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새 폴더\4.메모보고\제출\"/>
    </mc:Choice>
  </mc:AlternateContent>
  <xr:revisionPtr revIDLastSave="0" documentId="13_ncr:1_{3E2E0D1D-CC26-4B97-A2BA-A345D7D43FB0}" xr6:coauthVersionLast="36" xr6:coauthVersionMax="47" xr10:uidLastSave="{00000000-0000-0000-0000-000000000000}"/>
  <bookViews>
    <workbookView xWindow="0" yWindow="0" windowWidth="19395" windowHeight="10620" tabRatio="1000" xr2:uid="{00000000-000D-0000-FFFF-FFFF00000000}"/>
  </bookViews>
  <sheets>
    <sheet name="표지" sheetId="44" r:id="rId1"/>
    <sheet name="일반개요" sheetId="45" r:id="rId2"/>
    <sheet name="공공체육시설의분류기준" sheetId="46" r:id="rId3"/>
    <sheet name="연도별현황" sheetId="47" r:id="rId4"/>
    <sheet name="설치주체별현황" sheetId="48" r:id="rId5"/>
    <sheet name="시도별현황" sheetId="4" r:id="rId6"/>
    <sheet name="육상경기장" sheetId="8" r:id="rId7"/>
    <sheet name="축구장" sheetId="9" r:id="rId8"/>
    <sheet name="하키장" sheetId="10" r:id="rId9"/>
    <sheet name="야구장" sheetId="11" r:id="rId10"/>
    <sheet name="싸이클경기장" sheetId="12" state="hidden" r:id="rId11"/>
    <sheet name="테니스장" sheetId="13" r:id="rId12"/>
    <sheet name="씨름장" sheetId="49" r:id="rId13"/>
    <sheet name="구기체육관" sheetId="15" r:id="rId14"/>
    <sheet name="투기체육관" sheetId="16" r:id="rId15"/>
    <sheet name="생활체육관" sheetId="17" r:id="rId16"/>
    <sheet name="게이트볼장" sheetId="35" r:id="rId17"/>
    <sheet name="수영장" sheetId="18" r:id="rId18"/>
    <sheet name="롤러스케이트장" sheetId="19" r:id="rId19"/>
    <sheet name="사격장" sheetId="20" r:id="rId20"/>
    <sheet name="국궁장" sheetId="21" r:id="rId21"/>
    <sheet name="양궁장" sheetId="22" state="hidden" r:id="rId22"/>
    <sheet name="승마장" sheetId="23" r:id="rId23"/>
    <sheet name="골프연습장" sheetId="30" state="hidden" r:id="rId24"/>
    <sheet name="조정카누장" sheetId="26" state="hidden" r:id="rId25"/>
    <sheet name="요트장" sheetId="27" r:id="rId26"/>
    <sheet name="빙상장" sheetId="28" r:id="rId27"/>
    <sheet name="스키점프경기장" sheetId="40" state="hidden" r:id="rId28"/>
    <sheet name="바이애슬론경기장" sheetId="41" state="hidden" r:id="rId29"/>
    <sheet name="크로스컨트리경기장" sheetId="42" state="hidden" r:id="rId30"/>
    <sheet name="봅슬레이,루지,스켈레톤경기장" sheetId="50" state="hidden" r:id="rId31"/>
    <sheet name="기타 체육시설" sheetId="52" r:id="rId32"/>
  </sheets>
  <externalReferences>
    <externalReference r:id="rId33"/>
  </externalReferences>
  <definedNames>
    <definedName name="_xlnm._FilterDatabase" localSheetId="16" hidden="1">게이트볼장!$B$2:$BD$1985</definedName>
    <definedName name="_xlnm._FilterDatabase" localSheetId="23" hidden="1">골프연습장!$B$1:$B$108</definedName>
    <definedName name="_xlnm._FilterDatabase" localSheetId="13" hidden="1">구기체육관!$B$2:$AV$544</definedName>
    <definedName name="_xlnm._FilterDatabase" localSheetId="20" hidden="1">국궁장!$B$2:$AW$306</definedName>
    <definedName name="_xlnm._FilterDatabase" localSheetId="31" hidden="1">'기타 체육시설'!$B$2:$C$2793</definedName>
    <definedName name="_xlnm._FilterDatabase" localSheetId="18" hidden="1">롤러스케이트장!$A$2:$W$210</definedName>
    <definedName name="_xlnm._FilterDatabase" localSheetId="26" hidden="1">빙상장!$A$2:$AZ$45</definedName>
    <definedName name="_xlnm._FilterDatabase" localSheetId="19" hidden="1">사격장!$A$2:$BG$35</definedName>
    <definedName name="_xlnm._FilterDatabase" localSheetId="15" hidden="1">생활체육관!$B$2:$AP$792</definedName>
    <definedName name="_xlnm._FilterDatabase" localSheetId="17" hidden="1">수영장!$B$2:$BF$538</definedName>
    <definedName name="_xlnm._FilterDatabase" localSheetId="22" hidden="1">승마장!$A$2:$BI$36</definedName>
    <definedName name="_xlnm._FilterDatabase" localSheetId="12" hidden="1">씨름장!$B$2:$AV$86</definedName>
    <definedName name="_xlnm._FilterDatabase" localSheetId="9" hidden="1">야구장!$B$2:$BA$381</definedName>
    <definedName name="_xlnm._FilterDatabase" localSheetId="21" hidden="1">양궁장!$AC$1:$AC$38</definedName>
    <definedName name="_xlnm._FilterDatabase" localSheetId="25" hidden="1">요트장!$A$2:$BC$24</definedName>
    <definedName name="_xlnm._FilterDatabase" localSheetId="6" hidden="1">육상경기장!$B$2:$BK$268</definedName>
    <definedName name="_xlnm._FilterDatabase" localSheetId="24" hidden="1">조정카누장!$B$1:$B$18</definedName>
    <definedName name="_xlnm._FilterDatabase" localSheetId="7" hidden="1">축구장!$B$2:$AX$1137</definedName>
    <definedName name="_xlnm._FilterDatabase" localSheetId="11" hidden="1">테니스장!$B$2:$AX$901</definedName>
    <definedName name="_xlnm._FilterDatabase" localSheetId="14" hidden="1">투기체육관!$A$2:$BG$65</definedName>
    <definedName name="_xlnm._FilterDatabase" localSheetId="8" hidden="1">하키장!$A$2:$AY$34</definedName>
    <definedName name="_xlnm.Criteria" localSheetId="16">게이트볼장!$BF$5:$BF$20</definedName>
    <definedName name="_xlnm.Criteria" localSheetId="13">구기체육관!$AX$6:$AX$21</definedName>
    <definedName name="_xlnm.Criteria" localSheetId="20">국궁장!$AY$5:$AY$20</definedName>
    <definedName name="_xlnm.Criteria" localSheetId="31">'기타 체육시설'!$AU$5:$AU$20</definedName>
    <definedName name="_xlnm.Criteria" localSheetId="18">롤러스케이트장!$Y$6:$Y$21</definedName>
    <definedName name="_xlnm.Criteria" localSheetId="15">생활체육관!$AR$6:$AR$21</definedName>
    <definedName name="_xlnm.Criteria" localSheetId="17">수영장!$BH$6:$BH$21</definedName>
    <definedName name="_xlnm.Criteria" localSheetId="12">씨름장!$AX$7:$AX$22</definedName>
    <definedName name="_xlnm.Criteria" localSheetId="9">야구장!$BC$6:$BC$21</definedName>
    <definedName name="_xlnm.Criteria" localSheetId="6">육상경기장!$BM$6:$BM$21</definedName>
    <definedName name="_xlnm.Criteria" localSheetId="7">축구장!$AZ$6:$AZ$21</definedName>
    <definedName name="_xlnm.Criteria" localSheetId="11">테니스장!$AZ$5:$AZ$20</definedName>
    <definedName name="_xlnm.Print_Area" localSheetId="16">게이트볼장!$B$1:$BD$1985</definedName>
    <definedName name="_xlnm.Print_Area" localSheetId="23">골프연습장!$A$1:$AQ$108</definedName>
    <definedName name="_xlnm.Print_Area" localSheetId="13">구기체육관!$B$1:$AV$544</definedName>
    <definedName name="_xlnm.Print_Area" localSheetId="20">국궁장!$B$1:$AW$307</definedName>
    <definedName name="_xlnm.Print_Area" localSheetId="31">'기타 체육시설'!$B$1:$AS$2793</definedName>
    <definedName name="_xlnm.Print_Area" localSheetId="18">롤러스케이트장!$A$1:$W$210</definedName>
    <definedName name="_xlnm.Print_Area" localSheetId="28">바이애슬론경기장!$A$1:$AT$6</definedName>
    <definedName name="_xlnm.Print_Area" localSheetId="26">빙상장!$B$1:$AZ$45</definedName>
    <definedName name="_xlnm.Print_Area" localSheetId="19">사격장!$B$1:$BE$34</definedName>
    <definedName name="_xlnm.Print_Area" localSheetId="15">생활체육관!$B$1:$AP$792</definedName>
    <definedName name="_xlnm.Print_Area" localSheetId="4">설치주체별현황!$A$1:$L$30</definedName>
    <definedName name="_xlnm.Print_Area" localSheetId="17">수영장!$B$1:$BF$538</definedName>
    <definedName name="_xlnm.Print_Area" localSheetId="27">스키점프경기장!$A$1:$AV$6</definedName>
    <definedName name="_xlnm.Print_Area" localSheetId="22">승마장!$A$1:$BG$36</definedName>
    <definedName name="_xlnm.Print_Area" localSheetId="5">시도별현황!$A$2:$S$56</definedName>
    <definedName name="_xlnm.Print_Area" localSheetId="10">싸이클경기장!$B$1:$BF$16</definedName>
    <definedName name="_xlnm.Print_Area" localSheetId="12">씨름장!$B$1:$AV$86</definedName>
    <definedName name="_xlnm.Print_Area" localSheetId="9">야구장!$B$1:$BA$381</definedName>
    <definedName name="_xlnm.Print_Area" localSheetId="21">양궁장!$A$1:$AY$38</definedName>
    <definedName name="_xlnm.Print_Area" localSheetId="3">연도별현황!$A$1:$S$30</definedName>
    <definedName name="_xlnm.Print_Area" localSheetId="6">육상경기장!$B$1:$BK$268</definedName>
    <definedName name="_xlnm.Print_Area" localSheetId="1">일반개요!$A$1:$B$39</definedName>
    <definedName name="_xlnm.Print_Area" localSheetId="7">축구장!$B$1:$AX$1137</definedName>
    <definedName name="_xlnm.Print_Area" localSheetId="29">크로스컨트리경기장!$B$1:$AS$6</definedName>
    <definedName name="_xlnm.Print_Area" localSheetId="11">테니스장!$B$1:$AX$901</definedName>
    <definedName name="_xlnm.Print_Area" localSheetId="14">투기체육관!$B$1:$BE$65</definedName>
    <definedName name="_xlnm.Print_Area" localSheetId="8">하키장!$B$1:$AW$34</definedName>
    <definedName name="_xlnm.Print_Titles" localSheetId="16">게이트볼장!$2:$4</definedName>
    <definedName name="_xlnm.Print_Titles" localSheetId="23">골프연습장!$2:$4</definedName>
    <definedName name="_xlnm.Print_Titles" localSheetId="13">구기체육관!$2:$3</definedName>
    <definedName name="_xlnm.Print_Titles" localSheetId="20">국궁장!$2:$3</definedName>
    <definedName name="_xlnm.Print_Titles" localSheetId="31">'기타 체육시설'!$2:$4</definedName>
    <definedName name="_xlnm.Print_Titles" localSheetId="18">롤러스케이트장!$2:$4</definedName>
    <definedName name="_xlnm.Print_Titles" localSheetId="28">바이애슬론경기장!$2:$4</definedName>
    <definedName name="_xlnm.Print_Titles" localSheetId="26">빙상장!$2:$4</definedName>
    <definedName name="_xlnm.Print_Titles" localSheetId="19">사격장!$2:$4</definedName>
    <definedName name="_xlnm.Print_Titles" localSheetId="15">생활체육관!$2:$4</definedName>
    <definedName name="_xlnm.Print_Titles" localSheetId="17">수영장!$2:$4</definedName>
    <definedName name="_xlnm.Print_Titles" localSheetId="27">스키점프경기장!$2:$4</definedName>
    <definedName name="_xlnm.Print_Titles" localSheetId="22">승마장!$2:$4</definedName>
    <definedName name="_xlnm.Print_Titles" localSheetId="10">싸이클경기장!$2:$4</definedName>
    <definedName name="_xlnm.Print_Titles" localSheetId="12">씨름장!$2:$4</definedName>
    <definedName name="_xlnm.Print_Titles" localSheetId="9">야구장!$2:$4</definedName>
    <definedName name="_xlnm.Print_Titles" localSheetId="21">양궁장!$2:$4</definedName>
    <definedName name="_xlnm.Print_Titles" localSheetId="25">요트장!$2:$4</definedName>
    <definedName name="_xlnm.Print_Titles" localSheetId="6">육상경기장!$2:$4</definedName>
    <definedName name="_xlnm.Print_Titles" localSheetId="24">조정카누장!$2:$4</definedName>
    <definedName name="_xlnm.Print_Titles" localSheetId="7">축구장!$2:$4</definedName>
    <definedName name="_xlnm.Print_Titles" localSheetId="29">크로스컨트리경기장!$2:$4</definedName>
    <definedName name="_xlnm.Print_Titles" localSheetId="11">테니스장!$2:$3</definedName>
    <definedName name="_xlnm.Print_Titles" localSheetId="14">투기체육관!$2:$3</definedName>
    <definedName name="_xlnm.Print_Titles" localSheetId="8">하키장!$2:$4</definedName>
  </definedNames>
  <calcPr calcId="191029"/>
</workbook>
</file>

<file path=xl/calcChain.xml><?xml version="1.0" encoding="utf-8"?>
<calcChain xmlns="http://schemas.openxmlformats.org/spreadsheetml/2006/main">
  <c r="Q29" i="47" l="1"/>
  <c r="P29" i="47"/>
  <c r="Q28" i="47"/>
  <c r="P28" i="47"/>
  <c r="Q27" i="47"/>
  <c r="P27" i="47"/>
  <c r="Q26" i="47"/>
  <c r="P26" i="47"/>
  <c r="Q25" i="47"/>
  <c r="P25" i="47"/>
  <c r="Q24" i="47"/>
  <c r="P24" i="47"/>
  <c r="Q23" i="47"/>
  <c r="P23" i="47"/>
  <c r="Q22" i="47"/>
  <c r="P22" i="47"/>
  <c r="Q21" i="47"/>
  <c r="P21" i="47"/>
  <c r="Q20" i="47"/>
  <c r="P20" i="47"/>
  <c r="Q19" i="47"/>
  <c r="P19" i="47"/>
  <c r="Q18" i="47"/>
  <c r="P18" i="47"/>
  <c r="Q17" i="47"/>
  <c r="P17" i="47"/>
  <c r="Q16" i="47"/>
  <c r="P16" i="47"/>
  <c r="Q15" i="47"/>
  <c r="P15" i="47"/>
  <c r="Q14" i="47"/>
  <c r="P14" i="47"/>
  <c r="Q13" i="47"/>
  <c r="P13" i="47"/>
  <c r="Q12" i="47"/>
  <c r="P12" i="47"/>
  <c r="Q11" i="47"/>
  <c r="P11" i="47"/>
  <c r="Q10" i="47"/>
  <c r="P10" i="47"/>
  <c r="Q9" i="47"/>
  <c r="P9" i="47"/>
  <c r="Q8" i="47"/>
  <c r="P8" i="47"/>
  <c r="Q7" i="47"/>
  <c r="P7" i="47"/>
  <c r="Q6" i="47"/>
  <c r="P6" i="47"/>
  <c r="Q5" i="47"/>
  <c r="P5" i="47"/>
  <c r="Q4" i="47"/>
  <c r="P4" i="47"/>
  <c r="L1947" i="35" l="1"/>
  <c r="L1757" i="35"/>
  <c r="L1672" i="35"/>
  <c r="L1408" i="35"/>
  <c r="L1250" i="35"/>
  <c r="L1018" i="35"/>
  <c r="L909" i="35"/>
  <c r="L675" i="35"/>
  <c r="L242" i="35"/>
  <c r="L227" i="35"/>
  <c r="L200" i="35"/>
  <c r="L181" i="35"/>
  <c r="L145" i="35"/>
  <c r="L52" i="35"/>
  <c r="L48" i="35"/>
  <c r="L33" i="35"/>
  <c r="L6" i="35"/>
  <c r="L5" i="35"/>
  <c r="D5" i="35"/>
  <c r="G2771" i="52"/>
  <c r="E2771" i="52"/>
  <c r="E5" i="52" l="1"/>
  <c r="F5" i="48" l="1"/>
  <c r="I5" i="28"/>
  <c r="J5" i="28"/>
  <c r="H5" i="28"/>
  <c r="H42" i="28"/>
  <c r="H39" i="28"/>
  <c r="H27" i="28"/>
  <c r="H10" i="28"/>
  <c r="H6" i="28"/>
  <c r="I27" i="28"/>
  <c r="J27" i="28"/>
  <c r="J8" i="27"/>
  <c r="D5" i="27"/>
  <c r="J15" i="26"/>
  <c r="J7" i="26"/>
  <c r="J5" i="26"/>
  <c r="E5" i="26"/>
  <c r="J5" i="30"/>
  <c r="E34" i="23"/>
  <c r="L5" i="23"/>
  <c r="E5" i="23"/>
  <c r="L9" i="23"/>
  <c r="L13" i="22"/>
  <c r="K13" i="22"/>
  <c r="J13" i="22"/>
  <c r="E5" i="22" l="1"/>
  <c r="J4" i="21"/>
  <c r="K4" i="21"/>
  <c r="I4" i="21"/>
  <c r="D4" i="21"/>
  <c r="K18" i="20"/>
  <c r="K5" i="20"/>
  <c r="F5" i="19"/>
  <c r="M5" i="18"/>
  <c r="N5" i="18"/>
  <c r="L5" i="18"/>
  <c r="G5" i="18"/>
  <c r="H5" i="18"/>
  <c r="J5" i="18"/>
  <c r="K5" i="18"/>
  <c r="E5" i="18"/>
  <c r="S675" i="35"/>
  <c r="S52" i="35"/>
  <c r="S145" i="35"/>
  <c r="S181" i="35"/>
  <c r="S200" i="35"/>
  <c r="S227" i="35"/>
  <c r="S242" i="35"/>
  <c r="S5" i="35"/>
  <c r="S909" i="35"/>
  <c r="J1947" i="35"/>
  <c r="J1408" i="35"/>
  <c r="J1250" i="35"/>
  <c r="J1018" i="35"/>
  <c r="J909" i="35"/>
  <c r="J675" i="35"/>
  <c r="J242" i="35"/>
  <c r="J227" i="35"/>
  <c r="K200" i="35"/>
  <c r="M200" i="35"/>
  <c r="N200" i="35"/>
  <c r="O200" i="35"/>
  <c r="J200" i="35"/>
  <c r="J145" i="35"/>
  <c r="J52" i="35"/>
  <c r="J48" i="35"/>
  <c r="J6" i="35"/>
  <c r="D6" i="35"/>
  <c r="M5" i="35"/>
  <c r="N5" i="35"/>
  <c r="O5" i="35"/>
  <c r="K5" i="35"/>
  <c r="J5" i="35"/>
  <c r="H5" i="35"/>
  <c r="I5" i="35"/>
  <c r="H782" i="17"/>
  <c r="I782" i="17"/>
  <c r="G782" i="17"/>
  <c r="H439" i="17"/>
  <c r="G287" i="17"/>
  <c r="G267" i="17"/>
  <c r="G239" i="17"/>
  <c r="G5" i="17"/>
  <c r="G718" i="17"/>
  <c r="G665" i="17"/>
  <c r="G624" i="17"/>
  <c r="G565" i="17"/>
  <c r="G526" i="17"/>
  <c r="G492" i="17"/>
  <c r="G439" i="17"/>
  <c r="G255" i="17"/>
  <c r="G215" i="17"/>
  <c r="G175" i="17"/>
  <c r="G150" i="17"/>
  <c r="G119" i="17"/>
  <c r="G6" i="17"/>
  <c r="I5" i="17"/>
  <c r="D5" i="17"/>
  <c r="H267" i="17"/>
  <c r="I267" i="17"/>
  <c r="I665" i="17"/>
  <c r="H665" i="17"/>
  <c r="D665" i="17"/>
  <c r="D718" i="17"/>
  <c r="H5" i="17"/>
  <c r="M61" i="16"/>
  <c r="L61" i="16"/>
  <c r="K61" i="16"/>
  <c r="G4" i="16"/>
  <c r="I4" i="16"/>
  <c r="J4" i="16"/>
  <c r="H4" i="15"/>
  <c r="M5" i="12"/>
  <c r="L5" i="12"/>
  <c r="K5" i="12"/>
  <c r="E5" i="49"/>
  <c r="H5" i="49"/>
  <c r="E78" i="49"/>
  <c r="E68" i="49"/>
  <c r="E15" i="49"/>
  <c r="N78" i="49"/>
  <c r="M78" i="49"/>
  <c r="J78" i="49"/>
  <c r="I78" i="49"/>
  <c r="H78" i="49"/>
  <c r="H9" i="49"/>
  <c r="N15" i="49"/>
  <c r="H15" i="49"/>
  <c r="I5" i="49"/>
  <c r="J5" i="49"/>
  <c r="Q114" i="13" l="1"/>
  <c r="P114" i="13"/>
  <c r="P4" i="13"/>
  <c r="N4" i="13"/>
  <c r="Q4" i="13"/>
  <c r="L4" i="13"/>
  <c r="M4" i="13"/>
  <c r="K4" i="13"/>
  <c r="G4" i="13"/>
  <c r="H4" i="13"/>
  <c r="J4" i="13"/>
  <c r="D5" i="12"/>
  <c r="K5" i="11"/>
  <c r="L5" i="11"/>
  <c r="J5" i="11"/>
  <c r="E5" i="11"/>
  <c r="J5" i="10"/>
  <c r="J5" i="9"/>
  <c r="K5" i="9"/>
  <c r="I5" i="9"/>
  <c r="H5" i="9"/>
  <c r="E5" i="9"/>
  <c r="M5" i="8"/>
  <c r="N5" i="8"/>
  <c r="L5" i="8"/>
  <c r="G5" i="8"/>
  <c r="H5" i="8"/>
  <c r="J5" i="8"/>
  <c r="K5" i="8"/>
  <c r="E1176" i="52" l="1"/>
  <c r="D56" i="4" s="1"/>
  <c r="G1701" i="52"/>
  <c r="M56" i="4" s="1"/>
  <c r="E1701" i="52"/>
  <c r="L56" i="4" s="1"/>
  <c r="E1836" i="52" l="1"/>
  <c r="N56" i="4" s="1"/>
  <c r="I2335" i="52"/>
  <c r="H2335" i="52"/>
  <c r="G2335" i="52"/>
  <c r="Q56" i="4" s="1"/>
  <c r="H2771" i="52"/>
  <c r="I2771" i="52"/>
  <c r="S56" i="4"/>
  <c r="R56" i="4"/>
  <c r="E566" i="52"/>
  <c r="B56" i="4" s="1"/>
  <c r="E504" i="52"/>
  <c r="R28" i="4" s="1"/>
  <c r="E442" i="52"/>
  <c r="P28" i="4" s="1"/>
  <c r="E410" i="52"/>
  <c r="N28" i="4" s="1"/>
  <c r="E371" i="52"/>
  <c r="L28" i="4" s="1"/>
  <c r="E307" i="52"/>
  <c r="J28" i="4" s="1"/>
  <c r="E254" i="52"/>
  <c r="H28" i="4" s="1"/>
  <c r="E138" i="52"/>
  <c r="F28" i="4" s="1"/>
  <c r="E6" i="52"/>
  <c r="D28" i="4" s="1"/>
  <c r="Y2771" i="52"/>
  <c r="X2771" i="52"/>
  <c r="W2771" i="52"/>
  <c r="V2771" i="52"/>
  <c r="U2771" i="52"/>
  <c r="E2335" i="52" l="1"/>
  <c r="P56" i="4" s="1"/>
  <c r="D2046" i="52" l="1"/>
  <c r="I1836" i="52"/>
  <c r="H1836" i="52"/>
  <c r="G1836" i="52"/>
  <c r="O56" i="4" s="1"/>
  <c r="D1757" i="35"/>
  <c r="H1701" i="52" l="1"/>
  <c r="I1701" i="52"/>
  <c r="E1609" i="52"/>
  <c r="J56" i="4" s="1"/>
  <c r="G1609" i="52"/>
  <c r="K56" i="4" s="1"/>
  <c r="H1609" i="52"/>
  <c r="I1609" i="52"/>
  <c r="E1483" i="52" l="1"/>
  <c r="H56" i="4" s="1"/>
  <c r="I1483" i="52"/>
  <c r="H1483" i="52"/>
  <c r="G1483" i="52"/>
  <c r="I56" i="4" s="1"/>
  <c r="I1368" i="52"/>
  <c r="E1368" i="52"/>
  <c r="F56" i="4" s="1"/>
  <c r="N1376" i="52" l="1"/>
  <c r="N1375" i="52"/>
  <c r="H1368" i="52"/>
  <c r="G1368" i="52"/>
  <c r="G56" i="4" s="1"/>
  <c r="H1176" i="52"/>
  <c r="I1176" i="52"/>
  <c r="G1176" i="52"/>
  <c r="E56" i="4" s="1"/>
  <c r="I1058" i="52" l="1"/>
  <c r="I566" i="52" s="1"/>
  <c r="H1058" i="52"/>
  <c r="H1057" i="52"/>
  <c r="N688" i="52"/>
  <c r="G651" i="52"/>
  <c r="G650" i="52"/>
  <c r="G649" i="52"/>
  <c r="G648" i="52"/>
  <c r="G647" i="52"/>
  <c r="G643" i="52"/>
  <c r="I504" i="52"/>
  <c r="H504" i="52"/>
  <c r="G504" i="52"/>
  <c r="S28" i="4" s="1"/>
  <c r="H566" i="52" l="1"/>
  <c r="G566" i="52"/>
  <c r="C56" i="4" s="1"/>
  <c r="G5" i="52"/>
  <c r="I442" i="52"/>
  <c r="H442" i="52"/>
  <c r="G442" i="52"/>
  <c r="Q28" i="4" s="1"/>
  <c r="H410" i="52" l="1"/>
  <c r="I410" i="52"/>
  <c r="G410" i="52"/>
  <c r="O28" i="4" s="1"/>
  <c r="I371" i="52" l="1"/>
  <c r="H371" i="52"/>
  <c r="G371" i="52"/>
  <c r="M28" i="4" s="1"/>
  <c r="G307" i="52" l="1"/>
  <c r="K28" i="4" s="1"/>
  <c r="H307" i="52" l="1"/>
  <c r="I307" i="52"/>
  <c r="H133" i="52"/>
  <c r="H130" i="52" s="1"/>
  <c r="G6" i="52"/>
  <c r="E28" i="4" s="1"/>
  <c r="I254" i="52"/>
  <c r="H254" i="52"/>
  <c r="G254" i="52"/>
  <c r="I28" i="4" s="1"/>
  <c r="H5" i="52" l="1"/>
  <c r="I6" i="52"/>
  <c r="I5" i="52"/>
  <c r="H6" i="52"/>
  <c r="I138" i="52"/>
  <c r="H138" i="52"/>
  <c r="G138" i="52"/>
  <c r="G28" i="4" s="1"/>
  <c r="R138" i="52" l="1"/>
  <c r="E47" i="49" l="1"/>
  <c r="E43" i="49"/>
  <c r="E9" i="49"/>
  <c r="E6" i="49"/>
  <c r="E335" i="11"/>
  <c r="E373" i="11"/>
  <c r="E303" i="11"/>
  <c r="E271" i="11"/>
  <c r="E245" i="11"/>
  <c r="E221" i="11"/>
  <c r="E206" i="11"/>
  <c r="E174" i="11"/>
  <c r="J30" i="10"/>
  <c r="J27" i="10"/>
  <c r="J25" i="10"/>
  <c r="J22" i="10"/>
  <c r="G34" i="4" s="1"/>
  <c r="J19" i="10"/>
  <c r="J15" i="10"/>
  <c r="J12" i="10"/>
  <c r="J10" i="10"/>
  <c r="J8" i="10"/>
  <c r="J6" i="10"/>
  <c r="K5" i="10"/>
  <c r="L5" i="10"/>
  <c r="K6" i="10"/>
  <c r="L6" i="10"/>
  <c r="K34" i="4"/>
  <c r="E27" i="10"/>
  <c r="J34" i="4" s="1"/>
  <c r="E1115" i="9"/>
  <c r="E958" i="9"/>
  <c r="E883" i="9"/>
  <c r="E790" i="9"/>
  <c r="E642" i="9"/>
  <c r="E600" i="9"/>
  <c r="E523" i="9"/>
  <c r="E260" i="9"/>
  <c r="E247" i="9"/>
  <c r="E220" i="9"/>
  <c r="E205" i="9"/>
  <c r="E181" i="9"/>
  <c r="E147" i="9"/>
  <c r="E110" i="9"/>
  <c r="E76" i="9"/>
  <c r="F5" i="4" s="1"/>
  <c r="E6" i="9"/>
  <c r="L35" i="8"/>
  <c r="S4" i="4"/>
  <c r="D287" i="17"/>
  <c r="D909" i="35"/>
  <c r="D675" i="35"/>
  <c r="E176" i="18"/>
  <c r="E151" i="18"/>
  <c r="E6" i="18"/>
  <c r="E233" i="18"/>
  <c r="E207" i="18"/>
  <c r="M207" i="18"/>
  <c r="N207" i="18"/>
  <c r="L207" i="18"/>
  <c r="F22" i="19"/>
  <c r="J97" i="30" l="1"/>
  <c r="J14" i="27"/>
  <c r="D8" i="27"/>
  <c r="L8" i="27"/>
  <c r="K8" i="27"/>
  <c r="E681" i="9"/>
  <c r="P147" i="9"/>
  <c r="J147" i="9"/>
  <c r="K147" i="9"/>
  <c r="I147" i="9"/>
  <c r="D782" i="17" l="1"/>
  <c r="M9" i="49" l="1"/>
  <c r="Q539" i="13"/>
  <c r="P539" i="13"/>
  <c r="I1115" i="9"/>
  <c r="B11" i="4" l="1"/>
  <c r="I47" i="4"/>
  <c r="E36" i="4"/>
  <c r="L106" i="30"/>
  <c r="K106" i="30"/>
  <c r="J106" i="30"/>
  <c r="E106" i="30"/>
  <c r="K301" i="21"/>
  <c r="J301" i="21"/>
  <c r="I301" i="21"/>
  <c r="D301" i="21"/>
  <c r="H208" i="19"/>
  <c r="G208" i="19"/>
  <c r="F208" i="19"/>
  <c r="C208" i="19"/>
  <c r="N536" i="18"/>
  <c r="M536" i="18"/>
  <c r="L536" i="18"/>
  <c r="E536" i="18"/>
  <c r="S1947" i="35"/>
  <c r="O1947" i="35"/>
  <c r="N1947" i="35"/>
  <c r="M1947" i="35"/>
  <c r="K1947" i="35"/>
  <c r="N791" i="17"/>
  <c r="N783" i="17"/>
  <c r="M782" i="17"/>
  <c r="L782" i="17"/>
  <c r="K782" i="17"/>
  <c r="J782" i="17"/>
  <c r="J527" i="15"/>
  <c r="I527" i="15"/>
  <c r="H527" i="15"/>
  <c r="E527" i="15"/>
  <c r="Q892" i="13"/>
  <c r="P892" i="13"/>
  <c r="N892" i="13"/>
  <c r="M892" i="13"/>
  <c r="L892" i="13"/>
  <c r="K892" i="13"/>
  <c r="E892" i="13"/>
  <c r="L373" i="11"/>
  <c r="K373" i="11"/>
  <c r="J373" i="11"/>
  <c r="P1115" i="9"/>
  <c r="K1115" i="9"/>
  <c r="J1115" i="9"/>
  <c r="N254" i="8"/>
  <c r="M254" i="8"/>
  <c r="L254" i="8"/>
  <c r="E254" i="8"/>
  <c r="AG42" i="28" l="1"/>
  <c r="K42" i="28"/>
  <c r="J42" i="28"/>
  <c r="I42" i="28"/>
  <c r="E42" i="28"/>
  <c r="L18" i="27"/>
  <c r="K18" i="27"/>
  <c r="J18" i="27"/>
  <c r="D18" i="27"/>
  <c r="L97" i="30"/>
  <c r="K97" i="30"/>
  <c r="E97" i="30"/>
  <c r="K253" i="21"/>
  <c r="J253" i="21"/>
  <c r="I253" i="21"/>
  <c r="D253" i="21"/>
  <c r="M30" i="20"/>
  <c r="L30" i="20"/>
  <c r="K30" i="20"/>
  <c r="E30" i="20"/>
  <c r="H186" i="19"/>
  <c r="G186" i="19"/>
  <c r="F186" i="19"/>
  <c r="C186" i="19"/>
  <c r="N499" i="18"/>
  <c r="M499" i="18"/>
  <c r="L499" i="18"/>
  <c r="E499" i="18"/>
  <c r="S1757" i="35"/>
  <c r="K1757" i="35"/>
  <c r="J1757" i="35"/>
  <c r="O1757" i="35"/>
  <c r="N1757" i="35"/>
  <c r="M1757" i="35"/>
  <c r="I718" i="17"/>
  <c r="H718" i="17"/>
  <c r="E61" i="16"/>
  <c r="J472" i="15"/>
  <c r="I472" i="15"/>
  <c r="H472" i="15"/>
  <c r="E472" i="15"/>
  <c r="Q789" i="13"/>
  <c r="P789" i="13"/>
  <c r="N789" i="13"/>
  <c r="M789" i="13"/>
  <c r="L789" i="13"/>
  <c r="K789" i="13"/>
  <c r="E789" i="13"/>
  <c r="Q16" i="12"/>
  <c r="L335" i="11"/>
  <c r="K335" i="11"/>
  <c r="J335" i="11"/>
  <c r="R33" i="10"/>
  <c r="P33" i="10"/>
  <c r="O33" i="10"/>
  <c r="N33" i="10"/>
  <c r="L33" i="10"/>
  <c r="K33" i="10"/>
  <c r="J33" i="10"/>
  <c r="E33" i="10"/>
  <c r="P958" i="9"/>
  <c r="K958" i="9"/>
  <c r="J958" i="9"/>
  <c r="I958" i="9"/>
  <c r="N223" i="8"/>
  <c r="M223" i="8"/>
  <c r="L223" i="8"/>
  <c r="E223" i="8"/>
  <c r="L94" i="30" l="1"/>
  <c r="K94" i="30"/>
  <c r="J94" i="30"/>
  <c r="H94" i="30"/>
  <c r="G94" i="30"/>
  <c r="E94" i="30"/>
  <c r="N30" i="23"/>
  <c r="M30" i="23"/>
  <c r="L30" i="23"/>
  <c r="E30" i="23"/>
  <c r="K233" i="21"/>
  <c r="J233" i="21"/>
  <c r="I233" i="21"/>
  <c r="D233" i="21"/>
  <c r="AP25" i="20"/>
  <c r="AO25" i="20"/>
  <c r="AM25" i="20"/>
  <c r="M25" i="20"/>
  <c r="L25" i="20"/>
  <c r="K25" i="20"/>
  <c r="E25" i="20"/>
  <c r="H172" i="19"/>
  <c r="G172" i="19"/>
  <c r="F172" i="19"/>
  <c r="C172" i="19"/>
  <c r="N467" i="18"/>
  <c r="M467" i="18"/>
  <c r="L467" i="18"/>
  <c r="E467" i="18"/>
  <c r="S1672" i="35"/>
  <c r="O1672" i="35"/>
  <c r="N1672" i="35"/>
  <c r="M1672" i="35"/>
  <c r="K1672" i="35"/>
  <c r="J1672" i="35"/>
  <c r="D1672" i="35"/>
  <c r="M55" i="16"/>
  <c r="L55" i="16"/>
  <c r="K55" i="16"/>
  <c r="E55" i="16"/>
  <c r="J439" i="15"/>
  <c r="I439" i="15"/>
  <c r="H439" i="15"/>
  <c r="E439" i="15"/>
  <c r="N68" i="49"/>
  <c r="M68" i="49"/>
  <c r="J68" i="49"/>
  <c r="I68" i="49"/>
  <c r="H68" i="49"/>
  <c r="Q724" i="13"/>
  <c r="P724" i="13"/>
  <c r="N724" i="13"/>
  <c r="M724" i="13"/>
  <c r="L724" i="13"/>
  <c r="K724" i="13"/>
  <c r="E724" i="13"/>
  <c r="L303" i="11"/>
  <c r="K303" i="11"/>
  <c r="J303" i="11"/>
  <c r="P260" i="9"/>
  <c r="K260" i="9"/>
  <c r="J260" i="9"/>
  <c r="I260" i="9"/>
  <c r="P883" i="9" l="1"/>
  <c r="K883" i="9"/>
  <c r="J883" i="9"/>
  <c r="I883" i="9"/>
  <c r="N193" i="8"/>
  <c r="M193" i="8"/>
  <c r="L193" i="8"/>
  <c r="E193" i="8"/>
  <c r="L14" i="27" l="1"/>
  <c r="K14" i="27"/>
  <c r="D14" i="27"/>
  <c r="L15" i="26"/>
  <c r="K15" i="26"/>
  <c r="E15" i="26"/>
  <c r="L89" i="30"/>
  <c r="K89" i="30"/>
  <c r="J89" i="30"/>
  <c r="E89" i="30"/>
  <c r="V27" i="23"/>
  <c r="U27" i="23"/>
  <c r="T27" i="23"/>
  <c r="S27" i="23"/>
  <c r="R27" i="23"/>
  <c r="Q27" i="23"/>
  <c r="P27" i="23"/>
  <c r="O27" i="23"/>
  <c r="N27" i="23"/>
  <c r="M27" i="23"/>
  <c r="L27" i="23"/>
  <c r="E27" i="23"/>
  <c r="K194" i="21"/>
  <c r="J194" i="21"/>
  <c r="I194" i="21"/>
  <c r="D194" i="21"/>
  <c r="H164" i="19"/>
  <c r="G164" i="19"/>
  <c r="F164" i="19"/>
  <c r="C164" i="19"/>
  <c r="N441" i="18"/>
  <c r="M441" i="18"/>
  <c r="L441" i="18"/>
  <c r="E441" i="18"/>
  <c r="S1408" i="35"/>
  <c r="O1408" i="35"/>
  <c r="N1408" i="35"/>
  <c r="M1408" i="35"/>
  <c r="K1408" i="35"/>
  <c r="D1408" i="35"/>
  <c r="I624" i="17"/>
  <c r="H624" i="17"/>
  <c r="D624" i="17"/>
  <c r="M48" i="16"/>
  <c r="L48" i="16"/>
  <c r="K48" i="16"/>
  <c r="E48" i="16"/>
  <c r="J399" i="15"/>
  <c r="I399" i="15"/>
  <c r="H399" i="15"/>
  <c r="E399" i="15"/>
  <c r="N56" i="49"/>
  <c r="M56" i="49"/>
  <c r="J56" i="49"/>
  <c r="I56" i="49"/>
  <c r="H56" i="49"/>
  <c r="E56" i="49"/>
  <c r="Q676" i="13"/>
  <c r="P676" i="13"/>
  <c r="N676" i="13"/>
  <c r="M676" i="13"/>
  <c r="L676" i="13"/>
  <c r="K676" i="13"/>
  <c r="E676" i="13"/>
  <c r="L271" i="11"/>
  <c r="K271" i="11"/>
  <c r="J271" i="11"/>
  <c r="R30" i="10"/>
  <c r="P30" i="10"/>
  <c r="O30" i="10"/>
  <c r="N30" i="10"/>
  <c r="L30" i="10"/>
  <c r="K30" i="10"/>
  <c r="E30" i="10"/>
  <c r="O799" i="9"/>
  <c r="P790" i="9"/>
  <c r="K790" i="9"/>
  <c r="J790" i="9"/>
  <c r="I790" i="9"/>
  <c r="N164" i="8"/>
  <c r="M164" i="8"/>
  <c r="L164" i="8"/>
  <c r="E164" i="8"/>
  <c r="Y85" i="30" l="1"/>
  <c r="X85" i="30"/>
  <c r="W85" i="30"/>
  <c r="V85" i="30"/>
  <c r="U85" i="30"/>
  <c r="T85" i="30"/>
  <c r="L85" i="30"/>
  <c r="K85" i="30"/>
  <c r="J85" i="30"/>
  <c r="E85" i="30"/>
  <c r="AI22" i="23"/>
  <c r="AH22" i="23"/>
  <c r="AG22" i="23"/>
  <c r="AF22" i="23"/>
  <c r="AE22" i="23"/>
  <c r="AD22" i="23"/>
  <c r="AC22" i="23"/>
  <c r="AA22" i="23"/>
  <c r="Z22" i="23"/>
  <c r="X22" i="23"/>
  <c r="W22" i="23"/>
  <c r="V22" i="23"/>
  <c r="U22" i="23"/>
  <c r="T22" i="23"/>
  <c r="S22" i="23"/>
  <c r="R22" i="23"/>
  <c r="Q22" i="23"/>
  <c r="P22" i="23"/>
  <c r="O22" i="23"/>
  <c r="N22" i="23"/>
  <c r="M22" i="23"/>
  <c r="L22" i="23"/>
  <c r="E22" i="23"/>
  <c r="L33" i="22"/>
  <c r="K33" i="22"/>
  <c r="J33" i="22"/>
  <c r="J5" i="22" s="1"/>
  <c r="E33" i="22"/>
  <c r="K178" i="21"/>
  <c r="J178" i="21"/>
  <c r="I178" i="21"/>
  <c r="D178" i="21"/>
  <c r="H156" i="19"/>
  <c r="G156" i="19"/>
  <c r="F156" i="19"/>
  <c r="C156" i="19"/>
  <c r="N415" i="18"/>
  <c r="M415" i="18"/>
  <c r="L415" i="18"/>
  <c r="E415" i="18"/>
  <c r="S1250" i="35"/>
  <c r="O1250" i="35"/>
  <c r="N1250" i="35"/>
  <c r="M1250" i="35"/>
  <c r="K1250" i="35"/>
  <c r="D1250" i="35"/>
  <c r="N579" i="17"/>
  <c r="M565" i="17"/>
  <c r="L565" i="17"/>
  <c r="K565" i="17"/>
  <c r="J565" i="17"/>
  <c r="I565" i="17"/>
  <c r="H565" i="17"/>
  <c r="D565" i="17"/>
  <c r="BD45" i="16"/>
  <c r="BC45" i="16"/>
  <c r="BB45" i="16"/>
  <c r="BA45" i="16"/>
  <c r="AZ45" i="16"/>
  <c r="AY45" i="16"/>
  <c r="AX45" i="16"/>
  <c r="AW45" i="16"/>
  <c r="AV45" i="16"/>
  <c r="AU45" i="16"/>
  <c r="AT45" i="16"/>
  <c r="AS45" i="16"/>
  <c r="AR45" i="16"/>
  <c r="AQ45" i="16"/>
  <c r="AP45" i="16"/>
  <c r="AO45" i="16"/>
  <c r="AN45" i="16"/>
  <c r="AM45" i="16"/>
  <c r="AL45" i="16"/>
  <c r="AK45" i="16"/>
  <c r="AJ45" i="16"/>
  <c r="AH45" i="16"/>
  <c r="AG45" i="16"/>
  <c r="AF45" i="16"/>
  <c r="AE45" i="16"/>
  <c r="AD45" i="16"/>
  <c r="AC45" i="16"/>
  <c r="S45" i="16"/>
  <c r="R45" i="16"/>
  <c r="Q45" i="16"/>
  <c r="P45" i="16"/>
  <c r="M45" i="16"/>
  <c r="L45" i="16"/>
  <c r="K45" i="16"/>
  <c r="E45" i="16"/>
  <c r="J369" i="15"/>
  <c r="I369" i="15"/>
  <c r="H369" i="15"/>
  <c r="E369" i="15"/>
  <c r="N47" i="49"/>
  <c r="M47" i="49"/>
  <c r="J47" i="49"/>
  <c r="I47" i="49"/>
  <c r="H47" i="49"/>
  <c r="Q617" i="13"/>
  <c r="P617" i="13"/>
  <c r="N617" i="13"/>
  <c r="M617" i="13"/>
  <c r="L617" i="13"/>
  <c r="K617" i="13"/>
  <c r="E617" i="13"/>
  <c r="L245" i="11"/>
  <c r="K245" i="11"/>
  <c r="J245" i="11"/>
  <c r="E5" i="10"/>
  <c r="L27" i="10"/>
  <c r="K27" i="10"/>
  <c r="O699" i="9"/>
  <c r="P681" i="9"/>
  <c r="K681" i="9"/>
  <c r="J681" i="9"/>
  <c r="I681" i="9"/>
  <c r="N148" i="8"/>
  <c r="M148" i="8"/>
  <c r="L148" i="8"/>
  <c r="E148" i="8"/>
  <c r="AI19" i="23" l="1"/>
  <c r="AH19" i="23"/>
  <c r="AG19" i="23"/>
  <c r="AF19" i="23"/>
  <c r="AE19" i="23"/>
  <c r="AD19" i="23"/>
  <c r="AC19" i="23"/>
  <c r="AA19" i="23"/>
  <c r="Z19" i="23"/>
  <c r="Y19" i="23"/>
  <c r="X19" i="23"/>
  <c r="W19" i="23"/>
  <c r="V19" i="23"/>
  <c r="U19" i="23"/>
  <c r="T19" i="23"/>
  <c r="S19" i="23"/>
  <c r="R19" i="23"/>
  <c r="Q19" i="23"/>
  <c r="P19" i="23"/>
  <c r="O19" i="23"/>
  <c r="N19" i="23"/>
  <c r="M19" i="23"/>
  <c r="L19" i="23"/>
  <c r="E19" i="23"/>
  <c r="K154" i="21"/>
  <c r="J154" i="21"/>
  <c r="I154" i="21"/>
  <c r="D154" i="21"/>
  <c r="Q142" i="19"/>
  <c r="H142" i="19"/>
  <c r="G142" i="19"/>
  <c r="F142" i="19"/>
  <c r="C142" i="19"/>
  <c r="N402" i="18"/>
  <c r="M402" i="18"/>
  <c r="L402" i="18"/>
  <c r="E402" i="18"/>
  <c r="S1018" i="35"/>
  <c r="O1018" i="35"/>
  <c r="N1018" i="35"/>
  <c r="M1018" i="35"/>
  <c r="K1018" i="35"/>
  <c r="D1018" i="35"/>
  <c r="I526" i="17"/>
  <c r="H526" i="17"/>
  <c r="D526" i="17"/>
  <c r="Z43" i="16"/>
  <c r="Y43" i="16"/>
  <c r="X43" i="16"/>
  <c r="W43" i="16"/>
  <c r="V43" i="16"/>
  <c r="U43" i="16"/>
  <c r="M43" i="16"/>
  <c r="M4" i="16" s="1"/>
  <c r="L43" i="16"/>
  <c r="L4" i="16" s="1"/>
  <c r="K43" i="16"/>
  <c r="K4" i="16" s="1"/>
  <c r="E43" i="16"/>
  <c r="J328" i="15"/>
  <c r="I328" i="15"/>
  <c r="H328" i="15"/>
  <c r="E328" i="15"/>
  <c r="P43" i="49"/>
  <c r="N43" i="49"/>
  <c r="M43" i="49"/>
  <c r="J43" i="49"/>
  <c r="I43" i="49"/>
  <c r="H43" i="49"/>
  <c r="Q573" i="13"/>
  <c r="P573" i="13"/>
  <c r="N573" i="13"/>
  <c r="M573" i="13"/>
  <c r="L573" i="13"/>
  <c r="K573" i="13"/>
  <c r="E573" i="13"/>
  <c r="L221" i="11"/>
  <c r="K221" i="11"/>
  <c r="J221" i="11"/>
  <c r="R25" i="10"/>
  <c r="P25" i="10"/>
  <c r="O25" i="10"/>
  <c r="N25" i="10"/>
  <c r="L25" i="10"/>
  <c r="K25" i="10"/>
  <c r="E25" i="10"/>
  <c r="P642" i="9"/>
  <c r="K642" i="9"/>
  <c r="J642" i="9"/>
  <c r="I642" i="9"/>
  <c r="N130" i="8"/>
  <c r="M130" i="8"/>
  <c r="L130" i="8"/>
  <c r="E130" i="8"/>
  <c r="L81" i="30" l="1"/>
  <c r="K81" i="30"/>
  <c r="J81" i="30"/>
  <c r="E81" i="30"/>
  <c r="M29" i="22"/>
  <c r="L29" i="22"/>
  <c r="K29" i="22"/>
  <c r="J29" i="22"/>
  <c r="E29" i="22"/>
  <c r="K139" i="21"/>
  <c r="J139" i="21"/>
  <c r="I139" i="21"/>
  <c r="D139" i="21"/>
  <c r="AM18" i="20"/>
  <c r="M18" i="20"/>
  <c r="L18" i="20"/>
  <c r="E18" i="20"/>
  <c r="H133" i="19"/>
  <c r="G133" i="19"/>
  <c r="F133" i="19"/>
  <c r="C133" i="19"/>
  <c r="N382" i="18"/>
  <c r="M382" i="18"/>
  <c r="L382" i="18"/>
  <c r="E382" i="18"/>
  <c r="O909" i="35"/>
  <c r="N909" i="35"/>
  <c r="M909" i="35"/>
  <c r="K909" i="35"/>
  <c r="N519" i="17"/>
  <c r="N500" i="17"/>
  <c r="D492" i="17"/>
  <c r="M39" i="16"/>
  <c r="L39" i="16"/>
  <c r="K39" i="16"/>
  <c r="E39" i="16"/>
  <c r="J313" i="15"/>
  <c r="I313" i="15"/>
  <c r="H313" i="15"/>
  <c r="E313" i="15"/>
  <c r="N36" i="49" l="1"/>
  <c r="M36" i="49"/>
  <c r="J36" i="49"/>
  <c r="I36" i="49"/>
  <c r="H36" i="49"/>
  <c r="E36" i="49"/>
  <c r="AB553" i="13"/>
  <c r="N539" i="13"/>
  <c r="M539" i="13"/>
  <c r="L539" i="13"/>
  <c r="K539" i="13"/>
  <c r="E539" i="13"/>
  <c r="L206" i="11"/>
  <c r="K206" i="11"/>
  <c r="J206" i="11"/>
  <c r="R22" i="10"/>
  <c r="P22" i="10"/>
  <c r="O22" i="10"/>
  <c r="N22" i="10"/>
  <c r="L22" i="10"/>
  <c r="K22" i="10"/>
  <c r="E22" i="10"/>
  <c r="P600" i="9"/>
  <c r="K600" i="9"/>
  <c r="J600" i="9"/>
  <c r="I600" i="9"/>
  <c r="N113" i="8"/>
  <c r="M113" i="8"/>
  <c r="L113" i="8"/>
  <c r="E113" i="8"/>
  <c r="E27" i="28" l="1"/>
  <c r="L71" i="30"/>
  <c r="K71" i="30"/>
  <c r="J71" i="30"/>
  <c r="E71" i="30"/>
  <c r="M24" i="22"/>
  <c r="L24" i="22"/>
  <c r="K24" i="22"/>
  <c r="J24" i="22"/>
  <c r="E24" i="22"/>
  <c r="K106" i="21"/>
  <c r="J106" i="21"/>
  <c r="I106" i="21"/>
  <c r="D106" i="21"/>
  <c r="BD11" i="20"/>
  <c r="BB11" i="20"/>
  <c r="BA11" i="20"/>
  <c r="AZ11" i="20"/>
  <c r="AY11" i="20"/>
  <c r="AX11" i="20"/>
  <c r="AW11" i="20"/>
  <c r="AV11" i="20"/>
  <c r="AU11" i="20"/>
  <c r="AT11" i="20"/>
  <c r="AS11" i="20"/>
  <c r="AR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E11" i="20"/>
  <c r="H123" i="19"/>
  <c r="G123" i="19"/>
  <c r="F123" i="19"/>
  <c r="C123" i="19"/>
  <c r="AL357" i="18"/>
  <c r="AK357" i="18"/>
  <c r="AJ357" i="18"/>
  <c r="AI357" i="18"/>
  <c r="AH357" i="18"/>
  <c r="AG357" i="18"/>
  <c r="AF357" i="18"/>
  <c r="AD357" i="18"/>
  <c r="AC357" i="18"/>
  <c r="AA357" i="18"/>
  <c r="N357" i="18"/>
  <c r="M357" i="18"/>
  <c r="L357" i="18"/>
  <c r="E357" i="18"/>
  <c r="BB675" i="35"/>
  <c r="BA675" i="35"/>
  <c r="AZ675" i="35"/>
  <c r="AY675" i="35"/>
  <c r="AX675" i="35"/>
  <c r="AW675" i="35"/>
  <c r="AU675" i="35"/>
  <c r="AT675" i="35"/>
  <c r="AS675" i="35"/>
  <c r="AR675" i="35"/>
  <c r="AQ675" i="35"/>
  <c r="AP675" i="35"/>
  <c r="AO675" i="35"/>
  <c r="AN675" i="35"/>
  <c r="AM675" i="35"/>
  <c r="AL675" i="35"/>
  <c r="AK675" i="35"/>
  <c r="AJ675" i="35"/>
  <c r="AI675" i="35"/>
  <c r="AH675" i="35"/>
  <c r="AG675" i="35"/>
  <c r="AF675" i="35"/>
  <c r="AE675" i="35"/>
  <c r="AD675" i="35"/>
  <c r="AC675" i="35"/>
  <c r="AB675" i="35"/>
  <c r="Z675" i="35"/>
  <c r="Y675" i="35"/>
  <c r="X675" i="35"/>
  <c r="W675" i="35"/>
  <c r="V675" i="35"/>
  <c r="U675" i="35"/>
  <c r="O675" i="35"/>
  <c r="N675" i="35"/>
  <c r="M675" i="35"/>
  <c r="K675" i="35"/>
  <c r="M439" i="17"/>
  <c r="L439" i="17"/>
  <c r="K439" i="17"/>
  <c r="J439" i="17"/>
  <c r="I439" i="17"/>
  <c r="D439" i="17"/>
  <c r="AI28" i="16"/>
  <c r="AH28" i="16"/>
  <c r="AG28" i="16"/>
  <c r="AF28" i="16"/>
  <c r="AE28" i="16"/>
  <c r="AD28" i="16"/>
  <c r="AC28" i="16"/>
  <c r="S28" i="16"/>
  <c r="R28" i="16"/>
  <c r="Q28" i="16"/>
  <c r="P28" i="16"/>
  <c r="M28" i="16"/>
  <c r="L28" i="16"/>
  <c r="K28" i="16"/>
  <c r="E28" i="16"/>
  <c r="J271" i="15"/>
  <c r="I271" i="15"/>
  <c r="H271" i="15"/>
  <c r="E271" i="15"/>
  <c r="N31" i="49"/>
  <c r="M31" i="49"/>
  <c r="J31" i="49"/>
  <c r="I31" i="49"/>
  <c r="H31" i="49"/>
  <c r="E31" i="49"/>
  <c r="Q461" i="13"/>
  <c r="P461" i="13"/>
  <c r="N461" i="13"/>
  <c r="M461" i="13"/>
  <c r="L461" i="13"/>
  <c r="K461" i="13"/>
  <c r="E461" i="13"/>
  <c r="L174" i="11"/>
  <c r="K174" i="11"/>
  <c r="J174" i="11"/>
  <c r="AB19" i="10"/>
  <c r="R19" i="10"/>
  <c r="Q19" i="10"/>
  <c r="P19" i="10"/>
  <c r="O19" i="10"/>
  <c r="N19" i="10"/>
  <c r="L19" i="10"/>
  <c r="K19" i="10"/>
  <c r="E19" i="10"/>
  <c r="AB523" i="9"/>
  <c r="AA523" i="9"/>
  <c r="Z523" i="9"/>
  <c r="Y523" i="9"/>
  <c r="X523" i="9"/>
  <c r="W523" i="9"/>
  <c r="V523" i="9"/>
  <c r="R523" i="9"/>
  <c r="Q523" i="9"/>
  <c r="P523" i="9"/>
  <c r="O523" i="9"/>
  <c r="N523" i="9"/>
  <c r="K523" i="9"/>
  <c r="J523" i="9"/>
  <c r="I523" i="9"/>
  <c r="E79" i="8"/>
  <c r="N79" i="8"/>
  <c r="M79" i="8"/>
  <c r="L79" i="8"/>
  <c r="K17" i="28" l="1"/>
  <c r="J17" i="28"/>
  <c r="I17" i="28"/>
  <c r="H17" i="28"/>
  <c r="E17" i="28"/>
  <c r="L7" i="26"/>
  <c r="K7" i="26"/>
  <c r="E7" i="26"/>
  <c r="L58" i="30"/>
  <c r="K58" i="30"/>
  <c r="J58" i="30"/>
  <c r="E58" i="30"/>
  <c r="L18" i="22"/>
  <c r="K18" i="22"/>
  <c r="J18" i="22"/>
  <c r="E18" i="22"/>
  <c r="K50" i="21"/>
  <c r="J50" i="21"/>
  <c r="I50" i="21"/>
  <c r="D50" i="21"/>
  <c r="H68" i="19"/>
  <c r="G68" i="19"/>
  <c r="F68" i="19"/>
  <c r="C68" i="19"/>
  <c r="N233" i="18"/>
  <c r="M233" i="18"/>
  <c r="L233" i="18"/>
  <c r="O242" i="35"/>
  <c r="N242" i="35"/>
  <c r="M242" i="35"/>
  <c r="K242" i="35"/>
  <c r="D242" i="35"/>
  <c r="N405" i="17"/>
  <c r="N402" i="17"/>
  <c r="N340" i="17"/>
  <c r="N339" i="17"/>
  <c r="N334" i="17"/>
  <c r="N301" i="17"/>
  <c r="N298" i="17"/>
  <c r="I287" i="17"/>
  <c r="H287" i="17"/>
  <c r="M21" i="16"/>
  <c r="L21" i="16"/>
  <c r="K21" i="16"/>
  <c r="E21" i="16"/>
  <c r="J93" i="15"/>
  <c r="I93" i="15"/>
  <c r="H93" i="15"/>
  <c r="E93" i="15"/>
  <c r="M15" i="49"/>
  <c r="J15" i="49"/>
  <c r="I15" i="49"/>
  <c r="Q242" i="13"/>
  <c r="P242" i="13"/>
  <c r="N242" i="13"/>
  <c r="M242" i="13"/>
  <c r="L242" i="13"/>
  <c r="K242" i="13"/>
  <c r="E242" i="13"/>
  <c r="L96" i="11"/>
  <c r="K96" i="11"/>
  <c r="J96" i="11"/>
  <c r="E96" i="11"/>
  <c r="R15" i="10"/>
  <c r="P15" i="10"/>
  <c r="O15" i="10"/>
  <c r="N15" i="10"/>
  <c r="L15" i="10"/>
  <c r="K15" i="10"/>
  <c r="E15" i="10"/>
  <c r="N37" i="8"/>
  <c r="M37" i="8"/>
  <c r="L37" i="8"/>
  <c r="E37" i="8"/>
  <c r="K46" i="21" l="1"/>
  <c r="J46" i="21"/>
  <c r="I46" i="21"/>
  <c r="D46" i="21"/>
  <c r="H59" i="19"/>
  <c r="G59" i="19"/>
  <c r="F59" i="19"/>
  <c r="C59" i="19"/>
  <c r="N223" i="18"/>
  <c r="M223" i="18"/>
  <c r="L223" i="18"/>
  <c r="E223" i="18"/>
  <c r="O227" i="35"/>
  <c r="N227" i="35"/>
  <c r="M227" i="35"/>
  <c r="K227" i="35"/>
  <c r="D227" i="35"/>
  <c r="D267" i="17"/>
  <c r="J89" i="15"/>
  <c r="I89" i="15"/>
  <c r="H89" i="15"/>
  <c r="E89" i="15"/>
  <c r="Q232" i="13"/>
  <c r="P232" i="13"/>
  <c r="N232" i="13"/>
  <c r="M232" i="13"/>
  <c r="L232" i="13"/>
  <c r="K232" i="13"/>
  <c r="E232" i="13"/>
  <c r="L88" i="11"/>
  <c r="K88" i="11"/>
  <c r="J88" i="11"/>
  <c r="E88" i="11"/>
  <c r="P247" i="9"/>
  <c r="K247" i="9"/>
  <c r="J247" i="9"/>
  <c r="I247" i="9"/>
  <c r="E5" i="8"/>
  <c r="N35" i="8"/>
  <c r="M35" i="8"/>
  <c r="E35" i="8"/>
  <c r="R4" i="4" s="1"/>
  <c r="L28" i="8"/>
  <c r="AV41" i="21" l="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X41" i="21"/>
  <c r="W41" i="21"/>
  <c r="V41" i="21"/>
  <c r="U41" i="21"/>
  <c r="S41" i="21"/>
  <c r="K41" i="21"/>
  <c r="J41" i="21"/>
  <c r="I41" i="21"/>
  <c r="D41" i="21"/>
  <c r="H56" i="19"/>
  <c r="G56" i="19"/>
  <c r="F56" i="19"/>
  <c r="C56" i="19"/>
  <c r="Q226" i="35"/>
  <c r="P226" i="35" s="1"/>
  <c r="Q224" i="35"/>
  <c r="P224" i="35" s="1"/>
  <c r="D200" i="35"/>
  <c r="I255" i="17"/>
  <c r="H255" i="17"/>
  <c r="D255" i="17"/>
  <c r="J82" i="15"/>
  <c r="I82" i="15"/>
  <c r="H82" i="15"/>
  <c r="E82" i="15"/>
  <c r="K213" i="13"/>
  <c r="Q213" i="13"/>
  <c r="P213" i="13"/>
  <c r="N213" i="13"/>
  <c r="M213" i="13"/>
  <c r="L213" i="13"/>
  <c r="E213" i="13"/>
  <c r="J82" i="11"/>
  <c r="L82" i="11"/>
  <c r="K82" i="11"/>
  <c r="E82" i="11"/>
  <c r="O243" i="9"/>
  <c r="O239" i="9"/>
  <c r="O227" i="9"/>
  <c r="P220" i="9"/>
  <c r="K220" i="9"/>
  <c r="J220" i="9"/>
  <c r="I220" i="9"/>
  <c r="N28" i="8"/>
  <c r="M28" i="8"/>
  <c r="E28" i="8"/>
  <c r="K35" i="21" l="1"/>
  <c r="J35" i="21"/>
  <c r="I35" i="21"/>
  <c r="D35" i="21"/>
  <c r="H53" i="19"/>
  <c r="G53" i="19"/>
  <c r="F53" i="19"/>
  <c r="C53" i="19"/>
  <c r="N187" i="18"/>
  <c r="M187" i="18"/>
  <c r="L187" i="18"/>
  <c r="E187" i="18"/>
  <c r="O181" i="35"/>
  <c r="N181" i="35"/>
  <c r="M181" i="35"/>
  <c r="K181" i="35"/>
  <c r="J181" i="35"/>
  <c r="D181" i="35"/>
  <c r="I239" i="17"/>
  <c r="H239" i="17"/>
  <c r="D239" i="17"/>
  <c r="J75" i="15"/>
  <c r="I75" i="15"/>
  <c r="H75" i="15"/>
  <c r="E75" i="15"/>
  <c r="Q204" i="13"/>
  <c r="P204" i="13"/>
  <c r="N204" i="13"/>
  <c r="M204" i="13"/>
  <c r="L204" i="13"/>
  <c r="K204" i="13"/>
  <c r="E204" i="13"/>
  <c r="L75" i="11"/>
  <c r="K75" i="11"/>
  <c r="J75" i="11"/>
  <c r="E75" i="11"/>
  <c r="P205" i="9"/>
  <c r="K205" i="9"/>
  <c r="J205" i="9"/>
  <c r="I205" i="9"/>
  <c r="L55" i="30" l="1"/>
  <c r="K55" i="30"/>
  <c r="J55" i="30"/>
  <c r="E55" i="30"/>
  <c r="E13" i="22"/>
  <c r="K31" i="21"/>
  <c r="J31" i="21"/>
  <c r="I31" i="21"/>
  <c r="D31" i="21"/>
  <c r="H49" i="19"/>
  <c r="G49" i="19"/>
  <c r="F49" i="19"/>
  <c r="C49" i="19"/>
  <c r="N176" i="18"/>
  <c r="M176" i="18"/>
  <c r="L176" i="18"/>
  <c r="O145" i="35"/>
  <c r="N145" i="35"/>
  <c r="M145" i="35"/>
  <c r="K145" i="35"/>
  <c r="D145" i="35"/>
  <c r="N221" i="17"/>
  <c r="I215" i="17"/>
  <c r="H215" i="17"/>
  <c r="D215" i="17"/>
  <c r="M19" i="16"/>
  <c r="L19" i="16"/>
  <c r="K19" i="16"/>
  <c r="E19" i="16"/>
  <c r="J71" i="15"/>
  <c r="I71" i="15"/>
  <c r="H71" i="15"/>
  <c r="E71" i="15"/>
  <c r="Q183" i="13"/>
  <c r="P183" i="13"/>
  <c r="N183" i="13"/>
  <c r="M183" i="13"/>
  <c r="L183" i="13"/>
  <c r="K183" i="13"/>
  <c r="E183" i="13"/>
  <c r="J65" i="11"/>
  <c r="E65" i="11"/>
  <c r="L65" i="11"/>
  <c r="K65" i="11"/>
  <c r="P181" i="9"/>
  <c r="K181" i="9"/>
  <c r="J181" i="9"/>
  <c r="I181" i="9"/>
  <c r="N25" i="8"/>
  <c r="M25" i="8"/>
  <c r="L25" i="8"/>
  <c r="E25" i="8"/>
  <c r="J50" i="30" l="1"/>
  <c r="E50" i="30"/>
  <c r="J10" i="22"/>
  <c r="K22" i="21"/>
  <c r="D22" i="21"/>
  <c r="I22" i="21"/>
  <c r="J22" i="21"/>
  <c r="E144" i="13"/>
  <c r="E55" i="11"/>
  <c r="L50" i="30"/>
  <c r="K50" i="30"/>
  <c r="L10" i="22"/>
  <c r="K10" i="22"/>
  <c r="E10" i="22"/>
  <c r="H43" i="19"/>
  <c r="G43" i="19"/>
  <c r="F43" i="19"/>
  <c r="C43" i="19"/>
  <c r="N151" i="18"/>
  <c r="M151" i="18"/>
  <c r="L151" i="18"/>
  <c r="O52" i="35"/>
  <c r="N52" i="35"/>
  <c r="M52" i="35"/>
  <c r="K52" i="35"/>
  <c r="D52" i="35"/>
  <c r="N198" i="17"/>
  <c r="I175" i="17"/>
  <c r="H175" i="17"/>
  <c r="D175" i="17"/>
  <c r="M15" i="16"/>
  <c r="L15" i="16"/>
  <c r="K15" i="16"/>
  <c r="E15" i="16"/>
  <c r="J66" i="15"/>
  <c r="I66" i="15"/>
  <c r="H66" i="15"/>
  <c r="E66" i="15"/>
  <c r="Q144" i="13"/>
  <c r="P144" i="13"/>
  <c r="N144" i="13"/>
  <c r="M144" i="13"/>
  <c r="L144" i="13"/>
  <c r="K144" i="13"/>
  <c r="L55" i="11"/>
  <c r="K55" i="11"/>
  <c r="J55" i="11"/>
  <c r="R12" i="10"/>
  <c r="P12" i="10"/>
  <c r="O12" i="10"/>
  <c r="N12" i="10"/>
  <c r="L12" i="10"/>
  <c r="K12" i="10"/>
  <c r="E12" i="10"/>
  <c r="L20" i="8"/>
  <c r="N20" i="8"/>
  <c r="M20" i="8"/>
  <c r="E20" i="8"/>
  <c r="N9" i="23" l="1"/>
  <c r="M9" i="23"/>
  <c r="E9" i="23"/>
  <c r="L7" i="22"/>
  <c r="K7" i="22"/>
  <c r="J7" i="22"/>
  <c r="E7" i="22"/>
  <c r="K18" i="21"/>
  <c r="J18" i="21"/>
  <c r="I18" i="21"/>
  <c r="D18" i="21"/>
  <c r="H36" i="19"/>
  <c r="G36" i="19"/>
  <c r="F36" i="19"/>
  <c r="C36" i="19"/>
  <c r="N133" i="18"/>
  <c r="M133" i="18"/>
  <c r="L133" i="18"/>
  <c r="E133" i="18"/>
  <c r="S48" i="35"/>
  <c r="O48" i="35"/>
  <c r="N48" i="35"/>
  <c r="M48" i="35"/>
  <c r="K48" i="35"/>
  <c r="D48" i="35"/>
  <c r="N172" i="17"/>
  <c r="N151" i="17"/>
  <c r="M150" i="17"/>
  <c r="L150" i="17"/>
  <c r="K150" i="17"/>
  <c r="J150" i="17"/>
  <c r="I150" i="17"/>
  <c r="H150" i="17"/>
  <c r="D150" i="17"/>
  <c r="M10" i="16"/>
  <c r="L10" i="16"/>
  <c r="K10" i="16"/>
  <c r="E10" i="16"/>
  <c r="J61" i="15"/>
  <c r="I61" i="15"/>
  <c r="H61" i="15"/>
  <c r="E61" i="15"/>
  <c r="N9" i="49"/>
  <c r="J9" i="49"/>
  <c r="I9" i="49"/>
  <c r="N114" i="13"/>
  <c r="M114" i="13"/>
  <c r="L114" i="13"/>
  <c r="K114" i="13"/>
  <c r="E114" i="13"/>
  <c r="L41" i="11"/>
  <c r="K41" i="11"/>
  <c r="J41" i="11"/>
  <c r="E41" i="11"/>
  <c r="R10" i="10"/>
  <c r="P10" i="10"/>
  <c r="O10" i="10"/>
  <c r="N10" i="10"/>
  <c r="L10" i="10"/>
  <c r="K10" i="10"/>
  <c r="E10" i="10"/>
  <c r="P110" i="9"/>
  <c r="K110" i="9"/>
  <c r="J110" i="9"/>
  <c r="I110" i="9"/>
  <c r="N14" i="8"/>
  <c r="M14" i="8"/>
  <c r="L14" i="8"/>
  <c r="E14" i="8"/>
  <c r="E56" i="15" l="1"/>
  <c r="E6" i="8" l="1"/>
  <c r="G14" i="48" l="1"/>
  <c r="F14" i="48"/>
  <c r="I14" i="48"/>
  <c r="H14" i="48"/>
  <c r="E5" i="28" l="1"/>
  <c r="M22" i="4"/>
  <c r="H38" i="4" l="1"/>
  <c r="P6" i="9" l="1"/>
  <c r="AG39" i="28" l="1"/>
  <c r="J39" i="28"/>
  <c r="I39" i="28"/>
  <c r="E39" i="28"/>
  <c r="N54" i="4" s="1"/>
  <c r="O34" i="23" l="1"/>
  <c r="P34" i="23"/>
  <c r="Q34" i="23"/>
  <c r="R34" i="23"/>
  <c r="S34" i="23"/>
  <c r="T34" i="23"/>
  <c r="U34" i="23"/>
  <c r="V34" i="23"/>
  <c r="W34" i="23"/>
  <c r="X34" i="23"/>
  <c r="M34" i="23"/>
  <c r="N34" i="23"/>
  <c r="L34" i="23"/>
  <c r="E4" i="16" l="1"/>
  <c r="I42" i="4"/>
  <c r="P5" i="49"/>
  <c r="H42" i="4" l="1"/>
  <c r="E41" i="30" l="1"/>
  <c r="J41" i="30"/>
  <c r="K41" i="30"/>
  <c r="L41" i="30"/>
  <c r="E29" i="11"/>
  <c r="J29" i="11"/>
  <c r="K29" i="11"/>
  <c r="L29" i="11"/>
  <c r="AB57" i="9"/>
  <c r="O57" i="9"/>
  <c r="AB56" i="9"/>
  <c r="O56" i="9"/>
  <c r="Q50" i="4" l="1"/>
  <c r="P50" i="4"/>
  <c r="Q49" i="4"/>
  <c r="L50" i="4" l="1"/>
  <c r="I50" i="4" l="1"/>
  <c r="H50" i="4"/>
  <c r="G54" i="4" l="1"/>
  <c r="H119" i="17" l="1"/>
  <c r="N6" i="49"/>
  <c r="N5" i="49" s="1"/>
  <c r="M6" i="49"/>
  <c r="M5" i="49" s="1"/>
  <c r="J6" i="49"/>
  <c r="I6" i="49"/>
  <c r="H6" i="49"/>
  <c r="F10" i="4"/>
  <c r="F6" i="19" l="1"/>
  <c r="C33" i="4" l="1"/>
  <c r="D33" i="35" l="1"/>
  <c r="J33" i="35"/>
  <c r="K33" i="35"/>
  <c r="M33" i="35"/>
  <c r="N33" i="35"/>
  <c r="O33" i="35"/>
  <c r="S33" i="35"/>
  <c r="E5" i="30" l="1"/>
  <c r="S51" i="4"/>
  <c r="R51" i="4"/>
  <c r="K7" i="4" l="1"/>
  <c r="J6" i="11"/>
  <c r="O43" i="4" l="1"/>
  <c r="N43" i="4"/>
  <c r="D119" i="17"/>
  <c r="D6" i="17"/>
  <c r="L5" i="22" l="1"/>
  <c r="K5" i="22"/>
  <c r="J49" i="4"/>
  <c r="I119" i="17" l="1"/>
  <c r="J119" i="17"/>
  <c r="K119" i="17"/>
  <c r="L119" i="17"/>
  <c r="M119" i="17"/>
  <c r="I10" i="28" l="1"/>
  <c r="J10" i="28"/>
  <c r="E10" i="28"/>
  <c r="J4" i="15" l="1"/>
  <c r="I4" i="15"/>
  <c r="E4" i="15"/>
  <c r="I5" i="50" l="1"/>
  <c r="H5" i="50"/>
  <c r="G5" i="50"/>
  <c r="J7" i="4" l="1"/>
  <c r="S44" i="4" l="1"/>
  <c r="R44" i="4"/>
  <c r="G38" i="4" l="1"/>
  <c r="F38" i="4"/>
  <c r="R6" i="10" l="1"/>
  <c r="R8" i="10"/>
  <c r="P8" i="10"/>
  <c r="O8" i="10"/>
  <c r="N8" i="10"/>
  <c r="L8" i="10"/>
  <c r="K8" i="10"/>
  <c r="P6" i="10"/>
  <c r="O6" i="10"/>
  <c r="N6" i="10"/>
  <c r="P34" i="4"/>
  <c r="F34" i="4"/>
  <c r="H6" i="4"/>
  <c r="E8" i="10"/>
  <c r="F6" i="4" s="1"/>
  <c r="E6" i="10"/>
  <c r="D6" i="4" s="1"/>
  <c r="M21" i="4" l="1"/>
  <c r="L21" i="4"/>
  <c r="C5" i="19"/>
  <c r="J14" i="21" l="1"/>
  <c r="K14" i="21"/>
  <c r="M5" i="20"/>
  <c r="L5" i="20"/>
  <c r="E5" i="20"/>
  <c r="H5" i="19"/>
  <c r="G5" i="19"/>
  <c r="S18" i="4"/>
  <c r="R18" i="4"/>
  <c r="I6" i="17"/>
  <c r="H6" i="17"/>
  <c r="M14" i="4"/>
  <c r="E4" i="13"/>
  <c r="Q7" i="4"/>
  <c r="O7" i="4"/>
  <c r="P7" i="4"/>
  <c r="N7" i="4"/>
  <c r="K5" i="16" l="1"/>
  <c r="E14" i="4" l="1"/>
  <c r="G5" i="48"/>
  <c r="H5" i="48"/>
  <c r="J5" i="48"/>
  <c r="I5" i="48"/>
  <c r="S37" i="4" l="1"/>
  <c r="R37" i="4"/>
  <c r="P37" i="4" l="1"/>
  <c r="Q37" i="4"/>
  <c r="Q36" i="4" l="1"/>
  <c r="M36" i="4"/>
  <c r="K36" i="4"/>
  <c r="G36" i="4"/>
  <c r="C36" i="4"/>
  <c r="O8" i="4"/>
  <c r="K8" i="4"/>
  <c r="I8" i="4"/>
  <c r="G8" i="4"/>
  <c r="E8" i="4"/>
  <c r="Q34" i="4"/>
  <c r="I6" i="4"/>
  <c r="G6" i="4"/>
  <c r="E6" i="4"/>
  <c r="O54" i="4" l="1"/>
  <c r="K54" i="4"/>
  <c r="I54" i="4"/>
  <c r="O26" i="4"/>
  <c r="I26" i="4"/>
  <c r="G26" i="4"/>
  <c r="O53" i="4"/>
  <c r="K53" i="4"/>
  <c r="I53" i="4"/>
  <c r="G53" i="4"/>
  <c r="C53" i="4"/>
  <c r="G25" i="4"/>
  <c r="Q52" i="4"/>
  <c r="G24" i="4"/>
  <c r="C50" i="4"/>
  <c r="O22" i="4"/>
  <c r="M50" i="4"/>
  <c r="O49" i="4"/>
  <c r="M49" i="4"/>
  <c r="K49" i="4"/>
  <c r="B49" i="4"/>
  <c r="Q21" i="4"/>
  <c r="O21" i="4"/>
  <c r="G21" i="4"/>
  <c r="C49" i="4"/>
  <c r="I14" i="21"/>
  <c r="G20" i="4" s="1"/>
  <c r="M47" i="4"/>
  <c r="K47" i="4"/>
  <c r="C47" i="4"/>
  <c r="Q19" i="4"/>
  <c r="K19" i="4"/>
  <c r="I19" i="4"/>
  <c r="G19" i="4"/>
  <c r="K45" i="4"/>
  <c r="O15" i="4"/>
  <c r="S43" i="4"/>
  <c r="K43" i="4"/>
  <c r="S42" i="4"/>
  <c r="M42" i="4"/>
  <c r="M13" i="4"/>
  <c r="S41" i="4"/>
  <c r="C41" i="4"/>
  <c r="S38" i="4" l="1"/>
  <c r="I38" i="4"/>
  <c r="Q10" i="4"/>
  <c r="M10" i="4"/>
  <c r="K10" i="4"/>
  <c r="G10" i="4"/>
  <c r="O33" i="4"/>
  <c r="E32" i="4"/>
  <c r="I10" i="4" l="1"/>
  <c r="E52" i="4"/>
  <c r="D16" i="4"/>
  <c r="E15" i="4"/>
  <c r="J43" i="4"/>
  <c r="D15" i="4"/>
  <c r="D34" i="4"/>
  <c r="N33" i="4"/>
  <c r="B28" i="4"/>
  <c r="S48" i="4" l="1"/>
  <c r="R48" i="4"/>
  <c r="S46" i="4"/>
  <c r="R46" i="4"/>
  <c r="S45" i="4"/>
  <c r="R45" i="4"/>
  <c r="R43" i="4"/>
  <c r="R41" i="4"/>
  <c r="S35" i="4"/>
  <c r="R35" i="4"/>
  <c r="S33" i="4"/>
  <c r="R33" i="4"/>
  <c r="S32" i="4"/>
  <c r="R32" i="4"/>
  <c r="Q32" i="4"/>
  <c r="P32" i="4"/>
  <c r="S40" i="4" l="1"/>
  <c r="R40" i="4"/>
  <c r="R31" i="4" s="1"/>
  <c r="S31" i="4" l="1"/>
  <c r="Q54" i="4"/>
  <c r="P54" i="4"/>
  <c r="Q53" i="4"/>
  <c r="P53" i="4"/>
  <c r="Q51" i="4"/>
  <c r="P51" i="4"/>
  <c r="Q48" i="4"/>
  <c r="P48" i="4"/>
  <c r="Q47" i="4"/>
  <c r="P47" i="4"/>
  <c r="Q46" i="4"/>
  <c r="P46" i="4"/>
  <c r="Q45" i="4"/>
  <c r="P45" i="4"/>
  <c r="P44" i="4"/>
  <c r="Q43" i="4"/>
  <c r="P43" i="4"/>
  <c r="Q42" i="4"/>
  <c r="P42" i="4"/>
  <c r="Q41" i="4"/>
  <c r="P41" i="4"/>
  <c r="Q38" i="4"/>
  <c r="P38" i="4"/>
  <c r="Q35" i="4"/>
  <c r="P35" i="4"/>
  <c r="Q33" i="4"/>
  <c r="P33" i="4"/>
  <c r="P40" i="4" l="1"/>
  <c r="P31" i="4" s="1"/>
  <c r="Q44" i="4"/>
  <c r="Q40" i="4"/>
  <c r="O51" i="4"/>
  <c r="N51" i="4"/>
  <c r="O50" i="4"/>
  <c r="N50" i="4"/>
  <c r="O48" i="4"/>
  <c r="N48" i="4"/>
  <c r="O46" i="4"/>
  <c r="N46" i="4"/>
  <c r="O45" i="4"/>
  <c r="N45" i="4"/>
  <c r="O44" i="4"/>
  <c r="N44" i="4"/>
  <c r="O42" i="4"/>
  <c r="N42" i="4"/>
  <c r="O41" i="4"/>
  <c r="N41" i="4"/>
  <c r="O38" i="4"/>
  <c r="N38" i="4"/>
  <c r="O37" i="4"/>
  <c r="N37" i="4"/>
  <c r="O35" i="4"/>
  <c r="N35" i="4"/>
  <c r="O32" i="4"/>
  <c r="N32" i="4"/>
  <c r="Q31" i="4" l="1"/>
  <c r="L53" i="4"/>
  <c r="M52" i="4"/>
  <c r="L52" i="4"/>
  <c r="M51" i="4"/>
  <c r="L51" i="4"/>
  <c r="M48" i="4"/>
  <c r="L48" i="4"/>
  <c r="M46" i="4"/>
  <c r="L46" i="4"/>
  <c r="M45" i="4"/>
  <c r="L45" i="4"/>
  <c r="M44" i="4"/>
  <c r="L44" i="4"/>
  <c r="M43" i="4"/>
  <c r="L43" i="4"/>
  <c r="L42" i="4"/>
  <c r="M41" i="4"/>
  <c r="L41" i="4"/>
  <c r="M38" i="4"/>
  <c r="L38" i="4"/>
  <c r="M37" i="4"/>
  <c r="L37" i="4"/>
  <c r="M35" i="4"/>
  <c r="L35" i="4"/>
  <c r="M34" i="4"/>
  <c r="L34" i="4"/>
  <c r="M33" i="4"/>
  <c r="L33" i="4"/>
  <c r="M32" i="4"/>
  <c r="L32" i="4"/>
  <c r="M53" i="4" l="1"/>
  <c r="J5" i="27"/>
  <c r="M40" i="4"/>
  <c r="M31" i="4" s="1"/>
  <c r="L40" i="4"/>
  <c r="L31" i="4" s="1"/>
  <c r="K51" i="4"/>
  <c r="J51" i="4"/>
  <c r="J50" i="4"/>
  <c r="K48" i="4"/>
  <c r="J48" i="4"/>
  <c r="K46" i="4"/>
  <c r="J46" i="4"/>
  <c r="J45" i="4"/>
  <c r="K44" i="4"/>
  <c r="J44" i="4"/>
  <c r="K42" i="4"/>
  <c r="J42" i="4"/>
  <c r="K41" i="4"/>
  <c r="J41" i="4"/>
  <c r="K38" i="4"/>
  <c r="J38" i="4"/>
  <c r="K37" i="4"/>
  <c r="J37" i="4"/>
  <c r="K35" i="4"/>
  <c r="J35" i="4"/>
  <c r="K33" i="4"/>
  <c r="J33" i="4"/>
  <c r="K32" i="4"/>
  <c r="J32" i="4"/>
  <c r="K50" i="4" l="1"/>
  <c r="J40" i="4"/>
  <c r="J31" i="4" s="1"/>
  <c r="K40" i="4"/>
  <c r="K31" i="4" s="1"/>
  <c r="I48" i="4"/>
  <c r="H48" i="4"/>
  <c r="I46" i="4"/>
  <c r="H46" i="4"/>
  <c r="I45" i="4"/>
  <c r="H45" i="4"/>
  <c r="I44" i="4"/>
  <c r="H44" i="4"/>
  <c r="I43" i="4"/>
  <c r="H43" i="4"/>
  <c r="I41" i="4"/>
  <c r="H41" i="4"/>
  <c r="I37" i="4"/>
  <c r="H37" i="4"/>
  <c r="I35" i="4"/>
  <c r="H35" i="4"/>
  <c r="I34" i="4"/>
  <c r="H34" i="4"/>
  <c r="I33" i="4"/>
  <c r="H33" i="4"/>
  <c r="I32" i="4"/>
  <c r="H32" i="4"/>
  <c r="I40" i="4" l="1"/>
  <c r="I31" i="4" s="1"/>
  <c r="H40" i="4"/>
  <c r="H31" i="4" s="1"/>
  <c r="AZ11" i="26" l="1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C11" i="26"/>
  <c r="AB11" i="26"/>
  <c r="AA11" i="26"/>
  <c r="Z11" i="26"/>
  <c r="Y11" i="26"/>
  <c r="X11" i="26"/>
  <c r="V11" i="26"/>
  <c r="U11" i="26"/>
  <c r="R11" i="26"/>
  <c r="L11" i="26"/>
  <c r="K11" i="26"/>
  <c r="J11" i="26"/>
  <c r="G52" i="4" s="1"/>
  <c r="E11" i="26"/>
  <c r="F52" i="4" s="1"/>
  <c r="G51" i="4"/>
  <c r="F51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37" i="4"/>
  <c r="F37" i="4"/>
  <c r="G35" i="4"/>
  <c r="F35" i="4"/>
  <c r="G33" i="4"/>
  <c r="F33" i="4"/>
  <c r="G32" i="4"/>
  <c r="F32" i="4"/>
  <c r="F40" i="4" l="1"/>
  <c r="F31" i="4" s="1"/>
  <c r="G40" i="4"/>
  <c r="G31" i="4" s="1"/>
  <c r="I5" i="42" l="1"/>
  <c r="H5" i="42"/>
  <c r="G5" i="42"/>
  <c r="H5" i="41"/>
  <c r="G5" i="41"/>
  <c r="F5" i="41"/>
  <c r="I5" i="40"/>
  <c r="H5" i="40"/>
  <c r="G5" i="40"/>
  <c r="E55" i="4" s="1"/>
  <c r="E54" i="4"/>
  <c r="D54" i="4"/>
  <c r="E53" i="4"/>
  <c r="D53" i="4"/>
  <c r="E51" i="4"/>
  <c r="D51" i="4"/>
  <c r="O16" i="23"/>
  <c r="N16" i="23"/>
  <c r="M16" i="23"/>
  <c r="L16" i="23"/>
  <c r="E50" i="4" s="1"/>
  <c r="E16" i="23"/>
  <c r="D50" i="4" s="1"/>
  <c r="E49" i="4"/>
  <c r="D49" i="4"/>
  <c r="E48" i="4"/>
  <c r="D48" i="4"/>
  <c r="E47" i="4"/>
  <c r="D47" i="4"/>
  <c r="E46" i="4"/>
  <c r="D46" i="4"/>
  <c r="E45" i="4"/>
  <c r="D45" i="4"/>
  <c r="E44" i="4"/>
  <c r="D44" i="4"/>
  <c r="E43" i="4"/>
  <c r="D43" i="4"/>
  <c r="E42" i="4"/>
  <c r="D42" i="4"/>
  <c r="E41" i="4"/>
  <c r="D41" i="4"/>
  <c r="D38" i="4"/>
  <c r="E37" i="4"/>
  <c r="D37" i="4"/>
  <c r="E35" i="4"/>
  <c r="D35" i="4"/>
  <c r="E34" i="4"/>
  <c r="E33" i="4"/>
  <c r="D33" i="4"/>
  <c r="D32" i="4"/>
  <c r="E38" i="4" l="1"/>
  <c r="E40" i="4"/>
  <c r="D40" i="4"/>
  <c r="C54" i="4"/>
  <c r="B54" i="4"/>
  <c r="C52" i="4"/>
  <c r="B52" i="4"/>
  <c r="C51" i="4"/>
  <c r="B51" i="4"/>
  <c r="C48" i="4"/>
  <c r="B48" i="4"/>
  <c r="B46" i="4"/>
  <c r="C45" i="4"/>
  <c r="B45" i="4"/>
  <c r="C44" i="4"/>
  <c r="B44" i="4"/>
  <c r="C43" i="4"/>
  <c r="B43" i="4"/>
  <c r="C42" i="4"/>
  <c r="B42" i="4"/>
  <c r="B41" i="4"/>
  <c r="C38" i="4"/>
  <c r="B38" i="4"/>
  <c r="B37" i="4"/>
  <c r="C35" i="4"/>
  <c r="B35" i="4"/>
  <c r="C34" i="4"/>
  <c r="B34" i="4"/>
  <c r="B33" i="4"/>
  <c r="C32" i="4"/>
  <c r="B32" i="4"/>
  <c r="C46" i="4" l="1"/>
  <c r="C40" i="4"/>
  <c r="B40" i="4"/>
  <c r="B31" i="4" s="1"/>
  <c r="C37" i="4"/>
  <c r="C31" i="4" l="1"/>
  <c r="S20" i="4"/>
  <c r="R20" i="4"/>
  <c r="S17" i="4"/>
  <c r="R17" i="4"/>
  <c r="S16" i="4"/>
  <c r="R16" i="4"/>
  <c r="S15" i="4"/>
  <c r="R15" i="4"/>
  <c r="S13" i="4"/>
  <c r="R13" i="4"/>
  <c r="S9" i="4"/>
  <c r="R9" i="4"/>
  <c r="S7" i="4"/>
  <c r="R7" i="4"/>
  <c r="S5" i="4"/>
  <c r="R5" i="4"/>
  <c r="S12" i="4" l="1"/>
  <c r="S3" i="4" s="1"/>
  <c r="R12" i="4"/>
  <c r="R3" i="4" s="1"/>
  <c r="Q20" i="4" l="1"/>
  <c r="P20" i="4"/>
  <c r="Q18" i="4"/>
  <c r="P18" i="4"/>
  <c r="Q17" i="4"/>
  <c r="P17" i="4"/>
  <c r="Q16" i="4"/>
  <c r="P16" i="4"/>
  <c r="Q15" i="4"/>
  <c r="P15" i="4"/>
  <c r="Q13" i="4"/>
  <c r="P13" i="4"/>
  <c r="Q9" i="4"/>
  <c r="P9" i="4"/>
  <c r="Q5" i="4"/>
  <c r="P5" i="4"/>
  <c r="Q4" i="4"/>
  <c r="P4" i="4"/>
  <c r="P12" i="4" l="1"/>
  <c r="Q12" i="4"/>
  <c r="O20" i="4"/>
  <c r="N20" i="4"/>
  <c r="O18" i="4"/>
  <c r="N18" i="4"/>
  <c r="O17" i="4"/>
  <c r="N17" i="4"/>
  <c r="O16" i="4"/>
  <c r="N16" i="4"/>
  <c r="N15" i="4"/>
  <c r="O13" i="4"/>
  <c r="O12" i="4" s="1"/>
  <c r="N13" i="4"/>
  <c r="O9" i="4"/>
  <c r="N9" i="4"/>
  <c r="O5" i="4"/>
  <c r="N5" i="4"/>
  <c r="N12" i="4" l="1"/>
  <c r="N3" i="4" s="1"/>
  <c r="O3" i="4"/>
  <c r="M23" i="4" l="1"/>
  <c r="L23" i="4"/>
  <c r="M20" i="4"/>
  <c r="L20" i="4"/>
  <c r="M18" i="4"/>
  <c r="L18" i="4"/>
  <c r="M17" i="4"/>
  <c r="L17" i="4"/>
  <c r="M16" i="4"/>
  <c r="L16" i="4"/>
  <c r="M15" i="4"/>
  <c r="M12" i="4" s="1"/>
  <c r="L15" i="4"/>
  <c r="L14" i="4"/>
  <c r="L13" i="4"/>
  <c r="M9" i="4"/>
  <c r="L9" i="4"/>
  <c r="L7" i="4"/>
  <c r="L5" i="4"/>
  <c r="M4" i="4"/>
  <c r="L4" i="4"/>
  <c r="M7" i="4" l="1"/>
  <c r="M5" i="4"/>
  <c r="L12" i="4"/>
  <c r="L3" i="4" s="1"/>
  <c r="K23" i="4"/>
  <c r="J23" i="4"/>
  <c r="K21" i="4"/>
  <c r="J21" i="4"/>
  <c r="K20" i="4"/>
  <c r="J20" i="4"/>
  <c r="K18" i="4"/>
  <c r="J18" i="4"/>
  <c r="K17" i="4"/>
  <c r="J17" i="4"/>
  <c r="K16" i="4"/>
  <c r="J16" i="4"/>
  <c r="K15" i="4"/>
  <c r="J15" i="4"/>
  <c r="K14" i="4"/>
  <c r="J14" i="4"/>
  <c r="K13" i="4"/>
  <c r="J13" i="4"/>
  <c r="K9" i="4"/>
  <c r="J9" i="4"/>
  <c r="K6" i="4"/>
  <c r="C6" i="4" s="1"/>
  <c r="J6" i="4"/>
  <c r="K5" i="4"/>
  <c r="J5" i="4"/>
  <c r="K4" i="4"/>
  <c r="J4" i="4"/>
  <c r="M3" i="4" l="1"/>
  <c r="J12" i="4"/>
  <c r="J3" i="4" s="1"/>
  <c r="K12" i="4"/>
  <c r="K3" i="4" s="1"/>
  <c r="I22" i="4"/>
  <c r="H22" i="4"/>
  <c r="I21" i="4"/>
  <c r="C21" i="4" s="1"/>
  <c r="H21" i="4"/>
  <c r="B21" i="4" s="1"/>
  <c r="I20" i="4"/>
  <c r="H20" i="4"/>
  <c r="I18" i="4"/>
  <c r="H18" i="4"/>
  <c r="I17" i="4"/>
  <c r="H17" i="4"/>
  <c r="I16" i="4"/>
  <c r="H16" i="4"/>
  <c r="I15" i="4"/>
  <c r="H15" i="4"/>
  <c r="I14" i="4"/>
  <c r="H14" i="4"/>
  <c r="I13" i="4"/>
  <c r="H13" i="4"/>
  <c r="H10" i="4"/>
  <c r="I9" i="4"/>
  <c r="H9" i="4"/>
  <c r="I7" i="4"/>
  <c r="H7" i="4"/>
  <c r="I5" i="4"/>
  <c r="H5" i="4"/>
  <c r="I4" i="4"/>
  <c r="H4" i="4"/>
  <c r="I12" i="4" l="1"/>
  <c r="I3" i="4" s="1"/>
  <c r="H12" i="4"/>
  <c r="H3" i="4" s="1"/>
  <c r="G23" i="4" l="1"/>
  <c r="F23" i="4"/>
  <c r="N6" i="23"/>
  <c r="N5" i="23" s="1"/>
  <c r="M6" i="23"/>
  <c r="M5" i="23" s="1"/>
  <c r="L6" i="23"/>
  <c r="G22" i="4" s="1"/>
  <c r="E6" i="23"/>
  <c r="F22" i="4" s="1"/>
  <c r="D14" i="21"/>
  <c r="F20" i="4" s="1"/>
  <c r="H22" i="19"/>
  <c r="G22" i="19"/>
  <c r="G18" i="4"/>
  <c r="C22" i="19"/>
  <c r="F18" i="4" s="1"/>
  <c r="N106" i="18"/>
  <c r="M106" i="18"/>
  <c r="L106" i="18"/>
  <c r="G17" i="4" s="1"/>
  <c r="E106" i="18"/>
  <c r="F17" i="4" s="1"/>
  <c r="G16" i="4"/>
  <c r="F16" i="4"/>
  <c r="G15" i="4"/>
  <c r="C15" i="4" s="1"/>
  <c r="F15" i="4"/>
  <c r="B15" i="4" s="1"/>
  <c r="M7" i="16"/>
  <c r="L7" i="16"/>
  <c r="K7" i="16"/>
  <c r="E7" i="16"/>
  <c r="F14" i="4" s="1"/>
  <c r="J56" i="15"/>
  <c r="I56" i="15"/>
  <c r="H56" i="15"/>
  <c r="G13" i="4" s="1"/>
  <c r="F13" i="4"/>
  <c r="Q75" i="13"/>
  <c r="P75" i="13"/>
  <c r="N75" i="13"/>
  <c r="M75" i="13"/>
  <c r="L75" i="13"/>
  <c r="K75" i="13"/>
  <c r="G9" i="4" s="1"/>
  <c r="E75" i="13"/>
  <c r="F9" i="4" s="1"/>
  <c r="G7" i="4"/>
  <c r="F7" i="4"/>
  <c r="P76" i="9"/>
  <c r="P5" i="9" s="1"/>
  <c r="K76" i="9"/>
  <c r="J76" i="9"/>
  <c r="I76" i="9"/>
  <c r="G5" i="4" s="1"/>
  <c r="N10" i="8"/>
  <c r="M10" i="8"/>
  <c r="L10" i="8"/>
  <c r="G4" i="4" s="1"/>
  <c r="E10" i="8"/>
  <c r="F4" i="4" s="1"/>
  <c r="J6" i="28"/>
  <c r="I6" i="28"/>
  <c r="E26" i="4"/>
  <c r="E6" i="28"/>
  <c r="D26" i="4" s="1"/>
  <c r="L6" i="30"/>
  <c r="K6" i="30"/>
  <c r="K5" i="30" s="1"/>
  <c r="J6" i="30"/>
  <c r="E23" i="4" s="1"/>
  <c r="E6" i="30"/>
  <c r="D23" i="4" s="1"/>
  <c r="K5" i="21"/>
  <c r="J5" i="21"/>
  <c r="I5" i="21"/>
  <c r="D5" i="21"/>
  <c r="D20" i="4" s="1"/>
  <c r="H6" i="19"/>
  <c r="G6" i="19"/>
  <c r="E18" i="4"/>
  <c r="C6" i="19"/>
  <c r="D18" i="4" s="1"/>
  <c r="N6" i="18"/>
  <c r="M6" i="18"/>
  <c r="L6" i="18"/>
  <c r="E17" i="4" s="1"/>
  <c r="D17" i="4"/>
  <c r="S6" i="35"/>
  <c r="E16" i="4"/>
  <c r="O6" i="35"/>
  <c r="N6" i="35"/>
  <c r="M6" i="35"/>
  <c r="M6" i="17"/>
  <c r="L6" i="17"/>
  <c r="K6" i="17"/>
  <c r="J6" i="17"/>
  <c r="J5" i="15"/>
  <c r="I5" i="15"/>
  <c r="H5" i="15"/>
  <c r="E13" i="4" s="1"/>
  <c r="E5" i="15"/>
  <c r="D13" i="4" s="1"/>
  <c r="Q5" i="13"/>
  <c r="P5" i="13"/>
  <c r="N5" i="13"/>
  <c r="M5" i="13"/>
  <c r="L5" i="13"/>
  <c r="K5" i="13"/>
  <c r="E5" i="13"/>
  <c r="D9" i="4" s="1"/>
  <c r="D5" i="4"/>
  <c r="I6" i="9"/>
  <c r="E5" i="4" s="1"/>
  <c r="J6" i="9"/>
  <c r="K6" i="9"/>
  <c r="C16" i="4" l="1"/>
  <c r="E20" i="4"/>
  <c r="G14" i="4"/>
  <c r="G12" i="4" s="1"/>
  <c r="L5" i="30"/>
  <c r="C5" i="4"/>
  <c r="F12" i="4"/>
  <c r="E9" i="4"/>
  <c r="E12" i="4"/>
  <c r="O5" i="49" l="1"/>
  <c r="D4" i="4" l="1"/>
  <c r="B4" i="4" s="1"/>
  <c r="B6" i="48" l="1"/>
  <c r="R5" i="47" s="1"/>
  <c r="E7" i="4"/>
  <c r="L6" i="11" l="1"/>
  <c r="K6" i="11"/>
  <c r="E6" i="11"/>
  <c r="D7" i="4" s="1"/>
  <c r="N6" i="8" l="1"/>
  <c r="M6" i="8"/>
  <c r="L6" i="8"/>
  <c r="Q3" i="4"/>
  <c r="P3" i="4"/>
  <c r="E4" i="4" l="1"/>
  <c r="C4" i="4" s="1"/>
  <c r="C7" i="4" l="1"/>
  <c r="C9" i="48" s="1"/>
  <c r="E9" i="48" s="1"/>
  <c r="O47" i="4" l="1"/>
  <c r="N47" i="4"/>
  <c r="C28" i="4" l="1"/>
  <c r="C30" i="48" s="1"/>
  <c r="E30" i="48" s="1"/>
  <c r="C26" i="4" l="1"/>
  <c r="C28" i="48" s="1"/>
  <c r="E28" i="48" s="1"/>
  <c r="B26" i="4"/>
  <c r="B28" i="48" s="1"/>
  <c r="D28" i="48" s="1"/>
  <c r="M5" i="16"/>
  <c r="L5" i="16"/>
  <c r="E5" i="16"/>
  <c r="D14" i="4" s="1"/>
  <c r="D12" i="4" s="1"/>
  <c r="C23" i="4" l="1"/>
  <c r="C25" i="48" s="1"/>
  <c r="E25" i="48" s="1"/>
  <c r="O40" i="4" l="1"/>
  <c r="N40" i="4"/>
  <c r="B12" i="4" s="1"/>
  <c r="D31" i="4" l="1"/>
  <c r="E31" i="4" l="1"/>
  <c r="C12" i="4"/>
  <c r="B7" i="4" l="1"/>
  <c r="B9" i="48" s="1"/>
  <c r="D9" i="48" s="1"/>
  <c r="C11" i="4"/>
  <c r="B13" i="48"/>
  <c r="D13" i="48" l="1"/>
  <c r="R12" i="47"/>
  <c r="C13" i="48"/>
  <c r="E13" i="48" s="1"/>
  <c r="S12" i="47" l="1"/>
  <c r="K5" i="48" l="1"/>
  <c r="B8" i="4" l="1"/>
  <c r="B10" i="48" l="1"/>
  <c r="D10" i="48" s="1"/>
  <c r="R9" i="47" l="1"/>
  <c r="B6" i="4"/>
  <c r="B8" i="48" s="1"/>
  <c r="D8" i="48" s="1"/>
  <c r="K5" i="26"/>
  <c r="L5" i="26"/>
  <c r="B25" i="4"/>
  <c r="B27" i="48" s="1"/>
  <c r="D27" i="48" s="1"/>
  <c r="B24" i="4"/>
  <c r="B26" i="48" s="1"/>
  <c r="D26" i="48" s="1"/>
  <c r="K5" i="17"/>
  <c r="K5" i="27"/>
  <c r="L5" i="27"/>
  <c r="J5" i="17"/>
  <c r="M5" i="17"/>
  <c r="S27" i="47" l="1"/>
  <c r="R26" i="47"/>
  <c r="R25" i="47"/>
  <c r="R7" i="47"/>
  <c r="C23" i="48"/>
  <c r="E23" i="48" s="1"/>
  <c r="B19" i="4"/>
  <c r="B21" i="48" s="1"/>
  <c r="D21" i="48" s="1"/>
  <c r="B14" i="4"/>
  <c r="B16" i="48" s="1"/>
  <c r="D16" i="48" s="1"/>
  <c r="D6" i="48"/>
  <c r="B9" i="4"/>
  <c r="B11" i="48" s="1"/>
  <c r="D11" i="48" s="1"/>
  <c r="B23" i="48"/>
  <c r="D23" i="48" s="1"/>
  <c r="B22" i="4"/>
  <c r="B24" i="48" s="1"/>
  <c r="D24" i="48" s="1"/>
  <c r="C24" i="4"/>
  <c r="C26" i="48" s="1"/>
  <c r="E26" i="48" s="1"/>
  <c r="C8" i="4"/>
  <c r="C10" i="48" s="1"/>
  <c r="E10" i="48" s="1"/>
  <c r="B10" i="4"/>
  <c r="B12" i="48" s="1"/>
  <c r="D12" i="48" s="1"/>
  <c r="B18" i="4"/>
  <c r="B20" i="48" s="1"/>
  <c r="D20" i="48" s="1"/>
  <c r="C9" i="4"/>
  <c r="C11" i="48" s="1"/>
  <c r="E11" i="48" s="1"/>
  <c r="C27" i="4"/>
  <c r="C29" i="48" s="1"/>
  <c r="E29" i="48" s="1"/>
  <c r="C25" i="4"/>
  <c r="C27" i="48" s="1"/>
  <c r="E27" i="48" s="1"/>
  <c r="C19" i="4"/>
  <c r="C21" i="48" s="1"/>
  <c r="E21" i="48" s="1"/>
  <c r="B20" i="4"/>
  <c r="B22" i="48" s="1"/>
  <c r="D22" i="48" s="1"/>
  <c r="B13" i="4"/>
  <c r="B15" i="48" s="1"/>
  <c r="B17" i="4"/>
  <c r="B19" i="48" s="1"/>
  <c r="D19" i="48" s="1"/>
  <c r="C22" i="4"/>
  <c r="C24" i="48" s="1"/>
  <c r="E24" i="48" s="1"/>
  <c r="C20" i="4"/>
  <c r="C22" i="48" s="1"/>
  <c r="E22" i="48" s="1"/>
  <c r="C18" i="4"/>
  <c r="C14" i="4"/>
  <c r="C16" i="48" s="1"/>
  <c r="E16" i="48" s="1"/>
  <c r="C8" i="48"/>
  <c r="E8" i="48" s="1"/>
  <c r="B17" i="48"/>
  <c r="D17" i="48" s="1"/>
  <c r="B23" i="4"/>
  <c r="B25" i="48" s="1"/>
  <c r="D25" i="48" s="1"/>
  <c r="B5" i="4"/>
  <c r="C10" i="4"/>
  <c r="C12" i="48" s="1"/>
  <c r="E12" i="48" s="1"/>
  <c r="B16" i="4"/>
  <c r="B18" i="48" s="1"/>
  <c r="D18" i="48" s="1"/>
  <c r="C17" i="48"/>
  <c r="E17" i="48" s="1"/>
  <c r="C13" i="4"/>
  <c r="C15" i="48" s="1"/>
  <c r="C17" i="4"/>
  <c r="C19" i="48" s="1"/>
  <c r="E19" i="48" s="1"/>
  <c r="F3" i="4"/>
  <c r="L5" i="17"/>
  <c r="O31" i="4"/>
  <c r="D3" i="4"/>
  <c r="G3" i="4"/>
  <c r="B7" i="48" l="1"/>
  <c r="D7" i="48" s="1"/>
  <c r="C20" i="48"/>
  <c r="E20" i="48" s="1"/>
  <c r="C14" i="48"/>
  <c r="E14" i="48" s="1"/>
  <c r="C7" i="48"/>
  <c r="C6" i="48"/>
  <c r="E6" i="48" s="1"/>
  <c r="D15" i="48"/>
  <c r="B14" i="48"/>
  <c r="D14" i="48" s="1"/>
  <c r="E15" i="48"/>
  <c r="R27" i="47"/>
  <c r="S26" i="47"/>
  <c r="S25" i="47"/>
  <c r="S24" i="47"/>
  <c r="R24" i="47"/>
  <c r="S23" i="47"/>
  <c r="R23" i="47"/>
  <c r="S22" i="47"/>
  <c r="R22" i="47"/>
  <c r="S21" i="47"/>
  <c r="R21" i="47"/>
  <c r="S20" i="47"/>
  <c r="R20" i="47"/>
  <c r="R19" i="47"/>
  <c r="S18" i="47"/>
  <c r="R18" i="47"/>
  <c r="R17" i="47"/>
  <c r="S16" i="47"/>
  <c r="R16" i="47"/>
  <c r="S15" i="47"/>
  <c r="R15" i="47"/>
  <c r="S14" i="47"/>
  <c r="R14" i="47"/>
  <c r="S11" i="47"/>
  <c r="R11" i="47"/>
  <c r="S10" i="47"/>
  <c r="R10" i="47"/>
  <c r="S9" i="47"/>
  <c r="S8" i="47"/>
  <c r="R8" i="47"/>
  <c r="S7" i="47"/>
  <c r="E3" i="4"/>
  <c r="C18" i="48"/>
  <c r="E18" i="48" s="1"/>
  <c r="R6" i="47" l="1"/>
  <c r="S19" i="47"/>
  <c r="E7" i="48"/>
  <c r="E5" i="48" s="1"/>
  <c r="S6" i="47"/>
  <c r="S5" i="47"/>
  <c r="C3" i="4"/>
  <c r="C5" i="48" s="1"/>
  <c r="S13" i="47"/>
  <c r="R13" i="47"/>
  <c r="S29" i="47"/>
  <c r="S17" i="47" l="1"/>
  <c r="S4" i="47"/>
  <c r="B27" i="4" l="1"/>
  <c r="N31" i="4"/>
  <c r="B30" i="48"/>
  <c r="B29" i="48" l="1"/>
  <c r="B3" i="4"/>
  <c r="B5" i="48" s="1"/>
  <c r="D30" i="48"/>
  <c r="R29" i="47"/>
  <c r="D29" i="48"/>
  <c r="R28" i="47" l="1"/>
  <c r="D5" i="48"/>
  <c r="R4" i="47"/>
  <c r="S28" i="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AC480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Your User Name: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강북테니스장 인조잔디설치공사 : 300백만원 2011년도 10월 준공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L9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Your User Name: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층</t>
        </r>
        <r>
          <rPr>
            <sz val="9"/>
            <color indexed="81"/>
            <rFont val="Tahoma"/>
            <family val="2"/>
          </rPr>
          <t xml:space="preserve"> 273.6
2</t>
        </r>
        <r>
          <rPr>
            <sz val="9"/>
            <color indexed="81"/>
            <rFont val="돋움"/>
            <family val="3"/>
            <charset val="129"/>
          </rPr>
          <t>층</t>
        </r>
        <r>
          <rPr>
            <sz val="9"/>
            <color indexed="81"/>
            <rFont val="Tahoma"/>
            <family val="2"/>
          </rPr>
          <t xml:space="preserve"> 376</t>
        </r>
      </text>
    </comment>
  </commentList>
</comments>
</file>

<file path=xl/sharedStrings.xml><?xml version="1.0" encoding="utf-8"?>
<sst xmlns="http://schemas.openxmlformats.org/spreadsheetml/2006/main" count="67543" uniqueCount="20917">
  <si>
    <t>전남</t>
    <phoneticPr fontId="3" type="noConversion"/>
  </si>
  <si>
    <t>계</t>
    <phoneticPr fontId="3" type="noConversion"/>
  </si>
  <si>
    <t>다목적경기장(축구장)</t>
    <phoneticPr fontId="3" type="noConversion"/>
  </si>
  <si>
    <t>일련번호</t>
    <phoneticPr fontId="3" type="noConversion"/>
  </si>
  <si>
    <t>시도</t>
    <phoneticPr fontId="3" type="noConversion"/>
  </si>
  <si>
    <t>시ㆍ군ㆍ구</t>
    <phoneticPr fontId="3" type="noConversion"/>
  </si>
  <si>
    <t>주소</t>
    <phoneticPr fontId="3" type="noConversion"/>
  </si>
  <si>
    <t>시설명</t>
    <phoneticPr fontId="3" type="noConversion"/>
  </si>
  <si>
    <t>관리주체</t>
    <phoneticPr fontId="3" type="noConversion"/>
  </si>
  <si>
    <t>부지면적</t>
    <phoneticPr fontId="3" type="noConversion"/>
  </si>
  <si>
    <t>건축면적</t>
    <phoneticPr fontId="3" type="noConversion"/>
  </si>
  <si>
    <t>연면적</t>
    <phoneticPr fontId="3" type="noConversion"/>
  </si>
  <si>
    <t>경기장 규모</t>
    <phoneticPr fontId="3" type="noConversion"/>
  </si>
  <si>
    <t>관람석</t>
    <phoneticPr fontId="3" type="noConversion"/>
  </si>
  <si>
    <t>공인등급
(승인연도)</t>
    <phoneticPr fontId="3" type="noConversion"/>
  </si>
  <si>
    <t>준공
연도</t>
    <phoneticPr fontId="3" type="noConversion"/>
  </si>
  <si>
    <t>건  설
사업비</t>
    <phoneticPr fontId="3" type="noConversion"/>
  </si>
  <si>
    <t>개보수연도</t>
    <phoneticPr fontId="3" type="noConversion"/>
  </si>
  <si>
    <t>부대시설</t>
    <phoneticPr fontId="3" type="noConversion"/>
  </si>
  <si>
    <t>부대운동시설</t>
    <phoneticPr fontId="3" type="noConversion"/>
  </si>
  <si>
    <t>비고</t>
    <phoneticPr fontId="3" type="noConversion"/>
  </si>
  <si>
    <t>트랙</t>
    <phoneticPr fontId="3" type="noConversion"/>
  </si>
  <si>
    <t>좌석수</t>
    <phoneticPr fontId="3" type="noConversion"/>
  </si>
  <si>
    <t>수용
인원</t>
    <phoneticPr fontId="3" type="noConversion"/>
  </si>
  <si>
    <t>좌석
형태</t>
    <phoneticPr fontId="3" type="noConversion"/>
  </si>
  <si>
    <t>건축구조</t>
    <phoneticPr fontId="3" type="noConversion"/>
  </si>
  <si>
    <t>1차</t>
    <phoneticPr fontId="3" type="noConversion"/>
  </si>
  <si>
    <t>2차</t>
    <phoneticPr fontId="3" type="noConversion"/>
  </si>
  <si>
    <t>전광판</t>
    <phoneticPr fontId="3" type="noConversion"/>
  </si>
  <si>
    <t>조명탑</t>
    <phoneticPr fontId="3" type="noConversion"/>
  </si>
  <si>
    <t>기타</t>
    <phoneticPr fontId="3" type="noConversion"/>
  </si>
  <si>
    <t>종목1</t>
    <phoneticPr fontId="3" type="noConversion"/>
  </si>
  <si>
    <t>종목2</t>
    <phoneticPr fontId="3" type="noConversion"/>
  </si>
  <si>
    <t>폭(m)</t>
    <phoneticPr fontId="3" type="noConversion"/>
  </si>
  <si>
    <t>길이(m)</t>
    <phoneticPr fontId="3" type="noConversion"/>
  </si>
  <si>
    <t>주로수</t>
    <phoneticPr fontId="3" type="noConversion"/>
  </si>
  <si>
    <t>주로폭</t>
    <phoneticPr fontId="3" type="noConversion"/>
  </si>
  <si>
    <t>면적</t>
    <phoneticPr fontId="3" type="noConversion"/>
  </si>
  <si>
    <t>개소수</t>
    <phoneticPr fontId="3" type="noConversion"/>
  </si>
  <si>
    <t>설치비</t>
    <phoneticPr fontId="3" type="noConversion"/>
  </si>
  <si>
    <t>조도</t>
    <phoneticPr fontId="3" type="noConversion"/>
  </si>
  <si>
    <t>종목</t>
    <phoneticPr fontId="3" type="noConversion"/>
  </si>
  <si>
    <t>면수</t>
    <phoneticPr fontId="3" type="noConversion"/>
  </si>
  <si>
    <t>시설구성</t>
    <phoneticPr fontId="3" type="noConversion"/>
  </si>
  <si>
    <t>관리운영</t>
    <phoneticPr fontId="3" type="noConversion"/>
  </si>
  <si>
    <t>22. 기타 체육시설</t>
    <phoneticPr fontId="3" type="noConversion"/>
  </si>
  <si>
    <t>21-2. 설상경기장(바이애슬론경기장)</t>
    <phoneticPr fontId="3" type="noConversion"/>
  </si>
  <si>
    <t>21-3. 설상경기장(크로스컨트리경기장)</t>
    <phoneticPr fontId="3" type="noConversion"/>
  </si>
  <si>
    <t>전국</t>
    <phoneticPr fontId="3" type="noConversion"/>
  </si>
  <si>
    <t>9.2 투기체육관</t>
    <phoneticPr fontId="3" type="noConversion"/>
  </si>
  <si>
    <t>9.3 생활체육관</t>
    <phoneticPr fontId="3" type="noConversion"/>
  </si>
  <si>
    <t>10. 전천후게이트볼장</t>
    <phoneticPr fontId="3" type="noConversion"/>
  </si>
  <si>
    <t>수영조
면  적</t>
    <phoneticPr fontId="3" type="noConversion"/>
  </si>
  <si>
    <t>농구,배구,배드민턴
탁구</t>
  </si>
  <si>
    <t>목재</t>
  </si>
  <si>
    <t>소  계</t>
    <phoneticPr fontId="3" type="noConversion"/>
  </si>
  <si>
    <t>서울</t>
    <phoneticPr fontId="3" type="noConversion"/>
  </si>
  <si>
    <t>강원</t>
    <phoneticPr fontId="3" type="noConversion"/>
  </si>
  <si>
    <t>경북</t>
    <phoneticPr fontId="3" type="noConversion"/>
  </si>
  <si>
    <t>충북</t>
    <phoneticPr fontId="3" type="noConversion"/>
  </si>
  <si>
    <t>경남</t>
    <phoneticPr fontId="3" type="noConversion"/>
  </si>
  <si>
    <t>종목4</t>
    <phoneticPr fontId="3" type="noConversion"/>
  </si>
  <si>
    <t>주로폭(m)</t>
    <phoneticPr fontId="3" type="noConversion"/>
  </si>
  <si>
    <t>주로수</t>
    <phoneticPr fontId="3" type="noConversion"/>
  </si>
  <si>
    <t>주로면적(㎡)</t>
    <phoneticPr fontId="3" type="noConversion"/>
  </si>
  <si>
    <t>폭(m)</t>
    <phoneticPr fontId="3" type="noConversion"/>
  </si>
  <si>
    <t>길이(m)</t>
    <phoneticPr fontId="3" type="noConversion"/>
  </si>
  <si>
    <t>서울시</t>
  </si>
  <si>
    <t>관리형태</t>
    <phoneticPr fontId="3" type="noConversion"/>
  </si>
  <si>
    <t>주경기장</t>
    <phoneticPr fontId="3" type="noConversion"/>
  </si>
  <si>
    <t>실내외 여부</t>
    <phoneticPr fontId="3" type="noConversion"/>
  </si>
  <si>
    <t>바닥
재료</t>
    <phoneticPr fontId="3" type="noConversion"/>
  </si>
  <si>
    <t>주로
연장</t>
    <phoneticPr fontId="3" type="noConversion"/>
  </si>
  <si>
    <t>좌석
형태</t>
    <phoneticPr fontId="3" type="noConversion"/>
  </si>
  <si>
    <t>수원의      종류</t>
    <phoneticPr fontId="3" type="noConversion"/>
  </si>
  <si>
    <t>조정</t>
    <phoneticPr fontId="3" type="noConversion"/>
  </si>
  <si>
    <t>카누</t>
    <phoneticPr fontId="3" type="noConversion"/>
  </si>
  <si>
    <t>수면적</t>
    <phoneticPr fontId="3" type="noConversion"/>
  </si>
  <si>
    <t>수용     인원</t>
    <phoneticPr fontId="3" type="noConversion"/>
  </si>
  <si>
    <t>좌석         형태</t>
    <phoneticPr fontId="3" type="noConversion"/>
  </si>
  <si>
    <t>레인수</t>
    <phoneticPr fontId="3" type="noConversion"/>
  </si>
  <si>
    <t>6. 테니스장</t>
    <phoneticPr fontId="3" type="noConversion"/>
  </si>
  <si>
    <t>5. 싸이클경기장</t>
    <phoneticPr fontId="3" type="noConversion"/>
  </si>
  <si>
    <t>제주</t>
    <phoneticPr fontId="3" type="noConversion"/>
  </si>
  <si>
    <t>1개소</t>
    <phoneticPr fontId="3" type="noConversion"/>
  </si>
  <si>
    <t>전광판</t>
    <phoneticPr fontId="3" type="noConversion"/>
  </si>
  <si>
    <t>일련번호</t>
    <phoneticPr fontId="3" type="noConversion"/>
  </si>
  <si>
    <t>18. 조정카누장</t>
    <phoneticPr fontId="3" type="noConversion"/>
  </si>
  <si>
    <t>13. 사격장</t>
    <phoneticPr fontId="3" type="noConversion"/>
  </si>
  <si>
    <t>12. 롤러스케이트장</t>
    <phoneticPr fontId="3" type="noConversion"/>
  </si>
  <si>
    <t>좌석
수</t>
    <phoneticPr fontId="3" type="noConversion"/>
  </si>
  <si>
    <t>건  설
사업비</t>
    <phoneticPr fontId="3" type="noConversion"/>
  </si>
  <si>
    <t>문화체육사업소(741-2539)</t>
  </si>
  <si>
    <t>2</t>
  </si>
  <si>
    <t>충남</t>
    <phoneticPr fontId="3" type="noConversion"/>
  </si>
  <si>
    <t>전북</t>
    <phoneticPr fontId="3" type="noConversion"/>
  </si>
  <si>
    <t>조명탑</t>
    <phoneticPr fontId="3" type="noConversion"/>
  </si>
  <si>
    <t>중앙
길이</t>
    <phoneticPr fontId="3" type="noConversion"/>
  </si>
  <si>
    <t>1. 육상경기장</t>
    <phoneticPr fontId="3" type="noConversion"/>
  </si>
  <si>
    <t>19. 요트장</t>
    <phoneticPr fontId="3" type="noConversion"/>
  </si>
  <si>
    <t>실내.    실외</t>
    <phoneticPr fontId="3" type="noConversion"/>
  </si>
  <si>
    <t>코스1</t>
    <phoneticPr fontId="3" type="noConversion"/>
  </si>
  <si>
    <t>코스2</t>
    <phoneticPr fontId="3" type="noConversion"/>
  </si>
  <si>
    <t>해수면적</t>
    <phoneticPr fontId="3" type="noConversion"/>
  </si>
  <si>
    <t>계류장</t>
    <phoneticPr fontId="3" type="noConversion"/>
  </si>
  <si>
    <t>관리동</t>
    <phoneticPr fontId="3" type="noConversion"/>
  </si>
  <si>
    <t>정고</t>
    <phoneticPr fontId="3" type="noConversion"/>
  </si>
  <si>
    <t>사로</t>
    <phoneticPr fontId="3" type="noConversion"/>
  </si>
  <si>
    <t>계측소</t>
    <phoneticPr fontId="3" type="noConversion"/>
  </si>
  <si>
    <t>수리소</t>
    <phoneticPr fontId="3" type="noConversion"/>
  </si>
  <si>
    <t>바지선</t>
    <phoneticPr fontId="3" type="noConversion"/>
  </si>
  <si>
    <t>부잔교</t>
    <phoneticPr fontId="3" type="noConversion"/>
  </si>
  <si>
    <t>수용대수</t>
    <phoneticPr fontId="3" type="noConversion"/>
  </si>
  <si>
    <t>동수,층수</t>
    <phoneticPr fontId="3" type="noConversion"/>
  </si>
  <si>
    <t>동수</t>
    <phoneticPr fontId="3" type="noConversion"/>
  </si>
  <si>
    <t>척수</t>
    <phoneticPr fontId="3" type="noConversion"/>
  </si>
  <si>
    <t>열,길이</t>
    <phoneticPr fontId="3" type="noConversion"/>
  </si>
  <si>
    <t xml:space="preserve"> 8. 간이운동장
   (마을체육시설)</t>
    <phoneticPr fontId="3" type="noConversion"/>
  </si>
  <si>
    <t>26</t>
  </si>
  <si>
    <t>27</t>
  </si>
  <si>
    <t>28</t>
  </si>
  <si>
    <t>12</t>
  </si>
  <si>
    <t>계</t>
    <phoneticPr fontId="3" type="noConversion"/>
  </si>
  <si>
    <t>수영장</t>
    <phoneticPr fontId="3" type="noConversion"/>
  </si>
  <si>
    <t>3</t>
    <phoneticPr fontId="3" type="noConversion"/>
  </si>
  <si>
    <t xml:space="preserve"> 시민 및 각종 단체 </t>
  </si>
  <si>
    <t xml:space="preserve"> 천연잔디 </t>
  </si>
  <si>
    <t xml:space="preserve"> 의자식 </t>
  </si>
  <si>
    <t xml:space="preserve"> 3,662백만원 </t>
  </si>
  <si>
    <t xml:space="preserve"> 500백만원 </t>
  </si>
  <si>
    <t>1985년</t>
  </si>
  <si>
    <t>1987년</t>
  </si>
  <si>
    <t xml:space="preserve"> 1개소 </t>
  </si>
  <si>
    <t xml:space="preserve"> 축구장 </t>
  </si>
  <si>
    <t xml:space="preserve"> 1면 </t>
  </si>
  <si>
    <t>대전</t>
    <phoneticPr fontId="3" type="noConversion"/>
  </si>
  <si>
    <t>울산</t>
    <phoneticPr fontId="3" type="noConversion"/>
  </si>
  <si>
    <t xml:space="preserve"> 6. 테니스장</t>
    <phoneticPr fontId="3" type="noConversion"/>
  </si>
  <si>
    <t xml:space="preserve"> 7. 씨름장</t>
    <phoneticPr fontId="3" type="noConversion"/>
  </si>
  <si>
    <t xml:space="preserve"> 17. 골프연습장</t>
    <phoneticPr fontId="3" type="noConversion"/>
  </si>
  <si>
    <t xml:space="preserve"> 18. 조정카누장</t>
    <phoneticPr fontId="3" type="noConversion"/>
  </si>
  <si>
    <t xml:space="preserve"> 19. 요트장</t>
    <phoneticPr fontId="3" type="noConversion"/>
  </si>
  <si>
    <t xml:space="preserve"> 20. 빙상장</t>
    <phoneticPr fontId="3" type="noConversion"/>
  </si>
  <si>
    <t>면적</t>
    <phoneticPr fontId="3" type="noConversion"/>
  </si>
  <si>
    <t>13</t>
  </si>
  <si>
    <t>14</t>
  </si>
  <si>
    <t>15</t>
  </si>
  <si>
    <t>16</t>
  </si>
  <si>
    <t>cwsisul.or.kr</t>
  </si>
  <si>
    <t>http://www.gnty.net/</t>
  </si>
  <si>
    <t>금동 9-2</t>
  </si>
  <si>
    <t>주민자치과 체육청소년담당</t>
  </si>
  <si>
    <t>군민</t>
  </si>
  <si>
    <t>우레탄</t>
  </si>
  <si>
    <t>천연잔디</t>
  </si>
  <si>
    <t>의자식/토성잔디</t>
  </si>
  <si>
    <t>1</t>
  </si>
  <si>
    <t>폭</t>
    <phoneticPr fontId="3" type="noConversion"/>
  </si>
  <si>
    <t>길이</t>
    <phoneticPr fontId="3" type="noConversion"/>
  </si>
  <si>
    <t>2</t>
    <phoneticPr fontId="3" type="noConversion"/>
  </si>
  <si>
    <t>사대폭</t>
    <phoneticPr fontId="3" type="noConversion"/>
  </si>
  <si>
    <t>주사대</t>
    <phoneticPr fontId="3" type="noConversion"/>
  </si>
  <si>
    <t>보조사대</t>
    <phoneticPr fontId="3" type="noConversion"/>
  </si>
  <si>
    <t>실내외      여부</t>
    <phoneticPr fontId="3" type="noConversion"/>
  </si>
  <si>
    <t>준공
연도</t>
    <phoneticPr fontId="3" type="noConversion"/>
  </si>
  <si>
    <t>코트
면수</t>
    <phoneticPr fontId="3" type="noConversion"/>
  </si>
  <si>
    <t>클레이</t>
    <phoneticPr fontId="3" type="noConversion"/>
  </si>
  <si>
    <t>종목3</t>
    <phoneticPr fontId="3" type="noConversion"/>
  </si>
  <si>
    <t>바닥재료</t>
    <phoneticPr fontId="3" type="noConversion"/>
  </si>
  <si>
    <t>주로연장</t>
    <phoneticPr fontId="3" type="noConversion"/>
  </si>
  <si>
    <t>개소수</t>
    <phoneticPr fontId="3" type="noConversion"/>
  </si>
  <si>
    <t>설치비</t>
    <phoneticPr fontId="3" type="noConversion"/>
  </si>
  <si>
    <t>조도</t>
    <phoneticPr fontId="3" type="noConversion"/>
  </si>
  <si>
    <t>종목</t>
    <phoneticPr fontId="3" type="noConversion"/>
  </si>
  <si>
    <t>면수</t>
    <phoneticPr fontId="3" type="noConversion"/>
  </si>
  <si>
    <t>시설구성</t>
    <phoneticPr fontId="3" type="noConversion"/>
  </si>
  <si>
    <t>관리운영</t>
    <phoneticPr fontId="3" type="noConversion"/>
  </si>
  <si>
    <t>서울</t>
    <phoneticPr fontId="3" type="noConversion"/>
  </si>
  <si>
    <t>1</t>
    <phoneticPr fontId="3" type="noConversion"/>
  </si>
  <si>
    <t>17</t>
  </si>
  <si>
    <t>18</t>
  </si>
  <si>
    <t>해남군 해남읍 해리2</t>
  </si>
  <si>
    <t>해남군테니스협회</t>
  </si>
  <si>
    <t>실외</t>
  </si>
  <si>
    <t>클레이</t>
  </si>
  <si>
    <t>계단식</t>
  </si>
  <si>
    <t>19</t>
  </si>
  <si>
    <t>20</t>
  </si>
  <si>
    <t>21</t>
  </si>
  <si>
    <t>22</t>
  </si>
  <si>
    <t>23</t>
  </si>
  <si>
    <t>24</t>
  </si>
  <si>
    <t>25</t>
  </si>
  <si>
    <t>계단식
(콘크리트)</t>
  </si>
  <si>
    <t>4</t>
    <phoneticPr fontId="3" type="noConversion"/>
  </si>
  <si>
    <t>1,3루       길이</t>
    <phoneticPr fontId="3" type="noConversion"/>
  </si>
  <si>
    <t>내야</t>
    <phoneticPr fontId="3" type="noConversion"/>
  </si>
  <si>
    <t>외야</t>
    <phoneticPr fontId="3" type="noConversion"/>
  </si>
  <si>
    <t>보조 마장</t>
    <phoneticPr fontId="3" type="noConversion"/>
  </si>
  <si>
    <t>실내마장</t>
    <phoneticPr fontId="3" type="noConversion"/>
  </si>
  <si>
    <t>주연습장</t>
    <phoneticPr fontId="3" type="noConversion"/>
  </si>
  <si>
    <t>피칭연습코스</t>
    <phoneticPr fontId="3" type="noConversion"/>
  </si>
  <si>
    <t>타석수</t>
    <phoneticPr fontId="3" type="noConversion"/>
  </si>
  <si>
    <t>홀수</t>
    <phoneticPr fontId="3" type="noConversion"/>
  </si>
  <si>
    <t>실내.실외</t>
    <phoneticPr fontId="3" type="noConversion"/>
  </si>
  <si>
    <t>400m</t>
    <phoneticPr fontId="3" type="noConversion"/>
  </si>
  <si>
    <t>숏트랙</t>
    <phoneticPr fontId="3" type="noConversion"/>
  </si>
  <si>
    <t>링크폭</t>
    <phoneticPr fontId="3" type="noConversion"/>
  </si>
  <si>
    <t>링크길이</t>
    <phoneticPr fontId="3" type="noConversion"/>
  </si>
  <si>
    <t>링크수</t>
    <phoneticPr fontId="3" type="noConversion"/>
  </si>
  <si>
    <t>해남군</t>
  </si>
  <si>
    <t>해남읍 해리 4번지</t>
  </si>
  <si>
    <t>우슬경기장</t>
  </si>
  <si>
    <t>용인시테니스협회
(285-1149)</t>
  </si>
  <si>
    <t>gimposisul.or.kr/</t>
  </si>
  <si>
    <t>http://www.icheon.go.kr/icmain/org/sports/index.php</t>
  </si>
  <si>
    <t>www.gwangjusports.or.kr</t>
  </si>
  <si>
    <t>개소</t>
    <phoneticPr fontId="3" type="noConversion"/>
  </si>
  <si>
    <t xml:space="preserve"> 1. 육상경기장</t>
    <phoneticPr fontId="3" type="noConversion"/>
  </si>
  <si>
    <t xml:space="preserve"> 2. 축구장</t>
    <phoneticPr fontId="3" type="noConversion"/>
  </si>
  <si>
    <t xml:space="preserve"> 3. 하키장</t>
    <phoneticPr fontId="3" type="noConversion"/>
  </si>
  <si>
    <t xml:space="preserve"> 4. 야구장</t>
    <phoneticPr fontId="3" type="noConversion"/>
  </si>
  <si>
    <t xml:space="preserve"> 5. 싸이클경기장</t>
    <phoneticPr fontId="3" type="noConversion"/>
  </si>
  <si>
    <t>undong.gumi.go.kr/</t>
  </si>
  <si>
    <t>14</t>
    <phoneticPr fontId="3" type="noConversion"/>
  </si>
  <si>
    <t>레인
수</t>
    <phoneticPr fontId="3" type="noConversion"/>
  </si>
  <si>
    <t>관람석</t>
  </si>
  <si>
    <t>준공     연도</t>
    <phoneticPr fontId="3" type="noConversion"/>
  </si>
  <si>
    <t>가능종목</t>
    <phoneticPr fontId="3" type="noConversion"/>
  </si>
  <si>
    <t>가능종목2</t>
    <phoneticPr fontId="3" type="noConversion"/>
  </si>
  <si>
    <t>가능종목3</t>
    <phoneticPr fontId="3" type="noConversion"/>
  </si>
  <si>
    <t>높이</t>
    <phoneticPr fontId="3" type="noConversion"/>
  </si>
  <si>
    <t>조명</t>
    <phoneticPr fontId="3" type="noConversion"/>
  </si>
  <si>
    <t>관리주체</t>
    <phoneticPr fontId="3" type="noConversion"/>
  </si>
  <si>
    <t>부지면적</t>
    <phoneticPr fontId="3" type="noConversion"/>
  </si>
  <si>
    <t>건축면적</t>
    <phoneticPr fontId="3" type="noConversion"/>
  </si>
  <si>
    <t>연면적</t>
    <phoneticPr fontId="3" type="noConversion"/>
  </si>
  <si>
    <t>경기장 규모</t>
    <phoneticPr fontId="3" type="noConversion"/>
  </si>
  <si>
    <t>관람석</t>
    <phoneticPr fontId="3" type="noConversion"/>
  </si>
  <si>
    <t>준공
연도</t>
    <phoneticPr fontId="3" type="noConversion"/>
  </si>
  <si>
    <t>건  설
사업비</t>
    <phoneticPr fontId="3" type="noConversion"/>
  </si>
  <si>
    <t>개보수연도</t>
    <phoneticPr fontId="3" type="noConversion"/>
  </si>
  <si>
    <t>부대시설</t>
    <phoneticPr fontId="3" type="noConversion"/>
  </si>
  <si>
    <t>부대운동시설</t>
    <phoneticPr fontId="3" type="noConversion"/>
  </si>
  <si>
    <t>비고</t>
    <phoneticPr fontId="3" type="noConversion"/>
  </si>
  <si>
    <t>트랙</t>
    <phoneticPr fontId="3" type="noConversion"/>
  </si>
  <si>
    <t>좌석수</t>
    <phoneticPr fontId="3" type="noConversion"/>
  </si>
  <si>
    <t>수용
인원</t>
    <phoneticPr fontId="3" type="noConversion"/>
  </si>
  <si>
    <t>좌석
형태</t>
    <phoneticPr fontId="3" type="noConversion"/>
  </si>
  <si>
    <t>건축구조</t>
    <phoneticPr fontId="3" type="noConversion"/>
  </si>
  <si>
    <t>1차</t>
    <phoneticPr fontId="3" type="noConversion"/>
  </si>
  <si>
    <t>2차</t>
    <phoneticPr fontId="3" type="noConversion"/>
  </si>
  <si>
    <t>전광판</t>
    <phoneticPr fontId="3" type="noConversion"/>
  </si>
  <si>
    <t>조명탑</t>
    <phoneticPr fontId="3" type="noConversion"/>
  </si>
  <si>
    <t>기타</t>
    <phoneticPr fontId="3" type="noConversion"/>
  </si>
  <si>
    <t>종목1</t>
    <phoneticPr fontId="3" type="noConversion"/>
  </si>
  <si>
    <t>종목2</t>
    <phoneticPr fontId="3" type="noConversion"/>
  </si>
  <si>
    <t>폭(m)</t>
    <phoneticPr fontId="3" type="noConversion"/>
  </si>
  <si>
    <t>길이(m)</t>
    <phoneticPr fontId="3" type="noConversion"/>
  </si>
  <si>
    <t>주로수</t>
    <phoneticPr fontId="3" type="noConversion"/>
  </si>
  <si>
    <t>주로폭</t>
    <phoneticPr fontId="3" type="noConversion"/>
  </si>
  <si>
    <t>면적</t>
    <phoneticPr fontId="3" type="noConversion"/>
  </si>
  <si>
    <t>개소수</t>
    <phoneticPr fontId="3" type="noConversion"/>
  </si>
  <si>
    <t>설치비</t>
    <phoneticPr fontId="3" type="noConversion"/>
  </si>
  <si>
    <t>조도</t>
    <phoneticPr fontId="3" type="noConversion"/>
  </si>
  <si>
    <t>종목</t>
    <phoneticPr fontId="3" type="noConversion"/>
  </si>
  <si>
    <t>면수</t>
    <phoneticPr fontId="3" type="noConversion"/>
  </si>
  <si>
    <t>시설구성</t>
    <phoneticPr fontId="3" type="noConversion"/>
  </si>
  <si>
    <t>관리운영</t>
    <phoneticPr fontId="3" type="noConversion"/>
  </si>
  <si>
    <t>4. 야구장</t>
    <phoneticPr fontId="3" type="noConversion"/>
  </si>
  <si>
    <t>3. 하키장</t>
    <phoneticPr fontId="3" type="noConversion"/>
  </si>
  <si>
    <t>2. 축구장</t>
    <phoneticPr fontId="3" type="noConversion"/>
  </si>
  <si>
    <t>1</t>
    <phoneticPr fontId="3" type="noConversion"/>
  </si>
  <si>
    <t xml:space="preserve"> 진안군 </t>
  </si>
  <si>
    <t xml:space="preserve"> 정천수변체력공원 </t>
  </si>
  <si>
    <t>9.1 구기체육관</t>
    <phoneticPr fontId="3" type="noConversion"/>
  </si>
  <si>
    <t>(단위 : ㎡, 백만원, 명)</t>
    <phoneticPr fontId="3" type="noConversion"/>
  </si>
  <si>
    <t>일련번호</t>
    <phoneticPr fontId="3" type="noConversion"/>
  </si>
  <si>
    <t>시군구</t>
    <phoneticPr fontId="3" type="noConversion"/>
  </si>
  <si>
    <t>주소</t>
    <phoneticPr fontId="3" type="noConversion"/>
  </si>
  <si>
    <t>시설명</t>
    <phoneticPr fontId="3" type="noConversion"/>
  </si>
  <si>
    <t>소유기관</t>
    <phoneticPr fontId="3" type="noConversion"/>
  </si>
  <si>
    <t>관리주체</t>
    <phoneticPr fontId="3" type="noConversion"/>
  </si>
  <si>
    <t>부지면적</t>
    <phoneticPr fontId="3" type="noConversion"/>
  </si>
  <si>
    <t>건축면적</t>
    <phoneticPr fontId="3" type="noConversion"/>
  </si>
  <si>
    <t>연면적</t>
    <phoneticPr fontId="3" type="noConversion"/>
  </si>
  <si>
    <t>건축구조</t>
    <phoneticPr fontId="3" type="noConversion"/>
  </si>
  <si>
    <t>전국</t>
    <phoneticPr fontId="3" type="noConversion"/>
  </si>
  <si>
    <t>부산</t>
    <phoneticPr fontId="3" type="noConversion"/>
  </si>
  <si>
    <t>대구</t>
    <phoneticPr fontId="3" type="noConversion"/>
  </si>
  <si>
    <t xml:space="preserve"> 우만동 229</t>
  </si>
  <si>
    <t xml:space="preserve"> 우만동 230</t>
  </si>
  <si>
    <t>시설관리사업소(063-650-1786)</t>
  </si>
  <si>
    <t>경기 시설</t>
    <phoneticPr fontId="3" type="noConversion"/>
  </si>
  <si>
    <t>표고차(m)</t>
    <phoneticPr fontId="3" type="noConversion"/>
  </si>
  <si>
    <t>경기코스</t>
    <phoneticPr fontId="3" type="noConversion"/>
  </si>
  <si>
    <t>사격장</t>
    <phoneticPr fontId="3" type="noConversion"/>
  </si>
  <si>
    <t>일련번호</t>
    <phoneticPr fontId="3" type="noConversion"/>
  </si>
  <si>
    <t>시도</t>
    <phoneticPr fontId="3" type="noConversion"/>
  </si>
  <si>
    <t>주소</t>
    <phoneticPr fontId="3" type="noConversion"/>
  </si>
  <si>
    <t>시설명</t>
    <phoneticPr fontId="3" type="noConversion"/>
  </si>
  <si>
    <t>11. 수영장</t>
    <phoneticPr fontId="3" type="noConversion"/>
  </si>
  <si>
    <t xml:space="preserve"> 9. 체육관</t>
    <phoneticPr fontId="3" type="noConversion"/>
  </si>
  <si>
    <t xml:space="preserve"> 10. 전천후게이트볼장</t>
    <phoneticPr fontId="3" type="noConversion"/>
  </si>
  <si>
    <t xml:space="preserve"> 11. 수영장</t>
    <phoneticPr fontId="3" type="noConversion"/>
  </si>
  <si>
    <t xml:space="preserve"> 12. 롤러스케이트장</t>
    <phoneticPr fontId="3" type="noConversion"/>
  </si>
  <si>
    <t xml:space="preserve"> 13. 사격장</t>
    <phoneticPr fontId="3" type="noConversion"/>
  </si>
  <si>
    <t xml:space="preserve"> 14. 국궁장</t>
    <phoneticPr fontId="3" type="noConversion"/>
  </si>
  <si>
    <t xml:space="preserve"> 15. 양궁장</t>
    <phoneticPr fontId="3" type="noConversion"/>
  </si>
  <si>
    <t xml:space="preserve"> 16. 승마장</t>
    <phoneticPr fontId="3" type="noConversion"/>
  </si>
  <si>
    <t>인조잔디</t>
  </si>
  <si>
    <t>25m×13m</t>
  </si>
  <si>
    <t>영등포구</t>
  </si>
  <si>
    <t>수용
인원</t>
    <phoneticPr fontId="3" type="noConversion"/>
  </si>
  <si>
    <t>깊이</t>
    <phoneticPr fontId="3" type="noConversion"/>
  </si>
  <si>
    <t>15×20</t>
  </si>
  <si>
    <t>게이트볼</t>
  </si>
  <si>
    <t>기타시설</t>
    <phoneticPr fontId="3" type="noConversion"/>
  </si>
  <si>
    <t>비  고</t>
    <phoneticPr fontId="3" type="noConversion"/>
  </si>
  <si>
    <t>규격</t>
    <phoneticPr fontId="3" type="noConversion"/>
  </si>
  <si>
    <t>종로구시설관리공단            (3762-2530~2)</t>
  </si>
  <si>
    <t>함양군청(960-5552)</t>
  </si>
  <si>
    <t>창원시</t>
  </si>
  <si>
    <t>양덕동477</t>
  </si>
  <si>
    <t>마산종합운동장
보조경기장</t>
  </si>
  <si>
    <t>시설관리공단</t>
  </si>
  <si>
    <t>콘크리트
계단</t>
  </si>
  <si>
    <t>88올림픽야구장</t>
  </si>
  <si>
    <t>체육시설관리소(240-2430)</t>
  </si>
  <si>
    <t>http://masan.go.kr</t>
  </si>
  <si>
    <t>토사</t>
  </si>
  <si>
    <t>1500럭스</t>
  </si>
  <si>
    <t>마산종합운동장
야구장</t>
  </si>
  <si>
    <t>도만동 1번지</t>
  </si>
  <si>
    <t>진해공설운동장
야구장</t>
  </si>
  <si>
    <t>문화공보실(055-548-2044)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</si>
  <si>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</si>
  <si>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</si>
  <si>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</si>
  <si>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</si>
  <si>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</si>
  <si>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</si>
  <si>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</si>
  <si>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</si>
  <si>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</si>
  <si>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노원구</t>
  </si>
  <si>
    <t>유소년, 여성용</t>
  </si>
  <si>
    <t>링크
길이</t>
    <phoneticPr fontId="3" type="noConversion"/>
  </si>
  <si>
    <t>광주</t>
    <phoneticPr fontId="3" type="noConversion"/>
  </si>
  <si>
    <t>가능종목5</t>
    <phoneticPr fontId="3" type="noConversion"/>
  </si>
  <si>
    <t xml:space="preserve"> 21. 설상경기장</t>
    <phoneticPr fontId="3" type="noConversion"/>
  </si>
  <si>
    <t xml:space="preserve"> 22. 기타시설</t>
    <phoneticPr fontId="3" type="noConversion"/>
  </si>
  <si>
    <t>시 설 항 목</t>
    <phoneticPr fontId="3" type="noConversion"/>
  </si>
  <si>
    <t>홍천군</t>
  </si>
  <si>
    <t>철근콘크리트조</t>
  </si>
  <si>
    <t>시ㆍ군ㆍ구</t>
    <phoneticPr fontId="3" type="noConversion"/>
  </si>
  <si>
    <t>공인등급
(승인연도)</t>
    <phoneticPr fontId="3" type="noConversion"/>
  </si>
  <si>
    <t>공인등급
(승인연도)</t>
    <phoneticPr fontId="3" type="noConversion"/>
  </si>
  <si>
    <t>남양주시</t>
  </si>
  <si>
    <t>내곡리 생활체육공원
인조잔디구장</t>
  </si>
  <si>
    <t>진건하수처리장
인조잔디구장</t>
  </si>
  <si>
    <t>에코랜드
인조잔디구장</t>
  </si>
  <si>
    <t>위탁
(남양주도시공사)</t>
  </si>
  <si>
    <t>오산시</t>
  </si>
  <si>
    <t>계단의자식</t>
  </si>
  <si>
    <t>진건하수처리장
테니스장</t>
  </si>
  <si>
    <t>인조잔디2</t>
  </si>
  <si>
    <t>건설   사업비</t>
    <phoneticPr fontId="3" type="noConversion"/>
  </si>
  <si>
    <t>300m</t>
    <phoneticPr fontId="3" type="noConversion"/>
  </si>
  <si>
    <t>50m</t>
    <phoneticPr fontId="3" type="noConversion"/>
  </si>
  <si>
    <t>25m</t>
    <phoneticPr fontId="3" type="noConversion"/>
  </si>
  <si>
    <t>RT 50m</t>
    <phoneticPr fontId="3" type="noConversion"/>
  </si>
  <si>
    <t>RT 10m</t>
    <phoneticPr fontId="3" type="noConversion"/>
  </si>
  <si>
    <t>관광사격</t>
    <phoneticPr fontId="3" type="noConversion"/>
  </si>
  <si>
    <t>경기장
면  적</t>
    <phoneticPr fontId="3" type="noConversion"/>
  </si>
  <si>
    <t>시상대면적</t>
    <phoneticPr fontId="3" type="noConversion"/>
  </si>
  <si>
    <t>사대수</t>
    <phoneticPr fontId="3" type="noConversion"/>
  </si>
  <si>
    <t>결선사대수</t>
    <phoneticPr fontId="3" type="noConversion"/>
  </si>
  <si>
    <t>트랩</t>
    <phoneticPr fontId="3" type="noConversion"/>
  </si>
  <si>
    <t>스키트</t>
    <phoneticPr fontId="3" type="noConversion"/>
  </si>
  <si>
    <t>아메리칸트랩</t>
    <phoneticPr fontId="3" type="noConversion"/>
  </si>
  <si>
    <t>거리</t>
    <phoneticPr fontId="3" type="noConversion"/>
  </si>
  <si>
    <t>좌석   형태</t>
    <phoneticPr fontId="3" type="noConversion"/>
  </si>
  <si>
    <t>진안군</t>
  </si>
  <si>
    <t>남양동 142-2</t>
  </si>
  <si>
    <t>14. 국궁장</t>
    <phoneticPr fontId="3" type="noConversion"/>
  </si>
  <si>
    <t>15. 양궁장</t>
    <phoneticPr fontId="3" type="noConversion"/>
  </si>
  <si>
    <t>16. 승마장</t>
    <phoneticPr fontId="3" type="noConversion"/>
  </si>
  <si>
    <t>20. 빙상장</t>
    <phoneticPr fontId="3" type="noConversion"/>
  </si>
  <si>
    <t>주로면적</t>
    <phoneticPr fontId="3" type="noConversion"/>
  </si>
  <si>
    <t>이용현황</t>
    <phoneticPr fontId="3" type="noConversion"/>
  </si>
  <si>
    <t xml:space="preserve">   구기체육관</t>
    <phoneticPr fontId="3" type="noConversion"/>
  </si>
  <si>
    <t xml:space="preserve">   투기체육관</t>
    <phoneticPr fontId="3" type="noConversion"/>
  </si>
  <si>
    <t xml:space="preserve">   생활체육관</t>
    <phoneticPr fontId="3" type="noConversion"/>
  </si>
  <si>
    <t>합    계</t>
    <phoneticPr fontId="3" type="noConversion"/>
  </si>
  <si>
    <t>일련번호</t>
    <phoneticPr fontId="3" type="noConversion"/>
  </si>
  <si>
    <t>시도</t>
    <phoneticPr fontId="3" type="noConversion"/>
  </si>
  <si>
    <t>시군구</t>
    <phoneticPr fontId="3" type="noConversion"/>
  </si>
  <si>
    <t>주소</t>
    <phoneticPr fontId="3" type="noConversion"/>
  </si>
  <si>
    <t>시설명</t>
    <phoneticPr fontId="3" type="noConversion"/>
  </si>
  <si>
    <t>소유기관</t>
    <phoneticPr fontId="3" type="noConversion"/>
  </si>
  <si>
    <t>운영조직(연락처)</t>
    <phoneticPr fontId="3" type="noConversion"/>
  </si>
  <si>
    <t>관리주체</t>
    <phoneticPr fontId="3" type="noConversion"/>
  </si>
  <si>
    <t>관리인원</t>
    <phoneticPr fontId="3" type="noConversion"/>
  </si>
  <si>
    <t>이용단체명</t>
    <phoneticPr fontId="3" type="noConversion"/>
  </si>
  <si>
    <t>부지면적</t>
    <phoneticPr fontId="3" type="noConversion"/>
  </si>
  <si>
    <t>건축면적</t>
    <phoneticPr fontId="3" type="noConversion"/>
  </si>
  <si>
    <t>연면적</t>
    <phoneticPr fontId="3" type="noConversion"/>
  </si>
  <si>
    <t>경기장</t>
    <phoneticPr fontId="3" type="noConversion"/>
  </si>
  <si>
    <t>관람석</t>
    <phoneticPr fontId="3" type="noConversion"/>
  </si>
  <si>
    <t>준공연도</t>
    <phoneticPr fontId="3" type="noConversion"/>
  </si>
  <si>
    <t>개보수연도</t>
    <phoneticPr fontId="3" type="noConversion"/>
  </si>
  <si>
    <t>부대시설</t>
    <phoneticPr fontId="3" type="noConversion"/>
  </si>
  <si>
    <t>부대운동시설</t>
    <phoneticPr fontId="3" type="noConversion"/>
  </si>
  <si>
    <t>비고</t>
    <phoneticPr fontId="3" type="noConversion"/>
  </si>
  <si>
    <t>17. 골프연습장</t>
    <phoneticPr fontId="3" type="noConversion"/>
  </si>
  <si>
    <t>체육관</t>
    <phoneticPr fontId="3" type="noConversion"/>
  </si>
  <si>
    <t>-</t>
  </si>
  <si>
    <t>5</t>
    <phoneticPr fontId="3" type="noConversion"/>
  </si>
  <si>
    <t>6</t>
    <phoneticPr fontId="3" type="noConversion"/>
  </si>
  <si>
    <t>수원월드컵경기장
인조2경기장</t>
  </si>
  <si>
    <t>실내외
구분</t>
    <phoneticPr fontId="3" type="noConversion"/>
  </si>
  <si>
    <t>다이빙장</t>
    <phoneticPr fontId="3" type="noConversion"/>
  </si>
  <si>
    <t>경영장(정규)</t>
    <phoneticPr fontId="3" type="noConversion"/>
  </si>
  <si>
    <t>경영장(비정규)</t>
    <phoneticPr fontId="3" type="noConversion"/>
  </si>
  <si>
    <t>성북구</t>
  </si>
  <si>
    <t>해오름휘트니스센터</t>
  </si>
  <si>
    <t>헬스장</t>
  </si>
  <si>
    <t>10m</t>
    <phoneticPr fontId="3" type="noConversion"/>
  </si>
  <si>
    <t>실내</t>
  </si>
  <si>
    <t>체  력
단련실</t>
    <phoneticPr fontId="3" type="noConversion"/>
  </si>
  <si>
    <t>공인등급(승인연도)</t>
    <phoneticPr fontId="3" type="noConversion"/>
  </si>
  <si>
    <t>부      대
운동시설</t>
    <phoneticPr fontId="3" type="noConversion"/>
  </si>
  <si>
    <t>트랙내부</t>
    <phoneticPr fontId="3" type="noConversion"/>
  </si>
  <si>
    <t>주로폭</t>
    <phoneticPr fontId="3" type="noConversion"/>
  </si>
  <si>
    <t>3</t>
    <phoneticPr fontId="3" type="noConversion"/>
  </si>
  <si>
    <t>4</t>
    <phoneticPr fontId="3" type="noConversion"/>
  </si>
  <si>
    <t xml:space="preserve"> 상전수변체력공원 </t>
  </si>
  <si>
    <t>경기장</t>
    <phoneticPr fontId="3" type="noConversion"/>
  </si>
  <si>
    <t>준공     연도</t>
    <phoneticPr fontId="3" type="noConversion"/>
  </si>
  <si>
    <t>건설
사업비</t>
    <phoneticPr fontId="3" type="noConversion"/>
  </si>
  <si>
    <t>개보수연도</t>
    <phoneticPr fontId="3" type="noConversion"/>
  </si>
  <si>
    <t>부대시설</t>
    <phoneticPr fontId="3" type="noConversion"/>
  </si>
  <si>
    <t>부대운동시설</t>
    <phoneticPr fontId="3" type="noConversion"/>
  </si>
  <si>
    <t>비고</t>
    <phoneticPr fontId="3" type="noConversion"/>
  </si>
  <si>
    <t>가능종목</t>
    <phoneticPr fontId="3" type="noConversion"/>
  </si>
  <si>
    <t>바닥재료</t>
    <phoneticPr fontId="3" type="noConversion"/>
  </si>
  <si>
    <t>폭</t>
    <phoneticPr fontId="3" type="noConversion"/>
  </si>
  <si>
    <t>길이</t>
    <phoneticPr fontId="3" type="noConversion"/>
  </si>
  <si>
    <t>면적</t>
    <phoneticPr fontId="3" type="noConversion"/>
  </si>
  <si>
    <t>높이</t>
    <phoneticPr fontId="3" type="noConversion"/>
  </si>
  <si>
    <t>좌석수</t>
    <phoneticPr fontId="3" type="noConversion"/>
  </si>
  <si>
    <t>수용인원</t>
    <phoneticPr fontId="3" type="noConversion"/>
  </si>
  <si>
    <t>좌석
형태</t>
    <phoneticPr fontId="3" type="noConversion"/>
  </si>
  <si>
    <t>1차</t>
    <phoneticPr fontId="3" type="noConversion"/>
  </si>
  <si>
    <t>2차</t>
    <phoneticPr fontId="3" type="noConversion"/>
  </si>
  <si>
    <t>전광판</t>
    <phoneticPr fontId="3" type="noConversion"/>
  </si>
  <si>
    <t>조명</t>
    <phoneticPr fontId="3" type="noConversion"/>
  </si>
  <si>
    <t>기타</t>
    <phoneticPr fontId="3" type="noConversion"/>
  </si>
  <si>
    <t>종목1</t>
    <phoneticPr fontId="3" type="noConversion"/>
  </si>
  <si>
    <t>종목2</t>
    <phoneticPr fontId="3" type="noConversion"/>
  </si>
  <si>
    <t>종목3</t>
    <phoneticPr fontId="3" type="noConversion"/>
  </si>
  <si>
    <t>1</t>
    <phoneticPr fontId="3" type="noConversion"/>
  </si>
  <si>
    <t>인천</t>
    <phoneticPr fontId="3" type="noConversion"/>
  </si>
  <si>
    <t xml:space="preserve"> 북구 </t>
  </si>
  <si>
    <t xml:space="preserve"> 북구 임동 316번지 </t>
  </si>
  <si>
    <t xml:space="preserve"> 체육시설관리사무소(529-0285) </t>
  </si>
  <si>
    <t xml:space="preserve"> www.gwangju.go.kr </t>
  </si>
  <si>
    <t xml:space="preserve"> 37명 </t>
  </si>
  <si>
    <t>홈페이지주소</t>
    <phoneticPr fontId="3" type="noConversion"/>
  </si>
  <si>
    <t>트랙</t>
    <phoneticPr fontId="3" type="noConversion"/>
  </si>
  <si>
    <t>필드</t>
    <phoneticPr fontId="3" type="noConversion"/>
  </si>
  <si>
    <t>좌석수</t>
    <phoneticPr fontId="3" type="noConversion"/>
  </si>
  <si>
    <t>수용인원</t>
    <phoneticPr fontId="3" type="noConversion"/>
  </si>
  <si>
    <t>좌석형태</t>
    <phoneticPr fontId="3" type="noConversion"/>
  </si>
  <si>
    <t>건축구조</t>
    <phoneticPr fontId="3" type="noConversion"/>
  </si>
  <si>
    <t>1차</t>
    <phoneticPr fontId="3" type="noConversion"/>
  </si>
  <si>
    <t>2차</t>
    <phoneticPr fontId="3" type="noConversion"/>
  </si>
  <si>
    <t>전광판</t>
    <phoneticPr fontId="3" type="noConversion"/>
  </si>
  <si>
    <t>조명탑</t>
    <phoneticPr fontId="3" type="noConversion"/>
  </si>
  <si>
    <t>기타</t>
    <phoneticPr fontId="3" type="noConversion"/>
  </si>
  <si>
    <t>종목1</t>
    <phoneticPr fontId="3" type="noConversion"/>
  </si>
  <si>
    <t>종목2</t>
    <phoneticPr fontId="3" type="noConversion"/>
  </si>
  <si>
    <t>합숙소</t>
    <phoneticPr fontId="3" type="noConversion"/>
  </si>
  <si>
    <t>건설
사업비</t>
    <phoneticPr fontId="3" type="noConversion"/>
  </si>
  <si>
    <t>www.ddmgongdan.or.kr</t>
  </si>
  <si>
    <t>유도</t>
  </si>
  <si>
    <t>배드민턴</t>
  </si>
  <si>
    <t>changwon.go.kr</t>
  </si>
  <si>
    <t>문화체육시설사업소</t>
  </si>
  <si>
    <t>경기장 규모</t>
    <phoneticPr fontId="3" type="noConversion"/>
  </si>
  <si>
    <t xml:space="preserve">개소 </t>
    <phoneticPr fontId="3" type="noConversion"/>
  </si>
  <si>
    <t>354-9124</t>
  </si>
  <si>
    <t>65명</t>
  </si>
  <si>
    <t>가능종목4</t>
    <phoneticPr fontId="3" type="noConversion"/>
  </si>
  <si>
    <t>청주시</t>
  </si>
  <si>
    <t>사직동 861</t>
  </si>
  <si>
    <t>문화예술체육회관 279-4619</t>
  </si>
  <si>
    <t>www.cjcity.net</t>
  </si>
  <si>
    <t>의자식</t>
  </si>
  <si>
    <t>철근콘크리트</t>
  </si>
  <si>
    <t>1056-1233 LUX</t>
  </si>
  <si>
    <t>옥천군</t>
  </si>
  <si>
    <t>마사토</t>
  </si>
  <si>
    <t>수용
인원</t>
    <phoneticPr fontId="3" type="noConversion"/>
  </si>
  <si>
    <t>좌석
형태</t>
    <phoneticPr fontId="3" type="noConversion"/>
  </si>
  <si>
    <t>준공
연도</t>
    <phoneticPr fontId="3" type="noConversion"/>
  </si>
  <si>
    <t>건  설
사업비</t>
    <phoneticPr fontId="3" type="noConversion"/>
  </si>
  <si>
    <t>세종</t>
    <phoneticPr fontId="3" type="noConversion"/>
  </si>
  <si>
    <t>24단스탠드, 의자식</t>
  </si>
  <si>
    <t>1급(1991)</t>
  </si>
  <si>
    <t>홍천읍 태학리 151-8</t>
  </si>
  <si>
    <t>홍천읍 태학리 151-9</t>
  </si>
  <si>
    <t>30×20m</t>
  </si>
  <si>
    <t>1. 기  준</t>
    <phoneticPr fontId="3" type="noConversion"/>
  </si>
  <si>
    <t>2. 체육시설의 정의</t>
    <phoneticPr fontId="3" type="noConversion"/>
  </si>
  <si>
    <t xml:space="preserve">  가. 학문적 정의</t>
    <phoneticPr fontId="3" type="noConversion"/>
  </si>
  <si>
    <t xml:space="preserve">    ㅇ 효과적이며 보다 쾌적하고 안전한 운동활동을 전제로 설치 관리되는 일정한 공간적 범위를 가지는 물적 환경</t>
    <phoneticPr fontId="3" type="noConversion"/>
  </si>
  <si>
    <t xml:space="preserve">      - 광의적 개념 : 운동에 필요한 물적인 여러가지 조건을 인공적으로 정비한 시설과 용기구 및 용품을 포함한 조형물</t>
    <phoneticPr fontId="3" type="noConversion"/>
  </si>
  <si>
    <t xml:space="preserve">      - 협의적 개념 : 운동학습을 위한 각종의 장소</t>
    <phoneticPr fontId="3" type="noConversion"/>
  </si>
  <si>
    <t xml:space="preserve">  나. 법적 정의</t>
    <phoneticPr fontId="3" type="noConversion"/>
  </si>
  <si>
    <t xml:space="preserve">    ㅇ 체육활동에 지속적으로 이용되는 시설과 그 부대시설(체육시설의 설치ㆍ이용에 관한 법률 제2조 제1호)</t>
    <phoneticPr fontId="3" type="noConversion"/>
  </si>
  <si>
    <t xml:space="preserve">    ㅇ 건전한 신체ㆍ정신 함양과 여가 선용을 목적으로 운동경기ㆍ야외운동 등의 신체활동에 지속적으로 이용되는 시설과 그 부대시설(국민체육진흥법)</t>
    <phoneticPr fontId="3" type="noConversion"/>
  </si>
  <si>
    <t xml:space="preserve">      *  체육 : 운동경기ㆍ야외운동 등 신체활동을 통하여 건전한 신체와 정신을 기르고 여가를 선용하는 것(국민체육진흥법 제2조)</t>
    <phoneticPr fontId="3" type="noConversion"/>
  </si>
  <si>
    <t>3. 체육시설의 구분</t>
    <phoneticPr fontId="3" type="noConversion"/>
  </si>
  <si>
    <t xml:space="preserve">  가. 운동종목에 따라</t>
    <phoneticPr fontId="3" type="noConversion"/>
  </si>
  <si>
    <t xml:space="preserve">  나. 시설형태에 따라</t>
    <phoneticPr fontId="3" type="noConversion"/>
  </si>
  <si>
    <t xml:space="preserve">  다. 설치 및 운영주체에 따라</t>
    <phoneticPr fontId="3" type="noConversion"/>
  </si>
  <si>
    <t xml:space="preserve">    ㅇ 공공체육시설, 민간체육시설, 학교체육시설</t>
    <phoneticPr fontId="3" type="noConversion"/>
  </si>
  <si>
    <r>
      <t xml:space="preserve">     * 학교체육시설</t>
    </r>
    <r>
      <rPr>
        <sz val="10"/>
        <rFont val="돋움"/>
        <family val="3"/>
        <charset val="129"/>
      </rPr>
      <t xml:space="preserve"> : 초ㆍ중ㆍ고등학교 등 각급 학교에서 학교 교육 및 체육활동을 위하여 설치ㆍ운영하는 시설</t>
    </r>
    <phoneticPr fontId="3" type="noConversion"/>
  </si>
  <si>
    <t>4. 공공체육시설의 구분</t>
    <phoneticPr fontId="3" type="noConversion"/>
  </si>
  <si>
    <t>문 화 체 육 관 광 부</t>
    <phoneticPr fontId="3" type="noConversion"/>
  </si>
  <si>
    <t>시설항목</t>
    <phoneticPr fontId="3" type="noConversion"/>
  </si>
  <si>
    <t xml:space="preserve">개소 </t>
  </si>
  <si>
    <t>면적</t>
  </si>
  <si>
    <t>합계</t>
    <phoneticPr fontId="3" type="noConversion"/>
  </si>
  <si>
    <t xml:space="preserve"> 2. 축구장</t>
    <phoneticPr fontId="3" type="noConversion"/>
  </si>
  <si>
    <t xml:space="preserve"> 3. 하키장</t>
    <phoneticPr fontId="3" type="noConversion"/>
  </si>
  <si>
    <t xml:space="preserve"> 4. 야구장</t>
    <phoneticPr fontId="3" type="noConversion"/>
  </si>
  <si>
    <t xml:space="preserve"> 5. 싸이클경기장</t>
    <phoneticPr fontId="3" type="noConversion"/>
  </si>
  <si>
    <t xml:space="preserve"> 6. 테니스장</t>
    <phoneticPr fontId="3" type="noConversion"/>
  </si>
  <si>
    <t xml:space="preserve"> 7. 씨름장</t>
    <phoneticPr fontId="3" type="noConversion"/>
  </si>
  <si>
    <t xml:space="preserve"> 8. 간이운동장
   (마을체육시설)</t>
    <phoneticPr fontId="3" type="noConversion"/>
  </si>
  <si>
    <t xml:space="preserve"> 9. 체육관</t>
    <phoneticPr fontId="3" type="noConversion"/>
  </si>
  <si>
    <t xml:space="preserve">    - 구기체육관</t>
    <phoneticPr fontId="3" type="noConversion"/>
  </si>
  <si>
    <t xml:space="preserve">    - 투기체육관</t>
    <phoneticPr fontId="3" type="noConversion"/>
  </si>
  <si>
    <t xml:space="preserve">    - 생활체육관</t>
    <phoneticPr fontId="3" type="noConversion"/>
  </si>
  <si>
    <t xml:space="preserve"> 10. 전천후게이트볼장</t>
    <phoneticPr fontId="3" type="noConversion"/>
  </si>
  <si>
    <t xml:space="preserve"> 11. 수영장</t>
    <phoneticPr fontId="3" type="noConversion"/>
  </si>
  <si>
    <t xml:space="preserve"> 12. 롤러스케이트장</t>
    <phoneticPr fontId="3" type="noConversion"/>
  </si>
  <si>
    <t xml:space="preserve"> 13. 사격장</t>
    <phoneticPr fontId="3" type="noConversion"/>
  </si>
  <si>
    <t xml:space="preserve"> 14. 국궁장</t>
    <phoneticPr fontId="3" type="noConversion"/>
  </si>
  <si>
    <t xml:space="preserve"> 15. 양궁장</t>
    <phoneticPr fontId="3" type="noConversion"/>
  </si>
  <si>
    <t xml:space="preserve"> 16. 승마장</t>
    <phoneticPr fontId="3" type="noConversion"/>
  </si>
  <si>
    <t xml:space="preserve"> 17. 골프연습장</t>
    <phoneticPr fontId="3" type="noConversion"/>
  </si>
  <si>
    <t xml:space="preserve"> 18. 조정카누장</t>
    <phoneticPr fontId="3" type="noConversion"/>
  </si>
  <si>
    <t xml:space="preserve"> 19. 요트장</t>
    <phoneticPr fontId="3" type="noConversion"/>
  </si>
  <si>
    <t xml:space="preserve"> 20. 빙상장</t>
    <phoneticPr fontId="3" type="noConversion"/>
  </si>
  <si>
    <t xml:space="preserve"> 21. 설상경기장</t>
    <phoneticPr fontId="3" type="noConversion"/>
  </si>
  <si>
    <t xml:space="preserve"> 22. 기타 시설</t>
    <phoneticPr fontId="3" type="noConversion"/>
  </si>
  <si>
    <t>시설항목</t>
    <phoneticPr fontId="3" type="noConversion"/>
  </si>
  <si>
    <t>전국</t>
    <phoneticPr fontId="3" type="noConversion"/>
  </si>
  <si>
    <t>지방자치단체</t>
    <phoneticPr fontId="3" type="noConversion"/>
  </si>
  <si>
    <t>대한체육회</t>
    <phoneticPr fontId="3" type="noConversion"/>
  </si>
  <si>
    <t>대한장애인체육회</t>
    <phoneticPr fontId="3" type="noConversion"/>
  </si>
  <si>
    <t>국민체육진흥공단</t>
    <phoneticPr fontId="3" type="noConversion"/>
  </si>
  <si>
    <t>비   고</t>
    <phoneticPr fontId="3" type="noConversion"/>
  </si>
  <si>
    <t>개소</t>
    <phoneticPr fontId="3" type="noConversion"/>
  </si>
  <si>
    <t>면적</t>
    <phoneticPr fontId="3" type="noConversion"/>
  </si>
  <si>
    <t>합계</t>
    <phoneticPr fontId="3" type="noConversion"/>
  </si>
  <si>
    <t xml:space="preserve">   구기체육관</t>
    <phoneticPr fontId="3" type="noConversion"/>
  </si>
  <si>
    <t xml:space="preserve">   투기체육관</t>
    <phoneticPr fontId="3" type="noConversion"/>
  </si>
  <si>
    <t xml:space="preserve">   생활체육관</t>
    <phoneticPr fontId="3" type="noConversion"/>
  </si>
  <si>
    <t>시설항목</t>
    <phoneticPr fontId="3" type="noConversion"/>
  </si>
  <si>
    <t>시   설   분   류   기   준</t>
    <phoneticPr fontId="3" type="noConversion"/>
  </si>
  <si>
    <t>1. 육상경기장</t>
    <phoneticPr fontId="3" type="noConversion"/>
  </si>
  <si>
    <t xml:space="preserve"> 일주거리 400m 또는 300m, 200m의 육상트랙, 필드(축구경기장) 및 보조경기장
 등을 갖춘  경기시설로서 종합운동장, 종합운동장 주경기장, 종합경기장 
 주경기장, 공설운동장, 시민운동장, ㅇㅇ경기장 등으로 일컬어짐</t>
    <phoneticPr fontId="3" type="noConversion"/>
  </si>
  <si>
    <t>12. 롤러스케이트장
     - 정   규(트랙)
     - 정   규(로드)
     - 간   이</t>
    <phoneticPr fontId="3" type="noConversion"/>
  </si>
  <si>
    <t>2. 축구장</t>
    <phoneticPr fontId="3" type="noConversion"/>
  </si>
  <si>
    <t xml:space="preserve"> 길이 100~110m, 폭 64~75m(국제경기 규격) 또는 이와 유사한 규격
 (축구 경기 가능시설로서, 육상경기장내의 축구경기장은 제외)</t>
    <phoneticPr fontId="3" type="noConversion"/>
  </si>
  <si>
    <t>13. 사격장</t>
    <phoneticPr fontId="3" type="noConversion"/>
  </si>
  <si>
    <t xml:space="preserve"> 공기총사격(10m), 화약총사격(10m,25m,50m,300m), 클레이사격
 (트랩,스키트)시설, 러닝 타겟 시설 중 전부 또는 일부를 보유한 사격장</t>
    <phoneticPr fontId="3" type="noConversion"/>
  </si>
  <si>
    <t>4. 야구장</t>
    <phoneticPr fontId="3" type="noConversion"/>
  </si>
  <si>
    <t xml:space="preserve"> 본루로 부터 1,3루 측 야외거리가 98m 이상, 백스크린까지 110m이상 
 또는 이와 유사한 규격</t>
    <phoneticPr fontId="3" type="noConversion"/>
  </si>
  <si>
    <t>15. 양궁장</t>
    <phoneticPr fontId="3" type="noConversion"/>
  </si>
  <si>
    <t xml:space="preserve"> 30m, 50m, 60m, 70m, 90m 거리의 경기 가능</t>
    <phoneticPr fontId="3" type="noConversion"/>
  </si>
  <si>
    <t>5. 싸이클경기장</t>
    <phoneticPr fontId="3" type="noConversion"/>
  </si>
  <si>
    <t xml:space="preserve"> 일주거리 실내 250~400m(통상 333.33m가 주종), 실외 250~500m ,
 주로 폭 7m 이상, 경사도 직선주로 8°~10°, 곡선주로 38°~45°</t>
    <phoneticPr fontId="3" type="noConversion"/>
  </si>
  <si>
    <t>16. 승마장</t>
    <phoneticPr fontId="3" type="noConversion"/>
  </si>
  <si>
    <t xml:space="preserve"> 마장마술(길이 60m, 폭 20m), 장애물 비월(폭의 길이 최소한 60m 총
 넓이 4,800㎡ 이상) 시설의 전부  또는 일부를 보유한 승마장</t>
    <phoneticPr fontId="3" type="noConversion"/>
  </si>
  <si>
    <t>6. 테니스장</t>
    <phoneticPr fontId="3" type="noConversion"/>
  </si>
  <si>
    <t xml:space="preserve"> 가로 10.97m, 세로 23.77m
 (마을체육시설 수준의 테니스장은 간이 운동장으로 분류)</t>
    <phoneticPr fontId="3" type="noConversion"/>
  </si>
  <si>
    <t>17. 골프연습장</t>
    <phoneticPr fontId="3" type="noConversion"/>
  </si>
  <si>
    <t xml:space="preserve"> 골프 연습 타석을 갖춘 시설</t>
    <phoneticPr fontId="3" type="noConversion"/>
  </si>
  <si>
    <t>7. 씨름장</t>
    <phoneticPr fontId="3" type="noConversion"/>
  </si>
  <si>
    <t xml:space="preserve"> 경기장 높이 30㎝ 이상 70㎝ 이하, 경기장 직경 8m 이상인 원형의 모래시설과
 경기장 밖 1.5m 이상의 보조경기장 또는 이와 유사한 규격</t>
    <phoneticPr fontId="3" type="noConversion"/>
  </si>
  <si>
    <t>18. 조정카누장
     - 조      정
     - 카      누</t>
    <phoneticPr fontId="3" type="noConversion"/>
  </si>
  <si>
    <t xml:space="preserve">
 조정 경기 가능 시설
 카누 경기 가능 시설</t>
    <phoneticPr fontId="3" type="noConversion"/>
  </si>
  <si>
    <t>8. 간이운동장</t>
    <phoneticPr fontId="3" type="noConversion"/>
  </si>
  <si>
    <t xml:space="preserve"> 축구, 배구, 농구, 테니스, 배드민턴, 게이트볼, 체력단련기구 등 간이운동시설이
 설치된 거주지 인근의 마을체육시설</t>
    <phoneticPr fontId="3" type="noConversion"/>
  </si>
  <si>
    <t>19. 요트장</t>
    <phoneticPr fontId="3" type="noConversion"/>
  </si>
  <si>
    <t xml:space="preserve"> 요트 경기에 필요한 시설과 요트의 수납과 정비용 부대시설을 갖춘 
 경기장  또는 이와 유사한 경기장</t>
    <phoneticPr fontId="3" type="noConversion"/>
  </si>
  <si>
    <t xml:space="preserve">9. 체육관
  - 구기체육관
  - 투기체육관
  - 생활체육관
</t>
    <phoneticPr fontId="3" type="noConversion"/>
  </si>
  <si>
    <t>20. 빙상장
   - 쇼트트랙
   - 400M트랙</t>
    <phoneticPr fontId="3" type="noConversion"/>
  </si>
  <si>
    <t>10. 전천후 게이트볼장</t>
    <phoneticPr fontId="3" type="noConversion"/>
  </si>
  <si>
    <t xml:space="preserve"> 정식 규격의 게이트볼장으로 지붕, 기둥 또는 벽면으로 구성된 경기장(단, 지붕
 구조가 막구조로 된 게이트볼장도 포함)</t>
    <phoneticPr fontId="3" type="noConversion"/>
  </si>
  <si>
    <t>11. 수 영 장
     - 경영풀
     - 다이빙풀
     - 비정규</t>
    <phoneticPr fontId="3" type="noConversion"/>
  </si>
  <si>
    <t>22. 기타 체육시설</t>
    <phoneticPr fontId="3" type="noConversion"/>
  </si>
  <si>
    <t>ㆍ 상기 분류기준에 포함되지 않은 공공체육시설</t>
    <phoneticPr fontId="3" type="noConversion"/>
  </si>
  <si>
    <t>강원</t>
    <phoneticPr fontId="3" type="noConversion"/>
  </si>
  <si>
    <t>경기</t>
    <phoneticPr fontId="3" type="noConversion"/>
  </si>
  <si>
    <t>5. 공공체육시설의 분류기준</t>
    <phoneticPr fontId="3" type="noConversion"/>
  </si>
  <si>
    <t>1. 설치 주체별 시설 현황</t>
    <phoneticPr fontId="3" type="noConversion"/>
  </si>
  <si>
    <t>소  계</t>
  </si>
  <si>
    <t>양천구</t>
  </si>
  <si>
    <t>안양천길336</t>
  </si>
  <si>
    <t>목동운동장</t>
  </si>
  <si>
    <t>서울시시설관리사업소</t>
  </si>
  <si>
    <t>stadium.seoul.go.kr</t>
  </si>
  <si>
    <t>체육시설관리사업소</t>
  </si>
  <si>
    <t>1987-1989</t>
  </si>
  <si>
    <t>전광판</t>
  </si>
  <si>
    <t>조명탑수</t>
  </si>
  <si>
    <t>송파구</t>
  </si>
  <si>
    <t>잠실동10번지</t>
  </si>
  <si>
    <t>서울시설관리사업소</t>
  </si>
  <si>
    <t>축구,육상,행사</t>
  </si>
  <si>
    <t>1977-1984</t>
  </si>
  <si>
    <t>조명탑</t>
  </si>
  <si>
    <t>잠실보조경기장</t>
  </si>
  <si>
    <t>서울시설관리서업소</t>
  </si>
  <si>
    <t>육상,행사</t>
  </si>
  <si>
    <t>주경기장에
포함</t>
  </si>
  <si>
    <t>소   계</t>
  </si>
  <si>
    <t>연제구</t>
  </si>
  <si>
    <t>거제2동 1300</t>
  </si>
  <si>
    <t>부산아시아드
주경기장</t>
  </si>
  <si>
    <t>부산시</t>
  </si>
  <si>
    <t>체육시설관리사업소
종합운동장
(051-504-8001)</t>
  </si>
  <si>
    <t>www.stadium.busan.kr</t>
  </si>
  <si>
    <t>부산아이콘스</t>
  </si>
  <si>
    <t>2(20.48＊8.96)</t>
  </si>
  <si>
    <t>탈의실, 샤워실, 매점</t>
  </si>
  <si>
    <t>부산아시아드
보조경기장</t>
  </si>
  <si>
    <t>서구</t>
  </si>
  <si>
    <t>구덕종합운동장
주경기장</t>
  </si>
  <si>
    <t>체육시설관리사업소
구덕운동장
(051-247-5771)</t>
  </si>
  <si>
    <t>1(20.31＊8.13)</t>
  </si>
  <si>
    <t>경기장 건립시 설치</t>
  </si>
  <si>
    <t>넓이뛰기</t>
  </si>
  <si>
    <t>투포환</t>
  </si>
  <si>
    <t>남구</t>
  </si>
  <si>
    <t>문학동 482번지외</t>
  </si>
  <si>
    <t>문학경기장</t>
  </si>
  <si>
    <t>인천시</t>
  </si>
  <si>
    <t>인천시시설관리공단(571-4819)</t>
  </si>
  <si>
    <t>www.munhak.or.kr</t>
  </si>
  <si>
    <t>인천유나이티드</t>
  </si>
  <si>
    <t>2300lux</t>
  </si>
  <si>
    <t>인공암장</t>
  </si>
  <si>
    <t>유스센터</t>
  </si>
  <si>
    <t>문학보조경기장</t>
  </si>
  <si>
    <t>주경기장에포함</t>
  </si>
  <si>
    <t>소계</t>
  </si>
  <si>
    <t>광주월드컵경기장
주경기장</t>
  </si>
  <si>
    <t>광주시</t>
  </si>
  <si>
    <t>위탁
(광주시체육회)</t>
  </si>
  <si>
    <t>광주월드컵경기장
보조경기장</t>
  </si>
  <si>
    <t>주경기장포함</t>
  </si>
  <si>
    <t>부지, 건축면적은
주경기장에 포함</t>
  </si>
  <si>
    <t>중구</t>
  </si>
  <si>
    <t>부사동 177</t>
  </si>
  <si>
    <t>대전시</t>
  </si>
  <si>
    <t>시설관리공단(042-253-4182)</t>
  </si>
  <si>
    <t>www.djsiseol.or.kr</t>
  </si>
  <si>
    <t>시민,선수</t>
  </si>
  <si>
    <t>4기(384등)</t>
  </si>
  <si>
    <t>평균1000[lx]</t>
  </si>
  <si>
    <t>육상보조경기장</t>
  </si>
  <si>
    <t>대전시시설관리공단</t>
  </si>
  <si>
    <t>북구</t>
  </si>
  <si>
    <t>천연잔디
인조잔디</t>
  </si>
  <si>
    <t>105
100</t>
  </si>
  <si>
    <t>테니스장</t>
  </si>
  <si>
    <t>축구장</t>
  </si>
  <si>
    <t>생활체육협의회</t>
  </si>
  <si>
    <t>몬도트랙</t>
  </si>
  <si>
    <t>게이트볼장</t>
  </si>
  <si>
    <t>직영</t>
  </si>
  <si>
    <t>후원금</t>
  </si>
  <si>
    <t>춘천시</t>
  </si>
  <si>
    <t>송암동 303</t>
  </si>
  <si>
    <t>송암스포츠타운
종합경기장</t>
  </si>
  <si>
    <t>체육진흥재단</t>
  </si>
  <si>
    <t>송암스포츠타운 
종합경기장 보조경기장</t>
  </si>
  <si>
    <t>원주시</t>
  </si>
  <si>
    <t>명륜동342번지</t>
  </si>
  <si>
    <t>원주종합경기장</t>
  </si>
  <si>
    <t>www.wonju.go.kr</t>
  </si>
  <si>
    <t>원주시교육청외</t>
  </si>
  <si>
    <t>1,277백만원</t>
  </si>
  <si>
    <t>900백만원</t>
  </si>
  <si>
    <t>축구</t>
  </si>
  <si>
    <t>계단및 의자식</t>
  </si>
  <si>
    <t>육상보조트랙</t>
  </si>
  <si>
    <t>천곡동 363-1</t>
  </si>
  <si>
    <t>시설관리공단(530-2858)</t>
  </si>
  <si>
    <t>dhsisul.org</t>
  </si>
  <si>
    <t>크레이,240석,조명탑2,관리실</t>
  </si>
  <si>
    <t>동해시</t>
  </si>
  <si>
    <t>동해종합운동장</t>
  </si>
  <si>
    <t>태백시</t>
  </si>
  <si>
    <t>황지동 244-3</t>
  </si>
  <si>
    <t>태백종합경기장</t>
  </si>
  <si>
    <t>스포츠산업과(550-2753)</t>
  </si>
  <si>
    <t>taeback.go.kr</t>
  </si>
  <si>
    <t>600백만원</t>
  </si>
  <si>
    <t>대한체육회
태백분촌 운동장</t>
  </si>
  <si>
    <t>대한체육회</t>
  </si>
  <si>
    <t>속초시</t>
  </si>
  <si>
    <t>노학동 산332</t>
  </si>
  <si>
    <t>속초종합경기장</t>
  </si>
  <si>
    <t>sockchosiseol.or.kr</t>
  </si>
  <si>
    <t>삼척시</t>
  </si>
  <si>
    <t>교동 254</t>
  </si>
  <si>
    <t>570-3671</t>
  </si>
  <si>
    <t>도계읍 늑구리</t>
  </si>
  <si>
    <t>근덕잔디구장</t>
  </si>
  <si>
    <t>삼척전자공고</t>
  </si>
  <si>
    <t>홍천종합운동장</t>
  </si>
  <si>
    <t>횡성군</t>
  </si>
  <si>
    <t>횡성읍 북천리 169-1</t>
  </si>
  <si>
    <t>횡성군종합운동장</t>
  </si>
  <si>
    <t>횡성군(340-2898)</t>
  </si>
  <si>
    <t>hsg.go.kr</t>
  </si>
  <si>
    <t>주민</t>
  </si>
  <si>
    <t>4,050,000천원</t>
  </si>
  <si>
    <t>480,000천원</t>
  </si>
  <si>
    <t>815,780천원</t>
  </si>
  <si>
    <t>클레이, 50석, 조명탑2, 락커룸</t>
  </si>
  <si>
    <t>위탁(생활체육협의회)</t>
  </si>
  <si>
    <t>인라인스케이트장</t>
  </si>
  <si>
    <t>우레탄바닥</t>
  </si>
  <si>
    <t>풋살경기장</t>
  </si>
  <si>
    <t>둔내종합운동장</t>
  </si>
  <si>
    <t>영월군</t>
  </si>
  <si>
    <t>영월읍 하송리 313-16</t>
  </si>
  <si>
    <t>영월공설운동장</t>
  </si>
  <si>
    <t>vwl.매.kr</t>
  </si>
  <si>
    <t>영월군시설관리공단</t>
  </si>
  <si>
    <t>의자식, 계단식</t>
  </si>
  <si>
    <t>176백만원</t>
  </si>
  <si>
    <t>철원군</t>
  </si>
  <si>
    <t>화천군</t>
  </si>
  <si>
    <t>생활체육공원</t>
  </si>
  <si>
    <t>화천공설운동장</t>
  </si>
  <si>
    <t>양구군</t>
  </si>
  <si>
    <t>양구읍 하리 96-3</t>
  </si>
  <si>
    <t>양구종합운동장</t>
  </si>
  <si>
    <t>양구군(480-2257)</t>
  </si>
  <si>
    <t>yanggu.go.kr</t>
  </si>
  <si>
    <t>서울 서문여고외 4개교</t>
  </si>
  <si>
    <t>교부세</t>
  </si>
  <si>
    <t>락카룸,콘크리트좌석100</t>
  </si>
  <si>
    <t>양구테니스클럽</t>
  </si>
  <si>
    <t>인제군</t>
  </si>
  <si>
    <t>인제공설운동장</t>
  </si>
  <si>
    <t>원통생활체육공원</t>
  </si>
  <si>
    <t>고성군</t>
  </si>
  <si>
    <t>간상읍 상리 440일원</t>
  </si>
  <si>
    <t>고성종합운동장</t>
  </si>
  <si>
    <t>고성군청(680-3365)</t>
  </si>
  <si>
    <t>토사=콘크리트</t>
  </si>
  <si>
    <t>1979
2004</t>
  </si>
  <si>
    <t>고성군문화관광과</t>
  </si>
  <si>
    <t>전천후1, 노면1</t>
  </si>
  <si>
    <t>고성군게이트볼연합회</t>
  </si>
  <si>
    <t>고성군생활체육협의회</t>
  </si>
  <si>
    <t>양양군</t>
  </si>
  <si>
    <t>제천시</t>
  </si>
  <si>
    <t>농구장</t>
  </si>
  <si>
    <t>부여군</t>
  </si>
  <si>
    <t>부여종합운동장</t>
  </si>
  <si>
    <t>토성식</t>
  </si>
  <si>
    <t>콘크리트</t>
  </si>
  <si>
    <t>김해시</t>
  </si>
  <si>
    <t>055-323-7313</t>
  </si>
  <si>
    <t>양산시</t>
  </si>
  <si>
    <t>의령군</t>
  </si>
  <si>
    <t>함양군</t>
  </si>
  <si>
    <t>www.hygn.go.kr</t>
  </si>
  <si>
    <t>휴천공설운동장</t>
  </si>
  <si>
    <t>2면</t>
  </si>
  <si>
    <t>콘크리트조</t>
  </si>
  <si>
    <t>강서구</t>
  </si>
  <si>
    <t>스탠드</t>
  </si>
  <si>
    <t>인조잔디축구장</t>
  </si>
  <si>
    <t>해운대구</t>
  </si>
  <si>
    <t>센텀운동장</t>
  </si>
  <si>
    <t>대저동 2155</t>
  </si>
  <si>
    <t>강서체육공원
축구연습장</t>
  </si>
  <si>
    <t>영도구</t>
  </si>
  <si>
    <t>마린축구장</t>
  </si>
  <si>
    <t>접이식의자</t>
  </si>
  <si>
    <t>철콘</t>
  </si>
  <si>
    <t>1,750백만원</t>
  </si>
  <si>
    <t>백운포체육공원 
축구장</t>
  </si>
  <si>
    <t>금정구</t>
  </si>
  <si>
    <t>선동잔디구장</t>
  </si>
  <si>
    <t>노포동 차량기지창
축구장</t>
  </si>
  <si>
    <t>부산교통공사</t>
  </si>
  <si>
    <t>부산지방공단 스포원 
축구장</t>
  </si>
  <si>
    <t>부산지방공단 스포원</t>
  </si>
  <si>
    <t>오륜동인조잔디구장</t>
  </si>
  <si>
    <t>구민운동장</t>
  </si>
  <si>
    <t>84         78</t>
  </si>
  <si>
    <t xml:space="preserve">42        41  </t>
  </si>
  <si>
    <t>3,528    3,198</t>
  </si>
  <si>
    <t>동래구</t>
  </si>
  <si>
    <t xml:space="preserve">북구 </t>
  </si>
  <si>
    <t>화명운동장(A,B)</t>
  </si>
  <si>
    <t>낙동강관리본부</t>
  </si>
  <si>
    <t>76
67</t>
  </si>
  <si>
    <t>111
108</t>
  </si>
  <si>
    <t>8,436
7,286</t>
  </si>
  <si>
    <t>83
83</t>
  </si>
  <si>
    <t>119
119</t>
  </si>
  <si>
    <t>9,850
9,850</t>
  </si>
  <si>
    <t>사상구</t>
  </si>
  <si>
    <t>삼락생태공원
축구장(다목적)</t>
  </si>
  <si>
    <t>잔디</t>
  </si>
  <si>
    <t>삼락생태공원
축구장</t>
  </si>
  <si>
    <t>삼락생태공원
축구장(A,B구장)</t>
  </si>
  <si>
    <t>삼락생태공원
축구장(C,D구장)</t>
  </si>
  <si>
    <t>맥도생태공원
축구장</t>
  </si>
  <si>
    <t>대저 차량기지창
축구장</t>
  </si>
  <si>
    <t>부산
교통공사</t>
  </si>
  <si>
    <t>명지다목적 인조잔디운동장</t>
  </si>
  <si>
    <t>조경석</t>
  </si>
  <si>
    <t>화전공원 인조잔디운동장</t>
  </si>
  <si>
    <t>신호공원 인조잔디운동장</t>
  </si>
  <si>
    <t>사하구</t>
  </si>
  <si>
    <t>을숙도인조잔디 축구장</t>
  </si>
  <si>
    <t>수자원공사
국유지</t>
  </si>
  <si>
    <t>68
52</t>
  </si>
  <si>
    <t>신평레포츠공원 축구장</t>
  </si>
  <si>
    <t>기장군</t>
  </si>
  <si>
    <t>월드컵빌리지</t>
  </si>
  <si>
    <t>기장군도시관리공단</t>
  </si>
  <si>
    <t>68
68</t>
  </si>
  <si>
    <t>105
105</t>
  </si>
  <si>
    <t>17,762
18,335</t>
  </si>
  <si>
    <t>2
2</t>
  </si>
  <si>
    <t>철마체육시설 축구장</t>
  </si>
  <si>
    <t>정관체육시설 축구장</t>
  </si>
  <si>
    <t>남동구</t>
  </si>
  <si>
    <t>남동구장수동산190</t>
  </si>
  <si>
    <t>인천장수구장</t>
  </si>
  <si>
    <t>동부공원사업소</t>
  </si>
  <si>
    <t>구월근린공원
인조잔디축구장</t>
  </si>
  <si>
    <t>남동공단근린공원
인조잔디축구장</t>
  </si>
  <si>
    <t>축구장,육상트랙,
농구장</t>
  </si>
  <si>
    <t>늘솔길근린공원
인조잔디구장</t>
  </si>
  <si>
    <t>동구</t>
  </si>
  <si>
    <t>동구구민운동장</t>
  </si>
  <si>
    <t>계양구</t>
  </si>
  <si>
    <t>계산동907</t>
  </si>
  <si>
    <t>계산구장</t>
  </si>
  <si>
    <t>15m×30m</t>
  </si>
  <si>
    <t>16m×25m</t>
  </si>
  <si>
    <t>농구장
게이트볼장</t>
  </si>
  <si>
    <t>강화군</t>
  </si>
  <si>
    <t>길상면605-26</t>
  </si>
  <si>
    <t>길상공설운동장</t>
  </si>
  <si>
    <t>강화읍국화리225-4</t>
  </si>
  <si>
    <t>강화공설운동장</t>
  </si>
  <si>
    <t>서곶근린공원
인조잔디축구장</t>
  </si>
  <si>
    <t>농구장,족구장,
트랙 레인 3</t>
  </si>
  <si>
    <t>부평구</t>
  </si>
  <si>
    <t>인천삼산월드체육관
축구장</t>
  </si>
  <si>
    <t>인천광역시
시설관리공단</t>
  </si>
  <si>
    <t>신트리공원 인조잔디축구장</t>
  </si>
  <si>
    <t>부평구시설관리공단</t>
  </si>
  <si>
    <t>백운공원 인조잔디축구장</t>
  </si>
  <si>
    <t>옹진군</t>
  </si>
  <si>
    <t>북도면 종합운동장</t>
  </si>
  <si>
    <t>연평면 종합운동장</t>
  </si>
  <si>
    <t>게이트볼장, 
다목적구장</t>
  </si>
  <si>
    <t>백령면 종합운동장</t>
  </si>
  <si>
    <t>족구장, 
농구장(배구장)</t>
  </si>
  <si>
    <t>덕적면 종합운동장</t>
  </si>
  <si>
    <t>연수구</t>
  </si>
  <si>
    <t>용담공원
축구장</t>
  </si>
  <si>
    <t>송도LNG종합스포츠타운
축구장</t>
  </si>
  <si>
    <t>위탁
(인천시체육회)</t>
  </si>
  <si>
    <t>조립식</t>
  </si>
  <si>
    <t>야구장에
포함</t>
  </si>
  <si>
    <t>광산구</t>
  </si>
  <si>
    <t>안청공원 인조잔디 축구장</t>
  </si>
  <si>
    <t>쌍암공원 인조잔디 축구장</t>
  </si>
  <si>
    <t>종합운동장
보조구장</t>
  </si>
  <si>
    <t>동내면 거두리 1156</t>
  </si>
  <si>
    <t>거두리인조잔디구장</t>
  </si>
  <si>
    <t>50백만원</t>
  </si>
  <si>
    <t>2000년도</t>
  </si>
  <si>
    <t>근화동 418-3</t>
  </si>
  <si>
    <t>공지천 인조잔디구장</t>
  </si>
  <si>
    <t>67
112</t>
  </si>
  <si>
    <t>106
75</t>
  </si>
  <si>
    <t>2003
2005</t>
  </si>
  <si>
    <t>526
1335</t>
  </si>
  <si>
    <t>시민공원내
인조잔디축구장</t>
  </si>
  <si>
    <t>종합경기장
보조경기장</t>
  </si>
  <si>
    <t>의자식/
계단식</t>
  </si>
  <si>
    <t>2003
2006</t>
  </si>
  <si>
    <t>478
722</t>
  </si>
  <si>
    <t>강파이프구조</t>
  </si>
  <si>
    <t>문곡동 산2번지</t>
  </si>
  <si>
    <t>인조잔디 고원1구장</t>
  </si>
  <si>
    <t>조적조</t>
  </si>
  <si>
    <t>1,290백만원</t>
  </si>
  <si>
    <t>인조잔디 고원2구장</t>
  </si>
  <si>
    <t>인조잔디 고원3구장</t>
  </si>
  <si>
    <t>경량형강</t>
  </si>
  <si>
    <t>도계공설운동장
보조경기장</t>
  </si>
  <si>
    <t>스포츠파크 축구장</t>
  </si>
  <si>
    <t>공설운동장
보조경기장</t>
  </si>
  <si>
    <t>오지리
인조잔디축구장</t>
  </si>
  <si>
    <t>김화생활체육공원
인조잔디축구장</t>
  </si>
  <si>
    <t>화천읍 하리</t>
  </si>
  <si>
    <t>붕어섬 축구장</t>
  </si>
  <si>
    <t>원천인조축구장</t>
  </si>
  <si>
    <t>생활체육공원
인조잔디구장</t>
  </si>
  <si>
    <t>상서체육공원
인조구장</t>
  </si>
  <si>
    <t>양구읍 하리 96</t>
  </si>
  <si>
    <t>죽왕축구장</t>
  </si>
  <si>
    <t>토성공설운동장</t>
  </si>
  <si>
    <t>천연잔디1</t>
  </si>
  <si>
    <t>거진공설운동장</t>
  </si>
  <si>
    <t>의자식
계단식</t>
  </si>
  <si>
    <t>현내축구장</t>
  </si>
  <si>
    <t>양양잔디축구장</t>
  </si>
  <si>
    <t>현북인조잔디운동장</t>
  </si>
  <si>
    <t>손양인조잔디운동장</t>
  </si>
  <si>
    <t>구드래 천연잔디구장</t>
  </si>
  <si>
    <t>부여군
(공공시설사업소)</t>
  </si>
  <si>
    <t>부여종합운동장
보조경기장</t>
  </si>
  <si>
    <t>웅상체육공원 축구장</t>
  </si>
  <si>
    <t>서면 서상리 1182-1</t>
  </si>
  <si>
    <t>태릉선수촌
하키경기장</t>
  </si>
  <si>
    <t>육상트랙</t>
  </si>
  <si>
    <t>강서체육공원 
하키경기장</t>
  </si>
  <si>
    <t>체육시설관리사업소
강서체육공원
(051-970-1211)</t>
  </si>
  <si>
    <t>다목적경기장
(하키장)</t>
  </si>
  <si>
    <t>청풍명월
국제하키장</t>
  </si>
  <si>
    <t>삼방동 730</t>
  </si>
  <si>
    <t>김해시하키장</t>
  </si>
  <si>
    <t>1,550백만원</t>
  </si>
  <si>
    <t>하키</t>
  </si>
  <si>
    <t>1면(보조)</t>
  </si>
  <si>
    <t xml:space="preserve">김해시시설관리공단 </t>
  </si>
  <si>
    <t>장충리틀야구장</t>
  </si>
  <si>
    <t>광진구</t>
  </si>
  <si>
    <t>구의야구공원</t>
  </si>
  <si>
    <t>체육시설
관리사업소</t>
  </si>
  <si>
    <t>마포구</t>
  </si>
  <si>
    <t>목동 야구장</t>
  </si>
  <si>
    <t>신월 야구공원</t>
  </si>
  <si>
    <t>1994~5</t>
  </si>
  <si>
    <t>잠실동10</t>
  </si>
  <si>
    <t>잠실 야구장</t>
  </si>
  <si>
    <t>1980-1982</t>
  </si>
  <si>
    <t>송파 유소년야구장</t>
  </si>
  <si>
    <t>강동구</t>
  </si>
  <si>
    <t>한강공원
광나루지구 야구장(임시)</t>
  </si>
  <si>
    <t>성인용</t>
  </si>
  <si>
    <t>사직2동 930</t>
  </si>
  <si>
    <t>사직종합운동장
야구장</t>
  </si>
  <si>
    <t>철골철근콘크리트</t>
  </si>
  <si>
    <t>1(33.0＊11.3)</t>
  </si>
  <si>
    <t>식당, 매점, 공중전화</t>
  </si>
  <si>
    <t>서대신동</t>
  </si>
  <si>
    <t>1(24.0＊10.1)</t>
  </si>
  <si>
    <t>매점, 공중전화</t>
  </si>
  <si>
    <t>화명생태공원
야구장</t>
  </si>
  <si>
    <t>2개(성인1, 리틀1)</t>
  </si>
  <si>
    <t>삼락생태공원
야구장</t>
  </si>
  <si>
    <t>6개(성인5, 리틀1)</t>
  </si>
  <si>
    <t>맥도생태공원
야구장</t>
  </si>
  <si>
    <t>1개(성인1)</t>
  </si>
  <si>
    <t>대저생태공원
야구장</t>
  </si>
  <si>
    <t>2개(성인2)</t>
  </si>
  <si>
    <t>을숙도리틀야구장</t>
  </si>
  <si>
    <t>장안천야구장</t>
  </si>
  <si>
    <t>한밭야구장</t>
  </si>
  <si>
    <t>한화이글스(255-6494)</t>
  </si>
  <si>
    <t>www.hanwhaeagles.co.kr</t>
  </si>
  <si>
    <t>위탁
(한화이글스)</t>
  </si>
  <si>
    <t xml:space="preserve"> 의자식</t>
  </si>
  <si>
    <t>철근 콘크리트</t>
  </si>
  <si>
    <t>6개소</t>
  </si>
  <si>
    <t>1,500lux</t>
  </si>
  <si>
    <t>부지면적은 
한밭주경기장 포함</t>
  </si>
  <si>
    <t>석수동 251-1</t>
  </si>
  <si>
    <t>포천시</t>
  </si>
  <si>
    <t>소계</t>
    <phoneticPr fontId="3" type="noConversion"/>
  </si>
  <si>
    <t>금강공원2야구장</t>
  </si>
  <si>
    <t xml:space="preserve"> </t>
  </si>
  <si>
    <t>대산면 사회인야구장(2)</t>
  </si>
  <si>
    <t>대산면 사회인야구장(3)</t>
  </si>
  <si>
    <t>대산면 사회인야구장(4)</t>
  </si>
  <si>
    <t>대산면 사회인야구장(5)</t>
  </si>
  <si>
    <t>잠실 경륜장</t>
  </si>
  <si>
    <t>국민체육
진흥공단</t>
  </si>
  <si>
    <t>경륜운영본부</t>
  </si>
  <si>
    <t>올림픽공원 내
위치</t>
  </si>
  <si>
    <t>부산지방공단 스포원
경륜경기장</t>
  </si>
  <si>
    <t>051-550-1500</t>
  </si>
  <si>
    <t>www.bcr.or.kr</t>
  </si>
  <si>
    <t>부산지방공단
스포원</t>
  </si>
  <si>
    <t>52명(직원15, 용역37)</t>
  </si>
  <si>
    <t>제한없음</t>
  </si>
  <si>
    <t>철골 철근콘크리트</t>
  </si>
  <si>
    <t>2(9.88＊11.48)</t>
  </si>
  <si>
    <t>탄성우레탄</t>
  </si>
  <si>
    <t>사직 종합운동장
테니스장</t>
  </si>
  <si>
    <t>두구동 669번지</t>
  </si>
  <si>
    <t>부산지방공단 스포원
테니스장</t>
  </si>
  <si>
    <t>경륜공단시설관리과
(051-550-1771)</t>
  </si>
  <si>
    <t>아크릴계       케미칼</t>
  </si>
  <si>
    <t>2(3.72＊1.4) :스코어보드</t>
  </si>
  <si>
    <t>강서체육공원
테니스장</t>
  </si>
  <si>
    <t>좌동테니스장</t>
  </si>
  <si>
    <t>기획재정부</t>
  </si>
  <si>
    <t>위탁
(반송에이스클럽)</t>
  </si>
  <si>
    <t>센텀테니스장</t>
  </si>
  <si>
    <t xml:space="preserve">부산시 해운대구 우2동 1127-37 </t>
  </si>
  <si>
    <t>올림픽기념 국민생활관</t>
  </si>
  <si>
    <t>위탁
(부산사회체육센터)</t>
  </si>
  <si>
    <t>노포 차량기지창
테니스장</t>
  </si>
  <si>
    <t>부     산
교통공사</t>
  </si>
  <si>
    <t>백운포체육공원
테니스장</t>
  </si>
  <si>
    <t>화명생태공원
테니스장</t>
  </si>
  <si>
    <t>덕두테니스장</t>
  </si>
  <si>
    <t>명지동 75호광장 
테니스장</t>
  </si>
  <si>
    <t>을숙도
테니스장</t>
  </si>
  <si>
    <t>클레이-3
인조잔디-5</t>
  </si>
  <si>
    <t>신평레포츠공원
테니스장</t>
  </si>
  <si>
    <t>우레탄포장</t>
  </si>
  <si>
    <t>철마체육시설
테니스장</t>
  </si>
  <si>
    <t>탄성포장</t>
  </si>
  <si>
    <t>정관체육시설
테니스장</t>
  </si>
  <si>
    <t>가좌동606</t>
  </si>
  <si>
    <t>www.incheonsports.or.kr</t>
  </si>
  <si>
    <t>케미칼 12
클레이  4</t>
  </si>
  <si>
    <t>만석동 복합체육시설내
테니스장</t>
  </si>
  <si>
    <t>신트리공원
테니스장</t>
  </si>
  <si>
    <t>위탁
(부평구테니스연합회)</t>
  </si>
  <si>
    <t>케미컬 5</t>
  </si>
  <si>
    <t>원적산체육공원
테니스장</t>
  </si>
  <si>
    <t>케미컬 3</t>
  </si>
  <si>
    <t>삼산테니스장</t>
  </si>
  <si>
    <t>부평구 시설관리공단</t>
  </si>
  <si>
    <t>건강근린공원 내</t>
  </si>
  <si>
    <t>남동종합문화체육3호광장
테니스장</t>
  </si>
  <si>
    <t>남동종합문화체육4호광장
테니스장</t>
  </si>
  <si>
    <t>클레이 5</t>
  </si>
  <si>
    <t>남동공단 근린공원
테니스장</t>
  </si>
  <si>
    <t>승기공원
테니스장</t>
  </si>
  <si>
    <t>늘솔길근린공원 테니스장</t>
  </si>
  <si>
    <t>하드</t>
  </si>
  <si>
    <t>덕적면 체육시설 테니스장</t>
  </si>
  <si>
    <t>북도면 체육시설 테니스장</t>
  </si>
  <si>
    <t>북도면 종합운동장 내 위치</t>
  </si>
  <si>
    <t>자월면 테니스장</t>
  </si>
  <si>
    <t>소청리 테니스장</t>
  </si>
  <si>
    <t>대청면 체육시설 테니스장</t>
  </si>
  <si>
    <t>백령면 체육시설 테니스장</t>
  </si>
  <si>
    <t>백령 종합운동장 내 위치</t>
  </si>
  <si>
    <t>연평면 새마을리 테니스장</t>
  </si>
  <si>
    <t>연평면 체육시설 테니스장</t>
  </si>
  <si>
    <t>세천 테니스장</t>
  </si>
  <si>
    <t>시설관리공단(253-4182)</t>
  </si>
  <si>
    <t>오량 실내테니스장</t>
  </si>
  <si>
    <t>정림 테니스장</t>
  </si>
  <si>
    <t>은평공원
테니스장</t>
  </si>
  <si>
    <t>관저 테니스장</t>
  </si>
  <si>
    <t>대덕구</t>
  </si>
  <si>
    <t>송촌체육공원
테니스장</t>
  </si>
  <si>
    <t>을미기공원
테니스장</t>
  </si>
  <si>
    <t>일동면 수입리 69-9</t>
  </si>
  <si>
    <t>일동 테니스전용구장</t>
  </si>
  <si>
    <t>하드코트</t>
  </si>
  <si>
    <t>석사동 산29-1</t>
  </si>
  <si>
    <t>호반테니스장</t>
  </si>
  <si>
    <t>크레이5
케미칼2
인조잔디3</t>
  </si>
  <si>
    <t>8조</t>
  </si>
  <si>
    <t>케미칼 18</t>
  </si>
  <si>
    <t>캐미칼 6</t>
  </si>
  <si>
    <t>명륜동 313번지</t>
  </si>
  <si>
    <t>흥업면 흥업리 768 외16번지</t>
  </si>
  <si>
    <t>백운테니스장</t>
  </si>
  <si>
    <t>원주테니스장</t>
  </si>
  <si>
    <t>종합경기장
테니스장</t>
  </si>
  <si>
    <t>동해시
시설관리공단</t>
  </si>
  <si>
    <t>아크릴 2
인조잔디 3</t>
  </si>
  <si>
    <t>시민테니스장</t>
  </si>
  <si>
    <t>위탁
(태백시테니스협회)</t>
  </si>
  <si>
    <t>인조잔디 4</t>
  </si>
  <si>
    <t>영랑동 570-2</t>
  </si>
  <si>
    <t>639-2254</t>
  </si>
  <si>
    <t>경량철골</t>
  </si>
  <si>
    <t>남양동 142-1</t>
  </si>
  <si>
    <t>삼척시민테니스장</t>
  </si>
  <si>
    <t>위탁
(삼척시테니스협회)</t>
  </si>
  <si>
    <t>교동테니스장</t>
  </si>
  <si>
    <t>홍천읍 태학리 151-7</t>
  </si>
  <si>
    <t>위탁
(홍천군테니스협회)</t>
  </si>
  <si>
    <t>424백만원</t>
  </si>
  <si>
    <t>400w</t>
  </si>
  <si>
    <t>45백만원</t>
  </si>
  <si>
    <t>내면테니스장</t>
  </si>
  <si>
    <t>서석테니스장</t>
  </si>
  <si>
    <t>섬강테니스장</t>
  </si>
  <si>
    <t>유동테니스장</t>
  </si>
  <si>
    <t>둔내테니스장</t>
  </si>
  <si>
    <t>평창읍 종부리 596-8</t>
  </si>
  <si>
    <t>실내외</t>
  </si>
  <si>
    <t>창고1,조명시설8,방송시설1</t>
  </si>
  <si>
    <t>상동테니스장</t>
  </si>
  <si>
    <t>쌍용테니스장</t>
  </si>
  <si>
    <t>스포츠파크테니스장</t>
  </si>
  <si>
    <t>캐미칼</t>
  </si>
  <si>
    <t>주천테니스장</t>
  </si>
  <si>
    <t>공설운동장테니스장</t>
  </si>
  <si>
    <t>토사
하드코트</t>
  </si>
  <si>
    <t>와수테니스장</t>
  </si>
  <si>
    <t>근남테니스장</t>
  </si>
  <si>
    <t>오지리테니스장</t>
  </si>
  <si>
    <t>화천군(440-2253)</t>
  </si>
  <si>
    <t>붕어섬테니스장</t>
  </si>
  <si>
    <t>동면 테니스장</t>
  </si>
  <si>
    <t>해안면 테니스장</t>
  </si>
  <si>
    <t>정림리 테니스장</t>
  </si>
  <si>
    <t>양구초롱이테니스장</t>
  </si>
  <si>
    <t>케미칼</t>
  </si>
  <si>
    <t>방산면테니스장</t>
  </si>
  <si>
    <t>남면용하리생활체육공원 
테니스장</t>
  </si>
  <si>
    <t>양구실내테니스장</t>
  </si>
  <si>
    <t>인제읍 납북리 431-1</t>
  </si>
  <si>
    <t>인제테니스장</t>
  </si>
  <si>
    <t>인제군(460-2084)</t>
  </si>
  <si>
    <t>inie.gangwon.kr/</t>
  </si>
  <si>
    <t>인제실내테니스장</t>
  </si>
  <si>
    <t>케미컬</t>
  </si>
  <si>
    <t>원통생활체육공원 내
테니스장</t>
  </si>
  <si>
    <t>기린생활체육공원 내
테니스장</t>
  </si>
  <si>
    <t>서화면테니스장</t>
  </si>
  <si>
    <t>간성테니스장</t>
  </si>
  <si>
    <t>거진테니스장</t>
  </si>
  <si>
    <t>해오름테니스장</t>
  </si>
  <si>
    <t>마사토4
케미칼4</t>
  </si>
  <si>
    <t>웅상체육공원 테니스장</t>
  </si>
  <si>
    <t>위탁(테니스협회)</t>
  </si>
  <si>
    <t>복합시설(웅상체육공원 축구장에 포함)</t>
  </si>
  <si>
    <t>부산시 씨름장</t>
  </si>
  <si>
    <t>원형</t>
  </si>
  <si>
    <t>경량철골조, 철근콘크리트조</t>
  </si>
  <si>
    <t>정방형</t>
  </si>
  <si>
    <t>철골조</t>
  </si>
  <si>
    <t>위탁(개인)</t>
  </si>
  <si>
    <t>형태</t>
    <phoneticPr fontId="3" type="noConversion"/>
  </si>
  <si>
    <t>규격
(지름,폭*길이)</t>
    <phoneticPr fontId="3" type="noConversion"/>
  </si>
  <si>
    <t>종목</t>
    <phoneticPr fontId="3" type="noConversion"/>
  </si>
  <si>
    <t>면수</t>
    <phoneticPr fontId="3" type="noConversion"/>
  </si>
  <si>
    <t>면적</t>
    <phoneticPr fontId="3" type="noConversion"/>
  </si>
  <si>
    <t>시설구성</t>
    <phoneticPr fontId="3" type="noConversion"/>
  </si>
  <si>
    <t>관리운영</t>
    <phoneticPr fontId="3" type="noConversion"/>
  </si>
  <si>
    <t>종목</t>
    <phoneticPr fontId="3" type="noConversion"/>
  </si>
  <si>
    <t>면수</t>
    <phoneticPr fontId="3" type="noConversion"/>
  </si>
  <si>
    <t>면적</t>
    <phoneticPr fontId="3" type="noConversion"/>
  </si>
  <si>
    <t>사직 종합운동장
실내체육관</t>
  </si>
  <si>
    <t>핸드볼,농구,배구,
배드민턴,탁구</t>
  </si>
  <si>
    <t>2(4.6＊2.15)</t>
  </si>
  <si>
    <t>농구,배구,
배드민턴,탁구</t>
  </si>
  <si>
    <t>3(4.35＊1.65)</t>
  </si>
  <si>
    <t>강서체육공원
실내체육관</t>
  </si>
  <si>
    <t>2(6.36＊3.96, 5.88＊3.96)</t>
  </si>
  <si>
    <t>2000∼2500</t>
  </si>
  <si>
    <t>수 영</t>
  </si>
  <si>
    <t>6레인(25m)</t>
  </si>
  <si>
    <t>25m, 6레인</t>
  </si>
  <si>
    <t>시민, 유료이용</t>
  </si>
  <si>
    <t>부산지방공단 스포원
실내체육관</t>
  </si>
  <si>
    <t>철골철근
콘크리트</t>
  </si>
  <si>
    <t>2(5.88＊3.96)</t>
  </si>
  <si>
    <t>동부리 1</t>
  </si>
  <si>
    <t>기장 체육관</t>
  </si>
  <si>
    <t>2(5.8＊3.9)</t>
  </si>
  <si>
    <t>배드민턴,배구,탁구</t>
  </si>
  <si>
    <t xml:space="preserve">철근콘크리트 </t>
  </si>
  <si>
    <t>충무 체육관</t>
  </si>
  <si>
    <t>부지면적 한밭주경기장 포함</t>
  </si>
  <si>
    <t>한밭 체육관</t>
  </si>
  <si>
    <t>산성생활체육관</t>
  </si>
  <si>
    <t>산성 생활체육관</t>
  </si>
  <si>
    <t>도마동 427-1번지외 2필지</t>
  </si>
  <si>
    <t>도솔 다목적체육관</t>
  </si>
  <si>
    <t>탁구,배구,
농구,배드민턴</t>
  </si>
  <si>
    <t>대덕구 목상동 산6-2번지</t>
  </si>
  <si>
    <t>대덕 문화체육관</t>
  </si>
  <si>
    <t>배드민턴,탁구,
농구,배구</t>
  </si>
  <si>
    <t>400lux</t>
  </si>
  <si>
    <t>석사동 산30-1</t>
  </si>
  <si>
    <t>호반체육관</t>
  </si>
  <si>
    <t>철근
콘크리트</t>
  </si>
  <si>
    <t>농구,배구,
핸드볼,배드민턴</t>
  </si>
  <si>
    <t>의자식, 수납식</t>
  </si>
  <si>
    <t>11,688백망원</t>
  </si>
  <si>
    <t>치악체육관</t>
  </si>
  <si>
    <t>철콘철골트서스</t>
  </si>
  <si>
    <t>농구,배구,핸드볼,
복싱,배드민턴</t>
  </si>
  <si>
    <t>흥업면 흥업리 757외 13</t>
  </si>
  <si>
    <t>백운체육관</t>
  </si>
  <si>
    <t>흥업면 흥업리 757외 14</t>
  </si>
  <si>
    <t>천곡동 산116</t>
  </si>
  <si>
    <t>동해체육관</t>
  </si>
  <si>
    <t>농구,배구,배드민턴,
레슬링,유도</t>
  </si>
  <si>
    <t>사격</t>
  </si>
  <si>
    <t>사대수:30, 수용인원:202석</t>
  </si>
  <si>
    <t>장성동 99-37</t>
  </si>
  <si>
    <t>장성체육관</t>
  </si>
  <si>
    <t>333백만원</t>
  </si>
  <si>
    <t>334백만원</t>
  </si>
  <si>
    <t>420백만원</t>
  </si>
  <si>
    <t>고원체육관</t>
  </si>
  <si>
    <t>철근철골
콘크리트</t>
  </si>
  <si>
    <t>핸드볼, 배구,농구, 배드민턴,복싱, 족구,탁구 등</t>
  </si>
  <si>
    <t>의자식,수납식</t>
  </si>
  <si>
    <t>속초시
청소년 실내체육관</t>
  </si>
  <si>
    <t>교동200-6</t>
  </si>
  <si>
    <t>삼척체육관</t>
  </si>
  <si>
    <t>핸드볼,배구,
배드민턴,탁구</t>
  </si>
  <si>
    <t>도계읍 전두리399</t>
  </si>
  <si>
    <t>홍천종합체육관</t>
  </si>
  <si>
    <t>농구,핸드볼,배구,
배드민턴,탁구</t>
  </si>
  <si>
    <t>영월실내체육관</t>
  </si>
  <si>
    <t>평창군</t>
  </si>
  <si>
    <t>대화면 대화리979-1</t>
  </si>
  <si>
    <t>대화문화체육관</t>
  </si>
  <si>
    <t>배드민턴,배구,
농구,족구,풋살</t>
  </si>
  <si>
    <t>방림면 계촌리 1410-10</t>
  </si>
  <si>
    <t>방림다목적체육관</t>
  </si>
  <si>
    <t>배드민턴,배구,농구</t>
  </si>
  <si>
    <t>미탄체육관</t>
  </si>
  <si>
    <t>배드민턴, 배구, 농구</t>
  </si>
  <si>
    <t>국민체육센터 체육관</t>
  </si>
  <si>
    <t>배드민턴, 핸드볼,
배구, 농구</t>
  </si>
  <si>
    <t>체력단련실</t>
  </si>
  <si>
    <t>웨이트기구설치</t>
  </si>
  <si>
    <t>철원실내체육관</t>
  </si>
  <si>
    <t>배구,배드민턴,족구,
탁구,농구,태권도,펜싱,레슬링,유도,핸드볼</t>
  </si>
  <si>
    <t>몬도
플렉스</t>
  </si>
  <si>
    <t>계단
의자식</t>
  </si>
  <si>
    <t>인제읍 납북리 415-6</t>
  </si>
  <si>
    <t>배드민턴,배구,
농구,핸드볼,족구</t>
  </si>
  <si>
    <t>간성읍 상리 536</t>
  </si>
  <si>
    <t>고성종합체육관</t>
  </si>
  <si>
    <t>핸드볼,배드민턴,
탁구,배구,농구</t>
  </si>
  <si>
    <t>최저1682,  최고1960</t>
  </si>
  <si>
    <t>고성생활체육관</t>
  </si>
  <si>
    <t>배드민턴, 탁구, 배구</t>
  </si>
  <si>
    <t>양양읍 서문리 146-1</t>
  </si>
  <si>
    <t>양양군 실내체육관</t>
  </si>
  <si>
    <t>1991
2002</t>
  </si>
  <si>
    <t>양산시배구연습구장</t>
  </si>
  <si>
    <t>일반철골구조</t>
  </si>
  <si>
    <t>배구</t>
  </si>
  <si>
    <t>목재, 몬도</t>
  </si>
  <si>
    <t>고성군국민체육센터</t>
  </si>
  <si>
    <t>철근콘크리트,
 철골조</t>
  </si>
  <si>
    <t>농구,배구,배드민턴</t>
  </si>
  <si>
    <t>계단식,
수납식</t>
  </si>
  <si>
    <t>거제2동</t>
  </si>
  <si>
    <t>종합운동장
실내훈련장</t>
  </si>
  <si>
    <t>일반
건물식</t>
  </si>
  <si>
    <t>검도</t>
  </si>
  <si>
    <t>복싱</t>
  </si>
  <si>
    <t>역도</t>
  </si>
  <si>
    <t>목재
우레탄</t>
  </si>
  <si>
    <t>종합운동장
체조체육관</t>
  </si>
  <si>
    <t>부산광역시체조협회</t>
  </si>
  <si>
    <t>체조</t>
  </si>
  <si>
    <t>부산국민체육센터</t>
  </si>
  <si>
    <t>위탁
(부산시생활체육회)</t>
  </si>
  <si>
    <t>탁구</t>
  </si>
  <si>
    <t>20×33×8m</t>
  </si>
  <si>
    <t>배드민턴,농구,
배구,탁구</t>
  </si>
  <si>
    <t>25m×15m
9m×5m</t>
  </si>
  <si>
    <t>에어로빅장,취미
체육교실,조깅트랙</t>
  </si>
  <si>
    <t>송도스포츠센터</t>
  </si>
  <si>
    <t>22m×13m</t>
  </si>
  <si>
    <t>헬스장,집회장(다목적실)</t>
  </si>
  <si>
    <t>24×27×10m</t>
  </si>
  <si>
    <t>농구,배구,탁구
배드민턴 등</t>
  </si>
  <si>
    <t>문화교실
사무실등</t>
  </si>
  <si>
    <t>남구국민체육센터</t>
  </si>
  <si>
    <t>23.3x38m</t>
  </si>
  <si>
    <t>25m×15m
3m×21m</t>
  </si>
  <si>
    <t>에어로빅실, 다목적실
문화교실, 취미교실 등</t>
  </si>
  <si>
    <t>영도구국민체육센터</t>
  </si>
  <si>
    <t>25m×15m</t>
  </si>
  <si>
    <t>스크린 골프연습장,체력
단련장, 스포츠교실 등</t>
  </si>
  <si>
    <t>백양 생활체육관</t>
  </si>
  <si>
    <t>19.2×37m</t>
  </si>
  <si>
    <t>배드민턴,탁구,
배구,농구</t>
  </si>
  <si>
    <t>샤워실, 사무실 등</t>
  </si>
  <si>
    <t>북구국민체육센터</t>
  </si>
  <si>
    <t>북구, 
교육청</t>
  </si>
  <si>
    <t>위탁
(부산시체육회)</t>
  </si>
  <si>
    <t>다목적실,카페테리아 등</t>
  </si>
  <si>
    <t>부산진구</t>
  </si>
  <si>
    <t>생활체육센터</t>
  </si>
  <si>
    <t>25*25</t>
  </si>
  <si>
    <t>배드민턴 4면</t>
  </si>
  <si>
    <t>휴게실</t>
  </si>
  <si>
    <t>1,000백만원</t>
  </si>
  <si>
    <t>부산시체육회관</t>
  </si>
  <si>
    <t>핸드볼,농구,배구,
배드민턴,탁구 등</t>
  </si>
  <si>
    <t>전시관,사무실 등</t>
  </si>
  <si>
    <t>농구</t>
  </si>
  <si>
    <t>25×47×8m</t>
  </si>
  <si>
    <t>배드민턴,농구,
유도,배구</t>
  </si>
  <si>
    <t>25m×15m
12m×8m</t>
  </si>
  <si>
    <t>스포츠교실
문화청소년실</t>
  </si>
  <si>
    <t>부산한마음스포츠센터</t>
  </si>
  <si>
    <t>위탁
(부산시설공단)</t>
  </si>
  <si>
    <t>36.8m×21.8m</t>
  </si>
  <si>
    <t>물리치료실, 에어로빅
조깅트랙</t>
  </si>
  <si>
    <t>41×23×8m</t>
  </si>
  <si>
    <t>농구, 배구
배드민턴</t>
  </si>
  <si>
    <t xml:space="preserve">조깅트랙,에어로빅,
실내골프연습장,문화교실 </t>
  </si>
  <si>
    <t>사하구국민체육센터</t>
  </si>
  <si>
    <t>32.4x19.2m</t>
  </si>
  <si>
    <t>농구,배구,
배드민턴</t>
  </si>
  <si>
    <t>32.4x19.2m
7.5x7.5x3.1m</t>
  </si>
  <si>
    <t>에어로빅장
골프연습장</t>
  </si>
  <si>
    <t>금정 구민체육관</t>
  </si>
  <si>
    <t>47x25m</t>
  </si>
  <si>
    <t>배드민턴,농구
배구</t>
  </si>
  <si>
    <t>금정구국민체육센터</t>
  </si>
  <si>
    <t>25m×15m
9m×6m</t>
  </si>
  <si>
    <t>에어로빅장</t>
  </si>
  <si>
    <t>기장생활체육공원</t>
  </si>
  <si>
    <t>농구,탁구</t>
  </si>
  <si>
    <t>다목적홀, 샤워실
탈의실, 실내놀이터 등</t>
  </si>
  <si>
    <t>기장군국민체육센터</t>
  </si>
  <si>
    <t>배드민턴, 농구,배구</t>
  </si>
  <si>
    <t>사상구국민체육센터</t>
  </si>
  <si>
    <t>20x38m</t>
  </si>
  <si>
    <t>배드민턴, 농구
배구, 탁구</t>
  </si>
  <si>
    <t>25m×12m</t>
  </si>
  <si>
    <t>스포츠교실, 골프연습장</t>
  </si>
  <si>
    <t>연제구 국민체육센터</t>
  </si>
  <si>
    <t>배드민턴,농구,배구,
탁구</t>
  </si>
  <si>
    <t>강서브라이트센터</t>
  </si>
  <si>
    <t>20x42m</t>
  </si>
  <si>
    <t>개인락카,스튜디오
헬스장,에어로빅장 등</t>
  </si>
  <si>
    <t>장산게이트볼장</t>
  </si>
  <si>
    <t>21*17</t>
  </si>
  <si>
    <t>을숙도게이트볼장</t>
  </si>
  <si>
    <t>수자원공사</t>
  </si>
  <si>
    <t xml:space="preserve"> 20*15</t>
  </si>
  <si>
    <t xml:space="preserve">파고라1, 벤치12,
 화장실1 </t>
  </si>
  <si>
    <t>16 * 22</t>
  </si>
  <si>
    <t>좌천게이트볼장</t>
  </si>
  <si>
    <t>길천게이트볼장</t>
  </si>
  <si>
    <t>정관계이트볼장</t>
  </si>
  <si>
    <t>사직종합운동장
실내수영장</t>
  </si>
  <si>
    <t>철근콘크리트라멘조</t>
  </si>
  <si>
    <t>2(8.24＊4.52, 3.0＊0.98)</t>
  </si>
  <si>
    <t>탈의실, 샤워실, 휴게실</t>
  </si>
  <si>
    <t>송도스포츠센터
수영장</t>
  </si>
  <si>
    <t>부산국민체육센터 
수영장</t>
  </si>
  <si>
    <t>강서체육공원
실내수영장</t>
  </si>
  <si>
    <t>남구국민체육센터
수영장</t>
  </si>
  <si>
    <t>부산지방공단 스포원
실내체육관 수영장</t>
  </si>
  <si>
    <t>금정구국민체육센터 수영장</t>
  </si>
  <si>
    <t>올림픽기념 국민생활관
수영장</t>
  </si>
  <si>
    <t>부산시
(부산사회체육센터)</t>
  </si>
  <si>
    <t>부산한마음스포츠센터
수영장</t>
  </si>
  <si>
    <t>북구국민체육센터
수영장</t>
  </si>
  <si>
    <t>화명야외수영장</t>
  </si>
  <si>
    <t>사상구국민체육센터
수영장</t>
  </si>
  <si>
    <t>사하구국민체육센터
수영장</t>
  </si>
  <si>
    <t>강서브라이트센터
실내수영장</t>
  </si>
  <si>
    <t>기장생활체육공원
수영장</t>
  </si>
  <si>
    <t>기장군국민체육센터
수영장</t>
  </si>
  <si>
    <t>25
15</t>
  </si>
  <si>
    <t>기장군청소년수련관
수영장</t>
  </si>
  <si>
    <t>을숙도 롤러스케이트장</t>
  </si>
  <si>
    <t>아스콘</t>
  </si>
  <si>
    <t>온천천 시민공원(동래)
인라인스케이트장</t>
  </si>
  <si>
    <t xml:space="preserve">   </t>
  </si>
  <si>
    <t>명장배수지상부
인라인스케이트장</t>
  </si>
  <si>
    <t>백운포체육공원
인라인스케이트장</t>
  </si>
  <si>
    <t>투스콘</t>
  </si>
  <si>
    <t>온천천 시민공원(연제)
인라인스케이트장</t>
  </si>
  <si>
    <t>화명강변공원
인라인스케이트장</t>
  </si>
  <si>
    <t>6~8</t>
  </si>
  <si>
    <t>군민체육공원
인라인스케이트장</t>
  </si>
  <si>
    <t>아크릴포장</t>
  </si>
  <si>
    <t>동삼동 산149-4</t>
  </si>
  <si>
    <t>부산시
종합사격장</t>
  </si>
  <si>
    <t>체육시설관리사업소
종합운동장
(051-404-1283)</t>
  </si>
  <si>
    <t>철근       콘크리트</t>
  </si>
  <si>
    <t>강서체육공원
양궁경기장</t>
  </si>
  <si>
    <t>성수1가동685-20</t>
  </si>
  <si>
    <t>부산 경남
경마공원승마장</t>
  </si>
  <si>
    <t>마사회</t>
  </si>
  <si>
    <t>영도 승마장</t>
  </si>
  <si>
    <t>부산광역시 체육회</t>
  </si>
  <si>
    <t>부산시승마협회</t>
  </si>
  <si>
    <t>부산지방공단 스포원 
골프연습장</t>
  </si>
  <si>
    <t>부산한마음스포츠센터
실내골프연습장</t>
  </si>
  <si>
    <t>올림픽기념 국민생활관
골프연습장</t>
  </si>
  <si>
    <t>부산사회체육센터</t>
  </si>
  <si>
    <t>사상구국민체육센터
실내골프연습장</t>
  </si>
  <si>
    <t>사하구국민체육센터
골프연스장</t>
  </si>
  <si>
    <t>국민체육센터 내
3층,4층 일부</t>
  </si>
  <si>
    <t>남구국민체육센터
골프연습장</t>
  </si>
  <si>
    <t>국민체육센터 내
3층 일부추가설치</t>
  </si>
  <si>
    <t>강동동 3655</t>
  </si>
  <si>
    <t>서낙동강
조정카누경기장</t>
  </si>
  <si>
    <t>총무과 진흥담당
051)970-4122</t>
  </si>
  <si>
    <t>위탁
(조정카누협회)</t>
  </si>
  <si>
    <t>국가하천
(낙동강)</t>
  </si>
  <si>
    <t xml:space="preserve">1(2002), 부산AG경기장 </t>
  </si>
  <si>
    <t>부산 요트경기장</t>
  </si>
  <si>
    <t>체육시설관리사업소
요트경기장
(051-741-6440)</t>
  </si>
  <si>
    <t>2마일</t>
  </si>
  <si>
    <t>1.5마일</t>
  </si>
  <si>
    <t>1동, 3층</t>
  </si>
  <si>
    <t>8열, 954m</t>
  </si>
  <si>
    <t>부산실내빙상장</t>
  </si>
  <si>
    <t>명륜동 146</t>
  </si>
  <si>
    <t>인공암벽장</t>
  </si>
  <si>
    <t>실내.실외</t>
  </si>
  <si>
    <t>숭의동424</t>
  </si>
  <si>
    <t>인천시시설관리공단</t>
  </si>
  <si>
    <t>www.lnsiseol.net</t>
  </si>
  <si>
    <t>2500lux</t>
  </si>
  <si>
    <t>헬스기구및장비</t>
  </si>
  <si>
    <t>에어로빅실</t>
  </si>
  <si>
    <t>목재및앰프시설</t>
  </si>
  <si>
    <t>댄스및 체조프로그램</t>
  </si>
  <si>
    <t>탁구장</t>
  </si>
  <si>
    <t>헬스장,탁구장,
에어로빅장</t>
  </si>
  <si>
    <t>계산동907-2</t>
  </si>
  <si>
    <t>계산 국민스포츠센터
수영장</t>
  </si>
  <si>
    <t>댄스및체조프로그램</t>
  </si>
  <si>
    <t>무도장</t>
  </si>
  <si>
    <t>스포츠센터
부설</t>
  </si>
  <si>
    <t>구월동1246</t>
  </si>
  <si>
    <t>올림픽기념국민생활관
수영장</t>
  </si>
  <si>
    <t>www.icoly.wo.to</t>
  </si>
  <si>
    <t>시민누구나</t>
  </si>
  <si>
    <t>부평2동375-1</t>
  </si>
  <si>
    <t>www.iwcc.or.kr</t>
  </si>
  <si>
    <t>부평국민체육센터
수영장</t>
  </si>
  <si>
    <t>삼산월드체육관
수영장</t>
  </si>
  <si>
    <t>유아풀 12m</t>
  </si>
  <si>
    <t>남동 수영장</t>
  </si>
  <si>
    <t>도시관리공단</t>
  </si>
  <si>
    <t>남동국민체육센터
수영장</t>
  </si>
  <si>
    <t>검단복지회관
실내수영장</t>
  </si>
  <si>
    <t>서구 청소년수련관
실내수영장</t>
  </si>
  <si>
    <t>서구 국민체육센터
실내수영장</t>
  </si>
  <si>
    <t>인천서부여성회관</t>
  </si>
  <si>
    <t>인천시여성가족국</t>
  </si>
  <si>
    <t>www.gmcc.co.kr</t>
  </si>
  <si>
    <t>중구국민체육센터</t>
  </si>
  <si>
    <t>1식</t>
  </si>
  <si>
    <t>수영,헬스,배드민턴,
탁구,농구 등</t>
  </si>
  <si>
    <t>25m×6레인</t>
  </si>
  <si>
    <t>취미교실, 다목적실</t>
  </si>
  <si>
    <t>산성종합복지관
(대전광역시립)</t>
  </si>
  <si>
    <t>위탁
(시각장애인연합회)</t>
  </si>
  <si>
    <t>25m×4레인</t>
  </si>
  <si>
    <t>한마음 생활체육관</t>
  </si>
  <si>
    <t>에어로빅</t>
  </si>
  <si>
    <t>댄스스포츠</t>
  </si>
  <si>
    <t>합기도</t>
  </si>
  <si>
    <t>배드민턴,탁구</t>
  </si>
  <si>
    <t>올림픽기념
국민생활관</t>
  </si>
  <si>
    <t>24×48×10m</t>
  </si>
  <si>
    <t>핸드볼,농구,
배구</t>
  </si>
  <si>
    <t>25m×15m
15m×8m</t>
  </si>
  <si>
    <t>스포츠교실,문화청소년실,
주민생활시설</t>
  </si>
  <si>
    <t>남선공원
종합체육관</t>
  </si>
  <si>
    <t>28×8×5m</t>
  </si>
  <si>
    <t>스쿼시,헬스,
골프연습장</t>
  </si>
  <si>
    <t>61m×34m</t>
  </si>
  <si>
    <t>스튜디오룸</t>
  </si>
  <si>
    <t>서구국민체육센터</t>
  </si>
  <si>
    <t>수영장, 헬스</t>
  </si>
  <si>
    <t>유성구</t>
  </si>
  <si>
    <t>진잠다목적체육관</t>
  </si>
  <si>
    <t>18×35m</t>
  </si>
  <si>
    <t>배드민턴,배구,
농구, 탁구</t>
  </si>
  <si>
    <t>25m×5레인</t>
  </si>
  <si>
    <t>구즉 국민체육센터</t>
  </si>
  <si>
    <t>체육재활원 체육관</t>
  </si>
  <si>
    <t>위탁
(장애인연합회)</t>
  </si>
  <si>
    <t>21×36m</t>
  </si>
  <si>
    <t>헬스,탁구</t>
  </si>
  <si>
    <t>청소년수련관 체육관</t>
  </si>
  <si>
    <t>18×30m</t>
  </si>
  <si>
    <t>배드민턴, 탁구</t>
  </si>
  <si>
    <t>25m×7레인</t>
  </si>
  <si>
    <t>22×17m</t>
  </si>
  <si>
    <t>중구게이트볼장</t>
  </si>
  <si>
    <t>22×17m×2면</t>
  </si>
  <si>
    <t>관리동</t>
  </si>
  <si>
    <t>한밭 게이트볼장</t>
  </si>
  <si>
    <t>25×20m×2면</t>
  </si>
  <si>
    <t>부지면적은 한밭주경기장 포함</t>
  </si>
  <si>
    <t>전천후게이트볼장</t>
  </si>
  <si>
    <t>서구청</t>
  </si>
  <si>
    <t>23×21m×1면</t>
  </si>
  <si>
    <t>사무실</t>
  </si>
  <si>
    <t>송강 게이트볼장</t>
  </si>
  <si>
    <t>21.7m×16.6m×1면</t>
  </si>
  <si>
    <t>23×18m×5면</t>
  </si>
  <si>
    <t>대덕구청</t>
  </si>
  <si>
    <t>23×18m×1면</t>
  </si>
  <si>
    <t>용운 국제수영장</t>
  </si>
  <si>
    <t>유아풀
6mⅹ7m</t>
  </si>
  <si>
    <t>한밭 수영장</t>
  </si>
  <si>
    <t xml:space="preserve"> 시민, 선수</t>
  </si>
  <si>
    <t>1500[lx]</t>
  </si>
  <si>
    <t>산성동  120-18</t>
  </si>
  <si>
    <t>대전 시립 산성종합복지관
수영장</t>
  </si>
  <si>
    <t>대전시시각장애인연합회(586-8033)</t>
  </si>
  <si>
    <t>장애인,시민</t>
  </si>
  <si>
    <t>중구 국민체육센터</t>
  </si>
  <si>
    <t>만년동  396</t>
  </si>
  <si>
    <t>평송 청소년수련원
수영장</t>
  </si>
  <si>
    <t>삼동청소년회(480-1603)</t>
  </si>
  <si>
    <t>시민</t>
  </si>
  <si>
    <t>갈마동 820-1</t>
  </si>
  <si>
    <t>대전시생활체육협의회(483-8602)</t>
  </si>
  <si>
    <t>체육관내</t>
  </si>
  <si>
    <t>둔산동 1300</t>
  </si>
  <si>
    <t>서구 건강체련관
수영장</t>
  </si>
  <si>
    <t>대전시지체장애인연합회(611-6799)</t>
  </si>
  <si>
    <t>탄방동 1084</t>
  </si>
  <si>
    <t>남선공원
수영장</t>
  </si>
  <si>
    <t>㈜이스포피아(485-1830)</t>
  </si>
  <si>
    <t>스커시</t>
  </si>
  <si>
    <t>㈜이스포피아</t>
  </si>
  <si>
    <t>인조축구장(옥상)</t>
  </si>
  <si>
    <t>서구 국민체육센터
수영장</t>
  </si>
  <si>
    <t>월드컵경기장
수영장</t>
  </si>
  <si>
    <t>유성구종합복지센터
수영장</t>
  </si>
  <si>
    <t>위탁
(대전카톨릭사회복지협회)</t>
  </si>
  <si>
    <t>복지센터내</t>
  </si>
  <si>
    <t>원내동 358</t>
  </si>
  <si>
    <t>진잠다목적체육관
수영장</t>
  </si>
  <si>
    <t>문화체육시설관리사업소(611-2614)</t>
  </si>
  <si>
    <t>송강동  9</t>
  </si>
  <si>
    <t>구즉국민체육센터
수영장</t>
  </si>
  <si>
    <t>문화체육시설관리사업소(611-2615)</t>
  </si>
  <si>
    <t>대덕국민체육센터
수영장</t>
  </si>
  <si>
    <t xml:space="preserve"> 중리동 101-1</t>
  </si>
  <si>
    <t>삼동청소년회(626-7729)</t>
  </si>
  <si>
    <t>대화동 3-3</t>
  </si>
  <si>
    <t>체육재활원
수영장</t>
  </si>
  <si>
    <t>대전시장애인연합회(631-9899)</t>
  </si>
  <si>
    <t>세천 궁도장</t>
  </si>
  <si>
    <t>뿌리공원
궁도장</t>
  </si>
  <si>
    <t>시설관리공단(궁도협회527-3876)</t>
  </si>
  <si>
    <t>월평 궁도장</t>
  </si>
  <si>
    <t>유성 궁도장</t>
  </si>
  <si>
    <t>지수체육공원론볼장</t>
  </si>
  <si>
    <t>1면</t>
  </si>
  <si>
    <t>체육센터에포함</t>
  </si>
  <si>
    <t>체육센터내</t>
  </si>
  <si>
    <t>20×15</t>
  </si>
  <si>
    <t>25m×13m
13m×5.7m</t>
  </si>
  <si>
    <t>진접체육문화센터</t>
  </si>
  <si>
    <t>32×28m</t>
  </si>
  <si>
    <t>25m×13m
11m×4.6m</t>
  </si>
  <si>
    <t>배드민턴,배구,
농구,탁구</t>
  </si>
  <si>
    <t>샤워실,탈의실,
사무실,다목적강당</t>
  </si>
  <si>
    <t>송말4리게이트볼장</t>
  </si>
  <si>
    <t>20m×15m</t>
  </si>
  <si>
    <t>28×23</t>
  </si>
  <si>
    <t>인계동 334-1</t>
  </si>
  <si>
    <t>진접체육문화센터
수영장</t>
  </si>
  <si>
    <t>남양주도시공사</t>
  </si>
  <si>
    <t>체육문화센터내</t>
  </si>
  <si>
    <t>달빛공원풋살장</t>
  </si>
  <si>
    <t>은빛공원풋살장</t>
  </si>
  <si>
    <t>서정공원풋살장</t>
  </si>
  <si>
    <t>마상공원풋살장</t>
  </si>
  <si>
    <t>성아공원풋살장</t>
  </si>
  <si>
    <t>주교풋살장</t>
  </si>
  <si>
    <t>대자풋살장</t>
  </si>
  <si>
    <t>풋살협회</t>
  </si>
  <si>
    <t>선유풋살장</t>
  </si>
  <si>
    <t>의정부시</t>
  </si>
  <si>
    <t>녹양풋살장</t>
  </si>
  <si>
    <t>신규확충</t>
  </si>
  <si>
    <t>훌로링</t>
  </si>
  <si>
    <t>30×46×12m</t>
  </si>
  <si>
    <t>탁구,농구,배드민턴</t>
  </si>
  <si>
    <t>50m×21m</t>
  </si>
  <si>
    <t>1,632백만원</t>
  </si>
  <si>
    <t>3000백만원</t>
  </si>
  <si>
    <t>원주시
농민문화체육센터</t>
  </si>
  <si>
    <t>핸드볼</t>
  </si>
  <si>
    <t>26×42×13m</t>
  </si>
  <si>
    <t>배드민턴,농구,
핸드볼,배구</t>
  </si>
  <si>
    <t>25m×11m</t>
  </si>
  <si>
    <t>원주국민체육센터</t>
  </si>
  <si>
    <t>35×22×16.5m</t>
  </si>
  <si>
    <t>25m×18m</t>
  </si>
  <si>
    <t>강릉시</t>
  </si>
  <si>
    <t>태권도</t>
  </si>
  <si>
    <t>동해국민체육센터</t>
  </si>
  <si>
    <t>37×22×12.9m</t>
  </si>
  <si>
    <t>근로자종합복지관</t>
  </si>
  <si>
    <t>골프,탁구
에어로빅,헬스</t>
  </si>
  <si>
    <t>33m×21m</t>
  </si>
  <si>
    <t>배구,농구,족구</t>
  </si>
  <si>
    <t>홍천군민 스포츠센터</t>
  </si>
  <si>
    <t>19m×32m</t>
  </si>
  <si>
    <t>방송설비, 샤워실</t>
  </si>
  <si>
    <t>농민문화체육센터</t>
  </si>
  <si>
    <t>씨름</t>
  </si>
  <si>
    <t>탁구등</t>
  </si>
  <si>
    <t>20×40×12m</t>
  </si>
  <si>
    <t>핸드볼,농구,
배구,씨름,탁구</t>
  </si>
  <si>
    <t>3,224백만원</t>
  </si>
  <si>
    <t>2,100백만원</t>
  </si>
  <si>
    <t>1,100백만원</t>
  </si>
  <si>
    <t>중동면 복합체육센터</t>
  </si>
  <si>
    <t>41m×19.6m</t>
  </si>
  <si>
    <t>배드민턴,게이트볼</t>
  </si>
  <si>
    <t>사무실, 실외족구장1면</t>
  </si>
  <si>
    <t>19×23m</t>
  </si>
  <si>
    <t>배드민턴,농구</t>
  </si>
  <si>
    <t>방송실,사무실,탈의실</t>
  </si>
  <si>
    <t>문화체육관</t>
  </si>
  <si>
    <t>펜싱</t>
  </si>
  <si>
    <t>25×46×15m</t>
  </si>
  <si>
    <t>배드민턴,태권도,
유도,펜싱,역도</t>
  </si>
  <si>
    <t>사무실,헬스장,식당,창고</t>
  </si>
  <si>
    <t>양구국민체육센터</t>
  </si>
  <si>
    <t>21*33.6*11.5</t>
  </si>
  <si>
    <t>인제군문화재단</t>
  </si>
  <si>
    <t>25m*6레인</t>
  </si>
  <si>
    <t>35m x 22m</t>
  </si>
  <si>
    <t>26×17m</t>
  </si>
  <si>
    <t>신북읍게이트볼장</t>
  </si>
  <si>
    <t>25×15m</t>
  </si>
  <si>
    <t>남면게이트볼장</t>
  </si>
  <si>
    <t>서면게이트볼장</t>
  </si>
  <si>
    <t>사북면게이트볼장</t>
  </si>
  <si>
    <t>퇴계동게이트볼장</t>
  </si>
  <si>
    <t>남산면게이트볼장</t>
  </si>
  <si>
    <t>20×15m</t>
  </si>
  <si>
    <t>강남동 게이트볼장</t>
  </si>
  <si>
    <t>만천게이트볼장</t>
  </si>
  <si>
    <t>부론면실내게이트볼장</t>
  </si>
  <si>
    <t>26×18×5.2m</t>
  </si>
  <si>
    <t>주민생활시설</t>
  </si>
  <si>
    <t>명륜동실내게이트볼장</t>
  </si>
  <si>
    <t>26×19×5.2m</t>
  </si>
  <si>
    <t>소초면실내게이트볼장</t>
  </si>
  <si>
    <t>23×18×5.2m</t>
  </si>
  <si>
    <t>태장2동실내게이트볼장</t>
  </si>
  <si>
    <t>16x14x5.2m</t>
  </si>
  <si>
    <t>문막읍실내게이트볼장</t>
  </si>
  <si>
    <t>16x20x5.2m</t>
  </si>
  <si>
    <t>동해실내게이트볼장</t>
  </si>
  <si>
    <t>26×15×2면</t>
  </si>
  <si>
    <t>20×17m</t>
  </si>
  <si>
    <t>황지전천후게이트볼장</t>
  </si>
  <si>
    <t>교동게이트볼장</t>
  </si>
  <si>
    <t>50×25.2m</t>
  </si>
  <si>
    <t>19×25m</t>
  </si>
  <si>
    <t>삼척시
(게이트볼 연합회)</t>
  </si>
  <si>
    <t>21×25m</t>
  </si>
  <si>
    <t>하마읍리 게이트볼장</t>
  </si>
  <si>
    <t>삼척시
(게이트볼 동호회)</t>
  </si>
  <si>
    <t>17×22m</t>
  </si>
  <si>
    <t>호산 게이트볼장</t>
  </si>
  <si>
    <t>교가 게이트볼장</t>
  </si>
  <si>
    <t>25×20m</t>
  </si>
  <si>
    <t>24×98m</t>
  </si>
  <si>
    <t>18×22m</t>
  </si>
  <si>
    <t>18×24m</t>
  </si>
  <si>
    <t>28×24m</t>
  </si>
  <si>
    <t>와야2리 실내게이트볼장</t>
  </si>
  <si>
    <t>20×19m</t>
  </si>
  <si>
    <t>능평리 실내게이트볼장</t>
  </si>
  <si>
    <t>모곡4리 실내게이트볼장</t>
  </si>
  <si>
    <t>1억4천만원</t>
  </si>
  <si>
    <t>두미1리 실내게이트볼장</t>
  </si>
  <si>
    <t>16×22m</t>
  </si>
  <si>
    <t>1억2천만원</t>
  </si>
  <si>
    <t>송정리 실내게이트볼장(송정리)</t>
  </si>
  <si>
    <t>15×20m</t>
  </si>
  <si>
    <t>수하1리 실내게이트볼장</t>
  </si>
  <si>
    <t>22.5*17.5</t>
  </si>
  <si>
    <t>신대2리 실내게이트볼장</t>
  </si>
  <si>
    <t>21×14m</t>
  </si>
  <si>
    <t>희망10리 실내게이트볼장</t>
  </si>
  <si>
    <t>노천1리 실내게이트볼장</t>
  </si>
  <si>
    <t>25×19m</t>
  </si>
  <si>
    <t>덕치리 실내게이트볼장</t>
  </si>
  <si>
    <t>구만리 게이트볼장</t>
  </si>
  <si>
    <t>광원1리 실내게이트볼장</t>
  </si>
  <si>
    <t>자운1리 실내게이트볼장</t>
  </si>
  <si>
    <t>둔내실내게이트볼장</t>
  </si>
  <si>
    <t>성산실내게이트볼장</t>
  </si>
  <si>
    <t>유동실내게이트볼장</t>
  </si>
  <si>
    <t>창촌실내게이트볼장</t>
  </si>
  <si>
    <t>우항실내게이트볼장</t>
  </si>
  <si>
    <t>횡성실내게이트볼장</t>
  </si>
  <si>
    <t>정선군(560-2254)</t>
  </si>
  <si>
    <t>족구</t>
  </si>
  <si>
    <t>2,445백만원</t>
  </si>
  <si>
    <t>500백만원</t>
  </si>
  <si>
    <t>110백만원</t>
  </si>
  <si>
    <t>주부교실</t>
  </si>
  <si>
    <t>사물놀이</t>
  </si>
  <si>
    <t>돗서실</t>
  </si>
  <si>
    <t>독서실</t>
  </si>
  <si>
    <t>안흥실내게이트볼장</t>
  </si>
  <si>
    <t>갑천실내게이트볼장</t>
  </si>
  <si>
    <t>공근실내게이트볼장</t>
  </si>
  <si>
    <t>유현실내게이트볼장</t>
  </si>
  <si>
    <t>2,446백만원</t>
  </si>
  <si>
    <t>상동읍전천후게이트볼장</t>
  </si>
  <si>
    <t>석항전천후게이트볼장</t>
  </si>
  <si>
    <t>김삿갓면전천후게이트볼장</t>
  </si>
  <si>
    <t>문곡2리전천후게이트볼장</t>
  </si>
  <si>
    <t>북면 전천후게이트볼장</t>
  </si>
  <si>
    <t>25×18×5</t>
  </si>
  <si>
    <t>쌍룡 전천후게이트볼장</t>
  </si>
  <si>
    <t>23×18×5</t>
  </si>
  <si>
    <t>주천면전천후게이트볼장</t>
  </si>
  <si>
    <t>30×19×5</t>
  </si>
  <si>
    <t>수주면전천후게이트볼장</t>
  </si>
  <si>
    <t>25×19.8×5</t>
  </si>
  <si>
    <t>스포츠파크전천후게이트볼장</t>
  </si>
  <si>
    <t>20×25</t>
  </si>
  <si>
    <t>금마1리전천후게이트볼장</t>
  </si>
  <si>
    <t>장평전천후게이트볼장</t>
  </si>
  <si>
    <t>위탁
(평창군게이트볼연합회)</t>
  </si>
  <si>
    <t>하안미전천후게이트볼장</t>
  </si>
  <si>
    <t>위탁
(노인회)</t>
  </si>
  <si>
    <t>미탄전천후게이트볼장</t>
  </si>
  <si>
    <t>위탁
(미탄면노인게이트볼회)</t>
  </si>
  <si>
    <t>평창전천후게이트볼장</t>
  </si>
  <si>
    <t>위탁
(평창읍게이트볼회)</t>
  </si>
  <si>
    <t>방림전천후게이트볼장</t>
  </si>
  <si>
    <t>위탁
(계촌리노인게이트볼회)</t>
  </si>
  <si>
    <t>진부전천후게이트볼장</t>
  </si>
  <si>
    <t>위탁
(진부면노인게이트볼회)</t>
  </si>
  <si>
    <t>봉평전천후게이트볼장</t>
  </si>
  <si>
    <t>위탁
(봉평면노인게이트볼회)</t>
  </si>
  <si>
    <t>대관령전전후게이트볼장</t>
  </si>
  <si>
    <t>25×20</t>
  </si>
  <si>
    <t>25×20×7m</t>
  </si>
  <si>
    <t>동송전천후게이트볼장</t>
  </si>
  <si>
    <t>와수전천후게이트볼장</t>
  </si>
  <si>
    <t>중리전천후게이트볼장</t>
  </si>
  <si>
    <t>24×18×7.3m</t>
  </si>
  <si>
    <t>원천전천후게이트볼장</t>
  </si>
  <si>
    <t>22×18×10m</t>
  </si>
  <si>
    <t>상서전천후게이트볼장</t>
  </si>
  <si>
    <t>25×18×6.3m</t>
  </si>
  <si>
    <t>장촌전천후게이트볼장</t>
  </si>
  <si>
    <t>20×15×6.8m</t>
  </si>
  <si>
    <t>양구군
(양구읍)</t>
  </si>
  <si>
    <t>20×15×2m</t>
  </si>
  <si>
    <t>양구군
(동면)</t>
  </si>
  <si>
    <t>양구군
(방산면)</t>
  </si>
  <si>
    <t>양구군
(해안면)</t>
  </si>
  <si>
    <t>인제전천후게이트볼장</t>
  </si>
  <si>
    <t>남면전천후게이트볼장</t>
  </si>
  <si>
    <t>기린면전천후게이트볼장</t>
  </si>
  <si>
    <t>서화면전천후게이트볼장</t>
  </si>
  <si>
    <t>상남면전천후게이트볼장</t>
  </si>
  <si>
    <t>거진읍전천후게이트볼장</t>
  </si>
  <si>
    <t>고성군
(거진게이트볼연합회)</t>
  </si>
  <si>
    <t>현내면전천후게이트볼장</t>
  </si>
  <si>
    <t>고성군
(현내면게이트볼연합회)</t>
  </si>
  <si>
    <t>죽왕면전천후게이트볼장</t>
  </si>
  <si>
    <t>고성군
(죽왕면게이트볼연합회)</t>
  </si>
  <si>
    <t>토성면전천후게이트볼장</t>
  </si>
  <si>
    <t>고성군
(토성면 게이트볼회)</t>
  </si>
  <si>
    <t>22×17</t>
  </si>
  <si>
    <t>손양면실내게이트볼장</t>
  </si>
  <si>
    <t>양양읍실내게이트볼장</t>
  </si>
  <si>
    <t>현북면실내게이트볼장</t>
  </si>
  <si>
    <t>현남실내게이트볼장</t>
  </si>
  <si>
    <t>호반정</t>
  </si>
  <si>
    <t>학봉정</t>
  </si>
  <si>
    <t>철근콘크리트조 스라브</t>
  </si>
  <si>
    <t>동덕정</t>
  </si>
  <si>
    <t>동덕정동호회(532-5556)</t>
  </si>
  <si>
    <t>위탁
(동덕정동호회)</t>
  </si>
  <si>
    <t>270백만원</t>
  </si>
  <si>
    <t>초록정</t>
  </si>
  <si>
    <t>체육시설관리사무소</t>
  </si>
  <si>
    <t>위탁
(초록정동호회)</t>
  </si>
  <si>
    <t>59백만원</t>
  </si>
  <si>
    <t>40백만원</t>
  </si>
  <si>
    <t>99백만원</t>
  </si>
  <si>
    <t>두타정</t>
  </si>
  <si>
    <t>위탁
(두타정동호회)</t>
  </si>
  <si>
    <t>설악정</t>
  </si>
  <si>
    <t>속초시(635-3450)</t>
  </si>
  <si>
    <t>위탁
(궁도협회)</t>
  </si>
  <si>
    <t>죽서정</t>
  </si>
  <si>
    <t>야외</t>
  </si>
  <si>
    <t>해망정</t>
  </si>
  <si>
    <t>원덕읍</t>
  </si>
  <si>
    <t>위탁
(홍천군궁도협회)</t>
  </si>
  <si>
    <t>태풍정</t>
  </si>
  <si>
    <t>영월 금호정</t>
  </si>
  <si>
    <t>궁도협회</t>
  </si>
  <si>
    <t>경량철골조</t>
  </si>
  <si>
    <t>55백만원</t>
  </si>
  <si>
    <t>노성정</t>
  </si>
  <si>
    <t>청옥정</t>
  </si>
  <si>
    <t>클레이2,락ㅋ룸1</t>
  </si>
  <si>
    <t>위탁</t>
  </si>
  <si>
    <t>골프연습장</t>
  </si>
  <si>
    <t>건축물206</t>
  </si>
  <si>
    <t>이목정</t>
  </si>
  <si>
    <t>대관정</t>
  </si>
  <si>
    <t>오대정</t>
  </si>
  <si>
    <t>금학정</t>
  </si>
  <si>
    <t>궁도협회(455-6247)</t>
  </si>
  <si>
    <t>관리소1동</t>
  </si>
  <si>
    <t>화림정</t>
  </si>
  <si>
    <t>양록정궁도장</t>
  </si>
  <si>
    <t>양구군(482-0111)</t>
  </si>
  <si>
    <t>궁도수련관</t>
  </si>
  <si>
    <t>해안정궁도장</t>
  </si>
  <si>
    <t>원통체육공원
인제군궁도장</t>
  </si>
  <si>
    <t>수성정</t>
  </si>
  <si>
    <t>고성군 궁도협회(681-2018)</t>
  </si>
  <si>
    <t>현산정</t>
  </si>
  <si>
    <t>본청</t>
  </si>
  <si>
    <t>스타트훈련장
(루지/봅슬레이/스켈레턴)</t>
  </si>
  <si>
    <t>스타트훈련장</t>
  </si>
  <si>
    <t>강원도</t>
  </si>
  <si>
    <t>봅슬레이3
루지1.5</t>
  </si>
  <si>
    <t>120
110</t>
  </si>
  <si>
    <t>360
165</t>
  </si>
  <si>
    <t>사직동 810</t>
  </si>
  <si>
    <t>청주시 문화예술체육회관</t>
  </si>
  <si>
    <t>장충동2가200-103</t>
  </si>
  <si>
    <t>남원시 문화관광과(620-6255)</t>
  </si>
  <si>
    <t>3명</t>
  </si>
  <si>
    <t>951 lx</t>
  </si>
  <si>
    <t>7면</t>
  </si>
  <si>
    <t>2002. 4.4 -9.31.</t>
  </si>
  <si>
    <t>오창읍 전천후게이볼장</t>
  </si>
  <si>
    <t>미원면 전천후게이볼장</t>
  </si>
  <si>
    <t>문의면 전천후게이볼장</t>
  </si>
  <si>
    <t>22×17×7</t>
  </si>
  <si>
    <t>문화공보과(730-3255)</t>
  </si>
  <si>
    <t>용정동 산27-2</t>
  </si>
  <si>
    <t>문화예술체육회관 279 -4620</t>
  </si>
  <si>
    <t>천안시</t>
  </si>
  <si>
    <t>19*24</t>
  </si>
  <si>
    <t>아산시</t>
  </si>
  <si>
    <t>화장실2동</t>
  </si>
  <si>
    <t>서산시</t>
  </si>
  <si>
    <t>운산 게이트봉장</t>
  </si>
  <si>
    <t>서산시게이트볼협회
운산게이트볼분회</t>
  </si>
  <si>
    <t>22*17</t>
  </si>
  <si>
    <t>문양 게이트볼장</t>
  </si>
  <si>
    <t>서산시게이트볼협회
문양게이트볼본회</t>
  </si>
  <si>
    <t>22.6*17.6</t>
  </si>
  <si>
    <t>15*21</t>
  </si>
  <si>
    <t>15*19</t>
  </si>
  <si>
    <t>25*20</t>
  </si>
  <si>
    <t>20*15</t>
  </si>
  <si>
    <t>논산시</t>
  </si>
  <si>
    <t>론볼장</t>
  </si>
  <si>
    <t>논산시
(맑은물과)</t>
  </si>
  <si>
    <t>2007</t>
  </si>
  <si>
    <t>19.8×25×6.4m</t>
  </si>
  <si>
    <t>19.8×25×6.5m</t>
  </si>
  <si>
    <t>19.8×25×6.6m</t>
  </si>
  <si>
    <t>24mⅹ18m</t>
  </si>
  <si>
    <t>남원시 문화관광과(620-6256)</t>
  </si>
  <si>
    <t>남원시 문화관광과(620-6257)</t>
  </si>
  <si>
    <t>23×18m</t>
  </si>
  <si>
    <t>사정동 164-2</t>
  </si>
  <si>
    <t>대야국민체육센터
수영장</t>
  </si>
  <si>
    <t>체육시설관리과(452-2925)</t>
  </si>
  <si>
    <t>익산시 남중동 86-4</t>
  </si>
  <si>
    <t>고창군시설관리사업소(560-2702)</t>
  </si>
  <si>
    <t>여수시</t>
  </si>
  <si>
    <t>성산게이트볼장</t>
  </si>
  <si>
    <t>여수시
(체육지원과)</t>
  </si>
  <si>
    <t>15*20</t>
  </si>
  <si>
    <t>만수정</t>
  </si>
  <si>
    <t>해남군 궁도협회</t>
  </si>
  <si>
    <t>게이트볼장 2면</t>
  </si>
  <si>
    <t>하일면 게이트볼장</t>
  </si>
  <si>
    <t>15m*20.4m</t>
  </si>
  <si>
    <t>화장실</t>
  </si>
  <si>
    <t>레인
수</t>
    <phoneticPr fontId="3" type="noConversion"/>
  </si>
  <si>
    <t>수영조 
면  적</t>
    <phoneticPr fontId="3" type="noConversion"/>
  </si>
  <si>
    <t>http://www.seongju.go.kr/</t>
  </si>
  <si>
    <t>건축
면적</t>
    <phoneticPr fontId="3" type="noConversion"/>
  </si>
  <si>
    <t>1</t>
    <phoneticPr fontId="3" type="noConversion"/>
  </si>
  <si>
    <t xml:space="preserve"> 3. 하키장</t>
    <phoneticPr fontId="3" type="noConversion"/>
  </si>
  <si>
    <t xml:space="preserve"> 1. 육상경기장</t>
    <phoneticPr fontId="3" type="noConversion"/>
  </si>
  <si>
    <t xml:space="preserve"> 2. 축구장</t>
    <phoneticPr fontId="3" type="noConversion"/>
  </si>
  <si>
    <t>3. 하키장</t>
    <phoneticPr fontId="3" type="noConversion"/>
  </si>
  <si>
    <t xml:space="preserve"> 길이 91.4m, 폭 55m 또는 이와 유사한 규격(하키 전용 경기장에 한함)</t>
    <phoneticPr fontId="3" type="noConversion"/>
  </si>
  <si>
    <t>14. 국궁장</t>
    <phoneticPr fontId="3" type="noConversion"/>
  </si>
  <si>
    <t>1</t>
    <phoneticPr fontId="3" type="noConversion"/>
  </si>
  <si>
    <t xml:space="preserve"> 사정거리는 관저 중심에서 사대 중심까지 145m, 과녁 사이 5m 이상
 또는 이와 유사한 규격</t>
    <phoneticPr fontId="3" type="noConversion"/>
  </si>
  <si>
    <t>관리
주체</t>
    <phoneticPr fontId="3" type="noConversion"/>
  </si>
  <si>
    <t>명륜동313번지</t>
  </si>
  <si>
    <t>634백만원</t>
  </si>
  <si>
    <t>700백만원</t>
  </si>
  <si>
    <t>시민운동장</t>
  </si>
  <si>
    <t>설악야구장</t>
  </si>
  <si>
    <t>속초시시설관리공단</t>
  </si>
  <si>
    <t>흥전리 야구장</t>
  </si>
  <si>
    <t>도계읍
도계야구연합회</t>
  </si>
  <si>
    <t>도계야구연합회</t>
  </si>
  <si>
    <t>인제야구장</t>
  </si>
  <si>
    <t>송지호야구장</t>
  </si>
  <si>
    <t>양양야구장</t>
  </si>
  <si>
    <t>위탁(양양야구협회)</t>
  </si>
  <si>
    <t>건축
면적</t>
    <phoneticPr fontId="3" type="noConversion"/>
  </si>
  <si>
    <t>21-1. 설상경기장(스키점프 경기장)</t>
    <phoneticPr fontId="3" type="noConversion"/>
  </si>
  <si>
    <t>(단위 : ㎡, 백만원, 명)</t>
    <phoneticPr fontId="3" type="noConversion"/>
  </si>
  <si>
    <t>양도공설운동장</t>
  </si>
  <si>
    <t>관인면 탄동리 920</t>
  </si>
  <si>
    <t>관인 하수처리시설 내 축구장</t>
  </si>
  <si>
    <t>41.3m X 21.6m</t>
  </si>
  <si>
    <t>솔정리실내게이트볼장</t>
  </si>
  <si>
    <t>424㎡</t>
  </si>
  <si>
    <t>이강리실내게이트볼장</t>
  </si>
  <si>
    <t>430㎡</t>
  </si>
  <si>
    <t>무학리실내게이트볼장</t>
  </si>
  <si>
    <t>460㎡</t>
  </si>
  <si>
    <t>고구리실내게이트볼장</t>
  </si>
  <si>
    <t>406㎡</t>
  </si>
  <si>
    <t>난정리실내게이트볼장</t>
  </si>
  <si>
    <t>420㎡</t>
  </si>
  <si>
    <t>길직리실내게이트볼장</t>
  </si>
  <si>
    <t>405㎡</t>
  </si>
  <si>
    <t>신정리실내게이트볼장</t>
  </si>
  <si>
    <t>421㎡</t>
  </si>
  <si>
    <t>소  계</t>
    <phoneticPr fontId="3" type="noConversion"/>
  </si>
  <si>
    <t xml:space="preserve"> </t>
    <phoneticPr fontId="3" type="noConversion"/>
  </si>
  <si>
    <t>부산</t>
  </si>
  <si>
    <t>남부환경공원 축구장</t>
  </si>
  <si>
    <t>부산환경공단
수영사업소</t>
  </si>
  <si>
    <t>수영환경공원 축구장</t>
  </si>
  <si>
    <t>72    
68</t>
  </si>
  <si>
    <t>137   
 106</t>
  </si>
  <si>
    <t>대저생태공원
축구장</t>
  </si>
  <si>
    <t>강변환경공원 축구장</t>
  </si>
  <si>
    <t>부산환경공단
 강변사업소</t>
  </si>
  <si>
    <t>황령산레포츠공원대운동장</t>
  </si>
  <si>
    <t>생곡환경공원
테니스장</t>
  </si>
  <si>
    <t>부산환경공단
생곡사업소</t>
  </si>
  <si>
    <t>기장하수처리장
테니스장</t>
  </si>
  <si>
    <t>부산환경공단
기장사업소</t>
  </si>
  <si>
    <t>황령산레포츠공원
테니스장</t>
  </si>
  <si>
    <t>지름 13.m</t>
  </si>
  <si>
    <t>수용
인원</t>
    <phoneticPr fontId="3" type="noConversion"/>
  </si>
  <si>
    <t>레슬링,검도,
유도,복싱,태권도</t>
  </si>
  <si>
    <t>수영구</t>
  </si>
  <si>
    <t>수영구민체육센터</t>
  </si>
  <si>
    <t>20×33×10m</t>
  </si>
  <si>
    <t>농구, 배구, 
배드민턴</t>
  </si>
  <si>
    <t>국민체육센터</t>
  </si>
  <si>
    <t>샤워실, 스피닝 등</t>
  </si>
  <si>
    <t>명지레포츠센터</t>
  </si>
  <si>
    <t>부산환경공단
명지사업소</t>
  </si>
  <si>
    <t>25m×15m
9m×7m</t>
  </si>
  <si>
    <t>헬스,요가,댄스,사우나,
골프연습장</t>
  </si>
  <si>
    <t>20*25</t>
  </si>
  <si>
    <t>부산환경공단
남부사업소</t>
  </si>
  <si>
    <t>황령산레포츠공원게이트볼장</t>
  </si>
  <si>
    <t>18.9*14</t>
  </si>
  <si>
    <t>영도구국민체육센터           수영장</t>
  </si>
  <si>
    <t>25m</t>
  </si>
  <si>
    <t>동래구국민체육센터
실내수영장</t>
  </si>
  <si>
    <t>삼락생태공원(수관교
인라인스케이트장)</t>
  </si>
  <si>
    <t>삼락생태공원(중앙광장
인라인스케이트장)</t>
  </si>
  <si>
    <t>기장하수처리장
인라인스케이트장</t>
  </si>
  <si>
    <t>사직종합운동장 궁도장</t>
  </si>
  <si>
    <t>삼락생태공원 국궁장</t>
  </si>
  <si>
    <t>부산지방공단 
스포원</t>
  </si>
  <si>
    <t>부산지방공단
 스포원</t>
  </si>
  <si>
    <t>18
35</t>
  </si>
  <si>
    <t>1개소</t>
    <phoneticPr fontId="3" type="noConversion"/>
  </si>
  <si>
    <t>용산 게이트볼장</t>
  </si>
  <si>
    <t>산수 게이트볼장</t>
  </si>
  <si>
    <t>금호 게이트볼장</t>
  </si>
  <si>
    <t>20×22</t>
  </si>
  <si>
    <t>계림 게이트볼장</t>
  </si>
  <si>
    <t>26명</t>
  </si>
  <si>
    <t>수영</t>
  </si>
  <si>
    <t>7레인</t>
  </si>
  <si>
    <t>헬스,요가,합기도</t>
  </si>
  <si>
    <t>7140
7140</t>
  </si>
  <si>
    <t>1
1</t>
  </si>
  <si>
    <t>계단식         (콘크리트)</t>
  </si>
  <si>
    <t>축구(인조)</t>
  </si>
  <si>
    <t>현대중공업관리</t>
  </si>
  <si>
    <t>용인시</t>
  </si>
  <si>
    <t>원삼면 죽능리 532 외11</t>
  </si>
  <si>
    <t>용인시축구센터</t>
  </si>
  <si>
    <t>천연잔디 2
인조잔디 3</t>
  </si>
  <si>
    <t>죽전동 1003-235일원</t>
  </si>
  <si>
    <t>수지레스피아 축구장</t>
  </si>
  <si>
    <t>용인도시공사</t>
  </si>
  <si>
    <t>주경기장에 
부지면적 포함</t>
  </si>
  <si>
    <t>모현면 일산리 41-13일원</t>
  </si>
  <si>
    <t>모현레스피아 축구장</t>
  </si>
  <si>
    <t>용인시체육회</t>
  </si>
  <si>
    <t>풍덕천동 산13일원</t>
  </si>
  <si>
    <t>수지체육공원 축구장</t>
  </si>
  <si>
    <t>경기도</t>
  </si>
  <si>
    <t>하갈동 127일원</t>
  </si>
  <si>
    <t>기흥레스피아 축구장</t>
  </si>
  <si>
    <t>상현레스피아 축구장</t>
  </si>
  <si>
    <t>둔전체육공원 테니스장</t>
  </si>
  <si>
    <t>누락</t>
  </si>
  <si>
    <t>신규</t>
  </si>
  <si>
    <t>시립정구장</t>
  </si>
  <si>
    <t>6면</t>
  </si>
  <si>
    <t>마평동 704</t>
  </si>
  <si>
    <t>용인 실내체육관</t>
  </si>
  <si>
    <t>탁구,농구,배구,
배드민턴,핸드볼</t>
  </si>
  <si>
    <t>시설관리공단(329-3401)</t>
  </si>
  <si>
    <t>헬스및에어로빅장</t>
  </si>
  <si>
    <t>스쿼시</t>
  </si>
  <si>
    <t>동백동 589</t>
  </si>
  <si>
    <t>동백배드민턴장</t>
  </si>
  <si>
    <t>신갈동 402-8</t>
  </si>
  <si>
    <t>기흥배드민턴장</t>
  </si>
  <si>
    <t>풍덕천동 33-1</t>
  </si>
  <si>
    <t>수지배드민턴장</t>
  </si>
  <si>
    <t>죽전동 1003-235</t>
  </si>
  <si>
    <t>수지레스피아
배드민턴장</t>
  </si>
  <si>
    <t>처인구
실내배드민턴장</t>
  </si>
  <si>
    <t>양지게이트볼장</t>
  </si>
  <si>
    <t>박곡리게이트볼장</t>
  </si>
  <si>
    <t>능원게이트볼장</t>
  </si>
  <si>
    <t>하갈동게이트볼장</t>
  </si>
  <si>
    <t>구갈동게이트볼장</t>
  </si>
  <si>
    <t>동부 게이트볼장</t>
  </si>
  <si>
    <t>기흥동게이트볼장</t>
  </si>
  <si>
    <t>수지레스피아게이트볼장</t>
  </si>
  <si>
    <t>아크릴</t>
  </si>
  <si>
    <t>영동군</t>
  </si>
  <si>
    <t>추풍령 간이 골프연습장</t>
  </si>
  <si>
    <t>추풍령 중학교내</t>
  </si>
  <si>
    <t>안동시</t>
  </si>
  <si>
    <t>생활체육공원
축구장(4)</t>
  </si>
  <si>
    <t>17mx22m</t>
  </si>
  <si>
    <t>관리실,화장실</t>
  </si>
  <si>
    <t>구미시청소년수련관</t>
  </si>
  <si>
    <t>구미시</t>
  </si>
  <si>
    <t>성주군</t>
  </si>
  <si>
    <t>원평동 964-451</t>
  </si>
  <si>
    <t>성주국민체육센터
수영장</t>
  </si>
  <si>
    <t>구미시설관리공단(451-0701)</t>
  </si>
  <si>
    <t>http://www.gumisisul.or.kr</t>
  </si>
  <si>
    <t>19명</t>
  </si>
  <si>
    <t>2003. 6. 29</t>
  </si>
  <si>
    <t>헬스</t>
  </si>
  <si>
    <t>197.1㎡</t>
  </si>
  <si>
    <t>러닝머신 외 25종</t>
  </si>
  <si>
    <t>월 회원제</t>
  </si>
  <si>
    <t>152.2㎡</t>
  </si>
  <si>
    <t>체육관(배드민턴,테니스,농구)</t>
  </si>
  <si>
    <t>거창군</t>
  </si>
  <si>
    <t>소개</t>
    <phoneticPr fontId="3" type="noConversion"/>
  </si>
  <si>
    <r>
      <t xml:space="preserve">     * 민간체육시설</t>
    </r>
    <r>
      <rPr>
        <sz val="10"/>
        <rFont val="돋움"/>
        <family val="3"/>
        <charset val="129"/>
      </rPr>
      <t>: 체육단체ㆍ사회복지단체ㆍ종교단체ㆍ민간단체 또는 개인이 영리목적이 아닌 일반인의 체육활동 또는 그 기관의 고유목적을 위하여 설치ㆍ운영하는 
                            비영리 체육시설과 개인ㆍ영리 단체 또는 기업에서 영리 목적으로 설치ㆍ운영하는 상업용 체육시설</t>
    </r>
    <phoneticPr fontId="3" type="noConversion"/>
  </si>
  <si>
    <t xml:space="preserve">    *  전문체육시설과 생활체육시설은 "체육시설의 설치ㆍ이용에 관한 법률" 제5조 및 제6조에 따라 구분(설치목적)하고 있으나, 실제는 개방 및 이용행태 등에 따라
        전문체육 또는 생활체육의 용도로 혼재되어 이용되고 있는 시설이 많이 있음</t>
    <phoneticPr fontId="3" type="noConversion"/>
  </si>
  <si>
    <t xml:space="preserve">  </t>
  </si>
  <si>
    <t>장애인체육회: 구기 체육관 포함</t>
  </si>
  <si>
    <t>* 연도별 현황은 전년도 12월31일 기준 작성, 당해연도 1월1일 기준으로 공포</t>
    <phoneticPr fontId="3" type="noConversion"/>
  </si>
  <si>
    <t>대신면 율촌리 산40</t>
  </si>
  <si>
    <t>삼락생태공원
테니스장</t>
  </si>
  <si>
    <r>
      <t xml:space="preserve">  ㅇ 전문체육시설 </t>
    </r>
    <r>
      <rPr>
        <sz val="10"/>
        <rFont val="돋움"/>
        <family val="3"/>
        <charset val="129"/>
      </rPr>
      <t>: 국내외 경기대회의 개최와 선수훈련 등에 필요한 운동장, 체육관 등 체육시설</t>
    </r>
    <phoneticPr fontId="3" type="noConversion"/>
  </si>
  <si>
    <r>
      <t xml:space="preserve">  ㅇ 생활체육시설</t>
    </r>
    <r>
      <rPr>
        <sz val="10"/>
        <rFont val="돋움"/>
        <family val="3"/>
        <charset val="129"/>
      </rPr>
      <t xml:space="preserve"> : 국민이 거주지와 가까운 곳에서 쉽게 이용할 수 있는 체육시설</t>
    </r>
    <phoneticPr fontId="3" type="noConversion"/>
  </si>
  <si>
    <t>포천종합운동장 보조구장</t>
  </si>
  <si>
    <t>읍내리 게이트볼장</t>
  </si>
  <si>
    <t>달전리 게이트볼장</t>
  </si>
  <si>
    <t>신천리 게이트볼장</t>
  </si>
  <si>
    <t>엄소리 게이트볼장</t>
  </si>
  <si>
    <t>청평리 게이트볼장</t>
  </si>
  <si>
    <t>대성리 게이트볼장</t>
  </si>
  <si>
    <t>삼회리 게이트볼장</t>
  </si>
  <si>
    <t>연하2리 게이트볼장</t>
  </si>
  <si>
    <t>항사리 게이트볼장</t>
  </si>
  <si>
    <t>행현리 게이트볼장</t>
  </si>
  <si>
    <t>적목리 게이트볼장</t>
  </si>
  <si>
    <t>목동 게이트볼장</t>
  </si>
  <si>
    <t>곤명 테니스장</t>
  </si>
  <si>
    <t>351백만원</t>
  </si>
  <si>
    <t>광주광역시도시공사(374-9166)</t>
  </si>
  <si>
    <t>달서구</t>
  </si>
  <si>
    <t>성서산업단지 체육시설 내 
축구장</t>
  </si>
  <si>
    <t>대구시</t>
  </si>
  <si>
    <t>성서산업단지 체육시설 내
테니스장</t>
  </si>
  <si>
    <t>축구장조성에
포함</t>
  </si>
  <si>
    <t xml:space="preserve">달성군 </t>
  </si>
  <si>
    <t>서재문화체육센터</t>
  </si>
  <si>
    <t>농구, 배구, 배드민턴</t>
  </si>
  <si>
    <t>25m×5레인
유아풀장(67㎡)</t>
  </si>
  <si>
    <t>동부여성문화회관
실내수영장</t>
  </si>
  <si>
    <t>www.daegu.go.kr</t>
  </si>
  <si>
    <t>동부여성문화회관</t>
  </si>
  <si>
    <t>여성성인전용</t>
  </si>
  <si>
    <t>달성군</t>
  </si>
  <si>
    <t>5,040백만원</t>
  </si>
  <si>
    <t>팔공산
인라인스케이트장</t>
  </si>
  <si>
    <t xml:space="preserve">팔공산자연공원 내 </t>
  </si>
  <si>
    <t>팔공산자연공원
관리사무소</t>
  </si>
  <si>
    <t>환경자원사업소</t>
  </si>
  <si>
    <t>3면</t>
  </si>
  <si>
    <t>2코스 18홀</t>
  </si>
  <si>
    <t>서재문화체육센터내</t>
  </si>
  <si>
    <t>서재문화체육센터
족구장</t>
  </si>
  <si>
    <t>"</t>
  </si>
  <si>
    <t>서재문화체육센터
배드민턴장</t>
  </si>
  <si>
    <t>15
35</t>
  </si>
  <si>
    <t>28
24</t>
  </si>
  <si>
    <t>8~10</t>
  </si>
  <si>
    <t>목포시</t>
  </si>
  <si>
    <t>오림동123번지</t>
  </si>
  <si>
    <t>목포국제축구센터</t>
  </si>
  <si>
    <t>등받이</t>
  </si>
  <si>
    <t>천안시 백석동 255-1</t>
  </si>
  <si>
    <t>국제필드하키장</t>
  </si>
  <si>
    <t>종합체육시설관리소(041-560-3821)</t>
  </si>
  <si>
    <t>/26</t>
  </si>
  <si>
    <t>용당동 1069</t>
  </si>
  <si>
    <t>목포 시립테니스장</t>
  </si>
  <si>
    <t>목포시 문화체육시설관리사업소(061-270-8369)</t>
  </si>
  <si>
    <t>벽돌스라브</t>
  </si>
  <si>
    <t>1000lx</t>
  </si>
  <si>
    <t>목포 시립정구장</t>
  </si>
  <si>
    <t>4조</t>
  </si>
  <si>
    <t>상동 349-1</t>
  </si>
  <si>
    <t>목포 시민테니스장</t>
  </si>
  <si>
    <t>철골트러스조</t>
  </si>
  <si>
    <t>부주산테니스장</t>
  </si>
  <si>
    <t>앙투카</t>
  </si>
  <si>
    <t>진남종합테니스장</t>
  </si>
  <si>
    <t>여수시체육시설관리과</t>
  </si>
  <si>
    <t>우슬 테니스장</t>
  </si>
  <si>
    <t>하드4
클레이2</t>
  </si>
  <si>
    <t>목포실내체육관</t>
  </si>
  <si>
    <t>종합 회관식</t>
  </si>
  <si>
    <t>배구,농구,핸드볼</t>
  </si>
  <si>
    <t>성금</t>
  </si>
  <si>
    <t>유달 게이트볼장</t>
  </si>
  <si>
    <t>게이트볼협회</t>
  </si>
  <si>
    <t>실내 수영장</t>
  </si>
  <si>
    <t>목포국제스포츠
클라이밍센터</t>
  </si>
  <si>
    <t>위탁
(산악연맹)</t>
  </si>
  <si>
    <t>계단식
좌석</t>
  </si>
  <si>
    <t>2013년말 기준</t>
  </si>
  <si>
    <t>2014년말 기준</t>
  </si>
  <si>
    <t>대전</t>
  </si>
  <si>
    <t>동 구</t>
    <phoneticPr fontId="3" type="noConversion"/>
  </si>
  <si>
    <t>율하체육공원
운동장</t>
    <phoneticPr fontId="3" type="noConversion"/>
  </si>
  <si>
    <t>대구시</t>
    <phoneticPr fontId="3" type="noConversion"/>
  </si>
  <si>
    <t>우레탄</t>
    <phoneticPr fontId="3" type="noConversion"/>
  </si>
  <si>
    <t>인조잔디</t>
    <phoneticPr fontId="3" type="noConversion"/>
  </si>
  <si>
    <t>대구시체육시설관리사무소</t>
    <phoneticPr fontId="3" type="noConversion"/>
  </si>
  <si>
    <t>http://sports.daegu.go.kr</t>
    <phoneticPr fontId="3" type="noConversion"/>
  </si>
  <si>
    <t>천연잔디</t>
    <phoneticPr fontId="3" type="noConversion"/>
  </si>
  <si>
    <t>의자식</t>
    <phoneticPr fontId="3" type="noConversion"/>
  </si>
  <si>
    <t>수성구</t>
    <phoneticPr fontId="3" type="noConversion"/>
  </si>
  <si>
    <t>대흥동 504</t>
    <phoneticPr fontId="3" type="noConversion"/>
  </si>
  <si>
    <t>대구스타디움</t>
    <phoneticPr fontId="3" type="noConversion"/>
  </si>
  <si>
    <t>대구FC프로축구팀</t>
    <phoneticPr fontId="3" type="noConversion"/>
  </si>
  <si>
    <t>철근콘크리트</t>
    <phoneticPr fontId="3" type="noConversion"/>
  </si>
  <si>
    <t>211,490백만원</t>
    <phoneticPr fontId="3" type="noConversion"/>
  </si>
  <si>
    <t>72,110백만원</t>
    <phoneticPr fontId="3" type="noConversion"/>
  </si>
  <si>
    <t>대구스타디움
보조경기장</t>
    <phoneticPr fontId="3" type="noConversion"/>
  </si>
  <si>
    <t>주경기장에
포함</t>
    <phoneticPr fontId="3" type="noConversion"/>
  </si>
  <si>
    <t>7,100백만원</t>
    <phoneticPr fontId="3" type="noConversion"/>
  </si>
  <si>
    <t>1,800∼2,200lux</t>
    <phoneticPr fontId="3" type="noConversion"/>
  </si>
  <si>
    <t>달성군</t>
    <phoneticPr fontId="3" type="noConversion"/>
  </si>
  <si>
    <t>달성종합스포츠파크
주경기장</t>
    <phoneticPr fontId="3" type="noConversion"/>
  </si>
  <si>
    <t>달성군시설관리공단</t>
    <phoneticPr fontId="3" type="noConversion"/>
  </si>
  <si>
    <t>육상진흥센터</t>
    <phoneticPr fontId="3" type="noConversion"/>
  </si>
  <si>
    <t xml:space="preserve">우레탄 </t>
    <phoneticPr fontId="3" type="noConversion"/>
  </si>
  <si>
    <t xml:space="preserve"> 광주</t>
    <phoneticPr fontId="3" type="noConversion"/>
  </si>
  <si>
    <t>소 계</t>
    <phoneticPr fontId="3" type="noConversion"/>
  </si>
  <si>
    <t>중구</t>
    <phoneticPr fontId="3" type="noConversion"/>
  </si>
  <si>
    <t>토사</t>
    <phoneticPr fontId="3" type="noConversion"/>
  </si>
  <si>
    <t>계단식</t>
    <phoneticPr fontId="3" type="noConversion"/>
  </si>
  <si>
    <t>배드민턴</t>
    <phoneticPr fontId="3" type="noConversion"/>
  </si>
  <si>
    <t xml:space="preserve">  </t>
    <phoneticPr fontId="3" type="noConversion"/>
  </si>
  <si>
    <t>동구</t>
    <phoneticPr fontId="3" type="noConversion"/>
  </si>
  <si>
    <t>서구</t>
    <phoneticPr fontId="3" type="noConversion"/>
  </si>
  <si>
    <t>소  계</t>
    <phoneticPr fontId="3" type="noConversion"/>
  </si>
  <si>
    <t>-</t>
    <phoneticPr fontId="3" type="noConversion"/>
  </si>
  <si>
    <t>시설관리공단</t>
    <phoneticPr fontId="3" type="noConversion"/>
  </si>
  <si>
    <t>남구</t>
    <phoneticPr fontId="3" type="noConversion"/>
  </si>
  <si>
    <t>울산시</t>
    <phoneticPr fontId="3" type="noConversion"/>
  </si>
  <si>
    <t>철근콘크리트조</t>
    <phoneticPr fontId="3" type="noConversion"/>
  </si>
  <si>
    <t>체육시설관리
사업소</t>
    <phoneticPr fontId="3" type="noConversion"/>
  </si>
  <si>
    <t>안심 하키장</t>
    <phoneticPr fontId="3" type="noConversion"/>
  </si>
  <si>
    <t>대구환경공단
(동부사업소)</t>
    <phoneticPr fontId="3" type="noConversion"/>
  </si>
  <si>
    <t>야외 계단식</t>
    <phoneticPr fontId="3" type="noConversion"/>
  </si>
  <si>
    <t>충북</t>
    <phoneticPr fontId="3" type="noConversion"/>
  </si>
  <si>
    <t xml:space="preserve"> 광주 </t>
    <phoneticPr fontId="3" type="noConversion"/>
  </si>
  <si>
    <t xml:space="preserve">충북 </t>
    <phoneticPr fontId="3" type="noConversion"/>
  </si>
  <si>
    <t>전주시</t>
    <phoneticPr fontId="3" type="noConversion"/>
  </si>
  <si>
    <t>전주시사회체육과</t>
    <phoneticPr fontId="3" type="noConversion"/>
  </si>
  <si>
    <t>jeonju.go.kr</t>
    <phoneticPr fontId="3" type="noConversion"/>
  </si>
  <si>
    <t>나주시</t>
    <phoneticPr fontId="3" type="noConversion"/>
  </si>
  <si>
    <t>300백만원</t>
    <phoneticPr fontId="3" type="noConversion"/>
  </si>
  <si>
    <t>만촌 자전거경기장</t>
    <phoneticPr fontId="3" type="noConversion"/>
  </si>
  <si>
    <t>대구광역시체육시설관리사무소</t>
    <phoneticPr fontId="3" type="noConversion"/>
  </si>
  <si>
    <t>대구시싸이클연맹 선수단</t>
    <phoneticPr fontId="3" type="noConversion"/>
  </si>
  <si>
    <t>시멘트</t>
    <phoneticPr fontId="3" type="noConversion"/>
  </si>
  <si>
    <t>공인 1종</t>
    <phoneticPr fontId="3" type="noConversion"/>
  </si>
  <si>
    <t>1,550백만원</t>
    <phoneticPr fontId="3" type="noConversion"/>
  </si>
  <si>
    <t>아스콘</t>
    <phoneticPr fontId="3" type="noConversion"/>
  </si>
  <si>
    <t>춘천시</t>
    <phoneticPr fontId="3" type="noConversion"/>
  </si>
  <si>
    <t>세멘트</t>
    <phoneticPr fontId="3" type="noConversion"/>
  </si>
  <si>
    <t>양양군</t>
    <phoneticPr fontId="3" type="noConversion"/>
  </si>
  <si>
    <t>양양 싸이클경기장</t>
    <phoneticPr fontId="3" type="noConversion"/>
  </si>
  <si>
    <t>전주 자전거경륜장</t>
    <phoneticPr fontId="3" type="noConversion"/>
  </si>
  <si>
    <t>전주시설관리공단</t>
    <phoneticPr fontId="3" type="noConversion"/>
  </si>
  <si>
    <t>19명</t>
    <phoneticPr fontId="3" type="noConversion"/>
  </si>
  <si>
    <t>전라북도 싸이클연맹</t>
    <phoneticPr fontId="3" type="noConversion"/>
  </si>
  <si>
    <t>에폭시</t>
    <phoneticPr fontId="3" type="noConversion"/>
  </si>
  <si>
    <t>계단식,       의자식</t>
    <phoneticPr fontId="3" type="noConversion"/>
  </si>
  <si>
    <t>1(2003)</t>
    <phoneticPr fontId="3" type="noConversion"/>
  </si>
  <si>
    <t>나주시 벨로드룸</t>
    <phoneticPr fontId="3" type="noConversion"/>
  </si>
  <si>
    <t>전라남도</t>
    <phoneticPr fontId="3" type="noConversion"/>
  </si>
  <si>
    <t>전라남도체육회</t>
    <phoneticPr fontId="3" type="noConversion"/>
  </si>
  <si>
    <t>사이클 선수 (중고일반)</t>
    <phoneticPr fontId="3" type="noConversion"/>
  </si>
  <si>
    <t xml:space="preserve">철골콘크리트 </t>
    <phoneticPr fontId="3" type="noConversion"/>
  </si>
  <si>
    <t>창원시</t>
    <phoneticPr fontId="3" type="noConversion"/>
  </si>
  <si>
    <t>창원
자전거경기장</t>
    <phoneticPr fontId="3" type="noConversion"/>
  </si>
  <si>
    <t>창원시
경상남도</t>
    <phoneticPr fontId="3" type="noConversion"/>
  </si>
  <si>
    <t>창원경륜공단</t>
    <phoneticPr fontId="3" type="noConversion"/>
  </si>
  <si>
    <t>ccrc.cr.kr</t>
    <phoneticPr fontId="3" type="noConversion"/>
  </si>
  <si>
    <t>시민</t>
    <phoneticPr fontId="3" type="noConversion"/>
  </si>
  <si>
    <t>카페트</t>
    <phoneticPr fontId="3" type="noConversion"/>
  </si>
  <si>
    <t>의자</t>
    <phoneticPr fontId="3" type="noConversion"/>
  </si>
  <si>
    <t>1급</t>
    <phoneticPr fontId="3" type="noConversion"/>
  </si>
  <si>
    <t>북구</t>
    <phoneticPr fontId="3" type="noConversion"/>
  </si>
  <si>
    <t>달서구</t>
    <phoneticPr fontId="3" type="noConversion"/>
  </si>
  <si>
    <t>실외</t>
    <phoneticPr fontId="3" type="noConversion"/>
  </si>
  <si>
    <t>북 구</t>
    <phoneticPr fontId="3" type="noConversion"/>
  </si>
  <si>
    <t>산격동1427-1</t>
    <phoneticPr fontId="3" type="noConversion"/>
  </si>
  <si>
    <t>목재</t>
    <phoneticPr fontId="3" type="noConversion"/>
  </si>
  <si>
    <t>철골구조</t>
    <phoneticPr fontId="3" type="noConversion"/>
  </si>
  <si>
    <t>철근
콘크리트</t>
    <phoneticPr fontId="3" type="noConversion"/>
  </si>
  <si>
    <t>산격동 1427-1</t>
    <phoneticPr fontId="3" type="noConversion"/>
  </si>
  <si>
    <t>대구체육관
유도장</t>
    <phoneticPr fontId="3" type="noConversion"/>
  </si>
  <si>
    <t>유도협회</t>
    <phoneticPr fontId="3" type="noConversion"/>
  </si>
  <si>
    <t>유도</t>
    <phoneticPr fontId="3" type="noConversion"/>
  </si>
  <si>
    <t>216백만원</t>
    <phoneticPr fontId="3" type="noConversion"/>
  </si>
  <si>
    <t>대구체육관
부속 검도장</t>
    <phoneticPr fontId="3" type="noConversion"/>
  </si>
  <si>
    <t>검도협회</t>
    <phoneticPr fontId="3" type="noConversion"/>
  </si>
  <si>
    <t>검도</t>
    <phoneticPr fontId="3" type="noConversion"/>
  </si>
  <si>
    <t xml:space="preserve">북 구               </t>
    <phoneticPr fontId="3" type="noConversion"/>
  </si>
  <si>
    <t>대구체육관
역도장</t>
    <phoneticPr fontId="3" type="noConversion"/>
  </si>
  <si>
    <t>역도연맹</t>
    <phoneticPr fontId="3" type="noConversion"/>
  </si>
  <si>
    <t>역도</t>
    <phoneticPr fontId="3" type="noConversion"/>
  </si>
  <si>
    <t>콘크리트
고무매트</t>
    <phoneticPr fontId="3" type="noConversion"/>
  </si>
  <si>
    <t>성당동 198-2</t>
    <phoneticPr fontId="3" type="noConversion"/>
  </si>
  <si>
    <t>안병근올림픽기념
유도관</t>
    <phoneticPr fontId="3" type="noConversion"/>
  </si>
  <si>
    <t>대구시유도협회</t>
    <phoneticPr fontId="3" type="noConversion"/>
  </si>
  <si>
    <t>아스타일</t>
    <phoneticPr fontId="3" type="noConversion"/>
  </si>
  <si>
    <t>410백만원</t>
    <phoneticPr fontId="3" type="noConversion"/>
  </si>
  <si>
    <t>80백만원</t>
    <phoneticPr fontId="3" type="noConversion"/>
  </si>
  <si>
    <t>구, 두류
유도관</t>
    <phoneticPr fontId="3" type="noConversion"/>
  </si>
  <si>
    <t xml:space="preserve">경기 </t>
    <phoneticPr fontId="3" type="noConversion"/>
  </si>
  <si>
    <t>실내</t>
    <phoneticPr fontId="3" type="noConversion"/>
  </si>
  <si>
    <t>코러실</t>
    <phoneticPr fontId="3" type="noConversion"/>
  </si>
  <si>
    <t>성안생활체육공원
인라인장</t>
    <phoneticPr fontId="3" type="noConversion"/>
  </si>
  <si>
    <t>중구청</t>
    <phoneticPr fontId="3" type="noConversion"/>
  </si>
  <si>
    <t>성안생활체육공원 내</t>
    <phoneticPr fontId="3" type="noConversion"/>
  </si>
  <si>
    <t>문수
 인라인ㆍ롤러 스케이트장</t>
    <phoneticPr fontId="3" type="noConversion"/>
  </si>
  <si>
    <t>콘크리트</t>
    <phoneticPr fontId="3" type="noConversion"/>
  </si>
  <si>
    <t>소   계</t>
    <phoneticPr fontId="3" type="noConversion"/>
  </si>
  <si>
    <t>동삼동 산149-4</t>
    <phoneticPr fontId="3" type="noConversion"/>
  </si>
  <si>
    <t>체육시설관리사업소
종합운동장
(051-404-1283)</t>
    <phoneticPr fontId="3" type="noConversion"/>
  </si>
  <si>
    <t>www.stadium.busan.kr</t>
    <phoneticPr fontId="3" type="noConversion"/>
  </si>
  <si>
    <t>문수
실내사격장</t>
    <phoneticPr fontId="3" type="noConversion"/>
  </si>
  <si>
    <t>소계</t>
    <phoneticPr fontId="3" type="noConversion"/>
  </si>
  <si>
    <t>남 구</t>
    <phoneticPr fontId="3" type="noConversion"/>
  </si>
  <si>
    <t>대구국궁장</t>
    <phoneticPr fontId="3" type="noConversion"/>
  </si>
  <si>
    <t>위탁
(궁도협회)</t>
    <phoneticPr fontId="3" type="noConversion"/>
  </si>
  <si>
    <t>철근       콘크리트</t>
    <phoneticPr fontId="3" type="noConversion"/>
  </si>
  <si>
    <t>3백만원</t>
    <phoneticPr fontId="3" type="noConversion"/>
  </si>
  <si>
    <t>범어궁도장</t>
    <phoneticPr fontId="3" type="noConversion"/>
  </si>
  <si>
    <t>학산정</t>
    <phoneticPr fontId="3" type="noConversion"/>
  </si>
  <si>
    <t>320백만원</t>
    <phoneticPr fontId="3" type="noConversion"/>
  </si>
  <si>
    <t>원학정</t>
    <phoneticPr fontId="3" type="noConversion"/>
  </si>
  <si>
    <t>위탁(궁도협회)</t>
    <phoneticPr fontId="3" type="noConversion"/>
  </si>
  <si>
    <t>10,695㎡</t>
    <phoneticPr fontId="3" type="noConversion"/>
  </si>
  <si>
    <t>시립문수궁도장</t>
    <phoneticPr fontId="3" type="noConversion"/>
  </si>
  <si>
    <t>야외</t>
    <phoneticPr fontId="3" type="noConversion"/>
  </si>
  <si>
    <t>무룡정</t>
    <phoneticPr fontId="3" type="noConversion"/>
  </si>
  <si>
    <t>궁도협회</t>
    <phoneticPr fontId="3" type="noConversion"/>
  </si>
  <si>
    <t>개별의자</t>
    <phoneticPr fontId="3" type="noConversion"/>
  </si>
  <si>
    <t>울주군</t>
    <phoneticPr fontId="3" type="noConversion"/>
  </si>
  <si>
    <t>고헌정</t>
    <phoneticPr fontId="3" type="noConversion"/>
  </si>
  <si>
    <t>강원</t>
    <phoneticPr fontId="3" type="noConversion"/>
  </si>
  <si>
    <t>서 구</t>
    <phoneticPr fontId="3" type="noConversion"/>
  </si>
  <si>
    <t xml:space="preserve"> 율전동 산8-3</t>
    <phoneticPr fontId="3" type="noConversion"/>
  </si>
  <si>
    <t>상리양궁장</t>
    <phoneticPr fontId="3" type="noConversion"/>
  </si>
  <si>
    <t>수원시 체육청소년과</t>
    <phoneticPr fontId="3" type="noConversion"/>
  </si>
  <si>
    <t>서구청</t>
    <phoneticPr fontId="3" type="noConversion"/>
  </si>
  <si>
    <t>잔디구장</t>
    <phoneticPr fontId="3" type="noConversion"/>
  </si>
  <si>
    <t>자연석</t>
    <phoneticPr fontId="3" type="noConversion"/>
  </si>
  <si>
    <t>태평2동 배수지</t>
    <phoneticPr fontId="3" type="noConversion"/>
  </si>
  <si>
    <t>앞산양궁훈련장</t>
    <phoneticPr fontId="3" type="noConversion"/>
  </si>
  <si>
    <t>체육청소년과</t>
    <phoneticPr fontId="3" type="noConversion"/>
  </si>
  <si>
    <t>울산문수국제양궁장</t>
    <phoneticPr fontId="3" type="noConversion"/>
  </si>
  <si>
    <t>초평면 화산리 산75-2</t>
    <phoneticPr fontId="3" type="noConversion"/>
  </si>
  <si>
    <t>충북카누연맹(532-7417)</t>
    <phoneticPr fontId="3" type="noConversion"/>
  </si>
  <si>
    <t>www.jincheon.go.kr</t>
    <phoneticPr fontId="3" type="noConversion"/>
  </si>
  <si>
    <t>강릉시(640-5578)</t>
    <phoneticPr fontId="3" type="noConversion"/>
  </si>
  <si>
    <t>www.gangneung.gangwon.kr</t>
    <phoneticPr fontId="3" type="noConversion"/>
  </si>
  <si>
    <t>1 / 60</t>
    <phoneticPr fontId="3" type="noConversion"/>
  </si>
  <si>
    <t>달성종합스포츠파크
씨름장</t>
    <phoneticPr fontId="3" type="noConversion"/>
  </si>
  <si>
    <t>원형</t>
    <phoneticPr fontId="3" type="noConversion"/>
  </si>
  <si>
    <t>지름 15m</t>
    <phoneticPr fontId="3" type="noConversion"/>
  </si>
  <si>
    <t>동구씨름연습장</t>
    <phoneticPr fontId="3" type="noConversion"/>
  </si>
  <si>
    <t>지름 17m</t>
    <phoneticPr fontId="3" type="noConversion"/>
  </si>
  <si>
    <t>원형둘레</t>
    <phoneticPr fontId="3" type="noConversion"/>
  </si>
  <si>
    <t>위탁
(한국청소년연맹)</t>
  </si>
  <si>
    <t>1억5천만원</t>
  </si>
  <si>
    <t>3억</t>
  </si>
  <si>
    <t>종로구시설관리공단</t>
  </si>
  <si>
    <t>서울</t>
    <phoneticPr fontId="3" type="noConversion"/>
  </si>
  <si>
    <t>부산</t>
    <phoneticPr fontId="3" type="noConversion"/>
  </si>
  <si>
    <t>소 계</t>
    <phoneticPr fontId="3" type="noConversion"/>
  </si>
  <si>
    <t>천연잔디
마사토
인조잔디</t>
  </si>
  <si>
    <t>80
79
78</t>
  </si>
  <si>
    <t>120
120
119</t>
  </si>
  <si>
    <t>9,590
9,490
9,295</t>
  </si>
  <si>
    <t>1
1
1</t>
  </si>
  <si>
    <t>700
100
200</t>
  </si>
  <si>
    <t>계단식
의자식
계단식</t>
  </si>
  <si>
    <t>철근콘크리트
경량형강
데크</t>
  </si>
  <si>
    <t>2001
2001
2010</t>
  </si>
  <si>
    <t>구량공원 인조잔디운동장</t>
  </si>
  <si>
    <t>백운포체육공원
야구장</t>
  </si>
  <si>
    <t>드림볼 파크</t>
  </si>
  <si>
    <t>금정구테니스장</t>
  </si>
  <si>
    <t>엄궁유수지
테니스장</t>
  </si>
  <si>
    <t>사상구체육회</t>
  </si>
  <si>
    <t>클레이 - 4
인조잔디-2</t>
  </si>
  <si>
    <t>2011
2015</t>
  </si>
  <si>
    <t>남부환경공단
테니스장</t>
  </si>
  <si>
    <t>수영환경공단
테니스장</t>
  </si>
  <si>
    <t>부산환경공단
서부사업소</t>
  </si>
  <si>
    <t>요가실,헬스장
스피닝실, 댄스실등</t>
  </si>
  <si>
    <t>위탁
(북구체육회)</t>
  </si>
  <si>
    <t>위탁
((사)신나는 사상스포츠클럽)</t>
  </si>
  <si>
    <t>(사)동래구 체육회</t>
  </si>
  <si>
    <t>삼락야외수영장</t>
  </si>
  <si>
    <t>구덕정</t>
  </si>
  <si>
    <t>국민체육센터 내</t>
  </si>
  <si>
    <t>풋살장</t>
  </si>
  <si>
    <t>4면</t>
  </si>
  <si>
    <t>족구장</t>
  </si>
  <si>
    <t>화명생태공원
족구장</t>
  </si>
  <si>
    <t>화명생태공원
농구장</t>
  </si>
  <si>
    <t>9
24</t>
  </si>
  <si>
    <t>사상구 체육회</t>
  </si>
  <si>
    <t>삼락생태공원
농구장</t>
  </si>
  <si>
    <t>대저생태공원
농구장</t>
  </si>
  <si>
    <t>8면</t>
  </si>
  <si>
    <t>송정체육공원</t>
  </si>
  <si>
    <t>5면</t>
  </si>
  <si>
    <t>행복체육공원</t>
  </si>
  <si>
    <t>남구환경공원족구장</t>
  </si>
  <si>
    <t>부산환경공단
(남부사업소)</t>
  </si>
  <si>
    <t>동 구</t>
  </si>
  <si>
    <t>북구 고성3가2</t>
  </si>
  <si>
    <t>봉무리틀야구장</t>
  </si>
  <si>
    <t>대구광역시체육시설관리사무소</t>
  </si>
  <si>
    <t>http://sports.daegu.go.kr</t>
  </si>
  <si>
    <t>철근콘크리트슬라브</t>
  </si>
  <si>
    <t>1,597백만원</t>
  </si>
  <si>
    <t>1980∼1988</t>
  </si>
  <si>
    <t>1,760백만원</t>
  </si>
  <si>
    <t>1,000∼1,400lux</t>
  </si>
  <si>
    <t>수성구</t>
  </si>
  <si>
    <t>대구삼성라이온즈파크</t>
  </si>
  <si>
    <t>북 구</t>
  </si>
  <si>
    <t>대구시민운동장
야구장</t>
  </si>
  <si>
    <t>강변 리틀야구장</t>
  </si>
  <si>
    <t>하빈지구 야구장</t>
  </si>
  <si>
    <t>세천리틀야구장</t>
  </si>
  <si>
    <t>리틀야구장 2면</t>
  </si>
  <si>
    <t>세천강변야구장</t>
  </si>
  <si>
    <t>달성강변야구장</t>
  </si>
  <si>
    <t>중 구</t>
  </si>
  <si>
    <t>달성공원 테니스장</t>
  </si>
  <si>
    <t>달성공원관리사무소</t>
  </si>
  <si>
    <t>달성공원내 위치</t>
  </si>
  <si>
    <t>율하체육공원
테니스장</t>
  </si>
  <si>
    <t>서 구</t>
  </si>
  <si>
    <t>대구시달서구두류3동597</t>
  </si>
  <si>
    <t>대구광역시테니스협회</t>
  </si>
  <si>
    <t>서구
(위탁 : 서구체육회)</t>
  </si>
  <si>
    <t>케이칼</t>
  </si>
  <si>
    <t>61백만원</t>
  </si>
  <si>
    <t xml:space="preserve">               </t>
  </si>
  <si>
    <t>상리공원 내 위치</t>
  </si>
  <si>
    <t>대구시체육시설관리사무소</t>
  </si>
  <si>
    <t>태전 테니스장</t>
  </si>
  <si>
    <t>태전공원내 위치</t>
  </si>
  <si>
    <t>연암 테니스장</t>
  </si>
  <si>
    <t>위탁
(구 생활체육협의회)</t>
  </si>
  <si>
    <t>연암공원내 위치</t>
  </si>
  <si>
    <t>신천하수처리장
테니스장</t>
  </si>
  <si>
    <t>대구환경공단</t>
  </si>
  <si>
    <t>대구환경공단
(신천사업소)</t>
  </si>
  <si>
    <t>신천사업소내</t>
  </si>
  <si>
    <t>화랑공원
테니스장</t>
  </si>
  <si>
    <t>화랑공원 내 위치</t>
  </si>
  <si>
    <t>구민테니스장</t>
  </si>
  <si>
    <t>성서소각장 테니스장</t>
  </si>
  <si>
    <t>대구환경공단
(성서사업소)</t>
  </si>
  <si>
    <t>성서사업소내</t>
  </si>
  <si>
    <t>달서구 두류3동 597</t>
  </si>
  <si>
    <t>두류 테니스장</t>
  </si>
  <si>
    <t>646백만원</t>
  </si>
  <si>
    <t>505백만원</t>
  </si>
  <si>
    <t>380 lux</t>
  </si>
  <si>
    <t>두류공원 내 위치</t>
  </si>
  <si>
    <t>달서구 성당동 154</t>
  </si>
  <si>
    <t>유니버시아드 테니스장</t>
  </si>
  <si>
    <t>두류공원관리사무소(625-1949)</t>
  </si>
  <si>
    <t>3,500백만원</t>
  </si>
  <si>
    <t>1,500백만원</t>
  </si>
  <si>
    <t>5천만원</t>
  </si>
  <si>
    <t>5억</t>
  </si>
  <si>
    <t>성서이곡운동장 내
위치</t>
  </si>
  <si>
    <t>명곡 테니스장</t>
  </si>
  <si>
    <t>달성 군민운동장
테니스장</t>
  </si>
  <si>
    <t>달성군민운동장
내 위치</t>
  </si>
  <si>
    <t>논공 테니스장</t>
  </si>
  <si>
    <t>논공축구장내</t>
  </si>
  <si>
    <t>환경자원사업소
테니스장</t>
  </si>
  <si>
    <t>인조잔디 2면
데코탑 3면</t>
  </si>
  <si>
    <t>다사체육공원
테니스장</t>
  </si>
  <si>
    <t>다사체육공원 내</t>
  </si>
  <si>
    <t>현풍테니스장</t>
  </si>
  <si>
    <t>달성종합스포츠파크 테니스장</t>
  </si>
  <si>
    <t>달성종합스포츠파크 
테니스장</t>
  </si>
  <si>
    <t>달성군시설관리공단</t>
  </si>
  <si>
    <t>가창체육공원
테니스장</t>
  </si>
  <si>
    <t>가창체육공원 내</t>
  </si>
  <si>
    <t>아양아트센터
체육관</t>
  </si>
  <si>
    <t>동구문화재단</t>
  </si>
  <si>
    <t>핸드볼,농구,배구,배드민턴,탁구,미니축구</t>
  </si>
  <si>
    <t>25m×15m,
유아풀(159.39㎡)</t>
  </si>
  <si>
    <t>에어로빅장
무도장</t>
  </si>
  <si>
    <t>강동문화체육센터</t>
  </si>
  <si>
    <t>위탁
(동구생활체육회)</t>
  </si>
  <si>
    <t>599.04
(350)</t>
  </si>
  <si>
    <t>31.2×19.2
(25×14)</t>
  </si>
  <si>
    <t>농구,배구,배드민턴,탁구,프리테니스</t>
  </si>
  <si>
    <t>19×33×10m</t>
  </si>
  <si>
    <t>농구,배구,
배드민턴,족구</t>
  </si>
  <si>
    <t>대불스포츠센터</t>
  </si>
  <si>
    <t>475
1157</t>
  </si>
  <si>
    <t>21.6×22×3.5(H)
27.2×42.5×14(H)</t>
  </si>
  <si>
    <t>배드민턴, 농구, 배구, 탁구, 프리테니스 요가</t>
  </si>
  <si>
    <t>사무실, 관람석</t>
  </si>
  <si>
    <t>수성구 청소년수련관
체육관</t>
  </si>
  <si>
    <t>위탁
(마하야나불교문화원)</t>
  </si>
  <si>
    <t>29×19×8m</t>
  </si>
  <si>
    <t>청소년수련관</t>
  </si>
  <si>
    <t>수성국민체육센터</t>
  </si>
  <si>
    <t>43×34×11m</t>
  </si>
  <si>
    <t>농구,배구,탁구,
배드민턴</t>
  </si>
  <si>
    <t>위탁
(시설관리공단)</t>
  </si>
  <si>
    <t>24×48×8m</t>
  </si>
  <si>
    <t>6,000백만원</t>
  </si>
  <si>
    <t>3,000백만원</t>
  </si>
  <si>
    <t>대구 청소년수련원
체육관</t>
  </si>
  <si>
    <t>위탁
((재)대구카톨릭청소년회)</t>
  </si>
  <si>
    <t>34×22×10m</t>
  </si>
  <si>
    <t>청소년수련원</t>
  </si>
  <si>
    <t>달서구 청소년수련관
체육관</t>
  </si>
  <si>
    <t>위탁(마하야나
불교문화원)</t>
  </si>
  <si>
    <t>30×21×10m</t>
  </si>
  <si>
    <t>위탁(사회복지법인
전석복지재단)</t>
  </si>
  <si>
    <t>24×36×10m</t>
  </si>
  <si>
    <t>25m×13m
유아풀(46.2㎡)</t>
  </si>
  <si>
    <t>소체육실</t>
  </si>
  <si>
    <t>성서산업단지 다목적체육관</t>
  </si>
  <si>
    <t>40.6×71.1×14.6m</t>
  </si>
  <si>
    <t>농구, 배구,
배드민턴</t>
  </si>
  <si>
    <t>세미나실, 탁구장,
선수대기실, 샤워실</t>
  </si>
  <si>
    <t>달성군 청소년센터
체육관</t>
  </si>
  <si>
    <t>위탁
(달성복지재단)</t>
  </si>
  <si>
    <t>20×32.4×8m</t>
  </si>
  <si>
    <t>달성군 국민체육센터</t>
  </si>
  <si>
    <t>25m×6레인
유아풀장(65㎡)</t>
  </si>
  <si>
    <t>사무실, 운동지도자실,
다목적실</t>
  </si>
  <si>
    <t>화랑교 밑 게이트볼장</t>
  </si>
  <si>
    <t>동구청</t>
  </si>
  <si>
    <t>16*22</t>
  </si>
  <si>
    <t>마사토2 
인조잔디1</t>
  </si>
  <si>
    <t>달성종합스포츠파크 
전천후게이트볼장</t>
  </si>
  <si>
    <t>게이트블</t>
  </si>
  <si>
    <t>35*45</t>
  </si>
  <si>
    <t>동구 신암동 664-21</t>
  </si>
  <si>
    <t>아양아트센터
실내수영장</t>
  </si>
  <si>
    <t>동구
(위탁:동구문화재단)</t>
  </si>
  <si>
    <t>문화체육회관내</t>
  </si>
  <si>
    <t>서구
(위탁:함께하는 마음 재단)</t>
  </si>
  <si>
    <t>청소년수련관내</t>
  </si>
  <si>
    <t>청소년회관내</t>
  </si>
  <si>
    <t>성당동169-1</t>
  </si>
  <si>
    <t>두류 수영장</t>
  </si>
  <si>
    <t>일반시민</t>
  </si>
  <si>
    <t>5,060백만원</t>
  </si>
  <si>
    <t>240백만원</t>
  </si>
  <si>
    <t>두류공원내</t>
  </si>
  <si>
    <t>본동 산37-5</t>
  </si>
  <si>
    <t>384백만원</t>
  </si>
  <si>
    <t>웃는얼굴수영장</t>
  </si>
  <si>
    <t>위탁
(개인)</t>
  </si>
  <si>
    <t>달서구 청소년수련관
수영장</t>
  </si>
  <si>
    <t>위탁
(마하야나 불교문화원)</t>
  </si>
  <si>
    <t>근로자종합복지회관
수영장</t>
  </si>
  <si>
    <t>달구벌 종합스포츠센터
수영장</t>
  </si>
  <si>
    <t>장애인복지과
(위탁:전석복지재단)</t>
  </si>
  <si>
    <t>달구벌종합스포츠
센터 내</t>
  </si>
  <si>
    <t>대구학생문화센터
수영장</t>
  </si>
  <si>
    <t>교육청</t>
  </si>
  <si>
    <t>학생문화센터 내</t>
  </si>
  <si>
    <t>여성문화복지센터
수영장</t>
  </si>
  <si>
    <t>여성복지센터내</t>
  </si>
  <si>
    <t>달성문화센터수영장</t>
  </si>
  <si>
    <t>13
4</t>
  </si>
  <si>
    <t>6
2</t>
  </si>
  <si>
    <t>323
64</t>
  </si>
  <si>
    <t>달성문화센터 내</t>
  </si>
  <si>
    <t>서재문화체육센터 수영장</t>
  </si>
  <si>
    <t>대구</t>
  </si>
  <si>
    <t>북   구</t>
  </si>
  <si>
    <t>고성3가 2</t>
  </si>
  <si>
    <t>대구실내빙상장</t>
  </si>
  <si>
    <t>의자식
(이동식)</t>
  </si>
  <si>
    <t>2,135백만원</t>
  </si>
  <si>
    <t>시민운동장내</t>
  </si>
  <si>
    <t>X-게임장</t>
  </si>
  <si>
    <t>율하
체육공원내</t>
  </si>
  <si>
    <t>강변파크골프장</t>
  </si>
  <si>
    <t>50
90</t>
  </si>
  <si>
    <t>150
170</t>
  </si>
  <si>
    <t>인공암벽등반장</t>
  </si>
  <si>
    <t>대구체육공원 내 위치</t>
  </si>
  <si>
    <t>청소년수련관운동장
풋살경기장</t>
  </si>
  <si>
    <t>경기장1면
바닥:인조잔디</t>
  </si>
  <si>
    <t>환경자원사업소
족구장</t>
  </si>
  <si>
    <t>환경자원사업소
파크골프장</t>
  </si>
  <si>
    <t>화원파크골프장</t>
  </si>
  <si>
    <t>인천대공원사업소</t>
  </si>
  <si>
    <t>중구국민체육센터 축구장</t>
  </si>
  <si>
    <t>중구 시설관리공단</t>
  </si>
  <si>
    <t>트랙 레인 3</t>
  </si>
  <si>
    <t>영종영마루공원 축구장</t>
  </si>
  <si>
    <t>축구장,풋살장,
트렉 레인 3</t>
  </si>
  <si>
    <t>인천축구전용경기장</t>
  </si>
  <si>
    <t>㈜인천유나이티드</t>
  </si>
  <si>
    <t>게단식</t>
  </si>
  <si>
    <t>트랙 레인6, 농구장
족구장, 풋살장</t>
  </si>
  <si>
    <t>게이트볼장, 족구장, 테니스장</t>
  </si>
  <si>
    <t>영흥면 종합운동장</t>
  </si>
  <si>
    <t>다목적구장</t>
  </si>
  <si>
    <t>대청면 종합운동장</t>
  </si>
  <si>
    <t>승기잔디구장</t>
  </si>
  <si>
    <t>위탁
(㈜인천유나이티드)</t>
  </si>
  <si>
    <t>가좌테니스장</t>
  </si>
  <si>
    <t>마사토 6</t>
  </si>
  <si>
    <t>청사2부지 테니스장</t>
  </si>
  <si>
    <t>마사토 3</t>
  </si>
  <si>
    <t>월디테니스장</t>
  </si>
  <si>
    <t>그라운드
스카이코트</t>
  </si>
  <si>
    <t>열우물 테니스,
스쿼시경기장</t>
  </si>
  <si>
    <t>주적체육공원 테니스장</t>
  </si>
  <si>
    <t>논현포대근린공원 테니스장</t>
  </si>
  <si>
    <t>강화 실내테니스장</t>
  </si>
  <si>
    <t>우레탄 4</t>
  </si>
  <si>
    <t>강서 테니스장</t>
  </si>
  <si>
    <t>우레탄 2</t>
  </si>
  <si>
    <t>덕적면 종합운동장 내 위치</t>
  </si>
  <si>
    <t>영흥면 체육시설 테니스장</t>
  </si>
  <si>
    <t>영흥 종합운동장 내 위치</t>
  </si>
  <si>
    <t>계양테니스장</t>
  </si>
  <si>
    <t>케미칼  6</t>
  </si>
  <si>
    <t>계산국민체육센터</t>
  </si>
  <si>
    <t>22×39×9m</t>
  </si>
  <si>
    <t>계산고양골체육관</t>
  </si>
  <si>
    <t>위탁
(계양구체육회)</t>
  </si>
  <si>
    <t>30×26×8.6
18.8×16×4.4</t>
  </si>
  <si>
    <t>배드민턴
탁구</t>
  </si>
  <si>
    <t>궁도장
반코트농구장</t>
  </si>
  <si>
    <t>효성체육문화센터</t>
  </si>
  <si>
    <t>19.5×45,
14.2×9</t>
  </si>
  <si>
    <t>GX 프로그램 강습실
북카페, 헬스장, 문화교실</t>
  </si>
  <si>
    <t>핸드볼,농구,
배구,배드민턴</t>
  </si>
  <si>
    <t>25m×15m
15m×7m</t>
  </si>
  <si>
    <t>스포츠교실,문화
청소년실,주민생활시설</t>
  </si>
  <si>
    <t>남촌 다목적 체육센터</t>
  </si>
  <si>
    <t>화장실, 사무실</t>
  </si>
  <si>
    <t>부평국민체육센터</t>
  </si>
  <si>
    <t>체력측정실</t>
  </si>
  <si>
    <t>부평구다목적
실내체육관</t>
  </si>
  <si>
    <t>39.5ⅹ22.5</t>
  </si>
  <si>
    <t>에어로빅장(207㎡)</t>
  </si>
  <si>
    <t>중구시설관리공단</t>
  </si>
  <si>
    <t>헬스, 실내골프연습</t>
  </si>
  <si>
    <t>25m×22m</t>
  </si>
  <si>
    <t>다목적체육관</t>
  </si>
  <si>
    <t>검단복지회관
체육관</t>
  </si>
  <si>
    <t>24×18×9.6
24×15×9.6</t>
  </si>
  <si>
    <t>배드민턴,농구,
에어로빅</t>
  </si>
  <si>
    <t>24m×13m</t>
  </si>
  <si>
    <t>헬스장,복지회관</t>
  </si>
  <si>
    <t>서구청소년수련관
체육관</t>
  </si>
  <si>
    <t>14×7×10
10×7×10</t>
  </si>
  <si>
    <t>탁구, 포켓볼</t>
  </si>
  <si>
    <t>25m×13m
12m×5m</t>
  </si>
  <si>
    <t>실내외활동장,
공연장</t>
  </si>
  <si>
    <t>30×20×12</t>
  </si>
  <si>
    <t>농구,배드민턴,
검도,탁구</t>
  </si>
  <si>
    <t>에어로빅,헬스장</t>
  </si>
  <si>
    <t>서부여성회관</t>
  </si>
  <si>
    <t>에어로빅,요가</t>
  </si>
  <si>
    <t>에어로빅,요가,댄스등</t>
  </si>
  <si>
    <t>강화문화체육센터</t>
  </si>
  <si>
    <t>농구,배드민턴,탁구</t>
  </si>
  <si>
    <t>15×28</t>
  </si>
  <si>
    <t>배드민턴, 농구, 볼링</t>
  </si>
  <si>
    <t>볼링장,
소공연연습장</t>
  </si>
  <si>
    <t>남동국민체육센터</t>
  </si>
  <si>
    <t>30x23x9m</t>
  </si>
  <si>
    <t>에어로빅장,헬스장,
무도장</t>
  </si>
  <si>
    <t>인천시청소년수련관
체육관</t>
  </si>
  <si>
    <t>농구,배드민턴,
탁구</t>
  </si>
  <si>
    <t>25m×16m</t>
  </si>
  <si>
    <t>수영, 헬스,요가
에어로빅,공연장</t>
  </si>
  <si>
    <t>서창동 다목적 
체육센터</t>
  </si>
  <si>
    <t>화장실, 사무실 등</t>
  </si>
  <si>
    <t>옹진국민체육센터</t>
  </si>
  <si>
    <t>배드민턴,농구,배구</t>
  </si>
  <si>
    <t>다목적실,화장실,사무실 등</t>
  </si>
  <si>
    <t>실내게이트볼경기장</t>
  </si>
  <si>
    <t>20×15×16</t>
  </si>
  <si>
    <t>휴게실,사무실, 
배드민턴장</t>
  </si>
  <si>
    <t>중구노인복지관 게이트볼장</t>
  </si>
  <si>
    <t>중구노인복지관</t>
  </si>
  <si>
    <t>막구조</t>
  </si>
  <si>
    <t>영종복합청사내 게이트볼장</t>
  </si>
  <si>
    <t>영종동주민센터</t>
  </si>
  <si>
    <t>영마루공원 게이트볼장</t>
  </si>
  <si>
    <t>22×15</t>
  </si>
  <si>
    <t>다남게이트볼장</t>
  </si>
  <si>
    <t>미후홀공원
게이트볼경기장</t>
  </si>
  <si>
    <t>22×18</t>
  </si>
  <si>
    <t>구월 게이트볼장</t>
  </si>
  <si>
    <t>하도리실내게이트볼장</t>
  </si>
  <si>
    <t>대룡리실내게이트볼장</t>
  </si>
  <si>
    <t>망월리실내게이트볼장</t>
  </si>
  <si>
    <t>동막리 실내게이트볼장</t>
  </si>
  <si>
    <t>내가 실내게이트볼장</t>
  </si>
  <si>
    <t>교동 여성게이트볼장</t>
  </si>
  <si>
    <t>양사 전천후 게이트볼장</t>
  </si>
  <si>
    <t>장봉게이트볼장</t>
  </si>
  <si>
    <t>진촌게이트볼장</t>
  </si>
  <si>
    <t>남포게이트볼장</t>
  </si>
  <si>
    <t>대청게이트볼장</t>
  </si>
  <si>
    <t>문갑게이트볼장</t>
  </si>
  <si>
    <t>선재게이트볼장</t>
  </si>
  <si>
    <t>시도게이트볼장</t>
  </si>
  <si>
    <t>연평게이트볼장</t>
  </si>
  <si>
    <t>송현 배수지
인라인스케이트장</t>
  </si>
  <si>
    <t>동춘인라인롤러경기장</t>
  </si>
  <si>
    <t>검단배수지
인라인스케이트장</t>
  </si>
  <si>
    <t>연희배수지
인라인스케이트장</t>
  </si>
  <si>
    <t>석남배수지
인라인스케이트장</t>
  </si>
  <si>
    <t>수봉궁도장</t>
  </si>
  <si>
    <t>인천시체육회</t>
  </si>
  <si>
    <t>계양구(450-5113)</t>
  </si>
  <si>
    <t>www.gyeyang.go.kr</t>
  </si>
  <si>
    <t>연수정</t>
  </si>
  <si>
    <t>생활체육협의회(819-4200)</t>
  </si>
  <si>
    <t>배드민턴장</t>
  </si>
  <si>
    <t>X게임장</t>
  </si>
  <si>
    <t>남수정</t>
  </si>
  <si>
    <t>www.grandpark.net</t>
  </si>
  <si>
    <t>남호정</t>
  </si>
  <si>
    <t>위탁(궁도협회)</t>
  </si>
  <si>
    <t>서무정</t>
  </si>
  <si>
    <t>김미현 골프월드</t>
  </si>
  <si>
    <t>중구국민체육센터 
골프연습장</t>
  </si>
  <si>
    <t>연평 골프연습장</t>
  </si>
  <si>
    <t>백령 골프연습장</t>
  </si>
  <si>
    <t>남동아시아드
럭비경기장</t>
  </si>
  <si>
    <t>강화아시아드
BMX경기장</t>
  </si>
  <si>
    <t>진촌풋살장</t>
  </si>
  <si>
    <t>사곶풋살장</t>
  </si>
  <si>
    <t>대청풋살장</t>
  </si>
  <si>
    <t>소청풋살장</t>
  </si>
  <si>
    <t>소청다목적구장</t>
  </si>
  <si>
    <t>연희크리켓경기장</t>
  </si>
  <si>
    <t xml:space="preserve"> 동구</t>
  </si>
  <si>
    <t>용산생활체육시설
인조잔디구장</t>
  </si>
  <si>
    <t>상무시민공원
종합운동장</t>
  </si>
  <si>
    <t>위탁
(서구생활체육협의회)</t>
  </si>
  <si>
    <t>풍암생활체육공원 축구장</t>
  </si>
  <si>
    <t>일곡근린공원
인조잔디구장</t>
  </si>
  <si>
    <t>문화근린공원
인조잔디구장</t>
  </si>
  <si>
    <t>산동교 친수지구
축구장</t>
  </si>
  <si>
    <t>첨단체육공원
축구장</t>
  </si>
  <si>
    <t>북구종합운동장
축구장</t>
  </si>
  <si>
    <t>광주 지방공무원 교육원
축구장</t>
  </si>
  <si>
    <t>광주광역시
지방공무원교육원</t>
  </si>
  <si>
    <t>풍영 체육시설단지
축구장</t>
  </si>
  <si>
    <t>하남공원
인조잔디 축구장</t>
  </si>
  <si>
    <t>첨단종합운동장
축구장</t>
  </si>
  <si>
    <t>송정1교구장</t>
  </si>
  <si>
    <t>광산구시설관리공단</t>
  </si>
  <si>
    <t>용동공원 인조잔디 축구장</t>
  </si>
  <si>
    <t>운남체육시설단지 축구장</t>
  </si>
  <si>
    <t>보라매축구공원</t>
  </si>
  <si>
    <t>하남스포츠파크 축구장</t>
  </si>
  <si>
    <t>위탁
(광산구시설관리공단)</t>
  </si>
  <si>
    <t>덕흥동 영산강둔치 야구장</t>
  </si>
  <si>
    <t>위탁
(서구생활체육회)</t>
  </si>
  <si>
    <t>660백만원</t>
  </si>
  <si>
    <t>1983년</t>
  </si>
  <si>
    <t>1988년</t>
  </si>
  <si>
    <t>1개소</t>
  </si>
  <si>
    <t xml:space="preserve"> 무등야구장 </t>
  </si>
  <si>
    <t>U대회 경기전 관람석 4,072석(외야) 철거</t>
  </si>
  <si>
    <t>광주-기아챔피언스필드</t>
  </si>
  <si>
    <t>기아타이거즈</t>
  </si>
  <si>
    <t>첨단종합운동장
야구장</t>
  </si>
  <si>
    <t>2009
2013</t>
  </si>
  <si>
    <t>52
347</t>
  </si>
  <si>
    <t>운남생활체육시설단지
야구장</t>
  </si>
  <si>
    <t xml:space="preserve">동구 </t>
  </si>
  <si>
    <t>용산 정구장</t>
  </si>
  <si>
    <t>위탁
(동구청)</t>
  </si>
  <si>
    <t>용산 테니스장</t>
  </si>
  <si>
    <t>풍암동</t>
  </si>
  <si>
    <t>염주 테니스장</t>
  </si>
  <si>
    <t>시체육회(372-6411)</t>
  </si>
  <si>
    <t>1,600백만원</t>
  </si>
  <si>
    <t>월드컵경기장 내
위치</t>
  </si>
  <si>
    <t>전전후테니스장</t>
  </si>
  <si>
    <t>풍암생활체육공원
정구장1</t>
  </si>
  <si>
    <t>상무시민공원
테니스장</t>
  </si>
  <si>
    <t>봉선동</t>
  </si>
  <si>
    <t>봉선 테니스장</t>
  </si>
  <si>
    <t>진월국제테니스장</t>
  </si>
  <si>
    <t>중흥동</t>
  </si>
  <si>
    <t>중흥 정구장</t>
  </si>
  <si>
    <t>첨단체육공원
테니스장</t>
  </si>
  <si>
    <t>우산근린공원
테니스장</t>
  </si>
  <si>
    <t>위탁
(88테니스연합회)</t>
  </si>
  <si>
    <t>중외공원
테니스장</t>
  </si>
  <si>
    <t>광주시립미술관</t>
  </si>
  <si>
    <t>송정근린공원
테니스장</t>
  </si>
  <si>
    <t>첨단 테니스장</t>
  </si>
  <si>
    <t>풍영체육시설단지 
정구장</t>
  </si>
  <si>
    <t>월곡공원테니스장</t>
  </si>
  <si>
    <t>안청공원테니스장</t>
  </si>
  <si>
    <t>화정동</t>
  </si>
  <si>
    <t>염주 종합체육관</t>
  </si>
  <si>
    <t>5,116백만원</t>
  </si>
  <si>
    <t>2,800백만원</t>
  </si>
  <si>
    <t>3개소</t>
  </si>
  <si>
    <t>전구방식</t>
  </si>
  <si>
    <t>월드컵경기장
포함</t>
  </si>
  <si>
    <t>빛고을 체육관</t>
  </si>
  <si>
    <t>배구, 농구, 핸드볼</t>
  </si>
  <si>
    <t>350백만원</t>
  </si>
  <si>
    <t>광주여대시립유니버시아드체육관</t>
  </si>
  <si>
    <t>위탁
((학)송강학원)</t>
  </si>
  <si>
    <t>배구, 농구, 핸드볼,탁구,배드민턴,리듬체조</t>
  </si>
  <si>
    <t>지하1층 체력단련실</t>
  </si>
  <si>
    <t>동구청소년수련관
체육관</t>
  </si>
  <si>
    <t>31×20×9m</t>
  </si>
  <si>
    <t>농구, 배구</t>
  </si>
  <si>
    <t>2867백만원</t>
  </si>
  <si>
    <t>1500백만원</t>
  </si>
  <si>
    <t>3750백만원</t>
  </si>
  <si>
    <t>동구문화센터
체육관</t>
  </si>
  <si>
    <t>30×19m</t>
  </si>
  <si>
    <t>소공연장,문화취미교실,   동아리방</t>
  </si>
  <si>
    <t>월드컵경기장
내 위치</t>
  </si>
  <si>
    <t>서구문화센터
체육관</t>
  </si>
  <si>
    <t>위탁
(YMCA)</t>
  </si>
  <si>
    <t>13.7×15×11m</t>
  </si>
  <si>
    <t>요가,에어로빅</t>
  </si>
  <si>
    <t>농구, 배드민턴</t>
  </si>
  <si>
    <t>에어로빅,체력단련장 
헬스클럽,체력측정실</t>
  </si>
  <si>
    <t>광주광역시체육회관</t>
  </si>
  <si>
    <t>43×24×15.6m</t>
  </si>
  <si>
    <t>훈련장, 스쿼시장, 합숙소, 사무실 등</t>
  </si>
  <si>
    <t>광주광역시장애인국민체육센터</t>
  </si>
  <si>
    <t>위탁
(광주시장애인체육회)</t>
  </si>
  <si>
    <t>37.55×24.20×17.4m</t>
  </si>
  <si>
    <t>배구, 농구 ,배드민턴, 보치아</t>
  </si>
  <si>
    <t>훈련장, 합숙소, 체력측정실 등</t>
  </si>
  <si>
    <t>빛고을노인건강타운
체육관</t>
  </si>
  <si>
    <t>(재)빛고을노인재단</t>
  </si>
  <si>
    <t>탁구,농구,
배드민턴</t>
  </si>
  <si>
    <t>남구다목적체육관</t>
  </si>
  <si>
    <t>수영장,다목적강당,
헬스장 등</t>
  </si>
  <si>
    <t>에어로빅,레슬링연습장,
편의시설</t>
  </si>
  <si>
    <t>청소년수련관
체육관</t>
  </si>
  <si>
    <t>28×32×12m</t>
  </si>
  <si>
    <t>농구,배드민턴</t>
  </si>
  <si>
    <t>공연장, 프로그램실,
청소년상담복지센터</t>
  </si>
  <si>
    <t>북구 국민체육센터</t>
  </si>
  <si>
    <t>전  남
대학교</t>
  </si>
  <si>
    <t>전남대스포츠센터</t>
  </si>
  <si>
    <t>16×27m</t>
  </si>
  <si>
    <t>배드민턴, 배구</t>
  </si>
  <si>
    <t>체력측정실
다목적실</t>
  </si>
  <si>
    <t>장애인종합복지관
체육관</t>
  </si>
  <si>
    <t>위탁((사)광주
장애인총연합회)</t>
  </si>
  <si>
    <t>22.5×41.6×11m</t>
  </si>
  <si>
    <t>배구,농구,
배드민턴</t>
  </si>
  <si>
    <t>18m×4레인</t>
  </si>
  <si>
    <t>만남의 광장</t>
  </si>
  <si>
    <t>동림 다목적체육관</t>
  </si>
  <si>
    <t>43.4×26.4×13.75m</t>
  </si>
  <si>
    <t>배구,탁구,
배드민턴 등</t>
  </si>
  <si>
    <t>사무실, 탈의실, 샤워실</t>
  </si>
  <si>
    <t>북구태봉생활체육관</t>
  </si>
  <si>
    <t>19.5×28.×9.3m</t>
  </si>
  <si>
    <t>배구,탁구,농구
배드민턴 등</t>
  </si>
  <si>
    <t>빛고을국민체육센터</t>
  </si>
  <si>
    <t>31×21×9m</t>
  </si>
  <si>
    <t>핸드볼,농구,배구,
수영장,헬스장</t>
  </si>
  <si>
    <t>4755백만원</t>
  </si>
  <si>
    <t>1000백만원</t>
  </si>
  <si>
    <t>건강관리센터
주민생활시설</t>
  </si>
  <si>
    <t>첨단 실내배드민턴장(신관)</t>
  </si>
  <si>
    <t>60×20×10m</t>
  </si>
  <si>
    <t>13.4×6.1×11m</t>
  </si>
  <si>
    <t>샤워실,탈의실</t>
  </si>
  <si>
    <t>첨단 전천후게이트볼장</t>
  </si>
  <si>
    <t>학동</t>
  </si>
  <si>
    <t>동구문화센터
수영장</t>
  </si>
  <si>
    <t>(사)삼동청소년회</t>
  </si>
  <si>
    <t>시민 및 학생</t>
  </si>
  <si>
    <t>동구국민체육센터 수영장</t>
  </si>
  <si>
    <t>광주 실내수영장</t>
  </si>
  <si>
    <t>광주광역시도시공사(374-9165)</t>
  </si>
  <si>
    <t>위탁
(도시공사)</t>
  </si>
  <si>
    <t>21명</t>
  </si>
  <si>
    <t>시민 및 대표선수</t>
  </si>
  <si>
    <t>5*12*0.6H, 60㎡</t>
  </si>
  <si>
    <t>6,284백만원</t>
  </si>
  <si>
    <t>4,000백만원</t>
  </si>
  <si>
    <t>LED</t>
  </si>
  <si>
    <t>56㎡</t>
  </si>
  <si>
    <t>스포츠댄스교실</t>
  </si>
  <si>
    <t>72㎡</t>
  </si>
  <si>
    <t>임대</t>
  </si>
  <si>
    <t>치평동</t>
  </si>
  <si>
    <t>여성발전센터 수영장</t>
  </si>
  <si>
    <t>민간위탁</t>
  </si>
  <si>
    <t xml:space="preserve"> 72㎡</t>
  </si>
  <si>
    <t>6,442백만원</t>
  </si>
  <si>
    <t>남구 청소년수련관
수영장</t>
  </si>
  <si>
    <t>빛고을노인건강타운
수영장</t>
  </si>
  <si>
    <t>(재)빛고을노인복지재단</t>
  </si>
  <si>
    <t>북구 건강복지타운
(우산수영징)</t>
  </si>
  <si>
    <t>광주장애인종합복지관
수영장</t>
  </si>
  <si>
    <t>(사)광주장애인
총연합회</t>
  </si>
  <si>
    <t>1,485백만원</t>
  </si>
  <si>
    <t>복지관내</t>
  </si>
  <si>
    <t>빛고을국민체육센터
수영장</t>
  </si>
  <si>
    <t>남부대시립국제수영장</t>
  </si>
  <si>
    <t>위탁
((학)우암학원)</t>
  </si>
  <si>
    <t>수완 인라인롤러경기장</t>
  </si>
  <si>
    <t>금속혼합물
도료</t>
  </si>
  <si>
    <t>스텐드식</t>
  </si>
  <si>
    <t>첨단 인라인스케이트장</t>
  </si>
  <si>
    <t>관덕정</t>
  </si>
  <si>
    <t>광주시체육회(671-8383)</t>
  </si>
  <si>
    <t>60백만원</t>
  </si>
  <si>
    <t>무등정</t>
  </si>
  <si>
    <t>위탁
(북구 궁도협회)</t>
  </si>
  <si>
    <t>송무정</t>
  </si>
  <si>
    <t>광산구궁도협회(941-0098)</t>
  </si>
  <si>
    <t>2,250백만원</t>
  </si>
  <si>
    <t>상무시민
공원내</t>
  </si>
  <si>
    <t>염주파크골프장</t>
  </si>
  <si>
    <t>역도훈련장</t>
  </si>
  <si>
    <t>위탁
(시체육회)</t>
  </si>
  <si>
    <t>북구종합운동장
족구장</t>
  </si>
  <si>
    <t>첨단대상파크골프장</t>
  </si>
  <si>
    <t>위탁
(서구테니스협회)</t>
  </si>
  <si>
    <t>송강체육관</t>
  </si>
  <si>
    <t>위탁
(서구 체육회)</t>
  </si>
  <si>
    <t>동구국민체육센터</t>
  </si>
  <si>
    <t>요가,댄스스포츠</t>
  </si>
  <si>
    <t>핸드볼,농구,
배구배드민턴</t>
  </si>
  <si>
    <t>도마실국민체육센터</t>
  </si>
  <si>
    <t>36×22m</t>
  </si>
  <si>
    <t>배드민턴장, 탁구장</t>
  </si>
  <si>
    <t>위탁
(유성구체육회)</t>
  </si>
  <si>
    <t>동구 국민체육센터</t>
  </si>
  <si>
    <t>유아풀 68㎡포함</t>
  </si>
  <si>
    <t>부지면적 한밭
주경기장 포함</t>
  </si>
  <si>
    <t>위탁
(대전청소년교육연구원)</t>
  </si>
  <si>
    <t>위탁
(사회복지법인 미동)</t>
  </si>
  <si>
    <t>위탁
(목상동주민복지원원회)</t>
  </si>
  <si>
    <t>지수체육공원풋살장</t>
  </si>
  <si>
    <t>세종시</t>
  </si>
  <si>
    <t>칠금동 509-95</t>
  </si>
  <si>
    <t>본부석(스텐드)</t>
  </si>
  <si>
    <t>전의 생활체육공원
축구장</t>
  </si>
  <si>
    <t>미호천야구장
(세종제1야구장)</t>
  </si>
  <si>
    <t>세종야구장(SJ야구장) 
/ 한글공원</t>
  </si>
  <si>
    <t>조치원체육공원
테니스장</t>
  </si>
  <si>
    <t>하드5</t>
  </si>
  <si>
    <t>금남 주민자치센터
테니스장</t>
  </si>
  <si>
    <t>슈퍼클레이</t>
  </si>
  <si>
    <t>전의생활체육공원
테니스장</t>
  </si>
  <si>
    <t>소정테니스장</t>
  </si>
  <si>
    <t xml:space="preserve">연기군 조치원읍 신흥리380 </t>
  </si>
  <si>
    <t>세종시민 체육관</t>
  </si>
  <si>
    <t>핸드볼,배구,
배드민턴,농구,탁구</t>
  </si>
  <si>
    <t>단풍나무
후로링</t>
  </si>
  <si>
    <t>부강 생활체육관</t>
  </si>
  <si>
    <t>농어민문화체육센터</t>
  </si>
  <si>
    <t>20×36×11m</t>
  </si>
  <si>
    <t>배드민턴,농구,
배구</t>
  </si>
  <si>
    <t>시민체육관
보조 체육시설</t>
  </si>
  <si>
    <t>30×18(2층)
30×14(1층)</t>
  </si>
  <si>
    <t>검도,태권도,탁구,
에어로빅,복싱</t>
  </si>
  <si>
    <t>42×32</t>
  </si>
  <si>
    <t>배드민턴,
배구,농구</t>
  </si>
  <si>
    <t>25mx6레인</t>
  </si>
  <si>
    <t>에어로빅시설</t>
  </si>
  <si>
    <t>1-4생활권 복합커뮤니티센터(도담동)</t>
  </si>
  <si>
    <t>배드민턴,
배구</t>
  </si>
  <si>
    <t>1-5생활권 복합커뮤니티센터(어진동)</t>
  </si>
  <si>
    <t>42×34</t>
  </si>
  <si>
    <t>주민센터,노인복지시설,문화의집,도서관,지역아동센터,마을회관</t>
  </si>
  <si>
    <t>1-3생활권 복합커뮤니티센터(종촌동)</t>
  </si>
  <si>
    <t>42×35</t>
  </si>
  <si>
    <t>배드민턴, 탁구, 배구,농구</t>
  </si>
  <si>
    <t>죽림리(실내)게이트볼장</t>
  </si>
  <si>
    <t>연동면 게이트볼장</t>
  </si>
  <si>
    <t>신대 게이트볼장</t>
  </si>
  <si>
    <t>봉암  게이트볼장</t>
  </si>
  <si>
    <t>연기면  게이트볼장</t>
  </si>
  <si>
    <t>금남면 게이트볼장</t>
  </si>
  <si>
    <t>전의면 게이트볼장</t>
  </si>
  <si>
    <t>전동면  게이트볼장</t>
  </si>
  <si>
    <t>소정면  게이트볼장</t>
  </si>
  <si>
    <t>부강면  게이트볼장</t>
  </si>
  <si>
    <t>도계(장기)게이트볼장</t>
  </si>
  <si>
    <t>용현게이트볼장</t>
  </si>
  <si>
    <t>도담동 게이트볼장</t>
  </si>
  <si>
    <t>방축동 22-5</t>
  </si>
  <si>
    <t>세종 국민체육센터 수영장</t>
  </si>
  <si>
    <t>세종시
교육청</t>
  </si>
  <si>
    <t>국민생활관(041-540-2591)</t>
  </si>
  <si>
    <t>asan.chungnam.kr</t>
  </si>
  <si>
    <t>직장체육팀(수영)</t>
  </si>
  <si>
    <t>철근콘크리트식</t>
  </si>
  <si>
    <t>전동 시설관리사업소 
수영장</t>
  </si>
  <si>
    <t>한솔중학교 수영장</t>
  </si>
  <si>
    <t>한솔중학교 내</t>
  </si>
  <si>
    <t>아름동 복합커뮤니티센터 내</t>
  </si>
  <si>
    <t>고복야외수영장</t>
  </si>
  <si>
    <t>놀이풀 4조
(4각2조, 원형2조)</t>
  </si>
  <si>
    <t>조천변 인라인스케이트장</t>
  </si>
  <si>
    <t>칼라아스콘</t>
  </si>
  <si>
    <t>세종보 인라인스케이트장</t>
  </si>
  <si>
    <t>관운정</t>
  </si>
  <si>
    <t>동운정</t>
  </si>
  <si>
    <t>인조잔디 1면</t>
  </si>
  <si>
    <t>인조잔디 1면
천연잔디 1면</t>
  </si>
  <si>
    <t>수원시</t>
  </si>
  <si>
    <t xml:space="preserve"> 조원동 775-1</t>
  </si>
  <si>
    <t>수원종합운동장
주경기장</t>
  </si>
  <si>
    <t>수원시종합운동장관리사무소</t>
  </si>
  <si>
    <t>stadium.suwon.ne.kr</t>
  </si>
  <si>
    <t>삼성 프로2군, 수원시청 축구단</t>
  </si>
  <si>
    <t>lux</t>
  </si>
  <si>
    <t xml:space="preserve">조명탑6개소, </t>
  </si>
  <si>
    <t>가평생활체육테니스협회</t>
  </si>
  <si>
    <t>성남시</t>
  </si>
  <si>
    <t>성남동 3110번지</t>
  </si>
  <si>
    <t>성남종합운동장</t>
  </si>
  <si>
    <t>종합운동장관리사무소
(729-5870)</t>
  </si>
  <si>
    <t>cans21.net</t>
  </si>
  <si>
    <t>성남도시개발공사</t>
  </si>
  <si>
    <t>일화축구단</t>
  </si>
  <si>
    <t>야탑동 486번지</t>
  </si>
  <si>
    <t>탄천종합운동장</t>
  </si>
  <si>
    <t>성남시시설관리공단
(725-7100)</t>
  </si>
  <si>
    <t>http//simc.or.kr</t>
  </si>
  <si>
    <t>성남시 중고등부 육상대표부</t>
  </si>
  <si>
    <t>고양시</t>
  </si>
  <si>
    <t>대화동 2320번지</t>
  </si>
  <si>
    <t>고양종합운동장</t>
  </si>
  <si>
    <t>고양도시관리공사</t>
  </si>
  <si>
    <t>천연탄성고무</t>
  </si>
  <si>
    <t>고양종합운동장
보조경기장</t>
  </si>
  <si>
    <t>부지 및 사업비는 
고양종합운동장 포함</t>
  </si>
  <si>
    <t>덕양 별무리경기장</t>
  </si>
  <si>
    <t>부천시</t>
  </si>
  <si>
    <t>춘의동8번지일원</t>
  </si>
  <si>
    <t>부천종합운동장</t>
  </si>
  <si>
    <t>부천시시설관리공단</t>
  </si>
  <si>
    <t>SK프로축구팀</t>
  </si>
  <si>
    <t>몬도</t>
  </si>
  <si>
    <t>RC및SRC</t>
  </si>
  <si>
    <t>1500lux</t>
  </si>
  <si>
    <t>크레이, 50석,조명탑2,관리실</t>
  </si>
  <si>
    <t>보조경기장</t>
  </si>
  <si>
    <t>부천시설관리공단</t>
  </si>
  <si>
    <t>마평동 703</t>
  </si>
  <si>
    <t>용인종합운동장</t>
  </si>
  <si>
    <t>www.yonginsisul.or.kr</t>
  </si>
  <si>
    <t>용인시육상직장경기부</t>
  </si>
  <si>
    <t>용인시시설관리공단(329-3401)</t>
  </si>
  <si>
    <t>죽전동 1003-235번지일원</t>
  </si>
  <si>
    <t>수지레스피아</t>
  </si>
  <si>
    <t>L90m, 600*4단</t>
  </si>
  <si>
    <t>테니스장4면, 농구장1면,
게이트볼장2면</t>
  </si>
  <si>
    <t>안산시</t>
  </si>
  <si>
    <t>단원구 화랑로 260</t>
  </si>
  <si>
    <t>와~스타디움</t>
  </si>
  <si>
    <t>위탁
안산도시공사</t>
  </si>
  <si>
    <t>주경기장
보조경기장</t>
  </si>
  <si>
    <t>안양시</t>
  </si>
  <si>
    <t xml:space="preserve">  비산3동 1023번지 </t>
  </si>
  <si>
    <t>안양종합운동장
주경기장</t>
  </si>
  <si>
    <t>시설관리공단(389-5215)</t>
  </si>
  <si>
    <t>http://www.ansi.or.kr</t>
  </si>
  <si>
    <t>市소속육상선수, LG축구단</t>
  </si>
  <si>
    <t>1개소(L=12.35m, B=6.45m)</t>
  </si>
  <si>
    <t>이패동 일원</t>
  </si>
  <si>
    <t>남양주시 종합운동장
보조경기장</t>
  </si>
  <si>
    <t>남양주시 공보체육과
(590-4511)</t>
  </si>
  <si>
    <t>남양주 도시공사</t>
  </si>
  <si>
    <t>일반 동호회</t>
  </si>
  <si>
    <t>의자식,토성잔디</t>
  </si>
  <si>
    <t>640lux</t>
  </si>
  <si>
    <t>크레이, 218석(계단식),조명탑12,관리실</t>
  </si>
  <si>
    <t>의정부시 체육로90</t>
  </si>
  <si>
    <t>의정부종합운동장
주경기장</t>
  </si>
  <si>
    <t>체육시설관리사무소
(828-4621)</t>
  </si>
  <si>
    <t>http://www.ui4u.net/city/html/
division/division08_02.html</t>
  </si>
  <si>
    <t>의정부시시설관리공단</t>
  </si>
  <si>
    <t>R.C조</t>
  </si>
  <si>
    <t>1(L:10.24m, H:7.68m)</t>
  </si>
  <si>
    <t>800lux</t>
  </si>
  <si>
    <t>경기장면적 11,455㎡</t>
  </si>
  <si>
    <t>평택시</t>
  </si>
  <si>
    <t>합정동 249</t>
  </si>
  <si>
    <t>소사벌레포츠타운
종합운동장</t>
  </si>
  <si>
    <t>www.pyongta.go.kr</t>
  </si>
  <si>
    <t>청북면 후사리 265-1</t>
  </si>
  <si>
    <t>평택 서부 공설운동장</t>
  </si>
  <si>
    <t>시흥시</t>
  </si>
  <si>
    <t>금정동 871번지</t>
  </si>
  <si>
    <t>정왕동
육상경기장</t>
  </si>
  <si>
    <t>http://www.gunpo21.net/</t>
  </si>
  <si>
    <t>군포시민,군포시청 육상부</t>
  </si>
  <si>
    <t>584㎡</t>
  </si>
  <si>
    <t>멀리뛰기장</t>
  </si>
  <si>
    <t>216㎡</t>
  </si>
  <si>
    <t>개방</t>
  </si>
  <si>
    <t>옥구공원
걷기 트랙</t>
  </si>
  <si>
    <t>화성시</t>
  </si>
  <si>
    <t>향남읍 향남로 470</t>
  </si>
  <si>
    <t>화성종합경기타운
주경기장</t>
  </si>
  <si>
    <t>화성도시공사</t>
  </si>
  <si>
    <t>향남읍 행정리 478</t>
  </si>
  <si>
    <t>반송동 59</t>
  </si>
  <si>
    <t>화성종합경기타운
보조경기장</t>
  </si>
  <si>
    <t>부지면적, 사업비는 화성종합
경기타운 주경기장 포함</t>
  </si>
  <si>
    <t>광명시</t>
  </si>
  <si>
    <t>노온사동 2-1번지</t>
  </si>
  <si>
    <t>노온정수장
 다목적운동장</t>
  </si>
  <si>
    <t>파주시</t>
  </si>
  <si>
    <t>파주스타디움
(공설운동장)</t>
  </si>
  <si>
    <t>테니스장5면
궁도장 1면 등</t>
  </si>
  <si>
    <t>파주스타디움
(보조경기장)</t>
  </si>
  <si>
    <t>탄성고무</t>
  </si>
  <si>
    <t>군포시</t>
  </si>
  <si>
    <t>시민체육광장
운동장</t>
  </si>
  <si>
    <t>복합생활스포츠타운
운동장</t>
  </si>
  <si>
    <t>복합탄성고무</t>
  </si>
  <si>
    <t>경안동 109</t>
  </si>
  <si>
    <t>광주시 공설운동장</t>
  </si>
  <si>
    <t>광주시민</t>
  </si>
  <si>
    <t>테니스</t>
  </si>
  <si>
    <t>광주시테니스협회</t>
  </si>
  <si>
    <t>광주시배드민턴협회</t>
  </si>
  <si>
    <t>광주시게이트볼협회</t>
  </si>
  <si>
    <t>테니스장 4, 배드민턴장 3, 
게이트볼장 1</t>
  </si>
  <si>
    <t>김포시</t>
  </si>
  <si>
    <t>사우동 290</t>
  </si>
  <si>
    <t>김포시 종합운동장</t>
  </si>
  <si>
    <t>김포시시설관리공단</t>
  </si>
  <si>
    <t>위탁
(김포도시공사)</t>
  </si>
  <si>
    <t>쳔연탄성고무</t>
  </si>
  <si>
    <t>조명탑4,관리실</t>
  </si>
  <si>
    <t>금파테니스클럽</t>
  </si>
  <si>
    <t>테니스장 3면</t>
  </si>
  <si>
    <t>이천시</t>
  </si>
  <si>
    <t>이천시 종합운동장</t>
  </si>
  <si>
    <t>체육시설관리사무소
(644-2671)</t>
  </si>
  <si>
    <t>이천상무</t>
  </si>
  <si>
    <t>1, (1200*730)</t>
  </si>
  <si>
    <t>크레이, 관리실</t>
  </si>
  <si>
    <t>통합관리</t>
  </si>
  <si>
    <t>크레이</t>
  </si>
  <si>
    <t>테니스장 3면
족구장 2면.정구장5면</t>
  </si>
  <si>
    <t>이천훈련원 대운동장</t>
  </si>
  <si>
    <t>대한장애인
체육회</t>
  </si>
  <si>
    <t>대한장애인체육회</t>
  </si>
  <si>
    <t>탄성포장재</t>
  </si>
  <si>
    <t>축구장 1면</t>
  </si>
  <si>
    <t>안성시</t>
  </si>
  <si>
    <t>보개면 양복리 210</t>
  </si>
  <si>
    <t>안성시 종합운동장</t>
  </si>
  <si>
    <t>안성시 시설관리공단
(676-2773)</t>
  </si>
  <si>
    <t>http://asimc.or.kr/</t>
  </si>
  <si>
    <t>시민 등</t>
  </si>
  <si>
    <t>양주시</t>
  </si>
  <si>
    <t>군내면 구읍리 691</t>
  </si>
  <si>
    <t>포천종합운동장</t>
  </si>
  <si>
    <t>4명</t>
  </si>
  <si>
    <t>포천시민</t>
  </si>
  <si>
    <t xml:space="preserve">조명탑 4개, </t>
  </si>
  <si>
    <t>포천시테니스협회</t>
  </si>
  <si>
    <t>씨름장</t>
  </si>
  <si>
    <t>비가림시설 설치</t>
  </si>
  <si>
    <t>씨름장 1면</t>
  </si>
  <si>
    <t>오산시종합운동장</t>
  </si>
  <si>
    <t>osan.go.kr</t>
  </si>
  <si>
    <t>하남시</t>
  </si>
  <si>
    <t>하남종합운동장
주경기장</t>
  </si>
  <si>
    <t>하남도시공사</t>
  </si>
  <si>
    <t>여주시</t>
  </si>
  <si>
    <t>여주시 월송동 1
 (영릉로 123)</t>
  </si>
  <si>
    <t>여주종합운동장</t>
  </si>
  <si>
    <t>여주군민</t>
  </si>
  <si>
    <t>군테니스협회</t>
  </si>
  <si>
    <t>누락 추가</t>
  </si>
  <si>
    <t>동두천시</t>
  </si>
  <si>
    <t>생연동 70</t>
  </si>
  <si>
    <t>동두천시 종합운동장</t>
  </si>
  <si>
    <t>동두천시시설사업소</t>
  </si>
  <si>
    <t>크레이,조명탑4</t>
  </si>
  <si>
    <t>동두천시테니스협회</t>
  </si>
  <si>
    <t>축구 보조구장</t>
  </si>
  <si>
    <t>시설사업소</t>
  </si>
  <si>
    <t>과천시</t>
  </si>
  <si>
    <t>관문체육공원
운동장</t>
  </si>
  <si>
    <t>과천시시설관리공단</t>
  </si>
  <si>
    <t>citizenshall.or.kr</t>
  </si>
  <si>
    <t>23명</t>
  </si>
  <si>
    <t>대  관</t>
  </si>
  <si>
    <t>1.2m</t>
  </si>
  <si>
    <t>목재계단식</t>
  </si>
  <si>
    <t>4 (1000W x 6개)</t>
  </si>
  <si>
    <t>30 lux</t>
  </si>
  <si>
    <t>조명탑2 (1000W x 2개)</t>
  </si>
  <si>
    <t>과천시 시설관리공단</t>
  </si>
  <si>
    <t>농  구  장</t>
  </si>
  <si>
    <t>배  구  장</t>
  </si>
  <si>
    <t>테 니 스 장</t>
  </si>
  <si>
    <t>조명탑3 (400W x 12개)</t>
  </si>
  <si>
    <t>가평군</t>
  </si>
  <si>
    <t>가평종합운동장</t>
  </si>
  <si>
    <t>www.ga21.net</t>
  </si>
  <si>
    <t>계단식+토성잔디</t>
  </si>
  <si>
    <t>연천군</t>
  </si>
  <si>
    <t>연천읍 옥산리 320</t>
  </si>
  <si>
    <t>연천공설운동장</t>
  </si>
  <si>
    <t>크레이, 10석,조명탑3</t>
  </si>
  <si>
    <t>연천군시설관리공단</t>
  </si>
  <si>
    <t>게이트볼연합회</t>
  </si>
  <si>
    <t>클레이,조명탑1</t>
  </si>
  <si>
    <t>보조축구장 2, 게이트볼장 4,
 족구장 2, 농구장 2</t>
  </si>
  <si>
    <t xml:space="preserve">연천읍 문화로 150 </t>
  </si>
  <si>
    <t>연천공설운동장 
보조트랙</t>
  </si>
  <si>
    <t>주 경기장에 포함</t>
  </si>
  <si>
    <t>조원동 775-1</t>
  </si>
  <si>
    <t>수원종합운동장
야구장</t>
  </si>
  <si>
    <t>좌판고정식</t>
  </si>
  <si>
    <t>1550lus</t>
  </si>
  <si>
    <t>탄천종합운동장
보조경기장 야구장</t>
  </si>
  <si>
    <t>http://simc.or.kr</t>
  </si>
  <si>
    <t>탄천종합운동장
부지내 포함</t>
  </si>
  <si>
    <t>탄천변 제1 체육공원
모란야구장</t>
  </si>
  <si>
    <t>백현야구장</t>
  </si>
  <si>
    <t>리틀야구장</t>
  </si>
  <si>
    <t>대화동2320</t>
  </si>
  <si>
    <t>고양 국가대표 야구연습장</t>
  </si>
  <si>
    <t>고양스포츠타운내</t>
  </si>
  <si>
    <t>까치울야구장</t>
  </si>
  <si>
    <t>부천시청(정수과)</t>
  </si>
  <si>
    <t>까치울 정수장 
부지내 위치</t>
  </si>
  <si>
    <t>독고탁 야구장</t>
  </si>
  <si>
    <t>북부수자원생태궝원 내 위치</t>
  </si>
  <si>
    <t>남사시민야구장</t>
  </si>
  <si>
    <t>위탁
(용인시체육회)</t>
  </si>
  <si>
    <t xml:space="preserve">수지구 죽전동 </t>
  </si>
  <si>
    <t>위탁
(용인도시공사)</t>
  </si>
  <si>
    <t>모현레스피아 야구장</t>
  </si>
  <si>
    <t>배나물 야구장</t>
  </si>
  <si>
    <t>안산시체육회(481-3144)</t>
  </si>
  <si>
    <t>실내야구연습장</t>
  </si>
  <si>
    <t>실내연습</t>
  </si>
  <si>
    <t>아동야구</t>
  </si>
  <si>
    <t>실내야구연습장
리틀야구장 1면</t>
  </si>
  <si>
    <t>성곡동 696</t>
  </si>
  <si>
    <t>성곡 야구장</t>
  </si>
  <si>
    <t>위탁
(안산도시공사)</t>
  </si>
  <si>
    <t>1루:85
3루:99</t>
  </si>
  <si>
    <t>신길동 1376</t>
  </si>
  <si>
    <t>신길야구장</t>
  </si>
  <si>
    <t>87,75</t>
  </si>
  <si>
    <t>123,75</t>
  </si>
  <si>
    <t>사동 1640</t>
  </si>
  <si>
    <t xml:space="preserve">해양야구장                                                   </t>
  </si>
  <si>
    <t>4,500*2면</t>
  </si>
  <si>
    <t>석수체육공원 야구장</t>
  </si>
  <si>
    <t>석수체육공원
축구장부지내포함</t>
  </si>
  <si>
    <t>인조단디</t>
  </si>
  <si>
    <t>북한강 체육공원 야구장</t>
  </si>
  <si>
    <t>북부권 야구장</t>
  </si>
  <si>
    <t>녹양야구장</t>
  </si>
  <si>
    <t>가능동 산28-1</t>
  </si>
  <si>
    <t>팽성읍 신대리 산23-1</t>
  </si>
  <si>
    <t>계양 야구장</t>
  </si>
  <si>
    <t>포승읍 만호리 589</t>
  </si>
  <si>
    <t>신당 야구장</t>
  </si>
  <si>
    <t>신당공원내
위치 신설</t>
  </si>
  <si>
    <t>진위면 신리 189-1</t>
  </si>
  <si>
    <t>진위 야구장</t>
  </si>
  <si>
    <t>하천부지내
위치 신설</t>
  </si>
  <si>
    <t>서탄면 금암리 124</t>
  </si>
  <si>
    <t>서탄 야구장</t>
  </si>
  <si>
    <t>정왕동 체육공원 야구장</t>
  </si>
  <si>
    <t>소망공원 야구장</t>
  </si>
  <si>
    <t>교하체육공원
야구장</t>
  </si>
  <si>
    <t>교하체육공원
부지내 포함</t>
  </si>
  <si>
    <t>파평야구장</t>
  </si>
  <si>
    <t>시립광명야구장</t>
  </si>
  <si>
    <t>대곶면 오니산리 239</t>
  </si>
  <si>
    <t>오니산리 야구장</t>
  </si>
  <si>
    <t>해병2사단 8연대내
야구장1면</t>
  </si>
  <si>
    <t>전호야구장</t>
  </si>
  <si>
    <t>이천시 모가면 소고리 618외</t>
  </si>
  <si>
    <t>모가 야구장</t>
  </si>
  <si>
    <t>위탁(이천시체육·생활체육회)</t>
  </si>
  <si>
    <t>이천시 야구장</t>
  </si>
  <si>
    <t>복하천 체육공원 야구장</t>
  </si>
  <si>
    <t>구리시</t>
  </si>
  <si>
    <t>구리시 리틀야구장</t>
  </si>
  <si>
    <t xml:space="preserve"> 한강 시민공원 야구장(1)</t>
  </si>
  <si>
    <t>위탁
(구리도시공사)</t>
  </si>
  <si>
    <t>한강 시민공원 야구장(2)</t>
  </si>
  <si>
    <t>한강 시민공원 야구장(3)</t>
  </si>
  <si>
    <t>에코스포츠센터 야구장</t>
  </si>
  <si>
    <t>백석읍 오산리 239-3번지 일원</t>
  </si>
  <si>
    <t>백석생활체육공원 야구장
(성인)</t>
  </si>
  <si>
    <t>백석생활체육공원 
리틀야구장</t>
  </si>
  <si>
    <t>장흥생활체육공원 야구장</t>
  </si>
  <si>
    <t>추가</t>
  </si>
  <si>
    <t>안성맞춤야구장</t>
  </si>
  <si>
    <t>포천시 창수면 오가리 941</t>
  </si>
  <si>
    <t>포천 야구장</t>
  </si>
  <si>
    <t>선동둔치 체육시설</t>
  </si>
  <si>
    <t>여주시 하동 3-114</t>
  </si>
  <si>
    <t>양섬야구장</t>
  </si>
  <si>
    <t>여주시 현암동 213-4</t>
  </si>
  <si>
    <t>여주리틀야구장</t>
  </si>
  <si>
    <t>현암지구내
리틀야구장1면</t>
  </si>
  <si>
    <t>양평군</t>
  </si>
  <si>
    <t>선곡리 야구장</t>
  </si>
  <si>
    <t>선곡리 마을회</t>
  </si>
  <si>
    <t>오목천동 134</t>
  </si>
  <si>
    <t>권선동 1012</t>
  </si>
  <si>
    <t>올림픽공원
테니스장</t>
  </si>
  <si>
    <t>수원시테니스협회</t>
  </si>
  <si>
    <t>250lux</t>
  </si>
  <si>
    <t>매탄4동 811</t>
  </si>
  <si>
    <t>매탄공원
테니스장</t>
  </si>
  <si>
    <t>송죽동 305</t>
  </si>
  <si>
    <t>만석공원
테니스장</t>
  </si>
  <si>
    <t>서둔동 259-5</t>
  </si>
  <si>
    <t>여기산공원
테니스장</t>
  </si>
  <si>
    <t>나촌배수지
테니스장</t>
  </si>
  <si>
    <t>호매실배수지
테니스장</t>
  </si>
  <si>
    <t>위탁                                   (수원시체육회)</t>
  </si>
  <si>
    <t>연암배수지
테니스장</t>
  </si>
  <si>
    <t>탄천 종합운동장 
테니스장</t>
  </si>
  <si>
    <t>양지동 986번지</t>
  </si>
  <si>
    <t>양지 테니스장</t>
  </si>
  <si>
    <t>성남동 56-1번지</t>
  </si>
  <si>
    <t>대원 테니스장</t>
  </si>
  <si>
    <t>금광동 산9번지</t>
  </si>
  <si>
    <t>황송 테니스장</t>
  </si>
  <si>
    <t>신흥동 2344번지</t>
  </si>
  <si>
    <t>희망대 테니스장</t>
  </si>
  <si>
    <t>수내 테니스장</t>
  </si>
  <si>
    <t>성사동 산 552</t>
  </si>
  <si>
    <t>고양 시립테니스장</t>
  </si>
  <si>
    <t>케이컬</t>
  </si>
  <si>
    <t>토당동 3-39</t>
  </si>
  <si>
    <t>토당제2근린공원 
테니스장</t>
  </si>
  <si>
    <t>위탁
(고양시테니스협회)</t>
  </si>
  <si>
    <t>행주내동 202</t>
  </si>
  <si>
    <t>충장체육시설
테니스장</t>
  </si>
  <si>
    <t>한국철도
시설공단</t>
  </si>
  <si>
    <t>대화동 2314</t>
  </si>
  <si>
    <t>대화레포츠공원
테니스장</t>
  </si>
  <si>
    <t>중산동 1565</t>
  </si>
  <si>
    <t>중산제2호근린공원
테니스장</t>
  </si>
  <si>
    <t>화정동 943</t>
  </si>
  <si>
    <t>화정제8호근린공원
테니스장</t>
  </si>
  <si>
    <t>성사동 269</t>
  </si>
  <si>
    <t>성라공원
테니스장</t>
  </si>
  <si>
    <t>벽제동 산 43-32</t>
  </si>
  <si>
    <t>벽제배수지
테니스장</t>
  </si>
  <si>
    <t>위탁(고양시테니스협회)</t>
  </si>
  <si>
    <t>백석동 1235</t>
  </si>
  <si>
    <t>환경에너지 시설 내
 테니스장</t>
  </si>
  <si>
    <t>환경에너지시설
부지 내 위치</t>
  </si>
  <si>
    <t>대화동 2320</t>
  </si>
  <si>
    <t>성저테니스장</t>
  </si>
  <si>
    <t>의자(등의자)및  개별의자</t>
  </si>
  <si>
    <t>32백만원</t>
  </si>
  <si>
    <t>원미공원
테니스장</t>
  </si>
  <si>
    <t>의자(등의자)및 개별의자</t>
  </si>
  <si>
    <t>시청 테니스장</t>
  </si>
  <si>
    <t>소사1배수지
테니스장</t>
  </si>
  <si>
    <t>종합운동장
테니스장</t>
  </si>
  <si>
    <t>남동 산38-2</t>
  </si>
  <si>
    <t>용인 실외 종합테니스장</t>
  </si>
  <si>
    <t>용인시테니스협회
(285-1148)</t>
  </si>
  <si>
    <t>위탁
(용인시테니스협회)</t>
  </si>
  <si>
    <t>위탁관리</t>
  </si>
  <si>
    <t>1200천원</t>
  </si>
  <si>
    <t>4600천원</t>
  </si>
  <si>
    <t>용인 실내 종합테니스장</t>
  </si>
  <si>
    <t>위탁 (명지대)</t>
  </si>
  <si>
    <t>의자</t>
  </si>
  <si>
    <t>파이프트러스</t>
  </si>
  <si>
    <t>백암면 백암리 224-4</t>
  </si>
  <si>
    <t>백암 테니스장</t>
  </si>
  <si>
    <t>풍덕천동 산13-1</t>
  </si>
  <si>
    <t>수지체육공원
테니스장</t>
  </si>
  <si>
    <t>축구장부지면적
편입</t>
  </si>
  <si>
    <t>수지레스피아
테니스장</t>
  </si>
  <si>
    <t>모현 레스피아
테니스장</t>
  </si>
  <si>
    <t>신갈고가 하부
 테니스장</t>
  </si>
  <si>
    <t>신봉동 539-9</t>
  </si>
  <si>
    <t>신봉동 고가하부 테니스장</t>
  </si>
  <si>
    <t>공세동테니스장</t>
  </si>
  <si>
    <t>고잔동713-3</t>
  </si>
  <si>
    <t>시립 호수 테니스장</t>
  </si>
  <si>
    <t>안양 종합운동장
테니스장</t>
  </si>
  <si>
    <t xml:space="preserve">  위탁
(안양시테니스협회)</t>
  </si>
  <si>
    <t>중앙공원테니스장</t>
  </si>
  <si>
    <t>위탁
(안양시테니스협회)</t>
  </si>
  <si>
    <t>호계동 1113-2</t>
  </si>
  <si>
    <t>자유공원테니스장</t>
  </si>
  <si>
    <t>관양동 1590</t>
  </si>
  <si>
    <t>인조잔디 5</t>
  </si>
  <si>
    <t>별내동 테니스장</t>
  </si>
  <si>
    <t>공원부지 내</t>
  </si>
  <si>
    <t>의정부시 체육로 90</t>
  </si>
  <si>
    <t>생활체육테니스협회</t>
  </si>
  <si>
    <t xml:space="preserve">
시설관리공단</t>
  </si>
  <si>
    <t>푸른마당 테니스장</t>
  </si>
  <si>
    <t>이충레포츠공원 
테니스장</t>
  </si>
  <si>
    <t>위탁
(평택시테니스협회)</t>
  </si>
  <si>
    <t>300LUX</t>
  </si>
  <si>
    <t>신대동 621-10</t>
  </si>
  <si>
    <t>신대레포츠공원
테니스장</t>
  </si>
  <si>
    <t>인조잔디6
하드2</t>
  </si>
  <si>
    <t>팽성읍 송화리 27-4</t>
  </si>
  <si>
    <t>안정근린공원
팽성 테니스장</t>
  </si>
  <si>
    <t>배곧 테니스장</t>
  </si>
  <si>
    <t>비둘기공원
테니스장</t>
  </si>
  <si>
    <t>대야배수지 테니스장</t>
  </si>
  <si>
    <t>희망공원 테니스장</t>
  </si>
  <si>
    <t xml:space="preserve">인조잔디 </t>
  </si>
  <si>
    <t>남양동 2000</t>
  </si>
  <si>
    <t>화성시
(369-2173)</t>
  </si>
  <si>
    <t>송산면 사강리 365-5</t>
  </si>
  <si>
    <t>샌드위치판낼(관리동)</t>
  </si>
  <si>
    <t>관리동,파고라</t>
  </si>
  <si>
    <t>동탄센트럴파크
테니스장</t>
  </si>
  <si>
    <t>위탁
(화성시테니스연합회)</t>
  </si>
  <si>
    <t>기안동 896</t>
  </si>
  <si>
    <t>야생초공원 테니스장</t>
  </si>
  <si>
    <t>도원체육공원
테니스장</t>
  </si>
  <si>
    <t>서신생활체육시설 테니스장</t>
  </si>
  <si>
    <t>석우동 4</t>
  </si>
  <si>
    <t>노온사동 1267번지</t>
  </si>
  <si>
    <t>시립테니스장</t>
  </si>
  <si>
    <t>위탁
(시 생활체육협의회)</t>
  </si>
  <si>
    <t>금촌체육공원
테니스장</t>
  </si>
  <si>
    <t>파주시 테니스협회</t>
  </si>
  <si>
    <t>위탁
(파주시테니스협회)</t>
  </si>
  <si>
    <t>공원에 포함</t>
  </si>
  <si>
    <t>통일공원
테니스장</t>
  </si>
  <si>
    <t>적성체육공원
테니스장</t>
  </si>
  <si>
    <t>파주스타디움
(공설운동장) 테니스장</t>
  </si>
  <si>
    <t>공설운동장에 포함</t>
  </si>
  <si>
    <t>연풍리 체육공원
테니스장</t>
  </si>
  <si>
    <t>월롱체육공원
테니스장</t>
  </si>
  <si>
    <t>월롱체육공원
부지내 위치</t>
  </si>
  <si>
    <t>교하체육공원
테니스장</t>
  </si>
  <si>
    <t>교하체육공원
부지내 위치</t>
  </si>
  <si>
    <t>광탄 테니스장</t>
  </si>
  <si>
    <t>운정건강공원1
테니스장</t>
  </si>
  <si>
    <t>운정건강공원2
테니스장</t>
  </si>
  <si>
    <t>월롱100주년기념체육관
테니스장</t>
  </si>
  <si>
    <t>법원체육공원
테니스장</t>
  </si>
  <si>
    <t>시민체육광장
테니스장</t>
  </si>
  <si>
    <t>하드코트 9</t>
  </si>
  <si>
    <t>중대동 328-1</t>
  </si>
  <si>
    <t>중대테니스장</t>
  </si>
  <si>
    <t>위탁
(연천군테니스협회)</t>
  </si>
  <si>
    <t>인조잔디 1
클레이 2</t>
  </si>
  <si>
    <t>경안동 97-27</t>
  </si>
  <si>
    <t>광주시공설운동장 테니스장</t>
  </si>
  <si>
    <t>위탁
(광주시테니스협회)</t>
  </si>
  <si>
    <t>도척그린공원 테니스장</t>
  </si>
  <si>
    <t>광주시
(도척면사무소)</t>
  </si>
  <si>
    <t>인조잔디 2</t>
  </si>
  <si>
    <t>누락시설</t>
  </si>
  <si>
    <t>곤지암생활체육공원 
테니스장</t>
  </si>
  <si>
    <t>광주시
(곤지암읍사무소)</t>
  </si>
  <si>
    <t>곤지암생활체육공원 포함</t>
  </si>
  <si>
    <t>위탁
(테니스협회)</t>
  </si>
  <si>
    <t>솔터 테니스장</t>
  </si>
  <si>
    <t>기부채납</t>
  </si>
  <si>
    <t>종합운동장 내 테니스장</t>
  </si>
  <si>
    <t>이천시 관고동 366외</t>
  </si>
  <si>
    <t>설봉생활체육공원
테니스장</t>
  </si>
  <si>
    <t>위탁(이천시테니스협회)</t>
  </si>
  <si>
    <t>인조잔디 4
클레이 4</t>
  </si>
  <si>
    <t>종합운동장 정구장</t>
  </si>
  <si>
    <t>하드코트 2
클레이3</t>
  </si>
  <si>
    <t>이천훈련원 테니스장</t>
  </si>
  <si>
    <t>토평동 51-6번지 일원</t>
  </si>
  <si>
    <t>구리 시립 테니스장</t>
  </si>
  <si>
    <t>없음</t>
  </si>
  <si>
    <t>416LX</t>
  </si>
  <si>
    <t>구리왕숙체육공원
테니스장</t>
  </si>
  <si>
    <t>왕숙체육공원
부지내 위치</t>
  </si>
  <si>
    <t xml:space="preserve"> 장흥면 일영리 155-2</t>
  </si>
  <si>
    <t>장흥테니스장</t>
  </si>
  <si>
    <t>앙투카3
인조잔디1</t>
  </si>
  <si>
    <t>남면하수처리장 
테니스장</t>
  </si>
  <si>
    <t>광적면 광석리 132</t>
  </si>
  <si>
    <t>삼숭동 625-5
번지 일원</t>
  </si>
  <si>
    <t>삼숭생활체육공원 테니스장</t>
  </si>
  <si>
    <t xml:space="preserve">하드코트 </t>
  </si>
  <si>
    <t>백석생활체육공원 테니스장</t>
  </si>
  <si>
    <t>하드코트 5
인조잔디 3</t>
  </si>
  <si>
    <t>하드코트6</t>
  </si>
  <si>
    <t>안성시국제정구장</t>
  </si>
  <si>
    <t>종합운동장 
부지내 위치</t>
  </si>
  <si>
    <t>전용정구장</t>
  </si>
  <si>
    <t>소흘읍 생활체육공원
테니스장</t>
  </si>
  <si>
    <t>체육공원 
부지내 위치</t>
  </si>
  <si>
    <t>영북 테니스장</t>
  </si>
  <si>
    <t>영북체육공원 부지내 위치</t>
  </si>
  <si>
    <t>포천종합운동장 테니스장</t>
  </si>
  <si>
    <t>위탁(하남시도시개발공사)</t>
  </si>
  <si>
    <t>환경기초시설
테니스장</t>
  </si>
  <si>
    <t>하남시테니스연합회</t>
  </si>
  <si>
    <t>의왕시</t>
  </si>
  <si>
    <t>고천 테니스장</t>
  </si>
  <si>
    <t>의왕도시공사</t>
  </si>
  <si>
    <t xml:space="preserve">인조잔디4 </t>
  </si>
  <si>
    <t>벤치형</t>
  </si>
  <si>
    <t>월암동 421</t>
  </si>
  <si>
    <t>부곡체육공원
테니스장</t>
  </si>
  <si>
    <t>인조잔디3</t>
  </si>
  <si>
    <t>부곡체육공원
부지 면적 포함</t>
  </si>
  <si>
    <t>청계체육시설
테니스장</t>
  </si>
  <si>
    <t>위탁(의왕시체육회)</t>
  </si>
  <si>
    <t>내손약수체육시설
테니스장</t>
  </si>
  <si>
    <t>고천 배수지 테니스장</t>
  </si>
  <si>
    <t>인조잔디 3</t>
  </si>
  <si>
    <t>능서면 신지리 254-2</t>
  </si>
  <si>
    <t>여주군
(능서면)</t>
  </si>
  <si>
    <t>능서체육공원
부지내포함</t>
  </si>
  <si>
    <t>여주군</t>
  </si>
  <si>
    <t>대신체육공원
테니스장</t>
  </si>
  <si>
    <t>대신체육공원
부지내포함</t>
  </si>
  <si>
    <t>흥천면 효지리 224</t>
  </si>
  <si>
    <t>흥천체육공원
테니스장</t>
  </si>
  <si>
    <t>흥천체육공원
부지내포함</t>
  </si>
  <si>
    <t>가남읍 태평리 533-2</t>
  </si>
  <si>
    <t>가남체육공원
테니스장</t>
  </si>
  <si>
    <t>가남체육공원
부지내포함</t>
  </si>
  <si>
    <t>여주시 하동 19-5</t>
  </si>
  <si>
    <t>하동 테니스장</t>
  </si>
  <si>
    <t>환경사업소
부지내 포함</t>
  </si>
  <si>
    <t>위탁
(테니스동호회)</t>
  </si>
  <si>
    <t>인조잔디 2,
아크릴 4</t>
  </si>
  <si>
    <t>소요생활체육공원
테니스장</t>
  </si>
  <si>
    <t>용문 테니스장</t>
  </si>
  <si>
    <t>양평읍 양근리 645-2</t>
  </si>
  <si>
    <t>갈산생활체육공원
테니스장</t>
  </si>
  <si>
    <t>양평테니스동호회
(773-8744)</t>
  </si>
  <si>
    <t>양서 동네테니스장</t>
  </si>
  <si>
    <t>강하생활체육공원 테니스장</t>
  </si>
  <si>
    <t>강상 테니스장</t>
  </si>
  <si>
    <t>옥천레포츠공원
 테니스장</t>
  </si>
  <si>
    <t>양동레포츠공원
 테니스장</t>
  </si>
  <si>
    <t>양동레포츠공원
축구장 부지내</t>
  </si>
  <si>
    <t>지평레포츠공원
 테니스장</t>
  </si>
  <si>
    <t>인조잔디 2면</t>
  </si>
  <si>
    <t>지평레포츠공원
축구장 부지내</t>
  </si>
  <si>
    <t>개군레포츠공원
 테니스장</t>
  </si>
  <si>
    <t>개군레포츠공원
축구장 부지내</t>
  </si>
  <si>
    <t>서종생활체육공원
 테니스장</t>
  </si>
  <si>
    <t>청운레포츠공원
테니스장</t>
  </si>
  <si>
    <t>관문체육공원
테니스장</t>
  </si>
  <si>
    <t>위탁
(과천시테니스협회)</t>
  </si>
  <si>
    <t>철제이동식</t>
  </si>
  <si>
    <t>400W x 12개</t>
  </si>
  <si>
    <t>육상경기장내 위치</t>
  </si>
  <si>
    <t xml:space="preserve"> 문원체육공원
테니스장</t>
  </si>
  <si>
    <t>위탁
(문원테니스회)</t>
  </si>
  <si>
    <t>가평읍 대곡리 472번지일원</t>
  </si>
  <si>
    <t>가평 테니스장</t>
  </si>
  <si>
    <t>연천공설운동장
테니스장</t>
  </si>
  <si>
    <t>전곡읍 선사로424번길 5</t>
  </si>
  <si>
    <t>전곡테니스장</t>
  </si>
  <si>
    <t>성남동 3110</t>
  </si>
  <si>
    <t>광교씨름전용 체육관</t>
  </si>
  <si>
    <t>수원시,
경기대</t>
  </si>
  <si>
    <t>지름 9m</t>
  </si>
  <si>
    <t>성남종합운동장
씨 름 장</t>
  </si>
  <si>
    <t>타원형</t>
  </si>
  <si>
    <t>18x19</t>
  </si>
  <si>
    <t>원형둘레</t>
  </si>
  <si>
    <t>15×15m</t>
  </si>
  <si>
    <t>용인시 씨름장</t>
  </si>
  <si>
    <t>사각형</t>
  </si>
  <si>
    <t>18 * 13</t>
  </si>
  <si>
    <t>이충동 산19-5</t>
  </si>
  <si>
    <t>시흥시 씨름연습장</t>
  </si>
  <si>
    <t>시흥시씨름협회</t>
  </si>
  <si>
    <t>팔각형</t>
  </si>
  <si>
    <t>8m * 8m</t>
  </si>
  <si>
    <t>초월생활체육공원
씨름장</t>
  </si>
  <si>
    <t>광주시
(초월읍사무소)</t>
  </si>
  <si>
    <t>14*14m</t>
  </si>
  <si>
    <t>초월생활체육공원 포함</t>
  </si>
  <si>
    <t>곤지암생활체육공원
씨름장</t>
  </si>
  <si>
    <t>지름 10m</t>
  </si>
  <si>
    <t>이천시 장호원읍 진암리 328-2</t>
  </si>
  <si>
    <t>장호원 씨름장</t>
  </si>
  <si>
    <t>지름 12m</t>
  </si>
  <si>
    <t>포천종합운동장
씨름장</t>
  </si>
  <si>
    <t>지름 8.5m</t>
  </si>
  <si>
    <t>종합운동장에 
포함</t>
  </si>
  <si>
    <t>부곡체육공원
씨름장</t>
  </si>
  <si>
    <t>지붕식</t>
  </si>
  <si>
    <t>15m</t>
  </si>
  <si>
    <t>원형, 
콘크리트</t>
  </si>
  <si>
    <t>부곡체육공원
부지면적포함</t>
  </si>
  <si>
    <t>수원 종합운동장
실내체육관</t>
  </si>
  <si>
    <t>배구,농구,핸드볼,
태권도,기타</t>
  </si>
  <si>
    <t>좌석
고정식</t>
  </si>
  <si>
    <t>2개소(6.1x2.4)</t>
  </si>
  <si>
    <t>3,000ㅣux</t>
  </si>
  <si>
    <t>송죽동 316</t>
  </si>
  <si>
    <t>만석 배드민턴
전용경기장</t>
  </si>
  <si>
    <t>서수원칠보체육관</t>
  </si>
  <si>
    <t>고정석2723석
가변석1684석</t>
  </si>
  <si>
    <t>중원구 둔촌대로 183번길 20</t>
  </si>
  <si>
    <t>종합운동장
실내체육관</t>
  </si>
  <si>
    <t>철골철근콘트리트트러스</t>
  </si>
  <si>
    <t>배구,핸드볼,농구,
배드민턴,태권도,권투</t>
  </si>
  <si>
    <t>산성실내배드민턴장</t>
  </si>
  <si>
    <t>계단식
수납식</t>
  </si>
  <si>
    <t>성남종합스포츠센터
다목적 체육관</t>
  </si>
  <si>
    <t>철골+철근콘크리트</t>
  </si>
  <si>
    <t>주교동 600</t>
  </si>
  <si>
    <t>고양문예회관
체육관</t>
  </si>
  <si>
    <t>대화 배드민턴경기장</t>
  </si>
  <si>
    <t>위탁
(시 배드민턴연합회)</t>
  </si>
  <si>
    <t>철골</t>
  </si>
  <si>
    <t>성사동 551</t>
  </si>
  <si>
    <t>성사배드민턴장</t>
  </si>
  <si>
    <t>고양동 30</t>
  </si>
  <si>
    <t>고양근린공원
실내배드민턴장</t>
  </si>
  <si>
    <t>타포린</t>
  </si>
  <si>
    <t>백석동 1233</t>
  </si>
  <si>
    <t>백석 배드민턴장</t>
  </si>
  <si>
    <t>가좌동 1098</t>
  </si>
  <si>
    <t>가좌 배드민턴
 경기장</t>
  </si>
  <si>
    <t>주교동 313-16</t>
  </si>
  <si>
    <t>마상 배드민턴장</t>
  </si>
  <si>
    <t>성사동 338-12</t>
  </si>
  <si>
    <t>성라1 배드민턴경기장</t>
  </si>
  <si>
    <t>성라2 배드민턴경기장</t>
  </si>
  <si>
    <t>풍동 582</t>
  </si>
  <si>
    <t>식골 배드민턴장</t>
  </si>
  <si>
    <t>마두동 819</t>
  </si>
  <si>
    <t>정발산 배드민턴경기장</t>
  </si>
  <si>
    <t>중산배드민턴장</t>
  </si>
  <si>
    <t>행신동 665-9</t>
  </si>
  <si>
    <t>행신배드민턴장</t>
  </si>
  <si>
    <t>식사동 1478</t>
  </si>
  <si>
    <t>식사 배드민턴경기장</t>
  </si>
  <si>
    <t>덕이동 145-1</t>
  </si>
  <si>
    <t>덕이 배드민턴경기장</t>
  </si>
  <si>
    <t>탄현동 1472</t>
  </si>
  <si>
    <t>탄현 배드민턴경기장</t>
  </si>
  <si>
    <t>삼송배드민턴장</t>
  </si>
  <si>
    <t>신원배드민턴장</t>
  </si>
  <si>
    <t>지도공원 배드민턴장</t>
  </si>
  <si>
    <t>대화실내야구연습장</t>
  </si>
  <si>
    <t>야구연습장</t>
  </si>
  <si>
    <t>부천 체육관</t>
  </si>
  <si>
    <t>보조경기장(축구)</t>
  </si>
  <si>
    <t>서촌 다목적체육관</t>
  </si>
  <si>
    <t>배드민턴, 탁구,
배구, 에어로빅</t>
  </si>
  <si>
    <t>송내사회체육관</t>
  </si>
  <si>
    <t>위탁(석왕사 룸비니)</t>
  </si>
  <si>
    <t>철골철근트러스</t>
  </si>
  <si>
    <t>배드민턴, 탁구, 농구</t>
  </si>
  <si>
    <t>부천배드민턴전용
체육관</t>
  </si>
  <si>
    <t>철근콘크리트, 
철골조</t>
  </si>
  <si>
    <t>이동 609-3</t>
  </si>
  <si>
    <t>입식</t>
  </si>
  <si>
    <t>원곡동 936</t>
  </si>
  <si>
    <t>관산 체육관</t>
  </si>
  <si>
    <t>사동 1342</t>
  </si>
  <si>
    <t>감골 시민홀
체육관</t>
  </si>
  <si>
    <t>위탁
(안산도시공사</t>
  </si>
  <si>
    <t>250~300</t>
  </si>
  <si>
    <t>와동 813</t>
  </si>
  <si>
    <t>와동 체육관</t>
  </si>
  <si>
    <t>운동기구 17점</t>
  </si>
  <si>
    <t>와동 95-3</t>
  </si>
  <si>
    <t>와동 배드민턴경기장</t>
  </si>
  <si>
    <t>부곡동 산40-5</t>
  </si>
  <si>
    <t>부곡생활체육관</t>
  </si>
  <si>
    <t>경량 철골조</t>
  </si>
  <si>
    <t>배드민턴,배구</t>
  </si>
  <si>
    <t>원시동 782</t>
  </si>
  <si>
    <t>원시생활체육관</t>
  </si>
  <si>
    <t>성포생활체육관</t>
  </si>
  <si>
    <t>점섬체육관</t>
  </si>
  <si>
    <t>각골체육관</t>
  </si>
  <si>
    <t>둔배미체육관</t>
  </si>
  <si>
    <t xml:space="preserve"> 비산3동 1023</t>
  </si>
  <si>
    <t>안양 실내체육관</t>
  </si>
  <si>
    <t>농구,배구,배드민턴,
핸드볼,탁구</t>
  </si>
  <si>
    <t>빙상</t>
  </si>
  <si>
    <t>관람석(1,284), 전광판(1개소)</t>
  </si>
  <si>
    <t>시설관리공단 위탁</t>
  </si>
  <si>
    <t xml:space="preserve"> 금곡동 152-40</t>
  </si>
  <si>
    <t>금곡동 실내체육관</t>
  </si>
  <si>
    <t>남양주시도시공사</t>
  </si>
  <si>
    <t>의정부 체육관</t>
  </si>
  <si>
    <t>농구,배구,핸드볼,
복싱,탁구</t>
  </si>
  <si>
    <t>추동 배드민턴장</t>
  </si>
  <si>
    <t xml:space="preserve">시흥시 </t>
  </si>
  <si>
    <t>철근콘크리트
철골조</t>
  </si>
  <si>
    <t>농구,배구,배드민턴,
탁구,핸드볼</t>
  </si>
  <si>
    <t>정왕동 전용탁구장</t>
  </si>
  <si>
    <t>대야동 배드민턴장</t>
  </si>
  <si>
    <t>군자동 배드민턴장</t>
  </si>
  <si>
    <t>목감동 배드민턴장</t>
  </si>
  <si>
    <t>시흥시전용배드민턴장</t>
  </si>
  <si>
    <t>과림동배드민턴장</t>
  </si>
  <si>
    <t>월곶동 다목적체육관</t>
  </si>
  <si>
    <t>신규추가</t>
  </si>
  <si>
    <t>은계 배드민턴장</t>
  </si>
  <si>
    <t>포동 배드민턴장</t>
  </si>
  <si>
    <t>화성종합경기타운
실내체육관</t>
  </si>
  <si>
    <t>농구,배구,배드민턴 등</t>
  </si>
  <si>
    <t>고정식
수납식</t>
  </si>
  <si>
    <t>하안1동 577번지</t>
  </si>
  <si>
    <t>태권도,합기도,에어로빅,
스포츠댄스,배드민턴 등</t>
  </si>
  <si>
    <t>3개</t>
  </si>
  <si>
    <t>12LUX</t>
  </si>
  <si>
    <t>체력단련장(골프,헬스,에어로빅,탁구)</t>
  </si>
  <si>
    <t>금촌배드민턴장</t>
  </si>
  <si>
    <t>수납식</t>
  </si>
  <si>
    <t>문산탁구장</t>
  </si>
  <si>
    <t>위탁
(파주시탁구협회)</t>
  </si>
  <si>
    <t>샌드위치
 판넬조</t>
  </si>
  <si>
    <t>탁구,배드민턴</t>
  </si>
  <si>
    <t>대성동
실내체육관</t>
  </si>
  <si>
    <t>철골
콘크리트구조</t>
  </si>
  <si>
    <t>문산국민체육센터</t>
  </si>
  <si>
    <t>철골샌드위치
판넬</t>
  </si>
  <si>
    <t>배구,농구,배드민턴</t>
  </si>
  <si>
    <t>사무실2, 화장실1,샤워장1</t>
  </si>
  <si>
    <t>사무실2, 화장실1,샤워장2,락카룸1동</t>
  </si>
  <si>
    <t>사무실1, 화장실1,샤워장1</t>
  </si>
  <si>
    <t>오포 실내체육관</t>
  </si>
  <si>
    <t>걸포동 1553</t>
  </si>
  <si>
    <t>걸포 다목적체육관</t>
  </si>
  <si>
    <t>전호 배드민턴장</t>
  </si>
  <si>
    <t>김포시 실내체육관</t>
  </si>
  <si>
    <t>서희청소년문화센터</t>
  </si>
  <si>
    <t>농구,배구,배드민턴,
탁구</t>
  </si>
  <si>
    <t>이천시배드민턴경기장</t>
  </si>
  <si>
    <t>눈높이배드민턴체육관</t>
  </si>
  <si>
    <t>이천탁구전용체육관</t>
  </si>
  <si>
    <t>벤치식</t>
  </si>
  <si>
    <t>런링머신외 18종</t>
  </si>
  <si>
    <t>배드민턴,족구</t>
  </si>
  <si>
    <t>탄성
우레탄</t>
  </si>
  <si>
    <t>구리국민체육센터</t>
  </si>
  <si>
    <t>배드민턴
(게이트볼장 별도)</t>
  </si>
  <si>
    <t xml:space="preserve"> 광적면 광석리 132</t>
  </si>
  <si>
    <t>양주 문화예술회관
체육관</t>
  </si>
  <si>
    <t>덕정 탁구전용구장</t>
  </si>
  <si>
    <t>일반
철골구조</t>
  </si>
  <si>
    <t>철골돔형</t>
  </si>
  <si>
    <t>장흥면 일영리 578-2번지 일원</t>
  </si>
  <si>
    <t>장흥 배드민턴장</t>
  </si>
  <si>
    <t>철골 막구조</t>
  </si>
  <si>
    <t>안성 체육관</t>
  </si>
  <si>
    <t>배드민턴 전용구장</t>
  </si>
  <si>
    <t>일반철골</t>
  </si>
  <si>
    <t>벤치</t>
  </si>
  <si>
    <t>포천 종합체육관</t>
  </si>
  <si>
    <t>배드민턴,농구,배구,
탁구,태권도</t>
  </si>
  <si>
    <t>오산천로 275</t>
  </si>
  <si>
    <t>오산 맑음터공원
배드민턴장</t>
  </si>
  <si>
    <t>합성목재</t>
  </si>
  <si>
    <t>수청로 204-26</t>
  </si>
  <si>
    <t>오산죽미체육공원
다목적체육관</t>
  </si>
  <si>
    <t>덕풍동598-1</t>
  </si>
  <si>
    <t>덕풍동 실내배드민턴장</t>
  </si>
  <si>
    <t>일반철골조</t>
  </si>
  <si>
    <t>덕풍동 탁구장</t>
  </si>
  <si>
    <t>증여</t>
  </si>
  <si>
    <t>고천 다목적 실내체육관</t>
  </si>
  <si>
    <t>배구,배드민턴</t>
  </si>
  <si>
    <t>부곡 다목적 실내체육관</t>
  </si>
  <si>
    <t>의왕시 문화공원로 33</t>
  </si>
  <si>
    <t>의왕 청소년수련관
체육관</t>
  </si>
  <si>
    <t xml:space="preserve">철근
콘크리트 </t>
  </si>
  <si>
    <t>농구, 배구, 
배트민턴</t>
  </si>
  <si>
    <t>여주시 월송동 1</t>
  </si>
  <si>
    <t>여주 실내체육관</t>
  </si>
  <si>
    <t>농구,배구,배드민턴,
탁구,족구</t>
  </si>
  <si>
    <t>동두천
배드민턴 전용구장</t>
  </si>
  <si>
    <t>양평읍 양근리 520</t>
  </si>
  <si>
    <t>양평 실내체육관</t>
  </si>
  <si>
    <t>농구,배구,배드민턴,
검도,탁구</t>
  </si>
  <si>
    <t>양평 배드민턴장</t>
  </si>
  <si>
    <t>철골구조</t>
  </si>
  <si>
    <t>단월 다목적강당</t>
  </si>
  <si>
    <t>철골 및 철근콘크리트</t>
  </si>
  <si>
    <t>배드민턴, 탁구,
헬스장등</t>
  </si>
  <si>
    <t>용문 탁구장</t>
  </si>
  <si>
    <t xml:space="preserve"> 탁구장</t>
  </si>
  <si>
    <t>이천훈련원
다기능체육관</t>
  </si>
  <si>
    <t>관문실내체육관</t>
  </si>
  <si>
    <t>농구,배구,탁구,
체조,배드민턴</t>
  </si>
  <si>
    <t>고정식</t>
  </si>
  <si>
    <t xml:space="preserve"> 가평읍 대곡리 343</t>
  </si>
  <si>
    <t>가평 실내체육관</t>
  </si>
  <si>
    <t>고정식+   수납식</t>
  </si>
  <si>
    <t>300lux</t>
  </si>
  <si>
    <t>전곡읍 전은길 53</t>
  </si>
  <si>
    <t>연천 군립 배드민턴장</t>
  </si>
  <si>
    <t>군남면 삼거3길 8-17</t>
  </si>
  <si>
    <t>삼거리 배드민턴장</t>
  </si>
  <si>
    <t>군남면</t>
  </si>
  <si>
    <t>고무매트</t>
  </si>
  <si>
    <t>군남면 선곡리 561-7</t>
  </si>
  <si>
    <t>청산면 아우라지길 16-1</t>
  </si>
  <si>
    <t>청산면 배드민턴장</t>
  </si>
  <si>
    <t>청산면</t>
  </si>
  <si>
    <t>백학면 청정로 534</t>
  </si>
  <si>
    <t>백학면 배드민턴장</t>
  </si>
  <si>
    <t>백학면</t>
  </si>
  <si>
    <t>목재(마루)</t>
  </si>
  <si>
    <t>미산면 청정로 1668</t>
  </si>
  <si>
    <t>미산면 배드민턴장</t>
  </si>
  <si>
    <t>우정리새마을회</t>
  </si>
  <si>
    <t>미산면</t>
  </si>
  <si>
    <t>왕징면 무등리 1-3</t>
  </si>
  <si>
    <t>왕징면 배드민턴장</t>
  </si>
  <si>
    <t>왕징면</t>
  </si>
  <si>
    <t>연천군립탁구장</t>
  </si>
  <si>
    <t>서수원 체육관</t>
  </si>
  <si>
    <t>42.6×19.5×11.8m</t>
  </si>
  <si>
    <t>샤워실,탈의실
사무실</t>
  </si>
  <si>
    <t>권선중앙 체육관</t>
  </si>
  <si>
    <t>44m x 19m</t>
  </si>
  <si>
    <t>숙지 다목적체육관</t>
  </si>
  <si>
    <t>31m x 51m</t>
  </si>
  <si>
    <t>배드민턴, 농구,
배구</t>
  </si>
  <si>
    <t>사무실, 화장실, 
샤워실,락카룸 등</t>
  </si>
  <si>
    <t>매탄 다목적체육관</t>
  </si>
  <si>
    <t>45m x 25m</t>
  </si>
  <si>
    <t>배드민턴, 농구,
탁구, 체조</t>
  </si>
  <si>
    <t>서호체육센터</t>
  </si>
  <si>
    <t>위탁
(수원시체육회)</t>
  </si>
  <si>
    <t>36m x 21.2m</t>
  </si>
  <si>
    <t>배드민턴, 농구</t>
  </si>
  <si>
    <t>샤워실, 락카룸, 체조룸,    주민편의시설 등</t>
  </si>
  <si>
    <t>광교체육센터</t>
  </si>
  <si>
    <t>배드민턴, 농구
GX교실</t>
  </si>
  <si>
    <t>56.1m x 35.1m</t>
  </si>
  <si>
    <t>샤워실, 탈의실 등</t>
  </si>
  <si>
    <t>분당올림픽스포츠센터</t>
  </si>
  <si>
    <t>한국체육산업개발</t>
  </si>
  <si>
    <t>19.5×30m</t>
  </si>
  <si>
    <t>농구,배구</t>
  </si>
  <si>
    <t>25m×15m
18m×12m
16m×8m</t>
  </si>
  <si>
    <t>에어로빅장,탁구장,
검도장,아이스링크</t>
  </si>
  <si>
    <t>수정청소년수련관
체육관</t>
  </si>
  <si>
    <t>성남시청소년재단</t>
  </si>
  <si>
    <t>21.6×32.4m</t>
  </si>
  <si>
    <t>25m×15m
(6레인)</t>
  </si>
  <si>
    <t>중원청소년수련관
체육관</t>
  </si>
  <si>
    <t>36×28m</t>
  </si>
  <si>
    <t>25m×13m
(6레인)</t>
  </si>
  <si>
    <t>정자청소년수련관
체육관</t>
  </si>
  <si>
    <t>33.6×33.9m</t>
  </si>
  <si>
    <t>스포츠교실</t>
  </si>
  <si>
    <t>은행동 다목적체육관</t>
  </si>
  <si>
    <t>21*45</t>
  </si>
  <si>
    <t>탄천스포츠센터</t>
  </si>
  <si>
    <t>3,279
486
3,244</t>
  </si>
  <si>
    <t>볼링장 36레인
테니스장  4면</t>
  </si>
  <si>
    <t>1층:볼링장
2층:골프연습장
3층:테니스장</t>
  </si>
  <si>
    <t>일산 스포츠센터</t>
  </si>
  <si>
    <t>10×27.5m            20.8×42m</t>
  </si>
  <si>
    <t>25×15m, 22×8m,17×8m</t>
  </si>
  <si>
    <t xml:space="preserve">에어로빅장,헬스장,
스쿼시장                </t>
  </si>
  <si>
    <t>덕양 어울림누리
몸과마음닦음터(체육관)</t>
  </si>
  <si>
    <t>핸드볼,배구,
농구</t>
  </si>
  <si>
    <t>50m×20m
12m×15m</t>
  </si>
  <si>
    <t>고양체육관</t>
  </si>
  <si>
    <t>6997석</t>
  </si>
  <si>
    <t>50m×26m
25m×4m
다이빙장 33m×29m</t>
  </si>
  <si>
    <t>유</t>
  </si>
  <si>
    <t>고양장미란체육관</t>
  </si>
  <si>
    <t>27×27m</t>
  </si>
  <si>
    <t>역도연습</t>
  </si>
  <si>
    <t xml:space="preserve"> 선수휴게실, 
스쿼시장, 탁구장</t>
  </si>
  <si>
    <t>탁구장 등</t>
  </si>
  <si>
    <t>고양국민체육센터</t>
  </si>
  <si>
    <t>22.5×30m</t>
  </si>
  <si>
    <t>공연장, 농구장,
배구장등</t>
  </si>
  <si>
    <t>사무실, 헬스장 등</t>
  </si>
  <si>
    <t>소사국민체육센터</t>
  </si>
  <si>
    <t>39×26m</t>
  </si>
  <si>
    <t>농구,배구등</t>
  </si>
  <si>
    <t>50m×20m
10레인</t>
  </si>
  <si>
    <t>에어로빅 등</t>
  </si>
  <si>
    <t>오정레포츠센터</t>
  </si>
  <si>
    <t>36×25.2m</t>
  </si>
  <si>
    <t>농구, 배드민턴등</t>
  </si>
  <si>
    <t>헬스, 에어로빅 등</t>
  </si>
  <si>
    <t>용인시 여성회관
YMCA스포츠센타</t>
  </si>
  <si>
    <t>25m×15m
20m×10m</t>
  </si>
  <si>
    <t>용인시청소년수련관
체육관</t>
  </si>
  <si>
    <t>위탁
(청소년육성재단)</t>
  </si>
  <si>
    <t>32×24.3m</t>
  </si>
  <si>
    <t>배드민턴,농구,
실내축구</t>
  </si>
  <si>
    <t>25m×13m
20m×3m</t>
  </si>
  <si>
    <t>용인시민체육센터</t>
  </si>
  <si>
    <t>20m×33m</t>
  </si>
  <si>
    <t>스퀘시, 에어로빅,
골프연습장</t>
  </si>
  <si>
    <t>핸드볼,농구,배구</t>
  </si>
  <si>
    <t>50m×25m</t>
  </si>
  <si>
    <t>스포츠교실
주민생활시설</t>
  </si>
  <si>
    <t>상록수체육관</t>
  </si>
  <si>
    <t>1,612
621</t>
  </si>
  <si>
    <t>31×52m
33.8×18.4m</t>
  </si>
  <si>
    <t>배구,농구(주경기장)
배구,배드민턴(보조)</t>
  </si>
  <si>
    <t>탁구,헬스,에어로빅</t>
  </si>
  <si>
    <t>호계체육관</t>
  </si>
  <si>
    <t>3,351
2,539
2,510</t>
  </si>
  <si>
    <t>1m×19m×32레인
6.1m×13.4m×10면
12m×5m×12면</t>
  </si>
  <si>
    <t xml:space="preserve">  1층 : 볼링장
  2층 : 배드민턴장
  3층 : 탁구장</t>
  </si>
  <si>
    <t>위탁
(남양주시도시공사)</t>
  </si>
  <si>
    <t>19.2×40.5m</t>
  </si>
  <si>
    <t>25m×13m
10m×8.7m</t>
  </si>
  <si>
    <t>에어로빅장
다목적실(공연)</t>
  </si>
  <si>
    <t>호평체육문화센터</t>
  </si>
  <si>
    <t>32×22m</t>
  </si>
  <si>
    <t>25m×13m
13m×5.6m</t>
  </si>
  <si>
    <t>문화교실
다목적강당</t>
  </si>
  <si>
    <t>와부체육문화센터</t>
  </si>
  <si>
    <t>35×22m</t>
  </si>
  <si>
    <t>오남체육문화센터</t>
  </si>
  <si>
    <t>40×22m</t>
  </si>
  <si>
    <t>30m×22m</t>
  </si>
  <si>
    <t>화도체육문화센터</t>
  </si>
  <si>
    <t>53×34m</t>
  </si>
  <si>
    <t>45m×20m</t>
  </si>
  <si>
    <t>낙양물사랑공원</t>
  </si>
  <si>
    <t>서평택국민체육센터</t>
  </si>
  <si>
    <t>20×34.5×10m</t>
  </si>
  <si>
    <t>7레인(25m)</t>
  </si>
  <si>
    <t>취미교실
다목적강의실</t>
  </si>
  <si>
    <t>이충문화체육센터</t>
  </si>
  <si>
    <t>33×50×21m</t>
  </si>
  <si>
    <t>농구,배구,복싱,
배드민턴,핸드볼</t>
  </si>
  <si>
    <t>10레인(30m)</t>
  </si>
  <si>
    <t>팽성 실내체육관</t>
  </si>
  <si>
    <t>28×15×1면</t>
  </si>
  <si>
    <t>취미교실</t>
  </si>
  <si>
    <t>시흥시국민체육센터</t>
  </si>
  <si>
    <t>유앤아이센터</t>
  </si>
  <si>
    <t>위탁
(화성문화재단)</t>
  </si>
  <si>
    <t>22×35×9</t>
  </si>
  <si>
    <t>농구,배구,탁구</t>
  </si>
  <si>
    <t>50×20(8레인)</t>
  </si>
  <si>
    <t>빙상장,수영장,골프
연습장,에어로빅장</t>
  </si>
  <si>
    <t>화성국민체육센터</t>
  </si>
  <si>
    <t>26.4×33.7×8.2</t>
  </si>
  <si>
    <t>25(8레인)</t>
  </si>
  <si>
    <t>체력단련실, 에어로빅실, 요가실, 탁구실</t>
  </si>
  <si>
    <t>광명국민체육센터</t>
  </si>
  <si>
    <t>36.2×24×11m</t>
  </si>
  <si>
    <t>배드민턴,배구,
농구</t>
  </si>
  <si>
    <t>탁구,에어로빅,요가</t>
  </si>
  <si>
    <t>파주시스포츠센터</t>
  </si>
  <si>
    <t>위탁
[코오롱글로벌㈜]</t>
  </si>
  <si>
    <t>25m(11레인)</t>
  </si>
  <si>
    <t>샤워실, 탈의실,
사무실</t>
  </si>
  <si>
    <t>교하청석스포츠센터</t>
  </si>
  <si>
    <t>25m(6레인)
18m(4레인)</t>
  </si>
  <si>
    <t>사무실,샤워실,
탈의실,매점</t>
  </si>
  <si>
    <t>운정스포츠센터</t>
  </si>
  <si>
    <t>50m(10레인)</t>
  </si>
  <si>
    <t>광주시문화스포츠센터</t>
  </si>
  <si>
    <t>29m x 36m x 13.5m</t>
  </si>
  <si>
    <t>농구,배드민턴,
탁구 등</t>
  </si>
  <si>
    <t>G.X룸</t>
  </si>
  <si>
    <t>23×39×15m</t>
  </si>
  <si>
    <t>다목적실
(공연장)</t>
  </si>
  <si>
    <t>33×17m</t>
  </si>
  <si>
    <t xml:space="preserve">농구, 배드민턴, </t>
  </si>
  <si>
    <t>5레인(25m)</t>
  </si>
  <si>
    <t>사무실,샤워실,탈의실,다목적실,에어로빅,찜질방</t>
  </si>
  <si>
    <t>김포생활체육관</t>
  </si>
  <si>
    <t>46x26m 2면</t>
  </si>
  <si>
    <t>배드민턴, 탁구, 농구, 핸드볼</t>
  </si>
  <si>
    <t>다목적체육관 2면, 사무실, 선수대기실</t>
  </si>
  <si>
    <t>이천훈련원 
체력단련장</t>
  </si>
  <si>
    <t>20×32×13m</t>
  </si>
  <si>
    <t>장호원국민체육센터</t>
  </si>
  <si>
    <t>24x34.8</t>
  </si>
  <si>
    <t>배드민턴.농구.배구.
탁구</t>
  </si>
  <si>
    <t>24x36m</t>
  </si>
  <si>
    <t>배드민턴.농구.배구.
탁구,족구,헬스</t>
  </si>
  <si>
    <t>설성면 실내체육관</t>
  </si>
  <si>
    <t>18.6x34m</t>
  </si>
  <si>
    <t>배드민턴.농구.배구.
탁구,족구</t>
  </si>
  <si>
    <t>신둔면 실내체육관</t>
  </si>
  <si>
    <t>20x40m</t>
  </si>
  <si>
    <t>구리시청소년수련관</t>
  </si>
  <si>
    <t>위탁(청소년수련관)</t>
  </si>
  <si>
    <t>사무실,샤워실,매점등</t>
  </si>
  <si>
    <t>28*16</t>
  </si>
  <si>
    <t>샤워실, 탈의실,사무실</t>
  </si>
  <si>
    <t>양주국민체육센터</t>
  </si>
  <si>
    <t>배드민턴, 농구, 배구</t>
  </si>
  <si>
    <t>다목적실, 탈의실, 샤워장</t>
  </si>
  <si>
    <t>20×30×12m</t>
  </si>
  <si>
    <t>집회실</t>
  </si>
  <si>
    <t>안성시국민체육센터</t>
  </si>
  <si>
    <t>25m(6레인)</t>
  </si>
  <si>
    <t>내촌교육문화체육센터</t>
  </si>
  <si>
    <t>38×20×15</t>
  </si>
  <si>
    <t>관인교육문화체육센터</t>
  </si>
  <si>
    <t>39×22×15</t>
  </si>
  <si>
    <t>창수 교육문화센터</t>
  </si>
  <si>
    <t>32*22</t>
  </si>
  <si>
    <t>영북 교육문화센터</t>
  </si>
  <si>
    <t>32.7m*20</t>
  </si>
  <si>
    <t>소흘국민체육센터</t>
  </si>
  <si>
    <t>36.6m×49.6m</t>
  </si>
  <si>
    <t>배드민턴,농구,
탁구등</t>
  </si>
  <si>
    <t>영중체육문화센터</t>
  </si>
  <si>
    <t>34m×21.7m</t>
  </si>
  <si>
    <t>배드민턴,농구,
배구,핸드볼</t>
  </si>
  <si>
    <t>샤워실,탈의실,
사무실</t>
  </si>
  <si>
    <t>신북체육문화센터</t>
  </si>
  <si>
    <t>38.7m×21.4</t>
  </si>
  <si>
    <t>일동체육문화센터</t>
  </si>
  <si>
    <t>선단동체육문화센터</t>
  </si>
  <si>
    <t>34.0m X 41.1m</t>
  </si>
  <si>
    <t>가산체육문화센터</t>
  </si>
  <si>
    <t>31mX59.9m</t>
  </si>
  <si>
    <t>샤워실, 탈의실, 사무실</t>
  </si>
  <si>
    <t>이동교육문화센터</t>
  </si>
  <si>
    <t>10mX20m</t>
  </si>
  <si>
    <t>샤워실, 탈의실, 사무실,    다목적강당</t>
  </si>
  <si>
    <t>오산스포츠센터</t>
  </si>
  <si>
    <t>35m×50m</t>
  </si>
  <si>
    <t>10레인(50m)</t>
  </si>
  <si>
    <t>요가실,샤워실,
에어로빅실, 사무실등</t>
  </si>
  <si>
    <t>하남국민체육센터</t>
  </si>
  <si>
    <t>40×20×16m</t>
  </si>
  <si>
    <t>제2체육관</t>
  </si>
  <si>
    <t>44.8m x 35m</t>
  </si>
  <si>
    <t>배드민턴,농구,배구,핸드볼</t>
  </si>
  <si>
    <t>환경기초시설 체육관</t>
  </si>
  <si>
    <t>55.4 m x 34.4m</t>
  </si>
  <si>
    <t>55.4m x 34.4m</t>
  </si>
  <si>
    <t>2,588,716,273원</t>
  </si>
  <si>
    <t>샤워실, 탈의실, 무대준비실, 화장실</t>
  </si>
  <si>
    <t>의왕시
국민체육센터</t>
  </si>
  <si>
    <t>1,407㎡</t>
  </si>
  <si>
    <t>27m×14m
10.5m×5.7m</t>
  </si>
  <si>
    <t>여주국민체육센터</t>
  </si>
  <si>
    <t>20×30m</t>
  </si>
  <si>
    <t>사무실, 미팅룸</t>
  </si>
  <si>
    <t>복합체육관</t>
  </si>
  <si>
    <t>54m x 20m</t>
  </si>
  <si>
    <t>강천농어촌복합체육관</t>
  </si>
  <si>
    <t>25m x 12m</t>
  </si>
  <si>
    <t>산북농어촌
복합체육관</t>
  </si>
  <si>
    <t>22m x 18m</t>
  </si>
  <si>
    <t>동두천시 시민회관
체육관</t>
  </si>
  <si>
    <t>36×43×11m</t>
  </si>
  <si>
    <t>공연장,다목적실,
교양강좌실</t>
  </si>
  <si>
    <t>소요 생활체육관</t>
  </si>
  <si>
    <t>동두천시 체육회</t>
  </si>
  <si>
    <t>16.4×24.3m</t>
  </si>
  <si>
    <t>양평군 문화체육센터</t>
  </si>
  <si>
    <t>위탁
(친환경문화센터)</t>
  </si>
  <si>
    <t>14×18×8m</t>
  </si>
  <si>
    <t>소극장
독서실</t>
  </si>
  <si>
    <t>용문국민체육센터</t>
  </si>
  <si>
    <t>38×20.6m</t>
  </si>
  <si>
    <t>배드민턴,농구,탁구</t>
  </si>
  <si>
    <t>25m×8레인</t>
  </si>
  <si>
    <t>헬스장,에어로빅장,
사무실</t>
  </si>
  <si>
    <t>과천시 청소년수련관
체육관</t>
  </si>
  <si>
    <t>배드민턴,농구,
배구,풋살,탁구</t>
  </si>
  <si>
    <t>25mx5레인</t>
  </si>
  <si>
    <t>다목적실</t>
  </si>
  <si>
    <t>과천 시민회관
다목적체육관</t>
  </si>
  <si>
    <t>40×25m</t>
  </si>
  <si>
    <t>1개</t>
  </si>
  <si>
    <t>조종국민체육센터</t>
  </si>
  <si>
    <t>체력단련실,
헬스장, 다목적실</t>
  </si>
  <si>
    <t>한석봉체육관</t>
  </si>
  <si>
    <t>배드민턴, 배구
클라이밍 등</t>
  </si>
  <si>
    <t>샤워실, 회의실, 사무실 등</t>
  </si>
  <si>
    <t>연천군
농어민문화체육센터</t>
  </si>
  <si>
    <t>연천군
(전곡읍)</t>
  </si>
  <si>
    <t>24.7×35×8m</t>
  </si>
  <si>
    <t>수레울체육관</t>
  </si>
  <si>
    <t>24m x 42m</t>
  </si>
  <si>
    <t>배드민턴,농구,배구
족구,탁구</t>
  </si>
  <si>
    <t>미팅룸,관람석(446석)
사무실</t>
  </si>
  <si>
    <t>직두2리 게이트볼장</t>
  </si>
  <si>
    <t>청소년문화센터</t>
  </si>
  <si>
    <t>www.svcc.or.kr</t>
  </si>
  <si>
    <t>위탁                              (수원시청소년육성재단)</t>
  </si>
  <si>
    <t>수납식                     가변형의자</t>
  </si>
  <si>
    <t>조원동 888</t>
  </si>
  <si>
    <t xml:space="preserve">종합운동장
체육관내 </t>
  </si>
  <si>
    <t>종합운동장 내</t>
  </si>
  <si>
    <t>중원 청소년
수련관내</t>
  </si>
  <si>
    <t>수정구 신흥2동 466번지</t>
  </si>
  <si>
    <t>수정청소년수련관
수영장</t>
  </si>
  <si>
    <t>수정 청소년
수련관내</t>
  </si>
  <si>
    <t>분당구 서현동 90번지</t>
  </si>
  <si>
    <t>분당올림픽스포츠센터
수영장</t>
  </si>
  <si>
    <t>18
16</t>
  </si>
  <si>
    <t>12
8</t>
  </si>
  <si>
    <t>4
3</t>
  </si>
  <si>
    <t>216
128</t>
  </si>
  <si>
    <t>분당 스포츠
센터내</t>
  </si>
  <si>
    <t>판교스포츠센터
수영장</t>
  </si>
  <si>
    <t>분당판교청소년수련관
수영장</t>
  </si>
  <si>
    <t>성남종합스포츠센터
수영장</t>
  </si>
  <si>
    <t>마두동 801</t>
  </si>
  <si>
    <t>시설관리공단
(828-4994)</t>
  </si>
  <si>
    <t xml:space="preserve">http://www.siseol.or.kr
</t>
  </si>
  <si>
    <t>위탁(한국체육
산업개발)</t>
  </si>
  <si>
    <t>민간</t>
  </si>
  <si>
    <t>22
17</t>
  </si>
  <si>
    <t>8
8</t>
  </si>
  <si>
    <t xml:space="preserve">스포츠센터내 </t>
  </si>
  <si>
    <t>성사동 777</t>
  </si>
  <si>
    <t>꽃우물수영장</t>
  </si>
  <si>
    <t>별무리경기장
부지에 포함</t>
  </si>
  <si>
    <t>백석동 1235-1</t>
  </si>
  <si>
    <t>환경에너지시설
 부지내</t>
  </si>
  <si>
    <t>소사국민체육센터
수영장</t>
  </si>
  <si>
    <t>동호회및 일반시민</t>
  </si>
  <si>
    <t>1개소(67.03)</t>
  </si>
  <si>
    <t>국민체육센터내</t>
  </si>
  <si>
    <t>소사
국민체육센터 내</t>
  </si>
  <si>
    <t>오정레포츠센터
수영장</t>
  </si>
  <si>
    <t>오정
레포츠센터 내</t>
  </si>
  <si>
    <t>풍덕천동 1086</t>
  </si>
  <si>
    <t>체육시설운영사업소
031)659-4921</t>
  </si>
  <si>
    <t>25
20</t>
  </si>
  <si>
    <t>15
10</t>
  </si>
  <si>
    <t>6
4</t>
  </si>
  <si>
    <t>스포츠센터내</t>
  </si>
  <si>
    <t>삼가동 556</t>
  </si>
  <si>
    <t>13
3</t>
  </si>
  <si>
    <t>청소년수련관
내 수영장</t>
  </si>
  <si>
    <t>체육관 내</t>
  </si>
  <si>
    <t>금어리 366-1</t>
  </si>
  <si>
    <t>용인
시민체육센터내</t>
  </si>
  <si>
    <t>양지리 460-1</t>
  </si>
  <si>
    <t>양지수영장</t>
  </si>
  <si>
    <t>양지주민자치센터</t>
  </si>
  <si>
    <t>용인아르피아수영장</t>
  </si>
  <si>
    <t>용인아르피아내</t>
  </si>
  <si>
    <t>적금로202(고잔동)</t>
  </si>
  <si>
    <t>안산 올림픽 실내수영장</t>
  </si>
  <si>
    <t>481-2571</t>
  </si>
  <si>
    <t>안산 신길수영장/목욕탕</t>
  </si>
  <si>
    <t>상가내</t>
  </si>
  <si>
    <t>안산 호수공원야외수영장</t>
  </si>
  <si>
    <t>호수공원 내</t>
  </si>
  <si>
    <t>시설관리공단
(389-5211)</t>
  </si>
  <si>
    <t>일반</t>
  </si>
  <si>
    <t>실내
실외</t>
  </si>
  <si>
    <t>1개소(5.0m×2.8m)</t>
  </si>
  <si>
    <t>종합운동장
부지에 포함</t>
  </si>
  <si>
    <t>호계복합청사 내</t>
  </si>
  <si>
    <t>남양주체육문화센터
수영장</t>
  </si>
  <si>
    <t>호평체육문화센터
수영장</t>
  </si>
  <si>
    <t xml:space="preserve">체육문화센터내 </t>
  </si>
  <si>
    <t>와부체육문화센터
수영장</t>
  </si>
  <si>
    <t xml:space="preserve">국민체육센터내 </t>
  </si>
  <si>
    <t>청소년수련관 내</t>
  </si>
  <si>
    <t>유앤아이센터내
실내수영장</t>
  </si>
  <si>
    <t>오남체육문화센터 수영장</t>
  </si>
  <si>
    <t>화도체육문화센터 수영장</t>
  </si>
  <si>
    <t>의정부시 의정로27(의정부동)</t>
  </si>
  <si>
    <t>의정부시청소년육성재단</t>
  </si>
  <si>
    <t>의정부시 장곡로 101(장암동)</t>
  </si>
  <si>
    <t>의정부시 스포츠센터
실내수영장</t>
  </si>
  <si>
    <t>합정동 365번지</t>
  </si>
  <si>
    <t>평택시 실내수영장</t>
  </si>
  <si>
    <t>안중읍 학현리 572-2</t>
  </si>
  <si>
    <t>시설관리팀
(310-2861)2명 
교육팀 (031-310-2863)2명</t>
  </si>
  <si>
    <t>www.shwoman.or.kr</t>
  </si>
  <si>
    <t>통진문화회관내 
수영장</t>
  </si>
  <si>
    <t>태안로 145</t>
  </si>
  <si>
    <t>위탁(화성시문화재단)</t>
  </si>
  <si>
    <t>체육관에 포함</t>
  </si>
  <si>
    <t>봉담읍 동화길 18</t>
  </si>
  <si>
    <t>화성국민체육센터
수영장</t>
  </si>
  <si>
    <t>화성
국민체육센터내</t>
  </si>
  <si>
    <t>봉답읍 하가등리 107-1</t>
  </si>
  <si>
    <t>화성시그린환경센터
주민편익시설 수영장</t>
  </si>
  <si>
    <t xml:space="preserve">그린환경센터 내 </t>
  </si>
  <si>
    <t>반송동 108</t>
  </si>
  <si>
    <t>동탄복합문화센터내 
실내수영장</t>
  </si>
  <si>
    <t>동탄
복합문화센터내</t>
  </si>
  <si>
    <t>광명종합사회복지관</t>
  </si>
  <si>
    <t>여성비전센터 수영장</t>
  </si>
  <si>
    <t>당동981</t>
  </si>
  <si>
    <t>군포시근로자종합복지관
수영장</t>
  </si>
  <si>
    <t>한국노총 
경기중부지역지부</t>
  </si>
  <si>
    <t>매점,관리실,탈의실</t>
  </si>
  <si>
    <t>근로자
종합복지관내</t>
  </si>
  <si>
    <t xml:space="preserve">금정동847-3 </t>
  </si>
  <si>
    <t>군포시청소년수련관
수영장</t>
  </si>
  <si>
    <t>위탁(군포시청소년수련관)</t>
  </si>
  <si>
    <t>광주시 송정동 340-1</t>
  </si>
  <si>
    <t>문화스포츠센터 수영장</t>
  </si>
  <si>
    <t>월곶면 고막리 산82-1</t>
  </si>
  <si>
    <t>여성회관내
수영장</t>
  </si>
  <si>
    <t>통진읍 도사리 434-6</t>
  </si>
  <si>
    <t>김포시 한강4로 419-37(마산동)</t>
  </si>
  <si>
    <t>김포한강스포츠센터</t>
  </si>
  <si>
    <t>김포시 자원화센터내 수영장</t>
  </si>
  <si>
    <t>이천훈련원 수영장</t>
  </si>
  <si>
    <t>구기체육관 포함
실내복합시설</t>
  </si>
  <si>
    <t>이천시 호법면 안평리 684-2</t>
  </si>
  <si>
    <t>위탁
(코오롱스포렉스)</t>
  </si>
  <si>
    <t>구리시생활체육협의회
(557-7676)</t>
  </si>
  <si>
    <t>45㎡</t>
  </si>
  <si>
    <t>주민편익시설내</t>
  </si>
  <si>
    <t>구리시멀티스포츠센터 
수영장</t>
  </si>
  <si>
    <t>50
25</t>
  </si>
  <si>
    <t>13
15</t>
  </si>
  <si>
    <t>600
240</t>
  </si>
  <si>
    <t>멀티스포츠센터내</t>
  </si>
  <si>
    <t>에코스포츠센터 실내수영장</t>
  </si>
  <si>
    <t>주민편익시설</t>
  </si>
  <si>
    <t>안성국민체육센터 수영장</t>
  </si>
  <si>
    <t>신북면 만세교리 92</t>
  </si>
  <si>
    <t>포천시 자원회수시설 내
수영장</t>
  </si>
  <si>
    <t>자원회수시설 내
 위치</t>
  </si>
  <si>
    <t>경기동로 33</t>
  </si>
  <si>
    <t>오산스포츠센터
수영장</t>
  </si>
  <si>
    <t>오산스포츠센터내</t>
  </si>
  <si>
    <t>세교복지타운
수영장</t>
  </si>
  <si>
    <t>하남국민체육센터
수영장</t>
  </si>
  <si>
    <t>의왕시국민체육센터
수영장</t>
  </si>
  <si>
    <t>여주시 상동 351-4</t>
  </si>
  <si>
    <t>여주노인복지회관
수영장</t>
  </si>
  <si>
    <t>위탁
(대한불교조계종 사회복지재단)</t>
  </si>
  <si>
    <t>위탁(대한불교조계종 
사회복지재단)</t>
  </si>
  <si>
    <t>노인복지회관내
수영장</t>
  </si>
  <si>
    <t>국민체육센터 수영장</t>
  </si>
  <si>
    <t>위탁(여주도시관리공단)</t>
  </si>
  <si>
    <t>누락추가</t>
  </si>
  <si>
    <t>청소년문화회관
실외수영장</t>
  </si>
  <si>
    <t>시민회관내</t>
  </si>
  <si>
    <t>청소년문화회관 내</t>
  </si>
  <si>
    <t>양평읍 양근리 535-8</t>
  </si>
  <si>
    <t>여성회관
실내수영장</t>
  </si>
  <si>
    <t>문화복지센터
(770-2561)</t>
  </si>
  <si>
    <t>과천시민회관
실내수영장</t>
  </si>
  <si>
    <t xml:space="preserve">과천시 </t>
  </si>
  <si>
    <t>다목적체육관내</t>
  </si>
  <si>
    <t>과천시 청소년수련관
실내수영장</t>
  </si>
  <si>
    <t>연천군 청소년수련관
수영장</t>
  </si>
  <si>
    <t>위 탁
(YMCA)</t>
  </si>
  <si>
    <t>수내 롤러스케이트장</t>
  </si>
  <si>
    <t>신일산 배수지
인라인하키장</t>
  </si>
  <si>
    <t>P.E MAT</t>
  </si>
  <si>
    <t>용인시종합운동장 내</t>
  </si>
  <si>
    <t>수지체육공원
인라인스케이트장</t>
  </si>
  <si>
    <t>6/8</t>
  </si>
  <si>
    <t>신봉고가하부
인라인스케이트장</t>
  </si>
  <si>
    <t>성호공원
롤러스케이트장</t>
  </si>
  <si>
    <t>호수공원
인라인장</t>
  </si>
  <si>
    <t>안산도시공사</t>
  </si>
  <si>
    <t>안양시
인라인롤러경기장</t>
  </si>
  <si>
    <t>콘크리트
코로실 코팅</t>
  </si>
  <si>
    <t>아스팔트</t>
  </si>
  <si>
    <t>중랑천 인라인스케이트장</t>
  </si>
  <si>
    <t>250
80</t>
  </si>
  <si>
    <t>3
3</t>
  </si>
  <si>
    <t>금오동 인라인스케이트장</t>
  </si>
  <si>
    <t>벨로드롬 롤러스케이트장</t>
  </si>
  <si>
    <t>소사벌레포츠타운
인라인스케이트장</t>
  </si>
  <si>
    <t>이충레포츠타운
인라인스케이트장</t>
  </si>
  <si>
    <t>쌍봉산근린공원 
인라인스케이트장</t>
  </si>
  <si>
    <t>동탄센트럴파크 
인라인스케이트장</t>
  </si>
  <si>
    <t>다람산근린공원
인라인스케이트장</t>
  </si>
  <si>
    <t>도원체육공원
인라인스케이트장</t>
  </si>
  <si>
    <t>소하 인라인장</t>
  </si>
  <si>
    <t>한내천
유수지내</t>
  </si>
  <si>
    <t>광명역세권 인라인장</t>
  </si>
  <si>
    <t>시민
체육광장내</t>
  </si>
  <si>
    <t>이천 인라인장</t>
  </si>
  <si>
    <t>하드너</t>
  </si>
  <si>
    <t>회천1동
교각체육시설내</t>
  </si>
  <si>
    <t>신천생활체육공원 인라인장</t>
  </si>
  <si>
    <t>공원 내</t>
  </si>
  <si>
    <t>포천 체육공원
롤러스케이트장</t>
  </si>
  <si>
    <t>오산맑음터공원 인라인장</t>
  </si>
  <si>
    <t>콘크리트
코로실코팅</t>
  </si>
  <si>
    <t>하남시
인라인스케이트장</t>
  </si>
  <si>
    <t>종합운동장
인라인스케이트장</t>
  </si>
  <si>
    <t>렌진몰탈</t>
  </si>
  <si>
    <t>에폭시</t>
  </si>
  <si>
    <t>이의 국궁장</t>
  </si>
  <si>
    <t>2개소(8등)</t>
  </si>
  <si>
    <t>분당정</t>
  </si>
  <si>
    <t>성남시체육회
(729-5622)</t>
  </si>
  <si>
    <t>지영동
생활체육공원 내</t>
  </si>
  <si>
    <t>지영 생활체육
공원 내 위치</t>
  </si>
  <si>
    <t>종합운동장 부지내
('10년도 리모델링)</t>
  </si>
  <si>
    <t>성무정</t>
  </si>
  <si>
    <t>2009리모델링</t>
  </si>
  <si>
    <t>용무정</t>
  </si>
  <si>
    <t>광덕정</t>
  </si>
  <si>
    <t>반월정</t>
  </si>
  <si>
    <t>안양정</t>
  </si>
  <si>
    <t>안양시 궁도협회
(456-6467)</t>
  </si>
  <si>
    <t>위탁
(안양시궁도협회)</t>
  </si>
  <si>
    <t>위탁
(남양주시궁도연합회)</t>
  </si>
  <si>
    <t>용현정</t>
  </si>
  <si>
    <t>대군정(535-3993)</t>
  </si>
  <si>
    <t>의정부시궁도협회</t>
  </si>
  <si>
    <t>신대레포츠공원
국궁장</t>
  </si>
  <si>
    <t>지산체육시설
국궁장</t>
  </si>
  <si>
    <t>안중레포츠공원
국궁장</t>
  </si>
  <si>
    <t>시흥정</t>
  </si>
  <si>
    <t>소래정</t>
  </si>
  <si>
    <t>팔탄 국궁장</t>
  </si>
  <si>
    <t>화성시(팔탄면)</t>
  </si>
  <si>
    <t>시립국궁장</t>
  </si>
  <si>
    <t>양주시궁도협회</t>
  </si>
  <si>
    <t>감악정</t>
  </si>
  <si>
    <t>태산정</t>
  </si>
  <si>
    <t>금능정</t>
  </si>
  <si>
    <t>설봉 국궁정</t>
  </si>
  <si>
    <t>위탁
(이천시 궁도협회)</t>
  </si>
  <si>
    <t>무호정</t>
  </si>
  <si>
    <t>안성시 궁도장</t>
  </si>
  <si>
    <t>대군정</t>
  </si>
  <si>
    <t>용호정</t>
  </si>
  <si>
    <t>청심정</t>
  </si>
  <si>
    <t>흥인정</t>
  </si>
  <si>
    <t>금당정</t>
  </si>
  <si>
    <t>금사체육공원 내</t>
  </si>
  <si>
    <t>오갑정</t>
  </si>
  <si>
    <t>'09년 준공</t>
  </si>
  <si>
    <t>가야정</t>
  </si>
  <si>
    <t>개군면사무소
(770-2612)</t>
  </si>
  <si>
    <t>강천체육공원내</t>
  </si>
  <si>
    <t>대룡정</t>
  </si>
  <si>
    <t>대신체육공원내</t>
  </si>
  <si>
    <t>천양정</t>
  </si>
  <si>
    <t>가남체육공원
국궁장</t>
  </si>
  <si>
    <t>가남체육공원내</t>
  </si>
  <si>
    <t>동호정</t>
  </si>
  <si>
    <t>동안배수지 내</t>
  </si>
  <si>
    <t>양평정</t>
  </si>
  <si>
    <t>개군레포츠공원
축구장 부지 내</t>
  </si>
  <si>
    <t>학소정</t>
  </si>
  <si>
    <t>탄천스포츠센터
골프연습장</t>
  </si>
  <si>
    <t>위탁
(도시개발공사)</t>
  </si>
  <si>
    <t>성남종합스포츠센터
골프연습장</t>
  </si>
  <si>
    <t>스크린3</t>
  </si>
  <si>
    <t>안산 골프연습장</t>
  </si>
  <si>
    <t>광명 골프연습장</t>
  </si>
  <si>
    <t>청산 골프연습장</t>
  </si>
  <si>
    <t>인공암벽(실외)</t>
  </si>
  <si>
    <t>성남종합운동장
풋살장</t>
  </si>
  <si>
    <t>성남종합스포츠센터
인공암벽장</t>
  </si>
  <si>
    <t>성남종합스포츠센터
헬스장</t>
  </si>
  <si>
    <t>성남종합스포츠센터
라켓볼장</t>
  </si>
  <si>
    <t>성남종합스포츠센터
에어로빅/요가장</t>
  </si>
  <si>
    <t>인공암벽등반경기장</t>
  </si>
  <si>
    <t>고양도시
관리공사</t>
  </si>
  <si>
    <t>화정동 859</t>
  </si>
  <si>
    <t>공원관리과</t>
  </si>
  <si>
    <t>화정동 872</t>
  </si>
  <si>
    <t>행신동 1071</t>
  </si>
  <si>
    <t>고양시
(덕양구)</t>
  </si>
  <si>
    <t>중산동 1798</t>
  </si>
  <si>
    <t>주교동 296</t>
  </si>
  <si>
    <t>대자동 대자조절지</t>
  </si>
  <si>
    <t>선유동 520-7</t>
  </si>
  <si>
    <t>고양
도시관리공사</t>
  </si>
  <si>
    <t>덕이풋살장</t>
  </si>
  <si>
    <t>행주풋살장</t>
  </si>
  <si>
    <t>효자풋살장</t>
  </si>
  <si>
    <t>충장풋살장</t>
  </si>
  <si>
    <t>탄현공원풋살장</t>
  </si>
  <si>
    <t>목내동 472</t>
  </si>
  <si>
    <t>사동 1313</t>
  </si>
  <si>
    <t>사동배수지</t>
  </si>
  <si>
    <t>화량유원지내</t>
  </si>
  <si>
    <t>화량
유원지내</t>
  </si>
  <si>
    <t>파크골프장</t>
  </si>
  <si>
    <t>용이풋살장</t>
  </si>
  <si>
    <t>그라운드골프장</t>
  </si>
  <si>
    <t>이충레포츠공원
그라운드골프장</t>
  </si>
  <si>
    <t>이충레포츠공원
소프트볼장</t>
  </si>
  <si>
    <t>안중레포츠공원
그라운드골프장</t>
  </si>
  <si>
    <t>안중레포츠공원
풋살장</t>
  </si>
  <si>
    <t xml:space="preserve">의정부시 체육로265-25 앞 </t>
  </si>
  <si>
    <t>자일풋살장</t>
  </si>
  <si>
    <t>호원족구장</t>
  </si>
  <si>
    <t>위탁(동체육회)</t>
  </si>
  <si>
    <t>중앙공원 인라인장</t>
  </si>
  <si>
    <t>정왕3동 게이트볼장</t>
  </si>
  <si>
    <t>정왕1동 게이트볼장</t>
  </si>
  <si>
    <t>포동 게이트볼장</t>
  </si>
  <si>
    <t>계수동 게이트볼장</t>
  </si>
  <si>
    <t>과림동 게이트볼장</t>
  </si>
  <si>
    <t>정왕동 호수공원내 설치</t>
  </si>
  <si>
    <t>운정파크골프장</t>
  </si>
  <si>
    <t>이천시 관고동 375-4외2</t>
  </si>
  <si>
    <t>이천시
인공암벽등반장</t>
  </si>
  <si>
    <t>이천시 관고동 373외</t>
  </si>
  <si>
    <t>설봉공원축구장을 히딩크 드림필드 구장으로 변경조성</t>
  </si>
  <si>
    <t>사계절썰매장</t>
  </si>
  <si>
    <t>125
95</t>
  </si>
  <si>
    <t>인공암벽장(실외)</t>
  </si>
  <si>
    <t>이동생태공원 부지 내 위치</t>
  </si>
  <si>
    <t>노인전용탁구장</t>
  </si>
  <si>
    <t>소흘국민체육센터 부지 내</t>
  </si>
  <si>
    <t>영중면풋살구장</t>
  </si>
  <si>
    <t>풋살구장(동교동)</t>
  </si>
  <si>
    <t>풋살구장(가산면)</t>
  </si>
  <si>
    <t>내손약수체육시설</t>
  </si>
  <si>
    <t>족구,농구,배드민턴 각1면</t>
  </si>
  <si>
    <t>쉬자파크 
내 위치</t>
  </si>
  <si>
    <t>실내암벽장</t>
  </si>
  <si>
    <t>가평썰매장</t>
  </si>
  <si>
    <t>춘천도시공사</t>
  </si>
  <si>
    <t>치악테니스장</t>
  </si>
  <si>
    <t>체육시설사업소</t>
  </si>
  <si>
    <t>문막섬강테니스장</t>
  </si>
  <si>
    <t>토사(3)+케미칼(3)</t>
  </si>
  <si>
    <t>교동산11</t>
  </si>
  <si>
    <t>강북테니스장</t>
  </si>
  <si>
    <t>주문진읍사무소</t>
  </si>
  <si>
    <t>케미칼(7)</t>
  </si>
  <si>
    <t>케미칼(2)</t>
  </si>
  <si>
    <t>도계테니스장</t>
  </si>
  <si>
    <t>위탁
(늑구리테니스협회)</t>
  </si>
  <si>
    <t>홍천테니스장</t>
  </si>
  <si>
    <t>케미칼8</t>
  </si>
  <si>
    <t>내촌테니스장</t>
  </si>
  <si>
    <t>내촌면</t>
  </si>
  <si>
    <t>케미칼2</t>
  </si>
  <si>
    <t>내면</t>
  </si>
  <si>
    <t>클레이1</t>
  </si>
  <si>
    <t>서석면</t>
  </si>
  <si>
    <t>케미칼1</t>
  </si>
  <si>
    <t>남면테니스장</t>
  </si>
  <si>
    <t>남면</t>
  </si>
  <si>
    <t>잿골테니스장</t>
  </si>
  <si>
    <t>위탁
(횡성군테니스협회)</t>
  </si>
  <si>
    <t>문화체육공원 테니스장</t>
  </si>
  <si>
    <t>공설테니스장</t>
  </si>
  <si>
    <t>위탁
(평창군테니스협회)</t>
  </si>
  <si>
    <t>정선군</t>
  </si>
  <si>
    <t>북평면 북평2리 63-2</t>
  </si>
  <si>
    <t>북평테니스장</t>
  </si>
  <si>
    <t>560-2671</t>
  </si>
  <si>
    <t>위탁
(북평테니스협회)</t>
  </si>
  <si>
    <t>21백만원</t>
  </si>
  <si>
    <t>41백만원</t>
  </si>
  <si>
    <t>10백만원</t>
  </si>
  <si>
    <t>임계테니스장</t>
  </si>
  <si>
    <t>위탁
(임계테니스협회)</t>
  </si>
  <si>
    <t>2003
(2009)</t>
  </si>
  <si>
    <t>450
(950)</t>
  </si>
  <si>
    <t>여량테니스장</t>
  </si>
  <si>
    <t>위탁
(여량테니스협회)</t>
  </si>
  <si>
    <t>정선종합경기장
테니스장</t>
  </si>
  <si>
    <t>위탁
(정선읍테니스협회)</t>
  </si>
  <si>
    <t>신동테니스장</t>
  </si>
  <si>
    <t>위탁
(신동테니스협회)</t>
  </si>
  <si>
    <t>예미테니스장</t>
  </si>
  <si>
    <t>위탁
(예미테니스협회)</t>
  </si>
  <si>
    <t>문곡테니스장</t>
  </si>
  <si>
    <t>위탁
(남면테니스협회)</t>
  </si>
  <si>
    <t>화암테니스장</t>
  </si>
  <si>
    <t>위탁
(화암테니스회)</t>
  </si>
  <si>
    <t>증산테니스장</t>
  </si>
  <si>
    <t>위탁
(증산테니스회)</t>
  </si>
  <si>
    <t>인제군
(북면행정복지센터)</t>
  </si>
  <si>
    <t>케미컬4</t>
  </si>
  <si>
    <t>인제군
(기린면행정복지센터)</t>
  </si>
  <si>
    <t>케미컬2
인조잔디2</t>
  </si>
  <si>
    <t>남면생활체육공원 내
 테니스장</t>
  </si>
  <si>
    <t>인제군
(남면행정복지센터)</t>
  </si>
  <si>
    <t>인조잔디2
케미컬2</t>
  </si>
  <si>
    <t>인제군
(서화면행정복지센터)</t>
  </si>
  <si>
    <t>종합체육관</t>
  </si>
  <si>
    <t>교2동 408</t>
  </si>
  <si>
    <t>농구,배드민턴,
배구,탁구,핸드볼</t>
  </si>
  <si>
    <t>교2동630-20</t>
  </si>
  <si>
    <t>강릉
실내종합체육관</t>
  </si>
  <si>
    <t>120백만원</t>
  </si>
  <si>
    <t>교2동408</t>
  </si>
  <si>
    <t>주문진체육관</t>
  </si>
  <si>
    <t>핸드볼,배드민턴,
탁구등</t>
  </si>
  <si>
    <t>철근 콘크리트
+철골조</t>
  </si>
  <si>
    <t>대관령 트레이닝센터</t>
  </si>
  <si>
    <t>배드민턴,배구, 족구,풋살</t>
  </si>
  <si>
    <t>정선읍 애산리 432-198</t>
  </si>
  <si>
    <t>정선종합경기장 
실내체육관</t>
  </si>
  <si>
    <t>핸드볼,배드민턴,농구,배구</t>
  </si>
  <si>
    <t>416백만원</t>
  </si>
  <si>
    <t>100백만원</t>
  </si>
  <si>
    <t>배구, 배드민턴, 탁구</t>
  </si>
  <si>
    <t>동송체육관</t>
  </si>
  <si>
    <t>배드민턴,탁구,배구</t>
  </si>
  <si>
    <t>와수체육관</t>
  </si>
  <si>
    <t>동송탁구장</t>
  </si>
  <si>
    <t>탁구,배드민턴,배구</t>
  </si>
  <si>
    <t>화강탁구장</t>
  </si>
  <si>
    <t>갈말탁구장</t>
  </si>
  <si>
    <t>화천체육관</t>
  </si>
  <si>
    <t>핸드볼, 배구,농구, 배드민턴,탁구</t>
  </si>
  <si>
    <t>양구실내탁구연습장</t>
  </si>
  <si>
    <t>일반철골/
판넬지붕</t>
  </si>
  <si>
    <t>접이식
의자</t>
  </si>
  <si>
    <t>펜싱훈련장</t>
  </si>
  <si>
    <t>춘천종합체육회관</t>
  </si>
  <si>
    <t>역도,레슬링,유도,
태권도,권투장</t>
  </si>
  <si>
    <t>엘리트체육관</t>
  </si>
  <si>
    <t>역도, 유도, 복싱</t>
  </si>
  <si>
    <t>강릉시 복싱체육관</t>
  </si>
  <si>
    <t>일반철골
구조</t>
  </si>
  <si>
    <t>홍천학생체육관</t>
  </si>
  <si>
    <t>횡성읍 북천리 200-1</t>
  </si>
  <si>
    <t>다목적실내경기장</t>
  </si>
  <si>
    <t>횡성군(340-2900)</t>
  </si>
  <si>
    <t>군 역도연맹</t>
  </si>
  <si>
    <t>역도,유도,
탁구</t>
  </si>
  <si>
    <t>이동식</t>
  </si>
  <si>
    <t>380백만원</t>
  </si>
  <si>
    <t>철원군태권도협회</t>
  </si>
  <si>
    <t>역도워밍업장</t>
  </si>
  <si>
    <t>일반 건물식 3층</t>
  </si>
  <si>
    <t>역도, 펜싱</t>
  </si>
  <si>
    <t>용하체육관</t>
  </si>
  <si>
    <t>역도,유도</t>
  </si>
  <si>
    <t>봄내체육관</t>
  </si>
  <si>
    <t>25.1×118.1m</t>
  </si>
  <si>
    <t>배트민턴,탁구,
인공암벽</t>
  </si>
  <si>
    <t>샤워실, 탈의실</t>
  </si>
  <si>
    <t>원주드림체육관</t>
  </si>
  <si>
    <t>28x15x11m</t>
  </si>
  <si>
    <t>25mx11m</t>
  </si>
  <si>
    <t>33×48m</t>
  </si>
  <si>
    <t>탁구,배드민턴,유도,
태권도</t>
  </si>
  <si>
    <t>기계실, 방송실</t>
  </si>
  <si>
    <t>(구)함태초등학교
체육관</t>
  </si>
  <si>
    <t>태백국민체육센터</t>
  </si>
  <si>
    <t>위탁
(태백시 생활체육회)</t>
  </si>
  <si>
    <t>25m×17m</t>
  </si>
  <si>
    <t>홍천군국민체육센터</t>
  </si>
  <si>
    <t>27×35.8</t>
  </si>
  <si>
    <t>25m×27m폭/6레인</t>
  </si>
  <si>
    <t>피핀장,요가장,유도장</t>
  </si>
  <si>
    <t>사무실, 샤워실</t>
  </si>
  <si>
    <t>37×54×12m</t>
  </si>
  <si>
    <t>사무실,체력단련실,샤워실</t>
  </si>
  <si>
    <t>청일다목적
복지체육센터</t>
  </si>
  <si>
    <t>33×21</t>
  </si>
  <si>
    <t>농구,배구,
배드민턴 등</t>
  </si>
  <si>
    <t>둔내복합체육센터</t>
  </si>
  <si>
    <t>다목적실, 샤워실 등</t>
  </si>
  <si>
    <t>술샘체육관</t>
  </si>
  <si>
    <t>29.7m×23.7m</t>
  </si>
  <si>
    <t>사무실, 간이운동시설 등</t>
  </si>
  <si>
    <t>금강탁구장</t>
  </si>
  <si>
    <t>영월군 탁구협회</t>
  </si>
  <si>
    <t>23m×18m</t>
  </si>
  <si>
    <t>하늘샘체육관</t>
  </si>
  <si>
    <t>24m * 45m</t>
  </si>
  <si>
    <t>생활체육교실 2실</t>
  </si>
  <si>
    <t>한반도면 체육회관</t>
  </si>
  <si>
    <t>목욕장</t>
  </si>
  <si>
    <t>탁구, 핸드볼</t>
  </si>
  <si>
    <t>25×45×12m</t>
  </si>
  <si>
    <t>사내농어촌
복합체육회관</t>
  </si>
  <si>
    <t>DMZ체육관</t>
  </si>
  <si>
    <t>30×18m</t>
  </si>
  <si>
    <t>농구,배구,배드민턴,
태권도,유도 등</t>
  </si>
  <si>
    <t>스쿼시, 탁구, 
에어로빅</t>
  </si>
  <si>
    <t>55m*49m</t>
  </si>
  <si>
    <t>배드민턴, 탁구,농구, 족구 등</t>
  </si>
  <si>
    <t>서면 안보1리 게이트볼장</t>
  </si>
  <si>
    <t>근화동 게이트볼장</t>
  </si>
  <si>
    <t>20×16m</t>
  </si>
  <si>
    <t>동면 월곡리 게이트볼장</t>
  </si>
  <si>
    <t>단구동실내게이트볼장</t>
  </si>
  <si>
    <t>16x20x7.8m</t>
  </si>
  <si>
    <t>소초면수암3리
전천후게이트볼장</t>
  </si>
  <si>
    <t>15x20x5.2m</t>
  </si>
  <si>
    <t>호저면고산리
전천후게이트볼장</t>
  </si>
  <si>
    <t>15x20x5.7m</t>
  </si>
  <si>
    <t>단계동천곡공원
전천후게이트볼장</t>
  </si>
  <si>
    <t>15x20x7.4m</t>
  </si>
  <si>
    <t>무실동전천후게이트볼장</t>
  </si>
  <si>
    <t>18.1x22.6x6.5m</t>
  </si>
  <si>
    <t>문막읍전천후게이트볼장</t>
  </si>
  <si>
    <t>강릉실내게이트볼장</t>
  </si>
  <si>
    <t>위탁
(강릉게이트볼협회)</t>
  </si>
  <si>
    <t>위탁
(동해시게이트볼연합회)</t>
  </si>
  <si>
    <t>항골게이트볼장</t>
  </si>
  <si>
    <t>24×19×1면</t>
  </si>
  <si>
    <t>소도게이트볼장</t>
  </si>
  <si>
    <t>화전게이트볼장</t>
  </si>
  <si>
    <t>황연게이트볼장</t>
  </si>
  <si>
    <t>협심게이트볼장</t>
  </si>
  <si>
    <t>상장게이트볼장</t>
  </si>
  <si>
    <t>철암게이트볼장</t>
  </si>
  <si>
    <t>동점게이트볼장</t>
  </si>
  <si>
    <t>구문소게이트볼장</t>
  </si>
  <si>
    <t>문곡게이트볼장</t>
  </si>
  <si>
    <t>조양동게이트볼장</t>
  </si>
  <si>
    <t>사직전천후게이트볼장</t>
  </si>
  <si>
    <t>건지게이트볼장관리동</t>
  </si>
  <si>
    <t>22×18m</t>
  </si>
  <si>
    <t>노곡 하월산 게이트볼장</t>
  </si>
  <si>
    <t>도계읍 도계리 게이트볼장</t>
  </si>
  <si>
    <t>20×20m</t>
  </si>
  <si>
    <t>도계읍 고사리 게이트볼장</t>
  </si>
  <si>
    <t>도계 늑구 게이트볼장</t>
  </si>
  <si>
    <t>미로 하거노 게이트볼장</t>
  </si>
  <si>
    <t>남양 게이트볼장</t>
  </si>
  <si>
    <t>오분 게이트볼장</t>
  </si>
  <si>
    <t>교동 게이트볼장</t>
  </si>
  <si>
    <t>22x17m</t>
  </si>
  <si>
    <t>잿골실내게이트볼장(중앙)</t>
  </si>
  <si>
    <t>연봉실내게이트볼장</t>
  </si>
  <si>
    <t>자은실내게이트볼장</t>
  </si>
  <si>
    <t>도관실내게이트볼장</t>
  </si>
  <si>
    <t>속초실내게이트볼장</t>
  </si>
  <si>
    <t>상화계실내게이트볼장</t>
  </si>
  <si>
    <t>반곡실내게이트볼장</t>
  </si>
  <si>
    <t>성수실내게이트볼장</t>
  </si>
  <si>
    <t>시동실내게이트볼장</t>
  </si>
  <si>
    <t>철정1리 실내게이트볼장</t>
  </si>
  <si>
    <t>20×24m</t>
  </si>
  <si>
    <t>수하2리 실내게이트볼장</t>
  </si>
  <si>
    <t>20m×24m</t>
  </si>
  <si>
    <t>생곡2리 실내게이트볼장</t>
  </si>
  <si>
    <t>22.5m*17.5m</t>
  </si>
  <si>
    <t>철정2리 실내게이트볼장</t>
  </si>
  <si>
    <t>상오안리 실내게이트볼장</t>
  </si>
  <si>
    <t>23m*18m</t>
  </si>
  <si>
    <t>모곡2리 실내게이트볼장</t>
  </si>
  <si>
    <t>18.6m*28.2m</t>
  </si>
  <si>
    <t>와야1리 실내게이트볼장</t>
  </si>
  <si>
    <t>22×20m</t>
  </si>
  <si>
    <t>외삼포1리실내게이트볼장</t>
  </si>
  <si>
    <t>명동리 실내게이트볼장</t>
  </si>
  <si>
    <t>20×18m</t>
  </si>
  <si>
    <t>팔봉1리 실내게이트볼장</t>
  </si>
  <si>
    <t>23×19</t>
  </si>
  <si>
    <t>횡성실내게이트볼장
(게이트볼연합회)</t>
  </si>
  <si>
    <t>17x20</t>
  </si>
  <si>
    <t>위탁
(대관령면노인게이트볼회)</t>
  </si>
  <si>
    <t>운교1리전천후게이트볼장</t>
  </si>
  <si>
    <t>위탁
(운교1리게이트볼회)</t>
  </si>
  <si>
    <t>개수2리전천후게이트볼장</t>
  </si>
  <si>
    <t>위탁
(개수2리게이트볼회)</t>
  </si>
  <si>
    <t>위탁
(신동게이트볼회)</t>
  </si>
  <si>
    <t>위탁
(남면게이트볼회)</t>
  </si>
  <si>
    <t>여량게이트볼장</t>
  </si>
  <si>
    <t>위탁
(여량게이트볼회)</t>
  </si>
  <si>
    <t>임계게이트볼장</t>
  </si>
  <si>
    <t>위탁
(임계면게이트볼회)</t>
  </si>
  <si>
    <t>21×26m
15×20m</t>
  </si>
  <si>
    <t>정선읍게이트볼장</t>
  </si>
  <si>
    <t>위탁
(정선읍게이트볼회)</t>
  </si>
  <si>
    <t>15m×20m</t>
  </si>
  <si>
    <t>화암게이트볼장</t>
  </si>
  <si>
    <t>위탁
(화암게이트볼회)</t>
  </si>
  <si>
    <t>사북게이트볼장</t>
  </si>
  <si>
    <t>위탁
(사북게이트볼회)</t>
  </si>
  <si>
    <t>북평게이트볼장</t>
  </si>
  <si>
    <t>위탁
(북평게이트볼회)</t>
  </si>
  <si>
    <t>고한게이트볼장</t>
  </si>
  <si>
    <t>위탁
(고한게이트볼회)</t>
  </si>
  <si>
    <t>철원읍게이트볼장</t>
  </si>
  <si>
    <t>25×20×9.2m</t>
  </si>
  <si>
    <t>동촌리전천후게이트볼장</t>
  </si>
  <si>
    <t>간척리전천후게이트볼장</t>
  </si>
  <si>
    <t>서오지리전천후게이트볼장</t>
  </si>
  <si>
    <t>유촌리전천후게이트볼장</t>
  </si>
  <si>
    <t>인제군
(상남면행정복지센터)</t>
  </si>
  <si>
    <t>간성읍전천후게이트볼장</t>
  </si>
  <si>
    <t>고성군
(간성읍게이트볼연합회)</t>
  </si>
  <si>
    <t>19×24m</t>
  </si>
  <si>
    <t>인라인스케이트장
(생활체육공원내)</t>
  </si>
  <si>
    <t>콘크리트,    아스콘</t>
  </si>
  <si>
    <t>콘크리트+
코러씰 아스콘</t>
  </si>
  <si>
    <t>200
600</t>
  </si>
  <si>
    <t>6
8</t>
  </si>
  <si>
    <t>듀플렉스</t>
  </si>
  <si>
    <t>로울러스케이트장</t>
  </si>
  <si>
    <t>야외로울러스케이트장</t>
  </si>
  <si>
    <t>인라인스케이트장
(도심산림공원내)</t>
  </si>
  <si>
    <t>아크릴
포장</t>
  </si>
  <si>
    <t>정림롤러스케이트장</t>
  </si>
  <si>
    <t>강원도(본청)</t>
  </si>
  <si>
    <t>동해종합운동장내
육상보조트랙</t>
  </si>
  <si>
    <t>동해종합운동장내
풋살경기장</t>
  </si>
  <si>
    <t>2007
2015</t>
  </si>
  <si>
    <t>동해종합운동장내
농구장</t>
  </si>
  <si>
    <t>동해종합운동장내
족구장</t>
  </si>
  <si>
    <t>동해종합운동장내
배드민턴장</t>
  </si>
  <si>
    <t>태백볼링장</t>
  </si>
  <si>
    <t>8레인</t>
  </si>
  <si>
    <t>위탁
(속초족구협회)</t>
  </si>
  <si>
    <t>속초공설운동장내
풋살경기장</t>
  </si>
  <si>
    <t>위탁
(속초축구협회)</t>
  </si>
  <si>
    <t>속초종합경기장내
풋살경기장</t>
  </si>
  <si>
    <t>종합운동장족구장</t>
  </si>
  <si>
    <t>족구연합회</t>
  </si>
  <si>
    <t>진주풋살경기장</t>
  </si>
  <si>
    <t>풋살연합회</t>
  </si>
  <si>
    <t>근덕풋살경기장</t>
  </si>
  <si>
    <t>임원풋살경기장</t>
  </si>
  <si>
    <t>사직풋살경기장</t>
  </si>
  <si>
    <t>홍천족구장</t>
  </si>
  <si>
    <t>홍천인공암벽장</t>
  </si>
  <si>
    <t>잿골1풋살경기장</t>
  </si>
  <si>
    <t>잿골2풋살경기장</t>
  </si>
  <si>
    <t>잿골3풋살경기장</t>
  </si>
  <si>
    <t>내면풋살경기장</t>
  </si>
  <si>
    <t>동면풋살경기장</t>
  </si>
  <si>
    <t>횡성종합운동장내
풋살경기장</t>
  </si>
  <si>
    <t>횡성종합운동장내
족구장</t>
  </si>
  <si>
    <t>하늘샘구장</t>
  </si>
  <si>
    <t>스포츠파크 풋살장</t>
  </si>
  <si>
    <t>스포츠파크 족구장</t>
  </si>
  <si>
    <t>스포츠파크 농구장</t>
  </si>
  <si>
    <t>영월그라운드골프장</t>
  </si>
  <si>
    <t>연당초등학교 풋살장</t>
  </si>
  <si>
    <t>봉래중학교 풋살장</t>
  </si>
  <si>
    <t>마차초등학교 풋살장</t>
  </si>
  <si>
    <t>옥동중학교 풋살장</t>
  </si>
  <si>
    <t>무릉초등학교 풋살장</t>
  </si>
  <si>
    <t>주천고등학교 풋살장</t>
  </si>
  <si>
    <t>덕포 풋살장</t>
  </si>
  <si>
    <t>현남면풋살구장</t>
  </si>
  <si>
    <t>현북면풋살구장</t>
  </si>
  <si>
    <t>강현풋살구장</t>
  </si>
  <si>
    <t>양양읍풋살구장</t>
  </si>
  <si>
    <t>서면풋살구장</t>
  </si>
  <si>
    <t>양양MTB경기장</t>
  </si>
  <si>
    <t>한국산악자전거연맹
(2015)</t>
  </si>
  <si>
    <t>사직동 808</t>
  </si>
  <si>
    <t>청주종합경기장</t>
  </si>
  <si>
    <t>문화예술체육회관 220-4619</t>
  </si>
  <si>
    <t>육상연맹,축구협회</t>
  </si>
  <si>
    <t>2003-2004</t>
  </si>
  <si>
    <t>1600 lux</t>
  </si>
  <si>
    <t>통합</t>
  </si>
  <si>
    <t>멀리뛰기</t>
  </si>
  <si>
    <t>높이뛰기</t>
  </si>
  <si>
    <t>내수면 덕암리 산11-1</t>
  </si>
  <si>
    <t>내수공설운동장</t>
  </si>
  <si>
    <t>생활체육협의회 251-3581</t>
  </si>
  <si>
    <t>www.puru.net</t>
  </si>
  <si>
    <t>청주시시설관리공단</t>
  </si>
  <si>
    <t>지역주민</t>
  </si>
  <si>
    <t>계딘식</t>
  </si>
  <si>
    <t>토성잔디</t>
  </si>
  <si>
    <t>위탁(생체협)</t>
  </si>
  <si>
    <t>충주시</t>
  </si>
  <si>
    <t>충주종합운동장</t>
  </si>
  <si>
    <t>스텐드</t>
  </si>
  <si>
    <t>화산동 1번지</t>
  </si>
  <si>
    <t>제천종합운동장</t>
  </si>
  <si>
    <t>문화체육시설관리소 640-4056</t>
  </si>
  <si>
    <t>www.okjc.net</t>
  </si>
  <si>
    <t>청풍면 물태리 103</t>
  </si>
  <si>
    <t>청풍공설운동장</t>
  </si>
  <si>
    <t>문화관광과 640-5682</t>
  </si>
  <si>
    <t>보은군</t>
  </si>
  <si>
    <t>보은읍 이평리 42</t>
  </si>
  <si>
    <t>보은공설운동장</t>
  </si>
  <si>
    <t>문화관광과 540-3382</t>
  </si>
  <si>
    <t>www.boeun.go.kr</t>
  </si>
  <si>
    <t>몬도
(천연탄성고무)</t>
  </si>
  <si>
    <t>보은전천후보조육상경기장</t>
  </si>
  <si>
    <t>시설관리사업소</t>
  </si>
  <si>
    <t>옥천 문정 390</t>
  </si>
  <si>
    <t>옥천공설운동장</t>
  </si>
  <si>
    <t>문화공보과 730-3254</t>
  </si>
  <si>
    <t>www.oc.go.kr</t>
  </si>
  <si>
    <t>영동읍 매천리 110-1</t>
  </si>
  <si>
    <t>영동군민운동장</t>
  </si>
  <si>
    <t>문화공보과 740-3235</t>
  </si>
  <si>
    <t>www.yeongdong.go.kr</t>
  </si>
  <si>
    <t xml:space="preserve">육상경기부 등 </t>
  </si>
  <si>
    <t>영동군테니스연합회</t>
  </si>
  <si>
    <t>진천군</t>
  </si>
  <si>
    <t>진천선수촌
옥외 육상장</t>
  </si>
  <si>
    <t>선수촌관리팀</t>
  </si>
  <si>
    <t>교성리 74</t>
  </si>
  <si>
    <t>생거진천종합운동장</t>
  </si>
  <si>
    <t>문화체육과 539-3252</t>
  </si>
  <si>
    <t>www.jincheon.go.kr</t>
  </si>
  <si>
    <t>진천군육상실업팀</t>
  </si>
  <si>
    <t>본부스탠드,사무실,화장실,갱의실,관리실,창고 등</t>
  </si>
  <si>
    <t>배구장</t>
  </si>
  <si>
    <t>필드내</t>
  </si>
  <si>
    <t>괴산군</t>
  </si>
  <si>
    <t>괴산읍 서부리177</t>
  </si>
  <si>
    <t>문화관광과 832-2421</t>
  </si>
  <si>
    <t>www.cbgs.net</t>
  </si>
  <si>
    <t>롤러장 1면 450</t>
  </si>
  <si>
    <t>음성군</t>
  </si>
  <si>
    <t>음성읍 읍내리 470-1</t>
  </si>
  <si>
    <t>음성종합운동장</t>
  </si>
  <si>
    <t>문화공보과 871-3075</t>
  </si>
  <si>
    <t>www.es21.net</t>
  </si>
  <si>
    <t>음성군청, 음성고교 육상팀</t>
  </si>
  <si>
    <t>싸이클경기장</t>
  </si>
  <si>
    <t>금왕체육공원
운동장</t>
  </si>
  <si>
    <t>단양군</t>
  </si>
  <si>
    <t>별곡리15-6</t>
  </si>
  <si>
    <t>단양공설운동장</t>
  </si>
  <si>
    <t>위민홍보실 420-3123</t>
  </si>
  <si>
    <t>www.dy21.net</t>
  </si>
  <si>
    <t>의자식 및 스탠드</t>
  </si>
  <si>
    <t>용정축구공원
축구장</t>
  </si>
  <si>
    <t>청주시설관리공단</t>
  </si>
  <si>
    <t>야외시설</t>
  </si>
  <si>
    <t>가덕생활체육공원 축구장</t>
  </si>
  <si>
    <t>강내생활체육공원 축구장</t>
  </si>
  <si>
    <t>흥덕축구공원축구장</t>
  </si>
  <si>
    <t>탄금 축구장</t>
  </si>
  <si>
    <t>충주시 시설관리공단</t>
  </si>
  <si>
    <t>증평읍 송산리 169-9</t>
  </si>
  <si>
    <t>삼탄 잔디구장</t>
  </si>
  <si>
    <t>충주시
(산척면)</t>
  </si>
  <si>
    <t>수안보생활체육공원 축구장</t>
  </si>
  <si>
    <t>수안보생활체육공원 
다목적구장</t>
  </si>
  <si>
    <t>주덕 다목적구장</t>
  </si>
  <si>
    <t>충주시
(주덕읍)</t>
  </si>
  <si>
    <t>앙성생활체육공원 축구장</t>
  </si>
  <si>
    <t>충주시
(앙성면)</t>
  </si>
  <si>
    <t>제천시 축구센터</t>
  </si>
  <si>
    <t>봉양건강축구캠프장</t>
  </si>
  <si>
    <t>인조잔디구장</t>
  </si>
  <si>
    <t>A구장</t>
  </si>
  <si>
    <t xml:space="preserve"> 철근콘크리트조</t>
  </si>
  <si>
    <t>B구장</t>
  </si>
  <si>
    <t>구병산 천연잔디구장</t>
  </si>
  <si>
    <t>증평군</t>
  </si>
  <si>
    <t>역사테마공원
축구장</t>
  </si>
  <si>
    <t>광혜원 운동장</t>
  </si>
  <si>
    <t>광혜원공단</t>
  </si>
  <si>
    <t>혁신도시 유소년 축구장</t>
  </si>
  <si>
    <t>괴강관광지
축구장</t>
  </si>
  <si>
    <t>삼성생활체육공원축구장</t>
  </si>
  <si>
    <t>대소생활체육공원축구장</t>
  </si>
  <si>
    <t>매포생활체육공원
축구장</t>
  </si>
  <si>
    <t>단성생활체육공원
축구장</t>
  </si>
  <si>
    <t>대강생활체육공원
축구장</t>
  </si>
  <si>
    <t>별곡지구 생활체육공원
축구장</t>
  </si>
  <si>
    <t>적성체육공원
축구장</t>
  </si>
  <si>
    <t>청주야구장</t>
  </si>
  <si>
    <t>금천동 327번지</t>
  </si>
  <si>
    <t>청주국제테니스장</t>
  </si>
  <si>
    <t>체육회 273-6662</t>
  </si>
  <si>
    <t>외부</t>
  </si>
  <si>
    <t>송정동 산10-1번지</t>
  </si>
  <si>
    <t>청주 솔밭정구장</t>
  </si>
  <si>
    <t>400-500LUX</t>
  </si>
  <si>
    <t>청원 공설테니스장</t>
  </si>
  <si>
    <t>클레이
인조잔디</t>
  </si>
  <si>
    <t>강내생활체육공원 테니스장</t>
  </si>
  <si>
    <t>탄금테니스장(B)</t>
  </si>
  <si>
    <t>클레이
하 드</t>
  </si>
  <si>
    <t>장애인
론볼 및 테니스장</t>
  </si>
  <si>
    <t>환경과</t>
  </si>
  <si>
    <t>크레이(황토)</t>
  </si>
  <si>
    <t>친환경야외단지
체육시설</t>
  </si>
  <si>
    <t>제천시 화산동 128-1</t>
  </si>
  <si>
    <t>제천정구장</t>
  </si>
  <si>
    <t>위탁(정구연맹)</t>
  </si>
  <si>
    <t>제천테니스장</t>
  </si>
  <si>
    <t>고암체육공원
테니스장</t>
  </si>
  <si>
    <t>신백체육공원
테니스장</t>
  </si>
  <si>
    <t>하소체육공원
테니스장</t>
  </si>
  <si>
    <t>보은 테니스장</t>
  </si>
  <si>
    <t>옥천읍 테니스장</t>
  </si>
  <si>
    <t>클레이코트</t>
  </si>
  <si>
    <t>실내테니스장</t>
  </si>
  <si>
    <t>위탁
(영동군테니스협회)</t>
  </si>
  <si>
    <t>영동군민정구장</t>
  </si>
  <si>
    <t>위탁
(영동군정구연합회)</t>
  </si>
  <si>
    <t>증평 테니스장</t>
  </si>
  <si>
    <t>실외 테니스/정구장</t>
  </si>
  <si>
    <t>진천선수촌 관리팀</t>
  </si>
  <si>
    <t>케미컬코트 4
 하드코트 6</t>
  </si>
  <si>
    <t>음성읍 읍내리 769-1</t>
  </si>
  <si>
    <t>음성 테니스장</t>
  </si>
  <si>
    <t>문화공보과(871-3075)</t>
  </si>
  <si>
    <t>클레이
케미컬</t>
  </si>
  <si>
    <t>금왕생활체육공원테니스장</t>
  </si>
  <si>
    <t>앙투카
인조잔디</t>
  </si>
  <si>
    <t>전천후 정구 테니스장</t>
  </si>
  <si>
    <t>음성 종합운동장
부지 내 위치</t>
  </si>
  <si>
    <t>삼성생활체육공원테니스장</t>
  </si>
  <si>
    <t>삼성생활체육공원부지내위치</t>
  </si>
  <si>
    <t>대소생활체육공원테니스장</t>
  </si>
  <si>
    <t>대소생활체육공원
부지내 위치</t>
  </si>
  <si>
    <t>별곡리 9-5</t>
  </si>
  <si>
    <t>단양 공설정구장</t>
  </si>
  <si>
    <t>정구협회 423-2366</t>
  </si>
  <si>
    <t>위탁
(단양군정구연맹)</t>
  </si>
  <si>
    <t>단양 테니스장</t>
  </si>
  <si>
    <t>위탁
(단양군테니스연맹)</t>
  </si>
  <si>
    <t>충북</t>
  </si>
  <si>
    <t>증평인삼씨름훈련장</t>
  </si>
  <si>
    <t>지름16m</t>
  </si>
  <si>
    <t>청주체육관</t>
  </si>
  <si>
    <t>농구,배구,태권도</t>
  </si>
  <si>
    <t>목재
(후로링)</t>
  </si>
  <si>
    <t>배드민턴·태권도장</t>
  </si>
  <si>
    <t>배드민턴, 태권도</t>
  </si>
  <si>
    <t>오창 스포츠센터</t>
  </si>
  <si>
    <t>배구,농구,
배드민턴,탁구</t>
  </si>
  <si>
    <t>연수동 440번지</t>
  </si>
  <si>
    <t>충주 체육관</t>
  </si>
  <si>
    <t>직팔각형</t>
  </si>
  <si>
    <t>배드민턴,핸드볼,
농구,배구,</t>
  </si>
  <si>
    <t>2개소</t>
  </si>
  <si>
    <t>호암 스포츠센터</t>
  </si>
  <si>
    <t>농구,배구,배드민턴,
태권도,핸드볼,탁구</t>
  </si>
  <si>
    <t>고무용
탄성바닥재</t>
  </si>
  <si>
    <t>농구(실외)</t>
  </si>
  <si>
    <t>우레탄코트</t>
  </si>
  <si>
    <t>호암제2체육관</t>
  </si>
  <si>
    <t>배드민턴, 탁구
게이트볼</t>
  </si>
  <si>
    <t xml:space="preserve">목재(후로링)
인조잔디 </t>
  </si>
  <si>
    <t>39
39</t>
  </si>
  <si>
    <t>58
72</t>
  </si>
  <si>
    <t>14
8</t>
  </si>
  <si>
    <t>제천 체육관</t>
  </si>
  <si>
    <t>회관식</t>
  </si>
  <si>
    <t>배구,농구,
핸드볼,배드민턴</t>
  </si>
  <si>
    <t>제천 배드민턴경기장</t>
  </si>
  <si>
    <t>돔형</t>
  </si>
  <si>
    <t>배드민턴, 배구, 
농구, 핸드볼</t>
  </si>
  <si>
    <t>의림지다목적체육관</t>
  </si>
  <si>
    <t>위탁
(제천시족구협회)</t>
  </si>
  <si>
    <t>족구, 배드민턴</t>
  </si>
  <si>
    <t>옥천체육센터</t>
  </si>
  <si>
    <t>옥천군 생활체육관</t>
  </si>
  <si>
    <t>일반 건물식</t>
  </si>
  <si>
    <t>선수촌 다목적체육관</t>
  </si>
  <si>
    <t xml:space="preserve">증평읍 증평리 479 </t>
  </si>
  <si>
    <t>음성 실내체육관</t>
  </si>
  <si>
    <t>남궁유도회관</t>
  </si>
  <si>
    <t>위탁
(충청북도유도회)</t>
  </si>
  <si>
    <t>유도협회</t>
  </si>
  <si>
    <t>매트</t>
  </si>
  <si>
    <t>장충동2가200-102</t>
  </si>
  <si>
    <t>청주유도회관</t>
  </si>
  <si>
    <t>남원시 문화관광과(620-6254)</t>
  </si>
  <si>
    <t>2명</t>
  </si>
  <si>
    <t>남원시청 복싱팀</t>
  </si>
  <si>
    <t>950 lx</t>
  </si>
  <si>
    <t>토사, 조명시설</t>
  </si>
  <si>
    <t>충북스포츠센터</t>
  </si>
  <si>
    <t>위탁
(충청북도체육회)</t>
  </si>
  <si>
    <t>구기종목 및 역도등 8개종목 훈련장</t>
  </si>
  <si>
    <t>27×48×9m</t>
  </si>
  <si>
    <t>핸드볼,배구,
태권도</t>
  </si>
  <si>
    <t>충북체육회관
체육관</t>
  </si>
  <si>
    <t>충청북도</t>
  </si>
  <si>
    <t>25m×11m
6×7m</t>
  </si>
  <si>
    <t>내수국민체육센터</t>
  </si>
  <si>
    <t>20.2×35m</t>
  </si>
  <si>
    <t>배구,탁구
배드민턴</t>
  </si>
  <si>
    <t>25m×12.7m
12.9m×7.5m</t>
  </si>
  <si>
    <t>에어로빅,족구,농구</t>
  </si>
  <si>
    <t>20×33×17m</t>
  </si>
  <si>
    <t>배구,농구,핸드볼
태권도,배드민턴</t>
  </si>
  <si>
    <t>주민생활시설
(취미실,청소년실)</t>
  </si>
  <si>
    <t>올림픽스포츠센터</t>
  </si>
  <si>
    <t>25m×15m
11m×7m</t>
  </si>
  <si>
    <t>스쿼시,태권도
에어로빅,골프</t>
  </si>
  <si>
    <t>보은국민체육센터</t>
  </si>
  <si>
    <t>29×44×16</t>
  </si>
  <si>
    <t>25×13
10×4</t>
  </si>
  <si>
    <t>27×47×17m</t>
  </si>
  <si>
    <t>공연,다목적실</t>
  </si>
  <si>
    <t>문화체육센터</t>
  </si>
  <si>
    <t>(유도)</t>
  </si>
  <si>
    <t>13×20m</t>
  </si>
  <si>
    <t>탁구, 유도</t>
  </si>
  <si>
    <t>영동체육관</t>
  </si>
  <si>
    <t>27×47×22m</t>
  </si>
  <si>
    <t>증평종합스포츠센터</t>
  </si>
  <si>
    <t>28×45×17m</t>
  </si>
  <si>
    <t>배구,농구</t>
  </si>
  <si>
    <t>주민생활시설
(탁구,다용도실)</t>
  </si>
  <si>
    <t>대소국민체육센터</t>
  </si>
  <si>
    <t>35X31X15m</t>
  </si>
  <si>
    <t>배드민턴, 농구,
 핸드볼, 배구</t>
  </si>
  <si>
    <t>헬스장, 다목적실,
회의실</t>
  </si>
  <si>
    <t>삼성생활체육공원
체육관</t>
  </si>
  <si>
    <t>농민문화체육센터
(화랑관)</t>
  </si>
  <si>
    <t>24×46×17m</t>
  </si>
  <si>
    <t>핸드볼,농구,
탁구,태권도</t>
  </si>
  <si>
    <t>특별교부세</t>
  </si>
  <si>
    <t>공연장,다목적실
교양강좌실</t>
  </si>
  <si>
    <t>1KW</t>
  </si>
  <si>
    <t>관람석조명 400W</t>
  </si>
  <si>
    <t>괴산문화체육센터</t>
  </si>
  <si>
    <t>27×47×12m</t>
  </si>
  <si>
    <t>축구장,테니스장
게이트볼장,농구장</t>
  </si>
  <si>
    <t>1 (4800㎜×1850㎜)</t>
  </si>
  <si>
    <t>750 ~1100 LUX</t>
  </si>
  <si>
    <t>괴산국민체육센터</t>
  </si>
  <si>
    <t>32×40×11.7m</t>
  </si>
  <si>
    <t>배드민턴,농구,
클라이밍</t>
  </si>
  <si>
    <t>실내골프연습장,탁구장,
스쿼시장,에어로빅장</t>
  </si>
  <si>
    <t>단양다목적체육관</t>
  </si>
  <si>
    <t>24×30×10m</t>
  </si>
  <si>
    <t>골프연습장,검도,
탁구연습장</t>
  </si>
  <si>
    <t>27×38×11m</t>
  </si>
  <si>
    <t>2002. 4.4 -9.30.</t>
  </si>
  <si>
    <t>단양국민체육센터</t>
  </si>
  <si>
    <t>43.6×31×20</t>
  </si>
  <si>
    <t>배구, 탁구, 
배드민턴</t>
  </si>
  <si>
    <t>다목적실, 생활체조실</t>
  </si>
  <si>
    <t>청주 전천후게이트볼장</t>
  </si>
  <si>
    <t>청주시
(청주내덕노인복지관)</t>
  </si>
  <si>
    <t>20.5×50×6m</t>
  </si>
  <si>
    <t>24.5×19.5×6m</t>
  </si>
  <si>
    <t>24.9×20×6m</t>
  </si>
  <si>
    <t>내수읍 전천후게이트볼장</t>
  </si>
  <si>
    <t>강외면 전천후게이트볼장</t>
  </si>
  <si>
    <t>남이면 전천후게이트볼장</t>
  </si>
  <si>
    <t>24.9×20×6</t>
  </si>
  <si>
    <t>가덕생활체육공원 게이트볼장</t>
  </si>
  <si>
    <t>24×18</t>
  </si>
  <si>
    <t>오창다목적체육관 게이트볼장</t>
  </si>
  <si>
    <t>연수 게이트볼장</t>
  </si>
  <si>
    <t>15x20x5m</t>
  </si>
  <si>
    <t>기곡 게이트볼장</t>
  </si>
  <si>
    <t>주덕 게이트볼장</t>
  </si>
  <si>
    <t>수안보게이트볼장</t>
  </si>
  <si>
    <t>산척게이트볼장</t>
  </si>
  <si>
    <t>단월게이트볼장</t>
  </si>
  <si>
    <t>사천게이트볼장</t>
  </si>
  <si>
    <t>제천체육관게이트볼장</t>
  </si>
  <si>
    <t>제천 전천후게이트볼장</t>
  </si>
  <si>
    <t>19×24×10m</t>
  </si>
  <si>
    <t>금성 전천후게이트볼장</t>
  </si>
  <si>
    <t>22×17×6m</t>
  </si>
  <si>
    <t>수산 전천후게이트볼장</t>
  </si>
  <si>
    <t>송학 전천후게이트볼장</t>
  </si>
  <si>
    <t>덕산 전천후게이트볼장</t>
  </si>
  <si>
    <t>19×24×7m</t>
  </si>
  <si>
    <t>산곡 전천후게이트볼장</t>
  </si>
  <si>
    <t>청풍 전천후게이트볼장</t>
  </si>
  <si>
    <t>백운 전천후게이트볼장</t>
  </si>
  <si>
    <t>한수 전천후게이트볼장</t>
  </si>
  <si>
    <t>19×24×8m</t>
  </si>
  <si>
    <t>신백 전천후게이트볼장</t>
  </si>
  <si>
    <t>삼승면 전천후게이트볼장</t>
  </si>
  <si>
    <t>22×17×6</t>
  </si>
  <si>
    <t>수한면 전천후게이트볼장</t>
  </si>
  <si>
    <t>산외면 전천후게이트볼장</t>
  </si>
  <si>
    <t>보은 전천후게이트볼장</t>
  </si>
  <si>
    <t>22×17×9</t>
  </si>
  <si>
    <t>마로면 전천후게이트볼장</t>
  </si>
  <si>
    <t>회인면 전천후게이트볼장</t>
  </si>
  <si>
    <t>내북면 전천후게이트볼장</t>
  </si>
  <si>
    <t>속리산면 전천후게이트볼장</t>
  </si>
  <si>
    <t>20×15×6</t>
  </si>
  <si>
    <t>탄부면 전천후게이트볼장</t>
  </si>
  <si>
    <t>봉비리 전천후게이트볼장</t>
  </si>
  <si>
    <t>20×15×5</t>
  </si>
  <si>
    <t>보은 중동 전천후게이트볼장</t>
  </si>
  <si>
    <t>안내 전천후게이트볼장</t>
  </si>
  <si>
    <t>20×16×5</t>
  </si>
  <si>
    <t>동이 전천후게이트볼장</t>
  </si>
  <si>
    <t>24×19×5</t>
  </si>
  <si>
    <t>월외리 전천후게이트볼장</t>
  </si>
  <si>
    <t>군서 전천후게이트볼장</t>
  </si>
  <si>
    <t>공설 전천후게이트볼장</t>
  </si>
  <si>
    <t>이원 전천후게이트볼장</t>
  </si>
  <si>
    <t>군북전천후게이트볼장</t>
  </si>
  <si>
    <t>20×15×3</t>
  </si>
  <si>
    <t>안남 전천후게이트볼장</t>
  </si>
  <si>
    <t>청성 전천후게이트볼장</t>
  </si>
  <si>
    <t>노인복지회관 게이트볼장</t>
  </si>
  <si>
    <t>황간면 전천후게이트볼장</t>
  </si>
  <si>
    <t>24×18×5.7m</t>
  </si>
  <si>
    <t>용화면 전천후게이트볼장</t>
  </si>
  <si>
    <t>심천면 초강리 전천후게이트볼장</t>
  </si>
  <si>
    <t>24×20×5.7m</t>
  </si>
  <si>
    <t>심천면 심천리 전천후게이트볼장</t>
  </si>
  <si>
    <t>용산면 전천후게이트볼장</t>
  </si>
  <si>
    <t>26×19×5.8m</t>
  </si>
  <si>
    <t>양산면 전천후게이트볼장</t>
  </si>
  <si>
    <t>24×18×5.2m</t>
  </si>
  <si>
    <t>상촌면 전천후게이트볼장</t>
  </si>
  <si>
    <t>학산면 전천후게이트볼장</t>
  </si>
  <si>
    <t>매곡면 전천후게이트볼장</t>
  </si>
  <si>
    <t>실내 1면
실외 1면</t>
  </si>
  <si>
    <t>추풍령면 전천후게이트볼장</t>
  </si>
  <si>
    <t>영동 전천후게이트볼장</t>
  </si>
  <si>
    <t>23X18m</t>
  </si>
  <si>
    <t>실내 4면</t>
  </si>
  <si>
    <t>석곡리전천후게아트볼장</t>
  </si>
  <si>
    <t>19.60x19.30</t>
  </si>
  <si>
    <t>증평전천후게이트볼장</t>
  </si>
  <si>
    <t>21×17m</t>
  </si>
  <si>
    <t>실내2면</t>
  </si>
  <si>
    <t>실내1면</t>
  </si>
  <si>
    <t>초평 전천후게이트볼장</t>
  </si>
  <si>
    <t>덕산게이트볼장</t>
  </si>
  <si>
    <t>사석게이트볼장</t>
  </si>
  <si>
    <t>광혜원게이트볼장</t>
  </si>
  <si>
    <t>화풍이월 생활체육공원 
게이트볼장</t>
  </si>
  <si>
    <t>백곡생활체육공원게이트볼장</t>
  </si>
  <si>
    <t>19×25</t>
  </si>
  <si>
    <t>괴산 전천후게이트볼장</t>
  </si>
  <si>
    <t>사리면 전천후게이트볼장</t>
  </si>
  <si>
    <t>23.5×17×5</t>
  </si>
  <si>
    <t>청안면 전천후게이트볼장</t>
  </si>
  <si>
    <t>신기 전천후게이트볼장</t>
  </si>
  <si>
    <t>연풍 전천후게이트볼장</t>
  </si>
  <si>
    <t>장연 전천후게이트볼장</t>
  </si>
  <si>
    <t>청천 전천후게이트볼장</t>
  </si>
  <si>
    <t>부흥전천후게이트볼장</t>
  </si>
  <si>
    <t>21×17</t>
  </si>
  <si>
    <t>음성 전천후게이트볼장</t>
  </si>
  <si>
    <t>20×15×6.5m</t>
  </si>
  <si>
    <t>맹동 전천후게이트볼장</t>
  </si>
  <si>
    <t>대소 전천후게이트볼장</t>
  </si>
  <si>
    <t>24×19×6.5m</t>
  </si>
  <si>
    <t>삼성 전천후게이트볼장</t>
  </si>
  <si>
    <t>23×19×6.5m</t>
  </si>
  <si>
    <t>소이 전천후게이트볼장</t>
  </si>
  <si>
    <t>원남 전천후게이트볼장</t>
  </si>
  <si>
    <t>22×17×5m</t>
  </si>
  <si>
    <t>생극전천후게이트볼장</t>
  </si>
  <si>
    <t>24×19×5m</t>
  </si>
  <si>
    <t>금왕전천후게이트볼장</t>
  </si>
  <si>
    <t>20×15×7.4m</t>
  </si>
  <si>
    <t>덕생전천후게이트볼장</t>
  </si>
  <si>
    <t>가곡 전천후게이트볼장</t>
  </si>
  <si>
    <t>21×19</t>
  </si>
  <si>
    <t>별곡 전천후게이트볼장</t>
  </si>
  <si>
    <t>21×27</t>
  </si>
  <si>
    <t>상진 전천후게이트볼장</t>
  </si>
  <si>
    <t>평동 전천후게이트볼장</t>
  </si>
  <si>
    <t>임현 전천후게이트볼장</t>
  </si>
  <si>
    <t>적성 전천후게이트볼장</t>
  </si>
  <si>
    <t>대강 전천후게이트볼장</t>
  </si>
  <si>
    <t>별방 전천후게이트볼장</t>
  </si>
  <si>
    <t>단성 전천후게이트볼장</t>
  </si>
  <si>
    <t>가평 전천후게이트볼장</t>
  </si>
  <si>
    <t>19x23.8</t>
  </si>
  <si>
    <t>사직동 788</t>
  </si>
  <si>
    <t>청주 실내수영장</t>
  </si>
  <si>
    <t>시민,수영연맹</t>
  </si>
  <si>
    <t>음성읍 읍내리 817-37</t>
  </si>
  <si>
    <t>충주 국민체육센터
수영장</t>
  </si>
  <si>
    <t>환경체육센터
(충주시클린에너지파크수영장)</t>
  </si>
  <si>
    <t>옥천국민체육센터</t>
  </si>
  <si>
    <t>12
25</t>
  </si>
  <si>
    <t>5
15</t>
  </si>
  <si>
    <t>2
6</t>
  </si>
  <si>
    <t>60
375</t>
  </si>
  <si>
    <t>신규설치</t>
  </si>
  <si>
    <t>음성 수영장</t>
  </si>
  <si>
    <t>음성군근로자종합복지관
(음성스포츠문화회관)</t>
  </si>
  <si>
    <t>위탁
(음성군 수영연맹)</t>
  </si>
  <si>
    <t>단양 청소년수련관
수영장</t>
  </si>
  <si>
    <t>진천국민체육센터</t>
  </si>
  <si>
    <t>진천선수촌 실내수영장</t>
  </si>
  <si>
    <t>증평 국민체육센터
수영장</t>
  </si>
  <si>
    <t>청주 롤러스케이트장</t>
  </si>
  <si>
    <t>가덕생활체육공원
인라인스케이트장</t>
  </si>
  <si>
    <t>시민의광장
인라인스케이트장</t>
  </si>
  <si>
    <t>제천체육관 광장
인라인스케이트장</t>
  </si>
  <si>
    <t>롤러스케이트장</t>
  </si>
  <si>
    <t>청원군내수습형동리산51-1번지</t>
  </si>
  <si>
    <t xml:space="preserve"> 청주종합사격장</t>
  </si>
  <si>
    <t>실내외여</t>
  </si>
  <si>
    <t>내수국궁장
(약수정)</t>
  </si>
  <si>
    <t xml:space="preserve">청주시 </t>
  </si>
  <si>
    <t>용정동 산27-1</t>
  </si>
  <si>
    <t>김수녕양궁장</t>
  </si>
  <si>
    <t>문화예술체육회관 279 -4619</t>
  </si>
  <si>
    <t>올림픽금메달획득기념시설</t>
  </si>
  <si>
    <t>오창양궁연습장</t>
  </si>
  <si>
    <t>천안종합운동장</t>
  </si>
  <si>
    <t>공주시</t>
  </si>
  <si>
    <t>공주시종합운동장</t>
  </si>
  <si>
    <t>보령시</t>
  </si>
  <si>
    <t>보령종합경기장</t>
  </si>
  <si>
    <t>이순신종합운동장</t>
  </si>
  <si>
    <t>서산종합운동장</t>
  </si>
  <si>
    <t>스포츠플렉스</t>
  </si>
  <si>
    <t xml:space="preserve"> 21,279㎡ </t>
  </si>
  <si>
    <t>계룡시</t>
  </si>
  <si>
    <t>계룡종합운동장</t>
  </si>
  <si>
    <t>당진시</t>
  </si>
  <si>
    <t>몬드트랙</t>
  </si>
  <si>
    <t>금산군</t>
  </si>
  <si>
    <t>창평동 391-1번지</t>
  </si>
  <si>
    <t>금산종합운동장</t>
  </si>
  <si>
    <t>문화공보과(219-7554)</t>
  </si>
  <si>
    <t>bukgu.ulsan.kr</t>
  </si>
  <si>
    <t>원목</t>
  </si>
  <si>
    <t>청양군</t>
  </si>
  <si>
    <t>청양공설운동장</t>
  </si>
  <si>
    <t>홍성군</t>
  </si>
  <si>
    <t>홍주종합경기장</t>
  </si>
  <si>
    <t>예산군</t>
  </si>
  <si>
    <t>태안군</t>
  </si>
  <si>
    <t>태안종합운동장</t>
  </si>
  <si>
    <t>천안축구센터</t>
  </si>
  <si>
    <t>천안생활체육공원</t>
  </si>
  <si>
    <t>천연잔디 1
인조잔디 1</t>
  </si>
  <si>
    <t>이순신종합운동장
보조구장</t>
  </si>
  <si>
    <t>둔포하수종말처리장
축구장</t>
  </si>
  <si>
    <t>관람석
(고정형)</t>
  </si>
  <si>
    <t>선장면 축구장</t>
  </si>
  <si>
    <t>탕정면 축구장</t>
  </si>
  <si>
    <t>인조잔디1
마사토1</t>
  </si>
  <si>
    <t>서산종합운동장
보조구장</t>
  </si>
  <si>
    <t>연무체육공원
축구장</t>
  </si>
  <si>
    <t>논산시
(연무읍)</t>
  </si>
  <si>
    <t>콘크리트
스텐드</t>
  </si>
  <si>
    <t>계룡시종합운동장
보조경기장</t>
  </si>
  <si>
    <t>종합운동장 내
보조경기장</t>
  </si>
  <si>
    <t>상록수공원 내
축구장</t>
  </si>
  <si>
    <t>당진시
(산림녹지과)</t>
  </si>
  <si>
    <t>남부체육문화센타
축구장</t>
  </si>
  <si>
    <t>홍주종합경기장
보조경기장</t>
  </si>
  <si>
    <t>광천생활체육공원
경기장</t>
  </si>
  <si>
    <t>남면 달산포 체육공원</t>
  </si>
  <si>
    <t>아산학선하키장</t>
  </si>
  <si>
    <t>천안야구장</t>
  </si>
  <si>
    <t>공주시립야구장</t>
  </si>
  <si>
    <t>국유지(하천)
점용 사용</t>
  </si>
  <si>
    <t>한마음야구장</t>
  </si>
  <si>
    <t>강경리틀야구장</t>
  </si>
  <si>
    <t>국유지(하천)
점용 사용 (총1면)</t>
  </si>
  <si>
    <t>잠홍야구장</t>
  </si>
  <si>
    <t>서산시
(체육진흥과)</t>
  </si>
  <si>
    <t>야구장 2면</t>
  </si>
  <si>
    <t>당진야구장</t>
  </si>
  <si>
    <t>위탁관리
(당진시 야구연합회)</t>
  </si>
  <si>
    <t>구드래 야구장</t>
  </si>
  <si>
    <t>무한천야구장 1구장</t>
  </si>
  <si>
    <t>무한천야구장 2구장</t>
  </si>
  <si>
    <t>대회리야구장</t>
  </si>
  <si>
    <t>백석동</t>
  </si>
  <si>
    <t>천안 실외 테니스장</t>
  </si>
  <si>
    <t>홈페이지 제작중</t>
  </si>
  <si>
    <t xml:space="preserve">클레이 
하드코트  </t>
  </si>
  <si>
    <t>돌계단</t>
  </si>
  <si>
    <t>185백만원</t>
  </si>
  <si>
    <t>천안시 실내테니스장</t>
  </si>
  <si>
    <t>원성동</t>
  </si>
  <si>
    <t>오룡경기장
정구장</t>
  </si>
  <si>
    <t>6백만원</t>
  </si>
  <si>
    <t>병천체육시설</t>
  </si>
  <si>
    <t>공주 시립테니스장</t>
  </si>
  <si>
    <t>강변 테니스장</t>
  </si>
  <si>
    <t>위탁
(아산시테니스협회)</t>
  </si>
  <si>
    <t>이순신 테니스장</t>
  </si>
  <si>
    <t>클레이 
인조잔디</t>
  </si>
  <si>
    <t>둔포하수종말처리시설
테니스장</t>
  </si>
  <si>
    <t>둔포면사무소</t>
  </si>
  <si>
    <t>서산종합운동장
테니스장</t>
  </si>
  <si>
    <t>덕진동 1가 1220</t>
  </si>
  <si>
    <t>논산시 환경사업소
테니스장</t>
  </si>
  <si>
    <t>전주시사회체육과</t>
  </si>
  <si>
    <t>jeonju.go.kr</t>
  </si>
  <si>
    <t>논산시 
(환경사업소)</t>
  </si>
  <si>
    <t>클레이 4
하드  2
앙투카 2</t>
  </si>
  <si>
    <t>철근콘크리트,외부석축</t>
  </si>
  <si>
    <t>500 lx</t>
  </si>
  <si>
    <t>공설운동장
테니스장</t>
  </si>
  <si>
    <t>논산시
(공공시설사업소)</t>
  </si>
  <si>
    <t>연무체육공원
테니스장</t>
  </si>
  <si>
    <t>논산시
(연무읍사무소)</t>
  </si>
  <si>
    <t>강경테니스장</t>
  </si>
  <si>
    <t>논산시
(체육팀)</t>
  </si>
  <si>
    <t>인조잔디 8</t>
  </si>
  <si>
    <t>금암동 테니스장</t>
  </si>
  <si>
    <t>합덕읍 테니스장</t>
  </si>
  <si>
    <t>케미칼
인조잔디</t>
  </si>
  <si>
    <t>순성체육공원
테니스장</t>
  </si>
  <si>
    <t>우강체육공원
테니스장</t>
  </si>
  <si>
    <t>합덕산업단지
테니스장</t>
  </si>
  <si>
    <t>금산군 실내테니스장</t>
  </si>
  <si>
    <t>클레이4</t>
  </si>
  <si>
    <t>클레이  4
인조잔디 8</t>
  </si>
  <si>
    <t>서천군</t>
  </si>
  <si>
    <t>사곡근린 테니스장</t>
  </si>
  <si>
    <t>장항 테니스장</t>
  </si>
  <si>
    <t>청양군 테니스장</t>
  </si>
  <si>
    <t>위탁
(군 테니스연합회)</t>
  </si>
  <si>
    <t>인조잔디 2
앙투카  4</t>
  </si>
  <si>
    <t>홍주 종합경기장
테니스장</t>
  </si>
  <si>
    <t>공공시설관리사업소</t>
  </si>
  <si>
    <t>클레이 4
인조잔디 4</t>
  </si>
  <si>
    <t>광천생활체육공원
테니스장</t>
  </si>
  <si>
    <t xml:space="preserve">클레이 
하드코트 </t>
  </si>
  <si>
    <t>예산읍 대회리 89-6</t>
  </si>
  <si>
    <t>예산군 테니스장</t>
  </si>
  <si>
    <t>공공시설관리사업소  (041-330-2563)</t>
  </si>
  <si>
    <t>170백만원</t>
  </si>
  <si>
    <t>유관순 체육관</t>
  </si>
  <si>
    <t>3억2천만원</t>
  </si>
  <si>
    <t>천안시 병천면 탑월리 79</t>
  </si>
  <si>
    <t>아우내 체육관</t>
  </si>
  <si>
    <t>천안시
(사적관리소)</t>
  </si>
  <si>
    <t>천안 신방 체육관</t>
  </si>
  <si>
    <t>검도.게이트볼</t>
  </si>
  <si>
    <t>동면 다목적체육관</t>
  </si>
  <si>
    <t>천안시
(동면)</t>
  </si>
  <si>
    <t>장애인 종합체육관</t>
  </si>
  <si>
    <t>농구,배구,논볼</t>
  </si>
  <si>
    <t>농구,배구,족구</t>
  </si>
  <si>
    <t>천안시 실내배드민턴장</t>
  </si>
  <si>
    <t>공주시 웅진동 516-1</t>
  </si>
  <si>
    <t>백제 체육관</t>
  </si>
  <si>
    <t>시립 탁구체육관</t>
  </si>
  <si>
    <t>종합사회복지관
체육관(론볼링장)</t>
  </si>
  <si>
    <t>론볼링</t>
  </si>
  <si>
    <t>보령시 죽정동 432-6</t>
  </si>
  <si>
    <t>대천 체육관</t>
  </si>
  <si>
    <t>핸드볼,배구,
배드민턴,탁구,씨름</t>
  </si>
  <si>
    <t>아산시 방축동22-5</t>
  </si>
  <si>
    <t>아산 시민체육관</t>
  </si>
  <si>
    <t>목재
후로링</t>
  </si>
  <si>
    <t>계룡 시민체육관</t>
  </si>
  <si>
    <t>배구,농구,핸드볼,
배드민턴</t>
  </si>
  <si>
    <t>당진군 고대면 진관리349-2</t>
  </si>
  <si>
    <t>당진 실내체육관</t>
  </si>
  <si>
    <t>배구,농구,탁구,
핸드볼,배드민턴</t>
  </si>
  <si>
    <t>금산군 생활체육관</t>
  </si>
  <si>
    <t>족구,배구,배드민턴,
탁구</t>
  </si>
  <si>
    <t>부리면 체육센터</t>
  </si>
  <si>
    <t>족구,배구,배드민턴</t>
  </si>
  <si>
    <t>남일면 체육센터</t>
  </si>
  <si>
    <t>금산군 배드민턴장</t>
  </si>
  <si>
    <t>금산종합체육관</t>
  </si>
  <si>
    <t>농구, 배구, 배드민턴, 핸드볼</t>
  </si>
  <si>
    <t>목재후로링</t>
  </si>
  <si>
    <t>부여군 부여읍 동남리463</t>
  </si>
  <si>
    <t>부여 군민체육관</t>
  </si>
  <si>
    <t>부여군
(문화관광과)</t>
  </si>
  <si>
    <t>배구,배드민턴,농구</t>
  </si>
  <si>
    <t>부여국민체육센터</t>
  </si>
  <si>
    <t>은산면 체육회관</t>
  </si>
  <si>
    <t>충남 서천군 장항읍 화천리330</t>
  </si>
  <si>
    <t>서천 군민체육관</t>
  </si>
  <si>
    <t>청양 군민체육관</t>
  </si>
  <si>
    <t>배구,배드민턴,
핸드볼,농구</t>
  </si>
  <si>
    <t>홍주 문화체육센터</t>
  </si>
  <si>
    <t>배드민턴.배구
농구</t>
  </si>
  <si>
    <t>윤봉길체육관</t>
  </si>
  <si>
    <t>예산군(교육체육과)</t>
  </si>
  <si>
    <t>철골,철근         콘크리트</t>
  </si>
  <si>
    <t>고남 실내체육관</t>
  </si>
  <si>
    <t>배구,배드민턴,탁구</t>
  </si>
  <si>
    <t>태안읍 동문리 9-6번지</t>
  </si>
  <si>
    <t>태안 군민체육관</t>
  </si>
  <si>
    <t>배구,배드민턴,
핸드볼,농구,탁구</t>
  </si>
  <si>
    <t>천안국민체육센터</t>
  </si>
  <si>
    <t>보령종합체육관</t>
  </si>
  <si>
    <t>47.6*31.7*15.8</t>
  </si>
  <si>
    <t>배구, 농구 
배드민턴</t>
  </si>
  <si>
    <t>스쿼시장,볼링장,탁구장</t>
  </si>
  <si>
    <t>공주국민체육센터</t>
  </si>
  <si>
    <t>공주대학교</t>
  </si>
  <si>
    <t>평생학습관</t>
  </si>
  <si>
    <t>아산시
(평생학습관)</t>
  </si>
  <si>
    <t>24×48×12m</t>
  </si>
  <si>
    <t>아산시국민체육센터</t>
  </si>
  <si>
    <t>35×20×10m</t>
  </si>
  <si>
    <t>배구, 농구, 배드민턴</t>
  </si>
  <si>
    <t>헬스장, 배드민턴장</t>
  </si>
  <si>
    <t>서산국민체육센터</t>
  </si>
  <si>
    <t>서산시민체육관</t>
  </si>
  <si>
    <t>55×65×21m</t>
  </si>
  <si>
    <t>900룩스</t>
  </si>
  <si>
    <t>37×51×12m</t>
  </si>
  <si>
    <t>주민생활시설,
체력측정실</t>
  </si>
  <si>
    <t>논산국민체육센터</t>
  </si>
  <si>
    <t>28×15×8m</t>
  </si>
  <si>
    <t>체력단련장
에어로빅장</t>
  </si>
  <si>
    <t>당진
교육문화스포츠센터</t>
  </si>
  <si>
    <t>50m×6레인</t>
  </si>
  <si>
    <t>도서관
평생교육센터</t>
  </si>
  <si>
    <t>당진트레이닝센터</t>
  </si>
  <si>
    <t>20×10×4m</t>
  </si>
  <si>
    <t>탁구,태권도,유도, 
검도,복싱,트레이닝</t>
  </si>
  <si>
    <t>세미나실</t>
  </si>
  <si>
    <t>종합운동장 
내 위치</t>
  </si>
  <si>
    <t>신평문화스포츠센터</t>
  </si>
  <si>
    <t>23×45×16m</t>
  </si>
  <si>
    <t>배드민턴,농구,족구</t>
  </si>
  <si>
    <t>도서관, 식당, 
주민생활시설</t>
  </si>
  <si>
    <t>당진국민체육센터</t>
  </si>
  <si>
    <t>30×32</t>
  </si>
  <si>
    <t>체력단련장, 복싱장, 탁구장, 검도장</t>
  </si>
  <si>
    <t>금산스포츠센터</t>
  </si>
  <si>
    <t>26×32×7m</t>
  </si>
  <si>
    <t>건강측정실</t>
  </si>
  <si>
    <t>서천농어촌
복합체육시설</t>
  </si>
  <si>
    <t>20m x15m 2면</t>
  </si>
  <si>
    <t>레크레이션실, 다목적실</t>
  </si>
  <si>
    <t>서천국민체육센터</t>
  </si>
  <si>
    <t>40 x 20 1면</t>
  </si>
  <si>
    <t>핸드볼, 배드민턴,
농구, 배구</t>
  </si>
  <si>
    <t>무대, 다목적실, 탈의실, 
샤워실, 화장실</t>
  </si>
  <si>
    <t>청양군문화체육센터</t>
  </si>
  <si>
    <t>21×30×10m</t>
  </si>
  <si>
    <t>22.9X54.4X7.5m</t>
  </si>
  <si>
    <t>삽교국민체육센터</t>
  </si>
  <si>
    <t>삽교읍사무소</t>
  </si>
  <si>
    <t>32.4X18.25X10.5</t>
  </si>
  <si>
    <t>에어로빅장
체련측정실, 다목적실</t>
  </si>
  <si>
    <t>봉산면농어촌
복합체육시설</t>
  </si>
  <si>
    <t>27.5X19.0X8.0</t>
  </si>
  <si>
    <t>배드맨턴, 탁구</t>
  </si>
  <si>
    <t xml:space="preserve">무대,화장실,탈의실,
샤워실 </t>
  </si>
  <si>
    <t>태안국민체육센터</t>
  </si>
  <si>
    <t>중앙동 게이트볼장</t>
  </si>
  <si>
    <t>천안시
(서북구 자치행정과)</t>
  </si>
  <si>
    <t>동면 게이트볼장</t>
  </si>
  <si>
    <t>성거읍 게이트볼장</t>
  </si>
  <si>
    <t>17*22</t>
  </si>
  <si>
    <t>16*21</t>
  </si>
  <si>
    <t>공암리 게이트볼장</t>
  </si>
  <si>
    <t>단지리 게이트볼장</t>
  </si>
  <si>
    <t>17*23</t>
  </si>
  <si>
    <t>청룡리 게이트볼장</t>
  </si>
  <si>
    <t>16*20</t>
  </si>
  <si>
    <t>화은리 게이트볼장</t>
  </si>
  <si>
    <t>경천리 게이트볼장</t>
  </si>
  <si>
    <t>월암리 게이트볼장</t>
  </si>
  <si>
    <t xml:space="preserve">호계리 게이트볼장 </t>
  </si>
  <si>
    <t>17*21</t>
  </si>
  <si>
    <t xml:space="preserve">호계1리 게이트볼장 </t>
  </si>
  <si>
    <t>화월리 
게이트볼장</t>
  </si>
  <si>
    <t>월가리 게이트볼장</t>
  </si>
  <si>
    <t>송선리 게이트볼장</t>
  </si>
  <si>
    <t>청흥리 게이트볼장</t>
  </si>
  <si>
    <t>산정리 게이트볼장</t>
  </si>
  <si>
    <t>금학동 게이트볼장</t>
  </si>
  <si>
    <t xml:space="preserve">금흥동 게이트볼장 </t>
  </si>
  <si>
    <t>청라면 게이트볼장</t>
  </si>
  <si>
    <t>청라면사무소</t>
  </si>
  <si>
    <t>보령노인종합복지관
게이트볼장</t>
  </si>
  <si>
    <t>12.7*20</t>
  </si>
  <si>
    <t>보령게이트볼장</t>
  </si>
  <si>
    <t>24.8*20.7</t>
  </si>
  <si>
    <t>동대동게이트볼장</t>
  </si>
  <si>
    <t>17.6*24.5</t>
  </si>
  <si>
    <t>성주면게이트볼장</t>
  </si>
  <si>
    <t>20*23.8</t>
  </si>
  <si>
    <t>천북게이트볼장</t>
  </si>
  <si>
    <t>신흑동게이트볼장</t>
  </si>
  <si>
    <t>22*27</t>
  </si>
  <si>
    <t>웅천게이트볼장</t>
  </si>
  <si>
    <t>23*17.4</t>
  </si>
  <si>
    <t>23*18</t>
  </si>
  <si>
    <t>22*18</t>
  </si>
  <si>
    <t>24*18</t>
  </si>
  <si>
    <t>화장실1동</t>
  </si>
  <si>
    <t>20*18</t>
  </si>
  <si>
    <t>해미게이트볼장</t>
  </si>
  <si>
    <t>서산시게이트볼협회
해미게이트볼분회</t>
  </si>
  <si>
    <t>대산 게이트볼장</t>
  </si>
  <si>
    <t>서산시게이트볼협회
대산게이트볼분회</t>
  </si>
  <si>
    <t>화곡 게이트볼장</t>
  </si>
  <si>
    <t>서산시게이트볼협회
화곡게이트볼분회</t>
  </si>
  <si>
    <t>가사 게이트볼장</t>
  </si>
  <si>
    <t>서산시게이트볼협회
가사게이트볼분회</t>
  </si>
  <si>
    <t>22.3*17.2</t>
  </si>
  <si>
    <t>팔봉 게이트볼장</t>
  </si>
  <si>
    <t>서산시게이트볼협회 
팔봉게이트볼분회</t>
  </si>
  <si>
    <t>지곡 게이트볼장</t>
  </si>
  <si>
    <t>서산시게이트볼협회
지곡게이트볼분회</t>
  </si>
  <si>
    <t>음암 게이트볼장</t>
  </si>
  <si>
    <t>서산시게이트볼협회
음암게이트볼분회</t>
  </si>
  <si>
    <t>22.4*17.5</t>
  </si>
  <si>
    <t>고북 게이트볼장</t>
  </si>
  <si>
    <t>서산시게이트볼협회
고북게이트볼분회</t>
  </si>
  <si>
    <t>22*19</t>
  </si>
  <si>
    <t xml:space="preserve">용암 게이트볼장 </t>
  </si>
  <si>
    <t>서산시게이트볼협회
용암게이트볼분회</t>
  </si>
  <si>
    <t>석림 게이트볼장</t>
  </si>
  <si>
    <t>서산시게이트볼협회
석림게이트볼분회</t>
  </si>
  <si>
    <t>21.7*16.4</t>
  </si>
  <si>
    <t>부석 게이트볼장</t>
  </si>
  <si>
    <t>서산시게이트볼협회
취평게이트볼분회</t>
  </si>
  <si>
    <t>18*21</t>
  </si>
  <si>
    <t>성연게이트볼장</t>
  </si>
  <si>
    <t>서산시게이트볼협회
성연게이트볼분회</t>
  </si>
  <si>
    <t>인지 게이트볼장</t>
  </si>
  <si>
    <t>서산시게이트볼협회
인지게이트볼분회</t>
  </si>
  <si>
    <t>20*16</t>
  </si>
  <si>
    <t>석남 게이트볼장</t>
  </si>
  <si>
    <t>서산시게이트볼협회
석남게이트볼분회</t>
  </si>
  <si>
    <t>부적면 마구평리
게이트볼장</t>
  </si>
  <si>
    <t>취암동
게이트볼장</t>
  </si>
  <si>
    <t>연무읍 안심리
게이트볼장</t>
  </si>
  <si>
    <t>성동면 원남리
게이트볼장</t>
  </si>
  <si>
    <t>광석면 이사리
게이트볼장</t>
  </si>
  <si>
    <t>광석면 오강리
게이트볼장</t>
  </si>
  <si>
    <t>노성면 읍내리
게이트볼장</t>
  </si>
  <si>
    <t>20-25</t>
  </si>
  <si>
    <t>노성면 화곡리
게이트볼장(신규)</t>
  </si>
  <si>
    <t>20*15.5</t>
  </si>
  <si>
    <t>상월면 대명리
게이트볼장</t>
  </si>
  <si>
    <t>부적면 아호리
게이트볼장</t>
  </si>
  <si>
    <t>연산면 청동리
게이트볼장</t>
  </si>
  <si>
    <t>벌곡면 한삼천리
게이트볼장</t>
  </si>
  <si>
    <t>양촌면 남산리
게이트볼장</t>
  </si>
  <si>
    <t>은진면 용산리
게이트볼장</t>
  </si>
  <si>
    <t>채운면 화정리
게이트볼장</t>
  </si>
  <si>
    <t>금암동 게이트볼장</t>
  </si>
  <si>
    <t>사무실,화장실</t>
  </si>
  <si>
    <t>실내 1면,
실외 1면</t>
  </si>
  <si>
    <t>엄사 게이트볼장</t>
  </si>
  <si>
    <t>게룡시</t>
  </si>
  <si>
    <t>종합운동장
전천후게이트볼장</t>
  </si>
  <si>
    <t>대호지 장정리
전천후게이트볼장</t>
  </si>
  <si>
    <t>대호지 조금리
전천후게이트볼장</t>
  </si>
  <si>
    <t>송악면 중흥리
전천후게이트볼장</t>
  </si>
  <si>
    <t>송산면 삼월리
전천후게이트볼장</t>
  </si>
  <si>
    <t>신평면 도성리
전천후게이트볼장</t>
  </si>
  <si>
    <t>우강면 부장리
 전천후게이트볼장</t>
  </si>
  <si>
    <t>합덕읍 소들공원
전천후게이트볼장</t>
  </si>
  <si>
    <t>면천면 성하리
전천후게이트볼장</t>
  </si>
  <si>
    <t>순성면 광천리
전천후게이트볼장</t>
  </si>
  <si>
    <t>우강면 신촌리
전천후 게이트볼장</t>
  </si>
  <si>
    <t>순성면 양유리
전천후 게이트볼장</t>
  </si>
  <si>
    <t>정미면 천의리
전천후 게이트볼장</t>
  </si>
  <si>
    <t>사무실
창고</t>
  </si>
  <si>
    <t>당진시 원당동 
전천후게이트볼장</t>
  </si>
  <si>
    <t>25*15</t>
  </si>
  <si>
    <t>순성면 봉소리 
전천후게이트볼장</t>
  </si>
  <si>
    <t>면천면 자개리 
전천후게이트볼장</t>
  </si>
  <si>
    <t>당진군</t>
  </si>
  <si>
    <t>석문면 삼봉리 
전천후게이트볼장</t>
  </si>
  <si>
    <t>우강면 송산리 
전천후게이트볼장</t>
  </si>
  <si>
    <t>내부리 게이트볼장</t>
  </si>
  <si>
    <t>사무실,화장실
창고,식당</t>
  </si>
  <si>
    <t>부리면 게이트볼장</t>
  </si>
  <si>
    <t>진산면 게이트볼장</t>
  </si>
  <si>
    <t>제원면 게이트볼장</t>
  </si>
  <si>
    <t>남일면 게이트볼장</t>
  </si>
  <si>
    <t>남이면 게이트볼장</t>
  </si>
  <si>
    <t>군북면 게이트볼장</t>
  </si>
  <si>
    <t>복수면 게이트볼장</t>
  </si>
  <si>
    <t>부여읍 게이트볼장</t>
  </si>
  <si>
    <t>규암면 자온대 게이트볼장</t>
  </si>
  <si>
    <t>규암면 게이트볼장</t>
  </si>
  <si>
    <t>은산면 게이트볼장</t>
  </si>
  <si>
    <t>사무실,휴게실
화장실,창고,
경기운영실</t>
  </si>
  <si>
    <t>외산면 게이트볼장</t>
  </si>
  <si>
    <t>내산면 게이트볼장</t>
  </si>
  <si>
    <t>구룡면 게이트볼장</t>
  </si>
  <si>
    <t>홍산면 게이트볼장</t>
  </si>
  <si>
    <t>옥산면 게이트볼장</t>
  </si>
  <si>
    <t>남면 게이트볼장</t>
  </si>
  <si>
    <t>충화면 게이트볼장</t>
  </si>
  <si>
    <t>양화면 게이트볼장</t>
  </si>
  <si>
    <t>임천면 게이트볼장</t>
  </si>
  <si>
    <t>임천면 발산 게이트볼장</t>
  </si>
  <si>
    <t>장암면 게이트볼장</t>
  </si>
  <si>
    <t>세도면 게이트볼장</t>
  </si>
  <si>
    <t>석성면 게이트볼장</t>
  </si>
  <si>
    <t>초촌면 게이트볼장</t>
  </si>
  <si>
    <t>장항 게이트볼장</t>
  </si>
  <si>
    <t>탕비실,휴게실,
사무실</t>
  </si>
  <si>
    <t>한산 게이트볼장</t>
  </si>
  <si>
    <t>기산 게이트볼장</t>
  </si>
  <si>
    <t>사무실, 화장실</t>
  </si>
  <si>
    <t>농어촌복합체육시설</t>
  </si>
  <si>
    <t>청양읍 내리 게이트볼장</t>
  </si>
  <si>
    <t>주방,휴게실,
사무실창고</t>
  </si>
  <si>
    <t>송방리 게이트볼장</t>
  </si>
  <si>
    <t>실외 1면</t>
  </si>
  <si>
    <t>운곡면 게이트볼장</t>
  </si>
  <si>
    <t>대치면 게이트볼장</t>
  </si>
  <si>
    <t>정산면 게이트볼장</t>
  </si>
  <si>
    <t>목면 대평리 게이트볼장</t>
  </si>
  <si>
    <t>목면 안심리 게이트볼장</t>
  </si>
  <si>
    <t>청남면 게이트볼장</t>
  </si>
  <si>
    <t>장평면 게이트볼장</t>
  </si>
  <si>
    <t>남양면 게이트볼장</t>
  </si>
  <si>
    <t>화성면 게이트볼장</t>
  </si>
  <si>
    <t>비봉면 게이트볼장</t>
  </si>
  <si>
    <t>홍성 전천후게이트볼장</t>
  </si>
  <si>
    <t>홍성군게이트볼연합회
(남산지회)</t>
  </si>
  <si>
    <t>사무실
화장실</t>
  </si>
  <si>
    <t>홍성군게이트볼연합회
(동부지회)</t>
  </si>
  <si>
    <t>광천 게이트볼장</t>
  </si>
  <si>
    <t>홍성군게이트볼연합회
(광천지회)</t>
  </si>
  <si>
    <t>금마 게이트볼장</t>
  </si>
  <si>
    <t>홍성군게이트볼연합회
(금마지회)</t>
  </si>
  <si>
    <t>갈산 게이트볼장</t>
  </si>
  <si>
    <t>홍성군게이트볼연합회
(갈산지회)</t>
  </si>
  <si>
    <t>홍북 게이트볼장</t>
  </si>
  <si>
    <t>홍성군게이트볼연합회
(홍북지회)</t>
  </si>
  <si>
    <t>주방,사무실
화장실</t>
  </si>
  <si>
    <t>홍성군게이트볼연합회
(은하지회)</t>
  </si>
  <si>
    <t>구항 게이트볼장</t>
  </si>
  <si>
    <t>홍성군게이트볼연합회
(구항지회)</t>
  </si>
  <si>
    <t>결성 게이트볼장</t>
  </si>
  <si>
    <t>홍성군게이트볼연합회
(결성지회)</t>
  </si>
  <si>
    <t>사무실,화장실,
탕비실</t>
  </si>
  <si>
    <t>홍주 게이트볼장</t>
  </si>
  <si>
    <t>홍성군게이트볼연합회
(홍주지회)</t>
  </si>
  <si>
    <t>홍동 게이트볼장</t>
  </si>
  <si>
    <t>홍성군게이트볼연합회
(홍동지회)</t>
  </si>
  <si>
    <t>서부 게이트볼장</t>
  </si>
  <si>
    <t>홍성군게이트볼연합회
(서부지회)</t>
  </si>
  <si>
    <t>장곡 게이트볼장</t>
  </si>
  <si>
    <t>홍성군게이트볼연합회
(장곡지회)</t>
  </si>
  <si>
    <t>은하전천후게이트볼장</t>
  </si>
  <si>
    <t>예산 게이트볼장</t>
  </si>
  <si>
    <t>예산읍
게이트볼분회</t>
  </si>
  <si>
    <t>신례원 게이트볼장</t>
  </si>
  <si>
    <t>신례원
게이트볼분회</t>
  </si>
  <si>
    <t>산성리 게이트볼장</t>
  </si>
  <si>
    <t>산성리
게이트볼분회</t>
  </si>
  <si>
    <t>주방, 사무실,
화장실</t>
  </si>
  <si>
    <t>광시 게이트볼장</t>
  </si>
  <si>
    <t>광시
게이트볼분회</t>
  </si>
  <si>
    <t>덕산 게이트볼장</t>
  </si>
  <si>
    <t>덕산
게이트볼분회</t>
  </si>
  <si>
    <t>삽교 게이트볼장</t>
  </si>
  <si>
    <t>삽교읍
게이트볼분회</t>
  </si>
  <si>
    <t>신양 게이트볼장</t>
  </si>
  <si>
    <t>신양면
게이트볼분회</t>
  </si>
  <si>
    <t>응봉 게이트볼장</t>
  </si>
  <si>
    <t>응봉면
게이트볼분회</t>
  </si>
  <si>
    <t>고덕 게이트볼장</t>
  </si>
  <si>
    <t>고덕면
게이트볼분회</t>
  </si>
  <si>
    <t>신암 게이트볼장</t>
  </si>
  <si>
    <t>신암면
게이트볼분회</t>
  </si>
  <si>
    <t>오가면
게이트볼분회</t>
  </si>
  <si>
    <t>봉산게이트볼장</t>
  </si>
  <si>
    <t>이곡리 게이트볼장</t>
  </si>
  <si>
    <t>이곡리
게이트볼분회</t>
  </si>
  <si>
    <t>15m*20m</t>
  </si>
  <si>
    <t>인평리 게이트볼장</t>
  </si>
  <si>
    <t>인평리
게이트볼분회</t>
  </si>
  <si>
    <t>고남 게이트볼장</t>
  </si>
  <si>
    <t>고남리
게이트볼분회</t>
  </si>
  <si>
    <t>샘골 게이트볼장</t>
  </si>
  <si>
    <t>샘골
게이트볼분회</t>
  </si>
  <si>
    <t>소원 게이트볼장</t>
  </si>
  <si>
    <t>소원
게이트볼분회</t>
  </si>
  <si>
    <t>포지리 게이트볼장</t>
  </si>
  <si>
    <t>포지리
게이트볼분회</t>
  </si>
  <si>
    <t>안면 게이트볼장</t>
  </si>
  <si>
    <t>안면
게이트볼분회</t>
  </si>
  <si>
    <t>보령 국민체육센터
수영장</t>
  </si>
  <si>
    <t>신정호 야외수영장</t>
  </si>
  <si>
    <t>아산시
(신정호사업소)</t>
  </si>
  <si>
    <t>생활체육공원내</t>
  </si>
  <si>
    <t>배미 실내수영장</t>
  </si>
  <si>
    <t>서산국민체육센터수영장</t>
  </si>
  <si>
    <t>강경실내수영장</t>
  </si>
  <si>
    <t>청양국민체육센터수영장</t>
  </si>
  <si>
    <t>당진종합운동장내 위치</t>
  </si>
  <si>
    <t>복지타운파크골프장</t>
  </si>
  <si>
    <t>씨름연습장</t>
  </si>
  <si>
    <t>무한천파크골프장</t>
  </si>
  <si>
    <t>전주시</t>
  </si>
  <si>
    <t>반월동</t>
  </si>
  <si>
    <t>전주월드컵경기장</t>
  </si>
  <si>
    <t>전주시
시설관리공단</t>
  </si>
  <si>
    <t>p.c</t>
  </si>
  <si>
    <t>2,000 lx</t>
  </si>
  <si>
    <t>전주월드컵경기장
(보조경기장)</t>
  </si>
  <si>
    <t>전주덕진체련공원
축구장</t>
  </si>
  <si>
    <t>콘크리트식</t>
  </si>
  <si>
    <t>전주덕진체련공원
풋살경기장</t>
  </si>
  <si>
    <t>전주 아중체련공원
축구장</t>
  </si>
  <si>
    <t>전주 아중체련공원
풋살경기장</t>
  </si>
  <si>
    <t>전주종합운동장
축구장</t>
  </si>
  <si>
    <t>완산생활체육공원
축구장</t>
  </si>
  <si>
    <t>가설스텐드</t>
  </si>
  <si>
    <t>철골조립식</t>
  </si>
  <si>
    <t>히딩크드림필드Ⅳ호축구장</t>
  </si>
  <si>
    <t>전라북도</t>
  </si>
  <si>
    <t>군산시</t>
  </si>
  <si>
    <t>화강석</t>
  </si>
  <si>
    <t>익산시</t>
  </si>
  <si>
    <t>수도산 체육공원</t>
  </si>
  <si>
    <t>용안 축구장(금강하천)</t>
  </si>
  <si>
    <t>익산시                                      (건설과)</t>
  </si>
  <si>
    <t>정읍시</t>
  </si>
  <si>
    <t>신태인 인조잔디보조구장</t>
  </si>
  <si>
    <t>칠보 인조잔디축구장</t>
  </si>
  <si>
    <t>신태인잔디축구장</t>
  </si>
  <si>
    <t>정읍 황토현수련원 
풋살경기장</t>
  </si>
  <si>
    <t>신태인풋살경기장</t>
  </si>
  <si>
    <t>정읍 태산선비권역
풋살경기장</t>
  </si>
  <si>
    <t>신태인인조잔디구장</t>
  </si>
  <si>
    <t>남원시</t>
  </si>
  <si>
    <t>남원문화체육센터
잔디운동장</t>
  </si>
  <si>
    <t>공원관리센터</t>
  </si>
  <si>
    <t>운봉고원레포츠축구장</t>
  </si>
  <si>
    <t>김제시</t>
  </si>
  <si>
    <t>위탁
(족구협회)</t>
  </si>
  <si>
    <t>완주군</t>
  </si>
  <si>
    <t>삼례읍 신금리 416-3</t>
  </si>
  <si>
    <t>완주군 공설운동장</t>
  </si>
  <si>
    <t>5명</t>
  </si>
  <si>
    <t>육상단거리트랙</t>
  </si>
  <si>
    <t>고산생활체육공원
축구장</t>
  </si>
  <si>
    <t>소양체련공원
축구장</t>
  </si>
  <si>
    <t>봉동 율소 축구장</t>
  </si>
  <si>
    <t>모악산
다목적 운동장</t>
  </si>
  <si>
    <t>산림공원사업소</t>
  </si>
  <si>
    <t>완주산업단지 중앙공원
축구장</t>
  </si>
  <si>
    <t>공단관리사무소</t>
  </si>
  <si>
    <t>경천면 생활체육공원
축구장</t>
  </si>
  <si>
    <t>운주면 생활체육공원
축구장</t>
  </si>
  <si>
    <t>동상면민운동장</t>
  </si>
  <si>
    <t>둔산공원축구장</t>
  </si>
  <si>
    <t>자연휴양림다목적운동장</t>
  </si>
  <si>
    <t>경천면 운동장축구장</t>
  </si>
  <si>
    <t>경천면</t>
  </si>
  <si>
    <t>삼례수도산근린공원축구장</t>
  </si>
  <si>
    <t>삼례읍</t>
  </si>
  <si>
    <t>봉동근린공원축구장</t>
  </si>
  <si>
    <t>봉동읍</t>
  </si>
  <si>
    <t>화산생활체육공원축구장</t>
  </si>
  <si>
    <t>화산면</t>
  </si>
  <si>
    <t>봉동용암공원 풋살장</t>
  </si>
  <si>
    <t>산업단지사무소</t>
  </si>
  <si>
    <t>구이덕천리 풋살장</t>
  </si>
  <si>
    <t>상관생활체육축구장</t>
  </si>
  <si>
    <t>상관면</t>
  </si>
  <si>
    <t>비봉생활체육축구장</t>
  </si>
  <si>
    <t>비봉면</t>
  </si>
  <si>
    <t>상전수변체련공원
축구장</t>
  </si>
  <si>
    <t>P.C</t>
  </si>
  <si>
    <t>정천수변체련공원
축구장</t>
  </si>
  <si>
    <t>안천수변체련공원
축구장</t>
  </si>
  <si>
    <t>주천수변체련공원
축구장</t>
  </si>
  <si>
    <t>성수체련공원
축구장</t>
  </si>
  <si>
    <t>안천 소공원
축구장</t>
  </si>
  <si>
    <t>용담 축구장</t>
  </si>
  <si>
    <t>동향 체련공원 축구장</t>
  </si>
  <si>
    <t>마령 체련공원 축구장</t>
  </si>
  <si>
    <t>무주군</t>
  </si>
  <si>
    <t>무주군 무주읍 당산리1094-4</t>
  </si>
  <si>
    <t>무주등나무운동장</t>
  </si>
  <si>
    <t>무주군 
시설사업소</t>
  </si>
  <si>
    <t>8명</t>
  </si>
  <si>
    <t>토사+콘크리트</t>
  </si>
  <si>
    <t>면생활체육공원
(무풍축구장)</t>
  </si>
  <si>
    <t>면생활체육공원
(설천축구장)</t>
  </si>
  <si>
    <t>면생활체육공원
(적상축구장)</t>
  </si>
  <si>
    <t>면생활체육공원
(안성축구장)</t>
  </si>
  <si>
    <t>면생활체육공원
(부남축구장)</t>
  </si>
  <si>
    <t>장수군</t>
  </si>
  <si>
    <t>월강축구장</t>
  </si>
  <si>
    <t>장계체육공원
축구장</t>
  </si>
  <si>
    <t>의자식+
계단식</t>
  </si>
  <si>
    <t>철콘/
막구조</t>
  </si>
  <si>
    <t>관람석신축</t>
  </si>
  <si>
    <t>유등면 오교리524-135 일대</t>
  </si>
  <si>
    <t>농공단지
축구장</t>
  </si>
  <si>
    <t>15명</t>
  </si>
  <si>
    <t>2002. 12월</t>
  </si>
  <si>
    <t>장수 풋살경기장</t>
  </si>
  <si>
    <t>장수군풋살경기장</t>
  </si>
  <si>
    <t>천천 체육공원
(천천 축구장)</t>
  </si>
  <si>
    <t>신설 : 2015.12.28.</t>
  </si>
  <si>
    <t>번암인조잔디축구장</t>
  </si>
  <si>
    <t>장수</t>
  </si>
  <si>
    <t>임실군</t>
  </si>
  <si>
    <t>순창군</t>
  </si>
  <si>
    <t>순창생활체육운동장</t>
  </si>
  <si>
    <t>다목적풋살경기장</t>
  </si>
  <si>
    <t>고창군</t>
  </si>
  <si>
    <t>생활축구경기장</t>
  </si>
  <si>
    <t>부안군</t>
  </si>
  <si>
    <t>스포츠파크 보조축구장</t>
  </si>
  <si>
    <t>줄포만 갯벌체험 축구장</t>
  </si>
  <si>
    <t>부안군 해양수산과</t>
  </si>
  <si>
    <t>쳔연잔디 1</t>
  </si>
  <si>
    <t>부안청림천문대 풋살장</t>
  </si>
  <si>
    <t>새만금국제협력과</t>
  </si>
  <si>
    <t>전주종합경기장
야구장</t>
  </si>
  <si>
    <t>(내)의자식(외)계단식</t>
  </si>
  <si>
    <t>콘크리트(라멘,세멘)</t>
  </si>
  <si>
    <t>1000 lx</t>
  </si>
  <si>
    <t>효자야구장</t>
  </si>
  <si>
    <t>금강공원1야구장</t>
  </si>
  <si>
    <t>사정동 164-1</t>
  </si>
  <si>
    <t>군산 월명 종합경기장
야구장</t>
  </si>
  <si>
    <t>체육시설관리과(452-2924)</t>
  </si>
  <si>
    <t>690-3980 lx</t>
  </si>
  <si>
    <t>용안 야구장</t>
  </si>
  <si>
    <t>요천야구장</t>
  </si>
  <si>
    <t>남원시
(교육체육과)</t>
  </si>
  <si>
    <t>광역매립장 체육공원
야구장(1)</t>
  </si>
  <si>
    <t>1루:86
3루:91</t>
  </si>
  <si>
    <t>광역매립장 체육공원
야구장(2)</t>
  </si>
  <si>
    <t>스파랜드야구장</t>
  </si>
  <si>
    <t>섬진강생활체육공원 야구장</t>
  </si>
  <si>
    <t>성수야구장</t>
  </si>
  <si>
    <t>생활야구경기장</t>
  </si>
  <si>
    <t>덕진체련공원
테니스장</t>
  </si>
  <si>
    <t>전주시시설관리공단</t>
  </si>
  <si>
    <t>인조잔디10</t>
  </si>
  <si>
    <t>1991
2006</t>
  </si>
  <si>
    <t>완산생활체육공원
테니스장</t>
  </si>
  <si>
    <t>3942
3,601</t>
  </si>
  <si>
    <t>완산생활체육공원
전주실내테니스장</t>
  </si>
  <si>
    <t>32명</t>
  </si>
  <si>
    <t>금동 9-1</t>
  </si>
  <si>
    <t>월명공원
테니스장</t>
  </si>
  <si>
    <t>군산시테니스협회(467-0119)</t>
  </si>
  <si>
    <t>위탁
(군산시테니스협회)</t>
  </si>
  <si>
    <t>1명</t>
  </si>
  <si>
    <t>생말공원 테니스장</t>
  </si>
  <si>
    <t>군산국민체육센터
 테니스장</t>
  </si>
  <si>
    <t>중앙체육공원
테니스장</t>
  </si>
  <si>
    <t>황등생활체육공원
테니스장</t>
  </si>
  <si>
    <t>세미앙투카</t>
  </si>
  <si>
    <t>배산체육공원
테니스장</t>
  </si>
  <si>
    <t>팔봉3호근린공원
테니스장</t>
  </si>
  <si>
    <t>문화체육센터
테니스장</t>
  </si>
  <si>
    <t>금마다목적체육관 테니스장</t>
  </si>
  <si>
    <t>함열올림픽 스포츠센터
테니스장</t>
  </si>
  <si>
    <t>여산 테니스장</t>
  </si>
  <si>
    <t>정읍체육공원
테니스장</t>
  </si>
  <si>
    <t>클레이6
리바운드2</t>
  </si>
  <si>
    <t>신태인테니스장</t>
  </si>
  <si>
    <t>농공단지
테니스장</t>
  </si>
  <si>
    <t>육면 테니스장</t>
  </si>
  <si>
    <t>왕정자연공원
테니스장</t>
  </si>
  <si>
    <t>운봉서림공원
테니스장</t>
  </si>
  <si>
    <t>춘향골다목적구장</t>
  </si>
  <si>
    <t>검산동</t>
  </si>
  <si>
    <t>문화체육시설관리사업소(540-3533)</t>
  </si>
  <si>
    <t>www.egimje.net</t>
  </si>
  <si>
    <t>인조잔디5</t>
  </si>
  <si>
    <t>47백만원</t>
  </si>
  <si>
    <t>완주산업단지
테니스장</t>
  </si>
  <si>
    <t xml:space="preserve">완주군 </t>
  </si>
  <si>
    <t>완주산업단지
제2테니스장</t>
  </si>
  <si>
    <t>용담 테니스장</t>
  </si>
  <si>
    <t>안천 테니스장</t>
  </si>
  <si>
    <t>탄성재</t>
  </si>
  <si>
    <t>동향 테니스장</t>
  </si>
  <si>
    <t>무주군 무주읍 당산리</t>
  </si>
  <si>
    <t>반딧불 체육관
테니스장</t>
  </si>
  <si>
    <t>시설관리담당(063-320-2581)</t>
  </si>
  <si>
    <t>www.muju.org</t>
  </si>
  <si>
    <t>공사중</t>
  </si>
  <si>
    <t>면생활체육공원
(무풍테니스장)</t>
  </si>
  <si>
    <t>리바운드
에이스</t>
  </si>
  <si>
    <t>면생활체육공원
(설천테니스장)</t>
  </si>
  <si>
    <t>데코탑</t>
  </si>
  <si>
    <t>면생활체육공원
(적상테니스장)</t>
  </si>
  <si>
    <t>면생활체육공원
(안성테니스장)</t>
  </si>
  <si>
    <t>무주읍 테니스장</t>
  </si>
  <si>
    <t>면생활체육공원
(부남테니스장)</t>
  </si>
  <si>
    <t>하드코트1,
인조잔디1, 
클레이3</t>
  </si>
  <si>
    <t>장수읍 장수리 412-1</t>
  </si>
  <si>
    <t>장수군테니스협회</t>
  </si>
  <si>
    <t>인조잔디  2
클레이  3</t>
  </si>
  <si>
    <t>장계체육공원
테니스장</t>
  </si>
  <si>
    <t>천천면 
전천후 테니스장</t>
  </si>
  <si>
    <t>산서 동화 테니스장</t>
  </si>
  <si>
    <t>번암체육공원조성</t>
  </si>
  <si>
    <t>임실군공설운동장
테니스장</t>
  </si>
  <si>
    <t>순창읍 백산리 산20번지</t>
  </si>
  <si>
    <t>80 lx</t>
  </si>
  <si>
    <t>5백만원</t>
  </si>
  <si>
    <t>순창 공공테니스장</t>
  </si>
  <si>
    <t>공설운동장
실내다목적(돔)구장</t>
  </si>
  <si>
    <t>월암리 349</t>
  </si>
  <si>
    <t>고창공설운동장
테니스장</t>
  </si>
  <si>
    <t>고창군시설관리사업소</t>
  </si>
  <si>
    <t>http:www.gochang.jeonbuk/</t>
  </si>
  <si>
    <t>60명</t>
  </si>
  <si>
    <t>월산동네체육시설 테니스장</t>
  </si>
  <si>
    <t>부안 공설 테니스장</t>
  </si>
  <si>
    <t>수송공원씨름장</t>
  </si>
  <si>
    <t>월명씨름장</t>
  </si>
  <si>
    <t>14×14m</t>
  </si>
  <si>
    <t>정읍생활체육공원
씨름장</t>
  </si>
  <si>
    <t>14×16m</t>
  </si>
  <si>
    <t>노면</t>
  </si>
  <si>
    <t>공설운동장에 
포함</t>
  </si>
  <si>
    <t>임실군공설운동장
씨름장</t>
  </si>
  <si>
    <t>지름 8m</t>
  </si>
  <si>
    <t>고창군공설운동장
씨름장</t>
  </si>
  <si>
    <t>10m</t>
  </si>
  <si>
    <t>부안 씨름장</t>
  </si>
  <si>
    <t>문화체육시설
사업소</t>
  </si>
  <si>
    <t>부안스포츠파크
내 위치</t>
  </si>
  <si>
    <t>전라북도 도립 장애인
종합복지관 체육관</t>
  </si>
  <si>
    <t>위탁
(전북장애인복지회)</t>
  </si>
  <si>
    <t>23×35×10m</t>
  </si>
  <si>
    <t>체련공원
배드민턴장</t>
  </si>
  <si>
    <t>전주시설관리공단</t>
  </si>
  <si>
    <t>군산실내배드민턴장</t>
  </si>
  <si>
    <t>배드민턴장15면</t>
  </si>
  <si>
    <t>함열올림픽스포츠센터</t>
  </si>
  <si>
    <t>익산시
(체육진흥과)</t>
  </si>
  <si>
    <t>15×28×15m</t>
  </si>
  <si>
    <t>25m×17m
15m×8m</t>
  </si>
  <si>
    <t>18억</t>
  </si>
  <si>
    <t>45억</t>
  </si>
  <si>
    <t>에어로빅장,테니스장,
롤러스케이트장</t>
  </si>
  <si>
    <t>올림픽기념국민생활관</t>
  </si>
  <si>
    <t>배드민턴,탁구,
검도</t>
  </si>
  <si>
    <t>올림픽기금잉여금</t>
  </si>
  <si>
    <t>웅포문화체육센터</t>
  </si>
  <si>
    <t>14×28×13m</t>
  </si>
  <si>
    <t>배드민턴,배구,
족구</t>
  </si>
  <si>
    <t>다목적운동장
주민생활시설</t>
  </si>
  <si>
    <t>250 lx</t>
  </si>
  <si>
    <t>황등생활체육공원
체육관</t>
  </si>
  <si>
    <t>15×31×8m</t>
  </si>
  <si>
    <t>다목적운동장</t>
  </si>
  <si>
    <t>낭산생활체육공원
체육관</t>
  </si>
  <si>
    <t>19×21×8m</t>
  </si>
  <si>
    <t>모현도서관체육관</t>
  </si>
  <si>
    <t>태인복합체육회관</t>
  </si>
  <si>
    <t>태인면</t>
  </si>
  <si>
    <t>28×36m</t>
  </si>
  <si>
    <t>옹동전통문화생활관</t>
  </si>
  <si>
    <t>28×16.5m</t>
  </si>
  <si>
    <t>18×32×18m</t>
  </si>
  <si>
    <t>잔디운동장
게이트볼장</t>
  </si>
  <si>
    <t>춘향골 체육관</t>
  </si>
  <si>
    <t>53×31×20m</t>
  </si>
  <si>
    <t>17×32×11m</t>
  </si>
  <si>
    <t>1200 lx</t>
  </si>
  <si>
    <t>25m×12.5m
10m×4m</t>
  </si>
  <si>
    <t>36×21×12m</t>
  </si>
  <si>
    <t>25m×11m
10m×4m</t>
  </si>
  <si>
    <t>예체문화관</t>
  </si>
  <si>
    <t>무주군
시설사업소</t>
  </si>
  <si>
    <t>배드민턴,탁구,
유도,복싱</t>
  </si>
  <si>
    <t>무주국민체육센터</t>
  </si>
  <si>
    <t>철근콘크리트
철골트러스</t>
  </si>
  <si>
    <t>36×44m</t>
  </si>
  <si>
    <t>관람실, 수련실, 사무실 등</t>
  </si>
  <si>
    <t>안성문화체육관</t>
  </si>
  <si>
    <t>32×20m</t>
  </si>
  <si>
    <t>무대, 탈의실, 샤워실 등</t>
  </si>
  <si>
    <t>장수 한누리
생활체육관</t>
  </si>
  <si>
    <t>37.6×27.8</t>
  </si>
  <si>
    <t>농구,배구,족구,
배드민턴,탁구</t>
  </si>
  <si>
    <t>장계 생활체육관</t>
  </si>
  <si>
    <t>15.2×15</t>
  </si>
  <si>
    <t>장수 국민체육센터</t>
  </si>
  <si>
    <t>25×31.5</t>
  </si>
  <si>
    <t>에어로빅,
체력측정실</t>
  </si>
  <si>
    <t>계북 열린체육관</t>
  </si>
  <si>
    <t>27×18</t>
  </si>
  <si>
    <t>산서다목적체육관</t>
  </si>
  <si>
    <t>13.5×10</t>
  </si>
  <si>
    <t>배구,탁구</t>
  </si>
  <si>
    <t>번암 봉화체육관</t>
  </si>
  <si>
    <t>31.2×20</t>
  </si>
  <si>
    <t>신축</t>
  </si>
  <si>
    <t>47×35</t>
  </si>
  <si>
    <t>테니스,탁구,배드민턴,족구,배구</t>
  </si>
  <si>
    <t>공연무대,동호인실,탁구장,샤워실, 화장실</t>
  </si>
  <si>
    <t>임실군 군민회관
체육관</t>
  </si>
  <si>
    <t>24mⅹ36mⅹ13m</t>
  </si>
  <si>
    <t>배구,배드민턴,
탁구</t>
  </si>
  <si>
    <t>순창 농어촌
복합체육시설</t>
  </si>
  <si>
    <t>순창공설운동장
실내족구장</t>
  </si>
  <si>
    <t>19.8ⅹ19.7ⅹ6.6m</t>
  </si>
  <si>
    <t>족구,배드민턴</t>
  </si>
  <si>
    <t>적성면 실내다목적구장</t>
  </si>
  <si>
    <t>20×25m</t>
  </si>
  <si>
    <t>베드민턴</t>
  </si>
  <si>
    <t>인계면 체육관</t>
  </si>
  <si>
    <t>23×17m</t>
  </si>
  <si>
    <t>복흥면 체육관</t>
  </si>
  <si>
    <t>20×32m</t>
  </si>
  <si>
    <t>22×36×16m</t>
  </si>
  <si>
    <t>220</t>
  </si>
  <si>
    <t>주민생활시설
잔디운동장</t>
  </si>
  <si>
    <t>450 lx</t>
  </si>
  <si>
    <t>잔디운동장</t>
  </si>
  <si>
    <t>20×34×12m</t>
  </si>
  <si>
    <t>공음 실내체육관</t>
  </si>
  <si>
    <t>19×31.5×14.9m</t>
  </si>
  <si>
    <t>준비실, 샤워실,
화장실</t>
  </si>
  <si>
    <t>상하 실내체육관</t>
  </si>
  <si>
    <t>57.15×26×12.8m</t>
  </si>
  <si>
    <t>배구,농구,풋살
배드민턴,탁구</t>
  </si>
  <si>
    <t>심원면국민체육센터</t>
  </si>
  <si>
    <t>33×22.5×12.8</t>
  </si>
  <si>
    <t>배구,농구,족구
배드민턴,탁구</t>
  </si>
  <si>
    <t>무장 체육문화센터</t>
  </si>
  <si>
    <t>송천 실내게이트볼장</t>
  </si>
  <si>
    <t>22×15m</t>
  </si>
  <si>
    <t>완산생활체련공원
게이트볼장</t>
  </si>
  <si>
    <t>월명 게이트볼장</t>
  </si>
  <si>
    <t>임피 전천후게이트볼장</t>
  </si>
  <si>
    <t>나포 전천후게이트볼장</t>
  </si>
  <si>
    <t>성산 전천후게이트볼장</t>
  </si>
  <si>
    <t>24.1×18.3m</t>
  </si>
  <si>
    <t>창고,화장실</t>
  </si>
  <si>
    <t>옥구 게이트볼장</t>
  </si>
  <si>
    <t>노인종합복지관 
실내게이트볼장</t>
  </si>
  <si>
    <t>노인종합복지관</t>
  </si>
  <si>
    <t>대야 게이트볼장</t>
  </si>
  <si>
    <t>22×14m</t>
  </si>
  <si>
    <t>대야 게이트볼장
(국민체육센터)</t>
  </si>
  <si>
    <t xml:space="preserve">원주곡 게이트볼장 </t>
  </si>
  <si>
    <t>한국농어촌공사</t>
  </si>
  <si>
    <t>임피 월하리 서황게이트볼장</t>
  </si>
  <si>
    <t>창고,화장실
사무실등</t>
  </si>
  <si>
    <t>함라신등리실내게이트볼장</t>
  </si>
  <si>
    <t>함라게이트볼협회</t>
  </si>
  <si>
    <t>용안 실내게이트볼장</t>
  </si>
  <si>
    <t>용안게이트볼협회</t>
  </si>
  <si>
    <t>오산 실내게이트볼장</t>
  </si>
  <si>
    <t>오산게이트볼협회</t>
  </si>
  <si>
    <t>웅포 실내게이트볼장</t>
  </si>
  <si>
    <t>웅포게이트볼협회</t>
  </si>
  <si>
    <t>성당 실내게이트볼장</t>
  </si>
  <si>
    <t>성당게이트볼협회</t>
  </si>
  <si>
    <t>여산 실내게이트볼장</t>
  </si>
  <si>
    <t>여산게이트볼협회</t>
  </si>
  <si>
    <t>황등 황등리 실내게이트볼장</t>
  </si>
  <si>
    <t>함라 함열리 실내게이트볼장</t>
  </si>
  <si>
    <t>배산실내체육관 게이트볼장</t>
  </si>
  <si>
    <t>용동 실내게이트볼장</t>
  </si>
  <si>
    <t>금마 실내게이트볼장</t>
  </si>
  <si>
    <t>수성 전천후게이트볼장</t>
  </si>
  <si>
    <t>27×21m</t>
  </si>
  <si>
    <t>고부 전천후게이트볼장</t>
  </si>
  <si>
    <t>태인 전천후게이트볼장</t>
  </si>
  <si>
    <t>덕천 전천후게이트볼장</t>
  </si>
  <si>
    <t>19.2×18.4m</t>
  </si>
  <si>
    <t>신태인 전천후게이트볼장</t>
  </si>
  <si>
    <t>44.8×18.5m</t>
  </si>
  <si>
    <t>영원 전천후게이트볼장</t>
  </si>
  <si>
    <t>23.5×19m</t>
  </si>
  <si>
    <t>칠보 전천후게이트볼장</t>
  </si>
  <si>
    <t>산내 전천후게이트볼장</t>
  </si>
  <si>
    <t>이평 전천후게이트볼장</t>
  </si>
  <si>
    <t>소성 전천후게이트볼장</t>
  </si>
  <si>
    <t>24×18m</t>
  </si>
  <si>
    <t>금붕 전전천후게이트볼장</t>
  </si>
  <si>
    <t>44×31.55</t>
  </si>
  <si>
    <t>정읍체육공원
실내게이트볼장</t>
  </si>
  <si>
    <t>27×21(2면)</t>
  </si>
  <si>
    <t>입암 전천후게이트볼장</t>
  </si>
  <si>
    <t>감곡 전천후게이트볼장</t>
  </si>
  <si>
    <t>망제동전천후게이트볼장</t>
  </si>
  <si>
    <t>인월 전천후게이트볼장</t>
  </si>
  <si>
    <t>15×20×5.6m</t>
  </si>
  <si>
    <t>송동 전천후게이트볼장</t>
  </si>
  <si>
    <t>왕정 전천후게이트볼장</t>
  </si>
  <si>
    <t>노암 전천후게이트볼장</t>
  </si>
  <si>
    <t>검산 게이트볼장</t>
  </si>
  <si>
    <t>15×20(1면)</t>
  </si>
  <si>
    <t>김제 지평선 게이트볼장</t>
  </si>
  <si>
    <t>15×20(2면)</t>
  </si>
  <si>
    <t>삼례 전천후게이트볼장</t>
  </si>
  <si>
    <t>봉동 복지관
게이트볼장</t>
  </si>
  <si>
    <t>화산 게이트볼장</t>
  </si>
  <si>
    <t>화장실,샤워실
사무실</t>
  </si>
  <si>
    <t>둔산 게이트볼장</t>
  </si>
  <si>
    <t>고산 게이트볼장</t>
  </si>
  <si>
    <t>완주게이트볼장</t>
  </si>
  <si>
    <t>23×18</t>
  </si>
  <si>
    <t>사무실,화장실
기계실</t>
  </si>
  <si>
    <t>진안 전천후게이트볼장</t>
  </si>
  <si>
    <t>완주군 240-4585</t>
  </si>
  <si>
    <t>한내클럽(배드민턴)</t>
  </si>
  <si>
    <t>23.5×18.5×7.9m</t>
  </si>
  <si>
    <t>사무실,화장실
주민편의시설</t>
  </si>
  <si>
    <t>정천 전천후게이트볼장</t>
  </si>
  <si>
    <t>19.8×23×6.3m</t>
  </si>
  <si>
    <t>동향 전천후게이트볼장</t>
  </si>
  <si>
    <t>19.8×25×6.3m</t>
  </si>
  <si>
    <t>사무실,화장실
샤워실</t>
  </si>
  <si>
    <t>성수 전천후게이트볼장</t>
  </si>
  <si>
    <t>19.8×24×6.3m</t>
  </si>
  <si>
    <t>부귀 전천후게이트볼장</t>
  </si>
  <si>
    <t>용담 전천후게이트볼장</t>
  </si>
  <si>
    <t>안천 전천후게이트볼장</t>
  </si>
  <si>
    <t>상전 전천후게이트볼장</t>
  </si>
  <si>
    <t>마령 전천후게이트볼장</t>
  </si>
  <si>
    <t>주천 전천후게이트볼장</t>
  </si>
  <si>
    <t>동향 체련공원 게이트볼장</t>
  </si>
  <si>
    <t>18.7×24.5×7.0m</t>
  </si>
  <si>
    <t>부귀 황금리 전전후 게이트볼장</t>
  </si>
  <si>
    <t>19.7×24.8×7.0m</t>
  </si>
  <si>
    <t>진안 주공2차 전천후게이트볼장</t>
  </si>
  <si>
    <t>18.8×25×6.15m</t>
  </si>
  <si>
    <t>반딧불체육관
게이트볼장</t>
  </si>
  <si>
    <t>주민편의시설
화장실,사무실</t>
  </si>
  <si>
    <t>면생활체육공원
(무풍게이트볼장)</t>
  </si>
  <si>
    <t>면생활체육공원
(설천게이트볼장)</t>
  </si>
  <si>
    <t>면생활체육공원
(적상게이트볼장)</t>
  </si>
  <si>
    <t>면생활체육공원
(안성게이트볼장)</t>
  </si>
  <si>
    <t>부남 게이트볼장</t>
  </si>
  <si>
    <t>안성체육회관(게이트볼장)</t>
  </si>
  <si>
    <t>주민편의시설
화장실, 사무실</t>
  </si>
  <si>
    <t>무주게이트볼장</t>
  </si>
  <si>
    <t>장수 게이트볼장</t>
  </si>
  <si>
    <t>산서 게이트볼장</t>
  </si>
  <si>
    <t>번암 게이트볼장</t>
  </si>
  <si>
    <t>장계 게이트볼장</t>
  </si>
  <si>
    <t>천천 게이트볼장</t>
  </si>
  <si>
    <t>계남 게이트볼장</t>
  </si>
  <si>
    <t>계북 게이트볼장</t>
  </si>
  <si>
    <t>임실 전천후게이트볼장</t>
  </si>
  <si>
    <t>신평 전천후게이트볼장</t>
  </si>
  <si>
    <t>문화체육시설관리사업소(840-3785)</t>
  </si>
  <si>
    <t>청웅 전천후게이트볼장</t>
  </si>
  <si>
    <t>문화체육시설관리사업소(840-3558)</t>
  </si>
  <si>
    <t>20명</t>
  </si>
  <si>
    <t>23mⅹ18m</t>
  </si>
  <si>
    <t>수영장 별도기재</t>
  </si>
  <si>
    <t>삼계 전천후게이트볼장</t>
  </si>
  <si>
    <t>문화체육시설관리사업소(850-3558)</t>
  </si>
  <si>
    <t>21.6mⅹ18.1m</t>
  </si>
  <si>
    <t>운동장</t>
  </si>
  <si>
    <t>150㎡</t>
  </si>
  <si>
    <t>남원 직장축구팀</t>
  </si>
  <si>
    <t>잔디구장(100*75)</t>
  </si>
  <si>
    <t>토사(22*17)</t>
  </si>
  <si>
    <t>관촌 전천후게이트볼장</t>
  </si>
  <si>
    <t>지사 전천후게이트볼장</t>
  </si>
  <si>
    <t>신덕 전천후게이트볼장</t>
  </si>
  <si>
    <t>덕치 전천후게이트볼장</t>
  </si>
  <si>
    <t>강진 전천후게이트볼장</t>
  </si>
  <si>
    <t>22mⅹ17m</t>
  </si>
  <si>
    <t>쌍치 전천후게이트볼장</t>
  </si>
  <si>
    <t>19.8ⅹ24ⅹ6.3m</t>
  </si>
  <si>
    <t>복흥 전천후게이트볼장</t>
  </si>
  <si>
    <t>19.8ⅹ25ⅹ6.4m</t>
  </si>
  <si>
    <t>유등 전천후게이트볼장</t>
  </si>
  <si>
    <t>22ⅹ17m</t>
  </si>
  <si>
    <t>동계 전천후게이트볼장</t>
  </si>
  <si>
    <t>25.4ⅹ16.4m</t>
  </si>
  <si>
    <t>구림 전천후게이트볼장</t>
  </si>
  <si>
    <t>20mⅹ25m</t>
  </si>
  <si>
    <t>순창 게이트볼장</t>
  </si>
  <si>
    <t>오산 전천후게이트볼장</t>
  </si>
  <si>
    <t>게이터볼</t>
  </si>
  <si>
    <t>순창 순화게이트볼장</t>
  </si>
  <si>
    <t>고수 전천후게이트볼장</t>
  </si>
  <si>
    <t>고창 전천후게이트볼장 1</t>
  </si>
  <si>
    <t>고창 전천후게이트볼장 2</t>
  </si>
  <si>
    <t>대산 전천후게이트볼장</t>
  </si>
  <si>
    <t>대산 전천후게이트볼장1</t>
  </si>
  <si>
    <t>부안 전천후게이트볼장</t>
  </si>
  <si>
    <t>무장 전천후게이트볼장</t>
  </si>
  <si>
    <t>23×17.5m</t>
  </si>
  <si>
    <t>상하 전천후게이트볼장</t>
  </si>
  <si>
    <t>23×18.5m</t>
  </si>
  <si>
    <t>해리 전천후게이트볼장</t>
  </si>
  <si>
    <t>22.7×16.7m</t>
  </si>
  <si>
    <t>성송 전천후게이트볼장</t>
  </si>
  <si>
    <t>23.3×17.3m</t>
  </si>
  <si>
    <t>심원 전천후게이트볼장</t>
  </si>
  <si>
    <t>휴게실,화장실</t>
  </si>
  <si>
    <t>성내 전천후게이트볼장</t>
  </si>
  <si>
    <t>신림 전천후게이트볼장</t>
  </si>
  <si>
    <t>고창게이트볼장3</t>
  </si>
  <si>
    <t>43×42m</t>
  </si>
  <si>
    <t>아산게이트볼장1</t>
  </si>
  <si>
    <t>24×20m</t>
  </si>
  <si>
    <t>흥덕 게이트볼장</t>
  </si>
  <si>
    <t>24×22m</t>
  </si>
  <si>
    <t>흥덕 게이트볼장1</t>
  </si>
  <si>
    <t>24×17m</t>
  </si>
  <si>
    <t>주산 게이트볼장</t>
  </si>
  <si>
    <t>사무실,샤워실</t>
  </si>
  <si>
    <t>행안 게이트볼장</t>
  </si>
  <si>
    <t>계화 게이트볼장</t>
  </si>
  <si>
    <t>보안 게이트볼장</t>
  </si>
  <si>
    <t>변산 게이트볼장</t>
  </si>
  <si>
    <t>진서 게이트볼장</t>
  </si>
  <si>
    <t>상서 게이트볼장</t>
  </si>
  <si>
    <t>하서 게이트볼장</t>
  </si>
  <si>
    <t>줄포게이트볼장</t>
  </si>
  <si>
    <t>사무실,샤워장</t>
  </si>
  <si>
    <t>동진게이트볼장</t>
  </si>
  <si>
    <t>백산게이트볼장</t>
  </si>
  <si>
    <t>진남정</t>
  </si>
  <si>
    <t>송백정(855-5841)</t>
  </si>
  <si>
    <t>위탁
(군산시궁도협회)</t>
  </si>
  <si>
    <t>송백정</t>
  </si>
  <si>
    <t>필야정</t>
  </si>
  <si>
    <t>문화관광과(063-620-6254)</t>
  </si>
  <si>
    <t>105,739천원</t>
  </si>
  <si>
    <t>황산정</t>
  </si>
  <si>
    <t>문화공보담당관실(540-3274)</t>
  </si>
  <si>
    <t>금만정</t>
  </si>
  <si>
    <t>진안생활체육공원
국궁장</t>
  </si>
  <si>
    <t>벽계정</t>
  </si>
  <si>
    <t>벽계정(350-2316)</t>
  </si>
  <si>
    <t>위탁
(벽계궁도회)</t>
  </si>
  <si>
    <t>관리소 1동</t>
  </si>
  <si>
    <t>gochang.jeonbuk.kr/</t>
  </si>
  <si>
    <t>임실 국궁장</t>
  </si>
  <si>
    <t>위탁(임실 군자정)</t>
  </si>
  <si>
    <t>육일정</t>
  </si>
  <si>
    <t>순창군궁도협회(063-653-3137)</t>
  </si>
  <si>
    <t>위탁
(순창군궁도협회)</t>
  </si>
  <si>
    <t>모양정</t>
  </si>
  <si>
    <t xml:space="preserve">초파정 </t>
  </si>
  <si>
    <t>장사정</t>
  </si>
  <si>
    <t>부안스포츠파크궁도장</t>
  </si>
  <si>
    <t>진남경기장</t>
  </si>
  <si>
    <t>시전동109번지</t>
  </si>
  <si>
    <t>망마경기장</t>
  </si>
  <si>
    <t>육상경기
준비 운동장</t>
  </si>
  <si>
    <t>순천시</t>
  </si>
  <si>
    <t>연향동 771</t>
  </si>
  <si>
    <t>팔마종합운동장</t>
  </si>
  <si>
    <t>순천시체육시설관리사무소</t>
  </si>
  <si>
    <t>순천육상팀</t>
  </si>
  <si>
    <t>나주시</t>
  </si>
  <si>
    <t xml:space="preserve">나주시 종합운동장 </t>
  </si>
  <si>
    <t>빛가람혁신도시
체육공원1호</t>
  </si>
  <si>
    <t>광양시</t>
  </si>
  <si>
    <t>광양읍 구산리 299</t>
  </si>
  <si>
    <t>광양시 공설운동장</t>
  </si>
  <si>
    <t>광양시 문체사업소</t>
  </si>
  <si>
    <t>담양군</t>
  </si>
  <si>
    <t>담양읍객사리2-1</t>
  </si>
  <si>
    <t>추성경기장</t>
  </si>
  <si>
    <t>담양군 383-5764</t>
  </si>
  <si>
    <t>담양군민</t>
  </si>
  <si>
    <t>조명3</t>
  </si>
  <si>
    <t>담양군테니스협회</t>
  </si>
  <si>
    <t>구례군</t>
  </si>
  <si>
    <t>구례공설운동장</t>
  </si>
  <si>
    <t>고흥군</t>
  </si>
  <si>
    <t>고흥읍 호형리 991번지</t>
  </si>
  <si>
    <t>고흥공설운동장</t>
  </si>
  <si>
    <t>고흥군 종합문회회관(830-5517)</t>
  </si>
  <si>
    <t>군민, 전지훈련팀 등</t>
  </si>
  <si>
    <t>보성군</t>
  </si>
  <si>
    <t>보성읍 보성리 338</t>
  </si>
  <si>
    <t>보성공설운동장</t>
  </si>
  <si>
    <t>주민자치과</t>
  </si>
  <si>
    <t>체육동호인</t>
  </si>
  <si>
    <t>벌교생태공원
운동장</t>
  </si>
  <si>
    <t>화순군</t>
  </si>
  <si>
    <t>화순읍 대리 501-6</t>
  </si>
  <si>
    <t>화순공설운동장</t>
  </si>
  <si>
    <t>화순군청 문화관광과</t>
  </si>
  <si>
    <t>화순군 체육회</t>
  </si>
  <si>
    <t>크레이, 조명탑2,관리실</t>
  </si>
  <si>
    <t>화순군 테니스협회</t>
  </si>
  <si>
    <t>장흥군</t>
  </si>
  <si>
    <t xml:space="preserve"> 장흥읍충열리63-3번지</t>
  </si>
  <si>
    <t>장흥군 공설운동장</t>
  </si>
  <si>
    <t>체육시설물 관리사무실</t>
  </si>
  <si>
    <t>강진군</t>
  </si>
  <si>
    <t>교촌리210</t>
  </si>
  <si>
    <t>강진종합운동장</t>
  </si>
  <si>
    <t>조명탑,관리실,관중석</t>
  </si>
  <si>
    <t>강진군테니스협회</t>
  </si>
  <si>
    <t>영암군</t>
  </si>
  <si>
    <t>영암군 영암읍 역리126</t>
  </si>
  <si>
    <t>체육관리사무소</t>
  </si>
  <si>
    <t>1988
(2007)</t>
  </si>
  <si>
    <t>990
(2,168)</t>
  </si>
  <si>
    <t>무안군</t>
  </si>
  <si>
    <t>무안스포츠파크
운동장</t>
  </si>
  <si>
    <t>함평군</t>
  </si>
  <si>
    <t>대동면 향교리 147</t>
  </si>
  <si>
    <t>함평군 공설운동장</t>
  </si>
  <si>
    <t>문화관광과(320-3396)</t>
  </si>
  <si>
    <t>함평군민</t>
  </si>
  <si>
    <t>영광군</t>
  </si>
  <si>
    <t>영광읍 단주리 233</t>
  </si>
  <si>
    <t>영광군 종합운동장</t>
  </si>
  <si>
    <t>영광군청 문화관광과</t>
  </si>
  <si>
    <t xml:space="preserve">몬도 </t>
  </si>
  <si>
    <t>영광군 종합운동장
보조구장</t>
  </si>
  <si>
    <t>장성군</t>
  </si>
  <si>
    <t>기산리 384-1</t>
  </si>
  <si>
    <t>장성군 공설운동장</t>
  </si>
  <si>
    <t>장성군청문화관광과</t>
  </si>
  <si>
    <t>어린이유소년축구팀</t>
  </si>
  <si>
    <t>완도군</t>
  </si>
  <si>
    <t>가용50-31번지</t>
  </si>
  <si>
    <t>완도군 종합운동장</t>
  </si>
  <si>
    <t>재무과시설관리계</t>
  </si>
  <si>
    <t>완도군민</t>
  </si>
  <si>
    <t>진도군</t>
  </si>
  <si>
    <t>진도군 공설운동장</t>
  </si>
  <si>
    <t>신안군</t>
  </si>
  <si>
    <t>신안공설운동장</t>
  </si>
  <si>
    <t>조곡생활체육공원 축구장</t>
  </si>
  <si>
    <t>국가정원스포츠센터 축구장</t>
  </si>
  <si>
    <t>곡성군</t>
  </si>
  <si>
    <t>대황강체육공원</t>
  </si>
  <si>
    <t>무안스포츠파크
보조축구장</t>
  </si>
  <si>
    <t>진남 야구경기장</t>
  </si>
  <si>
    <t>진남 실내야구연습장</t>
  </si>
  <si>
    <t>상사호야구장 1</t>
  </si>
  <si>
    <t>상사호야구장 2</t>
  </si>
  <si>
    <t>영산강둔치체육공원 
야구장</t>
  </si>
  <si>
    <t>영산강저류지체육공원</t>
  </si>
  <si>
    <t>백진공원야구장</t>
  </si>
  <si>
    <t>고흥거금야구장(정규)</t>
  </si>
  <si>
    <t>고흥거금야구장(보조)</t>
  </si>
  <si>
    <t>회천생태공원
야구장</t>
  </si>
  <si>
    <t>마골 야구장</t>
  </si>
  <si>
    <t>인조</t>
  </si>
  <si>
    <t>남해포권역야구장</t>
  </si>
  <si>
    <t>무안생활야구장</t>
  </si>
  <si>
    <t>함평 리틀야구장</t>
  </si>
  <si>
    <t>대동면 용성리 402-1</t>
  </si>
  <si>
    <t>전남 야구경기장</t>
  </si>
  <si>
    <t>합숙소 내야구장</t>
  </si>
  <si>
    <t>함평 야구장</t>
  </si>
  <si>
    <t>천연잔디
(마사)</t>
  </si>
  <si>
    <t>대마산단야구장</t>
  </si>
  <si>
    <t>쳔연잔디</t>
  </si>
  <si>
    <t>장흥생활체육야구장</t>
  </si>
  <si>
    <t>완도야구장</t>
  </si>
  <si>
    <t>학동168번지</t>
  </si>
  <si>
    <t>여천시립테니스장</t>
  </si>
  <si>
    <t>여문 테니스장</t>
  </si>
  <si>
    <t>위탁(테니스클럽)</t>
  </si>
  <si>
    <t>웅천테니스장</t>
  </si>
  <si>
    <t>위탁 (테니스협회)</t>
  </si>
  <si>
    <t>연향동 215</t>
  </si>
  <si>
    <t>팔마 테니스장</t>
  </si>
  <si>
    <t>조적조슬라브</t>
  </si>
  <si>
    <t>연향동 721</t>
  </si>
  <si>
    <t>팔마 정구장 1</t>
  </si>
  <si>
    <t>나주시 운곡동 107</t>
  </si>
  <si>
    <t>환경사업소
테니스장</t>
  </si>
  <si>
    <t>영산테니스클럽</t>
  </si>
  <si>
    <t>마동 테니스장</t>
  </si>
  <si>
    <t>광양 시립테니스장</t>
  </si>
  <si>
    <t>하드6
토사2</t>
  </si>
  <si>
    <t>남도 테니스장</t>
  </si>
  <si>
    <t>마사토,
인조잔디</t>
  </si>
  <si>
    <t xml:space="preserve">곡성읍 읍내리 </t>
  </si>
  <si>
    <t>곡성군 테니스장</t>
  </si>
  <si>
    <t>360-8357</t>
  </si>
  <si>
    <t>구례읍 봉북리 1432</t>
  </si>
  <si>
    <t>구례 테니스장</t>
  </si>
  <si>
    <t>구례군테니스협회</t>
  </si>
  <si>
    <t>구례군
(시설관리과)</t>
  </si>
  <si>
    <t>마산면 사도리 879</t>
  </si>
  <si>
    <t>섬지 테니스장</t>
  </si>
  <si>
    <t>구례군 상하수도사업소</t>
  </si>
  <si>
    <t>상하수도사업소</t>
  </si>
  <si>
    <t>고흥읍 299</t>
  </si>
  <si>
    <t>고흥군민회관
테니스장</t>
  </si>
  <si>
    <t>고흥테니스클럽(834-6944)</t>
  </si>
  <si>
    <t>녹동 테니스장</t>
  </si>
  <si>
    <t>고흥생활체육공원
테니스장</t>
  </si>
  <si>
    <t>보성읍 보성리 338번지</t>
  </si>
  <si>
    <t>보성 테니스장</t>
  </si>
  <si>
    <t>보성테니스협회</t>
  </si>
  <si>
    <t>홍교 테니스장</t>
  </si>
  <si>
    <t>화순읍 대리498-2</t>
  </si>
  <si>
    <t>화순 테니스장</t>
  </si>
  <si>
    <t>화순군테니스협회</t>
  </si>
  <si>
    <t>강진 테니스장</t>
  </si>
  <si>
    <t>삼호읍 용앙리 1637</t>
  </si>
  <si>
    <t>삼호 테니스장</t>
  </si>
  <si>
    <t>현대삼호중공업</t>
  </si>
  <si>
    <t>위탁
(삼호중공업)</t>
  </si>
  <si>
    <t>대불산단 테니스장</t>
  </si>
  <si>
    <t>위탁(㈜태신)</t>
  </si>
  <si>
    <t>아크릴(2)
클레이(3)</t>
  </si>
  <si>
    <t>청계 테니스장</t>
  </si>
  <si>
    <t>일로 테니스장</t>
  </si>
  <si>
    <t>구룡 테니스장</t>
  </si>
  <si>
    <t>영광읍 단주리 290</t>
  </si>
  <si>
    <t>종합체육센터
테니스장</t>
  </si>
  <si>
    <t>하드 2
앙투카 4</t>
  </si>
  <si>
    <t>종합체육센터
 테니스장</t>
  </si>
  <si>
    <t>하드 3</t>
  </si>
  <si>
    <t>삼계 테니스장</t>
  </si>
  <si>
    <t>완도읍중도리760-1</t>
  </si>
  <si>
    <t>완도군립테니스장1</t>
  </si>
  <si>
    <t>완도군테니스협회</t>
  </si>
  <si>
    <t>완도군립테니스장2</t>
  </si>
  <si>
    <t>진도읍 동외리</t>
  </si>
  <si>
    <t>가마골 테니스장</t>
  </si>
  <si>
    <t>테니스협회</t>
  </si>
  <si>
    <t>진도 테니스장</t>
  </si>
  <si>
    <t>신안테니스장</t>
  </si>
  <si>
    <t>여수씨름경기장</t>
  </si>
  <si>
    <t>사각</t>
  </si>
  <si>
    <t>18*25m</t>
  </si>
  <si>
    <t>철근콘크리트 케이스판넬</t>
  </si>
  <si>
    <t>팔마씨름장</t>
  </si>
  <si>
    <t>지름 20m</t>
  </si>
  <si>
    <t>지름 13m</t>
  </si>
  <si>
    <t>생활체육
씨름장</t>
  </si>
  <si>
    <t>16m*16m</t>
  </si>
  <si>
    <t>지름 9m
(12m*12m)</t>
  </si>
  <si>
    <t>공설운동장 씨름장</t>
  </si>
  <si>
    <t>해남우슬씨름장</t>
  </si>
  <si>
    <t>16*16</t>
  </si>
  <si>
    <t>영광군 씨름장</t>
  </si>
  <si>
    <t>목포 국민체육센터</t>
  </si>
  <si>
    <t>라켓볼</t>
  </si>
  <si>
    <t>체력단련장</t>
  </si>
  <si>
    <t>수영장,댄스로빅,헬스장,라켓볼</t>
  </si>
  <si>
    <t>25m×6레인
유아풀 4레인</t>
  </si>
  <si>
    <t>에어로빅장
라켓볼장</t>
  </si>
  <si>
    <t>목포다목적체육관</t>
  </si>
  <si>
    <t>24×49m</t>
  </si>
  <si>
    <t>탁구, 배드민턴, 
농구, 핸드볼</t>
  </si>
  <si>
    <t>21×33×13m</t>
  </si>
  <si>
    <t>배드민턴,농구, 
배구</t>
  </si>
  <si>
    <t>망마체육센터</t>
  </si>
  <si>
    <t>47×25×9.5m</t>
  </si>
  <si>
    <t>25mⅹ8레인</t>
  </si>
  <si>
    <t>배드민턴,테니스</t>
  </si>
  <si>
    <t>헬스,에어로빅,탁구</t>
  </si>
  <si>
    <t>위탁
(공산면발전협의회)</t>
  </si>
  <si>
    <t>20×39×11m</t>
  </si>
  <si>
    <t>배드민턴,농구,
 배구</t>
  </si>
  <si>
    <t>도서관,목욕장, 찜질방,
체력단련장, 다목적체육관</t>
  </si>
  <si>
    <t>22m*30m</t>
  </si>
  <si>
    <t>선수합숙소, 회의실,식당,주방,트레이닝센터</t>
  </si>
  <si>
    <t>청소년수련체육관</t>
  </si>
  <si>
    <t>위탁(YMCA)</t>
  </si>
  <si>
    <t>헬스,수영,전시</t>
  </si>
  <si>
    <t>곡성실내체육관</t>
  </si>
  <si>
    <t>60.5*33*11.2</t>
  </si>
  <si>
    <t>배드민턴, 농구,
배구 등</t>
  </si>
  <si>
    <t>25x50x20</t>
  </si>
  <si>
    <t>배드민턴,배구,농구 등</t>
  </si>
  <si>
    <t>강진국민체육센터</t>
  </si>
  <si>
    <t>56×58×22m</t>
  </si>
  <si>
    <t>조깅트랙(80M)</t>
  </si>
  <si>
    <t>웨이트트레이닝장</t>
  </si>
  <si>
    <t>14m*33m</t>
  </si>
  <si>
    <t>웨이트트레이닝</t>
  </si>
  <si>
    <t>회의실,샤워장 등</t>
  </si>
  <si>
    <t>칠량복합 체육관</t>
  </si>
  <si>
    <t>17×33.05×12.7m</t>
  </si>
  <si>
    <t>다목적실,화장실,샤워장,
탈의실,레크레이션실등</t>
  </si>
  <si>
    <t>해남 다목적
생활체육관</t>
  </si>
  <si>
    <t>20×15×8m</t>
  </si>
  <si>
    <t>다목적실, 화장실</t>
  </si>
  <si>
    <t>영암 국민체육센터</t>
  </si>
  <si>
    <t>20m×38m×7m</t>
  </si>
  <si>
    <t>수영장, 체력단련장 등</t>
  </si>
  <si>
    <t>삼호종합문화체육센터</t>
  </si>
  <si>
    <t>46m×26m×13.9m</t>
  </si>
  <si>
    <t>공연장, 회의실 등</t>
  </si>
  <si>
    <t>무안 스포츠파크
실내체육관</t>
  </si>
  <si>
    <t>44×24×12.8m</t>
  </si>
  <si>
    <t>핸드볼, 배구,
배드민턴</t>
  </si>
  <si>
    <t>관람석 1,700</t>
  </si>
  <si>
    <t>일로다목적생활체육관</t>
  </si>
  <si>
    <t>25..3×32m</t>
  </si>
  <si>
    <t>배구, 배드민턴</t>
  </si>
  <si>
    <t>26×47×20m</t>
  </si>
  <si>
    <t>관람석
무대</t>
  </si>
  <si>
    <t>영광국민체육센터</t>
  </si>
  <si>
    <t>29×48×19m</t>
  </si>
  <si>
    <t>탁구,배구,농구,
배드민턴 등</t>
  </si>
  <si>
    <t>주민생활시설
관람석 2,080석</t>
  </si>
  <si>
    <t>실내보조체육관</t>
  </si>
  <si>
    <t>28×40×20m</t>
  </si>
  <si>
    <t>주민생활시설
관람석 140석</t>
  </si>
  <si>
    <t>홍길동체육관</t>
  </si>
  <si>
    <t>타구</t>
  </si>
  <si>
    <t>28×42×18m</t>
  </si>
  <si>
    <t>에어로빅장,유도장,
스쿼시장</t>
  </si>
  <si>
    <t>완도군
농어민문화체육센터</t>
  </si>
  <si>
    <t>29×35×10m</t>
  </si>
  <si>
    <t>하당노인복지관
게이트볼장</t>
  </si>
  <si>
    <t>진남 게이트볼장</t>
  </si>
  <si>
    <t>위탁
(게이트볼연합회)</t>
  </si>
  <si>
    <t>망마 게이트볼장</t>
  </si>
  <si>
    <t>팔마 게이트볼장</t>
  </si>
  <si>
    <t>송광 게이트볼장</t>
  </si>
  <si>
    <t>15*20m</t>
  </si>
  <si>
    <t>봉림 게이트볼장</t>
  </si>
  <si>
    <t>2012</t>
  </si>
  <si>
    <t>구룡 게이트볼장</t>
  </si>
  <si>
    <t>월등 게이트볼장</t>
  </si>
  <si>
    <t>승주 게이트볼장</t>
  </si>
  <si>
    <t>2015</t>
  </si>
  <si>
    <t>노안 금동 게이트볼장</t>
  </si>
  <si>
    <t>반남 흥덕 게이트볼장</t>
  </si>
  <si>
    <t>송월 게이트볼장</t>
  </si>
  <si>
    <t>왕곡 본양게이트볼장</t>
  </si>
  <si>
    <t>봉황 죽석게이트볼장</t>
  </si>
  <si>
    <t>왕곡 양산게이트볼장</t>
  </si>
  <si>
    <t>다도 신동 게이트볼장</t>
  </si>
  <si>
    <t>세지 벽산 게이트볼장</t>
  </si>
  <si>
    <t>공산 금곡 게이트볼장</t>
  </si>
  <si>
    <t>동강 인동 게이트볼장</t>
  </si>
  <si>
    <t>산포 덕례 게이트볼장</t>
  </si>
  <si>
    <t>다시게이트볼장</t>
  </si>
  <si>
    <t>담양 게이트볼구장</t>
  </si>
  <si>
    <t>봉산 게이트볼구장</t>
  </si>
  <si>
    <t>고서 게이트볼구장</t>
  </si>
  <si>
    <t>창평 게이트볼구장</t>
  </si>
  <si>
    <t>대덕 게이트볼구장</t>
  </si>
  <si>
    <t>무정 게이트볼구장</t>
  </si>
  <si>
    <t>금성 게이트볼구장</t>
  </si>
  <si>
    <t>용면 게이트볼구장</t>
  </si>
  <si>
    <t>월산 게이트볼장</t>
  </si>
  <si>
    <t>수북 게이트볼장</t>
  </si>
  <si>
    <t>대전 게이트볼구장</t>
  </si>
  <si>
    <t>곡성생활체육공원
게이트볼장</t>
  </si>
  <si>
    <t>학정 게이트볼장</t>
  </si>
  <si>
    <t>오곡면 게이트볼장</t>
  </si>
  <si>
    <t>삼기면 게이트볼장</t>
  </si>
  <si>
    <t>죽곡면 게이트볼장</t>
  </si>
  <si>
    <t>옥과 게이트볼장</t>
  </si>
  <si>
    <t>입면 게이트볼장</t>
  </si>
  <si>
    <t>겸면 게이트볼장</t>
  </si>
  <si>
    <t>석곡면 게이트볼장</t>
  </si>
  <si>
    <t>목사동면 게이트볼장</t>
  </si>
  <si>
    <t>겸면 흥복게이트볼장</t>
  </si>
  <si>
    <t>간전 게이트볼장</t>
  </si>
  <si>
    <t>구례 게이트볼장</t>
  </si>
  <si>
    <t>문척 게이트볼장</t>
  </si>
  <si>
    <t>토지 게이트볼장</t>
  </si>
  <si>
    <t>마산 게이트볼장</t>
  </si>
  <si>
    <t>산동 게이트볼장</t>
  </si>
  <si>
    <t>광의 게이트볼장</t>
  </si>
  <si>
    <t>용방 게이트볼장</t>
  </si>
  <si>
    <t>두원 중앙 게이트볼장</t>
  </si>
  <si>
    <t>식당1식</t>
  </si>
  <si>
    <t>부속창고</t>
  </si>
  <si>
    <t>보성 전천후게이트볼장</t>
  </si>
  <si>
    <t>게이트볼잘</t>
  </si>
  <si>
    <t>벌교 전천후게이트볼장</t>
  </si>
  <si>
    <t>부속사1식</t>
  </si>
  <si>
    <t>조성 전천후게이트볼장</t>
  </si>
  <si>
    <t>회천 천포 전천후 게이트볼장</t>
  </si>
  <si>
    <t>화순 전천후게이트볼장</t>
  </si>
  <si>
    <t>능주 게이트볼장</t>
  </si>
  <si>
    <t>전라남도
교육감</t>
  </si>
  <si>
    <t>이양 게이트볼장</t>
  </si>
  <si>
    <t>동복 게이트볼장</t>
  </si>
  <si>
    <t>정남진 전천후게이트볼장</t>
  </si>
  <si>
    <t>부산면 전천후게이트볼장</t>
  </si>
  <si>
    <t>대덕읍 전천후게이트볼장</t>
  </si>
  <si>
    <t>안양면 전천후 게이트볼장</t>
  </si>
  <si>
    <t>장평면 전천후게이트볼장</t>
  </si>
  <si>
    <t>유치면 전천후게이트볼장</t>
  </si>
  <si>
    <t>장동면 전천후게이트볼장</t>
  </si>
  <si>
    <t>성전 게이트볼장</t>
  </si>
  <si>
    <t>칠량 게이트볼장</t>
  </si>
  <si>
    <t>병영 게이트볼장</t>
  </si>
  <si>
    <t>도암 게이트볼장</t>
  </si>
  <si>
    <t>대구 게이트볼장</t>
  </si>
  <si>
    <t>군동 게이트볼장</t>
  </si>
  <si>
    <t>작천 게이트볼장</t>
  </si>
  <si>
    <t>신전 게이트볼장</t>
  </si>
  <si>
    <t>옴천 게이트볼장</t>
  </si>
  <si>
    <t>강진 게이트볼장</t>
  </si>
  <si>
    <t>신전 사초리 게이트볼장</t>
  </si>
  <si>
    <t>마량 게이트볼장</t>
  </si>
  <si>
    <t>삼산 게이트볼장</t>
  </si>
  <si>
    <t>우슬 게이트볼장</t>
  </si>
  <si>
    <t>북평 게이트볼장</t>
  </si>
  <si>
    <t>현산 게이트볼장</t>
  </si>
  <si>
    <t>송지 게이트볼장</t>
  </si>
  <si>
    <t>북일 게이트볼장</t>
  </si>
  <si>
    <t>옥천 게이트볼장</t>
  </si>
  <si>
    <t>황산 게이트볼장</t>
  </si>
  <si>
    <t>산이 게이트볼장</t>
  </si>
  <si>
    <t>문내 게이트볼장</t>
  </si>
  <si>
    <t>화원 게이트볼장</t>
  </si>
  <si>
    <t>계곡 게이트볼장</t>
  </si>
  <si>
    <t>마산용전 게이트볼장</t>
  </si>
  <si>
    <t>마산송석 게이트볼장</t>
  </si>
  <si>
    <t>영암군 전천후게이트볼 경기장</t>
  </si>
  <si>
    <t>금정 전천후게이트볼 경기장</t>
  </si>
  <si>
    <t>시종 전천후게이트볼 경기장</t>
  </si>
  <si>
    <t>군서 전천후게이트볼 경기장</t>
  </si>
  <si>
    <t>도포 전천후게이트볼장경기장</t>
  </si>
  <si>
    <t>학산 전천후게이트볼장경기장</t>
  </si>
  <si>
    <t>서호 전천후게이트볼장경기장</t>
  </si>
  <si>
    <t>미암 전천후게이트볼장경기장</t>
  </si>
  <si>
    <t>신북 전천후게이트볼장경기장</t>
  </si>
  <si>
    <t>덕진 전천후게이트볼장경기장</t>
  </si>
  <si>
    <t>삼호전천후게이트볼경기장</t>
  </si>
  <si>
    <t>청계 게이트볼장</t>
  </si>
  <si>
    <t>삼향 전천후게이트볼장</t>
  </si>
  <si>
    <t>운남전천후게이트볼장</t>
  </si>
  <si>
    <t>현경전천후게이트볼장</t>
  </si>
  <si>
    <t>무안전천후게이트볼장</t>
  </si>
  <si>
    <t>일로전천후게이트볼장</t>
  </si>
  <si>
    <t xml:space="preserve">무안군 </t>
  </si>
  <si>
    <t>해제전천후게이트볼장</t>
  </si>
  <si>
    <t>대동 전천후게이트볼장</t>
  </si>
  <si>
    <t>신광 전천후게이트볼장</t>
  </si>
  <si>
    <t>함평 전천후게이트볼장</t>
  </si>
  <si>
    <t>손불 전천후게이트볼장</t>
  </si>
  <si>
    <t>월야 전천후게이트볼장</t>
  </si>
  <si>
    <t>백수 한성 실내게이트볼장</t>
  </si>
  <si>
    <t>대마 비가림게이트볼장</t>
  </si>
  <si>
    <t>묘량 영양 비가림게이트볼장</t>
  </si>
  <si>
    <t>백수 상촌 실내게이트볼장</t>
  </si>
  <si>
    <t>불갑 비가림게이트볼장</t>
  </si>
  <si>
    <t>군남 비가림게이트볼장</t>
  </si>
  <si>
    <t>묘량 삼학 비가림게이트볼장</t>
  </si>
  <si>
    <t>염산 비가림게이트볼장</t>
  </si>
  <si>
    <t>군서 실내게이트볼장</t>
  </si>
  <si>
    <t>홍농 실내게이트볼장</t>
  </si>
  <si>
    <t>백수 대전실내게이트볼장</t>
  </si>
  <si>
    <t>법성 실내게이트볼장</t>
  </si>
  <si>
    <t>생활체육공원 실내게이트볼장</t>
  </si>
  <si>
    <t>백수 양성 실내게이트볼장</t>
  </si>
  <si>
    <t>홍농 진덕 실내게이트볼장</t>
  </si>
  <si>
    <t xml:space="preserve">장성군 </t>
  </si>
  <si>
    <t>17x22</t>
  </si>
  <si>
    <t>15x20</t>
  </si>
  <si>
    <t>삼서면전천후게이트볼장</t>
  </si>
  <si>
    <t>완도 전천후게이트볼장</t>
  </si>
  <si>
    <t>사무실,휴게실</t>
  </si>
  <si>
    <t>신지 전천후게이트볼장</t>
  </si>
  <si>
    <t>군외 전천후게이트볼장</t>
  </si>
  <si>
    <t>임자 진리게이트볼장</t>
  </si>
  <si>
    <t>24*19</t>
  </si>
  <si>
    <t>팔금읍 리게이트볼장</t>
  </si>
  <si>
    <t>암태 단고 게이트볼장</t>
  </si>
  <si>
    <t>도초 수항 게이트볼장</t>
  </si>
  <si>
    <t>장산 전천후게이트볼장</t>
  </si>
  <si>
    <t>증도 전천후게이트볼장</t>
  </si>
  <si>
    <t>압해 전천후게이트볼장</t>
  </si>
  <si>
    <t>지도 전천후게이트볼장</t>
  </si>
  <si>
    <t>안좌 전천후게이트볼장</t>
  </si>
  <si>
    <t>의신 전천후게이트볼장</t>
  </si>
  <si>
    <t>옥외2면</t>
  </si>
  <si>
    <t>지산 전천후게이트볼장</t>
  </si>
  <si>
    <t>옥외1면,
화장실</t>
  </si>
  <si>
    <t>지산면 길은리 
전천후 게이트볼장</t>
  </si>
  <si>
    <t>금계리 전천후게이트볼장</t>
  </si>
  <si>
    <t>옥내1면, 화장실</t>
  </si>
  <si>
    <t>지산면 소포리 
전천후게이트볼장</t>
  </si>
  <si>
    <t>임회 전천후게이트볼장</t>
  </si>
  <si>
    <t>고군 전천후게이트볼장</t>
  </si>
  <si>
    <t>옥외2면,
화장실</t>
  </si>
  <si>
    <t>군내 전천후게이트볼장</t>
  </si>
  <si>
    <t>옥외1면</t>
  </si>
  <si>
    <t>조도 전천후게이트볼장</t>
  </si>
  <si>
    <t>아리랑체육공원 
전천후게이트볼장</t>
  </si>
  <si>
    <t>위탁
(진도군게이트볼연합회)</t>
  </si>
  <si>
    <t>옥외4면</t>
  </si>
  <si>
    <t>의산만길 실내게이트볼장</t>
  </si>
  <si>
    <t>여수국민체육센터
수영장</t>
  </si>
  <si>
    <t>팔마 수영장</t>
  </si>
  <si>
    <t>나주실내수영장</t>
  </si>
  <si>
    <t>광양 청소년수련관
수영장</t>
  </si>
  <si>
    <t>커뮤니티센터
 수영장</t>
  </si>
  <si>
    <t>광양수영장</t>
  </si>
  <si>
    <t xml:space="preserve">광양시 </t>
  </si>
  <si>
    <t>곡성군민체육센터
수영장</t>
  </si>
  <si>
    <t>곡성교육청</t>
  </si>
  <si>
    <t>구례군민체육센터
수영장</t>
  </si>
  <si>
    <t>고흥읍 호형리 991번지일원</t>
  </si>
  <si>
    <t>종합문화회관
실내수영장</t>
  </si>
  <si>
    <t>종합문화회관(830-5517)</t>
  </si>
  <si>
    <t>군민종합문화센터
수영장</t>
  </si>
  <si>
    <t>장흥국민체육센터
수영장</t>
  </si>
  <si>
    <t>교촌리210-1</t>
  </si>
  <si>
    <t>강진국민체육센터
수영장</t>
  </si>
  <si>
    <t>061-430-3880</t>
  </si>
  <si>
    <t>우슬국민체육센터</t>
  </si>
  <si>
    <t>우슬국민체육센터
수영장</t>
  </si>
  <si>
    <t>문예체육
진흥사업소</t>
  </si>
  <si>
    <t>체력측정실
다목적실
샤워장,탈의실</t>
  </si>
  <si>
    <t>영암국민체육센터
수영장</t>
  </si>
  <si>
    <t>무안스포츠파크
수영장</t>
  </si>
  <si>
    <t>영광실내수영장</t>
  </si>
  <si>
    <t>장성실내수영장</t>
  </si>
  <si>
    <t>진도국민체육센터
수영장</t>
  </si>
  <si>
    <t>목포시 궁도장</t>
  </si>
  <si>
    <t>목포시궁도협회(061-)</t>
  </si>
  <si>
    <t>군자정</t>
  </si>
  <si>
    <t>무선정</t>
  </si>
  <si>
    <t>061-744-3927</t>
  </si>
  <si>
    <t>인덕정</t>
  </si>
  <si>
    <t xml:space="preserve">나주시 총무과 </t>
  </si>
  <si>
    <t>문체사업소</t>
  </si>
  <si>
    <t>위탁(유림정)</t>
  </si>
  <si>
    <t>위탁(백운정)</t>
  </si>
  <si>
    <t>총무정</t>
  </si>
  <si>
    <t>담양군궁도협회</t>
  </si>
  <si>
    <t>위탁(담양총무정)</t>
  </si>
  <si>
    <t>봉덕정</t>
  </si>
  <si>
    <t>위탁
(봉덕정궁도회)</t>
  </si>
  <si>
    <t>지산정</t>
  </si>
  <si>
    <t>지산정궁도동호인</t>
  </si>
  <si>
    <t>위탁
(지산정궁도회)</t>
  </si>
  <si>
    <t>고흥 봉황정</t>
  </si>
  <si>
    <t>고흥봉황정(832-2157)</t>
  </si>
  <si>
    <t>위탁
(고흥봉황정)</t>
  </si>
  <si>
    <t>두원 문무정</t>
  </si>
  <si>
    <t>두원문무정(8354547)</t>
  </si>
  <si>
    <t>위탁
(두원문무정)</t>
  </si>
  <si>
    <t>녹동 경호정</t>
  </si>
  <si>
    <t>녹동경호정(842-2644)</t>
  </si>
  <si>
    <t>위탁
(녹동경호정)</t>
  </si>
  <si>
    <t>풍양 흥무정</t>
  </si>
  <si>
    <t>풍양흥무정</t>
  </si>
  <si>
    <t>위탁
(풍양흥무정)</t>
  </si>
  <si>
    <t>과역 영주정</t>
  </si>
  <si>
    <t>과역영주정</t>
  </si>
  <si>
    <t>위탁
(과역영주정)</t>
  </si>
  <si>
    <t>금산 거금정</t>
  </si>
  <si>
    <t>금산거금정</t>
  </si>
  <si>
    <t>위탁
(금산거금정)</t>
  </si>
  <si>
    <t>보성 청학정</t>
  </si>
  <si>
    <t>서양정</t>
  </si>
  <si>
    <t>서양정동호인</t>
  </si>
  <si>
    <t>군자정동호인</t>
  </si>
  <si>
    <t>모후정</t>
  </si>
  <si>
    <t>영덕정</t>
  </si>
  <si>
    <t>흥덕정</t>
  </si>
  <si>
    <t>양무정</t>
  </si>
  <si>
    <t>위탁(강진양무정)</t>
  </si>
  <si>
    <t>숭덕정</t>
  </si>
  <si>
    <t>무안군궁도협회</t>
  </si>
  <si>
    <t>청마정</t>
  </si>
  <si>
    <t>위탁
(함평군궁도협회)</t>
  </si>
  <si>
    <t>위탁
(영광군궁도협회)</t>
  </si>
  <si>
    <t>청해정</t>
  </si>
  <si>
    <t>위탁
(완도군궁도협회)</t>
  </si>
  <si>
    <t>창덕정</t>
  </si>
  <si>
    <t>용항정</t>
  </si>
  <si>
    <t>전남개발공사
KIC사업단</t>
  </si>
  <si>
    <t>국제공인
F1A 1등급
(2010)</t>
  </si>
  <si>
    <t>국가정원스포츠센터
(풋살장)</t>
  </si>
  <si>
    <t>광양시립정구장</t>
  </si>
  <si>
    <t>장흥군민정구장</t>
  </si>
  <si>
    <t>위탁
(정구협회)</t>
  </si>
  <si>
    <t>장흥군민족구장</t>
  </si>
  <si>
    <t>함평베이스타운</t>
  </si>
  <si>
    <t>포항시</t>
  </si>
  <si>
    <t>제기동 23</t>
  </si>
  <si>
    <t>포항종합운동장</t>
  </si>
  <si>
    <t>문화공보관광과(245-6571)</t>
  </si>
  <si>
    <t>포항시시설관리공단</t>
  </si>
  <si>
    <t>농구대 2</t>
  </si>
  <si>
    <t>경주시</t>
  </si>
  <si>
    <t>황성동 산1-1</t>
  </si>
  <si>
    <t>경주시민운동장</t>
  </si>
  <si>
    <t>경주시사적관리사무소(779-6711)</t>
  </si>
  <si>
    <t>www.gyeongju.gyeongbuk.kr</t>
  </si>
  <si>
    <t>경주시육상연맹</t>
  </si>
  <si>
    <t>안강읍 산대리 108-6</t>
  </si>
  <si>
    <t>안강운동장</t>
  </si>
  <si>
    <t>안강읍사무소(761-2080)</t>
  </si>
  <si>
    <t>경주시청여자하키팀</t>
  </si>
  <si>
    <t>김천시</t>
  </si>
  <si>
    <t>삼락동 488-1</t>
  </si>
  <si>
    <t>김천시 종합운동장</t>
  </si>
  <si>
    <t>새마을체육과(420-6093)</t>
  </si>
  <si>
    <t>김천교육청 및 각학교</t>
  </si>
  <si>
    <t>김천시 종합운동장
보조경기장</t>
  </si>
  <si>
    <t>정하동 417</t>
  </si>
  <si>
    <t>안동시민운동장</t>
  </si>
  <si>
    <t>문화체육시설관리사무소(851-6535)</t>
  </si>
  <si>
    <t>광평동 277</t>
  </si>
  <si>
    <t>구미시민종합운동장</t>
  </si>
  <si>
    <t>체육시설관리사무소(450-0353)</t>
  </si>
  <si>
    <t>구미시청실업팀</t>
  </si>
  <si>
    <t>계단식, 의자식</t>
  </si>
  <si>
    <t>1999-2001</t>
  </si>
  <si>
    <t>1(22.5m*6.05m)</t>
  </si>
  <si>
    <t>시민운동장관리사무소(639-6695)</t>
  </si>
  <si>
    <t>www.yeong.ju.go.kr</t>
  </si>
  <si>
    <t>실업팀, 학교</t>
  </si>
  <si>
    <t>1(12,900*6,200)</t>
  </si>
  <si>
    <t>성화대높이11m, 스텐레스, 160백만원</t>
  </si>
  <si>
    <t>7,140(68*105)</t>
  </si>
  <si>
    <t>야외농구장</t>
  </si>
  <si>
    <t>576(32*18)</t>
  </si>
  <si>
    <t>영주시</t>
  </si>
  <si>
    <t>영주시민운동장</t>
  </si>
  <si>
    <t>영주시
(체육진흥과)</t>
  </si>
  <si>
    <t>영천시</t>
  </si>
  <si>
    <t>교촌동281</t>
  </si>
  <si>
    <t>영천시민운동장</t>
  </si>
  <si>
    <t>체육시설관리사업소(330-6561)</t>
  </si>
  <si>
    <t>yc.go.kr</t>
  </si>
  <si>
    <t>의자식+계단식</t>
  </si>
  <si>
    <t>상주시</t>
  </si>
  <si>
    <t>계산동 산59</t>
  </si>
  <si>
    <t>상주시민운동장</t>
  </si>
  <si>
    <t>시민운동장관리사무소(530-6217)</t>
  </si>
  <si>
    <t>시민운동장
관리사무소</t>
  </si>
  <si>
    <t>상주시민운동장
보조경기장</t>
  </si>
  <si>
    <t>문경시</t>
  </si>
  <si>
    <t>모전동415-1</t>
  </si>
  <si>
    <t>문경시민운동장</t>
  </si>
  <si>
    <t>사회진흥과(550-6092)</t>
  </si>
  <si>
    <t>의성군</t>
  </si>
  <si>
    <t>의성읍 중리리 516</t>
  </si>
  <si>
    <t>의성군 종합운동장</t>
  </si>
  <si>
    <t>의성군문화체육관리사업소(830-6236)</t>
  </si>
  <si>
    <t>uiseong.go.kr</t>
  </si>
  <si>
    <t>문화체육
관리사업소</t>
  </si>
  <si>
    <t>토사
(우레탄)</t>
  </si>
  <si>
    <t>청송군</t>
  </si>
  <si>
    <t>청송군민운동장</t>
  </si>
  <si>
    <t>영양군</t>
  </si>
  <si>
    <t>영양읍 서부리22-1</t>
  </si>
  <si>
    <t>영양군 공설운동장</t>
  </si>
  <si>
    <t>문화체육시설담당(680-6167)</t>
  </si>
  <si>
    <t>http://yeongyang.gyeongbuk.kr</t>
  </si>
  <si>
    <t>계단식,토성잔디</t>
  </si>
  <si>
    <t>영덕군</t>
  </si>
  <si>
    <t>영덕읍 화개리 251</t>
  </si>
  <si>
    <t>영덕군민운동장</t>
  </si>
  <si>
    <t>사회복지과(730-6096)</t>
  </si>
  <si>
    <t>YD.GO.KR</t>
  </si>
  <si>
    <t>크레이3면, 조명탑3, 관리사1</t>
  </si>
  <si>
    <t>영덕군테니스협회</t>
  </si>
  <si>
    <t>우레탄1면, 골대4</t>
  </si>
  <si>
    <t>토사2면, 편의시설</t>
  </si>
  <si>
    <t>영해생활체육공원</t>
  </si>
  <si>
    <t>2016년 시설 리모델링</t>
  </si>
  <si>
    <t>청도군</t>
  </si>
  <si>
    <t>청도공설운동장</t>
  </si>
  <si>
    <t>새마을과(370-6093)</t>
  </si>
  <si>
    <t>성주공설운동장</t>
  </si>
  <si>
    <t>경산시</t>
  </si>
  <si>
    <t>경산생활체육공원테니스장</t>
  </si>
  <si>
    <t>경산시테니스협회</t>
  </si>
  <si>
    <t>예천군</t>
  </si>
  <si>
    <t>울진군</t>
  </si>
  <si>
    <t>울진종합운동장</t>
  </si>
  <si>
    <t>칠곡군</t>
  </si>
  <si>
    <t>칠곡종합운동장</t>
  </si>
  <si>
    <t>울릉군</t>
  </si>
  <si>
    <t>울릉공설운동장</t>
  </si>
  <si>
    <t>남구 제철동368-28</t>
  </si>
  <si>
    <t>인덕잔디구장</t>
  </si>
  <si>
    <t>흥해축구장</t>
  </si>
  <si>
    <t>기계면민운동장</t>
  </si>
  <si>
    <t>구룡포축구장</t>
  </si>
  <si>
    <t>돌, 시멘트</t>
  </si>
  <si>
    <t>연일읍민운동장</t>
  </si>
  <si>
    <t>오천읍민운동장</t>
  </si>
  <si>
    <t>동해면민운동장</t>
  </si>
  <si>
    <t>청림운동장</t>
  </si>
  <si>
    <t>흥해옥성리운동장</t>
  </si>
  <si>
    <t>흥해곡강축구장</t>
  </si>
  <si>
    <t>양덕축구장</t>
  </si>
  <si>
    <t>위탁
(포항시축구협회)</t>
  </si>
  <si>
    <t>감포축구장</t>
  </si>
  <si>
    <t>간이스탠드</t>
  </si>
  <si>
    <t>안강생활체육공원
축구장</t>
  </si>
  <si>
    <t>내남생활체육공원
축구장</t>
  </si>
  <si>
    <t>건천운동장
축구장</t>
  </si>
  <si>
    <t>종합운동장
보조경기장</t>
  </si>
  <si>
    <t>천연잔디
400m트랙</t>
  </si>
  <si>
    <t>생활체육공원
축구장(1)</t>
  </si>
  <si>
    <t>임하댐 축구장</t>
  </si>
  <si>
    <t>동락공원 축구장</t>
  </si>
  <si>
    <t>환경자원화시설 축구장</t>
  </si>
  <si>
    <t>낙동강 체육공원</t>
  </si>
  <si>
    <t xml:space="preserve"> 보조경기장</t>
  </si>
  <si>
    <t>선산 뒷골 체육공원</t>
  </si>
  <si>
    <t>구포동 생활체육공원</t>
  </si>
  <si>
    <t>시민운동장
보조경기장</t>
  </si>
  <si>
    <t>광복공원축구장</t>
  </si>
  <si>
    <t>영천강변체육공원축구장(1)</t>
  </si>
  <si>
    <t>영천강변체육공원축구장(2)</t>
  </si>
  <si>
    <t>상주시 생활체육공원
축구장</t>
  </si>
  <si>
    <t>계단식 
스탠드형</t>
  </si>
  <si>
    <t>육상트랙 2레인</t>
  </si>
  <si>
    <t>영강체육공원
축구장</t>
  </si>
  <si>
    <t>위 탁
(문경시축구연합회)</t>
  </si>
  <si>
    <t>군위군</t>
  </si>
  <si>
    <t>생활체육공원
축구장(2)</t>
  </si>
  <si>
    <t>생활체육공원
축구장</t>
  </si>
  <si>
    <t>영해생활체육공원
축구장</t>
  </si>
  <si>
    <t>해맞이축구장</t>
  </si>
  <si>
    <t>강구 대게축구장(A,B)</t>
  </si>
  <si>
    <t>고령군</t>
  </si>
  <si>
    <t>사문진생활체육공원</t>
  </si>
  <si>
    <t>인평공원
인조잔디축구장</t>
  </si>
  <si>
    <t>철골,막구조</t>
  </si>
  <si>
    <t>예천축구장</t>
  </si>
  <si>
    <t>경북</t>
  </si>
  <si>
    <t>봉화군</t>
  </si>
  <si>
    <t>춘양생활체육공원</t>
  </si>
  <si>
    <t>봉화인조잔디축구장</t>
  </si>
  <si>
    <t>울진종합운동장
인조잔디축구장</t>
  </si>
  <si>
    <t>후포생활체육공원
인조잔디축구장</t>
  </si>
  <si>
    <t>평해읍 생활체육공원 
인조잔디축구장</t>
  </si>
  <si>
    <t>마사</t>
  </si>
  <si>
    <t>남구 대도동313-1</t>
  </si>
  <si>
    <t>281-0005</t>
  </si>
  <si>
    <t>위탁
(포항시테니스협회)</t>
  </si>
  <si>
    <t>위탁
(연일읍체육회)</t>
  </si>
  <si>
    <t>위탁
(동해테니스클럽)</t>
  </si>
  <si>
    <t>장량테니스장</t>
  </si>
  <si>
    <t>흥해옥성테니스장</t>
  </si>
  <si>
    <t>위탁
(흥해테니스협회)</t>
  </si>
  <si>
    <t>김천 테니스장</t>
  </si>
  <si>
    <t>김천
국제실내테니스장</t>
  </si>
  <si>
    <t>안동시민테니스장(실내)</t>
  </si>
  <si>
    <t>금오테니스장</t>
  </si>
  <si>
    <t>1,000W×64개</t>
  </si>
  <si>
    <t>광복공원
테니스장</t>
  </si>
  <si>
    <t>교촌동 319-1</t>
  </si>
  <si>
    <t>영천 시민테니스장</t>
  </si>
  <si>
    <t>영천시 테니스협회</t>
  </si>
  <si>
    <t>위탁
(영천시테니스협회)</t>
  </si>
  <si>
    <t>인조잔디8</t>
  </si>
  <si>
    <t>상주 시민테니스장</t>
  </si>
  <si>
    <t>상주시 생활체육공원
테니스장</t>
  </si>
  <si>
    <t>실내2, 실외11</t>
  </si>
  <si>
    <t>모전근린공원
테니스장</t>
  </si>
  <si>
    <t>영강체육공원
테니스장</t>
  </si>
  <si>
    <t>군위실내테니스장</t>
  </si>
  <si>
    <t>의성읍 중리리 519</t>
  </si>
  <si>
    <t>의성 군민테니스장</t>
  </si>
  <si>
    <t>문화체육관리사업소(830-6236)</t>
  </si>
  <si>
    <t>위탁
(의성군테니스협회)</t>
  </si>
  <si>
    <t>케미칼2
앙투카3</t>
  </si>
  <si>
    <t>조명폴 8본,투광기64(400w)</t>
  </si>
  <si>
    <t>의성생활체육공원
테니스장</t>
  </si>
  <si>
    <t>위탁
(안계정우회)</t>
  </si>
  <si>
    <t>케미칼2
앙투카2</t>
  </si>
  <si>
    <t>청송 군민테니스장</t>
  </si>
  <si>
    <t>케미칼2       하  드4</t>
  </si>
  <si>
    <t>생활체육공원
테니스장</t>
  </si>
  <si>
    <t>영양읍 서부리139</t>
  </si>
  <si>
    <t>영양 군민테니스장</t>
  </si>
  <si>
    <t>사회과(680-6093)</t>
  </si>
  <si>
    <t>철근콘크리드</t>
  </si>
  <si>
    <t>영양수련원
테니스장</t>
  </si>
  <si>
    <t>영덕 군민테니스장</t>
  </si>
  <si>
    <t>위탁
(영덕군테니스협회)</t>
  </si>
  <si>
    <t>국민체육센터 테니스장</t>
  </si>
  <si>
    <t>마사토,
우레탄</t>
  </si>
  <si>
    <t>성주읍 경산리 283-1</t>
  </si>
  <si>
    <t>고령테니스장</t>
  </si>
  <si>
    <t>새마을과(930-6093)</t>
  </si>
  <si>
    <t>고령군테니스연합회</t>
  </si>
  <si>
    <t>1999
2014</t>
  </si>
  <si>
    <t>성주 생활체육공원
테니스장</t>
  </si>
  <si>
    <t>칠곡종합운동장
테니스장</t>
  </si>
  <si>
    <t>케미칼2
클레이2</t>
  </si>
  <si>
    <t>가산면민운동장
테니스장</t>
  </si>
  <si>
    <t>클레이2</t>
  </si>
  <si>
    <t>소천테니스장</t>
  </si>
  <si>
    <t>인조잔디 1</t>
  </si>
  <si>
    <t>석포테니스장</t>
  </si>
  <si>
    <t>상운테니스장</t>
  </si>
  <si>
    <t>하드 1</t>
  </si>
  <si>
    <t>봉화체육공원
테니스장</t>
  </si>
  <si>
    <t>위탁
(봉화군테니스협회)</t>
  </si>
  <si>
    <t>클레이 4
 하  드 2
인조잔디 2</t>
  </si>
  <si>
    <t>울진종합운동장
테니스장</t>
  </si>
  <si>
    <t>후포생활체육공원
테니스장</t>
  </si>
  <si>
    <t>죽변운동장
테니스장</t>
  </si>
  <si>
    <t>평해읍 생활체육공원
테니스장</t>
  </si>
  <si>
    <t>인조잔디 6</t>
  </si>
  <si>
    <t>울릉 사동테니스장</t>
  </si>
  <si>
    <t>서면 남서리 테니스장</t>
  </si>
  <si>
    <t>우레탄
하드</t>
  </si>
  <si>
    <t>황성동 산 1-1</t>
  </si>
  <si>
    <t>황성공원씨름장</t>
  </si>
  <si>
    <t>지름 11m</t>
  </si>
  <si>
    <t>계단식,
토성잔디</t>
  </si>
  <si>
    <t>구미시 씨름연습장</t>
  </si>
  <si>
    <t>16m×15m</t>
  </si>
  <si>
    <t>등의자</t>
  </si>
  <si>
    <t>주경기장 포함</t>
  </si>
  <si>
    <t>영주시 씨름연습장</t>
  </si>
  <si>
    <t>12×8m</t>
  </si>
  <si>
    <t xml:space="preserve">체육시설사업소 </t>
  </si>
  <si>
    <t>지름 15m</t>
  </si>
  <si>
    <t>상주시민운동장
씨름경기장</t>
  </si>
  <si>
    <t>상주시민운동장
관리사무소</t>
  </si>
  <si>
    <t>문경씨름장</t>
  </si>
  <si>
    <t>지름 16m</t>
  </si>
  <si>
    <t>군위생활체육공원</t>
  </si>
  <si>
    <t>인도블럭 및
천연잔디</t>
  </si>
  <si>
    <t>고령생활체육공원</t>
  </si>
  <si>
    <t>북구 대도동313-1</t>
  </si>
  <si>
    <t>포항 실내체육관</t>
  </si>
  <si>
    <t>흥해읍 옥성리산2-1</t>
  </si>
  <si>
    <t>흥해 실내체육관</t>
  </si>
  <si>
    <t>농구,배구,핸드볼,
배드민턴,복싱</t>
  </si>
  <si>
    <t>만인당(다목적체육관)</t>
  </si>
  <si>
    <t>농구,배구,핸드볼,
배드민턴,족구</t>
  </si>
  <si>
    <t>합성목</t>
  </si>
  <si>
    <t>연일읍민실내체육관</t>
  </si>
  <si>
    <t>황성동 1022-1</t>
  </si>
  <si>
    <t>경주 실내체육관</t>
  </si>
  <si>
    <t>배구,배드민턴,
농구,핸드볼,탁구</t>
  </si>
  <si>
    <t>의자식
가변식</t>
  </si>
  <si>
    <t>울진읍 연지리793</t>
  </si>
  <si>
    <t>김천 실내체육관</t>
  </si>
  <si>
    <t>농구,배드민턴,배구,
핸드볼,탁구</t>
  </si>
  <si>
    <t>운흥동 300-1</t>
  </si>
  <si>
    <t>안동 체육관</t>
  </si>
  <si>
    <t>안동시시설관리공단</t>
  </si>
  <si>
    <t>농구,배구,핸드볼,
배드민턴,탁구</t>
  </si>
  <si>
    <t>광평동 산50번지</t>
  </si>
  <si>
    <t>구미 박정희체육관</t>
  </si>
  <si>
    <t>1(6m*4.08m), 보조4(5.2m*1.55m)</t>
  </si>
  <si>
    <t>2,018lux</t>
  </si>
  <si>
    <t>영주 생활체육관</t>
  </si>
  <si>
    <t>핸드볼,농구,배구,탁구,
배드민턴,검도,우슈</t>
  </si>
  <si>
    <t>1(스코어보드)</t>
  </si>
  <si>
    <t>교촌동306</t>
  </si>
  <si>
    <t>영천 체육관</t>
  </si>
  <si>
    <t>2,200Lux</t>
  </si>
  <si>
    <t>금호읍 교대리 127-2</t>
  </si>
  <si>
    <t>영천 금호 체육관</t>
  </si>
  <si>
    <t>이동식(핸드볼)</t>
  </si>
  <si>
    <t>1,200Lux</t>
  </si>
  <si>
    <t>300Lux</t>
  </si>
  <si>
    <t>문경 실내체육관</t>
  </si>
  <si>
    <t>1,500Lux</t>
  </si>
  <si>
    <t>문경 배드민턴경기장</t>
  </si>
  <si>
    <t>경산 실내체육관</t>
  </si>
  <si>
    <t>배드민턴,배구,농구,
탁구,핸드볼</t>
  </si>
  <si>
    <t>700lux</t>
  </si>
  <si>
    <t>청송읍 금곡리797</t>
  </si>
  <si>
    <t>청송 실내체육관</t>
  </si>
  <si>
    <t>배드민턴,배구,탁구,
에어로빅,헬스</t>
  </si>
  <si>
    <t>청송군체육회(870-6510)</t>
  </si>
  <si>
    <t>영양읍 서부리141-1</t>
  </si>
  <si>
    <t>영양 군민회관
체육관</t>
  </si>
  <si>
    <t>배드민턴,족구,배구</t>
  </si>
  <si>
    <t>주산 체육관</t>
  </si>
  <si>
    <t>성주 체육관</t>
  </si>
  <si>
    <t>봉화읍 내성리42-1</t>
  </si>
  <si>
    <t>봉화 군민체육관</t>
  </si>
  <si>
    <t>농구,배구,
탁구,배드민턴</t>
  </si>
  <si>
    <t>춘양체육관</t>
  </si>
  <si>
    <t>예천군민탁구장</t>
  </si>
  <si>
    <t>포항 국민체육센터</t>
  </si>
  <si>
    <t>29x32×14m</t>
  </si>
  <si>
    <t>에어로빅장
취미교실</t>
  </si>
  <si>
    <t>시민볼링장</t>
  </si>
  <si>
    <t>볼링장</t>
  </si>
  <si>
    <t>경주국민체육센터</t>
  </si>
  <si>
    <t>25m×15m
6m</t>
  </si>
  <si>
    <t>에어로빅장,체력측정실</t>
  </si>
  <si>
    <t>김천국민체육센터</t>
  </si>
  <si>
    <t>헬스장,체력측정실,
다목적실</t>
  </si>
  <si>
    <t>구미시설공단</t>
  </si>
  <si>
    <t>에어로빅장, 탁구장</t>
  </si>
  <si>
    <t>선산체육관</t>
  </si>
  <si>
    <t>핸드볼, 배드민턴</t>
  </si>
  <si>
    <t>구미 실내배드민턴장</t>
  </si>
  <si>
    <t>위 탁
(구미시 배드민턴 협회)</t>
  </si>
  <si>
    <t>19×50×12m</t>
  </si>
  <si>
    <t>14×26m</t>
  </si>
  <si>
    <t>구미시장애인체육관</t>
  </si>
  <si>
    <t>위 탁
((사)한국교통장애인협회)</t>
  </si>
  <si>
    <t>15×28m</t>
  </si>
  <si>
    <t xml:space="preserve">농구, 배구 </t>
  </si>
  <si>
    <t>식당, 샤워장</t>
  </si>
  <si>
    <t>영주 국민체육센터</t>
  </si>
  <si>
    <t>30×48×21m</t>
  </si>
  <si>
    <t>배드민턴,농구,
배구,탁구,족구</t>
  </si>
  <si>
    <t>영천 생활체육관</t>
  </si>
  <si>
    <t>30×45×12m</t>
  </si>
  <si>
    <t>배드민턴,농구,
탁구,배구,핸드볼</t>
  </si>
  <si>
    <t>상주국민체육센터</t>
  </si>
  <si>
    <t>15x28×14m</t>
  </si>
  <si>
    <t>에어로빅실,다목적실,
체력측정실</t>
  </si>
  <si>
    <t>문경문화체육센터</t>
  </si>
  <si>
    <t>21×35×14m</t>
  </si>
  <si>
    <t>강의실</t>
  </si>
  <si>
    <t>1,000 Lux</t>
  </si>
  <si>
    <t>문경시국민체육센터</t>
  </si>
  <si>
    <t>문경온누리스포츠센터</t>
  </si>
  <si>
    <t>21.6x33X12m</t>
  </si>
  <si>
    <t>배구,농구,탁구
배드민턴,골볼</t>
  </si>
  <si>
    <t>체력단련실,다목적실</t>
  </si>
  <si>
    <t>장애인체육관</t>
  </si>
  <si>
    <t>경산시 문화회관</t>
  </si>
  <si>
    <t>23×48×14m</t>
  </si>
  <si>
    <t>823.2 Lux</t>
  </si>
  <si>
    <t>경산국민체육센터</t>
  </si>
  <si>
    <t>에어로빅실, 체력단련실</t>
  </si>
  <si>
    <t>군위국민체육센터</t>
  </si>
  <si>
    <t>20×34×14m</t>
  </si>
  <si>
    <t>25*12
6레인</t>
  </si>
  <si>
    <t>문화체육회관</t>
  </si>
  <si>
    <t>21×35x14m</t>
  </si>
  <si>
    <t>공연장</t>
  </si>
  <si>
    <t>투광기 73개</t>
  </si>
  <si>
    <t>점곡면 
농어촌복합체육시설</t>
  </si>
  <si>
    <t>배드민턴,탁구,
에어로빅</t>
  </si>
  <si>
    <t>자가운동센터, 
커뮤니티센터</t>
  </si>
  <si>
    <t>의성국민체육센터</t>
  </si>
  <si>
    <t>진보문화체육센터</t>
  </si>
  <si>
    <t>26x15m</t>
  </si>
  <si>
    <t>배드민턴,배구
탁구</t>
  </si>
  <si>
    <t>공연장,강의실</t>
  </si>
  <si>
    <t>영양국민체육센터</t>
  </si>
  <si>
    <t>취미강의실</t>
  </si>
  <si>
    <t>복합체육시설</t>
  </si>
  <si>
    <t>탁구, 체조</t>
  </si>
  <si>
    <t>영덕문화체육센터</t>
  </si>
  <si>
    <t>24×45×12m</t>
  </si>
  <si>
    <t>에어로빅장, 강의실,
 주민생활시설</t>
  </si>
  <si>
    <t>영덕 군민탁구장</t>
  </si>
  <si>
    <t>13×25m</t>
  </si>
  <si>
    <t>청도국민체육센터</t>
  </si>
  <si>
    <t>다목적강당.에어로빅,
댄스</t>
  </si>
  <si>
    <t xml:space="preserve">청도군 </t>
  </si>
  <si>
    <t>각남면 농어촌
복합체육시설</t>
  </si>
  <si>
    <t>24×13.8</t>
  </si>
  <si>
    <t>배드민턴,
탁구</t>
  </si>
  <si>
    <t>고령국민체육센터</t>
  </si>
  <si>
    <t>에어로빅장,탈의실,
샤워실</t>
  </si>
  <si>
    <t>칠곡국민체육센터</t>
  </si>
  <si>
    <t>21.4×35</t>
  </si>
  <si>
    <t>예천군문화체육센터</t>
  </si>
  <si>
    <t>24×46×10m</t>
  </si>
  <si>
    <t>관람석(1,500석)
독서실,양궁장</t>
  </si>
  <si>
    <t>울릉국민체육센터</t>
  </si>
  <si>
    <t>21.4×38</t>
  </si>
  <si>
    <t>배드민턴,농구,배구,
테니스,탁구</t>
  </si>
  <si>
    <t>체력단련실, 측정실</t>
  </si>
  <si>
    <t>27m×22m</t>
  </si>
  <si>
    <t>부곡 실내
게이트볼장</t>
  </si>
  <si>
    <t>김천시
(부곡동)</t>
  </si>
  <si>
    <t>38x25.1x7.6m</t>
  </si>
  <si>
    <t>선산 전천후게이트볼장</t>
  </si>
  <si>
    <t>구미시선산읍
게이트볼 분회</t>
  </si>
  <si>
    <t>24x17.8x6.1m</t>
  </si>
  <si>
    <t>주아리 전천후게이트볼장</t>
  </si>
  <si>
    <t>구미시옥성면
게이트볼 분회</t>
  </si>
  <si>
    <t>24x19x5.5m</t>
  </si>
  <si>
    <t>초곡리 전천후게이트볼장</t>
  </si>
  <si>
    <t>25x21x5.7m</t>
  </si>
  <si>
    <t>신곡리 전천후 게이트볼장</t>
  </si>
  <si>
    <t>구미시도개면
게이트볼 분회</t>
  </si>
  <si>
    <t>19.3x23x5.7m</t>
  </si>
  <si>
    <t>송정동 전천후 게이트볼장</t>
  </si>
  <si>
    <t>구미시송정동
게이트볼 분회</t>
  </si>
  <si>
    <t>하장리 전천후 게이트볼장</t>
  </si>
  <si>
    <t>구미시장천면
게이트볼 분회</t>
  </si>
  <si>
    <t>25x20x5.9m</t>
  </si>
  <si>
    <t>구평공원 전천후 게이트볼장</t>
  </si>
  <si>
    <t>구미시인동동
게이트볼 분회</t>
  </si>
  <si>
    <t>사무실(관리실)</t>
  </si>
  <si>
    <t>상주시 생활체육공원
전천후게이트볼장</t>
  </si>
  <si>
    <t>15x20x5.8m</t>
  </si>
  <si>
    <t>진량읍게이트볼장</t>
  </si>
  <si>
    <t>16mx21m</t>
  </si>
  <si>
    <t>의성 전천후게이트볼장</t>
  </si>
  <si>
    <t>94x40x10m</t>
  </si>
  <si>
    <t>봉양 게이트볼장</t>
  </si>
  <si>
    <t>17x66m</t>
  </si>
  <si>
    <t>단북 게이트볼장</t>
  </si>
  <si>
    <t>24x19m</t>
  </si>
  <si>
    <t>안계 게이트볼장</t>
  </si>
  <si>
    <t>50x26x6.1m
50x26m</t>
  </si>
  <si>
    <t>창고, 대기실</t>
  </si>
  <si>
    <t>다인 게이트볼장</t>
  </si>
  <si>
    <t>22x18x5.3m
22x18m</t>
  </si>
  <si>
    <t>22.7*17.4*5.8</t>
  </si>
  <si>
    <t>22*17.5*.6.59</t>
  </si>
  <si>
    <t>고령게이트볼장</t>
  </si>
  <si>
    <t>고령군게이트볼연합회
고령분회</t>
  </si>
  <si>
    <t>덕곡게이트볼장</t>
  </si>
  <si>
    <t>고령군게이트볼연합회
덕곡분회</t>
  </si>
  <si>
    <t>운수게이트볼장</t>
  </si>
  <si>
    <t>고령군게이트볼연합회
운수분회</t>
  </si>
  <si>
    <t>고령군게이트볼연합회
화암분회</t>
  </si>
  <si>
    <t>고령군게이트볼연합회
성산분회</t>
  </si>
  <si>
    <t>다산게이트볼장</t>
  </si>
  <si>
    <t>고령군게이트볼연합회
다산분회</t>
  </si>
  <si>
    <t>개진게이트볼장</t>
  </si>
  <si>
    <t>고령군게이트볼연합회
개진분회</t>
  </si>
  <si>
    <t>게이브볼</t>
  </si>
  <si>
    <t>우곡게이트볼장</t>
  </si>
  <si>
    <t>고령군게이트볼연합회
우곡분회</t>
  </si>
  <si>
    <t>쌍림게이트볼장</t>
  </si>
  <si>
    <t>고령군게이트볼연합회
쌍림분회</t>
  </si>
  <si>
    <t>성주읍 성산 게이트볼장</t>
  </si>
  <si>
    <t>23.3x19.9x1.5m</t>
  </si>
  <si>
    <t>선남면 게이트볼장</t>
  </si>
  <si>
    <t>27.4x21.3x1.5m</t>
  </si>
  <si>
    <t>대가면 게이트볼장</t>
  </si>
  <si>
    <t>24x19.4x1.5m</t>
  </si>
  <si>
    <t>벽진면 게이트볼장</t>
  </si>
  <si>
    <t>25.2x21.4x1.5m</t>
  </si>
  <si>
    <t>수륜면 게이트볼장</t>
  </si>
  <si>
    <t>29.2x16.9x1.5m</t>
  </si>
  <si>
    <t>사무실
(휴게실 등)</t>
  </si>
  <si>
    <t>초전면 게이트볼장</t>
  </si>
  <si>
    <t>21.2x17.2x1.5m</t>
  </si>
  <si>
    <t>포항 실내수영장</t>
  </si>
  <si>
    <t>포항시
(시설관리공단)</t>
  </si>
  <si>
    <t>경주국민체육센터
수영장</t>
  </si>
  <si>
    <t>김천 실내수영장</t>
  </si>
  <si>
    <t>수영(다이빙) 지상훈련장</t>
  </si>
  <si>
    <t>안동 청소년수련관
수영장</t>
  </si>
  <si>
    <t>공단동 256-18</t>
  </si>
  <si>
    <t>구미 근로자종합복지회관
수영장</t>
  </si>
  <si>
    <t>근로자종합복지회관(464-2000)</t>
  </si>
  <si>
    <t>http://www.wel.gumi.go.kr</t>
  </si>
  <si>
    <t>34명</t>
  </si>
  <si>
    <t>230.8㎡</t>
  </si>
  <si>
    <t>러닝머신 외 29종</t>
  </si>
  <si>
    <t>회원제</t>
  </si>
  <si>
    <t>134㎡</t>
  </si>
  <si>
    <t>국민생활관 내</t>
  </si>
  <si>
    <t>구미시 근로자문화센타 
수영장</t>
  </si>
  <si>
    <t>한국노총구미지부
(위탁운영)</t>
  </si>
  <si>
    <t>종합스포츠센터
수영장</t>
  </si>
  <si>
    <t>상주국민체육센터
수영장</t>
  </si>
  <si>
    <t>상주시장</t>
  </si>
  <si>
    <t>문경시국민체육센터
수영장</t>
  </si>
  <si>
    <t>군위읍 동부리 149-2</t>
  </si>
  <si>
    <t>군위국민체육센터
수영장</t>
  </si>
  <si>
    <t>054)383-6051</t>
  </si>
  <si>
    <t>www.gunwi.kyongbuk.kr</t>
  </si>
  <si>
    <t>17명</t>
  </si>
  <si>
    <t xml:space="preserve">  </t>
  </si>
  <si>
    <t>체육관</t>
  </si>
  <si>
    <t>농구.배구.탁구.배드민턴</t>
  </si>
  <si>
    <t>직   영</t>
  </si>
  <si>
    <t>직 영</t>
  </si>
  <si>
    <t>의성청소년센터
수영장</t>
  </si>
  <si>
    <t>영덕문화체육센터
수영장</t>
  </si>
  <si>
    <t>청도군건강증진센터
수영장</t>
  </si>
  <si>
    <t>청도군보건소</t>
  </si>
  <si>
    <t>칠곡 교육문화회관
수영장</t>
  </si>
  <si>
    <t>예천 청소년수련관
수영장</t>
  </si>
  <si>
    <t>경북 의성컬링장</t>
  </si>
  <si>
    <t>접의식
의자</t>
  </si>
  <si>
    <t>두대동 145</t>
  </si>
  <si>
    <t>창원종합운동장</t>
  </si>
  <si>
    <t>창원시시설관리공단</t>
  </si>
  <si>
    <t>역도장</t>
  </si>
  <si>
    <t>진해공설운동장</t>
  </si>
  <si>
    <t>문화공보실</t>
  </si>
  <si>
    <t>진주시</t>
  </si>
  <si>
    <t>진주종합경기장
주경기장</t>
  </si>
  <si>
    <t>신안동1-1</t>
  </si>
  <si>
    <t>진주시기획예산담당관실</t>
  </si>
  <si>
    <t>jinju.go.kr</t>
  </si>
  <si>
    <t>통영시</t>
  </si>
  <si>
    <t>북신동77-2</t>
  </si>
  <si>
    <t>통영공설운동장</t>
  </si>
  <si>
    <t>통영시공공시설관리사업소</t>
  </si>
  <si>
    <t>통영시민,체육단체</t>
  </si>
  <si>
    <t>복합시설(축구장)</t>
  </si>
  <si>
    <t>사천시</t>
  </si>
  <si>
    <t>벌리동274-3</t>
  </si>
  <si>
    <t>삼천포종합운동장</t>
  </si>
  <si>
    <t>사천시체육시설관리사업소(830-4462)</t>
  </si>
  <si>
    <t>철근콘크리이트</t>
  </si>
  <si>
    <t>140백만원</t>
  </si>
  <si>
    <t>720백만원</t>
  </si>
  <si>
    <t>사천읍.정의7</t>
  </si>
  <si>
    <t>사천종합운동장</t>
  </si>
  <si>
    <t>269백만원</t>
  </si>
  <si>
    <t>김해운동장</t>
  </si>
  <si>
    <t>김해시도시개발공사</t>
  </si>
  <si>
    <t>복합시설
(축구장, 체육관)</t>
  </si>
  <si>
    <t>진영읍 진영리 1279</t>
  </si>
  <si>
    <t>진영공설운동장
육상경기장</t>
  </si>
  <si>
    <t>http://gsiseol.or.kr</t>
  </si>
  <si>
    <t>콘크리트 구조</t>
  </si>
  <si>
    <t>밀양시</t>
  </si>
  <si>
    <t>밀양시 교동 1113</t>
  </si>
  <si>
    <t>밀양시공공시설관리사업소</t>
  </si>
  <si>
    <t>밀양육상경기연맹</t>
  </si>
  <si>
    <t>코트4면, 조명시설6개,관리실1동,본부석1식</t>
  </si>
  <si>
    <t>밀양시테니스협회</t>
  </si>
  <si>
    <t>밀양시 삼문동 15-21</t>
  </si>
  <si>
    <t>삼문공설운동장</t>
  </si>
  <si>
    <t>축구조기회</t>
  </si>
  <si>
    <t>거제시</t>
  </si>
  <si>
    <t>거제종합운동장</t>
  </si>
  <si>
    <t>위탁
(거제해양관광개발공사)</t>
  </si>
  <si>
    <t>합성탄성고무</t>
  </si>
  <si>
    <t>아주운동장</t>
  </si>
  <si>
    <t>거제시시설관리공단</t>
  </si>
  <si>
    <t>관내동호회 및 시민</t>
  </si>
  <si>
    <t>옥포운동장</t>
  </si>
  <si>
    <t>거제스포츠파크
주경기장</t>
  </si>
  <si>
    <t>둔덕가족체육공원</t>
  </si>
  <si>
    <t>둔덕가족체육공원(복합시설)</t>
  </si>
  <si>
    <t>북부동 471-11</t>
  </si>
  <si>
    <t>양산종합운동장</t>
  </si>
  <si>
    <t>양산시공공시설관리사업소</t>
  </si>
  <si>
    <t>www.yscity.or.kr</t>
  </si>
  <si>
    <t>1,400 lux</t>
  </si>
  <si>
    <t>의령읍 동동리 821</t>
  </si>
  <si>
    <t>의령공설운동장</t>
  </si>
  <si>
    <t>의령군시설관리사업소(055-570-2463)</t>
  </si>
  <si>
    <t>http://uiryeong.go.kr</t>
  </si>
  <si>
    <t>마사토, 계단식,라이터2,사무실</t>
  </si>
  <si>
    <t>한울테니스협회</t>
  </si>
  <si>
    <t>정구장</t>
  </si>
  <si>
    <t>의령정구연맹</t>
  </si>
  <si>
    <t>마사토,사무실</t>
  </si>
  <si>
    <t>의령군게이트볼연합회</t>
  </si>
  <si>
    <t>부림공설운동장</t>
  </si>
  <si>
    <t>함안군</t>
  </si>
  <si>
    <t>가야읍 도항리 249-1</t>
  </si>
  <si>
    <t>함안공설운동장</t>
  </si>
  <si>
    <t>haman.go.kr</t>
  </si>
  <si>
    <t>11명</t>
  </si>
  <si>
    <t>함안군청육상선수단</t>
  </si>
  <si>
    <t>잔디구장</t>
  </si>
  <si>
    <t>창녕군</t>
  </si>
  <si>
    <t>창녕읍 퇴천리 62</t>
  </si>
  <si>
    <t>창녕공설운동장</t>
  </si>
  <si>
    <t>창녕군 문화공보과</t>
  </si>
  <si>
    <t>http://cng.go.kr</t>
  </si>
  <si>
    <t>창녕군육상연맹,축구협회</t>
  </si>
  <si>
    <t>고성읍 기월리83-10</t>
  </si>
  <si>
    <t>고성군 종합운동장</t>
  </si>
  <si>
    <t>고성군공공시설관리사업소</t>
  </si>
  <si>
    <t>http://www.goseong.go.kr</t>
  </si>
  <si>
    <t>동계합숙훈련팀</t>
  </si>
  <si>
    <t>거류체육공원</t>
  </si>
  <si>
    <t>남해군</t>
  </si>
  <si>
    <t>남해읍 서변리 산1번지</t>
  </si>
  <si>
    <t>남해군공설운동장</t>
  </si>
  <si>
    <t>namhae.go.kr</t>
  </si>
  <si>
    <t>하동군</t>
  </si>
  <si>
    <t>하동공설운동장</t>
  </si>
  <si>
    <t>하동군
(체육시설사업소)</t>
  </si>
  <si>
    <t>본부석 스탠드</t>
  </si>
  <si>
    <t>산청군</t>
  </si>
  <si>
    <t>산청공설운동장</t>
  </si>
  <si>
    <t>함양읍 백연리 569-1</t>
  </si>
  <si>
    <t>함양종합운동장</t>
  </si>
  <si>
    <t>함양군청(960-5551)</t>
  </si>
  <si>
    <t>함양군체육회</t>
  </si>
  <si>
    <t>몬도
(우레탄)</t>
  </si>
  <si>
    <t>50석. 조명탑2</t>
  </si>
  <si>
    <t>함양군테니스협회</t>
  </si>
  <si>
    <t>거창읍 양평리 1160</t>
  </si>
  <si>
    <t>거창종합운동장</t>
  </si>
  <si>
    <t>거창군문화관광과</t>
  </si>
  <si>
    <t>keochang.net</t>
  </si>
  <si>
    <t>거창스포츠파크 내 위치</t>
  </si>
  <si>
    <t>합천군</t>
  </si>
  <si>
    <t>합천읍.리 937번지</t>
  </si>
  <si>
    <t>합천공설운동장</t>
  </si>
  <si>
    <t>공공시설관리사업소(055-930-3734)</t>
  </si>
  <si>
    <t>합천마라톤클럽</t>
  </si>
  <si>
    <t>2001(관람석)</t>
  </si>
  <si>
    <t>2002(트랙)</t>
  </si>
  <si>
    <t>퇴촌동 산28</t>
  </si>
  <si>
    <t>창원종합사격장내
축구장</t>
  </si>
  <si>
    <t>사격장
복합시설</t>
  </si>
  <si>
    <t>두대동145</t>
  </si>
  <si>
    <t>창원종합운동장내
보조경기장</t>
  </si>
  <si>
    <t>창원축구센터 
주경기장</t>
  </si>
  <si>
    <t>창원축구센터 
보조경기장1</t>
  </si>
  <si>
    <t>창원축구센터 내</t>
  </si>
  <si>
    <t>창원축구센터 
보조경기장2</t>
  </si>
  <si>
    <t>창원축구센터 
보조경기장3</t>
  </si>
  <si>
    <t>창원축구센터 
보조경기장4</t>
  </si>
  <si>
    <t>창원축구센터 
하프돔</t>
  </si>
  <si>
    <t>내서운동장</t>
  </si>
  <si>
    <t>창원시(내서읍)</t>
  </si>
  <si>
    <t>동읍운동장</t>
  </si>
  <si>
    <t>창원시(동읍)</t>
  </si>
  <si>
    <t>북면공설운동장</t>
  </si>
  <si>
    <t>창원시(북면)</t>
  </si>
  <si>
    <t>팔용어울림운동장</t>
  </si>
  <si>
    <t>창원시(팔용동)</t>
  </si>
  <si>
    <t>웅남운동장</t>
  </si>
  <si>
    <t>창원시(웅남동)</t>
  </si>
  <si>
    <t>진북면 지산리 61</t>
  </si>
  <si>
    <t>삼진운동장</t>
  </si>
  <si>
    <t>창원시(진북면)</t>
  </si>
  <si>
    <t>모래주머니</t>
  </si>
  <si>
    <t>진북면사무소</t>
  </si>
  <si>
    <t>군북면 중암리1111-18</t>
  </si>
  <si>
    <t>남양동 영길운동장</t>
  </si>
  <si>
    <t>마사구장</t>
  </si>
  <si>
    <t>2010년 리모델링</t>
  </si>
  <si>
    <t>풍호체육공원 축구장</t>
  </si>
  <si>
    <t>계단식
(의자식)</t>
  </si>
  <si>
    <t>이동 생활체육시설
축구장</t>
  </si>
  <si>
    <t>명서2주민운동장 축구장</t>
  </si>
  <si>
    <t>도계체육공원 축구장</t>
  </si>
  <si>
    <t>신월운동장 축구장</t>
  </si>
  <si>
    <t>대방체육공원 축구장</t>
  </si>
  <si>
    <t>소계체육공원 축구장</t>
  </si>
  <si>
    <t>모덕축구장</t>
  </si>
  <si>
    <t>진주스포츠파크</t>
  </si>
  <si>
    <t>천연잔디 1
인조잔디 2</t>
  </si>
  <si>
    <t>진주종합경기장
보조경기장</t>
  </si>
  <si>
    <t>진주종합경기장
부지내</t>
  </si>
  <si>
    <t>평림동463-2</t>
  </si>
  <si>
    <t>위탁관리
(통영관광개발공사)</t>
  </si>
  <si>
    <t>축구장(마사토)</t>
  </si>
  <si>
    <t>미수동601-3번지외11필지</t>
  </si>
  <si>
    <t>미수소 운동장</t>
  </si>
  <si>
    <t>통영산양스포츠파크
축구장</t>
  </si>
  <si>
    <t>의령군 정곡면 성황리 793</t>
  </si>
  <si>
    <t>마사토, 휀스, 사무실</t>
  </si>
  <si>
    <t>정곡게이트볼분회</t>
  </si>
  <si>
    <t>삼천포 보조축구장</t>
  </si>
  <si>
    <t>곤명축구장</t>
  </si>
  <si>
    <t>안동체육공원
축구장</t>
  </si>
  <si>
    <t>김해도시개발공사</t>
  </si>
  <si>
    <t>콘크리트구조</t>
  </si>
  <si>
    <t>장유체육공원
축구장</t>
  </si>
  <si>
    <t>어방체육공원
축구장</t>
  </si>
  <si>
    <t>상동운동장
축구장</t>
  </si>
  <si>
    <t>상동면체육회</t>
  </si>
  <si>
    <t>화포천 체육공원 축구장</t>
  </si>
  <si>
    <t>한림면체육회</t>
  </si>
  <si>
    <t>잔디(평떼)</t>
  </si>
  <si>
    <t>대동생태체육공원 축구장</t>
  </si>
  <si>
    <t>대동면체육회</t>
  </si>
  <si>
    <t>마사토
잔디</t>
  </si>
  <si>
    <t>임호체육공원 축구장</t>
  </si>
  <si>
    <t>계단식      (의자식)</t>
  </si>
  <si>
    <t>무안축구장</t>
  </si>
  <si>
    <t>사등운동장</t>
  </si>
  <si>
    <t>위탁
(사등면체육회)</t>
  </si>
  <si>
    <t>고현 보조운동장</t>
  </si>
  <si>
    <t>거제스포츠파크 축구장1</t>
  </si>
  <si>
    <t>거제스포츠파크 축구장2</t>
  </si>
  <si>
    <t>양산종합운동장
보조구장</t>
  </si>
  <si>
    <t>웅상읍 소주리 3-1</t>
  </si>
  <si>
    <t>서창 운동장</t>
  </si>
  <si>
    <t>양산시 웅상출장소</t>
  </si>
  <si>
    <t>수질정화공원
(제1구장)</t>
  </si>
  <si>
    <t>수질정화공원
(제2구장)</t>
  </si>
  <si>
    <t>위탁(삼산조기회)</t>
  </si>
  <si>
    <t>하북체육공원
축구장</t>
  </si>
  <si>
    <t>복합시설
(웅상체육공원)</t>
  </si>
  <si>
    <t>웅상생활체육공원 축구장</t>
  </si>
  <si>
    <t>물금체육공원</t>
  </si>
  <si>
    <t>동면상동체육공원</t>
  </si>
  <si>
    <t>철근
콘크리트조</t>
  </si>
  <si>
    <t>서동생활공원
다목적구장</t>
  </si>
  <si>
    <t>가례 공설운동장</t>
  </si>
  <si>
    <t>토사형
스탠드</t>
  </si>
  <si>
    <t>봉수 공설운동장</t>
  </si>
  <si>
    <t>대의 공설운동장</t>
  </si>
  <si>
    <t>화정 공설운동장</t>
  </si>
  <si>
    <t>칠서면운동장</t>
  </si>
  <si>
    <t>여항면운동장</t>
  </si>
  <si>
    <t>함안축구전용구장1</t>
  </si>
  <si>
    <t>함안축구전용구장2</t>
  </si>
  <si>
    <t>복합시설(육상)</t>
  </si>
  <si>
    <t>함안면 봉성리 1238-3</t>
  </si>
  <si>
    <t>함안면 운동장</t>
  </si>
  <si>
    <t>군북면 운동장</t>
  </si>
  <si>
    <t>칠북면 공설운동장</t>
  </si>
  <si>
    <t>법수면 공설운동장</t>
  </si>
  <si>
    <t xml:space="preserve">계단식 </t>
  </si>
  <si>
    <t>산인면 공설운동장</t>
  </si>
  <si>
    <t>대산면 공설운동장</t>
  </si>
  <si>
    <t>함안스포츠타운
축구장 1</t>
  </si>
  <si>
    <t>함안스포츠타운
축구장 2</t>
  </si>
  <si>
    <t>함안스포츠타운
축구장 3</t>
  </si>
  <si>
    <t>남지읍 남지리 835</t>
  </si>
  <si>
    <t>남지체육공원
축구장</t>
  </si>
  <si>
    <t>천연잔디
마사</t>
  </si>
  <si>
    <t>공원전체관리</t>
  </si>
  <si>
    <t>부곡스포츠파크</t>
  </si>
  <si>
    <t>창녕오리정운동장</t>
  </si>
  <si>
    <t>고성읍 교사리 53</t>
  </si>
  <si>
    <t>고성군 구 공설운동장</t>
  </si>
  <si>
    <t>석축</t>
  </si>
  <si>
    <t>하이면 체육공원
축구장</t>
  </si>
  <si>
    <t>고성군 생활체육공원</t>
  </si>
  <si>
    <t>서면 서상리 1182</t>
  </si>
  <si>
    <t>남해스포츠파크
주경기장</t>
  </si>
  <si>
    <t>서면 서상리 1316-5</t>
  </si>
  <si>
    <t>치자 구장</t>
  </si>
  <si>
    <t>비자 구장</t>
  </si>
  <si>
    <t>나비 구장</t>
  </si>
  <si>
    <t>바다 구장</t>
  </si>
  <si>
    <t>나비 인조구장</t>
  </si>
  <si>
    <t>남면 공설운동장</t>
  </si>
  <si>
    <t>비자 인조구장</t>
  </si>
  <si>
    <t>미조 공설운동장</t>
  </si>
  <si>
    <t>상주한려해상체육공원
축구장</t>
  </si>
  <si>
    <t>천연잔디 2
인조잔디 2</t>
  </si>
  <si>
    <t>75
72</t>
  </si>
  <si>
    <t>107
104</t>
  </si>
  <si>
    <t>8,025
7,488</t>
  </si>
  <si>
    <t>계단식, 
의자식</t>
  </si>
  <si>
    <t>이동공설운동장</t>
  </si>
  <si>
    <t>천연잔디 1</t>
  </si>
  <si>
    <t>창선생활체육공원</t>
  </si>
  <si>
    <t>하동군공설운동장
보조구장</t>
  </si>
  <si>
    <t>관람석 설치
(2015)</t>
  </si>
  <si>
    <t>양보생활체육공원</t>
  </si>
  <si>
    <t>옥종다목적생활공원</t>
  </si>
  <si>
    <t>청암생활체육공원</t>
  </si>
  <si>
    <t>악양생활체육공원</t>
  </si>
  <si>
    <t>진교민다리생활체육공원</t>
  </si>
  <si>
    <t>고전생활체육공원</t>
  </si>
  <si>
    <t>금성생활체육공원</t>
  </si>
  <si>
    <t>삼장체육공원
축구장</t>
  </si>
  <si>
    <t>생초체육공원
축구장</t>
  </si>
  <si>
    <t>단성체육공원
축구장</t>
  </si>
  <si>
    <t xml:space="preserve"> 산청 남부체육공원 축구장</t>
  </si>
  <si>
    <t>생초 제2축구장</t>
  </si>
  <si>
    <t>단성 묵곡 축구장</t>
  </si>
  <si>
    <t>오부 축구장</t>
  </si>
  <si>
    <t xml:space="preserve">오부면 </t>
  </si>
  <si>
    <t>함양종합운동장
축구장</t>
  </si>
  <si>
    <t>함양생활체육공원
잔디구장</t>
  </si>
  <si>
    <t>마천생활체육공원
잔디구장</t>
  </si>
  <si>
    <t>거창종합운동장
축구장</t>
  </si>
  <si>
    <t>종합운동장 부지내</t>
  </si>
  <si>
    <t>거창스포츠파크
보조축구장</t>
  </si>
  <si>
    <t>거창스포츠파크
다목적운동장</t>
  </si>
  <si>
    <t>거창스포츠파크 내
 실버레포츠타운</t>
  </si>
  <si>
    <t>합천공설운동장
잔디축구장</t>
  </si>
  <si>
    <t>사계절잔디</t>
  </si>
  <si>
    <t>합천군민
공설운동장 내</t>
  </si>
  <si>
    <t>봉산체육공원
축구장</t>
  </si>
  <si>
    <t>초계 천연잔디 축구장</t>
  </si>
  <si>
    <t>초계면</t>
  </si>
  <si>
    <t>삼가체육공원
축구장</t>
  </si>
  <si>
    <t>삼가면</t>
  </si>
  <si>
    <t>대병체육공원
축구장</t>
  </si>
  <si>
    <t>대병면</t>
  </si>
  <si>
    <t>용주면</t>
  </si>
  <si>
    <t>적중생활체육공원 
축구장</t>
  </si>
  <si>
    <t>적중면</t>
  </si>
  <si>
    <t>가회생활체육공원</t>
  </si>
  <si>
    <t>가회면</t>
  </si>
  <si>
    <t>대산면 사회인야구장(1)</t>
  </si>
  <si>
    <t>통영야구장</t>
  </si>
  <si>
    <t>사등야구장</t>
  </si>
  <si>
    <t>삼계동 산 4-1</t>
  </si>
  <si>
    <t>김해야구장</t>
  </si>
  <si>
    <t xml:space="preserve">김해시 </t>
  </si>
  <si>
    <t>조만강 체육공원 야구장</t>
  </si>
  <si>
    <t>김해시 야구협회</t>
  </si>
  <si>
    <t>대동생태체육공원 야구장(1)</t>
  </si>
  <si>
    <t>사회인야구장</t>
  </si>
  <si>
    <t>대동생태체육공원 야구장(2)</t>
  </si>
  <si>
    <t>상동매리야구장(1)</t>
  </si>
  <si>
    <t>상동면</t>
  </si>
  <si>
    <t>상동매리야구장(2)</t>
  </si>
  <si>
    <t>가곡야구장</t>
  </si>
  <si>
    <t>하청 야구장</t>
  </si>
  <si>
    <t>위탁
(거제시야구연합회)</t>
  </si>
  <si>
    <t>의령친환경야구장</t>
  </si>
  <si>
    <t>위탁
(의령군야구협회)</t>
  </si>
  <si>
    <t>함안 스포츠파크
생활야구장(리틀)</t>
  </si>
  <si>
    <t>남지체육공원 야구장</t>
  </si>
  <si>
    <t>남해스포츠파크
인조야구장</t>
  </si>
  <si>
    <t>㈜남해레져(055-862-8811)</t>
  </si>
  <si>
    <t>실내, 내야, 투수연습장</t>
  </si>
  <si>
    <t>합천야구장(A)</t>
  </si>
  <si>
    <t>합천야구장(B)</t>
  </si>
  <si>
    <t>토월동 709</t>
  </si>
  <si>
    <t>창원 종합테니스장</t>
  </si>
  <si>
    <t>녹색도시관리사업소</t>
  </si>
  <si>
    <t>우레탄 12
마사토 10</t>
  </si>
  <si>
    <t>농구대</t>
  </si>
  <si>
    <t>마산종합운동장
테니스장</t>
  </si>
  <si>
    <t>창원덕동시립테니스장</t>
  </si>
  <si>
    <t>진해공설운동장
테니스장</t>
  </si>
  <si>
    <t>토성블럭</t>
  </si>
  <si>
    <t>3,200와트</t>
  </si>
  <si>
    <t>25백만원</t>
  </si>
  <si>
    <t>동읍운동장 테니스장</t>
  </si>
  <si>
    <t>북면공설운동장 테니스장</t>
  </si>
  <si>
    <t>의창스포츠파크 테니스장</t>
  </si>
  <si>
    <t>명서2주민운동장 테니스장</t>
  </si>
  <si>
    <t>도계체육공원 테니스장</t>
  </si>
  <si>
    <t>사림운동장 테니스장</t>
  </si>
  <si>
    <t>봉곡운동장 테니스장</t>
  </si>
  <si>
    <t>신월운동장 테니스장</t>
  </si>
  <si>
    <t>반지어울림운동장 테니스장</t>
  </si>
  <si>
    <t>한마음푸르미운동장 
테니스장</t>
  </si>
  <si>
    <t>중앙체육공원 테니스장</t>
  </si>
  <si>
    <t>대방체육공원 테니스장</t>
  </si>
  <si>
    <t>성주주민운동장 테니스장</t>
  </si>
  <si>
    <t>웅남주민운동장 테니스장</t>
  </si>
  <si>
    <t>영길운동장 테니스장</t>
  </si>
  <si>
    <t>가술테니스장</t>
  </si>
  <si>
    <t>대산면</t>
  </si>
  <si>
    <t>회성동테니스장</t>
  </si>
  <si>
    <t>마산회원구청 
문화위생과</t>
  </si>
  <si>
    <t>장복테니스장</t>
  </si>
  <si>
    <t>진해구청 
문화위생과</t>
  </si>
  <si>
    <t>백구테니스장</t>
  </si>
  <si>
    <t>진동돈사단지 테니스장</t>
  </si>
  <si>
    <t>마산합포구청
문화위생과</t>
  </si>
  <si>
    <t>상대동809-1</t>
  </si>
  <si>
    <t>모덕 생활테니스장</t>
  </si>
  <si>
    <t>남가람 테니스장</t>
  </si>
  <si>
    <t>케미칼12
클레이(정구)4</t>
  </si>
  <si>
    <t>정구장(4면) 포함</t>
  </si>
  <si>
    <t>진주종합경기장
테니스장</t>
  </si>
  <si>
    <t>정량동162-32</t>
  </si>
  <si>
    <t>공공시설관리사업소(055-640-4682)</t>
  </si>
  <si>
    <t>미수소운동장
테니스장</t>
  </si>
  <si>
    <t>통영 시립테니스장</t>
  </si>
  <si>
    <t>위탁
(통영관광개발공사)</t>
  </si>
  <si>
    <t>인조  8
크레이4</t>
  </si>
  <si>
    <t>욕지 테니스장</t>
  </si>
  <si>
    <t>노산 테니스장</t>
  </si>
  <si>
    <t>통영산양스포츠파크
테니스장</t>
  </si>
  <si>
    <t>벌리272-2</t>
  </si>
  <si>
    <t>삼천포 공설테니스장</t>
  </si>
  <si>
    <t>위탁(사천시테니스협회)</t>
  </si>
  <si>
    <t>40백만</t>
  </si>
  <si>
    <t>사남.방지52-1</t>
  </si>
  <si>
    <t>사남 공설테니스장</t>
  </si>
  <si>
    <t>200백만</t>
  </si>
  <si>
    <t>인조4, 토사3</t>
  </si>
  <si>
    <t>인조6</t>
  </si>
  <si>
    <t>시민체육공원
테니스장</t>
  </si>
  <si>
    <t>055-333-0222</t>
  </si>
  <si>
    <t>김해시테니스협회</t>
  </si>
  <si>
    <t>600,000천원</t>
  </si>
  <si>
    <t>동부테니스장</t>
  </si>
  <si>
    <t>장유능동테니스장</t>
  </si>
  <si>
    <t>금병공원테니스장</t>
  </si>
  <si>
    <t>한림테니스장</t>
  </si>
  <si>
    <t>케미칼
앙투카</t>
  </si>
  <si>
    <t>거제 시립테니스장</t>
  </si>
  <si>
    <t>능포 테니스장</t>
  </si>
  <si>
    <t>옥포 테니스장</t>
  </si>
  <si>
    <t>레니스</t>
  </si>
  <si>
    <t>양정 테니스장</t>
  </si>
  <si>
    <t>거제스포츠파크테니스장</t>
  </si>
  <si>
    <t>송정IC체육공원</t>
  </si>
  <si>
    <t>구조라 테니스장</t>
  </si>
  <si>
    <t>양산종합운동장
테니스장</t>
  </si>
  <si>
    <t>수질정화공원
테니스장</t>
  </si>
  <si>
    <t>서창운동장
테니스장</t>
  </si>
  <si>
    <t>남양산 테니스장</t>
  </si>
  <si>
    <t>의령군 의령읍 동동리 821</t>
  </si>
  <si>
    <t>의령공설운동장
테니스장</t>
  </si>
  <si>
    <t>한울테니스회(572-0304)</t>
  </si>
  <si>
    <t>위탁
(한울테니스회)</t>
  </si>
  <si>
    <t>서동생활공원체육센터
테니스장</t>
  </si>
  <si>
    <t>청심테니스장</t>
  </si>
  <si>
    <t>대의공설운동장 테니스장</t>
  </si>
  <si>
    <t>대의면</t>
  </si>
  <si>
    <t>함안 테니스장</t>
  </si>
  <si>
    <t>055)580-3061</t>
  </si>
  <si>
    <t>함안군 환경기초시설 
테니스장</t>
  </si>
  <si>
    <t>함안지방공사</t>
  </si>
  <si>
    <t>창녕읍 퇴천리 99-1</t>
  </si>
  <si>
    <t>창녕 공설테니스장</t>
  </si>
  <si>
    <t>창녕군테니스협회</t>
  </si>
  <si>
    <t>클레이
케미칼</t>
  </si>
  <si>
    <t>슬라브</t>
  </si>
  <si>
    <t>남지 테니스장</t>
  </si>
  <si>
    <t>창녕국민체육센터 테니스장</t>
  </si>
  <si>
    <t>고성읍 교사리 377</t>
  </si>
  <si>
    <t>고성군
공설테니스장</t>
  </si>
  <si>
    <t>남해스포츠파크
테니스장</t>
  </si>
  <si>
    <t>아크릴
케미칼</t>
  </si>
  <si>
    <t>남해읍 북변리 79-1</t>
  </si>
  <si>
    <t>창선 테니스장</t>
  </si>
  <si>
    <t>창선생활체육공원 테니스장</t>
  </si>
  <si>
    <t>남해공설테니스장</t>
  </si>
  <si>
    <t>하동읍 광평리 63-2</t>
  </si>
  <si>
    <t>하동 생활 테니스장</t>
  </si>
  <si>
    <t>수변공원(섬진강)
테니스장</t>
  </si>
  <si>
    <t>금서면 매촌리 1</t>
  </si>
  <si>
    <t>산청 테니스장</t>
  </si>
  <si>
    <t>산청군테니스협회</t>
  </si>
  <si>
    <t>남부 테니스장</t>
  </si>
  <si>
    <t>장승배기 테니스장</t>
  </si>
  <si>
    <t>덕산체육공원
테니스장</t>
  </si>
  <si>
    <t>아크릴
케미칼
잔디, 
인조잔디</t>
  </si>
  <si>
    <t>생초체육공원
테니스장</t>
  </si>
  <si>
    <t>삼장체육공원
테니스장</t>
  </si>
  <si>
    <t>함양생활체육공원
테니스장</t>
  </si>
  <si>
    <t>거창군립테니스장</t>
  </si>
  <si>
    <t>인조잔디 6
하드 6</t>
  </si>
  <si>
    <t>2005
2009</t>
  </si>
  <si>
    <t>스포츠파크
내 위치</t>
  </si>
  <si>
    <t>합천읍.리 황강둔치</t>
  </si>
  <si>
    <t>함벽루체육공원 
테니스장</t>
  </si>
  <si>
    <t>대병 테니스장</t>
  </si>
  <si>
    <t>봉산 테니스장</t>
  </si>
  <si>
    <t>봉산면</t>
  </si>
  <si>
    <t>가야 테니스장</t>
  </si>
  <si>
    <t>가야면</t>
  </si>
  <si>
    <t>야로 테니스장</t>
  </si>
  <si>
    <t>야로면</t>
  </si>
  <si>
    <t>초계 테니스장</t>
  </si>
  <si>
    <t>교방동 산40 외1</t>
  </si>
  <si>
    <t>종합체련장
씨름장(1)</t>
  </si>
  <si>
    <t>위탁
(마산시씨름협회)</t>
  </si>
  <si>
    <t>석재
계단식</t>
  </si>
  <si>
    <t>헬스장(유도장)</t>
  </si>
  <si>
    <t>마산시씨름협회 위탁관리</t>
  </si>
  <si>
    <t>종합체련장
씨름장(2)</t>
  </si>
  <si>
    <t>콘크리트       계단</t>
  </si>
  <si>
    <t>씨름장 
동일부지내</t>
  </si>
  <si>
    <t>거제시씨름연습장</t>
  </si>
  <si>
    <t>함안씨름장</t>
  </si>
  <si>
    <t>함안체육시설사업소</t>
  </si>
  <si>
    <t>영월읍 덕포리 574-48</t>
  </si>
  <si>
    <t>고성군야외씨름장</t>
  </si>
  <si>
    <t>166백만원</t>
  </si>
  <si>
    <t>150백만원</t>
  </si>
  <si>
    <t>거창실버레포츠타운    씨름장</t>
  </si>
  <si>
    <t>창원 체육관</t>
  </si>
  <si>
    <t>농구,배구,핸드볼</t>
  </si>
  <si>
    <t>동읍 용잠리575</t>
  </si>
  <si>
    <t>동읍 체육관</t>
  </si>
  <si>
    <t>창원시
(동읍)</t>
  </si>
  <si>
    <t>마산 체육관</t>
  </si>
  <si>
    <t>800럭스</t>
  </si>
  <si>
    <t>실내수영장</t>
  </si>
  <si>
    <t>삼진 체육관</t>
  </si>
  <si>
    <t>창원시
(진북면)</t>
  </si>
  <si>
    <t>단일 건물식</t>
  </si>
  <si>
    <t>태백동 98</t>
  </si>
  <si>
    <t>진해시 시민회관
체육관</t>
  </si>
  <si>
    <t>상평동268-2</t>
  </si>
  <si>
    <t>상평 생활체육관</t>
  </si>
  <si>
    <t>강당식</t>
  </si>
  <si>
    <t>문산읍삼곡리1033-1</t>
  </si>
  <si>
    <t>문산 실내체육관</t>
  </si>
  <si>
    <t>진주 실내체육관</t>
  </si>
  <si>
    <t>북신동 80-1</t>
  </si>
  <si>
    <t>배구,배드민턴,
농구,탁구</t>
  </si>
  <si>
    <t>용강816-3</t>
  </si>
  <si>
    <t>삼천포 체육관</t>
  </si>
  <si>
    <t>철골,철근
콘크리트조</t>
  </si>
  <si>
    <t>사천읍.수석3</t>
  </si>
  <si>
    <t>사천 체육관</t>
  </si>
  <si>
    <t>사주체육관</t>
  </si>
  <si>
    <t>봉황동 449</t>
  </si>
  <si>
    <t>단일
건물식</t>
  </si>
  <si>
    <t>진영문화체육센터</t>
  </si>
  <si>
    <t>한림면 장방리 1955-2</t>
  </si>
  <si>
    <t>한림체육관</t>
  </si>
  <si>
    <t>위탁
(한림면 체육회)</t>
  </si>
  <si>
    <t>1,715천원</t>
  </si>
  <si>
    <t>초전리 236번지</t>
  </si>
  <si>
    <t>진례체육관</t>
  </si>
  <si>
    <t>위탁(진례면
생활체육협의회)</t>
  </si>
  <si>
    <t>1,200천원</t>
  </si>
  <si>
    <t>김해체육관</t>
  </si>
  <si>
    <t>목재,
우레탄</t>
  </si>
  <si>
    <t>불암동체육관</t>
  </si>
  <si>
    <t>율하체육관</t>
  </si>
  <si>
    <t>밀양시 삼문동 4-19</t>
  </si>
  <si>
    <t>밀양시 교동 1121-3</t>
  </si>
  <si>
    <t>2,200백만원</t>
  </si>
  <si>
    <t>육상</t>
  </si>
  <si>
    <t>거제국민체육센터</t>
  </si>
  <si>
    <t>철근콘크리트
일반철골구조</t>
  </si>
  <si>
    <t>거제스포츠파크 
조성부지 내</t>
  </si>
  <si>
    <t>신현읍 고현리 910</t>
  </si>
  <si>
    <t>거제시 체육관</t>
  </si>
  <si>
    <t>배구,농구,배드민턴,
핸드볼,탁구</t>
  </si>
  <si>
    <t xml:space="preserve">목재 </t>
  </si>
  <si>
    <t>사등 체육관</t>
  </si>
  <si>
    <t>거제시
(사등면)</t>
  </si>
  <si>
    <t>배구,배드민턴,
탁구,농구</t>
  </si>
  <si>
    <t>거제시탁구장</t>
  </si>
  <si>
    <t>양산 실내체육관</t>
  </si>
  <si>
    <t>양산시시설관리공단</t>
  </si>
  <si>
    <t>일반건물식</t>
  </si>
  <si>
    <t>군북 3ㆍ1기념체육관</t>
  </si>
  <si>
    <t>군북면</t>
  </si>
  <si>
    <t>칠서 이룡체육관</t>
  </si>
  <si>
    <t>칠서면</t>
  </si>
  <si>
    <t>창녕읍 퇴천리 80</t>
  </si>
  <si>
    <t>창녕 군민체육관</t>
  </si>
  <si>
    <t>108개(1kw)</t>
  </si>
  <si>
    <t>헬스기구</t>
  </si>
  <si>
    <t>창녕군민탁구장</t>
  </si>
  <si>
    <t>고성읍 교사리 391</t>
  </si>
  <si>
    <t>고성군 실내체육관</t>
  </si>
  <si>
    <t>400백만원</t>
  </si>
  <si>
    <t>하일면 실내체육관</t>
  </si>
  <si>
    <t>고성군
(하일면)</t>
  </si>
  <si>
    <t>남해 실내체육관</t>
  </si>
  <si>
    <t>배드민턴,검도,배구,
탁구, 농구</t>
  </si>
  <si>
    <t>남해군 생활체육관
(탁구장)</t>
  </si>
  <si>
    <t>적량면 고절리 산 195</t>
  </si>
  <si>
    <t>하동체육관</t>
  </si>
  <si>
    <t>선수대기실,샤워실,사무실등</t>
  </si>
  <si>
    <t>하동공설운동장내 시설물</t>
  </si>
  <si>
    <t>옥종다목적 생활체육관</t>
  </si>
  <si>
    <t>산청군 실내체육관</t>
  </si>
  <si>
    <t>산청복합체육시설</t>
  </si>
  <si>
    <t>함양읍 백연리 550</t>
  </si>
  <si>
    <t>함양 고운 체육관</t>
  </si>
  <si>
    <t>함양 탁구회관
체육관</t>
  </si>
  <si>
    <t>거창군체육관</t>
  </si>
  <si>
    <t>배드민턴,농구,
탁구,배구,씨름, 사격</t>
  </si>
  <si>
    <t>1000룩스</t>
  </si>
  <si>
    <t>합천읍.리 923-1</t>
  </si>
  <si>
    <t>합천체육관</t>
  </si>
  <si>
    <t>수영장</t>
  </si>
  <si>
    <t>길이25, 폭15, 레인6</t>
  </si>
  <si>
    <t>시민생활체육관</t>
  </si>
  <si>
    <t>40×50×6m</t>
  </si>
  <si>
    <t>50m×20m</t>
  </si>
  <si>
    <t>볼링장, 댄스실, 유아체육실,에어로빅장, 태권도장</t>
  </si>
  <si>
    <t>서부스포츠센터</t>
  </si>
  <si>
    <t>34×26×6m</t>
  </si>
  <si>
    <t>25m×23m</t>
  </si>
  <si>
    <t>빙상장, 스쿼시
 휘트니센터</t>
  </si>
  <si>
    <t>내서문화체육센터</t>
  </si>
  <si>
    <t>21×36×16m</t>
  </si>
  <si>
    <t>세미나실 등</t>
  </si>
  <si>
    <t>23×47×10m</t>
  </si>
  <si>
    <t>배드민턴,
에어로빅</t>
  </si>
  <si>
    <t>올림픽 전시설
청소년수련시설, 극장</t>
  </si>
  <si>
    <t>700럭스</t>
  </si>
  <si>
    <t>우리누리청소년 
문화체육센터</t>
  </si>
  <si>
    <t>45m×25m</t>
  </si>
  <si>
    <t>배드민턴,
배구,농구,현드볼</t>
  </si>
  <si>
    <t>소공연장,교육실,
다목적실</t>
  </si>
  <si>
    <t>진해국민체육센터</t>
  </si>
  <si>
    <t>19×35×14m</t>
  </si>
  <si>
    <t>50m×22.5m</t>
  </si>
  <si>
    <t>협찬금</t>
  </si>
  <si>
    <t>에어로빅장,유아체능단</t>
  </si>
  <si>
    <t>창원 종합사회복지관
체육관</t>
  </si>
  <si>
    <t>천주교
마산교구회</t>
  </si>
  <si>
    <t>24×33×8m</t>
  </si>
  <si>
    <t>33m×33.6m
15m×6m</t>
  </si>
  <si>
    <t>늘푸른전당 체육관</t>
  </si>
  <si>
    <t>36×30m</t>
  </si>
  <si>
    <t>성산스포츠센터</t>
  </si>
  <si>
    <t>30×22×6m</t>
  </si>
  <si>
    <t>통영산양스포츠센터
국민체육센터</t>
  </si>
  <si>
    <t>사무실,회의실,동호인실</t>
  </si>
  <si>
    <t>산양
스포츠파크내</t>
  </si>
  <si>
    <t>사천국민체육센터</t>
  </si>
  <si>
    <t>위탁(사천스포츠클럽)</t>
  </si>
  <si>
    <t>36x26.4m</t>
  </si>
  <si>
    <t>배드민턴, 농구, 
배구등</t>
  </si>
  <si>
    <t>에어로빅장, 체력측정실, 탁구장</t>
  </si>
  <si>
    <t xml:space="preserve">사천시 </t>
  </si>
  <si>
    <t>동서금동생활체육시설</t>
  </si>
  <si>
    <t>당구대,탁구</t>
  </si>
  <si>
    <t>샛담마을생활체육시설</t>
  </si>
  <si>
    <t>장유스포츠센터우정관</t>
  </si>
  <si>
    <t>22×44×14m</t>
  </si>
  <si>
    <t>배드민턴, 농구,
배구, 탁구</t>
  </si>
  <si>
    <t>사무실
조깅트랙</t>
  </si>
  <si>
    <t>동부스포츠센터</t>
  </si>
  <si>
    <t>33×44×14m</t>
  </si>
  <si>
    <t>해동이국민체육센터</t>
  </si>
  <si>
    <t>25m×6레인
유아풀 2레인</t>
  </si>
  <si>
    <t>사무실
다목적강당</t>
  </si>
  <si>
    <t>옥포다목적체육관</t>
  </si>
  <si>
    <t>위탁
(거제시탁구연합회)</t>
  </si>
  <si>
    <t>21×15×4m</t>
  </si>
  <si>
    <t>송정체육시설</t>
  </si>
  <si>
    <t>덕포소체육시설</t>
  </si>
  <si>
    <t>웅상문화체육센터</t>
  </si>
  <si>
    <t>43×25×13m</t>
  </si>
  <si>
    <t>25m×6레인
15m×6레인</t>
  </si>
  <si>
    <t>에어로빅장, 실내골프 
연습장, 공연장 등</t>
  </si>
  <si>
    <t>양산시국민체육센터</t>
  </si>
  <si>
    <t>46×22.5×12m</t>
  </si>
  <si>
    <t>배드민턴,농구,
배구,탁구등</t>
  </si>
  <si>
    <t>25m×6레인
17m×3레인</t>
  </si>
  <si>
    <t>에어로빅장,잠수풀,실내
골프연습장,볼링장 등</t>
  </si>
  <si>
    <t>자원회수시설
주민체육시설(체육관)</t>
  </si>
  <si>
    <t>25m×6레인
유아풀11.5m×6m</t>
  </si>
  <si>
    <t>에어로빅장, 유아체능단,어린이도서관,청소년열람실,문화교실,유아놀이방</t>
  </si>
  <si>
    <t>의령국민체육센터</t>
  </si>
  <si>
    <t>의령군시설관리사업소</t>
  </si>
  <si>
    <t>35×19×14m</t>
  </si>
  <si>
    <t>25m×4레인
유아풀 1레인</t>
  </si>
  <si>
    <t>헬스장,강의실
체력측정실</t>
  </si>
  <si>
    <t>함안군
국민체육센터</t>
  </si>
  <si>
    <t>문화관람실, 개인연습실,
도서실</t>
  </si>
  <si>
    <t>함안체육관</t>
  </si>
  <si>
    <t>25m 6레인</t>
  </si>
  <si>
    <t>에어로빅실, 방송실, 
사무실 등</t>
  </si>
  <si>
    <t>이방 체육회관
체육관</t>
  </si>
  <si>
    <t>14*28</t>
  </si>
  <si>
    <t>배드민턴, 족구</t>
  </si>
  <si>
    <t>샤워실, 주차장</t>
  </si>
  <si>
    <t>창녕 국민체육센터</t>
  </si>
  <si>
    <t>철골,
철근콘크리트조</t>
  </si>
  <si>
    <t>배드민턴,탁구,
농구</t>
  </si>
  <si>
    <t>26*43</t>
  </si>
  <si>
    <t>헬스장, 에어로빅장</t>
  </si>
  <si>
    <t>대가면다목적복지회관</t>
  </si>
  <si>
    <t>고성군(대가면사무소)</t>
  </si>
  <si>
    <t>53×21×13m</t>
  </si>
  <si>
    <t>농구, 배드민턴,배구</t>
  </si>
  <si>
    <t>방송실, 사무실, 
주차장 등</t>
  </si>
  <si>
    <t>하이다목적생활체육관</t>
  </si>
  <si>
    <t>39.6m*19m</t>
  </si>
  <si>
    <t>농구, 배구, 족구</t>
  </si>
  <si>
    <t>족구,농구</t>
  </si>
  <si>
    <t>기타실내행사</t>
  </si>
  <si>
    <t>2,076백만원</t>
  </si>
  <si>
    <t>200백만원</t>
  </si>
  <si>
    <t>1,100백만원(마사회)</t>
  </si>
  <si>
    <t>1,000lux</t>
  </si>
  <si>
    <t>26×19×11.2m</t>
  </si>
  <si>
    <t>레크레이션실,
동호인실 등</t>
  </si>
  <si>
    <t>하동공설운동장 내 시설물</t>
  </si>
  <si>
    <t>하동국민체육센터</t>
  </si>
  <si>
    <t>샤워실, 주차장 등</t>
  </si>
  <si>
    <t>산청 국민체육센터</t>
  </si>
  <si>
    <t>65.6×41.0m</t>
  </si>
  <si>
    <t>테니스,족구,배구 등</t>
  </si>
  <si>
    <t>사무실,방송실,화장실 등</t>
  </si>
  <si>
    <t>산청 다목적구장</t>
  </si>
  <si>
    <t>29×34m</t>
  </si>
  <si>
    <t>농구,배구,족구 등</t>
  </si>
  <si>
    <t>연암 체육관</t>
  </si>
  <si>
    <t>23×33×13m</t>
  </si>
  <si>
    <t>방송실
사무실등</t>
  </si>
  <si>
    <t>거창국민체육센터</t>
  </si>
  <si>
    <t>2층 22.5×17.5×6m</t>
  </si>
  <si>
    <t>2층:탁구장
3층:볼링장</t>
  </si>
  <si>
    <t>성인풀25m×6레인
유아풀18.5m×2레인</t>
  </si>
  <si>
    <t xml:space="preserve"> 관리사무실</t>
  </si>
  <si>
    <t>고제문화체육관</t>
  </si>
  <si>
    <t>34.8×18.6m</t>
  </si>
  <si>
    <t>배드민턴,
배구,족구 등</t>
  </si>
  <si>
    <t>고제면 소재</t>
  </si>
  <si>
    <t>가야국민체육센터</t>
  </si>
  <si>
    <t>에어로빅실, 관리실,
사무실,헬스장 등</t>
  </si>
  <si>
    <t>합천군스포츠센터</t>
  </si>
  <si>
    <t>26×16m</t>
  </si>
  <si>
    <t>방송실, 사무실 등</t>
  </si>
  <si>
    <t>공설운동장
부설</t>
  </si>
  <si>
    <t>청덕체육관</t>
  </si>
  <si>
    <t>동읍 봉강 게이트볼장</t>
  </si>
  <si>
    <t>의창스포츠파크 게이트볼장</t>
  </si>
  <si>
    <t>위탁                                            (의창주민자치센터)</t>
  </si>
  <si>
    <t>팔용어울림운동장 게이트볼장</t>
  </si>
  <si>
    <t>호계게이트볼장</t>
  </si>
  <si>
    <t>남가람 게이트볼장</t>
  </si>
  <si>
    <t>15X20</t>
  </si>
  <si>
    <t>막구조3면</t>
  </si>
  <si>
    <t>노산 게이트볼장</t>
  </si>
  <si>
    <t>동성 게이트볼장</t>
  </si>
  <si>
    <t>초전공원
게이트볼장</t>
  </si>
  <si>
    <t>곤양 게이트볼장</t>
  </si>
  <si>
    <t>지압보도,족구장,
체육시설6종</t>
  </si>
  <si>
    <t>서포 게이트볼장</t>
  </si>
  <si>
    <t>지압보도,족구장</t>
  </si>
  <si>
    <t>각산 게이트볼장</t>
  </si>
  <si>
    <t>마사토(25*20)</t>
  </si>
  <si>
    <t>게이트볼, 
테니스, 족구</t>
  </si>
  <si>
    <t>게이트볼, 테니스, 족구</t>
  </si>
  <si>
    <t>생림전천후게이트볼장</t>
  </si>
  <si>
    <t>생림면</t>
  </si>
  <si>
    <t>17X22</t>
  </si>
  <si>
    <t>상동다목적게이트볼장</t>
  </si>
  <si>
    <t>대동다목적게이트볼장</t>
  </si>
  <si>
    <t>대동면</t>
  </si>
  <si>
    <t>밀양시실내게이트볼장</t>
  </si>
  <si>
    <t>일운면전천후게이트볼장</t>
  </si>
  <si>
    <t>원리 게이트볼장</t>
  </si>
  <si>
    <t>원리노인회</t>
  </si>
  <si>
    <t>25x18</t>
  </si>
  <si>
    <t>하북 북부공원 게이트볼장</t>
  </si>
  <si>
    <t>대한노인회 하북분회</t>
  </si>
  <si>
    <t>24x18</t>
  </si>
  <si>
    <t>삼감 게이트볼장</t>
  </si>
  <si>
    <t>삼감노인회</t>
  </si>
  <si>
    <t>22x18</t>
  </si>
  <si>
    <t>종합운동장 게이트볼장</t>
  </si>
  <si>
    <t>어곡 게이트볼장</t>
  </si>
  <si>
    <t>동리마을회</t>
  </si>
  <si>
    <t>25x19</t>
  </si>
  <si>
    <t>웅상 게이트볼장</t>
  </si>
  <si>
    <t>20x15</t>
  </si>
  <si>
    <t>서창 게이트볼장</t>
  </si>
  <si>
    <t>평산 게이트볼장</t>
  </si>
  <si>
    <t>국민체육센터 게이트볼장</t>
  </si>
  <si>
    <t>가례 게이트볼장</t>
  </si>
  <si>
    <t>가례 게이트볼회</t>
  </si>
  <si>
    <t>23x20</t>
  </si>
  <si>
    <t>봉림
부락회</t>
  </si>
  <si>
    <t>봉림 게이트볼회</t>
  </si>
  <si>
    <t>칠곡 게이트볼장</t>
  </si>
  <si>
    <t>사무실, 창고</t>
  </si>
  <si>
    <t>마쌍 게이트볼장</t>
  </si>
  <si>
    <t>상정 게이트볼장</t>
  </si>
  <si>
    <t>25x30</t>
  </si>
  <si>
    <t>18x25</t>
  </si>
  <si>
    <t>화양 게이트볼장</t>
  </si>
  <si>
    <t>22x17</t>
  </si>
  <si>
    <t>운곡
부락회</t>
  </si>
  <si>
    <t>덕암 게이트볼장</t>
  </si>
  <si>
    <t>지정 게이트볼장</t>
  </si>
  <si>
    <t>낙서 전화 게이트볼장</t>
  </si>
  <si>
    <t>낙서 정곡 게이트볼장</t>
  </si>
  <si>
    <t>입산 게이트볼장</t>
  </si>
  <si>
    <t>감암 게이트볼장</t>
  </si>
  <si>
    <t>죽전 게이트볼장</t>
  </si>
  <si>
    <t>그늘 쉼터</t>
  </si>
  <si>
    <t>서암 게이트볼장</t>
  </si>
  <si>
    <t>서암 게이트볼회</t>
  </si>
  <si>
    <t>궁유 게이트볼장</t>
  </si>
  <si>
    <t>봉황대공설운동장유지관리위원회</t>
  </si>
  <si>
    <t>궁류 게이트볼회</t>
  </si>
  <si>
    <t>유곡(칠곡) 게이트볼장</t>
  </si>
  <si>
    <t xml:space="preserve">유곡(칠곡) 게이트볼회 </t>
  </si>
  <si>
    <t>송산 게이트볼장</t>
  </si>
  <si>
    <t>송산 게이트볼회</t>
  </si>
  <si>
    <t>칠서 게이트볼장</t>
  </si>
  <si>
    <t>20 × 15</t>
  </si>
  <si>
    <t>게이트볼장 1면</t>
  </si>
  <si>
    <t xml:space="preserve">2면 중 1면 </t>
  </si>
  <si>
    <t>월촌 게이트볼장</t>
  </si>
  <si>
    <t>법수 게이트볼장</t>
  </si>
  <si>
    <t xml:space="preserve"> 칠원 게이트볼장</t>
  </si>
  <si>
    <t>가야 게이트볼장</t>
  </si>
  <si>
    <t>3면 중 2면
(증1면)</t>
  </si>
  <si>
    <t>군북 게이트볼장</t>
  </si>
  <si>
    <t>함안 게이트볼장</t>
  </si>
  <si>
    <t>칠북 게이트볼장</t>
  </si>
  <si>
    <t>산인모곡 게이트볼장</t>
  </si>
  <si>
    <t>칠서 에이스아파트 게이트볼장</t>
  </si>
  <si>
    <t>부곡 전천후게이트볼장</t>
  </si>
  <si>
    <t>주차장,사무실
실외 4면</t>
  </si>
  <si>
    <t>성사 게이트볼장</t>
  </si>
  <si>
    <t>대기실</t>
  </si>
  <si>
    <t>성산 게이트볼장</t>
  </si>
  <si>
    <t>장가 게이트볼장</t>
  </si>
  <si>
    <t>증산 게이트볼장</t>
  </si>
  <si>
    <t>하이면 게이트볼장</t>
  </si>
  <si>
    <t>영오면 게이트볼장</t>
  </si>
  <si>
    <t>개천면 게이트볼장</t>
  </si>
  <si>
    <t>영현면 게이트볼장</t>
  </si>
  <si>
    <t>화장실/창고</t>
  </si>
  <si>
    <t>거류면 게이트볼장</t>
  </si>
  <si>
    <t>실내1면
실외1면
사무실/화장실</t>
  </si>
  <si>
    <t>20*15m</t>
  </si>
  <si>
    <t>실외1면, 사무실</t>
  </si>
  <si>
    <t>횡천 게이트볼장</t>
  </si>
  <si>
    <t>고전게이트볼장</t>
  </si>
  <si>
    <t xml:space="preserve"> 악양게이트볼장</t>
  </si>
  <si>
    <t>양보게이트볼장</t>
  </si>
  <si>
    <t>금성 게이트볼장</t>
  </si>
  <si>
    <t>진교 게이트볼장</t>
  </si>
  <si>
    <t>북천 게이트볼장</t>
  </si>
  <si>
    <t>청암 게이트볼장</t>
  </si>
  <si>
    <t>12*12</t>
  </si>
  <si>
    <t>옥종게이트볼장</t>
  </si>
  <si>
    <t>휴게실, 화장실</t>
  </si>
  <si>
    <t>적량 게이트볼장</t>
  </si>
  <si>
    <t>휴게시러</t>
  </si>
  <si>
    <t>하동읍 게이트볼장</t>
  </si>
  <si>
    <t>차황 게이트볼장</t>
  </si>
  <si>
    <t>오전 게이트볼장</t>
  </si>
  <si>
    <t>오성 게이트볼장</t>
  </si>
  <si>
    <t>서하 게이트볼장</t>
  </si>
  <si>
    <t>신안 게이트볼장</t>
  </si>
  <si>
    <t>신등 게이트볼장</t>
  </si>
  <si>
    <t>생비량 게이트볼장</t>
  </si>
  <si>
    <t>삼장 게이트볼장</t>
  </si>
  <si>
    <t>공설 게이트볼장</t>
  </si>
  <si>
    <t>26*35</t>
  </si>
  <si>
    <t>단성 게이트볼장</t>
  </si>
  <si>
    <t>시천 게이트볼장</t>
  </si>
  <si>
    <t>생초 게이트볼장</t>
  </si>
  <si>
    <t>함양 게이트볼장</t>
  </si>
  <si>
    <t>20*12</t>
  </si>
  <si>
    <t>사무실, 화장실,
창고</t>
  </si>
  <si>
    <t>지곡게이트볼장</t>
  </si>
  <si>
    <t>유림게이트볼장</t>
  </si>
  <si>
    <t>상남게이트볼장</t>
  </si>
  <si>
    <t>안평마을게이트볼장</t>
  </si>
  <si>
    <t>22*16</t>
  </si>
  <si>
    <t>백현마을게이트볼장</t>
  </si>
  <si>
    <t>휴천게이트볼장</t>
  </si>
  <si>
    <t>서상게이트볼장</t>
  </si>
  <si>
    <t>2015.12.21</t>
  </si>
  <si>
    <t>거창스포츠파크
게이트볼장</t>
  </si>
  <si>
    <t>위탁
(거창군게이트볼연합회)</t>
  </si>
  <si>
    <t>막구조,
인조잔디</t>
  </si>
  <si>
    <t>거창스포츠파크
전천후게이트볼장</t>
  </si>
  <si>
    <t>철골조,
인조잔디</t>
  </si>
  <si>
    <t>신원면 전천후게이트볼장</t>
  </si>
  <si>
    <t>사무실, 휴게실</t>
  </si>
  <si>
    <t>가조면 어린이공원
전천후게이트볼장</t>
  </si>
  <si>
    <t>화장실, 팔각정자</t>
  </si>
  <si>
    <t>웅양면 전천후 게이트볼장</t>
  </si>
  <si>
    <t>게이트톨</t>
  </si>
  <si>
    <t>가북면 전전후 게이트볼장</t>
  </si>
  <si>
    <t>초계 게이트볼장</t>
  </si>
  <si>
    <t>적중 게이트볼장</t>
  </si>
  <si>
    <t>대병게이트볼장</t>
  </si>
  <si>
    <t>대양게이트볼장</t>
  </si>
  <si>
    <t>묘산게이트볼장</t>
  </si>
  <si>
    <t>쌍책게이트볼장</t>
  </si>
  <si>
    <t>율곡와리게이트볼장</t>
  </si>
  <si>
    <t>적중 양림게이트볼장</t>
  </si>
  <si>
    <t>청덕게이트볼장</t>
  </si>
  <si>
    <t>삼가게이트볼장</t>
  </si>
  <si>
    <t>창원 실내수영장</t>
  </si>
  <si>
    <t>삼동동293</t>
  </si>
  <si>
    <t>늘푸른전당
수영장</t>
  </si>
  <si>
    <t>청소년
수련복합시설</t>
  </si>
  <si>
    <t>상남동43-2</t>
  </si>
  <si>
    <t>시민생활체육관
수영장</t>
  </si>
  <si>
    <t>여가생활
복합시설</t>
  </si>
  <si>
    <t>서부스포츠센터
수영장</t>
  </si>
  <si>
    <t>올림픽기념국민생활관
체육관 부설수영장</t>
  </si>
  <si>
    <t>체육시설관리소(240-2700)</t>
  </si>
  <si>
    <t>올림픽기념관내</t>
  </si>
  <si>
    <t>우리누리 청소년문화센터
실내수영장</t>
  </si>
  <si>
    <t>마산실내체육관내 수영장</t>
  </si>
  <si>
    <t>마산실내체육관내</t>
  </si>
  <si>
    <t>진동종합복지관내 
실내수영장</t>
  </si>
  <si>
    <t>수영장 별관</t>
  </si>
  <si>
    <t>곰두리국민체육센터 
수영장</t>
  </si>
  <si>
    <t>경남지체장애인협회
창원지회</t>
  </si>
  <si>
    <t>성산스포츠센터
수영장</t>
  </si>
  <si>
    <t xml:space="preserve">체육관 내 </t>
  </si>
  <si>
    <t>동호동 230-1</t>
  </si>
  <si>
    <t>통영 실내수영장</t>
  </si>
  <si>
    <t>시민문화회관</t>
  </si>
  <si>
    <t>민간위탁
(통영관광개발공사)</t>
  </si>
  <si>
    <t>스탠드식</t>
  </si>
  <si>
    <t>통영국민체육센터
수영장</t>
  </si>
  <si>
    <t xml:space="preserve">산양스포츠파크내
국민체육센터 </t>
  </si>
  <si>
    <t>벌리동331</t>
  </si>
  <si>
    <t>사천 실내수영장</t>
  </si>
  <si>
    <t>사천시체육시설관리사업소(830-4467)</t>
  </si>
  <si>
    <t>7129백만원</t>
  </si>
  <si>
    <t>650백만원</t>
  </si>
  <si>
    <t>헬스장1식</t>
  </si>
  <si>
    <t>시민스포츠센터
수영장</t>
  </si>
  <si>
    <t>김해문화재단</t>
  </si>
  <si>
    <t>유아풀 설치</t>
  </si>
  <si>
    <t>밀양시공공시설관리사업소(055-359-6261)</t>
  </si>
  <si>
    <t>거제시문화예술회관 수영장</t>
  </si>
  <si>
    <t>문화예술회관 내 개인임대로 인하여 누락(2012년 거제시문화예술재단위탁)</t>
  </si>
  <si>
    <t>의령국민체육센터수영장</t>
  </si>
  <si>
    <t>고성군문화체육센터
수영장</t>
  </si>
  <si>
    <t>4,291백만원</t>
  </si>
  <si>
    <t>1,400백만원</t>
  </si>
  <si>
    <t>66*2</t>
  </si>
  <si>
    <t>2식</t>
  </si>
  <si>
    <t>종합운동장내</t>
  </si>
  <si>
    <t>서면 서상리 1182-8</t>
  </si>
  <si>
    <t>남해스포츠파크
실내수영장</t>
  </si>
  <si>
    <t>남해국민체육센터
실내수영장</t>
  </si>
  <si>
    <t>산청문화예술회관
수영장</t>
  </si>
  <si>
    <t>위탁
(산청군체육회)</t>
  </si>
  <si>
    <t>문화예술회관내</t>
  </si>
  <si>
    <t>합천읍 합천리923-1</t>
  </si>
  <si>
    <t>함양국민체육센터(수영장)</t>
  </si>
  <si>
    <t>공공시설관리사업소(055-930-3736)</t>
  </si>
  <si>
    <t>수영협회</t>
  </si>
  <si>
    <t>합천 실내수영장</t>
  </si>
  <si>
    <t>합천 
체육관 내</t>
  </si>
  <si>
    <t>창원롤러스케이트장</t>
  </si>
  <si>
    <t>마산X-게임장
롤러스케이트장</t>
  </si>
  <si>
    <t>적색강화
콘크리트</t>
  </si>
  <si>
    <t>강화
콘크리트</t>
  </si>
  <si>
    <t>마산종합운동장내 
인라인스케이트장</t>
  </si>
  <si>
    <t>진해시 인라인스케이트장</t>
  </si>
  <si>
    <t>공원관리사업소</t>
  </si>
  <si>
    <t>유색세립
투수콘</t>
  </si>
  <si>
    <t>204(고급)
153(중급)
128(초급)</t>
  </si>
  <si>
    <t>8(고급)
4(중급)
4(초급)</t>
  </si>
  <si>
    <t>창원롤러경기장</t>
  </si>
  <si>
    <t>진주종합경기장
롤러경기장</t>
  </si>
  <si>
    <t>진주종합경기장부지내</t>
  </si>
  <si>
    <t>평거동롤러경기장</t>
  </si>
  <si>
    <t>나무밴치</t>
  </si>
  <si>
    <t>남강둔치</t>
  </si>
  <si>
    <t>김해시민 롤러스케이트장</t>
  </si>
  <si>
    <t>장유체육공원 
롤러스케이트장</t>
  </si>
  <si>
    <t>아스콘포장</t>
  </si>
  <si>
    <t>장유
체육공원 내</t>
  </si>
  <si>
    <t>금병공원
롤러스케이트장</t>
  </si>
  <si>
    <t>김해스케이트파크</t>
  </si>
  <si>
    <t>콘크리트포장</t>
  </si>
  <si>
    <t>B3 park
기물 12종</t>
  </si>
  <si>
    <t>거제시롤러경기장</t>
  </si>
  <si>
    <t>서동생활공원
인라인스케이트장</t>
  </si>
  <si>
    <t>남지인라인스케이트장</t>
  </si>
  <si>
    <t>하정리
인라인스케이트장</t>
  </si>
  <si>
    <t>칼라
아스콘</t>
  </si>
  <si>
    <t>거창스포츠파크
인라인스케이트장</t>
  </si>
  <si>
    <t>창원 궁도장</t>
  </si>
  <si>
    <t>용마정</t>
  </si>
  <si>
    <t>마산시궁도협회</t>
  </si>
  <si>
    <t>위탁
(창원시궁도협회)</t>
  </si>
  <si>
    <t>벽해정</t>
  </si>
  <si>
    <t>055-547-8251</t>
  </si>
  <si>
    <t>진주시 궁도장</t>
  </si>
  <si>
    <t>위탁
(진주시궁도협회)</t>
  </si>
  <si>
    <t>열무정</t>
  </si>
  <si>
    <t>공공시설관리사업소(055-650-4682)</t>
  </si>
  <si>
    <t>위탁
(통영시궁도협회)</t>
  </si>
  <si>
    <t>장군정</t>
  </si>
  <si>
    <t>위탁(사천시궁도협회)</t>
  </si>
  <si>
    <t>100백만</t>
  </si>
  <si>
    <t>와룡정</t>
  </si>
  <si>
    <t>금병정</t>
  </si>
  <si>
    <t>217,000천원</t>
  </si>
  <si>
    <t>봉화정</t>
  </si>
  <si>
    <t>위탁
(한림면 궁도회)</t>
  </si>
  <si>
    <t>생림궁도장</t>
  </si>
  <si>
    <t>35,700천원</t>
  </si>
  <si>
    <t>13,300천원</t>
  </si>
  <si>
    <t>계룡정</t>
  </si>
  <si>
    <t>거제시궁도협회(632-6194)</t>
  </si>
  <si>
    <t>위탁
(거제시궁도협회)</t>
  </si>
  <si>
    <t>금무정</t>
  </si>
  <si>
    <t>거제시궁도협회(635-0555)</t>
  </si>
  <si>
    <t>벽파정</t>
  </si>
  <si>
    <t>거제시궁도협회(681-3456)</t>
  </si>
  <si>
    <t>춘추정</t>
  </si>
  <si>
    <t>위탁
(춘추정)</t>
  </si>
  <si>
    <t>회야정</t>
  </si>
  <si>
    <t>홍의정</t>
  </si>
  <si>
    <t>홍의정(연락처:573-3156)</t>
  </si>
  <si>
    <t>기반조성상태</t>
  </si>
  <si>
    <t>정심정</t>
  </si>
  <si>
    <t>정심정(연락처:574-2988)</t>
  </si>
  <si>
    <t>마륜정</t>
  </si>
  <si>
    <t>위탁
(마륜정)</t>
  </si>
  <si>
    <t>위탁
(가야정궁도회)</t>
  </si>
  <si>
    <t>백이정</t>
  </si>
  <si>
    <t>백이정
궁도회</t>
  </si>
  <si>
    <t>위탁
(백이정궁도회)</t>
  </si>
  <si>
    <t>부곡정</t>
  </si>
  <si>
    <t>창녕군 부곡정</t>
  </si>
  <si>
    <t>철근스라브</t>
  </si>
  <si>
    <t>창녕정(창녕궁도장)</t>
  </si>
  <si>
    <t>강남정(남지궁도장)</t>
  </si>
  <si>
    <t>용산정(영산궁도장)</t>
  </si>
  <si>
    <t>철성정</t>
  </si>
  <si>
    <t>위탁
(고성군궁도협회)</t>
  </si>
  <si>
    <t>금해정</t>
  </si>
  <si>
    <t>하상정</t>
  </si>
  <si>
    <t>용산정</t>
  </si>
  <si>
    <t>횡강정</t>
  </si>
  <si>
    <t>청학정</t>
  </si>
  <si>
    <t>옥산정</t>
  </si>
  <si>
    <t>청호정</t>
  </si>
  <si>
    <t>산청군궁도협회</t>
  </si>
  <si>
    <t>산청정</t>
  </si>
  <si>
    <t>호연정</t>
  </si>
  <si>
    <t>함양군궁도협회(963-8188)</t>
  </si>
  <si>
    <t>아림정</t>
  </si>
  <si>
    <t>keochang</t>
  </si>
  <si>
    <t>죽죽정</t>
  </si>
  <si>
    <t>죽죽정(055-931-4400)</t>
  </si>
  <si>
    <t>위탁
(죽죽정궁도회)</t>
  </si>
  <si>
    <t>초팔정</t>
  </si>
  <si>
    <t>초팔정(055-930-3182)</t>
  </si>
  <si>
    <t>위탁
(초팔정궁도회)</t>
  </si>
  <si>
    <t>내동 1131</t>
  </si>
  <si>
    <t>서부스포츠센터
빙상장</t>
  </si>
  <si>
    <t>20,000천원</t>
  </si>
  <si>
    <t>부지면적은 스포츠센터 수영장 면적에 포함</t>
  </si>
  <si>
    <t>성산스포츠센터
빙상장</t>
  </si>
  <si>
    <t>시민스포츠센터
빙상장</t>
  </si>
  <si>
    <t>부지면적
 수영장에 포함</t>
  </si>
  <si>
    <t>진주론볼경기장</t>
  </si>
  <si>
    <t>8링크</t>
  </si>
  <si>
    <t>모덕족구장</t>
  </si>
  <si>
    <t>실내인공암벽장</t>
  </si>
  <si>
    <t>산악연맹위탁</t>
  </si>
  <si>
    <t>사천
종합운동장</t>
  </si>
  <si>
    <t>국제</t>
  </si>
  <si>
    <t>2014년 
재건축</t>
  </si>
  <si>
    <t>아주풋살구장</t>
  </si>
  <si>
    <t>가례풋살장</t>
  </si>
  <si>
    <t>함안볼링장</t>
  </si>
  <si>
    <t>함안탁구장</t>
  </si>
  <si>
    <t>제주시</t>
  </si>
  <si>
    <t>오라1동 1163-4</t>
  </si>
  <si>
    <t>제주특별
자 치 도</t>
  </si>
  <si>
    <t>jejusi.go.kr</t>
  </si>
  <si>
    <t>제주시(체육진흥과)</t>
  </si>
  <si>
    <t>주경기장과 병행 관리</t>
  </si>
  <si>
    <t>육상보조 트랙</t>
  </si>
  <si>
    <t>종합경기장관리사무소</t>
  </si>
  <si>
    <t>한림읍 한림리 887-2</t>
  </si>
  <si>
    <t>제주시
(구좌읍)</t>
  </si>
  <si>
    <t>론볼링장</t>
  </si>
  <si>
    <t>야외시설, 인조잔디</t>
  </si>
  <si>
    <t>체력단련시설</t>
  </si>
  <si>
    <t>106㎡</t>
  </si>
  <si>
    <t>23기구</t>
  </si>
  <si>
    <t>서귀포시</t>
  </si>
  <si>
    <t>체육시설관리사업단(064-766-2002)</t>
  </si>
  <si>
    <t>http//www.seogwipo.go.kr</t>
  </si>
  <si>
    <t>서귀포시
(체육진흥과)</t>
  </si>
  <si>
    <t>부지 면적은 강창학
종합경기장 A구장에 포함</t>
  </si>
  <si>
    <t>남원읍 남원리 2337-1</t>
  </si>
  <si>
    <t>서귀포시
(남원읍)</t>
  </si>
  <si>
    <t>서귀포시
(대정읍)</t>
  </si>
  <si>
    <t>주민성금</t>
  </si>
  <si>
    <t>안덕면 화순리 2026</t>
  </si>
  <si>
    <t>서귀포시
(안덕면)</t>
  </si>
  <si>
    <t>표선면 하천리 1832-1</t>
  </si>
  <si>
    <t>서귀포시
(표선면)</t>
  </si>
  <si>
    <t>서귀포시
(성산읍)</t>
  </si>
  <si>
    <t>노형 미리내공원
축구장</t>
  </si>
  <si>
    <t>제주시
(위탁 제주시체육회)</t>
  </si>
  <si>
    <t>제주시생활체육공원
축구장</t>
  </si>
  <si>
    <t>한경 축구장</t>
  </si>
  <si>
    <t>제주시(한경면)</t>
  </si>
  <si>
    <t>이호 축구장</t>
  </si>
  <si>
    <t>철근구조물조</t>
  </si>
  <si>
    <t>외도 축구장</t>
  </si>
  <si>
    <t>사라봉 축구장</t>
  </si>
  <si>
    <t>우도 축구장</t>
  </si>
  <si>
    <t>제주시(우도면)</t>
  </si>
  <si>
    <t>2008   2012</t>
  </si>
  <si>
    <t>950          796</t>
  </si>
  <si>
    <t>애월 축구장</t>
  </si>
  <si>
    <t>제주시(애월읍)</t>
  </si>
  <si>
    <t>삼양 축구장</t>
  </si>
  <si>
    <t>법환동 914번지 일대</t>
  </si>
  <si>
    <t>제주월드컵경기장</t>
  </si>
  <si>
    <t>철골,  철근
콘크리트조</t>
  </si>
  <si>
    <t>452,500백만원</t>
  </si>
  <si>
    <t>345,500백만원</t>
  </si>
  <si>
    <t>285,000백만원</t>
  </si>
  <si>
    <t>3,100백만원</t>
  </si>
  <si>
    <t>2,300룩스</t>
  </si>
  <si>
    <t>690백만원</t>
  </si>
  <si>
    <t>토평동 1128-1</t>
  </si>
  <si>
    <t>시민축구장</t>
  </si>
  <si>
    <t>479백만원</t>
  </si>
  <si>
    <t>459백만원</t>
  </si>
  <si>
    <t>대포동 2499</t>
  </si>
  <si>
    <t>중문단지 축구장</t>
  </si>
  <si>
    <t>657백만원</t>
  </si>
  <si>
    <t>걸매 축구장</t>
  </si>
  <si>
    <t>서귀포시
(위탁 서귀포시체육회)</t>
  </si>
  <si>
    <t>효돈축구공원</t>
  </si>
  <si>
    <t>일출고성운동장</t>
  </si>
  <si>
    <t>일출 고성운동장</t>
  </si>
  <si>
    <t>제주유나이티드
전용구장</t>
  </si>
  <si>
    <t>75
94</t>
  </si>
  <si>
    <t>112
94</t>
  </si>
  <si>
    <t>8,400
8,836</t>
  </si>
  <si>
    <t>제주공천포전지훈련센터
축구장</t>
  </si>
  <si>
    <t>표선 생활체육
인조잔디구장</t>
  </si>
  <si>
    <t>제주 주경기장
야구장</t>
  </si>
  <si>
    <t>제주특별
자치도</t>
  </si>
  <si>
    <t>제주시
(체육진흥과)</t>
  </si>
  <si>
    <t>134백</t>
  </si>
  <si>
    <t>고정식        등받이 의자</t>
  </si>
  <si>
    <t>743백만원</t>
  </si>
  <si>
    <t>1,316백만원</t>
  </si>
  <si>
    <t>300백만원</t>
  </si>
  <si>
    <t>부지면적 
전지훈련센터 
주경기장에 포함</t>
  </si>
  <si>
    <t>서귀포생활야구장</t>
  </si>
  <si>
    <t>제주시
(한림읍)</t>
  </si>
  <si>
    <t>제주 종합경기장
한라 체육관</t>
  </si>
  <si>
    <t>배구,배드민턴,
농구,핸드볼</t>
  </si>
  <si>
    <t>2,817백만원</t>
  </si>
  <si>
    <t>1,183백만원</t>
  </si>
  <si>
    <t>2,000∼3,000 lux</t>
  </si>
  <si>
    <t>동홍동 1460-8</t>
  </si>
  <si>
    <t>제주시
생활체육관</t>
  </si>
  <si>
    <t>오현학원</t>
  </si>
  <si>
    <t>아치형</t>
  </si>
  <si>
    <t>325백만원</t>
  </si>
  <si>
    <t>740백만원</t>
  </si>
  <si>
    <t>22백만원</t>
  </si>
  <si>
    <t>830lux</t>
  </si>
  <si>
    <t>사라봉다목적체육관</t>
  </si>
  <si>
    <t>제주시
(위탁 제주시체육회 )</t>
  </si>
  <si>
    <t>농구, 배구, 배드민턴,
탁구</t>
  </si>
  <si>
    <t>한림 체육관</t>
  </si>
  <si>
    <t>3,973백만원</t>
  </si>
  <si>
    <t>287백만원</t>
  </si>
  <si>
    <t>575백만원</t>
  </si>
  <si>
    <t>2개</t>
  </si>
  <si>
    <t>애월읍 고내리 1356</t>
  </si>
  <si>
    <t>애월 체육관</t>
  </si>
  <si>
    <t>제주시
(애월읍)</t>
  </si>
  <si>
    <t>1,369백만원</t>
  </si>
  <si>
    <t>550백만원</t>
  </si>
  <si>
    <t>30백만원</t>
  </si>
  <si>
    <t>구좌읍 김녕리 497-1</t>
  </si>
  <si>
    <t>구좌 체육관</t>
  </si>
  <si>
    <t>1,032백만원</t>
  </si>
  <si>
    <t>410백만원</t>
  </si>
  <si>
    <t>1(4링크)</t>
  </si>
  <si>
    <t>914㎡</t>
  </si>
  <si>
    <t>조천읍 조천리 1176-1</t>
  </si>
  <si>
    <t>조천 체육관</t>
  </si>
  <si>
    <t>제주시
(조천읍)</t>
  </si>
  <si>
    <t>1,223백만원</t>
  </si>
  <si>
    <t>한경 체육관</t>
  </si>
  <si>
    <t>제주시
(한경면)</t>
  </si>
  <si>
    <t>983백만원</t>
  </si>
  <si>
    <t>추자 체육관</t>
  </si>
  <si>
    <t>제주시
(추자면)</t>
  </si>
  <si>
    <t>우도 체육관</t>
  </si>
  <si>
    <t>제주시
(우도면)</t>
  </si>
  <si>
    <t>햐효동 147-3</t>
  </si>
  <si>
    <t>배구,농구,
배드민턴,핸드볼</t>
  </si>
  <si>
    <t>559백만원</t>
  </si>
  <si>
    <t>288벡만원</t>
  </si>
  <si>
    <t>309백만원</t>
  </si>
  <si>
    <t>600lux</t>
  </si>
  <si>
    <t>샤워실, 탈의장, 주차장</t>
  </si>
  <si>
    <t>남원 생활체육관</t>
  </si>
  <si>
    <t>570백만원</t>
  </si>
  <si>
    <t>표선생활체육관</t>
  </si>
  <si>
    <t>860백만원</t>
  </si>
  <si>
    <t>800백만원</t>
  </si>
  <si>
    <t>471백만원</t>
  </si>
  <si>
    <t>부지면적 : 표선생활체육관  주경기장 포함</t>
  </si>
  <si>
    <t>안덕생활체육관</t>
  </si>
  <si>
    <t>1,533백만원</t>
  </si>
  <si>
    <t>부지면적 : 안덕생활체육관  주경기장 포함</t>
  </si>
  <si>
    <t>서귀포다목적체육관</t>
  </si>
  <si>
    <t>배구,배드민턴농구,
핸드볼</t>
  </si>
  <si>
    <t>부지면적 : 제주공천포전지훈련센터 주경기장 포함</t>
  </si>
  <si>
    <t>제주특별자치도 유도회관</t>
  </si>
  <si>
    <t>제주특별자치도
(위탁 제주
특별자치도유도회)</t>
  </si>
  <si>
    <t>제주국민체육센터</t>
  </si>
  <si>
    <t>18×34×18m</t>
  </si>
  <si>
    <t>배드민턴,수영,헬스,
 에어로빅, 조깅</t>
  </si>
  <si>
    <t>25×13.5m</t>
  </si>
  <si>
    <t>전시실</t>
  </si>
  <si>
    <t>애월국민체육센터</t>
  </si>
  <si>
    <t>제주복합체육관</t>
  </si>
  <si>
    <t>제주특별자치도</t>
  </si>
  <si>
    <t>제주특별자치도
(위탁 제주특별자치도체육회)</t>
  </si>
  <si>
    <t>36×49×12m</t>
  </si>
  <si>
    <t>배드민턴,  게이트볼</t>
  </si>
  <si>
    <t>21×40×14m</t>
  </si>
  <si>
    <t>1,293백만원</t>
  </si>
  <si>
    <t>예식장</t>
  </si>
  <si>
    <t>39백만원</t>
  </si>
  <si>
    <t>680lux</t>
  </si>
  <si>
    <t>서귀포국민체육센터</t>
  </si>
  <si>
    <t>23Ｘ36Ｘ13m</t>
  </si>
  <si>
    <t>배드민터,농구,
배구</t>
  </si>
  <si>
    <t>50mＸ10레인</t>
  </si>
  <si>
    <t>도서관</t>
  </si>
  <si>
    <t>대정문화체육센터</t>
  </si>
  <si>
    <t>26×46×18m</t>
  </si>
  <si>
    <t>1,066백만원</t>
  </si>
  <si>
    <t>450백만원</t>
  </si>
  <si>
    <t>마사회지원</t>
  </si>
  <si>
    <t>소극장
청소년교실</t>
  </si>
  <si>
    <t>48백만원</t>
  </si>
  <si>
    <t>부지면적 : 대정문화체육센터 경기장에 포함</t>
  </si>
  <si>
    <t>성산국민체육센터</t>
  </si>
  <si>
    <t>서귀포시
(성산음)</t>
  </si>
  <si>
    <t>26x48x16m</t>
  </si>
  <si>
    <t>회의실,다목적실 등</t>
  </si>
  <si>
    <t>부지면적 : 성산문화체육센터 경기장에 포함</t>
  </si>
  <si>
    <t>서귀포
생활체육문화센터</t>
  </si>
  <si>
    <t>서귀포시(체육진흥과)</t>
  </si>
  <si>
    <t>20×33×9m</t>
  </si>
  <si>
    <t>북카페,어린이놀이방</t>
  </si>
  <si>
    <t>부지면적 : 제주월드컵경기장에 포함</t>
  </si>
  <si>
    <t>한림 전천후게이트볼장</t>
  </si>
  <si>
    <t>사무실, 회의실,
체력단련실, 창고</t>
  </si>
  <si>
    <t>사무실,
체력단련실</t>
  </si>
  <si>
    <t>한경 전천후게이트볼장</t>
  </si>
  <si>
    <t xml:space="preserve">제주시 </t>
  </si>
  <si>
    <t>삼양전천후게이트볼장</t>
  </si>
  <si>
    <t>전지훈련팀및 시민</t>
  </si>
  <si>
    <t>446㎡</t>
  </si>
  <si>
    <t>33종55점</t>
  </si>
  <si>
    <t>대정 전천후게이트볼장</t>
  </si>
  <si>
    <t>표선 전천후게이트볼장</t>
  </si>
  <si>
    <t>성산 서부 전천후게이트볼장</t>
  </si>
  <si>
    <t>남원 위미전천후게이트볼장</t>
  </si>
  <si>
    <t>탈의실</t>
  </si>
  <si>
    <t>강정전천후게이트볼장</t>
  </si>
  <si>
    <t>태흥리농어촌복합체육시설</t>
  </si>
  <si>
    <t>보성리전천후게이트볼장</t>
  </si>
  <si>
    <t>중문동전천후게이트볼장</t>
  </si>
  <si>
    <t>10명</t>
  </si>
  <si>
    <t>제주도수영연맹, 일반</t>
  </si>
  <si>
    <t>제주도대표수영선수, 관내주민</t>
  </si>
  <si>
    <t>제주시
(위탁 제주흥사단)</t>
  </si>
  <si>
    <t>한림론볼링장</t>
  </si>
  <si>
    <t>조천론볼링장</t>
  </si>
  <si>
    <t>제주시
(위탁 산악연맹제주도연맹)</t>
  </si>
  <si>
    <t>다이빙지상훈련장</t>
  </si>
  <si>
    <t>한라농구장</t>
  </si>
  <si>
    <t>한라족구장</t>
  </si>
  <si>
    <t>18홀</t>
  </si>
  <si>
    <t>부지면적 : 제주월드컵경기장 포함</t>
  </si>
  <si>
    <t>전천후실내육상연습장</t>
  </si>
  <si>
    <t>ㆍ트랙경기장 : 일주거리 200m의 트랙, 주폭 6m 이상
ㆍ로드경기장 : 250m~1,000m, 주폭 8m 이상
ㆍ경기장 규격이 정규수준에 미달되는 시설</t>
    <phoneticPr fontId="3" type="noConversion"/>
  </si>
  <si>
    <t xml:space="preserve">
ㆍ폭 25m, 길이 50m 8레인으로 레인폭은 2.5m이상(1레인과 8레인 수영조 벽과
   폭 0.5m 이상) 또는 이와 유사한 규격
ㆍ폭과 길이가 25m×33m, 수심 5m
ㆍ경기장 규격이 정규수준에 미달되는 시설</t>
    <phoneticPr fontId="3" type="noConversion"/>
  </si>
  <si>
    <t xml:space="preserve">
ㆍ 길이 60m, 폭 30m(일주거리 111.12m의 트랙)또는 이와 유사한 규격
   (아이스하키 경기 가능)
ㆍ 일주거리 400m이상 333.3m미만의 길이의 두개의 주로</t>
    <phoneticPr fontId="3" type="noConversion"/>
  </si>
  <si>
    <t>ㆍ 핸드볼, 농구, 배구, 배드민턴 등 구기 종목의 경기 개최가 가능한 체육관
ㆍ 유도, 레슬링, 복싱, 태권도, 펜싱, 검도, 씨름, 체조, 역도 등 투기종목의
    경기 개최가 가능한 체육관
ㆍ 농구, 배구 등 구기 종목과 수영, 볼링, 에어로빅, 헬스 등 생활체육 종목의
    각종  체육시설이 복합 설치된 체육관(올림픽 기념국민생활관, 국민체육센터, 
   시민체육관, 구민체육센터, 농어민 문화ㆍ체육센터, 농어촌 복합체육시설 등)</t>
    <phoneticPr fontId="3" type="noConversion"/>
  </si>
  <si>
    <t>시도</t>
    <phoneticPr fontId="3" type="noConversion"/>
  </si>
  <si>
    <t>중랑구</t>
  </si>
  <si>
    <t>신내차량기지 축구장</t>
  </si>
  <si>
    <t>중랑구
시설관리공단</t>
  </si>
  <si>
    <t>구로구</t>
  </si>
  <si>
    <t>계남근린공원 축구장</t>
  </si>
  <si>
    <t>고척 축구장
(고척스카이돔 부대시설)</t>
  </si>
  <si>
    <t>서울시설공단</t>
  </si>
  <si>
    <t>성동구</t>
  </si>
  <si>
    <t>신내차량기지 야구장</t>
  </si>
  <si>
    <t>서울
교통공사</t>
  </si>
  <si>
    <t>중랑구 시설관리공단</t>
  </si>
  <si>
    <t>종로구</t>
  </si>
  <si>
    <t>삼청동 산2-1</t>
  </si>
  <si>
    <t>삼청 테니스장</t>
  </si>
  <si>
    <t>종로구시설관리공단            (745-6701~5)</t>
  </si>
  <si>
    <t>www.ijongno.co.kr</t>
  </si>
  <si>
    <t>장충 테니스장</t>
  </si>
  <si>
    <t>용산구</t>
  </si>
  <si>
    <t>서울시한강시민공원사업소(3780-0777~8)</t>
  </si>
  <si>
    <t>hangang.seoul.go.kr</t>
  </si>
  <si>
    <t>성수1가 1동685-20</t>
  </si>
  <si>
    <t>중랑물재생센터</t>
  </si>
  <si>
    <t>마장동 832</t>
  </si>
  <si>
    <t>마장 테니스장</t>
  </si>
  <si>
    <t>성동구도시관리공단</t>
  </si>
  <si>
    <t>응봉동 237-1</t>
  </si>
  <si>
    <t>응봉 테니스장</t>
  </si>
  <si>
    <t>구의동 산25-1</t>
  </si>
  <si>
    <t>200,000천원</t>
  </si>
  <si>
    <t>서울시설관리공단</t>
  </si>
  <si>
    <t>동대문구</t>
  </si>
  <si>
    <t>장안동 356</t>
  </si>
  <si>
    <t>동대문구시설관리공단</t>
  </si>
  <si>
    <t>www.ddmgongdan.or.kr/</t>
  </si>
  <si>
    <t>동대문 시설관리공단</t>
  </si>
  <si>
    <t>1 명</t>
  </si>
  <si>
    <t>월곡테니스장</t>
  </si>
  <si>
    <t>인조잔디
클레이</t>
  </si>
  <si>
    <t>정릉체육시설</t>
  </si>
  <si>
    <t>성북구도시관리공단</t>
  </si>
  <si>
    <t>도봉구</t>
  </si>
  <si>
    <t>상계6동 770-2</t>
  </si>
  <si>
    <t>개인(임승호), 933-0233</t>
  </si>
  <si>
    <t>nowon.seoul.kr</t>
  </si>
  <si>
    <t>월계동 산 1</t>
  </si>
  <si>
    <t>노원구청(950-3509)</t>
  </si>
  <si>
    <t>은평구</t>
  </si>
  <si>
    <t>354-9123</t>
  </si>
  <si>
    <t>www.eunpyeongspo.seoul.kr</t>
  </si>
  <si>
    <t>은평구시설관리공단</t>
  </si>
  <si>
    <t>64명</t>
  </si>
  <si>
    <t>서대문구</t>
  </si>
  <si>
    <t>홍은동 테니스장</t>
  </si>
  <si>
    <t>현저동 테니스장</t>
  </si>
  <si>
    <t>가좌 테니스장</t>
  </si>
  <si>
    <t>목동915번지</t>
  </si>
  <si>
    <t>목동 테니스장</t>
  </si>
  <si>
    <t>02)2643-0686</t>
  </si>
  <si>
    <t>sisul.yangchon.seoul.kr</t>
  </si>
  <si>
    <t>2조96개(1조당 라이트8개)</t>
  </si>
  <si>
    <t>백보드 1조</t>
  </si>
  <si>
    <t>화곡동 산60-1</t>
  </si>
  <si>
    <t>우장 테니스장</t>
  </si>
  <si>
    <t>강서구(2600-6561)</t>
  </si>
  <si>
    <t>방화동 36-14 일대</t>
  </si>
  <si>
    <t>구립 테니스장</t>
  </si>
  <si>
    <t>강서구(2600-6579)</t>
  </si>
  <si>
    <t>아크릴                 케미칼</t>
  </si>
  <si>
    <t>고척2동산9-14</t>
  </si>
  <si>
    <t>860-3361</t>
  </si>
  <si>
    <t>2003년도</t>
  </si>
  <si>
    <t>신도림테니스장</t>
  </si>
  <si>
    <t>구로구 시설관리공단</t>
  </si>
  <si>
    <t>금천구</t>
  </si>
  <si>
    <t>독산 테니스장</t>
  </si>
  <si>
    <t>대림동780</t>
  </si>
  <si>
    <t>영등포구청 공원녹지과</t>
  </si>
  <si>
    <t>ydp.go.kr</t>
  </si>
  <si>
    <t>0.2</t>
  </si>
  <si>
    <t>792</t>
  </si>
  <si>
    <t>동작구</t>
  </si>
  <si>
    <t>신대방동 395번지</t>
  </si>
  <si>
    <t>개인</t>
  </si>
  <si>
    <t>대방동 23-189</t>
  </si>
  <si>
    <t>개인(김용길 : 817-2070)</t>
  </si>
  <si>
    <t>동작동 326</t>
  </si>
  <si>
    <t>동작구 (820-9842)</t>
  </si>
  <si>
    <t>관악구</t>
  </si>
  <si>
    <t>관악구(880-3137)</t>
  </si>
  <si>
    <t>서초구</t>
  </si>
  <si>
    <t>서초구 양재동 224번지외3필지</t>
  </si>
  <si>
    <t>실내/외</t>
  </si>
  <si>
    <t>관리실</t>
  </si>
  <si>
    <t>아크릴수지</t>
  </si>
  <si>
    <t>하드코드</t>
  </si>
  <si>
    <t>강남구</t>
  </si>
  <si>
    <t>삼성동 75번지</t>
  </si>
  <si>
    <t>봉은 테니스장</t>
  </si>
  <si>
    <t>542-7252</t>
  </si>
  <si>
    <t>http://www.kncity.or.kr</t>
  </si>
  <si>
    <t>강남도시관리공단</t>
  </si>
  <si>
    <t>포이동 274번지</t>
  </si>
  <si>
    <t>포이 테니스장</t>
  </si>
  <si>
    <t>3461-9928</t>
  </si>
  <si>
    <t>탄성복합고무</t>
  </si>
  <si>
    <t>올림픽 테니스경기장</t>
  </si>
  <si>
    <t>올림픽 실내테니스장</t>
  </si>
  <si>
    <t>오금동 51</t>
  </si>
  <si>
    <t>공원녹지과(410-3395)</t>
  </si>
  <si>
    <t>www.songpa.seoul.kr</t>
  </si>
  <si>
    <t>방이동 439-8</t>
  </si>
  <si>
    <t>오륜 테니스장</t>
  </si>
  <si>
    <t>문화체육과(410-3410)</t>
  </si>
  <si>
    <t>237,354천원</t>
  </si>
  <si>
    <t>93. 6.11</t>
  </si>
  <si>
    <t>94. 7.13</t>
  </si>
  <si>
    <t>송파1동 106</t>
  </si>
  <si>
    <t>송파 테니스장</t>
  </si>
  <si>
    <t>19,450천원</t>
  </si>
  <si>
    <t>성내 천변테니스장</t>
  </si>
  <si>
    <t>강일 테니스장</t>
  </si>
  <si>
    <t>장충 체육관</t>
  </si>
  <si>
    <t>농구,배구,공연등</t>
  </si>
  <si>
    <t>무학봉 체육관</t>
  </si>
  <si>
    <t>PP타일</t>
  </si>
  <si>
    <t>대현산 체육관</t>
  </si>
  <si>
    <t>철근콘크리트
/철골조</t>
  </si>
  <si>
    <t>광장동실내배드민턴장</t>
  </si>
  <si>
    <t>광진구시설관리공단</t>
  </si>
  <si>
    <t>철골/판넬</t>
  </si>
  <si>
    <t>동대문구 체육관</t>
  </si>
  <si>
    <t>농구,배구,배드민턴,
탁구,공연 등</t>
  </si>
  <si>
    <t>수납
의자식</t>
  </si>
  <si>
    <t>중랑구시설관리공단</t>
  </si>
  <si>
    <t>철골/콘크리트</t>
  </si>
  <si>
    <t>강북구</t>
  </si>
  <si>
    <t>강북구도시관리공단</t>
  </si>
  <si>
    <t>철골/철근
콘크리트</t>
  </si>
  <si>
    <t>도봉구시설관리공단</t>
  </si>
  <si>
    <t>초안산실내배드민턴장</t>
  </si>
  <si>
    <t>태릉선수촌 승리관</t>
  </si>
  <si>
    <t>은평다목적체육관</t>
  </si>
  <si>
    <t>철골, 
철근콘크리트</t>
  </si>
  <si>
    <t>배드민턴, 농구, 배구, 탁구</t>
  </si>
  <si>
    <t>백련실내배트민턴장</t>
  </si>
  <si>
    <t>궁동 체육관</t>
  </si>
  <si>
    <t>서대문구도시관리공단</t>
  </si>
  <si>
    <t>철골조
철근콘크리트</t>
  </si>
  <si>
    <t>계남 다목적체육관</t>
  </si>
  <si>
    <t>양천구시설관리공단</t>
  </si>
  <si>
    <t>배드민턴(농구,배구)</t>
  </si>
  <si>
    <t>마곡 실내배드민턴장</t>
  </si>
  <si>
    <t>강서시설관리공단</t>
  </si>
  <si>
    <t>독산배드민턴체육관</t>
  </si>
  <si>
    <t>국사봉 체육관</t>
  </si>
  <si>
    <t>관악구시설관리공단</t>
  </si>
  <si>
    <t>미성체육관</t>
  </si>
  <si>
    <t>청룡산체육관</t>
  </si>
  <si>
    <t>파형강판</t>
  </si>
  <si>
    <t>장군봉체육관</t>
  </si>
  <si>
    <t>알루미늄 막구조</t>
  </si>
  <si>
    <t>서일 교육문화회관</t>
  </si>
  <si>
    <t>서울시
교육청</t>
  </si>
  <si>
    <t>위탁
(나노체육시설운영)</t>
  </si>
  <si>
    <t>신동 교육문화회관</t>
  </si>
  <si>
    <t>잠실실내체육관</t>
  </si>
  <si>
    <t>철골 트러스</t>
  </si>
  <si>
    <t>97년좌석증설</t>
  </si>
  <si>
    <t>송파 배드민턴체육관</t>
  </si>
  <si>
    <t>송파구시설관리공단</t>
  </si>
  <si>
    <t>핸드볼, 체조</t>
  </si>
  <si>
    <t>핸드볼, 펜싱</t>
  </si>
  <si>
    <t>일자산 제1체육관</t>
  </si>
  <si>
    <t>강동구도시관리공단</t>
  </si>
  <si>
    <t>일자산 제2체육관</t>
  </si>
  <si>
    <t>탁구, 헬스</t>
  </si>
  <si>
    <t>목재
렉스코트</t>
  </si>
  <si>
    <t>24×48m</t>
  </si>
  <si>
    <t>배드민턴, 농구,
 검도, 탁구</t>
  </si>
  <si>
    <t>에어로빅,체조교실,
문화교실,소극장</t>
  </si>
  <si>
    <t>종로구민회관</t>
  </si>
  <si>
    <t>26×35×12m</t>
  </si>
  <si>
    <t>배드민턴, 
농구, 검도</t>
  </si>
  <si>
    <t>에어로빅실,문화강좌실,
컴퓨터교실</t>
  </si>
  <si>
    <t>종로문화체육센터</t>
  </si>
  <si>
    <t>34.2×21.4×9.9m</t>
  </si>
  <si>
    <t>배드민턴, 농구
 탁구</t>
  </si>
  <si>
    <t>25×11m
14×6m</t>
  </si>
  <si>
    <t>문화강좌실
공연장</t>
  </si>
  <si>
    <t>39(L)×23(W)×10~11(H)</t>
  </si>
  <si>
    <t>농구,배드민턴,
배구 , 핸드볼 등</t>
  </si>
  <si>
    <t>25×16(성인)
25×7(유아)</t>
  </si>
  <si>
    <t>다목적체육관(2),
소체육관(1), 골프연습장</t>
  </si>
  <si>
    <t>에어로빅,골프연습장,
헬스장,탁구장</t>
  </si>
  <si>
    <t>중구회현체육센터</t>
  </si>
  <si>
    <t>25×16(성인)
8×5(유아)</t>
  </si>
  <si>
    <t>장충문화체육센터</t>
  </si>
  <si>
    <t>생활체육실,문화강의실,
어린이도서관</t>
  </si>
  <si>
    <t>23.4×11.3</t>
  </si>
  <si>
    <t>댄스,검도</t>
  </si>
  <si>
    <t>25m*10m</t>
  </si>
  <si>
    <t>다목적강당</t>
  </si>
  <si>
    <t>용산문화체육센터</t>
  </si>
  <si>
    <t>25m*15m</t>
  </si>
  <si>
    <t>프로그램실,소극장,
동아리활동실</t>
  </si>
  <si>
    <t>성동구민종합체육센터</t>
  </si>
  <si>
    <t>21×36×20m</t>
  </si>
  <si>
    <t>배드민턴,농구,
 배구, 태권도</t>
  </si>
  <si>
    <t>25x15m,
15x4.7m, 12x5m</t>
  </si>
  <si>
    <t>문화강좌실,스쿼시장,
에어로빅장,체련교실</t>
  </si>
  <si>
    <t>다목적강의실</t>
  </si>
  <si>
    <t>마장국민체육센터</t>
  </si>
  <si>
    <t>25×15m
10×3m</t>
  </si>
  <si>
    <t>금호스포츠센터</t>
  </si>
  <si>
    <t>45.6×34×12.6m</t>
  </si>
  <si>
    <t>배드민턴장12면,
다목적체력단련실 2실</t>
  </si>
  <si>
    <t>위탁
(서울가톨릭청소년회)</t>
  </si>
  <si>
    <t>15×16</t>
  </si>
  <si>
    <t>축구,농구,줄넘기,
인라인,밸리댄스</t>
  </si>
  <si>
    <t>25×11</t>
  </si>
  <si>
    <t>광진구민체육센터</t>
  </si>
  <si>
    <t>20*35</t>
  </si>
  <si>
    <t>25m×13m
6m×12m</t>
  </si>
  <si>
    <t>11m*25m</t>
  </si>
  <si>
    <t>중곡문화체육센터</t>
  </si>
  <si>
    <t>25m×12m
5.6m×4.15m</t>
  </si>
  <si>
    <t>동대문구민체육센터</t>
  </si>
  <si>
    <t>21×33×8.4m</t>
  </si>
  <si>
    <t>배드민턴, 농구/
검도, 태권도</t>
  </si>
  <si>
    <t>25×15m
14×7m</t>
  </si>
  <si>
    <t>3,546백만원</t>
  </si>
  <si>
    <t>에어로빅장,소강당,
문화강좌실</t>
  </si>
  <si>
    <t>이문체육문화센터</t>
  </si>
  <si>
    <t>에어로빅장,스쿼시장,
실내골프연습장</t>
  </si>
  <si>
    <t>11.1×19.85</t>
  </si>
  <si>
    <t>베드민턴, 탁구</t>
  </si>
  <si>
    <t>프로그램실,방송
스튜디오, 소극장</t>
  </si>
  <si>
    <t>동대문종합사회복지관</t>
  </si>
  <si>
    <t>농구,실내축구
요가 등</t>
  </si>
  <si>
    <t>25x13</t>
  </si>
  <si>
    <t>에어로빅,헬스장
유아체능단 등</t>
  </si>
  <si>
    <t>중랑구민체육센터</t>
  </si>
  <si>
    <t>24×45×13m</t>
  </si>
  <si>
    <t>25×13m
13×4m</t>
  </si>
  <si>
    <t>3,953백만원</t>
  </si>
  <si>
    <t>9,557백만원</t>
  </si>
  <si>
    <t>아기스포츠단
에어로빅실</t>
  </si>
  <si>
    <t>80백만원</t>
  </si>
  <si>
    <t>면목2동 체육관</t>
  </si>
  <si>
    <t>중랑문화체육관</t>
  </si>
  <si>
    <t>24×35×10</t>
  </si>
  <si>
    <t>25×12m
11×3m</t>
  </si>
  <si>
    <t>문화강의실</t>
  </si>
  <si>
    <t>프로그램실
동아리활동실소극장</t>
  </si>
  <si>
    <t>13.5mx19.5</t>
  </si>
  <si>
    <t>어린이체육관</t>
  </si>
  <si>
    <t>25×15m
15×5m</t>
  </si>
  <si>
    <t>3,472백만원</t>
  </si>
  <si>
    <t>4,032백만원</t>
  </si>
  <si>
    <t>스쿼시장,골프연습장,
문화취미교실</t>
  </si>
  <si>
    <t>성북구민체육관</t>
  </si>
  <si>
    <t>인라인스케이트</t>
  </si>
  <si>
    <t>27×40×11m</t>
  </si>
  <si>
    <t>1,151백만원</t>
  </si>
  <si>
    <t xml:space="preserve">            230백만원</t>
  </si>
  <si>
    <t>스포츠문화교실,
취미교실,탁구장</t>
  </si>
  <si>
    <t>개운산스포츠센터</t>
  </si>
  <si>
    <t>25mx11m
6mx11m</t>
  </si>
  <si>
    <t>스포츠문화교실
취미교실</t>
  </si>
  <si>
    <t>25×12</t>
  </si>
  <si>
    <t>프로그램실,동아리
활동실,소극장</t>
  </si>
  <si>
    <t>강북웰빙스포츠센터</t>
  </si>
  <si>
    <t>52.8 X 25.2</t>
  </si>
  <si>
    <t>배드민턴, 풋살, 
농구</t>
  </si>
  <si>
    <t>25 X 12.6
유아풀(반원형)</t>
  </si>
  <si>
    <t>위탁
(광운대학교)</t>
  </si>
  <si>
    <t>31.5 X 22.2 X 7.6</t>
  </si>
  <si>
    <t>농구, 실내축구,
 검도</t>
  </si>
  <si>
    <t>25m X 5m</t>
  </si>
  <si>
    <t>인공암벽</t>
  </si>
  <si>
    <t>25×13m
20×10m</t>
  </si>
  <si>
    <t>37,000백만원</t>
  </si>
  <si>
    <t>창동문화체육센터</t>
  </si>
  <si>
    <t>28 X 37 X 15</t>
  </si>
  <si>
    <t>25m X15m</t>
  </si>
  <si>
    <t>노원구 서비스공단</t>
  </si>
  <si>
    <t>25×43×13m</t>
  </si>
  <si>
    <t>25×13m
10.4×13m</t>
  </si>
  <si>
    <t>위탁
(청소년폭력예방재단)</t>
  </si>
  <si>
    <t>배드민턴, 농구,
탁구,배구,풋살</t>
  </si>
  <si>
    <t>30X46.2X11.3m</t>
  </si>
  <si>
    <t>30.6m X 27.5m</t>
  </si>
  <si>
    <t>운동삼담실</t>
  </si>
  <si>
    <t>은평구민체육센터</t>
  </si>
  <si>
    <t>17×34×13.5m</t>
  </si>
  <si>
    <t>25m×15m
유아풀(반원형)</t>
  </si>
  <si>
    <t>골프장,조깅트랙(130m),
생활체육실</t>
  </si>
  <si>
    <t>위탁
((사)은평천사원 )</t>
  </si>
  <si>
    <t>서대문구
(도시관리공단)</t>
  </si>
  <si>
    <t>24×31×10m</t>
  </si>
  <si>
    <t>배드민턴, 농구,
에어로빅</t>
  </si>
  <si>
    <t>25×15m
17×7m</t>
  </si>
  <si>
    <t>위탁
(한국청소년재단)</t>
  </si>
  <si>
    <t>18×32×6m</t>
  </si>
  <si>
    <t>농구,실내축구,배구,
배드민턴,탁구,검도</t>
  </si>
  <si>
    <t>38×16m
25×13m</t>
  </si>
  <si>
    <t>다목적실,무용실,
소극장</t>
  </si>
  <si>
    <t>위탁
(마포문화재단)</t>
  </si>
  <si>
    <t>32×21,
15.5×14.1m</t>
  </si>
  <si>
    <t>배드민턴,탁구,
검도,농구</t>
  </si>
  <si>
    <t>25×13m
9.2×2.5m</t>
  </si>
  <si>
    <t>골프연습장,
소체육관</t>
  </si>
  <si>
    <t>18.75*35*7.97m</t>
  </si>
  <si>
    <t>배드민턴,탁구,풋살,
농구, 댄스스포츠</t>
  </si>
  <si>
    <t>312.5</t>
  </si>
  <si>
    <t>25*12.5m
(유아풀)7*5m</t>
  </si>
  <si>
    <t>프로그램실, 
소극장, GX룸</t>
  </si>
  <si>
    <t>염리생활체육관</t>
  </si>
  <si>
    <t>32×22×16m</t>
  </si>
  <si>
    <t>다목적체육실, 샤워실</t>
  </si>
  <si>
    <t>성미산체육관</t>
  </si>
  <si>
    <t>34×33.6×16.72m</t>
  </si>
  <si>
    <t>다목적체육실, 샤워실,
학습실</t>
  </si>
  <si>
    <t>2014</t>
  </si>
  <si>
    <t>마포구민체육센터</t>
  </si>
  <si>
    <t>49×24m, 49×32m</t>
  </si>
  <si>
    <t>배드민턴, 탁구, 
농구 , 볼링</t>
  </si>
  <si>
    <t>다목적체육관, 체력단련실, 
볼링장, GX룸, 샤워실 등</t>
  </si>
  <si>
    <t>양천구민체육센터</t>
  </si>
  <si>
    <t>배드민턴, 
농구, 탁구</t>
  </si>
  <si>
    <t>25×10m,15×6m,
11×7m</t>
  </si>
  <si>
    <t>에어로빅실,헬스장,
검도장,태권도장</t>
  </si>
  <si>
    <t>신월문화체육센터</t>
  </si>
  <si>
    <t>28mx17m</t>
  </si>
  <si>
    <t>25×10m
11×7m</t>
  </si>
  <si>
    <t>문화청소년실
주민생활시설</t>
  </si>
  <si>
    <t>목동문화체육센터</t>
  </si>
  <si>
    <t>32×19.4</t>
  </si>
  <si>
    <t>25×11.72m
17×7.9×2.1m</t>
  </si>
  <si>
    <t>에어로빅장,문화
강좌실,소강당</t>
  </si>
  <si>
    <t>양천 주민편익시설</t>
  </si>
  <si>
    <t>33×23.8m</t>
  </si>
  <si>
    <t>농구, 검도</t>
  </si>
  <si>
    <t>21×34×15m</t>
  </si>
  <si>
    <t>배드민턴,농구,
배구,골프연습장</t>
  </si>
  <si>
    <t>25×17m
유아풀</t>
  </si>
  <si>
    <t>에어로빅장,운동처방실,
유아체능단실</t>
  </si>
  <si>
    <t>공항동문화체육센터</t>
  </si>
  <si>
    <t>25×16m
유아풀(반원형)</t>
  </si>
  <si>
    <t>독서실,다목적실</t>
  </si>
  <si>
    <t>마곡레포츠센터</t>
  </si>
  <si>
    <t>34.2×19.5×10.5m</t>
  </si>
  <si>
    <t>25m×15m
유아풀</t>
  </si>
  <si>
    <t>프로그램실,
세미나실</t>
  </si>
  <si>
    <t>구로구민체육센터</t>
  </si>
  <si>
    <t>20×30×10.4m</t>
  </si>
  <si>
    <t>농구, 배구,
족구, 핸드볼</t>
  </si>
  <si>
    <t>25×14.2m
14.2×6.7m</t>
  </si>
  <si>
    <t>216백만원</t>
  </si>
  <si>
    <t>구민생활체육관</t>
  </si>
  <si>
    <t>차밍디스코</t>
  </si>
  <si>
    <t>20×35m</t>
  </si>
  <si>
    <t>댄스스포츠,요가,
탁구, 에어로빅</t>
  </si>
  <si>
    <t>스포츠교실
1,2,3교실</t>
  </si>
  <si>
    <t>13×15m</t>
  </si>
  <si>
    <t>신도림 생활체육관</t>
  </si>
  <si>
    <t>ㅡ</t>
  </si>
  <si>
    <t>25x12m</t>
  </si>
  <si>
    <t>탁구장, 스포츠교실</t>
  </si>
  <si>
    <t>개웅산 생활체육관</t>
  </si>
  <si>
    <t>농구,배드민턴,
댄스스포츠</t>
  </si>
  <si>
    <t>금천구민문화체육센터</t>
  </si>
  <si>
    <t>금천구시설관리공단</t>
  </si>
  <si>
    <t>풋살</t>
  </si>
  <si>
    <t>40×60×15m</t>
  </si>
  <si>
    <t>배드민턴, 농구, 
배구, 풋살, 탁구</t>
  </si>
  <si>
    <t>25m×15m
13mx5.5m</t>
  </si>
  <si>
    <t>7,032백만원</t>
  </si>
  <si>
    <t>8,400백만원</t>
  </si>
  <si>
    <t>에어로빅실,라켓볼장,
컴퓨터교실,청소년교실</t>
  </si>
  <si>
    <t>1,500만원</t>
  </si>
  <si>
    <t>2,400cd</t>
  </si>
  <si>
    <t>2400x800</t>
  </si>
  <si>
    <t>금빛휘트니스센터</t>
  </si>
  <si>
    <t>17×14m</t>
  </si>
  <si>
    <t>야외무대, 문화룸</t>
  </si>
  <si>
    <t>영등포 제1스포츠센터</t>
  </si>
  <si>
    <t>영등포구시설관리공단</t>
  </si>
  <si>
    <t>배드민턴,  농구,
배구</t>
  </si>
  <si>
    <t>영등포 제2스포츠센터</t>
  </si>
  <si>
    <t>16×34m</t>
  </si>
  <si>
    <t>배드민턴,  농구,
배구, 탁구</t>
  </si>
  <si>
    <t>25m×10m
유아풀</t>
  </si>
  <si>
    <t>조계종사회복지재단</t>
  </si>
  <si>
    <t>16.5×21×3.5
2개</t>
  </si>
  <si>
    <t xml:space="preserve">25m×16m      </t>
  </si>
  <si>
    <t>체육실
다목적실</t>
  </si>
  <si>
    <t>흑석체육센터</t>
  </si>
  <si>
    <t>25×13.5m
13.5×4m</t>
  </si>
  <si>
    <t>동작구민체육센터</t>
  </si>
  <si>
    <t>22×30×14m</t>
  </si>
  <si>
    <t>배드민턴,
탁구, 검도</t>
  </si>
  <si>
    <t>26x16m
16x6m</t>
  </si>
  <si>
    <t>사당문화회관</t>
  </si>
  <si>
    <t>25x9m</t>
  </si>
  <si>
    <t>헬스장, 다목적강당</t>
  </si>
  <si>
    <t>사당종합체육관</t>
  </si>
  <si>
    <t>64.8x25m</t>
  </si>
  <si>
    <t>배드민턴, 농구, 탁구
배구, 검도</t>
  </si>
  <si>
    <t>20x38x15m</t>
  </si>
  <si>
    <t>13,805백만원</t>
  </si>
  <si>
    <t>스쿼시장,태권도장,
에어로빅실,문화강의실</t>
  </si>
  <si>
    <t>신림체육센터</t>
  </si>
  <si>
    <t>25m×10m</t>
  </si>
  <si>
    <t>수영장,헬스장</t>
  </si>
  <si>
    <t>서초구민체육센터</t>
  </si>
  <si>
    <t>배드민튼</t>
  </si>
  <si>
    <t>16×30×10m</t>
  </si>
  <si>
    <t>25x13m</t>
  </si>
  <si>
    <t>7,290백만원</t>
  </si>
  <si>
    <t>유도장, 탁구장
라켓볼장</t>
  </si>
  <si>
    <t>2002년</t>
  </si>
  <si>
    <t>테니스장
에어로빅장</t>
  </si>
  <si>
    <t>언남문화체육센터</t>
  </si>
  <si>
    <t>위탁
(한국문화스포츠진흥원)</t>
  </si>
  <si>
    <t>25x15m</t>
  </si>
  <si>
    <t>골프연습장
탁구장</t>
  </si>
  <si>
    <t>강남 구민체육관</t>
  </si>
  <si>
    <t>런링</t>
  </si>
  <si>
    <t>33x19.2m</t>
  </si>
  <si>
    <t>배드민턴,
농구,배구,탁구</t>
  </si>
  <si>
    <t>조깅트랙(90m),
탁구장,에어로빅장</t>
  </si>
  <si>
    <t>1994</t>
  </si>
  <si>
    <t>대진 체육관</t>
  </si>
  <si>
    <t>챠밍댄스</t>
  </si>
  <si>
    <t>요가</t>
  </si>
  <si>
    <t>30x18m</t>
  </si>
  <si>
    <t>생활체조</t>
  </si>
  <si>
    <t>43.2x25m</t>
  </si>
  <si>
    <t>농구,배드민턴,
테니스,탁구</t>
  </si>
  <si>
    <t>11m×25m1.1m
11m×6m0.8m</t>
  </si>
  <si>
    <t>위탁
((사)홀리비전)</t>
  </si>
  <si>
    <t>20x10m</t>
  </si>
  <si>
    <t>25mX12m</t>
  </si>
  <si>
    <t>요가,에어로빅실</t>
  </si>
  <si>
    <t>강남주민편익시설</t>
  </si>
  <si>
    <t>위탁
((사)흥사단)</t>
  </si>
  <si>
    <t>25×13m
25×8.5m</t>
  </si>
  <si>
    <t>체력단련장,탁구장,
에어로빅장</t>
  </si>
  <si>
    <t>28X3.2m</t>
  </si>
  <si>
    <t>36×23.5m</t>
  </si>
  <si>
    <t>배드민턴,농구, 
태권도,인라인등</t>
  </si>
  <si>
    <t>스쿼시,에어로빅,
시청각실,문화관</t>
  </si>
  <si>
    <t>농구,검도,
배드민턴,탁구</t>
  </si>
  <si>
    <t>발레,요가
밸리댄스</t>
  </si>
  <si>
    <t>서울곰두리체육센터</t>
  </si>
  <si>
    <t>35.8m*21.3m</t>
  </si>
  <si>
    <t xml:space="preserve">25*16m, 25*13m,15*8m             </t>
  </si>
  <si>
    <t>재활체육실,요가실,
에어로빅실 등</t>
  </si>
  <si>
    <t>송아아루름체육센터</t>
  </si>
  <si>
    <t>온조대왕문화체육관</t>
  </si>
  <si>
    <t>20×40×20m</t>
  </si>
  <si>
    <t>배드민턴,농구,배구,
탁구, 핸드볼, 체조</t>
  </si>
  <si>
    <t>25mx15m
10mx7m</t>
  </si>
  <si>
    <t>8775백만원</t>
  </si>
  <si>
    <t>6048백만원</t>
  </si>
  <si>
    <t>문화강좌실,유아체능실,
에어로빅장,골프연습장</t>
  </si>
  <si>
    <t>해공체육문화센터</t>
  </si>
  <si>
    <t>댄스프로그램</t>
  </si>
  <si>
    <t>18×40×15m</t>
  </si>
  <si>
    <t>배드민턴, 농구,
배구, 체조</t>
  </si>
  <si>
    <t>2400백만원</t>
  </si>
  <si>
    <t>969백만원</t>
  </si>
  <si>
    <t>강동유소년스포츠센터</t>
  </si>
  <si>
    <t>11.8*30m
10.8*18m</t>
  </si>
  <si>
    <t>무용,체조</t>
  </si>
  <si>
    <t>20*10m</t>
  </si>
  <si>
    <t>서울숲 게이트볼장</t>
  </si>
  <si>
    <t>20x25</t>
  </si>
  <si>
    <t>22x18
22x17</t>
  </si>
  <si>
    <t>중랑천체육공원 게이트볼장</t>
  </si>
  <si>
    <t>망우저류조공원 게이트볼장</t>
  </si>
  <si>
    <t>홍제 게이트볼장</t>
  </si>
  <si>
    <t>22x17
24x13</t>
  </si>
  <si>
    <t>구로실내 게이트볼장</t>
  </si>
  <si>
    <t>고척근린공원 게이트볼장</t>
  </si>
  <si>
    <t>보라매공원 게이트볼장</t>
  </si>
  <si>
    <t>23x30
20x25</t>
  </si>
  <si>
    <t>반포종합운동장 게이트볼장</t>
  </si>
  <si>
    <t>25x15</t>
  </si>
  <si>
    <t>혜화동 1-21</t>
  </si>
  <si>
    <t>종로구 시설관리공단</t>
  </si>
  <si>
    <t>월회원제 운영(기본)</t>
  </si>
  <si>
    <t>창신동 222-8</t>
  </si>
  <si>
    <t>종로구시설관리공단            (3762-2530~1)</t>
  </si>
  <si>
    <t>흑석동 116-1</t>
  </si>
  <si>
    <t>동작구도시시설관리공단</t>
  </si>
  <si>
    <t>용산구 시설관리공단</t>
  </si>
  <si>
    <t>신대방동 460-1</t>
  </si>
  <si>
    <t>위탁
(한국장로교복지재단)</t>
  </si>
  <si>
    <t>성수1가 685-20</t>
  </si>
  <si>
    <t>서울시체육회(499-1800)</t>
  </si>
  <si>
    <t>37명</t>
  </si>
  <si>
    <t>성동구민</t>
  </si>
  <si>
    <t>위탁
(서울카톨릭청소년회)</t>
  </si>
  <si>
    <t>광진구 시설관리공단</t>
  </si>
  <si>
    <t>뚝섬한강공원 수영장</t>
  </si>
  <si>
    <t>동대문구시설관리공단(2247-9662)</t>
  </si>
  <si>
    <t>동대문구 시설관리공단</t>
  </si>
  <si>
    <t>동대문구민</t>
  </si>
  <si>
    <t>92㎡</t>
  </si>
  <si>
    <t>중랑구묵동22-1</t>
  </si>
  <si>
    <t xml:space="preserve">13×4
</t>
  </si>
  <si>
    <t>gongdan.go.kr</t>
  </si>
  <si>
    <t>성북구 도시관리공단</t>
  </si>
  <si>
    <t>개별이용</t>
  </si>
  <si>
    <t>4,990백만원</t>
  </si>
  <si>
    <t>.</t>
  </si>
  <si>
    <t>수유동</t>
  </si>
  <si>
    <t>도시관리공단(3499-6500)</t>
  </si>
  <si>
    <t>www.gangbukcmc.seoul.kr</t>
  </si>
  <si>
    <t>강북구 도시관리공단</t>
  </si>
  <si>
    <t>44명</t>
  </si>
  <si>
    <t>회원제운영</t>
  </si>
  <si>
    <t>성인6레인,청소년4레인,유아플</t>
  </si>
  <si>
    <t>수영장,남여탈의실 및 샤워장</t>
  </si>
  <si>
    <t>체력단련시설(헬스장)</t>
  </si>
  <si>
    <t xml:space="preserve"> 런닝머신등44종77대 </t>
  </si>
  <si>
    <t>214㎡</t>
  </si>
  <si>
    <t>헬스장,남여탈의실 샤워장</t>
  </si>
  <si>
    <t>생활체육실</t>
  </si>
  <si>
    <t>수유동산20-9</t>
  </si>
  <si>
    <t>900-6650~1</t>
  </si>
  <si>
    <t>www.nanna.seoul.kr</t>
  </si>
  <si>
    <t>18명(정규직)임시직 8명</t>
  </si>
  <si>
    <t>13,188백만원</t>
  </si>
  <si>
    <t>성닌5레인,유아플</t>
  </si>
  <si>
    <t>남녀 샤워실 탈의실</t>
  </si>
  <si>
    <t>런닝머신등 46종 78대</t>
  </si>
  <si>
    <t>245㎡</t>
  </si>
  <si>
    <t>717㎡</t>
  </si>
  <si>
    <t>도봉구 시설관리공단</t>
  </si>
  <si>
    <t>중계동360-18</t>
  </si>
  <si>
    <t>대한민국상이군경회</t>
  </si>
  <si>
    <t>위탁
(푸른나무 청예단)</t>
  </si>
  <si>
    <t>중랑천 워터파크</t>
  </si>
  <si>
    <t>은평구 시설관리공단</t>
  </si>
  <si>
    <t>위탁
(엔젤스헤이븐)</t>
  </si>
  <si>
    <t>홍은3동 산26-155</t>
  </si>
  <si>
    <t>YMCA(395-8231~4)</t>
  </si>
  <si>
    <t>서대문구 도시관리공단</t>
  </si>
  <si>
    <t>위탁
(명지전문학원)</t>
  </si>
  <si>
    <t>12.5</t>
  </si>
  <si>
    <t>신정동322-10</t>
  </si>
  <si>
    <t>(02)2652-1792</t>
  </si>
  <si>
    <t>양천구 시설관리공단</t>
  </si>
  <si>
    <t>104m</t>
  </si>
  <si>
    <t>신월동987번지</t>
  </si>
  <si>
    <t>(02)2605-4093</t>
  </si>
  <si>
    <t>77m</t>
  </si>
  <si>
    <t>위탁
(대한불교 조계종)</t>
  </si>
  <si>
    <t>강서구시설관리공단</t>
  </si>
  <si>
    <t>www.gssi.or.kr</t>
  </si>
  <si>
    <t>강서구 시설관리공단</t>
  </si>
  <si>
    <t xml:space="preserve">강서구 </t>
  </si>
  <si>
    <t>대한민국상이군경회(2619-6640)</t>
  </si>
  <si>
    <t>kurosportscenter.co.kr</t>
  </si>
  <si>
    <t>14*7</t>
  </si>
  <si>
    <t>신도림 생활체육관 수영장</t>
  </si>
  <si>
    <t>고척체육센터 수영장</t>
  </si>
  <si>
    <t>50+남부캠퍼스 수영장</t>
  </si>
  <si>
    <t>금천구 독산4동371-2</t>
  </si>
  <si>
    <t>(사)한국사회체육진흥회</t>
  </si>
  <si>
    <t>geumcheon.seoul.kr</t>
  </si>
  <si>
    <t>85명</t>
  </si>
  <si>
    <t>금천구청인라인롤러팀</t>
  </si>
  <si>
    <t>50m2</t>
  </si>
  <si>
    <t>영등포시설관리공단</t>
  </si>
  <si>
    <t>여의도 한강공원 수영장</t>
  </si>
  <si>
    <t>사당동 248-6</t>
  </si>
  <si>
    <t>동작구 도시시설관리공단</t>
  </si>
  <si>
    <t>대방동 345-1</t>
  </si>
  <si>
    <t xml:space="preserve">서울시 </t>
  </si>
  <si>
    <t>봉천7동 223-9호</t>
  </si>
  <si>
    <t>02-889-1400</t>
  </si>
  <si>
    <t>http://www.gsc.go.kr/</t>
  </si>
  <si>
    <t>14명</t>
  </si>
  <si>
    <t>관악구민</t>
  </si>
  <si>
    <t>100㎡</t>
  </si>
  <si>
    <t>위탁
(온터두레회)</t>
  </si>
  <si>
    <t>잠원 한강공원 수영장</t>
  </si>
  <si>
    <t>김연기</t>
  </si>
  <si>
    <t>서초구 반포동 114-3</t>
  </si>
  <si>
    <t>서울YMCA (591-6060)</t>
  </si>
  <si>
    <t>www.seochoymca.com</t>
  </si>
  <si>
    <t>91㎡</t>
  </si>
  <si>
    <t>방배열린문화센터 수영장</t>
  </si>
  <si>
    <t>위탁
(코오롱글로벌㈜)</t>
  </si>
  <si>
    <t>위탁
(한국체육지도자총연합회)</t>
  </si>
  <si>
    <t>강남구 도시관리공단</t>
  </si>
  <si>
    <t>위탁
(사)흥사단</t>
  </si>
  <si>
    <t>올림픽 수영경기장</t>
  </si>
  <si>
    <t>위탁
(한국체육산업개발)</t>
  </si>
  <si>
    <t>잠실1 수영장</t>
  </si>
  <si>
    <t>서울시수영연맹</t>
  </si>
  <si>
    <t>16.5x6.5</t>
  </si>
  <si>
    <t>잠실2 수영장</t>
  </si>
  <si>
    <t>서울시교육청</t>
  </si>
  <si>
    <t>송파구 시설관리공단</t>
  </si>
  <si>
    <t xml:space="preserve">25m*16m      25m*13m       15m*8m             </t>
  </si>
  <si>
    <t>광나루 한강공원 수영장</t>
  </si>
  <si>
    <t>igangdong.or.kr</t>
  </si>
  <si>
    <t>30명</t>
  </si>
  <si>
    <t>우레탄
(콘크리트)</t>
  </si>
  <si>
    <t>특수
콘크리트</t>
  </si>
  <si>
    <t>간이</t>
  </si>
  <si>
    <t>투수콘</t>
  </si>
  <si>
    <t>수지우레탄</t>
  </si>
  <si>
    <t>영롱이 인라인장(마당)</t>
  </si>
  <si>
    <t>아크릴
라텍스</t>
  </si>
  <si>
    <t>황학정</t>
  </si>
  <si>
    <t>대한궁도협회황학정</t>
  </si>
  <si>
    <t>2002~2003</t>
  </si>
  <si>
    <t>국공전수관</t>
  </si>
  <si>
    <t>대한궁도협회(사) 이한정</t>
  </si>
  <si>
    <t>수락정</t>
  </si>
  <si>
    <t>노원구궁도협회</t>
  </si>
  <si>
    <t>난지 한강공원 국궁장</t>
  </si>
  <si>
    <t>서울시 궁도협회</t>
  </si>
  <si>
    <t>65~85</t>
  </si>
  <si>
    <t>영학정</t>
  </si>
  <si>
    <t>서울공항정</t>
  </si>
  <si>
    <t>관악정</t>
  </si>
  <si>
    <t>대한궁도협회(887-7971)</t>
  </si>
  <si>
    <t>397백만원</t>
  </si>
  <si>
    <t>서대문체육회관</t>
  </si>
  <si>
    <t>장애인론볼장</t>
  </si>
  <si>
    <t>4,889
4,182</t>
  </si>
  <si>
    <t>172
172</t>
  </si>
  <si>
    <t>반송1동테니스장</t>
  </si>
  <si>
    <t>서부하수처리장
테니스장</t>
  </si>
  <si>
    <t>중앙하수처리장
테니스장</t>
  </si>
  <si>
    <t>부산환경공단
중앙사업소</t>
  </si>
  <si>
    <t>위탁
(부산서구스포츠클럽)</t>
  </si>
  <si>
    <t>국민체육문예센터</t>
  </si>
  <si>
    <t>18.5×28×10.7m</t>
  </si>
  <si>
    <t>탁구, 농구, 배드민턴,배구</t>
  </si>
  <si>
    <t>25m×12.6m
3.9m×10m</t>
  </si>
  <si>
    <t>공연장, 프로그램실 등</t>
  </si>
  <si>
    <t>수정산가족체육공원
실내체육관</t>
  </si>
  <si>
    <t>6.1 × 19.8m</t>
  </si>
  <si>
    <t>부산진구 국민체육센터</t>
  </si>
  <si>
    <t>위탁
(사)한국스포츠건설팅협회</t>
  </si>
  <si>
    <t>30x20m</t>
  </si>
  <si>
    <t>배드민턴,어린이축구, 
피구, 배구,농구</t>
  </si>
  <si>
    <t>스튜디오, 사무실, 종합안내소
락카룸, 샤워실, 휴게실</t>
  </si>
  <si>
    <t>20x15x1면
18x15x2면</t>
  </si>
  <si>
    <t>실내체육관 1층 실내, 면적 재조정</t>
  </si>
  <si>
    <t>성인=1,500,유아풀=200 물놀이풀=863</t>
  </si>
  <si>
    <t>동구 국민체육문예센터
실내수영장</t>
  </si>
  <si>
    <t>부산진구 국민체육센터
수영장</t>
  </si>
  <si>
    <t>위탁
(사)한국스포츠컨설팅협회</t>
  </si>
  <si>
    <t>올림픽기념 국민생활관 지하1층내 일부</t>
  </si>
  <si>
    <t>위탁
((사)신나는 사상
스포츠클럽)</t>
  </si>
  <si>
    <t>명지레포츠센터
골프연습장</t>
  </si>
  <si>
    <t>명지레포츠센터 내 2층 일부</t>
  </si>
  <si>
    <t>동구국민체육문예센터
골프연습장</t>
  </si>
  <si>
    <t>국민체육문예센터
2층 일부</t>
  </si>
  <si>
    <t>남부환경공원
풋살장</t>
  </si>
  <si>
    <t>남부환경공원
농구장</t>
  </si>
  <si>
    <t>남부환경공원
그라운드골프장</t>
  </si>
  <si>
    <t>생곡환경공원
족구장</t>
  </si>
  <si>
    <t>부산환경공단
(생곡사업소)</t>
  </si>
  <si>
    <t>부산환경공단
(기장사업소)</t>
  </si>
  <si>
    <t>강변환경공원
족구장</t>
  </si>
  <si>
    <t>부산환경공단
(강변사업소)</t>
  </si>
  <si>
    <t>강변환경공원
멀티코트</t>
  </si>
  <si>
    <t>부산환경공단
(정관사업소)</t>
  </si>
  <si>
    <t>중앙하수처리장
스케이트파크</t>
  </si>
  <si>
    <t>부산환경공단
(중앙사업소)</t>
  </si>
  <si>
    <t>중앙하수처리장
족구장</t>
  </si>
  <si>
    <t>부산환경공단
(수영사업소)</t>
  </si>
  <si>
    <t>수영환경공원
농구장</t>
  </si>
  <si>
    <t>수영환경공원
족구장</t>
  </si>
  <si>
    <t>이현동 산28-5외11필지</t>
  </si>
  <si>
    <t>이현공원
다목적운동장</t>
  </si>
  <si>
    <t>3,200백만원</t>
  </si>
  <si>
    <t>서구 비산7동 3442</t>
  </si>
  <si>
    <t>북부하수처리장
축구장</t>
  </si>
  <si>
    <t>대구환경
공단</t>
  </si>
  <si>
    <t>대구환경공단
(북부사업소)</t>
  </si>
  <si>
    <t>한국잔디</t>
  </si>
  <si>
    <t>615백만원</t>
  </si>
  <si>
    <t>비산강변축구장</t>
  </si>
  <si>
    <t>북구 조야동</t>
  </si>
  <si>
    <t>강변축구장</t>
  </si>
  <si>
    <t>양잔디 3
인조잔디 2</t>
  </si>
  <si>
    <t>4,211백만원</t>
  </si>
  <si>
    <t>639 lux</t>
  </si>
  <si>
    <t>850백만원</t>
  </si>
  <si>
    <t>신천유소년축구장</t>
  </si>
  <si>
    <t>시민운동장
다목적 유소년 축구장</t>
  </si>
  <si>
    <t>연암공원
축구장</t>
  </si>
  <si>
    <t>의자식,         계단식</t>
  </si>
  <si>
    <t>수성구 범어동 356</t>
  </si>
  <si>
    <t>수성구민운동장</t>
  </si>
  <si>
    <t>양잔디</t>
  </si>
  <si>
    <t>2,268백만원</t>
  </si>
  <si>
    <t>수성구 노변동 422-5</t>
  </si>
  <si>
    <t>고산정수사업소
운동장</t>
  </si>
  <si>
    <t>고산정수사업소</t>
  </si>
  <si>
    <t>558백만원</t>
  </si>
  <si>
    <t>달서구 대천동 900</t>
  </si>
  <si>
    <t>호림강나루공원
축구장</t>
  </si>
  <si>
    <t>360백만원</t>
  </si>
  <si>
    <t>월배축구장</t>
  </si>
  <si>
    <t>달성군 다사읍 매곡리 산85</t>
  </si>
  <si>
    <t>매곡정수사업소
축구장</t>
  </si>
  <si>
    <t>매곡정수사업소</t>
  </si>
  <si>
    <t>68
47</t>
  </si>
  <si>
    <t>105
75</t>
  </si>
  <si>
    <t>1,286백만원</t>
  </si>
  <si>
    <t>달성군민운동장</t>
  </si>
  <si>
    <t>달성군
(위탁:달성군시설관리공단)</t>
  </si>
  <si>
    <t>72
40</t>
  </si>
  <si>
    <t>110
80</t>
  </si>
  <si>
    <t>하빈 면민운동장</t>
  </si>
  <si>
    <t>논공축구장</t>
  </si>
  <si>
    <t>다사체육공원
축구장</t>
  </si>
  <si>
    <t>가창체육공원
축구장</t>
  </si>
  <si>
    <t>화원유원지 강변축구장</t>
  </si>
  <si>
    <t>70
70</t>
  </si>
  <si>
    <t>110
95</t>
  </si>
  <si>
    <t>다사축구장</t>
  </si>
  <si>
    <t>화원명곡체육공원 다목적운동장</t>
  </si>
  <si>
    <t>화원명곡체육공원 
다목적운동장</t>
  </si>
  <si>
    <t>달성종합스포츠파크 보조경기장</t>
  </si>
  <si>
    <t>달성종합스포츠파크 
보조경기장</t>
  </si>
  <si>
    <t>건설사업비는 달성종합스포츠파크 총사업비를 말함.</t>
  </si>
  <si>
    <t>하빈지구 강변축구장</t>
  </si>
  <si>
    <t>환경자원사업소 축구장</t>
  </si>
  <si>
    <t>불로둔치야구장</t>
  </si>
  <si>
    <t>검단동 리틀야구장</t>
  </si>
  <si>
    <t>검단동 강변야구장</t>
  </si>
  <si>
    <t>북구(직영)</t>
  </si>
  <si>
    <t>구암 테니스장</t>
  </si>
  <si>
    <t>구암배수지 내</t>
  </si>
  <si>
    <t>월배테니스장</t>
  </si>
  <si>
    <t>남구 국민체육센터</t>
  </si>
  <si>
    <t>남구
위탁((사)남구스포츠클럽)</t>
  </si>
  <si>
    <t>22.7×44.4×13.6m</t>
  </si>
  <si>
    <t>농구,탁구,배드민턴</t>
  </si>
  <si>
    <t>헬스장, 상담실, 사무실 
샤워실,다목적강좌실</t>
  </si>
  <si>
    <t>달구벌 재활스포츠센터
체육관</t>
  </si>
  <si>
    <t>달성군민체육관</t>
  </si>
  <si>
    <t>23×46×14m</t>
  </si>
  <si>
    <t>문화강의실,사무실,샤워실,탈의실,생활체육공간,카페테리아</t>
  </si>
  <si>
    <t xml:space="preserve">중구 </t>
  </si>
  <si>
    <t>사정동 산1</t>
  </si>
  <si>
    <t>사정축구장</t>
  </si>
  <si>
    <t>중구체육복지센터</t>
  </si>
  <si>
    <t>갈마공원
축구장</t>
  </si>
  <si>
    <t>월평축구장</t>
  </si>
  <si>
    <t>상수도사업본부</t>
  </si>
  <si>
    <t>관저체육공원
운동장</t>
  </si>
  <si>
    <t>옥녀봉체육공원 축구장</t>
  </si>
  <si>
    <t>다목적구장,
인공암벽</t>
  </si>
  <si>
    <t>노은동 270</t>
  </si>
  <si>
    <t>대전월드컵경기장</t>
  </si>
  <si>
    <t>2개소(340개)</t>
  </si>
  <si>
    <t>2,500lux</t>
  </si>
  <si>
    <t>수영장,에어로빅장,체력단련장</t>
  </si>
  <si>
    <t>6레인</t>
  </si>
  <si>
    <t>대전월드컵경기장
보조경기장</t>
  </si>
  <si>
    <t>교육원축구장</t>
  </si>
  <si>
    <t>공무원교육원</t>
  </si>
  <si>
    <t>신탄신축구장</t>
  </si>
  <si>
    <t>을미기공원
축구장</t>
  </si>
  <si>
    <t>송촌축구장</t>
  </si>
  <si>
    <t>덕암축구센터</t>
  </si>
  <si>
    <t>덕암야구장</t>
  </si>
  <si>
    <t>서  구</t>
  </si>
  <si>
    <t>월평
사이클경기장</t>
  </si>
  <si>
    <t>사이클연맹, 경륜선수</t>
  </si>
  <si>
    <t>피스타</t>
  </si>
  <si>
    <t>천연잔디, 투스콘</t>
  </si>
  <si>
    <t xml:space="preserve">선수연습장 </t>
  </si>
  <si>
    <t>1급(2003)</t>
  </si>
  <si>
    <t>위탁
(대덕구체육회)</t>
  </si>
  <si>
    <t>핸드볼,배드민턴, 탁구,
태권도,배구,농구</t>
  </si>
  <si>
    <t>장애인체육센터</t>
  </si>
  <si>
    <t>탁구,배드민턴,농구 등</t>
  </si>
  <si>
    <t>회의실,체력증진센터 등</t>
  </si>
  <si>
    <t>대덕국민체육센터</t>
  </si>
  <si>
    <t>위탁
(목상동주민복지위원회)</t>
  </si>
  <si>
    <t>수영, 헬스</t>
  </si>
  <si>
    <t>대암게이트볼장</t>
  </si>
  <si>
    <t>화장실,락카룸,
휴게실</t>
  </si>
  <si>
    <t>실내1면,
실외1면</t>
  </si>
  <si>
    <t>갈마게이트볼장</t>
  </si>
  <si>
    <t>20×15m×1면</t>
  </si>
  <si>
    <t>은평게이트볼장</t>
  </si>
  <si>
    <t>복수게이트볼장</t>
  </si>
  <si>
    <t>관저게이트볼장</t>
  </si>
  <si>
    <t>갈마봉근린공원 전천후게이트볼장</t>
  </si>
  <si>
    <t>22.5m×17.6m×1면</t>
  </si>
  <si>
    <t>노인복지관 게이트볼장</t>
  </si>
  <si>
    <t>23m×17m×1면</t>
  </si>
  <si>
    <t>을미기근린공원 게이트볼장</t>
  </si>
  <si>
    <t>23m×18m×1면</t>
  </si>
  <si>
    <t>사정 인라인스케이트장</t>
  </si>
  <si>
    <t>월드컵 인라인롤러장</t>
  </si>
  <si>
    <t>코러실</t>
  </si>
  <si>
    <t>평판의자</t>
  </si>
  <si>
    <t>뱅크트랙</t>
  </si>
  <si>
    <t>지수체육공원 궁도장</t>
  </si>
  <si>
    <t>지수체육공원 내</t>
  </si>
  <si>
    <t>내동 220-8</t>
  </si>
  <si>
    <t>월평양궁장</t>
  </si>
  <si>
    <t>시설관리공단(양궁협회533-3698)</t>
  </si>
  <si>
    <t>덕명동 산10-11</t>
  </si>
  <si>
    <t>복용 승마장</t>
  </si>
  <si>
    <t>철근콘트리트</t>
  </si>
  <si>
    <t>실내승마장 준공(2017년)</t>
  </si>
  <si>
    <t>서   구</t>
  </si>
  <si>
    <t>대전 서구 탄방동 1084번지</t>
  </si>
  <si>
    <t>남선공원 빙상장</t>
  </si>
  <si>
    <t>철골철근콘크리트조</t>
  </si>
  <si>
    <t>외삼족구장</t>
  </si>
  <si>
    <t>대전시체육회</t>
  </si>
  <si>
    <t>12면</t>
  </si>
  <si>
    <t>주경기장에 
포함</t>
  </si>
  <si>
    <t>천연잔디 조성
:2017. 12.</t>
  </si>
  <si>
    <t>시설개선공사로 좌석감소('15.12.18. 22,005석 → 20,639석 / 감 1,366)</t>
  </si>
  <si>
    <t>2016년 6면
2017년 4면</t>
  </si>
  <si>
    <t>2012년 6면
2015년 10면</t>
  </si>
  <si>
    <t>안청공원 축구장
부지옆</t>
  </si>
  <si>
    <t>광주</t>
  </si>
  <si>
    <t>염주씨름장</t>
  </si>
  <si>
    <t>지름 17m</t>
  </si>
  <si>
    <t>광주월드컵
경기장 부지내</t>
  </si>
  <si>
    <t>검도장</t>
  </si>
  <si>
    <t>첨단 실내배드민턴장
(구관)</t>
  </si>
  <si>
    <t>광화 게이트볼장</t>
  </si>
  <si>
    <t>20×16.5</t>
  </si>
  <si>
    <t>승촌게이트볼장</t>
  </si>
  <si>
    <t>남구
(대촌동주민자치위원회)</t>
  </si>
  <si>
    <t>28×23×1면
21×17×1면</t>
  </si>
  <si>
    <t>락카룸, 탕비실, 
화장실, 주차장</t>
  </si>
  <si>
    <t>실내 1
실외 1</t>
  </si>
  <si>
    <t>서향순올림픽제패
기념 양궁장</t>
  </si>
  <si>
    <t>월드컵경기장 내</t>
  </si>
  <si>
    <t>남  구</t>
  </si>
  <si>
    <t>광주국제양궁장</t>
  </si>
  <si>
    <t>광주광역시
승마장</t>
  </si>
  <si>
    <t>광주광역시승마협회(373-0815)</t>
  </si>
  <si>
    <t>실내 및 실외</t>
  </si>
  <si>
    <t xml:space="preserve"> 1,252백만원</t>
  </si>
  <si>
    <t>염주골프센터</t>
  </si>
  <si>
    <t>위탁
(광주광역시 도시공사)</t>
  </si>
  <si>
    <t>2,662백만원</t>
  </si>
  <si>
    <t>모아레포츠타운
골프연습장</t>
  </si>
  <si>
    <t>위탁
(모아레포츠타운㈜)</t>
  </si>
  <si>
    <t>광주실내빙상장</t>
  </si>
  <si>
    <t>900석</t>
  </si>
  <si>
    <t>철근콘크리트 라멘조</t>
  </si>
  <si>
    <t>4,086백만원</t>
  </si>
  <si>
    <t>월드컵경기장 내
부설</t>
  </si>
  <si>
    <t>위탁
(시장애인체육회)</t>
  </si>
  <si>
    <t>경기장 9홀,
퍼팅장1개소</t>
  </si>
  <si>
    <t>탁구대 6면</t>
  </si>
  <si>
    <t>월드컵부지내 포함</t>
  </si>
  <si>
    <t>외도제2축구장</t>
  </si>
  <si>
    <t>부지면적 서귀포 전천후게이트볼장에 포함</t>
  </si>
  <si>
    <t>인조잔디
천연잔디</t>
  </si>
  <si>
    <t>76
76</t>
  </si>
  <si>
    <t>109
109</t>
  </si>
  <si>
    <t>2
1</t>
  </si>
  <si>
    <t>서귀포시
(위탁 제주유나이티드Fc)</t>
  </si>
  <si>
    <t>부지 면적, 표선생활체육 주경기장에 포함</t>
  </si>
  <si>
    <t>제주</t>
  </si>
  <si>
    <t>제주종합경기장
인라인스케이트연습장</t>
  </si>
  <si>
    <t>서    귀    포
인라인롤러장</t>
  </si>
  <si>
    <t>한라정(궁도장)</t>
  </si>
  <si>
    <t>문화체육과(750-7255)</t>
  </si>
  <si>
    <t>32,000천원</t>
  </si>
  <si>
    <t>탈의실, 샤워실, 휴게실, 주차장 등</t>
  </si>
  <si>
    <t>한림읍 금능리 산19-2</t>
  </si>
  <si>
    <t>청소년수련원
골프연습장</t>
  </si>
  <si>
    <t>근로복지공단제주청소년수련원(064-796-1680)</t>
  </si>
  <si>
    <t>18홀
클럽하우스1동</t>
  </si>
  <si>
    <t>위탁
(수원도시공사)</t>
  </si>
  <si>
    <t>부천도시공사</t>
  </si>
  <si>
    <t>광명도시공사</t>
  </si>
  <si>
    <t>부대시설, 다목적구장, 족구장 1면 포함(테니스장, 롤러스케이트장, 구기체육관은 별도 현황으로 기재)</t>
  </si>
  <si>
    <t>게이트볼장, 풋살장, 테니스장 1면, 농구장, 부대시설 포함(체육센터 부지 제외)</t>
  </si>
  <si>
    <t>테니스장 6, 보조축구장 2,
 게이트볼장 1</t>
  </si>
  <si>
    <t>육상경기장 내 축구장 포함</t>
  </si>
  <si>
    <t xml:space="preserve"> 우만동 228</t>
  </si>
  <si>
    <t>수원월드컵경기장
주경기장</t>
  </si>
  <si>
    <t>경기도,        수원시</t>
  </si>
  <si>
    <t>월드컵경기장
관리재단</t>
  </si>
  <si>
    <t>좌석접이식</t>
  </si>
  <si>
    <t>2(248등)</t>
  </si>
  <si>
    <t>2,000lux</t>
  </si>
  <si>
    <t>수원월드컵경기장
보조경기장(천연잔디)</t>
  </si>
  <si>
    <t>6(88등)</t>
  </si>
  <si>
    <t>500lux</t>
  </si>
  <si>
    <t>수원월드컵경기장
연습경기장(한국잔디)</t>
  </si>
  <si>
    <t>6(130등)</t>
  </si>
  <si>
    <t>수원월드컵경기장
인조1경기장</t>
  </si>
  <si>
    <t>R.C+철골</t>
  </si>
  <si>
    <t>4(32등)</t>
  </si>
  <si>
    <t>2,00lux</t>
  </si>
  <si>
    <t>수원종합운동장
보조구장</t>
  </si>
  <si>
    <t>1개소(3.9mx1.5m)</t>
  </si>
  <si>
    <t>송죽동 305-1</t>
  </si>
  <si>
    <t>만석
인조잔디구장</t>
  </si>
  <si>
    <t>위  탁
(수원시체육회)</t>
  </si>
  <si>
    <t>강상면사무소</t>
  </si>
  <si>
    <t>게이트볼구장</t>
  </si>
  <si>
    <t>여기산
인조잔디구장</t>
  </si>
  <si>
    <t>고색동 917</t>
  </si>
  <si>
    <t>지방산업단지
인조잔디구장</t>
  </si>
  <si>
    <t>위  탁
(수원산업단지 관리공단)</t>
  </si>
  <si>
    <t>화성시 송산동 91</t>
  </si>
  <si>
    <t>화산체육공원
축구장</t>
  </si>
  <si>
    <t>매탄동 811</t>
  </si>
  <si>
    <t>매탄
인조잔디구장</t>
  </si>
  <si>
    <t>부지는 체육관에
 포함</t>
  </si>
  <si>
    <t>부지면적 중산전천후
게이트볼장에 포함</t>
  </si>
  <si>
    <t>대자동 473-16</t>
  </si>
  <si>
    <t>지영동 865</t>
  </si>
  <si>
    <t>토당동 676-21</t>
  </si>
  <si>
    <t>원능하수처리장축구장</t>
  </si>
  <si>
    <t>고양시
하수행정과</t>
  </si>
  <si>
    <t>어울림축구장</t>
  </si>
  <si>
    <t>고양종합운동장 축구장</t>
  </si>
  <si>
    <t>고양종합운동 보조구장</t>
  </si>
  <si>
    <t>고양종합운동장
사업비 포함</t>
  </si>
  <si>
    <t>동산(창릉동)축구장</t>
  </si>
  <si>
    <t>토사구장</t>
  </si>
  <si>
    <t>정발산공원축구장</t>
  </si>
  <si>
    <t>고양시
(체육진흥과)</t>
  </si>
  <si>
    <t>강촌공원축구장</t>
  </si>
  <si>
    <t>지도공원축구장</t>
  </si>
  <si>
    <t>신원축구장</t>
  </si>
  <si>
    <t>중원구 상대원동 407</t>
  </si>
  <si>
    <t>상대원 유소년 축구장</t>
  </si>
  <si>
    <t>4(24등)</t>
  </si>
  <si>
    <t>중원구 성남동 3110</t>
  </si>
  <si>
    <t>성남종합운동장
보조경기장 인조잔디구장</t>
  </si>
  <si>
    <t>경기도,        성남시</t>
  </si>
  <si>
    <t>성남종합운동장
부지내 위치</t>
  </si>
  <si>
    <t>중원구 금광동 산9번지</t>
  </si>
  <si>
    <t>황송공원
인조잔디구장</t>
  </si>
  <si>
    <t>중원구 여수동 7-15</t>
  </si>
  <si>
    <t>탄천변 제1체육공원
인조잔디 축구장</t>
  </si>
  <si>
    <t>북부수자원생태공원내
인조잔디구장</t>
  </si>
  <si>
    <t xml:space="preserve">부천시 </t>
  </si>
  <si>
    <t>연식의자</t>
  </si>
  <si>
    <t>나무</t>
  </si>
  <si>
    <t>하수처리시설내
옥상 복개체육시설</t>
  </si>
  <si>
    <t>오정대공원
인조잔디구장</t>
  </si>
  <si>
    <t>춘의동 8</t>
  </si>
  <si>
    <t>부천종합운동장 
부지내 위치</t>
  </si>
  <si>
    <t>부천체육관
인조잔디구장</t>
  </si>
  <si>
    <t>부천체육관
부지내 위치</t>
  </si>
  <si>
    <t>옥길지구 근린공원2호 
인조잔디구장</t>
  </si>
  <si>
    <t>소사2배수지 축구장</t>
  </si>
  <si>
    <t>역곡공원 인조잔디구장</t>
  </si>
  <si>
    <t>부천시체육회</t>
  </si>
  <si>
    <t>부곡동 741</t>
  </si>
  <si>
    <t>성호운동장</t>
  </si>
  <si>
    <t>와동 95-2</t>
  </si>
  <si>
    <t>와동축구장</t>
  </si>
  <si>
    <t>초지동 740-3</t>
  </si>
  <si>
    <t>풍경운동장</t>
  </si>
  <si>
    <t>사동 1513</t>
  </si>
  <si>
    <t>호수공원
축구장</t>
  </si>
  <si>
    <t>인조석</t>
  </si>
  <si>
    <t>해양축구장</t>
  </si>
  <si>
    <t>천연잔디 1
마사토 2
인조잔디1</t>
  </si>
  <si>
    <t>64
67</t>
  </si>
  <si>
    <t>100
105</t>
  </si>
  <si>
    <t>19,200
7,035</t>
  </si>
  <si>
    <t>3
1</t>
  </si>
  <si>
    <t>2011
2014</t>
  </si>
  <si>
    <t>221
773</t>
  </si>
  <si>
    <t>인조잔디 1면 추가</t>
  </si>
  <si>
    <t>화랑로 260</t>
  </si>
  <si>
    <t>육상트랙
(400M *8레인)</t>
  </si>
  <si>
    <t>능길운동장</t>
  </si>
  <si>
    <t>석수운동장</t>
  </si>
  <si>
    <t>인조잔디
인조잔디</t>
  </si>
  <si>
    <t>74
57</t>
  </si>
  <si>
    <t>105
85</t>
  </si>
  <si>
    <t>15,540
4,845</t>
  </si>
  <si>
    <t>장화운동장</t>
  </si>
  <si>
    <t>수암꿈나무축구장</t>
  </si>
  <si>
    <t>비봉면 유포리 일원 비봉인공습지</t>
  </si>
  <si>
    <t>비봉인조잔디축구장</t>
  </si>
  <si>
    <t>우정읍 조암리 산28-2</t>
  </si>
  <si>
    <t>쌍봉산근린공원
인조잔디구장</t>
  </si>
  <si>
    <t>동탄2 수질복원센터 상부
인조잔디구장</t>
  </si>
  <si>
    <t>석우동 29-3</t>
  </si>
  <si>
    <t>향남2 화합공원
축구장</t>
  </si>
  <si>
    <t>매송안보테마공원
축구장</t>
  </si>
  <si>
    <t>화성시 가축분뇨공공처리시설
축구장</t>
  </si>
  <si>
    <t>송산체육시설
축구장</t>
  </si>
  <si>
    <t>전곡해양일반산업(1호공원)
축구장</t>
  </si>
  <si>
    <t>정남 용수교 둔치
축구장</t>
  </si>
  <si>
    <t>종합운동장
인조잔디구장</t>
  </si>
  <si>
    <t>수동면
축구장</t>
  </si>
  <si>
    <t>부평리 인조잔디구장</t>
  </si>
  <si>
    <t>오남체육공원 축구장</t>
  </si>
  <si>
    <t>북한강 체육공원 축구장</t>
  </si>
  <si>
    <t>약대울 체육시설 축구장</t>
  </si>
  <si>
    <t>와부읍 운동장</t>
  </si>
  <si>
    <t>진접읍 운동장</t>
  </si>
  <si>
    <t>용정리 생활체육시설</t>
  </si>
  <si>
    <t>먹골저수지 체육시설</t>
  </si>
  <si>
    <t>석수체육공원
축구장</t>
  </si>
  <si>
    <t>호계동 1112</t>
  </si>
  <si>
    <t>자유공원
축구장</t>
  </si>
  <si>
    <t>비산체육공원 축구장</t>
  </si>
  <si>
    <t>78
78</t>
  </si>
  <si>
    <t>9,282
9,282</t>
  </si>
  <si>
    <t>316
328</t>
  </si>
  <si>
    <t>이충레포츠공원
축구장</t>
  </si>
  <si>
    <t>신대레포츠공원
축구장</t>
  </si>
  <si>
    <t>합정동 산28</t>
  </si>
  <si>
    <t>소사벌레포츠타운
축구장</t>
  </si>
  <si>
    <t>팽성읍 객사리 29-1</t>
  </si>
  <si>
    <t>팽성레포츠공원
축구장</t>
  </si>
  <si>
    <t>안중레포츠공원
축구장</t>
  </si>
  <si>
    <t>포승읍 도곡리 1108</t>
  </si>
  <si>
    <t>여술근린공원
축구장</t>
  </si>
  <si>
    <t>서탄면 금암리 126-5</t>
  </si>
  <si>
    <t>진위공공하수처리장 축구장</t>
  </si>
  <si>
    <t>서탄 진위천 체육시설
축구장</t>
  </si>
  <si>
    <t>시흥테니스협회</t>
  </si>
  <si>
    <t>농구2조</t>
  </si>
  <si>
    <t>시흥시청 체육진흥팀</t>
  </si>
  <si>
    <t>의정부시 송현로 125</t>
  </si>
  <si>
    <t>곤제축구장</t>
  </si>
  <si>
    <t>의정부시 호국로1162번길 73</t>
  </si>
  <si>
    <t>직동축구장</t>
  </si>
  <si>
    <t>활기축구장</t>
  </si>
  <si>
    <t>금촌체육공원 축구장</t>
  </si>
  <si>
    <t>적성체육공원 축구장</t>
  </si>
  <si>
    <t>광탄체육공원 축구장</t>
  </si>
  <si>
    <t>파평체육공원 축구장</t>
  </si>
  <si>
    <t>문산체육공원 축구장</t>
  </si>
  <si>
    <t>파주스타디움 보조구장</t>
  </si>
  <si>
    <t>월롱체육공원 축구장</t>
  </si>
  <si>
    <t>향양리체육공원 축구장</t>
  </si>
  <si>
    <t>교하체육공원 축구장(1,2구장)</t>
  </si>
  <si>
    <t>축구국가대표
트레이닝센터</t>
  </si>
  <si>
    <t>대한축구협회</t>
  </si>
  <si>
    <t>법원체육공원 축구장</t>
  </si>
  <si>
    <t>조리체육공원 축구장</t>
  </si>
  <si>
    <t>본부석
(철근콘크리트)</t>
  </si>
  <si>
    <t xml:space="preserve">농구장1면
배구.족구장 2면 </t>
  </si>
  <si>
    <t>농구장1면
배구.족구장2면</t>
  </si>
  <si>
    <t>희망공원내</t>
  </si>
  <si>
    <t>신천동 축구장</t>
  </si>
  <si>
    <t>시화mtv체육공원(48호)
인조잔디구장</t>
  </si>
  <si>
    <t>본부석, 관리동
(철근콘크리트)</t>
  </si>
  <si>
    <t>솔터축구장</t>
  </si>
  <si>
    <t>걸포다목적구장</t>
  </si>
  <si>
    <t>광명문화재단</t>
  </si>
  <si>
    <t>10LUX</t>
  </si>
  <si>
    <t>철근콘크리트
(본부석)</t>
  </si>
  <si>
    <t>도척그린공원
축구장</t>
  </si>
  <si>
    <t>막구조(본부석)</t>
  </si>
  <si>
    <t>광주 공설운동장
포함</t>
  </si>
  <si>
    <t>초월생활체육공원
축구장</t>
  </si>
  <si>
    <t>초월생활체육공원 
포함</t>
  </si>
  <si>
    <t>곤지암생활체육공원 
축구장</t>
  </si>
  <si>
    <t>이천시 중리동 449</t>
  </si>
  <si>
    <t>공설운동장</t>
  </si>
  <si>
    <t>이천시 부발읍 무촌리 46-6</t>
  </si>
  <si>
    <t>이천 종합운동장
보조구장</t>
  </si>
  <si>
    <t>이천스포츠센터
축구장</t>
  </si>
  <si>
    <t>이천시 설성면 수산리 746-5</t>
  </si>
  <si>
    <t>설성면 체육공원 축구장</t>
  </si>
  <si>
    <t>이천시 신둔면 수광리 758</t>
  </si>
  <si>
    <t>신둔면 체육공원 축구장</t>
  </si>
  <si>
    <t>이천시 대월면 대흥리 489</t>
  </si>
  <si>
    <t>대월면 체육공원 축구장</t>
  </si>
  <si>
    <t>이천시 모가면 소고리 624-1외</t>
  </si>
  <si>
    <t>모가면 체육공원 축구장</t>
  </si>
  <si>
    <t>이천시 호법면 주박리 산6</t>
  </si>
  <si>
    <t>호법면 체육공원 축구장</t>
  </si>
  <si>
    <t>이천시 율면 본죽리 30-20</t>
  </si>
  <si>
    <t>율면 체육공원 축구장</t>
  </si>
  <si>
    <t>이천시 마장면 이치리 686</t>
  </si>
  <si>
    <t>마장면 체육공원 축구장</t>
  </si>
  <si>
    <t>백사면 체육공원 축구장</t>
  </si>
  <si>
    <t>누락시설 추가</t>
  </si>
  <si>
    <t>복하천 체육공원 축구장</t>
  </si>
  <si>
    <t>부발읍 체육공원 축구장</t>
  </si>
  <si>
    <t>오산시 경기동로 33</t>
  </si>
  <si>
    <t>오산스포츠센터
보조축구장</t>
  </si>
  <si>
    <t>오산시 세교동 619</t>
  </si>
  <si>
    <t>오산죽미체육공원 
다목적구장</t>
  </si>
  <si>
    <t>천연잔디 3
흙     1</t>
  </si>
  <si>
    <t>고읍축구장</t>
  </si>
  <si>
    <t>목재 및 철콘</t>
  </si>
  <si>
    <t>에코스포츠 센터 축구장</t>
  </si>
  <si>
    <t>체육공원내 1면</t>
  </si>
  <si>
    <t>구리시 토평동 9-1번지일원</t>
  </si>
  <si>
    <t>위탁
(구리시체육회)</t>
  </si>
  <si>
    <t>공도읍 마정리 45-2 외 8필지</t>
  </si>
  <si>
    <t>보개면 양복리 216-1 외 3필지</t>
  </si>
  <si>
    <t>안성맞춤A구장</t>
  </si>
  <si>
    <t>삼죽면 용월리 421</t>
  </si>
  <si>
    <t>동부지역
축구장</t>
  </si>
  <si>
    <t>일죽면 주천리 615 외 1필지</t>
  </si>
  <si>
    <t>죽산면 매산리 190-14 외 5필지</t>
  </si>
  <si>
    <t>안성맞춤B구장</t>
  </si>
  <si>
    <t>신규 추가</t>
  </si>
  <si>
    <t>www.bigbird.or.kr</t>
  </si>
  <si>
    <t>공원내 부지</t>
  </si>
  <si>
    <t>일동면 사직리 1400</t>
  </si>
  <si>
    <t>영북면 문암리 276</t>
  </si>
  <si>
    <t>설운동 559-28</t>
  </si>
  <si>
    <t xml:space="preserve"> 설운체육공원 내 축구장</t>
  </si>
  <si>
    <t>신북면 만세교리 산 6</t>
  </si>
  <si>
    <t>군내면 구읍리 470-13</t>
  </si>
  <si>
    <t>평의자</t>
  </si>
  <si>
    <t>능서면 신지리 254-2
 (능서공원길 101)</t>
  </si>
  <si>
    <t>금사면 이포리 401
 (이여로 1281)</t>
  </si>
  <si>
    <t xml:space="preserve"> 흥천면 효지리 223</t>
  </si>
  <si>
    <t xml:space="preserve"> 가남읍 태평리 533-1</t>
  </si>
  <si>
    <t>북내면 당우리 317-5
 (금당로 260-3)</t>
  </si>
  <si>
    <t>보강토</t>
  </si>
  <si>
    <t>강천면 간매리 171
 (귀안골길 23)</t>
  </si>
  <si>
    <t>점동면 사곡리 416-2
 (점동로 298)</t>
  </si>
  <si>
    <t>대신면 율촌리 산40
 (여양로 1500)</t>
  </si>
  <si>
    <t>여주시 오학동 산17-2
 (어영실로 152)</t>
  </si>
  <si>
    <t>신설</t>
  </si>
  <si>
    <t xml:space="preserve"> 산북면 상품리 192</t>
  </si>
  <si>
    <t>강상면 교평리 307번지</t>
  </si>
  <si>
    <t>콘크리트(야외)</t>
  </si>
  <si>
    <t>양서면 용담리 425번지</t>
  </si>
  <si>
    <t>양서면사무소</t>
  </si>
  <si>
    <t>옥천면 옥천리 771번지</t>
  </si>
  <si>
    <t>옥천면사무소</t>
  </si>
  <si>
    <t>서종면 문호리 915번지</t>
  </si>
  <si>
    <t>서종면사무소</t>
  </si>
  <si>
    <t>청운면 여물리 113번지</t>
  </si>
  <si>
    <t>청운면사무소</t>
  </si>
  <si>
    <t>풋살구장</t>
  </si>
  <si>
    <t>양동면 쌍학리 45번지</t>
  </si>
  <si>
    <t>양동면사무소</t>
  </si>
  <si>
    <t>지제면사무소</t>
  </si>
  <si>
    <t>자연석</t>
  </si>
  <si>
    <t>족구장2면
풋살구장1면
게이트볼장1면</t>
  </si>
  <si>
    <t>개군면 하자포리 425-15번지</t>
  </si>
  <si>
    <t>개군면사무소</t>
  </si>
  <si>
    <t>아동동 215</t>
  </si>
  <si>
    <t>인조잔디 1
토사 1</t>
  </si>
  <si>
    <t>축구전용구장</t>
  </si>
  <si>
    <t>가평생활체육공원 
명칭변경 및 2면 증설</t>
  </si>
  <si>
    <t>상면 연하리 220번지일원</t>
  </si>
  <si>
    <t>상면다목적 체육공원</t>
  </si>
  <si>
    <t>설악면 선촌리 산34-2번지 일원</t>
  </si>
  <si>
    <t>설악생활체육공원</t>
  </si>
  <si>
    <t>설악면사무소</t>
  </si>
  <si>
    <t>성석동 
1305-41</t>
  </si>
  <si>
    <t>포천체육공원 부지 내</t>
  </si>
  <si>
    <t xml:space="preserve">성남시      </t>
  </si>
  <si>
    <t>성남동3110</t>
  </si>
  <si>
    <t>성남 하키장</t>
  </si>
  <si>
    <t>종합운동장관리사무소031)729-5870</t>
  </si>
  <si>
    <t>합정레포츠
하키장</t>
  </si>
  <si>
    <t>수원도시공사
(KT sports)</t>
  </si>
  <si>
    <t>고양장항야구장</t>
  </si>
  <si>
    <t>사회인1면
리틀야구장 1면</t>
  </si>
  <si>
    <t>고양대덕야구장</t>
  </si>
  <si>
    <t xml:space="preserve"> 개장전</t>
  </si>
  <si>
    <t>중원구 여수동 2-5</t>
  </si>
  <si>
    <t>탄천변 제1체육공원 
부지내 포함</t>
  </si>
  <si>
    <t>분당구 정자동 1</t>
  </si>
  <si>
    <t>분당구 정자동 2</t>
  </si>
  <si>
    <t>인조잔디,
앙투카</t>
  </si>
  <si>
    <t>화성드림파크</t>
  </si>
  <si>
    <t>위탁(의정부시
야구연합회)</t>
  </si>
  <si>
    <t>월곶에코피아 야구장</t>
  </si>
  <si>
    <t>하수관리과 준공 후 
체육진흥과 인수</t>
  </si>
  <si>
    <t>강상축구장부지내 
리틀야구장1면, 총2면</t>
  </si>
  <si>
    <t>개군복합운동장 야구장</t>
  </si>
  <si>
    <t>경기</t>
  </si>
  <si>
    <t>의정부시
사이클 경기장</t>
  </si>
  <si>
    <t>체육시설관리사무소031)828-4637</t>
  </si>
  <si>
    <t>콘크리리트</t>
  </si>
  <si>
    <t>국내1급(2003.11.18)</t>
  </si>
  <si>
    <t>(8500x3000) 1개소</t>
  </si>
  <si>
    <t>신봉동 고가하부
 체육시설내</t>
  </si>
  <si>
    <t>성남도시개발공사(739-6772)</t>
  </si>
  <si>
    <t>조암 공공하수처리장 테니스장</t>
  </si>
  <si>
    <t>화성엔바이로</t>
  </si>
  <si>
    <t>한화바이오밸리 테니스장</t>
  </si>
  <si>
    <t>사강리 동네체육시설 테니스장</t>
  </si>
  <si>
    <t>장안남산체육공원 테니스장</t>
  </si>
  <si>
    <t>동탄2 제1호 체육공원 테니스장</t>
  </si>
  <si>
    <t>월문리 생활체육시설</t>
  </si>
  <si>
    <t>장현배수지 생활체육시설</t>
  </si>
  <si>
    <t>부평리 생활체육시설</t>
  </si>
  <si>
    <t>양지리 생활체육공원</t>
  </si>
  <si>
    <t>퇴계원 체육시설</t>
  </si>
  <si>
    <t>가운동 테니스장</t>
  </si>
  <si>
    <t>파주시 광탄면 신산리 산16-21</t>
  </si>
  <si>
    <t>파주시 목동동 1083</t>
  </si>
  <si>
    <t>클레이 4,   하드 3, 인조잔디 1</t>
  </si>
  <si>
    <t>곤지암생활체육
공원 포함</t>
  </si>
  <si>
    <t>광주시민체육관</t>
  </si>
  <si>
    <t>광주시민체육관내</t>
  </si>
  <si>
    <t>오학(현암지구) 테니스장</t>
  </si>
  <si>
    <t>인조잔디 3면
하드코트 3면</t>
  </si>
  <si>
    <t>현암동
하천변에 위치</t>
  </si>
  <si>
    <t>화성종합경기타운
씨름장</t>
  </si>
  <si>
    <t>병점1동 간이운동시설
씨름장</t>
  </si>
  <si>
    <t>지름 11.6m</t>
  </si>
  <si>
    <t>역곡공원 배드민턴장</t>
  </si>
  <si>
    <t>솔안말 배드민턴장
(송내배수지)</t>
  </si>
  <si>
    <t>강관구조,
막구조</t>
  </si>
  <si>
    <t>2017년
리모델링</t>
  </si>
  <si>
    <t>2016년
리모델링</t>
  </si>
  <si>
    <t>배구,배드민턴,농구,
다목적실</t>
  </si>
  <si>
    <t>시랑생활체육관</t>
  </si>
  <si>
    <t>철근코크리트</t>
  </si>
  <si>
    <t>위탁
(파주시배드민턴연합회)</t>
  </si>
  <si>
    <t>월롱 100주년 
기념체육관</t>
  </si>
  <si>
    <t>운정실내배드민턴장</t>
  </si>
  <si>
    <t>위탁
(파주시배드민턴협회)</t>
  </si>
  <si>
    <t>배드민턴장,탁구장,농구장,
풋살장,게이트볼장</t>
  </si>
  <si>
    <t>철콘조</t>
  </si>
  <si>
    <t>농구, 배드민턴, 탁구</t>
  </si>
  <si>
    <t>시민체육광장 제1체육관
(다목적)</t>
  </si>
  <si>
    <t>시민체육광장 제2체육관
(게이트볼장, 탁구)</t>
  </si>
  <si>
    <t xml:space="preserve">일반철골조
</t>
  </si>
  <si>
    <t>게이트볼, 탁구</t>
  </si>
  <si>
    <t>1층 게이트볼장(1,218㎡), 2층 탁구장(1,194㎡)</t>
  </si>
  <si>
    <t>시민체육광장 제3체육관
(배드민턴 전용)</t>
  </si>
  <si>
    <t>종합운동장 
부지 내 시설</t>
  </si>
  <si>
    <t>율면 실내체육관</t>
  </si>
  <si>
    <t>농구, 배드민턴, 검도</t>
  </si>
  <si>
    <t>구리시체육관</t>
  </si>
  <si>
    <t>구리시배드민턴장</t>
  </si>
  <si>
    <t>(재)의왕시
청소년육성재단</t>
  </si>
  <si>
    <t>옥천 배드민턴장</t>
  </si>
  <si>
    <t>수원.권선구 오목천동 883-1</t>
  </si>
  <si>
    <t>경기도유도회관</t>
  </si>
  <si>
    <t>경기도체육회 
(2491-720)</t>
  </si>
  <si>
    <t>위탁
(경기도체육회)</t>
  </si>
  <si>
    <t>유도회</t>
  </si>
  <si>
    <t>전용경기장</t>
  </si>
  <si>
    <t>경기도검도회관</t>
  </si>
  <si>
    <t>종합운동장
부지에 위치</t>
  </si>
  <si>
    <t>계수엘리트 전용체육관</t>
  </si>
  <si>
    <t>체조, 태권도, 유도, 
검도 등</t>
  </si>
  <si>
    <t>이천훈련원</t>
  </si>
  <si>
    <t>유도, 펜싱, 역도</t>
  </si>
  <si>
    <t>골볼,탁구,시각,유도,펜싱,역도</t>
  </si>
  <si>
    <t>시립복싱장</t>
  </si>
  <si>
    <t>벌터체육문화센터</t>
  </si>
  <si>
    <t>탁구, 헬스,GX</t>
  </si>
  <si>
    <t>다목적체육실,헬스장,
GX룸, 커뮤니티룸</t>
  </si>
  <si>
    <t>25m×20m</t>
  </si>
  <si>
    <t>57m×13m
57m×16.8m</t>
  </si>
  <si>
    <t>태권도,검도,농구,픗살</t>
  </si>
  <si>
    <t>농구,플로어볼</t>
  </si>
  <si>
    <t>33X20</t>
  </si>
  <si>
    <t>배드민턴장 3면, 배구1면 겸용</t>
  </si>
  <si>
    <t>야워장 탈의실 등</t>
  </si>
  <si>
    <t>호수체육관</t>
  </si>
  <si>
    <t>33X22</t>
  </si>
  <si>
    <t>배드민턴장 4면, 배구농구 면 겸용</t>
  </si>
  <si>
    <t>사무실 화장실 탈의실 샤워실</t>
  </si>
  <si>
    <t>장화체육관</t>
  </si>
  <si>
    <t>33X18</t>
  </si>
  <si>
    <t>배드민턴 3면 및 배구 겸용</t>
  </si>
  <si>
    <t>선부다목적체육관</t>
  </si>
  <si>
    <t>36m x 26m</t>
  </si>
  <si>
    <t>25m x 15m</t>
  </si>
  <si>
    <t>함송생활체육관</t>
  </si>
  <si>
    <t>농구 28×15
배드민턴 13.4×6.1×4면</t>
  </si>
  <si>
    <t>농구, 탁구, 배드민턴, 유아축구 등</t>
  </si>
  <si>
    <t>휴게실, 탈의실, 샤워실, 
기구창고, 관리사무실</t>
  </si>
  <si>
    <t>김포시 농어민문화체육센터</t>
  </si>
  <si>
    <t>풍무국민체육센터</t>
  </si>
  <si>
    <t>샤워실,탈의실,사무실,
다목적강당</t>
  </si>
  <si>
    <t>포천체육진흥센터</t>
  </si>
  <si>
    <t>역도,태권도</t>
  </si>
  <si>
    <t>부곡스포츠센터</t>
  </si>
  <si>
    <t>32.2m x 21.8m</t>
  </si>
  <si>
    <t>25m×13.2m
14.5mx5.25m</t>
  </si>
  <si>
    <t>에어로빅장, GX룸, 
매점, 사무실 등</t>
  </si>
  <si>
    <t>여기산 게이트볼장</t>
  </si>
  <si>
    <t>사무소 및 교육장</t>
  </si>
  <si>
    <t>중산 전천후 게이트볼장</t>
  </si>
  <si>
    <t>위탁
(고양시게이트볼연합회)</t>
  </si>
  <si>
    <t>파이프</t>
  </si>
  <si>
    <t>환경에너지 시설 내
 게이트볼장</t>
  </si>
  <si>
    <t>포곡 게이트볼장</t>
  </si>
  <si>
    <t>송전 게이트볼장</t>
  </si>
  <si>
    <t>서리 게이트볼장</t>
  </si>
  <si>
    <t>백암 게이트볼장</t>
  </si>
  <si>
    <t>모현 게이트볼장</t>
  </si>
  <si>
    <t>용인시 게이트볼장</t>
  </si>
  <si>
    <t>위탁(용인시
게이트볼협회)</t>
  </si>
  <si>
    <t>22*20</t>
  </si>
  <si>
    <t>보정동 게이트볼장</t>
  </si>
  <si>
    <t>동백 게이트볼장</t>
  </si>
  <si>
    <t>구갈레스피아
게이트볼장</t>
  </si>
  <si>
    <t>남사면 게이트볼장</t>
  </si>
  <si>
    <t>수지체육공원 게이트볼장</t>
  </si>
  <si>
    <t>20*20</t>
  </si>
  <si>
    <t>신정공원 게이트볼장</t>
  </si>
  <si>
    <t>구성동 게이트볼장</t>
  </si>
  <si>
    <t>보라동 게이트볼장</t>
  </si>
  <si>
    <t>신갈게이트볼장</t>
  </si>
  <si>
    <t>무지개공원 게이트볼장</t>
  </si>
  <si>
    <t>동천동게이트볼장</t>
  </si>
  <si>
    <t>고림게이트볼장</t>
  </si>
  <si>
    <t>유방게이트볼장</t>
  </si>
  <si>
    <t>소실봉게이트볼장</t>
  </si>
  <si>
    <t>25×18.3</t>
  </si>
  <si>
    <t>농서근린공원 게이트볼장</t>
  </si>
  <si>
    <t>단대 게이트볼장</t>
  </si>
  <si>
    <t>위탁(성남도시개발공사)</t>
  </si>
  <si>
    <t>22×20</t>
  </si>
  <si>
    <t>황송 게이트볼장</t>
  </si>
  <si>
    <t>산새공원 게이트볼장</t>
  </si>
  <si>
    <t>중앙공원 게이트볼장</t>
  </si>
  <si>
    <t>2015리모델링</t>
  </si>
  <si>
    <t>덕유마을 게이트볼장</t>
  </si>
  <si>
    <t>2016리모델링</t>
  </si>
  <si>
    <t>펄벅공원 게이트볼장</t>
  </si>
  <si>
    <t>옥길근린공원2호 게이트볼장</t>
  </si>
  <si>
    <t>안산 실내게이트볼장
(성어게이트볼장)</t>
  </si>
  <si>
    <t>마도 게이트볼장</t>
  </si>
  <si>
    <t>서신 게이트볼장</t>
  </si>
  <si>
    <t>팔탄율암 게이트볼장</t>
  </si>
  <si>
    <t>팔탄구장 게이트볼장</t>
  </si>
  <si>
    <t>장안 게이트볼장</t>
  </si>
  <si>
    <t>구봉산근린공원
게이트볼장</t>
  </si>
  <si>
    <t>다람산근린공원
게이트볼장</t>
  </si>
  <si>
    <t>화성추모공원
게이트볼장</t>
  </si>
  <si>
    <t>화성추모공원사무실</t>
  </si>
  <si>
    <t>동탄센트럴파크
게이트볼장</t>
  </si>
  <si>
    <t>도원체육공원
게이트볼장</t>
  </si>
  <si>
    <t>햇빛어린이공원(현대1호) 
게이트볼장</t>
  </si>
  <si>
    <t>쌍봉산근린공원 게이트볼장</t>
  </si>
  <si>
    <t>18×28</t>
  </si>
  <si>
    <t>탄요유적공원 게이트볼장</t>
  </si>
  <si>
    <t>18×23</t>
  </si>
  <si>
    <t>동화마을생태공원 게이트볼장</t>
  </si>
  <si>
    <t>19×24</t>
  </si>
  <si>
    <t>양감 게이트볼장</t>
  </si>
  <si>
    <t>17×22</t>
  </si>
  <si>
    <t>벌말체육공원 게이트볼장</t>
  </si>
  <si>
    <t>동탄2 제1호 체육공원 게이트볼장</t>
  </si>
  <si>
    <t>향남2 화합공원 게이트볼장</t>
  </si>
  <si>
    <t>덕소리 게이트볼장</t>
  </si>
  <si>
    <t>도곡리 게이트볼장</t>
  </si>
  <si>
    <t>금남리 게이트볼장</t>
  </si>
  <si>
    <t>마석우리 폐철도부지 게이트볼장</t>
  </si>
  <si>
    <t>오남 게이트볼장</t>
  </si>
  <si>
    <t>진중리 게이트볼장</t>
  </si>
  <si>
    <t>이패동 게이트볼장</t>
  </si>
  <si>
    <t>별내동 게이트볼장</t>
  </si>
  <si>
    <t>호계실내게이트볼장</t>
  </si>
  <si>
    <t>55*24</t>
  </si>
  <si>
    <t>본정리 게이트볼장</t>
  </si>
  <si>
    <t>동부공원 게이트볼장</t>
  </si>
  <si>
    <t>신장 게이트볼장</t>
  </si>
  <si>
    <t>위탁
(평택시 게이트볼연합회)</t>
  </si>
  <si>
    <t>안중 게이트볼장</t>
  </si>
  <si>
    <t>남산근린공원 게이트볼장</t>
  </si>
  <si>
    <t>서탄 게이트볼장</t>
  </si>
  <si>
    <t>19m x 23m</t>
  </si>
  <si>
    <t>고덕 궁리게이트볼장</t>
  </si>
  <si>
    <t>25m x 20m</t>
  </si>
  <si>
    <t>원평게이트볼장</t>
  </si>
  <si>
    <t>두릉게이트볼장</t>
  </si>
  <si>
    <t>청북 새터근린공원 게이트볼장</t>
  </si>
  <si>
    <t>호원동
 의정부 게이트볼장</t>
  </si>
  <si>
    <t>전천후 시설</t>
  </si>
  <si>
    <t>녹양택지지구
게이트볼장</t>
  </si>
  <si>
    <t>다리목근린공원
게이트볼장</t>
  </si>
  <si>
    <t>장암동 하수처리장 게이트볼장</t>
  </si>
  <si>
    <t>파주스타디움
게이트볼장</t>
  </si>
  <si>
    <t>24*28</t>
  </si>
  <si>
    <t>운정체육공원  
부지내 위치</t>
  </si>
  <si>
    <t>건강공원 부지내 위치</t>
  </si>
  <si>
    <t>20*28</t>
  </si>
  <si>
    <t>20*26</t>
  </si>
  <si>
    <t>23*30</t>
  </si>
  <si>
    <t>27*21</t>
  </si>
  <si>
    <t>18*14</t>
  </si>
  <si>
    <t>26*20</t>
  </si>
  <si>
    <t>24*21</t>
  </si>
  <si>
    <t>청석게이트볼장</t>
  </si>
  <si>
    <t>약산게이트볼장</t>
  </si>
  <si>
    <t>만우리게이트볼장</t>
  </si>
  <si>
    <t>분수리게이트볼장</t>
  </si>
  <si>
    <t>20m x 15m</t>
  </si>
  <si>
    <t>23m x 20m</t>
  </si>
  <si>
    <t>26m x 22m</t>
  </si>
  <si>
    <t>26m x 18m</t>
  </si>
  <si>
    <t>대곶 게이트볼장</t>
  </si>
  <si>
    <t>양택리 게이트볼장</t>
  </si>
  <si>
    <t>청송 게이트볼장</t>
  </si>
  <si>
    <t>한강신도시 제16호 근린공원내</t>
  </si>
  <si>
    <t>석모리 게이트볼장</t>
  </si>
  <si>
    <t>사우동 게이트볼장</t>
  </si>
  <si>
    <t>시암게이트볼장</t>
  </si>
  <si>
    <t>다산공원게이트볼장</t>
  </si>
  <si>
    <t>장호원공원게이트볼장</t>
  </si>
  <si>
    <t>고백리게이트볼장</t>
  </si>
  <si>
    <t>무촌리게이트볼장</t>
  </si>
  <si>
    <t>이천시연합게이트볼장</t>
  </si>
  <si>
    <t>수광리게이트볼장</t>
  </si>
  <si>
    <t>남정리게이트볼장</t>
  </si>
  <si>
    <t>수하리게이트볼장</t>
  </si>
  <si>
    <t>송말3리게이트볼장</t>
  </si>
  <si>
    <t>우곡리게이트볼장</t>
  </si>
  <si>
    <t>주박리게이트볼장</t>
  </si>
  <si>
    <t>오천리게이트볼장</t>
  </si>
  <si>
    <t>구시리게이트볼장</t>
  </si>
  <si>
    <t>초지리게이트볼장</t>
  </si>
  <si>
    <t>도리리게이트볼장</t>
  </si>
  <si>
    <t>진가리게이트볼장</t>
  </si>
  <si>
    <t>제요리게이트볼장</t>
  </si>
  <si>
    <t>노성산게이트볼장</t>
  </si>
  <si>
    <t>고당리게이트볼장</t>
  </si>
  <si>
    <t>단월동게이트볼장</t>
  </si>
  <si>
    <t>창전동게이트볼장</t>
  </si>
  <si>
    <t>19x16</t>
  </si>
  <si>
    <t>장동리게이트볼장</t>
  </si>
  <si>
    <t>고척리게이트볼장</t>
  </si>
  <si>
    <t>이치리게이트볼장</t>
  </si>
  <si>
    <t>오산 생활체육공원
게이트볼장</t>
  </si>
  <si>
    <t>오산 생활
체육공원내</t>
  </si>
  <si>
    <t>신장동 전천후 게이트볼장</t>
  </si>
  <si>
    <t>세마동 전천후 게이트볼장</t>
  </si>
  <si>
    <t>유니온파크 내 게이트볼장</t>
  </si>
  <si>
    <t>문화체육과</t>
  </si>
  <si>
    <t>백석게이트볼장</t>
  </si>
  <si>
    <t>연곡게이트볼장</t>
  </si>
  <si>
    <t>은현면게이트볼장</t>
  </si>
  <si>
    <t>광적게이트볼장</t>
  </si>
  <si>
    <t>고읍동게이트볼장</t>
  </si>
  <si>
    <t>회천1동게이트볼장</t>
  </si>
  <si>
    <t>회천4동게이트볼장</t>
  </si>
  <si>
    <t>삼숭동게이트볼장</t>
  </si>
  <si>
    <t>하늘물공원 게이트볼장</t>
  </si>
  <si>
    <t>덕계공원게이트볼장</t>
  </si>
  <si>
    <t>고암동근린공원 게이트볼장</t>
  </si>
  <si>
    <t>봉우공원 게이트볼장</t>
  </si>
  <si>
    <t>구리국민체육센터 게이트볼장</t>
  </si>
  <si>
    <t>512
398</t>
  </si>
  <si>
    <t>20*25
17*22</t>
  </si>
  <si>
    <t>게이트볼(실내)
게이트볼(실외)</t>
  </si>
  <si>
    <t>야외운동기구 
13대</t>
  </si>
  <si>
    <t>인창동 동구하늘공원 
게이트볼장</t>
  </si>
  <si>
    <t>딸기원 게이트볼장</t>
  </si>
  <si>
    <t>부양공원 게이트볼장</t>
  </si>
  <si>
    <t>안성3동 게이트볼장</t>
  </si>
  <si>
    <t>소흘체육공원
(게이트볼장)</t>
  </si>
  <si>
    <t>소흘읍사무소
(게이트볼장)</t>
  </si>
  <si>
    <t>22m×17m</t>
  </si>
  <si>
    <t>소흘읍사무소 내</t>
  </si>
  <si>
    <t>직두1리 게이트볼장</t>
  </si>
  <si>
    <t>명산리 게이트볼장</t>
  </si>
  <si>
    <t>좌의리 게이트볼장</t>
  </si>
  <si>
    <t>마명2리 게이트볼장</t>
  </si>
  <si>
    <t>내촌면 게이트볼장</t>
  </si>
  <si>
    <t>감암2리 게이트볼장</t>
  </si>
  <si>
    <t>우금2리 게이트볼장</t>
  </si>
  <si>
    <t>우금리 게이트볼장</t>
  </si>
  <si>
    <t>금현리 게이트볼장</t>
  </si>
  <si>
    <t>마산리 게이트볼장</t>
  </si>
  <si>
    <t>소학리 게이트볼장</t>
  </si>
  <si>
    <t>고소성리 게이트볼장</t>
  </si>
  <si>
    <t>40m×15m</t>
  </si>
  <si>
    <t>유동리 게이트볼장</t>
  </si>
  <si>
    <t>20m×17m</t>
  </si>
  <si>
    <t>송우리 게이트볼장</t>
  </si>
  <si>
    <t>초가팔리 게이트볼장</t>
  </si>
  <si>
    <t>화대1리 게이트볼장</t>
  </si>
  <si>
    <t>노곡5리 게이트볼장</t>
  </si>
  <si>
    <t>17m×22m</t>
  </si>
  <si>
    <t>냉정1리 게이트볼장</t>
  </si>
  <si>
    <t>20m×23m</t>
  </si>
  <si>
    <t>초과리 게이트볼장(170-11)</t>
  </si>
  <si>
    <t>초과리 게이트볼장(산66)</t>
  </si>
  <si>
    <t>고모1리 게이트볼장</t>
  </si>
  <si>
    <t>용정2리 게이트볼장</t>
  </si>
  <si>
    <t>이동교3리 게이트볼장</t>
  </si>
  <si>
    <t>유교1리 게이트볼장</t>
  </si>
  <si>
    <t>심곡리 게이트볼장</t>
  </si>
  <si>
    <t>연곡리 게이트볼장</t>
  </si>
  <si>
    <t>자작동 게이트볼장</t>
  </si>
  <si>
    <t>지현리 게이트볼장</t>
  </si>
  <si>
    <t>오가리 게이트볼장</t>
  </si>
  <si>
    <t>양문1리 게이트볼장</t>
  </si>
  <si>
    <t>영평리 게이트볼장</t>
  </si>
  <si>
    <t>금주2리 게이트볼장</t>
  </si>
  <si>
    <t>초과2리 게이트볼장</t>
  </si>
  <si>
    <t>설운동 게이트볼장</t>
  </si>
  <si>
    <t>하성북리 게이트볼장</t>
  </si>
  <si>
    <t>일동면 기산리 게이트볼장</t>
  </si>
  <si>
    <t>20mX25m</t>
  </si>
  <si>
    <t>신북면 기지리 게이트볼장</t>
  </si>
  <si>
    <t>23mX20m</t>
  </si>
  <si>
    <t>신북체육문화
센터 부지 내</t>
  </si>
  <si>
    <t>영북체육문화센터 게이트볼장</t>
  </si>
  <si>
    <t>15mX20m</t>
  </si>
  <si>
    <t>영북체육문화
센터 부지 내</t>
  </si>
  <si>
    <t>상리 전천후 게이트볼장</t>
  </si>
  <si>
    <t>여주노인
복지회관내</t>
  </si>
  <si>
    <t>가남 전천후 게이트볼장</t>
  </si>
  <si>
    <t>대신 전천후 게이트볼장</t>
  </si>
  <si>
    <t>27×23</t>
  </si>
  <si>
    <t>대신 
체육공원내</t>
  </si>
  <si>
    <t>흥천 전천후 게이트볼장</t>
  </si>
  <si>
    <t>흥천
체육공원내</t>
  </si>
  <si>
    <t>금사 전천후 게이트볼장</t>
  </si>
  <si>
    <t>금사
체육공원내</t>
  </si>
  <si>
    <t>강천 전천후게이트볼장</t>
  </si>
  <si>
    <t>산북 전천후 게이트볼장</t>
  </si>
  <si>
    <t>북내 전천후 게이트볼장</t>
  </si>
  <si>
    <t>북내
체육공원내</t>
  </si>
  <si>
    <t>점동게이트볼장</t>
  </si>
  <si>
    <t>28×20m</t>
  </si>
  <si>
    <t>월송동게이트볼장</t>
  </si>
  <si>
    <t>24×19m</t>
  </si>
  <si>
    <t>삼교동게이트볼장</t>
  </si>
  <si>
    <t>창대리 게이트볼장</t>
  </si>
  <si>
    <t>송학1리 게이트볼장</t>
  </si>
  <si>
    <t>강하생활체육공원 게이트볼장</t>
  </si>
  <si>
    <t>옥천리 게이트볼장</t>
  </si>
  <si>
    <t>26×30, 17×22</t>
  </si>
  <si>
    <t>2016 재조성</t>
  </si>
  <si>
    <t>문호3리 게이트볼장</t>
  </si>
  <si>
    <t>향소1리 게이트볼장</t>
  </si>
  <si>
    <t>20×16</t>
  </si>
  <si>
    <t>부안1리 게이트볼장</t>
  </si>
  <si>
    <t>23×17</t>
  </si>
  <si>
    <t>여물리 게이트볼장</t>
  </si>
  <si>
    <t>다대2리 게이트볼장</t>
  </si>
  <si>
    <t>쌍학리 게이트볼장</t>
  </si>
  <si>
    <t>지평3리 게이트볼장</t>
  </si>
  <si>
    <t>곡수1리 게이트볼장</t>
  </si>
  <si>
    <t>다문1리 게이트볼장</t>
  </si>
  <si>
    <t>화전2리 게이트볼장</t>
  </si>
  <si>
    <t>조현리 게이트볼장</t>
  </si>
  <si>
    <t>광탄리 게이트볼장</t>
  </si>
  <si>
    <t>마룡리 게이트볼장</t>
  </si>
  <si>
    <t>용문 생활체육
공원 부지내</t>
  </si>
  <si>
    <t>금곡리 게이트볼장</t>
  </si>
  <si>
    <t>덕촌2리 게이트볼장</t>
  </si>
  <si>
    <t>갈운2리 게이트볼장</t>
  </si>
  <si>
    <t>동두천 게이트볼장</t>
  </si>
  <si>
    <t>지행근린공원 게이트볼장</t>
  </si>
  <si>
    <t>지행근린공원내</t>
  </si>
  <si>
    <t>보산동 전철하부 게이트볼장</t>
  </si>
  <si>
    <t>보산동 미2사단
정문 앞 주차장</t>
  </si>
  <si>
    <t>지행역 전철하부 게이트볼장</t>
  </si>
  <si>
    <t>경원선 지행역
전철하부</t>
  </si>
  <si>
    <t>종합운동장 내 보조구장
게이트볼장</t>
  </si>
  <si>
    <t>종합운동장 내
보조구장</t>
  </si>
  <si>
    <t>문원 게이트볼장</t>
  </si>
  <si>
    <t>율길리게이트볼장</t>
  </si>
  <si>
    <t>마장리게이트볼장</t>
  </si>
  <si>
    <t>상천2리게이트볼장</t>
  </si>
  <si>
    <t>천안리 게이트볼장</t>
  </si>
  <si>
    <t>신상리 게이트볼장</t>
  </si>
  <si>
    <t>상천게이트볼장</t>
  </si>
  <si>
    <t>조종 게이트볼장</t>
  </si>
  <si>
    <t>방일리 게이트볼장</t>
  </si>
  <si>
    <t>신하리 게이트볼장</t>
  </si>
  <si>
    <t>유촌리 게이트볼장</t>
  </si>
  <si>
    <t>24m×15m</t>
  </si>
  <si>
    <t>상1리 게이트볼장</t>
  </si>
  <si>
    <t xml:space="preserve">노동리 게이트볼장 </t>
  </si>
  <si>
    <t>영통구 혜령로 12(이의동)</t>
  </si>
  <si>
    <t>영통구 영통로 383(영통동)</t>
  </si>
  <si>
    <t>수원체육문화센터</t>
  </si>
  <si>
    <t>위탁
(수원YWCA)</t>
  </si>
  <si>
    <t>권선구 매송고색로 620(고색동)</t>
  </si>
  <si>
    <t>서수원주민편익시설</t>
  </si>
  <si>
    <t>위탁
(수원YMCA)</t>
  </si>
  <si>
    <t>분당구 야탑동 486</t>
  </si>
  <si>
    <t>분당구 야탑동 367-6</t>
  </si>
  <si>
    <t>중원구 하대원동 240</t>
  </si>
  <si>
    <t>분당구 삼평동 635-1번지</t>
  </si>
  <si>
    <t>분당구 판교동 553번지</t>
  </si>
  <si>
    <t>새뿔길52(신길동)</t>
  </si>
  <si>
    <t>사동 1513번지</t>
  </si>
  <si>
    <t>선부로96(선부동)</t>
  </si>
  <si>
    <t>선부다목적체육관 내</t>
  </si>
  <si>
    <t>광덕대로 70</t>
  </si>
  <si>
    <t>안산 호수공원실내수영장</t>
  </si>
  <si>
    <t>화산중앙로 16-1</t>
  </si>
  <si>
    <t>화성시근로자종합복지관스포츠센터</t>
  </si>
  <si>
    <t>위탁(한국노총화성지부)</t>
  </si>
  <si>
    <t>시청로 155</t>
  </si>
  <si>
    <t>모두누림센터</t>
  </si>
  <si>
    <t>위탁(화성시여성가족재단)</t>
  </si>
  <si>
    <t xml:space="preserve">남양주시 다산지금로91 </t>
  </si>
  <si>
    <t>호평체육문화센터 늘을2로 67</t>
  </si>
  <si>
    <t>남양주시 와부읍 월문천로 51</t>
  </si>
  <si>
    <t>진접읍 금강로 1509-24
진접체육문화센터</t>
  </si>
  <si>
    <t>진건오남로 577번길 11</t>
  </si>
  <si>
    <t>남양주시 화도읍 수레로 1259</t>
  </si>
  <si>
    <t>파주시 방촌로 1213-52</t>
  </si>
  <si>
    <t>25
25</t>
  </si>
  <si>
    <t>7
4</t>
  </si>
  <si>
    <t>284
250</t>
  </si>
  <si>
    <t>파주시 청석로 370</t>
  </si>
  <si>
    <t>400
184</t>
  </si>
  <si>
    <t>파주시 가람로150번길 41-34</t>
  </si>
  <si>
    <t>정왕대로 233번길 21</t>
  </si>
  <si>
    <t>은행로 179</t>
  </si>
  <si>
    <t>시흥월곶에코피아 수영장</t>
  </si>
  <si>
    <t>시흥월곶에코피아</t>
  </si>
  <si>
    <t>김포 청소년수련원 수영장</t>
  </si>
  <si>
    <t>오산로 92</t>
  </si>
  <si>
    <t>원동초스포츠센터</t>
  </si>
  <si>
    <t>경기도교육지원청</t>
  </si>
  <si>
    <t>양주시 고읍남로 172</t>
  </si>
  <si>
    <t>양주국민체육센터 
실내수영장</t>
  </si>
  <si>
    <t>양주시 은남로 177</t>
  </si>
  <si>
    <t>주민편익시설 
수영장</t>
  </si>
  <si>
    <t>구리시청소년수련관
수영장</t>
  </si>
  <si>
    <t>위탁
(구리시청소년수련관)</t>
  </si>
  <si>
    <t>부곡스포츠센터수영장</t>
  </si>
  <si>
    <t>강상면 강남로 1375</t>
  </si>
  <si>
    <t>KOBACO 연수원 야외수영장</t>
  </si>
  <si>
    <t>한국방송광고진흥공사</t>
  </si>
  <si>
    <t>자체운영</t>
  </si>
  <si>
    <t>가평읍 문화로 153</t>
  </si>
  <si>
    <t>향남2 화합공원
인라인스케이트장</t>
  </si>
  <si>
    <t>광주시민체육관
인라인스케이트장</t>
  </si>
  <si>
    <t>광주시
(오포읍)</t>
  </si>
  <si>
    <t>청석공원
인라인스케이트장</t>
  </si>
  <si>
    <t>광주시
(공원정책과)</t>
  </si>
  <si>
    <t>시민체육광장 인라인장</t>
  </si>
  <si>
    <t>운동장 내</t>
  </si>
  <si>
    <t>화성시 양감면 사창리 810-2</t>
  </si>
  <si>
    <t>경기도체육회</t>
  </si>
  <si>
    <t>www.ggshooting.or.kr</t>
  </si>
  <si>
    <t>실내.외</t>
  </si>
  <si>
    <t>2002년            (숙소 증축)</t>
  </si>
  <si>
    <t xml:space="preserve">2003년                                      (권총사격장,주차장공사) </t>
  </si>
  <si>
    <t>화성정</t>
  </si>
  <si>
    <t>탄현정</t>
  </si>
  <si>
    <t>구리시 궁도장(온달정)</t>
  </si>
  <si>
    <t>포천정</t>
  </si>
  <si>
    <t>동부정</t>
  </si>
  <si>
    <t xml:space="preserve"> 율전동 산8-3</t>
  </si>
  <si>
    <t>수원시 양궁장</t>
  </si>
  <si>
    <t>수원시 체육청소년과</t>
  </si>
  <si>
    <t>위탁                     (수원시체육회)</t>
  </si>
  <si>
    <t>실내(6)
실외(8)</t>
  </si>
  <si>
    <t xml:space="preserve">상대원 배수지 </t>
  </si>
  <si>
    <t>체육청소년과</t>
  </si>
  <si>
    <t>비산동 488-13번지</t>
  </si>
  <si>
    <t>안양 양궁경기장</t>
  </si>
  <si>
    <t>안양시양궁협회
(448-3579)</t>
  </si>
  <si>
    <t>위탁
(안양시양궁협회)</t>
  </si>
  <si>
    <t>능서면 영릉로 304</t>
  </si>
  <si>
    <t>여주시청양궁장</t>
  </si>
  <si>
    <t>이천훈련원 양궁장</t>
  </si>
  <si>
    <t>아시안게임
승마장</t>
  </si>
  <si>
    <t>한국마사회</t>
  </si>
  <si>
    <t>용인조정경기장</t>
  </si>
  <si>
    <t>저수지</t>
  </si>
  <si>
    <t>미사리
조정카누경기장</t>
  </si>
  <si>
    <t>한국체육
산업개발</t>
  </si>
  <si>
    <t>한강수</t>
  </si>
  <si>
    <t>1986
2002</t>
  </si>
  <si>
    <t>미니축구장
족구장
경정장</t>
  </si>
  <si>
    <t>평택호 요트훈련장</t>
  </si>
  <si>
    <t>2KM</t>
  </si>
  <si>
    <t>11M</t>
  </si>
  <si>
    <t>덕양구 성사동 777</t>
  </si>
  <si>
    <t>덕양어울림누리내
성사얼음마루</t>
  </si>
  <si>
    <t>(가로5.52 X 세로2.4) 1개소</t>
  </si>
  <si>
    <t xml:space="preserve">별무리경기장에
포함 </t>
  </si>
  <si>
    <t>탄천종합운동장
체육회관 빙상장</t>
  </si>
  <si>
    <t>성남시
시설관리공단</t>
  </si>
  <si>
    <t>제2종합운동장내</t>
  </si>
  <si>
    <t xml:space="preserve">종합운동장
체육회관 내 </t>
  </si>
  <si>
    <t>분당구 서현동 90</t>
  </si>
  <si>
    <t>분당스포츠센터
아이스링크</t>
  </si>
  <si>
    <t>분당스포츠
센터내 포함</t>
  </si>
  <si>
    <t>유앤아이센터내
빙상장</t>
  </si>
  <si>
    <t>화성시문화재단</t>
  </si>
  <si>
    <t>유앤아이센터내</t>
  </si>
  <si>
    <t>별내클린센터
(별내아이스링크)</t>
  </si>
  <si>
    <t>별내클린센터에 
포함</t>
  </si>
  <si>
    <t>동안구 비산3동 1023</t>
  </si>
  <si>
    <t>안양실내체육관
실내빙상장</t>
  </si>
  <si>
    <t>실내체육관내</t>
  </si>
  <si>
    <t>의정부시 체육로 136</t>
  </si>
  <si>
    <t>과천시민회관
빙상장</t>
  </si>
  <si>
    <t>과천시민회관내</t>
  </si>
  <si>
    <t>다목적체육관 내
포함</t>
  </si>
  <si>
    <t>스포츠클라이밍장</t>
  </si>
  <si>
    <t>수원시체육회</t>
  </si>
  <si>
    <t>수정구 산성동 2225</t>
  </si>
  <si>
    <t>부천종합운동장
인공암벽장</t>
  </si>
  <si>
    <t>풋살,배드민턴,
족구겸용 배구
다목적구장</t>
  </si>
  <si>
    <t>비산체육공원
족구장</t>
  </si>
  <si>
    <t>비산체육공원
풋살장</t>
  </si>
  <si>
    <t>현덕다목적체육관</t>
  </si>
  <si>
    <t>오성다목적체육관</t>
  </si>
  <si>
    <t>무지랭이족구장</t>
  </si>
  <si>
    <t>LH인수</t>
  </si>
  <si>
    <t>신곡체육시설</t>
  </si>
  <si>
    <t>등받이    의자</t>
  </si>
  <si>
    <t>중대동소규모체육시설
론볼링장</t>
  </si>
  <si>
    <t>중대동소규모체육시설내(1면)</t>
  </si>
  <si>
    <t>중대동소규모체육시설
농구장</t>
  </si>
  <si>
    <t>위탁
(이천시등산학교)</t>
  </si>
  <si>
    <t>소흘생활체육공원 내 위치</t>
  </si>
  <si>
    <t>신북체육문화센터 부지 내 위치</t>
  </si>
  <si>
    <t>설운체육
공원 내</t>
  </si>
  <si>
    <t>의왕시립탁구장</t>
  </si>
  <si>
    <t>탁구대 18개</t>
  </si>
  <si>
    <t>스포츠파크 주경기장</t>
  </si>
  <si>
    <t>위탁
(충주시축구협회)</t>
  </si>
  <si>
    <t>환경체육센터
(충주시클린에너지파크축구장)</t>
  </si>
  <si>
    <t>감곡생활체육공원축구장</t>
  </si>
  <si>
    <t>별곡지구생활체육
공원에 포함됨</t>
  </si>
  <si>
    <t>청원야구장</t>
  </si>
  <si>
    <t>진천선수촌
다목적필드</t>
  </si>
  <si>
    <t>레드샌드
(앙투카)</t>
  </si>
  <si>
    <t>진천야구장</t>
  </si>
  <si>
    <t>제천 야구장</t>
  </si>
  <si>
    <t>중전야구장</t>
  </si>
  <si>
    <t>중전생태공원</t>
  </si>
  <si>
    <t>감곡생활체육공원 야구장</t>
  </si>
  <si>
    <t>별곡지구 생활체육공원
야구장</t>
  </si>
  <si>
    <t>음성 사이클경기장</t>
  </si>
  <si>
    <t>음성고교, 음성여중 사이클팀</t>
  </si>
  <si>
    <t>1등급(1990)</t>
  </si>
  <si>
    <t>2003 (트랙 전면 개보수)</t>
  </si>
  <si>
    <t>1개소(17.4m*6.2m)</t>
  </si>
  <si>
    <t>음성종합운동장
내 위치</t>
  </si>
  <si>
    <t>위탁
(충주테니스협회)</t>
  </si>
  <si>
    <t>환경체육센터
(충주시클린에너지파크테니스장)</t>
  </si>
  <si>
    <t>위탁(제천시테니스연합회)</t>
  </si>
  <si>
    <t>감곡생활체육공원 테니스장</t>
  </si>
  <si>
    <t>감곡생활체육공원 부지 내 위치</t>
  </si>
  <si>
    <t>서정리 
야외씨름연습장</t>
  </si>
  <si>
    <t>금왕생활체육공원 씨름장</t>
  </si>
  <si>
    <t>금왕생활체육공원 부재내</t>
  </si>
  <si>
    <t>위탁
(제천시배드민턴연합회)</t>
  </si>
  <si>
    <t>제천시 어울림체육센터</t>
  </si>
  <si>
    <t>장애인스포츠센터 및 
근대5종훈련장</t>
  </si>
  <si>
    <t>48×26m</t>
  </si>
  <si>
    <t>배구,탁구
배드민턴, 농구</t>
  </si>
  <si>
    <t>론볼장, 펜싱훈련장, 
사격훈련장</t>
  </si>
  <si>
    <t>국민체육센터 및 
스쿼시경기장</t>
  </si>
  <si>
    <t>34.7×19.6m</t>
  </si>
  <si>
    <t>스쿼시장</t>
  </si>
  <si>
    <t>증평생활체육관</t>
  </si>
  <si>
    <t>18x33x14m</t>
  </si>
  <si>
    <t>탁구,배드민턴,족구, 배구</t>
  </si>
  <si>
    <t>매포체육관</t>
  </si>
  <si>
    <t>41.3x31m</t>
  </si>
  <si>
    <t>배구,탁구, 배드민턴</t>
  </si>
  <si>
    <t>청주시
(오송읍)</t>
  </si>
  <si>
    <t>낭셩면전천후게이트볼장</t>
  </si>
  <si>
    <t>청주시
(낭성면)</t>
  </si>
  <si>
    <t>24.9x20</t>
  </si>
  <si>
    <t>북이면전천후게이트볼장</t>
  </si>
  <si>
    <t>청주시(북이면)</t>
  </si>
  <si>
    <t>봉양 전천후게이트볼장</t>
  </si>
  <si>
    <t>청산 전천후게이트볼장</t>
  </si>
  <si>
    <t>상계 전천후게이트볼장</t>
  </si>
  <si>
    <t xml:space="preserve">양강면 괴목리 
전천후게이트볼장 </t>
  </si>
  <si>
    <t>충북 곰두리체육관 수영장</t>
  </si>
  <si>
    <t>사단법인충북사회복지개발회(위탁운영)</t>
  </si>
  <si>
    <t>충북 체육회관 수영장</t>
  </si>
  <si>
    <t>한국레저스포츠지도자협회</t>
  </si>
  <si>
    <t>청주 푸르미센터 수영장</t>
  </si>
  <si>
    <t>스포츠체육센터내</t>
  </si>
  <si>
    <t>우암정</t>
  </si>
  <si>
    <t>문화관광과 220-6167</t>
  </si>
  <si>
    <t>탄금사정</t>
  </si>
  <si>
    <t>궁도협회 848-9859</t>
  </si>
  <si>
    <t>의림정</t>
  </si>
  <si>
    <t>제천시궁도협회(643-3100)</t>
  </si>
  <si>
    <t>보은 국궁장</t>
  </si>
  <si>
    <t>문화공보과(730-3254)</t>
  </si>
  <si>
    <t>관성정</t>
  </si>
  <si>
    <t>청산정</t>
  </si>
  <si>
    <t>영무정</t>
  </si>
  <si>
    <t>위탁
(영동군궁도연합회)</t>
  </si>
  <si>
    <t>삼보정</t>
  </si>
  <si>
    <t>화랑정</t>
  </si>
  <si>
    <t>문화체육과  533-9464</t>
  </si>
  <si>
    <t>사호정</t>
  </si>
  <si>
    <t>궁도협회 832-2421</t>
  </si>
  <si>
    <t xml:space="preserve">http://sahojeong.cbgs.net </t>
  </si>
  <si>
    <t>가섭정</t>
  </si>
  <si>
    <t>궁도협회 873-0207</t>
  </si>
  <si>
    <t>2001 (편의시설 정비)</t>
  </si>
  <si>
    <t xml:space="preserve"> 국궁장</t>
  </si>
  <si>
    <t>궁도협회 423-3366</t>
  </si>
  <si>
    <t>호미골체육공원
골프연습장</t>
  </si>
  <si>
    <t>한국토지공사</t>
  </si>
  <si>
    <t>단양골프장</t>
  </si>
  <si>
    <t>단양관광관리공단</t>
  </si>
  <si>
    <t>댐</t>
  </si>
  <si>
    <t>탄금호 국제조정경기장</t>
  </si>
  <si>
    <t>진천선수촌
수상훈련장</t>
  </si>
  <si>
    <t>상수도</t>
  </si>
  <si>
    <t>초평면 화산리 산75-2</t>
  </si>
  <si>
    <t>초평카누경기장</t>
  </si>
  <si>
    <t>충북카누연맹(532-7417)</t>
  </si>
  <si>
    <t>위탁
(충북카누연맹)</t>
  </si>
  <si>
    <t xml:space="preserve">정고 15개, 바지선 20개, 스테이크보드 20개, 심판석 1식, 국기게양대 3개, 화장실1개소(6.6) </t>
  </si>
  <si>
    <t>충주 요트경기장</t>
  </si>
  <si>
    <t>거제시윈드셔핑협회</t>
  </si>
  <si>
    <t>제천시</t>
    <phoneticPr fontId="3" type="noConversion"/>
  </si>
  <si>
    <t>산악자전거경기장
(크로스컨트리)</t>
    <phoneticPr fontId="3" type="noConversion"/>
  </si>
  <si>
    <t>국제공인
'2010. 9월</t>
    <phoneticPr fontId="3" type="noConversion"/>
  </si>
  <si>
    <t>2010</t>
    <phoneticPr fontId="3" type="noConversion"/>
  </si>
  <si>
    <t>산악자전거경기장
(다운힐경기장)</t>
    <phoneticPr fontId="3" type="noConversion"/>
  </si>
  <si>
    <t>에콜리안골프장</t>
    <phoneticPr fontId="3" type="noConversion"/>
  </si>
  <si>
    <t>국민체육
진흥공단</t>
    <phoneticPr fontId="3" type="noConversion"/>
  </si>
  <si>
    <t>보은군</t>
    <phoneticPr fontId="3" type="noConversion"/>
  </si>
  <si>
    <t>영동군</t>
    <phoneticPr fontId="3" type="noConversion"/>
  </si>
  <si>
    <t>영동군민탁구장</t>
    <phoneticPr fontId="3" type="noConversion"/>
  </si>
  <si>
    <t>영동군
탁구연합회</t>
    <phoneticPr fontId="3" type="noConversion"/>
  </si>
  <si>
    <t>2011
2016</t>
    <phoneticPr fontId="3" type="noConversion"/>
  </si>
  <si>
    <t>3층 증축</t>
    <phoneticPr fontId="3" type="noConversion"/>
  </si>
  <si>
    <t>풋살장(생활체육공원내)</t>
    <phoneticPr fontId="3" type="noConversion"/>
  </si>
  <si>
    <t>옥천군</t>
    <phoneticPr fontId="3" type="noConversion"/>
  </si>
  <si>
    <t>옥천상계체육공원
그라운드골프장/
풋살장</t>
    <phoneticPr fontId="3" type="noConversion"/>
  </si>
  <si>
    <t>옥천상계체육공원
농구장/배드민턴장</t>
    <phoneticPr fontId="3" type="noConversion"/>
  </si>
  <si>
    <t>옥천상계체육공원
족구장/배구장</t>
    <phoneticPr fontId="3" type="noConversion"/>
  </si>
  <si>
    <t>인천아시아드주경기장</t>
  </si>
  <si>
    <t>인천아시아드
보조경기장</t>
  </si>
  <si>
    <t>남동구도시관리공단</t>
  </si>
  <si>
    <t>관리주체변경</t>
  </si>
  <si>
    <t>중구국민체육센터에 포함</t>
  </si>
  <si>
    <t>월미구장(다목적운동장)</t>
  </si>
  <si>
    <t>월미공원사업소</t>
  </si>
  <si>
    <t>트랙 레인 3,
헬스기구 5</t>
  </si>
  <si>
    <t>농구장,족구장</t>
  </si>
  <si>
    <t>게이트볼장,
다목적구장, 족구장</t>
  </si>
  <si>
    <t>선학하키경기장</t>
  </si>
  <si>
    <t>문학경기장
야구장</t>
  </si>
  <si>
    <t>2300lux,1800lux</t>
  </si>
  <si>
    <t>x게임장
유스센터</t>
  </si>
  <si>
    <t>송도LNG종합스포츠타운
(실내연습장)</t>
  </si>
  <si>
    <t>송도LNG종합스포츠타운
(야구 주경기장)</t>
  </si>
  <si>
    <t>송도LNG종합스포츠타운
(야구 보조경기장)</t>
  </si>
  <si>
    <t>LNG4지구 야구장</t>
  </si>
  <si>
    <t>야구장 5면
연습장 1면</t>
  </si>
  <si>
    <t>주적체육공원 리틀야구장</t>
  </si>
  <si>
    <t>아시아드주경기장 내 
테니스장</t>
  </si>
  <si>
    <t>인천시설공단</t>
  </si>
  <si>
    <t>고인돌클럽 테니스장</t>
  </si>
  <si>
    <t>강화클럽 테니스장</t>
  </si>
  <si>
    <t>강남 테니스장</t>
  </si>
  <si>
    <t>교동 테니스장</t>
  </si>
  <si>
    <t>매음리 테니스장</t>
  </si>
  <si>
    <t>마사토 1</t>
  </si>
  <si>
    <t>장기황어체육관</t>
  </si>
  <si>
    <t>19.2×31.2</t>
  </si>
  <si>
    <t>농구, 배드민턴, 
탁구 등</t>
  </si>
  <si>
    <t>2017년 33.48㎡ 증축</t>
  </si>
  <si>
    <t>아단 배드민턴장</t>
  </si>
  <si>
    <t>동춘다누리체육센터</t>
  </si>
  <si>
    <t>배드민턴, 농구, 탁구</t>
  </si>
  <si>
    <t>소규모공연장,
주민회의공간</t>
  </si>
  <si>
    <t>인천장애인
국민체육센터</t>
  </si>
  <si>
    <t>위탁
(인천시장애인체육회)</t>
  </si>
  <si>
    <t>31×18×9m</t>
  </si>
  <si>
    <t>25m×10.5m
7.8m×4m</t>
  </si>
  <si>
    <t>좌식배구</t>
  </si>
  <si>
    <t>42×21×12m</t>
  </si>
  <si>
    <t>이용자휴게실(54㎡)_2016년</t>
  </si>
  <si>
    <t>갑곳리 전천후 게이트볼장</t>
  </si>
  <si>
    <t>신성 전천후 게이트볼장</t>
  </si>
  <si>
    <t>삼동암1리 전천후 게이트볼장</t>
  </si>
  <si>
    <t>내리 전천후 게이트볼장</t>
  </si>
  <si>
    <t>문현 전천후 게이트볼장</t>
  </si>
  <si>
    <t>삼선리 전천후 게이트볼장</t>
  </si>
  <si>
    <t>서한리 전천후 게이트볼장</t>
  </si>
  <si>
    <t>하리 전천후 게이트볼장</t>
  </si>
  <si>
    <t>볼음2리 전천후 게이트볼장</t>
  </si>
  <si>
    <t>대이작게이트볼장</t>
  </si>
  <si>
    <t>도원수영장</t>
  </si>
  <si>
    <t>중구 국민체육센터
수영장</t>
  </si>
  <si>
    <t>인천시청소년수련관
수영장</t>
  </si>
  <si>
    <t>여성문화회관
수영장</t>
  </si>
  <si>
    <t>인천여성가족재단</t>
  </si>
  <si>
    <t>열우물경기장</t>
  </si>
  <si>
    <t>유아풀, 아동풀</t>
  </si>
  <si>
    <t>문학 박태환 수영장</t>
  </si>
  <si>
    <t>강화국민체육센터</t>
  </si>
  <si>
    <t>인천장애인국민체육센터
수영장</t>
  </si>
  <si>
    <t>송림체육관 수영장</t>
  </si>
  <si>
    <t xml:space="preserve">인천 </t>
  </si>
  <si>
    <t>선학국제빙상경기장</t>
  </si>
  <si>
    <t>인천광역시체육회</t>
  </si>
  <si>
    <t>컬링장 1면</t>
  </si>
  <si>
    <t>계양공원사업소</t>
  </si>
  <si>
    <t>선학파크골프장</t>
  </si>
  <si>
    <t>9홀</t>
  </si>
  <si>
    <t>일신배드민턴장</t>
  </si>
  <si>
    <t>부평구
(시설관리공단)</t>
  </si>
  <si>
    <t>조립식의자</t>
  </si>
  <si>
    <t xml:space="preserve">전주종합경기장
주경기장 </t>
  </si>
  <si>
    <t>www.jeonju.go.kr</t>
  </si>
  <si>
    <t>1500 lx</t>
  </si>
  <si>
    <t>월드컵경기장
(보조구장)</t>
  </si>
  <si>
    <t>부지면적은 주 경기장에 포함</t>
  </si>
  <si>
    <t>월명종합경기장
주경기장</t>
  </si>
  <si>
    <t>www.gunsan.go.kr</t>
  </si>
  <si>
    <t>진포마라톤,월명마라톤</t>
  </si>
  <si>
    <t>팔봉동 435번지</t>
  </si>
  <si>
    <t>익산종합경기장
주경기장</t>
  </si>
  <si>
    <t>문화체육시설관리사업소(840-3559)</t>
  </si>
  <si>
    <t>3,840㎡</t>
  </si>
  <si>
    <t>스텐드. 의자식</t>
  </si>
  <si>
    <t>382백만</t>
  </si>
  <si>
    <t>익산종합경기장
보조경기장</t>
  </si>
  <si>
    <t>상평동 274번지</t>
  </si>
  <si>
    <t>시설관리사업소(530-7413)</t>
  </si>
  <si>
    <t>www.jeongeup.go.kr</t>
  </si>
  <si>
    <t>정읍시축구연합회등</t>
  </si>
  <si>
    <t>1,265백만원</t>
  </si>
  <si>
    <t>704백만원</t>
  </si>
  <si>
    <t>200 lx</t>
  </si>
  <si>
    <t xml:space="preserve"> 관리실1</t>
  </si>
  <si>
    <t>월락동 43-7번지</t>
  </si>
  <si>
    <t>남원시 공설운동장</t>
  </si>
  <si>
    <t xml:space="preserve">남원시  </t>
  </si>
  <si>
    <t>공공시설사업소(620-6542)</t>
  </si>
  <si>
    <t>51명</t>
  </si>
  <si>
    <t>남원시 직장축구팀</t>
  </si>
  <si>
    <t>토재 스텐드</t>
  </si>
  <si>
    <t>검산동 산62-1</t>
  </si>
  <si>
    <t>김제시민운동장</t>
  </si>
  <si>
    <t>콘크리트바닥</t>
  </si>
  <si>
    <t>군하리 16-3</t>
  </si>
  <si>
    <t>진안공설운동장</t>
  </si>
  <si>
    <t>체육청소년담당(430-2254)</t>
  </si>
  <si>
    <t>크레이, 60석,조명탑4</t>
  </si>
  <si>
    <t>진안군청테니스협회</t>
  </si>
  <si>
    <t>휴게시설 1</t>
  </si>
  <si>
    <t>진안게이트볼 협회</t>
  </si>
  <si>
    <t>배트민턴장</t>
  </si>
  <si>
    <t>장수읍 장수리 416</t>
  </si>
  <si>
    <t>체육시설담당(350-2316)</t>
  </si>
  <si>
    <t>의자(본부),계단식</t>
  </si>
  <si>
    <t>2009
(2014)</t>
  </si>
  <si>
    <t>본부석 신축(연면적,건축면적증)
주로연장조정(800→400)</t>
  </si>
  <si>
    <t>임실군공설운동장</t>
  </si>
  <si>
    <t>순창공설운동장</t>
  </si>
  <si>
    <t>고창공설운동장</t>
  </si>
  <si>
    <t>www.gochang.jeonbuk/</t>
  </si>
  <si>
    <t>테니스장 별도기재</t>
  </si>
  <si>
    <t>국궁장 별도기재</t>
  </si>
  <si>
    <t>부안스포츠파크</t>
  </si>
  <si>
    <t>천연강화고무</t>
  </si>
  <si>
    <t>예천육상실내훈련장</t>
  </si>
  <si>
    <t>봉화읍 해저리 24</t>
  </si>
  <si>
    <t>봉화공설운동장</t>
  </si>
  <si>
    <t>문화경제과(679-6397)</t>
  </si>
  <si>
    <t>보령시
(교육체육과)</t>
  </si>
  <si>
    <t>계룡시
(공공시설사업소)</t>
  </si>
  <si>
    <t>서천종합운동장</t>
  </si>
  <si>
    <t>목포시</t>
    <phoneticPr fontId="3" type="noConversion"/>
  </si>
  <si>
    <t>오림동123번지</t>
    <phoneticPr fontId="3" type="noConversion"/>
  </si>
  <si>
    <t>북항환경관리소
축구장</t>
    <phoneticPr fontId="3" type="noConversion"/>
  </si>
  <si>
    <t>목포국제축구센터
인조잔디구장 1</t>
    <phoneticPr fontId="3" type="noConversion"/>
  </si>
  <si>
    <t>등받이</t>
    <phoneticPr fontId="3" type="noConversion"/>
  </si>
  <si>
    <t>목포국제축구센터
인조잔디구장 2</t>
    <phoneticPr fontId="3" type="noConversion"/>
  </si>
  <si>
    <t>부주산 축구 인조잔디구장</t>
    <phoneticPr fontId="3" type="noConversion"/>
  </si>
  <si>
    <t>여수시</t>
    <phoneticPr fontId="3" type="noConversion"/>
  </si>
  <si>
    <t>진남보조경기장</t>
    <phoneticPr fontId="3" type="noConversion"/>
  </si>
  <si>
    <t>진모 축구장 1</t>
    <phoneticPr fontId="3" type="noConversion"/>
  </si>
  <si>
    <t>진모 축구장 2</t>
    <phoneticPr fontId="3" type="noConversion"/>
  </si>
  <si>
    <t>순천시</t>
    <phoneticPr fontId="3" type="noConversion"/>
  </si>
  <si>
    <t>상하수 축구장 1</t>
    <phoneticPr fontId="3" type="noConversion"/>
  </si>
  <si>
    <t>경량철골조</t>
    <phoneticPr fontId="3" type="noConversion"/>
  </si>
  <si>
    <t>팔마보조경기장</t>
    <phoneticPr fontId="3" type="noConversion"/>
  </si>
  <si>
    <t>강천수변공원
경기장</t>
    <phoneticPr fontId="3" type="noConversion"/>
  </si>
  <si>
    <t>돌계단</t>
    <phoneticPr fontId="3" type="noConversion"/>
  </si>
  <si>
    <t>상사축구장</t>
    <phoneticPr fontId="3" type="noConversion"/>
  </si>
  <si>
    <t>상무평화공원 축구장</t>
  </si>
  <si>
    <t>솔내생활체육공원
축구장</t>
  </si>
  <si>
    <t>고덕생활축구장</t>
  </si>
  <si>
    <t>소답주민운동장 축구장</t>
  </si>
  <si>
    <t>평림생활체육공원
축구장</t>
  </si>
  <si>
    <t>용남생활체육공원
축구장</t>
  </si>
  <si>
    <t>상북체육공원 축구장</t>
  </si>
  <si>
    <t>삼성체육공원 축구장</t>
  </si>
  <si>
    <t>황산공원 축구장</t>
  </si>
  <si>
    <t>천연잔디2
인조잔디5</t>
  </si>
  <si>
    <t>관람석 추가 설치
(2017)</t>
  </si>
  <si>
    <t>관람석 설치
(2017)</t>
  </si>
  <si>
    <t>공원 부지내
(통합 관리)</t>
  </si>
  <si>
    <t>알천축구장(2,3,5구장)</t>
  </si>
  <si>
    <t>생활체육공원
축구장(3)</t>
  </si>
  <si>
    <t>간이운동장</t>
  </si>
  <si>
    <t>태백스포츠파크 축구장</t>
  </si>
  <si>
    <t>365세이프타운 축구장</t>
  </si>
  <si>
    <t>담양하키장</t>
  </si>
  <si>
    <t>김해시
도시개발공사</t>
  </si>
  <si>
    <t>삼천동 83-2</t>
  </si>
  <si>
    <t>하키장</t>
  </si>
  <si>
    <t>스텐드 5단</t>
  </si>
  <si>
    <t>1996
(2008)</t>
  </si>
  <si>
    <t>975백만원</t>
  </si>
  <si>
    <t>480백만원</t>
  </si>
  <si>
    <t>동해종합운동장
필드하키장</t>
  </si>
  <si>
    <t>목포야구장</t>
  </si>
  <si>
    <t>팔마야구장</t>
  </si>
  <si>
    <t>지평선아구장</t>
  </si>
  <si>
    <t>범어1구장</t>
  </si>
  <si>
    <t>범어2구장</t>
  </si>
  <si>
    <t>황산야구1구장</t>
  </si>
  <si>
    <t>황산야구2구장</t>
  </si>
  <si>
    <t>강민호야구장</t>
  </si>
  <si>
    <t>팔마 실내테니스(정구)장</t>
  </si>
  <si>
    <t>2005,
2016</t>
  </si>
  <si>
    <t>잔디3</t>
  </si>
  <si>
    <t>하드9</t>
  </si>
  <si>
    <t xml:space="preserve">인조잔디 9
우 레 탄  1 </t>
  </si>
  <si>
    <t>공설운동장하드코트1</t>
  </si>
  <si>
    <t>공설운동장하드코트2</t>
  </si>
  <si>
    <t>공설운동장
실내다목적구장</t>
  </si>
  <si>
    <t>공설운동장에포함</t>
  </si>
  <si>
    <t>2290.18</t>
  </si>
  <si>
    <t>탄성(아크릴)</t>
  </si>
  <si>
    <t>삼수권역체육공원 테니스장</t>
  </si>
  <si>
    <t>감결생활체육공원 테니스장</t>
  </si>
  <si>
    <t>안동시민테니스장(실외)</t>
  </si>
  <si>
    <t>실내 4면,
 실외 11면</t>
  </si>
  <si>
    <t>군위실외테니스장</t>
  </si>
  <si>
    <t>실외 6면</t>
  </si>
  <si>
    <t>예천군 공설테니스장</t>
  </si>
  <si>
    <t>예천군
(예천군 테니스협회)</t>
  </si>
  <si>
    <t>클레이9
케미칼1</t>
  </si>
  <si>
    <t>하드코드 2
인조잔디 1</t>
  </si>
  <si>
    <t xml:space="preserve">16년 리모텔링       (800백만원)  </t>
  </si>
  <si>
    <t>클레이 9,
인조잔디3</t>
  </si>
  <si>
    <t>태백스포츠파크 테니스장</t>
  </si>
  <si>
    <t>덕포테니스장</t>
  </si>
  <si>
    <t>케미칼
앙투카
클레이</t>
  </si>
  <si>
    <t>봉평테니스장</t>
  </si>
  <si>
    <t>위탁
(봉평테니스협회)</t>
  </si>
  <si>
    <t>대화테니스장</t>
  </si>
  <si>
    <t>위탁
(대화테니스클럽)</t>
  </si>
  <si>
    <t>자등테니스장</t>
  </si>
  <si>
    <t>거례 레포츠타운 테니스장</t>
  </si>
  <si>
    <t>태안테니스장</t>
  </si>
  <si>
    <t>구례공설운동장 
씨름장</t>
  </si>
  <si>
    <t>지름23m</t>
  </si>
  <si>
    <t>목재 계단식</t>
  </si>
  <si>
    <t>군위생활체육
공원내 위치</t>
  </si>
  <si>
    <t>20×12.1×7m</t>
  </si>
  <si>
    <t>영월천하장사의 집</t>
  </si>
  <si>
    <t>2002
2008</t>
  </si>
  <si>
    <t>고성씨름장</t>
  </si>
  <si>
    <t>13×9m</t>
  </si>
  <si>
    <t>충남</t>
  </si>
  <si>
    <t>당진씨름장</t>
  </si>
  <si>
    <t>9×11.2m</t>
  </si>
  <si>
    <t>1400lx</t>
  </si>
  <si>
    <t>진남체육관</t>
  </si>
  <si>
    <t>학동79번지</t>
  </si>
  <si>
    <t>흥국체육관</t>
  </si>
  <si>
    <t>청소년수련소
다목적체육관</t>
  </si>
  <si>
    <t>위탁
(한국스카우트 연맹)</t>
  </si>
  <si>
    <t>상사종합체육관</t>
  </si>
  <si>
    <t>배드민턴,탁구
배구,농구,핸드볼</t>
  </si>
  <si>
    <t>팔마실내체육관</t>
  </si>
  <si>
    <t>농구,배구,핸드볼
배드민턴,탁구</t>
  </si>
  <si>
    <t>승주다목적체육관</t>
  </si>
  <si>
    <t>송광
종합체육시설</t>
  </si>
  <si>
    <t>나주시 송월동 1107-1</t>
  </si>
  <si>
    <t>나주시 실내체육관</t>
  </si>
  <si>
    <t>철근콘크리트+스페이스후레임</t>
  </si>
  <si>
    <t>광양시 실내체육관</t>
  </si>
  <si>
    <t>광양국민체육센터</t>
  </si>
  <si>
    <t>철근철골
콘크리트조</t>
  </si>
  <si>
    <t>배드민턴,농구,배구,골볼,탁구</t>
  </si>
  <si>
    <t>담양종합체육관</t>
  </si>
  <si>
    <t>배구,농구,핸드볼,
배드민턴,탁구,족구</t>
  </si>
  <si>
    <t>타라플렉스</t>
  </si>
  <si>
    <t>구례읍 봉북리 25</t>
  </si>
  <si>
    <t>구례 실내체육관</t>
  </si>
  <si>
    <t>팔영 체육관</t>
  </si>
  <si>
    <t>배구,배드민턴 탁구등</t>
  </si>
  <si>
    <t>김일기념체육관</t>
  </si>
  <si>
    <t>배구,농구,배드민턴 등</t>
  </si>
  <si>
    <t>계단식
의자식</t>
  </si>
  <si>
    <t>보성 실내체육관</t>
  </si>
  <si>
    <t>배구,족구,배드민턴</t>
  </si>
  <si>
    <t>벌교 스포츠센터</t>
  </si>
  <si>
    <t>철근콘크리트조,철골조</t>
  </si>
  <si>
    <t>배구,배드민턴,탁구 등</t>
  </si>
  <si>
    <t>하니움 문화스포츠센터
실내체육관</t>
  </si>
  <si>
    <t>핸드볼,배구,농구,탁구
배드민턴,태권도,풋살</t>
  </si>
  <si>
    <t>이용대배드민턴
전용구장</t>
  </si>
  <si>
    <t>장흥읍 충열리63-3번지</t>
  </si>
  <si>
    <t>장흥실내체육관</t>
  </si>
  <si>
    <t>배구,배드민턴,탁구,
농구,족구,핸드볼</t>
  </si>
  <si>
    <t>우슬 체육관</t>
  </si>
  <si>
    <t>해남 금강체육관</t>
  </si>
  <si>
    <t>해남 노인복합형
체육관</t>
  </si>
  <si>
    <t>게이트볼,배드민턴</t>
  </si>
  <si>
    <t>우슬동백체육관</t>
  </si>
  <si>
    <t>철근,철골
콘크리트</t>
  </si>
  <si>
    <t>우슬탁구장</t>
  </si>
  <si>
    <t>영암읍 교동리</t>
  </si>
  <si>
    <t>영암군 실내체육관</t>
  </si>
  <si>
    <t>배구,족구,
배드민턴,핸드볼</t>
  </si>
  <si>
    <t>영광읍 백학리 359</t>
  </si>
  <si>
    <t>영암암벽
등반경기장</t>
  </si>
  <si>
    <t>실내외 클라이밍</t>
  </si>
  <si>
    <t>삼호 농어촌
 복합체육시설</t>
  </si>
  <si>
    <t>배구,배드민턴,족구</t>
  </si>
  <si>
    <t>영광읍 도동리 365</t>
  </si>
  <si>
    <t>영광생활체육공원 
실내배드민턴장</t>
  </si>
  <si>
    <t>영광읍 도동리 366</t>
  </si>
  <si>
    <t>영광생활체육공원 
실내탁구장</t>
  </si>
  <si>
    <t>영천리</t>
  </si>
  <si>
    <t>장성 군민회관
체육관</t>
  </si>
  <si>
    <t>배구,
배드민턴,탁구</t>
  </si>
  <si>
    <t>진도아리랑 탁구장</t>
  </si>
  <si>
    <t>진도군 실내체육관</t>
  </si>
  <si>
    <t>농구,배구,배드민턴
탁구,핸드볼</t>
  </si>
  <si>
    <t>신안 군민체육관</t>
  </si>
  <si>
    <t>농구,배구,
배드민턴,핸드볼</t>
  </si>
  <si>
    <t>전라북도 체육관</t>
  </si>
  <si>
    <t>농구, 배드민턴, 배구
족구. 헬스장 스퀘시장</t>
  </si>
  <si>
    <t>덕진동</t>
  </si>
  <si>
    <t>전주 실내체육관</t>
  </si>
  <si>
    <t>중화산동</t>
  </si>
  <si>
    <t>전주 화산체육관
종합관</t>
  </si>
  <si>
    <t>핸드볼,배구,
농구,배드민턴</t>
  </si>
  <si>
    <t>2000 lx</t>
  </si>
  <si>
    <t>군산 월명체육관</t>
  </si>
  <si>
    <t>부송동 180번지</t>
  </si>
  <si>
    <t>익산 실내체육관</t>
  </si>
  <si>
    <t>농구,핸드볼,
배드민턴,탁구</t>
  </si>
  <si>
    <t>13,814백만</t>
  </si>
  <si>
    <t>660백만</t>
  </si>
  <si>
    <t>600백만</t>
  </si>
  <si>
    <t>1,000 lx</t>
  </si>
  <si>
    <t>김동문배드민턴장</t>
  </si>
  <si>
    <t>금마다목적체육관</t>
  </si>
  <si>
    <t>배드민턴, 탁구, 헬스, 
배구</t>
  </si>
  <si>
    <t>연지동 252-33</t>
  </si>
  <si>
    <t>주)대상 기탁금</t>
  </si>
  <si>
    <t>신태인읍 구석리 416</t>
  </si>
  <si>
    <t>550 lx</t>
  </si>
  <si>
    <t>김제시 실내체육관</t>
  </si>
  <si>
    <t>농구,배구,핸드볼,
족구,배드민턴</t>
  </si>
  <si>
    <t>김제시 국민체육센터</t>
  </si>
  <si>
    <t>농구,배구,탁구,태권도,배드민턴,볼링</t>
  </si>
  <si>
    <t>군하리 253-1</t>
  </si>
  <si>
    <t>진안군 실내체육관</t>
  </si>
  <si>
    <t>700lx</t>
  </si>
  <si>
    <t>안천 다목적구장</t>
  </si>
  <si>
    <t>철골조
막구조</t>
  </si>
  <si>
    <t>테니스장,배드민턴,
배구</t>
  </si>
  <si>
    <t>용담 생활체육관</t>
  </si>
  <si>
    <t>배구,족구</t>
  </si>
  <si>
    <t>동향 다목적 구장</t>
  </si>
  <si>
    <t>테니스장,,배구</t>
  </si>
  <si>
    <t>상전 다목적구장</t>
  </si>
  <si>
    <t>부귀 황금권역 
다목적구장</t>
  </si>
  <si>
    <t>장수 직장운동경기부 훈련장</t>
  </si>
  <si>
    <t>장수 직장운동경기부 
훈련장</t>
  </si>
  <si>
    <t>용도변경으로 씨름장에서 구기체육관으로 변경, 추가</t>
  </si>
  <si>
    <t>1,050 lx</t>
  </si>
  <si>
    <t>순창읍 남계리 966-7번지</t>
  </si>
  <si>
    <t>순창군장애인체육관</t>
  </si>
  <si>
    <t>농구,배구,배드민턴,
탁구,좌식배구</t>
  </si>
  <si>
    <t>순창국민체육센터</t>
  </si>
  <si>
    <t>고창읍 교촌리 55-2</t>
  </si>
  <si>
    <t>배드민턴,배구,
농구,탁구,유도</t>
  </si>
  <si>
    <t>600 lx</t>
  </si>
  <si>
    <t>고창군립체육관</t>
  </si>
  <si>
    <t>핸드볼,농구,배구,
배드민턴</t>
  </si>
  <si>
    <t>부안 실내체육관</t>
  </si>
  <si>
    <t>RC+철골</t>
  </si>
  <si>
    <t>거제시
(거제해양관광개발공사)</t>
  </si>
  <si>
    <t>농구,배구,배드민턴, 
탁구</t>
  </si>
  <si>
    <t>접이
의자식</t>
  </si>
  <si>
    <t>경주시시설관리공단</t>
  </si>
  <si>
    <t>영덕국민체육센터</t>
  </si>
  <si>
    <t>핸드볼, 농구, 배드민턴, 배구</t>
  </si>
  <si>
    <t>울진 군민체육관</t>
  </si>
  <si>
    <t>농구, 배구, 배드민턴,
복싱, 족구</t>
  </si>
  <si>
    <t>탕정실내체육관</t>
  </si>
  <si>
    <t>제원면 체육센터</t>
  </si>
  <si>
    <t>복수면 체육센터</t>
  </si>
  <si>
    <t>금성면 체육센터</t>
  </si>
  <si>
    <t>군북면 체육센터</t>
  </si>
  <si>
    <t>한산모시체육관</t>
  </si>
  <si>
    <t>안면실내체육관</t>
  </si>
  <si>
    <t>진남 유도장</t>
  </si>
  <si>
    <t>콘크리트
고무매트</t>
  </si>
  <si>
    <t>연향동 730</t>
  </si>
  <si>
    <t>철골
라멘조2층</t>
  </si>
  <si>
    <t>복싱,유도</t>
  </si>
  <si>
    <t>전라남도
종합체육관</t>
  </si>
  <si>
    <t>전라남도</t>
  </si>
  <si>
    <t>전라남도체육회</t>
  </si>
  <si>
    <t>위탁
(전라남도체육회)</t>
  </si>
  <si>
    <t>펜싱,체조,
레슬링,유도</t>
  </si>
  <si>
    <t>레슬링</t>
  </si>
  <si>
    <t>16
~20</t>
  </si>
  <si>
    <t>20
~28</t>
  </si>
  <si>
    <t>합숙소</t>
  </si>
  <si>
    <t>보성다목적
트레이닝장</t>
  </si>
  <si>
    <t>향교동(남원중학교옆)</t>
  </si>
  <si>
    <t>신준섭 복싱체육관</t>
  </si>
  <si>
    <t>유도체육관</t>
  </si>
  <si>
    <t>위탁운영</t>
  </si>
  <si>
    <t xml:space="preserve">이현동 </t>
  </si>
  <si>
    <t>고성체육관</t>
  </si>
  <si>
    <t>유도,복싱,검도,
태권도</t>
  </si>
  <si>
    <t>고성역도경기장</t>
  </si>
  <si>
    <t>영주시복싱연맹(632-9209)</t>
  </si>
  <si>
    <t>실업팀</t>
  </si>
  <si>
    <t>철골,철근
콘크리트</t>
  </si>
  <si>
    <t>콘크리트
우레탄</t>
  </si>
  <si>
    <t>최무선관</t>
  </si>
  <si>
    <t>상주시
복싱체육관</t>
  </si>
  <si>
    <t>영해격기체육관</t>
  </si>
  <si>
    <t>단층
스라브</t>
  </si>
  <si>
    <t>레슬링, 유도</t>
  </si>
  <si>
    <t>목재
고무매트</t>
  </si>
  <si>
    <t>26.4×16×7.6m</t>
  </si>
  <si>
    <t>배드민턴, 배구,탁구</t>
  </si>
  <si>
    <t>배드민턴,배구,
탁구 등</t>
  </si>
  <si>
    <t>배드민턴,농구,
핸드볼,탁구,배구</t>
  </si>
  <si>
    <t>완주군근로자종합복지관</t>
  </si>
  <si>
    <t>33×18×12m</t>
  </si>
  <si>
    <t>핸드볼,배구,농구,
족구,탁구 등</t>
  </si>
  <si>
    <t>배드민턴, 탁구, 
족구 등</t>
  </si>
  <si>
    <t>장수 한누리
다목적체육관</t>
  </si>
  <si>
    <t>다목적실,샤워실,화장실,
사무실등</t>
  </si>
  <si>
    <t>용원국민체육센터</t>
  </si>
  <si>
    <t>마산합포스포츠센터</t>
  </si>
  <si>
    <t>코오롱글로벌㈜</t>
  </si>
  <si>
    <t>스쿼시,  휘트니센터</t>
  </si>
  <si>
    <t>함양국민체육센터</t>
  </si>
  <si>
    <t>사무실.다용도실.화장실</t>
  </si>
  <si>
    <t>샤워실, 탈의실, 화장실, 
방송실, 무대 등</t>
  </si>
  <si>
    <t>포은체육관</t>
  </si>
  <si>
    <t>23x45m</t>
  </si>
  <si>
    <t>성암생활체육관</t>
  </si>
  <si>
    <t>20m x30m</t>
  </si>
  <si>
    <t xml:space="preserve">농구, 배드민턴, 탁구 </t>
  </si>
  <si>
    <t>다목적홀, 체역단련장 등</t>
  </si>
  <si>
    <t>샤워실, 안내실, 기계실, 
화장실 등</t>
  </si>
  <si>
    <t>배드민턴, 농구,
배구,탁구</t>
  </si>
  <si>
    <t>배드민턴,탁구,핸드볼 등</t>
  </si>
  <si>
    <t>에어로빅실, 샤워실, 탈의실</t>
  </si>
  <si>
    <t>농구,배구,배드민턴 족구 등</t>
  </si>
  <si>
    <t xml:space="preserve">농구,배구,배드민턴 족구, </t>
  </si>
  <si>
    <t>농어촌 복합체육관</t>
  </si>
  <si>
    <t>19m x 33.6m</t>
  </si>
  <si>
    <t>농구, 배구, 배드민턴, 족구</t>
  </si>
  <si>
    <t>요가장, 사무실</t>
  </si>
  <si>
    <t>농구,배구,
배드민턴, 탁구 등</t>
  </si>
  <si>
    <t>청춘체육관</t>
  </si>
  <si>
    <t>15*37.6*46.9</t>
  </si>
  <si>
    <t>배드민턴,태권도,
유도,펜싱</t>
  </si>
  <si>
    <t>야외화장실, 숙소</t>
  </si>
  <si>
    <t>배드민턴, 배구, 농구, 각종 체육외 행사</t>
  </si>
  <si>
    <t>산정체육공원
게이트볼장</t>
  </si>
  <si>
    <t>하당 게이트볼장</t>
  </si>
  <si>
    <t>상동 게이트볼장</t>
  </si>
  <si>
    <t>엄다 전천후게이트볼장</t>
  </si>
  <si>
    <t>나산 전전후게이트볼장</t>
  </si>
  <si>
    <t>북일면전천후 게이트볼장</t>
  </si>
  <si>
    <t>서삼면전천후 게이트볼장</t>
  </si>
  <si>
    <t>황룡필암전천후 게이트볼장</t>
  </si>
  <si>
    <t>장성군게이트볼 경기장</t>
  </si>
  <si>
    <t>25x20</t>
  </si>
  <si>
    <t>동화면전천후게이트볼장</t>
  </si>
  <si>
    <t>진원면전천후게이트볼장</t>
  </si>
  <si>
    <t>삼계면전천후게이트볼장</t>
  </si>
  <si>
    <t>서부게이트볼장</t>
  </si>
  <si>
    <t>옥내1면,화장실</t>
  </si>
  <si>
    <t>자은 전천후 게이트볼장</t>
  </si>
  <si>
    <t>하의 전천후 게이트볼장</t>
  </si>
  <si>
    <t>신의 전천후 게이트볼장</t>
  </si>
  <si>
    <t>신등
경로회</t>
  </si>
  <si>
    <t>전라북도
교육감</t>
  </si>
  <si>
    <t>오산면
노인회</t>
  </si>
  <si>
    <t>게이트볼
연합회
웅포분회</t>
  </si>
  <si>
    <t>두동마을
경로회</t>
  </si>
  <si>
    <t>김제실내게이트볼장</t>
  </si>
  <si>
    <t>금산실내게이트볼장</t>
  </si>
  <si>
    <t>운주게이트볼장</t>
  </si>
  <si>
    <t>도계게이트볼장</t>
  </si>
  <si>
    <t>전천후</t>
  </si>
  <si>
    <t>15X22</t>
  </si>
  <si>
    <t>15X23</t>
  </si>
  <si>
    <t>배춘게이트볼장</t>
  </si>
  <si>
    <t>15X25</t>
  </si>
  <si>
    <t>15X26</t>
  </si>
  <si>
    <t>26.1x20</t>
  </si>
  <si>
    <t>22.25x17</t>
  </si>
  <si>
    <t>23.7x18.6</t>
  </si>
  <si>
    <t>소주 게이트볼장</t>
  </si>
  <si>
    <t>21x16</t>
  </si>
  <si>
    <t>화장실(컨테이너)</t>
  </si>
  <si>
    <t>(신규)
2면 중 1면</t>
  </si>
  <si>
    <t>(신규)2면
중 1면</t>
  </si>
  <si>
    <t>창고,휴게실,
화장실</t>
  </si>
  <si>
    <t>사무실, 회의실,
부대시설</t>
  </si>
  <si>
    <t>남통동 금오게이트볼장</t>
  </si>
  <si>
    <t>구미시남통동
금오게이트볼 분회</t>
  </si>
  <si>
    <t>25x20x5.55m</t>
  </si>
  <si>
    <t>풍기클럽 게이트볼장</t>
  </si>
  <si>
    <t>풍기읍 게이트볼 협회</t>
  </si>
  <si>
    <t>오계게이트볼장</t>
  </si>
  <si>
    <t>안정면 게이트볼 협회</t>
  </si>
  <si>
    <t>순흥면 게이트볼장</t>
  </si>
  <si>
    <t>순흥면 게이트볼회</t>
  </si>
  <si>
    <t>단산면 옥대리 게이트볼장</t>
  </si>
  <si>
    <t>단산면 게이트볼회</t>
  </si>
  <si>
    <t>한마음 게이트볼 클럽</t>
  </si>
  <si>
    <t>상망동 게이트볼회</t>
  </si>
  <si>
    <t>22x22</t>
  </si>
  <si>
    <t>2면실내(인조잔디)
1면야외(마사토)</t>
  </si>
  <si>
    <t>1면실내(인조잔디)
1면 야외</t>
  </si>
  <si>
    <t>1면실내
(인조잔디)</t>
  </si>
  <si>
    <t>23*17</t>
  </si>
  <si>
    <t>흥업면실내게이트볼장</t>
  </si>
  <si>
    <t>17x22x6.5m</t>
  </si>
  <si>
    <t>신림면실내게이트볼장</t>
  </si>
  <si>
    <t>18x23x6.7m</t>
  </si>
  <si>
    <t>물걸2리 실내게이트볼장</t>
  </si>
  <si>
    <t>방량리 실내게이트볼장</t>
  </si>
  <si>
    <t>검산2리 실내게이트볼장</t>
  </si>
  <si>
    <t>검산1리 실내게이트볼장</t>
  </si>
  <si>
    <t>태학리 실내게이트볼장</t>
  </si>
  <si>
    <t>어유포리 실내게이트볼장</t>
  </si>
  <si>
    <t>역전평리 실내게이트볼장</t>
  </si>
  <si>
    <t>중화계리 실내게이트볼장</t>
  </si>
  <si>
    <t>자운2리 실내게이트볼장</t>
  </si>
  <si>
    <t>도관리 실내게이트볼장</t>
  </si>
  <si>
    <t>마곡리 실내게이트볼장</t>
  </si>
  <si>
    <t>삼현리 실내게이트볼장</t>
  </si>
  <si>
    <t>한국남부발전㈜ 영월천연가스발전소</t>
  </si>
  <si>
    <t>갈말게이트볼장</t>
  </si>
  <si>
    <t>자등게이트볼장</t>
  </si>
  <si>
    <t>근남게이트볼장</t>
  </si>
  <si>
    <t>33mx22m</t>
  </si>
  <si>
    <t>사내 체육공원 전천후게이트볼장</t>
  </si>
  <si>
    <t>두마 게이트볼장</t>
  </si>
  <si>
    <t>사무실, 기계실</t>
  </si>
  <si>
    <t>사무실,화장실
창고,식당, 인조잔디</t>
  </si>
  <si>
    <t>레크레이션,
화장실,휴게실</t>
  </si>
  <si>
    <t>원북 게이트볼장</t>
  </si>
  <si>
    <t>원북게이트볼분회</t>
  </si>
  <si>
    <t>근흥 게이트볼장</t>
  </si>
  <si>
    <t>근흥게이트볼분회</t>
  </si>
  <si>
    <t>남면게이트볼분회</t>
  </si>
  <si>
    <t>진남수영장</t>
  </si>
  <si>
    <t>전라북도
국민체육센터</t>
  </si>
  <si>
    <t>전라북도국민체육센터</t>
  </si>
  <si>
    <t>전라북도체육회</t>
  </si>
  <si>
    <t>전주 덕진수영장</t>
  </si>
  <si>
    <t>800 lx</t>
  </si>
  <si>
    <t>전주 완산수영장</t>
  </si>
  <si>
    <t>군산월명체육관
실내수영장</t>
  </si>
  <si>
    <t>군산여고수영팀</t>
  </si>
  <si>
    <t>700 lx</t>
  </si>
  <si>
    <t>익산시 남중동 86-3</t>
  </si>
  <si>
    <t>문화체육시설관리사업소(850-4941)</t>
  </si>
  <si>
    <t>http://city.iksan.chonbuk.kr/</t>
  </si>
  <si>
    <t>150 lx</t>
  </si>
  <si>
    <t>함열 올림픽스포츠센터
수영장</t>
  </si>
  <si>
    <t>익산 문화체육센터
수영장</t>
  </si>
  <si>
    <t>정읍청소년수련관
수영장</t>
  </si>
  <si>
    <t>김제 실내수영장</t>
  </si>
  <si>
    <t>고창읍 월암리 316</t>
  </si>
  <si>
    <t>장수 한누리 수영장</t>
  </si>
  <si>
    <t>60</t>
  </si>
  <si>
    <t>예체문화관
수달 수영장</t>
  </si>
  <si>
    <t>국민체육센터수영장</t>
  </si>
  <si>
    <t>임실국민체육센터</t>
  </si>
  <si>
    <t>순창군 실내수영장</t>
  </si>
  <si>
    <t>100 lx</t>
  </si>
  <si>
    <t>부안국민체육센터
수영장</t>
  </si>
  <si>
    <t>고창청소년수련관
수영장</t>
  </si>
  <si>
    <t>우리누리청소년
문화센터내</t>
  </si>
  <si>
    <t>종합문화복지타운 수영장</t>
  </si>
  <si>
    <t>종합문화복지타운
청소년수련관 내</t>
  </si>
  <si>
    <t>석사동 산30-2</t>
  </si>
  <si>
    <t>국민체육센터
수영장</t>
  </si>
  <si>
    <t>4,800백만원</t>
  </si>
  <si>
    <t>470백만원</t>
  </si>
  <si>
    <t>효자동 산40-2</t>
  </si>
  <si>
    <t>공식대회불가</t>
  </si>
  <si>
    <t>사회문화센터
수영장</t>
  </si>
  <si>
    <t>국민체육센터(수영장)</t>
  </si>
  <si>
    <t>광산근로자복지센터</t>
  </si>
  <si>
    <t>종합사회복지관웰빙센터</t>
  </si>
  <si>
    <t>국민체육센터
(수영장)</t>
  </si>
  <si>
    <t>농민문화체육센터 
수영장</t>
  </si>
  <si>
    <t>위탁관리(개인)</t>
  </si>
  <si>
    <t>영월국민체육센터 수영장</t>
  </si>
  <si>
    <t>양구읍 상리 399-4</t>
  </si>
  <si>
    <t>청소년수련관
수영장</t>
  </si>
  <si>
    <t>양구군(460-2361)</t>
  </si>
  <si>
    <t>락카룸,샤워실</t>
  </si>
  <si>
    <t>문화복지회관 수영장</t>
  </si>
  <si>
    <t>여수 인라인롤러경기장</t>
  </si>
  <si>
    <t>코로셀</t>
  </si>
  <si>
    <t>좌식</t>
  </si>
  <si>
    <t>국가정원스포츠센터 인라인
스케이트장</t>
  </si>
  <si>
    <t>강청 인라인스케이트장</t>
  </si>
  <si>
    <t>나주시
인라인롤러스케이트장</t>
  </si>
  <si>
    <t>서천변 인라인스케이트장</t>
  </si>
  <si>
    <t>중동공원 인라인스케이트장</t>
  </si>
  <si>
    <t>구례공설운동장 
인라인스케이트장</t>
  </si>
  <si>
    <t>전주 실내
인라인롤러경기장</t>
  </si>
  <si>
    <t>전주 실외
인라인롤러경기장</t>
  </si>
  <si>
    <t>정읍 천변
로울러스케이트장</t>
  </si>
  <si>
    <t>체육공원내
 인라인스케이트장</t>
  </si>
  <si>
    <t>남원 인라인
롤러로드경기장</t>
  </si>
  <si>
    <t>남원
인라인 롤러경기장</t>
  </si>
  <si>
    <t>스포츠파크
부설</t>
  </si>
  <si>
    <t>포항인라인롤러경기장</t>
  </si>
  <si>
    <t>황성공원
롤러스케이트장</t>
  </si>
  <si>
    <t>김천 인라인롤러경기장</t>
  </si>
  <si>
    <t>안동 낙동강변 
인라인롤러장</t>
  </si>
  <si>
    <t>안동 롤러경기장</t>
  </si>
  <si>
    <t>구미동락공원
인라인롤러장</t>
  </si>
  <si>
    <t>보조경기장
인라인 롤러경기장</t>
  </si>
  <si>
    <t>주 경기장 내</t>
  </si>
  <si>
    <t>영주인라인롤러경기장</t>
  </si>
  <si>
    <t>상주시 생활체육공원 
인라인 롤러경기장</t>
  </si>
  <si>
    <t>영강체육공원 
롤러스케이트장</t>
  </si>
  <si>
    <t>경산생활체육공원 
인라인스케이트장</t>
  </si>
  <si>
    <t>압독생활체육공원 
인라인스케이트장</t>
  </si>
  <si>
    <t>강경인라인롤러장</t>
  </si>
  <si>
    <t>논산인라인롤러장</t>
  </si>
  <si>
    <t>종합운동장 내
인라인스케이트장</t>
  </si>
  <si>
    <t>태안생활체육공원내
인라인스케이트장</t>
  </si>
  <si>
    <t>태안군 
(문화체육센터)</t>
  </si>
  <si>
    <t>전남</t>
  </si>
  <si>
    <t xml:space="preserve">나주시 </t>
  </si>
  <si>
    <t>나주시종합사격장</t>
  </si>
  <si>
    <t>전라남도
종합사격장</t>
  </si>
  <si>
    <t>전북</t>
  </si>
  <si>
    <t>임실군 청웅면 구고리 산46-1</t>
  </si>
  <si>
    <t>전라북도
종합사격장</t>
  </si>
  <si>
    <t>전라북도체육회(063-643-0104)</t>
  </si>
  <si>
    <t>위탁(임실군)</t>
  </si>
  <si>
    <t>실내, 실외</t>
  </si>
  <si>
    <t>58.8억원</t>
  </si>
  <si>
    <t>60억원</t>
  </si>
  <si>
    <t>20억원</t>
  </si>
  <si>
    <t>퇴촌동 산 28번지</t>
  </si>
  <si>
    <t>창원종합사격장</t>
  </si>
  <si>
    <t>녹색도시사업소</t>
  </si>
  <si>
    <t>김해사격장</t>
  </si>
  <si>
    <t>055-332-4440</t>
  </si>
  <si>
    <t>김해시도시
개발공사</t>
  </si>
  <si>
    <t>402,930천원</t>
  </si>
  <si>
    <t>거제실내사격장</t>
  </si>
  <si>
    <t>생활체육관
(사격장)</t>
  </si>
  <si>
    <t>북구 용흥동산80</t>
  </si>
  <si>
    <t>포항실내사격장</t>
  </si>
  <si>
    <t>(054)242-8276</t>
  </si>
  <si>
    <t>위탁
(포항시사격연맹)</t>
  </si>
  <si>
    <t>종합경기장
사격장</t>
  </si>
  <si>
    <t>계산동 산 59</t>
  </si>
  <si>
    <t>상주시
공기소총사격장</t>
  </si>
  <si>
    <t>철근콘크리트 및 경량철골조(조립식)</t>
  </si>
  <si>
    <t>동해실내체육관
사격장</t>
  </si>
  <si>
    <t>실내체육관 포함</t>
  </si>
  <si>
    <t>철원실내사격장</t>
  </si>
  <si>
    <t>양구실내사격장</t>
  </si>
  <si>
    <t>고성사격장</t>
  </si>
  <si>
    <t>서문리8-1</t>
  </si>
  <si>
    <t>양양실내사격장</t>
  </si>
  <si>
    <t>서산시 갈산동 68-1</t>
  </si>
  <si>
    <t>서산 종합사격장</t>
  </si>
  <si>
    <t>공보전산담당관실       (041-660-2254)</t>
  </si>
  <si>
    <t>seosan.chungnam.kr</t>
  </si>
  <si>
    <t>영광 궁도장(유일정)</t>
  </si>
  <si>
    <t>홍길동테마파크
국궁장</t>
  </si>
  <si>
    <t>수양정</t>
  </si>
  <si>
    <t>낙홍정</t>
  </si>
  <si>
    <t>포항 국궁장</t>
  </si>
  <si>
    <t>국궁장(권무정)</t>
  </si>
  <si>
    <t>위탁
(권무정궁도회)</t>
  </si>
  <si>
    <t>황성공원국궁장
(호림정)</t>
  </si>
  <si>
    <t>경주시사적공원관리사무소(779-6711)</t>
  </si>
  <si>
    <t>종합경기장
궁도장</t>
  </si>
  <si>
    <t>영락정</t>
  </si>
  <si>
    <t>위탁
(안동시궁도협회)</t>
  </si>
  <si>
    <t>금오정</t>
  </si>
  <si>
    <t>충무정</t>
  </si>
  <si>
    <t>영주시궁도협회(631-2700)</t>
  </si>
  <si>
    <t>위탁
(영주시궁도협회)</t>
  </si>
  <si>
    <t>영천 시민궁도장</t>
  </si>
  <si>
    <t>영천시 궁도협회</t>
  </si>
  <si>
    <t>문경국궁장</t>
  </si>
  <si>
    <t>영덕 궁도장
(화림정)</t>
  </si>
  <si>
    <t>yd.co.kr</t>
  </si>
  <si>
    <t>위탁
(영덕군궁도협회)</t>
  </si>
  <si>
    <t>자연제방 이용</t>
  </si>
  <si>
    <t>송암정</t>
  </si>
  <si>
    <t>고령군궁도협회</t>
  </si>
  <si>
    <t>20m</t>
  </si>
  <si>
    <t>안림천 고수부지</t>
  </si>
  <si>
    <t>칠곡 궁도장
(호국정)</t>
  </si>
  <si>
    <t>예천읍사무소(650-6601)</t>
  </si>
  <si>
    <t>위탁
(무학정궁도회)</t>
  </si>
  <si>
    <t>남양 궁도장
(성무정)</t>
  </si>
  <si>
    <t>저동 궁도장
(무릉정)</t>
  </si>
  <si>
    <t>율곡정</t>
  </si>
  <si>
    <t>강릉시(640-5578)</t>
  </si>
  <si>
    <t>태화정</t>
  </si>
  <si>
    <t>무겸정</t>
  </si>
  <si>
    <t>방림궁도장</t>
  </si>
  <si>
    <t>아라리정궁도장</t>
  </si>
  <si>
    <t>궁도회</t>
  </si>
  <si>
    <t>44백만원</t>
  </si>
  <si>
    <t>백운정궁도장</t>
  </si>
  <si>
    <t>78백만원</t>
  </si>
  <si>
    <t>미석정궁도장</t>
  </si>
  <si>
    <t>장천정궁도장</t>
  </si>
  <si>
    <t>천안정</t>
  </si>
  <si>
    <t>천안시생활체육협의회(041-561-7727)</t>
  </si>
  <si>
    <t>ca-sports.net</t>
  </si>
  <si>
    <t>천궁정</t>
  </si>
  <si>
    <t>관풍정</t>
  </si>
  <si>
    <t>공공시설관리소(041-840-2464)</t>
  </si>
  <si>
    <t>gongju.go.kr</t>
  </si>
  <si>
    <t>보령정</t>
  </si>
  <si>
    <t>아산시 공보체육과(041-540-2253)</t>
  </si>
  <si>
    <t>위탁
(아산시궁도협회)</t>
  </si>
  <si>
    <t>아산정</t>
  </si>
  <si>
    <t>서산 국궁장(서령정)</t>
  </si>
  <si>
    <t>서산시 공보전산담당관실         (041-660-2254)</t>
  </si>
  <si>
    <t>seoan.chungnam.kr</t>
  </si>
  <si>
    <t>절근콘크리트 슬라브</t>
  </si>
  <si>
    <t>연무 국궁장</t>
  </si>
  <si>
    <t>신도정</t>
  </si>
  <si>
    <t>금산군 궁도협회(041-754-2767)</t>
  </si>
  <si>
    <t>학유정</t>
  </si>
  <si>
    <t>041-363-0627</t>
  </si>
  <si>
    <t xml:space="preserve"> www.dangin.go.kr</t>
  </si>
  <si>
    <t>국수정</t>
  </si>
  <si>
    <t>dangin.go.kr</t>
  </si>
  <si>
    <t>충장정</t>
  </si>
  <si>
    <t>041-350-4421</t>
  </si>
  <si>
    <t>망객정</t>
  </si>
  <si>
    <t>041-350-4631</t>
  </si>
  <si>
    <t>흥관정</t>
  </si>
  <si>
    <t>위탁
(금산군궁도협회)</t>
  </si>
  <si>
    <t>청무정</t>
  </si>
  <si>
    <t>청양군궁도협회(041-940-2254)</t>
  </si>
  <si>
    <t>위탁
(청양군궁도협회)</t>
  </si>
  <si>
    <t>홍무정</t>
  </si>
  <si>
    <t>광무정</t>
  </si>
  <si>
    <t>예덕정</t>
  </si>
  <si>
    <t>예산군궁도협회 (041-334-7049)</t>
  </si>
  <si>
    <t>위탁
(예산군궁도협회)</t>
  </si>
  <si>
    <t>팔마 양궁장</t>
  </si>
  <si>
    <t>전라북도
양궁(훈련)장</t>
  </si>
  <si>
    <t>예천읍 청복리 150</t>
  </si>
  <si>
    <t>예천 진호
국제양궁장</t>
  </si>
  <si>
    <t>문화체육시설관리사업소(650-6411)</t>
  </si>
  <si>
    <t>yecheon.go.kr</t>
  </si>
  <si>
    <t>의자식 1,537
계단식 789</t>
  </si>
  <si>
    <t>의자식/     계단식</t>
  </si>
  <si>
    <t>국제경기가능</t>
  </si>
  <si>
    <t>1(14mX4.8m)</t>
  </si>
  <si>
    <t>선수생활관 1동</t>
  </si>
  <si>
    <t>문막읍 동화리 108-2</t>
  </si>
  <si>
    <t>원주양궁장</t>
  </si>
  <si>
    <t>5m</t>
  </si>
  <si>
    <t>철근콘크리트스라브</t>
  </si>
  <si>
    <t>1등급(1998)</t>
  </si>
  <si>
    <t>원주 양궁연습장</t>
  </si>
  <si>
    <t>80cm</t>
  </si>
  <si>
    <t>홍천 양궁훈련장</t>
  </si>
  <si>
    <t>홍천군청</t>
  </si>
  <si>
    <t>영광 승마장</t>
  </si>
  <si>
    <t>호성동</t>
  </si>
  <si>
    <t>전주 승마장</t>
  </si>
  <si>
    <t>전라북도승마협회()</t>
  </si>
  <si>
    <t>6명</t>
  </si>
  <si>
    <t>전라북도기마경찰대</t>
  </si>
  <si>
    <t>실내,외</t>
  </si>
  <si>
    <t>1(2003)</t>
  </si>
  <si>
    <t>장수 승마장</t>
  </si>
  <si>
    <t>순창군 승마장</t>
  </si>
  <si>
    <t>구미시승마장</t>
  </si>
  <si>
    <t>운주산승마장</t>
  </si>
  <si>
    <t>삼천동 474</t>
  </si>
  <si>
    <t>춘천시승마협회</t>
  </si>
  <si>
    <t>654백만원</t>
  </si>
  <si>
    <t>기부체납</t>
  </si>
  <si>
    <t>영랑호 화랑도
체험장</t>
  </si>
  <si>
    <t>위탁(한민족 전통
 마상무예·격구협회)</t>
  </si>
  <si>
    <t>홍성군
승마체험장</t>
  </si>
  <si>
    <t>홍성군청(축산과)</t>
  </si>
  <si>
    <t>오림동123</t>
  </si>
  <si>
    <t>팔마 골프장</t>
  </si>
  <si>
    <t>690-7251</t>
  </si>
  <si>
    <t>그라운드골프연습장</t>
  </si>
  <si>
    <t>무안스포츠파크
골프연습장</t>
  </si>
  <si>
    <t>762</t>
  </si>
  <si>
    <t>나비 골프연습장</t>
  </si>
  <si>
    <t>화산체육관
실내골프연습장</t>
  </si>
  <si>
    <t>화산체육관
나비골프체험장</t>
  </si>
  <si>
    <t>진안고원 골프연습장</t>
  </si>
  <si>
    <t>북면골프연습장</t>
  </si>
  <si>
    <t>시민스포츠센터
골프연습장</t>
  </si>
  <si>
    <t>스포츠센터 부설</t>
  </si>
  <si>
    <t>고성골프랜드</t>
  </si>
  <si>
    <t>거창군립 골프연습장</t>
  </si>
  <si>
    <t>위탁(단체)</t>
  </si>
  <si>
    <t>대병면 회양리 750</t>
  </si>
  <si>
    <t>합천군 골프연습장</t>
  </si>
  <si>
    <t>관광개발사업소(055-930-3762)</t>
  </si>
  <si>
    <t>예천 골프연습장
(실외골프연습장)</t>
  </si>
  <si>
    <t>장성동 골프연습장</t>
  </si>
  <si>
    <t>간성읍 살리 433</t>
  </si>
  <si>
    <t>영월 골프연습장</t>
  </si>
  <si>
    <t>고성군(680-3664)</t>
  </si>
  <si>
    <t>대화 골프연습장</t>
  </si>
  <si>
    <t>봉평 골프연습장</t>
  </si>
  <si>
    <t>평창 골프연습장</t>
  </si>
  <si>
    <t>사창 골프연습장</t>
  </si>
  <si>
    <t>화천 골프연습장</t>
  </si>
  <si>
    <t>화천군골프협회(위탁)</t>
  </si>
  <si>
    <t>고성군 골프연습장</t>
  </si>
  <si>
    <t>목포시 옥암동 공유수면 매립지</t>
  </si>
  <si>
    <t>목포조정카누경기장</t>
  </si>
  <si>
    <t>전남카누협회(061-283-3310)</t>
  </si>
  <si>
    <t>영산호</t>
  </si>
  <si>
    <t>전국대회가능(1987년)</t>
  </si>
  <si>
    <t>장성호조정경기장</t>
  </si>
  <si>
    <t>장성호</t>
  </si>
  <si>
    <t>경남</t>
  </si>
  <si>
    <t>김해 카누경기장</t>
  </si>
  <si>
    <t>경남카누연맹</t>
  </si>
  <si>
    <t>서낙동강</t>
  </si>
  <si>
    <t>강원</t>
  </si>
  <si>
    <t>카누경기장</t>
  </si>
  <si>
    <t>소호 요트장</t>
  </si>
  <si>
    <t>목포 요트마리나</t>
  </si>
  <si>
    <t>3마일</t>
  </si>
  <si>
    <t>부안 변산 요트경기장</t>
  </si>
  <si>
    <t>문화관광과(580-4751)</t>
  </si>
  <si>
    <t>위탁
(전라북도 요트협회)</t>
  </si>
  <si>
    <t>1동 1층</t>
  </si>
  <si>
    <t>1동 5대</t>
  </si>
  <si>
    <t>1동 3층</t>
  </si>
  <si>
    <t>24 m</t>
  </si>
  <si>
    <t>마산 해양레포츠스쿨</t>
  </si>
  <si>
    <t>진해 해양레포츠스쿨</t>
  </si>
  <si>
    <t>통영 해양스포츠센터
요트장</t>
  </si>
  <si>
    <t>반경1.2㎞</t>
  </si>
  <si>
    <t>당항포 요트앤스쿨</t>
  </si>
  <si>
    <t>남해군 요트학교</t>
  </si>
  <si>
    <t>후포 요트장</t>
  </si>
  <si>
    <t>경북체육회</t>
  </si>
  <si>
    <t>사천 요트장</t>
  </si>
  <si>
    <t>www.gangneung.gangwon.kr</t>
  </si>
  <si>
    <t>15마일</t>
  </si>
  <si>
    <t>1 / 60</t>
  </si>
  <si>
    <t>보령 요트경기장</t>
  </si>
  <si>
    <t>보령시문화공보담당관실
(041)930-3258</t>
  </si>
  <si>
    <t>2km</t>
  </si>
  <si>
    <t>50척</t>
  </si>
  <si>
    <t>1동 2층</t>
  </si>
  <si>
    <t>중화산동 산45</t>
  </si>
  <si>
    <t>전주 화산체육관 
빙상경기장</t>
  </si>
  <si>
    <t>전주시 
시설관리공단</t>
  </si>
  <si>
    <t>강릉스피드스케이팅경기장</t>
  </si>
  <si>
    <t>강릉 아이스아레나</t>
  </si>
  <si>
    <t>강릉하키센터</t>
  </si>
  <si>
    <t>관동하키센터</t>
  </si>
  <si>
    <t>쇼트트랙 보조경기장</t>
  </si>
  <si>
    <t>송암동 700-3</t>
  </si>
  <si>
    <t>4,200백만원</t>
  </si>
  <si>
    <t>교2동 630-20</t>
  </si>
  <si>
    <t>강릉실내 빙상장</t>
  </si>
  <si>
    <t>강원도
(본청)</t>
  </si>
  <si>
    <t xml:space="preserve">스키점프
경기장
</t>
  </si>
  <si>
    <t>K15
K30
K60
K98
K125</t>
  </si>
  <si>
    <t>15
30
60
98
125</t>
  </si>
  <si>
    <t>408
816
1,632
2,665
3,400</t>
  </si>
  <si>
    <t>천연
잔디</t>
  </si>
  <si>
    <t>국제공인
(FIS)
09.6.30</t>
  </si>
  <si>
    <t>크로스컨트리
경기장</t>
  </si>
  <si>
    <t>국제공인
(FIS)
08.2.26</t>
  </si>
  <si>
    <t>(단위 : ㎡, 백만원, 명)</t>
    <phoneticPr fontId="3" type="noConversion"/>
  </si>
  <si>
    <t>일련번호</t>
    <phoneticPr fontId="3" type="noConversion"/>
  </si>
  <si>
    <t>시도</t>
    <phoneticPr fontId="3" type="noConversion"/>
  </si>
  <si>
    <t>시ㆍ군ㆍ구</t>
    <phoneticPr fontId="3" type="noConversion"/>
  </si>
  <si>
    <t>주소</t>
    <phoneticPr fontId="3" type="noConversion"/>
  </si>
  <si>
    <t>시설명</t>
    <phoneticPr fontId="3" type="noConversion"/>
  </si>
  <si>
    <t>관리주체</t>
    <phoneticPr fontId="3" type="noConversion"/>
  </si>
  <si>
    <t>부지면적</t>
    <phoneticPr fontId="3" type="noConversion"/>
  </si>
  <si>
    <t>건축면적</t>
    <phoneticPr fontId="3" type="noConversion"/>
  </si>
  <si>
    <t>연면적</t>
    <phoneticPr fontId="3" type="noConversion"/>
  </si>
  <si>
    <t>경기장 규모</t>
    <phoneticPr fontId="3" type="noConversion"/>
  </si>
  <si>
    <t>관람석</t>
    <phoneticPr fontId="3" type="noConversion"/>
  </si>
  <si>
    <t>공인등급
(승인연도)</t>
    <phoneticPr fontId="3" type="noConversion"/>
  </si>
  <si>
    <t>준공
연도</t>
    <phoneticPr fontId="3" type="noConversion"/>
  </si>
  <si>
    <t>개보수연도</t>
    <phoneticPr fontId="3" type="noConversion"/>
  </si>
  <si>
    <t>부대시설</t>
    <phoneticPr fontId="3" type="noConversion"/>
  </si>
  <si>
    <t>부대운동시설</t>
    <phoneticPr fontId="3" type="noConversion"/>
  </si>
  <si>
    <t>비고</t>
    <phoneticPr fontId="3" type="noConversion"/>
  </si>
  <si>
    <t>트랙</t>
    <phoneticPr fontId="3" type="noConversion"/>
  </si>
  <si>
    <t>경기시설</t>
    <phoneticPr fontId="3" type="noConversion"/>
  </si>
  <si>
    <t>좌석수</t>
    <phoneticPr fontId="3" type="noConversion"/>
  </si>
  <si>
    <t>수용
인원</t>
    <phoneticPr fontId="3" type="noConversion"/>
  </si>
  <si>
    <t>좌석
형태</t>
    <phoneticPr fontId="3" type="noConversion"/>
  </si>
  <si>
    <t>1차</t>
    <phoneticPr fontId="3" type="noConversion"/>
  </si>
  <si>
    <t>2차</t>
    <phoneticPr fontId="3" type="noConversion"/>
  </si>
  <si>
    <t>전광판</t>
    <phoneticPr fontId="3" type="noConversion"/>
  </si>
  <si>
    <t>조명탑</t>
    <phoneticPr fontId="3" type="noConversion"/>
  </si>
  <si>
    <t>기타</t>
    <phoneticPr fontId="3" type="noConversion"/>
  </si>
  <si>
    <t>종목1</t>
    <phoneticPr fontId="3" type="noConversion"/>
  </si>
  <si>
    <t>종목2</t>
    <phoneticPr fontId="3" type="noConversion"/>
  </si>
  <si>
    <t>경기트랙</t>
    <phoneticPr fontId="3" type="noConversion"/>
  </si>
  <si>
    <t>실내훈련장</t>
    <phoneticPr fontId="3" type="noConversion"/>
  </si>
  <si>
    <t>표고차</t>
    <phoneticPr fontId="3" type="noConversion"/>
  </si>
  <si>
    <t>평균경사</t>
    <phoneticPr fontId="3" type="noConversion"/>
  </si>
  <si>
    <t>커브수</t>
    <phoneticPr fontId="3" type="noConversion"/>
  </si>
  <si>
    <t>스타트하우스</t>
    <phoneticPr fontId="3" type="noConversion"/>
  </si>
  <si>
    <t>피니쉬하우스</t>
    <phoneticPr fontId="3" type="noConversion"/>
  </si>
  <si>
    <t>장비운반도로</t>
    <phoneticPr fontId="3" type="noConversion"/>
  </si>
  <si>
    <t>트랙관리도로</t>
    <phoneticPr fontId="3" type="noConversion"/>
  </si>
  <si>
    <t>개소수</t>
    <phoneticPr fontId="3" type="noConversion"/>
  </si>
  <si>
    <t>설치비</t>
    <phoneticPr fontId="3" type="noConversion"/>
  </si>
  <si>
    <t>조도</t>
    <phoneticPr fontId="3" type="noConversion"/>
  </si>
  <si>
    <t>종목</t>
    <phoneticPr fontId="3" type="noConversion"/>
  </si>
  <si>
    <t>면수</t>
    <phoneticPr fontId="3" type="noConversion"/>
  </si>
  <si>
    <t>면적</t>
    <phoneticPr fontId="3" type="noConversion"/>
  </si>
  <si>
    <t>시설구성</t>
    <phoneticPr fontId="3" type="noConversion"/>
  </si>
  <si>
    <t>관리운영</t>
    <phoneticPr fontId="3" type="noConversion"/>
  </si>
  <si>
    <t>소  계</t>
    <phoneticPr fontId="3" type="noConversion"/>
  </si>
  <si>
    <t>1개소</t>
    <phoneticPr fontId="3" type="noConversion"/>
  </si>
  <si>
    <t>함평스포츠텔
(다목적합숙소)</t>
  </si>
  <si>
    <t>황룡강변생활체육공원
풋살장</t>
  </si>
  <si>
    <t>황룡강변생활체육공원
족구장</t>
  </si>
  <si>
    <t>황룡강변생활체육공원
배구장</t>
  </si>
  <si>
    <t>삼계풋살장</t>
  </si>
  <si>
    <t>장성파크골프장</t>
  </si>
  <si>
    <t>장성그라운드골프장</t>
  </si>
  <si>
    <t>전주
시설관리공단</t>
  </si>
  <si>
    <t>삼천포 종합
운동장 내</t>
  </si>
  <si>
    <t>양산종합
운동장내</t>
  </si>
  <si>
    <t>위탁
(함안군탁구협희)</t>
  </si>
  <si>
    <t>도계풋살경기장</t>
  </si>
  <si>
    <t>위탁
횡성군족구연합회</t>
  </si>
  <si>
    <t>영월파크골프장</t>
  </si>
  <si>
    <t>갈말풋살장</t>
  </si>
  <si>
    <t>마운딩</t>
  </si>
  <si>
    <t>귀둔리다목적경기장</t>
  </si>
  <si>
    <t>보령족구장(6면)</t>
  </si>
  <si>
    <t>보령종합체육관내 위치</t>
  </si>
  <si>
    <t>북구 청소년회관</t>
  </si>
  <si>
    <t>21-4. 봅슬레이, 루지, 스켈레톤경기장</t>
    <phoneticPr fontId="3" type="noConversion"/>
  </si>
  <si>
    <t>21. 설상경기장
   - 스키점프장
   - 바이애슬론경기장
   - 크로스컨트리경기장
   - 봅슬레이, 루지, 스켈레톤경기장</t>
    <phoneticPr fontId="3" type="noConversion"/>
  </si>
  <si>
    <t xml:space="preserve">
ㆍ 길이 90m, 120m 또는 이와 유사한 규격(스키점프 경기 가능)
ㆍ 3.25km와 2km지점에 컷오프를 갖춘 하나의 4km 주로로 구성
ㆍ 5km×3코스=15km 또는 이와 유사한 규격(크로스컨트리 경기 가능)
ㆍ 길이 1,200~1,650m 트랙을 갖춘 규격(1,200m 경사로)</t>
    <phoneticPr fontId="3" type="noConversion"/>
  </si>
  <si>
    <t>4개소</t>
  </si>
  <si>
    <t>1,468m
(폭8m)</t>
  </si>
  <si>
    <t>1,657m
(폭4m)</t>
  </si>
  <si>
    <t>바이애슬론
경기장</t>
  </si>
  <si>
    <t>4,500
(30사로)</t>
  </si>
  <si>
    <t>국제공인
(IBU)
08.12.1</t>
  </si>
  <si>
    <t>1,300백만원</t>
  </si>
  <si>
    <t>화천군</t>
    <phoneticPr fontId="3" type="noConversion"/>
  </si>
  <si>
    <t>사내체육공원</t>
    <phoneticPr fontId="3" type="noConversion"/>
  </si>
  <si>
    <t>동해시</t>
    <phoneticPr fontId="3" type="noConversion"/>
  </si>
  <si>
    <t>태장체육단지 내 야구장</t>
    <phoneticPr fontId="3" type="noConversion"/>
  </si>
  <si>
    <t>동해동트는야구장</t>
    <phoneticPr fontId="3" type="noConversion"/>
  </si>
  <si>
    <t>동해시 야구연합회</t>
    <phoneticPr fontId="3" type="noConversion"/>
  </si>
  <si>
    <t>횡성군</t>
    <phoneticPr fontId="3" type="noConversion"/>
  </si>
  <si>
    <t>횡성 베이스볼 테마파크</t>
    <phoneticPr fontId="3" type="noConversion"/>
  </si>
  <si>
    <t>인조</t>
    <phoneticPr fontId="3" type="noConversion"/>
  </si>
  <si>
    <t>인조 및 천연</t>
    <phoneticPr fontId="3" type="noConversion"/>
  </si>
  <si>
    <t>토마토수영장</t>
  </si>
  <si>
    <t>연무정</t>
  </si>
  <si>
    <t>위탁
(강원도개발공사)</t>
  </si>
  <si>
    <t>위탁
(가톨릭관동대)</t>
  </si>
  <si>
    <t>위탁
(강릉영동대)</t>
  </si>
  <si>
    <t>베니직하우스
스키점프타워
심판실
축구장
SMS기계실
-관리위탁</t>
  </si>
  <si>
    <t>운영본부
사격장
경기코스
조명시설
주차장
-관리위탁</t>
  </si>
  <si>
    <t>운영본부
경기코스
조명시설
주차장
-관리위탁</t>
  </si>
  <si>
    <t>대관령면 솔봉로 470</t>
  </si>
  <si>
    <t>올림픽 슬라이딩센터</t>
  </si>
  <si>
    <t>1,857m</t>
  </si>
  <si>
    <t>161m</t>
  </si>
  <si>
    <t>117m</t>
  </si>
  <si>
    <t>16개소</t>
  </si>
  <si>
    <t>루지 트랙 인증(2017.1.27.), 봅슬레이&amp;스켈레톤 트랙 인증(2017.8.31.)</t>
  </si>
  <si>
    <t>태백종합운동장
풋살경기장</t>
  </si>
  <si>
    <t>영월볼링장</t>
  </si>
  <si>
    <t>14레인</t>
  </si>
  <si>
    <t>인제파크골프장</t>
  </si>
  <si>
    <t>운정건강공원</t>
  </si>
  <si>
    <t>양평종합운동장</t>
  </si>
  <si>
    <t>주경기장, 보조경기장, 보조트랙, 인라인스케이트장, 볼링장, 족구장2</t>
  </si>
  <si>
    <t>팀업캠퍼스 축구장</t>
  </si>
  <si>
    <t>민간위탁
(SCG스포츠아카데미)</t>
  </si>
  <si>
    <t>복합시설</t>
  </si>
  <si>
    <t>와 스타디움
보조구장</t>
  </si>
  <si>
    <t>하길근린공원 축구장</t>
  </si>
  <si>
    <t>도원체육공원 축구장</t>
  </si>
  <si>
    <t>매송체육공원 축구장</t>
  </si>
  <si>
    <t>마도근린공원 축구장</t>
  </si>
  <si>
    <t>한화바이오밸리 축구장</t>
  </si>
  <si>
    <t>장안남산체육공원 축구장</t>
  </si>
  <si>
    <t>동탄2 제3호체육공원 축구장</t>
  </si>
  <si>
    <t>다람산근린공원 축구장</t>
  </si>
  <si>
    <t>동탄센트럴파크 축구장</t>
  </si>
  <si>
    <t>동학산체육공원(11호) 축구장</t>
  </si>
  <si>
    <t>인곡1저류지 축구장</t>
  </si>
  <si>
    <t>동탄2 제8호공원 체육공원
축구장</t>
  </si>
  <si>
    <t>안양새물공원 축구장</t>
  </si>
  <si>
    <t>서조체육시설 다목적구장</t>
  </si>
  <si>
    <t>야구장 겸용</t>
  </si>
  <si>
    <t>포승레포츠공원
축구장</t>
  </si>
  <si>
    <t>파주스타디움 주경기장</t>
  </si>
  <si>
    <t>운정건강공원 축구장</t>
  </si>
  <si>
    <t>조남동간이축구장</t>
  </si>
  <si>
    <t>청미천축구장</t>
  </si>
  <si>
    <t>2018년 준공</t>
  </si>
  <si>
    <t>신천생활체육공원 축구장</t>
  </si>
  <si>
    <t>장흥생활체육공원 축구장</t>
  </si>
  <si>
    <t>광적생활체육공원 축구장</t>
  </si>
  <si>
    <t>백석생활체육공원 축구장</t>
  </si>
  <si>
    <t>옥정체육공원 축구장</t>
  </si>
  <si>
    <t>안성맞춤C구장</t>
  </si>
  <si>
    <t>위탁
(미양면)</t>
  </si>
  <si>
    <t>자원회수시설 내</t>
  </si>
  <si>
    <t>양평종합운동장 축구장</t>
  </si>
  <si>
    <t>양평종합운동장에 포함</t>
  </si>
  <si>
    <t>양평종합운동장 보조구장</t>
  </si>
  <si>
    <t>팀업캠퍼스 야구장</t>
  </si>
  <si>
    <t>사회동호인야구장</t>
  </si>
  <si>
    <t>YMCA 수원시지부</t>
  </si>
  <si>
    <t>기흥구리틀야구장</t>
  </si>
  <si>
    <t>기흥구청</t>
  </si>
  <si>
    <t>2017년말 관리전환에
따른 시설 추가</t>
  </si>
  <si>
    <t>유소년야구장</t>
  </si>
  <si>
    <t>비봉체육공원</t>
  </si>
  <si>
    <t>리틀야구장 4, 주니어야구장 3, 여성야구장 1면</t>
  </si>
  <si>
    <t>비봉인공습지</t>
  </si>
  <si>
    <t>용수교둔치</t>
  </si>
  <si>
    <t>예당임시체육시설</t>
  </si>
  <si>
    <t>2018년 개보수
(마사토→인조잔디)</t>
  </si>
  <si>
    <t>양평군 야구장(1)</t>
  </si>
  <si>
    <t>양평군 야구장(2)</t>
  </si>
  <si>
    <t>사회인 야구장</t>
  </si>
  <si>
    <t>동백산오름공원 테니스장</t>
  </si>
  <si>
    <t>기흥테니스장</t>
  </si>
  <si>
    <t>골드CC 시립테니스장</t>
  </si>
  <si>
    <t>인조잔디(4)      하드코트(6)</t>
  </si>
  <si>
    <t>성복배수지 테니스장</t>
  </si>
  <si>
    <t>남양 테니스장</t>
  </si>
  <si>
    <t>탄성코드(에폭시)</t>
  </si>
  <si>
    <t>진안공공지</t>
  </si>
  <si>
    <t>해피트리공원</t>
  </si>
  <si>
    <t>동학산14호 공원</t>
  </si>
  <si>
    <t>양감면</t>
  </si>
  <si>
    <t>안양새물공원 테니스장</t>
  </si>
  <si>
    <t>서조체육시설 테니스장</t>
  </si>
  <si>
    <t>호원실내테니스장</t>
  </si>
  <si>
    <t>거모동 테니스장</t>
  </si>
  <si>
    <t>관리대행
(구리도시공사)</t>
  </si>
  <si>
    <t>하드코트 12
클레이  3
인조잔디 2</t>
  </si>
  <si>
    <t>하드코트,인조잔디</t>
  </si>
  <si>
    <t>2016
(2018증설)</t>
  </si>
  <si>
    <t>포천종합운동장 부지 내 위치</t>
  </si>
  <si>
    <t>별향공원</t>
  </si>
  <si>
    <t>매송안보테마공원
실내체육관</t>
  </si>
  <si>
    <t>신곡실내배드민턴장</t>
  </si>
  <si>
    <t>양주실내체육관</t>
  </si>
  <si>
    <t>개군 배드민턴장</t>
  </si>
  <si>
    <t>양서 탁구장</t>
  </si>
  <si>
    <t>탈의실, 샤워실, 스포츠용품점 등</t>
  </si>
  <si>
    <t>남사스포츠센터</t>
  </si>
  <si>
    <t>헬스, 체육실, 스피닝룸, 스쿼시장, 스크린골프연습장</t>
  </si>
  <si>
    <t>복사골스포츠센터</t>
  </si>
  <si>
    <t>25m×12.5m
5레인</t>
  </si>
  <si>
    <t>에어로빅,요가등</t>
  </si>
  <si>
    <t>조례변경으로 공공체육시설 추가</t>
  </si>
  <si>
    <t>동탄중앙어울림센터</t>
  </si>
  <si>
    <t>체력단련실, 사무실</t>
  </si>
  <si>
    <t>화성남부국민체육센터</t>
  </si>
  <si>
    <t>25(6레인)</t>
  </si>
  <si>
    <t>사무실, 다목적실</t>
  </si>
  <si>
    <t>동탄복합문화센터</t>
  </si>
  <si>
    <t>25X20(8레인)</t>
  </si>
  <si>
    <t>헬스장, 에어로빅장, 다목적실, 사무실</t>
  </si>
  <si>
    <t>그린환경센터 
주민편익시설</t>
  </si>
  <si>
    <t>25X13(5레인)</t>
  </si>
  <si>
    <t>어린이놀이시설, 암벽, 스킨스쿠버장, 탁구장, 댄스실, 헬스장, 사무실</t>
  </si>
  <si>
    <t>한국노총화성지역지부</t>
  </si>
  <si>
    <t>다목적홀, 헬스장, 건강교육장, 사무실, 탁구교육장</t>
  </si>
  <si>
    <t>화성시여성가족재단</t>
  </si>
  <si>
    <t>50m(8레인)</t>
  </si>
  <si>
    <t>탈의실, 요가실, 스피닝실, 에어로빅실, 헬스장, 샤워실, 주차장 , 사무실</t>
  </si>
  <si>
    <t>운정다목적체육관</t>
  </si>
  <si>
    <t>25m(6레인
18m(4레인)</t>
  </si>
  <si>
    <t>다니체육관</t>
  </si>
  <si>
    <t>배드민턴, 탁구 등</t>
  </si>
  <si>
    <t>노을체육관</t>
  </si>
  <si>
    <t>39.70x20.00</t>
  </si>
  <si>
    <t>농구, 배드민턴, 프리테니스</t>
  </si>
  <si>
    <t>다목적체육관, 게이트볼장,태권도장,샤워장,탈의실.
사무실</t>
  </si>
  <si>
    <t>통진문화회관</t>
  </si>
  <si>
    <t>4레인(25m), 
4레인(15m)</t>
  </si>
  <si>
    <t>사무실,샤워실,탈의실,GX룸헬스장,찜질방</t>
  </si>
  <si>
    <t>군포국민체육센터</t>
  </si>
  <si>
    <t>6.1X13.4m 6면</t>
  </si>
  <si>
    <t>배드민턴, 탁구, 헬스, 농구, 스피닝 등</t>
  </si>
  <si>
    <t>6레인(25m), 유아풀</t>
  </si>
  <si>
    <t>GX룸, 샤워실, 탈의실, 사무실 다목적실 등</t>
  </si>
  <si>
    <t>구리시 멀티스포츠센터</t>
  </si>
  <si>
    <t>32m x 23m</t>
  </si>
  <si>
    <t>탁구, 요가, 줌바댄스</t>
  </si>
  <si>
    <t>5레인(50m)
4레인(25m)</t>
  </si>
  <si>
    <t>샤워실, 탈의실, 사무실, 
소매점 등</t>
  </si>
  <si>
    <t>팀업캠퍼스 게이트볼장</t>
  </si>
  <si>
    <t>은데미공원 게이트볼장</t>
  </si>
  <si>
    <t>2017리모델링</t>
  </si>
  <si>
    <t>비가림</t>
  </si>
  <si>
    <t>지붕</t>
  </si>
  <si>
    <t>사강리 게이트볼장</t>
  </si>
  <si>
    <t>송산면</t>
  </si>
  <si>
    <t>비봉고 앞 게이트볼장</t>
  </si>
  <si>
    <t>나눔공원 게이트볼장</t>
  </si>
  <si>
    <t>구장리 복지회관 게이트볼장</t>
  </si>
  <si>
    <t>팔탄면</t>
  </si>
  <si>
    <t>노을공원 게이트볼장</t>
  </si>
  <si>
    <t>야목리 게이트볼장</t>
  </si>
  <si>
    <t>매송면</t>
  </si>
  <si>
    <t>천천리 가로공원 게이트볼장</t>
  </si>
  <si>
    <t>비봉고가아래 게이트볼장</t>
  </si>
  <si>
    <t>노작공원 게이트볼장</t>
  </si>
  <si>
    <t>죽전공원 게이트볼장</t>
  </si>
  <si>
    <t>용소리 게이트볼장</t>
  </si>
  <si>
    <t>용현1호공원 게이트볼장</t>
  </si>
  <si>
    <t>화산동 게이트볼장</t>
  </si>
  <si>
    <t>남양3호공원 게이트볼장</t>
  </si>
  <si>
    <t>남양읍</t>
  </si>
  <si>
    <t>풀무골 게이트볼장</t>
  </si>
  <si>
    <t>정남 공공하수처리시설 게이트볼장</t>
  </si>
  <si>
    <t>화성시 상하수도사업소</t>
  </si>
  <si>
    <t>매송체육공원</t>
  </si>
  <si>
    <t>장안남산체육공원 게이트볼장</t>
  </si>
  <si>
    <t>너른공원 게이트볼장</t>
  </si>
  <si>
    <t>22x19</t>
  </si>
  <si>
    <t>위탁
(게이트볼생활체육연합회)</t>
  </si>
  <si>
    <t>송말2리게이트볼장</t>
  </si>
  <si>
    <t>2018준공</t>
  </si>
  <si>
    <t>증포동 게이트볼장</t>
  </si>
  <si>
    <t>2018 신설</t>
  </si>
  <si>
    <t>용면리게이트볼장</t>
  </si>
  <si>
    <t>미사 게이트볼장</t>
  </si>
  <si>
    <t>운산리 게이트볼장</t>
  </si>
  <si>
    <t>성동리 게이트볼장</t>
  </si>
  <si>
    <t>고양백석체육
센터내</t>
  </si>
  <si>
    <t>2018 준공</t>
  </si>
  <si>
    <t>복사골스포츠센터 내</t>
  </si>
  <si>
    <t>근로자복지관 내</t>
  </si>
  <si>
    <t>모두누림센터 내</t>
  </si>
  <si>
    <t>동탄중앙어울림센터 내</t>
  </si>
  <si>
    <t>별내커뮤니티센터 수영장</t>
  </si>
  <si>
    <t>커뮤니티센터 내</t>
  </si>
  <si>
    <t>운정다목적체육관 수영장</t>
  </si>
  <si>
    <t>25
18</t>
  </si>
  <si>
    <t>군포국민체육센터 수영장</t>
  </si>
  <si>
    <t>부천체육관
인라인장</t>
  </si>
  <si>
    <t>하나어린이공원 
인라인스케이트장</t>
  </si>
  <si>
    <t>비봉 인라인스케이트장</t>
  </si>
  <si>
    <t>개나리공원 인라인스케이트장</t>
  </si>
  <si>
    <t>하늘빛공원 인라인스케이트장</t>
  </si>
  <si>
    <t>슬기샘공원(동탄4호) 
인라인스케이트장</t>
  </si>
  <si>
    <t>장안남산체육공원 
인라인스케이트장</t>
  </si>
  <si>
    <t>경기도
사격테마파크</t>
  </si>
  <si>
    <t>화성호 가축분뇨공공처리시설</t>
  </si>
  <si>
    <t>화산정</t>
  </si>
  <si>
    <t>천마정</t>
  </si>
  <si>
    <t>2002
(2018증설)</t>
  </si>
  <si>
    <t>주차장 및 진입로 증설</t>
  </si>
  <si>
    <t>가평보납정</t>
  </si>
  <si>
    <t>위탁
(가평군궁도협회)</t>
  </si>
  <si>
    <t>고대정</t>
  </si>
  <si>
    <t>컬링경기장</t>
  </si>
  <si>
    <t>무지랭이풋살장</t>
  </si>
  <si>
    <t>구리왕숙체육공원
풋살장</t>
  </si>
  <si>
    <t>16레인</t>
  </si>
  <si>
    <t>선단동족구장</t>
  </si>
  <si>
    <t>포천탁구장</t>
  </si>
  <si>
    <t>포천종합운동장 부지내</t>
  </si>
  <si>
    <t>양평파크골프장</t>
  </si>
  <si>
    <t>총81홀,강상체육공원내 위치</t>
  </si>
  <si>
    <t>밀양종합운동장</t>
  </si>
  <si>
    <t>밀양시시설관리공단
(위탁)</t>
  </si>
  <si>
    <t>하동군
(문화체육과)</t>
  </si>
  <si>
    <t>호계주민운동장 축구장</t>
  </si>
  <si>
    <t>밀양종합운동장
보조경기장</t>
  </si>
  <si>
    <t>밀양스포츠센터 부속시설로 부지면적 제외</t>
  </si>
  <si>
    <t>어곡산업단지근린공원</t>
  </si>
  <si>
    <t>가산수변공원</t>
  </si>
  <si>
    <t>가야진사공원</t>
  </si>
  <si>
    <t>칠원읍 공설운동장</t>
  </si>
  <si>
    <t>인조잔디(2016년 설치)</t>
  </si>
  <si>
    <t>덕산체육공원 축구장</t>
  </si>
  <si>
    <t>군민체육공원다목적잔디광장</t>
  </si>
  <si>
    <t>산양스포츠파크내</t>
  </si>
  <si>
    <t>곤양하수처리장 내 테니스장</t>
  </si>
  <si>
    <t>하수도사업소 내 테니스장</t>
  </si>
  <si>
    <t>한림면</t>
  </si>
  <si>
    <t>밀양스포츠센터 부속
테니스장</t>
  </si>
  <si>
    <t>밀양종합운동장
부속테니스장</t>
  </si>
  <si>
    <t>고성군 스포츠타운 테니스장</t>
  </si>
  <si>
    <t>김해시복지재단</t>
  </si>
  <si>
    <t>김해운동장 부설</t>
  </si>
  <si>
    <t>밀양스포츠센터</t>
  </si>
  <si>
    <t>국민체육센터 부지내</t>
  </si>
  <si>
    <t>사무실,  휴게실</t>
  </si>
  <si>
    <t xml:space="preserve">복싱장, 에어로빅장 </t>
  </si>
  <si>
    <t>신안탁구장</t>
  </si>
  <si>
    <t>단성탁구장</t>
  </si>
  <si>
    <t>김해시게이트볼장</t>
  </si>
  <si>
    <t>주촌다목적게이트볼장</t>
  </si>
  <si>
    <t>주촌면</t>
  </si>
  <si>
    <t>동면상동체육공원 게이트볼장</t>
  </si>
  <si>
    <t>동면</t>
  </si>
  <si>
    <t>원동서룡 게이트볼장</t>
  </si>
  <si>
    <t>원동면</t>
  </si>
  <si>
    <t>안의실내게이트볼장</t>
  </si>
  <si>
    <t>남상면 전천후 게이트볼장</t>
  </si>
  <si>
    <t>17*19</t>
  </si>
  <si>
    <t>고제면 전천후 게이트볼장</t>
  </si>
  <si>
    <t>마산합포스포츠센터 수영장</t>
  </si>
  <si>
    <t>코오롱글러벌㈜ 스포렉스</t>
  </si>
  <si>
    <t>김해서부문화센터
수영장</t>
  </si>
  <si>
    <t>150(수영장 최대수용인원)</t>
  </si>
  <si>
    <t>밀양스포츠센터
수영장</t>
  </si>
  <si>
    <t>거제시체육회
(위탁)</t>
  </si>
  <si>
    <t>분성체육공원 축구장</t>
  </si>
  <si>
    <t>추가(분류기준미달 규모)</t>
  </si>
  <si>
    <t>경북육상실내훈련장(돔)</t>
  </si>
  <si>
    <t>시트형탄성</t>
  </si>
  <si>
    <t>덕산체육공원</t>
  </si>
  <si>
    <t>석적체육공원</t>
  </si>
  <si>
    <t>죽변운동장
인조잔디운동장</t>
  </si>
  <si>
    <t>백암다목적운동장
인조잔디축구장</t>
  </si>
  <si>
    <t>백암다목적운동장
천연잔디축구장</t>
  </si>
  <si>
    <t>연호생활체육공원
인조잔디축구장</t>
  </si>
  <si>
    <t>포항야구장</t>
  </si>
  <si>
    <t>곡강야구장</t>
  </si>
  <si>
    <t>포항생활야구장</t>
  </si>
  <si>
    <t>경주베이스볼파크2구장</t>
  </si>
  <si>
    <t>생활체육공원
제1야구장</t>
  </si>
  <si>
    <t>생활체육공원
제2야구장</t>
  </si>
  <si>
    <t>생활체육공원
제3야구장</t>
  </si>
  <si>
    <t>낙동강 체육공원 야구장</t>
  </si>
  <si>
    <t>강변 야구장</t>
  </si>
  <si>
    <t>동락공원 야구장</t>
  </si>
  <si>
    <t>영주시민야구장</t>
  </si>
  <si>
    <t>영천야구장</t>
  </si>
  <si>
    <t>영천시
(영천시야구연합회)</t>
  </si>
  <si>
    <t>삼국유사 사회인 야구장</t>
  </si>
  <si>
    <t>위탁
(군위군야구소프트협회)</t>
  </si>
  <si>
    <t>의성 생활체육 야구장</t>
  </si>
  <si>
    <t>위탁
(의성군야구연합회)</t>
  </si>
  <si>
    <t>영해생활체육공원
인조잔디 야구장</t>
  </si>
  <si>
    <t>청도베이스볼파크(1구장)</t>
  </si>
  <si>
    <t>청도베이스볼파크(2구장)</t>
  </si>
  <si>
    <t>청도베이스볼파크(3구장)</t>
  </si>
  <si>
    <t>고령생활체육공원야구장</t>
  </si>
  <si>
    <t>3면, 리틀야구장 1면</t>
  </si>
  <si>
    <t>선남면 강변야구장</t>
  </si>
  <si>
    <t>성주군생활체육회</t>
  </si>
  <si>
    <t>기산죽전 체육시설</t>
  </si>
  <si>
    <t>포남야구장</t>
  </si>
  <si>
    <t>예천생활체육야구장</t>
  </si>
  <si>
    <t>위탁
(예천군야구연합회)</t>
  </si>
  <si>
    <t>죽변야구장</t>
  </si>
  <si>
    <t>체육진흥사업소</t>
  </si>
  <si>
    <t>다산테니스장</t>
  </si>
  <si>
    <t>17년 리모델링</t>
  </si>
  <si>
    <t>연호생활체육공원
테니스장</t>
  </si>
  <si>
    <t>18년 신설</t>
  </si>
  <si>
    <t>천부테니스장</t>
  </si>
  <si>
    <t>상주시실내체육관(구관)</t>
  </si>
  <si>
    <t>상주시
(새마을체육과)</t>
  </si>
  <si>
    <t>상주시실내체육관(신관)</t>
  </si>
  <si>
    <t>청송 국민체육센터</t>
  </si>
  <si>
    <t>현포생활체육시설</t>
  </si>
  <si>
    <t>시니어스포츠파크</t>
  </si>
  <si>
    <t>36×27.6m</t>
  </si>
  <si>
    <t>예천국민체육센터</t>
  </si>
  <si>
    <t>28.2×50.4</t>
  </si>
  <si>
    <t>게이트볼장, 체력단련실 등</t>
  </si>
  <si>
    <t>울진국민체육센터</t>
  </si>
  <si>
    <t>45×27</t>
  </si>
  <si>
    <t>25m×6레인
15m×2레인</t>
  </si>
  <si>
    <t>시니어스포츠파크 게이트볼장</t>
  </si>
  <si>
    <t>구미시고아읍
게이트볼분회</t>
  </si>
  <si>
    <t>25x19.8x5.55m</t>
  </si>
  <si>
    <t>문수면 대양리 게이트볼장</t>
  </si>
  <si>
    <t>문수면 게이트볼회</t>
  </si>
  <si>
    <t>19x22</t>
  </si>
  <si>
    <t>예천 실내게이트볼장</t>
  </si>
  <si>
    <t>사무실,체력단련실 등</t>
  </si>
  <si>
    <t>22mx17m</t>
  </si>
  <si>
    <t>2018년
비가림 설치</t>
  </si>
  <si>
    <t>2017년
비가림 설치</t>
  </si>
  <si>
    <t>20mx15m</t>
  </si>
  <si>
    <t>매화게이트볼장</t>
  </si>
  <si>
    <t>27mx22m</t>
  </si>
  <si>
    <t>온정게이트볼장</t>
  </si>
  <si>
    <t>죽변게이트볼장</t>
  </si>
  <si>
    <t>25mx20m</t>
  </si>
  <si>
    <t>후포게이트볼장</t>
  </si>
  <si>
    <t>20mx13.5m</t>
  </si>
  <si>
    <t>영주실내수영장</t>
  </si>
  <si>
    <t>경산수영장</t>
  </si>
  <si>
    <t>울진국민체육센터
수영장</t>
  </si>
  <si>
    <t>상주국제승마장</t>
  </si>
  <si>
    <t>상주시
(국제승마장관리사업소)</t>
  </si>
  <si>
    <t>안동수상스포츠
카누조정훈련센터</t>
  </si>
  <si>
    <t>선수 전용 훈련장</t>
  </si>
  <si>
    <t>안동스포츠
클라이밍장</t>
  </si>
  <si>
    <t>강변체육공원
게이트볼장</t>
  </si>
  <si>
    <t>2013
2017</t>
  </si>
  <si>
    <t>용상체육공원
게이트볼장</t>
  </si>
  <si>
    <t>27홀</t>
  </si>
  <si>
    <t>댐파크골프장</t>
  </si>
  <si>
    <t>36홀</t>
  </si>
  <si>
    <t>덕산파크골프장</t>
  </si>
  <si>
    <t>봉화그라운드골프장</t>
  </si>
  <si>
    <t>척산풋살장</t>
  </si>
  <si>
    <t>구산풋살장</t>
  </si>
  <si>
    <t>강변제2리틀야구장</t>
  </si>
  <si>
    <t xml:space="preserve">천연잔디 </t>
  </si>
  <si>
    <t>1종 2면, 3종 3면, 리틀 1면</t>
  </si>
  <si>
    <t>토사, 잔디마사
토, 인조잔디</t>
  </si>
  <si>
    <t>토사, 잔디
마사토</t>
  </si>
  <si>
    <t>남 구</t>
  </si>
  <si>
    <t>남구 종합스포츠타운
(테니스장)</t>
  </si>
  <si>
    <t>(사)대구남구스포츠클럽</t>
  </si>
  <si>
    <t>탄성</t>
  </si>
  <si>
    <t>남구종합스포츠 타운 내</t>
  </si>
  <si>
    <t>산단진흥과
(위탁:성서산업단지 관리공단)</t>
  </si>
  <si>
    <t>다사매곡테니스장</t>
  </si>
  <si>
    <t xml:space="preserve">수성구 </t>
  </si>
  <si>
    <t>대구체육공원 씨름장</t>
  </si>
  <si>
    <t>막지붕 구조</t>
  </si>
  <si>
    <t>고정석</t>
  </si>
  <si>
    <t>산격동1427-1</t>
  </si>
  <si>
    <t>대구 체육관</t>
  </si>
  <si>
    <t>472백만원</t>
  </si>
  <si>
    <t>대구시북구고성3가2</t>
  </si>
  <si>
    <t>대구 시민체육관</t>
  </si>
  <si>
    <t>1,837백만원</t>
  </si>
  <si>
    <t>시민운동장 스쿼시장</t>
  </si>
  <si>
    <t>SRC조-철골조</t>
  </si>
  <si>
    <t>타일</t>
  </si>
  <si>
    <t>경기용 3면
연습용 1면</t>
  </si>
  <si>
    <t>관람석,다목적강좌실,체력측정실,샤워실,사무실,무대</t>
  </si>
  <si>
    <t>명칭변경(17.7.10 조례개정)</t>
  </si>
  <si>
    <t>산단진흥과
(위탁:성서산업단지관리공단)</t>
  </si>
  <si>
    <t>월배국민체육센터</t>
  </si>
  <si>
    <t>49×32.4×19m</t>
  </si>
  <si>
    <t>농구, 탁구, 
배드민턴</t>
  </si>
  <si>
    <t>GX, 검도      체력인증센터</t>
  </si>
  <si>
    <t>송현체육센터</t>
  </si>
  <si>
    <t>23×15.6×9.29m</t>
  </si>
  <si>
    <t>탁구, 프리테니스</t>
  </si>
  <si>
    <t>GX</t>
  </si>
  <si>
    <t>동부여성문화
회관 내</t>
  </si>
  <si>
    <t>북구
(위탁:(재)대구시북구청소년회관)</t>
  </si>
  <si>
    <t>서재문화체육
센터 내</t>
  </si>
  <si>
    <t>서구족구장</t>
  </si>
  <si>
    <t>1면(토사)</t>
  </si>
  <si>
    <t>팔공산공원 
내 위치</t>
  </si>
  <si>
    <t>남구종합스포츠타운 내</t>
  </si>
  <si>
    <t>검단동 금호강변</t>
  </si>
  <si>
    <t>대구체육공원 내 위치,
8링크</t>
  </si>
  <si>
    <t>달서구
(위탁:마하야나불교문화원)</t>
  </si>
  <si>
    <t>다사체육공원
내 인조잔디</t>
  </si>
  <si>
    <t>위탁
((사)대덕스포츠클럽)</t>
  </si>
  <si>
    <t>위탁
(㈜씨엘키즈)</t>
  </si>
  <si>
    <t>위탁
(대전광역시체육회)</t>
  </si>
  <si>
    <t>화명생태공원
리틀야구장</t>
  </si>
  <si>
    <t>1개(리틀1)</t>
  </si>
  <si>
    <t>인조잔디 3
천연잔디 1</t>
  </si>
  <si>
    <t>리틀야구장 및 소프트볼구장</t>
  </si>
  <si>
    <t>초연근린공원체육관</t>
  </si>
  <si>
    <t>위탁
(부산진구체육회)</t>
  </si>
  <si>
    <t>초연근린공원게이트볼장</t>
  </si>
  <si>
    <t>계</t>
    <phoneticPr fontId="3" type="noConversion"/>
  </si>
  <si>
    <t>2016년 체육회 통합,암벽장 규격:</t>
  </si>
  <si>
    <t>8면
1면</t>
  </si>
  <si>
    <t>4면
2면</t>
  </si>
  <si>
    <t>맥도생태공원
농구장</t>
  </si>
  <si>
    <t>명지환경공원
족구장</t>
  </si>
  <si>
    <t>부산환경공단
(명지사업소)</t>
  </si>
  <si>
    <t xml:space="preserve">경기도 고양시 덕양구 덕은동 519-17 </t>
  </si>
  <si>
    <t>종로구 한강다목적운동장</t>
  </si>
  <si>
    <t>효창동3번지</t>
  </si>
  <si>
    <t>효창운동장</t>
  </si>
  <si>
    <t>한강공원
이촌 축구교육장</t>
  </si>
  <si>
    <t>미상</t>
  </si>
  <si>
    <t>자동차시장3길 64</t>
  </si>
  <si>
    <t>응봉축구장</t>
  </si>
  <si>
    <t>서울시 광진구 능동 18</t>
  </si>
  <si>
    <t>광진구 천호대로 731</t>
  </si>
  <si>
    <t>한강공원
뚝섬지구 축구장</t>
  </si>
  <si>
    <t>중랑구망우동산73-2</t>
  </si>
  <si>
    <t>철제</t>
  </si>
  <si>
    <t>2,989백만원</t>
  </si>
  <si>
    <t>560백만원</t>
  </si>
  <si>
    <t>중랑구 면목동 산1-4</t>
  </si>
  <si>
    <t>중랑구 망우동 4</t>
  </si>
  <si>
    <t>화랑로13길 144</t>
  </si>
  <si>
    <t>강북구 번동 317</t>
  </si>
  <si>
    <t>강북구민운동장</t>
  </si>
  <si>
    <t>해등로 3길 48-11</t>
  </si>
  <si>
    <t>창포원로 45 다락원체육공원</t>
  </si>
  <si>
    <t>다락원체육공원 축구장</t>
  </si>
  <si>
    <t>상계동 770-2</t>
  </si>
  <si>
    <t>콘크리트,
목재</t>
  </si>
  <si>
    <t>2001
(2007보수)</t>
  </si>
  <si>
    <t>은평구 진관1로 46</t>
  </si>
  <si>
    <t>은평구립축구장</t>
  </si>
  <si>
    <t>서대문돌산 인조잔디구장</t>
  </si>
  <si>
    <t>서울시 성산동 515</t>
  </si>
  <si>
    <t>서울월드컵경기장</t>
  </si>
  <si>
    <t>계단식
("ㅁ"자형)</t>
  </si>
  <si>
    <t>RC&amp;SRC&amp;S</t>
  </si>
  <si>
    <t>600억원</t>
  </si>
  <si>
    <t>800억원</t>
  </si>
  <si>
    <t>2,289Lx</t>
  </si>
  <si>
    <t>34백만원</t>
  </si>
  <si>
    <t>계단식
(일자형)</t>
  </si>
  <si>
    <t>RC&amp;S</t>
  </si>
  <si>
    <t>주경기장에
 포함</t>
  </si>
  <si>
    <t>부지면적은 주경기장에 포함</t>
  </si>
  <si>
    <t>경기도 고양시 덕양구 대덕로426</t>
  </si>
  <si>
    <t>난지물재생센터</t>
  </si>
  <si>
    <t>우장산 인조잔디구장</t>
  </si>
  <si>
    <t xml:space="preserve"> 양천로61길 101</t>
  </si>
  <si>
    <t>가양축구장</t>
  </si>
  <si>
    <t>인천광역시 계양구 하야동 27-1 일대(9호선 차량기지 내)</t>
  </si>
  <si>
    <t>강서 개화축구장</t>
  </si>
  <si>
    <t>68
18</t>
  </si>
  <si>
    <t>105
38</t>
  </si>
  <si>
    <t>7,140
1,368</t>
  </si>
  <si>
    <t xml:space="preserve"> 마곡동 91</t>
  </si>
  <si>
    <t>서남물재생센터 축구장</t>
  </si>
  <si>
    <t>구로동 621-9</t>
  </si>
  <si>
    <t>안양천 A구장</t>
  </si>
  <si>
    <t>안양천 B구장</t>
  </si>
  <si>
    <t>신도리동 271-64</t>
  </si>
  <si>
    <t>안양천 C구장</t>
  </si>
  <si>
    <t>고척동 산 6-1</t>
  </si>
  <si>
    <t>구로구 경인로 430</t>
  </si>
  <si>
    <t>문래동5가31</t>
  </si>
  <si>
    <t>영롱이 억새1구장</t>
  </si>
  <si>
    <t>영롱이 억새2구장</t>
  </si>
  <si>
    <t>양화동8-3</t>
  </si>
  <si>
    <t>양화동12-2</t>
  </si>
  <si>
    <t>1,043㎡</t>
  </si>
  <si>
    <t>구직영</t>
  </si>
  <si>
    <t>162㎡</t>
  </si>
  <si>
    <t>봉천7동 산53-3</t>
  </si>
  <si>
    <t>관악구민운동장</t>
  </si>
  <si>
    <t>약수암길 43-1</t>
  </si>
  <si>
    <t>관악제2구민운동장</t>
  </si>
  <si>
    <t>양재동 311</t>
  </si>
  <si>
    <t>남부순환로296길 4-9</t>
  </si>
  <si>
    <t>신반포로16길 30</t>
  </si>
  <si>
    <t>한강공원
잠원지구 축구장</t>
  </si>
  <si>
    <t>한강공원
반포지구 축구장</t>
  </si>
  <si>
    <t>대치동 78-20</t>
  </si>
  <si>
    <t>개포로 625</t>
  </si>
  <si>
    <t>탄천물재생센터 축구장</t>
  </si>
  <si>
    <t>방이동 88-10</t>
  </si>
  <si>
    <t>송파구여성축구장</t>
  </si>
  <si>
    <t>콘크리트
(고무포장)</t>
  </si>
  <si>
    <t>천마공원 축구장</t>
  </si>
  <si>
    <t>방이동 88-13</t>
  </si>
  <si>
    <t>성내유수지 축구장</t>
  </si>
  <si>
    <t>강동구 도시관리공단</t>
  </si>
  <si>
    <t>살곶이야구장</t>
  </si>
  <si>
    <t>노원구서비스공단</t>
  </si>
  <si>
    <t>육사야구장</t>
  </si>
  <si>
    <t>국방부</t>
  </si>
  <si>
    <t>고척스카이돔 야구장</t>
  </si>
  <si>
    <t>고덕유수지 야구장</t>
  </si>
  <si>
    <t>천호대로 731</t>
  </si>
  <si>
    <t>중랑구 신내동 3</t>
  </si>
  <si>
    <t>중랑IC 테니스장</t>
  </si>
  <si>
    <t>정릉동 산87-357</t>
  </si>
  <si>
    <t>서울시 도봉구 창포원로 45 다락원체육공원</t>
  </si>
  <si>
    <t>다락원체육공원 테니스장</t>
  </si>
  <si>
    <t>은평구 진관1로 40</t>
  </si>
  <si>
    <t>서남물재생센터테니스장</t>
  </si>
  <si>
    <t>구로구 중앙로17길 10</t>
  </si>
  <si>
    <t>신도림동 276-4</t>
  </si>
  <si>
    <t>봉천7동 산53번지</t>
  </si>
  <si>
    <t>신림동 598-60</t>
  </si>
  <si>
    <t>신반포로 23길 66</t>
  </si>
  <si>
    <t>신흥말길 23-5</t>
  </si>
  <si>
    <t>대치동78-20</t>
  </si>
  <si>
    <t>마루공원 테니스장</t>
  </si>
  <si>
    <t>탄천물재생센터 테니스장</t>
  </si>
  <si>
    <t>원효로3가 51-25 외 6필지</t>
  </si>
  <si>
    <t>원효로다목적실내체육관</t>
  </si>
  <si>
    <t>천호대로 140길 40</t>
  </si>
  <si>
    <t>중랑구 신내로21길 115-14(신내동)</t>
  </si>
  <si>
    <t>중랑구 숙선옹주로 66</t>
  </si>
  <si>
    <t>덕릉로63길 76-10</t>
  </si>
  <si>
    <t>다락원체육공원 배드민턴장</t>
  </si>
  <si>
    <t>은평구 진관1로 52</t>
  </si>
  <si>
    <t>은평구 백련산로4길 26</t>
  </si>
  <si>
    <t>양천로 251</t>
  </si>
  <si>
    <t>구로구 새말로18길 39</t>
  </si>
  <si>
    <t>구로누리배드민턴장</t>
  </si>
  <si>
    <t>구로구시설관리공단</t>
  </si>
  <si>
    <t>도림동 254</t>
  </si>
  <si>
    <t>국회단지길 144</t>
  </si>
  <si>
    <t>난우16길 37</t>
  </si>
  <si>
    <t>관악로5길 91-41</t>
  </si>
  <si>
    <t>남부순환로194길 81-12</t>
  </si>
  <si>
    <t>샘터배드민턴장</t>
  </si>
  <si>
    <t>올림픽역도경기장</t>
  </si>
  <si>
    <t>(사)한국씨름연맹</t>
  </si>
  <si>
    <t>특수
정방형</t>
  </si>
  <si>
    <t>25×12.6m,
16×5m</t>
  </si>
  <si>
    <t>다목적체육관, 골프연습장
헬스장</t>
  </si>
  <si>
    <t>헬스장, 독서실,공영주차장</t>
  </si>
  <si>
    <t>에어로빅, 발레</t>
  </si>
  <si>
    <t>효창원로146-12</t>
  </si>
  <si>
    <t>두텁바위로 25</t>
  </si>
  <si>
    <t>백범로 350</t>
  </si>
  <si>
    <t>이촌로71길 24</t>
  </si>
  <si>
    <t>배트민턴, 배구,
필라테스</t>
  </si>
  <si>
    <t>25m*12m</t>
  </si>
  <si>
    <t>사가정로72길 47(면목동)</t>
  </si>
  <si>
    <t>한천로58길 307</t>
  </si>
  <si>
    <t>북악산로 949-60</t>
  </si>
  <si>
    <t>성북펜싱체육관</t>
  </si>
  <si>
    <t>펜싱장, 스포츠문화교실</t>
  </si>
  <si>
    <t>노해로69길 132</t>
  </si>
  <si>
    <t>송정로 45</t>
  </si>
  <si>
    <t>고척로45길 39</t>
  </si>
  <si>
    <t>경인로67길 149</t>
  </si>
  <si>
    <t>18.5×30.5×13m</t>
  </si>
  <si>
    <t>배드민턴, 농구,
탁구, 배구, 검도</t>
  </si>
  <si>
    <t>25x15m
11x5m(유아풀)</t>
  </si>
  <si>
    <t>난곡로58길 13</t>
  </si>
  <si>
    <t>까치산체육센터</t>
  </si>
  <si>
    <t>헬스장, 실내골프장</t>
  </si>
  <si>
    <t>방배로 173</t>
  </si>
  <si>
    <t>방배열린문화센터</t>
  </si>
  <si>
    <t>위탁
(코오롱글로벌㈜스포렉스)</t>
  </si>
  <si>
    <t>헬스, 골프</t>
  </si>
  <si>
    <t>서초종합체육관</t>
  </si>
  <si>
    <t>헬스, GX, 골프연습장</t>
  </si>
  <si>
    <t>밤고개로1길 52</t>
  </si>
  <si>
    <t>요가,골프</t>
  </si>
  <si>
    <t>논현로64길 7</t>
  </si>
  <si>
    <t>응봉체육공원 게이트볼장</t>
  </si>
  <si>
    <t>응봉공원(대현산배수지공원)
게이트볼장</t>
  </si>
  <si>
    <t>다락원체육공원 게이트볼장</t>
  </si>
  <si>
    <t>위탁
(도봉구게이트볼연합회)</t>
  </si>
  <si>
    <t>양재천 수영장</t>
  </si>
  <si>
    <t>사직동 284-1</t>
  </si>
  <si>
    <t>자양동 112</t>
  </si>
  <si>
    <t>송림길 156(망우동)</t>
  </si>
  <si>
    <t>오현로31길 51</t>
  </si>
  <si>
    <t>도봉로180나길 41, 한신쇼핑상타 지하2층 도봉수영장</t>
  </si>
  <si>
    <t>월계로 298</t>
  </si>
  <si>
    <t xml:space="preserve"> 화곡로65길 62</t>
  </si>
  <si>
    <t>오리로22길 5</t>
  </si>
  <si>
    <t>구로동로 141</t>
  </si>
  <si>
    <t>오류로 36-25</t>
  </si>
  <si>
    <t>여의도동 82-3</t>
  </si>
  <si>
    <t>신림로 23길 17</t>
  </si>
  <si>
    <t>잠원동 121-8</t>
  </si>
  <si>
    <t>서초구 양재동 126-1</t>
  </si>
  <si>
    <t>천호동 351-1</t>
  </si>
  <si>
    <t>복개공원1단계 인라인스케이트장</t>
  </si>
  <si>
    <t>살곶이정</t>
  </si>
  <si>
    <t>북악산로 537-14</t>
  </si>
  <si>
    <t>2226-4057</t>
  </si>
  <si>
    <t>학동로67길 11</t>
  </si>
  <si>
    <t>512-9323</t>
  </si>
  <si>
    <t>화랑로 727</t>
  </si>
  <si>
    <t>태릉선수촌
국제스케이트장</t>
  </si>
  <si>
    <t>태릉선수촌
실내빙상장</t>
  </si>
  <si>
    <t>안양천로 939</t>
  </si>
  <si>
    <t>목동실내빙상장</t>
  </si>
  <si>
    <t>서울시
(체육시설관리사업소)</t>
  </si>
  <si>
    <t>위탁
(와이키키 신사점(주))</t>
  </si>
  <si>
    <t>음향시설</t>
  </si>
  <si>
    <t>응봉동 240-1</t>
  </si>
  <si>
    <t>응봉풋살장</t>
  </si>
  <si>
    <t xml:space="preserve"> 천호대로 731</t>
  </si>
  <si>
    <t>서울시산악연맹</t>
  </si>
  <si>
    <t>실내,실외암벽</t>
  </si>
  <si>
    <t>마곡동 91</t>
  </si>
  <si>
    <t>서울시 강남구 개포로 625</t>
  </si>
  <si>
    <t>샘터족구장</t>
  </si>
  <si>
    <t>소래샛길체육시설</t>
  </si>
  <si>
    <t>중구체육회</t>
  </si>
  <si>
    <t>25m×15.5m
유아풀(31.5㎡)</t>
  </si>
  <si>
    <t>백령 다목적 실내체육관</t>
  </si>
  <si>
    <t>배드민턴,농구,배구, 탁구 등</t>
  </si>
  <si>
    <t>계산체육공원 게이트볼장</t>
  </si>
  <si>
    <t>미추홀구</t>
  </si>
  <si>
    <t>미추홀구 국민체육센터 
수영장</t>
  </si>
  <si>
    <t>미추홀구 시설관리공단</t>
  </si>
  <si>
    <t>미추홀구 국민체육센터 내</t>
  </si>
  <si>
    <t>위탁
(축구협회)</t>
  </si>
  <si>
    <t>월랑공원 풋살장</t>
  </si>
  <si>
    <t>솔내생활체육공원 야구장</t>
  </si>
  <si>
    <t>춘향골실외테니스장</t>
  </si>
  <si>
    <t>완주 테니스장</t>
  </si>
  <si>
    <t>월랑공원 다목적구장</t>
  </si>
  <si>
    <t>테니스, 족구</t>
  </si>
  <si>
    <t>전주 어울림국민체육센터</t>
  </si>
  <si>
    <t>농구, 배구, 배드민턴 등</t>
  </si>
  <si>
    <t>부안면 건강증진센터</t>
  </si>
  <si>
    <t>사무실, 샤워실, 화장실</t>
  </si>
  <si>
    <t>운봉읍게이트볼장</t>
  </si>
  <si>
    <t>금동게이트볼장</t>
  </si>
  <si>
    <t>향교동  남원중게이트볼장</t>
  </si>
  <si>
    <t>향교동게이트볼장</t>
  </si>
  <si>
    <t>도통동게이트볼장</t>
  </si>
  <si>
    <t>비봉 게이트볼장</t>
  </si>
  <si>
    <t>구천동 게이트볼장</t>
  </si>
  <si>
    <t>증축</t>
  </si>
  <si>
    <t xml:space="preserve">전북 </t>
    <phoneticPr fontId="3" type="noConversion"/>
  </si>
  <si>
    <t>임실군</t>
    <phoneticPr fontId="3" type="noConversion"/>
  </si>
  <si>
    <t>전라북도 국제양궁장</t>
    <phoneticPr fontId="3" type="noConversion"/>
  </si>
  <si>
    <t>임실군서바이벌게임장</t>
  </si>
  <si>
    <t>부지면적 전지훈련센터
주경기장(육상)에 포함</t>
  </si>
  <si>
    <t>예래동체육공원</t>
  </si>
  <si>
    <t>제주 종합경기장
연정 정구장</t>
  </si>
  <si>
    <t>계단식(철근콘크리트)</t>
  </si>
  <si>
    <t>254백만원</t>
  </si>
  <si>
    <t>2002. 9. 28 증축(165,159천원)</t>
  </si>
  <si>
    <t>12개</t>
  </si>
  <si>
    <t>250∼300 lux</t>
  </si>
  <si>
    <t>90백만원</t>
  </si>
  <si>
    <t>한림 테니스장</t>
  </si>
  <si>
    <t>제주시 생활체육공원
테니스장</t>
  </si>
  <si>
    <t>리바운드,에이스,데코터프</t>
  </si>
  <si>
    <t>동홍동 1447</t>
  </si>
  <si>
    <t>체육시설관리사업단(064-7662002)</t>
  </si>
  <si>
    <t>서귀포시
(위탁 서귀포시테니스협회)</t>
  </si>
  <si>
    <t>하드 15
인조잔디 2</t>
  </si>
  <si>
    <t>2007
(증축)</t>
  </si>
  <si>
    <t>14개소</t>
  </si>
  <si>
    <t>표선 생활체육
테니스장</t>
  </si>
  <si>
    <t>성산국민체육센터
테니스장</t>
  </si>
  <si>
    <t>복합체육관 게이트볼장</t>
  </si>
  <si>
    <t>제주특별자치도
(위탁 제주도체육회)</t>
  </si>
  <si>
    <t>곽지리 게이트볼장</t>
  </si>
  <si>
    <t>한동리 게이트볼장</t>
  </si>
  <si>
    <t>예래동전천후게이트볼장</t>
  </si>
  <si>
    <t>15x20m</t>
  </si>
  <si>
    <t>제주특별자치도(위탁 제주도체육회)</t>
  </si>
  <si>
    <t>전천후육상경기장</t>
  </si>
  <si>
    <t>서귀포시
(효돈동)</t>
  </si>
  <si>
    <t>예산종합운동장
보조경기장</t>
  </si>
  <si>
    <t>무한천체육공원 축구장1</t>
  </si>
  <si>
    <t>무한천체육공원 축구장2</t>
  </si>
  <si>
    <t>서천종합운동장 보조경기장</t>
  </si>
  <si>
    <t>삽교호 호수공원 야구장</t>
  </si>
  <si>
    <t>추부면 체육센터</t>
  </si>
  <si>
    <t>태안군
(교육체육과)</t>
  </si>
  <si>
    <t>우강면 대포리 
전천후게이트볼장</t>
  </si>
  <si>
    <t>소성정</t>
  </si>
  <si>
    <t>계룡시
(문화체육과)</t>
  </si>
  <si>
    <t>2018</t>
  </si>
  <si>
    <t>태안파크골프장</t>
  </si>
  <si>
    <t>청주시
(강내면)</t>
  </si>
  <si>
    <t>위탁                         (충주시야구협회)</t>
  </si>
  <si>
    <t>감곡생활체육공원 내</t>
  </si>
  <si>
    <t>옥천사회인야구장</t>
  </si>
  <si>
    <t>위탁
(청주시정구협회)</t>
  </si>
  <si>
    <t>위탁
(학교법인 주성학원)</t>
  </si>
  <si>
    <t>위탁
(청주시장애인체육회)</t>
  </si>
  <si>
    <t>위탁
(영동군체육회)</t>
  </si>
  <si>
    <t>충주 장애인형 국민체육센터</t>
  </si>
  <si>
    <t>충주시시설관리공단</t>
  </si>
  <si>
    <t>25×6</t>
  </si>
  <si>
    <t>남일면전천후게이트볼장</t>
  </si>
  <si>
    <t>청주시(남일면)</t>
  </si>
  <si>
    <t>22.9x18.3</t>
  </si>
  <si>
    <t>진천선수촌
종합사격장</t>
  </si>
  <si>
    <t>대한
체육회</t>
  </si>
  <si>
    <t>단양
클레이사격장</t>
  </si>
  <si>
    <t>김형탁양궁훈련원</t>
  </si>
  <si>
    <t>725.01</t>
  </si>
  <si>
    <t>904.84</t>
  </si>
  <si>
    <t>함월구민운동장</t>
  </si>
  <si>
    <t>옥동 산5번지</t>
  </si>
  <si>
    <t>문수축구경기장</t>
  </si>
  <si>
    <t>울산시</t>
  </si>
  <si>
    <t>의자식         (플라스틱)</t>
  </si>
  <si>
    <t>P.c +
철근콘크리트</t>
  </si>
  <si>
    <t>3,520백만원</t>
  </si>
  <si>
    <t>2,000LX</t>
  </si>
  <si>
    <t>축구(천연잔디)</t>
  </si>
  <si>
    <t>선수탈의실,관람석</t>
  </si>
  <si>
    <t>200m트랙</t>
  </si>
  <si>
    <t>문수축구경기장
보조경기장</t>
  </si>
  <si>
    <t>게단식
(콘크리트)</t>
  </si>
  <si>
    <t>남구도시관리공단</t>
  </si>
  <si>
    <t>서부시민운동장</t>
  </si>
  <si>
    <t>위탁
(현대중공업)</t>
  </si>
  <si>
    <t>의자식
(플라스틱)</t>
  </si>
  <si>
    <t>염포운동장</t>
  </si>
  <si>
    <t>축구장1면</t>
  </si>
  <si>
    <t>달천운동장</t>
  </si>
  <si>
    <t>부지면적은 
육상경기장 포함</t>
  </si>
  <si>
    <t>울주군</t>
  </si>
  <si>
    <t>온산읍 덕신리 986-1</t>
  </si>
  <si>
    <t>온산운동장</t>
  </si>
  <si>
    <t>기반조성
상태</t>
  </si>
  <si>
    <t>축구장 1면, 테니스장
 4면, 배구장 2면</t>
  </si>
  <si>
    <t>배드민턴장 1, 농구장 1,족구장 1면 등</t>
  </si>
  <si>
    <t>축구장1면 
외5개시설</t>
  </si>
  <si>
    <t>족구장/배구장2면
게이트볼장1면</t>
  </si>
  <si>
    <t>천연잔디1면
인조잔디2면</t>
  </si>
  <si>
    <t>68(천연)
64(인조)</t>
  </si>
  <si>
    <t>105(천연)
100(인조)</t>
  </si>
  <si>
    <t>축구장3면,풋살경기장1면,육상트랙</t>
  </si>
  <si>
    <t>굴화수질개선사업소</t>
  </si>
  <si>
    <t>축구장1면,풋살1면,
족구장2면,육상트랙,
야외휴게시설 등</t>
  </si>
  <si>
    <t>상북운동장</t>
  </si>
  <si>
    <t>축구장 1, 풋살장 1,
족구장 1 등</t>
  </si>
  <si>
    <t>축구장1면, 다목적
구장1면 등</t>
  </si>
  <si>
    <t>웅촌운동장</t>
  </si>
  <si>
    <t>삼동면민운동장</t>
  </si>
  <si>
    <t>실내체육관, 축구장
1면, 다목적구장1면</t>
  </si>
  <si>
    <t>청량운동장</t>
  </si>
  <si>
    <t>축구장1면, 
다목적구장 1면</t>
  </si>
  <si>
    <t>동구야구장</t>
  </si>
  <si>
    <t>성안 테니스장</t>
  </si>
  <si>
    <t>성안체육공원 내
위치</t>
  </si>
  <si>
    <t>유곡테니스장</t>
  </si>
  <si>
    <t>문수 테니스장</t>
  </si>
  <si>
    <t>울산체육공원 내
위치</t>
  </si>
  <si>
    <t>클레이 3</t>
  </si>
  <si>
    <t>하드8
인조잔디2</t>
  </si>
  <si>
    <t>범서테니스장</t>
  </si>
  <si>
    <t>하드3</t>
  </si>
  <si>
    <t>서생체육공원 테니스장</t>
  </si>
  <si>
    <t>하드2</t>
  </si>
  <si>
    <t>온산운동장 테니스장</t>
  </si>
  <si>
    <t>하드4</t>
  </si>
  <si>
    <t>온양운화테니스장</t>
  </si>
  <si>
    <t>마사2</t>
  </si>
  <si>
    <t>청량동천테니스장</t>
  </si>
  <si>
    <t>범서굴화테니스장</t>
  </si>
  <si>
    <t>남외동 754</t>
  </si>
  <si>
    <t>동천 체육관</t>
  </si>
  <si>
    <t>500LX</t>
  </si>
  <si>
    <t>문수스쿼시경기장</t>
  </si>
  <si>
    <t>대현 체육관</t>
  </si>
  <si>
    <t xml:space="preserve">배드민턴, 탁구, 농구,  배구, 족구 </t>
  </si>
  <si>
    <t>접이식</t>
  </si>
  <si>
    <t>화정 체육관</t>
  </si>
  <si>
    <t xml:space="preserve">배드민턴, 탁구, 농구,
배구, 족구 </t>
  </si>
  <si>
    <t>좌석고정식
수납식</t>
  </si>
  <si>
    <t>울주군 언양읍 반천리 107번지</t>
  </si>
  <si>
    <t>626백만원</t>
  </si>
  <si>
    <t>동천국민체육센터</t>
  </si>
  <si>
    <t>19x34mx13m</t>
  </si>
  <si>
    <t>21×30m</t>
  </si>
  <si>
    <t>에어로빅장
다목적홀</t>
  </si>
  <si>
    <t>가족문화센터
체육관</t>
  </si>
  <si>
    <t>39x27</t>
  </si>
  <si>
    <t xml:space="preserve"> 예식장, 강의동</t>
  </si>
  <si>
    <t>22×8m
12x5m</t>
  </si>
  <si>
    <t>헬스전용</t>
  </si>
  <si>
    <t>체육관(헬스장), 쉼터</t>
  </si>
  <si>
    <t>전하체육센터</t>
  </si>
  <si>
    <t>배드민턴,농구,
스쿼시 등</t>
  </si>
  <si>
    <t>탁구장, 유아놀이시설, 
매점 등</t>
  </si>
  <si>
    <t>19×31m</t>
  </si>
  <si>
    <t>농구,배구,
배드민턴등</t>
  </si>
  <si>
    <t>체육관
(헬스장)</t>
  </si>
  <si>
    <t>쇠부리체육센터</t>
  </si>
  <si>
    <t>22×40m</t>
  </si>
  <si>
    <t>오토밸리복지센터</t>
  </si>
  <si>
    <t>28×39m</t>
  </si>
  <si>
    <t>울주군국민체육센터</t>
  </si>
  <si>
    <t>울주군시설관리공단</t>
  </si>
  <si>
    <t>32.5x22.5m</t>
  </si>
  <si>
    <t>온산문화체육센터</t>
  </si>
  <si>
    <t>45x23</t>
  </si>
  <si>
    <t>25mx8레인</t>
  </si>
  <si>
    <t>웅촌 게이트볼장</t>
  </si>
  <si>
    <t>서생 구동 게이트볼장</t>
  </si>
  <si>
    <t>언양 게이트볼장</t>
  </si>
  <si>
    <t>범서 게이트볼장</t>
  </si>
  <si>
    <t>16.9X21.9</t>
  </si>
  <si>
    <t>남부복지회관내 게이트볼장</t>
  </si>
  <si>
    <t>18X21</t>
  </si>
  <si>
    <t>온산게이트볼장</t>
  </si>
  <si>
    <t>18X20</t>
  </si>
  <si>
    <t>청량양동게이트볼장</t>
  </si>
  <si>
    <t>두동게이트볼장</t>
  </si>
  <si>
    <t>두서게이트볼장</t>
  </si>
  <si>
    <t>두서인보게이트볼장</t>
  </si>
  <si>
    <t>18X22</t>
  </si>
  <si>
    <t>상북게이트볼장</t>
  </si>
  <si>
    <t>상북궁근정게이트볼장</t>
  </si>
  <si>
    <t>17X21</t>
  </si>
  <si>
    <t>삼남게이트볼장</t>
  </si>
  <si>
    <t>20X22</t>
  </si>
  <si>
    <t>삼남방기게이트볼장</t>
  </si>
  <si>
    <t>삼동게이트볼장</t>
  </si>
  <si>
    <t>중구도시관리공단</t>
  </si>
  <si>
    <t>한국석유공사내</t>
  </si>
  <si>
    <t>문수 실내수영장</t>
  </si>
  <si>
    <t>울    산
체육공원내</t>
  </si>
  <si>
    <t>체육센터 내
수영장</t>
  </si>
  <si>
    <t>울    산
대공원내</t>
  </si>
  <si>
    <t>복지센터에포함</t>
  </si>
  <si>
    <t>보성 공설운동장</t>
  </si>
  <si>
    <t>계</t>
  </si>
  <si>
    <t>벌교생태공원
축구장</t>
  </si>
  <si>
    <t>천연잔디1
인조잔디2</t>
  </si>
  <si>
    <t>복내체육공원
축구장</t>
  </si>
  <si>
    <t>종합운동장</t>
  </si>
  <si>
    <t>계단식, 의자</t>
  </si>
  <si>
    <t>철근콘크리트,
토사</t>
  </si>
  <si>
    <t>영암종합스포츠타운축구장</t>
  </si>
  <si>
    <t>해제축구장</t>
  </si>
  <si>
    <t>영암종합스포츠타운야구장</t>
  </si>
  <si>
    <t>나주시립테니스장</t>
  </si>
  <si>
    <t>영암종합스포츠타운테니스장</t>
  </si>
  <si>
    <t>스포츠파크 테니스장</t>
  </si>
  <si>
    <t>인조2
하드4</t>
  </si>
  <si>
    <t>나주종합스포츠파크
씨름장</t>
  </si>
  <si>
    <t>보성 국민체육센터</t>
  </si>
  <si>
    <t>배구, 배드민턴, 탁구 등</t>
  </si>
  <si>
    <t>남악다목적생활체육관</t>
  </si>
  <si>
    <t>37.2×32m</t>
  </si>
  <si>
    <t>배구, 배드민턴, 농구</t>
  </si>
  <si>
    <t>샤워장, 무대시설</t>
  </si>
  <si>
    <t>함평문화체육센터</t>
  </si>
  <si>
    <t>신안국민체육센터</t>
  </si>
  <si>
    <t>36.7×30×9.5m</t>
  </si>
  <si>
    <t>주민생활시설
(찜질방, 레크레이션실)</t>
  </si>
  <si>
    <t>복내 전천후 게이트볼장</t>
  </si>
  <si>
    <t>몽탄전천후게이트볼장</t>
  </si>
  <si>
    <t>학교 전전후게이트볼장</t>
  </si>
  <si>
    <t>황룡면전천후 게이트볼장</t>
  </si>
  <si>
    <t>담빛수영장</t>
  </si>
  <si>
    <t>보성국민체육센터
수영장</t>
  </si>
  <si>
    <t>목포파크골프장
(부주산국제파크골프장)</t>
  </si>
  <si>
    <t>상동파크골프장</t>
  </si>
  <si>
    <t>삼학도파크골프장</t>
  </si>
  <si>
    <t>진남족구장</t>
  </si>
  <si>
    <t>장애인론볼구장</t>
  </si>
  <si>
    <t>우슬정구장</t>
  </si>
  <si>
    <t>가람동 수질복원센터내
축구장</t>
  </si>
  <si>
    <t>부강생활체육공원 축구장</t>
  </si>
  <si>
    <t>금강(1단계) 스포츠공원</t>
  </si>
  <si>
    <t>다정동 저류지 축구장</t>
  </si>
  <si>
    <t>부강생활체육공원 야구장</t>
  </si>
  <si>
    <t>체육공원 전체 사업비임</t>
  </si>
  <si>
    <t>수질복원센터B 테니스장</t>
  </si>
  <si>
    <t>다정동 저류지 테니스장</t>
  </si>
  <si>
    <t>3-2생활권(보람동) 복컴</t>
  </si>
  <si>
    <t>2-2생활권(새롬동) 복컴</t>
  </si>
  <si>
    <t>3-1생활권(대평동) 복컴</t>
  </si>
  <si>
    <t>3-3생활권(소담동) 복컴</t>
  </si>
  <si>
    <t>3-2생활권 보람동 복컴 수영장</t>
  </si>
  <si>
    <t>보람동 복합커뮤니티센터 내</t>
  </si>
  <si>
    <t>서창동 축구장</t>
  </si>
  <si>
    <t>100
65</t>
  </si>
  <si>
    <t>90
62</t>
  </si>
  <si>
    <t>9,232
4,550</t>
  </si>
  <si>
    <t>99
400</t>
  </si>
  <si>
    <t>하남공원테니스장</t>
  </si>
  <si>
    <t>강릉종합운동장</t>
  </si>
  <si>
    <t>강릉시육상연맹</t>
  </si>
  <si>
    <t>88백만원</t>
  </si>
  <si>
    <t>문화체육시설관리사무소</t>
  </si>
  <si>
    <t>강릉종합운동장
(육상보조경기장)</t>
  </si>
  <si>
    <t>강북공설운동장</t>
  </si>
  <si>
    <t>삼척종합운동장</t>
  </si>
  <si>
    <t>도계공설운동장</t>
  </si>
  <si>
    <t>평창읍 종부리 596-3</t>
  </si>
  <si>
    <t>평창종합운동장</t>
  </si>
  <si>
    <t>계단/의자</t>
  </si>
  <si>
    <t xml:space="preserve">대관령고원전지훈련장
육상경기장 </t>
  </si>
  <si>
    <t xml:space="preserve">평창군 </t>
  </si>
  <si>
    <t>고한공설운동장</t>
  </si>
  <si>
    <t>신동공설운동장</t>
  </si>
  <si>
    <t>정선종합경기장</t>
  </si>
  <si>
    <t>정선군시설관리공단</t>
  </si>
  <si>
    <t>몬도트렉</t>
  </si>
  <si>
    <t>갈말읍 군탄리 산99</t>
  </si>
  <si>
    <t>철원종합운동장</t>
  </si>
  <si>
    <t>철원군(450-5255)</t>
  </si>
  <si>
    <t>400석, 조명탑26,관리실</t>
  </si>
  <si>
    <t>80석, 조명탑2</t>
  </si>
  <si>
    <t>군 풋살협회</t>
  </si>
  <si>
    <t>축구장(보조경기장)</t>
  </si>
  <si>
    <t>철원군청</t>
  </si>
  <si>
    <t>서화생활체육공원</t>
  </si>
  <si>
    <t>양양종합운동장</t>
  </si>
  <si>
    <t>롤시트 트랙</t>
  </si>
  <si>
    <t>미탄체육공원 축구장</t>
  </si>
  <si>
    <t>무실체육공원
인조잔디구장</t>
  </si>
  <si>
    <t>하수종말처리장 생활체육시설
인조잔디구장</t>
  </si>
  <si>
    <t>두산동 624</t>
  </si>
  <si>
    <t>강릉월드구장</t>
  </si>
  <si>
    <t>441천원</t>
  </si>
  <si>
    <t>300천원</t>
  </si>
  <si>
    <t>사무실2동, 화장실,샤워실</t>
  </si>
  <si>
    <t>강남축구공원</t>
  </si>
  <si>
    <t>천연/
인조잔디</t>
  </si>
  <si>
    <t>의자식/
스텐드</t>
  </si>
  <si>
    <t>전용구장</t>
  </si>
  <si>
    <t>고원4구장</t>
  </si>
  <si>
    <t>북방공설운동장 축구장</t>
  </si>
  <si>
    <t>화촌면생활체육공원 축구장</t>
  </si>
  <si>
    <t>내면고원체육공원 축구장</t>
  </si>
  <si>
    <t>내촌면생활체육공원 축구장</t>
  </si>
  <si>
    <t>서석면생활체육공원 축구장</t>
  </si>
  <si>
    <t>남면생활체육공원 축구장</t>
  </si>
  <si>
    <t>동면생활체육공원 축구장</t>
  </si>
  <si>
    <t>서면생활체육공원 축구장</t>
  </si>
  <si>
    <t>두촌면생활체육공원 축구장</t>
  </si>
  <si>
    <t>생활체육공원 축구장</t>
  </si>
  <si>
    <t>우천생활체육공원 축구장</t>
  </si>
  <si>
    <t>문화체육공원 축구장</t>
  </si>
  <si>
    <t>국민체육센터인조잔디장</t>
  </si>
  <si>
    <t>철구조</t>
  </si>
  <si>
    <t>진부체육공원 축구장</t>
  </si>
  <si>
    <t>토사/
천연잔디</t>
  </si>
  <si>
    <t>용평체육공원 축구장</t>
  </si>
  <si>
    <t>대관령고원전지훈련장 축구장</t>
  </si>
  <si>
    <t>정선종합경기장
보조경기장</t>
  </si>
  <si>
    <t>정선군
시설관리공단</t>
  </si>
  <si>
    <t>거례 레포츠타운 축구장</t>
  </si>
  <si>
    <t>고성종합운동장 보조구장</t>
  </si>
  <si>
    <t>고구마섬야구장</t>
  </si>
  <si>
    <t>강릉야구장</t>
  </si>
  <si>
    <t>태백스포츠파크 A구장</t>
  </si>
  <si>
    <t>인조잔디+토사</t>
  </si>
  <si>
    <t>115m</t>
  </si>
  <si>
    <t>95m</t>
  </si>
  <si>
    <t>태백스포츠파크 B구장</t>
  </si>
  <si>
    <t>두촌면생활체육공원 야구장</t>
  </si>
  <si>
    <t>동강둔치야구장</t>
  </si>
  <si>
    <t>1루 84
3루 100</t>
  </si>
  <si>
    <t>평창야구장</t>
  </si>
  <si>
    <t>평창군야구연합회</t>
  </si>
  <si>
    <t>철원야구장</t>
  </si>
  <si>
    <t>화천간동야구장</t>
  </si>
  <si>
    <t>마사
+인조잔디</t>
  </si>
  <si>
    <t>마사+
인조잔디</t>
  </si>
  <si>
    <t>하리 제1야구장</t>
  </si>
  <si>
    <t>구암리 야구장</t>
  </si>
  <si>
    <t>설악테니스장</t>
  </si>
  <si>
    <t>우천 생활체육공원 테니스장</t>
  </si>
  <si>
    <t>대관령테니스장</t>
  </si>
  <si>
    <t>고한테니스장</t>
  </si>
  <si>
    <t>위탁
(고한테니스회)</t>
  </si>
  <si>
    <t>케미컬8</t>
  </si>
  <si>
    <t>양양 씨름장</t>
  </si>
  <si>
    <t>1,207㎡</t>
  </si>
  <si>
    <t>원통체육관</t>
  </si>
  <si>
    <t>농구,배구,배드민턴,족구,탁구</t>
  </si>
  <si>
    <t>소초면 수암2리 전천후게이트볼장</t>
  </si>
  <si>
    <t>흥업면대안리 전천후게이트볼장</t>
  </si>
  <si>
    <t>지정면간현 전천후게이트볼장</t>
  </si>
  <si>
    <t>만대공원내 양지 전천후게이트볼장</t>
  </si>
  <si>
    <t>계산전전후게이트볼장</t>
  </si>
  <si>
    <t>백산게이트볼장(추가)</t>
  </si>
  <si>
    <t>공설운동장게이트볼장</t>
  </si>
  <si>
    <t>신기 게이트볼장</t>
  </si>
  <si>
    <t>29x20m</t>
  </si>
  <si>
    <t>사직 게이트볼장</t>
  </si>
  <si>
    <t>22x18m</t>
  </si>
  <si>
    <t>정라 게이트볼장</t>
  </si>
  <si>
    <t>사직게이트볼장(삼표입구)</t>
  </si>
  <si>
    <t>좌운1리 실내게이트볼장</t>
  </si>
  <si>
    <t>좌운2리 실내게이트볼장</t>
  </si>
  <si>
    <t>답풍리 실내게이트볼장</t>
  </si>
  <si>
    <t>개야리 실내게이트볼장</t>
  </si>
  <si>
    <t>물걸1리 실내게이트볼장</t>
  </si>
  <si>
    <t>성동2리 실내게이트볼장</t>
  </si>
  <si>
    <t>소매곡리 실내게이트볼장</t>
  </si>
  <si>
    <t>노일리 실내게이트볼장</t>
  </si>
  <si>
    <t>시동2리 실내게이트볼장</t>
  </si>
  <si>
    <t>시동3리 실내게이트볼장</t>
  </si>
  <si>
    <t>시동4리 실내게이트볼장</t>
  </si>
  <si>
    <t>양덕원1리 실내게이트볼장</t>
  </si>
  <si>
    <t>와동1리 실내게이트볼장</t>
  </si>
  <si>
    <t>외삼포2리 실내게이트볼장</t>
  </si>
  <si>
    <t>월운리 실내게이트볼장</t>
  </si>
  <si>
    <t>율전1리 실내게이트볼장</t>
  </si>
  <si>
    <t>청량리 실내게이트볼장</t>
  </si>
  <si>
    <t>풍암1리 실내게이트볼장</t>
  </si>
  <si>
    <t>하오안1리 실내게이트볼장</t>
  </si>
  <si>
    <t>하오안2리 실내게이트볼장</t>
  </si>
  <si>
    <t>후동리 실내게이트볼장</t>
  </si>
  <si>
    <t>우천 생활체육공원 실내게이트볼장</t>
  </si>
  <si>
    <t>서원면 압곡리 게이트볼장</t>
  </si>
  <si>
    <t>부곡2리게이트볼장</t>
  </si>
  <si>
    <t>횡성장애인어울림게이트볼장</t>
  </si>
  <si>
    <t>신대리게이트볼장</t>
  </si>
  <si>
    <t>창봉리게이트볼장</t>
  </si>
  <si>
    <t>학곡1리게이트볼장</t>
  </si>
  <si>
    <t>금강게이트볼장</t>
  </si>
  <si>
    <t>동부실내게이트볼장</t>
  </si>
  <si>
    <t>대화전천후게이트볼장(막구조)</t>
  </si>
  <si>
    <t>주진리게이트볼장</t>
  </si>
  <si>
    <t>20X15</t>
  </si>
  <si>
    <t>김화게이트볼장</t>
  </si>
  <si>
    <t>20m×20.5m</t>
  </si>
  <si>
    <t>강선리실내게이트볼장</t>
  </si>
  <si>
    <t>정선국민체육센터 수영장</t>
  </si>
  <si>
    <t>홍천군 궁도장</t>
  </si>
  <si>
    <t>양구 퍼블릭 골프연습장</t>
  </si>
  <si>
    <t>삼성 프로2군, 수원시청 
축구단</t>
  </si>
  <si>
    <t>고양도시관리공사
(929-4800)</t>
  </si>
  <si>
    <t>성사동 826</t>
  </si>
  <si>
    <t>용인도시공사
(336-6583)</t>
  </si>
  <si>
    <t>용인도시공사
(263-6581)</t>
  </si>
  <si>
    <t>삼가동 28-6</t>
  </si>
  <si>
    <t>용인도시공사
(329-8600)</t>
  </si>
  <si>
    <t>종합운동장관리사무소
(739-6670)</t>
  </si>
  <si>
    <t>부천도시공사
(340-0870)</t>
  </si>
  <si>
    <t>화성도시공사(031-371-0048)</t>
  </si>
  <si>
    <t>화성시민</t>
  </si>
  <si>
    <t>체육운영부(481-1735)</t>
  </si>
  <si>
    <t>평택시 체육진흥과
체육시설운영팀
(031-8024-3391)</t>
  </si>
  <si>
    <t>시민, 육상연맹 등</t>
  </si>
  <si>
    <t>평택시 안중출장소 사회복지과 
문화체육팀
(031-8024-8242)</t>
  </si>
  <si>
    <t>정왕동 2160번지</t>
  </si>
  <si>
    <t>시흥도시공사 
생활체육팀
(031-8084-0140)</t>
  </si>
  <si>
    <t>정왕동 2138번지</t>
  </si>
  <si>
    <t>시흥시 체육진흥과 
체육시설운영팀
(031-310-3159)</t>
  </si>
  <si>
    <t>파주시 중앙로 160</t>
  </si>
  <si>
    <t>파주시청 체육과 시설운영팀
(031-940-5235)</t>
  </si>
  <si>
    <t>와석순환로172번길 35</t>
  </si>
  <si>
    <t>광명도시공사(02-2610-7375)</t>
  </si>
  <si>
    <t>군포도시공사</t>
  </si>
  <si>
    <t>부곡동 1226</t>
  </si>
  <si>
    <t>아리수로 600</t>
  </si>
  <si>
    <t>경기동로 15</t>
  </si>
  <si>
    <t>이천시 부발읍 무촌리 52-16외</t>
  </si>
  <si>
    <t>이천시 신둔면 도암리 1300</t>
  </si>
  <si>
    <t>사단법인 대한장애인 체육회
070-7422-200</t>
  </si>
  <si>
    <t>포천도시공사(540-6332)</t>
  </si>
  <si>
    <t>포천도시공사</t>
  </si>
  <si>
    <t>양평읍 종합운동장로 7</t>
  </si>
  <si>
    <t>양평공사(031-770-4099)</t>
  </si>
  <si>
    <t>양평군민</t>
  </si>
  <si>
    <t>여주도시관리공단
(031-880-4023)</t>
  </si>
  <si>
    <t>여주도시관리공단</t>
  </si>
  <si>
    <t>종합운동장운영총괄
(031-8078-8047)</t>
  </si>
  <si>
    <t>가평군민 등</t>
  </si>
  <si>
    <t>과천도시공사
(02-504-7300)</t>
  </si>
  <si>
    <t>과천도시공사</t>
  </si>
  <si>
    <t>광주시 곤지암읍
 경충대로 729</t>
  </si>
  <si>
    <t>백석공원 근린공원 축구장</t>
  </si>
  <si>
    <t>중산2호 근린공원 축구장</t>
  </si>
  <si>
    <t>고양동운동장 축구장</t>
  </si>
  <si>
    <t>대화레포츠공원 축구장</t>
  </si>
  <si>
    <t>충장체육시설 축구장</t>
  </si>
  <si>
    <t>지영동생활체육시설 축구장</t>
  </si>
  <si>
    <t>동산동 57</t>
  </si>
  <si>
    <t>마두동 791</t>
  </si>
  <si>
    <t>신원동 279-1</t>
  </si>
  <si>
    <t>(재)용인시축구센터</t>
  </si>
  <si>
    <t>1,511(1,2구장)
288(4.5구장)</t>
  </si>
  <si>
    <t>1,511
288</t>
  </si>
  <si>
    <t>계단식
계단식</t>
  </si>
  <si>
    <t>FRP
합성목재</t>
  </si>
  <si>
    <t>2004
2018</t>
  </si>
  <si>
    <t>상현동 612-1</t>
  </si>
  <si>
    <t>배뫼산 체육시설(축구장)</t>
  </si>
  <si>
    <t>부천시 대장동 434</t>
  </si>
  <si>
    <t>부천fc</t>
  </si>
  <si>
    <t>부천시 오정동 1-3</t>
  </si>
  <si>
    <t>부천시 춘의동 8</t>
  </si>
  <si>
    <t>부천시 중동 1024</t>
  </si>
  <si>
    <t>부천시 옥길로56번길 140</t>
  </si>
  <si>
    <t>부천시 소사로 77</t>
  </si>
  <si>
    <t>부천시 호현로387번길 38-1</t>
  </si>
  <si>
    <t>성주산체육공원 인조잔디구장</t>
  </si>
  <si>
    <t>부천시 원미동 16</t>
  </si>
  <si>
    <t>원미레포츠공원 인조잔디구장</t>
  </si>
  <si>
    <t>부천시 지봉로51번길 77</t>
  </si>
  <si>
    <t>방교동 795</t>
  </si>
  <si>
    <t>영천동 670-2</t>
  </si>
  <si>
    <t>동탄1호체육공원
축구장 (치동천)</t>
  </si>
  <si>
    <t>동학산11호공원
축구장</t>
  </si>
  <si>
    <t>상신리 1254</t>
  </si>
  <si>
    <t>매송면 원평리</t>
  </si>
  <si>
    <t>마도면 청원리 공유수면</t>
  </si>
  <si>
    <t>송산면 삼존리 124</t>
  </si>
  <si>
    <t>서신면 장외리 642</t>
  </si>
  <si>
    <t>정남면 발산리 15</t>
  </si>
  <si>
    <t>향남읍 하길리 32-15</t>
  </si>
  <si>
    <t>마도면 쌍송리 673</t>
  </si>
  <si>
    <t>마도면 청원리 1512</t>
  </si>
  <si>
    <t>장안면 사랑리 2-4</t>
  </si>
  <si>
    <t>장지동 산15</t>
  </si>
  <si>
    <t>진안동 588</t>
  </si>
  <si>
    <t>석우동 58</t>
  </si>
  <si>
    <t>석우동 45</t>
  </si>
  <si>
    <t>능동 1106</t>
  </si>
  <si>
    <t>청계동 527</t>
  </si>
  <si>
    <t>남양리 2236</t>
  </si>
  <si>
    <t>남양 푸른 건강뜰 공원 축구장</t>
  </si>
  <si>
    <t>새솔동 126</t>
  </si>
  <si>
    <t>봉선체육공원(송린이음터) 축구장</t>
  </si>
  <si>
    <t>오산동 538-1</t>
  </si>
  <si>
    <t>동탄여울공원 축구장</t>
  </si>
  <si>
    <t>목동 13-7</t>
  </si>
  <si>
    <t>목동공원(근린19호, 목동이음터) 축구장</t>
  </si>
  <si>
    <t>영천동 525-1</t>
  </si>
  <si>
    <t>선납숲공원 축구장</t>
  </si>
  <si>
    <t>산척동 674-2</t>
  </si>
  <si>
    <t>왕배산체육공원 축구장</t>
  </si>
  <si>
    <t>신길동 1053</t>
  </si>
  <si>
    <t>선부동 1068</t>
  </si>
  <si>
    <t>본오동 665-55</t>
  </si>
  <si>
    <t>유소년 스포츠타운</t>
  </si>
  <si>
    <t>사동 1502-1</t>
  </si>
  <si>
    <t>장상동 408-3</t>
  </si>
  <si>
    <t>성곡동 627-2</t>
  </si>
  <si>
    <t>돌안말운동장</t>
  </si>
  <si>
    <t>성곡동 793</t>
  </si>
  <si>
    <t>온누리운동장</t>
  </si>
  <si>
    <t>이패동 산87</t>
  </si>
  <si>
    <t>지둔리 산108</t>
  </si>
  <si>
    <t>부평리 산1-13</t>
  </si>
  <si>
    <t>내곡리 483-4</t>
  </si>
  <si>
    <t>배양리 919-1</t>
  </si>
  <si>
    <t>별내면 광전리 1</t>
  </si>
  <si>
    <t>오남읍 오남리 858</t>
  </si>
  <si>
    <t>장현리 49-19</t>
  </si>
  <si>
    <t>진접장현생활체육시설
인조잔디축구장</t>
  </si>
  <si>
    <t>금남리 160-1</t>
  </si>
  <si>
    <t>별내동 858</t>
  </si>
  <si>
    <t>별내택지지구 체육공원 축구장</t>
  </si>
  <si>
    <t>평내동 466-4</t>
  </si>
  <si>
    <t>월문리 1103-2</t>
  </si>
  <si>
    <t>부평리 517-1</t>
  </si>
  <si>
    <t>답내리 169</t>
  </si>
  <si>
    <t>월산리 푸른물센터 축구장</t>
  </si>
  <si>
    <t>수석동 405-1</t>
  </si>
  <si>
    <t>지금푸른물센터 체육시설</t>
  </si>
  <si>
    <t>진관리 41</t>
  </si>
  <si>
    <t>동안구 비산동 21-1</t>
  </si>
  <si>
    <t>만안구 석천로 1</t>
  </si>
  <si>
    <t>만안구 박달동 212</t>
  </si>
  <si>
    <t>이충동 700</t>
  </si>
  <si>
    <t>평택시(체육진흥과)</t>
  </si>
  <si>
    <t>안중읍 학현리 산91</t>
  </si>
  <si>
    <t>진위면 견산리 342-6</t>
  </si>
  <si>
    <t>포승읍 방림리 51-30</t>
  </si>
  <si>
    <t>포동 67-207번지</t>
  </si>
  <si>
    <t>포동생활체육공원
축구장 및 클레이구장</t>
  </si>
  <si>
    <t>시흥도시공사</t>
  </si>
  <si>
    <t>인조잔디 1
클레이 1</t>
  </si>
  <si>
    <t>옥구공원 인조잔디구장</t>
  </si>
  <si>
    <t>정왕동 1358번지</t>
  </si>
  <si>
    <t>희망공원 인조잔디구장</t>
  </si>
  <si>
    <t>신천동 524-7번지</t>
  </si>
  <si>
    <t>엠티브이북로 253</t>
  </si>
  <si>
    <t>조남동 275-10번지</t>
  </si>
  <si>
    <t>희망공원 축구장</t>
  </si>
  <si>
    <t>파주시 탄현면 낙하리 산6</t>
  </si>
  <si>
    <t>탄현체육공원 축구장</t>
  </si>
  <si>
    <t>파주시 평화로 120</t>
  </si>
  <si>
    <t>파주시 적성면 칠중3길 84</t>
  </si>
  <si>
    <t>파주시 광탄면 부흥로 16</t>
  </si>
  <si>
    <t>파주시 파평면 청송로484번길 16-50</t>
  </si>
  <si>
    <t>파주시 문산읍 율곡로 408</t>
  </si>
  <si>
    <t>파주시 월롱면 도감로172번길 147</t>
  </si>
  <si>
    <t>파주시 파주읍 돈유1로 13</t>
  </si>
  <si>
    <t>파주시 하지석길 165-75</t>
  </si>
  <si>
    <t>파주시 탄현면 필승로 368</t>
  </si>
  <si>
    <t>천연5/인조1
/하이브리드1</t>
  </si>
  <si>
    <t>파주시 가람로150번길 41-33</t>
  </si>
  <si>
    <t>운정체육공원 축구장</t>
  </si>
  <si>
    <t>파주시 와석순환로172번길 35</t>
  </si>
  <si>
    <t>파주시 법원읍 술이홀로 679</t>
  </si>
  <si>
    <t>파주시 조리읍 봉일천리 79-178</t>
  </si>
  <si>
    <t>의정부시 민락동 888</t>
  </si>
  <si>
    <t>마산동 642-1</t>
  </si>
  <si>
    <t>태전동 601-1</t>
  </si>
  <si>
    <t>광남생활체육시설
축구장</t>
  </si>
  <si>
    <t>도척면 유정리 211</t>
  </si>
  <si>
    <t>야구장겸용</t>
  </si>
  <si>
    <t>초월읍 늑현리 193-1</t>
  </si>
  <si>
    <t>곤지암읍 삼리 612-14</t>
  </si>
  <si>
    <t>오포읍 양벌리 592-3</t>
  </si>
  <si>
    <t>오포생활체육공원 축구장</t>
  </si>
  <si>
    <t>광주시
(오포읍사무소)</t>
  </si>
  <si>
    <t>철산동 222-1번지</t>
  </si>
  <si>
    <t>선동 273 일원</t>
  </si>
  <si>
    <t>양주시 고덕로187-55</t>
  </si>
  <si>
    <t>고덕생활체육공원 축구장</t>
  </si>
  <si>
    <t>양주시 은현면 강변서로303</t>
  </si>
  <si>
    <t>양주시 장흥면 삼상리477-7</t>
  </si>
  <si>
    <t>양주시 광사동 178-25</t>
  </si>
  <si>
    <t>양주시 광적면 부흥로618번길 303</t>
  </si>
  <si>
    <t>양주시 은현면 은남로 177</t>
  </si>
  <si>
    <t>양주시 덕계동 755-2</t>
  </si>
  <si>
    <t>양주시청</t>
  </si>
  <si>
    <t>양주시 백석읍 오산리 239-3</t>
  </si>
  <si>
    <t>양주시 고암동294-1</t>
  </si>
  <si>
    <t>이천시 백사면 송말리 748</t>
  </si>
  <si>
    <t>이천시 부발읍 무촌리 52</t>
  </si>
  <si>
    <t>이천 종합운동장 주경기장</t>
  </si>
  <si>
    <t>이천시 관고동 372</t>
  </si>
  <si>
    <t>설봉공원 축구장</t>
  </si>
  <si>
    <t>이천시 부발읍 무촌리 31-32</t>
  </si>
  <si>
    <t>이천시 장호원읍 노탑리 808</t>
  </si>
  <si>
    <t xml:space="preserve">이천시 장호원읍 장호원리 331-2 </t>
  </si>
  <si>
    <t>장호원읍 체육공원 축구장</t>
  </si>
  <si>
    <t>구리시 왕숙천로 701</t>
  </si>
  <si>
    <t>구리왕숙체육공원 축구장</t>
  </si>
  <si>
    <t>구리도시공사
(관리대행)</t>
  </si>
  <si>
    <t>구리주민편익시설(시민스포츠센터)
축구장</t>
  </si>
  <si>
    <t>구리시체육회
(위탁)</t>
  </si>
  <si>
    <t>대림동산 축구장</t>
  </si>
  <si>
    <t>일죽 하수처리시설 내 축구장</t>
  </si>
  <si>
    <t>죽산 하수처리시설 내 축구장</t>
  </si>
  <si>
    <t>소흘읍 생활체육공원축구장</t>
  </si>
  <si>
    <t>포천시 자원회수시설 내 축구장</t>
  </si>
  <si>
    <t>일동 하수처리시설 내 축구장</t>
  </si>
  <si>
    <t>영북 하수처리시설 내 축구장</t>
  </si>
  <si>
    <t>포천축구공원 내 축구장</t>
  </si>
  <si>
    <t>내손공원길 39</t>
  </si>
  <si>
    <t>내손체육공원 축구장</t>
  </si>
  <si>
    <t>오전로 18</t>
  </si>
  <si>
    <t>고천체육공원 축구장</t>
  </si>
  <si>
    <t>부곡공원길 6</t>
  </si>
  <si>
    <t>부곡체육공원 축구장</t>
  </si>
  <si>
    <t>강하면 운심리 55-5번지</t>
  </si>
  <si>
    <t>강하생활체육공원 축구장</t>
  </si>
  <si>
    <t>양서레포츠공원 축구장</t>
  </si>
  <si>
    <t>2019년도 인조잔디교체</t>
  </si>
  <si>
    <t>옥천레포츠공원 축구장</t>
  </si>
  <si>
    <t>서종체육공원 축구장</t>
  </si>
  <si>
    <t>단월면 보룡리 산11-1번지</t>
  </si>
  <si>
    <t>단월레포츠공원 축구장</t>
  </si>
  <si>
    <t>청운레포츠공원 축구장</t>
  </si>
  <si>
    <t>양동레포츠공원 축구장</t>
  </si>
  <si>
    <t>지평면 송현리 500번지</t>
  </si>
  <si>
    <t>지평레포츠공원 축구장</t>
  </si>
  <si>
    <t>용문면 마룡리 131번지</t>
  </si>
  <si>
    <t>용문생활체육공원 축구장</t>
  </si>
  <si>
    <t>개군레포츠공원 축구장</t>
  </si>
  <si>
    <t>콘크리트,목재</t>
  </si>
  <si>
    <t xml:space="preserve">양평읍 창대리 724-3번지 </t>
  </si>
  <si>
    <t>양평생활체육공원 축구장</t>
  </si>
  <si>
    <t>양평읍 도곡리 산63-1번지</t>
  </si>
  <si>
    <t>대행(양평공사)</t>
  </si>
  <si>
    <t>금사체육공원 축구장</t>
  </si>
  <si>
    <t>흥천체육공원 축구장</t>
  </si>
  <si>
    <t>가남체육공원 축구장</t>
  </si>
  <si>
    <t>북내체육공원 축구장</t>
  </si>
  <si>
    <t>강천체육공원 축구장</t>
  </si>
  <si>
    <t>점동테마공원 축구장</t>
  </si>
  <si>
    <t>대신체육공원 축구장</t>
  </si>
  <si>
    <t>오학체육공원 축구장</t>
  </si>
  <si>
    <t>산북체육공원 축구장</t>
  </si>
  <si>
    <t>종합운동장 보조구장</t>
  </si>
  <si>
    <t>소요생활체육공원 축구장</t>
  </si>
  <si>
    <t>조종면 조종내길 71</t>
  </si>
  <si>
    <t>조종생활체육공원 축구장</t>
  </si>
  <si>
    <t>조종면사무소</t>
  </si>
  <si>
    <t>가평읍 문화로 131</t>
  </si>
  <si>
    <t>상면사무소</t>
  </si>
  <si>
    <t>문원로 56</t>
  </si>
  <si>
    <t xml:space="preserve"> 문원체육공원 축구장</t>
  </si>
  <si>
    <t>연천군 연천읍 문화로 150</t>
  </si>
  <si>
    <t>연천 공설운동장 보조경기장</t>
  </si>
  <si>
    <t>연천군 전곡읍 선사로 76</t>
  </si>
  <si>
    <t>한탄강 생활체육공원 축구장</t>
  </si>
  <si>
    <t>고양도시관리공사(929-4800)</t>
  </si>
  <si>
    <t>장항동 660-55</t>
  </si>
  <si>
    <t>덕은동 520-68</t>
  </si>
  <si>
    <t>처인구 남사면 방아리
 1178-3일원</t>
  </si>
  <si>
    <t>체육회
(324-4811)</t>
  </si>
  <si>
    <t>모현면 일산리 39-3</t>
  </si>
  <si>
    <t>보라동 485</t>
  </si>
  <si>
    <t>용인시 기흥구청
(324-6051)</t>
  </si>
  <si>
    <t>성남도시개발공사(725-7100)</t>
  </si>
  <si>
    <t>성남도시개발공사(751-8277)</t>
  </si>
  <si>
    <t>성남도시개발공사(725-7196)</t>
  </si>
  <si>
    <t>부천시체육회(032-655-6196)</t>
  </si>
  <si>
    <t>부천시 길주로691</t>
  </si>
  <si>
    <t>부천시청(032-625-3342)</t>
  </si>
  <si>
    <t>부천시 벌말로220</t>
  </si>
  <si>
    <t>비봉면 유포리 404
 인근 인공습지</t>
  </si>
  <si>
    <t>우정읍 매향리 320-2</t>
  </si>
  <si>
    <t>신원로301-15
(목내동 451)</t>
  </si>
  <si>
    <t>용인시 처인구청(324-5051)</t>
  </si>
  <si>
    <t>체육운영부
(481-4990)</t>
  </si>
  <si>
    <t>인조잔디로 변경</t>
  </si>
  <si>
    <t>원시동 776</t>
  </si>
  <si>
    <t>초지동 666</t>
  </si>
  <si>
    <t>단원임시야구장</t>
  </si>
  <si>
    <t>남양주시종합운동장
야구장(1구장)
남양주시종합운동장
야구장(2구장)</t>
  </si>
  <si>
    <t>10000
11000</t>
  </si>
  <si>
    <t xml:space="preserve">
192</t>
  </si>
  <si>
    <t xml:space="preserve">
1000</t>
  </si>
  <si>
    <t>2004
2013</t>
  </si>
  <si>
    <t>삼패동 630</t>
  </si>
  <si>
    <t>삼패동 야구장(1구장)
삼패동야구장(2구장)
삼채동야구장(3구장</t>
  </si>
  <si>
    <t>9747
11000
6000</t>
  </si>
  <si>
    <t>금남리 160-15</t>
  </si>
  <si>
    <t>연평리 841-4</t>
  </si>
  <si>
    <t>용정리 산164</t>
  </si>
  <si>
    <t>광전리 1</t>
  </si>
  <si>
    <t>에코랜드</t>
  </si>
  <si>
    <t>평택시 체육진흥과 
체육시설운영팀
(031-8024-3392)</t>
  </si>
  <si>
    <t>평택시 안중출장소 
사회복지과 문화체육팀
(031-8024-8242)</t>
  </si>
  <si>
    <t>평택시 송탄출장소 
사회복지과 체육시설운영팀
(031-8024-6301)</t>
  </si>
  <si>
    <t>정왕동 2156번지</t>
  </si>
  <si>
    <t>시흥시 체육진흥과
체육시설운영팀
(031-310-3159)</t>
  </si>
  <si>
    <t>시흥시야구협회</t>
  </si>
  <si>
    <t>정왕동 1368번지</t>
  </si>
  <si>
    <t>월곶동 520-373번지</t>
  </si>
  <si>
    <t>시흥시공공스포츠클럽
(031-315-7338)</t>
  </si>
  <si>
    <t>파주시 파평면 눌노리 산8</t>
  </si>
  <si>
    <t>의정부시
가능 리틀야구연습장</t>
  </si>
  <si>
    <t>낙양동 489</t>
  </si>
  <si>
    <t>의정부시
민락 리틀야구연습장</t>
  </si>
  <si>
    <t>위탁(의정부시 스포츠클럽)</t>
  </si>
  <si>
    <t>위탁
(김포시야구소프트볼협회)</t>
  </si>
  <si>
    <t>고촌읍 전호리 626-1</t>
  </si>
  <si>
    <t>광명시 하안로 30-19</t>
  </si>
  <si>
    <t>광명도시공사(02-2610-7343)</t>
  </si>
  <si>
    <t>선동 103 일원</t>
  </si>
  <si>
    <t>은현면 하패리 1077-4</t>
  </si>
  <si>
    <t>시설관리공단(031-828-9725)</t>
  </si>
  <si>
    <t>장흥면 삼상리 477-7</t>
  </si>
  <si>
    <t>위탁
(이천시체육·생활체육회)</t>
  </si>
  <si>
    <t>이천시 부발읍 무촌리 36</t>
  </si>
  <si>
    <t>이천시 안흥동 75</t>
  </si>
  <si>
    <t>구리시 아천동 1 일원</t>
  </si>
  <si>
    <t>구리시 토평동 883-6 일원</t>
  </si>
  <si>
    <t>보개면 양복리 1086</t>
  </si>
  <si>
    <t>안성시 시설관리공단
(031-676-2773)</t>
  </si>
  <si>
    <t>포천도시공사(538-6360)</t>
  </si>
  <si>
    <t>강상면 교평리 310-4</t>
  </si>
  <si>
    <t>강상면사무소
(031-770-3052)</t>
  </si>
  <si>
    <t>강상면 교평리 338</t>
  </si>
  <si>
    <t>강상면 교평리 325-1</t>
  </si>
  <si>
    <t>양평군 야구장(3)</t>
  </si>
  <si>
    <t>개군면 사무소
(031-770-3344)</t>
  </si>
  <si>
    <t>A, B 구장</t>
  </si>
  <si>
    <t>여주시 하동 3-112</t>
  </si>
  <si>
    <t>양섬사회인야구장</t>
  </si>
  <si>
    <t>C구장</t>
  </si>
  <si>
    <t>양섬리틀야구장</t>
  </si>
  <si>
    <t>리틀구장</t>
  </si>
  <si>
    <t>천보산로 688</t>
  </si>
  <si>
    <t>설악면 유명로 1691-14</t>
  </si>
  <si>
    <t>야구장 운영총괄
(031-8078-8034)</t>
  </si>
  <si>
    <t>가평야구장</t>
  </si>
  <si>
    <t>군남면 선곡리 622-1</t>
  </si>
  <si>
    <t>수원시정구장</t>
  </si>
  <si>
    <t>권선구 금곡동 746-26</t>
  </si>
  <si>
    <t>영통구 이의동 1291</t>
  </si>
  <si>
    <t>화성시 태안로 263</t>
  </si>
  <si>
    <t>화산체육공원 테니스장</t>
  </si>
  <si>
    <t>위탁                                   (수원도시공사)</t>
  </si>
  <si>
    <t>고양시 체육회</t>
  </si>
  <si>
    <t>모현읍 일산리 39-3</t>
  </si>
  <si>
    <t>2019년 1면 증설</t>
  </si>
  <si>
    <t>신갈동 536-27</t>
  </si>
  <si>
    <t>용인시 수지구청
(324-8051)</t>
  </si>
  <si>
    <t>포곡읍 둔전리 422-2</t>
  </si>
  <si>
    <t>하갈동 319</t>
  </si>
  <si>
    <t>고매동 33-12</t>
  </si>
  <si>
    <t>유방동 산151-1</t>
  </si>
  <si>
    <t>공세동 308-19</t>
  </si>
  <si>
    <t>성복2로76번길 43</t>
  </si>
  <si>
    <t>부천시 중동1212</t>
  </si>
  <si>
    <t>복사골공원
테니스장</t>
  </si>
  <si>
    <t>부천시체육회
(655-6196)</t>
  </si>
  <si>
    <t xml:space="preserve">클레이 
하드 </t>
  </si>
  <si>
    <t>부천시 원미동14-1</t>
  </si>
  <si>
    <t>부천시 소사본동297-5</t>
  </si>
  <si>
    <t>부천시 춘의동35</t>
  </si>
  <si>
    <t>부천시 오정동 782</t>
  </si>
  <si>
    <t>오정레포츠센터
테니스장</t>
  </si>
  <si>
    <t>부천도시공사
(340-5382)</t>
  </si>
  <si>
    <t>부천체육관
테니스장</t>
  </si>
  <si>
    <t>화성시
(369-2174)</t>
  </si>
  <si>
    <t>장아면 사랑리 2-4</t>
  </si>
  <si>
    <t>남양읍 남양리 1383-4</t>
  </si>
  <si>
    <t>진안동 933</t>
  </si>
  <si>
    <t>기안동 917</t>
  </si>
  <si>
    <t>양감면 신왕리 640-7</t>
  </si>
  <si>
    <t>양감면사무소 테니스장</t>
  </si>
  <si>
    <t>체육운영부
(480-7003)</t>
  </si>
  <si>
    <t>남양주시 종합운동장 테니스장</t>
  </si>
  <si>
    <t>남양주시 별내면 광전리 199-21</t>
  </si>
  <si>
    <t>별내면테니스장</t>
  </si>
  <si>
    <t>별내동861</t>
  </si>
  <si>
    <t>월문리 1281-8</t>
  </si>
  <si>
    <t>장현리 산25-1</t>
  </si>
  <si>
    <t>부평리 498-3</t>
  </si>
  <si>
    <t>양지리 105-1</t>
  </si>
  <si>
    <t>퇴계원 136-1</t>
  </si>
  <si>
    <t>지금동 산1098-8</t>
  </si>
  <si>
    <t>지금배수지 테니스장</t>
  </si>
  <si>
    <t>다산동 739</t>
  </si>
  <si>
    <t>평내동 180-13</t>
  </si>
  <si>
    <t>다산동 6033</t>
  </si>
  <si>
    <t>진건지구 제2호 체육공원 테니스장</t>
  </si>
  <si>
    <t>금곡동 185-5</t>
  </si>
  <si>
    <t>양골마을체육시설</t>
  </si>
  <si>
    <t>동안구 비산동 1023</t>
  </si>
  <si>
    <t>동안구 관평로 149</t>
  </si>
  <si>
    <t>평택시테니스협회</t>
  </si>
  <si>
    <t>실외/실내(4)</t>
  </si>
  <si>
    <t>인조잔디8
하드2</t>
  </si>
  <si>
    <t>2001/2018</t>
  </si>
  <si>
    <t>2007/2017</t>
  </si>
  <si>
    <t>정왕동 1772-21번지</t>
  </si>
  <si>
    <t>시흥시 체육진흥과 체육시설운영팀(031-310-3159)</t>
  </si>
  <si>
    <t>위탁(시흥시테니스협회)</t>
  </si>
  <si>
    <t>포동생활체육공원
테니스장</t>
  </si>
  <si>
    <t>은행동 551번지</t>
  </si>
  <si>
    <t>대야동 565번지</t>
  </si>
  <si>
    <t>대야동 테니스장</t>
  </si>
  <si>
    <t>대야동 332-80번지</t>
  </si>
  <si>
    <t>정왕동 2158번지</t>
  </si>
  <si>
    <t>정왕동 체육공원
테니스장</t>
  </si>
  <si>
    <t>거모동 1632-20번지</t>
  </si>
  <si>
    <t>소망공원 테니스장</t>
  </si>
  <si>
    <t>능곡동 615번지</t>
  </si>
  <si>
    <t>능곡 유수지 테니스장</t>
  </si>
  <si>
    <t>파주읍 통일로 1586-40</t>
  </si>
  <si>
    <t>적성면 칠중3길 84</t>
  </si>
  <si>
    <t>파주읍 술이홀로 548-3</t>
  </si>
  <si>
    <t>월롱면 도감로172번길 147</t>
  </si>
  <si>
    <t>월롱면 휴암로 434</t>
  </si>
  <si>
    <t>법원읍 술이홀로 679</t>
  </si>
  <si>
    <t>의정부시 신곡동 53-461</t>
  </si>
  <si>
    <t>송산배수지 테니스장(실내)</t>
  </si>
  <si>
    <t>송산배수지 테니스장(실외)</t>
  </si>
  <si>
    <t>의정부시 민락동 887</t>
  </si>
  <si>
    <t>의정부시 호원동 381-27</t>
  </si>
  <si>
    <t>의정부시 장암동 58-1</t>
  </si>
  <si>
    <t>장암하수처리테니스장</t>
  </si>
  <si>
    <t>고촌읍 신곡리 산58-12</t>
  </si>
  <si>
    <t>파르코스 테니스장</t>
  </si>
  <si>
    <t>위탁
(김포시테니스협회)</t>
  </si>
  <si>
    <t>사우동 280</t>
  </si>
  <si>
    <t>오포읍 양벌리 21-5</t>
  </si>
  <si>
    <t>초월읍 늑현리 193</t>
  </si>
  <si>
    <t>초월 생활체육시설</t>
  </si>
  <si>
    <t>초월 생활체육시설 내</t>
  </si>
  <si>
    <t>790-2000</t>
  </si>
  <si>
    <t>클레이 4
인조잔디 2</t>
  </si>
  <si>
    <t>망월동 200-3</t>
  </si>
  <si>
    <t>종합운동장
2 테니스장</t>
  </si>
  <si>
    <t>미사대로 710</t>
  </si>
  <si>
    <t>790-5667</t>
  </si>
  <si>
    <t>신장동 518</t>
  </si>
  <si>
    <t>신장테니스장</t>
  </si>
  <si>
    <t>망월동 832</t>
  </si>
  <si>
    <t>미사한강공원 테니스장</t>
  </si>
  <si>
    <t>790-5823</t>
  </si>
  <si>
    <t>공원시설</t>
  </si>
  <si>
    <t>오산시테니스협회</t>
  </si>
  <si>
    <t>오산죽미체육공원 
테니스장</t>
  </si>
  <si>
    <t>은현면 강변서로303</t>
  </si>
  <si>
    <t>양주시 남면 입암리 208</t>
  </si>
  <si>
    <t>시설관리공단(031-82-9725)</t>
  </si>
  <si>
    <t>실내,실외</t>
  </si>
  <si>
    <t>고암동 493-90</t>
  </si>
  <si>
    <t>이천시 부발읍 무촌리 46-14</t>
  </si>
  <si>
    <t xml:space="preserve">이천시 장호원읍 진암리 328-2 </t>
  </si>
  <si>
    <t>장호원읍 레포츠공원 테니스장</t>
  </si>
  <si>
    <t>마장면 이평리 611</t>
  </si>
  <si>
    <t>마장면 공공하수처리장
테니스장</t>
  </si>
  <si>
    <t>대월면 체육공원 테니스장</t>
  </si>
  <si>
    <t>이천시 모가면 소고리 625-5</t>
  </si>
  <si>
    <t>모가면 체육공원 테니스장</t>
  </si>
  <si>
    <t>이천시 호법면 안평리 787</t>
  </si>
  <si>
    <t>이천스포츠센터 테니스장</t>
  </si>
  <si>
    <t>이천시 대월면 초지리 산47-1</t>
  </si>
  <si>
    <t>대월 정구장</t>
  </si>
  <si>
    <t>종합운동장 테니스장</t>
  </si>
  <si>
    <t>클레이 4</t>
  </si>
  <si>
    <t>위탁
(구리시테니스협회)</t>
  </si>
  <si>
    <t>안성시 시설관리
공단
(676-2773)</t>
  </si>
  <si>
    <t>소흘읍 이동교리 산1</t>
  </si>
  <si>
    <t>포천도시공사(540-6360)</t>
  </si>
  <si>
    <t>포천시(538-4504)</t>
  </si>
  <si>
    <t>영북면 운천리 560-3</t>
  </si>
  <si>
    <t>포천시(538-4604)</t>
  </si>
  <si>
    <t>군내면 용정리 317</t>
  </si>
  <si>
    <t>포일동 127-3</t>
  </si>
  <si>
    <t>위탁(체육동호회)</t>
  </si>
  <si>
    <t>청계체육시설 
부지 내 포함</t>
  </si>
  <si>
    <t>내손약수체육시설
부지 내 포함</t>
  </si>
  <si>
    <t>오전동 291-1</t>
  </si>
  <si>
    <t>고천 배수지
부지 내 포함</t>
  </si>
  <si>
    <t>포일세거리로 44</t>
  </si>
  <si>
    <t>산빛공원테니스장</t>
  </si>
  <si>
    <t>신빛공원 내 포함</t>
  </si>
  <si>
    <t>용문면 다문리 832</t>
  </si>
  <si>
    <t>용문면사무소
(031-770-3335)</t>
  </si>
  <si>
    <t>양서면 양수리 788-2</t>
  </si>
  <si>
    <t>양서면사무소
(031-770-2604)</t>
  </si>
  <si>
    <t>강하면 운심리 11-2</t>
  </si>
  <si>
    <t>강하면사무소
(031-770-2603)</t>
  </si>
  <si>
    <t>옥천면 옥천리 771</t>
  </si>
  <si>
    <t>옥천면사무소
(031-770-3137)</t>
  </si>
  <si>
    <t>양동면 쌍학리 47-1</t>
  </si>
  <si>
    <t>양동면사무소
(031-770-3252)</t>
  </si>
  <si>
    <t>지평면 송현리 500</t>
  </si>
  <si>
    <t>지평면사무소
(031-770-3283)</t>
  </si>
  <si>
    <t>개군면 하자포리 377-3</t>
  </si>
  <si>
    <t>개군면사무소
(031-770-3343)</t>
  </si>
  <si>
    <t>서종면 문호리 922-4</t>
  </si>
  <si>
    <t>서종면사무소
(031-770-3174)</t>
  </si>
  <si>
    <t>청운면 여물리 113</t>
  </si>
  <si>
    <t>청운면사무소
(031-770-3225)</t>
  </si>
  <si>
    <t>체육진흥 기금사업 (코트 수 증가)</t>
  </si>
  <si>
    <t>능서면
(031-887-3863)</t>
  </si>
  <si>
    <t>대신면
(031-887-3474)</t>
  </si>
  <si>
    <t>흥천면
(031-887-3874)</t>
  </si>
  <si>
    <t>가남읍
(031-887-3848)</t>
  </si>
  <si>
    <t>오학동
(031-887-3486)</t>
  </si>
  <si>
    <t>테니스장운영총괄
(031-8078-8087)</t>
  </si>
  <si>
    <t>문원동 30</t>
  </si>
  <si>
    <t>영통구 이의동 산94-6</t>
  </si>
  <si>
    <t>병점동 532-20</t>
  </si>
  <si>
    <t>기안동 916</t>
  </si>
  <si>
    <t>남양주시종합운동장 생활체육시설(종합운동장 내)</t>
  </si>
  <si>
    <t>녹촌리 163-2</t>
  </si>
  <si>
    <t>녹촌리 교량하부 씨름장</t>
  </si>
  <si>
    <t>계수동 475-5번지</t>
  </si>
  <si>
    <t>초월읍 늑현리 193-36</t>
  </si>
  <si>
    <t>도척면 유정리 211번지</t>
  </si>
  <si>
    <t>권선구 서수원로577번길 171</t>
  </si>
  <si>
    <t>고양대로 1804-22</t>
  </si>
  <si>
    <t>큰골길 8</t>
  </si>
  <si>
    <t>대화동 2325</t>
  </si>
  <si>
    <t>운학동 722-1</t>
  </si>
  <si>
    <t>부천시 상동 466</t>
  </si>
  <si>
    <t>부천시 송내동 457</t>
  </si>
  <si>
    <t>부천시 은성로2번길 6</t>
  </si>
  <si>
    <t>부천시 마니로 33</t>
  </si>
  <si>
    <t>부천시 상오정로 169</t>
  </si>
  <si>
    <t>오정레포츠센터 배드민턴장</t>
  </si>
  <si>
    <t>석호로 400</t>
  </si>
  <si>
    <t>시낭로 45</t>
  </si>
  <si>
    <t>고잔동 산20</t>
  </si>
  <si>
    <t>중앙 배드민턴경기장</t>
  </si>
  <si>
    <t>월문리 488-9</t>
  </si>
  <si>
    <t>월문리 배드민턴장</t>
  </si>
  <si>
    <t>남양주시배드민턴협회</t>
  </si>
  <si>
    <t>내각리 73-10</t>
  </si>
  <si>
    <t>농어촌 복합체육시설
(풍양배드민턴)</t>
  </si>
  <si>
    <t>장현 배드민턴장</t>
  </si>
  <si>
    <t>차산리 178-3</t>
  </si>
  <si>
    <t>차산리 생활체육시설
(대원운수 뒤) 배드민턴장</t>
  </si>
  <si>
    <t>묵현리 199-2</t>
  </si>
  <si>
    <t>묵현리 배드민턴장
(천마산 입구)</t>
  </si>
  <si>
    <t>양지리 배드민턴장</t>
  </si>
  <si>
    <t>월산리 푸른물센터 체육시설 배드민턴장</t>
  </si>
  <si>
    <t>진관리 20-4</t>
  </si>
  <si>
    <t>오남리 858</t>
  </si>
  <si>
    <t>청학리 500-29</t>
  </si>
  <si>
    <t>청학리 동네체육시설 
배드민턴장</t>
  </si>
  <si>
    <t>퇴계원 산50-27</t>
  </si>
  <si>
    <t>퇴계원 배드민턴장</t>
  </si>
  <si>
    <t>송천리 75-26</t>
  </si>
  <si>
    <t>송천리 배드민턴장</t>
  </si>
  <si>
    <t>평내동 2</t>
  </si>
  <si>
    <t>금곡동 693-2</t>
  </si>
  <si>
    <t>금곡동 596-2</t>
  </si>
  <si>
    <t>홍유릉배드민턴장</t>
  </si>
  <si>
    <t>별내동 908</t>
  </si>
  <si>
    <t>별내동 배드민턴장(B.B.C.)</t>
  </si>
  <si>
    <t>하중동 8801-번지</t>
  </si>
  <si>
    <t>국민체육센터 
배드민턴장</t>
  </si>
  <si>
    <t>대야동 68-2번지</t>
  </si>
  <si>
    <t>시흥시배드민턴협회</t>
  </si>
  <si>
    <t>군자동 634-4번지</t>
  </si>
  <si>
    <t>조남동 193번지</t>
  </si>
  <si>
    <t>금이동 112-1번지</t>
  </si>
  <si>
    <t>위탁(체육단체)</t>
  </si>
  <si>
    <t>월곶동 520-89번지</t>
  </si>
  <si>
    <t>계수동 645-4번지</t>
  </si>
  <si>
    <t>포동 99-2번지</t>
  </si>
  <si>
    <t xml:space="preserve"> 평화로 120</t>
  </si>
  <si>
    <t xml:space="preserve"> 문산읍 율곡로 408</t>
  </si>
  <si>
    <t xml:space="preserve"> 장단면 조산리 361</t>
  </si>
  <si>
    <t xml:space="preserve"> 월롱면 휴암로 434</t>
  </si>
  <si>
    <t xml:space="preserve"> 아리랑로 55-81</t>
  </si>
  <si>
    <t>파주시 배드민턴        
 전용구장</t>
  </si>
  <si>
    <t>2020년 신설</t>
  </si>
  <si>
    <t>문산읍 율곡로 408</t>
  </si>
  <si>
    <t>가람로 150번길 41-33</t>
  </si>
  <si>
    <t>의정부시 신곡동 472-5</t>
  </si>
  <si>
    <t>의정부시 금오동 482</t>
  </si>
  <si>
    <t>천보탁구장</t>
  </si>
  <si>
    <t>의정부시 신곡동 128</t>
  </si>
  <si>
    <t>고촌읍 전호리 74-8</t>
  </si>
  <si>
    <t>위탁
(고촌배드민턴클럽)</t>
  </si>
  <si>
    <t>공설운동장 근린생활형 
소규모체육관</t>
  </si>
  <si>
    <t>배드민턴, 게이트볼</t>
  </si>
  <si>
    <t>2019년 선정 생활체육시설</t>
  </si>
  <si>
    <t>덕풍동 335-8</t>
  </si>
  <si>
    <t>오산시체육회</t>
  </si>
  <si>
    <t>양주시 고암길 111</t>
  </si>
  <si>
    <t>화합로 1457-64</t>
  </si>
  <si>
    <t>덕정배드민턴돔구장</t>
  </si>
  <si>
    <t>삼숭로129번길 139-14</t>
  </si>
  <si>
    <t>이천시 창전동 502</t>
  </si>
  <si>
    <t>이천시 관고동 설봉로81번길 49</t>
  </si>
  <si>
    <t>호법면 체육공원 실내 족구장</t>
  </si>
  <si>
    <t>족구 1</t>
  </si>
  <si>
    <t>이천시 대포동 680-2</t>
  </si>
  <si>
    <t>대포동 배드민턴장</t>
  </si>
  <si>
    <t>배드민턴 2</t>
  </si>
  <si>
    <t>이천시 모가면 송곡리 343-1</t>
  </si>
  <si>
    <t>송곡리 배드민턴장</t>
  </si>
  <si>
    <t>배드민턴 2면</t>
  </si>
  <si>
    <t>보치아, 휠체어럭비,농구</t>
  </si>
  <si>
    <t>휠체어럭비 1코트, 보치아 3코트, 농구1</t>
  </si>
  <si>
    <t>이천훈련원 
체육관</t>
  </si>
  <si>
    <t>골볼</t>
  </si>
  <si>
    <t>구리시 체육관로 131</t>
  </si>
  <si>
    <t>구리시 체육관로113번길 8</t>
  </si>
  <si>
    <t>구리시 인창2로27번길 11</t>
  </si>
  <si>
    <t>양평읍 창대리 722-2</t>
  </si>
  <si>
    <t>양평읍</t>
  </si>
  <si>
    <t>단월면 보룡리 663</t>
  </si>
  <si>
    <t>단월면</t>
  </si>
  <si>
    <t>용문면 마룡리 277</t>
  </si>
  <si>
    <t>용문면</t>
  </si>
  <si>
    <t>옥천면</t>
  </si>
  <si>
    <t>개군면 하자포리 377-2</t>
  </si>
  <si>
    <t>개군면</t>
  </si>
  <si>
    <t>양서면 용담리 297-1</t>
  </si>
  <si>
    <t>양서면</t>
  </si>
  <si>
    <t>관문동 3</t>
  </si>
  <si>
    <t>위탁
(전곡배드민턴클럽, 온골배드민턴클럽)</t>
  </si>
  <si>
    <t>선곡리 탁구장</t>
  </si>
  <si>
    <t>배드민턴장에서 탁구장으로 변경</t>
  </si>
  <si>
    <t>청산면 초대로106번길 125</t>
  </si>
  <si>
    <t>초대 배드민턴장</t>
  </si>
  <si>
    <t>신서면 연신로 1134-1</t>
  </si>
  <si>
    <t>신서 탁구장</t>
  </si>
  <si>
    <t>신서면</t>
  </si>
  <si>
    <t>팔달구 구운로14번길 42</t>
  </si>
  <si>
    <t>영통구 삼성로282번길 35</t>
  </si>
  <si>
    <t>권선구 권선동 1269</t>
  </si>
  <si>
    <t>팔달구 화양로68번길 7-2</t>
  </si>
  <si>
    <t>영통구 매탄로 18</t>
  </si>
  <si>
    <t>팔달구 수성로 120</t>
  </si>
  <si>
    <t>영통구 혜령로 12</t>
  </si>
  <si>
    <t xml:space="preserve"> 25m 5레인 </t>
  </si>
  <si>
    <t>권선구 서호동로14번길 76-23</t>
  </si>
  <si>
    <t>장안구 경수대로 893</t>
  </si>
  <si>
    <t>영통구 웰빙타운로 73</t>
  </si>
  <si>
    <t>광교웰빙국민체육센터</t>
  </si>
  <si>
    <t>38m x 21.4m</t>
  </si>
  <si>
    <t xml:space="preserve"> 25m 6레인 </t>
  </si>
  <si>
    <t>중앙로 1182</t>
  </si>
  <si>
    <t>행신동 901</t>
  </si>
  <si>
    <t>용인시 수지구 문정로7번길 15</t>
  </si>
  <si>
    <t>용인시 처인구 죽양대로 1199</t>
  </si>
  <si>
    <t>용인시 처인구 포곡읍 금어로 317</t>
  </si>
  <si>
    <t>용인시 수지구 신봉1로 181</t>
  </si>
  <si>
    <t>용인시 처인구 남사면 한숲로 100</t>
  </si>
  <si>
    <t>부천시 소사로 108</t>
  </si>
  <si>
    <t>부천시 장말로 107</t>
  </si>
  <si>
    <t>화성시 태안로 145</t>
  </si>
  <si>
    <t>청계동 530</t>
  </si>
  <si>
    <t>우정읍 조암리 838</t>
  </si>
  <si>
    <t>화성시 노작로 134</t>
  </si>
  <si>
    <t>화성시 봉담읍 하가등안길 100</t>
  </si>
  <si>
    <t xml:space="preserve"> 화성시 화산중앙로 16-1 </t>
  </si>
  <si>
    <t xml:space="preserve">화성시 남양읍 시청로 155 </t>
  </si>
  <si>
    <t>적금로 202(고잔동)</t>
  </si>
  <si>
    <t>헬스장, 요가실, 탁구장</t>
  </si>
  <si>
    <t>용신로 422(본오동)</t>
  </si>
  <si>
    <t>원곡동 946-1</t>
  </si>
  <si>
    <t>적금로 9(고잔동)</t>
  </si>
  <si>
    <t>경기도 남양주시 
다산지금로 91
 (이패동)</t>
  </si>
  <si>
    <t>남양주
체육문화센터</t>
  </si>
  <si>
    <t>호평동620</t>
  </si>
  <si>
    <t>덕소리 117-1</t>
  </si>
  <si>
    <t>오남리 538-1</t>
  </si>
  <si>
    <t>창현리 산36-3</t>
  </si>
  <si>
    <t>장현리 산24-39</t>
  </si>
  <si>
    <t>서동대로 1531</t>
  </si>
  <si>
    <t>장안웃길 149</t>
  </si>
  <si>
    <t>안정로 238-31</t>
  </si>
  <si>
    <t>평택시(팽성읍)</t>
  </si>
  <si>
    <t>대야동 377-79번지</t>
  </si>
  <si>
    <t>시흥시체육관</t>
  </si>
  <si>
    <t>능곡동 710번지</t>
  </si>
  <si>
    <t>능곡 어울림센터</t>
  </si>
  <si>
    <t>월곶역 하부 체육관</t>
  </si>
  <si>
    <t>정왕동 1886-1번지</t>
  </si>
  <si>
    <t>조남동 689번지</t>
  </si>
  <si>
    <t>계수엘리트체육관</t>
  </si>
  <si>
    <t>월곶동 951-17번지</t>
  </si>
  <si>
    <t>달월생활체육관</t>
  </si>
  <si>
    <t>장곡동 811-2번지</t>
  </si>
  <si>
    <t>장곡복합문화센터</t>
  </si>
  <si>
    <t>정왕동 1800-6번지</t>
  </si>
  <si>
    <t>시흥어울림국민체육센터</t>
  </si>
  <si>
    <t>파주시 탄현면 방촌로 1213-52</t>
  </si>
  <si>
    <t>파주시 파주시 청석로 370</t>
  </si>
  <si>
    <t>파주시 가람로 150번길 41-34</t>
  </si>
  <si>
    <t>파주시 와석순환로 172번길 30</t>
  </si>
  <si>
    <t>파주시 파주읍 술이홀로 305</t>
  </si>
  <si>
    <t>파주문화체육센터</t>
  </si>
  <si>
    <t>25m(5레인)</t>
  </si>
  <si>
    <t>의정부시 스포츠센터</t>
  </si>
  <si>
    <t>통진읍 마송리 548</t>
  </si>
  <si>
    <t>풍무동 780</t>
  </si>
  <si>
    <t>고촌읍 신곡리 1106</t>
  </si>
  <si>
    <t>광주시 회안대로 891</t>
  </si>
  <si>
    <t>광명시 사성로 74</t>
  </si>
  <si>
    <t>송죽다목적체육관</t>
  </si>
  <si>
    <t>3,774,3</t>
  </si>
  <si>
    <t>8,704,37</t>
  </si>
  <si>
    <t>배드민턴, 탁구, 농구 등</t>
  </si>
  <si>
    <t>주민편의시설, 기타시설, 샤워실 등 등</t>
  </si>
  <si>
    <t>하남시 아리수로 600</t>
  </si>
  <si>
    <t>하남시 아리수로 601</t>
  </si>
  <si>
    <t>하남시 미사대로 710</t>
  </si>
  <si>
    <t>양주시 장흥면 호국로 176-14</t>
  </si>
  <si>
    <t>장흥문화체육센터</t>
  </si>
  <si>
    <t>다목적 체육</t>
  </si>
  <si>
    <t>양주시 은현면 은현로 74</t>
  </si>
  <si>
    <t>은현체육회관</t>
  </si>
  <si>
    <t>양주시청소년수련원 실내체육관</t>
  </si>
  <si>
    <t>양주시 광적면 광석리 132</t>
  </si>
  <si>
    <t>양주시 덕정동 206</t>
  </si>
  <si>
    <t>양주체육복지센터</t>
  </si>
  <si>
    <t>부흥로618번길 303</t>
  </si>
  <si>
    <t>서부권스포츠센터</t>
  </si>
  <si>
    <t>옥정동로7길 110</t>
  </si>
  <si>
    <t>옥정호수스포츠센터</t>
  </si>
  <si>
    <t>샤워실,탈의실,사무실</t>
  </si>
  <si>
    <t>8레인(50m)</t>
  </si>
  <si>
    <t>샤워실, 탈의실, 화장실</t>
  </si>
  <si>
    <t>이천시 호법면 주박리 546</t>
  </si>
  <si>
    <t>이천시 장호원읍 장호원리 280-1</t>
  </si>
  <si>
    <t>이천시 창전동 504</t>
  </si>
  <si>
    <t>이천시 율면 고당리 425-2</t>
  </si>
  <si>
    <t>32x19m</t>
  </si>
  <si>
    <t>마장면 체육공원 실내체육관</t>
  </si>
  <si>
    <t>2018 경기도 주민밀착형 
동네형체육시설 지원사업</t>
  </si>
  <si>
    <t>대월면 다목적 체육관</t>
  </si>
  <si>
    <t>모가면 체육공원 실내체육관</t>
  </si>
  <si>
    <t>이천 스포츠센터</t>
  </si>
  <si>
    <t>구리시 왕숙천로 49</t>
  </si>
  <si>
    <t>구리주민편익시설(시민스포츠센터)</t>
  </si>
  <si>
    <t>구리시 건원대로34번길 32-10</t>
  </si>
  <si>
    <t>구리시 체육관로 137-25</t>
  </si>
  <si>
    <t>일죽면 송천리 
43-2</t>
  </si>
  <si>
    <t>안성시
농민문화체육센터</t>
  </si>
  <si>
    <t>내촌면 내리 503</t>
  </si>
  <si>
    <t>관인면 초과리 127</t>
  </si>
  <si>
    <t>창수면 추동리 73-2</t>
  </si>
  <si>
    <t>영북면 운천리 567</t>
  </si>
  <si>
    <t>소흘읍 이동교리 194-17</t>
  </si>
  <si>
    <t>영중면 양문리 833</t>
  </si>
  <si>
    <t>신북면 기지리 957-6</t>
  </si>
  <si>
    <t>이동면 장암리 232-1</t>
  </si>
  <si>
    <t>선단동 산 11-40</t>
  </si>
  <si>
    <t>가산면 감암리 산20-1</t>
  </si>
  <si>
    <t>영북면 대회산리 452</t>
  </si>
  <si>
    <t>복지로 27</t>
  </si>
  <si>
    <t>부곡시장길 77</t>
  </si>
  <si>
    <t>양평읍 공흥리 1-1</t>
  </si>
  <si>
    <t>용문면 마룡리 272</t>
  </si>
  <si>
    <t>여주시 천송동 561-3</t>
  </si>
  <si>
    <t>여주시 강천면 간매리 171</t>
  </si>
  <si>
    <t>여주시 산북면 후리 282</t>
  </si>
  <si>
    <t>여주시 오학동 19-4</t>
  </si>
  <si>
    <t>오학농어촌복합체육관</t>
  </si>
  <si>
    <t>12m × 17.5m</t>
  </si>
  <si>
    <t>동두천시 국민체육센터</t>
  </si>
  <si>
    <t>30×43×14m</t>
  </si>
  <si>
    <t>공연장,다목적실,탈의실</t>
  </si>
  <si>
    <t>탈의실, 화장실,
사무실</t>
  </si>
  <si>
    <t>조종면 조종희망로 26번길 16</t>
  </si>
  <si>
    <t>56x35m</t>
  </si>
  <si>
    <t>청평면 은고개로 39</t>
  </si>
  <si>
    <t>청평호반문화체육센터</t>
  </si>
  <si>
    <t>배드민턴, 배구 등</t>
  </si>
  <si>
    <t>6레인(25m)
(장애인경사로
1레인 포함)</t>
  </si>
  <si>
    <t>과천시 참마을로 9</t>
  </si>
  <si>
    <t>과천시 통영로 5</t>
  </si>
  <si>
    <t>경기도 연천군 전곡읍 은전로 47</t>
  </si>
  <si>
    <t>경기도 연천군 연천읍 문화로 150</t>
  </si>
  <si>
    <t>290-6012</t>
  </si>
  <si>
    <t>240-2742</t>
  </si>
  <si>
    <t>세류동 게이트볼장</t>
  </si>
  <si>
    <t>광교혜령공원  게이트볼장</t>
  </si>
  <si>
    <t>여기산 장애인 게이트볼장</t>
  </si>
  <si>
    <t>228-3201</t>
  </si>
  <si>
    <t>체육진흥과</t>
  </si>
  <si>
    <t>228-3255</t>
  </si>
  <si>
    <t>청소자원과</t>
  </si>
  <si>
    <t>수원자원회수시설 게이트볼장</t>
  </si>
  <si>
    <t>만석공원 게이트볼장</t>
  </si>
  <si>
    <t>228-5992</t>
  </si>
  <si>
    <t>장안구 녹지공원과</t>
  </si>
  <si>
    <t>20x18</t>
  </si>
  <si>
    <t>정자공원 게이트볼장</t>
  </si>
  <si>
    <t>밤밭청개구리공원 게이트볼장</t>
  </si>
  <si>
    <t>일월공원 게이트볼장</t>
  </si>
  <si>
    <t>영화어린이공원 게이트볼장</t>
  </si>
  <si>
    <t>228-5413</t>
  </si>
  <si>
    <t>장안구 행정지원과</t>
  </si>
  <si>
    <t>천천게이트볼장</t>
  </si>
  <si>
    <t>밤밭게이트볼장</t>
  </si>
  <si>
    <t>권선공원 게이트볼장</t>
  </si>
  <si>
    <t>228-6193</t>
  </si>
  <si>
    <t>권선구 녹지공원과</t>
  </si>
  <si>
    <t>당수체육공원 게이트볼장</t>
  </si>
  <si>
    <t>고렴공원 게이트볼장</t>
  </si>
  <si>
    <t>28x18</t>
  </si>
  <si>
    <t>과선교 하부 게이트볼장(고가도로 하부)</t>
  </si>
  <si>
    <t>228-6251</t>
  </si>
  <si>
    <t>권선구 행정지원과</t>
  </si>
  <si>
    <t>세류동 게이트볼장(야외)</t>
  </si>
  <si>
    <t>남향공원 게이트볼장</t>
  </si>
  <si>
    <t>228-7411</t>
  </si>
  <si>
    <t>팔달구 행정지원과</t>
  </si>
  <si>
    <t>충효 게이트볼장(제12호 어린이공원)</t>
  </si>
  <si>
    <t>팔달구 전천후게이트볼장</t>
  </si>
  <si>
    <t>팔달구  행정지원과</t>
  </si>
  <si>
    <t>창룡문 체육공원</t>
  </si>
  <si>
    <t>소만어린이공원 게이트볼장</t>
  </si>
  <si>
    <t>228-7043</t>
  </si>
  <si>
    <t>팔달구 녹지공원과</t>
  </si>
  <si>
    <t>20×20</t>
  </si>
  <si>
    <t>반달어린이공원 게이트볼장</t>
  </si>
  <si>
    <t>망포공원 게이트볼장</t>
  </si>
  <si>
    <t>228-8331</t>
  </si>
  <si>
    <t>영통구 녹지공원과</t>
  </si>
  <si>
    <t>매탄공원 게이트볼장</t>
  </si>
  <si>
    <t>20x20</t>
  </si>
  <si>
    <t>매봉공원 게이트볼장</t>
  </si>
  <si>
    <t>선주리들공원 게이트볼장</t>
  </si>
  <si>
    <t>청심어린이공원 게이트볼장</t>
  </si>
  <si>
    <t>한울어린이공원 게이트볼장</t>
  </si>
  <si>
    <t>체육회</t>
  </si>
  <si>
    <t>용인시 처인구청
(324-5051)</t>
  </si>
  <si>
    <t>도시공사
(263-6514)</t>
  </si>
  <si>
    <t>천리 게이트볼장</t>
  </si>
  <si>
    <t>화장실1동, 사무실1동</t>
  </si>
  <si>
    <t>성복동 고가하부 게이트볼장</t>
  </si>
  <si>
    <t>26*21</t>
  </si>
  <si>
    <t>신봉동 고가하부 게이트볼장</t>
  </si>
  <si>
    <t>수지근린공원 게이트볼장</t>
  </si>
  <si>
    <t>신봉배수지 게이트볼장</t>
  </si>
  <si>
    <t>부천도시공사
(340-5370)</t>
  </si>
  <si>
    <t>상동호수공원 게이트볼장</t>
  </si>
  <si>
    <t>율암1리새마을회</t>
  </si>
  <si>
    <t>010-7677-8088</t>
  </si>
  <si>
    <t>부평리 생활체육시설 게이트볼장</t>
  </si>
  <si>
    <t>24x20</t>
  </si>
  <si>
    <t>진접게이트볼장</t>
  </si>
  <si>
    <t>월산리 게이트볼장</t>
  </si>
  <si>
    <t>용정리 게이트볼장</t>
  </si>
  <si>
    <t>송능리 게이트볼장</t>
  </si>
  <si>
    <t>신월리 게이트볼장</t>
  </si>
  <si>
    <t>양지리 생활체육공원 게이트볼장</t>
  </si>
  <si>
    <t>청학리 동네체육시설 게이트볼장</t>
  </si>
  <si>
    <t>호평동 생활체육시설(국도46 교량하부) 게이트볼장</t>
  </si>
  <si>
    <t>평내호평역 교량하부 체육시설(P26~30) 게이트볼장</t>
  </si>
  <si>
    <t>군장리 생활체육시설(새마을회관 옆) 게이트볼장</t>
  </si>
  <si>
    <t>진건지구 제2호 체육공원 게이트볼장</t>
  </si>
  <si>
    <t>별내택지지구 체육공원 게이트볼장</t>
  </si>
  <si>
    <t>좌석수 7석</t>
  </si>
  <si>
    <t>퇴계원역 게이트볼장</t>
  </si>
  <si>
    <t>평택시 게이트볼협회
010-4793-5881</t>
  </si>
  <si>
    <t>지산게이트볼장</t>
  </si>
  <si>
    <t>평택시 게이트볼협회</t>
  </si>
  <si>
    <t>도곡근린공원 게이트볼장</t>
  </si>
  <si>
    <t>정왕본동 게이트볼장</t>
  </si>
  <si>
    <t>월곶역 하부 체육시설</t>
  </si>
  <si>
    <t>시흥도시공사 생활체육팀(031-8084-0164)</t>
  </si>
  <si>
    <t>군자교 하부 게이트볼장</t>
  </si>
  <si>
    <t>조남2교 하부 게이트볼장</t>
  </si>
  <si>
    <t>25m x 13m</t>
  </si>
  <si>
    <t>달월 게이트볼장</t>
  </si>
  <si>
    <t>신천동 게이트볼장</t>
  </si>
  <si>
    <t>24m x 20m</t>
  </si>
  <si>
    <t>법원게이트볼장</t>
  </si>
  <si>
    <t>파주시청 체육과
(031-940-5244)</t>
  </si>
  <si>
    <t>법원체육공원 내</t>
  </si>
  <si>
    <t>갈곡체육공원 내</t>
  </si>
  <si>
    <t>통일공원게이트볼장</t>
  </si>
  <si>
    <t>적성게이트볼장</t>
  </si>
  <si>
    <t>금파리 게이트볼장</t>
  </si>
  <si>
    <t>30*20</t>
  </si>
  <si>
    <t>가람공원(가람마을 312동 앞)</t>
  </si>
  <si>
    <t>운정호수공원(소리3교 앞)</t>
  </si>
  <si>
    <t>운정체육공원 게이트볼장</t>
  </si>
  <si>
    <t>해솔공원(해솔마을 310동 앞)</t>
  </si>
  <si>
    <t>한솔공원(산내마을 1109동 옆)</t>
  </si>
  <si>
    <t>가온교하부</t>
  </si>
  <si>
    <t>해솔마을 503동 옆</t>
  </si>
  <si>
    <t>한빛공원(한빛마을 310동 옆)</t>
  </si>
  <si>
    <t>운정건강공원1 게이트볼장</t>
  </si>
  <si>
    <t>경의선 철도하부</t>
  </si>
  <si>
    <t>790-5503</t>
  </si>
  <si>
    <t>자원순환과</t>
  </si>
  <si>
    <t>춘궁동게이트볼장</t>
  </si>
  <si>
    <t>20m×20m</t>
  </si>
  <si>
    <t>천현동게이트볼장</t>
  </si>
  <si>
    <t>창우공원게이트볼장</t>
  </si>
  <si>
    <t>20m×22m</t>
  </si>
  <si>
    <t>모전리 게이트볼장</t>
  </si>
  <si>
    <t>수산리 게이트볼장</t>
  </si>
  <si>
    <t>중리동 게이트볼장</t>
  </si>
  <si>
    <t>설봉공원 관고동 게이트볼장</t>
  </si>
  <si>
    <t>이천시 장애인 게이트볼장</t>
  </si>
  <si>
    <t>인창동 철도부지공원 체육시설 
게이트볼장</t>
  </si>
  <si>
    <t>갈매동 경춘선 선하부지 
체육시설 게이트볼장</t>
  </si>
  <si>
    <t>대림동산게이트볼장</t>
  </si>
  <si>
    <t>중앙공원게이트볼장</t>
  </si>
  <si>
    <t>삼죽게이트볼장</t>
  </si>
  <si>
    <t>사솔게이트볼장</t>
  </si>
  <si>
    <t>내리게이트볼장</t>
  </si>
  <si>
    <t>원곡게이트볼장</t>
  </si>
  <si>
    <t>안성1동 게이트볼장</t>
  </si>
  <si>
    <t>보개게이트볼장</t>
  </si>
  <si>
    <t>상삼게이트볼장</t>
  </si>
  <si>
    <t>금광게이트볼장</t>
  </si>
  <si>
    <t>가리게이트볼장</t>
  </si>
  <si>
    <t>고삼게이트볼장</t>
  </si>
  <si>
    <t>서운게이트볼장</t>
  </si>
  <si>
    <t>양성게이트볼장</t>
  </si>
  <si>
    <t>미양게이트볼장</t>
  </si>
  <si>
    <t>죽산게이트볼장</t>
  </si>
  <si>
    <t>다목적생활체육시설 게이트볼장</t>
  </si>
  <si>
    <t>불당게이트볼장</t>
  </si>
  <si>
    <t>안성2동 게이트볼장</t>
  </si>
  <si>
    <t>포천도시공사(538-6366)</t>
  </si>
  <si>
    <t>소흘읍(538-4106)</t>
  </si>
  <si>
    <t>군내면(538-4204)</t>
  </si>
  <si>
    <t>내촌면(538-4253)</t>
  </si>
  <si>
    <t>가산면(538-4303)</t>
  </si>
  <si>
    <t>창수면(538-4403)</t>
  </si>
  <si>
    <t>일동면(538-4504)</t>
  </si>
  <si>
    <t>이동면(538-4552)</t>
  </si>
  <si>
    <t>관인면(538-4654)</t>
  </si>
  <si>
    <t>신읍동 게이트볼장</t>
  </si>
  <si>
    <t>포천동(538-4758)</t>
  </si>
  <si>
    <t>포천공원 게이트볼장</t>
  </si>
  <si>
    <t>포천시(538-2358)</t>
  </si>
  <si>
    <t>신북면(538-4355)</t>
  </si>
  <si>
    <t>화현면(538-4704)</t>
  </si>
  <si>
    <t>영중면(538-4453)</t>
  </si>
  <si>
    <t>선단동(538-4804)</t>
  </si>
  <si>
    <t>포천시(538-2266)</t>
  </si>
  <si>
    <t>영북면(538-4604)</t>
  </si>
  <si>
    <t>가양리 게이트볼장</t>
  </si>
  <si>
    <t>지평면</t>
  </si>
  <si>
    <t>강하면</t>
  </si>
  <si>
    <t>서종면</t>
  </si>
  <si>
    <t>청운면</t>
  </si>
  <si>
    <t>청운면(031-770-3225)</t>
  </si>
  <si>
    <t>양동면(031-770-3252)</t>
  </si>
  <si>
    <t>지평면(031-770-3283)</t>
  </si>
  <si>
    <t>용문면(031-770-3335)</t>
  </si>
  <si>
    <t>여흥동
(031-887-3765)</t>
  </si>
  <si>
    <t>금사면
(031-887-3893)</t>
  </si>
  <si>
    <t>강천면
(031-887-3985)</t>
  </si>
  <si>
    <t>산북면
(031-887-3912)</t>
  </si>
  <si>
    <t>북내면
(031-887-3952)</t>
  </si>
  <si>
    <t>점동면
(031-887-3812)</t>
  </si>
  <si>
    <t>창의리 게이트볼장</t>
  </si>
  <si>
    <t>산유리 게이트볼장</t>
  </si>
  <si>
    <t>가일리 소규모 다목적 실내체육관</t>
  </si>
  <si>
    <t>연천게이트볼장</t>
  </si>
  <si>
    <t>청소년문화센터 수영장</t>
  </si>
  <si>
    <t>장안구민회관 푸르내 수영장</t>
  </si>
  <si>
    <t>일산스포츠센터 수영장</t>
  </si>
  <si>
    <t>환경 에너지 시설 수영장</t>
  </si>
  <si>
    <t>용인시 평생학습관 YMCA
스포츠센터  수영장</t>
  </si>
  <si>
    <t>용인시 평생학습관 내</t>
  </si>
  <si>
    <t>용인시청소년수련관 수영장</t>
  </si>
  <si>
    <t>위탁
(용인시청소년미래재단)</t>
  </si>
  <si>
    <t>남사면 한숲로 100</t>
  </si>
  <si>
    <t>탄천종합운동장 수영장</t>
  </si>
  <si>
    <t>성남시평생학습관 수영장</t>
  </si>
  <si>
    <t>중원청소년수련관수영장</t>
  </si>
  <si>
    <t>부천시 소사본3동400-1</t>
  </si>
  <si>
    <t>부천시 석천로293</t>
  </si>
  <si>
    <t>부천국민체육센터 수영장</t>
  </si>
  <si>
    <t>동탄대로시범길 133</t>
  </si>
  <si>
    <t>우정읍 조암리 388-2</t>
  </si>
  <si>
    <t>반월동 209</t>
  </si>
  <si>
    <t>반월체육센터</t>
  </si>
  <si>
    <t>반월체육센터 내</t>
  </si>
  <si>
    <t xml:space="preserve">에코랜드 </t>
  </si>
  <si>
    <t>별내동 938</t>
  </si>
  <si>
    <t>안양실내체육관 수영장</t>
  </si>
  <si>
    <t>동안구 경수대로 504</t>
  </si>
  <si>
    <t>호계복합청사 수영장</t>
  </si>
  <si>
    <t>이충문화체육센터 실내수영장</t>
  </si>
  <si>
    <t>서평택국민체육센터 실내수영장</t>
  </si>
  <si>
    <t>여성회관 직영수영장</t>
  </si>
  <si>
    <t>평생학습과</t>
  </si>
  <si>
    <t>시흥시청소년수련관 수영장</t>
  </si>
  <si>
    <t>청년청소년과</t>
  </si>
  <si>
    <t xml:space="preserve">능곡 어울림센터 </t>
  </si>
  <si>
    <t>시흥 어울림 국민체육센터</t>
  </si>
  <si>
    <t>파주시 와석순환로 415</t>
  </si>
  <si>
    <t>운정행복센터 수영장</t>
  </si>
  <si>
    <t>파주시 와석순환로172번길 30</t>
  </si>
  <si>
    <t>의정부 청소년회관 실내수영장</t>
  </si>
  <si>
    <t>통진문화회관 수영장</t>
  </si>
  <si>
    <t xml:space="preserve">양도로56번길 101 </t>
  </si>
  <si>
    <t>풍무국민체육센터 수영장</t>
  </si>
  <si>
    <t>광명시 오리로 1018(광명동)</t>
  </si>
  <si>
    <t>광명시 오리로 366번길 6(소하동)</t>
  </si>
  <si>
    <t>군포시 군포로 339</t>
  </si>
  <si>
    <t>군포시 군포첨단산업2로22번길 5, 지층(부곡동)</t>
  </si>
  <si>
    <t>수청로 192</t>
  </si>
  <si>
    <t>덕정동 206</t>
  </si>
  <si>
    <t>양주체육복지센터 실내수영장</t>
  </si>
  <si>
    <t>부흥로 618번길 303</t>
  </si>
  <si>
    <t>서부권스포츠센터 실내수영장</t>
  </si>
  <si>
    <t>이천시  호법면 중부대로798번길 125</t>
  </si>
  <si>
    <t>이천스포츠센터
수영장</t>
  </si>
  <si>
    <t>이천시 부발읍 무촌로 18번길 60-26</t>
  </si>
  <si>
    <t>이천시 마리나 수영장</t>
  </si>
  <si>
    <t>이천시 근로자종합복지회관</t>
  </si>
  <si>
    <t>오전로 122</t>
  </si>
  <si>
    <t>여주시 신륵로 14</t>
  </si>
  <si>
    <t>조종 국민체육센터 수영장</t>
  </si>
  <si>
    <t>장애인경사로1레인포함</t>
  </si>
  <si>
    <t>경기도 연천군 연천읍 문화로 140</t>
  </si>
  <si>
    <t>화산체육공원 롤러스케이트장</t>
  </si>
  <si>
    <t>위탁(수원도시공사)</t>
  </si>
  <si>
    <t>포동 생활체육공원 인라인장</t>
  </si>
  <si>
    <t>능곡동 인라인장</t>
  </si>
  <si>
    <t xml:space="preserve">체육진흥과 </t>
  </si>
  <si>
    <t>장곡동 체육시설 인라인장</t>
  </si>
  <si>
    <t>능평레포츠시설인라인
스케이트장</t>
  </si>
  <si>
    <t>회천1동 교각 밑 
체육시설 인라인장</t>
  </si>
  <si>
    <t>인창동 철도부지공원 체육시설 
인라인스케이트장</t>
  </si>
  <si>
    <t>마상공원
국궁장</t>
  </si>
  <si>
    <t>지영동 국궁장</t>
  </si>
  <si>
    <t>백암 수양정</t>
  </si>
  <si>
    <t>종합운동장 궁도장</t>
  </si>
  <si>
    <t>궁도연습장(무림정)</t>
  </si>
  <si>
    <t>궁도협회화궁정(031-653-8920)</t>
  </si>
  <si>
    <t>궁도협회송무정
(031-663-9999)</t>
  </si>
  <si>
    <t>궁도협회평택정
(010-3351-3779)</t>
  </si>
  <si>
    <t>금호정</t>
  </si>
  <si>
    <t>교하정</t>
  </si>
  <si>
    <t>위탁(태산정)</t>
  </si>
  <si>
    <t>위탁(금능정)</t>
  </si>
  <si>
    <t>양강정</t>
  </si>
  <si>
    <t>강상면사무소
(770-3052)</t>
  </si>
  <si>
    <t>강상체육공원내</t>
  </si>
  <si>
    <t>대신면
(031-887-2474)</t>
  </si>
  <si>
    <t>가평군궁도협회</t>
  </si>
  <si>
    <t>수원시 체육회</t>
  </si>
  <si>
    <t>주암동 685</t>
  </si>
  <si>
    <t>화산체육공원
제1골프연습장</t>
  </si>
  <si>
    <t>화산체육공원
제2골프연습장</t>
  </si>
  <si>
    <t>분당구 탄천로 215</t>
  </si>
  <si>
    <t>안산시 단원구 원곡동 629</t>
  </si>
  <si>
    <t>광명시 안현로 81(하안동)</t>
  </si>
  <si>
    <t>여주시 점동면 사곡리 416-5</t>
  </si>
  <si>
    <t>점동 골프연습장</t>
  </si>
  <si>
    <t xml:space="preserve">경기 연천군 청산면 전영로319번길 136 </t>
  </si>
  <si>
    <t>기흥구 동탄기흥로 923</t>
  </si>
  <si>
    <t>미사대로 505</t>
  </si>
  <si>
    <t>평택시 체육진흥과
(031-8024-3272)</t>
  </si>
  <si>
    <t>덕송3로 76</t>
  </si>
  <si>
    <t>광주시 곤지암읍 경충대로 729</t>
  </si>
  <si>
    <t>영통구 광교호수로 57</t>
  </si>
  <si>
    <t>대화동 2325-1</t>
  </si>
  <si>
    <t>덕이동 360-20</t>
  </si>
  <si>
    <t>행주내동 733-6</t>
  </si>
  <si>
    <t>지축동 802</t>
  </si>
  <si>
    <t>탄현동 92-20</t>
  </si>
  <si>
    <t>수정청소년수련관
헬스장</t>
  </si>
  <si>
    <t>중원청소년수련관
헬스장</t>
  </si>
  <si>
    <t>분당구 불정로 386번길 38</t>
  </si>
  <si>
    <t>분당서현청소년수련관
헬스장</t>
  </si>
  <si>
    <t>분당구 성남대로 407번길 12</t>
  </si>
  <si>
    <t>분당구 성남대로 407번길 13</t>
  </si>
  <si>
    <t>분당구 운중로로225번길 37</t>
  </si>
  <si>
    <t>분당판교청소년수련관
헬스장</t>
  </si>
  <si>
    <t>수정구 금토동 494-2번지 일원</t>
  </si>
  <si>
    <t>춘의동8</t>
  </si>
  <si>
    <t>상신리 1260</t>
  </si>
  <si>
    <t>향남읍 도이리 40-17</t>
  </si>
  <si>
    <t>장지동 산 15</t>
  </si>
  <si>
    <t>삼존리 124</t>
  </si>
  <si>
    <t>월문리 488-12</t>
  </si>
  <si>
    <t>내각리 337-13</t>
  </si>
  <si>
    <t>진접알동산족구장</t>
  </si>
  <si>
    <t>가곡리 277-7</t>
  </si>
  <si>
    <t>창현리 315</t>
  </si>
  <si>
    <t>녹촌리 472-1</t>
  </si>
  <si>
    <t>오남리 778-11</t>
  </si>
  <si>
    <t>퇴계원 224-2</t>
  </si>
  <si>
    <t>평내동 124-1</t>
  </si>
  <si>
    <t>평내동 124-2</t>
  </si>
  <si>
    <t>이패동 542-5</t>
  </si>
  <si>
    <t>이패동 715-6</t>
  </si>
  <si>
    <t>수석동 442</t>
  </si>
  <si>
    <t>별내동 858 외 4필지
(861,863,908,910)</t>
  </si>
  <si>
    <t>안양도시공사</t>
  </si>
  <si>
    <t>용이동 494-1</t>
  </si>
  <si>
    <t>비전동 323-16</t>
  </si>
  <si>
    <t>합정동 산 28</t>
  </si>
  <si>
    <t>현덕면 인광리 399-1</t>
  </si>
  <si>
    <t>숙성시장길 54-7</t>
  </si>
  <si>
    <t>대야동 332-1번지</t>
  </si>
  <si>
    <t>대야동 63-3번지</t>
  </si>
  <si>
    <t>대야동 산170-21번지</t>
  </si>
  <si>
    <t>위탁(체육회)</t>
  </si>
  <si>
    <t>금이동 69-3번지</t>
  </si>
  <si>
    <t>신천동 518-5,6번지</t>
  </si>
  <si>
    <t>포동 67-175번지</t>
  </si>
  <si>
    <t>은행동 551-3번지</t>
  </si>
  <si>
    <t>은행동 93-20번지</t>
  </si>
  <si>
    <t>매화동 205-3번지</t>
  </si>
  <si>
    <t>과림동 453번지</t>
  </si>
  <si>
    <t>조남동 321-1번지</t>
  </si>
  <si>
    <t>조남동 산19-1번지</t>
  </si>
  <si>
    <t>조남동 222-4번지</t>
  </si>
  <si>
    <t>조남동 705번지</t>
  </si>
  <si>
    <t>거모동 1351번지</t>
  </si>
  <si>
    <t>거모동 736-1번지</t>
  </si>
  <si>
    <t>능곡동 781번지</t>
  </si>
  <si>
    <t>월곶동 951-20번지</t>
  </si>
  <si>
    <t>장곡동 825-2번지</t>
  </si>
  <si>
    <t>장곡동 796번지</t>
  </si>
  <si>
    <t>정왕동 1845-1번지</t>
  </si>
  <si>
    <t>정왕동 1873-1번지</t>
  </si>
  <si>
    <t>정왕동 2598-3번지</t>
  </si>
  <si>
    <t>정왕동 2606-3번지</t>
  </si>
  <si>
    <t>정왕동 2798번지</t>
  </si>
  <si>
    <t>정왕동 2609-6번지</t>
  </si>
  <si>
    <t>정왕동 1132번지</t>
  </si>
  <si>
    <t>정왕동 1878-1번지</t>
  </si>
  <si>
    <t>정왕동 2478번지</t>
  </si>
  <si>
    <t>정왕동 2488번지</t>
  </si>
  <si>
    <t>문산읍 자유로 4545</t>
  </si>
  <si>
    <t>파주시 소리천로 91</t>
  </si>
  <si>
    <t xml:space="preserve"> 의정부시 자일돋 345-8</t>
  </si>
  <si>
    <t>의정부시 민락동 915-1</t>
  </si>
  <si>
    <t>의정부시 호원동 산 93-62</t>
  </si>
  <si>
    <t>의정부시 민락동 900-1</t>
  </si>
  <si>
    <t xml:space="preserve"> 의정부시 신곡동 산63-1</t>
  </si>
  <si>
    <t>신곡배수지족구장</t>
  </si>
  <si>
    <t>의정부동 산11-6</t>
  </si>
  <si>
    <t>의정부시족구협회</t>
  </si>
  <si>
    <t>족구장 5면</t>
  </si>
  <si>
    <t>의정부시 녹양동 177-1</t>
  </si>
  <si>
    <t>녹양족구장</t>
  </si>
  <si>
    <t>족구장 1면</t>
  </si>
  <si>
    <t>의정부시 의정부동 477</t>
  </si>
  <si>
    <t>의정부시 가능동 205-23</t>
  </si>
  <si>
    <t>의정부시 호원동 149-10</t>
  </si>
  <si>
    <t>망월풋살장</t>
  </si>
  <si>
    <t>풋살장 4면</t>
  </si>
  <si>
    <t>의정부동 253-42</t>
  </si>
  <si>
    <t>의정부동 477</t>
  </si>
  <si>
    <t>농구장 1면</t>
  </si>
  <si>
    <t>고촌읍 신곡리 182-5</t>
  </si>
  <si>
    <t>위탁             
(족구연합회)</t>
  </si>
  <si>
    <t>장지동 269-2</t>
  </si>
  <si>
    <t>경안동 대쌍령리 산 110-1</t>
  </si>
  <si>
    <t>농구장(1면, 고무칩)</t>
  </si>
  <si>
    <t>족구장(2면, 아스콘)</t>
  </si>
  <si>
    <t>오포읍 양벌리 58-15</t>
  </si>
  <si>
    <t>족구장 2면</t>
  </si>
  <si>
    <t>풋살장 1면</t>
  </si>
  <si>
    <t>광명시 오리로 703(하안동)</t>
  </si>
  <si>
    <t>하산곡동 100-9일원</t>
  </si>
  <si>
    <t>교산동 41</t>
  </si>
  <si>
    <t>하산곡동 산 18-34</t>
  </si>
  <si>
    <t>선동 421-1</t>
  </si>
  <si>
    <t>미사대로710</t>
  </si>
  <si>
    <t>양주시 남면신산리 352-8</t>
  </si>
  <si>
    <t>양주시 마전동 23-1</t>
  </si>
  <si>
    <t>양주시 장흥면 부곡리 338</t>
  </si>
  <si>
    <t>양주시 백석읍 복지리 97-3</t>
  </si>
  <si>
    <t>양주시 은현면 도하리 164</t>
  </si>
  <si>
    <t>양주히 은현면 하패리 1077-4</t>
  </si>
  <si>
    <t>양주시 덕계동 산132</t>
  </si>
  <si>
    <t>양주시 고암동 293-3</t>
  </si>
  <si>
    <t>양주시 은현면 선암리 196-16</t>
  </si>
  <si>
    <t>양주시 덕계동 산139-9</t>
  </si>
  <si>
    <t>양주시 덕계동 산64</t>
  </si>
  <si>
    <t>양주시 덕계동 산71</t>
  </si>
  <si>
    <t>양주시 회정동 산44-3</t>
  </si>
  <si>
    <t>양주시 옥정동 643-1</t>
  </si>
  <si>
    <t>옥정엑스게임장</t>
  </si>
  <si>
    <t>양주시 광적면 석우리 708-2</t>
  </si>
  <si>
    <t>양주시 남면 신산리 329-4</t>
  </si>
  <si>
    <t>양주시 백석읍 방성리 산202-1</t>
  </si>
  <si>
    <t>양주시 삼숭동 625-5</t>
  </si>
  <si>
    <t>양주시 장흥면 울대리 344-3</t>
  </si>
  <si>
    <t>양주시 덕정동 280-26</t>
  </si>
  <si>
    <t>양주시 고암동 493-92</t>
  </si>
  <si>
    <t>양주시 율정동 577-38</t>
  </si>
  <si>
    <t>양주시 광사동 731</t>
  </si>
  <si>
    <t>양주시 백석읍 기산리 318-5</t>
  </si>
  <si>
    <t xml:space="preserve">
대월면 대흥리 489
</t>
  </si>
  <si>
    <t>모가면 소고리 625-5</t>
  </si>
  <si>
    <t>백사면 송말리 748</t>
  </si>
  <si>
    <t>신둔면 수광리 758</t>
  </si>
  <si>
    <t>율면 본죽리 28-4</t>
  </si>
  <si>
    <t>호법면 주박리 546</t>
  </si>
  <si>
    <t>이천시 관고동 367-1</t>
  </si>
  <si>
    <t>마장면 목리 산37-3</t>
  </si>
  <si>
    <t>장호원읍 장호원리 280</t>
  </si>
  <si>
    <t>설봉공원 축구장 내 위치, 1면</t>
  </si>
  <si>
    <t>마장면 이치리 686</t>
  </si>
  <si>
    <t>이천시 마장면 덕평리 611</t>
  </si>
  <si>
    <t>장호원읍 장호원리 278-1</t>
  </si>
  <si>
    <t xml:space="preserve">갈산동 792 </t>
  </si>
  <si>
    <t>이천시 안흥동 4번지 일원</t>
  </si>
  <si>
    <t>토평동 6번지 일원</t>
  </si>
  <si>
    <t>구리주민편익시설(시민스포츠센터)
풋살구장A</t>
  </si>
  <si>
    <t>구리주민편익시설(시민스포츠센터)
풋살구장B.C</t>
  </si>
  <si>
    <t>인창동 669-1</t>
  </si>
  <si>
    <t xml:space="preserve">구리시 </t>
  </si>
  <si>
    <t>왕숙천로 701</t>
  </si>
  <si>
    <t>인창동 22-29 일원</t>
  </si>
  <si>
    <t>수택동 319-1</t>
  </si>
  <si>
    <t>수택동 120-1 일원</t>
  </si>
  <si>
    <t>수택동 145-1 일원</t>
  </si>
  <si>
    <t>갈매동 243-15 일원</t>
  </si>
  <si>
    <t>체육관로 137-25</t>
  </si>
  <si>
    <t>보개면 복평리 302-7</t>
  </si>
  <si>
    <t>이동면 장암리 614-1</t>
  </si>
  <si>
    <t>내촌면 마명리 288-1</t>
  </si>
  <si>
    <t>영북면 운천리 585-4</t>
  </si>
  <si>
    <t>동교동 154-10</t>
  </si>
  <si>
    <t>가산면 마산리 286-1</t>
  </si>
  <si>
    <t>소흘읍 송우리 726-2</t>
  </si>
  <si>
    <t>소흘읍 이동교리 781-22</t>
  </si>
  <si>
    <t>설운동 173-5</t>
  </si>
  <si>
    <t>하성북리 645</t>
  </si>
  <si>
    <t>청성공원내</t>
  </si>
  <si>
    <t>군내면 용정리 321</t>
  </si>
  <si>
    <t>내촌면 내리 521-35</t>
  </si>
  <si>
    <t>내촌체력단련장</t>
  </si>
  <si>
    <t>일동면 사직리 913-4</t>
  </si>
  <si>
    <t>사직파크골프장</t>
  </si>
  <si>
    <t>정우2길 6-1</t>
  </si>
  <si>
    <t>백운초등길 16</t>
  </si>
  <si>
    <t>학의동 252-8</t>
  </si>
  <si>
    <t>하이킥족구장</t>
  </si>
  <si>
    <t>족구장 3면</t>
  </si>
  <si>
    <t>삼동 7</t>
  </si>
  <si>
    <t>이동 488-8</t>
  </si>
  <si>
    <t>그라운드 골프장 1면</t>
  </si>
  <si>
    <t>징계골길 4-12</t>
  </si>
  <si>
    <t>백운배드민턴장</t>
  </si>
  <si>
    <t>배드민턴장 5면</t>
  </si>
  <si>
    <t>내손동 산 48-10</t>
  </si>
  <si>
    <t>포일배드민턴장</t>
  </si>
  <si>
    <t>양평읍 백안리 산42-1번지</t>
  </si>
  <si>
    <t xml:space="preserve"> 강상면 교평리 425-1번지</t>
  </si>
  <si>
    <t xml:space="preserve"> 양평읍 도곡리 504-6</t>
  </si>
  <si>
    <t>흥천면 효지리 123-1번지</t>
  </si>
  <si>
    <t>동두천시 생연동</t>
  </si>
  <si>
    <t>동두천시 탑동동 799</t>
  </si>
  <si>
    <t>동두천시 생연동 80</t>
  </si>
  <si>
    <t>동두천시 생연동 70</t>
  </si>
  <si>
    <t>상면 깃대봉길 5-20</t>
  </si>
  <si>
    <t>청평면 대성리 388-13</t>
  </si>
  <si>
    <t>가평파크골프장</t>
  </si>
  <si>
    <t>전곡읍 은전로 47</t>
  </si>
  <si>
    <t>위탁(연천군족구연홥회)</t>
  </si>
  <si>
    <t>군남풋살 동호회</t>
  </si>
  <si>
    <t>백학면 두일리 715번지</t>
  </si>
  <si>
    <t>백학면 체육회</t>
  </si>
  <si>
    <t>신서면 연신로 1281</t>
  </si>
  <si>
    <t>신서풋살 동호회</t>
  </si>
  <si>
    <t>전곡읍 선사로 76</t>
  </si>
  <si>
    <t>위탁(시설관리공단)</t>
  </si>
  <si>
    <t>연천읍 차옥로 20</t>
  </si>
  <si>
    <t>위탁
(창녕군시설관리공단)</t>
  </si>
  <si>
    <t>남일대 축구장</t>
  </si>
  <si>
    <t>곤양 생활체육시설(축구장)</t>
  </si>
  <si>
    <t>양산천 남부둔치 축구장</t>
  </si>
  <si>
    <t>칠곡공설운동장</t>
  </si>
  <si>
    <t>용덕공설운동장</t>
  </si>
  <si>
    <t>정곡공설운동장</t>
  </si>
  <si>
    <t>지정공설운동장</t>
  </si>
  <si>
    <t>낙서공설운동장</t>
  </si>
  <si>
    <t>궁류공설운동장</t>
  </si>
  <si>
    <t>유곡공설운동장</t>
  </si>
  <si>
    <t>용주생활체육공원 
축구장(1)</t>
  </si>
  <si>
    <t>용주생활체육공원 
축구장(2)</t>
  </si>
  <si>
    <t>천연잔디 → 인조잔디</t>
  </si>
  <si>
    <t>창원NC파크</t>
  </si>
  <si>
    <t>정문야구장</t>
  </si>
  <si>
    <t>인조잔디14</t>
  </si>
  <si>
    <t>인조잔디 7</t>
  </si>
  <si>
    <t>장유국제테니스장</t>
  </si>
  <si>
    <t>하드코트8</t>
  </si>
  <si>
    <t>경운테니스장</t>
  </si>
  <si>
    <t>클레이  4      하드  4</t>
  </si>
  <si>
    <t>하드 1
인조잔디 2</t>
  </si>
  <si>
    <t>인조잔디4</t>
  </si>
  <si>
    <t>우레탄4
마사토2</t>
  </si>
  <si>
    <t>생활체육테니스장</t>
  </si>
  <si>
    <t>하드코트 3면 → 9면</t>
  </si>
  <si>
    <t>막구조(2017)</t>
  </si>
  <si>
    <t>통영체육관</t>
  </si>
  <si>
    <t>배구, 배드민턴, 농구, 탁구, 핸드볼</t>
  </si>
  <si>
    <t>밀양시배드민턴경기장</t>
  </si>
  <si>
    <t>철근콘크리트
+스페이스후레임</t>
  </si>
  <si>
    <t>밀양 문화체육회관</t>
  </si>
  <si>
    <t>시설 명칭변경</t>
  </si>
  <si>
    <t>의령 탁구전용체육관</t>
  </si>
  <si>
    <t>PVC고탄성바닥재</t>
  </si>
  <si>
    <t>남해군 국민체육센터</t>
  </si>
  <si>
    <t>24×36m</t>
  </si>
  <si>
    <t xml:space="preserve">배구 족구 배드민턴 </t>
  </si>
  <si>
    <t>25m 5레인</t>
  </si>
  <si>
    <t>학습관, 카페, 사무실</t>
  </si>
  <si>
    <t>24.5×15m</t>
  </si>
  <si>
    <t>야로체육관</t>
  </si>
  <si>
    <t>31.5×20m</t>
  </si>
  <si>
    <t>가회체육관</t>
  </si>
  <si>
    <t>29×20m</t>
  </si>
  <si>
    <t>사천 공설 게이트볼장</t>
  </si>
  <si>
    <t>곤명 게이트볼장</t>
  </si>
  <si>
    <t>삼천포 공설 게이트볼장</t>
  </si>
  <si>
    <t>향촌 게이트볼장</t>
  </si>
  <si>
    <t>용현 게이트볼장</t>
  </si>
  <si>
    <t>수양 게이트볼장</t>
  </si>
  <si>
    <t>월성 게이트볼장</t>
  </si>
  <si>
    <t>송포체육공원 게이트볼장</t>
  </si>
  <si>
    <t>금변공원게이트볼장</t>
  </si>
  <si>
    <t>진영읍</t>
  </si>
  <si>
    <t>25X22</t>
  </si>
  <si>
    <t>바위공원 게이트볼장</t>
  </si>
  <si>
    <t>장유출장소</t>
  </si>
  <si>
    <t>인조잔디 2면
(20*15)</t>
  </si>
  <si>
    <t>화장실, 휴계실</t>
  </si>
  <si>
    <t>6.2X20</t>
  </si>
  <si>
    <t>강서교동 게이트볼장</t>
  </si>
  <si>
    <t>마로니에어린이공원 게이트볼장</t>
  </si>
  <si>
    <t>동새들천어린이공원 게이트볼장</t>
  </si>
  <si>
    <t>물금읍</t>
  </si>
  <si>
    <t>새터어린이공원 게이트볼장</t>
  </si>
  <si>
    <t>범어근린공원 게이트볼장</t>
  </si>
  <si>
    <t>해강어린이공원 게이트볼장</t>
  </si>
  <si>
    <t>은행나무어린이공원 게이트볼장</t>
  </si>
  <si>
    <t>제26호 완충녹지 게이트볼장</t>
  </si>
  <si>
    <t>원동 선리게이트볼장</t>
  </si>
  <si>
    <t>금남게이트볼장</t>
  </si>
  <si>
    <t>화개게이트볼장</t>
  </si>
  <si>
    <t>창녕군립수영장</t>
  </si>
  <si>
    <t>위탁
(진영궁도협회)</t>
  </si>
  <si>
    <t>밀양시국궁장</t>
  </si>
  <si>
    <t>위탁
(와룡정궁도회)</t>
  </si>
  <si>
    <t>금성정</t>
  </si>
  <si>
    <t>이명정</t>
  </si>
  <si>
    <t>의룡정</t>
  </si>
  <si>
    <t>위탁
(의룡정궁도회)</t>
  </si>
  <si>
    <t>덕곡면 골프연습장</t>
  </si>
  <si>
    <t>쌍책면 골프연습장</t>
  </si>
  <si>
    <t>삼문풋살경기장</t>
  </si>
  <si>
    <t>가곡유소년축구장</t>
  </si>
  <si>
    <t>벽화학구다목적구장
풋살장</t>
  </si>
  <si>
    <t>갑을골권역풋살장</t>
  </si>
  <si>
    <t>부림풋살장</t>
  </si>
  <si>
    <t>가례그라운드골프장</t>
  </si>
  <si>
    <t>칠곡그라운드골프장</t>
  </si>
  <si>
    <t>부림그라운드골프장</t>
  </si>
  <si>
    <t>정곡다목적센터</t>
  </si>
  <si>
    <t>부림간이실내체육관</t>
  </si>
  <si>
    <t>함양전천후족구장</t>
  </si>
  <si>
    <t>함벽루그라운드골프장</t>
  </si>
  <si>
    <t>함벽루체육공원 내</t>
  </si>
  <si>
    <t>황강그라운드골프장</t>
  </si>
  <si>
    <t>야로그라운드골프장</t>
  </si>
  <si>
    <t>동부그라운드골프장</t>
  </si>
  <si>
    <t>초계대공원 내</t>
  </si>
  <si>
    <t>대병그라운드골프장</t>
  </si>
  <si>
    <t>외동운동장</t>
  </si>
  <si>
    <t>종합시설관리사업소</t>
  </si>
  <si>
    <t>위탁
(대한광복단기념사업회)</t>
  </si>
  <si>
    <t>계단식
스탠드형</t>
  </si>
  <si>
    <t>포항 리틀야구장</t>
  </si>
  <si>
    <t>동락공원 유소년체육시설
(야구장)</t>
  </si>
  <si>
    <t>1면(인조잔디 설치 공사)</t>
  </si>
  <si>
    <t>1면(1,2구장 조성공사비)</t>
  </si>
  <si>
    <t>실내 2면, 실외 4면</t>
  </si>
  <si>
    <t>위탁
(영주테니스협회)</t>
  </si>
  <si>
    <t>광복체육회관</t>
  </si>
  <si>
    <t>철탄체육관</t>
  </si>
  <si>
    <t>우슈</t>
  </si>
  <si>
    <t>대한복싱훈련장</t>
  </si>
  <si>
    <t>배드민턴, 농구,배구, 탁구</t>
  </si>
  <si>
    <t>다목적강당, 세미나실,게이트볼장</t>
  </si>
  <si>
    <t>매전면 복합체육센터</t>
  </si>
  <si>
    <t>영천시 게이트볼장</t>
  </si>
  <si>
    <t>영천시체육시설사업소</t>
  </si>
  <si>
    <t>운문게이트볼장</t>
  </si>
  <si>
    <t>22*18*5.8</t>
  </si>
  <si>
    <t>23*18.1*6.0</t>
  </si>
  <si>
    <t>장량국민체육센터 수영장</t>
  </si>
  <si>
    <t>유아풀(3mx10m)</t>
  </si>
  <si>
    <t>낙동강 체육공원
인라인롤러장</t>
  </si>
  <si>
    <t>삼성현 국궁장</t>
  </si>
  <si>
    <t>삼성현문화박물관</t>
  </si>
  <si>
    <t>삼성현박물관 부속</t>
  </si>
  <si>
    <t>신암근린공원 테니스장</t>
  </si>
  <si>
    <t xml:space="preserve">농성동 테니스장 </t>
  </si>
  <si>
    <t>동구다목적체육관</t>
  </si>
  <si>
    <t>위탁
(사)동구체육회</t>
  </si>
  <si>
    <t>43.05×33.60m</t>
  </si>
  <si>
    <t>샤워실, 탈의실, 사무실, 야외족구장 등</t>
  </si>
  <si>
    <t>동구국민체육센터 
체육관</t>
  </si>
  <si>
    <t>위탁
(재)동구행복재단</t>
  </si>
  <si>
    <t>31×20m</t>
  </si>
  <si>
    <t>다목적실, 창고, 사무실 등</t>
  </si>
  <si>
    <t>위탁
(빅스포주식회사)</t>
  </si>
  <si>
    <t>금호A 게이트볼장</t>
  </si>
  <si>
    <t>동림동 게이트볼장</t>
  </si>
  <si>
    <t>두암게이트볼장</t>
  </si>
  <si>
    <t>삼정게이트볼장</t>
  </si>
  <si>
    <t>문산게이트볼장</t>
  </si>
  <si>
    <t>문화게이트볼장</t>
  </si>
  <si>
    <t>용봉북어린이공원 게이트볼장</t>
  </si>
  <si>
    <t>용흥공원 게이트볼장</t>
  </si>
  <si>
    <t>버들어린이공원 게이트볼장</t>
  </si>
  <si>
    <t>충효마을 게이트볼장</t>
  </si>
  <si>
    <t>지우어린이공원 게이트볼장</t>
  </si>
  <si>
    <t>일곡제2근린공원 게이트볼장</t>
  </si>
  <si>
    <t>각화1교 하부 게이트볼장</t>
  </si>
  <si>
    <t>태령게이트볼장</t>
  </si>
  <si>
    <t>동림동 친수공원 게이트볼장</t>
  </si>
  <si>
    <t>위탁
(광주대학교산학협력단)</t>
  </si>
  <si>
    <t>풍암생활체육공원
배구장</t>
  </si>
  <si>
    <t>운암족구장</t>
  </si>
  <si>
    <t>신정배드민턴장</t>
  </si>
  <si>
    <t>DGB대구은행파크</t>
  </si>
  <si>
    <t>북구 구민운동장</t>
  </si>
  <si>
    <t>위탁:(사)달서구체육회</t>
  </si>
  <si>
    <t>성서산업단지관리공단</t>
  </si>
  <si>
    <t>구지축구장</t>
  </si>
  <si>
    <t>인조잔디3면, 마사토1면</t>
  </si>
  <si>
    <t>서구
(위탁 : 서구테니스협회)</t>
  </si>
  <si>
    <t>시민운동장 테니스장</t>
  </si>
  <si>
    <t>상화동산 테니스장</t>
  </si>
  <si>
    <t xml:space="preserve">대구환경공단 </t>
  </si>
  <si>
    <t>위탁(수성구)</t>
  </si>
  <si>
    <t>시민운동장 내 위치</t>
  </si>
  <si>
    <t>상화동산 내</t>
  </si>
  <si>
    <t>장애인국민체육센터</t>
  </si>
  <si>
    <t>252
691</t>
  </si>
  <si>
    <t>11.9×21.2×3(H)
21.8×31.7×10(H)</t>
  </si>
  <si>
    <t>탁구, 조정, 골볼, 배드민터, 농구, 배구</t>
  </si>
  <si>
    <t>보치아경기장, 다용도실, 탁구장, 당구장</t>
  </si>
  <si>
    <t>(사)달서구체육회</t>
  </si>
  <si>
    <t>팔공산자연공원관리
사무소</t>
  </si>
  <si>
    <t>만촌 롤러스케이트장</t>
  </si>
  <si>
    <t>패밀리파크 인라인스케이트장</t>
  </si>
  <si>
    <t>패밀리파크 내</t>
  </si>
  <si>
    <t>두류공원 인라인스케이트장</t>
  </si>
  <si>
    <t>도시공원관리사무소</t>
  </si>
  <si>
    <t>두류공원 내</t>
  </si>
  <si>
    <t>환경자원사업소
인라인스케이트장</t>
  </si>
  <si>
    <t>화원 인라인스케이트장</t>
  </si>
  <si>
    <t>남구 대명동 산306-4</t>
  </si>
  <si>
    <t>대구 승마장</t>
  </si>
  <si>
    <t>경상북도       체육회</t>
  </si>
  <si>
    <t>위탁
(경북도승마협회)</t>
  </si>
  <si>
    <t>경상북도승마협회</t>
  </si>
  <si>
    <t xml:space="preserve">송현동 694     </t>
  </si>
  <si>
    <t>대덕 승마장</t>
  </si>
  <si>
    <t>승마협회</t>
  </si>
  <si>
    <t>3,332백만원</t>
  </si>
  <si>
    <t>1,168백만원</t>
  </si>
  <si>
    <t>2면
(인조잔디)</t>
  </si>
  <si>
    <t>금호강변비산지구(18홀)</t>
  </si>
  <si>
    <t>봉무파크골프장</t>
  </si>
  <si>
    <t>팔현파크골프장</t>
  </si>
  <si>
    <t>패밀리파크 내 (18홀)</t>
  </si>
  <si>
    <t>세천파크골프장</t>
  </si>
  <si>
    <t>달성보파크골프장</t>
  </si>
  <si>
    <t>원오교파크골프장</t>
  </si>
  <si>
    <t>유성구사회인야구장</t>
  </si>
  <si>
    <t>위탁
((재)대전가톨릭청소년회)</t>
  </si>
  <si>
    <t>관저다목적체육관</t>
  </si>
  <si>
    <t>위탁
(㈜월드스포츠컨설팅)</t>
  </si>
  <si>
    <t>위탁
(유성구궁도협회 무덕정)</t>
  </si>
  <si>
    <t>위탁
(사하구체육회)</t>
  </si>
  <si>
    <t>수영구국민체육센터</t>
  </si>
  <si>
    <t>32.8 x 24.8</t>
  </si>
  <si>
    <t>25mX7레인</t>
  </si>
  <si>
    <t>다목적실1,2,3,카페 등</t>
  </si>
  <si>
    <t>서부산권장애인
스포츠센터</t>
  </si>
  <si>
    <t>33x22.5m</t>
  </si>
  <si>
    <t>탁구, 베드민턴, 
배구, 농구</t>
  </si>
  <si>
    <t>다목적실, 보호자대기실</t>
  </si>
  <si>
    <t>사하구체육회</t>
  </si>
  <si>
    <t>서부산권 장애인 스포츠센터
수영장</t>
  </si>
  <si>
    <t>수영구 국민체육센터 수영장</t>
  </si>
  <si>
    <t>수영구 국민체육센터 내</t>
  </si>
  <si>
    <t>삼락생태공원(문화광장
인라인스케이트장)</t>
  </si>
  <si>
    <t>맥도생태공원
인라인스케이트장</t>
  </si>
  <si>
    <t>대저생태공원
인라인스케이트장</t>
  </si>
  <si>
    <t>정관환경공원
미니축구장</t>
  </si>
  <si>
    <t>구덕체육공원
테니스장</t>
  </si>
  <si>
    <t>구덕체육공원
풋살장</t>
  </si>
  <si>
    <t>구덕체육공원
다목적구장</t>
  </si>
  <si>
    <t>구덕체육공원
게이트볼장</t>
  </si>
  <si>
    <t>구덕체육공원
농구장</t>
  </si>
  <si>
    <t>시설관리사업소
시설관리과</t>
  </si>
  <si>
    <t>전의면</t>
  </si>
  <si>
    <t>한솔동 축구장
(아침뜰근린공원)</t>
  </si>
  <si>
    <t>치수방재과</t>
  </si>
  <si>
    <t>육군방공학교 테니스장</t>
  </si>
  <si>
    <t>육군방공학교</t>
  </si>
  <si>
    <t>조치원(죽림) 배드민턴장</t>
  </si>
  <si>
    <t>배드민턴, 탁구, 체력단련장</t>
  </si>
  <si>
    <t xml:space="preserve"> 도담동</t>
  </si>
  <si>
    <t>주민센터,노인복지시설,보육시설,지역아동센터,도서관,문화의집</t>
  </si>
  <si>
    <t>도담동</t>
  </si>
  <si>
    <t xml:space="preserve"> 종촌동</t>
  </si>
  <si>
    <t>1-1생활권(고운동) 복컴 북측</t>
  </si>
  <si>
    <t xml:space="preserve"> 고운동</t>
  </si>
  <si>
    <t>29×20</t>
  </si>
  <si>
    <t>배드민턴,
배구,농구,탁구</t>
  </si>
  <si>
    <t>보람동</t>
  </si>
  <si>
    <t>22×32</t>
  </si>
  <si>
    <t>새롬동</t>
  </si>
  <si>
    <t>20×32</t>
  </si>
  <si>
    <t xml:space="preserve"> 대평동</t>
  </si>
  <si>
    <t>22×38×8</t>
  </si>
  <si>
    <t>소담동</t>
  </si>
  <si>
    <t>18×32</t>
  </si>
  <si>
    <t>연동면 복컴</t>
  </si>
  <si>
    <t>연동면</t>
  </si>
  <si>
    <t>2-3생활권(한솔동)복컴</t>
  </si>
  <si>
    <t>한솔동</t>
  </si>
  <si>
    <t>36×29</t>
  </si>
  <si>
    <t>25mx7레인
1레인 장애인 경사로</t>
  </si>
  <si>
    <t>1-1생활권(고운동) 복컴 남측</t>
  </si>
  <si>
    <t>고운동</t>
  </si>
  <si>
    <t>14×22</t>
  </si>
  <si>
    <t>한솔동 게이트볼장</t>
  </si>
  <si>
    <t>다정동</t>
  </si>
  <si>
    <t>아름동</t>
  </si>
  <si>
    <t>2-3생활권 한솔동 복컴 수영장</t>
  </si>
  <si>
    <t>한솔동 복합커뮤니티센터 내</t>
  </si>
  <si>
    <t>조치원읍</t>
  </si>
  <si>
    <t xml:space="preserve"> 아름동</t>
  </si>
  <si>
    <t xml:space="preserve"> 한솔동</t>
  </si>
  <si>
    <t>64
64
54</t>
  </si>
  <si>
    <t>100
100
80</t>
  </si>
  <si>
    <t>두왕테니스장</t>
  </si>
  <si>
    <t>클레이5</t>
  </si>
  <si>
    <t>무룡테니스장</t>
  </si>
  <si>
    <t>상안테니스장</t>
  </si>
  <si>
    <t>언양어음테니스장</t>
  </si>
  <si>
    <t>화봉 게이트볼장</t>
  </si>
  <si>
    <t>서부노인복지관 게이트볼장</t>
  </si>
  <si>
    <t>쇠부리체육센터 수영장</t>
  </si>
  <si>
    <t>문수론볼경기장</t>
  </si>
  <si>
    <t>문수풋살경기장</t>
  </si>
  <si>
    <t>성암공원야구장</t>
  </si>
  <si>
    <t>삼산풋살경기장</t>
  </si>
  <si>
    <t>남산풋살경기장</t>
  </si>
  <si>
    <t>장생포풋살경기장</t>
  </si>
  <si>
    <t>남산스쿼시장</t>
  </si>
  <si>
    <t>족구장3면
풋살장1면</t>
  </si>
  <si>
    <t>풋살장1면</t>
  </si>
  <si>
    <t>하늘도시1호 체육공원 축구장</t>
  </si>
  <si>
    <t>축구장, 트랙레인8</t>
  </si>
  <si>
    <t>자월면 종합운동장</t>
  </si>
  <si>
    <t>게이트볼장, 족구장, 배구장</t>
  </si>
  <si>
    <t>문화공원 테니스장</t>
  </si>
  <si>
    <t>문화공원 내</t>
  </si>
  <si>
    <t>미추홀구 국민체육센터</t>
  </si>
  <si>
    <t>위탁
(미추홀구시설관리공단)</t>
  </si>
  <si>
    <t>용현시장 스포츠센터</t>
  </si>
  <si>
    <t>위탁
(미추홀구 스포츠클럽)</t>
  </si>
  <si>
    <t>복합문화프로그램실, 사무실 등</t>
  </si>
  <si>
    <t>솔안공원 게이트볼장</t>
  </si>
  <si>
    <t>22x16.65</t>
  </si>
  <si>
    <t>숭의동7-171</t>
  </si>
  <si>
    <t>수봉양궁장</t>
  </si>
  <si>
    <t>계양아시아드양궁장</t>
  </si>
  <si>
    <t>승봉리다목적구장</t>
  </si>
  <si>
    <t>영암종합운동장</t>
  </si>
  <si>
    <t>흑산종합운동장</t>
  </si>
  <si>
    <t>석곡대황강체육공원 야구장</t>
  </si>
  <si>
    <t>위탁
(석곡면 청년회)</t>
  </si>
  <si>
    <t>클래이 6
캐미칼 4</t>
  </si>
  <si>
    <t>제2실내체육관</t>
  </si>
  <si>
    <t>57×45×18.9</t>
  </si>
  <si>
    <t>배드민턴,농구, 배구</t>
  </si>
  <si>
    <t>고금국민체육센터</t>
  </si>
  <si>
    <t>30×20×20m</t>
  </si>
  <si>
    <t>체력단련실
에어로빅장 등</t>
  </si>
  <si>
    <t>이창동게이트볼장</t>
  </si>
  <si>
    <t>2019</t>
  </si>
  <si>
    <t>가사문학면 게이트볼구장</t>
  </si>
  <si>
    <t>율어 전천후 게이트볼장</t>
  </si>
  <si>
    <t>문덕 전천후 게이트볼장</t>
  </si>
  <si>
    <t>득량 전천후 게이트볼장</t>
  </si>
  <si>
    <t>화순읍 남산게이트볼장</t>
  </si>
  <si>
    <t>군남 전천후 게이트볼장 경기장</t>
  </si>
  <si>
    <t>영보 전천후 게이트볼장 경기장</t>
  </si>
  <si>
    <t>흑산 전천후 게이트볼장</t>
  </si>
  <si>
    <t>문화건강센터 수영장</t>
  </si>
  <si>
    <t>완도실내수영장</t>
  </si>
  <si>
    <t>서면 인향정</t>
  </si>
  <si>
    <t>나주국궁장</t>
  </si>
  <si>
    <t>북항수질관리사무소
파크골프장</t>
  </si>
  <si>
    <t>일로족구장</t>
  </si>
  <si>
    <t>청계풋살구장</t>
  </si>
  <si>
    <t>남악풋살구장</t>
  </si>
  <si>
    <t>남악농.족구장</t>
  </si>
  <si>
    <t>운남족.배구장</t>
  </si>
  <si>
    <t>정읍시 종합경기장</t>
  </si>
  <si>
    <t>장수종합경기장</t>
  </si>
  <si>
    <t>2007
2009
2019</t>
  </si>
  <si>
    <t>68
68
54</t>
  </si>
  <si>
    <t>105
103
80</t>
  </si>
  <si>
    <t>7140
7004
5760</t>
  </si>
  <si>
    <t>2008
2016
2012</t>
  </si>
  <si>
    <t>군봉축구장</t>
  </si>
  <si>
    <t>종합경기장 축구장</t>
  </si>
  <si>
    <t xml:space="preserve"> 완주군</t>
  </si>
  <si>
    <t>이서지사울공원축구장</t>
  </si>
  <si>
    <t>이서면</t>
  </si>
  <si>
    <t>이서지사울공원다목적구장</t>
  </si>
  <si>
    <t>다용도보조경기장</t>
  </si>
  <si>
    <t>다용도 보조경기장</t>
  </si>
  <si>
    <t>인조잔디  6
케미컬  6</t>
  </si>
  <si>
    <t>2018년 바닥재 교체</t>
  </si>
  <si>
    <t>춘향골실외테니스장 2구장</t>
  </si>
  <si>
    <t>정천테니스장</t>
  </si>
  <si>
    <t>고창 실내테니스장</t>
  </si>
  <si>
    <t>정읍체육관</t>
  </si>
  <si>
    <t>신태인체육관</t>
  </si>
  <si>
    <t>흰구름문화센터</t>
  </si>
  <si>
    <t>배드민턴, 배구, 족구</t>
  </si>
  <si>
    <t>다목적 센터 체육관 신설</t>
  </si>
  <si>
    <t>고창군 실내체육관</t>
  </si>
  <si>
    <t>한바탕국민체육센터</t>
  </si>
  <si>
    <t>배드민턴, 농구, 배구 등</t>
  </si>
  <si>
    <t>탁구, 당구장, 요가실</t>
  </si>
  <si>
    <t>론볼링장(1F)</t>
  </si>
  <si>
    <t>군산장애인체육관</t>
  </si>
  <si>
    <t>소운동실3</t>
  </si>
  <si>
    <t>이서문화체육센터</t>
  </si>
  <si>
    <t>20×34.5×12m</t>
  </si>
  <si>
    <t>풍산면 체육관</t>
  </si>
  <si>
    <t>34×26m</t>
  </si>
  <si>
    <t>금과면 체육관</t>
  </si>
  <si>
    <t>38×27m</t>
  </si>
  <si>
    <t>대산농어민문화체육센터</t>
  </si>
  <si>
    <t>성송체육회관</t>
  </si>
  <si>
    <t>성송면</t>
  </si>
  <si>
    <t>공음면</t>
  </si>
  <si>
    <t>상하면</t>
  </si>
  <si>
    <t>심원면</t>
  </si>
  <si>
    <t>무장면</t>
  </si>
  <si>
    <t>35×18m</t>
  </si>
  <si>
    <t>부안면</t>
  </si>
  <si>
    <t>24mⅹ18.6m</t>
  </si>
  <si>
    <t>운암 전천후게이트볼장</t>
  </si>
  <si>
    <t>24.5mⅹ19m</t>
  </si>
  <si>
    <t>관리전환
(수자원공사--&gt;임실군)
(추가)</t>
  </si>
  <si>
    <t>금과 전천후 게이트볼장</t>
  </si>
  <si>
    <t>공음 전천후게이트볼장(칠암)</t>
  </si>
  <si>
    <t>공음 전천후게이트볼장(예전)</t>
  </si>
  <si>
    <t>부안 게이트볼장</t>
  </si>
  <si>
    <t>휴게실, 사무실, 화장실</t>
  </si>
  <si>
    <t>남원국민체육센터</t>
  </si>
  <si>
    <t>270.83</t>
  </si>
  <si>
    <t>288.83</t>
  </si>
  <si>
    <t>238.8</t>
  </si>
  <si>
    <t>244.8</t>
  </si>
  <si>
    <t>완산생활체육공원
인공암벽장</t>
  </si>
  <si>
    <t>완산생활체육공원
실내인공암벽장</t>
  </si>
  <si>
    <t>제99회 전국
체전 대비</t>
  </si>
  <si>
    <t>완산생활체육공원
유소년체력단련장(풋살장)</t>
  </si>
  <si>
    <t>동복리체육센터 야구장</t>
  </si>
  <si>
    <t>부지면적:동복리체육센터축구장에 포함</t>
  </si>
  <si>
    <t>제주공천포전지훈련센터 
야구장</t>
  </si>
  <si>
    <t>서귀포야구장</t>
  </si>
  <si>
    <t>서귀포시
(위탁 서귀포시야구
 소프트볼협회)</t>
  </si>
  <si>
    <t>서귀포테니스장</t>
  </si>
  <si>
    <t>제주공천포전지훈련센터
테니스장</t>
  </si>
  <si>
    <t>공천포전지훈련센터 
내 위치</t>
  </si>
  <si>
    <t>종합경기장 부설</t>
  </si>
  <si>
    <t>천지학생체육관</t>
  </si>
  <si>
    <t>효돈생활체육관</t>
  </si>
  <si>
    <t>부지면적 : 남원생활체육관  주경기장 포함</t>
  </si>
  <si>
    <t>하도리 전천후게이트볼장</t>
  </si>
  <si>
    <t>우도 전천후게이트볼장</t>
  </si>
  <si>
    <t>상도리 전천후게이트볼장</t>
  </si>
  <si>
    <t>서귀포전천후게이트볼장</t>
  </si>
  <si>
    <t>남원생활체육관 
전천후게이트볼장</t>
  </si>
  <si>
    <t>제주공천포전지훈련센터
전천후 게이트볼장</t>
  </si>
  <si>
    <t>성산읍전천후게이트볼장</t>
  </si>
  <si>
    <t>화순실내전천후게이트볼장</t>
  </si>
  <si>
    <t>서귀포 궁도장
(천지정)</t>
  </si>
  <si>
    <t>삼다정</t>
  </si>
  <si>
    <t>산방정</t>
  </si>
  <si>
    <t>덕수리마을회
(산방정궁도회)</t>
  </si>
  <si>
    <t>백록정</t>
  </si>
  <si>
    <t>강창학 그라운드골프장</t>
  </si>
  <si>
    <t>한림인공암벽장</t>
  </si>
  <si>
    <t>부지면적:한림종합운동장포함</t>
  </si>
  <si>
    <t>서귀포동아마라톤센터</t>
  </si>
  <si>
    <t>서귀포시실내암장</t>
  </si>
  <si>
    <t>400m</t>
  </si>
  <si>
    <t>3라인
※ 직선구간 : 4라인</t>
  </si>
  <si>
    <t>1m</t>
  </si>
  <si>
    <t>금산군
(관광문화체육과)</t>
  </si>
  <si>
    <t>내산면 다목적체육관</t>
  </si>
  <si>
    <t>천안북부스포츠센터</t>
  </si>
  <si>
    <t>배구, 농구</t>
  </si>
  <si>
    <t>복합스포츠센터</t>
  </si>
  <si>
    <t>스쿼시장, 탁구장</t>
  </si>
  <si>
    <t>재활치료실</t>
  </si>
  <si>
    <t>추부면 게이트볼장</t>
  </si>
  <si>
    <t>배방정</t>
  </si>
  <si>
    <t>서천정</t>
  </si>
  <si>
    <t>금수정 (041-956-1101)</t>
  </si>
  <si>
    <t>마레트골프장</t>
  </si>
  <si>
    <t>부여파크골프장</t>
  </si>
  <si>
    <t>서충주신도시 생활체육공원
축구장</t>
  </si>
  <si>
    <t>서충주신도시 생활체육공원
풋살장</t>
  </si>
  <si>
    <t>괴산야구장</t>
  </si>
  <si>
    <t>서충주신도시 생활체육공원
테니스장</t>
  </si>
  <si>
    <t>연풍씨름장</t>
  </si>
  <si>
    <t>지름 14m</t>
  </si>
  <si>
    <t>증평 실내체육관</t>
  </si>
  <si>
    <t>남이 다목적체육관</t>
  </si>
  <si>
    <t>남이면</t>
  </si>
  <si>
    <t>21×19×11.9m</t>
  </si>
  <si>
    <t>양강면 지촌리 전천후게이트볼장</t>
  </si>
  <si>
    <t>황간면 서부게이트볼장</t>
  </si>
  <si>
    <t>생거진천게이트볼장</t>
  </si>
  <si>
    <t>보은 국민체육센터 수영장</t>
  </si>
  <si>
    <t>실내야구연습경기장</t>
  </si>
  <si>
    <t>해누리 축구장 1</t>
  </si>
  <si>
    <t>해누리 축구장 2</t>
  </si>
  <si>
    <t>안양천 축구장</t>
  </si>
  <si>
    <t>반포종합운동장 축구장</t>
  </si>
  <si>
    <t>한강공원 망원지구 야구장(임시)</t>
  </si>
  <si>
    <t>1995
2018</t>
  </si>
  <si>
    <t>안양천 영롱이 갈대야구장(일반)</t>
  </si>
  <si>
    <t>안양천 영롱이 갈대야구장(리틀)</t>
  </si>
  <si>
    <t>한강공원 광나루지구 야구장(임시)</t>
  </si>
  <si>
    <t>어린이대공원 테니스장</t>
  </si>
  <si>
    <t>장평근린공원 테니스장</t>
  </si>
  <si>
    <t>용마폭포공원테니스장</t>
  </si>
  <si>
    <t>오동근린공원 테니스장</t>
  </si>
  <si>
    <t>실내 : 1949.3
실외 : 3120.36</t>
  </si>
  <si>
    <t>위탁
(서대문구테니스연합회)</t>
  </si>
  <si>
    <t>월드컵공원테니스장</t>
  </si>
  <si>
    <t>난우공원테니스장</t>
  </si>
  <si>
    <t>시민의숲테니스장</t>
  </si>
  <si>
    <t>위탁
(미래생활체육연합회)</t>
  </si>
  <si>
    <t>위탁
(사)월드씨에스티협회)</t>
  </si>
  <si>
    <t>위탁
(서초구테니스협회)</t>
  </si>
  <si>
    <t>오금공원 테니스장</t>
  </si>
  <si>
    <t>명일테니스장</t>
  </si>
  <si>
    <t>금호공원체육관</t>
  </si>
  <si>
    <t>월계배드민턴장</t>
  </si>
  <si>
    <t>당고개배드민턴장</t>
  </si>
  <si>
    <t>용왕산실내배드민턴장</t>
  </si>
  <si>
    <t>내발산동 748</t>
  </si>
  <si>
    <t>수명산다목적체육관</t>
  </si>
  <si>
    <t>배드민턴(탁구 등)</t>
  </si>
  <si>
    <t>앉음벽</t>
  </si>
  <si>
    <t>마곡동 산3</t>
  </si>
  <si>
    <t>궁산다목적체육관</t>
  </si>
  <si>
    <t>배드민턴(탁구,족구 등)</t>
  </si>
  <si>
    <t>마곡동 산22-80</t>
  </si>
  <si>
    <t>화곡배수지다목적체육관</t>
  </si>
  <si>
    <t>배드민턴 등</t>
  </si>
  <si>
    <t>충무아트홀스포츠센터</t>
  </si>
  <si>
    <t>손기정문화체육센터</t>
  </si>
  <si>
    <t>남산타운 문화체육센터</t>
  </si>
  <si>
    <t>위탁
(기독교한국침례회유지재단)</t>
  </si>
  <si>
    <t>성동구 도시관리공단</t>
  </si>
  <si>
    <t>자양체육관</t>
  </si>
  <si>
    <t>락커룸, 창고, 관람석</t>
  </si>
  <si>
    <t>위탁
(서울기독교청년회유지재단)</t>
  </si>
  <si>
    <t>성북종합레포츠타운체육관</t>
  </si>
  <si>
    <t>구민회관 헬스센터</t>
  </si>
  <si>
    <t>헬스장, 스포츠문화교실</t>
  </si>
  <si>
    <t>마포아트센터체육관</t>
  </si>
  <si>
    <t>위탁
(마포구체육회,마포구시설관리공단)</t>
  </si>
  <si>
    <t>위탁
(대한불교조계종유지재단)</t>
  </si>
  <si>
    <t>강서구민 올림픽체육센터</t>
  </si>
  <si>
    <t>인공암벽,농구,
실내축구,인라인스케이트</t>
  </si>
  <si>
    <t>동작구시설관리공단</t>
  </si>
  <si>
    <t>헬스장,교육문화실,
 기구필라테스,관람석</t>
  </si>
  <si>
    <t>헬스장,다목적실,교육문화실
,기구필라테스,순환운동,스피닝</t>
  </si>
  <si>
    <t>관악구민종합체육센터</t>
  </si>
  <si>
    <t>관악구  시설관리공단</t>
  </si>
  <si>
    <t>관악구 시설관리공단</t>
  </si>
  <si>
    <t>잠원스포츠파크 채육관</t>
  </si>
  <si>
    <t>반포종합운동장 체육센터</t>
  </si>
  <si>
    <t>위탁
(서초구체육발전협의회회)</t>
  </si>
  <si>
    <t>강남구  도시관리공단</t>
  </si>
  <si>
    <t>서울시
(장애인자립지원과)</t>
  </si>
  <si>
    <t>한강공원 이촌지구 게이트볼장</t>
  </si>
  <si>
    <t>23*28</t>
  </si>
  <si>
    <t>20*11</t>
  </si>
  <si>
    <t>한강공원 뚝섬지구 게이트볼장</t>
  </si>
  <si>
    <t>한강공원 망원지구 게이트볼장</t>
  </si>
  <si>
    <t>22*15</t>
  </si>
  <si>
    <t>오목교하부 게이트볼장</t>
  </si>
  <si>
    <t>한강공원 잠실지구 게이트볼장</t>
  </si>
  <si>
    <t>게티</t>
  </si>
  <si>
    <t>올림픽기념국민생활관 수영장</t>
  </si>
  <si>
    <t>종로구민회관 수영장</t>
  </si>
  <si>
    <t>종로문화체육센터 수영장</t>
  </si>
  <si>
    <t>충무아트홀 스포츠센터 수영장</t>
  </si>
  <si>
    <t>중구회현체육센터 수영장</t>
  </si>
  <si>
    <t>용산문화체육센터 수영장</t>
  </si>
  <si>
    <t>갈월종합사회복지관 수영장</t>
  </si>
  <si>
    <t>효창종합사회복지관 수영장</t>
  </si>
  <si>
    <t>성동구민종합체육센터 수영장</t>
  </si>
  <si>
    <t>마장국민체육센터 수영장</t>
  </si>
  <si>
    <t>열린금호교육문화관 수영장</t>
  </si>
  <si>
    <t>광진문화예술회관 수영장</t>
  </si>
  <si>
    <t>광진구민체육센터 수영장</t>
  </si>
  <si>
    <t>중곡문화체육센터 수영장</t>
  </si>
  <si>
    <t>동대문구민체육센터 수영장</t>
  </si>
  <si>
    <t>동대문종합사회복지관 수영장</t>
  </si>
  <si>
    <t>중랑구민체육센터 수영장</t>
  </si>
  <si>
    <t>중랑문화체육관 수영장</t>
  </si>
  <si>
    <t>위탁
(서울기독교 청년회 유지재단)</t>
  </si>
  <si>
    <t>개운산스포츠센터 수영장</t>
  </si>
  <si>
    <t>성북종합레포츠타운 수영장</t>
  </si>
  <si>
    <t>강북웰빙스포츠센터 수영장</t>
  </si>
  <si>
    <t>창동시립체육센터 수영장</t>
  </si>
  <si>
    <t>은평구민체육센터 수영장</t>
  </si>
  <si>
    <t>은평통일로스포츠센터</t>
  </si>
  <si>
    <t>은평구체육회</t>
  </si>
  <si>
    <t>서대문체육회관 수영장</t>
  </si>
  <si>
    <t>마포아트센터 수영장</t>
  </si>
  <si>
    <t>양천구민체육센터 수영장</t>
  </si>
  <si>
    <t>신월문화체육센터 수영장</t>
  </si>
  <si>
    <t>목동문화체육센터 수영장</t>
  </si>
  <si>
    <t>서부여성발전센터 수영장</t>
  </si>
  <si>
    <t>강서구민올림픽체육센터 수영장</t>
  </si>
  <si>
    <t>공항동 문화체육센터 수영장</t>
  </si>
  <si>
    <t>마곡레포츠센터 수영장</t>
  </si>
  <si>
    <t>구로구민체육센터 수영장</t>
  </si>
  <si>
    <t>궁동종합사회복지관 수영장</t>
  </si>
  <si>
    <t>금천구민문화체육선터 수영장</t>
  </si>
  <si>
    <t>영등포제1스포츠센터 수영장</t>
  </si>
  <si>
    <t>영등포제2스포츠센터 수영장</t>
  </si>
  <si>
    <t>신길종합복지관 수영장</t>
  </si>
  <si>
    <t>사당문화회관 수영장</t>
  </si>
  <si>
    <t>서울여성플라자 수영장</t>
  </si>
  <si>
    <t>흑석체육센터 수영장</t>
  </si>
  <si>
    <t>동작구민체육센터 수영장</t>
  </si>
  <si>
    <t>동작삼일수영장</t>
  </si>
  <si>
    <t>관악구민 종합체육센터 수영장</t>
  </si>
  <si>
    <t>신림체육센터 수영장</t>
  </si>
  <si>
    <t>서초구민체육센터 수영장</t>
  </si>
  <si>
    <t>언남문화체육센터 수영장</t>
  </si>
  <si>
    <t>서초종합체육관 수영장</t>
  </si>
  <si>
    <t>신동교육문화회관 수영장</t>
  </si>
  <si>
    <t>강남스포츠문화센터 수영장</t>
  </si>
  <si>
    <t>송파구체육문화회관 수영장</t>
  </si>
  <si>
    <t>서울곰두리체육센터 수영장</t>
  </si>
  <si>
    <t>온조대왕 문화체육관 수영장</t>
  </si>
  <si>
    <t>고덕어울림수영장</t>
  </si>
  <si>
    <t xml:space="preserve">광진구 </t>
  </si>
  <si>
    <t>광진문화예술회관</t>
  </si>
  <si>
    <t xml:space="preserve">광진구민체육센터 </t>
  </si>
  <si>
    <t>용마산로 217(면목동)</t>
  </si>
  <si>
    <t>위탁
((사)한국청소년연맹)</t>
  </si>
  <si>
    <t>북악 골프연습장</t>
  </si>
  <si>
    <t>강북구 번동 산27-24</t>
  </si>
  <si>
    <t>오동골프연습장</t>
  </si>
  <si>
    <t>강북구도시관리공단(945-9465)</t>
  </si>
  <si>
    <t>7,124백만원</t>
  </si>
  <si>
    <t>화곡로65길 62</t>
  </si>
  <si>
    <t>낙성대로3길 37</t>
  </si>
  <si>
    <t>행운10길 23</t>
  </si>
  <si>
    <t>위탁
(서초구체육발전협의회)</t>
  </si>
  <si>
    <t>사평대로 55</t>
  </si>
  <si>
    <t>동산로13길 35</t>
  </si>
  <si>
    <t>서초구
(코오롱글로벌㈜ 위탁)</t>
  </si>
  <si>
    <t>올림픽골프교실</t>
  </si>
  <si>
    <t>은평인공암벽장</t>
  </si>
  <si>
    <t>스포츠클라이밍경기장</t>
  </si>
  <si>
    <t>제주종합경기장
주경기장</t>
  </si>
  <si>
    <t>종합경기장관리사무소(750-7683)</t>
  </si>
  <si>
    <t>제주도육상경기연맹외</t>
  </si>
  <si>
    <t>1.25m</t>
  </si>
  <si>
    <t>10,870㎡</t>
  </si>
  <si>
    <t>철근콘크리트조(일부 철골조)</t>
  </si>
  <si>
    <t>16백만원</t>
  </si>
  <si>
    <t>2,519백만원</t>
  </si>
  <si>
    <t>1994. 5. 20</t>
  </si>
  <si>
    <t>1,870백만원</t>
  </si>
  <si>
    <t>투포환, 창던지기, 높이뛰기</t>
  </si>
  <si>
    <t>각 1면</t>
  </si>
  <si>
    <t>애향운동장</t>
  </si>
  <si>
    <t>축구협회, 생활체육축구연합회, 일반</t>
  </si>
  <si>
    <t>콘크리트(7계단)</t>
  </si>
  <si>
    <t>390백만원</t>
  </si>
  <si>
    <t>하도운동장</t>
  </si>
  <si>
    <t>제주시(구좌읍)</t>
  </si>
  <si>
    <t>한림종합운동장</t>
  </si>
  <si>
    <t>제주시
(한립읍)</t>
  </si>
  <si>
    <t>구좌체육공원
운동장</t>
  </si>
  <si>
    <t>체육시설관리사무소(064-741-0531)</t>
  </si>
  <si>
    <t>bukjeju.go.kr</t>
  </si>
  <si>
    <t>4,770㎡</t>
  </si>
  <si>
    <t>계단식(의자식)</t>
  </si>
  <si>
    <t>5,246백만원</t>
  </si>
  <si>
    <t>642백만원</t>
  </si>
  <si>
    <t>685백만원</t>
  </si>
  <si>
    <t>1개소(5600*3920)</t>
  </si>
  <si>
    <t>273백만원</t>
  </si>
  <si>
    <t>마사토,조명시설</t>
  </si>
  <si>
    <t>1(5링크)</t>
  </si>
  <si>
    <t>1,450㎡</t>
  </si>
  <si>
    <t>조천운동장</t>
  </si>
  <si>
    <t>제주시(조천읍)</t>
  </si>
  <si>
    <t>강창학종합경기장 
A구장</t>
  </si>
  <si>
    <t>강창학종합경기장 
B구장</t>
  </si>
  <si>
    <t>제주공천포전지훈련
센터 주경기장</t>
  </si>
  <si>
    <t>남원생활체육관
주경기장</t>
  </si>
  <si>
    <t>대정문화체육센터
주경기장</t>
  </si>
  <si>
    <t>안덕생활체육관
주경기장</t>
  </si>
  <si>
    <t>표선생활체육관
주경기장</t>
  </si>
  <si>
    <t>성산국민체육센터
주경기장</t>
  </si>
  <si>
    <t>(인조구장1면)</t>
  </si>
  <si>
    <t>수산항 요트장</t>
  </si>
  <si>
    <t>2015년말 기준</t>
  </si>
  <si>
    <t>주경기장에 포함</t>
  </si>
  <si>
    <t>국토해양부
(국유지)</t>
  </si>
  <si>
    <t>손기정체육공원 인조잔디축구장</t>
  </si>
  <si>
    <t>한강공원 이촌지구 축구장1</t>
  </si>
  <si>
    <t>한강공원 이촌 축구교육장</t>
  </si>
  <si>
    <t>살곶이체육공원 축구장</t>
  </si>
  <si>
    <t>중랑물재생센터 축구장</t>
  </si>
  <si>
    <t>어린이대공원 축구장</t>
  </si>
  <si>
    <t>아차산배수지체육공원 축구장</t>
  </si>
  <si>
    <t>한강공원 뚝섬지구 축구장</t>
  </si>
  <si>
    <t>중랑구립 잔디운동장</t>
  </si>
  <si>
    <t>용마폭포공원  인조잔디 축구장</t>
  </si>
  <si>
    <t>서울교통공사</t>
  </si>
  <si>
    <t>초안산 인조잔디축구장</t>
  </si>
  <si>
    <t>서대문구립 인조잔디 구장</t>
  </si>
  <si>
    <t>서대문구시설관리공단</t>
  </si>
  <si>
    <t>서대문구 시설관리공단</t>
  </si>
  <si>
    <t>한강공원 망원지구 축구장</t>
  </si>
  <si>
    <t>서울월드컵경기장 보조경기장</t>
  </si>
  <si>
    <t>월드컵공원 인조잔디축구장</t>
  </si>
  <si>
    <t>난지물재생센터 축구장</t>
  </si>
  <si>
    <t>고척근린공원 운동장</t>
  </si>
  <si>
    <t>독산근린공원 잔디축구장</t>
  </si>
  <si>
    <t>한강공원 양화지구 축구장</t>
  </si>
  <si>
    <t>대림체육공원 축구장</t>
  </si>
  <si>
    <t>양재근린공원 축구장</t>
  </si>
  <si>
    <t>방배 배수지 축구장</t>
  </si>
  <si>
    <t>한강공원 잠원지구 축구장</t>
  </si>
  <si>
    <t>한강공원 반포지구 축구장</t>
  </si>
  <si>
    <t>대치유수지 체육공원 축구장</t>
  </si>
  <si>
    <t>서울물재생시설공단</t>
  </si>
  <si>
    <t>한강공원 광나루지구 축구장3</t>
  </si>
  <si>
    <t>한강공원 광나루지구 축구장1~2</t>
  </si>
  <si>
    <t>강동구(직영)</t>
  </si>
  <si>
    <t>안양천 양구장 1, 2</t>
  </si>
  <si>
    <t>체육시설사업소
(위탁 : LG,두산)</t>
  </si>
  <si>
    <t>손기정체육공원 테니스장</t>
  </si>
  <si>
    <t>한강시민공원 이촌지구 테니스장</t>
  </si>
  <si>
    <t>응봉근린공원 한남테니스장</t>
  </si>
  <si>
    <t>위탁
(용산구)</t>
  </si>
  <si>
    <t>뚝섬 서울숲 테니스장</t>
  </si>
  <si>
    <t>중랑물재생센터 테니스장</t>
  </si>
  <si>
    <t>한강시민공원 뚝섬지구테니스장</t>
  </si>
  <si>
    <t>아차산배수지체육공원 테니스장</t>
  </si>
  <si>
    <t>위탁
(성북구테니스연합회)</t>
  </si>
  <si>
    <t>은평구민체육센터 테니스장</t>
  </si>
  <si>
    <t>한강공원 망원지구 테니스장</t>
  </si>
  <si>
    <t>망원나들목 테니스장</t>
  </si>
  <si>
    <t>위탁
(마포테니스연합회)</t>
  </si>
  <si>
    <t>난지물재생센터 테니스장</t>
  </si>
  <si>
    <t>고척근린공원 테니스장</t>
  </si>
  <si>
    <t>계남근린공원 테니스장</t>
  </si>
  <si>
    <t>위탁
(금천구테니스연합회)</t>
  </si>
  <si>
    <t>대림체육공원 테니스장</t>
  </si>
  <si>
    <t>보라매공원 테니스장</t>
  </si>
  <si>
    <t>노량진공원 테니스장</t>
  </si>
  <si>
    <t>동작주차공원 테니스장</t>
  </si>
  <si>
    <t>관악구민운동장 테니스장</t>
  </si>
  <si>
    <t>한강공원 잠원지구테니스장</t>
  </si>
  <si>
    <t>잠원 스포츠 파크 테니스장</t>
  </si>
  <si>
    <t>반포종합운동장 테니스장</t>
  </si>
  <si>
    <t>내곡동체육시설  테니스장</t>
  </si>
  <si>
    <t>대치 유수지체육공원 테니스장</t>
  </si>
  <si>
    <t>위탁
(송파구)</t>
  </si>
  <si>
    <t>한강시민공원 광나루지구 테니스장</t>
  </si>
  <si>
    <t>신내공원 다목적체육관</t>
  </si>
  <si>
    <t>묵동 다목적체육관</t>
  </si>
  <si>
    <t>월곡배드민턴 전용체육관</t>
  </si>
  <si>
    <t>오동근린공원 실내배드민턴장</t>
  </si>
  <si>
    <t>홍제농구장</t>
  </si>
  <si>
    <t xml:space="preserve">서대문구 </t>
  </si>
  <si>
    <t>홍제배드민턴장</t>
  </si>
  <si>
    <t>금화배드민턴장</t>
  </si>
  <si>
    <t>강서다목적체육관</t>
  </si>
  <si>
    <t>배드민턴, 농구장 등</t>
  </si>
  <si>
    <t>영등포 다목적 배드민턴 체육관</t>
  </si>
  <si>
    <t>위탁
(금천구배드민턴협회)</t>
  </si>
  <si>
    <t>선우체육관</t>
  </si>
  <si>
    <t>매봉산실내배드민턴장</t>
  </si>
  <si>
    <t>강남구도시관리공단</t>
  </si>
  <si>
    <t>올림픽공원 제1체육관</t>
  </si>
  <si>
    <t>올림픽공원 제2체육관</t>
  </si>
  <si>
    <t>효창종합사회복지관 체육관</t>
  </si>
  <si>
    <t>갈월종합사회복지관 체육관</t>
  </si>
  <si>
    <t>열린금호교육문화관 체육관</t>
  </si>
  <si>
    <t>성동구립용답체육센터</t>
  </si>
  <si>
    <t>25*15m(성인)
7.8*3.1m(유아)</t>
  </si>
  <si>
    <t>프로그램실, 목욕탕</t>
  </si>
  <si>
    <t>소체육관</t>
  </si>
  <si>
    <t>골프연습장, 스피닝실</t>
  </si>
  <si>
    <t>소체육관, 대체육관</t>
  </si>
  <si>
    <t>에어로빅,골프연습장, 
스피닝실, 기구필래테스 등</t>
  </si>
  <si>
    <t>대체육관</t>
  </si>
  <si>
    <t>에어로빅장,다목적실
관람실 등</t>
  </si>
  <si>
    <t>성북구립휘트니스센터</t>
  </si>
  <si>
    <t>강북문화예술회관</t>
  </si>
  <si>
    <t>헬스장, 기구필라테스</t>
  </si>
  <si>
    <t>배드민턴, 농구,탁구</t>
  </si>
  <si>
    <t>서대문체육회관 체육관</t>
  </si>
  <si>
    <t>위탁
(마포스포츠클럽,마포구시설관리공단)</t>
  </si>
  <si>
    <t>농구, 배드민턴,탁구</t>
  </si>
  <si>
    <t>망원나들목체육관</t>
  </si>
  <si>
    <t>위탁(마포스포츠클럽)</t>
  </si>
  <si>
    <t>36*18m</t>
  </si>
  <si>
    <t>배드민턴, 탁구
댄스스포츠</t>
  </si>
  <si>
    <t>13.4x6.1x4m</t>
  </si>
  <si>
    <t>항동생활체육관</t>
  </si>
  <si>
    <t>20x45x9.5m</t>
  </si>
  <si>
    <t>23×35m</t>
  </si>
  <si>
    <t>북카페, 쿠키룸, 무용룸</t>
  </si>
  <si>
    <t>신길종합사회복지관 체육관</t>
  </si>
  <si>
    <t>서울여성플라자 스포츠센터</t>
  </si>
  <si>
    <t>위탁 
((사)대한생활체육지도자연합회)</t>
  </si>
  <si>
    <t>강남스포츠문화센터 체육관</t>
  </si>
  <si>
    <t>망원유수지 게이트볼장</t>
  </si>
  <si>
    <t>한강공원 여의도지구 게이트볼장</t>
  </si>
  <si>
    <t>한강공원 광나루지구 게이트볼장</t>
  </si>
  <si>
    <t>성동구립용답체육센터 수영장</t>
  </si>
  <si>
    <t>서울중랑워터파크</t>
  </si>
  <si>
    <t>13
9</t>
  </si>
  <si>
    <t>325
180</t>
  </si>
  <si>
    <t>이촌 한강공원 롤러스케이트장</t>
  </si>
  <si>
    <t>살곶이체육공원 롤러스케이트장</t>
  </si>
  <si>
    <t>서울숲 스케이트파크</t>
  </si>
  <si>
    <t>안양천 오금교 인라인스케이트장</t>
  </si>
  <si>
    <t>안양천 목동교 인라인스케이트장</t>
  </si>
  <si>
    <t>안양천 오금교 하부 인라인스케이트장</t>
  </si>
  <si>
    <t>구일역 하부 인라인스케이트장</t>
  </si>
  <si>
    <t>보라매 인라인스케이트장</t>
  </si>
  <si>
    <t>반포종합운동장 인라인스케이트장</t>
  </si>
  <si>
    <t>오금공원 인라인 경기장</t>
  </si>
  <si>
    <t>종로구
(위탁 - 대한궁도협회황학정)</t>
  </si>
  <si>
    <t>석호정(남산공원)</t>
  </si>
  <si>
    <t>성동구
(위탁 - 성동구 궁도협회)</t>
  </si>
  <si>
    <t>노원구
(위탁 - 노원구궁도협회)</t>
  </si>
  <si>
    <t>강서구
(위탁 - 서울궁도협회공항정)</t>
  </si>
  <si>
    <t>관악구
(위탁 - 대한궁도협회)</t>
  </si>
  <si>
    <t>충무아트홀 스포츠센터 골프연습장</t>
  </si>
  <si>
    <t>손기정문화체육센터 골프연습장</t>
  </si>
  <si>
    <t>중구회현체육센터 골프연습장</t>
  </si>
  <si>
    <t>성북구 시설관리공단</t>
  </si>
  <si>
    <t>성북종합레포츠타운 골프연습장</t>
  </si>
  <si>
    <t>은평구민체육센터 골프연습장</t>
  </si>
  <si>
    <t>서대문구민체육회관 골프연습장</t>
  </si>
  <si>
    <t>마포아트센터 골프연습장</t>
  </si>
  <si>
    <t>마포구 마포문화재단</t>
  </si>
  <si>
    <t>마포구 시설관리공단</t>
  </si>
  <si>
    <t>목동문화체육센터 골프연습장</t>
  </si>
  <si>
    <t>구민올림픽체육센터 골프연습장</t>
  </si>
  <si>
    <t>금천구민문화체육센터 골프연습장</t>
  </si>
  <si>
    <t>금빛휘트니스센터 골프연습장</t>
  </si>
  <si>
    <t>영등포제1스포츠센터 골프연습장</t>
  </si>
  <si>
    <t>동작구민체육센터  골프연습장</t>
  </si>
  <si>
    <t>관악구민체육센터  골프연습장</t>
  </si>
  <si>
    <t>까치산체육센터 골프연습장</t>
  </si>
  <si>
    <t>반포종합운동장 체육센터 골프연습장</t>
  </si>
  <si>
    <t>서초구민체육센터 골프연습장</t>
  </si>
  <si>
    <t>언남문화체육센터 골프연습장</t>
  </si>
  <si>
    <t>방배열린문화센터 골프연습장</t>
  </si>
  <si>
    <t>강남스포츠문화센터 골프연습장</t>
  </si>
  <si>
    <t>강남청담문화센터 골프연습장</t>
  </si>
  <si>
    <t>송파구체육문화회관 골프연습장</t>
  </si>
  <si>
    <t>서울곰두리체육센터 골프연습장</t>
  </si>
  <si>
    <t>서울 근로청소년복지관 골프연습장</t>
  </si>
  <si>
    <t>위탁
(마포구체육회)</t>
  </si>
  <si>
    <t>영등포구 시설관리공단</t>
  </si>
  <si>
    <t>좌동1배수지 상부 테니스장</t>
  </si>
  <si>
    <t>위탁
(해운대구테니스협회)</t>
  </si>
  <si>
    <t>송정테니스파크</t>
  </si>
  <si>
    <t>한국철도시설공단</t>
  </si>
  <si>
    <t>맥도생태공원
테니스장</t>
  </si>
  <si>
    <t>대저생태공원
테니스장</t>
  </si>
  <si>
    <t>정관하수처리장
테니스장</t>
  </si>
  <si>
    <t>부산환경공단
정관사업소</t>
  </si>
  <si>
    <t>해운대구씨름연습장</t>
  </si>
  <si>
    <t>위탁
(해운대구씨름협회)</t>
  </si>
  <si>
    <t>12 * 12.m</t>
  </si>
  <si>
    <t>위탁
(부산중구스포츠클럽)</t>
  </si>
  <si>
    <t>탁구장 테이블 3개</t>
  </si>
  <si>
    <t>46.8×26.5×12m</t>
  </si>
  <si>
    <t>24.6×32.8×10m</t>
  </si>
  <si>
    <t>25m×16m
15m×4.4m</t>
  </si>
  <si>
    <t>다목적실,식당, 샤워실,사무실 등</t>
  </si>
  <si>
    <t>증산공원
다목적체력단련장</t>
  </si>
  <si>
    <t>19 × 17.5m</t>
  </si>
  <si>
    <t>연제구 국민체육센터 수영장</t>
  </si>
  <si>
    <t>16
4.4</t>
  </si>
  <si>
    <t>7
2</t>
  </si>
  <si>
    <t>400
66</t>
  </si>
  <si>
    <t>연제구 국민체육센터 내</t>
  </si>
  <si>
    <t>남구실내빙상장</t>
  </si>
  <si>
    <t>구민체육광장</t>
  </si>
  <si>
    <t>정, 배수지 상부</t>
  </si>
  <si>
    <t>대구FC클럽하우스 연습구장</t>
  </si>
  <si>
    <t>북구
(위탁:대구북구야구소프트볼협회)</t>
  </si>
  <si>
    <t>아크릴9</t>
  </si>
  <si>
    <t>2020.10.준공</t>
  </si>
  <si>
    <t>북구
위탁(대불스포츠클럽)</t>
  </si>
  <si>
    <t>승마힐링센터</t>
  </si>
  <si>
    <t>불로파크골프장</t>
  </si>
  <si>
    <t>불로동939, 3면 27홀</t>
  </si>
  <si>
    <t>북구
(위탁:대구북구파크골프협회)</t>
  </si>
  <si>
    <t>수성파크골프장</t>
  </si>
  <si>
    <t>고모동 금호강 둔치</t>
  </si>
  <si>
    <t>대구스포츠단훈련센터</t>
  </si>
  <si>
    <t>대구체육공원 내 위치,
합숙소 및 훈련시설</t>
  </si>
  <si>
    <t>능래근린공원축구장</t>
  </si>
  <si>
    <t>신정체육시설 야구장</t>
  </si>
  <si>
    <t>소래샛길 테니스장</t>
  </si>
  <si>
    <t>남동체육관</t>
  </si>
  <si>
    <t>강화고인돌체육관</t>
  </si>
  <si>
    <t>선학체육관</t>
  </si>
  <si>
    <t>위탁
(연수구)</t>
  </si>
  <si>
    <t>탁구, 배드민턴</t>
  </si>
  <si>
    <t>24x40</t>
  </si>
  <si>
    <t>수영장, 헬스장, GX룸, 다목적체육관 등</t>
  </si>
  <si>
    <t>농구,
배드민턴,탁구</t>
  </si>
  <si>
    <t>남동2국민체육센터</t>
  </si>
  <si>
    <t>배드민턴, 탁구, 농구장</t>
  </si>
  <si>
    <t>화장실, 사무실, 프로그램실</t>
  </si>
  <si>
    <t>강화군 생활체육센터</t>
  </si>
  <si>
    <t>34*20</t>
  </si>
  <si>
    <t>배드민턴, 체조</t>
  </si>
  <si>
    <t>사무실, 화장실 등</t>
  </si>
  <si>
    <t>송도체육센터</t>
  </si>
  <si>
    <t xml:space="preserve">위탁
(연수구시설안전관리공단) </t>
  </si>
  <si>
    <t>33M×20</t>
  </si>
  <si>
    <t>문화강좌실, 탁구장, 스피닝실, gx실, 사무실, 매정,카페, 샤워실, 탈의실 등</t>
  </si>
  <si>
    <t>농구,탁구,배드민턴,뉴스포츠</t>
  </si>
  <si>
    <t>생활체육프로그램실1·2·3,체력단련실,사격실,운영사무실,가족샤워실,탈의실,휴게실 등</t>
  </si>
  <si>
    <t>농구,탁구,배드민턴,휠체어럭비</t>
  </si>
  <si>
    <t>풋살장,이용자휴게실,사무실,샤워실등</t>
  </si>
  <si>
    <t>화평철교 게이트볼장</t>
  </si>
  <si>
    <t>14*20</t>
  </si>
  <si>
    <t>냉정1리 실내게이트볼장</t>
  </si>
  <si>
    <t>○</t>
  </si>
  <si>
    <t>등유</t>
  </si>
  <si>
    <t>연리 실내게이트볼장</t>
  </si>
  <si>
    <t>연리 514-2</t>
  </si>
  <si>
    <t>무상대부(토지소유주:강화군)</t>
  </si>
  <si>
    <t>연리마을회(능진)</t>
  </si>
  <si>
    <t>선두4리 실내게이트볼장</t>
  </si>
  <si>
    <t>선두리 930-6</t>
  </si>
  <si>
    <t>홍순신</t>
  </si>
  <si>
    <t>노인회</t>
  </si>
  <si>
    <t>능내리 245-1</t>
  </si>
  <si>
    <t>토지주 광산김씨능내리종친회</t>
  </si>
  <si>
    <t>능내리게이트볼회</t>
  </si>
  <si>
    <t>200l</t>
  </si>
  <si>
    <t>천막식</t>
  </si>
  <si>
    <t>건평리 전천후 게이트볼장</t>
  </si>
  <si>
    <t>건평리 391-8</t>
  </si>
  <si>
    <t>토지주 건평리새마을회</t>
  </si>
  <si>
    <t>건평리게이트볼회</t>
  </si>
  <si>
    <t>인산2리 전천후 게이트볼장</t>
  </si>
  <si>
    <t>인산리 1115-5</t>
  </si>
  <si>
    <t>군유지</t>
  </si>
  <si>
    <t>인산리게이트볼회</t>
  </si>
  <si>
    <t>하일리 전천후 게이트볼장</t>
  </si>
  <si>
    <t>하일리 189</t>
  </si>
  <si>
    <t>하일리게이트볼회</t>
  </si>
  <si>
    <t>신당리 전천후 게이트볼장</t>
  </si>
  <si>
    <t>신당리662-2</t>
  </si>
  <si>
    <t>신당 게이트볼회</t>
  </si>
  <si>
    <t>인사리 실내게이트볼장</t>
  </si>
  <si>
    <t>인사976-1일원</t>
  </si>
  <si>
    <t>교동노인건강게이트볼장</t>
  </si>
  <si>
    <t>대룡리1113-4</t>
  </si>
  <si>
    <t>교동건강노인회</t>
  </si>
  <si>
    <t>석포리 전천후 게이트볼장</t>
  </si>
  <si>
    <t>석포리 295-4</t>
  </si>
  <si>
    <t>강화군 소유</t>
  </si>
  <si>
    <t>석포리 게이트볼회</t>
  </si>
  <si>
    <t>400ℓ</t>
  </si>
  <si>
    <t>강화군노인문화센터
수영장</t>
  </si>
  <si>
    <t>대한노인회
강화군지부</t>
  </si>
  <si>
    <t>송도체육센터 수영장</t>
  </si>
  <si>
    <t>연수구시설안전관리공단</t>
  </si>
  <si>
    <t>위탁
(연수구시설안전관리공단)</t>
  </si>
  <si>
    <t>클레이/인조잔디</t>
  </si>
  <si>
    <t>위탁
(사)파라미타청소년연합회</t>
  </si>
  <si>
    <t>동아리연습실, 탁구장</t>
  </si>
  <si>
    <t>발산 게이트볼장</t>
  </si>
  <si>
    <t>13×22</t>
  </si>
  <si>
    <t>동구풋살경기장</t>
  </si>
  <si>
    <t>위탁
(동구 체육회)</t>
  </si>
  <si>
    <t>동구지원교하부족구장</t>
  </si>
  <si>
    <t>안영생활체육시설단지</t>
  </si>
  <si>
    <t>위탁 
(㈜월드스포츠컨설팅)</t>
  </si>
  <si>
    <t>위탁 
(사단법인대한청소년스포츠클럽연맹)</t>
  </si>
  <si>
    <t>(재)하나금융축구단</t>
  </si>
  <si>
    <t>2020. 1. 31. 시설운영주체
변경(공단-&gt;재단)</t>
  </si>
  <si>
    <t>로비확장('20)</t>
  </si>
  <si>
    <t>위탁
(센트럴 휘트니스(주))</t>
  </si>
  <si>
    <t>유성종합스포츠센터</t>
  </si>
  <si>
    <t>위탁
(유성스포츠클럽)</t>
  </si>
  <si>
    <t>회의실, 헬스장, GX룸, 레슬링훈련장</t>
  </si>
  <si>
    <t>위탁
(센트럴휘트니스(주))</t>
  </si>
  <si>
    <t>울산종합운동장</t>
  </si>
  <si>
    <t>울산종합운동장
보조조경기장</t>
  </si>
  <si>
    <t>농소운동장</t>
  </si>
  <si>
    <t>축구장, 육상트랙, 인라인
스케이트장, 다목적구장 등</t>
  </si>
  <si>
    <t>68
64</t>
  </si>
  <si>
    <t>축구장 3면, 풋살경기장 1면, 
육상트랙</t>
  </si>
  <si>
    <t>축구장1면,트랙4
레인,농구장1면</t>
  </si>
  <si>
    <t>축구장 2면
다목적구장 1면
파고라 5동</t>
  </si>
  <si>
    <t>중구다목적구장</t>
  </si>
  <si>
    <t>축구장1면, 화장실</t>
  </si>
  <si>
    <t>울산</t>
  </si>
  <si>
    <t>문수야구장</t>
  </si>
  <si>
    <t>90,92</t>
  </si>
  <si>
    <t>90,70</t>
  </si>
  <si>
    <t>하드 4
인조잔디 4</t>
  </si>
  <si>
    <t>하드 5
인조잔디 6</t>
  </si>
  <si>
    <t>중구테니스장</t>
  </si>
  <si>
    <t>한국석유공사 옆 수영장건물 지상1층 위치</t>
  </si>
  <si>
    <t>남산레포츠공원테니스장</t>
  </si>
  <si>
    <t>남산레포츠공원내</t>
  </si>
  <si>
    <t>(사)울산동구공공스포츠클럽</t>
  </si>
  <si>
    <t>북구시설관리공단</t>
  </si>
  <si>
    <t>호계문화체육센터</t>
  </si>
  <si>
    <t>에어로빅, 탁구 등</t>
  </si>
  <si>
    <t>향교 게이트볼장</t>
  </si>
  <si>
    <t>온양 운화 다목적구장 내 
(게이트볼장)</t>
  </si>
  <si>
    <t>울산시설공단</t>
  </si>
  <si>
    <t>호계문화체육센터 수영장</t>
  </si>
  <si>
    <t>체육센터 내</t>
  </si>
  <si>
    <t>울산인공암벽장</t>
  </si>
  <si>
    <t>중산다목적구장</t>
  </si>
  <si>
    <t>상안풋살구장</t>
  </si>
  <si>
    <t>풋살장 1면
('19년 리모델링)</t>
  </si>
  <si>
    <t>명촌다목적구장</t>
  </si>
  <si>
    <t>풋살장 1면
('20년 리모델링)</t>
  </si>
  <si>
    <t>효문다목적구장</t>
  </si>
  <si>
    <t>화봉다목적구장</t>
  </si>
  <si>
    <t>풋살장 1면
('20년 재건립)</t>
  </si>
  <si>
    <t>의정부배수지 테니스장</t>
  </si>
  <si>
    <t>선수용</t>
  </si>
  <si>
    <t>2020년 2층 증축공사(연면적541㎡증가)</t>
  </si>
  <si>
    <t>농구 28×15</t>
  </si>
  <si>
    <t>휴게실, 탈의실, 샤워실, 창고, 사무실 등</t>
  </si>
  <si>
    <t>귀전1리 게이트볼장</t>
  </si>
  <si>
    <t>양곡리 게이트볼장</t>
  </si>
  <si>
    <t>학운6리 게이트볼장</t>
  </si>
  <si>
    <t>개곡리 게이트볼장</t>
  </si>
  <si>
    <t>북변동 게이트볼장</t>
  </si>
  <si>
    <t>풍무동 게이트볼장</t>
  </si>
  <si>
    <t>농구장 1/2면</t>
  </si>
  <si>
    <t>삼척복합체육공원</t>
  </si>
  <si>
    <t>홍천읍생활체육공원 축구장</t>
  </si>
  <si>
    <t>기린생활체육공원운동장(축구장)</t>
  </si>
  <si>
    <t>남생활체육공원운동장(축구장)</t>
  </si>
  <si>
    <t>남면생활체육공원운동장(축구장)</t>
  </si>
  <si>
    <t>원통생활체육공원운동장(축구장)</t>
  </si>
  <si>
    <t>서화생활체육공원 운동장(축구장)</t>
  </si>
  <si>
    <t>삼척복합체육공원 야구장</t>
  </si>
  <si>
    <t>영월야구장(별마로구장)</t>
  </si>
  <si>
    <t>영월군 야구협회</t>
  </si>
  <si>
    <t>정선군야구장</t>
  </si>
  <si>
    <t>인조잔대</t>
  </si>
  <si>
    <t>92(1루)
85(3루)</t>
  </si>
  <si>
    <t>2개구장</t>
  </si>
  <si>
    <t>영월군 테니스협회</t>
  </si>
  <si>
    <t>안산동호회, 일이회</t>
  </si>
  <si>
    <t>케미컬2</t>
  </si>
  <si>
    <t>삼척시민체육관</t>
  </si>
  <si>
    <t>탁구전용생활체육관</t>
  </si>
  <si>
    <t>인제체육관</t>
  </si>
  <si>
    <t>9m x 18m</t>
  </si>
  <si>
    <t>배드민턴,족구,탁구</t>
  </si>
  <si>
    <t>서석면 다목적체육시설(청량리)</t>
  </si>
  <si>
    <t>15m x 17m</t>
  </si>
  <si>
    <t>내면 다목적체육시설(자운2리)</t>
  </si>
  <si>
    <t>12m x 18m</t>
  </si>
  <si>
    <t>게이트볼협회 중동분회</t>
  </si>
  <si>
    <t>한반도면주민협의회</t>
  </si>
  <si>
    <t>용평소규모실내체육관</t>
  </si>
  <si>
    <t>위탁
(용평헬스동호회)</t>
  </si>
  <si>
    <t>화천 생활체육공원 휘트니스센터</t>
  </si>
  <si>
    <t>하늘내린센터 스포츠동</t>
  </si>
  <si>
    <t>상남체육관</t>
  </si>
  <si>
    <t>인제다목적체육관</t>
  </si>
  <si>
    <t>남면체육관</t>
  </si>
  <si>
    <t>30.8m*20.3m</t>
  </si>
  <si>
    <t>양양 국민체육센터</t>
  </si>
  <si>
    <t>37.8m x 24.3m</t>
  </si>
  <si>
    <t>체력단련실, 다목적실, 샤워장</t>
  </si>
  <si>
    <t>양양 생활체육센터</t>
  </si>
  <si>
    <t>신사우동 게이트볼장</t>
  </si>
  <si>
    <t>25×18m</t>
  </si>
  <si>
    <t>하화계1리 실내게이트볼장</t>
  </si>
  <si>
    <t>창촌2리 게이트볼장</t>
  </si>
  <si>
    <t>게이트볼협회 상동분회</t>
  </si>
  <si>
    <t>게이트볼협회 석항분회</t>
  </si>
  <si>
    <t>게이트볼협회 옥동분회</t>
  </si>
  <si>
    <t>북면 문곡2리</t>
  </si>
  <si>
    <t>게이트볼협회 마차분회</t>
  </si>
  <si>
    <t>게이트볼협회 쌍용분회</t>
  </si>
  <si>
    <t>게이트볼협회 주천분회</t>
  </si>
  <si>
    <t>게이트볼협회 무릉도원분회</t>
  </si>
  <si>
    <t>영월군 게이트볼협회</t>
  </si>
  <si>
    <t>덕포10개리 이장 게이트볼 운영관리위원회</t>
  </si>
  <si>
    <t>게이트볼협회 금마분회</t>
  </si>
  <si>
    <t xml:space="preserve">진부체육공원 </t>
  </si>
  <si>
    <t>가아1리 게이트볼장</t>
  </si>
  <si>
    <t>마을소재</t>
  </si>
  <si>
    <t>가아2리 게이트볼장</t>
  </si>
  <si>
    <t>신남전천후게이트볼장</t>
  </si>
  <si>
    <t>원통전천후게이트볼장</t>
  </si>
  <si>
    <t>어론리전천후게이트볼장</t>
  </si>
  <si>
    <t>하남1리 게이트볼장</t>
  </si>
  <si>
    <t>원주시시설관리공단</t>
  </si>
  <si>
    <t>영월군 시설관리공단</t>
  </si>
  <si>
    <t>삼척복합체육공원
족구장</t>
  </si>
  <si>
    <t>영월군 장애인 론볼클럽</t>
  </si>
  <si>
    <t>영월군 축구협회</t>
  </si>
  <si>
    <t>영월군 족구협회</t>
  </si>
  <si>
    <t>영월그라운드골프협회</t>
  </si>
  <si>
    <t>연당초등학교</t>
  </si>
  <si>
    <t>봉래중학교</t>
  </si>
  <si>
    <t>마차초등학교</t>
  </si>
  <si>
    <t>옥동중학교</t>
  </si>
  <si>
    <t>무릉초등학교</t>
  </si>
  <si>
    <t>주천고등학교</t>
  </si>
  <si>
    <t>한국소방마이스터고등학교</t>
  </si>
  <si>
    <t>영월군 파크골프협회</t>
  </si>
  <si>
    <t>정선읍파크골프협회</t>
  </si>
  <si>
    <t>북평면
파크골프협회</t>
  </si>
  <si>
    <t>정선읍
그라운드골프협회</t>
  </si>
  <si>
    <t>양구그라운드골프장</t>
  </si>
  <si>
    <t>양구인공암벽장</t>
  </si>
  <si>
    <t>양구실외볼더링장</t>
  </si>
  <si>
    <t>인제풋살구장</t>
  </si>
  <si>
    <t>남면족구장</t>
  </si>
  <si>
    <t>원통족구장</t>
  </si>
  <si>
    <t>기린면족국장</t>
  </si>
  <si>
    <t>원통농구장</t>
  </si>
  <si>
    <t>서화농구장</t>
  </si>
  <si>
    <t>실내훈련장</t>
  </si>
  <si>
    <t>간성생활체육공원
풋살구장</t>
  </si>
  <si>
    <t>진천종합스포츠타운축구장</t>
  </si>
  <si>
    <t>인조진디</t>
  </si>
  <si>
    <t>인조잔디 조성</t>
  </si>
  <si>
    <t>옥천 공설테니스장</t>
  </si>
  <si>
    <t>중앙공원소프트테니스장</t>
  </si>
  <si>
    <t>진전종합스포츠타운 테니스장</t>
  </si>
  <si>
    <t>하드코트(실내)
인조잔디(실외)</t>
  </si>
  <si>
    <t>16X26</t>
  </si>
  <si>
    <t>진천종합스포츠타운 씨름장</t>
  </si>
  <si>
    <t>17mX17m</t>
  </si>
  <si>
    <t>진천종합스포츠타운 다목적체육관</t>
  </si>
  <si>
    <t>47.5x37.3m</t>
  </si>
  <si>
    <t>제천 인라인경기장</t>
  </si>
  <si>
    <t>제천시 시설관리사업소</t>
  </si>
  <si>
    <t>청주실내빙상장</t>
  </si>
  <si>
    <t>수안보인공암벽장</t>
  </si>
  <si>
    <t>보치아전용구장</t>
  </si>
  <si>
    <t>단월파크골프장</t>
  </si>
  <si>
    <t>원주지방국토관리청 시행</t>
  </si>
  <si>
    <t>그라운드골프장
(생활체육공원내)</t>
  </si>
  <si>
    <t>2015
2020</t>
  </si>
  <si>
    <t>당진종합운동장</t>
  </si>
  <si>
    <t>건강마당㈜(BTL)</t>
  </si>
  <si>
    <t>생태공원</t>
  </si>
  <si>
    <t>보령시
(시설관리공단)</t>
  </si>
  <si>
    <t>웅천체육공원</t>
  </si>
  <si>
    <t>당진시
(체육진흥과)</t>
  </si>
  <si>
    <t>무한천체육공원 축구장3</t>
  </si>
  <si>
    <t>안면다목적운동장</t>
  </si>
  <si>
    <t>미산야구장</t>
  </si>
  <si>
    <t>곡교천시민체육공원 
제1,2야구장</t>
  </si>
  <si>
    <t>제4야구장</t>
  </si>
  <si>
    <t>배방갈매체육공원 야구장</t>
  </si>
  <si>
    <t>레포츠공원 야구장</t>
  </si>
  <si>
    <t>산너울야구장</t>
  </si>
  <si>
    <t>천안시
(체육진흥과)</t>
  </si>
  <si>
    <t>공주시
(공주시테니스연합회)</t>
  </si>
  <si>
    <t>죽정동 테니스장</t>
  </si>
  <si>
    <t>서천 종합운동장 테니스장</t>
  </si>
  <si>
    <t>인조잔디3
클레이2</t>
  </si>
  <si>
    <t>공주시
(공주시탁구연합회)</t>
  </si>
  <si>
    <t>공주시
(공주시론볼연합회)</t>
  </si>
  <si>
    <t>아산시
(시설관리공단)</t>
  </si>
  <si>
    <t>동고동락 전천후 구장</t>
  </si>
  <si>
    <t>공업화박판강구조(PEB)</t>
  </si>
  <si>
    <t>복재</t>
  </si>
  <si>
    <t>서천군
(서천군 체육회 위탁)</t>
  </si>
  <si>
    <t>민간시설 이전 사용</t>
  </si>
  <si>
    <t>한들문화센터</t>
  </si>
  <si>
    <t>50m×8레인</t>
  </si>
  <si>
    <t>당진시
(시설관리사업소)</t>
  </si>
  <si>
    <t>송악문화스포츠센터</t>
  </si>
  <si>
    <t>42x28x11m</t>
  </si>
  <si>
    <t>25mx레인</t>
  </si>
  <si>
    <t>골프연습장, 주민생활시설</t>
  </si>
  <si>
    <t>남부문화스포츠센터</t>
  </si>
  <si>
    <t>30x24x11m</t>
  </si>
  <si>
    <t>배드민턴, 각종 체육외 행사</t>
  </si>
  <si>
    <t>석문문화스포츠센터</t>
  </si>
  <si>
    <t>당구장, 탁구장, 
주민생활시설</t>
  </si>
  <si>
    <t>청양다목적체육관</t>
  </si>
  <si>
    <t>검도, 배트민턴, 배구, 탁구, 보치아 등</t>
  </si>
  <si>
    <t>화장실, 탈의실, 샤워장, 대기실 등</t>
  </si>
  <si>
    <t>쌍용1동 게이트볼장
(쌍용 배수지 게이트볼장)</t>
  </si>
  <si>
    <t>입장 게이트볼장</t>
  </si>
  <si>
    <t>직산 삼은공원 게이트볼장</t>
  </si>
  <si>
    <t>공주시
(게이트볼협회)</t>
  </si>
  <si>
    <t>보령시
(청라면사무소)</t>
  </si>
  <si>
    <t>보령시
(천북면사무소)</t>
  </si>
  <si>
    <t>보령시
(웅천읍사무소)</t>
  </si>
  <si>
    <t>대흥게이트볼장</t>
  </si>
  <si>
    <t>16.3*23</t>
  </si>
  <si>
    <t>소미게이트볼장</t>
  </si>
  <si>
    <t>아산시
(게이트볼협회 위탁)</t>
  </si>
  <si>
    <t>20m*25m</t>
  </si>
  <si>
    <t>강경읍 남교리 게이트볼장</t>
  </si>
  <si>
    <t>광석면 갈산리 게이트볼장</t>
  </si>
  <si>
    <t>벌곡면 도산리 게이트볼장</t>
  </si>
  <si>
    <t>부적면 탑정리 게이트볼장</t>
  </si>
  <si>
    <t>부창동 게이트볼장</t>
  </si>
  <si>
    <t>연무읍 봉동리 게이트볼장</t>
  </si>
  <si>
    <t>연산면 연산리 게이트볼장</t>
  </si>
  <si>
    <t>은진면 방축리 게이트볼장</t>
  </si>
  <si>
    <t>채운면 우기리 게이트볼장</t>
  </si>
  <si>
    <t>정미면 염솔
전천후게이트볼장</t>
  </si>
  <si>
    <t>당진2동 
전천후게이트볼장</t>
  </si>
  <si>
    <t>부여연합회 게이트볼장</t>
  </si>
  <si>
    <t>판교 게이트볼장</t>
  </si>
  <si>
    <t>화장실, 무대, 사무실</t>
  </si>
  <si>
    <t>장평면 미당 게이트볼장</t>
  </si>
  <si>
    <t>2019년 재건축
500</t>
  </si>
  <si>
    <t>대흥 게이트볼장</t>
  </si>
  <si>
    <t>대흥면
게이트볼분회</t>
  </si>
  <si>
    <t>장곡게이트볼분회</t>
  </si>
  <si>
    <t>아산시
(시설관리공단 위탁)</t>
  </si>
  <si>
    <t>서산인라인스케이트장</t>
  </si>
  <si>
    <t>논산학생롤러경기장</t>
  </si>
  <si>
    <t>논산계룡교육지원청</t>
  </si>
  <si>
    <t>아스콘
도막포장</t>
  </si>
  <si>
    <t>은진면,교육청에서 관리</t>
  </si>
  <si>
    <t>공주시 문화시설관리소
(궁도협회)</t>
  </si>
  <si>
    <t>천안승마장</t>
  </si>
  <si>
    <t>천안시승마협회</t>
  </si>
  <si>
    <t>BTL</t>
  </si>
  <si>
    <t>공주시
(문화체육과)</t>
  </si>
  <si>
    <t>보령스포츠클라이밍</t>
  </si>
  <si>
    <t>보령종합경기장내 위치</t>
  </si>
  <si>
    <t>서산 그라운드골프장</t>
  </si>
  <si>
    <t>9,490㎡</t>
  </si>
  <si>
    <t>위탁(당진시 스포츠 클라이밍협회)</t>
  </si>
  <si>
    <t>금산군탁구장</t>
  </si>
  <si>
    <t>장수가야운동장</t>
  </si>
  <si>
    <t>장수가야운동장 야구장</t>
  </si>
  <si>
    <t>지평선 테니스장</t>
  </si>
  <si>
    <t>검산체육공원&gt;시설명칭변경</t>
  </si>
  <si>
    <t>볏골테니스장</t>
  </si>
  <si>
    <t>시민운동장 테니스장&gt;시설명칭변경</t>
  </si>
  <si>
    <t>장수가야운동장
테니스장</t>
  </si>
  <si>
    <t>임실군 씨름장</t>
  </si>
  <si>
    <t>13.8*12</t>
  </si>
  <si>
    <t>적성면</t>
  </si>
  <si>
    <t>인계면</t>
  </si>
  <si>
    <t>복흥면</t>
  </si>
  <si>
    <t>풍산면</t>
  </si>
  <si>
    <t>금과면</t>
  </si>
  <si>
    <t>구림면 체육관</t>
  </si>
  <si>
    <t>구림면</t>
  </si>
  <si>
    <t>팔덕면 체육관</t>
  </si>
  <si>
    <t>팔덕면</t>
  </si>
  <si>
    <t xml:space="preserve">고창군 </t>
  </si>
  <si>
    <t>신림면 다목적체육관</t>
  </si>
  <si>
    <t>신림면</t>
  </si>
  <si>
    <t>29×25.2m</t>
  </si>
  <si>
    <t>화장실, 샤워실, 사무실 등</t>
  </si>
  <si>
    <t>해리면 체육센터</t>
  </si>
  <si>
    <t>해리면</t>
  </si>
  <si>
    <t>19.7×27.5×13.5m</t>
  </si>
  <si>
    <t>옥서다목적구장 게이트볼장</t>
  </si>
  <si>
    <t>누락 시설 추가</t>
  </si>
  <si>
    <t>쌍치면</t>
  </si>
  <si>
    <t>유등면</t>
  </si>
  <si>
    <t>동계면</t>
  </si>
  <si>
    <t>인계 실내게이트볼장</t>
  </si>
  <si>
    <t>팔덕 실내게이트볼장</t>
  </si>
  <si>
    <t>22mⅹ18m</t>
  </si>
  <si>
    <t>공음 전천후게이트볼장(군유)</t>
  </si>
  <si>
    <t>이서 문화체육센터 수영장</t>
  </si>
  <si>
    <t>청소년수련관
롤러스케이트장</t>
  </si>
  <si>
    <t>전지훈련트레이닝센터</t>
  </si>
  <si>
    <t>팔마유소년축구장</t>
  </si>
  <si>
    <t>둔치체육공원
축구장1</t>
  </si>
  <si>
    <t>종합운동장 보조축구장</t>
  </si>
  <si>
    <t>종합운동장축구장</t>
  </si>
  <si>
    <t>광양공설운동장
축구전용1구장</t>
  </si>
  <si>
    <t>광양공설운동장
축구전용2구장</t>
  </si>
  <si>
    <t>환경사업소
축구장</t>
  </si>
  <si>
    <t>천연전디</t>
  </si>
  <si>
    <t>마동 축구전용 1구장</t>
  </si>
  <si>
    <t>마동 축구전용 2구장</t>
  </si>
  <si>
    <t>백진공원
잔디구장</t>
  </si>
  <si>
    <t>고서생활체육공원</t>
  </si>
  <si>
    <t>에코스포츠파크</t>
  </si>
  <si>
    <t>동악체육공원</t>
  </si>
  <si>
    <t>청근콘크리트</t>
  </si>
  <si>
    <t>심청체육공원</t>
  </si>
  <si>
    <t>구례 공설운동장
보조축구장</t>
  </si>
  <si>
    <t>인조잔디 1
천연잔디 2
토사   1</t>
  </si>
  <si>
    <t>60
65
68</t>
  </si>
  <si>
    <t>90
105
104</t>
  </si>
  <si>
    <t>고흥 박지성공설운동장</t>
  </si>
  <si>
    <t>고흥 생활체육공원
축구장(1구장, 보조구장)</t>
  </si>
  <si>
    <t>고흥 생활체육공원
축구장(2구장)</t>
  </si>
  <si>
    <t>도양 김태영축구장</t>
  </si>
  <si>
    <t>화순보조경기장</t>
  </si>
  <si>
    <t>화순 인조잔디구장</t>
  </si>
  <si>
    <t>다지리 구장</t>
  </si>
  <si>
    <t>영벽정 구장</t>
  </si>
  <si>
    <t>축구전용경기장</t>
  </si>
  <si>
    <t>우슬체육공원
축구장</t>
  </si>
  <si>
    <t>해남도립공원
축구장</t>
  </si>
  <si>
    <t>우수영 축구장</t>
  </si>
  <si>
    <t>황토나라테마촌
축구장</t>
  </si>
  <si>
    <t>삼호천연잔디구장</t>
  </si>
  <si>
    <t>삼호근린공원
축구장</t>
  </si>
  <si>
    <t>2002
(2011)</t>
  </si>
  <si>
    <t>무안스포츠파크
축구장</t>
  </si>
  <si>
    <t>함평 공설운동장</t>
  </si>
  <si>
    <t>함평 축구장</t>
  </si>
  <si>
    <t>축구전용경기장(B)</t>
  </si>
  <si>
    <t>축구전용경기장(A)</t>
  </si>
  <si>
    <t>해신축구전용구장</t>
  </si>
  <si>
    <t>의자, 계단식</t>
  </si>
  <si>
    <t>아리랑체육공원
(축구 보조구장)</t>
  </si>
  <si>
    <t>축구보조구장</t>
  </si>
  <si>
    <t>우전 운동장</t>
  </si>
  <si>
    <t>임자면 관상리 산87</t>
  </si>
  <si>
    <t>대광 운동장</t>
  </si>
  <si>
    <t>지도 운동장</t>
  </si>
  <si>
    <t>자은두모운동장</t>
  </si>
  <si>
    <t>안좌 해변운동장</t>
  </si>
  <si>
    <t>신안 축구장</t>
  </si>
  <si>
    <t>도초 종합운동장</t>
  </si>
  <si>
    <t>하의 종합운동장</t>
  </si>
  <si>
    <t>비금 대광축구장</t>
  </si>
  <si>
    <t>자은 둔장 운동장</t>
  </si>
  <si>
    <t>팔금 운동장</t>
  </si>
  <si>
    <t>지도봉황경기장</t>
  </si>
  <si>
    <t>해남야구장</t>
  </si>
  <si>
    <t>백수수변공원
간이야구장</t>
  </si>
  <si>
    <t>워라밸 돔 경기장</t>
  </si>
  <si>
    <t>(구)무안고 체육관</t>
  </si>
  <si>
    <t>핸드볼, 배구</t>
  </si>
  <si>
    <t>화순복싱체육관</t>
  </si>
  <si>
    <t>철골콘크리트조</t>
  </si>
  <si>
    <t>팔마국민체육센터</t>
  </si>
  <si>
    <t>32x42m</t>
  </si>
  <si>
    <t>탁구,체력단련</t>
  </si>
  <si>
    <t>장원관</t>
  </si>
  <si>
    <t>도양농어촌복합체육관</t>
  </si>
  <si>
    <t>피지컬센터</t>
  </si>
  <si>
    <t>샤워장, 화장실</t>
  </si>
  <si>
    <t>공설운동장 실내체육관</t>
  </si>
  <si>
    <t>30×45.5m</t>
  </si>
  <si>
    <t>광양 실내게이트볼장</t>
  </si>
  <si>
    <t>태인 실내게이트볼장</t>
  </si>
  <si>
    <t>마동 실내게이트볼장</t>
  </si>
  <si>
    <t>봉강 실내게이트볼장</t>
  </si>
  <si>
    <t>옥곡 실내게이트볼장</t>
  </si>
  <si>
    <t>옥룡 실내게이트볼장</t>
  </si>
  <si>
    <t>고달면 게이트볼장</t>
  </si>
  <si>
    <t>무창리 게이트볼장</t>
  </si>
  <si>
    <t>오산면 게이트볼장</t>
  </si>
  <si>
    <t>득량면 전천후게이트볼장</t>
  </si>
  <si>
    <t>회령 전천후게이트볼장</t>
  </si>
  <si>
    <t>웅치면 전천후게이트볼장</t>
  </si>
  <si>
    <t>회진면 전천후게이트볼장</t>
  </si>
  <si>
    <t>망운전천후게이트볼장</t>
  </si>
  <si>
    <t>해보 전전후게이트볼장</t>
  </si>
  <si>
    <t>금당 전천후게이트볼장</t>
  </si>
  <si>
    <t>금일 전천후게이트볼장</t>
  </si>
  <si>
    <t>군내면 어울림게이트볼장</t>
  </si>
  <si>
    <t>고군면 장등게이트볼장</t>
  </si>
  <si>
    <t>임회면 광석게이트볼장</t>
  </si>
  <si>
    <t>옥내1면</t>
  </si>
  <si>
    <t>우산궁도장</t>
  </si>
  <si>
    <t>광영궁도장</t>
  </si>
  <si>
    <t>중마궁도장</t>
  </si>
  <si>
    <t>위탁(마로정)</t>
  </si>
  <si>
    <t>남해수질관리사무소
파크골프장</t>
  </si>
  <si>
    <t>정남진리조트풋살장</t>
  </si>
  <si>
    <t>형산강체육공원 축구장</t>
  </si>
  <si>
    <t>외동생활체육공원 축구장</t>
  </si>
  <si>
    <t>제1복합운동장</t>
  </si>
  <si>
    <t>인조잔디 조성
(준공일 2020.8.31)</t>
  </si>
  <si>
    <t>금호강 축구장</t>
  </si>
  <si>
    <t>유소년축구장</t>
  </si>
  <si>
    <t>문경야구장(1구장)</t>
  </si>
  <si>
    <t>문경야구장(2구장)</t>
  </si>
  <si>
    <t>건천생활체육공원 테니스장</t>
  </si>
  <si>
    <t>아크릴 하드코트 바닥재 5mm(리바운드 에이스프로 포설형 5mm)</t>
  </si>
  <si>
    <t>문경국제소프트테니스장</t>
  </si>
  <si>
    <t>울진실내테니스장</t>
  </si>
  <si>
    <t>20년 신설</t>
  </si>
  <si>
    <t>예천군탁구협회(위탁)</t>
  </si>
  <si>
    <t>2020년 증축</t>
  </si>
  <si>
    <t>제동관</t>
  </si>
  <si>
    <t>공업화박판강구조</t>
  </si>
  <si>
    <t>배드민턴,,배구</t>
  </si>
  <si>
    <t>다목적생활체육관</t>
  </si>
  <si>
    <t>10.5x15.7mx2개층</t>
  </si>
  <si>
    <t>봉화국민체육센터</t>
  </si>
  <si>
    <t>봉화군시설관리사업소</t>
  </si>
  <si>
    <t>26.05×37.8</t>
  </si>
  <si>
    <t>하양 게이트볼장</t>
  </si>
  <si>
    <t>자인 게이트볼장</t>
  </si>
  <si>
    <t>사동 게이트볼장</t>
  </si>
  <si>
    <t>22*18.2*6.0</t>
  </si>
  <si>
    <t>북경주체육문화센터
수영장</t>
  </si>
  <si>
    <t>민간(관리위탁)</t>
  </si>
  <si>
    <t>영양군 골프연습장</t>
  </si>
  <si>
    <t>행정재산관리위탁
(수탁자 : ㈜한남)</t>
  </si>
  <si>
    <t>영길운동장 축구장</t>
  </si>
  <si>
    <t>항공테마축구장</t>
  </si>
  <si>
    <t>명칭(정동 생활체육시설(축구장)에서 항공테마축구장으로 변경), 건설사업비 변경</t>
  </si>
  <si>
    <t>사등면 지석리 1223</t>
  </si>
  <si>
    <t>고현동 906</t>
  </si>
  <si>
    <t>하청면 하청리 628-29</t>
  </si>
  <si>
    <t>하청스포츠타운 축구장</t>
  </si>
  <si>
    <t>거제면 거제남서로 3485-17</t>
  </si>
  <si>
    <t>천성산체육공원</t>
  </si>
  <si>
    <t>인조잔디(2019년 교체)</t>
  </si>
  <si>
    <t>창녕스포츠파크 축구장</t>
  </si>
  <si>
    <t>남해군 체육진흥과</t>
  </si>
  <si>
    <t>스포츠파크 잔디구장1</t>
  </si>
  <si>
    <t>스포츠파크 잔디구장2</t>
  </si>
  <si>
    <t>플러버</t>
  </si>
  <si>
    <t>고현동 564</t>
  </si>
  <si>
    <t>아주로3길 55-1(아주동)</t>
  </si>
  <si>
    <t>국산로 187(옥포동)</t>
  </si>
  <si>
    <t>둔덕면 거제남서로 4557</t>
  </si>
  <si>
    <t>문화시설사업소</t>
  </si>
  <si>
    <t>동고성체육공원</t>
  </si>
  <si>
    <t>북면 사회인야구장(1)</t>
  </si>
  <si>
    <t>하청스포츠타운 야구장</t>
  </si>
  <si>
    <t>창녕스포츠파크 야구장</t>
  </si>
  <si>
    <t>위탁
(사)진주스포츠클럽</t>
  </si>
  <si>
    <t>계룡로11길 27(고현동)</t>
  </si>
  <si>
    <t>능포로8길 21(능포동)</t>
  </si>
  <si>
    <t>옥포로 296-8(옥포동)</t>
  </si>
  <si>
    <t>고현동 1053-2</t>
  </si>
  <si>
    <t>연초면 송정리 323</t>
  </si>
  <si>
    <t>일운면 구조라로2길 26</t>
  </si>
  <si>
    <t>동면체육귱원</t>
  </si>
  <si>
    <t>인조잔디2
하드코트2</t>
  </si>
  <si>
    <t>공설씨름장</t>
  </si>
  <si>
    <t>직사각형</t>
  </si>
  <si>
    <t>19*18</t>
  </si>
  <si>
    <t>연면적 수정</t>
  </si>
  <si>
    <t>철골, 철근 콘크리트조</t>
  </si>
  <si>
    <t>부지면적, 건축구조, 면적 수정</t>
  </si>
  <si>
    <t>삼천포보조체육관</t>
  </si>
  <si>
    <t>철골,철근콘크리트</t>
  </si>
  <si>
    <t>농구, 배구, 배드민턴, 
유도</t>
  </si>
  <si>
    <t>기타체육시설로 이동</t>
  </si>
  <si>
    <t>50m×45m</t>
  </si>
  <si>
    <t>창선생활체육관</t>
  </si>
  <si>
    <t>36×19.2m(렉스코트)</t>
  </si>
  <si>
    <t>관리사무실, 화장실</t>
  </si>
  <si>
    <t>갈전게이트볼장</t>
  </si>
  <si>
    <t>사림게이트볼장</t>
  </si>
  <si>
    <t>가천 게이트볼장</t>
  </si>
  <si>
    <t>개천면 일원</t>
  </si>
  <si>
    <t>설천게이트볼장1
(실내)</t>
  </si>
  <si>
    <t>설천게이트볼장2
(실내)</t>
  </si>
  <si>
    <t>대서게이트볼장
(실내, 실외)</t>
  </si>
  <si>
    <t>중현게이트볼장
(실내, 실외)</t>
  </si>
  <si>
    <t>동천게이트볼장
(실내)</t>
  </si>
  <si>
    <t>창선게이트볼장
(실내, 실외)</t>
  </si>
  <si>
    <t>고현도마게이트볼장
(실내2)</t>
  </si>
  <si>
    <t>이동초음게이트볼장
(실내)</t>
  </si>
  <si>
    <t>고현게이트볼장
(실내)</t>
  </si>
  <si>
    <t>남면게이트볼장
(실내, 실외)</t>
  </si>
  <si>
    <t>남해군게이트볼장
(실내2, 실외2)</t>
  </si>
  <si>
    <t>상주게이트볼장
(실내, 실외)</t>
  </si>
  <si>
    <t>서상게이트볼장
(실내, 실외)</t>
  </si>
  <si>
    <t>이동무림게이트볼장
(실내)</t>
  </si>
  <si>
    <t>외금게이트볼장
(실외)</t>
  </si>
  <si>
    <t>미조게이트볼장
(실외)</t>
  </si>
  <si>
    <t>삼동지족게이트볼장
(실내)</t>
  </si>
  <si>
    <t>신안면 하정리 567</t>
  </si>
  <si>
    <t>남하면 지산리 전천후 게이트볼장</t>
  </si>
  <si>
    <t xml:space="preserve">월천권역 전천후 게이트볼장  </t>
  </si>
  <si>
    <t>장승로 145(장승포동)</t>
  </si>
  <si>
    <t>님해군 체육진흥과</t>
  </si>
  <si>
    <t>하동국민체육센터 수영장</t>
  </si>
  <si>
    <t>남부문화체육센터</t>
  </si>
  <si>
    <t>연초면 거제대로 4277</t>
  </si>
  <si>
    <t>진해양궁장</t>
  </si>
  <si>
    <t>함안군승마공원</t>
  </si>
  <si>
    <t>함안군청</t>
  </si>
  <si>
    <t>동읍운동장족구장</t>
  </si>
  <si>
    <t>동읍봉강족구장</t>
  </si>
  <si>
    <t>북면공설운동장족구장</t>
  </si>
  <si>
    <t>갈전운동장족구장</t>
  </si>
  <si>
    <t>소계천주운동장족구장</t>
  </si>
  <si>
    <t>소계체육공원족구장</t>
  </si>
  <si>
    <t>의창스포츠파크족구장</t>
  </si>
  <si>
    <t>팔용어울림운동장족구장</t>
  </si>
  <si>
    <t>명서2주민운동장족구장</t>
  </si>
  <si>
    <t>사림운동장족구장</t>
  </si>
  <si>
    <t>용호운동장족구장</t>
  </si>
  <si>
    <t>신월운동장족구장</t>
  </si>
  <si>
    <t>한마음푸르미운동장족구장</t>
  </si>
  <si>
    <t>사파주민운동장족구장</t>
  </si>
  <si>
    <t>대방체육공원족구장</t>
  </si>
  <si>
    <t>남양열린운동장족구장</t>
  </si>
  <si>
    <t>성주운동장족구장</t>
  </si>
  <si>
    <t>안민중학교옆체육시설족구장</t>
  </si>
  <si>
    <t>웅남주민운동장족구장</t>
  </si>
  <si>
    <t>귀산IC체육시설족구장</t>
  </si>
  <si>
    <t>삼진운동장족구장</t>
  </si>
  <si>
    <t>진전면생활체육시설족구장</t>
  </si>
  <si>
    <t>합성2동족구장</t>
  </si>
  <si>
    <t>회성동체육시설족구장</t>
  </si>
  <si>
    <t>내서운동장족구장</t>
  </si>
  <si>
    <t>호계운동장족구장</t>
  </si>
  <si>
    <t>영길운동장족구장</t>
  </si>
  <si>
    <t>이동운동장족구장</t>
  </si>
  <si>
    <t>진해족구전용구장</t>
  </si>
  <si>
    <t>석동상지족구장</t>
  </si>
  <si>
    <t>용원족구장</t>
  </si>
  <si>
    <t>동읍실내체육관배드민턴장</t>
  </si>
  <si>
    <t>갈전운동장배드민턴장</t>
  </si>
  <si>
    <t>천주운동장배드민턴장</t>
  </si>
  <si>
    <t>의창스포츠파크배드민턴장</t>
  </si>
  <si>
    <t>신월운동장배드민턴장</t>
  </si>
  <si>
    <t>동읍공설운동장축구장</t>
  </si>
  <si>
    <t>대산갈전운동장축구장</t>
  </si>
  <si>
    <t>사림운동장축구장</t>
  </si>
  <si>
    <t>봉곡운동장축구장</t>
  </si>
  <si>
    <t>반지어울림운동장축구장</t>
  </si>
  <si>
    <t>사파주민운동장축구장</t>
  </si>
  <si>
    <t>성주주민운동장축구장</t>
  </si>
  <si>
    <t>밀양파크골프장</t>
  </si>
  <si>
    <t>밀양그라운드골프장</t>
  </si>
  <si>
    <t>가곡체육공원(축구장)</t>
  </si>
  <si>
    <t>덕포동 710-1</t>
  </si>
  <si>
    <t>산악협회</t>
  </si>
  <si>
    <t>가례족구장</t>
  </si>
  <si>
    <t>칠곡족구장</t>
  </si>
  <si>
    <t>지정송도족구장</t>
  </si>
  <si>
    <t>창녕그라운들골프장</t>
  </si>
  <si>
    <t>영산그라운드골프장</t>
  </si>
  <si>
    <t>위탁
(영산그라운드골프동호회)</t>
  </si>
  <si>
    <t>창선체육공원
그라운드골프장</t>
  </si>
  <si>
    <t>환경녹지과</t>
  </si>
  <si>
    <t>고현그라운드골프장</t>
  </si>
  <si>
    <t>미조그라운드골프장</t>
  </si>
  <si>
    <t>팔랑족구협회</t>
  </si>
  <si>
    <t>남면족구협회</t>
  </si>
  <si>
    <t>무림족구장</t>
  </si>
  <si>
    <t>이동족구협회</t>
  </si>
  <si>
    <t>상주한려해상체육공원
족구장</t>
  </si>
  <si>
    <t>상주면족구협회</t>
  </si>
  <si>
    <t>이동무림풋살구장</t>
  </si>
  <si>
    <t>함양군볼링장</t>
  </si>
  <si>
    <t>삼가그라운드골프장</t>
  </si>
  <si>
    <t>금악리 생활체육야구장</t>
  </si>
  <si>
    <t>명도암 생활체육야구장</t>
  </si>
  <si>
    <t>제주시
(위탁 제주시청소년수련장)</t>
  </si>
  <si>
    <t>제주종합경기장
한라씨름장</t>
  </si>
  <si>
    <t>18(r=9)</t>
  </si>
  <si>
    <t>139백만원</t>
  </si>
  <si>
    <t>삼양다목적체육관</t>
  </si>
  <si>
    <t>금악리 전천후게이트볼장</t>
  </si>
  <si>
    <t>고내리 게이트볼장</t>
  </si>
  <si>
    <t>애월 동부 전천후게이트볼장</t>
  </si>
  <si>
    <t>상가리 전천후 게이트볼장</t>
  </si>
  <si>
    <t>김녕리 게이트볼장</t>
  </si>
  <si>
    <t>구좌읍 전천후 게이트볼장</t>
  </si>
  <si>
    <t>행원리 게이트볼장</t>
  </si>
  <si>
    <t>평대리 게이트볼장</t>
  </si>
  <si>
    <t>동복리 전천후 게이트볼장</t>
  </si>
  <si>
    <t>종달리 전천후 게이트볼장</t>
  </si>
  <si>
    <t>조천리 전천후게이트볼장</t>
  </si>
  <si>
    <t>함덕리 전천후게이트볼장</t>
  </si>
  <si>
    <t>판포리 게이트볼장</t>
  </si>
  <si>
    <t>용담동  게이트볼장</t>
  </si>
  <si>
    <t>제주시
(용담이동)</t>
  </si>
  <si>
    <t>용마마을 게이트볼장</t>
  </si>
  <si>
    <t>제주종합경기장
실내수영장</t>
  </si>
  <si>
    <t>1,836석</t>
  </si>
  <si>
    <t>1,836석
(2000명)</t>
  </si>
  <si>
    <t>고정식      등받이의자</t>
  </si>
  <si>
    <t>1,933백만원</t>
  </si>
  <si>
    <t>300,000천원</t>
  </si>
  <si>
    <t>1,000 lux</t>
  </si>
  <si>
    <t xml:space="preserve">외도1동 </t>
  </si>
  <si>
    <t>외도 수영장</t>
  </si>
  <si>
    <t>제주도체육회(753-6644)</t>
  </si>
  <si>
    <t>배구(탁구), 유도</t>
  </si>
  <si>
    <t>24
24</t>
  </si>
  <si>
    <t>39.6
29.7</t>
  </si>
  <si>
    <t>950
713</t>
  </si>
  <si>
    <t>조치원체육공원
축구장</t>
    <phoneticPr fontId="3" type="noConversion"/>
  </si>
  <si>
    <t>금강(2단계) 스포츠공원 축구장</t>
  </si>
  <si>
    <t>다정동저류지 리틀야구장</t>
  </si>
  <si>
    <t>2-1생활권(다정동)복컴</t>
  </si>
  <si>
    <t>42x32</t>
  </si>
  <si>
    <t>스쿼시, 배드민턴</t>
  </si>
  <si>
    <t>민간위탁(코오롱글로벌)</t>
  </si>
  <si>
    <t>공단위탁
(세종시설관리공단)</t>
  </si>
  <si>
    <t>4-1생활권 장애인형 국민체육센터</t>
  </si>
  <si>
    <t>오가낭뜰 인라인스케이트장</t>
  </si>
  <si>
    <t>빛가람수변공원 인라인스케이트장</t>
  </si>
  <si>
    <t>제천뜰근린공원 인라인스케이트장</t>
  </si>
  <si>
    <t>눈풀어린이공원 인라인스케이트장</t>
  </si>
  <si>
    <t>한솔동저류지 인라인스케이트장</t>
  </si>
  <si>
    <t>세종중앙공원 익스트림장</t>
  </si>
  <si>
    <t>2017년말 기준</t>
    <phoneticPr fontId="3" type="noConversion"/>
  </si>
  <si>
    <t>2018년말 기준</t>
    <phoneticPr fontId="3" type="noConversion"/>
  </si>
  <si>
    <t>2019년말 기준</t>
    <phoneticPr fontId="3" type="noConversion"/>
  </si>
  <si>
    <t>2020년말 기준</t>
    <phoneticPr fontId="3" type="noConversion"/>
  </si>
  <si>
    <t>90
74</t>
  </si>
  <si>
    <t>62
50</t>
  </si>
  <si>
    <t>6,284
4,266</t>
  </si>
  <si>
    <t>계단식(3단)</t>
  </si>
  <si>
    <t>마들스포츠타운 축구장</t>
  </si>
  <si>
    <t>초안산스포츠타운 축구장</t>
  </si>
  <si>
    <t>노해체육공원 축구장</t>
  </si>
  <si>
    <t>불암스포츠타운 축구장</t>
  </si>
  <si>
    <t>고양시
덕양구</t>
  </si>
  <si>
    <t>서울물재생시설공단
(서남센터)</t>
  </si>
  <si>
    <t>양평누리체육공원
제2축구장</t>
  </si>
  <si>
    <t>1996
(2020)</t>
  </si>
  <si>
    <t>인조잔디축구장으로 변경조성(2020년)</t>
  </si>
  <si>
    <t>양평누리체육공원
제1축구장</t>
  </si>
  <si>
    <t>2006
(2021)</t>
  </si>
  <si>
    <t>인조잔디축구장으로 변경조성(2021년)</t>
  </si>
  <si>
    <t>노량진축구장</t>
  </si>
  <si>
    <t>동작구(직영)</t>
  </si>
  <si>
    <t>노들나루공원 축구장</t>
  </si>
  <si>
    <t>불암산스포츠타운 야구장</t>
  </si>
  <si>
    <t>한강공원 난지 야구장</t>
  </si>
  <si>
    <t>노량진야구장</t>
  </si>
  <si>
    <t>강동구 직영</t>
  </si>
  <si>
    <t>앙투카 6
인조잔디 6</t>
  </si>
  <si>
    <t>이문체육문화센터 테니스장</t>
  </si>
  <si>
    <t>한국철도공사</t>
  </si>
  <si>
    <t>중랑천 제1체육공원 테니스장</t>
  </si>
  <si>
    <t>마들스포츠타운 테니스장</t>
  </si>
  <si>
    <t>초안산스포츠타운 테니스장</t>
  </si>
  <si>
    <t>불암산스포츠타운 테니스장</t>
  </si>
  <si>
    <t>안양천 하드코트테니스장</t>
  </si>
  <si>
    <t>위탁
(생활체육연합회위탁)</t>
  </si>
  <si>
    <t>위탁
(테니스연합회위탁)</t>
  </si>
  <si>
    <t>클레이   4
하드 2</t>
  </si>
  <si>
    <t>불암산 배드민턴장</t>
  </si>
  <si>
    <t>배드민턴, 농구, 
배구, 탁구</t>
  </si>
  <si>
    <t>금천탁구회관</t>
  </si>
  <si>
    <t>서울시교육청학생체육관</t>
  </si>
  <si>
    <t>25×15m,15×8m,
38.5㎡</t>
  </si>
  <si>
    <t>어린이체육, 요가
난타, 부부댄스</t>
  </si>
  <si>
    <t>다목적강당, 헬스장</t>
  </si>
  <si>
    <t>]</t>
  </si>
  <si>
    <t>11*23</t>
  </si>
  <si>
    <t>댄스스포츠, 탁구
배구, 태권도</t>
  </si>
  <si>
    <t>프로그램실, 소극장, 동아리활동실</t>
  </si>
  <si>
    <t>한강로피트니센터</t>
  </si>
  <si>
    <t>GX룸</t>
  </si>
  <si>
    <t>금호초등학교</t>
  </si>
  <si>
    <t>서울동부여성발전센터 체육관</t>
  </si>
  <si>
    <t>위탁
(사0여성이만드는 일과미래)</t>
  </si>
  <si>
    <t>위탁
(사회복지법인 삼육재단)</t>
  </si>
  <si>
    <t>장위건강누림센터</t>
  </si>
  <si>
    <t xml:space="preserve">다목적체육실,스쿼시, 에어로빅, </t>
  </si>
  <si>
    <t>생활체육실, 각종 문화강좌실, 헬스장</t>
  </si>
  <si>
    <t>청소년센터,헬스장,공연장,다목적실, 청소년상담센터, 
청소년성문화센터, 창동인터넷중독예방상담센터</t>
  </si>
  <si>
    <t>도봉동 실내스포츠센터</t>
  </si>
  <si>
    <t>30 X 32 X 15</t>
  </si>
  <si>
    <t>gx실, 유아체육관, 헬스장</t>
  </si>
  <si>
    <t>2021.10.1.字 개장</t>
  </si>
  <si>
    <t>중계구민체육센터</t>
  </si>
  <si>
    <t>월계구민체육센터</t>
  </si>
  <si>
    <t>서울시
(자원순환과)</t>
  </si>
  <si>
    <t>위탁
(서울기독청소년회유지재단)</t>
  </si>
  <si>
    <t>18.2*29.7</t>
  </si>
  <si>
    <t>농구, 탁구, 배구
인라인, 축구</t>
  </si>
  <si>
    <t>25×12.6m
4.6×12m</t>
  </si>
  <si>
    <t>독서실,프로그램실, 카페테리아,, 실내 골프연습장</t>
  </si>
  <si>
    <t>독산어르신체육센터</t>
  </si>
  <si>
    <t>탁구, 요가, 필라테스</t>
  </si>
  <si>
    <t>헬스장,다목적실,기구필라실,
트램폴린실,순환운동실, 교육문화실,음악교실</t>
  </si>
  <si>
    <t>송파구체육문화회관 체육관</t>
  </si>
  <si>
    <t>위탁
(대한예수교장로회서울노회유지재단)</t>
  </si>
  <si>
    <t>위탁
(한국청소년건전문화육성재단)</t>
  </si>
  <si>
    <t>2020년 인조잔디 설치</t>
  </si>
  <si>
    <t>중랑천 제1체육공원 게이트볼장</t>
  </si>
  <si>
    <t>중랑천 제4체육공원 게이트볼장</t>
  </si>
  <si>
    <t>서울동부여성발전센터 수영장</t>
  </si>
  <si>
    <t>위탁
(사)여성이만드는 일과미래)</t>
  </si>
  <si>
    <t>동대문구야외수영장</t>
  </si>
  <si>
    <t>물빛수영장</t>
  </si>
  <si>
    <t>도봉동 실내수영장</t>
  </si>
  <si>
    <t>중계구민체육센터 수영장</t>
  </si>
  <si>
    <t>월계구민체육센터 수영장</t>
  </si>
  <si>
    <t>서울시교육청학생체육관 
강서분관 수영장</t>
  </si>
  <si>
    <t>서울시교육청학생체육관 강서분관</t>
  </si>
  <si>
    <t>348</t>
  </si>
  <si>
    <t>금나래문화체육센터 수영장</t>
  </si>
  <si>
    <t>위탁
(대한불교조계종사회복지재단)</t>
  </si>
  <si>
    <t>종로구민회관 골프연습장</t>
  </si>
  <si>
    <t>이문체육문화센터 골프연습장</t>
  </si>
  <si>
    <t>마포주민편익시설 골프연습장</t>
  </si>
  <si>
    <t>종로구립탁구전용구장</t>
  </si>
  <si>
    <t>올림픽기념국민생활관 
배드민턴전용구장</t>
  </si>
  <si>
    <t>4코트</t>
  </si>
  <si>
    <t>원서공원 게이트볼장</t>
  </si>
  <si>
    <t>1면(2골대)</t>
  </si>
  <si>
    <t>2020년
인조잔디 설치</t>
  </si>
  <si>
    <t>2면(4골대)</t>
  </si>
  <si>
    <t>금천베이스볼파크</t>
  </si>
  <si>
    <t>송파구체육회</t>
  </si>
  <si>
    <t>강동구청 직영</t>
  </si>
  <si>
    <t>영도구</t>
    <phoneticPr fontId="3" type="noConversion"/>
  </si>
  <si>
    <t>영도환경공원 축구장</t>
    <phoneticPr fontId="3" type="noConversion"/>
  </si>
  <si>
    <t>부산시</t>
    <phoneticPr fontId="3" type="noConversion"/>
  </si>
  <si>
    <t>부산환경공단 영도사업소</t>
    <phoneticPr fontId="3" type="noConversion"/>
  </si>
  <si>
    <t>누락시설 추가</t>
    <phoneticPr fontId="3" type="noConversion"/>
  </si>
  <si>
    <t>화명생태공원
축구장(C,D)</t>
    <phoneticPr fontId="3" type="noConversion"/>
  </si>
  <si>
    <t>인조잔디
마사토</t>
    <phoneticPr fontId="3" type="noConversion"/>
  </si>
  <si>
    <t>장산인조잔디구장</t>
    <phoneticPr fontId="3" type="noConversion"/>
  </si>
  <si>
    <t>중구민체력단련장 테니스장</t>
    <phoneticPr fontId="3" type="noConversion"/>
  </si>
  <si>
    <t>탄성우레탄</t>
    <phoneticPr fontId="3" type="noConversion"/>
  </si>
  <si>
    <t>구민테니스장</t>
    <phoneticPr fontId="3" type="noConversion"/>
  </si>
  <si>
    <t>해양경찰청</t>
    <phoneticPr fontId="3" type="noConversion"/>
  </si>
  <si>
    <t>해돋이배수지 테니스장</t>
    <phoneticPr fontId="3" type="noConversion"/>
  </si>
  <si>
    <t>영도환경공단 테니스장</t>
    <phoneticPr fontId="3" type="noConversion"/>
  </si>
  <si>
    <t>중구 웰빙체육관</t>
    <phoneticPr fontId="3" type="noConversion"/>
  </si>
  <si>
    <t>동래구</t>
    <phoneticPr fontId="3" type="noConversion"/>
  </si>
  <si>
    <t>연제구</t>
    <phoneticPr fontId="3" type="noConversion"/>
  </si>
  <si>
    <t>체력측정실, 프로그램실, 탈의실, 샤워실, 사무실 등</t>
    <phoneticPr fontId="3" type="noConversion"/>
  </si>
  <si>
    <t>위탁
(사)수영구스포츠클럽</t>
    <phoneticPr fontId="3" type="noConversion"/>
  </si>
  <si>
    <t>GX실, 필라테스실 등</t>
    <phoneticPr fontId="3" type="noConversion"/>
  </si>
  <si>
    <t>25m×15m
13.4m×3.8m</t>
    <phoneticPr fontId="3" type="noConversion"/>
  </si>
  <si>
    <t>에어로빅실, 요가실, GX실, 샤워실 등</t>
    <phoneticPr fontId="3" type="noConversion"/>
  </si>
  <si>
    <t>25
15</t>
    <phoneticPr fontId="3" type="noConversion"/>
  </si>
  <si>
    <t>12.5
7.5</t>
    <phoneticPr fontId="3" type="noConversion"/>
  </si>
  <si>
    <t>6
3</t>
    <phoneticPr fontId="3" type="noConversion"/>
  </si>
  <si>
    <t>312.5
112.5</t>
    <phoneticPr fontId="3" type="noConversion"/>
  </si>
  <si>
    <t>유아풀 4m*3.4m</t>
    <phoneticPr fontId="3" type="noConversion"/>
  </si>
  <si>
    <t>유아풀 13.4m*3.8m</t>
    <phoneticPr fontId="3" type="noConversion"/>
  </si>
  <si>
    <t>신서축구장</t>
    <phoneticPr fontId="3" type="noConversion"/>
  </si>
  <si>
    <t>산격강변축구장</t>
    <phoneticPr fontId="3" type="noConversion"/>
  </si>
  <si>
    <t>옻골축구장</t>
    <phoneticPr fontId="3" type="noConversion"/>
  </si>
  <si>
    <t>검단축구장</t>
    <phoneticPr fontId="3" type="noConversion"/>
  </si>
  <si>
    <t>인조/마사토</t>
    <phoneticPr fontId="3" type="noConversion"/>
  </si>
  <si>
    <t>1/4</t>
    <phoneticPr fontId="3" type="noConversion"/>
  </si>
  <si>
    <t>노곡축구장</t>
    <phoneticPr fontId="3" type="noConversion"/>
  </si>
  <si>
    <t>마사토</t>
    <phoneticPr fontId="3" type="noConversion"/>
  </si>
  <si>
    <t>알파시티축구장</t>
    <phoneticPr fontId="3" type="noConversion"/>
  </si>
  <si>
    <t>게이트볼</t>
    <phoneticPr fontId="3" type="noConversion"/>
  </si>
  <si>
    <t>금정구</t>
    <phoneticPr fontId="3" type="noConversion"/>
  </si>
  <si>
    <t>강서구</t>
    <phoneticPr fontId="3" type="noConversion"/>
  </si>
  <si>
    <t>수영구</t>
    <phoneticPr fontId="3" type="noConversion"/>
  </si>
  <si>
    <t>기장군</t>
    <phoneticPr fontId="3" type="noConversion"/>
  </si>
  <si>
    <t>중앙공원배드민턴장</t>
    <phoneticPr fontId="3" type="noConversion"/>
  </si>
  <si>
    <t>중앙공원게이트볼장</t>
    <phoneticPr fontId="3" type="noConversion"/>
  </si>
  <si>
    <t>전천후아님</t>
    <phoneticPr fontId="3" type="noConversion"/>
  </si>
  <si>
    <t>용두산공원게이트볼장
(중구민체력단련장)</t>
    <phoneticPr fontId="3" type="noConversion"/>
  </si>
  <si>
    <t>구덕운동장게이트볼장</t>
    <phoneticPr fontId="3" type="noConversion"/>
  </si>
  <si>
    <t>체육시설관리사업소</t>
    <phoneticPr fontId="3" type="noConversion"/>
  </si>
  <si>
    <t>증산게이트볼장</t>
    <phoneticPr fontId="3" type="noConversion"/>
  </si>
  <si>
    <t>영도환경공원게이트볼장</t>
    <phoneticPr fontId="3" type="noConversion"/>
  </si>
  <si>
    <t>수안시민공원게이트볼장</t>
    <phoneticPr fontId="3" type="noConversion"/>
  </si>
  <si>
    <t>도림사옆게이트볼장</t>
    <phoneticPr fontId="3" type="noConversion"/>
  </si>
  <si>
    <t>백운포체육공원게이트볼장</t>
    <phoneticPr fontId="3" type="noConversion"/>
  </si>
  <si>
    <t>남부환경공원게이트볼장</t>
    <phoneticPr fontId="3" type="noConversion"/>
  </si>
  <si>
    <t>부산환경공단
(남부사업소)</t>
    <phoneticPr fontId="3" type="noConversion"/>
  </si>
  <si>
    <t>낙동강관리본부</t>
    <phoneticPr fontId="3" type="noConversion"/>
  </si>
  <si>
    <t>18홀</t>
    <phoneticPr fontId="3" type="noConversion"/>
  </si>
  <si>
    <t>화명생태공원게이트볼장
(농구장옆)</t>
    <phoneticPr fontId="3" type="noConversion"/>
  </si>
  <si>
    <t>해운대구</t>
    <phoneticPr fontId="3" type="noConversion"/>
  </si>
  <si>
    <t>부산환경공단
(동부사업소)</t>
    <phoneticPr fontId="3" type="noConversion"/>
  </si>
  <si>
    <t>1면</t>
    <phoneticPr fontId="3" type="noConversion"/>
  </si>
  <si>
    <t>석대게이트볼장</t>
    <phoneticPr fontId="3" type="noConversion"/>
  </si>
  <si>
    <t>사하구</t>
    <phoneticPr fontId="3" type="noConversion"/>
  </si>
  <si>
    <t>대저수문생태공원
파크골프장</t>
    <phoneticPr fontId="3" type="noConversion"/>
  </si>
  <si>
    <t>9홀</t>
    <phoneticPr fontId="3" type="noConversion"/>
  </si>
  <si>
    <t>대저생태공원
파크골프장</t>
    <phoneticPr fontId="3" type="noConversion"/>
  </si>
  <si>
    <t>27홀</t>
    <phoneticPr fontId="3" type="noConversion"/>
  </si>
  <si>
    <t>부산환경공단
(명지사업소)</t>
    <phoneticPr fontId="3" type="noConversion"/>
  </si>
  <si>
    <t>36홀</t>
    <phoneticPr fontId="3" type="noConversion"/>
  </si>
  <si>
    <t>사상구</t>
    <phoneticPr fontId="3" type="noConversion"/>
  </si>
  <si>
    <t>6홀</t>
    <phoneticPr fontId="3" type="noConversion"/>
  </si>
  <si>
    <t>부산환경공단
(기장사업소)</t>
    <phoneticPr fontId="3" type="noConversion"/>
  </si>
  <si>
    <t>방천리야구장</t>
    <phoneticPr fontId="3" type="noConversion"/>
  </si>
  <si>
    <t>감삼테니스장</t>
    <phoneticPr fontId="3" type="noConversion"/>
  </si>
  <si>
    <t>감삼공원 내 위치</t>
    <phoneticPr fontId="3" type="noConversion"/>
  </si>
  <si>
    <t>상리테니스장</t>
    <phoneticPr fontId="3" type="noConversion"/>
  </si>
  <si>
    <t>무열대남문테니스장</t>
    <phoneticPr fontId="3" type="noConversion"/>
  </si>
  <si>
    <t>국방부</t>
    <phoneticPr fontId="3" type="noConversion"/>
  </si>
  <si>
    <t>무열대 내 위치</t>
    <phoneticPr fontId="3" type="noConversion"/>
  </si>
  <si>
    <t>시민생활스포츠센터</t>
    <phoneticPr fontId="3" type="noConversion"/>
  </si>
  <si>
    <t>59.6x34.8x19.9m</t>
    <phoneticPr fontId="3" type="noConversion"/>
  </si>
  <si>
    <t>탁구, 배구, 배드민턴</t>
    <phoneticPr fontId="3" type="noConversion"/>
  </si>
  <si>
    <t>대구학생문화센터 실내체육관</t>
    <phoneticPr fontId="3" type="noConversion"/>
  </si>
  <si>
    <t>교육청</t>
    <phoneticPr fontId="3" type="noConversion"/>
  </si>
  <si>
    <t>대구학생문화센터</t>
    <phoneticPr fontId="3" type="noConversion"/>
  </si>
  <si>
    <t>농구, 배구, 
배드민턴</t>
    <phoneticPr fontId="3" type="noConversion"/>
  </si>
  <si>
    <t>50m×21m
(8레인)</t>
    <phoneticPr fontId="3" type="noConversion"/>
  </si>
  <si>
    <t>성서국민체육센터</t>
    <phoneticPr fontId="3" type="noConversion"/>
  </si>
  <si>
    <t>25m×12.5m
10×4×0.7m(유아풀)</t>
    <phoneticPr fontId="3" type="noConversion"/>
  </si>
  <si>
    <t>종합강습실</t>
    <phoneticPr fontId="3" type="noConversion"/>
  </si>
  <si>
    <t>중구 청라국민체육센터</t>
    <phoneticPr fontId="3" type="noConversion"/>
  </si>
  <si>
    <t>위탁
((사)중구 청라스포츠클럽)</t>
  </si>
  <si>
    <t>23×46×13.6m</t>
    <phoneticPr fontId="3" type="noConversion"/>
  </si>
  <si>
    <t>탁구장, 프로그램실, 
운동상담실, 사무실, 
샤워실 등</t>
    <phoneticPr fontId="3" type="noConversion"/>
  </si>
  <si>
    <t>체육복지센터</t>
    <phoneticPr fontId="3" type="noConversion"/>
  </si>
  <si>
    <t>595
309</t>
    <phoneticPr fontId="3" type="noConversion"/>
  </si>
  <si>
    <t>펜싱, 바둑, 요가, 발레, 필라테스</t>
    <phoneticPr fontId="3" type="noConversion"/>
  </si>
  <si>
    <t>강의실, 사무실, 어린이체육교실, 트램펄린</t>
    <phoneticPr fontId="3" type="noConversion"/>
  </si>
  <si>
    <t>성서국민체육센터
수영장</t>
    <phoneticPr fontId="3" type="noConversion"/>
  </si>
  <si>
    <t>달성국민체육센터수영장</t>
    <phoneticPr fontId="3" type="noConversion"/>
  </si>
  <si>
    <t>2*5
2.5</t>
    <phoneticPr fontId="3" type="noConversion"/>
  </si>
  <si>
    <t>달성국민체육센터 내</t>
    <phoneticPr fontId="3" type="noConversion"/>
  </si>
  <si>
    <t>대구학생문화센터
(민간위탁:대구학생문화센터수영장)</t>
    <phoneticPr fontId="3" type="noConversion"/>
  </si>
  <si>
    <t>대구국제사격장</t>
    <phoneticPr fontId="3" type="noConversion"/>
  </si>
  <si>
    <t>비산소프트볼훈련장</t>
    <phoneticPr fontId="3" type="noConversion"/>
  </si>
  <si>
    <t>비산파크골프장
(제1구장)</t>
    <phoneticPr fontId="3" type="noConversion"/>
  </si>
  <si>
    <t>남구국제스포츠클라이밍장</t>
    <phoneticPr fontId="3" type="noConversion"/>
  </si>
  <si>
    <t>연경체육공원
인공암벽장</t>
    <phoneticPr fontId="3" type="noConversion"/>
  </si>
  <si>
    <t>파크골프장, 
그라운드골프장</t>
    <phoneticPr fontId="3" type="noConversion"/>
  </si>
  <si>
    <t>27m×36m</t>
  </si>
  <si>
    <t>성인풀(25m×10m)
유아풀(5m×11.7m)
아동풀(6m×11.2m)</t>
  </si>
  <si>
    <t>배드민턴, 탁구</t>
    <phoneticPr fontId="3" type="noConversion"/>
  </si>
  <si>
    <t>GX 프로그램 강습실</t>
  </si>
  <si>
    <t>사무실, 휴게실, 화장실</t>
    <phoneticPr fontId="3" type="noConversion"/>
  </si>
  <si>
    <t>게이트볼장</t>
    <phoneticPr fontId="3" type="noConversion"/>
  </si>
  <si>
    <t>22×17</t>
    <phoneticPr fontId="3" type="noConversion"/>
  </si>
  <si>
    <t>20×15</t>
    <phoneticPr fontId="3" type="noConversion"/>
  </si>
  <si>
    <t>다목적강당</t>
    <phoneticPr fontId="3" type="noConversion"/>
  </si>
  <si>
    <t>유아풀(58.5㎡)
아동풀(67.2㎡)</t>
  </si>
  <si>
    <t>열우물경기장
(스쿼시)</t>
  </si>
  <si>
    <t>광주시</t>
    <phoneticPr fontId="3" type="noConversion"/>
  </si>
  <si>
    <t>위탁
(광주시체육회)</t>
    <phoneticPr fontId="3" type="noConversion"/>
  </si>
  <si>
    <t>위탁
(북구체육회)</t>
    <phoneticPr fontId="3" type="noConversion"/>
  </si>
  <si>
    <t>위탁
((사)한국청소년인권센터)</t>
    <phoneticPr fontId="3" type="noConversion"/>
  </si>
  <si>
    <t>위탁
(북구시설관리공단)</t>
    <phoneticPr fontId="3" type="noConversion"/>
  </si>
  <si>
    <t>광산구</t>
    <phoneticPr fontId="3" type="noConversion"/>
  </si>
  <si>
    <t>수완문화체육센터</t>
    <phoneticPr fontId="3" type="noConversion"/>
  </si>
  <si>
    <t>위탁
(광산구시설관리공단)</t>
    <phoneticPr fontId="3" type="noConversion"/>
  </si>
  <si>
    <t>41×27×13.5m</t>
    <phoneticPr fontId="3" type="noConversion"/>
  </si>
  <si>
    <t>배구, 탁구, 배드민턴</t>
    <phoneticPr fontId="3" type="noConversion"/>
  </si>
  <si>
    <t>공연장 등</t>
    <phoneticPr fontId="3" type="noConversion"/>
  </si>
  <si>
    <t>동명 전천후 게이트볼장</t>
  </si>
  <si>
    <t>우산근린공원게이트볼장</t>
    <phoneticPr fontId="3" type="noConversion"/>
  </si>
  <si>
    <t>중외공원게이트볼장</t>
    <phoneticPr fontId="3" type="noConversion"/>
  </si>
  <si>
    <t>17×22</t>
    <phoneticPr fontId="3" type="noConversion"/>
  </si>
  <si>
    <t>위탁                             북구시설관리공단</t>
    <phoneticPr fontId="3" type="noConversion"/>
  </si>
  <si>
    <t>위탁
(북구장애인체육회)</t>
    <phoneticPr fontId="3" type="noConversion"/>
  </si>
  <si>
    <t>하수처리장 사회인야구장</t>
    <phoneticPr fontId="3" type="noConversion"/>
  </si>
  <si>
    <t>위탁
(시설관리공단)</t>
    <phoneticPr fontId="3" type="noConversion"/>
  </si>
  <si>
    <t>2면</t>
    <phoneticPr fontId="3" type="noConversion"/>
  </si>
  <si>
    <t>갑천고수부지 사회인야구장</t>
    <phoneticPr fontId="3" type="noConversion"/>
  </si>
  <si>
    <t>성남다목적체육관</t>
  </si>
  <si>
    <t>신축
※ 인동 생활체육관은 철거</t>
    <phoneticPr fontId="3" type="noConversion"/>
  </si>
  <si>
    <t>배드민턴, 
농구, 탁구</t>
    <phoneticPr fontId="3" type="noConversion"/>
  </si>
  <si>
    <t>유아풀 별도
15mⅹ8m(4레인)</t>
    <phoneticPr fontId="3" type="noConversion"/>
  </si>
  <si>
    <t>유등천파크골프장</t>
    <phoneticPr fontId="3" type="noConversion"/>
  </si>
  <si>
    <t>유성구</t>
    <phoneticPr fontId="3" type="noConversion"/>
  </si>
  <si>
    <t>갑천그라운드골프장</t>
    <phoneticPr fontId="3" type="noConversion"/>
  </si>
  <si>
    <t>위탁
(유성스포츠클럽)</t>
    <phoneticPr fontId="3" type="noConversion"/>
  </si>
  <si>
    <t>울산시설공단</t>
    <phoneticPr fontId="3" type="noConversion"/>
  </si>
  <si>
    <t>북구시설관리공단</t>
    <phoneticPr fontId="3" type="noConversion"/>
  </si>
  <si>
    <t>중구도시관리공단</t>
    <phoneticPr fontId="3" type="noConversion"/>
  </si>
  <si>
    <t>울주군시설관리공단</t>
    <phoneticPr fontId="3" type="noConversion"/>
  </si>
  <si>
    <t>남구도시관리공단</t>
    <phoneticPr fontId="3" type="noConversion"/>
  </si>
  <si>
    <t>(사)울산동구
공공스포츠클럽</t>
    <phoneticPr fontId="3" type="noConversion"/>
  </si>
  <si>
    <t>하드 22</t>
    <phoneticPr fontId="3" type="noConversion"/>
  </si>
  <si>
    <t>온산수질개선사업소
테니스장</t>
    <phoneticPr fontId="3" type="noConversion"/>
  </si>
  <si>
    <t>온산수실개선사업소</t>
    <phoneticPr fontId="3" type="noConversion"/>
  </si>
  <si>
    <t>온산수질개선사업소
내 위치</t>
    <phoneticPr fontId="3" type="noConversion"/>
  </si>
  <si>
    <t>야음테니스장</t>
    <phoneticPr fontId="3" type="noConversion"/>
  </si>
  <si>
    <t>울주종합체육공원</t>
    <phoneticPr fontId="3" type="noConversion"/>
  </si>
  <si>
    <t>하드4</t>
    <phoneticPr fontId="3" type="noConversion"/>
  </si>
  <si>
    <t>강화마루</t>
    <phoneticPr fontId="3" type="noConversion"/>
  </si>
  <si>
    <t>단식8, 복식1</t>
    <phoneticPr fontId="3" type="noConversion"/>
  </si>
  <si>
    <t>문수체육관</t>
    <phoneticPr fontId="3" type="noConversion"/>
  </si>
  <si>
    <t>배드민턴, 배구, 농구, 
탁구, 태권도 등</t>
    <phoneticPr fontId="3" type="noConversion"/>
  </si>
  <si>
    <t>울주군민체육관</t>
    <phoneticPr fontId="3" type="noConversion"/>
  </si>
  <si>
    <t>(사)울산동구공공스포츠클럽</t>
    <phoneticPr fontId="3" type="noConversion"/>
  </si>
  <si>
    <t>중구게이트볼협회</t>
    <phoneticPr fontId="3" type="noConversion"/>
  </si>
  <si>
    <t>송정 게이트볼장</t>
    <phoneticPr fontId="3" type="noConversion"/>
  </si>
  <si>
    <t>20X25</t>
    <phoneticPr fontId="3" type="noConversion"/>
  </si>
  <si>
    <t>청량개곡게이트볼장</t>
    <phoneticPr fontId="3" type="noConversion"/>
  </si>
  <si>
    <t>18X22</t>
    <phoneticPr fontId="3" type="noConversion"/>
  </si>
  <si>
    <t>삼남신화KTX교량하부게이트볼장</t>
    <phoneticPr fontId="3" type="noConversion"/>
  </si>
  <si>
    <t>동천파크골프장</t>
    <phoneticPr fontId="3" type="noConversion"/>
  </si>
  <si>
    <t>풋살장 1면</t>
    <phoneticPr fontId="3" type="noConversion"/>
  </si>
  <si>
    <t>범서구영풋살장</t>
    <phoneticPr fontId="3" type="noConversion"/>
  </si>
  <si>
    <t>풋살장2면
농구장1면</t>
    <phoneticPr fontId="3" type="noConversion"/>
  </si>
  <si>
    <t>범서척과하수종말처리장풋살장</t>
    <phoneticPr fontId="3" type="noConversion"/>
  </si>
  <si>
    <t>풋살장1면</t>
    <phoneticPr fontId="3" type="noConversion"/>
  </si>
  <si>
    <t>언양KTX교량하부풋살장</t>
    <phoneticPr fontId="3" type="noConversion"/>
  </si>
  <si>
    <t>풋살장2면
족구장2면</t>
    <phoneticPr fontId="3" type="noConversion"/>
  </si>
  <si>
    <t>서생나사족구장</t>
    <phoneticPr fontId="3" type="noConversion"/>
  </si>
  <si>
    <t>족구장1면</t>
    <phoneticPr fontId="3" type="noConversion"/>
  </si>
  <si>
    <t>서생진하풋살장</t>
    <phoneticPr fontId="3" type="noConversion"/>
  </si>
  <si>
    <t>상북궁근정생활체육시설</t>
    <phoneticPr fontId="3" type="noConversion"/>
  </si>
  <si>
    <t>족구장1면
(배드민턴장1면)</t>
    <phoneticPr fontId="3" type="noConversion"/>
  </si>
  <si>
    <t>상북향산족구장</t>
    <phoneticPr fontId="3" type="noConversion"/>
  </si>
  <si>
    <t>족구장1면
(풋살장1면)</t>
    <phoneticPr fontId="3" type="noConversion"/>
  </si>
  <si>
    <t>상북향산(청구골든)풋살장</t>
    <phoneticPr fontId="3" type="noConversion"/>
  </si>
  <si>
    <t>풋살장1면
족구장1면</t>
    <phoneticPr fontId="3" type="noConversion"/>
  </si>
  <si>
    <t>삼남마산마을풋살장</t>
    <phoneticPr fontId="3" type="noConversion"/>
  </si>
  <si>
    <t>삼남방기풋살장</t>
    <phoneticPr fontId="3" type="noConversion"/>
  </si>
  <si>
    <t>삼남신화KTX교량하부생활체육시설</t>
    <phoneticPr fontId="3" type="noConversion"/>
  </si>
  <si>
    <t>풋살장1면
게이트볼장1면</t>
    <phoneticPr fontId="3" type="noConversion"/>
  </si>
  <si>
    <t>상북행정마을족구장</t>
    <phoneticPr fontId="3" type="noConversion"/>
  </si>
  <si>
    <t>언양실버배드민턴장</t>
    <phoneticPr fontId="3" type="noConversion"/>
  </si>
  <si>
    <t>배드민턴장 4면</t>
    <phoneticPr fontId="3" type="noConversion"/>
  </si>
  <si>
    <t>2013년 9홀 조성
2015년 9홀 추가</t>
    <phoneticPr fontId="3" type="noConversion"/>
  </si>
  <si>
    <t>용인시</t>
    <phoneticPr fontId="3" type="noConversion"/>
  </si>
  <si>
    <t>용인미르스타디움</t>
    <phoneticPr fontId="3" type="noConversion"/>
  </si>
  <si>
    <t>평택시(체육진흥과)</t>
    <phoneticPr fontId="3" type="noConversion"/>
  </si>
  <si>
    <t>기타시설:축구장</t>
    <phoneticPr fontId="3" type="noConversion"/>
  </si>
  <si>
    <t>평택시(안출 지역경제과)</t>
    <phoneticPr fontId="3" type="noConversion"/>
  </si>
  <si>
    <t>안양도시공사</t>
    <phoneticPr fontId="3" type="noConversion"/>
  </si>
  <si>
    <t>시흥도시공사</t>
    <phoneticPr fontId="3" type="noConversion"/>
  </si>
  <si>
    <t>위탁(광주도시관리공사)</t>
    <phoneticPr fontId="3" type="noConversion"/>
  </si>
  <si>
    <t>금정동 871번지</t>
    <phoneticPr fontId="3" type="noConversion"/>
  </si>
  <si>
    <t>직선7
곡선5</t>
    <phoneticPr fontId="3" type="noConversion"/>
  </si>
  <si>
    <t>천연복합탄성재</t>
  </si>
  <si>
    <t>관문동 3</t>
    <phoneticPr fontId="3" type="noConversion"/>
  </si>
  <si>
    <t>과천도시공사</t>
    <phoneticPr fontId="3" type="noConversion"/>
  </si>
  <si>
    <t>신축스탠드 증설: 건축면적, 연면적, 좌석수, 건설사업비 합산, 준공연도 수정</t>
    <phoneticPr fontId="3" type="noConversion"/>
  </si>
  <si>
    <t>수원시</t>
    <phoneticPr fontId="3" type="noConversion"/>
  </si>
  <si>
    <t>칠보인조잔디구장</t>
    <phoneticPr fontId="3" type="noConversion"/>
  </si>
  <si>
    <t>31,100
79</t>
    <phoneticPr fontId="3" type="noConversion"/>
  </si>
  <si>
    <t>성남시</t>
    <phoneticPr fontId="3" type="noConversion"/>
  </si>
  <si>
    <t>성남종합운동장 축구장</t>
    <phoneticPr fontId="3" type="noConversion"/>
  </si>
  <si>
    <t>성남도시개발공사</t>
    <phoneticPr fontId="3" type="noConversion"/>
  </si>
  <si>
    <t>탄천종합운동장 축구장</t>
    <phoneticPr fontId="3" type="noConversion"/>
  </si>
  <si>
    <t>양지배수지 축구장</t>
    <phoneticPr fontId="3" type="noConversion"/>
  </si>
  <si>
    <t>여수공원 유소년 축구장</t>
    <phoneticPr fontId="3" type="noConversion"/>
  </si>
  <si>
    <t>성남시 체육회</t>
    <phoneticPr fontId="3" type="noConversion"/>
  </si>
  <si>
    <t>판교임시축구장</t>
    <phoneticPr fontId="3" type="noConversion"/>
  </si>
  <si>
    <t>야탑예비군훈련장 축구장</t>
    <phoneticPr fontId="3" type="noConversion"/>
  </si>
  <si>
    <t>제55보병사단</t>
    <phoneticPr fontId="3" type="noConversion"/>
  </si>
  <si>
    <t>화성시</t>
    <phoneticPr fontId="3" type="noConversion"/>
  </si>
  <si>
    <t>봉담생태체육공원 축구장</t>
    <phoneticPr fontId="3" type="noConversion"/>
  </si>
  <si>
    <t>화성도시공사</t>
    <phoneticPr fontId="3" type="noConversion"/>
  </si>
  <si>
    <t>남양주시</t>
    <phoneticPr fontId="3" type="noConversion"/>
  </si>
  <si>
    <t>오남유소년축구장</t>
    <phoneticPr fontId="3" type="noConversion"/>
  </si>
  <si>
    <t>체육공원 1호 축구장</t>
    <phoneticPr fontId="3" type="noConversion"/>
  </si>
  <si>
    <t xml:space="preserve">남양주시 </t>
    <phoneticPr fontId="3" type="noConversion"/>
  </si>
  <si>
    <t>일패동축구장</t>
    <phoneticPr fontId="3" type="noConversion"/>
  </si>
  <si>
    <t xml:space="preserve">콘크리트 </t>
    <phoneticPr fontId="3" type="noConversion"/>
  </si>
  <si>
    <t>신도시운동장</t>
    <phoneticPr fontId="3" type="noConversion"/>
  </si>
  <si>
    <t>안산시</t>
    <phoneticPr fontId="3" type="noConversion"/>
  </si>
  <si>
    <t>안산시체육회</t>
    <phoneticPr fontId="3" type="noConversion"/>
  </si>
  <si>
    <t>평택시(송출 지역경제과)</t>
    <phoneticPr fontId="3" type="noConversion"/>
  </si>
  <si>
    <t>안양시</t>
    <phoneticPr fontId="3" type="noConversion"/>
  </si>
  <si>
    <t>수도군단 체육시설</t>
    <phoneticPr fontId="3" type="noConversion"/>
  </si>
  <si>
    <t>수도군단</t>
    <phoneticPr fontId="3" type="noConversion"/>
  </si>
  <si>
    <t>위탁
(김포도시관리공사)</t>
    <phoneticPr fontId="3" type="noConversion"/>
  </si>
  <si>
    <t>광주시
(광남1동사무소)</t>
    <phoneticPr fontId="3" type="noConversion"/>
  </si>
  <si>
    <t>양주도시공사</t>
  </si>
  <si>
    <t>양주도시공사</t>
    <phoneticPr fontId="3" type="noConversion"/>
  </si>
  <si>
    <t>플라스틱</t>
    <phoneticPr fontId="3" type="noConversion"/>
  </si>
  <si>
    <t>주민편익시설내 1면</t>
    <phoneticPr fontId="3" type="noConversion"/>
  </si>
  <si>
    <t>위탁
(공도읍)</t>
    <phoneticPr fontId="3" type="noConversion"/>
  </si>
  <si>
    <t>위탁
(삼죽면)</t>
    <phoneticPr fontId="3" type="noConversion"/>
  </si>
  <si>
    <t>안성시</t>
    <phoneticPr fontId="3" type="noConversion"/>
  </si>
  <si>
    <t>원곡물류단지공원 축구장</t>
    <phoneticPr fontId="3" type="noConversion"/>
  </si>
  <si>
    <t>공원내 체육시설</t>
    <phoneticPr fontId="3" type="noConversion"/>
  </si>
  <si>
    <t>4산업단지공원 축구장</t>
    <phoneticPr fontId="3" type="noConversion"/>
  </si>
  <si>
    <t>강상체육공원 축구장(1)</t>
    <phoneticPr fontId="3" type="noConversion"/>
  </si>
  <si>
    <t>국수생활체육공원 축구장</t>
    <phoneticPr fontId="3" type="noConversion"/>
  </si>
  <si>
    <t>여흥체육공원 축구장</t>
    <phoneticPr fontId="3" type="noConversion"/>
  </si>
  <si>
    <t>여주시</t>
    <phoneticPr fontId="3" type="noConversion"/>
  </si>
  <si>
    <t>합성목재</t>
    <phoneticPr fontId="3" type="noConversion"/>
  </si>
  <si>
    <t>종합운동장 축구장</t>
    <phoneticPr fontId="3" type="noConversion"/>
  </si>
  <si>
    <t>청평생활체육공원</t>
    <phoneticPr fontId="3" type="noConversion"/>
  </si>
  <si>
    <t>청평면사무소</t>
    <phoneticPr fontId="3" type="noConversion"/>
  </si>
  <si>
    <t>연천군</t>
    <phoneticPr fontId="3" type="noConversion"/>
  </si>
  <si>
    <t>그린빌리지 축구장</t>
    <phoneticPr fontId="3" type="noConversion"/>
  </si>
  <si>
    <t>삼곶리 마을회</t>
    <phoneticPr fontId="3" type="noConversion"/>
  </si>
  <si>
    <t>데크(플라스틱 재질)</t>
    <phoneticPr fontId="3" type="noConversion"/>
  </si>
  <si>
    <t>진상리축구장</t>
    <phoneticPr fontId="3" type="noConversion"/>
  </si>
  <si>
    <t>위탁
(연천군축구협회,
연천군그라운드골프협회)</t>
    <phoneticPr fontId="3" type="noConversion"/>
  </si>
  <si>
    <t>중앙공원1단계 축구장</t>
    <phoneticPr fontId="3" type="noConversion"/>
  </si>
  <si>
    <t>세종시</t>
    <phoneticPr fontId="3" type="noConversion"/>
  </si>
  <si>
    <t>공원관리사업소</t>
    <phoneticPr fontId="3" type="noConversion"/>
  </si>
  <si>
    <t>중앙공원1단계 리틀야구장</t>
    <phoneticPr fontId="3" type="noConversion"/>
  </si>
  <si>
    <t>중앙공원1단계 야구장</t>
    <phoneticPr fontId="3" type="noConversion"/>
  </si>
  <si>
    <t>중앙공원1단계 테니스장</t>
    <phoneticPr fontId="3" type="noConversion"/>
  </si>
  <si>
    <t>장애인형 국민체육센터</t>
    <phoneticPr fontId="3" type="noConversion"/>
  </si>
  <si>
    <t>배드민턴, 농구, 탁구 등</t>
    <phoneticPr fontId="3" type="noConversion"/>
  </si>
  <si>
    <t>25mX4레인</t>
    <phoneticPr fontId="3" type="noConversion"/>
  </si>
  <si>
    <t>체력측정실, 운동처방실, 체력단련장, 다목적실, 사무실 등</t>
    <phoneticPr fontId="3" type="noConversion"/>
  </si>
  <si>
    <t>파고라,벤치</t>
    <phoneticPr fontId="3" type="noConversion"/>
  </si>
  <si>
    <t>인조잔디1면</t>
    <phoneticPr fontId="3" type="noConversion"/>
  </si>
  <si>
    <t>1988
2014</t>
    <phoneticPr fontId="3" type="noConversion"/>
  </si>
  <si>
    <t>8,338
31,000</t>
    <phoneticPr fontId="3" type="noConversion"/>
  </si>
  <si>
    <t>오목천동 905-19
(오목천 체육공원)</t>
    <phoneticPr fontId="3" type="noConversion"/>
  </si>
  <si>
    <t>민간위탁
(키움히어로즈)</t>
    <phoneticPr fontId="3" type="noConversion"/>
  </si>
  <si>
    <t>고양도시관리공사</t>
    <phoneticPr fontId="3" type="noConversion"/>
  </si>
  <si>
    <t>양주시</t>
    <phoneticPr fontId="3" type="noConversion"/>
  </si>
  <si>
    <t>구)백성초 리틀야구장</t>
    <phoneticPr fontId="3" type="noConversion"/>
  </si>
  <si>
    <t>고대산 야구장</t>
    <phoneticPr fontId="3" type="noConversion"/>
  </si>
  <si>
    <t>민간위탁
(더호프)</t>
    <phoneticPr fontId="3" type="noConversion"/>
  </si>
  <si>
    <t>스탠드</t>
    <phoneticPr fontId="3" type="noConversion"/>
  </si>
  <si>
    <t>정규구장 1면
리틀구장 2면</t>
    <phoneticPr fontId="3" type="noConversion"/>
  </si>
  <si>
    <t>정현 중보들 테니스센터</t>
    <phoneticPr fontId="3" type="noConversion"/>
  </si>
  <si>
    <t>실내 테니스장 3면
실외 테니스장 2면</t>
    <phoneticPr fontId="3" type="noConversion"/>
  </si>
  <si>
    <t>정자공원 테니스장</t>
    <phoneticPr fontId="3" type="noConversion"/>
  </si>
  <si>
    <t>직영
(체육진흥과)</t>
    <phoneticPr fontId="3" type="noConversion"/>
  </si>
  <si>
    <t>케미칼</t>
    <phoneticPr fontId="3" type="noConversion"/>
  </si>
  <si>
    <t>고양스포츠타운내
성저테니스장 관람석 없음</t>
    <phoneticPr fontId="3" type="noConversion"/>
  </si>
  <si>
    <t>낙생대 체육시설 테니스장</t>
    <phoneticPr fontId="3" type="noConversion"/>
  </si>
  <si>
    <t>하드코트</t>
    <phoneticPr fontId="3" type="noConversion"/>
  </si>
  <si>
    <t>금반저류지</t>
    <phoneticPr fontId="3" type="noConversion"/>
  </si>
  <si>
    <t>비봉체육공원 테니스장</t>
    <phoneticPr fontId="3" type="noConversion"/>
  </si>
  <si>
    <t>여울공원테니스장</t>
    <phoneticPr fontId="3" type="noConversion"/>
  </si>
  <si>
    <t>홍학선</t>
    <phoneticPr fontId="3" type="noConversion"/>
  </si>
  <si>
    <t>화성남부국민체육센터 테니스장</t>
    <phoneticPr fontId="3" type="noConversion"/>
  </si>
  <si>
    <t>중동 체육시설 테니스장</t>
    <phoneticPr fontId="3" type="noConversion"/>
  </si>
  <si>
    <t>부천시</t>
    <phoneticPr fontId="3" type="noConversion"/>
  </si>
  <si>
    <t>부천시체육회</t>
    <phoneticPr fontId="3" type="noConversion"/>
  </si>
  <si>
    <t>남부수자원생태공원
테니스장</t>
    <phoneticPr fontId="3" type="noConversion"/>
  </si>
  <si>
    <t>성주산 생활체육공원
테니스장</t>
    <phoneticPr fontId="3" type="noConversion"/>
  </si>
  <si>
    <t>하드</t>
    <phoneticPr fontId="3" type="noConversion"/>
  </si>
  <si>
    <t>인조잔디2
하드코트3</t>
    <phoneticPr fontId="3" type="noConversion"/>
  </si>
  <si>
    <t>약대울 철도하부 테니스장</t>
    <phoneticPr fontId="3" type="noConversion"/>
  </si>
  <si>
    <t>북한강 체육공원 테니스장</t>
    <phoneticPr fontId="3" type="noConversion"/>
  </si>
  <si>
    <t>화도테니스장</t>
    <phoneticPr fontId="3" type="noConversion"/>
  </si>
  <si>
    <t>체육공원 1호 테니스장</t>
    <phoneticPr fontId="3" type="noConversion"/>
  </si>
  <si>
    <t>가운푸른물센터 테니스장</t>
    <phoneticPr fontId="3" type="noConversion"/>
  </si>
  <si>
    <t>땟골 테니스장</t>
    <phoneticPr fontId="3" type="noConversion"/>
  </si>
  <si>
    <t>인조잔디 1
클레이 1</t>
    <phoneticPr fontId="3" type="noConversion"/>
  </si>
  <si>
    <t>올림픽기념국민생활관 
테니스장</t>
  </si>
  <si>
    <t>대부동복지체육센터 
테니스장</t>
  </si>
  <si>
    <t>평택시</t>
    <phoneticPr fontId="3" type="noConversion"/>
  </si>
  <si>
    <t>학현 근린공원
학현테니스장</t>
    <phoneticPr fontId="3" type="noConversion"/>
  </si>
  <si>
    <t>안양종합운동장
부지내 위치</t>
    <phoneticPr fontId="3" type="noConversion"/>
  </si>
  <si>
    <t>하드1 인조잔디1</t>
    <phoneticPr fontId="3" type="noConversion"/>
  </si>
  <si>
    <t>위탁
(광주도시관리공사)</t>
    <phoneticPr fontId="3" type="noConversion"/>
  </si>
  <si>
    <t>구름산 시립테니스장 족구장</t>
    <phoneticPr fontId="3" type="noConversion"/>
  </si>
  <si>
    <t>광명시체육회</t>
    <phoneticPr fontId="3" type="noConversion"/>
  </si>
  <si>
    <t>광적테니스장</t>
    <phoneticPr fontId="3" type="noConversion"/>
  </si>
  <si>
    <t>옥정배수지체육공원 
테니스장</t>
    <phoneticPr fontId="3" type="noConversion"/>
  </si>
  <si>
    <t>아양1근린공원 정구장 겸 테니스장</t>
    <phoneticPr fontId="3" type="noConversion"/>
  </si>
  <si>
    <t>신건지소공원 테니스장</t>
    <phoneticPr fontId="3" type="noConversion"/>
  </si>
  <si>
    <t>대림 테니스장</t>
    <phoneticPr fontId="3" type="noConversion"/>
  </si>
  <si>
    <t>미양 농협물류단지공원 테니스장</t>
    <phoneticPr fontId="3" type="noConversion"/>
  </si>
  <si>
    <t>일죽 테니스장</t>
    <phoneticPr fontId="3" type="noConversion"/>
  </si>
  <si>
    <t>과천시테니스협회(위탁)</t>
    <phoneticPr fontId="3" type="noConversion"/>
  </si>
  <si>
    <t>인조잔디 8면</t>
    <phoneticPr fontId="3" type="noConversion"/>
  </si>
  <si>
    <t>문원테니스회(위탁)</t>
    <phoneticPr fontId="3" type="noConversion"/>
  </si>
  <si>
    <t>의정부시</t>
    <phoneticPr fontId="3" type="noConversion"/>
  </si>
  <si>
    <t>이충실내배드민턴장
씨름장</t>
    <phoneticPr fontId="3" type="noConversion"/>
  </si>
  <si>
    <t>16X16</t>
    <phoneticPr fontId="3" type="noConversion"/>
  </si>
  <si>
    <t>이충레포츠공원</t>
    <phoneticPr fontId="3" type="noConversion"/>
  </si>
  <si>
    <t>용인도시공사</t>
    <phoneticPr fontId="3" type="noConversion"/>
  </si>
  <si>
    <t>황새울국민체육센터    다목적 체육관</t>
    <phoneticPr fontId="3" type="noConversion"/>
  </si>
  <si>
    <t>종구, 배드민턴</t>
    <phoneticPr fontId="3" type="noConversion"/>
  </si>
  <si>
    <t>철근코크리트</t>
    <phoneticPr fontId="3" type="noConversion"/>
  </si>
  <si>
    <t>농구, 배구, 
배트민턴, 탁구</t>
    <phoneticPr fontId="3" type="noConversion"/>
  </si>
  <si>
    <t>와부 실내배드민턴장</t>
    <phoneticPr fontId="3" type="noConversion"/>
  </si>
  <si>
    <t>3면</t>
    <phoneticPr fontId="3" type="noConversion"/>
  </si>
  <si>
    <t>신규운영(`21년 8월~)</t>
    <phoneticPr fontId="3" type="noConversion"/>
  </si>
  <si>
    <t>다산멀티스포츠센터</t>
    <phoneticPr fontId="3" type="noConversion"/>
  </si>
  <si>
    <t>일반철골구조</t>
    <phoneticPr fontId="3" type="noConversion"/>
  </si>
  <si>
    <t>배드민턴, 게이트볼</t>
    <phoneticPr fontId="3" type="noConversion"/>
  </si>
  <si>
    <t>배드민턴,배구</t>
    <phoneticPr fontId="3" type="noConversion"/>
  </si>
  <si>
    <t>성호체육문화센터</t>
    <phoneticPr fontId="3" type="noConversion"/>
  </si>
  <si>
    <t>배드민턴, 배구, 탁구
농구, 다목적실</t>
    <phoneticPr fontId="3" type="noConversion"/>
  </si>
  <si>
    <t>수납식</t>
    <phoneticPr fontId="3" type="noConversion"/>
  </si>
  <si>
    <t>신규운영('22년 2월 ~)</t>
    <phoneticPr fontId="3" type="noConversion"/>
  </si>
  <si>
    <t>창말체육관</t>
    <phoneticPr fontId="3" type="noConversion"/>
  </si>
  <si>
    <t>배드민턴,농구,배구</t>
    <phoneticPr fontId="3" type="noConversion"/>
  </si>
  <si>
    <t>신규운영(`20년 5월~)</t>
    <phoneticPr fontId="3" type="noConversion"/>
  </si>
  <si>
    <t>이충실내배드민턴장</t>
    <phoneticPr fontId="3" type="noConversion"/>
  </si>
  <si>
    <t>배드민턴,역도,씨름,
레슬링</t>
    <phoneticPr fontId="3" type="noConversion"/>
  </si>
  <si>
    <t>좌석
고정식</t>
    <phoneticPr fontId="3" type="noConversion"/>
  </si>
  <si>
    <t>안중체육관</t>
    <phoneticPr fontId="3" type="noConversion"/>
  </si>
  <si>
    <t>철근콘크리트,철골조</t>
    <phoneticPr fontId="3" type="noConversion"/>
  </si>
  <si>
    <t>배드민턴,배구,농구 등</t>
    <phoneticPr fontId="3" type="noConversion"/>
  </si>
  <si>
    <t>솔터 다목적체육관</t>
    <phoneticPr fontId="3" type="noConversion"/>
  </si>
  <si>
    <t>김포시</t>
    <phoneticPr fontId="3" type="noConversion"/>
  </si>
  <si>
    <t>막구조물</t>
    <phoneticPr fontId="3" type="noConversion"/>
  </si>
  <si>
    <t>풋살장, 족구장</t>
    <phoneticPr fontId="3" type="noConversion"/>
  </si>
  <si>
    <t>공원에 포함
(1개면 증축)</t>
    <phoneticPr fontId="3" type="noConversion"/>
  </si>
  <si>
    <t>탁구</t>
    <phoneticPr fontId="3" type="noConversion"/>
  </si>
  <si>
    <t>광명 시민체육관</t>
    <phoneticPr fontId="3" type="noConversion"/>
  </si>
  <si>
    <t>2300</t>
    <phoneticPr fontId="3" type="noConversion"/>
  </si>
  <si>
    <t>3500</t>
    <phoneticPr fontId="3" type="noConversion"/>
  </si>
  <si>
    <t>양주실내체육관</t>
    <phoneticPr fontId="3" type="noConversion"/>
  </si>
  <si>
    <t>일반
철골구조</t>
    <phoneticPr fontId="3" type="noConversion"/>
  </si>
  <si>
    <t>양평군</t>
    <phoneticPr fontId="3" type="noConversion"/>
  </si>
  <si>
    <t>청운 배드민턴장</t>
    <phoneticPr fontId="3" type="noConversion"/>
  </si>
  <si>
    <t>청운면</t>
    <phoneticPr fontId="3" type="noConversion"/>
  </si>
  <si>
    <t>개군 탁구장</t>
    <phoneticPr fontId="3" type="noConversion"/>
  </si>
  <si>
    <t>개군면</t>
    <phoneticPr fontId="3" type="noConversion"/>
  </si>
  <si>
    <t>탁구장</t>
    <phoneticPr fontId="3" type="noConversion"/>
  </si>
  <si>
    <t>강하 탁구장</t>
    <phoneticPr fontId="3" type="noConversion"/>
  </si>
  <si>
    <t>강하면</t>
    <phoneticPr fontId="3" type="noConversion"/>
  </si>
  <si>
    <t>서종생활체육공원 배드민턴장</t>
    <phoneticPr fontId="3" type="noConversion"/>
  </si>
  <si>
    <t>서종면</t>
    <phoneticPr fontId="3" type="noConversion"/>
  </si>
  <si>
    <t>배드민턴장</t>
    <phoneticPr fontId="3" type="noConversion"/>
  </si>
  <si>
    <t>누락분 추가</t>
    <phoneticPr fontId="3" type="noConversion"/>
  </si>
  <si>
    <t>강하 배드민턴장</t>
    <phoneticPr fontId="3" type="noConversion"/>
  </si>
  <si>
    <t>강상다목적체육관 배드민턴장</t>
    <phoneticPr fontId="3" type="noConversion"/>
  </si>
  <si>
    <t>강상면</t>
    <phoneticPr fontId="3" type="noConversion"/>
  </si>
  <si>
    <t>양동레포츠공원 배드민턴장</t>
    <phoneticPr fontId="3" type="noConversion"/>
  </si>
  <si>
    <t>양동면</t>
    <phoneticPr fontId="3" type="noConversion"/>
  </si>
  <si>
    <t>양평생활체육공원 탁구장</t>
    <phoneticPr fontId="3" type="noConversion"/>
  </si>
  <si>
    <t>서종 생활체육공원 탁구장</t>
    <phoneticPr fontId="3" type="noConversion"/>
  </si>
  <si>
    <t>청운 탁구장</t>
    <phoneticPr fontId="3" type="noConversion"/>
  </si>
  <si>
    <t>지평 다목적체육관</t>
    <phoneticPr fontId="3" type="noConversion"/>
  </si>
  <si>
    <t>지평면</t>
    <phoneticPr fontId="3" type="noConversion"/>
  </si>
  <si>
    <t>강상다목적체육관 탁구장</t>
    <phoneticPr fontId="3" type="noConversion"/>
  </si>
  <si>
    <t>에어로빅장, 댄스연습실</t>
    <phoneticPr fontId="3" type="noConversion"/>
  </si>
  <si>
    <t>위탁
(사)용인스포츠클럽</t>
    <phoneticPr fontId="3" type="noConversion"/>
  </si>
  <si>
    <t>1층 740.52㎡
2층 956.01㎡</t>
  </si>
  <si>
    <t>탁구
배드민턴,체조,농구</t>
  </si>
  <si>
    <t>(주)한국체육산업개발</t>
    <phoneticPr fontId="3" type="noConversion"/>
  </si>
  <si>
    <t>성남시청소년재단</t>
    <phoneticPr fontId="3" type="noConversion"/>
  </si>
  <si>
    <t>분당야탑청소년수련관
체육관</t>
    <phoneticPr fontId="3" type="noConversion"/>
  </si>
  <si>
    <t>35.7×23.4m</t>
    <phoneticPr fontId="3" type="noConversion"/>
  </si>
  <si>
    <t>농구,배구</t>
    <phoneticPr fontId="3" type="noConversion"/>
  </si>
  <si>
    <t>25m×14m
(6레인)
5.4m×7.2m</t>
    <phoneticPr fontId="3" type="noConversion"/>
  </si>
  <si>
    <t>성남종합스포츠센터</t>
    <phoneticPr fontId="3" type="noConversion"/>
  </si>
  <si>
    <t>23*38</t>
    <phoneticPr fontId="3" type="noConversion"/>
  </si>
  <si>
    <t>농구,배드민턴</t>
    <phoneticPr fontId="3" type="noConversion"/>
  </si>
  <si>
    <t>50m×25m
(10레인)</t>
    <phoneticPr fontId="3" type="noConversion"/>
  </si>
  <si>
    <t>황새울국민체육센터</t>
    <phoneticPr fontId="3" type="noConversion"/>
  </si>
  <si>
    <t>23.8×35m</t>
    <phoneticPr fontId="3" type="noConversion"/>
  </si>
  <si>
    <t>헬스,요가,배드민턴 등</t>
    <phoneticPr fontId="3" type="noConversion"/>
  </si>
  <si>
    <t>25m×5레인</t>
    <phoneticPr fontId="3" type="noConversion"/>
  </si>
  <si>
    <t>반월체육센터</t>
    <phoneticPr fontId="3" type="noConversion"/>
  </si>
  <si>
    <t>헬스장, 샤워실, 다목적실, 사무실</t>
    <phoneticPr fontId="3" type="noConversion"/>
  </si>
  <si>
    <t>40m×30m</t>
  </si>
  <si>
    <t>띠골스포츠센터</t>
    <phoneticPr fontId="3" type="noConversion"/>
  </si>
  <si>
    <t>대부동복지체육센터
체육관</t>
  </si>
  <si>
    <t>33.6X20</t>
  </si>
  <si>
    <t>사무실, 다목적실, 의무실,
심판대기실,</t>
  </si>
  <si>
    <t xml:space="preserve">평택시(송출 지역경제과) </t>
    <phoneticPr fontId="3" type="noConversion"/>
  </si>
  <si>
    <t>농구,배구,탁구,배드민턴 등</t>
    <phoneticPr fontId="3" type="noConversion"/>
  </si>
  <si>
    <t>농구, 탁구, 배드민턴, 유아축구 등</t>
    <phoneticPr fontId="3" type="noConversion"/>
  </si>
  <si>
    <t>25m×6레인</t>
    <phoneticPr fontId="3" type="noConversion"/>
  </si>
  <si>
    <t>농구, 탁구, 배드민턴, 게이트볼</t>
    <phoneticPr fontId="3" type="noConversion"/>
  </si>
  <si>
    <t>휴게실, 간이화장실 등</t>
    <phoneticPr fontId="3" type="noConversion"/>
  </si>
  <si>
    <t>사무실,화장실.샤워실</t>
    <phoneticPr fontId="3" type="noConversion"/>
  </si>
  <si>
    <t>탁구, 요가, 유도</t>
    <phoneticPr fontId="3" type="noConversion"/>
  </si>
  <si>
    <t>사무실, 샤워실, 화장실</t>
    <phoneticPr fontId="3" type="noConversion"/>
  </si>
  <si>
    <t>농구, 배구, 탁구, 배드민턴 등</t>
    <phoneticPr fontId="3" type="noConversion"/>
  </si>
  <si>
    <t>도서관, 사무실, 샤워실, 화장실, 창고</t>
    <phoneticPr fontId="3" type="noConversion"/>
  </si>
  <si>
    <t>농구, 탁구, 배드민턴, 배구, 풋살 등</t>
    <phoneticPr fontId="3" type="noConversion"/>
  </si>
  <si>
    <t>50m×21m
13m×5.5m</t>
    <phoneticPr fontId="3" type="noConversion"/>
  </si>
  <si>
    <t>탈의실, 샤워실, 방송실, 기구창고, 관리사무실</t>
    <phoneticPr fontId="3" type="noConversion"/>
  </si>
  <si>
    <t>레슬링,에어로빅,스쿼시,GX룸</t>
    <phoneticPr fontId="3" type="noConversion"/>
  </si>
  <si>
    <t>사무실,스피닝,요가,골프연습장,에어로빅,어린이체능장</t>
    <phoneticPr fontId="3" type="noConversion"/>
  </si>
  <si>
    <t>에어로빅,관람석</t>
    <phoneticPr fontId="3" type="noConversion"/>
  </si>
  <si>
    <t>배드민턴,핸드볼,농구,배구</t>
    <phoneticPr fontId="3" type="noConversion"/>
  </si>
  <si>
    <t>사무실,샤워실,
탈의실</t>
    <phoneticPr fontId="3" type="noConversion"/>
  </si>
  <si>
    <t>오산시</t>
    <phoneticPr fontId="3" type="noConversion"/>
  </si>
  <si>
    <t>55m×24m</t>
    <phoneticPr fontId="3" type="noConversion"/>
  </si>
  <si>
    <t>다목적실,문화강의실,GX룸</t>
    <phoneticPr fontId="3" type="noConversion"/>
  </si>
  <si>
    <t>증포동 실내체육관</t>
    <phoneticPr fontId="3" type="noConversion"/>
  </si>
  <si>
    <t>32x19m</t>
    <phoneticPr fontId="3" type="noConversion"/>
  </si>
  <si>
    <t>농구, 배드민턴</t>
    <phoneticPr fontId="3" type="noConversion"/>
  </si>
  <si>
    <t>화장실</t>
    <phoneticPr fontId="3" type="noConversion"/>
  </si>
  <si>
    <t>2017 경기도 주민밀착형 
동네형체육시설 지원사업</t>
    <phoneticPr fontId="3" type="noConversion"/>
  </si>
  <si>
    <t>6레인(25mx15m)</t>
    <phoneticPr fontId="3" type="noConversion"/>
  </si>
  <si>
    <t>매점,사무실 등</t>
    <phoneticPr fontId="3" type="noConversion"/>
  </si>
  <si>
    <t>서안성체육센터</t>
    <phoneticPr fontId="3" type="noConversion"/>
  </si>
  <si>
    <t>(사)안성맞춤스포츠클럽</t>
    <phoneticPr fontId="3" type="noConversion"/>
  </si>
  <si>
    <t>배드민턴, 농구, 탁구</t>
    <phoneticPr fontId="3" type="noConversion"/>
  </si>
  <si>
    <t>25m(7레인)</t>
    <phoneticPr fontId="3" type="noConversion"/>
  </si>
  <si>
    <t>수영장, 볼링장, 헬스장, 다목적체육관</t>
    <phoneticPr fontId="3" type="noConversion"/>
  </si>
  <si>
    <t>양서에코힐링센터</t>
    <phoneticPr fontId="3" type="noConversion"/>
  </si>
  <si>
    <t>양평공사</t>
    <phoneticPr fontId="3" type="noConversion"/>
  </si>
  <si>
    <t>34×26m</t>
    <phoneticPr fontId="3" type="noConversion"/>
  </si>
  <si>
    <t>25m×6레인
15m×2레인</t>
    <phoneticPr fontId="3" type="noConversion"/>
  </si>
  <si>
    <t>GX룸, 샤워실, 탈의실</t>
    <phoneticPr fontId="3" type="noConversion"/>
  </si>
  <si>
    <t>여흥체육공원 복합체육관</t>
    <phoneticPr fontId="3" type="noConversion"/>
  </si>
  <si>
    <t>28m x 19m</t>
    <phoneticPr fontId="3" type="noConversion"/>
  </si>
  <si>
    <t>배트민턴, 탁구</t>
    <phoneticPr fontId="3" type="noConversion"/>
  </si>
  <si>
    <t>헬스,유도,에어로빅,
태권도, 볼링 등</t>
    <phoneticPr fontId="3" type="noConversion"/>
  </si>
  <si>
    <t>푸르지오아파트 게이트볼장</t>
    <phoneticPr fontId="3" type="noConversion"/>
  </si>
  <si>
    <t>보훈게이트볼장</t>
    <phoneticPr fontId="3" type="noConversion"/>
  </si>
  <si>
    <t>황새울국민체육센터 게이트볼장</t>
    <phoneticPr fontId="3" type="noConversion"/>
  </si>
  <si>
    <t>15×20</t>
    <phoneticPr fontId="3" type="noConversion"/>
  </si>
  <si>
    <t>태평배수지 게이트볼장</t>
    <phoneticPr fontId="3" type="noConversion"/>
  </si>
  <si>
    <t>24×30</t>
    <phoneticPr fontId="3" type="noConversion"/>
  </si>
  <si>
    <t>운중체육공원 1호 게이트볼장</t>
    <phoneticPr fontId="3" type="noConversion"/>
  </si>
  <si>
    <t>금토동 다목적 운동장               게이트볼장</t>
    <phoneticPr fontId="3" type="noConversion"/>
  </si>
  <si>
    <t>22×27</t>
    <phoneticPr fontId="3" type="noConversion"/>
  </si>
  <si>
    <t>병점1동 동네체육시설</t>
    <phoneticPr fontId="3" type="noConversion"/>
  </si>
  <si>
    <t>18*10</t>
    <phoneticPr fontId="3" type="noConversion"/>
  </si>
  <si>
    <t>동탄구봉산 게이트볼장</t>
    <phoneticPr fontId="3" type="noConversion"/>
  </si>
  <si>
    <t>중2리동네체육시설</t>
    <phoneticPr fontId="3" type="noConversion"/>
  </si>
  <si>
    <t>20x10</t>
    <phoneticPr fontId="3" type="noConversion"/>
  </si>
  <si>
    <t>기배역사공원</t>
    <phoneticPr fontId="3" type="noConversion"/>
  </si>
  <si>
    <t>20x20</t>
    <phoneticPr fontId="3" type="noConversion"/>
  </si>
  <si>
    <t>동탄2 제14호근린공원 게이트볼장</t>
    <phoneticPr fontId="3" type="noConversion"/>
  </si>
  <si>
    <t>22x20</t>
    <phoneticPr fontId="3" type="noConversion"/>
  </si>
  <si>
    <t>솔안공원 게이트볼장</t>
    <phoneticPr fontId="3" type="noConversion"/>
  </si>
  <si>
    <t>부천도시공사</t>
    <phoneticPr fontId="3" type="noConversion"/>
  </si>
  <si>
    <t>차산리 생활체육시설 게이트볼장</t>
    <phoneticPr fontId="3" type="noConversion"/>
  </si>
  <si>
    <t>모곡(송탄)게이트볼장</t>
    <phoneticPr fontId="3" type="noConversion"/>
  </si>
  <si>
    <t>15m×20m</t>
    <phoneticPr fontId="3" type="noConversion"/>
  </si>
  <si>
    <t>진위게이트볼장</t>
    <phoneticPr fontId="3" type="noConversion"/>
  </si>
  <si>
    <t>문산게이트볼장</t>
    <phoneticPr fontId="3" type="noConversion"/>
  </si>
  <si>
    <t>23.5*17</t>
    <phoneticPr fontId="3" type="noConversion"/>
  </si>
  <si>
    <t>실외(인조잔디)</t>
    <phoneticPr fontId="3" type="noConversion"/>
  </si>
  <si>
    <t>열미리게이트볼장</t>
  </si>
  <si>
    <t>21*18</t>
  </si>
  <si>
    <t>사무소 및 교육장</t>
    <phoneticPr fontId="3" type="noConversion"/>
  </si>
  <si>
    <t>광주시공설운동장 게이트볼장</t>
  </si>
  <si>
    <t>도척그린공원 게이트볼장</t>
  </si>
  <si>
    <t>20*24</t>
  </si>
  <si>
    <t>오포 생활체육공원 게이트볼장</t>
  </si>
  <si>
    <t>초월 게이트볼장</t>
  </si>
  <si>
    <t>회천2동 양주시장애인
게이트볼장</t>
    <phoneticPr fontId="3" type="noConversion"/>
  </si>
  <si>
    <t>성덕리 게이트볼장</t>
    <phoneticPr fontId="3" type="noConversion"/>
  </si>
  <si>
    <t>양수리 환경생태공원 게이트볼장</t>
    <phoneticPr fontId="3" type="noConversion"/>
  </si>
  <si>
    <t>양서면</t>
    <phoneticPr fontId="3" type="noConversion"/>
  </si>
  <si>
    <t>옥천면</t>
    <phoneticPr fontId="3" type="noConversion"/>
  </si>
  <si>
    <t>단월면</t>
    <phoneticPr fontId="3" type="noConversion"/>
  </si>
  <si>
    <t>지평레포츠공원 게이트볼장</t>
    <phoneticPr fontId="3" type="noConversion"/>
  </si>
  <si>
    <t>용문면</t>
    <phoneticPr fontId="3" type="noConversion"/>
  </si>
  <si>
    <t>개군레포츠공원 게이트볼장</t>
    <phoneticPr fontId="3" type="noConversion"/>
  </si>
  <si>
    <t>상패동 게이트볼장</t>
    <phoneticPr fontId="3" type="noConversion"/>
  </si>
  <si>
    <t>동성교회 내</t>
    <phoneticPr fontId="3" type="noConversion"/>
  </si>
  <si>
    <t>동두천시</t>
    <phoneticPr fontId="3" type="noConversion"/>
  </si>
  <si>
    <t>황새울국민체육센터 수영장</t>
    <phoneticPr fontId="3" type="noConversion"/>
  </si>
  <si>
    <t>분당야탑청소년수련관</t>
    <phoneticPr fontId="3" type="noConversion"/>
  </si>
  <si>
    <t>안산 선부다복적체육관
수영장</t>
    <phoneticPr fontId="3" type="noConversion"/>
  </si>
  <si>
    <t>대부동복지체육센터
수영장</t>
  </si>
  <si>
    <t>대부동복지체육센터
내 (신규추가)</t>
    <phoneticPr fontId="3" type="noConversion"/>
  </si>
  <si>
    <t>박달복합청사
수영장</t>
    <phoneticPr fontId="3" type="noConversion"/>
  </si>
  <si>
    <t>박달복합청사 내</t>
    <phoneticPr fontId="3" type="noConversion"/>
  </si>
  <si>
    <t>위탁
(김포시 청소년재단)</t>
    <phoneticPr fontId="3" type="noConversion"/>
  </si>
  <si>
    <t>파주시 스포츠센터 수영장</t>
    <phoneticPr fontId="3" type="noConversion"/>
  </si>
  <si>
    <t>교하청석스포츠센터 수영장</t>
    <phoneticPr fontId="3" type="noConversion"/>
  </si>
  <si>
    <t>25
18</t>
    <phoneticPr fontId="3" type="noConversion"/>
  </si>
  <si>
    <t>6
4</t>
    <phoneticPr fontId="3" type="noConversion"/>
  </si>
  <si>
    <t>운정스포츠센터 수영장</t>
    <phoneticPr fontId="3" type="noConversion"/>
  </si>
  <si>
    <t>부곡체육시설 수영장</t>
    <phoneticPr fontId="3" type="noConversion"/>
  </si>
  <si>
    <t>군포도시공사</t>
    <phoneticPr fontId="3" type="noConversion"/>
  </si>
  <si>
    <t>군포도시공사 내</t>
    <phoneticPr fontId="3" type="noConversion"/>
  </si>
  <si>
    <t>옥정호수스포츠센터 
실내수영장</t>
    <phoneticPr fontId="3" type="noConversion"/>
  </si>
  <si>
    <t>위탁
(구리시체육회)</t>
    <phoneticPr fontId="3" type="noConversion"/>
  </si>
  <si>
    <t>서안성체육센터 수영장</t>
    <phoneticPr fontId="3" type="noConversion"/>
  </si>
  <si>
    <t>평생학습관
수영장</t>
    <phoneticPr fontId="3" type="noConversion"/>
  </si>
  <si>
    <t>자체운영</t>
    <phoneticPr fontId="3" type="noConversion"/>
  </si>
  <si>
    <t>양서에코힐링센터 수영장</t>
    <phoneticPr fontId="3" type="noConversion"/>
  </si>
  <si>
    <t>위탁(양평공사)</t>
    <phoneticPr fontId="3" type="noConversion"/>
  </si>
  <si>
    <t>용문 국민체육센터 수영장</t>
    <phoneticPr fontId="3" type="noConversion"/>
  </si>
  <si>
    <t>수지레스피아내</t>
    <phoneticPr fontId="3" type="noConversion"/>
  </si>
  <si>
    <t>고양시</t>
    <phoneticPr fontId="3" type="noConversion"/>
  </si>
  <si>
    <t>서정공원 간이 인라인스케이트장</t>
    <phoneticPr fontId="3" type="noConversion"/>
  </si>
  <si>
    <t>공원관리과</t>
    <phoneticPr fontId="3" type="noConversion"/>
  </si>
  <si>
    <t>운중체육공원 2호 인라인장</t>
    <phoneticPr fontId="3" type="noConversion"/>
  </si>
  <si>
    <t>시청공원(저류지)체육시설</t>
    <phoneticPr fontId="3" type="noConversion"/>
  </si>
  <si>
    <t>판석</t>
    <phoneticPr fontId="3" type="noConversion"/>
  </si>
  <si>
    <t>비봉고가하부체육시설</t>
    <phoneticPr fontId="3" type="noConversion"/>
  </si>
  <si>
    <t>썬큰인라인장</t>
    <phoneticPr fontId="3" type="noConversion"/>
  </si>
  <si>
    <t>신리천공원 인라인스케이트</t>
    <phoneticPr fontId="3" type="noConversion"/>
  </si>
  <si>
    <t>석수체육공원
인라인스케이트장</t>
    <phoneticPr fontId="3" type="noConversion"/>
  </si>
  <si>
    <t>의왕시</t>
    <phoneticPr fontId="3" type="noConversion"/>
  </si>
  <si>
    <t>백운밸리 인라인스케이트장</t>
    <phoneticPr fontId="3" type="noConversion"/>
  </si>
  <si>
    <t>문화체육과</t>
    <phoneticPr fontId="3" type="noConversion"/>
  </si>
  <si>
    <t>양평종합운동장 
인라인스케이트장</t>
    <phoneticPr fontId="3" type="noConversion"/>
  </si>
  <si>
    <t>화성남부국민체육센터</t>
    <phoneticPr fontId="3" type="noConversion"/>
  </si>
  <si>
    <t>비봉체육공원 비봉정</t>
    <phoneticPr fontId="3" type="noConversion"/>
  </si>
  <si>
    <t xml:space="preserve">평택시(안출 지역경제과) </t>
    <phoneticPr fontId="3" type="noConversion"/>
  </si>
  <si>
    <t>중앙정</t>
    <phoneticPr fontId="3" type="noConversion"/>
  </si>
  <si>
    <t>성남시 양궁장</t>
    <phoneticPr fontId="3" type="noConversion"/>
  </si>
  <si>
    <t>한국마사회</t>
    <phoneticPr fontId="3" type="noConversion"/>
  </si>
  <si>
    <t>권선구 서수원로577번길 171</t>
    <phoneticPr fontId="3" type="noConversion"/>
  </si>
  <si>
    <t>칠보파크골프장</t>
    <phoneticPr fontId="3" type="noConversion"/>
  </si>
  <si>
    <t>수내 파크골프장</t>
    <phoneticPr fontId="3" type="noConversion"/>
  </si>
  <si>
    <t>낙생대 체육시설            그라운드 골프장</t>
    <phoneticPr fontId="3" type="noConversion"/>
  </si>
  <si>
    <t>연천파크골프장</t>
    <phoneticPr fontId="3" type="noConversion"/>
  </si>
  <si>
    <t>의정부시
실내빙상장</t>
  </si>
  <si>
    <t>컬링장 부지 포함</t>
  </si>
  <si>
    <t>빙상장 부지 포함
6개 시트</t>
  </si>
  <si>
    <t>고양스포츠타운내
인공암벽장 관람석 없음</t>
    <phoneticPr fontId="3" type="noConversion"/>
  </si>
  <si>
    <t>탄천스포츠센터
볼링장</t>
    <phoneticPr fontId="3" type="noConversion"/>
  </si>
  <si>
    <t>반코트</t>
    <phoneticPr fontId="3" type="noConversion"/>
  </si>
  <si>
    <t>야탑동임시풋살장</t>
    <phoneticPr fontId="3" type="noConversion"/>
  </si>
  <si>
    <t>1,344, 2,624</t>
    <phoneticPr fontId="3" type="noConversion"/>
  </si>
  <si>
    <t>진건풋살장</t>
    <phoneticPr fontId="3" type="noConversion"/>
  </si>
  <si>
    <t>근로자운동장</t>
    <phoneticPr fontId="3" type="noConversion"/>
  </si>
  <si>
    <t>축구장 1면, 야외운동기구, 화장실</t>
    <phoneticPr fontId="3" type="noConversion"/>
  </si>
  <si>
    <t>포승여술공원
풋살장</t>
    <phoneticPr fontId="3" type="noConversion"/>
  </si>
  <si>
    <t>20년 LED설치</t>
    <phoneticPr fontId="3" type="noConversion"/>
  </si>
  <si>
    <t>3면(단식2,복식1)</t>
  </si>
  <si>
    <t>시화mtv체육시설(45호)</t>
    <phoneticPr fontId="3" type="noConversion"/>
  </si>
  <si>
    <t>시화MTV체육시설(63호)</t>
    <phoneticPr fontId="3" type="noConversion"/>
  </si>
  <si>
    <t>시흥시</t>
    <phoneticPr fontId="3" type="noConversion"/>
  </si>
  <si>
    <t>위탁(체육단체)</t>
    <phoneticPr fontId="3" type="noConversion"/>
  </si>
  <si>
    <t>서암생활체육공원</t>
    <phoneticPr fontId="3" type="noConversion"/>
  </si>
  <si>
    <t>족구장 1면</t>
    <phoneticPr fontId="3" type="noConversion"/>
  </si>
  <si>
    <t>실내 풋살장 1면</t>
    <phoneticPr fontId="3" type="noConversion"/>
  </si>
  <si>
    <t>능평레포츠시설
풋살장</t>
  </si>
  <si>
    <t>능평레포츠시설내</t>
    <phoneticPr fontId="3" type="noConversion"/>
  </si>
  <si>
    <t>농구장(2면,우레탄)</t>
    <phoneticPr fontId="3" type="noConversion"/>
  </si>
  <si>
    <t>중대동소규모체육시설
족구장</t>
  </si>
  <si>
    <t>중대동소규모체육시설내(6면)</t>
  </si>
  <si>
    <t>족구,배드민턴 겸용 2면</t>
    <phoneticPr fontId="3" type="noConversion"/>
  </si>
  <si>
    <t>시립족구장</t>
    <phoneticPr fontId="3" type="noConversion"/>
  </si>
  <si>
    <t>광명도시공사</t>
    <phoneticPr fontId="3" type="noConversion"/>
  </si>
  <si>
    <t>족구장 9면
장애인축구장1면</t>
    <phoneticPr fontId="3" type="noConversion"/>
  </si>
  <si>
    <t>1483
(14*18)</t>
  </si>
  <si>
    <t>공원내 체육시설(1면)</t>
    <phoneticPr fontId="3" type="noConversion"/>
  </si>
  <si>
    <t>공원내 체육시설(5면)</t>
    <phoneticPr fontId="3" type="noConversion"/>
  </si>
  <si>
    <t>타부서 이관(1면)</t>
    <phoneticPr fontId="3" type="noConversion"/>
  </si>
  <si>
    <t>공원내 체육시설(2면)</t>
    <phoneticPr fontId="3" type="noConversion"/>
  </si>
  <si>
    <t>공원내 체육시설(4면)</t>
    <phoneticPr fontId="3" type="noConversion"/>
  </si>
  <si>
    <t>공원내 체육시설(3면)</t>
    <phoneticPr fontId="3" type="noConversion"/>
  </si>
  <si>
    <t>타부서 이관(5면)</t>
    <phoneticPr fontId="3" type="noConversion"/>
  </si>
  <si>
    <t>의왕시그라운드골프협회</t>
    <phoneticPr fontId="3" type="noConversion"/>
  </si>
  <si>
    <t>청계배드민턴장</t>
    <phoneticPr fontId="3" type="noConversion"/>
  </si>
  <si>
    <t>의왕도시공사</t>
    <phoneticPr fontId="3" type="noConversion"/>
  </si>
  <si>
    <t>배드민턴장 9면</t>
    <phoneticPr fontId="3" type="noConversion"/>
  </si>
  <si>
    <t>1층</t>
    <phoneticPr fontId="3" type="noConversion"/>
  </si>
  <si>
    <t>여주도시관리공단</t>
    <phoneticPr fontId="3" type="noConversion"/>
  </si>
  <si>
    <t>종합운동장 내</t>
    <phoneticPr fontId="3" type="noConversion"/>
  </si>
  <si>
    <t>국민체육센터 내</t>
    <phoneticPr fontId="3" type="noConversion"/>
  </si>
  <si>
    <t>원주시시설관리공단</t>
    <phoneticPr fontId="3" type="noConversion"/>
  </si>
  <si>
    <t>체육시설사업소</t>
    <phoneticPr fontId="3" type="noConversion"/>
  </si>
  <si>
    <t>속초시시설관리공단</t>
    <phoneticPr fontId="3" type="noConversion"/>
  </si>
  <si>
    <t>철원군</t>
    <phoneticPr fontId="3" type="noConversion"/>
  </si>
  <si>
    <t>인제천연잔디구장</t>
    <phoneticPr fontId="3" type="noConversion"/>
  </si>
  <si>
    <t>강릉시</t>
    <phoneticPr fontId="3" type="noConversion"/>
  </si>
  <si>
    <t>문막생활체육시설
인조잔디구장</t>
    <phoneticPr fontId="3" type="noConversion"/>
  </si>
  <si>
    <t>원주시</t>
    <phoneticPr fontId="3" type="noConversion"/>
  </si>
  <si>
    <t>혁신도시체육공원
인조잔디구장</t>
    <phoneticPr fontId="3" type="noConversion"/>
  </si>
  <si>
    <t>사천체육공원</t>
    <phoneticPr fontId="3" type="noConversion"/>
  </si>
  <si>
    <t>강릉시 사천면</t>
    <phoneticPr fontId="3" type="noConversion"/>
  </si>
  <si>
    <t>공설운동장 인조잔디 축구장</t>
    <phoneticPr fontId="3" type="noConversion"/>
  </si>
  <si>
    <t>속초시축구협회</t>
    <phoneticPr fontId="3" type="noConversion"/>
  </si>
  <si>
    <t>종합경기장 내 인조잔디 축구장</t>
    <phoneticPr fontId="3" type="noConversion"/>
  </si>
  <si>
    <t>와수인조잔디축구장</t>
    <phoneticPr fontId="3" type="noConversion"/>
  </si>
  <si>
    <t>화지인조잔디축구장</t>
    <phoneticPr fontId="3" type="noConversion"/>
  </si>
  <si>
    <t>간동인조축구장</t>
    <phoneticPr fontId="3" type="noConversion"/>
  </si>
  <si>
    <t>인제천연잔디구장(축구장)</t>
    <phoneticPr fontId="3" type="noConversion"/>
  </si>
  <si>
    <t>막구조</t>
    <phoneticPr fontId="3" type="noConversion"/>
  </si>
  <si>
    <t>경량철골</t>
    <phoneticPr fontId="3" type="noConversion"/>
  </si>
  <si>
    <t>이동식</t>
    <phoneticPr fontId="3" type="noConversion"/>
  </si>
  <si>
    <t>내수생활체육공원축구장</t>
    <phoneticPr fontId="3" type="noConversion"/>
  </si>
  <si>
    <t>증평 대교잔디구장</t>
    <phoneticPr fontId="3" type="noConversion"/>
  </si>
  <si>
    <t>증평 축구전용구장</t>
    <phoneticPr fontId="3" type="noConversion"/>
  </si>
  <si>
    <t>단양군</t>
    <phoneticPr fontId="3" type="noConversion"/>
  </si>
  <si>
    <t>영춘체육공원 축구장</t>
    <phoneticPr fontId="3" type="noConversion"/>
  </si>
  <si>
    <t>공설운동장 축구장</t>
    <phoneticPr fontId="3" type="noConversion"/>
  </si>
  <si>
    <t>강릉리틀야구장</t>
    <phoneticPr fontId="3" type="noConversion"/>
  </si>
  <si>
    <t>홍천군 야구장</t>
    <phoneticPr fontId="3" type="noConversion"/>
  </si>
  <si>
    <t>수정(성인2면, 리틀1면)</t>
    <phoneticPr fontId="3" type="noConversion"/>
  </si>
  <si>
    <t>21년 리모델링</t>
    <phoneticPr fontId="3" type="noConversion"/>
  </si>
  <si>
    <t>속초시</t>
    <phoneticPr fontId="3" type="noConversion"/>
  </si>
  <si>
    <t>삼척시</t>
    <phoneticPr fontId="3" type="noConversion"/>
  </si>
  <si>
    <t>평창군</t>
    <phoneticPr fontId="3" type="noConversion"/>
  </si>
  <si>
    <t>혁신도시체육시설 내
테니스장</t>
    <phoneticPr fontId="3" type="noConversion"/>
  </si>
  <si>
    <t>속초시립테니스장</t>
    <phoneticPr fontId="3" type="noConversion"/>
  </si>
  <si>
    <t>생활체육공원 내
테니스장</t>
    <phoneticPr fontId="3" type="noConversion"/>
  </si>
  <si>
    <t>호산근린공원 테니스장</t>
    <phoneticPr fontId="3" type="noConversion"/>
  </si>
  <si>
    <t>전천후 테니스장</t>
    <phoneticPr fontId="3" type="noConversion"/>
  </si>
  <si>
    <t>진부테니스장</t>
    <phoneticPr fontId="3" type="noConversion"/>
  </si>
  <si>
    <t>양양테니스장(종합운동장)</t>
    <phoneticPr fontId="3" type="noConversion"/>
  </si>
  <si>
    <t>삼척시(체육과)</t>
    <phoneticPr fontId="3" type="noConversion"/>
  </si>
  <si>
    <t>영월군청</t>
    <phoneticPr fontId="3" type="noConversion"/>
  </si>
  <si>
    <t>인조잔디1
케이컬4</t>
    <phoneticPr fontId="3" type="noConversion"/>
  </si>
  <si>
    <t>케미칼7</t>
    <phoneticPr fontId="3" type="noConversion"/>
  </si>
  <si>
    <t>진부 다목적소규모체육관</t>
    <phoneticPr fontId="3" type="noConversion"/>
  </si>
  <si>
    <t>평창 다목적소규모체육관</t>
    <phoneticPr fontId="3" type="noConversion"/>
  </si>
  <si>
    <t>대관령 생활체육관</t>
    <phoneticPr fontId="3" type="noConversion"/>
  </si>
  <si>
    <t>배드민턴, 배구, 농구</t>
    <phoneticPr fontId="3" type="noConversion"/>
  </si>
  <si>
    <t>기린실내체육관</t>
    <phoneticPr fontId="3" type="noConversion"/>
  </si>
  <si>
    <t>인제군
(기린면행정복지센터)</t>
    <phoneticPr fontId="3" type="noConversion"/>
  </si>
  <si>
    <t>국민체육센터(강남체육관)</t>
    <phoneticPr fontId="3" type="noConversion"/>
  </si>
  <si>
    <t>국민체육센터(볼링장)</t>
    <phoneticPr fontId="3" type="noConversion"/>
  </si>
  <si>
    <t>체육시설사업소
(강릉관광개발공사)</t>
    <phoneticPr fontId="3" type="noConversion"/>
  </si>
  <si>
    <t>청초생활체육관</t>
    <phoneticPr fontId="3" type="noConversion"/>
  </si>
  <si>
    <t>속초시체육회</t>
    <phoneticPr fontId="3" type="noConversion"/>
  </si>
  <si>
    <t>척산생활체육관</t>
    <phoneticPr fontId="3" type="noConversion"/>
  </si>
  <si>
    <t>속초시배드민턴협회</t>
    <phoneticPr fontId="3" type="noConversion"/>
  </si>
  <si>
    <t>속초시도서체육센터</t>
    <phoneticPr fontId="3" type="noConversion"/>
  </si>
  <si>
    <t>홍천군</t>
    <phoneticPr fontId="3" type="noConversion"/>
  </si>
  <si>
    <t>다목적체육시설(남면 화전3리)</t>
    <phoneticPr fontId="3" type="noConversion"/>
  </si>
  <si>
    <t>다목적체육시설(내면 방내3리)</t>
    <phoneticPr fontId="3" type="noConversion"/>
  </si>
  <si>
    <t>다목적실(영귀미면 속초2리)</t>
    <phoneticPr fontId="3" type="noConversion"/>
  </si>
  <si>
    <t>다목적실(화촌면 굴운리)</t>
    <phoneticPr fontId="3" type="noConversion"/>
  </si>
  <si>
    <t>원통체육문화센터</t>
    <phoneticPr fontId="3" type="noConversion"/>
  </si>
  <si>
    <t>인제군</t>
    <phoneticPr fontId="3" type="noConversion"/>
  </si>
  <si>
    <t>스쿼시(2면), 실내체육</t>
    <phoneticPr fontId="3" type="noConversion"/>
  </si>
  <si>
    <t>볼링장(20레인)</t>
    <phoneticPr fontId="3" type="noConversion"/>
  </si>
  <si>
    <t>18m x 32m</t>
    <phoneticPr fontId="3" type="noConversion"/>
  </si>
  <si>
    <t>농구, 배구, 배드민턴, 족구, 에어로빅</t>
    <phoneticPr fontId="3" type="noConversion"/>
  </si>
  <si>
    <t>25m x 46m</t>
    <phoneticPr fontId="3" type="noConversion"/>
  </si>
  <si>
    <t>배드민턴, 탁구, 배구</t>
    <phoneticPr fontId="3" type="noConversion"/>
  </si>
  <si>
    <t>25m x 6레인</t>
    <phoneticPr fontId="3" type="noConversion"/>
  </si>
  <si>
    <t>15m x 20m</t>
    <phoneticPr fontId="3" type="noConversion"/>
  </si>
  <si>
    <t>게이트볼,배드민턴,
족구,탁구</t>
    <phoneticPr fontId="3" type="noConversion"/>
  </si>
  <si>
    <t>13.4m x 6.1m(2면)</t>
    <phoneticPr fontId="3" type="noConversion"/>
  </si>
  <si>
    <t>배드민턴,탁구</t>
    <phoneticPr fontId="3" type="noConversion"/>
  </si>
  <si>
    <t>게이트볼,배드민턴,,족구,탁구</t>
    <phoneticPr fontId="3" type="noConversion"/>
  </si>
  <si>
    <t>GX룸</t>
    <phoneticPr fontId="3" type="noConversion"/>
  </si>
  <si>
    <t>25m*6레인</t>
    <phoneticPr fontId="3" type="noConversion"/>
  </si>
  <si>
    <t>기계실, 회의실, 사무실</t>
    <phoneticPr fontId="3" type="noConversion"/>
  </si>
  <si>
    <t>컨텐츠실</t>
    <phoneticPr fontId="3" type="noConversion"/>
  </si>
  <si>
    <t>에어로빅, 요가, 필라테스 공간</t>
    <phoneticPr fontId="3" type="noConversion"/>
  </si>
  <si>
    <t>인공암벽,영화관,VR체험 등</t>
    <phoneticPr fontId="3" type="noConversion"/>
  </si>
  <si>
    <t>중방대리 실내게이트볼장</t>
    <phoneticPr fontId="3" type="noConversion"/>
  </si>
  <si>
    <t>동송게이트볼장</t>
    <phoneticPr fontId="3" type="noConversion"/>
  </si>
  <si>
    <t>강현면실내게이트볼장 1관</t>
    <phoneticPr fontId="3" type="noConversion"/>
  </si>
  <si>
    <t>강현면실내게이트볼장(2관)</t>
    <phoneticPr fontId="3" type="noConversion"/>
  </si>
  <si>
    <t>20x15m</t>
    <phoneticPr fontId="3" type="noConversion"/>
  </si>
  <si>
    <t>15×20m</t>
    <phoneticPr fontId="3" type="noConversion"/>
  </si>
  <si>
    <t>주민생활시설</t>
    <phoneticPr fontId="3" type="noConversion"/>
  </si>
  <si>
    <t>화천국민문화체육센터
(수영장)</t>
    <phoneticPr fontId="3" type="noConversion"/>
  </si>
  <si>
    <t>체육시설사업소
(강릉시스포츠클럽)</t>
    <phoneticPr fontId="3" type="noConversion"/>
  </si>
  <si>
    <t>속초시궁도협회</t>
    <phoneticPr fontId="3" type="noConversion"/>
  </si>
  <si>
    <t>위탁
(원주시궁도협회)</t>
    <phoneticPr fontId="3" type="noConversion"/>
  </si>
  <si>
    <t>혁신도시체육시설 내
양궁장</t>
    <phoneticPr fontId="3" type="noConversion"/>
  </si>
  <si>
    <t>1.25m</t>
    <phoneticPr fontId="3" type="noConversion"/>
  </si>
  <si>
    <t>체육시설사업소
(㈜아이스강릉)</t>
    <phoneticPr fontId="3" type="noConversion"/>
  </si>
  <si>
    <t>속초공설운동장내
족구장</t>
    <phoneticPr fontId="3" type="noConversion"/>
  </si>
  <si>
    <t>속초파크골프장</t>
    <phoneticPr fontId="3" type="noConversion"/>
  </si>
  <si>
    <t>속초시파크골프협회</t>
    <phoneticPr fontId="3" type="noConversion"/>
  </si>
  <si>
    <t>속초시태권도협회</t>
    <phoneticPr fontId="3" type="noConversion"/>
  </si>
  <si>
    <t>상동그라운드골프장</t>
    <phoneticPr fontId="3" type="noConversion"/>
  </si>
  <si>
    <t>상동그라운드골프협회</t>
    <phoneticPr fontId="3" type="noConversion"/>
  </si>
  <si>
    <t>방림체육공원
다목적구장</t>
    <phoneticPr fontId="3" type="noConversion"/>
  </si>
  <si>
    <t>용평체육공원
파크골프장</t>
    <phoneticPr fontId="3" type="noConversion"/>
  </si>
  <si>
    <t>대화파크골프장</t>
    <phoneticPr fontId="3" type="noConversion"/>
  </si>
  <si>
    <t>대화파크골프클럽</t>
    <phoneticPr fontId="3" type="noConversion"/>
  </si>
  <si>
    <t>김화풋살장</t>
    <phoneticPr fontId="3" type="noConversion"/>
  </si>
  <si>
    <t>30~70</t>
    <phoneticPr fontId="3" type="noConversion"/>
  </si>
  <si>
    <t>종합운동장풋살구장</t>
    <phoneticPr fontId="3" type="noConversion"/>
  </si>
  <si>
    <t>종합운동장족구장</t>
    <phoneticPr fontId="3" type="noConversion"/>
  </si>
  <si>
    <t>종합운동장농구장</t>
    <phoneticPr fontId="3" type="noConversion"/>
  </si>
  <si>
    <t>파크골프장</t>
    <phoneticPr fontId="3" type="noConversion"/>
  </si>
  <si>
    <t>스포츠파크 A야구장</t>
    <phoneticPr fontId="3" type="noConversion"/>
  </si>
  <si>
    <t>스포츠파크 B야구장</t>
    <phoneticPr fontId="3" type="noConversion"/>
  </si>
  <si>
    <t>하드코트
클레이코트</t>
    <phoneticPr fontId="3" type="noConversion"/>
  </si>
  <si>
    <t>반탄정구장</t>
    <phoneticPr fontId="3" type="noConversion"/>
  </si>
  <si>
    <t>내수생활체육공원체육관</t>
    <phoneticPr fontId="3" type="noConversion"/>
  </si>
  <si>
    <t>32×20×12m</t>
    <phoneticPr fontId="3" type="noConversion"/>
  </si>
  <si>
    <t>결초보은체육관</t>
    <phoneticPr fontId="3" type="noConversion"/>
  </si>
  <si>
    <t>30×50</t>
    <phoneticPr fontId="3" type="noConversion"/>
  </si>
  <si>
    <t>배드민턴, 농구, 핸드볼, 배구</t>
    <phoneticPr fontId="3" type="noConversion"/>
  </si>
  <si>
    <t>헬스장, 탁구장, 체력단련실</t>
    <phoneticPr fontId="3" type="noConversion"/>
  </si>
  <si>
    <t>부흥다목적체육관</t>
    <phoneticPr fontId="3" type="noConversion"/>
  </si>
  <si>
    <t>33×18.2×10.5m</t>
    <phoneticPr fontId="3" type="noConversion"/>
  </si>
  <si>
    <t>사무실, 무대</t>
    <phoneticPr fontId="3" type="noConversion"/>
  </si>
  <si>
    <t>20×15×5</t>
    <phoneticPr fontId="3" type="noConversion"/>
  </si>
  <si>
    <t>칠성면 전천후게이트볼장</t>
    <phoneticPr fontId="3" type="noConversion"/>
  </si>
  <si>
    <t>괴산군</t>
    <phoneticPr fontId="3" type="noConversion"/>
  </si>
  <si>
    <t>25×18</t>
    <phoneticPr fontId="3" type="noConversion"/>
  </si>
  <si>
    <t>음성군</t>
    <phoneticPr fontId="3" type="noConversion"/>
  </si>
  <si>
    <t>대소 전천후게이트볼장</t>
    <phoneticPr fontId="3" type="noConversion"/>
  </si>
  <si>
    <t>위탁
(아이에스티 주식회사)</t>
    <phoneticPr fontId="3" type="noConversion"/>
  </si>
  <si>
    <t>청주시</t>
    <phoneticPr fontId="3" type="noConversion"/>
  </si>
  <si>
    <t>가경공원그라운드골프장</t>
  </si>
  <si>
    <t>내수그라운드골프장</t>
  </si>
  <si>
    <t>충주시</t>
    <phoneticPr fontId="3" type="noConversion"/>
  </si>
  <si>
    <t>청전그라운드골프장</t>
    <phoneticPr fontId="3" type="noConversion"/>
  </si>
  <si>
    <t>진천군</t>
    <phoneticPr fontId="3" type="noConversion"/>
  </si>
  <si>
    <t>테니스장에서 족구장으로 용도변경</t>
    <phoneticPr fontId="3" type="noConversion"/>
  </si>
  <si>
    <t>진천그라운드골프장</t>
  </si>
  <si>
    <t>덕산그라운드골프장</t>
  </si>
  <si>
    <t>추가(2면)</t>
    <phoneticPr fontId="3" type="noConversion"/>
  </si>
  <si>
    <t>증평군</t>
    <phoneticPr fontId="3" type="noConversion"/>
  </si>
  <si>
    <t>증평파크골프장</t>
    <phoneticPr fontId="3" type="noConversion"/>
  </si>
  <si>
    <t>증평생활체육공원
그라운드골프장</t>
    <phoneticPr fontId="3" type="noConversion"/>
  </si>
  <si>
    <t>증평생활체육공원
풋살경기장</t>
    <phoneticPr fontId="3" type="noConversion"/>
  </si>
  <si>
    <t>칠성그라운드골프장</t>
  </si>
  <si>
    <t>금왕생활체육공원그라운드골프장</t>
  </si>
  <si>
    <t>별곡지구 생활체육공원내 위치</t>
    <phoneticPr fontId="3" type="noConversion"/>
  </si>
  <si>
    <t>공주시
(시설관리사업소)</t>
  </si>
  <si>
    <t>탄성포장재</t>
    <phoneticPr fontId="3" type="noConversion"/>
  </si>
  <si>
    <t>동고동락 전천후 구장</t>
    <phoneticPr fontId="3" type="noConversion"/>
  </si>
  <si>
    <t>공공시설 사업소</t>
    <phoneticPr fontId="3" type="noConversion"/>
  </si>
  <si>
    <t>홍성군
(교육체육과)</t>
  </si>
  <si>
    <t>내포 다목적운동장</t>
  </si>
  <si>
    <t>태안군
(교육체육과)</t>
    <phoneticPr fontId="3" type="noConversion"/>
  </si>
  <si>
    <t>쌍신축구장</t>
  </si>
  <si>
    <t>서산시</t>
    <phoneticPr fontId="3" type="noConversion"/>
  </si>
  <si>
    <t>서산종합운동장 주경기장</t>
    <phoneticPr fontId="3" type="noConversion"/>
  </si>
  <si>
    <t>탑정호 축구장</t>
  </si>
  <si>
    <t>청양 공설운동장 보조축구장</t>
  </si>
  <si>
    <t>무한천생활체육공원 축구장</t>
    <phoneticPr fontId="3" type="noConversion"/>
  </si>
  <si>
    <t>예산군</t>
    <phoneticPr fontId="3" type="noConversion"/>
  </si>
  <si>
    <t>공주시
(시설관리사업소)</t>
    <phoneticPr fontId="3" type="noConversion"/>
  </si>
  <si>
    <t>청양생활야구장</t>
  </si>
  <si>
    <t>무한천생활체육공원 야구장1</t>
  </si>
  <si>
    <t>무한천생활체육공원 야구장2</t>
  </si>
  <si>
    <t>하드코트,인조잔디</t>
    <phoneticPr fontId="3" type="noConversion"/>
  </si>
  <si>
    <t>홍성군(교육체육과)</t>
  </si>
  <si>
    <t>내포테니스장</t>
  </si>
  <si>
    <t>금산군</t>
    <phoneticPr fontId="3" type="noConversion"/>
  </si>
  <si>
    <t>용도변경
(게이트볼장→씨름장)</t>
    <phoneticPr fontId="3" type="noConversion"/>
  </si>
  <si>
    <t>2개소</t>
    <phoneticPr fontId="3" type="noConversion"/>
  </si>
  <si>
    <t>공주시
(시설관리관리소)</t>
  </si>
  <si>
    <t>진산면 체육센터</t>
    <phoneticPr fontId="3" type="noConversion"/>
  </si>
  <si>
    <t>금산군
(관광문화체육과)</t>
    <phoneticPr fontId="3" type="noConversion"/>
  </si>
  <si>
    <t>일반,경량 철골조</t>
    <phoneticPr fontId="3" type="noConversion"/>
  </si>
  <si>
    <t>배구,배드민턴, 테니스
(실외)</t>
    <phoneticPr fontId="3" type="noConversion"/>
  </si>
  <si>
    <t>목재
(후로링)</t>
    <phoneticPr fontId="3" type="noConversion"/>
  </si>
  <si>
    <t>충남 태권도전당</t>
  </si>
  <si>
    <t>생활체조실, 헬스장</t>
    <phoneticPr fontId="3" type="noConversion"/>
  </si>
  <si>
    <t xml:space="preserve"> 탁구장</t>
    <phoneticPr fontId="3" type="noConversion"/>
  </si>
  <si>
    <t>연무문화체육센타</t>
    <phoneticPr fontId="3" type="noConversion"/>
  </si>
  <si>
    <t>금산군
(금산다락원)</t>
  </si>
  <si>
    <t>홍성군장애인스포츠센터</t>
  </si>
  <si>
    <t>위탁(홍성군장애인체육회)</t>
  </si>
  <si>
    <t>847.78m2</t>
  </si>
  <si>
    <t>33m X 21m</t>
  </si>
  <si>
    <t>샤워실, PT룸, 유아체육실, 다목적실</t>
  </si>
  <si>
    <t>예산군 교육체육과</t>
    <phoneticPr fontId="3" type="noConversion"/>
  </si>
  <si>
    <t>1층 볼링장 : 18레인 (1,609㎡)
2층 : 36X33X11</t>
    <phoneticPr fontId="3" type="noConversion"/>
  </si>
  <si>
    <t>볼링,탁구</t>
    <phoneticPr fontId="3" type="noConversion"/>
  </si>
  <si>
    <t>무대,화장실,샤워실</t>
    <phoneticPr fontId="3" type="noConversion"/>
  </si>
  <si>
    <t xml:space="preserve">가야곡 게이트볼장 </t>
  </si>
  <si>
    <t>가야곡면</t>
  </si>
  <si>
    <t>양전 게이트볼장</t>
    <phoneticPr fontId="3" type="noConversion"/>
  </si>
  <si>
    <t>시설명칭 변경
(금성면 게이트볼장 → 양전게이트볼장)</t>
    <phoneticPr fontId="3" type="noConversion"/>
  </si>
  <si>
    <t>준비실, 화장실</t>
  </si>
  <si>
    <t>비인 게이트볼장</t>
  </si>
  <si>
    <t>봉산면 게이트볼분회</t>
    <phoneticPr fontId="3" type="noConversion"/>
  </si>
  <si>
    <t>사대폭, 사대수 변경</t>
    <phoneticPr fontId="3" type="noConversion"/>
  </si>
  <si>
    <t>연무읍</t>
    <phoneticPr fontId="3" type="noConversion"/>
  </si>
  <si>
    <t>논산시</t>
    <phoneticPr fontId="3" type="noConversion"/>
  </si>
  <si>
    <t>덕유정 국궁장</t>
    <phoneticPr fontId="3" type="noConversion"/>
  </si>
  <si>
    <t>강경읍</t>
    <phoneticPr fontId="3" type="noConversion"/>
  </si>
  <si>
    <t>그라운드골프장</t>
    <phoneticPr fontId="3" type="noConversion"/>
  </si>
  <si>
    <t>명칭변경
(기존 : 이슬공원 그라운드골프장)</t>
    <phoneticPr fontId="3" type="noConversion"/>
  </si>
  <si>
    <t>서군산 축구장</t>
    <phoneticPr fontId="3" type="noConversion"/>
  </si>
  <si>
    <t>익산시
(체육진흥과)</t>
    <phoneticPr fontId="3" type="noConversion"/>
  </si>
  <si>
    <t>익산시
(함열읍)</t>
    <phoneticPr fontId="3" type="noConversion"/>
  </si>
  <si>
    <t>위탁
(익산시장애인체육회)</t>
    <phoneticPr fontId="3" type="noConversion"/>
  </si>
  <si>
    <t>위탁
(익산스포츠클럽)</t>
    <phoneticPr fontId="3" type="noConversion"/>
  </si>
  <si>
    <t>익산시
(황등면)</t>
    <phoneticPr fontId="3" type="noConversion"/>
  </si>
  <si>
    <t>정읍시</t>
    <phoneticPr fontId="3" type="noConversion"/>
  </si>
  <si>
    <t>태인성황축구장</t>
    <phoneticPr fontId="3" type="noConversion"/>
  </si>
  <si>
    <t>태인성황축구장 보조구장</t>
    <phoneticPr fontId="3" type="noConversion"/>
  </si>
  <si>
    <t>태인성황축구장 부대시설</t>
    <phoneticPr fontId="3" type="noConversion"/>
  </si>
  <si>
    <t>완주군</t>
    <phoneticPr fontId="3" type="noConversion"/>
  </si>
  <si>
    <t>장수군</t>
    <phoneticPr fontId="3" type="noConversion"/>
  </si>
  <si>
    <t>계북면풋살장</t>
    <phoneticPr fontId="3" type="noConversion"/>
  </si>
  <si>
    <t>북부권 생활체육공원 축구장</t>
    <phoneticPr fontId="3" type="noConversion"/>
  </si>
  <si>
    <t>실내야구연습장</t>
    <phoneticPr fontId="3" type="noConversion"/>
  </si>
  <si>
    <t>필연야구장</t>
    <phoneticPr fontId="3" type="noConversion"/>
  </si>
  <si>
    <t>위탁(백연영농조합법인)</t>
    <phoneticPr fontId="3" type="noConversion"/>
  </si>
  <si>
    <t>완주군야구장</t>
    <phoneticPr fontId="3" type="noConversion"/>
  </si>
  <si>
    <t>장수군종합운동장</t>
    <phoneticPr fontId="3" type="noConversion"/>
  </si>
  <si>
    <t>지름 7m</t>
  </si>
  <si>
    <t>노면</t>
    <phoneticPr fontId="3" type="noConversion"/>
  </si>
  <si>
    <t>김제시 장애인체육관</t>
    <phoneticPr fontId="3" type="noConversion"/>
  </si>
  <si>
    <t>김제시</t>
    <phoneticPr fontId="3" type="noConversion"/>
  </si>
  <si>
    <t>진안군</t>
    <phoneticPr fontId="3" type="noConversion"/>
  </si>
  <si>
    <t>부귀 다목적구장</t>
    <phoneticPr fontId="3" type="noConversion"/>
  </si>
  <si>
    <t>풋살, 족구, 배구</t>
    <phoneticPr fontId="3" type="noConversion"/>
  </si>
  <si>
    <t>(추가)다목적구장(막구조) 신축</t>
    <phoneticPr fontId="3" type="noConversion"/>
  </si>
  <si>
    <t>다목적체육관</t>
    <phoneticPr fontId="3" type="noConversion"/>
  </si>
  <si>
    <t>철근콘크리트
철골조, 막구조</t>
    <phoneticPr fontId="3" type="noConversion"/>
  </si>
  <si>
    <t>배드민턴, 테니스</t>
    <phoneticPr fontId="3" type="noConversion"/>
  </si>
  <si>
    <t>서부권역다목적체육관</t>
    <phoneticPr fontId="3" type="noConversion"/>
  </si>
  <si>
    <t>익산시</t>
    <phoneticPr fontId="3" type="noConversion"/>
  </si>
  <si>
    <t>익산시
(국민생활관)</t>
    <phoneticPr fontId="3" type="noConversion"/>
  </si>
  <si>
    <t>30.2×19.2×12m</t>
    <phoneticPr fontId="3" type="noConversion"/>
  </si>
  <si>
    <t>배구, 농구</t>
    <phoneticPr fontId="3" type="noConversion"/>
  </si>
  <si>
    <t>25m×14m
4m×10m</t>
    <phoneticPr fontId="3" type="noConversion"/>
  </si>
  <si>
    <t>헬스장, 에어로빅실</t>
    <phoneticPr fontId="3" type="noConversion"/>
  </si>
  <si>
    <t>천천전천후체육관</t>
    <phoneticPr fontId="3" type="noConversion"/>
  </si>
  <si>
    <t>34×36</t>
    <phoneticPr fontId="3" type="noConversion"/>
  </si>
  <si>
    <t>게이트볼, 테니스</t>
    <phoneticPr fontId="3" type="noConversion"/>
  </si>
  <si>
    <t>주민편익시설</t>
    <phoneticPr fontId="3" type="noConversion"/>
  </si>
  <si>
    <t>천천하늘내체육관</t>
    <phoneticPr fontId="3" type="noConversion"/>
  </si>
  <si>
    <t>18.4×32.2</t>
    <phoneticPr fontId="3" type="noConversion"/>
  </si>
  <si>
    <t>농구, 배구, 족구, 탁구, 배드민턴</t>
    <phoneticPr fontId="3" type="noConversion"/>
  </si>
  <si>
    <t>순창군</t>
    <phoneticPr fontId="3" type="noConversion"/>
  </si>
  <si>
    <t>쌍치면 체육관</t>
    <phoneticPr fontId="3" type="noConversion"/>
  </si>
  <si>
    <t>쌍치면</t>
    <phoneticPr fontId="3" type="noConversion"/>
  </si>
  <si>
    <t>부안군</t>
    <phoneticPr fontId="3" type="noConversion"/>
  </si>
  <si>
    <t>부안다목적체육센터</t>
    <phoneticPr fontId="3" type="noConversion"/>
  </si>
  <si>
    <t>43×18</t>
    <phoneticPr fontId="3" type="noConversion"/>
  </si>
  <si>
    <t>배드민턴,배구,족구</t>
    <phoneticPr fontId="3" type="noConversion"/>
  </si>
  <si>
    <t>개정 게이트볼장</t>
    <phoneticPr fontId="3" type="noConversion"/>
  </si>
  <si>
    <t>2021</t>
    <phoneticPr fontId="3" type="noConversion"/>
  </si>
  <si>
    <t>신규추가</t>
    <phoneticPr fontId="3" type="noConversion"/>
  </si>
  <si>
    <t>쌍치 실내게이트볼장</t>
    <phoneticPr fontId="3" type="noConversion"/>
  </si>
  <si>
    <t>서부권역다목적체육관
수영장</t>
    <phoneticPr fontId="3" type="noConversion"/>
  </si>
  <si>
    <t>위탁
(송백정)</t>
    <phoneticPr fontId="3" type="noConversion"/>
  </si>
  <si>
    <t>함벽정</t>
    <phoneticPr fontId="3" type="noConversion"/>
  </si>
  <si>
    <t>위탁(임실군)</t>
    <phoneticPr fontId="3" type="noConversion"/>
  </si>
  <si>
    <t>춘포복합운동장</t>
    <phoneticPr fontId="3" type="noConversion"/>
  </si>
  <si>
    <t>익산시
(춘포면)</t>
    <phoneticPr fontId="3" type="noConversion"/>
  </si>
  <si>
    <t>익산시파크골프장</t>
    <phoneticPr fontId="3" type="noConversion"/>
  </si>
  <si>
    <t>익산시
(건설과)</t>
    <phoneticPr fontId="3" type="noConversion"/>
  </si>
  <si>
    <t>장수그라운드골프장</t>
    <phoneticPr fontId="3" type="noConversion"/>
  </si>
  <si>
    <t>장계체육공원그라운드골프장</t>
    <phoneticPr fontId="3" type="noConversion"/>
  </si>
  <si>
    <t>게북다목적구장</t>
    <phoneticPr fontId="3" type="noConversion"/>
  </si>
  <si>
    <t>장성군</t>
    <phoneticPr fontId="3" type="noConversion"/>
  </si>
  <si>
    <t>광양시</t>
    <phoneticPr fontId="3" type="noConversion"/>
  </si>
  <si>
    <t>광영축구장</t>
    <phoneticPr fontId="3" type="noConversion"/>
  </si>
  <si>
    <t>담양군</t>
    <phoneticPr fontId="3" type="noConversion"/>
  </si>
  <si>
    <t>봉산생활체육공원</t>
    <phoneticPr fontId="3" type="noConversion"/>
  </si>
  <si>
    <t>곡성문화운동장</t>
    <phoneticPr fontId="3" type="noConversion"/>
  </si>
  <si>
    <t>정남진리조트축구장(A)</t>
    <phoneticPr fontId="3" type="noConversion"/>
  </si>
  <si>
    <t>장흥군</t>
    <phoneticPr fontId="3" type="noConversion"/>
  </si>
  <si>
    <t>정남진리조트축구장(B)</t>
    <phoneticPr fontId="3" type="noConversion"/>
  </si>
  <si>
    <t>정남진리조트축구장(C)</t>
    <phoneticPr fontId="3" type="noConversion"/>
  </si>
  <si>
    <t>축구전용경기장</t>
    <phoneticPr fontId="3" type="noConversion"/>
  </si>
  <si>
    <t>강진군</t>
    <phoneticPr fontId="3" type="noConversion"/>
  </si>
  <si>
    <t>천연잔디 3
인조잔디 4</t>
    <phoneticPr fontId="3" type="noConversion"/>
  </si>
  <si>
    <t>2005
(2007)</t>
    <phoneticPr fontId="3" type="noConversion"/>
  </si>
  <si>
    <t>무안군</t>
    <phoneticPr fontId="3" type="noConversion"/>
  </si>
  <si>
    <t>무안읍 유소년 축구경기장</t>
    <phoneticPr fontId="3" type="noConversion"/>
  </si>
  <si>
    <t>옐로우시티스타디움 보조경기장</t>
    <phoneticPr fontId="3" type="noConversion"/>
  </si>
  <si>
    <t>진도군</t>
    <phoneticPr fontId="3" type="noConversion"/>
  </si>
  <si>
    <t>공설운동장</t>
    <phoneticPr fontId="3" type="noConversion"/>
  </si>
  <si>
    <t>팔금운동장</t>
    <phoneticPr fontId="3" type="noConversion"/>
  </si>
  <si>
    <t>신안군</t>
    <phoneticPr fontId="3" type="noConversion"/>
  </si>
  <si>
    <t>목포 리틀야구장</t>
    <phoneticPr fontId="3" type="noConversion"/>
  </si>
  <si>
    <t>홍수조절지 야구장</t>
    <phoneticPr fontId="3" type="noConversion"/>
  </si>
  <si>
    <t>화순군</t>
    <phoneticPr fontId="3" type="noConversion"/>
  </si>
  <si>
    <t>화순야구장</t>
    <phoneticPr fontId="3" type="noConversion"/>
  </si>
  <si>
    <t>아리랑야구장</t>
    <phoneticPr fontId="3" type="noConversion"/>
  </si>
  <si>
    <t>위탁(소프트테니스클럽)</t>
    <phoneticPr fontId="3" type="noConversion"/>
  </si>
  <si>
    <t>장흥 군립테니스장</t>
    <phoneticPr fontId="3" type="noConversion"/>
  </si>
  <si>
    <t>인조코트</t>
    <phoneticPr fontId="3" type="noConversion"/>
  </si>
  <si>
    <t>28m*15m</t>
    <phoneticPr fontId="3" type="noConversion"/>
  </si>
  <si>
    <t>고흥군</t>
    <phoneticPr fontId="3" type="noConversion"/>
  </si>
  <si>
    <t>도양 농어촌 복합체육관</t>
    <phoneticPr fontId="3" type="noConversion"/>
  </si>
  <si>
    <t>일반 건물식</t>
    <phoneticPr fontId="3" type="noConversion"/>
  </si>
  <si>
    <t>배구, 배드민턴</t>
    <phoneticPr fontId="3" type="noConversion"/>
  </si>
  <si>
    <t>신대스포츠센터</t>
    <phoneticPr fontId="3" type="noConversion"/>
  </si>
  <si>
    <t>헬스, 프로그램실 등</t>
    <phoneticPr fontId="3" type="noConversion"/>
  </si>
  <si>
    <t>해남군</t>
    <phoneticPr fontId="3" type="noConversion"/>
  </si>
  <si>
    <t>우슬 배드민턴장</t>
    <phoneticPr fontId="3" type="noConversion"/>
  </si>
  <si>
    <t>7코트</t>
    <phoneticPr fontId="3" type="noConversion"/>
  </si>
  <si>
    <t>배드민턴전용구장</t>
    <phoneticPr fontId="3" type="noConversion"/>
  </si>
  <si>
    <t>무대,관람석,관리실</t>
    <phoneticPr fontId="3" type="noConversion"/>
  </si>
  <si>
    <t>함평군</t>
    <phoneticPr fontId="3" type="noConversion"/>
  </si>
  <si>
    <t>함평국민체육센터</t>
    <phoneticPr fontId="3" type="noConversion"/>
  </si>
  <si>
    <t>30×60.2×14.7m</t>
    <phoneticPr fontId="3" type="noConversion"/>
  </si>
  <si>
    <t>다목적실, 체력단련실</t>
    <phoneticPr fontId="3" type="noConversion"/>
  </si>
  <si>
    <t>21x52m</t>
    <phoneticPr fontId="3" type="noConversion"/>
  </si>
  <si>
    <t>17*22m</t>
    <phoneticPr fontId="3" type="noConversion"/>
  </si>
  <si>
    <t>28x20m</t>
    <phoneticPr fontId="3" type="noConversion"/>
  </si>
  <si>
    <t>17*24m</t>
    <phoneticPr fontId="3" type="noConversion"/>
  </si>
  <si>
    <t>22×17m</t>
    <phoneticPr fontId="3" type="noConversion"/>
  </si>
  <si>
    <t>23x22.4m</t>
    <phoneticPr fontId="3" type="noConversion"/>
  </si>
  <si>
    <t>25x20m</t>
    <phoneticPr fontId="3" type="noConversion"/>
  </si>
  <si>
    <t>21x21m</t>
    <phoneticPr fontId="3" type="noConversion"/>
  </si>
  <si>
    <t>24.8x19m</t>
    <phoneticPr fontId="3" type="noConversion"/>
  </si>
  <si>
    <t>22.5x20m</t>
    <phoneticPr fontId="3" type="noConversion"/>
  </si>
  <si>
    <t>22.1x20m</t>
    <phoneticPr fontId="3" type="noConversion"/>
  </si>
  <si>
    <t>20x18m</t>
    <phoneticPr fontId="3" type="noConversion"/>
  </si>
  <si>
    <t>22x20.4m</t>
    <phoneticPr fontId="3" type="noConversion"/>
  </si>
  <si>
    <t>24x20m</t>
    <phoneticPr fontId="3" type="noConversion"/>
  </si>
  <si>
    <t>23x19m</t>
    <phoneticPr fontId="3" type="noConversion"/>
  </si>
  <si>
    <t>20×15m</t>
    <phoneticPr fontId="3" type="noConversion"/>
  </si>
  <si>
    <t>보성군</t>
    <phoneticPr fontId="3" type="noConversion"/>
  </si>
  <si>
    <t>도암게이트볼장</t>
    <phoneticPr fontId="3" type="noConversion"/>
  </si>
  <si>
    <t>사무실</t>
    <phoneticPr fontId="3" type="noConversion"/>
  </si>
  <si>
    <t>관산읍(남) 전천후게이트볼장</t>
    <phoneticPr fontId="3" type="noConversion"/>
  </si>
  <si>
    <t>관산읍(여) 전천후게이트볼장</t>
    <phoneticPr fontId="3" type="noConversion"/>
  </si>
  <si>
    <t>19x24m</t>
    <phoneticPr fontId="3" type="noConversion"/>
  </si>
  <si>
    <t>18x23m</t>
    <phoneticPr fontId="3" type="noConversion"/>
  </si>
  <si>
    <t>20x25m</t>
    <phoneticPr fontId="3" type="noConversion"/>
  </si>
  <si>
    <t>22x17m</t>
    <phoneticPr fontId="3" type="noConversion"/>
  </si>
  <si>
    <t>22×21m</t>
    <phoneticPr fontId="3" type="noConversion"/>
  </si>
  <si>
    <t>25x18.8m</t>
    <phoneticPr fontId="3" type="noConversion"/>
  </si>
  <si>
    <t>25x19m</t>
    <phoneticPr fontId="3" type="noConversion"/>
  </si>
  <si>
    <t>24x18m</t>
    <phoneticPr fontId="3" type="noConversion"/>
  </si>
  <si>
    <t>21x18m</t>
    <phoneticPr fontId="3" type="noConversion"/>
  </si>
  <si>
    <t>23x20m</t>
    <phoneticPr fontId="3" type="noConversion"/>
  </si>
  <si>
    <t>25x18m</t>
    <phoneticPr fontId="3" type="noConversion"/>
  </si>
  <si>
    <t>25x20,m</t>
    <phoneticPr fontId="3" type="noConversion"/>
  </si>
  <si>
    <t>26.0×51.3m</t>
    <phoneticPr fontId="3" type="noConversion"/>
  </si>
  <si>
    <t>20×25m</t>
    <phoneticPr fontId="3" type="noConversion"/>
  </si>
  <si>
    <t>23×19m</t>
    <phoneticPr fontId="3" type="noConversion"/>
  </si>
  <si>
    <t>22x19.5m</t>
    <phoneticPr fontId="3" type="noConversion"/>
  </si>
  <si>
    <t>26x19.5m</t>
    <phoneticPr fontId="3" type="noConversion"/>
  </si>
  <si>
    <t>22.6x18m</t>
    <phoneticPr fontId="3" type="noConversion"/>
  </si>
  <si>
    <t>26x19m</t>
    <phoneticPr fontId="3" type="noConversion"/>
  </si>
  <si>
    <t>24x19m</t>
    <phoneticPr fontId="3" type="noConversion"/>
  </si>
  <si>
    <t>24x22.5m</t>
    <phoneticPr fontId="3" type="noConversion"/>
  </si>
  <si>
    <t>22x27m</t>
    <phoneticPr fontId="3" type="noConversion"/>
  </si>
  <si>
    <t>24x17m</t>
    <phoneticPr fontId="3" type="noConversion"/>
  </si>
  <si>
    <t>신대유청소년수영장</t>
    <phoneticPr fontId="3" type="noConversion"/>
  </si>
  <si>
    <t>강진군탁구전용경기장</t>
    <phoneticPr fontId="3" type="noConversion"/>
  </si>
  <si>
    <t>영암군</t>
    <phoneticPr fontId="3" type="noConversion"/>
  </si>
  <si>
    <t>영광군</t>
    <phoneticPr fontId="3" type="noConversion"/>
  </si>
  <si>
    <t>불갑파크골프장</t>
    <phoneticPr fontId="3" type="noConversion"/>
  </si>
  <si>
    <t>칠곡군</t>
    <phoneticPr fontId="3" type="noConversion"/>
  </si>
  <si>
    <t>위탁
(기계면청년회)</t>
    <phoneticPr fontId="3" type="noConversion"/>
  </si>
  <si>
    <t>위탁
(구룡포읍축구회)</t>
    <phoneticPr fontId="3" type="noConversion"/>
  </si>
  <si>
    <t>위탁
(연일읍체육회)</t>
    <phoneticPr fontId="3" type="noConversion"/>
  </si>
  <si>
    <t>포항시시설관리공단</t>
    <phoneticPr fontId="3" type="noConversion"/>
  </si>
  <si>
    <t>위탁
(동해문화체육회)</t>
    <phoneticPr fontId="3" type="noConversion"/>
  </si>
  <si>
    <t>양학생활체육운동장</t>
    <phoneticPr fontId="3" type="noConversion"/>
  </si>
  <si>
    <t>위탁
(흥해읍체육회)</t>
    <phoneticPr fontId="3" type="noConversion"/>
  </si>
  <si>
    <t>철골조</t>
    <phoneticPr fontId="3" type="noConversion"/>
  </si>
  <si>
    <t>봉화군</t>
    <phoneticPr fontId="3" type="noConversion"/>
  </si>
  <si>
    <t>봉화복합스포츠단지 축구장</t>
    <phoneticPr fontId="3" type="noConversion"/>
  </si>
  <si>
    <t>봉화군시설관리사업소</t>
    <phoneticPr fontId="3" type="noConversion"/>
  </si>
  <si>
    <t>위탁
(포항야구협회)</t>
    <phoneticPr fontId="3" type="noConversion"/>
  </si>
  <si>
    <t>안동시
(안동시야구연합회)</t>
    <phoneticPr fontId="3" type="noConversion"/>
  </si>
  <si>
    <t>마사 -&gt; 인조잔디 개선
(2021)</t>
    <phoneticPr fontId="3" type="noConversion"/>
  </si>
  <si>
    <t>위탁
(오천테니스연합회)</t>
    <phoneticPr fontId="3" type="noConversion"/>
  </si>
  <si>
    <t>위탁
(청하면체육회)</t>
    <phoneticPr fontId="3" type="noConversion"/>
  </si>
  <si>
    <t>위탁
(장성테니스클럽)</t>
    <phoneticPr fontId="3" type="noConversion"/>
  </si>
  <si>
    <t>앙투카3
인조잔디3
흙3</t>
    <phoneticPr fontId="3" type="noConversion"/>
  </si>
  <si>
    <t>봉화복합스포츠단지
테니스장</t>
    <phoneticPr fontId="3" type="noConversion"/>
  </si>
  <si>
    <t>가변식
의자</t>
    <phoneticPr fontId="3" type="noConversion"/>
  </si>
  <si>
    <t>경주시</t>
    <phoneticPr fontId="3" type="noConversion"/>
  </si>
  <si>
    <t>북경주체육문화센터</t>
    <phoneticPr fontId="3" type="noConversion"/>
  </si>
  <si>
    <t>경주시
(안강읍 총무과)</t>
    <phoneticPr fontId="3" type="noConversion"/>
  </si>
  <si>
    <t>다목적구장</t>
    <phoneticPr fontId="3" type="noConversion"/>
  </si>
  <si>
    <t>25m×6m</t>
    <phoneticPr fontId="3" type="noConversion"/>
  </si>
  <si>
    <t>에어로빅장, 헬스장, GX룸</t>
    <phoneticPr fontId="3" type="noConversion"/>
  </si>
  <si>
    <t>불국체육센터</t>
    <phoneticPr fontId="3" type="noConversion"/>
  </si>
  <si>
    <t>다목적구장
(태권도, 배드민턴,
실내암벽)</t>
    <phoneticPr fontId="3" type="noConversion"/>
  </si>
  <si>
    <t>실내암벽장</t>
    <phoneticPr fontId="3" type="noConversion"/>
  </si>
  <si>
    <t>군위군</t>
    <phoneticPr fontId="3" type="noConversion"/>
  </si>
  <si>
    <t>군위군 동부 스포츠센터</t>
    <phoneticPr fontId="3" type="noConversion"/>
  </si>
  <si>
    <t>(재)군위문화관광재단</t>
    <phoneticPr fontId="3" type="noConversion"/>
  </si>
  <si>
    <t>배트민턴,농구</t>
    <phoneticPr fontId="3" type="noConversion"/>
  </si>
  <si>
    <t>샤워실, 안내실, 기계실, 교육실, 에어로빅장</t>
    <phoneticPr fontId="3" type="noConversion"/>
  </si>
  <si>
    <t>예천군</t>
    <phoneticPr fontId="3" type="noConversion"/>
  </si>
  <si>
    <t>면적
(건축물대장)</t>
    <phoneticPr fontId="3" type="noConversion"/>
  </si>
  <si>
    <t>경주시시설관리공단</t>
    <phoneticPr fontId="3" type="noConversion"/>
  </si>
  <si>
    <t>20m×15m</t>
    <phoneticPr fontId="3" type="noConversion"/>
  </si>
  <si>
    <t>영주시</t>
    <phoneticPr fontId="3" type="noConversion"/>
  </si>
  <si>
    <t>부석 임곡리 게이트볼장</t>
    <phoneticPr fontId="3" type="noConversion"/>
  </si>
  <si>
    <t>부석 게이트볼회</t>
    <phoneticPr fontId="3" type="noConversion"/>
  </si>
  <si>
    <t>15 x 20</t>
    <phoneticPr fontId="3" type="noConversion"/>
  </si>
  <si>
    <t>안정 남부 게이트볼장</t>
    <phoneticPr fontId="3" type="noConversion"/>
  </si>
  <si>
    <t>안정남부 클럽</t>
    <phoneticPr fontId="3" type="noConversion"/>
  </si>
  <si>
    <t>매전게이트볼장</t>
    <phoneticPr fontId="3" type="noConversion"/>
  </si>
  <si>
    <t>창고</t>
    <phoneticPr fontId="3" type="noConversion"/>
  </si>
  <si>
    <t>울릉군</t>
    <phoneticPr fontId="3" type="noConversion"/>
  </si>
  <si>
    <t>23*20</t>
    <phoneticPr fontId="3" type="noConversion"/>
  </si>
  <si>
    <t>봉화국민체육센터
수영장</t>
    <phoneticPr fontId="3" type="noConversion"/>
  </si>
  <si>
    <t>구미시</t>
    <phoneticPr fontId="3" type="noConversion"/>
  </si>
  <si>
    <t>봉화궁도장
(청량정)</t>
    <phoneticPr fontId="3" type="noConversion"/>
  </si>
  <si>
    <t>포항시</t>
    <phoneticPr fontId="3" type="noConversion"/>
  </si>
  <si>
    <t>씨름연습장</t>
    <phoneticPr fontId="3" type="noConversion"/>
  </si>
  <si>
    <t>사각형</t>
    <phoneticPr fontId="3" type="noConversion"/>
  </si>
  <si>
    <t>합성1동 체육시설</t>
  </si>
  <si>
    <t>스텐드</t>
    <phoneticPr fontId="3" type="noConversion"/>
  </si>
  <si>
    <t>김해시</t>
    <phoneticPr fontId="3" type="noConversion"/>
  </si>
  <si>
    <t>북부동축구장</t>
    <phoneticPr fontId="3" type="noConversion"/>
  </si>
  <si>
    <t>김새시</t>
    <phoneticPr fontId="3" type="noConversion"/>
  </si>
  <si>
    <t>김해시도시개발공사</t>
    <phoneticPr fontId="3" type="noConversion"/>
  </si>
  <si>
    <t>신규츄가</t>
    <phoneticPr fontId="3" type="noConversion"/>
  </si>
  <si>
    <t>밀양시</t>
    <phoneticPr fontId="3" type="noConversion"/>
  </si>
  <si>
    <t>덕계체육공원</t>
  </si>
  <si>
    <t>문화시설사업소</t>
    <phoneticPr fontId="3" type="noConversion"/>
  </si>
  <si>
    <t>삽량체육공원야구장</t>
    <phoneticPr fontId="3" type="noConversion"/>
  </si>
  <si>
    <t>하북지산테니스장</t>
  </si>
  <si>
    <t>시립2테니스장</t>
  </si>
  <si>
    <t>진주 대평면다목적체육관</t>
    <phoneticPr fontId="3" type="noConversion"/>
  </si>
  <si>
    <t>배구,탁구,배드민턴</t>
    <phoneticPr fontId="3" type="noConversion"/>
  </si>
  <si>
    <t>경기장면적 수정</t>
    <phoneticPr fontId="3" type="noConversion"/>
  </si>
  <si>
    <t>덕산탁구장</t>
  </si>
  <si>
    <t>창원축구센터 다목적체육관</t>
  </si>
  <si>
    <t>배드민턴, 탁구, 농구, 배구</t>
  </si>
  <si>
    <t>샤워장, 탈의실, 화장실, 관리실 등</t>
  </si>
  <si>
    <t>수영장, 요가실, 헬스장 등</t>
  </si>
  <si>
    <t>위탁(사천시체육회)</t>
  </si>
  <si>
    <t>체력단력실추가</t>
    <phoneticPr fontId="3" type="noConversion"/>
  </si>
  <si>
    <t>지곡면다목적체육관</t>
  </si>
  <si>
    <t>율곡국민체육센터</t>
  </si>
  <si>
    <t>30×19.9m</t>
  </si>
  <si>
    <t>배드민턴, 족구 등</t>
  </si>
  <si>
    <t>모덕체육공원 게이트볼장</t>
    <phoneticPr fontId="3" type="noConversion"/>
  </si>
  <si>
    <t>위탁
진주시 게이트볼연합회</t>
    <phoneticPr fontId="3" type="noConversion"/>
  </si>
  <si>
    <t>송백리어르신체육시설 게이트볼장</t>
    <phoneticPr fontId="3" type="noConversion"/>
  </si>
  <si>
    <t>진주시</t>
    <phoneticPr fontId="3" type="noConversion"/>
  </si>
  <si>
    <t>평거생활체육시설 게이트볼장</t>
    <phoneticPr fontId="3" type="noConversion"/>
  </si>
  <si>
    <t>24x23</t>
    <phoneticPr fontId="3" type="noConversion"/>
  </si>
  <si>
    <t>사남게이트볼장</t>
  </si>
  <si>
    <t>15X24</t>
  </si>
  <si>
    <t>어방게이트볼장</t>
    <phoneticPr fontId="3" type="noConversion"/>
  </si>
  <si>
    <t>17*22</t>
    <phoneticPr fontId="3" type="noConversion"/>
  </si>
  <si>
    <t>제43호 완충녹지 게이트볼장</t>
  </si>
  <si>
    <t>옥곡어린이공원 게이트볼장</t>
  </si>
  <si>
    <t>고현 어울림마당
(실내)</t>
    <phoneticPr fontId="3" type="noConversion"/>
  </si>
  <si>
    <t>금포림 게이트볼장</t>
  </si>
  <si>
    <t>금서 게이트볼장</t>
  </si>
  <si>
    <t>호암 게이트볼장</t>
  </si>
  <si>
    <t>화장실, 휴게실</t>
  </si>
  <si>
    <t>마천면게이트볼장</t>
  </si>
  <si>
    <t>백전전천후게이트볼장</t>
  </si>
  <si>
    <t>서하게이트볼장</t>
  </si>
  <si>
    <t>거창군</t>
    <phoneticPr fontId="3" type="noConversion"/>
  </si>
  <si>
    <t>위천면 천전후 게이트볼장</t>
    <phoneticPr fontId="3" type="noConversion"/>
  </si>
  <si>
    <t>사무실.휴게실</t>
    <phoneticPr fontId="3" type="noConversion"/>
  </si>
  <si>
    <t>쌍백곡내게이트볼장</t>
  </si>
  <si>
    <t>용주게이트볼장</t>
  </si>
  <si>
    <t>양산국민체육센터 수영장</t>
  </si>
  <si>
    <t>양산시시설관리공단
(위탁)</t>
  </si>
  <si>
    <t>양산주민편익시설 수영장</t>
  </si>
  <si>
    <t>웅상문화체육센터 수영장</t>
  </si>
  <si>
    <t>하대둔치 생활체육시설
롤러경기장</t>
    <phoneticPr fontId="3" type="noConversion"/>
  </si>
  <si>
    <t>하대둔치</t>
    <phoneticPr fontId="3" type="noConversion"/>
  </si>
  <si>
    <t>수질정화공원
인라인스케이트장</t>
  </si>
  <si>
    <t>남부빗물펌프장
인라인스케이트장</t>
  </si>
  <si>
    <t>남부공원 스케이트장</t>
  </si>
  <si>
    <t>양산인라인스케이트장</t>
  </si>
  <si>
    <t>의령군</t>
    <phoneticPr fontId="3" type="noConversion"/>
  </si>
  <si>
    <t>보물섬승마장</t>
    <phoneticPr fontId="3" type="noConversion"/>
  </si>
  <si>
    <t>거제해양레포츠센터</t>
    <phoneticPr fontId="3" type="noConversion"/>
  </si>
  <si>
    <t>위탁
(거제해양관광개발공사)</t>
    <phoneticPr fontId="3" type="noConversion"/>
  </si>
  <si>
    <t>모덕풋살장</t>
    <phoneticPr fontId="3" type="noConversion"/>
  </si>
  <si>
    <t>모덕농구장</t>
    <phoneticPr fontId="3" type="noConversion"/>
  </si>
  <si>
    <t>진주종합경기장
배드민턴장</t>
    <phoneticPr fontId="3" type="noConversion"/>
  </si>
  <si>
    <t>와룡지구생활체육시설
파크골프장</t>
    <phoneticPr fontId="3" type="noConversion"/>
  </si>
  <si>
    <t>진주공설운동장
야구장</t>
    <phoneticPr fontId="3" type="noConversion"/>
  </si>
  <si>
    <t>송백리어르신체육시설
파크골프장</t>
    <phoneticPr fontId="3" type="noConversion"/>
  </si>
  <si>
    <t>송백리어르신체육시설
그라운드골프장</t>
    <phoneticPr fontId="3" type="noConversion"/>
  </si>
  <si>
    <t>16홀</t>
    <phoneticPr fontId="3" type="noConversion"/>
  </si>
  <si>
    <t>하대둔치생활체육시설
파크골프장</t>
    <phoneticPr fontId="3" type="noConversion"/>
  </si>
  <si>
    <t>평거생활체육시설
그라운드골프장</t>
    <phoneticPr fontId="3" type="noConversion"/>
  </si>
  <si>
    <t>평거생활체육시설
족구장</t>
    <phoneticPr fontId="3" type="noConversion"/>
  </si>
  <si>
    <t>평거생활체육시설
풋살장</t>
    <phoneticPr fontId="3" type="noConversion"/>
  </si>
  <si>
    <t>평거생활체육시설
농구장</t>
    <phoneticPr fontId="3" type="noConversion"/>
  </si>
  <si>
    <t>상동체육시설</t>
  </si>
  <si>
    <t>창녕군</t>
    <phoneticPr fontId="3" type="noConversion"/>
  </si>
  <si>
    <t>남부문화체육센터
헬스장</t>
  </si>
  <si>
    <t>알천파크골프장</t>
    <phoneticPr fontId="3" type="noConversion"/>
  </si>
  <si>
    <t>경주파크골프장</t>
    <phoneticPr fontId="3" type="noConversion"/>
  </si>
  <si>
    <t>김천시</t>
    <phoneticPr fontId="3" type="noConversion"/>
  </si>
  <si>
    <t>영주시체육회</t>
    <phoneticPr fontId="3" type="noConversion"/>
  </si>
  <si>
    <t>영천시</t>
    <phoneticPr fontId="3" type="noConversion"/>
  </si>
  <si>
    <t>조교파크골프장</t>
    <phoneticPr fontId="3" type="noConversion"/>
  </si>
  <si>
    <t>영양군</t>
    <phoneticPr fontId="3" type="noConversion"/>
  </si>
  <si>
    <t>성주군</t>
    <phoneticPr fontId="3" type="noConversion"/>
  </si>
  <si>
    <t>초전파크골프장</t>
    <phoneticPr fontId="3" type="noConversion"/>
  </si>
  <si>
    <t>수륜파크골프장</t>
    <phoneticPr fontId="3" type="noConversion"/>
  </si>
  <si>
    <t>용암파크골프장</t>
    <phoneticPr fontId="3" type="noConversion"/>
  </si>
  <si>
    <t>본관</t>
    <phoneticPr fontId="3" type="noConversion"/>
  </si>
  <si>
    <t>의성군</t>
    <phoneticPr fontId="3" type="noConversion"/>
  </si>
  <si>
    <t>경북 의성컬링장</t>
    <phoneticPr fontId="3" type="noConversion"/>
  </si>
  <si>
    <t>신관</t>
    <phoneticPr fontId="3" type="noConversion"/>
  </si>
  <si>
    <t>소계</t>
    <phoneticPr fontId="3" type="noConversion"/>
  </si>
  <si>
    <t>삼다축구장</t>
    <phoneticPr fontId="3" type="noConversion"/>
  </si>
  <si>
    <t>대정생활야구장</t>
    <phoneticPr fontId="3" type="noConversion"/>
  </si>
  <si>
    <t>서귀포시
(대정읍)</t>
    <phoneticPr fontId="3" type="noConversion"/>
  </si>
  <si>
    <t>진천선수촌
하키장</t>
    <phoneticPr fontId="3" type="noConversion"/>
  </si>
  <si>
    <t>국가대표선수촌
선수촌운영부</t>
    <phoneticPr fontId="3" type="noConversion"/>
  </si>
  <si>
    <t>대한체육회 소관</t>
    <phoneticPr fontId="3" type="noConversion"/>
  </si>
  <si>
    <t>2011
2018</t>
    <phoneticPr fontId="3" type="noConversion"/>
  </si>
  <si>
    <t>대부동복지체육센터 
부지내 부속시설</t>
    <phoneticPr fontId="3" type="noConversion"/>
  </si>
  <si>
    <t>주경기장 
부지면적
(용인시종합운)
동장 내</t>
    <phoneticPr fontId="3" type="noConversion"/>
  </si>
  <si>
    <t>근린공원 내 위치(건축물대장상 부지면적)</t>
    <phoneticPr fontId="3" type="noConversion"/>
  </si>
  <si>
    <t>도면내 수영장 면적(지도자실포함 667㎡)</t>
    <phoneticPr fontId="3" type="noConversion"/>
  </si>
  <si>
    <t>주민밀착형 동네형 체육시설 도비지원사업</t>
    <phoneticPr fontId="3" type="noConversion"/>
  </si>
  <si>
    <t>2018~2020년 위수탁 협약 체결시 면적 일부 변경</t>
    <phoneticPr fontId="3" type="noConversion"/>
  </si>
  <si>
    <t>2018 경기도 주민밀착형 
동네형체육시설 지원사업</t>
    <phoneticPr fontId="3" type="noConversion"/>
  </si>
  <si>
    <t>2016년 건축면적 및 연면적의 경우 수영조 면적임</t>
    <phoneticPr fontId="3" type="noConversion"/>
  </si>
  <si>
    <t>근로자종합복지관내 수영장
주차장 증축('19.7월)</t>
    <phoneticPr fontId="3" type="noConversion"/>
  </si>
  <si>
    <t xml:space="preserve">빙상장(1면, 61m×30m) 
컬링장(2면, 4.75m×49.5m) </t>
    <phoneticPr fontId="3" type="noConversion"/>
  </si>
  <si>
    <t>부지면적 다기능체육관에 포함</t>
    <phoneticPr fontId="3" type="noConversion"/>
  </si>
  <si>
    <t>대한장애인론볼연맹
2012</t>
    <phoneticPr fontId="3" type="noConversion"/>
  </si>
  <si>
    <t>국민체육
진흥공단</t>
    <phoneticPr fontId="3" type="noConversion"/>
  </si>
  <si>
    <t>-</t>
    <phoneticPr fontId="3" type="noConversion"/>
  </si>
  <si>
    <t>공단: 분당스포츠센터 포함</t>
    <phoneticPr fontId="3" type="noConversion"/>
  </si>
  <si>
    <t xml:space="preserve">    ㅇ 골프장, 골프연습장, 궁도장, 게이트볼장, 농구장, 당구장, 라켓볼장, 럭비풋볼장, 롤러스케이트장, 배구장, 배드민턴장, 벨로드롬, 볼링장, 봅슬레이장, 빙상장, 
        사격장, 세팍타크로장, 수상스키장, 수영장, 무도학원, 무도장, 스쿼시장, 스키장, 승마장, 썰매장, 씨름장, 아이스하키장, 야구장, 양궁장, 역도장, 에어로빅장, 
        요트장, 육상장, 자동차경주장, 조정장, 체력단련장, 체육도장, 체조장, 축구장, 카누장, 탁구장, 테니스장, 펜싱장, 하키장, 핸드볼장, 인공암벽장, 기타 국내 또는 
        국제적으로 행하여지는 운동종목의 시설로서 문화체육관광부장관이 정하는 것(체육시설의 설치ㆍ이용에 관한 법률 시행령, 별표1)</t>
    <phoneticPr fontId="3" type="noConversion"/>
  </si>
  <si>
    <t xml:space="preserve">    ㅇ 운동장, 체육관, 종합체육시설, 가상체험 체육시설(체육시설의 설치ㆍ이용에 관한 법률 시행령, 별표1)</t>
    <phoneticPr fontId="3" type="noConversion"/>
  </si>
  <si>
    <r>
      <t xml:space="preserve">  ㅇ 직장체육시설 : </t>
    </r>
    <r>
      <rPr>
        <sz val="10"/>
        <rFont val="돋움"/>
        <family val="3"/>
        <charset val="129"/>
      </rPr>
      <t>직장인의 체육활동에 필요한 체육시설(상시 근무 직장인이 500명 이상인 직장을 대상으로 함 : "체육시설의 설치ㆍ이용에 관한 법률" 제7조의 규정에 의함)</t>
    </r>
    <phoneticPr fontId="3" type="noConversion"/>
  </si>
  <si>
    <t>2021년말 기준</t>
    <phoneticPr fontId="3" type="noConversion"/>
  </si>
  <si>
    <t>성동구</t>
    <phoneticPr fontId="3" type="noConversion"/>
  </si>
  <si>
    <t>서울숲복합문화체육센터</t>
    <phoneticPr fontId="3" type="noConversion"/>
  </si>
  <si>
    <t>성동구 도시관리공단</t>
    <phoneticPr fontId="3" type="noConversion"/>
  </si>
  <si>
    <t>요가, 농구, 댄스, 배드민턴, 인라인, 필라테스</t>
    <phoneticPr fontId="3" type="noConversion"/>
  </si>
  <si>
    <t>볼링장, 생활문화센터</t>
    <phoneticPr fontId="3" type="noConversion"/>
  </si>
  <si>
    <t>서울숲복합문화체육센터 수영장</t>
    <phoneticPr fontId="3" type="noConversion"/>
  </si>
  <si>
    <t>성동구도시관리공단</t>
    <phoneticPr fontId="3" type="noConversion"/>
  </si>
  <si>
    <t>실내</t>
    <phoneticPr fontId="3" type="noConversion"/>
  </si>
  <si>
    <t>광진구</t>
    <phoneticPr fontId="3" type="noConversion"/>
  </si>
  <si>
    <t>광장동 임시체육공원 인라인스케이트장</t>
    <phoneticPr fontId="3" type="noConversion"/>
  </si>
  <si>
    <t>서울시</t>
    <phoneticPr fontId="3" type="noConversion"/>
  </si>
  <si>
    <t>우레탄</t>
    <phoneticPr fontId="3" type="noConversion"/>
  </si>
  <si>
    <t>광진구</t>
    <phoneticPr fontId="3" type="noConversion"/>
  </si>
  <si>
    <t>아트큐브 인라인스케이트장</t>
    <phoneticPr fontId="3" type="noConversion"/>
  </si>
  <si>
    <t>광진구</t>
    <phoneticPr fontId="3" type="noConversion"/>
  </si>
  <si>
    <t>광진구</t>
    <phoneticPr fontId="3" type="noConversion"/>
  </si>
  <si>
    <t>실외</t>
    <phoneticPr fontId="3" type="noConversion"/>
  </si>
  <si>
    <t>연면적 - 관리동</t>
    <phoneticPr fontId="3" type="noConversion"/>
  </si>
  <si>
    <t>제1월곡인조잔디구장</t>
    <phoneticPr fontId="3" type="noConversion"/>
  </si>
  <si>
    <t>제2월곡인조잔디구장</t>
    <phoneticPr fontId="3" type="noConversion"/>
  </si>
  <si>
    <t>인조잔디</t>
    <phoneticPr fontId="3" type="noConversion"/>
  </si>
  <si>
    <t>성북구</t>
    <phoneticPr fontId="3" type="noConversion"/>
  </si>
  <si>
    <t>강북구</t>
    <phoneticPr fontId="3" type="noConversion"/>
  </si>
  <si>
    <t>서대문구</t>
    <phoneticPr fontId="3" type="noConversion"/>
  </si>
  <si>
    <t>북아현문화체육센터</t>
    <phoneticPr fontId="3" type="noConversion"/>
  </si>
  <si>
    <t>서대문구
(도시관리공단)</t>
    <phoneticPr fontId="3" type="noConversion"/>
  </si>
  <si>
    <t>20.4 * 30m</t>
    <phoneticPr fontId="3" type="noConversion"/>
  </si>
  <si>
    <t>농구, 배드민턴, 탁구, 줌바 등</t>
    <phoneticPr fontId="3" type="noConversion"/>
  </si>
  <si>
    <t>체육실
다목적실</t>
    <phoneticPr fontId="3" type="noConversion"/>
  </si>
  <si>
    <t>안양천 어린이야구연습장</t>
    <phoneticPr fontId="3" type="noConversion"/>
  </si>
  <si>
    <t>구로구</t>
    <phoneticPr fontId="3" type="noConversion"/>
  </si>
  <si>
    <t>구로구</t>
    <phoneticPr fontId="3" type="noConversion"/>
  </si>
  <si>
    <t>목감천 인라인스케이트장</t>
    <phoneticPr fontId="3" type="noConversion"/>
  </si>
  <si>
    <t>위탁                            (사단법인 금천스포츠클럽)</t>
    <phoneticPr fontId="3" type="noConversion"/>
  </si>
  <si>
    <t>헬스,골프,탁구장,에어로빅</t>
    <phoneticPr fontId="3" type="noConversion"/>
  </si>
  <si>
    <t>금나래문화체육센터</t>
    <phoneticPr fontId="3" type="noConversion"/>
  </si>
  <si>
    <t>한내 게이트볼장</t>
    <phoneticPr fontId="3" type="noConversion"/>
  </si>
  <si>
    <t>15*20(3면)</t>
    <phoneticPr fontId="3" type="noConversion"/>
  </si>
  <si>
    <t>금천구</t>
    <phoneticPr fontId="3" type="noConversion"/>
  </si>
  <si>
    <t>박미 게이트볼장</t>
    <phoneticPr fontId="3" type="noConversion"/>
  </si>
  <si>
    <t>금천구</t>
    <phoneticPr fontId="3" type="noConversion"/>
  </si>
  <si>
    <t>10*18</t>
    <phoneticPr fontId="3" type="noConversion"/>
  </si>
  <si>
    <t>게이트볼장</t>
    <phoneticPr fontId="3" type="noConversion"/>
  </si>
  <si>
    <t>박미풋살장</t>
    <phoneticPr fontId="3" type="noConversion"/>
  </si>
  <si>
    <t>운영협약(금천구파크골프협회)</t>
    <phoneticPr fontId="3" type="noConversion"/>
  </si>
  <si>
    <t>남서울게이트볼장</t>
    <phoneticPr fontId="3" type="noConversion"/>
  </si>
  <si>
    <t>감로천게이트볼장</t>
    <phoneticPr fontId="3" type="noConversion"/>
  </si>
  <si>
    <t>박미족구장</t>
    <phoneticPr fontId="3" type="noConversion"/>
  </si>
  <si>
    <t>운영협약(금천구족구협회)</t>
    <phoneticPr fontId="3" type="noConversion"/>
  </si>
  <si>
    <t>금나래족구장</t>
    <phoneticPr fontId="3" type="noConversion"/>
  </si>
  <si>
    <t>호암족구장</t>
    <phoneticPr fontId="3" type="noConversion"/>
  </si>
  <si>
    <t>자연발생</t>
    <phoneticPr fontId="3" type="noConversion"/>
  </si>
  <si>
    <t>에어로빅장,문화강좌실,
헬스장,다목적체육실 3개</t>
    <phoneticPr fontId="3" type="noConversion"/>
  </si>
  <si>
    <t>에어로빅장,문화강좌실,
헬스장,다목적실 3개</t>
    <phoneticPr fontId="3" type="noConversion"/>
  </si>
  <si>
    <t>성내유수지 게이트볼장</t>
    <phoneticPr fontId="3" type="noConversion"/>
  </si>
  <si>
    <t>강동구</t>
    <phoneticPr fontId="3" type="noConversion"/>
  </si>
  <si>
    <t>강동구</t>
    <phoneticPr fontId="3" type="noConversion"/>
  </si>
  <si>
    <t>강남구</t>
    <phoneticPr fontId="3" type="noConversion"/>
  </si>
  <si>
    <t>일원스포츠문화센터</t>
    <phoneticPr fontId="3" type="noConversion"/>
  </si>
  <si>
    <t>강남구 도시관리공단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</si>
  <si>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</si>
  <si>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</si>
  <si>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</si>
  <si>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기구필라테스실, 발레교실, 요가교실, 댄스교실, 농구교실, 클라이밍장, 라켓볼장</t>
    <phoneticPr fontId="3" type="noConversion"/>
  </si>
  <si>
    <t>(위탁)
한국대학테니스연맹</t>
    <phoneticPr fontId="3" type="noConversion"/>
  </si>
  <si>
    <t>관악구</t>
    <phoneticPr fontId="3" type="noConversion"/>
  </si>
  <si>
    <t>선우공원테니스장</t>
    <phoneticPr fontId="3" type="noConversion"/>
  </si>
  <si>
    <t>관악구</t>
    <phoneticPr fontId="3" type="noConversion"/>
  </si>
  <si>
    <t>(위탁)
관악구테니스협회</t>
    <phoneticPr fontId="3" type="noConversion"/>
  </si>
  <si>
    <t>인조잔디</t>
    <phoneticPr fontId="3" type="noConversion"/>
  </si>
  <si>
    <t>수락산스포츠타운 축구장</t>
    <phoneticPr fontId="3" type="noConversion"/>
  </si>
  <si>
    <t>노원구</t>
    <phoneticPr fontId="3" type="noConversion"/>
  </si>
  <si>
    <t>노원구 서비스공단</t>
    <phoneticPr fontId="3" type="noConversion"/>
  </si>
  <si>
    <t>인조잔디</t>
    <phoneticPr fontId="3" type="noConversion"/>
  </si>
  <si>
    <t>신규</t>
    <phoneticPr fontId="3" type="noConversion"/>
  </si>
  <si>
    <t>노원구</t>
    <phoneticPr fontId="3" type="noConversion"/>
  </si>
  <si>
    <t>수락산스포츠타운 야구장</t>
    <phoneticPr fontId="3" type="noConversion"/>
  </si>
  <si>
    <t>노원구서비스공단</t>
    <phoneticPr fontId="3" type="noConversion"/>
  </si>
  <si>
    <t>인조잔디</t>
    <phoneticPr fontId="3" type="noConversion"/>
  </si>
  <si>
    <t>인조잔디</t>
    <phoneticPr fontId="3" type="noConversion"/>
  </si>
  <si>
    <t>수락산스포츠타운 테니스장</t>
    <phoneticPr fontId="3" type="noConversion"/>
  </si>
  <si>
    <t>위탁
(재대한구세군유지재단법인)</t>
    <phoneticPr fontId="3" type="noConversion"/>
  </si>
  <si>
    <t>위탁
(사)한국시각장애인협회</t>
    <phoneticPr fontId="3" type="noConversion"/>
  </si>
  <si>
    <t>서울시
(자원회수시설과)</t>
    <phoneticPr fontId="3" type="noConversion"/>
  </si>
  <si>
    <t>북한산국제클라이밍센터</t>
    <phoneticPr fontId="3" type="noConversion"/>
  </si>
  <si>
    <t>강북구
(서울시산악연맹)</t>
    <phoneticPr fontId="3" type="noConversion"/>
  </si>
  <si>
    <t>위탁
(한국청소년연맹)</t>
    <phoneticPr fontId="3" type="noConversion"/>
  </si>
  <si>
    <t>시립동대문청소년센터 수영장</t>
    <phoneticPr fontId="3" type="noConversion"/>
  </si>
  <si>
    <t>위탁
(한국청소년연맹)</t>
    <phoneticPr fontId="3" type="noConversion"/>
  </si>
  <si>
    <t>시립성동청소년센터 수영장</t>
    <phoneticPr fontId="3" type="noConversion"/>
  </si>
  <si>
    <t>시립망우청소년센터</t>
    <phoneticPr fontId="3" type="noConversion"/>
  </si>
  <si>
    <t>시립망우청소년센터 수영장</t>
    <phoneticPr fontId="3" type="noConversion"/>
  </si>
  <si>
    <t>시립중랑청소년센터 골프연습장</t>
    <phoneticPr fontId="3" type="noConversion"/>
  </si>
  <si>
    <t>시립성북청소년센터  수영장</t>
    <phoneticPr fontId="3" type="noConversion"/>
  </si>
  <si>
    <t>위탁
(광운대학교)</t>
    <phoneticPr fontId="3" type="noConversion"/>
  </si>
  <si>
    <t>시립노원청소년센터 수영장</t>
    <phoneticPr fontId="3" type="noConversion"/>
  </si>
  <si>
    <t>시립은평청소년센터 수영장</t>
    <phoneticPr fontId="3" type="noConversion"/>
  </si>
  <si>
    <t>시립서대문청소년센터 수영장</t>
    <phoneticPr fontId="3" type="noConversion"/>
  </si>
  <si>
    <t>위탁
(명지학원·명지전문대학)</t>
    <phoneticPr fontId="3" type="noConversion"/>
  </si>
  <si>
    <t>시립마포청소년센터 수영장</t>
    <phoneticPr fontId="3" type="noConversion"/>
  </si>
  <si>
    <t>시립목동청소년센터 수영장</t>
    <phoneticPr fontId="3" type="noConversion"/>
  </si>
  <si>
    <t>위탁
(한국청소년연맹)</t>
    <phoneticPr fontId="3" type="noConversion"/>
  </si>
  <si>
    <t>서울시설공단</t>
    <phoneticPr fontId="3" type="noConversion"/>
  </si>
  <si>
    <t>위탁
(명지전문대학)</t>
    <phoneticPr fontId="3" type="noConversion"/>
  </si>
  <si>
    <t>위탁
(한국청소년세상)</t>
    <phoneticPr fontId="3" type="noConversion"/>
  </si>
  <si>
    <t>시립수서청소년센터 골프연습장</t>
    <phoneticPr fontId="3" type="noConversion"/>
  </si>
  <si>
    <t>시립동대문청소년센터</t>
    <phoneticPr fontId="3" type="noConversion"/>
  </si>
  <si>
    <t>시립성동청소년센터</t>
    <phoneticPr fontId="3" type="noConversion"/>
  </si>
  <si>
    <t>시립강북청소년센터</t>
    <phoneticPr fontId="3" type="noConversion"/>
  </si>
  <si>
    <t>시립노원청소년센터</t>
    <phoneticPr fontId="3" type="noConversion"/>
  </si>
  <si>
    <t>시립은평청소년센터</t>
    <phoneticPr fontId="3" type="noConversion"/>
  </si>
  <si>
    <t>시립서대문청소년센터</t>
    <phoneticPr fontId="3" type="noConversion"/>
  </si>
  <si>
    <t>시립마포청소년센터</t>
    <phoneticPr fontId="3" type="noConversion"/>
  </si>
  <si>
    <t>시립목동청소년센터</t>
    <phoneticPr fontId="3" type="noConversion"/>
  </si>
  <si>
    <t>시립구로청소년센터</t>
    <phoneticPr fontId="3" type="noConversion"/>
  </si>
  <si>
    <t>시립금천청소년센터</t>
    <phoneticPr fontId="3" type="noConversion"/>
  </si>
  <si>
    <t>시립문래청소년센터</t>
    <phoneticPr fontId="3" type="noConversion"/>
  </si>
  <si>
    <t>시립수서청소년센터</t>
    <phoneticPr fontId="3" type="noConversion"/>
  </si>
  <si>
    <t>시립강북청소년센터 수영장</t>
    <phoneticPr fontId="3" type="noConversion"/>
  </si>
  <si>
    <t>시립구로청소년센터 수영장</t>
    <phoneticPr fontId="3" type="noConversion"/>
  </si>
  <si>
    <t>시립금천청소년센터 수영장</t>
    <phoneticPr fontId="3" type="noConversion"/>
  </si>
  <si>
    <t>시립문래청소년센터 수영장</t>
    <phoneticPr fontId="3" type="noConversion"/>
  </si>
  <si>
    <t>시립수서청소년센터 수영장</t>
    <phoneticPr fontId="3" type="noConversion"/>
  </si>
  <si>
    <t>구립용산청소년센터</t>
    <phoneticPr fontId="3" type="noConversion"/>
  </si>
  <si>
    <t>구립역삼청소년센터</t>
    <phoneticPr fontId="3" type="noConversion"/>
  </si>
  <si>
    <t>구립송파청소년센터</t>
    <phoneticPr fontId="3" type="noConversion"/>
  </si>
  <si>
    <t>구립마천청소년센터</t>
    <phoneticPr fontId="3" type="noConversion"/>
  </si>
  <si>
    <t>구립용산청소년년센터 수영장</t>
    <phoneticPr fontId="3" type="noConversion"/>
  </si>
  <si>
    <t>구립청소년센터 수영장</t>
    <phoneticPr fontId="3" type="noConversion"/>
  </si>
  <si>
    <t>구립역삼청소년센터 수영장</t>
    <phoneticPr fontId="3" type="noConversion"/>
  </si>
  <si>
    <t>미래한강본부</t>
    <phoneticPr fontId="3" type="noConversion"/>
  </si>
  <si>
    <t>미래한강본부</t>
    <phoneticPr fontId="3" type="noConversion"/>
  </si>
  <si>
    <t>미래한강본부</t>
    <phoneticPr fontId="3" type="noConversion"/>
  </si>
  <si>
    <t>미래한강본부</t>
    <phoneticPr fontId="3" type="noConversion"/>
  </si>
  <si>
    <t>미래한강본부</t>
    <phoneticPr fontId="3" type="noConversion"/>
  </si>
  <si>
    <t>잠실주경기장</t>
    <phoneticPr fontId="3" type="noConversion"/>
  </si>
  <si>
    <t>하이브리드 잔디</t>
    <phoneticPr fontId="3" type="noConversion"/>
  </si>
  <si>
    <t>일반석(992석)
장애인석(20석)</t>
    <phoneticPr fontId="3" type="noConversion"/>
  </si>
  <si>
    <t>장충체육관리모델링공사(2015 준공)</t>
    <phoneticPr fontId="3" type="noConversion"/>
  </si>
  <si>
    <t>난지물재생센터</t>
    <phoneticPr fontId="3" type="noConversion"/>
  </si>
  <si>
    <t>클레이 7
인조잔디3
케미칼 4</t>
    <phoneticPr fontId="3" type="noConversion"/>
  </si>
  <si>
    <t>중부공원여가센터</t>
    <phoneticPr fontId="3" type="noConversion"/>
  </si>
  <si>
    <t>중부공원여가센터</t>
    <phoneticPr fontId="3" type="noConversion"/>
  </si>
  <si>
    <t>중부공원여가센터</t>
    <phoneticPr fontId="3" type="noConversion"/>
  </si>
  <si>
    <t>보라매공원 축구장</t>
    <phoneticPr fontId="3" type="noConversion"/>
  </si>
  <si>
    <t>철재,
플라스틱</t>
    <phoneticPr fontId="3" type="noConversion"/>
  </si>
  <si>
    <t>서부공원여가센터</t>
    <phoneticPr fontId="3" type="noConversion"/>
  </si>
  <si>
    <t>서부공원여가센터</t>
    <phoneticPr fontId="3" type="noConversion"/>
  </si>
  <si>
    <t>서부공원여가센터</t>
    <phoneticPr fontId="3" type="noConversion"/>
  </si>
  <si>
    <t>월드컵난지천공원
풋살장</t>
    <phoneticPr fontId="3" type="noConversion"/>
  </si>
  <si>
    <t>신규(누락)</t>
    <phoneticPr fontId="3" type="noConversion"/>
  </si>
  <si>
    <t>동부공원여가센터</t>
    <phoneticPr fontId="3" type="noConversion"/>
  </si>
  <si>
    <t>응봉공원(대현산배수지) 테니스장</t>
    <phoneticPr fontId="3" type="noConversion"/>
  </si>
  <si>
    <t>서울시</t>
    <phoneticPr fontId="3" type="noConversion"/>
  </si>
  <si>
    <t>동부공원여가센터</t>
    <phoneticPr fontId="3" type="noConversion"/>
  </si>
  <si>
    <t>한강둔치(고양시)</t>
    <phoneticPr fontId="3" type="noConversion"/>
  </si>
  <si>
    <t>신규</t>
    <phoneticPr fontId="3" type="noConversion"/>
  </si>
  <si>
    <t>신규(누락)</t>
    <phoneticPr fontId="3" type="noConversion"/>
  </si>
  <si>
    <t>위탁
(강북구테니스협회)</t>
    <phoneticPr fontId="3" type="noConversion"/>
  </si>
  <si>
    <t>신규</t>
    <phoneticPr fontId="3" type="noConversion"/>
  </si>
  <si>
    <t>서울시</t>
    <phoneticPr fontId="3" type="noConversion"/>
  </si>
  <si>
    <t>구로구</t>
    <phoneticPr fontId="3" type="noConversion"/>
  </si>
  <si>
    <t>영등포구시설관리공단</t>
    <phoneticPr fontId="3" type="noConversion"/>
  </si>
  <si>
    <t>18x22</t>
    <phoneticPr fontId="3" type="noConversion"/>
  </si>
  <si>
    <t>17x22</t>
    <phoneticPr fontId="3" type="noConversion"/>
  </si>
  <si>
    <t xml:space="preserve"> </t>
    <phoneticPr fontId="3" type="noConversion"/>
  </si>
  <si>
    <t>신규(누락)</t>
    <phoneticPr fontId="3" type="noConversion"/>
  </si>
  <si>
    <t>신규</t>
    <phoneticPr fontId="3" type="noConversion"/>
  </si>
  <si>
    <t>신규(누락)</t>
    <phoneticPr fontId="3" type="noConversion"/>
  </si>
  <si>
    <t>월곡구민운동장에서 변경</t>
    <phoneticPr fontId="3" type="noConversion"/>
  </si>
  <si>
    <t>남항체육공원 테니스장</t>
    <phoneticPr fontId="3" type="noConversion"/>
  </si>
  <si>
    <t>공사중</t>
    <phoneticPr fontId="3" type="noConversion"/>
  </si>
  <si>
    <t>영도구게이트볼장
(반도보라옆 전천후)</t>
  </si>
  <si>
    <t>지붕형2 전천후</t>
  </si>
  <si>
    <t>지붕형1 전천후</t>
  </si>
  <si>
    <t>명장배수지게이트볼장</t>
  </si>
  <si>
    <t>20*25 1면
16*22 1면</t>
  </si>
  <si>
    <t>노포동게이트볼장</t>
  </si>
  <si>
    <t>교각하부1 전천후</t>
  </si>
  <si>
    <t>봉림교하단게이트볼장</t>
  </si>
  <si>
    <t>명지75호광장게이트볼장</t>
  </si>
  <si>
    <t>교각하부4 전천후</t>
  </si>
  <si>
    <t>망미동도시고속도로하부게이트볼장</t>
  </si>
  <si>
    <t>실내형1 전천후</t>
  </si>
  <si>
    <t>위탁
(부산서구스포츠클럽)</t>
    <phoneticPr fontId="3" type="noConversion"/>
  </si>
  <si>
    <t>직영</t>
    <phoneticPr fontId="3" type="noConversion"/>
  </si>
  <si>
    <t>듀플렉스</t>
    <phoneticPr fontId="3" type="noConversion"/>
  </si>
  <si>
    <t>송정어울림체육공원</t>
    <phoneticPr fontId="3" type="noConversion"/>
  </si>
  <si>
    <t>파크골프장 9홀 
클럽하우스 1개</t>
    <phoneticPr fontId="3" type="noConversion"/>
  </si>
  <si>
    <t>2007
2008</t>
    <phoneticPr fontId="3" type="noConversion"/>
  </si>
  <si>
    <t>2007(1면) 2008(3면)</t>
    <phoneticPr fontId="3" type="noConversion"/>
  </si>
  <si>
    <t>물빛공원파크골프장</t>
    <phoneticPr fontId="3" type="noConversion"/>
  </si>
  <si>
    <t>기장군도시관리공단</t>
    <phoneticPr fontId="3" type="noConversion"/>
  </si>
  <si>
    <t xml:space="preserve">(수정)정관공원 파크골프장-&gt;물빛공원파크골프장 </t>
    <phoneticPr fontId="3" type="noConversion"/>
  </si>
  <si>
    <t>동구 체육진흥과
(직영)</t>
    <phoneticPr fontId="3" type="noConversion"/>
  </si>
  <si>
    <t>체육시설관리부</t>
    <phoneticPr fontId="3" type="noConversion"/>
  </si>
  <si>
    <t>체육시설관리부
(위탁:대구서구축구협회)</t>
    <phoneticPr fontId="3" type="noConversion"/>
  </si>
  <si>
    <t>체육시설관리부
(위탁:대구FC)</t>
    <phoneticPr fontId="3" type="noConversion"/>
  </si>
  <si>
    <t>체육시설관리부
(위탁:대구축구협회)</t>
    <phoneticPr fontId="3" type="noConversion"/>
  </si>
  <si>
    <t>체육시설관리부
(사용허가:대구FC)</t>
    <phoneticPr fontId="3" type="noConversion"/>
  </si>
  <si>
    <t>성서국민체육센터 내
축구장</t>
    <phoneticPr fontId="3" type="noConversion"/>
  </si>
  <si>
    <t>체육시설관리부
(위탁:대구시체육회)</t>
    <phoneticPr fontId="3" type="noConversion"/>
  </si>
  <si>
    <t>체육시설관리부
(위탁:대구야구소프트볼협회)</t>
    <phoneticPr fontId="3" type="noConversion"/>
  </si>
  <si>
    <t>체육시설관리부
(대구시자전거연맹)</t>
    <phoneticPr fontId="3" type="noConversion"/>
  </si>
  <si>
    <t>율하체육공원 내 위치</t>
    <phoneticPr fontId="3" type="noConversion"/>
  </si>
  <si>
    <t>체육시설관리부
(위탁:달서구테니스협회)</t>
    <phoneticPr fontId="3" type="noConversion"/>
  </si>
  <si>
    <t>체육시설관리부
(위탁:대구테니스협회)</t>
    <phoneticPr fontId="3" type="noConversion"/>
  </si>
  <si>
    <t>성서국민체육센터
테니스장</t>
    <phoneticPr fontId="3" type="noConversion"/>
  </si>
  <si>
    <t>체육시설관리부
(위탁 : 대구스쿼시연맹)</t>
    <phoneticPr fontId="3" type="noConversion"/>
  </si>
  <si>
    <t>체육시설관리부
(위탁:대구시유도회)</t>
    <phoneticPr fontId="3" type="noConversion"/>
  </si>
  <si>
    <t>체육시설관리부
(위탁:대구시검도회)</t>
    <phoneticPr fontId="3" type="noConversion"/>
  </si>
  <si>
    <t>체육시설관리부
(위탁:대구시장애인체육회)</t>
    <phoneticPr fontId="3" type="noConversion"/>
  </si>
  <si>
    <t>체육시설관리부
(위탁:대구공공시설공단)</t>
    <phoneticPr fontId="3" type="noConversion"/>
  </si>
  <si>
    <t>G·X룸, 탁구장,
퍼스널트레이닝실</t>
    <phoneticPr fontId="3" type="noConversion"/>
  </si>
  <si>
    <t>자원순환과
(위탁:대구공공시설관리공단)</t>
    <phoneticPr fontId="3" type="noConversion"/>
  </si>
  <si>
    <t xml:space="preserve">에어로빅/요가실, 탁구장, 
체력측정실 </t>
    <phoneticPr fontId="3" type="noConversion"/>
  </si>
  <si>
    <t>성서국민체육센터 내
실내게이트볼장</t>
    <phoneticPr fontId="3" type="noConversion"/>
  </si>
  <si>
    <t>유니버시아드레포츠센터</t>
    <phoneticPr fontId="3" type="noConversion"/>
  </si>
  <si>
    <t>예산담당관
(위탁: 대구도시개발공사)</t>
    <phoneticPr fontId="3" type="noConversion"/>
  </si>
  <si>
    <t>25
17</t>
    <phoneticPr fontId="3" type="noConversion"/>
  </si>
  <si>
    <t>13
4.9</t>
    <phoneticPr fontId="3" type="noConversion"/>
  </si>
  <si>
    <t>6
2</t>
    <phoneticPr fontId="3" type="noConversion"/>
  </si>
  <si>
    <t>체육시설관리부
(위탁:대구공공시설관리공단)</t>
    <phoneticPr fontId="3" type="noConversion"/>
  </si>
  <si>
    <t>고용노동정책과
(위탁:한국노총)</t>
    <phoneticPr fontId="3" type="noConversion"/>
  </si>
  <si>
    <t>체육시설관리부
(위탁:대구롤러스포츠연맹)</t>
    <phoneticPr fontId="3" type="noConversion"/>
  </si>
  <si>
    <t>체육시설관리부
(위탁:대구궁도협회)</t>
    <phoneticPr fontId="3" type="noConversion"/>
  </si>
  <si>
    <t>체육시설관리부
(위탁:대구양궁협회)</t>
    <phoneticPr fontId="3" type="noConversion"/>
  </si>
  <si>
    <t>대덕승마장 내 증축
(2015년)</t>
    <phoneticPr fontId="3" type="noConversion"/>
  </si>
  <si>
    <t>도평파크골프장</t>
    <phoneticPr fontId="3" type="noConversion"/>
  </si>
  <si>
    <t>불로풋살경기장</t>
    <phoneticPr fontId="3" type="noConversion"/>
  </si>
  <si>
    <t>동구(직영)</t>
    <phoneticPr fontId="3" type="noConversion"/>
  </si>
  <si>
    <t>신서풋살경기장</t>
    <phoneticPr fontId="3" type="noConversion"/>
  </si>
  <si>
    <t>무태파크골프장</t>
    <phoneticPr fontId="3" type="noConversion"/>
  </si>
  <si>
    <t>북구
(위탁:대구북구파크골프협회)</t>
    <phoneticPr fontId="3" type="noConversion"/>
  </si>
  <si>
    <t>풋살장</t>
    <phoneticPr fontId="3" type="noConversion"/>
  </si>
  <si>
    <t>체육시설관리부
(위탁:대구등산학교)</t>
    <phoneticPr fontId="3" type="noConversion"/>
  </si>
  <si>
    <t>대구론볼장</t>
    <phoneticPr fontId="3" type="noConversion"/>
  </si>
  <si>
    <t>체육시설관리부
(사용허가:대구장애인론볼연맹)</t>
    <phoneticPr fontId="3" type="noConversion"/>
  </si>
  <si>
    <t>축구장
조성비에 포함</t>
    <phoneticPr fontId="3" type="noConversion"/>
  </si>
  <si>
    <t>대구시 
자원순환과
(위탁:대구공공시설관리공단)</t>
    <phoneticPr fontId="3" type="noConversion"/>
  </si>
  <si>
    <t>달성군
(위탁:달성군시설관리공단)</t>
    <phoneticPr fontId="3" type="noConversion"/>
  </si>
  <si>
    <t>(위탁:달성군시설관리공단)</t>
  </si>
  <si>
    <t>주식회사 신세계야구단</t>
  </si>
  <si>
    <t>인천</t>
  </si>
  <si>
    <t>계양유소년축구장</t>
  </si>
  <si>
    <t>위탁(계양구체육회)</t>
  </si>
  <si>
    <t>장두못근린공원 축구장</t>
  </si>
  <si>
    <t>율도공원축구장</t>
  </si>
  <si>
    <t>55
60</t>
  </si>
  <si>
    <t>90
90</t>
  </si>
  <si>
    <t>4,950
5,400</t>
  </si>
  <si>
    <t>추가 / 유소년축구장 2면</t>
  </si>
  <si>
    <t>추가 / 천연잔디 축구장 1면</t>
  </si>
  <si>
    <t>축구장2, 
족구장4</t>
  </si>
  <si>
    <t>소 계</t>
  </si>
  <si>
    <t>위탁
(주식회사 신세계야구단)</t>
  </si>
  <si>
    <t>인천 국제벨로드롬</t>
  </si>
  <si>
    <t>위탁(인천시설공단)</t>
  </si>
  <si>
    <t>진주체육공원 테니스장</t>
  </si>
  <si>
    <t>서구테니스협회</t>
  </si>
  <si>
    <t>원신근린공원 테니스장</t>
  </si>
  <si>
    <t>아크릴계 하드코트</t>
  </si>
  <si>
    <t>백령면 연화리 테니스장</t>
  </si>
  <si>
    <t>강화</t>
  </si>
  <si>
    <t>강화씨름장</t>
  </si>
  <si>
    <t>도원체육관</t>
  </si>
  <si>
    <t>2kw메탈할로겐 44개</t>
  </si>
  <si>
    <t>약3000lux</t>
  </si>
  <si>
    <t>태권도장</t>
  </si>
  <si>
    <t>인천시태권도협회</t>
  </si>
  <si>
    <t>우슈장</t>
  </si>
  <si>
    <t>우수협회</t>
  </si>
  <si>
    <t>근대5종</t>
  </si>
  <si>
    <t>서운간이체육관</t>
  </si>
  <si>
    <t>위탁
(계양스포츠클럽)</t>
  </si>
  <si>
    <t>인천 삼산월드 체육관</t>
  </si>
  <si>
    <t>철근콘크리트,
 트러스</t>
  </si>
  <si>
    <t>농구,배구외 12개
종목</t>
  </si>
  <si>
    <t>수영장, 헬스장,
 에어로빅장</t>
  </si>
  <si>
    <t>강화읍국화리239</t>
  </si>
  <si>
    <t>계양체육관</t>
  </si>
  <si>
    <t>위탁
(인천시설공단)</t>
  </si>
  <si>
    <t>철근콘크리트, 입체트러스</t>
  </si>
  <si>
    <t>송림체육관</t>
  </si>
  <si>
    <t>보조경기장(1620㎡), 수영장, 헬스장, 스피닝실, 휘트니스실</t>
  </si>
  <si>
    <t>태권도, 농구, 풋살</t>
  </si>
  <si>
    <t>(주경기장)58×39m
(보조경기장)45×36m</t>
  </si>
  <si>
    <t>25m×18m
(유아풀)5m×14m</t>
  </si>
  <si>
    <t>헬스장(405㎡), 휘트니스센터(347㎡), 스피닝실(116㎡), 체력인증센터(160㎡)</t>
  </si>
  <si>
    <t>동구문화체육센터</t>
  </si>
  <si>
    <t>25m×13m
유아풀(20㎡)</t>
  </si>
  <si>
    <t>박촌체육문화센터</t>
  </si>
  <si>
    <t>18.3*47.8</t>
  </si>
  <si>
    <t>배드민턴 6면</t>
  </si>
  <si>
    <t>탁구대 8대, GX룸 2실</t>
  </si>
  <si>
    <t>위탁
(강화군체육회)</t>
  </si>
  <si>
    <t>19.5x34.2</t>
  </si>
  <si>
    <t>샤워실, 화장실, 사무실</t>
  </si>
  <si>
    <t>1,2층 행정복지센터
3,4층 남동2국민체육센터</t>
  </si>
  <si>
    <t>남동 다목적 실내체육관</t>
  </si>
  <si>
    <t>사무실, 화장실, 탈의실, 샤워실 등</t>
  </si>
  <si>
    <t>석촌 다목적 실내체육관</t>
  </si>
  <si>
    <t>사무실, 휴게실, 화장실</t>
  </si>
  <si>
    <t>북도국민체육센터</t>
  </si>
  <si>
    <t>35m×20m</t>
  </si>
  <si>
    <t>배드민턴, 농구, 배구, 탁구 등</t>
  </si>
  <si>
    <t>사무실, 샤워실, 화장실 등</t>
  </si>
  <si>
    <t>연평국민체육센터</t>
  </si>
  <si>
    <t>마전게이트볼장</t>
  </si>
  <si>
    <t>서구체육회</t>
  </si>
  <si>
    <t>신규시설 추가</t>
  </si>
  <si>
    <t>하늘체육공원 게이트볼장</t>
  </si>
  <si>
    <t>논현포대근린공원 게이트볼장</t>
  </si>
  <si>
    <t>게이트장</t>
  </si>
  <si>
    <t>산밑말근린공원 게이트볼장</t>
  </si>
  <si>
    <t>능내리전천후게이트볼장</t>
  </si>
  <si>
    <t>강화공설운동장게이트볼장</t>
  </si>
  <si>
    <t>읍분회게이트볼장</t>
  </si>
  <si>
    <t>국화리게이트볼장</t>
  </si>
  <si>
    <t>대산1리 게이트볼장</t>
  </si>
  <si>
    <t>냉정2리 게이트볼장</t>
  </si>
  <si>
    <t>삼동암2리 게이트볼장</t>
  </si>
  <si>
    <t>고능리 게이트볼장</t>
  </si>
  <si>
    <t>초지1리 게이트볼장</t>
  </si>
  <si>
    <t>초지2리 게이트볼장</t>
  </si>
  <si>
    <t>상방리 게이트볼장</t>
  </si>
  <si>
    <t>덕포2리 게이트볼장</t>
  </si>
  <si>
    <t>곤능게이트볼장</t>
  </si>
  <si>
    <t>도장2리 게이트볼장</t>
  </si>
  <si>
    <t>삼흥1리 게이트볼장</t>
  </si>
  <si>
    <t>조산리 게이트볼장</t>
  </si>
  <si>
    <t>하도1리 게이트볼장</t>
  </si>
  <si>
    <t>양오2리 게이트볼장</t>
  </si>
  <si>
    <t>숭뢰1리 게이트볼장</t>
  </si>
  <si>
    <t>숭뢰2리 게이트볼장</t>
  </si>
  <si>
    <t>당산리 게이트볼장</t>
  </si>
  <si>
    <t>대룡2리 게이트볼장</t>
  </si>
  <si>
    <t>봉소리 게이트볼장</t>
  </si>
  <si>
    <t>고구1리 게이트볼장</t>
  </si>
  <si>
    <t>인사리 게이트볼장</t>
  </si>
  <si>
    <t>지석리 게이트볼장</t>
  </si>
  <si>
    <t>난정1리 게이트볼장</t>
  </si>
  <si>
    <t>동산리 게이트볼장</t>
  </si>
  <si>
    <t>양갑리 게이트볼장</t>
  </si>
  <si>
    <t>백령게이트볼장</t>
  </si>
  <si>
    <t>덕적실내게이트볼장</t>
  </si>
  <si>
    <t>이작실내게이트볼장</t>
  </si>
  <si>
    <t>자월게이트볼장</t>
  </si>
  <si>
    <t>청라복합문화센터 실내수영장</t>
  </si>
  <si>
    <t>동구문화체육센터 수영장</t>
  </si>
  <si>
    <t>옥련동산32-2</t>
  </si>
  <si>
    <t>옥련국제사격장</t>
  </si>
  <si>
    <t>청룡정</t>
  </si>
  <si>
    <t>강화군 국궁장</t>
  </si>
  <si>
    <t>중구 국민체육센터 
내</t>
  </si>
  <si>
    <t>명칭변경</t>
  </si>
  <si>
    <t>배드민턴 7면</t>
  </si>
  <si>
    <t>동구다목적체육관부설축구장</t>
    <phoneticPr fontId="3" type="noConversion"/>
  </si>
  <si>
    <t>위탁(동구체육회)</t>
    <phoneticPr fontId="3" type="noConversion"/>
  </si>
  <si>
    <t>축구장, 관리동,주차장등</t>
    <phoneticPr fontId="3" type="noConversion"/>
  </si>
  <si>
    <t>덕흥동 축구장</t>
    <phoneticPr fontId="3" type="noConversion"/>
  </si>
  <si>
    <t>마륵동 축구장</t>
    <phoneticPr fontId="3" type="noConversion"/>
  </si>
  <si>
    <t>용두야구장</t>
    <phoneticPr fontId="3" type="noConversion"/>
  </si>
  <si>
    <t>첨단야구장</t>
    <phoneticPr fontId="3" type="noConversion"/>
  </si>
  <si>
    <t>용산야구장</t>
    <phoneticPr fontId="3" type="noConversion"/>
  </si>
  <si>
    <t>산동교 친수지구 야구장</t>
    <phoneticPr fontId="3" type="noConversion"/>
  </si>
  <si>
    <t>위탁
(광주광역시서구테니스협회)</t>
    <phoneticPr fontId="3" type="noConversion"/>
  </si>
  <si>
    <t>위탁
(풍암테니스클럽)</t>
    <phoneticPr fontId="3" type="noConversion"/>
  </si>
  <si>
    <t>상무국민체육센터</t>
    <phoneticPr fontId="3" type="noConversion"/>
  </si>
  <si>
    <t>위탁
(서구 시설관리공단)</t>
    <phoneticPr fontId="3" type="noConversion"/>
  </si>
  <si>
    <t>탁구, 농구, 배구 등</t>
    <phoneticPr fontId="3" type="noConversion"/>
  </si>
  <si>
    <t>40×20m</t>
    <phoneticPr fontId="3" type="noConversion"/>
  </si>
  <si>
    <t>GX실 탈의실, 샤워실 등</t>
    <phoneticPr fontId="3" type="noConversion"/>
  </si>
  <si>
    <t>풍암국민체육센터</t>
    <phoneticPr fontId="3" type="noConversion"/>
  </si>
  <si>
    <t>북구반다비체육센터</t>
    <phoneticPr fontId="3" type="noConversion"/>
  </si>
  <si>
    <t>22.2×19.8m</t>
    <phoneticPr fontId="3" type="noConversion"/>
  </si>
  <si>
    <t>보치아, 배드민턴, 탁구 등</t>
    <phoneticPr fontId="3" type="noConversion"/>
  </si>
  <si>
    <t>25m×5레인
15m×3레인</t>
    <phoneticPr fontId="3" type="noConversion"/>
  </si>
  <si>
    <t>사무실, 탈의실, 샤워실,
공동육아나눔터 등</t>
    <phoneticPr fontId="3" type="noConversion"/>
  </si>
  <si>
    <t>북구종합체육관</t>
    <phoneticPr fontId="3" type="noConversion"/>
  </si>
  <si>
    <t>58.7×31.2m</t>
    <phoneticPr fontId="3" type="noConversion"/>
  </si>
  <si>
    <t>배구,탁구,농구
배드민턴 등</t>
    <phoneticPr fontId="3" type="noConversion"/>
  </si>
  <si>
    <t>체력인증센터, 사무실, 
프로그램실 등</t>
    <phoneticPr fontId="3" type="noConversion"/>
  </si>
  <si>
    <t>북구우산생활체육관</t>
    <phoneticPr fontId="3" type="noConversion"/>
  </si>
  <si>
    <t>24.9×18.1m</t>
    <phoneticPr fontId="3" type="noConversion"/>
  </si>
  <si>
    <t>사무실, 탈의실, 샤워실
프로그램실 등</t>
    <phoneticPr fontId="3" type="noConversion"/>
  </si>
  <si>
    <t>상무 게이트볼장</t>
    <phoneticPr fontId="3" type="noConversion"/>
  </si>
  <si>
    <t>치평 게이트볼장</t>
    <phoneticPr fontId="3" type="noConversion"/>
  </si>
  <si>
    <t>20x15</t>
    <phoneticPr fontId="3" type="noConversion"/>
  </si>
  <si>
    <t>금호 게이트볼장</t>
    <phoneticPr fontId="3" type="noConversion"/>
  </si>
  <si>
    <t>마재 게이트볼장</t>
    <phoneticPr fontId="3" type="noConversion"/>
  </si>
  <si>
    <t>풍암 게이트볼장</t>
    <phoneticPr fontId="3" type="noConversion"/>
  </si>
  <si>
    <t>서광 게이트볼장</t>
    <phoneticPr fontId="3" type="noConversion"/>
  </si>
  <si>
    <t>신용빛고을근린공원</t>
    <phoneticPr fontId="3" type="noConversion"/>
  </si>
  <si>
    <t>하오치어린이공원</t>
    <phoneticPr fontId="3" type="noConversion"/>
  </si>
  <si>
    <t>중촌근린공원 리틀야구장</t>
    <phoneticPr fontId="3" type="noConversion"/>
  </si>
  <si>
    <t>대전시</t>
    <phoneticPr fontId="3" type="noConversion"/>
  </si>
  <si>
    <t>23년부터 운영</t>
    <phoneticPr fontId="3" type="noConversion"/>
  </si>
  <si>
    <t>국가철도공단</t>
    <phoneticPr fontId="3" type="noConversion"/>
  </si>
  <si>
    <t>대덕구</t>
    <phoneticPr fontId="3" type="noConversion"/>
  </si>
  <si>
    <t>대덕구청소년어울림센터체육관</t>
    <phoneticPr fontId="3" type="noConversion"/>
  </si>
  <si>
    <t>행복한어르신 복지관게이트볼장</t>
    <phoneticPr fontId="3" type="noConversion"/>
  </si>
  <si>
    <t>화장실, 휴게실</t>
    <phoneticPr fontId="3" type="noConversion"/>
  </si>
  <si>
    <t>실내1면,
실외1면</t>
    <phoneticPr fontId="3" type="noConversion"/>
  </si>
  <si>
    <t>정림게이트볼장</t>
    <phoneticPr fontId="3" type="noConversion"/>
  </si>
  <si>
    <t>행복게이트볼장</t>
    <phoneticPr fontId="3" type="noConversion"/>
  </si>
  <si>
    <t>20×15m×1면</t>
    <phoneticPr fontId="3" type="noConversion"/>
  </si>
  <si>
    <t>도안게이트볼장</t>
    <phoneticPr fontId="3" type="noConversion"/>
  </si>
  <si>
    <t>20×15m×2면</t>
    <phoneticPr fontId="3" type="noConversion"/>
  </si>
  <si>
    <t>갈마노인복지관게이트볼장</t>
    <phoneticPr fontId="3" type="noConversion"/>
  </si>
  <si>
    <t>노인복지관</t>
    <phoneticPr fontId="3" type="noConversion"/>
  </si>
  <si>
    <t>노인복지관 건물 내 시설</t>
    <phoneticPr fontId="3" type="noConversion"/>
  </si>
  <si>
    <t>대덕구청소년어울림센터
수영장</t>
    <phoneticPr fontId="3" type="noConversion"/>
  </si>
  <si>
    <t>어울림센터 내</t>
    <phoneticPr fontId="3" type="noConversion"/>
  </si>
  <si>
    <t>위탁 
(사단법인대한청소년스포츠클럽연맹)</t>
    <phoneticPr fontId="3" type="noConversion"/>
  </si>
  <si>
    <t>위탁
(하나금융축구단)</t>
    <phoneticPr fontId="3" type="noConversion"/>
  </si>
  <si>
    <t>위탁
(대덕구체육회)</t>
    <phoneticPr fontId="3" type="noConversion"/>
  </si>
  <si>
    <t>축구장포함</t>
    <phoneticPr fontId="3" type="noConversion"/>
  </si>
  <si>
    <t>부지면적은
주경기장에 포함(축구장포함)</t>
    <phoneticPr fontId="3" type="noConversion"/>
  </si>
  <si>
    <t>간절곶스포츠파크운동장</t>
    <phoneticPr fontId="3" type="noConversion"/>
  </si>
  <si>
    <t>온양체육공원운동장</t>
    <phoneticPr fontId="3" type="noConversion"/>
  </si>
  <si>
    <t>태화 십리대밭축구장</t>
    <phoneticPr fontId="3" type="noConversion"/>
  </si>
  <si>
    <t>선암호수공원축구장</t>
    <phoneticPr fontId="3" type="noConversion"/>
  </si>
  <si>
    <t>장생포다목적구장</t>
    <phoneticPr fontId="3" type="noConversion"/>
  </si>
  <si>
    <t>야구장겸용</t>
    <phoneticPr fontId="3" type="noConversion"/>
  </si>
  <si>
    <t>누락자료 추가</t>
    <phoneticPr fontId="3" type="noConversion"/>
  </si>
  <si>
    <t>테니스장 8 족구장 1</t>
    <phoneticPr fontId="3" type="noConversion"/>
  </si>
  <si>
    <t>농소운동장축구장</t>
    <phoneticPr fontId="3" type="noConversion"/>
  </si>
  <si>
    <t>7140
5888</t>
    <phoneticPr fontId="3" type="noConversion"/>
  </si>
  <si>
    <t>인조잔디
인조잔디</t>
    <phoneticPr fontId="3" type="noConversion"/>
  </si>
  <si>
    <t>68
60</t>
    <phoneticPr fontId="3" type="noConversion"/>
  </si>
  <si>
    <t>105
96</t>
    <phoneticPr fontId="3" type="noConversion"/>
  </si>
  <si>
    <t>양정생활체육공원축구장</t>
    <phoneticPr fontId="3" type="noConversion"/>
  </si>
  <si>
    <t>효문운동장축구장</t>
    <phoneticPr fontId="3" type="noConversion"/>
  </si>
  <si>
    <t>범서생활체육공원축구장</t>
    <phoneticPr fontId="3" type="noConversion"/>
  </si>
  <si>
    <t>서생체육공원축구장</t>
    <phoneticPr fontId="3" type="noConversion"/>
  </si>
  <si>
    <t>두서화랑체육공원축구장</t>
    <phoneticPr fontId="3" type="noConversion"/>
  </si>
  <si>
    <t>간절곶 스포츠파크축구장</t>
    <phoneticPr fontId="3" type="noConversion"/>
  </si>
  <si>
    <t>언양수질개선사업소 축구장</t>
    <phoneticPr fontId="3" type="noConversion"/>
  </si>
  <si>
    <t>언양수질개선사업소</t>
    <phoneticPr fontId="3" type="noConversion"/>
  </si>
  <si>
    <t>굴화수질개선사업소축구장</t>
    <phoneticPr fontId="3" type="noConversion"/>
  </si>
  <si>
    <t>온양체육공원축구장</t>
    <phoneticPr fontId="3" type="noConversion"/>
  </si>
  <si>
    <t>대암체육공원축구장</t>
    <phoneticPr fontId="3" type="noConversion"/>
  </si>
  <si>
    <t>중구야구장</t>
    <phoneticPr fontId="3" type="noConversion"/>
  </si>
  <si>
    <t>인조잔디2
하드2</t>
    <phoneticPr fontId="3" type="noConversion"/>
  </si>
  <si>
    <t>2022. 5. 30.
하드2면 추가 조성</t>
    <phoneticPr fontId="3" type="noConversion"/>
  </si>
  <si>
    <t>대송게이트볼장</t>
    <phoneticPr fontId="3" type="noConversion"/>
  </si>
  <si>
    <t>변덕게이트볼장</t>
    <phoneticPr fontId="3" type="noConversion"/>
  </si>
  <si>
    <t>온양게이트볼장</t>
    <phoneticPr fontId="3" type="noConversion"/>
  </si>
  <si>
    <t>동천국민체육센터 수영장</t>
    <phoneticPr fontId="3" type="noConversion"/>
  </si>
  <si>
    <t>중구 수영장</t>
    <phoneticPr fontId="3" type="noConversion"/>
  </si>
  <si>
    <t>근로자종합복지회관 수영장</t>
    <phoneticPr fontId="3" type="noConversion"/>
  </si>
  <si>
    <t>남구국민체육센터 수영장</t>
    <phoneticPr fontId="3" type="noConversion"/>
  </si>
  <si>
    <t>울산대공원 아쿠아시스 수영장</t>
    <phoneticPr fontId="3" type="noConversion"/>
  </si>
  <si>
    <t>동구국민체육센터 수영장</t>
    <phoneticPr fontId="3" type="noConversion"/>
  </si>
  <si>
    <t>북구국민체육센터 수영장</t>
    <phoneticPr fontId="3" type="noConversion"/>
  </si>
  <si>
    <t>오토밸리복지센터 수영장</t>
    <phoneticPr fontId="3" type="noConversion"/>
  </si>
  <si>
    <t>울주군 서부청소년수련관 수영장</t>
    <phoneticPr fontId="3" type="noConversion"/>
  </si>
  <si>
    <t>명칭변경</t>
    <phoneticPr fontId="3" type="noConversion"/>
  </si>
  <si>
    <t>울주군 남부청소년수련관 수영장</t>
    <phoneticPr fontId="3" type="noConversion"/>
  </si>
  <si>
    <t>누락부분 추가</t>
    <phoneticPr fontId="3" type="noConversion"/>
  </si>
  <si>
    <t>울주군국민체육센터 수영장</t>
    <phoneticPr fontId="3" type="noConversion"/>
  </si>
  <si>
    <t>체육센터 내</t>
    <phoneticPr fontId="3" type="noConversion"/>
  </si>
  <si>
    <t>온산문화체육센터 수영장</t>
    <phoneticPr fontId="3" type="noConversion"/>
  </si>
  <si>
    <t>울산대공원파크골프장</t>
    <phoneticPr fontId="3" type="noConversion"/>
  </si>
  <si>
    <t>누락자료추가</t>
    <phoneticPr fontId="3" type="noConversion"/>
  </si>
  <si>
    <t>학성그라운드골프교실</t>
    <phoneticPr fontId="3" type="noConversion"/>
  </si>
  <si>
    <t>성안풋살장</t>
    <phoneticPr fontId="3" type="noConversion"/>
  </si>
  <si>
    <t>중구풋살장</t>
    <phoneticPr fontId="3" type="noConversion"/>
  </si>
  <si>
    <t>다운족구장</t>
    <phoneticPr fontId="3" type="noConversion"/>
  </si>
  <si>
    <t>태화강변족구장</t>
    <phoneticPr fontId="3" type="noConversion"/>
  </si>
  <si>
    <t>성안족구장</t>
    <phoneticPr fontId="3" type="noConversion"/>
  </si>
  <si>
    <t>쇠평파크골프장</t>
    <phoneticPr fontId="3" type="noConversion"/>
  </si>
  <si>
    <t>파크골프장 9홀</t>
    <phoneticPr fontId="3" type="noConversion"/>
  </si>
  <si>
    <t>풋살장1, 족구장2</t>
    <phoneticPr fontId="3" type="noConversion"/>
  </si>
  <si>
    <t>신규(축구장에서 기타시설로 변경)</t>
    <phoneticPr fontId="3" type="noConversion"/>
  </si>
  <si>
    <t>대송족구장</t>
    <phoneticPr fontId="3" type="noConversion"/>
  </si>
  <si>
    <t>족구장 2면</t>
    <phoneticPr fontId="3" type="noConversion"/>
  </si>
  <si>
    <t>화암추등대족구장</t>
    <phoneticPr fontId="3" type="noConversion"/>
  </si>
  <si>
    <t>진장파크골프장</t>
    <phoneticPr fontId="3" type="noConversion"/>
  </si>
  <si>
    <t>27홀, 화장실 등</t>
    <phoneticPr fontId="3" type="noConversion"/>
  </si>
  <si>
    <t>염포신전체육공원</t>
    <phoneticPr fontId="3" type="noConversion"/>
  </si>
  <si>
    <t>풋살장 1면, 농구장 1면</t>
    <phoneticPr fontId="3" type="noConversion"/>
  </si>
  <si>
    <t>호계어린이풋살구장</t>
    <phoneticPr fontId="3" type="noConversion"/>
  </si>
  <si>
    <t>명촌족구장</t>
    <phoneticPr fontId="3" type="noConversion"/>
  </si>
  <si>
    <t>연암족구장</t>
    <phoneticPr fontId="3" type="noConversion"/>
  </si>
  <si>
    <t>매곡족구장</t>
    <phoneticPr fontId="3" type="noConversion"/>
  </si>
  <si>
    <t>연암배드민턴장</t>
    <phoneticPr fontId="3" type="noConversion"/>
  </si>
  <si>
    <t>배드민턴장 6면</t>
    <phoneticPr fontId="3" type="noConversion"/>
  </si>
  <si>
    <t>매곡배드민턴장</t>
    <phoneticPr fontId="3" type="noConversion"/>
  </si>
  <si>
    <t>배드민턴장 5면</t>
    <phoneticPr fontId="3" type="noConversion"/>
  </si>
  <si>
    <t>범서굴화체육시설</t>
    <phoneticPr fontId="3" type="noConversion"/>
  </si>
  <si>
    <t>풋살장 2면
족구장2면</t>
    <phoneticPr fontId="3" type="noConversion"/>
  </si>
  <si>
    <t>시민운동장</t>
    <phoneticPr fontId="3" type="noConversion"/>
  </si>
  <si>
    <t>시설관리사업소</t>
    <phoneticPr fontId="3" type="noConversion"/>
  </si>
  <si>
    <t>주경기장(천연잔디), 보조경기장(인조잔디)</t>
    <phoneticPr fontId="3" type="noConversion"/>
  </si>
  <si>
    <t>시민운동장 축구장(천연잔디)</t>
    <phoneticPr fontId="3" type="noConversion"/>
  </si>
  <si>
    <t>시민운동장 축구장(인조잔디)</t>
    <phoneticPr fontId="3" type="noConversion"/>
  </si>
  <si>
    <t>미호강 체육공원 축구장</t>
    <phoneticPr fontId="3" type="noConversion"/>
  </si>
  <si>
    <t>물관리정책과</t>
    <phoneticPr fontId="3" type="noConversion"/>
  </si>
  <si>
    <t>코트 면수 수정</t>
    <phoneticPr fontId="3" type="noConversion"/>
  </si>
  <si>
    <t>수질복원센터A 테니스장</t>
    <phoneticPr fontId="3" type="noConversion"/>
  </si>
  <si>
    <t>좌석수 수정</t>
    <phoneticPr fontId="3" type="noConversion"/>
  </si>
  <si>
    <t>아름스포츠센터</t>
    <phoneticPr fontId="3" type="noConversion"/>
  </si>
  <si>
    <t>4-1생활권(반곡동) 복컴</t>
    <phoneticPr fontId="3" type="noConversion"/>
  </si>
  <si>
    <t>반곡동</t>
    <phoneticPr fontId="3" type="noConversion"/>
  </si>
  <si>
    <t>18x32</t>
    <phoneticPr fontId="3" type="noConversion"/>
  </si>
  <si>
    <t>6-4생활권(해밀동) 복컴</t>
    <phoneticPr fontId="3" type="noConversion"/>
  </si>
  <si>
    <t>해밀동</t>
    <phoneticPr fontId="3" type="noConversion"/>
  </si>
  <si>
    <t>40x25</t>
    <phoneticPr fontId="3" type="noConversion"/>
  </si>
  <si>
    <t>오가낭뜰 국민체육센터</t>
    <phoneticPr fontId="3" type="noConversion"/>
  </si>
  <si>
    <t>시설지원사업소</t>
    <phoneticPr fontId="3" type="noConversion"/>
  </si>
  <si>
    <t>민간위탁(㈜파라마운트 매니지먼트)</t>
    <phoneticPr fontId="3" type="noConversion"/>
  </si>
  <si>
    <t>민간위탁(코오롱글로벌)</t>
    <phoneticPr fontId="3" type="noConversion"/>
  </si>
  <si>
    <t>조치원읍 복컴 수영장</t>
    <phoneticPr fontId="3" type="noConversion"/>
  </si>
  <si>
    <t>조치원읍 복합커뮤니티센터 내</t>
    <phoneticPr fontId="3" type="noConversion"/>
  </si>
  <si>
    <t>고려정</t>
    <phoneticPr fontId="3" type="noConversion"/>
  </si>
  <si>
    <t>창릉천변축구장</t>
    <phoneticPr fontId="3" type="noConversion"/>
  </si>
  <si>
    <t>고양시
(체육정책과)</t>
    <phoneticPr fontId="3" type="noConversion"/>
  </si>
  <si>
    <t>토사구장</t>
    <phoneticPr fontId="3" type="noConversion"/>
  </si>
  <si>
    <t>추가</t>
    <phoneticPr fontId="3" type="noConversion"/>
  </si>
  <si>
    <t>반월체육센터 축구장</t>
    <phoneticPr fontId="3" type="noConversion"/>
  </si>
  <si>
    <t>가족공원 포함</t>
    <phoneticPr fontId="3" type="noConversion"/>
  </si>
  <si>
    <t>조안면 주민운동장(축구장)</t>
    <phoneticPr fontId="3" type="noConversion"/>
  </si>
  <si>
    <t>공원부지 내</t>
    <phoneticPr fontId="3" type="noConversion"/>
  </si>
  <si>
    <t>2021~2023년 시설개선공사 진행중으로 2022년 미운영</t>
    <phoneticPr fontId="3" type="noConversion"/>
  </si>
  <si>
    <t>청소년수련원 축구장</t>
    <phoneticPr fontId="3" type="noConversion"/>
  </si>
  <si>
    <t>세종대왕면 체육공원 축구장</t>
    <phoneticPr fontId="3" type="noConversion"/>
  </si>
  <si>
    <t>명칭 변경(능서면→세종대왕면)</t>
    <phoneticPr fontId="3" type="noConversion"/>
  </si>
  <si>
    <t>소라공원 야구장</t>
    <phoneticPr fontId="3" type="noConversion"/>
  </si>
  <si>
    <t>호평동 생활체육시설 테니스장</t>
    <phoneticPr fontId="3" type="noConversion"/>
  </si>
  <si>
    <t>안양시청 테니스장</t>
    <phoneticPr fontId="3" type="noConversion"/>
  </si>
  <si>
    <t>호계공원 테니스장</t>
    <phoneticPr fontId="3" type="noConversion"/>
  </si>
  <si>
    <t>누락</t>
    <phoneticPr fontId="3" type="noConversion"/>
  </si>
  <si>
    <t>평촌스마트스퀘어 테니스장</t>
    <phoneticPr fontId="3" type="noConversion"/>
  </si>
  <si>
    <t>위탁
(안양시공공스포츠클럽)</t>
    <phoneticPr fontId="3" type="noConversion"/>
  </si>
  <si>
    <t>양곡테니스장</t>
    <phoneticPr fontId="3" type="noConversion"/>
  </si>
  <si>
    <t>오산죽미체육공원 
테니스장(실내)</t>
    <phoneticPr fontId="3" type="noConversion"/>
  </si>
  <si>
    <t>오산죽미체육공원 
테니스장(실외)</t>
    <phoneticPr fontId="3" type="noConversion"/>
  </si>
  <si>
    <t>세교2 실외테니스장</t>
    <phoneticPr fontId="3" type="noConversion"/>
  </si>
  <si>
    <t>캐미컬</t>
    <phoneticPr fontId="3" type="noConversion"/>
  </si>
  <si>
    <t>세종대왕면 체육공원
테니스장</t>
    <phoneticPr fontId="3" type="noConversion"/>
  </si>
  <si>
    <t>화성시 실내체육관</t>
    <phoneticPr fontId="3" type="noConversion"/>
  </si>
  <si>
    <t>배구 등</t>
    <phoneticPr fontId="3" type="noConversion"/>
  </si>
  <si>
    <t>진건생활체육시설 배드민턴장</t>
    <phoneticPr fontId="3" type="noConversion"/>
  </si>
  <si>
    <t>오남체육공원 배드민턴장</t>
    <phoneticPr fontId="3" type="noConversion"/>
  </si>
  <si>
    <t xml:space="preserve">백봉멀티스포츠센터 </t>
    <phoneticPr fontId="3" type="noConversion"/>
  </si>
  <si>
    <t>남양주도시공사</t>
    <phoneticPr fontId="3" type="noConversion"/>
  </si>
  <si>
    <t>군장리 생활체육시설
배드민턴장</t>
    <phoneticPr fontId="3" type="noConversion"/>
  </si>
  <si>
    <t>1992
2012(신축)</t>
    <phoneticPr fontId="3" type="noConversion"/>
  </si>
  <si>
    <t>남양주시 종합운동장
컨퍼런스장</t>
    <phoneticPr fontId="3" type="noConversion"/>
  </si>
  <si>
    <t>지금푸른물센터 체육시설 배드민턴장</t>
    <phoneticPr fontId="3" type="noConversion"/>
  </si>
  <si>
    <t>박달복합청사 
다목적체육관</t>
    <phoneticPr fontId="3" type="noConversion"/>
  </si>
  <si>
    <t>파주시</t>
    <phoneticPr fontId="3" type="noConversion"/>
  </si>
  <si>
    <t>조리읍 봉천로 80</t>
    <phoneticPr fontId="3" type="noConversion"/>
  </si>
  <si>
    <t>조리배드민턴장</t>
    <phoneticPr fontId="3" type="noConversion"/>
  </si>
  <si>
    <t>위탁
(파주시배드민턴협회)</t>
    <phoneticPr fontId="3" type="noConversion"/>
  </si>
  <si>
    <t>철근콘크리트구조</t>
    <phoneticPr fontId="3" type="noConversion"/>
  </si>
  <si>
    <t>오산 에어돔 
배드민턴구장</t>
    <phoneticPr fontId="3" type="noConversion"/>
  </si>
  <si>
    <t>오산스포츠클럽</t>
    <phoneticPr fontId="3" type="noConversion"/>
  </si>
  <si>
    <t>일반철골구조, 
에어돔</t>
    <phoneticPr fontId="3" type="noConversion"/>
  </si>
  <si>
    <t>다목적실, 프로그램실,
피트니스실</t>
    <phoneticPr fontId="3" type="noConversion"/>
  </si>
  <si>
    <t>회의</t>
    <phoneticPr fontId="3" type="noConversion"/>
  </si>
  <si>
    <t>금촌다목적실내체육관</t>
    <phoneticPr fontId="3" type="noConversion"/>
  </si>
  <si>
    <t>위탁
[(사)대한생활체육지도자연합회]</t>
    <phoneticPr fontId="3" type="noConversion"/>
  </si>
  <si>
    <t>다목적실(2),체육관</t>
    <phoneticPr fontId="3" type="noConversion"/>
  </si>
  <si>
    <t>배드민턴,농구,배구,요가,스피닝,필라테스 등</t>
    <phoneticPr fontId="3" type="noConversion"/>
  </si>
  <si>
    <t>사무실,샤워실,기계실,창고
탈의실,매점</t>
    <phoneticPr fontId="3" type="noConversion"/>
  </si>
  <si>
    <t>오산오색문화체육센터</t>
    <phoneticPr fontId="3" type="noConversion"/>
  </si>
  <si>
    <t>25m(6레인)</t>
    <phoneticPr fontId="3" type="noConversion"/>
  </si>
  <si>
    <t>다목적실, 헬스장, 매점</t>
    <phoneticPr fontId="3" type="noConversion"/>
  </si>
  <si>
    <t>35×35m</t>
    <phoneticPr fontId="3" type="noConversion"/>
  </si>
  <si>
    <t>포일스포츠센터</t>
    <phoneticPr fontId="3" type="noConversion"/>
  </si>
  <si>
    <t>25.2m x 32.4m</t>
    <phoneticPr fontId="3" type="noConversion"/>
  </si>
  <si>
    <t>25m×32m
14.5mx5.25m</t>
    <phoneticPr fontId="3" type="noConversion"/>
  </si>
  <si>
    <t>볼링장,GX룸</t>
    <phoneticPr fontId="3" type="noConversion"/>
  </si>
  <si>
    <t>백운커뮤니티센터</t>
    <phoneticPr fontId="3" type="noConversion"/>
  </si>
  <si>
    <t>x</t>
    <phoneticPr fontId="3" type="noConversion"/>
  </si>
  <si>
    <t>헬스장,GX룸</t>
    <phoneticPr fontId="3" type="noConversion"/>
  </si>
  <si>
    <t>가남체육센터</t>
    <phoneticPr fontId="3" type="noConversion"/>
  </si>
  <si>
    <t>20×10m</t>
    <phoneticPr fontId="3" type="noConversion"/>
  </si>
  <si>
    <t>다목적실,헬스장</t>
    <phoneticPr fontId="3" type="noConversion"/>
  </si>
  <si>
    <t>다산멀티스포츠센터 게이트볼장</t>
    <phoneticPr fontId="3" type="noConversion"/>
  </si>
  <si>
    <t>위탁(남양주도시공사)</t>
    <phoneticPr fontId="3" type="noConversion"/>
  </si>
  <si>
    <t>황금산 게이트볼장</t>
    <phoneticPr fontId="3" type="noConversion"/>
  </si>
  <si>
    <t>양정동 게이트볼장</t>
    <phoneticPr fontId="3" type="noConversion"/>
  </si>
  <si>
    <t>양산동 전천후 게이트볼장</t>
    <phoneticPr fontId="3" type="noConversion"/>
  </si>
  <si>
    <t>하패리게이트볼장</t>
    <phoneticPr fontId="3" type="noConversion"/>
  </si>
  <si>
    <t>오전동 게이트볼장</t>
    <phoneticPr fontId="3" type="noConversion"/>
  </si>
  <si>
    <t>세종대왕면 체육공원 게이트볼장</t>
    <phoneticPr fontId="3" type="noConversion"/>
  </si>
  <si>
    <t>세종대왕면 체육
공원내</t>
    <phoneticPr fontId="3" type="noConversion"/>
  </si>
  <si>
    <t>파주시 중앙로 160</t>
    <phoneticPr fontId="3" type="noConversion"/>
  </si>
  <si>
    <t>개보수 진행중으로 2022년 미운영</t>
    <phoneticPr fontId="3" type="noConversion"/>
  </si>
  <si>
    <t>위탁(광명도시공사)</t>
    <phoneticPr fontId="3" type="noConversion"/>
  </si>
  <si>
    <t>2022년1월리모델링</t>
    <phoneticPr fontId="3" type="noConversion"/>
  </si>
  <si>
    <t>양주 청소년수련원
야외수영장</t>
    <phoneticPr fontId="3" type="noConversion"/>
  </si>
  <si>
    <t>종합운동장 부지
내 위치 (신관)</t>
    <phoneticPr fontId="3" type="noConversion"/>
  </si>
  <si>
    <t>종합운동장 부지
내 위치 (본관)</t>
    <phoneticPr fontId="3" type="noConversion"/>
  </si>
  <si>
    <t>포일스포츠센터수영장</t>
    <phoneticPr fontId="3" type="noConversion"/>
  </si>
  <si>
    <t>백운커뮤니티센터수영장</t>
    <phoneticPr fontId="3" type="noConversion"/>
  </si>
  <si>
    <t>위탁
(안산도시공사)</t>
    <phoneticPr fontId="3" type="noConversion"/>
  </si>
  <si>
    <t>스크린실2
스윙분석실1</t>
    <phoneticPr fontId="3" type="noConversion"/>
  </si>
  <si>
    <t>스크린골프장</t>
    <phoneticPr fontId="3" type="noConversion"/>
  </si>
  <si>
    <t>안양체육관 포함</t>
    <phoneticPr fontId="3" type="noConversion"/>
  </si>
  <si>
    <t>체육정책과</t>
    <phoneticPr fontId="3" type="noConversion"/>
  </si>
  <si>
    <t>족구장 2면
풋살장 1면</t>
    <phoneticPr fontId="3" type="noConversion"/>
  </si>
  <si>
    <t>좌판
고정식</t>
    <phoneticPr fontId="3" type="noConversion"/>
  </si>
  <si>
    <t>체육진흥과</t>
    <phoneticPr fontId="3" type="noConversion"/>
  </si>
  <si>
    <t>2021.7.1 리모델링 관련 휴지</t>
  </si>
  <si>
    <t>18홀 66타 915m</t>
    <phoneticPr fontId="3" type="noConversion"/>
  </si>
  <si>
    <t>학운체육공원</t>
    <phoneticPr fontId="3" type="noConversion"/>
  </si>
  <si>
    <t>마산다목적구장</t>
    <phoneticPr fontId="3" type="noConversion"/>
  </si>
  <si>
    <t>구래다목적구장</t>
    <phoneticPr fontId="3" type="noConversion"/>
  </si>
  <si>
    <t>나리공원
파크골프장</t>
    <phoneticPr fontId="3" type="noConversion"/>
  </si>
  <si>
    <t>게이트볼장, 테니스장</t>
    <phoneticPr fontId="3" type="noConversion"/>
  </si>
  <si>
    <t>양구군 스포츠재단</t>
    <phoneticPr fontId="3" type="noConversion"/>
  </si>
  <si>
    <t>원주시축구협회 위탁</t>
    <phoneticPr fontId="3" type="noConversion"/>
  </si>
  <si>
    <t>둔내문화체육공원 축구장</t>
    <phoneticPr fontId="3" type="noConversion"/>
  </si>
  <si>
    <t>서원문화체육공원 축구장</t>
    <phoneticPr fontId="3" type="noConversion"/>
  </si>
  <si>
    <t>베이스볼파크 축구장</t>
    <phoneticPr fontId="3" type="noConversion"/>
  </si>
  <si>
    <t>강원</t>
    <phoneticPr fontId="3" type="noConversion"/>
  </si>
  <si>
    <t>춘천송암스포츠타운
테니스장</t>
    <phoneticPr fontId="3" type="noConversion"/>
  </si>
  <si>
    <t>춘천송암스포츠타운
실내테니스장</t>
    <phoneticPr fontId="3" type="noConversion"/>
  </si>
  <si>
    <t>원주시테니스협회 위탁</t>
    <phoneticPr fontId="3" type="noConversion"/>
  </si>
  <si>
    <t>반곡테니스장</t>
    <phoneticPr fontId="3" type="noConversion"/>
  </si>
  <si>
    <t>신설</t>
    <phoneticPr fontId="3" type="noConversion"/>
  </si>
  <si>
    <t>강릉테니스장</t>
    <phoneticPr fontId="3" type="noConversion"/>
  </si>
  <si>
    <t>양구군</t>
    <phoneticPr fontId="3" type="noConversion"/>
  </si>
  <si>
    <t>2009 2019</t>
    <phoneticPr fontId="3" type="noConversion"/>
  </si>
  <si>
    <t>2019년 2면 추가 조성</t>
    <phoneticPr fontId="3" type="noConversion"/>
  </si>
  <si>
    <t>인조잔디1
케미컬1</t>
    <phoneticPr fontId="3" type="noConversion"/>
  </si>
  <si>
    <t xml:space="preserve">원주 배드민턴                        전용경기장              </t>
  </si>
  <si>
    <t>철골철근            콘크리트</t>
    <phoneticPr fontId="3" type="noConversion"/>
  </si>
  <si>
    <t>회천군</t>
    <phoneticPr fontId="3" type="noConversion"/>
  </si>
  <si>
    <t>사내복합체육관</t>
    <phoneticPr fontId="3" type="noConversion"/>
  </si>
  <si>
    <t xml:space="preserve">철근 콘크리트
+철골조 </t>
    <phoneticPr fontId="3" type="noConversion"/>
  </si>
  <si>
    <t>배드민턴, 탁구, 족구</t>
    <phoneticPr fontId="3" type="noConversion"/>
  </si>
  <si>
    <t>무도회관</t>
    <phoneticPr fontId="3" type="noConversion"/>
  </si>
  <si>
    <t>유도회관</t>
    <phoneticPr fontId="3" type="noConversion"/>
  </si>
  <si>
    <t>일반철골주조</t>
    <phoneticPr fontId="3" type="noConversion"/>
  </si>
  <si>
    <t>다목적실(영귀미면 개운리)</t>
  </si>
  <si>
    <t>우천종합체육센터</t>
    <phoneticPr fontId="3" type="noConversion"/>
  </si>
  <si>
    <t>15x28</t>
    <phoneticPr fontId="3" type="noConversion"/>
  </si>
  <si>
    <t>철원국민체육센터</t>
  </si>
  <si>
    <t>25mx6레인, 20mx3레인</t>
    <phoneticPr fontId="3" type="noConversion"/>
  </si>
  <si>
    <t>기계실, 사무실</t>
    <phoneticPr fontId="3" type="noConversion"/>
  </si>
  <si>
    <t>철원문화복지센터 체육관</t>
  </si>
  <si>
    <t>기계실, 사무실, 기타 복지시설</t>
    <phoneticPr fontId="3" type="noConversion"/>
  </si>
  <si>
    <t>노학동장애인게이트볼장</t>
  </si>
  <si>
    <t>양구읍게이트볼장</t>
  </si>
  <si>
    <t>국토정중앙면게이트볼장</t>
  </si>
  <si>
    <t>양구군
(국토정중앙면)</t>
    <phoneticPr fontId="3" type="noConversion"/>
  </si>
  <si>
    <t>동면게이트볼장</t>
  </si>
  <si>
    <t>방산면게이트볼장</t>
  </si>
  <si>
    <t>해안면게이트볼장</t>
  </si>
  <si>
    <t>서면실내게이트볼장</t>
    <phoneticPr fontId="3" type="noConversion"/>
  </si>
  <si>
    <t>원주시농민문화체육센터       수영장</t>
  </si>
  <si>
    <t>드림체육관 수영장</t>
  </si>
  <si>
    <t>북부수영장</t>
    <phoneticPr fontId="3" type="noConversion"/>
  </si>
  <si>
    <t>장애인국민체육센터
(수영장)</t>
    <phoneticPr fontId="3" type="noConversion"/>
  </si>
  <si>
    <t>춘천송암스포츠타운
X-게임장(인라인구장)</t>
    <phoneticPr fontId="3" type="noConversion"/>
  </si>
  <si>
    <t>2020 그라운드골프장 조성으로 인한 시설 축소</t>
    <phoneticPr fontId="3" type="noConversion"/>
  </si>
  <si>
    <t>춘천공공사격장</t>
    <phoneticPr fontId="3" type="noConversion"/>
  </si>
  <si>
    <t>춘천도시공사</t>
    <phoneticPr fontId="3" type="noConversion"/>
  </si>
  <si>
    <t>오지리 빙상장</t>
    <phoneticPr fontId="3" type="noConversion"/>
  </si>
  <si>
    <t>학성파크골프장</t>
  </si>
  <si>
    <t>태장파크골프장</t>
  </si>
  <si>
    <t>문막파크골프장</t>
  </si>
  <si>
    <t>취병파크골프장</t>
  </si>
  <si>
    <t>간현파크골프장</t>
  </si>
  <si>
    <t>원주시시설관리  공단</t>
  </si>
  <si>
    <t>강릉인공암벽장</t>
  </si>
  <si>
    <t>강릉파크골프장</t>
  </si>
  <si>
    <t>강릉시파크골프협회</t>
  </si>
  <si>
    <t>주문진파크골프장</t>
  </si>
  <si>
    <t>강릉시 사천면</t>
  </si>
  <si>
    <t>동해종합운동장내
인공암벽장</t>
    <phoneticPr fontId="3" type="noConversion"/>
  </si>
  <si>
    <t>미로파크골프장</t>
    <phoneticPr fontId="3" type="noConversion"/>
  </si>
  <si>
    <t>삼척시파크골프협회</t>
    <phoneticPr fontId="3" type="noConversion"/>
  </si>
  <si>
    <t>삼척그라운드골프장</t>
    <phoneticPr fontId="3" type="noConversion"/>
  </si>
  <si>
    <t>그라운드골프협회</t>
    <phoneticPr fontId="3" type="noConversion"/>
  </si>
  <si>
    <t>횡성(전천)파크골프장</t>
    <phoneticPr fontId="3" type="noConversion"/>
  </si>
  <si>
    <t>둔내(둔방)파크골프장</t>
    <phoneticPr fontId="3" type="noConversion"/>
  </si>
  <si>
    <t>횡성문화체육공원내
풋살경기장</t>
  </si>
  <si>
    <t>청일파크골프장</t>
  </si>
  <si>
    <t>대관령풋살장</t>
    <phoneticPr fontId="3" type="noConversion"/>
  </si>
  <si>
    <t>평창풋살장</t>
    <phoneticPr fontId="3" type="noConversion"/>
  </si>
  <si>
    <t>평창족구장</t>
    <phoneticPr fontId="3" type="noConversion"/>
  </si>
  <si>
    <t>평창파크골프장</t>
    <phoneticPr fontId="3" type="noConversion"/>
  </si>
  <si>
    <t>평창파크골프협회</t>
  </si>
  <si>
    <t>봉평파크골프장</t>
    <phoneticPr fontId="3" type="noConversion"/>
  </si>
  <si>
    <t>정선군</t>
    <phoneticPr fontId="3" type="noConversion"/>
  </si>
  <si>
    <t>와수족구장</t>
    <phoneticPr fontId="3" type="noConversion"/>
  </si>
  <si>
    <t>갈말족구장</t>
    <phoneticPr fontId="3" type="noConversion"/>
  </si>
  <si>
    <t>철원파크골프장</t>
    <phoneticPr fontId="3" type="noConversion"/>
  </si>
  <si>
    <t>철원클라이밍센터</t>
    <phoneticPr fontId="3" type="noConversion"/>
  </si>
  <si>
    <t>명칭변경               (거례리파크골프장)</t>
    <phoneticPr fontId="3" type="noConversion"/>
  </si>
  <si>
    <t>양구군              스포츠재단</t>
    <phoneticPr fontId="3" type="noConversion"/>
  </si>
  <si>
    <t>양구실내풋살장</t>
  </si>
  <si>
    <t>양구풋살장</t>
  </si>
  <si>
    <t>한반도섬파크골프장</t>
  </si>
  <si>
    <t>신남풋살구장</t>
    <phoneticPr fontId="3" type="noConversion"/>
  </si>
  <si>
    <t>간성그라운드골프장</t>
    <phoneticPr fontId="3" type="noConversion"/>
  </si>
  <si>
    <t>고성군 그라운드협회</t>
    <phoneticPr fontId="3" type="noConversion"/>
  </si>
  <si>
    <t>현내그라운드골프장</t>
    <phoneticPr fontId="3" type="noConversion"/>
  </si>
  <si>
    <t>고성군그라운드협회 현내분회</t>
    <phoneticPr fontId="3" type="noConversion"/>
  </si>
  <si>
    <t>거진그라운드골프장</t>
    <phoneticPr fontId="3" type="noConversion"/>
  </si>
  <si>
    <t>고성군그라운드협회 거진분회</t>
    <phoneticPr fontId="3" type="noConversion"/>
  </si>
  <si>
    <t>죽왕그라운드골프장</t>
    <phoneticPr fontId="3" type="noConversion"/>
  </si>
  <si>
    <t>고성군그라운드협회 죽왕분회</t>
    <phoneticPr fontId="3" type="noConversion"/>
  </si>
  <si>
    <t>괴산종합운동장</t>
    <phoneticPr fontId="3" type="noConversion"/>
  </si>
  <si>
    <t>유소년축구장</t>
    <phoneticPr fontId="3" type="noConversion"/>
  </si>
  <si>
    <t>탄금 야구장</t>
    <phoneticPr fontId="3" type="noConversion"/>
  </si>
  <si>
    <t>송학 사회인 야구장</t>
    <phoneticPr fontId="3" type="noConversion"/>
  </si>
  <si>
    <t>실외테니스장</t>
    <phoneticPr fontId="3" type="noConversion"/>
  </si>
  <si>
    <t xml:space="preserve">하드코트
인조잔디 </t>
    <phoneticPr fontId="3" type="noConversion"/>
  </si>
  <si>
    <t>클레이코트</t>
    <phoneticPr fontId="3" type="noConversion"/>
  </si>
  <si>
    <t>25mX15m</t>
    <phoneticPr fontId="3" type="noConversion"/>
  </si>
  <si>
    <t>영운국민체육센터</t>
    <phoneticPr fontId="3" type="noConversion"/>
  </si>
  <si>
    <t>청주시시설관리공단</t>
    <phoneticPr fontId="3" type="noConversion"/>
  </si>
  <si>
    <t>29.1m×19.5m</t>
    <phoneticPr fontId="3" type="noConversion"/>
  </si>
  <si>
    <t>배구, 탁구, 농구, 배드민턴</t>
    <phoneticPr fontId="3" type="noConversion"/>
  </si>
  <si>
    <t>25m×7레인
26.5m×19.4m</t>
    <phoneticPr fontId="3" type="noConversion"/>
  </si>
  <si>
    <t>사무실, 창고, 다목적실</t>
    <phoneticPr fontId="3" type="noConversion"/>
  </si>
  <si>
    <t>초평생활체육공원 다목적체육관</t>
    <phoneticPr fontId="3" type="noConversion"/>
  </si>
  <si>
    <t>30x18.6m</t>
    <phoneticPr fontId="3" type="noConversion"/>
  </si>
  <si>
    <t>사무실,샤워실</t>
    <phoneticPr fontId="3" type="noConversion"/>
  </si>
  <si>
    <t>맹동혁신 국민체육센터</t>
    <phoneticPr fontId="3" type="noConversion"/>
  </si>
  <si>
    <t>23X43X11m</t>
    <phoneticPr fontId="3" type="noConversion"/>
  </si>
  <si>
    <t>배구,배드민턴,농구</t>
    <phoneticPr fontId="3" type="noConversion"/>
  </si>
  <si>
    <t>금빛 체육센터</t>
    <phoneticPr fontId="3" type="noConversion"/>
  </si>
  <si>
    <t>25X45X11m</t>
    <phoneticPr fontId="3" type="noConversion"/>
  </si>
  <si>
    <t>다목적실</t>
    <phoneticPr fontId="3" type="noConversion"/>
  </si>
  <si>
    <t>매포국민체육센터</t>
    <phoneticPr fontId="3" type="noConversion"/>
  </si>
  <si>
    <t>39x34m</t>
    <phoneticPr fontId="3" type="noConversion"/>
  </si>
  <si>
    <t>배구,족구, 배드민턴</t>
    <phoneticPr fontId="3" type="noConversion"/>
  </si>
  <si>
    <t>호암제2체육관 게이트볼장</t>
    <phoneticPr fontId="3" type="noConversion"/>
  </si>
  <si>
    <t>실내1면
실외1면</t>
    <phoneticPr fontId="3" type="noConversion"/>
  </si>
  <si>
    <t>실내 1면
실외 1면</t>
    <phoneticPr fontId="3" type="noConversion"/>
  </si>
  <si>
    <t>실내 1면
실외 2면</t>
    <phoneticPr fontId="3" type="noConversion"/>
  </si>
  <si>
    <t>관람석 없음</t>
    <phoneticPr fontId="3" type="noConversion"/>
  </si>
  <si>
    <t>위탁
(아이에스티)</t>
    <phoneticPr fontId="3" type="noConversion"/>
  </si>
  <si>
    <t>보강천체육공원
인라인스케이트장</t>
    <phoneticPr fontId="3" type="noConversion"/>
  </si>
  <si>
    <t>잔디</t>
    <phoneticPr fontId="3" type="noConversion"/>
  </si>
  <si>
    <t>이전설치</t>
    <phoneticPr fontId="3" type="noConversion"/>
  </si>
  <si>
    <t>족구장2면</t>
    <phoneticPr fontId="3" type="noConversion"/>
  </si>
  <si>
    <t>내수인공암벽장</t>
    <phoneticPr fontId="3" type="noConversion"/>
  </si>
  <si>
    <t>논산시민운동장</t>
    <phoneticPr fontId="3" type="noConversion"/>
  </si>
  <si>
    <t>예산종합운동장</t>
    <phoneticPr fontId="3" type="noConversion"/>
  </si>
  <si>
    <t>예산군
(교육체육과)</t>
    <phoneticPr fontId="3" type="noConversion"/>
  </si>
  <si>
    <t>운영중지(2025년까지)</t>
    <phoneticPr fontId="3" type="noConversion"/>
  </si>
  <si>
    <t>석문국가산단내 축구장</t>
  </si>
  <si>
    <t>스탠드형</t>
  </si>
  <si>
    <t>국가산단 관리 이전</t>
  </si>
  <si>
    <t>홍성군</t>
    <phoneticPr fontId="3" type="noConversion"/>
  </si>
  <si>
    <t>내포 다목적운동장
축구장</t>
    <phoneticPr fontId="3" type="noConversion"/>
  </si>
  <si>
    <t>관람석
(고정형)</t>
    <phoneticPr fontId="3" type="noConversion"/>
  </si>
  <si>
    <t>홍성군으로 관리 이전</t>
    <phoneticPr fontId="3" type="noConversion"/>
  </si>
  <si>
    <t>아산시(체육진흥과)</t>
    <phoneticPr fontId="3" type="noConversion"/>
  </si>
  <si>
    <t>아산시</t>
    <phoneticPr fontId="3" type="noConversion"/>
  </si>
  <si>
    <t>지산 테니스장</t>
    <phoneticPr fontId="3" type="noConversion"/>
  </si>
  <si>
    <t>위탁
(아산시테니스협회)</t>
    <phoneticPr fontId="3" type="noConversion"/>
  </si>
  <si>
    <t>제2정문 테니스장</t>
    <phoneticPr fontId="3" type="noConversion"/>
  </si>
  <si>
    <t>남이한마음센터</t>
    <phoneticPr fontId="3" type="noConversion"/>
  </si>
  <si>
    <t>배구, 농구, 족구</t>
  </si>
  <si>
    <t>마루</t>
  </si>
  <si>
    <t>누락분반영</t>
    <phoneticPr fontId="3" type="noConversion"/>
  </si>
  <si>
    <t>서천다목적체육관</t>
  </si>
  <si>
    <t>신규 조성</t>
  </si>
  <si>
    <t>서산어울림체육관</t>
    <phoneticPr fontId="3" type="noConversion"/>
  </si>
  <si>
    <t>배드민턴, 스쿼시, 장애인탁구</t>
    <phoneticPr fontId="3" type="noConversion"/>
  </si>
  <si>
    <t>신축</t>
    <phoneticPr fontId="3" type="noConversion"/>
  </si>
  <si>
    <t>하대리 게이트볼장</t>
    <phoneticPr fontId="3" type="noConversion"/>
  </si>
  <si>
    <t>놀이터</t>
    <phoneticPr fontId="3" type="noConversion"/>
  </si>
  <si>
    <t>개축(위치변경)</t>
    <phoneticPr fontId="3" type="noConversion"/>
  </si>
  <si>
    <t>도당7리 게이트볼장</t>
    <phoneticPr fontId="3" type="noConversion"/>
  </si>
  <si>
    <t>서산시게이트볼협회
음암게이트볼협회</t>
    <phoneticPr fontId="3" type="noConversion"/>
  </si>
  <si>
    <t>금산읍 게이트볼장</t>
    <phoneticPr fontId="3" type="noConversion"/>
  </si>
  <si>
    <t>명칭변경
(금산군  -&gt; 금산읍 게이트볼장)</t>
    <phoneticPr fontId="3" type="noConversion"/>
  </si>
  <si>
    <t>금성면 게이트볼장</t>
    <phoneticPr fontId="3" type="noConversion"/>
  </si>
  <si>
    <t>명칭변경
(금성면 파초게이트볼장 -&gt; 금성면 게이트볼장)</t>
    <phoneticPr fontId="3" type="noConversion"/>
  </si>
  <si>
    <t>서대산마을 게이트볼장</t>
    <phoneticPr fontId="3" type="noConversion"/>
  </si>
  <si>
    <t>명칭변경
(추부면 신평게이트볼장  -&gt;  서대산마을 게이트볼장)</t>
    <phoneticPr fontId="3" type="noConversion"/>
  </si>
  <si>
    <t>오가 게이트볼장</t>
    <phoneticPr fontId="3" type="noConversion"/>
  </si>
  <si>
    <t>태안군</t>
    <phoneticPr fontId="3" type="noConversion"/>
  </si>
  <si>
    <t>태안 게이트볼장</t>
    <phoneticPr fontId="3" type="noConversion"/>
  </si>
  <si>
    <t>태안게이트볼분회</t>
    <phoneticPr fontId="3" type="noConversion"/>
  </si>
  <si>
    <t>15m*20m</t>
    <phoneticPr fontId="3" type="noConversion"/>
  </si>
  <si>
    <t>배방스포츠센터 수영장</t>
    <phoneticPr fontId="3" type="noConversion"/>
  </si>
  <si>
    <t>아산시
(시설관리공단 위탁)</t>
    <phoneticPr fontId="3" type="noConversion"/>
  </si>
  <si>
    <t>그라운드골프협회
(업무협약)</t>
    <phoneticPr fontId="3" type="noConversion"/>
  </si>
  <si>
    <t>파크골프협회
(업무협약)</t>
    <phoneticPr fontId="3" type="noConversion"/>
  </si>
  <si>
    <t>역천파크골프장</t>
    <phoneticPr fontId="3" type="noConversion"/>
  </si>
  <si>
    <t>증설</t>
    <phoneticPr fontId="3" type="noConversion"/>
  </si>
  <si>
    <t>파크골프장 18홀</t>
    <phoneticPr fontId="3" type="noConversion"/>
  </si>
  <si>
    <t>서천군</t>
    <phoneticPr fontId="3" type="noConversion"/>
  </si>
  <si>
    <t>실내육상훈련장</t>
    <phoneticPr fontId="3" type="noConversion"/>
  </si>
  <si>
    <t>신규조성
(직선트랙 4, 힐트레이닝 1, 멀리뛰기 1)</t>
  </si>
  <si>
    <t>유소년축구장 확장사용,
1면 신규조성, 풋살장 포함</t>
    <phoneticPr fontId="3" type="noConversion"/>
  </si>
  <si>
    <t>어린이교통공원 축구장</t>
    <phoneticPr fontId="3" type="noConversion"/>
  </si>
  <si>
    <t>금강공원 축구장</t>
    <phoneticPr fontId="3" type="noConversion"/>
  </si>
  <si>
    <t>생말공원 축구장</t>
    <phoneticPr fontId="3" type="noConversion"/>
  </si>
  <si>
    <t>수송공원 축구장</t>
    <phoneticPr fontId="3" type="noConversion"/>
  </si>
  <si>
    <t>군산국민체육센터 축구장</t>
    <phoneticPr fontId="3" type="noConversion"/>
  </si>
  <si>
    <t>영등시민공원 축구장</t>
    <phoneticPr fontId="3" type="noConversion"/>
  </si>
  <si>
    <t>익산시
(녹색도시관리사업소)</t>
    <phoneticPr fontId="3" type="noConversion"/>
  </si>
  <si>
    <t>풋살장 포함</t>
    <phoneticPr fontId="3" type="noConversion"/>
  </si>
  <si>
    <t>팔봉3호 근린공원 축구장</t>
    <phoneticPr fontId="3" type="noConversion"/>
  </si>
  <si>
    <t>배산체육공원 축구장</t>
    <phoneticPr fontId="3" type="noConversion"/>
  </si>
  <si>
    <t>황등생활체육공원 풋살경기장</t>
    <phoneticPr fontId="3" type="noConversion"/>
  </si>
  <si>
    <t>함열 아사달공원 축구장</t>
    <phoneticPr fontId="3" type="noConversion"/>
  </si>
  <si>
    <t>중앙체육공원 풋살경기장</t>
    <phoneticPr fontId="3" type="noConversion"/>
  </si>
  <si>
    <t>함열 돌숲공원 풋살경기장</t>
    <phoneticPr fontId="3" type="noConversion"/>
  </si>
  <si>
    <t>문화체육센터 축구장</t>
    <phoneticPr fontId="3" type="noConversion"/>
  </si>
  <si>
    <t>익산 축구공원 축구장</t>
    <phoneticPr fontId="3" type="noConversion"/>
  </si>
  <si>
    <t>물결공원 축구장</t>
    <phoneticPr fontId="3" type="noConversion"/>
  </si>
  <si>
    <t>여산체육공원 축구장</t>
    <phoneticPr fontId="64" type="noConversion"/>
  </si>
  <si>
    <t>익산시
(여산면)</t>
    <phoneticPr fontId="3" type="noConversion"/>
  </si>
  <si>
    <t>의자식
계단식</t>
    <phoneticPr fontId="3" type="noConversion"/>
  </si>
  <si>
    <t>용안 생태습지공원 축구장</t>
    <phoneticPr fontId="3" type="noConversion"/>
  </si>
  <si>
    <t xml:space="preserve">만경강 춘포지구 축구장 </t>
    <phoneticPr fontId="3" type="noConversion"/>
  </si>
  <si>
    <t>정읍체육공원 축구장</t>
    <phoneticPr fontId="3" type="noConversion"/>
  </si>
  <si>
    <t>정읍체육공원 풋살경기장</t>
    <phoneticPr fontId="3" type="noConversion"/>
  </si>
  <si>
    <t>감골 생활체육공원
다목적구장</t>
    <phoneticPr fontId="3" type="noConversion"/>
  </si>
  <si>
    <t>왕정자연공원 축구장</t>
    <phoneticPr fontId="3" type="noConversion"/>
  </si>
  <si>
    <t>남원시</t>
    <phoneticPr fontId="3" type="noConversion"/>
  </si>
  <si>
    <t>남원종합스포츠타운 축구장</t>
    <phoneticPr fontId="3" type="noConversion"/>
  </si>
  <si>
    <t>위탁(남원시 체육회)</t>
    <phoneticPr fontId="3" type="noConversion"/>
  </si>
  <si>
    <t>검산생활체육공원 축구장</t>
    <phoneticPr fontId="3" type="noConversion"/>
  </si>
  <si>
    <t>용진생활체육공원 축구장</t>
    <phoneticPr fontId="3" type="noConversion"/>
  </si>
  <si>
    <t>용진읍</t>
    <phoneticPr fontId="3" type="noConversion"/>
  </si>
  <si>
    <t>임실군공설운동장 축구장</t>
    <phoneticPr fontId="3" type="noConversion"/>
  </si>
  <si>
    <t>섬진강군민체육공원 축구장</t>
    <phoneticPr fontId="3" type="noConversion"/>
  </si>
  <si>
    <t>다목적 2구장
(롤러하키장)</t>
    <phoneticPr fontId="3" type="noConversion"/>
  </si>
  <si>
    <t>김제 하키장</t>
    <phoneticPr fontId="3" type="noConversion"/>
  </si>
  <si>
    <t>익산야구장(1구장)</t>
    <phoneticPr fontId="3" type="noConversion"/>
  </si>
  <si>
    <t>익산야구장(2구장)</t>
    <phoneticPr fontId="3" type="noConversion"/>
  </si>
  <si>
    <t xml:space="preserve">익산시 
(용안면)                  </t>
    <phoneticPr fontId="3" type="noConversion"/>
  </si>
  <si>
    <t>군산월명종합경기장
테니스장</t>
    <phoneticPr fontId="3" type="noConversion"/>
  </si>
  <si>
    <t xml:space="preserve">인조잔디 </t>
    <phoneticPr fontId="3" type="noConversion"/>
  </si>
  <si>
    <t>익산시
(금마면)</t>
    <phoneticPr fontId="3" type="noConversion"/>
  </si>
  <si>
    <t>익산시                                              (국민생활관)</t>
    <phoneticPr fontId="3" type="noConversion"/>
  </si>
  <si>
    <t>마동테니스공원</t>
    <phoneticPr fontId="3" type="noConversion"/>
  </si>
  <si>
    <t>위탁
(익산테니스협회)</t>
    <phoneticPr fontId="3" type="noConversion"/>
  </si>
  <si>
    <t>반다비체육센터·
펜싱아카데미</t>
    <phoneticPr fontId="3" type="noConversion"/>
  </si>
  <si>
    <t>익산시
(모현시립도서관)</t>
    <phoneticPr fontId="3" type="noConversion"/>
  </si>
  <si>
    <t>28.8×19.2×10.5m</t>
    <phoneticPr fontId="3" type="noConversion"/>
  </si>
  <si>
    <t>관람석, 헬스장</t>
    <phoneticPr fontId="3" type="noConversion"/>
  </si>
  <si>
    <t>반다비(장애인)체육센터</t>
    <phoneticPr fontId="3" type="noConversion"/>
  </si>
  <si>
    <t>31.2×18×13m</t>
    <phoneticPr fontId="3" type="noConversion"/>
  </si>
  <si>
    <t>배드민턴, 농구, 배구</t>
    <phoneticPr fontId="3" type="noConversion"/>
  </si>
  <si>
    <t>18m×9m</t>
    <phoneticPr fontId="3" type="noConversion"/>
  </si>
  <si>
    <t>소체육관, VR실, 프로그램실, 펜싱아카데미</t>
    <phoneticPr fontId="3" type="noConversion"/>
  </si>
  <si>
    <t>장애인전용
수중운동실</t>
    <phoneticPr fontId="3" type="noConversion"/>
  </si>
  <si>
    <t>관촌면 체육문화센터</t>
    <phoneticPr fontId="3" type="noConversion"/>
  </si>
  <si>
    <t>32mⅹ21.6mⅹ11m</t>
    <phoneticPr fontId="3" type="noConversion"/>
  </si>
  <si>
    <t>배구, 배드민턴 등</t>
    <phoneticPr fontId="3" type="noConversion"/>
  </si>
  <si>
    <t>부안반다비체육센터</t>
    <phoneticPr fontId="3" type="noConversion"/>
  </si>
  <si>
    <t>배구,농구.배드민턴,보치아,헬스</t>
    <phoneticPr fontId="3" type="noConversion"/>
  </si>
  <si>
    <t>3개레인</t>
    <phoneticPr fontId="3" type="noConversion"/>
  </si>
  <si>
    <t>사무실, 강사실, 샤워실, 탈의실, 화장실</t>
    <phoneticPr fontId="3" type="noConversion"/>
  </si>
  <si>
    <t>회현 게이트볼장</t>
    <phoneticPr fontId="3" type="noConversion"/>
  </si>
  <si>
    <t>2013</t>
    <phoneticPr fontId="3" type="noConversion"/>
  </si>
  <si>
    <t>서수 게이트볼장</t>
    <phoneticPr fontId="3" type="noConversion"/>
  </si>
  <si>
    <t>나포 게이트볼장</t>
    <phoneticPr fontId="3" type="noConversion"/>
  </si>
  <si>
    <t>2007</t>
    <phoneticPr fontId="3" type="noConversion"/>
  </si>
  <si>
    <t>함열 실내게이트볼장(1구장)</t>
    <phoneticPr fontId="3" type="noConversion"/>
  </si>
  <si>
    <t>함열 실내게이트볼장(2구장)</t>
    <phoneticPr fontId="3" type="noConversion"/>
  </si>
  <si>
    <t>2020</t>
    <phoneticPr fontId="3" type="noConversion"/>
  </si>
  <si>
    <t>익산시
(용동면)</t>
    <phoneticPr fontId="3" type="noConversion"/>
  </si>
  <si>
    <t>신기실내게이트볼장</t>
    <phoneticPr fontId="3" type="noConversion"/>
  </si>
  <si>
    <t>신기체육회</t>
    <phoneticPr fontId="3" type="noConversion"/>
  </si>
  <si>
    <t>천천 게이트볼장</t>
    <phoneticPr fontId="3" type="noConversion"/>
  </si>
  <si>
    <t>22m×17m</t>
    <phoneticPr fontId="3" type="noConversion"/>
  </si>
  <si>
    <t>리모델링</t>
    <phoneticPr fontId="3" type="noConversion"/>
  </si>
  <si>
    <t>오수면 전천후게이트볼장</t>
    <phoneticPr fontId="3" type="noConversion"/>
  </si>
  <si>
    <t>25mⅹ20m</t>
    <phoneticPr fontId="3" type="noConversion"/>
  </si>
  <si>
    <t>실내, 야외 각 1면</t>
    <phoneticPr fontId="3" type="noConversion"/>
  </si>
  <si>
    <t>전라북도 장애인복지관 수영장</t>
    <phoneticPr fontId="3" type="noConversion"/>
  </si>
  <si>
    <t>전라북도</t>
    <phoneticPr fontId="3" type="noConversion"/>
  </si>
  <si>
    <t>남원 실내수영장</t>
    <phoneticPr fontId="3" type="noConversion"/>
  </si>
  <si>
    <t>익산시 
공공승마장</t>
    <phoneticPr fontId="3" type="noConversion"/>
  </si>
  <si>
    <t>익산시
(축산과)</t>
    <phoneticPr fontId="3" type="noConversion"/>
  </si>
  <si>
    <t>실내/실외, 지상3층</t>
    <phoneticPr fontId="3" type="noConversion"/>
  </si>
  <si>
    <t>오산게이트볼장</t>
    <phoneticPr fontId="3" type="noConversion"/>
  </si>
  <si>
    <t>실외게이트볼장</t>
    <phoneticPr fontId="3" type="noConversion"/>
  </si>
  <si>
    <t>용동게이트볼장</t>
    <phoneticPr fontId="3" type="noConversion"/>
  </si>
  <si>
    <t>망성게이트볼장</t>
    <phoneticPr fontId="3" type="noConversion"/>
  </si>
  <si>
    <t>망성게이트볼장2</t>
    <phoneticPr fontId="3" type="noConversion"/>
  </si>
  <si>
    <t>망성게이트볼장3</t>
    <phoneticPr fontId="3" type="noConversion"/>
  </si>
  <si>
    <t>호산노인회</t>
    <phoneticPr fontId="3" type="noConversion"/>
  </si>
  <si>
    <t>성당게이트볼장</t>
    <phoneticPr fontId="3" type="noConversion"/>
  </si>
  <si>
    <t>내난마을경로회</t>
    <phoneticPr fontId="3" type="noConversion"/>
  </si>
  <si>
    <t>성안교회</t>
    <phoneticPr fontId="3" type="noConversion"/>
  </si>
  <si>
    <t>남전중앙교회</t>
    <phoneticPr fontId="3" type="noConversion"/>
  </si>
  <si>
    <t>파크골프장(2개 코스 18홀)
관리동 1동, 화장실 2개소</t>
  </si>
  <si>
    <t>실외7, 실내1</t>
    <phoneticPr fontId="3" type="noConversion"/>
  </si>
  <si>
    <t>익산시                                          (녹색도시관리사업소)</t>
    <phoneticPr fontId="3" type="noConversion"/>
  </si>
  <si>
    <t>위탁
(남원시체육회)</t>
    <phoneticPr fontId="3" type="noConversion"/>
  </si>
  <si>
    <t>족구장 3면</t>
    <phoneticPr fontId="3" type="noConversion"/>
  </si>
  <si>
    <t>완주족구장</t>
    <phoneticPr fontId="3" type="noConversion"/>
  </si>
  <si>
    <t>무주군</t>
    <phoneticPr fontId="3" type="noConversion"/>
  </si>
  <si>
    <t>산악자전거
트레이닝센터</t>
    <phoneticPr fontId="3" type="noConversion"/>
  </si>
  <si>
    <t>고창군</t>
    <phoneticPr fontId="3" type="noConversion"/>
  </si>
  <si>
    <t>23년 시설개선공사</t>
    <phoneticPr fontId="3" type="noConversion"/>
  </si>
  <si>
    <t>게이트볼장 6개면
(실외4개면포함)</t>
    <phoneticPr fontId="3" type="noConversion"/>
  </si>
  <si>
    <t>실외 2개면</t>
    <phoneticPr fontId="3" type="noConversion"/>
  </si>
  <si>
    <t>게이트볼장 1개면</t>
    <phoneticPr fontId="3" type="noConversion"/>
  </si>
  <si>
    <t>우슬전천후
육상실내경기장</t>
    <phoneticPr fontId="3" type="noConversion"/>
  </si>
  <si>
    <t>장성군 옐로우
시티스타디움</t>
    <phoneticPr fontId="3" type="noConversion"/>
  </si>
  <si>
    <t>국동 복합구장</t>
    <phoneticPr fontId="3" type="noConversion"/>
  </si>
  <si>
    <t>진남주경기장</t>
    <phoneticPr fontId="3" type="noConversion"/>
  </si>
  <si>
    <t>망마주경기장</t>
    <phoneticPr fontId="3" type="noConversion"/>
  </si>
  <si>
    <t>망마보조경기장</t>
    <phoneticPr fontId="3" type="noConversion"/>
  </si>
  <si>
    <t>완도군</t>
    <phoneticPr fontId="3" type="noConversion"/>
  </si>
  <si>
    <t>보길생활체육공원 축구장</t>
    <phoneticPr fontId="3" type="noConversion"/>
  </si>
  <si>
    <t>장산축구장</t>
  </si>
  <si>
    <t>보조축구장</t>
  </si>
  <si>
    <t>위탁
(야구소프트볼협회)</t>
    <phoneticPr fontId="3" type="noConversion"/>
  </si>
  <si>
    <t>전남교육청</t>
    <phoneticPr fontId="3" type="noConversion"/>
  </si>
  <si>
    <t>전남 화순교육지원청</t>
    <phoneticPr fontId="3" type="noConversion"/>
  </si>
  <si>
    <t>위탁(남해포권역)</t>
    <phoneticPr fontId="3" type="noConversion"/>
  </si>
  <si>
    <t>위탁
(함평군체육회)</t>
    <phoneticPr fontId="3" type="noConversion"/>
  </si>
  <si>
    <t>위탁
(전라남도체육회)</t>
    <phoneticPr fontId="3" type="noConversion"/>
  </si>
  <si>
    <t>위탁(테니스협회)</t>
    <phoneticPr fontId="3" type="noConversion"/>
  </si>
  <si>
    <t>위탁
(함평군 테니스협회)</t>
    <phoneticPr fontId="3" type="noConversion"/>
  </si>
  <si>
    <t>소안 테니스장</t>
    <phoneticPr fontId="3" type="noConversion"/>
  </si>
  <si>
    <t>흙</t>
    <phoneticPr fontId="3" type="noConversion"/>
  </si>
  <si>
    <t>노안 테니스장</t>
    <phoneticPr fontId="3" type="noConversion"/>
  </si>
  <si>
    <t>앙투카 4
하드 2</t>
    <phoneticPr fontId="3" type="noConversion"/>
  </si>
  <si>
    <t>옐로우시티스타디움
씨름장</t>
    <phoneticPr fontId="3" type="noConversion"/>
  </si>
  <si>
    <t>위탁
(장애인체육회)</t>
    <phoneticPr fontId="3" type="noConversion"/>
  </si>
  <si>
    <t>구례군</t>
    <phoneticPr fontId="3" type="noConversion"/>
  </si>
  <si>
    <t>고흥군 전용 탁구장</t>
    <phoneticPr fontId="3" type="noConversion"/>
  </si>
  <si>
    <t>철골/판넬</t>
    <phoneticPr fontId="3" type="noConversion"/>
  </si>
  <si>
    <t>위탁(복싱협회)</t>
    <phoneticPr fontId="3" type="noConversion"/>
  </si>
  <si>
    <t>팔마유도트레이닝센터</t>
    <phoneticPr fontId="3" type="noConversion"/>
  </si>
  <si>
    <t>위탁(KBS비즈니스㈜)</t>
    <phoneticPr fontId="3" type="noConversion"/>
  </si>
  <si>
    <t>위탁(순천시체육회)</t>
    <phoneticPr fontId="3" type="noConversion"/>
  </si>
  <si>
    <t>동강한마음 체육관</t>
    <phoneticPr fontId="3" type="noConversion"/>
  </si>
  <si>
    <t>18x30x10</t>
    <phoneticPr fontId="3" type="noConversion"/>
  </si>
  <si>
    <t>득량국민체육센터</t>
    <phoneticPr fontId="3" type="noConversion"/>
  </si>
  <si>
    <t>18mx8m</t>
    <phoneticPr fontId="3" type="noConversion"/>
  </si>
  <si>
    <t>화장실, 샤워장, 홀, 사무실</t>
    <phoneticPr fontId="3" type="noConversion"/>
  </si>
  <si>
    <t>전라남도 체육회관</t>
    <phoneticPr fontId="3" type="noConversion"/>
  </si>
  <si>
    <t>위탁(전라남도체육회)</t>
    <phoneticPr fontId="3" type="noConversion"/>
  </si>
  <si>
    <t>배드민턴, 탁구 등</t>
    <phoneticPr fontId="3" type="noConversion"/>
  </si>
  <si>
    <t>전남체육회·장애인체육회 
사무실, 역사관 등</t>
    <phoneticPr fontId="3" type="noConversion"/>
  </si>
  <si>
    <t>청해진 스포츠센터</t>
    <phoneticPr fontId="3" type="noConversion"/>
  </si>
  <si>
    <t>32×54×20m</t>
    <phoneticPr fontId="3" type="noConversion"/>
  </si>
  <si>
    <t>배구,농구,배드민턴</t>
    <phoneticPr fontId="3" type="noConversion"/>
  </si>
  <si>
    <t>샤워장, 화장실</t>
    <phoneticPr fontId="3" type="noConversion"/>
  </si>
  <si>
    <t>군외 국민체육센터</t>
    <phoneticPr fontId="3" type="noConversion"/>
  </si>
  <si>
    <t>19.8x30m</t>
    <phoneticPr fontId="3" type="noConversion"/>
  </si>
  <si>
    <t>배트민턴, 배구</t>
    <phoneticPr fontId="3" type="noConversion"/>
  </si>
  <si>
    <t>위탁(게이트볼협회)</t>
    <phoneticPr fontId="3" type="noConversion"/>
  </si>
  <si>
    <t>성산 게이트볼장</t>
    <phoneticPr fontId="3" type="noConversion"/>
  </si>
  <si>
    <t>소라 게이트볼장</t>
    <phoneticPr fontId="3" type="noConversion"/>
  </si>
  <si>
    <t>율촌 게이트볼장</t>
    <phoneticPr fontId="3" type="noConversion"/>
  </si>
  <si>
    <t>화양 게이트볼장</t>
    <phoneticPr fontId="3" type="noConversion"/>
  </si>
  <si>
    <t>오림 게이트볼장</t>
    <phoneticPr fontId="3" type="noConversion"/>
  </si>
  <si>
    <t>국동 게이트볼장</t>
    <phoneticPr fontId="3" type="noConversion"/>
  </si>
  <si>
    <t>구미평역 게이트볼장</t>
    <phoneticPr fontId="3" type="noConversion"/>
  </si>
  <si>
    <t>오천 게이트볼장</t>
    <phoneticPr fontId="3" type="noConversion"/>
  </si>
  <si>
    <t>쌍봉 게이트볼장</t>
    <phoneticPr fontId="3" type="noConversion"/>
  </si>
  <si>
    <t>주삼 게이트볼장</t>
    <phoneticPr fontId="3" type="noConversion"/>
  </si>
  <si>
    <t>상사 게이트볼장</t>
    <phoneticPr fontId="3" type="noConversion"/>
  </si>
  <si>
    <t>황전 게이트볼장</t>
    <phoneticPr fontId="3" type="noConversion"/>
  </si>
  <si>
    <t>해룡 게이트볼장</t>
    <phoneticPr fontId="3" type="noConversion"/>
  </si>
  <si>
    <t>도사 게이트볼장</t>
    <phoneticPr fontId="3" type="noConversion"/>
  </si>
  <si>
    <t>남제 게이트볼장</t>
    <phoneticPr fontId="3" type="noConversion"/>
  </si>
  <si>
    <t>주암 게이트볼장</t>
    <phoneticPr fontId="3" type="noConversion"/>
  </si>
  <si>
    <t>서면 게이트볼장</t>
    <phoneticPr fontId="3" type="noConversion"/>
  </si>
  <si>
    <t>곡성군</t>
    <phoneticPr fontId="3" type="noConversion"/>
  </si>
  <si>
    <t>위탁(오곡 게이트볼회)</t>
    <phoneticPr fontId="3" type="noConversion"/>
  </si>
  <si>
    <t>위탁(삼기 게이트볼회)</t>
    <phoneticPr fontId="3" type="noConversion"/>
  </si>
  <si>
    <t>위탁(죽곡 게이트볼회)</t>
    <phoneticPr fontId="3" type="noConversion"/>
  </si>
  <si>
    <t>위탁(옥과 게이트볼회)</t>
    <phoneticPr fontId="3" type="noConversion"/>
  </si>
  <si>
    <t>위탁(입면 게이트볼회)</t>
    <phoneticPr fontId="3" type="noConversion"/>
  </si>
  <si>
    <t>위탁(겸면 게이트볼회)</t>
    <phoneticPr fontId="3" type="noConversion"/>
  </si>
  <si>
    <t>위탁(석곡 게이트볼회)</t>
    <phoneticPr fontId="3" type="noConversion"/>
  </si>
  <si>
    <t>위탁(목사동 게이트볼회)</t>
    <phoneticPr fontId="3" type="noConversion"/>
  </si>
  <si>
    <t>위탁(고달면 게이트볼회)</t>
    <phoneticPr fontId="3" type="noConversion"/>
  </si>
  <si>
    <t>위탁(오산면 게이트볼회)</t>
    <phoneticPr fontId="3" type="noConversion"/>
  </si>
  <si>
    <t>위탁(중앙게이트볼분회)</t>
    <phoneticPr fontId="3" type="noConversion"/>
  </si>
  <si>
    <t>동강노인게이트볼장</t>
  </si>
  <si>
    <t>고흥전천후게이트볼장</t>
    <phoneticPr fontId="3" type="noConversion"/>
  </si>
  <si>
    <t>관리사무실</t>
    <phoneticPr fontId="3" type="noConversion"/>
  </si>
  <si>
    <t>도양노인게이트볼장</t>
  </si>
  <si>
    <t>금산 노인게이트볼장</t>
    <phoneticPr fontId="3" type="noConversion"/>
  </si>
  <si>
    <t>도덕오마게이트볼장</t>
  </si>
  <si>
    <t>도덕노인게이트볼장</t>
    <phoneticPr fontId="3" type="noConversion"/>
  </si>
  <si>
    <t>풍양서부게이트볼장</t>
  </si>
  <si>
    <t>도화노인게이트볼장</t>
  </si>
  <si>
    <t>도화신호게이트볼장</t>
  </si>
  <si>
    <t>도화발포노인게이트볼장</t>
    <phoneticPr fontId="3" type="noConversion"/>
  </si>
  <si>
    <t>포두동부게이트볼장</t>
  </si>
  <si>
    <t>포두송산게이트볼장</t>
    <phoneticPr fontId="3" type="noConversion"/>
  </si>
  <si>
    <t>봉래노인게이트볼장</t>
  </si>
  <si>
    <t>남양노인게이트볼장</t>
  </si>
  <si>
    <t>점암노인게이트볼장</t>
    <phoneticPr fontId="3" type="noConversion"/>
  </si>
  <si>
    <t>과역노인게이트볼장</t>
    <phoneticPr fontId="3" type="noConversion"/>
  </si>
  <si>
    <t>과역독대게이트볼장</t>
  </si>
  <si>
    <t>대서노인게이트볼장</t>
  </si>
  <si>
    <t>두원용운게이트볼장</t>
  </si>
  <si>
    <t>두원금오게이트볼장</t>
    <phoneticPr fontId="3" type="noConversion"/>
  </si>
  <si>
    <t>겸백게이트볼장</t>
    <phoneticPr fontId="3" type="noConversion"/>
  </si>
  <si>
    <t>백아 게이트볼장</t>
    <phoneticPr fontId="3" type="noConversion"/>
  </si>
  <si>
    <t>북면 게이트볼장</t>
    <phoneticPr fontId="3" type="noConversion"/>
  </si>
  <si>
    <t>청풍 게이트볼장</t>
    <phoneticPr fontId="3" type="noConversion"/>
  </si>
  <si>
    <t>산동 게이트볼장</t>
    <phoneticPr fontId="3" type="noConversion"/>
  </si>
  <si>
    <t>북하면전천후 게이트볼장</t>
    <phoneticPr fontId="3" type="noConversion"/>
  </si>
  <si>
    <t>약산 전천후게이트볼장</t>
    <phoneticPr fontId="3" type="noConversion"/>
  </si>
  <si>
    <t>사무실,휴게실</t>
    <phoneticPr fontId="3" type="noConversion"/>
  </si>
  <si>
    <t>소안 전천후게이트볼장</t>
    <phoneticPr fontId="3" type="noConversion"/>
  </si>
  <si>
    <t>고금 전천후게이트볼장</t>
    <phoneticPr fontId="3" type="noConversion"/>
  </si>
  <si>
    <t>노화 전천후게이트볼장</t>
    <phoneticPr fontId="3" type="noConversion"/>
  </si>
  <si>
    <t>보길 전천후게이트볼장</t>
    <phoneticPr fontId="3" type="noConversion"/>
  </si>
  <si>
    <t>위탁
(의신 게이트볼분회)</t>
    <phoneticPr fontId="3" type="noConversion"/>
  </si>
  <si>
    <t>위탁
(지산 게이트볼분회)</t>
    <phoneticPr fontId="3" type="noConversion"/>
  </si>
  <si>
    <t>위탁
(지산 동부게이트볼분회)</t>
    <phoneticPr fontId="3" type="noConversion"/>
  </si>
  <si>
    <t>위탁
(고군 금계게이트분회)</t>
    <phoneticPr fontId="3" type="noConversion"/>
  </si>
  <si>
    <t>위탁
(지산 소포리게이트볼분회)</t>
    <phoneticPr fontId="3" type="noConversion"/>
  </si>
  <si>
    <t>위탁
(임회 게이트볼분회)</t>
    <phoneticPr fontId="3" type="noConversion"/>
  </si>
  <si>
    <t>위탁
(고군 게이트볼분회)</t>
    <phoneticPr fontId="3" type="noConversion"/>
  </si>
  <si>
    <t>위탁
(군내 게이트볼분회)</t>
    <phoneticPr fontId="3" type="noConversion"/>
  </si>
  <si>
    <t>위탁
(조도 게이트볼분회)</t>
    <phoneticPr fontId="3" type="noConversion"/>
  </si>
  <si>
    <t>위탁
(진도군서부게이트볼분회)</t>
    <phoneticPr fontId="3" type="noConversion"/>
  </si>
  <si>
    <t>위탁
(여수시궁도협회)</t>
    <phoneticPr fontId="3" type="noConversion"/>
  </si>
  <si>
    <t>팔마 국궁장</t>
    <phoneticPr fontId="3" type="noConversion"/>
  </si>
  <si>
    <t>위탁
(순천시궁도협회)</t>
    <phoneticPr fontId="3" type="noConversion"/>
  </si>
  <si>
    <t>곡성반구정</t>
    <phoneticPr fontId="3" type="noConversion"/>
  </si>
  <si>
    <t>영암종합스포츠타운
궁도장</t>
    <phoneticPr fontId="3" type="noConversion"/>
  </si>
  <si>
    <t>위탁
(영암군궁도협회)</t>
    <phoneticPr fontId="3" type="noConversion"/>
  </si>
  <si>
    <t>함평궁도장
(함평관덕정)</t>
    <phoneticPr fontId="3" type="noConversion"/>
  </si>
  <si>
    <t>위탁
(진도궁도협회)</t>
    <phoneticPr fontId="3" type="noConversion"/>
  </si>
  <si>
    <t>장흥군 
승마체육공원</t>
    <phoneticPr fontId="3" type="noConversion"/>
  </si>
  <si>
    <t>민간위탁
(개인)</t>
    <phoneticPr fontId="3" type="noConversion"/>
  </si>
  <si>
    <t>위탁
(전남카누협회)</t>
    <phoneticPr fontId="3" type="noConversion"/>
  </si>
  <si>
    <t>서해(연산동)
파크골프장</t>
    <phoneticPr fontId="3" type="noConversion"/>
  </si>
  <si>
    <t>하당근린공원
파크골프장</t>
    <phoneticPr fontId="3" type="noConversion"/>
  </si>
  <si>
    <t>위탁(목포시
파크골프연합회)</t>
    <phoneticPr fontId="3" type="noConversion"/>
  </si>
  <si>
    <t>국가정원스포츠센터
풋살장</t>
    <phoneticPr fontId="3" type="noConversion"/>
  </si>
  <si>
    <t>641,</t>
    <phoneticPr fontId="3" type="noConversion"/>
  </si>
  <si>
    <t>강청수변공원
그라운드골프장</t>
    <phoneticPr fontId="3" type="noConversion"/>
  </si>
  <si>
    <t>위탁
(곡성파크골프클럽)</t>
    <phoneticPr fontId="3" type="noConversion"/>
  </si>
  <si>
    <t>위탁
(오곡파크골프클럽)</t>
    <phoneticPr fontId="3" type="noConversion"/>
  </si>
  <si>
    <t>위탁
(곡성족구협회)</t>
    <phoneticPr fontId="3" type="noConversion"/>
  </si>
  <si>
    <t>곡성생활체육공원
그라운드골프장</t>
    <phoneticPr fontId="3" type="noConversion"/>
  </si>
  <si>
    <t>위탁
(곡성그라운드
골프협회)</t>
    <phoneticPr fontId="3" type="noConversion"/>
  </si>
  <si>
    <t>고흥생활체육공원
풋살장</t>
    <phoneticPr fontId="3" type="noConversion"/>
  </si>
  <si>
    <t>고흥생활체육공원
족구장</t>
    <phoneticPr fontId="3" type="noConversion"/>
  </si>
  <si>
    <t>다목적운동장</t>
    <phoneticPr fontId="3" type="noConversion"/>
  </si>
  <si>
    <t>능주파크골프장</t>
    <phoneticPr fontId="3" type="noConversion"/>
  </si>
  <si>
    <t>㈜한국수력원자력</t>
    <phoneticPr fontId="3" type="noConversion"/>
  </si>
  <si>
    <t>고금파크골프장</t>
    <phoneticPr fontId="3" type="noConversion"/>
  </si>
  <si>
    <t>헬스장</t>
    <phoneticPr fontId="3" type="noConversion"/>
  </si>
  <si>
    <t>건천운동장</t>
    <phoneticPr fontId="3" type="noConversion"/>
  </si>
  <si>
    <t>생활체육공원이라 삭제</t>
    <phoneticPr fontId="3" type="noConversion"/>
  </si>
  <si>
    <t>보조경기장이라 삭제</t>
    <phoneticPr fontId="3" type="noConversion"/>
  </si>
  <si>
    <t>가흥로 109</t>
    <phoneticPr fontId="3" type="noConversion"/>
  </si>
  <si>
    <t>경산시 남매로 100 (상방동 10)</t>
    <phoneticPr fontId="3" type="noConversion"/>
  </si>
  <si>
    <t>경산시민운동장</t>
    <phoneticPr fontId="3" type="noConversion"/>
  </si>
  <si>
    <t>화양읍 청려로 1848</t>
    <phoneticPr fontId="3" type="noConversion"/>
  </si>
  <si>
    <t>성주읍 참별로 2530</t>
    <phoneticPr fontId="3" type="noConversion"/>
  </si>
  <si>
    <t>예천읍 충효로 395</t>
    <phoneticPr fontId="3" type="noConversion"/>
  </si>
  <si>
    <t>예천스타디움</t>
    <phoneticPr fontId="3" type="noConversion"/>
  </si>
  <si>
    <t>경주시 감포읍 전동리 51-5</t>
    <phoneticPr fontId="3" type="noConversion"/>
  </si>
  <si>
    <t>감포읍</t>
    <phoneticPr fontId="3" type="noConversion"/>
  </si>
  <si>
    <t>경주시 황성동 1053-205</t>
    <phoneticPr fontId="3" type="noConversion"/>
  </si>
  <si>
    <t>황성축구공원(1,2,3구장)</t>
    <phoneticPr fontId="3" type="noConversion"/>
  </si>
  <si>
    <t>경주시 구황동 3-15</t>
    <phoneticPr fontId="3" type="noConversion"/>
  </si>
  <si>
    <t>알천축구장(1구장)</t>
    <phoneticPr fontId="3" type="noConversion"/>
  </si>
  <si>
    <t>경주시 구황동 883-1</t>
    <phoneticPr fontId="3" type="noConversion"/>
  </si>
  <si>
    <t>경주시 황성동 1040-3</t>
    <phoneticPr fontId="3" type="noConversion"/>
  </si>
  <si>
    <t>황성축구공원(4구장)</t>
    <phoneticPr fontId="3" type="noConversion"/>
  </si>
  <si>
    <t xml:space="preserve">경주시 황성동 1047-6 </t>
    <phoneticPr fontId="3" type="noConversion"/>
  </si>
  <si>
    <t>황성축구공원(5,6구장)</t>
    <phoneticPr fontId="3" type="noConversion"/>
  </si>
  <si>
    <t xml:space="preserve">경주시 안강읍 근계리 1418-474 </t>
    <phoneticPr fontId="3" type="noConversion"/>
  </si>
  <si>
    <t>안강읍</t>
    <phoneticPr fontId="3" type="noConversion"/>
  </si>
  <si>
    <t>경주시 내남면 덕천리 957-2</t>
    <phoneticPr fontId="3" type="noConversion"/>
  </si>
  <si>
    <t>내남면</t>
    <phoneticPr fontId="3" type="noConversion"/>
  </si>
  <si>
    <t>건천읍 천포리 1122</t>
    <phoneticPr fontId="3" type="noConversion"/>
  </si>
  <si>
    <t>건천읍</t>
    <phoneticPr fontId="3" type="noConversion"/>
  </si>
  <si>
    <t>경주시 황성동 1070</t>
    <phoneticPr fontId="3" type="noConversion"/>
  </si>
  <si>
    <t>외동읍 입실리 295</t>
    <phoneticPr fontId="3" type="noConversion"/>
  </si>
  <si>
    <t>외동읍</t>
    <phoneticPr fontId="3" type="noConversion"/>
  </si>
  <si>
    <t>경주시 구황동 290-5</t>
    <phoneticPr fontId="3" type="noConversion"/>
  </si>
  <si>
    <t>알천축구장(4구장)</t>
    <phoneticPr fontId="3" type="noConversion"/>
  </si>
  <si>
    <t>동락지구 유소년체육시설</t>
    <phoneticPr fontId="3" type="noConversion"/>
  </si>
  <si>
    <t>신동생활체육공원</t>
    <phoneticPr fontId="3" type="noConversion"/>
  </si>
  <si>
    <t>풍기읍 소백로 2011-28</t>
    <phoneticPr fontId="3" type="noConversion"/>
  </si>
  <si>
    <t>상주시 중동면 오상리 968-1</t>
    <phoneticPr fontId="3" type="noConversion"/>
  </si>
  <si>
    <t>상주 낙동강변 축구장</t>
    <phoneticPr fontId="3" type="noConversion"/>
  </si>
  <si>
    <t>1,2,3구장 : 2017년 조성
4구장 : 2019년 조성</t>
    <phoneticPr fontId="3" type="noConversion"/>
  </si>
  <si>
    <t>상주시 함창읍 태봉리 614-5</t>
    <phoneticPr fontId="3" type="noConversion"/>
  </si>
  <si>
    <t>신흥천 축구장</t>
    <phoneticPr fontId="3" type="noConversion"/>
  </si>
  <si>
    <t>흥덕동 47</t>
    <phoneticPr fontId="3" type="noConversion"/>
  </si>
  <si>
    <t>청도천체육공원 축구장</t>
    <phoneticPr fontId="3" type="noConversion"/>
  </si>
  <si>
    <t>천연잔디, 
인조잔디</t>
    <phoneticPr fontId="3" type="noConversion"/>
  </si>
  <si>
    <t>인조1면</t>
    <phoneticPr fontId="3" type="noConversion"/>
  </si>
  <si>
    <t>경주베이스볼파크1구장</t>
    <phoneticPr fontId="3" type="noConversion"/>
  </si>
  <si>
    <t>상주시낙동강변야구장</t>
    <phoneticPr fontId="3" type="noConversion"/>
  </si>
  <si>
    <t>영순면 이목리 51-1</t>
    <phoneticPr fontId="3" type="noConversion"/>
  </si>
  <si>
    <t>운문면 운문로 2374</t>
    <phoneticPr fontId="3" type="noConversion"/>
  </si>
  <si>
    <t>고령군</t>
    <phoneticPr fontId="3" type="noConversion"/>
  </si>
  <si>
    <t>포항 시민테니스장</t>
    <phoneticPr fontId="3" type="noConversion"/>
  </si>
  <si>
    <t>문덕 테니스장</t>
    <phoneticPr fontId="3" type="noConversion"/>
  </si>
  <si>
    <t>뱃머리 테니스장</t>
    <phoneticPr fontId="3" type="noConversion"/>
  </si>
  <si>
    <t>연일테니스장</t>
    <phoneticPr fontId="3" type="noConversion"/>
  </si>
  <si>
    <t>대송면테니스장</t>
    <phoneticPr fontId="3" type="noConversion"/>
  </si>
  <si>
    <t>동해테니스장</t>
    <phoneticPr fontId="3" type="noConversion"/>
  </si>
  <si>
    <t>청하테니스장</t>
    <phoneticPr fontId="3" type="noConversion"/>
  </si>
  <si>
    <t>경주시 동천동 733-1</t>
    <phoneticPr fontId="3" type="noConversion"/>
  </si>
  <si>
    <t>북천생활체육공원 강변테니스장</t>
    <phoneticPr fontId="3" type="noConversion"/>
  </si>
  <si>
    <t>인조잔디8
하드코트2</t>
    <phoneticPr fontId="3" type="noConversion"/>
  </si>
  <si>
    <t>경주시 동천동 723</t>
    <phoneticPr fontId="3" type="noConversion"/>
  </si>
  <si>
    <t>북천생활체육공원 시민테니스장</t>
    <phoneticPr fontId="3" type="noConversion"/>
  </si>
  <si>
    <t>경주시 건천읍 천포리 1122</t>
    <phoneticPr fontId="3" type="noConversion"/>
  </si>
  <si>
    <t>경주시 외동읍 입실리 72</t>
    <phoneticPr fontId="3" type="noConversion"/>
  </si>
  <si>
    <t>외동생활체육공원 테니스장</t>
    <phoneticPr fontId="3" type="noConversion"/>
  </si>
  <si>
    <t>율곡동 959번지</t>
    <phoneticPr fontId="3" type="noConversion"/>
  </si>
  <si>
    <t>김천
율곡테니스장</t>
    <phoneticPr fontId="3" type="noConversion"/>
  </si>
  <si>
    <t>모전동 500</t>
    <phoneticPr fontId="3" type="noConversion"/>
  </si>
  <si>
    <t>인조잔디2
클레이11</t>
    <phoneticPr fontId="3" type="noConversion"/>
  </si>
  <si>
    <t>모전동 635</t>
    <phoneticPr fontId="3" type="noConversion"/>
  </si>
  <si>
    <t>실외2</t>
    <phoneticPr fontId="3" type="noConversion"/>
  </si>
  <si>
    <t>흥덕동 77-1</t>
    <phoneticPr fontId="3" type="noConversion"/>
  </si>
  <si>
    <t>실외10</t>
    <phoneticPr fontId="3" type="noConversion"/>
  </si>
  <si>
    <t>수비면 수하리241-1</t>
    <phoneticPr fontId="3" type="noConversion"/>
  </si>
  <si>
    <t>화양읍 청려로 1846</t>
    <phoneticPr fontId="3" type="noConversion"/>
  </si>
  <si>
    <t>왜관읍 아곡리 670-5</t>
    <phoneticPr fontId="3" type="noConversion"/>
  </si>
  <si>
    <t>석적읍 남율리 693</t>
    <phoneticPr fontId="3" type="noConversion"/>
  </si>
  <si>
    <t>석적강변테니스장</t>
    <phoneticPr fontId="3" type="noConversion"/>
  </si>
  <si>
    <t>가산면 송학리 268</t>
    <phoneticPr fontId="3" type="noConversion"/>
  </si>
  <si>
    <t>약목면 남계리 1097-1</t>
    <phoneticPr fontId="3" type="noConversion"/>
  </si>
  <si>
    <t>남계테니스장</t>
    <phoneticPr fontId="3" type="noConversion"/>
  </si>
  <si>
    <t>예천읍 동본리 432-1</t>
    <phoneticPr fontId="3" type="noConversion"/>
  </si>
  <si>
    <t>호명면 금능리 747</t>
    <phoneticPr fontId="3" type="noConversion"/>
  </si>
  <si>
    <t>신도시 테니스장</t>
    <phoneticPr fontId="3" type="noConversion"/>
  </si>
  <si>
    <t>예천군
(예천군 테니스협회)</t>
    <phoneticPr fontId="3" type="noConversion"/>
  </si>
  <si>
    <t>클레이3</t>
    <phoneticPr fontId="3" type="noConversion"/>
  </si>
  <si>
    <t>모전동 524-7</t>
    <phoneticPr fontId="3" type="noConversion"/>
  </si>
  <si>
    <t>김천시 운동장 1길(삼락동)</t>
    <phoneticPr fontId="3" type="noConversion"/>
  </si>
  <si>
    <t>김천 배드민턴장</t>
    <phoneticPr fontId="3" type="noConversion"/>
  </si>
  <si>
    <t>김천 스쿼시장</t>
    <phoneticPr fontId="3" type="noConversion"/>
  </si>
  <si>
    <t>스쿼시</t>
    <phoneticPr fontId="3" type="noConversion"/>
  </si>
  <si>
    <t>박정희로 375-7</t>
    <phoneticPr fontId="3" type="noConversion"/>
  </si>
  <si>
    <t>구미시복합스포츠센터</t>
    <phoneticPr fontId="3" type="noConversion"/>
  </si>
  <si>
    <t>48,543
(박정희체육관과 동일 대지)</t>
    <phoneticPr fontId="3" type="noConversion"/>
  </si>
  <si>
    <t>농구, 배구, 
핸드볼, 배드민턴, 볼링장</t>
    <phoneticPr fontId="3" type="noConversion"/>
  </si>
  <si>
    <t>고정의자</t>
    <phoneticPr fontId="3" type="noConversion"/>
  </si>
  <si>
    <t>공업화박판강구조</t>
    <phoneticPr fontId="3" type="noConversion"/>
  </si>
  <si>
    <t>청송읍 월막리 142</t>
    <phoneticPr fontId="3" type="noConversion"/>
  </si>
  <si>
    <t>경주시장애인체육관</t>
    <phoneticPr fontId="3" type="noConversion"/>
  </si>
  <si>
    <t>대한불교조계종불국사복지재단</t>
    <phoneticPr fontId="3" type="noConversion"/>
  </si>
  <si>
    <t>다목적구장(농구, 배드민턴, 탁구)</t>
    <phoneticPr fontId="3" type="noConversion"/>
  </si>
  <si>
    <t>외동읍민체육회관</t>
    <phoneticPr fontId="3" type="noConversion"/>
  </si>
  <si>
    <t>경주시(외동읍)</t>
    <phoneticPr fontId="3" type="noConversion"/>
  </si>
  <si>
    <t>안동시</t>
    <phoneticPr fontId="3" type="noConversion"/>
  </si>
  <si>
    <t>안동국민체육센터</t>
    <phoneticPr fontId="3" type="noConversion"/>
  </si>
  <si>
    <t>안동과학대</t>
    <phoneticPr fontId="3" type="noConversion"/>
  </si>
  <si>
    <t>선산읍 노인체육시설</t>
    <phoneticPr fontId="3" type="noConversion"/>
  </si>
  <si>
    <t>구미시
(노인종합복지관에서 관리)</t>
    <phoneticPr fontId="3" type="noConversion"/>
  </si>
  <si>
    <t>17.46×36m</t>
    <phoneticPr fontId="3" type="noConversion"/>
  </si>
  <si>
    <t>탁구,당구</t>
    <phoneticPr fontId="3" type="noConversion"/>
  </si>
  <si>
    <t>식당,샤워실,다목적실등</t>
    <phoneticPr fontId="3" type="noConversion"/>
  </si>
  <si>
    <t>영주시민탁구장</t>
    <phoneticPr fontId="3" type="noConversion"/>
  </si>
  <si>
    <t>탁구대 9면</t>
    <phoneticPr fontId="3" type="noConversion"/>
  </si>
  <si>
    <t>사곡면국민체육센터</t>
    <phoneticPr fontId="3" type="noConversion"/>
  </si>
  <si>
    <t>탁구,배드민턴</t>
    <phoneticPr fontId="3" type="noConversion"/>
  </si>
  <si>
    <t>청도군</t>
    <phoneticPr fontId="3" type="noConversion"/>
  </si>
  <si>
    <t>이서면 생활체육센터</t>
    <phoneticPr fontId="3" type="noConversion"/>
  </si>
  <si>
    <t>배드민턴,요가,스포츠댄스</t>
    <phoneticPr fontId="3" type="noConversion"/>
  </si>
  <si>
    <t>성주국민체육센터</t>
  </si>
  <si>
    <t>매점, 다목적실</t>
  </si>
  <si>
    <t>창의문화센터 내 국민체육센터</t>
    <phoneticPr fontId="3" type="noConversion"/>
  </si>
  <si>
    <t>기계면 게이트볼장</t>
    <phoneticPr fontId="3" type="noConversion"/>
  </si>
  <si>
    <t>20mx15m</t>
    <phoneticPr fontId="3" type="noConversion"/>
  </si>
  <si>
    <t>경상북도(교육청)</t>
    <phoneticPr fontId="3" type="noConversion"/>
  </si>
  <si>
    <t>2022 1면 추가</t>
    <phoneticPr fontId="3" type="noConversion"/>
  </si>
  <si>
    <t>광복게이트볼장</t>
    <phoneticPr fontId="3" type="noConversion"/>
  </si>
  <si>
    <t>관리위탁
(대한광복단기념사업회)</t>
    <phoneticPr fontId="3" type="noConversion"/>
  </si>
  <si>
    <t>23x17</t>
    <phoneticPr fontId="3" type="noConversion"/>
  </si>
  <si>
    <t>문경시</t>
    <phoneticPr fontId="3" type="noConversion"/>
  </si>
  <si>
    <t>농암2리 게이트볼장</t>
    <phoneticPr fontId="3" type="noConversion"/>
  </si>
  <si>
    <t>2면 야외
1면 지붕</t>
    <phoneticPr fontId="3" type="noConversion"/>
  </si>
  <si>
    <t>1면 야외
1면 지붕</t>
    <phoneticPr fontId="3" type="noConversion"/>
  </si>
  <si>
    <t>경산시</t>
    <phoneticPr fontId="3" type="noConversion"/>
  </si>
  <si>
    <t>하양 어르신복지회관 게이트볼장</t>
    <phoneticPr fontId="3" type="noConversion"/>
  </si>
  <si>
    <t>남천게이트볼장</t>
    <phoneticPr fontId="3" type="noConversion"/>
  </si>
  <si>
    <t>영덕군</t>
    <phoneticPr fontId="3" type="noConversion"/>
  </si>
  <si>
    <t>군민운동장 게이트볼장</t>
    <phoneticPr fontId="3" type="noConversion"/>
  </si>
  <si>
    <t>영덕읍</t>
    <phoneticPr fontId="3" type="noConversion"/>
  </si>
  <si>
    <t>영해면 벌영리 게이트볼장</t>
    <phoneticPr fontId="3" type="noConversion"/>
  </si>
  <si>
    <t>영해면</t>
    <phoneticPr fontId="3" type="noConversion"/>
  </si>
  <si>
    <t>달산면 팔각산로 게이트볼장</t>
    <phoneticPr fontId="3" type="noConversion"/>
  </si>
  <si>
    <t>달산면</t>
    <phoneticPr fontId="3" type="noConversion"/>
  </si>
  <si>
    <t>창수면 신기리 게이트볼장</t>
    <phoneticPr fontId="3" type="noConversion"/>
  </si>
  <si>
    <t>창수면</t>
    <phoneticPr fontId="3" type="noConversion"/>
  </si>
  <si>
    <t>청도게이트볼장</t>
    <phoneticPr fontId="3" type="noConversion"/>
  </si>
  <si>
    <t>각남게이트볼장</t>
    <phoneticPr fontId="3" type="noConversion"/>
  </si>
  <si>
    <t>이서학산게이트볼장</t>
    <phoneticPr fontId="3" type="noConversion"/>
  </si>
  <si>
    <t>풍각게이트볼장</t>
    <phoneticPr fontId="3" type="noConversion"/>
  </si>
  <si>
    <t>청도유호게이트볼장</t>
    <phoneticPr fontId="3" type="noConversion"/>
  </si>
  <si>
    <t>22*18.2*6.0</t>
    <phoneticPr fontId="3" type="noConversion"/>
  </si>
  <si>
    <t>각북게이트볼장</t>
    <phoneticPr fontId="3" type="noConversion"/>
  </si>
  <si>
    <t>왜관로타리 게이트볼장</t>
    <phoneticPr fontId="3" type="noConversion"/>
  </si>
  <si>
    <t>17mx22m</t>
    <phoneticPr fontId="3" type="noConversion"/>
  </si>
  <si>
    <t>사무실, 화장실</t>
    <phoneticPr fontId="3" type="noConversion"/>
  </si>
  <si>
    <t>북삼인평공원 게이트볼장</t>
    <phoneticPr fontId="3" type="noConversion"/>
  </si>
  <si>
    <t>지천체육공원 게이트볼장</t>
    <phoneticPr fontId="3" type="noConversion"/>
  </si>
  <si>
    <t>지천면 연호2리 게이트볼장</t>
    <phoneticPr fontId="3" type="noConversion"/>
  </si>
  <si>
    <t>금암체육공원 게이트볼장(동명)</t>
    <phoneticPr fontId="3" type="noConversion"/>
  </si>
  <si>
    <t>다부교 게이트볼장(기산)</t>
    <phoneticPr fontId="3" type="noConversion"/>
  </si>
  <si>
    <t>하판2교 게이트볼장(가산)</t>
    <phoneticPr fontId="3" type="noConversion"/>
  </si>
  <si>
    <t>동안리 게이트볼장(약목)</t>
    <phoneticPr fontId="3" type="noConversion"/>
  </si>
  <si>
    <t>월변게이트볼장(울진읍)</t>
    <phoneticPr fontId="3" type="noConversion"/>
  </si>
  <si>
    <t>평해게이트볼장(평해읍)</t>
    <phoneticPr fontId="3" type="noConversion"/>
  </si>
  <si>
    <t>금강송게이트볼장</t>
    <phoneticPr fontId="3" type="noConversion"/>
  </si>
  <si>
    <t>구산게이트볼장(기성면)</t>
    <phoneticPr fontId="3" type="noConversion"/>
  </si>
  <si>
    <t>도동게이트볼장(울릉읍)</t>
    <phoneticPr fontId="3" type="noConversion"/>
  </si>
  <si>
    <t>남서리게이트볼장(서면)</t>
    <phoneticPr fontId="3" type="noConversion"/>
  </si>
  <si>
    <t>저동게이트볼장(울릉읍)</t>
    <phoneticPr fontId="3" type="noConversion"/>
  </si>
  <si>
    <t>현포게이트볼장(북면)</t>
    <phoneticPr fontId="3" type="noConversion"/>
  </si>
  <si>
    <t>경주시 유림로5번길 85-15</t>
    <phoneticPr fontId="3" type="noConversion"/>
  </si>
  <si>
    <t>경주시 안강읍 구부랑두림길 59-14</t>
    <phoneticPr fontId="3" type="noConversion"/>
  </si>
  <si>
    <t>경상북도 안동시 옥야동 398-20</t>
    <phoneticPr fontId="3" type="noConversion"/>
  </si>
  <si>
    <t>안동국민체육센터 수영장</t>
    <phoneticPr fontId="3" type="noConversion"/>
  </si>
  <si>
    <t>운동장로 94</t>
    <phoneticPr fontId="3" type="noConversion"/>
  </si>
  <si>
    <t>모전동 498</t>
    <phoneticPr fontId="3" type="noConversion"/>
  </si>
  <si>
    <t>경산국민체육센터 수영장</t>
    <phoneticPr fontId="3" type="noConversion"/>
  </si>
  <si>
    <t>의성국민체육센터 수영장</t>
    <phoneticPr fontId="3" type="noConversion"/>
  </si>
  <si>
    <t>영양읍 동서대로 92</t>
    <phoneticPr fontId="3" type="noConversion"/>
  </si>
  <si>
    <t>영양군 청소년수련관 수영장</t>
    <phoneticPr fontId="3" type="noConversion"/>
  </si>
  <si>
    <t>청소년 수련관 내</t>
    <phoneticPr fontId="3" type="noConversion"/>
  </si>
  <si>
    <t>화양읍 청화로 79-7</t>
    <phoneticPr fontId="3" type="noConversion"/>
  </si>
  <si>
    <t>대가야읍 왕릉로 30</t>
    <phoneticPr fontId="3" type="noConversion"/>
  </si>
  <si>
    <t>대가야문화누리 수영장
(고령국민체육센터)</t>
    <phoneticPr fontId="3" type="noConversion"/>
  </si>
  <si>
    <t>불정동 산 10-1</t>
    <phoneticPr fontId="3" type="noConversion"/>
  </si>
  <si>
    <t>문경 관광사격장</t>
    <phoneticPr fontId="3" type="noConversion"/>
  </si>
  <si>
    <t>동락공원 국궁장</t>
    <phoneticPr fontId="3" type="noConversion"/>
  </si>
  <si>
    <t>충의정
(낙동강변 궁도장)</t>
    <phoneticPr fontId="3" type="noConversion"/>
  </si>
  <si>
    <t>예천국궁장
(무학정)</t>
    <phoneticPr fontId="3" type="noConversion"/>
  </si>
  <si>
    <t>인조잔디2</t>
    <phoneticPr fontId="3" type="noConversion"/>
  </si>
  <si>
    <t>천연잔디 1
인조잔디 5</t>
    <phoneticPr fontId="3" type="noConversion"/>
  </si>
  <si>
    <t>양산시</t>
    <phoneticPr fontId="3" type="noConversion"/>
  </si>
  <si>
    <t>황산공원 유소년축구장</t>
    <phoneticPr fontId="3" type="noConversion"/>
  </si>
  <si>
    <t>누락추가</t>
    <phoneticPr fontId="3" type="noConversion"/>
  </si>
  <si>
    <t>하동군
(시설체육과)</t>
    <phoneticPr fontId="3" type="noConversion"/>
  </si>
  <si>
    <t>하동군</t>
    <phoneticPr fontId="3" type="noConversion"/>
  </si>
  <si>
    <t>금남생활체육공원</t>
    <phoneticPr fontId="3" type="noConversion"/>
  </si>
  <si>
    <t>웅상체육공원야구장</t>
    <phoneticPr fontId="3" type="noConversion"/>
  </si>
  <si>
    <t>양보 생활체육공원(야구장)</t>
    <phoneticPr fontId="3" type="noConversion"/>
  </si>
  <si>
    <t>위탁
서진주공공스포츠클럽</t>
    <phoneticPr fontId="3" type="noConversion"/>
  </si>
  <si>
    <t>원도심테니스장</t>
  </si>
  <si>
    <t>인조잔디4</t>
    <phoneticPr fontId="3" type="noConversion"/>
  </si>
  <si>
    <t>옥종 실내테니스장</t>
    <phoneticPr fontId="3" type="noConversion"/>
  </si>
  <si>
    <t>함양군</t>
    <phoneticPr fontId="3" type="noConversion"/>
  </si>
  <si>
    <t>함양실내테니스장</t>
    <phoneticPr fontId="3" type="noConversion"/>
  </si>
  <si>
    <t>안의생활체육공원 테니스장</t>
    <phoneticPr fontId="3" type="noConversion"/>
  </si>
  <si>
    <t>금성 다목적체육관</t>
    <phoneticPr fontId="3" type="noConversion"/>
  </si>
  <si>
    <t>배드민턴, 배구</t>
    <phoneticPr fontId="3" type="noConversion"/>
  </si>
  <si>
    <t>금남 다목적체육관</t>
    <phoneticPr fontId="3" type="noConversion"/>
  </si>
  <si>
    <t>문산실내체육관</t>
  </si>
  <si>
    <t>추가(기 누락)</t>
  </si>
  <si>
    <t>추가(기 누락)</t>
    <phoneticPr fontId="3" type="noConversion"/>
  </si>
  <si>
    <t>진주생활체육관</t>
  </si>
  <si>
    <t>대평면 다목적체육관</t>
  </si>
  <si>
    <t>통영체육청소년센터</t>
    <phoneticPr fontId="3" type="noConversion"/>
  </si>
  <si>
    <t>24.3×13.5</t>
    <phoneticPr fontId="3" type="noConversion"/>
  </si>
  <si>
    <t>탁구, 휘타구 등</t>
    <phoneticPr fontId="3" type="noConversion"/>
  </si>
  <si>
    <t>사무실, 전기실, 휴게시설</t>
    <phoneticPr fontId="3" type="noConversion"/>
  </si>
  <si>
    <t>2022년 개장</t>
    <phoneticPr fontId="3" type="noConversion"/>
  </si>
  <si>
    <t>평림국민체육센터</t>
    <phoneticPr fontId="3" type="noConversion"/>
  </si>
  <si>
    <t>통영시</t>
    <phoneticPr fontId="3" type="noConversion"/>
  </si>
  <si>
    <t>민간위탁
(통영시탁구협회)</t>
    <phoneticPr fontId="3" type="noConversion"/>
  </si>
  <si>
    <t>탁구 등</t>
    <phoneticPr fontId="3" type="noConversion"/>
  </si>
  <si>
    <t>사무실 등</t>
    <phoneticPr fontId="3" type="noConversion"/>
  </si>
  <si>
    <t>2022년 신설</t>
    <phoneticPr fontId="3" type="noConversion"/>
  </si>
  <si>
    <t>진영스포츠센터</t>
  </si>
  <si>
    <t>22.5x40.2x12.35m</t>
  </si>
  <si>
    <t>사무실, 다목적실(GX, 헬스장)</t>
  </si>
  <si>
    <t>6,,184</t>
  </si>
  <si>
    <t>35x21x13m</t>
  </si>
  <si>
    <t>25m/7레인
유아풀 5.5m x 15m</t>
  </si>
  <si>
    <t>사무실, GX룸, 관람석</t>
  </si>
  <si>
    <t>구기체육관-&gt;
생활체육관 변경</t>
  </si>
  <si>
    <t>천성산국민체육센터</t>
    <phoneticPr fontId="3" type="noConversion"/>
  </si>
  <si>
    <t>양산시시설관리공단</t>
    <phoneticPr fontId="3" type="noConversion"/>
  </si>
  <si>
    <t>25m×5레인
유아풀11m×2레인</t>
    <phoneticPr fontId="3" type="noConversion"/>
  </si>
  <si>
    <t>다목적실, 사무실, 물품보관실 등</t>
    <phoneticPr fontId="3" type="noConversion"/>
  </si>
  <si>
    <t>반다비체육센터</t>
    <phoneticPr fontId="3" type="noConversion"/>
  </si>
  <si>
    <t>16.2×15.6×4.5m</t>
    <phoneticPr fontId="3" type="noConversion"/>
  </si>
  <si>
    <t>장애인 배드민턴, 
좌식배구, 슐런 등</t>
    <phoneticPr fontId="3" type="noConversion"/>
  </si>
  <si>
    <t>25m×5레인
수중재활25m×2레인</t>
    <phoneticPr fontId="3" type="noConversion"/>
  </si>
  <si>
    <t>관리사무실, 장애인체육회사무실 등</t>
    <phoneticPr fontId="3" type="noConversion"/>
  </si>
  <si>
    <t>의병문화체육관</t>
    <phoneticPr fontId="3" type="noConversion"/>
  </si>
  <si>
    <t>50×48m</t>
    <phoneticPr fontId="3" type="noConversion"/>
  </si>
  <si>
    <t>배드민턴,탁구,배구</t>
    <phoneticPr fontId="3" type="noConversion"/>
  </si>
  <si>
    <t>다목적실, 주차장</t>
    <phoneticPr fontId="3" type="noConversion"/>
  </si>
  <si>
    <t>남해군</t>
    <phoneticPr fontId="3" type="noConversion"/>
  </si>
  <si>
    <t>고현 어울림한마당</t>
    <phoneticPr fontId="3" type="noConversion"/>
  </si>
  <si>
    <t>남해군 문화체육과</t>
    <phoneticPr fontId="3" type="noConversion"/>
  </si>
  <si>
    <t>탁구, 배드민턴</t>
    <phoneticPr fontId="3" type="noConversion"/>
  </si>
  <si>
    <t>리모델링 공사로 인한 용도 변경</t>
    <phoneticPr fontId="3" type="noConversion"/>
  </si>
  <si>
    <t>유림어울림체육관</t>
    <phoneticPr fontId="3" type="noConversion"/>
  </si>
  <si>
    <t>통영시게이트볼협회
(민간위탁)</t>
    <phoneticPr fontId="3" type="noConversion"/>
  </si>
  <si>
    <t>산양 게이트볼장</t>
    <phoneticPr fontId="3" type="noConversion"/>
  </si>
  <si>
    <t>25x20</t>
    <phoneticPr fontId="3" type="noConversion"/>
  </si>
  <si>
    <t>누락된 시설 추가</t>
    <phoneticPr fontId="3" type="noConversion"/>
  </si>
  <si>
    <t>용남 게이트볼장</t>
    <phoneticPr fontId="3" type="noConversion"/>
  </si>
  <si>
    <t>도원 게이트볼장</t>
    <phoneticPr fontId="3" type="noConversion"/>
  </si>
  <si>
    <t>누락된 시설 추가, 통영교육지원청 부지</t>
    <phoneticPr fontId="3" type="noConversion"/>
  </si>
  <si>
    <t>북신 게이트볼장</t>
    <phoneticPr fontId="3" type="noConversion"/>
  </si>
  <si>
    <t>미수2동 게이트볼장</t>
    <phoneticPr fontId="3" type="noConversion"/>
  </si>
  <si>
    <t>봉평 게이트볼장</t>
    <phoneticPr fontId="3" type="noConversion"/>
  </si>
  <si>
    <t>수동생활체육관</t>
    <phoneticPr fontId="3" type="noConversion"/>
  </si>
  <si>
    <t>진구국민체육센터</t>
    <phoneticPr fontId="3" type="noConversion"/>
  </si>
  <si>
    <t>통영체육청소년센터 수영장</t>
    <phoneticPr fontId="3" type="noConversion"/>
  </si>
  <si>
    <t>통영관광개발공사
(대행사업)</t>
    <phoneticPr fontId="3" type="noConversion"/>
  </si>
  <si>
    <t>추가, 유아풀 설치</t>
    <phoneticPr fontId="3" type="noConversion"/>
  </si>
  <si>
    <t>통영수영장</t>
    <phoneticPr fontId="3" type="noConversion"/>
  </si>
  <si>
    <t>통영시수영협회
(민간위탁)</t>
    <phoneticPr fontId="3" type="noConversion"/>
  </si>
  <si>
    <t>천성산국민체육센터 수영장</t>
    <phoneticPr fontId="3" type="noConversion"/>
  </si>
  <si>
    <t>반다비체육센터 수영장</t>
    <phoneticPr fontId="3" type="noConversion"/>
  </si>
  <si>
    <t>북부권 골프연습장</t>
    <phoneticPr fontId="3" type="noConversion"/>
  </si>
  <si>
    <t>신규설치</t>
    <phoneticPr fontId="3" type="noConversion"/>
  </si>
  <si>
    <t>죽림풋살장</t>
    <phoneticPr fontId="3" type="noConversion"/>
  </si>
  <si>
    <t>통영시풋살협회
(민간위탁)</t>
    <phoneticPr fontId="3" type="noConversion"/>
  </si>
  <si>
    <t>2면, 고속도로 교량 하부, 누락된 시설 추가</t>
    <phoneticPr fontId="3" type="noConversion"/>
  </si>
  <si>
    <t>용남풋살장</t>
    <phoneticPr fontId="3" type="noConversion"/>
  </si>
  <si>
    <t>용남면체육회
(민간위탁)</t>
    <phoneticPr fontId="3" type="noConversion"/>
  </si>
  <si>
    <t>고속도로 교량 하부, 누락된 시설 추가</t>
    <phoneticPr fontId="3" type="noConversion"/>
  </si>
  <si>
    <t>죽림족구장</t>
    <phoneticPr fontId="3" type="noConversion"/>
  </si>
  <si>
    <t>통영시족구협회
(민간위탁)</t>
    <phoneticPr fontId="3" type="noConversion"/>
  </si>
  <si>
    <t>통영관광개발공사(위탁)</t>
    <phoneticPr fontId="3" type="noConversion"/>
  </si>
  <si>
    <t>누락된 시설 추가</t>
  </si>
  <si>
    <t>무안파크골프장</t>
    <phoneticPr fontId="3" type="noConversion"/>
  </si>
  <si>
    <t>하남파크골프장</t>
    <phoneticPr fontId="3" type="noConversion"/>
  </si>
  <si>
    <t>삼랑진파크골프장</t>
    <phoneticPr fontId="3" type="noConversion"/>
  </si>
  <si>
    <t>가곡파크골프장</t>
    <phoneticPr fontId="3" type="noConversion"/>
  </si>
  <si>
    <t>동복리체육센터축구장</t>
    <phoneticPr fontId="3" type="noConversion"/>
  </si>
  <si>
    <t>한림 옹포천 테니스장</t>
    <phoneticPr fontId="3" type="noConversion"/>
  </si>
  <si>
    <t>애월근린공원 테니스장</t>
    <phoneticPr fontId="3" type="noConversion"/>
  </si>
  <si>
    <t>제주시
(애월읍)</t>
    <phoneticPr fontId="3" type="noConversion"/>
  </si>
  <si>
    <t>제주시</t>
    <phoneticPr fontId="3" type="noConversion"/>
  </si>
  <si>
    <t>제주장애인스포츠센터</t>
    <phoneticPr fontId="3" type="noConversion"/>
  </si>
  <si>
    <t>제주특별자치도
(위탁 제주특별자치도장애인체육회)</t>
    <phoneticPr fontId="3" type="noConversion"/>
  </si>
  <si>
    <t>배드민턴, 농구, 배구, 좌식배구 등</t>
    <phoneticPr fontId="3" type="noConversion"/>
  </si>
  <si>
    <t>다목적실 등</t>
    <phoneticPr fontId="3" type="noConversion"/>
  </si>
  <si>
    <t>서귀포시 체육진흥과
(위탁 서귀포시 체육회)</t>
    <phoneticPr fontId="3" type="noConversion"/>
  </si>
  <si>
    <t>서귀포시혁신도시
국민체육센터</t>
    <phoneticPr fontId="3" type="noConversion"/>
  </si>
  <si>
    <t>33m x 20m</t>
    <phoneticPr fontId="3" type="noConversion"/>
  </si>
  <si>
    <t>서귀포시 체육진흥과</t>
    <phoneticPr fontId="3" type="noConversion"/>
  </si>
  <si>
    <t>구좌종합운동장
간이파크골프장</t>
    <phoneticPr fontId="3" type="noConversion"/>
  </si>
  <si>
    <t>제주시
(구좌읍)</t>
    <phoneticPr fontId="3" type="noConversion"/>
  </si>
  <si>
    <t>전문체육시설</t>
    <phoneticPr fontId="3" type="noConversion"/>
  </si>
  <si>
    <t>서귀포시</t>
    <phoneticPr fontId="3" type="noConversion"/>
  </si>
  <si>
    <t>남원파크골프장</t>
    <phoneticPr fontId="3" type="noConversion"/>
  </si>
  <si>
    <t>서귀포시
(남원읍)</t>
    <phoneticPr fontId="3" type="noConversion"/>
  </si>
  <si>
    <t>서귀포시
(위탁 동아마라톤 꿈나무재단)</t>
    <phoneticPr fontId="3" type="noConversion"/>
  </si>
  <si>
    <t>주)인천유나이티드</t>
  </si>
  <si>
    <t>선학경기장부지내
위치</t>
  </si>
  <si>
    <t>91.3
110
90</t>
    <phoneticPr fontId="3" type="noConversion"/>
  </si>
  <si>
    <t>105
110</t>
    <phoneticPr fontId="3" type="noConversion"/>
  </si>
  <si>
    <t>91
95</t>
    <phoneticPr fontId="3" type="noConversion"/>
  </si>
  <si>
    <t>9917
10450</t>
    <phoneticPr fontId="3" type="noConversion"/>
  </si>
  <si>
    <t>71.89
95
55</t>
    <phoneticPr fontId="3" type="noConversion"/>
  </si>
  <si>
    <t>7085
10450
4950</t>
    <phoneticPr fontId="3" type="noConversion"/>
  </si>
  <si>
    <t>2006
2006
2013</t>
    <phoneticPr fontId="3" type="noConversion"/>
  </si>
  <si>
    <t>성인구장 : 100
어린이구장 : 63</t>
    <phoneticPr fontId="3" type="noConversion"/>
  </si>
  <si>
    <t>성인구장 :123
어린이구장 : 73</t>
    <phoneticPr fontId="3" type="noConversion"/>
  </si>
  <si>
    <t>경주시</t>
    <phoneticPr fontId="3" type="noConversion"/>
  </si>
  <si>
    <t>1-2생활권 아름동 스포츠센터 수영장</t>
    <phoneticPr fontId="3" type="noConversion"/>
  </si>
  <si>
    <t>안성시</t>
    <phoneticPr fontId="3" type="noConversion"/>
  </si>
  <si>
    <t>삼천포생활체육관</t>
    <phoneticPr fontId="3" type="noConversion"/>
  </si>
  <si>
    <t>분류 수정
(구기체육관→생활체육관)</t>
  </si>
  <si>
    <t>152㎡(2실)</t>
    <phoneticPr fontId="3" type="noConversion"/>
  </si>
  <si>
    <t>구룡 체육관</t>
    <phoneticPr fontId="3" type="noConversion"/>
  </si>
  <si>
    <t>핸드볼, 농구, 배드민턴,
탁구, 배구</t>
    <phoneticPr fontId="3" type="noConversion"/>
  </si>
  <si>
    <t>갈현체육공원 야구장</t>
    <phoneticPr fontId="3" type="noConversion"/>
  </si>
  <si>
    <t>성동구 공원녹지과
(서울시산악연맹)</t>
    <phoneticPr fontId="3" type="noConversion"/>
  </si>
  <si>
    <t>미래한강본부
(서울시산악연맹)</t>
    <phoneticPr fontId="3" type="noConversion"/>
  </si>
  <si>
    <t>동대문구</t>
    <phoneticPr fontId="3" type="noConversion"/>
  </si>
  <si>
    <t>동대문구시설관리공단</t>
    <phoneticPr fontId="3" type="noConversion"/>
  </si>
  <si>
    <t>중랑구</t>
    <phoneticPr fontId="3" type="noConversion"/>
  </si>
  <si>
    <t>노원구 푸른도시과
(서울시산악연맹)</t>
    <phoneticPr fontId="3" type="noConversion"/>
  </si>
  <si>
    <t>가좌다목적구장</t>
    <phoneticPr fontId="3" type="noConversion"/>
  </si>
  <si>
    <t>서대문구도시관리공단</t>
    <phoneticPr fontId="3" type="noConversion"/>
  </si>
  <si>
    <t>마포구</t>
    <phoneticPr fontId="3" type="noConversion"/>
  </si>
  <si>
    <t>산악문화체험센터</t>
    <phoneticPr fontId="3" type="noConversion"/>
  </si>
  <si>
    <t>체육진흥괴
(박영식산악문화진흥회)</t>
    <phoneticPr fontId="3" type="noConversion"/>
  </si>
  <si>
    <t>양천구</t>
    <phoneticPr fontId="3" type="noConversion"/>
  </si>
  <si>
    <t>서울시 양천구 안양천로 93</t>
    <phoneticPr fontId="3" type="noConversion"/>
  </si>
  <si>
    <t>연식야구장 겸용</t>
    <phoneticPr fontId="3" type="noConversion"/>
  </si>
  <si>
    <t>영등포구</t>
    <phoneticPr fontId="3" type="noConversion"/>
  </si>
  <si>
    <t>동작구</t>
    <phoneticPr fontId="3" type="noConversion"/>
  </si>
  <si>
    <t>서부공원여가센터
(서울시산악안연맹)</t>
    <phoneticPr fontId="3" type="noConversion"/>
  </si>
  <si>
    <t>인공암벽장</t>
    <phoneticPr fontId="3" type="noConversion"/>
  </si>
  <si>
    <t>강남구도시관리공단</t>
    <phoneticPr fontId="3" type="noConversion"/>
  </si>
  <si>
    <t>서울시 송파구 올림픽로25</t>
  </si>
  <si>
    <t>잠실제1풋살경기장</t>
  </si>
  <si>
    <t>야외체육시설
(주경기장 리모델링으로 2023.7.1. 운영 중단</t>
  </si>
  <si>
    <t>잠실제2풋살경기장</t>
  </si>
  <si>
    <t>야외체육시설</t>
  </si>
  <si>
    <t>잠실제3풋살경기장</t>
  </si>
  <si>
    <t>송파구</t>
    <phoneticPr fontId="3" type="noConversion"/>
  </si>
  <si>
    <t>구로구
(구로구 시설관리공단)</t>
    <phoneticPr fontId="3" type="noConversion"/>
  </si>
  <si>
    <t>송도LNG종합스포츠타운</t>
  </si>
  <si>
    <t>위탁(인천시체육회)</t>
  </si>
  <si>
    <t>위탁운영(계양구체육회)</t>
  </si>
  <si>
    <t>39*18m</t>
  </si>
  <si>
    <t>위탁운영(계양구시설관리공단)</t>
  </si>
  <si>
    <t>40*22m</t>
  </si>
  <si>
    <t>52*30m</t>
  </si>
  <si>
    <t>박촌족구장</t>
  </si>
  <si>
    <t>굴포천족구장</t>
  </si>
  <si>
    <t>박촌게이트볼장</t>
  </si>
  <si>
    <t>동양게이트볼장</t>
  </si>
  <si>
    <t>국제대로하부체육시설</t>
  </si>
  <si>
    <t>백석대교하부체육시설</t>
  </si>
  <si>
    <t>가좌배수지상부체육시설</t>
  </si>
  <si>
    <t>당하게이트볼장</t>
  </si>
  <si>
    <t>인천광역시 서구청</t>
  </si>
  <si>
    <t>불로게이트볼장</t>
  </si>
  <si>
    <t>원당게이트볼장</t>
  </si>
  <si>
    <t>북포풋살장</t>
  </si>
  <si>
    <t>옹진군(백령면)</t>
  </si>
  <si>
    <t>욱죽풋살장</t>
  </si>
  <si>
    <t>옹진군(대청면)</t>
  </si>
  <si>
    <t>덕적게이트볼장(실내)</t>
  </si>
  <si>
    <t>이작게이트볼장(실내)</t>
  </si>
  <si>
    <t>선재게이트볼장(실내)</t>
  </si>
  <si>
    <t>지원교하부제1족구장</t>
    <phoneticPr fontId="3" type="noConversion"/>
  </si>
  <si>
    <t>동구청</t>
    <phoneticPr fontId="3" type="noConversion"/>
  </si>
  <si>
    <t>지원교하부제2족구장</t>
    <phoneticPr fontId="3" type="noConversion"/>
  </si>
  <si>
    <t>동명게이크볼장</t>
    <phoneticPr fontId="3" type="noConversion"/>
  </si>
  <si>
    <t>계림게이크볼장</t>
    <phoneticPr fontId="3" type="noConversion"/>
  </si>
  <si>
    <t>위탁
(서구 족구협회)</t>
    <phoneticPr fontId="3" type="noConversion"/>
  </si>
  <si>
    <t>서구 체육관광과</t>
    <phoneticPr fontId="3" type="noConversion"/>
  </si>
  <si>
    <t>위탁
(서구 파크골프협회)</t>
    <phoneticPr fontId="3" type="noConversion"/>
  </si>
  <si>
    <t>위탁
(서구 체육회)</t>
    <phoneticPr fontId="3" type="noConversion"/>
  </si>
  <si>
    <t>광주광역시 남구체육회</t>
    <phoneticPr fontId="3" type="noConversion"/>
  </si>
  <si>
    <t>중구체육복지센터</t>
    <phoneticPr fontId="3" type="noConversion"/>
  </si>
  <si>
    <t>축구장, 풋살장 검용</t>
    <phoneticPr fontId="3" type="noConversion"/>
  </si>
  <si>
    <t>중구파크골프장</t>
    <phoneticPr fontId="3" type="noConversion"/>
  </si>
  <si>
    <t>중구우드볼장</t>
    <phoneticPr fontId="3" type="noConversion"/>
  </si>
  <si>
    <t>옥녀봉체육시설 내 풋살장</t>
    <phoneticPr fontId="3" type="noConversion"/>
  </si>
  <si>
    <t>관저족구장</t>
    <phoneticPr fontId="3" type="noConversion"/>
  </si>
  <si>
    <t>괴정게이트볼장</t>
    <phoneticPr fontId="3" type="noConversion"/>
  </si>
  <si>
    <t>구봉9단게이트볼장</t>
    <phoneticPr fontId="3" type="noConversion"/>
  </si>
  <si>
    <t>배재게이트볼장</t>
    <phoneticPr fontId="3" type="noConversion"/>
  </si>
  <si>
    <t>목련게이트볼장</t>
    <phoneticPr fontId="3" type="noConversion"/>
  </si>
  <si>
    <t>원앙게이트볼장</t>
    <phoneticPr fontId="3" type="noConversion"/>
  </si>
  <si>
    <t>대자연게이트볼장</t>
    <phoneticPr fontId="3" type="noConversion"/>
  </si>
  <si>
    <t>샘머리게이트볼장</t>
    <phoneticPr fontId="3" type="noConversion"/>
  </si>
  <si>
    <t>남선게이트볼장</t>
    <phoneticPr fontId="3" type="noConversion"/>
  </si>
  <si>
    <t>가수원게이트볼장</t>
    <phoneticPr fontId="3" type="noConversion"/>
  </si>
  <si>
    <t>느리울게이트볼장</t>
    <phoneticPr fontId="3" type="noConversion"/>
  </si>
  <si>
    <t>중보게이트볼장</t>
    <phoneticPr fontId="3" type="noConversion"/>
  </si>
  <si>
    <t>번덕게이트볼장</t>
    <phoneticPr fontId="3" type="noConversion"/>
  </si>
  <si>
    <t>상북향산풋살장</t>
    <phoneticPr fontId="3" type="noConversion"/>
  </si>
  <si>
    <t>상북향산(청구골든)족구장</t>
    <phoneticPr fontId="3" type="noConversion"/>
  </si>
  <si>
    <t>삼남마산마을족구장</t>
    <phoneticPr fontId="3" type="noConversion"/>
  </si>
  <si>
    <t>성인용 1면, 어린이용 1면</t>
    <phoneticPr fontId="3" type="noConversion"/>
  </si>
  <si>
    <t>파크골프장 14홀</t>
    <phoneticPr fontId="3" type="noConversion"/>
  </si>
  <si>
    <t>전의면</t>
    <phoneticPr fontId="3" type="noConversion"/>
  </si>
  <si>
    <t>다정동</t>
    <phoneticPr fontId="3" type="noConversion"/>
  </si>
  <si>
    <t>7.5m</t>
    <phoneticPr fontId="3" type="noConversion"/>
  </si>
  <si>
    <t>안양시공공스포츠클럽</t>
    <phoneticPr fontId="3" type="noConversion"/>
  </si>
  <si>
    <t>안양시 풋살협회</t>
    <phoneticPr fontId="3" type="noConversion"/>
  </si>
  <si>
    <t>안양시 공공스포츠클럽</t>
    <phoneticPr fontId="3" type="noConversion"/>
  </si>
  <si>
    <t>농구장 겸용</t>
    <phoneticPr fontId="3" type="noConversion"/>
  </si>
  <si>
    <t>범계공원</t>
    <phoneticPr fontId="3" type="noConversion"/>
  </si>
  <si>
    <t>창박골배수지</t>
  </si>
  <si>
    <t>광명시</t>
    <phoneticPr fontId="3" type="noConversion"/>
  </si>
  <si>
    <t>하수과</t>
    <phoneticPr fontId="3" type="noConversion"/>
  </si>
  <si>
    <t>팽성레포츠공원</t>
    <phoneticPr fontId="3" type="noConversion"/>
  </si>
  <si>
    <t>평택시(체육진흥과,팽성읍)</t>
    <phoneticPr fontId="3" type="noConversion"/>
  </si>
  <si>
    <t>동부근린공원</t>
    <phoneticPr fontId="3" type="noConversion"/>
  </si>
  <si>
    <t>현신근린공원</t>
    <phoneticPr fontId="3" type="noConversion"/>
  </si>
  <si>
    <t>팽성남산근린공원</t>
    <phoneticPr fontId="3" type="noConversion"/>
  </si>
  <si>
    <t>합정족구장</t>
    <phoneticPr fontId="3" type="noConversion"/>
  </si>
  <si>
    <t>평택시(신평동)</t>
    <phoneticPr fontId="3" type="noConversion"/>
  </si>
  <si>
    <t>평택시(송출 지역경제과, 서탄면)</t>
    <phoneticPr fontId="3" type="noConversion"/>
  </si>
  <si>
    <t>평택시(송툴 지역경제과)</t>
    <phoneticPr fontId="3" type="noConversion"/>
  </si>
  <si>
    <t>진위생활체육시설</t>
    <phoneticPr fontId="3" type="noConversion"/>
  </si>
  <si>
    <t>일동풋살구장</t>
    <phoneticPr fontId="3" type="noConversion"/>
  </si>
  <si>
    <t>용하운동장</t>
    <phoneticPr fontId="3" type="noConversion"/>
  </si>
  <si>
    <t>민속운동장</t>
    <phoneticPr fontId="3" type="noConversion"/>
  </si>
  <si>
    <t>선부배수지</t>
    <phoneticPr fontId="3" type="noConversion"/>
  </si>
  <si>
    <t>수암꿈나무체육공원</t>
    <phoneticPr fontId="3" type="noConversion"/>
  </si>
  <si>
    <t>용신교(사동방향)
게이트볼장</t>
    <phoneticPr fontId="3" type="noConversion"/>
  </si>
  <si>
    <t>고양인공암벽장</t>
    <phoneticPr fontId="3" type="noConversion"/>
  </si>
  <si>
    <t>과천시</t>
    <phoneticPr fontId="3" type="noConversion"/>
  </si>
  <si>
    <t>1면, 1면</t>
    <phoneticPr fontId="3" type="noConversion"/>
  </si>
  <si>
    <t>171
(13*15)</t>
  </si>
  <si>
    <t>조아족구장</t>
    <phoneticPr fontId="3" type="noConversion"/>
  </si>
  <si>
    <t>조아족구클럽</t>
    <phoneticPr fontId="3" type="noConversion"/>
  </si>
  <si>
    <t>내손배수지족구장</t>
    <phoneticPr fontId="3" type="noConversion"/>
  </si>
  <si>
    <t>당돌리풋살구장</t>
    <phoneticPr fontId="3" type="noConversion"/>
  </si>
  <si>
    <t>갈곡리풋살구장</t>
    <phoneticPr fontId="3" type="noConversion"/>
  </si>
  <si>
    <t>연풍리풋살구장</t>
    <phoneticPr fontId="3" type="noConversion"/>
  </si>
  <si>
    <t>운정체육공원풋살구장</t>
    <phoneticPr fontId="3" type="noConversion"/>
  </si>
  <si>
    <t>운정멀티장풋살구장
(운정호수공원)</t>
    <phoneticPr fontId="3" type="noConversion"/>
  </si>
  <si>
    <t>운정건강공원풋살구장</t>
    <phoneticPr fontId="3" type="noConversion"/>
  </si>
  <si>
    <t>국가트레이닝센터풋살구장</t>
    <phoneticPr fontId="3" type="noConversion"/>
  </si>
  <si>
    <t>대한축구협회</t>
    <phoneticPr fontId="3" type="noConversion"/>
  </si>
  <si>
    <t>연풍리체육공원족구장</t>
    <phoneticPr fontId="3" type="noConversion"/>
  </si>
  <si>
    <t>족구협회</t>
    <phoneticPr fontId="3" type="noConversion"/>
  </si>
  <si>
    <t>체육공원내</t>
    <phoneticPr fontId="3" type="noConversion"/>
  </si>
  <si>
    <t>교하체육공원족구장</t>
    <phoneticPr fontId="3" type="noConversion"/>
  </si>
  <si>
    <t>운정체육공원족구장</t>
    <phoneticPr fontId="3" type="noConversion"/>
  </si>
  <si>
    <t>운정건강공원족구장</t>
    <phoneticPr fontId="3" type="noConversion"/>
  </si>
  <si>
    <t>스타디움보고구장족구장</t>
    <phoneticPr fontId="3" type="noConversion"/>
  </si>
  <si>
    <t>공설운동장내</t>
    <phoneticPr fontId="3" type="noConversion"/>
  </si>
  <si>
    <t>족구협회(사유지)</t>
    <phoneticPr fontId="3" type="noConversion"/>
  </si>
  <si>
    <t>학령산내(사유지)</t>
    <phoneticPr fontId="3" type="noConversion"/>
  </si>
  <si>
    <t>철도하부</t>
    <phoneticPr fontId="3" type="noConversion"/>
  </si>
  <si>
    <t>적성체육공원</t>
    <phoneticPr fontId="3" type="noConversion"/>
  </si>
  <si>
    <t>실내,실외</t>
    <phoneticPr fontId="3" type="noConversion"/>
  </si>
  <si>
    <t>실내(막구조)</t>
    <phoneticPr fontId="3" type="noConversion"/>
  </si>
  <si>
    <t>실외,실내</t>
    <phoneticPr fontId="3" type="noConversion"/>
  </si>
  <si>
    <t>샘재게이트볼장</t>
  </si>
  <si>
    <t>신곡게이트볼장</t>
  </si>
  <si>
    <t>봉담과천간고가하부</t>
    <phoneticPr fontId="64" type="noConversion"/>
  </si>
  <si>
    <t>진안동풋살구장</t>
    <phoneticPr fontId="64" type="noConversion"/>
  </si>
  <si>
    <t>비봉면</t>
    <phoneticPr fontId="3" type="noConversion"/>
  </si>
  <si>
    <t>봉담읍</t>
    <phoneticPr fontId="3" type="noConversion"/>
  </si>
  <si>
    <t>팔탄면</t>
    <phoneticPr fontId="3" type="noConversion"/>
  </si>
  <si>
    <t>무봉체육시설</t>
    <phoneticPr fontId="3" type="noConversion"/>
  </si>
  <si>
    <t>동탄5동</t>
    <phoneticPr fontId="3" type="noConversion"/>
  </si>
  <si>
    <t>중동체육시설</t>
    <phoneticPr fontId="3" type="noConversion"/>
  </si>
  <si>
    <t>전곡해양일반산업단지</t>
    <phoneticPr fontId="3" type="noConversion"/>
  </si>
  <si>
    <t>당굴공원</t>
    <phoneticPr fontId="3" type="noConversion"/>
  </si>
  <si>
    <t>행복근린공원</t>
    <phoneticPr fontId="3" type="noConversion"/>
  </si>
  <si>
    <t>큰재봉공원</t>
    <phoneticPr fontId="3" type="noConversion"/>
  </si>
  <si>
    <t>진안동</t>
    <phoneticPr fontId="3" type="noConversion"/>
  </si>
  <si>
    <t>남양1호근린공원</t>
    <phoneticPr fontId="3" type="noConversion"/>
  </si>
  <si>
    <t>봉선체육공원</t>
    <phoneticPr fontId="3" type="noConversion"/>
  </si>
  <si>
    <t>수촌소공원</t>
    <phoneticPr fontId="3" type="noConversion"/>
  </si>
  <si>
    <t>알음공원</t>
    <phoneticPr fontId="3" type="noConversion"/>
  </si>
  <si>
    <t>하길근린공원</t>
    <phoneticPr fontId="3" type="noConversion"/>
  </si>
  <si>
    <t>물빛공원</t>
    <phoneticPr fontId="3" type="noConversion"/>
  </si>
  <si>
    <t>솔빛공원</t>
    <phoneticPr fontId="3" type="noConversion"/>
  </si>
  <si>
    <t>손바닥공원</t>
    <phoneticPr fontId="3" type="noConversion"/>
  </si>
  <si>
    <t>방아다리공원</t>
    <phoneticPr fontId="3" type="noConversion"/>
  </si>
  <si>
    <t>배마루공원</t>
    <phoneticPr fontId="3" type="noConversion"/>
  </si>
  <si>
    <t>장지체육공원</t>
    <phoneticPr fontId="3" type="noConversion"/>
  </si>
  <si>
    <t>용현1저류지</t>
    <phoneticPr fontId="3" type="noConversion"/>
  </si>
  <si>
    <t>매송면</t>
    <phoneticPr fontId="3" type="noConversion"/>
  </si>
  <si>
    <t>서신면</t>
    <phoneticPr fontId="3" type="noConversion"/>
  </si>
  <si>
    <t>양감면</t>
    <phoneticPr fontId="3" type="noConversion"/>
  </si>
  <si>
    <t>장안면</t>
    <phoneticPr fontId="3" type="noConversion"/>
  </si>
  <si>
    <t>풀무골체육시설</t>
    <phoneticPr fontId="3" type="noConversion"/>
  </si>
  <si>
    <t>비봉체육공원</t>
    <phoneticPr fontId="3" type="noConversion"/>
  </si>
  <si>
    <t>화성추모공원</t>
    <phoneticPr fontId="3" type="noConversion"/>
  </si>
  <si>
    <t>용현1호공원</t>
    <phoneticPr fontId="3" type="noConversion"/>
  </si>
  <si>
    <t>화합공원</t>
    <phoneticPr fontId="3" type="noConversion"/>
  </si>
  <si>
    <t>나래공원</t>
    <phoneticPr fontId="3" type="noConversion"/>
  </si>
  <si>
    <t>나눔공원</t>
    <phoneticPr fontId="3" type="noConversion"/>
  </si>
  <si>
    <t>노을공원</t>
    <phoneticPr fontId="3" type="noConversion"/>
  </si>
  <si>
    <t>구봉산근린공원</t>
    <phoneticPr fontId="3" type="noConversion"/>
  </si>
  <si>
    <t>왕배산체육공원</t>
    <phoneticPr fontId="3" type="noConversion"/>
  </si>
  <si>
    <t>봄내체육관(인공암벽장)</t>
  </si>
  <si>
    <t>원주시</t>
    <phoneticPr fontId="3" type="noConversion"/>
  </si>
  <si>
    <t>행구수변공원파크골프장</t>
  </si>
  <si>
    <t>동해시시설관리공단</t>
    <phoneticPr fontId="3" type="noConversion"/>
  </si>
  <si>
    <t>2007
2015</t>
    <phoneticPr fontId="3" type="noConversion"/>
  </si>
  <si>
    <t>동해시망상파크골프장</t>
    <phoneticPr fontId="3" type="noConversion"/>
  </si>
  <si>
    <t>동해시파크골프협회</t>
    <phoneticPr fontId="3" type="noConversion"/>
  </si>
  <si>
    <t>태백시</t>
    <phoneticPr fontId="3" type="noConversion"/>
  </si>
  <si>
    <t>태백시족구경기장</t>
  </si>
  <si>
    <t>속초시족구협회</t>
  </si>
  <si>
    <t>북평그라운드골프장</t>
    <phoneticPr fontId="3" type="noConversion"/>
  </si>
  <si>
    <t>북평면
그라운드골프협회</t>
    <phoneticPr fontId="3" type="noConversion"/>
  </si>
  <si>
    <t>정선게이트볼장</t>
    <phoneticPr fontId="3" type="noConversion"/>
  </si>
  <si>
    <t>신동게이트볼장</t>
    <phoneticPr fontId="3" type="noConversion"/>
  </si>
  <si>
    <t>화천군</t>
    <phoneticPr fontId="3" type="noConversion"/>
  </si>
  <si>
    <t>원통생활체육공원풋살구장</t>
    <phoneticPr fontId="3" type="noConversion"/>
  </si>
  <si>
    <t>용대리풋살구장</t>
    <phoneticPr fontId="3" type="noConversion"/>
  </si>
  <si>
    <t>기린생활체육공원풋살구장</t>
    <phoneticPr fontId="3" type="noConversion"/>
  </si>
  <si>
    <t>서화생활체육공원풋살구장</t>
    <phoneticPr fontId="3" type="noConversion"/>
  </si>
  <si>
    <t>기린면족구장</t>
    <phoneticPr fontId="3" type="noConversion"/>
  </si>
  <si>
    <t>인제그라운드골프장</t>
    <phoneticPr fontId="3" type="noConversion"/>
  </si>
  <si>
    <t>인제군
(시설관리사업소)</t>
    <phoneticPr fontId="3" type="noConversion"/>
  </si>
  <si>
    <t>양양군 남대천시설사업소</t>
    <phoneticPr fontId="3" type="noConversion"/>
  </si>
  <si>
    <t>백운면</t>
    <phoneticPr fontId="3" type="noConversion"/>
  </si>
  <si>
    <t>옥천상계체육공원
풋살장</t>
    <phoneticPr fontId="3" type="noConversion"/>
  </si>
  <si>
    <t>옥천상계체육공원
족구장</t>
    <phoneticPr fontId="3" type="noConversion"/>
  </si>
  <si>
    <t>적하리족구장</t>
    <phoneticPr fontId="3" type="noConversion"/>
  </si>
  <si>
    <t>옥천상계체육공원
그라운드골프장</t>
    <phoneticPr fontId="3" type="noConversion"/>
  </si>
  <si>
    <t>단양풋살장</t>
    <phoneticPr fontId="3" type="noConversion"/>
  </si>
  <si>
    <t>매포생활체육공원
(풋살장)</t>
    <phoneticPr fontId="3" type="noConversion"/>
  </si>
  <si>
    <t>상진생활체육공원
족구장</t>
    <phoneticPr fontId="3" type="noConversion"/>
  </si>
  <si>
    <t>영춘체육공원
배구장/족구장</t>
    <phoneticPr fontId="3" type="noConversion"/>
  </si>
  <si>
    <t>적성생활체육공원
족구장</t>
    <phoneticPr fontId="3" type="noConversion"/>
  </si>
  <si>
    <t>대강생활체육공원
족구장</t>
    <phoneticPr fontId="3" type="noConversion"/>
  </si>
  <si>
    <t>별곡생태체육공원
(파크골프장)</t>
    <phoneticPr fontId="3" type="noConversion"/>
  </si>
  <si>
    <t>어상천체육공원</t>
    <phoneticPr fontId="3" type="noConversion"/>
  </si>
  <si>
    <t>상진생활체육공원
다목적구장</t>
    <phoneticPr fontId="3" type="noConversion"/>
  </si>
  <si>
    <t>당진시</t>
    <phoneticPr fontId="3" type="noConversion"/>
  </si>
  <si>
    <t>당진시
(체육진흥과)</t>
    <phoneticPr fontId="3" type="noConversion"/>
  </si>
  <si>
    <t>당진시
(시설관리사업소)</t>
    <phoneticPr fontId="3" type="noConversion"/>
  </si>
  <si>
    <t>당진시
(수도과)</t>
    <phoneticPr fontId="3" type="noConversion"/>
  </si>
  <si>
    <t>충남교츅청 당진교육지원청</t>
    <phoneticPr fontId="3" type="noConversion"/>
  </si>
  <si>
    <t>석문국가산단
관리 이전</t>
    <phoneticPr fontId="3" type="noConversion"/>
  </si>
  <si>
    <t>송악국가산단
관리 이전</t>
    <phoneticPr fontId="3" type="noConversion"/>
  </si>
  <si>
    <t>천안시</t>
    <phoneticPr fontId="3" type="noConversion"/>
  </si>
  <si>
    <t>보령시</t>
    <phoneticPr fontId="3" type="noConversion"/>
  </si>
  <si>
    <t>굴다리하부공간</t>
  </si>
  <si>
    <t>지산체육공원</t>
  </si>
  <si>
    <t>서산파크골프장</t>
  </si>
  <si>
    <t>서산시(체육진흥과)</t>
  </si>
  <si>
    <t>운산게이트볼장</t>
  </si>
  <si>
    <t>서산시게이트볼협회
(운산게이트볼분회)</t>
    <phoneticPr fontId="3" type="noConversion"/>
  </si>
  <si>
    <t>부춘산게이트볼장</t>
  </si>
  <si>
    <t>서산시게이트볼협회
(부춘동게이트볼분회)</t>
    <phoneticPr fontId="3" type="noConversion"/>
  </si>
  <si>
    <t>현대아파트게이트볼장</t>
  </si>
  <si>
    <t>명륜게이트볼장</t>
  </si>
  <si>
    <t>동문1동게이트볼장</t>
  </si>
  <si>
    <t>서산시게이트볼협회
(동문1동게이트볼분회)</t>
    <phoneticPr fontId="3" type="noConversion"/>
  </si>
  <si>
    <t>동문2동게이트볼장</t>
  </si>
  <si>
    <t>서산시게이트볼협회
(동문2동게이트볼분회)</t>
    <phoneticPr fontId="3" type="noConversion"/>
  </si>
  <si>
    <t>계룡시(문화체육관광실)</t>
  </si>
  <si>
    <t>청양군</t>
    <phoneticPr fontId="3" type="noConversion"/>
  </si>
  <si>
    <t>홍주종합경기장
족구장</t>
  </si>
  <si>
    <t>광청생활체육공원
족구장</t>
  </si>
  <si>
    <t>홍성파크골프장</t>
  </si>
  <si>
    <t>홍성그라운드골프장</t>
  </si>
  <si>
    <t>광천그라운드골프장</t>
  </si>
  <si>
    <t>예산군 교육체육과</t>
  </si>
  <si>
    <t>그늘막</t>
  </si>
  <si>
    <t>노지</t>
  </si>
  <si>
    <t>덕산면사무소</t>
  </si>
  <si>
    <t>예산족구장1</t>
  </si>
  <si>
    <t>예산읍</t>
  </si>
  <si>
    <t>예산족구장2</t>
  </si>
  <si>
    <t>신례원족구장</t>
  </si>
  <si>
    <t>삽교읍족구장</t>
  </si>
  <si>
    <t>삽교읍</t>
  </si>
  <si>
    <t>삽교읍족구장(풋살장)</t>
  </si>
  <si>
    <t>신양면족구장</t>
  </si>
  <si>
    <t>신양면</t>
  </si>
  <si>
    <t>광시면족구장(한우테마공원)</t>
  </si>
  <si>
    <t>광시면</t>
  </si>
  <si>
    <t>대률리족구장</t>
  </si>
  <si>
    <t>대흥면</t>
  </si>
  <si>
    <t>손지리족구장</t>
  </si>
  <si>
    <t>응봉면족구장</t>
  </si>
  <si>
    <t>응봉면</t>
  </si>
  <si>
    <t>광천리족구장</t>
  </si>
  <si>
    <t>덕산면</t>
  </si>
  <si>
    <t>상가리족구장</t>
  </si>
  <si>
    <t>봉산면족구장</t>
  </si>
  <si>
    <t>고덕면족구장(대천하수처리장)</t>
  </si>
  <si>
    <t>고덕면</t>
  </si>
  <si>
    <t>무한천체육공원파크골프장</t>
  </si>
  <si>
    <t>둔치</t>
  </si>
  <si>
    <t>비봉생활체육풋살장</t>
  </si>
  <si>
    <t>계북다목정구장(그라운드골프장)</t>
    <phoneticPr fontId="3" type="noConversion"/>
  </si>
  <si>
    <t>체육문화센터 안 풋살장</t>
    <phoneticPr fontId="3" type="noConversion"/>
  </si>
  <si>
    <t>남해파크골프장</t>
    <phoneticPr fontId="3" type="noConversion"/>
  </si>
  <si>
    <t>서해파크골프장</t>
    <phoneticPr fontId="3" type="noConversion"/>
  </si>
  <si>
    <t>하당근린공원파크골프장</t>
    <phoneticPr fontId="3" type="noConversion"/>
  </si>
  <si>
    <t>북항파크골프장</t>
    <phoneticPr fontId="3" type="noConversion"/>
  </si>
  <si>
    <t>위탁(곡성족구협회)</t>
    <phoneticPr fontId="3" type="noConversion"/>
  </si>
  <si>
    <t>위탁
(곡성그라운드골프협회)</t>
    <phoneticPr fontId="3" type="noConversion"/>
  </si>
  <si>
    <t>남구 연일읍 동문리 15-3</t>
    <phoneticPr fontId="3" type="noConversion"/>
  </si>
  <si>
    <t>연일족구장</t>
  </si>
  <si>
    <t>연일읍체육회</t>
    <phoneticPr fontId="3" type="noConversion"/>
  </si>
  <si>
    <t xml:space="preserve"> 남구 동해면 약전리 370-1</t>
    <phoneticPr fontId="3" type="noConversion"/>
  </si>
  <si>
    <t>동해면민족구장</t>
    <phoneticPr fontId="3" type="noConversion"/>
  </si>
  <si>
    <t>동해문화체육회</t>
    <phoneticPr fontId="3" type="noConversion"/>
  </si>
  <si>
    <t>북구 흥해읍 초곡리 998</t>
    <phoneticPr fontId="3" type="noConversion"/>
  </si>
  <si>
    <t>흥해옥성족구장</t>
    <phoneticPr fontId="3" type="noConversion"/>
  </si>
  <si>
    <t>흥해읍체육회</t>
    <phoneticPr fontId="3" type="noConversion"/>
  </si>
  <si>
    <t>남구 대도동</t>
    <phoneticPr fontId="3" type="noConversion"/>
  </si>
  <si>
    <t>상대족구장</t>
    <phoneticPr fontId="3" type="noConversion"/>
  </si>
  <si>
    <t>북구 양덕동 1850</t>
    <phoneticPr fontId="3" type="noConversion"/>
  </si>
  <si>
    <t>양덕체육공원족구장</t>
    <phoneticPr fontId="3" type="noConversion"/>
  </si>
  <si>
    <t>남구 송도동 254-100</t>
    <phoneticPr fontId="3" type="noConversion"/>
  </si>
  <si>
    <t>송도솔밭족구장</t>
    <phoneticPr fontId="3" type="noConversion"/>
  </si>
  <si>
    <t>남구 일월동 713</t>
    <phoneticPr fontId="3" type="noConversion"/>
  </si>
  <si>
    <t>청림운동장족구장</t>
    <phoneticPr fontId="3" type="noConversion"/>
  </si>
  <si>
    <t>북구 기계면 봉계길 46</t>
    <phoneticPr fontId="3" type="noConversion"/>
  </si>
  <si>
    <t>봉좌마을족구장</t>
    <phoneticPr fontId="3" type="noConversion"/>
  </si>
  <si>
    <t>북구 천마로 161</t>
    <phoneticPr fontId="3" type="noConversion"/>
  </si>
  <si>
    <t>장량2근린공원족구장</t>
    <phoneticPr fontId="3" type="noConversion"/>
  </si>
  <si>
    <t>대송면 운제산</t>
    <phoneticPr fontId="3" type="noConversion"/>
  </si>
  <si>
    <t>운제산족구장</t>
    <phoneticPr fontId="3" type="noConversion"/>
  </si>
  <si>
    <t>북구 흥해읍 용전리 965</t>
    <phoneticPr fontId="3" type="noConversion"/>
  </si>
  <si>
    <t>곡강파크골프장</t>
    <phoneticPr fontId="3" type="noConversion"/>
  </si>
  <si>
    <t>납구 지곡로 212번길 11</t>
    <phoneticPr fontId="3" type="noConversion"/>
  </si>
  <si>
    <t>지곡파크골프장</t>
    <phoneticPr fontId="3" type="noConversion"/>
  </si>
  <si>
    <t>지곡파크골프동호회</t>
    <phoneticPr fontId="3" type="noConversion"/>
  </si>
  <si>
    <t>남구 형산강북로 371</t>
    <phoneticPr fontId="3" type="noConversion"/>
  </si>
  <si>
    <t>형산장애인파크골프장</t>
    <phoneticPr fontId="3" type="noConversion"/>
  </si>
  <si>
    <t>포항장애인협회</t>
    <phoneticPr fontId="3" type="noConversion"/>
  </si>
  <si>
    <t>남구 해도동 134-6</t>
    <phoneticPr fontId="3" type="noConversion"/>
  </si>
  <si>
    <t>형산강파크골프장</t>
    <phoneticPr fontId="3" type="noConversion"/>
  </si>
  <si>
    <t>체육산업과</t>
    <phoneticPr fontId="3" type="noConversion"/>
  </si>
  <si>
    <t>남구 연일읍 괴정리 86</t>
    <phoneticPr fontId="3" type="noConversion"/>
  </si>
  <si>
    <t>연일게이트볼장</t>
  </si>
  <si>
    <t>남구 동해면 도구리 729-3</t>
    <phoneticPr fontId="3" type="noConversion"/>
  </si>
  <si>
    <t>동해면게이트볼장</t>
    <phoneticPr fontId="3" type="noConversion"/>
  </si>
  <si>
    <t>북구 흥해읍  망천리 1033-3</t>
    <phoneticPr fontId="3" type="noConversion"/>
  </si>
  <si>
    <t>망천리게이트볼장</t>
    <phoneticPr fontId="3" type="noConversion"/>
  </si>
  <si>
    <t>북구 신광면 토성리 488-1</t>
    <phoneticPr fontId="3" type="noConversion"/>
  </si>
  <si>
    <t>신광게이트볼장</t>
    <phoneticPr fontId="3" type="noConversion"/>
  </si>
  <si>
    <t>북구 흥해읍 학천리</t>
    <phoneticPr fontId="3" type="noConversion"/>
  </si>
  <si>
    <t>학천리게이트볼장</t>
    <phoneticPr fontId="3" type="noConversion"/>
  </si>
  <si>
    <t>남구 송도동 254-215</t>
    <phoneticPr fontId="3" type="noConversion"/>
  </si>
  <si>
    <t>송도게이트볼장</t>
    <phoneticPr fontId="3" type="noConversion"/>
  </si>
  <si>
    <t>남구 오천읍 원리</t>
    <phoneticPr fontId="3" type="noConversion"/>
  </si>
  <si>
    <t>오천게이트볼장</t>
    <phoneticPr fontId="3" type="noConversion"/>
  </si>
  <si>
    <t>남구 오천읍 문덕리</t>
    <phoneticPr fontId="3" type="noConversion"/>
  </si>
  <si>
    <t>문덕리게이트볼장</t>
    <phoneticPr fontId="3" type="noConversion"/>
  </si>
  <si>
    <t>남구 호미곶면</t>
    <phoneticPr fontId="3" type="noConversion"/>
  </si>
  <si>
    <t>호미곶게이트볼장</t>
    <phoneticPr fontId="3" type="noConversion"/>
  </si>
  <si>
    <t>남구 대송면 복지회관 내</t>
    <phoneticPr fontId="3" type="noConversion"/>
  </si>
  <si>
    <t>대송면복지회관게이트볼장</t>
    <phoneticPr fontId="3" type="noConversion"/>
  </si>
  <si>
    <t>구룡포읍 구룡포리</t>
    <phoneticPr fontId="3" type="noConversion"/>
  </si>
  <si>
    <t>구룡포게이트볼장</t>
    <phoneticPr fontId="3" type="noConversion"/>
  </si>
  <si>
    <t>북구 기북면</t>
    <phoneticPr fontId="3" type="noConversion"/>
  </si>
  <si>
    <t>기북면게이트볼장</t>
    <phoneticPr fontId="3" type="noConversion"/>
  </si>
  <si>
    <t>남구 상대동</t>
    <phoneticPr fontId="3" type="noConversion"/>
  </si>
  <si>
    <t>상대동게이트볼장</t>
    <phoneticPr fontId="3" type="noConversion"/>
  </si>
  <si>
    <t>북구 죽장면</t>
    <phoneticPr fontId="3" type="noConversion"/>
  </si>
  <si>
    <t>죽장면게이트볼장</t>
    <phoneticPr fontId="3" type="noConversion"/>
  </si>
  <si>
    <t>북구 장량동 양덕체육공원 내</t>
    <phoneticPr fontId="3" type="noConversion"/>
  </si>
  <si>
    <t>양덕체육공원게이트볼장</t>
    <phoneticPr fontId="3" type="noConversion"/>
  </si>
  <si>
    <t>남구 장기면</t>
    <phoneticPr fontId="3" type="noConversion"/>
  </si>
  <si>
    <t>임중리게이트볼장</t>
    <phoneticPr fontId="3" type="noConversion"/>
  </si>
  <si>
    <t>읍내리게이트볼장</t>
    <phoneticPr fontId="3" type="noConversion"/>
  </si>
  <si>
    <t>학계리게이트볼장</t>
    <phoneticPr fontId="3" type="noConversion"/>
  </si>
  <si>
    <t>북구 청하면</t>
    <phoneticPr fontId="3" type="noConversion"/>
  </si>
  <si>
    <t>청하게이트볼장</t>
    <phoneticPr fontId="3" type="noConversion"/>
  </si>
  <si>
    <t>북구 송라면</t>
    <phoneticPr fontId="3" type="noConversion"/>
  </si>
  <si>
    <t>송라게이트볼장</t>
    <phoneticPr fontId="3" type="noConversion"/>
  </si>
  <si>
    <t>북구 양학동</t>
    <phoneticPr fontId="3" type="noConversion"/>
  </si>
  <si>
    <t>양학게이트볼장</t>
    <phoneticPr fontId="3" type="noConversion"/>
  </si>
  <si>
    <t>북구 용흥동 대안지 체육공원 내</t>
    <phoneticPr fontId="3" type="noConversion"/>
  </si>
  <si>
    <t>대안지체육공원게이트볼장</t>
    <phoneticPr fontId="3" type="noConversion"/>
  </si>
  <si>
    <t>남구 청림동 문화복지회관</t>
    <phoneticPr fontId="3" type="noConversion"/>
  </si>
  <si>
    <t>청림문화복지회관게이트볼장</t>
    <phoneticPr fontId="3" type="noConversion"/>
  </si>
  <si>
    <t>남구 지곡동</t>
    <phoneticPr fontId="3" type="noConversion"/>
  </si>
  <si>
    <t>지곡게이트볼장</t>
    <phoneticPr fontId="3" type="noConversion"/>
  </si>
  <si>
    <t>북구 환호동</t>
    <phoneticPr fontId="3" type="noConversion"/>
  </si>
  <si>
    <t>환호공원게이트볼장</t>
    <phoneticPr fontId="3" type="noConversion"/>
  </si>
  <si>
    <t>포항국제클라이밍센터</t>
    <phoneticPr fontId="3" type="noConversion"/>
  </si>
  <si>
    <t>경주시 동천동 720-2</t>
    <phoneticPr fontId="3" type="noConversion"/>
  </si>
  <si>
    <t>북천둔치생활체육공원족구장</t>
  </si>
  <si>
    <t>경주시 체육진흥과</t>
    <phoneticPr fontId="3" type="noConversion"/>
  </si>
  <si>
    <t>야간조명 유</t>
    <phoneticPr fontId="3" type="noConversion"/>
  </si>
  <si>
    <t>형산강체육공원족구장</t>
  </si>
  <si>
    <t>안강읍 산대리 1258</t>
    <phoneticPr fontId="3" type="noConversion"/>
  </si>
  <si>
    <t>안강산대운동장족구장</t>
  </si>
  <si>
    <t>안강읍 근계리 1418-472</t>
    <phoneticPr fontId="3" type="noConversion"/>
  </si>
  <si>
    <t>안강생활체육공원족구장</t>
  </si>
  <si>
    <t>경주시 안강읍</t>
    <phoneticPr fontId="3" type="noConversion"/>
  </si>
  <si>
    <t>내남면 덕천리 897-3</t>
    <phoneticPr fontId="3" type="noConversion"/>
  </si>
  <si>
    <t>내남생활체육공원족구장</t>
  </si>
  <si>
    <t>경주시 내남면</t>
    <phoneticPr fontId="3" type="noConversion"/>
  </si>
  <si>
    <t>건천생활체육공원족구장</t>
  </si>
  <si>
    <t>경주시 건천읍</t>
    <phoneticPr fontId="3" type="noConversion"/>
  </si>
  <si>
    <t>외동생활체육공원족구장</t>
  </si>
  <si>
    <t>경주시 외동읍</t>
    <phoneticPr fontId="3" type="noConversion"/>
  </si>
  <si>
    <t>산내면 의곡리 591-43</t>
    <phoneticPr fontId="3" type="noConversion"/>
  </si>
  <si>
    <t>산내생활체육공원족구장</t>
  </si>
  <si>
    <t>경주시 산내면</t>
    <phoneticPr fontId="3" type="noConversion"/>
  </si>
  <si>
    <t>경주시 구황동 7-1</t>
    <phoneticPr fontId="3" type="noConversion"/>
  </si>
  <si>
    <t>경주시 석장동 1175-11</t>
    <phoneticPr fontId="3" type="noConversion"/>
  </si>
  <si>
    <t>북천그라운드골프1구장</t>
    <phoneticPr fontId="3" type="noConversion"/>
  </si>
  <si>
    <t>경주시그라운드골프연합회</t>
    <phoneticPr fontId="3" type="noConversion"/>
  </si>
  <si>
    <t>경주시 동천동 574</t>
    <phoneticPr fontId="3" type="noConversion"/>
  </si>
  <si>
    <t>북천그라운드골프2구장</t>
    <phoneticPr fontId="3" type="noConversion"/>
  </si>
  <si>
    <t>경주시 감포읍 전촌리 670-2</t>
    <phoneticPr fontId="3" type="noConversion"/>
  </si>
  <si>
    <t>감포그라운드골프장</t>
    <phoneticPr fontId="3" type="noConversion"/>
  </si>
  <si>
    <t>경주시 감포읍</t>
    <phoneticPr fontId="3" type="noConversion"/>
  </si>
  <si>
    <t>경주시 황성동 산1-1
(황성공원 내, 축구공원 3구장 옆)</t>
    <phoneticPr fontId="3" type="noConversion"/>
  </si>
  <si>
    <t>황성공원황성게이트볼장</t>
  </si>
  <si>
    <t>1990
2007</t>
    <phoneticPr fontId="3" type="noConversion"/>
  </si>
  <si>
    <t>경주시 건천읍 천포리 320-2</t>
    <phoneticPr fontId="3" type="noConversion"/>
  </si>
  <si>
    <t>건천게이트볼장(천포)</t>
    <phoneticPr fontId="3" type="noConversion"/>
  </si>
  <si>
    <t>경주시 건천읍 화천리 533-7</t>
    <phoneticPr fontId="3" type="noConversion"/>
  </si>
  <si>
    <t>건천게이트볼장(화천)</t>
    <phoneticPr fontId="3" type="noConversion"/>
  </si>
  <si>
    <t>경주시 외동읍 입실리 1352(입실교 밑)</t>
    <phoneticPr fontId="3" type="noConversion"/>
  </si>
  <si>
    <t>외동게이트볼장</t>
    <phoneticPr fontId="3" type="noConversion"/>
  </si>
  <si>
    <t>경주시 용강동 1301</t>
    <phoneticPr fontId="3" type="noConversion"/>
  </si>
  <si>
    <t>용강게이트볼장</t>
    <phoneticPr fontId="3" type="noConversion"/>
  </si>
  <si>
    <t>경주시 안강읍 산대리 1116-1</t>
    <phoneticPr fontId="3" type="noConversion"/>
  </si>
  <si>
    <t>안강산대게이트볼장</t>
    <phoneticPr fontId="3" type="noConversion"/>
  </si>
  <si>
    <t>경주시 안강읍 근계리 1418-472</t>
    <phoneticPr fontId="3" type="noConversion"/>
  </si>
  <si>
    <t>안강근계게이트볼장</t>
    <phoneticPr fontId="3" type="noConversion"/>
  </si>
  <si>
    <t>경주시 충효동 130(충효교 밑)</t>
    <phoneticPr fontId="3" type="noConversion"/>
  </si>
  <si>
    <t>선도게이트볼장(충효)</t>
    <phoneticPr fontId="3" type="noConversion"/>
  </si>
  <si>
    <t>경주시 광명동 232-1(광명육교 밑)</t>
    <phoneticPr fontId="3" type="noConversion"/>
  </si>
  <si>
    <t>선도게이트볼장(광명)</t>
    <phoneticPr fontId="3" type="noConversion"/>
  </si>
  <si>
    <t>경주시 현곡면 무과리 257-3(무과교 밑)</t>
    <phoneticPr fontId="3" type="noConversion"/>
  </si>
  <si>
    <t>현곡게이트볼장</t>
    <phoneticPr fontId="3" type="noConversion"/>
  </si>
  <si>
    <t>경주시 시래동 1021</t>
    <phoneticPr fontId="3" type="noConversion"/>
  </si>
  <si>
    <t>불국게이트볼장</t>
    <phoneticPr fontId="3" type="noConversion"/>
  </si>
  <si>
    <t>경주시 감포읍 전동리 224</t>
    <phoneticPr fontId="3" type="noConversion"/>
  </si>
  <si>
    <t>감포게이트볼장</t>
    <phoneticPr fontId="3" type="noConversion"/>
  </si>
  <si>
    <t>내남게이트볼장</t>
    <phoneticPr fontId="3" type="noConversion"/>
  </si>
  <si>
    <t>경주시 천북면 모아리 206-1</t>
    <phoneticPr fontId="3" type="noConversion"/>
  </si>
  <si>
    <t>천북모아게이트볼장</t>
    <phoneticPr fontId="3" type="noConversion"/>
  </si>
  <si>
    <t>경주시 천군동 산30-3</t>
    <phoneticPr fontId="3" type="noConversion"/>
  </si>
  <si>
    <t>보덕게이트볼장</t>
    <phoneticPr fontId="3" type="noConversion"/>
  </si>
  <si>
    <t>경주시 서면 아화리 404-59</t>
    <phoneticPr fontId="3" type="noConversion"/>
  </si>
  <si>
    <t>서면게이트볼장</t>
    <phoneticPr fontId="3" type="noConversion"/>
  </si>
  <si>
    <t>경주시 산내면 의곡리 591-43</t>
    <phoneticPr fontId="3" type="noConversion"/>
  </si>
  <si>
    <t>산내게이트볼장</t>
    <phoneticPr fontId="3" type="noConversion"/>
  </si>
  <si>
    <t>경주시 문무대왕면 입천리 58-1</t>
    <phoneticPr fontId="3" type="noConversion"/>
  </si>
  <si>
    <t>문무대왕면게이트볼장</t>
    <phoneticPr fontId="3" type="noConversion"/>
  </si>
  <si>
    <t>경주시 안강읍 육통리 1766-1</t>
    <phoneticPr fontId="3" type="noConversion"/>
  </si>
  <si>
    <t>안강육통게이트볼장</t>
    <phoneticPr fontId="3" type="noConversion"/>
  </si>
  <si>
    <t>경주베이스볼파크
인공암벽장</t>
    <phoneticPr fontId="3" type="noConversion"/>
  </si>
  <si>
    <t>삼락동 24-1</t>
    <phoneticPr fontId="3" type="noConversion"/>
  </si>
  <si>
    <t>김천시민족구장</t>
    <phoneticPr fontId="3" type="noConversion"/>
  </si>
  <si>
    <t>스포츠산업과</t>
    <phoneticPr fontId="3" type="noConversion"/>
  </si>
  <si>
    <t>지좌동 140</t>
    <phoneticPr fontId="3" type="noConversion"/>
  </si>
  <si>
    <t>김천파크골프장</t>
  </si>
  <si>
    <t>모암동 302-2</t>
    <phoneticPr fontId="3" type="noConversion"/>
  </si>
  <si>
    <t>김천그라운드골프장</t>
  </si>
  <si>
    <t>아포읍 국사리 75-2</t>
    <phoneticPr fontId="3" type="noConversion"/>
  </si>
  <si>
    <t>아포게이트볼장</t>
    <phoneticPr fontId="3" type="noConversion"/>
  </si>
  <si>
    <t>감문면 삼성리 608</t>
    <phoneticPr fontId="3" type="noConversion"/>
  </si>
  <si>
    <t>감문게이트볼장</t>
    <phoneticPr fontId="3" type="noConversion"/>
  </si>
  <si>
    <t>건설도시과</t>
    <phoneticPr fontId="3" type="noConversion"/>
  </si>
  <si>
    <t>남면 월명리 239-1</t>
    <phoneticPr fontId="3" type="noConversion"/>
  </si>
  <si>
    <t>월명게이트볼장</t>
    <phoneticPr fontId="3" type="noConversion"/>
  </si>
  <si>
    <t>농소면 입석리 1416-5</t>
    <phoneticPr fontId="3" type="noConversion"/>
  </si>
  <si>
    <t>농소게이트볼장</t>
    <phoneticPr fontId="3" type="noConversion"/>
  </si>
  <si>
    <t>지례면 도곡리 747</t>
    <phoneticPr fontId="3" type="noConversion"/>
  </si>
  <si>
    <t>산내들공원게이트볼장</t>
  </si>
  <si>
    <t>조마면 강곡리 976-88</t>
    <phoneticPr fontId="3" type="noConversion"/>
  </si>
  <si>
    <t>조마게이트볼장</t>
    <phoneticPr fontId="3" type="noConversion"/>
  </si>
  <si>
    <t>어모면 중왕리 710</t>
    <phoneticPr fontId="3" type="noConversion"/>
  </si>
  <si>
    <t>어모게이트볼장</t>
    <phoneticPr fontId="3" type="noConversion"/>
  </si>
  <si>
    <t>덕곡동 1076</t>
    <phoneticPr fontId="3" type="noConversion"/>
  </si>
  <si>
    <t>덕곡체육공원게이트볼장</t>
  </si>
  <si>
    <t>산림녹지과</t>
    <phoneticPr fontId="3" type="noConversion"/>
  </si>
  <si>
    <t>응명동 61-2번지 일원</t>
    <phoneticPr fontId="3" type="noConversion"/>
  </si>
  <si>
    <t>김천매목게이트볼장</t>
  </si>
  <si>
    <t>김천종합스포츠타운
인공암벽장</t>
    <phoneticPr fontId="3" type="noConversion"/>
  </si>
  <si>
    <t>김천시시설관리공단</t>
    <phoneticPr fontId="3" type="noConversion"/>
  </si>
  <si>
    <t>용상동 1553-1</t>
    <phoneticPr fontId="3" type="noConversion"/>
  </si>
  <si>
    <t>용상체육공원족구장</t>
  </si>
  <si>
    <t>수하동 797-22</t>
    <phoneticPr fontId="3" type="noConversion"/>
  </si>
  <si>
    <t>수하동족구장</t>
  </si>
  <si>
    <t>경상북도 안동시 정상동 779</t>
    <phoneticPr fontId="3" type="noConversion"/>
  </si>
  <si>
    <t>강남파크골프장</t>
    <phoneticPr fontId="3" type="noConversion"/>
  </si>
  <si>
    <t>경상북도 안동시 용상동 1553-1</t>
    <phoneticPr fontId="3" type="noConversion"/>
  </si>
  <si>
    <t>용상파크골프장</t>
    <phoneticPr fontId="3" type="noConversion"/>
  </si>
  <si>
    <t>경상북도 안동시 성곡동 213</t>
    <phoneticPr fontId="3" type="noConversion"/>
  </si>
  <si>
    <t>경상북도 안동시 옥야동 424</t>
    <phoneticPr fontId="3" type="noConversion"/>
  </si>
  <si>
    <t>안동그라운드골프장</t>
  </si>
  <si>
    <t>경상북도 안동시 북후면 옹천리 442-5</t>
    <phoneticPr fontId="3" type="noConversion"/>
  </si>
  <si>
    <t>북후옹천리게이트볼장</t>
  </si>
  <si>
    <t>경상북도 안동시 임하면 임하리 576-2</t>
    <phoneticPr fontId="3" type="noConversion"/>
  </si>
  <si>
    <t>임하면임하1리게이트볼장</t>
  </si>
  <si>
    <t>경상북도 안동시 풍천면 신성리 939</t>
    <phoneticPr fontId="3" type="noConversion"/>
  </si>
  <si>
    <t>신성리게이트볼장</t>
  </si>
  <si>
    <t>경상북도 안동시 일직면 운산리 61</t>
    <phoneticPr fontId="3" type="noConversion"/>
  </si>
  <si>
    <t>일직면게이트볼장</t>
  </si>
  <si>
    <t>경상북도 안동시 남선면 신석리 478-4</t>
    <phoneticPr fontId="3" type="noConversion"/>
  </si>
  <si>
    <t>신석리게이트볼장</t>
  </si>
  <si>
    <t>경상북도 안동시 풍산읍 괴정리 512-3</t>
    <phoneticPr fontId="3" type="noConversion"/>
  </si>
  <si>
    <t>풍산읍괴정리게이트볼장</t>
  </si>
  <si>
    <t>경상북도 안동시 옥야동 398-11</t>
    <phoneticPr fontId="3" type="noConversion"/>
  </si>
  <si>
    <t>2014, 2019 증축</t>
    <phoneticPr fontId="3" type="noConversion"/>
  </si>
  <si>
    <t>낙동제방길 200</t>
    <phoneticPr fontId="3" type="noConversion"/>
  </si>
  <si>
    <t>구미시
(하천과)</t>
    <phoneticPr fontId="3" type="noConversion"/>
  </si>
  <si>
    <t>족구장 8면</t>
    <phoneticPr fontId="3" type="noConversion"/>
  </si>
  <si>
    <t>박정희로 375-20</t>
    <phoneticPr fontId="3" type="noConversion"/>
  </si>
  <si>
    <t>보조경기장</t>
    <phoneticPr fontId="3" type="noConversion"/>
  </si>
  <si>
    <t>3공단1로</t>
    <phoneticPr fontId="3" type="noConversion"/>
  </si>
  <si>
    <t>구미시
(공원녹지과)</t>
    <phoneticPr fontId="3" type="noConversion"/>
  </si>
  <si>
    <t>옥계2공단로3길 133</t>
    <phoneticPr fontId="3" type="noConversion"/>
  </si>
  <si>
    <t>선산읍 노상리 산13</t>
    <phoneticPr fontId="3" type="noConversion"/>
  </si>
  <si>
    <t>선산노상리뒷골체육시설</t>
  </si>
  <si>
    <t>구미시
(새마을과)</t>
    <phoneticPr fontId="3" type="noConversion"/>
  </si>
  <si>
    <t>신동 643번지</t>
    <phoneticPr fontId="3" type="noConversion"/>
  </si>
  <si>
    <t>공단동 296-30</t>
    <phoneticPr fontId="3" type="noConversion"/>
  </si>
  <si>
    <t>공단지구어린이공원족구장</t>
  </si>
  <si>
    <t>상모동 266-11</t>
    <phoneticPr fontId="3" type="noConversion"/>
  </si>
  <si>
    <t>아이러브공원족구장</t>
  </si>
  <si>
    <t>상모동 63-1</t>
    <phoneticPr fontId="3" type="noConversion"/>
  </si>
  <si>
    <t>여울공원</t>
    <phoneticPr fontId="3" type="noConversion"/>
  </si>
  <si>
    <t>임은동 산 7</t>
    <phoneticPr fontId="3" type="noConversion"/>
  </si>
  <si>
    <t>임오체육공원족구장</t>
  </si>
  <si>
    <t>도량동 113</t>
    <phoneticPr fontId="3" type="noConversion"/>
  </si>
  <si>
    <t>도량희망공원족구장</t>
  </si>
  <si>
    <t>도량동 80</t>
    <phoneticPr fontId="3" type="noConversion"/>
  </si>
  <si>
    <t>소롯골공원족구장</t>
  </si>
  <si>
    <t>봉곡동 197</t>
    <phoneticPr fontId="3" type="noConversion"/>
  </si>
  <si>
    <t>봉곡도서관공원족구장</t>
  </si>
  <si>
    <t>봉곡동217-1</t>
    <phoneticPr fontId="3" type="noConversion"/>
  </si>
  <si>
    <t>싸리골공원족구장</t>
  </si>
  <si>
    <t>남통동 24-10</t>
    <phoneticPr fontId="3" type="noConversion"/>
  </si>
  <si>
    <t>남통동족구장(녹지)</t>
  </si>
  <si>
    <t>송정동 16</t>
    <phoneticPr fontId="3" type="noConversion"/>
  </si>
  <si>
    <t>송정배수지공원족구장</t>
  </si>
  <si>
    <t>신평동 6-38</t>
    <phoneticPr fontId="3" type="noConversion"/>
  </si>
  <si>
    <t>양지공원족구장</t>
  </si>
  <si>
    <t>황상동 268</t>
    <phoneticPr fontId="3" type="noConversion"/>
  </si>
  <si>
    <t>황상공원족구장</t>
  </si>
  <si>
    <t>옥계동 1308</t>
    <phoneticPr fontId="3" type="noConversion"/>
  </si>
  <si>
    <t>도담공원족구장</t>
  </si>
  <si>
    <t>선산읍 교리 1164</t>
    <phoneticPr fontId="3" type="noConversion"/>
  </si>
  <si>
    <t>생원공원족구장</t>
  </si>
  <si>
    <t>고아읍 이례리 320-2</t>
    <phoneticPr fontId="3" type="noConversion"/>
  </si>
  <si>
    <t>이례공원족구장</t>
  </si>
  <si>
    <t>고아읍 문성리 1212</t>
    <phoneticPr fontId="3" type="noConversion"/>
  </si>
  <si>
    <t>외골공원족구장</t>
  </si>
  <si>
    <t>선산읍 노상리 60</t>
    <phoneticPr fontId="3" type="noConversion"/>
  </si>
  <si>
    <t>노상리체육시설족구장</t>
  </si>
  <si>
    <t>선산읍 동부리 321</t>
    <phoneticPr fontId="3" type="noConversion"/>
  </si>
  <si>
    <t>동부리체육시설족구장</t>
  </si>
  <si>
    <t>선산읍 동부리 산1-2</t>
    <phoneticPr fontId="3" type="noConversion"/>
  </si>
  <si>
    <t>비봉산체육공원족구장</t>
  </si>
  <si>
    <t>고아읍 봉한리 5</t>
    <phoneticPr fontId="3" type="noConversion"/>
  </si>
  <si>
    <t>봉한리족구장</t>
  </si>
  <si>
    <t>고아읍 원호리 445-1</t>
    <phoneticPr fontId="3" type="noConversion"/>
  </si>
  <si>
    <t>원호족구장</t>
  </si>
  <si>
    <t>해평면 해평리 471-1</t>
    <phoneticPr fontId="3" type="noConversion"/>
  </si>
  <si>
    <t>해평리족구장</t>
  </si>
  <si>
    <t>산동읍 동곡리 675-2</t>
    <phoneticPr fontId="3" type="noConversion"/>
  </si>
  <si>
    <t>동곡리생활체육시설족구장</t>
  </si>
  <si>
    <t>장천면 하장리 1003-11</t>
    <phoneticPr fontId="3" type="noConversion"/>
  </si>
  <si>
    <t>하장리게이트볼장</t>
  </si>
  <si>
    <t>봉곡동 146-9</t>
    <phoneticPr fontId="3" type="noConversion"/>
  </si>
  <si>
    <t>봉곡동족구장</t>
  </si>
  <si>
    <t>선기동 747-49</t>
    <phoneticPr fontId="3" type="noConversion"/>
  </si>
  <si>
    <t>선기동족구장</t>
  </si>
  <si>
    <t>형곡동 315-1, 2</t>
    <phoneticPr fontId="3" type="noConversion"/>
  </si>
  <si>
    <t>형곡동체육시설(족구장)</t>
  </si>
  <si>
    <t>비산동 1</t>
    <phoneticPr fontId="3" type="noConversion"/>
  </si>
  <si>
    <t>비산나루터체육공원족구장</t>
  </si>
  <si>
    <t>비산동 362-1</t>
    <phoneticPr fontId="3" type="noConversion"/>
  </si>
  <si>
    <t>(구)비산동체육공원족구장</t>
  </si>
  <si>
    <t>사곡동 435-1외2</t>
    <phoneticPr fontId="3" type="noConversion"/>
  </si>
  <si>
    <t>민방위교육장(족구장)</t>
    <phoneticPr fontId="3" type="noConversion"/>
  </si>
  <si>
    <t>구평동 693-2</t>
    <phoneticPr fontId="3" type="noConversion"/>
  </si>
  <si>
    <t>구평동족구장</t>
  </si>
  <si>
    <t>임수동 261</t>
    <phoneticPr fontId="3" type="noConversion"/>
  </si>
  <si>
    <t>임수동동네체육시설족구장</t>
  </si>
  <si>
    <t>구미시 고아읍 괴평리 1123</t>
    <phoneticPr fontId="3" type="noConversion"/>
  </si>
  <si>
    <t>구미파크골프장</t>
    <phoneticPr fontId="3" type="noConversion"/>
  </si>
  <si>
    <t>구미시 진평동 947-31</t>
    <phoneticPr fontId="3" type="noConversion"/>
  </si>
  <si>
    <t>동락파크골프장</t>
    <phoneticPr fontId="3" type="noConversion"/>
  </si>
  <si>
    <t>구미시 선산읍 원리 1057-26</t>
    <phoneticPr fontId="3" type="noConversion"/>
  </si>
  <si>
    <t>선산파크골프장</t>
    <phoneticPr fontId="3" type="noConversion"/>
  </si>
  <si>
    <t>구미시 양호동 607-2</t>
    <phoneticPr fontId="3" type="noConversion"/>
  </si>
  <si>
    <t>양포파크골프장</t>
    <phoneticPr fontId="3" type="noConversion"/>
  </si>
  <si>
    <t>구미시 해평면 낙산리 1095-34</t>
    <phoneticPr fontId="3" type="noConversion"/>
  </si>
  <si>
    <t>해평파크골프장</t>
    <phoneticPr fontId="3" type="noConversion"/>
  </si>
  <si>
    <t>구미시 도개면 궁기리 829-1</t>
    <phoneticPr fontId="3" type="noConversion"/>
  </si>
  <si>
    <t>도개파크골프장</t>
    <phoneticPr fontId="3" type="noConversion"/>
  </si>
  <si>
    <t>구미시 원평동 964-1</t>
    <phoneticPr fontId="3" type="noConversion"/>
  </si>
  <si>
    <t>구미장애인파크골프장</t>
    <phoneticPr fontId="3" type="noConversion"/>
  </si>
  <si>
    <t>구미시 원펻동 964-1</t>
    <phoneticPr fontId="3" type="noConversion"/>
  </si>
  <si>
    <t>구미시그라운드골프장</t>
    <phoneticPr fontId="3" type="noConversion"/>
  </si>
  <si>
    <t>양호동 614-1</t>
    <phoneticPr fontId="3" type="noConversion"/>
  </si>
  <si>
    <t>진평동 766</t>
    <phoneticPr fontId="3" type="noConversion"/>
  </si>
  <si>
    <t>게이트볼장 8면</t>
  </si>
  <si>
    <t>사곡동 678-4</t>
    <phoneticPr fontId="3" type="noConversion"/>
  </si>
  <si>
    <t>상록공원게이트볼장</t>
  </si>
  <si>
    <t>임오체육공원게이트볼장</t>
  </si>
  <si>
    <t>봉곡동 산 3</t>
    <phoneticPr fontId="3" type="noConversion"/>
  </si>
  <si>
    <t>다봉공원게이트볼장</t>
  </si>
  <si>
    <t>봉곡동 155</t>
    <phoneticPr fontId="3" type="noConversion"/>
  </si>
  <si>
    <t>봉곡동게이트볼장</t>
  </si>
  <si>
    <t>인의동 146</t>
    <phoneticPr fontId="3" type="noConversion"/>
  </si>
  <si>
    <t>천생산마제지생태공원
게이트볼장</t>
  </si>
  <si>
    <t>산동읍 신당리 2021</t>
    <phoneticPr fontId="3" type="noConversion"/>
  </si>
  <si>
    <t>원당공원게이트볼장</t>
  </si>
  <si>
    <t>산동읍 인덕리 520</t>
    <phoneticPr fontId="3" type="noConversion"/>
  </si>
  <si>
    <t>산동읍게이트볼장</t>
  </si>
  <si>
    <t>선산읍 독동리 464</t>
    <phoneticPr fontId="3" type="noConversion"/>
  </si>
  <si>
    <t>독동리마을회관게이트볼장</t>
  </si>
  <si>
    <t>고아읍 관심리 635-3</t>
    <phoneticPr fontId="3" type="noConversion"/>
  </si>
  <si>
    <t>관심리체육시설게이트볼장</t>
  </si>
  <si>
    <t>고아읍 신촌리 172</t>
    <phoneticPr fontId="3" type="noConversion"/>
  </si>
  <si>
    <t>신촌리마을회관게이트볼장</t>
  </si>
  <si>
    <t>고아읍 예강리 산 12-4</t>
    <phoneticPr fontId="3" type="noConversion"/>
  </si>
  <si>
    <t>예강1리게이트볼장</t>
  </si>
  <si>
    <t>고아읍 이례리 527</t>
    <phoneticPr fontId="3" type="noConversion"/>
  </si>
  <si>
    <t>이례리게이트볼장</t>
  </si>
  <si>
    <t>고아읍 항곡리 634-70</t>
    <phoneticPr fontId="3" type="noConversion"/>
  </si>
  <si>
    <t>항곡리게이트볼장</t>
  </si>
  <si>
    <t>고아읍 황산리 510</t>
    <phoneticPr fontId="3" type="noConversion"/>
  </si>
  <si>
    <t>황산리게이트볼장</t>
  </si>
  <si>
    <t>무을면 무수리 1167-1</t>
    <phoneticPr fontId="3" type="noConversion"/>
  </si>
  <si>
    <t>무수리게이트볼장</t>
  </si>
  <si>
    <t>무을면 무이리 55</t>
    <phoneticPr fontId="3" type="noConversion"/>
  </si>
  <si>
    <t>무이리게이트볼장</t>
  </si>
  <si>
    <t>무을면 백자리 201-1</t>
    <phoneticPr fontId="3" type="noConversion"/>
  </si>
  <si>
    <t>백자리게이트볼장</t>
  </si>
  <si>
    <t>옥성면 구봉리 369-11</t>
    <phoneticPr fontId="3" type="noConversion"/>
  </si>
  <si>
    <t>구봉리게이트볼장</t>
  </si>
  <si>
    <t>옥성면 농소리 642</t>
    <phoneticPr fontId="3" type="noConversion"/>
  </si>
  <si>
    <t>농소게이트볼장</t>
  </si>
  <si>
    <t>구미시 도개면 궁기리 800-3</t>
    <phoneticPr fontId="3" type="noConversion"/>
  </si>
  <si>
    <t>궁기리게이트볼장</t>
  </si>
  <si>
    <t>구미시 도개면 궁기리 791-2</t>
    <phoneticPr fontId="3" type="noConversion"/>
  </si>
  <si>
    <t>궁기리게이트볼장
(25국도교량밑)</t>
  </si>
  <si>
    <t>해평면 월호리 167-1</t>
    <phoneticPr fontId="3" type="noConversion"/>
  </si>
  <si>
    <t>월호리게이트볼장</t>
  </si>
  <si>
    <t>해평면 일선리 1-46</t>
    <phoneticPr fontId="3" type="noConversion"/>
  </si>
  <si>
    <t>일선리게이트볼장</t>
  </si>
  <si>
    <t>원평동 949-1</t>
    <phoneticPr fontId="3" type="noConversion"/>
  </si>
  <si>
    <t>원평동게이트볼장</t>
  </si>
  <si>
    <t>원평동 5-4</t>
    <phoneticPr fontId="3" type="noConversion"/>
  </si>
  <si>
    <t>원평2동게이트볼장</t>
  </si>
  <si>
    <t>원평동 460-1</t>
    <phoneticPr fontId="3" type="noConversion"/>
  </si>
  <si>
    <t>노인종합복지관게이트볼장</t>
  </si>
  <si>
    <t>형곡동 788-1</t>
    <phoneticPr fontId="3" type="noConversion"/>
  </si>
  <si>
    <t>형곡동게이트볼장</t>
  </si>
  <si>
    <t>형곡동 691-6</t>
    <phoneticPr fontId="3" type="noConversion"/>
  </si>
  <si>
    <t>비산나루터체육공원게이트볼장</t>
  </si>
  <si>
    <t>광평동 573-3</t>
    <phoneticPr fontId="3" type="noConversion"/>
  </si>
  <si>
    <t>광평동게이트볼장</t>
  </si>
  <si>
    <t>상모동 20-2</t>
    <phoneticPr fontId="3" type="noConversion"/>
  </si>
  <si>
    <t>상모동경로당게이트볼장</t>
  </si>
  <si>
    <t>오태동 산 14</t>
    <phoneticPr fontId="3" type="noConversion"/>
  </si>
  <si>
    <t>오태2동게이트볼장</t>
  </si>
  <si>
    <t>냉산산악레포츠공원
인공암벽장</t>
  </si>
  <si>
    <t>시민족구장</t>
    <phoneticPr fontId="3" type="noConversion"/>
  </si>
  <si>
    <t>관리위탁
(영주시족구협회)</t>
    <phoneticPr fontId="3" type="noConversion"/>
  </si>
  <si>
    <t>가흥동 122</t>
    <phoneticPr fontId="3" type="noConversion"/>
  </si>
  <si>
    <t>비봉게이트볼장</t>
    <phoneticPr fontId="3" type="noConversion"/>
  </si>
  <si>
    <t>비봉게이트볼클럽</t>
    <phoneticPr fontId="3" type="noConversion"/>
  </si>
  <si>
    <t>은빛대학동아리게이트볼장</t>
    <phoneticPr fontId="3" type="noConversion"/>
  </si>
  <si>
    <t>은빛대학동아리</t>
    <phoneticPr fontId="3" type="noConversion"/>
  </si>
  <si>
    <t>가흥동 1381-772</t>
    <phoneticPr fontId="3" type="noConversion"/>
  </si>
  <si>
    <t>가흥2동게이트볼장</t>
    <phoneticPr fontId="3" type="noConversion"/>
  </si>
  <si>
    <t>가흥2동게이트볼클럽</t>
    <phoneticPr fontId="3" type="noConversion"/>
  </si>
  <si>
    <t>문정동 706-8</t>
    <phoneticPr fontId="3" type="noConversion"/>
  </si>
  <si>
    <t>영주남부게이트볼장</t>
    <phoneticPr fontId="3" type="noConversion"/>
  </si>
  <si>
    <t>영주남부게이트볼클럽</t>
    <phoneticPr fontId="3" type="noConversion"/>
  </si>
  <si>
    <t>영주동 470-1</t>
    <phoneticPr fontId="3" type="noConversion"/>
  </si>
  <si>
    <t>행정동우회게이트볼장</t>
    <phoneticPr fontId="3" type="noConversion"/>
  </si>
  <si>
    <t>행정동우회</t>
    <phoneticPr fontId="3" type="noConversion"/>
  </si>
  <si>
    <t>풍기읍 산법리 376-8</t>
    <phoneticPr fontId="3" type="noConversion"/>
  </si>
  <si>
    <t>소백게이트볼장</t>
    <phoneticPr fontId="3" type="noConversion"/>
  </si>
  <si>
    <t>소백게이트볼클럽</t>
    <phoneticPr fontId="3" type="noConversion"/>
  </si>
  <si>
    <t>평은면 평은리 676</t>
    <phoneticPr fontId="3" type="noConversion"/>
  </si>
  <si>
    <t>평은게이트볼장</t>
    <phoneticPr fontId="3" type="noConversion"/>
  </si>
  <si>
    <t>장수면 두전리 543-6</t>
    <phoneticPr fontId="3" type="noConversion"/>
  </si>
  <si>
    <t>장수클럽게이트볼장</t>
    <phoneticPr fontId="3" type="noConversion"/>
  </si>
  <si>
    <t>장수게이트볼클럽</t>
    <phoneticPr fontId="3" type="noConversion"/>
  </si>
  <si>
    <t>장수면 성곡리 241-3</t>
    <phoneticPr fontId="3" type="noConversion"/>
  </si>
  <si>
    <t>성곡클럽게이트볼장</t>
    <phoneticPr fontId="3" type="noConversion"/>
  </si>
  <si>
    <t>성곡게이트볼회</t>
    <phoneticPr fontId="3" type="noConversion"/>
  </si>
  <si>
    <t>안정면 안심리 137-2</t>
    <phoneticPr fontId="3" type="noConversion"/>
  </si>
  <si>
    <t>안정클럽게이트볼장</t>
    <phoneticPr fontId="3" type="noConversion"/>
  </si>
  <si>
    <t>안정게이트볼클럽</t>
    <phoneticPr fontId="3" type="noConversion"/>
  </si>
  <si>
    <t>부석면 소천리 492</t>
    <phoneticPr fontId="3" type="noConversion"/>
  </si>
  <si>
    <t>소천클럽게이트볼장</t>
    <phoneticPr fontId="3" type="noConversion"/>
  </si>
  <si>
    <t>부석중심지활성화사업운영위원회</t>
    <phoneticPr fontId="3" type="noConversion"/>
  </si>
  <si>
    <t>고경면 단포리 407-35</t>
    <phoneticPr fontId="3" type="noConversion"/>
  </si>
  <si>
    <t>조교족구장</t>
    <phoneticPr fontId="3" type="noConversion"/>
  </si>
  <si>
    <t>영천시청(새마을체육과)</t>
    <phoneticPr fontId="3" type="noConversion"/>
  </si>
  <si>
    <t>영천시 조교동 52-2</t>
    <phoneticPr fontId="3" type="noConversion"/>
  </si>
  <si>
    <t>영천시 조교동 838-5</t>
    <phoneticPr fontId="3" type="noConversion"/>
  </si>
  <si>
    <t>영천장애인파크골프장</t>
    <phoneticPr fontId="3" type="noConversion"/>
  </si>
  <si>
    <t>영천시 오수동 434-26</t>
    <phoneticPr fontId="3" type="noConversion"/>
  </si>
  <si>
    <t>오수파크골프장</t>
    <phoneticPr fontId="3" type="noConversion"/>
  </si>
  <si>
    <t>영천시 금노동 525-1</t>
    <phoneticPr fontId="3" type="noConversion"/>
  </si>
  <si>
    <t>영천그라운드골프장</t>
  </si>
  <si>
    <t>영천시 신녕면 화성리 1003-25</t>
    <phoneticPr fontId="3" type="noConversion"/>
  </si>
  <si>
    <t>신녕그라운드골프장</t>
  </si>
  <si>
    <t>영천시청(신녕면)</t>
    <phoneticPr fontId="3" type="noConversion"/>
  </si>
  <si>
    <t>영천시 문외동 317</t>
    <phoneticPr fontId="3" type="noConversion"/>
  </si>
  <si>
    <t>별빛게이트볼장</t>
  </si>
  <si>
    <t>영천시 금호읍 관정리 455</t>
    <phoneticPr fontId="3" type="noConversion"/>
  </si>
  <si>
    <t>금호거여게이트볼장</t>
  </si>
  <si>
    <t>영천시 금호읍 교대리 128</t>
    <phoneticPr fontId="3" type="noConversion"/>
  </si>
  <si>
    <t>금호초게이트볼장</t>
  </si>
  <si>
    <t>영천시청(금호읍)</t>
    <phoneticPr fontId="3" type="noConversion"/>
  </si>
  <si>
    <t>영천시 신녕면 화성리 532-1</t>
    <phoneticPr fontId="3" type="noConversion"/>
  </si>
  <si>
    <t>신녕게이트볼장</t>
  </si>
  <si>
    <t>영천시 신녕면 매양리 25-3</t>
    <phoneticPr fontId="3" type="noConversion"/>
  </si>
  <si>
    <t>신녕강변게이트볼장</t>
  </si>
  <si>
    <t>상주시</t>
    <phoneticPr fontId="3" type="noConversion"/>
  </si>
  <si>
    <t>함창읍 대조리 636</t>
    <phoneticPr fontId="3" type="noConversion"/>
  </si>
  <si>
    <t>대조2리대조못족구장</t>
  </si>
  <si>
    <t>상주시 남장동 511-1</t>
    <phoneticPr fontId="3" type="noConversion"/>
  </si>
  <si>
    <t>남장동동네체육시설(족구장)</t>
  </si>
  <si>
    <t>상주시 병성천2길 44</t>
    <phoneticPr fontId="3" type="noConversion"/>
  </si>
  <si>
    <t>상주시병성천파크골프장</t>
  </si>
  <si>
    <t>상주시 함창읍 오사리 537-1</t>
    <phoneticPr fontId="3" type="noConversion"/>
  </si>
  <si>
    <t>신흥천게이트볼장</t>
  </si>
  <si>
    <t>상주시(함창읍)</t>
    <phoneticPr fontId="3" type="noConversion"/>
  </si>
  <si>
    <t>상주시 함창읍 구향리 169-10</t>
    <phoneticPr fontId="3" type="noConversion"/>
  </si>
  <si>
    <t>구향리게이트볼장</t>
  </si>
  <si>
    <t>상주시 함창읍 오동리 634-3</t>
    <phoneticPr fontId="3" type="noConversion"/>
  </si>
  <si>
    <t>상지여중고게이트볼장</t>
  </si>
  <si>
    <t>상주시 함창읍 대조리 637</t>
    <phoneticPr fontId="3" type="noConversion"/>
  </si>
  <si>
    <t>대조2리대조못게이트볼장</t>
  </si>
  <si>
    <t>상주시 사벌국면 덕담리 330-2</t>
    <phoneticPr fontId="3" type="noConversion"/>
  </si>
  <si>
    <t>덕담2리게이트볼장(배묵)</t>
  </si>
  <si>
    <t>상주시(사벌국면)</t>
    <phoneticPr fontId="3" type="noConversion"/>
  </si>
  <si>
    <t>상주시 사벌국면 목가리 600-9 외 4</t>
    <phoneticPr fontId="3" type="noConversion"/>
  </si>
  <si>
    <t>목가리게이트볼장</t>
  </si>
  <si>
    <t>2005, 2014</t>
    <phoneticPr fontId="3" type="noConversion"/>
  </si>
  <si>
    <t>상주시 사벌국면 묵상리 1114-52 외 1</t>
    <phoneticPr fontId="3" type="noConversion"/>
  </si>
  <si>
    <t>묵상리게이트볼장</t>
  </si>
  <si>
    <t>상주시 낙동면 낙동리 275</t>
    <phoneticPr fontId="3" type="noConversion"/>
  </si>
  <si>
    <t>낙동리게이트볼장</t>
  </si>
  <si>
    <t>상주시(낙동면)</t>
    <phoneticPr fontId="3" type="noConversion"/>
  </si>
  <si>
    <t>상주시 낙동면 신오리 874</t>
    <phoneticPr fontId="3" type="noConversion"/>
  </si>
  <si>
    <t>용포-신오리게이트볼장</t>
  </si>
  <si>
    <t>상주시 낙동면 성동리 79-1</t>
    <phoneticPr fontId="3" type="noConversion"/>
  </si>
  <si>
    <t>성동리게이트볼장</t>
  </si>
  <si>
    <t>상주시 낙동면 화산리 1323-3</t>
    <phoneticPr fontId="3" type="noConversion"/>
  </si>
  <si>
    <t>화산리게이트볼장</t>
  </si>
  <si>
    <t>상주시 청리면 월로리 670-1</t>
    <phoneticPr fontId="3" type="noConversion"/>
  </si>
  <si>
    <t>청리게이트볼장</t>
  </si>
  <si>
    <t>상주시(청리면)</t>
    <phoneticPr fontId="3" type="noConversion"/>
  </si>
  <si>
    <t>상주시 공성면 옥산리 244-3</t>
    <phoneticPr fontId="3" type="noConversion"/>
  </si>
  <si>
    <t>옥산리게이트볼장</t>
  </si>
  <si>
    <t>상주시(공성면)</t>
    <phoneticPr fontId="3" type="noConversion"/>
  </si>
  <si>
    <t>상주시 공성면 옥산리 156-8</t>
    <phoneticPr fontId="3" type="noConversion"/>
  </si>
  <si>
    <t>공성복지회관게이트볼장</t>
  </si>
  <si>
    <t>상주시공성면 옥산리 210</t>
    <phoneticPr fontId="3" type="noConversion"/>
  </si>
  <si>
    <t>공성면회관게이트볼장</t>
  </si>
  <si>
    <t>상주시 외남면 신상리 261-3</t>
    <phoneticPr fontId="3" type="noConversion"/>
  </si>
  <si>
    <t>신상리게이트볼장</t>
  </si>
  <si>
    <t>상주시(외남면)</t>
    <phoneticPr fontId="3" type="noConversion"/>
  </si>
  <si>
    <t>상주시 모동면 이동리 657</t>
    <phoneticPr fontId="3" type="noConversion"/>
  </si>
  <si>
    <t>이동리게이트볼장</t>
  </si>
  <si>
    <t>상주시(모동면)</t>
    <phoneticPr fontId="3" type="noConversion"/>
  </si>
  <si>
    <t>2007
2018</t>
    <phoneticPr fontId="3" type="noConversion"/>
  </si>
  <si>
    <t>상주시 모서면 삼포리 202-1</t>
    <phoneticPr fontId="3" type="noConversion"/>
  </si>
  <si>
    <t>삼포1리게이트볼장</t>
  </si>
  <si>
    <t>상주시(모서면)</t>
    <phoneticPr fontId="3" type="noConversion"/>
  </si>
  <si>
    <t>상주시 모서면 정산리 877-94</t>
    <phoneticPr fontId="3" type="noConversion"/>
  </si>
  <si>
    <t>정산1리다목적구장(게이트볼장,배구장)</t>
  </si>
  <si>
    <t>상주시 화동면 판곡1리 401-1번지</t>
    <phoneticPr fontId="3" type="noConversion"/>
  </si>
  <si>
    <t>판곡리게이트볼장</t>
  </si>
  <si>
    <t>상주시(화동면)</t>
    <phoneticPr fontId="3" type="noConversion"/>
  </si>
  <si>
    <t>상주시 화동면 이소리 145</t>
    <phoneticPr fontId="3" type="noConversion"/>
  </si>
  <si>
    <t>이소리게이트볼장</t>
  </si>
  <si>
    <t>상주시 화서면 신봉리 123-18 외 4</t>
    <phoneticPr fontId="3" type="noConversion"/>
  </si>
  <si>
    <t>화령시민센터게이트볼장</t>
  </si>
  <si>
    <t>상주시(화서면)</t>
    <phoneticPr fontId="3" type="noConversion"/>
  </si>
  <si>
    <t>상주시 화서면 지산리 263-2</t>
    <phoneticPr fontId="3" type="noConversion"/>
  </si>
  <si>
    <t>지산리게이트볼장</t>
  </si>
  <si>
    <t>상주시 화북면 용유리 340</t>
    <phoneticPr fontId="3" type="noConversion"/>
  </si>
  <si>
    <t>화북중게이트볼장</t>
  </si>
  <si>
    <t>상주시(화북면)</t>
    <phoneticPr fontId="3" type="noConversion"/>
  </si>
  <si>
    <t>상주시 화북면 상오리 산44</t>
    <phoneticPr fontId="3" type="noConversion"/>
  </si>
  <si>
    <t>숲속게이트볼장</t>
  </si>
  <si>
    <t>상주시 화북면 상암리 1028</t>
    <phoneticPr fontId="3" type="noConversion"/>
  </si>
  <si>
    <t>장암2리게이트볼장</t>
  </si>
  <si>
    <t>상주시 화북면 중벌리 651</t>
    <phoneticPr fontId="3" type="noConversion"/>
  </si>
  <si>
    <t>용화게이트볼장</t>
  </si>
  <si>
    <t>상주시 화북면 중벌리 322</t>
    <phoneticPr fontId="3" type="noConversion"/>
  </si>
  <si>
    <t>대흥동게이트볼장</t>
  </si>
  <si>
    <t>상주시 화북면 입석리 89</t>
    <phoneticPr fontId="3" type="noConversion"/>
  </si>
  <si>
    <t>입석2리게이트볼장</t>
  </si>
  <si>
    <t>상주시 외서면 봉강리 139</t>
    <phoneticPr fontId="3" type="noConversion"/>
  </si>
  <si>
    <t>봉강리게이트볼장</t>
  </si>
  <si>
    <t>상주시(외서면)</t>
    <phoneticPr fontId="3" type="noConversion"/>
  </si>
  <si>
    <t>상주시 외서면 우산리 54-5</t>
    <phoneticPr fontId="3" type="noConversion"/>
  </si>
  <si>
    <t>우산리게이트볼장</t>
  </si>
  <si>
    <t>상주시 외서면 가곡리 680</t>
    <phoneticPr fontId="3" type="noConversion"/>
  </si>
  <si>
    <t>가곡게이트볼장부대시설</t>
  </si>
  <si>
    <t>상주시 은척면 우기리 500</t>
    <phoneticPr fontId="3" type="noConversion"/>
  </si>
  <si>
    <t>우기1리게이트볼장</t>
  </si>
  <si>
    <t>상주시(은척면)</t>
    <phoneticPr fontId="3" type="noConversion"/>
  </si>
  <si>
    <t>상주시 공검면 부곡리 873-1</t>
    <phoneticPr fontId="3" type="noConversion"/>
  </si>
  <si>
    <t>부곡리게이트볼장</t>
  </si>
  <si>
    <t>상주시(공검면)</t>
    <phoneticPr fontId="3" type="noConversion"/>
  </si>
  <si>
    <t>상주시 공검면 동막리 62-3</t>
    <phoneticPr fontId="3" type="noConversion"/>
  </si>
  <si>
    <t>동막리게이트볼장</t>
  </si>
  <si>
    <t>2010/2021</t>
  </si>
  <si>
    <t>상주시 공검면 중소리 965</t>
    <phoneticPr fontId="3" type="noConversion"/>
  </si>
  <si>
    <t>중소리게이트볼장</t>
  </si>
  <si>
    <t>상주시 이안면 양범리 312-8</t>
    <phoneticPr fontId="3" type="noConversion"/>
  </si>
  <si>
    <t>양범리게이트볼장</t>
  </si>
  <si>
    <t>상주시(이안면)</t>
    <phoneticPr fontId="3" type="noConversion"/>
  </si>
  <si>
    <t>2005
2018(개보수)</t>
  </si>
  <si>
    <t>상주시 화남면 평온리 198</t>
    <phoneticPr fontId="3" type="noConversion"/>
  </si>
  <si>
    <t>다목적운동장(게이트볼장)</t>
  </si>
  <si>
    <t>상주시(화남면)</t>
    <phoneticPr fontId="3" type="noConversion"/>
  </si>
  <si>
    <t>상주시 남원동 개운동 605-40</t>
    <phoneticPr fontId="3" type="noConversion"/>
  </si>
  <si>
    <t>개운동게이트볼장</t>
  </si>
  <si>
    <t>상주시(남원동)</t>
    <phoneticPr fontId="3" type="noConversion"/>
  </si>
  <si>
    <t>상주시 무양동 289</t>
    <phoneticPr fontId="3" type="noConversion"/>
  </si>
  <si>
    <t>무양게이트볼장(무양제2어린이공원)</t>
    <phoneticPr fontId="64" type="noConversion"/>
  </si>
  <si>
    <t>상주시(북문동)</t>
    <phoneticPr fontId="3" type="noConversion"/>
  </si>
  <si>
    <t>상주시 무양동 33-4</t>
    <phoneticPr fontId="3" type="noConversion"/>
  </si>
  <si>
    <t>무양게이트볼장(상주시의회청사인근)</t>
  </si>
  <si>
    <t>상주시 사벌면 원흥리 1704-1</t>
    <phoneticPr fontId="3" type="noConversion"/>
  </si>
  <si>
    <t>세천게이트볼장</t>
    <phoneticPr fontId="64" type="noConversion"/>
  </si>
  <si>
    <t>상주시 냉림동 394</t>
    <phoneticPr fontId="3" type="noConversion"/>
  </si>
  <si>
    <t>냉림게이트볼장</t>
  </si>
  <si>
    <t>상주시(계림동)</t>
    <phoneticPr fontId="3" type="noConversion"/>
  </si>
  <si>
    <t>상주시 화산동 793-2</t>
    <phoneticPr fontId="3" type="noConversion"/>
  </si>
  <si>
    <t>화산게이트볼장</t>
  </si>
  <si>
    <t>상주시 중덕동 145-13</t>
    <phoneticPr fontId="3" type="noConversion"/>
  </si>
  <si>
    <t>중덕게이트볼장</t>
  </si>
  <si>
    <t>상주시 지천동 508-3</t>
    <phoneticPr fontId="3" type="noConversion"/>
  </si>
  <si>
    <t>지천동게이트볼장</t>
  </si>
  <si>
    <t>상주시(신흥동)</t>
    <phoneticPr fontId="3" type="noConversion"/>
  </si>
  <si>
    <t>상주시 신봉동 산 3-3</t>
    <phoneticPr fontId="3" type="noConversion"/>
  </si>
  <si>
    <t>신봉동게이트볼장</t>
  </si>
  <si>
    <t>영강체육공원론볼장</t>
  </si>
  <si>
    <t>흥덕동 45</t>
    <phoneticPr fontId="3" type="noConversion"/>
  </si>
  <si>
    <t>영강체육공원족구장</t>
  </si>
  <si>
    <t>흥덕동 729-1</t>
    <phoneticPr fontId="3" type="noConversion"/>
  </si>
  <si>
    <t>영강파크골프장</t>
    <phoneticPr fontId="3" type="noConversion"/>
  </si>
  <si>
    <t>영강체육공원그라운드골프장</t>
  </si>
  <si>
    <t>흥덕동 77-2</t>
    <phoneticPr fontId="3" type="noConversion"/>
  </si>
  <si>
    <t>영강체육공원게이트볼장</t>
  </si>
  <si>
    <t>문경읍 고요리 314-1</t>
    <phoneticPr fontId="3" type="noConversion"/>
  </si>
  <si>
    <t>고요리게이트볼장</t>
  </si>
  <si>
    <t xml:space="preserve">문경읍 당포리 466  </t>
    <phoneticPr fontId="3" type="noConversion"/>
  </si>
  <si>
    <t>당포1리게이트볼장</t>
  </si>
  <si>
    <t>문경읍 당포리 856 당포2리 마을회관 앞</t>
    <phoneticPr fontId="3" type="noConversion"/>
  </si>
  <si>
    <t>당포2리게이트볼장</t>
  </si>
  <si>
    <t xml:space="preserve">문경읍 마원리 674-5  </t>
    <phoneticPr fontId="3" type="noConversion"/>
  </si>
  <si>
    <t>마원1리게이트볼장</t>
  </si>
  <si>
    <t xml:space="preserve">문경읍 갈평리 737-52  </t>
    <phoneticPr fontId="3" type="noConversion"/>
  </si>
  <si>
    <t>신북복지회관게이트볼장</t>
  </si>
  <si>
    <t xml:space="preserve">문경읍 요성리 350  </t>
    <phoneticPr fontId="3" type="noConversion"/>
  </si>
  <si>
    <t>요성리게이트볼장</t>
  </si>
  <si>
    <t xml:space="preserve">문경읍 평천리 143-1  </t>
    <phoneticPr fontId="3" type="noConversion"/>
  </si>
  <si>
    <t>평천1리게이트볼장</t>
  </si>
  <si>
    <t xml:space="preserve">문경읍 하리 175-1  </t>
    <phoneticPr fontId="3" type="noConversion"/>
  </si>
  <si>
    <t>하리게이트볼장</t>
  </si>
  <si>
    <t>가은읍 가은2길 5</t>
    <phoneticPr fontId="3" type="noConversion"/>
  </si>
  <si>
    <t>왕릉1리게이트볼장</t>
  </si>
  <si>
    <t>영순면 의곡리 42-3</t>
    <phoneticPr fontId="3" type="noConversion"/>
  </si>
  <si>
    <t>의곡게이트볼장</t>
  </si>
  <si>
    <t>산양면 불암리 2-4</t>
    <phoneticPr fontId="3" type="noConversion"/>
  </si>
  <si>
    <t>불암리금천둔치게이트볼장</t>
  </si>
  <si>
    <t>호계면 가도리 322-4</t>
    <phoneticPr fontId="3" type="noConversion"/>
  </si>
  <si>
    <t>가도리게이트볼장</t>
  </si>
  <si>
    <t>호계면 견탄리 515</t>
    <phoneticPr fontId="3" type="noConversion"/>
  </si>
  <si>
    <t>견탄2리게이트볼장</t>
  </si>
  <si>
    <t>호계면 구산리 272</t>
    <phoneticPr fontId="3" type="noConversion"/>
  </si>
  <si>
    <t>구산리게이트볼장</t>
  </si>
  <si>
    <t>호계면 부곡리 359-1</t>
    <phoneticPr fontId="3" type="noConversion"/>
  </si>
  <si>
    <t>호계면 선암리 54</t>
    <phoneticPr fontId="3" type="noConversion"/>
  </si>
  <si>
    <t>선암1리게이트볼장</t>
  </si>
  <si>
    <t>호계면 선암리 365</t>
    <phoneticPr fontId="3" type="noConversion"/>
  </si>
  <si>
    <t>선암2리게이트볼장</t>
  </si>
  <si>
    <t>호계면 막곡리 173-11</t>
    <phoneticPr fontId="3" type="noConversion"/>
  </si>
  <si>
    <t>호계면분회게이트볼장</t>
  </si>
  <si>
    <t>산북면 내화리 697-1</t>
    <phoneticPr fontId="3" type="noConversion"/>
  </si>
  <si>
    <t>내화리게이트볼장</t>
  </si>
  <si>
    <t>동로면 적성리 555</t>
    <phoneticPr fontId="3" type="noConversion"/>
  </si>
  <si>
    <t>적성1리게이트볼장</t>
  </si>
  <si>
    <t>마성면 오천리 777-3</t>
    <phoneticPr fontId="3" type="noConversion"/>
  </si>
  <si>
    <t>노인회게이트볼장(오천리)</t>
  </si>
  <si>
    <t>마성면 외어리 1158-106</t>
    <phoneticPr fontId="3" type="noConversion"/>
  </si>
  <si>
    <t>외어1리게이트볼장</t>
  </si>
  <si>
    <t>마성면 상내리 254-1</t>
    <phoneticPr fontId="3" type="noConversion"/>
  </si>
  <si>
    <t>상내1리게이트볼장</t>
  </si>
  <si>
    <t>마성면 하내리 483-1</t>
    <phoneticPr fontId="3" type="noConversion"/>
  </si>
  <si>
    <t>하내1리게이트볼장</t>
  </si>
  <si>
    <t>농암면 농암리 342-1</t>
    <phoneticPr fontId="3" type="noConversion"/>
  </si>
  <si>
    <t>개바위게이트볼장</t>
  </si>
  <si>
    <t>농암면 청화로 1138-3</t>
    <phoneticPr fontId="3" type="noConversion"/>
  </si>
  <si>
    <t>대정숲게이트볼장</t>
  </si>
  <si>
    <t>점촌동 224</t>
    <phoneticPr fontId="3" type="noConversion"/>
  </si>
  <si>
    <t>영강문화센터게이트볼장</t>
  </si>
  <si>
    <t>점촌동 440</t>
    <phoneticPr fontId="3" type="noConversion"/>
  </si>
  <si>
    <t>천주교게이트볼장</t>
  </si>
  <si>
    <t>점촌동 181-7</t>
    <phoneticPr fontId="3" type="noConversion"/>
  </si>
  <si>
    <t>중앙공원내중앙경로당앞게이트볼장</t>
  </si>
  <si>
    <t>2004년 이전</t>
    <phoneticPr fontId="3" type="noConversion"/>
  </si>
  <si>
    <t>영신동 493</t>
    <phoneticPr fontId="3" type="noConversion"/>
  </si>
  <si>
    <t>영신동마을공원내게이트볼장</t>
  </si>
  <si>
    <t>신기동 1114</t>
    <phoneticPr fontId="3" type="noConversion"/>
  </si>
  <si>
    <t>신기게이트볼장</t>
  </si>
  <si>
    <t>신기동 903-1</t>
    <phoneticPr fontId="3" type="noConversion"/>
  </si>
  <si>
    <t>주평게이트볼장</t>
  </si>
  <si>
    <t>유곡동 140-5</t>
    <phoneticPr fontId="3" type="noConversion"/>
  </si>
  <si>
    <t>유곡게이트볼장</t>
  </si>
  <si>
    <t>모전동 263-1</t>
    <phoneticPr fontId="3" type="noConversion"/>
  </si>
  <si>
    <t>모전공원게이트볼장</t>
  </si>
  <si>
    <t>문경국제클라이밍센터</t>
    <phoneticPr fontId="3" type="noConversion"/>
  </si>
  <si>
    <t>경산시 상방동 51-2</t>
    <phoneticPr fontId="3" type="noConversion"/>
  </si>
  <si>
    <t>경산생활체육공원족구장</t>
  </si>
  <si>
    <t>하양읍 동서리 180-8</t>
    <phoneticPr fontId="3" type="noConversion"/>
  </si>
  <si>
    <t>하양생활체육공원족구장</t>
  </si>
  <si>
    <t>진량읍 신제리 562</t>
    <phoneticPr fontId="3" type="noConversion"/>
  </si>
  <si>
    <t>신제리족구장</t>
  </si>
  <si>
    <t>와촌면 덕촌리 86</t>
    <phoneticPr fontId="3" type="noConversion"/>
  </si>
  <si>
    <t>어울림마당족구장</t>
  </si>
  <si>
    <t>사동 189</t>
    <phoneticPr fontId="3" type="noConversion"/>
  </si>
  <si>
    <t>솔숲구릉공원족구장</t>
  </si>
  <si>
    <t>백천동 562-22</t>
    <phoneticPr fontId="3" type="noConversion"/>
  </si>
  <si>
    <t>남부동족구장</t>
  </si>
  <si>
    <t>대평동 75-2</t>
    <phoneticPr fontId="3" type="noConversion"/>
  </si>
  <si>
    <t>경산파크골프장</t>
    <phoneticPr fontId="3" type="noConversion"/>
  </si>
  <si>
    <t>하양읍 동서리 173-5</t>
    <phoneticPr fontId="3" type="noConversion"/>
  </si>
  <si>
    <t>하양파크골프장</t>
    <phoneticPr fontId="3" type="noConversion"/>
  </si>
  <si>
    <t>중방동 233-2</t>
    <phoneticPr fontId="3" type="noConversion"/>
  </si>
  <si>
    <t>경산그라운드골프장</t>
    <phoneticPr fontId="3" type="noConversion"/>
  </si>
  <si>
    <t>압량읍 부적리 382</t>
    <phoneticPr fontId="3" type="noConversion"/>
  </si>
  <si>
    <t>압량게이트볼장</t>
    <phoneticPr fontId="3" type="noConversion"/>
  </si>
  <si>
    <t>용성면 부제리 205-1</t>
  </si>
  <si>
    <t>용성게이트볼장</t>
    <phoneticPr fontId="3" type="noConversion"/>
  </si>
  <si>
    <t>남산면 산양리 339-54</t>
  </si>
  <si>
    <t>남산게이트볼장</t>
    <phoneticPr fontId="3" type="noConversion"/>
  </si>
  <si>
    <t>옥곡동 842</t>
  </si>
  <si>
    <t>옥곡게이트볼장</t>
    <phoneticPr fontId="3" type="noConversion"/>
  </si>
  <si>
    <t>중방동 231-3</t>
  </si>
  <si>
    <t>남천둔치게이트볼장</t>
    <phoneticPr fontId="3" type="noConversion"/>
  </si>
  <si>
    <t>경청로222길 79</t>
    <phoneticPr fontId="3" type="noConversion"/>
  </si>
  <si>
    <t>백천노인복지회관</t>
    <phoneticPr fontId="3" type="noConversion"/>
  </si>
  <si>
    <t>경산국제클라이밍파크</t>
    <phoneticPr fontId="3" type="noConversion"/>
  </si>
  <si>
    <t>의성읍</t>
    <phoneticPr fontId="3" type="noConversion"/>
  </si>
  <si>
    <t>의성읍족구장</t>
    <phoneticPr fontId="3" type="noConversion"/>
  </si>
  <si>
    <t>단북면 안계읍</t>
    <phoneticPr fontId="3" type="noConversion"/>
  </si>
  <si>
    <t>안계족구장</t>
    <phoneticPr fontId="3" type="noConversion"/>
  </si>
  <si>
    <t>안계족구회</t>
    <phoneticPr fontId="3" type="noConversion"/>
  </si>
  <si>
    <t>단밀면 도안로 1656-1</t>
    <phoneticPr fontId="3" type="noConversion"/>
  </si>
  <si>
    <t>단밀게이트볼</t>
  </si>
  <si>
    <t>비안면 이두리 337</t>
    <phoneticPr fontId="3" type="noConversion"/>
  </si>
  <si>
    <t>비안게이트볼</t>
  </si>
  <si>
    <t>청송군</t>
    <phoneticPr fontId="3" type="noConversion"/>
  </si>
  <si>
    <t>안덕면 신성리 52-5</t>
    <phoneticPr fontId="3" type="noConversion"/>
  </si>
  <si>
    <t>안덕면족구장</t>
    <phoneticPr fontId="3" type="noConversion"/>
  </si>
  <si>
    <t>청송군 청송읍 송생리 784-1</t>
    <phoneticPr fontId="3" type="noConversion"/>
  </si>
  <si>
    <t>청송파크골프장</t>
    <phoneticPr fontId="3" type="noConversion"/>
  </si>
  <si>
    <t>청송군종합시설관리사업소</t>
    <phoneticPr fontId="3" type="noConversion"/>
  </si>
  <si>
    <t>청송읍 송생리 190-18</t>
    <phoneticPr fontId="3" type="noConversion"/>
  </si>
  <si>
    <t>송생리게이트볼장</t>
    <phoneticPr fontId="3" type="noConversion"/>
  </si>
  <si>
    <t xml:space="preserve"> 진보면 진안리 558-28</t>
    <phoneticPr fontId="3" type="noConversion"/>
  </si>
  <si>
    <t>진보면게이트볼장</t>
    <phoneticPr fontId="3" type="noConversion"/>
  </si>
  <si>
    <t>부남면 대전리 532-4</t>
    <phoneticPr fontId="3" type="noConversion"/>
  </si>
  <si>
    <t>부남면게이트볼장</t>
    <phoneticPr fontId="3" type="noConversion"/>
  </si>
  <si>
    <t>안덕면 명당3길 11-1</t>
    <phoneticPr fontId="3" type="noConversion"/>
  </si>
  <si>
    <t>안덕면게이트볼장</t>
    <phoneticPr fontId="3" type="noConversion"/>
  </si>
  <si>
    <t>안덕면 안마길 5</t>
    <phoneticPr fontId="3" type="noConversion"/>
  </si>
  <si>
    <t>안덕면노인회게이트볼장</t>
    <phoneticPr fontId="3" type="noConversion"/>
  </si>
  <si>
    <t>현동면 도평리 616-1</t>
    <phoneticPr fontId="3" type="noConversion"/>
  </si>
  <si>
    <t>현동면게이트볼장</t>
    <phoneticPr fontId="3" type="noConversion"/>
  </si>
  <si>
    <t>청송클라이밍아카데미인공암벽장</t>
    <phoneticPr fontId="3" type="noConversion"/>
  </si>
  <si>
    <t>영양읍 서부리138</t>
    <phoneticPr fontId="3" type="noConversion"/>
  </si>
  <si>
    <t>생활체육공원족구장</t>
  </si>
  <si>
    <t>청기면 청기리 295-3</t>
    <phoneticPr fontId="3" type="noConversion"/>
  </si>
  <si>
    <t>청기면족구장</t>
  </si>
  <si>
    <t>입암면 산해1길9-4</t>
    <phoneticPr fontId="3" type="noConversion"/>
  </si>
  <si>
    <t>입암면족구장</t>
  </si>
  <si>
    <t>입암분교장 내</t>
    <phoneticPr fontId="3" type="noConversion"/>
  </si>
  <si>
    <t>수비면 한티로 503</t>
    <phoneticPr fontId="3" type="noConversion"/>
  </si>
  <si>
    <t>수비면족구장</t>
  </si>
  <si>
    <t>석보면 원리리 478</t>
    <phoneticPr fontId="3" type="noConversion"/>
  </si>
  <si>
    <t>석보면족구장</t>
  </si>
  <si>
    <t>경상북도 영양군 영양읍 삼지리 284</t>
    <phoneticPr fontId="3" type="noConversion"/>
  </si>
  <si>
    <t>삼지연파크골프장</t>
  </si>
  <si>
    <t>영양읍 서부리 207</t>
    <phoneticPr fontId="3" type="noConversion"/>
  </si>
  <si>
    <t>영양서부리게이트볼장</t>
    <phoneticPr fontId="3" type="noConversion"/>
  </si>
  <si>
    <t>영양읍 서부리 146-2</t>
    <phoneticPr fontId="3" type="noConversion"/>
  </si>
  <si>
    <t>영양생활체육게이트볼장</t>
    <phoneticPr fontId="3" type="noConversion"/>
  </si>
  <si>
    <t>입암면 양항길 6-11</t>
    <phoneticPr fontId="3" type="noConversion"/>
  </si>
  <si>
    <t>입암게이트볼장</t>
    <phoneticPr fontId="3" type="noConversion"/>
  </si>
  <si>
    <t>청기면 청기리 758-7</t>
    <phoneticPr fontId="3" type="noConversion"/>
  </si>
  <si>
    <t>청기게이트볼장</t>
    <phoneticPr fontId="3" type="noConversion"/>
  </si>
  <si>
    <t>일월면 도계리 720-27</t>
    <phoneticPr fontId="3" type="noConversion"/>
  </si>
  <si>
    <t>일월게이트볼장</t>
    <phoneticPr fontId="3" type="noConversion"/>
  </si>
  <si>
    <t>수비면 발리리 514-6</t>
    <phoneticPr fontId="3" type="noConversion"/>
  </si>
  <si>
    <t>수비게이트볼장</t>
    <phoneticPr fontId="3" type="noConversion"/>
  </si>
  <si>
    <t>실내체육관내</t>
    <phoneticPr fontId="3" type="noConversion"/>
  </si>
  <si>
    <t>영덕읍 화개리 644-2</t>
    <phoneticPr fontId="3" type="noConversion"/>
  </si>
  <si>
    <t>군민운동장족구장</t>
  </si>
  <si>
    <t>시설체육사업소</t>
    <phoneticPr fontId="3" type="noConversion"/>
  </si>
  <si>
    <t>강구면 강구리 산68</t>
    <phoneticPr fontId="3" type="noConversion"/>
  </si>
  <si>
    <t>강구대게축구장족구장</t>
  </si>
  <si>
    <t>영해면 성내리 129-1</t>
    <phoneticPr fontId="3" type="noConversion"/>
  </si>
  <si>
    <t>영해생활체육공원족구장</t>
  </si>
  <si>
    <t>지품면 삼화리 170-15</t>
    <phoneticPr fontId="3" type="noConversion"/>
  </si>
  <si>
    <t>삼화풋살장(족구장)</t>
    <phoneticPr fontId="3" type="noConversion"/>
  </si>
  <si>
    <t>영해면 성내리 산35-1</t>
    <phoneticPr fontId="3" type="noConversion"/>
  </si>
  <si>
    <t>영해생활체육공원파크골프장</t>
  </si>
  <si>
    <t xml:space="preserve"> 시설체육사업소</t>
    <phoneticPr fontId="3" type="noConversion"/>
  </si>
  <si>
    <t>영덕읍 천전리 364-5</t>
    <phoneticPr fontId="3" type="noConversion"/>
  </si>
  <si>
    <t>오십천파크및그라운드골프장</t>
  </si>
  <si>
    <t>영덕읍 우곡리 산30</t>
    <phoneticPr fontId="3" type="noConversion"/>
  </si>
  <si>
    <t>병곡파크및그라운드골프장</t>
  </si>
  <si>
    <t>병곡면 송천리 420-3</t>
    <phoneticPr fontId="3" type="noConversion"/>
  </si>
  <si>
    <t>장애인파크골프장</t>
    <phoneticPr fontId="3" type="noConversion"/>
  </si>
  <si>
    <t>영해면 성내리 496-3</t>
    <phoneticPr fontId="3" type="noConversion"/>
  </si>
  <si>
    <t>영해면게이트볼장
(영해면보건지소옆)</t>
  </si>
  <si>
    <t>창수면 오촌리 244-1</t>
    <phoneticPr fontId="3" type="noConversion"/>
  </si>
  <si>
    <t>창수면오촌리게이트볼장</t>
  </si>
  <si>
    <t>강구면 오포리 333-30</t>
    <phoneticPr fontId="3" type="noConversion"/>
  </si>
  <si>
    <t>강구면게이트볼장</t>
  </si>
  <si>
    <t>강구면</t>
    <phoneticPr fontId="3" type="noConversion"/>
  </si>
  <si>
    <t>지품면 신안리 96-1</t>
    <phoneticPr fontId="3" type="noConversion"/>
  </si>
  <si>
    <t>지품면신안리게이트볼장</t>
  </si>
  <si>
    <t>지품면</t>
    <phoneticPr fontId="3" type="noConversion"/>
  </si>
  <si>
    <t>병곡면 병곡리 72-30</t>
    <phoneticPr fontId="3" type="noConversion"/>
  </si>
  <si>
    <t>병곡면병곡리게이트볼장</t>
  </si>
  <si>
    <t>병곡면</t>
    <phoneticPr fontId="3" type="noConversion"/>
  </si>
  <si>
    <t>병곡면 거무역리 548-1</t>
    <phoneticPr fontId="3" type="noConversion"/>
  </si>
  <si>
    <t>병곡면거무역리게이트볼장</t>
  </si>
  <si>
    <t>축산면 축산리 348-2</t>
    <phoneticPr fontId="3" type="noConversion"/>
  </si>
  <si>
    <t>축산면축산리게이트볼장</t>
  </si>
  <si>
    <t>축산면</t>
    <phoneticPr fontId="3" type="noConversion"/>
  </si>
  <si>
    <t>남정면 장사리 211-4</t>
    <phoneticPr fontId="3" type="noConversion"/>
  </si>
  <si>
    <t>남정면장사리게이트볼장</t>
  </si>
  <si>
    <t>남정면</t>
    <phoneticPr fontId="3" type="noConversion"/>
  </si>
  <si>
    <t>청도읍 원정리 388-1</t>
    <phoneticPr fontId="3" type="noConversion"/>
  </si>
  <si>
    <t>청도천체육공원풋살장</t>
  </si>
  <si>
    <t>청도군문화체육시설사업소풋살장</t>
  </si>
  <si>
    <t>청도읍 원정리 384-2</t>
    <phoneticPr fontId="3" type="noConversion"/>
  </si>
  <si>
    <t>청도천체육공원족구장</t>
  </si>
  <si>
    <t>청도읍 원리 191</t>
    <phoneticPr fontId="3" type="noConversion"/>
  </si>
  <si>
    <t>청도군파크골프장</t>
  </si>
  <si>
    <t>화양읍 도주관로 159</t>
    <phoneticPr fontId="3" type="noConversion"/>
  </si>
  <si>
    <t>화양게이트볼장</t>
    <phoneticPr fontId="3" type="noConversion"/>
  </si>
  <si>
    <t>금천면 동곡리 851</t>
    <phoneticPr fontId="3" type="noConversion"/>
  </si>
  <si>
    <t>금천게이트볼장</t>
    <phoneticPr fontId="3" type="noConversion"/>
  </si>
  <si>
    <t>대가야읍 회천로 90</t>
    <phoneticPr fontId="3" type="noConversion"/>
  </si>
  <si>
    <t>대가야읍 장기리 320-1</t>
    <phoneticPr fontId="3" type="noConversion"/>
  </si>
  <si>
    <t>대가야파크골프장</t>
    <phoneticPr fontId="3" type="noConversion"/>
  </si>
  <si>
    <t>고령군그라운드골프협회</t>
    <phoneticPr fontId="3" type="noConversion"/>
  </si>
  <si>
    <t>성주별고을풋살장</t>
  </si>
  <si>
    <t>수륜면 신파리 56-6</t>
    <phoneticPr fontId="3" type="noConversion"/>
  </si>
  <si>
    <t>성주읍 성산리 1516</t>
    <phoneticPr fontId="3" type="noConversion"/>
  </si>
  <si>
    <t>선남생활체육공원족구장</t>
  </si>
  <si>
    <t>성주읍 대황리 52-3</t>
    <phoneticPr fontId="3" type="noConversion"/>
  </si>
  <si>
    <t>성주파크골프장</t>
    <phoneticPr fontId="3" type="noConversion"/>
  </si>
  <si>
    <t>선남면 관화리 1091-16</t>
    <phoneticPr fontId="3" type="noConversion"/>
  </si>
  <si>
    <t>선남파크골프장</t>
    <phoneticPr fontId="3" type="noConversion"/>
  </si>
  <si>
    <t>벽진면 봉계리 1442-78</t>
    <phoneticPr fontId="3" type="noConversion"/>
  </si>
  <si>
    <t>벽진파크골프장</t>
    <phoneticPr fontId="3" type="noConversion"/>
  </si>
  <si>
    <t>대가면 옥성리 1</t>
    <phoneticPr fontId="3" type="noConversion"/>
  </si>
  <si>
    <t>별고을파크골프장</t>
    <phoneticPr fontId="3" type="noConversion"/>
  </si>
  <si>
    <t>용암면 상언리 576-1</t>
    <phoneticPr fontId="3" type="noConversion"/>
  </si>
  <si>
    <t>수륜면 신정리 657-1</t>
    <phoneticPr fontId="3" type="noConversion"/>
  </si>
  <si>
    <t>가천면 금봉리 812-11</t>
    <phoneticPr fontId="3" type="noConversion"/>
  </si>
  <si>
    <t>가천파크골프장</t>
    <phoneticPr fontId="3" type="noConversion"/>
  </si>
  <si>
    <t>초전면 문덕리 775-9</t>
    <phoneticPr fontId="3" type="noConversion"/>
  </si>
  <si>
    <t>경상북도 성주군 성주읍 대황리 52-3</t>
    <phoneticPr fontId="3" type="noConversion"/>
  </si>
  <si>
    <t>성주읍그라운드골프장</t>
  </si>
  <si>
    <t>경상북도 성주군 용암면 용정리 274-23</t>
    <phoneticPr fontId="3" type="noConversion"/>
  </si>
  <si>
    <t>용암면게이트볼장</t>
  </si>
  <si>
    <t>왜관읍 금산리 851-51</t>
    <phoneticPr fontId="3" type="noConversion"/>
  </si>
  <si>
    <t>금산체육공원풋살장</t>
  </si>
  <si>
    <t>금산체육공원족구장</t>
  </si>
  <si>
    <t>석적읍 남율리 7</t>
    <phoneticPr fontId="3" type="noConversion"/>
  </si>
  <si>
    <t>석적체육공원족구장</t>
  </si>
  <si>
    <t>북삼읍 인평리 730-5</t>
    <phoneticPr fontId="3" type="noConversion"/>
  </si>
  <si>
    <t>인평체육공원족구장</t>
  </si>
  <si>
    <t>왜관읍 왜관리 1291</t>
  </si>
  <si>
    <t>왜관파크골프장</t>
    <phoneticPr fontId="3" type="noConversion"/>
  </si>
  <si>
    <t>석적읍 남율리 403</t>
    <phoneticPr fontId="3" type="noConversion"/>
  </si>
  <si>
    <t>석적파크골프장</t>
    <phoneticPr fontId="3" type="noConversion"/>
  </si>
  <si>
    <t>약목면 덕산리 1082</t>
  </si>
  <si>
    <t>덕산파크골프장</t>
    <phoneticPr fontId="3" type="noConversion"/>
  </si>
  <si>
    <t>왜관읍 왜관리 1282</t>
    <phoneticPr fontId="3" type="noConversion"/>
  </si>
  <si>
    <t>왜관그라운드골프장</t>
    <phoneticPr fontId="3" type="noConversion"/>
  </si>
  <si>
    <t>왜관읍 왜관리 1279-44</t>
    <phoneticPr fontId="3" type="noConversion"/>
  </si>
  <si>
    <t>제2왜관교게이트볼장</t>
  </si>
  <si>
    <t>왜관읍 낙산리 981</t>
    <phoneticPr fontId="3" type="noConversion"/>
  </si>
  <si>
    <t>보병마을게이트볼장</t>
  </si>
  <si>
    <t>인평리게이트볼장</t>
  </si>
  <si>
    <t>석적읍 남율리 790</t>
    <phoneticPr fontId="3" type="noConversion"/>
  </si>
  <si>
    <t>석적체육공원게이트볼장</t>
  </si>
  <si>
    <t>지천면 금호리 366-1</t>
    <phoneticPr fontId="3" type="noConversion"/>
  </si>
  <si>
    <t>금호리게이트볼장</t>
  </si>
  <si>
    <t>기산면 죽전리 317-1</t>
    <phoneticPr fontId="3" type="noConversion"/>
  </si>
  <si>
    <t>죽전리게이트볼장</t>
  </si>
  <si>
    <t>예천읍 남본리 276-5</t>
    <phoneticPr fontId="3" type="noConversion"/>
  </si>
  <si>
    <t>한천풋살장</t>
    <phoneticPr fontId="3" type="noConversion"/>
  </si>
  <si>
    <t>패밀리파크풋살장</t>
  </si>
  <si>
    <t>예천읍 청복리 235</t>
    <phoneticPr fontId="3" type="noConversion"/>
  </si>
  <si>
    <t>스포츠프라자풋살장</t>
    <phoneticPr fontId="3" type="noConversion"/>
  </si>
  <si>
    <t>예천읍 동본리 493-3</t>
    <phoneticPr fontId="3" type="noConversion"/>
  </si>
  <si>
    <t>백전리족구장</t>
    <phoneticPr fontId="3" type="noConversion"/>
  </si>
  <si>
    <t>한천족구장</t>
    <phoneticPr fontId="3" type="noConversion"/>
  </si>
  <si>
    <t>신도시족구장</t>
    <phoneticPr fontId="3" type="noConversion"/>
  </si>
  <si>
    <t>예천군테니스협회</t>
    <phoneticPr fontId="3" type="noConversion"/>
  </si>
  <si>
    <t>예천읍 서본리 124</t>
    <phoneticPr fontId="3" type="noConversion"/>
  </si>
  <si>
    <t>한천파크골프장1구장</t>
  </si>
  <si>
    <t>예천군파크골프협회</t>
    <phoneticPr fontId="3" type="noConversion"/>
  </si>
  <si>
    <t>예천읍 대심리 295-5</t>
    <phoneticPr fontId="3" type="noConversion"/>
  </si>
  <si>
    <t>한천파크골프장2구장</t>
  </si>
  <si>
    <t>예천읍 남본리 276-4</t>
    <phoneticPr fontId="3" type="noConversion"/>
  </si>
  <si>
    <t>한천그라운드골프장</t>
    <phoneticPr fontId="3" type="noConversion"/>
  </si>
  <si>
    <t>예천읍 충효로 111</t>
    <phoneticPr fontId="3" type="noConversion"/>
  </si>
  <si>
    <t>국민체육센터</t>
    <phoneticPr fontId="3" type="noConversion"/>
  </si>
  <si>
    <t>예천읍 서본리 240</t>
    <phoneticPr fontId="3" type="noConversion"/>
  </si>
  <si>
    <t>노인복지회관게이트볼장</t>
  </si>
  <si>
    <t>용문면 성현리 698</t>
    <phoneticPr fontId="3" type="noConversion"/>
  </si>
  <si>
    <t>용문면게이트볼장</t>
  </si>
  <si>
    <t>효자면 도촌리 491-3</t>
    <phoneticPr fontId="3" type="noConversion"/>
  </si>
  <si>
    <t>도촌게이트볼장</t>
    <phoneticPr fontId="3" type="noConversion"/>
  </si>
  <si>
    <t>효자면 석묘리 401-1</t>
    <phoneticPr fontId="3" type="noConversion"/>
  </si>
  <si>
    <t>석묘게이트볼장</t>
    <phoneticPr fontId="3" type="noConversion"/>
  </si>
  <si>
    <t>은풍면 우곡리 119-6</t>
    <phoneticPr fontId="3" type="noConversion"/>
  </si>
  <si>
    <t>은풍게이트볼장</t>
    <phoneticPr fontId="3" type="noConversion"/>
  </si>
  <si>
    <t>감천면 포리 357-1</t>
    <phoneticPr fontId="3" type="noConversion"/>
  </si>
  <si>
    <t>감천게이트볼장</t>
    <phoneticPr fontId="3" type="noConversion"/>
  </si>
  <si>
    <t>보문면 미호리 112</t>
    <phoneticPr fontId="3" type="noConversion"/>
  </si>
  <si>
    <t>보문게이트볼장</t>
    <phoneticPr fontId="3" type="noConversion"/>
  </si>
  <si>
    <t>호명면 산합리 1384</t>
    <phoneticPr fontId="3" type="noConversion"/>
  </si>
  <si>
    <t>신도시게이트볼장</t>
  </si>
  <si>
    <t>호명면 오천리 270-7</t>
    <phoneticPr fontId="3" type="noConversion"/>
  </si>
  <si>
    <t>유천면 가리 320-1</t>
    <phoneticPr fontId="3" type="noConversion"/>
  </si>
  <si>
    <t>유천게이트볼장</t>
    <phoneticPr fontId="3" type="noConversion"/>
  </si>
  <si>
    <t>용궁면 읍부리 153-13</t>
    <phoneticPr fontId="3" type="noConversion"/>
  </si>
  <si>
    <t>용궁게이트볼장</t>
    <phoneticPr fontId="3" type="noConversion"/>
  </si>
  <si>
    <t>개포면 신음리 160-1</t>
    <phoneticPr fontId="3" type="noConversion"/>
  </si>
  <si>
    <t>개포면게이트볼장</t>
  </si>
  <si>
    <t>지보면 소화리 509</t>
    <phoneticPr fontId="3" type="noConversion"/>
  </si>
  <si>
    <t>지보게이트볼장</t>
    <phoneticPr fontId="3" type="noConversion"/>
  </si>
  <si>
    <t>풍양면 와룡리 631-6</t>
    <phoneticPr fontId="3" type="noConversion"/>
  </si>
  <si>
    <t>와룡게이트볼장</t>
    <phoneticPr fontId="3" type="noConversion"/>
  </si>
  <si>
    <t>풍양면 낙상리 201</t>
    <phoneticPr fontId="3" type="noConversion"/>
  </si>
  <si>
    <t>풍양게이트볼장</t>
    <phoneticPr fontId="3" type="noConversion"/>
  </si>
  <si>
    <t>명호면 도촌리 195-3</t>
    <phoneticPr fontId="3" type="noConversion"/>
  </si>
  <si>
    <t>명호면풋살장</t>
  </si>
  <si>
    <t>춘양면 의양리 108-1</t>
    <phoneticPr fontId="3" type="noConversion"/>
  </si>
  <si>
    <t>춘양면생활체육공원풋살장</t>
  </si>
  <si>
    <t>봉화읍 봉화로 1111-105</t>
  </si>
  <si>
    <t>복합스포츠단지풋살장</t>
  </si>
  <si>
    <t>물야면 오록리 308-1</t>
    <phoneticPr fontId="3" type="noConversion"/>
  </si>
  <si>
    <t>물야면족구장</t>
  </si>
  <si>
    <t>석포면 석포리 80-3</t>
    <phoneticPr fontId="3" type="noConversion"/>
  </si>
  <si>
    <t>석포면반야족구장</t>
  </si>
  <si>
    <t>봉화읍 내성리 506</t>
    <phoneticPr fontId="3" type="noConversion"/>
  </si>
  <si>
    <t>봉화생활체육공원족구장</t>
  </si>
  <si>
    <t>법전면 척곡리 1178</t>
    <phoneticPr fontId="3" type="noConversion"/>
  </si>
  <si>
    <t>법전면생활체육공원족구장</t>
  </si>
  <si>
    <t>내성천파크골프장</t>
    <phoneticPr fontId="3" type="noConversion"/>
  </si>
  <si>
    <t>봉화읍 석평리 642-14</t>
    <phoneticPr fontId="3" type="noConversion"/>
  </si>
  <si>
    <t>봉화생활체육공원게이트볼장</t>
  </si>
  <si>
    <t>물야면게이트볼장</t>
  </si>
  <si>
    <t>봉성면 봉성리 374-6</t>
    <phoneticPr fontId="3" type="noConversion"/>
  </si>
  <si>
    <t>봉성면게이트볼장</t>
  </si>
  <si>
    <t>춘양면 의양리 166</t>
    <phoneticPr fontId="3" type="noConversion"/>
  </si>
  <si>
    <t>춘양면게이트볼장</t>
  </si>
  <si>
    <t>울진군</t>
    <phoneticPr fontId="3" type="noConversion"/>
  </si>
  <si>
    <t>울진읍 읍내리 산4-7</t>
    <phoneticPr fontId="3" type="noConversion"/>
  </si>
  <si>
    <t>연호생활체육공원</t>
  </si>
  <si>
    <t>평해읍 평해리 1317-1</t>
    <phoneticPr fontId="3" type="noConversion"/>
  </si>
  <si>
    <t>평해풋살장</t>
  </si>
  <si>
    <t>근남면 수곡리 73</t>
    <phoneticPr fontId="3" type="noConversion"/>
  </si>
  <si>
    <t>매화면 매화리 1030-6</t>
    <phoneticPr fontId="3" type="noConversion"/>
  </si>
  <si>
    <t>매화풋살장</t>
  </si>
  <si>
    <t>기성면 척산리 85</t>
    <phoneticPr fontId="3" type="noConversion"/>
  </si>
  <si>
    <t>근남면 구산리 256-13</t>
    <phoneticPr fontId="3" type="noConversion"/>
  </si>
  <si>
    <t>후포면 후포리 산181-1</t>
    <phoneticPr fontId="3" type="noConversion"/>
  </si>
  <si>
    <t>온정면 소태리 990</t>
    <phoneticPr fontId="3" type="noConversion"/>
  </si>
  <si>
    <t>온정생활체육공원</t>
  </si>
  <si>
    <t>북면 상당리 318-1</t>
    <phoneticPr fontId="3" type="noConversion"/>
  </si>
  <si>
    <t>구수곡휴양림</t>
  </si>
  <si>
    <t>금강송면 삼근리 362-8</t>
    <phoneticPr fontId="3" type="noConversion"/>
  </si>
  <si>
    <t>금강송족구장</t>
  </si>
  <si>
    <t>평해읍 평해리 531-1</t>
  </si>
  <si>
    <t>남울진파크골프장</t>
  </si>
  <si>
    <t>근남면 수산리 369-1</t>
  </si>
  <si>
    <t>울진파크골프장</t>
  </si>
  <si>
    <t>근남면 수산리 381-3</t>
    <phoneticPr fontId="3" type="noConversion"/>
  </si>
  <si>
    <t>울진읍 연지리 820-40</t>
    <phoneticPr fontId="3" type="noConversion"/>
  </si>
  <si>
    <t>연지게이트볼장</t>
  </si>
  <si>
    <t>2006년</t>
  </si>
  <si>
    <t>북면 부구리 895</t>
    <phoneticPr fontId="3" type="noConversion"/>
  </si>
  <si>
    <t>북면게이트볼장</t>
  </si>
  <si>
    <t>척산게이트볼장</t>
  </si>
  <si>
    <t>후포면 삼율리 690-2</t>
    <phoneticPr fontId="3" type="noConversion"/>
  </si>
  <si>
    <t>삼율게이트볼장</t>
  </si>
  <si>
    <t>남구 연일읍 우복리 산41-1</t>
    <phoneticPr fontId="3" type="noConversion"/>
  </si>
  <si>
    <t>우복리풋살구장</t>
  </si>
  <si>
    <t>남구 대송면 제내리 630-3</t>
    <phoneticPr fontId="3" type="noConversion"/>
  </si>
  <si>
    <t>대송풋살구장</t>
  </si>
  <si>
    <t>대송면체육회</t>
    <phoneticPr fontId="3" type="noConversion"/>
  </si>
  <si>
    <t>남구 대도동 328-151</t>
    <phoneticPr fontId="3" type="noConversion"/>
  </si>
  <si>
    <t>해도풋살구장</t>
  </si>
  <si>
    <t>해도동행정복지센터</t>
    <phoneticPr fontId="3" type="noConversion"/>
  </si>
  <si>
    <t>남구 상도동 125-2</t>
    <phoneticPr fontId="3" type="noConversion"/>
  </si>
  <si>
    <t>상대풋살구장</t>
  </si>
  <si>
    <t>상대동체육회</t>
    <phoneticPr fontId="3" type="noConversion"/>
  </si>
  <si>
    <t>북구 송라면 광천리 189-35</t>
    <phoneticPr fontId="3" type="noConversion"/>
  </si>
  <si>
    <t>송라풋살구장</t>
  </si>
  <si>
    <t>송라면체육회</t>
    <phoneticPr fontId="3" type="noConversion"/>
  </si>
  <si>
    <t>북구 양덕동 88-4</t>
    <phoneticPr fontId="3" type="noConversion"/>
  </si>
  <si>
    <t>양덕(환여)풋살구장</t>
  </si>
  <si>
    <t>환여동체육회</t>
    <phoneticPr fontId="3" type="noConversion"/>
  </si>
  <si>
    <t>남구 장기면 임중리 산65-5</t>
    <phoneticPr fontId="3" type="noConversion"/>
  </si>
  <si>
    <t>장기풋살구장</t>
    <phoneticPr fontId="3" type="noConversion"/>
  </si>
  <si>
    <t>포항시
(위수탁계약 체결예정)</t>
    <phoneticPr fontId="3" type="noConversion"/>
  </si>
  <si>
    <t>오천읍 냉천로 580</t>
    <phoneticPr fontId="3" type="noConversion"/>
  </si>
  <si>
    <t>오천체육문화타운내풋살구장</t>
  </si>
  <si>
    <t>황성동 1047-6</t>
    <phoneticPr fontId="3" type="noConversion"/>
  </si>
  <si>
    <t>황성체육공원풋살장</t>
  </si>
  <si>
    <t>외동읍 입실리 328-1</t>
    <phoneticPr fontId="3" type="noConversion"/>
  </si>
  <si>
    <t>외동생활체육공원풋살장</t>
  </si>
  <si>
    <t>감포읍 전촌리 221</t>
    <phoneticPr fontId="3" type="noConversion"/>
  </si>
  <si>
    <t>감포풋살장</t>
    <phoneticPr fontId="3" type="noConversion"/>
  </si>
  <si>
    <t>아포풋살장</t>
    <phoneticPr fontId="3" type="noConversion"/>
  </si>
  <si>
    <t>김천시
(스포츠산업과)</t>
    <phoneticPr fontId="3" type="noConversion"/>
  </si>
  <si>
    <t>용상동 산72-13</t>
    <phoneticPr fontId="3" type="noConversion"/>
  </si>
  <si>
    <t>용상체육공원풋살장</t>
  </si>
  <si>
    <t>낙동제방길 200
(양호동614-1)</t>
    <phoneticPr fontId="3" type="noConversion"/>
  </si>
  <si>
    <t>풋살장 5면</t>
    <phoneticPr fontId="3" type="noConversion"/>
  </si>
  <si>
    <t>옥계2공단로3길 133
(구포동1191)</t>
    <phoneticPr fontId="3" type="noConversion"/>
  </si>
  <si>
    <t>임오체육공원풋살장</t>
  </si>
  <si>
    <t>진평동 1056-1</t>
    <phoneticPr fontId="3" type="noConversion"/>
  </si>
  <si>
    <t>푸른꿈공원풋살장</t>
  </si>
  <si>
    <t>산동읍 신당리 1723</t>
    <phoneticPr fontId="3" type="noConversion"/>
  </si>
  <si>
    <t>산동물빛공원풋살장</t>
  </si>
  <si>
    <t>도담공원풋살장</t>
  </si>
  <si>
    <t>노상리체육시설풋살장</t>
  </si>
  <si>
    <t>도개면 도개리 357</t>
    <phoneticPr fontId="3" type="noConversion"/>
  </si>
  <si>
    <t>도개리풋살장</t>
  </si>
  <si>
    <t>가흥로 109
(가흥동900)</t>
    <phoneticPr fontId="3" type="noConversion"/>
  </si>
  <si>
    <t>시민풋살장</t>
    <phoneticPr fontId="3" type="noConversion"/>
  </si>
  <si>
    <t>관리위탁
(영주시축구협회)</t>
    <phoneticPr fontId="3" type="noConversion"/>
  </si>
  <si>
    <t>광복풋살장</t>
    <phoneticPr fontId="3" type="noConversion"/>
  </si>
  <si>
    <t>북상주로 24-7(계산동)</t>
    <phoneticPr fontId="3" type="noConversion"/>
  </si>
  <si>
    <t>상주시민운동장풋살장</t>
  </si>
  <si>
    <t>북상주로 24-42(계산동)</t>
    <phoneticPr fontId="3" type="noConversion"/>
  </si>
  <si>
    <t>상주시청소년수련관풋살장</t>
  </si>
  <si>
    <t>모전동 916</t>
    <phoneticPr fontId="3" type="noConversion"/>
  </si>
  <si>
    <t>모전동다목적구장</t>
  </si>
  <si>
    <t>경산시 상방동 45</t>
    <phoneticPr fontId="3" type="noConversion"/>
  </si>
  <si>
    <t>경산생활체육공원풋살장</t>
  </si>
  <si>
    <t>하양읍 동서리 180-9</t>
    <phoneticPr fontId="3" type="noConversion"/>
  </si>
  <si>
    <t>하양생활체육공원풋살장</t>
  </si>
  <si>
    <t>진량읍 신상리 685-17</t>
    <phoneticPr fontId="3" type="noConversion"/>
  </si>
  <si>
    <t>진량근린공원풋살장</t>
  </si>
  <si>
    <t>자인면 남촌리 183-2</t>
    <phoneticPr fontId="3" type="noConversion"/>
  </si>
  <si>
    <t>자인면풋살장</t>
  </si>
  <si>
    <t>사동풋살장</t>
  </si>
  <si>
    <t>의성읍 도서리 2</t>
    <phoneticPr fontId="3" type="noConversion"/>
  </si>
  <si>
    <t>구봉공원풋살장(옥외)</t>
  </si>
  <si>
    <t>의성읍 상리리 600</t>
    <phoneticPr fontId="3" type="noConversion"/>
  </si>
  <si>
    <t>농어촌복합센터(옥외)</t>
    <phoneticPr fontId="64" type="noConversion"/>
  </si>
  <si>
    <t>의성읍 원당리</t>
    <phoneticPr fontId="3" type="noConversion"/>
  </si>
  <si>
    <t>원당리풋살장(옥외)</t>
  </si>
  <si>
    <t>옥산면</t>
    <phoneticPr fontId="3" type="noConversion"/>
  </si>
  <si>
    <t>옥산면풋살경기장(옥외)</t>
  </si>
  <si>
    <t>봉양면</t>
    <phoneticPr fontId="3" type="noConversion"/>
  </si>
  <si>
    <t>봉양생활체육공원(옥외)</t>
    <phoneticPr fontId="64" type="noConversion"/>
  </si>
  <si>
    <t>비안면</t>
    <phoneticPr fontId="3" type="noConversion"/>
  </si>
  <si>
    <t>비안만세센터풋살장(옥외)(게이트볼장겸용)</t>
    <phoneticPr fontId="64" type="noConversion"/>
  </si>
  <si>
    <t>안계면</t>
    <phoneticPr fontId="3" type="noConversion"/>
  </si>
  <si>
    <t>안계의성생활체육공원</t>
    <phoneticPr fontId="64" type="noConversion"/>
  </si>
  <si>
    <t>입암면 산해1길 85</t>
    <phoneticPr fontId="3" type="noConversion"/>
  </si>
  <si>
    <t>입암면풋살장</t>
  </si>
  <si>
    <t>생활체육공원풋살장</t>
  </si>
  <si>
    <t>영덕읍 화개리 257-6</t>
    <phoneticPr fontId="3" type="noConversion"/>
  </si>
  <si>
    <t>청소년풋살장</t>
  </si>
  <si>
    <t>가족지원과 아동청소년팀</t>
    <phoneticPr fontId="3" type="noConversion"/>
  </si>
  <si>
    <t>영덕읍 창포리 328-2</t>
    <phoneticPr fontId="3" type="noConversion"/>
  </si>
  <si>
    <t>창포해맞이축구장풋살장</t>
  </si>
  <si>
    <t>시설체육사업소 체육시설팀</t>
    <phoneticPr fontId="3" type="noConversion"/>
  </si>
  <si>
    <t>강구대게축구장풋살장</t>
  </si>
  <si>
    <t>강구면 삼사리 288</t>
    <phoneticPr fontId="3" type="noConversion"/>
  </si>
  <si>
    <t>삼사해상공원풋살장</t>
  </si>
  <si>
    <t>시설체육사업소 체육시설팀</t>
  </si>
  <si>
    <t>영해생활체육공원풋살장</t>
  </si>
  <si>
    <t>삼화풋살장</t>
    <phoneticPr fontId="3" type="noConversion"/>
  </si>
  <si>
    <t>시설체육사업소 시설관리팀</t>
    <phoneticPr fontId="3" type="noConversion"/>
  </si>
  <si>
    <t>병곡면 병곡리 55-6</t>
    <phoneticPr fontId="3" type="noConversion"/>
  </si>
  <si>
    <t>고래불풋살장</t>
  </si>
  <si>
    <t>그라운드골프장 9홀</t>
    <phoneticPr fontId="3" type="noConversion"/>
  </si>
  <si>
    <t>수륜면풋살장</t>
  </si>
  <si>
    <t>소답주민운동장족구장</t>
  </si>
  <si>
    <t>창원국제사격장사격공원족구장</t>
  </si>
  <si>
    <t>진동체육시설내족구장</t>
  </si>
  <si>
    <t>한마음푸르미운동장배드민턴장</t>
  </si>
  <si>
    <t>중앙체육공원배드민턴장</t>
  </si>
  <si>
    <t>안민중학교옆체육시설배드민턴장</t>
  </si>
  <si>
    <t>추산공원배드민턴장</t>
  </si>
  <si>
    <t>삼진체육시설배드민턴장</t>
  </si>
  <si>
    <t>대산갈전운동장풋살장</t>
  </si>
  <si>
    <t>웅남주민운동장풋살장</t>
  </si>
  <si>
    <t>귀산IC체육시설풋살장</t>
  </si>
  <si>
    <t>내서운동장풋살장</t>
  </si>
  <si>
    <t>태백동스포츠파크풋살장</t>
  </si>
  <si>
    <t>북면사회인야구장(2)</t>
  </si>
  <si>
    <t>창원축구센터족구장</t>
  </si>
  <si>
    <t>합성1동체육시설족구장</t>
  </si>
  <si>
    <t>합성1동체육시설농구장</t>
  </si>
  <si>
    <t>갈전운동장풋살장</t>
  </si>
  <si>
    <t>귀산체육시설풋살장</t>
  </si>
  <si>
    <t>태백동스포츠파크</t>
  </si>
  <si>
    <t>동읍주민운동장족구장</t>
  </si>
  <si>
    <t>천주운동장족구장</t>
  </si>
  <si>
    <t>팔룡어울림운동장족구장</t>
  </si>
  <si>
    <t>봉곡운동장족구장</t>
  </si>
  <si>
    <t>명곡동족구장</t>
    <phoneticPr fontId="3" type="noConversion"/>
  </si>
  <si>
    <t>반지어울림운동장족구장</t>
  </si>
  <si>
    <t>용호족구장</t>
    <phoneticPr fontId="3" type="noConversion"/>
  </si>
  <si>
    <t>신월족구장</t>
    <phoneticPr fontId="3" type="noConversion"/>
  </si>
  <si>
    <t>상남푸르미운동장족구장</t>
  </si>
  <si>
    <t>사파주민족구장</t>
    <phoneticPr fontId="3" type="noConversion"/>
  </si>
  <si>
    <t>성주주민족구장</t>
    <phoneticPr fontId="3" type="noConversion"/>
  </si>
  <si>
    <t>웅남주민족구장</t>
    <phoneticPr fontId="3" type="noConversion"/>
  </si>
  <si>
    <t>귀산체육시설족구장</t>
  </si>
  <si>
    <t>중앙족구장(공설운동장)</t>
    <phoneticPr fontId="3" type="noConversion"/>
  </si>
  <si>
    <t>웅천족구장</t>
    <phoneticPr fontId="3" type="noConversion"/>
  </si>
  <si>
    <t>경화다목적구장</t>
    <phoneticPr fontId="3" type="noConversion"/>
  </si>
  <si>
    <t>상지체육시설족구장</t>
  </si>
  <si>
    <t>북면공설운동장그라운드골프장</t>
  </si>
  <si>
    <t>그라운드골프</t>
  </si>
  <si>
    <t>성내그라운드골프장</t>
    <phoneticPr fontId="3" type="noConversion"/>
  </si>
  <si>
    <t>팔룡생활체육관(게이트볼장)</t>
  </si>
  <si>
    <t>소답게이트볼장</t>
    <phoneticPr fontId="64" type="noConversion"/>
  </si>
  <si>
    <t>봉강게이트볼장</t>
    <phoneticPr fontId="64" type="noConversion"/>
  </si>
  <si>
    <t>가술게이트볼장</t>
    <phoneticPr fontId="64" type="noConversion"/>
  </si>
  <si>
    <t>명서2주민운동장게이트볼장</t>
  </si>
  <si>
    <t>도계체육공원게이트볼장</t>
  </si>
  <si>
    <t>봉곡운동장게이트볼장</t>
  </si>
  <si>
    <t>반지게이트볼장</t>
    <phoneticPr fontId="3" type="noConversion"/>
  </si>
  <si>
    <t>용호게이트볼장</t>
    <phoneticPr fontId="3" type="noConversion"/>
  </si>
  <si>
    <t>신월게이트볼장</t>
    <phoneticPr fontId="3" type="noConversion"/>
  </si>
  <si>
    <t>사파게이트볼장</t>
    <phoneticPr fontId="3" type="noConversion"/>
  </si>
  <si>
    <t>남양게이트볼장</t>
    <phoneticPr fontId="3" type="noConversion"/>
  </si>
  <si>
    <t>안민중학교옆체육시설
게이트볼장</t>
  </si>
  <si>
    <t>서성게이트볼장</t>
  </si>
  <si>
    <t>진북게이트볼장</t>
  </si>
  <si>
    <t>광암마을게이트볼장</t>
  </si>
  <si>
    <t>진전게이트볼장</t>
  </si>
  <si>
    <t>신포게이트볼장</t>
  </si>
  <si>
    <t>마산게이트볼연합회서원구장</t>
  </si>
  <si>
    <t>예곡게이트볼장</t>
  </si>
  <si>
    <t>내서문화체육센터(게이트볼장)</t>
    <phoneticPr fontId="3" type="noConversion"/>
  </si>
  <si>
    <t>호계주민운동장</t>
  </si>
  <si>
    <t>용마게이트볼장</t>
  </si>
  <si>
    <t>구암1동게이트볼장</t>
  </si>
  <si>
    <t>창원육교밑체육공원(게이트볼장)</t>
  </si>
  <si>
    <t>석전동게이트볼장</t>
  </si>
  <si>
    <t>죽암게이트볼장</t>
  </si>
  <si>
    <t>중리게이트볼장</t>
  </si>
  <si>
    <t>회성동게이트볼장</t>
  </si>
  <si>
    <t>두척동그라운드골프장</t>
  </si>
  <si>
    <t>합성1동게이트볼장</t>
  </si>
  <si>
    <t>합성2동게이트볼장</t>
  </si>
  <si>
    <t>감천게이트볼장</t>
  </si>
  <si>
    <t>여좌돌산게이트볼장</t>
  </si>
  <si>
    <t>충무게이트볼장</t>
  </si>
  <si>
    <t>마천게이트볼장</t>
  </si>
  <si>
    <t>이동운동장게이트볼장</t>
  </si>
  <si>
    <t>진주스포츠파크풋살장</t>
  </si>
  <si>
    <t>진주종합경기장농구장</t>
  </si>
  <si>
    <t>진주종합경기장풋살장</t>
  </si>
  <si>
    <t>진주종합경기장
파크골프장</t>
  </si>
  <si>
    <t>와룡지구생활체육시설풋살장</t>
  </si>
  <si>
    <t>와룡지구생활체육시설야구장</t>
  </si>
  <si>
    <t>와룡지구생활체육시설간이야구장</t>
  </si>
  <si>
    <t>와룡지구생활체육시설간이야구장2</t>
  </si>
  <si>
    <t>와룡지구생활체육시설족구장</t>
  </si>
  <si>
    <t>와룡지구생활체육시설농구장</t>
  </si>
  <si>
    <t>칠암남강둔치
파크골프장</t>
  </si>
  <si>
    <t>정촌파크골프장</t>
  </si>
  <si>
    <t>평거지구파크골프장</t>
  </si>
  <si>
    <t>지수파크골프장</t>
  </si>
  <si>
    <t>용남그라운드골프장</t>
  </si>
  <si>
    <t>사천시</t>
    <phoneticPr fontId="3" type="noConversion"/>
  </si>
  <si>
    <t>봉화체육공원풋살장</t>
  </si>
  <si>
    <t>송포체육공원풋살장</t>
  </si>
  <si>
    <t>축동스포츠타운풋살장</t>
  </si>
  <si>
    <t>사남족구장</t>
  </si>
  <si>
    <t>사천시족구협회</t>
  </si>
  <si>
    <t>송포체육공원족구장</t>
  </si>
  <si>
    <t>퐁화체육공원족구장</t>
  </si>
  <si>
    <t>사천우주항공파크골프장</t>
  </si>
  <si>
    <t>사천시그라운드골프장</t>
  </si>
  <si>
    <t>사천시게이트볼장제1구장</t>
  </si>
  <si>
    <t>사천시게이트볼장제2구장</t>
  </si>
  <si>
    <t>사천시게이트볼장제3구장</t>
  </si>
  <si>
    <t>사천시게이트볼장제4구장</t>
  </si>
  <si>
    <t>월성게이트볼장</t>
  </si>
  <si>
    <t>초전공원게이트볼장</t>
  </si>
  <si>
    <t>곤명게이트볼제1구장</t>
  </si>
  <si>
    <t>곤명게이트볼제2구장</t>
  </si>
  <si>
    <t>삼천포공설게이트제1구장</t>
  </si>
  <si>
    <t>삼천포공설게이트제2구장</t>
  </si>
  <si>
    <t>송포체육공원게이트볼제1구장</t>
  </si>
  <si>
    <t>송포체육공원게이트볼제2구장</t>
  </si>
  <si>
    <t>송포장애인전용게이트볼장</t>
  </si>
  <si>
    <t>분성체육공원축구장</t>
  </si>
  <si>
    <t>장유체육공원풋살장</t>
  </si>
  <si>
    <t>분성체육공원풋살장</t>
  </si>
  <si>
    <t>율하체육공원풋살장</t>
  </si>
  <si>
    <t>장유출장소</t>
    <phoneticPr fontId="3" type="noConversion"/>
  </si>
  <si>
    <t>바위공원풋살장</t>
    <phoneticPr fontId="3" type="noConversion"/>
  </si>
  <si>
    <t>공원녹지과</t>
    <phoneticPr fontId="3" type="noConversion"/>
  </si>
  <si>
    <t>남산공원풋살장</t>
    <phoneticPr fontId="3" type="noConversion"/>
  </si>
  <si>
    <t>대청공원풋살장</t>
    <phoneticPr fontId="3" type="noConversion"/>
  </si>
  <si>
    <t>불암동풋살장</t>
    <phoneticPr fontId="3" type="noConversion"/>
  </si>
  <si>
    <t>불암동</t>
    <phoneticPr fontId="3" type="noConversion"/>
  </si>
  <si>
    <t>진영공설운동장풋살장</t>
  </si>
  <si>
    <t>한림시산풋살장</t>
    <phoneticPr fontId="3" type="noConversion"/>
  </si>
  <si>
    <t>체육지원과</t>
    <phoneticPr fontId="3" type="noConversion"/>
  </si>
  <si>
    <t>임호체육공원풋살장</t>
  </si>
  <si>
    <t>화목동풋살장</t>
    <phoneticPr fontId="3" type="noConversion"/>
  </si>
  <si>
    <t>칠산서부동</t>
    <phoneticPr fontId="3" type="noConversion"/>
  </si>
  <si>
    <t>시민체육공원족구장</t>
  </si>
  <si>
    <t>장유체육공원족구장</t>
  </si>
  <si>
    <t>어방체육공원족구장</t>
  </si>
  <si>
    <t>안동체육공원족구장</t>
  </si>
  <si>
    <t>임호체육공원족구장</t>
  </si>
  <si>
    <t>분성체육공원족구장</t>
  </si>
  <si>
    <t>율하체육공원족구장</t>
  </si>
  <si>
    <t>금병공원족구장</t>
  </si>
  <si>
    <t>거북공원족구장</t>
  </si>
  <si>
    <t>가마실공원족구장</t>
  </si>
  <si>
    <t>개미공원족구장</t>
  </si>
  <si>
    <t>바위공원족구장</t>
  </si>
  <si>
    <t>불암동족구장</t>
    <phoneticPr fontId="3" type="noConversion"/>
  </si>
  <si>
    <t>진례체육공원족구장</t>
  </si>
  <si>
    <t>진례면체육회</t>
    <phoneticPr fontId="3" type="noConversion"/>
  </si>
  <si>
    <t>조만강파크골프장</t>
    <phoneticPr fontId="3" type="noConversion"/>
  </si>
  <si>
    <t>김해시파크골프협회</t>
    <phoneticPr fontId="3" type="noConversion"/>
  </si>
  <si>
    <t>조만강장애인파크골프장</t>
    <phoneticPr fontId="3" type="noConversion"/>
  </si>
  <si>
    <t>한림시산파크골프장</t>
    <phoneticPr fontId="3" type="noConversion"/>
  </si>
  <si>
    <t>한림술뫼파크골프장</t>
    <phoneticPr fontId="3" type="noConversion"/>
  </si>
  <si>
    <t>상동게이트볼장</t>
    <phoneticPr fontId="3" type="noConversion"/>
  </si>
  <si>
    <t>상동면</t>
    <phoneticPr fontId="3" type="noConversion"/>
  </si>
  <si>
    <t>대동게이트볼장</t>
    <phoneticPr fontId="3" type="noConversion"/>
  </si>
  <si>
    <t>대동면</t>
    <phoneticPr fontId="3" type="noConversion"/>
  </si>
  <si>
    <t>주촌게이트볼장</t>
    <phoneticPr fontId="3" type="noConversion"/>
  </si>
  <si>
    <t>주촌면</t>
    <phoneticPr fontId="3" type="noConversion"/>
  </si>
  <si>
    <t>생림게이트볼장</t>
    <phoneticPr fontId="3" type="noConversion"/>
  </si>
  <si>
    <t>생림면</t>
    <phoneticPr fontId="3" type="noConversion"/>
  </si>
  <si>
    <t>진례게이트볼장</t>
    <phoneticPr fontId="3" type="noConversion"/>
  </si>
  <si>
    <t>진례면</t>
    <phoneticPr fontId="3" type="noConversion"/>
  </si>
  <si>
    <t>한림게이트볼장</t>
    <phoneticPr fontId="3" type="noConversion"/>
  </si>
  <si>
    <t>한림면</t>
    <phoneticPr fontId="3" type="noConversion"/>
  </si>
  <si>
    <t>분성체육공원게이트볼장</t>
  </si>
  <si>
    <t>임호체육공원게이트볼장</t>
  </si>
  <si>
    <t>회현동게이트볼장</t>
    <phoneticPr fontId="3" type="noConversion"/>
  </si>
  <si>
    <t>회현동</t>
    <phoneticPr fontId="3" type="noConversion"/>
  </si>
  <si>
    <t>내외동게이트볼장</t>
    <phoneticPr fontId="3" type="noConversion"/>
  </si>
  <si>
    <t>내외동</t>
    <phoneticPr fontId="3" type="noConversion"/>
  </si>
  <si>
    <t>부원동게이트볼장</t>
    <phoneticPr fontId="3" type="noConversion"/>
  </si>
  <si>
    <t>부원동</t>
    <phoneticPr fontId="3" type="noConversion"/>
  </si>
  <si>
    <t>안동체육공원게이트볼장</t>
  </si>
  <si>
    <t>삼안동게이트볼장</t>
    <phoneticPr fontId="3" type="noConversion"/>
  </si>
  <si>
    <t>삼안동</t>
    <phoneticPr fontId="3" type="noConversion"/>
  </si>
  <si>
    <t>칠산게이트볼장</t>
    <phoneticPr fontId="3" type="noConversion"/>
  </si>
  <si>
    <t>서부동게이트볼장</t>
    <phoneticPr fontId="3" type="noConversion"/>
  </si>
  <si>
    <t>불암동게이트볼장</t>
    <phoneticPr fontId="3" type="noConversion"/>
  </si>
  <si>
    <t>율하유적체육공원게이트볼장</t>
  </si>
  <si>
    <t>금병공원게이트볼장</t>
    <phoneticPr fontId="3" type="noConversion"/>
  </si>
  <si>
    <t>진영읍</t>
    <phoneticPr fontId="3" type="noConversion"/>
  </si>
  <si>
    <t>가마실공원게이트볼장</t>
    <phoneticPr fontId="3" type="noConversion"/>
  </si>
  <si>
    <t>단비공원게이트볼장</t>
    <phoneticPr fontId="3" type="noConversion"/>
  </si>
  <si>
    <t>내동공원게이트볼장</t>
    <phoneticPr fontId="3" type="noConversion"/>
  </si>
  <si>
    <t>진례체육공원게이트볼장</t>
    <phoneticPr fontId="3" type="noConversion"/>
  </si>
  <si>
    <t>어방체육공원게이트볼장</t>
    <phoneticPr fontId="3" type="noConversion"/>
  </si>
  <si>
    <t>김해시암벽장</t>
    <phoneticPr fontId="3" type="noConversion"/>
  </si>
  <si>
    <t>어곡산업단지근린공원풋살장</t>
  </si>
  <si>
    <t>양산천남부둔치풋살장</t>
  </si>
  <si>
    <t>삼성체육공원풋살장</t>
  </si>
  <si>
    <t>가산수변공원풋살장</t>
  </si>
  <si>
    <t>북정빗물펌프장풋살장</t>
  </si>
  <si>
    <t>웅상체육공원풋살장</t>
  </si>
  <si>
    <t>증산역(10호)근린공원풋살장</t>
  </si>
  <si>
    <t>물금남부공원풋살장</t>
  </si>
  <si>
    <t>상동체육공원풋살장</t>
  </si>
  <si>
    <t>하북체육공원풋살장</t>
  </si>
  <si>
    <t>삼수권역체육공원풋살장</t>
  </si>
  <si>
    <t>수질정화공원</t>
  </si>
  <si>
    <t>양산시시설관리공단</t>
    <phoneticPr fontId="64" type="noConversion"/>
  </si>
  <si>
    <t>제26호완충녹지(남부공원)</t>
  </si>
  <si>
    <t>양산시</t>
    <phoneticPr fontId="64" type="noConversion"/>
  </si>
  <si>
    <t>황산공원</t>
  </si>
  <si>
    <t>가산공원</t>
  </si>
  <si>
    <t>웅상족구장(산책로변)</t>
  </si>
  <si>
    <t>탑골저수지옆산책로변</t>
  </si>
  <si>
    <t>동새들천근린공원</t>
  </si>
  <si>
    <t>제43호완충녹지</t>
  </si>
  <si>
    <t>제47호완충녹지(음악분수공원)</t>
  </si>
  <si>
    <t>제13호완충녹지(e편한2차)</t>
  </si>
  <si>
    <t>제20호완충녹지</t>
  </si>
  <si>
    <t>곡리어린이공원</t>
  </si>
  <si>
    <t>감결생활체육공원</t>
  </si>
  <si>
    <t>하북지산</t>
  </si>
  <si>
    <t>황산공원파크골프장</t>
  </si>
  <si>
    <t>가산수변공원파크골프장</t>
  </si>
  <si>
    <t>웅상파크골프장</t>
  </si>
  <si>
    <t>삼신교통부지파크골프장</t>
  </si>
  <si>
    <t>가야진사파크골프장</t>
  </si>
  <si>
    <t>범어그라운드골프장</t>
  </si>
  <si>
    <t>가산그라운드골프장</t>
  </si>
  <si>
    <t>양산종합운동장인공암벽장</t>
  </si>
  <si>
    <t>지정공설운동장실내체육관</t>
  </si>
  <si>
    <t>국민체육센터족구장</t>
  </si>
  <si>
    <t>의령족구장</t>
  </si>
  <si>
    <t>갑을골권역족구장</t>
  </si>
  <si>
    <t>대의마쌍족구장</t>
  </si>
  <si>
    <t>화정족구장</t>
  </si>
  <si>
    <t>화정보천마을족구장</t>
  </si>
  <si>
    <t>용덕족구장</t>
  </si>
  <si>
    <t>정곡족구장</t>
  </si>
  <si>
    <t>지정웅곡족구장</t>
  </si>
  <si>
    <t>지정면족구장</t>
  </si>
  <si>
    <t>낙서족구장</t>
  </si>
  <si>
    <t>부림족구장</t>
  </si>
  <si>
    <t>궁류족구장</t>
  </si>
  <si>
    <t>유곡족구장</t>
  </si>
  <si>
    <t>국민체육센터정구장</t>
  </si>
  <si>
    <t>벽화학구다목적풋살장</t>
  </si>
  <si>
    <t>국민체육센터
족구장</t>
  </si>
  <si>
    <t>봉수족구장</t>
  </si>
  <si>
    <t>부림그라운드곡프장</t>
    <phoneticPr fontId="3" type="noConversion"/>
  </si>
  <si>
    <t>국민체육센터
게이트볼장</t>
  </si>
  <si>
    <t>정암
게이트볼장</t>
  </si>
  <si>
    <t>가례
게이트볼장</t>
  </si>
  <si>
    <t>칠곡
게이트볼장</t>
  </si>
  <si>
    <t>상정
게이트볼장</t>
    <phoneticPr fontId="3" type="noConversion"/>
  </si>
  <si>
    <t>지곡
게이트볼장</t>
  </si>
  <si>
    <t>화양
게이트볼장</t>
  </si>
  <si>
    <t>용암
게이트볼장</t>
  </si>
  <si>
    <t>덕암
게이트볼장</t>
  </si>
  <si>
    <t>궁류게이트볼장</t>
  </si>
  <si>
    <t>유어마수원지구체육공원</t>
  </si>
  <si>
    <t>이방우산지구체육공원</t>
  </si>
  <si>
    <t>남산공원
그라운드골프장</t>
  </si>
  <si>
    <t>남해실내체육관족구장</t>
  </si>
  <si>
    <t>창선체육공원족구장</t>
  </si>
  <si>
    <t>팔랑마을족구장</t>
  </si>
  <si>
    <t>남면당항족구장</t>
  </si>
  <si>
    <t>미조공설운동장
풋살구장</t>
  </si>
  <si>
    <t>창선체육공원풋살구장</t>
  </si>
  <si>
    <t>남산공원풋살구장</t>
  </si>
  <si>
    <t>스포츠파크풋살구장</t>
  </si>
  <si>
    <t>남해문화센터풋살구장</t>
  </si>
  <si>
    <t>문화관광과</t>
  </si>
  <si>
    <t>알수없음</t>
  </si>
  <si>
    <t>남해스포츠파크골프장</t>
    <phoneticPr fontId="3" type="noConversion"/>
  </si>
  <si>
    <t>남해군공공스포츠클럽</t>
    <phoneticPr fontId="3" type="noConversion"/>
  </si>
  <si>
    <t>횡천풋살장</t>
  </si>
  <si>
    <t>금남면풋살장</t>
  </si>
  <si>
    <t>진교풋살장</t>
  </si>
  <si>
    <t>북천풋살장</t>
  </si>
  <si>
    <t>적량풋살장</t>
    <phoneticPr fontId="3" type="noConversion"/>
  </si>
  <si>
    <t>고전파크골프장</t>
  </si>
  <si>
    <t>위탁(파크골프협회)</t>
    <phoneticPr fontId="3" type="noConversion"/>
  </si>
  <si>
    <t>진교파크골프장</t>
  </si>
  <si>
    <t>악양생활체육공원</t>
    <phoneticPr fontId="3" type="noConversion"/>
  </si>
  <si>
    <t>옥종다목적생활공원</t>
    <phoneticPr fontId="3" type="noConversion"/>
  </si>
  <si>
    <t>섬진강수변공원그라운드골프장</t>
  </si>
  <si>
    <t>남부체육공원족구장</t>
  </si>
  <si>
    <t>님부체육공원풋살장</t>
  </si>
  <si>
    <t>덕산체육공원족구장</t>
  </si>
  <si>
    <t>생비량풋살장</t>
  </si>
  <si>
    <t>신등풋살장</t>
  </si>
  <si>
    <t>차황족구장</t>
  </si>
  <si>
    <t>삼장그라운드골프장</t>
  </si>
  <si>
    <t>공설풋살장</t>
  </si>
  <si>
    <t>오부풋살장</t>
  </si>
  <si>
    <t>차황그라운드골프장</t>
  </si>
  <si>
    <t>생비량파크골프장</t>
  </si>
  <si>
    <t>함양군전천후족구장</t>
  </si>
  <si>
    <t>마리풋살장</t>
  </si>
  <si>
    <t>주상풋살장</t>
    <phoneticPr fontId="3" type="noConversion"/>
  </si>
  <si>
    <t>거창스포츠파크족구장</t>
  </si>
  <si>
    <t>월천족구장</t>
  </si>
  <si>
    <t>웅양하성단노을족구장</t>
  </si>
  <si>
    <t>웅양족구장</t>
  </si>
  <si>
    <t>스포츠파크(양평근린공원)파크골프장</t>
    <phoneticPr fontId="3" type="noConversion"/>
  </si>
  <si>
    <t>스포츠파크(실버레포츠타운)파크골프장</t>
    <phoneticPr fontId="3" type="noConversion"/>
  </si>
  <si>
    <t>위천둔치파크골프장</t>
  </si>
  <si>
    <t>가조파크골프장</t>
    <phoneticPr fontId="3" type="noConversion"/>
  </si>
  <si>
    <t>웅양파크골프장</t>
    <phoneticPr fontId="3" type="noConversion"/>
  </si>
  <si>
    <t>남상파크연습장</t>
    <phoneticPr fontId="3" type="noConversion"/>
  </si>
  <si>
    <t>가북파크연습장</t>
    <phoneticPr fontId="3" type="noConversion"/>
  </si>
  <si>
    <t>신원파크연습장</t>
    <phoneticPr fontId="3" type="noConversion"/>
  </si>
  <si>
    <t>거창스포츠파크그라운드골프장</t>
  </si>
  <si>
    <t>주상희랑공원그라운드골프장</t>
  </si>
  <si>
    <t>가조그라운드골프장</t>
  </si>
  <si>
    <t>가야숭산그라운드골프장</t>
  </si>
  <si>
    <t>합천군</t>
    <phoneticPr fontId="3" type="noConversion"/>
  </si>
  <si>
    <t>군민체육공원풋살장</t>
  </si>
  <si>
    <t>함벽루체육공원풋살장</t>
  </si>
  <si>
    <t>함벽루체육공원족구장</t>
  </si>
  <si>
    <t>봉산체육공원족구장</t>
  </si>
  <si>
    <t>삼가체육공원족구장</t>
  </si>
  <si>
    <t>가회체육공원족구장</t>
  </si>
  <si>
    <t>대병체육공원족구장</t>
  </si>
  <si>
    <t>핫들생태공원파크골프장</t>
  </si>
  <si>
    <t>용주파크골프장</t>
    <phoneticPr fontId="3" type="noConversion"/>
  </si>
  <si>
    <t>쌍백파크골프장</t>
    <phoneticPr fontId="3" type="noConversion"/>
  </si>
  <si>
    <t>봉산파크골프장</t>
  </si>
  <si>
    <t>함벽루체육공원그라운드골프장</t>
  </si>
  <si>
    <t>숭산그라운드골프장</t>
    <phoneticPr fontId="3" type="noConversion"/>
  </si>
  <si>
    <t>군민체육공원게이트볼장</t>
  </si>
  <si>
    <t>영창게이트볼장</t>
  </si>
  <si>
    <t>심묘게이트볼장(관기)</t>
  </si>
  <si>
    <t>묘산게이트볼장(산제)</t>
  </si>
  <si>
    <t>동남게이트볼장(거산)</t>
  </si>
  <si>
    <t>가야게이트볼장</t>
  </si>
  <si>
    <t>숭산게이트볼장</t>
  </si>
  <si>
    <t>야로게이트볼장</t>
  </si>
  <si>
    <t>율곡전천후게이트볼장</t>
  </si>
  <si>
    <t>노와진게이트볼장(노양와리율진)</t>
  </si>
  <si>
    <t>장동게이트볼장</t>
  </si>
  <si>
    <t>아막게이트볼장</t>
  </si>
  <si>
    <t>이책게이트볼장</t>
  </si>
  <si>
    <t>낙진게이트볼장</t>
  </si>
  <si>
    <t>상부게이트볼장</t>
  </si>
  <si>
    <t>양림게이트볼장</t>
  </si>
  <si>
    <t>평구게이트볼장1</t>
  </si>
  <si>
    <t>평구게이트볼장2</t>
  </si>
  <si>
    <t>곡내게이트볼장</t>
  </si>
  <si>
    <t>삼가게이트볼장(일부)</t>
  </si>
  <si>
    <t>가회보건지소게이트볼장</t>
  </si>
  <si>
    <t>삼산게이트볼장(장단)</t>
  </si>
  <si>
    <t>용주면전천후게이트볼장</t>
  </si>
  <si>
    <t>제주시생활체육공원
파크골프장</t>
  </si>
  <si>
    <t>도체육회관</t>
  </si>
  <si>
    <t>제주시생활체육공원파크골프장</t>
  </si>
  <si>
    <t>제주시 체육진흥과
(위탁, 제주시체육회)</t>
    <phoneticPr fontId="3" type="noConversion"/>
  </si>
  <si>
    <t>구좌종합운동장간이파크골프장</t>
  </si>
  <si>
    <t>제주시 구좌읍</t>
    <phoneticPr fontId="3" type="noConversion"/>
  </si>
  <si>
    <t>강창학파크골프장</t>
  </si>
  <si>
    <t>칠십리파크골프장</t>
  </si>
  <si>
    <t>월라봉파크골프장</t>
  </si>
  <si>
    <t>육상트랙
(고성리1206-1)</t>
  </si>
  <si>
    <t>강창학그라운드골프장</t>
  </si>
  <si>
    <t>파크골프장(36홀)</t>
    <phoneticPr fontId="3" type="noConversion"/>
  </si>
  <si>
    <t>그라운드(9홀)
관리사무실 2동
화장실1동, 간이화장실1동</t>
    <phoneticPr fontId="3" type="noConversion"/>
  </si>
  <si>
    <t>파크골프장(18홀)</t>
    <phoneticPr fontId="3" type="noConversion"/>
  </si>
  <si>
    <t>그라운드(9홀)
관리사무실(컨테이너) 1동
간이 화장실 1동</t>
    <phoneticPr fontId="3" type="noConversion"/>
  </si>
  <si>
    <t>춘천송암스포츠타운야구장</t>
    <phoneticPr fontId="3" type="noConversion"/>
  </si>
  <si>
    <t>분류 수정
(생활체육관→구기체육관)</t>
  </si>
  <si>
    <t>위탁
(㈜월드스포츠컨설팅)</t>
    <phoneticPr fontId="3" type="noConversion"/>
  </si>
  <si>
    <t>농구,배드민턴,검도,
탁구</t>
    <phoneticPr fontId="3" type="noConversion"/>
  </si>
  <si>
    <t>생활체조실.
스쿼시장</t>
    <phoneticPr fontId="3" type="noConversion"/>
  </si>
  <si>
    <t>31667
(공설운동장 부지면적)</t>
    <phoneticPr fontId="3" type="noConversion"/>
  </si>
  <si>
    <t>20*25</t>
    <phoneticPr fontId="3" type="noConversion"/>
  </si>
  <si>
    <t>구리시</t>
    <phoneticPr fontId="3" type="noConversion"/>
  </si>
  <si>
    <t>체육시설관리사업소
(위탁: 서울시교육청)</t>
    <phoneticPr fontId="3" type="noConversion"/>
  </si>
  <si>
    <t>서울장애인종합복지관 스포츠센터 수영장</t>
    <phoneticPr fontId="3" type="noConversion"/>
  </si>
  <si>
    <t>위탁
(푸르메재단)</t>
    <phoneticPr fontId="3" type="noConversion"/>
  </si>
  <si>
    <t>미래한강본부
(위탁 - 서울시궁도협회)</t>
    <phoneticPr fontId="3" type="noConversion"/>
  </si>
  <si>
    <t>춘천송암스포츠타운 승마장</t>
    <phoneticPr fontId="3" type="noConversion"/>
  </si>
  <si>
    <t>위탁
(센트럴스포츠컴플렉스㈜)</t>
    <phoneticPr fontId="3" type="noConversion"/>
  </si>
  <si>
    <t>춘천송암스포츠타운
빙상장</t>
    <phoneticPr fontId="3" type="noConversion"/>
  </si>
  <si>
    <t>공주대학교</t>
    <phoneticPr fontId="3" type="noConversion"/>
  </si>
  <si>
    <t>올림픽기념국민생활관
배드민턴전용구장</t>
  </si>
  <si>
    <t>원서공원게이트볼장</t>
  </si>
  <si>
    <t>중랑물재생센터실내배드민턴장</t>
  </si>
  <si>
    <t>중랑물재생센터족구장</t>
  </si>
  <si>
    <t>중랑물재생센터풋살장</t>
  </si>
  <si>
    <t>응봉산인공암벽장</t>
  </si>
  <si>
    <t>아차산배수지체육공원정구장</t>
  </si>
  <si>
    <t>아차산배수지체육공원풋살장</t>
  </si>
  <si>
    <t>아차산배수지체육공원다목적구장</t>
  </si>
  <si>
    <t>아차산배수지체육공원농구장</t>
  </si>
  <si>
    <t>중랑천체육공원족구장</t>
  </si>
  <si>
    <t>중랑천체육공원배드민턴장</t>
  </si>
  <si>
    <t>중랑천체육공원농구장</t>
  </si>
  <si>
    <t>중랑천체육공원파크골프장</t>
  </si>
  <si>
    <t>아트큐브농구장</t>
  </si>
  <si>
    <t>어린이대공원풋살장</t>
  </si>
  <si>
    <t>아차산배수지체육공원</t>
  </si>
  <si>
    <t>중랑천파크골프장</t>
  </si>
  <si>
    <t>뚝섬인공암벽장</t>
  </si>
  <si>
    <t>중랑천제1체육공원파크골프장</t>
  </si>
  <si>
    <t>중랑천제2체육공원족구장</t>
  </si>
  <si>
    <t>중랑천제3체육공원풋살장</t>
  </si>
  <si>
    <t>중랑천제5체육공원풋살장</t>
  </si>
  <si>
    <t>중랑천제5체육공원족구장</t>
  </si>
  <si>
    <t>중랑스포츠클라이밍경기장</t>
  </si>
  <si>
    <t>중화체육공원풋살장</t>
  </si>
  <si>
    <t>면목체육공원풋살장</t>
  </si>
  <si>
    <t>신내어울공원족구장</t>
  </si>
  <si>
    <t>옹기테마공원족구장</t>
  </si>
  <si>
    <t>신내공원족구장</t>
  </si>
  <si>
    <t>중화체육공원족구장</t>
  </si>
  <si>
    <t>망우저류조공원족구장</t>
  </si>
  <si>
    <t>돌산체육공원족구장</t>
  </si>
  <si>
    <t>용마랜드족구장</t>
  </si>
  <si>
    <t>면목체육공원족구장</t>
  </si>
  <si>
    <t>용마폭포공원족구장</t>
  </si>
  <si>
    <t>장평체육공원족구장</t>
  </si>
  <si>
    <t>사가정공원족구장</t>
  </si>
  <si>
    <t>봉수대공원게이트볼장</t>
  </si>
  <si>
    <t>신내공원게이트볼장</t>
  </si>
  <si>
    <t>중화체육공원게이트볼장</t>
  </si>
  <si>
    <t>돌산체육공원게이트볼장</t>
  </si>
  <si>
    <t>면목체육공원게이트볼장</t>
  </si>
  <si>
    <t>장평체육공원게이트볼장</t>
  </si>
  <si>
    <t>용마폭포공원게이트볼장</t>
  </si>
  <si>
    <t>창동문화체육센터옥상풋살장</t>
  </si>
  <si>
    <t>당고개인공암벽장</t>
  </si>
  <si>
    <t>망원유수지풋살장</t>
  </si>
  <si>
    <t>성산당구장</t>
  </si>
  <si>
    <t>망원유수지소프트테니스장</t>
  </si>
  <si>
    <t>서울월드컵경기장풋살구장A면</t>
  </si>
  <si>
    <t>서울월드컵경기장풋살구장B면</t>
  </si>
  <si>
    <t>서울월드컵경기장풋살구장C면</t>
  </si>
  <si>
    <t>월드컵(노을)공원파크
골프장</t>
  </si>
  <si>
    <t>월드컵난지천공원풋살장</t>
  </si>
  <si>
    <t>해누리체육공원풋살장</t>
  </si>
  <si>
    <t>해누리체육공원족구장</t>
  </si>
  <si>
    <t>연의체육공원농구장</t>
  </si>
  <si>
    <t>연의체육공원배드민턴장</t>
  </si>
  <si>
    <t>목동운동장다목적구장</t>
  </si>
  <si>
    <t>서남물재생센터파크골프장</t>
  </si>
  <si>
    <t>서남물재생센터탁구장</t>
  </si>
  <si>
    <t>서남환경공원풋살장</t>
  </si>
  <si>
    <t>강서인공암벽장</t>
  </si>
  <si>
    <t>고척풋살장
(고척스카이돔)</t>
  </si>
  <si>
    <t>고척풋살장(고척스카이돔)</t>
  </si>
  <si>
    <t>구일역풋살장</t>
  </si>
  <si>
    <t>안양천족구장A</t>
  </si>
  <si>
    <t>안양천족구장B</t>
  </si>
  <si>
    <t>안양천족구장C</t>
  </si>
  <si>
    <t>안양천족구장D</t>
  </si>
  <si>
    <t>안양천파크골프장(우안)</t>
  </si>
  <si>
    <t>안양천파크골프장(좌안)</t>
  </si>
  <si>
    <t>안양천소규모축구장</t>
  </si>
  <si>
    <t>안양천파크골프장</t>
  </si>
  <si>
    <t>안양천농구장1</t>
  </si>
  <si>
    <t>안양천농구장2</t>
  </si>
  <si>
    <t>안양천농구장3</t>
  </si>
  <si>
    <t>안양천농구장4</t>
  </si>
  <si>
    <t>안양천농구장5</t>
  </si>
  <si>
    <t>금천베이스볼파크농구장</t>
  </si>
  <si>
    <t>금천체육공원농구장</t>
  </si>
  <si>
    <t>독산근린공원배드민턴장</t>
  </si>
  <si>
    <t>만수천배드민턴장</t>
  </si>
  <si>
    <t>상록배드민턴장</t>
  </si>
  <si>
    <t>감로천배드민턴장</t>
  </si>
  <si>
    <t>금천체육공원배드민턴장</t>
  </si>
  <si>
    <t>삼성배드민턴장</t>
  </si>
  <si>
    <t>여의도둔치파크골프장</t>
  </si>
  <si>
    <t>보라매공원족구장</t>
  </si>
  <si>
    <t>보라매공원인공볌벽장</t>
  </si>
  <si>
    <t>마루공원풋살장</t>
  </si>
  <si>
    <t>마루공원족구장</t>
  </si>
  <si>
    <t>마루공원농구장</t>
  </si>
  <si>
    <t>마루공원게이트볼장</t>
  </si>
  <si>
    <t>에코파크풋살장</t>
  </si>
  <si>
    <t>에코파크족구장</t>
  </si>
  <si>
    <t>복개공원1단계배드민턴장</t>
  </si>
  <si>
    <t>복개공원1단계게이트볼장</t>
  </si>
  <si>
    <t>풍납동족구장</t>
  </si>
  <si>
    <t>성내천족구장</t>
  </si>
  <si>
    <t>잠실유수지체육시설</t>
  </si>
  <si>
    <t>탄천유수지체육시설</t>
  </si>
  <si>
    <t>잠실파크골프장</t>
  </si>
  <si>
    <t>위례게이트볼장</t>
  </si>
  <si>
    <t>성내유수지풋살장</t>
  </si>
  <si>
    <t>성내유수지족구장</t>
  </si>
  <si>
    <t>중구민체력단련장배드민턴장</t>
  </si>
  <si>
    <t>복병산체육공원배드민턴장</t>
  </si>
  <si>
    <t>복병산배수지족구장</t>
  </si>
  <si>
    <t>중앙환경공원
미니축구장</t>
  </si>
  <si>
    <t>남항체육공원족구장</t>
  </si>
  <si>
    <t>남항체육공원배드민턴장</t>
  </si>
  <si>
    <t>수정1동게이트볼장</t>
  </si>
  <si>
    <t>해돋이배수지족구장</t>
  </si>
  <si>
    <t>수정산배수지다목적구장</t>
  </si>
  <si>
    <t>수영환경공원
배드민턴장</t>
  </si>
  <si>
    <t>온천2동게이트볼장</t>
  </si>
  <si>
    <t>화명생태공원파크골프장</t>
  </si>
  <si>
    <t>화명생태공원게이트볼장
(화명운동장인근)</t>
  </si>
  <si>
    <t>구민운동장게이트볼장</t>
  </si>
  <si>
    <t>만덕3동게이트볼장
(백산초교옆)</t>
  </si>
  <si>
    <t>덕천3동게이트볼장
(주민센터뒤)</t>
  </si>
  <si>
    <t>동부사업소멀티코트장</t>
  </si>
  <si>
    <t>반여2배수지체육공원</t>
  </si>
  <si>
    <t>반송배수지게이트볼장</t>
  </si>
  <si>
    <t>행복체육공원게이트볼장</t>
  </si>
  <si>
    <t>강변환경공원파크골프장</t>
  </si>
  <si>
    <t>다대레포츠공원족구장</t>
  </si>
  <si>
    <t>신평레포츠공원게이트볼장</t>
  </si>
  <si>
    <t>다대레포츠공원게이트볼장</t>
  </si>
  <si>
    <t>괴정오작교체육공원게이트볼장</t>
  </si>
  <si>
    <t>부산지방공단스포원
풋살장</t>
  </si>
  <si>
    <t>경남한신아파트게이트볼장</t>
  </si>
  <si>
    <t>두구동게이트볼장</t>
  </si>
  <si>
    <t>청룡동주민쉼터게이트볼장</t>
  </si>
  <si>
    <t>수영강상류게이트볼장</t>
  </si>
  <si>
    <t>맥도생태공원족구장2면</t>
  </si>
  <si>
    <t>맥도생태공원배드민턴장3면</t>
  </si>
  <si>
    <t>맥도생태공원농구장2면</t>
  </si>
  <si>
    <t>맥도생태공원배구장2면</t>
  </si>
  <si>
    <t>신호공원파크골프장</t>
  </si>
  <si>
    <t>명지환경공원게이트볼장</t>
  </si>
  <si>
    <t>맥도생태공원게이트볼장
(축구장8인근)</t>
  </si>
  <si>
    <t>맥도생태공원게이트볼장
(배드민턴장옆)</t>
  </si>
  <si>
    <t>대저생태공원게이트볼장
(P5주차장귀)</t>
  </si>
  <si>
    <t>새동네마을게이트볼장</t>
  </si>
  <si>
    <t>명지오션시티근린공원게이트볼장</t>
  </si>
  <si>
    <t>괴정공원게이트볼장</t>
  </si>
  <si>
    <t>연산9동주공게이트볼장</t>
  </si>
  <si>
    <t>연제문화체육공원게이트볼장</t>
  </si>
  <si>
    <t>거제체육공원게이트볼장</t>
  </si>
  <si>
    <t>광안동도시고속도로옆게이트볼장</t>
  </si>
  <si>
    <t>망미동강변노인정게이트볼장</t>
  </si>
  <si>
    <t>삼락생태공원족구장</t>
  </si>
  <si>
    <t>삼락생태공원농구장6면</t>
  </si>
  <si>
    <t>삼락생태공원배구장1면</t>
  </si>
  <si>
    <t>삼락생태공원사이클연습장</t>
  </si>
  <si>
    <t>삼락생태공원파크골프장</t>
  </si>
  <si>
    <t>엄궁유수지
족구장</t>
  </si>
  <si>
    <t>감전유수지
족구장</t>
  </si>
  <si>
    <t>삼락생태공원게이트볼장</t>
  </si>
  <si>
    <t>모라우신상가뒤게이트볼장</t>
  </si>
  <si>
    <t>덕포공원경로당게이트볼장</t>
  </si>
  <si>
    <t>주례1동양지2공원게이트볼장</t>
  </si>
  <si>
    <t>철마체육시설족구장</t>
  </si>
  <si>
    <t>문오성처리장게이트볼장</t>
  </si>
  <si>
    <t>기장하수처리장
농구장</t>
  </si>
  <si>
    <t>기장하수처리장
배드민턴장</t>
  </si>
  <si>
    <t>팔공산인공암벽장</t>
  </si>
  <si>
    <t>금호강물놀이장</t>
  </si>
  <si>
    <t>불로다목적운동장족구장</t>
  </si>
  <si>
    <t>금호강제2비산파크골프장</t>
  </si>
  <si>
    <t>강당골파크골프장</t>
  </si>
  <si>
    <t>검단동강변파크골프장</t>
  </si>
  <si>
    <t>연경체육공원다목적구장</t>
  </si>
  <si>
    <t>대구체육공원
암벽등반장</t>
  </si>
  <si>
    <t>패밀리파크론볼장</t>
  </si>
  <si>
    <t>패밀리파크농구장</t>
  </si>
  <si>
    <t>패밀리파크족구장</t>
  </si>
  <si>
    <t>성서산업단지
체육시설내풋살장</t>
  </si>
  <si>
    <t>수림지파크골프장</t>
  </si>
  <si>
    <t>두류공원내다목적경기장</t>
  </si>
  <si>
    <t>본리배수지족구장</t>
  </si>
  <si>
    <t>달서강창체육시설</t>
  </si>
  <si>
    <t>서재문화체육센터
풋살장</t>
  </si>
  <si>
    <t>강창교파크골프장</t>
  </si>
  <si>
    <t>성서5차산업단지파크골프장</t>
  </si>
  <si>
    <t>구지1호공원파크골프장</t>
  </si>
  <si>
    <t>유가한정파크골프장</t>
  </si>
  <si>
    <t>구지평촌파크골프장</t>
  </si>
  <si>
    <t>하빈파크골프장</t>
  </si>
  <si>
    <t>가창파크골프장</t>
  </si>
  <si>
    <t>히딩크드림필드
풋살장</t>
  </si>
  <si>
    <t>하늘도시28호근린
공원파크골프장</t>
  </si>
  <si>
    <t>만석동풋살장</t>
  </si>
  <si>
    <t>미추홀구청풋살장</t>
  </si>
  <si>
    <t>승학체육공원풋살장</t>
  </si>
  <si>
    <t>제2용정근린공원풋살장</t>
  </si>
  <si>
    <t>문학레포츠공원족구장</t>
  </si>
  <si>
    <t>승학체육공원족구장</t>
  </si>
  <si>
    <t>미추홀공원게이트볼장</t>
  </si>
  <si>
    <t>승학체육공원게이트볼장</t>
  </si>
  <si>
    <t>문학레포츠공원게이트볼장</t>
  </si>
  <si>
    <t>학익체육관게이트볼장</t>
  </si>
  <si>
    <t>인천유나이티드FC축구센터</t>
  </si>
  <si>
    <t>장수배수지
파크골프장</t>
  </si>
  <si>
    <t>삼산풋살장</t>
  </si>
  <si>
    <t>십정녹지풋살장</t>
  </si>
  <si>
    <t>갈현체육공원다목적구장</t>
  </si>
  <si>
    <t>서운근린공원풋살장</t>
  </si>
  <si>
    <t>거여목체육공원풋살장</t>
  </si>
  <si>
    <t>장성제근린공원족구장</t>
  </si>
  <si>
    <t>거여목체육공원족구장</t>
  </si>
  <si>
    <t>연희공원남측부지족구장</t>
  </si>
  <si>
    <t>가좌배수지배드민턴장</t>
  </si>
  <si>
    <t>신정리족구장</t>
  </si>
  <si>
    <t>불은족구장</t>
  </si>
  <si>
    <t>삼선리그라운드골프장</t>
  </si>
  <si>
    <t>삼산면그라운드골프장</t>
  </si>
  <si>
    <t>양사면그라운드골프장</t>
  </si>
  <si>
    <t>길상그라운드골프장</t>
  </si>
  <si>
    <t>온수리탁구회관</t>
  </si>
  <si>
    <t>등대공원배드민턴장</t>
  </si>
  <si>
    <t>연평배드민턴장</t>
  </si>
  <si>
    <t>소이작족구장</t>
  </si>
  <si>
    <t>시도리게이트볼장</t>
  </si>
  <si>
    <t>문갑리게이트볼장</t>
  </si>
  <si>
    <t>덕흥동족구장</t>
  </si>
  <si>
    <t>유덕동족구장</t>
  </si>
  <si>
    <t>덕흥동시각장애인
축구장</t>
  </si>
  <si>
    <t>장애인탁구팀
전용훈련장</t>
  </si>
  <si>
    <t>해오리공원농구장</t>
  </si>
  <si>
    <t>풍암생활체육공원족구장</t>
  </si>
  <si>
    <t>광주천족구장</t>
  </si>
  <si>
    <t>광천동족구장</t>
  </si>
  <si>
    <t>덕흥동파크골프장</t>
  </si>
  <si>
    <t>상무인공암벽장</t>
  </si>
  <si>
    <t>진월복합운동장풋살장</t>
  </si>
  <si>
    <t>승촌파크골프장</t>
  </si>
  <si>
    <t>북구첨단론볼장</t>
  </si>
  <si>
    <t>각화1교하부
체육공간족구장</t>
  </si>
  <si>
    <t>동림동우석족구장</t>
  </si>
  <si>
    <t>빛고을족구장</t>
  </si>
  <si>
    <t>두암체육공원족구장</t>
  </si>
  <si>
    <t>각화1교하부
체육공간풋살장</t>
  </si>
  <si>
    <t>서봉지구파크골프장</t>
  </si>
  <si>
    <t>고저ic풋살장</t>
  </si>
  <si>
    <t>영산강그라운드골프장</t>
  </si>
  <si>
    <t>풍영체육시설단지
정구장</t>
  </si>
  <si>
    <t>첨단종합운동장소프트볼장(3면)</t>
  </si>
  <si>
    <t>옥녀봉체육시설인공암벽등반장</t>
  </si>
  <si>
    <t>옥녀봉체육시설풋살장</t>
  </si>
  <si>
    <t>갑천1파크골프장</t>
  </si>
  <si>
    <t>갑천2파크골프장</t>
  </si>
  <si>
    <t>갑천고수부지내
우드볼장</t>
  </si>
  <si>
    <t>도안문화공원풋살장</t>
  </si>
  <si>
    <t>외삼여가녹지풋살장</t>
  </si>
  <si>
    <t>월드컵경기장인공암벽장</t>
  </si>
  <si>
    <t>송촌생활체육공원풋살경기장</t>
  </si>
  <si>
    <t>송촌생활체육공원족구경기장</t>
  </si>
  <si>
    <t>을미기체육공원족구경기장</t>
  </si>
  <si>
    <t>동천체육관다목적구장
(풋살,족구장)</t>
  </si>
  <si>
    <t>다전생태공원풋살장</t>
  </si>
  <si>
    <t>태화강변풋살장</t>
  </si>
  <si>
    <t>히딩크드림필드구장</t>
  </si>
  <si>
    <t>일산천풋살경기장</t>
  </si>
  <si>
    <t>해오름공원풋살구장</t>
  </si>
  <si>
    <t>산하누림공원풋살구장</t>
  </si>
  <si>
    <t>가람공원풋살구장</t>
  </si>
  <si>
    <t>청량파크골프장</t>
  </si>
  <si>
    <t>범서파크골프장</t>
  </si>
  <si>
    <t>상북알프스파크골프장</t>
  </si>
  <si>
    <t>오가낭뜰근린공원클라이밍장</t>
  </si>
  <si>
    <t>오가낭뜰근린공원파크골프장</t>
  </si>
  <si>
    <t>금강스포츠공원그라운드골프장</t>
  </si>
  <si>
    <t>조천변
그라운드골프장</t>
  </si>
  <si>
    <t>부엉뜰근린공원파크골프장</t>
  </si>
  <si>
    <t>도란뜰근린공원다목적구장</t>
  </si>
  <si>
    <t>한솔동복컴클라이밍장</t>
  </si>
  <si>
    <t>부강생활체육공원
마레트(파크)골프장</t>
  </si>
  <si>
    <t>중앙공원1단계다목적구장</t>
  </si>
  <si>
    <t>솔뜰근린공원풋살장</t>
  </si>
  <si>
    <t>아름스포츠센터풋살장</t>
  </si>
  <si>
    <t>오가낭뜰근린공원제1풋살장</t>
  </si>
  <si>
    <t>오가낭뜰근린공원제2풋살장</t>
  </si>
  <si>
    <t>소정처리장풋살경기장</t>
  </si>
  <si>
    <t>연서처리장풋살경기장</t>
  </si>
  <si>
    <t>금강1단계스포츠공원풋살장</t>
  </si>
  <si>
    <t>도란뜰근린공원풋살장</t>
  </si>
  <si>
    <t>가람동저류지풋살장</t>
  </si>
  <si>
    <t>연동부강처리장풋살장</t>
  </si>
  <si>
    <t>중앙공원1단계풋살장</t>
  </si>
  <si>
    <t>6-4생활권체육공원풋살장</t>
  </si>
  <si>
    <t>전동면족구장</t>
  </si>
  <si>
    <t>조천변족구장</t>
  </si>
  <si>
    <t>봉암족구장</t>
  </si>
  <si>
    <t>침산리족구장</t>
  </si>
  <si>
    <t>한두리대교족구장</t>
  </si>
  <si>
    <t>오가낭뜰근린공원족구장</t>
  </si>
  <si>
    <t>소정처리장족구장</t>
  </si>
  <si>
    <t>기쁨뜰근린공원족구장</t>
  </si>
  <si>
    <t>부강생활체육공원족구장</t>
  </si>
  <si>
    <t>아울뜰근린공원족구장</t>
  </si>
  <si>
    <t>호려울뜰근린공원족구장</t>
  </si>
  <si>
    <t>수질복원센터A족구장</t>
  </si>
  <si>
    <t>중앙공원1단계족구장</t>
  </si>
  <si>
    <t>신안리족구장</t>
  </si>
  <si>
    <t>6-4생활권체육공원족구장</t>
  </si>
  <si>
    <t>시민운동장족구장</t>
  </si>
  <si>
    <t>부강생활체육공원파크골프장</t>
  </si>
  <si>
    <t>조천변파크골프장</t>
  </si>
  <si>
    <t>중앙공원1단계파크골프장</t>
  </si>
  <si>
    <t>전의생활체육공원그라운드골프장</t>
  </si>
  <si>
    <t>조천변그라운드골프장</t>
  </si>
  <si>
    <t>금남생활체육공원게이트볼장</t>
  </si>
  <si>
    <t>소정게이트볼장</t>
  </si>
  <si>
    <t>죽림리게이트볼장</t>
  </si>
  <si>
    <t>부강게이트볼장</t>
  </si>
  <si>
    <t>오가낭뜰근린공원게이트볼장➋</t>
  </si>
  <si>
    <t>전의생활체육공원게이트볼장</t>
  </si>
  <si>
    <t>한솔게이트볼장➊</t>
  </si>
  <si>
    <t>한솔게이트볼장➋</t>
  </si>
  <si>
    <t>오가낭뜰근린공원게이트볼장➊</t>
  </si>
  <si>
    <t>제천뜰근린공원게이트볼장</t>
  </si>
  <si>
    <t>기쁨뜰근린공원게이트볼장</t>
  </si>
  <si>
    <t>고운뜰근린공원게이트볼장</t>
  </si>
  <si>
    <t>다정동저류지게이트볼장</t>
  </si>
  <si>
    <t>가득뜰근린공원게이트볼장</t>
  </si>
  <si>
    <t>중앙공원1단계게이트볼장</t>
  </si>
  <si>
    <t>6-4생활권체육공원게이트볼장</t>
  </si>
  <si>
    <t>미호천체육공원게이트볼장</t>
  </si>
  <si>
    <t>다정동복컴클라이밍장</t>
  </si>
  <si>
    <t>해밀동복컴클라이밍장</t>
  </si>
  <si>
    <t>팀업캠퍼스풋살장</t>
  </si>
  <si>
    <t>팀업캠퍼스
야외배드민턴장</t>
  </si>
  <si>
    <t>단대공원
다목적운동장</t>
  </si>
  <si>
    <t>분당정자청소년수련관헬스장</t>
  </si>
  <si>
    <t>분당정자청소년수련관탁구장</t>
  </si>
  <si>
    <t>태평주배수지족구장</t>
  </si>
  <si>
    <t>태평배수지족구장</t>
  </si>
  <si>
    <t>양지배수지축구장내족구장</t>
  </si>
  <si>
    <t>운중체육공원1호
족구장</t>
  </si>
  <si>
    <t>낙생대체육시설
족구장</t>
  </si>
  <si>
    <t>태평주배수지족구장내농구장</t>
  </si>
  <si>
    <t>운중체육공원1호
농구장</t>
  </si>
  <si>
    <t>낙생대체육시설
농구장</t>
  </si>
  <si>
    <t>태평주배수지족구장내풋살장</t>
  </si>
  <si>
    <t>상대원유소년축구장내풋살장</t>
  </si>
  <si>
    <t>야탑동임시풋살장내농구장</t>
  </si>
  <si>
    <t>운중체육공원2호
풋살장</t>
  </si>
  <si>
    <t>운중체육공원3호
X-게임장</t>
  </si>
  <si>
    <t>탄천변론볼장</t>
  </si>
  <si>
    <t>황새울국민체육센터헬스장</t>
  </si>
  <si>
    <t>황새울국민체육센터GX룸</t>
  </si>
  <si>
    <t>금토동다목적구장</t>
  </si>
  <si>
    <t>금토동다목적구장
풋살장</t>
  </si>
  <si>
    <t>성남종합운동장풋살장</t>
  </si>
  <si>
    <t>운중체육공원2호풋살장</t>
  </si>
  <si>
    <t>금토동다목적구장풋살장</t>
  </si>
  <si>
    <t>수내파크골프장</t>
  </si>
  <si>
    <t>낙생대체육시설그라운드골프장</t>
  </si>
  <si>
    <t>의정부배수지족구장</t>
  </si>
  <si>
    <t>시청앞게이트볼장</t>
  </si>
  <si>
    <t>행복누리공원게이트볼장</t>
  </si>
  <si>
    <t>무지랭이게이트볼장</t>
  </si>
  <si>
    <t>라과디아그라운드골프장</t>
  </si>
  <si>
    <t>시청앞농구장</t>
  </si>
  <si>
    <t>라과디아농구장</t>
  </si>
  <si>
    <t>장암농구장</t>
  </si>
  <si>
    <t>민락저류지족구장</t>
  </si>
  <si>
    <t>안양새물공원풋살장</t>
  </si>
  <si>
    <t>안양새물공원족구장</t>
  </si>
  <si>
    <t>박달복합청사풋살장</t>
  </si>
  <si>
    <t>수도군단체육시설
족구장</t>
  </si>
  <si>
    <t>수도군단체육시설
풋살장</t>
  </si>
  <si>
    <t>안양새물공원
파크골프장</t>
  </si>
  <si>
    <t>비산체육공원풋살장</t>
  </si>
  <si>
    <t>박달고가차도밑풋살장</t>
  </si>
  <si>
    <t>석수체육공원풋살장</t>
  </si>
  <si>
    <t>창박골배수지풋살장</t>
  </si>
  <si>
    <t>평촌스마트스퀘어풋살장</t>
  </si>
  <si>
    <t>매봉광장풋살장</t>
  </si>
  <si>
    <t>새물공원풋살장</t>
  </si>
  <si>
    <t>친목마을체육시설풋살장</t>
  </si>
  <si>
    <t>창박골배수지족구장</t>
  </si>
  <si>
    <t>골안공원족구장</t>
  </si>
  <si>
    <t>애향공원족구장</t>
  </si>
  <si>
    <t>충훈공원족구장</t>
  </si>
  <si>
    <t>새물공원족구장</t>
  </si>
  <si>
    <t>비산체육공원족구장</t>
  </si>
  <si>
    <t>관양배수지족구장</t>
  </si>
  <si>
    <t>동편마을족구장</t>
  </si>
  <si>
    <t>평촌스마트스퀘어족구장</t>
  </si>
  <si>
    <t>학운공원족구장</t>
  </si>
  <si>
    <t>평촌공원족구장</t>
  </si>
  <si>
    <t>운곡공원족구장</t>
  </si>
  <si>
    <t>호계공원족구장</t>
  </si>
  <si>
    <t>수도군단체육시설족구장</t>
  </si>
  <si>
    <t>친목마을족구장</t>
  </si>
  <si>
    <t>서조체육시설족구장</t>
  </si>
  <si>
    <t>안양교도소생활체육시설족구장</t>
  </si>
  <si>
    <t>안양새물공원파크골프장</t>
  </si>
  <si>
    <t>안양5동경로당뒤</t>
  </si>
  <si>
    <t>안양6동늘푸른놀이터</t>
  </si>
  <si>
    <t>연현중학교맞은편</t>
  </si>
  <si>
    <t>박달1동박석교하류</t>
  </si>
  <si>
    <t>운곡공원내</t>
  </si>
  <si>
    <t>관악현대(아)뒤</t>
  </si>
  <si>
    <t>관양1동행정복지센터옥상</t>
  </si>
  <si>
    <t>새마을어린이놀이터내</t>
  </si>
  <si>
    <t>중앙공원내</t>
  </si>
  <si>
    <t>만안종합사회복지관옥상</t>
  </si>
  <si>
    <t>안양종합운동장인공암벽장</t>
  </si>
  <si>
    <t>안양새물공원인공암벽장</t>
  </si>
  <si>
    <t>햇무리광장풋살장</t>
  </si>
  <si>
    <t>여술근린공원</t>
  </si>
  <si>
    <t>원평동족구장</t>
  </si>
  <si>
    <t>서탄금암족구장</t>
  </si>
  <si>
    <t>서탄체육시설</t>
  </si>
  <si>
    <t>모곡동족구장</t>
  </si>
  <si>
    <t>오성체육시설</t>
  </si>
  <si>
    <t>현덕면족구장</t>
  </si>
  <si>
    <t>새터근린공원</t>
  </si>
  <si>
    <t>종합운동장풋살장</t>
  </si>
  <si>
    <t>종합운동장내게이트볼장</t>
  </si>
  <si>
    <t>능안론볼경기장</t>
  </si>
  <si>
    <t>와-스타디움풋살장</t>
  </si>
  <si>
    <t>남산뜰건강마당</t>
  </si>
  <si>
    <t>달미체육시설</t>
  </si>
  <si>
    <t>온누리체육시설</t>
  </si>
  <si>
    <t>화랑유원지족구장</t>
  </si>
  <si>
    <t>수암꿈나무게이트볼장</t>
  </si>
  <si>
    <t>남사박게이트볼장</t>
  </si>
  <si>
    <t>남산뜰게이트볼장</t>
  </si>
  <si>
    <t>상록수역게이트볼장</t>
  </si>
  <si>
    <t>대부게이트볼장</t>
  </si>
  <si>
    <t>성곡고가하부게이트볼장</t>
  </si>
  <si>
    <t>신길교하부게이트볼장</t>
  </si>
  <si>
    <t>신길과선교하부게이트볼장</t>
  </si>
  <si>
    <t>성호공원게이트볼장</t>
  </si>
  <si>
    <t>고양시종합스포츠콤플렉스</t>
  </si>
  <si>
    <t>환경에너지시설게이트볼장</t>
  </si>
  <si>
    <t>관문체육공원풋살장(2면)</t>
  </si>
  <si>
    <t>관문체육공원배구/족구장(2면)</t>
  </si>
  <si>
    <t>동구하늘공원족구장</t>
  </si>
  <si>
    <t>동구하늘공원배드민턴장</t>
  </si>
  <si>
    <t>왕숙천족구장</t>
  </si>
  <si>
    <t>수택그라운드골프
연습장</t>
  </si>
  <si>
    <t>토평그라운드골프
연습장</t>
  </si>
  <si>
    <t>왕숙천파크골프
연습장</t>
  </si>
  <si>
    <t>갈매동경춘선선하부지
체육시설족구장</t>
  </si>
  <si>
    <t>구리시멀티스포츠센터볼링장</t>
  </si>
  <si>
    <t>구리시멀티스포츠센터스쿼시장</t>
  </si>
  <si>
    <t>월문3리풋살구장</t>
  </si>
  <si>
    <t>내곡리생활체육공원(임송)족구장</t>
  </si>
  <si>
    <t>부평리생활체육시설족구장</t>
  </si>
  <si>
    <t>장현생활체육시설(장승초교옆)풋살구장</t>
  </si>
  <si>
    <t>가곡리동네체육시설
(가곡주유소뒤)
풋살구장</t>
  </si>
  <si>
    <t>창현리체육공원풋살구장</t>
  </si>
  <si>
    <t>녹촌리교량하부생활체육시설풋살구장</t>
  </si>
  <si>
    <t>창현리체육공원다목적구장</t>
  </si>
  <si>
    <t>진관생활체육시설풋살구장</t>
  </si>
  <si>
    <t>양지리생활체육공원족구장</t>
  </si>
  <si>
    <t>오남유소년축구장및풋살장</t>
  </si>
  <si>
    <t>에코랜드풋살구장</t>
  </si>
  <si>
    <t>퇴계원체육시설(진관교하부)족구장</t>
  </si>
  <si>
    <t>퇴계원교량하부족구장(P1~P2)</t>
  </si>
  <si>
    <t>평내호평역교량하부체육시설(P26~30)족구장</t>
  </si>
  <si>
    <t>평내호평역교량하부체육시설(P31~36)족구장</t>
  </si>
  <si>
    <t>백봉멀티스포츠센터풋살장</t>
  </si>
  <si>
    <t>약대울철도하부체육시설(P7~12)풋살장</t>
  </si>
  <si>
    <t>양골마을체육시설(시청옆)족구장</t>
  </si>
  <si>
    <t>남양주시종합운동장족구장</t>
  </si>
  <si>
    <t>양정동생활체육시설(봉두매교옆)족구장</t>
  </si>
  <si>
    <t>삼패동생활체육시설풋살구장</t>
  </si>
  <si>
    <t>남양주시종합운동장(이패동유소년축구장)풋살구장</t>
  </si>
  <si>
    <t>이패동인공암장</t>
  </si>
  <si>
    <t>다산진건체육공원2호멀티코트</t>
  </si>
  <si>
    <t>수석동시민체육공원풋살장</t>
  </si>
  <si>
    <t>별내택지지구체육공원풋살구장,
유소년축구장</t>
  </si>
  <si>
    <t>녹촌1교하부생활체육시설족구장</t>
  </si>
  <si>
    <t>평내호평역교량하부체육시설족구장</t>
  </si>
  <si>
    <t>평내호평역교량하부체육시설농구장</t>
  </si>
  <si>
    <t>진접푸른물센터운동장</t>
  </si>
  <si>
    <t>송능리파크골프연습장</t>
  </si>
  <si>
    <t>송능리생활체육시설
(윗독정리)족구장</t>
  </si>
  <si>
    <t>배양리생활체육시설</t>
  </si>
  <si>
    <t>퇴계원역그라운드골프장</t>
  </si>
  <si>
    <t>체육공원1호족구장</t>
  </si>
  <si>
    <t>다산동족구장
(수도권순환고속도로하부)</t>
  </si>
  <si>
    <t>오산스포츠센터
인공암벽장</t>
  </si>
  <si>
    <t>죽미체육공원풋살장
(유아)</t>
  </si>
  <si>
    <t>죽미체육공원풋살장
(청소년)</t>
  </si>
  <si>
    <t>죽미체육공원풋살장
(성인1)</t>
  </si>
  <si>
    <t>죽미체육공원풋살장
(성인2)</t>
  </si>
  <si>
    <t>죽미체육공원3대3농구장</t>
  </si>
  <si>
    <t>오산스포츠센터족구장</t>
  </si>
  <si>
    <t>죽미체육공원족구장</t>
  </si>
  <si>
    <t>남부대로하부(맑음터)족구장</t>
  </si>
  <si>
    <t>맑음터공원족구장</t>
  </si>
  <si>
    <t>은계동게이트볼장</t>
  </si>
  <si>
    <t>초평동게이트볼장</t>
  </si>
  <si>
    <t>운암3단지게이트볼장</t>
  </si>
  <si>
    <t>대원2게이트볼장</t>
  </si>
  <si>
    <t>대원3게이트볼장</t>
  </si>
  <si>
    <t>운암2단지게이트볼장</t>
  </si>
  <si>
    <t>대야동인공암벽장</t>
  </si>
  <si>
    <t>대야동족구장</t>
  </si>
  <si>
    <t>대야배수지풋살장</t>
  </si>
  <si>
    <t>계수동족구장</t>
  </si>
  <si>
    <t>신천동농구장</t>
  </si>
  <si>
    <t>신천동족구장</t>
  </si>
  <si>
    <t>신천동풋살장</t>
  </si>
  <si>
    <t>포동생활체육공원농구장</t>
  </si>
  <si>
    <t>포동생활체육공원풋살장</t>
  </si>
  <si>
    <t>포동생활체육공원클레이구장</t>
  </si>
  <si>
    <t>포동족구장</t>
  </si>
  <si>
    <t>은행동비둘기공원배드민턴장</t>
  </si>
  <si>
    <t>은계지구체육시설(풋살)</t>
  </si>
  <si>
    <t>매화동복지회관풋살장</t>
  </si>
  <si>
    <t>매화동복지회관다목적운동장</t>
  </si>
  <si>
    <t>과림동풋살장</t>
  </si>
  <si>
    <t>조남2교족구장</t>
  </si>
  <si>
    <t>조남동풋살구장</t>
  </si>
  <si>
    <t>조남3교족구장</t>
  </si>
  <si>
    <t>다니체육공원파크골프장</t>
  </si>
  <si>
    <t>다니체육공원농구장</t>
  </si>
  <si>
    <t>다니체육공원배드민턴장</t>
  </si>
  <si>
    <t>세미체육공원풋살장</t>
  </si>
  <si>
    <t>세미체육공원배드민턴장</t>
  </si>
  <si>
    <t>세미체육공원농구장</t>
  </si>
  <si>
    <t>산들공원풋살장</t>
  </si>
  <si>
    <t>산들공원배드민턴장</t>
  </si>
  <si>
    <t>거모동풋살장</t>
  </si>
  <si>
    <t>거모동배드민턴장</t>
  </si>
  <si>
    <t>거모동족구,농구장</t>
  </si>
  <si>
    <t>거모4교족구장</t>
  </si>
  <si>
    <t>군자교하부족구장</t>
  </si>
  <si>
    <t>능곡동농구장</t>
  </si>
  <si>
    <t>월곶에코피아워터파크</t>
  </si>
  <si>
    <t>월곶에코피아풋살장</t>
  </si>
  <si>
    <t>월곶에코피아썰매장</t>
  </si>
  <si>
    <t>월곶에코피아족구장</t>
  </si>
  <si>
    <t>월곶역하부풋살장</t>
  </si>
  <si>
    <t>월곶역하부족구장</t>
  </si>
  <si>
    <t>달월풋살장</t>
  </si>
  <si>
    <t>장곡동족구장</t>
  </si>
  <si>
    <t>장곡동농구장</t>
  </si>
  <si>
    <t>소망공원족구장</t>
  </si>
  <si>
    <t>중앙공원풋살장</t>
  </si>
  <si>
    <t>중앙공원농구장</t>
  </si>
  <si>
    <t>송운공원체육시설
그라운드골프</t>
  </si>
  <si>
    <t>시화mtv체육시설</t>
  </si>
  <si>
    <t>시화MTV체육시설(48호)</t>
  </si>
  <si>
    <t>시화mtv풋살장</t>
  </si>
  <si>
    <t>옥구공원론볼구장</t>
  </si>
  <si>
    <t>옥구공원농구장</t>
  </si>
  <si>
    <t>옥구공원배구장</t>
  </si>
  <si>
    <t>옥구공원족구장</t>
  </si>
  <si>
    <t>정왕4동그라운드골프장</t>
  </si>
  <si>
    <t>함송실외체육시설풋살장</t>
  </si>
  <si>
    <t>함송실외체육시설족구장</t>
  </si>
  <si>
    <t>배곧체육시설풋살장</t>
  </si>
  <si>
    <t>배곧체육시설농구장</t>
  </si>
  <si>
    <t>배곧체육시설다목적운동장</t>
  </si>
  <si>
    <t>체육공원1호</t>
  </si>
  <si>
    <t>복합스포츠타운
풋살장</t>
  </si>
  <si>
    <t>대야미4교하부체육시설풋살장</t>
  </si>
  <si>
    <t>장안마을족구장</t>
  </si>
  <si>
    <t>부곡배수지체육시설</t>
  </si>
  <si>
    <t>청계동풋살장</t>
  </si>
  <si>
    <t>하산곡동풋살장</t>
  </si>
  <si>
    <t>환경기초시설풋살장</t>
  </si>
  <si>
    <t>교산동족구장</t>
  </si>
  <si>
    <t>새능족구장</t>
  </si>
  <si>
    <t>미사한강공원풋살장</t>
  </si>
  <si>
    <t>미사한강공원족구장</t>
  </si>
  <si>
    <t>유니온타워농구장</t>
  </si>
  <si>
    <t>유니온타워족구장</t>
  </si>
  <si>
    <t>연풍리체육공원
풋살장</t>
  </si>
  <si>
    <t>당동리풋살구장</t>
  </si>
  <si>
    <t>운정건강공원1풋살장</t>
  </si>
  <si>
    <t>운정건강공원1인공암벽장</t>
  </si>
  <si>
    <t>학령산족구장</t>
  </si>
  <si>
    <t>금촌체육공원내족구장</t>
  </si>
  <si>
    <t>금촌역고가하부족구장</t>
  </si>
  <si>
    <t>가람공원게이트볼장</t>
  </si>
  <si>
    <t>운정호수공원게이트볼장</t>
  </si>
  <si>
    <t>해솔공원게이트볼장</t>
  </si>
  <si>
    <t>한솔공원게이트볼장</t>
  </si>
  <si>
    <t>가온교하부게이트볼장</t>
  </si>
  <si>
    <t>운정건강공원2게이트봉장</t>
  </si>
  <si>
    <t>한빛공원게이트볼장</t>
  </si>
  <si>
    <t>운정건간공원1게이트볼장</t>
  </si>
  <si>
    <t>스타디움보조구장게이트볼장</t>
  </si>
  <si>
    <t>운정건강공원인공암벽장</t>
  </si>
  <si>
    <t>대월면체육공원족구장</t>
  </si>
  <si>
    <t>모가면체육공원족구장</t>
  </si>
  <si>
    <t>백사면체육공원족구장</t>
  </si>
  <si>
    <t>신둔면체육공원족구장</t>
  </si>
  <si>
    <t>율면체육공원족구장</t>
  </si>
  <si>
    <t>호법면체육공원족구장</t>
  </si>
  <si>
    <t>설봉공원족구장</t>
  </si>
  <si>
    <t>도드람체육공원족구장</t>
  </si>
  <si>
    <t>장호원읍체육공원족구장</t>
  </si>
  <si>
    <t>종합운동장보조구장족구장</t>
  </si>
  <si>
    <t>이천스포츠센터족구장</t>
  </si>
  <si>
    <t>히딩크드림필드
(풋살장)</t>
  </si>
  <si>
    <t>마장면체육공원풋살장</t>
  </si>
  <si>
    <t>모가면체육공원풋살장</t>
  </si>
  <si>
    <t>장호원읍체육공원풋살장</t>
  </si>
  <si>
    <t>마장하수처리장풋살장</t>
  </si>
  <si>
    <t>백사면체육공원농구장</t>
  </si>
  <si>
    <t>신둔면체육공원농구장</t>
  </si>
  <si>
    <t>마장하수처리장농구장</t>
  </si>
  <si>
    <t>백사면체육공원배드민턴장</t>
  </si>
  <si>
    <t>율면체육공원배드민턴장</t>
  </si>
  <si>
    <t>장호원읍체육공원배드민턴장</t>
  </si>
  <si>
    <t>이천스포츠센터배드민턴장</t>
  </si>
  <si>
    <t>온천공원다목적운동장</t>
  </si>
  <si>
    <t>복하천체육공원드론경기장</t>
  </si>
  <si>
    <t>아양2근린공원풋살장</t>
  </si>
  <si>
    <t>동광체육공원풋살장,농구장,배드민턴장,족구장,x게임장</t>
  </si>
  <si>
    <t>양기공원풋살장</t>
  </si>
  <si>
    <t>보개풋살장겸족구장</t>
  </si>
  <si>
    <t>원곡공공하수처리시설풋살장</t>
  </si>
  <si>
    <t>퇴미1호공원농구장,족구장</t>
  </si>
  <si>
    <t>만정유적공원농구장,인라인스케이트장</t>
  </si>
  <si>
    <t>삼죽면족구장</t>
  </si>
  <si>
    <t>기동체육시설족구장</t>
  </si>
  <si>
    <t>퇴미2호공원배드민턴장</t>
  </si>
  <si>
    <t>공도중앙공원배드민턴장</t>
  </si>
  <si>
    <t>미양공단공원족구전용구장</t>
  </si>
  <si>
    <t>개정산단공원족구장</t>
  </si>
  <si>
    <t>동항산단공원배드민턴장,족구장</t>
  </si>
  <si>
    <t>월정산단공원족구장</t>
  </si>
  <si>
    <t>장원산단공원족구장</t>
  </si>
  <si>
    <t>풍산개체육공원축구장,농구장</t>
  </si>
  <si>
    <t>낙원역사공원배드민턴장,농구장</t>
  </si>
  <si>
    <t>가사어린이공원농구장</t>
  </si>
  <si>
    <t>내혜홀광장배드민턴장,농구장</t>
  </si>
  <si>
    <t>주은청설아파트탁구장</t>
  </si>
  <si>
    <t>수안산그라운드골프장</t>
  </si>
  <si>
    <t>고막리게이트볼장</t>
  </si>
  <si>
    <t>원산리게이트볼장</t>
  </si>
  <si>
    <t>센트럴파크인공암장</t>
  </si>
  <si>
    <t>동탄파크골프장</t>
  </si>
  <si>
    <t>향남2파크골프장</t>
  </si>
  <si>
    <t>향남펜싱경기장</t>
  </si>
  <si>
    <t>동탄2제3호공원
론볼장</t>
  </si>
  <si>
    <t>노작공원볼컬링장</t>
  </si>
  <si>
    <t>송산그라운드골프장</t>
  </si>
  <si>
    <t>제부공공하수처리시설</t>
  </si>
  <si>
    <t>비봉면구포리풋살장</t>
  </si>
  <si>
    <t>시도69호선풋살장</t>
  </si>
  <si>
    <t>양노1교하부풋살장</t>
  </si>
  <si>
    <t>왕림리동네생활체육시설</t>
  </si>
  <si>
    <t>와우리동네생활체육시설</t>
  </si>
  <si>
    <t>팔탄면사무소체육시설</t>
  </si>
  <si>
    <t>남양푸른건강뜰공원</t>
  </si>
  <si>
    <t>수노을중앙공원</t>
  </si>
  <si>
    <t>한울2호어린이공원</t>
  </si>
  <si>
    <t>와우리문화공원</t>
  </si>
  <si>
    <t>장안2첨단산업단지공원</t>
  </si>
  <si>
    <t>향남화합공원</t>
  </si>
  <si>
    <t>햇빛어린이공원</t>
  </si>
  <si>
    <t>송방천공원</t>
  </si>
  <si>
    <t>정남귀래리족구장</t>
  </si>
  <si>
    <t>정남용수교둔치</t>
  </si>
  <si>
    <t>봉담과천고가하부</t>
  </si>
  <si>
    <t>영천교하부</t>
  </si>
  <si>
    <t>비봉면구포리</t>
  </si>
  <si>
    <t>양노1교하부체육시설</t>
  </si>
  <si>
    <t>기산동하천변체육시설</t>
  </si>
  <si>
    <t>전곡해양일반2호공원</t>
  </si>
  <si>
    <t>전곡해양일반3호공원</t>
  </si>
  <si>
    <t>바이오밸리공원</t>
  </si>
  <si>
    <t>장안산단소공원</t>
  </si>
  <si>
    <t>고주리체육공원</t>
  </si>
  <si>
    <t>향남2화합공원</t>
  </si>
  <si>
    <t>향남2오음공원</t>
  </si>
  <si>
    <t>비봉면구포리그라운드골프장</t>
  </si>
  <si>
    <t>야목리동네체육시설</t>
  </si>
  <si>
    <t>사강리동네체육시설</t>
  </si>
  <si>
    <t>비봉고가하부체육시설</t>
  </si>
  <si>
    <t>양감면행정복지센터체육시설</t>
  </si>
  <si>
    <t>장안2리마을회관옆</t>
  </si>
  <si>
    <t>남양제3호근린공원</t>
  </si>
  <si>
    <t>천천리가로공원</t>
  </si>
  <si>
    <t>쌍봉산근린공원</t>
  </si>
  <si>
    <t>다람산근린공원</t>
  </si>
  <si>
    <t>광주시민체육관내농구장</t>
  </si>
  <si>
    <t>쌍령배수지체육시설내농구장</t>
  </si>
  <si>
    <t>쌍령배수지체육시설내족구장</t>
  </si>
  <si>
    <t>양벌리교량하부체육시설
테니스장</t>
  </si>
  <si>
    <t>양벌리교량하부체육시설
족구장</t>
  </si>
  <si>
    <t>양벌리교량하부체육시설
풋살장</t>
  </si>
  <si>
    <t>문형리교각하부체육시설</t>
  </si>
  <si>
    <t>신산리그라운드골프장</t>
  </si>
  <si>
    <t>마전동그라운드골프장</t>
  </si>
  <si>
    <t>부곡리그라운드골프장</t>
  </si>
  <si>
    <t>복지리농구장</t>
  </si>
  <si>
    <t>도하리동네체육시설농구장</t>
  </si>
  <si>
    <t>주민편익시설농구장(에코스포츠센터)</t>
  </si>
  <si>
    <t>고덕생활체육공원농구장</t>
  </si>
  <si>
    <t>옥정체육공원농구장</t>
  </si>
  <si>
    <t>울대리동네체육시설농구장</t>
  </si>
  <si>
    <t>도하리동네체육시설배드민턴장</t>
  </si>
  <si>
    <t>선암리동네체육시설배드민턴장</t>
  </si>
  <si>
    <t>옥천약수터동네체육시설배드민턴장</t>
  </si>
  <si>
    <t>극동약수터동네체육시설배드민턴장</t>
  </si>
  <si>
    <t>덕계동동네체육시설배드민턴장</t>
  </si>
  <si>
    <t>과골약수터동네체육시설배드민턴장</t>
  </si>
  <si>
    <t>광적생활체육공원족구장</t>
  </si>
  <si>
    <t>신사래마을동네체육시설족구장</t>
  </si>
  <si>
    <t>신산체육공원족구장</t>
  </si>
  <si>
    <t>백석배수지체육시설족구장</t>
  </si>
  <si>
    <t>삼숭생활체육시설족구장</t>
  </si>
  <si>
    <t>울대리동네체육시설족구장</t>
  </si>
  <si>
    <t>회천1동교각밑체육시설족구장</t>
  </si>
  <si>
    <t>옥정배수지족구장</t>
  </si>
  <si>
    <t>율정동족구장</t>
  </si>
  <si>
    <t>기산하수처리장풋살장</t>
  </si>
  <si>
    <t>백석배수지체육시설풋살장</t>
  </si>
  <si>
    <t>도하리동네체육시설풋살장</t>
  </si>
  <si>
    <t>울대리동네체육시설풋살장</t>
  </si>
  <si>
    <t>고덕생활체육공원풋살장</t>
  </si>
  <si>
    <t>옥정배수지풋살장</t>
  </si>
  <si>
    <t>양주인공암벽장</t>
  </si>
  <si>
    <t>신북체육문화센터
풋살구장</t>
  </si>
  <si>
    <t>이동생태공원
족구장</t>
  </si>
  <si>
    <t>이동생태공원
풋살구장</t>
  </si>
  <si>
    <t>내촌하수처리시설
내다목적운동장</t>
  </si>
  <si>
    <t>설운체육공원풋살구장</t>
  </si>
  <si>
    <t>영북면족구장</t>
  </si>
  <si>
    <t>아리솔청소년
체육광장</t>
  </si>
  <si>
    <t>소흘읍족구장</t>
  </si>
  <si>
    <t>군내풋살구장</t>
  </si>
  <si>
    <t>강남권역(흥천)그라운드
골프장</t>
  </si>
  <si>
    <t>여주시파크골프장</t>
  </si>
  <si>
    <t>은대근린공원족구장</t>
  </si>
  <si>
    <t>군남풋살장</t>
  </si>
  <si>
    <t>두일리체육공원풋살장</t>
  </si>
  <si>
    <t>신서풋살장</t>
  </si>
  <si>
    <t>한탄강생활체육공원풋살장</t>
  </si>
  <si>
    <t>옥산근린공원
풋살장</t>
  </si>
  <si>
    <t>양평종합운동장볼링장</t>
  </si>
  <si>
    <t>강상체육공원족구장</t>
  </si>
  <si>
    <t>강하생활체육공원족구장</t>
  </si>
  <si>
    <t>양서문화체육공원족구장</t>
  </si>
  <si>
    <t>국수생활체육공원족구장</t>
  </si>
  <si>
    <t>옥천레포츠공원족구장</t>
  </si>
  <si>
    <t>서종생활체육공원족구장</t>
  </si>
  <si>
    <t>단월레포츠공원족구장</t>
  </si>
  <si>
    <t>양동레포츠공원족구장</t>
  </si>
  <si>
    <t>지평레포츠공원족구장</t>
  </si>
  <si>
    <t>용문레포츠공원족구장</t>
  </si>
  <si>
    <t>개군레포츠공원족구장</t>
  </si>
  <si>
    <t>강하그라운드골프장</t>
  </si>
  <si>
    <t>국수생활체육공원그라운드골프장</t>
  </si>
  <si>
    <t>서종생활체육공원그라운드골프장</t>
  </si>
  <si>
    <t>용문생활체육공원그라운드골프장</t>
  </si>
  <si>
    <t>개군레포츠공원그라운드골프장</t>
  </si>
  <si>
    <t>춘천송암스포츠타운풋살장</t>
  </si>
  <si>
    <t>춘천송암스포츠타운족구장</t>
  </si>
  <si>
    <t>서면파크골프장</t>
  </si>
  <si>
    <t>소양강파크골프장</t>
  </si>
  <si>
    <t>춘천송암스포츠타운인공암벽장</t>
  </si>
  <si>
    <t>태장체육단지다목적구장풋살장</t>
  </si>
  <si>
    <t>문막생활체육시설풋살장</t>
  </si>
  <si>
    <t>혁신도시체육공원다목적구장풋살장</t>
  </si>
  <si>
    <t>환경체육단지풋살장</t>
  </si>
  <si>
    <t>문막생활체육시설족구장</t>
  </si>
  <si>
    <t>환경체육단지족구장</t>
  </si>
  <si>
    <t>국민체육센터인공암벽장</t>
  </si>
  <si>
    <t>사천체육공원다목적구장(풋살장)</t>
  </si>
  <si>
    <t>사천체육공원다목적구장(족구장)</t>
  </si>
  <si>
    <t>동해종합운동장내풋살경기장</t>
  </si>
  <si>
    <t>동해종합운동장내족구장</t>
  </si>
  <si>
    <t>동해종합운동장내인공암벽장</t>
  </si>
  <si>
    <t>태백스포츠파크
파크골프장</t>
  </si>
  <si>
    <t>태백그라운드골프장</t>
  </si>
  <si>
    <t>스포츠파크파크골프장</t>
  </si>
  <si>
    <t>생활체육공원내족구장</t>
  </si>
  <si>
    <t>생활체육공원내풋살경기장</t>
  </si>
  <si>
    <t>생활체육공원내농구장</t>
  </si>
  <si>
    <t>속초시태권도전용훈련장</t>
  </si>
  <si>
    <t>속초공설운동장내풋살장</t>
  </si>
  <si>
    <t>속초종합운동장내풋살장</t>
  </si>
  <si>
    <t>생활체육공원내풋살장</t>
  </si>
  <si>
    <t>속초공설운동장내족구장</t>
  </si>
  <si>
    <t>삼척복합체육공원족구장</t>
  </si>
  <si>
    <t>둔내(우용)파크골프장</t>
  </si>
  <si>
    <t>우천생활체육공원
실내게이트볼장</t>
  </si>
  <si>
    <t>스포츠파크론볼장</t>
  </si>
  <si>
    <t>스포츠파크풋살장</t>
  </si>
  <si>
    <t>스포츠파크족구장</t>
  </si>
  <si>
    <t>스포츠파크농구장</t>
  </si>
  <si>
    <t>연당초등학교풋살장</t>
  </si>
  <si>
    <t>봉래중학교풋살장</t>
  </si>
  <si>
    <t>마차초등학교풋살장</t>
  </si>
  <si>
    <t>옥동중학교풋살장</t>
  </si>
  <si>
    <t>무릉초등학교풋살장</t>
  </si>
  <si>
    <t>주천고등학교풋살장</t>
  </si>
  <si>
    <t>한국소방마이스터고등학교풋살장</t>
  </si>
  <si>
    <t>덕포풋살장</t>
  </si>
  <si>
    <t>방림체육공원족구장</t>
  </si>
  <si>
    <t>방림체육공원배구장</t>
  </si>
  <si>
    <t>용평체육공원풋살장</t>
  </si>
  <si>
    <t>진부체육공원풋살장</t>
  </si>
  <si>
    <t>진부체육공원족구장</t>
  </si>
  <si>
    <t>용평체육공원파크골프장</t>
  </si>
  <si>
    <t>녹송파크골프장</t>
  </si>
  <si>
    <t>북평파크골프장</t>
  </si>
  <si>
    <t>정선그라운드골프장</t>
  </si>
  <si>
    <t>사북생활체육공원풋살장</t>
  </si>
  <si>
    <t>동송(이평)다목적경기장풋살장</t>
  </si>
  <si>
    <t>화지다목적구장풋살장</t>
  </si>
  <si>
    <t>거례레포츠타운접안시설</t>
  </si>
  <si>
    <t>붕어섬풋살장</t>
  </si>
  <si>
    <t>붕어섬족구장</t>
  </si>
  <si>
    <t>산양리풋살장</t>
  </si>
  <si>
    <t>사내체육공원풋살장</t>
  </si>
  <si>
    <t>화천생활체육공원파크골프장</t>
  </si>
  <si>
    <t>사내생활체육공원</t>
  </si>
  <si>
    <t>화천산천어파크골프장1구장</t>
  </si>
  <si>
    <t>화천산천어파크골프장2구장</t>
  </si>
  <si>
    <t>하리실내풋살장</t>
  </si>
  <si>
    <t>하리족구장</t>
  </si>
  <si>
    <t>양구한반도섬파크골프장</t>
  </si>
  <si>
    <t>인제그라운드골프장</t>
  </si>
  <si>
    <t>원통생활체육공원풋살구장</t>
  </si>
  <si>
    <t>서화생활체육공원풋살구장</t>
  </si>
  <si>
    <t>용대리풋살장</t>
  </si>
  <si>
    <t>기린생활체육공원풋살구장</t>
  </si>
  <si>
    <t>원통체육문화센터인공암벽장</t>
  </si>
  <si>
    <t>BMX경기장</t>
  </si>
  <si>
    <t>남대천파크골프장</t>
  </si>
  <si>
    <t>미호천파크골프장</t>
  </si>
  <si>
    <t>오송호수공원파크골프장</t>
  </si>
  <si>
    <t>오창중앙공원그라운드골프장</t>
  </si>
  <si>
    <t>내덕생활체육공원그라운드골프장</t>
  </si>
  <si>
    <t>내수생활체육공원그라운드골프장</t>
  </si>
  <si>
    <t>내수생활체육공원족구장</t>
  </si>
  <si>
    <t>내수생활체육공원인공암벽장</t>
  </si>
  <si>
    <t>목행파크골프장</t>
  </si>
  <si>
    <t>서충주파크골프장</t>
  </si>
  <si>
    <t>수안보파크골프장</t>
  </si>
  <si>
    <t>장애인파크골프장</t>
  </si>
  <si>
    <t>제천그라운드골프경기장</t>
  </si>
  <si>
    <t>중전파크골프장</t>
  </si>
  <si>
    <t>근린형소규모체육관</t>
  </si>
  <si>
    <t>백운면풋살장</t>
  </si>
  <si>
    <t>용두동풋살장</t>
  </si>
  <si>
    <t>백운면족구장</t>
  </si>
  <si>
    <t>하소생활체육공원족구장</t>
  </si>
  <si>
    <t>스포츠파크그라운드골프장</t>
  </si>
  <si>
    <t>생활체육공원풋살구장</t>
  </si>
  <si>
    <t>보은스포츠파크그라운드골프장</t>
  </si>
  <si>
    <t>옥천공설그라운드
골프장</t>
  </si>
  <si>
    <t>옥천문정리그라운드골프장</t>
  </si>
  <si>
    <t>옥천문정체육공원</t>
  </si>
  <si>
    <t>옥천공설다목적구장</t>
  </si>
  <si>
    <t>옥천서정리족구장</t>
  </si>
  <si>
    <t>옥천풋살장
(국민체육센터옆)</t>
  </si>
  <si>
    <t>가화쌈지숲생활체육시설</t>
  </si>
  <si>
    <t>옥천풋살장</t>
  </si>
  <si>
    <t>청산고족구장</t>
  </si>
  <si>
    <t>대성초족구장</t>
  </si>
  <si>
    <t>남성리그라운드골프장</t>
  </si>
  <si>
    <t>남성리다목적구장</t>
  </si>
  <si>
    <t>마산리족구장</t>
  </si>
  <si>
    <t>가마실족구장</t>
  </si>
  <si>
    <t>혁신도시풋살장</t>
  </si>
  <si>
    <t>진천종합스포츠타운풋살장</t>
  </si>
  <si>
    <t>진천종합스포츠타운그라운드골프장</t>
  </si>
  <si>
    <t>진천족구장</t>
  </si>
  <si>
    <t>문백그라운드골프장</t>
  </si>
  <si>
    <t>백곡그라운드골프장</t>
  </si>
  <si>
    <t>화풍이월생활체육공원그라운드골프장</t>
  </si>
  <si>
    <t>역사테마공원진천그라운드골프장</t>
  </si>
  <si>
    <t>화랑공원풋살장</t>
  </si>
  <si>
    <t>남해오네뜨풋살장</t>
  </si>
  <si>
    <t>초평생활체육공원풋살장</t>
  </si>
  <si>
    <t>백곡생활체육공원풋살장</t>
  </si>
  <si>
    <t>화풍이월생활체육공언풋살장</t>
  </si>
  <si>
    <t>화랑공원농구장</t>
  </si>
  <si>
    <t>혁신도시농구장</t>
  </si>
  <si>
    <t>역사테마공원족구장</t>
  </si>
  <si>
    <t>화풍이월체육공원족구장</t>
  </si>
  <si>
    <t>혁신도시족구장</t>
  </si>
  <si>
    <t>광혜원족구장</t>
  </si>
  <si>
    <t>초평생활체육공원체력단련장</t>
  </si>
  <si>
    <t>국민체육센터헬스장</t>
  </si>
  <si>
    <t>종합운동장내탁구장</t>
  </si>
  <si>
    <t>화풍이월생활체육공원탁구장</t>
  </si>
  <si>
    <t>종합사회복지관탁구장(본관)</t>
  </si>
  <si>
    <t>종합사회복지관탁구장(신관)</t>
  </si>
  <si>
    <t>괴산파크골프장</t>
  </si>
  <si>
    <t>괴산생활체육공원풋살장</t>
  </si>
  <si>
    <t>괴산생활체육공원족구장</t>
  </si>
  <si>
    <t>칠성생활체육공원족구장</t>
  </si>
  <si>
    <t>칠성그라운드골프장
(칠성생활체육공원내)</t>
  </si>
  <si>
    <t>국민체육센터실내클라이밍장</t>
  </si>
  <si>
    <t>생극파크골프장</t>
  </si>
  <si>
    <t>음성그라운드골프장</t>
  </si>
  <si>
    <t>소이소규모생활체육공원그라운드골프장</t>
  </si>
  <si>
    <t>대소생활체육공원그라운드골프장</t>
  </si>
  <si>
    <t>맹동소규모생활체육공원그라운드골프장</t>
  </si>
  <si>
    <t>삼성생활체육공원그라운드골프장</t>
  </si>
  <si>
    <t>맹동파크골프장</t>
  </si>
  <si>
    <t>단양파크골프장</t>
  </si>
  <si>
    <t>한마음체육공원풋살장</t>
  </si>
  <si>
    <t>순성체육공원풋살장</t>
  </si>
  <si>
    <t>우강체육공원풋살장</t>
  </si>
  <si>
    <t>송산체육공원풋살장</t>
  </si>
  <si>
    <t>석문국가산단풋살장</t>
  </si>
  <si>
    <t>종합운동장내실내족구장</t>
  </si>
  <si>
    <t>종합운동장내실외족구장</t>
  </si>
  <si>
    <t>원당동실외족구장</t>
  </si>
  <si>
    <t>한마음공원다목적구장</t>
  </si>
  <si>
    <t>당진정보고족구장</t>
  </si>
  <si>
    <t>삽교호호수공원
파크골프장</t>
  </si>
  <si>
    <t>석문국가산단내
파크골프장</t>
  </si>
  <si>
    <t>상록수공원내
파크골프장</t>
  </si>
  <si>
    <t>도솔광장인공암벽장</t>
  </si>
  <si>
    <t>풍세면파크골프장</t>
  </si>
  <si>
    <t>도솔광장파크골프장</t>
  </si>
  <si>
    <t>한들파크골프장</t>
  </si>
  <si>
    <t>성남면그라운드골프장</t>
  </si>
  <si>
    <t>북면그라운드골프장</t>
  </si>
  <si>
    <t>월송풋살장</t>
  </si>
  <si>
    <t>의당중흥족구장</t>
  </si>
  <si>
    <t>의당청룡족구장</t>
  </si>
  <si>
    <t>우성상서족구장</t>
  </si>
  <si>
    <t>우성단지족구장</t>
  </si>
  <si>
    <t>우성반촌족구장</t>
  </si>
  <si>
    <t>우성신웅족구장</t>
  </si>
  <si>
    <t>탄천광명족구장</t>
  </si>
  <si>
    <t>계룡중장족구장</t>
  </si>
  <si>
    <t>웅진공원파크골프장</t>
  </si>
  <si>
    <t>의당파크골프장</t>
  </si>
  <si>
    <t>금강신관공원그라운드골프장</t>
  </si>
  <si>
    <t>정안광정리그라운드골프장</t>
  </si>
  <si>
    <t>생태공원파크골프장</t>
  </si>
  <si>
    <t>보령파크골프장</t>
  </si>
  <si>
    <t>대천파크골프장</t>
  </si>
  <si>
    <t>곡교천그라운드골프장</t>
  </si>
  <si>
    <t>이순신파크골프장</t>
  </si>
  <si>
    <t>곡교천파크골프장</t>
  </si>
  <si>
    <t>신정호인공암벽장</t>
  </si>
  <si>
    <t>풍기동하부공간족구장</t>
  </si>
  <si>
    <t>서산그라운드골프장</t>
  </si>
  <si>
    <t>서산우드볼장</t>
  </si>
  <si>
    <t>논산시파크골프장</t>
  </si>
  <si>
    <t>생활체육공원파크골프장</t>
  </si>
  <si>
    <t>신도안면파크골프장</t>
  </si>
  <si>
    <t>신도안면다목적구장</t>
  </si>
  <si>
    <t>신도안면풋살경기장</t>
  </si>
  <si>
    <t>신도안면족구장</t>
  </si>
  <si>
    <t>신도안면그라운드골프장</t>
  </si>
  <si>
    <t>봉황천레저스포츠단지</t>
  </si>
  <si>
    <t>금산파크골프장(봉황천레저스포츠단지)</t>
  </si>
  <si>
    <t>종합스포츠단지족구장</t>
  </si>
  <si>
    <t>백세공원파크골프장</t>
  </si>
  <si>
    <t>홍주종합경기장풋살장</t>
  </si>
  <si>
    <t>내포신리체육공원풋살장</t>
  </si>
  <si>
    <t>내포족구장</t>
  </si>
  <si>
    <t>예산종합운동장풋살장</t>
  </si>
  <si>
    <t>무한천체육공원풋살장</t>
  </si>
  <si>
    <t>덕산하수처리장풋살장</t>
  </si>
  <si>
    <t>삽교읍풋살장</t>
  </si>
  <si>
    <t>덕산하수처리장족구장</t>
  </si>
  <si>
    <t>덕산하수처리장족구장(풋살장)</t>
  </si>
  <si>
    <t>무한천체육공원그라운드골프장</t>
  </si>
  <si>
    <t>완산생활체육공원족구장</t>
  </si>
  <si>
    <t>송천배수지족구장</t>
  </si>
  <si>
    <t>전주아중체련공원
풋살경기장</t>
  </si>
  <si>
    <t>만경강목천지구파크골프장</t>
  </si>
  <si>
    <t>북부권어울림파크골프장</t>
  </si>
  <si>
    <t>배산체육공원족구경기장</t>
  </si>
  <si>
    <t>수도산체육공원족구경기장</t>
  </si>
  <si>
    <t>국가식품클러스터2호공원풋살장</t>
  </si>
  <si>
    <t>국가식품클러스터3호공원풋살장</t>
  </si>
  <si>
    <t>함열올림픽스포츠센터풋살장</t>
  </si>
  <si>
    <t>영등시민공원풋살장</t>
  </si>
  <si>
    <t>배산체육공원풋살장</t>
  </si>
  <si>
    <t>황등생활체육공원풋살경기장</t>
  </si>
  <si>
    <t>중앙체육공원풋살경기장</t>
  </si>
  <si>
    <t>함열돌숲공원풋살경기장</t>
  </si>
  <si>
    <t>수도산체육공원풋살장</t>
  </si>
  <si>
    <t>익산축구공원풋살장</t>
  </si>
  <si>
    <t>정읍황토현수련원
풋살경기장</t>
  </si>
  <si>
    <t>정읍태산선비권역
풋살경기장</t>
  </si>
  <si>
    <t>정읍체육공원풋살경기장</t>
  </si>
  <si>
    <t>남원종합스포츠타운족구장</t>
  </si>
  <si>
    <t>삼례수도산공원파크골프장</t>
  </si>
  <si>
    <t>봉동생강골공원파크골프장</t>
  </si>
  <si>
    <t>이서지사울공원파크골프장</t>
  </si>
  <si>
    <t>이서설화공원파크골프장</t>
  </si>
  <si>
    <t>고산만경강수변생태공원파크골프장</t>
  </si>
  <si>
    <t>삼례금와습지파크골프장</t>
  </si>
  <si>
    <t>둔산공원파크골프장</t>
  </si>
  <si>
    <t>비봉생활체육공원파크골프장</t>
  </si>
  <si>
    <t>상관생태공원파크골프장</t>
  </si>
  <si>
    <t>봉동용암공원풋살장</t>
  </si>
  <si>
    <t>구이덕천리풋살장</t>
  </si>
  <si>
    <t>경천면생활체육공원풋살장</t>
  </si>
  <si>
    <t>진안파크골프장</t>
  </si>
  <si>
    <t>진안고원역도훈련장</t>
  </si>
  <si>
    <t>월랑체육공원족구장</t>
  </si>
  <si>
    <t>월랑공원풋살장</t>
  </si>
  <si>
    <t>무주읍그라운드골프장</t>
  </si>
  <si>
    <t>장수종합경기장족구장</t>
  </si>
  <si>
    <t>임실군파크골프장</t>
  </si>
  <si>
    <t>관촌면체육문화센터</t>
  </si>
  <si>
    <t>상하체육테마공원파크골프장</t>
  </si>
  <si>
    <t>고수족구장</t>
  </si>
  <si>
    <t>심원족구장</t>
  </si>
  <si>
    <t>고창나들목공원풋살장</t>
  </si>
  <si>
    <t>무장면풋살장</t>
  </si>
  <si>
    <t>해리면풋살장</t>
  </si>
  <si>
    <t>성송면풋살장</t>
  </si>
  <si>
    <t>신림면풋살장</t>
  </si>
  <si>
    <t>스포츠파크게이트볼장(행안)</t>
  </si>
  <si>
    <t>돈지게이트볼장</t>
  </si>
  <si>
    <t>영전게이트볼장</t>
  </si>
  <si>
    <t>산유게이트볼장</t>
  </si>
  <si>
    <t>백룡초실내게이트볼장</t>
  </si>
  <si>
    <t>전라북도인공암벽장</t>
  </si>
  <si>
    <t>부안청림천문대풋살장</t>
  </si>
  <si>
    <t>F1국제자동차
경주장</t>
  </si>
  <si>
    <t>목포실내체육관
파크골프장</t>
  </si>
  <si>
    <t>부주산산악자전거
경기장</t>
  </si>
  <si>
    <t>부주산족구장</t>
  </si>
  <si>
    <t>산정체육공원풋살장</t>
  </si>
  <si>
    <t>목포실내체육관파크골프장</t>
  </si>
  <si>
    <t>부주산국제파크골프장</t>
  </si>
  <si>
    <t>율촌장도파크골프장</t>
  </si>
  <si>
    <t>팔마인공암벽장</t>
  </si>
  <si>
    <t>상사풋살장</t>
  </si>
  <si>
    <t>금강메트로빌뒤편
풋살장</t>
  </si>
  <si>
    <t>팔마족구장</t>
  </si>
  <si>
    <t>신대옥녀봉족구장</t>
  </si>
  <si>
    <t>금당공원족구장</t>
  </si>
  <si>
    <t>왕지공원족구장</t>
  </si>
  <si>
    <t>상사파크골프장</t>
  </si>
  <si>
    <t>국가정원스포츠센터풋살장</t>
  </si>
  <si>
    <t>금강메트로빌뒤편풋살장</t>
  </si>
  <si>
    <t>강청수변공원그라운드골프장</t>
  </si>
  <si>
    <t>혁신도시파크골프장</t>
  </si>
  <si>
    <t>마동풋살1구장</t>
  </si>
  <si>
    <t>마동풋살2구장</t>
  </si>
  <si>
    <t>광영풋살장</t>
  </si>
  <si>
    <t>옥곡면국사봉랜드족구장</t>
  </si>
  <si>
    <t>진상면그라운드골프장</t>
  </si>
  <si>
    <t>서천그라운드골프장</t>
  </si>
  <si>
    <t>옥곡면그라운드골프장</t>
  </si>
  <si>
    <t>중동그라운드골프장</t>
  </si>
  <si>
    <t>마동그라운드골프장</t>
  </si>
  <si>
    <t>금호그라운드골프장</t>
  </si>
  <si>
    <t>금당그라운드골프장</t>
  </si>
  <si>
    <t>태인그라운드골프장</t>
  </si>
  <si>
    <t>광영그라운드골프장</t>
  </si>
  <si>
    <t>동천파크골프장</t>
  </si>
  <si>
    <t>백진공원파크골프장</t>
  </si>
  <si>
    <t>에코농공단지
스포츠타운풋살장</t>
  </si>
  <si>
    <t>백진공원
그라운드골프장</t>
  </si>
  <si>
    <t>에코농공단지스포츠타운풋살장</t>
  </si>
  <si>
    <t>벽진공원파크골프장</t>
  </si>
  <si>
    <t>벽진공원그라운드골프장</t>
  </si>
  <si>
    <t>곡성파크골프장</t>
  </si>
  <si>
    <t>오곡파크골프장</t>
  </si>
  <si>
    <t>곡성생활체육공원
족구장</t>
  </si>
  <si>
    <t>곡성생활체육공원족구장</t>
  </si>
  <si>
    <t>곡성생활체육공원그라운드골프장</t>
  </si>
  <si>
    <t>구례파크골프장</t>
  </si>
  <si>
    <t>도화그라운드골프장</t>
  </si>
  <si>
    <t>고흥생활체육공원족구장</t>
  </si>
  <si>
    <t>조성면족구장</t>
  </si>
  <si>
    <t>복내면족구장</t>
  </si>
  <si>
    <t>보성읍족구장</t>
  </si>
  <si>
    <t>복내파크골프장</t>
  </si>
  <si>
    <t>보성파크골프장</t>
  </si>
  <si>
    <t>복내면파크골프장</t>
  </si>
  <si>
    <t>보성읍파크골프장</t>
  </si>
  <si>
    <t>관산파크골프장</t>
  </si>
  <si>
    <t>강진군풋살장</t>
  </si>
  <si>
    <t>삼산파크골프장</t>
  </si>
  <si>
    <t>산이파크골프장</t>
  </si>
  <si>
    <t>우슬풋살장</t>
  </si>
  <si>
    <t>우슬족구장</t>
  </si>
  <si>
    <t>영암인조잔디축구장</t>
  </si>
  <si>
    <t>삼호파크골프장</t>
  </si>
  <si>
    <t>시종파크골프장</t>
  </si>
  <si>
    <t>영암파크골프장</t>
  </si>
  <si>
    <t>무안황토클리닉
풋살장</t>
  </si>
  <si>
    <t>무안파크골프장</t>
  </si>
  <si>
    <t>남악파크골프장</t>
  </si>
  <si>
    <t>무안황토클리닉풋살장</t>
  </si>
  <si>
    <t>남악농,족구장</t>
  </si>
  <si>
    <t>함평파크골프장</t>
  </si>
  <si>
    <t>한빛원자력
파크골프장</t>
  </si>
  <si>
    <t>영광스포티움풋살장</t>
  </si>
  <si>
    <t>한빛원자력파크골프장</t>
  </si>
  <si>
    <t>홍길동테마파크풋살장</t>
  </si>
  <si>
    <t>장성파크골프장연습장</t>
  </si>
  <si>
    <t>삼계면그라운드골프장</t>
  </si>
  <si>
    <t>삼서면그라운드골프장</t>
  </si>
  <si>
    <t>황룡강변생활체육공원족구장</t>
  </si>
  <si>
    <t>완도족구장</t>
  </si>
  <si>
    <t>운림삼별초공원파크골프장</t>
  </si>
  <si>
    <t>비금다목적체육관</t>
  </si>
  <si>
    <t>자은그라운드골프장</t>
  </si>
  <si>
    <t>지도그라운드골프장</t>
  </si>
  <si>
    <t>도초그라운드골프장</t>
  </si>
  <si>
    <t>스포츠타운풋살장</t>
  </si>
  <si>
    <t>팔탄면행정복지센터체육시설</t>
    <phoneticPr fontId="3" type="noConversion"/>
  </si>
  <si>
    <t>중랑천체육공원 게이트볼장</t>
    <phoneticPr fontId="3" type="noConversion"/>
  </si>
  <si>
    <t>족구장 2면</t>
    <phoneticPr fontId="3" type="noConversion"/>
  </si>
  <si>
    <t>남양푸른건강뜰공원 족구장</t>
    <phoneticPr fontId="3" type="noConversion"/>
  </si>
  <si>
    <t>치동천체육공원 족구장</t>
    <phoneticPr fontId="3" type="noConversion"/>
  </si>
  <si>
    <t>장안남산체육공원 족구장</t>
    <phoneticPr fontId="3" type="noConversion"/>
  </si>
  <si>
    <t>장안남산체육공원 게이트볼장</t>
    <phoneticPr fontId="3" type="noConversion"/>
  </si>
  <si>
    <t>치동천체육공원 게이트볼장</t>
    <phoneticPr fontId="3" type="noConversion"/>
  </si>
  <si>
    <t>낙동강체육공원 풋살장</t>
    <phoneticPr fontId="3" type="noConversion"/>
  </si>
  <si>
    <t>구포생활체육공원 풋살장</t>
    <phoneticPr fontId="3" type="noConversion"/>
  </si>
  <si>
    <t>낙동강체육공원 족구장</t>
    <phoneticPr fontId="3" type="noConversion"/>
  </si>
  <si>
    <t>동락공원 족구장</t>
    <phoneticPr fontId="3" type="noConversion"/>
  </si>
  <si>
    <t>구포생활체육공원 족구장</t>
    <phoneticPr fontId="3" type="noConversion"/>
  </si>
  <si>
    <t>낙동강체육공원 게이트볼장</t>
    <phoneticPr fontId="3" type="noConversion"/>
  </si>
  <si>
    <t>동락공원 게이트볼장</t>
    <phoneticPr fontId="3" type="noConversion"/>
  </si>
  <si>
    <t>오십천파크및그라운드골프장</t>
    <phoneticPr fontId="3" type="noConversion"/>
  </si>
  <si>
    <t>고령군생활체육공원 풋살장</t>
    <phoneticPr fontId="3" type="noConversion"/>
  </si>
  <si>
    <t>고령군생활체육공원 족구장</t>
    <phoneticPr fontId="3" type="noConversion"/>
  </si>
  <si>
    <t>울진종합운동장 풋살장</t>
    <phoneticPr fontId="3" type="noConversion"/>
  </si>
  <si>
    <t>후포생활체육공원 풋살장</t>
    <phoneticPr fontId="3" type="noConversion"/>
  </si>
  <si>
    <t>울진종합운동장 족구장</t>
    <phoneticPr fontId="3" type="noConversion"/>
  </si>
  <si>
    <t>후포생활체육공원 족구장</t>
    <phoneticPr fontId="3" type="noConversion"/>
  </si>
  <si>
    <t>다목적체육시설 풋살장</t>
    <phoneticPr fontId="3" type="noConversion"/>
  </si>
  <si>
    <t>호계복합청사체육시설
스쿼시장</t>
    <phoneticPr fontId="3" type="noConversion"/>
  </si>
  <si>
    <t>송정다목적구장 풋살장</t>
    <phoneticPr fontId="3" type="noConversion"/>
  </si>
  <si>
    <t>2022년말 기준</t>
    <phoneticPr fontId="3" type="noConversion"/>
  </si>
  <si>
    <t xml:space="preserve"> ㅇ 본 통계는 "체육시설의 설치ㆍ이용에 관한 법률" 제36조(시책 수립에 필요한 사항 등의 보고) 및 동법 시행규칙 제 28조(보고사항)에 따라 지방자치단체 등이 제출한
     자료를 종합 정리한 것으로서, 2022년 12월말 기준으로 작성된 현황임(단, 건립중인 시설, 학교 교육만을 목적으로 하는 학교체육시설 등은 제외)</t>
    <phoneticPr fontId="3" type="noConversion"/>
  </si>
  <si>
    <t>(2023년말 기준)</t>
    <phoneticPr fontId="3" type="noConversion"/>
  </si>
  <si>
    <t>시군구</t>
  </si>
  <si>
    <t>시군구</t>
    <phoneticPr fontId="3" type="noConversion"/>
  </si>
  <si>
    <t>천안시</t>
    <phoneticPr fontId="3" type="noConversion"/>
  </si>
  <si>
    <t>공주시</t>
    <phoneticPr fontId="3" type="noConversion"/>
  </si>
  <si>
    <t>보령시</t>
    <phoneticPr fontId="3" type="noConversion"/>
  </si>
  <si>
    <t>아산시</t>
    <phoneticPr fontId="3" type="noConversion"/>
  </si>
  <si>
    <t>논산시</t>
    <phoneticPr fontId="3" type="noConversion"/>
  </si>
  <si>
    <t>서산시</t>
    <phoneticPr fontId="3" type="noConversion"/>
  </si>
  <si>
    <t>계룡시</t>
    <phoneticPr fontId="3" type="noConversion"/>
  </si>
  <si>
    <t>당진시</t>
    <phoneticPr fontId="3" type="noConversion"/>
  </si>
  <si>
    <t>금산군</t>
    <phoneticPr fontId="3" type="noConversion"/>
  </si>
  <si>
    <t>부여군</t>
    <phoneticPr fontId="3" type="noConversion"/>
  </si>
  <si>
    <t>서천군</t>
    <phoneticPr fontId="3" type="noConversion"/>
  </si>
  <si>
    <t>청양군</t>
    <phoneticPr fontId="3" type="noConversion"/>
  </si>
  <si>
    <t>홍성군</t>
    <phoneticPr fontId="3" type="noConversion"/>
  </si>
  <si>
    <t>예산군</t>
    <phoneticPr fontId="3" type="noConversion"/>
  </si>
  <si>
    <t>태안군</t>
    <phoneticPr fontId="3" type="noConversion"/>
  </si>
  <si>
    <t>천안시
(천안도시공사)</t>
  </si>
  <si>
    <t>천안 종합운동장내 
보조경기장</t>
  </si>
  <si>
    <t>성남 테니스장</t>
  </si>
  <si>
    <t>제2산단 테니스장</t>
  </si>
  <si>
    <t>청당2공원 테니스장</t>
  </si>
  <si>
    <t>업성 테니스장</t>
  </si>
  <si>
    <t>성환4공원 테니스장</t>
  </si>
  <si>
    <t>서북구청 테니스장</t>
  </si>
  <si>
    <t>천안시
(천안시체육회)</t>
  </si>
  <si>
    <t>천안시
(천안시장애인체육회)</t>
  </si>
  <si>
    <r>
      <rPr>
        <sz val="8"/>
        <color rgb="FFFF0000"/>
        <rFont val="맑은 고딕"/>
        <family val="3"/>
        <charset val="129"/>
        <scheme val="minor"/>
      </rPr>
      <t>수영장, 헬스장,</t>
    </r>
    <r>
      <rPr>
        <sz val="8"/>
        <rFont val="맑은 고딕"/>
        <family val="3"/>
        <charset val="129"/>
        <scheme val="minor"/>
      </rPr>
      <t xml:space="preserve"> 축구장, 인라인스케이트장, 다목적실(에어로빅 등)</t>
    </r>
    <phoneticPr fontId="3" type="noConversion"/>
  </si>
  <si>
    <r>
      <rPr>
        <sz val="8"/>
        <color rgb="FFFF0000"/>
        <rFont val="맑은 고딕"/>
        <family val="3"/>
        <charset val="129"/>
        <scheme val="minor"/>
      </rPr>
      <t>수영장,</t>
    </r>
    <r>
      <rPr>
        <sz val="8"/>
        <rFont val="맑은 고딕"/>
        <family val="3"/>
        <charset val="129"/>
        <scheme val="minor"/>
      </rPr>
      <t xml:space="preserve"> 이벤트 홀, 목욕장, 카페</t>
    </r>
    <phoneticPr fontId="3" type="noConversion"/>
  </si>
  <si>
    <r>
      <rPr>
        <sz val="8"/>
        <color rgb="FFFF0000"/>
        <rFont val="맑은 고딕"/>
        <family val="3"/>
        <charset val="129"/>
        <scheme val="minor"/>
      </rPr>
      <t>수영장, 목욕탕,</t>
    </r>
    <r>
      <rPr>
        <sz val="8"/>
        <rFont val="맑은 고딕"/>
        <family val="3"/>
        <charset val="129"/>
        <scheme val="minor"/>
      </rPr>
      <t xml:space="preserve"> 스쿼시장,에어로빅장,
주민생활시설</t>
    </r>
    <phoneticPr fontId="3" type="noConversion"/>
  </si>
  <si>
    <t>원성2동 게이트볼장</t>
  </si>
  <si>
    <t>청룡동 게이트볼장</t>
  </si>
  <si>
    <t>신안동 게이트볼장</t>
  </si>
  <si>
    <t>신방체육관 게이트볼장</t>
  </si>
  <si>
    <t>성정1동 게이트볼장</t>
  </si>
  <si>
    <t>성정2동 1게이트볼장</t>
  </si>
  <si>
    <t>성정2동 2게이트볼장</t>
  </si>
  <si>
    <t>쌍용2동 게이트볼장</t>
  </si>
  <si>
    <t>부성1동 1게이트볼장</t>
  </si>
  <si>
    <t>부성1동 2게이트볼장</t>
  </si>
  <si>
    <t>거봉정</t>
  </si>
  <si>
    <t>시ㆍ군ㆍ구</t>
  </si>
  <si>
    <t>공주시게이트볼장</t>
  </si>
  <si>
    <t>금성게이트볼장</t>
  </si>
  <si>
    <t>대산리게이트볼장</t>
  </si>
  <si>
    <t>덕지리게이트볼장</t>
  </si>
  <si>
    <t>신관게이트볼장</t>
  </si>
  <si>
    <t>신영1리게이트볼장</t>
  </si>
  <si>
    <t>옥룡동 게이트볼장</t>
  </si>
  <si>
    <t>웅진게이트볼장</t>
  </si>
  <si>
    <t>계룡면 하대리 그라운드골프장</t>
  </si>
  <si>
    <t>사곡면 월가리 그라운드골프장</t>
  </si>
  <si>
    <t>신풍면 청흥리 그라운드골프장</t>
  </si>
  <si>
    <t>한국농어촌공사 소유</t>
  </si>
  <si>
    <t>곡교천시민체육공원 내 운동시설</t>
  </si>
  <si>
    <t>갈매체육공원 내 운동시설</t>
  </si>
  <si>
    <t>배방북수스포츠센터</t>
  </si>
  <si>
    <t>명칭 현행화</t>
  </si>
  <si>
    <t>배방스포츠센터 내</t>
  </si>
  <si>
    <t>이순신빙상장·체육관</t>
  </si>
  <si>
    <t>전천후→노천</t>
  </si>
  <si>
    <r>
      <t xml:space="preserve">명암리 809 게이트볼장
</t>
    </r>
    <r>
      <rPr>
        <sz val="8"/>
        <color rgb="FFFF0000"/>
        <rFont val="맑은 고딕"/>
        <family val="3"/>
        <charset val="129"/>
        <scheme val="minor"/>
      </rPr>
      <t>삼성 게이트볼장</t>
    </r>
    <phoneticPr fontId="3" type="noConversion"/>
  </si>
  <si>
    <r>
      <t xml:space="preserve">백석포리 318 게이트볼장
</t>
    </r>
    <r>
      <rPr>
        <sz val="8"/>
        <color rgb="FFFF0000"/>
        <rFont val="맑은 고딕"/>
        <family val="3"/>
        <charset val="129"/>
        <scheme val="minor"/>
      </rPr>
      <t>백서포 게이트볼장</t>
    </r>
    <phoneticPr fontId="3" type="noConversion"/>
  </si>
  <si>
    <r>
      <t xml:space="preserve">산동 445 게이트볼장
</t>
    </r>
    <r>
      <rPr>
        <sz val="8"/>
        <color rgb="FFFF0000"/>
        <rFont val="맑은 고딕"/>
        <family val="3"/>
        <charset val="129"/>
        <scheme val="minor"/>
      </rPr>
      <t>산동 게이트볼장</t>
    </r>
    <phoneticPr fontId="3" type="noConversion"/>
  </si>
  <si>
    <r>
      <t xml:space="preserve">온천동 253 게이트볼장
</t>
    </r>
    <r>
      <rPr>
        <sz val="8"/>
        <color rgb="FFFF0000"/>
        <rFont val="맑은 고딕"/>
        <family val="3"/>
        <charset val="129"/>
        <scheme val="minor"/>
      </rPr>
      <t>온양4동 게이트볼장</t>
    </r>
    <phoneticPr fontId="3" type="noConversion"/>
  </si>
  <si>
    <r>
      <t xml:space="preserve">용화동 26 게이트볼장
</t>
    </r>
    <r>
      <rPr>
        <sz val="8"/>
        <color rgb="FFFF0000"/>
        <rFont val="맑은 고딕"/>
        <family val="3"/>
        <charset val="129"/>
        <scheme val="minor"/>
      </rPr>
      <t>온양2동 게이트볼장</t>
    </r>
    <phoneticPr fontId="3" type="noConversion"/>
  </si>
  <si>
    <r>
      <t xml:space="preserve">원남 221 게이트볼장
</t>
    </r>
    <r>
      <rPr>
        <sz val="8"/>
        <color rgb="FFFF0000"/>
        <rFont val="맑은 고딕"/>
        <family val="3"/>
        <charset val="129"/>
        <scheme val="minor"/>
      </rPr>
      <t>신원 게이트볼장</t>
    </r>
    <phoneticPr fontId="3" type="noConversion"/>
  </si>
  <si>
    <r>
      <t xml:space="preserve">월랑 362 게이트볼장
</t>
    </r>
    <r>
      <rPr>
        <sz val="8"/>
        <color rgb="FFFF0000"/>
        <rFont val="맑은 고딕"/>
        <family val="3"/>
        <charset val="129"/>
        <scheme val="minor"/>
      </rPr>
      <t>월랑 게이트볼장</t>
    </r>
    <phoneticPr fontId="3" type="noConversion"/>
  </si>
  <si>
    <r>
      <t xml:space="preserve">풍기 229 게이트볼장
</t>
    </r>
    <r>
      <rPr>
        <sz val="8"/>
        <color rgb="FFFF0000"/>
        <rFont val="맑은 고딕"/>
        <family val="3"/>
        <charset val="129"/>
        <scheme val="minor"/>
      </rPr>
      <t>온주 게이트볼장</t>
    </r>
    <phoneticPr fontId="3" type="noConversion"/>
  </si>
  <si>
    <t>곡교천시민체육공원 내</t>
  </si>
  <si>
    <r>
      <rPr>
        <strike/>
        <sz val="8"/>
        <color rgb="FFFF0000"/>
        <rFont val="맑은 고딕"/>
        <family val="3"/>
        <charset val="129"/>
        <scheme val="minor"/>
      </rPr>
      <t>공세 32 게이트볼장</t>
    </r>
    <r>
      <rPr>
        <sz val="8"/>
        <color rgb="FFFF0000"/>
        <rFont val="맑은 고딕"/>
        <family val="3"/>
        <charset val="129"/>
        <scheme val="minor"/>
      </rPr>
      <t xml:space="preserve">
공세리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</si>
  <si>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군덕리 429 게이트볼장</t>
    </r>
    <r>
      <rPr>
        <sz val="8"/>
        <color rgb="FFFF0000"/>
        <rFont val="맑은 고딕"/>
        <family val="3"/>
        <charset val="129"/>
        <scheme val="minor"/>
      </rPr>
      <t xml:space="preserve">
군덕리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</si>
  <si>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권곡 547 게이트볼장</t>
    </r>
    <r>
      <rPr>
        <sz val="8"/>
        <color rgb="FFFF0000"/>
        <rFont val="맑은 고딕"/>
        <family val="3"/>
        <charset val="129"/>
        <scheme val="minor"/>
      </rPr>
      <t xml:space="preserve">
온양3동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</si>
  <si>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기곡 306 게이트볼장</t>
    </r>
    <r>
      <rPr>
        <sz val="8"/>
        <color rgb="FFFF0000"/>
        <rFont val="맑은 고딕"/>
        <family val="3"/>
        <charset val="129"/>
        <scheme val="minor"/>
      </rPr>
      <t xml:space="preserve">
도고 온천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</si>
  <si>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대흥리 304 게이트볼장</t>
    </r>
    <r>
      <rPr>
        <sz val="8"/>
        <color rgb="FFFF0000"/>
        <rFont val="맑은 고딕"/>
        <family val="3"/>
        <charset val="129"/>
        <scheme val="minor"/>
      </rPr>
      <t xml:space="preserve">
삼선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</si>
  <si>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덕지 초원아파트 게이트볼장</t>
    </r>
    <r>
      <rPr>
        <sz val="8"/>
        <color rgb="FFFF0000"/>
        <rFont val="맑은 고딕"/>
        <family val="3"/>
        <charset val="129"/>
        <scheme val="minor"/>
      </rPr>
      <t xml:space="preserve">
덕지 초원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</si>
  <si>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동산리 205 게이트볼장</t>
    </r>
    <r>
      <rPr>
        <sz val="8"/>
        <color rgb="FFFF0000"/>
        <rFont val="맑은 고딕"/>
        <family val="3"/>
        <charset val="129"/>
        <scheme val="minor"/>
      </rPr>
      <t xml:space="preserve">
동산리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</si>
  <si>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밀두 306 게이트볼장</t>
    </r>
    <r>
      <rPr>
        <sz val="8"/>
        <color rgb="FFFF0000"/>
        <rFont val="맑은 고딕"/>
        <family val="3"/>
        <charset val="129"/>
        <scheme val="minor"/>
      </rPr>
      <t xml:space="preserve">
밀두리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</si>
  <si>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북수 492 게이트볼장</t>
    </r>
    <r>
      <rPr>
        <sz val="8"/>
        <color rgb="FFFF0000"/>
        <rFont val="맑은 고딕"/>
        <family val="3"/>
        <charset val="129"/>
        <scheme val="minor"/>
      </rPr>
      <t xml:space="preserve">
배방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</si>
  <si>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송촌 139 게이트볼장</t>
    </r>
    <r>
      <rPr>
        <sz val="8"/>
        <color rgb="FFFF0000"/>
        <rFont val="맑은 고딕"/>
        <family val="3"/>
        <charset val="129"/>
        <scheme val="minor"/>
      </rPr>
      <t xml:space="preserve">
송촌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</si>
  <si>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시포리 182 게이트볼장</t>
    </r>
    <r>
      <rPr>
        <sz val="8"/>
        <color rgb="FFFF0000"/>
        <rFont val="맑은 고딕"/>
        <family val="3"/>
        <charset val="129"/>
        <scheme val="minor"/>
      </rPr>
      <t xml:space="preserve">
시포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</si>
  <si>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신달 273 게이트볼장</t>
    </r>
    <r>
      <rPr>
        <sz val="8"/>
        <color rgb="FFFF0000"/>
        <rFont val="맑은 고딕"/>
        <family val="3"/>
        <charset val="129"/>
        <scheme val="minor"/>
      </rPr>
      <t xml:space="preserve">
신창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</si>
  <si>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신언리 826 게이트볼장</t>
    </r>
    <r>
      <rPr>
        <sz val="8"/>
        <color rgb="FFFF0000"/>
        <rFont val="맑은 고딕"/>
        <family val="3"/>
        <charset val="129"/>
        <scheme val="minor"/>
      </rPr>
      <t xml:space="preserve">
도고 제일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</si>
  <si>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신운리 556 게이트볼장</t>
    </r>
    <r>
      <rPr>
        <sz val="8"/>
        <color rgb="FFFF0000"/>
        <rFont val="맑은 고딕"/>
        <family val="3"/>
        <charset val="129"/>
        <scheme val="minor"/>
      </rPr>
      <t xml:space="preserve">
영인게이트볼장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</si>
  <si>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신흥리 404 게이트볼장</t>
    </r>
    <r>
      <rPr>
        <sz val="8"/>
        <color rgb="FFFF0000"/>
        <rFont val="맑은 고딕"/>
        <family val="3"/>
        <charset val="129"/>
        <scheme val="minor"/>
      </rPr>
      <t xml:space="preserve">
금곡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</si>
  <si>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쌍룡 435 게이트볼장</t>
    </r>
    <r>
      <rPr>
        <sz val="8"/>
        <color rgb="FFFF0000"/>
        <rFont val="맑은 고딕"/>
        <family val="3"/>
        <charset val="129"/>
        <scheme val="minor"/>
      </rPr>
      <t xml:space="preserve">
쌍룡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</si>
  <si>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역촌리 34 게이트볼장</t>
    </r>
    <r>
      <rPr>
        <sz val="8"/>
        <color rgb="FFFF0000"/>
        <rFont val="맑은 고딕"/>
        <family val="3"/>
        <charset val="129"/>
        <scheme val="minor"/>
      </rPr>
      <t xml:space="preserve">
송악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</si>
  <si>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염치 백암75 게이트볼장</t>
    </r>
    <r>
      <rPr>
        <sz val="8"/>
        <color rgb="FFFF0000"/>
        <rFont val="맑은 고딕"/>
        <family val="3"/>
        <charset val="129"/>
        <scheme val="minor"/>
      </rPr>
      <t xml:space="preserve">
탕정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</si>
  <si>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염치 석정262 게이트볼장</t>
    </r>
    <r>
      <rPr>
        <sz val="8"/>
        <color rgb="FFFF0000"/>
        <rFont val="맑은 고딕"/>
        <family val="3"/>
        <charset val="129"/>
        <scheme val="minor"/>
      </rPr>
      <t xml:space="preserve">
염치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</si>
  <si>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온천동 1380 게이트볼장</t>
    </r>
    <r>
      <rPr>
        <sz val="8"/>
        <color rgb="FFFF0000"/>
        <rFont val="맑은 고딕"/>
        <family val="3"/>
        <charset val="129"/>
        <scheme val="minor"/>
      </rPr>
      <t xml:space="preserve">
온양1동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</si>
  <si>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용화 423 게이트볼장</t>
    </r>
    <r>
      <rPr>
        <sz val="8"/>
        <color rgb="FFFF0000"/>
        <rFont val="맑은 고딕"/>
        <family val="3"/>
        <charset val="129"/>
        <scheme val="minor"/>
      </rPr>
      <t xml:space="preserve">
용화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</si>
  <si>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장존 305 게이트볼장</t>
    </r>
    <r>
      <rPr>
        <sz val="8"/>
        <color rgb="FFFF0000"/>
        <rFont val="맑은 고딕"/>
        <family val="3"/>
        <charset val="129"/>
        <scheme val="minor"/>
      </rPr>
      <t xml:space="preserve">
청솔 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</si>
  <si>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휴대리 174 게이트볼장</t>
    </r>
    <r>
      <rPr>
        <sz val="8"/>
        <color rgb="FFFF0000"/>
        <rFont val="맑은 고딕"/>
        <family val="3"/>
        <charset val="129"/>
        <scheme val="minor"/>
      </rPr>
      <t xml:space="preserve">
동방게이트볼장</t>
    </r>
    <phoneticPr fontId="3" type="noConversion"/>
  </si>
  <si>
    <r>
      <rPr>
        <strike/>
        <sz val="8"/>
        <color rgb="FFFF0000"/>
        <rFont val="맑은 고딕"/>
        <family val="3"/>
        <charset val="129"/>
        <scheme val="minor"/>
      </rPr>
      <t>희룡 473 게이트볼장</t>
    </r>
    <r>
      <rPr>
        <sz val="8"/>
        <color rgb="FFFF0000"/>
        <rFont val="맑은 고딕"/>
        <family val="3"/>
        <charset val="129"/>
        <scheme val="minor"/>
      </rPr>
      <t xml:space="preserve">
남곡 게이트볼장</t>
    </r>
    <phoneticPr fontId="3" type="noConversion"/>
  </si>
  <si>
    <t>명칭 현행화</t>
    <phoneticPr fontId="3" type="noConversion"/>
  </si>
  <si>
    <t xml:space="preserve">명칭 현행화 </t>
    <phoneticPr fontId="3" type="noConversion"/>
  </si>
  <si>
    <t>양대동 스포츠테마파크 축구장</t>
    <phoneticPr fontId="3" type="noConversion"/>
  </si>
  <si>
    <t>서산 테크노밸리 국민체육센터</t>
    <phoneticPr fontId="3" type="noConversion"/>
  </si>
  <si>
    <t>서산시
(코오롱 위탁)</t>
    <phoneticPr fontId="3" type="noConversion"/>
  </si>
  <si>
    <t>양대동 스포츠테마파크 1단계(MTB)</t>
    <phoneticPr fontId="3" type="noConversion"/>
  </si>
  <si>
    <t>족구장및 게이트볼장</t>
    <phoneticPr fontId="3" type="noConversion"/>
  </si>
  <si>
    <t>시민행복채움센터</t>
  </si>
  <si>
    <t>신규 신축</t>
  </si>
  <si>
    <t>시청 축구장</t>
    <phoneticPr fontId="3" type="noConversion"/>
  </si>
  <si>
    <t>계룡대 야구장</t>
    <phoneticPr fontId="3" type="noConversion"/>
  </si>
  <si>
    <t>신도안남선리테니스장</t>
  </si>
  <si>
    <t>신도안남선리테니스장</t>
    <phoneticPr fontId="3" type="noConversion"/>
  </si>
  <si>
    <t>계룡관 탁구장</t>
    <phoneticPr fontId="3" type="noConversion"/>
  </si>
  <si>
    <t>천마관 탁구장</t>
    <phoneticPr fontId="3" type="noConversion"/>
  </si>
  <si>
    <t>지하도</t>
    <phoneticPr fontId="3" type="noConversion"/>
  </si>
  <si>
    <t>보령시</t>
    <phoneticPr fontId="3" type="noConversion"/>
  </si>
  <si>
    <t>김인전공원 축구장</t>
    <phoneticPr fontId="3" type="noConversion"/>
  </si>
  <si>
    <t>목재구조</t>
  </si>
  <si>
    <t>서천군 생활체육센터</t>
  </si>
  <si>
    <t>15.2m×11.5m 1면</t>
  </si>
  <si>
    <t>보치아, 탁구,배드민턴</t>
  </si>
  <si>
    <t>사무실,기계실</t>
    <phoneticPr fontId="3" type="noConversion"/>
  </si>
  <si>
    <t>서천군민체육관 역도훈련장(5동)</t>
  </si>
  <si>
    <t>종합스포츠단지 풋살장(A코트)</t>
  </si>
  <si>
    <t>종합스포츠단지 풋살장(B코트)</t>
  </si>
  <si>
    <t>-역도훈련장(연습대 16대 설치)</t>
  </si>
  <si>
    <t>-(시설규격) 폭20m × 길이 40m
-(시설개소) 1면</t>
  </si>
  <si>
    <t>청양군
(문화체육과)</t>
  </si>
  <si>
    <t>위탁
(청양군 축구협회)</t>
  </si>
  <si>
    <t>위탁
(군 소프트볼협회)</t>
  </si>
  <si>
    <t>홍성만해야구장</t>
    <phoneticPr fontId="3" type="noConversion"/>
  </si>
  <si>
    <t>내포공공하수처리시설
 테니스장</t>
  </si>
  <si>
    <t>매헌1체육관</t>
  </si>
  <si>
    <t>명칭변경
(구 생활체육관)</t>
    <phoneticPr fontId="3" type="noConversion"/>
  </si>
  <si>
    <t>삽교읍행정복지센터</t>
    <phoneticPr fontId="3" type="noConversion"/>
  </si>
  <si>
    <t>봉산면행정복지센터</t>
    <phoneticPr fontId="3" type="noConversion"/>
  </si>
  <si>
    <t>매헌2체육관</t>
    <phoneticPr fontId="3" type="noConversion"/>
  </si>
  <si>
    <t>명칭변경
(구 다목적체육관)</t>
    <phoneticPr fontId="3" type="noConversion"/>
  </si>
  <si>
    <t>광시국민체육센터</t>
  </si>
  <si>
    <t>광시면행정복지센터</t>
  </si>
  <si>
    <t>덕산복합문화체육센터</t>
  </si>
  <si>
    <t>덕산면행정복지센터</t>
  </si>
  <si>
    <t>47X21X15.10</t>
  </si>
  <si>
    <t>배구. 배드민턴, 탁구</t>
  </si>
  <si>
    <t>61X34X12</t>
  </si>
  <si>
    <t>무대, 화장실, 샤워실</t>
    <phoneticPr fontId="3" type="noConversion"/>
  </si>
  <si>
    <t>화장실, 샤워실, 문화센터</t>
    <phoneticPr fontId="3" type="noConversion"/>
  </si>
  <si>
    <t>황새구장</t>
  </si>
  <si>
    <t>계단식</t>
    <phoneticPr fontId="3" type="noConversion"/>
  </si>
  <si>
    <t>증축</t>
    <phoneticPr fontId="3" type="noConversion"/>
  </si>
  <si>
    <t>태안종합운동장 축구경기장</t>
    <phoneticPr fontId="3" type="noConversion"/>
  </si>
  <si>
    <t>태안종합운동장 축구보조구장</t>
    <phoneticPr fontId="3" type="noConversion"/>
  </si>
  <si>
    <t>휴장중</t>
    <phoneticPr fontId="3" type="noConversion"/>
  </si>
  <si>
    <t>태안생활체육공원 야구장</t>
    <phoneticPr fontId="3" type="noConversion"/>
  </si>
  <si>
    <t>용지리 씨름장</t>
  </si>
  <si>
    <t>태안군전용씨름장</t>
    <phoneticPr fontId="3" type="noConversion"/>
  </si>
  <si>
    <t>태안종합실내체육관</t>
    <phoneticPr fontId="3" type="noConversion"/>
  </si>
  <si>
    <t>가족공감센터 어린이 수영장</t>
    <phoneticPr fontId="3" type="noConversion"/>
  </si>
  <si>
    <t>태안군
(가족정책과)</t>
    <phoneticPr fontId="3" type="noConversion"/>
  </si>
  <si>
    <t>(추가)기존 하키장으로 신고된 시설 이동</t>
    <phoneticPr fontId="3" type="noConversion"/>
  </si>
  <si>
    <t>추가</t>
    <phoneticPr fontId="3" type="noConversion"/>
  </si>
  <si>
    <t>종합운동장내 인라인스케이트장</t>
  </si>
  <si>
    <t>북부스포츠센터 인라인스케이트장</t>
  </si>
  <si>
    <t>건강공원 인라인스케이트장</t>
  </si>
  <si>
    <t>쌍용19공원 인라인스케이트장</t>
  </si>
  <si>
    <t>초록공원 인라인스케이트장</t>
  </si>
  <si>
    <t>천호지체육공원 인라인스케이트장</t>
  </si>
  <si>
    <t>신방1공원 인라인스케이트장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</si>
</sst>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0_);[Red]\(0\)"/>
    <numFmt numFmtId="178" formatCode="_-* #,##0.0_-;\-* #,##0.0_-;_-* &quot;-&quot;_-;_-@_-"/>
    <numFmt numFmtId="179" formatCode="#,##0.0_);[Red]\(#,##0.0\)"/>
    <numFmt numFmtId="180" formatCode="#,##0_);[Red]\(#,##0\)"/>
    <numFmt numFmtId="181" formatCode="#,##0&quot;㎡&quot;"/>
    <numFmt numFmtId="182" formatCode="#,##0&quot;백만원&quot;"/>
    <numFmt numFmtId="183" formatCode="#,##0;[Red]#,##0"/>
    <numFmt numFmtId="184" formatCode="0;[Red]0"/>
    <numFmt numFmtId="185" formatCode="0_ "/>
    <numFmt numFmtId="186" formatCode="#,##0.00_);[Red]\(#,##0.00\)"/>
    <numFmt numFmtId="187" formatCode="#,##0.0&quot;백만원&quot;"/>
    <numFmt numFmtId="188" formatCode="0.0"/>
    <numFmt numFmtId="189" formatCode="#,##0_);\(#,##0\)"/>
    <numFmt numFmtId="190" formatCode="0_);\(0\)"/>
    <numFmt numFmtId="191" formatCode="#,##0&quot;개소&quot;"/>
    <numFmt numFmtId="192" formatCode="0.0_);[Red]\(0.0\)"/>
    <numFmt numFmtId="193" formatCode="General&quot;개소&quot;"/>
    <numFmt numFmtId="194" formatCode="_(* #,##0_);_(* \(#,##0\);_(* &quot;-&quot;_);_(@_)"/>
    <numFmt numFmtId="195" formatCode="0.0;[Red]0.0"/>
    <numFmt numFmtId="196" formatCode="#,##0.00_ "/>
    <numFmt numFmtId="197" formatCode="#,##0.0_ "/>
    <numFmt numFmtId="198" formatCode="0.0%"/>
    <numFmt numFmtId="199" formatCode="#,##0.000_);[Red]\(#,##0.000\)"/>
  </numFmts>
  <fonts count="10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12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0"/>
      <name val="돋움"/>
      <family val="3"/>
      <charset val="129"/>
    </font>
    <font>
      <sz val="8"/>
      <color indexed="8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8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b/>
      <sz val="8"/>
      <name val="돋움"/>
      <family val="3"/>
      <charset val="129"/>
    </font>
    <font>
      <b/>
      <sz val="9"/>
      <name val="돋움"/>
      <family val="3"/>
      <charset val="129"/>
    </font>
    <font>
      <sz val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7"/>
      <name val="돋움"/>
      <family val="3"/>
      <charset val="129"/>
    </font>
    <font>
      <b/>
      <sz val="11"/>
      <name val="돋움"/>
      <family val="3"/>
      <charset val="129"/>
    </font>
    <font>
      <sz val="8"/>
      <color rgb="FFFF0000"/>
      <name val="돋움"/>
      <family val="3"/>
      <charset val="129"/>
    </font>
    <font>
      <b/>
      <sz val="36"/>
      <name val="HY크리스탈M"/>
      <family val="1"/>
      <charset val="129"/>
    </font>
    <font>
      <b/>
      <sz val="28"/>
      <name val="HY크리스탈M"/>
      <family val="1"/>
      <charset val="129"/>
    </font>
    <font>
      <b/>
      <sz val="9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8"/>
      <color theme="1"/>
      <name val="돋움"/>
      <family val="3"/>
      <charset val="129"/>
    </font>
    <font>
      <sz val="9"/>
      <color indexed="81"/>
      <name val="돋움"/>
      <family val="3"/>
      <charset val="129"/>
    </font>
    <font>
      <b/>
      <sz val="7"/>
      <name val="돋움"/>
      <family val="3"/>
      <charset val="129"/>
    </font>
    <font>
      <b/>
      <sz val="7"/>
      <color indexed="8"/>
      <name val="돋움"/>
      <family val="3"/>
      <charset val="129"/>
    </font>
    <font>
      <b/>
      <sz val="24"/>
      <name val="HY크리스탈M"/>
      <family val="1"/>
      <charset val="129"/>
    </font>
    <font>
      <b/>
      <sz val="8"/>
      <color theme="1"/>
      <name val="돋움"/>
      <family val="3"/>
      <charset val="129"/>
    </font>
    <font>
      <sz val="7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000000"/>
      <name val="돋움"/>
      <family val="3"/>
      <charset val="129"/>
    </font>
    <font>
      <sz val="28"/>
      <name val="HY헤드라인M"/>
      <family val="1"/>
      <charset val="129"/>
    </font>
    <font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u/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"/>
      <name val="굴림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trike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sz val="7.5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u/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u/>
      <sz val="8"/>
      <name val="맑은 고딕"/>
      <family val="3"/>
      <charset val="129"/>
    </font>
    <font>
      <sz val="6"/>
      <name val="맑은 고딕"/>
      <family val="3"/>
      <charset val="129"/>
    </font>
    <font>
      <sz val="7.5"/>
      <name val="맑은 고딕"/>
      <family val="3"/>
      <charset val="129"/>
    </font>
    <font>
      <sz val="5"/>
      <name val="맑은 고딕"/>
      <family val="3"/>
      <charset val="129"/>
      <scheme val="minor"/>
    </font>
    <font>
      <sz val="10"/>
      <name val="휴먼명조"/>
      <family val="3"/>
      <charset val="129"/>
    </font>
    <font>
      <sz val="9"/>
      <name val="맑은 고딕"/>
      <family val="3"/>
      <charset val="129"/>
    </font>
    <font>
      <b/>
      <sz val="7"/>
      <name val="맑은 고딕"/>
      <family val="3"/>
      <charset val="129"/>
      <scheme val="minor"/>
    </font>
    <font>
      <u/>
      <sz val="9"/>
      <name val="맑은 고딕"/>
      <family val="3"/>
      <charset val="129"/>
    </font>
    <font>
      <sz val="7.2"/>
      <name val="맑은 고딕"/>
      <family val="3"/>
      <charset val="129"/>
      <scheme val="minor"/>
    </font>
    <font>
      <b/>
      <sz val="7.5"/>
      <name val="맑은 고딕"/>
      <family val="3"/>
      <charset val="129"/>
      <scheme val="minor"/>
    </font>
    <font>
      <b/>
      <u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</font>
    <font>
      <b/>
      <sz val="8"/>
      <color rgb="FFFF0000"/>
      <name val="맑은 고딕"/>
      <family val="3"/>
      <charset val="129"/>
    </font>
    <font>
      <sz val="8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8"/>
      <color rgb="FF000000"/>
      <name val="맑은 고딕"/>
      <family val="3"/>
      <charset val="129"/>
    </font>
    <font>
      <b/>
      <sz val="8"/>
      <color rgb="FF000000"/>
      <name val="돋움"/>
      <family val="3"/>
      <charset val="129"/>
    </font>
    <font>
      <sz val="8"/>
      <color rgb="FF0070C0"/>
      <name val="돋움"/>
      <family val="3"/>
      <charset val="129"/>
    </font>
    <font>
      <b/>
      <u/>
      <sz val="8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8"/>
      <name val="맑은 고딕"/>
      <family val="3"/>
      <charset val="129"/>
    </font>
    <font>
      <b/>
      <sz val="11"/>
      <name val="맑은 고딕"/>
      <family val="3"/>
      <charset val="129"/>
    </font>
    <font>
      <b/>
      <sz val="7"/>
      <name val="맑은 고딕"/>
      <family val="3"/>
      <charset val="129"/>
    </font>
    <font>
      <sz val="12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7"/>
      <name val="맑은 고딕"/>
      <family val="3"/>
      <charset val="129"/>
    </font>
    <font>
      <b/>
      <sz val="6"/>
      <name val="맑은 고딕"/>
      <family val="3"/>
      <charset val="129"/>
    </font>
    <font>
      <strike/>
      <sz val="8"/>
      <color rgb="FFFF000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u/>
      <sz val="8"/>
      <color rgb="FFFF0000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80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3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7" borderId="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176" fontId="43" fillId="27" borderId="14" xfId="0" applyNumberFormat="1" applyFont="1" applyFill="1" applyBorder="1" applyAlignment="1">
      <alignment horizontal="center" vertical="center"/>
    </xf>
    <xf numFmtId="41" fontId="2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30" borderId="0">
      <alignment vertical="center"/>
    </xf>
    <xf numFmtId="0" fontId="49" fillId="3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945">
    <xf numFmtId="0" fontId="0" fillId="0" borderId="0" xfId="0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0" borderId="0" xfId="0" applyNumberFormat="1" applyFont="1">
      <alignment vertical="center"/>
    </xf>
    <xf numFmtId="180" fontId="3" fillId="0" borderId="0" xfId="45" applyNumberFormat="1" applyFont="1" applyAlignment="1">
      <alignment horizontal="center" wrapText="1"/>
    </xf>
    <xf numFmtId="179" fontId="3" fillId="0" borderId="0" xfId="45" applyNumberFormat="1" applyFont="1" applyAlignment="1">
      <alignment horizontal="center" wrapText="1"/>
    </xf>
    <xf numFmtId="0" fontId="3" fillId="0" borderId="0" xfId="45" applyFont="1" applyAlignment="1">
      <alignment wrapText="1"/>
    </xf>
    <xf numFmtId="0" fontId="3" fillId="0" borderId="0" xfId="45" applyFont="1" applyAlignment="1">
      <alignment horizontal="center" vertical="center" wrapText="1"/>
    </xf>
    <xf numFmtId="180" fontId="3" fillId="0" borderId="0" xfId="45" applyNumberFormat="1" applyFont="1" applyAlignment="1">
      <alignment wrapText="1"/>
    </xf>
    <xf numFmtId="177" fontId="3" fillId="0" borderId="0" xfId="45" applyNumberFormat="1" applyFont="1" applyAlignment="1">
      <alignment wrapText="1"/>
    </xf>
    <xf numFmtId="180" fontId="9" fillId="0" borderId="0" xfId="45" applyNumberFormat="1" applyFont="1" applyAlignment="1">
      <alignment wrapText="1"/>
    </xf>
    <xf numFmtId="191" fontId="3" fillId="0" borderId="0" xfId="45" applyNumberFormat="1" applyFont="1" applyAlignment="1">
      <alignment wrapText="1"/>
    </xf>
    <xf numFmtId="180" fontId="9" fillId="0" borderId="10" xfId="45" applyNumberFormat="1" applyFont="1" applyBorder="1" applyAlignment="1">
      <alignment wrapText="1"/>
    </xf>
    <xf numFmtId="176" fontId="3" fillId="0" borderId="0" xfId="0" applyNumberFormat="1" applyFont="1">
      <alignment vertical="center"/>
    </xf>
    <xf numFmtId="0" fontId="3" fillId="0" borderId="0" xfId="45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176" fontId="3" fillId="0" borderId="10" xfId="0" applyNumberFormat="1" applyFont="1" applyBorder="1" applyAlignment="1">
      <alignment horizontal="left" vertical="center"/>
    </xf>
    <xf numFmtId="176" fontId="3" fillId="0" borderId="10" xfId="0" applyNumberFormat="1" applyFont="1" applyBorder="1" applyAlignment="1">
      <alignment horizontal="left" vertical="center" wrapText="1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4" fillId="0" borderId="0" xfId="0" applyNumberFormat="1" applyFont="1" applyAlignment="1">
      <alignment horizontal="center" vertical="center"/>
    </xf>
    <xf numFmtId="176" fontId="29" fillId="27" borderId="10" xfId="0" applyNumberFormat="1" applyFont="1" applyFill="1" applyBorder="1" applyAlignment="1">
      <alignment horizontal="center" vertical="center"/>
    </xf>
    <xf numFmtId="176" fontId="29" fillId="27" borderId="14" xfId="0" applyNumberFormat="1" applyFont="1" applyFill="1" applyBorder="1" applyAlignment="1">
      <alignment horizontal="center" vertical="center"/>
    </xf>
    <xf numFmtId="176" fontId="38" fillId="27" borderId="14" xfId="0" applyNumberFormat="1" applyFont="1" applyFill="1" applyBorder="1" applyAlignment="1">
      <alignment horizontal="center" vertical="center"/>
    </xf>
    <xf numFmtId="176" fontId="38" fillId="27" borderId="25" xfId="0" applyNumberFormat="1" applyFont="1" applyFill="1" applyBorder="1" applyAlignment="1">
      <alignment horizontal="center" vertical="center"/>
    </xf>
    <xf numFmtId="176" fontId="38" fillId="27" borderId="26" xfId="0" applyNumberFormat="1" applyFont="1" applyFill="1" applyBorder="1" applyAlignment="1">
      <alignment horizontal="center" vertical="center"/>
    </xf>
    <xf numFmtId="0" fontId="29" fillId="27" borderId="10" xfId="0" applyFont="1" applyFill="1" applyBorder="1" applyAlignment="1">
      <alignment horizontal="center" vertical="center"/>
    </xf>
    <xf numFmtId="176" fontId="8" fillId="27" borderId="25" xfId="0" applyNumberFormat="1" applyFont="1" applyFill="1" applyBorder="1" applyAlignment="1">
      <alignment horizontal="center" vertical="center"/>
    </xf>
    <xf numFmtId="176" fontId="8" fillId="27" borderId="26" xfId="0" applyNumberFormat="1" applyFont="1" applyFill="1" applyBorder="1" applyAlignment="1">
      <alignment horizontal="center" vertical="center"/>
    </xf>
    <xf numFmtId="176" fontId="8" fillId="27" borderId="21" xfId="0" applyNumberFormat="1" applyFont="1" applyFill="1" applyBorder="1" applyAlignment="1">
      <alignment horizontal="center" vertical="center"/>
    </xf>
    <xf numFmtId="176" fontId="8" fillId="27" borderId="10" xfId="0" applyNumberFormat="1" applyFont="1" applyFill="1" applyBorder="1" applyAlignment="1">
      <alignment horizontal="center" vertical="center"/>
    </xf>
    <xf numFmtId="176" fontId="28" fillId="27" borderId="14" xfId="0" applyNumberFormat="1" applyFont="1" applyFill="1" applyBorder="1" applyAlignment="1">
      <alignment horizontal="center" vertical="center"/>
    </xf>
    <xf numFmtId="176" fontId="28" fillId="27" borderId="25" xfId="0" applyNumberFormat="1" applyFont="1" applyFill="1" applyBorder="1" applyAlignment="1">
      <alignment horizontal="center" vertical="center"/>
    </xf>
    <xf numFmtId="176" fontId="28" fillId="27" borderId="21" xfId="0" applyNumberFormat="1" applyFont="1" applyFill="1" applyBorder="1" applyAlignment="1">
      <alignment horizontal="center" vertical="center"/>
    </xf>
    <xf numFmtId="176" fontId="28" fillId="27" borderId="10" xfId="0" applyNumberFormat="1" applyFont="1" applyFill="1" applyBorder="1" applyAlignment="1">
      <alignment horizontal="center" vertical="center"/>
    </xf>
    <xf numFmtId="176" fontId="8" fillId="27" borderId="14" xfId="0" applyNumberFormat="1" applyFont="1" applyFill="1" applyBorder="1" applyAlignment="1">
      <alignment horizontal="center" vertical="center"/>
    </xf>
    <xf numFmtId="176" fontId="11" fillId="27" borderId="10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80" fontId="40" fillId="0" borderId="10" xfId="45" applyNumberFormat="1" applyFont="1" applyBorder="1" applyAlignment="1">
      <alignment wrapText="1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176" fontId="43" fillId="27" borderId="10" xfId="0" applyNumberFormat="1" applyFont="1" applyFill="1" applyBorder="1" applyAlignment="1">
      <alignment horizontal="center" vertical="center"/>
    </xf>
    <xf numFmtId="176" fontId="42" fillId="27" borderId="10" xfId="0" applyNumberFormat="1" applyFont="1" applyFill="1" applyBorder="1" applyAlignment="1">
      <alignment horizontal="center" vertical="center"/>
    </xf>
    <xf numFmtId="176" fontId="42" fillId="27" borderId="14" xfId="0" applyNumberFormat="1" applyFont="1" applyFill="1" applyBorder="1" applyAlignment="1">
      <alignment horizontal="center" vertical="center"/>
    </xf>
    <xf numFmtId="176" fontId="43" fillId="27" borderId="14" xfId="0" applyNumberFormat="1" applyFont="1" applyFill="1" applyBorder="1" applyAlignment="1">
      <alignment horizontal="center" vertical="center"/>
    </xf>
    <xf numFmtId="176" fontId="43" fillId="27" borderId="26" xfId="0" applyNumberFormat="1" applyFont="1" applyFill="1" applyBorder="1" applyAlignment="1">
      <alignment horizontal="center" vertical="center"/>
    </xf>
    <xf numFmtId="176" fontId="43" fillId="27" borderId="25" xfId="0" applyNumberFormat="1" applyFont="1" applyFill="1" applyBorder="1" applyAlignment="1">
      <alignment horizontal="center" vertical="center"/>
    </xf>
    <xf numFmtId="176" fontId="33" fillId="0" borderId="10" xfId="0" applyNumberFormat="1" applyFont="1" applyBorder="1" applyAlignment="1">
      <alignment horizontal="center" vertical="center"/>
    </xf>
    <xf numFmtId="176" fontId="33" fillId="0" borderId="14" xfId="0" applyNumberFormat="1" applyFont="1" applyBorder="1" applyAlignment="1">
      <alignment horizontal="center" vertical="center"/>
    </xf>
    <xf numFmtId="176" fontId="33" fillId="0" borderId="26" xfId="0" applyNumberFormat="1" applyFont="1" applyBorder="1" applyAlignment="1">
      <alignment horizontal="center" vertical="center"/>
    </xf>
    <xf numFmtId="176" fontId="33" fillId="0" borderId="25" xfId="0" applyNumberFormat="1" applyFont="1" applyBorder="1" applyAlignment="1">
      <alignment horizontal="center" vertical="center"/>
    </xf>
    <xf numFmtId="176" fontId="33" fillId="0" borderId="43" xfId="0" applyNumberFormat="1" applyFont="1" applyBorder="1" applyAlignment="1">
      <alignment horizontal="center" vertical="center"/>
    </xf>
    <xf numFmtId="176" fontId="33" fillId="0" borderId="44" xfId="0" applyNumberFormat="1" applyFont="1" applyBorder="1" applyAlignment="1">
      <alignment horizontal="center" vertical="center"/>
    </xf>
    <xf numFmtId="176" fontId="35" fillId="25" borderId="10" xfId="0" applyNumberFormat="1" applyFont="1" applyFill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40" fillId="0" borderId="18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80" fontId="9" fillId="0" borderId="13" xfId="45" applyNumberFormat="1" applyFont="1" applyBorder="1" applyAlignment="1">
      <alignment wrapText="1"/>
    </xf>
    <xf numFmtId="176" fontId="0" fillId="28" borderId="0" xfId="0" applyNumberFormat="1" applyFill="1">
      <alignment vertical="center"/>
    </xf>
    <xf numFmtId="176" fontId="8" fillId="29" borderId="26" xfId="0" applyNumberFormat="1" applyFont="1" applyFill="1" applyBorder="1" applyAlignment="1">
      <alignment horizontal="center" vertical="center"/>
    </xf>
    <xf numFmtId="176" fontId="28" fillId="29" borderId="26" xfId="0" applyNumberFormat="1" applyFont="1" applyFill="1" applyBorder="1" applyAlignment="1">
      <alignment horizontal="center" vertical="center"/>
    </xf>
    <xf numFmtId="176" fontId="8" fillId="29" borderId="10" xfId="0" applyNumberFormat="1" applyFont="1" applyFill="1" applyBorder="1" applyAlignment="1">
      <alignment horizontal="center" vertical="center"/>
    </xf>
    <xf numFmtId="176" fontId="28" fillId="29" borderId="10" xfId="0" applyNumberFormat="1" applyFont="1" applyFill="1" applyBorder="1" applyAlignment="1">
      <alignment horizontal="center" vertical="center"/>
    </xf>
    <xf numFmtId="176" fontId="40" fillId="0" borderId="27" xfId="0" applyNumberFormat="1" applyFont="1" applyBorder="1" applyAlignment="1">
      <alignment horizontal="center" vertical="center"/>
    </xf>
    <xf numFmtId="176" fontId="40" fillId="0" borderId="28" xfId="0" applyNumberFormat="1" applyFont="1" applyBorder="1" applyAlignment="1">
      <alignment horizontal="center" vertical="center"/>
    </xf>
    <xf numFmtId="176" fontId="40" fillId="0" borderId="22" xfId="0" applyNumberFormat="1" applyFont="1" applyBorder="1" applyAlignment="1">
      <alignment horizontal="center" vertical="center"/>
    </xf>
    <xf numFmtId="176" fontId="40" fillId="0" borderId="17" xfId="0" applyNumberFormat="1" applyFont="1" applyBorder="1" applyAlignment="1">
      <alignment horizontal="center" vertical="center"/>
    </xf>
    <xf numFmtId="176" fontId="40" fillId="0" borderId="33" xfId="0" applyNumberFormat="1" applyFont="1" applyBorder="1" applyAlignment="1">
      <alignment horizontal="center" vertical="center"/>
    </xf>
    <xf numFmtId="180" fontId="40" fillId="0" borderId="18" xfId="79" applyNumberFormat="1" applyFont="1" applyFill="1" applyBorder="1" applyAlignment="1">
      <alignment horizontal="center" vertical="center" wrapText="1"/>
    </xf>
    <xf numFmtId="176" fontId="40" fillId="0" borderId="31" xfId="0" applyNumberFormat="1" applyFont="1" applyBorder="1" applyAlignment="1">
      <alignment horizontal="center" vertical="center"/>
    </xf>
    <xf numFmtId="176" fontId="40" fillId="0" borderId="52" xfId="0" applyNumberFormat="1" applyFont="1" applyBorder="1" applyAlignment="1">
      <alignment horizontal="center" vertical="center"/>
    </xf>
    <xf numFmtId="176" fontId="40" fillId="0" borderId="23" xfId="0" applyNumberFormat="1" applyFont="1" applyBorder="1" applyAlignment="1">
      <alignment horizontal="center" vertical="center"/>
    </xf>
    <xf numFmtId="176" fontId="40" fillId="0" borderId="18" xfId="0" applyNumberFormat="1" applyFont="1" applyBorder="1" applyAlignment="1">
      <alignment horizontal="center" vertical="center" shrinkToFit="1"/>
    </xf>
    <xf numFmtId="176" fontId="40" fillId="0" borderId="36" xfId="0" applyNumberFormat="1" applyFont="1" applyBorder="1" applyAlignment="1">
      <alignment horizontal="center" vertical="center"/>
    </xf>
    <xf numFmtId="176" fontId="40" fillId="0" borderId="34" xfId="0" applyNumberFormat="1" applyFont="1" applyBorder="1" applyAlignment="1">
      <alignment horizontal="center" vertical="center"/>
    </xf>
    <xf numFmtId="176" fontId="40" fillId="0" borderId="34" xfId="0" applyNumberFormat="1" applyFont="1" applyBorder="1" applyAlignment="1">
      <alignment horizontal="center" vertical="center" shrinkToFit="1"/>
    </xf>
    <xf numFmtId="176" fontId="40" fillId="0" borderId="35" xfId="0" applyNumberFormat="1" applyFont="1" applyBorder="1" applyAlignment="1">
      <alignment horizontal="center" vertical="center"/>
    </xf>
    <xf numFmtId="176" fontId="40" fillId="0" borderId="51" xfId="0" applyNumberFormat="1" applyFont="1" applyBorder="1" applyAlignment="1">
      <alignment horizontal="center" vertical="center"/>
    </xf>
    <xf numFmtId="176" fontId="40" fillId="0" borderId="24" xfId="0" applyNumberFormat="1" applyFont="1" applyBorder="1" applyAlignment="1">
      <alignment horizontal="center" vertical="center"/>
    </xf>
    <xf numFmtId="176" fontId="40" fillId="0" borderId="19" xfId="0" applyNumberFormat="1" applyFont="1" applyBorder="1" applyAlignment="1">
      <alignment horizontal="center" vertical="center"/>
    </xf>
    <xf numFmtId="176" fontId="40" fillId="0" borderId="32" xfId="0" applyNumberFormat="1" applyFont="1" applyBorder="1" applyAlignment="1">
      <alignment horizontal="center" vertical="center"/>
    </xf>
    <xf numFmtId="176" fontId="40" fillId="0" borderId="16" xfId="0" applyNumberFormat="1" applyFont="1" applyBorder="1" applyAlignment="1">
      <alignment horizontal="center" vertical="center"/>
    </xf>
    <xf numFmtId="180" fontId="40" fillId="0" borderId="18" xfId="45" applyNumberFormat="1" applyFont="1" applyBorder="1" applyAlignment="1">
      <alignment wrapText="1"/>
    </xf>
    <xf numFmtId="176" fontId="40" fillId="0" borderId="52" xfId="0" applyNumberFormat="1" applyFont="1" applyBorder="1" applyAlignment="1">
      <alignment horizontal="center" vertical="center" shrinkToFit="1"/>
    </xf>
    <xf numFmtId="176" fontId="40" fillId="0" borderId="45" xfId="0" applyNumberFormat="1" applyFont="1" applyBorder="1" applyAlignment="1">
      <alignment horizontal="center" vertical="center"/>
    </xf>
    <xf numFmtId="176" fontId="40" fillId="0" borderId="46" xfId="0" applyNumberFormat="1" applyFont="1" applyBorder="1" applyAlignment="1">
      <alignment horizontal="center" vertical="center"/>
    </xf>
    <xf numFmtId="176" fontId="40" fillId="0" borderId="47" xfId="0" applyNumberFormat="1" applyFont="1" applyBorder="1" applyAlignment="1">
      <alignment horizontal="center" vertical="center"/>
    </xf>
    <xf numFmtId="176" fontId="48" fillId="0" borderId="0" xfId="0" applyNumberFormat="1" applyFont="1" applyAlignment="1">
      <alignment horizontal="center" vertical="center"/>
    </xf>
    <xf numFmtId="176" fontId="47" fillId="0" borderId="0" xfId="0" applyNumberFormat="1" applyFont="1">
      <alignment vertical="center"/>
    </xf>
    <xf numFmtId="176" fontId="40" fillId="0" borderId="18" xfId="0" applyNumberFormat="1" applyFont="1" applyBorder="1" applyAlignment="1">
      <alignment horizontal="center" vertical="center" wrapText="1"/>
    </xf>
    <xf numFmtId="176" fontId="40" fillId="0" borderId="48" xfId="0" applyNumberFormat="1" applyFont="1" applyBorder="1" applyAlignment="1">
      <alignment horizontal="center" vertical="center"/>
    </xf>
    <xf numFmtId="0" fontId="46" fillId="0" borderId="69" xfId="0" applyFont="1" applyBorder="1" applyAlignment="1">
      <alignment horizontal="justify" vertical="center" wrapText="1"/>
    </xf>
    <xf numFmtId="176" fontId="48" fillId="0" borderId="11" xfId="0" applyNumberFormat="1" applyFont="1" applyBorder="1" applyAlignment="1">
      <alignment horizontal="center" vertical="center"/>
    </xf>
    <xf numFmtId="176" fontId="40" fillId="0" borderId="29" xfId="0" applyNumberFormat="1" applyFont="1" applyBorder="1" applyAlignment="1">
      <alignment horizontal="center" vertical="center"/>
    </xf>
    <xf numFmtId="176" fontId="40" fillId="0" borderId="30" xfId="0" applyNumberFormat="1" applyFont="1" applyBorder="1" applyAlignment="1">
      <alignment horizontal="center" vertical="center"/>
    </xf>
    <xf numFmtId="176" fontId="45" fillId="29" borderId="10" xfId="0" applyNumberFormat="1" applyFont="1" applyFill="1" applyBorder="1" applyAlignment="1">
      <alignment horizontal="center" vertical="center"/>
    </xf>
    <xf numFmtId="176" fontId="40" fillId="29" borderId="10" xfId="0" applyNumberFormat="1" applyFont="1" applyFill="1" applyBorder="1" applyAlignment="1">
      <alignment horizontal="center" vertical="center"/>
    </xf>
    <xf numFmtId="180" fontId="40" fillId="29" borderId="10" xfId="45" applyNumberFormat="1" applyFont="1" applyFill="1" applyBorder="1" applyAlignment="1">
      <alignment wrapText="1"/>
    </xf>
    <xf numFmtId="176" fontId="40" fillId="29" borderId="21" xfId="0" applyNumberFormat="1" applyFont="1" applyFill="1" applyBorder="1" applyAlignment="1">
      <alignment horizontal="center" vertical="center"/>
    </xf>
    <xf numFmtId="176" fontId="40" fillId="0" borderId="11" xfId="0" applyNumberFormat="1" applyFont="1" applyBorder="1" applyAlignment="1">
      <alignment horizontal="left" vertical="center"/>
    </xf>
    <xf numFmtId="176" fontId="40" fillId="0" borderId="31" xfId="0" applyNumberFormat="1" applyFont="1" applyBorder="1" applyAlignment="1">
      <alignment horizontal="left" vertical="center"/>
    </xf>
    <xf numFmtId="176" fontId="40" fillId="0" borderId="31" xfId="0" applyNumberFormat="1" applyFont="1" applyBorder="1" applyAlignment="1">
      <alignment horizontal="left" vertical="center" wrapText="1"/>
    </xf>
    <xf numFmtId="176" fontId="40" fillId="0" borderId="35" xfId="0" applyNumberFormat="1" applyFont="1" applyBorder="1" applyAlignment="1">
      <alignment horizontal="left" vertical="center"/>
    </xf>
    <xf numFmtId="176" fontId="40" fillId="0" borderId="50" xfId="0" applyNumberFormat="1" applyFont="1" applyBorder="1" applyAlignment="1">
      <alignment horizontal="left" vertical="center"/>
    </xf>
    <xf numFmtId="176" fontId="40" fillId="0" borderId="16" xfId="0" applyNumberFormat="1" applyFont="1" applyBorder="1" applyAlignment="1">
      <alignment horizontal="left" vertical="center"/>
    </xf>
    <xf numFmtId="176" fontId="40" fillId="0" borderId="18" xfId="0" applyNumberFormat="1" applyFont="1" applyBorder="1" applyAlignment="1">
      <alignment horizontal="left" vertical="center"/>
    </xf>
    <xf numFmtId="176" fontId="40" fillId="0" borderId="34" xfId="0" applyNumberFormat="1" applyFont="1" applyBorder="1" applyAlignment="1">
      <alignment horizontal="left" vertical="center"/>
    </xf>
    <xf numFmtId="176" fontId="40" fillId="0" borderId="32" xfId="0" applyNumberFormat="1" applyFont="1" applyBorder="1" applyAlignment="1">
      <alignment horizontal="left" vertical="center"/>
    </xf>
    <xf numFmtId="176" fontId="42" fillId="29" borderId="10" xfId="0" applyNumberFormat="1" applyFont="1" applyFill="1" applyBorder="1" applyAlignment="1">
      <alignment horizontal="center" vertical="center"/>
    </xf>
    <xf numFmtId="0" fontId="30" fillId="0" borderId="10" xfId="79" applyNumberFormat="1" applyFont="1" applyFill="1" applyBorder="1" applyAlignment="1">
      <alignment horizontal="center" vertical="center" wrapText="1"/>
    </xf>
    <xf numFmtId="191" fontId="30" fillId="0" borderId="10" xfId="79" applyNumberFormat="1" applyFont="1" applyFill="1" applyBorder="1" applyAlignment="1">
      <alignment horizontal="center" vertical="center" wrapText="1"/>
    </xf>
    <xf numFmtId="180" fontId="30" fillId="0" borderId="10" xfId="79" applyNumberFormat="1" applyFont="1" applyFill="1" applyBorder="1" applyAlignment="1">
      <alignment horizontal="center" vertical="center" wrapText="1"/>
    </xf>
    <xf numFmtId="0" fontId="30" fillId="0" borderId="16" xfId="79" applyNumberFormat="1" applyFont="1" applyFill="1" applyBorder="1" applyAlignment="1">
      <alignment horizontal="center" vertical="center" wrapText="1"/>
    </xf>
    <xf numFmtId="41" fontId="30" fillId="0" borderId="10" xfId="79" applyFont="1" applyFill="1" applyBorder="1" applyAlignment="1">
      <alignment horizontal="center" vertical="center" wrapText="1"/>
    </xf>
    <xf numFmtId="0" fontId="30" fillId="0" borderId="10" xfId="45" applyFont="1" applyBorder="1" applyAlignment="1">
      <alignment horizontal="center" vertical="center" wrapText="1"/>
    </xf>
    <xf numFmtId="177" fontId="30" fillId="0" borderId="10" xfId="45" applyNumberFormat="1" applyFont="1" applyBorder="1" applyAlignment="1">
      <alignment horizontal="center" vertical="center" wrapText="1"/>
    </xf>
    <xf numFmtId="180" fontId="30" fillId="0" borderId="10" xfId="45" applyNumberFormat="1" applyFont="1" applyBorder="1" applyAlignment="1">
      <alignment horizontal="center" vertical="center" wrapText="1"/>
    </xf>
    <xf numFmtId="177" fontId="30" fillId="0" borderId="10" xfId="79" applyNumberFormat="1" applyFont="1" applyFill="1" applyBorder="1" applyAlignment="1">
      <alignment horizontal="center" vertical="center" wrapText="1"/>
    </xf>
    <xf numFmtId="41" fontId="30" fillId="0" borderId="13" xfId="79" applyFont="1" applyFill="1" applyBorder="1" applyAlignment="1">
      <alignment horizontal="center" vertical="center" wrapText="1"/>
    </xf>
    <xf numFmtId="177" fontId="30" fillId="0" borderId="16" xfId="79" applyNumberFormat="1" applyFont="1" applyFill="1" applyBorder="1" applyAlignment="1">
      <alignment horizontal="center" vertical="center" wrapText="1"/>
    </xf>
    <xf numFmtId="176" fontId="38" fillId="27" borderId="10" xfId="0" applyNumberFormat="1" applyFont="1" applyFill="1" applyBorder="1" applyAlignment="1">
      <alignment horizontal="center" vertical="center"/>
    </xf>
    <xf numFmtId="0" fontId="51" fillId="0" borderId="0" xfId="45" applyFont="1" applyAlignment="1">
      <alignment wrapText="1"/>
    </xf>
    <xf numFmtId="180" fontId="51" fillId="0" borderId="0" xfId="45" applyNumberFormat="1" applyFont="1" applyAlignment="1">
      <alignment wrapText="1"/>
    </xf>
    <xf numFmtId="180" fontId="51" fillId="0" borderId="0" xfId="45" applyNumberFormat="1" applyFont="1" applyAlignment="1">
      <alignment horizontal="center" wrapText="1"/>
    </xf>
    <xf numFmtId="177" fontId="51" fillId="0" borderId="0" xfId="45" applyNumberFormat="1" applyFont="1" applyAlignment="1">
      <alignment wrapText="1"/>
    </xf>
    <xf numFmtId="180" fontId="51" fillId="0" borderId="0" xfId="45" applyNumberFormat="1" applyFont="1" applyAlignment="1">
      <alignment horizontal="center" vertical="center" wrapText="1"/>
    </xf>
    <xf numFmtId="0" fontId="51" fillId="0" borderId="10" xfId="45" applyFont="1" applyBorder="1" applyAlignment="1">
      <alignment horizontal="center" vertical="center" wrapText="1"/>
    </xf>
    <xf numFmtId="191" fontId="51" fillId="0" borderId="10" xfId="45" applyNumberFormat="1" applyFont="1" applyBorder="1" applyAlignment="1">
      <alignment horizontal="center" vertical="center" wrapText="1"/>
    </xf>
    <xf numFmtId="180" fontId="51" fillId="0" borderId="10" xfId="45" applyNumberFormat="1" applyFont="1" applyBorder="1" applyAlignment="1">
      <alignment horizontal="center" vertical="center" wrapText="1"/>
    </xf>
    <xf numFmtId="177" fontId="51" fillId="0" borderId="10" xfId="45" applyNumberFormat="1" applyFont="1" applyBorder="1" applyAlignment="1">
      <alignment horizontal="center" vertical="center" wrapText="1"/>
    </xf>
    <xf numFmtId="0" fontId="51" fillId="0" borderId="16" xfId="45" applyFont="1" applyBorder="1" applyAlignment="1">
      <alignment horizontal="center" vertical="center" wrapText="1"/>
    </xf>
    <xf numFmtId="0" fontId="51" fillId="0" borderId="13" xfId="45" applyFont="1" applyBorder="1" applyAlignment="1">
      <alignment horizontal="center" vertical="center" wrapText="1"/>
    </xf>
    <xf numFmtId="0" fontId="54" fillId="0" borderId="10" xfId="53" applyNumberFormat="1" applyFont="1" applyFill="1" applyBorder="1" applyAlignment="1" applyProtection="1">
      <alignment horizontal="center" vertical="center" wrapText="1"/>
    </xf>
    <xf numFmtId="0" fontId="51" fillId="0" borderId="10" xfId="79" applyNumberFormat="1" applyFont="1" applyFill="1" applyBorder="1" applyAlignment="1" applyProtection="1">
      <alignment horizontal="center" vertical="center" wrapText="1"/>
      <protection locked="0"/>
    </xf>
    <xf numFmtId="180" fontId="51" fillId="0" borderId="10" xfId="79" applyNumberFormat="1" applyFont="1" applyFill="1" applyBorder="1" applyAlignment="1">
      <alignment horizontal="center" vertical="center" wrapText="1"/>
    </xf>
    <xf numFmtId="177" fontId="51" fillId="0" borderId="10" xfId="79" applyNumberFormat="1" applyFont="1" applyFill="1" applyBorder="1" applyAlignment="1">
      <alignment horizontal="center" vertical="center" wrapText="1"/>
    </xf>
    <xf numFmtId="180" fontId="51" fillId="0" borderId="13" xfId="79" applyNumberFormat="1" applyFont="1" applyFill="1" applyBorder="1" applyAlignment="1">
      <alignment horizontal="center" vertical="center" wrapText="1"/>
    </xf>
    <xf numFmtId="0" fontId="51" fillId="0" borderId="16" xfId="79" applyNumberFormat="1" applyFont="1" applyFill="1" applyBorder="1" applyAlignment="1">
      <alignment horizontal="center" vertical="center" wrapText="1"/>
    </xf>
    <xf numFmtId="41" fontId="51" fillId="0" borderId="10" xfId="79" applyFont="1" applyFill="1" applyBorder="1" applyAlignment="1">
      <alignment horizontal="center" vertical="center" wrapText="1"/>
    </xf>
    <xf numFmtId="191" fontId="51" fillId="0" borderId="10" xfId="79" applyNumberFormat="1" applyFont="1" applyFill="1" applyBorder="1" applyAlignment="1">
      <alignment horizontal="center" vertical="center" wrapText="1"/>
    </xf>
    <xf numFmtId="41" fontId="54" fillId="0" borderId="10" xfId="53" applyNumberFormat="1" applyFont="1" applyFill="1" applyBorder="1" applyAlignment="1" applyProtection="1">
      <alignment horizontal="center" vertical="center" wrapText="1"/>
    </xf>
    <xf numFmtId="0" fontId="51" fillId="0" borderId="13" xfId="79" applyNumberFormat="1" applyFont="1" applyFill="1" applyBorder="1" applyAlignment="1">
      <alignment horizontal="center" vertical="center" wrapText="1"/>
    </xf>
    <xf numFmtId="0" fontId="51" fillId="0" borderId="21" xfId="79" applyNumberFormat="1" applyFont="1" applyFill="1" applyBorder="1" applyAlignment="1">
      <alignment horizontal="center" vertical="center" wrapText="1"/>
    </xf>
    <xf numFmtId="0" fontId="51" fillId="0" borderId="13" xfId="45" applyFont="1" applyBorder="1" applyAlignment="1">
      <alignment wrapText="1"/>
    </xf>
    <xf numFmtId="0" fontId="51" fillId="0" borderId="16" xfId="45" applyFont="1" applyBorder="1" applyAlignment="1">
      <alignment wrapText="1"/>
    </xf>
    <xf numFmtId="41" fontId="51" fillId="0" borderId="13" xfId="79" applyFont="1" applyFill="1" applyBorder="1" applyAlignment="1">
      <alignment horizontal="center" vertical="center" wrapText="1"/>
    </xf>
    <xf numFmtId="191" fontId="51" fillId="0" borderId="16" xfId="79" applyNumberFormat="1" applyFont="1" applyFill="1" applyBorder="1" applyAlignment="1">
      <alignment horizontal="center" vertical="center" wrapText="1"/>
    </xf>
    <xf numFmtId="0" fontId="57" fillId="0" borderId="10" xfId="45" applyFont="1" applyBorder="1" applyAlignment="1">
      <alignment horizontal="center" vertical="center" wrapText="1"/>
    </xf>
    <xf numFmtId="41" fontId="51" fillId="0" borderId="16" xfId="79" applyFont="1" applyFill="1" applyBorder="1" applyAlignment="1">
      <alignment horizontal="center" vertical="center" wrapText="1"/>
    </xf>
    <xf numFmtId="179" fontId="51" fillId="0" borderId="10" xfId="79" applyNumberFormat="1" applyFont="1" applyFill="1" applyBorder="1" applyAlignment="1">
      <alignment horizontal="center" vertical="center" wrapText="1"/>
    </xf>
    <xf numFmtId="41" fontId="51" fillId="0" borderId="10" xfId="79" quotePrefix="1" applyFont="1" applyFill="1" applyBorder="1" applyAlignment="1">
      <alignment horizontal="center" vertical="center" wrapText="1"/>
    </xf>
    <xf numFmtId="41" fontId="51" fillId="0" borderId="17" xfId="79" applyFont="1" applyFill="1" applyBorder="1" applyAlignment="1">
      <alignment horizontal="center" vertical="center" wrapText="1"/>
    </xf>
    <xf numFmtId="182" fontId="51" fillId="0" borderId="10" xfId="79" applyNumberFormat="1" applyFont="1" applyFill="1" applyBorder="1" applyAlignment="1">
      <alignment horizontal="center" vertical="center" wrapText="1"/>
    </xf>
    <xf numFmtId="0" fontId="51" fillId="0" borderId="10" xfId="45" applyFont="1" applyBorder="1" applyAlignment="1">
      <alignment vertical="center" wrapText="1"/>
    </xf>
    <xf numFmtId="0" fontId="51" fillId="0" borderId="10" xfId="79" quotePrefix="1" applyNumberFormat="1" applyFont="1" applyFill="1" applyBorder="1" applyAlignment="1">
      <alignment horizontal="center" vertical="center" wrapText="1"/>
    </xf>
    <xf numFmtId="176" fontId="51" fillId="0" borderId="10" xfId="79" applyNumberFormat="1" applyFont="1" applyFill="1" applyBorder="1" applyAlignment="1">
      <alignment horizontal="center" vertical="center" wrapText="1"/>
    </xf>
    <xf numFmtId="0" fontId="54" fillId="0" borderId="10" xfId="53" applyNumberFormat="1" applyFont="1" applyFill="1" applyBorder="1" applyAlignment="1" applyProtection="1">
      <alignment wrapText="1"/>
    </xf>
    <xf numFmtId="191" fontId="51" fillId="0" borderId="0" xfId="45" applyNumberFormat="1" applyFont="1" applyAlignment="1">
      <alignment wrapText="1"/>
    </xf>
    <xf numFmtId="0" fontId="51" fillId="0" borderId="11" xfId="45" applyFont="1" applyBorder="1" applyAlignment="1">
      <alignment wrapText="1"/>
    </xf>
    <xf numFmtId="180" fontId="51" fillId="0" borderId="16" xfId="45" applyNumberFormat="1" applyFont="1" applyBorder="1" applyAlignment="1">
      <alignment horizontal="center" vertical="center" wrapText="1"/>
    </xf>
    <xf numFmtId="0" fontId="51" fillId="0" borderId="0" xfId="45" applyFont="1" applyAlignment="1">
      <alignment horizontal="center" vertical="center" wrapText="1"/>
    </xf>
    <xf numFmtId="180" fontId="58" fillId="0" borderId="0" xfId="45" applyNumberFormat="1" applyFont="1" applyAlignment="1">
      <alignment wrapText="1"/>
    </xf>
    <xf numFmtId="180" fontId="60" fillId="27" borderId="10" xfId="79" applyNumberFormat="1" applyFont="1" applyFill="1" applyBorder="1" applyAlignment="1">
      <alignment horizontal="center" vertical="center" wrapText="1"/>
    </xf>
    <xf numFmtId="180" fontId="60" fillId="27" borderId="10" xfId="45" applyNumberFormat="1" applyFont="1" applyFill="1" applyBorder="1" applyAlignment="1">
      <alignment horizontal="center" vertical="center" wrapText="1"/>
    </xf>
    <xf numFmtId="0" fontId="55" fillId="0" borderId="0" xfId="0" applyFont="1">
      <alignment vertical="center"/>
    </xf>
    <xf numFmtId="0" fontId="58" fillId="0" borderId="0" xfId="45" applyFont="1" applyAlignment="1">
      <alignment wrapText="1"/>
    </xf>
    <xf numFmtId="177" fontId="51" fillId="0" borderId="0" xfId="45" applyNumberFormat="1" applyFont="1" applyAlignment="1">
      <alignment horizontal="center" vertical="center" wrapText="1"/>
    </xf>
    <xf numFmtId="0" fontId="51" fillId="0" borderId="10" xfId="79" applyNumberFormat="1" applyFont="1" applyFill="1" applyBorder="1" applyAlignment="1">
      <alignment wrapText="1"/>
    </xf>
    <xf numFmtId="41" fontId="51" fillId="0" borderId="14" xfId="79" quotePrefix="1" applyFont="1" applyFill="1" applyBorder="1" applyAlignment="1">
      <alignment horizontal="center" vertical="center" wrapText="1"/>
    </xf>
    <xf numFmtId="0" fontId="51" fillId="0" borderId="16" xfId="79" applyNumberFormat="1" applyFont="1" applyFill="1" applyBorder="1" applyAlignment="1">
      <alignment vertical="center" wrapText="1"/>
    </xf>
    <xf numFmtId="0" fontId="51" fillId="0" borderId="16" xfId="79" applyNumberFormat="1" applyFont="1" applyFill="1" applyBorder="1" applyAlignment="1">
      <alignment wrapText="1"/>
    </xf>
    <xf numFmtId="0" fontId="54" fillId="0" borderId="10" xfId="79" applyNumberFormat="1" applyFont="1" applyFill="1" applyBorder="1" applyAlignment="1">
      <alignment horizontal="center" vertical="center" wrapText="1"/>
    </xf>
    <xf numFmtId="0" fontId="51" fillId="0" borderId="10" xfId="79" applyNumberFormat="1" applyFont="1" applyFill="1" applyBorder="1" applyAlignment="1">
      <alignment horizontal="left" vertical="center" wrapText="1"/>
    </xf>
    <xf numFmtId="0" fontId="30" fillId="0" borderId="10" xfId="79" applyNumberFormat="1" applyFont="1" applyFill="1" applyBorder="1" applyAlignment="1">
      <alignment wrapText="1"/>
    </xf>
    <xf numFmtId="0" fontId="51" fillId="0" borderId="10" xfId="79" applyNumberFormat="1" applyFont="1" applyFill="1" applyBorder="1" applyAlignment="1">
      <alignment horizontal="center" wrapText="1"/>
    </xf>
    <xf numFmtId="178" fontId="51" fillId="0" borderId="10" xfId="79" applyNumberFormat="1" applyFont="1" applyFill="1" applyBorder="1" applyAlignment="1">
      <alignment horizontal="center" vertical="center" wrapText="1"/>
    </xf>
    <xf numFmtId="0" fontId="51" fillId="0" borderId="14" xfId="79" quotePrefix="1" applyNumberFormat="1" applyFont="1" applyFill="1" applyBorder="1" applyAlignment="1">
      <alignment horizontal="center" vertical="center" wrapText="1"/>
    </xf>
    <xf numFmtId="3" fontId="51" fillId="0" borderId="10" xfId="45" applyNumberFormat="1" applyFont="1" applyBorder="1" applyAlignment="1">
      <alignment horizontal="center" vertical="center" wrapText="1"/>
    </xf>
    <xf numFmtId="0" fontId="61" fillId="0" borderId="0" xfId="45" applyFont="1" applyAlignment="1">
      <alignment wrapText="1"/>
    </xf>
    <xf numFmtId="177" fontId="61" fillId="0" borderId="0" xfId="45" applyNumberFormat="1" applyFont="1" applyAlignment="1">
      <alignment wrapText="1"/>
    </xf>
    <xf numFmtId="41" fontId="51" fillId="0" borderId="15" xfId="79" applyFont="1" applyFill="1" applyBorder="1" applyAlignment="1">
      <alignment horizontal="center" vertical="center" wrapText="1"/>
    </xf>
    <xf numFmtId="0" fontId="51" fillId="0" borderId="21" xfId="45" applyFont="1" applyBorder="1" applyAlignment="1">
      <alignment horizontal="center" vertical="center" wrapText="1"/>
    </xf>
    <xf numFmtId="41" fontId="51" fillId="0" borderId="21" xfId="79" applyFont="1" applyFill="1" applyBorder="1" applyAlignment="1">
      <alignment horizontal="center" vertical="center" wrapText="1"/>
    </xf>
    <xf numFmtId="0" fontId="51" fillId="0" borderId="11" xfId="45" applyFont="1" applyBorder="1" applyAlignment="1">
      <alignment horizontal="center" vertical="center" wrapText="1"/>
    </xf>
    <xf numFmtId="0" fontId="51" fillId="0" borderId="16" xfId="45" applyFont="1" applyBorder="1" applyAlignment="1">
      <alignment vertical="center" wrapText="1"/>
    </xf>
    <xf numFmtId="194" fontId="51" fillId="0" borderId="16" xfId="79" applyNumberFormat="1" applyFont="1" applyFill="1" applyBorder="1" applyAlignment="1">
      <alignment horizontal="center" vertical="center" wrapText="1"/>
    </xf>
    <xf numFmtId="0" fontId="51" fillId="0" borderId="39" xfId="45" applyFont="1" applyBorder="1" applyAlignment="1">
      <alignment horizontal="center" vertical="center" wrapText="1"/>
    </xf>
    <xf numFmtId="41" fontId="51" fillId="0" borderId="20" xfId="79" applyFont="1" applyFill="1" applyBorder="1" applyAlignment="1">
      <alignment horizontal="center" vertical="center" wrapText="1"/>
    </xf>
    <xf numFmtId="176" fontId="51" fillId="0" borderId="38" xfId="79" applyNumberFormat="1" applyFont="1" applyFill="1" applyBorder="1" applyAlignment="1">
      <alignment horizontal="center" vertical="center" wrapText="1"/>
    </xf>
    <xf numFmtId="41" fontId="54" fillId="0" borderId="10" xfId="53" applyNumberFormat="1" applyFont="1" applyFill="1" applyBorder="1" applyAlignment="1" applyProtection="1">
      <alignment horizontal="center" vertical="center" wrapText="1" shrinkToFit="1"/>
    </xf>
    <xf numFmtId="0" fontId="51" fillId="0" borderId="21" xfId="52" applyFont="1" applyBorder="1" applyAlignment="1">
      <alignment horizontal="center" vertical="center" wrapText="1"/>
    </xf>
    <xf numFmtId="0" fontId="51" fillId="0" borderId="10" xfId="52" applyFont="1" applyBorder="1" applyAlignment="1">
      <alignment horizontal="center" vertical="center" wrapText="1"/>
    </xf>
    <xf numFmtId="180" fontId="51" fillId="0" borderId="10" xfId="52" applyNumberFormat="1" applyFont="1" applyBorder="1" applyAlignment="1">
      <alignment horizontal="center" vertical="center" wrapText="1"/>
    </xf>
    <xf numFmtId="0" fontId="51" fillId="0" borderId="10" xfId="52" quotePrefix="1" applyFont="1" applyBorder="1" applyAlignment="1">
      <alignment horizontal="center" vertical="center" wrapText="1"/>
    </xf>
    <xf numFmtId="41" fontId="51" fillId="0" borderId="12" xfId="79" quotePrefix="1" applyFont="1" applyFill="1" applyBorder="1" applyAlignment="1">
      <alignment horizontal="center" vertical="center" wrapText="1"/>
    </xf>
    <xf numFmtId="0" fontId="51" fillId="0" borderId="12" xfId="79" quotePrefix="1" applyNumberFormat="1" applyFont="1" applyFill="1" applyBorder="1" applyAlignment="1">
      <alignment horizontal="center" vertical="center" wrapText="1"/>
    </xf>
    <xf numFmtId="0" fontId="3" fillId="0" borderId="0" xfId="57" applyFont="1" applyAlignment="1">
      <alignment horizontal="center" vertical="center" wrapText="1"/>
    </xf>
    <xf numFmtId="0" fontId="51" fillId="0" borderId="0" xfId="57" applyFont="1" applyAlignment="1">
      <alignment horizontal="center" vertical="center" wrapText="1"/>
    </xf>
    <xf numFmtId="180" fontId="51" fillId="0" borderId="0" xfId="79" quotePrefix="1" applyNumberFormat="1" applyFont="1" applyFill="1" applyBorder="1" applyAlignment="1">
      <alignment horizontal="center" vertical="center" wrapText="1"/>
    </xf>
    <xf numFmtId="191" fontId="51" fillId="0" borderId="16" xfId="45" applyNumberFormat="1" applyFont="1" applyBorder="1" applyAlignment="1">
      <alignment wrapText="1"/>
    </xf>
    <xf numFmtId="180" fontId="51" fillId="0" borderId="0" xfId="45" applyNumberFormat="1" applyFont="1" applyAlignment="1">
      <alignment vertical="top" wrapText="1"/>
    </xf>
    <xf numFmtId="180" fontId="3" fillId="0" borderId="0" xfId="45" applyNumberFormat="1" applyFont="1" applyAlignment="1">
      <alignment vertical="top" wrapText="1"/>
    </xf>
    <xf numFmtId="180" fontId="51" fillId="0" borderId="12" xfId="79" quotePrefix="1" applyNumberFormat="1" applyFont="1" applyFill="1" applyBorder="1" applyAlignment="1">
      <alignment horizontal="center" vertical="center" wrapText="1"/>
    </xf>
    <xf numFmtId="0" fontId="51" fillId="0" borderId="0" xfId="45" applyFont="1" applyAlignment="1">
      <alignment horizontal="center" vertical="top" wrapText="1"/>
    </xf>
    <xf numFmtId="180" fontId="51" fillId="0" borderId="0" xfId="45" applyNumberFormat="1" applyFont="1" applyAlignment="1">
      <alignment horizontal="center" vertical="top" wrapText="1"/>
    </xf>
    <xf numFmtId="0" fontId="51" fillId="0" borderId="54" xfId="45" applyFont="1" applyBorder="1" applyAlignment="1">
      <alignment horizontal="center" vertical="center" wrapText="1"/>
    </xf>
    <xf numFmtId="41" fontId="51" fillId="0" borderId="0" xfId="79" quotePrefix="1" applyFont="1" applyFill="1" applyBorder="1" applyAlignment="1">
      <alignment horizontal="center" vertical="center" wrapText="1"/>
    </xf>
    <xf numFmtId="41" fontId="51" fillId="0" borderId="61" xfId="79" applyFont="1" applyFill="1" applyBorder="1" applyAlignment="1">
      <alignment horizontal="center" vertical="center" wrapText="1"/>
    </xf>
    <xf numFmtId="0" fontId="51" fillId="0" borderId="54" xfId="79" applyNumberFormat="1" applyFont="1" applyFill="1" applyBorder="1" applyAlignment="1">
      <alignment horizontal="center" vertical="center" wrapText="1"/>
    </xf>
    <xf numFmtId="0" fontId="51" fillId="0" borderId="61" xfId="45" applyFont="1" applyBorder="1" applyAlignment="1">
      <alignment horizontal="center" vertical="center" wrapText="1"/>
    </xf>
    <xf numFmtId="0" fontId="51" fillId="0" borderId="0" xfId="79" quotePrefix="1" applyNumberFormat="1" applyFont="1" applyFill="1" applyBorder="1" applyAlignment="1">
      <alignment horizontal="center" vertical="center" wrapText="1"/>
    </xf>
    <xf numFmtId="0" fontId="57" fillId="0" borderId="54" xfId="79" applyNumberFormat="1" applyFont="1" applyFill="1" applyBorder="1" applyAlignment="1">
      <alignment horizontal="center" vertical="center" wrapText="1"/>
    </xf>
    <xf numFmtId="179" fontId="51" fillId="0" borderId="0" xfId="79" quotePrefix="1" applyNumberFormat="1" applyFont="1" applyFill="1" applyBorder="1" applyAlignment="1">
      <alignment horizontal="center" vertical="center" wrapText="1"/>
    </xf>
    <xf numFmtId="0" fontId="51" fillId="0" borderId="62" xfId="45" applyFont="1" applyBorder="1" applyAlignment="1">
      <alignment horizontal="center" vertical="center" wrapText="1"/>
    </xf>
    <xf numFmtId="194" fontId="51" fillId="0" borderId="61" xfId="79" applyNumberFormat="1" applyFont="1" applyFill="1" applyBorder="1" applyAlignment="1">
      <alignment horizontal="center" vertical="center" wrapText="1"/>
    </xf>
    <xf numFmtId="0" fontId="30" fillId="0" borderId="0" xfId="45" applyFont="1" applyAlignment="1">
      <alignment horizontal="center" vertical="center" wrapText="1"/>
    </xf>
    <xf numFmtId="176" fontId="63" fillId="27" borderId="10" xfId="0" applyNumberFormat="1" applyFont="1" applyFill="1" applyBorder="1" applyAlignment="1">
      <alignment horizontal="center" vertical="center"/>
    </xf>
    <xf numFmtId="176" fontId="42" fillId="29" borderId="14" xfId="0" applyNumberFormat="1" applyFont="1" applyFill="1" applyBorder="1" applyAlignment="1">
      <alignment horizontal="center" vertical="center"/>
    </xf>
    <xf numFmtId="176" fontId="42" fillId="29" borderId="21" xfId="0" applyNumberFormat="1" applyFont="1" applyFill="1" applyBorder="1" applyAlignment="1">
      <alignment horizontal="center" vertical="center"/>
    </xf>
    <xf numFmtId="176" fontId="33" fillId="0" borderId="21" xfId="0" applyNumberFormat="1" applyFont="1" applyBorder="1" applyAlignment="1">
      <alignment horizontal="center" vertical="center"/>
    </xf>
    <xf numFmtId="0" fontId="51" fillId="0" borderId="17" xfId="79" applyNumberFormat="1" applyFont="1" applyFill="1" applyBorder="1" applyAlignment="1">
      <alignment horizontal="center" vertical="center" wrapText="1"/>
    </xf>
    <xf numFmtId="0" fontId="53" fillId="0" borderId="10" xfId="79" applyNumberFormat="1" applyFont="1" applyFill="1" applyBorder="1" applyAlignment="1">
      <alignment horizontal="center" vertical="center" wrapText="1"/>
    </xf>
    <xf numFmtId="0" fontId="51" fillId="0" borderId="10" xfId="79" applyNumberFormat="1" applyFont="1" applyFill="1" applyBorder="1" applyAlignment="1">
      <alignment horizontal="center" vertical="center" wrapText="1"/>
    </xf>
    <xf numFmtId="0" fontId="53" fillId="0" borderId="17" xfId="79" applyNumberFormat="1" applyFont="1" applyFill="1" applyBorder="1" applyAlignment="1">
      <alignment horizontal="center" vertical="center" wrapText="1"/>
    </xf>
    <xf numFmtId="0" fontId="53" fillId="0" borderId="16" xfId="79" applyNumberFormat="1" applyFont="1" applyFill="1" applyBorder="1" applyAlignment="1">
      <alignment horizontal="center" vertical="center" wrapText="1"/>
    </xf>
    <xf numFmtId="0" fontId="53" fillId="0" borderId="13" xfId="79" applyNumberFormat="1" applyFont="1" applyFill="1" applyBorder="1" applyAlignment="1">
      <alignment horizontal="center" vertical="center" wrapText="1"/>
    </xf>
    <xf numFmtId="0" fontId="53" fillId="0" borderId="10" xfId="45" applyFont="1" applyBorder="1" applyAlignment="1">
      <alignment horizontal="center" vertical="center" wrapText="1"/>
    </xf>
    <xf numFmtId="41" fontId="51" fillId="0" borderId="0" xfId="79" applyFont="1" applyFill="1" applyBorder="1" applyAlignment="1">
      <alignment horizontal="center" vertical="center" wrapText="1"/>
    </xf>
    <xf numFmtId="0" fontId="28" fillId="27" borderId="10" xfId="79" applyNumberFormat="1" applyFont="1" applyFill="1" applyBorder="1" applyAlignment="1">
      <alignment horizontal="center" vertical="center" wrapText="1"/>
    </xf>
    <xf numFmtId="0" fontId="28" fillId="27" borderId="10" xfId="45" applyFont="1" applyFill="1" applyBorder="1" applyAlignment="1">
      <alignment horizontal="center" vertical="center" wrapText="1"/>
    </xf>
    <xf numFmtId="41" fontId="53" fillId="0" borderId="10" xfId="79" applyFont="1" applyFill="1" applyBorder="1" applyAlignment="1">
      <alignment horizontal="center" vertical="center" wrapText="1"/>
    </xf>
    <xf numFmtId="180" fontId="53" fillId="0" borderId="10" xfId="79" applyNumberFormat="1" applyFont="1" applyFill="1" applyBorder="1" applyAlignment="1">
      <alignment horizontal="center" vertical="center" wrapText="1"/>
    </xf>
    <xf numFmtId="41" fontId="53" fillId="0" borderId="17" xfId="79" applyFont="1" applyFill="1" applyBorder="1" applyAlignment="1">
      <alignment horizontal="center" vertical="center" wrapText="1"/>
    </xf>
    <xf numFmtId="41" fontId="53" fillId="0" borderId="16" xfId="79" applyFont="1" applyFill="1" applyBorder="1" applyAlignment="1">
      <alignment horizontal="center" vertical="center" wrapText="1"/>
    </xf>
    <xf numFmtId="41" fontId="53" fillId="0" borderId="13" xfId="79" applyFont="1" applyFill="1" applyBorder="1" applyAlignment="1">
      <alignment horizontal="center" vertical="center" wrapText="1"/>
    </xf>
    <xf numFmtId="41" fontId="51" fillId="0" borderId="12" xfId="79" applyFont="1" applyFill="1" applyBorder="1" applyAlignment="1">
      <alignment horizontal="center" vertical="center" wrapText="1"/>
    </xf>
    <xf numFmtId="0" fontId="53" fillId="27" borderId="10" xfId="79" applyNumberFormat="1" applyFont="1" applyFill="1" applyBorder="1" applyAlignment="1">
      <alignment horizontal="center" vertical="center" wrapText="1"/>
    </xf>
    <xf numFmtId="0" fontId="53" fillId="27" borderId="10" xfId="45" applyFont="1" applyFill="1" applyBorder="1" applyAlignment="1">
      <alignment horizontal="center" vertical="center" wrapText="1"/>
    </xf>
    <xf numFmtId="180" fontId="53" fillId="0" borderId="10" xfId="45" applyNumberFormat="1" applyFont="1" applyBorder="1" applyAlignment="1">
      <alignment horizontal="center" vertical="center" wrapText="1"/>
    </xf>
    <xf numFmtId="180" fontId="51" fillId="0" borderId="12" xfId="79" applyNumberFormat="1" applyFont="1" applyFill="1" applyBorder="1" applyAlignment="1">
      <alignment horizontal="center" vertical="center" wrapText="1"/>
    </xf>
    <xf numFmtId="38" fontId="51" fillId="0" borderId="10" xfId="79" applyNumberFormat="1" applyFont="1" applyFill="1" applyBorder="1" applyAlignment="1">
      <alignment horizontal="center" vertical="center" wrapText="1"/>
    </xf>
    <xf numFmtId="0" fontId="51" fillId="0" borderId="10" xfId="79" applyNumberFormat="1" applyFont="1" applyFill="1" applyBorder="1" applyAlignment="1" applyProtection="1">
      <alignment horizontal="center" vertical="center" wrapText="1"/>
    </xf>
    <xf numFmtId="191" fontId="51" fillId="0" borderId="10" xfId="79" applyNumberFormat="1" applyFont="1" applyFill="1" applyBorder="1" applyAlignment="1" applyProtection="1">
      <alignment horizontal="center" vertical="center" wrapText="1"/>
    </xf>
    <xf numFmtId="0" fontId="54" fillId="0" borderId="10" xfId="79" applyNumberFormat="1" applyFont="1" applyFill="1" applyBorder="1" applyAlignment="1" applyProtection="1">
      <alignment horizontal="center" vertical="center" wrapText="1"/>
    </xf>
    <xf numFmtId="176" fontId="51" fillId="0" borderId="10" xfId="79" applyNumberFormat="1" applyFont="1" applyFill="1" applyBorder="1" applyAlignment="1" applyProtection="1">
      <alignment horizontal="center" vertical="center" wrapText="1"/>
    </xf>
    <xf numFmtId="180" fontId="51" fillId="0" borderId="10" xfId="79" applyNumberFormat="1" applyFont="1" applyFill="1" applyBorder="1" applyAlignment="1" applyProtection="1">
      <alignment horizontal="center" vertical="center" wrapText="1"/>
    </xf>
    <xf numFmtId="0" fontId="51" fillId="0" borderId="16" xfId="79" applyNumberFormat="1" applyFont="1" applyFill="1" applyBorder="1" applyAlignment="1" applyProtection="1">
      <alignment horizontal="center" vertical="center" wrapText="1"/>
    </xf>
    <xf numFmtId="0" fontId="51" fillId="0" borderId="10" xfId="79" applyNumberFormat="1" applyFont="1" applyFill="1" applyBorder="1" applyAlignment="1" applyProtection="1">
      <alignment horizontal="left" vertical="center" wrapText="1"/>
    </xf>
    <xf numFmtId="0" fontId="51" fillId="0" borderId="76" xfId="79" applyNumberFormat="1" applyFont="1" applyFill="1" applyBorder="1" applyAlignment="1">
      <alignment horizontal="center" vertical="center" wrapText="1"/>
    </xf>
    <xf numFmtId="176" fontId="51" fillId="0" borderId="76" xfId="79" applyNumberFormat="1" applyFont="1" applyFill="1" applyBorder="1" applyAlignment="1">
      <alignment horizontal="center" vertical="center" wrapText="1"/>
    </xf>
    <xf numFmtId="180" fontId="51" fillId="0" borderId="76" xfId="79" applyNumberFormat="1" applyFont="1" applyFill="1" applyBorder="1" applyAlignment="1">
      <alignment horizontal="center" vertical="center" wrapText="1"/>
    </xf>
    <xf numFmtId="0" fontId="51" fillId="26" borderId="10" xfId="79" applyNumberFormat="1" applyFont="1" applyFill="1" applyBorder="1" applyAlignment="1">
      <alignment horizontal="center" vertical="center" wrapText="1"/>
    </xf>
    <xf numFmtId="0" fontId="51" fillId="0" borderId="10" xfId="79" applyNumberFormat="1" applyFont="1" applyFill="1" applyBorder="1" applyAlignment="1">
      <alignment horizontal="center" vertical="center" wrapText="1" shrinkToFit="1"/>
    </xf>
    <xf numFmtId="42" fontId="51" fillId="0" borderId="10" xfId="44" applyFont="1" applyFill="1" applyBorder="1" applyAlignment="1">
      <alignment horizontal="center" vertical="center" wrapText="1"/>
    </xf>
    <xf numFmtId="180" fontId="51" fillId="0" borderId="10" xfId="79" quotePrefix="1" applyNumberFormat="1" applyFont="1" applyFill="1" applyBorder="1" applyAlignment="1">
      <alignment horizontal="center" vertical="center" wrapText="1"/>
    </xf>
    <xf numFmtId="0" fontId="51" fillId="0" borderId="0" xfId="79" applyNumberFormat="1" applyFont="1" applyFill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/>
    </xf>
    <xf numFmtId="0" fontId="51" fillId="0" borderId="10" xfId="65" applyNumberFormat="1" applyFont="1" applyFill="1" applyBorder="1" applyAlignment="1">
      <alignment horizontal="center" vertical="center" wrapText="1"/>
    </xf>
    <xf numFmtId="0" fontId="51" fillId="0" borderId="10" xfId="79" applyNumberFormat="1" applyFont="1" applyFill="1" applyBorder="1" applyAlignment="1">
      <alignment vertical="center" wrapText="1"/>
    </xf>
    <xf numFmtId="0" fontId="30" fillId="0" borderId="10" xfId="79" quotePrefix="1" applyNumberFormat="1" applyFont="1" applyFill="1" applyBorder="1" applyAlignment="1">
      <alignment horizontal="center" vertical="center" wrapText="1"/>
    </xf>
    <xf numFmtId="176" fontId="30" fillId="0" borderId="10" xfId="79" applyNumberFormat="1" applyFont="1" applyFill="1" applyBorder="1" applyAlignment="1">
      <alignment horizontal="center" vertical="center" wrapText="1"/>
    </xf>
    <xf numFmtId="180" fontId="51" fillId="0" borderId="17" xfId="79" applyNumberFormat="1" applyFont="1" applyFill="1" applyBorder="1" applyAlignment="1">
      <alignment horizontal="center" vertical="center" wrapText="1"/>
    </xf>
    <xf numFmtId="0" fontId="30" fillId="0" borderId="13" xfId="79" applyNumberFormat="1" applyFont="1" applyFill="1" applyBorder="1" applyAlignment="1">
      <alignment horizontal="center" vertical="center" wrapText="1"/>
    </xf>
    <xf numFmtId="3" fontId="51" fillId="0" borderId="10" xfId="79" applyNumberFormat="1" applyFont="1" applyFill="1" applyBorder="1" applyAlignment="1">
      <alignment horizontal="center" vertical="center" wrapText="1"/>
    </xf>
    <xf numFmtId="0" fontId="54" fillId="0" borderId="10" xfId="79" applyNumberFormat="1" applyFont="1" applyFill="1" applyBorder="1" applyAlignment="1">
      <alignment horizontal="center" vertical="center" wrapText="1" shrinkToFit="1"/>
    </xf>
    <xf numFmtId="185" fontId="51" fillId="0" borderId="10" xfId="79" applyNumberFormat="1" applyFont="1" applyFill="1" applyBorder="1" applyAlignment="1">
      <alignment horizontal="center" vertical="center" wrapText="1"/>
    </xf>
    <xf numFmtId="180" fontId="30" fillId="0" borderId="10" xfId="57" applyNumberFormat="1" applyFont="1" applyBorder="1" applyAlignment="1">
      <alignment horizontal="center" vertical="center" wrapText="1"/>
    </xf>
    <xf numFmtId="0" fontId="30" fillId="0" borderId="10" xfId="57" applyFont="1" applyBorder="1" applyAlignment="1">
      <alignment horizontal="center" vertical="center" wrapText="1"/>
    </xf>
    <xf numFmtId="38" fontId="30" fillId="0" borderId="10" xfId="79" applyNumberFormat="1" applyFont="1" applyFill="1" applyBorder="1" applyAlignment="1">
      <alignment horizontal="center" vertical="center" wrapText="1"/>
    </xf>
    <xf numFmtId="38" fontId="30" fillId="0" borderId="10" xfId="57" applyNumberFormat="1" applyFont="1" applyBorder="1" applyAlignment="1">
      <alignment horizontal="center" vertical="center" wrapText="1"/>
    </xf>
    <xf numFmtId="183" fontId="30" fillId="0" borderId="10" xfId="79" applyNumberFormat="1" applyFont="1" applyFill="1" applyBorder="1" applyAlignment="1">
      <alignment horizontal="center" vertical="center" wrapText="1"/>
    </xf>
    <xf numFmtId="3" fontId="30" fillId="0" borderId="10" xfId="57" applyNumberFormat="1" applyFont="1" applyBorder="1" applyAlignment="1">
      <alignment horizontal="center" vertical="center" wrapText="1"/>
    </xf>
    <xf numFmtId="41" fontId="66" fillId="0" borderId="10" xfId="79" applyFont="1" applyFill="1" applyBorder="1" applyAlignment="1">
      <alignment horizontal="center" vertical="center" wrapText="1"/>
    </xf>
    <xf numFmtId="49" fontId="30" fillId="0" borderId="10" xfId="79" applyNumberFormat="1" applyFont="1" applyFill="1" applyBorder="1" applyAlignment="1">
      <alignment horizontal="center" vertical="center" wrapText="1"/>
    </xf>
    <xf numFmtId="185" fontId="30" fillId="0" borderId="10" xfId="79" applyNumberFormat="1" applyFont="1" applyFill="1" applyBorder="1" applyAlignment="1">
      <alignment horizontal="center" vertical="center" wrapText="1"/>
    </xf>
    <xf numFmtId="0" fontId="51" fillId="0" borderId="54" xfId="79" applyNumberFormat="1" applyFont="1" applyFill="1" applyBorder="1" applyAlignment="1">
      <alignment horizontal="left" vertical="center" wrapText="1"/>
    </xf>
    <xf numFmtId="0" fontId="55" fillId="0" borderId="10" xfId="0" applyFont="1" applyBorder="1">
      <alignment vertical="center"/>
    </xf>
    <xf numFmtId="41" fontId="55" fillId="0" borderId="10" xfId="79" applyFont="1" applyFill="1" applyBorder="1">
      <alignment vertical="center"/>
    </xf>
    <xf numFmtId="0" fontId="67" fillId="0" borderId="54" xfId="79" applyNumberFormat="1" applyFont="1" applyFill="1" applyBorder="1" applyAlignment="1">
      <alignment horizontal="center" vertical="center" wrapText="1"/>
    </xf>
    <xf numFmtId="41" fontId="51" fillId="0" borderId="62" xfId="79" applyFont="1" applyFill="1" applyBorder="1" applyAlignment="1">
      <alignment horizontal="center" vertical="center" wrapText="1"/>
    </xf>
    <xf numFmtId="41" fontId="51" fillId="0" borderId="0" xfId="79" applyFont="1" applyFill="1" applyBorder="1" applyAlignment="1">
      <alignment horizontal="center" vertical="center" wrapText="1" shrinkToFit="1"/>
    </xf>
    <xf numFmtId="0" fontId="51" fillId="0" borderId="63" xfId="79" applyNumberFormat="1" applyFont="1" applyFill="1" applyBorder="1" applyAlignment="1">
      <alignment horizontal="center" vertical="center" wrapText="1"/>
    </xf>
    <xf numFmtId="41" fontId="51" fillId="0" borderId="54" xfId="79" applyFont="1" applyFill="1" applyBorder="1" applyAlignment="1">
      <alignment horizontal="center" vertical="center" wrapText="1"/>
    </xf>
    <xf numFmtId="0" fontId="51" fillId="0" borderId="79" xfId="79" applyNumberFormat="1" applyFont="1" applyFill="1" applyBorder="1" applyAlignment="1">
      <alignment horizontal="center" vertical="center" wrapText="1"/>
    </xf>
    <xf numFmtId="180" fontId="68" fillId="0" borderId="10" xfId="79" applyNumberFormat="1" applyFont="1" applyFill="1" applyBorder="1" applyAlignment="1">
      <alignment horizontal="center" vertical="center" wrapText="1"/>
    </xf>
    <xf numFmtId="0" fontId="51" fillId="0" borderId="72" xfId="79" applyNumberFormat="1" applyFont="1" applyFill="1" applyBorder="1" applyAlignment="1">
      <alignment horizontal="center" vertical="center" wrapText="1"/>
    </xf>
    <xf numFmtId="0" fontId="51" fillId="0" borderId="72" xfId="79" quotePrefix="1" applyNumberFormat="1" applyFont="1" applyFill="1" applyBorder="1" applyAlignment="1">
      <alignment horizontal="center" vertical="center" wrapText="1"/>
    </xf>
    <xf numFmtId="180" fontId="51" fillId="0" borderId="79" xfId="79" applyNumberFormat="1" applyFont="1" applyFill="1" applyBorder="1" applyAlignment="1">
      <alignment horizontal="center" vertical="center" wrapText="1"/>
    </xf>
    <xf numFmtId="0" fontId="51" fillId="0" borderId="74" xfId="79" applyNumberFormat="1" applyFont="1" applyFill="1" applyBorder="1" applyAlignment="1">
      <alignment horizontal="center" vertical="center" wrapText="1"/>
    </xf>
    <xf numFmtId="0" fontId="51" fillId="0" borderId="10" xfId="57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180" fontId="51" fillId="0" borderId="10" xfId="57" applyNumberFormat="1" applyFont="1" applyBorder="1" applyAlignment="1">
      <alignment horizontal="center" vertical="center" wrapText="1"/>
    </xf>
    <xf numFmtId="0" fontId="51" fillId="0" borderId="76" xfId="79" quotePrefix="1" applyNumberFormat="1" applyFont="1" applyFill="1" applyBorder="1" applyAlignment="1">
      <alignment horizontal="center" vertical="center" wrapText="1"/>
    </xf>
    <xf numFmtId="180" fontId="51" fillId="0" borderId="79" xfId="58" applyNumberFormat="1" applyFont="1" applyFill="1" applyBorder="1" applyAlignment="1">
      <alignment horizontal="center" vertical="center" wrapText="1"/>
    </xf>
    <xf numFmtId="186" fontId="51" fillId="0" borderId="10" xfId="79" applyNumberFormat="1" applyFont="1" applyFill="1" applyBorder="1" applyAlignment="1">
      <alignment horizontal="center" vertical="center" wrapText="1"/>
    </xf>
    <xf numFmtId="177" fontId="51" fillId="0" borderId="10" xfId="79" applyNumberFormat="1" applyFont="1" applyFill="1" applyBorder="1" applyAlignment="1">
      <alignment horizontal="center" vertical="center"/>
    </xf>
    <xf numFmtId="179" fontId="51" fillId="0" borderId="16" xfId="79" applyNumberFormat="1" applyFont="1" applyFill="1" applyBorder="1" applyAlignment="1">
      <alignment horizontal="center" vertical="center" wrapText="1"/>
    </xf>
    <xf numFmtId="179" fontId="51" fillId="0" borderId="73" xfId="79" applyNumberFormat="1" applyFont="1" applyFill="1" applyBorder="1" applyAlignment="1">
      <alignment horizontal="center" vertical="center" wrapText="1"/>
    </xf>
    <xf numFmtId="179" fontId="51" fillId="0" borderId="54" xfId="79" applyNumberFormat="1" applyFont="1" applyFill="1" applyBorder="1" applyAlignment="1">
      <alignment horizontal="center" vertical="center" wrapText="1"/>
    </xf>
    <xf numFmtId="179" fontId="54" fillId="0" borderId="0" xfId="79" quotePrefix="1" applyNumberFormat="1" applyFont="1" applyFill="1" applyBorder="1" applyAlignment="1">
      <alignment horizontal="center" vertical="center" wrapText="1"/>
    </xf>
    <xf numFmtId="0" fontId="51" fillId="0" borderId="14" xfId="45" applyFont="1" applyBorder="1" applyAlignment="1">
      <alignment horizontal="center" vertical="center" wrapText="1"/>
    </xf>
    <xf numFmtId="177" fontId="51" fillId="0" borderId="76" xfId="79" applyNumberFormat="1" applyFont="1" applyFill="1" applyBorder="1" applyAlignment="1">
      <alignment horizontal="center" vertical="center" wrapText="1"/>
    </xf>
    <xf numFmtId="179" fontId="51" fillId="0" borderId="76" xfId="79" applyNumberFormat="1" applyFont="1" applyFill="1" applyBorder="1" applyAlignment="1">
      <alignment horizontal="center" vertical="center" wrapText="1"/>
    </xf>
    <xf numFmtId="180" fontId="3" fillId="0" borderId="10" xfId="79" applyNumberFormat="1" applyFont="1" applyFill="1" applyBorder="1" applyAlignment="1">
      <alignment horizontal="center" vertical="center" wrapText="1"/>
    </xf>
    <xf numFmtId="0" fontId="30" fillId="0" borderId="79" xfId="79" applyNumberFormat="1" applyFont="1" applyFill="1" applyBorder="1" applyAlignment="1">
      <alignment horizontal="center" vertical="center" wrapText="1"/>
    </xf>
    <xf numFmtId="41" fontId="51" fillId="0" borderId="54" xfId="79" applyFont="1" applyFill="1" applyBorder="1" applyAlignment="1">
      <alignment horizontal="left" vertical="top" wrapText="1"/>
    </xf>
    <xf numFmtId="0" fontId="56" fillId="0" borderId="54" xfId="79" applyNumberFormat="1" applyFont="1" applyFill="1" applyBorder="1" applyAlignment="1">
      <alignment horizontal="center" vertical="center" wrapText="1"/>
    </xf>
    <xf numFmtId="0" fontId="51" fillId="0" borderId="54" xfId="45" quotePrefix="1" applyFont="1" applyBorder="1" applyAlignment="1">
      <alignment horizontal="center" vertical="center" wrapText="1"/>
    </xf>
    <xf numFmtId="0" fontId="51" fillId="0" borderId="54" xfId="79" quotePrefix="1" applyNumberFormat="1" applyFont="1" applyFill="1" applyBorder="1" applyAlignment="1">
      <alignment horizontal="center" vertical="center" wrapText="1"/>
    </xf>
    <xf numFmtId="0" fontId="51" fillId="0" borderId="54" xfId="79" applyNumberFormat="1" applyFont="1" applyFill="1" applyBorder="1" applyAlignment="1">
      <alignment vertical="center" wrapText="1"/>
    </xf>
    <xf numFmtId="0" fontId="51" fillId="0" borderId="65" xfId="79" applyNumberFormat="1" applyFont="1" applyFill="1" applyBorder="1" applyAlignment="1">
      <alignment vertical="center" wrapText="1"/>
    </xf>
    <xf numFmtId="0" fontId="51" fillId="0" borderId="54" xfId="29" quotePrefix="1" applyNumberFormat="1" applyFont="1" applyFill="1" applyBorder="1" applyAlignment="1">
      <alignment horizontal="center" vertical="center" wrapText="1"/>
    </xf>
    <xf numFmtId="0" fontId="51" fillId="0" borderId="54" xfId="29" applyNumberFormat="1" applyFont="1" applyFill="1" applyBorder="1" applyAlignment="1">
      <alignment horizontal="center" vertical="center" wrapText="1"/>
    </xf>
    <xf numFmtId="9" fontId="51" fillId="0" borderId="54" xfId="29" applyFont="1" applyFill="1" applyBorder="1" applyAlignment="1">
      <alignment horizontal="center" vertical="center" wrapText="1"/>
    </xf>
    <xf numFmtId="0" fontId="68" fillId="0" borderId="54" xfId="79" applyNumberFormat="1" applyFont="1" applyFill="1" applyBorder="1" applyAlignment="1">
      <alignment horizontal="center" vertical="center" wrapText="1"/>
    </xf>
    <xf numFmtId="0" fontId="51" fillId="0" borderId="70" xfId="45" applyFont="1" applyBorder="1" applyAlignment="1">
      <alignment horizontal="center" vertical="center" wrapText="1"/>
    </xf>
    <xf numFmtId="180" fontId="51" fillId="0" borderId="70" xfId="45" applyNumberFormat="1" applyFont="1" applyBorder="1" applyAlignment="1">
      <alignment horizontal="center" vertical="center" wrapText="1"/>
    </xf>
    <xf numFmtId="0" fontId="51" fillId="0" borderId="61" xfId="79" applyNumberFormat="1" applyFont="1" applyFill="1" applyBorder="1" applyAlignment="1">
      <alignment horizontal="center" vertical="center" wrapText="1"/>
    </xf>
    <xf numFmtId="0" fontId="3" fillId="0" borderId="0" xfId="45" applyFont="1" applyAlignment="1">
      <alignment vertical="top" wrapText="1"/>
    </xf>
    <xf numFmtId="180" fontId="3" fillId="0" borderId="0" xfId="45" applyNumberFormat="1" applyFont="1" applyAlignment="1">
      <alignment horizontal="center" vertical="top" wrapText="1"/>
    </xf>
    <xf numFmtId="0" fontId="28" fillId="29" borderId="10" xfId="79" applyNumberFormat="1" applyFont="1" applyFill="1" applyBorder="1" applyAlignment="1">
      <alignment horizontal="center" vertical="center" wrapText="1"/>
    </xf>
    <xf numFmtId="0" fontId="28" fillId="29" borderId="10" xfId="45" applyFont="1" applyFill="1" applyBorder="1" applyAlignment="1">
      <alignment horizontal="center" vertical="center" wrapText="1"/>
    </xf>
    <xf numFmtId="41" fontId="30" fillId="0" borderId="12" xfId="79" applyFont="1" applyFill="1" applyBorder="1" applyAlignment="1">
      <alignment horizontal="center" vertical="center" wrapText="1"/>
    </xf>
    <xf numFmtId="0" fontId="30" fillId="0" borderId="0" xfId="45" applyFont="1" applyAlignment="1">
      <alignment wrapText="1"/>
    </xf>
    <xf numFmtId="41" fontId="30" fillId="0" borderId="12" xfId="79" quotePrefix="1" applyFont="1" applyFill="1" applyBorder="1" applyAlignment="1">
      <alignment horizontal="center" vertical="center" wrapText="1"/>
    </xf>
    <xf numFmtId="0" fontId="30" fillId="0" borderId="21" xfId="79" applyNumberFormat="1" applyFont="1" applyFill="1" applyBorder="1" applyAlignment="1">
      <alignment horizontal="center" vertical="center" wrapText="1"/>
    </xf>
    <xf numFmtId="41" fontId="30" fillId="0" borderId="10" xfId="79" applyFont="1" applyFill="1" applyBorder="1" applyAlignment="1">
      <alignment horizontal="right" vertical="center" wrapText="1"/>
    </xf>
    <xf numFmtId="180" fontId="30" fillId="0" borderId="10" xfId="79" applyNumberFormat="1" applyFont="1" applyFill="1" applyBorder="1" applyAlignment="1">
      <alignment horizontal="right" vertical="center" wrapText="1"/>
    </xf>
    <xf numFmtId="0" fontId="30" fillId="0" borderId="16" xfId="45" applyFont="1" applyBorder="1"/>
    <xf numFmtId="180" fontId="30" fillId="0" borderId="13" xfId="79" applyNumberFormat="1" applyFont="1" applyFill="1" applyBorder="1" applyAlignment="1">
      <alignment horizontal="center" vertical="center" wrapText="1"/>
    </xf>
    <xf numFmtId="180" fontId="3" fillId="0" borderId="0" xfId="45" applyNumberFormat="1" applyFont="1" applyAlignment="1">
      <alignment horizontal="center" vertical="center" wrapText="1"/>
    </xf>
    <xf numFmtId="0" fontId="30" fillId="0" borderId="10" xfId="57" applyFont="1" applyBorder="1" applyAlignment="1">
      <alignment horizontal="center" vertical="center"/>
    </xf>
    <xf numFmtId="180" fontId="30" fillId="0" borderId="10" xfId="57" applyNumberFormat="1" applyFont="1" applyBorder="1" applyAlignment="1">
      <alignment horizontal="center" vertical="center"/>
    </xf>
    <xf numFmtId="41" fontId="72" fillId="0" borderId="10" xfId="79" applyFont="1" applyFill="1" applyBorder="1" applyAlignment="1">
      <alignment horizontal="center" vertical="center" wrapText="1"/>
    </xf>
    <xf numFmtId="41" fontId="30" fillId="0" borderId="16" xfId="79" applyFont="1" applyFill="1" applyBorder="1" applyAlignment="1">
      <alignment horizontal="center" vertical="center" wrapText="1"/>
    </xf>
    <xf numFmtId="0" fontId="30" fillId="0" borderId="10" xfId="79" applyNumberFormat="1" applyFont="1" applyFill="1" applyBorder="1" applyAlignment="1">
      <alignment horizontal="center" vertical="center" wrapText="1" shrinkToFit="1"/>
    </xf>
    <xf numFmtId="0" fontId="71" fillId="0" borderId="10" xfId="53" applyNumberFormat="1" applyFont="1" applyFill="1" applyBorder="1" applyAlignment="1" applyProtection="1">
      <alignment horizontal="center" vertical="center" wrapText="1"/>
    </xf>
    <xf numFmtId="182" fontId="30" fillId="0" borderId="10" xfId="79" applyNumberFormat="1" applyFont="1" applyFill="1" applyBorder="1" applyAlignment="1">
      <alignment horizontal="center" vertical="center" wrapText="1"/>
    </xf>
    <xf numFmtId="41" fontId="71" fillId="0" borderId="10" xfId="53" applyNumberFormat="1" applyFont="1" applyFill="1" applyBorder="1" applyAlignment="1" applyProtection="1">
      <alignment horizontal="center" vertical="center" wrapText="1"/>
    </xf>
    <xf numFmtId="41" fontId="30" fillId="0" borderId="10" xfId="79" applyFont="1" applyFill="1" applyBorder="1" applyAlignment="1">
      <alignment horizontal="left" vertical="center" wrapText="1"/>
    </xf>
    <xf numFmtId="41" fontId="73" fillId="0" borderId="10" xfId="79" applyFont="1" applyFill="1" applyBorder="1" applyAlignment="1">
      <alignment horizontal="center" vertical="center" wrapText="1"/>
    </xf>
    <xf numFmtId="0" fontId="30" fillId="0" borderId="21" xfId="57" applyFont="1" applyBorder="1" applyAlignment="1">
      <alignment horizontal="center" vertical="center" wrapText="1"/>
    </xf>
    <xf numFmtId="38" fontId="30" fillId="0" borderId="10" xfId="29" applyNumberFormat="1" applyFont="1" applyFill="1" applyBorder="1" applyAlignment="1">
      <alignment horizontal="center" vertical="center" wrapText="1"/>
    </xf>
    <xf numFmtId="41" fontId="30" fillId="0" borderId="10" xfId="79" quotePrefix="1" applyFont="1" applyFill="1" applyBorder="1" applyAlignment="1">
      <alignment horizontal="center" vertical="center" wrapText="1"/>
    </xf>
    <xf numFmtId="41" fontId="30" fillId="0" borderId="21" xfId="79" applyFont="1" applyFill="1" applyBorder="1" applyAlignment="1">
      <alignment horizontal="center" vertical="center" wrapText="1"/>
    </xf>
    <xf numFmtId="40" fontId="30" fillId="0" borderId="10" xfId="79" applyNumberFormat="1" applyFont="1" applyFill="1" applyBorder="1" applyAlignment="1">
      <alignment horizontal="center" vertical="center" wrapText="1"/>
    </xf>
    <xf numFmtId="185" fontId="30" fillId="0" borderId="10" xfId="57" applyNumberFormat="1" applyFont="1" applyBorder="1" applyAlignment="1">
      <alignment horizontal="center" vertical="center" wrapText="1"/>
    </xf>
    <xf numFmtId="49" fontId="71" fillId="0" borderId="10" xfId="53" applyNumberFormat="1" applyFont="1" applyFill="1" applyBorder="1" applyAlignment="1" applyProtection="1">
      <alignment horizontal="center" vertical="center" wrapText="1"/>
    </xf>
    <xf numFmtId="49" fontId="30" fillId="0" borderId="10" xfId="79" quotePrefix="1" applyNumberFormat="1" applyFont="1" applyFill="1" applyBorder="1" applyAlignment="1">
      <alignment horizontal="center" vertical="center" wrapText="1"/>
    </xf>
    <xf numFmtId="0" fontId="30" fillId="0" borderId="10" xfId="57" applyFont="1" applyBorder="1" applyAlignment="1">
      <alignment horizontal="center" vertical="center" wrapText="1" shrinkToFit="1"/>
    </xf>
    <xf numFmtId="0" fontId="30" fillId="0" borderId="10" xfId="57" quotePrefix="1" applyFont="1" applyBorder="1" applyAlignment="1">
      <alignment horizontal="center" vertical="center" wrapText="1"/>
    </xf>
    <xf numFmtId="41" fontId="51" fillId="0" borderId="11" xfId="79" quotePrefix="1" applyFont="1" applyFill="1" applyBorder="1" applyAlignment="1">
      <alignment horizontal="center" vertical="center" wrapText="1"/>
    </xf>
    <xf numFmtId="41" fontId="55" fillId="0" borderId="10" xfId="54" applyNumberFormat="1" applyFont="1" applyFill="1" applyBorder="1" applyAlignment="1">
      <alignment horizontal="center" vertical="center" wrapText="1"/>
    </xf>
    <xf numFmtId="41" fontId="51" fillId="0" borderId="16" xfId="79" applyFont="1" applyFill="1" applyBorder="1" applyAlignment="1" applyProtection="1">
      <alignment horizontal="center" vertical="center" wrapText="1"/>
    </xf>
    <xf numFmtId="41" fontId="30" fillId="0" borderId="10" xfId="54" applyNumberFormat="1" applyFont="1" applyFill="1" applyBorder="1" applyAlignment="1">
      <alignment horizontal="center" vertical="center" wrapText="1"/>
    </xf>
    <xf numFmtId="0" fontId="51" fillId="0" borderId="21" xfId="0" applyFont="1" applyBorder="1" applyAlignment="1">
      <alignment horizontal="center" vertical="center"/>
    </xf>
    <xf numFmtId="3" fontId="51" fillId="0" borderId="10" xfId="0" applyNumberFormat="1" applyFont="1" applyBorder="1" applyAlignment="1">
      <alignment horizontal="center" vertical="center"/>
    </xf>
    <xf numFmtId="41" fontId="74" fillId="0" borderId="10" xfId="79" applyFont="1" applyFill="1" applyBorder="1" applyAlignment="1">
      <alignment horizontal="center" vertical="center" wrapText="1"/>
    </xf>
    <xf numFmtId="41" fontId="57" fillId="0" borderId="10" xfId="79" applyFont="1" applyFill="1" applyBorder="1" applyAlignment="1">
      <alignment horizontal="center" vertical="center" wrapText="1"/>
    </xf>
    <xf numFmtId="0" fontId="51" fillId="0" borderId="82" xfId="79" applyNumberFormat="1" applyFont="1" applyFill="1" applyBorder="1" applyAlignment="1">
      <alignment horizontal="center" vertical="center" wrapText="1"/>
    </xf>
    <xf numFmtId="180" fontId="51" fillId="0" borderId="10" xfId="45" applyNumberFormat="1" applyFont="1" applyBorder="1" applyAlignment="1">
      <alignment vertical="center" wrapText="1"/>
    </xf>
    <xf numFmtId="41" fontId="51" fillId="0" borderId="19" xfId="79" applyFont="1" applyFill="1" applyBorder="1" applyAlignment="1">
      <alignment horizontal="center" vertical="center" wrapText="1"/>
    </xf>
    <xf numFmtId="0" fontId="51" fillId="0" borderId="19" xfId="79" applyNumberFormat="1" applyFont="1" applyFill="1" applyBorder="1" applyAlignment="1">
      <alignment horizontal="center" vertical="center" wrapText="1"/>
    </xf>
    <xf numFmtId="180" fontId="51" fillId="0" borderId="19" xfId="79" applyNumberFormat="1" applyFont="1" applyFill="1" applyBorder="1" applyAlignment="1">
      <alignment horizontal="center" vertical="center" wrapText="1"/>
    </xf>
    <xf numFmtId="0" fontId="51" fillId="0" borderId="24" xfId="79" applyNumberFormat="1" applyFont="1" applyFill="1" applyBorder="1" applyAlignment="1">
      <alignment horizontal="center" vertical="center" wrapText="1"/>
    </xf>
    <xf numFmtId="41" fontId="51" fillId="0" borderId="79" xfId="79" applyFont="1" applyFill="1" applyBorder="1" applyAlignment="1">
      <alignment horizontal="center" vertical="center" wrapText="1" shrinkToFit="1"/>
    </xf>
    <xf numFmtId="0" fontId="51" fillId="0" borderId="79" xfId="45" applyFont="1" applyBorder="1" applyAlignment="1">
      <alignment horizontal="center" vertical="center" wrapText="1"/>
    </xf>
    <xf numFmtId="0" fontId="51" fillId="0" borderId="38" xfId="79" applyNumberFormat="1" applyFont="1" applyFill="1" applyBorder="1" applyAlignment="1">
      <alignment horizontal="center" vertical="center" wrapText="1"/>
    </xf>
    <xf numFmtId="0" fontId="57" fillId="0" borderId="10" xfId="79" applyNumberFormat="1" applyFont="1" applyFill="1" applyBorder="1" applyAlignment="1">
      <alignment horizontal="center" vertical="center" wrapText="1"/>
    </xf>
    <xf numFmtId="194" fontId="51" fillId="0" borderId="10" xfId="65" applyFont="1" applyFill="1" applyBorder="1" applyAlignment="1">
      <alignment horizontal="center" vertical="center" wrapText="1"/>
    </xf>
    <xf numFmtId="0" fontId="51" fillId="0" borderId="10" xfId="45" applyFont="1" applyBorder="1" applyAlignment="1">
      <alignment wrapText="1"/>
    </xf>
    <xf numFmtId="0" fontId="70" fillId="0" borderId="10" xfId="79" applyNumberFormat="1" applyFont="1" applyFill="1" applyBorder="1" applyAlignment="1">
      <alignment horizontal="center" vertical="center" wrapText="1"/>
    </xf>
    <xf numFmtId="179" fontId="51" fillId="0" borderId="79" xfId="79" applyNumberFormat="1" applyFont="1" applyFill="1" applyBorder="1" applyAlignment="1">
      <alignment horizontal="center" vertical="center" wrapText="1"/>
    </xf>
    <xf numFmtId="41" fontId="68" fillId="0" borderId="10" xfId="79" applyFont="1" applyFill="1" applyBorder="1" applyAlignment="1">
      <alignment horizontal="center" vertical="center" wrapText="1"/>
    </xf>
    <xf numFmtId="180" fontId="51" fillId="0" borderId="10" xfId="45" applyNumberFormat="1" applyFont="1" applyBorder="1" applyAlignment="1">
      <alignment horizontal="center" wrapText="1"/>
    </xf>
    <xf numFmtId="0" fontId="51" fillId="0" borderId="76" xfId="0" applyFont="1" applyBorder="1" applyAlignment="1">
      <alignment horizontal="center" vertical="center" wrapText="1"/>
    </xf>
    <xf numFmtId="182" fontId="57" fillId="0" borderId="76" xfId="79" applyNumberFormat="1" applyFont="1" applyFill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41" fontId="54" fillId="0" borderId="16" xfId="53" applyNumberFormat="1" applyFont="1" applyFill="1" applyBorder="1" applyAlignment="1" applyProtection="1">
      <alignment horizontal="center" vertical="center" wrapText="1"/>
    </xf>
    <xf numFmtId="182" fontId="51" fillId="0" borderId="76" xfId="79" applyNumberFormat="1" applyFont="1" applyFill="1" applyBorder="1" applyAlignment="1">
      <alignment horizontal="center" vertical="center" wrapText="1"/>
    </xf>
    <xf numFmtId="41" fontId="51" fillId="0" borderId="76" xfId="79" quotePrefix="1" applyFont="1" applyFill="1" applyBorder="1" applyAlignment="1">
      <alignment horizontal="center" vertical="center" wrapText="1"/>
    </xf>
    <xf numFmtId="41" fontId="51" fillId="0" borderId="10" xfId="79" applyFont="1" applyFill="1" applyBorder="1" applyAlignment="1">
      <alignment horizontal="center" vertical="center"/>
    </xf>
    <xf numFmtId="0" fontId="68" fillId="0" borderId="10" xfId="79" applyNumberFormat="1" applyFont="1" applyFill="1" applyBorder="1" applyAlignment="1">
      <alignment horizontal="center" vertical="center" wrapText="1"/>
    </xf>
    <xf numFmtId="180" fontId="65" fillId="0" borderId="10" xfId="79" applyNumberFormat="1" applyFont="1" applyFill="1" applyBorder="1" applyAlignment="1">
      <alignment horizontal="center" vertical="center" wrapText="1"/>
    </xf>
    <xf numFmtId="0" fontId="51" fillId="0" borderId="0" xfId="45" applyFont="1" applyAlignment="1">
      <alignment horizontal="center" wrapText="1"/>
    </xf>
    <xf numFmtId="0" fontId="53" fillId="29" borderId="10" xfId="79" applyNumberFormat="1" applyFont="1" applyFill="1" applyBorder="1" applyAlignment="1">
      <alignment horizontal="center" vertical="center" wrapText="1"/>
    </xf>
    <xf numFmtId="0" fontId="53" fillId="29" borderId="10" xfId="45" applyFont="1" applyFill="1" applyBorder="1" applyAlignment="1">
      <alignment horizontal="center" vertical="center" wrapText="1"/>
    </xf>
    <xf numFmtId="180" fontId="57" fillId="0" borderId="10" xfId="79" applyNumberFormat="1" applyFont="1" applyFill="1" applyBorder="1" applyAlignment="1">
      <alignment horizontal="center" vertical="center" wrapText="1"/>
    </xf>
    <xf numFmtId="0" fontId="51" fillId="0" borderId="10" xfId="45" applyFont="1" applyBorder="1" applyAlignment="1">
      <alignment horizontal="center" vertical="center"/>
    </xf>
    <xf numFmtId="180" fontId="51" fillId="0" borderId="10" xfId="79" applyNumberFormat="1" applyFont="1" applyFill="1" applyBorder="1" applyAlignment="1">
      <alignment horizontal="center" vertical="center"/>
    </xf>
    <xf numFmtId="0" fontId="3" fillId="0" borderId="10" xfId="45" applyFont="1" applyBorder="1" applyAlignment="1">
      <alignment wrapText="1"/>
    </xf>
    <xf numFmtId="41" fontId="51" fillId="0" borderId="10" xfId="79" applyFont="1" applyFill="1" applyBorder="1" applyAlignment="1">
      <alignment horizontal="right" vertical="center" wrapText="1"/>
    </xf>
    <xf numFmtId="0" fontId="30" fillId="0" borderId="10" xfId="79" applyNumberFormat="1" applyFont="1" applyFill="1" applyBorder="1" applyAlignment="1" applyProtection="1">
      <alignment horizontal="center" vertical="center" wrapText="1"/>
    </xf>
    <xf numFmtId="180" fontId="30" fillId="0" borderId="10" xfId="79" applyNumberFormat="1" applyFont="1" applyFill="1" applyBorder="1" applyAlignment="1" applyProtection="1">
      <alignment horizontal="center" vertical="center" wrapText="1"/>
    </xf>
    <xf numFmtId="0" fontId="30" fillId="0" borderId="10" xfId="53" applyNumberFormat="1" applyFont="1" applyFill="1" applyBorder="1" applyAlignment="1" applyProtection="1">
      <alignment horizontal="center" vertical="center" wrapText="1"/>
    </xf>
    <xf numFmtId="0" fontId="68" fillId="0" borderId="10" xfId="79" applyNumberFormat="1" applyFont="1" applyFill="1" applyBorder="1" applyAlignment="1">
      <alignment horizontal="center" vertical="center" wrapText="1" shrinkToFit="1"/>
    </xf>
    <xf numFmtId="186" fontId="51" fillId="0" borderId="76" xfId="79" applyNumberFormat="1" applyFont="1" applyFill="1" applyBorder="1" applyAlignment="1">
      <alignment horizontal="center" vertical="center" wrapText="1"/>
    </xf>
    <xf numFmtId="0" fontId="51" fillId="0" borderId="16" xfId="45" applyFont="1" applyBorder="1" applyAlignment="1">
      <alignment horizontal="center" wrapText="1"/>
    </xf>
    <xf numFmtId="0" fontId="51" fillId="0" borderId="10" xfId="79" applyNumberFormat="1" applyFont="1" applyFill="1" applyBorder="1" applyAlignment="1">
      <alignment horizontal="center" vertical="center"/>
    </xf>
    <xf numFmtId="0" fontId="51" fillId="0" borderId="10" xfId="79" quotePrefix="1" applyNumberFormat="1" applyFont="1" applyFill="1" applyBorder="1" applyAlignment="1">
      <alignment horizontal="center" vertical="center" shrinkToFit="1"/>
    </xf>
    <xf numFmtId="41" fontId="51" fillId="26" borderId="10" xfId="79" applyFont="1" applyFill="1" applyBorder="1" applyAlignment="1">
      <alignment horizontal="center" vertical="center" wrapText="1"/>
    </xf>
    <xf numFmtId="180" fontId="51" fillId="26" borderId="10" xfId="79" applyNumberFormat="1" applyFont="1" applyFill="1" applyBorder="1" applyAlignment="1">
      <alignment horizontal="center" vertical="center" wrapText="1"/>
    </xf>
    <xf numFmtId="41" fontId="51" fillId="26" borderId="10" xfId="79" applyFont="1" applyFill="1" applyBorder="1" applyAlignment="1">
      <alignment horizontal="right" vertical="center" wrapText="1"/>
    </xf>
    <xf numFmtId="0" fontId="51" fillId="26" borderId="10" xfId="45" applyFont="1" applyFill="1" applyBorder="1" applyAlignment="1">
      <alignment wrapText="1"/>
    </xf>
    <xf numFmtId="180" fontId="51" fillId="26" borderId="10" xfId="45" applyNumberFormat="1" applyFont="1" applyFill="1" applyBorder="1" applyAlignment="1">
      <alignment horizontal="center" vertical="center" wrapText="1"/>
    </xf>
    <xf numFmtId="0" fontId="51" fillId="26" borderId="10" xfId="45" applyFont="1" applyFill="1" applyBorder="1" applyAlignment="1">
      <alignment horizontal="right" vertical="center" wrapText="1"/>
    </xf>
    <xf numFmtId="0" fontId="51" fillId="26" borderId="10" xfId="45" applyFont="1" applyFill="1" applyBorder="1" applyAlignment="1">
      <alignment vertical="center" wrapText="1"/>
    </xf>
    <xf numFmtId="183" fontId="51" fillId="0" borderId="10" xfId="79" applyNumberFormat="1" applyFont="1" applyFill="1" applyBorder="1" applyAlignment="1">
      <alignment horizontal="center" vertical="center" wrapText="1"/>
    </xf>
    <xf numFmtId="0" fontId="51" fillId="0" borderId="0" xfId="45" applyFont="1" applyAlignment="1">
      <alignment horizontal="right" wrapText="1"/>
    </xf>
    <xf numFmtId="0" fontId="51" fillId="0" borderId="10" xfId="53" applyNumberFormat="1" applyFont="1" applyFill="1" applyBorder="1" applyAlignment="1" applyProtection="1">
      <alignment horizontal="center" vertical="center" wrapText="1"/>
    </xf>
    <xf numFmtId="0" fontId="51" fillId="0" borderId="10" xfId="45" applyFont="1" applyBorder="1" applyAlignment="1">
      <alignment horizontal="center" wrapText="1"/>
    </xf>
    <xf numFmtId="177" fontId="51" fillId="0" borderId="0" xfId="45" applyNumberFormat="1" applyFont="1" applyAlignment="1">
      <alignment horizontal="center" wrapText="1"/>
    </xf>
    <xf numFmtId="178" fontId="30" fillId="0" borderId="10" xfId="79" applyNumberFormat="1" applyFont="1" applyFill="1" applyBorder="1" applyAlignment="1">
      <alignment horizontal="center" vertical="center" wrapText="1"/>
    </xf>
    <xf numFmtId="0" fontId="30" fillId="0" borderId="76" xfId="79" applyNumberFormat="1" applyFont="1" applyFill="1" applyBorder="1" applyAlignment="1">
      <alignment horizontal="center" vertical="center" wrapText="1"/>
    </xf>
    <xf numFmtId="180" fontId="30" fillId="0" borderId="76" xfId="79" applyNumberFormat="1" applyFont="1" applyFill="1" applyBorder="1" applyAlignment="1">
      <alignment horizontal="center" vertical="center" wrapText="1"/>
    </xf>
    <xf numFmtId="41" fontId="30" fillId="0" borderId="76" xfId="79" applyFont="1" applyFill="1" applyBorder="1" applyAlignment="1">
      <alignment horizontal="center" vertical="center" wrapText="1"/>
    </xf>
    <xf numFmtId="177" fontId="30" fillId="0" borderId="10" xfId="57" applyNumberFormat="1" applyFont="1" applyBorder="1" applyAlignment="1">
      <alignment horizontal="center" vertical="center" wrapText="1"/>
    </xf>
    <xf numFmtId="0" fontId="76" fillId="0" borderId="10" xfId="79" applyNumberFormat="1" applyFont="1" applyFill="1" applyBorder="1" applyAlignment="1">
      <alignment horizontal="center" vertical="center" wrapText="1"/>
    </xf>
    <xf numFmtId="41" fontId="76" fillId="0" borderId="10" xfId="79" applyFont="1" applyFill="1" applyBorder="1" applyAlignment="1">
      <alignment horizontal="center" vertical="center" wrapText="1"/>
    </xf>
    <xf numFmtId="180" fontId="76" fillId="0" borderId="10" xfId="79" applyNumberFormat="1" applyFont="1" applyFill="1" applyBorder="1" applyAlignment="1">
      <alignment horizontal="center" vertical="center" wrapText="1"/>
    </xf>
    <xf numFmtId="180" fontId="51" fillId="0" borderId="10" xfId="45" applyNumberFormat="1" applyFont="1" applyBorder="1" applyAlignment="1">
      <alignment horizontal="left" vertical="center" wrapText="1"/>
    </xf>
    <xf numFmtId="41" fontId="51" fillId="0" borderId="10" xfId="79" applyFont="1" applyFill="1" applyBorder="1" applyAlignment="1">
      <alignment vertical="center"/>
    </xf>
    <xf numFmtId="0" fontId="51" fillId="0" borderId="10" xfId="0" applyFont="1" applyBorder="1">
      <alignment vertical="center"/>
    </xf>
    <xf numFmtId="0" fontId="51" fillId="0" borderId="10" xfId="66" applyNumberFormat="1" applyFont="1" applyFill="1" applyBorder="1" applyAlignment="1">
      <alignment horizontal="center" vertical="center" wrapText="1"/>
    </xf>
    <xf numFmtId="38" fontId="51" fillId="0" borderId="10" xfId="66" applyNumberFormat="1" applyFont="1" applyFill="1" applyBorder="1" applyAlignment="1">
      <alignment horizontal="center" vertical="center" wrapText="1"/>
    </xf>
    <xf numFmtId="38" fontId="51" fillId="0" borderId="10" xfId="66" quotePrefix="1" applyNumberFormat="1" applyFont="1" applyFill="1" applyBorder="1" applyAlignment="1">
      <alignment horizontal="center" vertical="center" wrapText="1"/>
    </xf>
    <xf numFmtId="0" fontId="51" fillId="0" borderId="10" xfId="66" quotePrefix="1" applyNumberFormat="1" applyFont="1" applyFill="1" applyBorder="1" applyAlignment="1">
      <alignment horizontal="center" vertical="center" wrapText="1"/>
    </xf>
    <xf numFmtId="38" fontId="51" fillId="0" borderId="10" xfId="45" applyNumberFormat="1" applyFont="1" applyBorder="1" applyAlignment="1">
      <alignment horizontal="center" vertical="center" wrapText="1"/>
    </xf>
    <xf numFmtId="180" fontId="51" fillId="0" borderId="10" xfId="65" applyNumberFormat="1" applyFont="1" applyFill="1" applyBorder="1" applyAlignment="1">
      <alignment horizontal="center" vertical="center" wrapText="1"/>
    </xf>
    <xf numFmtId="0" fontId="51" fillId="0" borderId="18" xfId="79" applyNumberFormat="1" applyFont="1" applyFill="1" applyBorder="1" applyAlignment="1">
      <alignment horizontal="center" vertical="center" wrapText="1"/>
    </xf>
    <xf numFmtId="0" fontId="51" fillId="0" borderId="52" xfId="79" applyNumberFormat="1" applyFont="1" applyFill="1" applyBorder="1" applyAlignment="1">
      <alignment horizontal="center" vertical="center" wrapText="1"/>
    </xf>
    <xf numFmtId="178" fontId="51" fillId="0" borderId="79" xfId="79" applyNumberFormat="1" applyFont="1" applyFill="1" applyBorder="1" applyAlignment="1">
      <alignment horizontal="center" vertical="center" wrapText="1"/>
    </xf>
    <xf numFmtId="180" fontId="51" fillId="0" borderId="52" xfId="79" applyNumberFormat="1" applyFont="1" applyFill="1" applyBorder="1" applyAlignment="1">
      <alignment horizontal="center" vertical="center" wrapText="1"/>
    </xf>
    <xf numFmtId="180" fontId="51" fillId="0" borderId="79" xfId="45" applyNumberFormat="1" applyFont="1" applyBorder="1" applyAlignment="1">
      <alignment horizontal="center" vertical="center" wrapText="1"/>
    </xf>
    <xf numFmtId="177" fontId="51" fillId="0" borderId="76" xfId="79" applyNumberFormat="1" applyFont="1" applyFill="1" applyBorder="1" applyAlignment="1">
      <alignment horizontal="center" vertical="center" shrinkToFit="1"/>
    </xf>
    <xf numFmtId="177" fontId="51" fillId="0" borderId="79" xfId="79" applyNumberFormat="1" applyFont="1" applyFill="1" applyBorder="1" applyAlignment="1">
      <alignment horizontal="center" vertical="center" wrapText="1"/>
    </xf>
    <xf numFmtId="41" fontId="3" fillId="0" borderId="0" xfId="79" applyFont="1" applyFill="1" applyBorder="1" applyAlignment="1">
      <alignment horizontal="center" vertical="center" wrapText="1"/>
    </xf>
    <xf numFmtId="0" fontId="51" fillId="0" borderId="34" xfId="79" applyNumberFormat="1" applyFont="1" applyFill="1" applyBorder="1" applyAlignment="1">
      <alignment horizontal="center" vertical="center" wrapText="1"/>
    </xf>
    <xf numFmtId="180" fontId="51" fillId="0" borderId="16" xfId="79" applyNumberFormat="1" applyFont="1" applyFill="1" applyBorder="1" applyAlignment="1">
      <alignment horizontal="center" vertical="center" wrapText="1"/>
    </xf>
    <xf numFmtId="0" fontId="51" fillId="0" borderId="83" xfId="79" applyNumberFormat="1" applyFont="1" applyFill="1" applyBorder="1" applyAlignment="1">
      <alignment horizontal="center" vertical="center" wrapText="1"/>
    </xf>
    <xf numFmtId="0" fontId="51" fillId="0" borderId="53" xfId="79" applyNumberFormat="1" applyFont="1" applyFill="1" applyBorder="1" applyAlignment="1">
      <alignment horizontal="center" vertical="center" wrapText="1"/>
    </xf>
    <xf numFmtId="191" fontId="51" fillId="0" borderId="53" xfId="79" applyNumberFormat="1" applyFont="1" applyFill="1" applyBorder="1" applyAlignment="1">
      <alignment horizontal="center" vertical="center" wrapText="1"/>
    </xf>
    <xf numFmtId="41" fontId="51" fillId="0" borderId="53" xfId="79" applyFont="1" applyFill="1" applyBorder="1" applyAlignment="1">
      <alignment horizontal="center" vertical="center" wrapText="1"/>
    </xf>
    <xf numFmtId="180" fontId="51" fillId="0" borderId="53" xfId="79" applyNumberFormat="1" applyFont="1" applyFill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/>
    </xf>
    <xf numFmtId="178" fontId="51" fillId="0" borderId="76" xfId="79" applyNumberFormat="1" applyFont="1" applyFill="1" applyBorder="1" applyAlignment="1">
      <alignment horizontal="center" vertical="center" wrapText="1"/>
    </xf>
    <xf numFmtId="180" fontId="51" fillId="0" borderId="10" xfId="0" applyNumberFormat="1" applyFont="1" applyBorder="1" applyAlignment="1">
      <alignment horizontal="center" vertical="center" wrapText="1"/>
    </xf>
    <xf numFmtId="180" fontId="51" fillId="0" borderId="76" xfId="79" applyNumberFormat="1" applyFont="1" applyFill="1" applyBorder="1" applyAlignment="1">
      <alignment horizontal="center" vertical="center"/>
    </xf>
    <xf numFmtId="176" fontId="51" fillId="0" borderId="79" xfId="79" applyNumberFormat="1" applyFont="1" applyFill="1" applyBorder="1" applyAlignment="1">
      <alignment horizontal="center" vertical="center" wrapText="1"/>
    </xf>
    <xf numFmtId="189" fontId="51" fillId="0" borderId="79" xfId="79" applyNumberFormat="1" applyFont="1" applyFill="1" applyBorder="1" applyAlignment="1">
      <alignment horizontal="center" vertical="center" wrapText="1"/>
    </xf>
    <xf numFmtId="178" fontId="51" fillId="0" borderId="16" xfId="79" applyNumberFormat="1" applyFont="1" applyFill="1" applyBorder="1" applyAlignment="1">
      <alignment horizontal="center" vertical="center" wrapText="1"/>
    </xf>
    <xf numFmtId="0" fontId="74" fillId="0" borderId="10" xfId="79" applyNumberFormat="1" applyFont="1" applyFill="1" applyBorder="1" applyAlignment="1">
      <alignment horizontal="center" vertical="center" wrapText="1" shrinkToFit="1"/>
    </xf>
    <xf numFmtId="0" fontId="77" fillId="29" borderId="10" xfId="79" applyNumberFormat="1" applyFont="1" applyFill="1" applyBorder="1" applyAlignment="1">
      <alignment horizontal="center" vertical="center" wrapText="1"/>
    </xf>
    <xf numFmtId="0" fontId="30" fillId="0" borderId="10" xfId="48" applyFont="1" applyBorder="1" applyAlignment="1">
      <alignment horizontal="center" vertical="center" wrapText="1"/>
    </xf>
    <xf numFmtId="180" fontId="30" fillId="0" borderId="10" xfId="48" applyNumberFormat="1" applyFont="1" applyBorder="1" applyAlignment="1">
      <alignment horizontal="center" vertical="center" wrapText="1"/>
    </xf>
    <xf numFmtId="0" fontId="71" fillId="0" borderId="10" xfId="53" applyNumberFormat="1" applyFont="1" applyFill="1" applyBorder="1" applyAlignment="1" applyProtection="1">
      <alignment horizontal="center" vertical="center" wrapText="1" shrinkToFit="1"/>
    </xf>
    <xf numFmtId="0" fontId="30" fillId="0" borderId="10" xfId="57" applyFont="1" applyBorder="1" applyAlignment="1">
      <alignment wrapText="1"/>
    </xf>
    <xf numFmtId="180" fontId="30" fillId="0" borderId="10" xfId="57" applyNumberFormat="1" applyFont="1" applyBorder="1" applyAlignment="1">
      <alignment wrapText="1"/>
    </xf>
    <xf numFmtId="0" fontId="30" fillId="0" borderId="81" xfId="48" applyFont="1" applyBorder="1" applyAlignment="1">
      <alignment horizontal="center" vertical="center" wrapText="1"/>
    </xf>
    <xf numFmtId="0" fontId="30" fillId="0" borderId="81" xfId="79" applyNumberFormat="1" applyFont="1" applyFill="1" applyBorder="1" applyAlignment="1">
      <alignment horizontal="center" vertical="center" wrapText="1"/>
    </xf>
    <xf numFmtId="180" fontId="30" fillId="0" borderId="81" xfId="48" applyNumberFormat="1" applyFont="1" applyBorder="1" applyAlignment="1">
      <alignment horizontal="center" vertical="center" wrapText="1"/>
    </xf>
    <xf numFmtId="0" fontId="30" fillId="0" borderId="10" xfId="9" applyNumberFormat="1" applyFont="1" applyFill="1" applyBorder="1" applyAlignment="1" applyProtection="1">
      <alignment horizontal="center" vertical="center" wrapText="1"/>
    </xf>
    <xf numFmtId="0" fontId="30" fillId="0" borderId="10" xfId="7" applyNumberFormat="1" applyFont="1" applyFill="1" applyBorder="1" applyAlignment="1" applyProtection="1">
      <alignment horizontal="center" vertical="center" wrapText="1"/>
    </xf>
    <xf numFmtId="180" fontId="30" fillId="0" borderId="10" xfId="7" applyNumberFormat="1" applyFont="1" applyFill="1" applyBorder="1" applyAlignment="1" applyProtection="1">
      <alignment horizontal="center" vertical="center" wrapText="1"/>
    </xf>
    <xf numFmtId="180" fontId="30" fillId="0" borderId="10" xfId="9" applyNumberFormat="1" applyFont="1" applyFill="1" applyBorder="1" applyAlignment="1" applyProtection="1">
      <alignment horizontal="center" vertical="center" wrapText="1"/>
    </xf>
    <xf numFmtId="0" fontId="76" fillId="0" borderId="10" xfId="57" applyFont="1" applyBorder="1" applyAlignment="1">
      <alignment horizontal="center" vertical="center" wrapText="1"/>
    </xf>
    <xf numFmtId="0" fontId="78" fillId="0" borderId="10" xfId="53" applyNumberFormat="1" applyFont="1" applyFill="1" applyBorder="1" applyAlignment="1" applyProtection="1">
      <alignment horizontal="center" vertical="center" wrapText="1"/>
    </xf>
    <xf numFmtId="41" fontId="30" fillId="0" borderId="10" xfId="79" applyFont="1" applyFill="1" applyBorder="1" applyAlignment="1">
      <alignment vertical="center" wrapText="1"/>
    </xf>
    <xf numFmtId="0" fontId="55" fillId="0" borderId="10" xfId="54" applyNumberFormat="1" applyFont="1" applyFill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1" fillId="0" borderId="11" xfId="79" applyNumberFormat="1" applyFont="1" applyFill="1" applyBorder="1" applyAlignment="1">
      <alignment horizontal="center" vertical="center" wrapText="1"/>
    </xf>
    <xf numFmtId="0" fontId="51" fillId="0" borderId="16" xfId="79" applyNumberFormat="1" applyFont="1" applyFill="1" applyBorder="1" applyAlignment="1">
      <alignment horizontal="center" vertical="top" wrapText="1"/>
    </xf>
    <xf numFmtId="0" fontId="54" fillId="0" borderId="10" xfId="53" applyNumberFormat="1" applyFont="1" applyFill="1" applyBorder="1" applyAlignment="1" applyProtection="1">
      <alignment horizontal="center" vertical="center" wrapText="1" shrinkToFit="1"/>
    </xf>
    <xf numFmtId="180" fontId="51" fillId="0" borderId="16" xfId="45" applyNumberFormat="1" applyFont="1" applyBorder="1" applyAlignment="1">
      <alignment wrapText="1"/>
    </xf>
    <xf numFmtId="180" fontId="51" fillId="0" borderId="10" xfId="45" applyNumberFormat="1" applyFont="1" applyBorder="1" applyAlignment="1">
      <alignment wrapText="1"/>
    </xf>
    <xf numFmtId="0" fontId="55" fillId="0" borderId="0" xfId="45" applyFont="1" applyAlignment="1">
      <alignment horizontal="center" vertical="center"/>
    </xf>
    <xf numFmtId="0" fontId="55" fillId="0" borderId="0" xfId="45" applyFont="1"/>
    <xf numFmtId="180" fontId="51" fillId="0" borderId="0" xfId="45" applyNumberFormat="1" applyFont="1" applyAlignment="1">
      <alignment horizontal="center" vertical="center"/>
    </xf>
    <xf numFmtId="180" fontId="51" fillId="0" borderId="0" xfId="45" applyNumberFormat="1" applyFont="1"/>
    <xf numFmtId="0" fontId="51" fillId="0" borderId="0" xfId="45" applyFont="1"/>
    <xf numFmtId="177" fontId="51" fillId="0" borderId="0" xfId="45" applyNumberFormat="1" applyFont="1"/>
    <xf numFmtId="180" fontId="51" fillId="0" borderId="10" xfId="45" applyNumberFormat="1" applyFont="1" applyBorder="1" applyAlignment="1">
      <alignment horizontal="center" vertical="center"/>
    </xf>
    <xf numFmtId="177" fontId="51" fillId="0" borderId="10" xfId="45" applyNumberFormat="1" applyFont="1" applyBorder="1" applyAlignment="1">
      <alignment horizontal="center" vertical="center"/>
    </xf>
    <xf numFmtId="38" fontId="30" fillId="0" borderId="10" xfId="57" applyNumberFormat="1" applyFont="1" applyBorder="1" applyAlignment="1">
      <alignment horizontal="center" vertical="center"/>
    </xf>
    <xf numFmtId="190" fontId="51" fillId="0" borderId="10" xfId="79" applyNumberFormat="1" applyFont="1" applyFill="1" applyBorder="1" applyAlignment="1">
      <alignment horizontal="center" vertical="center" wrapText="1"/>
    </xf>
    <xf numFmtId="0" fontId="55" fillId="0" borderId="16" xfId="45" applyFont="1" applyBorder="1"/>
    <xf numFmtId="0" fontId="51" fillId="0" borderId="16" xfId="79" applyNumberFormat="1" applyFont="1" applyFill="1" applyBorder="1" applyAlignment="1" applyProtection="1">
      <alignment vertical="center" wrapText="1"/>
    </xf>
    <xf numFmtId="180" fontId="3" fillId="0" borderId="0" xfId="79" applyNumberFormat="1" applyFont="1" applyFill="1" applyBorder="1" applyAlignment="1">
      <alignment horizontal="center" vertical="center" wrapText="1"/>
    </xf>
    <xf numFmtId="0" fontId="3" fillId="0" borderId="0" xfId="79" applyNumberFormat="1" applyFont="1" applyFill="1" applyBorder="1" applyAlignment="1">
      <alignment horizontal="center" vertical="center" wrapText="1"/>
    </xf>
    <xf numFmtId="177" fontId="51" fillId="0" borderId="10" xfId="79" applyNumberFormat="1" applyFont="1" applyFill="1" applyBorder="1" applyAlignment="1" applyProtection="1">
      <alignment horizontal="center" vertical="center" wrapText="1"/>
      <protection locked="0"/>
    </xf>
    <xf numFmtId="177" fontId="55" fillId="0" borderId="0" xfId="45" applyNumberFormat="1" applyFont="1"/>
    <xf numFmtId="0" fontId="51" fillId="0" borderId="16" xfId="44" applyNumberFormat="1" applyFont="1" applyFill="1" applyBorder="1" applyAlignment="1">
      <alignment horizontal="center" vertical="center" wrapText="1"/>
    </xf>
    <xf numFmtId="0" fontId="51" fillId="0" borderId="10" xfId="44" applyNumberFormat="1" applyFont="1" applyFill="1" applyBorder="1" applyAlignment="1">
      <alignment horizontal="center" vertical="center" wrapText="1"/>
    </xf>
    <xf numFmtId="180" fontId="51" fillId="0" borderId="10" xfId="44" applyNumberFormat="1" applyFont="1" applyFill="1" applyBorder="1" applyAlignment="1">
      <alignment horizontal="center" vertical="center" wrapText="1"/>
    </xf>
    <xf numFmtId="190" fontId="51" fillId="0" borderId="10" xfId="44" quotePrefix="1" applyNumberFormat="1" applyFont="1" applyFill="1" applyBorder="1" applyAlignment="1">
      <alignment horizontal="center" vertical="center" wrapText="1"/>
    </xf>
    <xf numFmtId="0" fontId="51" fillId="0" borderId="14" xfId="44" applyNumberFormat="1" applyFont="1" applyFill="1" applyBorder="1" applyAlignment="1">
      <alignment horizontal="center" vertical="center" wrapText="1"/>
    </xf>
    <xf numFmtId="41" fontId="51" fillId="0" borderId="20" xfId="79" quotePrefix="1" applyFont="1" applyFill="1" applyBorder="1" applyAlignment="1">
      <alignment horizontal="center" vertical="center" wrapText="1"/>
    </xf>
    <xf numFmtId="0" fontId="56" fillId="0" borderId="10" xfId="54" applyNumberFormat="1" applyFont="1" applyFill="1" applyBorder="1" applyAlignment="1">
      <alignment horizontal="center" vertical="center" wrapText="1"/>
    </xf>
    <xf numFmtId="191" fontId="51" fillId="0" borderId="76" xfId="79" applyNumberFormat="1" applyFont="1" applyFill="1" applyBorder="1" applyAlignment="1">
      <alignment horizontal="center" vertical="center" wrapText="1"/>
    </xf>
    <xf numFmtId="191" fontId="51" fillId="0" borderId="79" xfId="79" applyNumberFormat="1" applyFont="1" applyFill="1" applyBorder="1" applyAlignment="1">
      <alignment horizontal="center" vertical="center" wrapText="1"/>
    </xf>
    <xf numFmtId="41" fontId="53" fillId="27" borderId="10" xfId="79" applyFont="1" applyFill="1" applyBorder="1" applyAlignment="1">
      <alignment horizontal="center" vertical="center" wrapText="1"/>
    </xf>
    <xf numFmtId="180" fontId="53" fillId="27" borderId="10" xfId="79" applyNumberFormat="1" applyFont="1" applyFill="1" applyBorder="1" applyAlignment="1">
      <alignment horizontal="center" vertical="center" wrapText="1"/>
    </xf>
    <xf numFmtId="38" fontId="30" fillId="0" borderId="10" xfId="53" applyNumberFormat="1" applyFont="1" applyFill="1" applyBorder="1" applyAlignment="1" applyProtection="1">
      <alignment horizontal="center" vertical="center" wrapText="1"/>
    </xf>
    <xf numFmtId="180" fontId="30" fillId="0" borderId="10" xfId="53" applyNumberFormat="1" applyFont="1" applyFill="1" applyBorder="1" applyAlignment="1" applyProtection="1">
      <alignment horizontal="center" vertical="center" wrapText="1"/>
    </xf>
    <xf numFmtId="191" fontId="30" fillId="0" borderId="10" xfId="33" applyNumberFormat="1" applyFont="1" applyFill="1" applyBorder="1" applyAlignment="1">
      <alignment horizontal="center" vertical="center" wrapText="1"/>
    </xf>
    <xf numFmtId="180" fontId="30" fillId="0" borderId="76" xfId="53" applyNumberFormat="1" applyFont="1" applyFill="1" applyBorder="1" applyAlignment="1" applyProtection="1">
      <alignment horizontal="center" vertical="center" wrapText="1"/>
    </xf>
    <xf numFmtId="192" fontId="51" fillId="0" borderId="10" xfId="79" applyNumberFormat="1" applyFont="1" applyFill="1" applyBorder="1" applyAlignment="1">
      <alignment horizontal="center" vertical="center" wrapText="1"/>
    </xf>
    <xf numFmtId="194" fontId="51" fillId="0" borderId="79" xfId="79" applyNumberFormat="1" applyFont="1" applyFill="1" applyBorder="1" applyAlignment="1">
      <alignment horizontal="center" vertical="center" wrapText="1"/>
    </xf>
    <xf numFmtId="38" fontId="51" fillId="0" borderId="10" xfId="53" applyNumberFormat="1" applyFont="1" applyFill="1" applyBorder="1" applyAlignment="1" applyProtection="1">
      <alignment horizontal="center" vertical="center" wrapText="1"/>
    </xf>
    <xf numFmtId="177" fontId="3" fillId="0" borderId="0" xfId="45" applyNumberFormat="1" applyFont="1" applyAlignment="1">
      <alignment horizontal="center" wrapText="1"/>
    </xf>
    <xf numFmtId="177" fontId="28" fillId="27" borderId="10" xfId="79" applyNumberFormat="1" applyFont="1" applyFill="1" applyBorder="1" applyAlignment="1">
      <alignment horizontal="center" vertical="center" wrapText="1"/>
    </xf>
    <xf numFmtId="177" fontId="28" fillId="27" borderId="10" xfId="45" applyNumberFormat="1" applyFont="1" applyFill="1" applyBorder="1" applyAlignment="1">
      <alignment horizontal="center" vertical="center" wrapText="1"/>
    </xf>
    <xf numFmtId="177" fontId="30" fillId="0" borderId="12" xfId="79" quotePrefix="1" applyNumberFormat="1" applyFont="1" applyFill="1" applyBorder="1" applyAlignment="1">
      <alignment horizontal="center" vertical="center" wrapText="1"/>
    </xf>
    <xf numFmtId="177" fontId="30" fillId="0" borderId="0" xfId="45" applyNumberFormat="1" applyFont="1" applyAlignment="1">
      <alignment wrapText="1"/>
    </xf>
    <xf numFmtId="177" fontId="71" fillId="0" borderId="10" xfId="53" applyNumberFormat="1" applyFont="1" applyFill="1" applyBorder="1" applyAlignment="1" applyProtection="1">
      <alignment horizontal="center" vertical="center" wrapText="1"/>
    </xf>
    <xf numFmtId="180" fontId="51" fillId="0" borderId="14" xfId="79" quotePrefix="1" applyNumberFormat="1" applyFont="1" applyFill="1" applyBorder="1" applyAlignment="1">
      <alignment horizontal="center" vertical="center" wrapText="1"/>
    </xf>
    <xf numFmtId="180" fontId="53" fillId="27" borderId="10" xfId="45" applyNumberFormat="1" applyFont="1" applyFill="1" applyBorder="1" applyAlignment="1">
      <alignment horizontal="center" vertical="center" wrapText="1"/>
    </xf>
    <xf numFmtId="198" fontId="51" fillId="0" borderId="10" xfId="29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180" fontId="53" fillId="29" borderId="10" xfId="79" applyNumberFormat="1" applyFont="1" applyFill="1" applyBorder="1" applyAlignment="1">
      <alignment horizontal="center" vertical="center" wrapText="1"/>
    </xf>
    <xf numFmtId="180" fontId="53" fillId="29" borderId="10" xfId="45" applyNumberFormat="1" applyFont="1" applyFill="1" applyBorder="1" applyAlignment="1">
      <alignment horizontal="center" vertical="center" wrapText="1"/>
    </xf>
    <xf numFmtId="180" fontId="51" fillId="0" borderId="0" xfId="57" applyNumberFormat="1" applyFont="1" applyAlignment="1">
      <alignment horizontal="center" vertical="center" wrapText="1"/>
    </xf>
    <xf numFmtId="41" fontId="51" fillId="0" borderId="10" xfId="79" applyFont="1" applyFill="1" applyBorder="1" applyAlignment="1" applyProtection="1">
      <alignment horizontal="center" vertical="center" wrapText="1"/>
    </xf>
    <xf numFmtId="180" fontId="51" fillId="0" borderId="16" xfId="57" applyNumberFormat="1" applyFont="1" applyBorder="1" applyAlignment="1">
      <alignment horizontal="center" vertical="center" wrapText="1"/>
    </xf>
    <xf numFmtId="180" fontId="51" fillId="0" borderId="10" xfId="57" applyNumberFormat="1" applyFont="1" applyBorder="1" applyAlignment="1">
      <alignment horizontal="center" wrapText="1"/>
    </xf>
    <xf numFmtId="41" fontId="51" fillId="0" borderId="10" xfId="0" applyNumberFormat="1" applyFont="1" applyBorder="1" applyAlignment="1">
      <alignment horizontal="center" vertical="center" wrapText="1"/>
    </xf>
    <xf numFmtId="180" fontId="51" fillId="0" borderId="10" xfId="56" applyNumberFormat="1" applyFont="1" applyBorder="1" applyAlignment="1">
      <alignment horizontal="center" vertical="center" wrapText="1"/>
    </xf>
    <xf numFmtId="0" fontId="55" fillId="0" borderId="10" xfId="56" applyFont="1" applyBorder="1" applyAlignment="1">
      <alignment horizontal="center" vertical="center"/>
    </xf>
    <xf numFmtId="41" fontId="51" fillId="0" borderId="10" xfId="56" applyNumberFormat="1" applyFont="1" applyBorder="1" applyAlignment="1">
      <alignment horizontal="center" vertical="center" wrapText="1"/>
    </xf>
    <xf numFmtId="0" fontId="51" fillId="0" borderId="10" xfId="56" applyFont="1" applyBorder="1" applyAlignment="1">
      <alignment horizontal="center" vertical="center" wrapText="1"/>
    </xf>
    <xf numFmtId="185" fontId="51" fillId="0" borderId="10" xfId="0" applyNumberFormat="1" applyFont="1" applyBorder="1" applyAlignment="1">
      <alignment horizontal="center" vertical="center"/>
    </xf>
    <xf numFmtId="180" fontId="51" fillId="0" borderId="16" xfId="79" applyNumberFormat="1" applyFont="1" applyFill="1" applyBorder="1" applyAlignment="1">
      <alignment vertical="center" wrapText="1"/>
    </xf>
    <xf numFmtId="0" fontId="53" fillId="0" borderId="13" xfId="45" applyFont="1" applyBorder="1" applyAlignment="1">
      <alignment horizontal="center" vertical="center" wrapText="1"/>
    </xf>
    <xf numFmtId="177" fontId="53" fillId="0" borderId="10" xfId="79" applyNumberFormat="1" applyFont="1" applyFill="1" applyBorder="1" applyAlignment="1">
      <alignment horizontal="center" vertical="center" wrapText="1"/>
    </xf>
    <xf numFmtId="180" fontId="53" fillId="0" borderId="13" xfId="45" applyNumberFormat="1" applyFont="1" applyBorder="1" applyAlignment="1">
      <alignment horizontal="center" vertical="center" wrapText="1"/>
    </xf>
    <xf numFmtId="191" fontId="53" fillId="0" borderId="10" xfId="79" applyNumberFormat="1" applyFont="1" applyFill="1" applyBorder="1" applyAlignment="1">
      <alignment horizontal="center" vertical="center" wrapText="1"/>
    </xf>
    <xf numFmtId="180" fontId="53" fillId="0" borderId="13" xfId="79" applyNumberFormat="1" applyFont="1" applyFill="1" applyBorder="1" applyAlignment="1">
      <alignment horizontal="center" vertical="center" wrapText="1"/>
    </xf>
    <xf numFmtId="0" fontId="53" fillId="0" borderId="10" xfId="45" applyFont="1" applyBorder="1" applyAlignment="1">
      <alignment horizontal="center" vertical="center"/>
    </xf>
    <xf numFmtId="191" fontId="53" fillId="0" borderId="10" xfId="45" applyNumberFormat="1" applyFont="1" applyBorder="1" applyAlignment="1">
      <alignment horizontal="center" vertical="center"/>
    </xf>
    <xf numFmtId="180" fontId="53" fillId="0" borderId="10" xfId="45" applyNumberFormat="1" applyFont="1" applyBorder="1" applyAlignment="1">
      <alignment horizontal="center" vertical="center"/>
    </xf>
    <xf numFmtId="177" fontId="53" fillId="0" borderId="10" xfId="45" applyNumberFormat="1" applyFont="1" applyBorder="1" applyAlignment="1">
      <alignment horizontal="center" vertical="center"/>
    </xf>
    <xf numFmtId="0" fontId="8" fillId="0" borderId="0" xfId="45" applyFont="1" applyAlignment="1">
      <alignment horizontal="center" vertical="center"/>
    </xf>
    <xf numFmtId="0" fontId="34" fillId="0" borderId="0" xfId="45" applyFont="1"/>
    <xf numFmtId="0" fontId="53" fillId="0" borderId="13" xfId="45" applyFont="1" applyBorder="1" applyAlignment="1">
      <alignment horizontal="center" vertical="center"/>
    </xf>
    <xf numFmtId="191" fontId="53" fillId="0" borderId="13" xfId="45" applyNumberFormat="1" applyFont="1" applyBorder="1" applyAlignment="1">
      <alignment horizontal="center" vertical="center"/>
    </xf>
    <xf numFmtId="180" fontId="53" fillId="0" borderId="13" xfId="45" applyNumberFormat="1" applyFont="1" applyBorder="1" applyAlignment="1">
      <alignment horizontal="center" vertical="center"/>
    </xf>
    <xf numFmtId="0" fontId="28" fillId="0" borderId="11" xfId="79" applyNumberFormat="1" applyFont="1" applyFill="1" applyBorder="1" applyAlignment="1">
      <alignment horizontal="center" vertical="center" wrapText="1"/>
    </xf>
    <xf numFmtId="41" fontId="28" fillId="0" borderId="0" xfId="79" applyFont="1" applyFill="1" applyBorder="1" applyAlignment="1">
      <alignment horizontal="center" vertical="center" wrapText="1"/>
    </xf>
    <xf numFmtId="180" fontId="28" fillId="0" borderId="0" xfId="79" applyNumberFormat="1" applyFont="1" applyFill="1" applyBorder="1" applyAlignment="1">
      <alignment horizontal="center" vertical="center" wrapText="1"/>
    </xf>
    <xf numFmtId="0" fontId="28" fillId="0" borderId="0" xfId="79" applyNumberFormat="1" applyFont="1" applyFill="1" applyBorder="1" applyAlignment="1">
      <alignment horizontal="center" vertical="center" wrapText="1"/>
    </xf>
    <xf numFmtId="0" fontId="28" fillId="0" borderId="0" xfId="45" applyFont="1" applyAlignment="1">
      <alignment horizontal="center" vertical="center" wrapText="1"/>
    </xf>
    <xf numFmtId="0" fontId="53" fillId="0" borderId="14" xfId="45" applyFont="1" applyBorder="1" applyAlignment="1">
      <alignment horizontal="center" vertical="center" wrapText="1"/>
    </xf>
    <xf numFmtId="191" fontId="53" fillId="0" borderId="10" xfId="45" applyNumberFormat="1" applyFont="1" applyBorder="1" applyAlignment="1">
      <alignment horizontal="center" vertical="center" wrapText="1"/>
    </xf>
    <xf numFmtId="180" fontId="80" fillId="0" borderId="10" xfId="45" applyNumberFormat="1" applyFont="1" applyBorder="1" applyAlignment="1">
      <alignment horizontal="center" vertical="center" wrapText="1"/>
    </xf>
    <xf numFmtId="177" fontId="53" fillId="0" borderId="10" xfId="45" applyNumberFormat="1" applyFont="1" applyBorder="1" applyAlignment="1">
      <alignment horizontal="center" vertical="center" wrapText="1"/>
    </xf>
    <xf numFmtId="0" fontId="66" fillId="0" borderId="0" xfId="45" applyFont="1" applyAlignment="1">
      <alignment horizontal="center" vertical="center" wrapText="1"/>
    </xf>
    <xf numFmtId="0" fontId="52" fillId="0" borderId="10" xfId="54" applyNumberFormat="1" applyFont="1" applyFill="1" applyBorder="1" applyAlignment="1">
      <alignment horizontal="center" vertical="center" wrapText="1"/>
    </xf>
    <xf numFmtId="0" fontId="81" fillId="0" borderId="10" xfId="53" applyNumberFormat="1" applyFont="1" applyFill="1" applyBorder="1" applyAlignment="1" applyProtection="1">
      <alignment horizontal="center" vertical="center" wrapText="1"/>
    </xf>
    <xf numFmtId="41" fontId="81" fillId="0" borderId="10" xfId="53" applyNumberFormat="1" applyFont="1" applyFill="1" applyBorder="1" applyAlignment="1" applyProtection="1">
      <alignment horizontal="center" vertical="center" wrapText="1"/>
    </xf>
    <xf numFmtId="41" fontId="53" fillId="0" borderId="14" xfId="79" quotePrefix="1" applyFont="1" applyFill="1" applyBorder="1" applyAlignment="1">
      <alignment horizontal="center" vertical="center" wrapText="1"/>
    </xf>
    <xf numFmtId="41" fontId="53" fillId="0" borderId="20" xfId="79" quotePrefix="1" applyFont="1" applyFill="1" applyBorder="1" applyAlignment="1">
      <alignment horizontal="center" vertical="center" wrapText="1"/>
    </xf>
    <xf numFmtId="191" fontId="53" fillId="0" borderId="13" xfId="45" applyNumberFormat="1" applyFont="1" applyBorder="1" applyAlignment="1">
      <alignment horizontal="center" vertical="center" wrapText="1"/>
    </xf>
    <xf numFmtId="177" fontId="53" fillId="0" borderId="13" xfId="45" applyNumberFormat="1" applyFont="1" applyBorder="1" applyAlignment="1">
      <alignment horizontal="center" vertical="center" wrapText="1"/>
    </xf>
    <xf numFmtId="41" fontId="53" fillId="0" borderId="12" xfId="79" quotePrefix="1" applyFont="1" applyFill="1" applyBorder="1" applyAlignment="1">
      <alignment horizontal="center" vertical="center" wrapText="1"/>
    </xf>
    <xf numFmtId="191" fontId="53" fillId="0" borderId="13" xfId="79" applyNumberFormat="1" applyFont="1" applyFill="1" applyBorder="1" applyAlignment="1">
      <alignment horizontal="center" vertical="center" wrapText="1"/>
    </xf>
    <xf numFmtId="0" fontId="28" fillId="0" borderId="0" xfId="45" applyFont="1" applyAlignment="1">
      <alignment wrapText="1"/>
    </xf>
    <xf numFmtId="180" fontId="53" fillId="0" borderId="0" xfId="79" applyNumberFormat="1" applyFont="1" applyFill="1" applyBorder="1" applyAlignment="1">
      <alignment horizontal="center" vertical="center" wrapText="1"/>
    </xf>
    <xf numFmtId="180" fontId="28" fillId="0" borderId="0" xfId="45" applyNumberFormat="1" applyFont="1" applyAlignment="1">
      <alignment wrapText="1"/>
    </xf>
    <xf numFmtId="180" fontId="53" fillId="0" borderId="0" xfId="79" quotePrefix="1" applyNumberFormat="1" applyFont="1" applyFill="1" applyBorder="1" applyAlignment="1">
      <alignment horizontal="center" vertical="center" wrapText="1"/>
    </xf>
    <xf numFmtId="0" fontId="62" fillId="0" borderId="10" xfId="54" applyNumberFormat="1" applyFont="1" applyFill="1" applyBorder="1" applyAlignment="1">
      <alignment horizontal="center" vertical="center" wrapText="1"/>
    </xf>
    <xf numFmtId="0" fontId="53" fillId="0" borderId="10" xfId="79" applyNumberFormat="1" applyFont="1" applyFill="1" applyBorder="1" applyAlignment="1">
      <alignment horizontal="center" vertical="center" wrapText="1" shrinkToFit="1"/>
    </xf>
    <xf numFmtId="180" fontId="53" fillId="0" borderId="10" xfId="79" applyNumberFormat="1" applyFont="1" applyFill="1" applyBorder="1" applyAlignment="1">
      <alignment horizontal="right" vertical="center" wrapText="1"/>
    </xf>
    <xf numFmtId="180" fontId="53" fillId="0" borderId="10" xfId="79" applyNumberFormat="1" applyFont="1" applyFill="1" applyBorder="1" applyAlignment="1">
      <alignment horizontal="center" vertical="center" wrapText="1" shrinkToFit="1"/>
    </xf>
    <xf numFmtId="180" fontId="53" fillId="0" borderId="10" xfId="45" applyNumberFormat="1" applyFont="1" applyBorder="1" applyAlignment="1">
      <alignment horizontal="center" wrapText="1"/>
    </xf>
    <xf numFmtId="180" fontId="53" fillId="0" borderId="10" xfId="79" applyNumberFormat="1" applyFont="1" applyFill="1" applyBorder="1" applyAlignment="1" applyProtection="1">
      <alignment horizontal="center" vertical="center" wrapText="1"/>
    </xf>
    <xf numFmtId="191" fontId="53" fillId="0" borderId="10" xfId="79" applyNumberFormat="1" applyFont="1" applyFill="1" applyBorder="1" applyAlignment="1" applyProtection="1">
      <alignment horizontal="center" vertical="center" wrapText="1"/>
    </xf>
    <xf numFmtId="0" fontId="53" fillId="0" borderId="10" xfId="79" applyNumberFormat="1" applyFont="1" applyFill="1" applyBorder="1" applyAlignment="1" applyProtection="1">
      <alignment horizontal="center" vertical="center" wrapText="1"/>
    </xf>
    <xf numFmtId="180" fontId="53" fillId="0" borderId="10" xfId="57" applyNumberFormat="1" applyFont="1" applyBorder="1" applyAlignment="1">
      <alignment horizontal="center" vertical="center" wrapText="1"/>
    </xf>
    <xf numFmtId="38" fontId="30" fillId="26" borderId="10" xfId="57" applyNumberFormat="1" applyFont="1" applyFill="1" applyBorder="1" applyAlignment="1">
      <alignment horizontal="center" vertical="center" wrapText="1"/>
    </xf>
    <xf numFmtId="0" fontId="30" fillId="26" borderId="10" xfId="57" applyFont="1" applyFill="1" applyBorder="1" applyAlignment="1">
      <alignment horizontal="center" vertical="center" wrapText="1"/>
    </xf>
    <xf numFmtId="41" fontId="30" fillId="26" borderId="10" xfId="79" applyFont="1" applyFill="1" applyBorder="1" applyAlignment="1">
      <alignment horizontal="center" vertical="center" wrapText="1"/>
    </xf>
    <xf numFmtId="41" fontId="51" fillId="32" borderId="10" xfId="79" applyFont="1" applyFill="1" applyBorder="1" applyAlignment="1">
      <alignment horizontal="center" vertical="center" wrapText="1"/>
    </xf>
    <xf numFmtId="0" fontId="53" fillId="31" borderId="17" xfId="79" applyNumberFormat="1" applyFont="1" applyFill="1" applyBorder="1" applyAlignment="1">
      <alignment horizontal="center" vertical="center" wrapText="1"/>
    </xf>
    <xf numFmtId="0" fontId="53" fillId="31" borderId="17" xfId="45" applyFont="1" applyFill="1" applyBorder="1" applyAlignment="1">
      <alignment horizontal="center" vertical="center" wrapText="1"/>
    </xf>
    <xf numFmtId="0" fontId="53" fillId="31" borderId="10" xfId="45" applyFont="1" applyFill="1" applyBorder="1" applyAlignment="1">
      <alignment horizontal="center" vertical="center" wrapText="1"/>
    </xf>
    <xf numFmtId="0" fontId="53" fillId="31" borderId="16" xfId="45" applyFont="1" applyFill="1" applyBorder="1" applyAlignment="1">
      <alignment horizontal="center" vertical="center" wrapText="1"/>
    </xf>
    <xf numFmtId="0" fontId="53" fillId="31" borderId="10" xfId="79" applyNumberFormat="1" applyFont="1" applyFill="1" applyBorder="1" applyAlignment="1">
      <alignment horizontal="center" vertical="center" wrapText="1"/>
    </xf>
    <xf numFmtId="180" fontId="53" fillId="31" borderId="17" xfId="79" applyNumberFormat="1" applyFont="1" applyFill="1" applyBorder="1" applyAlignment="1">
      <alignment horizontal="center" vertical="center" wrapText="1"/>
    </xf>
    <xf numFmtId="0" fontId="51" fillId="0" borderId="64" xfId="79" applyNumberFormat="1" applyFont="1" applyFill="1" applyBorder="1" applyAlignment="1">
      <alignment horizontal="center" vertical="center" wrapText="1"/>
    </xf>
    <xf numFmtId="0" fontId="51" fillId="0" borderId="65" xfId="79" applyNumberFormat="1" applyFont="1" applyFill="1" applyBorder="1" applyAlignment="1">
      <alignment horizontal="center" vertical="center" wrapText="1"/>
    </xf>
    <xf numFmtId="179" fontId="30" fillId="0" borderId="16" xfId="79" applyNumberFormat="1" applyFont="1" applyFill="1" applyBorder="1" applyAlignment="1">
      <alignment horizontal="center" vertical="center" wrapText="1"/>
    </xf>
    <xf numFmtId="179" fontId="30" fillId="0" borderId="79" xfId="79" applyNumberFormat="1" applyFont="1" applyFill="1" applyBorder="1" applyAlignment="1">
      <alignment horizontal="center" vertical="center" wrapText="1"/>
    </xf>
    <xf numFmtId="0" fontId="53" fillId="0" borderId="38" xfId="79" applyNumberFormat="1" applyFont="1" applyFill="1" applyBorder="1" applyAlignment="1">
      <alignment horizontal="center" vertical="center" wrapText="1"/>
    </xf>
    <xf numFmtId="41" fontId="51" fillId="0" borderId="76" xfId="79" applyFont="1" applyFill="1" applyBorder="1" applyAlignment="1">
      <alignment horizontal="center" vertical="center" wrapText="1"/>
    </xf>
    <xf numFmtId="41" fontId="51" fillId="0" borderId="79" xfId="79" applyFont="1" applyFill="1" applyBorder="1" applyAlignment="1">
      <alignment horizontal="center" vertical="center" wrapText="1"/>
    </xf>
    <xf numFmtId="41" fontId="57" fillId="0" borderId="17" xfId="79" applyFont="1" applyFill="1" applyBorder="1" applyAlignment="1">
      <alignment horizontal="center" vertical="center" wrapText="1"/>
    </xf>
    <xf numFmtId="191" fontId="53" fillId="0" borderId="79" xfId="45" applyNumberFormat="1" applyFont="1" applyBorder="1" applyAlignment="1">
      <alignment horizontal="center" vertical="center"/>
    </xf>
    <xf numFmtId="0" fontId="86" fillId="0" borderId="84" xfId="79" applyNumberFormat="1" applyFont="1" applyFill="1" applyBorder="1" applyAlignment="1">
      <alignment horizontal="center" vertical="center" wrapText="1"/>
    </xf>
    <xf numFmtId="180" fontId="86" fillId="0" borderId="84" xfId="79" applyNumberFormat="1" applyFont="1" applyFill="1" applyBorder="1" applyAlignment="1">
      <alignment horizontal="center" vertical="center" wrapText="1"/>
    </xf>
    <xf numFmtId="0" fontId="86" fillId="0" borderId="76" xfId="79" applyNumberFormat="1" applyFont="1" applyFill="1" applyBorder="1" applyAlignment="1">
      <alignment horizontal="center" vertical="center" wrapText="1"/>
    </xf>
    <xf numFmtId="0" fontId="86" fillId="0" borderId="16" xfId="79" applyNumberFormat="1" applyFont="1" applyFill="1" applyBorder="1" applyAlignment="1">
      <alignment horizontal="center" vertical="center" wrapText="1"/>
    </xf>
    <xf numFmtId="0" fontId="86" fillId="0" borderId="79" xfId="79" applyNumberFormat="1" applyFont="1" applyFill="1" applyBorder="1" applyAlignment="1">
      <alignment horizontal="center" vertical="center" wrapText="1"/>
    </xf>
    <xf numFmtId="0" fontId="86" fillId="0" borderId="84" xfId="79" quotePrefix="1" applyNumberFormat="1" applyFont="1" applyFill="1" applyBorder="1" applyAlignment="1">
      <alignment horizontal="center" vertical="center" wrapText="1"/>
    </xf>
    <xf numFmtId="0" fontId="51" fillId="0" borderId="84" xfId="45" applyFont="1" applyBorder="1" applyAlignment="1">
      <alignment horizontal="center" vertical="center" wrapText="1"/>
    </xf>
    <xf numFmtId="180" fontId="51" fillId="0" borderId="84" xfId="45" applyNumberFormat="1" applyFont="1" applyBorder="1" applyAlignment="1">
      <alignment horizontal="center" vertical="center" wrapText="1"/>
    </xf>
    <xf numFmtId="0" fontId="86" fillId="0" borderId="84" xfId="57" applyFont="1" applyBorder="1" applyAlignment="1">
      <alignment horizontal="center" vertical="center" wrapText="1"/>
    </xf>
    <xf numFmtId="41" fontId="86" fillId="0" borderId="84" xfId="79" applyFont="1" applyFill="1" applyBorder="1" applyAlignment="1">
      <alignment horizontal="center" vertical="center" wrapText="1"/>
    </xf>
    <xf numFmtId="180" fontId="86" fillId="0" borderId="84" xfId="57" applyNumberFormat="1" applyFont="1" applyBorder="1" applyAlignment="1">
      <alignment horizontal="center" vertical="center" wrapText="1"/>
    </xf>
    <xf numFmtId="0" fontId="87" fillId="0" borderId="0" xfId="57" applyFont="1" applyAlignment="1">
      <alignment horizontal="center" vertical="center" wrapText="1"/>
    </xf>
    <xf numFmtId="41" fontId="86" fillId="0" borderId="87" xfId="79" quotePrefix="1" applyFont="1" applyFill="1" applyBorder="1" applyAlignment="1">
      <alignment horizontal="center" vertical="center" wrapText="1"/>
    </xf>
    <xf numFmtId="0" fontId="86" fillId="0" borderId="0" xfId="57" applyFont="1" applyAlignment="1">
      <alignment wrapText="1"/>
    </xf>
    <xf numFmtId="41" fontId="51" fillId="0" borderId="90" xfId="79" quotePrefix="1" applyFont="1" applyFill="1" applyBorder="1" applyAlignment="1">
      <alignment horizontal="center" vertical="center" wrapText="1"/>
    </xf>
    <xf numFmtId="0" fontId="87" fillId="0" borderId="0" xfId="57" applyFont="1" applyAlignment="1">
      <alignment wrapText="1"/>
    </xf>
    <xf numFmtId="0" fontId="87" fillId="0" borderId="84" xfId="57" applyFont="1" applyBorder="1" applyAlignment="1">
      <alignment wrapText="1"/>
    </xf>
    <xf numFmtId="0" fontId="51" fillId="0" borderId="87" xfId="79" quotePrefix="1" applyNumberFormat="1" applyFont="1" applyFill="1" applyBorder="1" applyAlignment="1">
      <alignment horizontal="center" vertical="center" wrapText="1"/>
    </xf>
    <xf numFmtId="0" fontId="51" fillId="0" borderId="84" xfId="79" applyNumberFormat="1" applyFont="1" applyFill="1" applyBorder="1" applyAlignment="1">
      <alignment horizontal="center" vertical="center" wrapText="1"/>
    </xf>
    <xf numFmtId="180" fontId="51" fillId="0" borderId="84" xfId="79" applyNumberFormat="1" applyFont="1" applyFill="1" applyBorder="1" applyAlignment="1">
      <alignment horizontal="center" vertical="center" wrapText="1"/>
    </xf>
    <xf numFmtId="41" fontId="51" fillId="0" borderId="84" xfId="79" applyFont="1" applyFill="1" applyBorder="1" applyAlignment="1">
      <alignment horizontal="center" vertical="center" wrapText="1"/>
    </xf>
    <xf numFmtId="178" fontId="51" fillId="0" borderId="84" xfId="79" applyNumberFormat="1" applyFont="1" applyFill="1" applyBorder="1" applyAlignment="1">
      <alignment horizontal="center" vertical="center" wrapText="1"/>
    </xf>
    <xf numFmtId="0" fontId="86" fillId="0" borderId="0" xfId="57" applyFont="1" applyAlignment="1">
      <alignment horizontal="center" vertical="center" wrapText="1"/>
    </xf>
    <xf numFmtId="41" fontId="51" fillId="0" borderId="87" xfId="79" quotePrefix="1" applyFont="1" applyFill="1" applyBorder="1" applyAlignment="1">
      <alignment horizontal="center" vertical="center" wrapText="1"/>
    </xf>
    <xf numFmtId="191" fontId="51" fillId="0" borderId="84" xfId="79" applyNumberFormat="1" applyFont="1" applyFill="1" applyBorder="1" applyAlignment="1">
      <alignment horizontal="center" vertical="center" wrapText="1"/>
    </xf>
    <xf numFmtId="41" fontId="82" fillId="0" borderId="87" xfId="79" quotePrefix="1" applyFont="1" applyFill="1" applyBorder="1" applyAlignment="1">
      <alignment horizontal="center" vertical="center" wrapText="1"/>
    </xf>
    <xf numFmtId="0" fontId="88" fillId="31" borderId="76" xfId="79" applyNumberFormat="1" applyFont="1" applyFill="1" applyBorder="1" applyAlignment="1">
      <alignment horizontal="center" vertical="center" wrapText="1"/>
    </xf>
    <xf numFmtId="0" fontId="88" fillId="0" borderId="84" xfId="79" applyNumberFormat="1" applyFont="1" applyFill="1" applyBorder="1" applyAlignment="1">
      <alignment horizontal="center" vertical="center" wrapText="1"/>
    </xf>
    <xf numFmtId="180" fontId="88" fillId="0" borderId="84" xfId="79" applyNumberFormat="1" applyFont="1" applyFill="1" applyBorder="1" applyAlignment="1">
      <alignment horizontal="center" vertical="center" wrapText="1"/>
    </xf>
    <xf numFmtId="41" fontId="88" fillId="0" borderId="84" xfId="79" applyFont="1" applyFill="1" applyBorder="1" applyAlignment="1">
      <alignment horizontal="center" vertical="center" wrapText="1"/>
    </xf>
    <xf numFmtId="0" fontId="88" fillId="31" borderId="84" xfId="57" applyFont="1" applyFill="1" applyBorder="1" applyAlignment="1">
      <alignment horizontal="center" vertical="center" wrapText="1"/>
    </xf>
    <xf numFmtId="0" fontId="88" fillId="0" borderId="84" xfId="57" applyFont="1" applyBorder="1" applyAlignment="1">
      <alignment horizontal="center" vertical="center" wrapText="1"/>
    </xf>
    <xf numFmtId="180" fontId="88" fillId="0" borderId="84" xfId="57" applyNumberFormat="1" applyFont="1" applyBorder="1" applyAlignment="1">
      <alignment horizontal="center" vertical="center" wrapText="1"/>
    </xf>
    <xf numFmtId="0" fontId="88" fillId="0" borderId="0" xfId="57" applyFont="1" applyAlignment="1">
      <alignment horizontal="center" vertical="center" wrapText="1"/>
    </xf>
    <xf numFmtId="41" fontId="88" fillId="0" borderId="87" xfId="79" quotePrefix="1" applyFont="1" applyFill="1" applyBorder="1" applyAlignment="1">
      <alignment horizontal="center" vertical="center" wrapText="1"/>
    </xf>
    <xf numFmtId="191" fontId="88" fillId="0" borderId="84" xfId="79" applyNumberFormat="1" applyFont="1" applyFill="1" applyBorder="1" applyAlignment="1">
      <alignment horizontal="center" vertical="center" wrapText="1"/>
    </xf>
    <xf numFmtId="0" fontId="89" fillId="0" borderId="0" xfId="57" applyFont="1" applyAlignment="1">
      <alignment wrapText="1"/>
    </xf>
    <xf numFmtId="0" fontId="54" fillId="0" borderId="84" xfId="53" applyNumberFormat="1" applyFont="1" applyFill="1" applyBorder="1" applyAlignment="1" applyProtection="1">
      <alignment horizontal="center" vertical="center" wrapText="1"/>
    </xf>
    <xf numFmtId="177" fontId="51" fillId="0" borderId="84" xfId="79" applyNumberFormat="1" applyFont="1" applyFill="1" applyBorder="1" applyAlignment="1">
      <alignment horizontal="center" vertical="center" wrapText="1"/>
    </xf>
    <xf numFmtId="180" fontId="51" fillId="0" borderId="90" xfId="79" quotePrefix="1" applyNumberFormat="1" applyFont="1" applyFill="1" applyBorder="1" applyAlignment="1">
      <alignment horizontal="center" vertical="center" wrapText="1"/>
    </xf>
    <xf numFmtId="176" fontId="51" fillId="0" borderId="84" xfId="79" applyNumberFormat="1" applyFont="1" applyFill="1" applyBorder="1" applyAlignment="1">
      <alignment horizontal="center" vertical="center" wrapText="1"/>
    </xf>
    <xf numFmtId="0" fontId="51" fillId="0" borderId="84" xfId="79" quotePrefix="1" applyNumberFormat="1" applyFont="1" applyFill="1" applyBorder="1" applyAlignment="1">
      <alignment horizontal="center" vertical="center" wrapText="1"/>
    </xf>
    <xf numFmtId="0" fontId="54" fillId="0" borderId="84" xfId="79" applyNumberFormat="1" applyFont="1" applyFill="1" applyBorder="1" applyAlignment="1">
      <alignment horizontal="center" vertical="center" wrapText="1"/>
    </xf>
    <xf numFmtId="0" fontId="53" fillId="0" borderId="84" xfId="79" applyNumberFormat="1" applyFont="1" applyFill="1" applyBorder="1" applyAlignment="1">
      <alignment horizontal="center" vertical="center" wrapText="1"/>
    </xf>
    <xf numFmtId="0" fontId="84" fillId="0" borderId="84" xfId="79" applyNumberFormat="1" applyFont="1" applyFill="1" applyBorder="1" applyAlignment="1">
      <alignment horizontal="center" vertical="center" wrapText="1"/>
    </xf>
    <xf numFmtId="0" fontId="30" fillId="0" borderId="84" xfId="79" applyNumberFormat="1" applyFont="1" applyFill="1" applyBorder="1" applyAlignment="1">
      <alignment horizontal="center" vertical="center" wrapText="1"/>
    </xf>
    <xf numFmtId="41" fontId="30" fillId="0" borderId="84" xfId="79" applyFont="1" applyFill="1" applyBorder="1" applyAlignment="1">
      <alignment horizontal="center" vertical="center" wrapText="1"/>
    </xf>
    <xf numFmtId="191" fontId="30" fillId="0" borderId="84" xfId="79" applyNumberFormat="1" applyFont="1" applyFill="1" applyBorder="1" applyAlignment="1">
      <alignment horizontal="center" vertical="center" wrapText="1"/>
    </xf>
    <xf numFmtId="41" fontId="51" fillId="31" borderId="76" xfId="79" applyFont="1" applyFill="1" applyBorder="1" applyAlignment="1">
      <alignment horizontal="center" vertical="center" wrapText="1"/>
    </xf>
    <xf numFmtId="0" fontId="51" fillId="0" borderId="91" xfId="79" applyNumberFormat="1" applyFont="1" applyFill="1" applyBorder="1" applyAlignment="1">
      <alignment horizontal="center" vertical="center" wrapText="1"/>
    </xf>
    <xf numFmtId="41" fontId="54" fillId="0" borderId="84" xfId="53" applyNumberFormat="1" applyFont="1" applyFill="1" applyBorder="1" applyAlignment="1" applyProtection="1">
      <alignment horizontal="center" vertical="center" wrapText="1"/>
    </xf>
    <xf numFmtId="41" fontId="51" fillId="0" borderId="84" xfId="79" applyFont="1" applyFill="1" applyBorder="1" applyAlignment="1">
      <alignment horizontal="right" vertical="center" wrapText="1"/>
    </xf>
    <xf numFmtId="0" fontId="3" fillId="0" borderId="84" xfId="45" applyFont="1" applyBorder="1" applyAlignment="1">
      <alignment wrapText="1"/>
    </xf>
    <xf numFmtId="180" fontId="51" fillId="0" borderId="84" xfId="79" applyNumberFormat="1" applyFont="1" applyFill="1" applyBorder="1" applyAlignment="1">
      <alignment horizontal="center" vertical="center" shrinkToFit="1"/>
    </xf>
    <xf numFmtId="0" fontId="51" fillId="0" borderId="18" xfId="45" applyFont="1" applyBorder="1" applyAlignment="1">
      <alignment horizontal="center" vertical="center" wrapText="1"/>
    </xf>
    <xf numFmtId="180" fontId="51" fillId="0" borderId="18" xfId="45" applyNumberFormat="1" applyFont="1" applyBorder="1" applyAlignment="1">
      <alignment horizontal="center" vertical="center" wrapText="1"/>
    </xf>
    <xf numFmtId="180" fontId="51" fillId="26" borderId="79" xfId="45" applyNumberFormat="1" applyFont="1" applyFill="1" applyBorder="1" applyAlignment="1">
      <alignment horizontal="center" vertical="center" wrapText="1"/>
    </xf>
    <xf numFmtId="0" fontId="90" fillId="0" borderId="0" xfId="45" applyFont="1" applyAlignment="1">
      <alignment wrapText="1"/>
    </xf>
    <xf numFmtId="180" fontId="53" fillId="0" borderId="84" xfId="79" applyNumberFormat="1" applyFont="1" applyFill="1" applyBorder="1" applyAlignment="1">
      <alignment horizontal="center" vertical="center" wrapText="1"/>
    </xf>
    <xf numFmtId="41" fontId="53" fillId="0" borderId="84" xfId="79" applyFont="1" applyFill="1" applyBorder="1" applyAlignment="1">
      <alignment horizontal="center" vertical="center" wrapText="1"/>
    </xf>
    <xf numFmtId="0" fontId="3" fillId="0" borderId="84" xfId="79" applyNumberFormat="1" applyFont="1" applyFill="1" applyBorder="1" applyAlignment="1">
      <alignment horizontal="center" vertical="center" wrapText="1"/>
    </xf>
    <xf numFmtId="0" fontId="51" fillId="0" borderId="79" xfId="79" applyNumberFormat="1" applyFont="1" applyFill="1" applyBorder="1" applyAlignment="1">
      <alignment horizontal="center" vertical="top" wrapText="1"/>
    </xf>
    <xf numFmtId="0" fontId="53" fillId="31" borderId="76" xfId="79" applyNumberFormat="1" applyFont="1" applyFill="1" applyBorder="1" applyAlignment="1">
      <alignment horizontal="center" vertical="center" wrapText="1"/>
    </xf>
    <xf numFmtId="0" fontId="53" fillId="0" borderId="84" xfId="45" applyFont="1" applyBorder="1" applyAlignment="1">
      <alignment horizontal="center" vertical="center"/>
    </xf>
    <xf numFmtId="191" fontId="53" fillId="0" borderId="84" xfId="45" applyNumberFormat="1" applyFont="1" applyBorder="1" applyAlignment="1">
      <alignment horizontal="center" vertical="center"/>
    </xf>
    <xf numFmtId="180" fontId="53" fillId="0" borderId="84" xfId="45" applyNumberFormat="1" applyFont="1" applyBorder="1" applyAlignment="1">
      <alignment horizontal="center" vertical="center"/>
    </xf>
    <xf numFmtId="180" fontId="53" fillId="0" borderId="84" xfId="79" applyNumberFormat="1" applyFont="1" applyFill="1" applyBorder="1" applyAlignment="1">
      <alignment horizontal="center" vertical="center"/>
    </xf>
    <xf numFmtId="0" fontId="57" fillId="0" borderId="84" xfId="45" applyFont="1" applyBorder="1" applyAlignment="1">
      <alignment horizontal="center" vertical="center" wrapText="1"/>
    </xf>
    <xf numFmtId="41" fontId="53" fillId="0" borderId="87" xfId="79" quotePrefix="1" applyFont="1" applyFill="1" applyBorder="1" applyAlignment="1">
      <alignment horizontal="center" vertical="center" wrapText="1"/>
    </xf>
    <xf numFmtId="191" fontId="53" fillId="0" borderId="84" xfId="79" applyNumberFormat="1" applyFont="1" applyFill="1" applyBorder="1" applyAlignment="1">
      <alignment horizontal="center" vertical="center" wrapText="1"/>
    </xf>
    <xf numFmtId="41" fontId="81" fillId="0" borderId="84" xfId="53" applyNumberFormat="1" applyFont="1" applyFill="1" applyBorder="1" applyAlignment="1" applyProtection="1">
      <alignment horizontal="center" vertical="center" wrapText="1"/>
    </xf>
    <xf numFmtId="177" fontId="53" fillId="0" borderId="84" xfId="79" applyNumberFormat="1" applyFont="1" applyFill="1" applyBorder="1" applyAlignment="1">
      <alignment horizontal="center" vertical="center" wrapText="1"/>
    </xf>
    <xf numFmtId="191" fontId="51" fillId="0" borderId="84" xfId="45" applyNumberFormat="1" applyFont="1" applyBorder="1" applyAlignment="1">
      <alignment horizontal="center" vertical="center" wrapText="1"/>
    </xf>
    <xf numFmtId="177" fontId="51" fillId="0" borderId="84" xfId="45" applyNumberFormat="1" applyFont="1" applyBorder="1" applyAlignment="1">
      <alignment horizontal="center" vertical="center" wrapText="1"/>
    </xf>
    <xf numFmtId="0" fontId="81" fillId="0" borderId="84" xfId="53" applyNumberFormat="1" applyFont="1" applyFill="1" applyBorder="1" applyAlignment="1" applyProtection="1">
      <alignment horizontal="center" vertical="center" wrapText="1"/>
    </xf>
    <xf numFmtId="180" fontId="51" fillId="0" borderId="87" xfId="79" quotePrefix="1" applyNumberFormat="1" applyFont="1" applyFill="1" applyBorder="1" applyAlignment="1">
      <alignment horizontal="center" vertical="center" wrapText="1"/>
    </xf>
    <xf numFmtId="194" fontId="51" fillId="0" borderId="84" xfId="79" applyNumberFormat="1" applyFont="1" applyFill="1" applyBorder="1" applyAlignment="1">
      <alignment horizontal="center" vertical="center" wrapText="1"/>
    </xf>
    <xf numFmtId="180" fontId="57" fillId="0" borderId="84" xfId="79" applyNumberFormat="1" applyFont="1" applyFill="1" applyBorder="1" applyAlignment="1">
      <alignment horizontal="center" vertical="center" wrapText="1"/>
    </xf>
    <xf numFmtId="180" fontId="51" fillId="0" borderId="79" xfId="45" applyNumberFormat="1" applyFont="1" applyBorder="1" applyAlignment="1">
      <alignment wrapText="1"/>
    </xf>
    <xf numFmtId="41" fontId="51" fillId="0" borderId="84" xfId="79" applyFont="1" applyFill="1" applyBorder="1" applyAlignment="1">
      <alignment horizontal="center" vertical="center" wrapText="1" shrinkToFit="1"/>
    </xf>
    <xf numFmtId="0" fontId="56" fillId="0" borderId="0" xfId="45" applyFont="1" applyAlignment="1">
      <alignment horizontal="center" vertical="center" wrapText="1"/>
    </xf>
    <xf numFmtId="0" fontId="51" fillId="0" borderId="95" xfId="45" applyFont="1" applyBorder="1" applyAlignment="1">
      <alignment horizontal="center" vertical="center" wrapText="1"/>
    </xf>
    <xf numFmtId="0" fontId="71" fillId="0" borderId="84" xfId="53" applyNumberFormat="1" applyFont="1" applyFill="1" applyBorder="1" applyAlignment="1" applyProtection="1">
      <alignment horizontal="center" vertical="center" wrapText="1"/>
    </xf>
    <xf numFmtId="0" fontId="30" fillId="0" borderId="84" xfId="45" applyFont="1" applyBorder="1" applyAlignment="1">
      <alignment horizontal="center" vertical="center" wrapText="1"/>
    </xf>
    <xf numFmtId="180" fontId="30" fillId="0" borderId="84" xfId="79" applyNumberFormat="1" applyFont="1" applyFill="1" applyBorder="1" applyAlignment="1">
      <alignment horizontal="center" vertical="center" wrapText="1"/>
    </xf>
    <xf numFmtId="0" fontId="57" fillId="0" borderId="84" xfId="79" applyNumberFormat="1" applyFont="1" applyFill="1" applyBorder="1" applyAlignment="1">
      <alignment horizontal="center" vertical="center" wrapText="1"/>
    </xf>
    <xf numFmtId="0" fontId="51" fillId="0" borderId="84" xfId="79" applyNumberFormat="1" applyFont="1" applyFill="1" applyBorder="1" applyAlignment="1">
      <alignment horizontal="center" vertical="center" wrapText="1" shrinkToFit="1"/>
    </xf>
    <xf numFmtId="0" fontId="51" fillId="0" borderId="53" xfId="45" applyFont="1" applyBorder="1" applyAlignment="1">
      <alignment horizontal="center" vertical="center" wrapText="1"/>
    </xf>
    <xf numFmtId="180" fontId="51" fillId="0" borderId="53" xfId="45" applyNumberFormat="1" applyFont="1" applyBorder="1" applyAlignment="1">
      <alignment horizontal="center" vertical="center" wrapText="1"/>
    </xf>
    <xf numFmtId="41" fontId="84" fillId="0" borderId="16" xfId="79" applyFont="1" applyFill="1" applyBorder="1" applyAlignment="1">
      <alignment horizontal="center" vertical="center" wrapText="1"/>
    </xf>
    <xf numFmtId="0" fontId="53" fillId="31" borderId="84" xfId="79" applyNumberFormat="1" applyFont="1" applyFill="1" applyBorder="1" applyAlignment="1">
      <alignment horizontal="center" vertical="center" wrapText="1"/>
    </xf>
    <xf numFmtId="0" fontId="53" fillId="0" borderId="84" xfId="79" applyNumberFormat="1" applyFont="1" applyFill="1" applyBorder="1" applyAlignment="1">
      <alignment horizontal="center" vertical="center" wrapText="1" shrinkToFit="1"/>
    </xf>
    <xf numFmtId="41" fontId="51" fillId="0" borderId="84" xfId="79" quotePrefix="1" applyFont="1" applyFill="1" applyBorder="1" applyAlignment="1">
      <alignment horizontal="center" vertical="center" wrapText="1"/>
    </xf>
    <xf numFmtId="41" fontId="51" fillId="25" borderId="84" xfId="79" applyFont="1" applyFill="1" applyBorder="1" applyAlignment="1">
      <alignment horizontal="center" vertical="center" wrapText="1"/>
    </xf>
    <xf numFmtId="0" fontId="51" fillId="25" borderId="84" xfId="79" applyNumberFormat="1" applyFont="1" applyFill="1" applyBorder="1" applyAlignment="1">
      <alignment horizontal="center" vertical="center" wrapText="1"/>
    </xf>
    <xf numFmtId="180" fontId="51" fillId="25" borderId="84" xfId="79" applyNumberFormat="1" applyFont="1" applyFill="1" applyBorder="1" applyAlignment="1">
      <alignment horizontal="center" vertical="center" wrapText="1"/>
    </xf>
    <xf numFmtId="0" fontId="30" fillId="0" borderId="0" xfId="79" applyNumberFormat="1" applyFont="1" applyFill="1" applyBorder="1" applyAlignment="1">
      <alignment wrapText="1"/>
    </xf>
    <xf numFmtId="0" fontId="53" fillId="0" borderId="90" xfId="45" applyFont="1" applyBorder="1" applyAlignment="1">
      <alignment horizontal="center" vertical="center" wrapText="1"/>
    </xf>
    <xf numFmtId="0" fontId="51" fillId="0" borderId="88" xfId="79" applyNumberFormat="1" applyFont="1" applyFill="1" applyBorder="1" applyAlignment="1">
      <alignment horizontal="center" vertical="center" wrapText="1"/>
    </xf>
    <xf numFmtId="182" fontId="51" fillId="0" borderId="84" xfId="79" applyNumberFormat="1" applyFont="1" applyFill="1" applyBorder="1" applyAlignment="1">
      <alignment horizontal="center" vertical="center" wrapText="1"/>
    </xf>
    <xf numFmtId="180" fontId="51" fillId="0" borderId="84" xfId="79" quotePrefix="1" applyNumberFormat="1" applyFont="1" applyFill="1" applyBorder="1" applyAlignment="1">
      <alignment horizontal="center" vertical="center" wrapText="1"/>
    </xf>
    <xf numFmtId="0" fontId="51" fillId="0" borderId="84" xfId="45" applyFont="1" applyBorder="1" applyAlignment="1">
      <alignment horizontal="center" vertical="center"/>
    </xf>
    <xf numFmtId="180" fontId="51" fillId="0" borderId="84" xfId="45" applyNumberFormat="1" applyFont="1" applyBorder="1" applyAlignment="1">
      <alignment horizontal="center" vertical="center"/>
    </xf>
    <xf numFmtId="41" fontId="51" fillId="0" borderId="84" xfId="79" applyFont="1" applyFill="1" applyBorder="1" applyAlignment="1">
      <alignment horizontal="center" vertical="center"/>
    </xf>
    <xf numFmtId="0" fontId="51" fillId="0" borderId="91" xfId="45" applyFont="1" applyBorder="1" applyAlignment="1">
      <alignment horizontal="center" vertical="center"/>
    </xf>
    <xf numFmtId="0" fontId="53" fillId="31" borderId="16" xfId="79" applyNumberFormat="1" applyFont="1" applyFill="1" applyBorder="1" applyAlignment="1">
      <alignment horizontal="center" vertical="center" wrapText="1"/>
    </xf>
    <xf numFmtId="191" fontId="53" fillId="0" borderId="79" xfId="79" applyNumberFormat="1" applyFont="1" applyFill="1" applyBorder="1" applyAlignment="1">
      <alignment horizontal="center" vertical="center" wrapText="1"/>
    </xf>
    <xf numFmtId="0" fontId="51" fillId="26" borderId="84" xfId="79" applyNumberFormat="1" applyFont="1" applyFill="1" applyBorder="1" applyAlignment="1">
      <alignment horizontal="center" vertical="center" wrapText="1"/>
    </xf>
    <xf numFmtId="0" fontId="51" fillId="0" borderId="90" xfId="79" quotePrefix="1" applyNumberFormat="1" applyFont="1" applyFill="1" applyBorder="1" applyAlignment="1">
      <alignment horizontal="center" vertical="center" wrapText="1"/>
    </xf>
    <xf numFmtId="0" fontId="51" fillId="0" borderId="84" xfId="0" applyFont="1" applyBorder="1" applyAlignment="1">
      <alignment horizontal="center" vertical="center"/>
    </xf>
    <xf numFmtId="0" fontId="51" fillId="0" borderId="84" xfId="65" applyNumberFormat="1" applyFont="1" applyFill="1" applyBorder="1" applyAlignment="1">
      <alignment horizontal="center" vertical="center" wrapText="1"/>
    </xf>
    <xf numFmtId="38" fontId="51" fillId="0" borderId="84" xfId="65" applyNumberFormat="1" applyFont="1" applyFill="1" applyBorder="1" applyAlignment="1">
      <alignment horizontal="center" vertical="center" wrapText="1"/>
    </xf>
    <xf numFmtId="180" fontId="51" fillId="0" borderId="84" xfId="57" applyNumberFormat="1" applyFont="1" applyBorder="1" applyAlignment="1">
      <alignment horizontal="center" vertical="center" wrapText="1"/>
    </xf>
    <xf numFmtId="0" fontId="51" fillId="0" borderId="84" xfId="57" applyFont="1" applyBorder="1" applyAlignment="1">
      <alignment horizontal="center" vertical="center" wrapText="1"/>
    </xf>
    <xf numFmtId="0" fontId="51" fillId="0" borderId="72" xfId="57" applyFont="1" applyBorder="1" applyAlignment="1">
      <alignment horizontal="center" vertical="center" wrapText="1"/>
    </xf>
    <xf numFmtId="3" fontId="51" fillId="0" borderId="84" xfId="79" applyNumberFormat="1" applyFont="1" applyFill="1" applyBorder="1" applyAlignment="1">
      <alignment horizontal="center" vertical="center" wrapText="1"/>
    </xf>
    <xf numFmtId="0" fontId="51" fillId="0" borderId="97" xfId="79" quotePrefix="1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1" fillId="0" borderId="90" xfId="79" applyNumberFormat="1" applyFont="1" applyFill="1" applyBorder="1" applyAlignment="1">
      <alignment horizontal="center" vertical="center" wrapText="1"/>
    </xf>
    <xf numFmtId="177" fontId="51" fillId="0" borderId="84" xfId="57" applyNumberFormat="1" applyFont="1" applyBorder="1" applyAlignment="1">
      <alignment horizontal="center" vertical="center" wrapText="1"/>
    </xf>
    <xf numFmtId="0" fontId="51" fillId="0" borderId="84" xfId="58" applyFont="1" applyFill="1" applyBorder="1" applyAlignment="1">
      <alignment horizontal="center" vertical="center" wrapText="1"/>
    </xf>
    <xf numFmtId="0" fontId="51" fillId="0" borderId="79" xfId="58" applyFont="1" applyFill="1" applyBorder="1" applyAlignment="1">
      <alignment horizontal="center" vertical="center" wrapText="1"/>
    </xf>
    <xf numFmtId="180" fontId="51" fillId="0" borderId="84" xfId="58" applyNumberFormat="1" applyFont="1" applyFill="1" applyBorder="1" applyAlignment="1">
      <alignment horizontal="center" vertical="center" wrapText="1"/>
    </xf>
    <xf numFmtId="41" fontId="51" fillId="0" borderId="84" xfId="58" applyNumberFormat="1" applyFont="1" applyFill="1" applyBorder="1" applyAlignment="1">
      <alignment horizontal="center" vertical="center" wrapText="1"/>
    </xf>
    <xf numFmtId="176" fontId="51" fillId="0" borderId="84" xfId="79" applyNumberFormat="1" applyFont="1" applyFill="1" applyBorder="1" applyAlignment="1">
      <alignment horizontal="center" vertical="center" wrapText="1" shrinkToFit="1"/>
    </xf>
    <xf numFmtId="186" fontId="51" fillId="0" borderId="84" xfId="79" applyNumberFormat="1" applyFont="1" applyFill="1" applyBorder="1" applyAlignment="1">
      <alignment horizontal="center" vertical="center" wrapText="1"/>
    </xf>
    <xf numFmtId="3" fontId="51" fillId="0" borderId="84" xfId="57" applyNumberFormat="1" applyFont="1" applyBorder="1" applyAlignment="1">
      <alignment horizontal="center" vertical="center" wrapText="1"/>
    </xf>
    <xf numFmtId="41" fontId="51" fillId="0" borderId="72" xfId="79" applyFont="1" applyFill="1" applyBorder="1" applyAlignment="1">
      <alignment horizontal="center" vertical="center" wrapText="1"/>
    </xf>
    <xf numFmtId="180" fontId="51" fillId="0" borderId="84" xfId="19" applyNumberFormat="1" applyFont="1" applyFill="1" applyBorder="1" applyAlignment="1">
      <alignment horizontal="center" vertical="center" wrapText="1"/>
    </xf>
    <xf numFmtId="177" fontId="51" fillId="0" borderId="84" xfId="79" applyNumberFormat="1" applyFont="1" applyFill="1" applyBorder="1" applyAlignment="1">
      <alignment horizontal="center" vertical="center"/>
    </xf>
    <xf numFmtId="41" fontId="30" fillId="0" borderId="84" xfId="79" applyFont="1" applyFill="1" applyBorder="1" applyAlignment="1">
      <alignment horizontal="right" vertical="center" wrapText="1"/>
    </xf>
    <xf numFmtId="180" fontId="30" fillId="0" borderId="84" xfId="79" applyNumberFormat="1" applyFont="1" applyFill="1" applyBorder="1" applyAlignment="1">
      <alignment horizontal="right" vertical="center" wrapText="1"/>
    </xf>
    <xf numFmtId="0" fontId="30" fillId="0" borderId="84" xfId="45" applyFont="1" applyBorder="1" applyAlignment="1">
      <alignment wrapText="1"/>
    </xf>
    <xf numFmtId="41" fontId="30" fillId="0" borderId="87" xfId="79" quotePrefix="1" applyFont="1" applyFill="1" applyBorder="1" applyAlignment="1">
      <alignment horizontal="center" vertical="center" wrapText="1"/>
    </xf>
    <xf numFmtId="0" fontId="30" fillId="0" borderId="84" xfId="45" applyFont="1" applyBorder="1" applyAlignment="1">
      <alignment horizontal="center" vertical="center"/>
    </xf>
    <xf numFmtId="0" fontId="30" fillId="0" borderId="84" xfId="45" applyFont="1" applyBorder="1" applyAlignment="1">
      <alignment horizontal="center" wrapText="1"/>
    </xf>
    <xf numFmtId="177" fontId="30" fillId="0" borderId="84" xfId="45" applyNumberFormat="1" applyFont="1" applyBorder="1" applyAlignment="1">
      <alignment horizontal="center" vertical="center" wrapText="1"/>
    </xf>
    <xf numFmtId="180" fontId="30" fillId="0" borderId="84" xfId="45" applyNumberFormat="1" applyFont="1" applyBorder="1" applyAlignment="1">
      <alignment horizontal="center" vertical="center" wrapText="1"/>
    </xf>
    <xf numFmtId="0" fontId="51" fillId="0" borderId="19" xfId="45" applyFont="1" applyBorder="1" applyAlignment="1">
      <alignment horizontal="center" vertical="center" wrapText="1"/>
    </xf>
    <xf numFmtId="0" fontId="68" fillId="0" borderId="19" xfId="45" applyFont="1" applyBorder="1" applyAlignment="1">
      <alignment horizontal="center" vertical="center" wrapText="1"/>
    </xf>
    <xf numFmtId="0" fontId="68" fillId="0" borderId="84" xfId="45" applyFont="1" applyBorder="1" applyAlignment="1">
      <alignment horizontal="center" vertical="center" wrapText="1"/>
    </xf>
    <xf numFmtId="0" fontId="51" fillId="0" borderId="89" xfId="79" applyNumberFormat="1" applyFont="1" applyFill="1" applyBorder="1" applyAlignment="1">
      <alignment horizontal="center" vertical="center" wrapText="1"/>
    </xf>
    <xf numFmtId="41" fontId="51" fillId="0" borderId="91" xfId="79" applyFont="1" applyFill="1" applyBorder="1" applyAlignment="1">
      <alignment horizontal="center" vertical="center" wrapText="1"/>
    </xf>
    <xf numFmtId="180" fontId="51" fillId="0" borderId="91" xfId="79" applyNumberFormat="1" applyFont="1" applyFill="1" applyBorder="1" applyAlignment="1">
      <alignment horizontal="center" vertical="center" wrapText="1"/>
    </xf>
    <xf numFmtId="180" fontId="51" fillId="0" borderId="84" xfId="79" applyNumberFormat="1" applyFont="1" applyFill="1" applyBorder="1" applyAlignment="1">
      <alignment horizontal="center" vertical="center" wrapText="1" shrinkToFit="1"/>
    </xf>
    <xf numFmtId="0" fontId="51" fillId="0" borderId="91" xfId="29" applyNumberFormat="1" applyFont="1" applyFill="1" applyBorder="1" applyAlignment="1">
      <alignment horizontal="center" vertical="center" wrapText="1"/>
    </xf>
    <xf numFmtId="0" fontId="51" fillId="0" borderId="84" xfId="29" applyNumberFormat="1" applyFont="1" applyFill="1" applyBorder="1" applyAlignment="1">
      <alignment horizontal="center" vertical="center" wrapText="1"/>
    </xf>
    <xf numFmtId="41" fontId="51" fillId="0" borderId="84" xfId="79" applyFont="1" applyFill="1" applyBorder="1" applyAlignment="1">
      <alignment vertical="center" wrapText="1"/>
    </xf>
    <xf numFmtId="0" fontId="57" fillId="0" borderId="84" xfId="29" applyNumberFormat="1" applyFont="1" applyFill="1" applyBorder="1" applyAlignment="1">
      <alignment horizontal="center" vertical="center" wrapText="1"/>
    </xf>
    <xf numFmtId="0" fontId="51" fillId="0" borderId="84" xfId="45" quotePrefix="1" applyFont="1" applyBorder="1" applyAlignment="1">
      <alignment horizontal="center" vertical="center" wrapText="1"/>
    </xf>
    <xf numFmtId="0" fontId="67" fillId="0" borderId="84" xfId="45" applyFont="1" applyBorder="1" applyAlignment="1">
      <alignment horizontal="center" vertical="center" wrapText="1"/>
    </xf>
    <xf numFmtId="0" fontId="51" fillId="0" borderId="91" xfId="45" applyFont="1" applyBorder="1" applyAlignment="1">
      <alignment horizontal="center" vertical="center" wrapText="1"/>
    </xf>
    <xf numFmtId="3" fontId="51" fillId="0" borderId="84" xfId="45" applyNumberFormat="1" applyFont="1" applyBorder="1" applyAlignment="1">
      <alignment horizontal="center" vertical="center" wrapText="1"/>
    </xf>
    <xf numFmtId="179" fontId="51" fillId="0" borderId="90" xfId="79" quotePrefix="1" applyNumberFormat="1" applyFont="1" applyFill="1" applyBorder="1" applyAlignment="1">
      <alignment horizontal="center" vertical="center" wrapText="1"/>
    </xf>
    <xf numFmtId="0" fontId="70" fillId="0" borderId="84" xfId="45" applyFont="1" applyBorder="1" applyAlignment="1">
      <alignment horizontal="center" vertical="center" wrapText="1"/>
    </xf>
    <xf numFmtId="180" fontId="51" fillId="0" borderId="84" xfId="45" applyNumberFormat="1" applyFont="1" applyBorder="1" applyAlignment="1">
      <alignment horizontal="center" vertical="center" shrinkToFit="1"/>
    </xf>
    <xf numFmtId="185" fontId="51" fillId="0" borderId="84" xfId="45" applyNumberFormat="1" applyFont="1" applyBorder="1" applyAlignment="1">
      <alignment horizontal="center" vertical="center" wrapText="1"/>
    </xf>
    <xf numFmtId="0" fontId="51" fillId="0" borderId="84" xfId="45" applyFont="1" applyBorder="1" applyAlignment="1">
      <alignment horizontal="center" vertical="center" wrapText="1" shrinkToFit="1"/>
    </xf>
    <xf numFmtId="0" fontId="51" fillId="0" borderId="84" xfId="79" applyNumberFormat="1" applyFont="1" applyFill="1" applyBorder="1" applyAlignment="1">
      <alignment horizontal="center" vertical="center" shrinkToFit="1"/>
    </xf>
    <xf numFmtId="41" fontId="51" fillId="0" borderId="84" xfId="79" applyFont="1" applyFill="1" applyBorder="1" applyAlignment="1">
      <alignment horizontal="center" vertical="center" shrinkToFit="1"/>
    </xf>
    <xf numFmtId="0" fontId="85" fillId="0" borderId="84" xfId="79" quotePrefix="1" applyNumberFormat="1" applyFont="1" applyFill="1" applyBorder="1" applyAlignment="1">
      <alignment horizontal="center" vertical="center" wrapText="1"/>
    </xf>
    <xf numFmtId="0" fontId="40" fillId="0" borderId="0" xfId="45" applyFont="1" applyAlignment="1">
      <alignment wrapText="1"/>
    </xf>
    <xf numFmtId="179" fontId="51" fillId="0" borderId="84" xfId="79" applyNumberFormat="1" applyFont="1" applyFill="1" applyBorder="1" applyAlignment="1">
      <alignment horizontal="center" vertical="center" wrapText="1"/>
    </xf>
    <xf numFmtId="0" fontId="68" fillId="0" borderId="84" xfId="79" applyNumberFormat="1" applyFont="1" applyFill="1" applyBorder="1" applyAlignment="1">
      <alignment horizontal="center" vertical="center" wrapText="1" shrinkToFit="1"/>
    </xf>
    <xf numFmtId="41" fontId="51" fillId="0" borderId="87" xfId="79" applyFont="1" applyFill="1" applyBorder="1" applyAlignment="1">
      <alignment horizontal="center" vertical="center" wrapText="1"/>
    </xf>
    <xf numFmtId="41" fontId="51" fillId="0" borderId="90" xfId="79" applyFont="1" applyFill="1" applyBorder="1" applyAlignment="1">
      <alignment horizontal="center" vertical="center" wrapText="1"/>
    </xf>
    <xf numFmtId="49" fontId="51" fillId="0" borderId="84" xfId="79" applyNumberFormat="1" applyFont="1" applyFill="1" applyBorder="1" applyAlignment="1">
      <alignment horizontal="center" vertical="center" wrapText="1"/>
    </xf>
    <xf numFmtId="176" fontId="51" fillId="0" borderId="84" xfId="0" applyNumberFormat="1" applyFont="1" applyBorder="1" applyAlignment="1">
      <alignment horizontal="center" vertical="center"/>
    </xf>
    <xf numFmtId="176" fontId="51" fillId="0" borderId="84" xfId="0" applyNumberFormat="1" applyFont="1" applyBorder="1" applyAlignment="1">
      <alignment horizontal="center" vertical="center" wrapText="1"/>
    </xf>
    <xf numFmtId="180" fontId="51" fillId="0" borderId="84" xfId="45" quotePrefix="1" applyNumberFormat="1" applyFont="1" applyBorder="1" applyAlignment="1">
      <alignment horizontal="center" vertical="center" wrapText="1"/>
    </xf>
    <xf numFmtId="41" fontId="70" fillId="0" borderId="84" xfId="79" applyFont="1" applyFill="1" applyBorder="1" applyAlignment="1">
      <alignment horizontal="center" vertical="center" wrapText="1"/>
    </xf>
    <xf numFmtId="0" fontId="70" fillId="0" borderId="84" xfId="79" applyNumberFormat="1" applyFont="1" applyFill="1" applyBorder="1" applyAlignment="1">
      <alignment horizontal="center" vertical="center" wrapText="1"/>
    </xf>
    <xf numFmtId="186" fontId="51" fillId="0" borderId="84" xfId="45" applyNumberFormat="1" applyFont="1" applyBorder="1" applyAlignment="1">
      <alignment horizontal="center" vertical="center" wrapText="1"/>
    </xf>
    <xf numFmtId="179" fontId="51" fillId="0" borderId="84" xfId="45" applyNumberFormat="1" applyFont="1" applyBorder="1" applyAlignment="1">
      <alignment horizontal="center" vertical="center" wrapText="1"/>
    </xf>
    <xf numFmtId="0" fontId="51" fillId="0" borderId="84" xfId="0" applyFont="1" applyBorder="1" applyAlignment="1">
      <alignment horizontal="center" vertical="center" wrapText="1"/>
    </xf>
    <xf numFmtId="0" fontId="51" fillId="0" borderId="79" xfId="0" applyFont="1" applyBorder="1" applyAlignment="1">
      <alignment horizontal="center" vertical="center" wrapText="1"/>
    </xf>
    <xf numFmtId="38" fontId="51" fillId="0" borderId="84" xfId="33" applyNumberFormat="1" applyFont="1" applyFill="1" applyBorder="1" applyAlignment="1">
      <alignment horizontal="center" vertical="center" wrapText="1"/>
    </xf>
    <xf numFmtId="0" fontId="51" fillId="0" borderId="84" xfId="33" applyNumberFormat="1" applyFont="1" applyFill="1" applyBorder="1" applyAlignment="1">
      <alignment horizontal="center" vertical="center" wrapText="1"/>
    </xf>
    <xf numFmtId="0" fontId="51" fillId="0" borderId="40" xfId="45" applyFont="1" applyBorder="1" applyAlignment="1">
      <alignment horizontal="center" vertical="center" wrapText="1"/>
    </xf>
    <xf numFmtId="0" fontId="51" fillId="0" borderId="84" xfId="55" applyNumberFormat="1" applyFont="1" applyFill="1" applyBorder="1" applyAlignment="1">
      <alignment horizontal="center" vertical="center" wrapText="1"/>
    </xf>
    <xf numFmtId="38" fontId="51" fillId="0" borderId="84" xfId="55" applyNumberFormat="1" applyFont="1" applyFill="1" applyBorder="1" applyAlignment="1">
      <alignment horizontal="center" vertical="center" wrapText="1"/>
    </xf>
    <xf numFmtId="0" fontId="51" fillId="0" borderId="84" xfId="53" applyNumberFormat="1" applyFont="1" applyFill="1" applyBorder="1" applyAlignment="1" applyProtection="1">
      <alignment horizontal="center" vertical="center" wrapText="1"/>
    </xf>
    <xf numFmtId="38" fontId="51" fillId="0" borderId="84" xfId="45" applyNumberFormat="1" applyFont="1" applyBorder="1" applyAlignment="1">
      <alignment horizontal="center" vertical="center" wrapText="1"/>
    </xf>
    <xf numFmtId="38" fontId="51" fillId="0" borderId="84" xfId="79" applyNumberFormat="1" applyFont="1" applyFill="1" applyBorder="1" applyAlignment="1">
      <alignment horizontal="center" vertical="center" wrapText="1"/>
    </xf>
    <xf numFmtId="38" fontId="65" fillId="0" borderId="84" xfId="79" applyNumberFormat="1" applyFont="1" applyFill="1" applyBorder="1" applyAlignment="1">
      <alignment horizontal="center" vertical="center" wrapText="1"/>
    </xf>
    <xf numFmtId="41" fontId="65" fillId="0" borderId="84" xfId="79" applyFont="1" applyFill="1" applyBorder="1" applyAlignment="1">
      <alignment horizontal="center" vertical="center" wrapText="1"/>
    </xf>
    <xf numFmtId="0" fontId="65" fillId="0" borderId="84" xfId="79" applyNumberFormat="1" applyFont="1" applyFill="1" applyBorder="1" applyAlignment="1">
      <alignment horizontal="center" vertical="center" wrapText="1"/>
    </xf>
    <xf numFmtId="180" fontId="68" fillId="0" borderId="84" xfId="45" applyNumberFormat="1" applyFont="1" applyBorder="1" applyAlignment="1">
      <alignment horizontal="center" vertical="center" wrapText="1"/>
    </xf>
    <xf numFmtId="180" fontId="51" fillId="0" borderId="84" xfId="57" quotePrefix="1" applyNumberFormat="1" applyFont="1" applyBorder="1" applyAlignment="1">
      <alignment horizontal="center" vertical="center" wrapText="1"/>
    </xf>
    <xf numFmtId="180" fontId="51" fillId="0" borderId="84" xfId="0" applyNumberFormat="1" applyFont="1" applyBorder="1" applyAlignment="1">
      <alignment horizontal="center" vertical="center" shrinkToFit="1"/>
    </xf>
    <xf numFmtId="0" fontId="55" fillId="0" borderId="84" xfId="0" applyFont="1" applyBorder="1" applyAlignment="1">
      <alignment horizontal="center" vertical="center"/>
    </xf>
    <xf numFmtId="180" fontId="51" fillId="0" borderId="84" xfId="59" applyNumberFormat="1" applyFont="1" applyFill="1" applyBorder="1" applyAlignment="1">
      <alignment horizontal="center" vertical="center" wrapText="1"/>
    </xf>
    <xf numFmtId="0" fontId="51" fillId="0" borderId="84" xfId="59" applyFont="1" applyFill="1" applyBorder="1" applyAlignment="1">
      <alignment horizontal="center" vertical="center" wrapText="1"/>
    </xf>
    <xf numFmtId="178" fontId="51" fillId="0" borderId="84" xfId="59" applyNumberFormat="1" applyFont="1" applyFill="1" applyBorder="1" applyAlignment="1">
      <alignment horizontal="center" vertical="center" wrapText="1"/>
    </xf>
    <xf numFmtId="180" fontId="57" fillId="0" borderId="84" xfId="57" applyNumberFormat="1" applyFont="1" applyBorder="1" applyAlignment="1">
      <alignment horizontal="center" vertical="center" wrapText="1"/>
    </xf>
    <xf numFmtId="0" fontId="54" fillId="0" borderId="84" xfId="53" applyNumberFormat="1" applyFont="1" applyFill="1" applyBorder="1" applyAlignment="1" applyProtection="1">
      <alignment horizontal="center" vertical="center" shrinkToFit="1"/>
    </xf>
    <xf numFmtId="0" fontId="54" fillId="0" borderId="84" xfId="53" applyNumberFormat="1" applyFont="1" applyFill="1" applyBorder="1" applyAlignment="1" applyProtection="1">
      <alignment horizontal="center" vertical="center" wrapText="1" shrinkToFit="1"/>
    </xf>
    <xf numFmtId="195" fontId="51" fillId="0" borderId="84" xfId="79" applyNumberFormat="1" applyFont="1" applyFill="1" applyBorder="1" applyAlignment="1">
      <alignment horizontal="center" vertical="center" wrapText="1"/>
    </xf>
    <xf numFmtId="195" fontId="68" fillId="0" borderId="84" xfId="79" applyNumberFormat="1" applyFont="1" applyFill="1" applyBorder="1" applyAlignment="1">
      <alignment horizontal="center" vertical="center" wrapText="1"/>
    </xf>
    <xf numFmtId="179" fontId="51" fillId="0" borderId="84" xfId="79" applyNumberFormat="1" applyFont="1" applyFill="1" applyBorder="1" applyAlignment="1">
      <alignment horizontal="center" vertical="center" shrinkToFit="1"/>
    </xf>
    <xf numFmtId="0" fontId="68" fillId="0" borderId="84" xfId="79" applyNumberFormat="1" applyFont="1" applyFill="1" applyBorder="1" applyAlignment="1">
      <alignment horizontal="center" vertical="center" wrapText="1"/>
    </xf>
    <xf numFmtId="0" fontId="35" fillId="0" borderId="0" xfId="45" applyFont="1" applyAlignment="1">
      <alignment wrapText="1"/>
    </xf>
    <xf numFmtId="3" fontId="51" fillId="0" borderId="16" xfId="45" applyNumberFormat="1" applyFont="1" applyBorder="1" applyAlignment="1">
      <alignment wrapText="1"/>
    </xf>
    <xf numFmtId="191" fontId="51" fillId="0" borderId="84" xfId="45" applyNumberFormat="1" applyFont="1" applyBorder="1" applyAlignment="1">
      <alignment horizontal="center" vertical="center"/>
    </xf>
    <xf numFmtId="177" fontId="51" fillId="0" borderId="84" xfId="45" applyNumberFormat="1" applyFont="1" applyBorder="1" applyAlignment="1">
      <alignment horizontal="center" vertical="center"/>
    </xf>
    <xf numFmtId="0" fontId="53" fillId="31" borderId="84" xfId="45" applyFont="1" applyFill="1" applyBorder="1" applyAlignment="1">
      <alignment horizontal="center" vertical="center" wrapText="1"/>
    </xf>
    <xf numFmtId="0" fontId="53" fillId="0" borderId="84" xfId="45" applyFont="1" applyBorder="1" applyAlignment="1">
      <alignment horizontal="center" vertical="center" wrapText="1"/>
    </xf>
    <xf numFmtId="180" fontId="53" fillId="0" borderId="84" xfId="45" applyNumberFormat="1" applyFont="1" applyBorder="1" applyAlignment="1">
      <alignment horizontal="center" vertical="center" wrapText="1"/>
    </xf>
    <xf numFmtId="0" fontId="51" fillId="0" borderId="84" xfId="45" applyFont="1" applyBorder="1" applyAlignment="1">
      <alignment horizontal="center" wrapText="1"/>
    </xf>
    <xf numFmtId="41" fontId="51" fillId="0" borderId="84" xfId="53" applyNumberFormat="1" applyFont="1" applyFill="1" applyBorder="1" applyAlignment="1" applyProtection="1">
      <alignment horizontal="center" vertical="center" wrapText="1"/>
    </xf>
    <xf numFmtId="0" fontId="51" fillId="0" borderId="84" xfId="45" quotePrefix="1" applyFont="1" applyBorder="1" applyAlignment="1">
      <alignment horizontal="center" wrapText="1"/>
    </xf>
    <xf numFmtId="0" fontId="51" fillId="0" borderId="84" xfId="79" applyNumberFormat="1" applyFont="1" applyFill="1" applyBorder="1" applyAlignment="1">
      <alignment horizontal="center" vertical="justify" wrapText="1"/>
    </xf>
    <xf numFmtId="0" fontId="51" fillId="0" borderId="84" xfId="45" applyFont="1" applyBorder="1" applyAlignment="1">
      <alignment horizontal="center" vertical="center" shrinkToFit="1"/>
    </xf>
    <xf numFmtId="0" fontId="51" fillId="0" borderId="84" xfId="45" quotePrefix="1" applyFont="1" applyBorder="1" applyAlignment="1">
      <alignment horizontal="center" vertical="center" shrinkToFit="1"/>
    </xf>
    <xf numFmtId="0" fontId="57" fillId="0" borderId="84" xfId="45" applyFont="1" applyBorder="1" applyAlignment="1">
      <alignment horizontal="center" wrapText="1"/>
    </xf>
    <xf numFmtId="180" fontId="53" fillId="0" borderId="84" xfId="79" applyNumberFormat="1" applyFont="1" applyFill="1" applyBorder="1" applyAlignment="1">
      <alignment horizontal="right" vertical="center" wrapText="1"/>
    </xf>
    <xf numFmtId="180" fontId="51" fillId="0" borderId="84" xfId="53" applyNumberFormat="1" applyFont="1" applyFill="1" applyBorder="1" applyAlignment="1" applyProtection="1">
      <alignment horizontal="center" vertical="center" wrapText="1"/>
    </xf>
    <xf numFmtId="41" fontId="68" fillId="0" borderId="84" xfId="79" applyFont="1" applyFill="1" applyBorder="1" applyAlignment="1">
      <alignment horizontal="center" vertical="center" wrapText="1"/>
    </xf>
    <xf numFmtId="41" fontId="30" fillId="0" borderId="84" xfId="79" quotePrefix="1" applyFont="1" applyFill="1" applyBorder="1" applyAlignment="1">
      <alignment horizontal="center" vertical="center" wrapText="1"/>
    </xf>
    <xf numFmtId="177" fontId="30" fillId="0" borderId="87" xfId="79" quotePrefix="1" applyNumberFormat="1" applyFont="1" applyFill="1" applyBorder="1" applyAlignment="1">
      <alignment horizontal="center" vertical="center" wrapText="1"/>
    </xf>
    <xf numFmtId="177" fontId="30" fillId="0" borderId="84" xfId="79" applyNumberFormat="1" applyFont="1" applyFill="1" applyBorder="1" applyAlignment="1">
      <alignment horizontal="center" vertical="center" wrapText="1"/>
    </xf>
    <xf numFmtId="177" fontId="71" fillId="0" borderId="84" xfId="53" applyNumberFormat="1" applyFont="1" applyFill="1" applyBorder="1" applyAlignment="1" applyProtection="1">
      <alignment horizontal="center" vertical="center" wrapText="1"/>
    </xf>
    <xf numFmtId="180" fontId="51" fillId="0" borderId="84" xfId="45" applyNumberFormat="1" applyFont="1" applyBorder="1" applyAlignment="1">
      <alignment horizontal="center" wrapText="1"/>
    </xf>
    <xf numFmtId="180" fontId="51" fillId="26" borderId="84" xfId="79" applyNumberFormat="1" applyFont="1" applyFill="1" applyBorder="1" applyAlignment="1">
      <alignment horizontal="center" vertical="center" wrapText="1"/>
    </xf>
    <xf numFmtId="41" fontId="51" fillId="26" borderId="84" xfId="79" applyFont="1" applyFill="1" applyBorder="1" applyAlignment="1">
      <alignment horizontal="center" vertical="center" wrapText="1"/>
    </xf>
    <xf numFmtId="176" fontId="51" fillId="26" borderId="84" xfId="79" applyNumberFormat="1" applyFont="1" applyFill="1" applyBorder="1" applyAlignment="1">
      <alignment horizontal="center" vertical="center" wrapText="1"/>
    </xf>
    <xf numFmtId="180" fontId="51" fillId="26" borderId="84" xfId="45" applyNumberFormat="1" applyFont="1" applyFill="1" applyBorder="1" applyAlignment="1">
      <alignment horizontal="center" vertical="center" wrapText="1"/>
    </xf>
    <xf numFmtId="185" fontId="51" fillId="0" borderId="84" xfId="79" applyNumberFormat="1" applyFont="1" applyFill="1" applyBorder="1" applyAlignment="1">
      <alignment horizontal="center" vertical="center" wrapText="1"/>
    </xf>
    <xf numFmtId="180" fontId="51" fillId="0" borderId="90" xfId="79" applyNumberFormat="1" applyFont="1" applyFill="1" applyBorder="1" applyAlignment="1">
      <alignment horizontal="center" vertical="center" wrapText="1"/>
    </xf>
    <xf numFmtId="191" fontId="51" fillId="0" borderId="84" xfId="0" applyNumberFormat="1" applyFont="1" applyBorder="1" applyAlignment="1">
      <alignment horizontal="center" vertical="center" wrapText="1"/>
    </xf>
    <xf numFmtId="180" fontId="51" fillId="0" borderId="16" xfId="45" applyNumberFormat="1" applyFont="1" applyBorder="1" applyAlignment="1">
      <alignment horizontal="center" vertical="center" shrinkToFit="1"/>
    </xf>
    <xf numFmtId="0" fontId="51" fillId="0" borderId="73" xfId="79" applyNumberFormat="1" applyFont="1" applyFill="1" applyBorder="1" applyAlignment="1">
      <alignment horizontal="center" vertical="center" wrapText="1"/>
    </xf>
    <xf numFmtId="0" fontId="30" fillId="0" borderId="91" xfId="79" applyNumberFormat="1" applyFont="1" applyFill="1" applyBorder="1" applyAlignment="1">
      <alignment horizontal="center" vertical="center" wrapText="1"/>
    </xf>
    <xf numFmtId="179" fontId="51" fillId="0" borderId="88" xfId="79" applyNumberFormat="1" applyFont="1" applyFill="1" applyBorder="1" applyAlignment="1">
      <alignment horizontal="center" vertical="center" wrapText="1"/>
    </xf>
    <xf numFmtId="179" fontId="51" fillId="0" borderId="90" xfId="79" applyNumberFormat="1" applyFont="1" applyFill="1" applyBorder="1" applyAlignment="1">
      <alignment horizontal="center" vertical="center" wrapText="1"/>
    </xf>
    <xf numFmtId="177" fontId="57" fillId="0" borderId="84" xfId="45" applyNumberFormat="1" applyFont="1" applyBorder="1" applyAlignment="1">
      <alignment horizontal="center" vertical="center" wrapText="1"/>
    </xf>
    <xf numFmtId="0" fontId="51" fillId="0" borderId="91" xfId="6" applyNumberFormat="1" applyFont="1" applyFill="1" applyBorder="1" applyAlignment="1" applyProtection="1">
      <alignment horizontal="center" vertical="center" wrapText="1"/>
    </xf>
    <xf numFmtId="179" fontId="51" fillId="0" borderId="84" xfId="6" applyNumberFormat="1" applyFont="1" applyFill="1" applyBorder="1" applyAlignment="1" applyProtection="1">
      <alignment horizontal="center" vertical="center" wrapText="1"/>
    </xf>
    <xf numFmtId="180" fontId="51" fillId="0" borderId="84" xfId="6" applyNumberFormat="1" applyFont="1" applyFill="1" applyBorder="1" applyAlignment="1" applyProtection="1">
      <alignment horizontal="center" vertical="center" wrapText="1"/>
    </xf>
    <xf numFmtId="41" fontId="51" fillId="0" borderId="84" xfId="6" applyNumberFormat="1" applyFont="1" applyFill="1" applyBorder="1" applyAlignment="1" applyProtection="1">
      <alignment horizontal="center" vertical="center" wrapText="1"/>
    </xf>
    <xf numFmtId="0" fontId="51" fillId="0" borderId="84" xfId="6" applyNumberFormat="1" applyFont="1" applyFill="1" applyBorder="1" applyAlignment="1" applyProtection="1">
      <alignment horizontal="center" vertical="center" wrapText="1"/>
    </xf>
    <xf numFmtId="0" fontId="3" fillId="0" borderId="84" xfId="45" applyFont="1" applyBorder="1" applyAlignment="1">
      <alignment horizontal="center" vertical="center" wrapText="1"/>
    </xf>
    <xf numFmtId="41" fontId="3" fillId="0" borderId="84" xfId="79" applyFont="1" applyFill="1" applyBorder="1" applyAlignment="1">
      <alignment horizontal="center" vertical="center" wrapText="1"/>
    </xf>
    <xf numFmtId="0" fontId="51" fillId="0" borderId="90" xfId="45" applyFont="1" applyBorder="1" applyAlignment="1">
      <alignment horizontal="center" vertical="center" wrapText="1"/>
    </xf>
    <xf numFmtId="0" fontId="51" fillId="0" borderId="91" xfId="33" applyNumberFormat="1" applyFont="1" applyFill="1" applyBorder="1" applyAlignment="1">
      <alignment horizontal="center" vertical="center" wrapText="1"/>
    </xf>
    <xf numFmtId="177" fontId="51" fillId="0" borderId="84" xfId="33" applyNumberFormat="1" applyFont="1" applyFill="1" applyBorder="1" applyAlignment="1">
      <alignment horizontal="center" vertical="center" wrapText="1"/>
    </xf>
    <xf numFmtId="179" fontId="51" fillId="0" borderId="84" xfId="33" applyNumberFormat="1" applyFont="1" applyFill="1" applyBorder="1" applyAlignment="1">
      <alignment horizontal="center" vertical="center" wrapText="1"/>
    </xf>
    <xf numFmtId="41" fontId="51" fillId="0" borderId="84" xfId="33" applyFont="1" applyFill="1" applyBorder="1" applyAlignment="1">
      <alignment horizontal="center" vertical="center" wrapText="1"/>
    </xf>
    <xf numFmtId="180" fontId="51" fillId="0" borderId="84" xfId="33" applyNumberFormat="1" applyFont="1" applyFill="1" applyBorder="1" applyAlignment="1">
      <alignment horizontal="center" vertical="center" wrapText="1"/>
    </xf>
    <xf numFmtId="0" fontId="3" fillId="0" borderId="91" xfId="79" applyNumberFormat="1" applyFont="1" applyFill="1" applyBorder="1" applyAlignment="1">
      <alignment horizontal="center" vertical="center" wrapText="1"/>
    </xf>
    <xf numFmtId="180" fontId="3" fillId="0" borderId="84" xfId="79" applyNumberFormat="1" applyFont="1" applyFill="1" applyBorder="1" applyAlignment="1">
      <alignment horizontal="center" vertical="center" wrapText="1"/>
    </xf>
    <xf numFmtId="179" fontId="51" fillId="0" borderId="89" xfId="79" applyNumberFormat="1" applyFont="1" applyFill="1" applyBorder="1" applyAlignment="1">
      <alignment horizontal="center" vertical="center" wrapText="1"/>
    </xf>
    <xf numFmtId="179" fontId="30" fillId="0" borderId="84" xfId="79" applyNumberFormat="1" applyFont="1" applyFill="1" applyBorder="1" applyAlignment="1">
      <alignment horizontal="center" vertical="center" wrapText="1"/>
    </xf>
    <xf numFmtId="179" fontId="30" fillId="0" borderId="87" xfId="79" quotePrefix="1" applyNumberFormat="1" applyFont="1" applyFill="1" applyBorder="1" applyAlignment="1">
      <alignment horizontal="center" vertical="center" wrapText="1"/>
    </xf>
    <xf numFmtId="191" fontId="66" fillId="0" borderId="84" xfId="79" applyNumberFormat="1" applyFont="1" applyFill="1" applyBorder="1" applyAlignment="1">
      <alignment horizontal="center" vertical="center" wrapText="1"/>
    </xf>
    <xf numFmtId="179" fontId="30" fillId="0" borderId="91" xfId="79" applyNumberFormat="1" applyFont="1" applyFill="1" applyBorder="1" applyAlignment="1">
      <alignment horizontal="center" vertical="center" wrapText="1"/>
    </xf>
    <xf numFmtId="179" fontId="54" fillId="0" borderId="84" xfId="53" applyNumberFormat="1" applyFont="1" applyFill="1" applyBorder="1" applyAlignment="1" applyProtection="1">
      <alignment horizontal="center" vertical="center" wrapText="1"/>
    </xf>
    <xf numFmtId="0" fontId="51" fillId="0" borderId="84" xfId="45" applyFont="1" applyBorder="1" applyAlignment="1">
      <alignment wrapText="1"/>
    </xf>
    <xf numFmtId="180" fontId="70" fillId="0" borderId="84" xfId="79" applyNumberFormat="1" applyFont="1" applyFill="1" applyBorder="1" applyAlignment="1">
      <alignment horizontal="center" vertical="center" wrapText="1"/>
    </xf>
    <xf numFmtId="3" fontId="75" fillId="0" borderId="0" xfId="0" applyNumberFormat="1" applyFont="1" applyAlignment="1">
      <alignment horizontal="center" vertical="center"/>
    </xf>
    <xf numFmtId="179" fontId="70" fillId="0" borderId="84" xfId="79" applyNumberFormat="1" applyFont="1" applyFill="1" applyBorder="1" applyAlignment="1">
      <alignment horizontal="center" vertical="center" wrapText="1"/>
    </xf>
    <xf numFmtId="179" fontId="3" fillId="0" borderId="84" xfId="79" applyNumberFormat="1" applyFont="1" applyFill="1" applyBorder="1" applyAlignment="1">
      <alignment horizontal="center" vertical="center" wrapText="1"/>
    </xf>
    <xf numFmtId="179" fontId="3" fillId="0" borderId="90" xfId="79" quotePrefix="1" applyNumberFormat="1" applyFont="1" applyFill="1" applyBorder="1" applyAlignment="1">
      <alignment horizontal="center" vertical="center" wrapText="1"/>
    </xf>
    <xf numFmtId="179" fontId="69" fillId="0" borderId="84" xfId="53" applyNumberFormat="1" applyFont="1" applyFill="1" applyBorder="1" applyAlignment="1" applyProtection="1">
      <alignment horizontal="center" vertical="center" wrapText="1"/>
    </xf>
    <xf numFmtId="179" fontId="54" fillId="0" borderId="76" xfId="53" applyNumberFormat="1" applyFont="1" applyFill="1" applyBorder="1" applyAlignment="1" applyProtection="1">
      <alignment horizontal="center" vertical="center" wrapText="1"/>
    </xf>
    <xf numFmtId="180" fontId="67" fillId="0" borderId="84" xfId="79" applyNumberFormat="1" applyFont="1" applyFill="1" applyBorder="1" applyAlignment="1">
      <alignment horizontal="center" vertical="center" wrapText="1"/>
    </xf>
    <xf numFmtId="41" fontId="3" fillId="0" borderId="90" xfId="79" quotePrefix="1" applyFont="1" applyFill="1" applyBorder="1" applyAlignment="1">
      <alignment horizontal="center" vertical="center" wrapText="1"/>
    </xf>
    <xf numFmtId="179" fontId="54" fillId="0" borderId="79" xfId="53" applyNumberFormat="1" applyFont="1" applyFill="1" applyBorder="1" applyAlignment="1" applyProtection="1">
      <alignment horizontal="center" vertical="center" wrapText="1"/>
    </xf>
    <xf numFmtId="179" fontId="51" fillId="0" borderId="87" xfId="79" quotePrefix="1" applyNumberFormat="1" applyFont="1" applyFill="1" applyBorder="1" applyAlignment="1">
      <alignment horizontal="center" vertical="center" wrapText="1"/>
    </xf>
    <xf numFmtId="180" fontId="51" fillId="0" borderId="84" xfId="79" applyNumberFormat="1" applyFont="1" applyFill="1" applyBorder="1" applyAlignment="1">
      <alignment horizontal="right" vertical="center" wrapText="1"/>
    </xf>
    <xf numFmtId="179" fontId="51" fillId="0" borderId="91" xfId="79" applyNumberFormat="1" applyFont="1" applyFill="1" applyBorder="1" applyAlignment="1">
      <alignment horizontal="center" vertical="center" wrapText="1"/>
    </xf>
    <xf numFmtId="0" fontId="35" fillId="0" borderId="84" xfId="45" applyFont="1" applyBorder="1" applyAlignment="1">
      <alignment wrapText="1"/>
    </xf>
    <xf numFmtId="179" fontId="74" fillId="0" borderId="84" xfId="79" applyNumberFormat="1" applyFont="1" applyFill="1" applyBorder="1" applyAlignment="1">
      <alignment horizontal="center" vertical="center" wrapText="1"/>
    </xf>
    <xf numFmtId="41" fontId="74" fillId="0" borderId="84" xfId="79" applyFont="1" applyFill="1" applyBorder="1" applyAlignment="1">
      <alignment horizontal="center" vertical="center" wrapText="1"/>
    </xf>
    <xf numFmtId="176" fontId="51" fillId="0" borderId="84" xfId="79" applyNumberFormat="1" applyFont="1" applyFill="1" applyBorder="1" applyAlignment="1">
      <alignment horizontal="right" vertical="center" wrapText="1"/>
    </xf>
    <xf numFmtId="41" fontId="67" fillId="0" borderId="84" xfId="79" applyFont="1" applyFill="1" applyBorder="1" applyAlignment="1">
      <alignment horizontal="center" vertical="center" wrapText="1"/>
    </xf>
    <xf numFmtId="0" fontId="51" fillId="0" borderId="84" xfId="79" applyNumberFormat="1" applyFont="1" applyFill="1" applyBorder="1" applyAlignment="1">
      <alignment horizontal="right" vertical="center" wrapText="1"/>
    </xf>
    <xf numFmtId="0" fontId="82" fillId="0" borderId="0" xfId="45" applyFont="1" applyAlignment="1">
      <alignment horizontal="center" vertical="center" wrapText="1"/>
    </xf>
    <xf numFmtId="177" fontId="51" fillId="0" borderId="84" xfId="79" applyNumberFormat="1" applyFont="1" applyFill="1" applyBorder="1" applyAlignment="1">
      <alignment horizontal="center" vertical="center" shrinkToFit="1"/>
    </xf>
    <xf numFmtId="180" fontId="66" fillId="0" borderId="84" xfId="79" applyNumberFormat="1" applyFont="1" applyFill="1" applyBorder="1" applyAlignment="1">
      <alignment horizontal="center" vertical="center" wrapText="1"/>
    </xf>
    <xf numFmtId="0" fontId="51" fillId="0" borderId="76" xfId="45" applyFont="1" applyBorder="1" applyAlignment="1">
      <alignment horizontal="center" vertical="center" wrapText="1"/>
    </xf>
    <xf numFmtId="180" fontId="51" fillId="0" borderId="76" xfId="45" applyNumberFormat="1" applyFont="1" applyBorder="1" applyAlignment="1">
      <alignment horizontal="center" vertical="center" wrapText="1"/>
    </xf>
    <xf numFmtId="0" fontId="35" fillId="0" borderId="0" xfId="45" applyFont="1" applyAlignment="1">
      <alignment horizontal="center" vertical="center" wrapText="1"/>
    </xf>
    <xf numFmtId="180" fontId="57" fillId="0" borderId="84" xfId="45" applyNumberFormat="1" applyFont="1" applyBorder="1" applyAlignment="1">
      <alignment horizontal="center" vertical="center" wrapText="1"/>
    </xf>
    <xf numFmtId="0" fontId="51" fillId="0" borderId="88" xfId="45" applyFont="1" applyBorder="1" applyAlignment="1">
      <alignment horizontal="center" vertical="center" wrapText="1"/>
    </xf>
    <xf numFmtId="177" fontId="51" fillId="0" borderId="76" xfId="45" applyNumberFormat="1" applyFont="1" applyBorder="1" applyAlignment="1">
      <alignment horizontal="center" vertical="center" wrapText="1"/>
    </xf>
    <xf numFmtId="0" fontId="51" fillId="0" borderId="89" xfId="45" applyFont="1" applyBorder="1" applyAlignment="1">
      <alignment horizontal="center" vertical="center" wrapText="1"/>
    </xf>
    <xf numFmtId="177" fontId="51" fillId="0" borderId="79" xfId="45" applyNumberFormat="1" applyFont="1" applyBorder="1" applyAlignment="1">
      <alignment horizontal="center" vertical="center" wrapText="1"/>
    </xf>
    <xf numFmtId="0" fontId="84" fillId="0" borderId="0" xfId="45" applyFont="1" applyAlignment="1">
      <alignment horizontal="center" vertical="center" wrapText="1"/>
    </xf>
    <xf numFmtId="179" fontId="53" fillId="31" borderId="76" xfId="79" applyNumberFormat="1" applyFont="1" applyFill="1" applyBorder="1" applyAlignment="1">
      <alignment horizontal="center" vertical="center" wrapText="1"/>
    </xf>
    <xf numFmtId="41" fontId="53" fillId="0" borderId="91" xfId="79" applyFont="1" applyFill="1" applyBorder="1" applyAlignment="1">
      <alignment horizontal="center" vertical="center" wrapText="1"/>
    </xf>
    <xf numFmtId="179" fontId="53" fillId="0" borderId="16" xfId="79" applyNumberFormat="1" applyFont="1" applyFill="1" applyBorder="1" applyAlignment="1">
      <alignment horizontal="center" vertical="center" wrapText="1"/>
    </xf>
    <xf numFmtId="41" fontId="57" fillId="0" borderId="84" xfId="79" applyFont="1" applyFill="1" applyBorder="1" applyAlignment="1">
      <alignment horizontal="center" vertical="center" wrapText="1"/>
    </xf>
    <xf numFmtId="179" fontId="57" fillId="0" borderId="84" xfId="79" applyNumberFormat="1" applyFont="1" applyFill="1" applyBorder="1" applyAlignment="1">
      <alignment horizontal="center" vertical="center" wrapText="1"/>
    </xf>
    <xf numFmtId="0" fontId="53" fillId="0" borderId="15" xfId="45" applyFont="1" applyBorder="1" applyAlignment="1">
      <alignment horizontal="center" vertical="center" wrapText="1"/>
    </xf>
    <xf numFmtId="0" fontId="53" fillId="31" borderId="76" xfId="45" applyFont="1" applyFill="1" applyBorder="1" applyAlignment="1">
      <alignment horizontal="center" vertical="center" wrapText="1"/>
    </xf>
    <xf numFmtId="0" fontId="53" fillId="0" borderId="91" xfId="45" applyFont="1" applyBorder="1" applyAlignment="1">
      <alignment horizontal="center" vertical="center" wrapText="1"/>
    </xf>
    <xf numFmtId="191" fontId="53" fillId="0" borderId="84" xfId="45" applyNumberFormat="1" applyFont="1" applyBorder="1" applyAlignment="1">
      <alignment horizontal="center" vertical="center" wrapText="1"/>
    </xf>
    <xf numFmtId="0" fontId="51" fillId="0" borderId="15" xfId="45" applyFont="1" applyBorder="1" applyAlignment="1">
      <alignment horizontal="center" vertical="center" wrapText="1"/>
    </xf>
    <xf numFmtId="0" fontId="53" fillId="0" borderId="16" xfId="45" applyFont="1" applyBorder="1" applyAlignment="1">
      <alignment horizontal="center" vertical="center" wrapText="1"/>
    </xf>
    <xf numFmtId="0" fontId="53" fillId="0" borderId="79" xfId="45" applyFont="1" applyBorder="1" applyAlignment="1">
      <alignment horizontal="center" vertical="center" wrapText="1"/>
    </xf>
    <xf numFmtId="179" fontId="53" fillId="0" borderId="87" xfId="79" quotePrefix="1" applyNumberFormat="1" applyFont="1" applyFill="1" applyBorder="1" applyAlignment="1">
      <alignment horizontal="center" vertical="center" wrapText="1"/>
    </xf>
    <xf numFmtId="41" fontId="53" fillId="31" borderId="16" xfId="79" applyFont="1" applyFill="1" applyBorder="1" applyAlignment="1">
      <alignment horizontal="center" vertical="center" wrapText="1"/>
    </xf>
    <xf numFmtId="41" fontId="53" fillId="0" borderId="84" xfId="79" applyFont="1" applyFill="1" applyBorder="1" applyAlignment="1">
      <alignment horizontal="center" vertical="justify" wrapText="1"/>
    </xf>
    <xf numFmtId="0" fontId="53" fillId="0" borderId="84" xfId="45" applyFont="1" applyBorder="1" applyAlignment="1">
      <alignment wrapText="1"/>
    </xf>
    <xf numFmtId="41" fontId="51" fillId="0" borderId="84" xfId="79" applyFont="1" applyFill="1" applyBorder="1" applyAlignment="1">
      <alignment horizontal="center" vertical="justify" wrapText="1"/>
    </xf>
    <xf numFmtId="189" fontId="51" fillId="0" borderId="84" xfId="79" applyNumberFormat="1" applyFont="1" applyFill="1" applyBorder="1" applyAlignment="1">
      <alignment horizontal="center" vertical="center" wrapText="1"/>
    </xf>
    <xf numFmtId="0" fontId="53" fillId="0" borderId="91" xfId="79" applyNumberFormat="1" applyFont="1" applyFill="1" applyBorder="1" applyAlignment="1">
      <alignment horizontal="center" vertical="center" wrapText="1"/>
    </xf>
    <xf numFmtId="180" fontId="53" fillId="0" borderId="79" xfId="79" applyNumberFormat="1" applyFont="1" applyFill="1" applyBorder="1" applyAlignment="1">
      <alignment horizontal="center" vertical="center" wrapText="1"/>
    </xf>
    <xf numFmtId="0" fontId="53" fillId="0" borderId="79" xfId="79" applyNumberFormat="1" applyFont="1" applyFill="1" applyBorder="1" applyAlignment="1">
      <alignment horizontal="center" vertical="center" wrapText="1"/>
    </xf>
    <xf numFmtId="41" fontId="51" fillId="0" borderId="88" xfId="79" applyFont="1" applyFill="1" applyBorder="1" applyAlignment="1">
      <alignment horizontal="center" vertical="center" wrapText="1"/>
    </xf>
    <xf numFmtId="0" fontId="51" fillId="0" borderId="76" xfId="53" applyNumberFormat="1" applyFont="1" applyFill="1" applyBorder="1" applyAlignment="1" applyProtection="1">
      <alignment horizontal="center" vertical="center" wrapText="1"/>
    </xf>
    <xf numFmtId="0" fontId="51" fillId="0" borderId="79" xfId="53" applyNumberFormat="1" applyFont="1" applyFill="1" applyBorder="1" applyAlignment="1" applyProtection="1">
      <alignment horizontal="center" vertical="center" wrapText="1"/>
    </xf>
    <xf numFmtId="179" fontId="51" fillId="0" borderId="79" xfId="79" quotePrefix="1" applyNumberFormat="1" applyFont="1" applyFill="1" applyBorder="1" applyAlignment="1">
      <alignment horizontal="center" vertical="center" wrapText="1"/>
    </xf>
    <xf numFmtId="177" fontId="30" fillId="0" borderId="91" xfId="79" applyNumberFormat="1" applyFont="1" applyFill="1" applyBorder="1" applyAlignment="1">
      <alignment horizontal="center" vertical="center" wrapText="1"/>
    </xf>
    <xf numFmtId="177" fontId="30" fillId="0" borderId="84" xfId="29" applyNumberFormat="1" applyFont="1" applyFill="1" applyBorder="1" applyAlignment="1">
      <alignment horizontal="center" vertical="center" wrapText="1"/>
    </xf>
    <xf numFmtId="177" fontId="30" fillId="0" borderId="79" xfId="79" applyNumberFormat="1" applyFont="1" applyFill="1" applyBorder="1" applyAlignment="1">
      <alignment horizontal="center" vertical="center" wrapText="1"/>
    </xf>
    <xf numFmtId="180" fontId="51" fillId="0" borderId="87" xfId="79" applyNumberFormat="1" applyFont="1" applyFill="1" applyBorder="1" applyAlignment="1">
      <alignment horizontal="center" vertical="center" wrapText="1"/>
    </xf>
    <xf numFmtId="191" fontId="51" fillId="0" borderId="84" xfId="79" applyNumberFormat="1" applyFont="1" applyFill="1" applyBorder="1" applyAlignment="1">
      <alignment horizontal="center" vertical="center" wrapText="1" shrinkToFit="1"/>
    </xf>
    <xf numFmtId="0" fontId="51" fillId="0" borderId="84" xfId="45" applyFont="1" applyBorder="1" applyAlignment="1">
      <alignment vertical="center" wrapText="1"/>
    </xf>
    <xf numFmtId="182" fontId="51" fillId="0" borderId="84" xfId="79" applyNumberFormat="1" applyFont="1" applyFill="1" applyBorder="1" applyAlignment="1">
      <alignment horizontal="right" vertical="center" wrapText="1"/>
    </xf>
    <xf numFmtId="181" fontId="51" fillId="0" borderId="84" xfId="79" applyNumberFormat="1" applyFont="1" applyFill="1" applyBorder="1" applyAlignment="1">
      <alignment horizontal="center" vertical="center" wrapText="1"/>
    </xf>
    <xf numFmtId="180" fontId="56" fillId="0" borderId="84" xfId="79" applyNumberFormat="1" applyFont="1" applyFill="1" applyBorder="1" applyAlignment="1">
      <alignment horizontal="center" vertical="center" wrapText="1"/>
    </xf>
    <xf numFmtId="0" fontId="70" fillId="0" borderId="76" xfId="45" applyFont="1" applyBorder="1" applyAlignment="1">
      <alignment horizontal="center" vertical="center" wrapText="1"/>
    </xf>
    <xf numFmtId="180" fontId="51" fillId="0" borderId="84" xfId="55" applyNumberFormat="1" applyFont="1" applyFill="1" applyBorder="1" applyAlignment="1">
      <alignment horizontal="center" vertical="center" wrapText="1"/>
    </xf>
    <xf numFmtId="180" fontId="53" fillId="0" borderId="79" xfId="45" applyNumberFormat="1" applyFont="1" applyBorder="1" applyAlignment="1">
      <alignment horizontal="center" vertical="center" wrapText="1"/>
    </xf>
    <xf numFmtId="180" fontId="51" fillId="0" borderId="84" xfId="79" applyNumberFormat="1" applyFont="1" applyFill="1" applyBorder="1" applyAlignment="1" applyProtection="1">
      <alignment horizontal="center" vertical="center" wrapText="1" shrinkToFit="1"/>
    </xf>
    <xf numFmtId="41" fontId="53" fillId="0" borderId="90" xfId="79" quotePrefix="1" applyFont="1" applyFill="1" applyBorder="1" applyAlignment="1">
      <alignment horizontal="center" vertical="center" wrapText="1"/>
    </xf>
    <xf numFmtId="180" fontId="51" fillId="0" borderId="91" xfId="45" applyNumberFormat="1" applyFont="1" applyBorder="1" applyAlignment="1">
      <alignment horizontal="center" vertical="center" wrapText="1"/>
    </xf>
    <xf numFmtId="180" fontId="51" fillId="0" borderId="84" xfId="79" applyNumberFormat="1" applyFont="1" applyFill="1" applyBorder="1" applyAlignment="1">
      <alignment vertical="center" wrapText="1"/>
    </xf>
    <xf numFmtId="41" fontId="30" fillId="0" borderId="84" xfId="79" applyFont="1" applyFill="1" applyBorder="1" applyAlignment="1">
      <alignment horizontal="right" vertical="center" wrapText="1" shrinkToFit="1"/>
    </xf>
    <xf numFmtId="0" fontId="51" fillId="0" borderId="91" xfId="0" applyFont="1" applyBorder="1" applyAlignment="1">
      <alignment horizontal="center" vertical="center" wrapText="1"/>
    </xf>
    <xf numFmtId="0" fontId="51" fillId="0" borderId="88" xfId="0" applyFont="1" applyBorder="1" applyAlignment="1">
      <alignment horizontal="center" vertical="center" wrapText="1"/>
    </xf>
    <xf numFmtId="0" fontId="55" fillId="0" borderId="84" xfId="0" applyFont="1" applyBorder="1" applyAlignment="1">
      <alignment horizontal="center" vertical="center" wrapText="1"/>
    </xf>
    <xf numFmtId="180" fontId="51" fillId="0" borderId="84" xfId="79" applyNumberFormat="1" applyFont="1" applyFill="1" applyBorder="1" applyAlignment="1">
      <alignment horizontal="left" vertical="center" wrapText="1"/>
    </xf>
    <xf numFmtId="180" fontId="51" fillId="0" borderId="84" xfId="0" applyNumberFormat="1" applyFont="1" applyBorder="1" applyAlignment="1">
      <alignment horizontal="center" vertical="center" wrapText="1"/>
    </xf>
    <xf numFmtId="180" fontId="68" fillId="0" borderId="84" xfId="79" applyNumberFormat="1" applyFont="1" applyFill="1" applyBorder="1" applyAlignment="1">
      <alignment horizontal="center" vertical="center" wrapText="1"/>
    </xf>
    <xf numFmtId="0" fontId="51" fillId="0" borderId="84" xfId="79" applyNumberFormat="1" applyFont="1" applyFill="1" applyBorder="1" applyAlignment="1">
      <alignment horizontal="center" vertical="center"/>
    </xf>
    <xf numFmtId="177" fontId="53" fillId="0" borderId="84" xfId="45" applyNumberFormat="1" applyFont="1" applyBorder="1" applyAlignment="1">
      <alignment horizontal="center" vertical="center" wrapText="1"/>
    </xf>
    <xf numFmtId="0" fontId="54" fillId="0" borderId="84" xfId="53" applyNumberFormat="1" applyFont="1" applyFill="1" applyBorder="1" applyAlignment="1" applyProtection="1">
      <alignment horizontal="center" vertical="top" wrapText="1"/>
    </xf>
    <xf numFmtId="194" fontId="51" fillId="26" borderId="84" xfId="79" applyNumberFormat="1" applyFont="1" applyFill="1" applyBorder="1" applyAlignment="1">
      <alignment horizontal="center" vertical="center" wrapText="1"/>
    </xf>
    <xf numFmtId="182" fontId="51" fillId="26" borderId="84" xfId="79" applyNumberFormat="1" applyFont="1" applyFill="1" applyBorder="1" applyAlignment="1">
      <alignment horizontal="center" vertical="center" wrapText="1"/>
    </xf>
    <xf numFmtId="3" fontId="51" fillId="0" borderId="84" xfId="56" applyNumberFormat="1" applyFont="1" applyBorder="1" applyAlignment="1">
      <alignment horizontal="center" vertical="center"/>
    </xf>
    <xf numFmtId="0" fontId="51" fillId="26" borderId="84" xfId="45" applyFont="1" applyFill="1" applyBorder="1" applyAlignment="1">
      <alignment horizontal="center" vertical="center" wrapText="1"/>
    </xf>
    <xf numFmtId="3" fontId="51" fillId="26" borderId="84" xfId="45" applyNumberFormat="1" applyFont="1" applyFill="1" applyBorder="1" applyAlignment="1">
      <alignment horizontal="center" vertical="center" wrapText="1"/>
    </xf>
    <xf numFmtId="180" fontId="51" fillId="0" borderId="54" xfId="45" applyNumberFormat="1" applyFont="1" applyBorder="1" applyAlignment="1">
      <alignment horizontal="center" vertical="center" wrapText="1"/>
    </xf>
    <xf numFmtId="0" fontId="82" fillId="0" borderId="0" xfId="45" applyFont="1" applyAlignment="1">
      <alignment wrapText="1"/>
    </xf>
    <xf numFmtId="194" fontId="54" fillId="0" borderId="84" xfId="53" applyNumberFormat="1" applyFont="1" applyFill="1" applyBorder="1" applyAlignment="1" applyProtection="1">
      <alignment horizontal="center" vertical="center" wrapText="1"/>
    </xf>
    <xf numFmtId="194" fontId="54" fillId="26" borderId="84" xfId="53" applyNumberFormat="1" applyFont="1" applyFill="1" applyBorder="1" applyAlignment="1" applyProtection="1">
      <alignment horizontal="center" vertical="center" wrapText="1"/>
    </xf>
    <xf numFmtId="180" fontId="51" fillId="26" borderId="84" xfId="79" applyNumberFormat="1" applyFont="1" applyFill="1" applyBorder="1" applyAlignment="1">
      <alignment horizontal="right" vertical="center" wrapText="1"/>
    </xf>
    <xf numFmtId="194" fontId="51" fillId="26" borderId="84" xfId="79" applyNumberFormat="1" applyFont="1" applyFill="1" applyBorder="1" applyAlignment="1">
      <alignment horizontal="right" vertical="center" wrapText="1"/>
    </xf>
    <xf numFmtId="182" fontId="51" fillId="26" borderId="84" xfId="79" applyNumberFormat="1" applyFont="1" applyFill="1" applyBorder="1" applyAlignment="1">
      <alignment horizontal="right" vertical="center" wrapText="1"/>
    </xf>
    <xf numFmtId="49" fontId="51" fillId="26" borderId="84" xfId="79" applyNumberFormat="1" applyFont="1" applyFill="1" applyBorder="1" applyAlignment="1">
      <alignment horizontal="center" vertical="center" wrapText="1"/>
    </xf>
    <xf numFmtId="49" fontId="54" fillId="26" borderId="84" xfId="53" applyNumberFormat="1" applyFont="1" applyFill="1" applyBorder="1" applyAlignment="1" applyProtection="1">
      <alignment horizontal="center" vertical="center" wrapText="1"/>
    </xf>
    <xf numFmtId="0" fontId="51" fillId="26" borderId="84" xfId="45" applyFont="1" applyFill="1" applyBorder="1" applyAlignment="1">
      <alignment vertical="center" wrapText="1"/>
    </xf>
    <xf numFmtId="180" fontId="51" fillId="26" borderId="76" xfId="45" applyNumberFormat="1" applyFont="1" applyFill="1" applyBorder="1" applyAlignment="1">
      <alignment horizontal="center" vertical="center" wrapText="1"/>
    </xf>
    <xf numFmtId="0" fontId="51" fillId="26" borderId="76" xfId="45" applyFont="1" applyFill="1" applyBorder="1" applyAlignment="1">
      <alignment horizontal="center" vertical="center" wrapText="1"/>
    </xf>
    <xf numFmtId="49" fontId="54" fillId="0" borderId="84" xfId="53" applyNumberFormat="1" applyFont="1" applyFill="1" applyBorder="1" applyAlignment="1" applyProtection="1">
      <alignment horizontal="center" vertical="center" wrapText="1"/>
    </xf>
    <xf numFmtId="194" fontId="51" fillId="0" borderId="84" xfId="79" applyNumberFormat="1" applyFont="1" applyFill="1" applyBorder="1" applyAlignment="1">
      <alignment horizontal="right" vertical="center" wrapText="1"/>
    </xf>
    <xf numFmtId="187" fontId="51" fillId="0" borderId="84" xfId="79" applyNumberFormat="1" applyFont="1" applyFill="1" applyBorder="1" applyAlignment="1">
      <alignment horizontal="center" vertical="center" wrapText="1"/>
    </xf>
    <xf numFmtId="178" fontId="51" fillId="26" borderId="84" xfId="79" applyNumberFormat="1" applyFont="1" applyFill="1" applyBorder="1" applyAlignment="1">
      <alignment horizontal="center" vertical="center" wrapText="1"/>
    </xf>
    <xf numFmtId="177" fontId="51" fillId="0" borderId="84" xfId="45" applyNumberFormat="1" applyFont="1" applyBorder="1" applyAlignment="1">
      <alignment horizontal="center" vertical="center" shrinkToFit="1"/>
    </xf>
    <xf numFmtId="41" fontId="51" fillId="0" borderId="98" xfId="79" quotePrefix="1" applyFont="1" applyFill="1" applyBorder="1" applyAlignment="1">
      <alignment horizontal="center" vertical="center" wrapText="1"/>
    </xf>
    <xf numFmtId="49" fontId="51" fillId="0" borderId="76" xfId="79" applyNumberFormat="1" applyFont="1" applyFill="1" applyBorder="1" applyAlignment="1">
      <alignment horizontal="center" vertical="center" wrapText="1"/>
    </xf>
    <xf numFmtId="194" fontId="51" fillId="0" borderId="84" xfId="79" applyNumberFormat="1" applyFont="1" applyFill="1" applyBorder="1" applyAlignment="1">
      <alignment horizontal="left" vertical="center" wrapText="1"/>
    </xf>
    <xf numFmtId="176" fontId="51" fillId="0" borderId="84" xfId="79" applyNumberFormat="1" applyFont="1" applyFill="1" applyBorder="1" applyAlignment="1">
      <alignment horizontal="center" vertical="center"/>
    </xf>
    <xf numFmtId="0" fontId="51" fillId="0" borderId="84" xfId="47" applyFont="1" applyBorder="1" applyAlignment="1">
      <alignment horizontal="center" vertical="center" wrapText="1"/>
    </xf>
    <xf numFmtId="180" fontId="51" fillId="0" borderId="84" xfId="47" applyNumberFormat="1" applyFont="1" applyBorder="1" applyAlignment="1">
      <alignment horizontal="center" vertical="center" wrapText="1"/>
    </xf>
    <xf numFmtId="0" fontId="54" fillId="26" borderId="84" xfId="53" applyNumberFormat="1" applyFont="1" applyFill="1" applyBorder="1" applyAlignment="1" applyProtection="1">
      <alignment horizontal="center" vertical="center" wrapText="1"/>
    </xf>
    <xf numFmtId="194" fontId="53" fillId="0" borderId="84" xfId="79" applyNumberFormat="1" applyFont="1" applyFill="1" applyBorder="1" applyAlignment="1">
      <alignment horizontal="center" vertical="center" wrapText="1"/>
    </xf>
    <xf numFmtId="194" fontId="81" fillId="0" borderId="84" xfId="53" applyNumberFormat="1" applyFont="1" applyFill="1" applyBorder="1" applyAlignment="1" applyProtection="1">
      <alignment horizontal="center" vertical="center" wrapText="1"/>
    </xf>
    <xf numFmtId="180" fontId="51" fillId="0" borderId="84" xfId="45" applyNumberFormat="1" applyFont="1" applyBorder="1" applyAlignment="1">
      <alignment vertical="center" wrapText="1"/>
    </xf>
    <xf numFmtId="0" fontId="51" fillId="0" borderId="79" xfId="79" applyNumberFormat="1" applyFont="1" applyFill="1" applyBorder="1" applyAlignment="1">
      <alignment vertical="center" wrapText="1"/>
    </xf>
    <xf numFmtId="0" fontId="30" fillId="0" borderId="84" xfId="57" applyFont="1" applyBorder="1" applyAlignment="1">
      <alignment horizontal="center" vertical="center" wrapText="1"/>
    </xf>
    <xf numFmtId="41" fontId="53" fillId="31" borderId="94" xfId="79" applyFont="1" applyFill="1" applyBorder="1" applyAlignment="1">
      <alignment horizontal="center" vertical="center" wrapText="1"/>
    </xf>
    <xf numFmtId="182" fontId="53" fillId="0" borderId="84" xfId="79" applyNumberFormat="1" applyFont="1" applyFill="1" applyBorder="1" applyAlignment="1">
      <alignment horizontal="center" vertical="center" wrapText="1"/>
    </xf>
    <xf numFmtId="0" fontId="53" fillId="0" borderId="54" xfId="79" applyNumberFormat="1" applyFont="1" applyFill="1" applyBorder="1" applyAlignment="1">
      <alignment horizontal="center" vertical="center" wrapText="1"/>
    </xf>
    <xf numFmtId="0" fontId="57" fillId="0" borderId="84" xfId="79" applyNumberFormat="1" applyFont="1" applyFill="1" applyBorder="1" applyAlignment="1">
      <alignment horizontal="center" vertical="center" wrapText="1" shrinkToFit="1"/>
    </xf>
    <xf numFmtId="0" fontId="51" fillId="0" borderId="96" xfId="79" applyNumberFormat="1" applyFont="1" applyFill="1" applyBorder="1" applyAlignment="1">
      <alignment horizontal="center" vertical="center" wrapText="1"/>
    </xf>
    <xf numFmtId="180" fontId="70" fillId="0" borderId="84" xfId="79" applyNumberFormat="1" applyFont="1" applyFill="1" applyBorder="1" applyAlignment="1">
      <alignment horizontal="center" vertical="center" shrinkToFit="1"/>
    </xf>
    <xf numFmtId="41" fontId="51" fillId="0" borderId="75" xfId="79" applyFont="1" applyFill="1" applyBorder="1" applyAlignment="1">
      <alignment horizontal="center" vertical="center" wrapText="1"/>
    </xf>
    <xf numFmtId="0" fontId="66" fillId="31" borderId="76" xfId="79" applyNumberFormat="1" applyFont="1" applyFill="1" applyBorder="1" applyAlignment="1">
      <alignment horizontal="center" vertical="center" wrapText="1"/>
    </xf>
    <xf numFmtId="0" fontId="66" fillId="0" borderId="84" xfId="79" applyNumberFormat="1" applyFont="1" applyFill="1" applyBorder="1" applyAlignment="1">
      <alignment horizontal="center" vertical="center" wrapText="1"/>
    </xf>
    <xf numFmtId="41" fontId="66" fillId="0" borderId="84" xfId="79" applyFont="1" applyFill="1" applyBorder="1" applyAlignment="1">
      <alignment horizontal="right" vertical="center" wrapText="1"/>
    </xf>
    <xf numFmtId="180" fontId="66" fillId="0" borderId="84" xfId="79" applyNumberFormat="1" applyFont="1" applyFill="1" applyBorder="1" applyAlignment="1">
      <alignment horizontal="right" vertical="center" wrapText="1"/>
    </xf>
    <xf numFmtId="41" fontId="66" fillId="0" borderId="84" xfId="79" applyFont="1" applyFill="1" applyBorder="1" applyAlignment="1">
      <alignment horizontal="center" vertical="center" wrapText="1"/>
    </xf>
    <xf numFmtId="0" fontId="66" fillId="0" borderId="84" xfId="45" applyFont="1" applyBorder="1" applyAlignment="1">
      <alignment wrapText="1"/>
    </xf>
    <xf numFmtId="0" fontId="66" fillId="0" borderId="84" xfId="45" applyFont="1" applyBorder="1" applyAlignment="1">
      <alignment horizontal="center" vertical="center" wrapText="1"/>
    </xf>
    <xf numFmtId="41" fontId="51" fillId="0" borderId="84" xfId="79" applyFont="1" applyFill="1" applyBorder="1" applyAlignment="1">
      <alignment horizontal="right" vertical="center" wrapText="1" shrinkToFit="1"/>
    </xf>
    <xf numFmtId="0" fontId="66" fillId="0" borderId="84" xfId="45" applyFont="1" applyBorder="1" applyAlignment="1">
      <alignment horizontal="center" vertical="center"/>
    </xf>
    <xf numFmtId="180" fontId="66" fillId="0" borderId="79" xfId="79" applyNumberFormat="1" applyFont="1" applyFill="1" applyBorder="1" applyAlignment="1">
      <alignment horizontal="center" vertical="center" wrapText="1"/>
    </xf>
    <xf numFmtId="41" fontId="53" fillId="31" borderId="76" xfId="79" applyFont="1" applyFill="1" applyBorder="1" applyAlignment="1">
      <alignment horizontal="center" vertical="center" wrapText="1"/>
    </xf>
    <xf numFmtId="49" fontId="53" fillId="0" borderId="84" xfId="79" applyNumberFormat="1" applyFont="1" applyFill="1" applyBorder="1" applyAlignment="1">
      <alignment horizontal="center" vertical="center" wrapText="1"/>
    </xf>
    <xf numFmtId="49" fontId="81" fillId="0" borderId="84" xfId="53" applyNumberFormat="1" applyFont="1" applyFill="1" applyBorder="1" applyAlignment="1" applyProtection="1">
      <alignment horizontal="center" vertical="center" wrapText="1"/>
    </xf>
    <xf numFmtId="176" fontId="53" fillId="0" borderId="84" xfId="79" applyNumberFormat="1" applyFont="1" applyFill="1" applyBorder="1" applyAlignment="1">
      <alignment horizontal="center" vertical="center" wrapText="1"/>
    </xf>
    <xf numFmtId="13" fontId="51" fillId="0" borderId="84" xfId="79" applyNumberFormat="1" applyFont="1" applyFill="1" applyBorder="1" applyAlignment="1">
      <alignment horizontal="center" vertical="center" wrapText="1"/>
    </xf>
    <xf numFmtId="0" fontId="54" fillId="0" borderId="84" xfId="44" applyNumberFormat="1" applyFont="1" applyFill="1" applyBorder="1" applyAlignment="1">
      <alignment horizontal="center" vertical="center" wrapText="1"/>
    </xf>
    <xf numFmtId="182" fontId="53" fillId="0" borderId="84" xfId="79" applyNumberFormat="1" applyFont="1" applyFill="1" applyBorder="1" applyAlignment="1">
      <alignment horizontal="right" vertical="center" wrapText="1"/>
    </xf>
    <xf numFmtId="187" fontId="53" fillId="0" borderId="84" xfId="79" applyNumberFormat="1" applyFont="1" applyFill="1" applyBorder="1" applyAlignment="1">
      <alignment horizontal="center" vertical="center" wrapText="1"/>
    </xf>
    <xf numFmtId="41" fontId="51" fillId="0" borderId="79" xfId="79" applyFont="1" applyFill="1" applyBorder="1" applyAlignment="1">
      <alignment horizontal="right" vertical="center" wrapText="1"/>
    </xf>
    <xf numFmtId="180" fontId="30" fillId="0" borderId="0" xfId="45" applyNumberFormat="1" applyFont="1" applyAlignment="1">
      <alignment horizontal="center" vertical="center" wrapText="1"/>
    </xf>
    <xf numFmtId="180" fontId="51" fillId="0" borderId="34" xfId="45" applyNumberFormat="1" applyFont="1" applyBorder="1" applyAlignment="1">
      <alignment horizontal="center" vertical="center" wrapText="1"/>
    </xf>
    <xf numFmtId="189" fontId="51" fillId="0" borderId="84" xfId="0" applyNumberFormat="1" applyFont="1" applyBorder="1" applyAlignment="1">
      <alignment horizontal="center" vertical="center" shrinkToFit="1"/>
    </xf>
    <xf numFmtId="189" fontId="51" fillId="0" borderId="79" xfId="0" applyNumberFormat="1" applyFont="1" applyBorder="1" applyAlignment="1">
      <alignment horizontal="center" vertical="center" shrinkToFit="1"/>
    </xf>
    <xf numFmtId="0" fontId="28" fillId="0" borderId="11" xfId="45" applyFont="1" applyBorder="1" applyAlignment="1">
      <alignment horizontal="center" vertical="center" wrapText="1"/>
    </xf>
    <xf numFmtId="177" fontId="28" fillId="0" borderId="0" xfId="45" applyNumberFormat="1" applyFont="1" applyAlignment="1">
      <alignment horizontal="center" vertical="center" wrapText="1"/>
    </xf>
    <xf numFmtId="180" fontId="28" fillId="0" borderId="0" xfId="45" applyNumberFormat="1" applyFont="1" applyAlignment="1">
      <alignment horizontal="center" vertical="center" wrapText="1"/>
    </xf>
    <xf numFmtId="177" fontId="3" fillId="0" borderId="0" xfId="45" applyNumberFormat="1" applyFont="1" applyAlignment="1">
      <alignment horizontal="center" vertical="center" wrapText="1"/>
    </xf>
    <xf numFmtId="191" fontId="51" fillId="0" borderId="84" xfId="45" applyNumberFormat="1" applyFont="1" applyBorder="1" applyAlignment="1">
      <alignment horizontal="center" vertical="center" wrapText="1" shrinkToFit="1"/>
    </xf>
    <xf numFmtId="177" fontId="51" fillId="0" borderId="84" xfId="79" quotePrefix="1" applyNumberFormat="1" applyFont="1" applyFill="1" applyBorder="1" applyAlignment="1">
      <alignment horizontal="center" vertical="center" wrapText="1"/>
    </xf>
    <xf numFmtId="0" fontId="51" fillId="0" borderId="79" xfId="45" applyFont="1" applyBorder="1" applyAlignment="1">
      <alignment wrapText="1"/>
    </xf>
    <xf numFmtId="41" fontId="53" fillId="0" borderId="79" xfId="79" applyFont="1" applyFill="1" applyBorder="1" applyAlignment="1">
      <alignment horizontal="center" vertical="center" wrapText="1"/>
    </xf>
    <xf numFmtId="41" fontId="66" fillId="0" borderId="79" xfId="79" applyFont="1" applyFill="1" applyBorder="1" applyAlignment="1">
      <alignment horizontal="center" vertical="center" wrapText="1"/>
    </xf>
    <xf numFmtId="177" fontId="66" fillId="31" borderId="76" xfId="79" applyNumberFormat="1" applyFont="1" applyFill="1" applyBorder="1" applyAlignment="1">
      <alignment horizontal="center" vertical="center" wrapText="1"/>
    </xf>
    <xf numFmtId="177" fontId="66" fillId="0" borderId="84" xfId="79" applyNumberFormat="1" applyFont="1" applyFill="1" applyBorder="1" applyAlignment="1">
      <alignment horizontal="center" vertical="center" wrapText="1"/>
    </xf>
    <xf numFmtId="177" fontId="66" fillId="0" borderId="84" xfId="45" applyNumberFormat="1" applyFont="1" applyBorder="1" applyAlignment="1">
      <alignment horizontal="center" vertical="center" wrapText="1"/>
    </xf>
    <xf numFmtId="177" fontId="30" fillId="0" borderId="79" xfId="45" applyNumberFormat="1" applyFont="1" applyBorder="1" applyAlignment="1">
      <alignment wrapText="1"/>
    </xf>
    <xf numFmtId="9" fontId="51" fillId="0" borderId="84" xfId="29" applyFont="1" applyFill="1" applyBorder="1" applyAlignment="1">
      <alignment horizontal="center" vertical="center" wrapText="1"/>
    </xf>
    <xf numFmtId="41" fontId="51" fillId="0" borderId="84" xfId="79" applyFont="1" applyFill="1" applyBorder="1" applyAlignment="1">
      <alignment horizontal="left" vertical="center" wrapText="1"/>
    </xf>
    <xf numFmtId="41" fontId="53" fillId="0" borderId="84" xfId="79" applyFont="1" applyFill="1" applyBorder="1" applyAlignment="1">
      <alignment horizontal="center" vertical="center" wrapText="1" shrinkToFit="1"/>
    </xf>
    <xf numFmtId="0" fontId="55" fillId="0" borderId="16" xfId="0" applyFont="1" applyBorder="1" applyAlignment="1">
      <alignment horizontal="center" vertical="center" wrapText="1"/>
    </xf>
    <xf numFmtId="3" fontId="51" fillId="0" borderId="84" xfId="0" applyNumberFormat="1" applyFont="1" applyBorder="1" applyAlignment="1">
      <alignment horizontal="center" vertical="center"/>
    </xf>
    <xf numFmtId="180" fontId="51" fillId="0" borderId="84" xfId="0" applyNumberFormat="1" applyFont="1" applyBorder="1" applyAlignment="1">
      <alignment horizontal="center" vertical="center"/>
    </xf>
    <xf numFmtId="0" fontId="55" fillId="0" borderId="79" xfId="0" applyFont="1" applyBorder="1" applyAlignment="1">
      <alignment horizontal="center" vertical="center" wrapText="1"/>
    </xf>
    <xf numFmtId="0" fontId="30" fillId="0" borderId="79" xfId="45" applyFont="1" applyBorder="1" applyAlignment="1">
      <alignment horizontal="center" wrapText="1"/>
    </xf>
    <xf numFmtId="41" fontId="54" fillId="26" borderId="84" xfId="53" applyNumberFormat="1" applyFont="1" applyFill="1" applyBorder="1" applyAlignment="1" applyProtection="1">
      <alignment horizontal="center" vertical="center" wrapText="1"/>
    </xf>
    <xf numFmtId="41" fontId="51" fillId="26" borderId="84" xfId="79" applyFont="1" applyFill="1" applyBorder="1" applyAlignment="1">
      <alignment horizontal="center" vertical="center" shrinkToFit="1"/>
    </xf>
    <xf numFmtId="41" fontId="51" fillId="0" borderId="84" xfId="79" quotePrefix="1" applyFont="1" applyFill="1" applyBorder="1" applyAlignment="1">
      <alignment horizontal="center" vertical="center" wrapText="1" shrinkToFit="1"/>
    </xf>
    <xf numFmtId="0" fontId="51" fillId="26" borderId="84" xfId="79" applyNumberFormat="1" applyFont="1" applyFill="1" applyBorder="1" applyAlignment="1">
      <alignment horizontal="center" vertical="center" wrapText="1" shrinkToFit="1"/>
    </xf>
    <xf numFmtId="41" fontId="51" fillId="26" borderId="84" xfId="79" applyFont="1" applyFill="1" applyBorder="1" applyAlignment="1">
      <alignment horizontal="center" vertical="center" wrapText="1" shrinkToFit="1"/>
    </xf>
    <xf numFmtId="41" fontId="51" fillId="26" borderId="84" xfId="79" quotePrefix="1" applyFont="1" applyFill="1" applyBorder="1" applyAlignment="1">
      <alignment horizontal="center" vertical="center" wrapText="1" shrinkToFit="1"/>
    </xf>
    <xf numFmtId="0" fontId="51" fillId="26" borderId="84" xfId="45" applyFont="1" applyFill="1" applyBorder="1" applyAlignment="1">
      <alignment wrapText="1"/>
    </xf>
    <xf numFmtId="41" fontId="68" fillId="0" borderId="84" xfId="79" applyFont="1" applyFill="1" applyBorder="1" applyAlignment="1">
      <alignment horizontal="center" vertical="center" wrapText="1" shrinkToFit="1"/>
    </xf>
    <xf numFmtId="180" fontId="51" fillId="0" borderId="84" xfId="79" applyNumberFormat="1" applyFont="1" applyFill="1" applyBorder="1" applyAlignment="1">
      <alignment horizontal="right" vertical="center" shrinkToFit="1"/>
    </xf>
    <xf numFmtId="41" fontId="51" fillId="0" borderId="90" xfId="79" quotePrefix="1" applyFont="1" applyFill="1" applyBorder="1" applyAlignment="1">
      <alignment horizontal="right" vertical="center" wrapText="1"/>
    </xf>
    <xf numFmtId="191" fontId="51" fillId="26" borderId="84" xfId="79" applyNumberFormat="1" applyFont="1" applyFill="1" applyBorder="1" applyAlignment="1">
      <alignment horizontal="center" vertical="center" wrapText="1"/>
    </xf>
    <xf numFmtId="180" fontId="74" fillId="0" borderId="84" xfId="45" applyNumberFormat="1" applyFont="1" applyBorder="1" applyAlignment="1">
      <alignment horizontal="center" vertical="center" wrapText="1"/>
    </xf>
    <xf numFmtId="3" fontId="53" fillId="0" borderId="84" xfId="45" applyNumberFormat="1" applyFont="1" applyBorder="1" applyAlignment="1">
      <alignment horizontal="center" vertical="center" wrapText="1"/>
    </xf>
    <xf numFmtId="0" fontId="51" fillId="0" borderId="20" xfId="45" applyFont="1" applyBorder="1" applyAlignment="1">
      <alignment wrapText="1"/>
    </xf>
    <xf numFmtId="0" fontId="51" fillId="0" borderId="79" xfId="45" applyFont="1" applyBorder="1" applyAlignment="1">
      <alignment horizontal="center" wrapText="1"/>
    </xf>
    <xf numFmtId="177" fontId="51" fillId="0" borderId="71" xfId="45" applyNumberFormat="1" applyFont="1" applyBorder="1" applyAlignment="1">
      <alignment horizontal="center" vertical="center" wrapText="1"/>
    </xf>
    <xf numFmtId="0" fontId="51" fillId="0" borderId="10" xfId="45" quotePrefix="1" applyFont="1" applyBorder="1" applyAlignment="1">
      <alignment horizontal="center" vertical="center" wrapText="1"/>
    </xf>
    <xf numFmtId="0" fontId="51" fillId="0" borderId="10" xfId="51" applyFont="1" applyBorder="1" applyAlignment="1">
      <alignment horizontal="center" vertical="center" wrapText="1"/>
    </xf>
    <xf numFmtId="180" fontId="51" fillId="0" borderId="10" xfId="51" applyNumberFormat="1" applyFont="1" applyBorder="1" applyAlignment="1">
      <alignment horizontal="center" vertical="center" wrapText="1"/>
    </xf>
    <xf numFmtId="0" fontId="51" fillId="0" borderId="54" xfId="51" applyFont="1" applyBorder="1" applyAlignment="1">
      <alignment horizontal="center" vertical="center" wrapText="1"/>
    </xf>
    <xf numFmtId="0" fontId="51" fillId="0" borderId="15" xfId="45" applyFont="1" applyBorder="1" applyAlignment="1">
      <alignment wrapText="1"/>
    </xf>
    <xf numFmtId="0" fontId="35" fillId="25" borderId="0" xfId="45" applyFont="1" applyFill="1" applyAlignment="1">
      <alignment wrapText="1"/>
    </xf>
    <xf numFmtId="0" fontId="51" fillId="26" borderId="16" xfId="45" applyFont="1" applyFill="1" applyBorder="1" applyAlignment="1">
      <alignment wrapText="1"/>
    </xf>
    <xf numFmtId="0" fontId="3" fillId="0" borderId="10" xfId="45" applyFont="1" applyBorder="1" applyAlignment="1">
      <alignment vertical="center" wrapText="1"/>
    </xf>
    <xf numFmtId="3" fontId="30" fillId="0" borderId="10" xfId="45" applyNumberFormat="1" applyFont="1" applyBorder="1" applyAlignment="1">
      <alignment horizontal="center" vertical="center" wrapText="1"/>
    </xf>
    <xf numFmtId="0" fontId="51" fillId="0" borderId="16" xfId="0" applyFont="1" applyBorder="1" applyAlignment="1">
      <alignment wrapText="1"/>
    </xf>
    <xf numFmtId="0" fontId="30" fillId="0" borderId="20" xfId="45" applyFont="1" applyBorder="1" applyAlignment="1">
      <alignment horizontal="center" vertical="center" wrapText="1"/>
    </xf>
    <xf numFmtId="0" fontId="51" fillId="0" borderId="38" xfId="45" applyFont="1" applyBorder="1" applyAlignment="1">
      <alignment horizontal="center" vertical="center" wrapText="1"/>
    </xf>
    <xf numFmtId="180" fontId="51" fillId="0" borderId="10" xfId="45" quotePrefix="1" applyNumberFormat="1" applyFont="1" applyBorder="1" applyAlignment="1">
      <alignment horizontal="center" vertical="center" wrapText="1"/>
    </xf>
    <xf numFmtId="180" fontId="57" fillId="0" borderId="10" xfId="45" applyNumberFormat="1" applyFont="1" applyBorder="1" applyAlignment="1">
      <alignment horizontal="center" vertical="center" wrapText="1"/>
    </xf>
    <xf numFmtId="180" fontId="51" fillId="0" borderId="10" xfId="50" applyNumberFormat="1" applyFont="1" applyBorder="1" applyAlignment="1">
      <alignment horizontal="center" vertical="center" wrapText="1"/>
    </xf>
    <xf numFmtId="0" fontId="51" fillId="0" borderId="10" xfId="50" applyFont="1" applyBorder="1" applyAlignment="1">
      <alignment horizontal="center" vertical="center" wrapText="1"/>
    </xf>
    <xf numFmtId="180" fontId="51" fillId="0" borderId="10" xfId="45" applyNumberFormat="1" applyFont="1" applyBorder="1" applyAlignment="1">
      <alignment vertical="center"/>
    </xf>
    <xf numFmtId="0" fontId="51" fillId="0" borderId="10" xfId="45" applyFont="1" applyBorder="1" applyAlignment="1">
      <alignment vertical="center"/>
    </xf>
    <xf numFmtId="0" fontId="51" fillId="0" borderId="79" xfId="44" applyNumberFormat="1" applyFont="1" applyFill="1" applyBorder="1" applyAlignment="1">
      <alignment horizontal="center" vertical="center" wrapText="1"/>
    </xf>
    <xf numFmtId="0" fontId="40" fillId="26" borderId="0" xfId="45" applyFont="1" applyFill="1" applyAlignment="1">
      <alignment wrapText="1"/>
    </xf>
    <xf numFmtId="191" fontId="30" fillId="0" borderId="10" xfId="45" applyNumberFormat="1" applyFont="1" applyBorder="1" applyAlignment="1">
      <alignment horizontal="center" vertical="center" wrapText="1"/>
    </xf>
    <xf numFmtId="179" fontId="51" fillId="0" borderId="10" xfId="45" applyNumberFormat="1" applyFont="1" applyBorder="1" applyAlignment="1">
      <alignment horizontal="center" vertical="center" wrapText="1"/>
    </xf>
    <xf numFmtId="0" fontId="51" fillId="26" borderId="10" xfId="45" applyFont="1" applyFill="1" applyBorder="1" applyAlignment="1">
      <alignment horizontal="center" vertical="center" wrapText="1"/>
    </xf>
    <xf numFmtId="0" fontId="57" fillId="0" borderId="54" xfId="45" applyFont="1" applyBorder="1" applyAlignment="1">
      <alignment horizontal="center" vertical="center" wrapText="1"/>
    </xf>
    <xf numFmtId="0" fontId="51" fillId="0" borderId="66" xfId="45" applyFont="1" applyBorder="1" applyAlignment="1">
      <alignment horizontal="center" vertical="center" wrapText="1"/>
    </xf>
    <xf numFmtId="0" fontId="51" fillId="0" borderId="67" xfId="45" applyFont="1" applyBorder="1" applyAlignment="1">
      <alignment horizontal="center" vertical="center" wrapText="1"/>
    </xf>
    <xf numFmtId="177" fontId="53" fillId="26" borderId="67" xfId="45" applyNumberFormat="1" applyFont="1" applyFill="1" applyBorder="1" applyAlignment="1">
      <alignment horizontal="center" vertical="center" wrapText="1"/>
    </xf>
    <xf numFmtId="180" fontId="51" fillId="0" borderId="67" xfId="45" applyNumberFormat="1" applyFont="1" applyBorder="1" applyAlignment="1">
      <alignment horizontal="center" vertical="center" wrapText="1"/>
    </xf>
    <xf numFmtId="0" fontId="57" fillId="0" borderId="68" xfId="45" applyFont="1" applyBorder="1" applyAlignment="1">
      <alignment horizontal="center" vertical="center" wrapText="1"/>
    </xf>
    <xf numFmtId="180" fontId="68" fillId="0" borderId="10" xfId="45" applyNumberFormat="1" applyFont="1" applyBorder="1" applyAlignment="1">
      <alignment horizontal="center" vertical="center" wrapText="1"/>
    </xf>
    <xf numFmtId="180" fontId="53" fillId="0" borderId="10" xfId="45" applyNumberFormat="1" applyFont="1" applyBorder="1" applyAlignment="1">
      <alignment vertical="center"/>
    </xf>
    <xf numFmtId="0" fontId="53" fillId="0" borderId="10" xfId="45" applyFont="1" applyBorder="1" applyAlignment="1">
      <alignment vertical="center"/>
    </xf>
    <xf numFmtId="0" fontId="55" fillId="0" borderId="79" xfId="45" applyFont="1" applyBorder="1"/>
    <xf numFmtId="0" fontId="53" fillId="0" borderId="0" xfId="45" applyFont="1" applyAlignment="1">
      <alignment wrapText="1"/>
    </xf>
    <xf numFmtId="0" fontId="53" fillId="0" borderId="54" xfId="45" applyFont="1" applyBorder="1" applyAlignment="1">
      <alignment horizontal="center" vertical="center" wrapText="1"/>
    </xf>
    <xf numFmtId="176" fontId="53" fillId="0" borderId="10" xfId="79" applyNumberFormat="1" applyFont="1" applyFill="1" applyBorder="1" applyAlignment="1">
      <alignment horizontal="center" vertical="center" wrapText="1"/>
    </xf>
    <xf numFmtId="41" fontId="66" fillId="0" borderId="12" xfId="79" applyFont="1" applyFill="1" applyBorder="1" applyAlignment="1">
      <alignment horizontal="center" vertical="center" wrapText="1"/>
    </xf>
    <xf numFmtId="0" fontId="66" fillId="0" borderId="17" xfId="79" applyNumberFormat="1" applyFont="1" applyFill="1" applyBorder="1" applyAlignment="1">
      <alignment horizontal="center" vertical="center" wrapText="1"/>
    </xf>
    <xf numFmtId="0" fontId="66" fillId="0" borderId="10" xfId="79" applyNumberFormat="1" applyFont="1" applyFill="1" applyBorder="1" applyAlignment="1">
      <alignment horizontal="center" vertical="center" wrapText="1"/>
    </xf>
    <xf numFmtId="191" fontId="66" fillId="0" borderId="10" xfId="79" applyNumberFormat="1" applyFont="1" applyFill="1" applyBorder="1" applyAlignment="1">
      <alignment horizontal="center" vertical="center" wrapText="1"/>
    </xf>
    <xf numFmtId="180" fontId="66" fillId="0" borderId="10" xfId="79" applyNumberFormat="1" applyFont="1" applyFill="1" applyBorder="1" applyAlignment="1">
      <alignment horizontal="center" vertical="center" wrapText="1"/>
    </xf>
    <xf numFmtId="180" fontId="66" fillId="0" borderId="10" xfId="45" applyNumberFormat="1" applyFont="1" applyBorder="1" applyAlignment="1">
      <alignment horizontal="center" vertical="center" wrapText="1"/>
    </xf>
    <xf numFmtId="0" fontId="66" fillId="0" borderId="10" xfId="45" applyFont="1" applyBorder="1" applyAlignment="1">
      <alignment horizontal="center" vertical="center" wrapText="1"/>
    </xf>
    <xf numFmtId="0" fontId="66" fillId="0" borderId="0" xfId="45" applyFont="1" applyAlignment="1">
      <alignment wrapText="1"/>
    </xf>
    <xf numFmtId="41" fontId="66" fillId="0" borderId="12" xfId="79" quotePrefix="1" applyFont="1" applyFill="1" applyBorder="1" applyAlignment="1">
      <alignment horizontal="center" vertical="center" wrapText="1"/>
    </xf>
    <xf numFmtId="0" fontId="66" fillId="31" borderId="17" xfId="79" applyNumberFormat="1" applyFont="1" applyFill="1" applyBorder="1" applyAlignment="1">
      <alignment horizontal="center" vertical="center" wrapText="1"/>
    </xf>
    <xf numFmtId="0" fontId="66" fillId="0" borderId="21" xfId="79" applyNumberFormat="1" applyFont="1" applyFill="1" applyBorder="1" applyAlignment="1">
      <alignment horizontal="center" vertical="center" wrapText="1"/>
    </xf>
    <xf numFmtId="41" fontId="66" fillId="0" borderId="10" xfId="79" applyFont="1" applyFill="1" applyBorder="1" applyAlignment="1">
      <alignment horizontal="right" vertical="center" wrapText="1"/>
    </xf>
    <xf numFmtId="180" fontId="66" fillId="0" borderId="10" xfId="79" applyNumberFormat="1" applyFont="1" applyFill="1" applyBorder="1" applyAlignment="1">
      <alignment horizontal="right" vertical="center" wrapText="1"/>
    </xf>
    <xf numFmtId="0" fontId="66" fillId="0" borderId="10" xfId="45" applyFont="1" applyBorder="1" applyAlignment="1">
      <alignment wrapText="1"/>
    </xf>
    <xf numFmtId="41" fontId="88" fillId="0" borderId="84" xfId="79" applyFont="1" applyFill="1" applyBorder="1" applyAlignment="1">
      <alignment horizontal="right" vertical="center" wrapText="1"/>
    </xf>
    <xf numFmtId="180" fontId="88" fillId="0" borderId="84" xfId="79" applyNumberFormat="1" applyFont="1" applyFill="1" applyBorder="1" applyAlignment="1">
      <alignment horizontal="right" vertical="center" wrapText="1"/>
    </xf>
    <xf numFmtId="0" fontId="88" fillId="0" borderId="84" xfId="57" applyFont="1" applyBorder="1" applyAlignment="1">
      <alignment wrapText="1"/>
    </xf>
    <xf numFmtId="0" fontId="88" fillId="0" borderId="0" xfId="57" applyFont="1" applyAlignment="1">
      <alignment wrapText="1"/>
    </xf>
    <xf numFmtId="41" fontId="66" fillId="0" borderId="90" xfId="79" quotePrefix="1" applyFont="1" applyFill="1" applyBorder="1" applyAlignment="1">
      <alignment horizontal="center" vertical="center" wrapText="1"/>
    </xf>
    <xf numFmtId="179" fontId="66" fillId="0" borderId="87" xfId="79" quotePrefix="1" applyNumberFormat="1" applyFont="1" applyFill="1" applyBorder="1" applyAlignment="1">
      <alignment horizontal="center" vertical="center" wrapText="1"/>
    </xf>
    <xf numFmtId="179" fontId="66" fillId="31" borderId="76" xfId="79" applyNumberFormat="1" applyFont="1" applyFill="1" applyBorder="1" applyAlignment="1">
      <alignment horizontal="center" vertical="center" wrapText="1"/>
    </xf>
    <xf numFmtId="0" fontId="66" fillId="0" borderId="79" xfId="79" applyNumberFormat="1" applyFont="1" applyFill="1" applyBorder="1" applyAlignment="1">
      <alignment horizontal="center" vertical="center" wrapText="1"/>
    </xf>
    <xf numFmtId="179" fontId="66" fillId="0" borderId="84" xfId="79" applyNumberFormat="1" applyFont="1" applyFill="1" applyBorder="1" applyAlignment="1">
      <alignment horizontal="center" vertical="center" wrapText="1"/>
    </xf>
    <xf numFmtId="41" fontId="66" fillId="0" borderId="87" xfId="79" quotePrefix="1" applyFont="1" applyFill="1" applyBorder="1" applyAlignment="1">
      <alignment horizontal="center" vertical="center" wrapText="1"/>
    </xf>
    <xf numFmtId="41" fontId="83" fillId="0" borderId="87" xfId="79" quotePrefix="1" applyFont="1" applyFill="1" applyBorder="1" applyAlignment="1">
      <alignment horizontal="center" vertical="center" wrapText="1"/>
    </xf>
    <xf numFmtId="0" fontId="66" fillId="31" borderId="16" xfId="79" applyNumberFormat="1" applyFont="1" applyFill="1" applyBorder="1" applyAlignment="1">
      <alignment horizontal="center" vertical="center" wrapText="1"/>
    </xf>
    <xf numFmtId="41" fontId="66" fillId="0" borderId="84" xfId="79" applyFont="1" applyFill="1" applyBorder="1" applyAlignment="1">
      <alignment horizontal="right" vertical="center" wrapText="1" shrinkToFit="1"/>
    </xf>
    <xf numFmtId="0" fontId="83" fillId="0" borderId="0" xfId="45" applyFont="1" applyAlignment="1">
      <alignment wrapText="1"/>
    </xf>
    <xf numFmtId="41" fontId="66" fillId="0" borderId="10" xfId="79" applyFont="1" applyFill="1" applyBorder="1" applyAlignment="1">
      <alignment horizontal="right" vertical="center" wrapText="1" shrinkToFit="1"/>
    </xf>
    <xf numFmtId="194" fontId="66" fillId="0" borderId="84" xfId="79" applyNumberFormat="1" applyFont="1" applyFill="1" applyBorder="1" applyAlignment="1">
      <alignment horizontal="center" vertical="center" wrapText="1"/>
    </xf>
    <xf numFmtId="179" fontId="66" fillId="0" borderId="10" xfId="79" applyNumberFormat="1" applyFont="1" applyFill="1" applyBorder="1" applyAlignment="1">
      <alignment horizontal="center" vertical="center" wrapText="1"/>
    </xf>
    <xf numFmtId="41" fontId="88" fillId="0" borderId="90" xfId="79" quotePrefix="1" applyFont="1" applyFill="1" applyBorder="1" applyAlignment="1">
      <alignment horizontal="center" vertical="center" wrapText="1"/>
    </xf>
    <xf numFmtId="0" fontId="56" fillId="0" borderId="84" xfId="45" applyFont="1" applyBorder="1" applyAlignment="1">
      <alignment horizontal="center" vertical="center" wrapText="1"/>
    </xf>
    <xf numFmtId="0" fontId="74" fillId="0" borderId="84" xfId="45" quotePrefix="1" applyFont="1" applyBorder="1" applyAlignment="1">
      <alignment horizontal="center" vertical="center" wrapText="1"/>
    </xf>
    <xf numFmtId="0" fontId="35" fillId="0" borderId="0" xfId="57" applyFont="1" applyAlignment="1">
      <alignment wrapText="1"/>
    </xf>
    <xf numFmtId="41" fontId="53" fillId="0" borderId="15" xfId="79" applyFont="1" applyFill="1" applyBorder="1" applyAlignment="1">
      <alignment horizontal="center" vertical="center" wrapText="1"/>
    </xf>
    <xf numFmtId="41" fontId="53" fillId="0" borderId="14" xfId="79" applyFont="1" applyFill="1" applyBorder="1" applyAlignment="1">
      <alignment horizontal="center" vertical="center" wrapText="1"/>
    </xf>
    <xf numFmtId="41" fontId="53" fillId="31" borderId="17" xfId="79" applyFont="1" applyFill="1" applyBorder="1" applyAlignment="1">
      <alignment horizontal="center" vertical="center" wrapText="1"/>
    </xf>
    <xf numFmtId="0" fontId="53" fillId="0" borderId="21" xfId="79" applyNumberFormat="1" applyFont="1" applyFill="1" applyBorder="1" applyAlignment="1">
      <alignment horizontal="center" vertical="center" wrapText="1"/>
    </xf>
    <xf numFmtId="179" fontId="53" fillId="0" borderId="90" xfId="79" quotePrefix="1" applyNumberFormat="1" applyFont="1" applyFill="1" applyBorder="1" applyAlignment="1">
      <alignment horizontal="center" vertical="center" wrapText="1"/>
    </xf>
    <xf numFmtId="41" fontId="53" fillId="0" borderId="84" xfId="79" applyFont="1" applyFill="1" applyBorder="1" applyAlignment="1">
      <alignment vertical="center" wrapText="1"/>
    </xf>
    <xf numFmtId="194" fontId="53" fillId="31" borderId="76" xfId="79" applyNumberFormat="1" applyFont="1" applyFill="1" applyBorder="1" applyAlignment="1">
      <alignment horizontal="center" vertical="center" wrapText="1"/>
    </xf>
    <xf numFmtId="41" fontId="53" fillId="0" borderId="84" xfId="79" applyFont="1" applyFill="1" applyBorder="1" applyAlignment="1">
      <alignment horizontal="center" vertical="center" shrinkToFit="1"/>
    </xf>
    <xf numFmtId="0" fontId="53" fillId="0" borderId="11" xfId="45" applyFont="1" applyBorder="1" applyAlignment="1">
      <alignment wrapText="1"/>
    </xf>
    <xf numFmtId="41" fontId="53" fillId="0" borderId="12" xfId="79" applyFont="1" applyFill="1" applyBorder="1" applyAlignment="1">
      <alignment horizontal="center" vertical="center" wrapText="1"/>
    </xf>
    <xf numFmtId="0" fontId="53" fillId="0" borderId="12" xfId="79" quotePrefix="1" applyNumberFormat="1" applyFont="1" applyFill="1" applyBorder="1" applyAlignment="1">
      <alignment horizontal="center" vertical="center" wrapText="1"/>
    </xf>
    <xf numFmtId="0" fontId="53" fillId="0" borderId="87" xfId="79" quotePrefix="1" applyNumberFormat="1" applyFont="1" applyFill="1" applyBorder="1" applyAlignment="1">
      <alignment horizontal="center" vertical="center" wrapText="1"/>
    </xf>
    <xf numFmtId="0" fontId="53" fillId="0" borderId="14" xfId="79" quotePrefix="1" applyNumberFormat="1" applyFont="1" applyFill="1" applyBorder="1" applyAlignment="1">
      <alignment horizontal="center" vertical="center" wrapText="1"/>
    </xf>
    <xf numFmtId="41" fontId="53" fillId="0" borderId="10" xfId="79" applyFont="1" applyFill="1" applyBorder="1" applyAlignment="1">
      <alignment horizontal="right" vertical="center" wrapText="1"/>
    </xf>
    <xf numFmtId="0" fontId="28" fillId="0" borderId="10" xfId="45" applyFont="1" applyBorder="1" applyAlignment="1">
      <alignment wrapText="1"/>
    </xf>
    <xf numFmtId="0" fontId="53" fillId="0" borderId="10" xfId="79" quotePrefix="1" applyNumberFormat="1" applyFont="1" applyFill="1" applyBorder="1" applyAlignment="1">
      <alignment horizontal="center" vertical="center" wrapText="1"/>
    </xf>
    <xf numFmtId="0" fontId="88" fillId="0" borderId="84" xfId="79" quotePrefix="1" applyNumberFormat="1" applyFont="1" applyFill="1" applyBorder="1" applyAlignment="1">
      <alignment horizontal="center" vertical="center" wrapText="1"/>
    </xf>
    <xf numFmtId="0" fontId="89" fillId="0" borderId="84" xfId="57" applyFont="1" applyBorder="1" applyAlignment="1">
      <alignment wrapText="1"/>
    </xf>
    <xf numFmtId="0" fontId="53" fillId="0" borderId="84" xfId="79" quotePrefix="1" applyNumberFormat="1" applyFont="1" applyFill="1" applyBorder="1" applyAlignment="1">
      <alignment horizontal="center" vertical="center" wrapText="1"/>
    </xf>
    <xf numFmtId="41" fontId="53" fillId="0" borderId="84" xfId="79" applyFont="1" applyFill="1" applyBorder="1" applyAlignment="1">
      <alignment horizontal="right" vertical="center" wrapText="1"/>
    </xf>
    <xf numFmtId="0" fontId="28" fillId="0" borderId="84" xfId="45" applyFont="1" applyBorder="1" applyAlignment="1">
      <alignment wrapText="1"/>
    </xf>
    <xf numFmtId="0" fontId="53" fillId="0" borderId="84" xfId="79" applyNumberFormat="1" applyFont="1" applyFill="1" applyBorder="1" applyAlignment="1">
      <alignment horizontal="center" vertical="center" shrinkToFit="1"/>
    </xf>
    <xf numFmtId="180" fontId="53" fillId="0" borderId="84" xfId="79" applyNumberFormat="1" applyFont="1" applyFill="1" applyBorder="1" applyAlignment="1">
      <alignment horizontal="center" vertical="center" shrinkToFit="1"/>
    </xf>
    <xf numFmtId="41" fontId="53" fillId="0" borderId="84" xfId="79" applyFont="1" applyFill="1" applyBorder="1" applyAlignment="1">
      <alignment horizontal="right" vertical="center" shrinkToFit="1"/>
    </xf>
    <xf numFmtId="0" fontId="85" fillId="0" borderId="16" xfId="45" applyFont="1" applyBorder="1" applyAlignment="1">
      <alignment horizontal="center" vertical="center" wrapText="1"/>
    </xf>
    <xf numFmtId="0" fontId="53" fillId="0" borderId="90" xfId="79" quotePrefix="1" applyNumberFormat="1" applyFont="1" applyFill="1" applyBorder="1" applyAlignment="1">
      <alignment horizontal="center" vertical="center" wrapText="1"/>
    </xf>
    <xf numFmtId="194" fontId="53" fillId="0" borderId="84" xfId="79" applyNumberFormat="1" applyFont="1" applyFill="1" applyBorder="1" applyAlignment="1">
      <alignment horizontal="right" vertical="center" wrapText="1"/>
    </xf>
    <xf numFmtId="41" fontId="92" fillId="0" borderId="84" xfId="79" applyFont="1" applyFill="1" applyBorder="1" applyAlignment="1">
      <alignment horizontal="center" vertical="center" wrapText="1"/>
    </xf>
    <xf numFmtId="0" fontId="92" fillId="0" borderId="84" xfId="79" applyNumberFormat="1" applyFont="1" applyFill="1" applyBorder="1" applyAlignment="1">
      <alignment horizontal="center" vertical="center" wrapText="1"/>
    </xf>
    <xf numFmtId="180" fontId="92" fillId="0" borderId="84" xfId="79" applyNumberFormat="1" applyFont="1" applyFill="1" applyBorder="1" applyAlignment="1">
      <alignment horizontal="center" vertical="center" wrapText="1"/>
    </xf>
    <xf numFmtId="41" fontId="92" fillId="0" borderId="84" xfId="79" applyFont="1" applyFill="1" applyBorder="1" applyAlignment="1">
      <alignment horizontal="right" vertical="center" wrapText="1"/>
    </xf>
    <xf numFmtId="41" fontId="53" fillId="0" borderId="13" xfId="79" applyFont="1" applyFill="1" applyBorder="1" applyAlignment="1">
      <alignment horizontal="right" vertical="center" wrapText="1"/>
    </xf>
    <xf numFmtId="178" fontId="53" fillId="0" borderId="10" xfId="79" applyNumberFormat="1" applyFont="1" applyFill="1" applyBorder="1" applyAlignment="1">
      <alignment horizontal="center" vertical="center" wrapText="1"/>
    </xf>
    <xf numFmtId="176" fontId="53" fillId="0" borderId="12" xfId="79" applyNumberFormat="1" applyFont="1" applyFill="1" applyBorder="1" applyAlignment="1">
      <alignment horizontal="center" vertical="center" wrapText="1"/>
    </xf>
    <xf numFmtId="178" fontId="53" fillId="0" borderId="84" xfId="79" applyNumberFormat="1" applyFont="1" applyFill="1" applyBorder="1" applyAlignment="1">
      <alignment horizontal="center" vertical="center" wrapText="1"/>
    </xf>
    <xf numFmtId="181" fontId="53" fillId="0" borderId="84" xfId="79" applyNumberFormat="1" applyFont="1" applyFill="1" applyBorder="1" applyAlignment="1">
      <alignment horizontal="center" vertical="center" wrapText="1"/>
    </xf>
    <xf numFmtId="41" fontId="53" fillId="0" borderId="12" xfId="79" quotePrefix="1" applyFont="1" applyFill="1" applyBorder="1" applyAlignment="1">
      <alignment horizontal="right" vertical="center" wrapText="1"/>
    </xf>
    <xf numFmtId="0" fontId="53" fillId="0" borderId="10" xfId="79" applyNumberFormat="1" applyFont="1" applyFill="1" applyBorder="1" applyAlignment="1">
      <alignment horizontal="right" vertical="center" wrapText="1"/>
    </xf>
    <xf numFmtId="0" fontId="53" fillId="0" borderId="16" xfId="45" applyFont="1" applyBorder="1" applyAlignment="1">
      <alignment wrapText="1"/>
    </xf>
    <xf numFmtId="0" fontId="53" fillId="0" borderId="76" xfId="45" applyFont="1" applyBorder="1" applyAlignment="1">
      <alignment wrapText="1"/>
    </xf>
    <xf numFmtId="180" fontId="53" fillId="0" borderId="16" xfId="45" applyNumberFormat="1" applyFont="1" applyBorder="1" applyAlignment="1">
      <alignment horizontal="center" vertical="center" wrapText="1"/>
    </xf>
    <xf numFmtId="0" fontId="53" fillId="0" borderId="0" xfId="45" applyFont="1" applyAlignment="1">
      <alignment horizontal="center" vertical="center" wrapText="1"/>
    </xf>
    <xf numFmtId="0" fontId="53" fillId="27" borderId="17" xfId="79" applyNumberFormat="1" applyFont="1" applyFill="1" applyBorder="1" applyAlignment="1">
      <alignment horizontal="center" vertical="center" wrapText="1"/>
    </xf>
    <xf numFmtId="0" fontId="53" fillId="27" borderId="16" xfId="79" applyNumberFormat="1" applyFont="1" applyFill="1" applyBorder="1" applyAlignment="1">
      <alignment horizontal="center" vertical="center" wrapText="1"/>
    </xf>
    <xf numFmtId="0" fontId="53" fillId="27" borderId="13" xfId="79" applyNumberFormat="1" applyFont="1" applyFill="1" applyBorder="1" applyAlignment="1">
      <alignment horizontal="center" vertical="center" wrapText="1"/>
    </xf>
    <xf numFmtId="41" fontId="53" fillId="27" borderId="17" xfId="79" applyFont="1" applyFill="1" applyBorder="1" applyAlignment="1">
      <alignment horizontal="center" vertical="center" wrapText="1"/>
    </xf>
    <xf numFmtId="41" fontId="53" fillId="27" borderId="16" xfId="79" applyFont="1" applyFill="1" applyBorder="1" applyAlignment="1">
      <alignment horizontal="center" vertical="center" wrapText="1"/>
    </xf>
    <xf numFmtId="41" fontId="53" fillId="27" borderId="13" xfId="79" applyFont="1" applyFill="1" applyBorder="1" applyAlignment="1">
      <alignment horizontal="center" vertical="center" wrapText="1"/>
    </xf>
    <xf numFmtId="180" fontId="53" fillId="0" borderId="17" xfId="79" applyNumberFormat="1" applyFont="1" applyFill="1" applyBorder="1" applyAlignment="1">
      <alignment horizontal="center" vertical="center" wrapText="1"/>
    </xf>
    <xf numFmtId="180" fontId="53" fillId="0" borderId="16" xfId="79" applyNumberFormat="1" applyFont="1" applyFill="1" applyBorder="1" applyAlignment="1">
      <alignment horizontal="center" vertical="center" wrapText="1"/>
    </xf>
    <xf numFmtId="180" fontId="53" fillId="31" borderId="76" xfId="79" applyNumberFormat="1" applyFont="1" applyFill="1" applyBorder="1" applyAlignment="1">
      <alignment horizontal="center" vertical="center" wrapText="1"/>
    </xf>
    <xf numFmtId="180" fontId="53" fillId="0" borderId="90" xfId="45" applyNumberFormat="1" applyFont="1" applyBorder="1" applyAlignment="1">
      <alignment wrapText="1"/>
    </xf>
    <xf numFmtId="180" fontId="53" fillId="0" borderId="84" xfId="79" applyNumberFormat="1" applyFont="1" applyFill="1" applyBorder="1" applyAlignment="1">
      <alignment horizontal="center" vertical="center" wrapText="1" shrinkToFit="1"/>
    </xf>
    <xf numFmtId="180" fontId="53" fillId="0" borderId="91" xfId="79" applyNumberFormat="1" applyFont="1" applyFill="1" applyBorder="1" applyAlignment="1">
      <alignment horizontal="center" vertical="center" wrapText="1"/>
    </xf>
    <xf numFmtId="0" fontId="62" fillId="0" borderId="84" xfId="45" applyFont="1" applyBorder="1"/>
    <xf numFmtId="0" fontId="51" fillId="32" borderId="84" xfId="79" applyNumberFormat="1" applyFont="1" applyFill="1" applyBorder="1" applyAlignment="1">
      <alignment horizontal="center" vertical="center" wrapText="1"/>
    </xf>
    <xf numFmtId="180" fontId="51" fillId="32" borderId="84" xfId="79" applyNumberFormat="1" applyFont="1" applyFill="1" applyBorder="1" applyAlignment="1">
      <alignment horizontal="center" vertical="center" wrapText="1"/>
    </xf>
    <xf numFmtId="0" fontId="81" fillId="0" borderId="10" xfId="79" applyNumberFormat="1" applyFont="1" applyFill="1" applyBorder="1" applyAlignment="1" applyProtection="1">
      <alignment horizontal="center" vertical="center" wrapText="1"/>
    </xf>
    <xf numFmtId="176" fontId="53" fillId="0" borderId="10" xfId="79" applyNumberFormat="1" applyFont="1" applyFill="1" applyBorder="1" applyAlignment="1" applyProtection="1">
      <alignment horizontal="center" vertical="center" wrapText="1"/>
    </xf>
    <xf numFmtId="0" fontId="81" fillId="0" borderId="10" xfId="79" applyNumberFormat="1" applyFont="1" applyFill="1" applyBorder="1" applyAlignment="1">
      <alignment horizontal="center" vertical="center" wrapText="1"/>
    </xf>
    <xf numFmtId="0" fontId="66" fillId="0" borderId="0" xfId="79" applyNumberFormat="1" applyFont="1" applyFill="1" applyBorder="1" applyAlignment="1">
      <alignment wrapText="1"/>
    </xf>
    <xf numFmtId="0" fontId="51" fillId="0" borderId="72" xfId="57" quotePrefix="1" applyFont="1" applyBorder="1" applyAlignment="1">
      <alignment horizontal="center" vertical="center" wrapText="1"/>
    </xf>
    <xf numFmtId="179" fontId="53" fillId="0" borderId="0" xfId="79" quotePrefix="1" applyNumberFormat="1" applyFont="1" applyFill="1" applyBorder="1" applyAlignment="1">
      <alignment horizontal="center" vertical="center" wrapText="1"/>
    </xf>
    <xf numFmtId="179" fontId="53" fillId="31" borderId="94" xfId="79" applyNumberFormat="1" applyFont="1" applyFill="1" applyBorder="1" applyAlignment="1">
      <alignment horizontal="center" vertical="center" wrapText="1"/>
    </xf>
    <xf numFmtId="41" fontId="53" fillId="0" borderId="54" xfId="79" applyFont="1" applyFill="1" applyBorder="1" applyAlignment="1">
      <alignment horizontal="center" vertical="center" wrapText="1"/>
    </xf>
    <xf numFmtId="41" fontId="53" fillId="0" borderId="0" xfId="79" quotePrefix="1" applyFont="1" applyFill="1" applyBorder="1" applyAlignment="1">
      <alignment horizontal="center" vertical="center" wrapText="1"/>
    </xf>
    <xf numFmtId="0" fontId="53" fillId="31" borderId="94" xfId="45" applyFont="1" applyFill="1" applyBorder="1" applyAlignment="1">
      <alignment horizontal="center" vertical="center" wrapText="1"/>
    </xf>
    <xf numFmtId="194" fontId="53" fillId="31" borderId="94" xfId="79" applyNumberFormat="1" applyFont="1" applyFill="1" applyBorder="1" applyAlignment="1">
      <alignment horizontal="center" vertical="center" wrapText="1"/>
    </xf>
    <xf numFmtId="41" fontId="53" fillId="0" borderId="0" xfId="79" applyFont="1" applyFill="1" applyBorder="1" applyAlignment="1">
      <alignment horizontal="center" vertical="center" wrapText="1"/>
    </xf>
    <xf numFmtId="41" fontId="53" fillId="31" borderId="60" xfId="79" applyFont="1" applyFill="1" applyBorder="1" applyAlignment="1">
      <alignment horizontal="center" vertical="center" wrapText="1"/>
    </xf>
    <xf numFmtId="0" fontId="89" fillId="0" borderId="0" xfId="57" applyFont="1" applyAlignment="1">
      <alignment horizontal="center" vertical="center" wrapText="1"/>
    </xf>
    <xf numFmtId="186" fontId="51" fillId="0" borderId="84" xfId="57" applyNumberFormat="1" applyFont="1" applyBorder="1" applyAlignment="1">
      <alignment horizontal="center" vertical="center" wrapText="1"/>
    </xf>
    <xf numFmtId="0" fontId="51" fillId="0" borderId="84" xfId="57" applyFont="1" applyBorder="1" applyAlignment="1">
      <alignment horizontal="center" vertical="center" wrapText="1" shrinkToFit="1"/>
    </xf>
    <xf numFmtId="38" fontId="51" fillId="0" borderId="10" xfId="57" applyNumberFormat="1" applyFont="1" applyBorder="1" applyAlignment="1">
      <alignment horizontal="center" vertical="center" wrapText="1"/>
    </xf>
    <xf numFmtId="184" fontId="51" fillId="0" borderId="10" xfId="57" applyNumberFormat="1" applyFont="1" applyBorder="1" applyAlignment="1">
      <alignment horizontal="center" vertical="center" wrapText="1"/>
    </xf>
    <xf numFmtId="3" fontId="51" fillId="0" borderId="10" xfId="57" applyNumberFormat="1" applyFont="1" applyBorder="1" applyAlignment="1">
      <alignment horizontal="center" vertical="center" wrapText="1"/>
    </xf>
    <xf numFmtId="184" fontId="53" fillId="0" borderId="10" xfId="57" applyNumberFormat="1" applyFont="1" applyBorder="1" applyAlignment="1">
      <alignment horizontal="center" vertical="center" wrapText="1"/>
    </xf>
    <xf numFmtId="183" fontId="53" fillId="0" borderId="10" xfId="79" applyNumberFormat="1" applyFont="1" applyFill="1" applyBorder="1" applyAlignment="1">
      <alignment horizontal="center" vertical="center" wrapText="1"/>
    </xf>
    <xf numFmtId="38" fontId="53" fillId="0" borderId="10" xfId="79" applyNumberFormat="1" applyFont="1" applyFill="1" applyBorder="1" applyAlignment="1">
      <alignment horizontal="center" vertical="center" wrapText="1"/>
    </xf>
    <xf numFmtId="0" fontId="53" fillId="0" borderId="72" xfId="79" applyNumberFormat="1" applyFont="1" applyFill="1" applyBorder="1" applyAlignment="1">
      <alignment horizontal="center" vertical="center" wrapText="1"/>
    </xf>
    <xf numFmtId="49" fontId="51" fillId="0" borderId="10" xfId="79" applyNumberFormat="1" applyFont="1" applyFill="1" applyBorder="1" applyAlignment="1">
      <alignment horizontal="center" vertical="center" wrapText="1"/>
    </xf>
    <xf numFmtId="0" fontId="93" fillId="0" borderId="0" xfId="57" applyFont="1" applyAlignment="1">
      <alignment horizontal="center" vertical="center" wrapText="1"/>
    </xf>
    <xf numFmtId="0" fontId="94" fillId="0" borderId="0" xfId="57" applyFont="1" applyAlignment="1">
      <alignment horizontal="center" vertical="center" wrapText="1"/>
    </xf>
    <xf numFmtId="177" fontId="51" fillId="0" borderId="84" xfId="6" applyNumberFormat="1" applyFont="1" applyFill="1" applyBorder="1" applyAlignment="1" applyProtection="1">
      <alignment horizontal="center" vertical="center" wrapText="1"/>
    </xf>
    <xf numFmtId="0" fontId="53" fillId="31" borderId="60" xfId="79" applyNumberFormat="1" applyFont="1" applyFill="1" applyBorder="1" applyAlignment="1">
      <alignment horizontal="center" vertical="center" wrapText="1"/>
    </xf>
    <xf numFmtId="180" fontId="53" fillId="0" borderId="12" xfId="79" quotePrefix="1" applyNumberFormat="1" applyFont="1" applyFill="1" applyBorder="1" applyAlignment="1">
      <alignment horizontal="center" vertical="center" wrapText="1"/>
    </xf>
    <xf numFmtId="180" fontId="53" fillId="31" borderId="13" xfId="79" applyNumberFormat="1" applyFont="1" applyFill="1" applyBorder="1" applyAlignment="1">
      <alignment horizontal="center" vertical="center" wrapText="1"/>
    </xf>
    <xf numFmtId="180" fontId="53" fillId="0" borderId="10" xfId="45" applyNumberFormat="1" applyFont="1" applyBorder="1" applyAlignment="1">
      <alignment wrapText="1"/>
    </xf>
    <xf numFmtId="191" fontId="51" fillId="0" borderId="10" xfId="79" applyNumberFormat="1" applyFont="1" applyFill="1" applyBorder="1" applyAlignment="1">
      <alignment horizontal="center" vertical="center" wrapText="1" shrinkToFit="1"/>
    </xf>
    <xf numFmtId="180" fontId="53" fillId="0" borderId="12" xfId="79" applyNumberFormat="1" applyFont="1" applyFill="1" applyBorder="1" applyAlignment="1">
      <alignment horizontal="center" vertical="center" wrapText="1"/>
    </xf>
    <xf numFmtId="180" fontId="53" fillId="0" borderId="87" xfId="79" quotePrefix="1" applyNumberFormat="1" applyFont="1" applyFill="1" applyBorder="1" applyAlignment="1">
      <alignment horizontal="center" vertical="center" wrapText="1"/>
    </xf>
    <xf numFmtId="180" fontId="53" fillId="0" borderId="87" xfId="79" applyNumberFormat="1" applyFont="1" applyFill="1" applyBorder="1" applyAlignment="1">
      <alignment horizontal="center" vertical="center" wrapText="1"/>
    </xf>
    <xf numFmtId="180" fontId="53" fillId="0" borderId="90" xfId="79" applyNumberFormat="1" applyFont="1" applyFill="1" applyBorder="1" applyAlignment="1">
      <alignment horizontal="center" vertical="center" wrapText="1"/>
    </xf>
    <xf numFmtId="180" fontId="53" fillId="0" borderId="84" xfId="45" applyNumberFormat="1" applyFont="1" applyBorder="1" applyAlignment="1">
      <alignment wrapText="1"/>
    </xf>
    <xf numFmtId="180" fontId="53" fillId="31" borderId="84" xfId="79" applyNumberFormat="1" applyFont="1" applyFill="1" applyBorder="1" applyAlignment="1">
      <alignment horizontal="center" vertical="center" wrapText="1"/>
    </xf>
    <xf numFmtId="180" fontId="53" fillId="31" borderId="10" xfId="79" applyNumberFormat="1" applyFont="1" applyFill="1" applyBorder="1" applyAlignment="1">
      <alignment horizontal="center" vertical="center" wrapText="1"/>
    </xf>
    <xf numFmtId="180" fontId="53" fillId="0" borderId="0" xfId="45" applyNumberFormat="1" applyFont="1" applyAlignment="1">
      <alignment wrapText="1"/>
    </xf>
    <xf numFmtId="180" fontId="51" fillId="0" borderId="12" xfId="45" applyNumberFormat="1" applyFont="1" applyBorder="1" applyAlignment="1">
      <alignment horizontal="center" vertical="center" wrapText="1"/>
    </xf>
    <xf numFmtId="180" fontId="51" fillId="0" borderId="13" xfId="79" applyNumberFormat="1" applyFont="1" applyFill="1" applyBorder="1" applyAlignment="1">
      <alignment vertical="center" wrapText="1"/>
    </xf>
    <xf numFmtId="180" fontId="93" fillId="0" borderId="0" xfId="57" applyNumberFormat="1" applyFont="1" applyAlignment="1">
      <alignment wrapText="1"/>
    </xf>
    <xf numFmtId="177" fontId="66" fillId="0" borderId="12" xfId="79" applyNumberFormat="1" applyFont="1" applyFill="1" applyBorder="1" applyAlignment="1">
      <alignment horizontal="center" vertical="center" wrapText="1"/>
    </xf>
    <xf numFmtId="177" fontId="66" fillId="0" borderId="10" xfId="79" applyNumberFormat="1" applyFont="1" applyFill="1" applyBorder="1" applyAlignment="1">
      <alignment horizontal="center" vertical="center" wrapText="1"/>
    </xf>
    <xf numFmtId="177" fontId="66" fillId="0" borderId="10" xfId="45" applyNumberFormat="1" applyFont="1" applyBorder="1" applyAlignment="1">
      <alignment horizontal="center" vertical="center" wrapText="1"/>
    </xf>
    <xf numFmtId="177" fontId="66" fillId="0" borderId="0" xfId="45" applyNumberFormat="1" applyFont="1" applyAlignment="1">
      <alignment horizontal="center" wrapText="1"/>
    </xf>
    <xf numFmtId="177" fontId="66" fillId="0" borderId="12" xfId="79" quotePrefix="1" applyNumberFormat="1" applyFont="1" applyFill="1" applyBorder="1" applyAlignment="1">
      <alignment horizontal="center" vertical="center" wrapText="1"/>
    </xf>
    <xf numFmtId="177" fontId="66" fillId="31" borderId="10" xfId="79" applyNumberFormat="1" applyFont="1" applyFill="1" applyBorder="1" applyAlignment="1">
      <alignment horizontal="center" vertical="center" wrapText="1"/>
    </xf>
    <xf numFmtId="177" fontId="95" fillId="0" borderId="10" xfId="54" applyNumberFormat="1" applyFont="1" applyFill="1" applyBorder="1" applyAlignment="1">
      <alignment horizontal="center" vertical="center" wrapText="1"/>
    </xf>
    <xf numFmtId="177" fontId="66" fillId="0" borderId="0" xfId="45" applyNumberFormat="1" applyFont="1" applyAlignment="1">
      <alignment wrapText="1"/>
    </xf>
    <xf numFmtId="177" fontId="66" fillId="0" borderId="87" xfId="79" quotePrefix="1" applyNumberFormat="1" applyFont="1" applyFill="1" applyBorder="1" applyAlignment="1">
      <alignment horizontal="center" vertical="center" wrapText="1"/>
    </xf>
    <xf numFmtId="177" fontId="66" fillId="31" borderId="84" xfId="79" applyNumberFormat="1" applyFont="1" applyFill="1" applyBorder="1" applyAlignment="1">
      <alignment horizontal="center" vertical="center" wrapText="1"/>
    </xf>
    <xf numFmtId="177" fontId="91" fillId="0" borderId="84" xfId="53" applyNumberFormat="1" applyFont="1" applyFill="1" applyBorder="1" applyAlignment="1" applyProtection="1">
      <alignment horizontal="center" vertical="center" wrapText="1"/>
    </xf>
    <xf numFmtId="177" fontId="66" fillId="0" borderId="91" xfId="79" applyNumberFormat="1" applyFont="1" applyFill="1" applyBorder="1" applyAlignment="1">
      <alignment horizontal="center" vertical="center" wrapText="1"/>
    </xf>
    <xf numFmtId="177" fontId="66" fillId="0" borderId="84" xfId="29" applyNumberFormat="1" applyFont="1" applyFill="1" applyBorder="1" applyAlignment="1">
      <alignment horizontal="center" vertical="center" wrapText="1"/>
    </xf>
    <xf numFmtId="177" fontId="91" fillId="0" borderId="10" xfId="53" applyNumberFormat="1" applyFont="1" applyFill="1" applyBorder="1" applyAlignment="1" applyProtection="1">
      <alignment horizontal="center" vertical="center" wrapText="1"/>
    </xf>
    <xf numFmtId="177" fontId="66" fillId="0" borderId="84" xfId="79" applyNumberFormat="1" applyFont="1" applyFill="1" applyBorder="1" applyAlignment="1">
      <alignment horizontal="center" vertical="center" wrapText="1" shrinkToFit="1"/>
    </xf>
    <xf numFmtId="180" fontId="66" fillId="0" borderId="84" xfId="79" quotePrefix="1" applyNumberFormat="1" applyFont="1" applyFill="1" applyBorder="1" applyAlignment="1">
      <alignment horizontal="center" vertical="center" wrapText="1"/>
    </xf>
    <xf numFmtId="177" fontId="66" fillId="0" borderId="84" xfId="79" quotePrefix="1" applyNumberFormat="1" applyFont="1" applyFill="1" applyBorder="1" applyAlignment="1">
      <alignment horizontal="center" vertical="center" wrapText="1"/>
    </xf>
    <xf numFmtId="41" fontId="66" fillId="0" borderId="10" xfId="79" quotePrefix="1" applyFont="1" applyFill="1" applyBorder="1" applyAlignment="1">
      <alignment horizontal="center" vertical="center" wrapText="1"/>
    </xf>
    <xf numFmtId="0" fontId="66" fillId="31" borderId="10" xfId="79" applyNumberFormat="1" applyFont="1" applyFill="1" applyBorder="1" applyAlignment="1">
      <alignment horizontal="center" vertical="center" wrapText="1"/>
    </xf>
    <xf numFmtId="0" fontId="96" fillId="0" borderId="10" xfId="54" applyNumberFormat="1" applyFont="1" applyFill="1" applyBorder="1" applyAlignment="1">
      <alignment horizontal="center" vertical="center" wrapText="1"/>
    </xf>
    <xf numFmtId="41" fontId="66" fillId="0" borderId="84" xfId="79" quotePrefix="1" applyFont="1" applyFill="1" applyBorder="1" applyAlignment="1">
      <alignment horizontal="center" vertical="center" wrapText="1"/>
    </xf>
    <xf numFmtId="41" fontId="91" fillId="0" borderId="84" xfId="53" applyNumberFormat="1" applyFont="1" applyFill="1" applyBorder="1" applyAlignment="1" applyProtection="1">
      <alignment horizontal="center" vertical="center" wrapText="1"/>
    </xf>
    <xf numFmtId="41" fontId="91" fillId="0" borderId="10" xfId="53" applyNumberFormat="1" applyFont="1" applyFill="1" applyBorder="1" applyAlignment="1" applyProtection="1">
      <alignment horizontal="center" vertical="center" wrapText="1"/>
    </xf>
    <xf numFmtId="41" fontId="66" fillId="0" borderId="14" xfId="79" quotePrefix="1" applyFont="1" applyFill="1" applyBorder="1" applyAlignment="1">
      <alignment horizontal="center" vertical="center" wrapText="1"/>
    </xf>
    <xf numFmtId="180" fontId="66" fillId="31" borderId="10" xfId="79" applyNumberFormat="1" applyFont="1" applyFill="1" applyBorder="1" applyAlignment="1">
      <alignment horizontal="center" vertical="center" wrapText="1"/>
    </xf>
    <xf numFmtId="0" fontId="62" fillId="0" borderId="16" xfId="54" applyNumberFormat="1" applyFont="1" applyFill="1" applyBorder="1" applyAlignment="1">
      <alignment horizontal="center" vertical="center" wrapText="1"/>
    </xf>
    <xf numFmtId="180" fontId="62" fillId="0" borderId="10" xfId="54" applyNumberFormat="1" applyFont="1" applyFill="1" applyBorder="1" applyAlignment="1">
      <alignment horizontal="center" vertical="center" wrapText="1"/>
    </xf>
    <xf numFmtId="41" fontId="53" fillId="0" borderId="84" xfId="53" applyNumberFormat="1" applyFont="1" applyFill="1" applyBorder="1" applyAlignment="1" applyProtection="1">
      <alignment horizontal="center" vertical="center" wrapText="1"/>
    </xf>
    <xf numFmtId="0" fontId="51" fillId="0" borderId="84" xfId="46" applyFont="1" applyBorder="1" applyAlignment="1">
      <alignment horizontal="center" vertical="center" wrapText="1"/>
    </xf>
    <xf numFmtId="0" fontId="53" fillId="0" borderId="84" xfId="53" applyNumberFormat="1" applyFont="1" applyFill="1" applyBorder="1" applyAlignment="1" applyProtection="1">
      <alignment horizontal="center" vertical="center" wrapText="1"/>
    </xf>
    <xf numFmtId="179" fontId="53" fillId="0" borderId="84" xfId="79" applyNumberFormat="1" applyFont="1" applyFill="1" applyBorder="1" applyAlignment="1">
      <alignment horizontal="center" vertical="center" wrapText="1"/>
    </xf>
    <xf numFmtId="179" fontId="53" fillId="0" borderId="84" xfId="79" quotePrefix="1" applyNumberFormat="1" applyFont="1" applyFill="1" applyBorder="1" applyAlignment="1">
      <alignment horizontal="center" vertical="center" wrapText="1"/>
    </xf>
    <xf numFmtId="0" fontId="62" fillId="0" borderId="16" xfId="45" applyFont="1" applyBorder="1"/>
    <xf numFmtId="0" fontId="53" fillId="0" borderId="10" xfId="53" applyNumberFormat="1" applyFont="1" applyFill="1" applyBorder="1" applyAlignment="1" applyProtection="1">
      <alignment horizontal="center" vertical="center" wrapText="1"/>
    </xf>
    <xf numFmtId="0" fontId="53" fillId="31" borderId="99" xfId="79" applyNumberFormat="1" applyFont="1" applyFill="1" applyBorder="1" applyAlignment="1">
      <alignment horizontal="center" vertical="center" wrapText="1"/>
    </xf>
    <xf numFmtId="41" fontId="62" fillId="0" borderId="10" xfId="54" applyNumberFormat="1" applyFont="1" applyFill="1" applyBorder="1" applyAlignment="1">
      <alignment horizontal="center" vertical="center" wrapText="1"/>
    </xf>
    <xf numFmtId="182" fontId="53" fillId="0" borderId="10" xfId="79" applyNumberFormat="1" applyFont="1" applyFill="1" applyBorder="1" applyAlignment="1">
      <alignment horizontal="center" vertical="center" wrapText="1"/>
    </xf>
    <xf numFmtId="0" fontId="53" fillId="0" borderId="0" xfId="79" applyNumberFormat="1" applyFont="1" applyFill="1" applyBorder="1" applyAlignment="1">
      <alignment horizontal="center" vertical="center" wrapText="1"/>
    </xf>
    <xf numFmtId="0" fontId="53" fillId="0" borderId="0" xfId="79" quotePrefix="1" applyNumberFormat="1" applyFont="1" applyFill="1" applyBorder="1" applyAlignment="1">
      <alignment horizontal="center" vertical="center" wrapText="1"/>
    </xf>
    <xf numFmtId="180" fontId="54" fillId="0" borderId="10" xfId="0" applyNumberFormat="1" applyFont="1" applyBorder="1" applyAlignment="1">
      <alignment horizontal="center" vertical="center" wrapText="1"/>
    </xf>
    <xf numFmtId="0" fontId="53" fillId="31" borderId="76" xfId="79" applyNumberFormat="1" applyFont="1" applyFill="1" applyBorder="1" applyAlignment="1">
      <alignment horizontal="center" vertical="center" shrinkToFit="1"/>
    </xf>
    <xf numFmtId="0" fontId="81" fillId="0" borderId="84" xfId="53" applyNumberFormat="1" applyFont="1" applyFill="1" applyBorder="1" applyAlignment="1" applyProtection="1">
      <alignment horizontal="center" vertical="center" shrinkToFit="1"/>
    </xf>
    <xf numFmtId="180" fontId="53" fillId="0" borderId="10" xfId="79" applyNumberFormat="1" applyFont="1" applyFill="1" applyBorder="1" applyAlignment="1">
      <alignment vertical="center" wrapText="1"/>
    </xf>
    <xf numFmtId="180" fontId="77" fillId="0" borderId="10" xfId="79" applyNumberFormat="1" applyFont="1" applyFill="1" applyBorder="1" applyAlignment="1">
      <alignment horizontal="center" vertical="center" wrapText="1"/>
    </xf>
    <xf numFmtId="0" fontId="35" fillId="0" borderId="0" xfId="57" applyFont="1" applyAlignment="1">
      <alignment horizontal="center" vertical="center" wrapText="1"/>
    </xf>
    <xf numFmtId="180" fontId="57" fillId="0" borderId="84" xfId="57" quotePrefix="1" applyNumberFormat="1" applyFont="1" applyBorder="1" applyAlignment="1">
      <alignment horizontal="center" vertical="center" wrapText="1"/>
    </xf>
    <xf numFmtId="0" fontId="70" fillId="0" borderId="16" xfId="45" applyFont="1" applyBorder="1" applyAlignment="1">
      <alignment horizontal="center" vertical="center" wrapText="1"/>
    </xf>
    <xf numFmtId="0" fontId="82" fillId="0" borderId="0" xfId="57" applyFont="1" applyAlignment="1">
      <alignment horizontal="center" vertical="center" wrapText="1"/>
    </xf>
    <xf numFmtId="0" fontId="51" fillId="0" borderId="80" xfId="79" applyNumberFormat="1" applyFont="1" applyFill="1" applyBorder="1" applyAlignment="1">
      <alignment horizontal="center" vertical="center" wrapText="1"/>
    </xf>
    <xf numFmtId="180" fontId="51" fillId="0" borderId="80" xfId="79" applyNumberFormat="1" applyFont="1" applyFill="1" applyBorder="1" applyAlignment="1">
      <alignment horizontal="center" vertical="center" wrapText="1"/>
    </xf>
    <xf numFmtId="41" fontId="51" fillId="0" borderId="80" xfId="79" applyFont="1" applyFill="1" applyBorder="1" applyAlignment="1">
      <alignment horizontal="center" vertical="center" wrapText="1"/>
    </xf>
    <xf numFmtId="38" fontId="51" fillId="0" borderId="10" xfId="79" quotePrefix="1" applyNumberFormat="1" applyFont="1" applyFill="1" applyBorder="1" applyAlignment="1">
      <alignment horizontal="center" vertical="center" wrapText="1"/>
    </xf>
    <xf numFmtId="41" fontId="51" fillId="0" borderId="10" xfId="79" applyFont="1" applyFill="1" applyBorder="1" applyAlignment="1">
      <alignment horizontal="left" vertical="center" wrapText="1"/>
    </xf>
    <xf numFmtId="177" fontId="51" fillId="0" borderId="10" xfId="57" applyNumberFormat="1" applyFont="1" applyBorder="1" applyAlignment="1">
      <alignment horizontal="center" vertical="center" wrapText="1"/>
    </xf>
    <xf numFmtId="180" fontId="51" fillId="0" borderId="10" xfId="57" quotePrefix="1" applyNumberFormat="1" applyFont="1" applyBorder="1" applyAlignment="1">
      <alignment horizontal="center" vertical="center" wrapText="1"/>
    </xf>
    <xf numFmtId="179" fontId="51" fillId="0" borderId="0" xfId="79" applyNumberFormat="1" applyFont="1" applyFill="1" applyBorder="1" applyAlignment="1">
      <alignment horizontal="center" vertical="center" wrapText="1"/>
    </xf>
    <xf numFmtId="0" fontId="51" fillId="0" borderId="20" xfId="45" applyFont="1" applyBorder="1" applyAlignment="1">
      <alignment horizontal="center" vertical="center" wrapText="1"/>
    </xf>
    <xf numFmtId="41" fontId="53" fillId="31" borderId="17" xfId="79" applyFont="1" applyFill="1" applyBorder="1" applyAlignment="1" applyProtection="1">
      <alignment horizontal="center" vertical="center" wrapText="1"/>
    </xf>
    <xf numFmtId="0" fontId="97" fillId="0" borderId="10" xfId="54" applyNumberFormat="1" applyFont="1" applyFill="1" applyBorder="1" applyAlignment="1">
      <alignment horizontal="center" vertical="center" wrapText="1"/>
    </xf>
    <xf numFmtId="41" fontId="98" fillId="0" borderId="10" xfId="79" applyFont="1" applyFill="1" applyBorder="1" applyAlignment="1">
      <alignment horizontal="center" vertical="center" wrapText="1"/>
    </xf>
    <xf numFmtId="0" fontId="83" fillId="0" borderId="10" xfId="65" applyNumberFormat="1" applyFont="1" applyFill="1" applyBorder="1" applyAlignment="1">
      <alignment horizontal="center" vertical="center" wrapText="1"/>
    </xf>
    <xf numFmtId="0" fontId="88" fillId="0" borderId="84" xfId="57" quotePrefix="1" applyFont="1" applyBorder="1" applyAlignment="1">
      <alignment horizontal="center" vertical="center" wrapText="1"/>
    </xf>
    <xf numFmtId="0" fontId="66" fillId="31" borderId="84" xfId="79" applyNumberFormat="1" applyFont="1" applyFill="1" applyBorder="1" applyAlignment="1">
      <alignment horizontal="center" vertical="center" wrapText="1"/>
    </xf>
    <xf numFmtId="0" fontId="91" fillId="0" borderId="84" xfId="53" applyNumberFormat="1" applyFont="1" applyFill="1" applyBorder="1" applyAlignment="1" applyProtection="1">
      <alignment horizontal="center" vertical="center" wrapText="1"/>
    </xf>
    <xf numFmtId="179" fontId="66" fillId="0" borderId="90" xfId="79" quotePrefix="1" applyNumberFormat="1" applyFont="1" applyFill="1" applyBorder="1" applyAlignment="1">
      <alignment horizontal="center" vertical="center" wrapText="1"/>
    </xf>
    <xf numFmtId="0" fontId="66" fillId="31" borderId="79" xfId="79" applyNumberFormat="1" applyFont="1" applyFill="1" applyBorder="1" applyAlignment="1">
      <alignment horizontal="center" vertical="center" wrapText="1"/>
    </xf>
    <xf numFmtId="0" fontId="66" fillId="0" borderId="91" xfId="79" applyNumberFormat="1" applyFont="1" applyFill="1" applyBorder="1" applyAlignment="1">
      <alignment horizontal="center" vertical="center" wrapText="1"/>
    </xf>
    <xf numFmtId="0" fontId="66" fillId="0" borderId="84" xfId="79" quotePrefix="1" applyNumberFormat="1" applyFont="1" applyFill="1" applyBorder="1" applyAlignment="1">
      <alignment horizontal="center" vertical="center" wrapText="1"/>
    </xf>
    <xf numFmtId="180" fontId="98" fillId="0" borderId="84" xfId="79" applyNumberFormat="1" applyFont="1" applyFill="1" applyBorder="1" applyAlignment="1">
      <alignment horizontal="center" vertical="center" wrapText="1"/>
    </xf>
    <xf numFmtId="182" fontId="66" fillId="0" borderId="84" xfId="79" applyNumberFormat="1" applyFont="1" applyFill="1" applyBorder="1" applyAlignment="1">
      <alignment horizontal="center" vertical="center" wrapText="1"/>
    </xf>
    <xf numFmtId="0" fontId="83" fillId="0" borderId="84" xfId="79" applyNumberFormat="1" applyFont="1" applyFill="1" applyBorder="1" applyAlignment="1">
      <alignment horizontal="center" vertical="center" wrapText="1"/>
    </xf>
    <xf numFmtId="180" fontId="83" fillId="0" borderId="84" xfId="79" applyNumberFormat="1" applyFont="1" applyFill="1" applyBorder="1" applyAlignment="1">
      <alignment horizontal="center" vertical="center" wrapText="1"/>
    </xf>
    <xf numFmtId="0" fontId="91" fillId="0" borderId="10" xfId="53" applyNumberFormat="1" applyFont="1" applyFill="1" applyBorder="1" applyAlignment="1" applyProtection="1">
      <alignment horizontal="center" vertical="center" wrapText="1"/>
    </xf>
    <xf numFmtId="0" fontId="51" fillId="0" borderId="14" xfId="57" applyFont="1" applyBorder="1" applyAlignment="1">
      <alignment horizontal="center" vertical="center" wrapText="1"/>
    </xf>
    <xf numFmtId="41" fontId="100" fillId="0" borderId="84" xfId="79" applyFont="1" applyFill="1" applyBorder="1" applyAlignment="1">
      <alignment horizontal="center" vertical="center" wrapText="1"/>
    </xf>
    <xf numFmtId="199" fontId="51" fillId="0" borderId="84" xfId="79" applyNumberFormat="1" applyFont="1" applyFill="1" applyBorder="1" applyAlignment="1">
      <alignment horizontal="center" vertical="center" wrapText="1"/>
    </xf>
    <xf numFmtId="0" fontId="51" fillId="0" borderId="84" xfId="49" applyFont="1" applyBorder="1" applyAlignment="1">
      <alignment horizontal="center" vertical="center" wrapText="1"/>
    </xf>
    <xf numFmtId="0" fontId="56" fillId="0" borderId="84" xfId="79" applyNumberFormat="1" applyFont="1" applyFill="1" applyBorder="1" applyAlignment="1">
      <alignment horizontal="center" vertical="center" wrapText="1"/>
    </xf>
    <xf numFmtId="193" fontId="53" fillId="0" borderId="84" xfId="79" applyNumberFormat="1" applyFont="1" applyFill="1" applyBorder="1" applyAlignment="1">
      <alignment horizontal="center" vertical="center" wrapText="1"/>
    </xf>
    <xf numFmtId="193" fontId="51" fillId="0" borderId="84" xfId="79" applyNumberFormat="1" applyFont="1" applyFill="1" applyBorder="1" applyAlignment="1">
      <alignment horizontal="center" vertical="center" wrapText="1"/>
    </xf>
    <xf numFmtId="0" fontId="57" fillId="0" borderId="84" xfId="45" quotePrefix="1" applyFont="1" applyBorder="1" applyAlignment="1">
      <alignment horizontal="center" vertical="center" wrapText="1"/>
    </xf>
    <xf numFmtId="177" fontId="51" fillId="0" borderId="20" xfId="45" applyNumberFormat="1" applyFont="1" applyBorder="1" applyAlignment="1">
      <alignment horizontal="center" vertical="center" wrapText="1"/>
    </xf>
    <xf numFmtId="0" fontId="51" fillId="0" borderId="0" xfId="45" applyFont="1" applyAlignment="1">
      <alignment vertical="top" wrapText="1"/>
    </xf>
    <xf numFmtId="180" fontId="99" fillId="0" borderId="0" xfId="45" applyNumberFormat="1" applyFont="1" applyAlignment="1">
      <alignment vertical="top" wrapText="1"/>
    </xf>
    <xf numFmtId="0" fontId="61" fillId="0" borderId="0" xfId="45" applyFont="1" applyAlignment="1">
      <alignment vertical="top" wrapText="1"/>
    </xf>
    <xf numFmtId="180" fontId="51" fillId="0" borderId="79" xfId="57" applyNumberFormat="1" applyFont="1" applyBorder="1" applyAlignment="1">
      <alignment horizontal="center" vertical="center" wrapText="1"/>
    </xf>
    <xf numFmtId="0" fontId="51" fillId="0" borderId="0" xfId="57" applyFont="1" applyAlignment="1">
      <alignment horizontal="center" wrapText="1"/>
    </xf>
    <xf numFmtId="0" fontId="51" fillId="0" borderId="12" xfId="57" applyFont="1" applyBorder="1" applyAlignment="1">
      <alignment horizontal="center" vertical="center" wrapText="1"/>
    </xf>
    <xf numFmtId="0" fontId="51" fillId="0" borderId="21" xfId="57" applyFont="1" applyBorder="1" applyAlignment="1">
      <alignment horizontal="center" vertical="center" wrapText="1"/>
    </xf>
    <xf numFmtId="0" fontId="51" fillId="0" borderId="77" xfId="57" applyFont="1" applyBorder="1" applyAlignment="1">
      <alignment horizontal="center" vertical="center" wrapText="1"/>
    </xf>
    <xf numFmtId="0" fontId="51" fillId="0" borderId="78" xfId="57" applyFont="1" applyBorder="1" applyAlignment="1">
      <alignment horizontal="center" vertical="center" wrapText="1"/>
    </xf>
    <xf numFmtId="41" fontId="53" fillId="0" borderId="10" xfId="54" applyNumberFormat="1" applyFont="1" applyFill="1" applyBorder="1" applyAlignment="1">
      <alignment horizontal="center" vertical="center" wrapText="1"/>
    </xf>
    <xf numFmtId="0" fontId="51" fillId="0" borderId="10" xfId="54" applyNumberFormat="1" applyFont="1" applyFill="1" applyBorder="1" applyAlignment="1">
      <alignment horizontal="center" vertical="center" wrapText="1"/>
    </xf>
    <xf numFmtId="0" fontId="51" fillId="0" borderId="13" xfId="45" applyFont="1" applyBorder="1" applyAlignment="1">
      <alignment horizontal="center" wrapText="1"/>
    </xf>
    <xf numFmtId="0" fontId="30" fillId="0" borderId="77" xfId="45" applyFont="1" applyBorder="1" applyAlignment="1">
      <alignment wrapText="1"/>
    </xf>
    <xf numFmtId="0" fontId="54" fillId="0" borderId="16" xfId="53" applyNumberFormat="1" applyFont="1" applyFill="1" applyBorder="1" applyAlignment="1" applyProtection="1">
      <alignment horizontal="center" vertical="center" wrapText="1"/>
    </xf>
    <xf numFmtId="41" fontId="57" fillId="0" borderId="79" xfId="79" applyFont="1" applyFill="1" applyBorder="1" applyAlignment="1">
      <alignment horizontal="center" vertical="center" wrapText="1"/>
    </xf>
    <xf numFmtId="180" fontId="51" fillId="26" borderId="79" xfId="79" applyNumberFormat="1" applyFont="1" applyFill="1" applyBorder="1" applyAlignment="1">
      <alignment horizontal="center" vertical="center" wrapText="1"/>
    </xf>
    <xf numFmtId="0" fontId="54" fillId="0" borderId="10" xfId="53" applyFont="1" applyFill="1" applyBorder="1" applyAlignment="1" applyProtection="1">
      <alignment horizontal="center" vertical="center" wrapText="1"/>
    </xf>
    <xf numFmtId="0" fontId="51" fillId="0" borderId="20" xfId="45" applyFont="1" applyBorder="1" applyAlignment="1">
      <alignment horizontal="center" wrapText="1"/>
    </xf>
    <xf numFmtId="180" fontId="51" fillId="0" borderId="20" xfId="45" applyNumberFormat="1" applyFont="1" applyBorder="1" applyAlignment="1">
      <alignment horizontal="center" vertical="center" wrapText="1"/>
    </xf>
    <xf numFmtId="180" fontId="61" fillId="0" borderId="0" xfId="45" applyNumberFormat="1" applyFont="1" applyAlignment="1">
      <alignment horizontal="center" wrapText="1"/>
    </xf>
    <xf numFmtId="180" fontId="61" fillId="0" borderId="0" xfId="45" applyNumberFormat="1" applyFont="1" applyAlignment="1">
      <alignment wrapText="1"/>
    </xf>
    <xf numFmtId="194" fontId="51" fillId="0" borderId="84" xfId="65" applyFont="1" applyFill="1" applyBorder="1" applyAlignment="1">
      <alignment horizontal="center" vertical="center" wrapText="1"/>
    </xf>
    <xf numFmtId="180" fontId="51" fillId="0" borderId="83" xfId="79" applyNumberFormat="1" applyFont="1" applyFill="1" applyBorder="1" applyAlignment="1">
      <alignment horizontal="center" vertical="center" wrapText="1"/>
    </xf>
    <xf numFmtId="180" fontId="51" fillId="0" borderId="0" xfId="79" applyNumberFormat="1" applyFont="1" applyFill="1" applyBorder="1" applyAlignment="1">
      <alignment horizontal="center" vertical="center" wrapText="1"/>
    </xf>
    <xf numFmtId="180" fontId="51" fillId="0" borderId="16" xfId="79" applyNumberFormat="1" applyFont="1" applyFill="1" applyBorder="1" applyAlignment="1" applyProtection="1">
      <alignment horizontal="center" vertical="center" wrapText="1"/>
    </xf>
    <xf numFmtId="180" fontId="53" fillId="0" borderId="16" xfId="79" applyNumberFormat="1" applyFont="1" applyFill="1" applyBorder="1" applyAlignment="1" applyProtection="1">
      <alignment horizontal="center" vertical="center" wrapText="1"/>
    </xf>
    <xf numFmtId="0" fontId="51" fillId="0" borderId="10" xfId="79" applyNumberFormat="1" applyFont="1" applyFill="1" applyBorder="1" applyAlignment="1">
      <alignment horizontal="center" vertical="center" shrinkToFit="1"/>
    </xf>
    <xf numFmtId="191" fontId="51" fillId="26" borderId="10" xfId="79" applyNumberFormat="1" applyFont="1" applyFill="1" applyBorder="1" applyAlignment="1">
      <alignment horizontal="center" vertical="center" wrapText="1"/>
    </xf>
    <xf numFmtId="3" fontId="51" fillId="0" borderId="10" xfId="0" applyNumberFormat="1" applyFont="1" applyBorder="1" applyAlignment="1">
      <alignment horizontal="center" vertical="center" wrapText="1"/>
    </xf>
    <xf numFmtId="194" fontId="51" fillId="0" borderId="10" xfId="79" applyNumberFormat="1" applyFont="1" applyFill="1" applyBorder="1" applyAlignment="1">
      <alignment horizontal="center" vertical="center" wrapText="1"/>
    </xf>
    <xf numFmtId="180" fontId="51" fillId="0" borderId="10" xfId="79" applyNumberFormat="1" applyFont="1" applyFill="1" applyBorder="1" applyAlignment="1">
      <alignment horizontal="center" vertical="center" wrapText="1" shrinkToFit="1"/>
    </xf>
    <xf numFmtId="38" fontId="51" fillId="0" borderId="10" xfId="65" applyNumberFormat="1" applyFont="1" applyFill="1" applyBorder="1" applyAlignment="1">
      <alignment horizontal="center" vertical="center" wrapText="1"/>
    </xf>
    <xf numFmtId="41" fontId="51" fillId="0" borderId="10" xfId="65" applyNumberFormat="1" applyFont="1" applyFill="1" applyBorder="1" applyAlignment="1">
      <alignment horizontal="center" vertical="center" wrapText="1"/>
    </xf>
    <xf numFmtId="185" fontId="51" fillId="0" borderId="10" xfId="65" applyNumberFormat="1" applyFont="1" applyFill="1" applyBorder="1" applyAlignment="1">
      <alignment horizontal="center" vertical="center" wrapText="1"/>
    </xf>
    <xf numFmtId="176" fontId="51" fillId="0" borderId="10" xfId="65" applyNumberFormat="1" applyFont="1" applyFill="1" applyBorder="1" applyAlignment="1">
      <alignment horizontal="center" vertical="center" wrapText="1"/>
    </xf>
    <xf numFmtId="177" fontId="51" fillId="26" borderId="10" xfId="45" applyNumberFormat="1" applyFont="1" applyFill="1" applyBorder="1" applyAlignment="1">
      <alignment horizontal="center" vertical="center" wrapText="1"/>
    </xf>
    <xf numFmtId="180" fontId="51" fillId="0" borderId="83" xfId="45" applyNumberFormat="1" applyFont="1" applyBorder="1" applyAlignment="1">
      <alignment horizontal="center" vertical="center" wrapText="1"/>
    </xf>
    <xf numFmtId="38" fontId="51" fillId="0" borderId="10" xfId="67" applyNumberFormat="1" applyFont="1" applyFill="1" applyBorder="1" applyAlignment="1">
      <alignment horizontal="center" vertical="center" wrapText="1"/>
    </xf>
    <xf numFmtId="41" fontId="51" fillId="0" borderId="10" xfId="67" applyFont="1" applyFill="1" applyBorder="1" applyAlignment="1">
      <alignment horizontal="center" vertical="center" wrapText="1"/>
    </xf>
    <xf numFmtId="176" fontId="51" fillId="0" borderId="10" xfId="67" applyNumberFormat="1" applyFont="1" applyFill="1" applyBorder="1" applyAlignment="1">
      <alignment horizontal="center" vertical="center" wrapText="1"/>
    </xf>
    <xf numFmtId="41" fontId="51" fillId="0" borderId="10" xfId="0" applyNumberFormat="1" applyFont="1" applyBorder="1" applyAlignment="1">
      <alignment horizontal="center" vertical="center"/>
    </xf>
    <xf numFmtId="177" fontId="51" fillId="0" borderId="10" xfId="79" applyNumberFormat="1" applyFont="1" applyFill="1" applyBorder="1" applyAlignment="1">
      <alignment horizontal="center" vertical="center" shrinkToFit="1"/>
    </xf>
    <xf numFmtId="177" fontId="51" fillId="0" borderId="10" xfId="0" applyNumberFormat="1" applyFont="1" applyBorder="1" applyAlignment="1">
      <alignment horizontal="center" vertical="center" shrinkToFit="1"/>
    </xf>
    <xf numFmtId="41" fontId="51" fillId="0" borderId="10" xfId="79" applyFont="1" applyFill="1" applyBorder="1" applyAlignment="1">
      <alignment horizontal="center" vertical="center" shrinkToFit="1"/>
    </xf>
    <xf numFmtId="191" fontId="51" fillId="0" borderId="10" xfId="0" applyNumberFormat="1" applyFont="1" applyBorder="1" applyAlignment="1">
      <alignment horizontal="center" vertical="center" wrapText="1"/>
    </xf>
    <xf numFmtId="180" fontId="65" fillId="0" borderId="10" xfId="45" applyNumberFormat="1" applyFont="1" applyBorder="1" applyAlignment="1">
      <alignment horizontal="center" vertical="center" wrapText="1"/>
    </xf>
    <xf numFmtId="41" fontId="53" fillId="0" borderId="10" xfId="0" applyNumberFormat="1" applyFont="1" applyBorder="1" applyAlignment="1">
      <alignment horizontal="center" vertical="center"/>
    </xf>
    <xf numFmtId="41" fontId="65" fillId="0" borderId="10" xfId="79" applyFont="1" applyFill="1" applyBorder="1" applyAlignment="1">
      <alignment horizontal="center" vertical="center" wrapText="1"/>
    </xf>
    <xf numFmtId="185" fontId="65" fillId="0" borderId="10" xfId="79" applyNumberFormat="1" applyFont="1" applyFill="1" applyBorder="1" applyAlignment="1">
      <alignment horizontal="center" vertical="center" wrapText="1"/>
    </xf>
    <xf numFmtId="176" fontId="65" fillId="0" borderId="10" xfId="79" applyNumberFormat="1" applyFont="1" applyFill="1" applyBorder="1" applyAlignment="1">
      <alignment horizontal="center" vertical="center" wrapText="1"/>
    </xf>
    <xf numFmtId="0" fontId="51" fillId="0" borderId="10" xfId="63" applyNumberFormat="1" applyFont="1" applyFill="1" applyBorder="1" applyAlignment="1">
      <alignment horizontal="center" vertical="center" wrapText="1"/>
    </xf>
    <xf numFmtId="180" fontId="79" fillId="0" borderId="10" xfId="45" applyNumberFormat="1" applyFont="1" applyBorder="1" applyAlignment="1">
      <alignment horizontal="center" vertical="center" wrapText="1"/>
    </xf>
    <xf numFmtId="191" fontId="56" fillId="0" borderId="10" xfId="0" applyNumberFormat="1" applyFont="1" applyBorder="1" applyAlignment="1">
      <alignment horizontal="center" vertical="center"/>
    </xf>
    <xf numFmtId="176" fontId="53" fillId="0" borderId="10" xfId="0" applyNumberFormat="1" applyFont="1" applyBorder="1" applyAlignment="1">
      <alignment horizontal="center" vertical="center"/>
    </xf>
    <xf numFmtId="177" fontId="51" fillId="0" borderId="10" xfId="79" applyNumberFormat="1" applyFont="1" applyFill="1" applyBorder="1" applyAlignment="1">
      <alignment horizontal="center" vertical="center" wrapText="1" shrinkToFit="1"/>
    </xf>
    <xf numFmtId="180" fontId="51" fillId="26" borderId="16" xfId="45" applyNumberFormat="1" applyFont="1" applyFill="1" applyBorder="1" applyAlignment="1">
      <alignment horizontal="center" vertical="center" wrapText="1"/>
    </xf>
    <xf numFmtId="38" fontId="51" fillId="0" borderId="10" xfId="68" applyNumberFormat="1" applyFont="1" applyFill="1" applyBorder="1" applyAlignment="1">
      <alignment horizontal="center" vertical="center" wrapText="1"/>
    </xf>
    <xf numFmtId="179" fontId="51" fillId="26" borderId="10" xfId="79" applyNumberFormat="1" applyFont="1" applyFill="1" applyBorder="1" applyAlignment="1">
      <alignment horizontal="center" vertical="center" wrapText="1"/>
    </xf>
    <xf numFmtId="180" fontId="53" fillId="31" borderId="99" xfId="45" applyNumberFormat="1" applyFont="1" applyFill="1" applyBorder="1" applyAlignment="1">
      <alignment horizontal="center" vertical="center" wrapText="1"/>
    </xf>
    <xf numFmtId="180" fontId="51" fillId="26" borderId="91" xfId="45" applyNumberFormat="1" applyFont="1" applyFill="1" applyBorder="1" applyAlignment="1">
      <alignment horizontal="center" vertical="center" wrapText="1"/>
    </xf>
    <xf numFmtId="180" fontId="53" fillId="31" borderId="99" xfId="79" applyNumberFormat="1" applyFont="1" applyFill="1" applyBorder="1" applyAlignment="1" applyProtection="1">
      <alignment horizontal="center" vertical="center" wrapText="1"/>
    </xf>
    <xf numFmtId="180" fontId="53" fillId="31" borderId="99" xfId="79" applyNumberFormat="1" applyFont="1" applyFill="1" applyBorder="1" applyAlignment="1">
      <alignment horizontal="center" vertical="center" wrapText="1"/>
    </xf>
    <xf numFmtId="38" fontId="51" fillId="0" borderId="16" xfId="45" applyNumberFormat="1" applyFont="1" applyBorder="1" applyAlignment="1">
      <alignment horizontal="center" vertical="center" wrapText="1"/>
    </xf>
    <xf numFmtId="0" fontId="51" fillId="0" borderId="10" xfId="68" applyNumberFormat="1" applyFont="1" applyFill="1" applyBorder="1" applyAlignment="1">
      <alignment horizontal="center" vertical="center" wrapText="1"/>
    </xf>
    <xf numFmtId="41" fontId="51" fillId="0" borderId="10" xfId="68" applyFont="1" applyFill="1" applyBorder="1" applyAlignment="1">
      <alignment horizontal="center" vertical="center" wrapText="1"/>
    </xf>
    <xf numFmtId="0" fontId="51" fillId="0" borderId="10" xfId="67" applyNumberFormat="1" applyFont="1" applyFill="1" applyBorder="1" applyAlignment="1">
      <alignment horizontal="center" vertical="center" wrapText="1"/>
    </xf>
    <xf numFmtId="38" fontId="51" fillId="0" borderId="10" xfId="69" applyNumberFormat="1" applyFont="1" applyFill="1" applyBorder="1" applyAlignment="1">
      <alignment horizontal="center" vertical="center" wrapText="1"/>
    </xf>
    <xf numFmtId="0" fontId="51" fillId="0" borderId="10" xfId="69" applyNumberFormat="1" applyFont="1" applyFill="1" applyBorder="1" applyAlignment="1">
      <alignment horizontal="center" vertical="center" wrapText="1"/>
    </xf>
    <xf numFmtId="41" fontId="51" fillId="0" borderId="10" xfId="69" applyFont="1" applyFill="1" applyBorder="1" applyAlignment="1">
      <alignment horizontal="center" vertical="center" wrapText="1"/>
    </xf>
    <xf numFmtId="38" fontId="51" fillId="0" borderId="10" xfId="70" applyNumberFormat="1" applyFont="1" applyFill="1" applyBorder="1" applyAlignment="1">
      <alignment horizontal="center" vertical="center" wrapText="1"/>
    </xf>
    <xf numFmtId="38" fontId="51" fillId="0" borderId="10" xfId="72" applyNumberFormat="1" applyFont="1" applyFill="1" applyBorder="1" applyAlignment="1">
      <alignment horizontal="center" vertical="center" wrapText="1"/>
    </xf>
    <xf numFmtId="38" fontId="51" fillId="0" borderId="10" xfId="73" applyNumberFormat="1" applyFont="1" applyFill="1" applyBorder="1" applyAlignment="1">
      <alignment horizontal="center" vertical="center" wrapText="1"/>
    </xf>
    <xf numFmtId="0" fontId="51" fillId="0" borderId="10" xfId="73" applyNumberFormat="1" applyFont="1" applyFill="1" applyBorder="1" applyAlignment="1">
      <alignment horizontal="center" vertical="center" wrapText="1"/>
    </xf>
    <xf numFmtId="41" fontId="51" fillId="0" borderId="10" xfId="73" applyFont="1" applyFill="1" applyBorder="1" applyAlignment="1">
      <alignment horizontal="center" vertical="center" wrapText="1"/>
    </xf>
    <xf numFmtId="40" fontId="51" fillId="0" borderId="10" xfId="73" applyNumberFormat="1" applyFont="1" applyFill="1" applyBorder="1" applyAlignment="1">
      <alignment horizontal="center" vertical="center" wrapText="1"/>
    </xf>
    <xf numFmtId="191" fontId="51" fillId="0" borderId="10" xfId="67" applyNumberFormat="1" applyFont="1" applyFill="1" applyBorder="1" applyAlignment="1">
      <alignment horizontal="center" vertical="center" wrapText="1"/>
    </xf>
    <xf numFmtId="0" fontId="51" fillId="0" borderId="10" xfId="74" applyFont="1" applyBorder="1" applyAlignment="1">
      <alignment horizontal="center" vertical="center" wrapText="1" shrinkToFit="1"/>
    </xf>
    <xf numFmtId="194" fontId="53" fillId="0" borderId="10" xfId="79" applyNumberFormat="1" applyFont="1" applyFill="1" applyBorder="1" applyAlignment="1">
      <alignment horizontal="center" vertical="center" wrapText="1"/>
    </xf>
    <xf numFmtId="0" fontId="53" fillId="0" borderId="91" xfId="45" applyFont="1" applyBorder="1" applyAlignment="1">
      <alignment horizontal="center" vertical="center"/>
    </xf>
    <xf numFmtId="180" fontId="51" fillId="0" borderId="91" xfId="57" applyNumberFormat="1" applyFont="1" applyBorder="1" applyAlignment="1">
      <alignment horizontal="center" vertical="center" wrapText="1"/>
    </xf>
    <xf numFmtId="180" fontId="51" fillId="0" borderId="10" xfId="79" applyNumberFormat="1" applyFont="1" applyFill="1" applyBorder="1" applyAlignment="1">
      <alignment vertical="center" wrapText="1"/>
    </xf>
    <xf numFmtId="0" fontId="53" fillId="0" borderId="10" xfId="45" applyFont="1" applyBorder="1" applyAlignment="1">
      <alignment horizontal="center"/>
    </xf>
    <xf numFmtId="0" fontId="53" fillId="0" borderId="10" xfId="45" applyFont="1" applyBorder="1" applyAlignment="1">
      <alignment horizontal="center" wrapText="1"/>
    </xf>
    <xf numFmtId="180" fontId="53" fillId="0" borderId="10" xfId="0" applyNumberFormat="1" applyFont="1" applyBorder="1" applyAlignment="1">
      <alignment horizontal="center" vertical="center"/>
    </xf>
    <xf numFmtId="180" fontId="51" fillId="0" borderId="10" xfId="67" applyNumberFormat="1" applyFont="1" applyFill="1" applyBorder="1" applyAlignment="1">
      <alignment horizontal="center" vertical="center" wrapText="1"/>
    </xf>
    <xf numFmtId="180" fontId="51" fillId="0" borderId="10" xfId="0" applyNumberFormat="1" applyFont="1" applyBorder="1" applyAlignment="1">
      <alignment horizontal="center" vertical="center"/>
    </xf>
    <xf numFmtId="180" fontId="51" fillId="0" borderId="10" xfId="79" applyNumberFormat="1" applyFont="1" applyFill="1" applyBorder="1" applyAlignment="1">
      <alignment horizontal="center" vertical="center" shrinkToFit="1"/>
    </xf>
    <xf numFmtId="180" fontId="70" fillId="0" borderId="10" xfId="79" applyNumberFormat="1" applyFont="1" applyFill="1" applyBorder="1" applyAlignment="1">
      <alignment horizontal="center" vertical="center" shrinkToFit="1"/>
    </xf>
    <xf numFmtId="180" fontId="70" fillId="0" borderId="10" xfId="79" applyNumberFormat="1" applyFont="1" applyFill="1" applyBorder="1" applyAlignment="1">
      <alignment horizontal="center" vertical="center"/>
    </xf>
    <xf numFmtId="180" fontId="70" fillId="0" borderId="10" xfId="79" applyNumberFormat="1" applyFont="1" applyFill="1" applyBorder="1" applyAlignment="1">
      <alignment horizontal="center" vertical="center" wrapText="1" shrinkToFit="1"/>
    </xf>
    <xf numFmtId="180" fontId="70" fillId="0" borderId="10" xfId="79" applyNumberFormat="1" applyFont="1" applyFill="1" applyBorder="1" applyAlignment="1">
      <alignment horizontal="center" vertical="center" wrapText="1"/>
    </xf>
    <xf numFmtId="180" fontId="51" fillId="0" borderId="10" xfId="68" applyNumberFormat="1" applyFont="1" applyFill="1" applyBorder="1" applyAlignment="1">
      <alignment horizontal="center" vertical="center" wrapText="1"/>
    </xf>
    <xf numFmtId="180" fontId="51" fillId="0" borderId="10" xfId="69" applyNumberFormat="1" applyFont="1" applyFill="1" applyBorder="1" applyAlignment="1">
      <alignment horizontal="center" vertical="center" wrapText="1"/>
    </xf>
    <xf numFmtId="180" fontId="51" fillId="0" borderId="10" xfId="70" applyNumberFormat="1" applyFont="1" applyFill="1" applyBorder="1" applyAlignment="1">
      <alignment horizontal="center" vertical="center" wrapText="1"/>
    </xf>
    <xf numFmtId="180" fontId="51" fillId="0" borderId="10" xfId="73" applyNumberFormat="1" applyFont="1" applyFill="1" applyBorder="1" applyAlignment="1">
      <alignment horizontal="center" vertical="center" wrapText="1"/>
    </xf>
    <xf numFmtId="180" fontId="70" fillId="0" borderId="10" xfId="79" applyNumberFormat="1" applyFont="1" applyBorder="1" applyAlignment="1">
      <alignment horizontal="center" vertical="center"/>
    </xf>
    <xf numFmtId="180" fontId="53" fillId="0" borderId="0" xfId="45" applyNumberFormat="1" applyFont="1" applyAlignment="1">
      <alignment horizontal="center" vertical="center" wrapText="1"/>
    </xf>
    <xf numFmtId="180" fontId="53" fillId="0" borderId="0" xfId="45" applyNumberFormat="1" applyFont="1" applyAlignment="1">
      <alignment horizontal="center" wrapText="1"/>
    </xf>
    <xf numFmtId="180" fontId="51" fillId="0" borderId="0" xfId="57" applyNumberFormat="1" applyFont="1" applyAlignment="1">
      <alignment horizontal="center" wrapText="1"/>
    </xf>
    <xf numFmtId="180" fontId="51" fillId="26" borderId="0" xfId="45" applyNumberFormat="1" applyFont="1" applyFill="1" applyAlignment="1">
      <alignment horizontal="center" vertical="center" wrapText="1"/>
    </xf>
    <xf numFmtId="180" fontId="65" fillId="0" borderId="0" xfId="45" applyNumberFormat="1" applyFont="1" applyAlignment="1">
      <alignment horizontal="center" wrapText="1"/>
    </xf>
    <xf numFmtId="180" fontId="56" fillId="0" borderId="0" xfId="45" applyNumberFormat="1" applyFont="1" applyAlignment="1">
      <alignment horizontal="center" vertical="center" wrapText="1"/>
    </xf>
    <xf numFmtId="180" fontId="53" fillId="0" borderId="91" xfId="79" applyNumberFormat="1" applyFont="1" applyFill="1" applyBorder="1" applyAlignment="1" applyProtection="1">
      <alignment horizontal="center" vertical="center" wrapText="1"/>
    </xf>
    <xf numFmtId="180" fontId="51" fillId="0" borderId="91" xfId="79" applyNumberFormat="1" applyFont="1" applyFill="1" applyBorder="1" applyAlignment="1" applyProtection="1">
      <alignment horizontal="center" vertical="center" wrapText="1"/>
    </xf>
    <xf numFmtId="180" fontId="51" fillId="0" borderId="91" xfId="0" applyNumberFormat="1" applyFont="1" applyBorder="1" applyAlignment="1">
      <alignment horizontal="center" vertical="center" wrapText="1"/>
    </xf>
    <xf numFmtId="180" fontId="51" fillId="0" borderId="91" xfId="56" applyNumberFormat="1" applyFont="1" applyBorder="1" applyAlignment="1">
      <alignment horizontal="center" vertical="center" wrapText="1"/>
    </xf>
    <xf numFmtId="177" fontId="51" fillId="0" borderId="91" xfId="79" applyNumberFormat="1" applyFont="1" applyFill="1" applyBorder="1" applyAlignment="1">
      <alignment horizontal="center" vertical="center" shrinkToFit="1"/>
    </xf>
    <xf numFmtId="180" fontId="51" fillId="0" borderId="91" xfId="45" applyNumberFormat="1" applyFont="1" applyBorder="1" applyAlignment="1">
      <alignment horizontal="center" vertical="center"/>
    </xf>
    <xf numFmtId="38" fontId="51" fillId="0" borderId="91" xfId="65" applyNumberFormat="1" applyFont="1" applyFill="1" applyBorder="1" applyAlignment="1">
      <alignment horizontal="center" vertical="center" wrapText="1"/>
    </xf>
    <xf numFmtId="180" fontId="51" fillId="26" borderId="91" xfId="79" applyNumberFormat="1" applyFont="1" applyFill="1" applyBorder="1" applyAlignment="1">
      <alignment horizontal="center" vertical="center" wrapText="1"/>
    </xf>
    <xf numFmtId="38" fontId="51" fillId="0" borderId="91" xfId="68" applyNumberFormat="1" applyFont="1" applyFill="1" applyBorder="1" applyAlignment="1">
      <alignment horizontal="center" vertical="center" wrapText="1"/>
    </xf>
    <xf numFmtId="0" fontId="51" fillId="26" borderId="91" xfId="45" applyFont="1" applyFill="1" applyBorder="1" applyAlignment="1">
      <alignment horizontal="center" vertical="center" wrapText="1"/>
    </xf>
    <xf numFmtId="38" fontId="51" fillId="0" borderId="91" xfId="67" applyNumberFormat="1" applyFont="1" applyFill="1" applyBorder="1" applyAlignment="1">
      <alignment horizontal="center" vertical="center" wrapText="1"/>
    </xf>
    <xf numFmtId="38" fontId="51" fillId="0" borderId="91" xfId="69" applyNumberFormat="1" applyFont="1" applyFill="1" applyBorder="1" applyAlignment="1">
      <alignment horizontal="center" vertical="center" wrapText="1"/>
    </xf>
    <xf numFmtId="38" fontId="51" fillId="0" borderId="91" xfId="70" applyNumberFormat="1" applyFont="1" applyFill="1" applyBorder="1" applyAlignment="1">
      <alignment horizontal="center" vertical="center" wrapText="1"/>
    </xf>
    <xf numFmtId="38" fontId="51" fillId="0" borderId="91" xfId="45" applyNumberFormat="1" applyFont="1" applyBorder="1" applyAlignment="1">
      <alignment horizontal="center" vertical="center" wrapText="1"/>
    </xf>
    <xf numFmtId="38" fontId="51" fillId="0" borderId="91" xfId="73" applyNumberFormat="1" applyFont="1" applyFill="1" applyBorder="1" applyAlignment="1">
      <alignment horizontal="center" vertical="center" wrapText="1"/>
    </xf>
    <xf numFmtId="180" fontId="53" fillId="0" borderId="0" xfId="79" quotePrefix="1" applyNumberFormat="1" applyFont="1" applyBorder="1" applyAlignment="1">
      <alignment horizontal="center" vertical="center" wrapText="1"/>
    </xf>
    <xf numFmtId="180" fontId="53" fillId="0" borderId="0" xfId="57" applyNumberFormat="1" applyFont="1" applyAlignment="1">
      <alignment horizontal="center" wrapText="1"/>
    </xf>
    <xf numFmtId="180" fontId="51" fillId="25" borderId="0" xfId="45" applyNumberFormat="1" applyFont="1" applyFill="1" applyAlignment="1">
      <alignment horizontal="center" vertical="center" wrapText="1"/>
    </xf>
    <xf numFmtId="180" fontId="51" fillId="0" borderId="10" xfId="57" applyNumberFormat="1" applyFont="1" applyBorder="1" applyAlignment="1">
      <alignment horizontal="center" vertical="center" wrapText="1" shrinkToFit="1"/>
    </xf>
    <xf numFmtId="180" fontId="51" fillId="0" borderId="10" xfId="45" applyNumberFormat="1" applyFont="1" applyBorder="1" applyAlignment="1">
      <alignment horizontal="center" vertical="center" wrapText="1" shrinkToFit="1"/>
    </xf>
    <xf numFmtId="0" fontId="51" fillId="26" borderId="10" xfId="0" applyFont="1" applyFill="1" applyBorder="1" applyAlignment="1">
      <alignment horizontal="center" vertical="center" wrapText="1"/>
    </xf>
    <xf numFmtId="180" fontId="51" fillId="26" borderId="10" xfId="57" applyNumberFormat="1" applyFont="1" applyFill="1" applyBorder="1" applyAlignment="1">
      <alignment horizontal="center" vertical="center" wrapText="1"/>
    </xf>
    <xf numFmtId="180" fontId="51" fillId="26" borderId="91" xfId="57" applyNumberFormat="1" applyFont="1" applyFill="1" applyBorder="1" applyAlignment="1">
      <alignment horizontal="center" vertical="center" wrapText="1"/>
    </xf>
    <xf numFmtId="0" fontId="51" fillId="26" borderId="10" xfId="0" applyFont="1" applyFill="1" applyBorder="1" applyAlignment="1">
      <alignment horizontal="center" vertical="center" wrapText="1" shrinkToFit="1"/>
    </xf>
    <xf numFmtId="0" fontId="51" fillId="26" borderId="10" xfId="56" applyFont="1" applyFill="1" applyBorder="1" applyAlignment="1">
      <alignment horizontal="center" vertical="center" wrapText="1"/>
    </xf>
    <xf numFmtId="38" fontId="51" fillId="0" borderId="91" xfId="57" applyNumberFormat="1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 shrinkToFit="1"/>
    </xf>
    <xf numFmtId="0" fontId="51" fillId="26" borderId="10" xfId="57" applyFont="1" applyFill="1" applyBorder="1" applyAlignment="1">
      <alignment horizontal="center" vertical="center" wrapText="1"/>
    </xf>
    <xf numFmtId="180" fontId="51" fillId="0" borderId="10" xfId="68" applyNumberFormat="1" applyFont="1" applyBorder="1" applyAlignment="1">
      <alignment horizontal="center" vertical="center"/>
    </xf>
    <xf numFmtId="180" fontId="51" fillId="0" borderId="10" xfId="68" applyNumberFormat="1" applyFont="1" applyBorder="1" applyAlignment="1">
      <alignment horizontal="center" vertical="center" shrinkToFit="1"/>
    </xf>
    <xf numFmtId="0" fontId="2" fillId="0" borderId="0" xfId="45"/>
    <xf numFmtId="0" fontId="30" fillId="26" borderId="10" xfId="79" applyNumberFormat="1" applyFont="1" applyFill="1" applyBorder="1" applyAlignment="1">
      <alignment horizontal="center" vertical="center" wrapText="1"/>
    </xf>
    <xf numFmtId="180" fontId="30" fillId="26" borderId="10" xfId="79" applyNumberFormat="1" applyFont="1" applyFill="1" applyBorder="1" applyAlignment="1">
      <alignment horizontal="center" vertical="center" wrapText="1"/>
    </xf>
    <xf numFmtId="180" fontId="30" fillId="26" borderId="10" xfId="57" applyNumberFormat="1" applyFont="1" applyFill="1" applyBorder="1" applyAlignment="1">
      <alignment horizontal="center" vertical="center" wrapText="1"/>
    </xf>
    <xf numFmtId="191" fontId="66" fillId="0" borderId="84" xfId="57" applyNumberFormat="1" applyFont="1" applyBorder="1" applyAlignment="1">
      <alignment horizontal="center" vertical="center"/>
    </xf>
    <xf numFmtId="0" fontId="34" fillId="0" borderId="0" xfId="57" applyFont="1"/>
    <xf numFmtId="0" fontId="66" fillId="0" borderId="76" xfId="79" applyNumberFormat="1" applyFont="1" applyFill="1" applyBorder="1" applyAlignment="1">
      <alignment horizontal="center" vertical="center" wrapText="1"/>
    </xf>
    <xf numFmtId="0" fontId="30" fillId="0" borderId="84" xfId="57" applyFont="1" applyBorder="1" applyAlignment="1">
      <alignment horizontal="center" vertical="center" wrapText="1" shrinkToFit="1"/>
    </xf>
    <xf numFmtId="0" fontId="2" fillId="0" borderId="0" xfId="57" applyFont="1"/>
    <xf numFmtId="0" fontId="66" fillId="0" borderId="16" xfId="79" applyNumberFormat="1" applyFont="1" applyFill="1" applyBorder="1" applyAlignment="1">
      <alignment horizontal="center" vertical="center" wrapText="1"/>
    </xf>
    <xf numFmtId="0" fontId="30" fillId="0" borderId="84" xfId="57" applyFont="1" applyBorder="1" applyAlignment="1">
      <alignment horizontal="center" vertical="center"/>
    </xf>
    <xf numFmtId="180" fontId="30" fillId="0" borderId="84" xfId="57" applyNumberFormat="1" applyFont="1" applyBorder="1" applyAlignment="1">
      <alignment horizontal="center" vertical="center"/>
    </xf>
    <xf numFmtId="180" fontId="30" fillId="0" borderId="84" xfId="79" applyNumberFormat="1" applyFont="1" applyFill="1" applyBorder="1" applyAlignment="1">
      <alignment horizontal="center" vertical="center"/>
    </xf>
    <xf numFmtId="179" fontId="53" fillId="0" borderId="79" xfId="79" applyNumberFormat="1" applyFont="1" applyFill="1" applyBorder="1" applyAlignment="1">
      <alignment horizontal="center" vertical="center" wrapText="1"/>
    </xf>
    <xf numFmtId="0" fontId="66" fillId="31" borderId="99" xfId="79" applyNumberFormat="1" applyFont="1" applyFill="1" applyBorder="1" applyAlignment="1">
      <alignment horizontal="center" vertical="center" wrapText="1"/>
    </xf>
    <xf numFmtId="0" fontId="30" fillId="0" borderId="84" xfId="79" quotePrefix="1" applyNumberFormat="1" applyFont="1" applyFill="1" applyBorder="1" applyAlignment="1">
      <alignment horizontal="center" vertical="center" wrapText="1"/>
    </xf>
    <xf numFmtId="0" fontId="51" fillId="0" borderId="0" xfId="79" applyNumberFormat="1" applyFont="1" applyFill="1" applyBorder="1" applyAlignment="1">
      <alignment vertical="top" wrapText="1"/>
    </xf>
    <xf numFmtId="0" fontId="51" fillId="0" borderId="0" xfId="79" applyNumberFormat="1" applyFont="1" applyFill="1" applyBorder="1" applyAlignment="1">
      <alignment horizontal="center" vertical="top" wrapText="1"/>
    </xf>
    <xf numFmtId="176" fontId="51" fillId="0" borderId="0" xfId="79" applyNumberFormat="1" applyFont="1" applyFill="1" applyBorder="1" applyAlignment="1">
      <alignment horizontal="center" vertical="top" wrapText="1"/>
    </xf>
    <xf numFmtId="176" fontId="51" fillId="0" borderId="0" xfId="79" applyNumberFormat="1" applyFont="1" applyFill="1" applyBorder="1" applyAlignment="1">
      <alignment vertical="top" wrapText="1"/>
    </xf>
    <xf numFmtId="180" fontId="51" fillId="0" borderId="0" xfId="79" applyNumberFormat="1" applyFont="1" applyFill="1" applyBorder="1" applyAlignment="1">
      <alignment vertical="top" wrapText="1"/>
    </xf>
    <xf numFmtId="0" fontId="3" fillId="0" borderId="0" xfId="79" applyNumberFormat="1" applyFont="1" applyFill="1" applyBorder="1" applyAlignment="1">
      <alignment vertical="top" wrapText="1"/>
    </xf>
    <xf numFmtId="0" fontId="53" fillId="27" borderId="0" xfId="79" applyNumberFormat="1" applyFont="1" applyFill="1" applyBorder="1" applyAlignment="1">
      <alignment horizontal="center" vertical="center" wrapText="1"/>
    </xf>
    <xf numFmtId="0" fontId="3" fillId="0" borderId="0" xfId="79" applyNumberFormat="1" applyFont="1" applyFill="1" applyBorder="1" applyAlignment="1">
      <alignment wrapText="1"/>
    </xf>
    <xf numFmtId="0" fontId="66" fillId="0" borderId="0" xfId="79" quotePrefix="1" applyNumberFormat="1" applyFont="1" applyFill="1" applyBorder="1" applyAlignment="1">
      <alignment horizontal="center" vertical="center" wrapText="1"/>
    </xf>
    <xf numFmtId="0" fontId="66" fillId="0" borderId="0" xfId="79" applyNumberFormat="1" applyFont="1" applyFill="1" applyBorder="1" applyAlignment="1">
      <alignment horizontal="center" vertical="center" wrapText="1"/>
    </xf>
    <xf numFmtId="0" fontId="88" fillId="0" borderId="0" xfId="79" applyNumberFormat="1" applyFont="1" applyFill="1" applyBorder="1" applyAlignment="1">
      <alignment wrapText="1"/>
    </xf>
    <xf numFmtId="0" fontId="30" fillId="0" borderId="0" xfId="79" quotePrefix="1" applyNumberFormat="1" applyFont="1" applyFill="1" applyBorder="1" applyAlignment="1">
      <alignment horizontal="center" vertical="center" wrapText="1"/>
    </xf>
    <xf numFmtId="0" fontId="30" fillId="0" borderId="0" xfId="79" applyNumberFormat="1" applyFont="1" applyFill="1" applyBorder="1" applyAlignment="1">
      <alignment horizontal="center" vertical="center" wrapText="1"/>
    </xf>
    <xf numFmtId="0" fontId="86" fillId="0" borderId="0" xfId="79" applyNumberFormat="1" applyFont="1" applyFill="1" applyBorder="1" applyAlignment="1">
      <alignment wrapText="1"/>
    </xf>
    <xf numFmtId="0" fontId="53" fillId="0" borderId="0" xfId="79" applyNumberFormat="1" applyFont="1" applyFill="1" applyBorder="1" applyAlignment="1">
      <alignment wrapText="1"/>
    </xf>
    <xf numFmtId="0" fontId="51" fillId="0" borderId="0" xfId="79" applyNumberFormat="1" applyFont="1" applyFill="1" applyBorder="1" applyAlignment="1">
      <alignment wrapText="1"/>
    </xf>
    <xf numFmtId="0" fontId="51" fillId="0" borderId="0" xfId="79" applyNumberFormat="1" applyFont="1" applyFill="1" applyBorder="1" applyAlignment="1">
      <alignment horizontal="center" wrapText="1"/>
    </xf>
    <xf numFmtId="0" fontId="30" fillId="0" borderId="0" xfId="79" applyNumberFormat="1" applyFont="1" applyFill="1" applyBorder="1" applyAlignment="1">
      <alignment vertical="center" wrapText="1"/>
    </xf>
    <xf numFmtId="0" fontId="28" fillId="0" borderId="0" xfId="79" applyNumberFormat="1" applyFont="1" applyFill="1" applyBorder="1" applyAlignment="1">
      <alignment wrapText="1"/>
    </xf>
    <xf numFmtId="176" fontId="51" fillId="0" borderId="0" xfId="79" applyNumberFormat="1" applyFont="1" applyFill="1" applyBorder="1" applyAlignment="1">
      <alignment horizontal="center" wrapText="1"/>
    </xf>
    <xf numFmtId="176" fontId="51" fillId="0" borderId="0" xfId="79" applyNumberFormat="1" applyFont="1" applyFill="1" applyBorder="1" applyAlignment="1">
      <alignment wrapText="1"/>
    </xf>
    <xf numFmtId="180" fontId="51" fillId="0" borderId="0" xfId="79" applyNumberFormat="1" applyFont="1" applyFill="1" applyBorder="1" applyAlignment="1">
      <alignment wrapText="1"/>
    </xf>
    <xf numFmtId="0" fontId="53" fillId="27" borderId="99" xfId="79" applyNumberFormat="1" applyFont="1" applyFill="1" applyBorder="1" applyAlignment="1">
      <alignment horizontal="center" vertical="center" wrapText="1"/>
    </xf>
    <xf numFmtId="176" fontId="66" fillId="0" borderId="10" xfId="79" applyNumberFormat="1" applyFont="1" applyFill="1" applyBorder="1" applyAlignment="1">
      <alignment horizontal="center" vertical="center" wrapText="1"/>
    </xf>
    <xf numFmtId="0" fontId="71" fillId="0" borderId="10" xfId="79" applyNumberFormat="1" applyFont="1" applyFill="1" applyBorder="1" applyAlignment="1">
      <alignment horizontal="center" vertical="center" wrapText="1"/>
    </xf>
    <xf numFmtId="0" fontId="30" fillId="0" borderId="10" xfId="79" applyNumberFormat="1" applyFont="1" applyFill="1" applyBorder="1" applyAlignment="1">
      <alignment horizontal="left" vertical="center" wrapText="1"/>
    </xf>
    <xf numFmtId="188" fontId="53" fillId="0" borderId="10" xfId="79" applyNumberFormat="1" applyFont="1" applyFill="1" applyBorder="1" applyAlignment="1">
      <alignment horizontal="center" vertical="center" wrapText="1"/>
    </xf>
    <xf numFmtId="0" fontId="53" fillId="0" borderId="10" xfId="79" applyNumberFormat="1" applyFont="1" applyFill="1" applyBorder="1" applyAlignment="1">
      <alignment wrapText="1"/>
    </xf>
    <xf numFmtId="41" fontId="53" fillId="0" borderId="10" xfId="79" applyFont="1" applyFill="1" applyBorder="1" applyAlignment="1">
      <alignment horizontal="center" vertical="center" wrapText="1" shrinkToFit="1"/>
    </xf>
    <xf numFmtId="41" fontId="53" fillId="0" borderId="10" xfId="79" applyFont="1" applyFill="1" applyBorder="1" applyAlignment="1">
      <alignment horizontal="left" vertical="center" wrapText="1"/>
    </xf>
    <xf numFmtId="41" fontId="51" fillId="0" borderId="10" xfId="79" applyFont="1" applyFill="1" applyBorder="1" applyAlignment="1">
      <alignment horizontal="center" vertical="center" wrapText="1" shrinkToFit="1"/>
    </xf>
    <xf numFmtId="176" fontId="53" fillId="0" borderId="10" xfId="79" applyNumberFormat="1" applyFont="1" applyFill="1" applyBorder="1" applyAlignment="1">
      <alignment horizontal="center" vertical="center" shrinkToFit="1"/>
    </xf>
    <xf numFmtId="0" fontId="53" fillId="0" borderId="10" xfId="79" applyNumberFormat="1" applyFont="1" applyFill="1" applyBorder="1" applyAlignment="1">
      <alignment horizontal="left" vertical="center" wrapText="1"/>
    </xf>
    <xf numFmtId="176" fontId="51" fillId="0" borderId="10" xfId="79" quotePrefix="1" applyNumberFormat="1" applyFont="1" applyFill="1" applyBorder="1" applyAlignment="1">
      <alignment horizontal="center" vertical="center" wrapText="1"/>
    </xf>
    <xf numFmtId="0" fontId="65" fillId="0" borderId="10" xfId="65" applyNumberFormat="1" applyFont="1" applyFill="1" applyBorder="1" applyAlignment="1">
      <alignment horizontal="center" vertical="center" wrapText="1"/>
    </xf>
    <xf numFmtId="0" fontId="30" fillId="0" borderId="10" xfId="79" applyNumberFormat="1" applyFont="1" applyFill="1" applyBorder="1" applyAlignment="1">
      <alignment vertical="center" wrapText="1"/>
    </xf>
    <xf numFmtId="176" fontId="51" fillId="0" borderId="10" xfId="79" applyNumberFormat="1" applyFont="1" applyFill="1" applyBorder="1" applyAlignment="1">
      <alignment horizontal="center" vertical="center" shrinkToFit="1"/>
    </xf>
    <xf numFmtId="188" fontId="51" fillId="0" borderId="10" xfId="79" applyNumberFormat="1" applyFont="1" applyFill="1" applyBorder="1" applyAlignment="1">
      <alignment horizontal="center" vertical="center" wrapText="1"/>
    </xf>
    <xf numFmtId="0" fontId="65" fillId="0" borderId="10" xfId="79" applyNumberFormat="1" applyFont="1" applyFill="1" applyBorder="1" applyAlignment="1">
      <alignment horizontal="center" vertical="center" wrapText="1"/>
    </xf>
    <xf numFmtId="9" fontId="51" fillId="0" borderId="10" xfId="29" applyFont="1" applyFill="1" applyBorder="1" applyAlignment="1">
      <alignment horizontal="center" vertical="center" wrapText="1"/>
    </xf>
    <xf numFmtId="197" fontId="51" fillId="0" borderId="10" xfId="79" applyNumberFormat="1" applyFont="1" applyFill="1" applyBorder="1" applyAlignment="1">
      <alignment horizontal="center" vertical="center" wrapText="1"/>
    </xf>
    <xf numFmtId="196" fontId="51" fillId="0" borderId="10" xfId="79" applyNumberFormat="1" applyFont="1" applyFill="1" applyBorder="1" applyAlignment="1">
      <alignment horizontal="center" vertical="center" wrapText="1"/>
    </xf>
    <xf numFmtId="0" fontId="53" fillId="31" borderId="99" xfId="79" applyNumberFormat="1" applyFont="1" applyFill="1" applyBorder="1" applyAlignment="1" applyProtection="1">
      <alignment horizontal="center" vertical="center" wrapText="1"/>
    </xf>
    <xf numFmtId="0" fontId="51" fillId="0" borderId="83" xfId="79" applyNumberFormat="1" applyFont="1" applyFill="1" applyBorder="1" applyAlignment="1" applyProtection="1">
      <alignment horizontal="center" vertical="center" wrapText="1"/>
    </xf>
    <xf numFmtId="0" fontId="30" fillId="0" borderId="83" xfId="79" applyNumberFormat="1" applyFont="1" applyFill="1" applyBorder="1" applyAlignment="1">
      <alignment horizontal="center" vertical="center" wrapText="1"/>
    </xf>
    <xf numFmtId="0" fontId="51" fillId="0" borderId="83" xfId="79" applyNumberFormat="1" applyFont="1" applyFill="1" applyBorder="1" applyAlignment="1">
      <alignment wrapText="1"/>
    </xf>
    <xf numFmtId="0" fontId="53" fillId="0" borderId="98" xfId="79" quotePrefix="1" applyNumberFormat="1" applyFont="1" applyFill="1" applyBorder="1" applyAlignment="1">
      <alignment horizontal="center" vertical="center" wrapText="1"/>
    </xf>
    <xf numFmtId="0" fontId="53" fillId="31" borderId="88" xfId="79" applyNumberFormat="1" applyFont="1" applyFill="1" applyBorder="1" applyAlignment="1">
      <alignment horizontal="center" vertical="center" wrapText="1"/>
    </xf>
    <xf numFmtId="0" fontId="51" fillId="0" borderId="11" xfId="79" quotePrefix="1" applyNumberFormat="1" applyFont="1" applyFill="1" applyBorder="1" applyAlignment="1">
      <alignment horizontal="center" vertical="center" wrapText="1"/>
    </xf>
    <xf numFmtId="0" fontId="51" fillId="0" borderId="15" xfId="79" quotePrefix="1" applyNumberFormat="1" applyFont="1" applyFill="1" applyBorder="1" applyAlignment="1">
      <alignment horizontal="center" vertical="center" wrapText="1"/>
    </xf>
    <xf numFmtId="38" fontId="51" fillId="26" borderId="10" xfId="79" applyNumberFormat="1" applyFont="1" applyFill="1" applyBorder="1" applyAlignment="1">
      <alignment horizontal="center" vertical="center" wrapText="1"/>
    </xf>
    <xf numFmtId="3" fontId="51" fillId="26" borderId="10" xfId="79" applyNumberFormat="1" applyFont="1" applyFill="1" applyBorder="1" applyAlignment="1">
      <alignment horizontal="center" vertical="center" wrapText="1"/>
    </xf>
    <xf numFmtId="0" fontId="51" fillId="26" borderId="72" xfId="57" applyFont="1" applyFill="1" applyBorder="1" applyAlignment="1">
      <alignment horizontal="center" vertical="center" wrapText="1"/>
    </xf>
    <xf numFmtId="0" fontId="51" fillId="26" borderId="72" xfId="79" applyNumberFormat="1" applyFont="1" applyFill="1" applyBorder="1" applyAlignment="1">
      <alignment horizontal="center" vertical="center" wrapText="1"/>
    </xf>
    <xf numFmtId="41" fontId="53" fillId="31" borderId="85" xfId="79" applyFont="1" applyFill="1" applyBorder="1" applyAlignment="1">
      <alignment horizontal="center" vertical="center" wrapText="1"/>
    </xf>
    <xf numFmtId="0" fontId="53" fillId="0" borderId="86" xfId="79" applyNumberFormat="1" applyFont="1" applyFill="1" applyBorder="1" applyAlignment="1">
      <alignment horizontal="center" vertical="center" wrapText="1"/>
    </xf>
    <xf numFmtId="0" fontId="53" fillId="0" borderId="0" xfId="57" applyFont="1" applyAlignment="1">
      <alignment horizontal="center" vertical="center" wrapText="1"/>
    </xf>
    <xf numFmtId="41" fontId="51" fillId="0" borderId="85" xfId="79" applyFont="1" applyFill="1" applyBorder="1" applyAlignment="1">
      <alignment horizontal="center" vertical="center" wrapText="1"/>
    </xf>
    <xf numFmtId="0" fontId="51" fillId="0" borderId="86" xfId="79" applyNumberFormat="1" applyFont="1" applyFill="1" applyBorder="1" applyAlignment="1">
      <alignment horizontal="center" vertical="center" wrapText="1"/>
    </xf>
    <xf numFmtId="0" fontId="51" fillId="0" borderId="86" xfId="57" applyFont="1" applyBorder="1" applyAlignment="1">
      <alignment horizontal="center" vertical="center" wrapText="1"/>
    </xf>
    <xf numFmtId="180" fontId="67" fillId="0" borderId="84" xfId="57" applyNumberFormat="1" applyFont="1" applyBorder="1" applyAlignment="1">
      <alignment horizontal="center" vertical="center" wrapText="1"/>
    </xf>
    <xf numFmtId="0" fontId="57" fillId="0" borderId="86" xfId="57" applyFont="1" applyBorder="1" applyAlignment="1">
      <alignment horizontal="center" vertical="center" wrapText="1"/>
    </xf>
    <xf numFmtId="180" fontId="51" fillId="0" borderId="84" xfId="79" applyNumberFormat="1" applyFont="1" applyFill="1" applyBorder="1" applyAlignment="1">
      <alignment horizontal="center" vertical="center"/>
    </xf>
    <xf numFmtId="180" fontId="65" fillId="0" borderId="84" xfId="79" applyNumberFormat="1" applyFont="1" applyFill="1" applyBorder="1" applyAlignment="1">
      <alignment horizontal="center" vertical="center" wrapText="1"/>
    </xf>
    <xf numFmtId="41" fontId="51" fillId="0" borderId="94" xfId="79" applyFont="1" applyFill="1" applyBorder="1" applyAlignment="1">
      <alignment horizontal="center" vertical="center" wrapText="1"/>
    </xf>
    <xf numFmtId="0" fontId="51" fillId="26" borderId="84" xfId="79" quotePrefix="1" applyNumberFormat="1" applyFont="1" applyFill="1" applyBorder="1" applyAlignment="1">
      <alignment horizontal="center" vertical="center" wrapText="1"/>
    </xf>
    <xf numFmtId="0" fontId="57" fillId="26" borderId="84" xfId="79" applyNumberFormat="1" applyFont="1" applyFill="1" applyBorder="1" applyAlignment="1">
      <alignment horizontal="center" vertical="center" wrapText="1" shrinkToFit="1"/>
    </xf>
    <xf numFmtId="0" fontId="51" fillId="26" borderId="54" xfId="79" applyNumberFormat="1" applyFont="1" applyFill="1" applyBorder="1" applyAlignment="1">
      <alignment horizontal="center" vertical="center" wrapText="1"/>
    </xf>
    <xf numFmtId="0" fontId="51" fillId="26" borderId="54" xfId="45" applyFont="1" applyFill="1" applyBorder="1" applyAlignment="1">
      <alignment horizontal="center" vertical="center" wrapText="1"/>
    </xf>
    <xf numFmtId="41" fontId="53" fillId="31" borderId="59" xfId="79" applyFont="1" applyFill="1" applyBorder="1" applyAlignment="1">
      <alignment horizontal="center" vertical="center" wrapText="1"/>
    </xf>
    <xf numFmtId="41" fontId="53" fillId="0" borderId="78" xfId="79" applyFont="1" applyFill="1" applyBorder="1" applyAlignment="1" applyProtection="1">
      <alignment horizontal="center" vertical="center" wrapText="1"/>
    </xf>
    <xf numFmtId="41" fontId="53" fillId="31" borderId="88" xfId="79" applyFont="1" applyFill="1" applyBorder="1" applyAlignment="1" applyProtection="1">
      <alignment horizontal="center" vertical="center" wrapText="1"/>
    </xf>
    <xf numFmtId="0" fontId="66" fillId="0" borderId="0" xfId="57" applyFont="1" applyAlignment="1">
      <alignment wrapText="1"/>
    </xf>
    <xf numFmtId="41" fontId="51" fillId="0" borderId="0" xfId="79" quotePrefix="1" applyFont="1" applyFill="1" applyBorder="1" applyAlignment="1" applyProtection="1">
      <alignment horizontal="center" vertical="center" wrapText="1"/>
    </xf>
    <xf numFmtId="41" fontId="51" fillId="0" borderId="88" xfId="79" applyFont="1" applyFill="1" applyBorder="1" applyAlignment="1" applyProtection="1">
      <alignment horizontal="center" vertical="center" wrapText="1"/>
    </xf>
    <xf numFmtId="0" fontId="30" fillId="0" borderId="0" xfId="57" applyFont="1" applyAlignment="1">
      <alignment wrapText="1"/>
    </xf>
    <xf numFmtId="41" fontId="51" fillId="0" borderId="73" xfId="79" applyFont="1" applyFill="1" applyBorder="1" applyAlignment="1" applyProtection="1">
      <alignment horizontal="center" vertical="center" wrapText="1"/>
    </xf>
    <xf numFmtId="41" fontId="51" fillId="0" borderId="77" xfId="79" quotePrefix="1" applyFont="1" applyFill="1" applyBorder="1" applyAlignment="1" applyProtection="1">
      <alignment horizontal="center" vertical="center" wrapText="1"/>
    </xf>
    <xf numFmtId="41" fontId="51" fillId="0" borderId="89" xfId="79" applyFont="1" applyFill="1" applyBorder="1" applyAlignment="1" applyProtection="1">
      <alignment horizontal="center" vertical="center" wrapText="1"/>
    </xf>
    <xf numFmtId="180" fontId="51" fillId="26" borderId="84" xfId="79" applyNumberFormat="1" applyFont="1" applyFill="1" applyBorder="1" applyAlignment="1">
      <alignment horizontal="center" vertical="center" wrapText="1" shrinkToFit="1"/>
    </xf>
    <xf numFmtId="41" fontId="53" fillId="31" borderId="10" xfId="79" applyFont="1" applyFill="1" applyBorder="1" applyAlignment="1">
      <alignment horizontal="center" vertical="center" wrapText="1"/>
    </xf>
    <xf numFmtId="41" fontId="53" fillId="31" borderId="13" xfId="79" applyFont="1" applyFill="1" applyBorder="1" applyAlignment="1">
      <alignment horizontal="center" vertical="center" wrapText="1"/>
    </xf>
    <xf numFmtId="176" fontId="53" fillId="0" borderId="13" xfId="79" applyNumberFormat="1" applyFont="1" applyFill="1" applyBorder="1" applyAlignment="1">
      <alignment horizontal="center" vertical="center" wrapText="1"/>
    </xf>
    <xf numFmtId="3" fontId="30" fillId="0" borderId="10" xfId="79" applyNumberFormat="1" applyFont="1" applyFill="1" applyBorder="1" applyAlignment="1">
      <alignment horizontal="center" vertical="center" wrapText="1"/>
    </xf>
    <xf numFmtId="38" fontId="30" fillId="26" borderId="10" xfId="79" applyNumberFormat="1" applyFont="1" applyFill="1" applyBorder="1" applyAlignment="1">
      <alignment horizontal="center" vertical="center" wrapText="1"/>
    </xf>
    <xf numFmtId="41" fontId="66" fillId="31" borderId="76" xfId="79" applyFont="1" applyFill="1" applyBorder="1" applyAlignment="1">
      <alignment horizontal="center" vertical="center" wrapText="1"/>
    </xf>
    <xf numFmtId="0" fontId="66" fillId="0" borderId="84" xfId="57" applyFont="1" applyBorder="1" applyAlignment="1">
      <alignment horizontal="center" vertical="center" wrapText="1"/>
    </xf>
    <xf numFmtId="41" fontId="30" fillId="0" borderId="90" xfId="79" quotePrefix="1" applyFont="1" applyFill="1" applyBorder="1" applyAlignment="1">
      <alignment horizontal="center" vertical="center" wrapText="1"/>
    </xf>
    <xf numFmtId="41" fontId="71" fillId="0" borderId="84" xfId="53" applyNumberFormat="1" applyFont="1" applyFill="1" applyBorder="1" applyAlignment="1" applyProtection="1">
      <alignment horizontal="center" vertical="center" wrapText="1"/>
    </xf>
    <xf numFmtId="0" fontId="30" fillId="0" borderId="91" xfId="57" applyFont="1" applyBorder="1" applyAlignment="1">
      <alignment horizontal="center" vertical="center" wrapText="1"/>
    </xf>
    <xf numFmtId="180" fontId="30" fillId="0" borderId="84" xfId="57" applyNumberFormat="1" applyFont="1" applyBorder="1" applyAlignment="1">
      <alignment horizontal="center" vertical="center" wrapText="1"/>
    </xf>
    <xf numFmtId="0" fontId="30" fillId="0" borderId="84" xfId="57" quotePrefix="1" applyFont="1" applyBorder="1" applyAlignment="1">
      <alignment horizontal="center" vertical="center" wrapText="1"/>
    </xf>
    <xf numFmtId="3" fontId="30" fillId="0" borderId="84" xfId="57" applyNumberFormat="1" applyFont="1" applyBorder="1" applyAlignment="1">
      <alignment horizontal="center" vertical="center" wrapText="1"/>
    </xf>
    <xf numFmtId="41" fontId="30" fillId="0" borderId="79" xfId="79" applyFont="1" applyFill="1" applyBorder="1" applyAlignment="1">
      <alignment horizontal="center" vertical="center" wrapText="1"/>
    </xf>
    <xf numFmtId="0" fontId="51" fillId="25" borderId="84" xfId="45" applyFont="1" applyFill="1" applyBorder="1" applyAlignment="1">
      <alignment horizontal="center" vertical="center" wrapText="1"/>
    </xf>
    <xf numFmtId="41" fontId="51" fillId="0" borderId="84" xfId="79" quotePrefix="1" applyFont="1" applyFill="1" applyBorder="1" applyAlignment="1">
      <alignment horizontal="center" vertical="center" shrinkToFit="1"/>
    </xf>
    <xf numFmtId="41" fontId="51" fillId="25" borderId="0" xfId="79" applyFont="1" applyFill="1" applyBorder="1" applyAlignment="1">
      <alignment horizontal="center" vertical="center" wrapText="1"/>
    </xf>
    <xf numFmtId="0" fontId="51" fillId="0" borderId="15" xfId="79" applyNumberFormat="1" applyFont="1" applyFill="1" applyBorder="1" applyAlignment="1">
      <alignment horizontal="center" vertical="center" wrapText="1"/>
    </xf>
    <xf numFmtId="0" fontId="51" fillId="0" borderId="20" xfId="79" applyNumberFormat="1" applyFont="1" applyFill="1" applyBorder="1" applyAlignment="1">
      <alignment horizontal="center" vertical="center" wrapText="1"/>
    </xf>
    <xf numFmtId="0" fontId="51" fillId="25" borderId="0" xfId="45" applyFont="1" applyFill="1" applyAlignment="1">
      <alignment wrapText="1"/>
    </xf>
    <xf numFmtId="41" fontId="54" fillId="26" borderId="10" xfId="53" applyNumberFormat="1" applyFont="1" applyFill="1" applyBorder="1" applyAlignment="1" applyProtection="1">
      <alignment horizontal="center" vertical="center" wrapText="1"/>
    </xf>
    <xf numFmtId="0" fontId="51" fillId="26" borderId="21" xfId="79" applyNumberFormat="1" applyFont="1" applyFill="1" applyBorder="1" applyAlignment="1">
      <alignment horizontal="center" vertical="center" wrapText="1"/>
    </xf>
    <xf numFmtId="0" fontId="66" fillId="0" borderId="87" xfId="79" quotePrefix="1" applyNumberFormat="1" applyFont="1" applyFill="1" applyBorder="1" applyAlignment="1">
      <alignment horizontal="center" vertical="center" wrapText="1"/>
    </xf>
    <xf numFmtId="0" fontId="28" fillId="0" borderId="0" xfId="57" applyFont="1" applyAlignment="1">
      <alignment wrapText="1"/>
    </xf>
    <xf numFmtId="176" fontId="45" fillId="29" borderId="14" xfId="0" applyNumberFormat="1" applyFont="1" applyFill="1" applyBorder="1" applyAlignment="1">
      <alignment horizontal="center" vertical="center"/>
    </xf>
    <xf numFmtId="176" fontId="45" fillId="29" borderId="49" xfId="0" applyNumberFormat="1" applyFont="1" applyFill="1" applyBorder="1" applyAlignment="1">
      <alignment horizontal="center" vertical="center"/>
    </xf>
    <xf numFmtId="176" fontId="45" fillId="29" borderId="26" xfId="0" applyNumberFormat="1" applyFont="1" applyFill="1" applyBorder="1" applyAlignment="1">
      <alignment horizontal="center" vertical="center"/>
    </xf>
    <xf numFmtId="176" fontId="45" fillId="0" borderId="33" xfId="0" applyNumberFormat="1" applyFont="1" applyBorder="1" applyAlignment="1">
      <alignment horizontal="left" vertical="center"/>
    </xf>
    <xf numFmtId="176" fontId="45" fillId="0" borderId="27" xfId="0" applyNumberFormat="1" applyFont="1" applyBorder="1" applyAlignment="1">
      <alignment horizontal="center" vertical="center"/>
    </xf>
    <xf numFmtId="176" fontId="45" fillId="0" borderId="28" xfId="0" applyNumberFormat="1" applyFont="1" applyBorder="1" applyAlignment="1">
      <alignment horizontal="center" vertical="center"/>
    </xf>
    <xf numFmtId="176" fontId="45" fillId="0" borderId="31" xfId="0" applyNumberFormat="1" applyFont="1" applyBorder="1" applyAlignment="1">
      <alignment horizontal="left" vertical="center"/>
    </xf>
    <xf numFmtId="176" fontId="45" fillId="0" borderId="35" xfId="0" applyNumberFormat="1" applyFont="1" applyBorder="1" applyAlignment="1">
      <alignment horizontal="left" vertical="center"/>
    </xf>
    <xf numFmtId="176" fontId="45" fillId="0" borderId="28" xfId="0" applyNumberFormat="1" applyFont="1" applyBorder="1" applyAlignment="1">
      <alignment horizontal="left" vertical="center"/>
    </xf>
    <xf numFmtId="176" fontId="45" fillId="0" borderId="50" xfId="0" applyNumberFormat="1" applyFont="1" applyBorder="1" applyAlignment="1">
      <alignment horizontal="left" vertical="center"/>
    </xf>
    <xf numFmtId="176" fontId="45" fillId="0" borderId="29" xfId="0" applyNumberFormat="1" applyFont="1" applyBorder="1" applyAlignment="1">
      <alignment horizontal="center" vertical="center"/>
    </xf>
    <xf numFmtId="176" fontId="45" fillId="0" borderId="30" xfId="0" applyNumberFormat="1" applyFont="1" applyBorder="1" applyAlignment="1">
      <alignment horizontal="center" vertical="center"/>
    </xf>
    <xf numFmtId="41" fontId="30" fillId="26" borderId="10" xfId="79" applyFont="1" applyFill="1" applyBorder="1" applyAlignment="1">
      <alignment horizontal="right" vertical="center" wrapText="1"/>
    </xf>
    <xf numFmtId="0" fontId="101" fillId="0" borderId="84" xfId="79" applyNumberFormat="1" applyFont="1" applyFill="1" applyBorder="1" applyAlignment="1">
      <alignment horizontal="center" vertical="center" wrapText="1"/>
    </xf>
    <xf numFmtId="191" fontId="51" fillId="0" borderId="84" xfId="0" applyNumberFormat="1" applyFont="1" applyBorder="1" applyAlignment="1">
      <alignment horizontal="center" vertical="center"/>
    </xf>
    <xf numFmtId="0" fontId="51" fillId="0" borderId="84" xfId="67" applyNumberFormat="1" applyFont="1" applyFill="1" applyBorder="1" applyAlignment="1">
      <alignment horizontal="center" vertical="center" wrapText="1"/>
    </xf>
    <xf numFmtId="41" fontId="51" fillId="0" borderId="84" xfId="67" applyFont="1" applyFill="1" applyBorder="1" applyAlignment="1">
      <alignment horizontal="center" vertical="center" wrapText="1"/>
    </xf>
    <xf numFmtId="38" fontId="51" fillId="0" borderId="84" xfId="67" applyNumberFormat="1" applyFont="1" applyFill="1" applyBorder="1" applyAlignment="1">
      <alignment horizontal="center" vertical="center" wrapText="1"/>
    </xf>
    <xf numFmtId="41" fontId="51" fillId="0" borderId="84" xfId="67" applyFont="1" applyFill="1" applyBorder="1" applyAlignment="1">
      <alignment horizontal="right" vertical="center" wrapText="1"/>
    </xf>
    <xf numFmtId="0" fontId="53" fillId="0" borderId="84" xfId="57" applyFont="1" applyBorder="1" applyAlignment="1">
      <alignment horizontal="center" vertical="center" wrapText="1"/>
    </xf>
    <xf numFmtId="180" fontId="53" fillId="0" borderId="84" xfId="57" applyNumberFormat="1" applyFont="1" applyBorder="1" applyAlignment="1">
      <alignment horizontal="center" vertical="center" wrapText="1"/>
    </xf>
    <xf numFmtId="0" fontId="51" fillId="0" borderId="16" xfId="57" applyFont="1" applyBorder="1" applyAlignment="1">
      <alignment horizontal="center" vertical="center" wrapText="1"/>
    </xf>
    <xf numFmtId="0" fontId="51" fillId="0" borderId="16" xfId="57" applyFont="1" applyBorder="1" applyAlignment="1">
      <alignment wrapText="1"/>
    </xf>
    <xf numFmtId="0" fontId="51" fillId="26" borderId="79" xfId="79" applyNumberFormat="1" applyFont="1" applyFill="1" applyBorder="1" applyAlignment="1">
      <alignment horizontal="center" vertical="center" wrapText="1"/>
    </xf>
    <xf numFmtId="41" fontId="51" fillId="26" borderId="79" xfId="79" applyFont="1" applyFill="1" applyBorder="1" applyAlignment="1">
      <alignment horizontal="center" vertical="center" wrapText="1"/>
    </xf>
    <xf numFmtId="0" fontId="51" fillId="26" borderId="79" xfId="45" applyFont="1" applyFill="1" applyBorder="1" applyAlignment="1">
      <alignment horizontal="center" vertical="center" wrapText="1"/>
    </xf>
    <xf numFmtId="180" fontId="51" fillId="26" borderId="16" xfId="79" applyNumberFormat="1" applyFont="1" applyFill="1" applyBorder="1" applyAlignment="1">
      <alignment horizontal="center" vertical="center" wrapText="1"/>
    </xf>
    <xf numFmtId="49" fontId="51" fillId="0" borderId="79" xfId="79" applyNumberFormat="1" applyFont="1" applyFill="1" applyBorder="1" applyAlignment="1">
      <alignment horizontal="center" vertical="center" wrapText="1"/>
    </xf>
    <xf numFmtId="180" fontId="51" fillId="26" borderId="76" xfId="79" applyNumberFormat="1" applyFont="1" applyFill="1" applyBorder="1" applyAlignment="1">
      <alignment horizontal="center" vertical="center" wrapText="1"/>
    </xf>
    <xf numFmtId="0" fontId="51" fillId="26" borderId="76" xfId="79" applyNumberFormat="1" applyFont="1" applyFill="1" applyBorder="1" applyAlignment="1">
      <alignment horizontal="center" vertical="center" wrapText="1"/>
    </xf>
    <xf numFmtId="177" fontId="51" fillId="26" borderId="84" xfId="45" applyNumberFormat="1" applyFont="1" applyFill="1" applyBorder="1" applyAlignment="1">
      <alignment horizontal="center" vertical="center" wrapText="1"/>
    </xf>
    <xf numFmtId="178" fontId="66" fillId="0" borderId="84" xfId="79" applyNumberFormat="1" applyFont="1" applyFill="1" applyBorder="1" applyAlignment="1">
      <alignment horizontal="center" vertical="center" wrapText="1"/>
    </xf>
    <xf numFmtId="0" fontId="30" fillId="0" borderId="87" xfId="79" quotePrefix="1" applyNumberFormat="1" applyFont="1" applyFill="1" applyBorder="1" applyAlignment="1">
      <alignment horizontal="center" vertical="center" wrapText="1"/>
    </xf>
    <xf numFmtId="178" fontId="30" fillId="0" borderId="84" xfId="79" applyNumberFormat="1" applyFont="1" applyFill="1" applyBorder="1" applyAlignment="1">
      <alignment horizontal="center" vertical="center" wrapText="1"/>
    </xf>
    <xf numFmtId="180" fontId="51" fillId="0" borderId="10" xfId="79" applyNumberFormat="1" applyFont="1" applyFill="1" applyBorder="1" applyAlignment="1">
      <alignment vertical="center"/>
    </xf>
    <xf numFmtId="180" fontId="51" fillId="0" borderId="10" xfId="66" applyNumberFormat="1" applyFont="1" applyFill="1" applyBorder="1" applyAlignment="1">
      <alignment horizontal="center" vertical="center" wrapText="1"/>
    </xf>
    <xf numFmtId="180" fontId="66" fillId="0" borderId="84" xfId="57" applyNumberFormat="1" applyFont="1" applyBorder="1" applyAlignment="1">
      <alignment horizontal="center" vertical="center" wrapText="1"/>
    </xf>
    <xf numFmtId="180" fontId="70" fillId="0" borderId="84" xfId="45" applyNumberFormat="1" applyFont="1" applyBorder="1" applyAlignment="1">
      <alignment horizontal="center" vertical="center" wrapText="1"/>
    </xf>
    <xf numFmtId="191" fontId="51" fillId="26" borderId="84" xfId="79" applyNumberFormat="1" applyFont="1" applyFill="1" applyBorder="1" applyAlignment="1">
      <alignment horizontal="center" vertical="center" wrapText="1" shrinkToFit="1"/>
    </xf>
    <xf numFmtId="0" fontId="51" fillId="26" borderId="10" xfId="20" applyNumberFormat="1" applyFont="1" applyFill="1" applyBorder="1" applyAlignment="1">
      <alignment horizontal="center" vertical="center" wrapText="1"/>
    </xf>
    <xf numFmtId="41" fontId="51" fillId="26" borderId="10" xfId="20" applyNumberFormat="1" applyFont="1" applyFill="1" applyBorder="1" applyAlignment="1">
      <alignment horizontal="center" vertical="center" wrapText="1"/>
    </xf>
    <xf numFmtId="180" fontId="51" fillId="26" borderId="10" xfId="20" applyNumberFormat="1" applyFont="1" applyFill="1" applyBorder="1" applyAlignment="1">
      <alignment horizontal="center" vertical="center" wrapText="1"/>
    </xf>
    <xf numFmtId="0" fontId="51" fillId="0" borderId="92" xfId="0" applyFont="1" applyBorder="1" applyAlignment="1">
      <alignment horizontal="center" vertical="center" wrapText="1"/>
    </xf>
    <xf numFmtId="180" fontId="51" fillId="0" borderId="92" xfId="0" applyNumberFormat="1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1" fillId="0" borderId="93" xfId="0" applyFont="1" applyBorder="1" applyAlignment="1">
      <alignment horizontal="center" vertical="center" wrapText="1"/>
    </xf>
    <xf numFmtId="180" fontId="55" fillId="0" borderId="84" xfId="0" applyNumberFormat="1" applyFont="1" applyBorder="1" applyAlignment="1">
      <alignment horizontal="center" vertical="center"/>
    </xf>
    <xf numFmtId="179" fontId="51" fillId="0" borderId="14" xfId="79" quotePrefix="1" applyNumberFormat="1" applyFont="1" applyFill="1" applyBorder="1" applyAlignment="1">
      <alignment horizontal="center" vertical="center" wrapText="1"/>
    </xf>
    <xf numFmtId="0" fontId="3" fillId="0" borderId="0" xfId="57" applyFont="1" applyAlignment="1">
      <alignment wrapText="1"/>
    </xf>
    <xf numFmtId="0" fontId="30" fillId="0" borderId="84" xfId="57" applyFont="1" applyBorder="1" applyAlignment="1">
      <alignment horizontal="center" vertical="center" shrinkToFit="1"/>
    </xf>
    <xf numFmtId="0" fontId="65" fillId="33" borderId="84" xfId="79" applyNumberFormat="1" applyFont="1" applyFill="1" applyBorder="1" applyAlignment="1">
      <alignment horizontal="center" vertical="center" wrapText="1"/>
    </xf>
    <xf numFmtId="9" fontId="54" fillId="0" borderId="84" xfId="29" applyFont="1" applyFill="1" applyBorder="1" applyAlignment="1" applyProtection="1">
      <alignment horizontal="center" vertical="center" wrapText="1" shrinkToFit="1"/>
    </xf>
    <xf numFmtId="0" fontId="30" fillId="0" borderId="0" xfId="0" applyFont="1" applyAlignment="1">
      <alignment horizontal="center" vertical="center" wrapText="1" shrinkToFit="1"/>
    </xf>
    <xf numFmtId="180" fontId="51" fillId="0" borderId="10" xfId="48" applyNumberFormat="1" applyFont="1" applyBorder="1" applyAlignment="1">
      <alignment horizontal="center" vertical="center" wrapText="1"/>
    </xf>
    <xf numFmtId="180" fontId="51" fillId="0" borderId="81" xfId="48" applyNumberFormat="1" applyFont="1" applyBorder="1" applyAlignment="1">
      <alignment horizontal="center" vertical="center" wrapText="1"/>
    </xf>
    <xf numFmtId="180" fontId="51" fillId="0" borderId="10" xfId="7" applyNumberFormat="1" applyFont="1" applyFill="1" applyBorder="1" applyAlignment="1" applyProtection="1">
      <alignment horizontal="center" vertical="center" wrapText="1"/>
    </xf>
    <xf numFmtId="180" fontId="51" fillId="0" borderId="10" xfId="9" applyNumberFormat="1" applyFont="1" applyFill="1" applyBorder="1" applyAlignment="1" applyProtection="1">
      <alignment horizontal="center" vertical="center" wrapText="1"/>
    </xf>
    <xf numFmtId="180" fontId="51" fillId="0" borderId="16" xfId="0" applyNumberFormat="1" applyFont="1" applyBorder="1" applyAlignment="1">
      <alignment horizontal="center" vertical="center"/>
    </xf>
    <xf numFmtId="180" fontId="51" fillId="0" borderId="84" xfId="29" applyNumberFormat="1" applyFont="1" applyFill="1" applyBorder="1" applyAlignment="1">
      <alignment horizontal="center" vertical="center" wrapText="1"/>
    </xf>
    <xf numFmtId="0" fontId="66" fillId="0" borderId="90" xfId="57" applyFont="1" applyBorder="1" applyAlignment="1">
      <alignment horizontal="center" vertical="center" wrapText="1"/>
    </xf>
    <xf numFmtId="0" fontId="66" fillId="31" borderId="84" xfId="57" applyFont="1" applyFill="1" applyBorder="1" applyAlignment="1">
      <alignment horizontal="center" vertical="center" wrapText="1"/>
    </xf>
    <xf numFmtId="0" fontId="66" fillId="0" borderId="0" xfId="57" applyFont="1" applyAlignment="1">
      <alignment horizontal="center" vertical="center" wrapText="1"/>
    </xf>
    <xf numFmtId="0" fontId="53" fillId="0" borderId="76" xfId="79" applyNumberFormat="1" applyFont="1" applyFill="1" applyBorder="1" applyAlignment="1">
      <alignment horizontal="center" vertical="center" wrapText="1"/>
    </xf>
    <xf numFmtId="180" fontId="66" fillId="0" borderId="0" xfId="79" quotePrefix="1" applyNumberFormat="1" applyFont="1" applyFill="1" applyBorder="1" applyAlignment="1">
      <alignment horizontal="center" vertical="center" wrapText="1"/>
    </xf>
    <xf numFmtId="180" fontId="28" fillId="0" borderId="0" xfId="57" applyNumberFormat="1" applyFont="1" applyAlignment="1">
      <alignment wrapText="1"/>
    </xf>
    <xf numFmtId="180" fontId="30" fillId="0" borderId="0" xfId="79" quotePrefix="1" applyNumberFormat="1" applyFont="1" applyFill="1" applyBorder="1" applyAlignment="1">
      <alignment horizontal="center" vertical="center" wrapText="1"/>
    </xf>
    <xf numFmtId="180" fontId="3" fillId="0" borderId="0" xfId="57" applyNumberFormat="1" applyFont="1" applyAlignment="1">
      <alignment wrapText="1"/>
    </xf>
    <xf numFmtId="0" fontId="66" fillId="0" borderId="84" xfId="53" applyNumberFormat="1" applyFont="1" applyFill="1" applyBorder="1" applyAlignment="1" applyProtection="1">
      <alignment horizontal="center" vertical="center" wrapText="1"/>
    </xf>
    <xf numFmtId="180" fontId="66" fillId="0" borderId="84" xfId="53" applyNumberFormat="1" applyFont="1" applyFill="1" applyBorder="1" applyAlignment="1" applyProtection="1">
      <alignment horizontal="center" vertical="center" wrapText="1"/>
    </xf>
    <xf numFmtId="41" fontId="102" fillId="0" borderId="84" xfId="79" applyFont="1" applyFill="1" applyBorder="1" applyAlignment="1">
      <alignment horizontal="center" vertical="center" wrapText="1"/>
    </xf>
    <xf numFmtId="0" fontId="30" fillId="0" borderId="84" xfId="53" applyNumberFormat="1" applyFont="1" applyFill="1" applyBorder="1" applyAlignment="1" applyProtection="1">
      <alignment horizontal="center" vertical="center" wrapText="1"/>
    </xf>
    <xf numFmtId="180" fontId="30" fillId="0" borderId="84" xfId="53" applyNumberFormat="1" applyFont="1" applyFill="1" applyBorder="1" applyAlignment="1" applyProtection="1">
      <alignment horizontal="center" vertical="center" wrapText="1"/>
    </xf>
    <xf numFmtId="41" fontId="72" fillId="0" borderId="84" xfId="79" applyFont="1" applyFill="1" applyBorder="1" applyAlignment="1">
      <alignment horizontal="center" vertical="center" wrapText="1"/>
    </xf>
    <xf numFmtId="180" fontId="30" fillId="0" borderId="16" xfId="79" applyNumberFormat="1" applyFont="1" applyFill="1" applyBorder="1" applyAlignment="1">
      <alignment horizontal="center" vertical="center" wrapText="1"/>
    </xf>
    <xf numFmtId="191" fontId="30" fillId="0" borderId="84" xfId="57" applyNumberFormat="1" applyFont="1" applyBorder="1" applyAlignment="1">
      <alignment horizontal="center" vertical="center" wrapText="1"/>
    </xf>
    <xf numFmtId="180" fontId="30" fillId="0" borderId="16" xfId="57" applyNumberFormat="1" applyFont="1" applyBorder="1" applyAlignment="1">
      <alignment wrapText="1"/>
    </xf>
    <xf numFmtId="180" fontId="54" fillId="0" borderId="84" xfId="53" applyNumberFormat="1" applyFont="1" applyFill="1" applyBorder="1" applyAlignment="1" applyProtection="1">
      <alignment horizontal="center" vertical="center" wrapText="1"/>
    </xf>
    <xf numFmtId="41" fontId="51" fillId="26" borderId="14" xfId="79" quotePrefix="1" applyFont="1" applyFill="1" applyBorder="1" applyAlignment="1">
      <alignment horizontal="center" vertical="center" wrapText="1"/>
    </xf>
    <xf numFmtId="0" fontId="51" fillId="26" borderId="10" xfId="53" applyNumberFormat="1" applyFont="1" applyFill="1" applyBorder="1" applyAlignment="1" applyProtection="1">
      <alignment horizontal="center" vertical="center" wrapText="1"/>
    </xf>
    <xf numFmtId="41" fontId="66" fillId="31" borderId="10" xfId="79" applyFont="1" applyFill="1" applyBorder="1" applyAlignment="1">
      <alignment horizontal="center" vertical="center" wrapText="1"/>
    </xf>
    <xf numFmtId="180" fontId="51" fillId="0" borderId="0" xfId="45" applyNumberFormat="1" applyFont="1" applyAlignment="1">
      <alignment horizontal="center"/>
    </xf>
    <xf numFmtId="0" fontId="51" fillId="0" borderId="10" xfId="75" applyFont="1" applyBorder="1" applyAlignment="1">
      <alignment horizontal="center" vertical="center" wrapText="1" shrinkToFit="1"/>
    </xf>
    <xf numFmtId="0" fontId="51" fillId="26" borderId="10" xfId="75" applyFont="1" applyFill="1" applyBorder="1" applyAlignment="1">
      <alignment horizontal="center" vertical="center" wrapText="1" shrinkToFit="1"/>
    </xf>
    <xf numFmtId="191" fontId="53" fillId="0" borderId="10" xfId="0" applyNumberFormat="1" applyFont="1" applyBorder="1" applyAlignment="1">
      <alignment horizontal="center" vertical="center" wrapText="1"/>
    </xf>
    <xf numFmtId="177" fontId="51" fillId="0" borderId="10" xfId="0" applyNumberFormat="1" applyFont="1" applyBorder="1" applyAlignment="1">
      <alignment horizontal="center" vertical="center" wrapText="1" shrinkToFit="1"/>
    </xf>
    <xf numFmtId="176" fontId="45" fillId="34" borderId="27" xfId="0" applyNumberFormat="1" applyFont="1" applyFill="1" applyBorder="1" applyAlignment="1">
      <alignment horizontal="center" vertical="center"/>
    </xf>
    <xf numFmtId="176" fontId="45" fillId="34" borderId="28" xfId="0" applyNumberFormat="1" applyFont="1" applyFill="1" applyBorder="1" applyAlignment="1">
      <alignment horizontal="center" vertical="center"/>
    </xf>
    <xf numFmtId="176" fontId="40" fillId="34" borderId="23" xfId="0" applyNumberFormat="1" applyFont="1" applyFill="1" applyBorder="1" applyAlignment="1">
      <alignment horizontal="center" vertical="center"/>
    </xf>
    <xf numFmtId="176" fontId="40" fillId="34" borderId="18" xfId="0" applyNumberFormat="1" applyFont="1" applyFill="1" applyBorder="1" applyAlignment="1">
      <alignment horizontal="center" vertical="center"/>
    </xf>
    <xf numFmtId="176" fontId="40" fillId="34" borderId="31" xfId="0" applyNumberFormat="1" applyFont="1" applyFill="1" applyBorder="1" applyAlignment="1">
      <alignment horizontal="center" vertical="center"/>
    </xf>
    <xf numFmtId="180" fontId="40" fillId="34" borderId="18" xfId="0" applyNumberFormat="1" applyFont="1" applyFill="1" applyBorder="1" applyAlignment="1">
      <alignment horizontal="center" vertical="center"/>
    </xf>
    <xf numFmtId="176" fontId="40" fillId="34" borderId="18" xfId="0" applyNumberFormat="1" applyFont="1" applyFill="1" applyBorder="1" applyAlignment="1">
      <alignment horizontal="left" vertical="center" wrapText="1"/>
    </xf>
    <xf numFmtId="176" fontId="45" fillId="34" borderId="31" xfId="0" applyNumberFormat="1" applyFont="1" applyFill="1" applyBorder="1" applyAlignment="1">
      <alignment horizontal="left" vertical="center" wrapText="1"/>
    </xf>
    <xf numFmtId="176" fontId="33" fillId="0" borderId="100" xfId="0" applyNumberFormat="1" applyFont="1" applyBorder="1" applyAlignment="1">
      <alignment horizontal="center" vertical="center"/>
    </xf>
    <xf numFmtId="176" fontId="42" fillId="29" borderId="100" xfId="0" applyNumberFormat="1" applyFont="1" applyFill="1" applyBorder="1" applyAlignment="1">
      <alignment horizontal="center" vertical="center"/>
    </xf>
    <xf numFmtId="176" fontId="38" fillId="27" borderId="100" xfId="0" applyNumberFormat="1" applyFont="1" applyFill="1" applyBorder="1" applyAlignment="1">
      <alignment horizontal="center" vertical="center"/>
    </xf>
    <xf numFmtId="176" fontId="33" fillId="0" borderId="101" xfId="0" applyNumberFormat="1" applyFont="1" applyBorder="1" applyAlignment="1">
      <alignment horizontal="center" vertical="center"/>
    </xf>
    <xf numFmtId="176" fontId="43" fillId="27" borderId="101" xfId="0" applyNumberFormat="1" applyFont="1" applyFill="1" applyBorder="1" applyAlignment="1">
      <alignment horizontal="center" vertical="center"/>
    </xf>
    <xf numFmtId="176" fontId="38" fillId="27" borderId="101" xfId="0" applyNumberFormat="1" applyFont="1" applyFill="1" applyBorder="1" applyAlignment="1">
      <alignment horizontal="center" vertical="center"/>
    </xf>
    <xf numFmtId="0" fontId="30" fillId="0" borderId="0" xfId="79" applyNumberFormat="1" applyFont="1" applyFill="1" applyBorder="1" applyAlignment="1">
      <alignment horizontal="center" wrapText="1"/>
    </xf>
    <xf numFmtId="0" fontId="86" fillId="0" borderId="0" xfId="79" applyNumberFormat="1" applyFont="1" applyFill="1" applyBorder="1" applyAlignment="1">
      <alignment horizontal="center" wrapText="1"/>
    </xf>
    <xf numFmtId="0" fontId="3" fillId="0" borderId="10" xfId="45" applyFont="1" applyBorder="1" applyAlignment="1">
      <alignment horizontal="center" wrapText="1"/>
    </xf>
    <xf numFmtId="180" fontId="51" fillId="0" borderId="84" xfId="79" applyNumberFormat="1" applyFont="1" applyFill="1" applyBorder="1" applyAlignment="1">
      <alignment horizontal="center" vertical="center" wrapText="1"/>
    </xf>
    <xf numFmtId="0" fontId="51" fillId="0" borderId="84" xfId="79" applyNumberFormat="1" applyFont="1" applyFill="1" applyBorder="1" applyAlignment="1">
      <alignment horizontal="center" vertical="center" wrapText="1"/>
    </xf>
    <xf numFmtId="0" fontId="51" fillId="0" borderId="84" xfId="45" applyFont="1" applyBorder="1" applyAlignment="1">
      <alignment horizontal="center" vertical="center" wrapText="1"/>
    </xf>
    <xf numFmtId="0" fontId="84" fillId="0" borderId="10" xfId="79" applyNumberFormat="1" applyFont="1" applyFill="1" applyBorder="1" applyAlignment="1">
      <alignment horizontal="center" vertical="center" wrapText="1"/>
    </xf>
    <xf numFmtId="0" fontId="51" fillId="0" borderId="100" xfId="79" applyNumberFormat="1" applyFont="1" applyFill="1" applyBorder="1" applyAlignment="1">
      <alignment horizontal="center" vertical="center" wrapText="1"/>
    </xf>
    <xf numFmtId="41" fontId="51" fillId="0" borderId="100" xfId="79" applyFont="1" applyFill="1" applyBorder="1" applyAlignment="1">
      <alignment horizontal="center" vertical="center" wrapText="1"/>
    </xf>
    <xf numFmtId="180" fontId="51" fillId="0" borderId="100" xfId="79" applyNumberFormat="1" applyFont="1" applyFill="1" applyBorder="1" applyAlignment="1">
      <alignment horizontal="center" vertical="center" wrapText="1"/>
    </xf>
    <xf numFmtId="0" fontId="51" fillId="0" borderId="100" xfId="45" applyFont="1" applyBorder="1" applyAlignment="1">
      <alignment horizontal="center" vertical="center" wrapText="1"/>
    </xf>
    <xf numFmtId="0" fontId="84" fillId="0" borderId="100" xfId="79" applyNumberFormat="1" applyFont="1" applyFill="1" applyBorder="1" applyAlignment="1">
      <alignment horizontal="center" vertical="center" wrapText="1"/>
    </xf>
    <xf numFmtId="180" fontId="84" fillId="0" borderId="100" xfId="79" applyNumberFormat="1" applyFont="1" applyFill="1" applyBorder="1" applyAlignment="1">
      <alignment horizontal="center" vertical="center" wrapText="1"/>
    </xf>
    <xf numFmtId="185" fontId="84" fillId="0" borderId="100" xfId="79" applyNumberFormat="1" applyFont="1" applyFill="1" applyBorder="1" applyAlignment="1">
      <alignment horizontal="center" vertical="center" wrapText="1"/>
    </xf>
    <xf numFmtId="0" fontId="84" fillId="0" borderId="54" xfId="45" applyFont="1" applyBorder="1" applyAlignment="1">
      <alignment horizontal="center" vertical="center" wrapText="1"/>
    </xf>
    <xf numFmtId="41" fontId="54" fillId="0" borderId="100" xfId="53" applyNumberFormat="1" applyFont="1" applyFill="1" applyBorder="1" applyAlignment="1" applyProtection="1">
      <alignment horizontal="center" vertical="center" wrapText="1"/>
    </xf>
    <xf numFmtId="0" fontId="84" fillId="0" borderId="101" xfId="79" applyNumberFormat="1" applyFont="1" applyFill="1" applyBorder="1" applyAlignment="1">
      <alignment horizontal="center" vertical="center" wrapText="1"/>
    </xf>
    <xf numFmtId="41" fontId="84" fillId="0" borderId="100" xfId="79" applyFont="1" applyFill="1" applyBorder="1" applyAlignment="1">
      <alignment horizontal="center" vertical="center" wrapText="1"/>
    </xf>
    <xf numFmtId="41" fontId="84" fillId="0" borderId="84" xfId="79" applyFont="1" applyFill="1" applyBorder="1" applyAlignment="1">
      <alignment horizontal="center" vertical="center" wrapText="1"/>
    </xf>
    <xf numFmtId="0" fontId="84" fillId="0" borderId="16" xfId="79" applyNumberFormat="1" applyFont="1" applyFill="1" applyBorder="1" applyAlignment="1">
      <alignment horizontal="center" vertical="center" wrapText="1"/>
    </xf>
    <xf numFmtId="180" fontId="84" fillId="0" borderId="84" xfId="79" applyNumberFormat="1" applyFont="1" applyFill="1" applyBorder="1" applyAlignment="1">
      <alignment horizontal="center" vertical="center" wrapText="1"/>
    </xf>
    <xf numFmtId="180" fontId="51" fillId="0" borderId="100" xfId="45" applyNumberFormat="1" applyFont="1" applyBorder="1" applyAlignment="1">
      <alignment horizontal="center" vertical="center" wrapText="1"/>
    </xf>
    <xf numFmtId="178" fontId="51" fillId="0" borderId="100" xfId="79" applyNumberFormat="1" applyFont="1" applyFill="1" applyBorder="1" applyAlignment="1">
      <alignment horizontal="center" vertical="center" wrapText="1"/>
    </xf>
    <xf numFmtId="180" fontId="84" fillId="0" borderId="100" xfId="45" applyNumberFormat="1" applyFont="1" applyBorder="1" applyAlignment="1">
      <alignment horizontal="center" vertical="center" wrapText="1"/>
    </xf>
    <xf numFmtId="0" fontId="54" fillId="0" borderId="100" xfId="53" applyNumberFormat="1" applyFont="1" applyFill="1" applyBorder="1" applyAlignment="1" applyProtection="1">
      <alignment horizontal="center" vertical="top" wrapText="1"/>
    </xf>
    <xf numFmtId="177" fontId="84" fillId="0" borderId="100" xfId="79" applyNumberFormat="1" applyFont="1" applyFill="1" applyBorder="1" applyAlignment="1">
      <alignment horizontal="center" vertical="center" wrapText="1"/>
    </xf>
    <xf numFmtId="38" fontId="51" fillId="0" borderId="100" xfId="67" applyNumberFormat="1" applyFont="1" applyFill="1" applyBorder="1" applyAlignment="1">
      <alignment horizontal="center" vertical="center" wrapText="1"/>
    </xf>
    <xf numFmtId="180" fontId="84" fillId="0" borderId="16" xfId="45" applyNumberFormat="1" applyFont="1" applyBorder="1" applyAlignment="1">
      <alignment horizontal="center" vertical="center" wrapText="1"/>
    </xf>
    <xf numFmtId="38" fontId="84" fillId="0" borderId="91" xfId="67" applyNumberFormat="1" applyFont="1" applyFill="1" applyBorder="1" applyAlignment="1">
      <alignment horizontal="center" vertical="center" wrapText="1"/>
    </xf>
    <xf numFmtId="191" fontId="84" fillId="0" borderId="100" xfId="67" applyNumberFormat="1" applyFont="1" applyFill="1" applyBorder="1" applyAlignment="1">
      <alignment horizontal="center" vertical="center" wrapText="1"/>
    </xf>
    <xf numFmtId="38" fontId="84" fillId="0" borderId="100" xfId="67" applyNumberFormat="1" applyFont="1" applyFill="1" applyBorder="1" applyAlignment="1">
      <alignment horizontal="center" vertical="center" wrapText="1"/>
    </xf>
    <xf numFmtId="180" fontId="84" fillId="0" borderId="100" xfId="67" applyNumberFormat="1" applyFont="1" applyFill="1" applyBorder="1" applyAlignment="1">
      <alignment horizontal="center" vertical="center" wrapText="1"/>
    </xf>
    <xf numFmtId="180" fontId="84" fillId="0" borderId="0" xfId="45" applyNumberFormat="1" applyFont="1" applyAlignment="1">
      <alignment horizontal="center" wrapText="1"/>
    </xf>
    <xf numFmtId="0" fontId="84" fillId="0" borderId="61" xfId="45" applyFont="1" applyBorder="1" applyAlignment="1">
      <alignment horizontal="center" vertical="center" wrapText="1"/>
    </xf>
    <xf numFmtId="180" fontId="84" fillId="0" borderId="10" xfId="79" applyNumberFormat="1" applyFont="1" applyFill="1" applyBorder="1" applyAlignment="1">
      <alignment horizontal="center" vertical="center" wrapText="1"/>
    </xf>
    <xf numFmtId="180" fontId="84" fillId="0" borderId="91" xfId="79" applyNumberFormat="1" applyFont="1" applyFill="1" applyBorder="1" applyAlignment="1">
      <alignment horizontal="center" vertical="center" wrapText="1"/>
    </xf>
    <xf numFmtId="0" fontId="103" fillId="0" borderId="100" xfId="79" applyNumberFormat="1" applyFont="1" applyFill="1" applyBorder="1" applyAlignment="1">
      <alignment horizontal="center" vertical="center" wrapText="1"/>
    </xf>
    <xf numFmtId="41" fontId="84" fillId="0" borderId="100" xfId="69" applyFont="1" applyFill="1" applyBorder="1" applyAlignment="1">
      <alignment horizontal="center" vertical="center" wrapText="1"/>
    </xf>
    <xf numFmtId="180" fontId="84" fillId="0" borderId="100" xfId="69" applyNumberFormat="1" applyFont="1" applyFill="1" applyBorder="1" applyAlignment="1">
      <alignment horizontal="center" vertical="center" wrapText="1"/>
    </xf>
    <xf numFmtId="0" fontId="84" fillId="0" borderId="100" xfId="69" applyNumberFormat="1" applyFont="1" applyFill="1" applyBorder="1" applyAlignment="1">
      <alignment horizontal="center" vertical="center" wrapText="1"/>
    </xf>
    <xf numFmtId="38" fontId="84" fillId="0" borderId="100" xfId="69" applyNumberFormat="1" applyFont="1" applyFill="1" applyBorder="1" applyAlignment="1">
      <alignment horizontal="center" vertical="center" wrapText="1"/>
    </xf>
    <xf numFmtId="38" fontId="84" fillId="0" borderId="101" xfId="69" applyNumberFormat="1" applyFont="1" applyFill="1" applyBorder="1" applyAlignment="1">
      <alignment horizontal="center" vertical="center" wrapText="1"/>
    </xf>
    <xf numFmtId="38" fontId="51" fillId="0" borderId="100" xfId="69" applyNumberFormat="1" applyFont="1" applyFill="1" applyBorder="1" applyAlignment="1">
      <alignment horizontal="center" vertical="center" wrapText="1"/>
    </xf>
    <xf numFmtId="180" fontId="104" fillId="0" borderId="0" xfId="45" applyNumberFormat="1" applyFont="1" applyAlignment="1">
      <alignment wrapText="1"/>
    </xf>
    <xf numFmtId="0" fontId="104" fillId="0" borderId="84" xfId="45" applyFont="1" applyBorder="1" applyAlignment="1">
      <alignment horizontal="center" vertical="center" wrapText="1"/>
    </xf>
    <xf numFmtId="180" fontId="104" fillId="0" borderId="84" xfId="79" applyNumberFormat="1" applyFont="1" applyFill="1" applyBorder="1" applyAlignment="1">
      <alignment horizontal="center" vertical="center" wrapText="1"/>
    </xf>
    <xf numFmtId="180" fontId="104" fillId="31" borderId="84" xfId="79" applyNumberFormat="1" applyFont="1" applyFill="1" applyBorder="1" applyAlignment="1">
      <alignment horizontal="center" vertical="center" wrapText="1"/>
    </xf>
    <xf numFmtId="180" fontId="84" fillId="0" borderId="84" xfId="45" applyNumberFormat="1" applyFont="1" applyBorder="1" applyAlignment="1">
      <alignment horizontal="center" vertical="center" wrapText="1"/>
    </xf>
    <xf numFmtId="0" fontId="84" fillId="0" borderId="84" xfId="45" applyFont="1" applyBorder="1" applyAlignment="1">
      <alignment horizontal="center" vertical="center" wrapText="1"/>
    </xf>
    <xf numFmtId="41" fontId="84" fillId="0" borderId="10" xfId="79" applyFont="1" applyFill="1" applyBorder="1" applyAlignment="1">
      <alignment horizontal="center" vertical="center" wrapText="1"/>
    </xf>
    <xf numFmtId="180" fontId="104" fillId="0" borderId="84" xfId="45" applyNumberFormat="1" applyFont="1" applyBorder="1" applyAlignment="1">
      <alignment horizontal="center" vertical="center" wrapText="1"/>
    </xf>
    <xf numFmtId="41" fontId="84" fillId="0" borderId="84" xfId="79" applyFont="1" applyFill="1" applyBorder="1" applyAlignment="1">
      <alignment horizontal="center" vertical="center" wrapText="1" shrinkToFit="1"/>
    </xf>
    <xf numFmtId="177" fontId="84" fillId="0" borderId="10" xfId="79" applyNumberFormat="1" applyFont="1" applyFill="1" applyBorder="1" applyAlignment="1">
      <alignment horizontal="center" vertical="center" wrapText="1"/>
    </xf>
    <xf numFmtId="180" fontId="51" fillId="0" borderId="100" xfId="45" applyNumberFormat="1" applyFont="1" applyFill="1" applyBorder="1" applyAlignment="1">
      <alignment horizontal="center" vertical="center" wrapText="1"/>
    </xf>
    <xf numFmtId="0" fontId="54" fillId="0" borderId="100" xfId="53" applyNumberFormat="1" applyFont="1" applyFill="1" applyBorder="1" applyAlignment="1" applyProtection="1">
      <alignment horizontal="center" vertical="center" wrapText="1"/>
    </xf>
    <xf numFmtId="0" fontId="105" fillId="0" borderId="100" xfId="53" applyNumberFormat="1" applyFont="1" applyFill="1" applyBorder="1" applyAlignment="1" applyProtection="1">
      <alignment horizontal="center" vertical="center" wrapText="1"/>
    </xf>
    <xf numFmtId="180" fontId="84" fillId="0" borderId="101" xfId="79" applyNumberFormat="1" applyFont="1" applyFill="1" applyBorder="1" applyAlignment="1">
      <alignment horizontal="center" vertical="center" wrapText="1"/>
    </xf>
    <xf numFmtId="191" fontId="84" fillId="0" borderId="100" xfId="79" applyNumberFormat="1" applyFont="1" applyFill="1" applyBorder="1" applyAlignment="1">
      <alignment horizontal="center" vertical="center" wrapText="1"/>
    </xf>
    <xf numFmtId="0" fontId="84" fillId="25" borderId="100" xfId="79" applyNumberFormat="1" applyFont="1" applyFill="1" applyBorder="1" applyAlignment="1">
      <alignment horizontal="center" vertical="center" wrapText="1"/>
    </xf>
    <xf numFmtId="180" fontId="84" fillId="25" borderId="100" xfId="79" applyNumberFormat="1" applyFont="1" applyFill="1" applyBorder="1" applyAlignment="1">
      <alignment horizontal="center" vertical="center" wrapText="1"/>
    </xf>
    <xf numFmtId="0" fontId="51" fillId="0" borderId="61" xfId="45" applyFont="1" applyFill="1" applyBorder="1" applyAlignment="1">
      <alignment horizontal="center" vertical="center" wrapText="1"/>
    </xf>
    <xf numFmtId="0" fontId="51" fillId="0" borderId="54" xfId="45" applyFont="1" applyFill="1" applyBorder="1" applyAlignment="1">
      <alignment horizontal="center" vertical="center" wrapText="1"/>
    </xf>
    <xf numFmtId="0" fontId="51" fillId="0" borderId="0" xfId="45" applyFont="1" applyFill="1" applyAlignment="1">
      <alignment horizontal="center" vertical="center" wrapText="1"/>
    </xf>
    <xf numFmtId="41" fontId="84" fillId="0" borderId="100" xfId="79" applyFont="1" applyFill="1" applyBorder="1" applyAlignment="1">
      <alignment horizontal="center" vertical="center" wrapText="1" shrinkToFit="1"/>
    </xf>
    <xf numFmtId="0" fontId="82" fillId="0" borderId="0" xfId="45" applyFont="1" applyFill="1" applyAlignment="1">
      <alignment wrapText="1"/>
    </xf>
    <xf numFmtId="182" fontId="51" fillId="0" borderId="100" xfId="79" applyNumberFormat="1" applyFont="1" applyFill="1" applyBorder="1" applyAlignment="1">
      <alignment horizontal="center" vertical="center" wrapText="1"/>
    </xf>
    <xf numFmtId="0" fontId="84" fillId="0" borderId="16" xfId="45" applyFont="1" applyFill="1" applyBorder="1" applyAlignment="1">
      <alignment wrapText="1"/>
    </xf>
    <xf numFmtId="0" fontId="35" fillId="0" borderId="0" xfId="45" applyFont="1" applyFill="1" applyAlignment="1">
      <alignment wrapText="1"/>
    </xf>
    <xf numFmtId="176" fontId="84" fillId="0" borderId="100" xfId="79" applyNumberFormat="1" applyFont="1" applyFill="1" applyBorder="1" applyAlignment="1">
      <alignment horizontal="center" vertical="center" wrapText="1"/>
    </xf>
    <xf numFmtId="180" fontId="84" fillId="0" borderId="16" xfId="45" applyNumberFormat="1" applyFont="1" applyFill="1" applyBorder="1" applyAlignment="1">
      <alignment horizontal="center" vertical="center" wrapText="1"/>
    </xf>
    <xf numFmtId="180" fontId="84" fillId="0" borderId="0" xfId="45" applyNumberFormat="1" applyFont="1" applyFill="1" applyAlignment="1">
      <alignment horizontal="center" wrapText="1"/>
    </xf>
    <xf numFmtId="180" fontId="51" fillId="0" borderId="84" xfId="79" applyNumberFormat="1" applyFont="1" applyFill="1" applyBorder="1" applyAlignment="1">
      <alignment horizontal="center" vertical="center" wrapText="1"/>
    </xf>
    <xf numFmtId="0" fontId="51" fillId="0" borderId="84" xfId="79" applyNumberFormat="1" applyFont="1" applyFill="1" applyBorder="1" applyAlignment="1">
      <alignment horizontal="center" vertical="center" wrapText="1"/>
    </xf>
    <xf numFmtId="0" fontId="84" fillId="0" borderId="91" xfId="79" applyNumberFormat="1" applyFont="1" applyFill="1" applyBorder="1" applyAlignment="1">
      <alignment horizontal="center" vertical="center" wrapText="1"/>
    </xf>
    <xf numFmtId="180" fontId="84" fillId="0" borderId="10" xfId="45" applyNumberFormat="1" applyFont="1" applyBorder="1" applyAlignment="1">
      <alignment horizontal="center" vertical="center" wrapText="1"/>
    </xf>
    <xf numFmtId="0" fontId="84" fillId="0" borderId="54" xfId="45" quotePrefix="1" applyFont="1" applyBorder="1" applyAlignment="1">
      <alignment horizontal="center" vertical="center" wrapText="1"/>
    </xf>
    <xf numFmtId="41" fontId="51" fillId="0" borderId="102" xfId="79" quotePrefix="1" applyFont="1" applyFill="1" applyBorder="1" applyAlignment="1">
      <alignment horizontal="center" vertical="center" wrapText="1"/>
    </xf>
    <xf numFmtId="0" fontId="84" fillId="0" borderId="100" xfId="45" applyFont="1" applyBorder="1" applyAlignment="1">
      <alignment horizontal="center" vertical="center" wrapText="1"/>
    </xf>
    <xf numFmtId="0" fontId="84" fillId="0" borderId="100" xfId="67" applyNumberFormat="1" applyFont="1" applyFill="1" applyBorder="1" applyAlignment="1">
      <alignment horizontal="center" vertical="center" wrapText="1"/>
    </xf>
    <xf numFmtId="38" fontId="84" fillId="0" borderId="10" xfId="72" applyNumberFormat="1" applyFont="1" applyFill="1" applyBorder="1" applyAlignment="1">
      <alignment horizontal="center" vertical="center" wrapText="1"/>
    </xf>
    <xf numFmtId="180" fontId="84" fillId="0" borderId="10" xfId="72" applyNumberFormat="1" applyFont="1" applyFill="1" applyBorder="1" applyAlignment="1">
      <alignment horizontal="center" vertical="center" wrapText="1"/>
    </xf>
    <xf numFmtId="38" fontId="84" fillId="0" borderId="10" xfId="73" applyNumberFormat="1" applyFont="1" applyFill="1" applyBorder="1" applyAlignment="1">
      <alignment horizontal="center" vertical="center" wrapText="1"/>
    </xf>
    <xf numFmtId="0" fontId="84" fillId="0" borderId="16" xfId="45" applyFont="1" applyBorder="1" applyAlignment="1">
      <alignment horizontal="center" wrapText="1"/>
    </xf>
    <xf numFmtId="41" fontId="84" fillId="0" borderId="104" xfId="79" quotePrefix="1" applyFont="1" applyFill="1" applyBorder="1" applyAlignment="1">
      <alignment horizontal="center" vertical="center" wrapText="1"/>
    </xf>
    <xf numFmtId="180" fontId="84" fillId="0" borderId="100" xfId="79" applyNumberFormat="1" applyFont="1" applyFill="1" applyBorder="1" applyAlignment="1">
      <alignment horizontal="left" vertical="center" wrapText="1"/>
    </xf>
    <xf numFmtId="38" fontId="51" fillId="0" borderId="100" xfId="73" applyNumberFormat="1" applyFont="1" applyFill="1" applyBorder="1" applyAlignment="1">
      <alignment horizontal="center" vertical="center" wrapText="1"/>
    </xf>
    <xf numFmtId="38" fontId="84" fillId="0" borderId="103" xfId="73" applyNumberFormat="1" applyFont="1" applyFill="1" applyBorder="1" applyAlignment="1">
      <alignment horizontal="center" vertical="center" wrapText="1"/>
    </xf>
    <xf numFmtId="38" fontId="84" fillId="0" borderId="100" xfId="73" applyNumberFormat="1" applyFont="1" applyFill="1" applyBorder="1" applyAlignment="1">
      <alignment horizontal="center" vertical="center" wrapText="1"/>
    </xf>
    <xf numFmtId="180" fontId="84" fillId="0" borderId="100" xfId="73" applyNumberFormat="1" applyFont="1" applyFill="1" applyBorder="1" applyAlignment="1">
      <alignment horizontal="center" vertical="center" wrapText="1"/>
    </xf>
    <xf numFmtId="0" fontId="84" fillId="0" borderId="54" xfId="79" quotePrefix="1" applyNumberFormat="1" applyFont="1" applyFill="1" applyBorder="1" applyAlignment="1">
      <alignment horizontal="center" vertical="center" wrapText="1"/>
    </xf>
    <xf numFmtId="179" fontId="51" fillId="0" borderId="105" xfId="79" quotePrefix="1" applyNumberFormat="1" applyFont="1" applyFill="1" applyBorder="1" applyAlignment="1">
      <alignment horizontal="center" vertical="center" wrapText="1"/>
    </xf>
    <xf numFmtId="0" fontId="51" fillId="0" borderId="100" xfId="79" quotePrefix="1" applyNumberFormat="1" applyFont="1" applyFill="1" applyBorder="1" applyAlignment="1">
      <alignment horizontal="center" vertical="center" wrapText="1"/>
    </xf>
    <xf numFmtId="0" fontId="51" fillId="0" borderId="100" xfId="45" applyFont="1" applyBorder="1" applyAlignment="1">
      <alignment wrapText="1"/>
    </xf>
    <xf numFmtId="41" fontId="51" fillId="0" borderId="100" xfId="79" applyFont="1" applyFill="1" applyBorder="1" applyAlignment="1">
      <alignment horizontal="right" vertical="center" wrapText="1"/>
    </xf>
    <xf numFmtId="0" fontId="3" fillId="0" borderId="100" xfId="45" applyFont="1" applyBorder="1" applyAlignment="1">
      <alignment wrapText="1"/>
    </xf>
    <xf numFmtId="0" fontId="84" fillId="0" borderId="100" xfId="79" quotePrefix="1" applyNumberFormat="1" applyFont="1" applyFill="1" applyBorder="1" applyAlignment="1">
      <alignment horizontal="center" vertical="center" wrapText="1"/>
    </xf>
    <xf numFmtId="0" fontId="35" fillId="0" borderId="100" xfId="45" applyFont="1" applyBorder="1" applyAlignment="1">
      <alignment wrapText="1"/>
    </xf>
    <xf numFmtId="176" fontId="40" fillId="25" borderId="10" xfId="0" applyNumberFormat="1" applyFont="1" applyFill="1" applyBorder="1" applyAlignment="1">
      <alignment horizontal="center" vertical="center"/>
    </xf>
    <xf numFmtId="176" fontId="40" fillId="25" borderId="18" xfId="0" applyNumberFormat="1" applyFont="1" applyFill="1" applyBorder="1" applyAlignment="1">
      <alignment horizontal="center" vertical="center"/>
    </xf>
    <xf numFmtId="176" fontId="40" fillId="25" borderId="19" xfId="0" applyNumberFormat="1" applyFont="1" applyFill="1" applyBorder="1" applyAlignment="1">
      <alignment horizontal="center" vertical="center"/>
    </xf>
    <xf numFmtId="176" fontId="63" fillId="25" borderId="10" xfId="0" applyNumberFormat="1" applyFont="1" applyFill="1" applyBorder="1" applyAlignment="1">
      <alignment horizontal="center" vertical="center"/>
    </xf>
    <xf numFmtId="176" fontId="40" fillId="25" borderId="16" xfId="0" applyNumberFormat="1" applyFont="1" applyFill="1" applyBorder="1" applyAlignment="1">
      <alignment horizontal="center" vertical="center"/>
    </xf>
    <xf numFmtId="0" fontId="84" fillId="0" borderId="79" xfId="79" applyNumberFormat="1" applyFont="1" applyFill="1" applyBorder="1" applyAlignment="1">
      <alignment horizontal="center" vertical="center" wrapText="1"/>
    </xf>
    <xf numFmtId="180" fontId="84" fillId="0" borderId="79" xfId="45" applyNumberFormat="1" applyFont="1" applyBorder="1" applyAlignment="1">
      <alignment horizontal="center" vertical="center" wrapText="1"/>
    </xf>
    <xf numFmtId="0" fontId="106" fillId="0" borderId="0" xfId="45" applyFont="1"/>
    <xf numFmtId="0" fontId="84" fillId="0" borderId="83" xfId="79" applyNumberFormat="1" applyFont="1" applyFill="1" applyBorder="1" applyAlignment="1">
      <alignment horizontal="center" vertical="center" wrapText="1"/>
    </xf>
    <xf numFmtId="180" fontId="84" fillId="0" borderId="83" xfId="45" applyNumberFormat="1" applyFont="1" applyBorder="1" applyAlignment="1">
      <alignment horizontal="center" vertical="center" wrapText="1"/>
    </xf>
    <xf numFmtId="38" fontId="51" fillId="0" borderId="91" xfId="72" applyNumberFormat="1" applyFont="1" applyFill="1" applyBorder="1" applyAlignment="1">
      <alignment horizontal="center" vertical="center" wrapText="1"/>
    </xf>
    <xf numFmtId="41" fontId="82" fillId="0" borderId="0" xfId="79" applyFont="1" applyAlignment="1">
      <alignment horizontal="center" vertical="center" wrapText="1"/>
    </xf>
    <xf numFmtId="41" fontId="30" fillId="0" borderId="0" xfId="79" applyFont="1" applyAlignment="1">
      <alignment horizontal="center" vertical="center" wrapText="1"/>
    </xf>
    <xf numFmtId="41" fontId="3" fillId="0" borderId="0" xfId="79" applyFont="1" applyAlignment="1">
      <alignment horizontal="center" vertical="center" wrapText="1"/>
    </xf>
    <xf numFmtId="176" fontId="3" fillId="25" borderId="18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39" fillId="0" borderId="0" xfId="0" applyFont="1" applyAlignment="1">
      <alignment horizontal="left" vertical="center"/>
    </xf>
    <xf numFmtId="0" fontId="38" fillId="27" borderId="41" xfId="0" applyFont="1" applyFill="1" applyBorder="1" applyAlignment="1">
      <alignment horizontal="center" vertical="center"/>
    </xf>
    <xf numFmtId="0" fontId="38" fillId="27" borderId="42" xfId="0" applyFont="1" applyFill="1" applyBorder="1" applyAlignment="1">
      <alignment horizontal="center" vertical="center"/>
    </xf>
    <xf numFmtId="0" fontId="38" fillId="27" borderId="10" xfId="0" applyFont="1" applyFill="1" applyBorder="1" applyAlignment="1">
      <alignment horizontal="center" vertical="center"/>
    </xf>
    <xf numFmtId="0" fontId="38" fillId="27" borderId="14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8" fillId="27" borderId="10" xfId="0" applyNumberFormat="1" applyFont="1" applyFill="1" applyBorder="1" applyAlignment="1">
      <alignment horizontal="center" vertical="center"/>
    </xf>
    <xf numFmtId="0" fontId="38" fillId="27" borderId="100" xfId="0" applyFont="1" applyFill="1" applyBorder="1" applyAlignment="1">
      <alignment horizontal="center" vertical="center"/>
    </xf>
    <xf numFmtId="0" fontId="38" fillId="27" borderId="21" xfId="0" applyFont="1" applyFill="1" applyBorder="1" applyAlignment="1">
      <alignment horizontal="center" vertical="center"/>
    </xf>
    <xf numFmtId="0" fontId="38" fillId="27" borderId="101" xfId="0" applyFont="1" applyFill="1" applyBorder="1" applyAlignment="1">
      <alignment horizontal="center" vertical="center"/>
    </xf>
    <xf numFmtId="176" fontId="34" fillId="0" borderId="0" xfId="0" applyNumberFormat="1" applyFont="1" applyAlignment="1">
      <alignment horizontal="left" vertical="center"/>
    </xf>
    <xf numFmtId="176" fontId="8" fillId="27" borderId="17" xfId="0" applyNumberFormat="1" applyFont="1" applyFill="1" applyBorder="1" applyAlignment="1">
      <alignment horizontal="center" vertical="center"/>
    </xf>
    <xf numFmtId="176" fontId="8" fillId="27" borderId="16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8" fillId="27" borderId="14" xfId="0" applyNumberFormat="1" applyFont="1" applyFill="1" applyBorder="1" applyAlignment="1">
      <alignment horizontal="center" vertical="center"/>
    </xf>
    <xf numFmtId="176" fontId="8" fillId="27" borderId="41" xfId="0" applyNumberFormat="1" applyFont="1" applyFill="1" applyBorder="1" applyAlignment="1">
      <alignment horizontal="center" vertical="center"/>
    </xf>
    <xf numFmtId="176" fontId="8" fillId="27" borderId="42" xfId="0" applyNumberFormat="1" applyFont="1" applyFill="1" applyBorder="1" applyAlignment="1">
      <alignment horizontal="center" vertical="center"/>
    </xf>
    <xf numFmtId="176" fontId="8" fillId="27" borderId="21" xfId="0" applyNumberFormat="1" applyFont="1" applyFill="1" applyBorder="1" applyAlignment="1">
      <alignment horizontal="center" vertical="center"/>
    </xf>
    <xf numFmtId="176" fontId="8" fillId="27" borderId="10" xfId="0" applyNumberFormat="1" applyFont="1" applyFill="1" applyBorder="1" applyAlignment="1">
      <alignment horizontal="center" vertical="center"/>
    </xf>
    <xf numFmtId="176" fontId="63" fillId="25" borderId="14" xfId="0" applyNumberFormat="1" applyFont="1" applyFill="1" applyBorder="1" applyAlignment="1">
      <alignment horizontal="center" vertical="center"/>
    </xf>
    <xf numFmtId="176" fontId="63" fillId="25" borderId="21" xfId="0" applyNumberFormat="1" applyFont="1" applyFill="1" applyBorder="1" applyAlignment="1">
      <alignment horizontal="center" vertical="center"/>
    </xf>
    <xf numFmtId="176" fontId="63" fillId="27" borderId="14" xfId="0" applyNumberFormat="1" applyFont="1" applyFill="1" applyBorder="1" applyAlignment="1">
      <alignment horizontal="center" vertical="center"/>
    </xf>
    <xf numFmtId="176" fontId="63" fillId="27" borderId="21" xfId="0" applyNumberFormat="1" applyFont="1" applyFill="1" applyBorder="1" applyAlignment="1">
      <alignment horizontal="center" vertical="center"/>
    </xf>
    <xf numFmtId="176" fontId="63" fillId="27" borderId="10" xfId="0" applyNumberFormat="1" applyFont="1" applyFill="1" applyBorder="1" applyAlignment="1">
      <alignment horizontal="center" vertical="center"/>
    </xf>
    <xf numFmtId="176" fontId="63" fillId="27" borderId="83" xfId="0" applyNumberFormat="1" applyFont="1" applyFill="1" applyBorder="1" applyAlignment="1">
      <alignment horizontal="center" vertical="center"/>
    </xf>
    <xf numFmtId="0" fontId="51" fillId="0" borderId="0" xfId="79" applyNumberFormat="1" applyFont="1" applyFill="1" applyBorder="1" applyAlignment="1">
      <alignment horizontal="center" vertical="center" wrapText="1"/>
    </xf>
    <xf numFmtId="0" fontId="53" fillId="27" borderId="10" xfId="79" applyNumberFormat="1" applyFont="1" applyFill="1" applyBorder="1" applyAlignment="1">
      <alignment horizontal="center" vertical="center" wrapText="1"/>
    </xf>
    <xf numFmtId="0" fontId="53" fillId="27" borderId="99" xfId="79" applyNumberFormat="1" applyFont="1" applyFill="1" applyBorder="1" applyAlignment="1">
      <alignment horizontal="center" vertical="center" wrapText="1"/>
    </xf>
    <xf numFmtId="0" fontId="52" fillId="0" borderId="0" xfId="79" applyNumberFormat="1" applyFont="1" applyFill="1" applyBorder="1" applyAlignment="1">
      <alignment vertical="top" wrapText="1"/>
    </xf>
    <xf numFmtId="0" fontId="51" fillId="0" borderId="0" xfId="79" applyNumberFormat="1" applyFont="1" applyFill="1" applyBorder="1" applyAlignment="1">
      <alignment horizontal="right" vertical="center" wrapText="1"/>
    </xf>
    <xf numFmtId="0" fontId="53" fillId="27" borderId="0" xfId="79" applyNumberFormat="1" applyFont="1" applyFill="1" applyBorder="1" applyAlignment="1">
      <alignment horizontal="center" vertical="center" wrapText="1"/>
    </xf>
    <xf numFmtId="0" fontId="51" fillId="0" borderId="96" xfId="79" applyNumberFormat="1" applyFont="1" applyFill="1" applyBorder="1" applyAlignment="1">
      <alignment horizontal="center" vertical="center" wrapText="1"/>
    </xf>
    <xf numFmtId="0" fontId="51" fillId="0" borderId="65" xfId="79" applyNumberFormat="1" applyFont="1" applyFill="1" applyBorder="1" applyAlignment="1">
      <alignment horizontal="center" vertical="center" wrapText="1"/>
    </xf>
    <xf numFmtId="41" fontId="51" fillId="0" borderId="0" xfId="79" applyFont="1" applyFill="1" applyBorder="1" applyAlignment="1">
      <alignment horizontal="center" vertical="center" wrapText="1"/>
    </xf>
    <xf numFmtId="0" fontId="53" fillId="27" borderId="55" xfId="79" applyNumberFormat="1" applyFont="1" applyFill="1" applyBorder="1" applyAlignment="1">
      <alignment horizontal="center" vertical="center" wrapText="1"/>
    </xf>
    <xf numFmtId="0" fontId="53" fillId="27" borderId="59" xfId="79" applyNumberFormat="1" applyFont="1" applyFill="1" applyBorder="1" applyAlignment="1">
      <alignment horizontal="center" vertical="center" wrapText="1"/>
    </xf>
    <xf numFmtId="0" fontId="53" fillId="27" borderId="56" xfId="79" applyNumberFormat="1" applyFont="1" applyFill="1" applyBorder="1" applyAlignment="1">
      <alignment horizontal="center" vertical="center" wrapText="1"/>
    </xf>
    <xf numFmtId="0" fontId="53" fillId="27" borderId="58" xfId="79" applyNumberFormat="1" applyFont="1" applyFill="1" applyBorder="1" applyAlignment="1">
      <alignment horizontal="center" vertical="center" wrapText="1"/>
    </xf>
    <xf numFmtId="0" fontId="53" fillId="27" borderId="54" xfId="45" applyFont="1" applyFill="1" applyBorder="1" applyAlignment="1">
      <alignment horizontal="center" vertical="center" wrapText="1"/>
    </xf>
    <xf numFmtId="0" fontId="53" fillId="27" borderId="57" xfId="79" applyNumberFormat="1" applyFont="1" applyFill="1" applyBorder="1" applyAlignment="1">
      <alignment horizontal="center" vertical="center" wrapText="1"/>
    </xf>
    <xf numFmtId="0" fontId="53" fillId="27" borderId="16" xfId="79" applyNumberFormat="1" applyFont="1" applyFill="1" applyBorder="1" applyAlignment="1">
      <alignment horizontal="center" vertical="center" wrapText="1"/>
    </xf>
    <xf numFmtId="0" fontId="53" fillId="27" borderId="13" xfId="79" applyNumberFormat="1" applyFont="1" applyFill="1" applyBorder="1" applyAlignment="1">
      <alignment horizontal="center" vertical="center" wrapText="1"/>
    </xf>
    <xf numFmtId="0" fontId="52" fillId="0" borderId="0" xfId="45" applyFont="1" applyAlignment="1">
      <alignment horizontal="left" vertical="top" wrapText="1"/>
    </xf>
    <xf numFmtId="0" fontId="51" fillId="0" borderId="0" xfId="45" applyFont="1" applyAlignment="1">
      <alignment horizontal="right" vertical="center" wrapText="1"/>
    </xf>
    <xf numFmtId="0" fontId="53" fillId="27" borderId="10" xfId="45" applyFont="1" applyFill="1" applyBorder="1" applyAlignment="1">
      <alignment horizontal="center" vertical="center" wrapText="1"/>
    </xf>
    <xf numFmtId="0" fontId="53" fillId="27" borderId="56" xfId="45" applyFont="1" applyFill="1" applyBorder="1" applyAlignment="1">
      <alignment horizontal="center" vertical="center" wrapText="1"/>
    </xf>
    <xf numFmtId="41" fontId="3" fillId="0" borderId="12" xfId="79" applyFont="1" applyFill="1" applyBorder="1" applyAlignment="1">
      <alignment horizontal="center" vertical="center" wrapText="1"/>
    </xf>
    <xf numFmtId="0" fontId="28" fillId="29" borderId="10" xfId="79" applyNumberFormat="1" applyFont="1" applyFill="1" applyBorder="1" applyAlignment="1">
      <alignment horizontal="center" vertical="center" wrapText="1"/>
    </xf>
    <xf numFmtId="0" fontId="3" fillId="0" borderId="20" xfId="45" applyFont="1" applyBorder="1" applyAlignment="1">
      <alignment horizontal="right" vertical="center" wrapText="1"/>
    </xf>
    <xf numFmtId="0" fontId="3" fillId="0" borderId="20" xfId="45" applyFont="1" applyBorder="1" applyAlignment="1">
      <alignment vertical="center" wrapText="1"/>
    </xf>
    <xf numFmtId="0" fontId="28" fillId="29" borderId="10" xfId="45" applyFont="1" applyFill="1" applyBorder="1" applyAlignment="1">
      <alignment horizontal="center" vertical="center" wrapText="1"/>
    </xf>
    <xf numFmtId="0" fontId="28" fillId="29" borderId="17" xfId="79" applyNumberFormat="1" applyFont="1" applyFill="1" applyBorder="1" applyAlignment="1">
      <alignment horizontal="center" vertical="center" wrapText="1"/>
    </xf>
    <xf numFmtId="0" fontId="28" fillId="29" borderId="16" xfId="79" applyNumberFormat="1" applyFont="1" applyFill="1" applyBorder="1" applyAlignment="1">
      <alignment horizontal="center" vertical="center" wrapText="1"/>
    </xf>
    <xf numFmtId="0" fontId="28" fillId="29" borderId="13" xfId="79" applyNumberFormat="1" applyFont="1" applyFill="1" applyBorder="1" applyAlignment="1">
      <alignment horizontal="center" vertical="center" wrapText="1"/>
    </xf>
    <xf numFmtId="0" fontId="6" fillId="0" borderId="20" xfId="45" applyFont="1" applyBorder="1" applyAlignment="1">
      <alignment vertical="top" wrapText="1"/>
    </xf>
    <xf numFmtId="41" fontId="51" fillId="0" borderId="12" xfId="79" applyFont="1" applyFill="1" applyBorder="1" applyAlignment="1">
      <alignment horizontal="center" vertical="center" wrapText="1"/>
    </xf>
    <xf numFmtId="0" fontId="53" fillId="27" borderId="17" xfId="79" applyNumberFormat="1" applyFont="1" applyFill="1" applyBorder="1" applyAlignment="1">
      <alignment horizontal="center" vertical="center" wrapText="1"/>
    </xf>
    <xf numFmtId="0" fontId="53" fillId="27" borderId="13" xfId="45" applyFont="1" applyFill="1" applyBorder="1" applyAlignment="1">
      <alignment horizontal="center" vertical="center" wrapText="1"/>
    </xf>
    <xf numFmtId="0" fontId="52" fillId="0" borderId="20" xfId="45" applyFont="1" applyBorder="1" applyAlignment="1">
      <alignment vertical="top" wrapText="1"/>
    </xf>
    <xf numFmtId="0" fontId="51" fillId="0" borderId="20" xfId="45" applyFont="1" applyBorder="1" applyAlignment="1">
      <alignment horizontal="right" vertical="center" wrapText="1"/>
    </xf>
    <xf numFmtId="180" fontId="51" fillId="0" borderId="84" xfId="45" applyNumberFormat="1" applyFont="1" applyBorder="1" applyAlignment="1">
      <alignment horizontal="center" vertical="center" wrapText="1"/>
    </xf>
    <xf numFmtId="180" fontId="51" fillId="0" borderId="79" xfId="45" applyNumberFormat="1" applyFont="1" applyBorder="1" applyAlignment="1">
      <alignment horizontal="center" vertical="center" wrapText="1"/>
    </xf>
    <xf numFmtId="179" fontId="51" fillId="0" borderId="76" xfId="79" applyNumberFormat="1" applyFont="1" applyFill="1" applyBorder="1" applyAlignment="1">
      <alignment horizontal="center" vertical="center" wrapText="1"/>
    </xf>
    <xf numFmtId="179" fontId="51" fillId="0" borderId="16" xfId="79" applyNumberFormat="1" applyFont="1" applyFill="1" applyBorder="1" applyAlignment="1">
      <alignment horizontal="center" vertical="center" wrapText="1"/>
    </xf>
    <xf numFmtId="179" fontId="51" fillId="0" borderId="79" xfId="79" applyNumberFormat="1" applyFont="1" applyFill="1" applyBorder="1" applyAlignment="1">
      <alignment horizontal="center" vertical="center" wrapText="1"/>
    </xf>
    <xf numFmtId="0" fontId="51" fillId="0" borderId="7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5" fillId="0" borderId="79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41" fontId="51" fillId="0" borderId="76" xfId="79" applyFont="1" applyFill="1" applyBorder="1" applyAlignment="1">
      <alignment horizontal="center" vertical="center" wrapText="1"/>
    </xf>
    <xf numFmtId="41" fontId="51" fillId="0" borderId="79" xfId="79" applyFont="1" applyFill="1" applyBorder="1" applyAlignment="1">
      <alignment horizontal="center" vertical="center" wrapText="1"/>
    </xf>
    <xf numFmtId="177" fontId="51" fillId="0" borderId="84" xfId="79" applyNumberFormat="1" applyFont="1" applyFill="1" applyBorder="1" applyAlignment="1">
      <alignment horizontal="center" vertical="center" wrapText="1"/>
    </xf>
    <xf numFmtId="41" fontId="51" fillId="0" borderId="84" xfId="79" applyFont="1" applyFill="1" applyBorder="1" applyAlignment="1">
      <alignment horizontal="center" vertical="center" wrapText="1"/>
    </xf>
    <xf numFmtId="180" fontId="51" fillId="0" borderId="84" xfId="79" applyNumberFormat="1" applyFont="1" applyFill="1" applyBorder="1" applyAlignment="1">
      <alignment horizontal="center" vertical="center" wrapText="1"/>
    </xf>
    <xf numFmtId="180" fontId="51" fillId="0" borderId="76" xfId="79" applyNumberFormat="1" applyFont="1" applyFill="1" applyBorder="1" applyAlignment="1">
      <alignment horizontal="center" vertical="center" wrapText="1"/>
    </xf>
    <xf numFmtId="180" fontId="51" fillId="0" borderId="79" xfId="79" applyNumberFormat="1" applyFont="1" applyFill="1" applyBorder="1" applyAlignment="1">
      <alignment horizontal="center" vertical="center" wrapText="1"/>
    </xf>
    <xf numFmtId="0" fontId="55" fillId="0" borderId="84" xfId="0" applyFont="1" applyBorder="1" applyAlignment="1">
      <alignment horizontal="center" vertical="center" wrapText="1"/>
    </xf>
    <xf numFmtId="0" fontId="51" fillId="0" borderId="84" xfId="79" applyNumberFormat="1" applyFont="1" applyFill="1" applyBorder="1" applyAlignment="1">
      <alignment horizontal="center" vertical="center" wrapText="1"/>
    </xf>
    <xf numFmtId="0" fontId="51" fillId="0" borderId="84" xfId="45" applyFont="1" applyBorder="1" applyAlignment="1">
      <alignment horizontal="center" vertical="center" wrapText="1"/>
    </xf>
    <xf numFmtId="0" fontId="28" fillId="27" borderId="10" xfId="79" applyNumberFormat="1" applyFont="1" applyFill="1" applyBorder="1" applyAlignment="1">
      <alignment horizontal="center" vertical="center" wrapText="1"/>
    </xf>
    <xf numFmtId="0" fontId="28" fillId="27" borderId="10" xfId="45" applyFont="1" applyFill="1" applyBorder="1" applyAlignment="1">
      <alignment horizontal="center" vertical="center" wrapText="1"/>
    </xf>
    <xf numFmtId="0" fontId="28" fillId="27" borderId="17" xfId="79" applyNumberFormat="1" applyFont="1" applyFill="1" applyBorder="1" applyAlignment="1">
      <alignment horizontal="center" vertical="center" wrapText="1"/>
    </xf>
    <xf numFmtId="0" fontId="28" fillId="27" borderId="16" xfId="79" applyNumberFormat="1" applyFont="1" applyFill="1" applyBorder="1" applyAlignment="1">
      <alignment horizontal="center" vertical="center" wrapText="1"/>
    </xf>
    <xf numFmtId="0" fontId="28" fillId="27" borderId="13" xfId="79" applyNumberFormat="1" applyFont="1" applyFill="1" applyBorder="1" applyAlignment="1">
      <alignment horizontal="center" vertical="center" wrapText="1"/>
    </xf>
    <xf numFmtId="0" fontId="53" fillId="27" borderId="33" xfId="79" applyNumberFormat="1" applyFont="1" applyFill="1" applyBorder="1" applyAlignment="1">
      <alignment horizontal="center" vertical="center" wrapText="1"/>
    </xf>
    <xf numFmtId="0" fontId="53" fillId="27" borderId="37" xfId="79" applyNumberFormat="1" applyFont="1" applyFill="1" applyBorder="1" applyAlignment="1">
      <alignment horizontal="center" vertical="center" wrapText="1"/>
    </xf>
    <xf numFmtId="0" fontId="53" fillId="27" borderId="22" xfId="79" applyNumberFormat="1" applyFont="1" applyFill="1" applyBorder="1" applyAlignment="1">
      <alignment horizontal="center" vertical="center" wrapText="1"/>
    </xf>
    <xf numFmtId="0" fontId="53" fillId="27" borderId="15" xfId="79" applyNumberFormat="1" applyFont="1" applyFill="1" applyBorder="1" applyAlignment="1">
      <alignment horizontal="center" vertical="center" wrapText="1"/>
    </xf>
    <xf numFmtId="0" fontId="53" fillId="27" borderId="20" xfId="79" applyNumberFormat="1" applyFont="1" applyFill="1" applyBorder="1" applyAlignment="1">
      <alignment horizontal="center" vertical="center" wrapText="1"/>
    </xf>
    <xf numFmtId="0" fontId="53" fillId="27" borderId="38" xfId="79" applyNumberFormat="1" applyFont="1" applyFill="1" applyBorder="1" applyAlignment="1">
      <alignment horizontal="center" vertical="center" wrapText="1"/>
    </xf>
    <xf numFmtId="180" fontId="53" fillId="27" borderId="10" xfId="79" applyNumberFormat="1" applyFont="1" applyFill="1" applyBorder="1" applyAlignment="1">
      <alignment horizontal="center" vertical="center" wrapText="1"/>
    </xf>
    <xf numFmtId="41" fontId="53" fillId="27" borderId="10" xfId="79" applyFont="1" applyFill="1" applyBorder="1" applyAlignment="1">
      <alignment horizontal="center" vertical="center" wrapText="1"/>
    </xf>
    <xf numFmtId="41" fontId="51" fillId="0" borderId="10" xfId="79" applyFont="1" applyFill="1" applyBorder="1" applyAlignment="1">
      <alignment horizontal="center" vertical="center" wrapText="1"/>
    </xf>
    <xf numFmtId="176" fontId="53" fillId="27" borderId="10" xfId="79" applyNumberFormat="1" applyFont="1" applyFill="1" applyBorder="1" applyAlignment="1">
      <alignment horizontal="center" vertical="center" wrapText="1"/>
    </xf>
    <xf numFmtId="0" fontId="53" fillId="29" borderId="10" xfId="79" applyNumberFormat="1" applyFont="1" applyFill="1" applyBorder="1" applyAlignment="1">
      <alignment horizontal="center" vertical="center" wrapText="1"/>
    </xf>
    <xf numFmtId="0" fontId="53" fillId="29" borderId="10" xfId="45" applyFont="1" applyFill="1" applyBorder="1" applyAlignment="1">
      <alignment horizontal="center" vertical="center" wrapText="1"/>
    </xf>
    <xf numFmtId="0" fontId="53" fillId="29" borderId="17" xfId="79" applyNumberFormat="1" applyFont="1" applyFill="1" applyBorder="1" applyAlignment="1">
      <alignment horizontal="center" vertical="center" wrapText="1"/>
    </xf>
    <xf numFmtId="0" fontId="53" fillId="29" borderId="16" xfId="79" applyNumberFormat="1" applyFont="1" applyFill="1" applyBorder="1" applyAlignment="1">
      <alignment horizontal="center" vertical="center" wrapText="1"/>
    </xf>
    <xf numFmtId="0" fontId="53" fillId="29" borderId="13" xfId="79" applyNumberFormat="1" applyFont="1" applyFill="1" applyBorder="1" applyAlignment="1">
      <alignment horizontal="center" vertical="center" wrapText="1"/>
    </xf>
    <xf numFmtId="0" fontId="51" fillId="0" borderId="12" xfId="79" applyNumberFormat="1" applyFont="1" applyFill="1" applyBorder="1" applyAlignment="1">
      <alignment horizontal="center" vertical="center" wrapText="1"/>
    </xf>
    <xf numFmtId="0" fontId="51" fillId="0" borderId="10" xfId="79" applyNumberFormat="1" applyFont="1" applyFill="1" applyBorder="1" applyAlignment="1">
      <alignment horizontal="center" vertical="center" wrapText="1"/>
    </xf>
    <xf numFmtId="0" fontId="51" fillId="0" borderId="76" xfId="79" applyNumberFormat="1" applyFont="1" applyFill="1" applyBorder="1" applyAlignment="1">
      <alignment horizontal="center" vertical="center" wrapText="1"/>
    </xf>
    <xf numFmtId="0" fontId="51" fillId="0" borderId="79" xfId="79" applyNumberFormat="1" applyFont="1" applyFill="1" applyBorder="1" applyAlignment="1">
      <alignment horizontal="center" vertical="center" wrapText="1"/>
    </xf>
    <xf numFmtId="0" fontId="53" fillId="0" borderId="20" xfId="45" applyFont="1" applyBorder="1" applyAlignment="1">
      <alignment horizontal="left" vertical="top" wrapText="1"/>
    </xf>
    <xf numFmtId="0" fontId="51" fillId="0" borderId="20" xfId="45" applyFont="1" applyBorder="1" applyAlignment="1">
      <alignment horizontal="center" vertical="center" wrapText="1"/>
    </xf>
    <xf numFmtId="0" fontId="53" fillId="27" borderId="17" xfId="45" applyFont="1" applyFill="1" applyBorder="1" applyAlignment="1">
      <alignment horizontal="center" vertical="center" wrapText="1"/>
    </xf>
    <xf numFmtId="177" fontId="53" fillId="27" borderId="10" xfId="79" applyNumberFormat="1" applyFont="1" applyFill="1" applyBorder="1" applyAlignment="1">
      <alignment horizontal="center" vertical="center" wrapText="1"/>
    </xf>
    <xf numFmtId="180" fontId="53" fillId="27" borderId="17" xfId="45" applyNumberFormat="1" applyFont="1" applyFill="1" applyBorder="1" applyAlignment="1">
      <alignment horizontal="center" vertical="center" wrapText="1"/>
    </xf>
    <xf numFmtId="180" fontId="53" fillId="27" borderId="13" xfId="45" applyNumberFormat="1" applyFont="1" applyFill="1" applyBorder="1" applyAlignment="1">
      <alignment horizontal="center" vertical="center" wrapText="1"/>
    </xf>
    <xf numFmtId="0" fontId="52" fillId="0" borderId="20" xfId="45" applyFont="1" applyBorder="1" applyAlignment="1">
      <alignment horizontal="left" vertical="top" wrapText="1"/>
    </xf>
    <xf numFmtId="0" fontId="56" fillId="0" borderId="20" xfId="45" applyFont="1" applyBorder="1" applyAlignment="1">
      <alignment horizontal="center" vertical="center" wrapText="1"/>
    </xf>
    <xf numFmtId="41" fontId="53" fillId="27" borderId="17" xfId="79" applyFont="1" applyFill="1" applyBorder="1" applyAlignment="1">
      <alignment horizontal="center" vertical="center" wrapText="1"/>
    </xf>
    <xf numFmtId="41" fontId="53" fillId="27" borderId="16" xfId="79" applyFont="1" applyFill="1" applyBorder="1" applyAlignment="1">
      <alignment horizontal="center" vertical="center" wrapText="1"/>
    </xf>
    <xf numFmtId="41" fontId="53" fillId="27" borderId="13" xfId="79" applyFont="1" applyFill="1" applyBorder="1" applyAlignment="1">
      <alignment horizontal="center" vertical="center" wrapText="1"/>
    </xf>
    <xf numFmtId="0" fontId="62" fillId="27" borderId="10" xfId="0" applyFont="1" applyFill="1" applyBorder="1">
      <alignment vertical="center"/>
    </xf>
    <xf numFmtId="0" fontId="51" fillId="0" borderId="99" xfId="57" applyFont="1" applyBorder="1" applyAlignment="1">
      <alignment horizontal="center" vertical="center" wrapText="1"/>
    </xf>
    <xf numFmtId="0" fontId="51" fillId="0" borderId="83" xfId="57" applyFont="1" applyBorder="1" applyAlignment="1">
      <alignment horizontal="center" vertical="center" wrapText="1"/>
    </xf>
    <xf numFmtId="177" fontId="51" fillId="0" borderId="99" xfId="57" applyNumberFormat="1" applyFont="1" applyBorder="1" applyAlignment="1">
      <alignment horizontal="center" vertical="center" wrapText="1"/>
    </xf>
    <xf numFmtId="177" fontId="51" fillId="0" borderId="83" xfId="57" applyNumberFormat="1" applyFont="1" applyBorder="1" applyAlignment="1">
      <alignment horizontal="center" vertical="center" wrapText="1"/>
    </xf>
    <xf numFmtId="0" fontId="53" fillId="29" borderId="17" xfId="45" applyFont="1" applyFill="1" applyBorder="1" applyAlignment="1">
      <alignment horizontal="center" vertical="center" wrapText="1"/>
    </xf>
    <xf numFmtId="0" fontId="53" fillId="29" borderId="16" xfId="45" applyFont="1" applyFill="1" applyBorder="1" applyAlignment="1">
      <alignment horizontal="center" vertical="center" wrapText="1"/>
    </xf>
    <xf numFmtId="0" fontId="53" fillId="29" borderId="13" xfId="45" applyFont="1" applyFill="1" applyBorder="1" applyAlignment="1">
      <alignment horizontal="center" vertical="center" wrapText="1"/>
    </xf>
    <xf numFmtId="0" fontId="52" fillId="0" borderId="20" xfId="45" applyFont="1" applyBorder="1" applyAlignment="1">
      <alignment vertical="center" wrapText="1"/>
    </xf>
    <xf numFmtId="0" fontId="53" fillId="27" borderId="16" xfId="45" applyFont="1" applyFill="1" applyBorder="1" applyAlignment="1">
      <alignment horizontal="center" vertical="center" wrapText="1"/>
    </xf>
    <xf numFmtId="180" fontId="51" fillId="0" borderId="0" xfId="79" applyNumberFormat="1" applyFont="1" applyFill="1" applyBorder="1" applyAlignment="1">
      <alignment horizontal="center" vertical="center" wrapText="1"/>
    </xf>
    <xf numFmtId="180" fontId="52" fillId="0" borderId="20" xfId="45" applyNumberFormat="1" applyFont="1" applyBorder="1" applyAlignment="1">
      <alignment vertical="top" wrapText="1"/>
    </xf>
    <xf numFmtId="191" fontId="53" fillId="27" borderId="10" xfId="79" applyNumberFormat="1" applyFont="1" applyFill="1" applyBorder="1" applyAlignment="1">
      <alignment horizontal="center" vertical="center" wrapText="1"/>
    </xf>
    <xf numFmtId="180" fontId="51" fillId="0" borderId="90" xfId="45" applyNumberFormat="1" applyFont="1" applyBorder="1" applyAlignment="1">
      <alignment horizontal="center" vertical="center" wrapText="1"/>
    </xf>
    <xf numFmtId="180" fontId="51" fillId="0" borderId="91" xfId="45" applyNumberFormat="1" applyFont="1" applyBorder="1" applyAlignment="1">
      <alignment horizontal="center" vertical="center" wrapText="1"/>
    </xf>
    <xf numFmtId="180" fontId="53" fillId="27" borderId="10" xfId="45" applyNumberFormat="1" applyFont="1" applyFill="1" applyBorder="1" applyAlignment="1">
      <alignment horizontal="center" vertical="center" wrapText="1"/>
    </xf>
    <xf numFmtId="41" fontId="51" fillId="24" borderId="14" xfId="79" applyFont="1" applyFill="1" applyBorder="1" applyAlignment="1">
      <alignment horizontal="center" vertical="center" wrapText="1"/>
    </xf>
    <xf numFmtId="41" fontId="3" fillId="24" borderId="10" xfId="79" applyFont="1" applyFill="1" applyBorder="1" applyAlignment="1">
      <alignment horizontal="center" vertical="center" wrapText="1"/>
    </xf>
    <xf numFmtId="177" fontId="28" fillId="27" borderId="10" xfId="79" applyNumberFormat="1" applyFont="1" applyFill="1" applyBorder="1" applyAlignment="1">
      <alignment horizontal="center" vertical="center" wrapText="1"/>
    </xf>
    <xf numFmtId="177" fontId="28" fillId="27" borderId="10" xfId="45" applyNumberFormat="1" applyFont="1" applyFill="1" applyBorder="1" applyAlignment="1">
      <alignment horizontal="center" vertical="center" wrapText="1"/>
    </xf>
    <xf numFmtId="177" fontId="3" fillId="0" borderId="12" xfId="79" applyNumberFormat="1" applyFont="1" applyFill="1" applyBorder="1" applyAlignment="1">
      <alignment horizontal="center" vertical="center" wrapText="1"/>
    </xf>
    <xf numFmtId="191" fontId="28" fillId="27" borderId="10" xfId="79" applyNumberFormat="1" applyFont="1" applyFill="1" applyBorder="1" applyAlignment="1">
      <alignment horizontal="center" vertical="center" wrapText="1"/>
    </xf>
    <xf numFmtId="177" fontId="6" fillId="0" borderId="20" xfId="45" applyNumberFormat="1" applyFont="1" applyBorder="1" applyAlignment="1">
      <alignment horizontal="left" vertical="top" wrapText="1"/>
    </xf>
    <xf numFmtId="180" fontId="28" fillId="27" borderId="10" xfId="79" applyNumberFormat="1" applyFont="1" applyFill="1" applyBorder="1" applyAlignment="1">
      <alignment horizontal="center" vertical="center" wrapText="1"/>
    </xf>
    <xf numFmtId="177" fontId="3" fillId="0" borderId="20" xfId="45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180" fontId="51" fillId="0" borderId="20" xfId="45" applyNumberFormat="1" applyFont="1" applyBorder="1" applyAlignment="1">
      <alignment horizontal="right" vertical="center" wrapText="1"/>
    </xf>
    <xf numFmtId="180" fontId="51" fillId="0" borderId="12" xfId="79" applyNumberFormat="1" applyFont="1" applyFill="1" applyBorder="1" applyAlignment="1">
      <alignment horizontal="center" vertical="center" wrapText="1"/>
    </xf>
    <xf numFmtId="180" fontId="53" fillId="27" borderId="17" xfId="79" applyNumberFormat="1" applyFont="1" applyFill="1" applyBorder="1" applyAlignment="1">
      <alignment horizontal="center" vertical="center" wrapText="1"/>
    </xf>
    <xf numFmtId="180" fontId="53" fillId="27" borderId="16" xfId="79" applyNumberFormat="1" applyFont="1" applyFill="1" applyBorder="1" applyAlignment="1">
      <alignment horizontal="center" vertical="center" wrapText="1"/>
    </xf>
    <xf numFmtId="180" fontId="53" fillId="27" borderId="13" xfId="79" applyNumberFormat="1" applyFont="1" applyFill="1" applyBorder="1" applyAlignment="1">
      <alignment horizontal="center" vertical="center" wrapText="1"/>
    </xf>
    <xf numFmtId="180" fontId="59" fillId="0" borderId="20" xfId="45" applyNumberFormat="1" applyFont="1" applyBorder="1" applyAlignment="1">
      <alignment horizontal="left" vertical="top" wrapText="1"/>
    </xf>
    <xf numFmtId="180" fontId="60" fillId="26" borderId="20" xfId="79" applyNumberFormat="1" applyFont="1" applyFill="1" applyBorder="1" applyAlignment="1">
      <alignment horizontal="right" vertical="center" wrapText="1"/>
    </xf>
    <xf numFmtId="180" fontId="60" fillId="27" borderId="10" xfId="79" applyNumberFormat="1" applyFont="1" applyFill="1" applyBorder="1" applyAlignment="1">
      <alignment horizontal="center" vertical="center" wrapText="1"/>
    </xf>
    <xf numFmtId="180" fontId="60" fillId="27" borderId="10" xfId="45" applyNumberFormat="1" applyFont="1" applyFill="1" applyBorder="1" applyAlignment="1">
      <alignment horizontal="center" vertical="center" wrapText="1"/>
    </xf>
    <xf numFmtId="180" fontId="60" fillId="27" borderId="17" xfId="79" applyNumberFormat="1" applyFont="1" applyFill="1" applyBorder="1" applyAlignment="1">
      <alignment horizontal="center" vertical="center" wrapText="1"/>
    </xf>
    <xf numFmtId="180" fontId="60" fillId="27" borderId="16" xfId="79" applyNumberFormat="1" applyFont="1" applyFill="1" applyBorder="1" applyAlignment="1">
      <alignment horizontal="center" vertical="center" wrapText="1"/>
    </xf>
    <xf numFmtId="180" fontId="60" fillId="27" borderId="13" xfId="79" applyNumberFormat="1" applyFont="1" applyFill="1" applyBorder="1" applyAlignment="1">
      <alignment horizontal="center" vertical="center" wrapText="1"/>
    </xf>
    <xf numFmtId="0" fontId="60" fillId="27" borderId="10" xfId="79" applyNumberFormat="1" applyFont="1" applyFill="1" applyBorder="1" applyAlignment="1">
      <alignment horizontal="center" vertical="center" wrapText="1"/>
    </xf>
    <xf numFmtId="180" fontId="58" fillId="0" borderId="12" xfId="79" applyNumberFormat="1" applyFont="1" applyFill="1" applyBorder="1" applyAlignment="1">
      <alignment horizontal="center" vertical="center" wrapText="1"/>
    </xf>
    <xf numFmtId="180" fontId="52" fillId="0" borderId="20" xfId="45" applyNumberFormat="1" applyFont="1" applyBorder="1" applyAlignment="1">
      <alignment horizontal="left" vertical="top" wrapText="1"/>
    </xf>
    <xf numFmtId="180" fontId="56" fillId="0" borderId="20" xfId="45" applyNumberFormat="1" applyFont="1" applyBorder="1" applyAlignment="1">
      <alignment horizontal="right" vertical="center" wrapText="1"/>
    </xf>
    <xf numFmtId="180" fontId="53" fillId="27" borderId="14" xfId="79" applyNumberFormat="1" applyFont="1" applyFill="1" applyBorder="1" applyAlignment="1">
      <alignment horizontal="center" vertical="center" wrapText="1"/>
    </xf>
    <xf numFmtId="180" fontId="53" fillId="27" borderId="12" xfId="79" applyNumberFormat="1" applyFont="1" applyFill="1" applyBorder="1" applyAlignment="1">
      <alignment horizontal="center" vertical="center" wrapText="1"/>
    </xf>
    <xf numFmtId="180" fontId="53" fillId="27" borderId="21" xfId="79" applyNumberFormat="1" applyFont="1" applyFill="1" applyBorder="1" applyAlignment="1">
      <alignment horizontal="center" vertical="center" wrapText="1"/>
    </xf>
    <xf numFmtId="180" fontId="51" fillId="27" borderId="22" xfId="79" applyNumberFormat="1" applyFont="1" applyFill="1" applyBorder="1" applyAlignment="1">
      <alignment horizontal="center" vertical="center" wrapText="1"/>
    </xf>
    <xf numFmtId="180" fontId="51" fillId="27" borderId="73" xfId="79" applyNumberFormat="1" applyFont="1" applyFill="1" applyBorder="1" applyAlignment="1">
      <alignment horizontal="center" vertical="center" wrapText="1"/>
    </xf>
    <xf numFmtId="180" fontId="51" fillId="27" borderId="38" xfId="79" applyNumberFormat="1" applyFont="1" applyFill="1" applyBorder="1" applyAlignment="1">
      <alignment horizontal="center" vertical="center" wrapText="1"/>
    </xf>
    <xf numFmtId="0" fontId="55" fillId="27" borderId="12" xfId="0" applyFont="1" applyFill="1" applyBorder="1" applyAlignment="1">
      <alignment horizontal="center" vertical="center" wrapText="1"/>
    </xf>
    <xf numFmtId="0" fontId="55" fillId="27" borderId="21" xfId="0" applyFont="1" applyFill="1" applyBorder="1" applyAlignment="1">
      <alignment horizontal="center" vertical="center" wrapText="1"/>
    </xf>
    <xf numFmtId="180" fontId="53" fillId="0" borderId="10" xfId="79" applyNumberFormat="1" applyFont="1" applyFill="1" applyBorder="1" applyAlignment="1" applyProtection="1">
      <alignment horizontal="center" vertical="center" wrapText="1"/>
    </xf>
    <xf numFmtId="180" fontId="53" fillId="29" borderId="10" xfId="79" applyNumberFormat="1" applyFont="1" applyFill="1" applyBorder="1" applyAlignment="1">
      <alignment horizontal="center" vertical="center" wrapText="1"/>
    </xf>
    <xf numFmtId="180" fontId="53" fillId="29" borderId="10" xfId="45" applyNumberFormat="1" applyFont="1" applyFill="1" applyBorder="1" applyAlignment="1">
      <alignment horizontal="center" vertical="center" wrapText="1"/>
    </xf>
    <xf numFmtId="180" fontId="52" fillId="0" borderId="0" xfId="45" applyNumberFormat="1" applyFont="1" applyAlignment="1">
      <alignment horizontal="left" vertical="center" wrapText="1"/>
    </xf>
    <xf numFmtId="180" fontId="53" fillId="0" borderId="0" xfId="45" applyNumberFormat="1" applyFont="1" applyAlignment="1">
      <alignment horizontal="left" vertical="center"/>
    </xf>
    <xf numFmtId="180" fontId="51" fillId="0" borderId="0" xfId="45" applyNumberFormat="1" applyFont="1" applyAlignment="1">
      <alignment horizontal="center" vertical="center" wrapText="1"/>
    </xf>
  </cellXfs>
  <cellStyles count="79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40% - 강조색6_게이트볼장" xfId="59" xr:uid="{00000000-0005-0000-0000-00000C000000}"/>
    <cellStyle name="40% - 강조색6_축구장" xfId="58" xr:uid="{00000000-0005-0000-0000-00000D000000}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xr:uid="{00000000-0005-0000-0000-00001B000000}"/>
    <cellStyle name="나쁨" xfId="27" builtinId="27" customBuiltin="1"/>
    <cellStyle name="메모" xfId="28" xr:uid="{00000000-0005-0000-0000-00001D000000}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쉼표 [0]" xfId="79" xr:uid="{00000000-0005-0000-0000-000022000000}"/>
    <cellStyle name="쉼표 [0] 10" xfId="78" xr:uid="{1B09D0D9-5868-493A-BE6E-486A4FB45890}"/>
    <cellStyle name="쉼표 [0] 10 2" xfId="65" xr:uid="{1CAF4285-DBCE-47EC-9739-B83EE6F372CB}"/>
    <cellStyle name="쉼표 [0] 10 2 3" xfId="71" xr:uid="{57864355-9D11-4778-8ED0-43F98E68D9BD}"/>
    <cellStyle name="쉼표 [0] 10 3" xfId="67" xr:uid="{00000000-0005-0000-0000-000025000000}"/>
    <cellStyle name="쉼표 [0] 10 4" xfId="73" xr:uid="{EB0859BD-199B-4590-8AD4-DAC32BBF1B28}"/>
    <cellStyle name="쉼표 [0] 10 5" xfId="70" xr:uid="{820ED2F4-9078-4153-B3D1-D990C1EC79BD}"/>
    <cellStyle name="쉼표 [0] 2" xfId="55" xr:uid="{36DE6993-DA0A-471E-AA6C-7D97C9B78911}"/>
    <cellStyle name="쉼표 [0] 2 2" xfId="77" xr:uid="{596BFE73-BC4D-4DC4-A00D-18437D077FCC}"/>
    <cellStyle name="쉼표 [0] 2 2 2" xfId="64" xr:uid="{00000000-0005-0000-0000-000028000000}"/>
    <cellStyle name="쉼표 [0] 2 3" xfId="76" xr:uid="{47B3E0F6-58B3-409E-A0C7-5275B8D23614}"/>
    <cellStyle name="쉼표 [0] 2 4" xfId="66" xr:uid="{00000000-0005-0000-0000-00002A000000}"/>
    <cellStyle name="쉼표 [0] 3" xfId="33" xr:uid="{00000000-0005-0000-0000-00002B000000}"/>
    <cellStyle name="쉼표 [0] 3 2" xfId="61" xr:uid="{00000000-0005-0000-0000-00002C000000}"/>
    <cellStyle name="쉼표 [0] 4" xfId="63" xr:uid="{00000000-0005-0000-0000-00002D000000}"/>
    <cellStyle name="쉼표 [0] 5" xfId="60" xr:uid="{00000000-0005-0000-0000-00002E000000}"/>
    <cellStyle name="쉼표 [0] 6" xfId="68" xr:uid="{35AE283E-16FC-4903-B363-0517F566BA2C}"/>
    <cellStyle name="쉼표 [0] 7" xfId="72" xr:uid="{834643EB-F463-4C94-9378-D1396CDEABC6}"/>
    <cellStyle name="쉼표 [0] 8" xfId="69" xr:uid="{9EA9B449-E008-4795-BA03-8444CADBA396}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통화 [0]" xfId="44" builtinId="7"/>
    <cellStyle name="통화 [0] 2" xfId="62" xr:uid="{00000000-0005-0000-0000-00003A000000}"/>
    <cellStyle name="표준" xfId="0" builtinId="0"/>
    <cellStyle name="표준 2" xfId="56" xr:uid="{00000000-0005-0000-0000-00003C000000}"/>
    <cellStyle name="표준 2 3" xfId="74" xr:uid="{E951201D-7A74-45BB-AA01-B23C8552808D}"/>
    <cellStyle name="표준 6" xfId="75" xr:uid="{1673D531-B1D6-40E8-A930-D605AA7A231B}"/>
    <cellStyle name="표준_공공체육시설현황(육상장~빙상장)" xfId="45" xr:uid="{00000000-0005-0000-0000-00003D000000}"/>
    <cellStyle name="표준_공공체육시설현황(육상장~빙상장) 2" xfId="57" xr:uid="{00000000-0005-0000-0000-00003E000000}"/>
    <cellStyle name="표준_공공체육시설현황(육상장~빙상장)_골프연습장" xfId="46" xr:uid="{00000000-0005-0000-0000-00003F000000}"/>
    <cellStyle name="표준_공공체육시설현황(육상장~빙상장)_생활체육관" xfId="47" xr:uid="{00000000-0005-0000-0000-000040000000}"/>
    <cellStyle name="표준_공공체육시설현황(육상장~빙상장)_수영장" xfId="48" xr:uid="{00000000-0005-0000-0000-000041000000}"/>
    <cellStyle name="표준_공공체육시설현황(육상장~빙상장)_야구장" xfId="49" xr:uid="{00000000-0005-0000-0000-000042000000}"/>
    <cellStyle name="표준_공공체육시설현황(육상장~빙상장)_전천후게이트볼장" xfId="50" xr:uid="{00000000-0005-0000-0000-000043000000}"/>
    <cellStyle name="표준_공공체육시설현황(육상장~빙상장)_축구장" xfId="51" xr:uid="{00000000-0005-0000-0000-000044000000}"/>
    <cellStyle name="표준_공공체육시설현황(육상장~빙상장)_테니스장" xfId="52" xr:uid="{00000000-0005-0000-0000-000045000000}"/>
    <cellStyle name="하이퍼링크" xfId="53" builtinId="8"/>
  </cellStyles>
  <dxfs count="1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ongjoo/Downloads/&#48537;&#51076;1&#51204;&#44397;&#44277;&#44277;&#52404;&#50977;&#49884;&#49444;(2021&#45380;&#47568;+&#44592;&#51456;,+&#52509;&#44292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일반개요"/>
      <sheetName val="공공체육시설의분류기준"/>
      <sheetName val="연도별현황"/>
      <sheetName val="설치주체별현황"/>
      <sheetName val="시도별현황"/>
      <sheetName val="육상경기장"/>
      <sheetName val="축구장"/>
      <sheetName val="하키장"/>
      <sheetName val="야구장"/>
      <sheetName val="싸이클경기장"/>
      <sheetName val="테니스장"/>
      <sheetName val="씨름장"/>
      <sheetName val="구기체육관"/>
      <sheetName val="투기체육관"/>
      <sheetName val="생활체육관"/>
      <sheetName val="게이트볼장"/>
      <sheetName val="수영장"/>
      <sheetName val="롤러스케이트장"/>
      <sheetName val="사격장"/>
      <sheetName val="국궁장"/>
      <sheetName val="양궁장"/>
      <sheetName val="승마장"/>
      <sheetName val="골프연습장"/>
      <sheetName val="조정카누장"/>
      <sheetName val="요트장"/>
      <sheetName val="빙상장"/>
      <sheetName val="스키점프경기장"/>
      <sheetName val="바이애슬론경기장"/>
      <sheetName val="크로스컨트리경기장"/>
      <sheetName val="봅슬레이,루지,스켈레톤경기장"/>
      <sheetName val="기타 체육시설"/>
      <sheetName val="Sheet1"/>
    </sheetNames>
    <sheetDataSet>
      <sheetData sheetId="0"/>
      <sheetData sheetId="1"/>
      <sheetData sheetId="2"/>
      <sheetData sheetId="3"/>
      <sheetData sheetId="4">
        <row r="5">
          <cell r="B5">
            <v>33729</v>
          </cell>
          <cell r="C5">
            <v>204503152.29100004</v>
          </cell>
        </row>
        <row r="6">
          <cell r="B6">
            <v>253</v>
          </cell>
          <cell r="C6">
            <v>20688090.960000001</v>
          </cell>
        </row>
        <row r="7">
          <cell r="B7">
            <v>1095</v>
          </cell>
          <cell r="C7">
            <v>31712014.830000002</v>
          </cell>
        </row>
        <row r="8">
          <cell r="B8">
            <v>17</v>
          </cell>
          <cell r="C8">
            <v>888916</v>
          </cell>
        </row>
        <row r="9">
          <cell r="B9">
            <v>349</v>
          </cell>
          <cell r="C9">
            <v>10659602.1</v>
          </cell>
        </row>
        <row r="10">
          <cell r="B10">
            <v>11</v>
          </cell>
          <cell r="C10">
            <v>492640</v>
          </cell>
        </row>
        <row r="11">
          <cell r="B11">
            <v>856</v>
          </cell>
          <cell r="C11">
            <v>9818866.0300000012</v>
          </cell>
        </row>
        <row r="12">
          <cell r="B12">
            <v>73</v>
          </cell>
          <cell r="C12">
            <v>624901.69999999995</v>
          </cell>
        </row>
        <row r="13">
          <cell r="B13">
            <v>25455</v>
          </cell>
          <cell r="C13">
            <v>54041409</v>
          </cell>
        </row>
        <row r="14">
          <cell r="B14">
            <v>1275</v>
          </cell>
          <cell r="C14">
            <v>29053093.579999998</v>
          </cell>
        </row>
        <row r="15">
          <cell r="B15">
            <v>516</v>
          </cell>
          <cell r="C15">
            <v>11357044.210000001</v>
          </cell>
        </row>
        <row r="16">
          <cell r="B16">
            <v>47</v>
          </cell>
          <cell r="C16">
            <v>878475.65</v>
          </cell>
        </row>
        <row r="17">
          <cell r="B17">
            <v>712</v>
          </cell>
          <cell r="C17">
            <v>16817573.719999999</v>
          </cell>
        </row>
        <row r="18">
          <cell r="B18">
            <v>1892</v>
          </cell>
          <cell r="C18">
            <v>9885489.4299999997</v>
          </cell>
        </row>
        <row r="19">
          <cell r="B19">
            <v>492</v>
          </cell>
          <cell r="C19">
            <v>8377659.3000000007</v>
          </cell>
        </row>
        <row r="20">
          <cell r="B20">
            <v>182</v>
          </cell>
          <cell r="C20">
            <v>2043676.1</v>
          </cell>
        </row>
        <row r="21">
          <cell r="B21">
            <v>25</v>
          </cell>
          <cell r="C21">
            <v>1051893</v>
          </cell>
        </row>
        <row r="22">
          <cell r="B22">
            <v>282</v>
          </cell>
          <cell r="C22">
            <v>2845512.5</v>
          </cell>
        </row>
        <row r="23">
          <cell r="B23">
            <v>26</v>
          </cell>
          <cell r="C23">
            <v>666569</v>
          </cell>
        </row>
        <row r="24">
          <cell r="B24">
            <v>22</v>
          </cell>
          <cell r="C24">
            <v>1018336.9199999999</v>
          </cell>
        </row>
        <row r="25">
          <cell r="B25">
            <v>94</v>
          </cell>
          <cell r="C25">
            <v>1035121.8999999999</v>
          </cell>
        </row>
        <row r="26">
          <cell r="B26">
            <v>10</v>
          </cell>
          <cell r="C26">
            <v>1197279</v>
          </cell>
        </row>
        <row r="27">
          <cell r="B27">
            <v>16</v>
          </cell>
          <cell r="C27">
            <v>316758</v>
          </cell>
        </row>
        <row r="28">
          <cell r="B28">
            <v>33</v>
          </cell>
          <cell r="C28">
            <v>1552045</v>
          </cell>
        </row>
        <row r="29">
          <cell r="B29">
            <v>4</v>
          </cell>
          <cell r="C29">
            <v>462499.9</v>
          </cell>
        </row>
        <row r="30">
          <cell r="B30">
            <v>1267</v>
          </cell>
          <cell r="C30">
            <v>16070778.040999999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wonju.go.kr/" TargetMode="External"/><Relationship Id="rId1" Type="http://schemas.openxmlformats.org/officeDocument/2006/relationships/hyperlink" Target="http://www.stadium.seoul.kr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es21.net/" TargetMode="External"/><Relationship Id="rId1" Type="http://schemas.openxmlformats.org/officeDocument/2006/relationships/hyperlink" Target="http://www.djsiseol.or.kr/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adium.seoul.kr/" TargetMode="External"/><Relationship Id="rId18" Type="http://schemas.openxmlformats.org/officeDocument/2006/relationships/hyperlink" Target="http://www.wonju.go.kr/" TargetMode="External"/><Relationship Id="rId26" Type="http://schemas.openxmlformats.org/officeDocument/2006/relationships/hyperlink" Target="http://www.jincheon.go.kr/" TargetMode="External"/><Relationship Id="rId21" Type="http://schemas.openxmlformats.org/officeDocument/2006/relationships/hyperlink" Target="http://www.es21.net/" TargetMode="External"/><Relationship Id="rId34" Type="http://schemas.openxmlformats.org/officeDocument/2006/relationships/hyperlink" Target="http://masan.go.kr/" TargetMode="External"/><Relationship Id="rId7" Type="http://schemas.openxmlformats.org/officeDocument/2006/relationships/hyperlink" Target="http://www.kncity.or.kr/" TargetMode="External"/><Relationship Id="rId12" Type="http://schemas.openxmlformats.org/officeDocument/2006/relationships/hyperlink" Target="http://www.kncity.or.kr/" TargetMode="External"/><Relationship Id="rId17" Type="http://schemas.openxmlformats.org/officeDocument/2006/relationships/hyperlink" Target="http://www.wonju.go.kr/" TargetMode="External"/><Relationship Id="rId25" Type="http://schemas.openxmlformats.org/officeDocument/2006/relationships/hyperlink" Target="http://www.djsiseol.or.kr/" TargetMode="External"/><Relationship Id="rId33" Type="http://schemas.openxmlformats.org/officeDocument/2006/relationships/hyperlink" Target="http://masan.go.kr/" TargetMode="External"/><Relationship Id="rId38" Type="http://schemas.openxmlformats.org/officeDocument/2006/relationships/comments" Target="../comments1.xml"/><Relationship Id="rId2" Type="http://schemas.openxmlformats.org/officeDocument/2006/relationships/hyperlink" Target="http://www.stadium.seoul.kr/" TargetMode="External"/><Relationship Id="rId16" Type="http://schemas.openxmlformats.org/officeDocument/2006/relationships/hyperlink" Target="http://www.djsiseol.or.kr/" TargetMode="External"/><Relationship Id="rId20" Type="http://schemas.openxmlformats.org/officeDocument/2006/relationships/hyperlink" Target="http://www.es21.net/" TargetMode="External"/><Relationship Id="rId29" Type="http://schemas.openxmlformats.org/officeDocument/2006/relationships/hyperlink" Target="http://www.stadium.seoul.kr/" TargetMode="External"/><Relationship Id="rId1" Type="http://schemas.openxmlformats.org/officeDocument/2006/relationships/hyperlink" Target="http://www.songpa.seoul.kr/" TargetMode="External"/><Relationship Id="rId6" Type="http://schemas.openxmlformats.org/officeDocument/2006/relationships/hyperlink" Target="http://www.eunpyeongspo.seoul.kr/" TargetMode="External"/><Relationship Id="rId11" Type="http://schemas.openxmlformats.org/officeDocument/2006/relationships/hyperlink" Target="http://www.stadium.seoul.kr/" TargetMode="External"/><Relationship Id="rId24" Type="http://schemas.openxmlformats.org/officeDocument/2006/relationships/hyperlink" Target="http://www.djsiseol.or.kr/" TargetMode="External"/><Relationship Id="rId32" Type="http://schemas.openxmlformats.org/officeDocument/2006/relationships/hyperlink" Target="http://yeongyang.gyeongbuk.kr/" TargetMode="External"/><Relationship Id="rId37" Type="http://schemas.openxmlformats.org/officeDocument/2006/relationships/vmlDrawing" Target="../drawings/vmlDrawing1.vml"/><Relationship Id="rId5" Type="http://schemas.openxmlformats.org/officeDocument/2006/relationships/hyperlink" Target="http://www.djsiseol.or.kr/" TargetMode="External"/><Relationship Id="rId15" Type="http://schemas.openxmlformats.org/officeDocument/2006/relationships/hyperlink" Target="http://www.djsiseol.or.kr/" TargetMode="External"/><Relationship Id="rId23" Type="http://schemas.openxmlformats.org/officeDocument/2006/relationships/hyperlink" Target="http://www.okjc.net/" TargetMode="External"/><Relationship Id="rId28" Type="http://schemas.openxmlformats.org/officeDocument/2006/relationships/hyperlink" Target="http://www.egimje.net/" TargetMode="External"/><Relationship Id="rId36" Type="http://schemas.openxmlformats.org/officeDocument/2006/relationships/printerSettings" Target="../printerSettings/printerSettings12.bin"/><Relationship Id="rId10" Type="http://schemas.openxmlformats.org/officeDocument/2006/relationships/hyperlink" Target="http://www.djsiseol.or.kr/" TargetMode="External"/><Relationship Id="rId19" Type="http://schemas.openxmlformats.org/officeDocument/2006/relationships/hyperlink" Target="http://www.cjcity.net/" TargetMode="External"/><Relationship Id="rId31" Type="http://schemas.openxmlformats.org/officeDocument/2006/relationships/hyperlink" Target="http://www.stadium.seoul.kr/" TargetMode="External"/><Relationship Id="rId4" Type="http://schemas.openxmlformats.org/officeDocument/2006/relationships/hyperlink" Target="http://www.stadium.seoul.kr/" TargetMode="External"/><Relationship Id="rId9" Type="http://schemas.openxmlformats.org/officeDocument/2006/relationships/hyperlink" Target="http://www.kncity.or.kr/" TargetMode="External"/><Relationship Id="rId14" Type="http://schemas.openxmlformats.org/officeDocument/2006/relationships/hyperlink" Target="http://www.incheonsports.or.kr/" TargetMode="External"/><Relationship Id="rId22" Type="http://schemas.openxmlformats.org/officeDocument/2006/relationships/hyperlink" Target="http://www.cjcity.net/" TargetMode="External"/><Relationship Id="rId27" Type="http://schemas.openxmlformats.org/officeDocument/2006/relationships/hyperlink" Target="http://www.dy21.net/" TargetMode="External"/><Relationship Id="rId30" Type="http://schemas.openxmlformats.org/officeDocument/2006/relationships/hyperlink" Target="http://www.jeongeup.go.kr/" TargetMode="External"/><Relationship Id="rId35" Type="http://schemas.openxmlformats.org/officeDocument/2006/relationships/hyperlink" Target="http://cng.go.kr/" TargetMode="External"/><Relationship Id="rId8" Type="http://schemas.openxmlformats.org/officeDocument/2006/relationships/hyperlink" Target="http://www.eunpyeongspo.seoul.kr/" TargetMode="External"/><Relationship Id="rId3" Type="http://schemas.openxmlformats.org/officeDocument/2006/relationships/hyperlink" Target="http://www.songpa.seoul.k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tadium.busan.kr/" TargetMode="External"/><Relationship Id="rId21" Type="http://schemas.openxmlformats.org/officeDocument/2006/relationships/hyperlink" Target="http://www.stadium.seoul.kr/" TargetMode="External"/><Relationship Id="rId42" Type="http://schemas.openxmlformats.org/officeDocument/2006/relationships/hyperlink" Target="http://www.svcc.or.kr/" TargetMode="External"/><Relationship Id="rId47" Type="http://schemas.openxmlformats.org/officeDocument/2006/relationships/hyperlink" Target="http://www.ansi.or.kr/" TargetMode="External"/><Relationship Id="rId63" Type="http://schemas.openxmlformats.org/officeDocument/2006/relationships/hyperlink" Target="http://www.wel.gumi.go.kr/" TargetMode="External"/><Relationship Id="rId68" Type="http://schemas.openxmlformats.org/officeDocument/2006/relationships/hyperlink" Target="http://www.gumisisul.or.kr/" TargetMode="External"/><Relationship Id="rId7" Type="http://schemas.openxmlformats.org/officeDocument/2006/relationships/hyperlink" Target="http://www.gangbukcmc.seoul.kr/" TargetMode="External"/><Relationship Id="rId71" Type="http://schemas.openxmlformats.org/officeDocument/2006/relationships/printerSettings" Target="../printerSettings/printerSettings18.bin"/><Relationship Id="rId2" Type="http://schemas.openxmlformats.org/officeDocument/2006/relationships/hyperlink" Target="http://www.ijongno.co.kr/" TargetMode="External"/><Relationship Id="rId16" Type="http://schemas.openxmlformats.org/officeDocument/2006/relationships/hyperlink" Target="http://www.eunpyeongspo.seoul.kr/" TargetMode="External"/><Relationship Id="rId29" Type="http://schemas.openxmlformats.org/officeDocument/2006/relationships/hyperlink" Target="http://www.eunpyeongspo.seoul.kr/" TargetMode="External"/><Relationship Id="rId11" Type="http://schemas.openxmlformats.org/officeDocument/2006/relationships/hyperlink" Target="http://www.seochoymca.com/" TargetMode="External"/><Relationship Id="rId24" Type="http://schemas.openxmlformats.org/officeDocument/2006/relationships/hyperlink" Target="http://www.gssi.or.kr/" TargetMode="External"/><Relationship Id="rId32" Type="http://schemas.openxmlformats.org/officeDocument/2006/relationships/hyperlink" Target="http://www.stadium.busan.kr/" TargetMode="External"/><Relationship Id="rId37" Type="http://schemas.openxmlformats.org/officeDocument/2006/relationships/hyperlink" Target="http://www.iwcc.or.kr/" TargetMode="External"/><Relationship Id="rId40" Type="http://schemas.openxmlformats.org/officeDocument/2006/relationships/hyperlink" Target="http://www.lnsiseol.net/" TargetMode="External"/><Relationship Id="rId45" Type="http://schemas.openxmlformats.org/officeDocument/2006/relationships/hyperlink" Target="http://www.pyongta.go.kr/" TargetMode="External"/><Relationship Id="rId53" Type="http://schemas.openxmlformats.org/officeDocument/2006/relationships/hyperlink" Target="http://www.gimposisul.or.kr/" TargetMode="External"/><Relationship Id="rId58" Type="http://schemas.openxmlformats.org/officeDocument/2006/relationships/hyperlink" Target="http://www.es21.net/" TargetMode="External"/><Relationship Id="rId66" Type="http://schemas.openxmlformats.org/officeDocument/2006/relationships/hyperlink" Target="http://www.gunwi.kyongbuk.kr/" TargetMode="External"/><Relationship Id="rId5" Type="http://schemas.openxmlformats.org/officeDocument/2006/relationships/hyperlink" Target="http://www.ijongno.co.kr/" TargetMode="External"/><Relationship Id="rId61" Type="http://schemas.openxmlformats.org/officeDocument/2006/relationships/hyperlink" Target="http://www.egimje.net/" TargetMode="External"/><Relationship Id="rId19" Type="http://schemas.openxmlformats.org/officeDocument/2006/relationships/hyperlink" Target="http://www.gsc.go.kr/" TargetMode="External"/><Relationship Id="rId14" Type="http://schemas.openxmlformats.org/officeDocument/2006/relationships/hyperlink" Target="http://www.eunpyeongspo.seoul.kr/" TargetMode="External"/><Relationship Id="rId22" Type="http://schemas.openxmlformats.org/officeDocument/2006/relationships/hyperlink" Target="http://www.stadium.seoul.kr/" TargetMode="External"/><Relationship Id="rId27" Type="http://schemas.openxmlformats.org/officeDocument/2006/relationships/hyperlink" Target="http://www.daegu.go.kr/" TargetMode="External"/><Relationship Id="rId30" Type="http://schemas.openxmlformats.org/officeDocument/2006/relationships/hyperlink" Target="http://www.stadium.seoul.kr/" TargetMode="External"/><Relationship Id="rId35" Type="http://schemas.openxmlformats.org/officeDocument/2006/relationships/hyperlink" Target="http://www.stadium.busan.kr/" TargetMode="External"/><Relationship Id="rId43" Type="http://schemas.openxmlformats.org/officeDocument/2006/relationships/hyperlink" Target="http://www.svcc.or.kr/" TargetMode="External"/><Relationship Id="rId48" Type="http://schemas.openxmlformats.org/officeDocument/2006/relationships/hyperlink" Target="http://www.pyongta.go.kr/" TargetMode="External"/><Relationship Id="rId56" Type="http://schemas.openxmlformats.org/officeDocument/2006/relationships/hyperlink" Target="http://www.gimposisul.or.kr/" TargetMode="External"/><Relationship Id="rId64" Type="http://schemas.openxmlformats.org/officeDocument/2006/relationships/hyperlink" Target="http://www.gumisisul.or.kr/" TargetMode="External"/><Relationship Id="rId69" Type="http://schemas.openxmlformats.org/officeDocument/2006/relationships/hyperlink" Target="http://masan.go.kr/" TargetMode="External"/><Relationship Id="rId8" Type="http://schemas.openxmlformats.org/officeDocument/2006/relationships/hyperlink" Target="http://www.stadium.busan.kr/" TargetMode="External"/><Relationship Id="rId51" Type="http://schemas.openxmlformats.org/officeDocument/2006/relationships/hyperlink" Target="http://www.shwoman.or.kr/" TargetMode="External"/><Relationship Id="rId3" Type="http://schemas.openxmlformats.org/officeDocument/2006/relationships/hyperlink" Target="http://www.ijongno.co.kr/" TargetMode="External"/><Relationship Id="rId12" Type="http://schemas.openxmlformats.org/officeDocument/2006/relationships/hyperlink" Target="http://www.gssi.or.kr/" TargetMode="External"/><Relationship Id="rId17" Type="http://schemas.openxmlformats.org/officeDocument/2006/relationships/hyperlink" Target="http://www.stadium.busan.kr/" TargetMode="External"/><Relationship Id="rId25" Type="http://schemas.openxmlformats.org/officeDocument/2006/relationships/hyperlink" Target="http://www.gangbukcmc.seoul.kr/" TargetMode="External"/><Relationship Id="rId33" Type="http://schemas.openxmlformats.org/officeDocument/2006/relationships/hyperlink" Target="http://www.stadium.busan.kr/" TargetMode="External"/><Relationship Id="rId38" Type="http://schemas.openxmlformats.org/officeDocument/2006/relationships/hyperlink" Target="http://www.icoly.wo.to/" TargetMode="External"/><Relationship Id="rId46" Type="http://schemas.openxmlformats.org/officeDocument/2006/relationships/hyperlink" Target="http://www.pyongta.go.kr/" TargetMode="External"/><Relationship Id="rId59" Type="http://schemas.openxmlformats.org/officeDocument/2006/relationships/hyperlink" Target="http://www.es21.net/" TargetMode="External"/><Relationship Id="rId67" Type="http://schemas.openxmlformats.org/officeDocument/2006/relationships/hyperlink" Target="http://www.gunwi.kyongbuk.kr/" TargetMode="External"/><Relationship Id="rId20" Type="http://schemas.openxmlformats.org/officeDocument/2006/relationships/hyperlink" Target="http://www.nanna.seoul.kr/" TargetMode="External"/><Relationship Id="rId41" Type="http://schemas.openxmlformats.org/officeDocument/2006/relationships/hyperlink" Target="http://www.djsiseol.or.kr/" TargetMode="External"/><Relationship Id="rId54" Type="http://schemas.openxmlformats.org/officeDocument/2006/relationships/hyperlink" Target="http://www.gimposisul.or.kr/" TargetMode="External"/><Relationship Id="rId62" Type="http://schemas.openxmlformats.org/officeDocument/2006/relationships/hyperlink" Target="http://www.egimje.net/" TargetMode="External"/><Relationship Id="rId70" Type="http://schemas.openxmlformats.org/officeDocument/2006/relationships/hyperlink" Target="http://www.stadium.seoul.kr/" TargetMode="External"/><Relationship Id="rId1" Type="http://schemas.openxmlformats.org/officeDocument/2006/relationships/hyperlink" Target="http://www.seoulworldcupst.or.kr/" TargetMode="External"/><Relationship Id="rId6" Type="http://schemas.openxmlformats.org/officeDocument/2006/relationships/hyperlink" Target="http://www.nanna.seoul.kr/" TargetMode="External"/><Relationship Id="rId15" Type="http://schemas.openxmlformats.org/officeDocument/2006/relationships/hyperlink" Target="http://www.gsc.go.kr/" TargetMode="External"/><Relationship Id="rId23" Type="http://schemas.openxmlformats.org/officeDocument/2006/relationships/hyperlink" Target="http://www.stadium.busan.kr/" TargetMode="External"/><Relationship Id="rId28" Type="http://schemas.openxmlformats.org/officeDocument/2006/relationships/hyperlink" Target="http://www.seochoymca.com/" TargetMode="External"/><Relationship Id="rId36" Type="http://schemas.openxmlformats.org/officeDocument/2006/relationships/hyperlink" Target="http://www.daegu.go.kr/" TargetMode="External"/><Relationship Id="rId49" Type="http://schemas.openxmlformats.org/officeDocument/2006/relationships/hyperlink" Target="http://www.shwoman.or.kr/" TargetMode="External"/><Relationship Id="rId57" Type="http://schemas.openxmlformats.org/officeDocument/2006/relationships/hyperlink" Target="http://www.cjcity.net/" TargetMode="External"/><Relationship Id="rId10" Type="http://schemas.openxmlformats.org/officeDocument/2006/relationships/hyperlink" Target="http://www.stadium.busan.kr/" TargetMode="External"/><Relationship Id="rId31" Type="http://schemas.openxmlformats.org/officeDocument/2006/relationships/hyperlink" Target="http://www.stadium.busan.kr/" TargetMode="External"/><Relationship Id="rId44" Type="http://schemas.openxmlformats.org/officeDocument/2006/relationships/hyperlink" Target="http://www.pyongta.go.kr/" TargetMode="External"/><Relationship Id="rId52" Type="http://schemas.openxmlformats.org/officeDocument/2006/relationships/hyperlink" Target="http://www.shwoman.or.kr/" TargetMode="External"/><Relationship Id="rId60" Type="http://schemas.openxmlformats.org/officeDocument/2006/relationships/hyperlink" Target="http://www.es21.net/" TargetMode="External"/><Relationship Id="rId65" Type="http://schemas.openxmlformats.org/officeDocument/2006/relationships/hyperlink" Target="http://www.gumisisul.or.kr/" TargetMode="External"/><Relationship Id="rId4" Type="http://schemas.openxmlformats.org/officeDocument/2006/relationships/hyperlink" Target="http://www.seoulworldcupst.or.kr/" TargetMode="External"/><Relationship Id="rId9" Type="http://schemas.openxmlformats.org/officeDocument/2006/relationships/hyperlink" Target="http://www.gangbukcmc.seoul.kr/" TargetMode="External"/><Relationship Id="rId13" Type="http://schemas.openxmlformats.org/officeDocument/2006/relationships/hyperlink" Target="http://www.ijongno.co.kr/" TargetMode="External"/><Relationship Id="rId18" Type="http://schemas.openxmlformats.org/officeDocument/2006/relationships/hyperlink" Target="http://www.daegu.go.kr/" TargetMode="External"/><Relationship Id="rId39" Type="http://schemas.openxmlformats.org/officeDocument/2006/relationships/hyperlink" Target="http://www.lnsiseol.net/" TargetMode="External"/><Relationship Id="rId34" Type="http://schemas.openxmlformats.org/officeDocument/2006/relationships/hyperlink" Target="http://www.stadium.busan.kr/" TargetMode="External"/><Relationship Id="rId50" Type="http://schemas.openxmlformats.org/officeDocument/2006/relationships/hyperlink" Target="http://www.pyongta.go.kr/" TargetMode="External"/><Relationship Id="rId55" Type="http://schemas.openxmlformats.org/officeDocument/2006/relationships/hyperlink" Target="http://www.svcc.or.kr/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cheonsports.or.kr/" TargetMode="External"/><Relationship Id="rId7" Type="http://schemas.openxmlformats.org/officeDocument/2006/relationships/printerSettings" Target="../printerSettings/printerSettings20.bin"/><Relationship Id="rId2" Type="http://schemas.openxmlformats.org/officeDocument/2006/relationships/hyperlink" Target="http://www.stadium.busan.kr/" TargetMode="External"/><Relationship Id="rId1" Type="http://schemas.openxmlformats.org/officeDocument/2006/relationships/hyperlink" Target="http://www.stadium.busan.kr/" TargetMode="External"/><Relationship Id="rId6" Type="http://schemas.openxmlformats.org/officeDocument/2006/relationships/hyperlink" Target="http://www.yeong.ju.go.kr/" TargetMode="External"/><Relationship Id="rId5" Type="http://schemas.openxmlformats.org/officeDocument/2006/relationships/hyperlink" Target="http://www.puru.net/" TargetMode="External"/><Relationship Id="rId4" Type="http://schemas.openxmlformats.org/officeDocument/2006/relationships/hyperlink" Target="http://www.ggshooting.or.kr/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onju.go.kr/" TargetMode="External"/><Relationship Id="rId13" Type="http://schemas.openxmlformats.org/officeDocument/2006/relationships/hyperlink" Target="http://www.oc.go.kr/" TargetMode="External"/><Relationship Id="rId18" Type="http://schemas.openxmlformats.org/officeDocument/2006/relationships/hyperlink" Target="mailto:leeky119@dangin.go.kr" TargetMode="External"/><Relationship Id="rId26" Type="http://schemas.openxmlformats.org/officeDocument/2006/relationships/hyperlink" Target="http://www.hygn.go.kr/" TargetMode="External"/><Relationship Id="rId3" Type="http://schemas.openxmlformats.org/officeDocument/2006/relationships/hyperlink" Target="http://www.gyeyang.go.kr/" TargetMode="External"/><Relationship Id="rId21" Type="http://schemas.openxmlformats.org/officeDocument/2006/relationships/hyperlink" Target="mailto:leeky119@dangin.go.kr" TargetMode="External"/><Relationship Id="rId7" Type="http://schemas.openxmlformats.org/officeDocument/2006/relationships/hyperlink" Target="http://www.pyongta.go.kr/" TargetMode="External"/><Relationship Id="rId12" Type="http://schemas.openxmlformats.org/officeDocument/2006/relationships/hyperlink" Target="http://www.oc.go.kr/" TargetMode="External"/><Relationship Id="rId17" Type="http://schemas.openxmlformats.org/officeDocument/2006/relationships/hyperlink" Target="http://www.es21.net/" TargetMode="External"/><Relationship Id="rId25" Type="http://schemas.openxmlformats.org/officeDocument/2006/relationships/hyperlink" Target="http://cng.go.kr/" TargetMode="External"/><Relationship Id="rId2" Type="http://schemas.openxmlformats.org/officeDocument/2006/relationships/hyperlink" Target="http://www.grandpark.net/" TargetMode="External"/><Relationship Id="rId16" Type="http://schemas.openxmlformats.org/officeDocument/2006/relationships/hyperlink" Target="http://www.oc.go.kr/" TargetMode="External"/><Relationship Id="rId20" Type="http://schemas.openxmlformats.org/officeDocument/2006/relationships/hyperlink" Target="mailto:leeky119@dangin.go.kr" TargetMode="External"/><Relationship Id="rId1" Type="http://schemas.openxmlformats.org/officeDocument/2006/relationships/hyperlink" Target="http://www.stadium.busan.kr/" TargetMode="External"/><Relationship Id="rId6" Type="http://schemas.openxmlformats.org/officeDocument/2006/relationships/hyperlink" Target="http://www.incheonsports.or.kr/" TargetMode="External"/><Relationship Id="rId11" Type="http://schemas.openxmlformats.org/officeDocument/2006/relationships/hyperlink" Target="http://www.cjcity.net/" TargetMode="External"/><Relationship Id="rId24" Type="http://schemas.openxmlformats.org/officeDocument/2006/relationships/hyperlink" Target="http://www.gyeongju.gyeongbuk.kr/" TargetMode="External"/><Relationship Id="rId5" Type="http://schemas.openxmlformats.org/officeDocument/2006/relationships/hyperlink" Target="http://www.incheonsports.or.kr/" TargetMode="External"/><Relationship Id="rId15" Type="http://schemas.openxmlformats.org/officeDocument/2006/relationships/hyperlink" Target="http://www.oc.go.kr/" TargetMode="External"/><Relationship Id="rId23" Type="http://schemas.openxmlformats.org/officeDocument/2006/relationships/hyperlink" Target="http://www.egimje.net/" TargetMode="External"/><Relationship Id="rId28" Type="http://schemas.openxmlformats.org/officeDocument/2006/relationships/printerSettings" Target="../printerSettings/printerSettings21.bin"/><Relationship Id="rId10" Type="http://schemas.openxmlformats.org/officeDocument/2006/relationships/hyperlink" Target="http://www.jincheon.go.kr/" TargetMode="External"/><Relationship Id="rId19" Type="http://schemas.openxmlformats.org/officeDocument/2006/relationships/hyperlink" Target="mailto:leeky119@dangin.go.kr" TargetMode="External"/><Relationship Id="rId4" Type="http://schemas.openxmlformats.org/officeDocument/2006/relationships/hyperlink" Target="http://www.incheonsports.or.kr/" TargetMode="External"/><Relationship Id="rId9" Type="http://schemas.openxmlformats.org/officeDocument/2006/relationships/hyperlink" Target="http://www.jincheon.go.kr/" TargetMode="External"/><Relationship Id="rId14" Type="http://schemas.openxmlformats.org/officeDocument/2006/relationships/hyperlink" Target="http://sahojeong.cbgs.net/" TargetMode="External"/><Relationship Id="rId22" Type="http://schemas.openxmlformats.org/officeDocument/2006/relationships/hyperlink" Target="http://webpage.nate.com/srch_webresult.asp?query=%C3%B5%BE%C8%BD%C3%BB%FD%C8%B0%C3%BC%C0%B0%C7%F9%C0%C7%C8%B8%20in:www.ca-sports.net" TargetMode="External"/><Relationship Id="rId27" Type="http://schemas.openxmlformats.org/officeDocument/2006/relationships/hyperlink" Target="http://www.stadium.seoul.kr/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onju.go.kr/" TargetMode="External"/><Relationship Id="rId7" Type="http://schemas.openxmlformats.org/officeDocument/2006/relationships/printerSettings" Target="../printerSettings/printerSettings22.bin"/><Relationship Id="rId2" Type="http://schemas.openxmlformats.org/officeDocument/2006/relationships/hyperlink" Target="http://www.incheonsports.or.kr/" TargetMode="External"/><Relationship Id="rId1" Type="http://schemas.openxmlformats.org/officeDocument/2006/relationships/hyperlink" Target="http://www.stadium.busan.kr/" TargetMode="External"/><Relationship Id="rId6" Type="http://schemas.openxmlformats.org/officeDocument/2006/relationships/hyperlink" Target="http://www.cjcity.net/" TargetMode="External"/><Relationship Id="rId5" Type="http://schemas.openxmlformats.org/officeDocument/2006/relationships/hyperlink" Target="http://www.cjcity.net/" TargetMode="External"/><Relationship Id="rId4" Type="http://schemas.openxmlformats.org/officeDocument/2006/relationships/hyperlink" Target="http://www.wonju.go.kr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jsiseol.or.kr/" TargetMode="External"/><Relationship Id="rId2" Type="http://schemas.openxmlformats.org/officeDocument/2006/relationships/hyperlink" Target="http://www.stadium.seoul.kr/" TargetMode="External"/><Relationship Id="rId1" Type="http://schemas.openxmlformats.org/officeDocument/2006/relationships/hyperlink" Target="http://www.stadium.seoul.kr/" TargetMode="External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://www.djsiseol.or.kr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stadium.busan.kr/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://www.jincheon.go.kr/" TargetMode="External"/><Relationship Id="rId1" Type="http://schemas.openxmlformats.org/officeDocument/2006/relationships/hyperlink" Target="http://www.jincheon.go.kr/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://www.gangneung.gangwon.kr/" TargetMode="External"/><Relationship Id="rId7" Type="http://schemas.openxmlformats.org/officeDocument/2006/relationships/printerSettings" Target="../printerSettings/printerSettings26.bin"/><Relationship Id="rId2" Type="http://schemas.openxmlformats.org/officeDocument/2006/relationships/hyperlink" Target="http://www.pyongta.go.kr/" TargetMode="External"/><Relationship Id="rId1" Type="http://schemas.openxmlformats.org/officeDocument/2006/relationships/hyperlink" Target="http://www.stadium.busan.kr/" TargetMode="External"/><Relationship Id="rId6" Type="http://schemas.openxmlformats.org/officeDocument/2006/relationships/hyperlink" Target="http://www.stadium.busan.kr/" TargetMode="External"/><Relationship Id="rId5" Type="http://schemas.openxmlformats.org/officeDocument/2006/relationships/hyperlink" Target="http://www.gangneung.gangwon.kr/" TargetMode="External"/><Relationship Id="rId4" Type="http://schemas.openxmlformats.org/officeDocument/2006/relationships/hyperlink" Target="http://www.gangneung.gangwon.kr/" TargetMode="External"/><Relationship Id="rId9" Type="http://schemas.openxmlformats.org/officeDocument/2006/relationships/comments" Target="../comments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eonju.go.kr/" TargetMode="External"/><Relationship Id="rId13" Type="http://schemas.openxmlformats.org/officeDocument/2006/relationships/hyperlink" Target="http://www.stadium.seoul.kr/" TargetMode="External"/><Relationship Id="rId3" Type="http://schemas.openxmlformats.org/officeDocument/2006/relationships/hyperlink" Target="http://www.stadium.seoul.kr/" TargetMode="External"/><Relationship Id="rId7" Type="http://schemas.openxmlformats.org/officeDocument/2006/relationships/hyperlink" Target="http://www.stadium.seoul.kr/" TargetMode="External"/><Relationship Id="rId12" Type="http://schemas.openxmlformats.org/officeDocument/2006/relationships/hyperlink" Target="http://www.gochang.jeonbuk/" TargetMode="External"/><Relationship Id="rId2" Type="http://schemas.openxmlformats.org/officeDocument/2006/relationships/hyperlink" Target="http://www.stadium.seoul.kr/" TargetMode="External"/><Relationship Id="rId16" Type="http://schemas.openxmlformats.org/officeDocument/2006/relationships/printerSettings" Target="../printerSettings/printerSettings7.bin"/><Relationship Id="rId1" Type="http://schemas.openxmlformats.org/officeDocument/2006/relationships/hyperlink" Target="http://www.stadium.seoul.kr/" TargetMode="External"/><Relationship Id="rId6" Type="http://schemas.openxmlformats.org/officeDocument/2006/relationships/hyperlink" Target="http://www.stadium.busan.kr/" TargetMode="External"/><Relationship Id="rId11" Type="http://schemas.openxmlformats.org/officeDocument/2006/relationships/hyperlink" Target="http://www.stadium.seoul.kr/" TargetMode="External"/><Relationship Id="rId5" Type="http://schemas.openxmlformats.org/officeDocument/2006/relationships/hyperlink" Target="http://www.stadium.busan.kr/" TargetMode="External"/><Relationship Id="rId15" Type="http://schemas.openxmlformats.org/officeDocument/2006/relationships/hyperlink" Target="http://www.jeongeup.go.kr/" TargetMode="External"/><Relationship Id="rId10" Type="http://schemas.openxmlformats.org/officeDocument/2006/relationships/hyperlink" Target="http://www.egimje.net/" TargetMode="External"/><Relationship Id="rId4" Type="http://schemas.openxmlformats.org/officeDocument/2006/relationships/hyperlink" Target="http://www.stadium.busan.kr/" TargetMode="External"/><Relationship Id="rId9" Type="http://schemas.openxmlformats.org/officeDocument/2006/relationships/hyperlink" Target="http://www.gunsan.go.kr/" TargetMode="External"/><Relationship Id="rId14" Type="http://schemas.openxmlformats.org/officeDocument/2006/relationships/hyperlink" Target="http://www.gochang.jeonbuk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2:L23"/>
  <sheetViews>
    <sheetView tabSelected="1" view="pageBreakPreview" zoomScaleNormal="100" zoomScaleSheetLayoutView="100" workbookViewId="0">
      <selection activeCell="A17" sqref="A17:L17"/>
    </sheetView>
  </sheetViews>
  <sheetFormatPr defaultRowHeight="13.5" x14ac:dyDescent="0.15"/>
  <sheetData>
    <row r="2" spans="1:12" ht="35.25" x14ac:dyDescent="0.15">
      <c r="A2" s="54"/>
      <c r="B2" s="1764"/>
      <c r="C2" s="1764"/>
      <c r="D2" s="1764"/>
      <c r="E2" s="1764"/>
      <c r="F2" s="1764"/>
      <c r="G2" s="1764"/>
      <c r="H2" s="1764"/>
      <c r="I2" s="1764"/>
      <c r="J2" s="1764"/>
      <c r="K2" s="1764"/>
      <c r="L2" s="1764"/>
    </row>
    <row r="9" spans="1:12" ht="31.5" x14ac:dyDescent="0.15">
      <c r="A9" s="1765" t="s">
        <v>20753</v>
      </c>
      <c r="B9" s="1765"/>
      <c r="C9" s="1765"/>
      <c r="D9" s="1765"/>
      <c r="E9" s="1765"/>
      <c r="F9" s="1765"/>
      <c r="G9" s="1765"/>
      <c r="H9" s="1765"/>
      <c r="I9" s="1765"/>
      <c r="J9" s="1765"/>
      <c r="K9" s="1765"/>
      <c r="L9" s="1765"/>
    </row>
    <row r="17" spans="1:12" ht="35.25" x14ac:dyDescent="0.15">
      <c r="A17" s="1766">
        <v>2024</v>
      </c>
      <c r="B17" s="1766"/>
      <c r="C17" s="1766"/>
      <c r="D17" s="1766"/>
      <c r="E17" s="1766"/>
      <c r="F17" s="1766"/>
      <c r="G17" s="1766"/>
      <c r="H17" s="1766"/>
      <c r="I17" s="1766"/>
      <c r="J17" s="1766"/>
      <c r="K17" s="1766"/>
      <c r="L17" s="1766"/>
    </row>
    <row r="23" spans="1:12" ht="46.5" x14ac:dyDescent="0.15">
      <c r="A23" s="1767" t="s">
        <v>531</v>
      </c>
      <c r="B23" s="1767"/>
      <c r="C23" s="1767"/>
      <c r="D23" s="1767"/>
      <c r="E23" s="1767"/>
      <c r="F23" s="1767"/>
      <c r="G23" s="1767"/>
      <c r="H23" s="1767"/>
      <c r="I23" s="1767"/>
      <c r="J23" s="1767"/>
      <c r="K23" s="1767"/>
      <c r="L23" s="1767"/>
    </row>
  </sheetData>
  <mergeCells count="4">
    <mergeCell ref="A2:L2"/>
    <mergeCell ref="A9:L9"/>
    <mergeCell ref="A17:L17"/>
    <mergeCell ref="A23:L2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/>
  <dimension ref="A1:BC381"/>
  <sheetViews>
    <sheetView view="pageBreakPreview" topLeftCell="B1" zoomScaleNormal="70" zoomScaleSheetLayoutView="100" workbookViewId="0">
      <pane ySplit="5" topLeftCell="A6" activePane="bottomLeft" state="frozen"/>
      <selection activeCell="A17" sqref="A17:L17"/>
      <selection pane="bottomLeft" activeCell="K236" sqref="K236"/>
    </sheetView>
  </sheetViews>
  <sheetFormatPr defaultColWidth="8.88671875" defaultRowHeight="24" customHeight="1" x14ac:dyDescent="0.15"/>
  <cols>
    <col min="1" max="1" width="8.88671875" style="188" hidden="1" customWidth="1"/>
    <col min="2" max="2" width="3.77734375" style="188" customWidth="1"/>
    <col min="3" max="3" width="6.109375" style="188" customWidth="1"/>
    <col min="4" max="4" width="8.88671875" style="188" hidden="1" customWidth="1"/>
    <col min="5" max="5" width="16" style="189" customWidth="1"/>
    <col min="6" max="6" width="7" style="188" customWidth="1"/>
    <col min="7" max="8" width="8.88671875" style="188" hidden="1" customWidth="1"/>
    <col min="9" max="9" width="13.109375" style="188" customWidth="1"/>
    <col min="10" max="10" width="10.88671875" style="1320" bestFit="1" customWidth="1"/>
    <col min="11" max="11" width="6.109375" style="1320" customWidth="1"/>
    <col min="12" max="12" width="7.21875" style="1320" customWidth="1"/>
    <col min="13" max="13" width="8.33203125" style="188" customWidth="1"/>
    <col min="14" max="14" width="7.88671875" style="188" customWidth="1"/>
    <col min="15" max="15" width="6" style="1320" customWidth="1"/>
    <col min="16" max="16" width="7.21875" style="1320" customWidth="1"/>
    <col min="17" max="17" width="7" style="1320" customWidth="1"/>
    <col min="18" max="18" width="5.33203125" style="1321" customWidth="1"/>
    <col min="19" max="19" width="6.44140625" style="1321" customWidth="1"/>
    <col min="20" max="20" width="0" style="188" hidden="1" customWidth="1"/>
    <col min="21" max="21" width="0.109375" style="188" customWidth="1"/>
    <col min="22" max="22" width="4.5546875" style="188" customWidth="1"/>
    <col min="23" max="28" width="8.88671875" style="188" hidden="1" customWidth="1"/>
    <col min="29" max="29" width="6.109375" style="1320" customWidth="1"/>
    <col min="30" max="51" width="8.88671875" style="188" hidden="1" customWidth="1"/>
    <col min="52" max="52" width="0.33203125" style="188" hidden="1" customWidth="1"/>
    <col min="53" max="53" width="14" style="188" customWidth="1"/>
    <col min="54" max="16384" width="8.88671875" style="188"/>
  </cols>
  <sheetData>
    <row r="1" spans="1:55" s="1303" customFormat="1" ht="24" customHeight="1" x14ac:dyDescent="0.15">
      <c r="A1" s="1301"/>
      <c r="B1" s="1833" t="s">
        <v>269</v>
      </c>
      <c r="C1" s="1833"/>
      <c r="D1" s="1833"/>
      <c r="E1" s="1833"/>
      <c r="F1" s="1301"/>
      <c r="G1" s="1301"/>
      <c r="H1" s="1301"/>
      <c r="I1" s="1301"/>
      <c r="J1" s="214"/>
      <c r="K1" s="214"/>
      <c r="L1" s="214"/>
      <c r="M1" s="1301"/>
      <c r="N1" s="1301"/>
      <c r="O1" s="214"/>
      <c r="P1" s="214"/>
      <c r="Q1" s="214"/>
      <c r="R1" s="1302"/>
      <c r="S1" s="1834" t="s">
        <v>276</v>
      </c>
      <c r="T1" s="1834"/>
      <c r="U1" s="1834"/>
      <c r="V1" s="1834"/>
      <c r="W1" s="1834"/>
      <c r="X1" s="1834"/>
      <c r="Y1" s="1834"/>
      <c r="Z1" s="1834"/>
      <c r="AA1" s="1834"/>
      <c r="AB1" s="1834"/>
      <c r="AC1" s="1834"/>
      <c r="AD1" s="1834"/>
      <c r="AE1" s="1834"/>
      <c r="AF1" s="1834"/>
      <c r="AG1" s="1834"/>
      <c r="AH1" s="1834"/>
      <c r="AI1" s="1834"/>
      <c r="AJ1" s="1834"/>
      <c r="AK1" s="1834"/>
      <c r="AL1" s="1834"/>
      <c r="AM1" s="1834"/>
      <c r="AN1" s="1834"/>
      <c r="AO1" s="1834"/>
      <c r="AP1" s="1834"/>
      <c r="AQ1" s="1834"/>
      <c r="AR1" s="1834"/>
      <c r="AS1" s="1834"/>
      <c r="AT1" s="1834"/>
      <c r="AU1" s="1834"/>
      <c r="AV1" s="1834"/>
      <c r="AW1" s="1834"/>
      <c r="AX1" s="1834"/>
      <c r="AY1" s="1834"/>
      <c r="AZ1" s="1834"/>
      <c r="BA1" s="1834"/>
    </row>
    <row r="2" spans="1:55" ht="24" customHeight="1" x14ac:dyDescent="0.15">
      <c r="A2" s="1830" t="s">
        <v>395</v>
      </c>
      <c r="B2" s="1801" t="s">
        <v>396</v>
      </c>
      <c r="C2" s="1801" t="s">
        <v>397</v>
      </c>
      <c r="D2" s="1801" t="s">
        <v>398</v>
      </c>
      <c r="E2" s="1801" t="s">
        <v>399</v>
      </c>
      <c r="F2" s="1801" t="s">
        <v>400</v>
      </c>
      <c r="G2" s="1801" t="s">
        <v>401</v>
      </c>
      <c r="H2" s="246"/>
      <c r="I2" s="1801" t="s">
        <v>402</v>
      </c>
      <c r="J2" s="1801" t="s">
        <v>405</v>
      </c>
      <c r="K2" s="1801" t="s">
        <v>406</v>
      </c>
      <c r="L2" s="1801" t="s">
        <v>407</v>
      </c>
      <c r="M2" s="1801" t="s">
        <v>408</v>
      </c>
      <c r="N2" s="1819"/>
      <c r="O2" s="1819"/>
      <c r="P2" s="1819"/>
      <c r="Q2" s="1819"/>
      <c r="R2" s="1801" t="s">
        <v>409</v>
      </c>
      <c r="S2" s="1801"/>
      <c r="T2" s="1801"/>
      <c r="U2" s="1801"/>
      <c r="V2" s="1801" t="s">
        <v>164</v>
      </c>
      <c r="W2" s="1831" t="s">
        <v>91</v>
      </c>
      <c r="X2" s="1831"/>
      <c r="Y2" s="1831"/>
      <c r="Z2" s="1831"/>
      <c r="AA2" s="1831"/>
      <c r="AB2" s="1831"/>
      <c r="AC2" s="1831"/>
      <c r="AD2" s="1801" t="s">
        <v>411</v>
      </c>
      <c r="AE2" s="1801"/>
      <c r="AF2" s="1801" t="s">
        <v>412</v>
      </c>
      <c r="AG2" s="1801"/>
      <c r="AH2" s="1801"/>
      <c r="AI2" s="1801"/>
      <c r="AJ2" s="1801"/>
      <c r="AK2" s="1819"/>
      <c r="AL2" s="1801" t="s">
        <v>413</v>
      </c>
      <c r="AM2" s="1819"/>
      <c r="AN2" s="1819"/>
      <c r="AO2" s="1819"/>
      <c r="AP2" s="1819"/>
      <c r="AQ2" s="1819"/>
      <c r="AR2" s="1819"/>
      <c r="AS2" s="1819"/>
      <c r="AT2" s="1819"/>
      <c r="AU2" s="1819"/>
      <c r="AV2" s="1819"/>
      <c r="AW2" s="1819"/>
      <c r="AX2" s="1819"/>
      <c r="AY2" s="1819"/>
      <c r="AZ2" s="1819"/>
      <c r="BA2" s="1801" t="s">
        <v>414</v>
      </c>
    </row>
    <row r="3" spans="1:55" ht="24" hidden="1" customHeight="1" x14ac:dyDescent="0.15">
      <c r="A3" s="1830"/>
      <c r="B3" s="1801"/>
      <c r="C3" s="1801"/>
      <c r="D3" s="1801"/>
      <c r="E3" s="1801"/>
      <c r="F3" s="1801"/>
      <c r="G3" s="1801"/>
      <c r="H3" s="246" t="s">
        <v>469</v>
      </c>
      <c r="I3" s="1801"/>
      <c r="J3" s="1801"/>
      <c r="K3" s="1801"/>
      <c r="L3" s="1801"/>
      <c r="M3" s="1801" t="s">
        <v>168</v>
      </c>
      <c r="N3" s="1819"/>
      <c r="O3" s="1801" t="s">
        <v>97</v>
      </c>
      <c r="P3" s="1801" t="s">
        <v>195</v>
      </c>
      <c r="Q3" s="1831" t="s">
        <v>143</v>
      </c>
      <c r="R3" s="1801" t="s">
        <v>472</v>
      </c>
      <c r="S3" s="1801" t="s">
        <v>473</v>
      </c>
      <c r="T3" s="1801" t="s">
        <v>474</v>
      </c>
      <c r="U3" s="1801" t="s">
        <v>475</v>
      </c>
      <c r="V3" s="1801"/>
      <c r="W3" s="1815"/>
      <c r="X3" s="1815"/>
      <c r="Y3" s="1815"/>
      <c r="Z3" s="1815"/>
      <c r="AA3" s="1815"/>
      <c r="AB3" s="1815"/>
      <c r="AC3" s="1815"/>
      <c r="AD3" s="1801" t="s">
        <v>476</v>
      </c>
      <c r="AE3" s="1801" t="s">
        <v>477</v>
      </c>
      <c r="AF3" s="1801" t="s">
        <v>478</v>
      </c>
      <c r="AG3" s="1801"/>
      <c r="AH3" s="1801" t="s">
        <v>479</v>
      </c>
      <c r="AI3" s="1819"/>
      <c r="AJ3" s="1819"/>
      <c r="AK3" s="1819" t="s">
        <v>480</v>
      </c>
      <c r="AL3" s="1801" t="s">
        <v>481</v>
      </c>
      <c r="AM3" s="1819"/>
      <c r="AN3" s="1819"/>
      <c r="AO3" s="1819"/>
      <c r="AP3" s="1819"/>
      <c r="AQ3" s="1801" t="s">
        <v>482</v>
      </c>
      <c r="AR3" s="1819"/>
      <c r="AS3" s="1819"/>
      <c r="AT3" s="1819"/>
      <c r="AU3" s="1819"/>
      <c r="AV3" s="1801" t="s">
        <v>167</v>
      </c>
      <c r="AW3" s="1819"/>
      <c r="AX3" s="1819"/>
      <c r="AY3" s="1819"/>
      <c r="AZ3" s="1819"/>
      <c r="BA3" s="1819"/>
    </row>
    <row r="4" spans="1:55" ht="24" hidden="1" customHeight="1" x14ac:dyDescent="0.15">
      <c r="A4" s="1830"/>
      <c r="B4" s="1801"/>
      <c r="C4" s="1801"/>
      <c r="D4" s="1801"/>
      <c r="E4" s="1801"/>
      <c r="F4" s="1801"/>
      <c r="G4" s="1801"/>
      <c r="H4" s="246"/>
      <c r="I4" s="1801"/>
      <c r="J4" s="1801"/>
      <c r="K4" s="1801"/>
      <c r="L4" s="1801"/>
      <c r="M4" s="246" t="s">
        <v>196</v>
      </c>
      <c r="N4" s="247" t="s">
        <v>197</v>
      </c>
      <c r="O4" s="1819"/>
      <c r="P4" s="1819"/>
      <c r="Q4" s="1832"/>
      <c r="R4" s="1801"/>
      <c r="S4" s="1801"/>
      <c r="T4" s="1801"/>
      <c r="U4" s="1801"/>
      <c r="V4" s="1801"/>
      <c r="W4" s="1816"/>
      <c r="X4" s="1816"/>
      <c r="Y4" s="1816"/>
      <c r="Z4" s="1816"/>
      <c r="AA4" s="1816"/>
      <c r="AB4" s="1816"/>
      <c r="AC4" s="1816"/>
      <c r="AD4" s="1801"/>
      <c r="AE4" s="1801"/>
      <c r="AF4" s="246" t="s">
        <v>170</v>
      </c>
      <c r="AG4" s="246" t="s">
        <v>171</v>
      </c>
      <c r="AH4" s="246" t="s">
        <v>170</v>
      </c>
      <c r="AI4" s="246" t="s">
        <v>172</v>
      </c>
      <c r="AJ4" s="246" t="s">
        <v>171</v>
      </c>
      <c r="AK4" s="1819"/>
      <c r="AL4" s="247" t="s">
        <v>173</v>
      </c>
      <c r="AM4" s="246" t="s">
        <v>174</v>
      </c>
      <c r="AN4" s="246" t="s">
        <v>143</v>
      </c>
      <c r="AO4" s="246" t="s">
        <v>175</v>
      </c>
      <c r="AP4" s="246" t="s">
        <v>176</v>
      </c>
      <c r="AQ4" s="246" t="s">
        <v>173</v>
      </c>
      <c r="AR4" s="246" t="s">
        <v>174</v>
      </c>
      <c r="AS4" s="246" t="s">
        <v>143</v>
      </c>
      <c r="AT4" s="246" t="s">
        <v>175</v>
      </c>
      <c r="AU4" s="246" t="s">
        <v>176</v>
      </c>
      <c r="AV4" s="246" t="s">
        <v>173</v>
      </c>
      <c r="AW4" s="246" t="s">
        <v>174</v>
      </c>
      <c r="AX4" s="246" t="s">
        <v>143</v>
      </c>
      <c r="AY4" s="246" t="s">
        <v>175</v>
      </c>
      <c r="AZ4" s="246" t="s">
        <v>176</v>
      </c>
      <c r="BA4" s="1819"/>
    </row>
    <row r="5" spans="1:55" s="1091" customFormat="1" ht="24" hidden="1" customHeight="1" x14ac:dyDescent="0.2">
      <c r="A5" s="1128"/>
      <c r="B5" s="1529" t="s">
        <v>48</v>
      </c>
      <c r="C5" s="240" t="s">
        <v>1</v>
      </c>
      <c r="D5" s="240"/>
      <c r="E5" s="545">
        <f>COUNTA(E7:E28,E30:E40,E42:E54,E56:E64,E66:E74,E76:E81,E83:E87,E89:E95,E97:E173,E175:E205,E207:E220,E222:E244,E246:E270,E272:E302,E304:E334,E336:E372,E374:E381)</f>
        <v>353</v>
      </c>
      <c r="F5" s="545"/>
      <c r="G5" s="545"/>
      <c r="H5" s="545"/>
      <c r="I5" s="545"/>
      <c r="J5" s="241">
        <f>SUM(J7:J28,J30:J40,J42:J54,J56:J64,J66:J74,J76:J81,J83:J87,J89:J95,J97:J173,J175:J205,J207:J220,J222:J244,J246:J270,J272:J302,J304:J334,J336:J372,J374:J381)</f>
        <v>10740296.629999999</v>
      </c>
      <c r="K5" s="241">
        <f t="shared" ref="K5:L5" si="0">SUM(K7:K28,K30:K40,K42:K54,K56:K64,K66:K74,K76:K81,K83:K87,K89:K95,K97:K173,K175:K205,K207:K220,K222:K244,K246:K270,K272:K302,K304:K334,K336:K372,K374:K381)</f>
        <v>389752.88</v>
      </c>
      <c r="L5" s="241">
        <f t="shared" si="0"/>
        <v>912531.58000000019</v>
      </c>
      <c r="M5" s="240"/>
      <c r="N5" s="236"/>
      <c r="O5" s="248"/>
      <c r="P5" s="248"/>
      <c r="Q5" s="248"/>
      <c r="R5" s="241"/>
      <c r="S5" s="241"/>
      <c r="T5" s="240"/>
      <c r="U5" s="240"/>
      <c r="V5" s="231"/>
      <c r="W5" s="240"/>
      <c r="X5" s="240"/>
      <c r="Y5" s="240"/>
      <c r="Z5" s="240"/>
      <c r="AA5" s="240"/>
      <c r="AB5" s="240"/>
      <c r="AC5" s="248"/>
      <c r="AD5" s="231"/>
      <c r="AE5" s="231"/>
      <c r="AF5" s="240"/>
      <c r="AG5" s="240"/>
      <c r="AH5" s="240"/>
      <c r="AI5" s="240"/>
      <c r="AJ5" s="240"/>
      <c r="AK5" s="236"/>
      <c r="AL5" s="236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36"/>
    </row>
    <row r="6" spans="1:55" s="1091" customFormat="1" ht="24" hidden="1" customHeight="1" x14ac:dyDescent="0.2">
      <c r="A6" s="1128"/>
      <c r="B6" s="1121" t="s">
        <v>56</v>
      </c>
      <c r="C6" s="240" t="s">
        <v>613</v>
      </c>
      <c r="D6" s="240"/>
      <c r="E6" s="545">
        <f>COUNTA(E7:E28)</f>
        <v>22</v>
      </c>
      <c r="F6" s="240"/>
      <c r="G6" s="240"/>
      <c r="H6" s="240"/>
      <c r="I6" s="240"/>
      <c r="J6" s="241">
        <f>SUM(J7:J28)</f>
        <v>283819</v>
      </c>
      <c r="K6" s="241">
        <f>SUM(K7:K28)</f>
        <v>62492.3</v>
      </c>
      <c r="L6" s="241">
        <f>SUM(L7:L28)</f>
        <v>169681</v>
      </c>
      <c r="M6" s="233"/>
      <c r="N6" s="236"/>
      <c r="O6" s="248"/>
      <c r="P6" s="248"/>
      <c r="Q6" s="248"/>
      <c r="R6" s="241"/>
      <c r="S6" s="241"/>
      <c r="T6" s="240"/>
      <c r="U6" s="240"/>
      <c r="V6" s="231"/>
      <c r="W6" s="240"/>
      <c r="X6" s="240"/>
      <c r="Y6" s="240"/>
      <c r="Z6" s="240"/>
      <c r="AA6" s="240"/>
      <c r="AB6" s="240"/>
      <c r="AC6" s="544"/>
      <c r="AD6" s="231"/>
      <c r="AE6" s="231"/>
      <c r="AF6" s="240"/>
      <c r="AG6" s="240"/>
      <c r="AH6" s="240"/>
      <c r="AI6" s="240"/>
      <c r="AJ6" s="240"/>
      <c r="AK6" s="236"/>
      <c r="AL6" s="236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36"/>
      <c r="BC6" s="1652" t="s">
        <v>20755</v>
      </c>
    </row>
    <row r="7" spans="1:55" s="333" customFormat="1" ht="24" hidden="1" customHeight="1" x14ac:dyDescent="0.2">
      <c r="A7" s="204" t="s">
        <v>156</v>
      </c>
      <c r="B7" s="158"/>
      <c r="C7" s="232" t="s">
        <v>670</v>
      </c>
      <c r="D7" s="232"/>
      <c r="E7" s="232" t="s">
        <v>961</v>
      </c>
      <c r="F7" s="232" t="s">
        <v>67</v>
      </c>
      <c r="G7" s="232"/>
      <c r="H7" s="142"/>
      <c r="I7" s="232" t="s">
        <v>16699</v>
      </c>
      <c r="J7" s="144">
        <v>6004</v>
      </c>
      <c r="K7" s="144">
        <v>1490</v>
      </c>
      <c r="L7" s="144">
        <v>1532</v>
      </c>
      <c r="M7" s="232" t="s">
        <v>310</v>
      </c>
      <c r="N7" s="232" t="s">
        <v>310</v>
      </c>
      <c r="O7" s="144">
        <v>65</v>
      </c>
      <c r="P7" s="144">
        <v>62</v>
      </c>
      <c r="Q7" s="144">
        <v>3728</v>
      </c>
      <c r="R7" s="144">
        <v>623</v>
      </c>
      <c r="S7" s="144">
        <v>2500</v>
      </c>
      <c r="T7" s="144"/>
      <c r="U7" s="144"/>
      <c r="V7" s="232">
        <v>1972</v>
      </c>
      <c r="W7" s="144"/>
      <c r="X7" s="144"/>
      <c r="Y7" s="144"/>
      <c r="Z7" s="144"/>
      <c r="AA7" s="144"/>
      <c r="AB7" s="144"/>
      <c r="AC7" s="144"/>
      <c r="AD7" s="232"/>
      <c r="AE7" s="232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C7" s="1652" t="s">
        <v>20756</v>
      </c>
    </row>
    <row r="8" spans="1:55" s="333" customFormat="1" ht="24" hidden="1" customHeight="1" x14ac:dyDescent="0.2">
      <c r="A8" s="204"/>
      <c r="B8" s="158"/>
      <c r="C8" s="148" t="s">
        <v>8568</v>
      </c>
      <c r="D8" s="148"/>
      <c r="E8" s="149" t="s">
        <v>11885</v>
      </c>
      <c r="F8" s="148" t="s">
        <v>8568</v>
      </c>
      <c r="G8" s="148"/>
      <c r="H8" s="148"/>
      <c r="I8" s="148" t="s">
        <v>8585</v>
      </c>
      <c r="J8" s="144">
        <v>7002</v>
      </c>
      <c r="K8" s="144">
        <v>7002</v>
      </c>
      <c r="L8" s="144">
        <v>7002</v>
      </c>
      <c r="M8" s="258" t="s">
        <v>310</v>
      </c>
      <c r="N8" s="299" t="s">
        <v>330</v>
      </c>
      <c r="O8" s="301">
        <v>87</v>
      </c>
      <c r="P8" s="301"/>
      <c r="Q8" s="301">
        <v>7002</v>
      </c>
      <c r="R8" s="144"/>
      <c r="S8" s="144"/>
      <c r="T8" s="148"/>
      <c r="U8" s="148"/>
      <c r="V8" s="232">
        <v>2015</v>
      </c>
      <c r="W8" s="148"/>
      <c r="X8" s="148"/>
      <c r="Y8" s="148"/>
      <c r="Z8" s="148"/>
      <c r="AA8" s="148"/>
      <c r="AB8" s="148"/>
      <c r="AC8" s="1304"/>
      <c r="AD8" s="232"/>
      <c r="AE8" s="232"/>
      <c r="AF8" s="148"/>
      <c r="AG8" s="148"/>
      <c r="AH8" s="148"/>
      <c r="AI8" s="148"/>
      <c r="AJ8" s="148"/>
      <c r="AK8" s="299"/>
      <c r="AL8" s="299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299"/>
      <c r="BC8" s="1652" t="s">
        <v>20757</v>
      </c>
    </row>
    <row r="9" spans="1:55" s="333" customFormat="1" ht="24" hidden="1" customHeight="1" x14ac:dyDescent="0.2">
      <c r="A9" s="178" t="s">
        <v>93</v>
      </c>
      <c r="B9" s="158"/>
      <c r="C9" s="299" t="s">
        <v>962</v>
      </c>
      <c r="D9" s="299" t="s">
        <v>1007</v>
      </c>
      <c r="E9" s="299" t="s">
        <v>963</v>
      </c>
      <c r="F9" s="232" t="s">
        <v>67</v>
      </c>
      <c r="G9" s="299"/>
      <c r="H9" s="299" t="s">
        <v>964</v>
      </c>
      <c r="I9" s="232" t="s">
        <v>619</v>
      </c>
      <c r="J9" s="301">
        <v>29036</v>
      </c>
      <c r="K9" s="301">
        <v>334</v>
      </c>
      <c r="L9" s="301">
        <v>465</v>
      </c>
      <c r="M9" s="299" t="s">
        <v>310</v>
      </c>
      <c r="N9" s="299" t="s">
        <v>310</v>
      </c>
      <c r="O9" s="301">
        <v>120</v>
      </c>
      <c r="P9" s="301">
        <v>96</v>
      </c>
      <c r="Q9" s="301">
        <v>17330</v>
      </c>
      <c r="R9" s="301">
        <v>700</v>
      </c>
      <c r="S9" s="301">
        <v>1000</v>
      </c>
      <c r="T9" s="301"/>
      <c r="U9" s="301"/>
      <c r="V9" s="299">
        <v>2008</v>
      </c>
      <c r="W9" s="301"/>
      <c r="X9" s="301"/>
      <c r="Y9" s="301"/>
      <c r="Z9" s="301"/>
      <c r="AA9" s="301"/>
      <c r="AB9" s="301"/>
      <c r="AC9" s="301">
        <v>9300</v>
      </c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  <c r="AU9" s="299"/>
      <c r="AV9" s="299"/>
      <c r="AW9" s="299"/>
      <c r="AX9" s="299"/>
      <c r="AY9" s="299"/>
      <c r="AZ9" s="299"/>
      <c r="BA9" s="148"/>
      <c r="BC9" s="1652" t="s">
        <v>20758</v>
      </c>
    </row>
    <row r="10" spans="1:55" s="333" customFormat="1" ht="24" hidden="1" customHeight="1" x14ac:dyDescent="0.2">
      <c r="A10" s="178"/>
      <c r="B10" s="158"/>
      <c r="C10" s="299" t="s">
        <v>8561</v>
      </c>
      <c r="D10" s="299" t="s">
        <v>11814</v>
      </c>
      <c r="E10" s="299" t="s">
        <v>8569</v>
      </c>
      <c r="F10" s="232" t="s">
        <v>8570</v>
      </c>
      <c r="G10" s="299"/>
      <c r="H10" s="299"/>
      <c r="I10" s="232" t="s">
        <v>8571</v>
      </c>
      <c r="J10" s="301">
        <v>5194</v>
      </c>
      <c r="K10" s="301"/>
      <c r="L10" s="301">
        <v>5194</v>
      </c>
      <c r="M10" s="299" t="s">
        <v>310</v>
      </c>
      <c r="N10" s="299" t="s">
        <v>310</v>
      </c>
      <c r="O10" s="301">
        <v>84</v>
      </c>
      <c r="P10" s="301">
        <v>71</v>
      </c>
      <c r="Q10" s="301">
        <v>5194</v>
      </c>
      <c r="R10" s="301"/>
      <c r="S10" s="301"/>
      <c r="T10" s="301"/>
      <c r="U10" s="301"/>
      <c r="V10" s="299">
        <v>2017</v>
      </c>
      <c r="W10" s="301"/>
      <c r="X10" s="301"/>
      <c r="Y10" s="301"/>
      <c r="Z10" s="301"/>
      <c r="AA10" s="301"/>
      <c r="AB10" s="301"/>
      <c r="AC10" s="301">
        <v>878</v>
      </c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99"/>
      <c r="AS10" s="299"/>
      <c r="AT10" s="299"/>
      <c r="AU10" s="299"/>
      <c r="AV10" s="299"/>
      <c r="AW10" s="299"/>
      <c r="AX10" s="299"/>
      <c r="AY10" s="299"/>
      <c r="AZ10" s="299"/>
      <c r="BA10" s="148"/>
      <c r="BC10" s="1652" t="s">
        <v>20759</v>
      </c>
    </row>
    <row r="11" spans="1:55" s="333" customFormat="1" ht="24" hidden="1" customHeight="1" x14ac:dyDescent="0.2">
      <c r="A11" s="178"/>
      <c r="B11" s="158"/>
      <c r="C11" s="299" t="s">
        <v>345</v>
      </c>
      <c r="D11" s="299"/>
      <c r="E11" s="299" t="s">
        <v>15317</v>
      </c>
      <c r="F11" s="232" t="s">
        <v>67</v>
      </c>
      <c r="G11" s="299"/>
      <c r="H11" s="299"/>
      <c r="I11" s="232" t="s">
        <v>11886</v>
      </c>
      <c r="J11" s="301">
        <v>5400</v>
      </c>
      <c r="K11" s="301"/>
      <c r="L11" s="301"/>
      <c r="M11" s="299" t="s">
        <v>310</v>
      </c>
      <c r="N11" s="299" t="s">
        <v>310</v>
      </c>
      <c r="O11" s="301">
        <v>76</v>
      </c>
      <c r="P11" s="301">
        <v>71</v>
      </c>
      <c r="Q11" s="301">
        <v>5400</v>
      </c>
      <c r="R11" s="301">
        <v>150</v>
      </c>
      <c r="S11" s="301"/>
      <c r="T11" s="301"/>
      <c r="U11" s="301"/>
      <c r="V11" s="299">
        <v>2009</v>
      </c>
      <c r="W11" s="301"/>
      <c r="X11" s="301"/>
      <c r="Y11" s="301"/>
      <c r="Z11" s="301"/>
      <c r="AA11" s="301"/>
      <c r="AB11" s="301"/>
      <c r="AC11" s="301">
        <v>1500</v>
      </c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  <c r="AY11" s="299"/>
      <c r="AZ11" s="299"/>
      <c r="BA11" s="148" t="s">
        <v>346</v>
      </c>
      <c r="BC11" s="1652" t="s">
        <v>20761</v>
      </c>
    </row>
    <row r="12" spans="1:55" s="333" customFormat="1" ht="24" hidden="1" customHeight="1" x14ac:dyDescent="0.2">
      <c r="A12" s="178"/>
      <c r="B12" s="158"/>
      <c r="C12" s="232" t="s">
        <v>345</v>
      </c>
      <c r="D12" s="232"/>
      <c r="E12" s="232" t="s">
        <v>11887</v>
      </c>
      <c r="F12" s="232" t="s">
        <v>11888</v>
      </c>
      <c r="G12" s="232"/>
      <c r="H12" s="142"/>
      <c r="I12" s="232" t="s">
        <v>345</v>
      </c>
      <c r="J12" s="144">
        <v>9800</v>
      </c>
      <c r="K12" s="144"/>
      <c r="L12" s="144"/>
      <c r="M12" s="232" t="s">
        <v>310</v>
      </c>
      <c r="N12" s="232" t="s">
        <v>310</v>
      </c>
      <c r="O12" s="144">
        <v>102</v>
      </c>
      <c r="P12" s="144">
        <v>84.5</v>
      </c>
      <c r="Q12" s="144">
        <v>9800</v>
      </c>
      <c r="R12" s="144">
        <v>90</v>
      </c>
      <c r="S12" s="144"/>
      <c r="T12" s="144"/>
      <c r="U12" s="144"/>
      <c r="V12" s="232">
        <v>2016</v>
      </c>
      <c r="W12" s="144"/>
      <c r="X12" s="144"/>
      <c r="Y12" s="144"/>
      <c r="Z12" s="144"/>
      <c r="AA12" s="144"/>
      <c r="AB12" s="144"/>
      <c r="AC12" s="144">
        <v>1650</v>
      </c>
      <c r="AD12" s="232"/>
      <c r="AE12" s="232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C12" s="1652" t="s">
        <v>20760</v>
      </c>
    </row>
    <row r="13" spans="1:55" s="333" customFormat="1" ht="24" hidden="1" customHeight="1" x14ac:dyDescent="0.2">
      <c r="A13" s="178"/>
      <c r="B13" s="158"/>
      <c r="C13" s="232" t="s">
        <v>16633</v>
      </c>
      <c r="D13" s="232"/>
      <c r="E13" s="261" t="s">
        <v>16634</v>
      </c>
      <c r="F13" s="232" t="s">
        <v>16629</v>
      </c>
      <c r="G13" s="232"/>
      <c r="H13" s="142"/>
      <c r="I13" s="232" t="s">
        <v>16635</v>
      </c>
      <c r="J13" s="144">
        <v>8482</v>
      </c>
      <c r="K13" s="144"/>
      <c r="L13" s="144"/>
      <c r="M13" s="232" t="s">
        <v>16636</v>
      </c>
      <c r="N13" s="232" t="s">
        <v>16637</v>
      </c>
      <c r="O13" s="144">
        <v>97</v>
      </c>
      <c r="P13" s="144">
        <v>78</v>
      </c>
      <c r="Q13" s="144">
        <v>8482</v>
      </c>
      <c r="R13" s="144"/>
      <c r="S13" s="144"/>
      <c r="T13" s="144"/>
      <c r="U13" s="144"/>
      <c r="V13" s="232">
        <v>2022</v>
      </c>
      <c r="W13" s="144"/>
      <c r="X13" s="144"/>
      <c r="Y13" s="144"/>
      <c r="Z13" s="144"/>
      <c r="AA13" s="144"/>
      <c r="AB13" s="144"/>
      <c r="AC13" s="144"/>
      <c r="AD13" s="232"/>
      <c r="AE13" s="232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 t="s">
        <v>16714</v>
      </c>
      <c r="BC13" s="1652" t="s">
        <v>20762</v>
      </c>
    </row>
    <row r="14" spans="1:55" s="333" customFormat="1" ht="24" hidden="1" customHeight="1" x14ac:dyDescent="0.2">
      <c r="A14" s="178"/>
      <c r="B14" s="158"/>
      <c r="C14" s="232" t="s">
        <v>965</v>
      </c>
      <c r="D14" s="232"/>
      <c r="E14" s="232" t="s">
        <v>14183</v>
      </c>
      <c r="F14" s="232" t="s">
        <v>67</v>
      </c>
      <c r="G14" s="232"/>
      <c r="H14" s="142"/>
      <c r="I14" s="232" t="s">
        <v>16689</v>
      </c>
      <c r="J14" s="144">
        <v>2475</v>
      </c>
      <c r="K14" s="144"/>
      <c r="L14" s="144"/>
      <c r="M14" s="232" t="s">
        <v>330</v>
      </c>
      <c r="N14" s="232" t="s">
        <v>330</v>
      </c>
      <c r="O14" s="144"/>
      <c r="P14" s="144"/>
      <c r="Q14" s="144">
        <v>2475</v>
      </c>
      <c r="R14" s="144"/>
      <c r="S14" s="144"/>
      <c r="T14" s="144"/>
      <c r="U14" s="144"/>
      <c r="V14" s="232">
        <v>2001</v>
      </c>
      <c r="W14" s="144"/>
      <c r="X14" s="144"/>
      <c r="Y14" s="144"/>
      <c r="Z14" s="144"/>
      <c r="AA14" s="144"/>
      <c r="AB14" s="144"/>
      <c r="AC14" s="144"/>
      <c r="AD14" s="232"/>
      <c r="AE14" s="232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C14" s="1652" t="s">
        <v>20763</v>
      </c>
    </row>
    <row r="15" spans="1:55" s="333" customFormat="1" ht="24" hidden="1" customHeight="1" x14ac:dyDescent="0.2">
      <c r="A15" s="178"/>
      <c r="B15" s="158"/>
      <c r="C15" s="299" t="s">
        <v>965</v>
      </c>
      <c r="D15" s="299"/>
      <c r="E15" s="299" t="s">
        <v>15318</v>
      </c>
      <c r="F15" s="299" t="s">
        <v>67</v>
      </c>
      <c r="G15" s="299"/>
      <c r="H15" s="299"/>
      <c r="I15" s="232" t="s">
        <v>16689</v>
      </c>
      <c r="J15" s="301">
        <v>19090</v>
      </c>
      <c r="K15" s="301">
        <v>40.299999999999997</v>
      </c>
      <c r="L15" s="301"/>
      <c r="M15" s="299" t="s">
        <v>154</v>
      </c>
      <c r="N15" s="299" t="s">
        <v>154</v>
      </c>
      <c r="O15" s="301">
        <v>122</v>
      </c>
      <c r="P15" s="301">
        <v>98</v>
      </c>
      <c r="Q15" s="301">
        <v>19090</v>
      </c>
      <c r="R15" s="301"/>
      <c r="S15" s="301"/>
      <c r="T15" s="301"/>
      <c r="U15" s="301"/>
      <c r="V15" s="299">
        <v>2008</v>
      </c>
      <c r="W15" s="301"/>
      <c r="X15" s="301"/>
      <c r="Y15" s="301"/>
      <c r="Z15" s="301"/>
      <c r="AA15" s="301"/>
      <c r="AB15" s="301"/>
      <c r="AC15" s="301">
        <v>1700</v>
      </c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  <c r="AV15" s="299"/>
      <c r="AW15" s="299"/>
      <c r="AX15" s="299"/>
      <c r="AY15" s="299"/>
      <c r="AZ15" s="299"/>
      <c r="BA15" s="299"/>
      <c r="BC15" s="1652" t="s">
        <v>20764</v>
      </c>
    </row>
    <row r="16" spans="1:55" s="333" customFormat="1" ht="24" hidden="1" customHeight="1" x14ac:dyDescent="0.2">
      <c r="A16" s="178"/>
      <c r="B16" s="158"/>
      <c r="C16" s="299" t="s">
        <v>614</v>
      </c>
      <c r="D16" s="299" t="s">
        <v>615</v>
      </c>
      <c r="E16" s="299" t="s">
        <v>966</v>
      </c>
      <c r="F16" s="299" t="s">
        <v>67</v>
      </c>
      <c r="G16" s="299" t="s">
        <v>617</v>
      </c>
      <c r="H16" s="299" t="s">
        <v>618</v>
      </c>
      <c r="I16" s="299" t="s">
        <v>619</v>
      </c>
      <c r="J16" s="301">
        <v>16233</v>
      </c>
      <c r="K16" s="301">
        <v>3559</v>
      </c>
      <c r="L16" s="301">
        <v>19114</v>
      </c>
      <c r="M16" s="299" t="s">
        <v>310</v>
      </c>
      <c r="N16" s="299" t="s">
        <v>310</v>
      </c>
      <c r="O16" s="301">
        <v>120</v>
      </c>
      <c r="P16" s="301">
        <v>98</v>
      </c>
      <c r="Q16" s="301">
        <v>12674</v>
      </c>
      <c r="R16" s="301">
        <v>10600</v>
      </c>
      <c r="S16" s="301">
        <v>16000</v>
      </c>
      <c r="T16" s="301" t="s">
        <v>185</v>
      </c>
      <c r="U16" s="301"/>
      <c r="V16" s="299">
        <v>1989</v>
      </c>
      <c r="W16" s="301">
        <v>8099</v>
      </c>
      <c r="X16" s="301"/>
      <c r="Y16" s="301"/>
      <c r="Z16" s="301"/>
      <c r="AA16" s="301"/>
      <c r="AB16" s="301"/>
      <c r="AC16" s="301">
        <v>7900</v>
      </c>
      <c r="AD16" s="299" t="s">
        <v>620</v>
      </c>
      <c r="AE16" s="299"/>
      <c r="AF16" s="299" t="s">
        <v>621</v>
      </c>
      <c r="AG16" s="299"/>
      <c r="AH16" s="299" t="s">
        <v>628</v>
      </c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148"/>
      <c r="BC16" s="1652" t="s">
        <v>20765</v>
      </c>
    </row>
    <row r="17" spans="1:55" s="333" customFormat="1" ht="24" hidden="1" customHeight="1" x14ac:dyDescent="0.2">
      <c r="A17" s="178"/>
      <c r="B17" s="158"/>
      <c r="C17" s="232" t="s">
        <v>614</v>
      </c>
      <c r="D17" s="232"/>
      <c r="E17" s="232" t="s">
        <v>967</v>
      </c>
      <c r="F17" s="232" t="s">
        <v>67</v>
      </c>
      <c r="G17" s="232"/>
      <c r="H17" s="142" t="s">
        <v>964</v>
      </c>
      <c r="I17" s="232" t="s">
        <v>619</v>
      </c>
      <c r="J17" s="144">
        <v>18947</v>
      </c>
      <c r="K17" s="144">
        <v>206</v>
      </c>
      <c r="L17" s="144">
        <v>289</v>
      </c>
      <c r="M17" s="232" t="s">
        <v>310</v>
      </c>
      <c r="N17" s="232" t="s">
        <v>310</v>
      </c>
      <c r="O17" s="144">
        <v>120</v>
      </c>
      <c r="P17" s="144">
        <v>96</v>
      </c>
      <c r="Q17" s="144">
        <v>19300</v>
      </c>
      <c r="R17" s="144">
        <v>300</v>
      </c>
      <c r="S17" s="144">
        <v>1000</v>
      </c>
      <c r="T17" s="144"/>
      <c r="U17" s="144"/>
      <c r="V17" s="232">
        <v>2008</v>
      </c>
      <c r="W17" s="144"/>
      <c r="X17" s="144"/>
      <c r="Y17" s="144"/>
      <c r="Z17" s="144"/>
      <c r="AA17" s="144"/>
      <c r="AB17" s="144"/>
      <c r="AC17" s="144">
        <v>500</v>
      </c>
      <c r="AD17" s="232"/>
      <c r="AE17" s="232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299"/>
      <c r="BC17" s="1652" t="s">
        <v>20766</v>
      </c>
    </row>
    <row r="18" spans="1:55" s="333" customFormat="1" ht="24" hidden="1" customHeight="1" x14ac:dyDescent="0.2">
      <c r="A18" s="178"/>
      <c r="B18" s="158"/>
      <c r="C18" s="299" t="s">
        <v>614</v>
      </c>
      <c r="D18" s="299"/>
      <c r="E18" s="299" t="s">
        <v>14409</v>
      </c>
      <c r="F18" s="232" t="s">
        <v>614</v>
      </c>
      <c r="G18" s="299"/>
      <c r="H18" s="299"/>
      <c r="I18" s="232" t="s">
        <v>614</v>
      </c>
      <c r="J18" s="301">
        <v>30000</v>
      </c>
      <c r="K18" s="301"/>
      <c r="L18" s="301"/>
      <c r="M18" s="299" t="s">
        <v>330</v>
      </c>
      <c r="N18" s="299" t="s">
        <v>330</v>
      </c>
      <c r="O18" s="301">
        <v>120</v>
      </c>
      <c r="P18" s="301">
        <v>96</v>
      </c>
      <c r="Q18" s="301">
        <v>26240</v>
      </c>
      <c r="R18" s="301"/>
      <c r="S18" s="1305"/>
      <c r="T18" s="1306"/>
      <c r="U18" s="1306"/>
      <c r="V18" s="1292" t="s">
        <v>14184</v>
      </c>
      <c r="W18" s="1306"/>
      <c r="X18" s="1306"/>
      <c r="Y18" s="1306"/>
      <c r="Z18" s="1306"/>
      <c r="AA18" s="1306"/>
      <c r="AB18" s="1306"/>
      <c r="AC18" s="1307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  <c r="AV18" s="299"/>
      <c r="AW18" s="299"/>
      <c r="AX18" s="299"/>
      <c r="AY18" s="299"/>
      <c r="AZ18" s="299"/>
      <c r="BA18" s="148"/>
      <c r="BC18" s="1652" t="s">
        <v>20767</v>
      </c>
    </row>
    <row r="19" spans="1:55" s="333" customFormat="1" ht="24" hidden="1" customHeight="1" x14ac:dyDescent="0.2">
      <c r="A19" s="178"/>
      <c r="B19" s="158"/>
      <c r="C19" s="299" t="s">
        <v>8564</v>
      </c>
      <c r="D19" s="299" t="s">
        <v>11857</v>
      </c>
      <c r="E19" s="299" t="s">
        <v>11889</v>
      </c>
      <c r="F19" s="232" t="s">
        <v>67</v>
      </c>
      <c r="G19" s="299"/>
      <c r="H19" s="299"/>
      <c r="I19" s="232" t="s">
        <v>8567</v>
      </c>
      <c r="J19" s="301">
        <v>58992</v>
      </c>
      <c r="K19" s="301">
        <v>29120</v>
      </c>
      <c r="L19" s="301">
        <v>83623</v>
      </c>
      <c r="M19" s="299" t="s">
        <v>310</v>
      </c>
      <c r="N19" s="299" t="s">
        <v>310</v>
      </c>
      <c r="O19" s="301">
        <v>122</v>
      </c>
      <c r="P19" s="301">
        <v>99</v>
      </c>
      <c r="Q19" s="301">
        <v>12447</v>
      </c>
      <c r="R19" s="301">
        <v>16744</v>
      </c>
      <c r="S19" s="301">
        <v>16744</v>
      </c>
      <c r="T19" s="301"/>
      <c r="U19" s="301"/>
      <c r="V19" s="299">
        <v>2015</v>
      </c>
      <c r="W19" s="301"/>
      <c r="X19" s="301"/>
      <c r="Y19" s="301"/>
      <c r="Z19" s="301"/>
      <c r="AA19" s="301"/>
      <c r="AB19" s="301"/>
      <c r="AC19" s="301">
        <v>194800</v>
      </c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  <c r="AV19" s="299"/>
      <c r="AW19" s="299"/>
      <c r="AX19" s="299"/>
      <c r="AY19" s="299"/>
      <c r="AZ19" s="299"/>
      <c r="BA19" s="148"/>
      <c r="BC19" s="1652" t="s">
        <v>20768</v>
      </c>
    </row>
    <row r="20" spans="1:55" s="333" customFormat="1" ht="24" hidden="1" customHeight="1" x14ac:dyDescent="0.2">
      <c r="A20" s="178"/>
      <c r="B20" s="158"/>
      <c r="C20" s="1430" t="s">
        <v>8564</v>
      </c>
      <c r="D20" s="1430"/>
      <c r="E20" s="1430" t="s">
        <v>16587</v>
      </c>
      <c r="F20" s="261" t="s">
        <v>16588</v>
      </c>
      <c r="G20" s="1430"/>
      <c r="H20" s="1430"/>
      <c r="I20" s="261" t="s">
        <v>16589</v>
      </c>
      <c r="J20" s="1424">
        <v>4125</v>
      </c>
      <c r="K20" s="1424"/>
      <c r="L20" s="1424">
        <v>4125</v>
      </c>
      <c r="M20" s="1430" t="s">
        <v>330</v>
      </c>
      <c r="N20" s="1430" t="s">
        <v>330</v>
      </c>
      <c r="O20" s="1424"/>
      <c r="P20" s="1424"/>
      <c r="Q20" s="1424">
        <v>4125</v>
      </c>
      <c r="R20" s="1424"/>
      <c r="S20" s="1424"/>
      <c r="T20" s="1424"/>
      <c r="U20" s="1424"/>
      <c r="V20" s="1430">
        <v>2019</v>
      </c>
      <c r="W20" s="1424"/>
      <c r="X20" s="1424"/>
      <c r="Y20" s="1424"/>
      <c r="Z20" s="1424"/>
      <c r="AA20" s="1424"/>
      <c r="AB20" s="1424"/>
      <c r="AC20" s="1424">
        <v>1500</v>
      </c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299"/>
      <c r="BA20" s="148" t="s">
        <v>16715</v>
      </c>
      <c r="BC20" s="1653" t="s">
        <v>20769</v>
      </c>
    </row>
    <row r="21" spans="1:55" s="333" customFormat="1" ht="24" hidden="1" customHeight="1" x14ac:dyDescent="0.2">
      <c r="A21" s="178"/>
      <c r="B21" s="158"/>
      <c r="C21" s="299" t="s">
        <v>312</v>
      </c>
      <c r="D21" s="299"/>
      <c r="E21" s="299" t="s">
        <v>14185</v>
      </c>
      <c r="F21" s="232" t="s">
        <v>312</v>
      </c>
      <c r="G21" s="299"/>
      <c r="H21" s="299"/>
      <c r="I21" s="232" t="s">
        <v>8948</v>
      </c>
      <c r="J21" s="301">
        <v>8374</v>
      </c>
      <c r="K21" s="301"/>
      <c r="L21" s="301"/>
      <c r="M21" s="299" t="s">
        <v>330</v>
      </c>
      <c r="N21" s="1308" t="s">
        <v>330</v>
      </c>
      <c r="O21" s="299">
        <v>103</v>
      </c>
      <c r="P21" s="301">
        <v>83</v>
      </c>
      <c r="Q21" s="301">
        <v>8374</v>
      </c>
      <c r="R21" s="301"/>
      <c r="S21" s="301"/>
      <c r="T21" s="301"/>
      <c r="U21" s="301"/>
      <c r="V21" s="299">
        <v>2019</v>
      </c>
      <c r="W21" s="301"/>
      <c r="X21" s="301"/>
      <c r="Y21" s="301"/>
      <c r="Z21" s="301"/>
      <c r="AA21" s="301"/>
      <c r="AB21" s="301"/>
      <c r="AC21" s="301">
        <v>650</v>
      </c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  <c r="AV21" s="299"/>
      <c r="AW21" s="299"/>
      <c r="AX21" s="299"/>
      <c r="AY21" s="299"/>
      <c r="AZ21" s="299"/>
      <c r="BA21" s="148"/>
      <c r="BC21" s="1653" t="s">
        <v>20770</v>
      </c>
    </row>
    <row r="22" spans="1:55" s="333" customFormat="1" ht="24" hidden="1" customHeight="1" x14ac:dyDescent="0.2">
      <c r="A22" s="178"/>
      <c r="B22" s="158"/>
      <c r="C22" s="299" t="s">
        <v>312</v>
      </c>
      <c r="D22" s="299"/>
      <c r="E22" s="299" t="s">
        <v>14186</v>
      </c>
      <c r="F22" s="232" t="s">
        <v>312</v>
      </c>
      <c r="G22" s="299"/>
      <c r="H22" s="299"/>
      <c r="I22" s="232" t="s">
        <v>8948</v>
      </c>
      <c r="J22" s="301">
        <v>5425</v>
      </c>
      <c r="K22" s="301"/>
      <c r="L22" s="301"/>
      <c r="M22" s="299" t="s">
        <v>330</v>
      </c>
      <c r="N22" s="1309" t="s">
        <v>330</v>
      </c>
      <c r="O22" s="299">
        <v>75</v>
      </c>
      <c r="P22" s="301">
        <v>70</v>
      </c>
      <c r="Q22" s="301">
        <v>5425</v>
      </c>
      <c r="R22" s="301"/>
      <c r="S22" s="301"/>
      <c r="T22" s="301"/>
      <c r="U22" s="301"/>
      <c r="V22" s="299">
        <v>2019</v>
      </c>
      <c r="W22" s="301"/>
      <c r="X22" s="301"/>
      <c r="Y22" s="301"/>
      <c r="Z22" s="301"/>
      <c r="AA22" s="301"/>
      <c r="AB22" s="301"/>
      <c r="AC22" s="301">
        <v>650</v>
      </c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148"/>
    </row>
    <row r="23" spans="1:55" s="333" customFormat="1" ht="24" hidden="1" customHeight="1" x14ac:dyDescent="0.2">
      <c r="A23" s="178" t="s">
        <v>336</v>
      </c>
      <c r="B23" s="158"/>
      <c r="C23" s="299" t="s">
        <v>8641</v>
      </c>
      <c r="D23" s="299"/>
      <c r="E23" s="299" t="s">
        <v>15319</v>
      </c>
      <c r="F23" s="232" t="s">
        <v>8641</v>
      </c>
      <c r="G23" s="299"/>
      <c r="H23" s="299"/>
      <c r="I23" s="232" t="s">
        <v>8641</v>
      </c>
      <c r="J23" s="301">
        <v>9300</v>
      </c>
      <c r="K23" s="301"/>
      <c r="L23" s="301"/>
      <c r="M23" s="299" t="s">
        <v>310</v>
      </c>
      <c r="N23" s="299" t="s">
        <v>310</v>
      </c>
      <c r="O23" s="301">
        <v>100</v>
      </c>
      <c r="P23" s="301">
        <v>93</v>
      </c>
      <c r="Q23" s="301">
        <v>9300</v>
      </c>
      <c r="R23" s="301"/>
      <c r="S23" s="301"/>
      <c r="T23" s="301"/>
      <c r="U23" s="301"/>
      <c r="V23" s="299">
        <v>2021</v>
      </c>
      <c r="W23" s="301"/>
      <c r="X23" s="301"/>
      <c r="Y23" s="301"/>
      <c r="Z23" s="301"/>
      <c r="AA23" s="301"/>
      <c r="AB23" s="301"/>
      <c r="AC23" s="301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  <c r="AU23" s="299"/>
      <c r="AV23" s="299"/>
      <c r="AW23" s="299"/>
      <c r="AX23" s="299"/>
      <c r="AY23" s="299"/>
      <c r="AZ23" s="299"/>
      <c r="BA23" s="148"/>
    </row>
    <row r="24" spans="1:55" s="333" customFormat="1" ht="24" hidden="1" customHeight="1" x14ac:dyDescent="0.2">
      <c r="A24" s="204"/>
      <c r="B24" s="158"/>
      <c r="C24" s="232" t="s">
        <v>623</v>
      </c>
      <c r="D24" s="232" t="s">
        <v>969</v>
      </c>
      <c r="E24" s="232" t="s">
        <v>970</v>
      </c>
      <c r="F24" s="232" t="s">
        <v>67</v>
      </c>
      <c r="G24" s="232" t="s">
        <v>617</v>
      </c>
      <c r="H24" s="142" t="s">
        <v>618</v>
      </c>
      <c r="I24" s="232" t="s">
        <v>14410</v>
      </c>
      <c r="J24" s="144"/>
      <c r="K24" s="144">
        <v>20741</v>
      </c>
      <c r="L24" s="144">
        <v>45312</v>
      </c>
      <c r="M24" s="232" t="s">
        <v>154</v>
      </c>
      <c r="N24" s="232" t="s">
        <v>154</v>
      </c>
      <c r="O24" s="144">
        <v>125</v>
      </c>
      <c r="P24" s="144">
        <v>100</v>
      </c>
      <c r="Q24" s="144">
        <v>13918</v>
      </c>
      <c r="R24" s="144">
        <v>24278</v>
      </c>
      <c r="S24" s="144">
        <v>25000</v>
      </c>
      <c r="T24" s="144" t="s">
        <v>499</v>
      </c>
      <c r="U24" s="144"/>
      <c r="V24" s="232">
        <v>1982</v>
      </c>
      <c r="W24" s="144">
        <v>12600</v>
      </c>
      <c r="X24" s="144"/>
      <c r="Y24" s="144"/>
      <c r="Z24" s="144"/>
      <c r="AA24" s="144"/>
      <c r="AB24" s="144"/>
      <c r="AC24" s="144">
        <v>12600</v>
      </c>
      <c r="AD24" s="232" t="s">
        <v>971</v>
      </c>
      <c r="AE24" s="232"/>
      <c r="AF24" s="148" t="s">
        <v>621</v>
      </c>
      <c r="AG24" s="148"/>
      <c r="AH24" s="148" t="s">
        <v>628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</row>
    <row r="25" spans="1:55" s="333" customFormat="1" ht="24" hidden="1" customHeight="1" x14ac:dyDescent="0.2">
      <c r="A25" s="178"/>
      <c r="B25" s="158"/>
      <c r="C25" s="232" t="s">
        <v>623</v>
      </c>
      <c r="D25" s="232"/>
      <c r="E25" s="232" t="s">
        <v>972</v>
      </c>
      <c r="F25" s="232" t="s">
        <v>623</v>
      </c>
      <c r="G25" s="232"/>
      <c r="H25" s="142"/>
      <c r="I25" s="232" t="s">
        <v>623</v>
      </c>
      <c r="J25" s="144">
        <v>4450</v>
      </c>
      <c r="K25" s="144"/>
      <c r="L25" s="144">
        <v>3025</v>
      </c>
      <c r="M25" s="232" t="s">
        <v>310</v>
      </c>
      <c r="N25" s="232" t="s">
        <v>310</v>
      </c>
      <c r="O25" s="144">
        <v>70</v>
      </c>
      <c r="P25" s="144">
        <v>68</v>
      </c>
      <c r="Q25" s="144">
        <v>3025</v>
      </c>
      <c r="R25" s="144">
        <v>100</v>
      </c>
      <c r="S25" s="144">
        <v>200</v>
      </c>
      <c r="T25" s="144"/>
      <c r="U25" s="144"/>
      <c r="V25" s="232">
        <v>2009</v>
      </c>
      <c r="W25" s="144"/>
      <c r="X25" s="144"/>
      <c r="Y25" s="144"/>
      <c r="Z25" s="144"/>
      <c r="AA25" s="144"/>
      <c r="AB25" s="144"/>
      <c r="AC25" s="144">
        <v>530</v>
      </c>
      <c r="AD25" s="232"/>
      <c r="AE25" s="232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</row>
    <row r="26" spans="1:55" s="333" customFormat="1" ht="24" hidden="1" customHeight="1" x14ac:dyDescent="0.2">
      <c r="A26" s="204"/>
      <c r="B26" s="158"/>
      <c r="C26" s="232" t="s">
        <v>973</v>
      </c>
      <c r="D26" s="232"/>
      <c r="E26" s="232" t="s">
        <v>11890</v>
      </c>
      <c r="F26" s="232" t="s">
        <v>973</v>
      </c>
      <c r="G26" s="232"/>
      <c r="H26" s="232"/>
      <c r="I26" s="232" t="s">
        <v>15320</v>
      </c>
      <c r="J26" s="144">
        <v>26700</v>
      </c>
      <c r="K26" s="144"/>
      <c r="L26" s="144"/>
      <c r="M26" s="232" t="s">
        <v>330</v>
      </c>
      <c r="N26" s="232" t="s">
        <v>330</v>
      </c>
      <c r="O26" s="144"/>
      <c r="P26" s="144"/>
      <c r="Q26" s="144">
        <v>8736</v>
      </c>
      <c r="R26" s="144"/>
      <c r="S26" s="301"/>
      <c r="T26" s="301"/>
      <c r="U26" s="301"/>
      <c r="V26" s="299">
        <v>2015</v>
      </c>
      <c r="W26" s="534"/>
      <c r="X26" s="534"/>
      <c r="Y26" s="301"/>
      <c r="Z26" s="301"/>
      <c r="AA26" s="301"/>
      <c r="AB26" s="301"/>
      <c r="AC26" s="301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  <c r="AW26" s="299"/>
      <c r="AX26" s="299"/>
      <c r="AY26" s="299"/>
      <c r="AZ26" s="299"/>
      <c r="BA26" s="148"/>
    </row>
    <row r="27" spans="1:55" s="333" customFormat="1" ht="24" hidden="1" customHeight="1" x14ac:dyDescent="0.2">
      <c r="A27" s="204"/>
      <c r="B27" s="158"/>
      <c r="C27" s="299" t="s">
        <v>973</v>
      </c>
      <c r="D27" s="299"/>
      <c r="E27" s="299" t="s">
        <v>14187</v>
      </c>
      <c r="F27" s="299" t="s">
        <v>67</v>
      </c>
      <c r="G27" s="299"/>
      <c r="H27" s="299"/>
      <c r="I27" s="232" t="s">
        <v>16689</v>
      </c>
      <c r="J27" s="301">
        <v>3640</v>
      </c>
      <c r="K27" s="301"/>
      <c r="L27" s="301"/>
      <c r="M27" s="299" t="s">
        <v>330</v>
      </c>
      <c r="N27" s="299" t="s">
        <v>330</v>
      </c>
      <c r="O27" s="301">
        <v>40</v>
      </c>
      <c r="P27" s="301">
        <v>40</v>
      </c>
      <c r="Q27" s="301">
        <v>3640</v>
      </c>
      <c r="R27" s="301"/>
      <c r="S27" s="301"/>
      <c r="T27" s="301"/>
      <c r="U27" s="301"/>
      <c r="V27" s="299">
        <v>2008</v>
      </c>
      <c r="W27" s="301"/>
      <c r="X27" s="301"/>
      <c r="Y27" s="301"/>
      <c r="Z27" s="301"/>
      <c r="AA27" s="301"/>
      <c r="AB27" s="301"/>
      <c r="AC27" s="301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299"/>
      <c r="BA27" s="148"/>
    </row>
    <row r="28" spans="1:55" s="333" customFormat="1" ht="24" hidden="1" customHeight="1" x14ac:dyDescent="0.2">
      <c r="A28" s="204"/>
      <c r="B28" s="158"/>
      <c r="C28" s="232" t="s">
        <v>973</v>
      </c>
      <c r="D28" s="232"/>
      <c r="E28" s="232" t="s">
        <v>14187</v>
      </c>
      <c r="F28" s="232" t="s">
        <v>67</v>
      </c>
      <c r="G28" s="232" t="s">
        <v>974</v>
      </c>
      <c r="H28" s="232" t="s">
        <v>67</v>
      </c>
      <c r="I28" s="232" t="s">
        <v>16689</v>
      </c>
      <c r="J28" s="144">
        <v>5150</v>
      </c>
      <c r="K28" s="144"/>
      <c r="L28" s="144"/>
      <c r="M28" s="232" t="s">
        <v>330</v>
      </c>
      <c r="N28" s="232" t="s">
        <v>330</v>
      </c>
      <c r="O28" s="144">
        <v>70</v>
      </c>
      <c r="P28" s="144">
        <v>58</v>
      </c>
      <c r="Q28" s="144">
        <v>5150</v>
      </c>
      <c r="R28" s="144"/>
      <c r="S28" s="534"/>
      <c r="T28" s="301"/>
      <c r="U28" s="301"/>
      <c r="V28" s="299">
        <v>2009</v>
      </c>
      <c r="W28" s="534"/>
      <c r="X28" s="534" t="s">
        <v>975</v>
      </c>
      <c r="Y28" s="301"/>
      <c r="Z28" s="301"/>
      <c r="AA28" s="301"/>
      <c r="AB28" s="301"/>
      <c r="AC28" s="301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148"/>
    </row>
    <row r="29" spans="1:55" s="1091" customFormat="1" ht="24" hidden="1" customHeight="1" x14ac:dyDescent="0.2">
      <c r="A29" s="573"/>
      <c r="B29" s="1121" t="s">
        <v>1973</v>
      </c>
      <c r="C29" s="240" t="s">
        <v>613</v>
      </c>
      <c r="D29" s="240"/>
      <c r="E29" s="545">
        <f>COUNTA(E30:E40)</f>
        <v>11</v>
      </c>
      <c r="F29" s="240"/>
      <c r="G29" s="240"/>
      <c r="H29" s="1310"/>
      <c r="I29" s="240"/>
      <c r="J29" s="241">
        <f>SUM(J30:J40)</f>
        <v>402148</v>
      </c>
      <c r="K29" s="241">
        <f>SUM(K30:K40)</f>
        <v>12042</v>
      </c>
      <c r="L29" s="241">
        <f>SUM(L30:L40)</f>
        <v>36620</v>
      </c>
      <c r="M29" s="231"/>
      <c r="N29" s="231"/>
      <c r="O29" s="241"/>
      <c r="P29" s="241"/>
      <c r="Q29" s="241"/>
      <c r="R29" s="241"/>
      <c r="S29" s="241"/>
      <c r="T29" s="241"/>
      <c r="U29" s="241"/>
      <c r="V29" s="231"/>
      <c r="W29" s="241"/>
      <c r="X29" s="241"/>
      <c r="Y29" s="241"/>
      <c r="Z29" s="241"/>
      <c r="AA29" s="241"/>
      <c r="AB29" s="241"/>
      <c r="AC29" s="241"/>
      <c r="AD29" s="231"/>
      <c r="AE29" s="231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5" s="333" customFormat="1" ht="24" hidden="1" customHeight="1" x14ac:dyDescent="0.2">
      <c r="A30" s="204" t="s">
        <v>156</v>
      </c>
      <c r="B30" s="158"/>
      <c r="C30" s="232" t="s">
        <v>651</v>
      </c>
      <c r="D30" s="232"/>
      <c r="E30" s="232" t="s">
        <v>2376</v>
      </c>
      <c r="F30" s="232" t="s">
        <v>637</v>
      </c>
      <c r="G30" s="232"/>
      <c r="H30" s="1311"/>
      <c r="I30" s="136" t="s">
        <v>651</v>
      </c>
      <c r="J30" s="144">
        <v>10253</v>
      </c>
      <c r="K30" s="144"/>
      <c r="L30" s="144"/>
      <c r="M30" s="232" t="s">
        <v>330</v>
      </c>
      <c r="N30" s="232" t="s">
        <v>330</v>
      </c>
      <c r="O30" s="144">
        <v>100</v>
      </c>
      <c r="P30" s="144">
        <v>90</v>
      </c>
      <c r="Q30" s="144">
        <v>10253</v>
      </c>
      <c r="R30" s="144"/>
      <c r="S30" s="144"/>
      <c r="T30" s="144"/>
      <c r="U30" s="144"/>
      <c r="V30" s="232">
        <v>2010</v>
      </c>
      <c r="W30" s="144"/>
      <c r="X30" s="144"/>
      <c r="Y30" s="144"/>
      <c r="Z30" s="144"/>
      <c r="AA30" s="144"/>
      <c r="AB30" s="144"/>
      <c r="AC30" s="144"/>
      <c r="AD30" s="232"/>
      <c r="AE30" s="232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</row>
    <row r="31" spans="1:55" s="333" customFormat="1" ht="24" hidden="1" customHeight="1" x14ac:dyDescent="0.2">
      <c r="A31" s="204"/>
      <c r="B31" s="158"/>
      <c r="C31" s="232" t="s">
        <v>680</v>
      </c>
      <c r="D31" s="232"/>
      <c r="E31" s="232" t="s">
        <v>984</v>
      </c>
      <c r="F31" s="232" t="s">
        <v>637</v>
      </c>
      <c r="G31" s="232"/>
      <c r="H31" s="1311"/>
      <c r="I31" s="136" t="s">
        <v>821</v>
      </c>
      <c r="J31" s="144">
        <v>22827</v>
      </c>
      <c r="K31" s="144"/>
      <c r="L31" s="144"/>
      <c r="M31" s="232" t="s">
        <v>330</v>
      </c>
      <c r="N31" s="232" t="s">
        <v>330</v>
      </c>
      <c r="O31" s="144">
        <v>125</v>
      </c>
      <c r="P31" s="144">
        <v>95</v>
      </c>
      <c r="Q31" s="144">
        <v>22827</v>
      </c>
      <c r="R31" s="144"/>
      <c r="S31" s="144"/>
      <c r="T31" s="144"/>
      <c r="U31" s="144"/>
      <c r="V31" s="232">
        <v>2010</v>
      </c>
      <c r="W31" s="144"/>
      <c r="X31" s="144"/>
      <c r="Y31" s="144"/>
      <c r="Z31" s="144"/>
      <c r="AA31" s="144"/>
      <c r="AB31" s="144"/>
      <c r="AC31" s="144"/>
      <c r="AD31" s="232"/>
      <c r="AE31" s="232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 t="s">
        <v>985</v>
      </c>
    </row>
    <row r="32" spans="1:55" s="333" customFormat="1" ht="24" hidden="1" customHeight="1" x14ac:dyDescent="0.2">
      <c r="A32" s="204"/>
      <c r="B32" s="158"/>
      <c r="C32" s="232" t="s">
        <v>680</v>
      </c>
      <c r="D32" s="232"/>
      <c r="E32" s="232" t="s">
        <v>11784</v>
      </c>
      <c r="F32" s="232" t="s">
        <v>637</v>
      </c>
      <c r="G32" s="232"/>
      <c r="H32" s="1311"/>
      <c r="I32" s="136" t="s">
        <v>821</v>
      </c>
      <c r="J32" s="144">
        <v>9898</v>
      </c>
      <c r="K32" s="144"/>
      <c r="L32" s="144"/>
      <c r="M32" s="232" t="s">
        <v>330</v>
      </c>
      <c r="N32" s="232" t="s">
        <v>330</v>
      </c>
      <c r="O32" s="144">
        <v>80</v>
      </c>
      <c r="P32" s="144">
        <v>27</v>
      </c>
      <c r="Q32" s="144">
        <v>9898</v>
      </c>
      <c r="R32" s="144"/>
      <c r="S32" s="144"/>
      <c r="T32" s="144"/>
      <c r="U32" s="144"/>
      <c r="V32" s="232">
        <v>2018</v>
      </c>
      <c r="W32" s="144"/>
      <c r="X32" s="144"/>
      <c r="Y32" s="144"/>
      <c r="Z32" s="144"/>
      <c r="AA32" s="144"/>
      <c r="AB32" s="144"/>
      <c r="AC32" s="144"/>
      <c r="AD32" s="232"/>
      <c r="AE32" s="232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 t="s">
        <v>11785</v>
      </c>
    </row>
    <row r="33" spans="1:53" s="333" customFormat="1" ht="24" hidden="1" customHeight="1" x14ac:dyDescent="0.2">
      <c r="A33" s="204"/>
      <c r="B33" s="158"/>
      <c r="C33" s="232" t="s">
        <v>841</v>
      </c>
      <c r="D33" s="232"/>
      <c r="E33" s="232" t="s">
        <v>992</v>
      </c>
      <c r="F33" s="232" t="s">
        <v>841</v>
      </c>
      <c r="G33" s="232"/>
      <c r="H33" s="1311"/>
      <c r="I33" s="232" t="s">
        <v>841</v>
      </c>
      <c r="J33" s="144">
        <v>7819</v>
      </c>
      <c r="K33" s="144">
        <v>51</v>
      </c>
      <c r="L33" s="144">
        <v>51</v>
      </c>
      <c r="M33" s="232" t="s">
        <v>310</v>
      </c>
      <c r="N33" s="232" t="s">
        <v>310</v>
      </c>
      <c r="O33" s="144">
        <v>70</v>
      </c>
      <c r="P33" s="144">
        <v>66</v>
      </c>
      <c r="Q33" s="144">
        <v>4266</v>
      </c>
      <c r="R33" s="144">
        <v>123</v>
      </c>
      <c r="S33" s="144">
        <v>500</v>
      </c>
      <c r="T33" s="144"/>
      <c r="U33" s="144"/>
      <c r="V33" s="232">
        <v>2012</v>
      </c>
      <c r="W33" s="144"/>
      <c r="X33" s="144"/>
      <c r="Y33" s="144"/>
      <c r="Z33" s="144"/>
      <c r="AA33" s="144"/>
      <c r="AB33" s="144"/>
      <c r="AC33" s="144"/>
      <c r="AD33" s="232"/>
      <c r="AE33" s="232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</row>
    <row r="34" spans="1:53" s="333" customFormat="1" ht="24" hidden="1" customHeight="1" x14ac:dyDescent="0.2">
      <c r="A34" s="204"/>
      <c r="B34" s="158"/>
      <c r="C34" s="232" t="s">
        <v>794</v>
      </c>
      <c r="D34" s="232"/>
      <c r="E34" s="232" t="s">
        <v>988</v>
      </c>
      <c r="F34" s="232" t="s">
        <v>637</v>
      </c>
      <c r="G34" s="232"/>
      <c r="H34" s="1311"/>
      <c r="I34" s="136" t="s">
        <v>821</v>
      </c>
      <c r="J34" s="144">
        <v>11600</v>
      </c>
      <c r="K34" s="144"/>
      <c r="L34" s="144"/>
      <c r="M34" s="232" t="s">
        <v>330</v>
      </c>
      <c r="N34" s="232" t="s">
        <v>330</v>
      </c>
      <c r="O34" s="144">
        <v>110</v>
      </c>
      <c r="P34" s="144">
        <v>90</v>
      </c>
      <c r="Q34" s="144">
        <v>11600</v>
      </c>
      <c r="R34" s="144"/>
      <c r="S34" s="144"/>
      <c r="T34" s="144"/>
      <c r="U34" s="144"/>
      <c r="V34" s="232">
        <v>2006</v>
      </c>
      <c r="W34" s="144"/>
      <c r="X34" s="144"/>
      <c r="Y34" s="144"/>
      <c r="Z34" s="144"/>
      <c r="AA34" s="144"/>
      <c r="AB34" s="144"/>
      <c r="AC34" s="144"/>
      <c r="AD34" s="232"/>
      <c r="AE34" s="232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 t="s">
        <v>989</v>
      </c>
    </row>
    <row r="35" spans="1:53" s="333" customFormat="1" ht="24" hidden="1" customHeight="1" x14ac:dyDescent="0.2">
      <c r="A35" s="204"/>
      <c r="B35" s="158"/>
      <c r="C35" s="136" t="s">
        <v>794</v>
      </c>
      <c r="D35" s="136"/>
      <c r="E35" s="232" t="s">
        <v>990</v>
      </c>
      <c r="F35" s="136" t="s">
        <v>637</v>
      </c>
      <c r="G35" s="136"/>
      <c r="H35" s="136"/>
      <c r="I35" s="136" t="s">
        <v>821</v>
      </c>
      <c r="J35" s="138">
        <v>13790</v>
      </c>
      <c r="K35" s="138"/>
      <c r="L35" s="138"/>
      <c r="M35" s="136" t="s">
        <v>330</v>
      </c>
      <c r="N35" s="136" t="s">
        <v>330</v>
      </c>
      <c r="O35" s="138">
        <v>110</v>
      </c>
      <c r="P35" s="138">
        <v>90</v>
      </c>
      <c r="Q35" s="138">
        <v>13790</v>
      </c>
      <c r="R35" s="138"/>
      <c r="S35" s="138"/>
      <c r="T35" s="136"/>
      <c r="U35" s="136"/>
      <c r="V35" s="136">
        <v>2012</v>
      </c>
      <c r="W35" s="136"/>
      <c r="X35" s="136"/>
      <c r="Y35" s="136"/>
      <c r="Z35" s="136"/>
      <c r="AA35" s="136"/>
      <c r="AB35" s="136"/>
      <c r="AC35" s="138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 t="s">
        <v>991</v>
      </c>
    </row>
    <row r="36" spans="1:53" s="333" customFormat="1" ht="24" hidden="1" customHeight="1" x14ac:dyDescent="0.2">
      <c r="A36" s="204"/>
      <c r="B36" s="158"/>
      <c r="C36" s="232" t="s">
        <v>634</v>
      </c>
      <c r="D36" s="232" t="s">
        <v>976</v>
      </c>
      <c r="E36" s="232" t="s">
        <v>977</v>
      </c>
      <c r="F36" s="232" t="s">
        <v>637</v>
      </c>
      <c r="G36" s="232" t="s">
        <v>638</v>
      </c>
      <c r="H36" s="1311" t="s">
        <v>639</v>
      </c>
      <c r="I36" s="232" t="s">
        <v>619</v>
      </c>
      <c r="J36" s="144">
        <v>50407</v>
      </c>
      <c r="K36" s="144">
        <v>9867</v>
      </c>
      <c r="L36" s="144">
        <v>36406</v>
      </c>
      <c r="M36" s="232" t="s">
        <v>154</v>
      </c>
      <c r="N36" s="232" t="s">
        <v>154</v>
      </c>
      <c r="O36" s="144">
        <v>118</v>
      </c>
      <c r="P36" s="144">
        <v>95</v>
      </c>
      <c r="Q36" s="144">
        <v>12790</v>
      </c>
      <c r="R36" s="144">
        <v>27500</v>
      </c>
      <c r="S36" s="144">
        <v>48400</v>
      </c>
      <c r="T36" s="144" t="s">
        <v>499</v>
      </c>
      <c r="U36" s="144" t="s">
        <v>978</v>
      </c>
      <c r="V36" s="232">
        <v>1985</v>
      </c>
      <c r="W36" s="144"/>
      <c r="X36" s="144">
        <v>13564</v>
      </c>
      <c r="Y36" s="144"/>
      <c r="Z36" s="144"/>
      <c r="AA36" s="144"/>
      <c r="AB36" s="144"/>
      <c r="AC36" s="144">
        <v>13564</v>
      </c>
      <c r="AD36" s="232">
        <v>2001</v>
      </c>
      <c r="AE36" s="232">
        <v>2002</v>
      </c>
      <c r="AF36" s="148" t="s">
        <v>979</v>
      </c>
      <c r="AG36" s="148">
        <v>2859</v>
      </c>
      <c r="AH36" s="148">
        <v>6</v>
      </c>
      <c r="AI36" s="148">
        <v>2678</v>
      </c>
      <c r="AJ36" s="148">
        <v>289</v>
      </c>
      <c r="AK36" s="148" t="s">
        <v>980</v>
      </c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</row>
    <row r="37" spans="1:53" s="333" customFormat="1" ht="24" hidden="1" customHeight="1" x14ac:dyDescent="0.2">
      <c r="A37" s="204"/>
      <c r="B37" s="158"/>
      <c r="C37" s="232" t="s">
        <v>828</v>
      </c>
      <c r="D37" s="232" t="s">
        <v>981</v>
      </c>
      <c r="E37" s="232" t="s">
        <v>986</v>
      </c>
      <c r="F37" s="232" t="s">
        <v>637</v>
      </c>
      <c r="G37" s="232" t="s">
        <v>646</v>
      </c>
      <c r="H37" s="1311" t="s">
        <v>639</v>
      </c>
      <c r="I37" s="136" t="s">
        <v>821</v>
      </c>
      <c r="J37" s="144">
        <v>48600</v>
      </c>
      <c r="K37" s="144"/>
      <c r="L37" s="144"/>
      <c r="M37" s="232" t="s">
        <v>330</v>
      </c>
      <c r="N37" s="232" t="s">
        <v>330</v>
      </c>
      <c r="O37" s="144">
        <v>110</v>
      </c>
      <c r="P37" s="144">
        <v>90</v>
      </c>
      <c r="Q37" s="144">
        <v>48600</v>
      </c>
      <c r="R37" s="144"/>
      <c r="S37" s="144"/>
      <c r="T37" s="144" t="s">
        <v>185</v>
      </c>
      <c r="U37" s="144" t="s">
        <v>500</v>
      </c>
      <c r="V37" s="232">
        <v>2012</v>
      </c>
      <c r="W37" s="144"/>
      <c r="X37" s="144">
        <v>505</v>
      </c>
      <c r="Y37" s="144"/>
      <c r="Z37" s="144"/>
      <c r="AA37" s="144"/>
      <c r="AB37" s="144"/>
      <c r="AC37" s="144"/>
      <c r="AD37" s="232">
        <v>1978</v>
      </c>
      <c r="AE37" s="232">
        <v>1983</v>
      </c>
      <c r="AF37" s="148" t="s">
        <v>982</v>
      </c>
      <c r="AG37" s="148">
        <v>335</v>
      </c>
      <c r="AH37" s="148">
        <v>6</v>
      </c>
      <c r="AI37" s="148">
        <v>600</v>
      </c>
      <c r="AJ37" s="148" t="s">
        <v>648</v>
      </c>
      <c r="AK37" s="148" t="s">
        <v>983</v>
      </c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 t="s">
        <v>987</v>
      </c>
    </row>
    <row r="38" spans="1:53" s="333" customFormat="1" ht="24" hidden="1" customHeight="1" x14ac:dyDescent="0.2">
      <c r="A38" s="204"/>
      <c r="B38" s="158"/>
      <c r="C38" s="232" t="s">
        <v>846</v>
      </c>
      <c r="D38" s="232"/>
      <c r="E38" s="232" t="s">
        <v>2377</v>
      </c>
      <c r="F38" s="232" t="s">
        <v>846</v>
      </c>
      <c r="G38" s="232"/>
      <c r="H38" s="1311"/>
      <c r="I38" s="232" t="s">
        <v>848</v>
      </c>
      <c r="J38" s="144">
        <v>196515</v>
      </c>
      <c r="K38" s="144">
        <v>1530</v>
      </c>
      <c r="L38" s="144"/>
      <c r="M38" s="232" t="s">
        <v>11786</v>
      </c>
      <c r="N38" s="232" t="s">
        <v>11786</v>
      </c>
      <c r="O38" s="144"/>
      <c r="P38" s="144"/>
      <c r="Q38" s="144">
        <v>41573</v>
      </c>
      <c r="R38" s="144">
        <v>1122</v>
      </c>
      <c r="S38" s="144">
        <v>1122</v>
      </c>
      <c r="T38" s="144"/>
      <c r="U38" s="144"/>
      <c r="V38" s="232">
        <v>2016</v>
      </c>
      <c r="W38" s="144"/>
      <c r="X38" s="144"/>
      <c r="Y38" s="144"/>
      <c r="Z38" s="144"/>
      <c r="AA38" s="144"/>
      <c r="AB38" s="144"/>
      <c r="AC38" s="144"/>
      <c r="AD38" s="232"/>
      <c r="AE38" s="232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</row>
    <row r="39" spans="1:53" s="333" customFormat="1" ht="24" hidden="1" customHeight="1" x14ac:dyDescent="0.2">
      <c r="A39" s="204"/>
      <c r="B39" s="158"/>
      <c r="C39" s="232" t="s">
        <v>846</v>
      </c>
      <c r="D39" s="232"/>
      <c r="E39" s="232" t="s">
        <v>993</v>
      </c>
      <c r="F39" s="232" t="s">
        <v>846</v>
      </c>
      <c r="G39" s="232"/>
      <c r="H39" s="1311"/>
      <c r="I39" s="232" t="s">
        <v>848</v>
      </c>
      <c r="J39" s="144">
        <v>15698</v>
      </c>
      <c r="K39" s="144">
        <v>431</v>
      </c>
      <c r="L39" s="144"/>
      <c r="M39" s="232" t="s">
        <v>310</v>
      </c>
      <c r="N39" s="232" t="s">
        <v>310</v>
      </c>
      <c r="O39" s="144">
        <v>110</v>
      </c>
      <c r="P39" s="144">
        <v>90</v>
      </c>
      <c r="Q39" s="144">
        <v>15698</v>
      </c>
      <c r="R39" s="144">
        <v>400</v>
      </c>
      <c r="S39" s="144">
        <v>400</v>
      </c>
      <c r="T39" s="144"/>
      <c r="U39" s="144"/>
      <c r="V39" s="232">
        <v>2012</v>
      </c>
      <c r="W39" s="144"/>
      <c r="X39" s="144"/>
      <c r="Y39" s="144"/>
      <c r="Z39" s="144"/>
      <c r="AA39" s="144"/>
      <c r="AB39" s="144"/>
      <c r="AC39" s="144"/>
      <c r="AD39" s="232"/>
      <c r="AE39" s="232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</row>
    <row r="40" spans="1:53" s="333" customFormat="1" ht="24" hidden="1" customHeight="1" x14ac:dyDescent="0.2">
      <c r="A40" s="204"/>
      <c r="B40" s="1312"/>
      <c r="C40" s="232" t="s">
        <v>846</v>
      </c>
      <c r="D40" s="232"/>
      <c r="E40" s="232" t="s">
        <v>11787</v>
      </c>
      <c r="F40" s="232" t="s">
        <v>846</v>
      </c>
      <c r="G40" s="232"/>
      <c r="H40" s="1311"/>
      <c r="I40" s="232" t="s">
        <v>848</v>
      </c>
      <c r="J40" s="144">
        <v>14741</v>
      </c>
      <c r="K40" s="144">
        <v>163</v>
      </c>
      <c r="L40" s="144">
        <v>163</v>
      </c>
      <c r="M40" s="232" t="s">
        <v>310</v>
      </c>
      <c r="N40" s="232" t="s">
        <v>310</v>
      </c>
      <c r="O40" s="144">
        <v>67</v>
      </c>
      <c r="P40" s="144">
        <v>65</v>
      </c>
      <c r="Q40" s="144" t="s">
        <v>9198</v>
      </c>
      <c r="R40" s="144" t="s">
        <v>9199</v>
      </c>
      <c r="S40" s="144" t="s">
        <v>9199</v>
      </c>
      <c r="T40" s="144"/>
      <c r="U40" s="144"/>
      <c r="V40" s="232">
        <v>2017</v>
      </c>
      <c r="W40" s="144"/>
      <c r="X40" s="144"/>
      <c r="Y40" s="144"/>
      <c r="Z40" s="144"/>
      <c r="AA40" s="144"/>
      <c r="AB40" s="144"/>
      <c r="AC40" s="144">
        <v>3913</v>
      </c>
      <c r="AD40" s="232"/>
      <c r="AE40" s="232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 t="s">
        <v>985</v>
      </c>
    </row>
    <row r="41" spans="1:53" s="1091" customFormat="1" ht="24" hidden="1" customHeight="1" x14ac:dyDescent="0.2">
      <c r="A41" s="573"/>
      <c r="B41" s="1121" t="s">
        <v>289</v>
      </c>
      <c r="C41" s="240" t="s">
        <v>55</v>
      </c>
      <c r="D41" s="240"/>
      <c r="E41" s="545">
        <f>COUNTA(E42:E54)</f>
        <v>13</v>
      </c>
      <c r="F41" s="240"/>
      <c r="G41" s="240"/>
      <c r="H41" s="568"/>
      <c r="I41" s="240"/>
      <c r="J41" s="241">
        <f>SUM(J42:J54)</f>
        <v>471056</v>
      </c>
      <c r="K41" s="241">
        <f>SUM(K42:K54)</f>
        <v>29912</v>
      </c>
      <c r="L41" s="241">
        <f>SUM(L42:L54)</f>
        <v>120244</v>
      </c>
      <c r="M41" s="231"/>
      <c r="N41" s="231"/>
      <c r="O41" s="241"/>
      <c r="P41" s="241"/>
      <c r="Q41" s="241"/>
      <c r="R41" s="241"/>
      <c r="S41" s="241"/>
      <c r="T41" s="241"/>
      <c r="U41" s="241"/>
      <c r="V41" s="231"/>
      <c r="W41" s="241"/>
      <c r="X41" s="241"/>
      <c r="Y41" s="241"/>
      <c r="Z41" s="241"/>
      <c r="AA41" s="241"/>
      <c r="AB41" s="241"/>
      <c r="AC41" s="241"/>
      <c r="AD41" s="231"/>
      <c r="AE41" s="231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</row>
    <row r="42" spans="1:53" s="333" customFormat="1" ht="24" hidden="1" customHeight="1" x14ac:dyDescent="0.2">
      <c r="A42" s="204" t="s">
        <v>156</v>
      </c>
      <c r="B42" s="158"/>
      <c r="C42" s="232" t="s">
        <v>2408</v>
      </c>
      <c r="D42" s="232" t="s">
        <v>2409</v>
      </c>
      <c r="E42" s="232" t="s">
        <v>2410</v>
      </c>
      <c r="F42" s="232" t="s">
        <v>2128</v>
      </c>
      <c r="G42" s="232" t="s">
        <v>2411</v>
      </c>
      <c r="H42" s="232" t="s">
        <v>2412</v>
      </c>
      <c r="I42" s="267" t="s">
        <v>16760</v>
      </c>
      <c r="J42" s="144">
        <v>5000</v>
      </c>
      <c r="K42" s="144"/>
      <c r="L42" s="144"/>
      <c r="M42" s="232" t="s">
        <v>330</v>
      </c>
      <c r="N42" s="232" t="s">
        <v>330</v>
      </c>
      <c r="O42" s="144">
        <v>70</v>
      </c>
      <c r="P42" s="144">
        <v>65</v>
      </c>
      <c r="Q42" s="144">
        <v>4250</v>
      </c>
      <c r="R42" s="144">
        <v>9292</v>
      </c>
      <c r="S42" s="144">
        <v>10000</v>
      </c>
      <c r="T42" s="144" t="s">
        <v>499</v>
      </c>
      <c r="U42" s="144" t="s">
        <v>2413</v>
      </c>
      <c r="V42" s="232">
        <v>2013</v>
      </c>
      <c r="W42" s="144"/>
      <c r="X42" s="144" t="s">
        <v>2414</v>
      </c>
      <c r="Y42" s="144"/>
      <c r="Z42" s="144"/>
      <c r="AA42" s="144"/>
      <c r="AB42" s="144"/>
      <c r="AC42" s="144">
        <v>200</v>
      </c>
      <c r="AD42" s="232" t="s">
        <v>2415</v>
      </c>
      <c r="AE42" s="232"/>
      <c r="AF42" s="232">
        <v>1</v>
      </c>
      <c r="AG42" s="232" t="s">
        <v>2416</v>
      </c>
      <c r="AH42" s="232">
        <v>6</v>
      </c>
      <c r="AI42" s="148" t="s">
        <v>2417</v>
      </c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 t="s">
        <v>1585</v>
      </c>
    </row>
    <row r="43" spans="1:53" s="333" customFormat="1" ht="24" hidden="1" customHeight="1" x14ac:dyDescent="0.2">
      <c r="A43" s="204"/>
      <c r="B43" s="158"/>
      <c r="C43" s="232" t="s">
        <v>863</v>
      </c>
      <c r="D43" s="232"/>
      <c r="E43" s="232" t="s">
        <v>9302</v>
      </c>
      <c r="F43" s="232" t="s">
        <v>863</v>
      </c>
      <c r="G43" s="232"/>
      <c r="H43" s="232"/>
      <c r="I43" s="232" t="s">
        <v>16752</v>
      </c>
      <c r="J43" s="144">
        <v>8755</v>
      </c>
      <c r="K43" s="144"/>
      <c r="L43" s="144"/>
      <c r="M43" s="232" t="s">
        <v>330</v>
      </c>
      <c r="N43" s="232" t="s">
        <v>330</v>
      </c>
      <c r="O43" s="144">
        <v>98</v>
      </c>
      <c r="P43" s="144">
        <v>87</v>
      </c>
      <c r="Q43" s="144">
        <v>8775</v>
      </c>
      <c r="R43" s="144">
        <v>0</v>
      </c>
      <c r="S43" s="144">
        <v>0</v>
      </c>
      <c r="T43" s="144"/>
      <c r="U43" s="144"/>
      <c r="V43" s="232">
        <v>2017</v>
      </c>
      <c r="W43" s="144"/>
      <c r="X43" s="144"/>
      <c r="Y43" s="144"/>
      <c r="Z43" s="144"/>
      <c r="AA43" s="144"/>
      <c r="AB43" s="144"/>
      <c r="AC43" s="144">
        <v>49</v>
      </c>
      <c r="AD43" s="232"/>
      <c r="AE43" s="232"/>
      <c r="AF43" s="232"/>
      <c r="AG43" s="232"/>
      <c r="AH43" s="232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 t="s">
        <v>1585</v>
      </c>
    </row>
    <row r="44" spans="1:53" s="333" customFormat="1" ht="24" hidden="1" customHeight="1" x14ac:dyDescent="0.2">
      <c r="A44" s="178"/>
      <c r="B44" s="158"/>
      <c r="C44" s="232" t="s">
        <v>2418</v>
      </c>
      <c r="D44" s="232"/>
      <c r="E44" s="232" t="s">
        <v>2419</v>
      </c>
      <c r="F44" s="232" t="s">
        <v>2128</v>
      </c>
      <c r="G44" s="232"/>
      <c r="H44" s="232"/>
      <c r="I44" s="267" t="s">
        <v>16753</v>
      </c>
      <c r="J44" s="144">
        <v>150868</v>
      </c>
      <c r="K44" s="144">
        <v>22666</v>
      </c>
      <c r="L44" s="144">
        <v>46943</v>
      </c>
      <c r="M44" s="232" t="s">
        <v>154</v>
      </c>
      <c r="N44" s="232" t="s">
        <v>154</v>
      </c>
      <c r="O44" s="144">
        <v>122</v>
      </c>
      <c r="P44" s="144">
        <v>100</v>
      </c>
      <c r="Q44" s="144">
        <v>11978</v>
      </c>
      <c r="R44" s="144">
        <v>24068</v>
      </c>
      <c r="S44" s="144">
        <v>29000</v>
      </c>
      <c r="T44" s="144"/>
      <c r="U44" s="144"/>
      <c r="V44" s="232">
        <v>2016</v>
      </c>
      <c r="W44" s="144"/>
      <c r="X44" s="144"/>
      <c r="Y44" s="144"/>
      <c r="Z44" s="144"/>
      <c r="AA44" s="144"/>
      <c r="AB44" s="144"/>
      <c r="AC44" s="144">
        <v>160000</v>
      </c>
      <c r="AD44" s="232"/>
      <c r="AE44" s="232"/>
      <c r="AF44" s="232"/>
      <c r="AG44" s="232"/>
      <c r="AH44" s="232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</row>
    <row r="45" spans="1:53" s="333" customFormat="1" ht="24" hidden="1" customHeight="1" x14ac:dyDescent="0.2">
      <c r="A45" s="178"/>
      <c r="B45" s="158"/>
      <c r="C45" s="232" t="s">
        <v>2420</v>
      </c>
      <c r="D45" s="232" t="s">
        <v>2409</v>
      </c>
      <c r="E45" s="232" t="s">
        <v>2421</v>
      </c>
      <c r="F45" s="232" t="s">
        <v>2128</v>
      </c>
      <c r="G45" s="232" t="s">
        <v>2411</v>
      </c>
      <c r="H45" s="232" t="s">
        <v>2412</v>
      </c>
      <c r="I45" s="267" t="s">
        <v>16753</v>
      </c>
      <c r="J45" s="144">
        <v>27924</v>
      </c>
      <c r="K45" s="144">
        <v>1246</v>
      </c>
      <c r="L45" s="144">
        <v>2163</v>
      </c>
      <c r="M45" s="232" t="s">
        <v>310</v>
      </c>
      <c r="N45" s="232" t="s">
        <v>310</v>
      </c>
      <c r="O45" s="144">
        <v>114</v>
      </c>
      <c r="P45" s="144">
        <v>98</v>
      </c>
      <c r="Q45" s="144">
        <v>13560</v>
      </c>
      <c r="R45" s="144">
        <v>645</v>
      </c>
      <c r="S45" s="144">
        <v>10000</v>
      </c>
      <c r="T45" s="144" t="s">
        <v>499</v>
      </c>
      <c r="U45" s="144" t="s">
        <v>2413</v>
      </c>
      <c r="V45" s="232">
        <v>1948</v>
      </c>
      <c r="W45" s="144"/>
      <c r="X45" s="144" t="s">
        <v>2414</v>
      </c>
      <c r="Y45" s="144"/>
      <c r="Z45" s="144"/>
      <c r="AA45" s="144"/>
      <c r="AB45" s="144"/>
      <c r="AC45" s="144">
        <v>1597</v>
      </c>
      <c r="AD45" s="232" t="s">
        <v>2415</v>
      </c>
      <c r="AE45" s="232"/>
      <c r="AF45" s="232">
        <v>1</v>
      </c>
      <c r="AG45" s="232" t="s">
        <v>2416</v>
      </c>
      <c r="AH45" s="232">
        <v>6</v>
      </c>
      <c r="AI45" s="148" t="s">
        <v>2417</v>
      </c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</row>
    <row r="46" spans="1:53" s="333" customFormat="1" ht="24" hidden="1" customHeight="1" x14ac:dyDescent="0.2">
      <c r="A46" s="178" t="s">
        <v>93</v>
      </c>
      <c r="B46" s="158"/>
      <c r="C46" s="232" t="s">
        <v>2420</v>
      </c>
      <c r="D46" s="232"/>
      <c r="E46" s="232" t="s">
        <v>2422</v>
      </c>
      <c r="F46" s="232" t="s">
        <v>2128</v>
      </c>
      <c r="G46" s="232"/>
      <c r="H46" s="232"/>
      <c r="I46" s="267" t="s">
        <v>16753</v>
      </c>
      <c r="J46" s="144">
        <v>7996</v>
      </c>
      <c r="K46" s="144"/>
      <c r="L46" s="144"/>
      <c r="M46" s="232" t="s">
        <v>310</v>
      </c>
      <c r="N46" s="232" t="s">
        <v>310</v>
      </c>
      <c r="O46" s="144">
        <v>85</v>
      </c>
      <c r="P46" s="144">
        <v>70</v>
      </c>
      <c r="Q46" s="144">
        <v>7396</v>
      </c>
      <c r="R46" s="144">
        <v>204</v>
      </c>
      <c r="S46" s="144"/>
      <c r="T46" s="144"/>
      <c r="U46" s="144"/>
      <c r="V46" s="232">
        <v>2008</v>
      </c>
      <c r="W46" s="144"/>
      <c r="X46" s="144"/>
      <c r="Y46" s="144"/>
      <c r="Z46" s="144"/>
      <c r="AA46" s="144"/>
      <c r="AB46" s="144"/>
      <c r="AC46" s="144">
        <v>120</v>
      </c>
      <c r="AD46" s="232"/>
      <c r="AE46" s="232"/>
      <c r="AF46" s="232"/>
      <c r="AG46" s="232"/>
      <c r="AH46" s="232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</row>
    <row r="47" spans="1:53" s="333" customFormat="1" ht="24" hidden="1" customHeight="1" x14ac:dyDescent="0.2">
      <c r="A47" s="178"/>
      <c r="B47" s="158"/>
      <c r="C47" s="232" t="s">
        <v>2420</v>
      </c>
      <c r="D47" s="232"/>
      <c r="E47" s="232" t="s">
        <v>11733</v>
      </c>
      <c r="F47" s="232" t="s">
        <v>2128</v>
      </c>
      <c r="G47" s="232"/>
      <c r="H47" s="419"/>
      <c r="I47" s="267" t="s">
        <v>16753</v>
      </c>
      <c r="J47" s="144">
        <v>6500</v>
      </c>
      <c r="K47" s="144">
        <v>6000</v>
      </c>
      <c r="L47" s="144">
        <v>6000</v>
      </c>
      <c r="M47" s="232" t="s">
        <v>11734</v>
      </c>
      <c r="N47" s="232" t="s">
        <v>11734</v>
      </c>
      <c r="O47" s="144">
        <v>14.63</v>
      </c>
      <c r="P47" s="144">
        <v>21.34</v>
      </c>
      <c r="Q47" s="144">
        <v>4000</v>
      </c>
      <c r="R47" s="144"/>
      <c r="S47" s="144"/>
      <c r="T47" s="144"/>
      <c r="U47" s="144"/>
      <c r="V47" s="232">
        <v>2017</v>
      </c>
      <c r="W47" s="144"/>
      <c r="X47" s="144"/>
      <c r="Y47" s="144"/>
      <c r="Z47" s="144"/>
      <c r="AA47" s="144"/>
      <c r="AB47" s="144"/>
      <c r="AC47" s="144">
        <v>160</v>
      </c>
      <c r="AD47" s="232"/>
      <c r="AE47" s="232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</row>
    <row r="48" spans="1:53" s="333" customFormat="1" ht="24" hidden="1" customHeight="1" x14ac:dyDescent="0.2">
      <c r="A48" s="178"/>
      <c r="B48" s="158"/>
      <c r="C48" s="232" t="s">
        <v>2420</v>
      </c>
      <c r="D48" s="232"/>
      <c r="E48" s="232" t="s">
        <v>9303</v>
      </c>
      <c r="F48" s="232" t="s">
        <v>680</v>
      </c>
      <c r="G48" s="232" t="s">
        <v>680</v>
      </c>
      <c r="H48" s="419" t="s">
        <v>680</v>
      </c>
      <c r="I48" s="232" t="s">
        <v>14569</v>
      </c>
      <c r="J48" s="144">
        <v>8500</v>
      </c>
      <c r="K48" s="144"/>
      <c r="L48" s="144"/>
      <c r="M48" s="232" t="s">
        <v>503</v>
      </c>
      <c r="N48" s="232" t="s">
        <v>503</v>
      </c>
      <c r="O48" s="144">
        <v>75</v>
      </c>
      <c r="P48" s="144">
        <v>70</v>
      </c>
      <c r="Q48" s="144">
        <v>7000</v>
      </c>
      <c r="R48" s="144">
        <v>0</v>
      </c>
      <c r="S48" s="144"/>
      <c r="T48" s="144"/>
      <c r="U48" s="144"/>
      <c r="V48" s="232">
        <v>2017</v>
      </c>
      <c r="W48" s="144"/>
      <c r="X48" s="144"/>
      <c r="Y48" s="144"/>
      <c r="Z48" s="144"/>
      <c r="AA48" s="144"/>
      <c r="AB48" s="144"/>
      <c r="AC48" s="144">
        <v>80</v>
      </c>
      <c r="AD48" s="232"/>
      <c r="AE48" s="232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</row>
    <row r="49" spans="1:53" s="333" customFormat="1" ht="24" hidden="1" customHeight="1" x14ac:dyDescent="0.2">
      <c r="A49" s="178"/>
      <c r="B49" s="158"/>
      <c r="C49" s="232" t="s">
        <v>2420</v>
      </c>
      <c r="D49" s="232"/>
      <c r="E49" s="232" t="s">
        <v>9304</v>
      </c>
      <c r="F49" s="232" t="s">
        <v>680</v>
      </c>
      <c r="G49" s="232" t="s">
        <v>680</v>
      </c>
      <c r="H49" s="419" t="s">
        <v>680</v>
      </c>
      <c r="I49" s="232" t="s">
        <v>14569</v>
      </c>
      <c r="J49" s="144">
        <v>17000</v>
      </c>
      <c r="K49" s="144"/>
      <c r="L49" s="144"/>
      <c r="M49" s="232" t="s">
        <v>503</v>
      </c>
      <c r="N49" s="232" t="s">
        <v>503</v>
      </c>
      <c r="O49" s="144">
        <v>101</v>
      </c>
      <c r="P49" s="144">
        <v>94</v>
      </c>
      <c r="Q49" s="144">
        <v>14540</v>
      </c>
      <c r="R49" s="144">
        <v>0</v>
      </c>
      <c r="S49" s="144"/>
      <c r="T49" s="144"/>
      <c r="U49" s="144"/>
      <c r="V49" s="232">
        <v>2016</v>
      </c>
      <c r="W49" s="144"/>
      <c r="X49" s="144"/>
      <c r="Y49" s="144"/>
      <c r="Z49" s="144"/>
      <c r="AA49" s="144"/>
      <c r="AB49" s="144"/>
      <c r="AC49" s="144">
        <v>120</v>
      </c>
      <c r="AD49" s="232"/>
      <c r="AE49" s="232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</row>
    <row r="50" spans="1:53" s="333" customFormat="1" ht="24" hidden="1" customHeight="1" x14ac:dyDescent="0.2">
      <c r="A50" s="178"/>
      <c r="B50" s="158"/>
      <c r="C50" s="232" t="s">
        <v>2139</v>
      </c>
      <c r="D50" s="232"/>
      <c r="E50" s="232" t="s">
        <v>15471</v>
      </c>
      <c r="F50" s="232" t="s">
        <v>2128</v>
      </c>
      <c r="G50" s="232"/>
      <c r="H50" s="419"/>
      <c r="I50" s="267" t="s">
        <v>16760</v>
      </c>
      <c r="J50" s="144">
        <v>56603</v>
      </c>
      <c r="K50" s="144"/>
      <c r="L50" s="144"/>
      <c r="M50" s="232" t="s">
        <v>503</v>
      </c>
      <c r="N50" s="232" t="s">
        <v>503</v>
      </c>
      <c r="O50" s="144">
        <v>99</v>
      </c>
      <c r="P50" s="144">
        <v>90</v>
      </c>
      <c r="Q50" s="144">
        <v>38617</v>
      </c>
      <c r="R50" s="144"/>
      <c r="S50" s="144"/>
      <c r="T50" s="144"/>
      <c r="U50" s="144"/>
      <c r="V50" s="232">
        <v>2017</v>
      </c>
      <c r="W50" s="144"/>
      <c r="X50" s="144"/>
      <c r="Y50" s="144"/>
      <c r="Z50" s="144"/>
      <c r="AA50" s="144"/>
      <c r="AB50" s="144"/>
      <c r="AC50" s="144">
        <v>2177</v>
      </c>
      <c r="AD50" s="232"/>
      <c r="AE50" s="232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 t="s">
        <v>11735</v>
      </c>
    </row>
    <row r="51" spans="1:53" s="333" customFormat="1" ht="24" hidden="1" customHeight="1" x14ac:dyDescent="0.2">
      <c r="A51" s="178"/>
      <c r="B51" s="158"/>
      <c r="C51" s="232" t="s">
        <v>2139</v>
      </c>
      <c r="D51" s="232"/>
      <c r="E51" s="232" t="s">
        <v>2423</v>
      </c>
      <c r="F51" s="232" t="s">
        <v>2139</v>
      </c>
      <c r="G51" s="144"/>
      <c r="H51" s="232" t="s">
        <v>2136</v>
      </c>
      <c r="I51" s="232" t="s">
        <v>9284</v>
      </c>
      <c r="J51" s="144">
        <v>12910</v>
      </c>
      <c r="K51" s="144"/>
      <c r="L51" s="144">
        <v>12910</v>
      </c>
      <c r="M51" s="232" t="s">
        <v>330</v>
      </c>
      <c r="N51" s="232" t="s">
        <v>330</v>
      </c>
      <c r="O51" s="144">
        <v>114</v>
      </c>
      <c r="P51" s="144">
        <v>95</v>
      </c>
      <c r="Q51" s="232">
        <v>12910</v>
      </c>
      <c r="R51" s="144"/>
      <c r="S51" s="148"/>
      <c r="T51" s="420"/>
      <c r="U51" s="420"/>
      <c r="V51" s="232">
        <v>2012</v>
      </c>
      <c r="W51" s="144"/>
      <c r="X51" s="144"/>
      <c r="Y51" s="144"/>
      <c r="Z51" s="144"/>
      <c r="AA51" s="144"/>
      <c r="AB51" s="144"/>
      <c r="AC51" s="144"/>
      <c r="AD51" s="420"/>
      <c r="AE51" s="420"/>
      <c r="AF51" s="420"/>
      <c r="AG51" s="420"/>
      <c r="AH51" s="420"/>
      <c r="AI51" s="420"/>
      <c r="AJ51" s="420"/>
      <c r="AK51" s="420"/>
      <c r="AL51" s="420"/>
      <c r="AM51" s="420"/>
      <c r="AN51" s="420"/>
      <c r="AO51" s="420"/>
      <c r="AP51" s="420"/>
      <c r="AQ51" s="420"/>
      <c r="AR51" s="420"/>
      <c r="AS51" s="420"/>
      <c r="AT51" s="420"/>
      <c r="AU51" s="420"/>
      <c r="AV51" s="420"/>
      <c r="AW51" s="420"/>
      <c r="AX51" s="420"/>
      <c r="AY51" s="420"/>
      <c r="AZ51" s="420"/>
      <c r="BA51" s="148" t="s">
        <v>792</v>
      </c>
    </row>
    <row r="52" spans="1:53" s="333" customFormat="1" ht="24" hidden="1" customHeight="1" x14ac:dyDescent="0.2">
      <c r="A52" s="204" t="s">
        <v>93</v>
      </c>
      <c r="B52" s="158"/>
      <c r="C52" s="232" t="s">
        <v>2139</v>
      </c>
      <c r="D52" s="232" t="s">
        <v>2424</v>
      </c>
      <c r="E52" s="232" t="s">
        <v>2424</v>
      </c>
      <c r="F52" s="232" t="s">
        <v>2128</v>
      </c>
      <c r="G52" s="144"/>
      <c r="H52" s="232"/>
      <c r="I52" s="267" t="s">
        <v>16760</v>
      </c>
      <c r="J52" s="144">
        <v>9200</v>
      </c>
      <c r="K52" s="144"/>
      <c r="L52" s="144"/>
      <c r="M52" s="232" t="s">
        <v>330</v>
      </c>
      <c r="N52" s="232" t="s">
        <v>330</v>
      </c>
      <c r="O52" s="144">
        <v>65</v>
      </c>
      <c r="P52" s="144">
        <v>61</v>
      </c>
      <c r="Q52" s="232"/>
      <c r="R52" s="144"/>
      <c r="S52" s="148"/>
      <c r="T52" s="420"/>
      <c r="U52" s="420"/>
      <c r="V52" s="232">
        <v>2014</v>
      </c>
      <c r="W52" s="144"/>
      <c r="X52" s="144"/>
      <c r="Y52" s="144"/>
      <c r="Z52" s="144"/>
      <c r="AA52" s="144"/>
      <c r="AB52" s="144"/>
      <c r="AC52" s="144">
        <v>353</v>
      </c>
      <c r="AD52" s="420"/>
      <c r="AE52" s="420"/>
      <c r="AF52" s="420"/>
      <c r="AG52" s="420"/>
      <c r="AH52" s="420"/>
      <c r="AI52" s="420"/>
      <c r="AJ52" s="420"/>
      <c r="AK52" s="420"/>
      <c r="AL52" s="420"/>
      <c r="AM52" s="420"/>
      <c r="AN52" s="420"/>
      <c r="AO52" s="420"/>
      <c r="AP52" s="420"/>
      <c r="AQ52" s="420"/>
      <c r="AR52" s="420"/>
      <c r="AS52" s="420"/>
      <c r="AT52" s="420"/>
      <c r="AU52" s="420"/>
      <c r="AV52" s="420"/>
      <c r="AW52" s="420"/>
      <c r="AX52" s="420"/>
      <c r="AY52" s="420"/>
      <c r="AZ52" s="420"/>
      <c r="BA52" s="148" t="s">
        <v>2425</v>
      </c>
    </row>
    <row r="53" spans="1:53" s="333" customFormat="1" ht="24" hidden="1" customHeight="1" x14ac:dyDescent="0.2">
      <c r="A53" s="204"/>
      <c r="B53" s="407"/>
      <c r="C53" s="232" t="s">
        <v>2139</v>
      </c>
      <c r="D53" s="232"/>
      <c r="E53" s="232" t="s">
        <v>2426</v>
      </c>
      <c r="F53" s="232" t="s">
        <v>2128</v>
      </c>
      <c r="G53" s="144"/>
      <c r="H53" s="144"/>
      <c r="I53" s="267" t="s">
        <v>16760</v>
      </c>
      <c r="J53" s="144">
        <v>8800</v>
      </c>
      <c r="K53" s="232"/>
      <c r="L53" s="144">
        <v>6800</v>
      </c>
      <c r="M53" s="232" t="s">
        <v>330</v>
      </c>
      <c r="N53" s="232"/>
      <c r="O53" s="144"/>
      <c r="P53" s="144"/>
      <c r="Q53" s="144"/>
      <c r="R53" s="144"/>
      <c r="S53" s="148"/>
      <c r="T53" s="420"/>
      <c r="U53" s="420"/>
      <c r="V53" s="232"/>
      <c r="W53" s="144"/>
      <c r="X53" s="420"/>
      <c r="Y53" s="420"/>
      <c r="Z53" s="420"/>
      <c r="AA53" s="420"/>
      <c r="AB53" s="420"/>
      <c r="AC53" s="144"/>
      <c r="AD53" s="420"/>
      <c r="AE53" s="420"/>
      <c r="AF53" s="420"/>
      <c r="AG53" s="420"/>
      <c r="AH53" s="420"/>
      <c r="AI53" s="420"/>
      <c r="AJ53" s="420"/>
      <c r="AK53" s="420"/>
      <c r="AL53" s="420"/>
      <c r="AM53" s="420"/>
      <c r="AN53" s="420"/>
      <c r="AO53" s="420"/>
      <c r="AP53" s="420"/>
      <c r="AQ53" s="420"/>
      <c r="AR53" s="420"/>
      <c r="AS53" s="420"/>
      <c r="AT53" s="420"/>
      <c r="AU53" s="420"/>
      <c r="AV53" s="420"/>
      <c r="AW53" s="420"/>
      <c r="AX53" s="420"/>
      <c r="AY53" s="420"/>
      <c r="AZ53" s="420"/>
      <c r="BA53" s="136"/>
    </row>
    <row r="54" spans="1:53" s="333" customFormat="1" ht="24" hidden="1" customHeight="1" x14ac:dyDescent="0.2">
      <c r="A54" s="204"/>
      <c r="B54" s="407"/>
      <c r="C54" s="232" t="s">
        <v>2139</v>
      </c>
      <c r="D54" s="232" t="s">
        <v>2427</v>
      </c>
      <c r="E54" s="232" t="s">
        <v>2427</v>
      </c>
      <c r="F54" s="232" t="s">
        <v>2139</v>
      </c>
      <c r="G54" s="232">
        <v>151000</v>
      </c>
      <c r="H54" s="419"/>
      <c r="I54" s="232" t="s">
        <v>9284</v>
      </c>
      <c r="J54" s="144">
        <v>151000</v>
      </c>
      <c r="K54" s="144"/>
      <c r="L54" s="144">
        <v>45428</v>
      </c>
      <c r="M54" s="378" t="s">
        <v>11736</v>
      </c>
      <c r="N54" s="232" t="s">
        <v>11737</v>
      </c>
      <c r="O54" s="144">
        <v>97</v>
      </c>
      <c r="P54" s="144">
        <v>90</v>
      </c>
      <c r="Q54" s="144">
        <v>45428</v>
      </c>
      <c r="R54" s="144"/>
      <c r="S54" s="144"/>
      <c r="T54" s="144"/>
      <c r="U54" s="144"/>
      <c r="V54" s="232">
        <v>2013</v>
      </c>
      <c r="W54" s="144">
        <v>1200</v>
      </c>
      <c r="X54" s="144"/>
      <c r="Y54" s="144"/>
      <c r="Z54" s="144"/>
      <c r="AA54" s="144"/>
      <c r="AB54" s="144"/>
      <c r="AC54" s="144">
        <v>1200</v>
      </c>
      <c r="AD54" s="232"/>
      <c r="AE54" s="232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368" t="s">
        <v>13877</v>
      </c>
    </row>
    <row r="55" spans="1:53" s="1521" customFormat="1" ht="24" hidden="1" customHeight="1" x14ac:dyDescent="0.2">
      <c r="A55" s="1519" t="s">
        <v>16801</v>
      </c>
      <c r="B55" s="1520" t="s">
        <v>16801</v>
      </c>
      <c r="C55" s="650" t="s">
        <v>663</v>
      </c>
      <c r="D55" s="650" t="s">
        <v>2427</v>
      </c>
      <c r="E55" s="676">
        <f>COUNTA(E56:E64)</f>
        <v>9</v>
      </c>
      <c r="F55" s="650"/>
      <c r="G55" s="650">
        <v>151000</v>
      </c>
      <c r="H55" s="681"/>
      <c r="I55" s="650"/>
      <c r="J55" s="665">
        <f>SUM(J56:J64)</f>
        <v>842328.5</v>
      </c>
      <c r="K55" s="665">
        <f t="shared" ref="K55:L55" si="1">SUM(K56:K64)</f>
        <v>29482.58</v>
      </c>
      <c r="L55" s="665">
        <f t="shared" si="1"/>
        <v>48947.61</v>
      </c>
      <c r="M55" s="650"/>
      <c r="N55" s="650"/>
      <c r="O55" s="665"/>
      <c r="P55" s="665"/>
      <c r="Q55" s="665"/>
      <c r="R55" s="665"/>
      <c r="S55" s="665"/>
      <c r="T55" s="665"/>
      <c r="U55" s="665"/>
      <c r="V55" s="650"/>
      <c r="W55" s="665"/>
      <c r="X55" s="665"/>
      <c r="Y55" s="665"/>
      <c r="Z55" s="665"/>
      <c r="AA55" s="665"/>
      <c r="AB55" s="665"/>
      <c r="AC55" s="665"/>
      <c r="AD55" s="650"/>
      <c r="AE55" s="650"/>
      <c r="AF55" s="666"/>
      <c r="AG55" s="666"/>
      <c r="AH55" s="666"/>
      <c r="AI55" s="666"/>
      <c r="AJ55" s="666"/>
      <c r="AK55" s="666"/>
      <c r="AL55" s="666"/>
      <c r="AM55" s="666"/>
      <c r="AN55" s="666"/>
      <c r="AO55" s="666"/>
      <c r="AP55" s="666"/>
      <c r="AQ55" s="666"/>
      <c r="AR55" s="666"/>
      <c r="AS55" s="666"/>
      <c r="AT55" s="666"/>
      <c r="AU55" s="666"/>
      <c r="AV55" s="666"/>
      <c r="AW55" s="666"/>
      <c r="AX55" s="666"/>
      <c r="AY55" s="666"/>
      <c r="AZ55" s="666"/>
      <c r="BA55" s="666"/>
    </row>
    <row r="56" spans="1:53" s="1524" customFormat="1" ht="24" hidden="1" customHeight="1" x14ac:dyDescent="0.2">
      <c r="A56" s="1522"/>
      <c r="B56" s="1523"/>
      <c r="C56" s="625" t="s">
        <v>12012</v>
      </c>
      <c r="D56" s="625" t="s">
        <v>652</v>
      </c>
      <c r="E56" s="720" t="s">
        <v>10424</v>
      </c>
      <c r="F56" s="625" t="s">
        <v>654</v>
      </c>
      <c r="G56" s="625" t="s">
        <v>1449</v>
      </c>
      <c r="H56" s="644" t="s">
        <v>656</v>
      </c>
      <c r="I56" s="625" t="s">
        <v>16813</v>
      </c>
      <c r="J56" s="626">
        <v>441628</v>
      </c>
      <c r="K56" s="626">
        <v>22932</v>
      </c>
      <c r="L56" s="626">
        <v>41901</v>
      </c>
      <c r="M56" s="625" t="s">
        <v>154</v>
      </c>
      <c r="N56" s="625" t="s">
        <v>154</v>
      </c>
      <c r="O56" s="626">
        <v>120</v>
      </c>
      <c r="P56" s="626">
        <v>95</v>
      </c>
      <c r="Q56" s="626">
        <v>13741</v>
      </c>
      <c r="R56" s="626">
        <v>30500</v>
      </c>
      <c r="S56" s="626">
        <v>30500</v>
      </c>
      <c r="T56" s="626" t="s">
        <v>499</v>
      </c>
      <c r="U56" s="626" t="s">
        <v>500</v>
      </c>
      <c r="V56" s="625">
        <v>2002</v>
      </c>
      <c r="W56" s="626"/>
      <c r="X56" s="626">
        <v>60200</v>
      </c>
      <c r="Y56" s="626"/>
      <c r="Z56" s="626"/>
      <c r="AA56" s="626"/>
      <c r="AB56" s="626"/>
      <c r="AC56" s="626">
        <v>60200</v>
      </c>
      <c r="AD56" s="625"/>
      <c r="AE56" s="625"/>
      <c r="AF56" s="627">
        <v>1</v>
      </c>
      <c r="AG56" s="627">
        <v>3500</v>
      </c>
      <c r="AH56" s="627">
        <v>1</v>
      </c>
      <c r="AI56" s="627" t="s">
        <v>10425</v>
      </c>
      <c r="AJ56" s="627">
        <v>4900</v>
      </c>
      <c r="AK56" s="627"/>
      <c r="AL56" s="627" t="s">
        <v>2727</v>
      </c>
      <c r="AM56" s="627"/>
      <c r="AN56" s="627">
        <v>204.98</v>
      </c>
      <c r="AO56" s="627"/>
      <c r="AP56" s="627" t="s">
        <v>660</v>
      </c>
      <c r="AQ56" s="627"/>
      <c r="AR56" s="627"/>
      <c r="AS56" s="627"/>
      <c r="AT56" s="627"/>
      <c r="AU56" s="627"/>
      <c r="AV56" s="627"/>
      <c r="AW56" s="627"/>
      <c r="AX56" s="627"/>
      <c r="AY56" s="627"/>
      <c r="AZ56" s="627"/>
      <c r="BA56" s="627" t="s">
        <v>10426</v>
      </c>
    </row>
    <row r="57" spans="1:53" s="1524" customFormat="1" ht="24" hidden="1" customHeight="1" x14ac:dyDescent="0.2">
      <c r="A57" s="1522"/>
      <c r="B57" s="1525"/>
      <c r="C57" s="625" t="s">
        <v>891</v>
      </c>
      <c r="D57" s="625"/>
      <c r="E57" s="720" t="s">
        <v>10427</v>
      </c>
      <c r="F57" s="625" t="s">
        <v>654</v>
      </c>
      <c r="G57" s="625"/>
      <c r="H57" s="644"/>
      <c r="I57" s="625" t="s">
        <v>894</v>
      </c>
      <c r="J57" s="626">
        <v>98879.5</v>
      </c>
      <c r="K57" s="626">
        <v>4929.33</v>
      </c>
      <c r="L57" s="626">
        <v>4974.83</v>
      </c>
      <c r="M57" s="625" t="s">
        <v>310</v>
      </c>
      <c r="N57" s="625" t="s">
        <v>310</v>
      </c>
      <c r="O57" s="626">
        <v>65.099999999999994</v>
      </c>
      <c r="P57" s="626">
        <v>55.08</v>
      </c>
      <c r="Q57" s="626">
        <v>3585.7</v>
      </c>
      <c r="R57" s="626"/>
      <c r="S57" s="626"/>
      <c r="T57" s="626"/>
      <c r="U57" s="626"/>
      <c r="V57" s="625">
        <v>2010</v>
      </c>
      <c r="W57" s="626"/>
      <c r="X57" s="626"/>
      <c r="Y57" s="626"/>
      <c r="Z57" s="626"/>
      <c r="AA57" s="626"/>
      <c r="AB57" s="626"/>
      <c r="AC57" s="626">
        <v>24705</v>
      </c>
      <c r="AD57" s="625"/>
      <c r="AE57" s="625"/>
      <c r="AF57" s="627"/>
      <c r="AG57" s="627"/>
      <c r="AH57" s="627"/>
      <c r="AI57" s="627"/>
      <c r="AJ57" s="627"/>
      <c r="AK57" s="627"/>
      <c r="AL57" s="627"/>
      <c r="AM57" s="627"/>
      <c r="AN57" s="627"/>
      <c r="AO57" s="627"/>
      <c r="AP57" s="627"/>
      <c r="AQ57" s="627"/>
      <c r="AR57" s="627"/>
      <c r="AS57" s="627"/>
      <c r="AT57" s="627"/>
      <c r="AU57" s="627"/>
      <c r="AV57" s="627"/>
      <c r="AW57" s="627"/>
      <c r="AX57" s="627"/>
      <c r="AY57" s="627"/>
      <c r="AZ57" s="627"/>
      <c r="BA57" s="627"/>
    </row>
    <row r="58" spans="1:53" s="1524" customFormat="1" ht="24" hidden="1" customHeight="1" x14ac:dyDescent="0.2">
      <c r="A58" s="1522"/>
      <c r="B58" s="1525"/>
      <c r="C58" s="625" t="s">
        <v>891</v>
      </c>
      <c r="D58" s="625"/>
      <c r="E58" s="720" t="s">
        <v>10428</v>
      </c>
      <c r="F58" s="625" t="s">
        <v>654</v>
      </c>
      <c r="G58" s="625"/>
      <c r="H58" s="644"/>
      <c r="I58" s="625" t="s">
        <v>894</v>
      </c>
      <c r="J58" s="626">
        <v>123386</v>
      </c>
      <c r="K58" s="626">
        <v>707.05</v>
      </c>
      <c r="L58" s="626">
        <v>1544.58</v>
      </c>
      <c r="M58" s="625" t="s">
        <v>310</v>
      </c>
      <c r="N58" s="625" t="s">
        <v>310</v>
      </c>
      <c r="O58" s="626">
        <v>120</v>
      </c>
      <c r="P58" s="626">
        <v>95</v>
      </c>
      <c r="Q58" s="626">
        <v>12335</v>
      </c>
      <c r="R58" s="626">
        <v>1376</v>
      </c>
      <c r="S58" s="626">
        <v>1376</v>
      </c>
      <c r="T58" s="626"/>
      <c r="U58" s="626"/>
      <c r="V58" s="625">
        <v>2010</v>
      </c>
      <c r="W58" s="626"/>
      <c r="X58" s="626"/>
      <c r="Y58" s="626"/>
      <c r="Z58" s="626"/>
      <c r="AA58" s="626"/>
      <c r="AB58" s="626"/>
      <c r="AC58" s="626"/>
      <c r="AD58" s="625"/>
      <c r="AE58" s="625"/>
      <c r="AF58" s="627"/>
      <c r="AG58" s="627"/>
      <c r="AH58" s="627"/>
      <c r="AI58" s="627"/>
      <c r="AJ58" s="627"/>
      <c r="AK58" s="627"/>
      <c r="AL58" s="627"/>
      <c r="AM58" s="627"/>
      <c r="AN58" s="627"/>
      <c r="AO58" s="627"/>
      <c r="AP58" s="627"/>
      <c r="AQ58" s="627"/>
      <c r="AR58" s="627"/>
      <c r="AS58" s="627"/>
      <c r="AT58" s="627"/>
      <c r="AU58" s="627"/>
      <c r="AV58" s="627"/>
      <c r="AW58" s="627"/>
      <c r="AX58" s="627"/>
      <c r="AY58" s="627"/>
      <c r="AZ58" s="627"/>
      <c r="BA58" s="627"/>
    </row>
    <row r="59" spans="1:53" s="1524" customFormat="1" ht="24" hidden="1" customHeight="1" x14ac:dyDescent="0.2">
      <c r="A59" s="1522"/>
      <c r="B59" s="1525"/>
      <c r="C59" s="625" t="s">
        <v>891</v>
      </c>
      <c r="D59" s="625"/>
      <c r="E59" s="720" t="s">
        <v>10429</v>
      </c>
      <c r="F59" s="625" t="s">
        <v>654</v>
      </c>
      <c r="G59" s="625"/>
      <c r="H59" s="644"/>
      <c r="I59" s="625" t="s">
        <v>894</v>
      </c>
      <c r="J59" s="626"/>
      <c r="K59" s="626">
        <v>82.2</v>
      </c>
      <c r="L59" s="626">
        <v>82.2</v>
      </c>
      <c r="M59" s="625" t="s">
        <v>310</v>
      </c>
      <c r="N59" s="625" t="s">
        <v>310</v>
      </c>
      <c r="O59" s="626">
        <v>120</v>
      </c>
      <c r="P59" s="626">
        <v>95</v>
      </c>
      <c r="Q59" s="626">
        <v>12487</v>
      </c>
      <c r="R59" s="626"/>
      <c r="S59" s="626"/>
      <c r="T59" s="626"/>
      <c r="U59" s="626"/>
      <c r="V59" s="625">
        <v>2010</v>
      </c>
      <c r="W59" s="626"/>
      <c r="X59" s="626"/>
      <c r="Y59" s="626"/>
      <c r="Z59" s="626"/>
      <c r="AA59" s="626"/>
      <c r="AB59" s="626"/>
      <c r="AC59" s="626"/>
      <c r="AD59" s="625"/>
      <c r="AE59" s="625"/>
      <c r="AF59" s="627"/>
      <c r="AG59" s="627"/>
      <c r="AH59" s="627"/>
      <c r="AI59" s="627"/>
      <c r="AJ59" s="627"/>
      <c r="AK59" s="627"/>
      <c r="AL59" s="627"/>
      <c r="AM59" s="627"/>
      <c r="AN59" s="627"/>
      <c r="AO59" s="627"/>
      <c r="AP59" s="627"/>
      <c r="AQ59" s="627"/>
      <c r="AR59" s="627"/>
      <c r="AS59" s="627"/>
      <c r="AT59" s="627"/>
      <c r="AU59" s="627"/>
      <c r="AV59" s="627"/>
      <c r="AW59" s="627"/>
      <c r="AX59" s="627"/>
      <c r="AY59" s="627"/>
      <c r="AZ59" s="627"/>
      <c r="BA59" s="627" t="s">
        <v>3233</v>
      </c>
    </row>
    <row r="60" spans="1:53" s="1524" customFormat="1" ht="24" hidden="1" customHeight="1" x14ac:dyDescent="0.2">
      <c r="A60" s="1522"/>
      <c r="B60" s="1525"/>
      <c r="C60" s="625" t="s">
        <v>891</v>
      </c>
      <c r="D60" s="625"/>
      <c r="E60" s="720" t="s">
        <v>10430</v>
      </c>
      <c r="F60" s="625" t="s">
        <v>654</v>
      </c>
      <c r="G60" s="625"/>
      <c r="H60" s="644"/>
      <c r="I60" s="625" t="s">
        <v>894</v>
      </c>
      <c r="J60" s="626">
        <v>90341</v>
      </c>
      <c r="K60" s="626"/>
      <c r="L60" s="626"/>
      <c r="M60" s="625" t="s">
        <v>503</v>
      </c>
      <c r="N60" s="625" t="s">
        <v>503</v>
      </c>
      <c r="O60" s="626">
        <v>114</v>
      </c>
      <c r="P60" s="626">
        <v>80</v>
      </c>
      <c r="Q60" s="626">
        <v>13068</v>
      </c>
      <c r="R60" s="626"/>
      <c r="S60" s="626"/>
      <c r="T60" s="626"/>
      <c r="U60" s="626"/>
      <c r="V60" s="625">
        <v>2011</v>
      </c>
      <c r="W60" s="626"/>
      <c r="X60" s="626"/>
      <c r="Y60" s="626"/>
      <c r="Z60" s="626"/>
      <c r="AA60" s="626"/>
      <c r="AB60" s="626"/>
      <c r="AC60" s="626">
        <v>790</v>
      </c>
      <c r="AD60" s="625"/>
      <c r="AE60" s="625"/>
      <c r="AF60" s="627"/>
      <c r="AG60" s="627"/>
      <c r="AH60" s="627"/>
      <c r="AI60" s="627"/>
      <c r="AJ60" s="627"/>
      <c r="AK60" s="627"/>
      <c r="AL60" s="627"/>
      <c r="AM60" s="627"/>
      <c r="AN60" s="627"/>
      <c r="AO60" s="627"/>
      <c r="AP60" s="627"/>
      <c r="AQ60" s="627"/>
      <c r="AR60" s="627"/>
      <c r="AS60" s="627"/>
      <c r="AT60" s="627"/>
      <c r="AU60" s="627"/>
      <c r="AV60" s="627"/>
      <c r="AW60" s="627"/>
      <c r="AX60" s="627"/>
      <c r="AY60" s="627"/>
      <c r="AZ60" s="627"/>
      <c r="BA60" s="627" t="s">
        <v>10431</v>
      </c>
    </row>
    <row r="61" spans="1:53" s="1524" customFormat="1" ht="24" hidden="1" customHeight="1" x14ac:dyDescent="0.2">
      <c r="A61" s="1522"/>
      <c r="B61" s="1525"/>
      <c r="C61" s="625" t="s">
        <v>865</v>
      </c>
      <c r="D61" s="625"/>
      <c r="E61" s="720" t="s">
        <v>3282</v>
      </c>
      <c r="F61" s="625" t="s">
        <v>865</v>
      </c>
      <c r="G61" s="625"/>
      <c r="H61" s="644"/>
      <c r="I61" s="625" t="s">
        <v>2632</v>
      </c>
      <c r="J61" s="626">
        <v>21322</v>
      </c>
      <c r="K61" s="626"/>
      <c r="L61" s="626"/>
      <c r="M61" s="625" t="s">
        <v>503</v>
      </c>
      <c r="N61" s="625" t="s">
        <v>503</v>
      </c>
      <c r="O61" s="626">
        <v>100</v>
      </c>
      <c r="P61" s="626">
        <v>90</v>
      </c>
      <c r="Q61" s="626">
        <v>6358</v>
      </c>
      <c r="R61" s="626"/>
      <c r="S61" s="626"/>
      <c r="T61" s="626"/>
      <c r="U61" s="626"/>
      <c r="V61" s="625">
        <v>2020</v>
      </c>
      <c r="W61" s="626"/>
      <c r="X61" s="626"/>
      <c r="Y61" s="626"/>
      <c r="Z61" s="626"/>
      <c r="AA61" s="626"/>
      <c r="AB61" s="626"/>
      <c r="AC61" s="626">
        <v>2000</v>
      </c>
      <c r="AD61" s="625"/>
      <c r="AE61" s="625"/>
      <c r="AF61" s="627"/>
      <c r="AG61" s="627"/>
      <c r="AH61" s="627"/>
      <c r="AI61" s="627"/>
      <c r="AJ61" s="627"/>
      <c r="AK61" s="627"/>
      <c r="AL61" s="627"/>
      <c r="AM61" s="627"/>
      <c r="AN61" s="627"/>
      <c r="AO61" s="627"/>
      <c r="AP61" s="627"/>
      <c r="AQ61" s="627"/>
      <c r="AR61" s="627"/>
      <c r="AS61" s="627"/>
      <c r="AT61" s="627"/>
      <c r="AU61" s="627"/>
      <c r="AV61" s="627"/>
      <c r="AW61" s="627"/>
      <c r="AX61" s="627"/>
      <c r="AY61" s="627"/>
      <c r="AZ61" s="627"/>
      <c r="BA61" s="627"/>
    </row>
    <row r="62" spans="1:53" s="1524" customFormat="1" ht="24" hidden="1" customHeight="1" x14ac:dyDescent="0.2">
      <c r="A62" s="1522"/>
      <c r="B62" s="1525"/>
      <c r="C62" s="625" t="s">
        <v>865</v>
      </c>
      <c r="D62" s="625"/>
      <c r="E62" s="720" t="s">
        <v>17939</v>
      </c>
      <c r="F62" s="625" t="s">
        <v>865</v>
      </c>
      <c r="G62" s="625"/>
      <c r="H62" s="644"/>
      <c r="I62" s="625" t="s">
        <v>2632</v>
      </c>
      <c r="J62" s="626">
        <v>45895</v>
      </c>
      <c r="K62" s="626">
        <v>832</v>
      </c>
      <c r="L62" s="626">
        <v>445</v>
      </c>
      <c r="M62" s="625" t="s">
        <v>310</v>
      </c>
      <c r="N62" s="625" t="s">
        <v>310</v>
      </c>
      <c r="O62" s="626">
        <v>110</v>
      </c>
      <c r="P62" s="626">
        <v>91</v>
      </c>
      <c r="Q62" s="626">
        <v>11282</v>
      </c>
      <c r="R62" s="626"/>
      <c r="S62" s="626"/>
      <c r="T62" s="626"/>
      <c r="U62" s="626"/>
      <c r="V62" s="625">
        <v>2021</v>
      </c>
      <c r="W62" s="626"/>
      <c r="X62" s="626"/>
      <c r="Y62" s="626"/>
      <c r="Z62" s="626"/>
      <c r="AA62" s="626"/>
      <c r="AB62" s="626"/>
      <c r="AC62" s="626">
        <v>16136</v>
      </c>
      <c r="AD62" s="625"/>
      <c r="AE62" s="625"/>
      <c r="AF62" s="627"/>
      <c r="AG62" s="627"/>
      <c r="AH62" s="627"/>
      <c r="AI62" s="627"/>
      <c r="AJ62" s="627"/>
      <c r="AK62" s="627"/>
      <c r="AL62" s="627"/>
      <c r="AM62" s="627"/>
      <c r="AN62" s="627"/>
      <c r="AO62" s="627"/>
      <c r="AP62" s="627"/>
      <c r="AQ62" s="627"/>
      <c r="AR62" s="627"/>
      <c r="AS62" s="627"/>
      <c r="AT62" s="627"/>
      <c r="AU62" s="627"/>
      <c r="AV62" s="627"/>
      <c r="AW62" s="627"/>
      <c r="AX62" s="627"/>
      <c r="AY62" s="627"/>
      <c r="AZ62" s="627"/>
      <c r="BA62" s="627"/>
    </row>
    <row r="63" spans="1:53" s="1524" customFormat="1" ht="24" hidden="1" customHeight="1" x14ac:dyDescent="0.2">
      <c r="A63" s="1522"/>
      <c r="B63" s="1525"/>
      <c r="C63" s="627" t="s">
        <v>855</v>
      </c>
      <c r="D63" s="627"/>
      <c r="E63" s="631" t="s">
        <v>10432</v>
      </c>
      <c r="F63" s="627" t="s">
        <v>855</v>
      </c>
      <c r="G63" s="627"/>
      <c r="H63" s="657"/>
      <c r="I63" s="627" t="s">
        <v>855</v>
      </c>
      <c r="J63" s="626">
        <v>8200</v>
      </c>
      <c r="K63" s="626"/>
      <c r="L63" s="626"/>
      <c r="M63" s="625" t="s">
        <v>310</v>
      </c>
      <c r="N63" s="625" t="s">
        <v>310</v>
      </c>
      <c r="O63" s="626">
        <v>100</v>
      </c>
      <c r="P63" s="626">
        <v>78</v>
      </c>
      <c r="Q63" s="626">
        <v>7860</v>
      </c>
      <c r="R63" s="626"/>
      <c r="S63" s="626"/>
      <c r="T63" s="626"/>
      <c r="U63" s="626"/>
      <c r="V63" s="625">
        <v>2014</v>
      </c>
      <c r="W63" s="626"/>
      <c r="X63" s="626"/>
      <c r="Y63" s="626"/>
      <c r="Z63" s="626"/>
      <c r="AA63" s="626"/>
      <c r="AB63" s="626"/>
      <c r="AC63" s="626"/>
      <c r="AD63" s="625"/>
      <c r="AE63" s="625"/>
      <c r="AF63" s="627"/>
      <c r="AG63" s="627"/>
      <c r="AH63" s="627"/>
      <c r="AI63" s="627"/>
      <c r="AJ63" s="627"/>
      <c r="AK63" s="627"/>
      <c r="AL63" s="627"/>
      <c r="AM63" s="627"/>
      <c r="AN63" s="627"/>
      <c r="AO63" s="627"/>
      <c r="AP63" s="627"/>
      <c r="AQ63" s="627"/>
      <c r="AR63" s="627"/>
      <c r="AS63" s="627"/>
      <c r="AT63" s="627"/>
      <c r="AU63" s="627"/>
      <c r="AV63" s="627"/>
      <c r="AW63" s="627"/>
      <c r="AX63" s="627"/>
      <c r="AY63" s="627"/>
      <c r="AZ63" s="627"/>
      <c r="BA63" s="627"/>
    </row>
    <row r="64" spans="1:53" s="1524" customFormat="1" ht="24" hidden="1" customHeight="1" x14ac:dyDescent="0.2">
      <c r="A64" s="1526"/>
      <c r="B64" s="1527"/>
      <c r="C64" s="627" t="s">
        <v>871</v>
      </c>
      <c r="D64" s="627"/>
      <c r="E64" s="631" t="s">
        <v>14582</v>
      </c>
      <c r="F64" s="627" t="s">
        <v>871</v>
      </c>
      <c r="G64" s="627"/>
      <c r="H64" s="657"/>
      <c r="I64" s="627" t="s">
        <v>871</v>
      </c>
      <c r="J64" s="626">
        <v>12677</v>
      </c>
      <c r="K64" s="626"/>
      <c r="L64" s="626"/>
      <c r="M64" s="625" t="s">
        <v>503</v>
      </c>
      <c r="N64" s="625" t="s">
        <v>154</v>
      </c>
      <c r="O64" s="626">
        <v>120</v>
      </c>
      <c r="P64" s="626">
        <v>90</v>
      </c>
      <c r="Q64" s="626">
        <v>11836</v>
      </c>
      <c r="R64" s="626">
        <v>104</v>
      </c>
      <c r="S64" s="626">
        <v>104</v>
      </c>
      <c r="T64" s="626"/>
      <c r="U64" s="626"/>
      <c r="V64" s="625">
        <v>2019</v>
      </c>
      <c r="W64" s="626"/>
      <c r="X64" s="626"/>
      <c r="Y64" s="626"/>
      <c r="Z64" s="626"/>
      <c r="AA64" s="626"/>
      <c r="AB64" s="626"/>
      <c r="AC64" s="626">
        <v>10300</v>
      </c>
      <c r="AD64" s="625"/>
      <c r="AE64" s="625"/>
      <c r="AF64" s="627"/>
      <c r="AG64" s="627"/>
      <c r="AH64" s="627"/>
      <c r="AI64" s="627"/>
      <c r="AJ64" s="627"/>
      <c r="AK64" s="627"/>
      <c r="AL64" s="627"/>
      <c r="AM64" s="627"/>
      <c r="AN64" s="627"/>
      <c r="AO64" s="627"/>
      <c r="AP64" s="627"/>
      <c r="AQ64" s="627"/>
      <c r="AR64" s="627"/>
      <c r="AS64" s="627"/>
      <c r="AT64" s="627"/>
      <c r="AU64" s="627"/>
      <c r="AV64" s="627"/>
      <c r="AW64" s="627"/>
      <c r="AX64" s="627"/>
      <c r="AY64" s="627"/>
      <c r="AZ64" s="627"/>
      <c r="BA64" s="627"/>
    </row>
    <row r="65" spans="1:53" s="1091" customFormat="1" ht="24" hidden="1" customHeight="1" x14ac:dyDescent="0.2">
      <c r="A65" s="675"/>
      <c r="B65" s="998" t="s">
        <v>2236</v>
      </c>
      <c r="C65" s="666" t="s">
        <v>55</v>
      </c>
      <c r="D65" s="666"/>
      <c r="E65" s="676">
        <f>COUNTA(E66:E74)</f>
        <v>9</v>
      </c>
      <c r="F65" s="666"/>
      <c r="G65" s="666"/>
      <c r="H65" s="677"/>
      <c r="I65" s="666"/>
      <c r="J65" s="665">
        <f>SUM(J66:J74)</f>
        <v>182068</v>
      </c>
      <c r="K65" s="665">
        <f>SUM(K66:K74)</f>
        <v>27481</v>
      </c>
      <c r="L65" s="665">
        <f>SUM(L66:L74)</f>
        <v>61109</v>
      </c>
      <c r="M65" s="650"/>
      <c r="N65" s="650"/>
      <c r="O65" s="665"/>
      <c r="P65" s="665"/>
      <c r="Q65" s="665"/>
      <c r="R65" s="665"/>
      <c r="S65" s="665"/>
      <c r="T65" s="665">
        <v>0</v>
      </c>
      <c r="U65" s="665">
        <v>0</v>
      </c>
      <c r="V65" s="665"/>
      <c r="W65" s="665">
        <v>0</v>
      </c>
      <c r="X65" s="665">
        <v>3167</v>
      </c>
      <c r="Y65" s="665">
        <v>500</v>
      </c>
      <c r="Z65" s="665">
        <v>0</v>
      </c>
      <c r="AA65" s="665">
        <v>0</v>
      </c>
      <c r="AB65" s="665">
        <v>0</v>
      </c>
      <c r="AC65" s="665"/>
      <c r="AD65" s="650"/>
      <c r="AE65" s="650"/>
      <c r="AF65" s="666"/>
      <c r="AG65" s="666"/>
      <c r="AH65" s="666"/>
      <c r="AI65" s="666"/>
      <c r="AJ65" s="666"/>
      <c r="AK65" s="666"/>
      <c r="AL65" s="666"/>
      <c r="AM65" s="666"/>
      <c r="AN65" s="666"/>
      <c r="AO65" s="666"/>
      <c r="AP65" s="666"/>
      <c r="AQ65" s="666"/>
      <c r="AR65" s="666"/>
      <c r="AS65" s="666"/>
      <c r="AT65" s="666"/>
      <c r="AU65" s="666"/>
      <c r="AV65" s="666"/>
      <c r="AW65" s="666"/>
      <c r="AX65" s="666"/>
      <c r="AY65" s="666"/>
      <c r="AZ65" s="666"/>
      <c r="BA65" s="666"/>
    </row>
    <row r="66" spans="1:53" s="333" customFormat="1" ht="24" hidden="1" customHeight="1" x14ac:dyDescent="0.2">
      <c r="A66" s="630"/>
      <c r="B66" s="158"/>
      <c r="C66" s="625" t="s">
        <v>644</v>
      </c>
      <c r="D66" s="625" t="s">
        <v>465</v>
      </c>
      <c r="E66" s="625" t="s">
        <v>2767</v>
      </c>
      <c r="F66" s="625" t="s">
        <v>644</v>
      </c>
      <c r="G66" s="625" t="s">
        <v>466</v>
      </c>
      <c r="H66" s="625" t="s">
        <v>467</v>
      </c>
      <c r="I66" s="625" t="s">
        <v>2768</v>
      </c>
      <c r="J66" s="751">
        <v>13782</v>
      </c>
      <c r="K66" s="626"/>
      <c r="L66" s="626"/>
      <c r="M66" s="625" t="s">
        <v>503</v>
      </c>
      <c r="N66" s="625" t="s">
        <v>154</v>
      </c>
      <c r="O66" s="626" t="s">
        <v>12280</v>
      </c>
      <c r="P66" s="626" t="s">
        <v>12281</v>
      </c>
      <c r="Q66" s="626" t="s">
        <v>12282</v>
      </c>
      <c r="R66" s="626"/>
      <c r="S66" s="626"/>
      <c r="T66" s="626" t="s">
        <v>499</v>
      </c>
      <c r="U66" s="626" t="s">
        <v>500</v>
      </c>
      <c r="V66" s="625" t="s">
        <v>16538</v>
      </c>
      <c r="W66" s="626"/>
      <c r="X66" s="626" t="s">
        <v>2769</v>
      </c>
      <c r="Y66" s="626"/>
      <c r="Z66" s="626"/>
      <c r="AA66" s="626"/>
      <c r="AB66" s="626"/>
      <c r="AC66" s="626" t="s">
        <v>12283</v>
      </c>
      <c r="AD66" s="625" t="s">
        <v>2770</v>
      </c>
      <c r="AE66" s="625" t="s">
        <v>2771</v>
      </c>
      <c r="AF66" s="627" t="s">
        <v>2772</v>
      </c>
      <c r="AG66" s="627"/>
      <c r="AH66" s="627"/>
      <c r="AI66" s="627"/>
      <c r="AJ66" s="627"/>
      <c r="AK66" s="627"/>
      <c r="AL66" s="627"/>
      <c r="AM66" s="627"/>
      <c r="AN66" s="627"/>
      <c r="AO66" s="627"/>
      <c r="AP66" s="627"/>
      <c r="AQ66" s="627"/>
      <c r="AR66" s="627"/>
      <c r="AS66" s="627"/>
      <c r="AT66" s="627"/>
      <c r="AU66" s="627"/>
      <c r="AV66" s="627"/>
      <c r="AW66" s="627"/>
      <c r="AX66" s="627"/>
      <c r="AY66" s="627"/>
      <c r="AZ66" s="627"/>
      <c r="BA66" s="627" t="s">
        <v>792</v>
      </c>
    </row>
    <row r="67" spans="1:53" s="333" customFormat="1" ht="24" hidden="1" customHeight="1" x14ac:dyDescent="0.2">
      <c r="A67" s="630"/>
      <c r="B67" s="158"/>
      <c r="C67" s="625" t="s">
        <v>464</v>
      </c>
      <c r="D67" s="625" t="s">
        <v>465</v>
      </c>
      <c r="E67" s="625" t="s">
        <v>2773</v>
      </c>
      <c r="F67" s="625" t="s">
        <v>665</v>
      </c>
      <c r="G67" s="625" t="s">
        <v>466</v>
      </c>
      <c r="H67" s="625" t="s">
        <v>467</v>
      </c>
      <c r="I67" s="625" t="s">
        <v>666</v>
      </c>
      <c r="J67" s="751">
        <v>35997</v>
      </c>
      <c r="K67" s="626">
        <v>11416</v>
      </c>
      <c r="L67" s="626">
        <v>3463</v>
      </c>
      <c r="M67" s="625" t="s">
        <v>154</v>
      </c>
      <c r="N67" s="625" t="s">
        <v>154</v>
      </c>
      <c r="O67" s="626">
        <v>120</v>
      </c>
      <c r="P67" s="626">
        <v>99</v>
      </c>
      <c r="Q67" s="626">
        <v>11494</v>
      </c>
      <c r="R67" s="626">
        <v>9800</v>
      </c>
      <c r="S67" s="626">
        <v>9800</v>
      </c>
      <c r="T67" s="626" t="s">
        <v>499</v>
      </c>
      <c r="U67" s="626" t="s">
        <v>500</v>
      </c>
      <c r="V67" s="625">
        <v>1965</v>
      </c>
      <c r="W67" s="626"/>
      <c r="X67" s="626" t="s">
        <v>2769</v>
      </c>
      <c r="Y67" s="626"/>
      <c r="Z67" s="626"/>
      <c r="AA67" s="626"/>
      <c r="AB67" s="626"/>
      <c r="AC67" s="626">
        <v>660</v>
      </c>
      <c r="AD67" s="625" t="s">
        <v>2770</v>
      </c>
      <c r="AE67" s="625" t="s">
        <v>2771</v>
      </c>
      <c r="AF67" s="627" t="s">
        <v>2772</v>
      </c>
      <c r="AG67" s="627"/>
      <c r="AH67" s="627"/>
      <c r="AI67" s="627"/>
      <c r="AJ67" s="627"/>
      <c r="AK67" s="627"/>
      <c r="AL67" s="627"/>
      <c r="AM67" s="627"/>
      <c r="AN67" s="627"/>
      <c r="AO67" s="627"/>
      <c r="AP67" s="627"/>
      <c r="AQ67" s="627"/>
      <c r="AR67" s="627"/>
      <c r="AS67" s="627"/>
      <c r="AT67" s="627"/>
      <c r="AU67" s="627"/>
      <c r="AV67" s="627"/>
      <c r="AW67" s="627"/>
      <c r="AX67" s="627"/>
      <c r="AY67" s="627"/>
      <c r="AZ67" s="627"/>
      <c r="BA67" s="627" t="s">
        <v>2774</v>
      </c>
    </row>
    <row r="68" spans="1:53" s="333" customFormat="1" ht="24" hidden="1" customHeight="1" x14ac:dyDescent="0.2">
      <c r="A68" s="630"/>
      <c r="B68" s="407"/>
      <c r="C68" s="625" t="s">
        <v>680</v>
      </c>
      <c r="D68" s="625"/>
      <c r="E68" s="625" t="s">
        <v>2775</v>
      </c>
      <c r="F68" s="625" t="s">
        <v>665</v>
      </c>
      <c r="G68" s="625"/>
      <c r="H68" s="625"/>
      <c r="I68" s="625" t="s">
        <v>2776</v>
      </c>
      <c r="J68" s="751">
        <v>52639</v>
      </c>
      <c r="K68" s="626">
        <v>16065</v>
      </c>
      <c r="L68" s="626">
        <v>57646</v>
      </c>
      <c r="M68" s="625" t="s">
        <v>154</v>
      </c>
      <c r="N68" s="625" t="s">
        <v>154</v>
      </c>
      <c r="O68" s="626">
        <v>122</v>
      </c>
      <c r="P68" s="626">
        <v>99</v>
      </c>
      <c r="Q68" s="626">
        <v>12590</v>
      </c>
      <c r="R68" s="626">
        <v>20639</v>
      </c>
      <c r="S68" s="626">
        <v>27000</v>
      </c>
      <c r="T68" s="626"/>
      <c r="U68" s="626"/>
      <c r="V68" s="625">
        <v>2014</v>
      </c>
      <c r="W68" s="626"/>
      <c r="X68" s="626"/>
      <c r="Y68" s="626"/>
      <c r="Z68" s="626"/>
      <c r="AA68" s="626"/>
      <c r="AB68" s="626"/>
      <c r="AC68" s="626">
        <v>99400</v>
      </c>
      <c r="AD68" s="625"/>
      <c r="AE68" s="625"/>
      <c r="AF68" s="627"/>
      <c r="AG68" s="627"/>
      <c r="AH68" s="627"/>
      <c r="AI68" s="627"/>
      <c r="AJ68" s="627"/>
      <c r="AK68" s="627"/>
      <c r="AL68" s="627"/>
      <c r="AM68" s="627"/>
      <c r="AN68" s="627"/>
      <c r="AO68" s="627"/>
      <c r="AP68" s="627"/>
      <c r="AQ68" s="627"/>
      <c r="AR68" s="627"/>
      <c r="AS68" s="627"/>
      <c r="AT68" s="627"/>
      <c r="AU68" s="627"/>
      <c r="AV68" s="627"/>
      <c r="AW68" s="627"/>
      <c r="AX68" s="627"/>
      <c r="AY68" s="627"/>
      <c r="AZ68" s="627"/>
      <c r="BA68" s="627" t="s">
        <v>9394</v>
      </c>
    </row>
    <row r="69" spans="1:53" s="333" customFormat="1" ht="24" hidden="1" customHeight="1" x14ac:dyDescent="0.2">
      <c r="A69" s="630"/>
      <c r="B69" s="158"/>
      <c r="C69" s="714" t="s">
        <v>2275</v>
      </c>
      <c r="D69" s="714"/>
      <c r="E69" s="714" t="s">
        <v>16920</v>
      </c>
      <c r="F69" s="714" t="s">
        <v>680</v>
      </c>
      <c r="G69" s="714"/>
      <c r="H69" s="714"/>
      <c r="I69" s="714" t="s">
        <v>2275</v>
      </c>
      <c r="J69" s="1528">
        <v>9800</v>
      </c>
      <c r="K69" s="830"/>
      <c r="L69" s="830"/>
      <c r="M69" s="714" t="s">
        <v>503</v>
      </c>
      <c r="N69" s="714" t="s">
        <v>503</v>
      </c>
      <c r="O69" s="830">
        <v>121.92</v>
      </c>
      <c r="P69" s="830">
        <v>99</v>
      </c>
      <c r="Q69" s="830">
        <v>9800</v>
      </c>
      <c r="R69" s="830"/>
      <c r="S69" s="830"/>
      <c r="T69" s="830"/>
      <c r="U69" s="830"/>
      <c r="V69" s="714">
        <v>2021</v>
      </c>
      <c r="W69" s="830"/>
      <c r="X69" s="830"/>
      <c r="Y69" s="830"/>
      <c r="Z69" s="830"/>
      <c r="AA69" s="830"/>
      <c r="AB69" s="830"/>
      <c r="AC69" s="830"/>
      <c r="AD69" s="714"/>
      <c r="AE69" s="714"/>
      <c r="AF69" s="831"/>
      <c r="AG69" s="831"/>
      <c r="AH69" s="831"/>
      <c r="AI69" s="831"/>
      <c r="AJ69" s="831"/>
      <c r="AK69" s="831"/>
      <c r="AL69" s="831"/>
      <c r="AM69" s="831"/>
      <c r="AN69" s="831"/>
      <c r="AO69" s="831"/>
      <c r="AP69" s="831"/>
      <c r="AQ69" s="831"/>
      <c r="AR69" s="831"/>
      <c r="AS69" s="831"/>
      <c r="AT69" s="831"/>
      <c r="AU69" s="831"/>
      <c r="AV69" s="831"/>
      <c r="AW69" s="831"/>
      <c r="AX69" s="831"/>
      <c r="AY69" s="831"/>
      <c r="AZ69" s="831"/>
      <c r="BA69" s="831" t="s">
        <v>15459</v>
      </c>
    </row>
    <row r="70" spans="1:53" s="333" customFormat="1" ht="24" hidden="1" customHeight="1" x14ac:dyDescent="0.2">
      <c r="A70" s="630"/>
      <c r="B70" s="158"/>
      <c r="C70" s="714" t="s">
        <v>2275</v>
      </c>
      <c r="D70" s="714"/>
      <c r="E70" s="714" t="s">
        <v>16921</v>
      </c>
      <c r="F70" s="714" t="s">
        <v>680</v>
      </c>
      <c r="G70" s="714"/>
      <c r="H70" s="714"/>
      <c r="I70" s="714" t="s">
        <v>2275</v>
      </c>
      <c r="J70" s="1528">
        <v>9800</v>
      </c>
      <c r="K70" s="830"/>
      <c r="L70" s="830"/>
      <c r="M70" s="714" t="s">
        <v>503</v>
      </c>
      <c r="N70" s="714" t="s">
        <v>503</v>
      </c>
      <c r="O70" s="830">
        <v>121.92</v>
      </c>
      <c r="P70" s="830">
        <v>99</v>
      </c>
      <c r="Q70" s="830">
        <v>9800</v>
      </c>
      <c r="R70" s="830"/>
      <c r="S70" s="830"/>
      <c r="T70" s="830"/>
      <c r="U70" s="830"/>
      <c r="V70" s="714">
        <v>2021</v>
      </c>
      <c r="W70" s="830"/>
      <c r="X70" s="830"/>
      <c r="Y70" s="830"/>
      <c r="Z70" s="830"/>
      <c r="AA70" s="830"/>
      <c r="AB70" s="830"/>
      <c r="AC70" s="830"/>
      <c r="AD70" s="714"/>
      <c r="AE70" s="714"/>
      <c r="AF70" s="831"/>
      <c r="AG70" s="831"/>
      <c r="AH70" s="831"/>
      <c r="AI70" s="831"/>
      <c r="AJ70" s="831"/>
      <c r="AK70" s="831"/>
      <c r="AL70" s="831"/>
      <c r="AM70" s="831"/>
      <c r="AN70" s="831"/>
      <c r="AO70" s="831"/>
      <c r="AP70" s="831"/>
      <c r="AQ70" s="831"/>
      <c r="AR70" s="831"/>
      <c r="AS70" s="831"/>
      <c r="AT70" s="831"/>
      <c r="AU70" s="831"/>
      <c r="AV70" s="831"/>
      <c r="AW70" s="831"/>
      <c r="AX70" s="831"/>
      <c r="AY70" s="831"/>
      <c r="AZ70" s="831"/>
      <c r="BA70" s="831" t="s">
        <v>15459</v>
      </c>
    </row>
    <row r="71" spans="1:53" s="333" customFormat="1" ht="24" hidden="1" customHeight="1" x14ac:dyDescent="0.2">
      <c r="A71" s="630"/>
      <c r="B71" s="158"/>
      <c r="C71" s="714" t="s">
        <v>2275</v>
      </c>
      <c r="D71" s="714"/>
      <c r="E71" s="714" t="s">
        <v>16922</v>
      </c>
      <c r="F71" s="714" t="s">
        <v>680</v>
      </c>
      <c r="G71" s="714"/>
      <c r="H71" s="714"/>
      <c r="I71" s="714" t="s">
        <v>2275</v>
      </c>
      <c r="J71" s="1528">
        <v>9800</v>
      </c>
      <c r="K71" s="830"/>
      <c r="L71" s="830"/>
      <c r="M71" s="714" t="s">
        <v>503</v>
      </c>
      <c r="N71" s="714" t="s">
        <v>503</v>
      </c>
      <c r="O71" s="830">
        <v>121.92</v>
      </c>
      <c r="P71" s="830">
        <v>99</v>
      </c>
      <c r="Q71" s="830">
        <v>9800</v>
      </c>
      <c r="R71" s="830"/>
      <c r="S71" s="830"/>
      <c r="T71" s="830"/>
      <c r="U71" s="830"/>
      <c r="V71" s="714">
        <v>2003</v>
      </c>
      <c r="W71" s="830"/>
      <c r="X71" s="830"/>
      <c r="Y71" s="830"/>
      <c r="Z71" s="830"/>
      <c r="AA71" s="830"/>
      <c r="AB71" s="830"/>
      <c r="AC71" s="830"/>
      <c r="AD71" s="714"/>
      <c r="AE71" s="714"/>
      <c r="AF71" s="831"/>
      <c r="AG71" s="831"/>
      <c r="AH71" s="831"/>
      <c r="AI71" s="831"/>
      <c r="AJ71" s="831"/>
      <c r="AK71" s="831"/>
      <c r="AL71" s="831"/>
      <c r="AM71" s="831"/>
      <c r="AN71" s="831"/>
      <c r="AO71" s="831"/>
      <c r="AP71" s="831"/>
      <c r="AQ71" s="831"/>
      <c r="AR71" s="831"/>
      <c r="AS71" s="831"/>
      <c r="AT71" s="831"/>
      <c r="AU71" s="831"/>
      <c r="AV71" s="831"/>
      <c r="AW71" s="831"/>
      <c r="AX71" s="831"/>
      <c r="AY71" s="831"/>
      <c r="AZ71" s="831"/>
      <c r="BA71" s="831" t="s">
        <v>15538</v>
      </c>
    </row>
    <row r="72" spans="1:53" s="333" customFormat="1" ht="24" hidden="1" customHeight="1" x14ac:dyDescent="0.2">
      <c r="A72" s="630"/>
      <c r="B72" s="158"/>
      <c r="C72" s="714" t="s">
        <v>680</v>
      </c>
      <c r="D72" s="714"/>
      <c r="E72" s="714" t="s">
        <v>16923</v>
      </c>
      <c r="F72" s="714" t="s">
        <v>680</v>
      </c>
      <c r="G72" s="714" t="s">
        <v>680</v>
      </c>
      <c r="H72" s="831"/>
      <c r="I72" s="830" t="s">
        <v>2275</v>
      </c>
      <c r="J72" s="830">
        <v>7350</v>
      </c>
      <c r="K72" s="830"/>
      <c r="L72" s="714"/>
      <c r="M72" s="714" t="s">
        <v>503</v>
      </c>
      <c r="N72" s="714" t="s">
        <v>503</v>
      </c>
      <c r="O72" s="830">
        <v>75</v>
      </c>
      <c r="P72" s="830">
        <v>65</v>
      </c>
      <c r="Q72" s="830">
        <v>7350</v>
      </c>
      <c r="R72" s="830"/>
      <c r="S72" s="714"/>
      <c r="T72" s="714" t="s">
        <v>784</v>
      </c>
      <c r="U72" s="714">
        <v>2009</v>
      </c>
      <c r="V72" s="625">
        <v>2009</v>
      </c>
      <c r="W72" s="831"/>
      <c r="X72" s="831"/>
      <c r="Y72" s="831"/>
      <c r="Z72" s="831"/>
      <c r="AA72" s="831"/>
      <c r="AB72" s="830">
        <v>300</v>
      </c>
      <c r="AC72" s="830"/>
      <c r="AD72" s="714"/>
      <c r="AE72" s="714"/>
      <c r="AF72" s="831"/>
      <c r="AG72" s="831"/>
      <c r="AH72" s="831"/>
      <c r="AI72" s="831"/>
      <c r="AJ72" s="831"/>
      <c r="AK72" s="831"/>
      <c r="AL72" s="831"/>
      <c r="AM72" s="831"/>
      <c r="AN72" s="831"/>
      <c r="AO72" s="831"/>
      <c r="AP72" s="831"/>
      <c r="AQ72" s="831"/>
      <c r="AR72" s="831"/>
      <c r="AS72" s="831"/>
      <c r="AT72" s="831"/>
      <c r="AU72" s="831"/>
      <c r="AV72" s="831"/>
      <c r="AW72" s="831"/>
      <c r="AX72" s="831"/>
      <c r="AY72" s="831"/>
      <c r="AZ72" s="831"/>
      <c r="BA72" s="831" t="s">
        <v>15459</v>
      </c>
    </row>
    <row r="73" spans="1:53" s="333" customFormat="1" ht="24" hidden="1" customHeight="1" x14ac:dyDescent="0.2">
      <c r="A73" s="630"/>
      <c r="B73" s="158"/>
      <c r="C73" s="625" t="s">
        <v>897</v>
      </c>
      <c r="D73" s="625"/>
      <c r="E73" s="625" t="s">
        <v>2777</v>
      </c>
      <c r="F73" s="625" t="s">
        <v>897</v>
      </c>
      <c r="G73" s="625"/>
      <c r="H73" s="625"/>
      <c r="I73" s="625" t="s">
        <v>2766</v>
      </c>
      <c r="J73" s="751">
        <v>24200</v>
      </c>
      <c r="K73" s="626"/>
      <c r="L73" s="626"/>
      <c r="M73" s="625" t="s">
        <v>330</v>
      </c>
      <c r="N73" s="625" t="s">
        <v>330</v>
      </c>
      <c r="O73" s="626">
        <v>113</v>
      </c>
      <c r="P73" s="626">
        <v>104</v>
      </c>
      <c r="Q73" s="626">
        <v>19491</v>
      </c>
      <c r="R73" s="626"/>
      <c r="S73" s="626"/>
      <c r="T73" s="626"/>
      <c r="U73" s="626"/>
      <c r="V73" s="625" t="s">
        <v>2778</v>
      </c>
      <c r="W73" s="626"/>
      <c r="X73" s="626"/>
      <c r="Y73" s="626"/>
      <c r="Z73" s="626"/>
      <c r="AA73" s="626"/>
      <c r="AB73" s="626"/>
      <c r="AC73" s="626" t="s">
        <v>2779</v>
      </c>
      <c r="AD73" s="625"/>
      <c r="AE73" s="625"/>
      <c r="AF73" s="627"/>
      <c r="AG73" s="627"/>
      <c r="AH73" s="627"/>
      <c r="AI73" s="627"/>
      <c r="AJ73" s="627"/>
      <c r="AK73" s="627"/>
      <c r="AL73" s="627"/>
      <c r="AM73" s="627"/>
      <c r="AN73" s="627"/>
      <c r="AO73" s="627"/>
      <c r="AP73" s="627"/>
      <c r="AQ73" s="627"/>
      <c r="AR73" s="627"/>
      <c r="AS73" s="627"/>
      <c r="AT73" s="627"/>
      <c r="AU73" s="627"/>
      <c r="AV73" s="627"/>
      <c r="AW73" s="627"/>
      <c r="AX73" s="627"/>
      <c r="AY73" s="627"/>
      <c r="AZ73" s="627"/>
      <c r="BA73" s="627" t="s">
        <v>792</v>
      </c>
    </row>
    <row r="74" spans="1:53" s="333" customFormat="1" ht="24" hidden="1" customHeight="1" x14ac:dyDescent="0.2">
      <c r="A74" s="630"/>
      <c r="B74" s="604"/>
      <c r="C74" s="625" t="s">
        <v>897</v>
      </c>
      <c r="D74" s="625"/>
      <c r="E74" s="625" t="s">
        <v>2780</v>
      </c>
      <c r="F74" s="625" t="s">
        <v>897</v>
      </c>
      <c r="G74" s="625"/>
      <c r="H74" s="625"/>
      <c r="I74" s="625" t="s">
        <v>2766</v>
      </c>
      <c r="J74" s="751">
        <v>18700</v>
      </c>
      <c r="K74" s="626"/>
      <c r="L74" s="626"/>
      <c r="M74" s="625" t="s">
        <v>330</v>
      </c>
      <c r="N74" s="625" t="s">
        <v>330</v>
      </c>
      <c r="O74" s="626">
        <v>97</v>
      </c>
      <c r="P74" s="626">
        <v>97</v>
      </c>
      <c r="Q74" s="626">
        <v>22545</v>
      </c>
      <c r="R74" s="626"/>
      <c r="S74" s="626"/>
      <c r="T74" s="626"/>
      <c r="U74" s="626"/>
      <c r="V74" s="625">
        <v>2014</v>
      </c>
      <c r="W74" s="626"/>
      <c r="X74" s="626"/>
      <c r="Y74" s="626"/>
      <c r="Z74" s="626"/>
      <c r="AA74" s="626"/>
      <c r="AB74" s="626"/>
      <c r="AC74" s="626">
        <v>200</v>
      </c>
      <c r="AD74" s="625"/>
      <c r="AE74" s="625"/>
      <c r="AF74" s="627"/>
      <c r="AG74" s="627"/>
      <c r="AH74" s="627"/>
      <c r="AI74" s="627"/>
      <c r="AJ74" s="627"/>
      <c r="AK74" s="627"/>
      <c r="AL74" s="627"/>
      <c r="AM74" s="627"/>
      <c r="AN74" s="627"/>
      <c r="AO74" s="627"/>
      <c r="AP74" s="627"/>
      <c r="AQ74" s="627"/>
      <c r="AR74" s="627"/>
      <c r="AS74" s="627"/>
      <c r="AT74" s="627"/>
      <c r="AU74" s="627"/>
      <c r="AV74" s="627"/>
      <c r="AW74" s="627"/>
      <c r="AX74" s="627"/>
      <c r="AY74" s="627"/>
      <c r="AZ74" s="627"/>
      <c r="BA74" s="627" t="s">
        <v>2145</v>
      </c>
    </row>
    <row r="75" spans="1:53" s="1091" customFormat="1" ht="24" hidden="1" customHeight="1" x14ac:dyDescent="0.2">
      <c r="A75" s="675"/>
      <c r="B75" s="909" t="s">
        <v>2190</v>
      </c>
      <c r="C75" s="650" t="s">
        <v>55</v>
      </c>
      <c r="D75" s="650"/>
      <c r="E75" s="676">
        <f>COUNTA(E76:E81)</f>
        <v>6</v>
      </c>
      <c r="F75" s="650"/>
      <c r="G75" s="650"/>
      <c r="H75" s="650"/>
      <c r="I75" s="650"/>
      <c r="J75" s="665">
        <f>SUM(J76:J81)</f>
        <v>51715.53</v>
      </c>
      <c r="K75" s="665">
        <f>SUM(K76:K81)</f>
        <v>5788.23</v>
      </c>
      <c r="L75" s="665">
        <f>SUM(L76:L81)</f>
        <v>17256.810000000001</v>
      </c>
      <c r="M75" s="650"/>
      <c r="N75" s="650"/>
      <c r="O75" s="665"/>
      <c r="P75" s="665"/>
      <c r="Q75" s="665"/>
      <c r="R75" s="665"/>
      <c r="S75" s="665"/>
      <c r="T75" s="665"/>
      <c r="U75" s="665"/>
      <c r="V75" s="650"/>
      <c r="W75" s="665"/>
      <c r="X75" s="665"/>
      <c r="Y75" s="665"/>
      <c r="Z75" s="665"/>
      <c r="AA75" s="665"/>
      <c r="AB75" s="665"/>
      <c r="AC75" s="665"/>
      <c r="AD75" s="650"/>
      <c r="AE75" s="650"/>
      <c r="AF75" s="666"/>
      <c r="AG75" s="666"/>
      <c r="AH75" s="666"/>
      <c r="AI75" s="666"/>
      <c r="AJ75" s="666"/>
      <c r="AK75" s="666"/>
      <c r="AL75" s="666"/>
      <c r="AM75" s="666"/>
      <c r="AN75" s="666"/>
      <c r="AO75" s="666"/>
      <c r="AP75" s="666"/>
      <c r="AQ75" s="666"/>
      <c r="AR75" s="666"/>
      <c r="AS75" s="666"/>
      <c r="AT75" s="666"/>
      <c r="AU75" s="666"/>
      <c r="AV75" s="666"/>
      <c r="AW75" s="666"/>
      <c r="AX75" s="666"/>
      <c r="AY75" s="666"/>
      <c r="AZ75" s="666"/>
      <c r="BA75" s="1293"/>
    </row>
    <row r="76" spans="1:53" s="333" customFormat="1" ht="24" hidden="1" customHeight="1" x14ac:dyDescent="0.2">
      <c r="A76" s="630" t="s">
        <v>178</v>
      </c>
      <c r="B76" s="158"/>
      <c r="C76" s="625" t="s">
        <v>670</v>
      </c>
      <c r="D76" s="625" t="s">
        <v>671</v>
      </c>
      <c r="E76" s="625" t="s">
        <v>994</v>
      </c>
      <c r="F76" s="625" t="s">
        <v>672</v>
      </c>
      <c r="G76" s="625" t="s">
        <v>995</v>
      </c>
      <c r="H76" s="644" t="s">
        <v>996</v>
      </c>
      <c r="I76" s="625" t="s">
        <v>997</v>
      </c>
      <c r="J76" s="626" t="s">
        <v>417</v>
      </c>
      <c r="K76" s="626">
        <v>5761.23</v>
      </c>
      <c r="L76" s="626">
        <v>8168.81</v>
      </c>
      <c r="M76" s="625" t="s">
        <v>154</v>
      </c>
      <c r="N76" s="625" t="s">
        <v>154</v>
      </c>
      <c r="O76" s="626">
        <v>120</v>
      </c>
      <c r="P76" s="626">
        <v>100</v>
      </c>
      <c r="Q76" s="626">
        <v>12015</v>
      </c>
      <c r="R76" s="626">
        <v>13732</v>
      </c>
      <c r="S76" s="626">
        <v>13732</v>
      </c>
      <c r="T76" s="626" t="s">
        <v>998</v>
      </c>
      <c r="U76" s="626" t="s">
        <v>999</v>
      </c>
      <c r="V76" s="625">
        <v>1964</v>
      </c>
      <c r="W76" s="626"/>
      <c r="X76" s="626">
        <v>3167</v>
      </c>
      <c r="Y76" s="626">
        <v>500</v>
      </c>
      <c r="Z76" s="626"/>
      <c r="AA76" s="626"/>
      <c r="AB76" s="626"/>
      <c r="AC76" s="626">
        <v>3667</v>
      </c>
      <c r="AD76" s="625">
        <v>2000</v>
      </c>
      <c r="AE76" s="625">
        <v>2002</v>
      </c>
      <c r="AF76" s="627">
        <v>1</v>
      </c>
      <c r="AG76" s="627">
        <v>2000</v>
      </c>
      <c r="AH76" s="627" t="s">
        <v>1000</v>
      </c>
      <c r="AI76" s="627" t="s">
        <v>1001</v>
      </c>
      <c r="AJ76" s="627">
        <v>1000</v>
      </c>
      <c r="AK76" s="627"/>
      <c r="AL76" s="627"/>
      <c r="AM76" s="627"/>
      <c r="AN76" s="627"/>
      <c r="AO76" s="627"/>
      <c r="AP76" s="627"/>
      <c r="AQ76" s="627"/>
      <c r="AR76" s="627"/>
      <c r="AS76" s="627"/>
      <c r="AT76" s="627"/>
      <c r="AU76" s="627"/>
      <c r="AV76" s="627"/>
      <c r="AW76" s="627"/>
      <c r="AX76" s="627"/>
      <c r="AY76" s="627"/>
      <c r="AZ76" s="627"/>
      <c r="BA76" s="627" t="s">
        <v>1002</v>
      </c>
    </row>
    <row r="77" spans="1:53" s="333" customFormat="1" ht="24" hidden="1" customHeight="1" x14ac:dyDescent="0.2">
      <c r="A77" s="630"/>
      <c r="B77" s="158"/>
      <c r="C77" s="625" t="s">
        <v>2218</v>
      </c>
      <c r="D77" s="625"/>
      <c r="E77" s="625" t="s">
        <v>16953</v>
      </c>
      <c r="F77" s="625" t="s">
        <v>16954</v>
      </c>
      <c r="G77" s="625"/>
      <c r="H77" s="644"/>
      <c r="I77" s="625" t="s">
        <v>15537</v>
      </c>
      <c r="J77" s="626">
        <v>6572.53</v>
      </c>
      <c r="K77" s="626"/>
      <c r="L77" s="626"/>
      <c r="M77" s="625" t="s">
        <v>2195</v>
      </c>
      <c r="N77" s="625" t="s">
        <v>15434</v>
      </c>
      <c r="O77" s="626">
        <v>75</v>
      </c>
      <c r="P77" s="626">
        <v>70</v>
      </c>
      <c r="Q77" s="626">
        <v>6572.53</v>
      </c>
      <c r="R77" s="626"/>
      <c r="S77" s="626"/>
      <c r="T77" s="626"/>
      <c r="U77" s="626"/>
      <c r="V77" s="625">
        <v>2022</v>
      </c>
      <c r="W77" s="626"/>
      <c r="X77" s="626"/>
      <c r="Y77" s="626"/>
      <c r="Z77" s="626"/>
      <c r="AA77" s="626"/>
      <c r="AB77" s="626"/>
      <c r="AC77" s="626">
        <v>800</v>
      </c>
      <c r="AD77" s="625"/>
      <c r="AE77" s="625"/>
      <c r="AF77" s="627"/>
      <c r="AG77" s="627"/>
      <c r="AH77" s="627"/>
      <c r="AI77" s="627"/>
      <c r="AJ77" s="627"/>
      <c r="AK77" s="627"/>
      <c r="AL77" s="627"/>
      <c r="AM77" s="627"/>
      <c r="AN77" s="627"/>
      <c r="AO77" s="627"/>
      <c r="AP77" s="627"/>
      <c r="AQ77" s="627"/>
      <c r="AR77" s="627"/>
      <c r="AS77" s="627"/>
      <c r="AT77" s="627"/>
      <c r="AU77" s="627"/>
      <c r="AV77" s="627"/>
      <c r="AW77" s="627"/>
      <c r="AX77" s="627"/>
      <c r="AY77" s="627"/>
      <c r="AZ77" s="627"/>
      <c r="BA77" s="699" t="s">
        <v>16955</v>
      </c>
    </row>
    <row r="78" spans="1:53" s="333" customFormat="1" ht="24" hidden="1" customHeight="1" x14ac:dyDescent="0.2">
      <c r="A78" s="630"/>
      <c r="B78" s="158"/>
      <c r="C78" s="625" t="s">
        <v>1087</v>
      </c>
      <c r="D78" s="625"/>
      <c r="E78" s="625" t="s">
        <v>9341</v>
      </c>
      <c r="F78" s="625" t="s">
        <v>16956</v>
      </c>
      <c r="G78" s="625"/>
      <c r="H78" s="644"/>
      <c r="I78" s="625" t="s">
        <v>1087</v>
      </c>
      <c r="J78" s="626">
        <v>9043</v>
      </c>
      <c r="K78" s="626">
        <v>27</v>
      </c>
      <c r="L78" s="626">
        <v>9088</v>
      </c>
      <c r="M78" s="625" t="s">
        <v>330</v>
      </c>
      <c r="N78" s="625" t="s">
        <v>330</v>
      </c>
      <c r="O78" s="626">
        <v>120</v>
      </c>
      <c r="P78" s="626">
        <v>95</v>
      </c>
      <c r="Q78" s="626">
        <v>9043</v>
      </c>
      <c r="R78" s="626"/>
      <c r="S78" s="626"/>
      <c r="T78" s="626"/>
      <c r="U78" s="626"/>
      <c r="V78" s="625">
        <v>2014</v>
      </c>
      <c r="W78" s="626"/>
      <c r="X78" s="626"/>
      <c r="Y78" s="626"/>
      <c r="Z78" s="626"/>
      <c r="AA78" s="626"/>
      <c r="AB78" s="626"/>
      <c r="AC78" s="626">
        <v>422</v>
      </c>
      <c r="AD78" s="625"/>
      <c r="AE78" s="625"/>
      <c r="AF78" s="627"/>
      <c r="AG78" s="627"/>
      <c r="AH78" s="627"/>
      <c r="AI78" s="627"/>
      <c r="AJ78" s="627"/>
      <c r="AK78" s="627"/>
      <c r="AL78" s="627"/>
      <c r="AM78" s="627"/>
      <c r="AN78" s="627"/>
      <c r="AO78" s="627"/>
      <c r="AP78" s="627"/>
      <c r="AQ78" s="627"/>
      <c r="AR78" s="627"/>
      <c r="AS78" s="627"/>
      <c r="AT78" s="627"/>
      <c r="AU78" s="627"/>
      <c r="AV78" s="627"/>
      <c r="AW78" s="627"/>
      <c r="AX78" s="627"/>
      <c r="AY78" s="627"/>
      <c r="AZ78" s="627"/>
      <c r="BA78" s="627"/>
    </row>
    <row r="79" spans="1:53" s="333" customFormat="1" ht="24" hidden="1" customHeight="1" x14ac:dyDescent="0.2">
      <c r="A79" s="630"/>
      <c r="B79" s="158"/>
      <c r="C79" s="625" t="s">
        <v>1506</v>
      </c>
      <c r="D79" s="625" t="s">
        <v>13918</v>
      </c>
      <c r="E79" s="625" t="s">
        <v>13918</v>
      </c>
      <c r="F79" s="625" t="s">
        <v>1506</v>
      </c>
      <c r="G79" s="625" t="s">
        <v>2947</v>
      </c>
      <c r="H79" s="644" t="s">
        <v>2947</v>
      </c>
      <c r="I79" s="625" t="s">
        <v>2947</v>
      </c>
      <c r="J79" s="751">
        <v>9000</v>
      </c>
      <c r="K79" s="626"/>
      <c r="L79" s="626"/>
      <c r="M79" s="625" t="s">
        <v>330</v>
      </c>
      <c r="N79" s="625" t="s">
        <v>330</v>
      </c>
      <c r="O79" s="626">
        <v>100</v>
      </c>
      <c r="P79" s="626">
        <v>85</v>
      </c>
      <c r="Q79" s="626">
        <v>9000</v>
      </c>
      <c r="R79" s="626"/>
      <c r="S79" s="626">
        <v>52</v>
      </c>
      <c r="T79" s="626"/>
      <c r="U79" s="626"/>
      <c r="V79" s="625">
        <v>2019</v>
      </c>
      <c r="W79" s="626"/>
      <c r="X79" s="626"/>
      <c r="Y79" s="626"/>
      <c r="Z79" s="626"/>
      <c r="AA79" s="626"/>
      <c r="AB79" s="626"/>
      <c r="AC79" s="626"/>
      <c r="AD79" s="625"/>
      <c r="AE79" s="625"/>
      <c r="AF79" s="627"/>
      <c r="AG79" s="627"/>
      <c r="AH79" s="627"/>
      <c r="AI79" s="627"/>
      <c r="AJ79" s="627"/>
      <c r="AK79" s="627"/>
      <c r="AL79" s="627"/>
      <c r="AM79" s="627"/>
      <c r="AN79" s="627"/>
      <c r="AO79" s="627"/>
      <c r="AP79" s="627"/>
      <c r="AQ79" s="627"/>
      <c r="AR79" s="627"/>
      <c r="AS79" s="627"/>
      <c r="AT79" s="627"/>
      <c r="AU79" s="627"/>
      <c r="AV79" s="627"/>
      <c r="AW79" s="627"/>
      <c r="AX79" s="627"/>
      <c r="AY79" s="627"/>
      <c r="AZ79" s="627"/>
      <c r="BA79" s="627"/>
    </row>
    <row r="80" spans="1:53" s="333" customFormat="1" ht="24" hidden="1" customHeight="1" x14ac:dyDescent="0.2">
      <c r="A80" s="630"/>
      <c r="B80" s="158"/>
      <c r="C80" s="625" t="s">
        <v>1506</v>
      </c>
      <c r="D80" s="625"/>
      <c r="E80" s="625" t="s">
        <v>15536</v>
      </c>
      <c r="F80" s="625" t="s">
        <v>672</v>
      </c>
      <c r="G80" s="625"/>
      <c r="H80" s="644"/>
      <c r="I80" s="625" t="s">
        <v>15537</v>
      </c>
      <c r="J80" s="751">
        <v>13600</v>
      </c>
      <c r="K80" s="626"/>
      <c r="L80" s="626"/>
      <c r="M80" s="625" t="s">
        <v>2219</v>
      </c>
      <c r="N80" s="625" t="s">
        <v>2198</v>
      </c>
      <c r="O80" s="626"/>
      <c r="P80" s="626"/>
      <c r="Q80" s="626">
        <v>13600</v>
      </c>
      <c r="R80" s="626"/>
      <c r="S80" s="626"/>
      <c r="T80" s="626"/>
      <c r="U80" s="626"/>
      <c r="V80" s="625">
        <v>2020</v>
      </c>
      <c r="W80" s="626"/>
      <c r="X80" s="626"/>
      <c r="Y80" s="626"/>
      <c r="Z80" s="626"/>
      <c r="AA80" s="626"/>
      <c r="AB80" s="626"/>
      <c r="AC80" s="626">
        <v>200</v>
      </c>
      <c r="AD80" s="625"/>
      <c r="AE80" s="625"/>
      <c r="AF80" s="627"/>
      <c r="AG80" s="627"/>
      <c r="AH80" s="627"/>
      <c r="AI80" s="627"/>
      <c r="AJ80" s="627"/>
      <c r="AK80" s="627"/>
      <c r="AL80" s="627"/>
      <c r="AM80" s="627"/>
      <c r="AN80" s="627"/>
      <c r="AO80" s="627"/>
      <c r="AP80" s="627"/>
      <c r="AQ80" s="627"/>
      <c r="AR80" s="627"/>
      <c r="AS80" s="627"/>
      <c r="AT80" s="627"/>
      <c r="AU80" s="627"/>
      <c r="AV80" s="627"/>
      <c r="AW80" s="627"/>
      <c r="AX80" s="627"/>
      <c r="AY80" s="627"/>
      <c r="AZ80" s="627"/>
      <c r="BA80" s="627" t="s">
        <v>15538</v>
      </c>
    </row>
    <row r="81" spans="1:53" s="333" customFormat="1" ht="24" hidden="1" customHeight="1" x14ac:dyDescent="0.2">
      <c r="A81" s="630"/>
      <c r="B81" s="158"/>
      <c r="C81" s="625" t="s">
        <v>1506</v>
      </c>
      <c r="D81" s="625"/>
      <c r="E81" s="625" t="s">
        <v>15539</v>
      </c>
      <c r="F81" s="625" t="s">
        <v>672</v>
      </c>
      <c r="G81" s="625"/>
      <c r="H81" s="644"/>
      <c r="I81" s="625" t="s">
        <v>15537</v>
      </c>
      <c r="J81" s="751">
        <v>13500</v>
      </c>
      <c r="K81" s="626"/>
      <c r="L81" s="626"/>
      <c r="M81" s="625" t="s">
        <v>2219</v>
      </c>
      <c r="N81" s="625" t="s">
        <v>2198</v>
      </c>
      <c r="O81" s="626"/>
      <c r="P81" s="626"/>
      <c r="Q81" s="626">
        <v>13500</v>
      </c>
      <c r="R81" s="626"/>
      <c r="S81" s="626"/>
      <c r="T81" s="626"/>
      <c r="U81" s="626"/>
      <c r="V81" s="625">
        <v>2020</v>
      </c>
      <c r="W81" s="626"/>
      <c r="X81" s="626"/>
      <c r="Y81" s="626"/>
      <c r="Z81" s="626"/>
      <c r="AA81" s="626"/>
      <c r="AB81" s="626"/>
      <c r="AC81" s="626">
        <v>200</v>
      </c>
      <c r="AD81" s="625"/>
      <c r="AE81" s="625"/>
      <c r="AF81" s="627"/>
      <c r="AG81" s="627"/>
      <c r="AH81" s="627"/>
      <c r="AI81" s="627"/>
      <c r="AJ81" s="627"/>
      <c r="AK81" s="627"/>
      <c r="AL81" s="627"/>
      <c r="AM81" s="627"/>
      <c r="AN81" s="627"/>
      <c r="AO81" s="627"/>
      <c r="AP81" s="627"/>
      <c r="AQ81" s="627"/>
      <c r="AR81" s="627"/>
      <c r="AS81" s="627"/>
      <c r="AT81" s="627"/>
      <c r="AU81" s="627"/>
      <c r="AV81" s="627"/>
      <c r="AW81" s="627"/>
      <c r="AX81" s="627"/>
      <c r="AY81" s="627"/>
      <c r="AZ81" s="627"/>
      <c r="BA81" s="627" t="s">
        <v>15538</v>
      </c>
    </row>
    <row r="82" spans="1:53" s="1091" customFormat="1" ht="24" hidden="1" customHeight="1" x14ac:dyDescent="0.2">
      <c r="A82" s="675"/>
      <c r="B82" s="998" t="s">
        <v>136</v>
      </c>
      <c r="C82" s="650" t="s">
        <v>55</v>
      </c>
      <c r="D82" s="650"/>
      <c r="E82" s="676">
        <f>COUNTA(E83:E87)</f>
        <v>5</v>
      </c>
      <c r="F82" s="650"/>
      <c r="G82" s="650"/>
      <c r="H82" s="681"/>
      <c r="I82" s="650"/>
      <c r="J82" s="665">
        <f>SUM(J83:J87)</f>
        <v>109566</v>
      </c>
      <c r="K82" s="665">
        <f>SUM(K83:K87)</f>
        <v>7118</v>
      </c>
      <c r="L82" s="665">
        <f>SUM(L83:L87)</f>
        <v>15600</v>
      </c>
      <c r="M82" s="650"/>
      <c r="N82" s="650"/>
      <c r="O82" s="665"/>
      <c r="P82" s="665"/>
      <c r="Q82" s="665"/>
      <c r="R82" s="665"/>
      <c r="S82" s="665"/>
      <c r="T82" s="665"/>
      <c r="U82" s="665"/>
      <c r="V82" s="650"/>
      <c r="W82" s="665"/>
      <c r="X82" s="665"/>
      <c r="Y82" s="665"/>
      <c r="Z82" s="665"/>
      <c r="AA82" s="665"/>
      <c r="AB82" s="665"/>
      <c r="AC82" s="665"/>
      <c r="AD82" s="650"/>
      <c r="AE82" s="650"/>
      <c r="AF82" s="666"/>
      <c r="AG82" s="666"/>
      <c r="AH82" s="666"/>
      <c r="AI82" s="666"/>
      <c r="AJ82" s="666"/>
      <c r="AK82" s="666"/>
      <c r="AL82" s="666"/>
      <c r="AM82" s="666"/>
      <c r="AN82" s="666"/>
      <c r="AO82" s="666"/>
      <c r="AP82" s="666"/>
      <c r="AQ82" s="666"/>
      <c r="AR82" s="666"/>
      <c r="AS82" s="666"/>
      <c r="AT82" s="666"/>
      <c r="AU82" s="666"/>
      <c r="AV82" s="666"/>
      <c r="AW82" s="666"/>
      <c r="AX82" s="666"/>
      <c r="AY82" s="666"/>
      <c r="AZ82" s="666"/>
      <c r="BA82" s="666"/>
    </row>
    <row r="83" spans="1:53" s="333" customFormat="1" ht="24" hidden="1" customHeight="1" x14ac:dyDescent="0.2">
      <c r="A83" s="771" t="s">
        <v>14683</v>
      </c>
      <c r="B83" s="158"/>
      <c r="C83" s="625" t="s">
        <v>651</v>
      </c>
      <c r="D83" s="625" t="s">
        <v>671</v>
      </c>
      <c r="E83" s="625" t="s">
        <v>14684</v>
      </c>
      <c r="F83" s="625" t="s">
        <v>12103</v>
      </c>
      <c r="G83" s="625" t="s">
        <v>995</v>
      </c>
      <c r="H83" s="644" t="s">
        <v>996</v>
      </c>
      <c r="I83" s="625" t="s">
        <v>15548</v>
      </c>
      <c r="J83" s="626">
        <v>62987</v>
      </c>
      <c r="K83" s="626">
        <v>7118</v>
      </c>
      <c r="L83" s="626">
        <v>15600</v>
      </c>
      <c r="M83" s="625" t="s">
        <v>310</v>
      </c>
      <c r="N83" s="625" t="s">
        <v>310</v>
      </c>
      <c r="O83" s="626">
        <v>122</v>
      </c>
      <c r="P83" s="626">
        <v>101</v>
      </c>
      <c r="Q83" s="626">
        <v>13560</v>
      </c>
      <c r="R83" s="626">
        <v>12059</v>
      </c>
      <c r="S83" s="626">
        <v>12059</v>
      </c>
      <c r="T83" s="626" t="s">
        <v>998</v>
      </c>
      <c r="U83" s="626" t="s">
        <v>999</v>
      </c>
      <c r="V83" s="625">
        <v>2014</v>
      </c>
      <c r="W83" s="626"/>
      <c r="X83" s="626">
        <v>3167</v>
      </c>
      <c r="Y83" s="626">
        <v>500</v>
      </c>
      <c r="Z83" s="626"/>
      <c r="AA83" s="626"/>
      <c r="AB83" s="626"/>
      <c r="AC83" s="626">
        <v>45000</v>
      </c>
      <c r="AD83" s="625">
        <v>2000</v>
      </c>
      <c r="AE83" s="625">
        <v>2002</v>
      </c>
      <c r="AF83" s="627">
        <v>1</v>
      </c>
      <c r="AG83" s="627">
        <v>2000</v>
      </c>
      <c r="AH83" s="627" t="s">
        <v>1000</v>
      </c>
      <c r="AI83" s="627" t="s">
        <v>1001</v>
      </c>
      <c r="AJ83" s="627">
        <v>1000</v>
      </c>
      <c r="AK83" s="627"/>
      <c r="AL83" s="627"/>
      <c r="AM83" s="627"/>
      <c r="AN83" s="627"/>
      <c r="AO83" s="627"/>
      <c r="AP83" s="627"/>
      <c r="AQ83" s="627"/>
      <c r="AR83" s="627"/>
      <c r="AS83" s="627"/>
      <c r="AT83" s="627"/>
      <c r="AU83" s="627"/>
      <c r="AV83" s="627"/>
      <c r="AW83" s="627"/>
      <c r="AX83" s="627"/>
      <c r="AY83" s="627"/>
      <c r="AZ83" s="627"/>
      <c r="BA83" s="627"/>
    </row>
    <row r="84" spans="1:53" s="333" customFormat="1" ht="24" hidden="1" customHeight="1" x14ac:dyDescent="0.2">
      <c r="A84" s="237"/>
      <c r="B84" s="158"/>
      <c r="C84" s="625" t="s">
        <v>651</v>
      </c>
      <c r="D84" s="625"/>
      <c r="E84" s="625" t="s">
        <v>16981</v>
      </c>
      <c r="F84" s="625" t="s">
        <v>651</v>
      </c>
      <c r="G84" s="625"/>
      <c r="H84" s="644"/>
      <c r="I84" s="625" t="s">
        <v>15552</v>
      </c>
      <c r="J84" s="626">
        <v>8294</v>
      </c>
      <c r="K84" s="626"/>
      <c r="L84" s="626"/>
      <c r="M84" s="625" t="s">
        <v>310</v>
      </c>
      <c r="N84" s="625" t="s">
        <v>310</v>
      </c>
      <c r="O84" s="626">
        <v>120</v>
      </c>
      <c r="P84" s="626" t="s">
        <v>14685</v>
      </c>
      <c r="Q84" s="626">
        <v>8294</v>
      </c>
      <c r="R84" s="626"/>
      <c r="S84" s="626"/>
      <c r="T84" s="626"/>
      <c r="U84" s="626"/>
      <c r="V84" s="625">
        <v>2011</v>
      </c>
      <c r="W84" s="626"/>
      <c r="X84" s="626"/>
      <c r="Y84" s="626"/>
      <c r="Z84" s="626"/>
      <c r="AA84" s="626"/>
      <c r="AB84" s="626"/>
      <c r="AC84" s="626">
        <v>2092</v>
      </c>
      <c r="AD84" s="625"/>
      <c r="AE84" s="625"/>
      <c r="AF84" s="627"/>
      <c r="AG84" s="627"/>
      <c r="AH84" s="627"/>
      <c r="AI84" s="627"/>
      <c r="AJ84" s="627"/>
      <c r="AK84" s="627"/>
      <c r="AL84" s="627"/>
      <c r="AM84" s="627"/>
      <c r="AN84" s="627"/>
      <c r="AO84" s="627"/>
      <c r="AP84" s="627"/>
      <c r="AQ84" s="627"/>
      <c r="AR84" s="627"/>
      <c r="AS84" s="627"/>
      <c r="AT84" s="627"/>
      <c r="AU84" s="627"/>
      <c r="AV84" s="627"/>
      <c r="AW84" s="627"/>
      <c r="AX84" s="627"/>
      <c r="AY84" s="627"/>
      <c r="AZ84" s="627"/>
      <c r="BA84" s="627"/>
    </row>
    <row r="85" spans="1:53" s="333" customFormat="1" ht="24" hidden="1" customHeight="1" x14ac:dyDescent="0.2">
      <c r="A85" s="237"/>
      <c r="B85" s="158"/>
      <c r="C85" s="625" t="s">
        <v>651</v>
      </c>
      <c r="D85" s="625"/>
      <c r="E85" s="625" t="s">
        <v>13998</v>
      </c>
      <c r="F85" s="625" t="s">
        <v>651</v>
      </c>
      <c r="G85" s="625"/>
      <c r="H85" s="644"/>
      <c r="I85" s="625" t="s">
        <v>15552</v>
      </c>
      <c r="J85" s="626">
        <v>13030</v>
      </c>
      <c r="K85" s="626"/>
      <c r="L85" s="626"/>
      <c r="M85" s="625" t="s">
        <v>310</v>
      </c>
      <c r="N85" s="625" t="s">
        <v>310</v>
      </c>
      <c r="O85" s="626">
        <v>100</v>
      </c>
      <c r="P85" s="626" t="s">
        <v>14686</v>
      </c>
      <c r="Q85" s="626">
        <v>6580</v>
      </c>
      <c r="R85" s="626"/>
      <c r="S85" s="626"/>
      <c r="T85" s="626"/>
      <c r="U85" s="626"/>
      <c r="V85" s="625">
        <v>2010</v>
      </c>
      <c r="W85" s="626"/>
      <c r="X85" s="626"/>
      <c r="Y85" s="626"/>
      <c r="Z85" s="626"/>
      <c r="AA85" s="626"/>
      <c r="AB85" s="626"/>
      <c r="AC85" s="626">
        <v>996</v>
      </c>
      <c r="AD85" s="625"/>
      <c r="AE85" s="625"/>
      <c r="AF85" s="627"/>
      <c r="AG85" s="627"/>
      <c r="AH85" s="627"/>
      <c r="AI85" s="627"/>
      <c r="AJ85" s="627"/>
      <c r="AK85" s="627"/>
      <c r="AL85" s="627"/>
      <c r="AM85" s="627"/>
      <c r="AN85" s="627"/>
      <c r="AO85" s="627"/>
      <c r="AP85" s="627"/>
      <c r="AQ85" s="627"/>
      <c r="AR85" s="627"/>
      <c r="AS85" s="627"/>
      <c r="AT85" s="627"/>
      <c r="AU85" s="627"/>
      <c r="AV85" s="627"/>
      <c r="AW85" s="627"/>
      <c r="AX85" s="627"/>
      <c r="AY85" s="627"/>
      <c r="AZ85" s="627"/>
      <c r="BA85" s="627"/>
    </row>
    <row r="86" spans="1:53" ht="24" hidden="1" customHeight="1" x14ac:dyDescent="0.2">
      <c r="A86" s="131"/>
      <c r="B86" s="158"/>
      <c r="C86" s="625" t="s">
        <v>863</v>
      </c>
      <c r="D86" s="625"/>
      <c r="E86" s="625" t="s">
        <v>12143</v>
      </c>
      <c r="F86" s="625" t="s">
        <v>863</v>
      </c>
      <c r="G86" s="625"/>
      <c r="H86" s="644"/>
      <c r="I86" s="625" t="s">
        <v>15553</v>
      </c>
      <c r="J86" s="626">
        <v>4974</v>
      </c>
      <c r="K86" s="626"/>
      <c r="L86" s="626"/>
      <c r="M86" s="625" t="s">
        <v>310</v>
      </c>
      <c r="N86" s="625" t="s">
        <v>310</v>
      </c>
      <c r="O86" s="626">
        <v>80</v>
      </c>
      <c r="P86" s="626">
        <v>77</v>
      </c>
      <c r="Q86" s="626">
        <v>4974</v>
      </c>
      <c r="R86" s="626"/>
      <c r="S86" s="626"/>
      <c r="T86" s="626"/>
      <c r="U86" s="626"/>
      <c r="V86" s="625">
        <v>2015</v>
      </c>
      <c r="W86" s="626"/>
      <c r="X86" s="626"/>
      <c r="Y86" s="626"/>
      <c r="Z86" s="626"/>
      <c r="AA86" s="626"/>
      <c r="AB86" s="626"/>
      <c r="AC86" s="626">
        <v>976</v>
      </c>
      <c r="AD86" s="625"/>
      <c r="AE86" s="625"/>
      <c r="AF86" s="627"/>
      <c r="AG86" s="627"/>
      <c r="AH86" s="627"/>
      <c r="AI86" s="627"/>
      <c r="AJ86" s="627"/>
      <c r="AK86" s="627"/>
      <c r="AL86" s="627"/>
      <c r="AM86" s="627"/>
      <c r="AN86" s="627"/>
      <c r="AO86" s="627"/>
      <c r="AP86" s="627"/>
      <c r="AQ86" s="627"/>
      <c r="AR86" s="627"/>
      <c r="AS86" s="627"/>
      <c r="AT86" s="627"/>
      <c r="AU86" s="627"/>
      <c r="AV86" s="627"/>
      <c r="AW86" s="627"/>
      <c r="AX86" s="627"/>
      <c r="AY86" s="627"/>
      <c r="AZ86" s="627"/>
      <c r="BA86" s="627"/>
    </row>
    <row r="87" spans="1:53" ht="24" hidden="1" customHeight="1" x14ac:dyDescent="0.2">
      <c r="A87" s="131"/>
      <c r="B87" s="158"/>
      <c r="C87" s="625" t="s">
        <v>2218</v>
      </c>
      <c r="D87" s="625" t="s">
        <v>671</v>
      </c>
      <c r="E87" s="625" t="s">
        <v>17001</v>
      </c>
      <c r="F87" s="625" t="s">
        <v>2218</v>
      </c>
      <c r="G87" s="625" t="s">
        <v>995</v>
      </c>
      <c r="H87" s="644" t="s">
        <v>996</v>
      </c>
      <c r="I87" s="625" t="s">
        <v>15550</v>
      </c>
      <c r="J87" s="626">
        <v>20281</v>
      </c>
      <c r="K87" s="626">
        <v>0</v>
      </c>
      <c r="L87" s="626">
        <v>0</v>
      </c>
      <c r="M87" s="625" t="s">
        <v>310</v>
      </c>
      <c r="N87" s="625" t="s">
        <v>310</v>
      </c>
      <c r="O87" s="626">
        <v>122</v>
      </c>
      <c r="P87" s="626">
        <v>99</v>
      </c>
      <c r="Q87" s="626">
        <v>20281</v>
      </c>
      <c r="R87" s="626">
        <v>240</v>
      </c>
      <c r="S87" s="626">
        <v>240</v>
      </c>
      <c r="T87" s="626" t="s">
        <v>998</v>
      </c>
      <c r="U87" s="626" t="s">
        <v>999</v>
      </c>
      <c r="V87" s="625">
        <v>2022</v>
      </c>
      <c r="W87" s="626"/>
      <c r="X87" s="626">
        <v>3167</v>
      </c>
      <c r="Y87" s="626">
        <v>500</v>
      </c>
      <c r="Z87" s="626"/>
      <c r="AA87" s="626"/>
      <c r="AB87" s="626"/>
      <c r="AC87" s="626">
        <v>7300</v>
      </c>
      <c r="AD87" s="625">
        <v>2000</v>
      </c>
      <c r="AE87" s="625">
        <v>2002</v>
      </c>
      <c r="AF87" s="627">
        <v>1</v>
      </c>
      <c r="AG87" s="627">
        <v>2000</v>
      </c>
      <c r="AH87" s="627" t="s">
        <v>1000</v>
      </c>
      <c r="AI87" s="627" t="s">
        <v>1001</v>
      </c>
      <c r="AJ87" s="627">
        <v>1000</v>
      </c>
      <c r="AK87" s="627"/>
      <c r="AL87" s="627"/>
      <c r="AM87" s="627"/>
      <c r="AN87" s="627"/>
      <c r="AO87" s="627"/>
      <c r="AP87" s="627"/>
      <c r="AQ87" s="627"/>
      <c r="AR87" s="627"/>
      <c r="AS87" s="627"/>
      <c r="AT87" s="627"/>
      <c r="AU87" s="627"/>
      <c r="AV87" s="627"/>
      <c r="AW87" s="627"/>
      <c r="AX87" s="627"/>
      <c r="AY87" s="627"/>
      <c r="AZ87" s="627"/>
      <c r="BA87" s="627" t="s">
        <v>16632</v>
      </c>
    </row>
    <row r="88" spans="1:53" s="1091" customFormat="1" ht="24" hidden="1" customHeight="1" x14ac:dyDescent="0.2">
      <c r="A88" s="675"/>
      <c r="B88" s="902" t="s">
        <v>508</v>
      </c>
      <c r="C88" s="650" t="s">
        <v>55</v>
      </c>
      <c r="D88" s="650"/>
      <c r="E88" s="676">
        <f>COUNTA(E89:E95)</f>
        <v>7</v>
      </c>
      <c r="F88" s="650"/>
      <c r="G88" s="650"/>
      <c r="H88" s="681"/>
      <c r="I88" s="650"/>
      <c r="J88" s="665">
        <f>SUM(J89:J95)</f>
        <v>71427</v>
      </c>
      <c r="K88" s="665">
        <f>SUM(K89:K95)</f>
        <v>0</v>
      </c>
      <c r="L88" s="665">
        <f>SUM(L89:L95)</f>
        <v>0</v>
      </c>
      <c r="M88" s="650"/>
      <c r="N88" s="650"/>
      <c r="O88" s="665"/>
      <c r="P88" s="665"/>
      <c r="Q88" s="665"/>
      <c r="R88" s="665"/>
      <c r="S88" s="665"/>
      <c r="T88" s="665"/>
      <c r="U88" s="665"/>
      <c r="V88" s="650"/>
      <c r="W88" s="665"/>
      <c r="X88" s="665"/>
      <c r="Y88" s="665"/>
      <c r="Z88" s="665"/>
      <c r="AA88" s="665"/>
      <c r="AB88" s="665"/>
      <c r="AC88" s="665"/>
      <c r="AD88" s="650"/>
      <c r="AE88" s="650"/>
      <c r="AF88" s="666"/>
      <c r="AG88" s="666"/>
      <c r="AH88" s="666"/>
      <c r="AI88" s="666"/>
      <c r="AJ88" s="666"/>
      <c r="AK88" s="666"/>
      <c r="AL88" s="666"/>
      <c r="AM88" s="666"/>
      <c r="AN88" s="666"/>
      <c r="AO88" s="666"/>
      <c r="AP88" s="666"/>
      <c r="AQ88" s="666"/>
      <c r="AR88" s="666"/>
      <c r="AS88" s="666"/>
      <c r="AT88" s="666"/>
      <c r="AU88" s="666"/>
      <c r="AV88" s="666"/>
      <c r="AW88" s="666"/>
      <c r="AX88" s="666"/>
      <c r="AY88" s="666"/>
      <c r="AZ88" s="666"/>
      <c r="BA88" s="666"/>
    </row>
    <row r="89" spans="1:53" s="333" customFormat="1" ht="24" hidden="1" customHeight="1" x14ac:dyDescent="0.2">
      <c r="A89" s="630"/>
      <c r="B89" s="140"/>
      <c r="C89" s="625" t="s">
        <v>2955</v>
      </c>
      <c r="D89" s="625"/>
      <c r="E89" s="631" t="s">
        <v>2959</v>
      </c>
      <c r="F89" s="625" t="s">
        <v>2955</v>
      </c>
      <c r="G89" s="625"/>
      <c r="H89" s="644"/>
      <c r="I89" s="625" t="s">
        <v>17052</v>
      </c>
      <c r="J89" s="626">
        <v>12447</v>
      </c>
      <c r="K89" s="626"/>
      <c r="L89" s="626"/>
      <c r="M89" s="625" t="s">
        <v>310</v>
      </c>
      <c r="N89" s="625" t="s">
        <v>310</v>
      </c>
      <c r="O89" s="626">
        <v>110</v>
      </c>
      <c r="P89" s="626">
        <v>95</v>
      </c>
      <c r="Q89" s="626">
        <v>9800</v>
      </c>
      <c r="R89" s="626"/>
      <c r="S89" s="626"/>
      <c r="T89" s="626"/>
      <c r="U89" s="626"/>
      <c r="V89" s="625">
        <v>2013</v>
      </c>
      <c r="W89" s="626"/>
      <c r="X89" s="626"/>
      <c r="Y89" s="626"/>
      <c r="Z89" s="626"/>
      <c r="AA89" s="626"/>
      <c r="AB89" s="626"/>
      <c r="AC89" s="626">
        <v>630</v>
      </c>
      <c r="AD89" s="625"/>
      <c r="AE89" s="625"/>
      <c r="AF89" s="627"/>
      <c r="AG89" s="627"/>
      <c r="AH89" s="627"/>
      <c r="AI89" s="627"/>
      <c r="AJ89" s="627"/>
      <c r="AK89" s="627"/>
      <c r="AL89" s="627"/>
      <c r="AM89" s="627"/>
      <c r="AN89" s="627"/>
      <c r="AO89" s="627"/>
      <c r="AP89" s="627"/>
      <c r="AQ89" s="627"/>
      <c r="AR89" s="627"/>
      <c r="AS89" s="627"/>
      <c r="AT89" s="627"/>
      <c r="AU89" s="627"/>
      <c r="AV89" s="627"/>
      <c r="AW89" s="627"/>
      <c r="AX89" s="627"/>
      <c r="AY89" s="627"/>
      <c r="AZ89" s="627"/>
      <c r="BA89" s="627"/>
    </row>
    <row r="90" spans="1:53" s="333" customFormat="1" ht="24" hidden="1" customHeight="1" x14ac:dyDescent="0.2">
      <c r="A90" s="630"/>
      <c r="B90" s="140"/>
      <c r="C90" s="625" t="s">
        <v>2955</v>
      </c>
      <c r="D90" s="625"/>
      <c r="E90" s="631" t="s">
        <v>2960</v>
      </c>
      <c r="F90" s="625" t="s">
        <v>2955</v>
      </c>
      <c r="G90" s="625"/>
      <c r="H90" s="644"/>
      <c r="I90" s="625" t="s">
        <v>17057</v>
      </c>
      <c r="J90" s="626">
        <v>10772</v>
      </c>
      <c r="K90" s="626"/>
      <c r="L90" s="626"/>
      <c r="M90" s="625" t="s">
        <v>503</v>
      </c>
      <c r="N90" s="625" t="s">
        <v>503</v>
      </c>
      <c r="O90" s="626">
        <v>105</v>
      </c>
      <c r="P90" s="626">
        <v>90</v>
      </c>
      <c r="Q90" s="626">
        <v>10772</v>
      </c>
      <c r="R90" s="626"/>
      <c r="S90" s="626"/>
      <c r="T90" s="626"/>
      <c r="U90" s="626"/>
      <c r="V90" s="625">
        <v>2014</v>
      </c>
      <c r="W90" s="626"/>
      <c r="X90" s="626"/>
      <c r="Y90" s="626"/>
      <c r="Z90" s="626"/>
      <c r="AA90" s="626"/>
      <c r="AB90" s="626"/>
      <c r="AC90" s="626"/>
      <c r="AD90" s="625"/>
      <c r="AE90" s="625"/>
      <c r="AF90" s="627"/>
      <c r="AG90" s="627"/>
      <c r="AH90" s="627"/>
      <c r="AI90" s="627"/>
      <c r="AJ90" s="627"/>
      <c r="AK90" s="627"/>
      <c r="AL90" s="627"/>
      <c r="AM90" s="627"/>
      <c r="AN90" s="627"/>
      <c r="AO90" s="627"/>
      <c r="AP90" s="627"/>
      <c r="AQ90" s="627"/>
      <c r="AR90" s="627"/>
      <c r="AS90" s="627"/>
      <c r="AT90" s="627"/>
      <c r="AU90" s="627"/>
      <c r="AV90" s="627"/>
      <c r="AW90" s="627"/>
      <c r="AX90" s="627"/>
      <c r="AY90" s="627"/>
      <c r="AZ90" s="627"/>
      <c r="BA90" s="627"/>
    </row>
    <row r="91" spans="1:53" s="333" customFormat="1" ht="24" hidden="1" customHeight="1" x14ac:dyDescent="0.2">
      <c r="A91" s="630"/>
      <c r="B91" s="140"/>
      <c r="C91" s="625" t="s">
        <v>2955</v>
      </c>
      <c r="D91" s="625"/>
      <c r="E91" s="631" t="s">
        <v>12269</v>
      </c>
      <c r="F91" s="625" t="s">
        <v>2955</v>
      </c>
      <c r="G91" s="625"/>
      <c r="H91" s="644"/>
      <c r="I91" s="625" t="s">
        <v>17052</v>
      </c>
      <c r="J91" s="626">
        <v>17500</v>
      </c>
      <c r="K91" s="626"/>
      <c r="L91" s="626"/>
      <c r="M91" s="625" t="s">
        <v>310</v>
      </c>
      <c r="N91" s="625" t="s">
        <v>310</v>
      </c>
      <c r="O91" s="626">
        <v>120</v>
      </c>
      <c r="P91" s="626">
        <v>95</v>
      </c>
      <c r="Q91" s="626">
        <v>12000</v>
      </c>
      <c r="R91" s="626"/>
      <c r="S91" s="626"/>
      <c r="T91" s="626"/>
      <c r="U91" s="626"/>
      <c r="V91" s="625">
        <v>2017</v>
      </c>
      <c r="W91" s="626"/>
      <c r="X91" s="626"/>
      <c r="Y91" s="626"/>
      <c r="Z91" s="626"/>
      <c r="AA91" s="626"/>
      <c r="AB91" s="626"/>
      <c r="AC91" s="626">
        <v>4000</v>
      </c>
      <c r="AD91" s="625"/>
      <c r="AE91" s="625"/>
      <c r="AF91" s="627"/>
      <c r="AG91" s="627"/>
      <c r="AH91" s="627"/>
      <c r="AI91" s="627"/>
      <c r="AJ91" s="627"/>
      <c r="AK91" s="627"/>
      <c r="AL91" s="627"/>
      <c r="AM91" s="627"/>
      <c r="AN91" s="627"/>
      <c r="AO91" s="627"/>
      <c r="AP91" s="627"/>
      <c r="AQ91" s="627"/>
      <c r="AR91" s="627"/>
      <c r="AS91" s="627"/>
      <c r="AT91" s="627"/>
      <c r="AU91" s="627"/>
      <c r="AV91" s="627"/>
      <c r="AW91" s="627"/>
      <c r="AX91" s="627"/>
      <c r="AY91" s="627"/>
      <c r="AZ91" s="627"/>
      <c r="BA91" s="627" t="s">
        <v>12270</v>
      </c>
    </row>
    <row r="92" spans="1:53" s="333" customFormat="1" ht="24" hidden="1" customHeight="1" x14ac:dyDescent="0.2">
      <c r="A92" s="630"/>
      <c r="B92" s="140"/>
      <c r="C92" s="625" t="s">
        <v>2955</v>
      </c>
      <c r="D92" s="625"/>
      <c r="E92" s="625" t="s">
        <v>12267</v>
      </c>
      <c r="F92" s="625" t="s">
        <v>2955</v>
      </c>
      <c r="G92" s="625"/>
      <c r="H92" s="644"/>
      <c r="I92" s="625" t="s">
        <v>17052</v>
      </c>
      <c r="J92" s="626">
        <v>11126</v>
      </c>
      <c r="K92" s="626"/>
      <c r="L92" s="626"/>
      <c r="M92" s="625" t="s">
        <v>310</v>
      </c>
      <c r="N92" s="625" t="s">
        <v>310</v>
      </c>
      <c r="O92" s="626">
        <v>110</v>
      </c>
      <c r="P92" s="626">
        <v>90</v>
      </c>
      <c r="Q92" s="626">
        <v>11000</v>
      </c>
      <c r="R92" s="626"/>
      <c r="S92" s="626"/>
      <c r="T92" s="626"/>
      <c r="U92" s="626"/>
      <c r="V92" s="625">
        <v>2017</v>
      </c>
      <c r="W92" s="626"/>
      <c r="X92" s="626"/>
      <c r="Y92" s="626"/>
      <c r="Z92" s="626"/>
      <c r="AA92" s="626"/>
      <c r="AB92" s="626"/>
      <c r="AC92" s="626">
        <v>4000</v>
      </c>
      <c r="AD92" s="625"/>
      <c r="AE92" s="625"/>
      <c r="AF92" s="627"/>
      <c r="AG92" s="627"/>
      <c r="AH92" s="627"/>
      <c r="AI92" s="627"/>
      <c r="AJ92" s="627"/>
      <c r="AK92" s="627"/>
      <c r="AL92" s="627"/>
      <c r="AM92" s="627"/>
      <c r="AN92" s="627"/>
      <c r="AO92" s="627"/>
      <c r="AP92" s="627"/>
      <c r="AQ92" s="627"/>
      <c r="AR92" s="627"/>
      <c r="AS92" s="627"/>
      <c r="AT92" s="627"/>
      <c r="AU92" s="627"/>
      <c r="AV92" s="627"/>
      <c r="AW92" s="627"/>
      <c r="AX92" s="627"/>
      <c r="AY92" s="627"/>
      <c r="AZ92" s="627"/>
      <c r="BA92" s="627" t="s">
        <v>12270</v>
      </c>
    </row>
    <row r="93" spans="1:53" s="333" customFormat="1" ht="24" hidden="1" customHeight="1" x14ac:dyDescent="0.2">
      <c r="A93" s="630"/>
      <c r="B93" s="140"/>
      <c r="C93" s="625" t="s">
        <v>2955</v>
      </c>
      <c r="D93" s="625"/>
      <c r="E93" s="625" t="s">
        <v>15281</v>
      </c>
      <c r="F93" s="625" t="s">
        <v>2955</v>
      </c>
      <c r="G93" s="625"/>
      <c r="H93" s="644"/>
      <c r="I93" s="625" t="s">
        <v>17052</v>
      </c>
      <c r="J93" s="626">
        <v>5300</v>
      </c>
      <c r="K93" s="626"/>
      <c r="L93" s="626"/>
      <c r="M93" s="625" t="s">
        <v>310</v>
      </c>
      <c r="N93" s="625" t="s">
        <v>310</v>
      </c>
      <c r="O93" s="626">
        <v>80</v>
      </c>
      <c r="P93" s="626">
        <v>65</v>
      </c>
      <c r="Q93" s="626">
        <v>4600</v>
      </c>
      <c r="R93" s="626">
        <v>504</v>
      </c>
      <c r="S93" s="626">
        <v>504</v>
      </c>
      <c r="T93" s="626"/>
      <c r="U93" s="626"/>
      <c r="V93" s="625">
        <v>2017</v>
      </c>
      <c r="W93" s="626"/>
      <c r="X93" s="626"/>
      <c r="Y93" s="626"/>
      <c r="Z93" s="626"/>
      <c r="AA93" s="626"/>
      <c r="AB93" s="626"/>
      <c r="AC93" s="626"/>
      <c r="AD93" s="625"/>
      <c r="AE93" s="625"/>
      <c r="AF93" s="627"/>
      <c r="AG93" s="627"/>
      <c r="AH93" s="627"/>
      <c r="AI93" s="627"/>
      <c r="AJ93" s="627"/>
      <c r="AK93" s="627"/>
      <c r="AL93" s="627"/>
      <c r="AM93" s="627"/>
      <c r="AN93" s="627"/>
      <c r="AO93" s="627"/>
      <c r="AP93" s="627"/>
      <c r="AQ93" s="627"/>
      <c r="AR93" s="627"/>
      <c r="AS93" s="627"/>
      <c r="AT93" s="627"/>
      <c r="AU93" s="627"/>
      <c r="AV93" s="627"/>
      <c r="AW93" s="627"/>
      <c r="AX93" s="627"/>
      <c r="AY93" s="627"/>
      <c r="AZ93" s="627"/>
      <c r="BA93" s="627"/>
    </row>
    <row r="94" spans="1:53" s="333" customFormat="1" ht="24" hidden="1" customHeight="1" x14ac:dyDescent="0.2">
      <c r="A94" s="630"/>
      <c r="B94" s="1046"/>
      <c r="C94" s="625" t="s">
        <v>15668</v>
      </c>
      <c r="D94" s="625"/>
      <c r="E94" s="625" t="s">
        <v>15670</v>
      </c>
      <c r="F94" s="625" t="s">
        <v>15668</v>
      </c>
      <c r="G94" s="625"/>
      <c r="H94" s="644"/>
      <c r="I94" s="625" t="s">
        <v>15669</v>
      </c>
      <c r="J94" s="626">
        <v>4150</v>
      </c>
      <c r="K94" s="626"/>
      <c r="L94" s="626"/>
      <c r="M94" s="625" t="s">
        <v>2195</v>
      </c>
      <c r="N94" s="625" t="s">
        <v>2195</v>
      </c>
      <c r="O94" s="626">
        <v>65</v>
      </c>
      <c r="P94" s="626">
        <v>20</v>
      </c>
      <c r="Q94" s="626">
        <v>3080</v>
      </c>
      <c r="R94" s="626">
        <v>66</v>
      </c>
      <c r="S94" s="626">
        <v>132</v>
      </c>
      <c r="T94" s="626"/>
      <c r="U94" s="626"/>
      <c r="V94" s="625">
        <v>2020</v>
      </c>
      <c r="W94" s="626"/>
      <c r="X94" s="626"/>
      <c r="Y94" s="626"/>
      <c r="Z94" s="626"/>
      <c r="AA94" s="626"/>
      <c r="AB94" s="626"/>
      <c r="AC94" s="626"/>
      <c r="AD94" s="625"/>
      <c r="AE94" s="625"/>
      <c r="AF94" s="627"/>
      <c r="AG94" s="627"/>
      <c r="AH94" s="627"/>
      <c r="AI94" s="627"/>
      <c r="AJ94" s="627"/>
      <c r="AK94" s="627"/>
      <c r="AL94" s="627"/>
      <c r="AM94" s="627"/>
      <c r="AN94" s="627"/>
      <c r="AO94" s="627"/>
      <c r="AP94" s="627"/>
      <c r="AQ94" s="627"/>
      <c r="AR94" s="627"/>
      <c r="AS94" s="627"/>
      <c r="AT94" s="627"/>
      <c r="AU94" s="627"/>
      <c r="AV94" s="627"/>
      <c r="AW94" s="627"/>
      <c r="AX94" s="627"/>
      <c r="AY94" s="627"/>
      <c r="AZ94" s="627"/>
      <c r="BA94" s="627"/>
    </row>
    <row r="95" spans="1:53" s="333" customFormat="1" ht="24" hidden="1" customHeight="1" x14ac:dyDescent="0.2">
      <c r="A95" s="630"/>
      <c r="B95" s="1046"/>
      <c r="C95" s="625" t="s">
        <v>15668</v>
      </c>
      <c r="D95" s="625"/>
      <c r="E95" s="625" t="s">
        <v>15671</v>
      </c>
      <c r="F95" s="625" t="s">
        <v>15668</v>
      </c>
      <c r="G95" s="625"/>
      <c r="H95" s="644"/>
      <c r="I95" s="625" t="s">
        <v>15669</v>
      </c>
      <c r="J95" s="626">
        <v>10132</v>
      </c>
      <c r="K95" s="626"/>
      <c r="L95" s="626"/>
      <c r="M95" s="625" t="s">
        <v>2195</v>
      </c>
      <c r="N95" s="625" t="s">
        <v>2195</v>
      </c>
      <c r="O95" s="626">
        <v>100</v>
      </c>
      <c r="P95" s="626">
        <v>29</v>
      </c>
      <c r="Q95" s="626">
        <v>7460</v>
      </c>
      <c r="R95" s="626">
        <v>96</v>
      </c>
      <c r="S95" s="626">
        <v>192</v>
      </c>
      <c r="T95" s="626"/>
      <c r="U95" s="626"/>
      <c r="V95" s="625">
        <v>2020</v>
      </c>
      <c r="W95" s="626"/>
      <c r="X95" s="626"/>
      <c r="Y95" s="626"/>
      <c r="Z95" s="626"/>
      <c r="AA95" s="626"/>
      <c r="AB95" s="626"/>
      <c r="AC95" s="626"/>
      <c r="AD95" s="625"/>
      <c r="AE95" s="625"/>
      <c r="AF95" s="627"/>
      <c r="AG95" s="627"/>
      <c r="AH95" s="627"/>
      <c r="AI95" s="627"/>
      <c r="AJ95" s="627"/>
      <c r="AK95" s="627"/>
      <c r="AL95" s="627"/>
      <c r="AM95" s="627"/>
      <c r="AN95" s="627"/>
      <c r="AO95" s="627"/>
      <c r="AP95" s="627"/>
      <c r="AQ95" s="627"/>
      <c r="AR95" s="627"/>
      <c r="AS95" s="627"/>
      <c r="AT95" s="627"/>
      <c r="AU95" s="627"/>
      <c r="AV95" s="627"/>
      <c r="AW95" s="627"/>
      <c r="AX95" s="627"/>
      <c r="AY95" s="627"/>
      <c r="AZ95" s="627"/>
      <c r="BA95" s="627"/>
    </row>
    <row r="96" spans="1:53" s="1091" customFormat="1" ht="24" hidden="1" customHeight="1" x14ac:dyDescent="0.2">
      <c r="A96" s="1144" t="s">
        <v>178</v>
      </c>
      <c r="B96" s="998" t="s">
        <v>610</v>
      </c>
      <c r="C96" s="666" t="s">
        <v>1</v>
      </c>
      <c r="D96" s="666"/>
      <c r="E96" s="676">
        <f>COUNTA(E97:E173)</f>
        <v>77</v>
      </c>
      <c r="F96" s="666"/>
      <c r="G96" s="666"/>
      <c r="H96" s="677"/>
      <c r="I96" s="666"/>
      <c r="J96" s="665">
        <f>SUM(J97:J173)</f>
        <v>1785577.6</v>
      </c>
      <c r="K96" s="665">
        <f>SUM(K97:K173)</f>
        <v>71543.360000000001</v>
      </c>
      <c r="L96" s="665">
        <f>SUM(L97:L173)</f>
        <v>106802</v>
      </c>
      <c r="M96" s="650"/>
      <c r="N96" s="650"/>
      <c r="O96" s="665"/>
      <c r="P96" s="665"/>
      <c r="Q96" s="1171"/>
      <c r="R96" s="1171"/>
      <c r="S96" s="1171"/>
      <c r="T96" s="1171"/>
      <c r="U96" s="1171"/>
      <c r="V96" s="698"/>
      <c r="W96" s="1171"/>
      <c r="X96" s="1171"/>
      <c r="Y96" s="1171"/>
      <c r="Z96" s="1171"/>
      <c r="AA96" s="1171"/>
      <c r="AB96" s="1171"/>
      <c r="AC96" s="1171"/>
      <c r="AD96" s="650"/>
      <c r="AE96" s="650"/>
      <c r="AF96" s="666"/>
      <c r="AG96" s="666"/>
      <c r="AH96" s="666"/>
      <c r="AI96" s="666"/>
      <c r="AJ96" s="666"/>
      <c r="AK96" s="666"/>
      <c r="AL96" s="666"/>
      <c r="AM96" s="666"/>
      <c r="AN96" s="666"/>
      <c r="AO96" s="666"/>
      <c r="AP96" s="666"/>
      <c r="AQ96" s="666"/>
      <c r="AR96" s="666"/>
      <c r="AS96" s="666"/>
      <c r="AT96" s="666"/>
      <c r="AU96" s="666"/>
      <c r="AV96" s="666"/>
      <c r="AW96" s="666"/>
      <c r="AX96" s="666"/>
      <c r="AY96" s="666"/>
      <c r="AZ96" s="666"/>
      <c r="BA96" s="666"/>
    </row>
    <row r="97" spans="1:53" s="333" customFormat="1" ht="24" hidden="1" customHeight="1" x14ac:dyDescent="0.2">
      <c r="A97" s="624"/>
      <c r="B97" s="158"/>
      <c r="C97" s="625" t="s">
        <v>2044</v>
      </c>
      <c r="D97" s="625" t="s">
        <v>12470</v>
      </c>
      <c r="E97" s="625" t="s">
        <v>11431</v>
      </c>
      <c r="F97" s="625" t="s">
        <v>2044</v>
      </c>
      <c r="G97" s="625"/>
      <c r="H97" s="644"/>
      <c r="I97" s="625" t="s">
        <v>11396</v>
      </c>
      <c r="J97" s="626">
        <v>206557</v>
      </c>
      <c r="K97" s="626">
        <v>2938</v>
      </c>
      <c r="L97" s="626">
        <v>4652</v>
      </c>
      <c r="M97" s="625" t="s">
        <v>310</v>
      </c>
      <c r="N97" s="625" t="s">
        <v>310</v>
      </c>
      <c r="O97" s="626">
        <v>122</v>
      </c>
      <c r="P97" s="626">
        <v>95</v>
      </c>
      <c r="Q97" s="626">
        <v>35081</v>
      </c>
      <c r="R97" s="626"/>
      <c r="S97" s="626"/>
      <c r="T97" s="626"/>
      <c r="U97" s="626"/>
      <c r="V97" s="625">
        <v>2018</v>
      </c>
      <c r="W97" s="626"/>
      <c r="X97" s="626"/>
      <c r="Y97" s="626"/>
      <c r="Z97" s="626"/>
      <c r="AA97" s="626"/>
      <c r="AB97" s="626"/>
      <c r="AC97" s="626">
        <v>21026</v>
      </c>
      <c r="AD97" s="625"/>
      <c r="AE97" s="625"/>
      <c r="AF97" s="627"/>
      <c r="AG97" s="627"/>
      <c r="AH97" s="627"/>
      <c r="AI97" s="627"/>
      <c r="AJ97" s="627"/>
      <c r="AK97" s="627"/>
      <c r="AL97" s="627"/>
      <c r="AM97" s="627"/>
      <c r="AN97" s="627"/>
      <c r="AO97" s="627"/>
      <c r="AP97" s="627"/>
      <c r="AQ97" s="627"/>
      <c r="AR97" s="627"/>
      <c r="AS97" s="627"/>
      <c r="AT97" s="627"/>
      <c r="AU97" s="627"/>
      <c r="AV97" s="627"/>
      <c r="AW97" s="627"/>
      <c r="AX97" s="627"/>
      <c r="AY97" s="613"/>
      <c r="AZ97" s="613"/>
      <c r="BA97" s="613" t="s">
        <v>11397</v>
      </c>
    </row>
    <row r="98" spans="1:53" s="333" customFormat="1" ht="24" hidden="1" customHeight="1" x14ac:dyDescent="0.2">
      <c r="A98" s="624"/>
      <c r="B98" s="158"/>
      <c r="C98" s="625" t="s">
        <v>3023</v>
      </c>
      <c r="D98" s="625" t="s">
        <v>3234</v>
      </c>
      <c r="E98" s="625" t="s">
        <v>3235</v>
      </c>
      <c r="F98" s="625" t="s">
        <v>3023</v>
      </c>
      <c r="G98" s="625" t="s">
        <v>3026</v>
      </c>
      <c r="H98" s="644" t="s">
        <v>3027</v>
      </c>
      <c r="I98" s="625" t="s">
        <v>9739</v>
      </c>
      <c r="J98" s="626">
        <v>25705</v>
      </c>
      <c r="K98" s="626">
        <v>13356</v>
      </c>
      <c r="L98" s="626">
        <v>19939</v>
      </c>
      <c r="M98" s="625" t="s">
        <v>154</v>
      </c>
      <c r="N98" s="625" t="s">
        <v>154</v>
      </c>
      <c r="O98" s="626">
        <v>120</v>
      </c>
      <c r="P98" s="626">
        <v>98</v>
      </c>
      <c r="Q98" s="626">
        <v>12209</v>
      </c>
      <c r="R98" s="626">
        <v>20255</v>
      </c>
      <c r="S98" s="626">
        <v>25000</v>
      </c>
      <c r="T98" s="626" t="s">
        <v>3236</v>
      </c>
      <c r="U98" s="626" t="s">
        <v>354</v>
      </c>
      <c r="V98" s="625" t="s">
        <v>15679</v>
      </c>
      <c r="W98" s="626">
        <v>5308</v>
      </c>
      <c r="X98" s="626">
        <v>2480</v>
      </c>
      <c r="Y98" s="626">
        <v>600</v>
      </c>
      <c r="Z98" s="626"/>
      <c r="AA98" s="626"/>
      <c r="AB98" s="626"/>
      <c r="AC98" s="626" t="s">
        <v>15680</v>
      </c>
      <c r="AD98" s="625"/>
      <c r="AE98" s="625"/>
      <c r="AF98" s="627">
        <v>1</v>
      </c>
      <c r="AG98" s="627">
        <v>340</v>
      </c>
      <c r="AH98" s="627">
        <v>6</v>
      </c>
      <c r="AI98" s="627" t="s">
        <v>3237</v>
      </c>
      <c r="AJ98" s="627"/>
      <c r="AK98" s="627"/>
      <c r="AL98" s="627"/>
      <c r="AM98" s="627"/>
      <c r="AN98" s="627"/>
      <c r="AO98" s="627"/>
      <c r="AP98" s="627"/>
      <c r="AQ98" s="627"/>
      <c r="AR98" s="627"/>
      <c r="AS98" s="627"/>
      <c r="AT98" s="627"/>
      <c r="AU98" s="627"/>
      <c r="AV98" s="627"/>
      <c r="AW98" s="627"/>
      <c r="AX98" s="627"/>
      <c r="AY98" s="613"/>
      <c r="AZ98" s="613"/>
      <c r="BA98" s="613"/>
    </row>
    <row r="99" spans="1:53" s="333" customFormat="1" ht="24" hidden="1" customHeight="1" x14ac:dyDescent="0.2">
      <c r="A99" s="624"/>
      <c r="B99" s="158"/>
      <c r="C99" s="625" t="s">
        <v>3023</v>
      </c>
      <c r="D99" s="625" t="s">
        <v>15681</v>
      </c>
      <c r="E99" s="625" t="s">
        <v>11432</v>
      </c>
      <c r="F99" s="625" t="s">
        <v>3023</v>
      </c>
      <c r="G99" s="625" t="s">
        <v>3026</v>
      </c>
      <c r="H99" s="644" t="s">
        <v>3027</v>
      </c>
      <c r="I99" s="625" t="s">
        <v>11433</v>
      </c>
      <c r="J99" s="626">
        <v>8398</v>
      </c>
      <c r="K99" s="626">
        <v>54.6</v>
      </c>
      <c r="L99" s="626">
        <v>78</v>
      </c>
      <c r="M99" s="625" t="s">
        <v>184</v>
      </c>
      <c r="N99" s="625" t="s">
        <v>184</v>
      </c>
      <c r="O99" s="626">
        <v>90</v>
      </c>
      <c r="P99" s="626">
        <v>80</v>
      </c>
      <c r="Q99" s="626">
        <v>8398</v>
      </c>
      <c r="R99" s="626"/>
      <c r="S99" s="626"/>
      <c r="T99" s="626"/>
      <c r="U99" s="626"/>
      <c r="V99" s="625">
        <v>2016</v>
      </c>
      <c r="W99" s="626"/>
      <c r="X99" s="626"/>
      <c r="Y99" s="626"/>
      <c r="Z99" s="626"/>
      <c r="AA99" s="626"/>
      <c r="AB99" s="626"/>
      <c r="AC99" s="626">
        <v>1800</v>
      </c>
      <c r="AD99" s="625"/>
      <c r="AE99" s="625"/>
      <c r="AF99" s="627">
        <v>1</v>
      </c>
      <c r="AG99" s="627">
        <v>340</v>
      </c>
      <c r="AH99" s="627">
        <v>6</v>
      </c>
      <c r="AI99" s="627" t="s">
        <v>3237</v>
      </c>
      <c r="AJ99" s="627"/>
      <c r="AK99" s="627"/>
      <c r="AL99" s="627"/>
      <c r="AM99" s="627"/>
      <c r="AN99" s="627"/>
      <c r="AO99" s="627"/>
      <c r="AP99" s="627"/>
      <c r="AQ99" s="627"/>
      <c r="AR99" s="627"/>
      <c r="AS99" s="627"/>
      <c r="AT99" s="627"/>
      <c r="AU99" s="627"/>
      <c r="AV99" s="627"/>
      <c r="AW99" s="627"/>
      <c r="AX99" s="627"/>
      <c r="AY99" s="613"/>
      <c r="AZ99" s="613"/>
      <c r="BA99" s="613"/>
    </row>
    <row r="100" spans="1:53" s="333" customFormat="1" ht="24" hidden="1" customHeight="1" x14ac:dyDescent="0.2">
      <c r="A100" s="624"/>
      <c r="B100" s="158"/>
      <c r="C100" s="625" t="s">
        <v>2031</v>
      </c>
      <c r="D100" s="625" t="s">
        <v>12695</v>
      </c>
      <c r="E100" s="625" t="s">
        <v>3252</v>
      </c>
      <c r="F100" s="625" t="s">
        <v>2031</v>
      </c>
      <c r="G100" s="625" t="s">
        <v>12696</v>
      </c>
      <c r="H100" s="644"/>
      <c r="I100" s="625" t="s">
        <v>3253</v>
      </c>
      <c r="J100" s="626">
        <v>10647</v>
      </c>
      <c r="K100" s="626">
        <v>0</v>
      </c>
      <c r="L100" s="626">
        <v>10647</v>
      </c>
      <c r="M100" s="625" t="s">
        <v>503</v>
      </c>
      <c r="N100" s="625" t="s">
        <v>503</v>
      </c>
      <c r="O100" s="626">
        <v>110</v>
      </c>
      <c r="P100" s="626">
        <v>86</v>
      </c>
      <c r="Q100" s="626">
        <v>10647</v>
      </c>
      <c r="R100" s="626"/>
      <c r="S100" s="626"/>
      <c r="T100" s="626"/>
      <c r="U100" s="626"/>
      <c r="V100" s="625">
        <v>2011</v>
      </c>
      <c r="W100" s="626"/>
      <c r="X100" s="626"/>
      <c r="Y100" s="626"/>
      <c r="Z100" s="626"/>
      <c r="AA100" s="626"/>
      <c r="AB100" s="626"/>
      <c r="AC100" s="626">
        <v>378</v>
      </c>
      <c r="AD100" s="625"/>
      <c r="AE100" s="625"/>
      <c r="AF100" s="627"/>
      <c r="AG100" s="627"/>
      <c r="AH100" s="627"/>
      <c r="AI100" s="627"/>
      <c r="AJ100" s="627"/>
      <c r="AK100" s="627"/>
      <c r="AL100" s="627"/>
      <c r="AM100" s="627"/>
      <c r="AN100" s="627"/>
      <c r="AO100" s="627"/>
      <c r="AP100" s="627"/>
      <c r="AQ100" s="627"/>
      <c r="AR100" s="627"/>
      <c r="AS100" s="627"/>
      <c r="AT100" s="627"/>
      <c r="AU100" s="627"/>
      <c r="AV100" s="627"/>
      <c r="AW100" s="627"/>
      <c r="AX100" s="627"/>
      <c r="AY100" s="613"/>
      <c r="AZ100" s="613"/>
      <c r="BA100" s="613"/>
    </row>
    <row r="101" spans="1:53" s="333" customFormat="1" ht="24" hidden="1" customHeight="1" x14ac:dyDescent="0.2">
      <c r="A101" s="624"/>
      <c r="B101" s="158"/>
      <c r="C101" s="625" t="s">
        <v>2031</v>
      </c>
      <c r="D101" s="625" t="s">
        <v>3254</v>
      </c>
      <c r="E101" s="625" t="s">
        <v>3243</v>
      </c>
      <c r="F101" s="625" t="s">
        <v>2031</v>
      </c>
      <c r="G101" s="625" t="s">
        <v>12433</v>
      </c>
      <c r="H101" s="644"/>
      <c r="I101" s="625" t="s">
        <v>3255</v>
      </c>
      <c r="J101" s="626">
        <v>3940</v>
      </c>
      <c r="K101" s="626">
        <v>0</v>
      </c>
      <c r="L101" s="626">
        <v>3940</v>
      </c>
      <c r="M101" s="625" t="s">
        <v>310</v>
      </c>
      <c r="N101" s="625" t="s">
        <v>310</v>
      </c>
      <c r="O101" s="626">
        <v>65</v>
      </c>
      <c r="P101" s="626">
        <v>62</v>
      </c>
      <c r="Q101" s="626">
        <v>3940</v>
      </c>
      <c r="R101" s="626"/>
      <c r="S101" s="626"/>
      <c r="T101" s="626"/>
      <c r="U101" s="626"/>
      <c r="V101" s="625">
        <v>2013</v>
      </c>
      <c r="W101" s="626"/>
      <c r="X101" s="626"/>
      <c r="Y101" s="626"/>
      <c r="Z101" s="626"/>
      <c r="AA101" s="626"/>
      <c r="AB101" s="626"/>
      <c r="AC101" s="626">
        <v>646</v>
      </c>
      <c r="AD101" s="625"/>
      <c r="AE101" s="625"/>
      <c r="AF101" s="627"/>
      <c r="AG101" s="627"/>
      <c r="AH101" s="627"/>
      <c r="AI101" s="627"/>
      <c r="AJ101" s="627"/>
      <c r="AK101" s="627"/>
      <c r="AL101" s="627"/>
      <c r="AM101" s="627"/>
      <c r="AN101" s="627"/>
      <c r="AO101" s="627"/>
      <c r="AP101" s="627"/>
      <c r="AQ101" s="627"/>
      <c r="AR101" s="627"/>
      <c r="AS101" s="627"/>
      <c r="AT101" s="627"/>
      <c r="AU101" s="627"/>
      <c r="AV101" s="627"/>
      <c r="AW101" s="627"/>
      <c r="AX101" s="627"/>
      <c r="AY101" s="613"/>
      <c r="AZ101" s="613"/>
      <c r="BA101" s="613"/>
    </row>
    <row r="102" spans="1:53" s="333" customFormat="1" ht="24" hidden="1" customHeight="1" x14ac:dyDescent="0.2">
      <c r="A102" s="624"/>
      <c r="B102" s="158"/>
      <c r="C102" s="625" t="s">
        <v>2031</v>
      </c>
      <c r="D102" s="625" t="s">
        <v>12697</v>
      </c>
      <c r="E102" s="625" t="s">
        <v>3256</v>
      </c>
      <c r="F102" s="625" t="s">
        <v>2031</v>
      </c>
      <c r="G102" s="625" t="s">
        <v>12696</v>
      </c>
      <c r="H102" s="644"/>
      <c r="I102" s="625" t="s">
        <v>3253</v>
      </c>
      <c r="J102" s="626">
        <v>9500</v>
      </c>
      <c r="K102" s="626">
        <v>63</v>
      </c>
      <c r="L102" s="626">
        <v>9500</v>
      </c>
      <c r="M102" s="625" t="s">
        <v>310</v>
      </c>
      <c r="N102" s="625" t="s">
        <v>310</v>
      </c>
      <c r="O102" s="626">
        <v>105</v>
      </c>
      <c r="P102" s="626">
        <v>90</v>
      </c>
      <c r="Q102" s="626">
        <v>9500</v>
      </c>
      <c r="R102" s="626"/>
      <c r="S102" s="626"/>
      <c r="T102" s="626"/>
      <c r="U102" s="626"/>
      <c r="V102" s="625">
        <v>2016</v>
      </c>
      <c r="W102" s="626"/>
      <c r="X102" s="626"/>
      <c r="Y102" s="626"/>
      <c r="Z102" s="626"/>
      <c r="AA102" s="626"/>
      <c r="AB102" s="626"/>
      <c r="AC102" s="626">
        <v>600</v>
      </c>
      <c r="AD102" s="625"/>
      <c r="AE102" s="625"/>
      <c r="AF102" s="627"/>
      <c r="AG102" s="627"/>
      <c r="AH102" s="627"/>
      <c r="AI102" s="627"/>
      <c r="AJ102" s="627"/>
      <c r="AK102" s="627"/>
      <c r="AL102" s="627"/>
      <c r="AM102" s="627"/>
      <c r="AN102" s="627"/>
      <c r="AO102" s="627"/>
      <c r="AP102" s="627"/>
      <c r="AQ102" s="627"/>
      <c r="AR102" s="627"/>
      <c r="AS102" s="627"/>
      <c r="AT102" s="627"/>
      <c r="AU102" s="627"/>
      <c r="AV102" s="627"/>
      <c r="AW102" s="627"/>
      <c r="AX102" s="627"/>
      <c r="AY102" s="613"/>
      <c r="AZ102" s="613"/>
      <c r="BA102" s="613"/>
    </row>
    <row r="103" spans="1:53" s="333" customFormat="1" ht="24" hidden="1" customHeight="1" x14ac:dyDescent="0.2">
      <c r="A103" s="624"/>
      <c r="B103" s="158"/>
      <c r="C103" s="625" t="s">
        <v>2031</v>
      </c>
      <c r="D103" s="625" t="s">
        <v>12698</v>
      </c>
      <c r="E103" s="625" t="s">
        <v>11434</v>
      </c>
      <c r="F103" s="625" t="s">
        <v>2031</v>
      </c>
      <c r="G103" s="625" t="s">
        <v>12699</v>
      </c>
      <c r="H103" s="644"/>
      <c r="I103" s="625" t="s">
        <v>11435</v>
      </c>
      <c r="J103" s="626">
        <v>20318</v>
      </c>
      <c r="K103" s="626">
        <v>0</v>
      </c>
      <c r="L103" s="626">
        <v>20318</v>
      </c>
      <c r="M103" s="625" t="s">
        <v>310</v>
      </c>
      <c r="N103" s="625" t="s">
        <v>310</v>
      </c>
      <c r="O103" s="626">
        <v>75</v>
      </c>
      <c r="P103" s="626">
        <v>70</v>
      </c>
      <c r="Q103" s="626">
        <v>20318</v>
      </c>
      <c r="R103" s="626">
        <v>0</v>
      </c>
      <c r="S103" s="626">
        <v>0</v>
      </c>
      <c r="T103" s="626"/>
      <c r="U103" s="626"/>
      <c r="V103" s="625">
        <v>2017</v>
      </c>
      <c r="W103" s="626"/>
      <c r="X103" s="626"/>
      <c r="Y103" s="626"/>
      <c r="Z103" s="626"/>
      <c r="AA103" s="626"/>
      <c r="AB103" s="626"/>
      <c r="AC103" s="626">
        <v>1800</v>
      </c>
      <c r="AD103" s="625"/>
      <c r="AE103" s="625"/>
      <c r="AF103" s="627"/>
      <c r="AG103" s="627"/>
      <c r="AH103" s="627"/>
      <c r="AI103" s="627"/>
      <c r="AJ103" s="627"/>
      <c r="AK103" s="627"/>
      <c r="AL103" s="627"/>
      <c r="AM103" s="627"/>
      <c r="AN103" s="627"/>
      <c r="AO103" s="627"/>
      <c r="AP103" s="627"/>
      <c r="AQ103" s="627"/>
      <c r="AR103" s="627"/>
      <c r="AS103" s="627"/>
      <c r="AT103" s="627"/>
      <c r="AU103" s="627"/>
      <c r="AV103" s="627"/>
      <c r="AW103" s="627"/>
      <c r="AX103" s="627"/>
      <c r="AY103" s="613"/>
      <c r="AZ103" s="613"/>
      <c r="BA103" s="613" t="s">
        <v>11436</v>
      </c>
    </row>
    <row r="104" spans="1:53" s="333" customFormat="1" ht="24" hidden="1" customHeight="1" x14ac:dyDescent="0.2">
      <c r="A104" s="624"/>
      <c r="B104" s="158"/>
      <c r="C104" s="625" t="s">
        <v>3044</v>
      </c>
      <c r="D104" s="625" t="s">
        <v>3244</v>
      </c>
      <c r="E104" s="625" t="s">
        <v>3245</v>
      </c>
      <c r="F104" s="625" t="s">
        <v>3044</v>
      </c>
      <c r="G104" s="625" t="s">
        <v>12692</v>
      </c>
      <c r="H104" s="644" t="s">
        <v>3047</v>
      </c>
      <c r="I104" s="625" t="s">
        <v>15682</v>
      </c>
      <c r="J104" s="626">
        <v>25163</v>
      </c>
      <c r="K104" s="626">
        <v>1356</v>
      </c>
      <c r="L104" s="626" t="s">
        <v>310</v>
      </c>
      <c r="M104" s="625" t="s">
        <v>310</v>
      </c>
      <c r="N104" s="625">
        <v>122</v>
      </c>
      <c r="O104" s="626">
        <v>99</v>
      </c>
      <c r="P104" s="626">
        <v>12209</v>
      </c>
      <c r="Q104" s="626">
        <v>390</v>
      </c>
      <c r="R104" s="626">
        <v>2500</v>
      </c>
      <c r="S104" s="626">
        <v>2011</v>
      </c>
      <c r="T104" s="626">
        <v>4500</v>
      </c>
      <c r="U104" s="626">
        <v>2011</v>
      </c>
      <c r="V104" s="625">
        <v>2011</v>
      </c>
      <c r="W104" s="626">
        <v>4500</v>
      </c>
      <c r="X104" s="626" t="s">
        <v>3246</v>
      </c>
      <c r="Y104" s="626"/>
      <c r="Z104" s="626"/>
      <c r="AA104" s="626"/>
      <c r="AB104" s="626"/>
      <c r="AC104" s="626">
        <v>4500</v>
      </c>
      <c r="AD104" s="625"/>
      <c r="AE104" s="625"/>
      <c r="AF104" s="627"/>
      <c r="AG104" s="627"/>
      <c r="AH104" s="627"/>
      <c r="AI104" s="627"/>
      <c r="AJ104" s="627"/>
      <c r="AK104" s="627"/>
      <c r="AL104" s="627"/>
      <c r="AM104" s="627"/>
      <c r="AN104" s="627"/>
      <c r="AO104" s="627"/>
      <c r="AP104" s="627"/>
      <c r="AQ104" s="627"/>
      <c r="AR104" s="627"/>
      <c r="AS104" s="627"/>
      <c r="AT104" s="627"/>
      <c r="AU104" s="627"/>
      <c r="AV104" s="627"/>
      <c r="AW104" s="627"/>
      <c r="AX104" s="627"/>
      <c r="AY104" s="613"/>
      <c r="AZ104" s="613"/>
      <c r="BA104" s="613" t="s">
        <v>3246</v>
      </c>
    </row>
    <row r="105" spans="1:53" s="333" customFormat="1" ht="24" hidden="1" customHeight="1" x14ac:dyDescent="0.2">
      <c r="A105" s="624"/>
      <c r="B105" s="158"/>
      <c r="C105" s="625" t="s">
        <v>3044</v>
      </c>
      <c r="D105" s="625" t="s">
        <v>12693</v>
      </c>
      <c r="E105" s="625" t="s">
        <v>9740</v>
      </c>
      <c r="F105" s="625" t="s">
        <v>3044</v>
      </c>
      <c r="G105" s="625" t="s">
        <v>12692</v>
      </c>
      <c r="H105" s="644" t="s">
        <v>3047</v>
      </c>
      <c r="I105" s="625" t="s">
        <v>15683</v>
      </c>
      <c r="J105" s="626"/>
      <c r="K105" s="626"/>
      <c r="L105" s="626" t="s">
        <v>310</v>
      </c>
      <c r="M105" s="625" t="s">
        <v>310</v>
      </c>
      <c r="N105" s="625">
        <v>105</v>
      </c>
      <c r="O105" s="626">
        <v>95</v>
      </c>
      <c r="P105" s="626">
        <v>9324</v>
      </c>
      <c r="Q105" s="626"/>
      <c r="R105" s="626"/>
      <c r="S105" s="626"/>
      <c r="T105" s="626"/>
      <c r="U105" s="626">
        <v>2017</v>
      </c>
      <c r="V105" s="625"/>
      <c r="W105" s="626">
        <v>2470</v>
      </c>
      <c r="X105" s="626" t="s">
        <v>9741</v>
      </c>
      <c r="Y105" s="626"/>
      <c r="Z105" s="626"/>
      <c r="AA105" s="626"/>
      <c r="AB105" s="626"/>
      <c r="AC105" s="626">
        <v>2470</v>
      </c>
      <c r="AD105" s="625"/>
      <c r="AE105" s="625"/>
      <c r="AF105" s="627"/>
      <c r="AG105" s="627"/>
      <c r="AH105" s="627"/>
      <c r="AI105" s="627"/>
      <c r="AJ105" s="627"/>
      <c r="AK105" s="627"/>
      <c r="AL105" s="627"/>
      <c r="AM105" s="627"/>
      <c r="AN105" s="627"/>
      <c r="AO105" s="627"/>
      <c r="AP105" s="627"/>
      <c r="AQ105" s="627"/>
      <c r="AR105" s="627"/>
      <c r="AS105" s="627"/>
      <c r="AT105" s="627"/>
      <c r="AU105" s="627"/>
      <c r="AV105" s="627"/>
      <c r="AW105" s="627"/>
      <c r="AX105" s="627"/>
      <c r="AY105" s="613"/>
      <c r="AZ105" s="613"/>
      <c r="BA105" s="613" t="s">
        <v>9741</v>
      </c>
    </row>
    <row r="106" spans="1:53" s="333" customFormat="1" ht="24" hidden="1" customHeight="1" x14ac:dyDescent="0.2">
      <c r="A106" s="624" t="s">
        <v>156</v>
      </c>
      <c r="B106" s="158"/>
      <c r="C106" s="625" t="s">
        <v>3044</v>
      </c>
      <c r="D106" s="625" t="s">
        <v>12694</v>
      </c>
      <c r="E106" s="625" t="s">
        <v>9742</v>
      </c>
      <c r="F106" s="625" t="s">
        <v>3044</v>
      </c>
      <c r="G106" s="625" t="s">
        <v>12692</v>
      </c>
      <c r="H106" s="644" t="s">
        <v>3047</v>
      </c>
      <c r="I106" s="625" t="s">
        <v>15683</v>
      </c>
      <c r="J106" s="626"/>
      <c r="K106" s="626"/>
      <c r="L106" s="626" t="s">
        <v>503</v>
      </c>
      <c r="M106" s="625" t="s">
        <v>154</v>
      </c>
      <c r="N106" s="625">
        <v>109</v>
      </c>
      <c r="O106" s="626">
        <v>93</v>
      </c>
      <c r="P106" s="626">
        <v>9921</v>
      </c>
      <c r="Q106" s="626"/>
      <c r="R106" s="626"/>
      <c r="S106" s="626"/>
      <c r="T106" s="626"/>
      <c r="U106" s="626">
        <v>2017</v>
      </c>
      <c r="V106" s="625"/>
      <c r="W106" s="626">
        <v>990</v>
      </c>
      <c r="X106" s="626" t="s">
        <v>9743</v>
      </c>
      <c r="Y106" s="626"/>
      <c r="Z106" s="626"/>
      <c r="AA106" s="626"/>
      <c r="AB106" s="626"/>
      <c r="AC106" s="626">
        <v>990</v>
      </c>
      <c r="AD106" s="625"/>
      <c r="AE106" s="625"/>
      <c r="AF106" s="627"/>
      <c r="AG106" s="627"/>
      <c r="AH106" s="627"/>
      <c r="AI106" s="627"/>
      <c r="AJ106" s="627"/>
      <c r="AK106" s="627"/>
      <c r="AL106" s="627"/>
      <c r="AM106" s="627"/>
      <c r="AN106" s="627"/>
      <c r="AO106" s="627"/>
      <c r="AP106" s="627"/>
      <c r="AQ106" s="627"/>
      <c r="AR106" s="627"/>
      <c r="AS106" s="627"/>
      <c r="AT106" s="627"/>
      <c r="AU106" s="627"/>
      <c r="AV106" s="627"/>
      <c r="AW106" s="627"/>
      <c r="AX106" s="627"/>
      <c r="AY106" s="613"/>
      <c r="AZ106" s="613"/>
      <c r="BA106" s="613"/>
    </row>
    <row r="107" spans="1:53" s="333" customFormat="1" ht="24" hidden="1" customHeight="1" x14ac:dyDescent="0.2">
      <c r="A107" s="624"/>
      <c r="B107" s="158"/>
      <c r="C107" s="625" t="s">
        <v>3032</v>
      </c>
      <c r="D107" s="625" t="s">
        <v>3039</v>
      </c>
      <c r="E107" s="625" t="s">
        <v>3238</v>
      </c>
      <c r="F107" s="625" t="s">
        <v>3032</v>
      </c>
      <c r="G107" s="625" t="s">
        <v>12700</v>
      </c>
      <c r="H107" s="644" t="s">
        <v>3239</v>
      </c>
      <c r="I107" s="625" t="s">
        <v>3037</v>
      </c>
      <c r="J107" s="626">
        <v>17738</v>
      </c>
      <c r="K107" s="626">
        <v>846</v>
      </c>
      <c r="L107" s="626">
        <v>17738</v>
      </c>
      <c r="M107" s="625" t="s">
        <v>310</v>
      </c>
      <c r="N107" s="625" t="s">
        <v>310</v>
      </c>
      <c r="O107" s="626">
        <v>110</v>
      </c>
      <c r="P107" s="626">
        <v>95</v>
      </c>
      <c r="Q107" s="626">
        <v>15716</v>
      </c>
      <c r="R107" s="626">
        <v>1351</v>
      </c>
      <c r="S107" s="626">
        <v>5000</v>
      </c>
      <c r="T107" s="626" t="s">
        <v>499</v>
      </c>
      <c r="U107" s="626" t="s">
        <v>354</v>
      </c>
      <c r="V107" s="625">
        <v>2001</v>
      </c>
      <c r="W107" s="626">
        <v>1090</v>
      </c>
      <c r="X107" s="626"/>
      <c r="Y107" s="626"/>
      <c r="Z107" s="626"/>
      <c r="AA107" s="626"/>
      <c r="AB107" s="626"/>
      <c r="AC107" s="626">
        <v>1090</v>
      </c>
      <c r="AD107" s="625"/>
      <c r="AE107" s="625"/>
      <c r="AF107" s="627">
        <v>2</v>
      </c>
      <c r="AG107" s="627">
        <v>2</v>
      </c>
      <c r="AH107" s="627">
        <v>4</v>
      </c>
      <c r="AI107" s="627">
        <v>200</v>
      </c>
      <c r="AJ107" s="627"/>
      <c r="AK107" s="627"/>
      <c r="AL107" s="627"/>
      <c r="AM107" s="627"/>
      <c r="AN107" s="627"/>
      <c r="AO107" s="627"/>
      <c r="AP107" s="627"/>
      <c r="AQ107" s="627"/>
      <c r="AR107" s="627"/>
      <c r="AS107" s="627"/>
      <c r="AT107" s="627"/>
      <c r="AU107" s="627"/>
      <c r="AV107" s="627"/>
      <c r="AW107" s="627"/>
      <c r="AX107" s="627"/>
      <c r="AY107" s="613"/>
      <c r="AZ107" s="613"/>
      <c r="BA107" s="613" t="s">
        <v>3240</v>
      </c>
    </row>
    <row r="108" spans="1:53" s="333" customFormat="1" ht="24" hidden="1" customHeight="1" x14ac:dyDescent="0.2">
      <c r="A108" s="624"/>
      <c r="B108" s="158"/>
      <c r="C108" s="625" t="s">
        <v>3032</v>
      </c>
      <c r="D108" s="625" t="s">
        <v>9744</v>
      </c>
      <c r="E108" s="625" t="s">
        <v>3241</v>
      </c>
      <c r="F108" s="625" t="s">
        <v>3032</v>
      </c>
      <c r="G108" s="625" t="s">
        <v>12701</v>
      </c>
      <c r="H108" s="644"/>
      <c r="I108" s="625" t="s">
        <v>3037</v>
      </c>
      <c r="J108" s="626">
        <v>10178</v>
      </c>
      <c r="K108" s="626"/>
      <c r="L108" s="626"/>
      <c r="M108" s="625" t="s">
        <v>503</v>
      </c>
      <c r="N108" s="625" t="s">
        <v>503</v>
      </c>
      <c r="O108" s="626">
        <v>110</v>
      </c>
      <c r="P108" s="626">
        <v>95</v>
      </c>
      <c r="Q108" s="626">
        <v>0</v>
      </c>
      <c r="R108" s="626">
        <v>30</v>
      </c>
      <c r="S108" s="626">
        <v>200</v>
      </c>
      <c r="T108" s="626"/>
      <c r="U108" s="626"/>
      <c r="V108" s="625">
        <v>2004</v>
      </c>
      <c r="W108" s="626"/>
      <c r="X108" s="626"/>
      <c r="Y108" s="626"/>
      <c r="Z108" s="626"/>
      <c r="AA108" s="626"/>
      <c r="AB108" s="626"/>
      <c r="AC108" s="626"/>
      <c r="AD108" s="625"/>
      <c r="AE108" s="625"/>
      <c r="AF108" s="627"/>
      <c r="AG108" s="627"/>
      <c r="AH108" s="627"/>
      <c r="AI108" s="627"/>
      <c r="AJ108" s="627"/>
      <c r="AK108" s="627"/>
      <c r="AL108" s="627"/>
      <c r="AM108" s="627"/>
      <c r="AN108" s="627"/>
      <c r="AO108" s="627"/>
      <c r="AP108" s="627"/>
      <c r="AQ108" s="627"/>
      <c r="AR108" s="627"/>
      <c r="AS108" s="627"/>
      <c r="AT108" s="627"/>
      <c r="AU108" s="627"/>
      <c r="AV108" s="627"/>
      <c r="AW108" s="627"/>
      <c r="AX108" s="627"/>
      <c r="AY108" s="613"/>
      <c r="AZ108" s="613"/>
      <c r="BA108" s="613" t="s">
        <v>9745</v>
      </c>
    </row>
    <row r="109" spans="1:53" s="333" customFormat="1" ht="24" hidden="1" customHeight="1" x14ac:dyDescent="0.2">
      <c r="A109" s="624"/>
      <c r="B109" s="158"/>
      <c r="C109" s="625" t="s">
        <v>3032</v>
      </c>
      <c r="D109" s="625" t="s">
        <v>9746</v>
      </c>
      <c r="E109" s="625" t="s">
        <v>3242</v>
      </c>
      <c r="F109" s="625" t="s">
        <v>3032</v>
      </c>
      <c r="G109" s="625" t="s">
        <v>12702</v>
      </c>
      <c r="H109" s="644"/>
      <c r="I109" s="625" t="s">
        <v>3037</v>
      </c>
      <c r="J109" s="626">
        <v>9500</v>
      </c>
      <c r="K109" s="626"/>
      <c r="L109" s="626"/>
      <c r="M109" s="625" t="s">
        <v>503</v>
      </c>
      <c r="N109" s="625" t="s">
        <v>503</v>
      </c>
      <c r="O109" s="626">
        <v>110</v>
      </c>
      <c r="P109" s="626">
        <v>86</v>
      </c>
      <c r="Q109" s="626">
        <v>9500</v>
      </c>
      <c r="R109" s="626">
        <v>30</v>
      </c>
      <c r="S109" s="626">
        <v>200</v>
      </c>
      <c r="T109" s="626"/>
      <c r="U109" s="626"/>
      <c r="V109" s="625">
        <v>2008</v>
      </c>
      <c r="W109" s="626"/>
      <c r="X109" s="626"/>
      <c r="Y109" s="626"/>
      <c r="Z109" s="626"/>
      <c r="AA109" s="626"/>
      <c r="AB109" s="626"/>
      <c r="AC109" s="626">
        <v>126</v>
      </c>
      <c r="AD109" s="625"/>
      <c r="AE109" s="625"/>
      <c r="AF109" s="627"/>
      <c r="AG109" s="627"/>
      <c r="AH109" s="627"/>
      <c r="AI109" s="627"/>
      <c r="AJ109" s="627"/>
      <c r="AK109" s="627"/>
      <c r="AL109" s="627"/>
      <c r="AM109" s="627"/>
      <c r="AN109" s="627"/>
      <c r="AO109" s="627"/>
      <c r="AP109" s="627"/>
      <c r="AQ109" s="627"/>
      <c r="AR109" s="627"/>
      <c r="AS109" s="627"/>
      <c r="AT109" s="627"/>
      <c r="AU109" s="627"/>
      <c r="AV109" s="627"/>
      <c r="AW109" s="627"/>
      <c r="AX109" s="627"/>
      <c r="AY109" s="613"/>
      <c r="AZ109" s="613"/>
      <c r="BA109" s="613"/>
    </row>
    <row r="110" spans="1:53" s="333" customFormat="1" ht="24" hidden="1" customHeight="1" x14ac:dyDescent="0.2">
      <c r="A110" s="624"/>
      <c r="B110" s="158"/>
      <c r="C110" s="625" t="s">
        <v>3032</v>
      </c>
      <c r="D110" s="625" t="s">
        <v>9747</v>
      </c>
      <c r="E110" s="625" t="s">
        <v>3243</v>
      </c>
      <c r="F110" s="625" t="s">
        <v>3032</v>
      </c>
      <c r="G110" s="625" t="s">
        <v>12702</v>
      </c>
      <c r="H110" s="644"/>
      <c r="I110" s="625" t="s">
        <v>3037</v>
      </c>
      <c r="J110" s="626">
        <v>3380</v>
      </c>
      <c r="K110" s="626"/>
      <c r="L110" s="626"/>
      <c r="M110" s="625" t="s">
        <v>503</v>
      </c>
      <c r="N110" s="625" t="s">
        <v>503</v>
      </c>
      <c r="O110" s="626">
        <v>65</v>
      </c>
      <c r="P110" s="626">
        <v>60</v>
      </c>
      <c r="Q110" s="626">
        <v>3380</v>
      </c>
      <c r="R110" s="626"/>
      <c r="S110" s="626">
        <v>200</v>
      </c>
      <c r="T110" s="626"/>
      <c r="U110" s="626"/>
      <c r="V110" s="625">
        <v>2013</v>
      </c>
      <c r="W110" s="626"/>
      <c r="X110" s="626"/>
      <c r="Y110" s="626"/>
      <c r="Z110" s="626"/>
      <c r="AA110" s="626"/>
      <c r="AB110" s="626"/>
      <c r="AC110" s="626">
        <v>285</v>
      </c>
      <c r="AD110" s="625"/>
      <c r="AE110" s="625"/>
      <c r="AF110" s="627"/>
      <c r="AG110" s="627"/>
      <c r="AH110" s="627"/>
      <c r="AI110" s="627"/>
      <c r="AJ110" s="627"/>
      <c r="AK110" s="627"/>
      <c r="AL110" s="627"/>
      <c r="AM110" s="627"/>
      <c r="AN110" s="627"/>
      <c r="AO110" s="627"/>
      <c r="AP110" s="627"/>
      <c r="AQ110" s="627"/>
      <c r="AR110" s="627"/>
      <c r="AS110" s="627"/>
      <c r="AT110" s="627"/>
      <c r="AU110" s="627"/>
      <c r="AV110" s="627"/>
      <c r="AW110" s="627"/>
      <c r="AX110" s="627"/>
      <c r="AY110" s="613"/>
      <c r="AZ110" s="613"/>
      <c r="BA110" s="613"/>
    </row>
    <row r="111" spans="1:53" s="333" customFormat="1" ht="24" hidden="1" customHeight="1" x14ac:dyDescent="0.2">
      <c r="A111" s="624"/>
      <c r="B111" s="158"/>
      <c r="C111" s="625" t="s">
        <v>3117</v>
      </c>
      <c r="D111" s="625" t="s">
        <v>12707</v>
      </c>
      <c r="E111" s="625" t="s">
        <v>11438</v>
      </c>
      <c r="F111" s="625" t="s">
        <v>3117</v>
      </c>
      <c r="G111" s="625"/>
      <c r="H111" s="644"/>
      <c r="I111" s="625" t="s">
        <v>3117</v>
      </c>
      <c r="J111" s="626">
        <v>12520</v>
      </c>
      <c r="K111" s="626"/>
      <c r="L111" s="626"/>
      <c r="M111" s="625" t="s">
        <v>310</v>
      </c>
      <c r="N111" s="625" t="s">
        <v>310</v>
      </c>
      <c r="O111" s="626"/>
      <c r="P111" s="626"/>
      <c r="Q111" s="626"/>
      <c r="R111" s="626"/>
      <c r="S111" s="626"/>
      <c r="T111" s="626"/>
      <c r="U111" s="626"/>
      <c r="V111" s="625">
        <v>2014</v>
      </c>
      <c r="W111" s="626"/>
      <c r="X111" s="626"/>
      <c r="Y111" s="626"/>
      <c r="Z111" s="626"/>
      <c r="AA111" s="626"/>
      <c r="AB111" s="626"/>
      <c r="AC111" s="626"/>
      <c r="AD111" s="625"/>
      <c r="AE111" s="625"/>
      <c r="AF111" s="627"/>
      <c r="AG111" s="627"/>
      <c r="AH111" s="627"/>
      <c r="AI111" s="627"/>
      <c r="AJ111" s="627"/>
      <c r="AK111" s="627"/>
      <c r="AL111" s="627"/>
      <c r="AM111" s="627"/>
      <c r="AN111" s="627"/>
      <c r="AO111" s="627"/>
      <c r="AP111" s="627"/>
      <c r="AQ111" s="627"/>
      <c r="AR111" s="627"/>
      <c r="AS111" s="627"/>
      <c r="AT111" s="627"/>
      <c r="AU111" s="627"/>
      <c r="AV111" s="627"/>
      <c r="AW111" s="627"/>
      <c r="AX111" s="627"/>
      <c r="AY111" s="613"/>
      <c r="AZ111" s="613"/>
      <c r="BA111" s="613"/>
    </row>
    <row r="112" spans="1:53" s="333" customFormat="1" ht="24" hidden="1" customHeight="1" x14ac:dyDescent="0.2">
      <c r="A112" s="624"/>
      <c r="B112" s="158"/>
      <c r="C112" s="625" t="s">
        <v>3117</v>
      </c>
      <c r="D112" s="625" t="s">
        <v>12708</v>
      </c>
      <c r="E112" s="625" t="s">
        <v>9749</v>
      </c>
      <c r="F112" s="625" t="s">
        <v>3117</v>
      </c>
      <c r="G112" s="625"/>
      <c r="H112" s="644"/>
      <c r="I112" s="625" t="s">
        <v>3120</v>
      </c>
      <c r="J112" s="626">
        <v>242689</v>
      </c>
      <c r="K112" s="626">
        <v>3535.76</v>
      </c>
      <c r="L112" s="626"/>
      <c r="M112" s="625" t="s">
        <v>310</v>
      </c>
      <c r="N112" s="625" t="s">
        <v>310</v>
      </c>
      <c r="O112" s="626"/>
      <c r="P112" s="626"/>
      <c r="Q112" s="626"/>
      <c r="R112" s="626"/>
      <c r="S112" s="626"/>
      <c r="T112" s="626"/>
      <c r="U112" s="626"/>
      <c r="V112" s="625">
        <v>2017</v>
      </c>
      <c r="W112" s="626"/>
      <c r="X112" s="626"/>
      <c r="Y112" s="626"/>
      <c r="Z112" s="626"/>
      <c r="AA112" s="626"/>
      <c r="AB112" s="626"/>
      <c r="AC112" s="626"/>
      <c r="AD112" s="625"/>
      <c r="AE112" s="625"/>
      <c r="AF112" s="627"/>
      <c r="AG112" s="627"/>
      <c r="AH112" s="627"/>
      <c r="AI112" s="627"/>
      <c r="AJ112" s="627"/>
      <c r="AK112" s="627"/>
      <c r="AL112" s="627"/>
      <c r="AM112" s="627"/>
      <c r="AN112" s="627"/>
      <c r="AO112" s="627"/>
      <c r="AP112" s="627"/>
      <c r="AQ112" s="627"/>
      <c r="AR112" s="627"/>
      <c r="AS112" s="627"/>
      <c r="AT112" s="627"/>
      <c r="AU112" s="627"/>
      <c r="AV112" s="627"/>
      <c r="AW112" s="627"/>
      <c r="AX112" s="627"/>
      <c r="AY112" s="613"/>
      <c r="AZ112" s="613"/>
      <c r="BA112" s="613" t="s">
        <v>11439</v>
      </c>
    </row>
    <row r="113" spans="1:53" s="333" customFormat="1" ht="24" hidden="1" customHeight="1" x14ac:dyDescent="0.2">
      <c r="A113" s="624"/>
      <c r="B113" s="158"/>
      <c r="C113" s="625" t="s">
        <v>3117</v>
      </c>
      <c r="D113" s="625" t="s">
        <v>12707</v>
      </c>
      <c r="E113" s="625" t="s">
        <v>11440</v>
      </c>
      <c r="F113" s="625" t="s">
        <v>3117</v>
      </c>
      <c r="G113" s="625"/>
      <c r="H113" s="644"/>
      <c r="I113" s="625" t="s">
        <v>3117</v>
      </c>
      <c r="J113" s="626"/>
      <c r="K113" s="626">
        <v>12510</v>
      </c>
      <c r="L113" s="626"/>
      <c r="M113" s="625" t="s">
        <v>310</v>
      </c>
      <c r="N113" s="625" t="s">
        <v>503</v>
      </c>
      <c r="O113" s="626"/>
      <c r="P113" s="626"/>
      <c r="Q113" s="626"/>
      <c r="R113" s="626"/>
      <c r="S113" s="626"/>
      <c r="T113" s="626"/>
      <c r="U113" s="626"/>
      <c r="V113" s="625">
        <v>2014</v>
      </c>
      <c r="W113" s="626"/>
      <c r="X113" s="626"/>
      <c r="Y113" s="626"/>
      <c r="Z113" s="626"/>
      <c r="AA113" s="626"/>
      <c r="AB113" s="626"/>
      <c r="AC113" s="626"/>
      <c r="AD113" s="625"/>
      <c r="AE113" s="625"/>
      <c r="AF113" s="627"/>
      <c r="AG113" s="627"/>
      <c r="AH113" s="627"/>
      <c r="AI113" s="627"/>
      <c r="AJ113" s="627"/>
      <c r="AK113" s="627"/>
      <c r="AL113" s="627"/>
      <c r="AM113" s="627"/>
      <c r="AN113" s="627"/>
      <c r="AO113" s="627"/>
      <c r="AP113" s="627"/>
      <c r="AQ113" s="627"/>
      <c r="AR113" s="627"/>
      <c r="AS113" s="627"/>
      <c r="AT113" s="627"/>
      <c r="AU113" s="627"/>
      <c r="AV113" s="627"/>
      <c r="AW113" s="627"/>
      <c r="AX113" s="627"/>
      <c r="AY113" s="613"/>
      <c r="AZ113" s="613"/>
      <c r="BA113" s="613"/>
    </row>
    <row r="114" spans="1:53" s="333" customFormat="1" ht="24" hidden="1" customHeight="1" x14ac:dyDescent="0.2">
      <c r="A114" s="624"/>
      <c r="B114" s="158"/>
      <c r="C114" s="625" t="s">
        <v>3117</v>
      </c>
      <c r="D114" s="625" t="s">
        <v>12509</v>
      </c>
      <c r="E114" s="625" t="s">
        <v>11441</v>
      </c>
      <c r="F114" s="625" t="s">
        <v>3117</v>
      </c>
      <c r="G114" s="625"/>
      <c r="H114" s="644"/>
      <c r="I114" s="625" t="s">
        <v>3117</v>
      </c>
      <c r="J114" s="626"/>
      <c r="K114" s="626">
        <v>10120</v>
      </c>
      <c r="L114" s="626"/>
      <c r="M114" s="625" t="s">
        <v>154</v>
      </c>
      <c r="N114" s="625" t="s">
        <v>310</v>
      </c>
      <c r="O114" s="626"/>
      <c r="P114" s="626"/>
      <c r="Q114" s="626"/>
      <c r="R114" s="626"/>
      <c r="S114" s="626"/>
      <c r="T114" s="626"/>
      <c r="U114" s="626"/>
      <c r="V114" s="625">
        <v>2013</v>
      </c>
      <c r="W114" s="626"/>
      <c r="X114" s="626"/>
      <c r="Y114" s="626"/>
      <c r="Z114" s="626"/>
      <c r="AA114" s="626"/>
      <c r="AB114" s="626"/>
      <c r="AC114" s="626"/>
      <c r="AD114" s="625"/>
      <c r="AE114" s="625"/>
      <c r="AF114" s="627"/>
      <c r="AG114" s="627"/>
      <c r="AH114" s="627"/>
      <c r="AI114" s="627"/>
      <c r="AJ114" s="627"/>
      <c r="AK114" s="627"/>
      <c r="AL114" s="627"/>
      <c r="AM114" s="627"/>
      <c r="AN114" s="627"/>
      <c r="AO114" s="627"/>
      <c r="AP114" s="627"/>
      <c r="AQ114" s="627"/>
      <c r="AR114" s="627"/>
      <c r="AS114" s="627"/>
      <c r="AT114" s="627"/>
      <c r="AU114" s="627"/>
      <c r="AV114" s="627"/>
      <c r="AW114" s="627"/>
      <c r="AX114" s="627"/>
      <c r="AY114" s="613"/>
      <c r="AZ114" s="613"/>
      <c r="BA114" s="613"/>
    </row>
    <row r="115" spans="1:53" s="333" customFormat="1" ht="24" hidden="1" customHeight="1" x14ac:dyDescent="0.2">
      <c r="A115" s="624"/>
      <c r="B115" s="158"/>
      <c r="C115" s="625" t="s">
        <v>3117</v>
      </c>
      <c r="D115" s="625" t="s">
        <v>12516</v>
      </c>
      <c r="E115" s="625" t="s">
        <v>17087</v>
      </c>
      <c r="F115" s="625" t="s">
        <v>3117</v>
      </c>
      <c r="G115" s="625"/>
      <c r="H115" s="644"/>
      <c r="I115" s="625" t="s">
        <v>3117</v>
      </c>
      <c r="J115" s="626"/>
      <c r="K115" s="626">
        <v>14300</v>
      </c>
      <c r="L115" s="626"/>
      <c r="M115" s="625" t="s">
        <v>503</v>
      </c>
      <c r="N115" s="625" t="s">
        <v>503</v>
      </c>
      <c r="O115" s="626"/>
      <c r="P115" s="626"/>
      <c r="Q115" s="626"/>
      <c r="R115" s="626"/>
      <c r="S115" s="626"/>
      <c r="T115" s="626"/>
      <c r="U115" s="626"/>
      <c r="V115" s="625">
        <v>2022</v>
      </c>
      <c r="W115" s="626"/>
      <c r="X115" s="626"/>
      <c r="Y115" s="626"/>
      <c r="Z115" s="626"/>
      <c r="AA115" s="626"/>
      <c r="AB115" s="626"/>
      <c r="AC115" s="626"/>
      <c r="AD115" s="625"/>
      <c r="AE115" s="625"/>
      <c r="AF115" s="627"/>
      <c r="AG115" s="627"/>
      <c r="AH115" s="627"/>
      <c r="AI115" s="627"/>
      <c r="AJ115" s="627"/>
      <c r="AK115" s="627"/>
      <c r="AL115" s="627"/>
      <c r="AM115" s="627"/>
      <c r="AN115" s="627"/>
      <c r="AO115" s="627"/>
      <c r="AP115" s="627"/>
      <c r="AQ115" s="627"/>
      <c r="AR115" s="627"/>
      <c r="AS115" s="627"/>
      <c r="AT115" s="627"/>
      <c r="AU115" s="627"/>
      <c r="AV115" s="627"/>
      <c r="AW115" s="627"/>
      <c r="AX115" s="627"/>
      <c r="AY115" s="613"/>
      <c r="AZ115" s="613"/>
      <c r="BA115" s="613" t="s">
        <v>17078</v>
      </c>
    </row>
    <row r="116" spans="1:53" s="333" customFormat="1" ht="24" hidden="1" customHeight="1" x14ac:dyDescent="0.2">
      <c r="A116" s="624"/>
      <c r="B116" s="158"/>
      <c r="C116" s="625" t="s">
        <v>3052</v>
      </c>
      <c r="D116" s="625" t="s">
        <v>12704</v>
      </c>
      <c r="E116" s="625" t="s">
        <v>3247</v>
      </c>
      <c r="F116" s="625" t="s">
        <v>3052</v>
      </c>
      <c r="G116" s="625" t="s">
        <v>12705</v>
      </c>
      <c r="H116" s="644"/>
      <c r="I116" s="625" t="s">
        <v>3248</v>
      </c>
      <c r="J116" s="626">
        <v>20418</v>
      </c>
      <c r="K116" s="626"/>
      <c r="L116" s="626"/>
      <c r="M116" s="625" t="s">
        <v>9748</v>
      </c>
      <c r="N116" s="625" t="s">
        <v>154</v>
      </c>
      <c r="O116" s="626">
        <v>120</v>
      </c>
      <c r="P116" s="626">
        <v>95</v>
      </c>
      <c r="Q116" s="626">
        <v>18140</v>
      </c>
      <c r="R116" s="626">
        <v>100</v>
      </c>
      <c r="S116" s="626">
        <v>100</v>
      </c>
      <c r="T116" s="626"/>
      <c r="U116" s="626"/>
      <c r="V116" s="625">
        <v>2012</v>
      </c>
      <c r="W116" s="626"/>
      <c r="X116" s="626"/>
      <c r="Y116" s="626"/>
      <c r="Z116" s="626"/>
      <c r="AA116" s="626"/>
      <c r="AB116" s="626"/>
      <c r="AC116" s="626">
        <v>900</v>
      </c>
      <c r="AD116" s="625"/>
      <c r="AE116" s="625"/>
      <c r="AF116" s="627"/>
      <c r="AG116" s="627"/>
      <c r="AH116" s="627"/>
      <c r="AI116" s="627"/>
      <c r="AJ116" s="627"/>
      <c r="AK116" s="627"/>
      <c r="AL116" s="627"/>
      <c r="AM116" s="627"/>
      <c r="AN116" s="627"/>
      <c r="AO116" s="627"/>
      <c r="AP116" s="627"/>
      <c r="AQ116" s="627"/>
      <c r="AR116" s="627"/>
      <c r="AS116" s="627"/>
      <c r="AT116" s="627"/>
      <c r="AU116" s="627"/>
      <c r="AV116" s="627"/>
      <c r="AW116" s="627"/>
      <c r="AX116" s="627"/>
      <c r="AY116" s="613"/>
      <c r="AZ116" s="613"/>
      <c r="BA116" s="613" t="s">
        <v>3249</v>
      </c>
    </row>
    <row r="117" spans="1:53" s="333" customFormat="1" ht="24" hidden="1" customHeight="1" x14ac:dyDescent="0.2">
      <c r="A117" s="624"/>
      <c r="B117" s="158"/>
      <c r="C117" s="625" t="s">
        <v>3052</v>
      </c>
      <c r="D117" s="625" t="s">
        <v>12706</v>
      </c>
      <c r="E117" s="625" t="s">
        <v>3250</v>
      </c>
      <c r="F117" s="625" t="s">
        <v>3052</v>
      </c>
      <c r="G117" s="625" t="s">
        <v>12703</v>
      </c>
      <c r="H117" s="644"/>
      <c r="I117" s="625" t="s">
        <v>9532</v>
      </c>
      <c r="J117" s="626"/>
      <c r="K117" s="626"/>
      <c r="L117" s="626"/>
      <c r="M117" s="625" t="s">
        <v>9748</v>
      </c>
      <c r="N117" s="625" t="s">
        <v>154</v>
      </c>
      <c r="O117" s="626">
        <v>110</v>
      </c>
      <c r="P117" s="626"/>
      <c r="Q117" s="626">
        <v>8340</v>
      </c>
      <c r="R117" s="626"/>
      <c r="S117" s="626"/>
      <c r="T117" s="626"/>
      <c r="U117" s="626"/>
      <c r="V117" s="625">
        <v>2016</v>
      </c>
      <c r="W117" s="626"/>
      <c r="X117" s="626"/>
      <c r="Y117" s="626"/>
      <c r="Z117" s="626"/>
      <c r="AA117" s="626"/>
      <c r="AB117" s="626"/>
      <c r="AC117" s="626"/>
      <c r="AD117" s="625"/>
      <c r="AE117" s="625"/>
      <c r="AF117" s="627"/>
      <c r="AG117" s="627"/>
      <c r="AH117" s="627"/>
      <c r="AI117" s="627"/>
      <c r="AJ117" s="627"/>
      <c r="AK117" s="627"/>
      <c r="AL117" s="627"/>
      <c r="AM117" s="627"/>
      <c r="AN117" s="627"/>
      <c r="AO117" s="627"/>
      <c r="AP117" s="627"/>
      <c r="AQ117" s="627"/>
      <c r="AR117" s="627"/>
      <c r="AS117" s="627"/>
      <c r="AT117" s="627"/>
      <c r="AU117" s="627"/>
      <c r="AV117" s="627"/>
      <c r="AW117" s="627"/>
      <c r="AX117" s="627"/>
      <c r="AY117" s="613"/>
      <c r="AZ117" s="613"/>
      <c r="BA117" s="613" t="s">
        <v>3251</v>
      </c>
    </row>
    <row r="118" spans="1:53" s="333" customFormat="1" ht="24" hidden="1" customHeight="1" x14ac:dyDescent="0.2">
      <c r="A118" s="624"/>
      <c r="B118" s="158"/>
      <c r="C118" s="625" t="s">
        <v>358</v>
      </c>
      <c r="D118" s="625" t="s">
        <v>12542</v>
      </c>
      <c r="E118" s="625" t="s">
        <v>12716</v>
      </c>
      <c r="F118" s="625" t="s">
        <v>358</v>
      </c>
      <c r="G118" s="625" t="s">
        <v>1600</v>
      </c>
      <c r="H118" s="644"/>
      <c r="I118" s="625" t="s">
        <v>1600</v>
      </c>
      <c r="J118" s="627" t="s">
        <v>12717</v>
      </c>
      <c r="K118" s="626"/>
      <c r="L118" s="626"/>
      <c r="M118" s="625" t="s">
        <v>310</v>
      </c>
      <c r="N118" s="625" t="s">
        <v>4894</v>
      </c>
      <c r="O118" s="626" t="s">
        <v>17923</v>
      </c>
      <c r="P118" s="626" t="s">
        <v>17924</v>
      </c>
      <c r="Q118" s="625" t="s">
        <v>17925</v>
      </c>
      <c r="R118" s="626" t="s">
        <v>12718</v>
      </c>
      <c r="S118" s="626" t="s">
        <v>12719</v>
      </c>
      <c r="T118" s="626"/>
      <c r="U118" s="626"/>
      <c r="V118" s="625" t="s">
        <v>12720</v>
      </c>
      <c r="W118" s="626"/>
      <c r="X118" s="626"/>
      <c r="Y118" s="626"/>
      <c r="Z118" s="626"/>
      <c r="AA118" s="626"/>
      <c r="AB118" s="626"/>
      <c r="AC118" s="626">
        <v>100</v>
      </c>
      <c r="AD118" s="625"/>
      <c r="AE118" s="625"/>
      <c r="AF118" s="627"/>
      <c r="AG118" s="627"/>
      <c r="AH118" s="627"/>
      <c r="AI118" s="627"/>
      <c r="AJ118" s="627"/>
      <c r="AK118" s="627"/>
      <c r="AL118" s="627"/>
      <c r="AM118" s="627"/>
      <c r="AN118" s="627"/>
      <c r="AO118" s="627"/>
      <c r="AP118" s="627"/>
      <c r="AQ118" s="627"/>
      <c r="AR118" s="627"/>
      <c r="AS118" s="627"/>
      <c r="AT118" s="627"/>
      <c r="AU118" s="627"/>
      <c r="AV118" s="627"/>
      <c r="AW118" s="627"/>
      <c r="AX118" s="627"/>
      <c r="AY118" s="613"/>
      <c r="AZ118" s="613"/>
      <c r="BA118" s="613"/>
    </row>
    <row r="119" spans="1:53" s="333" customFormat="1" ht="24" hidden="1" customHeight="1" x14ac:dyDescent="0.2">
      <c r="A119" s="624"/>
      <c r="B119" s="158"/>
      <c r="C119" s="625" t="s">
        <v>358</v>
      </c>
      <c r="D119" s="625" t="s">
        <v>12721</v>
      </c>
      <c r="E119" s="625" t="s">
        <v>12722</v>
      </c>
      <c r="F119" s="625" t="s">
        <v>358</v>
      </c>
      <c r="G119" s="625" t="s">
        <v>1600</v>
      </c>
      <c r="H119" s="644"/>
      <c r="I119" s="625" t="s">
        <v>1600</v>
      </c>
      <c r="J119" s="626" t="s">
        <v>12723</v>
      </c>
      <c r="K119" s="626"/>
      <c r="L119" s="626"/>
      <c r="M119" s="625" t="s">
        <v>503</v>
      </c>
      <c r="N119" s="625" t="s">
        <v>503</v>
      </c>
      <c r="O119" s="1294" t="s">
        <v>17922</v>
      </c>
      <c r="P119" s="626" t="s">
        <v>17926</v>
      </c>
      <c r="Q119" s="625" t="s">
        <v>17927</v>
      </c>
      <c r="R119" s="626"/>
      <c r="S119" s="626"/>
      <c r="T119" s="626"/>
      <c r="U119" s="626"/>
      <c r="V119" s="625" t="s">
        <v>17928</v>
      </c>
      <c r="W119" s="626"/>
      <c r="X119" s="626"/>
      <c r="Y119" s="626"/>
      <c r="Z119" s="626"/>
      <c r="AA119" s="626"/>
      <c r="AB119" s="626"/>
      <c r="AC119" s="626">
        <v>150</v>
      </c>
      <c r="AD119" s="625"/>
      <c r="AE119" s="625"/>
      <c r="AF119" s="627"/>
      <c r="AG119" s="627"/>
      <c r="AH119" s="627"/>
      <c r="AI119" s="627"/>
      <c r="AJ119" s="627"/>
      <c r="AK119" s="627"/>
      <c r="AL119" s="627"/>
      <c r="AM119" s="627"/>
      <c r="AN119" s="627"/>
      <c r="AO119" s="627"/>
      <c r="AP119" s="627"/>
      <c r="AQ119" s="627"/>
      <c r="AR119" s="627"/>
      <c r="AS119" s="627"/>
      <c r="AT119" s="627"/>
      <c r="AU119" s="627"/>
      <c r="AV119" s="627"/>
      <c r="AW119" s="627"/>
      <c r="AX119" s="627"/>
      <c r="AY119" s="613"/>
      <c r="AZ119" s="613"/>
      <c r="BA119" s="613"/>
    </row>
    <row r="120" spans="1:53" s="333" customFormat="1" ht="24" hidden="1" customHeight="1" x14ac:dyDescent="0.2">
      <c r="A120" s="624"/>
      <c r="B120" s="158"/>
      <c r="C120" s="625" t="s">
        <v>358</v>
      </c>
      <c r="D120" s="625" t="s">
        <v>12724</v>
      </c>
      <c r="E120" s="625" t="s">
        <v>3277</v>
      </c>
      <c r="F120" s="625" t="s">
        <v>358</v>
      </c>
      <c r="G120" s="625" t="s">
        <v>358</v>
      </c>
      <c r="H120" s="644"/>
      <c r="I120" s="625" t="s">
        <v>358</v>
      </c>
      <c r="J120" s="626">
        <v>6188</v>
      </c>
      <c r="K120" s="626"/>
      <c r="L120" s="1512"/>
      <c r="M120" s="625" t="s">
        <v>503</v>
      </c>
      <c r="N120" s="625" t="s">
        <v>503</v>
      </c>
      <c r="O120" s="626">
        <v>85</v>
      </c>
      <c r="P120" s="626">
        <v>55</v>
      </c>
      <c r="Q120" s="626">
        <v>4675</v>
      </c>
      <c r="R120" s="626"/>
      <c r="S120" s="626"/>
      <c r="T120" s="626"/>
      <c r="U120" s="626"/>
      <c r="V120" s="625">
        <v>2013</v>
      </c>
      <c r="W120" s="626"/>
      <c r="X120" s="626"/>
      <c r="Y120" s="626"/>
      <c r="Z120" s="626"/>
      <c r="AA120" s="626"/>
      <c r="AB120" s="626"/>
      <c r="AC120" s="626">
        <v>230</v>
      </c>
      <c r="AD120" s="625"/>
      <c r="AE120" s="625"/>
      <c r="AF120" s="627"/>
      <c r="AG120" s="627"/>
      <c r="AH120" s="627"/>
      <c r="AI120" s="627"/>
      <c r="AJ120" s="627"/>
      <c r="AK120" s="627"/>
      <c r="AL120" s="627"/>
      <c r="AM120" s="627"/>
      <c r="AN120" s="627"/>
      <c r="AO120" s="627"/>
      <c r="AP120" s="627"/>
      <c r="AQ120" s="627"/>
      <c r="AR120" s="627"/>
      <c r="AS120" s="627"/>
      <c r="AT120" s="627"/>
      <c r="AU120" s="627"/>
      <c r="AV120" s="627"/>
      <c r="AW120" s="627"/>
      <c r="AX120" s="627"/>
      <c r="AY120" s="613"/>
      <c r="AZ120" s="613"/>
      <c r="BA120" s="613"/>
    </row>
    <row r="121" spans="1:53" s="333" customFormat="1" ht="24" hidden="1" customHeight="1" x14ac:dyDescent="0.2">
      <c r="A121" s="624"/>
      <c r="B121" s="158"/>
      <c r="C121" s="625" t="s">
        <v>358</v>
      </c>
      <c r="D121" s="625" t="s">
        <v>12725</v>
      </c>
      <c r="E121" s="625" t="s">
        <v>3278</v>
      </c>
      <c r="F121" s="625" t="s">
        <v>358</v>
      </c>
      <c r="G121" s="625" t="s">
        <v>358</v>
      </c>
      <c r="H121" s="644"/>
      <c r="I121" s="625" t="s">
        <v>358</v>
      </c>
      <c r="J121" s="626">
        <v>4988</v>
      </c>
      <c r="K121" s="626"/>
      <c r="L121" s="626"/>
      <c r="M121" s="625" t="s">
        <v>503</v>
      </c>
      <c r="N121" s="625" t="s">
        <v>503</v>
      </c>
      <c r="O121" s="626">
        <v>78</v>
      </c>
      <c r="P121" s="626">
        <v>55</v>
      </c>
      <c r="Q121" s="626">
        <v>4290</v>
      </c>
      <c r="R121" s="626"/>
      <c r="S121" s="626"/>
      <c r="T121" s="626"/>
      <c r="U121" s="626"/>
      <c r="V121" s="625">
        <v>2012</v>
      </c>
      <c r="W121" s="626"/>
      <c r="X121" s="626"/>
      <c r="Y121" s="626"/>
      <c r="Z121" s="626"/>
      <c r="AA121" s="626"/>
      <c r="AB121" s="626"/>
      <c r="AC121" s="626">
        <v>500</v>
      </c>
      <c r="AD121" s="625"/>
      <c r="AE121" s="625"/>
      <c r="AF121" s="627"/>
      <c r="AG121" s="627"/>
      <c r="AH121" s="627"/>
      <c r="AI121" s="627"/>
      <c r="AJ121" s="627"/>
      <c r="AK121" s="627"/>
      <c r="AL121" s="627"/>
      <c r="AM121" s="627"/>
      <c r="AN121" s="627"/>
      <c r="AO121" s="627"/>
      <c r="AP121" s="627"/>
      <c r="AQ121" s="627"/>
      <c r="AR121" s="627"/>
      <c r="AS121" s="627"/>
      <c r="AT121" s="627"/>
      <c r="AU121" s="627"/>
      <c r="AV121" s="627"/>
      <c r="AW121" s="627"/>
      <c r="AX121" s="627"/>
      <c r="AY121" s="613"/>
      <c r="AZ121" s="613"/>
      <c r="BA121" s="613"/>
    </row>
    <row r="122" spans="1:53" s="333" customFormat="1" ht="24" hidden="1" customHeight="1" x14ac:dyDescent="0.2">
      <c r="A122" s="624"/>
      <c r="B122" s="158"/>
      <c r="C122" s="625" t="s">
        <v>358</v>
      </c>
      <c r="D122" s="625" t="s">
        <v>12726</v>
      </c>
      <c r="E122" s="625" t="s">
        <v>9581</v>
      </c>
      <c r="F122" s="625" t="s">
        <v>358</v>
      </c>
      <c r="G122" s="625" t="s">
        <v>358</v>
      </c>
      <c r="H122" s="644"/>
      <c r="I122" s="625" t="s">
        <v>358</v>
      </c>
      <c r="J122" s="626">
        <v>9517</v>
      </c>
      <c r="K122" s="626"/>
      <c r="L122" s="626">
        <v>9517</v>
      </c>
      <c r="M122" s="625" t="s">
        <v>310</v>
      </c>
      <c r="N122" s="625" t="s">
        <v>310</v>
      </c>
      <c r="O122" s="626">
        <v>60</v>
      </c>
      <c r="P122" s="626">
        <v>21</v>
      </c>
      <c r="Q122" s="626">
        <v>4988</v>
      </c>
      <c r="R122" s="626"/>
      <c r="S122" s="626"/>
      <c r="T122" s="626"/>
      <c r="U122" s="626"/>
      <c r="V122" s="625">
        <v>2019</v>
      </c>
      <c r="W122" s="626"/>
      <c r="X122" s="626"/>
      <c r="Y122" s="626"/>
      <c r="Z122" s="626"/>
      <c r="AA122" s="626"/>
      <c r="AB122" s="626"/>
      <c r="AC122" s="626"/>
      <c r="AD122" s="625"/>
      <c r="AE122" s="625"/>
      <c r="AF122" s="627"/>
      <c r="AG122" s="627"/>
      <c r="AH122" s="627"/>
      <c r="AI122" s="627"/>
      <c r="AJ122" s="627"/>
      <c r="AK122" s="627"/>
      <c r="AL122" s="627"/>
      <c r="AM122" s="627"/>
      <c r="AN122" s="627"/>
      <c r="AO122" s="627"/>
      <c r="AP122" s="627"/>
      <c r="AQ122" s="627"/>
      <c r="AR122" s="627"/>
      <c r="AS122" s="627"/>
      <c r="AT122" s="627"/>
      <c r="AU122" s="627"/>
      <c r="AV122" s="627"/>
      <c r="AW122" s="627"/>
      <c r="AX122" s="627"/>
      <c r="AY122" s="613"/>
      <c r="AZ122" s="613"/>
      <c r="BA122" s="613"/>
    </row>
    <row r="123" spans="1:53" s="333" customFormat="1" ht="24" hidden="1" customHeight="1" x14ac:dyDescent="0.2">
      <c r="A123" s="624"/>
      <c r="B123" s="158"/>
      <c r="C123" s="625" t="s">
        <v>358</v>
      </c>
      <c r="D123" s="625" t="s">
        <v>12727</v>
      </c>
      <c r="E123" s="625" t="s">
        <v>12728</v>
      </c>
      <c r="F123" s="625" t="s">
        <v>358</v>
      </c>
      <c r="G123" s="625" t="s">
        <v>1600</v>
      </c>
      <c r="H123" s="644"/>
      <c r="I123" s="625" t="s">
        <v>1600</v>
      </c>
      <c r="J123" s="626">
        <v>9202</v>
      </c>
      <c r="K123" s="626"/>
      <c r="L123" s="626">
        <v>8250</v>
      </c>
      <c r="M123" s="625" t="s">
        <v>15434</v>
      </c>
      <c r="N123" s="625" t="s">
        <v>2195</v>
      </c>
      <c r="O123" s="626">
        <v>85</v>
      </c>
      <c r="P123" s="626">
        <v>85</v>
      </c>
      <c r="Q123" s="626">
        <v>8250</v>
      </c>
      <c r="R123" s="626"/>
      <c r="S123" s="626"/>
      <c r="T123" s="626"/>
      <c r="U123" s="626"/>
      <c r="V123" s="625">
        <v>2011</v>
      </c>
      <c r="W123" s="626"/>
      <c r="X123" s="626"/>
      <c r="Y123" s="626"/>
      <c r="Z123" s="626"/>
      <c r="AA123" s="626"/>
      <c r="AB123" s="626"/>
      <c r="AC123" s="626"/>
      <c r="AD123" s="625"/>
      <c r="AE123" s="625"/>
      <c r="AF123" s="627"/>
      <c r="AG123" s="627"/>
      <c r="AH123" s="627"/>
      <c r="AI123" s="627"/>
      <c r="AJ123" s="627"/>
      <c r="AK123" s="627"/>
      <c r="AL123" s="627"/>
      <c r="AM123" s="627"/>
      <c r="AN123" s="627"/>
      <c r="AO123" s="627"/>
      <c r="AP123" s="627"/>
      <c r="AQ123" s="627"/>
      <c r="AR123" s="627"/>
      <c r="AS123" s="627"/>
      <c r="AT123" s="627"/>
      <c r="AU123" s="627"/>
      <c r="AV123" s="627"/>
      <c r="AW123" s="627"/>
      <c r="AX123" s="627"/>
      <c r="AY123" s="1295"/>
      <c r="AZ123" s="1295"/>
      <c r="BA123" s="1295"/>
    </row>
    <row r="124" spans="1:53" s="333" customFormat="1" ht="24" hidden="1" customHeight="1" x14ac:dyDescent="0.2">
      <c r="A124" s="624"/>
      <c r="B124" s="158"/>
      <c r="C124" s="625" t="s">
        <v>3072</v>
      </c>
      <c r="D124" s="625" t="s">
        <v>12709</v>
      </c>
      <c r="E124" s="625" t="s">
        <v>3257</v>
      </c>
      <c r="F124" s="625" t="s">
        <v>3072</v>
      </c>
      <c r="G124" s="625" t="s">
        <v>12710</v>
      </c>
      <c r="H124" s="644"/>
      <c r="I124" s="625" t="s">
        <v>3265</v>
      </c>
      <c r="J124" s="626">
        <v>24593</v>
      </c>
      <c r="K124" s="626"/>
      <c r="L124" s="626"/>
      <c r="M124" s="625" t="s">
        <v>310</v>
      </c>
      <c r="N124" s="625" t="s">
        <v>310</v>
      </c>
      <c r="O124" s="626">
        <v>122</v>
      </c>
      <c r="P124" s="626">
        <v>99</v>
      </c>
      <c r="Q124" s="626">
        <v>14000</v>
      </c>
      <c r="R124" s="626">
        <v>200</v>
      </c>
      <c r="S124" s="626">
        <v>200</v>
      </c>
      <c r="T124" s="626" t="s">
        <v>185</v>
      </c>
      <c r="U124" s="626" t="s">
        <v>1837</v>
      </c>
      <c r="V124" s="625">
        <v>2013</v>
      </c>
      <c r="W124" s="626"/>
      <c r="X124" s="626">
        <v>1330</v>
      </c>
      <c r="Y124" s="626" t="s">
        <v>3262</v>
      </c>
      <c r="Z124" s="626"/>
      <c r="AA124" s="626"/>
      <c r="AB124" s="626"/>
      <c r="AC124" s="626">
        <v>1330</v>
      </c>
      <c r="AD124" s="625"/>
      <c r="AE124" s="625"/>
      <c r="AF124" s="627"/>
      <c r="AG124" s="627"/>
      <c r="AH124" s="627">
        <v>2</v>
      </c>
      <c r="AI124" s="627">
        <v>150</v>
      </c>
      <c r="AJ124" s="627">
        <v>27</v>
      </c>
      <c r="AK124" s="627"/>
      <c r="AL124" s="627" t="s">
        <v>3259</v>
      </c>
      <c r="AM124" s="627"/>
      <c r="AN124" s="627">
        <v>864</v>
      </c>
      <c r="AO124" s="627" t="s">
        <v>3260</v>
      </c>
      <c r="AP124" s="627" t="s">
        <v>3258</v>
      </c>
      <c r="AQ124" s="627" t="s">
        <v>3243</v>
      </c>
      <c r="AR124" s="627" t="s">
        <v>1585</v>
      </c>
      <c r="AS124" s="627">
        <v>4377</v>
      </c>
      <c r="AT124" s="627" t="s">
        <v>3261</v>
      </c>
      <c r="AU124" s="627" t="s">
        <v>3258</v>
      </c>
      <c r="AV124" s="627"/>
      <c r="AW124" s="627"/>
      <c r="AX124" s="627"/>
      <c r="AY124" s="613"/>
      <c r="AZ124" s="613"/>
      <c r="BA124" s="613" t="s">
        <v>3262</v>
      </c>
    </row>
    <row r="125" spans="1:53" s="333" customFormat="1" ht="24" hidden="1" customHeight="1" x14ac:dyDescent="0.2">
      <c r="A125" s="624"/>
      <c r="B125" s="158"/>
      <c r="C125" s="625" t="s">
        <v>3072</v>
      </c>
      <c r="D125" s="625" t="s">
        <v>3263</v>
      </c>
      <c r="E125" s="625" t="s">
        <v>3264</v>
      </c>
      <c r="F125" s="625" t="s">
        <v>3072</v>
      </c>
      <c r="G125" s="625" t="s">
        <v>12711</v>
      </c>
      <c r="H125" s="644"/>
      <c r="I125" s="625" t="s">
        <v>3265</v>
      </c>
      <c r="J125" s="626">
        <v>13000</v>
      </c>
      <c r="K125" s="626"/>
      <c r="L125" s="626"/>
      <c r="M125" s="625" t="s">
        <v>310</v>
      </c>
      <c r="N125" s="625" t="s">
        <v>310</v>
      </c>
      <c r="O125" s="626">
        <v>120</v>
      </c>
      <c r="P125" s="626" t="s">
        <v>3266</v>
      </c>
      <c r="Q125" s="626">
        <v>13000</v>
      </c>
      <c r="R125" s="626">
        <v>200</v>
      </c>
      <c r="S125" s="626">
        <v>200</v>
      </c>
      <c r="T125" s="626" t="s">
        <v>185</v>
      </c>
      <c r="U125" s="626" t="s">
        <v>784</v>
      </c>
      <c r="V125" s="625">
        <v>2007</v>
      </c>
      <c r="W125" s="626"/>
      <c r="X125" s="626">
        <v>100</v>
      </c>
      <c r="Y125" s="626" t="s">
        <v>12712</v>
      </c>
      <c r="Z125" s="626"/>
      <c r="AA125" s="626"/>
      <c r="AB125" s="626"/>
      <c r="AC125" s="626">
        <v>100</v>
      </c>
      <c r="AD125" s="625"/>
      <c r="AE125" s="625"/>
      <c r="AF125" s="627"/>
      <c r="AG125" s="627"/>
      <c r="AH125" s="627"/>
      <c r="AI125" s="627"/>
      <c r="AJ125" s="627"/>
      <c r="AK125" s="627"/>
      <c r="AL125" s="627"/>
      <c r="AM125" s="627"/>
      <c r="AN125" s="627"/>
      <c r="AO125" s="627"/>
      <c r="AP125" s="627"/>
      <c r="AQ125" s="627"/>
      <c r="AR125" s="627"/>
      <c r="AS125" s="627"/>
      <c r="AT125" s="627"/>
      <c r="AU125" s="627"/>
      <c r="AV125" s="627"/>
      <c r="AW125" s="627"/>
      <c r="AX125" s="627"/>
      <c r="AY125" s="613"/>
      <c r="AZ125" s="613"/>
      <c r="BA125" s="613"/>
    </row>
    <row r="126" spans="1:53" s="333" customFormat="1" ht="24" hidden="1" customHeight="1" x14ac:dyDescent="0.2">
      <c r="A126" s="624"/>
      <c r="B126" s="158"/>
      <c r="C126" s="625" t="s">
        <v>3072</v>
      </c>
      <c r="D126" s="625" t="s">
        <v>3267</v>
      </c>
      <c r="E126" s="625" t="s">
        <v>3268</v>
      </c>
      <c r="F126" s="625" t="s">
        <v>3072</v>
      </c>
      <c r="G126" s="625" t="s">
        <v>12711</v>
      </c>
      <c r="H126" s="644"/>
      <c r="I126" s="625" t="s">
        <v>3265</v>
      </c>
      <c r="J126" s="626">
        <v>11755</v>
      </c>
      <c r="K126" s="626" t="s">
        <v>3269</v>
      </c>
      <c r="L126" s="626" t="s">
        <v>3270</v>
      </c>
      <c r="M126" s="625" t="s">
        <v>503</v>
      </c>
      <c r="N126" s="625" t="s">
        <v>503</v>
      </c>
      <c r="O126" s="626">
        <v>105</v>
      </c>
      <c r="P126" s="626">
        <v>91</v>
      </c>
      <c r="Q126" s="626">
        <v>11755</v>
      </c>
      <c r="R126" s="626">
        <v>49</v>
      </c>
      <c r="S126" s="626">
        <v>200</v>
      </c>
      <c r="T126" s="626" t="s">
        <v>185</v>
      </c>
      <c r="U126" s="626" t="s">
        <v>1837</v>
      </c>
      <c r="V126" s="625">
        <v>2011</v>
      </c>
      <c r="W126" s="626"/>
      <c r="X126" s="626">
        <v>470</v>
      </c>
      <c r="Y126" s="626"/>
      <c r="Z126" s="626"/>
      <c r="AA126" s="626"/>
      <c r="AB126" s="626"/>
      <c r="AC126" s="626">
        <v>470</v>
      </c>
      <c r="AD126" s="625"/>
      <c r="AE126" s="625"/>
      <c r="AF126" s="627"/>
      <c r="AG126" s="627"/>
      <c r="AH126" s="627"/>
      <c r="AI126" s="627"/>
      <c r="AJ126" s="627"/>
      <c r="AK126" s="627"/>
      <c r="AL126" s="627"/>
      <c r="AM126" s="627"/>
      <c r="AN126" s="627"/>
      <c r="AO126" s="627"/>
      <c r="AP126" s="627"/>
      <c r="AQ126" s="627"/>
      <c r="AR126" s="627"/>
      <c r="AS126" s="627"/>
      <c r="AT126" s="627"/>
      <c r="AU126" s="627"/>
      <c r="AV126" s="627"/>
      <c r="AW126" s="627"/>
      <c r="AX126" s="627"/>
      <c r="AY126" s="613"/>
      <c r="AZ126" s="613"/>
      <c r="BA126" s="613"/>
    </row>
    <row r="127" spans="1:53" s="333" customFormat="1" ht="24" hidden="1" customHeight="1" x14ac:dyDescent="0.2">
      <c r="A127" s="624"/>
      <c r="B127" s="158"/>
      <c r="C127" s="625" t="s">
        <v>3072</v>
      </c>
      <c r="D127" s="625" t="s">
        <v>3271</v>
      </c>
      <c r="E127" s="625" t="s">
        <v>3272</v>
      </c>
      <c r="F127" s="625" t="s">
        <v>3072</v>
      </c>
      <c r="G127" s="625" t="s">
        <v>12711</v>
      </c>
      <c r="H127" s="644"/>
      <c r="I127" s="625" t="s">
        <v>3265</v>
      </c>
      <c r="J127" s="626">
        <v>9000</v>
      </c>
      <c r="K127" s="626"/>
      <c r="L127" s="626" t="s">
        <v>3273</v>
      </c>
      <c r="M127" s="625" t="s">
        <v>503</v>
      </c>
      <c r="N127" s="625" t="s">
        <v>503</v>
      </c>
      <c r="O127" s="626">
        <v>120</v>
      </c>
      <c r="P127" s="626">
        <v>98</v>
      </c>
      <c r="Q127" s="626" t="s">
        <v>3273</v>
      </c>
      <c r="R127" s="626"/>
      <c r="S127" s="626"/>
      <c r="T127" s="626"/>
      <c r="U127" s="626"/>
      <c r="V127" s="625">
        <v>2012</v>
      </c>
      <c r="W127" s="626"/>
      <c r="X127" s="626">
        <v>104</v>
      </c>
      <c r="Y127" s="626" t="s">
        <v>792</v>
      </c>
      <c r="Z127" s="626"/>
      <c r="AA127" s="626"/>
      <c r="AB127" s="626"/>
      <c r="AC127" s="626">
        <v>104</v>
      </c>
      <c r="AD127" s="625"/>
      <c r="AE127" s="625"/>
      <c r="AF127" s="627"/>
      <c r="AG127" s="627"/>
      <c r="AH127" s="627"/>
      <c r="AI127" s="627"/>
      <c r="AJ127" s="627"/>
      <c r="AK127" s="627"/>
      <c r="AL127" s="627"/>
      <c r="AM127" s="627"/>
      <c r="AN127" s="627"/>
      <c r="AO127" s="627"/>
      <c r="AP127" s="627"/>
      <c r="AQ127" s="627"/>
      <c r="AR127" s="627"/>
      <c r="AS127" s="627"/>
      <c r="AT127" s="627"/>
      <c r="AU127" s="627"/>
      <c r="AV127" s="627"/>
      <c r="AW127" s="627"/>
      <c r="AX127" s="627"/>
      <c r="AY127" s="613"/>
      <c r="AZ127" s="613"/>
      <c r="BA127" s="613"/>
    </row>
    <row r="128" spans="1:53" s="333" customFormat="1" ht="24" hidden="1" customHeight="1" x14ac:dyDescent="0.2">
      <c r="A128" s="624">
        <v>3</v>
      </c>
      <c r="B128" s="158"/>
      <c r="C128" s="625" t="s">
        <v>3072</v>
      </c>
      <c r="D128" s="625" t="s">
        <v>12713</v>
      </c>
      <c r="E128" s="625" t="s">
        <v>11437</v>
      </c>
      <c r="F128" s="625" t="s">
        <v>3072</v>
      </c>
      <c r="G128" s="625" t="s">
        <v>12711</v>
      </c>
      <c r="H128" s="644"/>
      <c r="I128" s="625" t="s">
        <v>3265</v>
      </c>
      <c r="J128" s="626">
        <v>7462</v>
      </c>
      <c r="K128" s="626"/>
      <c r="L128" s="626"/>
      <c r="M128" s="625" t="s">
        <v>310</v>
      </c>
      <c r="N128" s="625" t="s">
        <v>310</v>
      </c>
      <c r="O128" s="626">
        <v>84</v>
      </c>
      <c r="P128" s="626">
        <v>82</v>
      </c>
      <c r="Q128" s="626"/>
      <c r="R128" s="626"/>
      <c r="S128" s="626">
        <v>6888</v>
      </c>
      <c r="T128" s="626"/>
      <c r="U128" s="626"/>
      <c r="V128" s="625">
        <v>2018</v>
      </c>
      <c r="W128" s="626"/>
      <c r="X128" s="626">
        <v>1317</v>
      </c>
      <c r="Y128" s="626" t="s">
        <v>3317</v>
      </c>
      <c r="Z128" s="626"/>
      <c r="AA128" s="626"/>
      <c r="AB128" s="626"/>
      <c r="AC128" s="626">
        <v>1317</v>
      </c>
      <c r="AD128" s="625"/>
      <c r="AE128" s="625"/>
      <c r="AF128" s="627"/>
      <c r="AG128" s="627"/>
      <c r="AH128" s="627"/>
      <c r="AI128" s="627"/>
      <c r="AJ128" s="627"/>
      <c r="AK128" s="627"/>
      <c r="AL128" s="627"/>
      <c r="AM128" s="627"/>
      <c r="AN128" s="627"/>
      <c r="AO128" s="627"/>
      <c r="AP128" s="627"/>
      <c r="AQ128" s="627"/>
      <c r="AR128" s="627"/>
      <c r="AS128" s="627"/>
      <c r="AT128" s="627"/>
      <c r="AU128" s="627"/>
      <c r="AV128" s="627"/>
      <c r="AW128" s="627"/>
      <c r="AX128" s="627"/>
      <c r="AY128" s="613"/>
      <c r="AZ128" s="613"/>
      <c r="BA128" s="613"/>
    </row>
    <row r="129" spans="1:53" s="333" customFormat="1" ht="24" hidden="1" customHeight="1" x14ac:dyDescent="0.2">
      <c r="A129" s="624"/>
      <c r="B129" s="158"/>
      <c r="C129" s="625" t="s">
        <v>3072</v>
      </c>
      <c r="D129" s="625" t="s">
        <v>12714</v>
      </c>
      <c r="E129" s="625" t="s">
        <v>12715</v>
      </c>
      <c r="F129" s="625" t="s">
        <v>3072</v>
      </c>
      <c r="G129" s="625" t="s">
        <v>12711</v>
      </c>
      <c r="H129" s="644"/>
      <c r="I129" s="625" t="s">
        <v>3265</v>
      </c>
      <c r="J129" s="626">
        <v>11000</v>
      </c>
      <c r="K129" s="626"/>
      <c r="L129" s="626"/>
      <c r="M129" s="625" t="s">
        <v>503</v>
      </c>
      <c r="N129" s="625" t="s">
        <v>503</v>
      </c>
      <c r="O129" s="626">
        <v>96</v>
      </c>
      <c r="P129" s="626">
        <v>75</v>
      </c>
      <c r="Q129" s="626">
        <v>7200</v>
      </c>
      <c r="R129" s="626"/>
      <c r="S129" s="626"/>
      <c r="T129" s="625"/>
      <c r="U129" s="626"/>
      <c r="V129" s="625"/>
      <c r="W129" s="626"/>
      <c r="X129" s="626"/>
      <c r="Y129" s="626" t="s">
        <v>3317</v>
      </c>
      <c r="Z129" s="626"/>
      <c r="AA129" s="626"/>
      <c r="AB129" s="626"/>
      <c r="AC129" s="626">
        <v>2011</v>
      </c>
      <c r="AD129" s="625"/>
      <c r="AE129" s="625"/>
      <c r="AF129" s="627"/>
      <c r="AG129" s="627"/>
      <c r="AH129" s="627"/>
      <c r="AI129" s="627"/>
      <c r="AJ129" s="627"/>
      <c r="AK129" s="627"/>
      <c r="AL129" s="627"/>
      <c r="AM129" s="627"/>
      <c r="AN129" s="627"/>
      <c r="AO129" s="627"/>
      <c r="AP129" s="627"/>
      <c r="AQ129" s="627"/>
      <c r="AR129" s="627"/>
      <c r="AS129" s="627"/>
      <c r="AT129" s="627"/>
      <c r="AU129" s="627"/>
      <c r="AV129" s="627"/>
      <c r="AW129" s="627"/>
      <c r="AX129" s="627"/>
      <c r="AY129" s="613"/>
      <c r="AZ129" s="613"/>
      <c r="BA129" s="613"/>
    </row>
    <row r="130" spans="1:53" s="333" customFormat="1" ht="24" hidden="1" customHeight="1" x14ac:dyDescent="0.2">
      <c r="A130" s="715"/>
      <c r="B130" s="158"/>
      <c r="C130" s="625" t="s">
        <v>3101</v>
      </c>
      <c r="D130" s="625" t="s">
        <v>3281</v>
      </c>
      <c r="E130" s="625" t="s">
        <v>3282</v>
      </c>
      <c r="F130" s="625" t="s">
        <v>3101</v>
      </c>
      <c r="G130" s="625" t="s">
        <v>12729</v>
      </c>
      <c r="H130" s="644" t="s">
        <v>3027</v>
      </c>
      <c r="I130" s="625" t="s">
        <v>12566</v>
      </c>
      <c r="J130" s="626">
        <v>12359</v>
      </c>
      <c r="K130" s="626"/>
      <c r="L130" s="626"/>
      <c r="M130" s="625" t="s">
        <v>330</v>
      </c>
      <c r="N130" s="625" t="s">
        <v>330</v>
      </c>
      <c r="O130" s="626">
        <v>115</v>
      </c>
      <c r="P130" s="626">
        <v>95</v>
      </c>
      <c r="Q130" s="626">
        <v>10850</v>
      </c>
      <c r="R130" s="626"/>
      <c r="S130" s="626"/>
      <c r="T130" s="626" t="s">
        <v>3236</v>
      </c>
      <c r="U130" s="626" t="s">
        <v>354</v>
      </c>
      <c r="V130" s="625">
        <v>2004</v>
      </c>
      <c r="W130" s="626">
        <v>5308</v>
      </c>
      <c r="X130" s="626">
        <v>2480</v>
      </c>
      <c r="Y130" s="626">
        <v>600</v>
      </c>
      <c r="Z130" s="626"/>
      <c r="AA130" s="626"/>
      <c r="AB130" s="626"/>
      <c r="AC130" s="626">
        <v>160</v>
      </c>
      <c r="AD130" s="625"/>
      <c r="AE130" s="625"/>
      <c r="AF130" s="627">
        <v>1</v>
      </c>
      <c r="AG130" s="627">
        <v>340</v>
      </c>
      <c r="AH130" s="627">
        <v>6</v>
      </c>
      <c r="AI130" s="627" t="s">
        <v>3237</v>
      </c>
      <c r="AJ130" s="627"/>
      <c r="AK130" s="627"/>
      <c r="AL130" s="627"/>
      <c r="AM130" s="627"/>
      <c r="AN130" s="627"/>
      <c r="AO130" s="627"/>
      <c r="AP130" s="627"/>
      <c r="AQ130" s="627"/>
      <c r="AR130" s="627"/>
      <c r="AS130" s="627"/>
      <c r="AT130" s="627"/>
      <c r="AU130" s="627"/>
      <c r="AV130" s="627"/>
      <c r="AW130" s="627"/>
      <c r="AX130" s="627"/>
      <c r="AY130" s="1295"/>
      <c r="AZ130" s="1295"/>
      <c r="BA130" s="1295"/>
    </row>
    <row r="131" spans="1:53" s="333" customFormat="1" ht="24" hidden="1" customHeight="1" x14ac:dyDescent="0.2">
      <c r="A131" s="624"/>
      <c r="B131" s="158"/>
      <c r="C131" s="625" t="s">
        <v>3101</v>
      </c>
      <c r="D131" s="625" t="s">
        <v>3283</v>
      </c>
      <c r="E131" s="625" t="s">
        <v>3284</v>
      </c>
      <c r="F131" s="625" t="s">
        <v>3101</v>
      </c>
      <c r="G131" s="625" t="s">
        <v>12730</v>
      </c>
      <c r="H131" s="644" t="s">
        <v>3239</v>
      </c>
      <c r="I131" s="625" t="s">
        <v>15602</v>
      </c>
      <c r="J131" s="626">
        <v>9974</v>
      </c>
      <c r="K131" s="626"/>
      <c r="L131" s="626"/>
      <c r="M131" s="613" t="s">
        <v>330</v>
      </c>
      <c r="N131" s="613" t="s">
        <v>330</v>
      </c>
      <c r="O131" s="626">
        <v>110</v>
      </c>
      <c r="P131" s="626">
        <v>97</v>
      </c>
      <c r="Q131" s="626">
        <v>9800</v>
      </c>
      <c r="R131" s="626"/>
      <c r="S131" s="626"/>
      <c r="T131" s="626" t="s">
        <v>499</v>
      </c>
      <c r="U131" s="626" t="s">
        <v>354</v>
      </c>
      <c r="V131" s="625">
        <v>2012</v>
      </c>
      <c r="W131" s="626">
        <v>1090</v>
      </c>
      <c r="X131" s="626"/>
      <c r="Y131" s="626"/>
      <c r="Z131" s="626"/>
      <c r="AA131" s="626"/>
      <c r="AB131" s="626"/>
      <c r="AC131" s="626">
        <v>290</v>
      </c>
      <c r="AD131" s="625"/>
      <c r="AE131" s="625"/>
      <c r="AF131" s="627">
        <v>2</v>
      </c>
      <c r="AG131" s="627">
        <v>2</v>
      </c>
      <c r="AH131" s="627">
        <v>4</v>
      </c>
      <c r="AI131" s="627">
        <v>200</v>
      </c>
      <c r="AJ131" s="627"/>
      <c r="AK131" s="627"/>
      <c r="AL131" s="627"/>
      <c r="AM131" s="627"/>
      <c r="AN131" s="627"/>
      <c r="AO131" s="627"/>
      <c r="AP131" s="627"/>
      <c r="AQ131" s="627"/>
      <c r="AR131" s="627"/>
      <c r="AS131" s="627"/>
      <c r="AT131" s="627"/>
      <c r="AU131" s="627"/>
      <c r="AV131" s="627"/>
      <c r="AW131" s="627"/>
      <c r="AX131" s="627"/>
      <c r="AY131" s="1295"/>
      <c r="AZ131" s="1295"/>
      <c r="BA131" s="1295" t="s">
        <v>3285</v>
      </c>
    </row>
    <row r="132" spans="1:53" s="333" customFormat="1" ht="24" hidden="1" customHeight="1" x14ac:dyDescent="0.2">
      <c r="A132" s="624"/>
      <c r="B132" s="158"/>
      <c r="C132" s="625" t="s">
        <v>3101</v>
      </c>
      <c r="D132" s="625" t="s">
        <v>3286</v>
      </c>
      <c r="E132" s="625" t="s">
        <v>3287</v>
      </c>
      <c r="F132" s="625" t="s">
        <v>3101</v>
      </c>
      <c r="G132" s="625" t="s">
        <v>12731</v>
      </c>
      <c r="H132" s="644"/>
      <c r="I132" s="625" t="s">
        <v>15637</v>
      </c>
      <c r="J132" s="626">
        <v>9300</v>
      </c>
      <c r="K132" s="626"/>
      <c r="L132" s="626"/>
      <c r="M132" s="625" t="s">
        <v>330</v>
      </c>
      <c r="N132" s="625" t="s">
        <v>330</v>
      </c>
      <c r="O132" s="626">
        <v>103</v>
      </c>
      <c r="P132" s="626">
        <v>93</v>
      </c>
      <c r="Q132" s="626">
        <v>9300</v>
      </c>
      <c r="R132" s="626"/>
      <c r="S132" s="626"/>
      <c r="T132" s="626"/>
      <c r="U132" s="626"/>
      <c r="V132" s="625">
        <v>2012</v>
      </c>
      <c r="W132" s="626"/>
      <c r="X132" s="626"/>
      <c r="Y132" s="626"/>
      <c r="Z132" s="626"/>
      <c r="AA132" s="626"/>
      <c r="AB132" s="626"/>
      <c r="AC132" s="626"/>
      <c r="AD132" s="625"/>
      <c r="AE132" s="625"/>
      <c r="AF132" s="627"/>
      <c r="AG132" s="627"/>
      <c r="AH132" s="627"/>
      <c r="AI132" s="627"/>
      <c r="AJ132" s="627"/>
      <c r="AK132" s="627"/>
      <c r="AL132" s="627"/>
      <c r="AM132" s="627"/>
      <c r="AN132" s="627"/>
      <c r="AO132" s="627"/>
      <c r="AP132" s="627"/>
      <c r="AQ132" s="627"/>
      <c r="AR132" s="627"/>
      <c r="AS132" s="627"/>
      <c r="AT132" s="627"/>
      <c r="AU132" s="627"/>
      <c r="AV132" s="627"/>
      <c r="AW132" s="627"/>
      <c r="AX132" s="627"/>
      <c r="AY132" s="613"/>
      <c r="AZ132" s="613"/>
      <c r="BA132" s="613" t="s">
        <v>3288</v>
      </c>
    </row>
    <row r="133" spans="1:53" s="1313" customFormat="1" ht="24" hidden="1" customHeight="1" x14ac:dyDescent="0.2">
      <c r="A133" s="624"/>
      <c r="B133" s="158"/>
      <c r="C133" s="625" t="s">
        <v>3101</v>
      </c>
      <c r="D133" s="625" t="s">
        <v>3289</v>
      </c>
      <c r="E133" s="625" t="s">
        <v>3290</v>
      </c>
      <c r="F133" s="625" t="s">
        <v>3101</v>
      </c>
      <c r="G133" s="625" t="s">
        <v>12731</v>
      </c>
      <c r="H133" s="644"/>
      <c r="I133" s="625" t="s">
        <v>15637</v>
      </c>
      <c r="J133" s="626">
        <v>66879</v>
      </c>
      <c r="K133" s="626"/>
      <c r="L133" s="626"/>
      <c r="M133" s="625" t="s">
        <v>310</v>
      </c>
      <c r="N133" s="625" t="s">
        <v>310</v>
      </c>
      <c r="O133" s="626">
        <v>102</v>
      </c>
      <c r="P133" s="626">
        <v>86</v>
      </c>
      <c r="Q133" s="626"/>
      <c r="R133" s="626">
        <v>79</v>
      </c>
      <c r="S133" s="626"/>
      <c r="T133" s="626"/>
      <c r="U133" s="626"/>
      <c r="V133" s="625">
        <v>2009</v>
      </c>
      <c r="W133" s="626">
        <v>4500</v>
      </c>
      <c r="X133" s="626"/>
      <c r="Y133" s="626"/>
      <c r="Z133" s="626"/>
      <c r="AA133" s="626"/>
      <c r="AB133" s="626"/>
      <c r="AC133" s="626">
        <v>294</v>
      </c>
      <c r="AD133" s="625"/>
      <c r="AE133" s="625"/>
      <c r="AF133" s="627"/>
      <c r="AG133" s="627"/>
      <c r="AH133" s="627"/>
      <c r="AI133" s="627"/>
      <c r="AJ133" s="627"/>
      <c r="AK133" s="627"/>
      <c r="AL133" s="627"/>
      <c r="AM133" s="627"/>
      <c r="AN133" s="627"/>
      <c r="AO133" s="627"/>
      <c r="AP133" s="627"/>
      <c r="AQ133" s="627"/>
      <c r="AR133" s="627"/>
      <c r="AS133" s="627"/>
      <c r="AT133" s="627"/>
      <c r="AU133" s="627"/>
      <c r="AV133" s="627"/>
      <c r="AW133" s="627"/>
      <c r="AX133" s="627"/>
      <c r="AY133" s="613"/>
      <c r="AZ133" s="613"/>
      <c r="BA133" s="613" t="s">
        <v>3288</v>
      </c>
    </row>
    <row r="134" spans="1:53" s="333" customFormat="1" ht="24" hidden="1" customHeight="1" x14ac:dyDescent="0.2">
      <c r="A134" s="624" t="s">
        <v>156</v>
      </c>
      <c r="B134" s="158"/>
      <c r="C134" s="625" t="s">
        <v>3077</v>
      </c>
      <c r="D134" s="625" t="s">
        <v>1003</v>
      </c>
      <c r="E134" s="625" t="s">
        <v>3274</v>
      </c>
      <c r="F134" s="625" t="s">
        <v>3077</v>
      </c>
      <c r="G134" s="625"/>
      <c r="H134" s="644"/>
      <c r="I134" s="625" t="s">
        <v>15603</v>
      </c>
      <c r="J134" s="626">
        <v>77786</v>
      </c>
      <c r="K134" s="626"/>
      <c r="L134" s="626"/>
      <c r="M134" s="625" t="s">
        <v>310</v>
      </c>
      <c r="N134" s="625" t="s">
        <v>310</v>
      </c>
      <c r="O134" s="626">
        <v>121</v>
      </c>
      <c r="P134" s="626">
        <v>97</v>
      </c>
      <c r="Q134" s="626">
        <v>10000</v>
      </c>
      <c r="R134" s="626">
        <v>720</v>
      </c>
      <c r="S134" s="626">
        <v>1000</v>
      </c>
      <c r="T134" s="626"/>
      <c r="U134" s="626"/>
      <c r="V134" s="625">
        <v>2006</v>
      </c>
      <c r="W134" s="626"/>
      <c r="X134" s="626"/>
      <c r="Y134" s="626"/>
      <c r="Z134" s="626"/>
      <c r="AA134" s="626"/>
      <c r="AB134" s="626"/>
      <c r="AC134" s="626">
        <v>23756</v>
      </c>
      <c r="AD134" s="625"/>
      <c r="AE134" s="625"/>
      <c r="AF134" s="627"/>
      <c r="AG134" s="627"/>
      <c r="AH134" s="627"/>
      <c r="AI134" s="627"/>
      <c r="AJ134" s="627"/>
      <c r="AK134" s="627"/>
      <c r="AL134" s="627"/>
      <c r="AM134" s="627"/>
      <c r="AN134" s="627"/>
      <c r="AO134" s="627"/>
      <c r="AP134" s="627"/>
      <c r="AQ134" s="627"/>
      <c r="AR134" s="627"/>
      <c r="AS134" s="627"/>
      <c r="AT134" s="627"/>
      <c r="AU134" s="627"/>
      <c r="AV134" s="627"/>
      <c r="AW134" s="627"/>
      <c r="AX134" s="627"/>
      <c r="AY134" s="1295"/>
      <c r="AZ134" s="1295"/>
      <c r="BA134" s="1295" t="s">
        <v>3275</v>
      </c>
    </row>
    <row r="135" spans="1:53" s="333" customFormat="1" ht="24" hidden="1" customHeight="1" x14ac:dyDescent="0.2">
      <c r="A135" s="624"/>
      <c r="B135" s="158"/>
      <c r="C135" s="625" t="s">
        <v>3107</v>
      </c>
      <c r="D135" s="625" t="s">
        <v>12732</v>
      </c>
      <c r="E135" s="625" t="s">
        <v>3291</v>
      </c>
      <c r="F135" s="625" t="s">
        <v>3107</v>
      </c>
      <c r="G135" s="625" t="s">
        <v>12733</v>
      </c>
      <c r="H135" s="644"/>
      <c r="I135" s="625" t="s">
        <v>12734</v>
      </c>
      <c r="J135" s="626">
        <v>11000</v>
      </c>
      <c r="K135" s="626"/>
      <c r="L135" s="626"/>
      <c r="M135" s="625" t="s">
        <v>310</v>
      </c>
      <c r="N135" s="625" t="s">
        <v>310</v>
      </c>
      <c r="O135" s="626">
        <v>110</v>
      </c>
      <c r="P135" s="626">
        <v>100</v>
      </c>
      <c r="Q135" s="626">
        <v>11000</v>
      </c>
      <c r="R135" s="626">
        <v>300</v>
      </c>
      <c r="S135" s="626">
        <v>300</v>
      </c>
      <c r="T135" s="626"/>
      <c r="U135" s="626"/>
      <c r="V135" s="625">
        <v>1999</v>
      </c>
      <c r="W135" s="626"/>
      <c r="X135" s="626"/>
      <c r="Y135" s="626"/>
      <c r="Z135" s="626"/>
      <c r="AA135" s="626"/>
      <c r="AB135" s="626"/>
      <c r="AC135" s="626"/>
      <c r="AD135" s="625"/>
      <c r="AE135" s="625"/>
      <c r="AF135" s="627"/>
      <c r="AG135" s="627"/>
      <c r="AH135" s="627"/>
      <c r="AI135" s="627"/>
      <c r="AJ135" s="627"/>
      <c r="AK135" s="627"/>
      <c r="AL135" s="627"/>
      <c r="AM135" s="627"/>
      <c r="AN135" s="627"/>
      <c r="AO135" s="627"/>
      <c r="AP135" s="627"/>
      <c r="AQ135" s="627"/>
      <c r="AR135" s="627"/>
      <c r="AS135" s="627"/>
      <c r="AT135" s="627"/>
      <c r="AU135" s="627"/>
      <c r="AV135" s="627"/>
      <c r="AW135" s="627"/>
      <c r="AX135" s="627"/>
      <c r="AY135" s="613"/>
      <c r="AZ135" s="613"/>
      <c r="BA135" s="613"/>
    </row>
    <row r="136" spans="1:53" s="225" customFormat="1" ht="24" hidden="1" customHeight="1" x14ac:dyDescent="0.15">
      <c r="A136" s="624"/>
      <c r="B136" s="158"/>
      <c r="C136" s="625" t="s">
        <v>3107</v>
      </c>
      <c r="D136" s="625" t="s">
        <v>12735</v>
      </c>
      <c r="E136" s="625" t="s">
        <v>3292</v>
      </c>
      <c r="F136" s="625" t="s">
        <v>3107</v>
      </c>
      <c r="G136" s="625" t="s">
        <v>12733</v>
      </c>
      <c r="H136" s="644"/>
      <c r="I136" s="625" t="s">
        <v>12734</v>
      </c>
      <c r="J136" s="626">
        <v>9500</v>
      </c>
      <c r="K136" s="626"/>
      <c r="L136" s="626"/>
      <c r="M136" s="625" t="s">
        <v>310</v>
      </c>
      <c r="N136" s="625" t="s">
        <v>310</v>
      </c>
      <c r="O136" s="626">
        <v>110</v>
      </c>
      <c r="P136" s="626">
        <v>95</v>
      </c>
      <c r="Q136" s="626">
        <v>9500</v>
      </c>
      <c r="R136" s="626"/>
      <c r="S136" s="626"/>
      <c r="T136" s="626"/>
      <c r="U136" s="626"/>
      <c r="V136" s="625">
        <v>2013</v>
      </c>
      <c r="W136" s="626"/>
      <c r="X136" s="626"/>
      <c r="Y136" s="626"/>
      <c r="Z136" s="626"/>
      <c r="AA136" s="626"/>
      <c r="AB136" s="626"/>
      <c r="AC136" s="626">
        <v>1550</v>
      </c>
      <c r="AD136" s="625"/>
      <c r="AE136" s="625"/>
      <c r="AF136" s="627"/>
      <c r="AG136" s="627"/>
      <c r="AH136" s="627"/>
      <c r="AI136" s="627"/>
      <c r="AJ136" s="627"/>
      <c r="AK136" s="627"/>
      <c r="AL136" s="627"/>
      <c r="AM136" s="627"/>
      <c r="AN136" s="627"/>
      <c r="AO136" s="627"/>
      <c r="AP136" s="627"/>
      <c r="AQ136" s="627"/>
      <c r="AR136" s="627"/>
      <c r="AS136" s="627"/>
      <c r="AT136" s="627"/>
      <c r="AU136" s="627"/>
      <c r="AV136" s="627"/>
      <c r="AW136" s="627"/>
      <c r="AX136" s="627"/>
      <c r="AY136" s="613"/>
      <c r="AZ136" s="613"/>
      <c r="BA136" s="613"/>
    </row>
    <row r="137" spans="1:53" s="333" customFormat="1" ht="24" hidden="1" customHeight="1" x14ac:dyDescent="0.2">
      <c r="A137" s="624"/>
      <c r="B137" s="158"/>
      <c r="C137" s="625" t="s">
        <v>3107</v>
      </c>
      <c r="D137" s="625" t="s">
        <v>12736</v>
      </c>
      <c r="E137" s="625" t="s">
        <v>9751</v>
      </c>
      <c r="F137" s="625" t="s">
        <v>3107</v>
      </c>
      <c r="G137" s="625" t="s">
        <v>12737</v>
      </c>
      <c r="H137" s="644"/>
      <c r="I137" s="625" t="s">
        <v>15604</v>
      </c>
      <c r="J137" s="626">
        <v>39800</v>
      </c>
      <c r="K137" s="626">
        <v>10747</v>
      </c>
      <c r="L137" s="626"/>
      <c r="M137" s="625" t="s">
        <v>310</v>
      </c>
      <c r="N137" s="625" t="s">
        <v>310</v>
      </c>
      <c r="O137" s="626">
        <v>110</v>
      </c>
      <c r="P137" s="626">
        <v>95</v>
      </c>
      <c r="Q137" s="626">
        <v>10746</v>
      </c>
      <c r="R137" s="626"/>
      <c r="S137" s="626"/>
      <c r="T137" s="626"/>
      <c r="U137" s="626"/>
      <c r="V137" s="625">
        <v>2017</v>
      </c>
      <c r="W137" s="626"/>
      <c r="X137" s="626"/>
      <c r="Y137" s="626"/>
      <c r="Z137" s="626"/>
      <c r="AA137" s="626"/>
      <c r="AB137" s="626"/>
      <c r="AC137" s="626"/>
      <c r="AD137" s="625"/>
      <c r="AE137" s="625"/>
      <c r="AF137" s="627"/>
      <c r="AG137" s="627"/>
      <c r="AH137" s="627"/>
      <c r="AI137" s="627"/>
      <c r="AJ137" s="627"/>
      <c r="AK137" s="627"/>
      <c r="AL137" s="627"/>
      <c r="AM137" s="627"/>
      <c r="AN137" s="627"/>
      <c r="AO137" s="627"/>
      <c r="AP137" s="627"/>
      <c r="AQ137" s="627"/>
      <c r="AR137" s="627"/>
      <c r="AS137" s="627"/>
      <c r="AT137" s="627"/>
      <c r="AU137" s="627"/>
      <c r="AV137" s="627"/>
      <c r="AW137" s="627"/>
      <c r="AX137" s="627"/>
      <c r="AY137" s="613"/>
      <c r="AZ137" s="613"/>
      <c r="BA137" s="613" t="s">
        <v>9752</v>
      </c>
    </row>
    <row r="138" spans="1:53" s="333" customFormat="1" ht="24" hidden="1" customHeight="1" x14ac:dyDescent="0.2">
      <c r="A138" s="624"/>
      <c r="B138" s="158"/>
      <c r="C138" s="613" t="s">
        <v>3145</v>
      </c>
      <c r="D138" s="613" t="s">
        <v>3297</v>
      </c>
      <c r="E138" s="613" t="s">
        <v>3298</v>
      </c>
      <c r="F138" s="613" t="s">
        <v>3145</v>
      </c>
      <c r="G138" s="613"/>
      <c r="H138" s="613"/>
      <c r="I138" s="613" t="s">
        <v>12743</v>
      </c>
      <c r="J138" s="614">
        <v>6789</v>
      </c>
      <c r="K138" s="614" t="s">
        <v>417</v>
      </c>
      <c r="L138" s="614" t="s">
        <v>417</v>
      </c>
      <c r="M138" s="613" t="s">
        <v>503</v>
      </c>
      <c r="N138" s="613" t="s">
        <v>503</v>
      </c>
      <c r="O138" s="614">
        <v>100</v>
      </c>
      <c r="P138" s="614">
        <v>93</v>
      </c>
      <c r="Q138" s="614">
        <v>6789</v>
      </c>
      <c r="R138" s="614" t="s">
        <v>417</v>
      </c>
      <c r="S138" s="614" t="s">
        <v>417</v>
      </c>
      <c r="T138" s="613"/>
      <c r="U138" s="613"/>
      <c r="V138" s="613">
        <v>2010</v>
      </c>
      <c r="W138" s="613"/>
      <c r="X138" s="613"/>
      <c r="Y138" s="613"/>
      <c r="Z138" s="613"/>
      <c r="AA138" s="613"/>
      <c r="AB138" s="613"/>
      <c r="AC138" s="614">
        <v>400</v>
      </c>
      <c r="AD138" s="613"/>
      <c r="AE138" s="613"/>
      <c r="AF138" s="613"/>
      <c r="AG138" s="613"/>
      <c r="AH138" s="613"/>
      <c r="AI138" s="613"/>
      <c r="AJ138" s="613"/>
      <c r="AK138" s="613"/>
      <c r="AL138" s="613"/>
      <c r="AM138" s="613"/>
      <c r="AN138" s="613"/>
      <c r="AO138" s="613"/>
      <c r="AP138" s="613"/>
      <c r="AQ138" s="613"/>
      <c r="AR138" s="613"/>
      <c r="AS138" s="613"/>
      <c r="AT138" s="613"/>
      <c r="AU138" s="613"/>
      <c r="AV138" s="613"/>
      <c r="AW138" s="613"/>
      <c r="AX138" s="613"/>
      <c r="AY138" s="613"/>
      <c r="AZ138" s="613"/>
      <c r="BA138" s="613" t="s">
        <v>3299</v>
      </c>
    </row>
    <row r="139" spans="1:53" s="333" customFormat="1" ht="24" hidden="1" customHeight="1" x14ac:dyDescent="0.2">
      <c r="A139" s="624"/>
      <c r="B139" s="158"/>
      <c r="C139" s="625" t="s">
        <v>3145</v>
      </c>
      <c r="D139" s="693" t="s">
        <v>12744</v>
      </c>
      <c r="E139" s="625" t="s">
        <v>3300</v>
      </c>
      <c r="F139" s="625" t="s">
        <v>3145</v>
      </c>
      <c r="G139" s="625"/>
      <c r="H139" s="644"/>
      <c r="I139" s="625" t="s">
        <v>12743</v>
      </c>
      <c r="J139" s="626">
        <v>4432</v>
      </c>
      <c r="K139" s="626" t="s">
        <v>417</v>
      </c>
      <c r="L139" s="626" t="s">
        <v>417</v>
      </c>
      <c r="M139" s="625" t="s">
        <v>310</v>
      </c>
      <c r="N139" s="625" t="s">
        <v>503</v>
      </c>
      <c r="O139" s="626">
        <v>61</v>
      </c>
      <c r="P139" s="626">
        <v>61</v>
      </c>
      <c r="Q139" s="626">
        <v>4640</v>
      </c>
      <c r="R139" s="626" t="s">
        <v>417</v>
      </c>
      <c r="S139" s="626" t="s">
        <v>417</v>
      </c>
      <c r="T139" s="626"/>
      <c r="U139" s="626"/>
      <c r="V139" s="625">
        <v>2014</v>
      </c>
      <c r="W139" s="626"/>
      <c r="X139" s="626"/>
      <c r="Y139" s="626"/>
      <c r="Z139" s="626"/>
      <c r="AA139" s="626"/>
      <c r="AB139" s="626"/>
      <c r="AC139" s="626">
        <v>405</v>
      </c>
      <c r="AD139" s="625"/>
      <c r="AE139" s="625"/>
      <c r="AF139" s="627"/>
      <c r="AG139" s="627"/>
      <c r="AH139" s="627"/>
      <c r="AI139" s="627"/>
      <c r="AJ139" s="627"/>
      <c r="AK139" s="627"/>
      <c r="AL139" s="627"/>
      <c r="AM139" s="627"/>
      <c r="AN139" s="627"/>
      <c r="AO139" s="627"/>
      <c r="AP139" s="627"/>
      <c r="AQ139" s="627"/>
      <c r="AR139" s="627"/>
      <c r="AS139" s="627"/>
      <c r="AT139" s="627"/>
      <c r="AU139" s="627"/>
      <c r="AV139" s="627"/>
      <c r="AW139" s="627"/>
      <c r="AX139" s="627"/>
      <c r="AY139" s="613"/>
      <c r="AZ139" s="613"/>
      <c r="BA139" s="613"/>
    </row>
    <row r="140" spans="1:53" s="333" customFormat="1" ht="24" hidden="1" customHeight="1" x14ac:dyDescent="0.2">
      <c r="A140" s="624"/>
      <c r="B140" s="407"/>
      <c r="C140" s="625" t="s">
        <v>3128</v>
      </c>
      <c r="D140" s="625" t="s">
        <v>12590</v>
      </c>
      <c r="E140" s="625" t="s">
        <v>3293</v>
      </c>
      <c r="F140" s="625" t="s">
        <v>3128</v>
      </c>
      <c r="G140" s="625" t="s">
        <v>12449</v>
      </c>
      <c r="H140" s="644"/>
      <c r="I140" s="625" t="s">
        <v>3128</v>
      </c>
      <c r="J140" s="626">
        <v>66879</v>
      </c>
      <c r="K140" s="626"/>
      <c r="L140" s="626"/>
      <c r="M140" s="625" t="s">
        <v>310</v>
      </c>
      <c r="N140" s="625" t="s">
        <v>310</v>
      </c>
      <c r="O140" s="626">
        <v>97</v>
      </c>
      <c r="P140" s="626">
        <v>86.8</v>
      </c>
      <c r="Q140" s="626"/>
      <c r="R140" s="626"/>
      <c r="S140" s="626"/>
      <c r="T140" s="626"/>
      <c r="U140" s="626"/>
      <c r="V140" s="625">
        <v>2009</v>
      </c>
      <c r="W140" s="626"/>
      <c r="X140" s="626"/>
      <c r="Y140" s="626"/>
      <c r="Z140" s="626"/>
      <c r="AA140" s="626"/>
      <c r="AB140" s="626"/>
      <c r="AC140" s="626"/>
      <c r="AD140" s="625"/>
      <c r="AE140" s="625"/>
      <c r="AF140" s="627"/>
      <c r="AG140" s="627"/>
      <c r="AH140" s="627"/>
      <c r="AI140" s="627"/>
      <c r="AJ140" s="627"/>
      <c r="AK140" s="627"/>
      <c r="AL140" s="627"/>
      <c r="AM140" s="627"/>
      <c r="AN140" s="627"/>
      <c r="AO140" s="627"/>
      <c r="AP140" s="627"/>
      <c r="AQ140" s="627"/>
      <c r="AR140" s="627"/>
      <c r="AS140" s="627"/>
      <c r="AT140" s="627"/>
      <c r="AU140" s="627"/>
      <c r="AV140" s="627"/>
      <c r="AW140" s="627"/>
      <c r="AX140" s="627"/>
      <c r="AY140" s="613"/>
      <c r="AZ140" s="613"/>
      <c r="BA140" s="613" t="s">
        <v>3294</v>
      </c>
    </row>
    <row r="141" spans="1:53" s="333" customFormat="1" ht="24" hidden="1" customHeight="1" x14ac:dyDescent="0.2">
      <c r="A141" s="624"/>
      <c r="B141" s="158"/>
      <c r="C141" s="625" t="s">
        <v>3128</v>
      </c>
      <c r="D141" s="625" t="s">
        <v>12738</v>
      </c>
      <c r="E141" s="625" t="s">
        <v>3295</v>
      </c>
      <c r="F141" s="625" t="s">
        <v>3128</v>
      </c>
      <c r="G141" s="147" t="s">
        <v>12449</v>
      </c>
      <c r="H141" s="1314"/>
      <c r="I141" s="625" t="s">
        <v>3128</v>
      </c>
      <c r="J141" s="626">
        <v>20529</v>
      </c>
      <c r="K141" s="626"/>
      <c r="L141" s="626"/>
      <c r="M141" s="625" t="s">
        <v>2195</v>
      </c>
      <c r="N141" s="625" t="s">
        <v>2195</v>
      </c>
      <c r="O141" s="626">
        <v>95</v>
      </c>
      <c r="P141" s="626">
        <v>90</v>
      </c>
      <c r="Q141" s="626"/>
      <c r="R141" s="626"/>
      <c r="S141" s="626"/>
      <c r="T141" s="626"/>
      <c r="U141" s="626"/>
      <c r="V141" s="625">
        <v>2013</v>
      </c>
      <c r="W141" s="448"/>
      <c r="X141" s="448"/>
      <c r="Y141" s="448"/>
      <c r="Z141" s="448"/>
      <c r="AA141" s="448"/>
      <c r="AB141" s="448"/>
      <c r="AC141" s="626"/>
      <c r="AD141" s="147"/>
      <c r="AE141" s="147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40"/>
      <c r="AZ141" s="140"/>
      <c r="BA141" s="613"/>
    </row>
    <row r="142" spans="1:53" s="333" customFormat="1" ht="24" hidden="1" customHeight="1" x14ac:dyDescent="0.2">
      <c r="A142" s="624"/>
      <c r="B142" s="158"/>
      <c r="C142" s="625" t="s">
        <v>1611</v>
      </c>
      <c r="D142" s="625" t="s">
        <v>3092</v>
      </c>
      <c r="E142" s="625" t="s">
        <v>3279</v>
      </c>
      <c r="F142" s="625" t="s">
        <v>1611</v>
      </c>
      <c r="G142" s="625"/>
      <c r="H142" s="644"/>
      <c r="I142" s="625" t="s">
        <v>325</v>
      </c>
      <c r="J142" s="626">
        <v>9108</v>
      </c>
      <c r="K142" s="626"/>
      <c r="L142" s="626"/>
      <c r="M142" s="625" t="s">
        <v>310</v>
      </c>
      <c r="N142" s="625" t="s">
        <v>310</v>
      </c>
      <c r="O142" s="626">
        <v>105</v>
      </c>
      <c r="P142" s="626">
        <v>95</v>
      </c>
      <c r="Q142" s="626">
        <v>9108</v>
      </c>
      <c r="R142" s="626"/>
      <c r="S142" s="626"/>
      <c r="T142" s="626"/>
      <c r="U142" s="626"/>
      <c r="V142" s="625">
        <v>2015</v>
      </c>
      <c r="W142" s="626"/>
      <c r="X142" s="626"/>
      <c r="Y142" s="626"/>
      <c r="Z142" s="626"/>
      <c r="AA142" s="626"/>
      <c r="AB142" s="626"/>
      <c r="AC142" s="626">
        <v>600</v>
      </c>
      <c r="AD142" s="625"/>
      <c r="AE142" s="625"/>
      <c r="AF142" s="627"/>
      <c r="AG142" s="627"/>
      <c r="AH142" s="627"/>
      <c r="AI142" s="627"/>
      <c r="AJ142" s="627"/>
      <c r="AK142" s="627"/>
      <c r="AL142" s="627"/>
      <c r="AM142" s="627"/>
      <c r="AN142" s="627"/>
      <c r="AO142" s="627"/>
      <c r="AP142" s="627"/>
      <c r="AQ142" s="627"/>
      <c r="AR142" s="627"/>
      <c r="AS142" s="627"/>
      <c r="AT142" s="627"/>
      <c r="AU142" s="627"/>
      <c r="AV142" s="627"/>
      <c r="AW142" s="627"/>
      <c r="AX142" s="627"/>
      <c r="AY142" s="613"/>
      <c r="AZ142" s="613"/>
      <c r="BA142" s="613"/>
    </row>
    <row r="143" spans="1:53" s="333" customFormat="1" ht="24" hidden="1" customHeight="1" x14ac:dyDescent="0.2">
      <c r="A143" s="624"/>
      <c r="B143" s="158"/>
      <c r="C143" s="627" t="s">
        <v>1611</v>
      </c>
      <c r="D143" s="627" t="s">
        <v>3280</v>
      </c>
      <c r="E143" s="631" t="s">
        <v>12739</v>
      </c>
      <c r="F143" s="627" t="s">
        <v>1611</v>
      </c>
      <c r="G143" s="627"/>
      <c r="H143" s="657"/>
      <c r="I143" s="627" t="s">
        <v>9750</v>
      </c>
      <c r="J143" s="626">
        <v>2878</v>
      </c>
      <c r="K143" s="626"/>
      <c r="L143" s="626"/>
      <c r="M143" s="625" t="s">
        <v>310</v>
      </c>
      <c r="N143" s="625" t="s">
        <v>310</v>
      </c>
      <c r="O143" s="626">
        <v>65</v>
      </c>
      <c r="P143" s="626">
        <v>26</v>
      </c>
      <c r="Q143" s="751">
        <v>1976</v>
      </c>
      <c r="R143" s="751"/>
      <c r="S143" s="751"/>
      <c r="T143" s="751"/>
      <c r="U143" s="751"/>
      <c r="V143" s="693">
        <v>2010</v>
      </c>
      <c r="W143" s="751"/>
      <c r="X143" s="751"/>
      <c r="Y143" s="751"/>
      <c r="Z143" s="751"/>
      <c r="AA143" s="751"/>
      <c r="AB143" s="751"/>
      <c r="AC143" s="751">
        <v>348</v>
      </c>
      <c r="AD143" s="625"/>
      <c r="AE143" s="625"/>
      <c r="AF143" s="627"/>
      <c r="AG143" s="627"/>
      <c r="AH143" s="627"/>
      <c r="AI143" s="627"/>
      <c r="AJ143" s="627"/>
      <c r="AK143" s="627"/>
      <c r="AL143" s="627"/>
      <c r="AM143" s="627"/>
      <c r="AN143" s="627"/>
      <c r="AO143" s="627"/>
      <c r="AP143" s="627"/>
      <c r="AQ143" s="627"/>
      <c r="AR143" s="627"/>
      <c r="AS143" s="627"/>
      <c r="AT143" s="627"/>
      <c r="AU143" s="627"/>
      <c r="AV143" s="627"/>
      <c r="AW143" s="627"/>
      <c r="AX143" s="627"/>
      <c r="AY143" s="627"/>
      <c r="AZ143" s="627"/>
      <c r="BA143" s="627"/>
    </row>
    <row r="144" spans="1:53" s="333" customFormat="1" ht="24" hidden="1" customHeight="1" x14ac:dyDescent="0.2">
      <c r="A144" s="624"/>
      <c r="B144" s="158"/>
      <c r="C144" s="613" t="s">
        <v>1611</v>
      </c>
      <c r="D144" s="613" t="s">
        <v>12740</v>
      </c>
      <c r="E144" s="680" t="s">
        <v>12741</v>
      </c>
      <c r="F144" s="613" t="s">
        <v>1611</v>
      </c>
      <c r="G144" s="613"/>
      <c r="H144" s="613"/>
      <c r="I144" s="613" t="s">
        <v>12742</v>
      </c>
      <c r="J144" s="614">
        <v>21690</v>
      </c>
      <c r="K144" s="614"/>
      <c r="L144" s="614"/>
      <c r="M144" s="613" t="s">
        <v>310</v>
      </c>
      <c r="N144" s="613" t="s">
        <v>310</v>
      </c>
      <c r="O144" s="614">
        <v>61</v>
      </c>
      <c r="P144" s="614">
        <v>61</v>
      </c>
      <c r="Q144" s="614">
        <v>3857</v>
      </c>
      <c r="R144" s="614"/>
      <c r="S144" s="614"/>
      <c r="T144" s="613"/>
      <c r="U144" s="613"/>
      <c r="V144" s="613">
        <v>2016</v>
      </c>
      <c r="W144" s="613"/>
      <c r="X144" s="613"/>
      <c r="Y144" s="613"/>
      <c r="Z144" s="613"/>
      <c r="AA144" s="613"/>
      <c r="AB144" s="613"/>
      <c r="AC144" s="380"/>
      <c r="AD144" s="613"/>
      <c r="AE144" s="613"/>
      <c r="AF144" s="613"/>
      <c r="AG144" s="613"/>
      <c r="AH144" s="613"/>
      <c r="AI144" s="613"/>
      <c r="AJ144" s="613"/>
      <c r="AK144" s="613"/>
      <c r="AL144" s="613"/>
      <c r="AM144" s="613"/>
      <c r="AN144" s="613"/>
      <c r="AO144" s="613"/>
      <c r="AP144" s="613"/>
      <c r="AQ144" s="613"/>
      <c r="AR144" s="613"/>
      <c r="AS144" s="613"/>
      <c r="AT144" s="613"/>
      <c r="AU144" s="613"/>
      <c r="AV144" s="613"/>
      <c r="AW144" s="613"/>
      <c r="AX144" s="613"/>
      <c r="AY144" s="613"/>
      <c r="AZ144" s="613"/>
      <c r="BA144" s="614" t="s">
        <v>10286</v>
      </c>
    </row>
    <row r="145" spans="1:53" s="333" customFormat="1" ht="24" hidden="1" customHeight="1" x14ac:dyDescent="0.2">
      <c r="A145" s="624"/>
      <c r="B145" s="158"/>
      <c r="C145" s="625" t="s">
        <v>3125</v>
      </c>
      <c r="D145" s="693" t="s">
        <v>12745</v>
      </c>
      <c r="E145" s="625" t="s">
        <v>3296</v>
      </c>
      <c r="F145" s="625" t="s">
        <v>3125</v>
      </c>
      <c r="G145" s="625" t="s">
        <v>12746</v>
      </c>
      <c r="H145" s="644"/>
      <c r="I145" s="625" t="s">
        <v>9454</v>
      </c>
      <c r="J145" s="626">
        <v>9461.6</v>
      </c>
      <c r="K145" s="626"/>
      <c r="L145" s="626"/>
      <c r="M145" s="625" t="s">
        <v>310</v>
      </c>
      <c r="N145" s="625" t="s">
        <v>310</v>
      </c>
      <c r="O145" s="626">
        <v>99</v>
      </c>
      <c r="P145" s="626">
        <v>95</v>
      </c>
      <c r="Q145" s="297">
        <v>9461.6</v>
      </c>
      <c r="R145" s="626" t="s">
        <v>795</v>
      </c>
      <c r="S145" s="626">
        <v>500</v>
      </c>
      <c r="T145" s="626"/>
      <c r="U145" s="626"/>
      <c r="V145" s="625">
        <v>2014</v>
      </c>
      <c r="W145" s="297"/>
      <c r="X145" s="297"/>
      <c r="Y145" s="297"/>
      <c r="Z145" s="297"/>
      <c r="AA145" s="297"/>
      <c r="AB145" s="297"/>
      <c r="AC145" s="297">
        <v>1143</v>
      </c>
      <c r="AD145" s="625"/>
      <c r="AE145" s="625"/>
      <c r="AF145" s="627"/>
      <c r="AG145" s="627"/>
      <c r="AH145" s="627"/>
      <c r="AI145" s="627"/>
      <c r="AJ145" s="627"/>
      <c r="AK145" s="627"/>
      <c r="AL145" s="627"/>
      <c r="AM145" s="627"/>
      <c r="AN145" s="627"/>
      <c r="AO145" s="627"/>
      <c r="AP145" s="627"/>
      <c r="AQ145" s="627"/>
      <c r="AR145" s="627"/>
      <c r="AS145" s="627"/>
      <c r="AT145" s="627"/>
      <c r="AU145" s="627"/>
      <c r="AV145" s="627"/>
      <c r="AW145" s="627"/>
      <c r="AX145" s="627"/>
      <c r="AY145" s="613"/>
      <c r="AZ145" s="613"/>
      <c r="BA145" s="613"/>
    </row>
    <row r="146" spans="1:53" s="333" customFormat="1" ht="24" hidden="1" customHeight="1" x14ac:dyDescent="0.2">
      <c r="A146" s="624"/>
      <c r="B146" s="158"/>
      <c r="C146" s="625" t="s">
        <v>3186</v>
      </c>
      <c r="D146" s="693" t="s">
        <v>12747</v>
      </c>
      <c r="E146" s="625" t="s">
        <v>3321</v>
      </c>
      <c r="F146" s="625" t="s">
        <v>3186</v>
      </c>
      <c r="G146" s="625"/>
      <c r="H146" s="644"/>
      <c r="I146" s="625" t="s">
        <v>3188</v>
      </c>
      <c r="J146" s="626">
        <v>116078</v>
      </c>
      <c r="K146" s="626"/>
      <c r="L146" s="626"/>
      <c r="M146" s="625" t="s">
        <v>503</v>
      </c>
      <c r="N146" s="625" t="s">
        <v>503</v>
      </c>
      <c r="O146" s="626">
        <v>105</v>
      </c>
      <c r="P146" s="626">
        <v>92</v>
      </c>
      <c r="Q146" s="626">
        <v>22498</v>
      </c>
      <c r="R146" s="626"/>
      <c r="S146" s="626"/>
      <c r="T146" s="626"/>
      <c r="U146" s="626"/>
      <c r="V146" s="625">
        <v>2011</v>
      </c>
      <c r="W146" s="626"/>
      <c r="X146" s="626"/>
      <c r="Y146" s="626"/>
      <c r="Z146" s="626"/>
      <c r="AA146" s="626"/>
      <c r="AB146" s="626"/>
      <c r="AC146" s="626">
        <v>800</v>
      </c>
      <c r="AD146" s="625"/>
      <c r="AE146" s="625"/>
      <c r="AF146" s="627"/>
      <c r="AG146" s="627"/>
      <c r="AH146" s="627"/>
      <c r="AI146" s="627"/>
      <c r="AJ146" s="627"/>
      <c r="AK146" s="627"/>
      <c r="AL146" s="627"/>
      <c r="AM146" s="627"/>
      <c r="AN146" s="627"/>
      <c r="AO146" s="627"/>
      <c r="AP146" s="627"/>
      <c r="AQ146" s="627"/>
      <c r="AR146" s="627"/>
      <c r="AS146" s="627"/>
      <c r="AT146" s="627"/>
      <c r="AU146" s="627"/>
      <c r="AV146" s="627"/>
      <c r="AW146" s="627"/>
      <c r="AX146" s="627"/>
      <c r="AY146" s="613"/>
      <c r="AZ146" s="613"/>
      <c r="BA146" s="613" t="s">
        <v>2394</v>
      </c>
    </row>
    <row r="147" spans="1:53" s="333" customFormat="1" ht="24" hidden="1" customHeight="1" x14ac:dyDescent="0.2">
      <c r="A147" s="875"/>
      <c r="B147" s="158"/>
      <c r="C147" s="625" t="s">
        <v>3174</v>
      </c>
      <c r="D147" s="693" t="s">
        <v>12748</v>
      </c>
      <c r="E147" s="625" t="s">
        <v>3312</v>
      </c>
      <c r="F147" s="625" t="s">
        <v>3174</v>
      </c>
      <c r="G147" s="625" t="s">
        <v>12749</v>
      </c>
      <c r="H147" s="644"/>
      <c r="I147" s="625" t="s">
        <v>15643</v>
      </c>
      <c r="J147" s="626">
        <v>8744</v>
      </c>
      <c r="K147" s="626"/>
      <c r="L147" s="626"/>
      <c r="M147" s="625" t="s">
        <v>503</v>
      </c>
      <c r="N147" s="625" t="s">
        <v>503</v>
      </c>
      <c r="O147" s="626">
        <v>102</v>
      </c>
      <c r="P147" s="626">
        <v>86</v>
      </c>
      <c r="Q147" s="626">
        <v>10866</v>
      </c>
      <c r="R147" s="626"/>
      <c r="S147" s="626"/>
      <c r="T147" s="625"/>
      <c r="U147" s="626"/>
      <c r="V147" s="625">
        <v>2010</v>
      </c>
      <c r="W147" s="626"/>
      <c r="X147" s="626"/>
      <c r="Y147" s="626"/>
      <c r="Z147" s="626"/>
      <c r="AA147" s="626"/>
      <c r="AB147" s="626"/>
      <c r="AC147" s="626">
        <v>4700</v>
      </c>
      <c r="AD147" s="625"/>
      <c r="AE147" s="625"/>
      <c r="AF147" s="627"/>
      <c r="AG147" s="627"/>
      <c r="AH147" s="627"/>
      <c r="AI147" s="627"/>
      <c r="AJ147" s="627"/>
      <c r="AK147" s="627"/>
      <c r="AL147" s="627"/>
      <c r="AM147" s="627"/>
      <c r="AN147" s="627"/>
      <c r="AO147" s="627"/>
      <c r="AP147" s="627"/>
      <c r="AQ147" s="627"/>
      <c r="AR147" s="627"/>
      <c r="AS147" s="627"/>
      <c r="AT147" s="627"/>
      <c r="AU147" s="627"/>
      <c r="AV147" s="627"/>
      <c r="AW147" s="627"/>
      <c r="AX147" s="627"/>
      <c r="AY147" s="613"/>
      <c r="AZ147" s="613"/>
      <c r="BA147" s="295" t="s">
        <v>16259</v>
      </c>
    </row>
    <row r="148" spans="1:53" s="333" customFormat="1" ht="24" hidden="1" customHeight="1" x14ac:dyDescent="0.2">
      <c r="A148" s="875"/>
      <c r="B148" s="158"/>
      <c r="C148" s="625" t="s">
        <v>3174</v>
      </c>
      <c r="D148" s="693" t="s">
        <v>3313</v>
      </c>
      <c r="E148" s="625" t="s">
        <v>3314</v>
      </c>
      <c r="F148" s="625" t="s">
        <v>3174</v>
      </c>
      <c r="G148" s="625" t="s">
        <v>12749</v>
      </c>
      <c r="H148" s="644"/>
      <c r="I148" s="625" t="s">
        <v>15643</v>
      </c>
      <c r="J148" s="626">
        <v>8408</v>
      </c>
      <c r="K148" s="626"/>
      <c r="L148" s="626"/>
      <c r="M148" s="625" t="s">
        <v>310</v>
      </c>
      <c r="N148" s="625" t="s">
        <v>503</v>
      </c>
      <c r="O148" s="626">
        <v>100</v>
      </c>
      <c r="P148" s="626">
        <v>80</v>
      </c>
      <c r="Q148" s="297">
        <v>8404</v>
      </c>
      <c r="R148" s="626">
        <v>50</v>
      </c>
      <c r="S148" s="626">
        <v>50</v>
      </c>
      <c r="T148" s="625"/>
      <c r="U148" s="626"/>
      <c r="V148" s="625">
        <v>2013</v>
      </c>
      <c r="W148" s="297"/>
      <c r="X148" s="297"/>
      <c r="Y148" s="297"/>
      <c r="Z148" s="297"/>
      <c r="AA148" s="297"/>
      <c r="AB148" s="297"/>
      <c r="AC148" s="297">
        <v>23365</v>
      </c>
      <c r="AD148" s="625"/>
      <c r="AE148" s="625"/>
      <c r="AF148" s="627"/>
      <c r="AG148" s="627"/>
      <c r="AH148" s="627"/>
      <c r="AI148" s="627"/>
      <c r="AJ148" s="627"/>
      <c r="AK148" s="627"/>
      <c r="AL148" s="627"/>
      <c r="AM148" s="627"/>
      <c r="AN148" s="627"/>
      <c r="AO148" s="627"/>
      <c r="AP148" s="627"/>
      <c r="AQ148" s="627"/>
      <c r="AR148" s="627"/>
      <c r="AS148" s="627"/>
      <c r="AT148" s="627"/>
      <c r="AU148" s="627"/>
      <c r="AV148" s="627"/>
      <c r="AW148" s="627"/>
      <c r="AX148" s="627"/>
      <c r="AY148" s="613"/>
      <c r="AZ148" s="613"/>
      <c r="BA148" s="613"/>
    </row>
    <row r="149" spans="1:53" s="333" customFormat="1" ht="24" hidden="1" customHeight="1" x14ac:dyDescent="0.2">
      <c r="A149" s="875"/>
      <c r="B149" s="407"/>
      <c r="C149" s="625" t="s">
        <v>15684</v>
      </c>
      <c r="D149" s="625" t="s">
        <v>3313</v>
      </c>
      <c r="E149" s="625" t="s">
        <v>3315</v>
      </c>
      <c r="F149" s="625" t="s">
        <v>3174</v>
      </c>
      <c r="G149" s="625" t="s">
        <v>12749</v>
      </c>
      <c r="H149" s="644"/>
      <c r="I149" s="625" t="s">
        <v>15643</v>
      </c>
      <c r="J149" s="626">
        <v>4313</v>
      </c>
      <c r="K149" s="626"/>
      <c r="L149" s="626"/>
      <c r="M149" s="625" t="s">
        <v>310</v>
      </c>
      <c r="N149" s="625" t="s">
        <v>310</v>
      </c>
      <c r="O149" s="626">
        <v>65</v>
      </c>
      <c r="P149" s="626">
        <v>61</v>
      </c>
      <c r="Q149" s="297">
        <v>4313</v>
      </c>
      <c r="R149" s="626">
        <v>50</v>
      </c>
      <c r="S149" s="626">
        <v>50</v>
      </c>
      <c r="T149" s="626"/>
      <c r="U149" s="626"/>
      <c r="V149" s="625">
        <v>2013</v>
      </c>
      <c r="W149" s="297"/>
      <c r="X149" s="297"/>
      <c r="Y149" s="297"/>
      <c r="Z149" s="297"/>
      <c r="AA149" s="297"/>
      <c r="AB149" s="297"/>
      <c r="AC149" s="297">
        <v>23365</v>
      </c>
      <c r="AD149" s="625"/>
      <c r="AE149" s="625"/>
      <c r="AF149" s="627"/>
      <c r="AG149" s="627"/>
      <c r="AH149" s="627"/>
      <c r="AI149" s="627"/>
      <c r="AJ149" s="627"/>
      <c r="AK149" s="627"/>
      <c r="AL149" s="627"/>
      <c r="AM149" s="627"/>
      <c r="AN149" s="627"/>
      <c r="AO149" s="627"/>
      <c r="AP149" s="627"/>
      <c r="AQ149" s="627"/>
      <c r="AR149" s="627"/>
      <c r="AS149" s="627"/>
      <c r="AT149" s="627"/>
      <c r="AU149" s="627"/>
      <c r="AV149" s="627"/>
      <c r="AW149" s="627"/>
      <c r="AX149" s="627"/>
      <c r="AY149" s="613"/>
      <c r="AZ149" s="613"/>
      <c r="BA149" s="613"/>
    </row>
    <row r="150" spans="1:53" s="333" customFormat="1" ht="24" hidden="1" customHeight="1" x14ac:dyDescent="0.2">
      <c r="A150" s="875"/>
      <c r="B150" s="407"/>
      <c r="C150" s="625" t="s">
        <v>3174</v>
      </c>
      <c r="D150" s="613" t="s">
        <v>12750</v>
      </c>
      <c r="E150" s="625" t="s">
        <v>3316</v>
      </c>
      <c r="F150" s="625" t="s">
        <v>3174</v>
      </c>
      <c r="G150" s="625" t="s">
        <v>12749</v>
      </c>
      <c r="H150" s="644"/>
      <c r="I150" s="625" t="s">
        <v>15643</v>
      </c>
      <c r="J150" s="626">
        <v>9576</v>
      </c>
      <c r="K150" s="626"/>
      <c r="L150" s="626"/>
      <c r="M150" s="625" t="s">
        <v>310</v>
      </c>
      <c r="N150" s="625" t="s">
        <v>310</v>
      </c>
      <c r="O150" s="626">
        <v>105</v>
      </c>
      <c r="P150" s="626">
        <v>90</v>
      </c>
      <c r="Q150" s="626">
        <v>9576</v>
      </c>
      <c r="R150" s="626">
        <v>88</v>
      </c>
      <c r="S150" s="626">
        <v>88</v>
      </c>
      <c r="T150" s="626"/>
      <c r="U150" s="626"/>
      <c r="V150" s="625">
        <v>2016</v>
      </c>
      <c r="W150" s="626"/>
      <c r="X150" s="626"/>
      <c r="Y150" s="626"/>
      <c r="Z150" s="626"/>
      <c r="AA150" s="626"/>
      <c r="AB150" s="626"/>
      <c r="AC150" s="626">
        <v>24000</v>
      </c>
      <c r="AD150" s="625"/>
      <c r="AE150" s="625"/>
      <c r="AF150" s="627"/>
      <c r="AG150" s="627"/>
      <c r="AH150" s="627"/>
      <c r="AI150" s="627"/>
      <c r="AJ150" s="627"/>
      <c r="AK150" s="627"/>
      <c r="AL150" s="627"/>
      <c r="AM150" s="627"/>
      <c r="AN150" s="627"/>
      <c r="AO150" s="627"/>
      <c r="AP150" s="627"/>
      <c r="AQ150" s="627"/>
      <c r="AR150" s="627"/>
      <c r="AS150" s="627"/>
      <c r="AT150" s="627"/>
      <c r="AU150" s="627"/>
      <c r="AV150" s="627"/>
      <c r="AW150" s="627"/>
      <c r="AX150" s="627"/>
      <c r="AY150" s="627"/>
      <c r="AZ150" s="627"/>
      <c r="BA150" s="627"/>
    </row>
    <row r="151" spans="1:53" s="333" customFormat="1" ht="24" hidden="1" customHeight="1" x14ac:dyDescent="0.2">
      <c r="A151" s="875"/>
      <c r="B151" s="407"/>
      <c r="C151" s="625" t="s">
        <v>3154</v>
      </c>
      <c r="D151" s="613" t="s">
        <v>3301</v>
      </c>
      <c r="E151" s="625" t="s">
        <v>3302</v>
      </c>
      <c r="F151" s="625" t="s">
        <v>3154</v>
      </c>
      <c r="G151" s="625"/>
      <c r="H151" s="644"/>
      <c r="I151" s="625" t="s">
        <v>12751</v>
      </c>
      <c r="J151" s="626">
        <v>10000</v>
      </c>
      <c r="K151" s="626"/>
      <c r="L151" s="626"/>
      <c r="M151" s="625" t="s">
        <v>503</v>
      </c>
      <c r="N151" s="625" t="s">
        <v>503</v>
      </c>
      <c r="O151" s="626">
        <v>105</v>
      </c>
      <c r="P151" s="626">
        <v>95</v>
      </c>
      <c r="Q151" s="626">
        <v>10000</v>
      </c>
      <c r="R151" s="626"/>
      <c r="S151" s="626"/>
      <c r="T151" s="626"/>
      <c r="U151" s="626"/>
      <c r="V151" s="625">
        <v>2011</v>
      </c>
      <c r="W151" s="626"/>
      <c r="X151" s="626"/>
      <c r="Y151" s="626"/>
      <c r="Z151" s="626"/>
      <c r="AA151" s="626"/>
      <c r="AB151" s="626"/>
      <c r="AC151" s="626">
        <v>500</v>
      </c>
      <c r="AD151" s="625"/>
      <c r="AE151" s="625"/>
      <c r="AF151" s="627"/>
      <c r="AG151" s="627"/>
      <c r="AH151" s="627"/>
      <c r="AI151" s="627"/>
      <c r="AJ151" s="627"/>
      <c r="AK151" s="627"/>
      <c r="AL151" s="627"/>
      <c r="AM151" s="627"/>
      <c r="AN151" s="627"/>
      <c r="AO151" s="627"/>
      <c r="AP151" s="627"/>
      <c r="AQ151" s="627"/>
      <c r="AR151" s="627"/>
      <c r="AS151" s="627"/>
      <c r="AT151" s="627"/>
      <c r="AU151" s="627"/>
      <c r="AV151" s="627"/>
      <c r="AW151" s="627"/>
      <c r="AX151" s="627"/>
      <c r="AY151" s="627"/>
      <c r="AZ151" s="627"/>
      <c r="BA151" s="627"/>
    </row>
    <row r="152" spans="1:53" s="333" customFormat="1" ht="24" hidden="1" customHeight="1" x14ac:dyDescent="0.2">
      <c r="A152" s="875"/>
      <c r="B152" s="158"/>
      <c r="C152" s="625" t="s">
        <v>3154</v>
      </c>
      <c r="D152" s="625" t="s">
        <v>12752</v>
      </c>
      <c r="E152" s="625" t="s">
        <v>3304</v>
      </c>
      <c r="F152" s="625" t="s">
        <v>3154</v>
      </c>
      <c r="G152" s="625"/>
      <c r="H152" s="644"/>
      <c r="I152" s="625" t="s">
        <v>3303</v>
      </c>
      <c r="J152" s="769">
        <v>37524</v>
      </c>
      <c r="K152" s="626">
        <v>446</v>
      </c>
      <c r="L152" s="626">
        <v>524</v>
      </c>
      <c r="M152" s="625" t="s">
        <v>310</v>
      </c>
      <c r="N152" s="625" t="s">
        <v>310</v>
      </c>
      <c r="O152" s="626">
        <v>110</v>
      </c>
      <c r="P152" s="626">
        <v>95</v>
      </c>
      <c r="Q152" s="769">
        <v>11794</v>
      </c>
      <c r="R152" s="626">
        <v>309</v>
      </c>
      <c r="S152" s="626">
        <v>372</v>
      </c>
      <c r="T152" s="626"/>
      <c r="U152" s="626"/>
      <c r="V152" s="625">
        <v>2015</v>
      </c>
      <c r="W152" s="626"/>
      <c r="X152" s="626"/>
      <c r="Y152" s="626"/>
      <c r="Z152" s="626"/>
      <c r="AA152" s="626"/>
      <c r="AB152" s="626"/>
      <c r="AC152" s="626"/>
      <c r="AD152" s="625"/>
      <c r="AE152" s="625"/>
      <c r="AF152" s="627"/>
      <c r="AG152" s="627"/>
      <c r="AH152" s="627"/>
      <c r="AI152" s="627"/>
      <c r="AJ152" s="627"/>
      <c r="AK152" s="627"/>
      <c r="AL152" s="627"/>
      <c r="AM152" s="627"/>
      <c r="AN152" s="627"/>
      <c r="AO152" s="627"/>
      <c r="AP152" s="627"/>
      <c r="AQ152" s="627"/>
      <c r="AR152" s="627"/>
      <c r="AS152" s="627"/>
      <c r="AT152" s="627"/>
      <c r="AU152" s="627"/>
      <c r="AV152" s="627"/>
      <c r="AW152" s="627"/>
      <c r="AX152" s="627"/>
      <c r="AY152" s="613"/>
      <c r="AZ152" s="613"/>
      <c r="BA152" s="613"/>
    </row>
    <row r="153" spans="1:53" s="333" customFormat="1" ht="24" hidden="1" customHeight="1" x14ac:dyDescent="0.2">
      <c r="A153" s="875"/>
      <c r="B153" s="158"/>
      <c r="C153" s="625" t="s">
        <v>3154</v>
      </c>
      <c r="D153" s="625" t="s">
        <v>12753</v>
      </c>
      <c r="E153" s="625" t="s">
        <v>3305</v>
      </c>
      <c r="F153" s="625" t="s">
        <v>3154</v>
      </c>
      <c r="G153" s="625"/>
      <c r="H153" s="644"/>
      <c r="I153" s="625" t="s">
        <v>3154</v>
      </c>
      <c r="J153" s="626">
        <v>32000</v>
      </c>
      <c r="K153" s="626"/>
      <c r="L153" s="626"/>
      <c r="M153" s="625" t="s">
        <v>184</v>
      </c>
      <c r="N153" s="625" t="s">
        <v>184</v>
      </c>
      <c r="O153" s="626">
        <v>105</v>
      </c>
      <c r="P153" s="626">
        <v>90</v>
      </c>
      <c r="Q153" s="626">
        <v>10000</v>
      </c>
      <c r="R153" s="626"/>
      <c r="S153" s="626"/>
      <c r="T153" s="626"/>
      <c r="U153" s="626"/>
      <c r="V153" s="625">
        <v>2015</v>
      </c>
      <c r="W153" s="626"/>
      <c r="X153" s="626"/>
      <c r="Y153" s="626"/>
      <c r="Z153" s="626"/>
      <c r="AA153" s="626"/>
      <c r="AB153" s="626"/>
      <c r="AC153" s="626"/>
      <c r="AD153" s="625"/>
      <c r="AE153" s="625"/>
      <c r="AF153" s="627"/>
      <c r="AG153" s="627"/>
      <c r="AH153" s="627"/>
      <c r="AI153" s="627"/>
      <c r="AJ153" s="627"/>
      <c r="AK153" s="627"/>
      <c r="AL153" s="627"/>
      <c r="AM153" s="627"/>
      <c r="AN153" s="627"/>
      <c r="AO153" s="627"/>
      <c r="AP153" s="627"/>
      <c r="AQ153" s="627"/>
      <c r="AR153" s="627"/>
      <c r="AS153" s="627"/>
      <c r="AT153" s="627"/>
      <c r="AU153" s="627"/>
      <c r="AV153" s="627"/>
      <c r="AW153" s="627"/>
      <c r="AX153" s="627"/>
      <c r="AY153" s="613"/>
      <c r="AZ153" s="613"/>
      <c r="BA153" s="613"/>
    </row>
    <row r="154" spans="1:53" s="333" customFormat="1" ht="24" hidden="1" customHeight="1" x14ac:dyDescent="0.2">
      <c r="A154" s="875"/>
      <c r="B154" s="158"/>
      <c r="C154" s="613" t="s">
        <v>3306</v>
      </c>
      <c r="D154" s="613" t="s">
        <v>12754</v>
      </c>
      <c r="E154" s="680" t="s">
        <v>3307</v>
      </c>
      <c r="F154" s="613" t="s">
        <v>3306</v>
      </c>
      <c r="G154" s="613"/>
      <c r="H154" s="613"/>
      <c r="I154" s="625" t="s">
        <v>3306</v>
      </c>
      <c r="J154" s="614">
        <v>3318</v>
      </c>
      <c r="K154" s="614"/>
      <c r="L154" s="614"/>
      <c r="M154" s="613" t="s">
        <v>503</v>
      </c>
      <c r="N154" s="613" t="s">
        <v>503</v>
      </c>
      <c r="O154" s="614">
        <v>70</v>
      </c>
      <c r="P154" s="614">
        <v>65</v>
      </c>
      <c r="Q154" s="614">
        <v>3318</v>
      </c>
      <c r="R154" s="614"/>
      <c r="S154" s="614"/>
      <c r="T154" s="613"/>
      <c r="U154" s="613"/>
      <c r="V154" s="613">
        <v>1998</v>
      </c>
      <c r="W154" s="376"/>
      <c r="X154" s="376"/>
      <c r="Y154" s="376"/>
      <c r="Z154" s="376"/>
      <c r="AA154" s="376"/>
      <c r="AB154" s="376"/>
      <c r="AC154" s="443">
        <v>50</v>
      </c>
      <c r="AD154" s="613"/>
      <c r="AE154" s="613"/>
      <c r="AF154" s="613"/>
      <c r="AG154" s="613"/>
      <c r="AH154" s="613"/>
      <c r="AI154" s="613"/>
      <c r="AJ154" s="613"/>
      <c r="AK154" s="613"/>
      <c r="AL154" s="613"/>
      <c r="AM154" s="613"/>
      <c r="AN154" s="613"/>
      <c r="AO154" s="613"/>
      <c r="AP154" s="613"/>
      <c r="AQ154" s="613"/>
      <c r="AR154" s="613"/>
      <c r="AS154" s="613"/>
      <c r="AT154" s="613"/>
      <c r="AU154" s="613"/>
      <c r="AV154" s="613"/>
      <c r="AW154" s="613"/>
      <c r="AX154" s="613"/>
      <c r="AY154" s="613"/>
      <c r="AZ154" s="613"/>
      <c r="BA154" s="613"/>
    </row>
    <row r="155" spans="1:53" s="333" customFormat="1" ht="24" hidden="1" customHeight="1" x14ac:dyDescent="0.2">
      <c r="A155" s="875"/>
      <c r="B155" s="158"/>
      <c r="C155" s="625" t="s">
        <v>3306</v>
      </c>
      <c r="D155" s="625" t="s">
        <v>12755</v>
      </c>
      <c r="E155" s="625" t="s">
        <v>3308</v>
      </c>
      <c r="F155" s="625" t="s">
        <v>3306</v>
      </c>
      <c r="G155" s="625"/>
      <c r="H155" s="644"/>
      <c r="I155" s="625" t="s">
        <v>3309</v>
      </c>
      <c r="J155" s="626">
        <v>11600</v>
      </c>
      <c r="K155" s="626"/>
      <c r="L155" s="626"/>
      <c r="M155" s="625" t="s">
        <v>503</v>
      </c>
      <c r="N155" s="625" t="s">
        <v>503</v>
      </c>
      <c r="O155" s="626">
        <v>120</v>
      </c>
      <c r="P155" s="626">
        <v>100</v>
      </c>
      <c r="Q155" s="626">
        <v>11600</v>
      </c>
      <c r="R155" s="626"/>
      <c r="S155" s="626"/>
      <c r="T155" s="626"/>
      <c r="U155" s="626"/>
      <c r="V155" s="625">
        <v>1999</v>
      </c>
      <c r="W155" s="297"/>
      <c r="X155" s="297"/>
      <c r="Y155" s="297"/>
      <c r="Z155" s="297"/>
      <c r="AA155" s="297"/>
      <c r="AB155" s="297"/>
      <c r="AC155" s="297">
        <v>100</v>
      </c>
      <c r="AD155" s="625"/>
      <c r="AE155" s="625"/>
      <c r="AF155" s="627"/>
      <c r="AG155" s="627"/>
      <c r="AH155" s="627"/>
      <c r="AI155" s="627"/>
      <c r="AJ155" s="627"/>
      <c r="AK155" s="627"/>
      <c r="AL155" s="627"/>
      <c r="AM155" s="627"/>
      <c r="AN155" s="627"/>
      <c r="AO155" s="627"/>
      <c r="AP155" s="627"/>
      <c r="AQ155" s="627"/>
      <c r="AR155" s="627"/>
      <c r="AS155" s="627"/>
      <c r="AT155" s="627"/>
      <c r="AU155" s="627"/>
      <c r="AV155" s="627"/>
      <c r="AW155" s="627"/>
      <c r="AX155" s="627"/>
      <c r="AY155" s="613"/>
      <c r="AZ155" s="613"/>
      <c r="BA155" s="613"/>
    </row>
    <row r="156" spans="1:53" s="333" customFormat="1" ht="24" hidden="1" customHeight="1" x14ac:dyDescent="0.2">
      <c r="A156" s="875"/>
      <c r="B156" s="158"/>
      <c r="C156" s="625" t="s">
        <v>3306</v>
      </c>
      <c r="D156" s="625" t="s">
        <v>12754</v>
      </c>
      <c r="E156" s="625" t="s">
        <v>3310</v>
      </c>
      <c r="F156" s="625" t="s">
        <v>3306</v>
      </c>
      <c r="G156" s="625"/>
      <c r="H156" s="644"/>
      <c r="I156" s="625" t="s">
        <v>3309</v>
      </c>
      <c r="J156" s="626">
        <v>15600</v>
      </c>
      <c r="K156" s="626"/>
      <c r="L156" s="626"/>
      <c r="M156" s="625" t="s">
        <v>503</v>
      </c>
      <c r="N156" s="625" t="s">
        <v>503</v>
      </c>
      <c r="O156" s="626">
        <v>120</v>
      </c>
      <c r="P156" s="626">
        <v>100</v>
      </c>
      <c r="Q156" s="626">
        <v>15600</v>
      </c>
      <c r="R156" s="626"/>
      <c r="S156" s="626"/>
      <c r="T156" s="626"/>
      <c r="U156" s="626"/>
      <c r="V156" s="625">
        <v>2000</v>
      </c>
      <c r="W156" s="297"/>
      <c r="X156" s="297"/>
      <c r="Y156" s="297"/>
      <c r="Z156" s="297"/>
      <c r="AA156" s="297"/>
      <c r="AB156" s="297"/>
      <c r="AC156" s="297">
        <v>100</v>
      </c>
      <c r="AD156" s="625"/>
      <c r="AE156" s="625"/>
      <c r="AF156" s="627"/>
      <c r="AG156" s="627"/>
      <c r="AH156" s="627"/>
      <c r="AI156" s="627"/>
      <c r="AJ156" s="627"/>
      <c r="AK156" s="627"/>
      <c r="AL156" s="627"/>
      <c r="AM156" s="627"/>
      <c r="AN156" s="627"/>
      <c r="AO156" s="627"/>
      <c r="AP156" s="627"/>
      <c r="AQ156" s="627"/>
      <c r="AR156" s="627"/>
      <c r="AS156" s="627"/>
      <c r="AT156" s="627"/>
      <c r="AU156" s="627"/>
      <c r="AV156" s="627"/>
      <c r="AW156" s="627"/>
      <c r="AX156" s="627"/>
      <c r="AY156" s="613"/>
      <c r="AZ156" s="613"/>
      <c r="BA156" s="613"/>
    </row>
    <row r="157" spans="1:53" s="333" customFormat="1" ht="24" hidden="1" customHeight="1" x14ac:dyDescent="0.2">
      <c r="A157" s="875"/>
      <c r="B157" s="158"/>
      <c r="C157" s="625" t="s">
        <v>3306</v>
      </c>
      <c r="D157" s="625" t="s">
        <v>12754</v>
      </c>
      <c r="E157" s="625" t="s">
        <v>3311</v>
      </c>
      <c r="F157" s="625" t="s">
        <v>3306</v>
      </c>
      <c r="G157" s="625"/>
      <c r="H157" s="644"/>
      <c r="I157" s="625" t="s">
        <v>3309</v>
      </c>
      <c r="J157" s="626">
        <v>9783</v>
      </c>
      <c r="K157" s="626"/>
      <c r="L157" s="626"/>
      <c r="M157" s="625" t="s">
        <v>2964</v>
      </c>
      <c r="N157" s="625" t="s">
        <v>503</v>
      </c>
      <c r="O157" s="626">
        <v>100</v>
      </c>
      <c r="P157" s="626">
        <v>800</v>
      </c>
      <c r="Q157" s="626">
        <v>9783</v>
      </c>
      <c r="R157" s="626"/>
      <c r="S157" s="626"/>
      <c r="T157" s="626"/>
      <c r="U157" s="626"/>
      <c r="V157" s="625">
        <v>2014</v>
      </c>
      <c r="W157" s="297"/>
      <c r="X157" s="297"/>
      <c r="Y157" s="297"/>
      <c r="Z157" s="297"/>
      <c r="AA157" s="297"/>
      <c r="AB157" s="297"/>
      <c r="AC157" s="297">
        <v>640</v>
      </c>
      <c r="AD157" s="625"/>
      <c r="AE157" s="625"/>
      <c r="AF157" s="627"/>
      <c r="AG157" s="627"/>
      <c r="AH157" s="627"/>
      <c r="AI157" s="627"/>
      <c r="AJ157" s="627"/>
      <c r="AK157" s="627"/>
      <c r="AL157" s="627"/>
      <c r="AM157" s="627"/>
      <c r="AN157" s="627"/>
      <c r="AO157" s="627"/>
      <c r="AP157" s="627"/>
      <c r="AQ157" s="627"/>
      <c r="AR157" s="627"/>
      <c r="AS157" s="627"/>
      <c r="AT157" s="627"/>
      <c r="AU157" s="627"/>
      <c r="AV157" s="627"/>
      <c r="AW157" s="627"/>
      <c r="AX157" s="627"/>
      <c r="AY157" s="613"/>
      <c r="AZ157" s="613"/>
      <c r="BA157" s="613"/>
    </row>
    <row r="158" spans="1:53" s="333" customFormat="1" ht="24" hidden="1" customHeight="1" x14ac:dyDescent="0.2">
      <c r="A158" s="875"/>
      <c r="B158" s="158"/>
      <c r="C158" s="625" t="s">
        <v>3168</v>
      </c>
      <c r="D158" s="625" t="s">
        <v>12756</v>
      </c>
      <c r="E158" s="625" t="s">
        <v>3318</v>
      </c>
      <c r="F158" s="625" t="s">
        <v>3168</v>
      </c>
      <c r="G158" s="625" t="s">
        <v>12757</v>
      </c>
      <c r="H158" s="644"/>
      <c r="I158" s="625" t="s">
        <v>325</v>
      </c>
      <c r="J158" s="626">
        <v>42421</v>
      </c>
      <c r="K158" s="626">
        <v>88</v>
      </c>
      <c r="L158" s="626">
        <v>119</v>
      </c>
      <c r="M158" s="625" t="s">
        <v>310</v>
      </c>
      <c r="N158" s="625" t="s">
        <v>310</v>
      </c>
      <c r="O158" s="626">
        <v>105</v>
      </c>
      <c r="P158" s="626">
        <v>95</v>
      </c>
      <c r="Q158" s="297">
        <v>10000</v>
      </c>
      <c r="R158" s="626">
        <v>106</v>
      </c>
      <c r="S158" s="626">
        <v>106</v>
      </c>
      <c r="T158" s="626">
        <v>2014</v>
      </c>
      <c r="U158" s="626">
        <v>3094</v>
      </c>
      <c r="V158" s="625">
        <v>2014</v>
      </c>
      <c r="W158" s="297"/>
      <c r="X158" s="297"/>
      <c r="Y158" s="297"/>
      <c r="Z158" s="297"/>
      <c r="AA158" s="297"/>
      <c r="AB158" s="297"/>
      <c r="AC158" s="297">
        <v>3094</v>
      </c>
      <c r="AD158" s="625"/>
      <c r="AE158" s="625"/>
      <c r="AF158" s="627"/>
      <c r="AG158" s="627"/>
      <c r="AH158" s="627"/>
      <c r="AI158" s="627"/>
      <c r="AJ158" s="627"/>
      <c r="AK158" s="627"/>
      <c r="AL158" s="627"/>
      <c r="AM158" s="627"/>
      <c r="AN158" s="627"/>
      <c r="AO158" s="627"/>
      <c r="AP158" s="627"/>
      <c r="AQ158" s="627"/>
      <c r="AR158" s="627"/>
      <c r="AS158" s="627"/>
      <c r="AT158" s="627"/>
      <c r="AU158" s="627"/>
      <c r="AV158" s="627"/>
      <c r="AW158" s="627"/>
      <c r="AX158" s="627"/>
      <c r="AY158" s="613"/>
      <c r="AZ158" s="613"/>
      <c r="BA158" s="613"/>
    </row>
    <row r="159" spans="1:53" s="333" customFormat="1" ht="24" hidden="1" customHeight="1" x14ac:dyDescent="0.2">
      <c r="A159" s="875"/>
      <c r="B159" s="158"/>
      <c r="C159" s="625" t="s">
        <v>3168</v>
      </c>
      <c r="D159" s="625" t="s">
        <v>12756</v>
      </c>
      <c r="E159" s="625" t="s">
        <v>15685</v>
      </c>
      <c r="F159" s="625" t="s">
        <v>3168</v>
      </c>
      <c r="G159" s="625" t="s">
        <v>12757</v>
      </c>
      <c r="H159" s="644"/>
      <c r="I159" s="625" t="s">
        <v>15649</v>
      </c>
      <c r="J159" s="626">
        <v>23315</v>
      </c>
      <c r="K159" s="626"/>
      <c r="L159" s="626"/>
      <c r="M159" s="625" t="s">
        <v>310</v>
      </c>
      <c r="N159" s="625" t="s">
        <v>310</v>
      </c>
      <c r="O159" s="614">
        <v>70</v>
      </c>
      <c r="P159" s="614">
        <v>65</v>
      </c>
      <c r="Q159" s="614">
        <v>3318</v>
      </c>
      <c r="R159" s="626">
        <v>100</v>
      </c>
      <c r="S159" s="626">
        <v>100</v>
      </c>
      <c r="T159" s="626">
        <v>2014</v>
      </c>
      <c r="U159" s="626">
        <v>3094</v>
      </c>
      <c r="V159" s="625">
        <v>2020</v>
      </c>
      <c r="W159" s="297"/>
      <c r="X159" s="297"/>
      <c r="Y159" s="297"/>
      <c r="Z159" s="297"/>
      <c r="AA159" s="297"/>
      <c r="AB159" s="297"/>
      <c r="AC159" s="297">
        <v>1800</v>
      </c>
      <c r="AD159" s="625"/>
      <c r="AE159" s="625"/>
      <c r="AF159" s="627"/>
      <c r="AG159" s="627"/>
      <c r="AH159" s="627"/>
      <c r="AI159" s="627"/>
      <c r="AJ159" s="627"/>
      <c r="AK159" s="627"/>
      <c r="AL159" s="627"/>
      <c r="AM159" s="627"/>
      <c r="AN159" s="627"/>
      <c r="AO159" s="627"/>
      <c r="AP159" s="627"/>
      <c r="AQ159" s="627"/>
      <c r="AR159" s="627"/>
      <c r="AS159" s="627"/>
      <c r="AT159" s="627"/>
      <c r="AU159" s="627"/>
      <c r="AV159" s="627"/>
      <c r="AW159" s="627"/>
      <c r="AX159" s="627"/>
      <c r="AY159" s="613"/>
      <c r="AZ159" s="613"/>
      <c r="BA159" s="613"/>
    </row>
    <row r="160" spans="1:53" s="333" customFormat="1" ht="24" hidden="1" customHeight="1" x14ac:dyDescent="0.2">
      <c r="A160" s="875"/>
      <c r="B160" s="158"/>
      <c r="C160" s="625" t="s">
        <v>1004</v>
      </c>
      <c r="D160" s="625" t="s">
        <v>3319</v>
      </c>
      <c r="E160" s="625" t="s">
        <v>3320</v>
      </c>
      <c r="F160" s="625" t="s">
        <v>1004</v>
      </c>
      <c r="G160" s="625" t="s">
        <v>12758</v>
      </c>
      <c r="H160" s="644"/>
      <c r="I160" s="625" t="s">
        <v>12460</v>
      </c>
      <c r="J160" s="626">
        <v>29399</v>
      </c>
      <c r="K160" s="626">
        <v>63</v>
      </c>
      <c r="L160" s="626">
        <v>63</v>
      </c>
      <c r="M160" s="625" t="s">
        <v>310</v>
      </c>
      <c r="N160" s="625" t="s">
        <v>310</v>
      </c>
      <c r="O160" s="626">
        <v>112</v>
      </c>
      <c r="P160" s="626">
        <v>85</v>
      </c>
      <c r="Q160" s="626">
        <v>16960</v>
      </c>
      <c r="R160" s="626" t="s">
        <v>795</v>
      </c>
      <c r="S160" s="626">
        <v>200</v>
      </c>
      <c r="T160" s="626"/>
      <c r="U160" s="626"/>
      <c r="V160" s="625">
        <v>2013</v>
      </c>
      <c r="W160" s="626"/>
      <c r="X160" s="626"/>
      <c r="Y160" s="626"/>
      <c r="Z160" s="626"/>
      <c r="AA160" s="626"/>
      <c r="AB160" s="626"/>
      <c r="AC160" s="626">
        <v>4575</v>
      </c>
      <c r="AD160" s="625"/>
      <c r="AE160" s="625"/>
      <c r="AF160" s="627"/>
      <c r="AG160" s="627"/>
      <c r="AH160" s="627"/>
      <c r="AI160" s="627"/>
      <c r="AJ160" s="627"/>
      <c r="AK160" s="627"/>
      <c r="AL160" s="627"/>
      <c r="AM160" s="627"/>
      <c r="AN160" s="627"/>
      <c r="AO160" s="627"/>
      <c r="AP160" s="627"/>
      <c r="AQ160" s="627"/>
      <c r="AR160" s="627"/>
      <c r="AS160" s="627"/>
      <c r="AT160" s="627"/>
      <c r="AU160" s="627"/>
      <c r="AV160" s="627"/>
      <c r="AW160" s="627"/>
      <c r="AX160" s="627"/>
      <c r="AY160" s="613"/>
      <c r="AZ160" s="613"/>
      <c r="BA160" s="613" t="s">
        <v>11443</v>
      </c>
    </row>
    <row r="161" spans="1:53" s="333" customFormat="1" ht="24" hidden="1" customHeight="1" x14ac:dyDescent="0.2">
      <c r="A161" s="875"/>
      <c r="B161" s="306"/>
      <c r="C161" s="625" t="s">
        <v>3327</v>
      </c>
      <c r="D161" s="625" t="s">
        <v>12759</v>
      </c>
      <c r="E161" s="625" t="s">
        <v>11444</v>
      </c>
      <c r="F161" s="625" t="s">
        <v>3327</v>
      </c>
      <c r="G161" s="625" t="s">
        <v>12760</v>
      </c>
      <c r="H161" s="644"/>
      <c r="I161" s="625" t="s">
        <v>3327</v>
      </c>
      <c r="J161" s="626">
        <v>20688</v>
      </c>
      <c r="K161" s="626"/>
      <c r="L161" s="626"/>
      <c r="M161" s="625" t="s">
        <v>2195</v>
      </c>
      <c r="N161" s="625" t="s">
        <v>2195</v>
      </c>
      <c r="O161" s="626">
        <v>105</v>
      </c>
      <c r="P161" s="626">
        <v>90</v>
      </c>
      <c r="Q161" s="626">
        <v>20688</v>
      </c>
      <c r="R161" s="626"/>
      <c r="S161" s="626"/>
      <c r="T161" s="626"/>
      <c r="U161" s="626"/>
      <c r="V161" s="625">
        <v>2009</v>
      </c>
      <c r="W161" s="626"/>
      <c r="X161" s="626"/>
      <c r="Y161" s="626"/>
      <c r="Z161" s="626"/>
      <c r="AA161" s="626"/>
      <c r="AB161" s="626"/>
      <c r="AC161" s="626">
        <v>1900</v>
      </c>
      <c r="AD161" s="625"/>
      <c r="AE161" s="625"/>
      <c r="AF161" s="627"/>
      <c r="AG161" s="627"/>
      <c r="AH161" s="627"/>
      <c r="AI161" s="627"/>
      <c r="AJ161" s="627"/>
      <c r="AK161" s="627"/>
      <c r="AL161" s="627"/>
      <c r="AM161" s="627"/>
      <c r="AN161" s="627"/>
      <c r="AO161" s="627"/>
      <c r="AP161" s="627"/>
      <c r="AQ161" s="627"/>
      <c r="AR161" s="627"/>
      <c r="AS161" s="627"/>
      <c r="AT161" s="627"/>
      <c r="AU161" s="627"/>
      <c r="AV161" s="627"/>
      <c r="AW161" s="627"/>
      <c r="AX161" s="627"/>
      <c r="AY161" s="613"/>
      <c r="AZ161" s="613"/>
      <c r="BA161" s="613" t="s">
        <v>9753</v>
      </c>
    </row>
    <row r="162" spans="1:53" s="333" customFormat="1" ht="24" hidden="1" customHeight="1" x14ac:dyDescent="0.2">
      <c r="A162" s="875"/>
      <c r="B162" s="306"/>
      <c r="C162" s="625" t="s">
        <v>3327</v>
      </c>
      <c r="D162" s="625" t="s">
        <v>12761</v>
      </c>
      <c r="E162" s="625" t="s">
        <v>11445</v>
      </c>
      <c r="F162" s="625" t="s">
        <v>3327</v>
      </c>
      <c r="G162" s="625" t="s">
        <v>12760</v>
      </c>
      <c r="H162" s="644"/>
      <c r="I162" s="625" t="s">
        <v>3327</v>
      </c>
      <c r="J162" s="626">
        <v>9726</v>
      </c>
      <c r="K162" s="626"/>
      <c r="L162" s="626"/>
      <c r="M162" s="625" t="s">
        <v>310</v>
      </c>
      <c r="N162" s="625" t="s">
        <v>310</v>
      </c>
      <c r="O162" s="626">
        <v>105</v>
      </c>
      <c r="P162" s="626">
        <v>90</v>
      </c>
      <c r="Q162" s="297">
        <v>9726</v>
      </c>
      <c r="R162" s="626"/>
      <c r="S162" s="626"/>
      <c r="T162" s="626"/>
      <c r="U162" s="626"/>
      <c r="V162" s="625">
        <v>2018</v>
      </c>
      <c r="W162" s="297"/>
      <c r="X162" s="297"/>
      <c r="Y162" s="297"/>
      <c r="Z162" s="297"/>
      <c r="AA162" s="297"/>
      <c r="AB162" s="297"/>
      <c r="AC162" s="297">
        <v>650</v>
      </c>
      <c r="AD162" s="625"/>
      <c r="AE162" s="625"/>
      <c r="AF162" s="627"/>
      <c r="AG162" s="627"/>
      <c r="AH162" s="627"/>
      <c r="AI162" s="627"/>
      <c r="AJ162" s="627"/>
      <c r="AK162" s="627"/>
      <c r="AL162" s="627"/>
      <c r="AM162" s="627"/>
      <c r="AN162" s="627"/>
      <c r="AO162" s="627"/>
      <c r="AP162" s="627"/>
      <c r="AQ162" s="627"/>
      <c r="AR162" s="627"/>
      <c r="AS162" s="627"/>
      <c r="AT162" s="627"/>
      <c r="AU162" s="627"/>
      <c r="AV162" s="627"/>
      <c r="AW162" s="627"/>
      <c r="AX162" s="627"/>
      <c r="AY162" s="627"/>
      <c r="AZ162" s="627"/>
      <c r="BA162" s="824"/>
    </row>
    <row r="163" spans="1:53" s="333" customFormat="1" ht="24" hidden="1" customHeight="1" x14ac:dyDescent="0.2">
      <c r="A163" s="875"/>
      <c r="B163" s="306"/>
      <c r="C163" s="625" t="s">
        <v>3327</v>
      </c>
      <c r="D163" s="625" t="s">
        <v>12762</v>
      </c>
      <c r="E163" s="625" t="s">
        <v>12763</v>
      </c>
      <c r="F163" s="625" t="s">
        <v>3327</v>
      </c>
      <c r="G163" s="625" t="s">
        <v>12760</v>
      </c>
      <c r="H163" s="644"/>
      <c r="I163" s="625" t="s">
        <v>3327</v>
      </c>
      <c r="J163" s="626">
        <v>9726</v>
      </c>
      <c r="K163" s="626"/>
      <c r="L163" s="626"/>
      <c r="M163" s="625" t="s">
        <v>310</v>
      </c>
      <c r="N163" s="625" t="s">
        <v>310</v>
      </c>
      <c r="O163" s="626">
        <v>105</v>
      </c>
      <c r="P163" s="626">
        <v>90</v>
      </c>
      <c r="Q163" s="297">
        <v>9726</v>
      </c>
      <c r="R163" s="626"/>
      <c r="S163" s="626"/>
      <c r="T163" s="626"/>
      <c r="U163" s="626"/>
      <c r="V163" s="625">
        <v>2019</v>
      </c>
      <c r="W163" s="297"/>
      <c r="X163" s="297"/>
      <c r="Y163" s="297"/>
      <c r="Z163" s="297"/>
      <c r="AA163" s="297"/>
      <c r="AB163" s="297"/>
      <c r="AC163" s="297">
        <v>650</v>
      </c>
      <c r="AD163" s="625"/>
      <c r="AE163" s="625"/>
      <c r="AF163" s="627"/>
      <c r="AG163" s="627"/>
      <c r="AH163" s="627"/>
      <c r="AI163" s="627"/>
      <c r="AJ163" s="627"/>
      <c r="AK163" s="627"/>
      <c r="AL163" s="627"/>
      <c r="AM163" s="627"/>
      <c r="AN163" s="627"/>
      <c r="AO163" s="627"/>
      <c r="AP163" s="627"/>
      <c r="AQ163" s="627"/>
      <c r="AR163" s="627"/>
      <c r="AS163" s="627"/>
      <c r="AT163" s="627"/>
      <c r="AU163" s="627"/>
      <c r="AV163" s="627"/>
      <c r="AW163" s="627"/>
      <c r="AX163" s="627"/>
      <c r="AY163" s="627"/>
      <c r="AZ163" s="627"/>
      <c r="BA163" s="807"/>
    </row>
    <row r="164" spans="1:53" s="333" customFormat="1" ht="24" hidden="1" customHeight="1" x14ac:dyDescent="0.2">
      <c r="A164" s="875"/>
      <c r="B164" s="306"/>
      <c r="C164" s="625" t="s">
        <v>3327</v>
      </c>
      <c r="D164" s="625" t="s">
        <v>12759</v>
      </c>
      <c r="E164" s="625" t="s">
        <v>9754</v>
      </c>
      <c r="F164" s="625" t="s">
        <v>3327</v>
      </c>
      <c r="G164" s="625" t="s">
        <v>12764</v>
      </c>
      <c r="H164" s="644"/>
      <c r="I164" s="625" t="s">
        <v>3327</v>
      </c>
      <c r="J164" s="626">
        <v>22848</v>
      </c>
      <c r="K164" s="626"/>
      <c r="L164" s="626"/>
      <c r="M164" s="625" t="s">
        <v>2195</v>
      </c>
      <c r="N164" s="625" t="s">
        <v>2195</v>
      </c>
      <c r="O164" s="626">
        <v>105</v>
      </c>
      <c r="P164" s="626">
        <v>90</v>
      </c>
      <c r="Q164" s="297">
        <v>10000</v>
      </c>
      <c r="R164" s="626"/>
      <c r="S164" s="626"/>
      <c r="T164" s="626"/>
      <c r="U164" s="626"/>
      <c r="V164" s="625">
        <v>2014</v>
      </c>
      <c r="W164" s="297"/>
      <c r="X164" s="297"/>
      <c r="Y164" s="297"/>
      <c r="Z164" s="297"/>
      <c r="AA164" s="297"/>
      <c r="AB164" s="297"/>
      <c r="AC164" s="297">
        <v>1000</v>
      </c>
      <c r="AD164" s="625"/>
      <c r="AE164" s="625"/>
      <c r="AF164" s="627"/>
      <c r="AG164" s="627"/>
      <c r="AH164" s="627"/>
      <c r="AI164" s="627"/>
      <c r="AJ164" s="627"/>
      <c r="AK164" s="627"/>
      <c r="AL164" s="627"/>
      <c r="AM164" s="627"/>
      <c r="AN164" s="627"/>
      <c r="AO164" s="627"/>
      <c r="AP164" s="627"/>
      <c r="AQ164" s="627"/>
      <c r="AR164" s="627"/>
      <c r="AS164" s="627"/>
      <c r="AT164" s="627"/>
      <c r="AU164" s="627"/>
      <c r="AV164" s="627"/>
      <c r="AW164" s="627"/>
      <c r="AX164" s="627"/>
      <c r="AY164" s="627"/>
      <c r="AZ164" s="627"/>
      <c r="BA164" s="807"/>
    </row>
    <row r="165" spans="1:53" s="333" customFormat="1" ht="24" hidden="1" customHeight="1" x14ac:dyDescent="0.2">
      <c r="A165" s="875"/>
      <c r="B165" s="306"/>
      <c r="C165" s="625" t="s">
        <v>3189</v>
      </c>
      <c r="D165" s="625" t="s">
        <v>3322</v>
      </c>
      <c r="E165" s="625" t="s">
        <v>3323</v>
      </c>
      <c r="F165" s="625" t="s">
        <v>3189</v>
      </c>
      <c r="G165" s="625" t="s">
        <v>12464</v>
      </c>
      <c r="H165" s="626"/>
      <c r="I165" s="625" t="s">
        <v>12465</v>
      </c>
      <c r="J165" s="626">
        <v>18000</v>
      </c>
      <c r="K165" s="626"/>
      <c r="L165" s="626"/>
      <c r="M165" s="625" t="s">
        <v>310</v>
      </c>
      <c r="N165" s="625" t="s">
        <v>310</v>
      </c>
      <c r="O165" s="626">
        <v>110</v>
      </c>
      <c r="P165" s="626">
        <v>97</v>
      </c>
      <c r="Q165" s="297">
        <v>9000</v>
      </c>
      <c r="R165" s="626"/>
      <c r="S165" s="626"/>
      <c r="T165" s="625"/>
      <c r="U165" s="626"/>
      <c r="V165" s="625">
        <v>2011</v>
      </c>
      <c r="W165" s="297"/>
      <c r="X165" s="297"/>
      <c r="Y165" s="297"/>
      <c r="Z165" s="297"/>
      <c r="AA165" s="297"/>
      <c r="AB165" s="297"/>
      <c r="AC165" s="297">
        <v>1400</v>
      </c>
      <c r="AD165" s="625"/>
      <c r="AE165" s="625"/>
      <c r="AF165" s="627"/>
      <c r="AG165" s="627"/>
      <c r="AH165" s="627"/>
      <c r="AI165" s="627"/>
      <c r="AJ165" s="627"/>
      <c r="AK165" s="627"/>
      <c r="AL165" s="627"/>
      <c r="AM165" s="627"/>
      <c r="AN165" s="627"/>
      <c r="AO165" s="627"/>
      <c r="AP165" s="627"/>
      <c r="AQ165" s="627"/>
      <c r="AR165" s="627"/>
      <c r="AS165" s="627"/>
      <c r="AT165" s="627"/>
      <c r="AU165" s="627"/>
      <c r="AV165" s="627"/>
      <c r="AW165" s="627"/>
      <c r="AX165" s="627"/>
      <c r="AY165" s="627"/>
      <c r="AZ165" s="627"/>
      <c r="BA165" s="1296" t="s">
        <v>12765</v>
      </c>
    </row>
    <row r="166" spans="1:53" s="333" customFormat="1" ht="24" hidden="1" customHeight="1" x14ac:dyDescent="0.2">
      <c r="A166" s="875"/>
      <c r="B166" s="306"/>
      <c r="C166" s="625" t="s">
        <v>3189</v>
      </c>
      <c r="D166" s="625" t="s">
        <v>12766</v>
      </c>
      <c r="E166" s="625" t="s">
        <v>12767</v>
      </c>
      <c r="F166" s="625" t="s">
        <v>3189</v>
      </c>
      <c r="G166" s="625" t="s">
        <v>12464</v>
      </c>
      <c r="H166" s="644"/>
      <c r="I166" s="625" t="s">
        <v>12465</v>
      </c>
      <c r="J166" s="626">
        <v>10500</v>
      </c>
      <c r="K166" s="626"/>
      <c r="L166" s="626"/>
      <c r="M166" s="625" t="s">
        <v>310</v>
      </c>
      <c r="N166" s="625" t="s">
        <v>310</v>
      </c>
      <c r="O166" s="626"/>
      <c r="P166" s="626"/>
      <c r="Q166" s="297">
        <v>10500</v>
      </c>
      <c r="R166" s="626"/>
      <c r="S166" s="626"/>
      <c r="T166" s="626"/>
      <c r="U166" s="626"/>
      <c r="V166" s="625">
        <v>2019</v>
      </c>
      <c r="W166" s="297"/>
      <c r="X166" s="297"/>
      <c r="Y166" s="297"/>
      <c r="Z166" s="297"/>
      <c r="AA166" s="297"/>
      <c r="AB166" s="297"/>
      <c r="AC166" s="297">
        <v>1450</v>
      </c>
      <c r="AD166" s="625"/>
      <c r="AE166" s="625"/>
      <c r="AF166" s="627"/>
      <c r="AG166" s="627"/>
      <c r="AH166" s="627"/>
      <c r="AI166" s="627"/>
      <c r="AJ166" s="627"/>
      <c r="AK166" s="627"/>
      <c r="AL166" s="627"/>
      <c r="AM166" s="627"/>
      <c r="AN166" s="627"/>
      <c r="AO166" s="627"/>
      <c r="AP166" s="627"/>
      <c r="AQ166" s="627"/>
      <c r="AR166" s="627"/>
      <c r="AS166" s="627"/>
      <c r="AT166" s="627"/>
      <c r="AU166" s="627"/>
      <c r="AV166" s="627"/>
      <c r="AW166" s="627"/>
      <c r="AX166" s="627"/>
      <c r="AY166" s="613"/>
      <c r="AZ166" s="613"/>
      <c r="BA166" s="613" t="s">
        <v>12768</v>
      </c>
    </row>
    <row r="167" spans="1:53" s="333" customFormat="1" ht="24" hidden="1" customHeight="1" x14ac:dyDescent="0.2">
      <c r="A167" s="875"/>
      <c r="B167" s="306"/>
      <c r="C167" s="625" t="s">
        <v>3189</v>
      </c>
      <c r="D167" s="625" t="s">
        <v>12766</v>
      </c>
      <c r="E167" s="625" t="s">
        <v>12769</v>
      </c>
      <c r="F167" s="625" t="s">
        <v>3189</v>
      </c>
      <c r="G167" s="625" t="s">
        <v>12464</v>
      </c>
      <c r="H167" s="644"/>
      <c r="I167" s="625" t="s">
        <v>12465</v>
      </c>
      <c r="J167" s="626">
        <v>6400</v>
      </c>
      <c r="K167" s="626"/>
      <c r="L167" s="626"/>
      <c r="M167" s="625" t="s">
        <v>310</v>
      </c>
      <c r="N167" s="625" t="s">
        <v>310</v>
      </c>
      <c r="O167" s="626"/>
      <c r="P167" s="626"/>
      <c r="Q167" s="297">
        <v>6400</v>
      </c>
      <c r="R167" s="626"/>
      <c r="S167" s="626"/>
      <c r="T167" s="626"/>
      <c r="U167" s="626"/>
      <c r="V167" s="625">
        <v>2019</v>
      </c>
      <c r="W167" s="297"/>
      <c r="X167" s="297"/>
      <c r="Y167" s="297"/>
      <c r="Z167" s="297"/>
      <c r="AA167" s="297"/>
      <c r="AB167" s="297"/>
      <c r="AC167" s="297">
        <v>1100</v>
      </c>
      <c r="AD167" s="625"/>
      <c r="AE167" s="625"/>
      <c r="AF167" s="627"/>
      <c r="AG167" s="627"/>
      <c r="AH167" s="627"/>
      <c r="AI167" s="627"/>
      <c r="AJ167" s="627"/>
      <c r="AK167" s="627"/>
      <c r="AL167" s="627"/>
      <c r="AM167" s="627"/>
      <c r="AN167" s="627"/>
      <c r="AO167" s="627"/>
      <c r="AP167" s="627"/>
      <c r="AQ167" s="627"/>
      <c r="AR167" s="627"/>
      <c r="AS167" s="627"/>
      <c r="AT167" s="627"/>
      <c r="AU167" s="627"/>
      <c r="AV167" s="627"/>
      <c r="AW167" s="627"/>
      <c r="AX167" s="627"/>
      <c r="AY167" s="613"/>
      <c r="AZ167" s="613"/>
      <c r="BA167" s="613" t="s">
        <v>12770</v>
      </c>
    </row>
    <row r="168" spans="1:53" s="333" customFormat="1" ht="24" hidden="1" customHeight="1" x14ac:dyDescent="0.2">
      <c r="A168" s="875"/>
      <c r="B168" s="306"/>
      <c r="C168" s="625" t="s">
        <v>3189</v>
      </c>
      <c r="D168" s="625" t="s">
        <v>3324</v>
      </c>
      <c r="E168" s="625" t="s">
        <v>3325</v>
      </c>
      <c r="F168" s="625" t="s">
        <v>3189</v>
      </c>
      <c r="G168" s="625" t="s">
        <v>688</v>
      </c>
      <c r="H168" s="644"/>
      <c r="I168" s="625" t="s">
        <v>3189</v>
      </c>
      <c r="J168" s="626">
        <v>13500</v>
      </c>
      <c r="K168" s="626"/>
      <c r="L168" s="626"/>
      <c r="M168" s="625" t="s">
        <v>503</v>
      </c>
      <c r="N168" s="625" t="s">
        <v>503</v>
      </c>
      <c r="O168" s="626">
        <v>105</v>
      </c>
      <c r="P168" s="626">
        <v>94</v>
      </c>
      <c r="Q168" s="297">
        <v>13000</v>
      </c>
      <c r="R168" s="626"/>
      <c r="S168" s="626"/>
      <c r="T168" s="626"/>
      <c r="U168" s="626"/>
      <c r="V168" s="625">
        <v>2012</v>
      </c>
      <c r="W168" s="297"/>
      <c r="X168" s="297"/>
      <c r="Y168" s="297"/>
      <c r="Z168" s="297"/>
      <c r="AA168" s="297"/>
      <c r="AB168" s="297"/>
      <c r="AC168" s="297">
        <v>350</v>
      </c>
      <c r="AD168" s="625"/>
      <c r="AE168" s="625"/>
      <c r="AF168" s="627"/>
      <c r="AG168" s="627"/>
      <c r="AH168" s="627"/>
      <c r="AI168" s="627"/>
      <c r="AJ168" s="627"/>
      <c r="AK168" s="627"/>
      <c r="AL168" s="627"/>
      <c r="AM168" s="627"/>
      <c r="AN168" s="627"/>
      <c r="AO168" s="627"/>
      <c r="AP168" s="627"/>
      <c r="AQ168" s="627"/>
      <c r="AR168" s="627"/>
      <c r="AS168" s="627"/>
      <c r="AT168" s="627"/>
      <c r="AU168" s="627"/>
      <c r="AV168" s="627"/>
      <c r="AW168" s="627"/>
      <c r="AX168" s="627"/>
      <c r="AY168" s="613"/>
      <c r="AZ168" s="613"/>
      <c r="BA168" s="613" t="s">
        <v>3326</v>
      </c>
    </row>
    <row r="169" spans="1:53" s="333" customFormat="1" ht="24" hidden="1" customHeight="1" x14ac:dyDescent="0.2">
      <c r="A169" s="875"/>
      <c r="B169" s="306"/>
      <c r="C169" s="625" t="s">
        <v>3195</v>
      </c>
      <c r="D169" s="625" t="s">
        <v>12771</v>
      </c>
      <c r="E169" s="625" t="s">
        <v>11446</v>
      </c>
      <c r="F169" s="625" t="s">
        <v>3195</v>
      </c>
      <c r="G169" s="625" t="s">
        <v>688</v>
      </c>
      <c r="H169" s="644"/>
      <c r="I169" s="625" t="s">
        <v>3195</v>
      </c>
      <c r="J169" s="626">
        <v>9900</v>
      </c>
      <c r="K169" s="626"/>
      <c r="L169" s="626"/>
      <c r="M169" s="625" t="s">
        <v>310</v>
      </c>
      <c r="N169" s="625" t="s">
        <v>310</v>
      </c>
      <c r="O169" s="626">
        <v>98</v>
      </c>
      <c r="P169" s="626">
        <v>87</v>
      </c>
      <c r="Q169" s="297">
        <v>7718</v>
      </c>
      <c r="R169" s="626"/>
      <c r="S169" s="626"/>
      <c r="T169" s="626"/>
      <c r="U169" s="626"/>
      <c r="V169" s="625">
        <v>2018</v>
      </c>
      <c r="W169" s="297"/>
      <c r="X169" s="297"/>
      <c r="Y169" s="297"/>
      <c r="Z169" s="297"/>
      <c r="AA169" s="297"/>
      <c r="AB169" s="297"/>
      <c r="AC169" s="297">
        <v>1543</v>
      </c>
      <c r="AD169" s="625"/>
      <c r="AE169" s="625"/>
      <c r="AF169" s="627"/>
      <c r="AG169" s="627"/>
      <c r="AH169" s="627"/>
      <c r="AI169" s="627"/>
      <c r="AJ169" s="627"/>
      <c r="AK169" s="627"/>
      <c r="AL169" s="627"/>
      <c r="AM169" s="627"/>
      <c r="AN169" s="627"/>
      <c r="AO169" s="627"/>
      <c r="AP169" s="627"/>
      <c r="AQ169" s="627"/>
      <c r="AR169" s="627"/>
      <c r="AS169" s="627"/>
      <c r="AT169" s="627"/>
      <c r="AU169" s="627"/>
      <c r="AV169" s="627"/>
      <c r="AW169" s="627"/>
      <c r="AX169" s="627"/>
      <c r="AY169" s="613"/>
      <c r="AZ169" s="613"/>
      <c r="BA169" s="613"/>
    </row>
    <row r="170" spans="1:53" s="333" customFormat="1" ht="24" hidden="1" customHeight="1" x14ac:dyDescent="0.2">
      <c r="A170" s="875"/>
      <c r="B170" s="306"/>
      <c r="C170" s="625" t="s">
        <v>3219</v>
      </c>
      <c r="D170" s="625" t="s">
        <v>12772</v>
      </c>
      <c r="E170" s="625" t="s">
        <v>1941</v>
      </c>
      <c r="F170" s="625" t="s">
        <v>3219</v>
      </c>
      <c r="G170" s="625" t="s">
        <v>12773</v>
      </c>
      <c r="H170" s="644"/>
      <c r="I170" s="625" t="s">
        <v>325</v>
      </c>
      <c r="J170" s="626">
        <v>20205</v>
      </c>
      <c r="K170" s="626"/>
      <c r="L170" s="626"/>
      <c r="M170" s="625" t="s">
        <v>310</v>
      </c>
      <c r="N170" s="625" t="s">
        <v>310</v>
      </c>
      <c r="O170" s="626">
        <v>90</v>
      </c>
      <c r="P170" s="626">
        <v>85</v>
      </c>
      <c r="Q170" s="297">
        <v>9505</v>
      </c>
      <c r="R170" s="626"/>
      <c r="S170" s="626"/>
      <c r="T170" s="626"/>
      <c r="U170" s="626"/>
      <c r="V170" s="625">
        <v>2014</v>
      </c>
      <c r="W170" s="297"/>
      <c r="X170" s="297"/>
      <c r="Y170" s="297"/>
      <c r="Z170" s="297"/>
      <c r="AA170" s="297"/>
      <c r="AB170" s="297"/>
      <c r="AC170" s="297">
        <v>854</v>
      </c>
      <c r="AD170" s="625"/>
      <c r="AE170" s="625"/>
      <c r="AF170" s="627"/>
      <c r="AG170" s="627"/>
      <c r="AH170" s="627"/>
      <c r="AI170" s="627"/>
      <c r="AJ170" s="627"/>
      <c r="AK170" s="627"/>
      <c r="AL170" s="627"/>
      <c r="AM170" s="627"/>
      <c r="AN170" s="627"/>
      <c r="AO170" s="627"/>
      <c r="AP170" s="627"/>
      <c r="AQ170" s="627"/>
      <c r="AR170" s="627"/>
      <c r="AS170" s="627"/>
      <c r="AT170" s="627"/>
      <c r="AU170" s="627"/>
      <c r="AV170" s="627"/>
      <c r="AW170" s="627"/>
      <c r="AX170" s="627"/>
      <c r="AY170" s="613"/>
      <c r="AZ170" s="613"/>
      <c r="BA170" s="613"/>
    </row>
    <row r="171" spans="1:53" s="333" customFormat="1" ht="24" hidden="1" customHeight="1" x14ac:dyDescent="0.2">
      <c r="A171" s="875"/>
      <c r="B171" s="306"/>
      <c r="C171" s="625" t="s">
        <v>3219</v>
      </c>
      <c r="D171" s="625" t="s">
        <v>12684</v>
      </c>
      <c r="E171" s="625" t="s">
        <v>12774</v>
      </c>
      <c r="F171" s="625" t="s">
        <v>3219</v>
      </c>
      <c r="G171" s="625" t="s">
        <v>12773</v>
      </c>
      <c r="H171" s="644"/>
      <c r="I171" s="625" t="s">
        <v>325</v>
      </c>
      <c r="J171" s="626">
        <v>15210</v>
      </c>
      <c r="K171" s="626"/>
      <c r="L171" s="626"/>
      <c r="M171" s="625" t="s">
        <v>310</v>
      </c>
      <c r="N171" s="625" t="s">
        <v>310</v>
      </c>
      <c r="O171" s="626">
        <v>106</v>
      </c>
      <c r="P171" s="626">
        <v>95</v>
      </c>
      <c r="Q171" s="297">
        <v>11119</v>
      </c>
      <c r="R171" s="626"/>
      <c r="S171" s="626"/>
      <c r="T171" s="626"/>
      <c r="U171" s="626"/>
      <c r="V171" s="625">
        <v>2018</v>
      </c>
      <c r="W171" s="297"/>
      <c r="X171" s="297"/>
      <c r="Y171" s="297"/>
      <c r="Z171" s="297"/>
      <c r="AA171" s="297"/>
      <c r="AB171" s="297"/>
      <c r="AC171" s="297">
        <v>1000</v>
      </c>
      <c r="AD171" s="625"/>
      <c r="AE171" s="625"/>
      <c r="AF171" s="627"/>
      <c r="AG171" s="627"/>
      <c r="AH171" s="627"/>
      <c r="AI171" s="627"/>
      <c r="AJ171" s="627"/>
      <c r="AK171" s="627"/>
      <c r="AL171" s="627"/>
      <c r="AM171" s="627"/>
      <c r="AN171" s="627"/>
      <c r="AO171" s="627"/>
      <c r="AP171" s="627"/>
      <c r="AQ171" s="627"/>
      <c r="AR171" s="627"/>
      <c r="AS171" s="627"/>
      <c r="AT171" s="627"/>
      <c r="AU171" s="627"/>
      <c r="AV171" s="627"/>
      <c r="AW171" s="627"/>
      <c r="AX171" s="627"/>
      <c r="AY171" s="613"/>
      <c r="AZ171" s="613"/>
      <c r="BA171" s="613"/>
    </row>
    <row r="172" spans="1:53" s="333" customFormat="1" ht="24" hidden="1" customHeight="1" x14ac:dyDescent="0.2">
      <c r="A172" s="875"/>
      <c r="B172" s="306"/>
      <c r="C172" s="625" t="s">
        <v>15661</v>
      </c>
      <c r="D172" s="613" t="s">
        <v>12775</v>
      </c>
      <c r="E172" s="680" t="s">
        <v>3328</v>
      </c>
      <c r="F172" s="613" t="s">
        <v>3223</v>
      </c>
      <c r="G172" s="613"/>
      <c r="H172" s="613"/>
      <c r="I172" s="613" t="s">
        <v>3329</v>
      </c>
      <c r="J172" s="614">
        <v>17000</v>
      </c>
      <c r="K172" s="614">
        <v>97</v>
      </c>
      <c r="L172" s="614">
        <v>97</v>
      </c>
      <c r="M172" s="613" t="s">
        <v>310</v>
      </c>
      <c r="N172" s="613" t="s">
        <v>310</v>
      </c>
      <c r="O172" s="614">
        <v>105</v>
      </c>
      <c r="P172" s="614">
        <v>95</v>
      </c>
      <c r="Q172" s="443">
        <v>10000</v>
      </c>
      <c r="R172" s="614">
        <v>30</v>
      </c>
      <c r="S172" s="614">
        <v>30</v>
      </c>
      <c r="T172" s="613"/>
      <c r="U172" s="613"/>
      <c r="V172" s="613">
        <v>2014</v>
      </c>
      <c r="W172" s="376"/>
      <c r="X172" s="376"/>
      <c r="Y172" s="376"/>
      <c r="Z172" s="376"/>
      <c r="AA172" s="376"/>
      <c r="AB172" s="376"/>
      <c r="AC172" s="443">
        <v>2100</v>
      </c>
      <c r="AD172" s="625"/>
      <c r="AE172" s="625"/>
      <c r="AF172" s="627"/>
      <c r="AG172" s="627"/>
      <c r="AH172" s="627"/>
      <c r="AI172" s="627"/>
      <c r="AJ172" s="627"/>
      <c r="AK172" s="627"/>
      <c r="AL172" s="627"/>
      <c r="AM172" s="627"/>
      <c r="AN172" s="627"/>
      <c r="AO172" s="627"/>
      <c r="AP172" s="627"/>
      <c r="AQ172" s="627"/>
      <c r="AR172" s="627"/>
      <c r="AS172" s="627"/>
      <c r="AT172" s="627"/>
      <c r="AU172" s="627"/>
      <c r="AV172" s="627"/>
      <c r="AW172" s="627"/>
      <c r="AX172" s="627"/>
      <c r="AY172" s="613"/>
      <c r="AZ172" s="613"/>
      <c r="BA172" s="613"/>
    </row>
    <row r="173" spans="1:53" s="333" customFormat="1" ht="24" hidden="1" customHeight="1" x14ac:dyDescent="0.2">
      <c r="A173" s="875"/>
      <c r="B173" s="306"/>
      <c r="C173" s="613" t="s">
        <v>3223</v>
      </c>
      <c r="D173" s="613"/>
      <c r="E173" s="680" t="s">
        <v>15686</v>
      </c>
      <c r="F173" s="613" t="s">
        <v>3223</v>
      </c>
      <c r="G173" s="613"/>
      <c r="H173" s="613"/>
      <c r="I173" s="613" t="s">
        <v>15687</v>
      </c>
      <c r="J173" s="614">
        <v>138075</v>
      </c>
      <c r="K173" s="614">
        <v>1023</v>
      </c>
      <c r="L173" s="614">
        <v>1420</v>
      </c>
      <c r="M173" s="613" t="s">
        <v>2195</v>
      </c>
      <c r="N173" s="613" t="s">
        <v>2195</v>
      </c>
      <c r="O173" s="614">
        <v>110</v>
      </c>
      <c r="P173" s="614">
        <v>97</v>
      </c>
      <c r="Q173" s="443"/>
      <c r="R173" s="614" t="s">
        <v>15688</v>
      </c>
      <c r="S173" s="614"/>
      <c r="T173" s="613"/>
      <c r="U173" s="613"/>
      <c r="V173" s="613">
        <v>2017</v>
      </c>
      <c r="W173" s="376"/>
      <c r="X173" s="376"/>
      <c r="Y173" s="376"/>
      <c r="Z173" s="376"/>
      <c r="AA173" s="376"/>
      <c r="AB173" s="376"/>
      <c r="AC173" s="443">
        <v>4600</v>
      </c>
      <c r="AD173" s="613"/>
      <c r="AE173" s="613"/>
      <c r="AF173" s="613"/>
      <c r="AG173" s="613"/>
      <c r="AH173" s="613"/>
      <c r="AI173" s="613"/>
      <c r="AJ173" s="613"/>
      <c r="AK173" s="613"/>
      <c r="AL173" s="613"/>
      <c r="AM173" s="613"/>
      <c r="AN173" s="613"/>
      <c r="AO173" s="613"/>
      <c r="AP173" s="613"/>
      <c r="AQ173" s="613"/>
      <c r="AR173" s="613"/>
      <c r="AS173" s="613"/>
      <c r="AT173" s="613"/>
      <c r="AU173" s="613"/>
      <c r="AV173" s="613"/>
      <c r="AW173" s="613"/>
      <c r="AX173" s="613"/>
      <c r="AY173" s="613"/>
      <c r="AZ173" s="613"/>
      <c r="BA173" s="614" t="s">
        <v>15689</v>
      </c>
    </row>
    <row r="174" spans="1:53" s="1091" customFormat="1" ht="24" hidden="1" customHeight="1" x14ac:dyDescent="0.2">
      <c r="A174" s="908"/>
      <c r="B174" s="998" t="s">
        <v>57</v>
      </c>
      <c r="C174" s="897" t="s">
        <v>1005</v>
      </c>
      <c r="D174" s="666"/>
      <c r="E174" s="676">
        <f>COUNTA(E175:E205)</f>
        <v>25</v>
      </c>
      <c r="F174" s="666"/>
      <c r="G174" s="666"/>
      <c r="H174" s="666"/>
      <c r="I174" s="666"/>
      <c r="J174" s="665">
        <f>SUM(J175:J205)</f>
        <v>738142</v>
      </c>
      <c r="K174" s="665">
        <f>SUM(K175:K205)</f>
        <v>7813.14</v>
      </c>
      <c r="L174" s="665">
        <f>SUM(L175:L205)</f>
        <v>12303.14</v>
      </c>
      <c r="M174" s="665"/>
      <c r="N174" s="665"/>
      <c r="O174" s="665"/>
      <c r="P174" s="665"/>
      <c r="Q174" s="665"/>
      <c r="R174" s="665"/>
      <c r="S174" s="665"/>
      <c r="T174" s="665"/>
      <c r="U174" s="665"/>
      <c r="V174" s="665"/>
      <c r="W174" s="665"/>
      <c r="X174" s="665"/>
      <c r="Y174" s="665"/>
      <c r="Z174" s="665"/>
      <c r="AA174" s="665"/>
      <c r="AB174" s="665"/>
      <c r="AC174" s="665"/>
      <c r="AD174" s="650"/>
      <c r="AE174" s="650"/>
      <c r="AF174" s="666"/>
      <c r="AG174" s="666"/>
      <c r="AH174" s="666"/>
      <c r="AI174" s="666"/>
      <c r="AJ174" s="666"/>
      <c r="AK174" s="813"/>
      <c r="AL174" s="813"/>
      <c r="AM174" s="666"/>
      <c r="AN174" s="666"/>
      <c r="AO174" s="666"/>
      <c r="AP174" s="666"/>
      <c r="AQ174" s="666"/>
      <c r="AR174" s="666"/>
      <c r="AS174" s="666"/>
      <c r="AT174" s="666"/>
      <c r="AU174" s="666"/>
      <c r="AV174" s="666"/>
      <c r="AW174" s="666"/>
      <c r="AX174" s="666"/>
      <c r="AY174" s="666"/>
      <c r="AZ174" s="666"/>
      <c r="BA174" s="813"/>
    </row>
    <row r="175" spans="1:53" ht="24" hidden="1" customHeight="1" x14ac:dyDescent="0.15">
      <c r="A175" s="875"/>
      <c r="B175" s="158"/>
      <c r="C175" s="627" t="s">
        <v>690</v>
      </c>
      <c r="D175" s="627"/>
      <c r="E175" s="645" t="s">
        <v>19592</v>
      </c>
      <c r="F175" s="627" t="s">
        <v>690</v>
      </c>
      <c r="G175" s="627" t="s">
        <v>693</v>
      </c>
      <c r="H175" s="627"/>
      <c r="I175" s="627" t="s">
        <v>4449</v>
      </c>
      <c r="J175" s="626">
        <v>22717</v>
      </c>
      <c r="K175" s="626">
        <v>5970</v>
      </c>
      <c r="L175" s="626">
        <v>9994</v>
      </c>
      <c r="M175" s="627" t="s">
        <v>154</v>
      </c>
      <c r="N175" s="613" t="s">
        <v>154</v>
      </c>
      <c r="O175" s="614">
        <v>118.2</v>
      </c>
      <c r="P175" s="614">
        <v>96</v>
      </c>
      <c r="Q175" s="443">
        <v>13356</v>
      </c>
      <c r="R175" s="626">
        <v>8160</v>
      </c>
      <c r="S175" s="626">
        <v>8160</v>
      </c>
      <c r="T175" s="627"/>
      <c r="U175" s="627"/>
      <c r="V175" s="625">
        <v>2004</v>
      </c>
      <c r="W175" s="604"/>
      <c r="X175" s="604"/>
      <c r="Y175" s="604"/>
      <c r="Z175" s="604"/>
      <c r="AA175" s="604"/>
      <c r="AB175" s="604"/>
      <c r="AC175" s="297">
        <v>17104</v>
      </c>
      <c r="AD175" s="625"/>
      <c r="AE175" s="625"/>
      <c r="AF175" s="627"/>
      <c r="AG175" s="627"/>
      <c r="AH175" s="627"/>
      <c r="AI175" s="627"/>
      <c r="AJ175" s="627"/>
      <c r="AK175" s="613"/>
      <c r="AL175" s="613"/>
      <c r="AM175" s="627"/>
      <c r="AN175" s="627"/>
      <c r="AO175" s="627"/>
      <c r="AP175" s="627"/>
      <c r="AQ175" s="627"/>
      <c r="AR175" s="627"/>
      <c r="AS175" s="627"/>
      <c r="AT175" s="627"/>
      <c r="AU175" s="627"/>
      <c r="AV175" s="627"/>
      <c r="AW175" s="627"/>
      <c r="AX175" s="627"/>
      <c r="AY175" s="627"/>
      <c r="AZ175" s="627"/>
      <c r="BA175" s="613"/>
    </row>
    <row r="176" spans="1:53" ht="24" hidden="1" customHeight="1" x14ac:dyDescent="0.15">
      <c r="A176" s="875"/>
      <c r="B176" s="158"/>
      <c r="C176" s="627" t="s">
        <v>690</v>
      </c>
      <c r="D176" s="627"/>
      <c r="E176" s="645" t="s">
        <v>12349</v>
      </c>
      <c r="F176" s="627" t="s">
        <v>690</v>
      </c>
      <c r="G176" s="627" t="s">
        <v>693</v>
      </c>
      <c r="H176" s="627"/>
      <c r="I176" s="627" t="s">
        <v>4449</v>
      </c>
      <c r="J176" s="626">
        <v>123086</v>
      </c>
      <c r="K176" s="626"/>
      <c r="L176" s="626"/>
      <c r="M176" s="627" t="s">
        <v>330</v>
      </c>
      <c r="N176" s="613" t="s">
        <v>330</v>
      </c>
      <c r="O176" s="614">
        <v>120</v>
      </c>
      <c r="P176" s="614">
        <v>92</v>
      </c>
      <c r="Q176" s="443">
        <v>27000</v>
      </c>
      <c r="R176" s="626"/>
      <c r="S176" s="626"/>
      <c r="T176" s="627"/>
      <c r="U176" s="627"/>
      <c r="V176" s="625">
        <v>2014</v>
      </c>
      <c r="W176" s="604"/>
      <c r="X176" s="604"/>
      <c r="Y176" s="604"/>
      <c r="Z176" s="604"/>
      <c r="AA176" s="604"/>
      <c r="AB176" s="604"/>
      <c r="AC176" s="297">
        <v>798</v>
      </c>
      <c r="AD176" s="625"/>
      <c r="AE176" s="625"/>
      <c r="AF176" s="627"/>
      <c r="AG176" s="627"/>
      <c r="AH176" s="627"/>
      <c r="AI176" s="627"/>
      <c r="AJ176" s="627"/>
      <c r="AK176" s="613"/>
      <c r="AL176" s="613"/>
      <c r="AM176" s="627"/>
      <c r="AN176" s="627"/>
      <c r="AO176" s="627"/>
      <c r="AP176" s="627"/>
      <c r="AQ176" s="627"/>
      <c r="AR176" s="627"/>
      <c r="AS176" s="627"/>
      <c r="AT176" s="627"/>
      <c r="AU176" s="627"/>
      <c r="AV176" s="627"/>
      <c r="AW176" s="627"/>
      <c r="AX176" s="627"/>
      <c r="AY176" s="627"/>
      <c r="AZ176" s="627"/>
      <c r="BA176" s="613"/>
    </row>
    <row r="177" spans="1:53" s="333" customFormat="1" ht="24" hidden="1" customHeight="1" x14ac:dyDescent="0.2">
      <c r="A177" s="875"/>
      <c r="B177" s="158"/>
      <c r="C177" s="1837" t="s">
        <v>695</v>
      </c>
      <c r="D177" s="815"/>
      <c r="E177" s="1840" t="s">
        <v>11366</v>
      </c>
      <c r="F177" s="1837" t="s">
        <v>695</v>
      </c>
      <c r="G177" s="815"/>
      <c r="H177" s="815"/>
      <c r="I177" s="1837" t="s">
        <v>695</v>
      </c>
      <c r="J177" s="626">
        <v>11911</v>
      </c>
      <c r="K177" s="940"/>
      <c r="L177" s="940"/>
      <c r="M177" s="769" t="s">
        <v>2195</v>
      </c>
      <c r="N177" s="769" t="s">
        <v>2195</v>
      </c>
      <c r="O177" s="626">
        <v>116</v>
      </c>
      <c r="P177" s="626">
        <v>91.73</v>
      </c>
      <c r="Q177" s="626">
        <v>11911</v>
      </c>
      <c r="R177" s="626">
        <v>100</v>
      </c>
      <c r="S177" s="626">
        <v>100</v>
      </c>
      <c r="T177" s="769"/>
      <c r="U177" s="769"/>
      <c r="V177" s="625">
        <v>2015</v>
      </c>
      <c r="W177" s="626"/>
      <c r="X177" s="626"/>
      <c r="Y177" s="626"/>
      <c r="Z177" s="626"/>
      <c r="AA177" s="626"/>
      <c r="AB177" s="626"/>
      <c r="AC177" s="626">
        <v>4007</v>
      </c>
      <c r="AD177" s="769"/>
      <c r="AE177" s="769"/>
      <c r="AF177" s="769"/>
      <c r="AG177" s="769"/>
      <c r="AH177" s="769"/>
      <c r="AI177" s="769"/>
      <c r="AJ177" s="769"/>
      <c r="AK177" s="769"/>
      <c r="AL177" s="769"/>
      <c r="AM177" s="769"/>
      <c r="AN177" s="769"/>
      <c r="AO177" s="769"/>
      <c r="AP177" s="769"/>
      <c r="AQ177" s="769"/>
      <c r="AR177" s="769"/>
      <c r="AS177" s="769"/>
      <c r="AT177" s="769"/>
      <c r="AU177" s="769"/>
      <c r="AV177" s="769"/>
      <c r="AW177" s="769"/>
      <c r="AX177" s="769"/>
      <c r="AY177" s="769"/>
      <c r="AZ177" s="769"/>
      <c r="BA177" s="1837"/>
    </row>
    <row r="178" spans="1:53" s="333" customFormat="1" ht="24" hidden="1" customHeight="1" x14ac:dyDescent="0.2">
      <c r="A178" s="875"/>
      <c r="B178" s="158"/>
      <c r="C178" s="1838"/>
      <c r="D178" s="815"/>
      <c r="E178" s="1841"/>
      <c r="F178" s="1843"/>
      <c r="G178" s="815"/>
      <c r="H178" s="815"/>
      <c r="I178" s="1843"/>
      <c r="J178" s="626">
        <v>12995</v>
      </c>
      <c r="K178" s="940"/>
      <c r="L178" s="940"/>
      <c r="M178" s="769" t="s">
        <v>2219</v>
      </c>
      <c r="N178" s="769" t="s">
        <v>2219</v>
      </c>
      <c r="O178" s="626">
        <v>122.5</v>
      </c>
      <c r="P178" s="626">
        <v>99.5</v>
      </c>
      <c r="Q178" s="626">
        <v>12995</v>
      </c>
      <c r="R178" s="626"/>
      <c r="S178" s="626"/>
      <c r="T178" s="769"/>
      <c r="U178" s="769"/>
      <c r="V178" s="625">
        <v>2016</v>
      </c>
      <c r="W178" s="626"/>
      <c r="X178" s="626"/>
      <c r="Y178" s="626"/>
      <c r="Z178" s="626"/>
      <c r="AA178" s="626"/>
      <c r="AB178" s="626"/>
      <c r="AC178" s="1849">
        <v>1800</v>
      </c>
      <c r="AD178" s="769"/>
      <c r="AE178" s="769"/>
      <c r="AF178" s="769"/>
      <c r="AG178" s="769"/>
      <c r="AH178" s="769"/>
      <c r="AI178" s="769"/>
      <c r="AJ178" s="769"/>
      <c r="AK178" s="769"/>
      <c r="AL178" s="769"/>
      <c r="AM178" s="769"/>
      <c r="AN178" s="769"/>
      <c r="AO178" s="769"/>
      <c r="AP178" s="769"/>
      <c r="AQ178" s="769"/>
      <c r="AR178" s="769"/>
      <c r="AS178" s="769"/>
      <c r="AT178" s="769"/>
      <c r="AU178" s="769"/>
      <c r="AV178" s="769"/>
      <c r="AW178" s="769"/>
      <c r="AX178" s="769"/>
      <c r="AY178" s="769"/>
      <c r="AZ178" s="769"/>
      <c r="BA178" s="1838"/>
    </row>
    <row r="179" spans="1:53" s="333" customFormat="1" ht="24" hidden="1" customHeight="1" x14ac:dyDescent="0.2">
      <c r="A179" s="875"/>
      <c r="B179" s="158"/>
      <c r="C179" s="1838"/>
      <c r="D179" s="815"/>
      <c r="E179" s="1841"/>
      <c r="F179" s="1843"/>
      <c r="G179" s="815"/>
      <c r="H179" s="815"/>
      <c r="I179" s="1843"/>
      <c r="J179" s="626">
        <v>4691</v>
      </c>
      <c r="K179" s="940"/>
      <c r="L179" s="940"/>
      <c r="M179" s="769" t="s">
        <v>2219</v>
      </c>
      <c r="N179" s="769" t="s">
        <v>2219</v>
      </c>
      <c r="O179" s="626">
        <v>68.58</v>
      </c>
      <c r="P179" s="626">
        <v>68.58</v>
      </c>
      <c r="Q179" s="626">
        <v>4691</v>
      </c>
      <c r="R179" s="626">
        <v>100</v>
      </c>
      <c r="S179" s="626">
        <v>100</v>
      </c>
      <c r="T179" s="769"/>
      <c r="U179" s="769"/>
      <c r="V179" s="625">
        <v>2016</v>
      </c>
      <c r="W179" s="626"/>
      <c r="X179" s="626"/>
      <c r="Y179" s="626"/>
      <c r="Z179" s="626"/>
      <c r="AA179" s="626"/>
      <c r="AB179" s="626"/>
      <c r="AC179" s="1850"/>
      <c r="AD179" s="769"/>
      <c r="AE179" s="769"/>
      <c r="AF179" s="769"/>
      <c r="AG179" s="769"/>
      <c r="AH179" s="769"/>
      <c r="AI179" s="769"/>
      <c r="AJ179" s="769"/>
      <c r="AK179" s="769"/>
      <c r="AL179" s="769"/>
      <c r="AM179" s="769"/>
      <c r="AN179" s="769"/>
      <c r="AO179" s="769"/>
      <c r="AP179" s="769"/>
      <c r="AQ179" s="769"/>
      <c r="AR179" s="769"/>
      <c r="AS179" s="769"/>
      <c r="AT179" s="769"/>
      <c r="AU179" s="769"/>
      <c r="AV179" s="769"/>
      <c r="AW179" s="769"/>
      <c r="AX179" s="769"/>
      <c r="AY179" s="769"/>
      <c r="AZ179" s="769"/>
      <c r="BA179" s="1839"/>
    </row>
    <row r="180" spans="1:53" s="333" customFormat="1" ht="24" hidden="1" customHeight="1" x14ac:dyDescent="0.2">
      <c r="A180" s="875"/>
      <c r="B180" s="158"/>
      <c r="C180" s="1838"/>
      <c r="D180" s="815"/>
      <c r="E180" s="1841"/>
      <c r="F180" s="1843"/>
      <c r="G180" s="815"/>
      <c r="H180" s="815"/>
      <c r="I180" s="1843"/>
      <c r="J180" s="614">
        <v>4000</v>
      </c>
      <c r="K180" s="940"/>
      <c r="L180" s="940"/>
      <c r="M180" s="769" t="s">
        <v>2195</v>
      </c>
      <c r="N180" s="769" t="s">
        <v>2195</v>
      </c>
      <c r="O180" s="614">
        <v>61</v>
      </c>
      <c r="P180" s="614">
        <v>25</v>
      </c>
      <c r="Q180" s="614">
        <v>4000</v>
      </c>
      <c r="R180" s="614">
        <v>60</v>
      </c>
      <c r="S180" s="614">
        <v>60</v>
      </c>
      <c r="T180" s="769"/>
      <c r="U180" s="769"/>
      <c r="V180" s="613">
        <v>2018</v>
      </c>
      <c r="W180" s="614">
        <v>2000</v>
      </c>
      <c r="X180" s="626"/>
      <c r="Y180" s="626"/>
      <c r="Z180" s="626"/>
      <c r="AA180" s="626"/>
      <c r="AB180" s="626"/>
      <c r="AC180" s="614">
        <v>2000</v>
      </c>
      <c r="AD180" s="769"/>
      <c r="AE180" s="769"/>
      <c r="AF180" s="769"/>
      <c r="AG180" s="769"/>
      <c r="AH180" s="769"/>
      <c r="AI180" s="769"/>
      <c r="AJ180" s="769"/>
      <c r="AK180" s="769"/>
      <c r="AL180" s="769"/>
      <c r="AM180" s="769"/>
      <c r="AN180" s="769"/>
      <c r="AO180" s="769"/>
      <c r="AP180" s="769"/>
      <c r="AQ180" s="769"/>
      <c r="AR180" s="769"/>
      <c r="AS180" s="769"/>
      <c r="AT180" s="769"/>
      <c r="AU180" s="769"/>
      <c r="AV180" s="769"/>
      <c r="AW180" s="769"/>
      <c r="AX180" s="769"/>
      <c r="AY180" s="769"/>
      <c r="AZ180" s="769"/>
      <c r="BA180" s="382"/>
    </row>
    <row r="181" spans="1:53" s="333" customFormat="1" ht="24" hidden="1" customHeight="1" x14ac:dyDescent="0.2">
      <c r="A181" s="875"/>
      <c r="B181" s="158"/>
      <c r="C181" s="1839"/>
      <c r="D181" s="815"/>
      <c r="E181" s="1842"/>
      <c r="F181" s="1842"/>
      <c r="G181" s="815"/>
      <c r="H181" s="815"/>
      <c r="I181" s="1842"/>
      <c r="J181" s="626">
        <v>13169</v>
      </c>
      <c r="K181" s="940"/>
      <c r="L181" s="940"/>
      <c r="M181" s="769" t="s">
        <v>2195</v>
      </c>
      <c r="N181" s="769" t="s">
        <v>2195</v>
      </c>
      <c r="O181" s="626">
        <v>122</v>
      </c>
      <c r="P181" s="626">
        <v>27</v>
      </c>
      <c r="Q181" s="626">
        <v>13169</v>
      </c>
      <c r="R181" s="626">
        <v>100</v>
      </c>
      <c r="S181" s="626">
        <v>100</v>
      </c>
      <c r="T181" s="769"/>
      <c r="U181" s="769"/>
      <c r="V181" s="625">
        <v>2018</v>
      </c>
      <c r="W181" s="626"/>
      <c r="X181" s="626"/>
      <c r="Y181" s="626"/>
      <c r="Z181" s="626"/>
      <c r="AA181" s="626"/>
      <c r="AB181" s="626"/>
      <c r="AC181" s="297">
        <v>3334</v>
      </c>
      <c r="AD181" s="769"/>
      <c r="AE181" s="769"/>
      <c r="AF181" s="769"/>
      <c r="AG181" s="769"/>
      <c r="AH181" s="769"/>
      <c r="AI181" s="769"/>
      <c r="AJ181" s="769"/>
      <c r="AK181" s="769"/>
      <c r="AL181" s="769"/>
      <c r="AM181" s="769"/>
      <c r="AN181" s="769"/>
      <c r="AO181" s="769"/>
      <c r="AP181" s="769"/>
      <c r="AQ181" s="769"/>
      <c r="AR181" s="769"/>
      <c r="AS181" s="769"/>
      <c r="AT181" s="769"/>
      <c r="AU181" s="769"/>
      <c r="AV181" s="769"/>
      <c r="AW181" s="769"/>
      <c r="AX181" s="769"/>
      <c r="AY181" s="769"/>
      <c r="AZ181" s="769"/>
      <c r="BA181" s="382"/>
    </row>
    <row r="182" spans="1:53" s="333" customFormat="1" ht="24" hidden="1" customHeight="1" x14ac:dyDescent="0.2">
      <c r="A182" s="875"/>
      <c r="B182" s="158"/>
      <c r="C182" s="769" t="s">
        <v>16015</v>
      </c>
      <c r="D182" s="815"/>
      <c r="E182" s="645" t="s">
        <v>16037</v>
      </c>
      <c r="F182" s="769" t="s">
        <v>16015</v>
      </c>
      <c r="G182" s="815"/>
      <c r="H182" s="815"/>
      <c r="I182" s="613" t="s">
        <v>16015</v>
      </c>
      <c r="J182" s="626">
        <v>8000</v>
      </c>
      <c r="K182" s="626">
        <v>0</v>
      </c>
      <c r="L182" s="626">
        <v>0</v>
      </c>
      <c r="M182" s="769" t="s">
        <v>2195</v>
      </c>
      <c r="N182" s="769" t="s">
        <v>2195</v>
      </c>
      <c r="O182" s="626"/>
      <c r="P182" s="626"/>
      <c r="Q182" s="626">
        <v>5621</v>
      </c>
      <c r="R182" s="626">
        <v>0</v>
      </c>
      <c r="S182" s="626">
        <v>0</v>
      </c>
      <c r="T182" s="769"/>
      <c r="U182" s="769"/>
      <c r="V182" s="625">
        <v>2021</v>
      </c>
      <c r="W182" s="626"/>
      <c r="X182" s="626"/>
      <c r="Y182" s="626"/>
      <c r="Z182" s="626"/>
      <c r="AA182" s="626"/>
      <c r="AB182" s="626"/>
      <c r="AC182" s="626">
        <v>1800</v>
      </c>
      <c r="AD182" s="769"/>
      <c r="AE182" s="769"/>
      <c r="AF182" s="769"/>
      <c r="AG182" s="769"/>
      <c r="AH182" s="769"/>
      <c r="AI182" s="769"/>
      <c r="AJ182" s="769"/>
      <c r="AK182" s="769"/>
      <c r="AL182" s="769"/>
      <c r="AM182" s="769"/>
      <c r="AN182" s="769"/>
      <c r="AO182" s="769"/>
      <c r="AP182" s="769"/>
      <c r="AQ182" s="769"/>
      <c r="AR182" s="769"/>
      <c r="AS182" s="769"/>
      <c r="AT182" s="769"/>
      <c r="AU182" s="769"/>
      <c r="AV182" s="769"/>
      <c r="AW182" s="769"/>
      <c r="AX182" s="769"/>
      <c r="AY182" s="769"/>
      <c r="AZ182" s="769"/>
      <c r="BA182" s="382"/>
    </row>
    <row r="183" spans="1:53" s="333" customFormat="1" ht="24" hidden="1" customHeight="1" x14ac:dyDescent="0.2">
      <c r="A183" s="875"/>
      <c r="B183" s="158"/>
      <c r="C183" s="769" t="s">
        <v>1628</v>
      </c>
      <c r="D183" s="769" t="s">
        <v>1937</v>
      </c>
      <c r="E183" s="645" t="s">
        <v>12350</v>
      </c>
      <c r="F183" s="769" t="s">
        <v>1628</v>
      </c>
      <c r="G183" s="769" t="s">
        <v>92</v>
      </c>
      <c r="H183" s="863" t="s">
        <v>698</v>
      </c>
      <c r="I183" s="613" t="s">
        <v>16011</v>
      </c>
      <c r="J183" s="626">
        <v>10040</v>
      </c>
      <c r="K183" s="626">
        <v>0</v>
      </c>
      <c r="L183" s="626">
        <v>0</v>
      </c>
      <c r="M183" s="769" t="s">
        <v>310</v>
      </c>
      <c r="N183" s="769" t="s">
        <v>310</v>
      </c>
      <c r="O183" s="626">
        <v>122</v>
      </c>
      <c r="P183" s="626">
        <v>98</v>
      </c>
      <c r="Q183" s="626">
        <v>10070</v>
      </c>
      <c r="R183" s="626">
        <v>0</v>
      </c>
      <c r="S183" s="626">
        <v>0</v>
      </c>
      <c r="T183" s="769" t="s">
        <v>185</v>
      </c>
      <c r="U183" s="769" t="s">
        <v>500</v>
      </c>
      <c r="V183" s="625">
        <v>2007</v>
      </c>
      <c r="W183" s="626" t="s">
        <v>1938</v>
      </c>
      <c r="X183" s="626" t="s">
        <v>417</v>
      </c>
      <c r="Y183" s="626" t="s">
        <v>1939</v>
      </c>
      <c r="Z183" s="626"/>
      <c r="AA183" s="626"/>
      <c r="AB183" s="626"/>
      <c r="AC183" s="626">
        <v>150</v>
      </c>
      <c r="AD183" s="626"/>
      <c r="AE183" s="626">
        <v>150</v>
      </c>
      <c r="AF183" s="769"/>
      <c r="AG183" s="769"/>
      <c r="AH183" s="769"/>
      <c r="AI183" s="769"/>
      <c r="AJ183" s="769"/>
      <c r="AK183" s="769"/>
      <c r="AL183" s="769"/>
      <c r="AM183" s="769"/>
      <c r="AN183" s="769"/>
      <c r="AO183" s="769"/>
      <c r="AP183" s="769"/>
      <c r="AQ183" s="769"/>
      <c r="AR183" s="769"/>
      <c r="AS183" s="769"/>
      <c r="AT183" s="769"/>
      <c r="AU183" s="769"/>
      <c r="AV183" s="769"/>
      <c r="AW183" s="769"/>
      <c r="AX183" s="769"/>
      <c r="AY183" s="769"/>
      <c r="AZ183" s="769"/>
      <c r="BA183" s="769"/>
    </row>
    <row r="184" spans="1:53" s="333" customFormat="1" ht="24" hidden="1" customHeight="1" x14ac:dyDescent="0.2">
      <c r="A184" s="875"/>
      <c r="B184" s="158"/>
      <c r="C184" s="1844" t="s">
        <v>11365</v>
      </c>
      <c r="D184" s="627"/>
      <c r="E184" s="1846" t="s">
        <v>11367</v>
      </c>
      <c r="F184" s="1847" t="s">
        <v>11365</v>
      </c>
      <c r="G184" s="627" t="s">
        <v>693</v>
      </c>
      <c r="H184" s="627"/>
      <c r="I184" s="1847" t="s">
        <v>11368</v>
      </c>
      <c r="J184" s="1848">
        <v>33150</v>
      </c>
      <c r="K184" s="1848">
        <v>532.14</v>
      </c>
      <c r="L184" s="1848">
        <v>532.14</v>
      </c>
      <c r="M184" s="627" t="s">
        <v>2195</v>
      </c>
      <c r="N184" s="613" t="s">
        <v>2195</v>
      </c>
      <c r="O184" s="614">
        <v>105</v>
      </c>
      <c r="P184" s="614">
        <v>38.44</v>
      </c>
      <c r="Q184" s="1835">
        <v>33150</v>
      </c>
      <c r="R184" s="1848"/>
      <c r="S184" s="1848"/>
      <c r="T184" s="627"/>
      <c r="U184" s="627"/>
      <c r="V184" s="625">
        <v>2009</v>
      </c>
      <c r="W184" s="627"/>
      <c r="X184" s="627"/>
      <c r="Y184" s="627"/>
      <c r="Z184" s="627"/>
      <c r="AA184" s="627"/>
      <c r="AB184" s="627"/>
      <c r="AC184" s="626">
        <v>100</v>
      </c>
      <c r="AD184" s="625"/>
      <c r="AE184" s="625"/>
      <c r="AF184" s="627"/>
      <c r="AG184" s="627"/>
      <c r="AH184" s="627"/>
      <c r="AI184" s="627"/>
      <c r="AJ184" s="627"/>
      <c r="AK184" s="613"/>
      <c r="AL184" s="613"/>
      <c r="AM184" s="627"/>
      <c r="AN184" s="627"/>
      <c r="AO184" s="627"/>
      <c r="AP184" s="627"/>
      <c r="AQ184" s="627"/>
      <c r="AR184" s="627"/>
      <c r="AS184" s="627"/>
      <c r="AT184" s="627"/>
      <c r="AU184" s="627"/>
      <c r="AV184" s="627"/>
      <c r="AW184" s="627"/>
      <c r="AX184" s="627"/>
      <c r="AY184" s="627"/>
      <c r="AZ184" s="627"/>
      <c r="BA184" s="613"/>
    </row>
    <row r="185" spans="1:53" s="333" customFormat="1" ht="24" hidden="1" customHeight="1" x14ac:dyDescent="0.2">
      <c r="A185" s="875"/>
      <c r="B185" s="158"/>
      <c r="C185" s="1845"/>
      <c r="D185" s="627"/>
      <c r="E185" s="1846"/>
      <c r="F185" s="1847"/>
      <c r="G185" s="627" t="s">
        <v>693</v>
      </c>
      <c r="H185" s="627"/>
      <c r="I185" s="1847"/>
      <c r="J185" s="1848"/>
      <c r="K185" s="1848"/>
      <c r="L185" s="1848"/>
      <c r="M185" s="627" t="s">
        <v>2219</v>
      </c>
      <c r="N185" s="613" t="s">
        <v>2219</v>
      </c>
      <c r="O185" s="614">
        <v>80</v>
      </c>
      <c r="P185" s="614">
        <v>38</v>
      </c>
      <c r="Q185" s="1836"/>
      <c r="R185" s="1848"/>
      <c r="S185" s="1848"/>
      <c r="T185" s="627"/>
      <c r="U185" s="627"/>
      <c r="V185" s="625">
        <v>2014</v>
      </c>
      <c r="W185" s="604"/>
      <c r="X185" s="604"/>
      <c r="Y185" s="604"/>
      <c r="Z185" s="604"/>
      <c r="AA185" s="604"/>
      <c r="AB185" s="604"/>
      <c r="AC185" s="297">
        <v>510</v>
      </c>
      <c r="AD185" s="625"/>
      <c r="AE185" s="625"/>
      <c r="AF185" s="627"/>
      <c r="AG185" s="627"/>
      <c r="AH185" s="627"/>
      <c r="AI185" s="627"/>
      <c r="AJ185" s="627"/>
      <c r="AK185" s="613"/>
      <c r="AL185" s="613"/>
      <c r="AM185" s="627"/>
      <c r="AN185" s="627"/>
      <c r="AO185" s="627"/>
      <c r="AP185" s="627"/>
      <c r="AQ185" s="627"/>
      <c r="AR185" s="627"/>
      <c r="AS185" s="627"/>
      <c r="AT185" s="627"/>
      <c r="AU185" s="627"/>
      <c r="AV185" s="627"/>
      <c r="AW185" s="627"/>
      <c r="AX185" s="627"/>
      <c r="AY185" s="627"/>
      <c r="AZ185" s="627"/>
      <c r="BA185" s="613"/>
    </row>
    <row r="186" spans="1:53" s="333" customFormat="1" ht="24" hidden="1" customHeight="1" x14ac:dyDescent="0.2">
      <c r="A186" s="875"/>
      <c r="B186" s="158"/>
      <c r="C186" s="769" t="s">
        <v>711</v>
      </c>
      <c r="D186" s="769"/>
      <c r="E186" s="645" t="s">
        <v>12351</v>
      </c>
      <c r="F186" s="769" t="s">
        <v>711</v>
      </c>
      <c r="G186" s="769" t="s">
        <v>711</v>
      </c>
      <c r="H186" s="769"/>
      <c r="I186" s="769" t="s">
        <v>711</v>
      </c>
      <c r="J186" s="626">
        <v>18068</v>
      </c>
      <c r="K186" s="626">
        <v>243</v>
      </c>
      <c r="L186" s="626">
        <v>270</v>
      </c>
      <c r="M186" s="769" t="s">
        <v>310</v>
      </c>
      <c r="N186" s="769" t="s">
        <v>12352</v>
      </c>
      <c r="O186" s="626" t="s">
        <v>12353</v>
      </c>
      <c r="P186" s="626" t="s">
        <v>12354</v>
      </c>
      <c r="Q186" s="297">
        <v>11827</v>
      </c>
      <c r="R186" s="626">
        <v>100</v>
      </c>
      <c r="S186" s="626">
        <v>100</v>
      </c>
      <c r="T186" s="769"/>
      <c r="U186" s="769"/>
      <c r="V186" s="625">
        <v>2017</v>
      </c>
      <c r="W186" s="297"/>
      <c r="X186" s="297"/>
      <c r="Y186" s="297"/>
      <c r="Z186" s="297"/>
      <c r="AA186" s="297"/>
      <c r="AB186" s="297"/>
      <c r="AC186" s="297"/>
      <c r="AD186" s="769"/>
      <c r="AE186" s="769"/>
      <c r="AF186" s="769"/>
      <c r="AG186" s="769"/>
      <c r="AH186" s="769"/>
      <c r="AI186" s="769"/>
      <c r="AJ186" s="769"/>
      <c r="AK186" s="769"/>
      <c r="AL186" s="769"/>
      <c r="AM186" s="769"/>
      <c r="AN186" s="769"/>
      <c r="AO186" s="769"/>
      <c r="AP186" s="769"/>
      <c r="AQ186" s="769"/>
      <c r="AR186" s="769"/>
      <c r="AS186" s="769"/>
      <c r="AT186" s="769"/>
      <c r="AU186" s="769"/>
      <c r="AV186" s="769"/>
      <c r="AW186" s="769"/>
      <c r="AX186" s="769"/>
      <c r="AY186" s="769"/>
      <c r="AZ186" s="769"/>
      <c r="BA186" s="769"/>
    </row>
    <row r="187" spans="1:53" s="333" customFormat="1" ht="24" hidden="1" customHeight="1" x14ac:dyDescent="0.2">
      <c r="A187" s="875"/>
      <c r="B187" s="158"/>
      <c r="C187" s="769" t="s">
        <v>711</v>
      </c>
      <c r="D187" s="769"/>
      <c r="E187" s="645" t="s">
        <v>12355</v>
      </c>
      <c r="F187" s="769" t="s">
        <v>711</v>
      </c>
      <c r="G187" s="769" t="s">
        <v>711</v>
      </c>
      <c r="H187" s="769"/>
      <c r="I187" s="769" t="s">
        <v>711</v>
      </c>
      <c r="J187" s="626">
        <v>18068</v>
      </c>
      <c r="K187" s="626">
        <v>243</v>
      </c>
      <c r="L187" s="626">
        <v>270</v>
      </c>
      <c r="M187" s="769" t="s">
        <v>310</v>
      </c>
      <c r="N187" s="769" t="s">
        <v>12352</v>
      </c>
      <c r="O187" s="626" t="s">
        <v>12353</v>
      </c>
      <c r="P187" s="626" t="s">
        <v>12354</v>
      </c>
      <c r="Q187" s="297">
        <v>11827</v>
      </c>
      <c r="R187" s="626">
        <v>100</v>
      </c>
      <c r="S187" s="626">
        <v>100</v>
      </c>
      <c r="T187" s="769"/>
      <c r="U187" s="769"/>
      <c r="V187" s="625">
        <v>2017</v>
      </c>
      <c r="W187" s="297"/>
      <c r="X187" s="297"/>
      <c r="Y187" s="297"/>
      <c r="Z187" s="297"/>
      <c r="AA187" s="297"/>
      <c r="AB187" s="297"/>
      <c r="AC187" s="297"/>
      <c r="AD187" s="769"/>
      <c r="AE187" s="769"/>
      <c r="AF187" s="769"/>
      <c r="AG187" s="769"/>
      <c r="AH187" s="769"/>
      <c r="AI187" s="769"/>
      <c r="AJ187" s="769"/>
      <c r="AK187" s="769"/>
      <c r="AL187" s="769"/>
      <c r="AM187" s="769"/>
      <c r="AN187" s="769"/>
      <c r="AO187" s="769"/>
      <c r="AP187" s="769"/>
      <c r="AQ187" s="769"/>
      <c r="AR187" s="769"/>
      <c r="AS187" s="769"/>
      <c r="AT187" s="769"/>
      <c r="AU187" s="769"/>
      <c r="AV187" s="769"/>
      <c r="AW187" s="769"/>
      <c r="AX187" s="769"/>
      <c r="AY187" s="769"/>
      <c r="AZ187" s="769"/>
      <c r="BA187" s="769"/>
    </row>
    <row r="188" spans="1:53" ht="24" hidden="1" customHeight="1" x14ac:dyDescent="0.15">
      <c r="A188" s="875"/>
      <c r="B188" s="158"/>
      <c r="C188" s="769" t="s">
        <v>719</v>
      </c>
      <c r="D188" s="769"/>
      <c r="E188" s="645" t="s">
        <v>1941</v>
      </c>
      <c r="F188" s="769" t="s">
        <v>719</v>
      </c>
      <c r="G188" s="769" t="s">
        <v>1942</v>
      </c>
      <c r="H188" s="769"/>
      <c r="I188" s="769" t="s">
        <v>1942</v>
      </c>
      <c r="J188" s="626">
        <v>23903</v>
      </c>
      <c r="K188" s="626">
        <v>568</v>
      </c>
      <c r="L188" s="626">
        <v>973</v>
      </c>
      <c r="M188" s="769" t="s">
        <v>310</v>
      </c>
      <c r="N188" s="769" t="s">
        <v>310</v>
      </c>
      <c r="O188" s="626">
        <v>123</v>
      </c>
      <c r="P188" s="626">
        <v>98</v>
      </c>
      <c r="Q188" s="626">
        <v>13579</v>
      </c>
      <c r="R188" s="626">
        <v>240</v>
      </c>
      <c r="S188" s="626">
        <v>500</v>
      </c>
      <c r="T188" s="769"/>
      <c r="U188" s="769"/>
      <c r="V188" s="625">
        <v>2009</v>
      </c>
      <c r="W188" s="626"/>
      <c r="X188" s="626"/>
      <c r="Y188" s="626"/>
      <c r="Z188" s="626"/>
      <c r="AA188" s="626"/>
      <c r="AB188" s="626"/>
      <c r="AC188" s="626">
        <v>4619</v>
      </c>
      <c r="AD188" s="769"/>
      <c r="AE188" s="769"/>
      <c r="AF188" s="769"/>
      <c r="AG188" s="769"/>
      <c r="AH188" s="769"/>
      <c r="AI188" s="769"/>
      <c r="AJ188" s="769"/>
      <c r="AK188" s="769"/>
      <c r="AL188" s="769"/>
      <c r="AM188" s="769"/>
      <c r="AN188" s="769"/>
      <c r="AO188" s="769"/>
      <c r="AP188" s="769"/>
      <c r="AQ188" s="769"/>
      <c r="AR188" s="769"/>
      <c r="AS188" s="769"/>
      <c r="AT188" s="769"/>
      <c r="AU188" s="769"/>
      <c r="AV188" s="769"/>
      <c r="AW188" s="769"/>
      <c r="AX188" s="769"/>
      <c r="AY188" s="769"/>
      <c r="AZ188" s="769"/>
      <c r="BA188" s="769"/>
    </row>
    <row r="189" spans="1:53" s="333" customFormat="1" ht="24" hidden="1" customHeight="1" x14ac:dyDescent="0.2">
      <c r="A189" s="875"/>
      <c r="B189" s="158"/>
      <c r="C189" s="769" t="s">
        <v>723</v>
      </c>
      <c r="D189" s="769" t="s">
        <v>1937</v>
      </c>
      <c r="E189" s="645" t="s">
        <v>1943</v>
      </c>
      <c r="F189" s="769" t="s">
        <v>723</v>
      </c>
      <c r="G189" s="769" t="s">
        <v>1944</v>
      </c>
      <c r="H189" s="769">
        <v>16</v>
      </c>
      <c r="I189" s="769" t="s">
        <v>1945</v>
      </c>
      <c r="J189" s="626">
        <v>29226</v>
      </c>
      <c r="K189" s="626"/>
      <c r="L189" s="626"/>
      <c r="M189" s="769" t="s">
        <v>310</v>
      </c>
      <c r="N189" s="769" t="s">
        <v>330</v>
      </c>
      <c r="O189" s="626">
        <v>105</v>
      </c>
      <c r="P189" s="626">
        <v>98</v>
      </c>
      <c r="Q189" s="297">
        <v>9103</v>
      </c>
      <c r="R189" s="626"/>
      <c r="S189" s="626"/>
      <c r="T189" s="769" t="s">
        <v>185</v>
      </c>
      <c r="U189" s="769" t="s">
        <v>500</v>
      </c>
      <c r="V189" s="625">
        <v>2011</v>
      </c>
      <c r="W189" s="297" t="s">
        <v>1938</v>
      </c>
      <c r="X189" s="297" t="s">
        <v>417</v>
      </c>
      <c r="Y189" s="297" t="s">
        <v>1939</v>
      </c>
      <c r="Z189" s="297"/>
      <c r="AA189" s="297"/>
      <c r="AB189" s="297"/>
      <c r="AC189" s="297">
        <v>150</v>
      </c>
      <c r="AD189" s="769"/>
      <c r="AE189" s="769"/>
      <c r="AF189" s="769"/>
      <c r="AG189" s="769"/>
      <c r="AH189" s="769"/>
      <c r="AI189" s="769"/>
      <c r="AJ189" s="769"/>
      <c r="AK189" s="769"/>
      <c r="AL189" s="769"/>
      <c r="AM189" s="769"/>
      <c r="AN189" s="769"/>
      <c r="AO189" s="769"/>
      <c r="AP189" s="769"/>
      <c r="AQ189" s="769"/>
      <c r="AR189" s="769"/>
      <c r="AS189" s="769"/>
      <c r="AT189" s="769"/>
      <c r="AU189" s="769"/>
      <c r="AV189" s="769"/>
      <c r="AW189" s="769"/>
      <c r="AX189" s="769"/>
      <c r="AY189" s="769"/>
      <c r="AZ189" s="769"/>
      <c r="BA189" s="769"/>
    </row>
    <row r="190" spans="1:53" s="333" customFormat="1" ht="24" hidden="1" customHeight="1" x14ac:dyDescent="0.2">
      <c r="A190" s="875"/>
      <c r="B190" s="158"/>
      <c r="C190" s="769" t="s">
        <v>723</v>
      </c>
      <c r="D190" s="769"/>
      <c r="E190" s="645" t="s">
        <v>14730</v>
      </c>
      <c r="F190" s="769" t="s">
        <v>723</v>
      </c>
      <c r="G190" s="769"/>
      <c r="H190" s="769"/>
      <c r="I190" s="769" t="s">
        <v>723</v>
      </c>
      <c r="J190" s="626">
        <v>17911</v>
      </c>
      <c r="K190" s="626"/>
      <c r="L190" s="626"/>
      <c r="M190" s="769" t="s">
        <v>310</v>
      </c>
      <c r="N190" s="769" t="s">
        <v>310</v>
      </c>
      <c r="O190" s="626">
        <v>122</v>
      </c>
      <c r="P190" s="626">
        <v>95</v>
      </c>
      <c r="Q190" s="297">
        <v>12500</v>
      </c>
      <c r="R190" s="626"/>
      <c r="S190" s="626"/>
      <c r="T190" s="769"/>
      <c r="U190" s="769"/>
      <c r="V190" s="625">
        <v>2020</v>
      </c>
      <c r="W190" s="297"/>
      <c r="X190" s="297"/>
      <c r="Y190" s="297"/>
      <c r="Z190" s="297"/>
      <c r="AA190" s="297"/>
      <c r="AB190" s="297"/>
      <c r="AC190" s="297">
        <v>7197</v>
      </c>
      <c r="AD190" s="769"/>
      <c r="AE190" s="769"/>
      <c r="AF190" s="769"/>
      <c r="AG190" s="769"/>
      <c r="AH190" s="769"/>
      <c r="AI190" s="769"/>
      <c r="AJ190" s="769"/>
      <c r="AK190" s="769"/>
      <c r="AL190" s="769"/>
      <c r="AM190" s="769"/>
      <c r="AN190" s="769"/>
      <c r="AO190" s="769"/>
      <c r="AP190" s="769"/>
      <c r="AQ190" s="769"/>
      <c r="AR190" s="769"/>
      <c r="AS190" s="769"/>
      <c r="AT190" s="769"/>
      <c r="AU190" s="769"/>
      <c r="AV190" s="769"/>
      <c r="AW190" s="769"/>
      <c r="AX190" s="769"/>
      <c r="AY190" s="769"/>
      <c r="AZ190" s="769"/>
      <c r="BA190" s="769"/>
    </row>
    <row r="191" spans="1:53" s="333" customFormat="1" ht="24" hidden="1" customHeight="1" x14ac:dyDescent="0.2">
      <c r="A191" s="875"/>
      <c r="B191" s="158"/>
      <c r="C191" s="627" t="s">
        <v>353</v>
      </c>
      <c r="D191" s="769"/>
      <c r="E191" s="645" t="s">
        <v>16038</v>
      </c>
      <c r="F191" s="627" t="s">
        <v>353</v>
      </c>
      <c r="G191" s="769"/>
      <c r="H191" s="769"/>
      <c r="I191" s="769"/>
      <c r="J191" s="626">
        <v>78222</v>
      </c>
      <c r="K191" s="626"/>
      <c r="L191" s="626"/>
      <c r="M191" s="627" t="s">
        <v>2195</v>
      </c>
      <c r="N191" s="613" t="s">
        <v>2195</v>
      </c>
      <c r="O191" s="614">
        <v>97</v>
      </c>
      <c r="P191" s="614">
        <v>27</v>
      </c>
      <c r="Q191" s="443">
        <v>23000</v>
      </c>
      <c r="R191" s="626">
        <v>316</v>
      </c>
      <c r="S191" s="626">
        <v>1200</v>
      </c>
      <c r="T191" s="769"/>
      <c r="U191" s="769"/>
      <c r="V191" s="625">
        <v>2022</v>
      </c>
      <c r="W191" s="297"/>
      <c r="X191" s="297"/>
      <c r="Y191" s="297"/>
      <c r="Z191" s="297"/>
      <c r="AA191" s="297"/>
      <c r="AB191" s="297"/>
      <c r="AC191" s="297">
        <v>9000</v>
      </c>
      <c r="AD191" s="769"/>
      <c r="AE191" s="769"/>
      <c r="AF191" s="769"/>
      <c r="AG191" s="769"/>
      <c r="AH191" s="769"/>
      <c r="AI191" s="769"/>
      <c r="AJ191" s="769"/>
      <c r="AK191" s="769"/>
      <c r="AL191" s="769"/>
      <c r="AM191" s="769"/>
      <c r="AN191" s="769"/>
      <c r="AO191" s="769"/>
      <c r="AP191" s="769"/>
      <c r="AQ191" s="769"/>
      <c r="AR191" s="769"/>
      <c r="AS191" s="769"/>
      <c r="AT191" s="769"/>
      <c r="AU191" s="769"/>
      <c r="AV191" s="769"/>
      <c r="AW191" s="769"/>
      <c r="AX191" s="769"/>
      <c r="AY191" s="769"/>
      <c r="AZ191" s="769"/>
      <c r="BA191" s="613" t="s">
        <v>16039</v>
      </c>
    </row>
    <row r="192" spans="1:53" ht="24" hidden="1" customHeight="1" x14ac:dyDescent="0.15">
      <c r="A192" s="875"/>
      <c r="B192" s="158"/>
      <c r="C192" s="627" t="s">
        <v>353</v>
      </c>
      <c r="D192" s="627"/>
      <c r="E192" s="645" t="s">
        <v>12356</v>
      </c>
      <c r="F192" s="627" t="s">
        <v>353</v>
      </c>
      <c r="G192" s="627"/>
      <c r="H192" s="627"/>
      <c r="I192" s="627" t="s">
        <v>353</v>
      </c>
      <c r="J192" s="626">
        <v>42711</v>
      </c>
      <c r="K192" s="626"/>
      <c r="L192" s="626"/>
      <c r="M192" s="627" t="s">
        <v>310</v>
      </c>
      <c r="N192" s="613" t="s">
        <v>310</v>
      </c>
      <c r="O192" s="614">
        <v>110</v>
      </c>
      <c r="P192" s="614">
        <v>27</v>
      </c>
      <c r="Q192" s="443">
        <v>8250</v>
      </c>
      <c r="R192" s="626">
        <v>200</v>
      </c>
      <c r="S192" s="626">
        <v>1000</v>
      </c>
      <c r="T192" s="627"/>
      <c r="U192" s="627"/>
      <c r="V192" s="625">
        <v>2018</v>
      </c>
      <c r="W192" s="604"/>
      <c r="X192" s="604"/>
      <c r="Y192" s="604"/>
      <c r="Z192" s="604"/>
      <c r="AA192" s="604"/>
      <c r="AB192" s="604"/>
      <c r="AC192" s="297">
        <v>9482</v>
      </c>
      <c r="AD192" s="625"/>
      <c r="AE192" s="625"/>
      <c r="AF192" s="627"/>
      <c r="AG192" s="627"/>
      <c r="AH192" s="627"/>
      <c r="AI192" s="627"/>
      <c r="AJ192" s="627"/>
      <c r="AK192" s="613"/>
      <c r="AL192" s="613"/>
      <c r="AM192" s="627"/>
      <c r="AN192" s="627"/>
      <c r="AO192" s="627"/>
      <c r="AP192" s="627"/>
      <c r="AQ192" s="627"/>
      <c r="AR192" s="627"/>
      <c r="AS192" s="627"/>
      <c r="AT192" s="627"/>
      <c r="AU192" s="627"/>
      <c r="AV192" s="627"/>
      <c r="AW192" s="627"/>
      <c r="AX192" s="627"/>
      <c r="AY192" s="627"/>
      <c r="AZ192" s="627"/>
      <c r="BA192" s="613"/>
    </row>
    <row r="193" spans="1:53" s="333" customFormat="1" ht="24" hidden="1" customHeight="1" x14ac:dyDescent="0.2">
      <c r="A193" s="875"/>
      <c r="B193" s="158"/>
      <c r="C193" s="1844" t="s">
        <v>11369</v>
      </c>
      <c r="D193" s="627"/>
      <c r="E193" s="1846" t="s">
        <v>11370</v>
      </c>
      <c r="F193" s="1847" t="s">
        <v>11369</v>
      </c>
      <c r="G193" s="627"/>
      <c r="H193" s="627"/>
      <c r="I193" s="1847" t="s">
        <v>11369</v>
      </c>
      <c r="J193" s="1848">
        <v>105553</v>
      </c>
      <c r="K193" s="626"/>
      <c r="L193" s="626"/>
      <c r="M193" s="627" t="s">
        <v>11371</v>
      </c>
      <c r="N193" s="613" t="s">
        <v>11372</v>
      </c>
      <c r="O193" s="614">
        <v>111</v>
      </c>
      <c r="P193" s="614">
        <v>27</v>
      </c>
      <c r="Q193" s="443">
        <v>13665</v>
      </c>
      <c r="R193" s="1848">
        <v>124</v>
      </c>
      <c r="S193" s="1848">
        <v>200</v>
      </c>
      <c r="T193" s="627"/>
      <c r="U193" s="627"/>
      <c r="V193" s="1852">
        <v>2015</v>
      </c>
      <c r="W193" s="604"/>
      <c r="X193" s="604"/>
      <c r="Y193" s="604"/>
      <c r="Z193" s="604"/>
      <c r="AA193" s="604"/>
      <c r="AB193" s="604"/>
      <c r="AC193" s="1850">
        <v>169</v>
      </c>
      <c r="AD193" s="625"/>
      <c r="AE193" s="625"/>
      <c r="AF193" s="627"/>
      <c r="AG193" s="627"/>
      <c r="AH193" s="627"/>
      <c r="AI193" s="627"/>
      <c r="AJ193" s="627"/>
      <c r="AK193" s="613"/>
      <c r="AL193" s="613"/>
      <c r="AM193" s="627"/>
      <c r="AN193" s="627"/>
      <c r="AO193" s="627"/>
      <c r="AP193" s="627"/>
      <c r="AQ193" s="627"/>
      <c r="AR193" s="627"/>
      <c r="AS193" s="627"/>
      <c r="AT193" s="627"/>
      <c r="AU193" s="627"/>
      <c r="AV193" s="627"/>
      <c r="AW193" s="627"/>
      <c r="AX193" s="627"/>
      <c r="AY193" s="627"/>
      <c r="AZ193" s="627"/>
      <c r="BA193" s="1853"/>
    </row>
    <row r="194" spans="1:53" s="333" customFormat="1" ht="24" hidden="1" customHeight="1" x14ac:dyDescent="0.2">
      <c r="A194" s="875"/>
      <c r="B194" s="158"/>
      <c r="C194" s="1845"/>
      <c r="D194" s="627"/>
      <c r="E194" s="1846"/>
      <c r="F194" s="1851"/>
      <c r="G194" s="627"/>
      <c r="H194" s="627"/>
      <c r="I194" s="1851"/>
      <c r="J194" s="1851"/>
      <c r="K194" s="626"/>
      <c r="L194" s="626"/>
      <c r="M194" s="627" t="s">
        <v>11371</v>
      </c>
      <c r="N194" s="613" t="s">
        <v>11372</v>
      </c>
      <c r="O194" s="614">
        <v>105</v>
      </c>
      <c r="P194" s="614">
        <v>27</v>
      </c>
      <c r="Q194" s="614">
        <v>10711</v>
      </c>
      <c r="R194" s="1851"/>
      <c r="S194" s="1851"/>
      <c r="T194" s="627"/>
      <c r="U194" s="627"/>
      <c r="V194" s="1851"/>
      <c r="W194" s="627"/>
      <c r="X194" s="627"/>
      <c r="Y194" s="627"/>
      <c r="Z194" s="627"/>
      <c r="AA194" s="627"/>
      <c r="AB194" s="627"/>
      <c r="AC194" s="1851"/>
      <c r="AD194" s="625"/>
      <c r="AE194" s="625"/>
      <c r="AF194" s="627"/>
      <c r="AG194" s="627"/>
      <c r="AH194" s="627"/>
      <c r="AI194" s="627"/>
      <c r="AJ194" s="627"/>
      <c r="AK194" s="613"/>
      <c r="AL194" s="613"/>
      <c r="AM194" s="627"/>
      <c r="AN194" s="627"/>
      <c r="AO194" s="627"/>
      <c r="AP194" s="627"/>
      <c r="AQ194" s="627"/>
      <c r="AR194" s="627"/>
      <c r="AS194" s="627"/>
      <c r="AT194" s="627"/>
      <c r="AU194" s="627"/>
      <c r="AV194" s="627"/>
      <c r="AW194" s="627"/>
      <c r="AX194" s="627"/>
      <c r="AY194" s="627"/>
      <c r="AZ194" s="627"/>
      <c r="BA194" s="1853"/>
    </row>
    <row r="195" spans="1:53" s="333" customFormat="1" ht="24" hidden="1" customHeight="1" x14ac:dyDescent="0.2">
      <c r="A195" s="875"/>
      <c r="B195" s="158"/>
      <c r="C195" s="627" t="s">
        <v>745</v>
      </c>
      <c r="D195" s="627"/>
      <c r="E195" s="645" t="s">
        <v>14731</v>
      </c>
      <c r="F195" s="627" t="s">
        <v>745</v>
      </c>
      <c r="G195" s="627"/>
      <c r="H195" s="627"/>
      <c r="I195" s="627" t="s">
        <v>14732</v>
      </c>
      <c r="J195" s="626">
        <v>9800</v>
      </c>
      <c r="K195" s="626"/>
      <c r="L195" s="626"/>
      <c r="M195" s="627" t="s">
        <v>310</v>
      </c>
      <c r="N195" s="613" t="s">
        <v>310</v>
      </c>
      <c r="O195" s="614">
        <v>104</v>
      </c>
      <c r="P195" s="614">
        <v>27</v>
      </c>
      <c r="Q195" s="614">
        <v>8567</v>
      </c>
      <c r="R195" s="626">
        <v>200</v>
      </c>
      <c r="S195" s="626">
        <v>200</v>
      </c>
      <c r="T195" s="627"/>
      <c r="U195" s="627"/>
      <c r="V195" s="625">
        <v>2012</v>
      </c>
      <c r="W195" s="627"/>
      <c r="X195" s="627"/>
      <c r="Y195" s="627"/>
      <c r="Z195" s="627"/>
      <c r="AA195" s="627"/>
      <c r="AB195" s="627"/>
      <c r="AC195" s="626">
        <v>1900</v>
      </c>
      <c r="AD195" s="625"/>
      <c r="AE195" s="625"/>
      <c r="AF195" s="627"/>
      <c r="AG195" s="627"/>
      <c r="AH195" s="627"/>
      <c r="AI195" s="627"/>
      <c r="AJ195" s="627"/>
      <c r="AK195" s="613"/>
      <c r="AL195" s="613"/>
      <c r="AM195" s="627"/>
      <c r="AN195" s="627"/>
      <c r="AO195" s="627"/>
      <c r="AP195" s="627"/>
      <c r="AQ195" s="627"/>
      <c r="AR195" s="627"/>
      <c r="AS195" s="627"/>
      <c r="AT195" s="627"/>
      <c r="AU195" s="627"/>
      <c r="AV195" s="627"/>
      <c r="AW195" s="627"/>
      <c r="AX195" s="627"/>
      <c r="AY195" s="627"/>
      <c r="AZ195" s="627"/>
      <c r="BA195" s="613"/>
    </row>
    <row r="196" spans="1:53" s="333" customFormat="1" ht="24" hidden="1" customHeight="1" x14ac:dyDescent="0.2">
      <c r="A196" s="875"/>
      <c r="B196" s="158"/>
      <c r="C196" s="627" t="s">
        <v>745</v>
      </c>
      <c r="D196" s="627"/>
      <c r="E196" s="645" t="s">
        <v>12357</v>
      </c>
      <c r="F196" s="627" t="s">
        <v>745</v>
      </c>
      <c r="G196" s="627"/>
      <c r="H196" s="627"/>
      <c r="I196" s="627" t="s">
        <v>745</v>
      </c>
      <c r="J196" s="626">
        <v>11000</v>
      </c>
      <c r="K196" s="626"/>
      <c r="L196" s="626"/>
      <c r="M196" s="627" t="s">
        <v>330</v>
      </c>
      <c r="N196" s="613" t="s">
        <v>330</v>
      </c>
      <c r="O196" s="614">
        <v>108</v>
      </c>
      <c r="P196" s="614" t="s">
        <v>12358</v>
      </c>
      <c r="Q196" s="614">
        <v>9000</v>
      </c>
      <c r="R196" s="626"/>
      <c r="S196" s="626"/>
      <c r="T196" s="627"/>
      <c r="U196" s="627"/>
      <c r="V196" s="625">
        <v>2014</v>
      </c>
      <c r="W196" s="627"/>
      <c r="X196" s="627"/>
      <c r="Y196" s="627"/>
      <c r="Z196" s="627"/>
      <c r="AA196" s="627"/>
      <c r="AB196" s="627"/>
      <c r="AC196" s="297">
        <v>44</v>
      </c>
      <c r="AD196" s="625"/>
      <c r="AE196" s="625"/>
      <c r="AF196" s="627"/>
      <c r="AG196" s="627"/>
      <c r="AH196" s="627"/>
      <c r="AI196" s="627"/>
      <c r="AJ196" s="627"/>
      <c r="AK196" s="613"/>
      <c r="AL196" s="613"/>
      <c r="AM196" s="627"/>
      <c r="AN196" s="627"/>
      <c r="AO196" s="627"/>
      <c r="AP196" s="627"/>
      <c r="AQ196" s="627"/>
      <c r="AR196" s="627"/>
      <c r="AS196" s="627"/>
      <c r="AT196" s="627"/>
      <c r="AU196" s="627"/>
      <c r="AV196" s="627"/>
      <c r="AW196" s="627"/>
      <c r="AX196" s="627"/>
      <c r="AY196" s="627"/>
      <c r="AZ196" s="627"/>
      <c r="BA196" s="613"/>
    </row>
    <row r="197" spans="1:53" s="333" customFormat="1" ht="24" hidden="1" customHeight="1" x14ac:dyDescent="0.2">
      <c r="A197" s="875"/>
      <c r="B197" s="158"/>
      <c r="C197" s="627" t="s">
        <v>1247</v>
      </c>
      <c r="D197" s="627"/>
      <c r="E197" s="645" t="s">
        <v>12359</v>
      </c>
      <c r="F197" s="627" t="s">
        <v>1247</v>
      </c>
      <c r="G197" s="627"/>
      <c r="H197" s="627"/>
      <c r="I197" s="627" t="s">
        <v>12360</v>
      </c>
      <c r="J197" s="626">
        <v>12396</v>
      </c>
      <c r="K197" s="626"/>
      <c r="L197" s="626"/>
      <c r="M197" s="627" t="s">
        <v>330</v>
      </c>
      <c r="N197" s="613" t="s">
        <v>330</v>
      </c>
      <c r="O197" s="614">
        <v>110</v>
      </c>
      <c r="P197" s="614">
        <v>95</v>
      </c>
      <c r="Q197" s="614">
        <v>12000</v>
      </c>
      <c r="R197" s="626"/>
      <c r="S197" s="626"/>
      <c r="T197" s="627"/>
      <c r="U197" s="627"/>
      <c r="V197" s="625">
        <v>2013</v>
      </c>
      <c r="W197" s="627"/>
      <c r="X197" s="627"/>
      <c r="Y197" s="627"/>
      <c r="Z197" s="627"/>
      <c r="AA197" s="627"/>
      <c r="AB197" s="627"/>
      <c r="AC197" s="297">
        <v>350</v>
      </c>
      <c r="AD197" s="625"/>
      <c r="AE197" s="625"/>
      <c r="AF197" s="627"/>
      <c r="AG197" s="627"/>
      <c r="AH197" s="627"/>
      <c r="AI197" s="627"/>
      <c r="AJ197" s="627"/>
      <c r="AK197" s="613"/>
      <c r="AL197" s="613"/>
      <c r="AM197" s="627"/>
      <c r="AN197" s="627"/>
      <c r="AO197" s="627"/>
      <c r="AP197" s="627"/>
      <c r="AQ197" s="627"/>
      <c r="AR197" s="627"/>
      <c r="AS197" s="627"/>
      <c r="AT197" s="627"/>
      <c r="AU197" s="627"/>
      <c r="AV197" s="627"/>
      <c r="AW197" s="627"/>
      <c r="AX197" s="627"/>
      <c r="AY197" s="627"/>
      <c r="AZ197" s="627"/>
      <c r="BA197" s="613"/>
    </row>
    <row r="198" spans="1:53" s="333" customFormat="1" ht="24" hidden="1" customHeight="1" x14ac:dyDescent="0.2">
      <c r="A198" s="875"/>
      <c r="B198" s="158"/>
      <c r="C198" s="627" t="s">
        <v>4477</v>
      </c>
      <c r="D198" s="627"/>
      <c r="E198" s="645" t="s">
        <v>14733</v>
      </c>
      <c r="F198" s="627" t="s">
        <v>4477</v>
      </c>
      <c r="G198" s="627"/>
      <c r="H198" s="627"/>
      <c r="I198" s="627" t="s">
        <v>4477</v>
      </c>
      <c r="J198" s="626">
        <v>9453</v>
      </c>
      <c r="K198" s="626">
        <v>0</v>
      </c>
      <c r="L198" s="626">
        <v>0</v>
      </c>
      <c r="M198" s="627" t="s">
        <v>14734</v>
      </c>
      <c r="N198" s="613" t="s">
        <v>310</v>
      </c>
      <c r="O198" s="614">
        <v>113</v>
      </c>
      <c r="P198" s="614" t="s">
        <v>14735</v>
      </c>
      <c r="Q198" s="443">
        <v>9453</v>
      </c>
      <c r="R198" s="626">
        <v>0</v>
      </c>
      <c r="S198" s="626">
        <v>0</v>
      </c>
      <c r="T198" s="627"/>
      <c r="U198" s="627"/>
      <c r="V198" s="625">
        <v>2020</v>
      </c>
      <c r="W198" s="604"/>
      <c r="X198" s="604"/>
      <c r="Y198" s="604"/>
      <c r="Z198" s="604"/>
      <c r="AA198" s="604"/>
      <c r="AB198" s="604"/>
      <c r="AC198" s="297">
        <v>1940</v>
      </c>
      <c r="AD198" s="625"/>
      <c r="AE198" s="625"/>
      <c r="AF198" s="627"/>
      <c r="AG198" s="627"/>
      <c r="AH198" s="627"/>
      <c r="AI198" s="627"/>
      <c r="AJ198" s="627"/>
      <c r="AK198" s="613"/>
      <c r="AL198" s="613"/>
      <c r="AM198" s="627"/>
      <c r="AN198" s="627"/>
      <c r="AO198" s="627"/>
      <c r="AP198" s="627"/>
      <c r="AQ198" s="627"/>
      <c r="AR198" s="627"/>
      <c r="AS198" s="627"/>
      <c r="AT198" s="627"/>
      <c r="AU198" s="627"/>
      <c r="AV198" s="627"/>
      <c r="AW198" s="627"/>
      <c r="AX198" s="627"/>
      <c r="AY198" s="627"/>
      <c r="AZ198" s="627"/>
      <c r="BA198" s="613"/>
    </row>
    <row r="199" spans="1:53" ht="24" hidden="1" customHeight="1" x14ac:dyDescent="0.15">
      <c r="A199" s="875"/>
      <c r="B199" s="158"/>
      <c r="C199" s="627" t="s">
        <v>752</v>
      </c>
      <c r="D199" s="627"/>
      <c r="E199" s="645" t="s">
        <v>12361</v>
      </c>
      <c r="F199" s="627" t="s">
        <v>752</v>
      </c>
      <c r="G199" s="627" t="s">
        <v>752</v>
      </c>
      <c r="H199" s="627"/>
      <c r="I199" s="627" t="s">
        <v>752</v>
      </c>
      <c r="J199" s="626">
        <v>21078</v>
      </c>
      <c r="K199" s="626"/>
      <c r="L199" s="626"/>
      <c r="M199" s="627" t="s">
        <v>330</v>
      </c>
      <c r="N199" s="613" t="s">
        <v>330</v>
      </c>
      <c r="O199" s="614">
        <v>120</v>
      </c>
      <c r="P199" s="614">
        <v>97</v>
      </c>
      <c r="Q199" s="443">
        <v>10300</v>
      </c>
      <c r="R199" s="626"/>
      <c r="S199" s="626"/>
      <c r="T199" s="627"/>
      <c r="U199" s="627"/>
      <c r="V199" s="625">
        <v>2016</v>
      </c>
      <c r="W199" s="604"/>
      <c r="X199" s="604"/>
      <c r="Y199" s="604"/>
      <c r="Z199" s="604"/>
      <c r="AA199" s="604"/>
      <c r="AB199" s="604"/>
      <c r="AC199" s="297">
        <v>352</v>
      </c>
      <c r="AD199" s="625"/>
      <c r="AE199" s="625"/>
      <c r="AF199" s="627"/>
      <c r="AG199" s="627"/>
      <c r="AH199" s="627"/>
      <c r="AI199" s="627"/>
      <c r="AJ199" s="627"/>
      <c r="AK199" s="613"/>
      <c r="AL199" s="613"/>
      <c r="AM199" s="627"/>
      <c r="AN199" s="627"/>
      <c r="AO199" s="627"/>
      <c r="AP199" s="627"/>
      <c r="AQ199" s="627"/>
      <c r="AR199" s="627"/>
      <c r="AS199" s="627"/>
      <c r="AT199" s="627"/>
      <c r="AU199" s="627"/>
      <c r="AV199" s="627"/>
      <c r="AW199" s="627"/>
      <c r="AX199" s="627"/>
      <c r="AY199" s="627"/>
      <c r="AZ199" s="627"/>
      <c r="BA199" s="613"/>
    </row>
    <row r="200" spans="1:53" s="333" customFormat="1" ht="24" hidden="1" customHeight="1" x14ac:dyDescent="0.2">
      <c r="A200" s="875"/>
      <c r="B200" s="158"/>
      <c r="C200" s="627" t="s">
        <v>753</v>
      </c>
      <c r="D200" s="627"/>
      <c r="E200" s="645" t="s">
        <v>12362</v>
      </c>
      <c r="F200" s="627" t="s">
        <v>753</v>
      </c>
      <c r="G200" s="627" t="s">
        <v>693</v>
      </c>
      <c r="H200" s="627"/>
      <c r="I200" s="627" t="s">
        <v>753</v>
      </c>
      <c r="J200" s="626">
        <v>12653</v>
      </c>
      <c r="K200" s="626"/>
      <c r="L200" s="626"/>
      <c r="M200" s="613" t="s">
        <v>12363</v>
      </c>
      <c r="N200" s="613" t="s">
        <v>12364</v>
      </c>
      <c r="O200" s="614">
        <v>115.8</v>
      </c>
      <c r="P200" s="614">
        <v>91.4</v>
      </c>
      <c r="Q200" s="443">
        <v>10500</v>
      </c>
      <c r="R200" s="626">
        <v>3000</v>
      </c>
      <c r="S200" s="626">
        <v>3000</v>
      </c>
      <c r="T200" s="627"/>
      <c r="U200" s="627"/>
      <c r="V200" s="625">
        <v>2015</v>
      </c>
      <c r="W200" s="604"/>
      <c r="X200" s="604"/>
      <c r="Y200" s="604"/>
      <c r="Z200" s="604"/>
      <c r="AA200" s="604"/>
      <c r="AB200" s="604"/>
      <c r="AC200" s="297">
        <v>530</v>
      </c>
      <c r="AD200" s="625"/>
      <c r="AE200" s="625"/>
      <c r="AF200" s="627"/>
      <c r="AG200" s="627"/>
      <c r="AH200" s="627"/>
      <c r="AI200" s="627"/>
      <c r="AJ200" s="627"/>
      <c r="AK200" s="613"/>
      <c r="AL200" s="613"/>
      <c r="AM200" s="627"/>
      <c r="AN200" s="627"/>
      <c r="AO200" s="627"/>
      <c r="AP200" s="627"/>
      <c r="AQ200" s="627"/>
      <c r="AR200" s="627"/>
      <c r="AS200" s="627"/>
      <c r="AT200" s="627"/>
      <c r="AU200" s="627"/>
      <c r="AV200" s="627"/>
      <c r="AW200" s="627"/>
      <c r="AX200" s="627"/>
      <c r="AY200" s="627"/>
      <c r="AZ200" s="627"/>
      <c r="BA200" s="613"/>
    </row>
    <row r="201" spans="1:53" s="333" customFormat="1" ht="24" hidden="1" customHeight="1" x14ac:dyDescent="0.2">
      <c r="A201" s="875"/>
      <c r="B201" s="158"/>
      <c r="C201" s="627" t="s">
        <v>756</v>
      </c>
      <c r="D201" s="627"/>
      <c r="E201" s="645" t="s">
        <v>12365</v>
      </c>
      <c r="F201" s="627" t="s">
        <v>756</v>
      </c>
      <c r="G201" s="627" t="s">
        <v>353</v>
      </c>
      <c r="H201" s="627"/>
      <c r="I201" s="627" t="s">
        <v>17173</v>
      </c>
      <c r="J201" s="626">
        <v>19016</v>
      </c>
      <c r="K201" s="626">
        <v>0</v>
      </c>
      <c r="L201" s="626">
        <v>0</v>
      </c>
      <c r="M201" s="627" t="s">
        <v>310</v>
      </c>
      <c r="N201" s="613" t="s">
        <v>310</v>
      </c>
      <c r="O201" s="614">
        <v>100</v>
      </c>
      <c r="P201" s="614">
        <v>27</v>
      </c>
      <c r="Q201" s="443">
        <v>9192</v>
      </c>
      <c r="R201" s="626">
        <v>0</v>
      </c>
      <c r="S201" s="626">
        <v>200</v>
      </c>
      <c r="T201" s="627"/>
      <c r="U201" s="627"/>
      <c r="V201" s="625">
        <v>2015</v>
      </c>
      <c r="W201" s="604"/>
      <c r="X201" s="604"/>
      <c r="Y201" s="604"/>
      <c r="Z201" s="604"/>
      <c r="AA201" s="604"/>
      <c r="AB201" s="604"/>
      <c r="AC201" s="297">
        <v>1152</v>
      </c>
      <c r="AD201" s="625"/>
      <c r="AE201" s="625"/>
      <c r="AF201" s="627"/>
      <c r="AG201" s="627"/>
      <c r="AH201" s="627"/>
      <c r="AI201" s="627"/>
      <c r="AJ201" s="627"/>
      <c r="AK201" s="613"/>
      <c r="AL201" s="613"/>
      <c r="AM201" s="627"/>
      <c r="AN201" s="627"/>
      <c r="AO201" s="627"/>
      <c r="AP201" s="627"/>
      <c r="AQ201" s="627"/>
      <c r="AR201" s="627"/>
      <c r="AS201" s="627"/>
      <c r="AT201" s="627"/>
      <c r="AU201" s="627"/>
      <c r="AV201" s="627"/>
      <c r="AW201" s="627"/>
      <c r="AX201" s="627"/>
      <c r="AY201" s="627"/>
      <c r="AZ201" s="627"/>
      <c r="BA201" s="613"/>
    </row>
    <row r="202" spans="1:53" s="333" customFormat="1" ht="24" hidden="1" customHeight="1" x14ac:dyDescent="0.2">
      <c r="A202" s="875"/>
      <c r="B202" s="158"/>
      <c r="C202" s="627" t="s">
        <v>756</v>
      </c>
      <c r="D202" s="627"/>
      <c r="E202" s="645" t="s">
        <v>12366</v>
      </c>
      <c r="F202" s="627" t="s">
        <v>756</v>
      </c>
      <c r="G202" s="627" t="s">
        <v>693</v>
      </c>
      <c r="H202" s="627"/>
      <c r="I202" s="627" t="s">
        <v>17173</v>
      </c>
      <c r="J202" s="626">
        <v>13421</v>
      </c>
      <c r="K202" s="626">
        <v>0</v>
      </c>
      <c r="L202" s="626">
        <v>0</v>
      </c>
      <c r="M202" s="627" t="s">
        <v>310</v>
      </c>
      <c r="N202" s="613" t="s">
        <v>310</v>
      </c>
      <c r="O202" s="614">
        <v>110</v>
      </c>
      <c r="P202" s="614">
        <v>27</v>
      </c>
      <c r="Q202" s="443">
        <v>7814</v>
      </c>
      <c r="R202" s="626">
        <v>0</v>
      </c>
      <c r="S202" s="626">
        <v>200</v>
      </c>
      <c r="T202" s="627"/>
      <c r="U202" s="627"/>
      <c r="V202" s="625">
        <v>2016</v>
      </c>
      <c r="W202" s="604"/>
      <c r="X202" s="604"/>
      <c r="Y202" s="604"/>
      <c r="Z202" s="604"/>
      <c r="AA202" s="604"/>
      <c r="AB202" s="604"/>
      <c r="AC202" s="297">
        <v>60</v>
      </c>
      <c r="AD202" s="625"/>
      <c r="AE202" s="625"/>
      <c r="AF202" s="627"/>
      <c r="AG202" s="627"/>
      <c r="AH202" s="627"/>
      <c r="AI202" s="627"/>
      <c r="AJ202" s="627"/>
      <c r="AK202" s="613"/>
      <c r="AL202" s="613"/>
      <c r="AM202" s="627"/>
      <c r="AN202" s="627"/>
      <c r="AO202" s="627"/>
      <c r="AP202" s="627"/>
      <c r="AQ202" s="627"/>
      <c r="AR202" s="627"/>
      <c r="AS202" s="627"/>
      <c r="AT202" s="627"/>
      <c r="AU202" s="627"/>
      <c r="AV202" s="627"/>
      <c r="AW202" s="627"/>
      <c r="AX202" s="627"/>
      <c r="AY202" s="627"/>
      <c r="AZ202" s="627"/>
      <c r="BA202" s="613"/>
    </row>
    <row r="203" spans="1:53" s="333" customFormat="1" ht="24" hidden="1" customHeight="1" x14ac:dyDescent="0.2">
      <c r="A203" s="630"/>
      <c r="B203" s="158"/>
      <c r="C203" s="627" t="s">
        <v>765</v>
      </c>
      <c r="D203" s="627"/>
      <c r="E203" s="645" t="s">
        <v>1946</v>
      </c>
      <c r="F203" s="627" t="s">
        <v>765</v>
      </c>
      <c r="G203" s="627" t="s">
        <v>765</v>
      </c>
      <c r="H203" s="627"/>
      <c r="I203" s="627" t="s">
        <v>765</v>
      </c>
      <c r="J203" s="626">
        <v>32295</v>
      </c>
      <c r="K203" s="626">
        <v>165</v>
      </c>
      <c r="L203" s="626">
        <v>192</v>
      </c>
      <c r="M203" s="627" t="s">
        <v>310</v>
      </c>
      <c r="N203" s="613" t="s">
        <v>310</v>
      </c>
      <c r="O203" s="614">
        <v>114</v>
      </c>
      <c r="P203" s="614">
        <v>98</v>
      </c>
      <c r="Q203" s="614">
        <v>26000</v>
      </c>
      <c r="R203" s="626">
        <v>60</v>
      </c>
      <c r="S203" s="626">
        <v>60</v>
      </c>
      <c r="T203" s="627"/>
      <c r="U203" s="627"/>
      <c r="V203" s="625">
        <v>2011</v>
      </c>
      <c r="W203" s="627"/>
      <c r="X203" s="627"/>
      <c r="Y203" s="627"/>
      <c r="Z203" s="627"/>
      <c r="AA203" s="627"/>
      <c r="AB203" s="627"/>
      <c r="AC203" s="626">
        <v>700</v>
      </c>
      <c r="AD203" s="625"/>
      <c r="AE203" s="625"/>
      <c r="AF203" s="627"/>
      <c r="AG203" s="627"/>
      <c r="AH203" s="627"/>
      <c r="AI203" s="627"/>
      <c r="AJ203" s="627"/>
      <c r="AK203" s="613"/>
      <c r="AL203" s="613"/>
      <c r="AM203" s="627"/>
      <c r="AN203" s="627"/>
      <c r="AO203" s="627"/>
      <c r="AP203" s="627"/>
      <c r="AQ203" s="627"/>
      <c r="AR203" s="627"/>
      <c r="AS203" s="627"/>
      <c r="AT203" s="627"/>
      <c r="AU203" s="627"/>
      <c r="AV203" s="627"/>
      <c r="AW203" s="627"/>
      <c r="AX203" s="627"/>
      <c r="AY203" s="627"/>
      <c r="AZ203" s="627"/>
      <c r="BA203" s="613" t="s">
        <v>14736</v>
      </c>
    </row>
    <row r="204" spans="1:53" s="333" customFormat="1" ht="24" hidden="1" customHeight="1" x14ac:dyDescent="0.2">
      <c r="A204" s="630"/>
      <c r="B204" s="158"/>
      <c r="C204" s="769" t="s">
        <v>768</v>
      </c>
      <c r="D204" s="769"/>
      <c r="E204" s="645" t="s">
        <v>1947</v>
      </c>
      <c r="F204" s="769" t="s">
        <v>768</v>
      </c>
      <c r="G204" s="769" t="s">
        <v>768</v>
      </c>
      <c r="H204" s="769"/>
      <c r="I204" s="769"/>
      <c r="J204" s="626">
        <v>9143</v>
      </c>
      <c r="K204" s="626">
        <v>69</v>
      </c>
      <c r="L204" s="626">
        <v>72</v>
      </c>
      <c r="M204" s="769" t="s">
        <v>310</v>
      </c>
      <c r="N204" s="769" t="s">
        <v>330</v>
      </c>
      <c r="O204" s="626">
        <v>105</v>
      </c>
      <c r="P204" s="626">
        <v>95</v>
      </c>
      <c r="Q204" s="626">
        <v>9143</v>
      </c>
      <c r="R204" s="626">
        <v>100</v>
      </c>
      <c r="S204" s="626">
        <v>200</v>
      </c>
      <c r="T204" s="769"/>
      <c r="U204" s="769"/>
      <c r="V204" s="625">
        <v>2011</v>
      </c>
      <c r="W204" s="626"/>
      <c r="X204" s="626"/>
      <c r="Y204" s="626"/>
      <c r="Z204" s="626"/>
      <c r="AA204" s="626"/>
      <c r="AB204" s="626"/>
      <c r="AC204" s="626">
        <v>1250</v>
      </c>
      <c r="AD204" s="769"/>
      <c r="AE204" s="769"/>
      <c r="AF204" s="769"/>
      <c r="AG204" s="769"/>
      <c r="AH204" s="769"/>
      <c r="AI204" s="769"/>
      <c r="AJ204" s="769"/>
      <c r="AK204" s="769"/>
      <c r="AL204" s="769"/>
      <c r="AM204" s="769"/>
      <c r="AN204" s="769"/>
      <c r="AO204" s="769"/>
      <c r="AP204" s="769"/>
      <c r="AQ204" s="769"/>
      <c r="AR204" s="769"/>
      <c r="AS204" s="769"/>
      <c r="AT204" s="769"/>
      <c r="AU204" s="769"/>
      <c r="AV204" s="769"/>
      <c r="AW204" s="769"/>
      <c r="AX204" s="769"/>
      <c r="AY204" s="769"/>
      <c r="AZ204" s="769"/>
      <c r="BA204" s="769" t="s">
        <v>16040</v>
      </c>
    </row>
    <row r="205" spans="1:53" s="333" customFormat="1" ht="24" hidden="1" customHeight="1" x14ac:dyDescent="0.2">
      <c r="A205" s="630"/>
      <c r="B205" s="604"/>
      <c r="C205" s="769" t="s">
        <v>778</v>
      </c>
      <c r="D205" s="769"/>
      <c r="E205" s="645" t="s">
        <v>1948</v>
      </c>
      <c r="F205" s="769" t="s">
        <v>778</v>
      </c>
      <c r="G205" s="769" t="s">
        <v>1949</v>
      </c>
      <c r="H205" s="769"/>
      <c r="I205" s="769"/>
      <c r="J205" s="626">
        <v>10466</v>
      </c>
      <c r="K205" s="626">
        <v>23</v>
      </c>
      <c r="L205" s="626"/>
      <c r="M205" s="769" t="s">
        <v>330</v>
      </c>
      <c r="N205" s="769" t="s">
        <v>330</v>
      </c>
      <c r="O205" s="626">
        <v>120</v>
      </c>
      <c r="P205" s="626">
        <v>98</v>
      </c>
      <c r="Q205" s="626">
        <v>10466</v>
      </c>
      <c r="R205" s="626">
        <v>200</v>
      </c>
      <c r="S205" s="626">
        <v>500</v>
      </c>
      <c r="T205" s="769"/>
      <c r="U205" s="769"/>
      <c r="V205" s="625">
        <v>2006</v>
      </c>
      <c r="W205" s="626"/>
      <c r="X205" s="626"/>
      <c r="Y205" s="626"/>
      <c r="Z205" s="626"/>
      <c r="AA205" s="626"/>
      <c r="AB205" s="626"/>
      <c r="AC205" s="626">
        <v>307</v>
      </c>
      <c r="AD205" s="769"/>
      <c r="AE205" s="769"/>
      <c r="AF205" s="769"/>
      <c r="AG205" s="769"/>
      <c r="AH205" s="769"/>
      <c r="AI205" s="769"/>
      <c r="AJ205" s="769"/>
      <c r="AK205" s="769"/>
      <c r="AL205" s="769"/>
      <c r="AM205" s="769"/>
      <c r="AN205" s="769"/>
      <c r="AO205" s="769"/>
      <c r="AP205" s="769"/>
      <c r="AQ205" s="769"/>
      <c r="AR205" s="769"/>
      <c r="AS205" s="769"/>
      <c r="AT205" s="769"/>
      <c r="AU205" s="769"/>
      <c r="AV205" s="769"/>
      <c r="AW205" s="769"/>
      <c r="AX205" s="769"/>
      <c r="AY205" s="769"/>
      <c r="AZ205" s="769"/>
      <c r="BA205" s="769"/>
    </row>
    <row r="206" spans="1:53" s="1091" customFormat="1" ht="24" hidden="1" customHeight="1" x14ac:dyDescent="0.2">
      <c r="A206" s="675"/>
      <c r="B206" s="998" t="s">
        <v>2237</v>
      </c>
      <c r="C206" s="897" t="s">
        <v>1005</v>
      </c>
      <c r="D206" s="666"/>
      <c r="E206" s="676">
        <f>COUNTA(E207:E220)</f>
        <v>14</v>
      </c>
      <c r="F206" s="666"/>
      <c r="G206" s="666"/>
      <c r="H206" s="666"/>
      <c r="I206" s="666"/>
      <c r="J206" s="665">
        <f>SUM(J207:J220)</f>
        <v>1331654</v>
      </c>
      <c r="K206" s="665">
        <f>SUM(K207:K220)</f>
        <v>6843.6799999999994</v>
      </c>
      <c r="L206" s="665">
        <f>SUM(L207:L220)</f>
        <v>10382.66</v>
      </c>
      <c r="M206" s="650"/>
      <c r="N206" s="813"/>
      <c r="O206" s="814"/>
      <c r="P206" s="814"/>
      <c r="Q206" s="665"/>
      <c r="R206" s="665"/>
      <c r="S206" s="665"/>
      <c r="T206" s="665"/>
      <c r="U206" s="665"/>
      <c r="V206" s="650"/>
      <c r="W206" s="665"/>
      <c r="X206" s="665"/>
      <c r="Y206" s="665"/>
      <c r="Z206" s="665"/>
      <c r="AA206" s="665"/>
      <c r="AB206" s="665"/>
      <c r="AC206" s="814"/>
      <c r="AD206" s="650"/>
      <c r="AE206" s="650"/>
      <c r="AF206" s="666"/>
      <c r="AG206" s="666"/>
      <c r="AH206" s="666"/>
      <c r="AI206" s="666"/>
      <c r="AJ206" s="666"/>
      <c r="AK206" s="813"/>
      <c r="AL206" s="813"/>
      <c r="AM206" s="666"/>
      <c r="AN206" s="666"/>
      <c r="AO206" s="666"/>
      <c r="AP206" s="666"/>
      <c r="AQ206" s="666"/>
      <c r="AR206" s="666"/>
      <c r="AS206" s="666"/>
      <c r="AT206" s="666"/>
      <c r="AU206" s="666"/>
      <c r="AV206" s="666"/>
      <c r="AW206" s="666"/>
      <c r="AX206" s="666"/>
      <c r="AY206" s="666"/>
      <c r="AZ206" s="666"/>
      <c r="BA206" s="813"/>
    </row>
    <row r="207" spans="1:53" s="333" customFormat="1" ht="24" hidden="1" customHeight="1" x14ac:dyDescent="0.2">
      <c r="A207" s="630"/>
      <c r="B207" s="158"/>
      <c r="C207" s="656" t="s">
        <v>495</v>
      </c>
      <c r="D207" s="625" t="s">
        <v>496</v>
      </c>
      <c r="E207" s="625" t="s">
        <v>4885</v>
      </c>
      <c r="F207" s="625" t="s">
        <v>495</v>
      </c>
      <c r="G207" s="625" t="s">
        <v>497</v>
      </c>
      <c r="H207" s="644" t="s">
        <v>498</v>
      </c>
      <c r="I207" s="625" t="s">
        <v>4785</v>
      </c>
      <c r="J207" s="626">
        <v>21780</v>
      </c>
      <c r="K207" s="626">
        <v>5828</v>
      </c>
      <c r="L207" s="626">
        <v>9356</v>
      </c>
      <c r="M207" s="625" t="s">
        <v>310</v>
      </c>
      <c r="N207" s="625" t="s">
        <v>310</v>
      </c>
      <c r="O207" s="626">
        <v>110</v>
      </c>
      <c r="P207" s="626">
        <v>99</v>
      </c>
      <c r="Q207" s="626">
        <v>10036</v>
      </c>
      <c r="R207" s="626">
        <v>9586</v>
      </c>
      <c r="S207" s="626">
        <v>12750</v>
      </c>
      <c r="T207" s="626" t="s">
        <v>499</v>
      </c>
      <c r="U207" s="626" t="s">
        <v>500</v>
      </c>
      <c r="V207" s="625">
        <v>1979</v>
      </c>
      <c r="W207" s="626"/>
      <c r="X207" s="626">
        <v>844</v>
      </c>
      <c r="Y207" s="626">
        <v>775</v>
      </c>
      <c r="Z207" s="626"/>
      <c r="AA207" s="626">
        <v>400</v>
      </c>
      <c r="AB207" s="626"/>
      <c r="AC207" s="626">
        <v>2937</v>
      </c>
      <c r="AD207" s="625">
        <v>1990</v>
      </c>
      <c r="AE207" s="625">
        <v>2000</v>
      </c>
      <c r="AF207" s="627">
        <v>1</v>
      </c>
      <c r="AG207" s="627">
        <v>1075</v>
      </c>
      <c r="AH207" s="627">
        <v>50</v>
      </c>
      <c r="AI207" s="627" t="s">
        <v>501</v>
      </c>
      <c r="AJ207" s="627">
        <v>300</v>
      </c>
      <c r="AK207" s="627"/>
      <c r="AL207" s="627"/>
      <c r="AM207" s="627"/>
      <c r="AN207" s="627"/>
      <c r="AO207" s="627"/>
      <c r="AP207" s="627"/>
      <c r="AQ207" s="627"/>
      <c r="AR207" s="627"/>
      <c r="AS207" s="627"/>
      <c r="AT207" s="627"/>
      <c r="AU207" s="627"/>
      <c r="AV207" s="627"/>
      <c r="AW207" s="627"/>
      <c r="AX207" s="627"/>
      <c r="AY207" s="627"/>
      <c r="AZ207" s="627"/>
      <c r="BA207" s="627"/>
    </row>
    <row r="208" spans="1:53" s="333" customFormat="1" ht="24" hidden="1" customHeight="1" x14ac:dyDescent="0.2">
      <c r="A208" s="630"/>
      <c r="B208" s="158"/>
      <c r="C208" s="656" t="s">
        <v>495</v>
      </c>
      <c r="D208" s="625"/>
      <c r="E208" s="625" t="s">
        <v>10303</v>
      </c>
      <c r="F208" s="625" t="s">
        <v>495</v>
      </c>
      <c r="G208" s="625"/>
      <c r="H208" s="644"/>
      <c r="I208" s="625" t="s">
        <v>495</v>
      </c>
      <c r="J208" s="626">
        <v>14400</v>
      </c>
      <c r="K208" s="626"/>
      <c r="L208" s="626"/>
      <c r="M208" s="625" t="s">
        <v>330</v>
      </c>
      <c r="N208" s="625" t="s">
        <v>154</v>
      </c>
      <c r="O208" s="626">
        <v>110</v>
      </c>
      <c r="P208" s="626">
        <v>98</v>
      </c>
      <c r="Q208" s="626">
        <v>8832</v>
      </c>
      <c r="R208" s="626"/>
      <c r="S208" s="626"/>
      <c r="T208" s="626"/>
      <c r="U208" s="626"/>
      <c r="V208" s="625">
        <v>2012</v>
      </c>
      <c r="W208" s="626"/>
      <c r="X208" s="626"/>
      <c r="Y208" s="626"/>
      <c r="Z208" s="626"/>
      <c r="AA208" s="626"/>
      <c r="AB208" s="626"/>
      <c r="AC208" s="626">
        <v>150</v>
      </c>
      <c r="AD208" s="625"/>
      <c r="AE208" s="625"/>
      <c r="AF208" s="627"/>
      <c r="AG208" s="627"/>
      <c r="AH208" s="627"/>
      <c r="AI208" s="627"/>
      <c r="AJ208" s="627"/>
      <c r="AK208" s="627"/>
      <c r="AL208" s="627"/>
      <c r="AM208" s="627"/>
      <c r="AN208" s="627"/>
      <c r="AO208" s="627"/>
      <c r="AP208" s="627"/>
      <c r="AQ208" s="627"/>
      <c r="AR208" s="627"/>
      <c r="AS208" s="627"/>
      <c r="AT208" s="627"/>
      <c r="AU208" s="627"/>
      <c r="AV208" s="627"/>
      <c r="AW208" s="627"/>
      <c r="AX208" s="627"/>
      <c r="AY208" s="627"/>
      <c r="AZ208" s="627"/>
      <c r="BA208" s="627"/>
    </row>
    <row r="209" spans="1:53" s="333" customFormat="1" ht="24" hidden="1" customHeight="1" x14ac:dyDescent="0.2">
      <c r="A209" s="630"/>
      <c r="B209" s="158"/>
      <c r="C209" s="656" t="s">
        <v>4790</v>
      </c>
      <c r="D209" s="625" t="s">
        <v>496</v>
      </c>
      <c r="E209" s="625" t="s">
        <v>17270</v>
      </c>
      <c r="F209" s="625" t="s">
        <v>4790</v>
      </c>
      <c r="G209" s="625" t="s">
        <v>497</v>
      </c>
      <c r="H209" s="788" t="s">
        <v>498</v>
      </c>
      <c r="I209" s="625" t="s">
        <v>12081</v>
      </c>
      <c r="J209" s="647">
        <v>14185</v>
      </c>
      <c r="K209" s="627">
        <v>188.5</v>
      </c>
      <c r="L209" s="626">
        <v>184</v>
      </c>
      <c r="M209" s="625" t="s">
        <v>310</v>
      </c>
      <c r="N209" s="625" t="s">
        <v>310</v>
      </c>
      <c r="O209" s="626">
        <v>114</v>
      </c>
      <c r="P209" s="626">
        <v>98</v>
      </c>
      <c r="Q209" s="626">
        <v>12720</v>
      </c>
      <c r="R209" s="627"/>
      <c r="S209" s="627">
        <v>500</v>
      </c>
      <c r="T209" s="626" t="s">
        <v>499</v>
      </c>
      <c r="U209" s="626" t="s">
        <v>500</v>
      </c>
      <c r="V209" s="625">
        <v>2005</v>
      </c>
      <c r="W209" s="626"/>
      <c r="X209" s="626">
        <v>844</v>
      </c>
      <c r="Y209" s="626">
        <v>775</v>
      </c>
      <c r="Z209" s="626"/>
      <c r="AA209" s="626">
        <v>400</v>
      </c>
      <c r="AB209" s="626"/>
      <c r="AC209" s="627">
        <v>247</v>
      </c>
      <c r="AD209" s="625">
        <v>1990</v>
      </c>
      <c r="AE209" s="625">
        <v>2000</v>
      </c>
      <c r="AF209" s="627">
        <v>1</v>
      </c>
      <c r="AG209" s="627">
        <v>1075</v>
      </c>
      <c r="AH209" s="627">
        <v>50</v>
      </c>
      <c r="AI209" s="627" t="s">
        <v>501</v>
      </c>
      <c r="AJ209" s="627">
        <v>300</v>
      </c>
      <c r="AK209" s="627"/>
      <c r="AL209" s="627"/>
      <c r="AM209" s="627"/>
      <c r="AN209" s="627"/>
      <c r="AO209" s="627"/>
      <c r="AP209" s="627"/>
      <c r="AQ209" s="627"/>
      <c r="AR209" s="627"/>
      <c r="AS209" s="627"/>
      <c r="AT209" s="627"/>
      <c r="AU209" s="627"/>
      <c r="AV209" s="627"/>
      <c r="AW209" s="627"/>
      <c r="AX209" s="627"/>
      <c r="AY209" s="627"/>
      <c r="AZ209" s="627"/>
      <c r="BA209" s="625"/>
    </row>
    <row r="210" spans="1:53" s="333" customFormat="1" ht="24" hidden="1" customHeight="1" x14ac:dyDescent="0.2">
      <c r="A210" s="630"/>
      <c r="B210" s="158"/>
      <c r="C210" s="656" t="s">
        <v>779</v>
      </c>
      <c r="D210" s="625"/>
      <c r="E210" s="625" t="s">
        <v>10307</v>
      </c>
      <c r="F210" s="625" t="s">
        <v>779</v>
      </c>
      <c r="G210" s="625"/>
      <c r="H210" s="788"/>
      <c r="I210" s="625" t="s">
        <v>779</v>
      </c>
      <c r="J210" s="626">
        <v>30000</v>
      </c>
      <c r="K210" s="626">
        <v>177</v>
      </c>
      <c r="L210" s="626">
        <v>177</v>
      </c>
      <c r="M210" s="625" t="s">
        <v>330</v>
      </c>
      <c r="N210" s="625" t="s">
        <v>330</v>
      </c>
      <c r="O210" s="626">
        <v>110</v>
      </c>
      <c r="P210" s="626">
        <v>98</v>
      </c>
      <c r="Q210" s="626">
        <v>12720</v>
      </c>
      <c r="R210" s="626"/>
      <c r="S210" s="626"/>
      <c r="T210" s="626"/>
      <c r="U210" s="626"/>
      <c r="V210" s="625">
        <v>2008</v>
      </c>
      <c r="W210" s="626"/>
      <c r="X210" s="626"/>
      <c r="Y210" s="626"/>
      <c r="Z210" s="626"/>
      <c r="AA210" s="626"/>
      <c r="AB210" s="626"/>
      <c r="AC210" s="626">
        <v>2107</v>
      </c>
      <c r="AD210" s="625"/>
      <c r="AE210" s="625"/>
      <c r="AF210" s="627"/>
      <c r="AG210" s="627"/>
      <c r="AH210" s="627"/>
      <c r="AI210" s="627"/>
      <c r="AJ210" s="627"/>
      <c r="AK210" s="627"/>
      <c r="AL210" s="627"/>
      <c r="AM210" s="627"/>
      <c r="AN210" s="627"/>
      <c r="AO210" s="627"/>
      <c r="AP210" s="627"/>
      <c r="AQ210" s="627"/>
      <c r="AR210" s="627"/>
      <c r="AS210" s="627"/>
      <c r="AT210" s="627"/>
      <c r="AU210" s="627"/>
      <c r="AV210" s="627"/>
      <c r="AW210" s="627"/>
      <c r="AX210" s="627"/>
      <c r="AY210" s="627"/>
      <c r="AZ210" s="627"/>
      <c r="BA210" s="627"/>
    </row>
    <row r="211" spans="1:53" s="333" customFormat="1" ht="24" hidden="1" customHeight="1" x14ac:dyDescent="0.2">
      <c r="A211" s="630"/>
      <c r="B211" s="158"/>
      <c r="C211" s="656" t="s">
        <v>779</v>
      </c>
      <c r="D211" s="625"/>
      <c r="E211" s="625" t="s">
        <v>10308</v>
      </c>
      <c r="F211" s="625" t="s">
        <v>779</v>
      </c>
      <c r="G211" s="625"/>
      <c r="H211" s="788"/>
      <c r="I211" s="625" t="s">
        <v>779</v>
      </c>
      <c r="J211" s="626">
        <v>14854</v>
      </c>
      <c r="K211" s="626">
        <v>0</v>
      </c>
      <c r="L211" s="626">
        <v>0</v>
      </c>
      <c r="M211" s="625" t="s">
        <v>330</v>
      </c>
      <c r="N211" s="625" t="s">
        <v>330</v>
      </c>
      <c r="O211" s="626">
        <v>110</v>
      </c>
      <c r="P211" s="626">
        <v>98</v>
      </c>
      <c r="Q211" s="626">
        <v>12720</v>
      </c>
      <c r="R211" s="626"/>
      <c r="S211" s="626"/>
      <c r="T211" s="626"/>
      <c r="U211" s="626"/>
      <c r="V211" s="625">
        <v>2016</v>
      </c>
      <c r="W211" s="626"/>
      <c r="X211" s="626"/>
      <c r="Y211" s="626"/>
      <c r="Z211" s="626"/>
      <c r="AA211" s="626"/>
      <c r="AB211" s="626"/>
      <c r="AC211" s="626">
        <v>1000</v>
      </c>
      <c r="AD211" s="625"/>
      <c r="AE211" s="625"/>
      <c r="AF211" s="627"/>
      <c r="AG211" s="627"/>
      <c r="AH211" s="627"/>
      <c r="AI211" s="627"/>
      <c r="AJ211" s="627"/>
      <c r="AK211" s="627"/>
      <c r="AL211" s="627"/>
      <c r="AM211" s="627"/>
      <c r="AN211" s="627"/>
      <c r="AO211" s="627"/>
      <c r="AP211" s="627"/>
      <c r="AQ211" s="627"/>
      <c r="AR211" s="627"/>
      <c r="AS211" s="627"/>
      <c r="AT211" s="627"/>
      <c r="AU211" s="627"/>
      <c r="AV211" s="627"/>
      <c r="AW211" s="627"/>
      <c r="AX211" s="627"/>
      <c r="AY211" s="627"/>
      <c r="AZ211" s="627"/>
      <c r="BA211" s="627" t="s">
        <v>10309</v>
      </c>
    </row>
    <row r="212" spans="1:53" s="333" customFormat="1" ht="24" hidden="1" customHeight="1" x14ac:dyDescent="0.2">
      <c r="A212" s="630"/>
      <c r="B212" s="158"/>
      <c r="C212" s="656" t="s">
        <v>779</v>
      </c>
      <c r="D212" s="625"/>
      <c r="E212" s="625" t="s">
        <v>17271</v>
      </c>
      <c r="F212" s="625" t="s">
        <v>779</v>
      </c>
      <c r="G212" s="625"/>
      <c r="H212" s="788"/>
      <c r="I212" s="625" t="s">
        <v>779</v>
      </c>
      <c r="J212" s="626">
        <v>71159</v>
      </c>
      <c r="K212" s="626"/>
      <c r="L212" s="626"/>
      <c r="M212" s="625" t="s">
        <v>310</v>
      </c>
      <c r="N212" s="625" t="s">
        <v>310</v>
      </c>
      <c r="O212" s="626"/>
      <c r="P212" s="626"/>
      <c r="Q212" s="626"/>
      <c r="R212" s="626"/>
      <c r="S212" s="626"/>
      <c r="T212" s="626"/>
      <c r="U212" s="626"/>
      <c r="V212" s="625">
        <v>2022</v>
      </c>
      <c r="W212" s="626"/>
      <c r="X212" s="626"/>
      <c r="Y212" s="626"/>
      <c r="Z212" s="626"/>
      <c r="AA212" s="626"/>
      <c r="AB212" s="626"/>
      <c r="AC212" s="626">
        <v>7100</v>
      </c>
      <c r="AD212" s="625"/>
      <c r="AE212" s="625"/>
      <c r="AF212" s="627"/>
      <c r="AG212" s="627"/>
      <c r="AH212" s="627"/>
      <c r="AI212" s="627"/>
      <c r="AJ212" s="627"/>
      <c r="AK212" s="627"/>
      <c r="AL212" s="627"/>
      <c r="AM212" s="627"/>
      <c r="AN212" s="627"/>
      <c r="AO212" s="627"/>
      <c r="AP212" s="627"/>
      <c r="AQ212" s="627"/>
      <c r="AR212" s="627"/>
      <c r="AS212" s="627"/>
      <c r="AT212" s="627"/>
      <c r="AU212" s="627"/>
      <c r="AV212" s="627"/>
      <c r="AW212" s="627"/>
      <c r="AX212" s="627"/>
      <c r="AY212" s="627"/>
      <c r="AZ212" s="627"/>
      <c r="BA212" s="627"/>
    </row>
    <row r="213" spans="1:53" s="333" customFormat="1" ht="24" hidden="1" customHeight="1" x14ac:dyDescent="0.2">
      <c r="A213" s="630"/>
      <c r="B213" s="158"/>
      <c r="C213" s="656" t="s">
        <v>4800</v>
      </c>
      <c r="D213" s="625"/>
      <c r="E213" s="625" t="s">
        <v>16124</v>
      </c>
      <c r="F213" s="625" t="s">
        <v>4800</v>
      </c>
      <c r="G213" s="625"/>
      <c r="H213" s="788"/>
      <c r="I213" s="625" t="s">
        <v>4800</v>
      </c>
      <c r="J213" s="626">
        <v>13168</v>
      </c>
      <c r="K213" s="626">
        <v>170.82</v>
      </c>
      <c r="L213" s="626">
        <v>145.66</v>
      </c>
      <c r="M213" s="625" t="s">
        <v>310</v>
      </c>
      <c r="N213" s="625" t="s">
        <v>310</v>
      </c>
      <c r="O213" s="626">
        <v>124</v>
      </c>
      <c r="P213" s="626">
        <v>99</v>
      </c>
      <c r="Q213" s="626"/>
      <c r="R213" s="626">
        <v>350</v>
      </c>
      <c r="S213" s="626"/>
      <c r="T213" s="626"/>
      <c r="U213" s="626"/>
      <c r="V213" s="625">
        <v>2017</v>
      </c>
      <c r="W213" s="626"/>
      <c r="X213" s="626"/>
      <c r="Y213" s="626"/>
      <c r="Z213" s="626"/>
      <c r="AA213" s="626"/>
      <c r="AB213" s="626"/>
      <c r="AC213" s="626"/>
      <c r="AD213" s="625"/>
      <c r="AE213" s="625"/>
      <c r="AF213" s="627"/>
      <c r="AG213" s="627"/>
      <c r="AH213" s="627"/>
      <c r="AI213" s="627"/>
      <c r="AJ213" s="627"/>
      <c r="AK213" s="627"/>
      <c r="AL213" s="627"/>
      <c r="AM213" s="627"/>
      <c r="AN213" s="627"/>
      <c r="AO213" s="627"/>
      <c r="AP213" s="627"/>
      <c r="AQ213" s="627"/>
      <c r="AR213" s="627"/>
      <c r="AS213" s="627"/>
      <c r="AT213" s="627"/>
      <c r="AU213" s="627"/>
      <c r="AV213" s="627"/>
      <c r="AW213" s="627"/>
      <c r="AX213" s="627"/>
      <c r="AY213" s="627"/>
      <c r="AZ213" s="627"/>
      <c r="BA213" s="627"/>
    </row>
    <row r="214" spans="1:53" s="333" customFormat="1" ht="24" hidden="1" customHeight="1" x14ac:dyDescent="0.2">
      <c r="A214" s="630"/>
      <c r="B214" s="158"/>
      <c r="C214" s="656" t="s">
        <v>4800</v>
      </c>
      <c r="D214" s="625"/>
      <c r="E214" s="625" t="s">
        <v>16125</v>
      </c>
      <c r="F214" s="625" t="s">
        <v>4800</v>
      </c>
      <c r="G214" s="625"/>
      <c r="H214" s="788"/>
      <c r="I214" s="625" t="s">
        <v>4800</v>
      </c>
      <c r="J214" s="626">
        <v>13572</v>
      </c>
      <c r="K214" s="626">
        <v>324.36</v>
      </c>
      <c r="L214" s="626">
        <v>397</v>
      </c>
      <c r="M214" s="625" t="s">
        <v>310</v>
      </c>
      <c r="N214" s="625" t="s">
        <v>310</v>
      </c>
      <c r="O214" s="626">
        <v>122</v>
      </c>
      <c r="P214" s="626">
        <v>103</v>
      </c>
      <c r="Q214" s="626"/>
      <c r="R214" s="626">
        <v>880</v>
      </c>
      <c r="S214" s="626"/>
      <c r="T214" s="626"/>
      <c r="U214" s="626"/>
      <c r="V214" s="625">
        <v>2017</v>
      </c>
      <c r="W214" s="626"/>
      <c r="X214" s="626"/>
      <c r="Y214" s="626"/>
      <c r="Z214" s="626"/>
      <c r="AA214" s="626"/>
      <c r="AB214" s="626"/>
      <c r="AC214" s="626"/>
      <c r="AD214" s="625"/>
      <c r="AE214" s="625"/>
      <c r="AF214" s="627"/>
      <c r="AG214" s="627"/>
      <c r="AH214" s="627"/>
      <c r="AI214" s="627"/>
      <c r="AJ214" s="627"/>
      <c r="AK214" s="627"/>
      <c r="AL214" s="627"/>
      <c r="AM214" s="627"/>
      <c r="AN214" s="627"/>
      <c r="AO214" s="627"/>
      <c r="AP214" s="627"/>
      <c r="AQ214" s="627"/>
      <c r="AR214" s="627"/>
      <c r="AS214" s="627"/>
      <c r="AT214" s="627"/>
      <c r="AU214" s="627"/>
      <c r="AV214" s="627"/>
      <c r="AW214" s="627"/>
      <c r="AX214" s="627"/>
      <c r="AY214" s="627"/>
      <c r="AZ214" s="627"/>
      <c r="BA214" s="627"/>
    </row>
    <row r="215" spans="1:53" s="333" customFormat="1" ht="24" hidden="1" customHeight="1" x14ac:dyDescent="0.2">
      <c r="A215" s="630"/>
      <c r="B215" s="158"/>
      <c r="C215" s="656" t="s">
        <v>502</v>
      </c>
      <c r="D215" s="625"/>
      <c r="E215" s="625" t="s">
        <v>12083</v>
      </c>
      <c r="F215" s="625" t="s">
        <v>502</v>
      </c>
      <c r="G215" s="625"/>
      <c r="H215" s="788"/>
      <c r="I215" s="625" t="s">
        <v>502</v>
      </c>
      <c r="J215" s="626">
        <v>9568</v>
      </c>
      <c r="K215" s="626"/>
      <c r="L215" s="626"/>
      <c r="M215" s="625" t="s">
        <v>310</v>
      </c>
      <c r="N215" s="625" t="s">
        <v>330</v>
      </c>
      <c r="O215" s="626">
        <v>98</v>
      </c>
      <c r="P215" s="626">
        <v>76</v>
      </c>
      <c r="Q215" s="626">
        <v>9297</v>
      </c>
      <c r="R215" s="626"/>
      <c r="S215" s="626"/>
      <c r="T215" s="626"/>
      <c r="U215" s="626"/>
      <c r="V215" s="625">
        <v>2016</v>
      </c>
      <c r="W215" s="626"/>
      <c r="X215" s="626"/>
      <c r="Y215" s="626"/>
      <c r="Z215" s="626"/>
      <c r="AA215" s="626"/>
      <c r="AB215" s="626"/>
      <c r="AC215" s="626">
        <v>500</v>
      </c>
      <c r="AD215" s="625"/>
      <c r="AE215" s="625"/>
      <c r="AF215" s="627"/>
      <c r="AG215" s="627"/>
      <c r="AH215" s="627"/>
      <c r="AI215" s="627"/>
      <c r="AJ215" s="627"/>
      <c r="AK215" s="627"/>
      <c r="AL215" s="627"/>
      <c r="AM215" s="627"/>
      <c r="AN215" s="627"/>
      <c r="AO215" s="627"/>
      <c r="AP215" s="627"/>
      <c r="AQ215" s="627"/>
      <c r="AR215" s="627"/>
      <c r="AS215" s="627"/>
      <c r="AT215" s="627"/>
      <c r="AU215" s="627"/>
      <c r="AV215" s="627"/>
      <c r="AW215" s="627"/>
      <c r="AX215" s="627"/>
      <c r="AY215" s="627"/>
      <c r="AZ215" s="627"/>
      <c r="BA215" s="627"/>
    </row>
    <row r="216" spans="1:53" s="333" customFormat="1" ht="24" hidden="1" customHeight="1" x14ac:dyDescent="0.2">
      <c r="A216" s="630"/>
      <c r="B216" s="158"/>
      <c r="C216" s="656" t="s">
        <v>4818</v>
      </c>
      <c r="D216" s="625"/>
      <c r="E216" s="625" t="s">
        <v>10304</v>
      </c>
      <c r="F216" s="625" t="s">
        <v>718</v>
      </c>
      <c r="G216" s="625"/>
      <c r="H216" s="788"/>
      <c r="I216" s="625" t="s">
        <v>4820</v>
      </c>
      <c r="J216" s="647">
        <v>1041180</v>
      </c>
      <c r="K216" s="627"/>
      <c r="L216" s="626"/>
      <c r="M216" s="625" t="s">
        <v>10305</v>
      </c>
      <c r="N216" s="625" t="s">
        <v>154</v>
      </c>
      <c r="O216" s="626"/>
      <c r="P216" s="626">
        <v>14.63</v>
      </c>
      <c r="Q216" s="626">
        <v>12000</v>
      </c>
      <c r="R216" s="627"/>
      <c r="S216" s="627"/>
      <c r="T216" s="626"/>
      <c r="U216" s="626"/>
      <c r="V216" s="625">
        <v>2011</v>
      </c>
      <c r="W216" s="626"/>
      <c r="X216" s="626"/>
      <c r="Y216" s="626"/>
      <c r="Z216" s="626"/>
      <c r="AA216" s="626"/>
      <c r="AB216" s="626"/>
      <c r="AC216" s="627"/>
      <c r="AD216" s="625"/>
      <c r="AE216" s="625"/>
      <c r="AF216" s="627"/>
      <c r="AG216" s="627"/>
      <c r="AH216" s="627"/>
      <c r="AI216" s="627"/>
      <c r="AJ216" s="627"/>
      <c r="AK216" s="627"/>
      <c r="AL216" s="627"/>
      <c r="AM216" s="627"/>
      <c r="AN216" s="627"/>
      <c r="AO216" s="627"/>
      <c r="AP216" s="627"/>
      <c r="AQ216" s="627"/>
      <c r="AR216" s="627"/>
      <c r="AS216" s="627"/>
      <c r="AT216" s="627"/>
      <c r="AU216" s="627"/>
      <c r="AV216" s="627"/>
      <c r="AW216" s="627"/>
      <c r="AX216" s="627"/>
      <c r="AY216" s="627"/>
      <c r="AZ216" s="627"/>
      <c r="BA216" s="627"/>
    </row>
    <row r="217" spans="1:53" s="333" customFormat="1" ht="24" hidden="1" customHeight="1" x14ac:dyDescent="0.2">
      <c r="A217" s="630"/>
      <c r="B217" s="158"/>
      <c r="C217" s="656" t="s">
        <v>4818</v>
      </c>
      <c r="D217" s="625"/>
      <c r="E217" s="625" t="s">
        <v>10306</v>
      </c>
      <c r="F217" s="625" t="s">
        <v>4818</v>
      </c>
      <c r="G217" s="625"/>
      <c r="H217" s="788"/>
      <c r="I217" s="625" t="s">
        <v>4818</v>
      </c>
      <c r="J217" s="626">
        <v>16002</v>
      </c>
      <c r="K217" s="626"/>
      <c r="L217" s="626"/>
      <c r="M217" s="625" t="s">
        <v>14816</v>
      </c>
      <c r="N217" s="625" t="s">
        <v>310</v>
      </c>
      <c r="O217" s="626">
        <v>110</v>
      </c>
      <c r="P217" s="626">
        <v>95</v>
      </c>
      <c r="Q217" s="297">
        <v>16002</v>
      </c>
      <c r="R217" s="626">
        <v>50</v>
      </c>
      <c r="S217" s="626"/>
      <c r="T217" s="626"/>
      <c r="U217" s="626"/>
      <c r="V217" s="625">
        <v>2013</v>
      </c>
      <c r="W217" s="297"/>
      <c r="X217" s="297"/>
      <c r="Y217" s="297"/>
      <c r="Z217" s="297"/>
      <c r="AA217" s="297"/>
      <c r="AB217" s="297"/>
      <c r="AC217" s="297">
        <v>800</v>
      </c>
      <c r="AD217" s="625"/>
      <c r="AE217" s="625"/>
      <c r="AF217" s="627"/>
      <c r="AG217" s="627"/>
      <c r="AH217" s="627"/>
      <c r="AI217" s="627"/>
      <c r="AJ217" s="627"/>
      <c r="AK217" s="627"/>
      <c r="AL217" s="627"/>
      <c r="AM217" s="627"/>
      <c r="AN217" s="627"/>
      <c r="AO217" s="627"/>
      <c r="AP217" s="627"/>
      <c r="AQ217" s="627"/>
      <c r="AR217" s="627"/>
      <c r="AS217" s="627"/>
      <c r="AT217" s="627"/>
      <c r="AU217" s="627"/>
      <c r="AV217" s="627"/>
      <c r="AW217" s="627"/>
      <c r="AX217" s="627"/>
      <c r="AY217" s="627"/>
      <c r="AZ217" s="627"/>
      <c r="BA217" s="627" t="s">
        <v>14817</v>
      </c>
    </row>
    <row r="218" spans="1:53" s="333" customFormat="1" ht="24" hidden="1" customHeight="1" x14ac:dyDescent="0.2">
      <c r="A218" s="630"/>
      <c r="B218" s="158"/>
      <c r="C218" s="656" t="s">
        <v>4829</v>
      </c>
      <c r="D218" s="625"/>
      <c r="E218" s="625" t="s">
        <v>14166</v>
      </c>
      <c r="F218" s="625" t="s">
        <v>4829</v>
      </c>
      <c r="G218" s="625"/>
      <c r="H218" s="788"/>
      <c r="I218" s="625" t="s">
        <v>4829</v>
      </c>
      <c r="J218" s="626">
        <v>12735</v>
      </c>
      <c r="K218" s="626"/>
      <c r="L218" s="626"/>
      <c r="M218" s="625" t="s">
        <v>310</v>
      </c>
      <c r="N218" s="625" t="s">
        <v>330</v>
      </c>
      <c r="O218" s="626">
        <v>112</v>
      </c>
      <c r="P218" s="626">
        <v>93</v>
      </c>
      <c r="Q218" s="297">
        <v>7960</v>
      </c>
      <c r="R218" s="626"/>
      <c r="S218" s="626"/>
      <c r="T218" s="626"/>
      <c r="U218" s="626"/>
      <c r="V218" s="625">
        <v>2018</v>
      </c>
      <c r="W218" s="297"/>
      <c r="X218" s="297"/>
      <c r="Y218" s="297"/>
      <c r="Z218" s="297"/>
      <c r="AA218" s="297"/>
      <c r="AB218" s="297"/>
      <c r="AC218" s="297">
        <v>500</v>
      </c>
      <c r="AD218" s="625"/>
      <c r="AE218" s="625"/>
      <c r="AF218" s="627"/>
      <c r="AG218" s="627"/>
      <c r="AH218" s="627"/>
      <c r="AI218" s="627"/>
      <c r="AJ218" s="627"/>
      <c r="AK218" s="627"/>
      <c r="AL218" s="627"/>
      <c r="AM218" s="627"/>
      <c r="AN218" s="627"/>
      <c r="AO218" s="627"/>
      <c r="AP218" s="627"/>
      <c r="AQ218" s="627"/>
      <c r="AR218" s="627"/>
      <c r="AS218" s="627"/>
      <c r="AT218" s="627"/>
      <c r="AU218" s="627"/>
      <c r="AV218" s="627"/>
      <c r="AW218" s="627"/>
      <c r="AX218" s="627"/>
      <c r="AY218" s="627"/>
      <c r="AZ218" s="627"/>
      <c r="BA218" s="627"/>
    </row>
    <row r="219" spans="1:53" s="333" customFormat="1" ht="24" hidden="1" customHeight="1" x14ac:dyDescent="0.2">
      <c r="A219" s="630"/>
      <c r="B219" s="158"/>
      <c r="C219" s="656" t="s">
        <v>4834</v>
      </c>
      <c r="D219" s="625"/>
      <c r="E219" s="625" t="s">
        <v>10310</v>
      </c>
      <c r="F219" s="625" t="s">
        <v>4834</v>
      </c>
      <c r="G219" s="625"/>
      <c r="H219" s="644"/>
      <c r="I219" s="625" t="s">
        <v>4834</v>
      </c>
      <c r="J219" s="626">
        <v>50051</v>
      </c>
      <c r="K219" s="626">
        <v>155</v>
      </c>
      <c r="L219" s="626">
        <v>123</v>
      </c>
      <c r="M219" s="625" t="s">
        <v>330</v>
      </c>
      <c r="N219" s="625" t="s">
        <v>310</v>
      </c>
      <c r="O219" s="626">
        <v>120</v>
      </c>
      <c r="P219" s="626">
        <v>92</v>
      </c>
      <c r="Q219" s="297">
        <v>22092</v>
      </c>
      <c r="R219" s="626"/>
      <c r="S219" s="626">
        <v>100</v>
      </c>
      <c r="T219" s="626"/>
      <c r="U219" s="626"/>
      <c r="V219" s="625">
        <v>2017</v>
      </c>
      <c r="W219" s="297"/>
      <c r="X219" s="297"/>
      <c r="Y219" s="297"/>
      <c r="Z219" s="297"/>
      <c r="AA219" s="297"/>
      <c r="AB219" s="297"/>
      <c r="AC219" s="297"/>
      <c r="AD219" s="625"/>
      <c r="AE219" s="625"/>
      <c r="AF219" s="627"/>
      <c r="AG219" s="627"/>
      <c r="AH219" s="627"/>
      <c r="AI219" s="627"/>
      <c r="AJ219" s="627"/>
      <c r="AK219" s="627"/>
      <c r="AL219" s="627"/>
      <c r="AM219" s="627"/>
      <c r="AN219" s="627"/>
      <c r="AO219" s="627"/>
      <c r="AP219" s="627"/>
      <c r="AQ219" s="627"/>
      <c r="AR219" s="627"/>
      <c r="AS219" s="627"/>
      <c r="AT219" s="627"/>
      <c r="AU219" s="627"/>
      <c r="AV219" s="627"/>
      <c r="AW219" s="627"/>
      <c r="AX219" s="627"/>
      <c r="AY219" s="627"/>
      <c r="AZ219" s="627"/>
      <c r="BA219" s="627" t="s">
        <v>12082</v>
      </c>
    </row>
    <row r="220" spans="1:53" s="333" customFormat="1" ht="24" hidden="1" customHeight="1" x14ac:dyDescent="0.2">
      <c r="A220" s="630"/>
      <c r="B220" s="604"/>
      <c r="C220" s="656" t="s">
        <v>4842</v>
      </c>
      <c r="D220" s="625"/>
      <c r="E220" s="625" t="s">
        <v>10311</v>
      </c>
      <c r="F220" s="625" t="s">
        <v>4842</v>
      </c>
      <c r="G220" s="625"/>
      <c r="H220" s="644"/>
      <c r="I220" s="625" t="s">
        <v>4842</v>
      </c>
      <c r="J220" s="626">
        <v>9000</v>
      </c>
      <c r="K220" s="626"/>
      <c r="L220" s="626"/>
      <c r="M220" s="625" t="s">
        <v>330</v>
      </c>
      <c r="N220" s="625" t="s">
        <v>330</v>
      </c>
      <c r="O220" s="626">
        <v>114</v>
      </c>
      <c r="P220" s="626">
        <v>95</v>
      </c>
      <c r="Q220" s="297">
        <v>9000</v>
      </c>
      <c r="R220" s="626"/>
      <c r="S220" s="626"/>
      <c r="T220" s="626"/>
      <c r="U220" s="626"/>
      <c r="V220" s="625">
        <v>2011</v>
      </c>
      <c r="W220" s="297"/>
      <c r="X220" s="297"/>
      <c r="Y220" s="297"/>
      <c r="Z220" s="297"/>
      <c r="AA220" s="297"/>
      <c r="AB220" s="297"/>
      <c r="AC220" s="297">
        <v>10000</v>
      </c>
      <c r="AD220" s="625"/>
      <c r="AE220" s="625"/>
      <c r="AF220" s="627"/>
      <c r="AG220" s="627"/>
      <c r="AH220" s="627"/>
      <c r="AI220" s="627"/>
      <c r="AJ220" s="627"/>
      <c r="AK220" s="627"/>
      <c r="AL220" s="627"/>
      <c r="AM220" s="627"/>
      <c r="AN220" s="627"/>
      <c r="AO220" s="627"/>
      <c r="AP220" s="627"/>
      <c r="AQ220" s="627"/>
      <c r="AR220" s="627"/>
      <c r="AS220" s="627"/>
      <c r="AT220" s="627"/>
      <c r="AU220" s="627"/>
      <c r="AV220" s="627"/>
      <c r="AW220" s="627"/>
      <c r="AX220" s="627"/>
      <c r="AY220" s="627"/>
      <c r="AZ220" s="627"/>
      <c r="BA220" s="627"/>
    </row>
    <row r="221" spans="1:53" s="1091" customFormat="1" ht="24" hidden="1" customHeight="1" x14ac:dyDescent="0.2">
      <c r="A221" s="675"/>
      <c r="B221" s="998" t="s">
        <v>94</v>
      </c>
      <c r="C221" s="666" t="s">
        <v>1005</v>
      </c>
      <c r="D221" s="650"/>
      <c r="E221" s="1297">
        <f>COUNTA(E222:E244)</f>
        <v>23</v>
      </c>
      <c r="F221" s="650"/>
      <c r="G221" s="650"/>
      <c r="H221" s="650"/>
      <c r="I221" s="650"/>
      <c r="J221" s="665">
        <f>SUM(J222:J244)</f>
        <v>472811</v>
      </c>
      <c r="K221" s="665">
        <f>SUM(K222:K244)</f>
        <v>255</v>
      </c>
      <c r="L221" s="665">
        <f>SUM(L222:L244)</f>
        <v>370</v>
      </c>
      <c r="M221" s="650"/>
      <c r="N221" s="813"/>
      <c r="O221" s="813"/>
      <c r="P221" s="813"/>
      <c r="Q221" s="907"/>
      <c r="R221" s="650"/>
      <c r="S221" s="650"/>
      <c r="T221" s="650"/>
      <c r="U221" s="650"/>
      <c r="V221" s="650"/>
      <c r="W221" s="916"/>
      <c r="X221" s="916"/>
      <c r="Y221" s="916"/>
      <c r="Z221" s="916"/>
      <c r="AA221" s="916"/>
      <c r="AB221" s="916"/>
      <c r="AC221" s="916"/>
      <c r="AD221" s="650"/>
      <c r="AE221" s="650"/>
      <c r="AF221" s="650"/>
      <c r="AG221" s="650"/>
      <c r="AH221" s="650"/>
      <c r="AI221" s="650"/>
      <c r="AJ221" s="650"/>
      <c r="AK221" s="813"/>
      <c r="AL221" s="813"/>
      <c r="AM221" s="650"/>
      <c r="AN221" s="650"/>
      <c r="AO221" s="650"/>
      <c r="AP221" s="650"/>
      <c r="AQ221" s="650"/>
      <c r="AR221" s="650"/>
      <c r="AS221" s="650"/>
      <c r="AT221" s="650"/>
      <c r="AU221" s="650"/>
      <c r="AV221" s="650"/>
      <c r="AW221" s="650"/>
      <c r="AX221" s="650"/>
      <c r="AY221" s="650"/>
      <c r="AZ221" s="650"/>
      <c r="BA221" s="813"/>
    </row>
    <row r="222" spans="1:53" s="333" customFormat="1" ht="24" customHeight="1" x14ac:dyDescent="0.2">
      <c r="A222" s="630"/>
      <c r="B222" s="158"/>
      <c r="C222" s="625" t="s">
        <v>1882</v>
      </c>
      <c r="D222" s="625"/>
      <c r="E222" s="1298" t="s">
        <v>5268</v>
      </c>
      <c r="F222" s="625" t="s">
        <v>1882</v>
      </c>
      <c r="G222" s="625"/>
      <c r="H222" s="625"/>
      <c r="I222" s="651" t="s">
        <v>20771</v>
      </c>
      <c r="J222" s="626">
        <v>111365</v>
      </c>
      <c r="K222" s="626"/>
      <c r="L222" s="626"/>
      <c r="M222" s="625" t="s">
        <v>503</v>
      </c>
      <c r="N222" s="613" t="s">
        <v>503</v>
      </c>
      <c r="O222" s="613">
        <v>125</v>
      </c>
      <c r="P222" s="613">
        <v>98</v>
      </c>
      <c r="Q222" s="1315">
        <v>111365</v>
      </c>
      <c r="R222" s="625"/>
      <c r="S222" s="625"/>
      <c r="T222" s="625"/>
      <c r="U222" s="625"/>
      <c r="V222" s="625">
        <v>2013</v>
      </c>
      <c r="W222" s="293"/>
      <c r="X222" s="293"/>
      <c r="Y222" s="293"/>
      <c r="Z222" s="293"/>
      <c r="AA222" s="293"/>
      <c r="AB222" s="293"/>
      <c r="AC222" s="604">
        <v>62000</v>
      </c>
      <c r="AD222" s="625"/>
      <c r="AE222" s="625"/>
      <c r="AF222" s="625"/>
      <c r="AG222" s="625"/>
      <c r="AH222" s="625"/>
      <c r="AI222" s="625"/>
      <c r="AJ222" s="625"/>
      <c r="AK222" s="613"/>
      <c r="AL222" s="613"/>
      <c r="AM222" s="625"/>
      <c r="AN222" s="625"/>
      <c r="AO222" s="625"/>
      <c r="AP222" s="625"/>
      <c r="AQ222" s="625"/>
      <c r="AR222" s="625"/>
      <c r="AS222" s="625"/>
      <c r="AT222" s="625"/>
      <c r="AU222" s="625"/>
      <c r="AV222" s="625"/>
      <c r="AW222" s="625"/>
      <c r="AX222" s="625"/>
      <c r="AY222" s="625"/>
      <c r="AZ222" s="625"/>
      <c r="BA222" s="613"/>
    </row>
    <row r="223" spans="1:53" s="333" customFormat="1" ht="24" customHeight="1" x14ac:dyDescent="0.2">
      <c r="A223" s="630"/>
      <c r="B223" s="158"/>
      <c r="C223" s="625" t="s">
        <v>5221</v>
      </c>
      <c r="D223" s="625"/>
      <c r="E223" s="625" t="s">
        <v>5269</v>
      </c>
      <c r="F223" s="625" t="s">
        <v>5221</v>
      </c>
      <c r="G223" s="625"/>
      <c r="H223" s="644"/>
      <c r="I223" s="625" t="s">
        <v>16175</v>
      </c>
      <c r="J223" s="626">
        <v>12836</v>
      </c>
      <c r="K223" s="626">
        <v>192</v>
      </c>
      <c r="L223" s="626">
        <v>280</v>
      </c>
      <c r="M223" s="625" t="s">
        <v>310</v>
      </c>
      <c r="N223" s="625" t="s">
        <v>310</v>
      </c>
      <c r="O223" s="626">
        <v>120</v>
      </c>
      <c r="P223" s="626">
        <v>95</v>
      </c>
      <c r="Q223" s="626">
        <v>12836</v>
      </c>
      <c r="R223" s="626"/>
      <c r="S223" s="626">
        <v>1248</v>
      </c>
      <c r="T223" s="626"/>
      <c r="U223" s="626"/>
      <c r="V223" s="625">
        <v>2012</v>
      </c>
      <c r="W223" s="626"/>
      <c r="X223" s="626"/>
      <c r="Y223" s="626"/>
      <c r="Z223" s="626"/>
      <c r="AA223" s="626"/>
      <c r="AB223" s="626"/>
      <c r="AC223" s="626">
        <v>5000</v>
      </c>
      <c r="AD223" s="625"/>
      <c r="AE223" s="625"/>
      <c r="AF223" s="627"/>
      <c r="AG223" s="627"/>
      <c r="AH223" s="627"/>
      <c r="AI223" s="627"/>
      <c r="AJ223" s="627"/>
      <c r="AK223" s="627"/>
      <c r="AL223" s="627"/>
      <c r="AM223" s="627"/>
      <c r="AN223" s="627"/>
      <c r="AO223" s="627"/>
      <c r="AP223" s="627"/>
      <c r="AQ223" s="627"/>
      <c r="AR223" s="627"/>
      <c r="AS223" s="627"/>
      <c r="AT223" s="627"/>
      <c r="AU223" s="627"/>
      <c r="AV223" s="627"/>
      <c r="AW223" s="627"/>
      <c r="AX223" s="627"/>
      <c r="AY223" s="627"/>
      <c r="AZ223" s="627"/>
      <c r="BA223" s="686"/>
    </row>
    <row r="224" spans="1:53" s="333" customFormat="1" ht="24" customHeight="1" x14ac:dyDescent="0.2">
      <c r="A224" s="630"/>
      <c r="B224" s="158"/>
      <c r="C224" s="625" t="s">
        <v>5223</v>
      </c>
      <c r="D224" s="625"/>
      <c r="E224" s="625" t="s">
        <v>14844</v>
      </c>
      <c r="F224" s="625" t="s">
        <v>5223</v>
      </c>
      <c r="G224" s="625"/>
      <c r="H224" s="644"/>
      <c r="I224" s="625" t="s">
        <v>5223</v>
      </c>
      <c r="J224" s="626">
        <v>18500</v>
      </c>
      <c r="K224" s="626"/>
      <c r="L224" s="626"/>
      <c r="M224" s="625" t="s">
        <v>503</v>
      </c>
      <c r="N224" s="625" t="s">
        <v>154</v>
      </c>
      <c r="O224" s="626">
        <v>110</v>
      </c>
      <c r="P224" s="626">
        <v>95</v>
      </c>
      <c r="Q224" s="626">
        <v>18500</v>
      </c>
      <c r="R224" s="626"/>
      <c r="S224" s="626"/>
      <c r="T224" s="626"/>
      <c r="U224" s="626"/>
      <c r="V224" s="625">
        <v>2005</v>
      </c>
      <c r="W224" s="626"/>
      <c r="X224" s="626"/>
      <c r="Y224" s="626"/>
      <c r="Z224" s="626"/>
      <c r="AA224" s="626"/>
      <c r="AB224" s="626"/>
      <c r="AC224" s="626">
        <v>133</v>
      </c>
      <c r="AD224" s="625"/>
      <c r="AE224" s="625"/>
      <c r="AF224" s="627"/>
      <c r="AG224" s="627"/>
      <c r="AH224" s="627"/>
      <c r="AI224" s="627"/>
      <c r="AJ224" s="627"/>
      <c r="AK224" s="627"/>
      <c r="AL224" s="627"/>
      <c r="AM224" s="627"/>
      <c r="AN224" s="627"/>
      <c r="AO224" s="627"/>
      <c r="AP224" s="627"/>
      <c r="AQ224" s="627"/>
      <c r="AR224" s="627"/>
      <c r="AS224" s="627"/>
      <c r="AT224" s="627"/>
      <c r="AU224" s="627"/>
      <c r="AV224" s="627"/>
      <c r="AW224" s="627"/>
      <c r="AX224" s="627"/>
      <c r="AY224" s="627"/>
      <c r="AZ224" s="627"/>
      <c r="BA224" s="686" t="s">
        <v>5276</v>
      </c>
    </row>
    <row r="225" spans="1:53" s="953" customFormat="1" ht="24" customHeight="1" x14ac:dyDescent="0.2">
      <c r="A225" s="630"/>
      <c r="B225" s="696"/>
      <c r="C225" s="651" t="s">
        <v>1884</v>
      </c>
      <c r="D225" s="625"/>
      <c r="E225" s="651" t="s">
        <v>14845</v>
      </c>
      <c r="F225" s="651" t="s">
        <v>1884</v>
      </c>
      <c r="G225" s="625"/>
      <c r="H225" s="644"/>
      <c r="I225" s="651" t="s">
        <v>17316</v>
      </c>
      <c r="J225" s="1672">
        <v>13000</v>
      </c>
      <c r="K225" s="1672"/>
      <c r="L225" s="1672"/>
      <c r="M225" s="651" t="s">
        <v>503</v>
      </c>
      <c r="N225" s="651" t="s">
        <v>503</v>
      </c>
      <c r="O225" s="1672">
        <v>100</v>
      </c>
      <c r="P225" s="1672">
        <v>98</v>
      </c>
      <c r="Q225" s="1672">
        <v>13000</v>
      </c>
      <c r="R225" s="1672"/>
      <c r="S225" s="1672"/>
      <c r="T225" s="626"/>
      <c r="U225" s="1672"/>
      <c r="V225" s="651">
        <v>2010</v>
      </c>
      <c r="W225" s="626"/>
      <c r="X225" s="626"/>
      <c r="Y225" s="626"/>
      <c r="Z225" s="626"/>
      <c r="AA225" s="626"/>
      <c r="AB225" s="626"/>
      <c r="AC225" s="1672">
        <v>157</v>
      </c>
      <c r="AD225" s="625"/>
      <c r="AE225" s="625"/>
      <c r="AF225" s="627"/>
      <c r="AG225" s="627"/>
      <c r="AH225" s="627"/>
      <c r="AI225" s="627"/>
      <c r="AJ225" s="627"/>
      <c r="AK225" s="627"/>
      <c r="AL225" s="627"/>
      <c r="AM225" s="627"/>
      <c r="AN225" s="627"/>
      <c r="AO225" s="627"/>
      <c r="AP225" s="627"/>
      <c r="AQ225" s="627"/>
      <c r="AR225" s="627"/>
      <c r="AS225" s="627"/>
      <c r="AT225" s="627"/>
      <c r="AU225" s="627"/>
      <c r="AV225" s="627"/>
      <c r="AW225" s="627"/>
      <c r="AX225" s="627"/>
      <c r="AY225" s="627"/>
      <c r="AZ225" s="627"/>
      <c r="BA225" s="1703" t="s">
        <v>20808</v>
      </c>
    </row>
    <row r="226" spans="1:53" s="333" customFormat="1" ht="24" customHeight="1" x14ac:dyDescent="0.2">
      <c r="A226" s="630"/>
      <c r="B226" s="158"/>
      <c r="C226" s="625" t="s">
        <v>1884</v>
      </c>
      <c r="D226" s="625"/>
      <c r="E226" s="625" t="s">
        <v>5271</v>
      </c>
      <c r="F226" s="625" t="s">
        <v>1884</v>
      </c>
      <c r="G226" s="625"/>
      <c r="H226" s="644"/>
      <c r="I226" s="625" t="s">
        <v>17316</v>
      </c>
      <c r="J226" s="626">
        <v>18063</v>
      </c>
      <c r="K226" s="626"/>
      <c r="L226" s="626"/>
      <c r="M226" s="625" t="s">
        <v>503</v>
      </c>
      <c r="N226" s="625" t="s">
        <v>503</v>
      </c>
      <c r="O226" s="626">
        <v>120</v>
      </c>
      <c r="P226" s="626">
        <v>98</v>
      </c>
      <c r="Q226" s="626">
        <v>9962</v>
      </c>
      <c r="R226" s="626">
        <v>120</v>
      </c>
      <c r="S226" s="626">
        <v>200</v>
      </c>
      <c r="T226" s="626"/>
      <c r="U226" s="626"/>
      <c r="V226" s="625">
        <v>2014</v>
      </c>
      <c r="W226" s="626"/>
      <c r="X226" s="626"/>
      <c r="Y226" s="626"/>
      <c r="Z226" s="626"/>
      <c r="AA226" s="626"/>
      <c r="AB226" s="626"/>
      <c r="AC226" s="626">
        <v>1200</v>
      </c>
      <c r="AD226" s="625"/>
      <c r="AE226" s="625"/>
      <c r="AF226" s="627"/>
      <c r="AG226" s="627"/>
      <c r="AH226" s="627"/>
      <c r="AI226" s="627"/>
      <c r="AJ226" s="627"/>
      <c r="AK226" s="627"/>
      <c r="AL226" s="627"/>
      <c r="AM226" s="627"/>
      <c r="AN226" s="627"/>
      <c r="AO226" s="627"/>
      <c r="AP226" s="627"/>
      <c r="AQ226" s="627"/>
      <c r="AR226" s="627"/>
      <c r="AS226" s="627"/>
      <c r="AT226" s="627"/>
      <c r="AU226" s="627"/>
      <c r="AV226" s="627"/>
      <c r="AW226" s="627"/>
      <c r="AX226" s="627"/>
      <c r="AY226" s="627"/>
      <c r="AZ226" s="627"/>
      <c r="BA226" s="1703"/>
    </row>
    <row r="227" spans="1:53" s="333" customFormat="1" ht="24" customHeight="1" x14ac:dyDescent="0.2">
      <c r="A227" s="630"/>
      <c r="B227" s="158"/>
      <c r="C227" s="625" t="s">
        <v>1884</v>
      </c>
      <c r="D227" s="625"/>
      <c r="E227" s="625" t="s">
        <v>14846</v>
      </c>
      <c r="F227" s="625" t="s">
        <v>1884</v>
      </c>
      <c r="G227" s="625"/>
      <c r="H227" s="644"/>
      <c r="I227" s="625" t="s">
        <v>17316</v>
      </c>
      <c r="J227" s="626">
        <v>11000</v>
      </c>
      <c r="K227" s="626"/>
      <c r="L227" s="626"/>
      <c r="M227" s="625" t="s">
        <v>503</v>
      </c>
      <c r="N227" s="625" t="s">
        <v>503</v>
      </c>
      <c r="O227" s="626">
        <v>90</v>
      </c>
      <c r="P227" s="626">
        <v>98</v>
      </c>
      <c r="Q227" s="626">
        <v>11000</v>
      </c>
      <c r="R227" s="626"/>
      <c r="S227" s="626"/>
      <c r="T227" s="626"/>
      <c r="U227" s="626"/>
      <c r="V227" s="625">
        <v>2019</v>
      </c>
      <c r="W227" s="626"/>
      <c r="X227" s="626"/>
      <c r="Y227" s="626"/>
      <c r="Z227" s="626"/>
      <c r="AA227" s="626"/>
      <c r="AB227" s="626"/>
      <c r="AC227" s="626">
        <v>770.00000000000011</v>
      </c>
      <c r="AD227" s="625"/>
      <c r="AE227" s="625"/>
      <c r="AF227" s="627"/>
      <c r="AG227" s="627"/>
      <c r="AH227" s="627"/>
      <c r="AI227" s="627"/>
      <c r="AJ227" s="627"/>
      <c r="AK227" s="627"/>
      <c r="AL227" s="627"/>
      <c r="AM227" s="627"/>
      <c r="AN227" s="627"/>
      <c r="AO227" s="627"/>
      <c r="AP227" s="627"/>
      <c r="AQ227" s="627"/>
      <c r="AR227" s="627"/>
      <c r="AS227" s="627"/>
      <c r="AT227" s="627"/>
      <c r="AU227" s="627"/>
      <c r="AV227" s="627"/>
      <c r="AW227" s="627"/>
      <c r="AX227" s="627"/>
      <c r="AY227" s="627"/>
      <c r="AZ227" s="627"/>
      <c r="BA227" s="1703"/>
    </row>
    <row r="228" spans="1:53" s="953" customFormat="1" ht="24" customHeight="1" x14ac:dyDescent="0.2">
      <c r="A228" s="630"/>
      <c r="B228" s="696"/>
      <c r="C228" s="651" t="s">
        <v>1884</v>
      </c>
      <c r="D228" s="625"/>
      <c r="E228" s="651" t="s">
        <v>14847</v>
      </c>
      <c r="F228" s="651" t="s">
        <v>1884</v>
      </c>
      <c r="G228" s="625"/>
      <c r="H228" s="644"/>
      <c r="I228" s="651" t="s">
        <v>17316</v>
      </c>
      <c r="J228" s="1672">
        <v>6620</v>
      </c>
      <c r="K228" s="1672"/>
      <c r="L228" s="1672"/>
      <c r="M228" s="651" t="s">
        <v>503</v>
      </c>
      <c r="N228" s="651" t="s">
        <v>503</v>
      </c>
      <c r="O228" s="1672">
        <v>100</v>
      </c>
      <c r="P228" s="1672">
        <v>98</v>
      </c>
      <c r="Q228" s="1672">
        <v>6620</v>
      </c>
      <c r="R228" s="1672"/>
      <c r="S228" s="1672"/>
      <c r="T228" s="626"/>
      <c r="U228" s="1672"/>
      <c r="V228" s="651">
        <v>2015</v>
      </c>
      <c r="W228" s="626"/>
      <c r="X228" s="626"/>
      <c r="Y228" s="626"/>
      <c r="Z228" s="626"/>
      <c r="AA228" s="626"/>
      <c r="AB228" s="626"/>
      <c r="AC228" s="1672">
        <v>464</v>
      </c>
      <c r="AD228" s="625"/>
      <c r="AE228" s="625"/>
      <c r="AF228" s="627"/>
      <c r="AG228" s="627"/>
      <c r="AH228" s="627"/>
      <c r="AI228" s="627"/>
      <c r="AJ228" s="627"/>
      <c r="AK228" s="627"/>
      <c r="AL228" s="627"/>
      <c r="AM228" s="627"/>
      <c r="AN228" s="627"/>
      <c r="AO228" s="627"/>
      <c r="AP228" s="627"/>
      <c r="AQ228" s="627"/>
      <c r="AR228" s="627"/>
      <c r="AS228" s="627"/>
      <c r="AT228" s="627"/>
      <c r="AU228" s="627"/>
      <c r="AV228" s="627"/>
      <c r="AW228" s="627"/>
      <c r="AX228" s="627"/>
      <c r="AY228" s="627"/>
      <c r="AZ228" s="627"/>
      <c r="BA228" s="1703" t="s">
        <v>20809</v>
      </c>
    </row>
    <row r="229" spans="1:53" s="333" customFormat="1" ht="24" customHeight="1" x14ac:dyDescent="0.2">
      <c r="A229" s="630"/>
      <c r="B229" s="158"/>
      <c r="C229" s="625" t="s">
        <v>1886</v>
      </c>
      <c r="D229" s="625"/>
      <c r="E229" s="625" t="s">
        <v>5274</v>
      </c>
      <c r="F229" s="625" t="s">
        <v>1886</v>
      </c>
      <c r="G229" s="625"/>
      <c r="H229" s="644"/>
      <c r="I229" s="625" t="s">
        <v>5275</v>
      </c>
      <c r="J229" s="626">
        <v>40577</v>
      </c>
      <c r="K229" s="626"/>
      <c r="L229" s="626"/>
      <c r="M229" s="625" t="s">
        <v>2195</v>
      </c>
      <c r="N229" s="625" t="s">
        <v>15434</v>
      </c>
      <c r="O229" s="626">
        <v>118</v>
      </c>
      <c r="P229" s="626">
        <v>98</v>
      </c>
      <c r="Q229" s="626">
        <v>25000</v>
      </c>
      <c r="R229" s="626"/>
      <c r="S229" s="626"/>
      <c r="T229" s="626"/>
      <c r="U229" s="626"/>
      <c r="V229" s="625">
        <v>2012</v>
      </c>
      <c r="W229" s="626"/>
      <c r="X229" s="626"/>
      <c r="Y229" s="626"/>
      <c r="Z229" s="626"/>
      <c r="AA229" s="626"/>
      <c r="AB229" s="626"/>
      <c r="AC229" s="626">
        <v>256</v>
      </c>
      <c r="AD229" s="625"/>
      <c r="AE229" s="625"/>
      <c r="AF229" s="627"/>
      <c r="AG229" s="627"/>
      <c r="AH229" s="627"/>
      <c r="AI229" s="627"/>
      <c r="AJ229" s="627"/>
      <c r="AK229" s="627"/>
      <c r="AL229" s="627"/>
      <c r="AM229" s="627"/>
      <c r="AN229" s="627"/>
      <c r="AO229" s="627"/>
      <c r="AP229" s="627"/>
      <c r="AQ229" s="627"/>
      <c r="AR229" s="627"/>
      <c r="AS229" s="627"/>
      <c r="AT229" s="627"/>
      <c r="AU229" s="627"/>
      <c r="AV229" s="627"/>
      <c r="AW229" s="627"/>
      <c r="AX229" s="627"/>
      <c r="AY229" s="627"/>
      <c r="AZ229" s="627"/>
      <c r="BA229" s="686"/>
    </row>
    <row r="230" spans="1:53" s="333" customFormat="1" ht="24" customHeight="1" x14ac:dyDescent="0.2">
      <c r="A230" s="630"/>
      <c r="B230" s="158"/>
      <c r="C230" s="625" t="s">
        <v>1897</v>
      </c>
      <c r="D230" s="625"/>
      <c r="E230" s="625" t="s">
        <v>5272</v>
      </c>
      <c r="F230" s="625" t="s">
        <v>1897</v>
      </c>
      <c r="G230" s="625"/>
      <c r="H230" s="644"/>
      <c r="I230" s="625" t="s">
        <v>1897</v>
      </c>
      <c r="J230" s="626">
        <v>10000</v>
      </c>
      <c r="K230" s="626"/>
      <c r="L230" s="626"/>
      <c r="M230" s="625" t="s">
        <v>503</v>
      </c>
      <c r="N230" s="625" t="s">
        <v>503</v>
      </c>
      <c r="O230" s="626">
        <v>70</v>
      </c>
      <c r="P230" s="626">
        <v>63</v>
      </c>
      <c r="Q230" s="626">
        <v>6400</v>
      </c>
      <c r="R230" s="626">
        <v>60</v>
      </c>
      <c r="S230" s="626"/>
      <c r="T230" s="626"/>
      <c r="U230" s="626"/>
      <c r="V230" s="625">
        <v>2016</v>
      </c>
      <c r="W230" s="626"/>
      <c r="X230" s="626"/>
      <c r="Y230" s="626"/>
      <c r="Z230" s="626"/>
      <c r="AA230" s="626"/>
      <c r="AB230" s="626"/>
      <c r="AC230" s="626">
        <v>60</v>
      </c>
      <c r="AD230" s="625"/>
      <c r="AE230" s="625"/>
      <c r="AF230" s="627"/>
      <c r="AG230" s="627"/>
      <c r="AH230" s="627"/>
      <c r="AI230" s="627"/>
      <c r="AJ230" s="627"/>
      <c r="AK230" s="627"/>
      <c r="AL230" s="627"/>
      <c r="AM230" s="627"/>
      <c r="AN230" s="627"/>
      <c r="AO230" s="627"/>
      <c r="AP230" s="627"/>
      <c r="AQ230" s="627"/>
      <c r="AR230" s="627"/>
      <c r="AS230" s="627"/>
      <c r="AT230" s="627"/>
      <c r="AU230" s="627"/>
      <c r="AV230" s="627"/>
      <c r="AW230" s="627"/>
      <c r="AX230" s="627"/>
      <c r="AY230" s="627"/>
      <c r="AZ230" s="627"/>
      <c r="BA230" s="686" t="s">
        <v>5273</v>
      </c>
    </row>
    <row r="231" spans="1:53" s="1716" customFormat="1" ht="24" customHeight="1" x14ac:dyDescent="0.2">
      <c r="A231" s="630"/>
      <c r="B231" s="696"/>
      <c r="C231" s="1663" t="s">
        <v>20762</v>
      </c>
      <c r="D231" s="1659"/>
      <c r="E231" s="1663" t="s">
        <v>20858</v>
      </c>
      <c r="F231" s="1663" t="s">
        <v>20762</v>
      </c>
      <c r="G231" s="1659"/>
      <c r="H231" s="1706"/>
      <c r="I231" s="1663" t="s">
        <v>5229</v>
      </c>
      <c r="J231" s="1664">
        <v>22250</v>
      </c>
      <c r="K231" s="1664"/>
      <c r="L231" s="1664"/>
      <c r="M231" s="1663" t="s">
        <v>310</v>
      </c>
      <c r="N231" s="1663" t="s">
        <v>310</v>
      </c>
      <c r="O231" s="1664">
        <v>110</v>
      </c>
      <c r="P231" s="1664">
        <v>60</v>
      </c>
      <c r="Q231" s="1664">
        <v>10000</v>
      </c>
      <c r="R231" s="1664"/>
      <c r="S231" s="1664"/>
      <c r="T231" s="1661"/>
      <c r="U231" s="1664"/>
      <c r="V231" s="1663">
        <v>2008</v>
      </c>
      <c r="W231" s="1661"/>
      <c r="X231" s="1661"/>
      <c r="Y231" s="1661"/>
      <c r="Z231" s="1661"/>
      <c r="AA231" s="1661"/>
      <c r="AB231" s="1661"/>
      <c r="AC231" s="1664">
        <v>160</v>
      </c>
      <c r="AD231" s="1659"/>
      <c r="AE231" s="1659"/>
      <c r="AF231" s="1660"/>
      <c r="AG231" s="1660"/>
      <c r="AH231" s="1660"/>
      <c r="AI231" s="1660"/>
      <c r="AJ231" s="1660"/>
      <c r="AK231" s="1660"/>
      <c r="AL231" s="1660"/>
      <c r="AM231" s="1660"/>
      <c r="AN231" s="1660"/>
      <c r="AO231" s="1660"/>
      <c r="AP231" s="1660"/>
      <c r="AQ231" s="1660"/>
      <c r="AR231" s="1660"/>
      <c r="AS231" s="1660"/>
      <c r="AT231" s="1660"/>
      <c r="AU231" s="1660"/>
      <c r="AV231" s="1660"/>
      <c r="AW231" s="1660"/>
      <c r="AX231" s="1660"/>
      <c r="AY231" s="1660"/>
      <c r="AZ231" s="1660"/>
      <c r="BA231" s="1715"/>
    </row>
    <row r="232" spans="1:53" s="333" customFormat="1" ht="24" customHeight="1" x14ac:dyDescent="0.2">
      <c r="A232" s="630"/>
      <c r="B232" s="158"/>
      <c r="C232" s="625" t="s">
        <v>5231</v>
      </c>
      <c r="D232" s="625"/>
      <c r="E232" s="625" t="s">
        <v>5277</v>
      </c>
      <c r="F232" s="625" t="s">
        <v>5231</v>
      </c>
      <c r="G232" s="625"/>
      <c r="H232" s="644"/>
      <c r="I232" s="625" t="s">
        <v>5278</v>
      </c>
      <c r="J232" s="626">
        <v>16662</v>
      </c>
      <c r="K232" s="626"/>
      <c r="L232" s="626"/>
      <c r="M232" s="625" t="s">
        <v>310</v>
      </c>
      <c r="N232" s="625" t="s">
        <v>503</v>
      </c>
      <c r="O232" s="626">
        <v>120</v>
      </c>
      <c r="P232" s="626">
        <v>90</v>
      </c>
      <c r="Q232" s="626">
        <v>10742</v>
      </c>
      <c r="R232" s="626">
        <v>53</v>
      </c>
      <c r="S232" s="626"/>
      <c r="T232" s="626"/>
      <c r="U232" s="626"/>
      <c r="V232" s="625">
        <v>2013</v>
      </c>
      <c r="W232" s="626"/>
      <c r="X232" s="626"/>
      <c r="Y232" s="626"/>
      <c r="Z232" s="626"/>
      <c r="AA232" s="626"/>
      <c r="AB232" s="626"/>
      <c r="AC232" s="626">
        <v>1200</v>
      </c>
      <c r="AD232" s="625"/>
      <c r="AE232" s="625"/>
      <c r="AF232" s="627"/>
      <c r="AG232" s="627"/>
      <c r="AH232" s="627"/>
      <c r="AI232" s="627"/>
      <c r="AJ232" s="627"/>
      <c r="AK232" s="627"/>
      <c r="AL232" s="627"/>
      <c r="AM232" s="627"/>
      <c r="AN232" s="627"/>
      <c r="AO232" s="627"/>
      <c r="AP232" s="627"/>
      <c r="AQ232" s="627"/>
      <c r="AR232" s="627"/>
      <c r="AS232" s="627"/>
      <c r="AT232" s="627"/>
      <c r="AU232" s="627"/>
      <c r="AV232" s="627"/>
      <c r="AW232" s="627"/>
      <c r="AX232" s="627"/>
      <c r="AY232" s="627"/>
      <c r="AZ232" s="627"/>
      <c r="BA232" s="686"/>
    </row>
    <row r="233" spans="1:53" s="333" customFormat="1" ht="24" customHeight="1" x14ac:dyDescent="0.2">
      <c r="A233" s="630" t="s">
        <v>156</v>
      </c>
      <c r="B233" s="158"/>
      <c r="C233" s="625" t="s">
        <v>5231</v>
      </c>
      <c r="D233" s="625"/>
      <c r="E233" s="625" t="s">
        <v>12072</v>
      </c>
      <c r="F233" s="625" t="s">
        <v>5231</v>
      </c>
      <c r="G233" s="625"/>
      <c r="H233" s="644"/>
      <c r="I233" s="625" t="s">
        <v>5278</v>
      </c>
      <c r="J233" s="626">
        <v>14585</v>
      </c>
      <c r="K233" s="626">
        <v>63</v>
      </c>
      <c r="L233" s="626">
        <v>90</v>
      </c>
      <c r="M233" s="625" t="s">
        <v>310</v>
      </c>
      <c r="N233" s="625" t="s">
        <v>503</v>
      </c>
      <c r="O233" s="626">
        <v>110</v>
      </c>
      <c r="P233" s="626">
        <v>90</v>
      </c>
      <c r="Q233" s="626">
        <v>14585</v>
      </c>
      <c r="R233" s="626">
        <v>0</v>
      </c>
      <c r="S233" s="626"/>
      <c r="T233" s="626"/>
      <c r="U233" s="626"/>
      <c r="V233" s="625">
        <v>2018</v>
      </c>
      <c r="W233" s="626"/>
      <c r="X233" s="626"/>
      <c r="Y233" s="626"/>
      <c r="Z233" s="626"/>
      <c r="AA233" s="626"/>
      <c r="AB233" s="626"/>
      <c r="AC233" s="626">
        <v>1550</v>
      </c>
      <c r="AD233" s="625"/>
      <c r="AE233" s="625"/>
      <c r="AF233" s="627"/>
      <c r="AG233" s="627"/>
      <c r="AH233" s="627"/>
      <c r="AI233" s="627"/>
      <c r="AJ233" s="627"/>
      <c r="AK233" s="627"/>
      <c r="AL233" s="627"/>
      <c r="AM233" s="627"/>
      <c r="AN233" s="627"/>
      <c r="AO233" s="627"/>
      <c r="AP233" s="627"/>
      <c r="AQ233" s="627"/>
      <c r="AR233" s="627"/>
      <c r="AS233" s="627"/>
      <c r="AT233" s="627"/>
      <c r="AU233" s="627"/>
      <c r="AV233" s="627"/>
      <c r="AW233" s="627"/>
      <c r="AX233" s="627"/>
      <c r="AY233" s="627"/>
      <c r="AZ233" s="627"/>
      <c r="BA233" s="686"/>
    </row>
    <row r="234" spans="1:53" s="333" customFormat="1" ht="24" customHeight="1" x14ac:dyDescent="0.2">
      <c r="A234" s="630"/>
      <c r="B234" s="158"/>
      <c r="C234" s="625" t="s">
        <v>781</v>
      </c>
      <c r="D234" s="625"/>
      <c r="E234" s="625" t="s">
        <v>5279</v>
      </c>
      <c r="F234" s="625" t="s">
        <v>781</v>
      </c>
      <c r="G234" s="625"/>
      <c r="H234" s="644"/>
      <c r="I234" s="625" t="s">
        <v>781</v>
      </c>
      <c r="J234" s="626">
        <v>25000</v>
      </c>
      <c r="K234" s="626"/>
      <c r="L234" s="626"/>
      <c r="M234" s="625" t="s">
        <v>154</v>
      </c>
      <c r="N234" s="625" t="s">
        <v>154</v>
      </c>
      <c r="O234" s="626">
        <v>105</v>
      </c>
      <c r="P234" s="626">
        <v>86</v>
      </c>
      <c r="Q234" s="626">
        <v>25000</v>
      </c>
      <c r="R234" s="626"/>
      <c r="S234" s="626"/>
      <c r="T234" s="626"/>
      <c r="U234" s="626"/>
      <c r="V234" s="625">
        <v>2012</v>
      </c>
      <c r="W234" s="626"/>
      <c r="X234" s="626"/>
      <c r="Y234" s="626"/>
      <c r="Z234" s="626"/>
      <c r="AA234" s="626"/>
      <c r="AB234" s="626"/>
      <c r="AC234" s="626">
        <v>70</v>
      </c>
      <c r="AD234" s="625"/>
      <c r="AE234" s="625"/>
      <c r="AF234" s="627"/>
      <c r="AG234" s="627"/>
      <c r="AH234" s="627"/>
      <c r="AI234" s="627"/>
      <c r="AJ234" s="627"/>
      <c r="AK234" s="627"/>
      <c r="AL234" s="627"/>
      <c r="AM234" s="627"/>
      <c r="AN234" s="627"/>
      <c r="AO234" s="627"/>
      <c r="AP234" s="627"/>
      <c r="AQ234" s="627"/>
      <c r="AR234" s="627"/>
      <c r="AS234" s="627"/>
      <c r="AT234" s="627"/>
      <c r="AU234" s="627"/>
      <c r="AV234" s="627"/>
      <c r="AW234" s="627"/>
      <c r="AX234" s="627"/>
      <c r="AY234" s="627"/>
      <c r="AZ234" s="627"/>
      <c r="BA234" s="686" t="s">
        <v>5270</v>
      </c>
    </row>
    <row r="235" spans="1:53" s="333" customFormat="1" ht="24" customHeight="1" x14ac:dyDescent="0.2">
      <c r="A235" s="630"/>
      <c r="B235" s="158"/>
      <c r="C235" s="613" t="s">
        <v>5326</v>
      </c>
      <c r="D235" s="815"/>
      <c r="E235" s="680" t="s">
        <v>14848</v>
      </c>
      <c r="F235" s="613" t="s">
        <v>5326</v>
      </c>
      <c r="G235" s="613"/>
      <c r="H235" s="613"/>
      <c r="I235" s="613" t="s">
        <v>5326</v>
      </c>
      <c r="J235" s="614">
        <v>15106</v>
      </c>
      <c r="K235" s="614"/>
      <c r="L235" s="614"/>
      <c r="M235" s="613" t="s">
        <v>154</v>
      </c>
      <c r="N235" s="613" t="s">
        <v>681</v>
      </c>
      <c r="O235" s="614">
        <v>115</v>
      </c>
      <c r="P235" s="614">
        <v>98</v>
      </c>
      <c r="Q235" s="614">
        <v>15106</v>
      </c>
      <c r="R235" s="614"/>
      <c r="S235" s="614"/>
      <c r="T235" s="613"/>
      <c r="U235" s="613"/>
      <c r="V235" s="613">
        <v>2018</v>
      </c>
      <c r="W235" s="613"/>
      <c r="X235" s="613"/>
      <c r="Y235" s="613"/>
      <c r="Z235" s="613"/>
      <c r="AA235" s="613"/>
      <c r="AB235" s="613"/>
      <c r="AC235" s="614">
        <v>1702</v>
      </c>
      <c r="AD235" s="613"/>
      <c r="AE235" s="613"/>
      <c r="AF235" s="613"/>
      <c r="AG235" s="613"/>
      <c r="AH235" s="613"/>
      <c r="AI235" s="613"/>
      <c r="AJ235" s="613"/>
      <c r="AK235" s="613"/>
      <c r="AL235" s="613"/>
      <c r="AM235" s="613"/>
      <c r="AN235" s="613"/>
      <c r="AO235" s="613"/>
      <c r="AP235" s="613"/>
      <c r="AQ235" s="613"/>
      <c r="AR235" s="613"/>
      <c r="AS235" s="613"/>
      <c r="AT235" s="613"/>
      <c r="AU235" s="613"/>
      <c r="AV235" s="613"/>
      <c r="AW235" s="613"/>
      <c r="AX235" s="613"/>
      <c r="AY235" s="613"/>
      <c r="AZ235" s="613"/>
      <c r="BA235" s="613"/>
    </row>
    <row r="236" spans="1:53" s="333" customFormat="1" ht="24" customHeight="1" x14ac:dyDescent="0.2">
      <c r="A236" s="630"/>
      <c r="B236" s="158"/>
      <c r="C236" s="625" t="s">
        <v>5326</v>
      </c>
      <c r="D236" s="625"/>
      <c r="E236" s="625" t="s">
        <v>14849</v>
      </c>
      <c r="F236" s="625" t="s">
        <v>5326</v>
      </c>
      <c r="G236" s="625"/>
      <c r="H236" s="644"/>
      <c r="I236" s="625" t="s">
        <v>5326</v>
      </c>
      <c r="J236" s="626">
        <v>8000</v>
      </c>
      <c r="K236" s="626"/>
      <c r="L236" s="626"/>
      <c r="M236" s="625" t="s">
        <v>310</v>
      </c>
      <c r="N236" s="625" t="s">
        <v>154</v>
      </c>
      <c r="O236" s="626">
        <v>102</v>
      </c>
      <c r="P236" s="626">
        <v>98</v>
      </c>
      <c r="Q236" s="626">
        <v>8000</v>
      </c>
      <c r="R236" s="626"/>
      <c r="S236" s="626"/>
      <c r="T236" s="626"/>
      <c r="U236" s="626"/>
      <c r="V236" s="625">
        <v>2012</v>
      </c>
      <c r="W236" s="626"/>
      <c r="X236" s="626"/>
      <c r="Y236" s="626"/>
      <c r="Z236" s="626"/>
      <c r="AA236" s="626"/>
      <c r="AB236" s="626"/>
      <c r="AC236" s="626">
        <v>81</v>
      </c>
      <c r="AD236" s="625"/>
      <c r="AE236" s="625"/>
      <c r="AF236" s="627"/>
      <c r="AG236" s="627"/>
      <c r="AH236" s="627"/>
      <c r="AI236" s="627"/>
      <c r="AJ236" s="627"/>
      <c r="AK236" s="627"/>
      <c r="AL236" s="627"/>
      <c r="AM236" s="627"/>
      <c r="AN236" s="627"/>
      <c r="AO236" s="627"/>
      <c r="AP236" s="627"/>
      <c r="AQ236" s="627"/>
      <c r="AR236" s="627"/>
      <c r="AS236" s="627"/>
      <c r="AT236" s="627"/>
      <c r="AU236" s="627"/>
      <c r="AV236" s="627"/>
      <c r="AW236" s="627"/>
      <c r="AX236" s="627"/>
      <c r="AY236" s="627"/>
      <c r="AZ236" s="627"/>
      <c r="BA236" s="686"/>
    </row>
    <row r="237" spans="1:53" s="333" customFormat="1" ht="24" customHeight="1" x14ac:dyDescent="0.2">
      <c r="A237" s="630"/>
      <c r="B237" s="158"/>
      <c r="C237" s="625" t="s">
        <v>5239</v>
      </c>
      <c r="D237" s="625"/>
      <c r="E237" s="625" t="s">
        <v>16176</v>
      </c>
      <c r="F237" s="625" t="s">
        <v>5239</v>
      </c>
      <c r="G237" s="625"/>
      <c r="H237" s="644"/>
      <c r="I237" s="651" t="s">
        <v>20878</v>
      </c>
      <c r="J237" s="626">
        <v>13199</v>
      </c>
      <c r="K237" s="626"/>
      <c r="L237" s="626"/>
      <c r="M237" s="625" t="s">
        <v>310</v>
      </c>
      <c r="N237" s="625" t="s">
        <v>503</v>
      </c>
      <c r="O237" s="626">
        <v>105</v>
      </c>
      <c r="P237" s="626">
        <v>90</v>
      </c>
      <c r="Q237" s="626">
        <v>8406</v>
      </c>
      <c r="R237" s="626"/>
      <c r="S237" s="626"/>
      <c r="T237" s="626"/>
      <c r="U237" s="626"/>
      <c r="V237" s="625">
        <v>2021</v>
      </c>
      <c r="W237" s="626"/>
      <c r="X237" s="626"/>
      <c r="Y237" s="626"/>
      <c r="Z237" s="626"/>
      <c r="AA237" s="626"/>
      <c r="AB237" s="626"/>
      <c r="AC237" s="626">
        <v>3780</v>
      </c>
      <c r="AD237" s="625"/>
      <c r="AE237" s="625"/>
      <c r="AF237" s="627"/>
      <c r="AG237" s="627"/>
      <c r="AH237" s="627"/>
      <c r="AI237" s="627"/>
      <c r="AJ237" s="627"/>
      <c r="AK237" s="627"/>
      <c r="AL237" s="627"/>
      <c r="AM237" s="627"/>
      <c r="AN237" s="627"/>
      <c r="AO237" s="627"/>
      <c r="AP237" s="627"/>
      <c r="AQ237" s="627"/>
      <c r="AR237" s="627"/>
      <c r="AS237" s="627"/>
      <c r="AT237" s="627"/>
      <c r="AU237" s="627"/>
      <c r="AV237" s="627"/>
      <c r="AW237" s="627"/>
      <c r="AX237" s="627"/>
      <c r="AY237" s="627"/>
      <c r="AZ237" s="627"/>
      <c r="BA237" s="686"/>
    </row>
    <row r="238" spans="1:53" s="953" customFormat="1" ht="24" customHeight="1" x14ac:dyDescent="0.2">
      <c r="A238" s="630"/>
      <c r="B238" s="1734"/>
      <c r="C238" s="651" t="s">
        <v>5241</v>
      </c>
      <c r="D238" s="625"/>
      <c r="E238" s="1663" t="s">
        <v>20879</v>
      </c>
      <c r="F238" s="651" t="s">
        <v>5241</v>
      </c>
      <c r="G238" s="625"/>
      <c r="H238" s="644"/>
      <c r="I238" s="651" t="s">
        <v>5241</v>
      </c>
      <c r="J238" s="1672">
        <v>11000</v>
      </c>
      <c r="K238" s="1672"/>
      <c r="L238" s="1672"/>
      <c r="M238" s="1663" t="s">
        <v>2195</v>
      </c>
      <c r="N238" s="1663" t="s">
        <v>2195</v>
      </c>
      <c r="O238" s="1664">
        <v>100</v>
      </c>
      <c r="P238" s="1664">
        <v>90</v>
      </c>
      <c r="Q238" s="1664">
        <v>11000</v>
      </c>
      <c r="R238" s="1672"/>
      <c r="S238" s="1672"/>
      <c r="T238" s="626"/>
      <c r="U238" s="1672"/>
      <c r="V238" s="1663">
        <v>2023</v>
      </c>
      <c r="W238" s="1664"/>
      <c r="X238" s="1664"/>
      <c r="Y238" s="1664"/>
      <c r="Z238" s="1664"/>
      <c r="AA238" s="1664"/>
      <c r="AB238" s="1664"/>
      <c r="AC238" s="1664">
        <v>2600</v>
      </c>
      <c r="AD238" s="625"/>
      <c r="AE238" s="625"/>
      <c r="AF238" s="627"/>
      <c r="AG238" s="627"/>
      <c r="AH238" s="627"/>
      <c r="AI238" s="627"/>
      <c r="AJ238" s="627"/>
      <c r="AK238" s="627"/>
      <c r="AL238" s="627"/>
      <c r="AM238" s="627"/>
      <c r="AN238" s="627"/>
      <c r="AO238" s="627"/>
      <c r="AP238" s="627"/>
      <c r="AQ238" s="627"/>
      <c r="AR238" s="627"/>
      <c r="AS238" s="627"/>
      <c r="AT238" s="627"/>
      <c r="AU238" s="627"/>
      <c r="AV238" s="627"/>
      <c r="AW238" s="627"/>
      <c r="AX238" s="627"/>
      <c r="AY238" s="627"/>
      <c r="AZ238" s="627"/>
      <c r="BA238" s="1703"/>
    </row>
    <row r="239" spans="1:53" s="333" customFormat="1" ht="24" customHeight="1" x14ac:dyDescent="0.2">
      <c r="A239" s="630"/>
      <c r="B239" s="158"/>
      <c r="C239" s="625" t="s">
        <v>5243</v>
      </c>
      <c r="D239" s="625"/>
      <c r="E239" s="625" t="s">
        <v>5280</v>
      </c>
      <c r="F239" s="625" t="s">
        <v>5243</v>
      </c>
      <c r="G239" s="625"/>
      <c r="H239" s="644"/>
      <c r="I239" s="625" t="s">
        <v>5243</v>
      </c>
      <c r="J239" s="626">
        <v>30367</v>
      </c>
      <c r="K239" s="626"/>
      <c r="L239" s="626"/>
      <c r="M239" s="625" t="s">
        <v>503</v>
      </c>
      <c r="N239" s="625" t="s">
        <v>154</v>
      </c>
      <c r="O239" s="626">
        <v>105</v>
      </c>
      <c r="P239" s="626">
        <v>90</v>
      </c>
      <c r="Q239" s="626">
        <v>7682</v>
      </c>
      <c r="R239" s="626"/>
      <c r="S239" s="626">
        <v>120</v>
      </c>
      <c r="T239" s="626"/>
      <c r="U239" s="626"/>
      <c r="V239" s="625">
        <v>2013</v>
      </c>
      <c r="W239" s="626"/>
      <c r="X239" s="626"/>
      <c r="Y239" s="626"/>
      <c r="Z239" s="626"/>
      <c r="AA239" s="626"/>
      <c r="AB239" s="626"/>
      <c r="AC239" s="626">
        <v>480</v>
      </c>
      <c r="AD239" s="625"/>
      <c r="AE239" s="625"/>
      <c r="AF239" s="627"/>
      <c r="AG239" s="627"/>
      <c r="AH239" s="627"/>
      <c r="AI239" s="627"/>
      <c r="AJ239" s="627"/>
      <c r="AK239" s="627"/>
      <c r="AL239" s="627"/>
      <c r="AM239" s="627"/>
      <c r="AN239" s="627"/>
      <c r="AO239" s="627"/>
      <c r="AP239" s="627"/>
      <c r="AQ239" s="627"/>
      <c r="AR239" s="627"/>
      <c r="AS239" s="627"/>
      <c r="AT239" s="627"/>
      <c r="AU239" s="627"/>
      <c r="AV239" s="627"/>
      <c r="AW239" s="627"/>
      <c r="AX239" s="627"/>
      <c r="AY239" s="627"/>
      <c r="AZ239" s="627"/>
      <c r="BA239" s="686" t="s">
        <v>5270</v>
      </c>
    </row>
    <row r="240" spans="1:53" s="333" customFormat="1" ht="24" customHeight="1" x14ac:dyDescent="0.2">
      <c r="A240" s="630"/>
      <c r="B240" s="158"/>
      <c r="C240" s="625" t="s">
        <v>5243</v>
      </c>
      <c r="D240" s="625"/>
      <c r="E240" s="625" t="s">
        <v>5281</v>
      </c>
      <c r="F240" s="625" t="s">
        <v>5243</v>
      </c>
      <c r="G240" s="625"/>
      <c r="H240" s="644"/>
      <c r="I240" s="625" t="s">
        <v>5243</v>
      </c>
      <c r="J240" s="626">
        <v>17629</v>
      </c>
      <c r="K240" s="626"/>
      <c r="L240" s="626"/>
      <c r="M240" s="625" t="s">
        <v>310</v>
      </c>
      <c r="N240" s="625" t="s">
        <v>310</v>
      </c>
      <c r="O240" s="626">
        <v>95</v>
      </c>
      <c r="P240" s="626">
        <v>86</v>
      </c>
      <c r="Q240" s="626">
        <v>6281</v>
      </c>
      <c r="R240" s="626"/>
      <c r="S240" s="626">
        <v>60</v>
      </c>
      <c r="T240" s="626"/>
      <c r="U240" s="626"/>
      <c r="V240" s="625">
        <v>2010</v>
      </c>
      <c r="W240" s="626"/>
      <c r="X240" s="626"/>
      <c r="Y240" s="626"/>
      <c r="Z240" s="626"/>
      <c r="AA240" s="626"/>
      <c r="AB240" s="626"/>
      <c r="AC240" s="626">
        <v>650</v>
      </c>
      <c r="AD240" s="625"/>
      <c r="AE240" s="625"/>
      <c r="AF240" s="627"/>
      <c r="AG240" s="627"/>
      <c r="AH240" s="627"/>
      <c r="AI240" s="627"/>
      <c r="AJ240" s="627"/>
      <c r="AK240" s="627"/>
      <c r="AL240" s="627"/>
      <c r="AM240" s="627"/>
      <c r="AN240" s="627"/>
      <c r="AO240" s="627"/>
      <c r="AP240" s="627"/>
      <c r="AQ240" s="627"/>
      <c r="AR240" s="627"/>
      <c r="AS240" s="627"/>
      <c r="AT240" s="627"/>
      <c r="AU240" s="627"/>
      <c r="AV240" s="627"/>
      <c r="AW240" s="627"/>
      <c r="AX240" s="627"/>
      <c r="AY240" s="627"/>
      <c r="AZ240" s="627"/>
      <c r="BA240" s="686" t="s">
        <v>5270</v>
      </c>
    </row>
    <row r="241" spans="1:53" s="333" customFormat="1" ht="24" customHeight="1" x14ac:dyDescent="0.2">
      <c r="A241" s="630"/>
      <c r="B241" s="158"/>
      <c r="C241" s="625" t="s">
        <v>5243</v>
      </c>
      <c r="D241" s="625"/>
      <c r="E241" s="625" t="s">
        <v>5282</v>
      </c>
      <c r="F241" s="625" t="s">
        <v>5243</v>
      </c>
      <c r="G241" s="625"/>
      <c r="H241" s="644"/>
      <c r="I241" s="625" t="s">
        <v>5243</v>
      </c>
      <c r="J241" s="626">
        <v>12482</v>
      </c>
      <c r="K241" s="626"/>
      <c r="L241" s="626"/>
      <c r="M241" s="625" t="s">
        <v>503</v>
      </c>
      <c r="N241" s="625" t="s">
        <v>503</v>
      </c>
      <c r="O241" s="626">
        <v>110</v>
      </c>
      <c r="P241" s="626">
        <v>90</v>
      </c>
      <c r="Q241" s="626">
        <v>7665</v>
      </c>
      <c r="R241" s="626"/>
      <c r="S241" s="626">
        <v>200</v>
      </c>
      <c r="T241" s="626"/>
      <c r="U241" s="626"/>
      <c r="V241" s="625">
        <v>2011</v>
      </c>
      <c r="W241" s="626"/>
      <c r="X241" s="626"/>
      <c r="Y241" s="626"/>
      <c r="Z241" s="626"/>
      <c r="AA241" s="626"/>
      <c r="AB241" s="626"/>
      <c r="AC241" s="626">
        <v>70</v>
      </c>
      <c r="AD241" s="625"/>
      <c r="AE241" s="625"/>
      <c r="AF241" s="627"/>
      <c r="AG241" s="627"/>
      <c r="AH241" s="627"/>
      <c r="AI241" s="627"/>
      <c r="AJ241" s="627"/>
      <c r="AK241" s="627"/>
      <c r="AL241" s="627"/>
      <c r="AM241" s="627"/>
      <c r="AN241" s="627"/>
      <c r="AO241" s="627"/>
      <c r="AP241" s="627"/>
      <c r="AQ241" s="627"/>
      <c r="AR241" s="627"/>
      <c r="AS241" s="627"/>
      <c r="AT241" s="627"/>
      <c r="AU241" s="627"/>
      <c r="AV241" s="627"/>
      <c r="AW241" s="627"/>
      <c r="AX241" s="627"/>
      <c r="AY241" s="627"/>
      <c r="AZ241" s="627"/>
      <c r="BA241" s="686"/>
    </row>
    <row r="242" spans="1:53" s="333" customFormat="1" ht="24" customHeight="1" x14ac:dyDescent="0.2">
      <c r="A242" s="630"/>
      <c r="B242" s="158"/>
      <c r="C242" s="625" t="s">
        <v>5243</v>
      </c>
      <c r="D242" s="625"/>
      <c r="E242" s="625" t="s">
        <v>16177</v>
      </c>
      <c r="F242" s="625" t="s">
        <v>5243</v>
      </c>
      <c r="G242" s="625"/>
      <c r="H242" s="644"/>
      <c r="I242" s="625" t="s">
        <v>5243</v>
      </c>
      <c r="J242" s="626">
        <v>9585</v>
      </c>
      <c r="K242" s="626"/>
      <c r="L242" s="626"/>
      <c r="M242" s="625" t="s">
        <v>503</v>
      </c>
      <c r="N242" s="625" t="s">
        <v>154</v>
      </c>
      <c r="O242" s="626">
        <v>105</v>
      </c>
      <c r="P242" s="626">
        <v>90</v>
      </c>
      <c r="Q242" s="626">
        <v>9585</v>
      </c>
      <c r="R242" s="626">
        <v>0</v>
      </c>
      <c r="S242" s="626"/>
      <c r="T242" s="626"/>
      <c r="U242" s="626"/>
      <c r="V242" s="625">
        <v>2021</v>
      </c>
      <c r="W242" s="626"/>
      <c r="X242" s="626"/>
      <c r="Y242" s="626"/>
      <c r="Z242" s="626"/>
      <c r="AA242" s="626"/>
      <c r="AB242" s="626"/>
      <c r="AC242" s="626">
        <v>700</v>
      </c>
      <c r="AD242" s="625"/>
      <c r="AE242" s="625"/>
      <c r="AF242" s="627"/>
      <c r="AG242" s="627"/>
      <c r="AH242" s="627"/>
      <c r="AI242" s="627"/>
      <c r="AJ242" s="627"/>
      <c r="AK242" s="627"/>
      <c r="AL242" s="627"/>
      <c r="AM242" s="627"/>
      <c r="AN242" s="627"/>
      <c r="AO242" s="627"/>
      <c r="AP242" s="627"/>
      <c r="AQ242" s="627"/>
      <c r="AR242" s="627"/>
      <c r="AS242" s="627"/>
      <c r="AT242" s="627"/>
      <c r="AU242" s="627"/>
      <c r="AV242" s="627"/>
      <c r="AW242" s="627"/>
      <c r="AX242" s="627"/>
      <c r="AY242" s="627"/>
      <c r="AZ242" s="627"/>
      <c r="BA242" s="1703" t="s">
        <v>5270</v>
      </c>
    </row>
    <row r="243" spans="1:53" s="333" customFormat="1" ht="24" customHeight="1" x14ac:dyDescent="0.2">
      <c r="A243" s="630"/>
      <c r="B243" s="158"/>
      <c r="C243" s="625" t="s">
        <v>5243</v>
      </c>
      <c r="D243" s="625"/>
      <c r="E243" s="625" t="s">
        <v>16178</v>
      </c>
      <c r="F243" s="625" t="s">
        <v>5243</v>
      </c>
      <c r="G243" s="625"/>
      <c r="H243" s="644"/>
      <c r="I243" s="625" t="s">
        <v>5243</v>
      </c>
      <c r="J243" s="626">
        <v>9585</v>
      </c>
      <c r="K243" s="626"/>
      <c r="L243" s="626"/>
      <c r="M243" s="625" t="s">
        <v>503</v>
      </c>
      <c r="N243" s="625" t="s">
        <v>154</v>
      </c>
      <c r="O243" s="626">
        <v>105</v>
      </c>
      <c r="P243" s="626">
        <v>90</v>
      </c>
      <c r="Q243" s="626">
        <v>9585</v>
      </c>
      <c r="R243" s="626">
        <v>0</v>
      </c>
      <c r="S243" s="626"/>
      <c r="T243" s="626"/>
      <c r="U243" s="626"/>
      <c r="V243" s="625">
        <v>2021</v>
      </c>
      <c r="W243" s="626"/>
      <c r="X243" s="626"/>
      <c r="Y243" s="626"/>
      <c r="Z243" s="626"/>
      <c r="AA243" s="626"/>
      <c r="AB243" s="626"/>
      <c r="AC243" s="626">
        <v>700</v>
      </c>
      <c r="AD243" s="625"/>
      <c r="AE243" s="625"/>
      <c r="AF243" s="627"/>
      <c r="AG243" s="627"/>
      <c r="AH243" s="627"/>
      <c r="AI243" s="627"/>
      <c r="AJ243" s="627"/>
      <c r="AK243" s="627"/>
      <c r="AL243" s="627"/>
      <c r="AM243" s="627"/>
      <c r="AN243" s="627"/>
      <c r="AO243" s="627"/>
      <c r="AP243" s="627"/>
      <c r="AQ243" s="627"/>
      <c r="AR243" s="627"/>
      <c r="AS243" s="627"/>
      <c r="AT243" s="627"/>
      <c r="AU243" s="627"/>
      <c r="AV243" s="627"/>
      <c r="AW243" s="627"/>
      <c r="AX243" s="627"/>
      <c r="AY243" s="627"/>
      <c r="AZ243" s="627"/>
      <c r="BA243" s="1703" t="s">
        <v>5270</v>
      </c>
    </row>
    <row r="244" spans="1:53" s="333" customFormat="1" ht="24" customHeight="1" x14ac:dyDescent="0.2">
      <c r="A244" s="630"/>
      <c r="B244" s="158"/>
      <c r="C244" s="625" t="s">
        <v>5244</v>
      </c>
      <c r="D244" s="625"/>
      <c r="E244" s="1663" t="s">
        <v>20902</v>
      </c>
      <c r="F244" s="625" t="s">
        <v>5244</v>
      </c>
      <c r="G244" s="625"/>
      <c r="H244" s="644"/>
      <c r="I244" s="625" t="s">
        <v>5244</v>
      </c>
      <c r="J244" s="626">
        <v>25400</v>
      </c>
      <c r="K244" s="626"/>
      <c r="L244" s="626"/>
      <c r="M244" s="625" t="s">
        <v>310</v>
      </c>
      <c r="N244" s="625" t="s">
        <v>503</v>
      </c>
      <c r="O244" s="626">
        <v>115</v>
      </c>
      <c r="P244" s="626">
        <v>95</v>
      </c>
      <c r="Q244" s="626">
        <v>25400</v>
      </c>
      <c r="R244" s="626">
        <v>108</v>
      </c>
      <c r="S244" s="626">
        <v>108</v>
      </c>
      <c r="T244" s="626"/>
      <c r="U244" s="626"/>
      <c r="V244" s="625">
        <v>2016</v>
      </c>
      <c r="W244" s="626"/>
      <c r="X244" s="626"/>
      <c r="Y244" s="626"/>
      <c r="Z244" s="626"/>
      <c r="AA244" s="626"/>
      <c r="AB244" s="626"/>
      <c r="AC244" s="626">
        <v>1200</v>
      </c>
      <c r="AD244" s="625"/>
      <c r="AE244" s="625"/>
      <c r="AF244" s="627"/>
      <c r="AG244" s="627"/>
      <c r="AH244" s="627"/>
      <c r="AI244" s="627"/>
      <c r="AJ244" s="627"/>
      <c r="AK244" s="627"/>
      <c r="AL244" s="627"/>
      <c r="AM244" s="627"/>
      <c r="AN244" s="627"/>
      <c r="AO244" s="627"/>
      <c r="AP244" s="627"/>
      <c r="AQ244" s="627"/>
      <c r="AR244" s="627"/>
      <c r="AS244" s="627"/>
      <c r="AT244" s="627"/>
      <c r="AU244" s="627"/>
      <c r="AV244" s="627"/>
      <c r="AW244" s="627"/>
      <c r="AX244" s="627"/>
      <c r="AY244" s="627"/>
      <c r="AZ244" s="627"/>
      <c r="BA244" s="686"/>
    </row>
    <row r="245" spans="1:53" s="1091" customFormat="1" ht="24" hidden="1" customHeight="1" x14ac:dyDescent="0.2">
      <c r="A245" s="934" t="s">
        <v>159</v>
      </c>
      <c r="B245" s="1125" t="s">
        <v>95</v>
      </c>
      <c r="C245" s="976" t="s">
        <v>55</v>
      </c>
      <c r="D245" s="976"/>
      <c r="E245" s="676">
        <f>COUNTA(E246:E270)</f>
        <v>25</v>
      </c>
      <c r="F245" s="976"/>
      <c r="G245" s="976"/>
      <c r="H245" s="977"/>
      <c r="I245" s="976" t="s">
        <v>2222</v>
      </c>
      <c r="J245" s="665">
        <f>SUM(J246:J270)</f>
        <v>506929</v>
      </c>
      <c r="K245" s="665">
        <f>SUM(K246:K270)</f>
        <v>24656.11</v>
      </c>
      <c r="L245" s="665">
        <f>SUM(L246:L270)</f>
        <v>49007.62</v>
      </c>
      <c r="M245" s="650"/>
      <c r="N245" s="650"/>
      <c r="O245" s="665"/>
      <c r="P245" s="665"/>
      <c r="Q245" s="665"/>
      <c r="R245" s="665"/>
      <c r="S245" s="665"/>
      <c r="T245" s="665"/>
      <c r="U245" s="665"/>
      <c r="V245" s="650"/>
      <c r="W245" s="665"/>
      <c r="X245" s="665"/>
      <c r="Y245" s="665"/>
      <c r="Z245" s="665"/>
      <c r="AA245" s="665"/>
      <c r="AB245" s="665"/>
      <c r="AC245" s="665"/>
      <c r="AD245" s="650"/>
      <c r="AE245" s="650"/>
      <c r="AF245" s="976"/>
      <c r="AG245" s="976"/>
      <c r="AH245" s="976"/>
      <c r="AI245" s="976"/>
      <c r="AJ245" s="976"/>
      <c r="AK245" s="976"/>
      <c r="AL245" s="976"/>
      <c r="AM245" s="976"/>
      <c r="AN245" s="976"/>
      <c r="AO245" s="976"/>
      <c r="AP245" s="976"/>
      <c r="AQ245" s="976"/>
      <c r="AR245" s="976"/>
      <c r="AS245" s="976"/>
      <c r="AT245" s="976"/>
      <c r="AU245" s="976"/>
      <c r="AV245" s="976"/>
      <c r="AW245" s="976"/>
      <c r="AX245" s="976"/>
      <c r="AY245" s="976"/>
      <c r="AZ245" s="976"/>
      <c r="BA245" s="976"/>
    </row>
    <row r="246" spans="1:53" s="333" customFormat="1" ht="24" hidden="1" customHeight="1" x14ac:dyDescent="0.2">
      <c r="A246" s="630"/>
      <c r="B246" s="195"/>
      <c r="C246" s="625" t="s">
        <v>5706</v>
      </c>
      <c r="D246" s="625" t="s">
        <v>5302</v>
      </c>
      <c r="E246" s="625" t="s">
        <v>5826</v>
      </c>
      <c r="F246" s="625" t="s">
        <v>5706</v>
      </c>
      <c r="G246" s="625" t="s">
        <v>5304</v>
      </c>
      <c r="H246" s="644" t="s">
        <v>5305</v>
      </c>
      <c r="I246" s="625" t="s">
        <v>325</v>
      </c>
      <c r="J246" s="626">
        <v>19229</v>
      </c>
      <c r="K246" s="626">
        <v>11598</v>
      </c>
      <c r="L246" s="626">
        <v>11598</v>
      </c>
      <c r="M246" s="625" t="s">
        <v>154</v>
      </c>
      <c r="N246" s="625" t="s">
        <v>154</v>
      </c>
      <c r="O246" s="626">
        <v>110</v>
      </c>
      <c r="P246" s="626">
        <v>98</v>
      </c>
      <c r="Q246" s="626">
        <v>10780</v>
      </c>
      <c r="R246" s="626">
        <v>7800</v>
      </c>
      <c r="S246" s="626">
        <v>10000</v>
      </c>
      <c r="T246" s="626" t="s">
        <v>5827</v>
      </c>
      <c r="U246" s="626" t="s">
        <v>5828</v>
      </c>
      <c r="V246" s="625">
        <v>1980</v>
      </c>
      <c r="W246" s="626"/>
      <c r="X246" s="626">
        <v>633</v>
      </c>
      <c r="Y246" s="626"/>
      <c r="Z246" s="626"/>
      <c r="AA246" s="626"/>
      <c r="AB246" s="626"/>
      <c r="AC246" s="626">
        <v>633</v>
      </c>
      <c r="AD246" s="625">
        <v>2003</v>
      </c>
      <c r="AE246" s="625"/>
      <c r="AF246" s="683">
        <v>1</v>
      </c>
      <c r="AG246" s="683" t="s">
        <v>3489</v>
      </c>
      <c r="AH246" s="683">
        <v>6</v>
      </c>
      <c r="AI246" s="683" t="s">
        <v>5829</v>
      </c>
      <c r="AJ246" s="683" t="s">
        <v>3489</v>
      </c>
      <c r="AK246" s="683"/>
      <c r="AL246" s="683"/>
      <c r="AM246" s="683"/>
      <c r="AN246" s="683"/>
      <c r="AO246" s="683"/>
      <c r="AP246" s="683"/>
      <c r="AQ246" s="683"/>
      <c r="AR246" s="683"/>
      <c r="AS246" s="683"/>
      <c r="AT246" s="683"/>
      <c r="AU246" s="683"/>
      <c r="AV246" s="683"/>
      <c r="AW246" s="683"/>
      <c r="AX246" s="683"/>
      <c r="AY246" s="683"/>
      <c r="AZ246" s="683"/>
      <c r="BA246" s="683"/>
    </row>
    <row r="247" spans="1:53" s="333" customFormat="1" ht="24" hidden="1" customHeight="1" x14ac:dyDescent="0.2">
      <c r="A247" s="630"/>
      <c r="B247" s="195"/>
      <c r="C247" s="625" t="s">
        <v>5706</v>
      </c>
      <c r="D247" s="625" t="s">
        <v>5302</v>
      </c>
      <c r="E247" s="625" t="s">
        <v>5830</v>
      </c>
      <c r="F247" s="625" t="s">
        <v>5706</v>
      </c>
      <c r="G247" s="625" t="s">
        <v>5304</v>
      </c>
      <c r="H247" s="644" t="s">
        <v>5305</v>
      </c>
      <c r="I247" s="625" t="s">
        <v>325</v>
      </c>
      <c r="J247" s="626">
        <v>8100</v>
      </c>
      <c r="K247" s="626"/>
      <c r="L247" s="626"/>
      <c r="M247" s="625" t="s">
        <v>330</v>
      </c>
      <c r="N247" s="625" t="s">
        <v>330</v>
      </c>
      <c r="O247" s="626">
        <v>110</v>
      </c>
      <c r="P247" s="626">
        <v>90</v>
      </c>
      <c r="Q247" s="626">
        <v>7054</v>
      </c>
      <c r="R247" s="626"/>
      <c r="S247" s="626"/>
      <c r="T247" s="626" t="s">
        <v>5827</v>
      </c>
      <c r="U247" s="626" t="s">
        <v>5828</v>
      </c>
      <c r="V247" s="625">
        <v>2012</v>
      </c>
      <c r="W247" s="626"/>
      <c r="X247" s="626">
        <v>633</v>
      </c>
      <c r="Y247" s="626"/>
      <c r="Z247" s="626"/>
      <c r="AA247" s="626"/>
      <c r="AB247" s="626"/>
      <c r="AC247" s="626">
        <v>300</v>
      </c>
      <c r="AD247" s="625">
        <v>2003</v>
      </c>
      <c r="AE247" s="625"/>
      <c r="AF247" s="683">
        <v>1</v>
      </c>
      <c r="AG247" s="683" t="s">
        <v>3489</v>
      </c>
      <c r="AH247" s="683">
        <v>6</v>
      </c>
      <c r="AI247" s="683" t="s">
        <v>5829</v>
      </c>
      <c r="AJ247" s="683" t="s">
        <v>3489</v>
      </c>
      <c r="AK247" s="683"/>
      <c r="AL247" s="683"/>
      <c r="AM247" s="683"/>
      <c r="AN247" s="683"/>
      <c r="AO247" s="683"/>
      <c r="AP247" s="683"/>
      <c r="AQ247" s="683"/>
      <c r="AR247" s="683"/>
      <c r="AS247" s="683"/>
      <c r="AT247" s="683"/>
      <c r="AU247" s="683"/>
      <c r="AV247" s="683"/>
      <c r="AW247" s="683"/>
      <c r="AX247" s="683"/>
      <c r="AY247" s="683"/>
      <c r="AZ247" s="683"/>
      <c r="BA247" s="683"/>
    </row>
    <row r="248" spans="1:53" s="333" customFormat="1" ht="24" hidden="1" customHeight="1" x14ac:dyDescent="0.2">
      <c r="A248" s="630"/>
      <c r="B248" s="195"/>
      <c r="C248" s="625" t="s">
        <v>5706</v>
      </c>
      <c r="D248" s="625"/>
      <c r="E248" s="625" t="s">
        <v>12018</v>
      </c>
      <c r="F248" s="625" t="s">
        <v>5706</v>
      </c>
      <c r="G248" s="625"/>
      <c r="H248" s="644"/>
      <c r="I248" s="625" t="s">
        <v>325</v>
      </c>
      <c r="J248" s="626">
        <v>34000</v>
      </c>
      <c r="K248" s="626">
        <v>151</v>
      </c>
      <c r="L248" s="626"/>
      <c r="M248" s="625" t="s">
        <v>310</v>
      </c>
      <c r="N248" s="625" t="s">
        <v>310</v>
      </c>
      <c r="O248" s="626">
        <v>115</v>
      </c>
      <c r="P248" s="626">
        <v>30</v>
      </c>
      <c r="Q248" s="626">
        <v>9200</v>
      </c>
      <c r="R248" s="626"/>
      <c r="S248" s="626"/>
      <c r="T248" s="626"/>
      <c r="U248" s="626"/>
      <c r="V248" s="625">
        <v>2017</v>
      </c>
      <c r="W248" s="626"/>
      <c r="X248" s="626"/>
      <c r="Y248" s="626"/>
      <c r="Z248" s="626"/>
      <c r="AA248" s="626"/>
      <c r="AB248" s="626"/>
      <c r="AC248" s="626">
        <v>1400</v>
      </c>
      <c r="AD248" s="625"/>
      <c r="AE248" s="625"/>
      <c r="AF248" s="683"/>
      <c r="AG248" s="683"/>
      <c r="AH248" s="683"/>
      <c r="AI248" s="683"/>
      <c r="AJ248" s="683"/>
      <c r="AK248" s="683"/>
      <c r="AL248" s="683"/>
      <c r="AM248" s="683"/>
      <c r="AN248" s="683"/>
      <c r="AO248" s="683"/>
      <c r="AP248" s="683"/>
      <c r="AQ248" s="683"/>
      <c r="AR248" s="683"/>
      <c r="AS248" s="683"/>
      <c r="AT248" s="683"/>
      <c r="AU248" s="683"/>
      <c r="AV248" s="683"/>
      <c r="AW248" s="683"/>
      <c r="AX248" s="683"/>
      <c r="AY248" s="683"/>
      <c r="AZ248" s="683"/>
      <c r="BA248" s="683"/>
    </row>
    <row r="249" spans="1:53" s="333" customFormat="1" ht="24" hidden="1" customHeight="1" x14ac:dyDescent="0.2">
      <c r="A249" s="630"/>
      <c r="B249" s="195"/>
      <c r="C249" s="625" t="s">
        <v>5724</v>
      </c>
      <c r="D249" s="625"/>
      <c r="E249" s="625" t="s">
        <v>5831</v>
      </c>
      <c r="F249" s="625" t="s">
        <v>5724</v>
      </c>
      <c r="G249" s="625"/>
      <c r="H249" s="644"/>
      <c r="I249" s="625" t="s">
        <v>5724</v>
      </c>
      <c r="J249" s="626">
        <v>10000</v>
      </c>
      <c r="K249" s="626"/>
      <c r="L249" s="626"/>
      <c r="M249" s="625" t="s">
        <v>310</v>
      </c>
      <c r="N249" s="625" t="s">
        <v>310</v>
      </c>
      <c r="O249" s="626">
        <v>116</v>
      </c>
      <c r="P249" s="626">
        <v>91</v>
      </c>
      <c r="Q249" s="626">
        <v>14135</v>
      </c>
      <c r="R249" s="626">
        <v>120</v>
      </c>
      <c r="S249" s="626">
        <v>120</v>
      </c>
      <c r="T249" s="626"/>
      <c r="U249" s="626"/>
      <c r="V249" s="625">
        <v>2009</v>
      </c>
      <c r="W249" s="626"/>
      <c r="X249" s="626"/>
      <c r="Y249" s="626"/>
      <c r="Z249" s="626"/>
      <c r="AA249" s="626"/>
      <c r="AB249" s="626"/>
      <c r="AC249" s="626">
        <v>203</v>
      </c>
      <c r="AD249" s="625"/>
      <c r="AE249" s="625"/>
      <c r="AF249" s="683"/>
      <c r="AG249" s="683"/>
      <c r="AH249" s="683"/>
      <c r="AI249" s="683"/>
      <c r="AJ249" s="683"/>
      <c r="AK249" s="683"/>
      <c r="AL249" s="683"/>
      <c r="AM249" s="683"/>
      <c r="AN249" s="683"/>
      <c r="AO249" s="683"/>
      <c r="AP249" s="683"/>
      <c r="AQ249" s="683"/>
      <c r="AR249" s="683"/>
      <c r="AS249" s="683"/>
      <c r="AT249" s="683"/>
      <c r="AU249" s="683"/>
      <c r="AV249" s="683"/>
      <c r="AW249" s="683"/>
      <c r="AX249" s="683"/>
      <c r="AY249" s="683"/>
      <c r="AZ249" s="683"/>
      <c r="BA249" s="683"/>
    </row>
    <row r="250" spans="1:53" s="333" customFormat="1" ht="24" hidden="1" customHeight="1" x14ac:dyDescent="0.2">
      <c r="A250" s="630"/>
      <c r="B250" s="195"/>
      <c r="C250" s="625" t="s">
        <v>5724</v>
      </c>
      <c r="D250" s="625"/>
      <c r="E250" s="625" t="s">
        <v>1006</v>
      </c>
      <c r="F250" s="625" t="s">
        <v>5724</v>
      </c>
      <c r="G250" s="625"/>
      <c r="H250" s="644"/>
      <c r="I250" s="625" t="s">
        <v>5724</v>
      </c>
      <c r="J250" s="626">
        <v>10000</v>
      </c>
      <c r="K250" s="626"/>
      <c r="L250" s="626"/>
      <c r="M250" s="625" t="s">
        <v>330</v>
      </c>
      <c r="N250" s="625" t="s">
        <v>330</v>
      </c>
      <c r="O250" s="626">
        <v>100</v>
      </c>
      <c r="P250" s="626">
        <v>90</v>
      </c>
      <c r="Q250" s="626">
        <v>10000</v>
      </c>
      <c r="R250" s="626">
        <v>0</v>
      </c>
      <c r="S250" s="626">
        <v>0</v>
      </c>
      <c r="T250" s="626"/>
      <c r="U250" s="626"/>
      <c r="V250" s="625">
        <v>2013</v>
      </c>
      <c r="W250" s="626"/>
      <c r="X250" s="626"/>
      <c r="Y250" s="626"/>
      <c r="Z250" s="626"/>
      <c r="AA250" s="626"/>
      <c r="AB250" s="626"/>
      <c r="AC250" s="626">
        <v>381</v>
      </c>
      <c r="AD250" s="625"/>
      <c r="AE250" s="625"/>
      <c r="AF250" s="683"/>
      <c r="AG250" s="683"/>
      <c r="AH250" s="683"/>
      <c r="AI250" s="683"/>
      <c r="AJ250" s="683"/>
      <c r="AK250" s="683"/>
      <c r="AL250" s="683"/>
      <c r="AM250" s="683"/>
      <c r="AN250" s="683"/>
      <c r="AO250" s="683"/>
      <c r="AP250" s="683"/>
      <c r="AQ250" s="683"/>
      <c r="AR250" s="683"/>
      <c r="AS250" s="683"/>
      <c r="AT250" s="683"/>
      <c r="AU250" s="683"/>
      <c r="AV250" s="683"/>
      <c r="AW250" s="683"/>
      <c r="AX250" s="683"/>
      <c r="AY250" s="683"/>
      <c r="AZ250" s="683"/>
      <c r="BA250" s="683"/>
    </row>
    <row r="251" spans="1:53" s="333" customFormat="1" ht="24" hidden="1" customHeight="1" x14ac:dyDescent="0.2">
      <c r="A251" s="630"/>
      <c r="B251" s="195"/>
      <c r="C251" s="625" t="s">
        <v>5724</v>
      </c>
      <c r="D251" s="625" t="s">
        <v>5832</v>
      </c>
      <c r="E251" s="625" t="s">
        <v>5833</v>
      </c>
      <c r="F251" s="625" t="s">
        <v>5724</v>
      </c>
      <c r="G251" s="625" t="s">
        <v>5834</v>
      </c>
      <c r="H251" s="644"/>
      <c r="I251" s="625" t="s">
        <v>5724</v>
      </c>
      <c r="J251" s="626">
        <v>33000</v>
      </c>
      <c r="K251" s="626">
        <v>7290</v>
      </c>
      <c r="L251" s="626">
        <v>13176</v>
      </c>
      <c r="M251" s="625" t="s">
        <v>310</v>
      </c>
      <c r="N251" s="625" t="s">
        <v>310</v>
      </c>
      <c r="O251" s="626">
        <v>122</v>
      </c>
      <c r="P251" s="626">
        <v>98</v>
      </c>
      <c r="Q251" s="626">
        <v>13466</v>
      </c>
      <c r="R251" s="626">
        <v>9837</v>
      </c>
      <c r="S251" s="626">
        <v>11000</v>
      </c>
      <c r="T251" s="626" t="s">
        <v>185</v>
      </c>
      <c r="U251" s="626" t="s">
        <v>500</v>
      </c>
      <c r="V251" s="625">
        <v>1989</v>
      </c>
      <c r="W251" s="626">
        <v>1481</v>
      </c>
      <c r="X251" s="626"/>
      <c r="Y251" s="626">
        <v>750</v>
      </c>
      <c r="Z251" s="626"/>
      <c r="AA251" s="626"/>
      <c r="AB251" s="626"/>
      <c r="AC251" s="626">
        <v>2244</v>
      </c>
      <c r="AD251" s="625"/>
      <c r="AE251" s="625"/>
      <c r="AF251" s="683">
        <v>1</v>
      </c>
      <c r="AG251" s="683">
        <v>1200</v>
      </c>
      <c r="AH251" s="683">
        <v>6</v>
      </c>
      <c r="AI251" s="683" t="s">
        <v>5835</v>
      </c>
      <c r="AJ251" s="683"/>
      <c r="AK251" s="683"/>
      <c r="AL251" s="683"/>
      <c r="AM251" s="683"/>
      <c r="AN251" s="683"/>
      <c r="AO251" s="683"/>
      <c r="AP251" s="683"/>
      <c r="AQ251" s="683"/>
      <c r="AR251" s="683"/>
      <c r="AS251" s="683"/>
      <c r="AT251" s="683"/>
      <c r="AU251" s="683"/>
      <c r="AV251" s="683"/>
      <c r="AW251" s="683"/>
      <c r="AX251" s="683"/>
      <c r="AY251" s="683"/>
      <c r="AZ251" s="683"/>
      <c r="BA251" s="683"/>
    </row>
    <row r="252" spans="1:53" s="333" customFormat="1" ht="24" hidden="1" customHeight="1" x14ac:dyDescent="0.2">
      <c r="A252" s="630"/>
      <c r="B252" s="195"/>
      <c r="C252" s="625" t="s">
        <v>5726</v>
      </c>
      <c r="D252" s="625"/>
      <c r="E252" s="714" t="s">
        <v>17393</v>
      </c>
      <c r="F252" s="714" t="s">
        <v>5726</v>
      </c>
      <c r="G252" s="714"/>
      <c r="H252" s="975"/>
      <c r="I252" s="714" t="s">
        <v>16220</v>
      </c>
      <c r="J252" s="830">
        <v>23195</v>
      </c>
      <c r="K252" s="830">
        <v>392.74</v>
      </c>
      <c r="L252" s="830">
        <v>874</v>
      </c>
      <c r="M252" s="714" t="s">
        <v>310</v>
      </c>
      <c r="N252" s="714" t="s">
        <v>310</v>
      </c>
      <c r="O252" s="830">
        <v>121</v>
      </c>
      <c r="P252" s="830">
        <v>98</v>
      </c>
      <c r="Q252" s="830">
        <v>12768</v>
      </c>
      <c r="R252" s="830">
        <v>224</v>
      </c>
      <c r="S252" s="830">
        <v>224</v>
      </c>
      <c r="T252" s="830"/>
      <c r="U252" s="830"/>
      <c r="V252" s="714">
        <v>2011</v>
      </c>
      <c r="W252" s="830"/>
      <c r="X252" s="830"/>
      <c r="Y252" s="830"/>
      <c r="Z252" s="830"/>
      <c r="AA252" s="830"/>
      <c r="AB252" s="830"/>
      <c r="AC252" s="830">
        <v>8693</v>
      </c>
      <c r="AD252" s="625"/>
      <c r="AE252" s="625"/>
      <c r="AF252" s="683"/>
      <c r="AG252" s="683"/>
      <c r="AH252" s="683"/>
      <c r="AI252" s="683"/>
      <c r="AJ252" s="683"/>
      <c r="AK252" s="683"/>
      <c r="AL252" s="683"/>
      <c r="AM252" s="683"/>
      <c r="AN252" s="683"/>
      <c r="AO252" s="683"/>
      <c r="AP252" s="683"/>
      <c r="AQ252" s="683"/>
      <c r="AR252" s="683"/>
      <c r="AS252" s="683"/>
      <c r="AT252" s="683"/>
      <c r="AU252" s="683"/>
      <c r="AV252" s="683"/>
      <c r="AW252" s="683"/>
      <c r="AX252" s="683"/>
      <c r="AY252" s="683"/>
      <c r="AZ252" s="683"/>
      <c r="BA252" s="683"/>
    </row>
    <row r="253" spans="1:53" s="333" customFormat="1" ht="24" hidden="1" customHeight="1" x14ac:dyDescent="0.2">
      <c r="A253" s="630"/>
      <c r="B253" s="195"/>
      <c r="C253" s="625" t="s">
        <v>5726</v>
      </c>
      <c r="D253" s="625"/>
      <c r="E253" s="714" t="s">
        <v>17394</v>
      </c>
      <c r="F253" s="714" t="s">
        <v>5726</v>
      </c>
      <c r="G253" s="714"/>
      <c r="H253" s="975"/>
      <c r="I253" s="714" t="s">
        <v>16220</v>
      </c>
      <c r="J253" s="830">
        <v>15232</v>
      </c>
      <c r="K253" s="830"/>
      <c r="L253" s="830"/>
      <c r="M253" s="714" t="s">
        <v>310</v>
      </c>
      <c r="N253" s="714" t="s">
        <v>310</v>
      </c>
      <c r="O253" s="830">
        <v>121</v>
      </c>
      <c r="P253" s="830">
        <v>98</v>
      </c>
      <c r="Q253" s="830">
        <v>13558</v>
      </c>
      <c r="R253" s="830"/>
      <c r="S253" s="830"/>
      <c r="T253" s="830"/>
      <c r="U253" s="830"/>
      <c r="V253" s="714">
        <v>2011</v>
      </c>
      <c r="W253" s="830"/>
      <c r="X253" s="830"/>
      <c r="Y253" s="830"/>
      <c r="Z253" s="830"/>
      <c r="AA253" s="830"/>
      <c r="AB253" s="830"/>
      <c r="AC253" s="830"/>
      <c r="AD253" s="625"/>
      <c r="AE253" s="625"/>
      <c r="AF253" s="683"/>
      <c r="AG253" s="683"/>
      <c r="AH253" s="683"/>
      <c r="AI253" s="683"/>
      <c r="AJ253" s="683"/>
      <c r="AK253" s="683"/>
      <c r="AL253" s="683"/>
      <c r="AM253" s="683"/>
      <c r="AN253" s="683"/>
      <c r="AO253" s="683"/>
      <c r="AP253" s="683"/>
      <c r="AQ253" s="683"/>
      <c r="AR253" s="683"/>
      <c r="AS253" s="683"/>
      <c r="AT253" s="683"/>
      <c r="AU253" s="683"/>
      <c r="AV253" s="683"/>
      <c r="AW253" s="683"/>
      <c r="AX253" s="683"/>
      <c r="AY253" s="683"/>
      <c r="AZ253" s="683"/>
      <c r="BA253" s="683"/>
    </row>
    <row r="254" spans="1:53" s="333" customFormat="1" ht="24" hidden="1" customHeight="1" x14ac:dyDescent="0.2">
      <c r="A254" s="630"/>
      <c r="B254" s="407"/>
      <c r="C254" s="625" t="s">
        <v>5726</v>
      </c>
      <c r="D254" s="625"/>
      <c r="E254" s="714" t="s">
        <v>16233</v>
      </c>
      <c r="F254" s="714" t="s">
        <v>5726</v>
      </c>
      <c r="G254" s="714"/>
      <c r="H254" s="975"/>
      <c r="I254" s="714" t="s">
        <v>16220</v>
      </c>
      <c r="J254" s="830">
        <v>2042</v>
      </c>
      <c r="K254" s="830">
        <v>2042</v>
      </c>
      <c r="L254" s="830">
        <v>2137</v>
      </c>
      <c r="M254" s="714" t="s">
        <v>310</v>
      </c>
      <c r="N254" s="714" t="s">
        <v>310</v>
      </c>
      <c r="O254" s="830"/>
      <c r="P254" s="830"/>
      <c r="Q254" s="1316">
        <v>1531</v>
      </c>
      <c r="R254" s="830"/>
      <c r="S254" s="830"/>
      <c r="T254" s="830"/>
      <c r="U254" s="830"/>
      <c r="V254" s="714">
        <v>2021</v>
      </c>
      <c r="W254" s="1316"/>
      <c r="X254" s="1316"/>
      <c r="Y254" s="1316"/>
      <c r="Z254" s="1316"/>
      <c r="AA254" s="1316"/>
      <c r="AB254" s="1316"/>
      <c r="AC254" s="1316">
        <v>3890</v>
      </c>
      <c r="AD254" s="625"/>
      <c r="AE254" s="625"/>
      <c r="AF254" s="683"/>
      <c r="AG254" s="683"/>
      <c r="AH254" s="683"/>
      <c r="AI254" s="683"/>
      <c r="AJ254" s="683"/>
      <c r="AK254" s="683"/>
      <c r="AL254" s="683"/>
      <c r="AM254" s="683"/>
      <c r="AN254" s="683"/>
      <c r="AO254" s="683"/>
      <c r="AP254" s="683"/>
      <c r="AQ254" s="683"/>
      <c r="AR254" s="683"/>
      <c r="AS254" s="683"/>
      <c r="AT254" s="683"/>
      <c r="AU254" s="683"/>
      <c r="AV254" s="683"/>
      <c r="AW254" s="683"/>
      <c r="AX254" s="683"/>
      <c r="AY254" s="683"/>
      <c r="AZ254" s="683"/>
      <c r="BA254" s="683"/>
    </row>
    <row r="255" spans="1:53" s="333" customFormat="1" ht="24" hidden="1" customHeight="1" x14ac:dyDescent="0.2">
      <c r="A255" s="630"/>
      <c r="B255" s="407"/>
      <c r="C255" s="625" t="s">
        <v>5726</v>
      </c>
      <c r="D255" s="625"/>
      <c r="E255" s="714" t="s">
        <v>3243</v>
      </c>
      <c r="F255" s="714" t="s">
        <v>5726</v>
      </c>
      <c r="G255" s="714"/>
      <c r="H255" s="975"/>
      <c r="I255" s="714" t="s">
        <v>16220</v>
      </c>
      <c r="J255" s="830">
        <v>12649</v>
      </c>
      <c r="K255" s="830"/>
      <c r="L255" s="830"/>
      <c r="M255" s="714" t="s">
        <v>310</v>
      </c>
      <c r="N255" s="714" t="s">
        <v>310</v>
      </c>
      <c r="O255" s="830">
        <v>70</v>
      </c>
      <c r="P255" s="830">
        <v>63</v>
      </c>
      <c r="Q255" s="830">
        <v>4544</v>
      </c>
      <c r="R255" s="830">
        <v>60</v>
      </c>
      <c r="S255" s="830">
        <v>60</v>
      </c>
      <c r="T255" s="830"/>
      <c r="U255" s="830"/>
      <c r="V255" s="714">
        <v>2014</v>
      </c>
      <c r="W255" s="830"/>
      <c r="X255" s="830"/>
      <c r="Y255" s="830"/>
      <c r="Z255" s="830"/>
      <c r="AA255" s="830"/>
      <c r="AB255" s="830"/>
      <c r="AC255" s="830">
        <v>1000</v>
      </c>
      <c r="AD255" s="625"/>
      <c r="AE255" s="625"/>
      <c r="AF255" s="683"/>
      <c r="AG255" s="683"/>
      <c r="AH255" s="683"/>
      <c r="AI255" s="683"/>
      <c r="AJ255" s="683"/>
      <c r="AK255" s="683"/>
      <c r="AL255" s="683"/>
      <c r="AM255" s="683"/>
      <c r="AN255" s="683"/>
      <c r="AO255" s="683"/>
      <c r="AP255" s="683"/>
      <c r="AQ255" s="683"/>
      <c r="AR255" s="683"/>
      <c r="AS255" s="683"/>
      <c r="AT255" s="683"/>
      <c r="AU255" s="683"/>
      <c r="AV255" s="683"/>
      <c r="AW255" s="683"/>
      <c r="AX255" s="683"/>
      <c r="AY255" s="683"/>
      <c r="AZ255" s="683"/>
      <c r="BA255" s="683"/>
    </row>
    <row r="256" spans="1:53" s="333" customFormat="1" ht="24" hidden="1" customHeight="1" x14ac:dyDescent="0.2">
      <c r="A256" s="630"/>
      <c r="B256" s="195"/>
      <c r="C256" s="625" t="s">
        <v>5726</v>
      </c>
      <c r="D256" s="625"/>
      <c r="E256" s="714" t="s">
        <v>5836</v>
      </c>
      <c r="F256" s="714" t="s">
        <v>5726</v>
      </c>
      <c r="G256" s="714"/>
      <c r="H256" s="975"/>
      <c r="I256" s="714" t="s">
        <v>17395</v>
      </c>
      <c r="J256" s="830">
        <v>14000</v>
      </c>
      <c r="K256" s="830"/>
      <c r="L256" s="830"/>
      <c r="M256" s="714" t="s">
        <v>503</v>
      </c>
      <c r="N256" s="714" t="s">
        <v>503</v>
      </c>
      <c r="O256" s="830">
        <v>120</v>
      </c>
      <c r="P256" s="830">
        <v>91</v>
      </c>
      <c r="Q256" s="1316">
        <v>12008</v>
      </c>
      <c r="R256" s="830"/>
      <c r="S256" s="830"/>
      <c r="T256" s="830"/>
      <c r="U256" s="830"/>
      <c r="V256" s="714">
        <v>2014</v>
      </c>
      <c r="W256" s="1316"/>
      <c r="X256" s="1316"/>
      <c r="Y256" s="1316"/>
      <c r="Z256" s="1316"/>
      <c r="AA256" s="1316"/>
      <c r="AB256" s="1316"/>
      <c r="AC256" s="1316">
        <v>528</v>
      </c>
      <c r="AD256" s="625"/>
      <c r="AE256" s="625"/>
      <c r="AF256" s="683"/>
      <c r="AG256" s="683"/>
      <c r="AH256" s="683"/>
      <c r="AI256" s="683"/>
      <c r="AJ256" s="683"/>
      <c r="AK256" s="683"/>
      <c r="AL256" s="683"/>
      <c r="AM256" s="683"/>
      <c r="AN256" s="683"/>
      <c r="AO256" s="683"/>
      <c r="AP256" s="683"/>
      <c r="AQ256" s="683"/>
      <c r="AR256" s="683"/>
      <c r="AS256" s="683"/>
      <c r="AT256" s="683"/>
      <c r="AU256" s="683"/>
      <c r="AV256" s="683"/>
      <c r="AW256" s="683"/>
      <c r="AX256" s="683"/>
      <c r="AY256" s="683"/>
      <c r="AZ256" s="683"/>
      <c r="BA256" s="683"/>
    </row>
    <row r="257" spans="1:53" s="333" customFormat="1" ht="24" hidden="1" customHeight="1" x14ac:dyDescent="0.2">
      <c r="A257" s="630"/>
      <c r="B257" s="195"/>
      <c r="C257" s="625" t="s">
        <v>5730</v>
      </c>
      <c r="D257" s="625"/>
      <c r="E257" s="625" t="s">
        <v>5839</v>
      </c>
      <c r="F257" s="625" t="s">
        <v>5730</v>
      </c>
      <c r="G257" s="625"/>
      <c r="H257" s="644"/>
      <c r="I257" s="625" t="s">
        <v>5730</v>
      </c>
      <c r="J257" s="626">
        <v>9400</v>
      </c>
      <c r="K257" s="626"/>
      <c r="L257" s="626"/>
      <c r="M257" s="625" t="s">
        <v>154</v>
      </c>
      <c r="N257" s="625" t="s">
        <v>154</v>
      </c>
      <c r="O257" s="626">
        <v>102</v>
      </c>
      <c r="P257" s="626" t="s">
        <v>5840</v>
      </c>
      <c r="Q257" s="297">
        <v>9400</v>
      </c>
      <c r="R257" s="626"/>
      <c r="S257" s="626"/>
      <c r="T257" s="626"/>
      <c r="U257" s="626"/>
      <c r="V257" s="625">
        <v>2009</v>
      </c>
      <c r="W257" s="297"/>
      <c r="X257" s="297"/>
      <c r="Y257" s="297"/>
      <c r="Z257" s="297"/>
      <c r="AA257" s="297"/>
      <c r="AB257" s="297"/>
      <c r="AC257" s="297">
        <v>211</v>
      </c>
      <c r="AD257" s="394"/>
      <c r="AE257" s="394"/>
      <c r="AF257" s="394"/>
      <c r="AG257" s="394"/>
      <c r="AH257" s="394"/>
      <c r="AI257" s="394"/>
      <c r="AJ257" s="394"/>
      <c r="AK257" s="394"/>
      <c r="AL257" s="394"/>
      <c r="AM257" s="394"/>
      <c r="AN257" s="394"/>
      <c r="AO257" s="394"/>
      <c r="AP257" s="394"/>
      <c r="AQ257" s="394"/>
      <c r="AR257" s="394"/>
      <c r="AS257" s="394"/>
      <c r="AT257" s="394"/>
      <c r="AU257" s="394"/>
      <c r="AV257" s="394"/>
      <c r="AW257" s="394"/>
      <c r="AX257" s="394"/>
      <c r="AY257" s="394"/>
      <c r="AZ257" s="394"/>
      <c r="BA257" s="394"/>
    </row>
    <row r="258" spans="1:53" s="333" customFormat="1" ht="24" hidden="1" customHeight="1" x14ac:dyDescent="0.2">
      <c r="A258" s="630"/>
      <c r="B258" s="195"/>
      <c r="C258" s="625" t="s">
        <v>5730</v>
      </c>
      <c r="D258" s="625"/>
      <c r="E258" s="625" t="s">
        <v>5841</v>
      </c>
      <c r="F258" s="625" t="s">
        <v>5730</v>
      </c>
      <c r="G258" s="625"/>
      <c r="H258" s="644"/>
      <c r="I258" s="625" t="s">
        <v>5730</v>
      </c>
      <c r="J258" s="626">
        <v>8200</v>
      </c>
      <c r="K258" s="626"/>
      <c r="L258" s="626"/>
      <c r="M258" s="625" t="s">
        <v>154</v>
      </c>
      <c r="N258" s="625" t="s">
        <v>154</v>
      </c>
      <c r="O258" s="626">
        <v>90</v>
      </c>
      <c r="P258" s="626">
        <v>90</v>
      </c>
      <c r="Q258" s="297">
        <v>8200</v>
      </c>
      <c r="R258" s="626"/>
      <c r="S258" s="626"/>
      <c r="T258" s="626"/>
      <c r="U258" s="626"/>
      <c r="V258" s="625">
        <v>2013</v>
      </c>
      <c r="W258" s="297"/>
      <c r="X258" s="297"/>
      <c r="Y258" s="297"/>
      <c r="Z258" s="297"/>
      <c r="AA258" s="297"/>
      <c r="AB258" s="297"/>
      <c r="AC258" s="297">
        <v>300</v>
      </c>
      <c r="AD258" s="625"/>
      <c r="AE258" s="625"/>
      <c r="AF258" s="683"/>
      <c r="AG258" s="683"/>
      <c r="AH258" s="683"/>
      <c r="AI258" s="683"/>
      <c r="AJ258" s="683"/>
      <c r="AK258" s="683"/>
      <c r="AL258" s="683"/>
      <c r="AM258" s="683"/>
      <c r="AN258" s="683"/>
      <c r="AO258" s="683"/>
      <c r="AP258" s="683"/>
      <c r="AQ258" s="683"/>
      <c r="AR258" s="683"/>
      <c r="AS258" s="683"/>
      <c r="AT258" s="683"/>
      <c r="AU258" s="683"/>
      <c r="AV258" s="683"/>
      <c r="AW258" s="683"/>
      <c r="AX258" s="683"/>
      <c r="AY258" s="683"/>
      <c r="AZ258" s="683"/>
      <c r="BA258" s="683"/>
    </row>
    <row r="259" spans="1:53" s="333" customFormat="1" ht="24" hidden="1" customHeight="1" x14ac:dyDescent="0.2">
      <c r="A259" s="630"/>
      <c r="B259" s="195"/>
      <c r="C259" s="625" t="s">
        <v>16225</v>
      </c>
      <c r="D259" s="625"/>
      <c r="E259" s="625" t="s">
        <v>16234</v>
      </c>
      <c r="F259" s="625" t="s">
        <v>16225</v>
      </c>
      <c r="G259" s="625"/>
      <c r="H259" s="644"/>
      <c r="I259" s="625" t="s">
        <v>16235</v>
      </c>
      <c r="J259" s="626">
        <v>36210</v>
      </c>
      <c r="K259" s="626"/>
      <c r="L259" s="626"/>
      <c r="M259" s="625" t="s">
        <v>2195</v>
      </c>
      <c r="N259" s="625" t="s">
        <v>2195</v>
      </c>
      <c r="O259" s="626"/>
      <c r="P259" s="626"/>
      <c r="Q259" s="297"/>
      <c r="R259" s="626"/>
      <c r="S259" s="626"/>
      <c r="T259" s="626"/>
      <c r="U259" s="626"/>
      <c r="V259" s="625">
        <v>2015</v>
      </c>
      <c r="W259" s="297"/>
      <c r="X259" s="297"/>
      <c r="Y259" s="297"/>
      <c r="Z259" s="297"/>
      <c r="AA259" s="297"/>
      <c r="AB259" s="297"/>
      <c r="AC259" s="297">
        <v>3470</v>
      </c>
      <c r="AD259" s="625"/>
      <c r="AE259" s="625"/>
      <c r="AF259" s="683"/>
      <c r="AG259" s="683"/>
      <c r="AH259" s="683"/>
      <c r="AI259" s="683"/>
      <c r="AJ259" s="683"/>
      <c r="AK259" s="683"/>
      <c r="AL259" s="683"/>
      <c r="AM259" s="683"/>
      <c r="AN259" s="683"/>
      <c r="AO259" s="683"/>
      <c r="AP259" s="683"/>
      <c r="AQ259" s="683"/>
      <c r="AR259" s="683"/>
      <c r="AS259" s="683"/>
      <c r="AT259" s="683"/>
      <c r="AU259" s="683"/>
      <c r="AV259" s="683"/>
      <c r="AW259" s="683"/>
      <c r="AX259" s="683"/>
      <c r="AY259" s="683"/>
      <c r="AZ259" s="683"/>
      <c r="BA259" s="683"/>
    </row>
    <row r="260" spans="1:53" s="333" customFormat="1" ht="24" hidden="1" customHeight="1" x14ac:dyDescent="0.2">
      <c r="A260" s="630"/>
      <c r="B260" s="195"/>
      <c r="C260" s="625" t="s">
        <v>5738</v>
      </c>
      <c r="D260" s="625"/>
      <c r="E260" s="625" t="s">
        <v>5837</v>
      </c>
      <c r="F260" s="625" t="s">
        <v>5738</v>
      </c>
      <c r="G260" s="625"/>
      <c r="H260" s="644"/>
      <c r="I260" s="625" t="s">
        <v>5838</v>
      </c>
      <c r="J260" s="626">
        <v>15000</v>
      </c>
      <c r="K260" s="626"/>
      <c r="L260" s="626"/>
      <c r="M260" s="625" t="s">
        <v>503</v>
      </c>
      <c r="N260" s="625" t="s">
        <v>503</v>
      </c>
      <c r="O260" s="626">
        <v>107</v>
      </c>
      <c r="P260" s="626">
        <v>27</v>
      </c>
      <c r="Q260" s="297">
        <v>12000</v>
      </c>
      <c r="R260" s="626"/>
      <c r="S260" s="626"/>
      <c r="T260" s="626"/>
      <c r="U260" s="626"/>
      <c r="V260" s="625">
        <v>2014</v>
      </c>
      <c r="W260" s="297"/>
      <c r="X260" s="297"/>
      <c r="Y260" s="297"/>
      <c r="Z260" s="297"/>
      <c r="AA260" s="297"/>
      <c r="AB260" s="297"/>
      <c r="AC260" s="297">
        <v>500</v>
      </c>
      <c r="AD260" s="625"/>
      <c r="AE260" s="625"/>
      <c r="AF260" s="683"/>
      <c r="AG260" s="683"/>
      <c r="AH260" s="683"/>
      <c r="AI260" s="683"/>
      <c r="AJ260" s="683"/>
      <c r="AK260" s="683"/>
      <c r="AL260" s="683"/>
      <c r="AM260" s="683"/>
      <c r="AN260" s="683"/>
      <c r="AO260" s="683"/>
      <c r="AP260" s="683"/>
      <c r="AQ260" s="683"/>
      <c r="AR260" s="683"/>
      <c r="AS260" s="683"/>
      <c r="AT260" s="683"/>
      <c r="AU260" s="683"/>
      <c r="AV260" s="683"/>
      <c r="AW260" s="683"/>
      <c r="AX260" s="683"/>
      <c r="AY260" s="683"/>
      <c r="AZ260" s="683"/>
      <c r="BA260" s="683"/>
    </row>
    <row r="261" spans="1:53" s="333" customFormat="1" ht="24" hidden="1" customHeight="1" x14ac:dyDescent="0.2">
      <c r="A261" s="630"/>
      <c r="B261" s="195"/>
      <c r="C261" s="625" t="s">
        <v>5742</v>
      </c>
      <c r="D261" s="625"/>
      <c r="E261" s="625" t="s">
        <v>10595</v>
      </c>
      <c r="F261" s="625" t="s">
        <v>5742</v>
      </c>
      <c r="G261" s="625"/>
      <c r="H261" s="644"/>
      <c r="I261" s="625" t="s">
        <v>5742</v>
      </c>
      <c r="J261" s="626">
        <v>18296</v>
      </c>
      <c r="K261" s="626">
        <v>167.02</v>
      </c>
      <c r="L261" s="626">
        <v>18296</v>
      </c>
      <c r="M261" s="625" t="s">
        <v>310</v>
      </c>
      <c r="N261" s="625" t="s">
        <v>310</v>
      </c>
      <c r="O261" s="626">
        <v>122</v>
      </c>
      <c r="P261" s="626">
        <v>99</v>
      </c>
      <c r="Q261" s="297">
        <v>10838</v>
      </c>
      <c r="R261" s="626">
        <v>300</v>
      </c>
      <c r="S261" s="626">
        <v>1000</v>
      </c>
      <c r="T261" s="626"/>
      <c r="U261" s="626"/>
      <c r="V261" s="625">
        <v>2017</v>
      </c>
      <c r="W261" s="297"/>
      <c r="X261" s="297"/>
      <c r="Y261" s="297"/>
      <c r="Z261" s="297"/>
      <c r="AA261" s="297"/>
      <c r="AB261" s="297"/>
      <c r="AC261" s="297">
        <v>3800</v>
      </c>
      <c r="AD261" s="625"/>
      <c r="AE261" s="625"/>
      <c r="AF261" s="683"/>
      <c r="AG261" s="683"/>
      <c r="AH261" s="683"/>
      <c r="AI261" s="683"/>
      <c r="AJ261" s="683"/>
      <c r="AK261" s="683"/>
      <c r="AL261" s="683"/>
      <c r="AM261" s="683"/>
      <c r="AN261" s="683"/>
      <c r="AO261" s="683"/>
      <c r="AP261" s="683"/>
      <c r="AQ261" s="683"/>
      <c r="AR261" s="683"/>
      <c r="AS261" s="683"/>
      <c r="AT261" s="683"/>
      <c r="AU261" s="683"/>
      <c r="AV261" s="683"/>
      <c r="AW261" s="683"/>
      <c r="AX261" s="683"/>
      <c r="AY261" s="683"/>
      <c r="AZ261" s="683"/>
      <c r="BA261" s="683"/>
    </row>
    <row r="262" spans="1:53" s="333" customFormat="1" ht="24" hidden="1" customHeight="1" x14ac:dyDescent="0.2">
      <c r="A262" s="630"/>
      <c r="B262" s="195"/>
      <c r="C262" s="625" t="s">
        <v>5742</v>
      </c>
      <c r="D262" s="625"/>
      <c r="E262" s="625" t="s">
        <v>5842</v>
      </c>
      <c r="F262" s="625" t="s">
        <v>5742</v>
      </c>
      <c r="G262" s="625"/>
      <c r="H262" s="644"/>
      <c r="I262" s="625" t="s">
        <v>5742</v>
      </c>
      <c r="J262" s="626">
        <v>35970</v>
      </c>
      <c r="K262" s="626"/>
      <c r="L262" s="626"/>
      <c r="M262" s="625" t="s">
        <v>503</v>
      </c>
      <c r="N262" s="625" t="s">
        <v>503</v>
      </c>
      <c r="O262" s="626">
        <v>110</v>
      </c>
      <c r="P262" s="626">
        <v>100</v>
      </c>
      <c r="Q262" s="297">
        <v>12386</v>
      </c>
      <c r="R262" s="626"/>
      <c r="S262" s="626">
        <v>300</v>
      </c>
      <c r="T262" s="626"/>
      <c r="U262" s="626"/>
      <c r="V262" s="625">
        <v>2010</v>
      </c>
      <c r="W262" s="297"/>
      <c r="X262" s="297"/>
      <c r="Y262" s="297"/>
      <c r="Z262" s="297"/>
      <c r="AA262" s="297"/>
      <c r="AB262" s="297"/>
      <c r="AC262" s="297">
        <v>300</v>
      </c>
      <c r="AD262" s="625"/>
      <c r="AE262" s="625"/>
      <c r="AF262" s="683"/>
      <c r="AG262" s="683"/>
      <c r="AH262" s="683"/>
      <c r="AI262" s="683"/>
      <c r="AJ262" s="683"/>
      <c r="AK262" s="683"/>
      <c r="AL262" s="683"/>
      <c r="AM262" s="683"/>
      <c r="AN262" s="683"/>
      <c r="AO262" s="683"/>
      <c r="AP262" s="683"/>
      <c r="AQ262" s="683"/>
      <c r="AR262" s="683"/>
      <c r="AS262" s="683"/>
      <c r="AT262" s="683"/>
      <c r="AU262" s="683"/>
      <c r="AV262" s="683"/>
      <c r="AW262" s="683"/>
      <c r="AX262" s="683"/>
      <c r="AY262" s="683"/>
      <c r="AZ262" s="683"/>
      <c r="BA262" s="683"/>
    </row>
    <row r="263" spans="1:53" s="333" customFormat="1" ht="24" hidden="1" customHeight="1" x14ac:dyDescent="0.2">
      <c r="A263" s="630"/>
      <c r="B263" s="195"/>
      <c r="C263" s="625" t="s">
        <v>16229</v>
      </c>
      <c r="D263" s="625" t="s">
        <v>16236</v>
      </c>
      <c r="E263" s="625" t="s">
        <v>16236</v>
      </c>
      <c r="F263" s="625" t="s">
        <v>16229</v>
      </c>
      <c r="G263" s="625"/>
      <c r="H263" s="644"/>
      <c r="I263" s="625" t="s">
        <v>16229</v>
      </c>
      <c r="J263" s="626">
        <v>39571</v>
      </c>
      <c r="K263" s="626">
        <v>494.07</v>
      </c>
      <c r="L263" s="626">
        <v>494</v>
      </c>
      <c r="M263" s="625" t="s">
        <v>2195</v>
      </c>
      <c r="N263" s="625" t="s">
        <v>2195</v>
      </c>
      <c r="O263" s="626">
        <v>120</v>
      </c>
      <c r="P263" s="626">
        <v>100</v>
      </c>
      <c r="Q263" s="297"/>
      <c r="R263" s="626"/>
      <c r="S263" s="626"/>
      <c r="T263" s="626"/>
      <c r="U263" s="626"/>
      <c r="V263" s="625">
        <v>2021</v>
      </c>
      <c r="W263" s="297">
        <v>5170</v>
      </c>
      <c r="X263" s="297"/>
      <c r="Y263" s="297"/>
      <c r="Z263" s="297"/>
      <c r="AA263" s="297"/>
      <c r="AB263" s="297"/>
      <c r="AC263" s="297">
        <v>5170</v>
      </c>
      <c r="AD263" s="625"/>
      <c r="AE263" s="625"/>
      <c r="AF263" s="683"/>
      <c r="AG263" s="683"/>
      <c r="AH263" s="683"/>
      <c r="AI263" s="683"/>
      <c r="AJ263" s="683"/>
      <c r="AK263" s="683"/>
      <c r="AL263" s="683"/>
      <c r="AM263" s="683"/>
      <c r="AN263" s="683"/>
      <c r="AO263" s="683"/>
      <c r="AP263" s="683"/>
      <c r="AQ263" s="683"/>
      <c r="AR263" s="683"/>
      <c r="AS263" s="683"/>
      <c r="AT263" s="683"/>
      <c r="AU263" s="683"/>
      <c r="AV263" s="683"/>
      <c r="AW263" s="683"/>
      <c r="AX263" s="683"/>
      <c r="AY263" s="683"/>
      <c r="AZ263" s="683"/>
      <c r="BA263" s="683"/>
    </row>
    <row r="264" spans="1:53" s="333" customFormat="1" ht="24" hidden="1" customHeight="1" x14ac:dyDescent="0.2">
      <c r="A264" s="630"/>
      <c r="B264" s="195"/>
      <c r="C264" s="625" t="s">
        <v>383</v>
      </c>
      <c r="D264" s="625"/>
      <c r="E264" s="625" t="s">
        <v>5844</v>
      </c>
      <c r="F264" s="625" t="s">
        <v>383</v>
      </c>
      <c r="G264" s="625"/>
      <c r="H264" s="644"/>
      <c r="I264" s="625" t="s">
        <v>383</v>
      </c>
      <c r="J264" s="626">
        <v>23752</v>
      </c>
      <c r="K264" s="626"/>
      <c r="L264" s="626"/>
      <c r="M264" s="625" t="s">
        <v>154</v>
      </c>
      <c r="N264" s="625" t="s">
        <v>154</v>
      </c>
      <c r="O264" s="626">
        <v>90</v>
      </c>
      <c r="P264" s="626">
        <v>90</v>
      </c>
      <c r="Q264" s="297">
        <v>8200</v>
      </c>
      <c r="R264" s="626">
        <v>0</v>
      </c>
      <c r="S264" s="626">
        <v>0</v>
      </c>
      <c r="T264" s="626"/>
      <c r="U264" s="626"/>
      <c r="V264" s="625">
        <v>2014</v>
      </c>
      <c r="W264" s="297"/>
      <c r="X264" s="297"/>
      <c r="Y264" s="297"/>
      <c r="Z264" s="297"/>
      <c r="AA264" s="297"/>
      <c r="AB264" s="297"/>
      <c r="AC264" s="297">
        <v>800</v>
      </c>
      <c r="AD264" s="625"/>
      <c r="AE264" s="625"/>
      <c r="AF264" s="683"/>
      <c r="AG264" s="683"/>
      <c r="AH264" s="683"/>
      <c r="AI264" s="683"/>
      <c r="AJ264" s="683"/>
      <c r="AK264" s="683"/>
      <c r="AL264" s="683"/>
      <c r="AM264" s="683"/>
      <c r="AN264" s="683"/>
      <c r="AO264" s="683"/>
      <c r="AP264" s="683"/>
      <c r="AQ264" s="683"/>
      <c r="AR264" s="683"/>
      <c r="AS264" s="683"/>
      <c r="AT264" s="683"/>
      <c r="AU264" s="683"/>
      <c r="AV264" s="683"/>
      <c r="AW264" s="683"/>
      <c r="AX264" s="683"/>
      <c r="AY264" s="683"/>
      <c r="AZ264" s="683"/>
      <c r="BA264" s="683"/>
    </row>
    <row r="265" spans="1:53" s="333" customFormat="1" ht="24" hidden="1" customHeight="1" x14ac:dyDescent="0.2">
      <c r="A265" s="630"/>
      <c r="B265" s="195"/>
      <c r="C265" s="625" t="s">
        <v>5797</v>
      </c>
      <c r="D265" s="625" t="s">
        <v>5302</v>
      </c>
      <c r="E265" s="625" t="s">
        <v>14927</v>
      </c>
      <c r="F265" s="625" t="s">
        <v>5797</v>
      </c>
      <c r="G265" s="625" t="s">
        <v>5304</v>
      </c>
      <c r="H265" s="644" t="s">
        <v>5305</v>
      </c>
      <c r="I265" s="625" t="s">
        <v>5797</v>
      </c>
      <c r="J265" s="626">
        <v>17650</v>
      </c>
      <c r="K265" s="626">
        <v>131</v>
      </c>
      <c r="L265" s="626">
        <v>131</v>
      </c>
      <c r="M265" s="625" t="s">
        <v>310</v>
      </c>
      <c r="N265" s="625" t="s">
        <v>154</v>
      </c>
      <c r="O265" s="626">
        <v>122</v>
      </c>
      <c r="P265" s="626">
        <v>27</v>
      </c>
      <c r="Q265" s="297">
        <v>17650</v>
      </c>
      <c r="R265" s="626">
        <v>72</v>
      </c>
      <c r="S265" s="626">
        <v>72</v>
      </c>
      <c r="T265" s="626" t="s">
        <v>5827</v>
      </c>
      <c r="U265" s="626" t="s">
        <v>5828</v>
      </c>
      <c r="V265" s="625">
        <v>2014</v>
      </c>
      <c r="W265" s="297"/>
      <c r="X265" s="297">
        <v>633</v>
      </c>
      <c r="Y265" s="297"/>
      <c r="Z265" s="297"/>
      <c r="AA265" s="297"/>
      <c r="AB265" s="297"/>
      <c r="AC265" s="297">
        <v>1000</v>
      </c>
      <c r="AD265" s="625">
        <v>2003</v>
      </c>
      <c r="AE265" s="625"/>
      <c r="AF265" s="683">
        <v>1</v>
      </c>
      <c r="AG265" s="683" t="s">
        <v>3489</v>
      </c>
      <c r="AH265" s="683">
        <v>6</v>
      </c>
      <c r="AI265" s="683" t="s">
        <v>5829</v>
      </c>
      <c r="AJ265" s="683" t="s">
        <v>3489</v>
      </c>
      <c r="AK265" s="683"/>
      <c r="AL265" s="683"/>
      <c r="AM265" s="683"/>
      <c r="AN265" s="683"/>
      <c r="AO265" s="683"/>
      <c r="AP265" s="683"/>
      <c r="AQ265" s="683"/>
      <c r="AR265" s="683"/>
      <c r="AS265" s="683"/>
      <c r="AT265" s="683"/>
      <c r="AU265" s="683"/>
      <c r="AV265" s="683"/>
      <c r="AW265" s="683"/>
      <c r="AX265" s="683"/>
      <c r="AY265" s="683"/>
      <c r="AZ265" s="683"/>
      <c r="BA265" s="683"/>
    </row>
    <row r="266" spans="1:53" s="333" customFormat="1" ht="24" hidden="1" customHeight="1" x14ac:dyDescent="0.2">
      <c r="A266" s="630"/>
      <c r="B266" s="195"/>
      <c r="C266" s="625" t="s">
        <v>5813</v>
      </c>
      <c r="D266" s="625"/>
      <c r="E266" s="625" t="s">
        <v>5843</v>
      </c>
      <c r="F266" s="625" t="s">
        <v>5813</v>
      </c>
      <c r="G266" s="625"/>
      <c r="H266" s="644"/>
      <c r="I266" s="625" t="s">
        <v>5813</v>
      </c>
      <c r="J266" s="626">
        <v>25136</v>
      </c>
      <c r="K266" s="626"/>
      <c r="L266" s="626"/>
      <c r="M266" s="625" t="s">
        <v>503</v>
      </c>
      <c r="N266" s="625" t="s">
        <v>310</v>
      </c>
      <c r="O266" s="626">
        <v>105</v>
      </c>
      <c r="P266" s="626">
        <v>91</v>
      </c>
      <c r="Q266" s="297">
        <v>10500</v>
      </c>
      <c r="R266" s="626"/>
      <c r="S266" s="626"/>
      <c r="T266" s="626"/>
      <c r="U266" s="626"/>
      <c r="V266" s="625">
        <v>2014</v>
      </c>
      <c r="W266" s="297"/>
      <c r="X266" s="297"/>
      <c r="Y266" s="297"/>
      <c r="Z266" s="297"/>
      <c r="AA266" s="297"/>
      <c r="AB266" s="297"/>
      <c r="AC266" s="297">
        <v>2200</v>
      </c>
      <c r="AD266" s="625"/>
      <c r="AE266" s="625"/>
      <c r="AF266" s="683"/>
      <c r="AG266" s="683"/>
      <c r="AH266" s="683"/>
      <c r="AI266" s="683"/>
      <c r="AJ266" s="683"/>
      <c r="AK266" s="683"/>
      <c r="AL266" s="683"/>
      <c r="AM266" s="683"/>
      <c r="AN266" s="683"/>
      <c r="AO266" s="683"/>
      <c r="AP266" s="683"/>
      <c r="AQ266" s="683"/>
      <c r="AR266" s="683"/>
      <c r="AS266" s="683"/>
      <c r="AT266" s="683"/>
      <c r="AU266" s="683"/>
      <c r="AV266" s="683"/>
      <c r="AW266" s="683"/>
      <c r="AX266" s="683"/>
      <c r="AY266" s="683"/>
      <c r="AZ266" s="683"/>
      <c r="BA266" s="683"/>
    </row>
    <row r="267" spans="1:53" s="333" customFormat="1" ht="24" hidden="1" customHeight="1" x14ac:dyDescent="0.2">
      <c r="A267" s="630"/>
      <c r="B267" s="195"/>
      <c r="C267" s="613" t="s">
        <v>5814</v>
      </c>
      <c r="D267" s="613"/>
      <c r="E267" s="680" t="s">
        <v>14067</v>
      </c>
      <c r="F267" s="613" t="s">
        <v>5814</v>
      </c>
      <c r="G267" s="613"/>
      <c r="H267" s="613"/>
      <c r="I267" s="613" t="s">
        <v>11677</v>
      </c>
      <c r="J267" s="614">
        <v>52607</v>
      </c>
      <c r="K267" s="614">
        <v>255</v>
      </c>
      <c r="L267" s="614">
        <v>255</v>
      </c>
      <c r="M267" s="613" t="s">
        <v>310</v>
      </c>
      <c r="N267" s="613" t="s">
        <v>310</v>
      </c>
      <c r="O267" s="614">
        <v>97.54</v>
      </c>
      <c r="P267" s="614">
        <v>86.87</v>
      </c>
      <c r="Q267" s="443">
        <v>13000</v>
      </c>
      <c r="R267" s="614"/>
      <c r="S267" s="614"/>
      <c r="T267" s="613"/>
      <c r="U267" s="613"/>
      <c r="V267" s="613">
        <v>2019</v>
      </c>
      <c r="W267" s="376"/>
      <c r="X267" s="376"/>
      <c r="Y267" s="376"/>
      <c r="Z267" s="376"/>
      <c r="AA267" s="376"/>
      <c r="AB267" s="376"/>
      <c r="AC267" s="443"/>
      <c r="AD267" s="613"/>
      <c r="AE267" s="613"/>
      <c r="AF267" s="613"/>
      <c r="AG267" s="613"/>
      <c r="AH267" s="613"/>
      <c r="AI267" s="613"/>
      <c r="AJ267" s="613"/>
      <c r="AK267" s="613"/>
      <c r="AL267" s="613"/>
      <c r="AM267" s="613"/>
      <c r="AN267" s="613"/>
      <c r="AO267" s="613"/>
      <c r="AP267" s="613"/>
      <c r="AQ267" s="613"/>
      <c r="AR267" s="613"/>
      <c r="AS267" s="613"/>
      <c r="AT267" s="613"/>
      <c r="AU267" s="613"/>
      <c r="AV267" s="613"/>
      <c r="AW267" s="613"/>
      <c r="AX267" s="613"/>
      <c r="AY267" s="613"/>
      <c r="AZ267" s="613"/>
      <c r="BA267" s="613"/>
    </row>
    <row r="268" spans="1:53" s="333" customFormat="1" ht="24" hidden="1" customHeight="1" x14ac:dyDescent="0.2">
      <c r="A268" s="630"/>
      <c r="B268" s="195"/>
      <c r="C268" s="613" t="s">
        <v>16263</v>
      </c>
      <c r="D268" s="613"/>
      <c r="E268" s="680" t="s">
        <v>16233</v>
      </c>
      <c r="F268" s="613" t="s">
        <v>16263</v>
      </c>
      <c r="G268" s="613"/>
      <c r="H268" s="613"/>
      <c r="I268" s="613" t="s">
        <v>11677</v>
      </c>
      <c r="J268" s="614">
        <v>8663</v>
      </c>
      <c r="K268" s="614">
        <v>989</v>
      </c>
      <c r="L268" s="614">
        <v>989</v>
      </c>
      <c r="M268" s="613" t="s">
        <v>310</v>
      </c>
      <c r="N268" s="613" t="s">
        <v>310</v>
      </c>
      <c r="O268" s="614"/>
      <c r="P268" s="614"/>
      <c r="Q268" s="443"/>
      <c r="R268" s="614"/>
      <c r="S268" s="614"/>
      <c r="T268" s="613"/>
      <c r="U268" s="613"/>
      <c r="V268" s="613">
        <v>2021</v>
      </c>
      <c r="W268" s="376"/>
      <c r="X268" s="376"/>
      <c r="Y268" s="376"/>
      <c r="Z268" s="376"/>
      <c r="AA268" s="376"/>
      <c r="AB268" s="376"/>
      <c r="AC268" s="443">
        <v>2100</v>
      </c>
      <c r="AD268" s="613"/>
      <c r="AE268" s="613"/>
      <c r="AF268" s="613"/>
      <c r="AG268" s="613"/>
      <c r="AH268" s="613"/>
      <c r="AI268" s="613"/>
      <c r="AJ268" s="613"/>
      <c r="AK268" s="613"/>
      <c r="AL268" s="613"/>
      <c r="AM268" s="613"/>
      <c r="AN268" s="613"/>
      <c r="AO268" s="613"/>
      <c r="AP268" s="613"/>
      <c r="AQ268" s="613"/>
      <c r="AR268" s="613"/>
      <c r="AS268" s="613"/>
      <c r="AT268" s="613"/>
      <c r="AU268" s="613"/>
      <c r="AV268" s="613"/>
      <c r="AW268" s="613"/>
      <c r="AX268" s="613"/>
      <c r="AY268" s="613"/>
      <c r="AZ268" s="613"/>
      <c r="BA268" s="613"/>
    </row>
    <row r="269" spans="1:53" s="333" customFormat="1" ht="24" hidden="1" customHeight="1" x14ac:dyDescent="0.2">
      <c r="A269" s="630"/>
      <c r="B269" s="195"/>
      <c r="C269" s="625" t="s">
        <v>5817</v>
      </c>
      <c r="D269" s="625"/>
      <c r="E269" s="625" t="s">
        <v>3259</v>
      </c>
      <c r="F269" s="625" t="s">
        <v>5817</v>
      </c>
      <c r="G269" s="625"/>
      <c r="H269" s="644"/>
      <c r="I269" s="625" t="s">
        <v>5817</v>
      </c>
      <c r="J269" s="626">
        <v>2123</v>
      </c>
      <c r="K269" s="626">
        <v>661</v>
      </c>
      <c r="L269" s="626">
        <v>507</v>
      </c>
      <c r="M269" s="625" t="s">
        <v>310</v>
      </c>
      <c r="N269" s="625" t="s">
        <v>310</v>
      </c>
      <c r="O269" s="626"/>
      <c r="P269" s="626"/>
      <c r="Q269" s="297">
        <v>457</v>
      </c>
      <c r="R269" s="626">
        <v>0</v>
      </c>
      <c r="S269" s="626">
        <v>0</v>
      </c>
      <c r="T269" s="626"/>
      <c r="U269" s="626"/>
      <c r="V269" s="625">
        <v>2015</v>
      </c>
      <c r="W269" s="297"/>
      <c r="X269" s="297"/>
      <c r="Y269" s="297"/>
      <c r="Z269" s="297"/>
      <c r="AA269" s="297"/>
      <c r="AB269" s="297"/>
      <c r="AC269" s="297">
        <v>470</v>
      </c>
      <c r="AD269" s="625"/>
      <c r="AE269" s="625"/>
      <c r="AF269" s="683"/>
      <c r="AG269" s="683"/>
      <c r="AH269" s="683"/>
      <c r="AI269" s="683"/>
      <c r="AJ269" s="683"/>
      <c r="AK269" s="683"/>
      <c r="AL269" s="683"/>
      <c r="AM269" s="683"/>
      <c r="AN269" s="683"/>
      <c r="AO269" s="683"/>
      <c r="AP269" s="683"/>
      <c r="AQ269" s="683"/>
      <c r="AR269" s="683"/>
      <c r="AS269" s="683"/>
      <c r="AT269" s="683"/>
      <c r="AU269" s="683"/>
      <c r="AV269" s="683"/>
      <c r="AW269" s="683"/>
      <c r="AX269" s="683"/>
      <c r="AY269" s="683"/>
      <c r="AZ269" s="683"/>
      <c r="BA269" s="683"/>
    </row>
    <row r="270" spans="1:53" s="333" customFormat="1" ht="24" hidden="1" customHeight="1" x14ac:dyDescent="0.2">
      <c r="A270" s="630"/>
      <c r="B270" s="195"/>
      <c r="C270" s="625" t="s">
        <v>5817</v>
      </c>
      <c r="D270" s="625"/>
      <c r="E270" s="625" t="s">
        <v>5845</v>
      </c>
      <c r="F270" s="625" t="s">
        <v>5817</v>
      </c>
      <c r="G270" s="625"/>
      <c r="H270" s="644"/>
      <c r="I270" s="625" t="s">
        <v>5817</v>
      </c>
      <c r="J270" s="626">
        <v>32904</v>
      </c>
      <c r="K270" s="626">
        <v>485.28</v>
      </c>
      <c r="L270" s="626">
        <v>550.62</v>
      </c>
      <c r="M270" s="625" t="s">
        <v>310</v>
      </c>
      <c r="N270" s="625" t="s">
        <v>310</v>
      </c>
      <c r="O270" s="626">
        <v>120</v>
      </c>
      <c r="P270" s="626">
        <v>98</v>
      </c>
      <c r="Q270" s="297">
        <v>32904</v>
      </c>
      <c r="R270" s="626">
        <v>360</v>
      </c>
      <c r="S270" s="626">
        <v>360</v>
      </c>
      <c r="T270" s="626"/>
      <c r="U270" s="626"/>
      <c r="V270" s="625">
        <v>2016</v>
      </c>
      <c r="W270" s="297"/>
      <c r="X270" s="297"/>
      <c r="Y270" s="297"/>
      <c r="Z270" s="297"/>
      <c r="AA270" s="297"/>
      <c r="AB270" s="297"/>
      <c r="AC270" s="297">
        <v>3434</v>
      </c>
      <c r="AD270" s="625"/>
      <c r="AE270" s="625"/>
      <c r="AF270" s="683"/>
      <c r="AG270" s="683"/>
      <c r="AH270" s="683"/>
      <c r="AI270" s="683"/>
      <c r="AJ270" s="683"/>
      <c r="AK270" s="683"/>
      <c r="AL270" s="683"/>
      <c r="AM270" s="683"/>
      <c r="AN270" s="683"/>
      <c r="AO270" s="683"/>
      <c r="AP270" s="683"/>
      <c r="AQ270" s="683"/>
      <c r="AR270" s="683"/>
      <c r="AS270" s="683"/>
      <c r="AT270" s="683"/>
      <c r="AU270" s="683"/>
      <c r="AV270" s="683"/>
      <c r="AW270" s="683"/>
      <c r="AX270" s="683"/>
      <c r="AY270" s="683"/>
      <c r="AZ270" s="683"/>
      <c r="BA270" s="683"/>
    </row>
    <row r="271" spans="1:53" s="333" customFormat="1" ht="24" hidden="1" customHeight="1" x14ac:dyDescent="0.2">
      <c r="A271" s="630"/>
      <c r="B271" s="998" t="s">
        <v>0</v>
      </c>
      <c r="C271" s="666" t="s">
        <v>55</v>
      </c>
      <c r="D271" s="666"/>
      <c r="E271" s="676">
        <f>COUNTA(E272:E302)</f>
        <v>31</v>
      </c>
      <c r="F271" s="666"/>
      <c r="G271" s="666"/>
      <c r="H271" s="666"/>
      <c r="I271" s="666"/>
      <c r="J271" s="665">
        <f>SUM(J272:J302)</f>
        <v>1424506</v>
      </c>
      <c r="K271" s="665">
        <f>SUM(K272:K302)</f>
        <v>10837.019999999999</v>
      </c>
      <c r="L271" s="665">
        <f>SUM(L272:L302)</f>
        <v>24667.02</v>
      </c>
      <c r="M271" s="650"/>
      <c r="N271" s="813"/>
      <c r="O271" s="814"/>
      <c r="P271" s="814"/>
      <c r="Q271" s="932"/>
      <c r="R271" s="665"/>
      <c r="S271" s="665"/>
      <c r="T271" s="665"/>
      <c r="U271" s="665"/>
      <c r="V271" s="650"/>
      <c r="W271" s="915"/>
      <c r="X271" s="915"/>
      <c r="Y271" s="915"/>
      <c r="Z271" s="915"/>
      <c r="AA271" s="915"/>
      <c r="AB271" s="915"/>
      <c r="AC271" s="915"/>
      <c r="AD271" s="650"/>
      <c r="AE271" s="650"/>
      <c r="AF271" s="666"/>
      <c r="AG271" s="666"/>
      <c r="AH271" s="666"/>
      <c r="AI271" s="666"/>
      <c r="AJ271" s="666"/>
      <c r="AK271" s="813"/>
      <c r="AL271" s="813"/>
      <c r="AM271" s="666"/>
      <c r="AN271" s="666"/>
      <c r="AO271" s="666"/>
      <c r="AP271" s="666"/>
      <c r="AQ271" s="666"/>
      <c r="AR271" s="666"/>
      <c r="AS271" s="666"/>
      <c r="AT271" s="666"/>
      <c r="AU271" s="666"/>
      <c r="AV271" s="666"/>
      <c r="AW271" s="666"/>
      <c r="AX271" s="666"/>
      <c r="AY271" s="666"/>
      <c r="AZ271" s="666"/>
      <c r="BA271" s="813"/>
    </row>
    <row r="272" spans="1:53" s="333" customFormat="1" ht="24" hidden="1" customHeight="1" x14ac:dyDescent="0.2">
      <c r="A272" s="630"/>
      <c r="B272" s="407"/>
      <c r="C272" s="625" t="s">
        <v>2154</v>
      </c>
      <c r="D272" s="625"/>
      <c r="E272" s="625" t="s">
        <v>10593</v>
      </c>
      <c r="F272" s="625" t="s">
        <v>2154</v>
      </c>
      <c r="G272" s="625"/>
      <c r="H272" s="625"/>
      <c r="I272" s="625" t="s">
        <v>17476</v>
      </c>
      <c r="J272" s="626">
        <v>24624</v>
      </c>
      <c r="K272" s="626">
        <v>334</v>
      </c>
      <c r="L272" s="626">
        <v>334</v>
      </c>
      <c r="M272" s="625" t="s">
        <v>503</v>
      </c>
      <c r="N272" s="613" t="s">
        <v>503</v>
      </c>
      <c r="O272" s="614">
        <v>122</v>
      </c>
      <c r="P272" s="614">
        <v>99</v>
      </c>
      <c r="Q272" s="443">
        <v>13150</v>
      </c>
      <c r="R272" s="626">
        <v>300</v>
      </c>
      <c r="S272" s="626">
        <v>300</v>
      </c>
      <c r="T272" s="626"/>
      <c r="U272" s="626"/>
      <c r="V272" s="625">
        <v>2018</v>
      </c>
      <c r="W272" s="297"/>
      <c r="X272" s="297"/>
      <c r="Y272" s="297"/>
      <c r="Z272" s="297"/>
      <c r="AA272" s="297"/>
      <c r="AB272" s="297"/>
      <c r="AC272" s="297">
        <v>1607</v>
      </c>
      <c r="AD272" s="625"/>
      <c r="AE272" s="625"/>
      <c r="AF272" s="627"/>
      <c r="AG272" s="627"/>
      <c r="AH272" s="627"/>
      <c r="AI272" s="627"/>
      <c r="AJ272" s="627"/>
      <c r="AK272" s="613"/>
      <c r="AL272" s="613"/>
      <c r="AM272" s="627"/>
      <c r="AN272" s="627"/>
      <c r="AO272" s="627"/>
      <c r="AP272" s="627"/>
      <c r="AQ272" s="627"/>
      <c r="AR272" s="627"/>
      <c r="AS272" s="627"/>
      <c r="AT272" s="627"/>
      <c r="AU272" s="627"/>
      <c r="AV272" s="627"/>
      <c r="AW272" s="627"/>
      <c r="AX272" s="627"/>
      <c r="AY272" s="627"/>
      <c r="AZ272" s="627"/>
      <c r="BA272" s="613"/>
    </row>
    <row r="273" spans="1:53" s="333" customFormat="1" ht="24" hidden="1" customHeight="1" x14ac:dyDescent="0.2">
      <c r="A273" s="630"/>
      <c r="B273" s="407"/>
      <c r="C273" s="625" t="s">
        <v>10548</v>
      </c>
      <c r="D273" s="625"/>
      <c r="E273" s="625" t="s">
        <v>16306</v>
      </c>
      <c r="F273" s="625" t="s">
        <v>10548</v>
      </c>
      <c r="G273" s="625"/>
      <c r="H273" s="625"/>
      <c r="I273" s="625" t="s">
        <v>10548</v>
      </c>
      <c r="J273" s="626">
        <v>17271</v>
      </c>
      <c r="K273" s="626">
        <v>63</v>
      </c>
      <c r="L273" s="626">
        <v>63</v>
      </c>
      <c r="M273" s="625" t="s">
        <v>2195</v>
      </c>
      <c r="N273" s="613" t="s">
        <v>2195</v>
      </c>
      <c r="O273" s="614">
        <v>75</v>
      </c>
      <c r="P273" s="614">
        <v>30</v>
      </c>
      <c r="Q273" s="443">
        <v>5700</v>
      </c>
      <c r="R273" s="626"/>
      <c r="S273" s="626"/>
      <c r="T273" s="626"/>
      <c r="U273" s="626"/>
      <c r="V273" s="625">
        <v>2022</v>
      </c>
      <c r="W273" s="297"/>
      <c r="X273" s="297"/>
      <c r="Y273" s="297"/>
      <c r="Z273" s="297"/>
      <c r="AA273" s="297"/>
      <c r="AB273" s="297"/>
      <c r="AC273" s="297">
        <v>300</v>
      </c>
      <c r="AD273" s="625"/>
      <c r="AE273" s="625"/>
      <c r="AF273" s="627"/>
      <c r="AG273" s="627"/>
      <c r="AH273" s="627"/>
      <c r="AI273" s="627"/>
      <c r="AJ273" s="627"/>
      <c r="AK273" s="613"/>
      <c r="AL273" s="613"/>
      <c r="AM273" s="627"/>
      <c r="AN273" s="627"/>
      <c r="AO273" s="627"/>
      <c r="AP273" s="627"/>
      <c r="AQ273" s="627"/>
      <c r="AR273" s="627"/>
      <c r="AS273" s="627"/>
      <c r="AT273" s="627"/>
      <c r="AU273" s="627"/>
      <c r="AV273" s="627"/>
      <c r="AW273" s="627"/>
      <c r="AX273" s="627"/>
      <c r="AY273" s="627"/>
      <c r="AZ273" s="627"/>
      <c r="BA273" s="613"/>
    </row>
    <row r="274" spans="1:53" s="333" customFormat="1" ht="24" hidden="1" customHeight="1" x14ac:dyDescent="0.2">
      <c r="A274" s="630"/>
      <c r="B274" s="407"/>
      <c r="C274" s="625" t="s">
        <v>1913</v>
      </c>
      <c r="D274" s="625"/>
      <c r="E274" s="625" t="s">
        <v>6345</v>
      </c>
      <c r="F274" s="625" t="s">
        <v>1913</v>
      </c>
      <c r="G274" s="625"/>
      <c r="H274" s="625"/>
      <c r="I274" s="625" t="s">
        <v>1913</v>
      </c>
      <c r="J274" s="626">
        <v>40434</v>
      </c>
      <c r="K274" s="626">
        <v>476</v>
      </c>
      <c r="L274" s="626">
        <v>476</v>
      </c>
      <c r="M274" s="625" t="s">
        <v>310</v>
      </c>
      <c r="N274" s="613" t="s">
        <v>310</v>
      </c>
      <c r="O274" s="614">
        <v>115</v>
      </c>
      <c r="P274" s="614">
        <v>98</v>
      </c>
      <c r="Q274" s="443">
        <v>16000</v>
      </c>
      <c r="R274" s="626">
        <v>370</v>
      </c>
      <c r="S274" s="626">
        <v>500</v>
      </c>
      <c r="T274" s="626"/>
      <c r="U274" s="626"/>
      <c r="V274" s="625">
        <v>2008</v>
      </c>
      <c r="W274" s="297"/>
      <c r="X274" s="297"/>
      <c r="Y274" s="297"/>
      <c r="Z274" s="297"/>
      <c r="AA274" s="297"/>
      <c r="AB274" s="297"/>
      <c r="AC274" s="297">
        <v>3300</v>
      </c>
      <c r="AD274" s="625"/>
      <c r="AE274" s="625"/>
      <c r="AF274" s="627"/>
      <c r="AG274" s="627"/>
      <c r="AH274" s="627"/>
      <c r="AI274" s="627"/>
      <c r="AJ274" s="627"/>
      <c r="AK274" s="613"/>
      <c r="AL274" s="613"/>
      <c r="AM274" s="627"/>
      <c r="AN274" s="627"/>
      <c r="AO274" s="627"/>
      <c r="AP274" s="627"/>
      <c r="AQ274" s="627"/>
      <c r="AR274" s="627"/>
      <c r="AS274" s="627"/>
      <c r="AT274" s="627"/>
      <c r="AU274" s="627"/>
      <c r="AV274" s="627"/>
      <c r="AW274" s="627"/>
      <c r="AX274" s="627"/>
      <c r="AY274" s="627"/>
      <c r="AZ274" s="627"/>
      <c r="BA274" s="613"/>
    </row>
    <row r="275" spans="1:53" s="333" customFormat="1" ht="24" hidden="1" customHeight="1" x14ac:dyDescent="0.2">
      <c r="A275" s="630"/>
      <c r="B275" s="407"/>
      <c r="C275" s="625" t="s">
        <v>1913</v>
      </c>
      <c r="D275" s="625"/>
      <c r="E275" s="625" t="s">
        <v>6346</v>
      </c>
      <c r="F275" s="625" t="s">
        <v>1913</v>
      </c>
      <c r="G275" s="625"/>
      <c r="H275" s="625"/>
      <c r="I275" s="625" t="s">
        <v>1913</v>
      </c>
      <c r="J275" s="626">
        <v>874</v>
      </c>
      <c r="K275" s="626">
        <v>874</v>
      </c>
      <c r="L275" s="626">
        <v>982</v>
      </c>
      <c r="M275" s="625" t="s">
        <v>310</v>
      </c>
      <c r="N275" s="613"/>
      <c r="O275" s="614">
        <v>38</v>
      </c>
      <c r="P275" s="614"/>
      <c r="Q275" s="443">
        <v>760</v>
      </c>
      <c r="R275" s="626"/>
      <c r="S275" s="626">
        <v>30</v>
      </c>
      <c r="T275" s="626"/>
      <c r="U275" s="626"/>
      <c r="V275" s="625">
        <v>2009</v>
      </c>
      <c r="W275" s="297"/>
      <c r="X275" s="297"/>
      <c r="Y275" s="297"/>
      <c r="Z275" s="297"/>
      <c r="AA275" s="297"/>
      <c r="AB275" s="297"/>
      <c r="AC275" s="297">
        <v>860</v>
      </c>
      <c r="AD275" s="625"/>
      <c r="AE275" s="625"/>
      <c r="AF275" s="627"/>
      <c r="AG275" s="627"/>
      <c r="AH275" s="627"/>
      <c r="AI275" s="627"/>
      <c r="AJ275" s="627"/>
      <c r="AK275" s="613"/>
      <c r="AL275" s="613"/>
      <c r="AM275" s="627"/>
      <c r="AN275" s="627"/>
      <c r="AO275" s="627"/>
      <c r="AP275" s="627"/>
      <c r="AQ275" s="627"/>
      <c r="AR275" s="627"/>
      <c r="AS275" s="627"/>
      <c r="AT275" s="627"/>
      <c r="AU275" s="627"/>
      <c r="AV275" s="627"/>
      <c r="AW275" s="627"/>
      <c r="AX275" s="627"/>
      <c r="AY275" s="627"/>
      <c r="AZ275" s="627"/>
      <c r="BA275" s="613"/>
    </row>
    <row r="276" spans="1:53" s="333" customFormat="1" ht="24" hidden="1" customHeight="1" x14ac:dyDescent="0.2">
      <c r="A276" s="630"/>
      <c r="B276" s="407"/>
      <c r="C276" s="625" t="s">
        <v>6260</v>
      </c>
      <c r="D276" s="625"/>
      <c r="E276" s="625" t="s">
        <v>6347</v>
      </c>
      <c r="F276" s="625" t="s">
        <v>6260</v>
      </c>
      <c r="G276" s="625"/>
      <c r="H276" s="625"/>
      <c r="I276" s="625" t="s">
        <v>6260</v>
      </c>
      <c r="J276" s="626">
        <v>43340</v>
      </c>
      <c r="K276" s="626"/>
      <c r="L276" s="626"/>
      <c r="M276" s="625" t="s">
        <v>503</v>
      </c>
      <c r="N276" s="613" t="s">
        <v>503</v>
      </c>
      <c r="O276" s="614">
        <v>80</v>
      </c>
      <c r="P276" s="614">
        <v>60</v>
      </c>
      <c r="Q276" s="443">
        <v>4910</v>
      </c>
      <c r="R276" s="626"/>
      <c r="S276" s="626"/>
      <c r="T276" s="626"/>
      <c r="U276" s="626"/>
      <c r="V276" s="625">
        <v>2015</v>
      </c>
      <c r="W276" s="297"/>
      <c r="X276" s="297"/>
      <c r="Y276" s="297"/>
      <c r="Z276" s="297"/>
      <c r="AA276" s="297"/>
      <c r="AB276" s="297"/>
      <c r="AC276" s="297"/>
      <c r="AD276" s="625"/>
      <c r="AE276" s="625"/>
      <c r="AF276" s="627"/>
      <c r="AG276" s="627"/>
      <c r="AH276" s="627"/>
      <c r="AI276" s="627"/>
      <c r="AJ276" s="627"/>
      <c r="AK276" s="613"/>
      <c r="AL276" s="613"/>
      <c r="AM276" s="627"/>
      <c r="AN276" s="627"/>
      <c r="AO276" s="627"/>
      <c r="AP276" s="627"/>
      <c r="AQ276" s="627"/>
      <c r="AR276" s="627"/>
      <c r="AS276" s="627"/>
      <c r="AT276" s="627"/>
      <c r="AU276" s="627"/>
      <c r="AV276" s="627"/>
      <c r="AW276" s="627"/>
      <c r="AX276" s="627"/>
      <c r="AY276" s="627"/>
      <c r="AZ276" s="627"/>
      <c r="BA276" s="613"/>
    </row>
    <row r="277" spans="1:53" s="333" customFormat="1" ht="24" hidden="1" customHeight="1" x14ac:dyDescent="0.2">
      <c r="A277" s="630"/>
      <c r="B277" s="158"/>
      <c r="C277" s="625" t="s">
        <v>6260</v>
      </c>
      <c r="D277" s="625"/>
      <c r="E277" s="625" t="s">
        <v>6348</v>
      </c>
      <c r="F277" s="625" t="s">
        <v>6260</v>
      </c>
      <c r="G277" s="625"/>
      <c r="H277" s="625"/>
      <c r="I277" s="625" t="s">
        <v>6260</v>
      </c>
      <c r="J277" s="626">
        <v>43340</v>
      </c>
      <c r="K277" s="626"/>
      <c r="L277" s="626"/>
      <c r="M277" s="625" t="s">
        <v>503</v>
      </c>
      <c r="N277" s="613" t="s">
        <v>503</v>
      </c>
      <c r="O277" s="614">
        <v>110</v>
      </c>
      <c r="P277" s="614">
        <v>90</v>
      </c>
      <c r="Q277" s="443">
        <v>7906</v>
      </c>
      <c r="R277" s="626"/>
      <c r="S277" s="626"/>
      <c r="T277" s="626"/>
      <c r="U277" s="626"/>
      <c r="V277" s="625">
        <v>2015</v>
      </c>
      <c r="W277" s="297"/>
      <c r="X277" s="297"/>
      <c r="Y277" s="297"/>
      <c r="Z277" s="297"/>
      <c r="AA277" s="297"/>
      <c r="AB277" s="297"/>
      <c r="AC277" s="297"/>
      <c r="AD277" s="625"/>
      <c r="AE277" s="625"/>
      <c r="AF277" s="627"/>
      <c r="AG277" s="627"/>
      <c r="AH277" s="627"/>
      <c r="AI277" s="627"/>
      <c r="AJ277" s="627"/>
      <c r="AK277" s="613"/>
      <c r="AL277" s="613"/>
      <c r="AM277" s="627"/>
      <c r="AN277" s="627"/>
      <c r="AO277" s="627"/>
      <c r="AP277" s="627"/>
      <c r="AQ277" s="627"/>
      <c r="AR277" s="627"/>
      <c r="AS277" s="627"/>
      <c r="AT277" s="627"/>
      <c r="AU277" s="627"/>
      <c r="AV277" s="627"/>
      <c r="AW277" s="627"/>
      <c r="AX277" s="627"/>
      <c r="AY277" s="627"/>
      <c r="AZ277" s="627"/>
      <c r="BA277" s="613"/>
    </row>
    <row r="278" spans="1:53" s="333" customFormat="1" ht="24" hidden="1" customHeight="1" x14ac:dyDescent="0.2">
      <c r="A278" s="630"/>
      <c r="B278" s="158"/>
      <c r="C278" s="625" t="s">
        <v>6260</v>
      </c>
      <c r="D278" s="625"/>
      <c r="E278" s="625" t="s">
        <v>10594</v>
      </c>
      <c r="F278" s="625" t="s">
        <v>6260</v>
      </c>
      <c r="G278" s="625"/>
      <c r="H278" s="625"/>
      <c r="I278" s="625" t="s">
        <v>6260</v>
      </c>
      <c r="J278" s="626">
        <v>25000</v>
      </c>
      <c r="K278" s="626">
        <v>857</v>
      </c>
      <c r="L278" s="626">
        <v>992</v>
      </c>
      <c r="M278" s="625" t="s">
        <v>310</v>
      </c>
      <c r="N278" s="613" t="s">
        <v>310</v>
      </c>
      <c r="O278" s="614">
        <v>122</v>
      </c>
      <c r="P278" s="614">
        <v>99</v>
      </c>
      <c r="Q278" s="443">
        <v>12598</v>
      </c>
      <c r="R278" s="626">
        <v>366</v>
      </c>
      <c r="S278" s="626">
        <v>366</v>
      </c>
      <c r="T278" s="626"/>
      <c r="U278" s="626"/>
      <c r="V278" s="625">
        <v>2017</v>
      </c>
      <c r="W278" s="297"/>
      <c r="X278" s="297"/>
      <c r="Y278" s="297"/>
      <c r="Z278" s="297"/>
      <c r="AA278" s="297"/>
      <c r="AB278" s="297"/>
      <c r="AC278" s="297">
        <v>4797</v>
      </c>
      <c r="AD278" s="625"/>
      <c r="AE278" s="625"/>
      <c r="AF278" s="627"/>
      <c r="AG278" s="627"/>
      <c r="AH278" s="627"/>
      <c r="AI278" s="627"/>
      <c r="AJ278" s="627"/>
      <c r="AK278" s="613"/>
      <c r="AL278" s="613"/>
      <c r="AM278" s="627"/>
      <c r="AN278" s="627"/>
      <c r="AO278" s="627"/>
      <c r="AP278" s="627"/>
      <c r="AQ278" s="627"/>
      <c r="AR278" s="627"/>
      <c r="AS278" s="627"/>
      <c r="AT278" s="627"/>
      <c r="AU278" s="627"/>
      <c r="AV278" s="627"/>
      <c r="AW278" s="627"/>
      <c r="AX278" s="627"/>
      <c r="AY278" s="627"/>
      <c r="AZ278" s="627"/>
      <c r="BA278" s="613"/>
    </row>
    <row r="279" spans="1:53" s="333" customFormat="1" ht="24" hidden="1" customHeight="1" x14ac:dyDescent="0.2">
      <c r="A279" s="630"/>
      <c r="B279" s="158"/>
      <c r="C279" s="625" t="s">
        <v>6265</v>
      </c>
      <c r="D279" s="625"/>
      <c r="E279" s="625" t="s">
        <v>6349</v>
      </c>
      <c r="F279" s="625" t="s">
        <v>6265</v>
      </c>
      <c r="G279" s="625"/>
      <c r="H279" s="625"/>
      <c r="I279" s="625" t="s">
        <v>6265</v>
      </c>
      <c r="J279" s="626">
        <v>8200</v>
      </c>
      <c r="K279" s="626"/>
      <c r="L279" s="626">
        <v>8200</v>
      </c>
      <c r="M279" s="625" t="s">
        <v>503</v>
      </c>
      <c r="N279" s="613" t="s">
        <v>330</v>
      </c>
      <c r="O279" s="614">
        <v>100</v>
      </c>
      <c r="P279" s="614">
        <v>95</v>
      </c>
      <c r="Q279" s="443">
        <v>8200</v>
      </c>
      <c r="R279" s="626"/>
      <c r="S279" s="626"/>
      <c r="T279" s="626"/>
      <c r="U279" s="626"/>
      <c r="V279" s="625">
        <v>2012</v>
      </c>
      <c r="W279" s="297"/>
      <c r="X279" s="297"/>
      <c r="Y279" s="297"/>
      <c r="Z279" s="297"/>
      <c r="AA279" s="297"/>
      <c r="AB279" s="297"/>
      <c r="AC279" s="297">
        <v>80</v>
      </c>
      <c r="AD279" s="625"/>
      <c r="AE279" s="625"/>
      <c r="AF279" s="627"/>
      <c r="AG279" s="627"/>
      <c r="AH279" s="627"/>
      <c r="AI279" s="627"/>
      <c r="AJ279" s="627"/>
      <c r="AK279" s="613"/>
      <c r="AL279" s="613"/>
      <c r="AM279" s="627"/>
      <c r="AN279" s="627"/>
      <c r="AO279" s="627"/>
      <c r="AP279" s="627"/>
      <c r="AQ279" s="627"/>
      <c r="AR279" s="627"/>
      <c r="AS279" s="627"/>
      <c r="AT279" s="627"/>
      <c r="AU279" s="627"/>
      <c r="AV279" s="627"/>
      <c r="AW279" s="627"/>
      <c r="AX279" s="627"/>
      <c r="AY279" s="627"/>
      <c r="AZ279" s="627"/>
      <c r="BA279" s="613"/>
    </row>
    <row r="280" spans="1:53" s="333" customFormat="1" ht="24" hidden="1" customHeight="1" x14ac:dyDescent="0.2">
      <c r="A280" s="630"/>
      <c r="B280" s="158"/>
      <c r="C280" s="625" t="s">
        <v>6265</v>
      </c>
      <c r="D280" s="625"/>
      <c r="E280" s="625" t="s">
        <v>6350</v>
      </c>
      <c r="F280" s="625" t="s">
        <v>6265</v>
      </c>
      <c r="G280" s="625"/>
      <c r="H280" s="625"/>
      <c r="I280" s="625" t="s">
        <v>6265</v>
      </c>
      <c r="J280" s="626">
        <v>107300</v>
      </c>
      <c r="K280" s="626"/>
      <c r="L280" s="626"/>
      <c r="M280" s="625" t="s">
        <v>503</v>
      </c>
      <c r="N280" s="613" t="s">
        <v>503</v>
      </c>
      <c r="O280" s="614">
        <v>122</v>
      </c>
      <c r="P280" s="614">
        <v>99</v>
      </c>
      <c r="Q280" s="443">
        <v>13150</v>
      </c>
      <c r="R280" s="626">
        <v>80</v>
      </c>
      <c r="S280" s="626">
        <v>100</v>
      </c>
      <c r="T280" s="626"/>
      <c r="U280" s="626"/>
      <c r="V280" s="625">
        <v>2015</v>
      </c>
      <c r="W280" s="297"/>
      <c r="X280" s="297"/>
      <c r="Y280" s="297"/>
      <c r="Z280" s="297"/>
      <c r="AA280" s="297"/>
      <c r="AB280" s="297"/>
      <c r="AC280" s="297">
        <v>900</v>
      </c>
      <c r="AD280" s="625"/>
      <c r="AE280" s="625"/>
      <c r="AF280" s="627"/>
      <c r="AG280" s="627"/>
      <c r="AH280" s="627"/>
      <c r="AI280" s="627"/>
      <c r="AJ280" s="627"/>
      <c r="AK280" s="613"/>
      <c r="AL280" s="613"/>
      <c r="AM280" s="627"/>
      <c r="AN280" s="627"/>
      <c r="AO280" s="627"/>
      <c r="AP280" s="627"/>
      <c r="AQ280" s="627"/>
      <c r="AR280" s="627"/>
      <c r="AS280" s="627"/>
      <c r="AT280" s="627"/>
      <c r="AU280" s="627"/>
      <c r="AV280" s="627"/>
      <c r="AW280" s="627"/>
      <c r="AX280" s="627"/>
      <c r="AY280" s="627"/>
      <c r="AZ280" s="627"/>
      <c r="BA280" s="613"/>
    </row>
    <row r="281" spans="1:53" s="333" customFormat="1" ht="24" hidden="1" customHeight="1" x14ac:dyDescent="0.2">
      <c r="A281" s="630"/>
      <c r="B281" s="158"/>
      <c r="C281" s="625" t="s">
        <v>6272</v>
      </c>
      <c r="D281" s="625"/>
      <c r="E281" s="625" t="s">
        <v>6351</v>
      </c>
      <c r="F281" s="625" t="s">
        <v>6272</v>
      </c>
      <c r="G281" s="625"/>
      <c r="H281" s="625"/>
      <c r="I281" s="625" t="s">
        <v>6272</v>
      </c>
      <c r="J281" s="626">
        <v>16000</v>
      </c>
      <c r="K281" s="626"/>
      <c r="L281" s="626"/>
      <c r="M281" s="625" t="s">
        <v>154</v>
      </c>
      <c r="N281" s="613" t="s">
        <v>154</v>
      </c>
      <c r="O281" s="614">
        <v>122</v>
      </c>
      <c r="P281" s="614">
        <v>99</v>
      </c>
      <c r="Q281" s="443">
        <v>13867</v>
      </c>
      <c r="R281" s="626"/>
      <c r="S281" s="626"/>
      <c r="T281" s="626"/>
      <c r="U281" s="626"/>
      <c r="V281" s="625">
        <v>2013</v>
      </c>
      <c r="W281" s="297"/>
      <c r="X281" s="297"/>
      <c r="Y281" s="297"/>
      <c r="Z281" s="297"/>
      <c r="AA281" s="297"/>
      <c r="AB281" s="297"/>
      <c r="AC281" s="297">
        <v>338</v>
      </c>
      <c r="AD281" s="625"/>
      <c r="AE281" s="625"/>
      <c r="AF281" s="627"/>
      <c r="AG281" s="627"/>
      <c r="AH281" s="627"/>
      <c r="AI281" s="627"/>
      <c r="AJ281" s="627"/>
      <c r="AK281" s="613"/>
      <c r="AL281" s="613"/>
      <c r="AM281" s="627"/>
      <c r="AN281" s="627"/>
      <c r="AO281" s="627"/>
      <c r="AP281" s="627"/>
      <c r="AQ281" s="627"/>
      <c r="AR281" s="627"/>
      <c r="AS281" s="627"/>
      <c r="AT281" s="627"/>
      <c r="AU281" s="627"/>
      <c r="AV281" s="627"/>
      <c r="AW281" s="627"/>
      <c r="AX281" s="627"/>
      <c r="AY281" s="627"/>
      <c r="AZ281" s="627"/>
      <c r="BA281" s="613"/>
    </row>
    <row r="282" spans="1:53" s="333" customFormat="1" ht="24" hidden="1" customHeight="1" x14ac:dyDescent="0.2">
      <c r="A282" s="630"/>
      <c r="B282" s="158"/>
      <c r="C282" s="625" t="s">
        <v>6272</v>
      </c>
      <c r="D282" s="625"/>
      <c r="E282" s="625" t="s">
        <v>14975</v>
      </c>
      <c r="F282" s="625" t="s">
        <v>6272</v>
      </c>
      <c r="G282" s="625"/>
      <c r="H282" s="625"/>
      <c r="I282" s="625" t="s">
        <v>6272</v>
      </c>
      <c r="J282" s="626">
        <v>48841</v>
      </c>
      <c r="K282" s="626"/>
      <c r="L282" s="626"/>
      <c r="M282" s="625" t="s">
        <v>503</v>
      </c>
      <c r="N282" s="613" t="s">
        <v>503</v>
      </c>
      <c r="O282" s="614">
        <v>110</v>
      </c>
      <c r="P282" s="614">
        <v>27</v>
      </c>
      <c r="Q282" s="443">
        <v>11100</v>
      </c>
      <c r="R282" s="626"/>
      <c r="S282" s="626"/>
      <c r="T282" s="626"/>
      <c r="U282" s="626"/>
      <c r="V282" s="625">
        <v>2019</v>
      </c>
      <c r="W282" s="297"/>
      <c r="X282" s="297"/>
      <c r="Y282" s="297"/>
      <c r="Z282" s="297"/>
      <c r="AA282" s="297"/>
      <c r="AB282" s="297"/>
      <c r="AC282" s="297">
        <v>150</v>
      </c>
      <c r="AD282" s="625"/>
      <c r="AE282" s="625"/>
      <c r="AF282" s="627"/>
      <c r="AG282" s="627"/>
      <c r="AH282" s="627"/>
      <c r="AI282" s="627"/>
      <c r="AJ282" s="627"/>
      <c r="AK282" s="613"/>
      <c r="AL282" s="613"/>
      <c r="AM282" s="627"/>
      <c r="AN282" s="627"/>
      <c r="AO282" s="627"/>
      <c r="AP282" s="627"/>
      <c r="AQ282" s="627"/>
      <c r="AR282" s="627"/>
      <c r="AS282" s="627"/>
      <c r="AT282" s="627"/>
      <c r="AU282" s="627"/>
      <c r="AV282" s="627"/>
      <c r="AW282" s="627"/>
      <c r="AX282" s="627"/>
      <c r="AY282" s="627"/>
      <c r="AZ282" s="627"/>
      <c r="BA282" s="613"/>
    </row>
    <row r="283" spans="1:53" s="333" customFormat="1" ht="24" hidden="1" customHeight="1" x14ac:dyDescent="0.2">
      <c r="A283" s="630"/>
      <c r="B283" s="158"/>
      <c r="C283" s="625" t="s">
        <v>16288</v>
      </c>
      <c r="D283" s="625"/>
      <c r="E283" s="625" t="s">
        <v>16307</v>
      </c>
      <c r="F283" s="625" t="s">
        <v>16288</v>
      </c>
      <c r="G283" s="625"/>
      <c r="H283" s="625"/>
      <c r="I283" s="625" t="s">
        <v>16288</v>
      </c>
      <c r="J283" s="626">
        <v>35567</v>
      </c>
      <c r="K283" s="626"/>
      <c r="L283" s="626"/>
      <c r="M283" s="625" t="s">
        <v>15434</v>
      </c>
      <c r="N283" s="613" t="s">
        <v>15434</v>
      </c>
      <c r="O283" s="614">
        <v>110</v>
      </c>
      <c r="P283" s="614">
        <v>38</v>
      </c>
      <c r="Q283" s="443">
        <v>22000</v>
      </c>
      <c r="R283" s="626"/>
      <c r="S283" s="626"/>
      <c r="T283" s="626"/>
      <c r="U283" s="626"/>
      <c r="V283" s="625">
        <v>2017</v>
      </c>
      <c r="W283" s="297"/>
      <c r="X283" s="297"/>
      <c r="Y283" s="297"/>
      <c r="Z283" s="297"/>
      <c r="AA283" s="297"/>
      <c r="AB283" s="297"/>
      <c r="AC283" s="297">
        <v>300</v>
      </c>
      <c r="AD283" s="625"/>
      <c r="AE283" s="625"/>
      <c r="AF283" s="627"/>
      <c r="AG283" s="627"/>
      <c r="AH283" s="627"/>
      <c r="AI283" s="627"/>
      <c r="AJ283" s="627"/>
      <c r="AK283" s="613"/>
      <c r="AL283" s="613"/>
      <c r="AM283" s="627"/>
      <c r="AN283" s="627"/>
      <c r="AO283" s="627"/>
      <c r="AP283" s="627"/>
      <c r="AQ283" s="627"/>
      <c r="AR283" s="627"/>
      <c r="AS283" s="627"/>
      <c r="AT283" s="627"/>
      <c r="AU283" s="627"/>
      <c r="AV283" s="627"/>
      <c r="AW283" s="627"/>
      <c r="AX283" s="627"/>
      <c r="AY283" s="627"/>
      <c r="AZ283" s="627"/>
      <c r="BA283" s="613"/>
    </row>
    <row r="284" spans="1:53" s="333" customFormat="1" ht="24" hidden="1" customHeight="1" x14ac:dyDescent="0.2">
      <c r="A284" s="630"/>
      <c r="B284" s="158"/>
      <c r="C284" s="625" t="s">
        <v>6342</v>
      </c>
      <c r="D284" s="625"/>
      <c r="E284" s="625" t="s">
        <v>14024</v>
      </c>
      <c r="F284" s="625" t="s">
        <v>6342</v>
      </c>
      <c r="G284" s="625"/>
      <c r="H284" s="625"/>
      <c r="I284" s="625" t="s">
        <v>14025</v>
      </c>
      <c r="J284" s="626">
        <v>42888</v>
      </c>
      <c r="K284" s="626">
        <v>3813</v>
      </c>
      <c r="L284" s="626">
        <v>777</v>
      </c>
      <c r="M284" s="625" t="s">
        <v>310</v>
      </c>
      <c r="N284" s="613" t="s">
        <v>310</v>
      </c>
      <c r="O284" s="614">
        <v>140</v>
      </c>
      <c r="P284" s="614">
        <v>27</v>
      </c>
      <c r="Q284" s="443">
        <v>11540</v>
      </c>
      <c r="R284" s="626">
        <v>200</v>
      </c>
      <c r="S284" s="626">
        <v>500</v>
      </c>
      <c r="T284" s="626"/>
      <c r="U284" s="626"/>
      <c r="V284" s="625">
        <v>2016</v>
      </c>
      <c r="W284" s="297"/>
      <c r="X284" s="297"/>
      <c r="Y284" s="297"/>
      <c r="Z284" s="297"/>
      <c r="AA284" s="297"/>
      <c r="AB284" s="297"/>
      <c r="AC284" s="297">
        <v>5600</v>
      </c>
      <c r="AD284" s="625"/>
      <c r="AE284" s="625"/>
      <c r="AF284" s="627"/>
      <c r="AG284" s="627"/>
      <c r="AH284" s="627"/>
      <c r="AI284" s="627"/>
      <c r="AJ284" s="627"/>
      <c r="AK284" s="613"/>
      <c r="AL284" s="613"/>
      <c r="AM284" s="627"/>
      <c r="AN284" s="627"/>
      <c r="AO284" s="627"/>
      <c r="AP284" s="627"/>
      <c r="AQ284" s="627"/>
      <c r="AR284" s="627"/>
      <c r="AS284" s="627"/>
      <c r="AT284" s="627"/>
      <c r="AU284" s="627"/>
      <c r="AV284" s="627"/>
      <c r="AW284" s="627"/>
      <c r="AX284" s="627"/>
      <c r="AY284" s="627"/>
      <c r="AZ284" s="627"/>
      <c r="BA284" s="613"/>
    </row>
    <row r="285" spans="1:53" s="333" customFormat="1" ht="24" hidden="1" customHeight="1" x14ac:dyDescent="0.2">
      <c r="A285" s="630"/>
      <c r="B285" s="158"/>
      <c r="C285" s="625" t="s">
        <v>6281</v>
      </c>
      <c r="D285" s="625"/>
      <c r="E285" s="625" t="s">
        <v>6352</v>
      </c>
      <c r="F285" s="625" t="s">
        <v>6281</v>
      </c>
      <c r="G285" s="625"/>
      <c r="H285" s="625"/>
      <c r="I285" s="625" t="s">
        <v>6281</v>
      </c>
      <c r="J285" s="626">
        <v>37229</v>
      </c>
      <c r="K285" s="626"/>
      <c r="L285" s="626"/>
      <c r="M285" s="625" t="s">
        <v>310</v>
      </c>
      <c r="N285" s="613" t="s">
        <v>310</v>
      </c>
      <c r="O285" s="614">
        <v>124</v>
      </c>
      <c r="P285" s="614">
        <v>100</v>
      </c>
      <c r="Q285" s="443">
        <v>12633</v>
      </c>
      <c r="R285" s="626"/>
      <c r="S285" s="626"/>
      <c r="T285" s="626"/>
      <c r="U285" s="626"/>
      <c r="V285" s="625">
        <v>2014</v>
      </c>
      <c r="W285" s="297"/>
      <c r="X285" s="297"/>
      <c r="Y285" s="297"/>
      <c r="Z285" s="297"/>
      <c r="AA285" s="297"/>
      <c r="AB285" s="297"/>
      <c r="AC285" s="297">
        <v>1900</v>
      </c>
      <c r="AD285" s="625"/>
      <c r="AE285" s="625"/>
      <c r="AF285" s="627"/>
      <c r="AG285" s="627"/>
      <c r="AH285" s="627"/>
      <c r="AI285" s="627"/>
      <c r="AJ285" s="627"/>
      <c r="AK285" s="613"/>
      <c r="AL285" s="613"/>
      <c r="AM285" s="627"/>
      <c r="AN285" s="627"/>
      <c r="AO285" s="627"/>
      <c r="AP285" s="627"/>
      <c r="AQ285" s="627"/>
      <c r="AR285" s="627"/>
      <c r="AS285" s="627"/>
      <c r="AT285" s="627"/>
      <c r="AU285" s="627"/>
      <c r="AV285" s="627"/>
      <c r="AW285" s="627"/>
      <c r="AX285" s="627"/>
      <c r="AY285" s="627"/>
      <c r="AZ285" s="627"/>
      <c r="BA285" s="613"/>
    </row>
    <row r="286" spans="1:53" s="333" customFormat="1" ht="24" hidden="1" customHeight="1" x14ac:dyDescent="0.2">
      <c r="A286" s="630"/>
      <c r="B286" s="158"/>
      <c r="C286" s="625" t="s">
        <v>6281</v>
      </c>
      <c r="D286" s="625"/>
      <c r="E286" s="625" t="s">
        <v>6353</v>
      </c>
      <c r="F286" s="625" t="s">
        <v>6281</v>
      </c>
      <c r="G286" s="625"/>
      <c r="H286" s="625"/>
      <c r="I286" s="625" t="s">
        <v>6281</v>
      </c>
      <c r="J286" s="626">
        <v>37229</v>
      </c>
      <c r="K286" s="626"/>
      <c r="L286" s="626"/>
      <c r="M286" s="625" t="s">
        <v>310</v>
      </c>
      <c r="N286" s="613" t="s">
        <v>310</v>
      </c>
      <c r="O286" s="614">
        <v>108</v>
      </c>
      <c r="P286" s="614">
        <v>80</v>
      </c>
      <c r="Q286" s="443">
        <v>9027</v>
      </c>
      <c r="R286" s="626"/>
      <c r="S286" s="626"/>
      <c r="T286" s="626"/>
      <c r="U286" s="626"/>
      <c r="V286" s="625">
        <v>2016</v>
      </c>
      <c r="W286" s="297"/>
      <c r="X286" s="297"/>
      <c r="Y286" s="297"/>
      <c r="Z286" s="297"/>
      <c r="AA286" s="297"/>
      <c r="AB286" s="297"/>
      <c r="AC286" s="297">
        <v>1900</v>
      </c>
      <c r="AD286" s="625"/>
      <c r="AE286" s="625"/>
      <c r="AF286" s="627"/>
      <c r="AG286" s="627"/>
      <c r="AH286" s="627"/>
      <c r="AI286" s="627"/>
      <c r="AJ286" s="627"/>
      <c r="AK286" s="613"/>
      <c r="AL286" s="613"/>
      <c r="AM286" s="627"/>
      <c r="AN286" s="627"/>
      <c r="AO286" s="627"/>
      <c r="AP286" s="627"/>
      <c r="AQ286" s="627"/>
      <c r="AR286" s="627"/>
      <c r="AS286" s="627"/>
      <c r="AT286" s="627"/>
      <c r="AU286" s="627"/>
      <c r="AV286" s="627"/>
      <c r="AW286" s="627"/>
      <c r="AX286" s="627"/>
      <c r="AY286" s="627"/>
      <c r="AZ286" s="627"/>
      <c r="BA286" s="613"/>
    </row>
    <row r="287" spans="1:53" s="333" customFormat="1" ht="24" hidden="1" customHeight="1" x14ac:dyDescent="0.2">
      <c r="A287" s="630"/>
      <c r="B287" s="158"/>
      <c r="C287" s="625" t="s">
        <v>6286</v>
      </c>
      <c r="D287" s="625"/>
      <c r="E287" s="625" t="s">
        <v>6354</v>
      </c>
      <c r="F287" s="625" t="s">
        <v>6286</v>
      </c>
      <c r="G287" s="625"/>
      <c r="H287" s="625"/>
      <c r="I287" s="625" t="s">
        <v>6286</v>
      </c>
      <c r="J287" s="626">
        <v>16860</v>
      </c>
      <c r="K287" s="626">
        <v>150</v>
      </c>
      <c r="L287" s="626">
        <v>150</v>
      </c>
      <c r="M287" s="625" t="s">
        <v>310</v>
      </c>
      <c r="N287" s="613" t="s">
        <v>310</v>
      </c>
      <c r="O287" s="614">
        <v>123</v>
      </c>
      <c r="P287" s="614">
        <v>98</v>
      </c>
      <c r="Q287" s="443">
        <v>13500</v>
      </c>
      <c r="R287" s="626">
        <v>100</v>
      </c>
      <c r="S287" s="626">
        <v>100</v>
      </c>
      <c r="T287" s="626"/>
      <c r="U287" s="626"/>
      <c r="V287" s="625">
        <v>2012</v>
      </c>
      <c r="W287" s="297"/>
      <c r="X287" s="297"/>
      <c r="Y287" s="297"/>
      <c r="Z287" s="297"/>
      <c r="AA287" s="297"/>
      <c r="AB287" s="297"/>
      <c r="AC287" s="297">
        <v>4452</v>
      </c>
      <c r="AD287" s="625"/>
      <c r="AE287" s="625"/>
      <c r="AF287" s="627"/>
      <c r="AG287" s="627"/>
      <c r="AH287" s="627"/>
      <c r="AI287" s="627"/>
      <c r="AJ287" s="627"/>
      <c r="AK287" s="613"/>
      <c r="AL287" s="613"/>
      <c r="AM287" s="627"/>
      <c r="AN287" s="627"/>
      <c r="AO287" s="627"/>
      <c r="AP287" s="627"/>
      <c r="AQ287" s="627"/>
      <c r="AR287" s="627"/>
      <c r="AS287" s="627"/>
      <c r="AT287" s="627"/>
      <c r="AU287" s="627"/>
      <c r="AV287" s="627"/>
      <c r="AW287" s="627"/>
      <c r="AX287" s="627"/>
      <c r="AY287" s="627"/>
      <c r="AZ287" s="627"/>
      <c r="BA287" s="613"/>
    </row>
    <row r="288" spans="1:53" s="333" customFormat="1" ht="24" hidden="1" customHeight="1" x14ac:dyDescent="0.2">
      <c r="A288" s="630"/>
      <c r="B288" s="158"/>
      <c r="C288" s="625" t="s">
        <v>16308</v>
      </c>
      <c r="D288" s="625"/>
      <c r="E288" s="625" t="s">
        <v>16309</v>
      </c>
      <c r="F288" s="625" t="s">
        <v>17477</v>
      </c>
      <c r="G288" s="625"/>
      <c r="H288" s="625"/>
      <c r="I288" s="625" t="s">
        <v>17478</v>
      </c>
      <c r="J288" s="626">
        <v>19792</v>
      </c>
      <c r="K288" s="626">
        <v>262</v>
      </c>
      <c r="L288" s="626">
        <v>415</v>
      </c>
      <c r="M288" s="625" t="s">
        <v>2195</v>
      </c>
      <c r="N288" s="613" t="s">
        <v>2195</v>
      </c>
      <c r="O288" s="614">
        <v>112</v>
      </c>
      <c r="P288" s="614">
        <v>39</v>
      </c>
      <c r="Q288" s="443">
        <v>9757</v>
      </c>
      <c r="R288" s="626">
        <v>80</v>
      </c>
      <c r="S288" s="626">
        <v>100</v>
      </c>
      <c r="T288" s="626"/>
      <c r="U288" s="626"/>
      <c r="V288" s="625">
        <v>2021</v>
      </c>
      <c r="W288" s="297"/>
      <c r="X288" s="297"/>
      <c r="Y288" s="297"/>
      <c r="Z288" s="297"/>
      <c r="AA288" s="297"/>
      <c r="AB288" s="297"/>
      <c r="AC288" s="297">
        <v>5300</v>
      </c>
      <c r="AD288" s="625"/>
      <c r="AE288" s="625"/>
      <c r="AF288" s="627"/>
      <c r="AG288" s="627"/>
      <c r="AH288" s="627"/>
      <c r="AI288" s="627"/>
      <c r="AJ288" s="627"/>
      <c r="AK288" s="613"/>
      <c r="AL288" s="613"/>
      <c r="AM288" s="627"/>
      <c r="AN288" s="627"/>
      <c r="AO288" s="627"/>
      <c r="AP288" s="627"/>
      <c r="AQ288" s="627"/>
      <c r="AR288" s="627"/>
      <c r="AS288" s="627"/>
      <c r="AT288" s="627"/>
      <c r="AU288" s="627"/>
      <c r="AV288" s="627"/>
      <c r="AW288" s="627"/>
      <c r="AX288" s="627"/>
      <c r="AY288" s="627"/>
      <c r="AZ288" s="627"/>
      <c r="BA288" s="613"/>
    </row>
    <row r="289" spans="1:53" s="333" customFormat="1" ht="24" hidden="1" customHeight="1" x14ac:dyDescent="0.2">
      <c r="A289" s="630"/>
      <c r="B289" s="158"/>
      <c r="C289" s="625" t="s">
        <v>6299</v>
      </c>
      <c r="D289" s="625"/>
      <c r="E289" s="625" t="s">
        <v>6367</v>
      </c>
      <c r="F289" s="625" t="s">
        <v>6299</v>
      </c>
      <c r="G289" s="625"/>
      <c r="H289" s="625"/>
      <c r="I289" s="625" t="s">
        <v>6299</v>
      </c>
      <c r="J289" s="626">
        <v>8686</v>
      </c>
      <c r="K289" s="627"/>
      <c r="L289" s="626"/>
      <c r="M289" s="625" t="s">
        <v>503</v>
      </c>
      <c r="N289" s="613" t="s">
        <v>503</v>
      </c>
      <c r="O289" s="614">
        <v>100</v>
      </c>
      <c r="P289" s="614">
        <v>95</v>
      </c>
      <c r="Q289" s="443">
        <v>8686</v>
      </c>
      <c r="R289" s="626"/>
      <c r="S289" s="626"/>
      <c r="T289" s="626"/>
      <c r="U289" s="626"/>
      <c r="V289" s="625">
        <v>2013</v>
      </c>
      <c r="W289" s="297"/>
      <c r="X289" s="297"/>
      <c r="Y289" s="297"/>
      <c r="Z289" s="297"/>
      <c r="AA289" s="297"/>
      <c r="AB289" s="297"/>
      <c r="AC289" s="297">
        <v>143</v>
      </c>
      <c r="AD289" s="625"/>
      <c r="AE289" s="625"/>
      <c r="AF289" s="627"/>
      <c r="AG289" s="627"/>
      <c r="AH289" s="627"/>
      <c r="AI289" s="627"/>
      <c r="AJ289" s="627"/>
      <c r="AK289" s="613"/>
      <c r="AL289" s="613"/>
      <c r="AM289" s="627"/>
      <c r="AN289" s="627"/>
      <c r="AO289" s="627"/>
      <c r="AP289" s="627"/>
      <c r="AQ289" s="627"/>
      <c r="AR289" s="627"/>
      <c r="AS289" s="627"/>
      <c r="AT289" s="627"/>
      <c r="AU289" s="627"/>
      <c r="AV289" s="627"/>
      <c r="AW289" s="627"/>
      <c r="AX289" s="627"/>
      <c r="AY289" s="627"/>
      <c r="AZ289" s="627"/>
      <c r="BA289" s="613"/>
    </row>
    <row r="290" spans="1:53" s="333" customFormat="1" ht="24" hidden="1" customHeight="1" x14ac:dyDescent="0.2">
      <c r="A290" s="630"/>
      <c r="B290" s="158"/>
      <c r="C290" s="625" t="s">
        <v>210</v>
      </c>
      <c r="D290" s="625"/>
      <c r="E290" s="625" t="s">
        <v>15022</v>
      </c>
      <c r="F290" s="625" t="s">
        <v>210</v>
      </c>
      <c r="G290" s="625"/>
      <c r="H290" s="625"/>
      <c r="I290" s="625" t="s">
        <v>210</v>
      </c>
      <c r="J290" s="626">
        <v>19000</v>
      </c>
      <c r="K290" s="627"/>
      <c r="L290" s="626"/>
      <c r="M290" s="625" t="s">
        <v>310</v>
      </c>
      <c r="N290" s="613" t="s">
        <v>310</v>
      </c>
      <c r="O290" s="614">
        <v>115</v>
      </c>
      <c r="P290" s="614">
        <v>95</v>
      </c>
      <c r="Q290" s="443">
        <v>17000</v>
      </c>
      <c r="R290" s="626"/>
      <c r="S290" s="626"/>
      <c r="T290" s="626"/>
      <c r="U290" s="626"/>
      <c r="V290" s="625">
        <v>2020</v>
      </c>
      <c r="W290" s="297"/>
      <c r="X290" s="297"/>
      <c r="Y290" s="297"/>
      <c r="Z290" s="297"/>
      <c r="AA290" s="297"/>
      <c r="AB290" s="297"/>
      <c r="AC290" s="297">
        <v>180</v>
      </c>
      <c r="AD290" s="625"/>
      <c r="AE290" s="625"/>
      <c r="AF290" s="627"/>
      <c r="AG290" s="627"/>
      <c r="AH290" s="627"/>
      <c r="AI290" s="627"/>
      <c r="AJ290" s="627"/>
      <c r="AK290" s="613"/>
      <c r="AL290" s="613"/>
      <c r="AM290" s="627"/>
      <c r="AN290" s="627"/>
      <c r="AO290" s="627"/>
      <c r="AP290" s="627"/>
      <c r="AQ290" s="627"/>
      <c r="AR290" s="627"/>
      <c r="AS290" s="627"/>
      <c r="AT290" s="627"/>
      <c r="AU290" s="627"/>
      <c r="AV290" s="627"/>
      <c r="AW290" s="627"/>
      <c r="AX290" s="627"/>
      <c r="AY290" s="627"/>
      <c r="AZ290" s="627"/>
      <c r="BA290" s="613"/>
    </row>
    <row r="291" spans="1:53" s="333" customFormat="1" ht="24" hidden="1" customHeight="1" x14ac:dyDescent="0.2">
      <c r="A291" s="630"/>
      <c r="B291" s="158"/>
      <c r="C291" s="625" t="s">
        <v>6308</v>
      </c>
      <c r="D291" s="625"/>
      <c r="E291" s="625" t="s">
        <v>6355</v>
      </c>
      <c r="F291" s="625" t="s">
        <v>6308</v>
      </c>
      <c r="G291" s="625"/>
      <c r="H291" s="625"/>
      <c r="I291" s="625" t="s">
        <v>6308</v>
      </c>
      <c r="J291" s="626">
        <v>390198</v>
      </c>
      <c r="K291" s="626">
        <v>1483</v>
      </c>
      <c r="L291" s="626">
        <v>5483</v>
      </c>
      <c r="M291" s="625" t="s">
        <v>330</v>
      </c>
      <c r="N291" s="613" t="s">
        <v>330</v>
      </c>
      <c r="O291" s="614">
        <v>93</v>
      </c>
      <c r="P291" s="614">
        <v>28</v>
      </c>
      <c r="Q291" s="443">
        <v>7900</v>
      </c>
      <c r="R291" s="626"/>
      <c r="S291" s="626"/>
      <c r="T291" s="626"/>
      <c r="U291" s="626"/>
      <c r="V291" s="625">
        <v>1990</v>
      </c>
      <c r="W291" s="297"/>
      <c r="X291" s="297"/>
      <c r="Y291" s="297"/>
      <c r="Z291" s="297"/>
      <c r="AA291" s="297"/>
      <c r="AB291" s="297"/>
      <c r="AC291" s="297">
        <v>100</v>
      </c>
      <c r="AD291" s="625"/>
      <c r="AE291" s="625"/>
      <c r="AF291" s="627"/>
      <c r="AG291" s="627"/>
      <c r="AH291" s="627"/>
      <c r="AI291" s="627"/>
      <c r="AJ291" s="627"/>
      <c r="AK291" s="613"/>
      <c r="AL291" s="613"/>
      <c r="AM291" s="627"/>
      <c r="AN291" s="627"/>
      <c r="AO291" s="627"/>
      <c r="AP291" s="627"/>
      <c r="AQ291" s="627"/>
      <c r="AR291" s="627"/>
      <c r="AS291" s="627"/>
      <c r="AT291" s="627"/>
      <c r="AU291" s="627"/>
      <c r="AV291" s="627"/>
      <c r="AW291" s="627"/>
      <c r="AX291" s="627"/>
      <c r="AY291" s="627"/>
      <c r="AZ291" s="627"/>
      <c r="BA291" s="756"/>
    </row>
    <row r="292" spans="1:53" s="333" customFormat="1" ht="24" hidden="1" customHeight="1" x14ac:dyDescent="0.2">
      <c r="A292" s="630"/>
      <c r="B292" s="158"/>
      <c r="C292" s="625" t="s">
        <v>6308</v>
      </c>
      <c r="D292" s="625"/>
      <c r="E292" s="625" t="s">
        <v>12237</v>
      </c>
      <c r="F292" s="625" t="s">
        <v>6308</v>
      </c>
      <c r="G292" s="625"/>
      <c r="H292" s="625"/>
      <c r="I292" s="625" t="s">
        <v>6308</v>
      </c>
      <c r="J292" s="626">
        <v>71104</v>
      </c>
      <c r="K292" s="626">
        <v>280</v>
      </c>
      <c r="L292" s="626">
        <v>550</v>
      </c>
      <c r="M292" s="625" t="s">
        <v>6356</v>
      </c>
      <c r="N292" s="613" t="s">
        <v>6356</v>
      </c>
      <c r="O292" s="614">
        <v>116</v>
      </c>
      <c r="P292" s="614">
        <v>38</v>
      </c>
      <c r="Q292" s="443">
        <v>11581</v>
      </c>
      <c r="R292" s="626">
        <v>60</v>
      </c>
      <c r="S292" s="626"/>
      <c r="T292" s="626"/>
      <c r="U292" s="626"/>
      <c r="V292" s="625">
        <v>2014</v>
      </c>
      <c r="W292" s="297"/>
      <c r="X292" s="297"/>
      <c r="Y292" s="297"/>
      <c r="Z292" s="297"/>
      <c r="AA292" s="297"/>
      <c r="AB292" s="297"/>
      <c r="AC292" s="297">
        <v>1700</v>
      </c>
      <c r="AD292" s="625"/>
      <c r="AE292" s="625"/>
      <c r="AF292" s="627"/>
      <c r="AG292" s="627"/>
      <c r="AH292" s="627"/>
      <c r="AI292" s="627"/>
      <c r="AJ292" s="627"/>
      <c r="AK292" s="613"/>
      <c r="AL292" s="613"/>
      <c r="AM292" s="627"/>
      <c r="AN292" s="627"/>
      <c r="AO292" s="627"/>
      <c r="AP292" s="627"/>
      <c r="AQ292" s="627"/>
      <c r="AR292" s="627"/>
      <c r="AS292" s="627"/>
      <c r="AT292" s="627"/>
      <c r="AU292" s="627"/>
      <c r="AV292" s="627"/>
      <c r="AW292" s="627"/>
      <c r="AX292" s="627"/>
      <c r="AY292" s="627"/>
      <c r="AZ292" s="627"/>
      <c r="BA292" s="1299"/>
    </row>
    <row r="293" spans="1:53" s="333" customFormat="1" ht="24" hidden="1" customHeight="1" x14ac:dyDescent="0.2">
      <c r="A293" s="630"/>
      <c r="B293" s="158"/>
      <c r="C293" s="625" t="s">
        <v>6308</v>
      </c>
      <c r="D293" s="625"/>
      <c r="E293" s="625" t="s">
        <v>6357</v>
      </c>
      <c r="F293" s="625" t="s">
        <v>6308</v>
      </c>
      <c r="G293" s="625"/>
      <c r="H293" s="625"/>
      <c r="I293" s="625" t="s">
        <v>17479</v>
      </c>
      <c r="J293" s="626">
        <v>166058</v>
      </c>
      <c r="K293" s="626">
        <v>124.8</v>
      </c>
      <c r="L293" s="626">
        <v>124.8</v>
      </c>
      <c r="M293" s="625" t="s">
        <v>6356</v>
      </c>
      <c r="N293" s="613" t="s">
        <v>6356</v>
      </c>
      <c r="O293" s="614">
        <v>116</v>
      </c>
      <c r="P293" s="614">
        <v>38</v>
      </c>
      <c r="Q293" s="443">
        <v>10516</v>
      </c>
      <c r="R293" s="626"/>
      <c r="S293" s="626"/>
      <c r="T293" s="626"/>
      <c r="U293" s="626"/>
      <c r="V293" s="625">
        <v>2014</v>
      </c>
      <c r="W293" s="297"/>
      <c r="X293" s="297"/>
      <c r="Y293" s="297"/>
      <c r="Z293" s="297"/>
      <c r="AA293" s="297"/>
      <c r="AB293" s="297"/>
      <c r="AC293" s="626">
        <v>2217</v>
      </c>
      <c r="AD293" s="625"/>
      <c r="AE293" s="625"/>
      <c r="AF293" s="627"/>
      <c r="AG293" s="627"/>
      <c r="AH293" s="627"/>
      <c r="AI293" s="627"/>
      <c r="AJ293" s="627"/>
      <c r="AK293" s="613"/>
      <c r="AL293" s="613"/>
      <c r="AM293" s="627"/>
      <c r="AN293" s="627"/>
      <c r="AO293" s="627"/>
      <c r="AP293" s="627"/>
      <c r="AQ293" s="627"/>
      <c r="AR293" s="627"/>
      <c r="AS293" s="627"/>
      <c r="AT293" s="627"/>
      <c r="AU293" s="627"/>
      <c r="AV293" s="627"/>
      <c r="AW293" s="627"/>
      <c r="AX293" s="627"/>
      <c r="AY293" s="627"/>
      <c r="AZ293" s="627"/>
      <c r="BA293" s="613"/>
    </row>
    <row r="294" spans="1:53" s="333" customFormat="1" ht="24" hidden="1" customHeight="1" x14ac:dyDescent="0.2">
      <c r="A294" s="630"/>
      <c r="B294" s="158"/>
      <c r="C294" s="625" t="s">
        <v>6313</v>
      </c>
      <c r="D294" s="625"/>
      <c r="E294" s="625" t="s">
        <v>6358</v>
      </c>
      <c r="F294" s="625" t="s">
        <v>6313</v>
      </c>
      <c r="G294" s="625"/>
      <c r="H294" s="625"/>
      <c r="I294" s="625" t="s">
        <v>6313</v>
      </c>
      <c r="J294" s="626">
        <v>12662</v>
      </c>
      <c r="K294" s="626"/>
      <c r="L294" s="626"/>
      <c r="M294" s="625" t="s">
        <v>503</v>
      </c>
      <c r="N294" s="613" t="s">
        <v>503</v>
      </c>
      <c r="O294" s="614">
        <v>100</v>
      </c>
      <c r="P294" s="614">
        <v>120</v>
      </c>
      <c r="Q294" s="443">
        <v>13662</v>
      </c>
      <c r="R294" s="626">
        <v>40</v>
      </c>
      <c r="S294" s="626"/>
      <c r="T294" s="626"/>
      <c r="U294" s="626"/>
      <c r="V294" s="625">
        <v>2014</v>
      </c>
      <c r="W294" s="297"/>
      <c r="X294" s="297"/>
      <c r="Y294" s="297"/>
      <c r="Z294" s="297"/>
      <c r="AA294" s="297"/>
      <c r="AB294" s="297"/>
      <c r="AC294" s="626">
        <v>700</v>
      </c>
      <c r="AD294" s="625"/>
      <c r="AE294" s="625"/>
      <c r="AF294" s="627"/>
      <c r="AG294" s="627"/>
      <c r="AH294" s="627"/>
      <c r="AI294" s="627"/>
      <c r="AJ294" s="627"/>
      <c r="AK294" s="613"/>
      <c r="AL294" s="613"/>
      <c r="AM294" s="627"/>
      <c r="AN294" s="627"/>
      <c r="AO294" s="627"/>
      <c r="AP294" s="627"/>
      <c r="AQ294" s="627"/>
      <c r="AR294" s="627"/>
      <c r="AS294" s="627"/>
      <c r="AT294" s="627"/>
      <c r="AU294" s="627"/>
      <c r="AV294" s="627"/>
      <c r="AW294" s="627"/>
      <c r="AX294" s="627"/>
      <c r="AY294" s="627"/>
      <c r="AZ294" s="627"/>
      <c r="BA294" s="613"/>
    </row>
    <row r="295" spans="1:53" s="333" customFormat="1" ht="24" hidden="1" customHeight="1" x14ac:dyDescent="0.2">
      <c r="A295" s="630"/>
      <c r="B295" s="158"/>
      <c r="C295" s="625" t="s">
        <v>6313</v>
      </c>
      <c r="D295" s="625"/>
      <c r="E295" s="625" t="s">
        <v>11437</v>
      </c>
      <c r="F295" s="625" t="s">
        <v>6313</v>
      </c>
      <c r="G295" s="625"/>
      <c r="H295" s="625"/>
      <c r="I295" s="625" t="s">
        <v>6313</v>
      </c>
      <c r="J295" s="626">
        <v>5260</v>
      </c>
      <c r="K295" s="626">
        <v>76</v>
      </c>
      <c r="L295" s="626">
        <v>76</v>
      </c>
      <c r="M295" s="625" t="s">
        <v>503</v>
      </c>
      <c r="N295" s="613" t="s">
        <v>503</v>
      </c>
      <c r="O295" s="614">
        <v>71</v>
      </c>
      <c r="P295" s="614">
        <v>30</v>
      </c>
      <c r="Q295" s="443">
        <v>5000</v>
      </c>
      <c r="R295" s="626">
        <v>30</v>
      </c>
      <c r="S295" s="626">
        <v>30</v>
      </c>
      <c r="T295" s="626"/>
      <c r="U295" s="626"/>
      <c r="V295" s="625">
        <v>2019</v>
      </c>
      <c r="W295" s="297"/>
      <c r="X295" s="297"/>
      <c r="Y295" s="297"/>
      <c r="Z295" s="297"/>
      <c r="AA295" s="297"/>
      <c r="AB295" s="297"/>
      <c r="AC295" s="626">
        <v>380</v>
      </c>
      <c r="AD295" s="625"/>
      <c r="AE295" s="625"/>
      <c r="AF295" s="627"/>
      <c r="AG295" s="627"/>
      <c r="AH295" s="627"/>
      <c r="AI295" s="627"/>
      <c r="AJ295" s="627"/>
      <c r="AK295" s="613"/>
      <c r="AL295" s="613"/>
      <c r="AM295" s="627"/>
      <c r="AN295" s="627"/>
      <c r="AO295" s="627"/>
      <c r="AP295" s="627"/>
      <c r="AQ295" s="627"/>
      <c r="AR295" s="627"/>
      <c r="AS295" s="627"/>
      <c r="AT295" s="627"/>
      <c r="AU295" s="627"/>
      <c r="AV295" s="627"/>
      <c r="AW295" s="627"/>
      <c r="AX295" s="627"/>
      <c r="AY295" s="627"/>
      <c r="AZ295" s="627"/>
      <c r="BA295" s="613"/>
    </row>
    <row r="296" spans="1:53" s="333" customFormat="1" ht="24" hidden="1" customHeight="1" x14ac:dyDescent="0.2">
      <c r="A296" s="630"/>
      <c r="B296" s="158"/>
      <c r="C296" s="625" t="s">
        <v>6315</v>
      </c>
      <c r="D296" s="625"/>
      <c r="E296" s="625" t="s">
        <v>6359</v>
      </c>
      <c r="F296" s="625" t="s">
        <v>6315</v>
      </c>
      <c r="G296" s="625"/>
      <c r="H296" s="625"/>
      <c r="I296" s="625" t="s">
        <v>17480</v>
      </c>
      <c r="J296" s="626">
        <v>9808</v>
      </c>
      <c r="K296" s="626">
        <v>1483</v>
      </c>
      <c r="L296" s="626">
        <v>5483</v>
      </c>
      <c r="M296" s="625" t="s">
        <v>330</v>
      </c>
      <c r="N296" s="613" t="s">
        <v>330</v>
      </c>
      <c r="O296" s="614">
        <v>62</v>
      </c>
      <c r="P296" s="614">
        <v>19</v>
      </c>
      <c r="Q296" s="614">
        <v>4000</v>
      </c>
      <c r="R296" s="626">
        <v>100</v>
      </c>
      <c r="S296" s="626">
        <v>100</v>
      </c>
      <c r="T296" s="626"/>
      <c r="U296" s="626"/>
      <c r="V296" s="625">
        <v>2004</v>
      </c>
      <c r="W296" s="626"/>
      <c r="X296" s="626"/>
      <c r="Y296" s="626"/>
      <c r="Z296" s="626"/>
      <c r="AA296" s="626"/>
      <c r="AB296" s="626"/>
      <c r="AC296" s="626">
        <v>200</v>
      </c>
      <c r="AD296" s="625"/>
      <c r="AE296" s="625"/>
      <c r="AF296" s="627"/>
      <c r="AG296" s="627"/>
      <c r="AH296" s="627"/>
      <c r="AI296" s="627"/>
      <c r="AJ296" s="627"/>
      <c r="AK296" s="613"/>
      <c r="AL296" s="613"/>
      <c r="AM296" s="627"/>
      <c r="AN296" s="627"/>
      <c r="AO296" s="627"/>
      <c r="AP296" s="627"/>
      <c r="AQ296" s="627"/>
      <c r="AR296" s="627"/>
      <c r="AS296" s="627"/>
      <c r="AT296" s="627"/>
      <c r="AU296" s="627"/>
      <c r="AV296" s="627"/>
      <c r="AW296" s="627"/>
      <c r="AX296" s="627"/>
      <c r="AY296" s="627"/>
      <c r="AZ296" s="627"/>
      <c r="BA296" s="613"/>
    </row>
    <row r="297" spans="1:53" s="333" customFormat="1" ht="24" hidden="1" customHeight="1" x14ac:dyDescent="0.2">
      <c r="A297" s="630"/>
      <c r="B297" s="158"/>
      <c r="C297" s="625" t="s">
        <v>6315</v>
      </c>
      <c r="D297" s="625" t="s">
        <v>6360</v>
      </c>
      <c r="E297" s="625" t="s">
        <v>6361</v>
      </c>
      <c r="F297" s="625" t="s">
        <v>6315</v>
      </c>
      <c r="G297" s="625" t="s">
        <v>6318</v>
      </c>
      <c r="H297" s="644"/>
      <c r="I297" s="625" t="s">
        <v>17480</v>
      </c>
      <c r="J297" s="626">
        <v>23031</v>
      </c>
      <c r="K297" s="626">
        <v>198</v>
      </c>
      <c r="L297" s="626">
        <v>198</v>
      </c>
      <c r="M297" s="625" t="s">
        <v>330</v>
      </c>
      <c r="N297" s="625" t="s">
        <v>330</v>
      </c>
      <c r="O297" s="626">
        <v>100</v>
      </c>
      <c r="P297" s="626">
        <v>120</v>
      </c>
      <c r="Q297" s="297">
        <v>12000</v>
      </c>
      <c r="R297" s="626">
        <v>99</v>
      </c>
      <c r="S297" s="626">
        <v>99</v>
      </c>
      <c r="T297" s="626" t="s">
        <v>499</v>
      </c>
      <c r="U297" s="626" t="s">
        <v>500</v>
      </c>
      <c r="V297" s="625">
        <v>2000</v>
      </c>
      <c r="W297" s="297">
        <v>200</v>
      </c>
      <c r="X297" s="297">
        <v>200</v>
      </c>
      <c r="Y297" s="297"/>
      <c r="Z297" s="297"/>
      <c r="AA297" s="297"/>
      <c r="AB297" s="297"/>
      <c r="AC297" s="297">
        <v>400</v>
      </c>
      <c r="AD297" s="625"/>
      <c r="AE297" s="625"/>
      <c r="AF297" s="627"/>
      <c r="AG297" s="627"/>
      <c r="AH297" s="627"/>
      <c r="AI297" s="627"/>
      <c r="AJ297" s="627"/>
      <c r="AK297" s="627"/>
      <c r="AL297" s="627" t="s">
        <v>6362</v>
      </c>
      <c r="AM297" s="627"/>
      <c r="AN297" s="627"/>
      <c r="AO297" s="627"/>
      <c r="AP297" s="627"/>
      <c r="AQ297" s="627"/>
      <c r="AR297" s="627"/>
      <c r="AS297" s="627"/>
      <c r="AT297" s="627"/>
      <c r="AU297" s="627"/>
      <c r="AV297" s="627"/>
      <c r="AW297" s="627"/>
      <c r="AX297" s="627"/>
      <c r="AY297" s="627"/>
      <c r="AZ297" s="627"/>
      <c r="BA297" s="627"/>
    </row>
    <row r="298" spans="1:53" s="333" customFormat="1" ht="24" hidden="1" customHeight="1" x14ac:dyDescent="0.2">
      <c r="A298" s="630"/>
      <c r="B298" s="158"/>
      <c r="C298" s="625" t="s">
        <v>6315</v>
      </c>
      <c r="D298" s="625" t="s">
        <v>6360</v>
      </c>
      <c r="E298" s="625" t="s">
        <v>6363</v>
      </c>
      <c r="F298" s="625" t="s">
        <v>6315</v>
      </c>
      <c r="G298" s="625" t="s">
        <v>6318</v>
      </c>
      <c r="H298" s="644"/>
      <c r="I298" s="625" t="s">
        <v>17480</v>
      </c>
      <c r="J298" s="626">
        <v>15000</v>
      </c>
      <c r="K298" s="626">
        <v>200</v>
      </c>
      <c r="L298" s="626">
        <v>200</v>
      </c>
      <c r="M298" s="625" t="s">
        <v>6364</v>
      </c>
      <c r="N298" s="625" t="s">
        <v>6364</v>
      </c>
      <c r="O298" s="626">
        <v>125</v>
      </c>
      <c r="P298" s="626">
        <v>99</v>
      </c>
      <c r="Q298" s="297">
        <v>12000</v>
      </c>
      <c r="R298" s="626">
        <v>150</v>
      </c>
      <c r="S298" s="626">
        <v>150</v>
      </c>
      <c r="T298" s="626" t="s">
        <v>499</v>
      </c>
      <c r="U298" s="626" t="s">
        <v>500</v>
      </c>
      <c r="V298" s="625">
        <v>2014</v>
      </c>
      <c r="W298" s="297">
        <v>4000</v>
      </c>
      <c r="X298" s="604" t="s">
        <v>3317</v>
      </c>
      <c r="Y298" s="297"/>
      <c r="Z298" s="297"/>
      <c r="AA298" s="297"/>
      <c r="AB298" s="297"/>
      <c r="AC298" s="297">
        <v>400</v>
      </c>
      <c r="AD298" s="625"/>
      <c r="AE298" s="625"/>
      <c r="AF298" s="627"/>
      <c r="AG298" s="627"/>
      <c r="AH298" s="627"/>
      <c r="AI298" s="627"/>
      <c r="AJ298" s="627"/>
      <c r="AK298" s="627"/>
      <c r="AL298" s="627" t="s">
        <v>6362</v>
      </c>
      <c r="AM298" s="627"/>
      <c r="AN298" s="627"/>
      <c r="AO298" s="627"/>
      <c r="AP298" s="627"/>
      <c r="AQ298" s="627"/>
      <c r="AR298" s="627"/>
      <c r="AS298" s="627"/>
      <c r="AT298" s="627"/>
      <c r="AU298" s="627"/>
      <c r="AV298" s="627"/>
      <c r="AW298" s="627"/>
      <c r="AX298" s="627"/>
      <c r="AY298" s="627"/>
      <c r="AZ298" s="627"/>
      <c r="BA298" s="627"/>
    </row>
    <row r="299" spans="1:53" s="333" customFormat="1" ht="24" hidden="1" customHeight="1" x14ac:dyDescent="0.2">
      <c r="A299" s="630"/>
      <c r="B299" s="158"/>
      <c r="C299" s="625" t="s">
        <v>6320</v>
      </c>
      <c r="D299" s="625"/>
      <c r="E299" s="625" t="s">
        <v>6365</v>
      </c>
      <c r="F299" s="625" t="s">
        <v>6320</v>
      </c>
      <c r="G299" s="625"/>
      <c r="H299" s="625"/>
      <c r="I299" s="625" t="s">
        <v>6320</v>
      </c>
      <c r="J299" s="626">
        <v>39129</v>
      </c>
      <c r="K299" s="626"/>
      <c r="L299" s="626"/>
      <c r="M299" s="625" t="s">
        <v>6366</v>
      </c>
      <c r="N299" s="613" t="s">
        <v>154</v>
      </c>
      <c r="O299" s="614">
        <v>117</v>
      </c>
      <c r="P299" s="614">
        <v>92</v>
      </c>
      <c r="Q299" s="443">
        <v>11193</v>
      </c>
      <c r="R299" s="626">
        <v>80</v>
      </c>
      <c r="S299" s="626">
        <v>80</v>
      </c>
      <c r="T299" s="626"/>
      <c r="U299" s="626"/>
      <c r="V299" s="625">
        <v>2013</v>
      </c>
      <c r="W299" s="297"/>
      <c r="X299" s="297"/>
      <c r="Y299" s="297"/>
      <c r="Z299" s="297"/>
      <c r="AA299" s="297"/>
      <c r="AB299" s="297"/>
      <c r="AC299" s="626">
        <v>350</v>
      </c>
      <c r="AD299" s="625"/>
      <c r="AE299" s="625"/>
      <c r="AF299" s="627"/>
      <c r="AG299" s="627"/>
      <c r="AH299" s="627"/>
      <c r="AI299" s="627"/>
      <c r="AJ299" s="627"/>
      <c r="AK299" s="613"/>
      <c r="AL299" s="613"/>
      <c r="AM299" s="627"/>
      <c r="AN299" s="627"/>
      <c r="AO299" s="627"/>
      <c r="AP299" s="627"/>
      <c r="AQ299" s="627"/>
      <c r="AR299" s="627"/>
      <c r="AS299" s="627"/>
      <c r="AT299" s="627"/>
      <c r="AU299" s="627"/>
      <c r="AV299" s="627"/>
      <c r="AW299" s="627"/>
      <c r="AX299" s="627"/>
      <c r="AY299" s="627"/>
      <c r="AZ299" s="627"/>
      <c r="BA299" s="613"/>
    </row>
    <row r="300" spans="1:53" s="333" customFormat="1" ht="24" hidden="1" customHeight="1" x14ac:dyDescent="0.2">
      <c r="A300" s="630"/>
      <c r="B300" s="158"/>
      <c r="C300" s="625" t="s">
        <v>6320</v>
      </c>
      <c r="D300" s="625"/>
      <c r="E300" s="625" t="s">
        <v>15023</v>
      </c>
      <c r="F300" s="625" t="s">
        <v>6320</v>
      </c>
      <c r="G300" s="625"/>
      <c r="H300" s="644"/>
      <c r="I300" s="625" t="s">
        <v>6320</v>
      </c>
      <c r="J300" s="626">
        <v>48500</v>
      </c>
      <c r="K300" s="626"/>
      <c r="L300" s="626"/>
      <c r="M300" s="625" t="s">
        <v>154</v>
      </c>
      <c r="N300" s="625" t="s">
        <v>154</v>
      </c>
      <c r="O300" s="626">
        <v>88</v>
      </c>
      <c r="P300" s="626">
        <v>38</v>
      </c>
      <c r="Q300" s="297">
        <v>7550</v>
      </c>
      <c r="R300" s="626">
        <v>40</v>
      </c>
      <c r="S300" s="626">
        <v>40</v>
      </c>
      <c r="T300" s="626"/>
      <c r="U300" s="626"/>
      <c r="V300" s="625">
        <v>2020</v>
      </c>
      <c r="W300" s="297"/>
      <c r="X300" s="297"/>
      <c r="Y300" s="297"/>
      <c r="Z300" s="297"/>
      <c r="AA300" s="297"/>
      <c r="AB300" s="297"/>
      <c r="AC300" s="297">
        <v>437</v>
      </c>
      <c r="AD300" s="625"/>
      <c r="AE300" s="625"/>
      <c r="AF300" s="627"/>
      <c r="AG300" s="627"/>
      <c r="AH300" s="627"/>
      <c r="AI300" s="627"/>
      <c r="AJ300" s="627"/>
      <c r="AK300" s="627"/>
      <c r="AL300" s="627"/>
      <c r="AM300" s="627"/>
      <c r="AN300" s="627"/>
      <c r="AO300" s="627"/>
      <c r="AP300" s="627"/>
      <c r="AQ300" s="627"/>
      <c r="AR300" s="627"/>
      <c r="AS300" s="627"/>
      <c r="AT300" s="627"/>
      <c r="AU300" s="627"/>
      <c r="AV300" s="627"/>
      <c r="AW300" s="627"/>
      <c r="AX300" s="627"/>
      <c r="AY300" s="627"/>
      <c r="AZ300" s="627"/>
      <c r="BA300" s="627"/>
    </row>
    <row r="301" spans="1:53" s="333" customFormat="1" ht="24" hidden="1" customHeight="1" x14ac:dyDescent="0.2">
      <c r="A301" s="630"/>
      <c r="B301" s="158"/>
      <c r="C301" s="625" t="s">
        <v>6331</v>
      </c>
      <c r="D301" s="625"/>
      <c r="E301" s="625" t="s">
        <v>6368</v>
      </c>
      <c r="F301" s="625" t="s">
        <v>6331</v>
      </c>
      <c r="G301" s="625"/>
      <c r="H301" s="644"/>
      <c r="I301" s="625" t="s">
        <v>6331</v>
      </c>
      <c r="J301" s="626">
        <v>38931</v>
      </c>
      <c r="K301" s="626">
        <v>163.22</v>
      </c>
      <c r="L301" s="626">
        <v>163.22</v>
      </c>
      <c r="M301" s="625" t="s">
        <v>6356</v>
      </c>
      <c r="N301" s="625" t="s">
        <v>330</v>
      </c>
      <c r="O301" s="626">
        <v>117</v>
      </c>
      <c r="P301" s="626">
        <v>95</v>
      </c>
      <c r="Q301" s="297">
        <v>11760</v>
      </c>
      <c r="R301" s="626">
        <v>100</v>
      </c>
      <c r="S301" s="626">
        <v>100</v>
      </c>
      <c r="T301" s="626"/>
      <c r="U301" s="626"/>
      <c r="V301" s="625">
        <v>2009</v>
      </c>
      <c r="W301" s="297"/>
      <c r="X301" s="297"/>
      <c r="Y301" s="297"/>
      <c r="Z301" s="297"/>
      <c r="AA301" s="297"/>
      <c r="AB301" s="297"/>
      <c r="AC301" s="297">
        <v>1200</v>
      </c>
      <c r="AD301" s="625"/>
      <c r="AE301" s="625"/>
      <c r="AF301" s="627"/>
      <c r="AG301" s="627"/>
      <c r="AH301" s="627"/>
      <c r="AI301" s="627"/>
      <c r="AJ301" s="627"/>
      <c r="AK301" s="627"/>
      <c r="AL301" s="627"/>
      <c r="AM301" s="627"/>
      <c r="AN301" s="627"/>
      <c r="AO301" s="627"/>
      <c r="AP301" s="627"/>
      <c r="AQ301" s="627"/>
      <c r="AR301" s="627"/>
      <c r="AS301" s="627"/>
      <c r="AT301" s="627"/>
      <c r="AU301" s="627"/>
      <c r="AV301" s="627"/>
      <c r="AW301" s="627"/>
      <c r="AX301" s="627"/>
      <c r="AY301" s="627"/>
      <c r="AZ301" s="627"/>
      <c r="BA301" s="627"/>
    </row>
    <row r="302" spans="1:53" s="333" customFormat="1" ht="24" hidden="1" customHeight="1" x14ac:dyDescent="0.2">
      <c r="A302" s="630"/>
      <c r="B302" s="158"/>
      <c r="C302" s="625" t="s">
        <v>16302</v>
      </c>
      <c r="D302" s="625"/>
      <c r="E302" s="625" t="s">
        <v>16310</v>
      </c>
      <c r="F302" s="625" t="s">
        <v>16302</v>
      </c>
      <c r="G302" s="625"/>
      <c r="H302" s="644"/>
      <c r="I302" s="625" t="s">
        <v>16302</v>
      </c>
      <c r="J302" s="626">
        <v>12350</v>
      </c>
      <c r="K302" s="626"/>
      <c r="L302" s="626"/>
      <c r="M302" s="625" t="s">
        <v>15434</v>
      </c>
      <c r="N302" s="625" t="s">
        <v>2198</v>
      </c>
      <c r="O302" s="626">
        <v>123</v>
      </c>
      <c r="P302" s="626">
        <v>98</v>
      </c>
      <c r="Q302" s="297">
        <v>8650</v>
      </c>
      <c r="R302" s="626"/>
      <c r="S302" s="626">
        <v>100</v>
      </c>
      <c r="T302" s="626"/>
      <c r="U302" s="626"/>
      <c r="V302" s="625">
        <v>2019</v>
      </c>
      <c r="W302" s="297"/>
      <c r="X302" s="297"/>
      <c r="Y302" s="297"/>
      <c r="Z302" s="297"/>
      <c r="AA302" s="297"/>
      <c r="AB302" s="297"/>
      <c r="AC302" s="297">
        <v>100</v>
      </c>
      <c r="AD302" s="625"/>
      <c r="AE302" s="625"/>
      <c r="AF302" s="627"/>
      <c r="AG302" s="627"/>
      <c r="AH302" s="627"/>
      <c r="AI302" s="627"/>
      <c r="AJ302" s="627"/>
      <c r="AK302" s="627"/>
      <c r="AL302" s="627"/>
      <c r="AM302" s="627"/>
      <c r="AN302" s="627"/>
      <c r="AO302" s="627"/>
      <c r="AP302" s="627"/>
      <c r="AQ302" s="627"/>
      <c r="AR302" s="627"/>
      <c r="AS302" s="627"/>
      <c r="AT302" s="627"/>
      <c r="AU302" s="627"/>
      <c r="AV302" s="627"/>
      <c r="AW302" s="627"/>
      <c r="AX302" s="627"/>
      <c r="AY302" s="627"/>
      <c r="AZ302" s="627"/>
      <c r="BA302" s="627"/>
    </row>
    <row r="303" spans="1:53" s="1091" customFormat="1" ht="24" hidden="1" customHeight="1" x14ac:dyDescent="0.2">
      <c r="A303" s="675"/>
      <c r="B303" s="998" t="s">
        <v>58</v>
      </c>
      <c r="C303" s="666" t="s">
        <v>55</v>
      </c>
      <c r="D303" s="666"/>
      <c r="E303" s="676">
        <f>COUNTA(E304:E334)</f>
        <v>31</v>
      </c>
      <c r="F303" s="666"/>
      <c r="G303" s="666"/>
      <c r="H303" s="666"/>
      <c r="I303" s="666"/>
      <c r="J303" s="665">
        <f>SUM(J304:J334)</f>
        <v>775018</v>
      </c>
      <c r="K303" s="665">
        <f>SUM(K304:K334)</f>
        <v>8183</v>
      </c>
      <c r="L303" s="665">
        <f>SUM(L304:L334)</f>
        <v>75281</v>
      </c>
      <c r="M303" s="650"/>
      <c r="N303" s="813"/>
      <c r="O303" s="814"/>
      <c r="P303" s="814"/>
      <c r="Q303" s="932"/>
      <c r="R303" s="665"/>
      <c r="S303" s="665"/>
      <c r="T303" s="665"/>
      <c r="U303" s="665"/>
      <c r="V303" s="650"/>
      <c r="W303" s="915"/>
      <c r="X303" s="915"/>
      <c r="Y303" s="915"/>
      <c r="Z303" s="915"/>
      <c r="AA303" s="915"/>
      <c r="AB303" s="915"/>
      <c r="AC303" s="915"/>
      <c r="AD303" s="650"/>
      <c r="AE303" s="650"/>
      <c r="AF303" s="666"/>
      <c r="AG303" s="666"/>
      <c r="AH303" s="666"/>
      <c r="AI303" s="666"/>
      <c r="AJ303" s="666"/>
      <c r="AK303" s="813"/>
      <c r="AL303" s="813"/>
      <c r="AM303" s="666"/>
      <c r="AN303" s="666"/>
      <c r="AO303" s="666"/>
      <c r="AP303" s="666"/>
      <c r="AQ303" s="666"/>
      <c r="AR303" s="666"/>
      <c r="AS303" s="666"/>
      <c r="AT303" s="666"/>
      <c r="AU303" s="666"/>
      <c r="AV303" s="666"/>
      <c r="AW303" s="666"/>
      <c r="AX303" s="666"/>
      <c r="AY303" s="666"/>
      <c r="AZ303" s="666"/>
      <c r="BA303" s="813"/>
    </row>
    <row r="304" spans="1:53" s="333" customFormat="1" ht="24" hidden="1" customHeight="1" x14ac:dyDescent="0.2">
      <c r="A304" s="630"/>
      <c r="B304" s="158"/>
      <c r="C304" s="625" t="s">
        <v>6788</v>
      </c>
      <c r="D304" s="625"/>
      <c r="E304" s="625" t="s">
        <v>11647</v>
      </c>
      <c r="F304" s="625" t="s">
        <v>6788</v>
      </c>
      <c r="G304" s="625"/>
      <c r="H304" s="625"/>
      <c r="I304" s="625" t="s">
        <v>6792</v>
      </c>
      <c r="J304" s="626">
        <v>235752</v>
      </c>
      <c r="K304" s="626">
        <v>7279</v>
      </c>
      <c r="L304" s="626">
        <v>20196</v>
      </c>
      <c r="M304" s="625" t="s">
        <v>784</v>
      </c>
      <c r="N304" s="613" t="s">
        <v>330</v>
      </c>
      <c r="O304" s="614">
        <v>122</v>
      </c>
      <c r="P304" s="614">
        <v>99</v>
      </c>
      <c r="Q304" s="443">
        <v>23580</v>
      </c>
      <c r="R304" s="626">
        <v>15000</v>
      </c>
      <c r="S304" s="626">
        <v>15000</v>
      </c>
      <c r="T304" s="626"/>
      <c r="U304" s="626"/>
      <c r="V304" s="625">
        <v>2012</v>
      </c>
      <c r="W304" s="297"/>
      <c r="X304" s="297"/>
      <c r="Y304" s="297"/>
      <c r="Z304" s="297"/>
      <c r="AA304" s="297"/>
      <c r="AB304" s="297"/>
      <c r="AC304" s="686">
        <v>31700</v>
      </c>
      <c r="AD304" s="625"/>
      <c r="AE304" s="625"/>
      <c r="AF304" s="627"/>
      <c r="AG304" s="627"/>
      <c r="AH304" s="627"/>
      <c r="AI304" s="627"/>
      <c r="AJ304" s="627"/>
      <c r="AK304" s="613"/>
      <c r="AL304" s="613"/>
      <c r="AM304" s="627"/>
      <c r="AN304" s="627"/>
      <c r="AO304" s="627"/>
      <c r="AP304" s="627"/>
      <c r="AQ304" s="627"/>
      <c r="AR304" s="627"/>
      <c r="AS304" s="627"/>
      <c r="AT304" s="627"/>
      <c r="AU304" s="627"/>
      <c r="AV304" s="627"/>
      <c r="AW304" s="627"/>
      <c r="AX304" s="627"/>
      <c r="AY304" s="627"/>
      <c r="AZ304" s="627"/>
      <c r="BA304" s="613"/>
    </row>
    <row r="305" spans="1:53" s="333" customFormat="1" ht="24" hidden="1" customHeight="1" x14ac:dyDescent="0.2">
      <c r="A305" s="630"/>
      <c r="B305" s="158"/>
      <c r="C305" s="625" t="s">
        <v>6788</v>
      </c>
      <c r="D305" s="625"/>
      <c r="E305" s="625" t="s">
        <v>11648</v>
      </c>
      <c r="F305" s="625" t="s">
        <v>6788</v>
      </c>
      <c r="G305" s="625"/>
      <c r="H305" s="625"/>
      <c r="I305" s="625" t="s">
        <v>16391</v>
      </c>
      <c r="J305" s="626">
        <v>19600</v>
      </c>
      <c r="K305" s="626" t="s">
        <v>417</v>
      </c>
      <c r="L305" s="626" t="s">
        <v>417</v>
      </c>
      <c r="M305" s="625" t="s">
        <v>6943</v>
      </c>
      <c r="N305" s="613" t="s">
        <v>6943</v>
      </c>
      <c r="O305" s="614">
        <v>120</v>
      </c>
      <c r="P305" s="614">
        <v>92</v>
      </c>
      <c r="Q305" s="443">
        <v>11040</v>
      </c>
      <c r="R305" s="626">
        <v>100</v>
      </c>
      <c r="S305" s="626">
        <v>100</v>
      </c>
      <c r="T305" s="626"/>
      <c r="U305" s="626"/>
      <c r="V305" s="625">
        <v>2012</v>
      </c>
      <c r="W305" s="297"/>
      <c r="X305" s="297"/>
      <c r="Y305" s="297"/>
      <c r="Z305" s="297"/>
      <c r="AA305" s="297"/>
      <c r="AB305" s="297"/>
      <c r="AC305" s="686">
        <v>200</v>
      </c>
      <c r="AD305" s="625"/>
      <c r="AE305" s="625"/>
      <c r="AF305" s="627"/>
      <c r="AG305" s="627"/>
      <c r="AH305" s="627"/>
      <c r="AI305" s="627"/>
      <c r="AJ305" s="627"/>
      <c r="AK305" s="613"/>
      <c r="AL305" s="613"/>
      <c r="AM305" s="627"/>
      <c r="AN305" s="627"/>
      <c r="AO305" s="627"/>
      <c r="AP305" s="627"/>
      <c r="AQ305" s="627"/>
      <c r="AR305" s="627"/>
      <c r="AS305" s="627"/>
      <c r="AT305" s="627"/>
      <c r="AU305" s="627"/>
      <c r="AV305" s="627"/>
      <c r="AW305" s="627"/>
      <c r="AX305" s="627"/>
      <c r="AY305" s="627"/>
      <c r="AZ305" s="627"/>
      <c r="BA305" s="613"/>
    </row>
    <row r="306" spans="1:53" s="333" customFormat="1" ht="24" hidden="1" customHeight="1" x14ac:dyDescent="0.2">
      <c r="A306" s="630"/>
      <c r="B306" s="158"/>
      <c r="C306" s="625" t="s">
        <v>6788</v>
      </c>
      <c r="D306" s="625"/>
      <c r="E306" s="625" t="s">
        <v>11649</v>
      </c>
      <c r="F306" s="625" t="s">
        <v>6788</v>
      </c>
      <c r="G306" s="625"/>
      <c r="H306" s="625"/>
      <c r="I306" s="625" t="s">
        <v>6788</v>
      </c>
      <c r="J306" s="626">
        <v>20800</v>
      </c>
      <c r="K306" s="626" t="s">
        <v>417</v>
      </c>
      <c r="L306" s="626" t="s">
        <v>417</v>
      </c>
      <c r="M306" s="625" t="s">
        <v>310</v>
      </c>
      <c r="N306" s="613" t="s">
        <v>310</v>
      </c>
      <c r="O306" s="614">
        <v>122</v>
      </c>
      <c r="P306" s="614">
        <v>99</v>
      </c>
      <c r="Q306" s="443">
        <v>12603</v>
      </c>
      <c r="R306" s="626">
        <v>100</v>
      </c>
      <c r="S306" s="626">
        <v>100</v>
      </c>
      <c r="T306" s="626"/>
      <c r="U306" s="626"/>
      <c r="V306" s="625">
        <v>2012</v>
      </c>
      <c r="W306" s="297"/>
      <c r="X306" s="297"/>
      <c r="Y306" s="297"/>
      <c r="Z306" s="297"/>
      <c r="AA306" s="297"/>
      <c r="AB306" s="297"/>
      <c r="AC306" s="686">
        <v>200</v>
      </c>
      <c r="AD306" s="625"/>
      <c r="AE306" s="625"/>
      <c r="AF306" s="627"/>
      <c r="AG306" s="627"/>
      <c r="AH306" s="627"/>
      <c r="AI306" s="627"/>
      <c r="AJ306" s="627"/>
      <c r="AK306" s="613"/>
      <c r="AL306" s="613"/>
      <c r="AM306" s="627"/>
      <c r="AN306" s="627"/>
      <c r="AO306" s="627"/>
      <c r="AP306" s="627"/>
      <c r="AQ306" s="627"/>
      <c r="AR306" s="627"/>
      <c r="AS306" s="627"/>
      <c r="AT306" s="627"/>
      <c r="AU306" s="627"/>
      <c r="AV306" s="627"/>
      <c r="AW306" s="627"/>
      <c r="AX306" s="627"/>
      <c r="AY306" s="627"/>
      <c r="AZ306" s="627"/>
      <c r="BA306" s="613"/>
    </row>
    <row r="307" spans="1:53" s="333" customFormat="1" ht="24" hidden="1" customHeight="1" x14ac:dyDescent="0.2">
      <c r="A307" s="630"/>
      <c r="B307" s="158"/>
      <c r="C307" s="625" t="s">
        <v>6788</v>
      </c>
      <c r="D307" s="625"/>
      <c r="E307" s="625" t="s">
        <v>13818</v>
      </c>
      <c r="F307" s="625" t="s">
        <v>6788</v>
      </c>
      <c r="G307" s="625"/>
      <c r="H307" s="625"/>
      <c r="I307" s="625" t="s">
        <v>6792</v>
      </c>
      <c r="J307" s="626">
        <v>9763</v>
      </c>
      <c r="K307" s="626" t="s">
        <v>417</v>
      </c>
      <c r="L307" s="626">
        <v>9763</v>
      </c>
      <c r="M307" s="625" t="s">
        <v>310</v>
      </c>
      <c r="N307" s="613" t="s">
        <v>310</v>
      </c>
      <c r="O307" s="614">
        <v>75</v>
      </c>
      <c r="P307" s="614">
        <v>30</v>
      </c>
      <c r="Q307" s="443">
        <v>5394</v>
      </c>
      <c r="R307" s="626">
        <v>164</v>
      </c>
      <c r="S307" s="626">
        <v>164</v>
      </c>
      <c r="T307" s="626"/>
      <c r="U307" s="626"/>
      <c r="V307" s="625">
        <v>2020</v>
      </c>
      <c r="W307" s="297"/>
      <c r="X307" s="297"/>
      <c r="Y307" s="297"/>
      <c r="Z307" s="297"/>
      <c r="AA307" s="297"/>
      <c r="AB307" s="297"/>
      <c r="AC307" s="686">
        <v>1800</v>
      </c>
      <c r="AD307" s="625"/>
      <c r="AE307" s="625"/>
      <c r="AF307" s="627"/>
      <c r="AG307" s="627"/>
      <c r="AH307" s="627"/>
      <c r="AI307" s="627"/>
      <c r="AJ307" s="627"/>
      <c r="AK307" s="613"/>
      <c r="AL307" s="613"/>
      <c r="AM307" s="627"/>
      <c r="AN307" s="627"/>
      <c r="AO307" s="627"/>
      <c r="AP307" s="627"/>
      <c r="AQ307" s="627"/>
      <c r="AR307" s="627"/>
      <c r="AS307" s="627"/>
      <c r="AT307" s="627"/>
      <c r="AU307" s="627"/>
      <c r="AV307" s="627"/>
      <c r="AW307" s="627"/>
      <c r="AX307" s="627"/>
      <c r="AY307" s="627"/>
      <c r="AZ307" s="627"/>
      <c r="BA307" s="613"/>
    </row>
    <row r="308" spans="1:53" s="333" customFormat="1" ht="24" hidden="1" customHeight="1" x14ac:dyDescent="0.2">
      <c r="A308" s="630"/>
      <c r="B308" s="158"/>
      <c r="C308" s="625" t="s">
        <v>6794</v>
      </c>
      <c r="D308" s="625"/>
      <c r="E308" s="625" t="s">
        <v>17659</v>
      </c>
      <c r="F308" s="625" t="s">
        <v>6794</v>
      </c>
      <c r="G308" s="625"/>
      <c r="H308" s="625"/>
      <c r="I308" s="625" t="s">
        <v>10770</v>
      </c>
      <c r="J308" s="626">
        <v>3056</v>
      </c>
      <c r="K308" s="626">
        <v>169</v>
      </c>
      <c r="L308" s="626">
        <v>3056</v>
      </c>
      <c r="M308" s="625" t="s">
        <v>310</v>
      </c>
      <c r="N308" s="613" t="s">
        <v>310</v>
      </c>
      <c r="O308" s="614">
        <v>120</v>
      </c>
      <c r="P308" s="614">
        <v>99</v>
      </c>
      <c r="Q308" s="443">
        <v>11248</v>
      </c>
      <c r="R308" s="626">
        <v>100</v>
      </c>
      <c r="S308" s="626">
        <v>100</v>
      </c>
      <c r="T308" s="626"/>
      <c r="U308" s="626"/>
      <c r="V308" s="625">
        <v>2007</v>
      </c>
      <c r="W308" s="297"/>
      <c r="X308" s="297"/>
      <c r="Y308" s="297"/>
      <c r="Z308" s="297"/>
      <c r="AA308" s="297"/>
      <c r="AB308" s="297"/>
      <c r="AC308" s="686">
        <v>4161</v>
      </c>
      <c r="AD308" s="625"/>
      <c r="AE308" s="625"/>
      <c r="AF308" s="627"/>
      <c r="AG308" s="627"/>
      <c r="AH308" s="627"/>
      <c r="AI308" s="627"/>
      <c r="AJ308" s="627"/>
      <c r="AK308" s="613"/>
      <c r="AL308" s="613"/>
      <c r="AM308" s="627"/>
      <c r="AN308" s="627"/>
      <c r="AO308" s="627"/>
      <c r="AP308" s="627"/>
      <c r="AQ308" s="627"/>
      <c r="AR308" s="627"/>
      <c r="AS308" s="627"/>
      <c r="AT308" s="627"/>
      <c r="AU308" s="627"/>
      <c r="AV308" s="627"/>
      <c r="AW308" s="627"/>
      <c r="AX308" s="627"/>
      <c r="AY308" s="627"/>
      <c r="AZ308" s="627"/>
      <c r="BA308" s="613"/>
    </row>
    <row r="309" spans="1:53" s="333" customFormat="1" ht="24" hidden="1" customHeight="1" x14ac:dyDescent="0.2">
      <c r="A309" s="630"/>
      <c r="B309" s="158"/>
      <c r="C309" s="625" t="s">
        <v>6794</v>
      </c>
      <c r="D309" s="625"/>
      <c r="E309" s="625" t="s">
        <v>11650</v>
      </c>
      <c r="F309" s="625" t="s">
        <v>6794</v>
      </c>
      <c r="G309" s="625"/>
      <c r="H309" s="625"/>
      <c r="I309" s="625" t="s">
        <v>10770</v>
      </c>
      <c r="J309" s="626">
        <v>3056</v>
      </c>
      <c r="K309" s="626">
        <v>169</v>
      </c>
      <c r="L309" s="626">
        <v>3056</v>
      </c>
      <c r="M309" s="625" t="s">
        <v>310</v>
      </c>
      <c r="N309" s="613" t="s">
        <v>310</v>
      </c>
      <c r="O309" s="614">
        <v>120</v>
      </c>
      <c r="P309" s="614">
        <v>99</v>
      </c>
      <c r="Q309" s="614">
        <v>10671</v>
      </c>
      <c r="R309" s="626">
        <v>100</v>
      </c>
      <c r="S309" s="626">
        <v>100</v>
      </c>
      <c r="T309" s="626"/>
      <c r="U309" s="626"/>
      <c r="V309" s="625">
        <v>2018</v>
      </c>
      <c r="W309" s="626"/>
      <c r="X309" s="626"/>
      <c r="Y309" s="626"/>
      <c r="Z309" s="626"/>
      <c r="AA309" s="626"/>
      <c r="AB309" s="626"/>
      <c r="AC309" s="686">
        <v>1800</v>
      </c>
      <c r="AD309" s="625"/>
      <c r="AE309" s="625"/>
      <c r="AF309" s="627"/>
      <c r="AG309" s="627"/>
      <c r="AH309" s="627"/>
      <c r="AI309" s="627"/>
      <c r="AJ309" s="627"/>
      <c r="AK309" s="613"/>
      <c r="AL309" s="613"/>
      <c r="AM309" s="627"/>
      <c r="AN309" s="627"/>
      <c r="AO309" s="627"/>
      <c r="AP309" s="627"/>
      <c r="AQ309" s="627"/>
      <c r="AR309" s="627"/>
      <c r="AS309" s="627"/>
      <c r="AT309" s="627"/>
      <c r="AU309" s="627"/>
      <c r="AV309" s="627"/>
      <c r="AW309" s="627"/>
      <c r="AX309" s="627"/>
      <c r="AY309" s="627"/>
      <c r="AZ309" s="627"/>
      <c r="BA309" s="613"/>
    </row>
    <row r="310" spans="1:53" s="333" customFormat="1" ht="24" hidden="1" customHeight="1" x14ac:dyDescent="0.2">
      <c r="A310" s="630"/>
      <c r="B310" s="158"/>
      <c r="C310" s="625" t="s">
        <v>2080</v>
      </c>
      <c r="D310" s="625"/>
      <c r="E310" s="625" t="s">
        <v>11651</v>
      </c>
      <c r="F310" s="625" t="s">
        <v>2080</v>
      </c>
      <c r="G310" s="625"/>
      <c r="H310" s="625"/>
      <c r="I310" s="625" t="s">
        <v>16392</v>
      </c>
      <c r="J310" s="626">
        <v>12000</v>
      </c>
      <c r="K310" s="626" t="s">
        <v>417</v>
      </c>
      <c r="L310" s="626" t="s">
        <v>417</v>
      </c>
      <c r="M310" s="625" t="s">
        <v>310</v>
      </c>
      <c r="N310" s="613" t="s">
        <v>310</v>
      </c>
      <c r="O310" s="614">
        <v>75</v>
      </c>
      <c r="P310" s="614">
        <v>60</v>
      </c>
      <c r="Q310" s="614">
        <v>5600</v>
      </c>
      <c r="R310" s="626"/>
      <c r="S310" s="626"/>
      <c r="T310" s="626"/>
      <c r="U310" s="626"/>
      <c r="V310" s="625">
        <v>2011</v>
      </c>
      <c r="W310" s="626"/>
      <c r="X310" s="626"/>
      <c r="Y310" s="626"/>
      <c r="Z310" s="626"/>
      <c r="AA310" s="626"/>
      <c r="AB310" s="626"/>
      <c r="AC310" s="686">
        <v>160</v>
      </c>
      <c r="AD310" s="625"/>
      <c r="AE310" s="625"/>
      <c r="AF310" s="627"/>
      <c r="AG310" s="627"/>
      <c r="AH310" s="627"/>
      <c r="AI310" s="627"/>
      <c r="AJ310" s="627"/>
      <c r="AK310" s="613"/>
      <c r="AL310" s="613"/>
      <c r="AM310" s="627"/>
      <c r="AN310" s="627"/>
      <c r="AO310" s="627"/>
      <c r="AP310" s="627"/>
      <c r="AQ310" s="627"/>
      <c r="AR310" s="627"/>
      <c r="AS310" s="627"/>
      <c r="AT310" s="627"/>
      <c r="AU310" s="627"/>
      <c r="AV310" s="627"/>
      <c r="AW310" s="627"/>
      <c r="AX310" s="627"/>
      <c r="AY310" s="627"/>
      <c r="AZ310" s="627"/>
      <c r="BA310" s="613"/>
    </row>
    <row r="311" spans="1:53" s="333" customFormat="1" ht="24" hidden="1" customHeight="1" x14ac:dyDescent="0.2">
      <c r="A311" s="630" t="s">
        <v>156</v>
      </c>
      <c r="B311" s="158"/>
      <c r="C311" s="625" t="s">
        <v>2080</v>
      </c>
      <c r="D311" s="625"/>
      <c r="E311" s="625" t="s">
        <v>11652</v>
      </c>
      <c r="F311" s="625" t="s">
        <v>2080</v>
      </c>
      <c r="G311" s="625"/>
      <c r="H311" s="625"/>
      <c r="I311" s="625" t="s">
        <v>16392</v>
      </c>
      <c r="J311" s="626">
        <v>6600</v>
      </c>
      <c r="K311" s="626" t="s">
        <v>417</v>
      </c>
      <c r="L311" s="626" t="s">
        <v>417</v>
      </c>
      <c r="M311" s="625" t="s">
        <v>2195</v>
      </c>
      <c r="N311" s="613" t="s">
        <v>2195</v>
      </c>
      <c r="O311" s="614">
        <v>110</v>
      </c>
      <c r="P311" s="614">
        <v>78</v>
      </c>
      <c r="Q311" s="614">
        <v>11000</v>
      </c>
      <c r="R311" s="626"/>
      <c r="S311" s="626"/>
      <c r="T311" s="626"/>
      <c r="U311" s="626"/>
      <c r="V311" s="625">
        <v>2011</v>
      </c>
      <c r="W311" s="626"/>
      <c r="X311" s="626"/>
      <c r="Y311" s="626"/>
      <c r="Z311" s="626"/>
      <c r="AA311" s="626"/>
      <c r="AB311" s="626"/>
      <c r="AC311" s="686">
        <v>300</v>
      </c>
      <c r="AD311" s="625"/>
      <c r="AE311" s="625"/>
      <c r="AF311" s="627"/>
      <c r="AG311" s="627"/>
      <c r="AH311" s="627"/>
      <c r="AI311" s="627"/>
      <c r="AJ311" s="627"/>
      <c r="AK311" s="613"/>
      <c r="AL311" s="613"/>
      <c r="AM311" s="627"/>
      <c r="AN311" s="627"/>
      <c r="AO311" s="627"/>
      <c r="AP311" s="627"/>
      <c r="AQ311" s="627"/>
      <c r="AR311" s="627"/>
      <c r="AS311" s="627"/>
      <c r="AT311" s="627"/>
      <c r="AU311" s="627"/>
      <c r="AV311" s="627"/>
      <c r="AW311" s="627"/>
      <c r="AX311" s="627"/>
      <c r="AY311" s="627"/>
      <c r="AZ311" s="627"/>
      <c r="BA311" s="613" t="s">
        <v>16393</v>
      </c>
    </row>
    <row r="312" spans="1:53" s="333" customFormat="1" ht="24" hidden="1" customHeight="1" x14ac:dyDescent="0.2">
      <c r="A312" s="630"/>
      <c r="B312" s="158"/>
      <c r="C312" s="625" t="s">
        <v>2080</v>
      </c>
      <c r="D312" s="625"/>
      <c r="E312" s="625" t="s">
        <v>11653</v>
      </c>
      <c r="F312" s="625" t="s">
        <v>2080</v>
      </c>
      <c r="G312" s="625"/>
      <c r="H312" s="625"/>
      <c r="I312" s="625" t="s">
        <v>16392</v>
      </c>
      <c r="J312" s="626">
        <v>12000</v>
      </c>
      <c r="K312" s="626" t="s">
        <v>417</v>
      </c>
      <c r="L312" s="626" t="s">
        <v>417</v>
      </c>
      <c r="M312" s="625" t="s">
        <v>310</v>
      </c>
      <c r="N312" s="613" t="s">
        <v>310</v>
      </c>
      <c r="O312" s="614">
        <v>110</v>
      </c>
      <c r="P312" s="614">
        <v>78</v>
      </c>
      <c r="Q312" s="614">
        <v>11000</v>
      </c>
      <c r="R312" s="626"/>
      <c r="S312" s="626"/>
      <c r="T312" s="626"/>
      <c r="U312" s="626"/>
      <c r="V312" s="625">
        <v>2011</v>
      </c>
      <c r="W312" s="626"/>
      <c r="X312" s="626"/>
      <c r="Y312" s="626"/>
      <c r="Z312" s="626"/>
      <c r="AA312" s="626"/>
      <c r="AB312" s="626"/>
      <c r="AC312" s="686">
        <v>300</v>
      </c>
      <c r="AD312" s="625"/>
      <c r="AE312" s="625"/>
      <c r="AF312" s="627"/>
      <c r="AG312" s="627"/>
      <c r="AH312" s="627"/>
      <c r="AI312" s="627"/>
      <c r="AJ312" s="627"/>
      <c r="AK312" s="613"/>
      <c r="AL312" s="613"/>
      <c r="AM312" s="627"/>
      <c r="AN312" s="627"/>
      <c r="AO312" s="627"/>
      <c r="AP312" s="627"/>
      <c r="AQ312" s="627"/>
      <c r="AR312" s="627"/>
      <c r="AS312" s="627"/>
      <c r="AT312" s="627"/>
      <c r="AU312" s="627"/>
      <c r="AV312" s="627"/>
      <c r="AW312" s="627"/>
      <c r="AX312" s="627"/>
      <c r="AY312" s="627"/>
      <c r="AZ312" s="627"/>
      <c r="BA312" s="613"/>
    </row>
    <row r="313" spans="1:53" s="333" customFormat="1" ht="24" hidden="1" customHeight="1" x14ac:dyDescent="0.2">
      <c r="A313" s="630"/>
      <c r="B313" s="158"/>
      <c r="C313" s="625" t="s">
        <v>2085</v>
      </c>
      <c r="D313" s="625"/>
      <c r="E313" s="625" t="s">
        <v>11654</v>
      </c>
      <c r="F313" s="625" t="s">
        <v>2085</v>
      </c>
      <c r="G313" s="625"/>
      <c r="H313" s="625"/>
      <c r="I313" s="625" t="s">
        <v>2085</v>
      </c>
      <c r="J313" s="626">
        <v>25472</v>
      </c>
      <c r="K313" s="626" t="s">
        <v>417</v>
      </c>
      <c r="L313" s="626" t="s">
        <v>417</v>
      </c>
      <c r="M313" s="625" t="s">
        <v>330</v>
      </c>
      <c r="N313" s="613" t="s">
        <v>154</v>
      </c>
      <c r="O313" s="614">
        <v>116</v>
      </c>
      <c r="P313" s="614">
        <v>90</v>
      </c>
      <c r="Q313" s="614">
        <v>25472</v>
      </c>
      <c r="R313" s="626"/>
      <c r="S313" s="626"/>
      <c r="T313" s="626"/>
      <c r="U313" s="626"/>
      <c r="V313" s="625">
        <v>2015</v>
      </c>
      <c r="W313" s="626"/>
      <c r="X313" s="626"/>
      <c r="Y313" s="626"/>
      <c r="Z313" s="626"/>
      <c r="AA313" s="626"/>
      <c r="AB313" s="626"/>
      <c r="AC313" s="686" t="s">
        <v>417</v>
      </c>
      <c r="AD313" s="625"/>
      <c r="AE313" s="625"/>
      <c r="AF313" s="627"/>
      <c r="AG313" s="627"/>
      <c r="AH313" s="627"/>
      <c r="AI313" s="627"/>
      <c r="AJ313" s="627"/>
      <c r="AK313" s="613"/>
      <c r="AL313" s="613"/>
      <c r="AM313" s="627"/>
      <c r="AN313" s="627"/>
      <c r="AO313" s="627"/>
      <c r="AP313" s="627"/>
      <c r="AQ313" s="627"/>
      <c r="AR313" s="627"/>
      <c r="AS313" s="627"/>
      <c r="AT313" s="627"/>
      <c r="AU313" s="627"/>
      <c r="AV313" s="627"/>
      <c r="AW313" s="627"/>
      <c r="AX313" s="627"/>
      <c r="AY313" s="627"/>
      <c r="AZ313" s="627"/>
      <c r="BA313" s="613" t="s">
        <v>2145</v>
      </c>
    </row>
    <row r="314" spans="1:53" s="333" customFormat="1" ht="24" hidden="1" customHeight="1" x14ac:dyDescent="0.2">
      <c r="A314" s="630"/>
      <c r="B314" s="158"/>
      <c r="C314" s="625" t="s">
        <v>2085</v>
      </c>
      <c r="D314" s="625"/>
      <c r="E314" s="625" t="s">
        <v>11655</v>
      </c>
      <c r="F314" s="625" t="s">
        <v>2085</v>
      </c>
      <c r="G314" s="625"/>
      <c r="H314" s="625"/>
      <c r="I314" s="625" t="s">
        <v>2085</v>
      </c>
      <c r="J314" s="626">
        <v>43030</v>
      </c>
      <c r="K314" s="626" t="s">
        <v>417</v>
      </c>
      <c r="L314" s="626" t="s">
        <v>417</v>
      </c>
      <c r="M314" s="625" t="s">
        <v>330</v>
      </c>
      <c r="N314" s="613" t="s">
        <v>154</v>
      </c>
      <c r="O314" s="614">
        <v>110</v>
      </c>
      <c r="P314" s="614">
        <v>93</v>
      </c>
      <c r="Q314" s="614">
        <v>43030</v>
      </c>
      <c r="R314" s="626"/>
      <c r="S314" s="626"/>
      <c r="T314" s="626"/>
      <c r="U314" s="626"/>
      <c r="V314" s="625" t="s">
        <v>417</v>
      </c>
      <c r="W314" s="626"/>
      <c r="X314" s="626"/>
      <c r="Y314" s="626"/>
      <c r="Z314" s="626"/>
      <c r="AA314" s="626"/>
      <c r="AB314" s="626"/>
      <c r="AC314" s="686" t="s">
        <v>417</v>
      </c>
      <c r="AD314" s="625"/>
      <c r="AE314" s="625"/>
      <c r="AF314" s="627"/>
      <c r="AG314" s="627"/>
      <c r="AH314" s="627"/>
      <c r="AI314" s="627"/>
      <c r="AJ314" s="627"/>
      <c r="AK314" s="613"/>
      <c r="AL314" s="613"/>
      <c r="AM314" s="627"/>
      <c r="AN314" s="627"/>
      <c r="AO314" s="627"/>
      <c r="AP314" s="627"/>
      <c r="AQ314" s="627"/>
      <c r="AR314" s="627"/>
      <c r="AS314" s="627"/>
      <c r="AT314" s="627"/>
      <c r="AU314" s="627"/>
      <c r="AV314" s="627"/>
      <c r="AW314" s="627"/>
      <c r="AX314" s="627"/>
      <c r="AY314" s="627"/>
      <c r="AZ314" s="627"/>
      <c r="BA314" s="613" t="s">
        <v>2404</v>
      </c>
    </row>
    <row r="315" spans="1:53" s="333" customFormat="1" ht="24" hidden="1" customHeight="1" x14ac:dyDescent="0.2">
      <c r="A315" s="630" t="s">
        <v>156</v>
      </c>
      <c r="B315" s="158"/>
      <c r="C315" s="625" t="s">
        <v>2085</v>
      </c>
      <c r="D315" s="625"/>
      <c r="E315" s="625" t="s">
        <v>11656</v>
      </c>
      <c r="F315" s="625" t="s">
        <v>2085</v>
      </c>
      <c r="G315" s="625"/>
      <c r="H315" s="625"/>
      <c r="I315" s="625" t="s">
        <v>2085</v>
      </c>
      <c r="J315" s="626">
        <v>11700</v>
      </c>
      <c r="K315" s="626" t="s">
        <v>417</v>
      </c>
      <c r="L315" s="626" t="s">
        <v>417</v>
      </c>
      <c r="M315" s="625" t="s">
        <v>330</v>
      </c>
      <c r="N315" s="613" t="s">
        <v>154</v>
      </c>
      <c r="O315" s="614">
        <v>120</v>
      </c>
      <c r="P315" s="614">
        <v>95</v>
      </c>
      <c r="Q315" s="614">
        <v>11700</v>
      </c>
      <c r="R315" s="626"/>
      <c r="S315" s="626"/>
      <c r="T315" s="626"/>
      <c r="U315" s="626"/>
      <c r="V315" s="625">
        <v>2018</v>
      </c>
      <c r="W315" s="626"/>
      <c r="X315" s="626"/>
      <c r="Y315" s="626"/>
      <c r="Z315" s="626"/>
      <c r="AA315" s="626"/>
      <c r="AB315" s="626"/>
      <c r="AC315" s="686" t="s">
        <v>417</v>
      </c>
      <c r="AD315" s="625"/>
      <c r="AE315" s="625"/>
      <c r="AF315" s="627"/>
      <c r="AG315" s="627"/>
      <c r="AH315" s="627"/>
      <c r="AI315" s="627"/>
      <c r="AJ315" s="627"/>
      <c r="AK315" s="613"/>
      <c r="AL315" s="613"/>
      <c r="AM315" s="627"/>
      <c r="AN315" s="627"/>
      <c r="AO315" s="627"/>
      <c r="AP315" s="627"/>
      <c r="AQ315" s="627"/>
      <c r="AR315" s="627"/>
      <c r="AS315" s="627"/>
      <c r="AT315" s="627"/>
      <c r="AU315" s="627"/>
      <c r="AV315" s="627"/>
      <c r="AW315" s="627"/>
      <c r="AX315" s="627"/>
      <c r="AY315" s="627"/>
      <c r="AZ315" s="627"/>
      <c r="BA315" s="613" t="s">
        <v>1585</v>
      </c>
    </row>
    <row r="316" spans="1:53" s="333" customFormat="1" ht="24" hidden="1" customHeight="1" x14ac:dyDescent="0.2">
      <c r="A316" s="630"/>
      <c r="B316" s="158"/>
      <c r="C316" s="625" t="s">
        <v>2085</v>
      </c>
      <c r="D316" s="625"/>
      <c r="E316" s="625" t="s">
        <v>13819</v>
      </c>
      <c r="F316" s="625" t="s">
        <v>2085</v>
      </c>
      <c r="G316" s="625"/>
      <c r="H316" s="625"/>
      <c r="I316" s="625" t="s">
        <v>2085</v>
      </c>
      <c r="J316" s="626">
        <v>38722</v>
      </c>
      <c r="K316" s="626" t="s">
        <v>417</v>
      </c>
      <c r="L316" s="626" t="s">
        <v>417</v>
      </c>
      <c r="M316" s="625" t="s">
        <v>330</v>
      </c>
      <c r="N316" s="613" t="s">
        <v>154</v>
      </c>
      <c r="O316" s="614">
        <v>76</v>
      </c>
      <c r="P316" s="614">
        <v>70</v>
      </c>
      <c r="Q316" s="614">
        <v>10155</v>
      </c>
      <c r="R316" s="626"/>
      <c r="S316" s="626"/>
      <c r="T316" s="626"/>
      <c r="U316" s="626"/>
      <c r="V316" s="625">
        <v>2017</v>
      </c>
      <c r="W316" s="626"/>
      <c r="X316" s="626"/>
      <c r="Y316" s="626"/>
      <c r="Z316" s="626"/>
      <c r="AA316" s="626"/>
      <c r="AB316" s="626"/>
      <c r="AC316" s="686" t="s">
        <v>417</v>
      </c>
      <c r="AD316" s="625"/>
      <c r="AE316" s="625"/>
      <c r="AF316" s="627"/>
      <c r="AG316" s="627"/>
      <c r="AH316" s="627"/>
      <c r="AI316" s="627"/>
      <c r="AJ316" s="627"/>
      <c r="AK316" s="613"/>
      <c r="AL316" s="613"/>
      <c r="AM316" s="627"/>
      <c r="AN316" s="627"/>
      <c r="AO316" s="627"/>
      <c r="AP316" s="627"/>
      <c r="AQ316" s="627"/>
      <c r="AR316" s="627"/>
      <c r="AS316" s="627"/>
      <c r="AT316" s="627"/>
      <c r="AU316" s="627"/>
      <c r="AV316" s="627"/>
      <c r="AW316" s="627"/>
      <c r="AX316" s="627"/>
      <c r="AY316" s="627"/>
      <c r="AZ316" s="627"/>
      <c r="BA316" s="613" t="s">
        <v>792</v>
      </c>
    </row>
    <row r="317" spans="1:53" s="333" customFormat="1" ht="24" hidden="1" customHeight="1" x14ac:dyDescent="0.2">
      <c r="A317" s="630"/>
      <c r="B317" s="158"/>
      <c r="C317" s="625" t="s">
        <v>6828</v>
      </c>
      <c r="D317" s="625"/>
      <c r="E317" s="625" t="s">
        <v>11657</v>
      </c>
      <c r="F317" s="625" t="s">
        <v>6828</v>
      </c>
      <c r="G317" s="625"/>
      <c r="H317" s="625"/>
      <c r="I317" s="625" t="s">
        <v>6828</v>
      </c>
      <c r="J317" s="626">
        <v>10800</v>
      </c>
      <c r="K317" s="626" t="s">
        <v>417</v>
      </c>
      <c r="L317" s="626" t="s">
        <v>417</v>
      </c>
      <c r="M317" s="625" t="s">
        <v>330</v>
      </c>
      <c r="N317" s="613" t="s">
        <v>330</v>
      </c>
      <c r="O317" s="614">
        <v>110</v>
      </c>
      <c r="P317" s="614">
        <v>90</v>
      </c>
      <c r="Q317" s="614">
        <v>9824</v>
      </c>
      <c r="R317" s="626"/>
      <c r="S317" s="626"/>
      <c r="T317" s="626"/>
      <c r="U317" s="626"/>
      <c r="V317" s="625">
        <v>2012</v>
      </c>
      <c r="W317" s="626"/>
      <c r="X317" s="626"/>
      <c r="Y317" s="626"/>
      <c r="Z317" s="626"/>
      <c r="AA317" s="626"/>
      <c r="AB317" s="626"/>
      <c r="AC317" s="626">
        <v>60</v>
      </c>
      <c r="AD317" s="625"/>
      <c r="AE317" s="625"/>
      <c r="AF317" s="627"/>
      <c r="AG317" s="627"/>
      <c r="AH317" s="627"/>
      <c r="AI317" s="627"/>
      <c r="AJ317" s="627"/>
      <c r="AK317" s="613"/>
      <c r="AL317" s="613"/>
      <c r="AM317" s="627"/>
      <c r="AN317" s="627"/>
      <c r="AO317" s="627"/>
      <c r="AP317" s="627"/>
      <c r="AQ317" s="627"/>
      <c r="AR317" s="627"/>
      <c r="AS317" s="627"/>
      <c r="AT317" s="627"/>
      <c r="AU317" s="627"/>
      <c r="AV317" s="627"/>
      <c r="AW317" s="627"/>
      <c r="AX317" s="627"/>
      <c r="AY317" s="627"/>
      <c r="AZ317" s="627"/>
      <c r="BA317" s="613"/>
    </row>
    <row r="318" spans="1:53" s="333" customFormat="1" ht="24" hidden="1" customHeight="1" x14ac:dyDescent="0.2">
      <c r="A318" s="630" t="s">
        <v>156</v>
      </c>
      <c r="B318" s="158"/>
      <c r="C318" s="625" t="s">
        <v>6831</v>
      </c>
      <c r="D318" s="625"/>
      <c r="E318" s="625" t="s">
        <v>11658</v>
      </c>
      <c r="F318" s="625" t="s">
        <v>6831</v>
      </c>
      <c r="G318" s="625"/>
      <c r="H318" s="644"/>
      <c r="I318" s="625" t="s">
        <v>11659</v>
      </c>
      <c r="J318" s="626">
        <v>16661</v>
      </c>
      <c r="K318" s="626" t="s">
        <v>417</v>
      </c>
      <c r="L318" s="626" t="s">
        <v>417</v>
      </c>
      <c r="M318" s="625" t="s">
        <v>330</v>
      </c>
      <c r="N318" s="625" t="s">
        <v>330</v>
      </c>
      <c r="O318" s="626">
        <v>115</v>
      </c>
      <c r="P318" s="626">
        <v>95</v>
      </c>
      <c r="Q318" s="626">
        <v>16661</v>
      </c>
      <c r="R318" s="626"/>
      <c r="S318" s="626"/>
      <c r="T318" s="626"/>
      <c r="U318" s="626"/>
      <c r="V318" s="625">
        <v>2008</v>
      </c>
      <c r="W318" s="626"/>
      <c r="X318" s="626"/>
      <c r="Y318" s="626"/>
      <c r="Z318" s="626"/>
      <c r="AA318" s="626"/>
      <c r="AB318" s="626"/>
      <c r="AC318" s="626">
        <v>300</v>
      </c>
      <c r="AD318" s="625"/>
      <c r="AE318" s="625"/>
      <c r="AF318" s="627"/>
      <c r="AG318" s="627"/>
      <c r="AH318" s="627"/>
      <c r="AI318" s="627"/>
      <c r="AJ318" s="627"/>
      <c r="AK318" s="627"/>
      <c r="AL318" s="627"/>
      <c r="AM318" s="627"/>
      <c r="AN318" s="627"/>
      <c r="AO318" s="627"/>
      <c r="AP318" s="627"/>
      <c r="AQ318" s="627"/>
      <c r="AR318" s="627"/>
      <c r="AS318" s="627"/>
      <c r="AT318" s="627"/>
      <c r="AU318" s="627"/>
      <c r="AV318" s="627"/>
      <c r="AW318" s="627"/>
      <c r="AX318" s="627"/>
      <c r="AY318" s="627"/>
      <c r="AZ318" s="627"/>
      <c r="BA318" s="627"/>
    </row>
    <row r="319" spans="1:53" s="333" customFormat="1" ht="24" hidden="1" customHeight="1" x14ac:dyDescent="0.2">
      <c r="A319" s="630"/>
      <c r="B319" s="158"/>
      <c r="C319" s="625" t="s">
        <v>6837</v>
      </c>
      <c r="D319" s="625"/>
      <c r="E319" s="625" t="s">
        <v>17660</v>
      </c>
      <c r="F319" s="625" t="s">
        <v>6837</v>
      </c>
      <c r="G319" s="625"/>
      <c r="H319" s="644"/>
      <c r="I319" s="625" t="s">
        <v>6837</v>
      </c>
      <c r="J319" s="626">
        <v>29000</v>
      </c>
      <c r="K319" s="626" t="s">
        <v>417</v>
      </c>
      <c r="L319" s="626" t="s">
        <v>417</v>
      </c>
      <c r="M319" s="625" t="s">
        <v>2195</v>
      </c>
      <c r="N319" s="625" t="s">
        <v>2195</v>
      </c>
      <c r="O319" s="626">
        <v>110</v>
      </c>
      <c r="P319" s="626">
        <v>90</v>
      </c>
      <c r="Q319" s="626">
        <v>16000</v>
      </c>
      <c r="R319" s="626"/>
      <c r="S319" s="626"/>
      <c r="T319" s="626"/>
      <c r="U319" s="626"/>
      <c r="V319" s="625">
        <v>2017</v>
      </c>
      <c r="W319" s="626"/>
      <c r="X319" s="626"/>
      <c r="Y319" s="626"/>
      <c r="Z319" s="626"/>
      <c r="AA319" s="626"/>
      <c r="AB319" s="626"/>
      <c r="AC319" s="626">
        <v>320</v>
      </c>
      <c r="AD319" s="625"/>
      <c r="AE319" s="625"/>
      <c r="AF319" s="627"/>
      <c r="AG319" s="627"/>
      <c r="AH319" s="627"/>
      <c r="AI319" s="627"/>
      <c r="AJ319" s="627"/>
      <c r="AK319" s="627"/>
      <c r="AL319" s="627"/>
      <c r="AM319" s="627"/>
      <c r="AN319" s="627"/>
      <c r="AO319" s="627"/>
      <c r="AP319" s="627"/>
      <c r="AQ319" s="627"/>
      <c r="AR319" s="627"/>
      <c r="AS319" s="627"/>
      <c r="AT319" s="627"/>
      <c r="AU319" s="627"/>
      <c r="AV319" s="627"/>
      <c r="AW319" s="627"/>
      <c r="AX319" s="627"/>
      <c r="AY319" s="627"/>
      <c r="AZ319" s="627"/>
      <c r="BA319" s="627"/>
    </row>
    <row r="320" spans="1:53" s="333" customFormat="1" ht="24" hidden="1" customHeight="1" x14ac:dyDescent="0.2">
      <c r="A320" s="630"/>
      <c r="B320" s="158"/>
      <c r="C320" s="625" t="s">
        <v>6843</v>
      </c>
      <c r="D320" s="625" t="s">
        <v>17661</v>
      </c>
      <c r="E320" s="625" t="s">
        <v>15071</v>
      </c>
      <c r="F320" s="625" t="s">
        <v>6843</v>
      </c>
      <c r="G320" s="625"/>
      <c r="H320" s="644"/>
      <c r="I320" s="625" t="s">
        <v>6843</v>
      </c>
      <c r="J320" s="626">
        <v>12422</v>
      </c>
      <c r="K320" s="626" t="s">
        <v>417</v>
      </c>
      <c r="L320" s="626" t="s">
        <v>417</v>
      </c>
      <c r="M320" s="625" t="s">
        <v>310</v>
      </c>
      <c r="N320" s="625" t="s">
        <v>310</v>
      </c>
      <c r="O320" s="626">
        <v>105</v>
      </c>
      <c r="P320" s="626">
        <v>103</v>
      </c>
      <c r="Q320" s="626">
        <v>8438</v>
      </c>
      <c r="R320" s="626"/>
      <c r="S320" s="626"/>
      <c r="T320" s="626"/>
      <c r="U320" s="626"/>
      <c r="V320" s="625">
        <v>2019</v>
      </c>
      <c r="W320" s="626"/>
      <c r="X320" s="626"/>
      <c r="Y320" s="626"/>
      <c r="Z320" s="626"/>
      <c r="AA320" s="626"/>
      <c r="AB320" s="626"/>
      <c r="AC320" s="626">
        <v>1000</v>
      </c>
      <c r="AD320" s="625"/>
      <c r="AE320" s="625"/>
      <c r="AF320" s="627"/>
      <c r="AG320" s="627"/>
      <c r="AH320" s="627"/>
      <c r="AI320" s="627"/>
      <c r="AJ320" s="627"/>
      <c r="AK320" s="627"/>
      <c r="AL320" s="627"/>
      <c r="AM320" s="627"/>
      <c r="AN320" s="627"/>
      <c r="AO320" s="627"/>
      <c r="AP320" s="627"/>
      <c r="AQ320" s="627"/>
      <c r="AR320" s="627"/>
      <c r="AS320" s="627"/>
      <c r="AT320" s="627"/>
      <c r="AU320" s="627"/>
      <c r="AV320" s="627"/>
      <c r="AW320" s="627"/>
      <c r="AX320" s="627"/>
      <c r="AY320" s="627"/>
      <c r="AZ320" s="627"/>
      <c r="BA320" s="627" t="s">
        <v>13820</v>
      </c>
    </row>
    <row r="321" spans="1:53" s="333" customFormat="1" ht="24" hidden="1" customHeight="1" x14ac:dyDescent="0.2">
      <c r="A321" s="630" t="s">
        <v>156</v>
      </c>
      <c r="B321" s="158"/>
      <c r="C321" s="625" t="s">
        <v>6843</v>
      </c>
      <c r="D321" s="625" t="s">
        <v>17661</v>
      </c>
      <c r="E321" s="625" t="s">
        <v>15072</v>
      </c>
      <c r="F321" s="625" t="s">
        <v>6843</v>
      </c>
      <c r="G321" s="625"/>
      <c r="H321" s="644"/>
      <c r="I321" s="625" t="s">
        <v>6843</v>
      </c>
      <c r="J321" s="626">
        <v>10455</v>
      </c>
      <c r="K321" s="626" t="s">
        <v>417</v>
      </c>
      <c r="L321" s="626" t="s">
        <v>417</v>
      </c>
      <c r="M321" s="625" t="s">
        <v>330</v>
      </c>
      <c r="N321" s="625" t="s">
        <v>330</v>
      </c>
      <c r="O321" s="626">
        <v>105</v>
      </c>
      <c r="P321" s="626">
        <v>103</v>
      </c>
      <c r="Q321" s="626">
        <v>7235</v>
      </c>
      <c r="R321" s="626"/>
      <c r="S321" s="626"/>
      <c r="T321" s="626"/>
      <c r="U321" s="626"/>
      <c r="V321" s="625">
        <v>2013</v>
      </c>
      <c r="W321" s="626"/>
      <c r="X321" s="626"/>
      <c r="Y321" s="626"/>
      <c r="Z321" s="626"/>
      <c r="AA321" s="626"/>
      <c r="AB321" s="626"/>
      <c r="AC321" s="626">
        <v>950</v>
      </c>
      <c r="AD321" s="625"/>
      <c r="AE321" s="625"/>
      <c r="AF321" s="627"/>
      <c r="AG321" s="627"/>
      <c r="AH321" s="627"/>
      <c r="AI321" s="627"/>
      <c r="AJ321" s="627"/>
      <c r="AK321" s="627"/>
      <c r="AL321" s="627"/>
      <c r="AM321" s="627"/>
      <c r="AN321" s="627"/>
      <c r="AO321" s="627"/>
      <c r="AP321" s="627"/>
      <c r="AQ321" s="627"/>
      <c r="AR321" s="627"/>
      <c r="AS321" s="627"/>
      <c r="AT321" s="627"/>
      <c r="AU321" s="627"/>
      <c r="AV321" s="627"/>
      <c r="AW321" s="627"/>
      <c r="AX321" s="627"/>
      <c r="AY321" s="627"/>
      <c r="AZ321" s="627"/>
      <c r="BA321" s="627" t="s">
        <v>13821</v>
      </c>
    </row>
    <row r="322" spans="1:53" s="333" customFormat="1" ht="24" hidden="1" customHeight="1" x14ac:dyDescent="0.2">
      <c r="A322" s="630"/>
      <c r="B322" s="158"/>
      <c r="C322" s="625" t="s">
        <v>6925</v>
      </c>
      <c r="D322" s="625"/>
      <c r="E322" s="625" t="s">
        <v>11660</v>
      </c>
      <c r="F322" s="625" t="s">
        <v>6925</v>
      </c>
      <c r="G322" s="625"/>
      <c r="H322" s="644"/>
      <c r="I322" s="625" t="s">
        <v>11661</v>
      </c>
      <c r="J322" s="626">
        <v>39000</v>
      </c>
      <c r="K322" s="626">
        <v>400</v>
      </c>
      <c r="L322" s="626">
        <v>39000</v>
      </c>
      <c r="M322" s="625" t="s">
        <v>310</v>
      </c>
      <c r="N322" s="625" t="s">
        <v>310</v>
      </c>
      <c r="O322" s="626">
        <v>120</v>
      </c>
      <c r="P322" s="626">
        <v>98</v>
      </c>
      <c r="Q322" s="626">
        <v>11760</v>
      </c>
      <c r="R322" s="626"/>
      <c r="S322" s="626"/>
      <c r="T322" s="626"/>
      <c r="U322" s="626"/>
      <c r="V322" s="625">
        <v>2017</v>
      </c>
      <c r="W322" s="626"/>
      <c r="X322" s="626"/>
      <c r="Y322" s="626"/>
      <c r="Z322" s="626"/>
      <c r="AA322" s="626"/>
      <c r="AB322" s="626"/>
      <c r="AC322" s="626">
        <v>2500</v>
      </c>
      <c r="AD322" s="625"/>
      <c r="AE322" s="625"/>
      <c r="AF322" s="627"/>
      <c r="AG322" s="627"/>
      <c r="AH322" s="627"/>
      <c r="AI322" s="627"/>
      <c r="AJ322" s="627"/>
      <c r="AK322" s="627"/>
      <c r="AL322" s="627"/>
      <c r="AM322" s="627"/>
      <c r="AN322" s="627"/>
      <c r="AO322" s="627"/>
      <c r="AP322" s="627"/>
      <c r="AQ322" s="627"/>
      <c r="AR322" s="627"/>
      <c r="AS322" s="627"/>
      <c r="AT322" s="627"/>
      <c r="AU322" s="627"/>
      <c r="AV322" s="627"/>
      <c r="AW322" s="627"/>
      <c r="AX322" s="627"/>
      <c r="AY322" s="627"/>
      <c r="AZ322" s="627"/>
      <c r="BA322" s="627" t="s">
        <v>1585</v>
      </c>
    </row>
    <row r="323" spans="1:53" s="333" customFormat="1" ht="24" hidden="1" customHeight="1" x14ac:dyDescent="0.2">
      <c r="A323" s="630"/>
      <c r="B323" s="158"/>
      <c r="C323" s="625" t="s">
        <v>6847</v>
      </c>
      <c r="D323" s="625"/>
      <c r="E323" s="625" t="s">
        <v>11662</v>
      </c>
      <c r="F323" s="625" t="s">
        <v>6847</v>
      </c>
      <c r="G323" s="625"/>
      <c r="H323" s="644"/>
      <c r="I323" s="625" t="s">
        <v>11663</v>
      </c>
      <c r="J323" s="626">
        <v>24749</v>
      </c>
      <c r="K323" s="626" t="s">
        <v>417</v>
      </c>
      <c r="L323" s="626" t="s">
        <v>417</v>
      </c>
      <c r="M323" s="625" t="s">
        <v>330</v>
      </c>
      <c r="N323" s="625" t="s">
        <v>330</v>
      </c>
      <c r="O323" s="626">
        <v>100</v>
      </c>
      <c r="P323" s="626">
        <v>96</v>
      </c>
      <c r="Q323" s="626">
        <v>18000</v>
      </c>
      <c r="R323" s="626"/>
      <c r="S323" s="626">
        <v>1000</v>
      </c>
      <c r="T323" s="626"/>
      <c r="U323" s="626"/>
      <c r="V323" s="625">
        <v>2009</v>
      </c>
      <c r="W323" s="626"/>
      <c r="X323" s="626"/>
      <c r="Y323" s="626"/>
      <c r="Z323" s="626"/>
      <c r="AA323" s="626"/>
      <c r="AB323" s="626"/>
      <c r="AC323" s="626">
        <v>76</v>
      </c>
      <c r="AD323" s="625"/>
      <c r="AE323" s="625"/>
      <c r="AF323" s="627"/>
      <c r="AG323" s="627"/>
      <c r="AH323" s="627"/>
      <c r="AI323" s="627"/>
      <c r="AJ323" s="627"/>
      <c r="AK323" s="627"/>
      <c r="AL323" s="627"/>
      <c r="AM323" s="627"/>
      <c r="AN323" s="627"/>
      <c r="AO323" s="627"/>
      <c r="AP323" s="627"/>
      <c r="AQ323" s="627"/>
      <c r="AR323" s="627"/>
      <c r="AS323" s="627"/>
      <c r="AT323" s="627"/>
      <c r="AU323" s="627"/>
      <c r="AV323" s="627"/>
      <c r="AW323" s="627"/>
      <c r="AX323" s="627"/>
      <c r="AY323" s="627"/>
      <c r="AZ323" s="627"/>
      <c r="BA323" s="627"/>
    </row>
    <row r="324" spans="1:53" s="333" customFormat="1" ht="24" hidden="1" customHeight="1" x14ac:dyDescent="0.2">
      <c r="A324" s="630"/>
      <c r="B324" s="158"/>
      <c r="C324" s="625" t="s">
        <v>6862</v>
      </c>
      <c r="D324" s="625"/>
      <c r="E324" s="625" t="s">
        <v>11664</v>
      </c>
      <c r="F324" s="625" t="s">
        <v>6862</v>
      </c>
      <c r="G324" s="625"/>
      <c r="H324" s="644"/>
      <c r="I324" s="625" t="s">
        <v>6862</v>
      </c>
      <c r="J324" s="626">
        <v>14450</v>
      </c>
      <c r="K324" s="626" t="s">
        <v>417</v>
      </c>
      <c r="L324" s="626" t="s">
        <v>417</v>
      </c>
      <c r="M324" s="625" t="s">
        <v>310</v>
      </c>
      <c r="N324" s="625" t="s">
        <v>310</v>
      </c>
      <c r="O324" s="626">
        <v>110</v>
      </c>
      <c r="P324" s="626">
        <v>98</v>
      </c>
      <c r="Q324" s="626">
        <v>10780</v>
      </c>
      <c r="R324" s="626">
        <v>80</v>
      </c>
      <c r="S324" s="626">
        <v>1000</v>
      </c>
      <c r="T324" s="626"/>
      <c r="U324" s="626"/>
      <c r="V324" s="625">
        <v>2012</v>
      </c>
      <c r="W324" s="626"/>
      <c r="X324" s="626"/>
      <c r="Y324" s="626"/>
      <c r="Z324" s="626"/>
      <c r="AA324" s="626"/>
      <c r="AB324" s="626"/>
      <c r="AC324" s="626">
        <v>1500</v>
      </c>
      <c r="AD324" s="625"/>
      <c r="AE324" s="625"/>
      <c r="AF324" s="627"/>
      <c r="AG324" s="627"/>
      <c r="AH324" s="627"/>
      <c r="AI324" s="627"/>
      <c r="AJ324" s="627"/>
      <c r="AK324" s="627"/>
      <c r="AL324" s="627"/>
      <c r="AM324" s="627"/>
      <c r="AN324" s="627"/>
      <c r="AO324" s="627"/>
      <c r="AP324" s="627"/>
      <c r="AQ324" s="627"/>
      <c r="AR324" s="627"/>
      <c r="AS324" s="627"/>
      <c r="AT324" s="627"/>
      <c r="AU324" s="627"/>
      <c r="AV324" s="627"/>
      <c r="AW324" s="627"/>
      <c r="AX324" s="627"/>
      <c r="AY324" s="627"/>
      <c r="AZ324" s="627"/>
      <c r="BA324" s="627"/>
    </row>
    <row r="325" spans="1:53" s="333" customFormat="1" ht="24" hidden="1" customHeight="1" x14ac:dyDescent="0.2">
      <c r="A325" s="630"/>
      <c r="B325" s="158"/>
      <c r="C325" s="625" t="s">
        <v>6873</v>
      </c>
      <c r="D325" s="625" t="s">
        <v>17662</v>
      </c>
      <c r="E325" s="625" t="s">
        <v>11665</v>
      </c>
      <c r="F325" s="625" t="s">
        <v>6873</v>
      </c>
      <c r="G325" s="625"/>
      <c r="H325" s="644"/>
      <c r="I325" s="625" t="s">
        <v>6873</v>
      </c>
      <c r="J325" s="626">
        <v>9709</v>
      </c>
      <c r="K325" s="626" t="s">
        <v>417</v>
      </c>
      <c r="L325" s="626" t="s">
        <v>417</v>
      </c>
      <c r="M325" s="625" t="s">
        <v>310</v>
      </c>
      <c r="N325" s="625" t="s">
        <v>310</v>
      </c>
      <c r="O325" s="626">
        <v>100</v>
      </c>
      <c r="P325" s="626">
        <v>92</v>
      </c>
      <c r="Q325" s="626">
        <v>9709</v>
      </c>
      <c r="R325" s="626"/>
      <c r="S325" s="626"/>
      <c r="T325" s="626"/>
      <c r="U325" s="626"/>
      <c r="V325" s="625">
        <v>2017</v>
      </c>
      <c r="W325" s="626"/>
      <c r="X325" s="626"/>
      <c r="Y325" s="626"/>
      <c r="Z325" s="626"/>
      <c r="AA325" s="626"/>
      <c r="AB325" s="626"/>
      <c r="AC325" s="626"/>
      <c r="AD325" s="625"/>
      <c r="AE325" s="625"/>
      <c r="AF325" s="627"/>
      <c r="AG325" s="627"/>
      <c r="AH325" s="627"/>
      <c r="AI325" s="627"/>
      <c r="AJ325" s="627"/>
      <c r="AK325" s="627"/>
      <c r="AL325" s="627"/>
      <c r="AM325" s="627"/>
      <c r="AN325" s="627"/>
      <c r="AO325" s="627"/>
      <c r="AP325" s="627"/>
      <c r="AQ325" s="627"/>
      <c r="AR325" s="627"/>
      <c r="AS325" s="627"/>
      <c r="AT325" s="627"/>
      <c r="AU325" s="627"/>
      <c r="AV325" s="627"/>
      <c r="AW325" s="627"/>
      <c r="AX325" s="627"/>
      <c r="AY325" s="627"/>
      <c r="AZ325" s="627"/>
      <c r="BA325" s="627"/>
    </row>
    <row r="326" spans="1:53" s="333" customFormat="1" ht="24" hidden="1" customHeight="1" x14ac:dyDescent="0.2">
      <c r="A326" s="630"/>
      <c r="B326" s="158"/>
      <c r="C326" s="625" t="s">
        <v>6873</v>
      </c>
      <c r="D326" s="625" t="s">
        <v>17662</v>
      </c>
      <c r="E326" s="625" t="s">
        <v>11666</v>
      </c>
      <c r="F326" s="625" t="s">
        <v>6873</v>
      </c>
      <c r="G326" s="625"/>
      <c r="H326" s="644"/>
      <c r="I326" s="625" t="s">
        <v>6873</v>
      </c>
      <c r="J326" s="626">
        <v>10797</v>
      </c>
      <c r="K326" s="626" t="s">
        <v>417</v>
      </c>
      <c r="L326" s="626" t="s">
        <v>417</v>
      </c>
      <c r="M326" s="625" t="s">
        <v>310</v>
      </c>
      <c r="N326" s="625" t="s">
        <v>310</v>
      </c>
      <c r="O326" s="626">
        <v>120</v>
      </c>
      <c r="P326" s="626">
        <v>92</v>
      </c>
      <c r="Q326" s="626">
        <v>9790</v>
      </c>
      <c r="R326" s="626">
        <v>80</v>
      </c>
      <c r="S326" s="626">
        <v>80</v>
      </c>
      <c r="T326" s="626"/>
      <c r="U326" s="626"/>
      <c r="V326" s="625">
        <v>2017</v>
      </c>
      <c r="W326" s="626"/>
      <c r="X326" s="626"/>
      <c r="Y326" s="626"/>
      <c r="Z326" s="626"/>
      <c r="AA326" s="626"/>
      <c r="AB326" s="626"/>
      <c r="AC326" s="626">
        <v>4400</v>
      </c>
      <c r="AD326" s="625"/>
      <c r="AE326" s="625"/>
      <c r="AF326" s="627"/>
      <c r="AG326" s="627"/>
      <c r="AH326" s="627"/>
      <c r="AI326" s="627"/>
      <c r="AJ326" s="627"/>
      <c r="AK326" s="627"/>
      <c r="AL326" s="627"/>
      <c r="AM326" s="627"/>
      <c r="AN326" s="627"/>
      <c r="AO326" s="627"/>
      <c r="AP326" s="627"/>
      <c r="AQ326" s="627"/>
      <c r="AR326" s="627"/>
      <c r="AS326" s="627"/>
      <c r="AT326" s="627"/>
      <c r="AU326" s="627"/>
      <c r="AV326" s="627"/>
      <c r="AW326" s="627"/>
      <c r="AX326" s="627"/>
      <c r="AY326" s="627"/>
      <c r="AZ326" s="627"/>
      <c r="BA326" s="627"/>
    </row>
    <row r="327" spans="1:53" s="333" customFormat="1" ht="24" hidden="1" customHeight="1" x14ac:dyDescent="0.2">
      <c r="A327" s="630"/>
      <c r="B327" s="158"/>
      <c r="C327" s="625" t="s">
        <v>6873</v>
      </c>
      <c r="D327" s="625" t="s">
        <v>17662</v>
      </c>
      <c r="E327" s="625" t="s">
        <v>11667</v>
      </c>
      <c r="F327" s="625" t="s">
        <v>6873</v>
      </c>
      <c r="G327" s="625"/>
      <c r="H327" s="644"/>
      <c r="I327" s="625" t="s">
        <v>6873</v>
      </c>
      <c r="J327" s="626">
        <v>9901</v>
      </c>
      <c r="K327" s="626" t="s">
        <v>417</v>
      </c>
      <c r="L327" s="626" t="s">
        <v>417</v>
      </c>
      <c r="M327" s="625" t="s">
        <v>310</v>
      </c>
      <c r="N327" s="625" t="s">
        <v>310</v>
      </c>
      <c r="O327" s="626">
        <v>100</v>
      </c>
      <c r="P327" s="626">
        <v>92</v>
      </c>
      <c r="Q327" s="626">
        <v>9901</v>
      </c>
      <c r="R327" s="626"/>
      <c r="S327" s="626"/>
      <c r="T327" s="626"/>
      <c r="U327" s="626"/>
      <c r="V327" s="625">
        <v>2017</v>
      </c>
      <c r="W327" s="626"/>
      <c r="X327" s="626"/>
      <c r="Y327" s="626"/>
      <c r="Z327" s="626"/>
      <c r="AA327" s="626"/>
      <c r="AB327" s="626"/>
      <c r="AC327" s="626">
        <v>823</v>
      </c>
      <c r="AD327" s="625"/>
      <c r="AE327" s="625"/>
      <c r="AF327" s="627"/>
      <c r="AG327" s="627"/>
      <c r="AH327" s="627"/>
      <c r="AI327" s="627"/>
      <c r="AJ327" s="627"/>
      <c r="AK327" s="627"/>
      <c r="AL327" s="627"/>
      <c r="AM327" s="627"/>
      <c r="AN327" s="627"/>
      <c r="AO327" s="627"/>
      <c r="AP327" s="627"/>
      <c r="AQ327" s="627"/>
      <c r="AR327" s="627"/>
      <c r="AS327" s="627"/>
      <c r="AT327" s="627"/>
      <c r="AU327" s="627"/>
      <c r="AV327" s="627"/>
      <c r="AW327" s="627"/>
      <c r="AX327" s="627"/>
      <c r="AY327" s="627"/>
      <c r="AZ327" s="627"/>
      <c r="BA327" s="627"/>
    </row>
    <row r="328" spans="1:53" s="333" customFormat="1" ht="24" hidden="1" customHeight="1" x14ac:dyDescent="0.2">
      <c r="A328" s="630"/>
      <c r="B328" s="158"/>
      <c r="C328" s="613" t="s">
        <v>6931</v>
      </c>
      <c r="D328" s="613"/>
      <c r="E328" s="613" t="s">
        <v>11668</v>
      </c>
      <c r="F328" s="613" t="s">
        <v>6931</v>
      </c>
      <c r="G328" s="815"/>
      <c r="H328" s="815"/>
      <c r="I328" s="613" t="s">
        <v>17663</v>
      </c>
      <c r="J328" s="614">
        <v>17000</v>
      </c>
      <c r="K328" s="614" t="s">
        <v>417</v>
      </c>
      <c r="L328" s="614" t="s">
        <v>417</v>
      </c>
      <c r="M328" s="613" t="s">
        <v>310</v>
      </c>
      <c r="N328" s="613" t="s">
        <v>330</v>
      </c>
      <c r="O328" s="614">
        <v>110</v>
      </c>
      <c r="P328" s="614">
        <v>90</v>
      </c>
      <c r="Q328" s="614">
        <v>9000</v>
      </c>
      <c r="R328" s="614"/>
      <c r="S328" s="614"/>
      <c r="T328" s="613"/>
      <c r="U328" s="613"/>
      <c r="V328" s="613">
        <v>2018</v>
      </c>
      <c r="W328" s="613"/>
      <c r="X328" s="613"/>
      <c r="Y328" s="613"/>
      <c r="Z328" s="613"/>
      <c r="AA328" s="613"/>
      <c r="AB328" s="613"/>
      <c r="AC328" s="614">
        <v>600</v>
      </c>
      <c r="AD328" s="613"/>
      <c r="AE328" s="613"/>
      <c r="AF328" s="613"/>
      <c r="AG328" s="613"/>
      <c r="AH328" s="613"/>
      <c r="AI328" s="613"/>
      <c r="AJ328" s="613"/>
      <c r="AK328" s="613"/>
      <c r="AL328" s="613"/>
      <c r="AM328" s="613"/>
      <c r="AN328" s="613"/>
      <c r="AO328" s="613"/>
      <c r="AP328" s="613"/>
      <c r="AQ328" s="613"/>
      <c r="AR328" s="613"/>
      <c r="AS328" s="613"/>
      <c r="AT328" s="613"/>
      <c r="AU328" s="613"/>
      <c r="AV328" s="613"/>
      <c r="AW328" s="613"/>
      <c r="AX328" s="613"/>
      <c r="AY328" s="613"/>
      <c r="AZ328" s="613"/>
      <c r="BA328" s="613" t="s">
        <v>11669</v>
      </c>
    </row>
    <row r="329" spans="1:53" s="333" customFormat="1" ht="24" hidden="1" customHeight="1" x14ac:dyDescent="0.2">
      <c r="A329" s="630"/>
      <c r="B329" s="158"/>
      <c r="C329" s="613" t="s">
        <v>2086</v>
      </c>
      <c r="D329" s="613"/>
      <c r="E329" s="613" t="s">
        <v>11670</v>
      </c>
      <c r="F329" s="613" t="s">
        <v>2086</v>
      </c>
      <c r="G329" s="815"/>
      <c r="H329" s="815"/>
      <c r="I329" s="613" t="s">
        <v>11671</v>
      </c>
      <c r="J329" s="614">
        <v>26165</v>
      </c>
      <c r="K329" s="614" t="s">
        <v>417</v>
      </c>
      <c r="L329" s="614" t="s">
        <v>417</v>
      </c>
      <c r="M329" s="613" t="s">
        <v>2195</v>
      </c>
      <c r="N329" s="613" t="s">
        <v>330</v>
      </c>
      <c r="O329" s="614">
        <v>105</v>
      </c>
      <c r="P329" s="614">
        <v>91</v>
      </c>
      <c r="Q329" s="614">
        <v>19012</v>
      </c>
      <c r="R329" s="614"/>
      <c r="S329" s="614"/>
      <c r="T329" s="613"/>
      <c r="U329" s="613"/>
      <c r="V329" s="613">
        <v>2013</v>
      </c>
      <c r="W329" s="613"/>
      <c r="X329" s="613"/>
      <c r="Y329" s="613"/>
      <c r="Z329" s="613"/>
      <c r="AA329" s="613"/>
      <c r="AB329" s="613"/>
      <c r="AC329" s="614">
        <v>520</v>
      </c>
      <c r="AD329" s="613"/>
      <c r="AE329" s="613"/>
      <c r="AF329" s="613"/>
      <c r="AG329" s="613"/>
      <c r="AH329" s="613"/>
      <c r="AI329" s="613"/>
      <c r="AJ329" s="613"/>
      <c r="AK329" s="613"/>
      <c r="AL329" s="613"/>
      <c r="AM329" s="613"/>
      <c r="AN329" s="613"/>
      <c r="AO329" s="613"/>
      <c r="AP329" s="613"/>
      <c r="AQ329" s="613"/>
      <c r="AR329" s="613"/>
      <c r="AS329" s="613"/>
      <c r="AT329" s="613"/>
      <c r="AU329" s="613"/>
      <c r="AV329" s="613"/>
      <c r="AW329" s="613"/>
      <c r="AX329" s="613"/>
      <c r="AY329" s="613"/>
      <c r="AZ329" s="613"/>
      <c r="BA329" s="613" t="s">
        <v>792</v>
      </c>
    </row>
    <row r="330" spans="1:53" s="333" customFormat="1" ht="24" hidden="1" customHeight="1" x14ac:dyDescent="0.2">
      <c r="A330" s="216"/>
      <c r="B330" s="158"/>
      <c r="C330" s="625" t="s">
        <v>6883</v>
      </c>
      <c r="D330" s="625"/>
      <c r="E330" s="625" t="s">
        <v>11672</v>
      </c>
      <c r="F330" s="625" t="s">
        <v>6883</v>
      </c>
      <c r="G330" s="625"/>
      <c r="H330" s="644"/>
      <c r="I330" s="625" t="s">
        <v>6883</v>
      </c>
      <c r="J330" s="626">
        <v>9392</v>
      </c>
      <c r="K330" s="626" t="s">
        <v>417</v>
      </c>
      <c r="L330" s="626" t="s">
        <v>417</v>
      </c>
      <c r="M330" s="625" t="s">
        <v>330</v>
      </c>
      <c r="N330" s="625" t="s">
        <v>330</v>
      </c>
      <c r="O330" s="626">
        <v>80</v>
      </c>
      <c r="P330" s="626">
        <v>70</v>
      </c>
      <c r="Q330" s="626">
        <v>9392</v>
      </c>
      <c r="R330" s="626"/>
      <c r="S330" s="626"/>
      <c r="T330" s="626"/>
      <c r="U330" s="626"/>
      <c r="V330" s="625">
        <v>2012</v>
      </c>
      <c r="W330" s="626"/>
      <c r="X330" s="626"/>
      <c r="Y330" s="626"/>
      <c r="Z330" s="626"/>
      <c r="AA330" s="626"/>
      <c r="AB330" s="626"/>
      <c r="AC330" s="626">
        <v>136</v>
      </c>
      <c r="AD330" s="625"/>
      <c r="AE330" s="625"/>
      <c r="AF330" s="627"/>
      <c r="AG330" s="627"/>
      <c r="AH330" s="627"/>
      <c r="AI330" s="627"/>
      <c r="AJ330" s="627"/>
      <c r="AK330" s="627"/>
      <c r="AL330" s="627"/>
      <c r="AM330" s="627"/>
      <c r="AN330" s="627"/>
      <c r="AO330" s="627"/>
      <c r="AP330" s="627"/>
      <c r="AQ330" s="627"/>
      <c r="AR330" s="627"/>
      <c r="AS330" s="627"/>
      <c r="AT330" s="627"/>
      <c r="AU330" s="627"/>
      <c r="AV330" s="627"/>
      <c r="AW330" s="627"/>
      <c r="AX330" s="627"/>
      <c r="AY330" s="627"/>
      <c r="AZ330" s="627"/>
      <c r="BA330" s="613"/>
    </row>
    <row r="331" spans="1:53" s="333" customFormat="1" ht="24" hidden="1" customHeight="1" x14ac:dyDescent="0.2">
      <c r="A331" s="216"/>
      <c r="B331" s="158"/>
      <c r="C331" s="625" t="s">
        <v>6883</v>
      </c>
      <c r="D331" s="625"/>
      <c r="E331" s="625" t="s">
        <v>11642</v>
      </c>
      <c r="F331" s="625" t="s">
        <v>6883</v>
      </c>
      <c r="G331" s="625"/>
      <c r="H331" s="644"/>
      <c r="I331" s="625" t="s">
        <v>6883</v>
      </c>
      <c r="J331" s="626">
        <v>33440</v>
      </c>
      <c r="K331" s="626" t="s">
        <v>417</v>
      </c>
      <c r="L331" s="626" t="s">
        <v>417</v>
      </c>
      <c r="M331" s="625" t="s">
        <v>6943</v>
      </c>
      <c r="N331" s="625" t="s">
        <v>154</v>
      </c>
      <c r="O331" s="626">
        <v>95</v>
      </c>
      <c r="P331" s="626">
        <v>85</v>
      </c>
      <c r="Q331" s="626">
        <v>6589</v>
      </c>
      <c r="R331" s="626"/>
      <c r="S331" s="626"/>
      <c r="T331" s="626"/>
      <c r="U331" s="626"/>
      <c r="V331" s="625">
        <v>2003</v>
      </c>
      <c r="W331" s="626"/>
      <c r="X331" s="626"/>
      <c r="Y331" s="626"/>
      <c r="Z331" s="626"/>
      <c r="AA331" s="626"/>
      <c r="AB331" s="626"/>
      <c r="AC331" s="626" t="s">
        <v>417</v>
      </c>
      <c r="AD331" s="625"/>
      <c r="AE331" s="625"/>
      <c r="AF331" s="627"/>
      <c r="AG331" s="627"/>
      <c r="AH331" s="627"/>
      <c r="AI331" s="627"/>
      <c r="AJ331" s="627"/>
      <c r="AK331" s="627"/>
      <c r="AL331" s="627"/>
      <c r="AM331" s="627"/>
      <c r="AN331" s="627"/>
      <c r="AO331" s="627"/>
      <c r="AP331" s="627"/>
      <c r="AQ331" s="627"/>
      <c r="AR331" s="627"/>
      <c r="AS331" s="627"/>
      <c r="AT331" s="627"/>
      <c r="AU331" s="627"/>
      <c r="AV331" s="627"/>
      <c r="AW331" s="627"/>
      <c r="AX331" s="627"/>
      <c r="AY331" s="627"/>
      <c r="AZ331" s="627"/>
      <c r="BA331" s="627" t="s">
        <v>1585</v>
      </c>
    </row>
    <row r="332" spans="1:53" s="333" customFormat="1" ht="24" hidden="1" customHeight="1" x14ac:dyDescent="0.2">
      <c r="A332" s="131"/>
      <c r="B332" s="158"/>
      <c r="C332" s="625" t="s">
        <v>6883</v>
      </c>
      <c r="D332" s="625"/>
      <c r="E332" s="625" t="s">
        <v>11673</v>
      </c>
      <c r="F332" s="625" t="s">
        <v>6883</v>
      </c>
      <c r="G332" s="625"/>
      <c r="H332" s="644"/>
      <c r="I332" s="625" t="s">
        <v>6883</v>
      </c>
      <c r="J332" s="626">
        <v>20910</v>
      </c>
      <c r="K332" s="626" t="s">
        <v>417</v>
      </c>
      <c r="L332" s="626" t="s">
        <v>417</v>
      </c>
      <c r="M332" s="625" t="s">
        <v>330</v>
      </c>
      <c r="N332" s="625" t="s">
        <v>330</v>
      </c>
      <c r="O332" s="626">
        <v>106</v>
      </c>
      <c r="P332" s="626">
        <v>92</v>
      </c>
      <c r="Q332" s="626">
        <v>20910</v>
      </c>
      <c r="R332" s="626"/>
      <c r="S332" s="626"/>
      <c r="T332" s="626"/>
      <c r="U332" s="626"/>
      <c r="V332" s="625">
        <v>2012</v>
      </c>
      <c r="W332" s="626"/>
      <c r="X332" s="626"/>
      <c r="Y332" s="626"/>
      <c r="Z332" s="626"/>
      <c r="AA332" s="626"/>
      <c r="AB332" s="626"/>
      <c r="AC332" s="626" t="s">
        <v>417</v>
      </c>
      <c r="AD332" s="625"/>
      <c r="AE332" s="625"/>
      <c r="AF332" s="627"/>
      <c r="AG332" s="627"/>
      <c r="AH332" s="627"/>
      <c r="AI332" s="627"/>
      <c r="AJ332" s="627"/>
      <c r="AK332" s="627"/>
      <c r="AL332" s="627"/>
      <c r="AM332" s="627"/>
      <c r="AN332" s="627"/>
      <c r="AO332" s="627"/>
      <c r="AP332" s="627"/>
      <c r="AQ332" s="627"/>
      <c r="AR332" s="627"/>
      <c r="AS332" s="627"/>
      <c r="AT332" s="627"/>
      <c r="AU332" s="627"/>
      <c r="AV332" s="627"/>
      <c r="AW332" s="627"/>
      <c r="AX332" s="627"/>
      <c r="AY332" s="627"/>
      <c r="AZ332" s="627"/>
      <c r="BA332" s="627" t="s">
        <v>792</v>
      </c>
    </row>
    <row r="333" spans="1:53" s="333" customFormat="1" ht="24" hidden="1" customHeight="1" x14ac:dyDescent="0.2">
      <c r="A333" s="131"/>
      <c r="B333" s="158"/>
      <c r="C333" s="625" t="s">
        <v>6880</v>
      </c>
      <c r="D333" s="625"/>
      <c r="E333" s="625" t="s">
        <v>11674</v>
      </c>
      <c r="F333" s="625" t="s">
        <v>6880</v>
      </c>
      <c r="G333" s="625"/>
      <c r="H333" s="644"/>
      <c r="I333" s="625" t="s">
        <v>11675</v>
      </c>
      <c r="J333" s="626">
        <v>13000</v>
      </c>
      <c r="K333" s="626" t="s">
        <v>417</v>
      </c>
      <c r="L333" s="626" t="s">
        <v>417</v>
      </c>
      <c r="M333" s="625" t="s">
        <v>330</v>
      </c>
      <c r="N333" s="625" t="s">
        <v>330</v>
      </c>
      <c r="O333" s="626">
        <v>100</v>
      </c>
      <c r="P333" s="626">
        <v>90</v>
      </c>
      <c r="Q333" s="626">
        <v>9000</v>
      </c>
      <c r="R333" s="626"/>
      <c r="S333" s="626"/>
      <c r="T333" s="626"/>
      <c r="U333" s="626"/>
      <c r="V333" s="625">
        <v>2010</v>
      </c>
      <c r="W333" s="626"/>
      <c r="X333" s="626"/>
      <c r="Y333" s="626"/>
      <c r="Z333" s="626"/>
      <c r="AA333" s="626"/>
      <c r="AB333" s="626"/>
      <c r="AC333" s="626">
        <v>70</v>
      </c>
      <c r="AD333" s="625"/>
      <c r="AE333" s="625"/>
      <c r="AF333" s="627"/>
      <c r="AG333" s="627"/>
      <c r="AH333" s="627"/>
      <c r="AI333" s="627"/>
      <c r="AJ333" s="627"/>
      <c r="AK333" s="627"/>
      <c r="AL333" s="627"/>
      <c r="AM333" s="627"/>
      <c r="AN333" s="627"/>
      <c r="AO333" s="627"/>
      <c r="AP333" s="627"/>
      <c r="AQ333" s="627"/>
      <c r="AR333" s="627"/>
      <c r="AS333" s="627"/>
      <c r="AT333" s="627"/>
      <c r="AU333" s="627"/>
      <c r="AV333" s="627"/>
      <c r="AW333" s="627"/>
      <c r="AX333" s="627"/>
      <c r="AY333" s="627"/>
      <c r="AZ333" s="627"/>
      <c r="BA333" s="627"/>
    </row>
    <row r="334" spans="1:53" s="333" customFormat="1" ht="24" hidden="1" customHeight="1" x14ac:dyDescent="0.2">
      <c r="A334" s="131"/>
      <c r="B334" s="158"/>
      <c r="C334" s="625" t="s">
        <v>6881</v>
      </c>
      <c r="D334" s="625"/>
      <c r="E334" s="625" t="s">
        <v>11676</v>
      </c>
      <c r="F334" s="625" t="s">
        <v>6881</v>
      </c>
      <c r="G334" s="625"/>
      <c r="H334" s="644"/>
      <c r="I334" s="625" t="s">
        <v>11677</v>
      </c>
      <c r="J334" s="626">
        <v>25616</v>
      </c>
      <c r="K334" s="626">
        <v>166</v>
      </c>
      <c r="L334" s="626">
        <v>210</v>
      </c>
      <c r="M334" s="625" t="s">
        <v>310</v>
      </c>
      <c r="N334" s="625" t="s">
        <v>310</v>
      </c>
      <c r="O334" s="626">
        <v>120</v>
      </c>
      <c r="P334" s="626">
        <v>99</v>
      </c>
      <c r="Q334" s="626">
        <v>12394</v>
      </c>
      <c r="R334" s="626">
        <v>54</v>
      </c>
      <c r="S334" s="626">
        <v>54</v>
      </c>
      <c r="T334" s="626"/>
      <c r="U334" s="626"/>
      <c r="V334" s="625">
        <v>2016</v>
      </c>
      <c r="W334" s="626"/>
      <c r="X334" s="626"/>
      <c r="Y334" s="626"/>
      <c r="Z334" s="626"/>
      <c r="AA334" s="626"/>
      <c r="AB334" s="626"/>
      <c r="AC334" s="626">
        <v>4650</v>
      </c>
      <c r="AD334" s="625"/>
      <c r="AE334" s="625"/>
      <c r="AF334" s="627"/>
      <c r="AG334" s="627"/>
      <c r="AH334" s="627"/>
      <c r="AI334" s="627"/>
      <c r="AJ334" s="627"/>
      <c r="AK334" s="627"/>
      <c r="AL334" s="627"/>
      <c r="AM334" s="627"/>
      <c r="AN334" s="627"/>
      <c r="AO334" s="627"/>
      <c r="AP334" s="627"/>
      <c r="AQ334" s="627"/>
      <c r="AR334" s="627"/>
      <c r="AS334" s="627"/>
      <c r="AT334" s="627"/>
      <c r="AU334" s="627"/>
      <c r="AV334" s="627"/>
      <c r="AW334" s="627"/>
      <c r="AX334" s="627"/>
      <c r="AY334" s="627"/>
      <c r="AZ334" s="627"/>
      <c r="BA334" s="613"/>
    </row>
    <row r="335" spans="1:53" s="1091" customFormat="1" ht="24" hidden="1" customHeight="1" x14ac:dyDescent="0.2">
      <c r="A335" s="1081"/>
      <c r="B335" s="998" t="s">
        <v>60</v>
      </c>
      <c r="C335" s="240" t="s">
        <v>55</v>
      </c>
      <c r="D335" s="240"/>
      <c r="E335" s="545">
        <f>COUNTA(E336:E372)</f>
        <v>37</v>
      </c>
      <c r="F335" s="240"/>
      <c r="G335" s="240"/>
      <c r="H335" s="568"/>
      <c r="I335" s="240"/>
      <c r="J335" s="241">
        <f>SUM(J336:J372)</f>
        <v>1056872</v>
      </c>
      <c r="K335" s="241">
        <f>SUM(K336:K372)</f>
        <v>28329.46</v>
      </c>
      <c r="L335" s="241">
        <f>SUM(L336:L372)</f>
        <v>91923.72</v>
      </c>
      <c r="M335" s="231"/>
      <c r="N335" s="231"/>
      <c r="O335" s="241"/>
      <c r="P335" s="241"/>
      <c r="Q335" s="241"/>
      <c r="R335" s="241"/>
      <c r="S335" s="241"/>
      <c r="T335" s="241"/>
      <c r="U335" s="241"/>
      <c r="V335" s="231"/>
      <c r="W335" s="241"/>
      <c r="X335" s="241"/>
      <c r="Y335" s="241"/>
      <c r="Z335" s="241"/>
      <c r="AA335" s="241"/>
      <c r="AB335" s="241"/>
      <c r="AC335" s="241"/>
      <c r="AD335" s="231"/>
      <c r="AE335" s="231"/>
      <c r="AF335" s="240"/>
      <c r="AG335" s="240"/>
      <c r="AH335" s="240"/>
      <c r="AI335" s="240"/>
      <c r="AJ335" s="240"/>
      <c r="AK335" s="240"/>
      <c r="AL335" s="240"/>
      <c r="AM335" s="240"/>
      <c r="AN335" s="240"/>
      <c r="AO335" s="240"/>
      <c r="AP335" s="240"/>
      <c r="AQ335" s="240"/>
      <c r="AR335" s="240"/>
      <c r="AS335" s="240"/>
      <c r="AT335" s="240"/>
      <c r="AU335" s="240"/>
      <c r="AV335" s="240"/>
      <c r="AW335" s="240"/>
      <c r="AX335" s="240"/>
      <c r="AY335" s="240"/>
      <c r="AZ335" s="240"/>
      <c r="BA335" s="240"/>
    </row>
    <row r="336" spans="1:53" s="333" customFormat="1" ht="24" hidden="1" customHeight="1" x14ac:dyDescent="0.2">
      <c r="A336" s="131"/>
      <c r="B336" s="407"/>
      <c r="C336" s="232" t="s">
        <v>322</v>
      </c>
      <c r="D336" s="232" t="s">
        <v>13726</v>
      </c>
      <c r="E336" s="232" t="s">
        <v>13726</v>
      </c>
      <c r="F336" s="232" t="s">
        <v>322</v>
      </c>
      <c r="G336" s="232">
        <v>186487</v>
      </c>
      <c r="H336" s="1317">
        <v>11567</v>
      </c>
      <c r="I336" s="232" t="s">
        <v>325</v>
      </c>
      <c r="J336" s="144">
        <v>186487</v>
      </c>
      <c r="K336" s="144">
        <v>11567</v>
      </c>
      <c r="L336" s="144">
        <v>49249</v>
      </c>
      <c r="M336" s="232" t="s">
        <v>330</v>
      </c>
      <c r="N336" s="232" t="s">
        <v>330</v>
      </c>
      <c r="O336" s="144">
        <v>122</v>
      </c>
      <c r="P336" s="144">
        <v>101</v>
      </c>
      <c r="Q336" s="144">
        <v>11749</v>
      </c>
      <c r="R336" s="144">
        <v>19241</v>
      </c>
      <c r="S336" s="144">
        <v>22000</v>
      </c>
      <c r="T336" s="144"/>
      <c r="U336" s="144"/>
      <c r="V336" s="232">
        <v>2019</v>
      </c>
      <c r="W336" s="144"/>
      <c r="X336" s="144"/>
      <c r="Y336" s="144"/>
      <c r="Z336" s="144"/>
      <c r="AA336" s="144"/>
      <c r="AB336" s="144"/>
      <c r="AC336" s="144">
        <v>12700</v>
      </c>
      <c r="AD336" s="232"/>
      <c r="AE336" s="232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</row>
    <row r="337" spans="1:53" s="333" customFormat="1" ht="24" hidden="1" customHeight="1" x14ac:dyDescent="0.2">
      <c r="A337" s="131"/>
      <c r="B337" s="407"/>
      <c r="C337" s="232" t="s">
        <v>322</v>
      </c>
      <c r="D337" s="232" t="s">
        <v>323</v>
      </c>
      <c r="E337" s="232" t="s">
        <v>327</v>
      </c>
      <c r="F337" s="232" t="s">
        <v>322</v>
      </c>
      <c r="G337" s="232" t="s">
        <v>328</v>
      </c>
      <c r="H337" s="1317" t="s">
        <v>329</v>
      </c>
      <c r="I337" s="232" t="s">
        <v>322</v>
      </c>
      <c r="J337" s="144">
        <v>15000</v>
      </c>
      <c r="K337" s="144">
        <v>0</v>
      </c>
      <c r="L337" s="144">
        <v>13000</v>
      </c>
      <c r="M337" s="232" t="s">
        <v>330</v>
      </c>
      <c r="N337" s="232" t="s">
        <v>330</v>
      </c>
      <c r="O337" s="144">
        <v>105</v>
      </c>
      <c r="P337" s="144">
        <v>96</v>
      </c>
      <c r="Q337" s="144">
        <v>13000</v>
      </c>
      <c r="R337" s="144">
        <v>200</v>
      </c>
      <c r="S337" s="144">
        <v>200</v>
      </c>
      <c r="T337" s="144" t="s">
        <v>499</v>
      </c>
      <c r="U337" s="144" t="s">
        <v>500</v>
      </c>
      <c r="V337" s="232">
        <v>2007</v>
      </c>
      <c r="W337" s="144"/>
      <c r="X337" s="144">
        <v>1050000000</v>
      </c>
      <c r="Y337" s="144">
        <v>1050000000</v>
      </c>
      <c r="Z337" s="144"/>
      <c r="AA337" s="144"/>
      <c r="AB337" s="144"/>
      <c r="AC337" s="144">
        <v>100</v>
      </c>
      <c r="AD337" s="232">
        <v>1997</v>
      </c>
      <c r="AE337" s="232"/>
      <c r="AF337" s="148">
        <v>1</v>
      </c>
      <c r="AG337" s="148">
        <v>1000000000</v>
      </c>
      <c r="AH337" s="148">
        <v>6</v>
      </c>
      <c r="AI337" s="148" t="s">
        <v>331</v>
      </c>
      <c r="AJ337" s="148">
        <v>2400000000</v>
      </c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</row>
    <row r="338" spans="1:53" s="333" customFormat="1" ht="24" hidden="1" customHeight="1" x14ac:dyDescent="0.2">
      <c r="A338" s="131"/>
      <c r="B338" s="407"/>
      <c r="C338" s="232" t="s">
        <v>322</v>
      </c>
      <c r="D338" s="232" t="s">
        <v>323</v>
      </c>
      <c r="E338" s="232" t="s">
        <v>332</v>
      </c>
      <c r="F338" s="232" t="s">
        <v>322</v>
      </c>
      <c r="G338" s="232" t="s">
        <v>328</v>
      </c>
      <c r="H338" s="1317" t="s">
        <v>329</v>
      </c>
      <c r="I338" s="232" t="s">
        <v>325</v>
      </c>
      <c r="J338" s="144">
        <v>23484</v>
      </c>
      <c r="K338" s="144">
        <v>10327</v>
      </c>
      <c r="L338" s="144">
        <v>18248</v>
      </c>
      <c r="M338" s="232" t="s">
        <v>310</v>
      </c>
      <c r="N338" s="232" t="s">
        <v>310</v>
      </c>
      <c r="O338" s="144">
        <v>117</v>
      </c>
      <c r="P338" s="144">
        <v>96</v>
      </c>
      <c r="Q338" s="144">
        <v>12780</v>
      </c>
      <c r="R338" s="144">
        <v>14164</v>
      </c>
      <c r="S338" s="144">
        <v>14164</v>
      </c>
      <c r="T338" s="144" t="s">
        <v>499</v>
      </c>
      <c r="U338" s="144" t="s">
        <v>500</v>
      </c>
      <c r="V338" s="232">
        <v>1982</v>
      </c>
      <c r="W338" s="144"/>
      <c r="X338" s="144">
        <v>1050000000</v>
      </c>
      <c r="Y338" s="144">
        <v>1050000000</v>
      </c>
      <c r="Z338" s="144"/>
      <c r="AA338" s="144"/>
      <c r="AB338" s="144"/>
      <c r="AC338" s="144">
        <v>16500</v>
      </c>
      <c r="AD338" s="232">
        <v>1997</v>
      </c>
      <c r="AE338" s="232"/>
      <c r="AF338" s="148">
        <v>1</v>
      </c>
      <c r="AG338" s="148">
        <v>1000000000</v>
      </c>
      <c r="AH338" s="148">
        <v>6</v>
      </c>
      <c r="AI338" s="148" t="s">
        <v>331</v>
      </c>
      <c r="AJ338" s="148">
        <v>2400000000</v>
      </c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</row>
    <row r="339" spans="1:53" s="333" customFormat="1" ht="24" hidden="1" customHeight="1" x14ac:dyDescent="0.2">
      <c r="A339" s="131"/>
      <c r="B339" s="407"/>
      <c r="C339" s="232" t="s">
        <v>322</v>
      </c>
      <c r="D339" s="232" t="s">
        <v>333</v>
      </c>
      <c r="E339" s="232" t="s">
        <v>334</v>
      </c>
      <c r="F339" s="232" t="s">
        <v>322</v>
      </c>
      <c r="G339" s="232" t="s">
        <v>335</v>
      </c>
      <c r="H339" s="1317"/>
      <c r="I339" s="232" t="s">
        <v>325</v>
      </c>
      <c r="J339" s="144">
        <v>27705</v>
      </c>
      <c r="K339" s="144">
        <v>2500</v>
      </c>
      <c r="L339" s="144">
        <v>2500</v>
      </c>
      <c r="M339" s="232" t="s">
        <v>330</v>
      </c>
      <c r="N339" s="232" t="s">
        <v>330</v>
      </c>
      <c r="O339" s="144">
        <v>110</v>
      </c>
      <c r="P339" s="144">
        <v>98</v>
      </c>
      <c r="Q339" s="144">
        <v>15000</v>
      </c>
      <c r="R339" s="144">
        <v>1620</v>
      </c>
      <c r="S339" s="144">
        <v>1620</v>
      </c>
      <c r="T339" s="144" t="s">
        <v>185</v>
      </c>
      <c r="U339" s="144" t="s">
        <v>500</v>
      </c>
      <c r="V339" s="232">
        <v>1963</v>
      </c>
      <c r="W339" s="144"/>
      <c r="X339" s="144"/>
      <c r="Y339" s="144"/>
      <c r="Z339" s="144"/>
      <c r="AA339" s="144"/>
      <c r="AB339" s="144"/>
      <c r="AC339" s="144">
        <v>150</v>
      </c>
      <c r="AD339" s="232"/>
      <c r="AE339" s="232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</row>
    <row r="340" spans="1:53" s="333" customFormat="1" ht="24" hidden="1" customHeight="1" x14ac:dyDescent="0.2">
      <c r="A340" s="131"/>
      <c r="B340" s="407"/>
      <c r="C340" s="232" t="s">
        <v>322</v>
      </c>
      <c r="D340" s="232" t="s">
        <v>333</v>
      </c>
      <c r="E340" s="232" t="s">
        <v>7588</v>
      </c>
      <c r="F340" s="232" t="s">
        <v>322</v>
      </c>
      <c r="G340" s="232" t="s">
        <v>335</v>
      </c>
      <c r="H340" s="1317"/>
      <c r="I340" s="232" t="s">
        <v>322</v>
      </c>
      <c r="J340" s="144">
        <v>11483</v>
      </c>
      <c r="K340" s="144"/>
      <c r="L340" s="144"/>
      <c r="M340" s="232" t="s">
        <v>330</v>
      </c>
      <c r="N340" s="232" t="s">
        <v>330</v>
      </c>
      <c r="O340" s="144">
        <v>122</v>
      </c>
      <c r="P340" s="144">
        <v>100</v>
      </c>
      <c r="Q340" s="144">
        <v>11483</v>
      </c>
      <c r="R340" s="144"/>
      <c r="S340" s="144"/>
      <c r="T340" s="144" t="s">
        <v>185</v>
      </c>
      <c r="U340" s="144" t="s">
        <v>500</v>
      </c>
      <c r="V340" s="232">
        <v>2012</v>
      </c>
      <c r="W340" s="144"/>
      <c r="X340" s="144"/>
      <c r="Y340" s="144"/>
      <c r="Z340" s="144"/>
      <c r="AA340" s="144"/>
      <c r="AB340" s="144"/>
      <c r="AC340" s="144">
        <v>1000</v>
      </c>
      <c r="AD340" s="232"/>
      <c r="AE340" s="232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</row>
    <row r="341" spans="1:53" s="333" customFormat="1" ht="24" hidden="1" customHeight="1" x14ac:dyDescent="0.2">
      <c r="A341" s="131"/>
      <c r="B341" s="407"/>
      <c r="C341" s="232" t="s">
        <v>322</v>
      </c>
      <c r="D341" s="232" t="s">
        <v>333</v>
      </c>
      <c r="E341" s="232" t="s">
        <v>1008</v>
      </c>
      <c r="F341" s="232" t="s">
        <v>322</v>
      </c>
      <c r="G341" s="232" t="s">
        <v>335</v>
      </c>
      <c r="H341" s="1317"/>
      <c r="I341" s="232" t="s">
        <v>322</v>
      </c>
      <c r="J341" s="144">
        <v>11483</v>
      </c>
      <c r="K341" s="144"/>
      <c r="L341" s="144"/>
      <c r="M341" s="232" t="s">
        <v>330</v>
      </c>
      <c r="N341" s="232" t="s">
        <v>330</v>
      </c>
      <c r="O341" s="144">
        <v>122</v>
      </c>
      <c r="P341" s="144">
        <v>100</v>
      </c>
      <c r="Q341" s="144">
        <v>11483</v>
      </c>
      <c r="R341" s="144"/>
      <c r="S341" s="144"/>
      <c r="T341" s="144" t="s">
        <v>185</v>
      </c>
      <c r="U341" s="144" t="s">
        <v>500</v>
      </c>
      <c r="V341" s="232">
        <v>2012</v>
      </c>
      <c r="W341" s="144"/>
      <c r="X341" s="144"/>
      <c r="Y341" s="144"/>
      <c r="Z341" s="144"/>
      <c r="AA341" s="144"/>
      <c r="AB341" s="144"/>
      <c r="AC341" s="144"/>
      <c r="AD341" s="232"/>
      <c r="AE341" s="232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</row>
    <row r="342" spans="1:53" s="333" customFormat="1" ht="24" hidden="1" customHeight="1" x14ac:dyDescent="0.2">
      <c r="A342" s="131"/>
      <c r="B342" s="407"/>
      <c r="C342" s="232" t="s">
        <v>322</v>
      </c>
      <c r="D342" s="232" t="s">
        <v>333</v>
      </c>
      <c r="E342" s="232" t="s">
        <v>1009</v>
      </c>
      <c r="F342" s="232" t="s">
        <v>322</v>
      </c>
      <c r="G342" s="232" t="s">
        <v>335</v>
      </c>
      <c r="H342" s="1317"/>
      <c r="I342" s="232" t="s">
        <v>322</v>
      </c>
      <c r="J342" s="144">
        <v>7478</v>
      </c>
      <c r="K342" s="144"/>
      <c r="L342" s="144"/>
      <c r="M342" s="232" t="s">
        <v>330</v>
      </c>
      <c r="N342" s="232" t="s">
        <v>330</v>
      </c>
      <c r="O342" s="144">
        <v>100</v>
      </c>
      <c r="P342" s="144">
        <v>80</v>
      </c>
      <c r="Q342" s="144">
        <v>7478</v>
      </c>
      <c r="R342" s="144"/>
      <c r="S342" s="144"/>
      <c r="T342" s="144" t="s">
        <v>185</v>
      </c>
      <c r="U342" s="144" t="s">
        <v>500</v>
      </c>
      <c r="V342" s="232">
        <v>2012</v>
      </c>
      <c r="W342" s="144"/>
      <c r="X342" s="144"/>
      <c r="Y342" s="144"/>
      <c r="Z342" s="144"/>
      <c r="AA342" s="144"/>
      <c r="AB342" s="144"/>
      <c r="AC342" s="144"/>
      <c r="AD342" s="232"/>
      <c r="AE342" s="232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</row>
    <row r="343" spans="1:53" s="333" customFormat="1" ht="24" hidden="1" customHeight="1" x14ac:dyDescent="0.2">
      <c r="A343" s="131"/>
      <c r="B343" s="407"/>
      <c r="C343" s="232" t="s">
        <v>322</v>
      </c>
      <c r="D343" s="232" t="s">
        <v>333</v>
      </c>
      <c r="E343" s="232" t="s">
        <v>1010</v>
      </c>
      <c r="F343" s="232" t="s">
        <v>322</v>
      </c>
      <c r="G343" s="232" t="s">
        <v>335</v>
      </c>
      <c r="H343" s="1317"/>
      <c r="I343" s="232" t="s">
        <v>322</v>
      </c>
      <c r="J343" s="144">
        <v>7478</v>
      </c>
      <c r="K343" s="144"/>
      <c r="L343" s="144"/>
      <c r="M343" s="232" t="s">
        <v>330</v>
      </c>
      <c r="N343" s="232" t="s">
        <v>330</v>
      </c>
      <c r="O343" s="144">
        <v>100</v>
      </c>
      <c r="P343" s="144">
        <v>80</v>
      </c>
      <c r="Q343" s="144">
        <v>7478</v>
      </c>
      <c r="R343" s="144"/>
      <c r="S343" s="144"/>
      <c r="T343" s="144" t="s">
        <v>185</v>
      </c>
      <c r="U343" s="144" t="s">
        <v>500</v>
      </c>
      <c r="V343" s="232">
        <v>2012</v>
      </c>
      <c r="W343" s="144"/>
      <c r="X343" s="144"/>
      <c r="Y343" s="144"/>
      <c r="Z343" s="144"/>
      <c r="AA343" s="144"/>
      <c r="AB343" s="144"/>
      <c r="AC343" s="144"/>
      <c r="AD343" s="232"/>
      <c r="AE343" s="232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</row>
    <row r="344" spans="1:53" s="333" customFormat="1" ht="24" hidden="1" customHeight="1" x14ac:dyDescent="0.2">
      <c r="A344" s="131"/>
      <c r="B344" s="407"/>
      <c r="C344" s="232" t="s">
        <v>322</v>
      </c>
      <c r="D344" s="232" t="s">
        <v>333</v>
      </c>
      <c r="E344" s="232" t="s">
        <v>1011</v>
      </c>
      <c r="F344" s="232" t="s">
        <v>322</v>
      </c>
      <c r="G344" s="232" t="s">
        <v>335</v>
      </c>
      <c r="H344" s="1317"/>
      <c r="I344" s="232" t="s">
        <v>322</v>
      </c>
      <c r="J344" s="144">
        <v>7478</v>
      </c>
      <c r="K344" s="144"/>
      <c r="L344" s="144"/>
      <c r="M344" s="232" t="s">
        <v>330</v>
      </c>
      <c r="N344" s="232" t="s">
        <v>330</v>
      </c>
      <c r="O344" s="144">
        <v>100</v>
      </c>
      <c r="P344" s="144">
        <v>80</v>
      </c>
      <c r="Q344" s="144">
        <v>7478</v>
      </c>
      <c r="R344" s="144"/>
      <c r="S344" s="144"/>
      <c r="T344" s="144" t="s">
        <v>185</v>
      </c>
      <c r="U344" s="144" t="s">
        <v>500</v>
      </c>
      <c r="V344" s="232">
        <v>2012</v>
      </c>
      <c r="W344" s="144"/>
      <c r="X344" s="144"/>
      <c r="Y344" s="144"/>
      <c r="Z344" s="144"/>
      <c r="AA344" s="144"/>
      <c r="AB344" s="144"/>
      <c r="AC344" s="144"/>
      <c r="AD344" s="232"/>
      <c r="AE344" s="232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</row>
    <row r="345" spans="1:53" s="333" customFormat="1" ht="24" hidden="1" customHeight="1" x14ac:dyDescent="0.2">
      <c r="A345" s="131"/>
      <c r="B345" s="407"/>
      <c r="C345" s="232" t="s">
        <v>322</v>
      </c>
      <c r="D345" s="232" t="s">
        <v>333</v>
      </c>
      <c r="E345" s="232" t="s">
        <v>15117</v>
      </c>
      <c r="F345" s="232" t="s">
        <v>322</v>
      </c>
      <c r="G345" s="232" t="s">
        <v>335</v>
      </c>
      <c r="H345" s="1317"/>
      <c r="I345" s="232" t="s">
        <v>322</v>
      </c>
      <c r="J345" s="144">
        <v>14531</v>
      </c>
      <c r="K345" s="144"/>
      <c r="L345" s="144"/>
      <c r="M345" s="232" t="s">
        <v>330</v>
      </c>
      <c r="N345" s="232" t="s">
        <v>330</v>
      </c>
      <c r="O345" s="144">
        <v>122</v>
      </c>
      <c r="P345" s="144">
        <v>80</v>
      </c>
      <c r="Q345" s="144">
        <v>14531</v>
      </c>
      <c r="R345" s="144"/>
      <c r="S345" s="144"/>
      <c r="T345" s="144" t="s">
        <v>185</v>
      </c>
      <c r="U345" s="144" t="s">
        <v>500</v>
      </c>
      <c r="V345" s="232">
        <v>2014</v>
      </c>
      <c r="W345" s="144"/>
      <c r="X345" s="144"/>
      <c r="Y345" s="144"/>
      <c r="Z345" s="144"/>
      <c r="AA345" s="144"/>
      <c r="AB345" s="144"/>
      <c r="AC345" s="144"/>
      <c r="AD345" s="232"/>
      <c r="AE345" s="232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</row>
    <row r="346" spans="1:53" s="333" customFormat="1" ht="24" hidden="1" customHeight="1" x14ac:dyDescent="0.2">
      <c r="A346" s="131"/>
      <c r="B346" s="407"/>
      <c r="C346" s="232" t="s">
        <v>7299</v>
      </c>
      <c r="D346" s="232"/>
      <c r="E346" s="232" t="s">
        <v>7589</v>
      </c>
      <c r="F346" s="232" t="s">
        <v>7299</v>
      </c>
      <c r="G346" s="232"/>
      <c r="H346" s="1317"/>
      <c r="I346" s="232" t="s">
        <v>7451</v>
      </c>
      <c r="J346" s="144">
        <v>30619</v>
      </c>
      <c r="K346" s="144">
        <v>95.3</v>
      </c>
      <c r="L346" s="144">
        <v>95.3</v>
      </c>
      <c r="M346" s="232" t="s">
        <v>310</v>
      </c>
      <c r="N346" s="232" t="s">
        <v>310</v>
      </c>
      <c r="O346" s="144">
        <v>120</v>
      </c>
      <c r="P346" s="144">
        <v>100</v>
      </c>
      <c r="Q346" s="144">
        <v>30619</v>
      </c>
      <c r="R346" s="144">
        <v>200</v>
      </c>
      <c r="S346" s="144"/>
      <c r="T346" s="144"/>
      <c r="U346" s="144"/>
      <c r="V346" s="232">
        <v>2015</v>
      </c>
      <c r="W346" s="144"/>
      <c r="X346" s="144"/>
      <c r="Y346" s="144"/>
      <c r="Z346" s="144"/>
      <c r="AA346" s="144"/>
      <c r="AB346" s="144"/>
      <c r="AC346" s="144">
        <v>5065</v>
      </c>
      <c r="AD346" s="232"/>
      <c r="AE346" s="232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</row>
    <row r="347" spans="1:53" s="333" customFormat="1" ht="24" hidden="1" customHeight="1" x14ac:dyDescent="0.2">
      <c r="A347" s="131"/>
      <c r="B347" s="407"/>
      <c r="C347" s="232" t="s">
        <v>7305</v>
      </c>
      <c r="D347" s="232"/>
      <c r="E347" s="232" t="s">
        <v>7590</v>
      </c>
      <c r="F347" s="232" t="s">
        <v>7305</v>
      </c>
      <c r="G347" s="232"/>
      <c r="H347" s="1317"/>
      <c r="I347" s="232" t="s">
        <v>7305</v>
      </c>
      <c r="J347" s="144">
        <v>9380</v>
      </c>
      <c r="K347" s="144"/>
      <c r="L347" s="144"/>
      <c r="M347" s="232" t="s">
        <v>330</v>
      </c>
      <c r="N347" s="232" t="s">
        <v>330</v>
      </c>
      <c r="O347" s="144">
        <v>112</v>
      </c>
      <c r="P347" s="144">
        <v>92</v>
      </c>
      <c r="Q347" s="144">
        <v>9167</v>
      </c>
      <c r="R347" s="144">
        <v>200</v>
      </c>
      <c r="S347" s="144">
        <v>200</v>
      </c>
      <c r="T347" s="144"/>
      <c r="U347" s="144"/>
      <c r="V347" s="232">
        <v>2012</v>
      </c>
      <c r="W347" s="144"/>
      <c r="X347" s="144"/>
      <c r="Y347" s="144"/>
      <c r="Z347" s="144"/>
      <c r="AA347" s="144"/>
      <c r="AB347" s="144"/>
      <c r="AC347" s="144">
        <v>900</v>
      </c>
      <c r="AD347" s="232"/>
      <c r="AE347" s="232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</row>
    <row r="348" spans="1:53" s="333" customFormat="1" ht="24" hidden="1" customHeight="1" x14ac:dyDescent="0.2">
      <c r="A348" s="131"/>
      <c r="B348" s="407"/>
      <c r="C348" s="232" t="s">
        <v>785</v>
      </c>
      <c r="D348" s="232" t="s">
        <v>7591</v>
      </c>
      <c r="E348" s="232" t="s">
        <v>7592</v>
      </c>
      <c r="F348" s="232" t="s">
        <v>7593</v>
      </c>
      <c r="G348" s="232" t="s">
        <v>786</v>
      </c>
      <c r="H348" s="1317"/>
      <c r="I348" s="232" t="s">
        <v>7316</v>
      </c>
      <c r="J348" s="144">
        <v>12800</v>
      </c>
      <c r="K348" s="144">
        <v>289</v>
      </c>
      <c r="L348" s="144">
        <v>289</v>
      </c>
      <c r="M348" s="232" t="s">
        <v>330</v>
      </c>
      <c r="N348" s="232" t="s">
        <v>330</v>
      </c>
      <c r="O348" s="144">
        <v>107</v>
      </c>
      <c r="P348" s="144">
        <v>93</v>
      </c>
      <c r="Q348" s="144">
        <v>12800</v>
      </c>
      <c r="R348" s="144">
        <v>50</v>
      </c>
      <c r="S348" s="144">
        <v>150</v>
      </c>
      <c r="T348" s="144" t="s">
        <v>499</v>
      </c>
      <c r="U348" s="144" t="s">
        <v>784</v>
      </c>
      <c r="V348" s="232">
        <v>2001</v>
      </c>
      <c r="W348" s="144"/>
      <c r="X348" s="144"/>
      <c r="Y348" s="144"/>
      <c r="Z348" s="144"/>
      <c r="AA348" s="144"/>
      <c r="AB348" s="144"/>
      <c r="AC348" s="144">
        <v>500</v>
      </c>
      <c r="AD348" s="232"/>
      <c r="AE348" s="232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</row>
    <row r="349" spans="1:53" s="333" customFormat="1" ht="24" hidden="1" customHeight="1" x14ac:dyDescent="0.2">
      <c r="A349" s="131"/>
      <c r="B349" s="407"/>
      <c r="C349" s="232" t="s">
        <v>785</v>
      </c>
      <c r="D349" s="232"/>
      <c r="E349" s="232" t="s">
        <v>7594</v>
      </c>
      <c r="F349" s="232" t="s">
        <v>7593</v>
      </c>
      <c r="G349" s="232"/>
      <c r="H349" s="1317"/>
      <c r="I349" s="232" t="s">
        <v>7595</v>
      </c>
      <c r="J349" s="144">
        <v>22800</v>
      </c>
      <c r="K349" s="144"/>
      <c r="L349" s="144"/>
      <c r="M349" s="232" t="s">
        <v>330</v>
      </c>
      <c r="N349" s="232" t="s">
        <v>330</v>
      </c>
      <c r="O349" s="144">
        <v>110</v>
      </c>
      <c r="P349" s="144">
        <v>90</v>
      </c>
      <c r="Q349" s="144">
        <v>22800</v>
      </c>
      <c r="R349" s="144"/>
      <c r="S349" s="144"/>
      <c r="T349" s="144"/>
      <c r="U349" s="144"/>
      <c r="V349" s="232">
        <v>2013</v>
      </c>
      <c r="W349" s="144"/>
      <c r="X349" s="144"/>
      <c r="Y349" s="144"/>
      <c r="Z349" s="144"/>
      <c r="AA349" s="144"/>
      <c r="AB349" s="144"/>
      <c r="AC349" s="144">
        <v>600</v>
      </c>
      <c r="AD349" s="232"/>
      <c r="AE349" s="232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</row>
    <row r="350" spans="1:53" s="333" customFormat="1" ht="24" hidden="1" customHeight="1" x14ac:dyDescent="0.2">
      <c r="A350" s="131"/>
      <c r="B350" s="407"/>
      <c r="C350" s="232" t="s">
        <v>785</v>
      </c>
      <c r="D350" s="232"/>
      <c r="E350" s="232" t="s">
        <v>7596</v>
      </c>
      <c r="F350" s="232" t="s">
        <v>7593</v>
      </c>
      <c r="G350" s="232"/>
      <c r="H350" s="1317"/>
      <c r="I350" s="232" t="s">
        <v>7472</v>
      </c>
      <c r="J350" s="144">
        <v>12500</v>
      </c>
      <c r="K350" s="144"/>
      <c r="L350" s="144"/>
      <c r="M350" s="232" t="s">
        <v>154</v>
      </c>
      <c r="N350" s="232" t="s">
        <v>154</v>
      </c>
      <c r="O350" s="144">
        <v>112</v>
      </c>
      <c r="P350" s="144">
        <v>90</v>
      </c>
      <c r="Q350" s="144">
        <v>10500</v>
      </c>
      <c r="R350" s="144"/>
      <c r="S350" s="144"/>
      <c r="T350" s="144"/>
      <c r="U350" s="144"/>
      <c r="V350" s="232">
        <v>2014</v>
      </c>
      <c r="W350" s="144"/>
      <c r="X350" s="144"/>
      <c r="Y350" s="144"/>
      <c r="Z350" s="144"/>
      <c r="AA350" s="144"/>
      <c r="AB350" s="144"/>
      <c r="AC350" s="144">
        <v>250</v>
      </c>
      <c r="AD350" s="232"/>
      <c r="AE350" s="232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 t="s">
        <v>7597</v>
      </c>
    </row>
    <row r="351" spans="1:53" s="333" customFormat="1" ht="24" hidden="1" customHeight="1" x14ac:dyDescent="0.2">
      <c r="A351" s="131"/>
      <c r="B351" s="407"/>
      <c r="C351" s="232" t="s">
        <v>785</v>
      </c>
      <c r="D351" s="232"/>
      <c r="E351" s="232" t="s">
        <v>7598</v>
      </c>
      <c r="F351" s="232" t="s">
        <v>7593</v>
      </c>
      <c r="G351" s="232"/>
      <c r="H351" s="1317"/>
      <c r="I351" s="232" t="s">
        <v>7472</v>
      </c>
      <c r="J351" s="144">
        <v>12500</v>
      </c>
      <c r="K351" s="144"/>
      <c r="L351" s="144"/>
      <c r="M351" s="232" t="s">
        <v>330</v>
      </c>
      <c r="N351" s="232" t="s">
        <v>330</v>
      </c>
      <c r="O351" s="144">
        <v>112</v>
      </c>
      <c r="P351" s="144">
        <v>90</v>
      </c>
      <c r="Q351" s="144">
        <v>10500</v>
      </c>
      <c r="R351" s="144"/>
      <c r="S351" s="144"/>
      <c r="T351" s="144"/>
      <c r="U351" s="144"/>
      <c r="V351" s="232">
        <v>2014</v>
      </c>
      <c r="W351" s="144"/>
      <c r="X351" s="144"/>
      <c r="Y351" s="144"/>
      <c r="Z351" s="144"/>
      <c r="AA351" s="144"/>
      <c r="AB351" s="144"/>
      <c r="AC351" s="144">
        <v>200</v>
      </c>
      <c r="AD351" s="232"/>
      <c r="AE351" s="232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 t="s">
        <v>7597</v>
      </c>
    </row>
    <row r="352" spans="1:53" s="333" customFormat="1" ht="24" hidden="1" customHeight="1" x14ac:dyDescent="0.2">
      <c r="A352" s="131"/>
      <c r="B352" s="407"/>
      <c r="C352" s="232" t="s">
        <v>785</v>
      </c>
      <c r="D352" s="232"/>
      <c r="E352" s="232" t="s">
        <v>7599</v>
      </c>
      <c r="F352" s="232" t="s">
        <v>7593</v>
      </c>
      <c r="G352" s="232"/>
      <c r="H352" s="1317"/>
      <c r="I352" s="232" t="s">
        <v>7467</v>
      </c>
      <c r="J352" s="144">
        <v>67507</v>
      </c>
      <c r="K352" s="144"/>
      <c r="L352" s="144"/>
      <c r="M352" s="232" t="s">
        <v>330</v>
      </c>
      <c r="N352" s="232" t="s">
        <v>330</v>
      </c>
      <c r="O352" s="144">
        <v>105</v>
      </c>
      <c r="P352" s="144">
        <v>95</v>
      </c>
      <c r="Q352" s="144">
        <v>12434</v>
      </c>
      <c r="R352" s="144"/>
      <c r="S352" s="144"/>
      <c r="T352" s="144"/>
      <c r="U352" s="144"/>
      <c r="V352" s="232">
        <v>2014</v>
      </c>
      <c r="W352" s="144"/>
      <c r="X352" s="144"/>
      <c r="Y352" s="144"/>
      <c r="Z352" s="144"/>
      <c r="AA352" s="144"/>
      <c r="AB352" s="144"/>
      <c r="AC352" s="144"/>
      <c r="AD352" s="232"/>
      <c r="AE352" s="232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</row>
    <row r="353" spans="1:53" s="333" customFormat="1" ht="24" hidden="1" customHeight="1" x14ac:dyDescent="0.2">
      <c r="A353" s="131"/>
      <c r="B353" s="407"/>
      <c r="C353" s="232" t="s">
        <v>785</v>
      </c>
      <c r="D353" s="232"/>
      <c r="E353" s="232" t="s">
        <v>7601</v>
      </c>
      <c r="F353" s="232" t="s">
        <v>7593</v>
      </c>
      <c r="G353" s="232"/>
      <c r="H353" s="1317"/>
      <c r="I353" s="232" t="s">
        <v>7467</v>
      </c>
      <c r="J353" s="144">
        <v>67507</v>
      </c>
      <c r="K353" s="144"/>
      <c r="L353" s="144"/>
      <c r="M353" s="232" t="s">
        <v>330</v>
      </c>
      <c r="N353" s="232" t="s">
        <v>330</v>
      </c>
      <c r="O353" s="144">
        <v>105</v>
      </c>
      <c r="P353" s="144">
        <v>95</v>
      </c>
      <c r="Q353" s="144">
        <v>11935</v>
      </c>
      <c r="R353" s="144"/>
      <c r="S353" s="144"/>
      <c r="T353" s="144"/>
      <c r="U353" s="144"/>
      <c r="V353" s="232">
        <v>2015</v>
      </c>
      <c r="W353" s="144"/>
      <c r="X353" s="144"/>
      <c r="Y353" s="144"/>
      <c r="Z353" s="144"/>
      <c r="AA353" s="144"/>
      <c r="AB353" s="144"/>
      <c r="AC353" s="144"/>
      <c r="AD353" s="232"/>
      <c r="AE353" s="232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</row>
    <row r="354" spans="1:53" s="333" customFormat="1" ht="24" hidden="1" customHeight="1" x14ac:dyDescent="0.2">
      <c r="A354" s="131"/>
      <c r="B354" s="407"/>
      <c r="C354" s="232" t="s">
        <v>7322</v>
      </c>
      <c r="D354" s="232"/>
      <c r="E354" s="232" t="s">
        <v>7602</v>
      </c>
      <c r="F354" s="232" t="s">
        <v>7322</v>
      </c>
      <c r="G354" s="232"/>
      <c r="H354" s="1317"/>
      <c r="I354" s="232" t="s">
        <v>11593</v>
      </c>
      <c r="J354" s="144">
        <v>11593</v>
      </c>
      <c r="K354" s="144"/>
      <c r="L354" s="144"/>
      <c r="M354" s="232" t="s">
        <v>330</v>
      </c>
      <c r="N354" s="232" t="s">
        <v>830</v>
      </c>
      <c r="O354" s="144">
        <v>105.1</v>
      </c>
      <c r="P354" s="144">
        <v>109.74</v>
      </c>
      <c r="Q354" s="144">
        <v>11593</v>
      </c>
      <c r="R354" s="144"/>
      <c r="S354" s="144"/>
      <c r="T354" s="144"/>
      <c r="U354" s="144"/>
      <c r="V354" s="232">
        <v>2012</v>
      </c>
      <c r="W354" s="144"/>
      <c r="X354" s="144"/>
      <c r="Y354" s="144"/>
      <c r="Z354" s="144"/>
      <c r="AA354" s="144"/>
      <c r="AB354" s="144"/>
      <c r="AC354" s="144">
        <v>700</v>
      </c>
      <c r="AD354" s="232"/>
      <c r="AE354" s="232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</row>
    <row r="355" spans="1:53" s="333" customFormat="1" ht="24" hidden="1" customHeight="1" x14ac:dyDescent="0.2">
      <c r="A355" s="131"/>
      <c r="B355" s="407"/>
      <c r="C355" s="232" t="s">
        <v>7322</v>
      </c>
      <c r="D355" s="232"/>
      <c r="E355" s="232" t="s">
        <v>13727</v>
      </c>
      <c r="F355" s="232" t="s">
        <v>7322</v>
      </c>
      <c r="G355" s="232"/>
      <c r="H355" s="1317"/>
      <c r="I355" s="232" t="s">
        <v>11593</v>
      </c>
      <c r="J355" s="144">
        <v>9916</v>
      </c>
      <c r="K355" s="144"/>
      <c r="L355" s="144"/>
      <c r="M355" s="232" t="s">
        <v>330</v>
      </c>
      <c r="N355" s="232" t="s">
        <v>830</v>
      </c>
      <c r="O355" s="144">
        <v>100</v>
      </c>
      <c r="P355" s="144">
        <v>80</v>
      </c>
      <c r="Q355" s="144">
        <v>9936</v>
      </c>
      <c r="R355" s="144"/>
      <c r="S355" s="144"/>
      <c r="T355" s="144"/>
      <c r="U355" s="144"/>
      <c r="V355" s="232">
        <v>2019</v>
      </c>
      <c r="W355" s="144"/>
      <c r="X355" s="144"/>
      <c r="Y355" s="144"/>
      <c r="Z355" s="144"/>
      <c r="AA355" s="144"/>
      <c r="AB355" s="144"/>
      <c r="AC355" s="144">
        <v>613</v>
      </c>
      <c r="AD355" s="232"/>
      <c r="AE355" s="232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</row>
    <row r="356" spans="1:53" ht="24" hidden="1" customHeight="1" x14ac:dyDescent="0.2">
      <c r="A356" s="168"/>
      <c r="B356" s="407"/>
      <c r="C356" s="136" t="s">
        <v>7331</v>
      </c>
      <c r="D356" s="136" t="s">
        <v>15101</v>
      </c>
      <c r="E356" s="136" t="s">
        <v>15118</v>
      </c>
      <c r="F356" s="136" t="s">
        <v>7331</v>
      </c>
      <c r="G356" s="136"/>
      <c r="H356" s="136"/>
      <c r="I356" s="136" t="s">
        <v>7604</v>
      </c>
      <c r="J356" s="138">
        <v>52907</v>
      </c>
      <c r="K356" s="1069">
        <v>508.16</v>
      </c>
      <c r="L356" s="1069">
        <v>685.42</v>
      </c>
      <c r="M356" s="136" t="s">
        <v>310</v>
      </c>
      <c r="N356" s="136" t="s">
        <v>310</v>
      </c>
      <c r="O356" s="138">
        <v>121</v>
      </c>
      <c r="P356" s="138">
        <v>93</v>
      </c>
      <c r="Q356" s="138">
        <v>13030</v>
      </c>
      <c r="R356" s="138">
        <v>162</v>
      </c>
      <c r="S356" s="138">
        <v>200</v>
      </c>
      <c r="T356" s="138"/>
      <c r="U356" s="138"/>
      <c r="V356" s="136"/>
      <c r="W356" s="138"/>
      <c r="X356" s="138"/>
      <c r="Y356" s="138"/>
      <c r="Z356" s="138"/>
      <c r="AA356" s="138"/>
      <c r="AB356" s="138"/>
      <c r="AC356" s="138"/>
      <c r="AD356" s="136"/>
      <c r="AE356" s="136"/>
      <c r="AF356" s="136"/>
      <c r="AG356" s="136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6"/>
      <c r="AV356" s="136"/>
      <c r="AW356" s="136"/>
      <c r="AX356" s="136"/>
      <c r="AY356" s="136"/>
      <c r="AZ356" s="136"/>
      <c r="BA356" s="136"/>
    </row>
    <row r="357" spans="1:53" s="333" customFormat="1" ht="24" hidden="1" customHeight="1" x14ac:dyDescent="0.2">
      <c r="A357" s="131"/>
      <c r="B357" s="407"/>
      <c r="C357" s="136" t="s">
        <v>7331</v>
      </c>
      <c r="D357" s="136" t="s">
        <v>15101</v>
      </c>
      <c r="E357" s="136" t="s">
        <v>7603</v>
      </c>
      <c r="F357" s="136" t="s">
        <v>7331</v>
      </c>
      <c r="G357" s="136"/>
      <c r="H357" s="136"/>
      <c r="I357" s="136" t="s">
        <v>7604</v>
      </c>
      <c r="J357" s="138">
        <v>22580</v>
      </c>
      <c r="K357" s="138">
        <v>217</v>
      </c>
      <c r="L357" s="138">
        <v>210</v>
      </c>
      <c r="M357" s="136" t="s">
        <v>310</v>
      </c>
      <c r="N357" s="136" t="s">
        <v>310</v>
      </c>
      <c r="O357" s="138">
        <v>100</v>
      </c>
      <c r="P357" s="138">
        <v>93</v>
      </c>
      <c r="Q357" s="138">
        <v>18740</v>
      </c>
      <c r="R357" s="138">
        <v>108</v>
      </c>
      <c r="S357" s="138">
        <v>108</v>
      </c>
      <c r="T357" s="138"/>
      <c r="U357" s="138"/>
      <c r="V357" s="136">
        <v>2008</v>
      </c>
      <c r="W357" s="138"/>
      <c r="X357" s="138"/>
      <c r="Y357" s="138"/>
      <c r="Z357" s="138"/>
      <c r="AA357" s="138"/>
      <c r="AB357" s="138"/>
      <c r="AC357" s="138">
        <v>2100</v>
      </c>
      <c r="AD357" s="136"/>
      <c r="AE357" s="136"/>
      <c r="AF357" s="136"/>
      <c r="AG357" s="136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6"/>
      <c r="AV357" s="136"/>
      <c r="AW357" s="136"/>
      <c r="AX357" s="136"/>
      <c r="AY357" s="136"/>
      <c r="AZ357" s="136"/>
      <c r="BA357" s="136"/>
    </row>
    <row r="358" spans="1:53" s="333" customFormat="1" ht="24" hidden="1" customHeight="1" x14ac:dyDescent="0.2">
      <c r="A358" s="131"/>
      <c r="B358" s="407"/>
      <c r="C358" s="232" t="s">
        <v>787</v>
      </c>
      <c r="D358" s="148"/>
      <c r="E358" s="145" t="s">
        <v>10596</v>
      </c>
      <c r="F358" s="148" t="s">
        <v>787</v>
      </c>
      <c r="G358" s="148" t="s">
        <v>787</v>
      </c>
      <c r="H358" s="150" t="s">
        <v>787</v>
      </c>
      <c r="I358" s="148" t="s">
        <v>787</v>
      </c>
      <c r="J358" s="144">
        <v>8800</v>
      </c>
      <c r="K358" s="144"/>
      <c r="L358" s="144"/>
      <c r="M358" s="232" t="s">
        <v>330</v>
      </c>
      <c r="N358" s="232" t="s">
        <v>330</v>
      </c>
      <c r="O358" s="144">
        <v>100</v>
      </c>
      <c r="P358" s="144">
        <v>85</v>
      </c>
      <c r="Q358" s="144">
        <v>6359</v>
      </c>
      <c r="R358" s="144">
        <v>30</v>
      </c>
      <c r="S358" s="144">
        <v>30</v>
      </c>
      <c r="T358" s="144"/>
      <c r="U358" s="144"/>
      <c r="V358" s="232">
        <v>2010</v>
      </c>
      <c r="W358" s="144"/>
      <c r="X358" s="144"/>
      <c r="Y358" s="144"/>
      <c r="Z358" s="144"/>
      <c r="AA358" s="144"/>
      <c r="AB358" s="144"/>
      <c r="AC358" s="144">
        <v>200</v>
      </c>
      <c r="AD358" s="232"/>
      <c r="AE358" s="232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</row>
    <row r="359" spans="1:53" s="333" customFormat="1" ht="24" hidden="1" customHeight="1" x14ac:dyDescent="0.2">
      <c r="A359" s="131"/>
      <c r="B359" s="407"/>
      <c r="C359" s="232" t="s">
        <v>787</v>
      </c>
      <c r="D359" s="148"/>
      <c r="E359" s="145" t="s">
        <v>10597</v>
      </c>
      <c r="F359" s="148" t="s">
        <v>787</v>
      </c>
      <c r="G359" s="148" t="s">
        <v>787</v>
      </c>
      <c r="H359" s="150" t="s">
        <v>787</v>
      </c>
      <c r="I359" s="148" t="s">
        <v>787</v>
      </c>
      <c r="J359" s="144">
        <v>13200</v>
      </c>
      <c r="K359" s="144"/>
      <c r="L359" s="144"/>
      <c r="M359" s="232" t="s">
        <v>330</v>
      </c>
      <c r="N359" s="232" t="s">
        <v>330</v>
      </c>
      <c r="O359" s="144">
        <v>110</v>
      </c>
      <c r="P359" s="144">
        <v>95</v>
      </c>
      <c r="Q359" s="144">
        <v>9506</v>
      </c>
      <c r="R359" s="144">
        <v>40</v>
      </c>
      <c r="S359" s="144">
        <v>40</v>
      </c>
      <c r="T359" s="144"/>
      <c r="U359" s="144"/>
      <c r="V359" s="232">
        <v>2010</v>
      </c>
      <c r="W359" s="144"/>
      <c r="X359" s="144"/>
      <c r="Y359" s="144"/>
      <c r="Z359" s="144"/>
      <c r="AA359" s="144"/>
      <c r="AB359" s="144"/>
      <c r="AC359" s="144">
        <v>350</v>
      </c>
      <c r="AD359" s="232"/>
      <c r="AE359" s="232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</row>
    <row r="360" spans="1:53" s="333" customFormat="1" ht="24" hidden="1" customHeight="1" x14ac:dyDescent="0.2">
      <c r="A360" s="131"/>
      <c r="B360" s="407"/>
      <c r="C360" s="232" t="s">
        <v>787</v>
      </c>
      <c r="D360" s="148"/>
      <c r="E360" s="145" t="s">
        <v>10598</v>
      </c>
      <c r="F360" s="148" t="s">
        <v>787</v>
      </c>
      <c r="G360" s="148" t="s">
        <v>787</v>
      </c>
      <c r="H360" s="150" t="s">
        <v>787</v>
      </c>
      <c r="I360" s="148" t="s">
        <v>787</v>
      </c>
      <c r="J360" s="144">
        <v>15689</v>
      </c>
      <c r="K360" s="144"/>
      <c r="L360" s="144"/>
      <c r="M360" s="232" t="s">
        <v>330</v>
      </c>
      <c r="N360" s="232" t="s">
        <v>330</v>
      </c>
      <c r="O360" s="144">
        <v>110</v>
      </c>
      <c r="P360" s="144">
        <v>95</v>
      </c>
      <c r="Q360" s="144">
        <v>7972</v>
      </c>
      <c r="R360" s="144">
        <v>30</v>
      </c>
      <c r="S360" s="144">
        <v>30</v>
      </c>
      <c r="T360" s="144"/>
      <c r="U360" s="144"/>
      <c r="V360" s="232">
        <v>2012</v>
      </c>
      <c r="W360" s="144"/>
      <c r="X360" s="144"/>
      <c r="Y360" s="144"/>
      <c r="Z360" s="144"/>
      <c r="AA360" s="144"/>
      <c r="AB360" s="144"/>
      <c r="AC360" s="144">
        <v>300</v>
      </c>
      <c r="AD360" s="232"/>
      <c r="AE360" s="232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</row>
    <row r="361" spans="1:53" s="333" customFormat="1" ht="24" hidden="1" customHeight="1" x14ac:dyDescent="0.2">
      <c r="A361" s="131"/>
      <c r="B361" s="407"/>
      <c r="C361" s="232" t="s">
        <v>787</v>
      </c>
      <c r="D361" s="148"/>
      <c r="E361" s="145" t="s">
        <v>10599</v>
      </c>
      <c r="F361" s="148" t="s">
        <v>787</v>
      </c>
      <c r="G361" s="148" t="s">
        <v>787</v>
      </c>
      <c r="H361" s="150" t="s">
        <v>787</v>
      </c>
      <c r="I361" s="148" t="s">
        <v>787</v>
      </c>
      <c r="J361" s="144">
        <v>15950</v>
      </c>
      <c r="K361" s="144"/>
      <c r="L361" s="144"/>
      <c r="M361" s="232" t="s">
        <v>330</v>
      </c>
      <c r="N361" s="232" t="s">
        <v>330</v>
      </c>
      <c r="O361" s="144">
        <v>110</v>
      </c>
      <c r="P361" s="144">
        <v>95</v>
      </c>
      <c r="Q361" s="144">
        <v>8918</v>
      </c>
      <c r="R361" s="144">
        <v>30</v>
      </c>
      <c r="S361" s="144">
        <v>30</v>
      </c>
      <c r="T361" s="144"/>
      <c r="U361" s="144"/>
      <c r="V361" s="232">
        <v>2012</v>
      </c>
      <c r="W361" s="144"/>
      <c r="X361" s="144"/>
      <c r="Y361" s="144"/>
      <c r="Z361" s="144"/>
      <c r="AA361" s="144"/>
      <c r="AB361" s="144"/>
      <c r="AC361" s="144">
        <v>300</v>
      </c>
      <c r="AD361" s="232"/>
      <c r="AE361" s="232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</row>
    <row r="362" spans="1:53" s="333" customFormat="1" ht="24" hidden="1" customHeight="1" x14ac:dyDescent="0.2">
      <c r="A362" s="131"/>
      <c r="B362" s="407"/>
      <c r="C362" s="232" t="s">
        <v>787</v>
      </c>
      <c r="D362" s="148"/>
      <c r="E362" s="145" t="s">
        <v>10600</v>
      </c>
      <c r="F362" s="148" t="s">
        <v>787</v>
      </c>
      <c r="G362" s="148" t="s">
        <v>787</v>
      </c>
      <c r="H362" s="150" t="s">
        <v>787</v>
      </c>
      <c r="I362" s="148" t="s">
        <v>787</v>
      </c>
      <c r="J362" s="144">
        <v>18434</v>
      </c>
      <c r="K362" s="144"/>
      <c r="L362" s="144"/>
      <c r="M362" s="232" t="s">
        <v>330</v>
      </c>
      <c r="N362" s="232" t="s">
        <v>330</v>
      </c>
      <c r="O362" s="144">
        <v>110</v>
      </c>
      <c r="P362" s="144">
        <v>95</v>
      </c>
      <c r="Q362" s="144">
        <v>10346</v>
      </c>
      <c r="R362" s="144">
        <v>60</v>
      </c>
      <c r="S362" s="144">
        <v>60</v>
      </c>
      <c r="T362" s="144"/>
      <c r="U362" s="144"/>
      <c r="V362" s="232">
        <v>2016</v>
      </c>
      <c r="W362" s="144"/>
      <c r="X362" s="144"/>
      <c r="Y362" s="144"/>
      <c r="Z362" s="144"/>
      <c r="AA362" s="144"/>
      <c r="AB362" s="144"/>
      <c r="AC362" s="144">
        <v>500</v>
      </c>
      <c r="AD362" s="232"/>
      <c r="AE362" s="232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</row>
    <row r="363" spans="1:53" s="333" customFormat="1" ht="24" hidden="1" customHeight="1" x14ac:dyDescent="0.2">
      <c r="A363" s="131"/>
      <c r="B363" s="407"/>
      <c r="C363" s="136" t="s">
        <v>787</v>
      </c>
      <c r="D363" s="136"/>
      <c r="E363" s="139" t="s">
        <v>16444</v>
      </c>
      <c r="F363" s="136" t="s">
        <v>787</v>
      </c>
      <c r="G363" s="136"/>
      <c r="H363" s="136"/>
      <c r="I363" s="136" t="s">
        <v>787</v>
      </c>
      <c r="J363" s="138">
        <v>42467</v>
      </c>
      <c r="K363" s="138"/>
      <c r="L363" s="138"/>
      <c r="M363" s="136" t="s">
        <v>310</v>
      </c>
      <c r="N363" s="136" t="s">
        <v>310</v>
      </c>
      <c r="O363" s="138">
        <v>105</v>
      </c>
      <c r="P363" s="138">
        <v>95</v>
      </c>
      <c r="Q363" s="138">
        <v>10274</v>
      </c>
      <c r="R363" s="138"/>
      <c r="S363" s="138"/>
      <c r="T363" s="136"/>
      <c r="U363" s="136"/>
      <c r="V363" s="136">
        <v>2020</v>
      </c>
      <c r="W363" s="136"/>
      <c r="X363" s="136"/>
      <c r="Y363" s="136"/>
      <c r="Z363" s="136"/>
      <c r="AA363" s="136"/>
      <c r="AB363" s="136"/>
      <c r="AC363" s="138"/>
      <c r="AD363" s="136"/>
      <c r="AE363" s="136"/>
      <c r="AF363" s="136"/>
      <c r="AG363" s="136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6"/>
      <c r="AV363" s="136"/>
      <c r="AW363" s="136"/>
      <c r="AX363" s="136"/>
      <c r="AY363" s="136"/>
      <c r="AZ363" s="136"/>
      <c r="BA363" s="136"/>
    </row>
    <row r="364" spans="1:53" s="333" customFormat="1" ht="24" hidden="1" customHeight="1" x14ac:dyDescent="0.2">
      <c r="A364" s="131"/>
      <c r="B364" s="407"/>
      <c r="C364" s="136" t="s">
        <v>17804</v>
      </c>
      <c r="D364" s="136"/>
      <c r="E364" s="139" t="s">
        <v>17810</v>
      </c>
      <c r="F364" s="136" t="s">
        <v>787</v>
      </c>
      <c r="G364" s="136"/>
      <c r="H364" s="136"/>
      <c r="I364" s="136" t="s">
        <v>787</v>
      </c>
      <c r="J364" s="138">
        <v>7968</v>
      </c>
      <c r="K364" s="138"/>
      <c r="L364" s="138"/>
      <c r="M364" s="136" t="s">
        <v>15434</v>
      </c>
      <c r="N364" s="136" t="s">
        <v>15434</v>
      </c>
      <c r="O364" s="138">
        <v>110</v>
      </c>
      <c r="P364" s="138">
        <v>95</v>
      </c>
      <c r="Q364" s="138">
        <v>7968</v>
      </c>
      <c r="R364" s="138"/>
      <c r="S364" s="138"/>
      <c r="T364" s="136"/>
      <c r="U364" s="136"/>
      <c r="V364" s="136">
        <v>2021</v>
      </c>
      <c r="W364" s="136"/>
      <c r="X364" s="136"/>
      <c r="Y364" s="136"/>
      <c r="Z364" s="136"/>
      <c r="AA364" s="136"/>
      <c r="AB364" s="136"/>
      <c r="AC364" s="138">
        <v>2458</v>
      </c>
      <c r="AD364" s="136"/>
      <c r="AE364" s="136"/>
      <c r="AF364" s="136"/>
      <c r="AG364" s="136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6"/>
      <c r="AV364" s="136"/>
      <c r="AW364" s="136"/>
      <c r="AX364" s="136"/>
      <c r="AY364" s="136"/>
      <c r="AZ364" s="136"/>
      <c r="BA364" s="136" t="s">
        <v>16272</v>
      </c>
    </row>
    <row r="365" spans="1:53" s="333" customFormat="1" ht="24" hidden="1" customHeight="1" x14ac:dyDescent="0.2">
      <c r="A365" s="131"/>
      <c r="B365" s="407"/>
      <c r="C365" s="136" t="s">
        <v>788</v>
      </c>
      <c r="D365" s="136" t="s">
        <v>323</v>
      </c>
      <c r="E365" s="136" t="s">
        <v>7605</v>
      </c>
      <c r="F365" s="136" t="s">
        <v>788</v>
      </c>
      <c r="G365" s="136" t="s">
        <v>328</v>
      </c>
      <c r="H365" s="136" t="s">
        <v>329</v>
      </c>
      <c r="I365" s="232" t="s">
        <v>7606</v>
      </c>
      <c r="J365" s="138">
        <v>126000</v>
      </c>
      <c r="K365" s="138"/>
      <c r="L365" s="138"/>
      <c r="M365" s="136" t="s">
        <v>830</v>
      </c>
      <c r="N365" s="136" t="s">
        <v>830</v>
      </c>
      <c r="O365" s="138">
        <v>100</v>
      </c>
      <c r="P365" s="138">
        <v>96</v>
      </c>
      <c r="Q365" s="138">
        <v>36000</v>
      </c>
      <c r="R365" s="138"/>
      <c r="S365" s="138"/>
      <c r="T365" s="138" t="s">
        <v>499</v>
      </c>
      <c r="U365" s="138" t="s">
        <v>500</v>
      </c>
      <c r="V365" s="136">
        <v>2011</v>
      </c>
      <c r="W365" s="138"/>
      <c r="X365" s="138">
        <v>1050000000</v>
      </c>
      <c r="Y365" s="138">
        <v>1050000000</v>
      </c>
      <c r="Z365" s="138"/>
      <c r="AA365" s="138"/>
      <c r="AB365" s="138"/>
      <c r="AC365" s="138">
        <v>1500</v>
      </c>
      <c r="AD365" s="136">
        <v>1997</v>
      </c>
      <c r="AE365" s="136"/>
      <c r="AF365" s="136">
        <v>1</v>
      </c>
      <c r="AG365" s="136">
        <v>1000000000</v>
      </c>
      <c r="AH365" s="136">
        <v>6</v>
      </c>
      <c r="AI365" s="136" t="s">
        <v>331</v>
      </c>
      <c r="AJ365" s="136">
        <v>2400000000</v>
      </c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6"/>
      <c r="AV365" s="136"/>
      <c r="AW365" s="136"/>
      <c r="AX365" s="136"/>
      <c r="AY365" s="136"/>
      <c r="AZ365" s="136"/>
      <c r="BA365" s="136"/>
    </row>
    <row r="366" spans="1:53" s="333" customFormat="1" ht="24" hidden="1" customHeight="1" x14ac:dyDescent="0.2">
      <c r="A366" s="131"/>
      <c r="B366" s="407"/>
      <c r="C366" s="232" t="s">
        <v>7358</v>
      </c>
      <c r="D366" s="232"/>
      <c r="E366" s="232" t="s">
        <v>7607</v>
      </c>
      <c r="F366" s="232" t="s">
        <v>7358</v>
      </c>
      <c r="G366" s="232"/>
      <c r="H366" s="1317"/>
      <c r="I366" s="232" t="s">
        <v>489</v>
      </c>
      <c r="J366" s="144">
        <v>4100</v>
      </c>
      <c r="K366" s="144">
        <v>0</v>
      </c>
      <c r="L366" s="144">
        <v>4100</v>
      </c>
      <c r="M366" s="232" t="s">
        <v>310</v>
      </c>
      <c r="N366" s="232" t="s">
        <v>310</v>
      </c>
      <c r="O366" s="144">
        <v>65</v>
      </c>
      <c r="P366" s="144">
        <v>60</v>
      </c>
      <c r="Q366" s="144">
        <v>4100</v>
      </c>
      <c r="R366" s="144">
        <v>88</v>
      </c>
      <c r="S366" s="144">
        <v>88</v>
      </c>
      <c r="T366" s="144"/>
      <c r="U366" s="144"/>
      <c r="V366" s="232">
        <v>2015</v>
      </c>
      <c r="W366" s="144"/>
      <c r="X366" s="144"/>
      <c r="Y366" s="144"/>
      <c r="Z366" s="144"/>
      <c r="AA366" s="144"/>
      <c r="AB366" s="144"/>
      <c r="AC366" s="144">
        <v>650</v>
      </c>
      <c r="AD366" s="232"/>
      <c r="AE366" s="232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</row>
    <row r="367" spans="1:53" s="333" customFormat="1" ht="24" hidden="1" customHeight="1" x14ac:dyDescent="0.2">
      <c r="A367" s="131"/>
      <c r="B367" s="407"/>
      <c r="C367" s="232" t="s">
        <v>7365</v>
      </c>
      <c r="D367" s="232"/>
      <c r="E367" s="232" t="s">
        <v>7608</v>
      </c>
      <c r="F367" s="232" t="s">
        <v>7365</v>
      </c>
      <c r="G367" s="232"/>
      <c r="H367" s="142"/>
      <c r="I367" s="232" t="s">
        <v>7365</v>
      </c>
      <c r="J367" s="144">
        <v>2047</v>
      </c>
      <c r="K367" s="144">
        <v>0</v>
      </c>
      <c r="L367" s="144">
        <v>2047</v>
      </c>
      <c r="M367" s="136" t="s">
        <v>330</v>
      </c>
      <c r="N367" s="136" t="s">
        <v>330</v>
      </c>
      <c r="O367" s="144">
        <v>111</v>
      </c>
      <c r="P367" s="144">
        <v>63</v>
      </c>
      <c r="Q367" s="144">
        <v>2047</v>
      </c>
      <c r="R367" s="144"/>
      <c r="S367" s="144">
        <v>500</v>
      </c>
      <c r="T367" s="144"/>
      <c r="U367" s="144"/>
      <c r="V367" s="136">
        <v>2009</v>
      </c>
      <c r="W367" s="138"/>
      <c r="X367" s="138"/>
      <c r="Y367" s="138"/>
      <c r="Z367" s="138"/>
      <c r="AA367" s="138"/>
      <c r="AB367" s="138"/>
      <c r="AC367" s="138">
        <v>18</v>
      </c>
      <c r="AD367" s="232"/>
      <c r="AE367" s="232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</row>
    <row r="368" spans="1:53" s="333" customFormat="1" ht="24" hidden="1" customHeight="1" x14ac:dyDescent="0.2">
      <c r="A368" s="131"/>
      <c r="B368" s="407"/>
      <c r="C368" s="232" t="s">
        <v>7365</v>
      </c>
      <c r="D368" s="232"/>
      <c r="E368" s="232" t="s">
        <v>15119</v>
      </c>
      <c r="F368" s="232" t="s">
        <v>7365</v>
      </c>
      <c r="G368" s="232"/>
      <c r="H368" s="142"/>
      <c r="I368" s="232" t="s">
        <v>13712</v>
      </c>
      <c r="J368" s="144">
        <v>77206</v>
      </c>
      <c r="K368" s="144">
        <v>1366</v>
      </c>
      <c r="L368" s="144">
        <v>0</v>
      </c>
      <c r="M368" s="136" t="s">
        <v>330</v>
      </c>
      <c r="N368" s="136" t="s">
        <v>330</v>
      </c>
      <c r="O368" s="144">
        <v>111</v>
      </c>
      <c r="P368" s="144">
        <v>63</v>
      </c>
      <c r="Q368" s="144">
        <v>2047</v>
      </c>
      <c r="R368" s="144">
        <v>756</v>
      </c>
      <c r="S368" s="144">
        <v>1000</v>
      </c>
      <c r="T368" s="144"/>
      <c r="U368" s="144"/>
      <c r="V368" s="136">
        <v>2020</v>
      </c>
      <c r="W368" s="138"/>
      <c r="X368" s="138"/>
      <c r="Y368" s="138"/>
      <c r="Z368" s="138"/>
      <c r="AA368" s="138"/>
      <c r="AB368" s="138"/>
      <c r="AC368" s="138">
        <v>4200</v>
      </c>
      <c r="AD368" s="232"/>
      <c r="AE368" s="232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</row>
    <row r="369" spans="1:53" s="333" customFormat="1" ht="24" hidden="1" customHeight="1" x14ac:dyDescent="0.2">
      <c r="A369" s="131"/>
      <c r="B369" s="407"/>
      <c r="C369" s="232" t="s">
        <v>7377</v>
      </c>
      <c r="D369" s="232" t="s">
        <v>7528</v>
      </c>
      <c r="E369" s="232" t="s">
        <v>7609</v>
      </c>
      <c r="F369" s="232" t="s">
        <v>7377</v>
      </c>
      <c r="G369" s="232" t="s">
        <v>7610</v>
      </c>
      <c r="H369" s="142" t="s">
        <v>7380</v>
      </c>
      <c r="I369" s="232" t="s">
        <v>15107</v>
      </c>
      <c r="J369" s="144">
        <v>15680</v>
      </c>
      <c r="K369" s="144">
        <v>494</v>
      </c>
      <c r="L369" s="144">
        <v>534</v>
      </c>
      <c r="M369" s="232" t="s">
        <v>310</v>
      </c>
      <c r="N369" s="232" t="s">
        <v>310</v>
      </c>
      <c r="O369" s="144">
        <v>105</v>
      </c>
      <c r="P369" s="144">
        <v>95</v>
      </c>
      <c r="Q369" s="144">
        <v>12665</v>
      </c>
      <c r="R369" s="144">
        <v>1200</v>
      </c>
      <c r="S369" s="144">
        <v>1200</v>
      </c>
      <c r="T369" s="144" t="s">
        <v>499</v>
      </c>
      <c r="U369" s="144" t="s">
        <v>3642</v>
      </c>
      <c r="V369" s="232">
        <v>2003</v>
      </c>
      <c r="W369" s="144">
        <v>1465</v>
      </c>
      <c r="X369" s="144">
        <v>259</v>
      </c>
      <c r="Y369" s="144">
        <v>1724</v>
      </c>
      <c r="Z369" s="144"/>
      <c r="AA369" s="144"/>
      <c r="AB369" s="144"/>
      <c r="AC369" s="144">
        <v>3448</v>
      </c>
      <c r="AD369" s="232"/>
      <c r="AE369" s="232"/>
      <c r="AF369" s="148">
        <v>1</v>
      </c>
      <c r="AG369" s="148"/>
      <c r="AH369" s="148">
        <v>6</v>
      </c>
      <c r="AI369" s="148"/>
      <c r="AJ369" s="148"/>
      <c r="AK369" s="148" t="s">
        <v>7611</v>
      </c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</row>
    <row r="370" spans="1:53" s="333" customFormat="1" ht="24" hidden="1" customHeight="1" x14ac:dyDescent="0.2">
      <c r="A370" s="131"/>
      <c r="B370" s="407"/>
      <c r="C370" s="232" t="s">
        <v>7399</v>
      </c>
      <c r="D370" s="232" t="s">
        <v>7528</v>
      </c>
      <c r="E370" s="232" t="s">
        <v>7612</v>
      </c>
      <c r="F370" s="232" t="s">
        <v>7399</v>
      </c>
      <c r="G370" s="232" t="s">
        <v>7610</v>
      </c>
      <c r="H370" s="142" t="s">
        <v>7380</v>
      </c>
      <c r="I370" s="232" t="s">
        <v>7399</v>
      </c>
      <c r="J370" s="144">
        <v>15600</v>
      </c>
      <c r="K370" s="144"/>
      <c r="L370" s="144"/>
      <c r="M370" s="232" t="s">
        <v>310</v>
      </c>
      <c r="N370" s="232" t="s">
        <v>330</v>
      </c>
      <c r="O370" s="144">
        <v>97</v>
      </c>
      <c r="P370" s="144">
        <v>29</v>
      </c>
      <c r="Q370" s="144">
        <v>7026</v>
      </c>
      <c r="R370" s="144"/>
      <c r="S370" s="144"/>
      <c r="T370" s="144" t="s">
        <v>499</v>
      </c>
      <c r="U370" s="144" t="s">
        <v>3642</v>
      </c>
      <c r="V370" s="232">
        <v>2014</v>
      </c>
      <c r="W370" s="144">
        <v>1465</v>
      </c>
      <c r="X370" s="144">
        <v>259</v>
      </c>
      <c r="Y370" s="144">
        <v>1724</v>
      </c>
      <c r="Z370" s="144"/>
      <c r="AA370" s="144"/>
      <c r="AB370" s="144"/>
      <c r="AC370" s="144">
        <v>442</v>
      </c>
      <c r="AD370" s="232"/>
      <c r="AE370" s="232"/>
      <c r="AF370" s="148">
        <v>1</v>
      </c>
      <c r="AG370" s="148"/>
      <c r="AH370" s="148">
        <v>6</v>
      </c>
      <c r="AI370" s="148"/>
      <c r="AJ370" s="148"/>
      <c r="AK370" s="148" t="s">
        <v>7611</v>
      </c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</row>
    <row r="371" spans="1:53" s="333" customFormat="1" ht="24" hidden="1" customHeight="1" x14ac:dyDescent="0.2">
      <c r="A371" s="131"/>
      <c r="B371" s="407"/>
      <c r="C371" s="232" t="s">
        <v>7399</v>
      </c>
      <c r="D371" s="232" t="s">
        <v>7528</v>
      </c>
      <c r="E371" s="232" t="s">
        <v>7613</v>
      </c>
      <c r="F371" s="232" t="s">
        <v>7399</v>
      </c>
      <c r="G371" s="232" t="s">
        <v>7610</v>
      </c>
      <c r="H371" s="142" t="s">
        <v>7380</v>
      </c>
      <c r="I371" s="232" t="s">
        <v>7399</v>
      </c>
      <c r="J371" s="144">
        <v>15600</v>
      </c>
      <c r="K371" s="144"/>
      <c r="L371" s="144"/>
      <c r="M371" s="232" t="s">
        <v>310</v>
      </c>
      <c r="N371" s="232" t="s">
        <v>330</v>
      </c>
      <c r="O371" s="144">
        <v>97</v>
      </c>
      <c r="P371" s="144">
        <v>29</v>
      </c>
      <c r="Q371" s="144">
        <v>7026</v>
      </c>
      <c r="R371" s="144"/>
      <c r="S371" s="144"/>
      <c r="T371" s="144" t="s">
        <v>499</v>
      </c>
      <c r="U371" s="144" t="s">
        <v>3642</v>
      </c>
      <c r="V371" s="232">
        <v>2014</v>
      </c>
      <c r="W371" s="144">
        <v>1465</v>
      </c>
      <c r="X371" s="144">
        <v>259</v>
      </c>
      <c r="Y371" s="144">
        <v>1724</v>
      </c>
      <c r="Z371" s="144"/>
      <c r="AA371" s="144"/>
      <c r="AB371" s="144"/>
      <c r="AC371" s="144">
        <v>442</v>
      </c>
      <c r="AD371" s="232"/>
      <c r="AE371" s="232"/>
      <c r="AF371" s="148">
        <v>1</v>
      </c>
      <c r="AG371" s="148"/>
      <c r="AH371" s="148">
        <v>6</v>
      </c>
      <c r="AI371" s="148"/>
      <c r="AJ371" s="148"/>
      <c r="AK371" s="148" t="s">
        <v>7611</v>
      </c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</row>
    <row r="372" spans="1:53" s="333" customFormat="1" ht="24" hidden="1" customHeight="1" x14ac:dyDescent="0.2">
      <c r="A372" s="131"/>
      <c r="B372" s="407"/>
      <c r="C372" s="232" t="s">
        <v>17808</v>
      </c>
      <c r="D372" s="232"/>
      <c r="E372" s="232" t="s">
        <v>17811</v>
      </c>
      <c r="F372" s="232" t="s">
        <v>17808</v>
      </c>
      <c r="G372" s="232"/>
      <c r="H372" s="142"/>
      <c r="I372" s="232" t="s">
        <v>17808</v>
      </c>
      <c r="J372" s="144">
        <v>32915</v>
      </c>
      <c r="K372" s="144">
        <v>966</v>
      </c>
      <c r="L372" s="144">
        <v>966</v>
      </c>
      <c r="M372" s="232" t="s">
        <v>2195</v>
      </c>
      <c r="N372" s="232" t="s">
        <v>2195</v>
      </c>
      <c r="O372" s="144">
        <v>105</v>
      </c>
      <c r="P372" s="144">
        <v>27</v>
      </c>
      <c r="Q372" s="144">
        <v>9000</v>
      </c>
      <c r="R372" s="144">
        <v>0</v>
      </c>
      <c r="S372" s="144">
        <v>0</v>
      </c>
      <c r="T372" s="144"/>
      <c r="U372" s="144"/>
      <c r="V372" s="232">
        <v>2021</v>
      </c>
      <c r="W372" s="144"/>
      <c r="X372" s="144"/>
      <c r="Y372" s="144"/>
      <c r="Z372" s="144"/>
      <c r="AA372" s="144"/>
      <c r="AB372" s="144"/>
      <c r="AC372" s="144">
        <v>3129</v>
      </c>
      <c r="AD372" s="232"/>
      <c r="AE372" s="232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 t="s">
        <v>16272</v>
      </c>
    </row>
    <row r="373" spans="1:53" s="1091" customFormat="1" ht="24" hidden="1" customHeight="1" x14ac:dyDescent="0.2">
      <c r="A373" s="1081"/>
      <c r="B373" s="998" t="s">
        <v>83</v>
      </c>
      <c r="C373" s="240" t="s">
        <v>2217</v>
      </c>
      <c r="D373" s="240"/>
      <c r="E373" s="545">
        <f>COUNTA(E374:E381)</f>
        <v>8</v>
      </c>
      <c r="F373" s="240"/>
      <c r="G373" s="240"/>
      <c r="H373" s="568"/>
      <c r="I373" s="240"/>
      <c r="J373" s="241">
        <f>SUM(J374:J381)</f>
        <v>234659</v>
      </c>
      <c r="K373" s="241">
        <f>SUM(K374:K381)</f>
        <v>56976</v>
      </c>
      <c r="L373" s="241">
        <f>SUM(L374:L381)</f>
        <v>72336</v>
      </c>
      <c r="M373" s="231"/>
      <c r="N373" s="231"/>
      <c r="O373" s="241"/>
      <c r="P373" s="241"/>
      <c r="Q373" s="241"/>
      <c r="R373" s="241"/>
      <c r="S373" s="241"/>
      <c r="T373" s="241"/>
      <c r="U373" s="241"/>
      <c r="V373" s="231"/>
      <c r="W373" s="241"/>
      <c r="X373" s="241"/>
      <c r="Y373" s="241"/>
      <c r="Z373" s="241"/>
      <c r="AA373" s="241"/>
      <c r="AB373" s="241"/>
      <c r="AC373" s="241"/>
      <c r="AD373" s="231"/>
      <c r="AE373" s="231"/>
      <c r="AF373" s="240"/>
      <c r="AG373" s="240"/>
      <c r="AH373" s="240"/>
      <c r="AI373" s="240"/>
      <c r="AJ373" s="240"/>
      <c r="AK373" s="240"/>
      <c r="AL373" s="240"/>
      <c r="AM373" s="240"/>
      <c r="AN373" s="240"/>
      <c r="AO373" s="240"/>
      <c r="AP373" s="240"/>
      <c r="AQ373" s="240"/>
      <c r="AR373" s="240"/>
      <c r="AS373" s="240"/>
      <c r="AT373" s="240"/>
      <c r="AU373" s="240"/>
      <c r="AV373" s="240"/>
      <c r="AW373" s="240"/>
      <c r="AX373" s="240"/>
      <c r="AY373" s="240"/>
      <c r="AZ373" s="240"/>
      <c r="BA373" s="240"/>
    </row>
    <row r="374" spans="1:53" s="333" customFormat="1" ht="24" hidden="1" customHeight="1" x14ac:dyDescent="0.2">
      <c r="A374" s="131"/>
      <c r="B374" s="407"/>
      <c r="C374" s="232" t="s">
        <v>8337</v>
      </c>
      <c r="D374" s="232" t="s">
        <v>8338</v>
      </c>
      <c r="E374" s="232" t="s">
        <v>8409</v>
      </c>
      <c r="F374" s="232" t="s">
        <v>8410</v>
      </c>
      <c r="G374" s="232" t="s">
        <v>8344</v>
      </c>
      <c r="H374" s="142" t="s">
        <v>8340</v>
      </c>
      <c r="I374" s="232" t="s">
        <v>8411</v>
      </c>
      <c r="J374" s="144">
        <v>27058</v>
      </c>
      <c r="K374" s="144">
        <v>5692</v>
      </c>
      <c r="L374" s="144">
        <v>11484</v>
      </c>
      <c r="M374" s="232" t="s">
        <v>310</v>
      </c>
      <c r="N374" s="232" t="s">
        <v>310</v>
      </c>
      <c r="O374" s="144">
        <v>123</v>
      </c>
      <c r="P374" s="144">
        <v>100</v>
      </c>
      <c r="Q374" s="144" t="s">
        <v>8412</v>
      </c>
      <c r="R374" s="144">
        <v>8547</v>
      </c>
      <c r="S374" s="144">
        <v>12000</v>
      </c>
      <c r="T374" s="144" t="s">
        <v>8413</v>
      </c>
      <c r="U374" s="144" t="s">
        <v>354</v>
      </c>
      <c r="V374" s="232">
        <v>1984</v>
      </c>
      <c r="W374" s="144"/>
      <c r="X374" s="144"/>
      <c r="Y374" s="144" t="s">
        <v>8414</v>
      </c>
      <c r="Z374" s="144" t="s">
        <v>8415</v>
      </c>
      <c r="AA374" s="144"/>
      <c r="AB374" s="144"/>
      <c r="AC374" s="144">
        <v>2054</v>
      </c>
      <c r="AD374" s="232"/>
      <c r="AE374" s="232"/>
      <c r="AF374" s="148" t="s">
        <v>4103</v>
      </c>
      <c r="AG374" s="148" t="s">
        <v>8416</v>
      </c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</row>
    <row r="375" spans="1:53" s="333" customFormat="1" ht="24" hidden="1" customHeight="1" x14ac:dyDescent="0.2">
      <c r="A375" s="131"/>
      <c r="B375" s="407"/>
      <c r="C375" s="232" t="s">
        <v>8337</v>
      </c>
      <c r="D375" s="232"/>
      <c r="E375" s="232" t="s">
        <v>14118</v>
      </c>
      <c r="F375" s="232" t="s">
        <v>8410</v>
      </c>
      <c r="G375" s="232"/>
      <c r="H375" s="142"/>
      <c r="I375" s="232" t="s">
        <v>8411</v>
      </c>
      <c r="J375" s="144"/>
      <c r="K375" s="144"/>
      <c r="L375" s="144"/>
      <c r="M375" s="232" t="s">
        <v>310</v>
      </c>
      <c r="N375" s="232" t="s">
        <v>310</v>
      </c>
      <c r="O375" s="144">
        <v>120</v>
      </c>
      <c r="P375" s="144">
        <v>98</v>
      </c>
      <c r="Q375" s="144">
        <v>8500</v>
      </c>
      <c r="R375" s="144"/>
      <c r="S375" s="144"/>
      <c r="T375" s="144"/>
      <c r="U375" s="144"/>
      <c r="V375" s="232">
        <v>2019</v>
      </c>
      <c r="W375" s="144"/>
      <c r="X375" s="144"/>
      <c r="Y375" s="144"/>
      <c r="Z375" s="144"/>
      <c r="AA375" s="144"/>
      <c r="AB375" s="144"/>
      <c r="AC375" s="144">
        <v>3000</v>
      </c>
      <c r="AD375" s="232"/>
      <c r="AE375" s="232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 t="s">
        <v>14119</v>
      </c>
    </row>
    <row r="376" spans="1:53" s="333" customFormat="1" ht="24" hidden="1" customHeight="1" x14ac:dyDescent="0.2">
      <c r="A376" s="131"/>
      <c r="B376" s="407"/>
      <c r="C376" s="232" t="s">
        <v>8337</v>
      </c>
      <c r="D376" s="232"/>
      <c r="E376" s="232" t="s">
        <v>15242</v>
      </c>
      <c r="F376" s="232" t="s">
        <v>8410</v>
      </c>
      <c r="G376" s="232"/>
      <c r="H376" s="142"/>
      <c r="I376" s="232" t="s">
        <v>8411</v>
      </c>
      <c r="J376" s="144">
        <v>8540</v>
      </c>
      <c r="K376" s="144"/>
      <c r="L376" s="144"/>
      <c r="M376" s="232" t="s">
        <v>310</v>
      </c>
      <c r="N376" s="232" t="s">
        <v>310</v>
      </c>
      <c r="O376" s="144">
        <v>90</v>
      </c>
      <c r="P376" s="144">
        <v>80</v>
      </c>
      <c r="Q376" s="144">
        <v>7428</v>
      </c>
      <c r="R376" s="144"/>
      <c r="S376" s="144"/>
      <c r="T376" s="144"/>
      <c r="U376" s="144"/>
      <c r="V376" s="232">
        <v>2020</v>
      </c>
      <c r="W376" s="144"/>
      <c r="X376" s="144"/>
      <c r="Y376" s="144"/>
      <c r="Z376" s="144"/>
      <c r="AA376" s="144"/>
      <c r="AB376" s="144"/>
      <c r="AC376" s="144">
        <v>1800</v>
      </c>
      <c r="AD376" s="232"/>
      <c r="AE376" s="232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</row>
    <row r="377" spans="1:53" s="333" customFormat="1" ht="24" hidden="1" customHeight="1" x14ac:dyDescent="0.2">
      <c r="A377" s="131"/>
      <c r="B377" s="407"/>
      <c r="C377" s="232" t="s">
        <v>8337</v>
      </c>
      <c r="D377" s="232"/>
      <c r="E377" s="232" t="s">
        <v>15243</v>
      </c>
      <c r="F377" s="232" t="s">
        <v>8410</v>
      </c>
      <c r="G377" s="232"/>
      <c r="H377" s="142"/>
      <c r="I377" s="232" t="s">
        <v>15244</v>
      </c>
      <c r="J377" s="144">
        <v>118828</v>
      </c>
      <c r="K377" s="144"/>
      <c r="L377" s="144"/>
      <c r="M377" s="232" t="s">
        <v>310</v>
      </c>
      <c r="N377" s="232" t="s">
        <v>310</v>
      </c>
      <c r="O377" s="144">
        <v>90</v>
      </c>
      <c r="P377" s="144">
        <v>80</v>
      </c>
      <c r="Q377" s="144">
        <v>10153</v>
      </c>
      <c r="R377" s="144"/>
      <c r="S377" s="144"/>
      <c r="T377" s="144"/>
      <c r="U377" s="144"/>
      <c r="V377" s="232">
        <v>2020</v>
      </c>
      <c r="W377" s="144"/>
      <c r="X377" s="144"/>
      <c r="Y377" s="144"/>
      <c r="Z377" s="144"/>
      <c r="AA377" s="144"/>
      <c r="AB377" s="144"/>
      <c r="AC377" s="144">
        <v>1700</v>
      </c>
      <c r="AD377" s="232"/>
      <c r="AE377" s="232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</row>
    <row r="378" spans="1:53" s="333" customFormat="1" ht="24" hidden="1" customHeight="1" x14ac:dyDescent="0.2">
      <c r="A378" s="131"/>
      <c r="B378" s="407"/>
      <c r="C378" s="232" t="s">
        <v>8352</v>
      </c>
      <c r="D378" s="232" t="s">
        <v>8338</v>
      </c>
      <c r="E378" s="232" t="s">
        <v>14120</v>
      </c>
      <c r="F378" s="232" t="s">
        <v>8410</v>
      </c>
      <c r="G378" s="232" t="s">
        <v>8344</v>
      </c>
      <c r="H378" s="142" t="s">
        <v>8340</v>
      </c>
      <c r="I378" s="232" t="s">
        <v>8355</v>
      </c>
      <c r="J378" s="144"/>
      <c r="K378" s="144">
        <v>11000</v>
      </c>
      <c r="L378" s="144">
        <v>11020</v>
      </c>
      <c r="M378" s="232" t="s">
        <v>310</v>
      </c>
      <c r="N378" s="232" t="s">
        <v>310</v>
      </c>
      <c r="O378" s="144">
        <v>120</v>
      </c>
      <c r="P378" s="144">
        <v>95</v>
      </c>
      <c r="Q378" s="144">
        <v>11000</v>
      </c>
      <c r="R378" s="144"/>
      <c r="S378" s="144">
        <v>200</v>
      </c>
      <c r="T378" s="144" t="s">
        <v>8413</v>
      </c>
      <c r="U378" s="144" t="s">
        <v>354</v>
      </c>
      <c r="V378" s="232">
        <v>2010</v>
      </c>
      <c r="W378" s="144"/>
      <c r="X378" s="144"/>
      <c r="Y378" s="144" t="s">
        <v>8414</v>
      </c>
      <c r="Z378" s="144" t="s">
        <v>8415</v>
      </c>
      <c r="AA378" s="144"/>
      <c r="AB378" s="144"/>
      <c r="AC378" s="144">
        <v>295</v>
      </c>
      <c r="AD378" s="232"/>
      <c r="AE378" s="232"/>
      <c r="AF378" s="148" t="s">
        <v>4103</v>
      </c>
      <c r="AG378" s="148" t="s">
        <v>8416</v>
      </c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36" t="s">
        <v>8417</v>
      </c>
    </row>
    <row r="379" spans="1:53" s="333" customFormat="1" ht="24" hidden="1" customHeight="1" x14ac:dyDescent="0.2">
      <c r="A379" s="131"/>
      <c r="B379" s="407"/>
      <c r="C379" s="232" t="s">
        <v>8352</v>
      </c>
      <c r="D379" s="232" t="s">
        <v>8338</v>
      </c>
      <c r="E379" s="232" t="s">
        <v>14121</v>
      </c>
      <c r="F379" s="232" t="s">
        <v>8410</v>
      </c>
      <c r="G379" s="232" t="s">
        <v>8344</v>
      </c>
      <c r="H379" s="142" t="s">
        <v>8340</v>
      </c>
      <c r="I379" s="232" t="s">
        <v>8355</v>
      </c>
      <c r="J379" s="144">
        <v>42000</v>
      </c>
      <c r="K379" s="144">
        <v>14000</v>
      </c>
      <c r="L379" s="144">
        <v>21243</v>
      </c>
      <c r="M379" s="232" t="s">
        <v>310</v>
      </c>
      <c r="N379" s="232" t="s">
        <v>310</v>
      </c>
      <c r="O379" s="144" t="s">
        <v>17930</v>
      </c>
      <c r="P379" s="144" t="s">
        <v>17929</v>
      </c>
      <c r="Q379" s="144">
        <v>14000</v>
      </c>
      <c r="R379" s="144">
        <v>720</v>
      </c>
      <c r="S379" s="144">
        <v>1000</v>
      </c>
      <c r="T379" s="144" t="s">
        <v>8413</v>
      </c>
      <c r="U379" s="144" t="s">
        <v>354</v>
      </c>
      <c r="V379" s="232">
        <v>2005</v>
      </c>
      <c r="W379" s="144"/>
      <c r="X379" s="144"/>
      <c r="Y379" s="144" t="s">
        <v>8414</v>
      </c>
      <c r="Z379" s="144" t="s">
        <v>8415</v>
      </c>
      <c r="AA379" s="144"/>
      <c r="AB379" s="144"/>
      <c r="AC379" s="144">
        <v>8467</v>
      </c>
      <c r="AD379" s="232"/>
      <c r="AE379" s="232"/>
      <c r="AF379" s="148" t="s">
        <v>4103</v>
      </c>
      <c r="AG379" s="148" t="s">
        <v>8416</v>
      </c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</row>
    <row r="380" spans="1:53" s="333" customFormat="1" ht="24" hidden="1" customHeight="1" x14ac:dyDescent="0.2">
      <c r="A380" s="131"/>
      <c r="B380" s="407"/>
      <c r="C380" s="232" t="s">
        <v>8352</v>
      </c>
      <c r="D380" s="1318"/>
      <c r="E380" s="1300" t="s">
        <v>8418</v>
      </c>
      <c r="F380" s="232" t="s">
        <v>8410</v>
      </c>
      <c r="G380" s="1318"/>
      <c r="H380" s="1318"/>
      <c r="I380" s="232" t="s">
        <v>14122</v>
      </c>
      <c r="J380" s="1319">
        <v>15769</v>
      </c>
      <c r="K380" s="138">
        <v>13464</v>
      </c>
      <c r="L380" s="138">
        <v>15769</v>
      </c>
      <c r="M380" s="136" t="s">
        <v>310</v>
      </c>
      <c r="N380" s="136" t="s">
        <v>310</v>
      </c>
      <c r="O380" s="138">
        <v>120</v>
      </c>
      <c r="P380" s="138">
        <v>90</v>
      </c>
      <c r="Q380" s="138">
        <v>13464</v>
      </c>
      <c r="R380" s="384"/>
      <c r="S380" s="384"/>
      <c r="T380" s="420"/>
      <c r="U380" s="420"/>
      <c r="V380" s="136">
        <v>2015</v>
      </c>
      <c r="W380" s="420"/>
      <c r="X380" s="420"/>
      <c r="Y380" s="420"/>
      <c r="Z380" s="420"/>
      <c r="AA380" s="420"/>
      <c r="AB380" s="420"/>
      <c r="AC380" s="138">
        <v>1007</v>
      </c>
      <c r="AD380" s="232"/>
      <c r="AE380" s="232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</row>
    <row r="381" spans="1:53" ht="24" hidden="1" customHeight="1" x14ac:dyDescent="0.2">
      <c r="A381" s="131"/>
      <c r="B381" s="1046"/>
      <c r="C381" s="232" t="s">
        <v>8352</v>
      </c>
      <c r="D381" s="1318"/>
      <c r="E381" s="1300" t="s">
        <v>16533</v>
      </c>
      <c r="F381" s="232" t="s">
        <v>8410</v>
      </c>
      <c r="G381" s="1318"/>
      <c r="H381" s="1318"/>
      <c r="I381" s="232" t="s">
        <v>16534</v>
      </c>
      <c r="J381" s="1319">
        <v>22464</v>
      </c>
      <c r="K381" s="138">
        <v>12820</v>
      </c>
      <c r="L381" s="138">
        <v>12820</v>
      </c>
      <c r="M381" s="136" t="s">
        <v>310</v>
      </c>
      <c r="N381" s="136" t="s">
        <v>310</v>
      </c>
      <c r="O381" s="138">
        <v>121</v>
      </c>
      <c r="P381" s="138">
        <v>99</v>
      </c>
      <c r="Q381" s="138">
        <v>12820</v>
      </c>
      <c r="R381" s="384"/>
      <c r="S381" s="384"/>
      <c r="T381" s="420"/>
      <c r="U381" s="420"/>
      <c r="V381" s="136">
        <v>2021</v>
      </c>
      <c r="W381" s="420"/>
      <c r="X381" s="420"/>
      <c r="Y381" s="420"/>
      <c r="Z381" s="420"/>
      <c r="AA381" s="420"/>
      <c r="AB381" s="420"/>
      <c r="AC381" s="138">
        <v>621</v>
      </c>
      <c r="AD381" s="420"/>
      <c r="AE381" s="420"/>
      <c r="AF381" s="420"/>
      <c r="AG381" s="420"/>
      <c r="AH381" s="420"/>
      <c r="AI381" s="420"/>
      <c r="AJ381" s="420"/>
      <c r="AK381" s="420"/>
      <c r="AL381" s="420"/>
      <c r="AM381" s="420"/>
      <c r="AN381" s="420"/>
      <c r="AO381" s="420"/>
      <c r="AP381" s="420"/>
      <c r="AQ381" s="420"/>
      <c r="AR381" s="420"/>
      <c r="AS381" s="420"/>
      <c r="AT381" s="420"/>
      <c r="AU381" s="420"/>
      <c r="AV381" s="420"/>
      <c r="AW381" s="420"/>
      <c r="AX381" s="420"/>
      <c r="AY381" s="420"/>
      <c r="AZ381" s="420"/>
      <c r="BA381" s="136"/>
    </row>
  </sheetData>
  <mergeCells count="63">
    <mergeCell ref="BA177:BA179"/>
    <mergeCell ref="AC178:AC179"/>
    <mergeCell ref="C193:C194"/>
    <mergeCell ref="E193:E194"/>
    <mergeCell ref="F193:F194"/>
    <mergeCell ref="I193:I194"/>
    <mergeCell ref="J193:J194"/>
    <mergeCell ref="V193:V194"/>
    <mergeCell ref="AC193:AC194"/>
    <mergeCell ref="BA193:BA194"/>
    <mergeCell ref="R184:R185"/>
    <mergeCell ref="S184:S185"/>
    <mergeCell ref="R193:R194"/>
    <mergeCell ref="S193:S194"/>
    <mergeCell ref="K184:K185"/>
    <mergeCell ref="L184:L185"/>
    <mergeCell ref="Q184:Q185"/>
    <mergeCell ref="C177:C181"/>
    <mergeCell ref="E177:E181"/>
    <mergeCell ref="F177:F181"/>
    <mergeCell ref="I177:I181"/>
    <mergeCell ref="C184:C185"/>
    <mergeCell ref="E184:E185"/>
    <mergeCell ref="F184:F185"/>
    <mergeCell ref="I184:I185"/>
    <mergeCell ref="J184:J185"/>
    <mergeCell ref="S1:BA1"/>
    <mergeCell ref="AV3:AZ3"/>
    <mergeCell ref="AH3:AJ3"/>
    <mergeCell ref="AK3:AK4"/>
    <mergeCell ref="AL3:AP3"/>
    <mergeCell ref="AQ3:AU3"/>
    <mergeCell ref="AD3:AD4"/>
    <mergeCell ref="AE3:AE4"/>
    <mergeCell ref="BA2:BA4"/>
    <mergeCell ref="AF3:AG3"/>
    <mergeCell ref="AD2:AE2"/>
    <mergeCell ref="AF2:AK2"/>
    <mergeCell ref="AL2:AZ2"/>
    <mergeCell ref="W2:AC4"/>
    <mergeCell ref="R2:U2"/>
    <mergeCell ref="V2:V4"/>
    <mergeCell ref="B1:E1"/>
    <mergeCell ref="L2:L4"/>
    <mergeCell ref="M2:Q2"/>
    <mergeCell ref="M3:N3"/>
    <mergeCell ref="J2:J4"/>
    <mergeCell ref="K2:K4"/>
    <mergeCell ref="E2:E4"/>
    <mergeCell ref="S3:S4"/>
    <mergeCell ref="T3:T4"/>
    <mergeCell ref="U3:U4"/>
    <mergeCell ref="F2:F4"/>
    <mergeCell ref="G2:G4"/>
    <mergeCell ref="I2:I4"/>
    <mergeCell ref="O3:O4"/>
    <mergeCell ref="P3:P4"/>
    <mergeCell ref="Q3:Q4"/>
    <mergeCell ref="A2:A4"/>
    <mergeCell ref="B2:B4"/>
    <mergeCell ref="C2:C4"/>
    <mergeCell ref="D2:D4"/>
    <mergeCell ref="R3:R4"/>
  </mergeCells>
  <phoneticPr fontId="3" type="noConversion"/>
  <hyperlinks>
    <hyperlink ref="H97" r:id="rId1" display="www.stadium.seoul.kr" xr:uid="{00000000-0004-0000-0900-000000000000}"/>
    <hyperlink ref="H183" r:id="rId2" xr:uid="{00000000-0004-0000-0900-000001000000}"/>
  </hyperlinks>
  <printOptions horizontalCentered="1"/>
  <pageMargins left="0.78740157480314965" right="0.78740157480314965" top="0.98425196850393704" bottom="0.98425196850393704" header="0.39370078740157483" footer="0.39370078740157483"/>
  <pageSetup paperSize="9" scale="75" orientation="landscape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FF"/>
  </sheetPr>
  <dimension ref="A1:BF17"/>
  <sheetViews>
    <sheetView view="pageBreakPreview" topLeftCell="B1" zoomScaleNormal="100" zoomScaleSheetLayoutView="100" workbookViewId="0">
      <pane ySplit="5" topLeftCell="A6" activePane="bottomLeft" state="frozen"/>
      <selection activeCell="A17" sqref="A17:L17"/>
      <selection pane="bottomLeft" activeCell="BH6" sqref="BH6"/>
    </sheetView>
  </sheetViews>
  <sheetFormatPr defaultColWidth="8.88671875" defaultRowHeight="23.45" customHeight="1" x14ac:dyDescent="0.15"/>
  <cols>
    <col min="1" max="1" width="8.88671875" style="5" hidden="1" customWidth="1"/>
    <col min="2" max="2" width="3.77734375" style="5" customWidth="1"/>
    <col min="3" max="3" width="6.6640625" style="5" bestFit="1" customWidth="1"/>
    <col min="4" max="4" width="12.77734375" style="8" customWidth="1"/>
    <col min="5" max="5" width="6.6640625" style="5" bestFit="1" customWidth="1"/>
    <col min="6" max="7" width="8.88671875" style="5" hidden="1" customWidth="1"/>
    <col min="8" max="8" width="12.88671875" style="5" customWidth="1"/>
    <col min="9" max="10" width="8.88671875" style="5" hidden="1" customWidth="1"/>
    <col min="11" max="11" width="6.5546875" style="3" customWidth="1"/>
    <col min="12" max="12" width="6.109375" style="3" customWidth="1"/>
    <col min="13" max="13" width="6.44140625" style="3" customWidth="1"/>
    <col min="14" max="14" width="6.44140625" style="5" customWidth="1"/>
    <col min="15" max="15" width="5.109375" style="4" customWidth="1"/>
    <col min="16" max="16" width="4.6640625" style="3" customWidth="1"/>
    <col min="17" max="17" width="6" style="3" customWidth="1"/>
    <col min="18" max="18" width="6" style="3" hidden="1" customWidth="1"/>
    <col min="19" max="19" width="4.21875" style="3" customWidth="1"/>
    <col min="20" max="20" width="4.33203125" style="3" customWidth="1"/>
    <col min="21" max="21" width="8.88671875" style="3" hidden="1" customWidth="1"/>
    <col min="22" max="22" width="6.33203125" style="3" bestFit="1" customWidth="1"/>
    <col min="23" max="23" width="5.77734375" style="3" customWidth="1"/>
    <col min="24" max="26" width="8.88671875" style="5" hidden="1" customWidth="1"/>
    <col min="27" max="27" width="5.77734375" style="5" customWidth="1"/>
    <col min="28" max="33" width="8.88671875" style="5" hidden="1" customWidth="1"/>
    <col min="34" max="34" width="6" style="3" customWidth="1"/>
    <col min="35" max="57" width="8.88671875" style="5" hidden="1" customWidth="1"/>
    <col min="58" max="58" width="10.88671875" style="6" customWidth="1"/>
    <col min="59" max="16384" width="8.88671875" style="5"/>
  </cols>
  <sheetData>
    <row r="1" spans="1:58" ht="23.45" customHeight="1" x14ac:dyDescent="0.15">
      <c r="B1" s="1829" t="s">
        <v>82</v>
      </c>
      <c r="C1" s="1829"/>
      <c r="D1" s="1829"/>
      <c r="W1" s="1823" t="s">
        <v>276</v>
      </c>
      <c r="X1" s="1823"/>
      <c r="Y1" s="1823"/>
      <c r="Z1" s="1823"/>
      <c r="AA1" s="1823"/>
      <c r="AB1" s="1823"/>
      <c r="AC1" s="1823"/>
      <c r="AD1" s="1823"/>
      <c r="AE1" s="1823"/>
      <c r="AF1" s="1823"/>
      <c r="AG1" s="1823"/>
      <c r="AH1" s="1823"/>
      <c r="AI1" s="1823"/>
      <c r="AJ1" s="1823"/>
      <c r="AK1" s="1823"/>
      <c r="AL1" s="1823"/>
      <c r="AM1" s="1823"/>
      <c r="AN1" s="1823"/>
      <c r="AO1" s="1823"/>
      <c r="AP1" s="1823"/>
      <c r="AQ1" s="1823"/>
      <c r="AR1" s="1823"/>
      <c r="AS1" s="1823"/>
      <c r="AT1" s="1823"/>
      <c r="AU1" s="1823"/>
      <c r="AV1" s="1823"/>
      <c r="AW1" s="1823"/>
      <c r="AX1" s="1823"/>
      <c r="AY1" s="1823"/>
      <c r="AZ1" s="1823"/>
      <c r="BA1" s="1823"/>
      <c r="BB1" s="1823"/>
      <c r="BC1" s="1823"/>
      <c r="BD1" s="1823"/>
      <c r="BE1" s="1823"/>
      <c r="BF1" s="1823"/>
    </row>
    <row r="2" spans="1:58" ht="23.45" customHeight="1" x14ac:dyDescent="0.15">
      <c r="A2" s="1821" t="s">
        <v>395</v>
      </c>
      <c r="B2" s="1854" t="s">
        <v>396</v>
      </c>
      <c r="C2" s="1854" t="s">
        <v>397</v>
      </c>
      <c r="D2" s="1854" t="s">
        <v>399</v>
      </c>
      <c r="E2" s="1854" t="s">
        <v>400</v>
      </c>
      <c r="F2" s="1854" t="s">
        <v>401</v>
      </c>
      <c r="G2" s="238"/>
      <c r="H2" s="1854" t="s">
        <v>402</v>
      </c>
      <c r="I2" s="1854" t="s">
        <v>403</v>
      </c>
      <c r="J2" s="1854" t="s">
        <v>404</v>
      </c>
      <c r="K2" s="1854" t="s">
        <v>405</v>
      </c>
      <c r="L2" s="1854" t="s">
        <v>406</v>
      </c>
      <c r="M2" s="1854" t="s">
        <v>407</v>
      </c>
      <c r="N2" s="1854" t="s">
        <v>408</v>
      </c>
      <c r="O2" s="1854"/>
      <c r="P2" s="1854"/>
      <c r="Q2" s="1854"/>
      <c r="R2" s="1854"/>
      <c r="S2" s="1854"/>
      <c r="T2" s="1854"/>
      <c r="U2" s="238"/>
      <c r="V2" s="1854" t="s">
        <v>409</v>
      </c>
      <c r="W2" s="1854"/>
      <c r="X2" s="1854"/>
      <c r="Y2" s="1854"/>
      <c r="Z2" s="1854" t="s">
        <v>431</v>
      </c>
      <c r="AA2" s="1854" t="s">
        <v>164</v>
      </c>
      <c r="AB2" s="1856" t="s">
        <v>91</v>
      </c>
      <c r="AC2" s="1856"/>
      <c r="AD2" s="1856"/>
      <c r="AE2" s="1856"/>
      <c r="AF2" s="1856"/>
      <c r="AG2" s="1856"/>
      <c r="AH2" s="1856"/>
      <c r="AI2" s="1854" t="s">
        <v>411</v>
      </c>
      <c r="AJ2" s="1854"/>
      <c r="AK2" s="1854" t="s">
        <v>412</v>
      </c>
      <c r="AL2" s="1854"/>
      <c r="AM2" s="1854"/>
      <c r="AN2" s="1854"/>
      <c r="AO2" s="1854"/>
      <c r="AP2" s="1855"/>
      <c r="AQ2" s="1854" t="s">
        <v>432</v>
      </c>
      <c r="AR2" s="1855"/>
      <c r="AS2" s="1855"/>
      <c r="AT2" s="1855"/>
      <c r="AU2" s="1855"/>
      <c r="AV2" s="1855"/>
      <c r="AW2" s="1855"/>
      <c r="AX2" s="1855"/>
      <c r="AY2" s="1855"/>
      <c r="AZ2" s="1855"/>
      <c r="BA2" s="1855"/>
      <c r="BB2" s="1855"/>
      <c r="BC2" s="1855"/>
      <c r="BD2" s="1855"/>
      <c r="BE2" s="1855"/>
      <c r="BF2" s="1854" t="s">
        <v>414</v>
      </c>
    </row>
    <row r="3" spans="1:58" ht="23.45" customHeight="1" x14ac:dyDescent="0.15">
      <c r="A3" s="1821"/>
      <c r="B3" s="1854"/>
      <c r="C3" s="1854"/>
      <c r="D3" s="1854"/>
      <c r="E3" s="1854"/>
      <c r="F3" s="1854"/>
      <c r="G3" s="238" t="s">
        <v>469</v>
      </c>
      <c r="H3" s="1854"/>
      <c r="I3" s="1854"/>
      <c r="J3" s="1854"/>
      <c r="K3" s="1854"/>
      <c r="L3" s="1854"/>
      <c r="M3" s="1854"/>
      <c r="N3" s="1854" t="s">
        <v>470</v>
      </c>
      <c r="O3" s="1855"/>
      <c r="P3" s="1855"/>
      <c r="Q3" s="1855"/>
      <c r="R3" s="1854" t="s">
        <v>433</v>
      </c>
      <c r="S3" s="1855"/>
      <c r="T3" s="1855"/>
      <c r="U3" s="1855"/>
      <c r="V3" s="1854" t="s">
        <v>472</v>
      </c>
      <c r="W3" s="1854" t="s">
        <v>313</v>
      </c>
      <c r="X3" s="1854" t="s">
        <v>474</v>
      </c>
      <c r="Y3" s="1854" t="s">
        <v>475</v>
      </c>
      <c r="Z3" s="1854"/>
      <c r="AA3" s="1854"/>
      <c r="AB3" s="1857"/>
      <c r="AC3" s="1857"/>
      <c r="AD3" s="1857"/>
      <c r="AE3" s="1857"/>
      <c r="AF3" s="1857"/>
      <c r="AG3" s="1857"/>
      <c r="AH3" s="1857"/>
      <c r="AI3" s="1854" t="s">
        <v>476</v>
      </c>
      <c r="AJ3" s="1854" t="s">
        <v>477</v>
      </c>
      <c r="AK3" s="1854" t="s">
        <v>478</v>
      </c>
      <c r="AL3" s="1854"/>
      <c r="AM3" s="1854" t="s">
        <v>479</v>
      </c>
      <c r="AN3" s="1855"/>
      <c r="AO3" s="1855"/>
      <c r="AP3" s="1855" t="s">
        <v>480</v>
      </c>
      <c r="AQ3" s="1854" t="s">
        <v>481</v>
      </c>
      <c r="AR3" s="1855"/>
      <c r="AS3" s="1855"/>
      <c r="AT3" s="1855"/>
      <c r="AU3" s="1855"/>
      <c r="AV3" s="1854" t="s">
        <v>482</v>
      </c>
      <c r="AW3" s="1855"/>
      <c r="AX3" s="1855"/>
      <c r="AY3" s="1855"/>
      <c r="AZ3" s="1855"/>
      <c r="BA3" s="1854" t="s">
        <v>167</v>
      </c>
      <c r="BB3" s="1855"/>
      <c r="BC3" s="1855"/>
      <c r="BD3" s="1855"/>
      <c r="BE3" s="1855"/>
      <c r="BF3" s="1854"/>
    </row>
    <row r="4" spans="1:58" ht="23.45" customHeight="1" x14ac:dyDescent="0.15">
      <c r="A4" s="1821"/>
      <c r="B4" s="1854"/>
      <c r="C4" s="1854"/>
      <c r="D4" s="1854"/>
      <c r="E4" s="1854"/>
      <c r="F4" s="1854"/>
      <c r="G4" s="238"/>
      <c r="H4" s="1854"/>
      <c r="I4" s="1854"/>
      <c r="J4" s="1854"/>
      <c r="K4" s="1854"/>
      <c r="L4" s="1854"/>
      <c r="M4" s="1854"/>
      <c r="N4" s="238" t="s">
        <v>71</v>
      </c>
      <c r="O4" s="238" t="s">
        <v>72</v>
      </c>
      <c r="P4" s="238" t="s">
        <v>434</v>
      </c>
      <c r="Q4" s="238" t="s">
        <v>389</v>
      </c>
      <c r="R4" s="238" t="s">
        <v>168</v>
      </c>
      <c r="S4" s="238" t="s">
        <v>157</v>
      </c>
      <c r="T4" s="238" t="s">
        <v>158</v>
      </c>
      <c r="U4" s="238" t="s">
        <v>390</v>
      </c>
      <c r="V4" s="1854"/>
      <c r="W4" s="1854"/>
      <c r="X4" s="1854"/>
      <c r="Y4" s="1854"/>
      <c r="Z4" s="1854"/>
      <c r="AA4" s="1854"/>
      <c r="AB4" s="1858"/>
      <c r="AC4" s="1858"/>
      <c r="AD4" s="1858"/>
      <c r="AE4" s="1858"/>
      <c r="AF4" s="1858"/>
      <c r="AG4" s="1858"/>
      <c r="AH4" s="1858"/>
      <c r="AI4" s="1854"/>
      <c r="AJ4" s="1854"/>
      <c r="AK4" s="238" t="s">
        <v>170</v>
      </c>
      <c r="AL4" s="238" t="s">
        <v>171</v>
      </c>
      <c r="AM4" s="238" t="s">
        <v>170</v>
      </c>
      <c r="AN4" s="238" t="s">
        <v>172</v>
      </c>
      <c r="AO4" s="238" t="s">
        <v>171</v>
      </c>
      <c r="AP4" s="1855"/>
      <c r="AQ4" s="239" t="s">
        <v>173</v>
      </c>
      <c r="AR4" s="238" t="s">
        <v>174</v>
      </c>
      <c r="AS4" s="238" t="s">
        <v>143</v>
      </c>
      <c r="AT4" s="238" t="s">
        <v>175</v>
      </c>
      <c r="AU4" s="238" t="s">
        <v>176</v>
      </c>
      <c r="AV4" s="238" t="s">
        <v>173</v>
      </c>
      <c r="AW4" s="238" t="s">
        <v>174</v>
      </c>
      <c r="AX4" s="238" t="s">
        <v>143</v>
      </c>
      <c r="AY4" s="238" t="s">
        <v>175</v>
      </c>
      <c r="AZ4" s="238" t="s">
        <v>176</v>
      </c>
      <c r="BA4" s="238" t="s">
        <v>173</v>
      </c>
      <c r="BB4" s="238" t="s">
        <v>174</v>
      </c>
      <c r="BC4" s="238" t="s">
        <v>143</v>
      </c>
      <c r="BD4" s="238" t="s">
        <v>175</v>
      </c>
      <c r="BE4" s="238" t="s">
        <v>176</v>
      </c>
      <c r="BF4" s="1854"/>
    </row>
    <row r="5" spans="1:58" s="1091" customFormat="1" ht="23.45" customHeight="1" x14ac:dyDescent="0.2">
      <c r="A5" s="1084"/>
      <c r="B5" s="1086" t="s">
        <v>48</v>
      </c>
      <c r="C5" s="1090" t="s">
        <v>1</v>
      </c>
      <c r="D5" s="1087">
        <f>COUNTA(D6,D7,D8,D9,D10,D11,D12:D12,D13,D14,D15,D16)</f>
        <v>11</v>
      </c>
      <c r="E5" s="282"/>
      <c r="F5" s="282"/>
      <c r="G5" s="282"/>
      <c r="H5" s="282"/>
      <c r="I5" s="282"/>
      <c r="J5" s="282"/>
      <c r="K5" s="1088">
        <f>SUM(K6:K16)</f>
        <v>492640</v>
      </c>
      <c r="L5" s="1088">
        <f>SUM(L6:L16)</f>
        <v>69423.45</v>
      </c>
      <c r="M5" s="1088">
        <f>SUM(M6:M16)</f>
        <v>108032.8</v>
      </c>
      <c r="N5" s="282"/>
      <c r="O5" s="1114"/>
      <c r="P5" s="1088"/>
      <c r="Q5" s="1088"/>
      <c r="R5" s="1088"/>
      <c r="S5" s="1088"/>
      <c r="T5" s="1088"/>
      <c r="U5" s="1088"/>
      <c r="V5" s="1088"/>
      <c r="W5" s="1088"/>
      <c r="X5" s="282"/>
      <c r="Y5" s="282"/>
      <c r="Z5" s="282"/>
      <c r="AA5" s="1086"/>
      <c r="AB5" s="282"/>
      <c r="AC5" s="282"/>
      <c r="AD5" s="282"/>
      <c r="AE5" s="282"/>
      <c r="AF5" s="282"/>
      <c r="AG5" s="282"/>
      <c r="AH5" s="1088"/>
      <c r="AI5" s="1086"/>
      <c r="AJ5" s="1086"/>
      <c r="AK5" s="282"/>
      <c r="AL5" s="282"/>
      <c r="AM5" s="282"/>
      <c r="AN5" s="282"/>
      <c r="AO5" s="282"/>
      <c r="AP5" s="1090"/>
      <c r="AQ5" s="1090"/>
      <c r="AR5" s="282"/>
      <c r="AS5" s="282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282"/>
    </row>
    <row r="6" spans="1:58" s="1091" customFormat="1" ht="23.45" customHeight="1" x14ac:dyDescent="0.2">
      <c r="A6" s="1084"/>
      <c r="B6" s="1237" t="s">
        <v>56</v>
      </c>
      <c r="C6" s="1090" t="s">
        <v>623</v>
      </c>
      <c r="D6" s="1086" t="s">
        <v>1012</v>
      </c>
      <c r="E6" s="1086" t="s">
        <v>1013</v>
      </c>
      <c r="F6" s="1086"/>
      <c r="G6" s="1086"/>
      <c r="H6" s="1086" t="s">
        <v>1014</v>
      </c>
      <c r="I6" s="282"/>
      <c r="J6" s="282"/>
      <c r="K6" s="1088">
        <v>10672</v>
      </c>
      <c r="L6" s="1088">
        <v>7639</v>
      </c>
      <c r="M6" s="1088">
        <v>10672</v>
      </c>
      <c r="N6" s="1086" t="s">
        <v>54</v>
      </c>
      <c r="O6" s="1088">
        <v>333.3</v>
      </c>
      <c r="P6" s="1088">
        <v>7</v>
      </c>
      <c r="Q6" s="1088">
        <v>3753</v>
      </c>
      <c r="R6" s="1088"/>
      <c r="S6" s="1088"/>
      <c r="T6" s="1088"/>
      <c r="U6" s="1088"/>
      <c r="V6" s="1088">
        <v>10042</v>
      </c>
      <c r="W6" s="1088">
        <v>10042</v>
      </c>
      <c r="X6" s="282"/>
      <c r="Y6" s="282"/>
      <c r="Z6" s="282"/>
      <c r="AA6" s="1086">
        <v>1986</v>
      </c>
      <c r="AB6" s="282"/>
      <c r="AC6" s="282"/>
      <c r="AD6" s="282"/>
      <c r="AE6" s="282"/>
      <c r="AF6" s="282"/>
      <c r="AG6" s="282"/>
      <c r="AH6" s="1088">
        <v>14000</v>
      </c>
      <c r="AI6" s="1086"/>
      <c r="AJ6" s="1086"/>
      <c r="AK6" s="282"/>
      <c r="AL6" s="282"/>
      <c r="AM6" s="282"/>
      <c r="AN6" s="282"/>
      <c r="AO6" s="282"/>
      <c r="AP6" s="1090"/>
      <c r="AQ6" s="1090"/>
      <c r="AR6" s="282"/>
      <c r="AS6" s="282"/>
      <c r="AT6" s="282"/>
      <c r="AU6" s="282"/>
      <c r="AV6" s="282"/>
      <c r="AW6" s="282"/>
      <c r="AX6" s="282"/>
      <c r="AY6" s="282"/>
      <c r="AZ6" s="282"/>
      <c r="BA6" s="282"/>
      <c r="BB6" s="282"/>
      <c r="BC6" s="282"/>
      <c r="BD6" s="282"/>
      <c r="BE6" s="282"/>
      <c r="BF6" s="282" t="s">
        <v>1015</v>
      </c>
    </row>
    <row r="7" spans="1:58" s="1091" customFormat="1" ht="23.45" customHeight="1" x14ac:dyDescent="0.2">
      <c r="A7" s="1242" t="s">
        <v>156</v>
      </c>
      <c r="B7" s="1237" t="s">
        <v>1973</v>
      </c>
      <c r="C7" s="1086" t="s">
        <v>807</v>
      </c>
      <c r="D7" s="1086" t="s">
        <v>1016</v>
      </c>
      <c r="E7" s="1086" t="s">
        <v>637</v>
      </c>
      <c r="F7" s="1086" t="s">
        <v>1017</v>
      </c>
      <c r="G7" s="1277" t="s">
        <v>1018</v>
      </c>
      <c r="H7" s="1086" t="s">
        <v>1019</v>
      </c>
      <c r="I7" s="282" t="s">
        <v>1020</v>
      </c>
      <c r="J7" s="282" t="s">
        <v>1021</v>
      </c>
      <c r="K7" s="1088">
        <v>31861</v>
      </c>
      <c r="L7" s="1088">
        <v>19867</v>
      </c>
      <c r="M7" s="1088">
        <v>38942</v>
      </c>
      <c r="N7" s="1086" t="s">
        <v>1401</v>
      </c>
      <c r="O7" s="1088">
        <v>333.3</v>
      </c>
      <c r="P7" s="1088">
        <v>9</v>
      </c>
      <c r="Q7" s="1088">
        <v>3000</v>
      </c>
      <c r="R7" s="1088"/>
      <c r="S7" s="1088">
        <v>58</v>
      </c>
      <c r="T7" s="1088">
        <v>65</v>
      </c>
      <c r="U7" s="1088"/>
      <c r="V7" s="1088">
        <v>4545</v>
      </c>
      <c r="W7" s="1088">
        <v>20000</v>
      </c>
      <c r="X7" s="282" t="s">
        <v>499</v>
      </c>
      <c r="Y7" s="282" t="s">
        <v>1022</v>
      </c>
      <c r="Z7" s="282">
        <v>1</v>
      </c>
      <c r="AA7" s="1086">
        <v>2002</v>
      </c>
      <c r="AB7" s="282"/>
      <c r="AC7" s="282"/>
      <c r="AD7" s="282"/>
      <c r="AE7" s="282"/>
      <c r="AF7" s="282"/>
      <c r="AG7" s="282"/>
      <c r="AH7" s="1088">
        <v>75200</v>
      </c>
      <c r="AI7" s="1086"/>
      <c r="AJ7" s="1086"/>
      <c r="AK7" s="282" t="s">
        <v>1023</v>
      </c>
      <c r="AL7" s="282"/>
      <c r="AM7" s="282"/>
      <c r="AN7" s="282"/>
      <c r="AO7" s="282"/>
      <c r="AP7" s="282" t="s">
        <v>980</v>
      </c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  <c r="BE7" s="282"/>
      <c r="BF7" s="1278"/>
    </row>
    <row r="8" spans="1:58" s="1091" customFormat="1" ht="23.45" customHeight="1" x14ac:dyDescent="0.2">
      <c r="A8" s="1242" t="s">
        <v>178</v>
      </c>
      <c r="B8" s="1237" t="s">
        <v>289</v>
      </c>
      <c r="C8" s="1086" t="s">
        <v>2200</v>
      </c>
      <c r="D8" s="1086" t="s">
        <v>2243</v>
      </c>
      <c r="E8" s="1086" t="s">
        <v>2193</v>
      </c>
      <c r="F8" s="1086" t="s">
        <v>2244</v>
      </c>
      <c r="G8" s="1086" t="s">
        <v>2197</v>
      </c>
      <c r="H8" s="1279" t="s">
        <v>16761</v>
      </c>
      <c r="I8" s="1086">
        <v>5</v>
      </c>
      <c r="J8" s="282" t="s">
        <v>2245</v>
      </c>
      <c r="K8" s="1088">
        <v>46972</v>
      </c>
      <c r="L8" s="1088">
        <v>1929</v>
      </c>
      <c r="M8" s="1088">
        <v>1157</v>
      </c>
      <c r="N8" s="1086" t="s">
        <v>2246</v>
      </c>
      <c r="O8" s="1088">
        <v>333.3</v>
      </c>
      <c r="P8" s="1088">
        <v>9</v>
      </c>
      <c r="Q8" s="1088">
        <v>10891</v>
      </c>
      <c r="R8" s="1088"/>
      <c r="S8" s="1088">
        <v>9</v>
      </c>
      <c r="T8" s="1088">
        <v>333.3</v>
      </c>
      <c r="U8" s="1088"/>
      <c r="V8" s="1088">
        <v>1500</v>
      </c>
      <c r="W8" s="1088">
        <v>2000</v>
      </c>
      <c r="X8" s="282" t="s">
        <v>2220</v>
      </c>
      <c r="Y8" s="282" t="s">
        <v>2204</v>
      </c>
      <c r="Z8" s="282" t="s">
        <v>2247</v>
      </c>
      <c r="AA8" s="1086">
        <v>1984</v>
      </c>
      <c r="AB8" s="282"/>
      <c r="AC8" s="282" t="s">
        <v>2248</v>
      </c>
      <c r="AD8" s="282"/>
      <c r="AE8" s="282"/>
      <c r="AF8" s="282"/>
      <c r="AG8" s="282"/>
      <c r="AH8" s="1088">
        <v>1550</v>
      </c>
      <c r="AI8" s="1086"/>
      <c r="AJ8" s="1086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282"/>
      <c r="BD8" s="282"/>
      <c r="BE8" s="282"/>
      <c r="BF8" s="282"/>
    </row>
    <row r="9" spans="1:58" s="1101" customFormat="1" ht="23.45" customHeight="1" x14ac:dyDescent="0.2">
      <c r="A9" s="1115"/>
      <c r="B9" s="637" t="s">
        <v>16801</v>
      </c>
      <c r="C9" s="638" t="s">
        <v>865</v>
      </c>
      <c r="D9" s="638" t="s">
        <v>16814</v>
      </c>
      <c r="E9" s="638" t="s">
        <v>654</v>
      </c>
      <c r="F9" s="638"/>
      <c r="G9" s="638"/>
      <c r="H9" s="638" t="s">
        <v>16815</v>
      </c>
      <c r="I9" s="638"/>
      <c r="J9" s="638"/>
      <c r="K9" s="639">
        <v>59356</v>
      </c>
      <c r="L9" s="639">
        <v>2282</v>
      </c>
      <c r="M9" s="639">
        <v>3725</v>
      </c>
      <c r="N9" s="638" t="s">
        <v>1401</v>
      </c>
      <c r="O9" s="639">
        <v>333.33</v>
      </c>
      <c r="P9" s="639">
        <v>7</v>
      </c>
      <c r="Q9" s="639"/>
      <c r="R9" s="639"/>
      <c r="S9" s="639"/>
      <c r="T9" s="639"/>
      <c r="U9" s="639"/>
      <c r="V9" s="639">
        <v>1508</v>
      </c>
      <c r="W9" s="639">
        <v>1508</v>
      </c>
      <c r="X9" s="639">
        <v>252</v>
      </c>
      <c r="Y9" s="638"/>
      <c r="Z9" s="638"/>
      <c r="AA9" s="638">
        <v>2006</v>
      </c>
      <c r="AB9" s="638">
        <v>2006</v>
      </c>
      <c r="AC9" s="638"/>
      <c r="AD9" s="638"/>
      <c r="AE9" s="638"/>
      <c r="AF9" s="638"/>
      <c r="AG9" s="638"/>
      <c r="AH9" s="639"/>
      <c r="AI9" s="639">
        <v>22700</v>
      </c>
      <c r="AJ9" s="638"/>
      <c r="AK9" s="638"/>
      <c r="AL9" s="638"/>
      <c r="AM9" s="638"/>
      <c r="AN9" s="638"/>
      <c r="AO9" s="638"/>
      <c r="AP9" s="638"/>
      <c r="AQ9" s="638"/>
      <c r="AR9" s="638"/>
      <c r="AS9" s="638"/>
      <c r="AT9" s="638"/>
      <c r="AU9" s="638"/>
      <c r="AV9" s="638"/>
      <c r="AW9" s="638"/>
      <c r="AX9" s="638"/>
      <c r="AY9" s="638"/>
      <c r="AZ9" s="638"/>
      <c r="BA9" s="638"/>
      <c r="BB9" s="638"/>
      <c r="BC9" s="638"/>
      <c r="BD9" s="638"/>
      <c r="BE9" s="638"/>
      <c r="BF9" s="1280"/>
    </row>
    <row r="10" spans="1:58" s="1091" customFormat="1" ht="23.45" customHeight="1" x14ac:dyDescent="0.2">
      <c r="A10" s="1102" t="s">
        <v>156</v>
      </c>
      <c r="B10" s="1281" t="s">
        <v>2190</v>
      </c>
      <c r="C10" s="989" t="s">
        <v>9342</v>
      </c>
      <c r="D10" s="989" t="s">
        <v>9343</v>
      </c>
      <c r="E10" s="989" t="s">
        <v>672</v>
      </c>
      <c r="F10" s="989" t="s">
        <v>1082</v>
      </c>
      <c r="G10" s="1282" t="s">
        <v>674</v>
      </c>
      <c r="H10" s="994" t="s">
        <v>325</v>
      </c>
      <c r="I10" s="992">
        <v>65</v>
      </c>
      <c r="J10" s="992" t="s">
        <v>9344</v>
      </c>
      <c r="K10" s="886">
        <v>59499</v>
      </c>
      <c r="L10" s="886">
        <v>664</v>
      </c>
      <c r="M10" s="886">
        <v>903</v>
      </c>
      <c r="N10" s="989" t="s">
        <v>9345</v>
      </c>
      <c r="O10" s="886">
        <v>333.3</v>
      </c>
      <c r="P10" s="886">
        <v>7.5</v>
      </c>
      <c r="Q10" s="886">
        <v>9276</v>
      </c>
      <c r="R10" s="886" t="s">
        <v>9346</v>
      </c>
      <c r="S10" s="886"/>
      <c r="T10" s="886"/>
      <c r="U10" s="886" t="s">
        <v>9347</v>
      </c>
      <c r="V10" s="886">
        <v>2540</v>
      </c>
      <c r="W10" s="886">
        <v>3000</v>
      </c>
      <c r="X10" s="992" t="s">
        <v>499</v>
      </c>
      <c r="Y10" s="992" t="s">
        <v>500</v>
      </c>
      <c r="Z10" s="992" t="s">
        <v>9348</v>
      </c>
      <c r="AA10" s="989">
        <v>1994</v>
      </c>
      <c r="AB10" s="992"/>
      <c r="AC10" s="992">
        <v>3153</v>
      </c>
      <c r="AD10" s="992">
        <v>2177</v>
      </c>
      <c r="AE10" s="992"/>
      <c r="AF10" s="992"/>
      <c r="AG10" s="992"/>
      <c r="AH10" s="886">
        <v>5330</v>
      </c>
      <c r="AI10" s="989">
        <v>2001</v>
      </c>
      <c r="AJ10" s="989"/>
      <c r="AK10" s="992">
        <v>1</v>
      </c>
      <c r="AL10" s="992">
        <v>207</v>
      </c>
      <c r="AM10" s="992"/>
      <c r="AN10" s="992"/>
      <c r="AO10" s="992"/>
      <c r="AP10" s="992"/>
      <c r="AQ10" s="992"/>
      <c r="AR10" s="992"/>
      <c r="AS10" s="992"/>
      <c r="AT10" s="992"/>
      <c r="AU10" s="992"/>
      <c r="AV10" s="992"/>
      <c r="AW10" s="992"/>
      <c r="AX10" s="992"/>
      <c r="AY10" s="992"/>
      <c r="AZ10" s="992"/>
      <c r="BA10" s="992"/>
      <c r="BB10" s="992"/>
      <c r="BC10" s="992"/>
      <c r="BD10" s="992"/>
      <c r="BE10" s="992"/>
      <c r="BF10" s="992"/>
    </row>
    <row r="11" spans="1:58" s="1091" customFormat="1" ht="23.45" customHeight="1" x14ac:dyDescent="0.2">
      <c r="A11" s="1102" t="s">
        <v>156</v>
      </c>
      <c r="B11" s="1281" t="s">
        <v>9755</v>
      </c>
      <c r="C11" s="989" t="s">
        <v>1611</v>
      </c>
      <c r="D11" s="989" t="s">
        <v>9756</v>
      </c>
      <c r="E11" s="989" t="s">
        <v>1611</v>
      </c>
      <c r="F11" s="989" t="s">
        <v>9757</v>
      </c>
      <c r="G11" s="1282" t="s">
        <v>3095</v>
      </c>
      <c r="H11" s="989" t="s">
        <v>325</v>
      </c>
      <c r="I11" s="992">
        <v>12</v>
      </c>
      <c r="J11" s="992"/>
      <c r="K11" s="886">
        <v>25456</v>
      </c>
      <c r="L11" s="886">
        <v>6372</v>
      </c>
      <c r="M11" s="886">
        <v>1292</v>
      </c>
      <c r="N11" s="992" t="s">
        <v>784</v>
      </c>
      <c r="O11" s="886">
        <v>333.33</v>
      </c>
      <c r="P11" s="886">
        <v>7.5</v>
      </c>
      <c r="Q11" s="886">
        <v>2401.58</v>
      </c>
      <c r="R11" s="886" t="s">
        <v>9758</v>
      </c>
      <c r="S11" s="886">
        <v>44</v>
      </c>
      <c r="T11" s="886">
        <v>119</v>
      </c>
      <c r="U11" s="886"/>
      <c r="V11" s="886">
        <v>1988</v>
      </c>
      <c r="W11" s="886">
        <v>3000</v>
      </c>
      <c r="X11" s="992" t="s">
        <v>499</v>
      </c>
      <c r="Y11" s="992" t="s">
        <v>9758</v>
      </c>
      <c r="Z11" s="992" t="s">
        <v>9759</v>
      </c>
      <c r="AA11" s="989">
        <v>1989</v>
      </c>
      <c r="AB11" s="992">
        <v>997</v>
      </c>
      <c r="AC11" s="992">
        <v>1410</v>
      </c>
      <c r="AD11" s="992">
        <v>700</v>
      </c>
      <c r="AE11" s="992"/>
      <c r="AF11" s="992"/>
      <c r="AG11" s="992"/>
      <c r="AH11" s="886">
        <v>3107</v>
      </c>
      <c r="AI11" s="989"/>
      <c r="AJ11" s="989"/>
      <c r="AK11" s="992" t="s">
        <v>9760</v>
      </c>
      <c r="AL11" s="992"/>
      <c r="AM11" s="992"/>
      <c r="AN11" s="992"/>
      <c r="AO11" s="992"/>
      <c r="AP11" s="992"/>
      <c r="AQ11" s="992" t="s">
        <v>4719</v>
      </c>
      <c r="AR11" s="992"/>
      <c r="AS11" s="992">
        <v>750</v>
      </c>
      <c r="AT11" s="992"/>
      <c r="AU11" s="992"/>
      <c r="AV11" s="992"/>
      <c r="AW11" s="993"/>
      <c r="AX11" s="993"/>
      <c r="AY11" s="993"/>
      <c r="AZ11" s="993"/>
      <c r="BA11" s="993"/>
      <c r="BB11" s="993"/>
      <c r="BC11" s="993"/>
      <c r="BD11" s="993"/>
      <c r="BE11" s="993"/>
      <c r="BF11" s="994"/>
    </row>
    <row r="12" spans="1:58" s="1091" customFormat="1" ht="23.45" customHeight="1" x14ac:dyDescent="0.2">
      <c r="A12" s="1283"/>
      <c r="B12" s="1284" t="s">
        <v>17178</v>
      </c>
      <c r="C12" s="1285" t="s">
        <v>2252</v>
      </c>
      <c r="D12" s="989" t="s">
        <v>2253</v>
      </c>
      <c r="E12" s="989" t="s">
        <v>2252</v>
      </c>
      <c r="F12" s="989" t="s">
        <v>2250</v>
      </c>
      <c r="G12" s="1282"/>
      <c r="H12" s="989" t="s">
        <v>2252</v>
      </c>
      <c r="I12" s="886">
        <v>1</v>
      </c>
      <c r="J12" s="1106"/>
      <c r="K12" s="886">
        <v>82346</v>
      </c>
      <c r="L12" s="886">
        <v>1702</v>
      </c>
      <c r="M12" s="886">
        <v>4071</v>
      </c>
      <c r="N12" s="989" t="s">
        <v>2249</v>
      </c>
      <c r="O12" s="886">
        <v>333.33</v>
      </c>
      <c r="P12" s="886">
        <v>9</v>
      </c>
      <c r="Q12" s="886">
        <v>3332</v>
      </c>
      <c r="R12" s="886" t="s">
        <v>2251</v>
      </c>
      <c r="S12" s="1286">
        <v>6.5</v>
      </c>
      <c r="T12" s="886">
        <v>333.33</v>
      </c>
      <c r="U12" s="886"/>
      <c r="V12" s="886">
        <v>1350</v>
      </c>
      <c r="W12" s="886">
        <v>1500</v>
      </c>
      <c r="X12" s="1106" t="s">
        <v>509</v>
      </c>
      <c r="Y12" s="1106" t="s">
        <v>2204</v>
      </c>
      <c r="Z12" s="1106" t="s">
        <v>510</v>
      </c>
      <c r="AA12" s="989">
        <v>2012</v>
      </c>
      <c r="AB12" s="886">
        <v>732</v>
      </c>
      <c r="AC12" s="886"/>
      <c r="AD12" s="886">
        <v>500</v>
      </c>
      <c r="AE12" s="1106"/>
      <c r="AF12" s="1106"/>
      <c r="AG12" s="1106"/>
      <c r="AH12" s="886">
        <v>23900</v>
      </c>
      <c r="AI12" s="1106"/>
      <c r="AJ12" s="1106"/>
      <c r="AK12" s="1106"/>
      <c r="AL12" s="1106"/>
      <c r="AM12" s="1106"/>
      <c r="AN12" s="1106"/>
      <c r="AO12" s="1106"/>
      <c r="AP12" s="1106"/>
      <c r="AQ12" s="1106"/>
      <c r="AR12" s="1106"/>
      <c r="AS12" s="1106"/>
      <c r="AT12" s="1106"/>
      <c r="AU12" s="1106"/>
      <c r="AV12" s="1106"/>
      <c r="AW12" s="1106"/>
      <c r="AX12" s="1106"/>
      <c r="AY12" s="1106"/>
      <c r="AZ12" s="1106"/>
      <c r="BA12" s="1106"/>
      <c r="BB12" s="1106"/>
      <c r="BC12" s="1106"/>
      <c r="BD12" s="1106"/>
      <c r="BE12" s="1106"/>
      <c r="BF12" s="996"/>
    </row>
    <row r="13" spans="1:58" s="1091" customFormat="1" ht="23.45" customHeight="1" x14ac:dyDescent="0.2">
      <c r="A13" s="1102" t="s">
        <v>156</v>
      </c>
      <c r="B13" s="1281" t="s">
        <v>4938</v>
      </c>
      <c r="C13" s="989" t="s">
        <v>4834</v>
      </c>
      <c r="D13" s="989" t="s">
        <v>10312</v>
      </c>
      <c r="E13" s="989" t="s">
        <v>4834</v>
      </c>
      <c r="F13" s="989" t="s">
        <v>4922</v>
      </c>
      <c r="G13" s="1282" t="s">
        <v>4838</v>
      </c>
      <c r="H13" s="989" t="s">
        <v>4834</v>
      </c>
      <c r="I13" s="992">
        <v>4</v>
      </c>
      <c r="J13" s="992" t="s">
        <v>10313</v>
      </c>
      <c r="K13" s="1287">
        <v>64948</v>
      </c>
      <c r="L13" s="886">
        <v>2127</v>
      </c>
      <c r="M13" s="886">
        <v>2249</v>
      </c>
      <c r="N13" s="989" t="s">
        <v>784</v>
      </c>
      <c r="O13" s="886">
        <v>500</v>
      </c>
      <c r="P13" s="886">
        <v>7.5</v>
      </c>
      <c r="Q13" s="886">
        <v>3750</v>
      </c>
      <c r="R13" s="886" t="s">
        <v>784</v>
      </c>
      <c r="S13" s="886">
        <v>2.5</v>
      </c>
      <c r="T13" s="886">
        <v>500</v>
      </c>
      <c r="U13" s="886"/>
      <c r="V13" s="886">
        <v>7000</v>
      </c>
      <c r="W13" s="886">
        <v>7000</v>
      </c>
      <c r="X13" s="992" t="s">
        <v>185</v>
      </c>
      <c r="Y13" s="992" t="s">
        <v>500</v>
      </c>
      <c r="Z13" s="992" t="s">
        <v>10314</v>
      </c>
      <c r="AA13" s="989">
        <v>1990</v>
      </c>
      <c r="AB13" s="992">
        <v>1217</v>
      </c>
      <c r="AC13" s="992">
        <v>1121</v>
      </c>
      <c r="AD13" s="992">
        <v>600</v>
      </c>
      <c r="AE13" s="992"/>
      <c r="AF13" s="992"/>
      <c r="AG13" s="992"/>
      <c r="AH13" s="886">
        <v>3938</v>
      </c>
      <c r="AI13" s="989" t="s">
        <v>10315</v>
      </c>
      <c r="AJ13" s="989"/>
      <c r="AK13" s="992" t="s">
        <v>10316</v>
      </c>
      <c r="AL13" s="992">
        <v>870</v>
      </c>
      <c r="AM13" s="992"/>
      <c r="AN13" s="992"/>
      <c r="AO13" s="992"/>
      <c r="AP13" s="992"/>
      <c r="AQ13" s="992"/>
      <c r="AR13" s="992"/>
      <c r="AS13" s="992"/>
      <c r="AT13" s="992"/>
      <c r="AU13" s="992"/>
      <c r="AV13" s="992"/>
      <c r="AW13" s="992"/>
      <c r="AX13" s="992"/>
      <c r="AY13" s="992"/>
      <c r="AZ13" s="992"/>
      <c r="BA13" s="992"/>
      <c r="BB13" s="992"/>
      <c r="BC13" s="992"/>
      <c r="BD13" s="992"/>
      <c r="BE13" s="992"/>
      <c r="BF13" s="992" t="s">
        <v>10317</v>
      </c>
    </row>
    <row r="14" spans="1:58" s="1091" customFormat="1" ht="23.45" customHeight="1" x14ac:dyDescent="0.2">
      <c r="A14" s="1102" t="s">
        <v>178</v>
      </c>
      <c r="B14" s="1281" t="s">
        <v>95</v>
      </c>
      <c r="C14" s="989" t="s">
        <v>2238</v>
      </c>
      <c r="D14" s="989" t="s">
        <v>2254</v>
      </c>
      <c r="E14" s="989" t="s">
        <v>2238</v>
      </c>
      <c r="F14" s="989" t="s">
        <v>2239</v>
      </c>
      <c r="G14" s="1282" t="s">
        <v>2240</v>
      </c>
      <c r="H14" s="989" t="s">
        <v>2255</v>
      </c>
      <c r="I14" s="1113" t="s">
        <v>2256</v>
      </c>
      <c r="J14" s="1113" t="s">
        <v>2257</v>
      </c>
      <c r="K14" s="886">
        <v>33013</v>
      </c>
      <c r="L14" s="886">
        <v>858</v>
      </c>
      <c r="M14" s="886">
        <v>858</v>
      </c>
      <c r="N14" s="989" t="s">
        <v>2258</v>
      </c>
      <c r="O14" s="886">
        <v>333.3</v>
      </c>
      <c r="P14" s="886">
        <v>9</v>
      </c>
      <c r="Q14" s="886">
        <v>2970</v>
      </c>
      <c r="R14" s="886" t="s">
        <v>2258</v>
      </c>
      <c r="S14" s="886">
        <v>30</v>
      </c>
      <c r="T14" s="886">
        <v>57</v>
      </c>
      <c r="U14" s="886"/>
      <c r="V14" s="886">
        <v>2500</v>
      </c>
      <c r="W14" s="886">
        <v>3000</v>
      </c>
      <c r="X14" s="1113" t="s">
        <v>2259</v>
      </c>
      <c r="Y14" s="1113" t="s">
        <v>2204</v>
      </c>
      <c r="Z14" s="1113" t="s">
        <v>2260</v>
      </c>
      <c r="AA14" s="989">
        <v>1991</v>
      </c>
      <c r="AB14" s="1113"/>
      <c r="AC14" s="1113">
        <v>2623</v>
      </c>
      <c r="AD14" s="1113">
        <v>1500</v>
      </c>
      <c r="AE14" s="1113"/>
      <c r="AF14" s="1113"/>
      <c r="AG14" s="1113"/>
      <c r="AH14" s="886">
        <v>4123</v>
      </c>
      <c r="AI14" s="989">
        <v>2003</v>
      </c>
      <c r="AJ14" s="989"/>
      <c r="AK14" s="1113">
        <v>1</v>
      </c>
      <c r="AL14" s="1288">
        <v>190</v>
      </c>
      <c r="AM14" s="1113"/>
      <c r="AN14" s="1113"/>
      <c r="AO14" s="1113"/>
      <c r="AP14" s="1113"/>
      <c r="AQ14" s="1113"/>
      <c r="AR14" s="1113"/>
      <c r="AS14" s="1113"/>
      <c r="AT14" s="1113"/>
      <c r="AU14" s="1113"/>
      <c r="AV14" s="1113"/>
      <c r="AW14" s="1113"/>
      <c r="AX14" s="1113"/>
      <c r="AY14" s="1113"/>
      <c r="AZ14" s="1113"/>
      <c r="BA14" s="1113"/>
      <c r="BB14" s="1113"/>
      <c r="BC14" s="1113"/>
      <c r="BD14" s="1113"/>
      <c r="BE14" s="1113"/>
      <c r="BF14" s="1113"/>
    </row>
    <row r="15" spans="1:58" s="1091" customFormat="1" ht="23.45" customHeight="1" x14ac:dyDescent="0.2">
      <c r="A15" s="1102" t="s">
        <v>178</v>
      </c>
      <c r="B15" s="1281" t="s">
        <v>0</v>
      </c>
      <c r="C15" s="989" t="s">
        <v>2241</v>
      </c>
      <c r="D15" s="989" t="s">
        <v>2261</v>
      </c>
      <c r="E15" s="989" t="s">
        <v>2262</v>
      </c>
      <c r="F15" s="989" t="s">
        <v>2263</v>
      </c>
      <c r="G15" s="1282"/>
      <c r="H15" s="1289" t="s">
        <v>17481</v>
      </c>
      <c r="I15" s="992"/>
      <c r="J15" s="992" t="s">
        <v>2264</v>
      </c>
      <c r="K15" s="886">
        <v>28017</v>
      </c>
      <c r="L15" s="886">
        <v>1103.45</v>
      </c>
      <c r="M15" s="886">
        <v>1824.8</v>
      </c>
      <c r="N15" s="1289" t="s">
        <v>2246</v>
      </c>
      <c r="O15" s="886">
        <v>333.3</v>
      </c>
      <c r="P15" s="886">
        <v>7</v>
      </c>
      <c r="Q15" s="886">
        <v>9762</v>
      </c>
      <c r="R15" s="886"/>
      <c r="S15" s="886">
        <v>7</v>
      </c>
      <c r="T15" s="886">
        <v>333</v>
      </c>
      <c r="U15" s="886"/>
      <c r="V15" s="1290">
        <v>1010</v>
      </c>
      <c r="W15" s="1290">
        <v>1010</v>
      </c>
      <c r="X15" s="992" t="s">
        <v>2199</v>
      </c>
      <c r="Y15" s="992" t="s">
        <v>2265</v>
      </c>
      <c r="Z15" s="992"/>
      <c r="AA15" s="989">
        <v>1987</v>
      </c>
      <c r="AB15" s="992"/>
      <c r="AC15" s="992"/>
      <c r="AD15" s="992">
        <v>800</v>
      </c>
      <c r="AE15" s="992"/>
      <c r="AF15" s="992"/>
      <c r="AG15" s="992"/>
      <c r="AH15" s="886">
        <v>1432</v>
      </c>
      <c r="AI15" s="989"/>
      <c r="AJ15" s="989"/>
      <c r="AK15" s="992"/>
      <c r="AL15" s="992"/>
      <c r="AM15" s="992"/>
      <c r="AN15" s="992"/>
      <c r="AO15" s="992"/>
      <c r="AP15" s="992"/>
      <c r="AQ15" s="992"/>
      <c r="AR15" s="992"/>
      <c r="AS15" s="992"/>
      <c r="AT15" s="992"/>
      <c r="AU15" s="992"/>
      <c r="AV15" s="992"/>
      <c r="AW15" s="992"/>
      <c r="AX15" s="992"/>
      <c r="AY15" s="992"/>
      <c r="AZ15" s="992"/>
      <c r="BA15" s="992"/>
      <c r="BB15" s="992"/>
      <c r="BC15" s="992"/>
      <c r="BD15" s="992"/>
      <c r="BE15" s="992"/>
      <c r="BF15" s="992"/>
    </row>
    <row r="16" spans="1:58" s="1091" customFormat="1" ht="23.45" customHeight="1" x14ac:dyDescent="0.2">
      <c r="A16" s="1242" t="s">
        <v>178</v>
      </c>
      <c r="B16" s="1237" t="s">
        <v>60</v>
      </c>
      <c r="C16" s="1086" t="s">
        <v>2266</v>
      </c>
      <c r="D16" s="1086" t="s">
        <v>2267</v>
      </c>
      <c r="E16" s="1086" t="s">
        <v>2268</v>
      </c>
      <c r="F16" s="1086" t="s">
        <v>2269</v>
      </c>
      <c r="G16" s="1291" t="s">
        <v>2270</v>
      </c>
      <c r="H16" s="1086" t="s">
        <v>2269</v>
      </c>
      <c r="I16" s="282"/>
      <c r="J16" s="282" t="s">
        <v>2271</v>
      </c>
      <c r="K16" s="1088">
        <v>50500</v>
      </c>
      <c r="L16" s="1088">
        <v>24880</v>
      </c>
      <c r="M16" s="1088">
        <v>42339</v>
      </c>
      <c r="N16" s="1086" t="s">
        <v>2194</v>
      </c>
      <c r="O16" s="1088">
        <v>333.3</v>
      </c>
      <c r="P16" s="1114">
        <v>9.6999999999999993</v>
      </c>
      <c r="Q16" s="1088">
        <f>O16*P16</f>
        <v>3233.0099999999998</v>
      </c>
      <c r="R16" s="1088" t="s">
        <v>2272</v>
      </c>
      <c r="S16" s="1088">
        <v>40</v>
      </c>
      <c r="T16" s="1088">
        <v>70</v>
      </c>
      <c r="U16" s="1088"/>
      <c r="V16" s="1088">
        <v>7000</v>
      </c>
      <c r="W16" s="1088">
        <v>12000</v>
      </c>
      <c r="X16" s="282" t="s">
        <v>2273</v>
      </c>
      <c r="Y16" s="282" t="s">
        <v>2204</v>
      </c>
      <c r="Z16" s="282" t="s">
        <v>2274</v>
      </c>
      <c r="AA16" s="1086">
        <v>1996</v>
      </c>
      <c r="AB16" s="282">
        <v>48096</v>
      </c>
      <c r="AC16" s="282">
        <v>17000</v>
      </c>
      <c r="AD16" s="282"/>
      <c r="AE16" s="282"/>
      <c r="AF16" s="282"/>
      <c r="AG16" s="282"/>
      <c r="AH16" s="1088">
        <v>65096</v>
      </c>
      <c r="AI16" s="1086"/>
      <c r="AJ16" s="1086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</row>
    <row r="17" spans="4:4" ht="23.45" customHeight="1" x14ac:dyDescent="0.15">
      <c r="D17" s="5"/>
    </row>
  </sheetData>
  <mergeCells count="37">
    <mergeCell ref="B1:D1"/>
    <mergeCell ref="W1:BF1"/>
    <mergeCell ref="AQ3:AU3"/>
    <mergeCell ref="AV3:AZ3"/>
    <mergeCell ref="BA3:BE3"/>
    <mergeCell ref="AJ3:AJ4"/>
    <mergeCell ref="AK3:AL3"/>
    <mergeCell ref="AM3:AO3"/>
    <mergeCell ref="AP3:AP4"/>
    <mergeCell ref="AK2:AP2"/>
    <mergeCell ref="BF2:BF4"/>
    <mergeCell ref="N3:Q3"/>
    <mergeCell ref="R3:U3"/>
    <mergeCell ref="V3:V4"/>
    <mergeCell ref="W3:W4"/>
    <mergeCell ref="X3:X4"/>
    <mergeCell ref="AQ2:BE2"/>
    <mergeCell ref="N2:T2"/>
    <mergeCell ref="V2:Y2"/>
    <mergeCell ref="AA2:AA4"/>
    <mergeCell ref="J2:J4"/>
    <mergeCell ref="K2:K4"/>
    <mergeCell ref="L2:L4"/>
    <mergeCell ref="M2:M4"/>
    <mergeCell ref="Y3:Y4"/>
    <mergeCell ref="Z2:Z4"/>
    <mergeCell ref="AI2:AJ2"/>
    <mergeCell ref="AI3:AI4"/>
    <mergeCell ref="AB2:AH4"/>
    <mergeCell ref="E2:E4"/>
    <mergeCell ref="F2:F4"/>
    <mergeCell ref="H2:H4"/>
    <mergeCell ref="I2:I4"/>
    <mergeCell ref="A2:A4"/>
    <mergeCell ref="B2:B4"/>
    <mergeCell ref="C2:C4"/>
    <mergeCell ref="D2:D4"/>
  </mergeCells>
  <phoneticPr fontId="3" type="noConversion"/>
  <hyperlinks>
    <hyperlink ref="G10" r:id="rId1" xr:uid="{00000000-0004-0000-0A00-000000000000}"/>
    <hyperlink ref="G13" r:id="rId2" xr:uid="{00000000-0004-0000-0A00-000001000000}"/>
  </hyperlinks>
  <pageMargins left="0.78740157480314965" right="0.78740157480314965" top="0.98425196850393704" bottom="0.98425196850393704" header="0.51181102362204722" footer="0.51181102362204722"/>
  <pageSetup paperSize="9" scale="88" orientation="landscape" horizontalDpi="300" verticalDpi="3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>
    <tabColor theme="0" tint="-0.14999847407452621"/>
  </sheetPr>
  <dimension ref="A1:AZ949"/>
  <sheetViews>
    <sheetView view="pageBreakPreview" topLeftCell="B1" zoomScaleNormal="100" zoomScaleSheetLayoutView="100" workbookViewId="0">
      <pane ySplit="4" topLeftCell="A574" activePane="bottomLeft" state="frozen"/>
      <selection activeCell="A17" sqref="A17:L17"/>
      <selection pane="bottomLeft" activeCell="C586" sqref="C586:C589"/>
    </sheetView>
  </sheetViews>
  <sheetFormatPr defaultColWidth="8.88671875" defaultRowHeight="24" customHeight="1" x14ac:dyDescent="0.2"/>
  <cols>
    <col min="1" max="1" width="7.109375" style="131" hidden="1" customWidth="1"/>
    <col min="2" max="2" width="4.21875" style="131" customWidth="1"/>
    <col min="3" max="3" width="6.88671875" style="131" customWidth="1"/>
    <col min="4" max="4" width="0" style="131" hidden="1" customWidth="1"/>
    <col min="5" max="5" width="16.77734375" style="132" customWidth="1"/>
    <col min="6" max="6" width="7.44140625" style="131" customWidth="1"/>
    <col min="7" max="8" width="0" style="131" hidden="1" customWidth="1"/>
    <col min="9" max="9" width="15.109375" style="131" customWidth="1"/>
    <col min="10" max="10" width="0" style="131" hidden="1" customWidth="1"/>
    <col min="11" max="11" width="9" style="133" customWidth="1"/>
    <col min="12" max="12" width="6.33203125" style="133" customWidth="1"/>
    <col min="13" max="13" width="9.5546875" style="133" bestFit="1" customWidth="1"/>
    <col min="14" max="14" width="5.5546875" style="131" hidden="1" customWidth="1"/>
    <col min="15" max="15" width="8.6640625" style="131" customWidth="1"/>
    <col min="16" max="16" width="7.44140625" style="133" customWidth="1"/>
    <col min="17" max="17" width="5.33203125" style="133" customWidth="1"/>
    <col min="18" max="18" width="5.5546875" style="133" customWidth="1"/>
    <col min="19" max="19" width="6.21875" style="133" customWidth="1"/>
    <col min="20" max="20" width="8.88671875" style="131" hidden="1" customWidth="1"/>
    <col min="21" max="21" width="0" style="131" hidden="1" customWidth="1"/>
    <col min="22" max="22" width="5.44140625" style="131" bestFit="1" customWidth="1"/>
    <col min="23" max="27" width="0" style="131" hidden="1" customWidth="1"/>
    <col min="28" max="28" width="6.21875" style="132" customWidth="1"/>
    <col min="29" max="49" width="0" style="131" hidden="1" customWidth="1"/>
    <col min="50" max="50" width="11.88671875" style="170" customWidth="1"/>
    <col min="51" max="16384" width="8.88671875" style="5"/>
  </cols>
  <sheetData>
    <row r="1" spans="1:52" ht="24" customHeight="1" x14ac:dyDescent="0.2">
      <c r="B1" s="1833" t="s">
        <v>81</v>
      </c>
      <c r="C1" s="1833"/>
      <c r="D1" s="1833"/>
      <c r="E1" s="1833"/>
      <c r="S1" s="1834" t="s">
        <v>276</v>
      </c>
      <c r="T1" s="1834"/>
      <c r="U1" s="1834"/>
      <c r="V1" s="1834"/>
      <c r="W1" s="1834"/>
      <c r="X1" s="1834"/>
      <c r="Y1" s="1834"/>
      <c r="Z1" s="1834"/>
      <c r="AA1" s="1834"/>
      <c r="AB1" s="1834"/>
      <c r="AC1" s="1834"/>
      <c r="AD1" s="1834"/>
      <c r="AE1" s="1834"/>
      <c r="AF1" s="1834"/>
      <c r="AG1" s="1834"/>
      <c r="AH1" s="1834"/>
      <c r="AI1" s="1834"/>
      <c r="AJ1" s="1834"/>
      <c r="AK1" s="1834"/>
      <c r="AL1" s="1834"/>
      <c r="AM1" s="1834"/>
      <c r="AN1" s="1834"/>
      <c r="AO1" s="1834"/>
      <c r="AP1" s="1834"/>
      <c r="AQ1" s="1834"/>
      <c r="AR1" s="1834"/>
      <c r="AS1" s="1834"/>
      <c r="AT1" s="1834"/>
      <c r="AU1" s="1834"/>
      <c r="AV1" s="1834"/>
      <c r="AW1" s="1834"/>
      <c r="AX1" s="1834"/>
    </row>
    <row r="2" spans="1:52" ht="24" customHeight="1" x14ac:dyDescent="0.15">
      <c r="A2" s="1867" t="s">
        <v>395</v>
      </c>
      <c r="B2" s="1866" t="s">
        <v>396</v>
      </c>
      <c r="C2" s="1801" t="s">
        <v>397</v>
      </c>
      <c r="D2" s="1866" t="s">
        <v>398</v>
      </c>
      <c r="E2" s="1865" t="s">
        <v>399</v>
      </c>
      <c r="F2" s="1801" t="s">
        <v>400</v>
      </c>
      <c r="G2" s="1866" t="s">
        <v>401</v>
      </c>
      <c r="H2" s="510"/>
      <c r="I2" s="1866" t="s">
        <v>402</v>
      </c>
      <c r="J2" s="1866" t="s">
        <v>403</v>
      </c>
      <c r="K2" s="1865" t="s">
        <v>405</v>
      </c>
      <c r="L2" s="1865" t="s">
        <v>406</v>
      </c>
      <c r="M2" s="1865" t="s">
        <v>407</v>
      </c>
      <c r="N2" s="1866" t="s">
        <v>163</v>
      </c>
      <c r="O2" s="1866" t="s">
        <v>408</v>
      </c>
      <c r="P2" s="1866"/>
      <c r="Q2" s="1866"/>
      <c r="R2" s="1868" t="s">
        <v>409</v>
      </c>
      <c r="S2" s="1868"/>
      <c r="T2" s="1868"/>
      <c r="U2" s="1868"/>
      <c r="V2" s="1801" t="s">
        <v>164</v>
      </c>
      <c r="W2" s="1859" t="s">
        <v>91</v>
      </c>
      <c r="X2" s="1860"/>
      <c r="Y2" s="1860"/>
      <c r="Z2" s="1860"/>
      <c r="AA2" s="1860"/>
      <c r="AB2" s="1861"/>
      <c r="AC2" s="1801" t="s">
        <v>411</v>
      </c>
      <c r="AD2" s="1801"/>
      <c r="AE2" s="1866" t="s">
        <v>412</v>
      </c>
      <c r="AF2" s="1866"/>
      <c r="AG2" s="1866"/>
      <c r="AH2" s="1866"/>
      <c r="AI2" s="1866"/>
      <c r="AJ2" s="1819"/>
      <c r="AK2" s="1866" t="s">
        <v>413</v>
      </c>
      <c r="AL2" s="1819"/>
      <c r="AM2" s="1819"/>
      <c r="AN2" s="1819"/>
      <c r="AO2" s="1819"/>
      <c r="AP2" s="1819"/>
      <c r="AQ2" s="1819"/>
      <c r="AR2" s="1819"/>
      <c r="AS2" s="1819"/>
      <c r="AT2" s="1819"/>
      <c r="AU2" s="1819"/>
      <c r="AV2" s="1819"/>
      <c r="AW2" s="1819"/>
      <c r="AX2" s="1866" t="s">
        <v>414</v>
      </c>
    </row>
    <row r="3" spans="1:52" ht="24" hidden="1" customHeight="1" x14ac:dyDescent="0.15">
      <c r="A3" s="1867"/>
      <c r="B3" s="1866"/>
      <c r="C3" s="1801"/>
      <c r="D3" s="1866"/>
      <c r="E3" s="1865"/>
      <c r="F3" s="1801"/>
      <c r="G3" s="1866"/>
      <c r="H3" s="510" t="s">
        <v>469</v>
      </c>
      <c r="I3" s="1866"/>
      <c r="J3" s="1866"/>
      <c r="K3" s="1865"/>
      <c r="L3" s="1865"/>
      <c r="M3" s="1865"/>
      <c r="N3" s="1866"/>
      <c r="O3" s="246" t="s">
        <v>168</v>
      </c>
      <c r="P3" s="511" t="s">
        <v>143</v>
      </c>
      <c r="Q3" s="511" t="s">
        <v>165</v>
      </c>
      <c r="R3" s="511" t="s">
        <v>472</v>
      </c>
      <c r="S3" s="511" t="s">
        <v>473</v>
      </c>
      <c r="T3" s="510" t="s">
        <v>474</v>
      </c>
      <c r="U3" s="510" t="s">
        <v>475</v>
      </c>
      <c r="V3" s="1801"/>
      <c r="W3" s="1862"/>
      <c r="X3" s="1863"/>
      <c r="Y3" s="1863"/>
      <c r="Z3" s="1863"/>
      <c r="AA3" s="1863"/>
      <c r="AB3" s="1864"/>
      <c r="AC3" s="246" t="s">
        <v>476</v>
      </c>
      <c r="AD3" s="246" t="s">
        <v>477</v>
      </c>
      <c r="AE3" s="1866" t="s">
        <v>478</v>
      </c>
      <c r="AF3" s="1866"/>
      <c r="AG3" s="1866" t="s">
        <v>479</v>
      </c>
      <c r="AH3" s="1819"/>
      <c r="AI3" s="1819"/>
      <c r="AJ3" s="247" t="s">
        <v>480</v>
      </c>
      <c r="AK3" s="1866" t="s">
        <v>481</v>
      </c>
      <c r="AL3" s="1819"/>
      <c r="AM3" s="1819"/>
      <c r="AN3" s="1819"/>
      <c r="AO3" s="1819"/>
      <c r="AP3" s="1866" t="s">
        <v>482</v>
      </c>
      <c r="AQ3" s="1819"/>
      <c r="AR3" s="1819"/>
      <c r="AS3" s="1819"/>
      <c r="AT3" s="1819"/>
      <c r="AU3" s="1866" t="s">
        <v>167</v>
      </c>
      <c r="AV3" s="1819"/>
      <c r="AW3" s="1819"/>
      <c r="AX3" s="1866"/>
    </row>
    <row r="4" spans="1:52" s="575" customFormat="1" ht="24" hidden="1" customHeight="1" x14ac:dyDescent="0.15">
      <c r="A4" s="1119"/>
      <c r="B4" s="1530" t="s">
        <v>48</v>
      </c>
      <c r="C4" s="235" t="s">
        <v>1</v>
      </c>
      <c r="D4" s="244"/>
      <c r="E4" s="574">
        <f>COUNTA(E6:E74,E76:E113,E115:E143,E145:E182,E184:E203,E205:E212,E214:E231,E233:E241,E243:E460,E462:E538,E540:E572,E574:E616,E618:E675,E677:E723,E725:E788,E790:E891,E893:E901)</f>
        <v>880</v>
      </c>
      <c r="F4" s="574"/>
      <c r="G4" s="574">
        <f>COUNTA(G6:G74,G76:G113,G115:G143,G145:G182,G184:G203,G205:G212,G214:G231,G233:G241,G243:G460,G462:G538,G540:G572,G574:G616,G618:G675,G677:G723,G725:G788,G790:G891,G893:G901)</f>
        <v>316</v>
      </c>
      <c r="H4" s="574">
        <f>COUNTA(H6:H74,H76:H113,H115:H143,H145:H182,H184:H203,H205:H212,H214:H231,H233:H241,H243:H460,H462:H538,H540:H572,H574:H616,H618:H675,H677:H723,H725:H788,H790:H891,H893:H901)</f>
        <v>176</v>
      </c>
      <c r="I4" s="574"/>
      <c r="J4" s="574">
        <f>COUNTA(J6:J74,J76:J113,J115:J143,J145:J182,J184:J203,J205:J212,J214:J231,J233:J241,J243:J460,J462:J538,J540:J572,J574:J616,J618:J675,J677:J723,J725:J788,J790:J891,J893:J901)</f>
        <v>154</v>
      </c>
      <c r="K4" s="1531">
        <f>SUM(K6:K74,K76:K113,K115:K143,K145:K182,K184:K203,K205:K212,K214:K231,K233:K241,K243:K460,K462:K538,K540:K572,K574:K616,K618:K675,K677:K723,K725:K788,K790:K891,K893:K901)</f>
        <v>10023275.029999999</v>
      </c>
      <c r="L4" s="1531">
        <f>SUM(L6:L74,L76:L113,L115:L143,L145:L182,L184:L203,L205:L212,L214:L231,L233:L241,L243:L460,L462:L538,L540:L572,L574:L616,L618:L675,L677:L723,L725:L788,L790:L891,L893:L901)</f>
        <v>341430.64</v>
      </c>
      <c r="M4" s="1531">
        <f>SUM(M6:M74,M76:M113,M115:M143,M145:M182,M184:M203,M205:M212,M214:M231,M233:M241,M243:M460,M462:M538,M540:M572,M574:M616,M618:M675,M677:M723,M725:M788,M790:M891,M893:M901)</f>
        <v>658156.81999999983</v>
      </c>
      <c r="N4" s="1531" t="e">
        <f>SUM(N6:N74,N76:N113,N115:N143,N145:N182,N184:N203,N205:N212,N214:N231,N233:N241,N243:N460,N462:N538,N540:N572,N574:N616,N618:N675,N677:N723,N725:N788,N790:N891,N893:N901)</f>
        <v>#REF!</v>
      </c>
      <c r="O4" s="1531"/>
      <c r="P4" s="1531">
        <f>SUM(P6:P74,P76:P113,P115:P143,P145:P182,P184:P203,P205:P212,P214:P231,P233:P241,P243:P460,P462:P538,P540:P572,P574:P616,P618:P675,P677:P723,P725:P788,P790:P891,P893:P901)</f>
        <v>2614168.2149999999</v>
      </c>
      <c r="Q4" s="1531">
        <f>SUM(Q6:Q74,Q76:Q113,Q115:Q143,Q145:Q182,Q184:Q203,Q205:Q212,Q214:Q231,Q233:Q241,Q243:Q460,Q462:Q538,Q540:Q572,Q574:Q616,Q618:Q675,Q677:Q723,Q725:Q788,Q790:Q891,Q893:Q901)</f>
        <v>4100</v>
      </c>
      <c r="R4" s="546"/>
      <c r="S4" s="546"/>
      <c r="T4" s="244"/>
      <c r="U4" s="244"/>
      <c r="V4" s="235"/>
      <c r="W4" s="244"/>
      <c r="X4" s="244"/>
      <c r="Y4" s="244"/>
      <c r="Z4" s="244"/>
      <c r="AA4" s="244"/>
      <c r="AB4" s="546"/>
      <c r="AC4" s="235"/>
      <c r="AD4" s="235"/>
      <c r="AE4" s="244"/>
      <c r="AF4" s="244"/>
      <c r="AG4" s="244"/>
      <c r="AH4" s="244"/>
      <c r="AI4" s="244"/>
      <c r="AJ4" s="542"/>
      <c r="AK4" s="542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</row>
    <row r="5" spans="1:52" s="575" customFormat="1" ht="24" hidden="1" customHeight="1" x14ac:dyDescent="0.2">
      <c r="A5" s="1120"/>
      <c r="B5" s="1121" t="s">
        <v>56</v>
      </c>
      <c r="C5" s="1122" t="s">
        <v>55</v>
      </c>
      <c r="D5" s="240"/>
      <c r="E5" s="545">
        <f>COUNTA(E6:E74)</f>
        <v>69</v>
      </c>
      <c r="F5" s="231"/>
      <c r="G5" s="240"/>
      <c r="H5" s="240"/>
      <c r="I5" s="240"/>
      <c r="J5" s="240"/>
      <c r="K5" s="241">
        <f>SUM(K6:K74)</f>
        <v>426767.69</v>
      </c>
      <c r="L5" s="241">
        <f>SUM(L6:L74)</f>
        <v>20396.349999999999</v>
      </c>
      <c r="M5" s="241">
        <f>SUM(M6:M74)</f>
        <v>297191.64</v>
      </c>
      <c r="N5" s="241">
        <f>SUM(N6:N74)</f>
        <v>0</v>
      </c>
      <c r="O5" s="241"/>
      <c r="P5" s="241">
        <f>SUM(P6:P74)</f>
        <v>237004.05</v>
      </c>
      <c r="Q5" s="241">
        <f>SUM(Q6:Q74)</f>
        <v>346</v>
      </c>
      <c r="R5" s="546"/>
      <c r="S5" s="241"/>
      <c r="T5" s="240"/>
      <c r="U5" s="240"/>
      <c r="V5" s="231"/>
      <c r="W5" s="240"/>
      <c r="X5" s="240"/>
      <c r="Y5" s="240"/>
      <c r="Z5" s="240"/>
      <c r="AA5" s="240"/>
      <c r="AB5" s="241"/>
      <c r="AC5" s="231"/>
      <c r="AD5" s="231"/>
      <c r="AE5" s="240"/>
      <c r="AF5" s="240"/>
      <c r="AG5" s="240"/>
      <c r="AH5" s="240"/>
      <c r="AI5" s="240"/>
      <c r="AJ5" s="236"/>
      <c r="AK5" s="236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Z5" s="1652" t="s">
        <v>20755</v>
      </c>
    </row>
    <row r="6" spans="1:52" ht="24" hidden="1" customHeight="1" x14ac:dyDescent="0.2">
      <c r="A6" s="178" t="s">
        <v>156</v>
      </c>
      <c r="B6" s="158"/>
      <c r="C6" s="335" t="s">
        <v>8572</v>
      </c>
      <c r="D6" s="123" t="s">
        <v>8573</v>
      </c>
      <c r="E6" s="278" t="s">
        <v>8574</v>
      </c>
      <c r="F6" s="119" t="s">
        <v>8572</v>
      </c>
      <c r="G6" s="123" t="s">
        <v>8575</v>
      </c>
      <c r="H6" s="348" t="s">
        <v>8576</v>
      </c>
      <c r="I6" s="123" t="s">
        <v>2362</v>
      </c>
      <c r="J6" s="123">
        <v>3</v>
      </c>
      <c r="K6" s="278">
        <v>5238</v>
      </c>
      <c r="L6" s="278"/>
      <c r="M6" s="278"/>
      <c r="N6" s="123"/>
      <c r="O6" s="119" t="s">
        <v>15331</v>
      </c>
      <c r="P6" s="278">
        <v>3774</v>
      </c>
      <c r="Q6" s="278">
        <v>6</v>
      </c>
      <c r="R6" s="278"/>
      <c r="S6" s="278"/>
      <c r="T6" s="123"/>
      <c r="U6" s="123"/>
      <c r="V6" s="119">
        <v>1996</v>
      </c>
      <c r="W6" s="123">
        <v>261</v>
      </c>
      <c r="X6" s="123"/>
      <c r="Y6" s="123"/>
      <c r="Z6" s="123"/>
      <c r="AA6" s="123"/>
      <c r="AB6" s="278">
        <v>261</v>
      </c>
      <c r="AC6" s="123"/>
      <c r="AD6" s="123"/>
      <c r="AE6" s="123"/>
      <c r="AF6" s="123"/>
      <c r="AG6" s="123">
        <v>9</v>
      </c>
      <c r="AH6" s="123">
        <v>500</v>
      </c>
      <c r="AI6" s="123">
        <v>4865</v>
      </c>
      <c r="AJ6" s="119"/>
      <c r="AK6" s="123"/>
      <c r="AL6" s="123"/>
      <c r="AM6" s="123"/>
      <c r="AN6" s="123"/>
      <c r="AO6" s="123"/>
      <c r="AP6" s="123"/>
      <c r="AQ6" s="123"/>
      <c r="AR6" s="123"/>
      <c r="AS6" s="123"/>
      <c r="AT6" s="349"/>
      <c r="AU6" s="123"/>
      <c r="AV6" s="123"/>
      <c r="AW6" s="123"/>
      <c r="AX6" s="350"/>
      <c r="AZ6" s="1652" t="s">
        <v>20756</v>
      </c>
    </row>
    <row r="7" spans="1:52" ht="24" hidden="1" customHeight="1" x14ac:dyDescent="0.2">
      <c r="A7" s="178"/>
      <c r="B7" s="158"/>
      <c r="C7" s="335" t="s">
        <v>670</v>
      </c>
      <c r="D7" s="123" t="s">
        <v>4983</v>
      </c>
      <c r="E7" s="121" t="s">
        <v>8577</v>
      </c>
      <c r="F7" s="119" t="s">
        <v>67</v>
      </c>
      <c r="G7" s="123" t="s">
        <v>617</v>
      </c>
      <c r="H7" s="348" t="s">
        <v>618</v>
      </c>
      <c r="I7" s="123" t="s">
        <v>16700</v>
      </c>
      <c r="J7" s="123"/>
      <c r="K7" s="121">
        <v>10545</v>
      </c>
      <c r="L7" s="121">
        <v>191</v>
      </c>
      <c r="M7" s="121">
        <v>10545</v>
      </c>
      <c r="N7" s="123"/>
      <c r="O7" s="119" t="s">
        <v>153</v>
      </c>
      <c r="P7" s="121">
        <v>7603</v>
      </c>
      <c r="Q7" s="121">
        <v>9</v>
      </c>
      <c r="R7" s="121">
        <v>2000</v>
      </c>
      <c r="S7" s="121"/>
      <c r="T7" s="123" t="s">
        <v>185</v>
      </c>
      <c r="U7" s="123"/>
      <c r="V7" s="119">
        <v>1974</v>
      </c>
      <c r="W7" s="123"/>
      <c r="X7" s="123"/>
      <c r="Y7" s="123"/>
      <c r="Z7" s="123"/>
      <c r="AA7" s="123"/>
      <c r="AB7" s="121"/>
      <c r="AC7" s="119">
        <v>1974</v>
      </c>
      <c r="AD7" s="119"/>
      <c r="AE7" s="123"/>
      <c r="AF7" s="123"/>
      <c r="AG7" s="123" t="s">
        <v>628</v>
      </c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Z7" s="1652" t="s">
        <v>20757</v>
      </c>
    </row>
    <row r="8" spans="1:52" ht="24" hidden="1" customHeight="1" x14ac:dyDescent="0.2">
      <c r="A8" s="178"/>
      <c r="B8" s="158"/>
      <c r="C8" s="335" t="s">
        <v>670</v>
      </c>
      <c r="D8" s="123"/>
      <c r="E8" s="278" t="s">
        <v>14411</v>
      </c>
      <c r="F8" s="119" t="s">
        <v>670</v>
      </c>
      <c r="G8" s="123"/>
      <c r="H8" s="123"/>
      <c r="I8" s="123" t="s">
        <v>2597</v>
      </c>
      <c r="J8" s="123"/>
      <c r="K8" s="278">
        <v>7371</v>
      </c>
      <c r="L8" s="278"/>
      <c r="M8" s="278">
        <v>1293</v>
      </c>
      <c r="N8" s="123"/>
      <c r="O8" s="119" t="s">
        <v>184</v>
      </c>
      <c r="P8" s="278">
        <v>1343</v>
      </c>
      <c r="Q8" s="278">
        <v>2</v>
      </c>
      <c r="R8" s="121">
        <v>16</v>
      </c>
      <c r="S8" s="121">
        <v>16</v>
      </c>
      <c r="T8" s="123"/>
      <c r="U8" s="123"/>
      <c r="V8" s="119"/>
      <c r="W8" s="123"/>
      <c r="X8" s="123"/>
      <c r="Y8" s="123"/>
      <c r="Z8" s="123"/>
      <c r="AA8" s="123"/>
      <c r="AB8" s="278"/>
      <c r="AC8" s="119"/>
      <c r="AD8" s="119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Z8" s="1652" t="s">
        <v>20758</v>
      </c>
    </row>
    <row r="9" spans="1:52" ht="24" hidden="1" customHeight="1" x14ac:dyDescent="0.2">
      <c r="A9" s="178"/>
      <c r="B9" s="158"/>
      <c r="C9" s="335" t="s">
        <v>8578</v>
      </c>
      <c r="D9" s="123"/>
      <c r="E9" s="278" t="s">
        <v>14412</v>
      </c>
      <c r="F9" s="119" t="s">
        <v>67</v>
      </c>
      <c r="G9" s="123" t="s">
        <v>8579</v>
      </c>
      <c r="H9" s="123" t="s">
        <v>8580</v>
      </c>
      <c r="I9" s="123" t="s">
        <v>16690</v>
      </c>
      <c r="J9" s="123"/>
      <c r="K9" s="278">
        <v>3793</v>
      </c>
      <c r="L9" s="278"/>
      <c r="M9" s="278">
        <v>3793</v>
      </c>
      <c r="N9" s="123"/>
      <c r="O9" s="119" t="s">
        <v>184</v>
      </c>
      <c r="P9" s="278">
        <v>2086</v>
      </c>
      <c r="Q9" s="278">
        <v>8</v>
      </c>
      <c r="R9" s="121"/>
      <c r="S9" s="121"/>
      <c r="T9" s="123"/>
      <c r="U9" s="123"/>
      <c r="V9" s="119">
        <v>1991</v>
      </c>
      <c r="W9" s="123">
        <v>114</v>
      </c>
      <c r="X9" s="123"/>
      <c r="Y9" s="123"/>
      <c r="Z9" s="123"/>
      <c r="AA9" s="123"/>
      <c r="AB9" s="278">
        <v>114</v>
      </c>
      <c r="AC9" s="119"/>
      <c r="AD9" s="119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Z9" s="1652" t="s">
        <v>20759</v>
      </c>
    </row>
    <row r="10" spans="1:52" ht="24" hidden="1" customHeight="1" x14ac:dyDescent="0.2">
      <c r="A10" s="178" t="s">
        <v>93</v>
      </c>
      <c r="B10" s="140"/>
      <c r="C10" s="335" t="s">
        <v>8578</v>
      </c>
      <c r="D10" s="123"/>
      <c r="E10" s="278" t="s">
        <v>14413</v>
      </c>
      <c r="F10" s="119" t="s">
        <v>67</v>
      </c>
      <c r="G10" s="123" t="s">
        <v>8579</v>
      </c>
      <c r="H10" s="123" t="s">
        <v>8580</v>
      </c>
      <c r="I10" s="123" t="s">
        <v>14414</v>
      </c>
      <c r="J10" s="123"/>
      <c r="K10" s="278">
        <v>8776</v>
      </c>
      <c r="L10" s="278">
        <v>190.8</v>
      </c>
      <c r="M10" s="278">
        <v>8776</v>
      </c>
      <c r="N10" s="123"/>
      <c r="O10" s="119" t="s">
        <v>15321</v>
      </c>
      <c r="P10" s="278">
        <v>8776</v>
      </c>
      <c r="Q10" s="278">
        <v>12</v>
      </c>
      <c r="R10" s="121"/>
      <c r="S10" s="121"/>
      <c r="T10" s="123"/>
      <c r="U10" s="123"/>
      <c r="V10" s="119">
        <v>1999</v>
      </c>
      <c r="W10" s="123">
        <v>114</v>
      </c>
      <c r="X10" s="123"/>
      <c r="Y10" s="123"/>
      <c r="Z10" s="123"/>
      <c r="AA10" s="123"/>
      <c r="AB10" s="278"/>
      <c r="AC10" s="119"/>
      <c r="AD10" s="119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Z10" s="1652" t="s">
        <v>20761</v>
      </c>
    </row>
    <row r="11" spans="1:52" ht="24" hidden="1" customHeight="1" x14ac:dyDescent="0.2">
      <c r="A11" s="178" t="s">
        <v>336</v>
      </c>
      <c r="B11" s="140"/>
      <c r="C11" s="335" t="s">
        <v>8568</v>
      </c>
      <c r="D11" s="123" t="s">
        <v>8581</v>
      </c>
      <c r="E11" s="278" t="s">
        <v>14415</v>
      </c>
      <c r="F11" s="119" t="s">
        <v>67</v>
      </c>
      <c r="G11" s="123" t="s">
        <v>617</v>
      </c>
      <c r="H11" s="123" t="s">
        <v>618</v>
      </c>
      <c r="I11" s="123" t="s">
        <v>16709</v>
      </c>
      <c r="J11" s="123"/>
      <c r="K11" s="278">
        <v>2665</v>
      </c>
      <c r="L11" s="278"/>
      <c r="M11" s="278">
        <v>1320</v>
      </c>
      <c r="N11" s="123"/>
      <c r="O11" s="119" t="s">
        <v>184</v>
      </c>
      <c r="P11" s="278">
        <v>2665</v>
      </c>
      <c r="Q11" s="278">
        <v>5</v>
      </c>
      <c r="R11" s="121"/>
      <c r="S11" s="121"/>
      <c r="T11" s="123"/>
      <c r="U11" s="123"/>
      <c r="V11" s="119">
        <v>2005</v>
      </c>
      <c r="W11" s="123"/>
      <c r="X11" s="123"/>
      <c r="Y11" s="123"/>
      <c r="Z11" s="123"/>
      <c r="AA11" s="123"/>
      <c r="AB11" s="278"/>
      <c r="AC11" s="119"/>
      <c r="AD11" s="119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Z11" s="1652" t="s">
        <v>20760</v>
      </c>
    </row>
    <row r="12" spans="1:52" ht="24" hidden="1" customHeight="1" x14ac:dyDescent="0.2">
      <c r="A12" s="178">
        <v>4</v>
      </c>
      <c r="B12" s="140"/>
      <c r="C12" s="335" t="s">
        <v>8568</v>
      </c>
      <c r="D12" s="123" t="s">
        <v>11804</v>
      </c>
      <c r="E12" s="278" t="s">
        <v>14416</v>
      </c>
      <c r="F12" s="119" t="s">
        <v>67</v>
      </c>
      <c r="G12" s="123"/>
      <c r="H12" s="123"/>
      <c r="I12" s="123" t="s">
        <v>8582</v>
      </c>
      <c r="J12" s="123"/>
      <c r="K12" s="278">
        <v>1400</v>
      </c>
      <c r="L12" s="278"/>
      <c r="M12" s="278">
        <v>1400</v>
      </c>
      <c r="N12" s="123"/>
      <c r="O12" s="119" t="s">
        <v>184</v>
      </c>
      <c r="P12" s="278">
        <v>1400</v>
      </c>
      <c r="Q12" s="278">
        <v>2</v>
      </c>
      <c r="R12" s="121"/>
      <c r="S12" s="121"/>
      <c r="T12" s="123"/>
      <c r="U12" s="123"/>
      <c r="V12" s="119">
        <v>1993</v>
      </c>
      <c r="W12" s="123"/>
      <c r="X12" s="123"/>
      <c r="Y12" s="123"/>
      <c r="Z12" s="123"/>
      <c r="AA12" s="123"/>
      <c r="AB12" s="278"/>
      <c r="AC12" s="119"/>
      <c r="AD12" s="119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Z12" s="1652" t="s">
        <v>20762</v>
      </c>
    </row>
    <row r="13" spans="1:52" ht="24" hidden="1" customHeight="1" x14ac:dyDescent="0.2">
      <c r="A13" s="178"/>
      <c r="B13" s="140"/>
      <c r="C13" s="335" t="s">
        <v>8568</v>
      </c>
      <c r="D13" s="123" t="s">
        <v>8583</v>
      </c>
      <c r="E13" s="278" t="s">
        <v>8584</v>
      </c>
      <c r="F13" s="119" t="s">
        <v>8568</v>
      </c>
      <c r="G13" s="123"/>
      <c r="H13" s="123"/>
      <c r="I13" s="123" t="s">
        <v>8585</v>
      </c>
      <c r="J13" s="123"/>
      <c r="K13" s="278">
        <v>1339</v>
      </c>
      <c r="L13" s="278"/>
      <c r="M13" s="278">
        <v>1339</v>
      </c>
      <c r="N13" s="123"/>
      <c r="O13" s="119" t="s">
        <v>184</v>
      </c>
      <c r="P13" s="278">
        <v>1120</v>
      </c>
      <c r="Q13" s="278">
        <v>2</v>
      </c>
      <c r="R13" s="121"/>
      <c r="S13" s="121"/>
      <c r="T13" s="123"/>
      <c r="U13" s="123"/>
      <c r="V13" s="119">
        <v>2007</v>
      </c>
      <c r="W13" s="123"/>
      <c r="X13" s="123"/>
      <c r="Y13" s="123"/>
      <c r="Z13" s="123"/>
      <c r="AA13" s="123"/>
      <c r="AB13" s="278"/>
      <c r="AC13" s="119"/>
      <c r="AD13" s="119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Z13" s="1652" t="s">
        <v>20763</v>
      </c>
    </row>
    <row r="14" spans="1:52" ht="24" hidden="1" customHeight="1" x14ac:dyDescent="0.2">
      <c r="A14" s="178"/>
      <c r="B14" s="140"/>
      <c r="C14" s="335" t="s">
        <v>8568</v>
      </c>
      <c r="D14" s="123" t="s">
        <v>8586</v>
      </c>
      <c r="E14" s="278" t="s">
        <v>8587</v>
      </c>
      <c r="F14" s="119" t="s">
        <v>8568</v>
      </c>
      <c r="G14" s="123"/>
      <c r="H14" s="123"/>
      <c r="I14" s="123" t="s">
        <v>8585</v>
      </c>
      <c r="J14" s="123"/>
      <c r="K14" s="278">
        <v>2568</v>
      </c>
      <c r="L14" s="278"/>
      <c r="M14" s="278">
        <v>2568</v>
      </c>
      <c r="N14" s="123"/>
      <c r="O14" s="119" t="s">
        <v>184</v>
      </c>
      <c r="P14" s="278">
        <v>2568</v>
      </c>
      <c r="Q14" s="278">
        <v>5</v>
      </c>
      <c r="R14" s="121"/>
      <c r="S14" s="121"/>
      <c r="T14" s="123"/>
      <c r="U14" s="123"/>
      <c r="V14" s="119">
        <v>2009</v>
      </c>
      <c r="W14" s="123"/>
      <c r="X14" s="123"/>
      <c r="Y14" s="123"/>
      <c r="Z14" s="123"/>
      <c r="AA14" s="123"/>
      <c r="AB14" s="278"/>
      <c r="AC14" s="119"/>
      <c r="AD14" s="119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Z14" s="1652" t="s">
        <v>20764</v>
      </c>
    </row>
    <row r="15" spans="1:52" ht="24" hidden="1" customHeight="1" x14ac:dyDescent="0.2">
      <c r="A15" s="178"/>
      <c r="B15" s="140"/>
      <c r="C15" s="335" t="s">
        <v>8568</v>
      </c>
      <c r="D15" s="123"/>
      <c r="E15" s="278" t="s">
        <v>16710</v>
      </c>
      <c r="F15" s="119" t="s">
        <v>16711</v>
      </c>
      <c r="G15" s="123"/>
      <c r="H15" s="123"/>
      <c r="I15" s="123" t="s">
        <v>16709</v>
      </c>
      <c r="J15" s="123"/>
      <c r="K15" s="278">
        <v>1200</v>
      </c>
      <c r="L15" s="278"/>
      <c r="M15" s="278">
        <v>1200</v>
      </c>
      <c r="N15" s="123"/>
      <c r="O15" s="119" t="s">
        <v>310</v>
      </c>
      <c r="P15" s="278">
        <v>1200</v>
      </c>
      <c r="Q15" s="278">
        <v>2</v>
      </c>
      <c r="R15" s="121"/>
      <c r="S15" s="121"/>
      <c r="T15" s="123"/>
      <c r="U15" s="123"/>
      <c r="V15" s="119">
        <v>2003</v>
      </c>
      <c r="W15" s="123"/>
      <c r="X15" s="123"/>
      <c r="Y15" s="123"/>
      <c r="Z15" s="123"/>
      <c r="AA15" s="123"/>
      <c r="AB15" s="278"/>
      <c r="AC15" s="119"/>
      <c r="AD15" s="119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Z15" s="1652" t="s">
        <v>20765</v>
      </c>
    </row>
    <row r="16" spans="1:52" ht="24" hidden="1" customHeight="1" x14ac:dyDescent="0.2">
      <c r="A16" s="178"/>
      <c r="B16" s="140"/>
      <c r="C16" s="335" t="s">
        <v>962</v>
      </c>
      <c r="D16" s="123"/>
      <c r="E16" s="278" t="s">
        <v>14417</v>
      </c>
      <c r="F16" s="119" t="s">
        <v>67</v>
      </c>
      <c r="G16" s="123" t="s">
        <v>8579</v>
      </c>
      <c r="H16" s="123" t="s">
        <v>8580</v>
      </c>
      <c r="I16" s="123" t="s">
        <v>16690</v>
      </c>
      <c r="J16" s="123"/>
      <c r="K16" s="278">
        <v>2680</v>
      </c>
      <c r="L16" s="278"/>
      <c r="M16" s="278">
        <v>2384</v>
      </c>
      <c r="N16" s="123"/>
      <c r="O16" s="119" t="s">
        <v>184</v>
      </c>
      <c r="P16" s="278">
        <v>2680</v>
      </c>
      <c r="Q16" s="278">
        <v>4</v>
      </c>
      <c r="R16" s="121"/>
      <c r="S16" s="121"/>
      <c r="T16" s="123"/>
      <c r="U16" s="123"/>
      <c r="V16" s="119">
        <v>1991</v>
      </c>
      <c r="W16" s="123">
        <v>127</v>
      </c>
      <c r="X16" s="123"/>
      <c r="Y16" s="123"/>
      <c r="Z16" s="123"/>
      <c r="AA16" s="123"/>
      <c r="AB16" s="278">
        <v>127</v>
      </c>
      <c r="AC16" s="119"/>
      <c r="AD16" s="119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Z16" s="1652" t="s">
        <v>20766</v>
      </c>
    </row>
    <row r="17" spans="1:52" ht="24" hidden="1" customHeight="1" x14ac:dyDescent="0.2">
      <c r="A17" s="178"/>
      <c r="B17" s="140"/>
      <c r="C17" s="351" t="s">
        <v>962</v>
      </c>
      <c r="D17" s="277" t="s">
        <v>11891</v>
      </c>
      <c r="E17" s="279" t="s">
        <v>14418</v>
      </c>
      <c r="F17" s="277" t="s">
        <v>67</v>
      </c>
      <c r="G17" s="277"/>
      <c r="H17" s="277"/>
      <c r="I17" s="277" t="s">
        <v>8689</v>
      </c>
      <c r="J17" s="277"/>
      <c r="K17" s="279">
        <v>4752</v>
      </c>
      <c r="L17" s="279"/>
      <c r="M17" s="279"/>
      <c r="N17" s="277"/>
      <c r="O17" s="277" t="s">
        <v>310</v>
      </c>
      <c r="P17" s="279">
        <v>4752</v>
      </c>
      <c r="Q17" s="279">
        <v>4</v>
      </c>
      <c r="R17" s="279"/>
      <c r="S17" s="279"/>
      <c r="T17" s="277"/>
      <c r="U17" s="277"/>
      <c r="V17" s="277">
        <v>1998</v>
      </c>
      <c r="W17" s="277" t="s">
        <v>8589</v>
      </c>
      <c r="X17" s="123"/>
      <c r="Y17" s="123"/>
      <c r="Z17" s="123"/>
      <c r="AA17" s="123"/>
      <c r="AB17" s="278"/>
      <c r="AC17" s="123"/>
      <c r="AD17" s="123"/>
      <c r="AE17" s="123"/>
      <c r="AF17" s="123"/>
      <c r="AG17" s="123" t="s">
        <v>3738</v>
      </c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Z17" s="1652" t="s">
        <v>20767</v>
      </c>
    </row>
    <row r="18" spans="1:52" ht="24" hidden="1" customHeight="1" x14ac:dyDescent="0.2">
      <c r="A18" s="178"/>
      <c r="B18" s="140"/>
      <c r="C18" s="351" t="s">
        <v>962</v>
      </c>
      <c r="D18" s="277" t="s">
        <v>8588</v>
      </c>
      <c r="E18" s="279" t="s">
        <v>14188</v>
      </c>
      <c r="F18" s="277" t="s">
        <v>67</v>
      </c>
      <c r="G18" s="277"/>
      <c r="H18" s="277"/>
      <c r="I18" s="277" t="s">
        <v>8590</v>
      </c>
      <c r="J18" s="277"/>
      <c r="K18" s="279">
        <v>2397.69</v>
      </c>
      <c r="L18" s="279">
        <v>867.08</v>
      </c>
      <c r="M18" s="279">
        <v>867.08</v>
      </c>
      <c r="N18" s="277"/>
      <c r="O18" s="277" t="s">
        <v>310</v>
      </c>
      <c r="P18" s="279">
        <v>2397.69</v>
      </c>
      <c r="Q18" s="279">
        <v>3</v>
      </c>
      <c r="R18" s="279"/>
      <c r="S18" s="279"/>
      <c r="T18" s="277"/>
      <c r="U18" s="277"/>
      <c r="V18" s="277">
        <v>1973</v>
      </c>
      <c r="W18" s="277" t="s">
        <v>8589</v>
      </c>
      <c r="X18" s="123"/>
      <c r="Y18" s="123"/>
      <c r="Z18" s="123"/>
      <c r="AA18" s="123"/>
      <c r="AB18" s="278"/>
      <c r="AC18" s="123"/>
      <c r="AD18" s="123"/>
      <c r="AE18" s="123"/>
      <c r="AF18" s="123"/>
      <c r="AG18" s="123" t="s">
        <v>3738</v>
      </c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Z18" s="1652" t="s">
        <v>20768</v>
      </c>
    </row>
    <row r="19" spans="1:52" ht="24" hidden="1" customHeight="1" x14ac:dyDescent="0.2">
      <c r="A19" s="178">
        <v>5</v>
      </c>
      <c r="B19" s="140"/>
      <c r="C19" s="351" t="s">
        <v>8591</v>
      </c>
      <c r="D19" s="277" t="s">
        <v>8592</v>
      </c>
      <c r="E19" s="279" t="s">
        <v>14189</v>
      </c>
      <c r="F19" s="277" t="s">
        <v>8591</v>
      </c>
      <c r="G19" s="277" t="s">
        <v>8593</v>
      </c>
      <c r="H19" s="277" t="s">
        <v>8594</v>
      </c>
      <c r="I19" s="277" t="s">
        <v>8595</v>
      </c>
      <c r="J19" s="277" t="s">
        <v>8596</v>
      </c>
      <c r="K19" s="279">
        <v>1197.8</v>
      </c>
      <c r="L19" s="279"/>
      <c r="M19" s="279">
        <v>1198</v>
      </c>
      <c r="N19" s="277" t="s">
        <v>183</v>
      </c>
      <c r="O19" s="277" t="s">
        <v>310</v>
      </c>
      <c r="P19" s="279">
        <v>1145</v>
      </c>
      <c r="Q19" s="279">
        <v>3</v>
      </c>
      <c r="R19" s="279"/>
      <c r="S19" s="279"/>
      <c r="T19" s="277"/>
      <c r="U19" s="277"/>
      <c r="V19" s="277">
        <v>1984</v>
      </c>
      <c r="W19" s="277"/>
      <c r="X19" s="123" t="s">
        <v>4484</v>
      </c>
      <c r="Y19" s="123"/>
      <c r="Z19" s="123"/>
      <c r="AA19" s="123"/>
      <c r="AB19" s="278">
        <v>10</v>
      </c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Z19" s="1653" t="s">
        <v>20769</v>
      </c>
    </row>
    <row r="20" spans="1:52" ht="24" hidden="1" customHeight="1" x14ac:dyDescent="0.2">
      <c r="A20" s="178">
        <v>6</v>
      </c>
      <c r="B20" s="140"/>
      <c r="C20" s="351" t="s">
        <v>8591</v>
      </c>
      <c r="D20" s="277"/>
      <c r="E20" s="279" t="s">
        <v>15322</v>
      </c>
      <c r="F20" s="119" t="s">
        <v>15323</v>
      </c>
      <c r="G20" s="277"/>
      <c r="H20" s="277"/>
      <c r="I20" s="277" t="s">
        <v>8595</v>
      </c>
      <c r="J20" s="277"/>
      <c r="K20" s="588">
        <v>1332</v>
      </c>
      <c r="L20" s="588"/>
      <c r="M20" s="588">
        <v>1332</v>
      </c>
      <c r="N20" s="589"/>
      <c r="O20" s="589" t="s">
        <v>184</v>
      </c>
      <c r="P20" s="588">
        <v>1332</v>
      </c>
      <c r="Q20" s="588">
        <v>3</v>
      </c>
      <c r="R20" s="588"/>
      <c r="S20" s="588"/>
      <c r="T20" s="589"/>
      <c r="U20" s="589"/>
      <c r="V20" s="589">
        <v>2005</v>
      </c>
      <c r="W20" s="589"/>
      <c r="X20" s="590"/>
      <c r="Y20" s="590"/>
      <c r="Z20" s="590"/>
      <c r="AA20" s="590"/>
      <c r="AB20" s="1533">
        <v>60</v>
      </c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Z20" s="1653" t="s">
        <v>20770</v>
      </c>
    </row>
    <row r="21" spans="1:52" ht="24" hidden="1" customHeight="1" x14ac:dyDescent="0.15">
      <c r="A21" s="178">
        <v>7</v>
      </c>
      <c r="B21" s="140"/>
      <c r="C21" s="351" t="s">
        <v>8591</v>
      </c>
      <c r="D21" s="277"/>
      <c r="E21" s="279" t="s">
        <v>15324</v>
      </c>
      <c r="F21" s="277" t="s">
        <v>8591</v>
      </c>
      <c r="G21" s="277" t="s">
        <v>8593</v>
      </c>
      <c r="H21" s="277" t="s">
        <v>8594</v>
      </c>
      <c r="I21" s="277" t="s">
        <v>8595</v>
      </c>
      <c r="J21" s="277"/>
      <c r="K21" s="588">
        <v>1230</v>
      </c>
      <c r="L21" s="588"/>
      <c r="M21" s="588">
        <v>1230</v>
      </c>
      <c r="N21" s="589"/>
      <c r="O21" s="589" t="s">
        <v>310</v>
      </c>
      <c r="P21" s="588">
        <v>1230</v>
      </c>
      <c r="Q21" s="588">
        <v>2</v>
      </c>
      <c r="R21" s="588"/>
      <c r="S21" s="588"/>
      <c r="T21" s="589"/>
      <c r="U21" s="589"/>
      <c r="V21" s="589">
        <v>2018</v>
      </c>
      <c r="W21" s="589"/>
      <c r="X21" s="590"/>
      <c r="Y21" s="590"/>
      <c r="Z21" s="590"/>
      <c r="AA21" s="590"/>
      <c r="AB21" s="1533">
        <v>28</v>
      </c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</row>
    <row r="22" spans="1:52" ht="24" hidden="1" customHeight="1" x14ac:dyDescent="0.15">
      <c r="A22" s="178"/>
      <c r="B22" s="140"/>
      <c r="C22" s="335" t="s">
        <v>8561</v>
      </c>
      <c r="D22" s="123" t="s">
        <v>11892</v>
      </c>
      <c r="E22" s="121" t="s">
        <v>11893</v>
      </c>
      <c r="F22" s="119" t="s">
        <v>8561</v>
      </c>
      <c r="G22" s="123" t="s">
        <v>8563</v>
      </c>
      <c r="H22" s="348"/>
      <c r="I22" s="123" t="s">
        <v>8571</v>
      </c>
      <c r="J22" s="123"/>
      <c r="K22" s="121">
        <v>5829.2</v>
      </c>
      <c r="L22" s="121"/>
      <c r="M22" s="121">
        <v>5829.2</v>
      </c>
      <c r="N22" s="123"/>
      <c r="O22" s="119" t="s">
        <v>310</v>
      </c>
      <c r="P22" s="121">
        <v>5103.2</v>
      </c>
      <c r="Q22" s="121">
        <v>8</v>
      </c>
      <c r="R22" s="121"/>
      <c r="S22" s="121"/>
      <c r="T22" s="123"/>
      <c r="U22" s="123">
        <v>2017</v>
      </c>
      <c r="V22" s="119">
        <v>2018</v>
      </c>
      <c r="W22" s="123"/>
      <c r="X22" s="123"/>
      <c r="Y22" s="123"/>
      <c r="Z22" s="123"/>
      <c r="AA22" s="123"/>
      <c r="AB22" s="121">
        <v>1787</v>
      </c>
      <c r="AC22" s="119"/>
      <c r="AD22" s="119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</row>
    <row r="23" spans="1:52" ht="24" hidden="1" customHeight="1" x14ac:dyDescent="0.15">
      <c r="A23" s="178"/>
      <c r="B23" s="140"/>
      <c r="C23" s="351" t="s">
        <v>8561</v>
      </c>
      <c r="D23" s="277"/>
      <c r="E23" s="276" t="s">
        <v>14190</v>
      </c>
      <c r="F23" s="277" t="s">
        <v>8561</v>
      </c>
      <c r="G23" s="277"/>
      <c r="H23" s="277"/>
      <c r="I23" s="277" t="s">
        <v>8571</v>
      </c>
      <c r="J23" s="277"/>
      <c r="K23" s="276">
        <v>1506</v>
      </c>
      <c r="L23" s="276"/>
      <c r="M23" s="276">
        <v>1506</v>
      </c>
      <c r="N23" s="277"/>
      <c r="O23" s="119" t="s">
        <v>310</v>
      </c>
      <c r="P23" s="276">
        <v>5103</v>
      </c>
      <c r="Q23" s="276">
        <v>3</v>
      </c>
      <c r="R23" s="276"/>
      <c r="S23" s="276"/>
      <c r="T23" s="277"/>
      <c r="U23" s="277"/>
      <c r="V23" s="277">
        <v>2018</v>
      </c>
      <c r="W23" s="277"/>
      <c r="X23" s="277"/>
      <c r="Y23" s="277"/>
      <c r="Z23" s="277"/>
      <c r="AA23" s="277"/>
      <c r="AB23" s="276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277"/>
      <c r="AW23" s="277"/>
      <c r="AX23" s="277"/>
    </row>
    <row r="24" spans="1:52" ht="24" hidden="1" customHeight="1" x14ac:dyDescent="0.15">
      <c r="A24" s="178"/>
      <c r="B24" s="140"/>
      <c r="C24" s="351" t="s">
        <v>425</v>
      </c>
      <c r="D24" s="277" t="s">
        <v>11815</v>
      </c>
      <c r="E24" s="276" t="s">
        <v>8597</v>
      </c>
      <c r="F24" s="277" t="s">
        <v>425</v>
      </c>
      <c r="G24" s="277"/>
      <c r="H24" s="277"/>
      <c r="I24" s="277" t="s">
        <v>14419</v>
      </c>
      <c r="J24" s="277"/>
      <c r="K24" s="276">
        <v>1782</v>
      </c>
      <c r="L24" s="276"/>
      <c r="M24" s="276">
        <v>1782</v>
      </c>
      <c r="N24" s="277"/>
      <c r="O24" s="277" t="s">
        <v>8598</v>
      </c>
      <c r="P24" s="276">
        <v>1782</v>
      </c>
      <c r="Q24" s="276">
        <v>4</v>
      </c>
      <c r="R24" s="276"/>
      <c r="S24" s="276"/>
      <c r="T24" s="277"/>
      <c r="U24" s="277"/>
      <c r="V24" s="277"/>
      <c r="W24" s="277"/>
      <c r="X24" s="277"/>
      <c r="Y24" s="277"/>
      <c r="Z24" s="277"/>
      <c r="AA24" s="277"/>
      <c r="AB24" s="276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</row>
    <row r="25" spans="1:52" ht="24" hidden="1" customHeight="1" x14ac:dyDescent="0.15">
      <c r="A25" s="178"/>
      <c r="B25" s="140"/>
      <c r="C25" s="351" t="s">
        <v>425</v>
      </c>
      <c r="D25" s="277" t="s">
        <v>11894</v>
      </c>
      <c r="E25" s="276" t="s">
        <v>8599</v>
      </c>
      <c r="F25" s="277" t="s">
        <v>425</v>
      </c>
      <c r="G25" s="277"/>
      <c r="H25" s="277"/>
      <c r="I25" s="277" t="s">
        <v>8600</v>
      </c>
      <c r="J25" s="277"/>
      <c r="K25" s="276">
        <v>4035</v>
      </c>
      <c r="L25" s="276"/>
      <c r="M25" s="276">
        <v>4035</v>
      </c>
      <c r="N25" s="277"/>
      <c r="O25" s="277" t="s">
        <v>310</v>
      </c>
      <c r="P25" s="276">
        <v>4035</v>
      </c>
      <c r="Q25" s="276">
        <v>3</v>
      </c>
      <c r="R25" s="276"/>
      <c r="S25" s="276"/>
      <c r="T25" s="277"/>
      <c r="U25" s="277"/>
      <c r="V25" s="277">
        <v>2011</v>
      </c>
      <c r="W25" s="277"/>
      <c r="X25" s="277"/>
      <c r="Y25" s="277"/>
      <c r="Z25" s="277"/>
      <c r="AA25" s="277"/>
      <c r="AB25" s="276"/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  <c r="AR25" s="277"/>
      <c r="AS25" s="277"/>
      <c r="AT25" s="277"/>
      <c r="AU25" s="277"/>
      <c r="AV25" s="277"/>
      <c r="AW25" s="277"/>
      <c r="AX25" s="277"/>
    </row>
    <row r="26" spans="1:52" ht="24" hidden="1" customHeight="1" x14ac:dyDescent="0.15">
      <c r="A26" s="178"/>
      <c r="B26" s="140"/>
      <c r="C26" s="351" t="s">
        <v>8696</v>
      </c>
      <c r="D26" s="277"/>
      <c r="E26" s="279" t="s">
        <v>14191</v>
      </c>
      <c r="F26" s="277" t="s">
        <v>8696</v>
      </c>
      <c r="G26" s="277"/>
      <c r="H26" s="277"/>
      <c r="I26" s="277" t="s">
        <v>16716</v>
      </c>
      <c r="J26" s="277"/>
      <c r="K26" s="279">
        <v>2142</v>
      </c>
      <c r="L26" s="279"/>
      <c r="M26" s="279">
        <v>2142</v>
      </c>
      <c r="N26" s="277"/>
      <c r="O26" s="277" t="s">
        <v>310</v>
      </c>
      <c r="P26" s="279">
        <v>1100</v>
      </c>
      <c r="Q26" s="279">
        <v>3</v>
      </c>
      <c r="R26" s="279"/>
      <c r="S26" s="279"/>
      <c r="T26" s="277"/>
      <c r="U26" s="277"/>
      <c r="V26" s="277">
        <v>2019</v>
      </c>
      <c r="W26" s="277"/>
      <c r="X26" s="123"/>
      <c r="Y26" s="123"/>
      <c r="Z26" s="123"/>
      <c r="AA26" s="123"/>
      <c r="AB26" s="278">
        <v>753</v>
      </c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</row>
    <row r="27" spans="1:52" ht="24" hidden="1" customHeight="1" x14ac:dyDescent="0.15">
      <c r="A27" s="178"/>
      <c r="B27" s="140"/>
      <c r="C27" s="335" t="s">
        <v>8601</v>
      </c>
      <c r="D27" s="123" t="s">
        <v>11895</v>
      </c>
      <c r="E27" s="278" t="s">
        <v>11896</v>
      </c>
      <c r="F27" s="119" t="s">
        <v>67</v>
      </c>
      <c r="G27" s="123"/>
      <c r="H27" s="348"/>
      <c r="I27" s="123" t="s">
        <v>8699</v>
      </c>
      <c r="J27" s="123"/>
      <c r="K27" s="352">
        <v>49830</v>
      </c>
      <c r="L27" s="278">
        <v>1949.3</v>
      </c>
      <c r="M27" s="278">
        <v>3120.36</v>
      </c>
      <c r="N27" s="123"/>
      <c r="O27" s="119" t="s">
        <v>1145</v>
      </c>
      <c r="P27" s="352">
        <v>3120.36</v>
      </c>
      <c r="Q27" s="278">
        <v>8</v>
      </c>
      <c r="R27" s="278"/>
      <c r="S27" s="278"/>
      <c r="T27" s="123"/>
      <c r="U27" s="123"/>
      <c r="V27" s="119">
        <v>2018</v>
      </c>
      <c r="W27" s="123"/>
      <c r="X27" s="123"/>
      <c r="Y27" s="123"/>
      <c r="Z27" s="123"/>
      <c r="AA27" s="123"/>
      <c r="AB27" s="278"/>
      <c r="AC27" s="119"/>
      <c r="AD27" s="119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278" t="s">
        <v>14192</v>
      </c>
    </row>
    <row r="28" spans="1:52" ht="24" hidden="1" customHeight="1" x14ac:dyDescent="0.15">
      <c r="A28" s="178"/>
      <c r="B28" s="140"/>
      <c r="C28" s="354" t="s">
        <v>345</v>
      </c>
      <c r="D28" s="123" t="s">
        <v>8602</v>
      </c>
      <c r="E28" s="278" t="s">
        <v>15325</v>
      </c>
      <c r="F28" s="123" t="s">
        <v>345</v>
      </c>
      <c r="G28" s="123" t="s">
        <v>8603</v>
      </c>
      <c r="H28" s="348" t="s">
        <v>8604</v>
      </c>
      <c r="I28" s="123" t="s">
        <v>11886</v>
      </c>
      <c r="J28" s="123"/>
      <c r="K28" s="278">
        <v>4640</v>
      </c>
      <c r="L28" s="355"/>
      <c r="M28" s="355"/>
      <c r="N28" s="123" t="s">
        <v>183</v>
      </c>
      <c r="O28" s="277" t="s">
        <v>310</v>
      </c>
      <c r="P28" s="278">
        <v>4640</v>
      </c>
      <c r="Q28" s="278">
        <v>9</v>
      </c>
      <c r="R28" s="278"/>
      <c r="S28" s="278"/>
      <c r="T28" s="123"/>
      <c r="U28" s="123"/>
      <c r="V28" s="119">
        <v>1991</v>
      </c>
      <c r="W28" s="123">
        <v>300</v>
      </c>
      <c r="X28" s="123"/>
      <c r="Y28" s="123"/>
      <c r="Z28" s="123"/>
      <c r="AA28" s="123"/>
      <c r="AB28" s="278"/>
      <c r="AC28" s="119">
        <v>2002</v>
      </c>
      <c r="AD28" s="119"/>
      <c r="AE28" s="123"/>
      <c r="AF28" s="123"/>
      <c r="AG28" s="123">
        <v>6</v>
      </c>
      <c r="AH28" s="123">
        <v>400</v>
      </c>
      <c r="AI28" s="123">
        <v>26</v>
      </c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19"/>
    </row>
    <row r="29" spans="1:52" ht="24" hidden="1" customHeight="1" x14ac:dyDescent="0.15">
      <c r="A29" s="178">
        <v>10</v>
      </c>
      <c r="B29" s="140"/>
      <c r="C29" s="354" t="s">
        <v>345</v>
      </c>
      <c r="D29" s="123" t="s">
        <v>8605</v>
      </c>
      <c r="E29" s="278" t="s">
        <v>15326</v>
      </c>
      <c r="F29" s="123" t="s">
        <v>345</v>
      </c>
      <c r="G29" s="123" t="s">
        <v>8606</v>
      </c>
      <c r="H29" s="348" t="s">
        <v>8604</v>
      </c>
      <c r="I29" s="123" t="s">
        <v>11886</v>
      </c>
      <c r="J29" s="123">
        <v>3</v>
      </c>
      <c r="K29" s="278">
        <v>2340</v>
      </c>
      <c r="L29" s="284" t="s">
        <v>417</v>
      </c>
      <c r="M29" s="284"/>
      <c r="N29" s="123" t="s">
        <v>183</v>
      </c>
      <c r="O29" s="277" t="s">
        <v>310</v>
      </c>
      <c r="P29" s="278">
        <v>2340</v>
      </c>
      <c r="Q29" s="278">
        <v>4</v>
      </c>
      <c r="R29" s="278"/>
      <c r="S29" s="278"/>
      <c r="T29" s="123"/>
      <c r="U29" s="123"/>
      <c r="V29" s="119">
        <v>2001</v>
      </c>
      <c r="W29" s="123"/>
      <c r="X29" s="123"/>
      <c r="Y29" s="123"/>
      <c r="Z29" s="123"/>
      <c r="AA29" s="123"/>
      <c r="AB29" s="278"/>
      <c r="AC29" s="119"/>
      <c r="AD29" s="119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19"/>
    </row>
    <row r="30" spans="1:52" ht="24" hidden="1" customHeight="1" x14ac:dyDescent="0.15">
      <c r="A30" s="178">
        <v>11</v>
      </c>
      <c r="B30" s="140"/>
      <c r="C30" s="354" t="s">
        <v>345</v>
      </c>
      <c r="D30" s="123"/>
      <c r="E30" s="278" t="s">
        <v>15327</v>
      </c>
      <c r="F30" s="123" t="s">
        <v>67</v>
      </c>
      <c r="G30" s="123"/>
      <c r="H30" s="348"/>
      <c r="I30" s="123" t="s">
        <v>11886</v>
      </c>
      <c r="J30" s="123"/>
      <c r="K30" s="278">
        <v>38000</v>
      </c>
      <c r="L30" s="284"/>
      <c r="M30" s="284">
        <v>3532</v>
      </c>
      <c r="N30" s="123"/>
      <c r="O30" s="277" t="s">
        <v>310</v>
      </c>
      <c r="P30" s="278">
        <v>1857</v>
      </c>
      <c r="Q30" s="278">
        <v>3</v>
      </c>
      <c r="R30" s="278"/>
      <c r="S30" s="278"/>
      <c r="T30" s="123"/>
      <c r="U30" s="123"/>
      <c r="V30" s="119">
        <v>2009</v>
      </c>
      <c r="W30" s="123"/>
      <c r="X30" s="123"/>
      <c r="Y30" s="123"/>
      <c r="Z30" s="123"/>
      <c r="AA30" s="123"/>
      <c r="AB30" s="278"/>
      <c r="AC30" s="119"/>
      <c r="AD30" s="119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19"/>
    </row>
    <row r="31" spans="1:52" ht="24" hidden="1" customHeight="1" x14ac:dyDescent="0.15">
      <c r="A31" s="178"/>
      <c r="B31" s="140"/>
      <c r="C31" s="354" t="s">
        <v>16629</v>
      </c>
      <c r="D31" s="123"/>
      <c r="E31" s="1499" t="s">
        <v>16638</v>
      </c>
      <c r="F31" s="123" t="s">
        <v>16629</v>
      </c>
      <c r="G31" s="123"/>
      <c r="H31" s="348"/>
      <c r="I31" s="123" t="s">
        <v>16635</v>
      </c>
      <c r="J31" s="123"/>
      <c r="K31" s="278">
        <v>1740</v>
      </c>
      <c r="L31" s="284"/>
      <c r="M31" s="284">
        <v>1740</v>
      </c>
      <c r="N31" s="123"/>
      <c r="O31" s="277" t="s">
        <v>2195</v>
      </c>
      <c r="P31" s="278">
        <v>1740</v>
      </c>
      <c r="Q31" s="278">
        <v>3</v>
      </c>
      <c r="R31" s="278"/>
      <c r="S31" s="278"/>
      <c r="T31" s="123"/>
      <c r="U31" s="123"/>
      <c r="V31" s="119">
        <v>2022</v>
      </c>
      <c r="W31" s="123"/>
      <c r="X31" s="123"/>
      <c r="Y31" s="123"/>
      <c r="Z31" s="123"/>
      <c r="AA31" s="123"/>
      <c r="AB31" s="278"/>
      <c r="AC31" s="119"/>
      <c r="AD31" s="119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19" t="s">
        <v>16717</v>
      </c>
    </row>
    <row r="32" spans="1:52" ht="24" hidden="1" customHeight="1" x14ac:dyDescent="0.15">
      <c r="A32" s="178">
        <v>12</v>
      </c>
      <c r="B32" s="140"/>
      <c r="C32" s="354" t="s">
        <v>8607</v>
      </c>
      <c r="D32" s="123" t="s">
        <v>11897</v>
      </c>
      <c r="E32" s="278" t="s">
        <v>14420</v>
      </c>
      <c r="F32" s="123" t="s">
        <v>8607</v>
      </c>
      <c r="G32" s="123" t="s">
        <v>8608</v>
      </c>
      <c r="H32" s="348" t="s">
        <v>8609</v>
      </c>
      <c r="I32" s="123" t="s">
        <v>8610</v>
      </c>
      <c r="J32" s="123" t="s">
        <v>8611</v>
      </c>
      <c r="K32" s="278">
        <v>9988</v>
      </c>
      <c r="L32" s="284">
        <v>2508</v>
      </c>
      <c r="M32" s="284">
        <v>8847</v>
      </c>
      <c r="N32" s="123" t="s">
        <v>183</v>
      </c>
      <c r="O32" s="277" t="s">
        <v>310</v>
      </c>
      <c r="P32" s="278">
        <v>2164</v>
      </c>
      <c r="Q32" s="278">
        <v>3</v>
      </c>
      <c r="R32" s="278"/>
      <c r="S32" s="278"/>
      <c r="T32" s="123"/>
      <c r="U32" s="123"/>
      <c r="V32" s="119">
        <v>2003</v>
      </c>
      <c r="W32" s="123"/>
      <c r="X32" s="123"/>
      <c r="Y32" s="123"/>
      <c r="Z32" s="123"/>
      <c r="AA32" s="123"/>
      <c r="AB32" s="278">
        <v>17309</v>
      </c>
      <c r="AC32" s="119"/>
      <c r="AD32" s="119"/>
      <c r="AE32" s="123"/>
      <c r="AF32" s="123"/>
      <c r="AG32" s="123">
        <v>4</v>
      </c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19"/>
    </row>
    <row r="33" spans="1:50" ht="24" hidden="1" customHeight="1" x14ac:dyDescent="0.15">
      <c r="A33" s="178">
        <v>13</v>
      </c>
      <c r="B33" s="140"/>
      <c r="C33" s="351" t="s">
        <v>8612</v>
      </c>
      <c r="D33" s="277"/>
      <c r="E33" s="279" t="s">
        <v>8613</v>
      </c>
      <c r="F33" s="277" t="s">
        <v>8612</v>
      </c>
      <c r="G33" s="277"/>
      <c r="H33" s="277"/>
      <c r="I33" s="277" t="s">
        <v>14193</v>
      </c>
      <c r="J33" s="277"/>
      <c r="K33" s="279">
        <v>1564</v>
      </c>
      <c r="L33" s="356"/>
      <c r="M33" s="356">
        <v>1564</v>
      </c>
      <c r="N33" s="277"/>
      <c r="O33" s="277" t="s">
        <v>310</v>
      </c>
      <c r="P33" s="279">
        <v>1564</v>
      </c>
      <c r="Q33" s="279">
        <v>2</v>
      </c>
      <c r="R33" s="279"/>
      <c r="S33" s="279"/>
      <c r="T33" s="277"/>
      <c r="U33" s="277"/>
      <c r="V33" s="277">
        <v>1991</v>
      </c>
      <c r="W33" s="277"/>
      <c r="X33" s="277"/>
      <c r="Y33" s="277"/>
      <c r="Z33" s="277"/>
      <c r="AA33" s="277"/>
      <c r="AB33" s="279"/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9"/>
    </row>
    <row r="34" spans="1:50" ht="24" hidden="1" customHeight="1" x14ac:dyDescent="0.15">
      <c r="A34" s="178">
        <v>14</v>
      </c>
      <c r="B34" s="140"/>
      <c r="C34" s="335" t="s">
        <v>8612</v>
      </c>
      <c r="D34" s="123"/>
      <c r="E34" s="278" t="s">
        <v>8614</v>
      </c>
      <c r="F34" s="119" t="s">
        <v>8612</v>
      </c>
      <c r="G34" s="123"/>
      <c r="H34" s="277"/>
      <c r="I34" s="123" t="s">
        <v>14193</v>
      </c>
      <c r="J34" s="123"/>
      <c r="K34" s="278">
        <v>1200</v>
      </c>
      <c r="L34" s="284"/>
      <c r="M34" s="284">
        <v>1200</v>
      </c>
      <c r="N34" s="123"/>
      <c r="O34" s="119" t="s">
        <v>310</v>
      </c>
      <c r="P34" s="278">
        <v>1200</v>
      </c>
      <c r="Q34" s="278">
        <v>2</v>
      </c>
      <c r="R34" s="278"/>
      <c r="S34" s="278"/>
      <c r="T34" s="123"/>
      <c r="U34" s="123"/>
      <c r="V34" s="119">
        <v>1991</v>
      </c>
      <c r="W34" s="123"/>
      <c r="X34" s="123"/>
      <c r="Y34" s="123"/>
      <c r="Z34" s="123"/>
      <c r="AA34" s="123"/>
      <c r="AB34" s="278"/>
      <c r="AC34" s="119"/>
      <c r="AD34" s="119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</row>
    <row r="35" spans="1:50" ht="24" hidden="1" customHeight="1" x14ac:dyDescent="0.15">
      <c r="A35" s="178">
        <v>15</v>
      </c>
      <c r="B35" s="140"/>
      <c r="C35" s="351" t="s">
        <v>8612</v>
      </c>
      <c r="D35" s="277"/>
      <c r="E35" s="279" t="s">
        <v>8615</v>
      </c>
      <c r="F35" s="277" t="s">
        <v>8612</v>
      </c>
      <c r="G35" s="277"/>
      <c r="H35" s="277"/>
      <c r="I35" s="277" t="s">
        <v>14193</v>
      </c>
      <c r="J35" s="277"/>
      <c r="K35" s="279">
        <v>1465</v>
      </c>
      <c r="L35" s="279"/>
      <c r="M35" s="279">
        <v>1465</v>
      </c>
      <c r="N35" s="123"/>
      <c r="O35" s="119" t="s">
        <v>310</v>
      </c>
      <c r="P35" s="278">
        <v>1465</v>
      </c>
      <c r="Q35" s="278">
        <v>2</v>
      </c>
      <c r="R35" s="278"/>
      <c r="S35" s="278"/>
      <c r="T35" s="123"/>
      <c r="U35" s="123"/>
      <c r="V35" s="119">
        <v>2000</v>
      </c>
      <c r="W35" s="123"/>
      <c r="X35" s="123"/>
      <c r="Y35" s="123"/>
      <c r="Z35" s="123"/>
      <c r="AA35" s="123"/>
      <c r="AB35" s="278"/>
      <c r="AC35" s="119"/>
      <c r="AD35" s="119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</row>
    <row r="36" spans="1:50" ht="24" hidden="1" customHeight="1" x14ac:dyDescent="0.15">
      <c r="A36" s="178">
        <v>16</v>
      </c>
      <c r="B36" s="140"/>
      <c r="C36" s="351" t="s">
        <v>965</v>
      </c>
      <c r="D36" s="277"/>
      <c r="E36" s="279" t="s">
        <v>14421</v>
      </c>
      <c r="F36" s="277" t="s">
        <v>67</v>
      </c>
      <c r="G36" s="277" t="s">
        <v>8579</v>
      </c>
      <c r="H36" s="277" t="s">
        <v>8580</v>
      </c>
      <c r="I36" s="123" t="s">
        <v>16690</v>
      </c>
      <c r="J36" s="277"/>
      <c r="K36" s="279">
        <v>1304</v>
      </c>
      <c r="L36" s="279"/>
      <c r="M36" s="279">
        <v>3423</v>
      </c>
      <c r="N36" s="123"/>
      <c r="O36" s="119" t="s">
        <v>184</v>
      </c>
      <c r="P36" s="278">
        <v>1304</v>
      </c>
      <c r="Q36" s="278">
        <v>6</v>
      </c>
      <c r="R36" s="278"/>
      <c r="S36" s="278"/>
      <c r="T36" s="123"/>
      <c r="U36" s="123"/>
      <c r="V36" s="119">
        <v>2009</v>
      </c>
      <c r="W36" s="123">
        <v>114</v>
      </c>
      <c r="X36" s="123"/>
      <c r="Y36" s="123"/>
      <c r="Z36" s="123"/>
      <c r="AA36" s="123"/>
      <c r="AB36" s="278">
        <v>114</v>
      </c>
      <c r="AC36" s="119"/>
      <c r="AD36" s="119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</row>
    <row r="37" spans="1:50" ht="24" hidden="1" customHeight="1" x14ac:dyDescent="0.15">
      <c r="A37" s="178">
        <v>18</v>
      </c>
      <c r="B37" s="140"/>
      <c r="C37" s="335" t="s">
        <v>965</v>
      </c>
      <c r="D37" s="123"/>
      <c r="E37" s="278" t="s">
        <v>14422</v>
      </c>
      <c r="F37" s="119" t="s">
        <v>67</v>
      </c>
      <c r="G37" s="123"/>
      <c r="H37" s="348"/>
      <c r="I37" s="123" t="s">
        <v>14423</v>
      </c>
      <c r="J37" s="123"/>
      <c r="K37" s="278">
        <v>2338</v>
      </c>
      <c r="L37" s="278"/>
      <c r="M37" s="278">
        <v>2338</v>
      </c>
      <c r="N37" s="123" t="s">
        <v>183</v>
      </c>
      <c r="O37" s="119" t="s">
        <v>310</v>
      </c>
      <c r="P37" s="278">
        <v>2105</v>
      </c>
      <c r="Q37" s="278">
        <v>4</v>
      </c>
      <c r="R37" s="278"/>
      <c r="S37" s="278"/>
      <c r="T37" s="123"/>
      <c r="U37" s="123"/>
      <c r="V37" s="119">
        <v>2020</v>
      </c>
      <c r="W37" s="123"/>
      <c r="X37" s="123"/>
      <c r="Y37" s="123"/>
      <c r="Z37" s="123"/>
      <c r="AA37" s="123"/>
      <c r="AB37" s="278"/>
      <c r="AC37" s="119"/>
      <c r="AD37" s="119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</row>
    <row r="38" spans="1:50" ht="24" hidden="1" customHeight="1" x14ac:dyDescent="0.15">
      <c r="A38" s="178"/>
      <c r="B38" s="140"/>
      <c r="C38" s="335" t="s">
        <v>965</v>
      </c>
      <c r="D38" s="123"/>
      <c r="E38" s="278" t="s">
        <v>14194</v>
      </c>
      <c r="F38" s="119" t="s">
        <v>67</v>
      </c>
      <c r="G38" s="123"/>
      <c r="H38" s="348"/>
      <c r="I38" s="123" t="s">
        <v>16705</v>
      </c>
      <c r="J38" s="123"/>
      <c r="K38" s="278">
        <v>2261</v>
      </c>
      <c r="L38" s="278"/>
      <c r="M38" s="278">
        <v>1623</v>
      </c>
      <c r="N38" s="278"/>
      <c r="O38" s="119" t="s">
        <v>184</v>
      </c>
      <c r="P38" s="278">
        <v>1800</v>
      </c>
      <c r="Q38" s="278">
        <v>2</v>
      </c>
      <c r="R38" s="278"/>
      <c r="S38" s="278"/>
      <c r="T38" s="123"/>
      <c r="U38" s="123"/>
      <c r="V38" s="119">
        <v>2002</v>
      </c>
      <c r="W38" s="123"/>
      <c r="X38" s="123"/>
      <c r="Y38" s="123"/>
      <c r="Z38" s="123"/>
      <c r="AA38" s="123"/>
      <c r="AB38" s="278">
        <v>42</v>
      </c>
      <c r="AC38" s="119"/>
      <c r="AD38" s="119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</row>
    <row r="39" spans="1:50" ht="24" hidden="1" customHeight="1" x14ac:dyDescent="0.15">
      <c r="A39" s="310">
        <v>20</v>
      </c>
      <c r="B39" s="140"/>
      <c r="C39" s="335" t="s">
        <v>15306</v>
      </c>
      <c r="D39" s="123" t="s">
        <v>11839</v>
      </c>
      <c r="E39" s="278" t="s">
        <v>14424</v>
      </c>
      <c r="F39" s="119" t="s">
        <v>67</v>
      </c>
      <c r="G39" s="123"/>
      <c r="H39" s="348"/>
      <c r="I39" s="123" t="s">
        <v>16697</v>
      </c>
      <c r="J39" s="123"/>
      <c r="K39" s="278">
        <v>2500</v>
      </c>
      <c r="L39" s="278"/>
      <c r="M39" s="278">
        <v>2500</v>
      </c>
      <c r="N39" s="123"/>
      <c r="O39" s="119" t="s">
        <v>184</v>
      </c>
      <c r="P39" s="278">
        <v>2500</v>
      </c>
      <c r="Q39" s="278">
        <v>4</v>
      </c>
      <c r="R39" s="278"/>
      <c r="S39" s="278"/>
      <c r="T39" s="123"/>
      <c r="U39" s="123"/>
      <c r="V39" s="119">
        <v>2011</v>
      </c>
      <c r="W39" s="123"/>
      <c r="X39" s="123"/>
      <c r="Y39" s="123"/>
      <c r="Z39" s="123"/>
      <c r="AA39" s="123"/>
      <c r="AB39" s="278"/>
      <c r="AC39" s="119"/>
      <c r="AD39" s="119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</row>
    <row r="40" spans="1:50" ht="24" hidden="1" customHeight="1" x14ac:dyDescent="0.15">
      <c r="A40" s="178"/>
      <c r="B40" s="158"/>
      <c r="C40" s="335" t="s">
        <v>614</v>
      </c>
      <c r="D40" s="123" t="s">
        <v>8616</v>
      </c>
      <c r="E40" s="278" t="s">
        <v>8617</v>
      </c>
      <c r="F40" s="119" t="s">
        <v>614</v>
      </c>
      <c r="G40" s="123" t="s">
        <v>8618</v>
      </c>
      <c r="H40" s="123" t="s">
        <v>8619</v>
      </c>
      <c r="I40" s="123" t="s">
        <v>9116</v>
      </c>
      <c r="J40" s="123" t="s">
        <v>5747</v>
      </c>
      <c r="K40" s="278">
        <v>16658</v>
      </c>
      <c r="L40" s="278"/>
      <c r="M40" s="278">
        <v>16658</v>
      </c>
      <c r="N40" s="123" t="s">
        <v>183</v>
      </c>
      <c r="O40" s="119" t="s">
        <v>1070</v>
      </c>
      <c r="P40" s="278">
        <v>16658</v>
      </c>
      <c r="Q40" s="278">
        <v>18</v>
      </c>
      <c r="R40" s="278"/>
      <c r="S40" s="278"/>
      <c r="T40" s="123"/>
      <c r="U40" s="123"/>
      <c r="V40" s="119">
        <v>2002</v>
      </c>
      <c r="W40" s="123">
        <v>1500</v>
      </c>
      <c r="X40" s="123"/>
      <c r="Y40" s="123"/>
      <c r="Z40" s="123"/>
      <c r="AA40" s="123"/>
      <c r="AB40" s="278">
        <v>1500</v>
      </c>
      <c r="AC40" s="119"/>
      <c r="AD40" s="119"/>
      <c r="AE40" s="123"/>
      <c r="AF40" s="123"/>
      <c r="AG40" s="123" t="s">
        <v>8620</v>
      </c>
      <c r="AH40" s="123"/>
      <c r="AI40" s="123"/>
      <c r="AJ40" s="123" t="s">
        <v>8621</v>
      </c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</row>
    <row r="41" spans="1:50" ht="24" hidden="1" customHeight="1" x14ac:dyDescent="0.15">
      <c r="A41" s="178"/>
      <c r="B41" s="158"/>
      <c r="C41" s="351" t="s">
        <v>794</v>
      </c>
      <c r="D41" s="277" t="s">
        <v>8622</v>
      </c>
      <c r="E41" s="279" t="s">
        <v>8623</v>
      </c>
      <c r="F41" s="277" t="s">
        <v>67</v>
      </c>
      <c r="G41" s="277" t="s">
        <v>8624</v>
      </c>
      <c r="H41" s="277"/>
      <c r="I41" s="277" t="s">
        <v>794</v>
      </c>
      <c r="J41" s="277">
        <v>1</v>
      </c>
      <c r="K41" s="279">
        <v>4000</v>
      </c>
      <c r="L41" s="279"/>
      <c r="M41" s="279">
        <v>4000</v>
      </c>
      <c r="N41" s="277" t="s">
        <v>183</v>
      </c>
      <c r="O41" s="277" t="s">
        <v>184</v>
      </c>
      <c r="P41" s="279">
        <v>4000</v>
      </c>
      <c r="Q41" s="279">
        <v>4</v>
      </c>
      <c r="R41" s="279"/>
      <c r="S41" s="279"/>
      <c r="T41" s="277"/>
      <c r="U41" s="277"/>
      <c r="V41" s="277">
        <v>1990</v>
      </c>
      <c r="W41" s="280"/>
      <c r="X41" s="123"/>
      <c r="Y41" s="123"/>
      <c r="Z41" s="123"/>
      <c r="AA41" s="123"/>
      <c r="AB41" s="278">
        <v>200</v>
      </c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</row>
    <row r="42" spans="1:50" ht="24" hidden="1" customHeight="1" x14ac:dyDescent="0.15">
      <c r="A42" s="178">
        <v>21</v>
      </c>
      <c r="B42" s="158"/>
      <c r="C42" s="335" t="s">
        <v>794</v>
      </c>
      <c r="D42" s="123" t="s">
        <v>8625</v>
      </c>
      <c r="E42" s="278" t="s">
        <v>8626</v>
      </c>
      <c r="F42" s="119" t="s">
        <v>794</v>
      </c>
      <c r="G42" s="123" t="s">
        <v>8627</v>
      </c>
      <c r="H42" s="123"/>
      <c r="I42" s="123" t="s">
        <v>794</v>
      </c>
      <c r="J42" s="123">
        <v>1</v>
      </c>
      <c r="K42" s="278">
        <v>22690</v>
      </c>
      <c r="L42" s="278"/>
      <c r="M42" s="278">
        <v>2340</v>
      </c>
      <c r="N42" s="123" t="s">
        <v>183</v>
      </c>
      <c r="O42" s="119" t="s">
        <v>8628</v>
      </c>
      <c r="P42" s="278">
        <v>22690</v>
      </c>
      <c r="Q42" s="278">
        <v>6</v>
      </c>
      <c r="R42" s="278"/>
      <c r="S42" s="278"/>
      <c r="T42" s="123"/>
      <c r="U42" s="123"/>
      <c r="V42" s="119">
        <v>2002</v>
      </c>
      <c r="W42" s="123">
        <v>730</v>
      </c>
      <c r="X42" s="123"/>
      <c r="Y42" s="123"/>
      <c r="Z42" s="123"/>
      <c r="AA42" s="123"/>
      <c r="AB42" s="278">
        <v>730</v>
      </c>
      <c r="AC42" s="119"/>
      <c r="AD42" s="119"/>
      <c r="AE42" s="123"/>
      <c r="AF42" s="123"/>
      <c r="AG42" s="123">
        <v>8</v>
      </c>
      <c r="AH42" s="123"/>
      <c r="AI42" s="123">
        <v>74</v>
      </c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</row>
    <row r="43" spans="1:50" ht="24" hidden="1" customHeight="1" x14ac:dyDescent="0.15">
      <c r="A43" s="310">
        <v>24</v>
      </c>
      <c r="B43" s="158"/>
      <c r="C43" s="335" t="s">
        <v>794</v>
      </c>
      <c r="D43" s="123" t="s">
        <v>11849</v>
      </c>
      <c r="E43" s="278" t="s">
        <v>11898</v>
      </c>
      <c r="F43" s="119" t="s">
        <v>67</v>
      </c>
      <c r="G43" s="123"/>
      <c r="H43" s="348"/>
      <c r="I43" s="123" t="s">
        <v>14405</v>
      </c>
      <c r="J43" s="123"/>
      <c r="K43" s="278">
        <v>12700</v>
      </c>
      <c r="L43" s="278">
        <v>624</v>
      </c>
      <c r="M43" s="278">
        <v>13324</v>
      </c>
      <c r="N43" s="123"/>
      <c r="O43" s="119" t="s">
        <v>16698</v>
      </c>
      <c r="P43" s="278">
        <v>12700</v>
      </c>
      <c r="Q43" s="278">
        <v>14</v>
      </c>
      <c r="R43" s="278"/>
      <c r="S43" s="278"/>
      <c r="T43" s="123"/>
      <c r="U43" s="123"/>
      <c r="V43" s="119">
        <v>2010</v>
      </c>
      <c r="W43" s="123"/>
      <c r="X43" s="123"/>
      <c r="Y43" s="123"/>
      <c r="Z43" s="123"/>
      <c r="AA43" s="123"/>
      <c r="AB43" s="278">
        <v>3150</v>
      </c>
      <c r="AC43" s="119"/>
      <c r="AD43" s="119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</row>
    <row r="44" spans="1:50" ht="24" hidden="1" customHeight="1" x14ac:dyDescent="0.15">
      <c r="A44" s="310"/>
      <c r="B44" s="158"/>
      <c r="C44" s="335" t="s">
        <v>8564</v>
      </c>
      <c r="D44" s="123" t="s">
        <v>8629</v>
      </c>
      <c r="E44" s="278" t="s">
        <v>14425</v>
      </c>
      <c r="F44" s="119" t="s">
        <v>16718</v>
      </c>
      <c r="G44" s="123" t="s">
        <v>8630</v>
      </c>
      <c r="H44" s="348"/>
      <c r="I44" s="123" t="s">
        <v>8564</v>
      </c>
      <c r="J44" s="123">
        <v>1</v>
      </c>
      <c r="K44" s="278">
        <v>1764</v>
      </c>
      <c r="L44" s="278"/>
      <c r="M44" s="278">
        <v>1558</v>
      </c>
      <c r="N44" s="123"/>
      <c r="O44" s="119" t="s">
        <v>184</v>
      </c>
      <c r="P44" s="278">
        <v>1558</v>
      </c>
      <c r="Q44" s="278">
        <v>3</v>
      </c>
      <c r="R44" s="278"/>
      <c r="S44" s="278">
        <v>300</v>
      </c>
      <c r="T44" s="123" t="s">
        <v>185</v>
      </c>
      <c r="U44" s="123"/>
      <c r="V44" s="119">
        <v>1989</v>
      </c>
      <c r="W44" s="123"/>
      <c r="X44" s="123"/>
      <c r="Y44" s="123"/>
      <c r="Z44" s="123"/>
      <c r="AA44" s="123"/>
      <c r="AB44" s="278"/>
      <c r="AC44" s="119" t="s">
        <v>8631</v>
      </c>
      <c r="AD44" s="119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</row>
    <row r="45" spans="1:50" ht="24" hidden="1" customHeight="1" x14ac:dyDescent="0.2">
      <c r="A45" s="168">
        <v>25</v>
      </c>
      <c r="B45" s="158"/>
      <c r="C45" s="335" t="s">
        <v>8564</v>
      </c>
      <c r="D45" s="123" t="s">
        <v>11899</v>
      </c>
      <c r="E45" s="278" t="s">
        <v>14426</v>
      </c>
      <c r="F45" s="119" t="s">
        <v>67</v>
      </c>
      <c r="G45" s="123"/>
      <c r="H45" s="348"/>
      <c r="I45" s="123" t="s">
        <v>16719</v>
      </c>
      <c r="J45" s="123"/>
      <c r="K45" s="278">
        <v>2609</v>
      </c>
      <c r="L45" s="278"/>
      <c r="M45" s="278">
        <v>2609</v>
      </c>
      <c r="N45" s="123"/>
      <c r="O45" s="119" t="s">
        <v>184</v>
      </c>
      <c r="P45" s="278">
        <v>2347</v>
      </c>
      <c r="Q45" s="278">
        <v>4</v>
      </c>
      <c r="R45" s="278"/>
      <c r="S45" s="278"/>
      <c r="T45" s="123"/>
      <c r="U45" s="123"/>
      <c r="V45" s="119">
        <v>2000</v>
      </c>
      <c r="W45" s="123"/>
      <c r="X45" s="123"/>
      <c r="Y45" s="123"/>
      <c r="Z45" s="123"/>
      <c r="AA45" s="123"/>
      <c r="AB45" s="278"/>
      <c r="AC45" s="119"/>
      <c r="AD45" s="119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</row>
    <row r="46" spans="1:50" ht="24" hidden="1" customHeight="1" x14ac:dyDescent="0.15">
      <c r="A46" s="310">
        <v>26</v>
      </c>
      <c r="B46" s="158"/>
      <c r="C46" s="335" t="s">
        <v>8564</v>
      </c>
      <c r="D46" s="123" t="s">
        <v>11900</v>
      </c>
      <c r="E46" s="278" t="s">
        <v>8632</v>
      </c>
      <c r="F46" s="119" t="s">
        <v>8564</v>
      </c>
      <c r="G46" s="123"/>
      <c r="H46" s="123"/>
      <c r="I46" s="123" t="s">
        <v>8633</v>
      </c>
      <c r="J46" s="123"/>
      <c r="K46" s="278">
        <v>2000</v>
      </c>
      <c r="L46" s="278"/>
      <c r="M46" s="278">
        <v>2900</v>
      </c>
      <c r="N46" s="123"/>
      <c r="O46" s="119" t="s">
        <v>2076</v>
      </c>
      <c r="P46" s="278">
        <v>2000</v>
      </c>
      <c r="Q46" s="278">
        <v>4</v>
      </c>
      <c r="R46" s="278"/>
      <c r="S46" s="278"/>
      <c r="T46" s="123"/>
      <c r="U46" s="123"/>
      <c r="V46" s="119">
        <v>2016</v>
      </c>
      <c r="W46" s="123"/>
      <c r="X46" s="123"/>
      <c r="Y46" s="123"/>
      <c r="Z46" s="123"/>
      <c r="AA46" s="123"/>
      <c r="AB46" s="278">
        <v>400</v>
      </c>
      <c r="AC46" s="119"/>
      <c r="AD46" s="119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</row>
    <row r="47" spans="1:50" ht="24" hidden="1" customHeight="1" x14ac:dyDescent="0.15">
      <c r="A47" s="178"/>
      <c r="B47" s="158"/>
      <c r="C47" s="335" t="s">
        <v>312</v>
      </c>
      <c r="D47" s="123"/>
      <c r="E47" s="278" t="s">
        <v>15328</v>
      </c>
      <c r="F47" s="119" t="s">
        <v>312</v>
      </c>
      <c r="G47" s="123" t="s">
        <v>8579</v>
      </c>
      <c r="H47" s="348" t="s">
        <v>8580</v>
      </c>
      <c r="I47" s="123" t="s">
        <v>8948</v>
      </c>
      <c r="J47" s="123"/>
      <c r="K47" s="278">
        <v>5100</v>
      </c>
      <c r="L47" s="278"/>
      <c r="M47" s="278">
        <v>5100</v>
      </c>
      <c r="N47" s="123"/>
      <c r="O47" s="119" t="s">
        <v>153</v>
      </c>
      <c r="P47" s="278">
        <v>5100</v>
      </c>
      <c r="Q47" s="278">
        <v>7</v>
      </c>
      <c r="R47" s="278"/>
      <c r="S47" s="278"/>
      <c r="T47" s="123"/>
      <c r="U47" s="123"/>
      <c r="V47" s="119">
        <v>2021</v>
      </c>
      <c r="W47" s="123">
        <v>316</v>
      </c>
      <c r="X47" s="123"/>
      <c r="Y47" s="123"/>
      <c r="Z47" s="123"/>
      <c r="AA47" s="123"/>
      <c r="AB47" s="278">
        <v>1300</v>
      </c>
      <c r="AC47" s="119"/>
      <c r="AD47" s="119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</row>
    <row r="48" spans="1:50" ht="24" hidden="1" customHeight="1" x14ac:dyDescent="0.15">
      <c r="A48" s="310">
        <v>28</v>
      </c>
      <c r="B48" s="158"/>
      <c r="C48" s="335" t="s">
        <v>312</v>
      </c>
      <c r="D48" s="123" t="s">
        <v>8636</v>
      </c>
      <c r="E48" s="278" t="s">
        <v>14428</v>
      </c>
      <c r="F48" s="119" t="s">
        <v>312</v>
      </c>
      <c r="G48" s="123" t="s">
        <v>8637</v>
      </c>
      <c r="H48" s="348" t="s">
        <v>8638</v>
      </c>
      <c r="I48" s="123" t="s">
        <v>16720</v>
      </c>
      <c r="J48" s="123" t="s">
        <v>8639</v>
      </c>
      <c r="K48" s="1532">
        <v>6000</v>
      </c>
      <c r="L48" s="278"/>
      <c r="M48" s="278">
        <v>1800</v>
      </c>
      <c r="N48" s="123"/>
      <c r="O48" s="119" t="s">
        <v>184</v>
      </c>
      <c r="P48" s="119">
        <v>792</v>
      </c>
      <c r="Q48" s="119">
        <v>3</v>
      </c>
      <c r="R48" s="278"/>
      <c r="S48" s="278"/>
      <c r="T48" s="123"/>
      <c r="U48" s="123"/>
      <c r="V48" s="119">
        <v>1996</v>
      </c>
      <c r="W48" s="123">
        <v>20</v>
      </c>
      <c r="X48" s="123"/>
      <c r="Y48" s="123"/>
      <c r="Z48" s="123"/>
      <c r="AA48" s="123"/>
      <c r="AB48" s="278">
        <v>1050</v>
      </c>
      <c r="AC48" s="119"/>
      <c r="AD48" s="119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</row>
    <row r="49" spans="1:50" ht="24" hidden="1" customHeight="1" x14ac:dyDescent="0.15">
      <c r="A49" s="178">
        <v>27</v>
      </c>
      <c r="B49" s="158"/>
      <c r="C49" s="335" t="s">
        <v>8634</v>
      </c>
      <c r="D49" s="123"/>
      <c r="E49" s="278" t="s">
        <v>8635</v>
      </c>
      <c r="F49" s="119" t="s">
        <v>8634</v>
      </c>
      <c r="G49" s="123"/>
      <c r="H49" s="348"/>
      <c r="I49" s="123" t="s">
        <v>14427</v>
      </c>
      <c r="J49" s="123"/>
      <c r="K49" s="278">
        <v>5080</v>
      </c>
      <c r="L49" s="278"/>
      <c r="M49" s="278">
        <v>5080</v>
      </c>
      <c r="N49" s="123"/>
      <c r="O49" s="119" t="s">
        <v>310</v>
      </c>
      <c r="P49" s="278">
        <v>3875</v>
      </c>
      <c r="Q49" s="278">
        <v>6</v>
      </c>
      <c r="R49" s="278"/>
      <c r="S49" s="278"/>
      <c r="T49" s="123"/>
      <c r="U49" s="123"/>
      <c r="V49" s="119">
        <v>2010</v>
      </c>
      <c r="W49" s="123"/>
      <c r="X49" s="123"/>
      <c r="Y49" s="123"/>
      <c r="Z49" s="123"/>
      <c r="AA49" s="123"/>
      <c r="AB49" s="278">
        <v>950</v>
      </c>
      <c r="AC49" s="119"/>
      <c r="AD49" s="119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</row>
    <row r="50" spans="1:50" ht="24" hidden="1" customHeight="1" x14ac:dyDescent="0.15">
      <c r="A50" s="310"/>
      <c r="B50" s="158"/>
      <c r="C50" s="335" t="s">
        <v>8641</v>
      </c>
      <c r="D50" s="123" t="s">
        <v>8642</v>
      </c>
      <c r="E50" s="278" t="s">
        <v>14429</v>
      </c>
      <c r="F50" s="119" t="s">
        <v>67</v>
      </c>
      <c r="G50" s="123" t="s">
        <v>8643</v>
      </c>
      <c r="H50" s="348"/>
      <c r="I50" s="123" t="s">
        <v>2558</v>
      </c>
      <c r="J50" s="123" t="s">
        <v>3391</v>
      </c>
      <c r="K50" s="278">
        <v>5810</v>
      </c>
      <c r="L50" s="278">
        <v>949</v>
      </c>
      <c r="M50" s="278">
        <v>3811</v>
      </c>
      <c r="N50" s="123" t="s">
        <v>183</v>
      </c>
      <c r="O50" s="119" t="s">
        <v>184</v>
      </c>
      <c r="P50" s="278">
        <v>4861</v>
      </c>
      <c r="Q50" s="278">
        <v>7</v>
      </c>
      <c r="R50" s="278"/>
      <c r="S50" s="278"/>
      <c r="T50" s="123" t="s">
        <v>185</v>
      </c>
      <c r="U50" s="123"/>
      <c r="V50" s="119">
        <v>2007</v>
      </c>
      <c r="W50" s="123"/>
      <c r="X50" s="123"/>
      <c r="Y50" s="123"/>
      <c r="Z50" s="123"/>
      <c r="AA50" s="123"/>
      <c r="AB50" s="278"/>
      <c r="AC50" s="119"/>
      <c r="AD50" s="119"/>
      <c r="AE50" s="123"/>
      <c r="AF50" s="123"/>
      <c r="AG50" s="123">
        <v>1</v>
      </c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</row>
    <row r="51" spans="1:50" ht="24" hidden="1" customHeight="1" x14ac:dyDescent="0.15">
      <c r="A51" s="178">
        <v>29</v>
      </c>
      <c r="B51" s="158"/>
      <c r="C51" s="335" t="s">
        <v>8641</v>
      </c>
      <c r="D51" s="123" t="s">
        <v>8644</v>
      </c>
      <c r="E51" s="278" t="s">
        <v>14430</v>
      </c>
      <c r="F51" s="119" t="s">
        <v>67</v>
      </c>
      <c r="G51" s="123" t="s">
        <v>8645</v>
      </c>
      <c r="H51" s="348"/>
      <c r="I51" s="123" t="s">
        <v>2558</v>
      </c>
      <c r="J51" s="123">
        <v>2</v>
      </c>
      <c r="K51" s="278">
        <v>2836</v>
      </c>
      <c r="L51" s="278"/>
      <c r="M51" s="278">
        <v>2825</v>
      </c>
      <c r="N51" s="123" t="s">
        <v>183</v>
      </c>
      <c r="O51" s="119" t="s">
        <v>184</v>
      </c>
      <c r="P51" s="278">
        <v>2830</v>
      </c>
      <c r="Q51" s="278">
        <v>5</v>
      </c>
      <c r="R51" s="278"/>
      <c r="S51" s="278"/>
      <c r="T51" s="123"/>
      <c r="U51" s="123"/>
      <c r="V51" s="119">
        <v>1993</v>
      </c>
      <c r="W51" s="123"/>
      <c r="X51" s="123">
        <v>150</v>
      </c>
      <c r="Y51" s="123"/>
      <c r="Z51" s="123"/>
      <c r="AA51" s="123"/>
      <c r="AB51" s="278">
        <v>150</v>
      </c>
      <c r="AC51" s="119"/>
      <c r="AD51" s="119"/>
      <c r="AE51" s="123"/>
      <c r="AF51" s="123"/>
      <c r="AG51" s="123">
        <v>5</v>
      </c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</row>
    <row r="52" spans="1:50" ht="24" hidden="1" customHeight="1" x14ac:dyDescent="0.15">
      <c r="A52" s="178">
        <v>30</v>
      </c>
      <c r="B52" s="158"/>
      <c r="C52" s="335" t="s">
        <v>8641</v>
      </c>
      <c r="D52" s="283" t="s">
        <v>8646</v>
      </c>
      <c r="E52" s="278" t="s">
        <v>14431</v>
      </c>
      <c r="F52" s="119" t="s">
        <v>8641</v>
      </c>
      <c r="G52" s="283" t="s">
        <v>8647</v>
      </c>
      <c r="H52" s="357"/>
      <c r="I52" s="283" t="s">
        <v>8641</v>
      </c>
      <c r="J52" s="283">
        <v>1</v>
      </c>
      <c r="K52" s="278">
        <v>3600</v>
      </c>
      <c r="L52" s="278">
        <v>148</v>
      </c>
      <c r="M52" s="278">
        <v>3061</v>
      </c>
      <c r="N52" s="283" t="s">
        <v>183</v>
      </c>
      <c r="O52" s="119" t="s">
        <v>184</v>
      </c>
      <c r="P52" s="278">
        <v>3100</v>
      </c>
      <c r="Q52" s="278">
        <v>6</v>
      </c>
      <c r="R52" s="278"/>
      <c r="S52" s="278"/>
      <c r="T52" s="283"/>
      <c r="U52" s="283"/>
      <c r="V52" s="119">
        <v>1979</v>
      </c>
      <c r="W52" s="270"/>
      <c r="X52" s="270">
        <v>180</v>
      </c>
      <c r="Y52" s="270"/>
      <c r="Z52" s="270"/>
      <c r="AA52" s="270"/>
      <c r="AB52" s="278">
        <v>180</v>
      </c>
      <c r="AC52" s="283"/>
      <c r="AD52" s="283"/>
      <c r="AE52" s="283"/>
      <c r="AF52" s="283"/>
      <c r="AG52" s="283">
        <v>5</v>
      </c>
      <c r="AH52" s="283"/>
      <c r="AI52" s="283"/>
      <c r="AJ52" s="283"/>
      <c r="AK52" s="283"/>
      <c r="AL52" s="283"/>
      <c r="AM52" s="283"/>
      <c r="AN52" s="283"/>
      <c r="AO52" s="283"/>
      <c r="AP52" s="283"/>
      <c r="AQ52" s="283"/>
      <c r="AR52" s="283"/>
      <c r="AS52" s="283"/>
      <c r="AT52" s="283"/>
      <c r="AU52" s="283"/>
      <c r="AV52" s="283"/>
      <c r="AW52" s="283"/>
      <c r="AX52" s="358"/>
    </row>
    <row r="53" spans="1:50" s="6" customFormat="1" ht="24" hidden="1" customHeight="1" x14ac:dyDescent="0.15">
      <c r="A53" s="193">
        <v>31</v>
      </c>
      <c r="B53" s="158"/>
      <c r="C53" s="335" t="s">
        <v>8648</v>
      </c>
      <c r="D53" s="359" t="s">
        <v>11901</v>
      </c>
      <c r="E53" s="278" t="s">
        <v>14432</v>
      </c>
      <c r="F53" s="119" t="s">
        <v>8648</v>
      </c>
      <c r="G53" s="123" t="s">
        <v>8649</v>
      </c>
      <c r="H53" s="123"/>
      <c r="I53" s="123" t="s">
        <v>8716</v>
      </c>
      <c r="J53" s="123" t="s">
        <v>4986</v>
      </c>
      <c r="K53" s="278">
        <v>2354</v>
      </c>
      <c r="L53" s="278"/>
      <c r="M53" s="278">
        <v>2354</v>
      </c>
      <c r="N53" s="123" t="s">
        <v>183</v>
      </c>
      <c r="O53" s="119" t="s">
        <v>2195</v>
      </c>
      <c r="P53" s="278">
        <v>2354</v>
      </c>
      <c r="Q53" s="278">
        <v>4</v>
      </c>
      <c r="R53" s="278"/>
      <c r="S53" s="278"/>
      <c r="T53" s="123"/>
      <c r="U53" s="123"/>
      <c r="V53" s="119">
        <v>1992</v>
      </c>
      <c r="W53" s="123"/>
      <c r="X53" s="123"/>
      <c r="Y53" s="123"/>
      <c r="Z53" s="123"/>
      <c r="AA53" s="123"/>
      <c r="AB53" s="278">
        <v>115</v>
      </c>
      <c r="AC53" s="119"/>
      <c r="AD53" s="119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360"/>
    </row>
    <row r="54" spans="1:50" ht="24" hidden="1" customHeight="1" x14ac:dyDescent="0.15">
      <c r="A54" s="310">
        <v>32</v>
      </c>
      <c r="B54" s="158"/>
      <c r="C54" s="335" t="s">
        <v>8648</v>
      </c>
      <c r="D54" s="119" t="s">
        <v>11902</v>
      </c>
      <c r="E54" s="278" t="s">
        <v>14195</v>
      </c>
      <c r="F54" s="119" t="s">
        <v>8648</v>
      </c>
      <c r="G54" s="119"/>
      <c r="H54" s="346"/>
      <c r="I54" s="119" t="s">
        <v>16622</v>
      </c>
      <c r="J54" s="119"/>
      <c r="K54" s="278">
        <v>1177</v>
      </c>
      <c r="L54" s="278"/>
      <c r="M54" s="278">
        <v>1250</v>
      </c>
      <c r="N54" s="119"/>
      <c r="O54" s="119" t="s">
        <v>184</v>
      </c>
      <c r="P54" s="278">
        <v>1250</v>
      </c>
      <c r="Q54" s="278">
        <v>2</v>
      </c>
      <c r="R54" s="278"/>
      <c r="S54" s="278"/>
      <c r="T54" s="119"/>
      <c r="U54" s="119"/>
      <c r="V54" s="119">
        <v>2008</v>
      </c>
      <c r="W54" s="119"/>
      <c r="X54" s="119"/>
      <c r="Y54" s="119"/>
      <c r="Z54" s="119"/>
      <c r="AA54" s="119"/>
      <c r="AB54" s="278">
        <v>599</v>
      </c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</row>
    <row r="55" spans="1:50" ht="24" hidden="1" customHeight="1" x14ac:dyDescent="0.15">
      <c r="A55" s="310"/>
      <c r="B55" s="158"/>
      <c r="C55" s="335" t="s">
        <v>16623</v>
      </c>
      <c r="D55" s="119"/>
      <c r="E55" s="278" t="s">
        <v>16624</v>
      </c>
      <c r="F55" s="119" t="s">
        <v>16625</v>
      </c>
      <c r="G55" s="119"/>
      <c r="H55" s="346"/>
      <c r="I55" s="119" t="s">
        <v>16626</v>
      </c>
      <c r="J55" s="119"/>
      <c r="K55" s="278">
        <v>1866</v>
      </c>
      <c r="L55" s="278"/>
      <c r="M55" s="278">
        <v>1866</v>
      </c>
      <c r="N55" s="119"/>
      <c r="O55" s="119" t="s">
        <v>16627</v>
      </c>
      <c r="P55" s="278">
        <v>1866</v>
      </c>
      <c r="Q55" s="278">
        <v>3</v>
      </c>
      <c r="R55" s="278"/>
      <c r="S55" s="278"/>
      <c r="T55" s="119"/>
      <c r="U55" s="119"/>
      <c r="V55" s="119">
        <v>2008</v>
      </c>
      <c r="W55" s="119"/>
      <c r="X55" s="119"/>
      <c r="Y55" s="119"/>
      <c r="Z55" s="119"/>
      <c r="AA55" s="119"/>
      <c r="AB55" s="278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19" t="s">
        <v>16724</v>
      </c>
    </row>
    <row r="56" spans="1:50" ht="24" hidden="1" customHeight="1" x14ac:dyDescent="0.15">
      <c r="A56" s="178">
        <v>33</v>
      </c>
      <c r="B56" s="158"/>
      <c r="C56" s="335" t="s">
        <v>8650</v>
      </c>
      <c r="D56" s="119"/>
      <c r="E56" s="278" t="s">
        <v>14433</v>
      </c>
      <c r="F56" s="119" t="s">
        <v>67</v>
      </c>
      <c r="G56" s="119" t="s">
        <v>8579</v>
      </c>
      <c r="H56" s="119" t="s">
        <v>8580</v>
      </c>
      <c r="I56" s="123" t="s">
        <v>16690</v>
      </c>
      <c r="J56" s="119"/>
      <c r="K56" s="278">
        <v>1304</v>
      </c>
      <c r="L56" s="278"/>
      <c r="M56" s="278">
        <v>3257</v>
      </c>
      <c r="N56" s="119"/>
      <c r="O56" s="119" t="s">
        <v>184</v>
      </c>
      <c r="P56" s="278">
        <v>1304</v>
      </c>
      <c r="Q56" s="278">
        <v>6</v>
      </c>
      <c r="R56" s="278"/>
      <c r="S56" s="278"/>
      <c r="T56" s="119"/>
      <c r="U56" s="119"/>
      <c r="V56" s="119">
        <v>2009</v>
      </c>
      <c r="W56" s="119">
        <v>158</v>
      </c>
      <c r="X56" s="119"/>
      <c r="Y56" s="119"/>
      <c r="Z56" s="119"/>
      <c r="AA56" s="119"/>
      <c r="AB56" s="278">
        <v>158</v>
      </c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</row>
    <row r="57" spans="1:50" ht="24" hidden="1" customHeight="1" x14ac:dyDescent="0.15">
      <c r="A57" s="178">
        <v>34</v>
      </c>
      <c r="B57" s="140"/>
      <c r="C57" s="335" t="s">
        <v>8650</v>
      </c>
      <c r="D57" s="123" t="s">
        <v>8651</v>
      </c>
      <c r="E57" s="278" t="s">
        <v>14196</v>
      </c>
      <c r="F57" s="119" t="s">
        <v>67</v>
      </c>
      <c r="G57" s="123" t="s">
        <v>8643</v>
      </c>
      <c r="H57" s="348"/>
      <c r="I57" s="119" t="s">
        <v>14197</v>
      </c>
      <c r="J57" s="123">
        <v>1</v>
      </c>
      <c r="K57" s="278">
        <v>7863</v>
      </c>
      <c r="L57" s="278">
        <v>709</v>
      </c>
      <c r="M57" s="278">
        <v>7863</v>
      </c>
      <c r="N57" s="123" t="s">
        <v>8652</v>
      </c>
      <c r="O57" s="119" t="s">
        <v>153</v>
      </c>
      <c r="P57" s="278">
        <v>7863</v>
      </c>
      <c r="Q57" s="278">
        <v>11</v>
      </c>
      <c r="R57" s="278"/>
      <c r="S57" s="278"/>
      <c r="T57" s="123">
        <v>0</v>
      </c>
      <c r="U57" s="123">
        <v>0</v>
      </c>
      <c r="V57" s="119">
        <v>1991</v>
      </c>
      <c r="W57" s="123"/>
      <c r="X57" s="123"/>
      <c r="Y57" s="123"/>
      <c r="Z57" s="123"/>
      <c r="AA57" s="123"/>
      <c r="AB57" s="278">
        <v>1697</v>
      </c>
      <c r="AC57" s="119"/>
      <c r="AD57" s="119"/>
      <c r="AE57" s="123"/>
      <c r="AF57" s="123"/>
      <c r="AG57" s="123">
        <v>1</v>
      </c>
      <c r="AH57" s="123"/>
      <c r="AI57" s="123"/>
      <c r="AJ57" s="123" t="s">
        <v>8653</v>
      </c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</row>
    <row r="58" spans="1:50" ht="24" hidden="1" customHeight="1" x14ac:dyDescent="0.15">
      <c r="A58" s="178">
        <v>35</v>
      </c>
      <c r="B58" s="158"/>
      <c r="C58" s="351" t="s">
        <v>8650</v>
      </c>
      <c r="D58" s="277" t="s">
        <v>11903</v>
      </c>
      <c r="E58" s="277" t="s">
        <v>14434</v>
      </c>
      <c r="F58" s="277" t="s">
        <v>8650</v>
      </c>
      <c r="G58" s="277"/>
      <c r="H58" s="277"/>
      <c r="I58" s="277" t="s">
        <v>14198</v>
      </c>
      <c r="J58" s="277"/>
      <c r="K58" s="277">
        <v>11606</v>
      </c>
      <c r="L58" s="277">
        <v>3120.17</v>
      </c>
      <c r="M58" s="277">
        <v>3120</v>
      </c>
      <c r="N58" s="277"/>
      <c r="O58" s="277" t="s">
        <v>8654</v>
      </c>
      <c r="P58" s="277">
        <v>2035.8</v>
      </c>
      <c r="Q58" s="277">
        <v>3</v>
      </c>
      <c r="R58" s="277"/>
      <c r="S58" s="277"/>
      <c r="T58" s="277"/>
      <c r="U58" s="277"/>
      <c r="V58" s="277">
        <v>2006</v>
      </c>
      <c r="W58" s="277"/>
      <c r="X58" s="277"/>
      <c r="Y58" s="277"/>
      <c r="Z58" s="277"/>
      <c r="AA58" s="277"/>
      <c r="AB58" s="277">
        <v>5458</v>
      </c>
      <c r="AC58" s="119"/>
      <c r="AD58" s="119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</row>
    <row r="59" spans="1:50" ht="24" hidden="1" customHeight="1" x14ac:dyDescent="0.15">
      <c r="A59" s="178"/>
      <c r="B59" s="158"/>
      <c r="C59" s="351" t="s">
        <v>8650</v>
      </c>
      <c r="D59" s="277" t="s">
        <v>11872</v>
      </c>
      <c r="E59" s="276" t="s">
        <v>14435</v>
      </c>
      <c r="F59" s="277" t="s">
        <v>8650</v>
      </c>
      <c r="G59" s="277"/>
      <c r="H59" s="277"/>
      <c r="I59" s="277" t="s">
        <v>14199</v>
      </c>
      <c r="J59" s="277"/>
      <c r="K59" s="276">
        <v>56000</v>
      </c>
      <c r="L59" s="276"/>
      <c r="M59" s="276">
        <v>56000</v>
      </c>
      <c r="N59" s="277"/>
      <c r="O59" s="277" t="s">
        <v>184</v>
      </c>
      <c r="P59" s="276">
        <v>4479</v>
      </c>
      <c r="Q59" s="276">
        <v>12</v>
      </c>
      <c r="R59" s="276"/>
      <c r="S59" s="276"/>
      <c r="T59" s="277"/>
      <c r="U59" s="277"/>
      <c r="V59" s="277">
        <v>2005</v>
      </c>
      <c r="W59" s="280"/>
      <c r="X59" s="123"/>
      <c r="Y59" s="123"/>
      <c r="Z59" s="123"/>
      <c r="AA59" s="123"/>
      <c r="AB59" s="121">
        <v>8527</v>
      </c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</row>
    <row r="60" spans="1:50" ht="24" hidden="1" customHeight="1" x14ac:dyDescent="0.15">
      <c r="A60" s="178"/>
      <c r="B60" s="158"/>
      <c r="C60" s="335" t="s">
        <v>8650</v>
      </c>
      <c r="D60" s="123" t="s">
        <v>11904</v>
      </c>
      <c r="E60" s="121" t="s">
        <v>14436</v>
      </c>
      <c r="F60" s="119" t="s">
        <v>8650</v>
      </c>
      <c r="G60" s="123"/>
      <c r="H60" s="348"/>
      <c r="I60" s="123" t="s">
        <v>14197</v>
      </c>
      <c r="J60" s="123"/>
      <c r="K60" s="121">
        <v>8730</v>
      </c>
      <c r="L60" s="121"/>
      <c r="M60" s="121">
        <v>8730</v>
      </c>
      <c r="N60" s="123"/>
      <c r="O60" s="119" t="s">
        <v>8655</v>
      </c>
      <c r="P60" s="121">
        <v>3419</v>
      </c>
      <c r="Q60" s="121">
        <v>6</v>
      </c>
      <c r="R60" s="121"/>
      <c r="S60" s="121"/>
      <c r="T60" s="123"/>
      <c r="U60" s="123"/>
      <c r="V60" s="119">
        <v>2012</v>
      </c>
      <c r="W60" s="123"/>
      <c r="X60" s="123"/>
      <c r="Y60" s="123"/>
      <c r="Z60" s="123"/>
      <c r="AA60" s="123"/>
      <c r="AB60" s="121">
        <v>1220</v>
      </c>
      <c r="AC60" s="119"/>
      <c r="AD60" s="119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</row>
    <row r="61" spans="1:50" ht="24" hidden="1" customHeight="1" x14ac:dyDescent="0.15">
      <c r="A61" s="178"/>
      <c r="B61" s="158"/>
      <c r="C61" s="335" t="s">
        <v>8656</v>
      </c>
      <c r="D61" s="123" t="s">
        <v>8657</v>
      </c>
      <c r="E61" s="121" t="s">
        <v>8658</v>
      </c>
      <c r="F61" s="119" t="s">
        <v>8656</v>
      </c>
      <c r="G61" s="123" t="s">
        <v>8659</v>
      </c>
      <c r="H61" s="348" t="s">
        <v>8660</v>
      </c>
      <c r="I61" s="123" t="s">
        <v>8661</v>
      </c>
      <c r="J61" s="123">
        <v>2</v>
      </c>
      <c r="K61" s="121">
        <v>3251</v>
      </c>
      <c r="L61" s="121">
        <v>59</v>
      </c>
      <c r="M61" s="121">
        <v>2500</v>
      </c>
      <c r="N61" s="123" t="s">
        <v>183</v>
      </c>
      <c r="O61" s="119" t="s">
        <v>184</v>
      </c>
      <c r="P61" s="121">
        <v>2500</v>
      </c>
      <c r="Q61" s="121">
        <v>4</v>
      </c>
      <c r="R61" s="121"/>
      <c r="S61" s="121"/>
      <c r="T61" s="123">
        <v>0</v>
      </c>
      <c r="U61" s="123">
        <v>0</v>
      </c>
      <c r="V61" s="119">
        <v>1994</v>
      </c>
      <c r="W61" s="123">
        <v>90</v>
      </c>
      <c r="X61" s="123"/>
      <c r="Y61" s="123"/>
      <c r="Z61" s="123"/>
      <c r="AA61" s="123"/>
      <c r="AB61" s="121">
        <v>90</v>
      </c>
      <c r="AC61" s="119"/>
      <c r="AD61" s="119"/>
      <c r="AE61" s="123"/>
      <c r="AF61" s="123"/>
      <c r="AG61" s="123">
        <v>2</v>
      </c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</row>
    <row r="62" spans="1:50" ht="24" hidden="1" customHeight="1" x14ac:dyDescent="0.15">
      <c r="A62" s="178"/>
      <c r="B62" s="158"/>
      <c r="C62" s="335" t="s">
        <v>8656</v>
      </c>
      <c r="D62" s="123" t="s">
        <v>8662</v>
      </c>
      <c r="E62" s="121" t="s">
        <v>8663</v>
      </c>
      <c r="F62" s="119" t="s">
        <v>8656</v>
      </c>
      <c r="G62" s="123" t="s">
        <v>8664</v>
      </c>
      <c r="H62" s="348" t="s">
        <v>8660</v>
      </c>
      <c r="I62" s="123" t="s">
        <v>8661</v>
      </c>
      <c r="J62" s="123">
        <v>2</v>
      </c>
      <c r="K62" s="121">
        <v>1670</v>
      </c>
      <c r="L62" s="121">
        <v>34</v>
      </c>
      <c r="M62" s="121">
        <v>1500</v>
      </c>
      <c r="N62" s="123" t="s">
        <v>183</v>
      </c>
      <c r="O62" s="119" t="s">
        <v>184</v>
      </c>
      <c r="P62" s="121">
        <v>1500</v>
      </c>
      <c r="Q62" s="121">
        <v>3</v>
      </c>
      <c r="R62" s="121"/>
      <c r="S62" s="121"/>
      <c r="T62" s="123">
        <v>0</v>
      </c>
      <c r="U62" s="123">
        <v>0</v>
      </c>
      <c r="V62" s="119">
        <v>1990</v>
      </c>
      <c r="W62" s="123">
        <v>60</v>
      </c>
      <c r="X62" s="123"/>
      <c r="Y62" s="123"/>
      <c r="Z62" s="123"/>
      <c r="AA62" s="123"/>
      <c r="AB62" s="121">
        <v>60</v>
      </c>
      <c r="AC62" s="119"/>
      <c r="AD62" s="119"/>
      <c r="AE62" s="123"/>
      <c r="AF62" s="123"/>
      <c r="AG62" s="123">
        <v>0</v>
      </c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</row>
    <row r="63" spans="1:50" ht="24" hidden="1" customHeight="1" x14ac:dyDescent="0.15">
      <c r="A63" s="178"/>
      <c r="B63" s="158"/>
      <c r="C63" s="335" t="s">
        <v>8656</v>
      </c>
      <c r="D63" s="123" t="s">
        <v>11905</v>
      </c>
      <c r="E63" s="121" t="s">
        <v>14437</v>
      </c>
      <c r="F63" s="119" t="s">
        <v>67</v>
      </c>
      <c r="G63" s="123"/>
      <c r="H63" s="348"/>
      <c r="I63" s="123" t="s">
        <v>8656</v>
      </c>
      <c r="J63" s="123"/>
      <c r="K63" s="121">
        <v>1400</v>
      </c>
      <c r="L63" s="121"/>
      <c r="M63" s="121">
        <v>1240</v>
      </c>
      <c r="N63" s="123"/>
      <c r="O63" s="119" t="s">
        <v>8665</v>
      </c>
      <c r="P63" s="121"/>
      <c r="Q63" s="121">
        <v>2</v>
      </c>
      <c r="R63" s="121"/>
      <c r="S63" s="121"/>
      <c r="T63" s="123"/>
      <c r="U63" s="123"/>
      <c r="V63" s="119">
        <v>2008</v>
      </c>
      <c r="W63" s="123"/>
      <c r="X63" s="123"/>
      <c r="Y63" s="123"/>
      <c r="Z63" s="123"/>
      <c r="AA63" s="123"/>
      <c r="AB63" s="121">
        <v>240</v>
      </c>
      <c r="AC63" s="119"/>
      <c r="AD63" s="119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</row>
    <row r="64" spans="1:50" ht="24" hidden="1" customHeight="1" x14ac:dyDescent="0.15">
      <c r="A64" s="178" t="s">
        <v>156</v>
      </c>
      <c r="B64" s="158"/>
      <c r="C64" s="335" t="s">
        <v>8656</v>
      </c>
      <c r="D64" s="123" t="s">
        <v>11876</v>
      </c>
      <c r="E64" s="278" t="s">
        <v>11906</v>
      </c>
      <c r="F64" s="119" t="s">
        <v>67</v>
      </c>
      <c r="G64" s="123" t="s">
        <v>67</v>
      </c>
      <c r="H64" s="348" t="s">
        <v>8576</v>
      </c>
      <c r="I64" s="123" t="s">
        <v>14405</v>
      </c>
      <c r="J64" s="123">
        <v>3</v>
      </c>
      <c r="K64" s="278">
        <v>2367</v>
      </c>
      <c r="L64" s="278"/>
      <c r="M64" s="278">
        <v>2367</v>
      </c>
      <c r="N64" s="123"/>
      <c r="O64" s="119" t="s">
        <v>310</v>
      </c>
      <c r="P64" s="278">
        <v>792</v>
      </c>
      <c r="Q64" s="278">
        <v>3</v>
      </c>
      <c r="R64" s="278"/>
      <c r="S64" s="278"/>
      <c r="T64" s="123"/>
      <c r="U64" s="123"/>
      <c r="V64" s="119">
        <v>2010</v>
      </c>
      <c r="W64" s="123">
        <v>261</v>
      </c>
      <c r="X64" s="123"/>
      <c r="Y64" s="123"/>
      <c r="Z64" s="123"/>
      <c r="AA64" s="123"/>
      <c r="AB64" s="278"/>
      <c r="AC64" s="119"/>
      <c r="AD64" s="119"/>
      <c r="AE64" s="123"/>
      <c r="AF64" s="123"/>
      <c r="AG64" s="123">
        <v>9</v>
      </c>
      <c r="AH64" s="123">
        <v>500</v>
      </c>
      <c r="AI64" s="123">
        <v>4865</v>
      </c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</row>
    <row r="65" spans="1:50" ht="24" hidden="1" customHeight="1" x14ac:dyDescent="0.15">
      <c r="A65" s="178"/>
      <c r="B65" s="158"/>
      <c r="C65" s="335" t="s">
        <v>8656</v>
      </c>
      <c r="D65" s="123" t="s">
        <v>11876</v>
      </c>
      <c r="E65" s="278" t="s">
        <v>11907</v>
      </c>
      <c r="F65" s="119" t="s">
        <v>67</v>
      </c>
      <c r="G65" s="123" t="s">
        <v>67</v>
      </c>
      <c r="H65" s="348" t="s">
        <v>8576</v>
      </c>
      <c r="I65" s="123" t="s">
        <v>14405</v>
      </c>
      <c r="J65" s="123"/>
      <c r="K65" s="278">
        <v>1232</v>
      </c>
      <c r="L65" s="278"/>
      <c r="M65" s="278">
        <v>1232</v>
      </c>
      <c r="N65" s="123"/>
      <c r="O65" s="119" t="s">
        <v>310</v>
      </c>
      <c r="P65" s="278">
        <v>528</v>
      </c>
      <c r="Q65" s="278">
        <v>2</v>
      </c>
      <c r="R65" s="278"/>
      <c r="S65" s="278"/>
      <c r="T65" s="123" t="s">
        <v>185</v>
      </c>
      <c r="U65" s="123"/>
      <c r="V65" s="119">
        <v>2006</v>
      </c>
      <c r="W65" s="123"/>
      <c r="X65" s="123"/>
      <c r="Y65" s="123"/>
      <c r="Z65" s="123"/>
      <c r="AA65" s="123"/>
      <c r="AB65" s="278"/>
      <c r="AC65" s="119">
        <v>1974</v>
      </c>
      <c r="AD65" s="119"/>
      <c r="AE65" s="123"/>
      <c r="AF65" s="123"/>
      <c r="AG65" s="123" t="s">
        <v>628</v>
      </c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</row>
    <row r="66" spans="1:50" ht="24" hidden="1" customHeight="1" x14ac:dyDescent="0.15">
      <c r="A66" s="178"/>
      <c r="B66" s="158"/>
      <c r="C66" s="351" t="s">
        <v>623</v>
      </c>
      <c r="D66" s="277"/>
      <c r="E66" s="279" t="s">
        <v>8666</v>
      </c>
      <c r="F66" s="277" t="s">
        <v>1013</v>
      </c>
      <c r="G66" s="277"/>
      <c r="H66" s="277"/>
      <c r="I66" s="277" t="s">
        <v>3868</v>
      </c>
      <c r="J66" s="277"/>
      <c r="K66" s="279">
        <v>9064</v>
      </c>
      <c r="L66" s="279">
        <v>3993</v>
      </c>
      <c r="M66" s="279">
        <v>9064</v>
      </c>
      <c r="N66" s="277"/>
      <c r="O66" s="277" t="s">
        <v>1145</v>
      </c>
      <c r="P66" s="279">
        <v>15453</v>
      </c>
      <c r="Q66" s="279">
        <v>13</v>
      </c>
      <c r="R66" s="279">
        <v>9931</v>
      </c>
      <c r="S66" s="279">
        <v>10000</v>
      </c>
      <c r="T66" s="277"/>
      <c r="U66" s="277"/>
      <c r="V66" s="277">
        <v>1986</v>
      </c>
      <c r="W66" s="280"/>
      <c r="X66" s="123"/>
      <c r="Y66" s="123"/>
      <c r="Z66" s="123"/>
      <c r="AA66" s="123"/>
      <c r="AB66" s="278">
        <v>5800</v>
      </c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</row>
    <row r="67" spans="1:50" ht="24" hidden="1" customHeight="1" x14ac:dyDescent="0.15">
      <c r="A67" s="178"/>
      <c r="B67" s="158"/>
      <c r="C67" s="335" t="s">
        <v>623</v>
      </c>
      <c r="D67" s="123"/>
      <c r="E67" s="278" t="s">
        <v>8667</v>
      </c>
      <c r="F67" s="119" t="s">
        <v>1013</v>
      </c>
      <c r="G67" s="123"/>
      <c r="H67" s="348"/>
      <c r="I67" s="123" t="s">
        <v>3868</v>
      </c>
      <c r="J67" s="123"/>
      <c r="K67" s="278">
        <v>4994</v>
      </c>
      <c r="L67" s="278">
        <v>5054</v>
      </c>
      <c r="M67" s="278">
        <v>4994</v>
      </c>
      <c r="N67" s="123"/>
      <c r="O67" s="119" t="s">
        <v>1145</v>
      </c>
      <c r="P67" s="278">
        <v>4987</v>
      </c>
      <c r="Q67" s="278">
        <v>4</v>
      </c>
      <c r="R67" s="278"/>
      <c r="S67" s="278"/>
      <c r="T67" s="123"/>
      <c r="U67" s="123"/>
      <c r="V67" s="269">
        <v>2002</v>
      </c>
      <c r="W67" s="123"/>
      <c r="X67" s="123"/>
      <c r="Y67" s="123"/>
      <c r="Z67" s="123"/>
      <c r="AA67" s="123"/>
      <c r="AB67" s="278">
        <v>1400</v>
      </c>
      <c r="AC67" s="269"/>
      <c r="AD67" s="269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</row>
    <row r="68" spans="1:50" ht="24" hidden="1" customHeight="1" x14ac:dyDescent="0.15">
      <c r="A68" s="178"/>
      <c r="B68" s="158"/>
      <c r="C68" s="335" t="s">
        <v>623</v>
      </c>
      <c r="D68" s="123" t="s">
        <v>8668</v>
      </c>
      <c r="E68" s="278" t="s">
        <v>14200</v>
      </c>
      <c r="F68" s="119" t="s">
        <v>623</v>
      </c>
      <c r="G68" s="123" t="s">
        <v>8669</v>
      </c>
      <c r="H68" s="348" t="s">
        <v>8670</v>
      </c>
      <c r="I68" s="123" t="s">
        <v>14438</v>
      </c>
      <c r="J68" s="123"/>
      <c r="K68" s="278">
        <v>1299</v>
      </c>
      <c r="L68" s="278"/>
      <c r="M68" s="278">
        <v>1299</v>
      </c>
      <c r="N68" s="123" t="s">
        <v>183</v>
      </c>
      <c r="O68" s="119" t="s">
        <v>184</v>
      </c>
      <c r="P68" s="278">
        <v>1299</v>
      </c>
      <c r="Q68" s="278">
        <v>2</v>
      </c>
      <c r="R68" s="278"/>
      <c r="S68" s="278"/>
      <c r="T68" s="123"/>
      <c r="U68" s="123"/>
      <c r="V68" s="269">
        <v>1990</v>
      </c>
      <c r="W68" s="123"/>
      <c r="X68" s="123"/>
      <c r="Y68" s="123"/>
      <c r="Z68" s="123"/>
      <c r="AA68" s="123"/>
      <c r="AB68" s="278">
        <v>120</v>
      </c>
      <c r="AC68" s="269"/>
      <c r="AD68" s="269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</row>
    <row r="69" spans="1:50" ht="24" hidden="1" customHeight="1" x14ac:dyDescent="0.15">
      <c r="A69" s="361"/>
      <c r="B69" s="158"/>
      <c r="C69" s="335" t="s">
        <v>623</v>
      </c>
      <c r="D69" s="123" t="s">
        <v>8671</v>
      </c>
      <c r="E69" s="278" t="s">
        <v>8672</v>
      </c>
      <c r="F69" s="119" t="s">
        <v>623</v>
      </c>
      <c r="G69" s="123" t="s">
        <v>8673</v>
      </c>
      <c r="H69" s="348" t="s">
        <v>8670</v>
      </c>
      <c r="I69" s="123" t="s">
        <v>15329</v>
      </c>
      <c r="J69" s="123"/>
      <c r="K69" s="278">
        <v>7038</v>
      </c>
      <c r="L69" s="278"/>
      <c r="M69" s="278">
        <v>7038</v>
      </c>
      <c r="N69" s="123" t="s">
        <v>183</v>
      </c>
      <c r="O69" s="119" t="s">
        <v>184</v>
      </c>
      <c r="P69" s="278">
        <v>3228</v>
      </c>
      <c r="Q69" s="278">
        <v>6</v>
      </c>
      <c r="R69" s="278"/>
      <c r="S69" s="278"/>
      <c r="T69" s="123"/>
      <c r="U69" s="123"/>
      <c r="V69" s="269">
        <v>1991</v>
      </c>
      <c r="W69" s="123" t="s">
        <v>8674</v>
      </c>
      <c r="X69" s="123"/>
      <c r="Y69" s="123"/>
      <c r="Z69" s="123"/>
      <c r="AA69" s="123"/>
      <c r="AB69" s="278">
        <v>237</v>
      </c>
      <c r="AC69" s="119" t="s">
        <v>8675</v>
      </c>
      <c r="AD69" s="119" t="s">
        <v>8676</v>
      </c>
      <c r="AE69" s="123"/>
      <c r="AF69" s="123"/>
      <c r="AG69" s="123">
        <v>4</v>
      </c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</row>
    <row r="70" spans="1:50" s="6" customFormat="1" ht="24" hidden="1" customHeight="1" x14ac:dyDescent="0.15">
      <c r="A70" s="193"/>
      <c r="B70" s="158"/>
      <c r="C70" s="335" t="s">
        <v>623</v>
      </c>
      <c r="D70" s="123" t="s">
        <v>8677</v>
      </c>
      <c r="E70" s="278" t="s">
        <v>8678</v>
      </c>
      <c r="F70" s="119" t="s">
        <v>623</v>
      </c>
      <c r="G70" s="123" t="s">
        <v>8673</v>
      </c>
      <c r="H70" s="348" t="s">
        <v>8670</v>
      </c>
      <c r="I70" s="123" t="s">
        <v>15330</v>
      </c>
      <c r="J70" s="123"/>
      <c r="K70" s="278">
        <v>1472</v>
      </c>
      <c r="L70" s="278"/>
      <c r="M70" s="278">
        <v>1472</v>
      </c>
      <c r="N70" s="123" t="s">
        <v>183</v>
      </c>
      <c r="O70" s="119" t="s">
        <v>184</v>
      </c>
      <c r="P70" s="278">
        <v>1378</v>
      </c>
      <c r="Q70" s="278">
        <v>2</v>
      </c>
      <c r="R70" s="278"/>
      <c r="S70" s="278"/>
      <c r="T70" s="123"/>
      <c r="U70" s="123"/>
      <c r="V70" s="269">
        <v>1989</v>
      </c>
      <c r="W70" s="123" t="s">
        <v>8679</v>
      </c>
      <c r="X70" s="123"/>
      <c r="Y70" s="123"/>
      <c r="Z70" s="123"/>
      <c r="AA70" s="123"/>
      <c r="AB70" s="278">
        <v>19</v>
      </c>
      <c r="AC70" s="269"/>
      <c r="AD70" s="269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</row>
    <row r="71" spans="1:50" s="6" customFormat="1" ht="24" hidden="1" customHeight="1" x14ac:dyDescent="0.15">
      <c r="A71" s="193"/>
      <c r="B71" s="158"/>
      <c r="C71" s="335" t="s">
        <v>623</v>
      </c>
      <c r="D71" s="123"/>
      <c r="E71" s="278" t="s">
        <v>8680</v>
      </c>
      <c r="F71" s="119" t="s">
        <v>623</v>
      </c>
      <c r="G71" s="123"/>
      <c r="H71" s="348"/>
      <c r="I71" s="123" t="s">
        <v>15330</v>
      </c>
      <c r="J71" s="123"/>
      <c r="K71" s="278">
        <v>1680</v>
      </c>
      <c r="L71" s="278"/>
      <c r="M71" s="278">
        <v>1680</v>
      </c>
      <c r="N71" s="123"/>
      <c r="O71" s="119" t="s">
        <v>184</v>
      </c>
      <c r="P71" s="278">
        <v>1680</v>
      </c>
      <c r="Q71" s="278">
        <v>3</v>
      </c>
      <c r="R71" s="278"/>
      <c r="S71" s="278"/>
      <c r="T71" s="123"/>
      <c r="U71" s="123"/>
      <c r="V71" s="269">
        <v>2004</v>
      </c>
      <c r="W71" s="123"/>
      <c r="X71" s="123"/>
      <c r="Y71" s="123"/>
      <c r="Z71" s="123"/>
      <c r="AA71" s="123"/>
      <c r="AB71" s="278"/>
      <c r="AC71" s="119"/>
      <c r="AD71" s="119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</row>
    <row r="72" spans="1:50" s="6" customFormat="1" ht="24" hidden="1" customHeight="1" x14ac:dyDescent="0.15">
      <c r="A72" s="193"/>
      <c r="B72" s="158"/>
      <c r="C72" s="335" t="s">
        <v>973</v>
      </c>
      <c r="D72" s="123"/>
      <c r="E72" s="278" t="s">
        <v>8681</v>
      </c>
      <c r="F72" s="119" t="s">
        <v>973</v>
      </c>
      <c r="G72" s="123"/>
      <c r="H72" s="348"/>
      <c r="I72" s="123" t="s">
        <v>11884</v>
      </c>
      <c r="J72" s="123"/>
      <c r="K72" s="278">
        <v>4313</v>
      </c>
      <c r="L72" s="278"/>
      <c r="M72" s="278">
        <v>18060</v>
      </c>
      <c r="N72" s="123"/>
      <c r="O72" s="119" t="s">
        <v>153</v>
      </c>
      <c r="P72" s="278"/>
      <c r="Q72" s="278">
        <v>10</v>
      </c>
      <c r="R72" s="278"/>
      <c r="S72" s="278"/>
      <c r="T72" s="123"/>
      <c r="U72" s="123"/>
      <c r="V72" s="269">
        <v>2011</v>
      </c>
      <c r="W72" s="123"/>
      <c r="X72" s="123"/>
      <c r="Y72" s="123"/>
      <c r="Z72" s="123"/>
      <c r="AA72" s="123"/>
      <c r="AB72" s="278">
        <v>150</v>
      </c>
      <c r="AC72" s="119"/>
      <c r="AD72" s="119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</row>
    <row r="73" spans="1:50" s="6" customFormat="1" ht="24" hidden="1" customHeight="1" x14ac:dyDescent="0.15">
      <c r="A73" s="193"/>
      <c r="B73" s="158"/>
      <c r="C73" s="335" t="s">
        <v>973</v>
      </c>
      <c r="D73" s="123"/>
      <c r="E73" s="278" t="s">
        <v>14201</v>
      </c>
      <c r="F73" s="119" t="s">
        <v>973</v>
      </c>
      <c r="G73" s="123"/>
      <c r="H73" s="348"/>
      <c r="I73" s="123" t="s">
        <v>11884</v>
      </c>
      <c r="J73" s="123"/>
      <c r="K73" s="278">
        <v>6709</v>
      </c>
      <c r="L73" s="278"/>
      <c r="M73" s="278">
        <v>4215</v>
      </c>
      <c r="N73" s="123"/>
      <c r="O73" s="119" t="s">
        <v>310</v>
      </c>
      <c r="P73" s="278"/>
      <c r="Q73" s="278">
        <v>5</v>
      </c>
      <c r="R73" s="278"/>
      <c r="S73" s="278"/>
      <c r="T73" s="123"/>
      <c r="U73" s="123"/>
      <c r="V73" s="269">
        <v>2019</v>
      </c>
      <c r="W73" s="123"/>
      <c r="X73" s="123"/>
      <c r="Y73" s="123"/>
      <c r="Z73" s="123"/>
      <c r="AA73" s="123"/>
      <c r="AB73" s="278">
        <v>1404</v>
      </c>
      <c r="AC73" s="119"/>
      <c r="AD73" s="119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</row>
    <row r="74" spans="1:50" s="6" customFormat="1" ht="24" hidden="1" customHeight="1" x14ac:dyDescent="0.15">
      <c r="A74" s="193"/>
      <c r="B74" s="140"/>
      <c r="C74" s="335" t="s">
        <v>973</v>
      </c>
      <c r="D74" s="123"/>
      <c r="E74" s="278" t="s">
        <v>14439</v>
      </c>
      <c r="F74" s="119" t="s">
        <v>67</v>
      </c>
      <c r="G74" s="123" t="s">
        <v>8579</v>
      </c>
      <c r="H74" s="348" t="s">
        <v>8580</v>
      </c>
      <c r="I74" s="123" t="s">
        <v>16690</v>
      </c>
      <c r="J74" s="123"/>
      <c r="K74" s="278">
        <v>5583</v>
      </c>
      <c r="L74" s="278"/>
      <c r="M74" s="278">
        <v>5133</v>
      </c>
      <c r="N74" s="123"/>
      <c r="O74" s="119" t="s">
        <v>184</v>
      </c>
      <c r="P74" s="278">
        <v>5583</v>
      </c>
      <c r="Q74" s="278">
        <v>8</v>
      </c>
      <c r="R74" s="278"/>
      <c r="S74" s="278"/>
      <c r="T74" s="123"/>
      <c r="U74" s="123"/>
      <c r="V74" s="119">
        <v>1993</v>
      </c>
      <c r="W74" s="123">
        <v>316</v>
      </c>
      <c r="X74" s="123"/>
      <c r="Y74" s="123"/>
      <c r="Z74" s="123"/>
      <c r="AA74" s="123"/>
      <c r="AB74" s="278">
        <v>316</v>
      </c>
      <c r="AC74" s="119"/>
      <c r="AD74" s="119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</row>
    <row r="75" spans="1:50" s="575" customFormat="1" ht="24" hidden="1" customHeight="1" x14ac:dyDescent="0.15">
      <c r="A75" s="569"/>
      <c r="B75" s="1276" t="s">
        <v>1973</v>
      </c>
      <c r="C75" s="1122" t="s">
        <v>613</v>
      </c>
      <c r="D75" s="240"/>
      <c r="E75" s="545">
        <f>COUNTA(E76:E113)</f>
        <v>38</v>
      </c>
      <c r="F75" s="231"/>
      <c r="G75" s="240"/>
      <c r="H75" s="1254"/>
      <c r="I75" s="240"/>
      <c r="J75" s="240"/>
      <c r="K75" s="241">
        <f>SUM(K76:K113)</f>
        <v>295173.07999999996</v>
      </c>
      <c r="L75" s="241">
        <f>SUM(L76:L113)</f>
        <v>19958</v>
      </c>
      <c r="M75" s="241">
        <f>SUM(M76:M113)</f>
        <v>28558</v>
      </c>
      <c r="N75" s="241">
        <f>SUM(N76:N113)</f>
        <v>0</v>
      </c>
      <c r="O75" s="241"/>
      <c r="P75" s="241">
        <f>SUM(P76:P113)</f>
        <v>116501</v>
      </c>
      <c r="Q75" s="241">
        <f>SUM(Q76:Q113)</f>
        <v>176</v>
      </c>
      <c r="R75" s="241"/>
      <c r="S75" s="241"/>
      <c r="T75" s="240"/>
      <c r="U75" s="240"/>
      <c r="V75" s="231"/>
      <c r="W75" s="240"/>
      <c r="X75" s="240"/>
      <c r="Y75" s="240"/>
      <c r="Z75" s="240"/>
      <c r="AA75" s="240"/>
      <c r="AB75" s="241"/>
      <c r="AC75" s="231"/>
      <c r="AD75" s="231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40"/>
      <c r="AT75" s="240"/>
      <c r="AU75" s="240"/>
      <c r="AV75" s="240"/>
      <c r="AW75" s="240"/>
      <c r="AX75" s="240"/>
    </row>
    <row r="76" spans="1:50" ht="24" hidden="1" customHeight="1" x14ac:dyDescent="0.15">
      <c r="A76" s="178"/>
      <c r="B76" s="363"/>
      <c r="C76" s="152" t="s">
        <v>2218</v>
      </c>
      <c r="D76" s="148"/>
      <c r="E76" s="149" t="s">
        <v>15407</v>
      </c>
      <c r="F76" s="232" t="s">
        <v>2218</v>
      </c>
      <c r="G76" s="148"/>
      <c r="H76" s="364"/>
      <c r="I76" s="148" t="s">
        <v>2218</v>
      </c>
      <c r="J76" s="148"/>
      <c r="K76" s="144">
        <v>1000</v>
      </c>
      <c r="L76" s="144"/>
      <c r="M76" s="144"/>
      <c r="N76" s="144"/>
      <c r="O76" s="144" t="s">
        <v>15408</v>
      </c>
      <c r="P76" s="144">
        <v>1000</v>
      </c>
      <c r="Q76" s="144">
        <v>2</v>
      </c>
      <c r="R76" s="144"/>
      <c r="S76" s="144"/>
      <c r="T76" s="148"/>
      <c r="U76" s="148"/>
      <c r="V76" s="232">
        <v>2003</v>
      </c>
      <c r="W76" s="148"/>
      <c r="X76" s="148"/>
      <c r="Y76" s="148"/>
      <c r="Z76" s="148"/>
      <c r="AA76" s="148"/>
      <c r="AB76" s="144"/>
      <c r="AC76" s="232"/>
      <c r="AD76" s="232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</row>
    <row r="77" spans="1:50" ht="24" hidden="1" customHeight="1" x14ac:dyDescent="0.15">
      <c r="A77" s="178"/>
      <c r="B77" s="363"/>
      <c r="C77" s="152" t="s">
        <v>644</v>
      </c>
      <c r="D77" s="148"/>
      <c r="E77" s="149" t="s">
        <v>9202</v>
      </c>
      <c r="F77" s="232" t="s">
        <v>637</v>
      </c>
      <c r="G77" s="148" t="s">
        <v>9203</v>
      </c>
      <c r="H77" s="148">
        <v>600</v>
      </c>
      <c r="I77" s="148" t="s">
        <v>9203</v>
      </c>
      <c r="J77" s="148"/>
      <c r="K77" s="144">
        <v>600</v>
      </c>
      <c r="L77" s="144"/>
      <c r="M77" s="144"/>
      <c r="N77" s="148"/>
      <c r="O77" s="232" t="s">
        <v>310</v>
      </c>
      <c r="P77" s="144">
        <v>600</v>
      </c>
      <c r="Q77" s="144">
        <v>1</v>
      </c>
      <c r="R77" s="144"/>
      <c r="S77" s="144"/>
      <c r="T77" s="148"/>
      <c r="U77" s="148"/>
      <c r="V77" s="232">
        <v>2017</v>
      </c>
      <c r="W77" s="148"/>
      <c r="X77" s="148"/>
      <c r="Y77" s="148"/>
      <c r="Z77" s="148"/>
      <c r="AA77" s="148"/>
      <c r="AB77" s="144"/>
      <c r="AC77" s="232"/>
      <c r="AD77" s="232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</row>
    <row r="78" spans="1:50" ht="24" hidden="1" customHeight="1" x14ac:dyDescent="0.15">
      <c r="A78" s="178"/>
      <c r="B78" s="363"/>
      <c r="C78" s="152" t="s">
        <v>2224</v>
      </c>
      <c r="D78" s="148"/>
      <c r="E78" s="149" t="s">
        <v>16728</v>
      </c>
      <c r="F78" s="232" t="s">
        <v>15401</v>
      </c>
      <c r="G78" s="148"/>
      <c r="H78" s="148"/>
      <c r="I78" s="148" t="s">
        <v>2224</v>
      </c>
      <c r="J78" s="148"/>
      <c r="K78" s="144">
        <v>1521</v>
      </c>
      <c r="L78" s="144"/>
      <c r="M78" s="144">
        <v>1521</v>
      </c>
      <c r="N78" s="148"/>
      <c r="O78" s="232" t="s">
        <v>2195</v>
      </c>
      <c r="P78" s="144">
        <v>1521</v>
      </c>
      <c r="Q78" s="144">
        <v>1</v>
      </c>
      <c r="R78" s="144"/>
      <c r="S78" s="144"/>
      <c r="T78" s="148"/>
      <c r="U78" s="148"/>
      <c r="V78" s="232">
        <v>2022</v>
      </c>
      <c r="W78" s="148"/>
      <c r="X78" s="148"/>
      <c r="Y78" s="148"/>
      <c r="Z78" s="148"/>
      <c r="AA78" s="148"/>
      <c r="AB78" s="144"/>
      <c r="AC78" s="232"/>
      <c r="AD78" s="232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</row>
    <row r="79" spans="1:50" ht="24" hidden="1" customHeight="1" x14ac:dyDescent="0.15">
      <c r="A79" s="178"/>
      <c r="B79" s="363"/>
      <c r="C79" s="152" t="s">
        <v>15399</v>
      </c>
      <c r="D79" s="148"/>
      <c r="E79" s="149" t="s">
        <v>15409</v>
      </c>
      <c r="F79" s="232" t="s">
        <v>15410</v>
      </c>
      <c r="G79" s="148"/>
      <c r="H79" s="364"/>
      <c r="I79" s="148" t="s">
        <v>15399</v>
      </c>
      <c r="J79" s="148"/>
      <c r="K79" s="144">
        <v>1253</v>
      </c>
      <c r="L79" s="144"/>
      <c r="M79" s="144"/>
      <c r="N79" s="144"/>
      <c r="O79" s="232" t="s">
        <v>2195</v>
      </c>
      <c r="P79" s="144">
        <v>616</v>
      </c>
      <c r="Q79" s="144">
        <v>2</v>
      </c>
      <c r="R79" s="144"/>
      <c r="S79" s="144"/>
      <c r="T79" s="148"/>
      <c r="U79" s="148"/>
      <c r="V79" s="232">
        <v>2021</v>
      </c>
      <c r="W79" s="148"/>
      <c r="X79" s="148"/>
      <c r="Y79" s="148"/>
      <c r="Z79" s="148"/>
      <c r="AA79" s="148"/>
      <c r="AB79" s="144"/>
      <c r="AC79" s="232"/>
      <c r="AD79" s="232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</row>
    <row r="80" spans="1:50" ht="24" hidden="1" customHeight="1" x14ac:dyDescent="0.15">
      <c r="A80" s="178" t="s">
        <v>156</v>
      </c>
      <c r="B80" s="363"/>
      <c r="C80" s="152" t="s">
        <v>15399</v>
      </c>
      <c r="D80" s="148"/>
      <c r="E80" s="149" t="s">
        <v>15411</v>
      </c>
      <c r="F80" s="232" t="s">
        <v>15401</v>
      </c>
      <c r="G80" s="148"/>
      <c r="H80" s="364"/>
      <c r="I80" s="148" t="s">
        <v>15399</v>
      </c>
      <c r="J80" s="148"/>
      <c r="K80" s="144">
        <v>1640</v>
      </c>
      <c r="L80" s="144"/>
      <c r="M80" s="144"/>
      <c r="N80" s="144"/>
      <c r="O80" s="232" t="s">
        <v>2195</v>
      </c>
      <c r="P80" s="144">
        <v>340</v>
      </c>
      <c r="Q80" s="144">
        <v>1</v>
      </c>
      <c r="R80" s="144"/>
      <c r="S80" s="144"/>
      <c r="T80" s="148"/>
      <c r="U80" s="148"/>
      <c r="V80" s="232">
        <v>2021</v>
      </c>
      <c r="W80" s="148"/>
      <c r="X80" s="148"/>
      <c r="Y80" s="148"/>
      <c r="Z80" s="148"/>
      <c r="AA80" s="148"/>
      <c r="AB80" s="144"/>
      <c r="AC80" s="232"/>
      <c r="AD80" s="232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</row>
    <row r="81" spans="1:50" ht="24" hidden="1" customHeight="1" x14ac:dyDescent="0.15">
      <c r="A81" s="178"/>
      <c r="B81" s="363"/>
      <c r="C81" s="152" t="s">
        <v>15399</v>
      </c>
      <c r="D81" s="148"/>
      <c r="E81" s="149" t="s">
        <v>15412</v>
      </c>
      <c r="F81" s="232" t="s">
        <v>15401</v>
      </c>
      <c r="G81" s="148"/>
      <c r="H81" s="364"/>
      <c r="I81" s="148" t="s">
        <v>15402</v>
      </c>
      <c r="J81" s="148"/>
      <c r="K81" s="144">
        <v>720</v>
      </c>
      <c r="L81" s="144"/>
      <c r="M81" s="144"/>
      <c r="N81" s="144"/>
      <c r="O81" s="232" t="s">
        <v>2195</v>
      </c>
      <c r="P81" s="144">
        <v>720</v>
      </c>
      <c r="Q81" s="144">
        <v>1</v>
      </c>
      <c r="R81" s="144"/>
      <c r="S81" s="144"/>
      <c r="T81" s="148"/>
      <c r="U81" s="148"/>
      <c r="V81" s="232">
        <v>2020</v>
      </c>
      <c r="W81" s="148"/>
      <c r="X81" s="148"/>
      <c r="Y81" s="148"/>
      <c r="Z81" s="148"/>
      <c r="AA81" s="148"/>
      <c r="AB81" s="144">
        <v>52</v>
      </c>
      <c r="AC81" s="232"/>
      <c r="AD81" s="232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</row>
    <row r="82" spans="1:50" ht="24" hidden="1" customHeight="1" x14ac:dyDescent="0.15">
      <c r="A82" s="178"/>
      <c r="B82" s="363"/>
      <c r="C82" s="191" t="s">
        <v>1321</v>
      </c>
      <c r="D82" s="136"/>
      <c r="E82" s="138" t="s">
        <v>1987</v>
      </c>
      <c r="F82" s="136" t="s">
        <v>1321</v>
      </c>
      <c r="G82" s="136"/>
      <c r="H82" s="136"/>
      <c r="I82" s="136" t="s">
        <v>1321</v>
      </c>
      <c r="J82" s="136"/>
      <c r="K82" s="138">
        <v>1667</v>
      </c>
      <c r="L82" s="138"/>
      <c r="M82" s="138"/>
      <c r="N82" s="136"/>
      <c r="O82" s="136" t="s">
        <v>330</v>
      </c>
      <c r="P82" s="138">
        <v>1667</v>
      </c>
      <c r="Q82" s="138">
        <v>3</v>
      </c>
      <c r="R82" s="138"/>
      <c r="S82" s="138"/>
      <c r="T82" s="136"/>
      <c r="U82" s="136"/>
      <c r="V82" s="136">
        <v>2008</v>
      </c>
      <c r="W82" s="136"/>
      <c r="X82" s="136"/>
      <c r="Y82" s="136"/>
      <c r="Z82" s="136"/>
      <c r="AA82" s="136"/>
      <c r="AB82" s="138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</row>
    <row r="83" spans="1:50" ht="24" hidden="1" customHeight="1" x14ac:dyDescent="0.15">
      <c r="A83" s="178" t="s">
        <v>93</v>
      </c>
      <c r="B83" s="363"/>
      <c r="C83" s="152" t="s">
        <v>818</v>
      </c>
      <c r="D83" s="148" t="s">
        <v>976</v>
      </c>
      <c r="E83" s="144" t="s">
        <v>1025</v>
      </c>
      <c r="F83" s="232" t="s">
        <v>637</v>
      </c>
      <c r="G83" s="148" t="s">
        <v>638</v>
      </c>
      <c r="H83" s="362" t="s">
        <v>639</v>
      </c>
      <c r="I83" s="148" t="s">
        <v>619</v>
      </c>
      <c r="J83" s="148"/>
      <c r="K83" s="144">
        <v>10009</v>
      </c>
      <c r="L83" s="144">
        <v>7355</v>
      </c>
      <c r="M83" s="144">
        <v>7446</v>
      </c>
      <c r="N83" s="148" t="s">
        <v>183</v>
      </c>
      <c r="O83" s="232" t="s">
        <v>184</v>
      </c>
      <c r="P83" s="144">
        <v>5920</v>
      </c>
      <c r="Q83" s="144">
        <v>10</v>
      </c>
      <c r="R83" s="144">
        <v>843</v>
      </c>
      <c r="S83" s="144">
        <v>1100</v>
      </c>
      <c r="T83" s="148" t="s">
        <v>499</v>
      </c>
      <c r="U83" s="148" t="s">
        <v>500</v>
      </c>
      <c r="V83" s="232">
        <v>2016</v>
      </c>
      <c r="W83" s="148"/>
      <c r="X83" s="148">
        <v>353</v>
      </c>
      <c r="Y83" s="148"/>
      <c r="Z83" s="148"/>
      <c r="AA83" s="148"/>
      <c r="AB83" s="144">
        <v>3900</v>
      </c>
      <c r="AC83" s="232">
        <v>2000</v>
      </c>
      <c r="AD83" s="232">
        <v>2002</v>
      </c>
      <c r="AE83" s="148"/>
      <c r="AF83" s="148"/>
      <c r="AG83" s="148">
        <v>4</v>
      </c>
      <c r="AH83" s="148">
        <v>1180</v>
      </c>
      <c r="AI83" s="148">
        <v>82</v>
      </c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</row>
    <row r="84" spans="1:50" ht="24" hidden="1" customHeight="1" x14ac:dyDescent="0.15">
      <c r="A84" s="178"/>
      <c r="B84" s="363"/>
      <c r="C84" s="152" t="s">
        <v>818</v>
      </c>
      <c r="D84" s="148"/>
      <c r="E84" s="149" t="s">
        <v>2384</v>
      </c>
      <c r="F84" s="232" t="s">
        <v>637</v>
      </c>
      <c r="G84" s="148"/>
      <c r="H84" s="148"/>
      <c r="I84" s="148" t="s">
        <v>1975</v>
      </c>
      <c r="J84" s="148"/>
      <c r="K84" s="144">
        <v>2248</v>
      </c>
      <c r="L84" s="144"/>
      <c r="M84" s="144"/>
      <c r="N84" s="148"/>
      <c r="O84" s="232" t="s">
        <v>310</v>
      </c>
      <c r="P84" s="144">
        <v>2248</v>
      </c>
      <c r="Q84" s="144">
        <v>3</v>
      </c>
      <c r="R84" s="144"/>
      <c r="S84" s="144"/>
      <c r="T84" s="148"/>
      <c r="U84" s="148"/>
      <c r="V84" s="232">
        <v>1998</v>
      </c>
      <c r="W84" s="148"/>
      <c r="X84" s="148"/>
      <c r="Y84" s="148"/>
      <c r="Z84" s="148"/>
      <c r="AA84" s="148"/>
      <c r="AB84" s="144"/>
      <c r="AC84" s="232"/>
      <c r="AD84" s="232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</row>
    <row r="85" spans="1:50" ht="24" hidden="1" customHeight="1" x14ac:dyDescent="0.15">
      <c r="A85" s="178"/>
      <c r="B85" s="363"/>
      <c r="C85" s="365" t="s">
        <v>651</v>
      </c>
      <c r="D85" s="266"/>
      <c r="E85" s="266" t="s">
        <v>1041</v>
      </c>
      <c r="F85" s="266" t="s">
        <v>651</v>
      </c>
      <c r="G85" s="148"/>
      <c r="H85" s="148"/>
      <c r="I85" s="300" t="s">
        <v>651</v>
      </c>
      <c r="J85" s="148"/>
      <c r="K85" s="144">
        <v>5732</v>
      </c>
      <c r="L85" s="144"/>
      <c r="M85" s="144"/>
      <c r="N85" s="148"/>
      <c r="O85" s="266" t="s">
        <v>330</v>
      </c>
      <c r="P85" s="366">
        <v>5124</v>
      </c>
      <c r="Q85" s="266">
        <v>8</v>
      </c>
      <c r="R85" s="144"/>
      <c r="S85" s="144"/>
      <c r="T85" s="148"/>
      <c r="U85" s="148"/>
      <c r="V85" s="232">
        <v>2001</v>
      </c>
      <c r="W85" s="148"/>
      <c r="X85" s="148"/>
      <c r="Y85" s="148"/>
      <c r="Z85" s="148"/>
      <c r="AA85" s="148"/>
      <c r="AB85" s="144"/>
      <c r="AC85" s="232"/>
      <c r="AD85" s="232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</row>
    <row r="86" spans="1:50" ht="24" hidden="1" customHeight="1" x14ac:dyDescent="0.15">
      <c r="A86" s="178"/>
      <c r="B86" s="363"/>
      <c r="C86" s="152" t="s">
        <v>651</v>
      </c>
      <c r="D86" s="148"/>
      <c r="E86" s="149" t="s">
        <v>2383</v>
      </c>
      <c r="F86" s="232" t="s">
        <v>637</v>
      </c>
      <c r="G86" s="148"/>
      <c r="H86" s="148"/>
      <c r="I86" s="148" t="s">
        <v>2002</v>
      </c>
      <c r="J86" s="148"/>
      <c r="K86" s="144">
        <v>4344</v>
      </c>
      <c r="L86" s="144"/>
      <c r="M86" s="144"/>
      <c r="N86" s="148"/>
      <c r="O86" s="232" t="s">
        <v>310</v>
      </c>
      <c r="P86" s="144">
        <v>3440</v>
      </c>
      <c r="Q86" s="144">
        <v>5</v>
      </c>
      <c r="R86" s="144"/>
      <c r="S86" s="144"/>
      <c r="T86" s="148"/>
      <c r="U86" s="148"/>
      <c r="V86" s="232">
        <v>1997</v>
      </c>
      <c r="W86" s="148"/>
      <c r="X86" s="148"/>
      <c r="Y86" s="148"/>
      <c r="Z86" s="148"/>
      <c r="AA86" s="148"/>
      <c r="AB86" s="144"/>
      <c r="AC86" s="232"/>
      <c r="AD86" s="232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</row>
    <row r="87" spans="1:50" ht="24" hidden="1" customHeight="1" x14ac:dyDescent="0.15">
      <c r="A87" s="178"/>
      <c r="B87" s="363"/>
      <c r="C87" s="152" t="s">
        <v>680</v>
      </c>
      <c r="D87" s="148"/>
      <c r="E87" s="144" t="s">
        <v>1042</v>
      </c>
      <c r="F87" s="232" t="s">
        <v>637</v>
      </c>
      <c r="G87" s="148"/>
      <c r="H87" s="148"/>
      <c r="I87" s="148" t="s">
        <v>821</v>
      </c>
      <c r="J87" s="148"/>
      <c r="K87" s="144">
        <v>7633</v>
      </c>
      <c r="L87" s="144"/>
      <c r="M87" s="144"/>
      <c r="N87" s="148"/>
      <c r="O87" s="232" t="s">
        <v>330</v>
      </c>
      <c r="P87" s="144">
        <v>7633</v>
      </c>
      <c r="Q87" s="144">
        <v>10</v>
      </c>
      <c r="R87" s="144"/>
      <c r="S87" s="144"/>
      <c r="T87" s="148"/>
      <c r="U87" s="148"/>
      <c r="V87" s="232">
        <v>2010</v>
      </c>
      <c r="W87" s="148"/>
      <c r="X87" s="148"/>
      <c r="Y87" s="148"/>
      <c r="Z87" s="148"/>
      <c r="AA87" s="148"/>
      <c r="AB87" s="144"/>
      <c r="AC87" s="232"/>
      <c r="AD87" s="232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</row>
    <row r="88" spans="1:50" ht="24" hidden="1" customHeight="1" x14ac:dyDescent="0.15">
      <c r="A88" s="178"/>
      <c r="B88" s="363"/>
      <c r="C88" s="152" t="s">
        <v>797</v>
      </c>
      <c r="D88" s="148"/>
      <c r="E88" s="144" t="s">
        <v>1032</v>
      </c>
      <c r="F88" s="232" t="s">
        <v>637</v>
      </c>
      <c r="G88" s="148"/>
      <c r="H88" s="362"/>
      <c r="I88" s="148" t="s">
        <v>797</v>
      </c>
      <c r="J88" s="148"/>
      <c r="K88" s="144">
        <v>3200</v>
      </c>
      <c r="L88" s="144"/>
      <c r="M88" s="144"/>
      <c r="N88" s="148"/>
      <c r="O88" s="232" t="s">
        <v>330</v>
      </c>
      <c r="P88" s="144">
        <v>3200</v>
      </c>
      <c r="Q88" s="144">
        <v>5</v>
      </c>
      <c r="R88" s="144">
        <v>500</v>
      </c>
      <c r="S88" s="144"/>
      <c r="T88" s="148"/>
      <c r="U88" s="148"/>
      <c r="V88" s="232">
        <v>1999</v>
      </c>
      <c r="W88" s="148"/>
      <c r="X88" s="148"/>
      <c r="Y88" s="148"/>
      <c r="Z88" s="148"/>
      <c r="AA88" s="148"/>
      <c r="AB88" s="144"/>
      <c r="AC88" s="232"/>
      <c r="AD88" s="232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</row>
    <row r="89" spans="1:50" ht="24" hidden="1" customHeight="1" x14ac:dyDescent="0.15">
      <c r="A89" s="178"/>
      <c r="B89" s="363"/>
      <c r="C89" s="152" t="s">
        <v>797</v>
      </c>
      <c r="D89" s="148"/>
      <c r="E89" s="144" t="s">
        <v>9200</v>
      </c>
      <c r="F89" s="232" t="s">
        <v>1033</v>
      </c>
      <c r="G89" s="148"/>
      <c r="H89" s="362"/>
      <c r="I89" s="148" t="s">
        <v>1034</v>
      </c>
      <c r="J89" s="148"/>
      <c r="K89" s="144">
        <v>1159</v>
      </c>
      <c r="L89" s="144"/>
      <c r="M89" s="144"/>
      <c r="N89" s="148"/>
      <c r="O89" s="232" t="s">
        <v>330</v>
      </c>
      <c r="P89" s="144">
        <v>1159</v>
      </c>
      <c r="Q89" s="144">
        <v>2</v>
      </c>
      <c r="R89" s="144"/>
      <c r="S89" s="144"/>
      <c r="T89" s="148"/>
      <c r="U89" s="148"/>
      <c r="V89" s="232">
        <v>1999</v>
      </c>
      <c r="W89" s="148"/>
      <c r="X89" s="148"/>
      <c r="Y89" s="148"/>
      <c r="Z89" s="148"/>
      <c r="AA89" s="148"/>
      <c r="AB89" s="144"/>
      <c r="AC89" s="232"/>
      <c r="AD89" s="232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</row>
    <row r="90" spans="1:50" ht="24" hidden="1" customHeight="1" x14ac:dyDescent="0.15">
      <c r="A90" s="178"/>
      <c r="B90" s="363"/>
      <c r="C90" s="152" t="s">
        <v>797</v>
      </c>
      <c r="D90" s="148"/>
      <c r="E90" s="144" t="s">
        <v>1035</v>
      </c>
      <c r="F90" s="232" t="s">
        <v>637</v>
      </c>
      <c r="G90" s="148"/>
      <c r="H90" s="362"/>
      <c r="I90" s="148" t="s">
        <v>797</v>
      </c>
      <c r="J90" s="148"/>
      <c r="K90" s="144">
        <v>2100</v>
      </c>
      <c r="L90" s="144"/>
      <c r="M90" s="144"/>
      <c r="N90" s="148"/>
      <c r="O90" s="232" t="s">
        <v>330</v>
      </c>
      <c r="P90" s="144">
        <v>2100</v>
      </c>
      <c r="Q90" s="144">
        <v>3</v>
      </c>
      <c r="R90" s="144"/>
      <c r="S90" s="144"/>
      <c r="T90" s="148"/>
      <c r="U90" s="148"/>
      <c r="V90" s="232">
        <v>2008</v>
      </c>
      <c r="W90" s="148"/>
      <c r="X90" s="148"/>
      <c r="Y90" s="148"/>
      <c r="Z90" s="148"/>
      <c r="AA90" s="148"/>
      <c r="AB90" s="144"/>
      <c r="AC90" s="232"/>
      <c r="AD90" s="232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</row>
    <row r="91" spans="1:50" ht="24" hidden="1" customHeight="1" x14ac:dyDescent="0.15">
      <c r="A91" s="178"/>
      <c r="B91" s="363"/>
      <c r="C91" s="152" t="s">
        <v>797</v>
      </c>
      <c r="D91" s="148"/>
      <c r="E91" s="144" t="s">
        <v>14541</v>
      </c>
      <c r="F91" s="232" t="s">
        <v>637</v>
      </c>
      <c r="G91" s="148"/>
      <c r="H91" s="148"/>
      <c r="I91" s="148" t="s">
        <v>14542</v>
      </c>
      <c r="J91" s="148"/>
      <c r="K91" s="144">
        <v>2867</v>
      </c>
      <c r="L91" s="144"/>
      <c r="M91" s="144"/>
      <c r="N91" s="148"/>
      <c r="O91" s="232" t="s">
        <v>330</v>
      </c>
      <c r="P91" s="144">
        <v>2867</v>
      </c>
      <c r="Q91" s="144">
        <v>3</v>
      </c>
      <c r="R91" s="144"/>
      <c r="S91" s="144"/>
      <c r="T91" s="148"/>
      <c r="U91" s="148"/>
      <c r="V91" s="232">
        <v>2015</v>
      </c>
      <c r="W91" s="148"/>
      <c r="X91" s="148"/>
      <c r="Y91" s="148"/>
      <c r="Z91" s="148"/>
      <c r="AA91" s="148"/>
      <c r="AB91" s="144">
        <v>350</v>
      </c>
      <c r="AC91" s="232"/>
      <c r="AD91" s="232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367"/>
    </row>
    <row r="92" spans="1:50" ht="24" hidden="1" customHeight="1" x14ac:dyDescent="0.15">
      <c r="A92" s="178"/>
      <c r="B92" s="363"/>
      <c r="C92" s="152" t="s">
        <v>797</v>
      </c>
      <c r="D92" s="148"/>
      <c r="E92" s="144" t="s">
        <v>14543</v>
      </c>
      <c r="F92" s="232" t="s">
        <v>14544</v>
      </c>
      <c r="G92" s="148"/>
      <c r="H92" s="148"/>
      <c r="I92" s="148" t="s">
        <v>14542</v>
      </c>
      <c r="J92" s="148"/>
      <c r="K92" s="144">
        <v>5727</v>
      </c>
      <c r="L92" s="144"/>
      <c r="M92" s="144"/>
      <c r="N92" s="148"/>
      <c r="O92" s="232" t="s">
        <v>310</v>
      </c>
      <c r="P92" s="144">
        <v>5727</v>
      </c>
      <c r="Q92" s="144">
        <v>6</v>
      </c>
      <c r="R92" s="144"/>
      <c r="S92" s="144"/>
      <c r="T92" s="148"/>
      <c r="U92" s="148"/>
      <c r="V92" s="232">
        <v>2020</v>
      </c>
      <c r="W92" s="148"/>
      <c r="X92" s="148"/>
      <c r="Y92" s="148"/>
      <c r="Z92" s="148"/>
      <c r="AA92" s="148"/>
      <c r="AB92" s="144">
        <v>1230</v>
      </c>
      <c r="AC92" s="232"/>
      <c r="AD92" s="232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</row>
    <row r="93" spans="1:50" ht="24" hidden="1" customHeight="1" x14ac:dyDescent="0.15">
      <c r="A93" s="178"/>
      <c r="B93" s="363"/>
      <c r="C93" s="365" t="s">
        <v>797</v>
      </c>
      <c r="D93" s="266" t="s">
        <v>1036</v>
      </c>
      <c r="E93" s="266" t="s">
        <v>1037</v>
      </c>
      <c r="F93" s="266" t="s">
        <v>637</v>
      </c>
      <c r="G93" s="148"/>
      <c r="H93" s="148"/>
      <c r="I93" s="300" t="s">
        <v>14542</v>
      </c>
      <c r="J93" s="148"/>
      <c r="K93" s="144">
        <v>21214</v>
      </c>
      <c r="L93" s="144">
        <v>2800</v>
      </c>
      <c r="M93" s="144">
        <v>6959</v>
      </c>
      <c r="N93" s="148"/>
      <c r="O93" s="266" t="s">
        <v>330</v>
      </c>
      <c r="P93" s="366">
        <v>1188</v>
      </c>
      <c r="Q93" s="266">
        <v>2</v>
      </c>
      <c r="R93" s="144"/>
      <c r="S93" s="144"/>
      <c r="T93" s="148"/>
      <c r="U93" s="148"/>
      <c r="V93" s="232"/>
      <c r="W93" s="148"/>
      <c r="X93" s="148"/>
      <c r="Y93" s="148"/>
      <c r="Z93" s="148"/>
      <c r="AA93" s="148"/>
      <c r="AB93" s="144"/>
      <c r="AC93" s="232"/>
      <c r="AD93" s="232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</row>
    <row r="94" spans="1:50" ht="24" hidden="1" customHeight="1" x14ac:dyDescent="0.15">
      <c r="A94" s="178"/>
      <c r="B94" s="363"/>
      <c r="C94" s="191" t="s">
        <v>841</v>
      </c>
      <c r="D94" s="136"/>
      <c r="E94" s="138" t="s">
        <v>1045</v>
      </c>
      <c r="F94" s="136" t="s">
        <v>841</v>
      </c>
      <c r="G94" s="136"/>
      <c r="H94" s="136"/>
      <c r="I94" s="136" t="s">
        <v>841</v>
      </c>
      <c r="J94" s="136"/>
      <c r="K94" s="138">
        <v>5684</v>
      </c>
      <c r="L94" s="138">
        <v>77</v>
      </c>
      <c r="M94" s="138">
        <v>77</v>
      </c>
      <c r="N94" s="136"/>
      <c r="O94" s="136" t="s">
        <v>1046</v>
      </c>
      <c r="P94" s="138">
        <v>5320</v>
      </c>
      <c r="Q94" s="138">
        <v>8</v>
      </c>
      <c r="R94" s="138">
        <v>200</v>
      </c>
      <c r="S94" s="138">
        <v>500</v>
      </c>
      <c r="T94" s="136"/>
      <c r="U94" s="136"/>
      <c r="V94" s="136">
        <v>2002</v>
      </c>
      <c r="W94" s="136"/>
      <c r="X94" s="136"/>
      <c r="Y94" s="136"/>
      <c r="Z94" s="136"/>
      <c r="AA94" s="136"/>
      <c r="AB94" s="138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 t="s">
        <v>16729</v>
      </c>
    </row>
    <row r="95" spans="1:50" ht="24" hidden="1" customHeight="1" x14ac:dyDescent="0.15">
      <c r="A95" s="178"/>
      <c r="B95" s="363"/>
      <c r="C95" s="191" t="s">
        <v>841</v>
      </c>
      <c r="D95" s="136"/>
      <c r="E95" s="138" t="s">
        <v>1047</v>
      </c>
      <c r="F95" s="136" t="s">
        <v>637</v>
      </c>
      <c r="G95" s="136"/>
      <c r="H95" s="136"/>
      <c r="I95" s="136" t="s">
        <v>841</v>
      </c>
      <c r="J95" s="136"/>
      <c r="K95" s="138">
        <v>3948</v>
      </c>
      <c r="L95" s="138"/>
      <c r="M95" s="138"/>
      <c r="N95" s="136"/>
      <c r="O95" s="136" t="s">
        <v>184</v>
      </c>
      <c r="P95" s="138">
        <v>3948</v>
      </c>
      <c r="Q95" s="138">
        <v>5</v>
      </c>
      <c r="R95" s="138">
        <v>100</v>
      </c>
      <c r="S95" s="138">
        <v>200</v>
      </c>
      <c r="T95" s="136"/>
      <c r="U95" s="136"/>
      <c r="V95" s="136">
        <v>1994</v>
      </c>
      <c r="W95" s="136"/>
      <c r="X95" s="136"/>
      <c r="Y95" s="136"/>
      <c r="Z95" s="136"/>
      <c r="AA95" s="136"/>
      <c r="AB95" s="138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</row>
    <row r="96" spans="1:50" ht="24" hidden="1" customHeight="1" x14ac:dyDescent="0.2">
      <c r="A96" s="178"/>
      <c r="B96" s="154"/>
      <c r="C96" s="152" t="s">
        <v>807</v>
      </c>
      <c r="D96" s="148" t="s">
        <v>1026</v>
      </c>
      <c r="E96" s="144" t="s">
        <v>1027</v>
      </c>
      <c r="F96" s="232" t="s">
        <v>637</v>
      </c>
      <c r="G96" s="148" t="s">
        <v>1028</v>
      </c>
      <c r="H96" s="362" t="s">
        <v>1018</v>
      </c>
      <c r="I96" s="148" t="s">
        <v>812</v>
      </c>
      <c r="J96" s="148"/>
      <c r="K96" s="144">
        <v>27420</v>
      </c>
      <c r="L96" s="144">
        <v>9726</v>
      </c>
      <c r="M96" s="144">
        <v>12555</v>
      </c>
      <c r="N96" s="148" t="s">
        <v>183</v>
      </c>
      <c r="O96" s="232" t="s">
        <v>1029</v>
      </c>
      <c r="P96" s="144">
        <v>15695</v>
      </c>
      <c r="Q96" s="144">
        <v>18</v>
      </c>
      <c r="R96" s="144">
        <v>5094</v>
      </c>
      <c r="S96" s="144">
        <v>5000</v>
      </c>
      <c r="T96" s="148" t="s">
        <v>499</v>
      </c>
      <c r="U96" s="148" t="s">
        <v>1022</v>
      </c>
      <c r="V96" s="232">
        <v>2002</v>
      </c>
      <c r="W96" s="148"/>
      <c r="X96" s="148"/>
      <c r="Y96" s="148"/>
      <c r="Z96" s="148"/>
      <c r="AA96" s="148"/>
      <c r="AB96" s="144"/>
      <c r="AC96" s="232"/>
      <c r="AD96" s="232"/>
      <c r="AE96" s="148" t="s">
        <v>1030</v>
      </c>
      <c r="AF96" s="148"/>
      <c r="AG96" s="148">
        <v>24</v>
      </c>
      <c r="AH96" s="148">
        <v>2206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</row>
    <row r="97" spans="1:50" ht="24" hidden="1" customHeight="1" x14ac:dyDescent="0.2">
      <c r="A97" s="178"/>
      <c r="B97" s="154"/>
      <c r="C97" s="365" t="s">
        <v>807</v>
      </c>
      <c r="D97" s="266"/>
      <c r="E97" s="266" t="s">
        <v>1039</v>
      </c>
      <c r="F97" s="266" t="s">
        <v>1040</v>
      </c>
      <c r="G97" s="148"/>
      <c r="H97" s="148"/>
      <c r="I97" s="300" t="s">
        <v>810</v>
      </c>
      <c r="J97" s="148"/>
      <c r="K97" s="144">
        <v>1790</v>
      </c>
      <c r="L97" s="144"/>
      <c r="M97" s="144"/>
      <c r="N97" s="148"/>
      <c r="O97" s="266" t="s">
        <v>310</v>
      </c>
      <c r="P97" s="366">
        <v>1790</v>
      </c>
      <c r="Q97" s="266">
        <v>3</v>
      </c>
      <c r="R97" s="144"/>
      <c r="S97" s="144"/>
      <c r="T97" s="148"/>
      <c r="U97" s="148"/>
      <c r="V97" s="232"/>
      <c r="W97" s="148"/>
      <c r="X97" s="148"/>
      <c r="Y97" s="148"/>
      <c r="Z97" s="148"/>
      <c r="AA97" s="148"/>
      <c r="AB97" s="144"/>
      <c r="AC97" s="232"/>
      <c r="AD97" s="232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</row>
    <row r="98" spans="1:50" ht="24" hidden="1" customHeight="1" x14ac:dyDescent="0.2">
      <c r="A98" s="178"/>
      <c r="B98" s="154"/>
      <c r="C98" s="365" t="s">
        <v>807</v>
      </c>
      <c r="D98" s="266"/>
      <c r="E98" s="266" t="s">
        <v>2378</v>
      </c>
      <c r="F98" s="266" t="s">
        <v>807</v>
      </c>
      <c r="G98" s="148"/>
      <c r="H98" s="148"/>
      <c r="I98" s="300" t="s">
        <v>807</v>
      </c>
      <c r="J98" s="148"/>
      <c r="K98" s="144">
        <v>3840</v>
      </c>
      <c r="L98" s="144"/>
      <c r="M98" s="144"/>
      <c r="N98" s="148"/>
      <c r="O98" s="266" t="s">
        <v>4894</v>
      </c>
      <c r="P98" s="366">
        <v>3840</v>
      </c>
      <c r="Q98" s="266">
        <v>6</v>
      </c>
      <c r="R98" s="144"/>
      <c r="S98" s="144"/>
      <c r="T98" s="148"/>
      <c r="U98" s="148"/>
      <c r="V98" s="232">
        <v>2016</v>
      </c>
      <c r="W98" s="148"/>
      <c r="X98" s="148"/>
      <c r="Y98" s="148"/>
      <c r="Z98" s="148"/>
      <c r="AA98" s="148"/>
      <c r="AB98" s="144"/>
      <c r="AC98" s="232"/>
      <c r="AD98" s="232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</row>
    <row r="99" spans="1:50" ht="24" hidden="1" customHeight="1" x14ac:dyDescent="0.2">
      <c r="A99" s="178"/>
      <c r="B99" s="154"/>
      <c r="C99" s="152" t="s">
        <v>794</v>
      </c>
      <c r="D99" s="148"/>
      <c r="E99" s="144" t="s">
        <v>1031</v>
      </c>
      <c r="F99" s="232" t="s">
        <v>637</v>
      </c>
      <c r="G99" s="148"/>
      <c r="H99" s="362"/>
      <c r="I99" s="148" t="s">
        <v>619</v>
      </c>
      <c r="J99" s="148"/>
      <c r="K99" s="144">
        <v>3340</v>
      </c>
      <c r="L99" s="144"/>
      <c r="M99" s="144"/>
      <c r="N99" s="148"/>
      <c r="O99" s="232" t="s">
        <v>310</v>
      </c>
      <c r="P99" s="144">
        <v>3340</v>
      </c>
      <c r="Q99" s="144">
        <v>4</v>
      </c>
      <c r="R99" s="144"/>
      <c r="S99" s="144"/>
      <c r="T99" s="148"/>
      <c r="U99" s="148"/>
      <c r="V99" s="232">
        <v>2002</v>
      </c>
      <c r="W99" s="148"/>
      <c r="X99" s="148"/>
      <c r="Y99" s="148"/>
      <c r="Z99" s="148"/>
      <c r="AA99" s="148"/>
      <c r="AB99" s="144"/>
      <c r="AC99" s="232"/>
      <c r="AD99" s="232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</row>
    <row r="100" spans="1:50" ht="24" hidden="1" customHeight="1" x14ac:dyDescent="0.2">
      <c r="A100" s="178"/>
      <c r="B100" s="154"/>
      <c r="C100" s="152" t="s">
        <v>794</v>
      </c>
      <c r="D100" s="148"/>
      <c r="E100" s="149" t="s">
        <v>14545</v>
      </c>
      <c r="F100" s="232" t="s">
        <v>637</v>
      </c>
      <c r="G100" s="148"/>
      <c r="H100" s="148"/>
      <c r="I100" s="136" t="s">
        <v>821</v>
      </c>
      <c r="J100" s="148"/>
      <c r="K100" s="144">
        <v>3360</v>
      </c>
      <c r="L100" s="144"/>
      <c r="M100" s="144"/>
      <c r="N100" s="148"/>
      <c r="O100" s="232" t="s">
        <v>153</v>
      </c>
      <c r="P100" s="144">
        <v>3360</v>
      </c>
      <c r="Q100" s="144">
        <v>6</v>
      </c>
      <c r="R100" s="144"/>
      <c r="S100" s="144"/>
      <c r="T100" s="148"/>
      <c r="U100" s="148"/>
      <c r="V100" s="232">
        <v>2006</v>
      </c>
      <c r="W100" s="148"/>
      <c r="X100" s="148"/>
      <c r="Y100" s="148"/>
      <c r="Z100" s="148"/>
      <c r="AA100" s="148"/>
      <c r="AB100" s="144"/>
      <c r="AC100" s="232"/>
      <c r="AD100" s="232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</row>
    <row r="101" spans="1:50" ht="24" hidden="1" customHeight="1" x14ac:dyDescent="0.15">
      <c r="A101" s="178"/>
      <c r="B101" s="363"/>
      <c r="C101" s="152" t="s">
        <v>794</v>
      </c>
      <c r="D101" s="148"/>
      <c r="E101" s="149" t="s">
        <v>14546</v>
      </c>
      <c r="F101" s="232" t="s">
        <v>637</v>
      </c>
      <c r="G101" s="148"/>
      <c r="H101" s="148"/>
      <c r="I101" s="136" t="s">
        <v>821</v>
      </c>
      <c r="J101" s="148"/>
      <c r="K101" s="144">
        <v>8866</v>
      </c>
      <c r="L101" s="144"/>
      <c r="M101" s="144"/>
      <c r="N101" s="148"/>
      <c r="O101" s="232" t="s">
        <v>330</v>
      </c>
      <c r="P101" s="144">
        <v>8866</v>
      </c>
      <c r="Q101" s="144">
        <v>8</v>
      </c>
      <c r="R101" s="144"/>
      <c r="S101" s="144"/>
      <c r="T101" s="148"/>
      <c r="U101" s="148"/>
      <c r="V101" s="232">
        <v>2012</v>
      </c>
      <c r="W101" s="148"/>
      <c r="X101" s="148"/>
      <c r="Y101" s="148"/>
      <c r="Z101" s="148"/>
      <c r="AA101" s="148"/>
      <c r="AB101" s="144"/>
      <c r="AC101" s="232"/>
      <c r="AD101" s="232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</row>
    <row r="102" spans="1:50" ht="24" hidden="1" customHeight="1" x14ac:dyDescent="0.15">
      <c r="A102" s="178"/>
      <c r="B102" s="363"/>
      <c r="C102" s="152" t="s">
        <v>794</v>
      </c>
      <c r="D102" s="148"/>
      <c r="E102" s="149" t="s">
        <v>1043</v>
      </c>
      <c r="F102" s="232" t="s">
        <v>794</v>
      </c>
      <c r="G102" s="148"/>
      <c r="H102" s="148"/>
      <c r="I102" s="136" t="s">
        <v>794</v>
      </c>
      <c r="J102" s="148"/>
      <c r="K102" s="144">
        <v>2408</v>
      </c>
      <c r="L102" s="144"/>
      <c r="M102" s="144"/>
      <c r="N102" s="148"/>
      <c r="O102" s="232" t="s">
        <v>184</v>
      </c>
      <c r="P102" s="144">
        <v>2408</v>
      </c>
      <c r="Q102" s="144">
        <v>4</v>
      </c>
      <c r="R102" s="144"/>
      <c r="S102" s="144"/>
      <c r="T102" s="148"/>
      <c r="U102" s="148"/>
      <c r="V102" s="232">
        <v>2005</v>
      </c>
      <c r="W102" s="148"/>
      <c r="X102" s="148"/>
      <c r="Y102" s="148"/>
      <c r="Z102" s="148"/>
      <c r="AA102" s="148"/>
      <c r="AB102" s="144"/>
      <c r="AC102" s="232"/>
      <c r="AD102" s="232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</row>
    <row r="103" spans="1:50" ht="24" hidden="1" customHeight="1" x14ac:dyDescent="0.15">
      <c r="A103" s="178"/>
      <c r="B103" s="363"/>
      <c r="C103" s="191" t="s">
        <v>794</v>
      </c>
      <c r="D103" s="136"/>
      <c r="E103" s="138" t="s">
        <v>1044</v>
      </c>
      <c r="F103" s="136" t="s">
        <v>794</v>
      </c>
      <c r="G103" s="136"/>
      <c r="H103" s="136"/>
      <c r="I103" s="136" t="s">
        <v>794</v>
      </c>
      <c r="J103" s="136"/>
      <c r="K103" s="138">
        <v>3592</v>
      </c>
      <c r="L103" s="138"/>
      <c r="M103" s="138"/>
      <c r="N103" s="136"/>
      <c r="O103" s="136" t="s">
        <v>2381</v>
      </c>
      <c r="P103" s="138">
        <v>3592</v>
      </c>
      <c r="Q103" s="138">
        <v>6</v>
      </c>
      <c r="R103" s="138"/>
      <c r="S103" s="138"/>
      <c r="T103" s="136"/>
      <c r="U103" s="136"/>
      <c r="V103" s="136" t="s">
        <v>2382</v>
      </c>
      <c r="W103" s="136"/>
      <c r="X103" s="136"/>
      <c r="Y103" s="136"/>
      <c r="Z103" s="136"/>
      <c r="AA103" s="136"/>
      <c r="AB103" s="138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6"/>
    </row>
    <row r="104" spans="1:50" ht="24" hidden="1" customHeight="1" x14ac:dyDescent="0.15">
      <c r="A104" s="178" t="s">
        <v>156</v>
      </c>
      <c r="B104" s="363"/>
      <c r="C104" s="152" t="s">
        <v>794</v>
      </c>
      <c r="D104" s="148"/>
      <c r="E104" s="149" t="s">
        <v>1983</v>
      </c>
      <c r="F104" s="232" t="s">
        <v>637</v>
      </c>
      <c r="G104" s="148"/>
      <c r="H104" s="148"/>
      <c r="I104" s="148" t="s">
        <v>1984</v>
      </c>
      <c r="J104" s="148"/>
      <c r="K104" s="144">
        <v>938</v>
      </c>
      <c r="L104" s="144"/>
      <c r="M104" s="144"/>
      <c r="N104" s="148"/>
      <c r="O104" s="232" t="s">
        <v>503</v>
      </c>
      <c r="P104" s="144">
        <v>938</v>
      </c>
      <c r="Q104" s="144">
        <v>2</v>
      </c>
      <c r="R104" s="144"/>
      <c r="S104" s="144"/>
      <c r="T104" s="148"/>
      <c r="U104" s="148"/>
      <c r="V104" s="232">
        <v>2009</v>
      </c>
      <c r="W104" s="148"/>
      <c r="X104" s="148"/>
      <c r="Y104" s="148"/>
      <c r="Z104" s="148"/>
      <c r="AA104" s="148"/>
      <c r="AB104" s="144"/>
      <c r="AC104" s="232"/>
      <c r="AD104" s="232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</row>
    <row r="105" spans="1:50" ht="24" hidden="1" customHeight="1" x14ac:dyDescent="0.15">
      <c r="A105" s="178"/>
      <c r="B105" s="363"/>
      <c r="C105" s="152" t="s">
        <v>794</v>
      </c>
      <c r="D105" s="148"/>
      <c r="E105" s="149" t="s">
        <v>9201</v>
      </c>
      <c r="F105" s="232" t="s">
        <v>637</v>
      </c>
      <c r="G105" s="148"/>
      <c r="H105" s="148"/>
      <c r="I105" s="148" t="s">
        <v>2385</v>
      </c>
      <c r="J105" s="148"/>
      <c r="K105" s="144">
        <v>800</v>
      </c>
      <c r="L105" s="144"/>
      <c r="M105" s="144"/>
      <c r="N105" s="148"/>
      <c r="O105" s="232" t="s">
        <v>503</v>
      </c>
      <c r="P105" s="144">
        <v>800</v>
      </c>
      <c r="Q105" s="144">
        <v>1</v>
      </c>
      <c r="R105" s="144"/>
      <c r="S105" s="144"/>
      <c r="T105" s="148"/>
      <c r="U105" s="148"/>
      <c r="V105" s="232">
        <v>2003</v>
      </c>
      <c r="W105" s="148"/>
      <c r="X105" s="148"/>
      <c r="Y105" s="148"/>
      <c r="Z105" s="148"/>
      <c r="AA105" s="148"/>
      <c r="AB105" s="144"/>
      <c r="AC105" s="232"/>
      <c r="AD105" s="232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</row>
    <row r="106" spans="1:50" ht="24" hidden="1" customHeight="1" x14ac:dyDescent="0.2">
      <c r="A106" s="178"/>
      <c r="B106" s="154"/>
      <c r="C106" s="152" t="s">
        <v>828</v>
      </c>
      <c r="D106" s="148"/>
      <c r="E106" s="144" t="s">
        <v>2107</v>
      </c>
      <c r="F106" s="232" t="s">
        <v>637</v>
      </c>
      <c r="G106" s="148"/>
      <c r="H106" s="148"/>
      <c r="I106" s="148" t="s">
        <v>821</v>
      </c>
      <c r="J106" s="148"/>
      <c r="K106" s="144">
        <v>3129.08</v>
      </c>
      <c r="L106" s="144"/>
      <c r="M106" s="144"/>
      <c r="N106" s="148"/>
      <c r="O106" s="232" t="s">
        <v>330</v>
      </c>
      <c r="P106" s="144">
        <v>3129</v>
      </c>
      <c r="Q106" s="144">
        <v>12</v>
      </c>
      <c r="R106" s="144"/>
      <c r="S106" s="144"/>
      <c r="T106" s="148"/>
      <c r="U106" s="148"/>
      <c r="V106" s="232">
        <v>1999</v>
      </c>
      <c r="W106" s="148"/>
      <c r="X106" s="148"/>
      <c r="Y106" s="148"/>
      <c r="Z106" s="148"/>
      <c r="AA106" s="148"/>
      <c r="AB106" s="144"/>
      <c r="AC106" s="232"/>
      <c r="AD106" s="232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</row>
    <row r="107" spans="1:50" ht="24" hidden="1" customHeight="1" x14ac:dyDescent="0.15">
      <c r="A107" s="178"/>
      <c r="B107" s="363"/>
      <c r="C107" s="152" t="s">
        <v>828</v>
      </c>
      <c r="D107" s="148"/>
      <c r="E107" s="149" t="s">
        <v>2107</v>
      </c>
      <c r="F107" s="232" t="s">
        <v>637</v>
      </c>
      <c r="G107" s="148"/>
      <c r="H107" s="148"/>
      <c r="I107" s="148" t="s">
        <v>821</v>
      </c>
      <c r="J107" s="148"/>
      <c r="K107" s="144">
        <v>1680</v>
      </c>
      <c r="L107" s="144"/>
      <c r="M107" s="144"/>
      <c r="N107" s="148"/>
      <c r="O107" s="232" t="s">
        <v>153</v>
      </c>
      <c r="P107" s="144">
        <v>1680</v>
      </c>
      <c r="Q107" s="144">
        <v>3</v>
      </c>
      <c r="R107" s="144"/>
      <c r="S107" s="144"/>
      <c r="T107" s="148"/>
      <c r="U107" s="148"/>
      <c r="V107" s="232">
        <v>2006</v>
      </c>
      <c r="W107" s="148"/>
      <c r="X107" s="148"/>
      <c r="Y107" s="148"/>
      <c r="Z107" s="148"/>
      <c r="AA107" s="148"/>
      <c r="AB107" s="144"/>
      <c r="AC107" s="232"/>
      <c r="AD107" s="232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60"/>
    </row>
    <row r="108" spans="1:50" ht="24" hidden="1" customHeight="1" x14ac:dyDescent="0.15">
      <c r="A108" s="178"/>
      <c r="B108" s="363"/>
      <c r="C108" s="152" t="s">
        <v>828</v>
      </c>
      <c r="D108" s="148"/>
      <c r="E108" s="149" t="s">
        <v>2379</v>
      </c>
      <c r="F108" s="232" t="s">
        <v>828</v>
      </c>
      <c r="G108" s="148"/>
      <c r="H108" s="148"/>
      <c r="I108" s="136" t="s">
        <v>2380</v>
      </c>
      <c r="J108" s="148"/>
      <c r="K108" s="144">
        <v>2746</v>
      </c>
      <c r="L108" s="144"/>
      <c r="M108" s="144"/>
      <c r="N108" s="591"/>
      <c r="O108" s="232" t="s">
        <v>2195</v>
      </c>
      <c r="P108" s="144"/>
      <c r="Q108" s="144">
        <v>5</v>
      </c>
      <c r="R108" s="144"/>
      <c r="S108" s="144"/>
      <c r="T108" s="148"/>
      <c r="U108" s="148"/>
      <c r="V108" s="232">
        <v>2016</v>
      </c>
      <c r="W108" s="148"/>
      <c r="X108" s="148"/>
      <c r="Y108" s="148"/>
      <c r="Z108" s="148"/>
      <c r="AA108" s="148"/>
      <c r="AB108" s="144"/>
      <c r="AC108" s="232"/>
      <c r="AD108" s="232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</row>
    <row r="109" spans="1:50" ht="24" hidden="1" customHeight="1" x14ac:dyDescent="0.15">
      <c r="A109" s="178"/>
      <c r="B109" s="363"/>
      <c r="C109" s="191" t="s">
        <v>846</v>
      </c>
      <c r="D109" s="136"/>
      <c r="E109" s="138" t="s">
        <v>847</v>
      </c>
      <c r="F109" s="136" t="s">
        <v>846</v>
      </c>
      <c r="G109" s="136"/>
      <c r="H109" s="136"/>
      <c r="I109" s="136" t="s">
        <v>848</v>
      </c>
      <c r="J109" s="136"/>
      <c r="K109" s="138">
        <v>140066</v>
      </c>
      <c r="L109" s="138"/>
      <c r="M109" s="138"/>
      <c r="N109" s="136"/>
      <c r="O109" s="136" t="s">
        <v>1048</v>
      </c>
      <c r="P109" s="138">
        <v>3793</v>
      </c>
      <c r="Q109" s="138">
        <v>6</v>
      </c>
      <c r="R109" s="138">
        <v>400</v>
      </c>
      <c r="S109" s="138">
        <v>400</v>
      </c>
      <c r="T109" s="136"/>
      <c r="U109" s="136"/>
      <c r="V109" s="136">
        <v>2012</v>
      </c>
      <c r="W109" s="136"/>
      <c r="X109" s="136"/>
      <c r="Y109" s="136"/>
      <c r="Z109" s="136"/>
      <c r="AA109" s="136"/>
      <c r="AB109" s="138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</row>
    <row r="110" spans="1:50" ht="24" hidden="1" customHeight="1" x14ac:dyDescent="0.15">
      <c r="A110" s="178"/>
      <c r="B110" s="363"/>
      <c r="C110" s="152" t="s">
        <v>846</v>
      </c>
      <c r="D110" s="148"/>
      <c r="E110" s="144" t="s">
        <v>1049</v>
      </c>
      <c r="F110" s="232" t="s">
        <v>846</v>
      </c>
      <c r="G110" s="148"/>
      <c r="H110" s="148"/>
      <c r="I110" s="148" t="s">
        <v>846</v>
      </c>
      <c r="J110" s="148"/>
      <c r="K110" s="144">
        <v>1234</v>
      </c>
      <c r="L110" s="144"/>
      <c r="M110" s="144"/>
      <c r="N110" s="148"/>
      <c r="O110" s="232" t="s">
        <v>1050</v>
      </c>
      <c r="P110" s="144">
        <v>1234</v>
      </c>
      <c r="Q110" s="144">
        <v>2</v>
      </c>
      <c r="R110" s="144"/>
      <c r="S110" s="144"/>
      <c r="T110" s="148"/>
      <c r="U110" s="148"/>
      <c r="V110" s="232">
        <v>2008</v>
      </c>
      <c r="W110" s="148"/>
      <c r="X110" s="148"/>
      <c r="Y110" s="148"/>
      <c r="Z110" s="148"/>
      <c r="AA110" s="148"/>
      <c r="AB110" s="144">
        <v>60</v>
      </c>
      <c r="AC110" s="232"/>
      <c r="AD110" s="232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</row>
    <row r="111" spans="1:50" ht="24" hidden="1" customHeight="1" x14ac:dyDescent="0.15">
      <c r="A111" s="178"/>
      <c r="B111" s="363"/>
      <c r="C111" s="152" t="s">
        <v>846</v>
      </c>
      <c r="D111" s="148"/>
      <c r="E111" s="144" t="s">
        <v>1051</v>
      </c>
      <c r="F111" s="232" t="s">
        <v>846</v>
      </c>
      <c r="G111" s="148"/>
      <c r="H111" s="148"/>
      <c r="I111" s="148" t="s">
        <v>848</v>
      </c>
      <c r="J111" s="148"/>
      <c r="K111" s="144">
        <v>2485</v>
      </c>
      <c r="L111" s="144"/>
      <c r="M111" s="144"/>
      <c r="N111" s="148"/>
      <c r="O111" s="232" t="s">
        <v>310</v>
      </c>
      <c r="P111" s="144">
        <v>2485</v>
      </c>
      <c r="Q111" s="144">
        <v>4</v>
      </c>
      <c r="R111" s="144"/>
      <c r="S111" s="144"/>
      <c r="T111" s="148"/>
      <c r="U111" s="148"/>
      <c r="V111" s="232">
        <v>2007</v>
      </c>
      <c r="W111" s="148"/>
      <c r="X111" s="148"/>
      <c r="Y111" s="148"/>
      <c r="Z111" s="148"/>
      <c r="AA111" s="148"/>
      <c r="AB111" s="144"/>
      <c r="AC111" s="232"/>
      <c r="AD111" s="232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</row>
    <row r="112" spans="1:50" ht="24" hidden="1" customHeight="1" x14ac:dyDescent="0.15">
      <c r="A112" s="178"/>
      <c r="B112" s="363"/>
      <c r="C112" s="152" t="s">
        <v>846</v>
      </c>
      <c r="D112" s="148"/>
      <c r="E112" s="149" t="s">
        <v>1985</v>
      </c>
      <c r="F112" s="232" t="s">
        <v>637</v>
      </c>
      <c r="G112" s="148"/>
      <c r="H112" s="148"/>
      <c r="I112" s="148" t="s">
        <v>1986</v>
      </c>
      <c r="J112" s="148"/>
      <c r="K112" s="144">
        <v>1836</v>
      </c>
      <c r="L112" s="144"/>
      <c r="M112" s="144"/>
      <c r="N112" s="148"/>
      <c r="O112" s="232" t="s">
        <v>310</v>
      </c>
      <c r="P112" s="144">
        <v>1836</v>
      </c>
      <c r="Q112" s="144">
        <v>3</v>
      </c>
      <c r="R112" s="144"/>
      <c r="S112" s="144"/>
      <c r="T112" s="148"/>
      <c r="U112" s="148"/>
      <c r="V112" s="232">
        <v>2006</v>
      </c>
      <c r="W112" s="148"/>
      <c r="X112" s="148"/>
      <c r="Y112" s="148"/>
      <c r="Z112" s="148"/>
      <c r="AA112" s="148"/>
      <c r="AB112" s="144"/>
      <c r="AC112" s="232"/>
      <c r="AD112" s="232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</row>
    <row r="113" spans="1:50" ht="24" hidden="1" customHeight="1" x14ac:dyDescent="0.15">
      <c r="A113" s="178"/>
      <c r="B113" s="363"/>
      <c r="C113" s="152" t="s">
        <v>846</v>
      </c>
      <c r="D113" s="148"/>
      <c r="E113" s="149" t="s">
        <v>14547</v>
      </c>
      <c r="F113" s="232" t="s">
        <v>637</v>
      </c>
      <c r="G113" s="148"/>
      <c r="H113" s="148"/>
      <c r="I113" s="148" t="s">
        <v>14548</v>
      </c>
      <c r="J113" s="148"/>
      <c r="K113" s="144">
        <v>1377</v>
      </c>
      <c r="L113" s="144"/>
      <c r="M113" s="144"/>
      <c r="N113" s="148"/>
      <c r="O113" s="232" t="s">
        <v>310</v>
      </c>
      <c r="P113" s="144">
        <v>1377</v>
      </c>
      <c r="Q113" s="144">
        <v>2</v>
      </c>
      <c r="R113" s="144"/>
      <c r="S113" s="144"/>
      <c r="T113" s="148"/>
      <c r="U113" s="148"/>
      <c r="V113" s="232">
        <v>2020</v>
      </c>
      <c r="W113" s="148"/>
      <c r="X113" s="148"/>
      <c r="Y113" s="148"/>
      <c r="Z113" s="148"/>
      <c r="AA113" s="148"/>
      <c r="AB113" s="144"/>
      <c r="AC113" s="232"/>
      <c r="AD113" s="232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</row>
    <row r="114" spans="1:50" s="575" customFormat="1" ht="24" hidden="1" customHeight="1" x14ac:dyDescent="0.15">
      <c r="A114" s="569"/>
      <c r="B114" s="1121" t="s">
        <v>289</v>
      </c>
      <c r="C114" s="1122" t="s">
        <v>55</v>
      </c>
      <c r="D114" s="240"/>
      <c r="E114" s="545">
        <f>COUNTA(E115:E143)</f>
        <v>29</v>
      </c>
      <c r="F114" s="231"/>
      <c r="G114" s="240"/>
      <c r="H114" s="240"/>
      <c r="I114" s="240"/>
      <c r="J114" s="240"/>
      <c r="K114" s="241">
        <f>SUM(K115:K143)</f>
        <v>430778</v>
      </c>
      <c r="L114" s="241">
        <f>SUM(L115:L143)</f>
        <v>3469</v>
      </c>
      <c r="M114" s="241">
        <f>SUM(M115:M143)</f>
        <v>3028</v>
      </c>
      <c r="N114" s="241">
        <f>SUM(N118:N143)</f>
        <v>0</v>
      </c>
      <c r="O114" s="241"/>
      <c r="P114" s="241">
        <f>SUM(P115:P143)</f>
        <v>72244</v>
      </c>
      <c r="Q114" s="241">
        <f>SUM(Q115:Q143)</f>
        <v>113</v>
      </c>
      <c r="R114" s="241"/>
      <c r="S114" s="241"/>
      <c r="T114" s="240"/>
      <c r="U114" s="240"/>
      <c r="V114" s="231"/>
      <c r="W114" s="240"/>
      <c r="X114" s="240"/>
      <c r="Y114" s="240"/>
      <c r="Z114" s="240"/>
      <c r="AA114" s="240"/>
      <c r="AB114" s="241"/>
      <c r="AC114" s="231"/>
      <c r="AD114" s="231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</row>
    <row r="115" spans="1:50" ht="24" hidden="1" customHeight="1" x14ac:dyDescent="0.15">
      <c r="A115" s="178"/>
      <c r="B115" s="158"/>
      <c r="C115" s="152" t="s">
        <v>2428</v>
      </c>
      <c r="D115" s="148"/>
      <c r="E115" s="144" t="s">
        <v>2429</v>
      </c>
      <c r="F115" s="232" t="s">
        <v>2128</v>
      </c>
      <c r="G115" s="232"/>
      <c r="H115" s="148"/>
      <c r="I115" s="148" t="s">
        <v>2430</v>
      </c>
      <c r="J115" s="232"/>
      <c r="K115" s="144">
        <v>1490</v>
      </c>
      <c r="L115" s="144"/>
      <c r="M115" s="144"/>
      <c r="N115" s="148"/>
      <c r="O115" s="232"/>
      <c r="P115" s="144">
        <v>625</v>
      </c>
      <c r="Q115" s="144">
        <v>2</v>
      </c>
      <c r="R115" s="144"/>
      <c r="S115" s="144"/>
      <c r="T115" s="148"/>
      <c r="U115" s="148"/>
      <c r="V115" s="232">
        <v>1979</v>
      </c>
      <c r="W115" s="148"/>
      <c r="X115" s="148"/>
      <c r="Y115" s="148"/>
      <c r="Z115" s="148"/>
      <c r="AA115" s="148"/>
      <c r="AB115" s="144"/>
      <c r="AC115" s="232"/>
      <c r="AD115" s="232"/>
      <c r="AE115" s="148"/>
      <c r="AF115" s="148"/>
      <c r="AG115" s="232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 t="s">
        <v>2431</v>
      </c>
    </row>
    <row r="116" spans="1:50" ht="24" hidden="1" customHeight="1" x14ac:dyDescent="0.15">
      <c r="A116" s="178"/>
      <c r="B116" s="158"/>
      <c r="C116" s="152" t="s">
        <v>2191</v>
      </c>
      <c r="D116" s="148"/>
      <c r="E116" s="144" t="s">
        <v>2432</v>
      </c>
      <c r="F116" s="232" t="s">
        <v>2128</v>
      </c>
      <c r="G116" s="232"/>
      <c r="H116" s="148"/>
      <c r="I116" s="148" t="s">
        <v>16752</v>
      </c>
      <c r="J116" s="232"/>
      <c r="K116" s="144">
        <v>3125</v>
      </c>
      <c r="L116" s="144"/>
      <c r="M116" s="144"/>
      <c r="N116" s="148"/>
      <c r="O116" s="232" t="s">
        <v>310</v>
      </c>
      <c r="P116" s="144">
        <v>2412</v>
      </c>
      <c r="Q116" s="144">
        <v>4</v>
      </c>
      <c r="R116" s="144"/>
      <c r="S116" s="144"/>
      <c r="T116" s="148"/>
      <c r="U116" s="148"/>
      <c r="V116" s="232">
        <v>2009</v>
      </c>
      <c r="W116" s="148"/>
      <c r="X116" s="148"/>
      <c r="Y116" s="148"/>
      <c r="Z116" s="148"/>
      <c r="AA116" s="148"/>
      <c r="AB116" s="144">
        <v>195</v>
      </c>
      <c r="AC116" s="232"/>
      <c r="AD116" s="232"/>
      <c r="AE116" s="148"/>
      <c r="AF116" s="148"/>
      <c r="AG116" s="232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 t="s">
        <v>16762</v>
      </c>
    </row>
    <row r="117" spans="1:50" ht="24" hidden="1" customHeight="1" x14ac:dyDescent="0.15">
      <c r="A117" s="178"/>
      <c r="B117" s="158"/>
      <c r="C117" s="152" t="s">
        <v>2433</v>
      </c>
      <c r="D117" s="148" t="s">
        <v>2434</v>
      </c>
      <c r="E117" s="144" t="s">
        <v>15472</v>
      </c>
      <c r="F117" s="232" t="s">
        <v>2128</v>
      </c>
      <c r="G117" s="232" t="s">
        <v>2435</v>
      </c>
      <c r="H117" s="148"/>
      <c r="I117" s="148" t="s">
        <v>2436</v>
      </c>
      <c r="J117" s="232">
        <v>5</v>
      </c>
      <c r="K117" s="144">
        <v>4432</v>
      </c>
      <c r="L117" s="144">
        <v>100</v>
      </c>
      <c r="M117" s="144">
        <v>100</v>
      </c>
      <c r="N117" s="148" t="s">
        <v>183</v>
      </c>
      <c r="O117" s="232" t="s">
        <v>2437</v>
      </c>
      <c r="P117" s="144">
        <v>2998</v>
      </c>
      <c r="Q117" s="144">
        <v>5</v>
      </c>
      <c r="R117" s="144" t="s">
        <v>417</v>
      </c>
      <c r="S117" s="144" t="s">
        <v>417</v>
      </c>
      <c r="T117" s="148"/>
      <c r="U117" s="148"/>
      <c r="V117" s="232">
        <v>2016</v>
      </c>
      <c r="W117" s="148"/>
      <c r="X117" s="148" t="s">
        <v>2438</v>
      </c>
      <c r="Y117" s="148"/>
      <c r="Z117" s="148"/>
      <c r="AA117" s="148" t="s">
        <v>2439</v>
      </c>
      <c r="AB117" s="144">
        <v>670</v>
      </c>
      <c r="AC117" s="232"/>
      <c r="AD117" s="232"/>
      <c r="AE117" s="148"/>
      <c r="AF117" s="148"/>
      <c r="AG117" s="232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 t="s">
        <v>15473</v>
      </c>
    </row>
    <row r="118" spans="1:50" ht="24" hidden="1" customHeight="1" x14ac:dyDescent="0.15">
      <c r="A118" s="178"/>
      <c r="B118" s="158"/>
      <c r="C118" s="152" t="s">
        <v>2433</v>
      </c>
      <c r="D118" s="148"/>
      <c r="E118" s="144" t="s">
        <v>15474</v>
      </c>
      <c r="F118" s="232" t="s">
        <v>2128</v>
      </c>
      <c r="G118" s="232"/>
      <c r="H118" s="148"/>
      <c r="I118" s="148" t="s">
        <v>13878</v>
      </c>
      <c r="J118" s="232"/>
      <c r="K118" s="144">
        <v>1860</v>
      </c>
      <c r="L118" s="144"/>
      <c r="M118" s="144"/>
      <c r="N118" s="148"/>
      <c r="O118" s="232" t="s">
        <v>310</v>
      </c>
      <c r="P118" s="144">
        <v>1657</v>
      </c>
      <c r="Q118" s="144">
        <v>3</v>
      </c>
      <c r="R118" s="144"/>
      <c r="S118" s="144"/>
      <c r="T118" s="148"/>
      <c r="U118" s="148"/>
      <c r="V118" s="232">
        <v>2011</v>
      </c>
      <c r="W118" s="148"/>
      <c r="X118" s="148"/>
      <c r="Y118" s="148"/>
      <c r="Z118" s="148"/>
      <c r="AA118" s="148"/>
      <c r="AB118" s="144">
        <v>142</v>
      </c>
      <c r="AC118" s="232"/>
      <c r="AD118" s="232"/>
      <c r="AE118" s="148"/>
      <c r="AF118" s="148"/>
      <c r="AG118" s="232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60" t="s">
        <v>2440</v>
      </c>
    </row>
    <row r="119" spans="1:50" ht="24" hidden="1" customHeight="1" x14ac:dyDescent="0.15">
      <c r="A119" s="178"/>
      <c r="B119" s="158"/>
      <c r="C119" s="152" t="s">
        <v>11738</v>
      </c>
      <c r="D119" s="148"/>
      <c r="E119" s="144" t="s">
        <v>11739</v>
      </c>
      <c r="F119" s="232" t="s">
        <v>651</v>
      </c>
      <c r="G119" s="232"/>
      <c r="H119" s="148"/>
      <c r="I119" s="148" t="s">
        <v>11740</v>
      </c>
      <c r="J119" s="232"/>
      <c r="K119" s="144">
        <v>2100</v>
      </c>
      <c r="L119" s="144"/>
      <c r="M119" s="144"/>
      <c r="N119" s="148"/>
      <c r="O119" s="232" t="s">
        <v>11741</v>
      </c>
      <c r="P119" s="144">
        <v>1585</v>
      </c>
      <c r="Q119" s="144">
        <v>3</v>
      </c>
      <c r="R119" s="144"/>
      <c r="S119" s="144"/>
      <c r="T119" s="148"/>
      <c r="U119" s="148"/>
      <c r="V119" s="232">
        <v>2018</v>
      </c>
      <c r="W119" s="148"/>
      <c r="X119" s="148"/>
      <c r="Y119" s="148"/>
      <c r="Z119" s="148"/>
      <c r="AA119" s="148"/>
      <c r="AB119" s="144"/>
      <c r="AC119" s="232"/>
      <c r="AD119" s="232"/>
      <c r="AE119" s="148"/>
      <c r="AF119" s="148"/>
      <c r="AG119" s="232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 t="s">
        <v>11742</v>
      </c>
    </row>
    <row r="120" spans="1:50" ht="24" hidden="1" customHeight="1" x14ac:dyDescent="0.15">
      <c r="A120" s="178"/>
      <c r="B120" s="158"/>
      <c r="C120" s="152" t="s">
        <v>2420</v>
      </c>
      <c r="D120" s="148"/>
      <c r="E120" s="144" t="s">
        <v>13879</v>
      </c>
      <c r="F120" s="232" t="s">
        <v>2128</v>
      </c>
      <c r="G120" s="232"/>
      <c r="H120" s="148"/>
      <c r="I120" s="379" t="s">
        <v>16753</v>
      </c>
      <c r="J120" s="267"/>
      <c r="K120" s="438">
        <v>2056</v>
      </c>
      <c r="L120" s="438"/>
      <c r="M120" s="438"/>
      <c r="N120" s="379"/>
      <c r="O120" s="267" t="s">
        <v>330</v>
      </c>
      <c r="P120" s="438">
        <v>2056</v>
      </c>
      <c r="Q120" s="144">
        <v>4</v>
      </c>
      <c r="R120" s="144"/>
      <c r="S120" s="144"/>
      <c r="T120" s="148"/>
      <c r="U120" s="148"/>
      <c r="V120" s="232">
        <v>2019</v>
      </c>
      <c r="W120" s="148"/>
      <c r="X120" s="148"/>
      <c r="Y120" s="148"/>
      <c r="Z120" s="148"/>
      <c r="AA120" s="148"/>
      <c r="AB120" s="144"/>
      <c r="AC120" s="232"/>
      <c r="AD120" s="232"/>
      <c r="AE120" s="148"/>
      <c r="AF120" s="148"/>
      <c r="AG120" s="232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 t="s">
        <v>13883</v>
      </c>
    </row>
    <row r="121" spans="1:50" ht="24" hidden="1" customHeight="1" x14ac:dyDescent="0.15">
      <c r="A121" s="178"/>
      <c r="B121" s="158"/>
      <c r="C121" s="152" t="s">
        <v>2420</v>
      </c>
      <c r="D121" s="148"/>
      <c r="E121" s="144" t="s">
        <v>2442</v>
      </c>
      <c r="F121" s="232" t="s">
        <v>680</v>
      </c>
      <c r="G121" s="232"/>
      <c r="H121" s="148"/>
      <c r="I121" s="148" t="s">
        <v>9305</v>
      </c>
      <c r="J121" s="232"/>
      <c r="K121" s="144">
        <v>5227</v>
      </c>
      <c r="L121" s="144">
        <v>30</v>
      </c>
      <c r="M121" s="144">
        <v>30</v>
      </c>
      <c r="N121" s="148"/>
      <c r="O121" s="232" t="s">
        <v>310</v>
      </c>
      <c r="P121" s="144">
        <v>2308</v>
      </c>
      <c r="Q121" s="144">
        <v>5</v>
      </c>
      <c r="R121" s="144"/>
      <c r="S121" s="144"/>
      <c r="T121" s="148"/>
      <c r="U121" s="148"/>
      <c r="V121" s="232">
        <v>1996</v>
      </c>
      <c r="W121" s="148"/>
      <c r="X121" s="148"/>
      <c r="Y121" s="148"/>
      <c r="Z121" s="148"/>
      <c r="AA121" s="148"/>
      <c r="AB121" s="144"/>
      <c r="AC121" s="232"/>
      <c r="AD121" s="232"/>
      <c r="AE121" s="148"/>
      <c r="AF121" s="148"/>
      <c r="AG121" s="232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 t="s">
        <v>2443</v>
      </c>
    </row>
    <row r="122" spans="1:50" ht="24" hidden="1" customHeight="1" x14ac:dyDescent="0.15">
      <c r="A122" s="178"/>
      <c r="B122" s="158"/>
      <c r="C122" s="152" t="s">
        <v>2420</v>
      </c>
      <c r="D122" s="148"/>
      <c r="E122" s="144" t="s">
        <v>2444</v>
      </c>
      <c r="F122" s="232" t="s">
        <v>680</v>
      </c>
      <c r="G122" s="232"/>
      <c r="H122" s="148"/>
      <c r="I122" s="148" t="s">
        <v>9305</v>
      </c>
      <c r="J122" s="232"/>
      <c r="K122" s="144">
        <v>7800</v>
      </c>
      <c r="L122" s="144">
        <v>95</v>
      </c>
      <c r="M122" s="144">
        <v>95</v>
      </c>
      <c r="N122" s="148"/>
      <c r="O122" s="232" t="s">
        <v>184</v>
      </c>
      <c r="P122" s="144">
        <v>3363</v>
      </c>
      <c r="Q122" s="144">
        <v>6</v>
      </c>
      <c r="R122" s="144"/>
      <c r="S122" s="144"/>
      <c r="T122" s="148"/>
      <c r="U122" s="148"/>
      <c r="V122" s="232">
        <v>2001</v>
      </c>
      <c r="W122" s="148"/>
      <c r="X122" s="148"/>
      <c r="Y122" s="148"/>
      <c r="Z122" s="148"/>
      <c r="AA122" s="148"/>
      <c r="AB122" s="144">
        <v>647</v>
      </c>
      <c r="AC122" s="232"/>
      <c r="AD122" s="232"/>
      <c r="AE122" s="148"/>
      <c r="AF122" s="148"/>
      <c r="AG122" s="232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 t="s">
        <v>2446</v>
      </c>
    </row>
    <row r="123" spans="1:50" ht="24" hidden="1" customHeight="1" x14ac:dyDescent="0.15">
      <c r="A123" s="178"/>
      <c r="B123" s="158"/>
      <c r="C123" s="152" t="s">
        <v>2420</v>
      </c>
      <c r="D123" s="148"/>
      <c r="E123" s="144" t="s">
        <v>9306</v>
      </c>
      <c r="F123" s="232" t="s">
        <v>680</v>
      </c>
      <c r="G123" s="232"/>
      <c r="H123" s="148"/>
      <c r="I123" s="148" t="s">
        <v>9305</v>
      </c>
      <c r="J123" s="232"/>
      <c r="K123" s="144">
        <v>24000</v>
      </c>
      <c r="L123" s="144">
        <v>53</v>
      </c>
      <c r="M123" s="144">
        <v>53</v>
      </c>
      <c r="N123" s="148"/>
      <c r="O123" s="232" t="s">
        <v>310</v>
      </c>
      <c r="P123" s="144">
        <v>3305</v>
      </c>
      <c r="Q123" s="144">
        <v>6</v>
      </c>
      <c r="R123" s="144"/>
      <c r="S123" s="144"/>
      <c r="T123" s="148"/>
      <c r="U123" s="148"/>
      <c r="V123" s="232">
        <v>2017</v>
      </c>
      <c r="W123" s="148"/>
      <c r="X123" s="148"/>
      <c r="Y123" s="148"/>
      <c r="Z123" s="148"/>
      <c r="AA123" s="148"/>
      <c r="AB123" s="144">
        <v>800</v>
      </c>
      <c r="AC123" s="232"/>
      <c r="AD123" s="232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 t="s">
        <v>9307</v>
      </c>
    </row>
    <row r="124" spans="1:50" ht="24" hidden="1" customHeight="1" x14ac:dyDescent="0.15">
      <c r="A124" s="178"/>
      <c r="B124" s="158"/>
      <c r="C124" s="152" t="s">
        <v>680</v>
      </c>
      <c r="D124" s="148"/>
      <c r="E124" s="144" t="s">
        <v>2447</v>
      </c>
      <c r="F124" s="232" t="s">
        <v>2448</v>
      </c>
      <c r="G124" s="232"/>
      <c r="H124" s="148"/>
      <c r="I124" s="368" t="s">
        <v>2449</v>
      </c>
      <c r="J124" s="232"/>
      <c r="K124" s="144">
        <v>1734</v>
      </c>
      <c r="L124" s="144"/>
      <c r="M124" s="144"/>
      <c r="N124" s="148"/>
      <c r="O124" s="232" t="s">
        <v>184</v>
      </c>
      <c r="P124" s="144">
        <v>1734</v>
      </c>
      <c r="Q124" s="144">
        <v>3</v>
      </c>
      <c r="R124" s="144"/>
      <c r="S124" s="144"/>
      <c r="T124" s="148"/>
      <c r="U124" s="148"/>
      <c r="V124" s="232">
        <v>1993</v>
      </c>
      <c r="W124" s="148"/>
      <c r="X124" s="148"/>
      <c r="Y124" s="148"/>
      <c r="Z124" s="148"/>
      <c r="AA124" s="148"/>
      <c r="AB124" s="144"/>
      <c r="AC124" s="232"/>
      <c r="AD124" s="232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 t="s">
        <v>2450</v>
      </c>
    </row>
    <row r="125" spans="1:50" ht="24" hidden="1" customHeight="1" x14ac:dyDescent="0.15">
      <c r="A125" s="178"/>
      <c r="B125" s="158"/>
      <c r="C125" s="152" t="s">
        <v>2418</v>
      </c>
      <c r="D125" s="148"/>
      <c r="E125" s="144" t="s">
        <v>2451</v>
      </c>
      <c r="F125" s="232" t="s">
        <v>2418</v>
      </c>
      <c r="G125" s="232"/>
      <c r="H125" s="148"/>
      <c r="I125" s="148" t="s">
        <v>2445</v>
      </c>
      <c r="J125" s="232"/>
      <c r="K125" s="144">
        <v>1813</v>
      </c>
      <c r="L125" s="144">
        <v>33</v>
      </c>
      <c r="M125" s="144">
        <v>33</v>
      </c>
      <c r="N125" s="148"/>
      <c r="O125" s="232" t="s">
        <v>184</v>
      </c>
      <c r="P125" s="144">
        <v>1773</v>
      </c>
      <c r="Q125" s="144">
        <v>3</v>
      </c>
      <c r="R125" s="144"/>
      <c r="S125" s="144"/>
      <c r="T125" s="148"/>
      <c r="U125" s="148"/>
      <c r="V125" s="232">
        <v>2009</v>
      </c>
      <c r="W125" s="148"/>
      <c r="X125" s="148"/>
      <c r="Y125" s="148"/>
      <c r="Z125" s="148"/>
      <c r="AA125" s="148"/>
      <c r="AB125" s="144"/>
      <c r="AC125" s="232"/>
      <c r="AD125" s="232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 t="s">
        <v>2452</v>
      </c>
    </row>
    <row r="126" spans="1:50" ht="24" hidden="1" customHeight="1" x14ac:dyDescent="0.15">
      <c r="A126" s="178"/>
      <c r="B126" s="158"/>
      <c r="C126" s="152" t="s">
        <v>2418</v>
      </c>
      <c r="D126" s="148"/>
      <c r="E126" s="144" t="s">
        <v>2453</v>
      </c>
      <c r="F126" s="232" t="s">
        <v>2418</v>
      </c>
      <c r="G126" s="232"/>
      <c r="H126" s="148"/>
      <c r="I126" s="148" t="s">
        <v>2418</v>
      </c>
      <c r="J126" s="232"/>
      <c r="K126" s="144">
        <v>1893</v>
      </c>
      <c r="L126" s="144"/>
      <c r="M126" s="144"/>
      <c r="N126" s="148"/>
      <c r="O126" s="232" t="s">
        <v>184</v>
      </c>
      <c r="P126" s="144">
        <v>1893</v>
      </c>
      <c r="Q126" s="144">
        <v>3</v>
      </c>
      <c r="R126" s="144"/>
      <c r="S126" s="144"/>
      <c r="T126" s="148"/>
      <c r="U126" s="148"/>
      <c r="V126" s="232"/>
      <c r="W126" s="148"/>
      <c r="X126" s="148"/>
      <c r="Y126" s="148"/>
      <c r="Z126" s="148"/>
      <c r="AA126" s="148"/>
      <c r="AB126" s="144"/>
      <c r="AC126" s="232"/>
      <c r="AD126" s="232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</row>
    <row r="127" spans="1:50" ht="24" hidden="1" customHeight="1" x14ac:dyDescent="0.15">
      <c r="A127" s="178"/>
      <c r="B127" s="158"/>
      <c r="C127" s="152" t="s">
        <v>2418</v>
      </c>
      <c r="D127" s="148"/>
      <c r="E127" s="144" t="s">
        <v>13880</v>
      </c>
      <c r="F127" s="232" t="s">
        <v>13881</v>
      </c>
      <c r="G127" s="232"/>
      <c r="H127" s="148"/>
      <c r="I127" s="148" t="s">
        <v>13882</v>
      </c>
      <c r="J127" s="232"/>
      <c r="K127" s="144">
        <v>3800</v>
      </c>
      <c r="L127" s="144"/>
      <c r="M127" s="144"/>
      <c r="N127" s="148"/>
      <c r="O127" s="232" t="s">
        <v>184</v>
      </c>
      <c r="P127" s="144">
        <v>1800</v>
      </c>
      <c r="Q127" s="144">
        <v>3</v>
      </c>
      <c r="R127" s="144"/>
      <c r="S127" s="144"/>
      <c r="T127" s="148"/>
      <c r="U127" s="148"/>
      <c r="V127" s="232">
        <v>2003</v>
      </c>
      <c r="W127" s="148"/>
      <c r="X127" s="148"/>
      <c r="Y127" s="148"/>
      <c r="Z127" s="148"/>
      <c r="AA127" s="148"/>
      <c r="AB127" s="144"/>
      <c r="AC127" s="232"/>
      <c r="AD127" s="232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 t="s">
        <v>13884</v>
      </c>
    </row>
    <row r="128" spans="1:50" ht="24" hidden="1" customHeight="1" x14ac:dyDescent="0.15">
      <c r="A128" s="178"/>
      <c r="B128" s="158"/>
      <c r="C128" s="136" t="s">
        <v>2200</v>
      </c>
      <c r="D128" s="136"/>
      <c r="E128" s="138" t="s">
        <v>15475</v>
      </c>
      <c r="F128" s="136" t="s">
        <v>15476</v>
      </c>
      <c r="G128" s="136"/>
      <c r="H128" s="136"/>
      <c r="I128" s="136" t="s">
        <v>2200</v>
      </c>
      <c r="J128" s="136"/>
      <c r="K128" s="138">
        <v>780</v>
      </c>
      <c r="L128" s="138"/>
      <c r="M128" s="138"/>
      <c r="N128" s="136"/>
      <c r="O128" s="136" t="s">
        <v>166</v>
      </c>
      <c r="P128" s="138">
        <v>380</v>
      </c>
      <c r="Q128" s="138">
        <v>1</v>
      </c>
      <c r="R128" s="138"/>
      <c r="S128" s="138"/>
      <c r="T128" s="136"/>
      <c r="U128" s="136"/>
      <c r="V128" s="136"/>
      <c r="W128" s="136"/>
      <c r="X128" s="136"/>
      <c r="Y128" s="136"/>
      <c r="Z128" s="136"/>
      <c r="AA128" s="136"/>
      <c r="AB128" s="138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6"/>
      <c r="AV128" s="136"/>
      <c r="AW128" s="136"/>
      <c r="AX128" s="136" t="s">
        <v>15477</v>
      </c>
    </row>
    <row r="129" spans="1:50" ht="24" hidden="1" customHeight="1" x14ac:dyDescent="0.15">
      <c r="A129" s="178"/>
      <c r="B129" s="158"/>
      <c r="C129" s="152" t="s">
        <v>2126</v>
      </c>
      <c r="D129" s="148"/>
      <c r="E129" s="144" t="s">
        <v>2454</v>
      </c>
      <c r="F129" s="232" t="s">
        <v>2448</v>
      </c>
      <c r="G129" s="232"/>
      <c r="H129" s="148"/>
      <c r="I129" s="148" t="s">
        <v>2455</v>
      </c>
      <c r="J129" s="232"/>
      <c r="K129" s="144">
        <v>1188</v>
      </c>
      <c r="L129" s="144"/>
      <c r="M129" s="144"/>
      <c r="N129" s="148"/>
      <c r="O129" s="232" t="s">
        <v>184</v>
      </c>
      <c r="P129" s="144">
        <v>1188</v>
      </c>
      <c r="Q129" s="144">
        <v>2</v>
      </c>
      <c r="R129" s="144"/>
      <c r="S129" s="144"/>
      <c r="T129" s="148"/>
      <c r="U129" s="148"/>
      <c r="V129" s="232">
        <v>2001</v>
      </c>
      <c r="W129" s="148"/>
      <c r="X129" s="148"/>
      <c r="Y129" s="148"/>
      <c r="Z129" s="148"/>
      <c r="AA129" s="148"/>
      <c r="AB129" s="144"/>
      <c r="AC129" s="232"/>
      <c r="AD129" s="232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 t="s">
        <v>2456</v>
      </c>
    </row>
    <row r="130" spans="1:50" ht="24" hidden="1" customHeight="1" x14ac:dyDescent="0.15">
      <c r="A130" s="178"/>
      <c r="B130" s="158"/>
      <c r="C130" s="152" t="s">
        <v>2126</v>
      </c>
      <c r="D130" s="148" t="s">
        <v>2457</v>
      </c>
      <c r="E130" s="438" t="s">
        <v>2458</v>
      </c>
      <c r="F130" s="267" t="s">
        <v>2128</v>
      </c>
      <c r="G130" s="267" t="s">
        <v>2441</v>
      </c>
      <c r="H130" s="379" t="s">
        <v>2412</v>
      </c>
      <c r="I130" s="379" t="s">
        <v>16763</v>
      </c>
      <c r="J130" s="232">
        <v>5</v>
      </c>
      <c r="K130" s="144">
        <v>40577</v>
      </c>
      <c r="L130" s="144">
        <v>835</v>
      </c>
      <c r="M130" s="144">
        <v>636</v>
      </c>
      <c r="N130" s="148" t="s">
        <v>183</v>
      </c>
      <c r="O130" s="232" t="s">
        <v>14570</v>
      </c>
      <c r="P130" s="144">
        <v>2347</v>
      </c>
      <c r="Q130" s="144">
        <v>9</v>
      </c>
      <c r="R130" s="144">
        <v>500</v>
      </c>
      <c r="S130" s="144">
        <v>1000</v>
      </c>
      <c r="T130" s="148" t="s">
        <v>499</v>
      </c>
      <c r="U130" s="148" t="s">
        <v>500</v>
      </c>
      <c r="V130" s="232">
        <v>1992</v>
      </c>
      <c r="W130" s="148"/>
      <c r="X130" s="148" t="s">
        <v>2459</v>
      </c>
      <c r="Y130" s="148" t="s">
        <v>2460</v>
      </c>
      <c r="Z130" s="148"/>
      <c r="AA130" s="148"/>
      <c r="AB130" s="144">
        <v>1151</v>
      </c>
      <c r="AC130" s="232"/>
      <c r="AD130" s="232"/>
      <c r="AE130" s="148"/>
      <c r="AF130" s="148"/>
      <c r="AG130" s="148">
        <v>24</v>
      </c>
      <c r="AH130" s="148" t="s">
        <v>2461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 t="s">
        <v>2462</v>
      </c>
    </row>
    <row r="131" spans="1:50" ht="24" hidden="1" customHeight="1" x14ac:dyDescent="0.15">
      <c r="A131" s="178" t="s">
        <v>93</v>
      </c>
      <c r="B131" s="158"/>
      <c r="C131" s="152" t="s">
        <v>2126</v>
      </c>
      <c r="D131" s="148" t="s">
        <v>2463</v>
      </c>
      <c r="E131" s="438" t="s">
        <v>2464</v>
      </c>
      <c r="F131" s="267" t="s">
        <v>2128</v>
      </c>
      <c r="G131" s="267" t="s">
        <v>2465</v>
      </c>
      <c r="H131" s="379"/>
      <c r="I131" s="379" t="s">
        <v>16764</v>
      </c>
      <c r="J131" s="232">
        <v>5</v>
      </c>
      <c r="K131" s="144">
        <v>15603</v>
      </c>
      <c r="L131" s="144">
        <v>2323</v>
      </c>
      <c r="M131" s="144">
        <v>2081</v>
      </c>
      <c r="N131" s="148" t="s">
        <v>183</v>
      </c>
      <c r="O131" s="232" t="s">
        <v>1145</v>
      </c>
      <c r="P131" s="144">
        <v>8003</v>
      </c>
      <c r="Q131" s="144">
        <v>10</v>
      </c>
      <c r="R131" s="144">
        <v>3615</v>
      </c>
      <c r="S131" s="144">
        <v>4000</v>
      </c>
      <c r="T131" s="148" t="s">
        <v>499</v>
      </c>
      <c r="U131" s="148" t="s">
        <v>500</v>
      </c>
      <c r="V131" s="232">
        <v>2003</v>
      </c>
      <c r="W131" s="148"/>
      <c r="X131" s="148" t="s">
        <v>2466</v>
      </c>
      <c r="Y131" s="148" t="s">
        <v>2467</v>
      </c>
      <c r="Z131" s="148"/>
      <c r="AA131" s="148" t="s">
        <v>2439</v>
      </c>
      <c r="AB131" s="144">
        <v>5000</v>
      </c>
      <c r="AC131" s="232"/>
      <c r="AD131" s="232"/>
      <c r="AE131" s="148">
        <v>2</v>
      </c>
      <c r="AF131" s="148" t="s">
        <v>2468</v>
      </c>
      <c r="AG131" s="232">
        <v>32</v>
      </c>
      <c r="AH131" s="148">
        <v>1000</v>
      </c>
      <c r="AI131" s="148" t="s">
        <v>2469</v>
      </c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 t="s">
        <v>2462</v>
      </c>
    </row>
    <row r="132" spans="1:50" ht="24" hidden="1" customHeight="1" x14ac:dyDescent="0.15">
      <c r="A132" s="178">
        <v>3</v>
      </c>
      <c r="B132" s="158"/>
      <c r="C132" s="152" t="s">
        <v>2126</v>
      </c>
      <c r="D132" s="148"/>
      <c r="E132" s="438" t="s">
        <v>16765</v>
      </c>
      <c r="F132" s="267" t="s">
        <v>2128</v>
      </c>
      <c r="G132" s="267"/>
      <c r="H132" s="379"/>
      <c r="I132" s="379" t="s">
        <v>16759</v>
      </c>
      <c r="J132" s="232"/>
      <c r="K132" s="144">
        <v>1739</v>
      </c>
      <c r="L132" s="144"/>
      <c r="M132" s="144"/>
      <c r="N132" s="148"/>
      <c r="O132" s="232" t="s">
        <v>1145</v>
      </c>
      <c r="P132" s="144">
        <v>1739</v>
      </c>
      <c r="Q132" s="144">
        <v>3</v>
      </c>
      <c r="R132" s="144"/>
      <c r="S132" s="144"/>
      <c r="T132" s="148"/>
      <c r="U132" s="148"/>
      <c r="V132" s="232">
        <v>2005</v>
      </c>
      <c r="W132" s="148"/>
      <c r="X132" s="148"/>
      <c r="Y132" s="148"/>
      <c r="Z132" s="148"/>
      <c r="AA132" s="148"/>
      <c r="AB132" s="144"/>
      <c r="AC132" s="232"/>
      <c r="AD132" s="232"/>
      <c r="AE132" s="232"/>
      <c r="AF132" s="148"/>
      <c r="AG132" s="232"/>
      <c r="AH132" s="232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 t="s">
        <v>2470</v>
      </c>
    </row>
    <row r="133" spans="1:50" ht="24" hidden="1" customHeight="1" x14ac:dyDescent="0.15">
      <c r="A133" s="186"/>
      <c r="B133" s="158"/>
      <c r="C133" s="152" t="s">
        <v>2126</v>
      </c>
      <c r="D133" s="148"/>
      <c r="E133" s="144" t="s">
        <v>2129</v>
      </c>
      <c r="F133" s="232" t="s">
        <v>2128</v>
      </c>
      <c r="G133" s="232"/>
      <c r="H133" s="148"/>
      <c r="I133" s="148" t="s">
        <v>11743</v>
      </c>
      <c r="J133" s="232"/>
      <c r="K133" s="144">
        <v>2400</v>
      </c>
      <c r="L133" s="144"/>
      <c r="M133" s="144"/>
      <c r="N133" s="148"/>
      <c r="O133" s="232" t="s">
        <v>184</v>
      </c>
      <c r="P133" s="144">
        <v>2400</v>
      </c>
      <c r="Q133" s="144">
        <v>3</v>
      </c>
      <c r="R133" s="144"/>
      <c r="S133" s="144"/>
      <c r="T133" s="148"/>
      <c r="U133" s="148"/>
      <c r="V133" s="232">
        <v>2015</v>
      </c>
      <c r="W133" s="148"/>
      <c r="X133" s="148"/>
      <c r="Y133" s="148"/>
      <c r="Z133" s="148"/>
      <c r="AA133" s="148"/>
      <c r="AB133" s="144"/>
      <c r="AC133" s="232"/>
      <c r="AD133" s="232"/>
      <c r="AE133" s="232"/>
      <c r="AF133" s="148"/>
      <c r="AG133" s="232"/>
      <c r="AH133" s="232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 t="s">
        <v>2130</v>
      </c>
    </row>
    <row r="134" spans="1:50" ht="24" hidden="1" customHeight="1" x14ac:dyDescent="0.15">
      <c r="A134" s="186"/>
      <c r="B134" s="158"/>
      <c r="C134" s="152" t="s">
        <v>2126</v>
      </c>
      <c r="D134" s="148"/>
      <c r="E134" s="144" t="s">
        <v>9308</v>
      </c>
      <c r="F134" s="232" t="s">
        <v>2126</v>
      </c>
      <c r="G134" s="232"/>
      <c r="H134" s="148"/>
      <c r="I134" s="368" t="s">
        <v>13874</v>
      </c>
      <c r="J134" s="232"/>
      <c r="K134" s="144">
        <v>2575</v>
      </c>
      <c r="L134" s="144"/>
      <c r="M134" s="144"/>
      <c r="N134" s="148"/>
      <c r="O134" s="232" t="s">
        <v>1145</v>
      </c>
      <c r="P134" s="144">
        <v>1827</v>
      </c>
      <c r="Q134" s="144">
        <v>3</v>
      </c>
      <c r="R134" s="144"/>
      <c r="S134" s="144"/>
      <c r="T134" s="148"/>
      <c r="U134" s="148"/>
      <c r="V134" s="232">
        <v>2017</v>
      </c>
      <c r="W134" s="148"/>
      <c r="X134" s="148"/>
      <c r="Y134" s="148"/>
      <c r="Z134" s="148"/>
      <c r="AA134" s="148"/>
      <c r="AB134" s="144">
        <v>341</v>
      </c>
      <c r="AC134" s="232"/>
      <c r="AD134" s="232"/>
      <c r="AE134" s="232"/>
      <c r="AF134" s="148"/>
      <c r="AG134" s="232"/>
      <c r="AH134" s="232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</row>
    <row r="135" spans="1:50" ht="24" hidden="1" customHeight="1" x14ac:dyDescent="0.15">
      <c r="A135" s="186">
        <v>4</v>
      </c>
      <c r="B135" s="158"/>
      <c r="C135" s="369" t="s">
        <v>2139</v>
      </c>
      <c r="D135" s="161"/>
      <c r="E135" s="271" t="s">
        <v>2471</v>
      </c>
      <c r="F135" s="230" t="s">
        <v>2139</v>
      </c>
      <c r="G135" s="230"/>
      <c r="H135" s="161"/>
      <c r="I135" s="605" t="s">
        <v>9284</v>
      </c>
      <c r="J135" s="230"/>
      <c r="K135" s="271">
        <v>4714</v>
      </c>
      <c r="L135" s="271"/>
      <c r="M135" s="271"/>
      <c r="N135" s="161"/>
      <c r="O135" s="230" t="s">
        <v>184</v>
      </c>
      <c r="P135" s="271">
        <v>3568</v>
      </c>
      <c r="Q135" s="271">
        <v>6</v>
      </c>
      <c r="R135" s="271"/>
      <c r="S135" s="271"/>
      <c r="T135" s="161"/>
      <c r="U135" s="161"/>
      <c r="V135" s="230">
        <v>2002</v>
      </c>
      <c r="W135" s="161"/>
      <c r="X135" s="161"/>
      <c r="Y135" s="161"/>
      <c r="Z135" s="161"/>
      <c r="AA135" s="161"/>
      <c r="AB135" s="271">
        <v>235</v>
      </c>
      <c r="AC135" s="230"/>
      <c r="AD135" s="230"/>
      <c r="AE135" s="230"/>
      <c r="AF135" s="161"/>
      <c r="AG135" s="230"/>
      <c r="AH135" s="230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</row>
    <row r="136" spans="1:50" ht="24" hidden="1" customHeight="1" x14ac:dyDescent="0.15">
      <c r="A136" s="186">
        <v>5</v>
      </c>
      <c r="B136" s="158"/>
      <c r="C136" s="152" t="s">
        <v>2139</v>
      </c>
      <c r="D136" s="148"/>
      <c r="E136" s="144" t="s">
        <v>2472</v>
      </c>
      <c r="F136" s="232" t="s">
        <v>2139</v>
      </c>
      <c r="G136" s="232"/>
      <c r="H136" s="148"/>
      <c r="I136" s="368" t="s">
        <v>9284</v>
      </c>
      <c r="J136" s="232"/>
      <c r="K136" s="144">
        <v>31622</v>
      </c>
      <c r="L136" s="144"/>
      <c r="M136" s="144"/>
      <c r="N136" s="148"/>
      <c r="O136" s="232" t="s">
        <v>184</v>
      </c>
      <c r="P136" s="144">
        <v>1890</v>
      </c>
      <c r="Q136" s="144">
        <v>3</v>
      </c>
      <c r="R136" s="144"/>
      <c r="S136" s="144"/>
      <c r="T136" s="148"/>
      <c r="U136" s="148"/>
      <c r="V136" s="232">
        <v>1996</v>
      </c>
      <c r="W136" s="148"/>
      <c r="X136" s="148"/>
      <c r="Y136" s="148"/>
      <c r="Z136" s="148"/>
      <c r="AA136" s="148"/>
      <c r="AB136" s="144">
        <v>38</v>
      </c>
      <c r="AC136" s="232"/>
      <c r="AD136" s="232"/>
      <c r="AE136" s="232"/>
      <c r="AF136" s="148"/>
      <c r="AG136" s="232"/>
      <c r="AH136" s="232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 t="s">
        <v>2473</v>
      </c>
    </row>
    <row r="137" spans="1:50" ht="24" hidden="1" customHeight="1" x14ac:dyDescent="0.15">
      <c r="A137" s="186"/>
      <c r="B137" s="158"/>
      <c r="C137" s="152" t="s">
        <v>2139</v>
      </c>
      <c r="D137" s="148"/>
      <c r="E137" s="144" t="s">
        <v>2474</v>
      </c>
      <c r="F137" s="232" t="s">
        <v>2139</v>
      </c>
      <c r="G137" s="232"/>
      <c r="H137" s="148"/>
      <c r="I137" s="368" t="s">
        <v>9284</v>
      </c>
      <c r="J137" s="232"/>
      <c r="K137" s="144">
        <v>17590</v>
      </c>
      <c r="L137" s="144"/>
      <c r="M137" s="144"/>
      <c r="N137" s="148"/>
      <c r="O137" s="232" t="s">
        <v>1154</v>
      </c>
      <c r="P137" s="144">
        <v>1693</v>
      </c>
      <c r="Q137" s="144">
        <v>2</v>
      </c>
      <c r="R137" s="144"/>
      <c r="S137" s="144"/>
      <c r="T137" s="148"/>
      <c r="U137" s="148"/>
      <c r="V137" s="232">
        <v>2008</v>
      </c>
      <c r="W137" s="148"/>
      <c r="X137" s="148"/>
      <c r="Y137" s="148"/>
      <c r="Z137" s="148"/>
      <c r="AA137" s="148"/>
      <c r="AB137" s="144">
        <v>100</v>
      </c>
      <c r="AC137" s="232"/>
      <c r="AD137" s="232"/>
      <c r="AE137" s="232"/>
      <c r="AF137" s="148"/>
      <c r="AG137" s="232"/>
      <c r="AH137" s="232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 t="s">
        <v>2475</v>
      </c>
    </row>
    <row r="138" spans="1:50" ht="24" hidden="1" customHeight="1" x14ac:dyDescent="0.15">
      <c r="A138" s="186" t="s">
        <v>156</v>
      </c>
      <c r="B138" s="158"/>
      <c r="C138" s="152" t="s">
        <v>2139</v>
      </c>
      <c r="D138" s="148"/>
      <c r="E138" s="144" t="s">
        <v>2476</v>
      </c>
      <c r="F138" s="232" t="s">
        <v>2128</v>
      </c>
      <c r="G138" s="232"/>
      <c r="H138" s="148"/>
      <c r="I138" s="368" t="s">
        <v>2144</v>
      </c>
      <c r="J138" s="232"/>
      <c r="K138" s="144">
        <v>3251</v>
      </c>
      <c r="L138" s="144"/>
      <c r="M138" s="144"/>
      <c r="N138" s="148"/>
      <c r="O138" s="232" t="s">
        <v>1145</v>
      </c>
      <c r="P138" s="144">
        <v>3251</v>
      </c>
      <c r="Q138" s="144">
        <v>5</v>
      </c>
      <c r="R138" s="144"/>
      <c r="S138" s="144"/>
      <c r="T138" s="148"/>
      <c r="U138" s="148"/>
      <c r="V138" s="232">
        <v>2010</v>
      </c>
      <c r="W138" s="148"/>
      <c r="X138" s="148"/>
      <c r="Y138" s="148"/>
      <c r="Z138" s="148"/>
      <c r="AA138" s="148"/>
      <c r="AB138" s="144">
        <v>410</v>
      </c>
      <c r="AC138" s="232"/>
      <c r="AD138" s="232"/>
      <c r="AE138" s="232"/>
      <c r="AF138" s="148"/>
      <c r="AG138" s="232"/>
      <c r="AH138" s="232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 t="s">
        <v>2477</v>
      </c>
    </row>
    <row r="139" spans="1:50" ht="24" hidden="1" customHeight="1" x14ac:dyDescent="0.15">
      <c r="A139" s="178"/>
      <c r="B139" s="158"/>
      <c r="C139" s="191" t="s">
        <v>2139</v>
      </c>
      <c r="D139" s="136"/>
      <c r="E139" s="138" t="s">
        <v>2478</v>
      </c>
      <c r="F139" s="136" t="s">
        <v>2139</v>
      </c>
      <c r="G139" s="136"/>
      <c r="H139" s="136"/>
      <c r="I139" s="136" t="s">
        <v>9284</v>
      </c>
      <c r="J139" s="136"/>
      <c r="K139" s="138">
        <v>49380</v>
      </c>
      <c r="L139" s="138"/>
      <c r="M139" s="138"/>
      <c r="N139" s="136"/>
      <c r="O139" s="136" t="s">
        <v>184</v>
      </c>
      <c r="P139" s="138">
        <v>1831</v>
      </c>
      <c r="Q139" s="138">
        <v>2</v>
      </c>
      <c r="R139" s="138"/>
      <c r="S139" s="138"/>
      <c r="T139" s="136"/>
      <c r="U139" s="136"/>
      <c r="V139" s="136">
        <v>2010</v>
      </c>
      <c r="W139" s="136"/>
      <c r="X139" s="136"/>
      <c r="Y139" s="136"/>
      <c r="Z139" s="136"/>
      <c r="AA139" s="136"/>
      <c r="AB139" s="138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 t="s">
        <v>2479</v>
      </c>
    </row>
    <row r="140" spans="1:50" ht="24" hidden="1" customHeight="1" x14ac:dyDescent="0.2">
      <c r="A140" s="178"/>
      <c r="B140" s="154"/>
      <c r="C140" s="152" t="s">
        <v>2139</v>
      </c>
      <c r="D140" s="148"/>
      <c r="E140" s="144" t="s">
        <v>2480</v>
      </c>
      <c r="F140" s="232" t="s">
        <v>2139</v>
      </c>
      <c r="G140" s="232"/>
      <c r="H140" s="148"/>
      <c r="I140" s="368" t="s">
        <v>9284</v>
      </c>
      <c r="J140" s="232"/>
      <c r="K140" s="144">
        <v>4470</v>
      </c>
      <c r="L140" s="144"/>
      <c r="M140" s="144"/>
      <c r="N140" s="148"/>
      <c r="O140" s="232" t="s">
        <v>184</v>
      </c>
      <c r="P140" s="144">
        <v>2408</v>
      </c>
      <c r="Q140" s="144">
        <v>3</v>
      </c>
      <c r="R140" s="144"/>
      <c r="S140" s="144"/>
      <c r="T140" s="148"/>
      <c r="U140" s="148"/>
      <c r="V140" s="232">
        <v>1996</v>
      </c>
      <c r="W140" s="148"/>
      <c r="X140" s="148"/>
      <c r="Y140" s="148"/>
      <c r="Z140" s="148"/>
      <c r="AA140" s="148"/>
      <c r="AB140" s="144"/>
      <c r="AC140" s="232"/>
      <c r="AD140" s="232"/>
      <c r="AE140" s="232"/>
      <c r="AF140" s="148"/>
      <c r="AG140" s="232"/>
      <c r="AH140" s="232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</row>
    <row r="141" spans="1:50" ht="24" hidden="1" customHeight="1" x14ac:dyDescent="0.2">
      <c r="A141" s="178"/>
      <c r="B141" s="154"/>
      <c r="C141" s="152" t="s">
        <v>2139</v>
      </c>
      <c r="D141" s="148" t="s">
        <v>2481</v>
      </c>
      <c r="E141" s="144" t="s">
        <v>2482</v>
      </c>
      <c r="F141" s="232" t="s">
        <v>2139</v>
      </c>
      <c r="G141" s="232"/>
      <c r="H141" s="148"/>
      <c r="I141" s="368" t="s">
        <v>2483</v>
      </c>
      <c r="J141" s="232" t="s">
        <v>2173</v>
      </c>
      <c r="K141" s="144">
        <v>144500</v>
      </c>
      <c r="L141" s="144"/>
      <c r="M141" s="144"/>
      <c r="N141" s="148"/>
      <c r="O141" s="232" t="s">
        <v>2173</v>
      </c>
      <c r="P141" s="144">
        <v>6900</v>
      </c>
      <c r="Q141" s="144">
        <v>6</v>
      </c>
      <c r="R141" s="144"/>
      <c r="S141" s="144"/>
      <c r="T141" s="148"/>
      <c r="U141" s="148"/>
      <c r="V141" s="232">
        <v>2014</v>
      </c>
      <c r="W141" s="148"/>
      <c r="X141" s="148"/>
      <c r="Y141" s="148"/>
      <c r="Z141" s="148"/>
      <c r="AA141" s="148"/>
      <c r="AB141" s="144">
        <v>53600</v>
      </c>
      <c r="AC141" s="232"/>
      <c r="AD141" s="232"/>
      <c r="AE141" s="232"/>
      <c r="AF141" s="148"/>
      <c r="AG141" s="232"/>
      <c r="AH141" s="232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</row>
    <row r="142" spans="1:50" ht="24" hidden="1" customHeight="1" x14ac:dyDescent="0.15">
      <c r="A142" s="178"/>
      <c r="B142" s="194"/>
      <c r="C142" s="152" t="s">
        <v>2139</v>
      </c>
      <c r="D142" s="138"/>
      <c r="E142" s="138" t="s">
        <v>2484</v>
      </c>
      <c r="F142" s="232" t="s">
        <v>2139</v>
      </c>
      <c r="G142" s="138"/>
      <c r="H142" s="138"/>
      <c r="I142" s="232" t="s">
        <v>9284</v>
      </c>
      <c r="J142" s="136"/>
      <c r="K142" s="138">
        <v>45580</v>
      </c>
      <c r="L142" s="138"/>
      <c r="M142" s="138"/>
      <c r="N142" s="138"/>
      <c r="O142" s="136" t="s">
        <v>184</v>
      </c>
      <c r="P142" s="138">
        <v>1831</v>
      </c>
      <c r="Q142" s="138">
        <v>2</v>
      </c>
      <c r="R142" s="163"/>
      <c r="S142" s="163"/>
      <c r="T142" s="163"/>
      <c r="U142" s="163"/>
      <c r="V142" s="136">
        <v>2010</v>
      </c>
      <c r="W142" s="163"/>
      <c r="X142" s="163"/>
      <c r="Y142" s="163"/>
      <c r="Z142" s="163"/>
      <c r="AA142" s="163"/>
      <c r="AB142" s="370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  <c r="AU142" s="163"/>
      <c r="AV142" s="163"/>
      <c r="AW142" s="163"/>
      <c r="AX142" s="232" t="s">
        <v>2485</v>
      </c>
    </row>
    <row r="143" spans="1:50" ht="24" hidden="1" customHeight="1" x14ac:dyDescent="0.2">
      <c r="A143" s="178"/>
      <c r="B143" s="154"/>
      <c r="C143" s="152" t="s">
        <v>2139</v>
      </c>
      <c r="D143" s="148"/>
      <c r="E143" s="144" t="s">
        <v>11744</v>
      </c>
      <c r="F143" s="232" t="s">
        <v>2139</v>
      </c>
      <c r="G143" s="232"/>
      <c r="H143" s="148"/>
      <c r="I143" s="368" t="s">
        <v>9284</v>
      </c>
      <c r="J143" s="232"/>
      <c r="K143" s="144">
        <v>3479</v>
      </c>
      <c r="L143" s="144"/>
      <c r="M143" s="144"/>
      <c r="N143" s="148"/>
      <c r="O143" s="232" t="s">
        <v>184</v>
      </c>
      <c r="P143" s="144">
        <v>3479</v>
      </c>
      <c r="Q143" s="144">
        <v>3</v>
      </c>
      <c r="R143" s="144"/>
      <c r="S143" s="144"/>
      <c r="T143" s="148"/>
      <c r="U143" s="148"/>
      <c r="V143" s="232">
        <v>2018</v>
      </c>
      <c r="W143" s="148"/>
      <c r="X143" s="148"/>
      <c r="Y143" s="148"/>
      <c r="Z143" s="148"/>
      <c r="AA143" s="148"/>
      <c r="AB143" s="144">
        <v>269</v>
      </c>
      <c r="AC143" s="232"/>
      <c r="AD143" s="232"/>
      <c r="AE143" s="232"/>
      <c r="AF143" s="148"/>
      <c r="AG143" s="232"/>
      <c r="AH143" s="232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</row>
    <row r="144" spans="1:50" s="643" customFormat="1" ht="24" hidden="1" customHeight="1" x14ac:dyDescent="0.15">
      <c r="A144" s="1102"/>
      <c r="B144" s="1534" t="s">
        <v>16801</v>
      </c>
      <c r="C144" s="1285" t="s">
        <v>613</v>
      </c>
      <c r="D144" s="992"/>
      <c r="E144" s="861">
        <f>COUNTA(E145:E182)</f>
        <v>38</v>
      </c>
      <c r="F144" s="989"/>
      <c r="G144" s="992"/>
      <c r="H144" s="992"/>
      <c r="I144" s="992"/>
      <c r="J144" s="992"/>
      <c r="K144" s="886">
        <f>SUM(K145:K182)</f>
        <v>931213.9</v>
      </c>
      <c r="L144" s="886">
        <f>SUM(L145:L182)</f>
        <v>20144.04</v>
      </c>
      <c r="M144" s="886">
        <f>SUM(M145:M182)</f>
        <v>44220.65</v>
      </c>
      <c r="N144" s="886">
        <f>SUM(N145:N181)</f>
        <v>0</v>
      </c>
      <c r="O144" s="886"/>
      <c r="P144" s="886">
        <f>SUM(P145:P182)</f>
        <v>87911</v>
      </c>
      <c r="Q144" s="886">
        <f>SUM(Q145:Q182)</f>
        <v>142</v>
      </c>
      <c r="R144" s="886"/>
      <c r="S144" s="886"/>
      <c r="T144" s="992"/>
      <c r="U144" s="992"/>
      <c r="V144" s="989"/>
      <c r="W144" s="992"/>
      <c r="X144" s="992"/>
      <c r="Y144" s="992"/>
      <c r="Z144" s="992"/>
      <c r="AA144" s="992"/>
      <c r="AB144" s="886"/>
      <c r="AC144" s="989"/>
      <c r="AD144" s="989"/>
      <c r="AE144" s="992"/>
      <c r="AF144" s="992"/>
      <c r="AG144" s="992"/>
      <c r="AH144" s="992"/>
      <c r="AI144" s="992"/>
      <c r="AJ144" s="1535"/>
      <c r="AK144" s="1535"/>
      <c r="AL144" s="992"/>
      <c r="AM144" s="992"/>
      <c r="AN144" s="992"/>
      <c r="AO144" s="992"/>
      <c r="AP144" s="992"/>
      <c r="AQ144" s="992"/>
      <c r="AR144" s="992"/>
      <c r="AS144" s="992"/>
      <c r="AT144" s="992"/>
      <c r="AU144" s="992"/>
      <c r="AV144" s="992"/>
      <c r="AW144" s="992"/>
      <c r="AX144" s="992"/>
    </row>
    <row r="145" spans="1:50" s="622" customFormat="1" ht="24" hidden="1" customHeight="1" x14ac:dyDescent="0.15">
      <c r="A145" s="1536"/>
      <c r="B145" s="425"/>
      <c r="C145" s="839" t="s">
        <v>891</v>
      </c>
      <c r="D145" s="653"/>
      <c r="E145" s="691" t="s">
        <v>14009</v>
      </c>
      <c r="F145" s="652" t="s">
        <v>891</v>
      </c>
      <c r="G145" s="653" t="s">
        <v>891</v>
      </c>
      <c r="H145" s="1537"/>
      <c r="I145" s="653" t="s">
        <v>891</v>
      </c>
      <c r="J145" s="653"/>
      <c r="K145" s="691">
        <v>2160</v>
      </c>
      <c r="L145" s="691"/>
      <c r="M145" s="691"/>
      <c r="N145" s="653"/>
      <c r="O145" s="652" t="s">
        <v>184</v>
      </c>
      <c r="P145" s="691">
        <v>261</v>
      </c>
      <c r="Q145" s="691">
        <v>3</v>
      </c>
      <c r="R145" s="691"/>
      <c r="S145" s="691"/>
      <c r="T145" s="653"/>
      <c r="U145" s="653"/>
      <c r="V145" s="652"/>
      <c r="W145" s="691"/>
      <c r="X145" s="825" t="s">
        <v>14010</v>
      </c>
      <c r="Y145" s="653"/>
      <c r="Z145" s="653"/>
      <c r="AA145" s="653"/>
      <c r="AB145" s="691"/>
      <c r="AC145" s="825" t="s">
        <v>14010</v>
      </c>
      <c r="AD145" s="652"/>
      <c r="AE145" s="653"/>
      <c r="AF145" s="653"/>
      <c r="AG145" s="653"/>
      <c r="AH145" s="653"/>
      <c r="AI145" s="653"/>
      <c r="AJ145" s="653"/>
      <c r="AK145" s="653"/>
      <c r="AL145" s="653"/>
      <c r="AM145" s="653"/>
      <c r="AN145" s="653"/>
      <c r="AO145" s="653"/>
      <c r="AP145" s="653"/>
      <c r="AQ145" s="653"/>
      <c r="AR145" s="653"/>
      <c r="AS145" s="653"/>
      <c r="AT145" s="653"/>
      <c r="AU145" s="653"/>
      <c r="AV145" s="653"/>
      <c r="AW145" s="653"/>
      <c r="AX145" s="825" t="s">
        <v>14010</v>
      </c>
    </row>
    <row r="146" spans="1:50" s="622" customFormat="1" ht="24" hidden="1" customHeight="1" x14ac:dyDescent="0.15">
      <c r="A146" s="1536"/>
      <c r="B146" s="344"/>
      <c r="C146" s="839" t="s">
        <v>644</v>
      </c>
      <c r="D146" s="653"/>
      <c r="E146" s="691" t="s">
        <v>2611</v>
      </c>
      <c r="F146" s="652" t="s">
        <v>654</v>
      </c>
      <c r="G146" s="653" t="s">
        <v>894</v>
      </c>
      <c r="H146" s="1537"/>
      <c r="I146" s="653" t="s">
        <v>894</v>
      </c>
      <c r="J146" s="653"/>
      <c r="K146" s="691">
        <v>46821.2</v>
      </c>
      <c r="L146" s="691">
        <v>2832.04</v>
      </c>
      <c r="M146" s="691">
        <v>3297</v>
      </c>
      <c r="N146" s="653"/>
      <c r="O146" s="652" t="s">
        <v>1054</v>
      </c>
      <c r="P146" s="691">
        <v>11129</v>
      </c>
      <c r="Q146" s="691">
        <v>16</v>
      </c>
      <c r="R146" s="691">
        <v>176</v>
      </c>
      <c r="S146" s="691">
        <v>176</v>
      </c>
      <c r="T146" s="653"/>
      <c r="U146" s="653"/>
      <c r="V146" s="652">
        <v>1999</v>
      </c>
      <c r="W146" s="691">
        <v>1856</v>
      </c>
      <c r="X146" s="825"/>
      <c r="Y146" s="653"/>
      <c r="Z146" s="653"/>
      <c r="AA146" s="653"/>
      <c r="AB146" s="691">
        <v>1856</v>
      </c>
      <c r="AC146" s="825"/>
      <c r="AD146" s="652"/>
      <c r="AE146" s="653"/>
      <c r="AF146" s="653"/>
      <c r="AG146" s="653"/>
      <c r="AH146" s="653"/>
      <c r="AI146" s="653"/>
      <c r="AJ146" s="653"/>
      <c r="AK146" s="653"/>
      <c r="AL146" s="653"/>
      <c r="AM146" s="653"/>
      <c r="AN146" s="653"/>
      <c r="AO146" s="653"/>
      <c r="AP146" s="653"/>
      <c r="AQ146" s="653"/>
      <c r="AR146" s="653"/>
      <c r="AS146" s="653"/>
      <c r="AT146" s="653"/>
      <c r="AU146" s="653"/>
      <c r="AV146" s="653"/>
      <c r="AW146" s="653"/>
      <c r="AX146" s="825"/>
    </row>
    <row r="147" spans="1:50" s="622" customFormat="1" ht="24" hidden="1" customHeight="1" x14ac:dyDescent="0.15">
      <c r="A147" s="1536"/>
      <c r="B147" s="344"/>
      <c r="C147" s="1538" t="s">
        <v>644</v>
      </c>
      <c r="D147" s="653" t="s">
        <v>1052</v>
      </c>
      <c r="E147" s="1539" t="s">
        <v>10433</v>
      </c>
      <c r="F147" s="980" t="s">
        <v>654</v>
      </c>
      <c r="G147" s="980" t="s">
        <v>10434</v>
      </c>
      <c r="H147" s="1537" t="s">
        <v>1053</v>
      </c>
      <c r="I147" s="980" t="s">
        <v>10434</v>
      </c>
      <c r="J147" s="653">
        <v>3</v>
      </c>
      <c r="K147" s="1539">
        <v>4063</v>
      </c>
      <c r="L147" s="1539">
        <v>36</v>
      </c>
      <c r="M147" s="1539">
        <v>36</v>
      </c>
      <c r="N147" s="653" t="s">
        <v>183</v>
      </c>
      <c r="O147" s="980" t="s">
        <v>2612</v>
      </c>
      <c r="P147" s="1539">
        <v>4063</v>
      </c>
      <c r="Q147" s="1539">
        <v>6</v>
      </c>
      <c r="R147" s="1539"/>
      <c r="S147" s="1539"/>
      <c r="T147" s="653" t="s">
        <v>499</v>
      </c>
      <c r="U147" s="653"/>
      <c r="V147" s="980">
        <v>2015</v>
      </c>
      <c r="W147" s="1539"/>
      <c r="X147" s="980"/>
      <c r="Y147" s="653"/>
      <c r="Z147" s="653"/>
      <c r="AA147" s="653"/>
      <c r="AB147" s="1539"/>
      <c r="AC147" s="980"/>
      <c r="AD147" s="652"/>
      <c r="AE147" s="653"/>
      <c r="AF147" s="653"/>
      <c r="AG147" s="653">
        <v>4</v>
      </c>
      <c r="AH147" s="653"/>
      <c r="AI147" s="653"/>
      <c r="AJ147" s="653"/>
      <c r="AK147" s="653"/>
      <c r="AL147" s="653"/>
      <c r="AM147" s="653"/>
      <c r="AN147" s="653"/>
      <c r="AO147" s="653"/>
      <c r="AP147" s="653"/>
      <c r="AQ147" s="653"/>
      <c r="AR147" s="653"/>
      <c r="AS147" s="653"/>
      <c r="AT147" s="653"/>
      <c r="AU147" s="653"/>
      <c r="AV147" s="653"/>
      <c r="AW147" s="653"/>
      <c r="AX147" s="980"/>
    </row>
    <row r="148" spans="1:50" s="622" customFormat="1" ht="24" hidden="1" customHeight="1" x14ac:dyDescent="0.15">
      <c r="A148" s="1536"/>
      <c r="B148" s="344"/>
      <c r="C148" s="1538" t="s">
        <v>644</v>
      </c>
      <c r="D148" s="980" t="s">
        <v>1052</v>
      </c>
      <c r="E148" s="1539" t="s">
        <v>2613</v>
      </c>
      <c r="F148" s="980" t="s">
        <v>644</v>
      </c>
      <c r="G148" s="980" t="s">
        <v>644</v>
      </c>
      <c r="H148" s="980"/>
      <c r="I148" s="980" t="s">
        <v>644</v>
      </c>
      <c r="J148" s="980"/>
      <c r="K148" s="1539">
        <v>7200</v>
      </c>
      <c r="L148" s="1539"/>
      <c r="M148" s="1539"/>
      <c r="N148" s="980"/>
      <c r="O148" s="980" t="s">
        <v>2614</v>
      </c>
      <c r="P148" s="1539">
        <v>1400</v>
      </c>
      <c r="Q148" s="1539">
        <v>3</v>
      </c>
      <c r="R148" s="1539"/>
      <c r="S148" s="1539"/>
      <c r="T148" s="980"/>
      <c r="U148" s="980"/>
      <c r="V148" s="980">
        <v>1992</v>
      </c>
      <c r="W148" s="1539"/>
      <c r="X148" s="980"/>
      <c r="Y148" s="980"/>
      <c r="Z148" s="980"/>
      <c r="AA148" s="980"/>
      <c r="AB148" s="1539"/>
      <c r="AC148" s="980"/>
      <c r="AD148" s="980"/>
      <c r="AE148" s="980"/>
      <c r="AF148" s="980"/>
      <c r="AG148" s="980"/>
      <c r="AH148" s="980"/>
      <c r="AI148" s="980"/>
      <c r="AJ148" s="980"/>
      <c r="AK148" s="980"/>
      <c r="AL148" s="980"/>
      <c r="AM148" s="980"/>
      <c r="AN148" s="980"/>
      <c r="AO148" s="980"/>
      <c r="AP148" s="980"/>
      <c r="AQ148" s="980"/>
      <c r="AR148" s="980"/>
      <c r="AS148" s="980"/>
      <c r="AT148" s="980"/>
      <c r="AU148" s="980"/>
      <c r="AV148" s="980"/>
      <c r="AW148" s="980"/>
      <c r="AX148" s="980"/>
    </row>
    <row r="149" spans="1:50" s="1118" customFormat="1" ht="24" hidden="1" customHeight="1" x14ac:dyDescent="0.15">
      <c r="A149" s="1536"/>
      <c r="B149" s="344"/>
      <c r="C149" s="1538" t="s">
        <v>644</v>
      </c>
      <c r="D149" s="980"/>
      <c r="E149" s="1539" t="s">
        <v>16816</v>
      </c>
      <c r="F149" s="980" t="s">
        <v>644</v>
      </c>
      <c r="G149" s="980"/>
      <c r="H149" s="980"/>
      <c r="I149" s="980" t="s">
        <v>16817</v>
      </c>
      <c r="J149" s="980"/>
      <c r="K149" s="1539">
        <v>76368</v>
      </c>
      <c r="L149" s="1539"/>
      <c r="M149" s="1539">
        <v>4428.6499999999996</v>
      </c>
      <c r="N149" s="980"/>
      <c r="O149" s="980"/>
      <c r="P149" s="1539"/>
      <c r="Q149" s="1539">
        <v>3</v>
      </c>
      <c r="R149" s="1539"/>
      <c r="S149" s="1539"/>
      <c r="T149" s="980"/>
      <c r="U149" s="980"/>
      <c r="V149" s="980">
        <v>2008</v>
      </c>
      <c r="W149" s="1539"/>
      <c r="X149" s="980"/>
      <c r="Y149" s="980"/>
      <c r="Z149" s="980"/>
      <c r="AA149" s="980"/>
      <c r="AB149" s="1539"/>
      <c r="AC149" s="980"/>
      <c r="AD149" s="980"/>
      <c r="AE149" s="980"/>
      <c r="AF149" s="980"/>
      <c r="AG149" s="980"/>
      <c r="AH149" s="980"/>
      <c r="AI149" s="980"/>
      <c r="AJ149" s="980"/>
      <c r="AK149" s="980"/>
      <c r="AL149" s="980"/>
      <c r="AM149" s="980"/>
      <c r="AN149" s="980"/>
      <c r="AO149" s="980"/>
      <c r="AP149" s="980"/>
      <c r="AQ149" s="980"/>
      <c r="AR149" s="980"/>
      <c r="AS149" s="980"/>
      <c r="AT149" s="980"/>
      <c r="AU149" s="980"/>
      <c r="AV149" s="980"/>
      <c r="AW149" s="980"/>
      <c r="AX149" s="980"/>
    </row>
    <row r="150" spans="1:50" s="1118" customFormat="1" ht="24" hidden="1" customHeight="1" x14ac:dyDescent="0.15">
      <c r="A150" s="1536"/>
      <c r="B150" s="344"/>
      <c r="C150" s="1538" t="s">
        <v>644</v>
      </c>
      <c r="D150" s="980"/>
      <c r="E150" s="1539" t="s">
        <v>16818</v>
      </c>
      <c r="F150" s="980" t="s">
        <v>644</v>
      </c>
      <c r="G150" s="980"/>
      <c r="H150" s="980"/>
      <c r="I150" s="980" t="s">
        <v>16817</v>
      </c>
      <c r="J150" s="980"/>
      <c r="K150" s="1539">
        <v>9106</v>
      </c>
      <c r="L150" s="1539" t="s">
        <v>417</v>
      </c>
      <c r="M150" s="1539" t="s">
        <v>417</v>
      </c>
      <c r="N150" s="980"/>
      <c r="O150" s="980"/>
      <c r="P150" s="1539"/>
      <c r="Q150" s="1539">
        <v>3</v>
      </c>
      <c r="R150" s="1539"/>
      <c r="S150" s="1539"/>
      <c r="T150" s="980"/>
      <c r="U150" s="980"/>
      <c r="V150" s="980">
        <v>2007</v>
      </c>
      <c r="W150" s="1539"/>
      <c r="X150" s="980"/>
      <c r="Y150" s="980"/>
      <c r="Z150" s="980"/>
      <c r="AA150" s="980"/>
      <c r="AB150" s="1539"/>
      <c r="AC150" s="980"/>
      <c r="AD150" s="980"/>
      <c r="AE150" s="980"/>
      <c r="AF150" s="980"/>
      <c r="AG150" s="980"/>
      <c r="AH150" s="980"/>
      <c r="AI150" s="980"/>
      <c r="AJ150" s="980"/>
      <c r="AK150" s="980"/>
      <c r="AL150" s="980"/>
      <c r="AM150" s="980"/>
      <c r="AN150" s="980"/>
      <c r="AO150" s="980"/>
      <c r="AP150" s="980"/>
      <c r="AQ150" s="980"/>
      <c r="AR150" s="980"/>
      <c r="AS150" s="980"/>
      <c r="AT150" s="980"/>
      <c r="AU150" s="980"/>
      <c r="AV150" s="980"/>
      <c r="AW150" s="980"/>
      <c r="AX150" s="980"/>
    </row>
    <row r="151" spans="1:50" s="622" customFormat="1" ht="24" hidden="1" customHeight="1" x14ac:dyDescent="0.15">
      <c r="A151" s="1536"/>
      <c r="B151" s="344"/>
      <c r="C151" s="1538" t="s">
        <v>863</v>
      </c>
      <c r="D151" s="980"/>
      <c r="E151" s="1539" t="s">
        <v>1055</v>
      </c>
      <c r="F151" s="980" t="s">
        <v>863</v>
      </c>
      <c r="G151" s="980" t="s">
        <v>863</v>
      </c>
      <c r="H151" s="980"/>
      <c r="I151" s="980" t="s">
        <v>863</v>
      </c>
      <c r="J151" s="980"/>
      <c r="K151" s="1539">
        <v>1597</v>
      </c>
      <c r="L151" s="1539"/>
      <c r="M151" s="1539"/>
      <c r="N151" s="980"/>
      <c r="O151" s="980" t="s">
        <v>2173</v>
      </c>
      <c r="P151" s="1539">
        <v>1078</v>
      </c>
      <c r="Q151" s="1539">
        <v>2</v>
      </c>
      <c r="R151" s="1539"/>
      <c r="S151" s="1539"/>
      <c r="T151" s="980"/>
      <c r="U151" s="980"/>
      <c r="V151" s="980">
        <v>2006</v>
      </c>
      <c r="W151" s="1539">
        <v>80</v>
      </c>
      <c r="X151" s="980"/>
      <c r="Y151" s="980"/>
      <c r="Z151" s="980"/>
      <c r="AA151" s="980"/>
      <c r="AB151" s="1539">
        <v>80</v>
      </c>
      <c r="AC151" s="980"/>
      <c r="AD151" s="980"/>
      <c r="AE151" s="980"/>
      <c r="AF151" s="980"/>
      <c r="AG151" s="980"/>
      <c r="AH151" s="980"/>
      <c r="AI151" s="980"/>
      <c r="AJ151" s="980"/>
      <c r="AK151" s="980"/>
      <c r="AL151" s="980"/>
      <c r="AM151" s="980"/>
      <c r="AN151" s="980"/>
      <c r="AO151" s="980"/>
      <c r="AP151" s="980"/>
      <c r="AQ151" s="980"/>
      <c r="AR151" s="980"/>
      <c r="AS151" s="980"/>
      <c r="AT151" s="980"/>
      <c r="AU151" s="980"/>
      <c r="AV151" s="980"/>
      <c r="AW151" s="980"/>
      <c r="AX151" s="980"/>
    </row>
    <row r="152" spans="1:50" s="622" customFormat="1" ht="24" hidden="1" customHeight="1" x14ac:dyDescent="0.15">
      <c r="A152" s="1536"/>
      <c r="B152" s="344"/>
      <c r="C152" s="1538" t="s">
        <v>670</v>
      </c>
      <c r="D152" s="980"/>
      <c r="E152" s="1539" t="s">
        <v>2615</v>
      </c>
      <c r="F152" s="980" t="s">
        <v>670</v>
      </c>
      <c r="G152" s="980" t="s">
        <v>12007</v>
      </c>
      <c r="H152" s="980"/>
      <c r="I152" s="980" t="s">
        <v>12007</v>
      </c>
      <c r="J152" s="980"/>
      <c r="K152" s="1539">
        <v>2496</v>
      </c>
      <c r="L152" s="1539"/>
      <c r="M152" s="1539"/>
      <c r="N152" s="980"/>
      <c r="O152" s="980" t="s">
        <v>310</v>
      </c>
      <c r="P152" s="1539">
        <v>1776</v>
      </c>
      <c r="Q152" s="1539">
        <v>3</v>
      </c>
      <c r="R152" s="1539"/>
      <c r="S152" s="1539"/>
      <c r="T152" s="980"/>
      <c r="U152" s="980"/>
      <c r="V152" s="980">
        <v>2011</v>
      </c>
      <c r="W152" s="1539">
        <v>164</v>
      </c>
      <c r="X152" s="980"/>
      <c r="Y152" s="980"/>
      <c r="Z152" s="980"/>
      <c r="AA152" s="980"/>
      <c r="AB152" s="1539">
        <v>164</v>
      </c>
      <c r="AC152" s="980"/>
      <c r="AD152" s="980"/>
      <c r="AE152" s="980"/>
      <c r="AF152" s="980"/>
      <c r="AG152" s="980"/>
      <c r="AH152" s="980"/>
      <c r="AI152" s="980"/>
      <c r="AJ152" s="980"/>
      <c r="AK152" s="980"/>
      <c r="AL152" s="980"/>
      <c r="AM152" s="980"/>
      <c r="AN152" s="980"/>
      <c r="AO152" s="980"/>
      <c r="AP152" s="980"/>
      <c r="AQ152" s="980"/>
      <c r="AR152" s="980"/>
      <c r="AS152" s="980"/>
      <c r="AT152" s="980"/>
      <c r="AU152" s="980"/>
      <c r="AV152" s="980"/>
      <c r="AW152" s="980"/>
      <c r="AX152" s="980"/>
    </row>
    <row r="153" spans="1:50" s="622" customFormat="1" ht="24" hidden="1" customHeight="1" x14ac:dyDescent="0.15">
      <c r="A153" s="1536"/>
      <c r="B153" s="344"/>
      <c r="C153" s="1538" t="s">
        <v>878</v>
      </c>
      <c r="D153" s="980"/>
      <c r="E153" s="1539" t="s">
        <v>1056</v>
      </c>
      <c r="F153" s="980" t="s">
        <v>878</v>
      </c>
      <c r="G153" s="980" t="s">
        <v>1057</v>
      </c>
      <c r="H153" s="980"/>
      <c r="I153" s="980" t="s">
        <v>1057</v>
      </c>
      <c r="J153" s="980"/>
      <c r="K153" s="1539">
        <v>58594</v>
      </c>
      <c r="L153" s="1539">
        <v>178</v>
      </c>
      <c r="M153" s="1539">
        <v>2708</v>
      </c>
      <c r="N153" s="980"/>
      <c r="O153" s="980" t="s">
        <v>1058</v>
      </c>
      <c r="P153" s="1539">
        <v>2708</v>
      </c>
      <c r="Q153" s="1539">
        <v>5</v>
      </c>
      <c r="R153" s="1539"/>
      <c r="S153" s="1539"/>
      <c r="T153" s="980"/>
      <c r="U153" s="980"/>
      <c r="V153" s="980">
        <v>2009</v>
      </c>
      <c r="W153" s="1539">
        <v>600</v>
      </c>
      <c r="X153" s="980"/>
      <c r="Y153" s="980"/>
      <c r="Z153" s="980"/>
      <c r="AA153" s="980"/>
      <c r="AB153" s="1539">
        <v>600</v>
      </c>
      <c r="AC153" s="980"/>
      <c r="AD153" s="980"/>
      <c r="AE153" s="980"/>
      <c r="AF153" s="980"/>
      <c r="AG153" s="980"/>
      <c r="AH153" s="980"/>
      <c r="AI153" s="980"/>
      <c r="AJ153" s="980"/>
      <c r="AK153" s="980"/>
      <c r="AL153" s="980"/>
      <c r="AM153" s="980"/>
      <c r="AN153" s="980"/>
      <c r="AO153" s="980"/>
      <c r="AP153" s="980"/>
      <c r="AQ153" s="980"/>
      <c r="AR153" s="980"/>
      <c r="AS153" s="980"/>
      <c r="AT153" s="980"/>
      <c r="AU153" s="980"/>
      <c r="AV153" s="980"/>
      <c r="AW153" s="980"/>
      <c r="AX153" s="980"/>
    </row>
    <row r="154" spans="1:50" s="622" customFormat="1" ht="24" hidden="1" customHeight="1" x14ac:dyDescent="0.15">
      <c r="A154" s="1536"/>
      <c r="B154" s="344"/>
      <c r="C154" s="1538" t="s">
        <v>878</v>
      </c>
      <c r="D154" s="980"/>
      <c r="E154" s="1539" t="s">
        <v>1059</v>
      </c>
      <c r="F154" s="980" t="s">
        <v>878</v>
      </c>
      <c r="G154" s="980" t="s">
        <v>1057</v>
      </c>
      <c r="H154" s="980"/>
      <c r="I154" s="980" t="s">
        <v>1057</v>
      </c>
      <c r="J154" s="980"/>
      <c r="K154" s="1539">
        <v>10125</v>
      </c>
      <c r="L154" s="1539"/>
      <c r="M154" s="1539">
        <v>1600</v>
      </c>
      <c r="N154" s="980"/>
      <c r="O154" s="980" t="s">
        <v>1060</v>
      </c>
      <c r="P154" s="1539">
        <v>1600</v>
      </c>
      <c r="Q154" s="1539">
        <v>3</v>
      </c>
      <c r="R154" s="1539"/>
      <c r="S154" s="1539"/>
      <c r="T154" s="980"/>
      <c r="U154" s="980"/>
      <c r="V154" s="980">
        <v>2009</v>
      </c>
      <c r="W154" s="1539">
        <v>500</v>
      </c>
      <c r="X154" s="980"/>
      <c r="Y154" s="980"/>
      <c r="Z154" s="980"/>
      <c r="AA154" s="980"/>
      <c r="AB154" s="1539">
        <v>500</v>
      </c>
      <c r="AC154" s="980"/>
      <c r="AD154" s="980"/>
      <c r="AE154" s="980"/>
      <c r="AF154" s="980"/>
      <c r="AG154" s="980"/>
      <c r="AH154" s="980"/>
      <c r="AI154" s="980"/>
      <c r="AJ154" s="980"/>
      <c r="AK154" s="980"/>
      <c r="AL154" s="980"/>
      <c r="AM154" s="980"/>
      <c r="AN154" s="980"/>
      <c r="AO154" s="980"/>
      <c r="AP154" s="980"/>
      <c r="AQ154" s="980"/>
      <c r="AR154" s="980"/>
      <c r="AS154" s="980"/>
      <c r="AT154" s="980"/>
      <c r="AU154" s="980"/>
      <c r="AV154" s="980"/>
      <c r="AW154" s="980"/>
      <c r="AX154" s="980"/>
    </row>
    <row r="155" spans="1:50" s="622" customFormat="1" ht="24" hidden="1" customHeight="1" x14ac:dyDescent="0.15">
      <c r="A155" s="1536"/>
      <c r="B155" s="344"/>
      <c r="C155" s="1538" t="s">
        <v>878</v>
      </c>
      <c r="D155" s="980"/>
      <c r="E155" s="1539" t="s">
        <v>1061</v>
      </c>
      <c r="F155" s="980" t="s">
        <v>878</v>
      </c>
      <c r="G155" s="980" t="s">
        <v>1057</v>
      </c>
      <c r="H155" s="980"/>
      <c r="I155" s="980" t="s">
        <v>1057</v>
      </c>
      <c r="J155" s="980"/>
      <c r="K155" s="1539">
        <v>16247</v>
      </c>
      <c r="L155" s="1539"/>
      <c r="M155" s="1539"/>
      <c r="N155" s="980"/>
      <c r="O155" s="980" t="s">
        <v>2616</v>
      </c>
      <c r="P155" s="1539">
        <v>2646</v>
      </c>
      <c r="Q155" s="1539">
        <v>4</v>
      </c>
      <c r="R155" s="1539"/>
      <c r="S155" s="1539"/>
      <c r="T155" s="980"/>
      <c r="U155" s="980"/>
      <c r="V155" s="980">
        <v>2010</v>
      </c>
      <c r="W155" s="1539">
        <v>1000</v>
      </c>
      <c r="X155" s="980" t="s">
        <v>1063</v>
      </c>
      <c r="Y155" s="980"/>
      <c r="Z155" s="980"/>
      <c r="AA155" s="980"/>
      <c r="AB155" s="1539">
        <v>1000</v>
      </c>
      <c r="AC155" s="980" t="s">
        <v>1063</v>
      </c>
      <c r="AD155" s="980"/>
      <c r="AE155" s="980"/>
      <c r="AF155" s="980"/>
      <c r="AG155" s="980"/>
      <c r="AH155" s="980"/>
      <c r="AI155" s="980"/>
      <c r="AJ155" s="980"/>
      <c r="AK155" s="980"/>
      <c r="AL155" s="980"/>
      <c r="AM155" s="980"/>
      <c r="AN155" s="980"/>
      <c r="AO155" s="980"/>
      <c r="AP155" s="980"/>
      <c r="AQ155" s="980"/>
      <c r="AR155" s="980"/>
      <c r="AS155" s="980"/>
      <c r="AT155" s="980"/>
      <c r="AU155" s="980"/>
      <c r="AV155" s="980"/>
      <c r="AW155" s="980"/>
      <c r="AX155" s="980" t="s">
        <v>1063</v>
      </c>
    </row>
    <row r="156" spans="1:50" s="622" customFormat="1" ht="24" hidden="1" customHeight="1" x14ac:dyDescent="0.15">
      <c r="A156" s="1536"/>
      <c r="B156" s="344"/>
      <c r="C156" s="1538" t="s">
        <v>878</v>
      </c>
      <c r="D156" s="980"/>
      <c r="E156" s="1539" t="s">
        <v>2617</v>
      </c>
      <c r="F156" s="980" t="s">
        <v>654</v>
      </c>
      <c r="G156" s="980" t="s">
        <v>894</v>
      </c>
      <c r="H156" s="980"/>
      <c r="I156" s="980" t="s">
        <v>894</v>
      </c>
      <c r="J156" s="980"/>
      <c r="K156" s="1539">
        <v>142969</v>
      </c>
      <c r="L156" s="1539">
        <v>11960</v>
      </c>
      <c r="M156" s="1539">
        <v>26723</v>
      </c>
      <c r="N156" s="980"/>
      <c r="O156" s="980" t="s">
        <v>16819</v>
      </c>
      <c r="P156" s="1539">
        <v>18397</v>
      </c>
      <c r="Q156" s="1539">
        <v>20</v>
      </c>
      <c r="R156" s="1539"/>
      <c r="S156" s="1539">
        <v>5802</v>
      </c>
      <c r="T156" s="980"/>
      <c r="U156" s="980"/>
      <c r="V156" s="980">
        <v>2013</v>
      </c>
      <c r="W156" s="1539">
        <v>41706</v>
      </c>
      <c r="X156" s="980"/>
      <c r="Y156" s="980"/>
      <c r="Z156" s="980"/>
      <c r="AA156" s="980"/>
      <c r="AB156" s="1539">
        <v>41706</v>
      </c>
      <c r="AC156" s="980"/>
      <c r="AD156" s="980"/>
      <c r="AE156" s="980"/>
      <c r="AF156" s="980"/>
      <c r="AG156" s="980"/>
      <c r="AH156" s="980"/>
      <c r="AI156" s="980"/>
      <c r="AJ156" s="980"/>
      <c r="AK156" s="980"/>
      <c r="AL156" s="980"/>
      <c r="AM156" s="980"/>
      <c r="AN156" s="980"/>
      <c r="AO156" s="980"/>
      <c r="AP156" s="980"/>
      <c r="AQ156" s="980"/>
      <c r="AR156" s="980"/>
      <c r="AS156" s="980"/>
      <c r="AT156" s="980"/>
      <c r="AU156" s="980"/>
      <c r="AV156" s="980"/>
      <c r="AW156" s="980"/>
      <c r="AX156" s="980"/>
    </row>
    <row r="157" spans="1:50" s="622" customFormat="1" ht="24" hidden="1" customHeight="1" x14ac:dyDescent="0.15">
      <c r="A157" s="1536"/>
      <c r="B157" s="344"/>
      <c r="C157" s="1538" t="s">
        <v>855</v>
      </c>
      <c r="D157" s="980"/>
      <c r="E157" s="1539" t="s">
        <v>14583</v>
      </c>
      <c r="F157" s="980" t="s">
        <v>855</v>
      </c>
      <c r="G157" s="980" t="s">
        <v>855</v>
      </c>
      <c r="H157" s="980"/>
      <c r="I157" s="980" t="s">
        <v>855</v>
      </c>
      <c r="J157" s="980"/>
      <c r="K157" s="1539">
        <v>9939</v>
      </c>
      <c r="L157" s="1539"/>
      <c r="M157" s="1539"/>
      <c r="N157" s="980"/>
      <c r="O157" s="980" t="s">
        <v>1050</v>
      </c>
      <c r="P157" s="1539">
        <v>1110</v>
      </c>
      <c r="Q157" s="1539">
        <v>2</v>
      </c>
      <c r="R157" s="1539"/>
      <c r="S157" s="1539"/>
      <c r="T157" s="980"/>
      <c r="U157" s="980"/>
      <c r="V157" s="980">
        <v>2020</v>
      </c>
      <c r="W157" s="1539">
        <v>237</v>
      </c>
      <c r="X157" s="980"/>
      <c r="Y157" s="980"/>
      <c r="Z157" s="980"/>
      <c r="AA157" s="980"/>
      <c r="AB157" s="1539">
        <v>237</v>
      </c>
      <c r="AC157" s="980"/>
      <c r="AD157" s="980"/>
      <c r="AE157" s="980"/>
      <c r="AF157" s="980"/>
      <c r="AG157" s="980"/>
      <c r="AH157" s="980"/>
      <c r="AI157" s="980"/>
      <c r="AJ157" s="980"/>
      <c r="AK157" s="980"/>
      <c r="AL157" s="980"/>
      <c r="AM157" s="980"/>
      <c r="AN157" s="980"/>
      <c r="AO157" s="980"/>
      <c r="AP157" s="980"/>
      <c r="AQ157" s="980"/>
      <c r="AR157" s="980"/>
      <c r="AS157" s="980"/>
      <c r="AT157" s="980"/>
      <c r="AU157" s="980"/>
      <c r="AV157" s="980"/>
      <c r="AW157" s="980"/>
      <c r="AX157" s="980"/>
    </row>
    <row r="158" spans="1:50" s="622" customFormat="1" ht="24" hidden="1" customHeight="1" x14ac:dyDescent="0.15">
      <c r="A158" s="1536"/>
      <c r="B158" s="344"/>
      <c r="C158" s="1538" t="s">
        <v>855</v>
      </c>
      <c r="D158" s="980"/>
      <c r="E158" s="1539" t="s">
        <v>1064</v>
      </c>
      <c r="F158" s="980" t="s">
        <v>855</v>
      </c>
      <c r="G158" s="980" t="s">
        <v>855</v>
      </c>
      <c r="H158" s="980"/>
      <c r="I158" s="980" t="s">
        <v>855</v>
      </c>
      <c r="J158" s="980"/>
      <c r="K158" s="1539">
        <v>22680</v>
      </c>
      <c r="L158" s="1539"/>
      <c r="M158" s="1539"/>
      <c r="N158" s="980"/>
      <c r="O158" s="980" t="s">
        <v>1050</v>
      </c>
      <c r="P158" s="1539">
        <v>1200</v>
      </c>
      <c r="Q158" s="1539">
        <v>2</v>
      </c>
      <c r="R158" s="1539"/>
      <c r="S158" s="1539"/>
      <c r="T158" s="980"/>
      <c r="U158" s="980"/>
      <c r="V158" s="980">
        <v>2009</v>
      </c>
      <c r="W158" s="1539"/>
      <c r="X158" s="980"/>
      <c r="Y158" s="980"/>
      <c r="Z158" s="980"/>
      <c r="AA158" s="980"/>
      <c r="AB158" s="1539"/>
      <c r="AC158" s="980"/>
      <c r="AD158" s="980"/>
      <c r="AE158" s="980"/>
      <c r="AF158" s="980"/>
      <c r="AG158" s="980"/>
      <c r="AH158" s="980"/>
      <c r="AI158" s="980"/>
      <c r="AJ158" s="980"/>
      <c r="AK158" s="980"/>
      <c r="AL158" s="980"/>
      <c r="AM158" s="980"/>
      <c r="AN158" s="980"/>
      <c r="AO158" s="980"/>
      <c r="AP158" s="980"/>
      <c r="AQ158" s="980"/>
      <c r="AR158" s="980"/>
      <c r="AS158" s="980"/>
      <c r="AT158" s="980"/>
      <c r="AU158" s="980"/>
      <c r="AV158" s="980"/>
      <c r="AW158" s="980"/>
      <c r="AX158" s="980"/>
    </row>
    <row r="159" spans="1:50" s="622" customFormat="1" ht="24" hidden="1" customHeight="1" x14ac:dyDescent="0.15">
      <c r="A159" s="1536"/>
      <c r="B159" s="344"/>
      <c r="C159" s="1538" t="s">
        <v>855</v>
      </c>
      <c r="D159" s="980"/>
      <c r="E159" s="1539" t="s">
        <v>1065</v>
      </c>
      <c r="F159" s="980" t="s">
        <v>855</v>
      </c>
      <c r="G159" s="980" t="s">
        <v>855</v>
      </c>
      <c r="H159" s="980"/>
      <c r="I159" s="980" t="s">
        <v>855</v>
      </c>
      <c r="J159" s="980"/>
      <c r="K159" s="1539">
        <v>7500</v>
      </c>
      <c r="L159" s="1539"/>
      <c r="M159" s="1539"/>
      <c r="N159" s="980"/>
      <c r="O159" s="980" t="s">
        <v>1050</v>
      </c>
      <c r="P159" s="1539">
        <v>2187</v>
      </c>
      <c r="Q159" s="1539">
        <v>5</v>
      </c>
      <c r="R159" s="1539"/>
      <c r="S159" s="1539"/>
      <c r="T159" s="980"/>
      <c r="U159" s="980"/>
      <c r="V159" s="980">
        <v>1999</v>
      </c>
      <c r="W159" s="1539"/>
      <c r="X159" s="980"/>
      <c r="Y159" s="980"/>
      <c r="Z159" s="980"/>
      <c r="AA159" s="980"/>
      <c r="AB159" s="1539"/>
      <c r="AC159" s="980"/>
      <c r="AD159" s="980"/>
      <c r="AE159" s="980"/>
      <c r="AF159" s="980"/>
      <c r="AG159" s="980"/>
      <c r="AH159" s="980"/>
      <c r="AI159" s="980"/>
      <c r="AJ159" s="980"/>
      <c r="AK159" s="980"/>
      <c r="AL159" s="980"/>
      <c r="AM159" s="980"/>
      <c r="AN159" s="980"/>
      <c r="AO159" s="980"/>
      <c r="AP159" s="980"/>
      <c r="AQ159" s="980"/>
      <c r="AR159" s="980"/>
      <c r="AS159" s="980"/>
      <c r="AT159" s="980"/>
      <c r="AU159" s="980"/>
      <c r="AV159" s="980"/>
      <c r="AW159" s="980"/>
      <c r="AX159" s="980"/>
    </row>
    <row r="160" spans="1:50" s="622" customFormat="1" ht="24" hidden="1" customHeight="1" x14ac:dyDescent="0.15">
      <c r="A160" s="1536"/>
      <c r="B160" s="344"/>
      <c r="C160" s="1538" t="s">
        <v>855</v>
      </c>
      <c r="D160" s="980"/>
      <c r="E160" s="1539" t="s">
        <v>1067</v>
      </c>
      <c r="F160" s="980" t="s">
        <v>855</v>
      </c>
      <c r="G160" s="980" t="s">
        <v>855</v>
      </c>
      <c r="H160" s="980"/>
      <c r="I160" s="980" t="s">
        <v>855</v>
      </c>
      <c r="J160" s="980"/>
      <c r="K160" s="1539">
        <v>78329</v>
      </c>
      <c r="L160" s="1539"/>
      <c r="M160" s="1539"/>
      <c r="N160" s="980"/>
      <c r="O160" s="980" t="s">
        <v>1050</v>
      </c>
      <c r="P160" s="1539">
        <v>3359</v>
      </c>
      <c r="Q160" s="1539">
        <v>6</v>
      </c>
      <c r="R160" s="1539"/>
      <c r="S160" s="1539"/>
      <c r="T160" s="980"/>
      <c r="U160" s="980"/>
      <c r="V160" s="980">
        <v>1992</v>
      </c>
      <c r="W160" s="1539"/>
      <c r="X160" s="980"/>
      <c r="Y160" s="980"/>
      <c r="Z160" s="980"/>
      <c r="AA160" s="980"/>
      <c r="AB160" s="1539"/>
      <c r="AC160" s="980"/>
      <c r="AD160" s="980"/>
      <c r="AE160" s="980"/>
      <c r="AF160" s="980"/>
      <c r="AG160" s="980"/>
      <c r="AH160" s="980"/>
      <c r="AI160" s="980"/>
      <c r="AJ160" s="980"/>
      <c r="AK160" s="980"/>
      <c r="AL160" s="980"/>
      <c r="AM160" s="980"/>
      <c r="AN160" s="980"/>
      <c r="AO160" s="980"/>
      <c r="AP160" s="980"/>
      <c r="AQ160" s="980"/>
      <c r="AR160" s="980"/>
      <c r="AS160" s="980"/>
      <c r="AT160" s="980"/>
      <c r="AU160" s="980"/>
      <c r="AV160" s="980"/>
      <c r="AW160" s="980"/>
      <c r="AX160" s="980"/>
    </row>
    <row r="161" spans="1:50" s="622" customFormat="1" ht="24" hidden="1" customHeight="1" x14ac:dyDescent="0.15">
      <c r="A161" s="1536"/>
      <c r="B161" s="344"/>
      <c r="C161" s="1538" t="s">
        <v>855</v>
      </c>
      <c r="D161" s="980"/>
      <c r="E161" s="1539" t="s">
        <v>1068</v>
      </c>
      <c r="F161" s="980" t="s">
        <v>855</v>
      </c>
      <c r="G161" s="980" t="s">
        <v>855</v>
      </c>
      <c r="H161" s="980"/>
      <c r="I161" s="980" t="s">
        <v>855</v>
      </c>
      <c r="J161" s="980"/>
      <c r="K161" s="1539">
        <v>22624</v>
      </c>
      <c r="L161" s="1539"/>
      <c r="M161" s="1539"/>
      <c r="N161" s="980"/>
      <c r="O161" s="980" t="s">
        <v>184</v>
      </c>
      <c r="P161" s="1539">
        <v>1521</v>
      </c>
      <c r="Q161" s="1539">
        <v>2</v>
      </c>
      <c r="R161" s="1539"/>
      <c r="S161" s="1539"/>
      <c r="T161" s="980"/>
      <c r="U161" s="980"/>
      <c r="V161" s="980">
        <v>1990</v>
      </c>
      <c r="W161" s="1539"/>
      <c r="X161" s="980"/>
      <c r="Y161" s="980"/>
      <c r="Z161" s="980"/>
      <c r="AA161" s="980"/>
      <c r="AB161" s="1539"/>
      <c r="AC161" s="980"/>
      <c r="AD161" s="980"/>
      <c r="AE161" s="980"/>
      <c r="AF161" s="980"/>
      <c r="AG161" s="980"/>
      <c r="AH161" s="980"/>
      <c r="AI161" s="980"/>
      <c r="AJ161" s="980"/>
      <c r="AK161" s="980"/>
      <c r="AL161" s="980"/>
      <c r="AM161" s="980"/>
      <c r="AN161" s="980"/>
      <c r="AO161" s="980"/>
      <c r="AP161" s="980"/>
      <c r="AQ161" s="980"/>
      <c r="AR161" s="980"/>
      <c r="AS161" s="980"/>
      <c r="AT161" s="980"/>
      <c r="AU161" s="980"/>
      <c r="AV161" s="980"/>
      <c r="AW161" s="980"/>
      <c r="AX161" s="980"/>
    </row>
    <row r="162" spans="1:50" s="622" customFormat="1" ht="24" hidden="1" customHeight="1" x14ac:dyDescent="0.15">
      <c r="A162" s="1536" t="s">
        <v>156</v>
      </c>
      <c r="B162" s="344"/>
      <c r="C162" s="1538" t="s">
        <v>855</v>
      </c>
      <c r="D162" s="980"/>
      <c r="E162" s="1539" t="s">
        <v>1069</v>
      </c>
      <c r="F162" s="980" t="s">
        <v>855</v>
      </c>
      <c r="G162" s="980" t="s">
        <v>855</v>
      </c>
      <c r="H162" s="980"/>
      <c r="I162" s="980" t="s">
        <v>855</v>
      </c>
      <c r="J162" s="980"/>
      <c r="K162" s="1539">
        <v>186437.7</v>
      </c>
      <c r="L162" s="1539"/>
      <c r="M162" s="1539"/>
      <c r="N162" s="980"/>
      <c r="O162" s="980" t="s">
        <v>1050</v>
      </c>
      <c r="P162" s="1539">
        <v>1332</v>
      </c>
      <c r="Q162" s="1539">
        <v>2</v>
      </c>
      <c r="R162" s="1539"/>
      <c r="S162" s="1539"/>
      <c r="T162" s="980"/>
      <c r="U162" s="980"/>
      <c r="V162" s="980">
        <v>2012</v>
      </c>
      <c r="W162" s="1539"/>
      <c r="X162" s="980"/>
      <c r="Y162" s="980"/>
      <c r="Z162" s="980"/>
      <c r="AA162" s="980"/>
      <c r="AB162" s="1539"/>
      <c r="AC162" s="980"/>
      <c r="AD162" s="980"/>
      <c r="AE162" s="980"/>
      <c r="AF162" s="980"/>
      <c r="AG162" s="980"/>
      <c r="AH162" s="980"/>
      <c r="AI162" s="980"/>
      <c r="AJ162" s="980"/>
      <c r="AK162" s="980"/>
      <c r="AL162" s="980"/>
      <c r="AM162" s="980"/>
      <c r="AN162" s="980"/>
      <c r="AO162" s="980"/>
      <c r="AP162" s="980"/>
      <c r="AQ162" s="980"/>
      <c r="AR162" s="980"/>
      <c r="AS162" s="980"/>
      <c r="AT162" s="980"/>
      <c r="AU162" s="980"/>
      <c r="AV162" s="980"/>
      <c r="AW162" s="980"/>
      <c r="AX162" s="980"/>
    </row>
    <row r="163" spans="1:50" s="622" customFormat="1" ht="24" hidden="1" customHeight="1" x14ac:dyDescent="0.15">
      <c r="A163" s="1536"/>
      <c r="B163" s="344"/>
      <c r="C163" s="1538" t="s">
        <v>855</v>
      </c>
      <c r="D163" s="980"/>
      <c r="E163" s="1539" t="s">
        <v>2618</v>
      </c>
      <c r="F163" s="980" t="s">
        <v>855</v>
      </c>
      <c r="G163" s="980" t="s">
        <v>855</v>
      </c>
      <c r="H163" s="980"/>
      <c r="I163" s="980" t="s">
        <v>855</v>
      </c>
      <c r="J163" s="980"/>
      <c r="K163" s="1539">
        <v>35449</v>
      </c>
      <c r="L163" s="1539"/>
      <c r="M163" s="1539"/>
      <c r="N163" s="980"/>
      <c r="O163" s="980" t="s">
        <v>1050</v>
      </c>
      <c r="P163" s="1539">
        <v>1473</v>
      </c>
      <c r="Q163" s="1539">
        <v>2</v>
      </c>
      <c r="R163" s="1539"/>
      <c r="S163" s="1539"/>
      <c r="T163" s="980"/>
      <c r="U163" s="980"/>
      <c r="V163" s="980">
        <v>2014</v>
      </c>
      <c r="W163" s="1539"/>
      <c r="X163" s="980"/>
      <c r="Y163" s="980"/>
      <c r="Z163" s="980"/>
      <c r="AA163" s="980"/>
      <c r="AB163" s="1539"/>
      <c r="AC163" s="980"/>
      <c r="AD163" s="980"/>
      <c r="AE163" s="980"/>
      <c r="AF163" s="980"/>
      <c r="AG163" s="980"/>
      <c r="AH163" s="980"/>
      <c r="AI163" s="980"/>
      <c r="AJ163" s="980"/>
      <c r="AK163" s="980"/>
      <c r="AL163" s="980"/>
      <c r="AM163" s="980"/>
      <c r="AN163" s="980"/>
      <c r="AO163" s="980"/>
      <c r="AP163" s="980"/>
      <c r="AQ163" s="980"/>
      <c r="AR163" s="980"/>
      <c r="AS163" s="980"/>
      <c r="AT163" s="980"/>
      <c r="AU163" s="980"/>
      <c r="AV163" s="980"/>
      <c r="AW163" s="980"/>
      <c r="AX163" s="980"/>
    </row>
    <row r="164" spans="1:50" s="622" customFormat="1" ht="24" hidden="1" customHeight="1" x14ac:dyDescent="0.15">
      <c r="A164" s="1536"/>
      <c r="B164" s="344"/>
      <c r="C164" s="1538" t="s">
        <v>855</v>
      </c>
      <c r="D164" s="980"/>
      <c r="E164" s="1539" t="s">
        <v>2619</v>
      </c>
      <c r="F164" s="980" t="s">
        <v>855</v>
      </c>
      <c r="G164" s="980" t="s">
        <v>855</v>
      </c>
      <c r="H164" s="980"/>
      <c r="I164" s="980" t="s">
        <v>855</v>
      </c>
      <c r="J164" s="980"/>
      <c r="K164" s="1539">
        <v>70200</v>
      </c>
      <c r="L164" s="1539"/>
      <c r="M164" s="1539"/>
      <c r="N164" s="980"/>
      <c r="O164" s="980" t="s">
        <v>310</v>
      </c>
      <c r="P164" s="1539">
        <v>1420</v>
      </c>
      <c r="Q164" s="1539">
        <v>2</v>
      </c>
      <c r="R164" s="1539"/>
      <c r="S164" s="1539"/>
      <c r="T164" s="980"/>
      <c r="U164" s="980"/>
      <c r="V164" s="980">
        <v>2009</v>
      </c>
      <c r="W164" s="1539"/>
      <c r="X164" s="980"/>
      <c r="Y164" s="980"/>
      <c r="Z164" s="980"/>
      <c r="AA164" s="980"/>
      <c r="AB164" s="1539"/>
      <c r="AC164" s="980"/>
      <c r="AD164" s="980"/>
      <c r="AE164" s="980"/>
      <c r="AF164" s="980"/>
      <c r="AG164" s="980"/>
      <c r="AH164" s="980"/>
      <c r="AI164" s="980"/>
      <c r="AJ164" s="980"/>
      <c r="AK164" s="980"/>
      <c r="AL164" s="980"/>
      <c r="AM164" s="980"/>
      <c r="AN164" s="980"/>
      <c r="AO164" s="980"/>
      <c r="AP164" s="980"/>
      <c r="AQ164" s="980"/>
      <c r="AR164" s="980"/>
      <c r="AS164" s="980"/>
      <c r="AT164" s="980"/>
      <c r="AU164" s="980"/>
      <c r="AV164" s="980"/>
      <c r="AW164" s="980"/>
      <c r="AX164" s="980"/>
    </row>
    <row r="165" spans="1:50" s="622" customFormat="1" ht="24" hidden="1" customHeight="1" x14ac:dyDescent="0.15">
      <c r="A165" s="1536"/>
      <c r="B165" s="344"/>
      <c r="C165" s="1538" t="s">
        <v>871</v>
      </c>
      <c r="D165" s="980"/>
      <c r="E165" s="1539" t="s">
        <v>2620</v>
      </c>
      <c r="F165" s="980" t="s">
        <v>871</v>
      </c>
      <c r="G165" s="980" t="s">
        <v>871</v>
      </c>
      <c r="H165" s="980"/>
      <c r="I165" s="980" t="s">
        <v>871</v>
      </c>
      <c r="J165" s="980"/>
      <c r="K165" s="1539">
        <v>38106</v>
      </c>
      <c r="L165" s="1539">
        <v>2621</v>
      </c>
      <c r="M165" s="1539">
        <v>2911</v>
      </c>
      <c r="N165" s="980"/>
      <c r="O165" s="980" t="s">
        <v>2621</v>
      </c>
      <c r="P165" s="1539">
        <v>2277</v>
      </c>
      <c r="Q165" s="1539">
        <v>4</v>
      </c>
      <c r="R165" s="1539"/>
      <c r="S165" s="1539"/>
      <c r="T165" s="980"/>
      <c r="U165" s="980"/>
      <c r="V165" s="980">
        <v>2013</v>
      </c>
      <c r="W165" s="1539">
        <v>2800</v>
      </c>
      <c r="X165" s="980"/>
      <c r="Y165" s="980"/>
      <c r="Z165" s="980"/>
      <c r="AA165" s="980"/>
      <c r="AB165" s="1539">
        <v>2800</v>
      </c>
      <c r="AC165" s="980"/>
      <c r="AD165" s="980"/>
      <c r="AE165" s="980"/>
      <c r="AF165" s="980"/>
      <c r="AG165" s="980"/>
      <c r="AH165" s="980"/>
      <c r="AI165" s="980"/>
      <c r="AJ165" s="980"/>
      <c r="AK165" s="980"/>
      <c r="AL165" s="980"/>
      <c r="AM165" s="980"/>
      <c r="AN165" s="980"/>
      <c r="AO165" s="980"/>
      <c r="AP165" s="980"/>
      <c r="AQ165" s="980"/>
      <c r="AR165" s="980"/>
      <c r="AS165" s="980"/>
      <c r="AT165" s="980"/>
      <c r="AU165" s="980"/>
      <c r="AV165" s="980"/>
      <c r="AW165" s="980"/>
      <c r="AX165" s="980"/>
    </row>
    <row r="166" spans="1:50" s="622" customFormat="1" ht="24" hidden="1" customHeight="1" x14ac:dyDescent="0.15">
      <c r="A166" s="1536"/>
      <c r="B166" s="344"/>
      <c r="C166" s="980" t="s">
        <v>871</v>
      </c>
      <c r="D166" s="980"/>
      <c r="E166" s="1539" t="s">
        <v>2622</v>
      </c>
      <c r="F166" s="980" t="s">
        <v>871</v>
      </c>
      <c r="G166" s="980" t="s">
        <v>871</v>
      </c>
      <c r="H166" s="980"/>
      <c r="I166" s="980" t="s">
        <v>871</v>
      </c>
      <c r="J166" s="980" t="s">
        <v>871</v>
      </c>
      <c r="K166" s="1539">
        <v>2891</v>
      </c>
      <c r="L166" s="1539"/>
      <c r="M166" s="1539"/>
      <c r="N166" s="980"/>
      <c r="O166" s="980" t="s">
        <v>2623</v>
      </c>
      <c r="P166" s="1539">
        <v>1174</v>
      </c>
      <c r="Q166" s="1539">
        <v>2</v>
      </c>
      <c r="R166" s="1539"/>
      <c r="S166" s="1539"/>
      <c r="T166" s="980">
        <v>2013</v>
      </c>
      <c r="U166" s="980">
        <v>2800</v>
      </c>
      <c r="V166" s="980">
        <v>2014</v>
      </c>
      <c r="W166" s="1539">
        <v>300</v>
      </c>
      <c r="X166" s="980"/>
      <c r="Y166" s="980"/>
      <c r="Z166" s="980"/>
      <c r="AA166" s="980"/>
      <c r="AB166" s="1539">
        <v>300</v>
      </c>
      <c r="AC166" s="980"/>
      <c r="AD166" s="980"/>
      <c r="AE166" s="980"/>
      <c r="AF166" s="980"/>
      <c r="AG166" s="980"/>
      <c r="AH166" s="980"/>
      <c r="AI166" s="980"/>
      <c r="AJ166" s="980"/>
      <c r="AK166" s="980"/>
      <c r="AL166" s="980"/>
      <c r="AM166" s="980"/>
      <c r="AN166" s="980"/>
      <c r="AO166" s="980"/>
      <c r="AP166" s="980"/>
      <c r="AQ166" s="980"/>
      <c r="AR166" s="980"/>
      <c r="AS166" s="980"/>
      <c r="AT166" s="980"/>
      <c r="AU166" s="980"/>
      <c r="AV166" s="980"/>
      <c r="AW166" s="980"/>
      <c r="AX166" s="980"/>
    </row>
    <row r="167" spans="1:50" s="622" customFormat="1" ht="24" hidden="1" customHeight="1" x14ac:dyDescent="0.15">
      <c r="A167" s="1536"/>
      <c r="B167" s="344"/>
      <c r="C167" s="980" t="s">
        <v>871</v>
      </c>
      <c r="D167" s="980"/>
      <c r="E167" s="1539" t="s">
        <v>10435</v>
      </c>
      <c r="F167" s="980" t="s">
        <v>871</v>
      </c>
      <c r="G167" s="980" t="s">
        <v>871</v>
      </c>
      <c r="H167" s="980"/>
      <c r="I167" s="980" t="s">
        <v>871</v>
      </c>
      <c r="J167" s="980"/>
      <c r="K167" s="1539">
        <v>4361</v>
      </c>
      <c r="L167" s="1539"/>
      <c r="M167" s="1539"/>
      <c r="N167" s="980"/>
      <c r="O167" s="980" t="s">
        <v>2621</v>
      </c>
      <c r="P167" s="1539">
        <v>2080</v>
      </c>
      <c r="Q167" s="1539">
        <v>4</v>
      </c>
      <c r="R167" s="1539"/>
      <c r="S167" s="1539"/>
      <c r="T167" s="980"/>
      <c r="U167" s="980"/>
      <c r="V167" s="980">
        <v>2003</v>
      </c>
      <c r="W167" s="1539"/>
      <c r="X167" s="980"/>
      <c r="Y167" s="980"/>
      <c r="Z167" s="980"/>
      <c r="AA167" s="980"/>
      <c r="AB167" s="1539"/>
      <c r="AC167" s="980"/>
      <c r="AD167" s="980"/>
      <c r="AE167" s="980"/>
      <c r="AF167" s="980"/>
      <c r="AG167" s="980"/>
      <c r="AH167" s="980"/>
      <c r="AI167" s="980"/>
      <c r="AJ167" s="980"/>
      <c r="AK167" s="980"/>
      <c r="AL167" s="980"/>
      <c r="AM167" s="980"/>
      <c r="AN167" s="980"/>
      <c r="AO167" s="980"/>
      <c r="AP167" s="980"/>
      <c r="AQ167" s="980"/>
      <c r="AR167" s="980"/>
      <c r="AS167" s="980"/>
      <c r="AT167" s="980"/>
      <c r="AU167" s="980"/>
      <c r="AV167" s="980"/>
      <c r="AW167" s="980"/>
      <c r="AX167" s="980"/>
    </row>
    <row r="168" spans="1:50" s="622" customFormat="1" ht="24" hidden="1" customHeight="1" x14ac:dyDescent="0.15">
      <c r="A168" s="1536"/>
      <c r="B168" s="344"/>
      <c r="C168" s="1538" t="s">
        <v>871</v>
      </c>
      <c r="D168" s="980"/>
      <c r="E168" s="1539" t="s">
        <v>10436</v>
      </c>
      <c r="F168" s="980" t="s">
        <v>871</v>
      </c>
      <c r="G168" s="980" t="s">
        <v>871</v>
      </c>
      <c r="H168" s="980"/>
      <c r="I168" s="980" t="s">
        <v>871</v>
      </c>
      <c r="J168" s="980"/>
      <c r="K168" s="1539">
        <v>4040</v>
      </c>
      <c r="L168" s="1539"/>
      <c r="M168" s="1539"/>
      <c r="N168" s="980"/>
      <c r="O168" s="980" t="s">
        <v>1108</v>
      </c>
      <c r="P168" s="1539">
        <v>2056</v>
      </c>
      <c r="Q168" s="1539">
        <v>4</v>
      </c>
      <c r="R168" s="1539"/>
      <c r="S168" s="1539"/>
      <c r="T168" s="980"/>
      <c r="U168" s="980"/>
      <c r="V168" s="980">
        <v>2013</v>
      </c>
      <c r="W168" s="1539"/>
      <c r="X168" s="1540"/>
      <c r="Y168" s="980"/>
      <c r="Z168" s="980"/>
      <c r="AA168" s="980"/>
      <c r="AB168" s="1539"/>
      <c r="AC168" s="1540"/>
      <c r="AD168" s="980"/>
      <c r="AE168" s="980"/>
      <c r="AF168" s="980"/>
      <c r="AG168" s="980"/>
      <c r="AH168" s="980"/>
      <c r="AI168" s="980"/>
      <c r="AJ168" s="980"/>
      <c r="AK168" s="980"/>
      <c r="AL168" s="980"/>
      <c r="AM168" s="980"/>
      <c r="AN168" s="980"/>
      <c r="AO168" s="980"/>
      <c r="AP168" s="980"/>
      <c r="AQ168" s="980"/>
      <c r="AR168" s="980"/>
      <c r="AS168" s="980"/>
      <c r="AT168" s="980"/>
      <c r="AU168" s="980"/>
      <c r="AV168" s="980"/>
      <c r="AW168" s="980"/>
      <c r="AX168" s="1540"/>
    </row>
    <row r="169" spans="1:50" s="622" customFormat="1" ht="24" hidden="1" customHeight="1" x14ac:dyDescent="0.15">
      <c r="A169" s="1536"/>
      <c r="B169" s="344"/>
      <c r="C169" s="1538" t="s">
        <v>871</v>
      </c>
      <c r="D169" s="980"/>
      <c r="E169" s="1539" t="s">
        <v>10437</v>
      </c>
      <c r="F169" s="980" t="s">
        <v>871</v>
      </c>
      <c r="G169" s="980" t="s">
        <v>871</v>
      </c>
      <c r="H169" s="980"/>
      <c r="I169" s="980" t="s">
        <v>871</v>
      </c>
      <c r="J169" s="980"/>
      <c r="K169" s="1539">
        <v>13856</v>
      </c>
      <c r="L169" s="1539"/>
      <c r="M169" s="1539"/>
      <c r="N169" s="980"/>
      <c r="O169" s="980" t="s">
        <v>3539</v>
      </c>
      <c r="P169" s="1539">
        <v>1558</v>
      </c>
      <c r="Q169" s="1539">
        <v>3</v>
      </c>
      <c r="R169" s="1539"/>
      <c r="S169" s="1539"/>
      <c r="T169" s="980"/>
      <c r="U169" s="1539"/>
      <c r="V169" s="980">
        <v>2006</v>
      </c>
      <c r="W169" s="1539"/>
      <c r="X169" s="980"/>
      <c r="Y169" s="980"/>
      <c r="Z169" s="980"/>
      <c r="AA169" s="980"/>
      <c r="AB169" s="1539"/>
      <c r="AC169" s="980"/>
      <c r="AD169" s="980"/>
      <c r="AE169" s="980"/>
      <c r="AF169" s="980"/>
      <c r="AG169" s="980"/>
      <c r="AH169" s="980"/>
      <c r="AI169" s="980"/>
      <c r="AJ169" s="980"/>
      <c r="AK169" s="980"/>
      <c r="AL169" s="980"/>
      <c r="AM169" s="980"/>
      <c r="AN169" s="980"/>
      <c r="AO169" s="980"/>
      <c r="AP169" s="980"/>
      <c r="AQ169" s="980"/>
      <c r="AR169" s="980"/>
      <c r="AS169" s="980"/>
      <c r="AT169" s="980"/>
      <c r="AU169" s="980"/>
      <c r="AV169" s="980"/>
      <c r="AW169" s="980"/>
      <c r="AX169" s="980"/>
    </row>
    <row r="170" spans="1:50" s="622" customFormat="1" ht="24" hidden="1" customHeight="1" x14ac:dyDescent="0.15">
      <c r="A170" s="1536"/>
      <c r="B170" s="344"/>
      <c r="C170" s="1538" t="s">
        <v>871</v>
      </c>
      <c r="D170" s="980"/>
      <c r="E170" s="1539" t="s">
        <v>10438</v>
      </c>
      <c r="F170" s="980" t="s">
        <v>871</v>
      </c>
      <c r="G170" s="980" t="s">
        <v>871</v>
      </c>
      <c r="H170" s="980"/>
      <c r="I170" s="980" t="s">
        <v>871</v>
      </c>
      <c r="J170" s="980"/>
      <c r="K170" s="1539">
        <v>15036</v>
      </c>
      <c r="L170" s="1539"/>
      <c r="M170" s="1539"/>
      <c r="N170" s="980"/>
      <c r="O170" s="980" t="s">
        <v>3539</v>
      </c>
      <c r="P170" s="1539">
        <v>1740</v>
      </c>
      <c r="Q170" s="1539">
        <v>3</v>
      </c>
      <c r="R170" s="1539"/>
      <c r="S170" s="1539"/>
      <c r="T170" s="980"/>
      <c r="U170" s="1539"/>
      <c r="V170" s="980">
        <v>2008</v>
      </c>
      <c r="W170" s="1539"/>
      <c r="X170" s="980"/>
      <c r="Y170" s="980"/>
      <c r="Z170" s="980"/>
      <c r="AA170" s="980"/>
      <c r="AB170" s="1539"/>
      <c r="AC170" s="980"/>
      <c r="AD170" s="980"/>
      <c r="AE170" s="980"/>
      <c r="AF170" s="980"/>
      <c r="AG170" s="980"/>
      <c r="AH170" s="980"/>
      <c r="AI170" s="980"/>
      <c r="AJ170" s="980"/>
      <c r="AK170" s="980"/>
      <c r="AL170" s="980"/>
      <c r="AM170" s="980"/>
      <c r="AN170" s="980"/>
      <c r="AO170" s="980"/>
      <c r="AP170" s="980"/>
      <c r="AQ170" s="980"/>
      <c r="AR170" s="980"/>
      <c r="AS170" s="980"/>
      <c r="AT170" s="980"/>
      <c r="AU170" s="980"/>
      <c r="AV170" s="980"/>
      <c r="AW170" s="980"/>
      <c r="AX170" s="980"/>
    </row>
    <row r="171" spans="1:50" s="622" customFormat="1" ht="24" hidden="1" customHeight="1" x14ac:dyDescent="0.15">
      <c r="A171" s="1536"/>
      <c r="B171" s="344"/>
      <c r="C171" s="1538" t="s">
        <v>871</v>
      </c>
      <c r="D171" s="980"/>
      <c r="E171" s="1539" t="s">
        <v>10439</v>
      </c>
      <c r="F171" s="980" t="s">
        <v>871</v>
      </c>
      <c r="G171" s="980" t="s">
        <v>871</v>
      </c>
      <c r="H171" s="980"/>
      <c r="I171" s="980" t="s">
        <v>871</v>
      </c>
      <c r="J171" s="980"/>
      <c r="K171" s="1539">
        <v>2807</v>
      </c>
      <c r="L171" s="1539"/>
      <c r="M171" s="1539"/>
      <c r="N171" s="980"/>
      <c r="O171" s="980" t="s">
        <v>10440</v>
      </c>
      <c r="P171" s="1539">
        <v>670</v>
      </c>
      <c r="Q171" s="1539">
        <v>1</v>
      </c>
      <c r="R171" s="1539"/>
      <c r="S171" s="1539"/>
      <c r="T171" s="980"/>
      <c r="U171" s="980"/>
      <c r="V171" s="980">
        <v>2017</v>
      </c>
      <c r="W171" s="980"/>
      <c r="X171" s="980"/>
      <c r="Y171" s="980"/>
      <c r="Z171" s="980"/>
      <c r="AA171" s="980"/>
      <c r="AB171" s="980"/>
      <c r="AC171" s="980"/>
      <c r="AD171" s="980"/>
      <c r="AE171" s="980"/>
      <c r="AF171" s="980"/>
      <c r="AG171" s="980"/>
      <c r="AH171" s="980"/>
      <c r="AI171" s="980"/>
      <c r="AJ171" s="980"/>
      <c r="AK171" s="980"/>
      <c r="AL171" s="980"/>
      <c r="AM171" s="980"/>
      <c r="AN171" s="980"/>
      <c r="AO171" s="980"/>
      <c r="AP171" s="980"/>
      <c r="AQ171" s="980"/>
      <c r="AR171" s="980"/>
      <c r="AS171" s="980"/>
      <c r="AT171" s="980"/>
      <c r="AU171" s="980"/>
      <c r="AV171" s="980"/>
      <c r="AW171" s="980"/>
      <c r="AX171" s="980"/>
    </row>
    <row r="172" spans="1:50" s="622" customFormat="1" ht="24" hidden="1" customHeight="1" x14ac:dyDescent="0.15">
      <c r="A172" s="1536"/>
      <c r="B172" s="344"/>
      <c r="C172" s="1538" t="s">
        <v>884</v>
      </c>
      <c r="D172" s="980"/>
      <c r="E172" s="1539" t="s">
        <v>1071</v>
      </c>
      <c r="F172" s="980" t="s">
        <v>884</v>
      </c>
      <c r="G172" s="980" t="s">
        <v>884</v>
      </c>
      <c r="H172" s="980"/>
      <c r="I172" s="980" t="s">
        <v>884</v>
      </c>
      <c r="J172" s="980"/>
      <c r="K172" s="1539">
        <v>1302</v>
      </c>
      <c r="L172" s="1539"/>
      <c r="M172" s="1539"/>
      <c r="N172" s="1539"/>
      <c r="O172" s="980" t="s">
        <v>310</v>
      </c>
      <c r="P172" s="1539">
        <v>1302</v>
      </c>
      <c r="Q172" s="1539">
        <v>2</v>
      </c>
      <c r="R172" s="1539"/>
      <c r="S172" s="1539"/>
      <c r="T172" s="1539"/>
      <c r="U172" s="980"/>
      <c r="V172" s="980">
        <v>2008</v>
      </c>
      <c r="W172" s="980"/>
      <c r="X172" s="980" t="s">
        <v>2624</v>
      </c>
      <c r="Y172" s="980"/>
      <c r="Z172" s="980"/>
      <c r="AA172" s="980"/>
      <c r="AB172" s="980"/>
      <c r="AC172" s="980" t="s">
        <v>2624</v>
      </c>
      <c r="AD172" s="980"/>
      <c r="AE172" s="980"/>
      <c r="AF172" s="980"/>
      <c r="AG172" s="980"/>
      <c r="AH172" s="980"/>
      <c r="AI172" s="980"/>
      <c r="AJ172" s="980"/>
      <c r="AK172" s="980"/>
      <c r="AL172" s="980"/>
      <c r="AM172" s="980"/>
      <c r="AN172" s="980"/>
      <c r="AO172" s="980"/>
      <c r="AP172" s="980"/>
      <c r="AQ172" s="980"/>
      <c r="AR172" s="980"/>
      <c r="AS172" s="980"/>
      <c r="AT172" s="980"/>
      <c r="AU172" s="980"/>
      <c r="AV172" s="980"/>
      <c r="AW172" s="980"/>
      <c r="AX172" s="980" t="s">
        <v>2624</v>
      </c>
    </row>
    <row r="173" spans="1:50" s="622" customFormat="1" ht="24" hidden="1" customHeight="1" x14ac:dyDescent="0.15">
      <c r="A173" s="1536"/>
      <c r="B173" s="344"/>
      <c r="C173" s="1538" t="s">
        <v>884</v>
      </c>
      <c r="D173" s="980"/>
      <c r="E173" s="1539" t="s">
        <v>1072</v>
      </c>
      <c r="F173" s="980" t="s">
        <v>884</v>
      </c>
      <c r="G173" s="980" t="s">
        <v>884</v>
      </c>
      <c r="H173" s="980"/>
      <c r="I173" s="980" t="s">
        <v>884</v>
      </c>
      <c r="J173" s="980"/>
      <c r="K173" s="1539">
        <v>1728</v>
      </c>
      <c r="L173" s="1539"/>
      <c r="M173" s="1539"/>
      <c r="N173" s="1539"/>
      <c r="O173" s="980" t="s">
        <v>310</v>
      </c>
      <c r="P173" s="1539">
        <v>1303</v>
      </c>
      <c r="Q173" s="1539">
        <v>2</v>
      </c>
      <c r="R173" s="1539"/>
      <c r="S173" s="1539"/>
      <c r="T173" s="1539"/>
      <c r="U173" s="980"/>
      <c r="V173" s="980">
        <v>2008</v>
      </c>
      <c r="W173" s="980"/>
      <c r="X173" s="980" t="s">
        <v>1073</v>
      </c>
      <c r="Y173" s="980"/>
      <c r="Z173" s="980"/>
      <c r="AA173" s="980"/>
      <c r="AB173" s="980"/>
      <c r="AC173" s="980" t="s">
        <v>1073</v>
      </c>
      <c r="AD173" s="980"/>
      <c r="AE173" s="980"/>
      <c r="AF173" s="980"/>
      <c r="AG173" s="980"/>
      <c r="AH173" s="980"/>
      <c r="AI173" s="980"/>
      <c r="AJ173" s="980"/>
      <c r="AK173" s="980"/>
      <c r="AL173" s="980"/>
      <c r="AM173" s="980"/>
      <c r="AN173" s="980"/>
      <c r="AO173" s="980"/>
      <c r="AP173" s="980"/>
      <c r="AQ173" s="980"/>
      <c r="AR173" s="980"/>
      <c r="AS173" s="980"/>
      <c r="AT173" s="980"/>
      <c r="AU173" s="980"/>
      <c r="AV173" s="980"/>
      <c r="AW173" s="980"/>
      <c r="AX173" s="980" t="s">
        <v>1073</v>
      </c>
    </row>
    <row r="174" spans="1:50" s="622" customFormat="1" ht="24" hidden="1" customHeight="1" x14ac:dyDescent="0.15">
      <c r="A174" s="1536"/>
      <c r="B174" s="344"/>
      <c r="C174" s="1538" t="s">
        <v>884</v>
      </c>
      <c r="D174" s="980"/>
      <c r="E174" s="1539" t="s">
        <v>1074</v>
      </c>
      <c r="F174" s="980" t="s">
        <v>884</v>
      </c>
      <c r="G174" s="980" t="s">
        <v>884</v>
      </c>
      <c r="H174" s="980"/>
      <c r="I174" s="980" t="s">
        <v>884</v>
      </c>
      <c r="J174" s="980"/>
      <c r="K174" s="1539">
        <v>1420</v>
      </c>
      <c r="L174" s="1539"/>
      <c r="M174" s="1539"/>
      <c r="N174" s="1539"/>
      <c r="O174" s="980" t="s">
        <v>310</v>
      </c>
      <c r="P174" s="1539">
        <v>1224</v>
      </c>
      <c r="Q174" s="1539">
        <v>2</v>
      </c>
      <c r="R174" s="1539"/>
      <c r="S174" s="1539"/>
      <c r="T174" s="1539"/>
      <c r="U174" s="980"/>
      <c r="V174" s="980">
        <v>2002</v>
      </c>
      <c r="W174" s="980"/>
      <c r="X174" s="980"/>
      <c r="Y174" s="980"/>
      <c r="Z174" s="980"/>
      <c r="AA174" s="980"/>
      <c r="AB174" s="980"/>
      <c r="AC174" s="980"/>
      <c r="AD174" s="980"/>
      <c r="AE174" s="980"/>
      <c r="AF174" s="980"/>
      <c r="AG174" s="980"/>
      <c r="AH174" s="980"/>
      <c r="AI174" s="980"/>
      <c r="AJ174" s="980"/>
      <c r="AK174" s="980"/>
      <c r="AL174" s="980"/>
      <c r="AM174" s="980"/>
      <c r="AN174" s="980"/>
      <c r="AO174" s="980"/>
      <c r="AP174" s="980"/>
      <c r="AQ174" s="980"/>
      <c r="AR174" s="980"/>
      <c r="AS174" s="980"/>
      <c r="AT174" s="980"/>
      <c r="AU174" s="980"/>
      <c r="AV174" s="980"/>
      <c r="AW174" s="980"/>
      <c r="AX174" s="980"/>
    </row>
    <row r="175" spans="1:50" s="622" customFormat="1" ht="24" hidden="1" customHeight="1" x14ac:dyDescent="0.15">
      <c r="A175" s="1536"/>
      <c r="B175" s="344"/>
      <c r="C175" s="1538" t="s">
        <v>884</v>
      </c>
      <c r="D175" s="980"/>
      <c r="E175" s="1539" t="s">
        <v>1075</v>
      </c>
      <c r="F175" s="980" t="s">
        <v>884</v>
      </c>
      <c r="G175" s="980" t="s">
        <v>884</v>
      </c>
      <c r="H175" s="980"/>
      <c r="I175" s="980" t="s">
        <v>884</v>
      </c>
      <c r="J175" s="980"/>
      <c r="K175" s="1539">
        <v>9325</v>
      </c>
      <c r="L175" s="1539"/>
      <c r="M175" s="1539"/>
      <c r="N175" s="1539"/>
      <c r="O175" s="980" t="s">
        <v>310</v>
      </c>
      <c r="P175" s="1539">
        <v>420</v>
      </c>
      <c r="Q175" s="1539">
        <v>1</v>
      </c>
      <c r="R175" s="1539"/>
      <c r="S175" s="1539"/>
      <c r="T175" s="1539"/>
      <c r="U175" s="980"/>
      <c r="V175" s="980">
        <v>2011</v>
      </c>
      <c r="W175" s="980">
        <v>200</v>
      </c>
      <c r="X175" s="980"/>
      <c r="Y175" s="980"/>
      <c r="Z175" s="980"/>
      <c r="AA175" s="980"/>
      <c r="AB175" s="980">
        <v>200</v>
      </c>
      <c r="AC175" s="980"/>
      <c r="AD175" s="980"/>
      <c r="AE175" s="980"/>
      <c r="AF175" s="980"/>
      <c r="AG175" s="980"/>
      <c r="AH175" s="980"/>
      <c r="AI175" s="980"/>
      <c r="AJ175" s="980"/>
      <c r="AK175" s="980"/>
      <c r="AL175" s="980"/>
      <c r="AM175" s="980"/>
      <c r="AN175" s="980"/>
      <c r="AO175" s="980"/>
      <c r="AP175" s="980"/>
      <c r="AQ175" s="980"/>
      <c r="AR175" s="980"/>
      <c r="AS175" s="980"/>
      <c r="AT175" s="980"/>
      <c r="AU175" s="980"/>
      <c r="AV175" s="980"/>
      <c r="AW175" s="980"/>
      <c r="AX175" s="980"/>
    </row>
    <row r="176" spans="1:50" s="622" customFormat="1" ht="24" hidden="1" customHeight="1" x14ac:dyDescent="0.15">
      <c r="A176" s="1536"/>
      <c r="B176" s="344"/>
      <c r="C176" s="1538" t="s">
        <v>884</v>
      </c>
      <c r="D176" s="980" t="s">
        <v>1075</v>
      </c>
      <c r="E176" s="1539" t="s">
        <v>1076</v>
      </c>
      <c r="F176" s="980" t="s">
        <v>884</v>
      </c>
      <c r="G176" s="980" t="s">
        <v>884</v>
      </c>
      <c r="H176" s="980"/>
      <c r="I176" s="980" t="s">
        <v>884</v>
      </c>
      <c r="J176" s="980" t="s">
        <v>310</v>
      </c>
      <c r="K176" s="1539">
        <v>9312</v>
      </c>
      <c r="L176" s="1539"/>
      <c r="M176" s="1539"/>
      <c r="N176" s="1539"/>
      <c r="O176" s="980" t="s">
        <v>310</v>
      </c>
      <c r="P176" s="1539">
        <v>1224</v>
      </c>
      <c r="Q176" s="1539">
        <v>2</v>
      </c>
      <c r="R176" s="1539"/>
      <c r="S176" s="1539"/>
      <c r="T176" s="1539"/>
      <c r="U176" s="980"/>
      <c r="V176" s="980">
        <v>2011</v>
      </c>
      <c r="W176" s="980">
        <v>250</v>
      </c>
      <c r="X176" s="980"/>
      <c r="Y176" s="980"/>
      <c r="Z176" s="980"/>
      <c r="AA176" s="980"/>
      <c r="AB176" s="980">
        <v>250</v>
      </c>
      <c r="AC176" s="980"/>
      <c r="AD176" s="980"/>
      <c r="AE176" s="980"/>
      <c r="AF176" s="980"/>
      <c r="AG176" s="980"/>
      <c r="AH176" s="980"/>
      <c r="AI176" s="980"/>
      <c r="AJ176" s="980"/>
      <c r="AK176" s="980"/>
      <c r="AL176" s="980"/>
      <c r="AM176" s="980"/>
      <c r="AN176" s="980"/>
      <c r="AO176" s="980"/>
      <c r="AP176" s="980"/>
      <c r="AQ176" s="980"/>
      <c r="AR176" s="980"/>
      <c r="AS176" s="980"/>
      <c r="AT176" s="980"/>
      <c r="AU176" s="980"/>
      <c r="AV176" s="980"/>
      <c r="AW176" s="980"/>
      <c r="AX176" s="980"/>
    </row>
    <row r="177" spans="1:50" s="622" customFormat="1" ht="24" hidden="1" customHeight="1" x14ac:dyDescent="0.15">
      <c r="A177" s="1536"/>
      <c r="B177" s="344"/>
      <c r="C177" s="1538" t="s">
        <v>884</v>
      </c>
      <c r="D177" s="1539" t="s">
        <v>1076</v>
      </c>
      <c r="E177" s="980" t="s">
        <v>1077</v>
      </c>
      <c r="F177" s="1539" t="s">
        <v>884</v>
      </c>
      <c r="G177" s="1539" t="s">
        <v>884</v>
      </c>
      <c r="H177" s="1539"/>
      <c r="I177" s="1539" t="s">
        <v>884</v>
      </c>
      <c r="J177" s="980" t="s">
        <v>310</v>
      </c>
      <c r="K177" s="1539">
        <v>2358</v>
      </c>
      <c r="L177" s="1539"/>
      <c r="M177" s="1539"/>
      <c r="N177" s="1539"/>
      <c r="O177" s="980" t="s">
        <v>310</v>
      </c>
      <c r="P177" s="1541">
        <v>1955</v>
      </c>
      <c r="Q177" s="1539">
        <v>3</v>
      </c>
      <c r="R177" s="1539"/>
      <c r="S177" s="1539"/>
      <c r="T177" s="1539"/>
      <c r="U177" s="980"/>
      <c r="V177" s="980">
        <v>2012</v>
      </c>
      <c r="W177" s="980">
        <v>235</v>
      </c>
      <c r="X177" s="980" t="s">
        <v>1078</v>
      </c>
      <c r="Y177" s="980"/>
      <c r="Z177" s="980"/>
      <c r="AA177" s="980"/>
      <c r="AB177" s="980">
        <v>235</v>
      </c>
      <c r="AC177" s="980" t="s">
        <v>1078</v>
      </c>
      <c r="AD177" s="980"/>
      <c r="AE177" s="980"/>
      <c r="AF177" s="980"/>
      <c r="AG177" s="980"/>
      <c r="AH177" s="980"/>
      <c r="AI177" s="980"/>
      <c r="AJ177" s="980"/>
      <c r="AK177" s="980"/>
      <c r="AL177" s="980"/>
      <c r="AM177" s="980"/>
      <c r="AN177" s="980"/>
      <c r="AO177" s="980"/>
      <c r="AP177" s="980"/>
      <c r="AQ177" s="980"/>
      <c r="AR177" s="980"/>
      <c r="AS177" s="980"/>
      <c r="AT177" s="980"/>
      <c r="AU177" s="980"/>
      <c r="AV177" s="980"/>
      <c r="AW177" s="980"/>
      <c r="AX177" s="980" t="s">
        <v>1078</v>
      </c>
    </row>
    <row r="178" spans="1:50" s="622" customFormat="1" ht="24" hidden="1" customHeight="1" x14ac:dyDescent="0.15">
      <c r="A178" s="1536"/>
      <c r="B178" s="344"/>
      <c r="C178" s="1538" t="s">
        <v>884</v>
      </c>
      <c r="D178" s="980" t="s">
        <v>1077</v>
      </c>
      <c r="E178" s="980" t="s">
        <v>16820</v>
      </c>
      <c r="F178" s="1539" t="s">
        <v>884</v>
      </c>
      <c r="G178" s="1539" t="s">
        <v>884</v>
      </c>
      <c r="H178" s="1539"/>
      <c r="I178" s="1539" t="s">
        <v>884</v>
      </c>
      <c r="J178" s="980" t="s">
        <v>310</v>
      </c>
      <c r="K178" s="1539">
        <v>1960</v>
      </c>
      <c r="L178" s="1539"/>
      <c r="M178" s="1539"/>
      <c r="N178" s="1539"/>
      <c r="O178" s="980" t="s">
        <v>310</v>
      </c>
      <c r="P178" s="1541">
        <v>1250</v>
      </c>
      <c r="Q178" s="1539">
        <v>2</v>
      </c>
      <c r="R178" s="1539"/>
      <c r="S178" s="1539"/>
      <c r="T178" s="1539"/>
      <c r="U178" s="980"/>
      <c r="V178" s="980">
        <v>2015</v>
      </c>
      <c r="W178" s="980"/>
      <c r="X178" s="980" t="s">
        <v>9661</v>
      </c>
      <c r="Y178" s="980"/>
      <c r="Z178" s="980"/>
      <c r="AA178" s="980"/>
      <c r="AB178" s="980"/>
      <c r="AC178" s="980" t="s">
        <v>9661</v>
      </c>
      <c r="AD178" s="980"/>
      <c r="AE178" s="980"/>
      <c r="AF178" s="980"/>
      <c r="AG178" s="980"/>
      <c r="AH178" s="980"/>
      <c r="AI178" s="980"/>
      <c r="AJ178" s="980"/>
      <c r="AK178" s="980"/>
      <c r="AL178" s="980"/>
      <c r="AM178" s="980"/>
      <c r="AN178" s="980"/>
      <c r="AO178" s="980"/>
      <c r="AP178" s="980"/>
      <c r="AQ178" s="980"/>
      <c r="AR178" s="980"/>
      <c r="AS178" s="980"/>
      <c r="AT178" s="980"/>
      <c r="AU178" s="980"/>
      <c r="AV178" s="980"/>
      <c r="AW178" s="980"/>
      <c r="AX178" s="980"/>
    </row>
    <row r="179" spans="1:50" s="622" customFormat="1" ht="24" hidden="1" customHeight="1" x14ac:dyDescent="0.15">
      <c r="A179" s="1536"/>
      <c r="B179" s="344"/>
      <c r="C179" s="1538" t="s">
        <v>884</v>
      </c>
      <c r="D179" s="1539"/>
      <c r="E179" s="1539" t="s">
        <v>1079</v>
      </c>
      <c r="F179" s="1539" t="s">
        <v>884</v>
      </c>
      <c r="G179" s="1539" t="s">
        <v>884</v>
      </c>
      <c r="H179" s="1539"/>
      <c r="I179" s="1539" t="s">
        <v>884</v>
      </c>
      <c r="J179" s="980"/>
      <c r="K179" s="1539">
        <v>793</v>
      </c>
      <c r="L179" s="1539"/>
      <c r="M179" s="1539"/>
      <c r="N179" s="1539"/>
      <c r="O179" s="980" t="s">
        <v>310</v>
      </c>
      <c r="P179" s="1539">
        <v>651</v>
      </c>
      <c r="Q179" s="1539">
        <v>1</v>
      </c>
      <c r="R179" s="1539"/>
      <c r="S179" s="1539"/>
      <c r="T179" s="1539"/>
      <c r="U179" s="980"/>
      <c r="V179" s="980">
        <v>2008</v>
      </c>
      <c r="W179" s="980"/>
      <c r="X179" s="980"/>
      <c r="Y179" s="980"/>
      <c r="Z179" s="980"/>
      <c r="AA179" s="980"/>
      <c r="AB179" s="980"/>
      <c r="AC179" s="980"/>
      <c r="AD179" s="980"/>
      <c r="AE179" s="980"/>
      <c r="AF179" s="980"/>
      <c r="AG179" s="980"/>
      <c r="AH179" s="980"/>
      <c r="AI179" s="980"/>
      <c r="AJ179" s="980"/>
      <c r="AK179" s="980"/>
      <c r="AL179" s="980"/>
      <c r="AM179" s="980"/>
      <c r="AN179" s="980"/>
      <c r="AO179" s="980"/>
      <c r="AP179" s="980"/>
      <c r="AQ179" s="980"/>
      <c r="AR179" s="980"/>
      <c r="AS179" s="980"/>
      <c r="AT179" s="980"/>
      <c r="AU179" s="980"/>
      <c r="AV179" s="980"/>
      <c r="AW179" s="980"/>
      <c r="AX179" s="980"/>
    </row>
    <row r="180" spans="1:50" s="622" customFormat="1" ht="24" hidden="1" customHeight="1" x14ac:dyDescent="0.15">
      <c r="A180" s="1536"/>
      <c r="B180" s="344"/>
      <c r="C180" s="1538" t="s">
        <v>884</v>
      </c>
      <c r="D180" s="1539"/>
      <c r="E180" s="1539" t="s">
        <v>2625</v>
      </c>
      <c r="F180" s="1539" t="s">
        <v>884</v>
      </c>
      <c r="G180" s="1539" t="s">
        <v>884</v>
      </c>
      <c r="H180" s="1539"/>
      <c r="I180" s="1539" t="s">
        <v>884</v>
      </c>
      <c r="J180" s="980"/>
      <c r="K180" s="1539">
        <v>3050</v>
      </c>
      <c r="L180" s="1539"/>
      <c r="M180" s="1539"/>
      <c r="N180" s="1539"/>
      <c r="O180" s="980" t="s">
        <v>310</v>
      </c>
      <c r="P180" s="1539">
        <v>2181</v>
      </c>
      <c r="Q180" s="1539">
        <v>3</v>
      </c>
      <c r="R180" s="1539"/>
      <c r="S180" s="1539"/>
      <c r="T180" s="1539"/>
      <c r="U180" s="980"/>
      <c r="V180" s="980">
        <v>2013</v>
      </c>
      <c r="W180" s="980">
        <v>266</v>
      </c>
      <c r="X180" s="980" t="s">
        <v>2626</v>
      </c>
      <c r="Y180" s="980"/>
      <c r="Z180" s="980"/>
      <c r="AA180" s="980"/>
      <c r="AB180" s="980">
        <v>266</v>
      </c>
      <c r="AC180" s="980" t="s">
        <v>2626</v>
      </c>
      <c r="AD180" s="980"/>
      <c r="AE180" s="980"/>
      <c r="AF180" s="980"/>
      <c r="AG180" s="980"/>
      <c r="AH180" s="980"/>
      <c r="AI180" s="980"/>
      <c r="AJ180" s="980"/>
      <c r="AK180" s="980"/>
      <c r="AL180" s="980"/>
      <c r="AM180" s="980"/>
      <c r="AN180" s="980"/>
      <c r="AO180" s="980"/>
      <c r="AP180" s="980"/>
      <c r="AQ180" s="980"/>
      <c r="AR180" s="980"/>
      <c r="AS180" s="980"/>
      <c r="AT180" s="980"/>
      <c r="AU180" s="980"/>
      <c r="AV180" s="980"/>
      <c r="AW180" s="980"/>
      <c r="AX180" s="980" t="s">
        <v>2626</v>
      </c>
    </row>
    <row r="181" spans="1:50" s="622" customFormat="1" ht="24" hidden="1" customHeight="1" x14ac:dyDescent="0.15">
      <c r="A181" s="1536"/>
      <c r="B181" s="344"/>
      <c r="C181" s="1538" t="s">
        <v>884</v>
      </c>
      <c r="D181" s="1539" t="s">
        <v>1080</v>
      </c>
      <c r="E181" s="1539" t="s">
        <v>1080</v>
      </c>
      <c r="F181" s="1539" t="s">
        <v>884</v>
      </c>
      <c r="G181" s="1539" t="s">
        <v>884</v>
      </c>
      <c r="H181" s="1539"/>
      <c r="I181" s="1539" t="s">
        <v>884</v>
      </c>
      <c r="J181" s="980" t="s">
        <v>310</v>
      </c>
      <c r="K181" s="1539">
        <v>2044</v>
      </c>
      <c r="L181" s="1539"/>
      <c r="M181" s="1539"/>
      <c r="N181" s="1539"/>
      <c r="O181" s="980" t="s">
        <v>310</v>
      </c>
      <c r="P181" s="1539">
        <v>2044</v>
      </c>
      <c r="Q181" s="1539">
        <v>3</v>
      </c>
      <c r="R181" s="1539"/>
      <c r="S181" s="1539"/>
      <c r="T181" s="1539"/>
      <c r="U181" s="980"/>
      <c r="V181" s="980">
        <v>2011</v>
      </c>
      <c r="W181" s="980">
        <v>300</v>
      </c>
      <c r="X181" s="980"/>
      <c r="Y181" s="980"/>
      <c r="Z181" s="980"/>
      <c r="AA181" s="980"/>
      <c r="AB181" s="980">
        <v>300</v>
      </c>
      <c r="AC181" s="980"/>
      <c r="AD181" s="980"/>
      <c r="AE181" s="980"/>
      <c r="AF181" s="980"/>
      <c r="AG181" s="980"/>
      <c r="AH181" s="980"/>
      <c r="AI181" s="980"/>
      <c r="AJ181" s="980"/>
      <c r="AK181" s="980"/>
      <c r="AL181" s="980"/>
      <c r="AM181" s="980"/>
      <c r="AN181" s="980"/>
      <c r="AO181" s="980"/>
      <c r="AP181" s="980"/>
      <c r="AQ181" s="980"/>
      <c r="AR181" s="980"/>
      <c r="AS181" s="980"/>
      <c r="AT181" s="980"/>
      <c r="AU181" s="980"/>
      <c r="AV181" s="980"/>
      <c r="AW181" s="980"/>
      <c r="AX181" s="980"/>
    </row>
    <row r="182" spans="1:50" s="622" customFormat="1" ht="24" hidden="1" customHeight="1" x14ac:dyDescent="0.15">
      <c r="A182" s="1536"/>
      <c r="B182" s="1542"/>
      <c r="C182" s="1538" t="s">
        <v>865</v>
      </c>
      <c r="D182" s="980"/>
      <c r="E182" s="1539" t="s">
        <v>2627</v>
      </c>
      <c r="F182" s="980" t="s">
        <v>654</v>
      </c>
      <c r="G182" s="980" t="s">
        <v>865</v>
      </c>
      <c r="H182" s="980"/>
      <c r="I182" s="980" t="s">
        <v>865</v>
      </c>
      <c r="J182" s="980"/>
      <c r="K182" s="1539">
        <v>5920</v>
      </c>
      <c r="L182" s="1539">
        <v>2517</v>
      </c>
      <c r="M182" s="1539">
        <v>2517</v>
      </c>
      <c r="N182" s="980"/>
      <c r="O182" s="980" t="s">
        <v>2628</v>
      </c>
      <c r="P182" s="1539">
        <v>4142</v>
      </c>
      <c r="Q182" s="1539">
        <v>6</v>
      </c>
      <c r="R182" s="1539"/>
      <c r="S182" s="1539"/>
      <c r="T182" s="980"/>
      <c r="U182" s="980"/>
      <c r="V182" s="980">
        <v>2014</v>
      </c>
      <c r="W182" s="1539">
        <v>1999</v>
      </c>
      <c r="X182" s="980"/>
      <c r="Y182" s="980"/>
      <c r="Z182" s="980"/>
      <c r="AA182" s="980"/>
      <c r="AB182" s="1539">
        <v>1999</v>
      </c>
      <c r="AC182" s="980"/>
      <c r="AD182" s="980"/>
      <c r="AE182" s="980"/>
      <c r="AF182" s="980"/>
      <c r="AG182" s="980"/>
      <c r="AH182" s="980"/>
      <c r="AI182" s="980"/>
      <c r="AJ182" s="980"/>
      <c r="AK182" s="980"/>
      <c r="AL182" s="980"/>
      <c r="AM182" s="980"/>
      <c r="AN182" s="980"/>
      <c r="AO182" s="980"/>
      <c r="AP182" s="980"/>
      <c r="AQ182" s="980"/>
      <c r="AR182" s="980"/>
      <c r="AS182" s="980"/>
      <c r="AT182" s="980"/>
      <c r="AU182" s="980"/>
      <c r="AV182" s="980"/>
      <c r="AW182" s="980"/>
      <c r="AX182" s="980"/>
    </row>
    <row r="183" spans="1:50" s="575" customFormat="1" ht="24" hidden="1" customHeight="1" x14ac:dyDescent="0.15">
      <c r="A183" s="934" t="s">
        <v>159</v>
      </c>
      <c r="B183" s="998" t="s">
        <v>348</v>
      </c>
      <c r="C183" s="914" t="s">
        <v>55</v>
      </c>
      <c r="D183" s="666"/>
      <c r="E183" s="676">
        <f>COUNTA(E184:E203)</f>
        <v>20</v>
      </c>
      <c r="F183" s="650"/>
      <c r="G183" s="666"/>
      <c r="H183" s="677"/>
      <c r="I183" s="666"/>
      <c r="J183" s="666"/>
      <c r="K183" s="665">
        <f>SUM(K184:K203)</f>
        <v>101018</v>
      </c>
      <c r="L183" s="665">
        <f>SUM(L184:L203)</f>
        <v>6363.3</v>
      </c>
      <c r="M183" s="665">
        <f>SUM(M184:M203)</f>
        <v>26558</v>
      </c>
      <c r="N183" s="665">
        <f>SUM(N184:N203)</f>
        <v>0</v>
      </c>
      <c r="O183" s="665"/>
      <c r="P183" s="665">
        <f>SUM(P184:P203)</f>
        <v>65147</v>
      </c>
      <c r="Q183" s="665">
        <f>SUM(Q184:Q203)</f>
        <v>79</v>
      </c>
      <c r="R183" s="665"/>
      <c r="S183" s="665"/>
      <c r="T183" s="666"/>
      <c r="U183" s="666"/>
      <c r="V183" s="650"/>
      <c r="W183" s="666"/>
      <c r="X183" s="666"/>
      <c r="Y183" s="666"/>
      <c r="Z183" s="666"/>
      <c r="AA183" s="666"/>
      <c r="AB183" s="665"/>
      <c r="AC183" s="650"/>
      <c r="AD183" s="650"/>
      <c r="AE183" s="666"/>
      <c r="AF183" s="666"/>
      <c r="AG183" s="666"/>
      <c r="AH183" s="666"/>
      <c r="AI183" s="666"/>
      <c r="AJ183" s="666"/>
      <c r="AK183" s="666"/>
      <c r="AL183" s="666"/>
      <c r="AM183" s="666"/>
      <c r="AN183" s="666"/>
      <c r="AO183" s="666"/>
      <c r="AP183" s="666"/>
      <c r="AQ183" s="666"/>
      <c r="AR183" s="666"/>
      <c r="AS183" s="666"/>
      <c r="AT183" s="666"/>
      <c r="AU183" s="666"/>
      <c r="AV183" s="666"/>
      <c r="AW183" s="666"/>
      <c r="AX183" s="666"/>
    </row>
    <row r="184" spans="1:50" ht="24" hidden="1" customHeight="1" x14ac:dyDescent="0.15">
      <c r="A184" s="621" t="s">
        <v>336</v>
      </c>
      <c r="B184" s="158"/>
      <c r="C184" s="656" t="s">
        <v>2781</v>
      </c>
      <c r="D184" s="627"/>
      <c r="E184" s="631" t="s">
        <v>2782</v>
      </c>
      <c r="F184" s="625" t="s">
        <v>665</v>
      </c>
      <c r="G184" s="627"/>
      <c r="H184" s="657"/>
      <c r="I184" s="627" t="s">
        <v>2783</v>
      </c>
      <c r="J184" s="627"/>
      <c r="K184" s="626">
        <v>4378</v>
      </c>
      <c r="L184" s="626">
        <v>93</v>
      </c>
      <c r="M184" s="626">
        <v>93</v>
      </c>
      <c r="N184" s="626"/>
      <c r="O184" s="625" t="s">
        <v>14654</v>
      </c>
      <c r="P184" s="626">
        <v>2898</v>
      </c>
      <c r="Q184" s="626">
        <v>4</v>
      </c>
      <c r="R184" s="626">
        <v>194</v>
      </c>
      <c r="S184" s="626">
        <v>500</v>
      </c>
      <c r="T184" s="627"/>
      <c r="U184" s="627"/>
      <c r="V184" s="625">
        <v>2007</v>
      </c>
      <c r="W184" s="627"/>
      <c r="X184" s="627"/>
      <c r="Y184" s="627"/>
      <c r="Z184" s="627"/>
      <c r="AA184" s="627"/>
      <c r="AB184" s="626">
        <v>1328</v>
      </c>
      <c r="AC184" s="625"/>
      <c r="AD184" s="625"/>
      <c r="AE184" s="627"/>
      <c r="AF184" s="627"/>
      <c r="AG184" s="627"/>
      <c r="AH184" s="627"/>
      <c r="AI184" s="627"/>
      <c r="AJ184" s="627"/>
      <c r="AK184" s="627"/>
      <c r="AL184" s="627"/>
      <c r="AM184" s="627"/>
      <c r="AN184" s="627"/>
      <c r="AO184" s="627"/>
      <c r="AP184" s="627"/>
      <c r="AQ184" s="627"/>
      <c r="AR184" s="627"/>
      <c r="AS184" s="627"/>
      <c r="AT184" s="627"/>
      <c r="AU184" s="627"/>
      <c r="AV184" s="627"/>
      <c r="AW184" s="627"/>
      <c r="AX184" s="627"/>
    </row>
    <row r="185" spans="1:50" ht="24" hidden="1" customHeight="1" x14ac:dyDescent="0.15">
      <c r="A185" s="621"/>
      <c r="B185" s="158"/>
      <c r="C185" s="656" t="s">
        <v>863</v>
      </c>
      <c r="D185" s="627"/>
      <c r="E185" s="631" t="s">
        <v>2784</v>
      </c>
      <c r="F185" s="625" t="s">
        <v>863</v>
      </c>
      <c r="G185" s="627"/>
      <c r="H185" s="657"/>
      <c r="I185" s="627" t="s">
        <v>863</v>
      </c>
      <c r="J185" s="627"/>
      <c r="K185" s="626">
        <v>1204</v>
      </c>
      <c r="L185" s="626"/>
      <c r="M185" s="626"/>
      <c r="N185" s="626"/>
      <c r="O185" s="625" t="s">
        <v>310</v>
      </c>
      <c r="P185" s="626">
        <v>1204</v>
      </c>
      <c r="Q185" s="626">
        <v>2</v>
      </c>
      <c r="R185" s="626"/>
      <c r="S185" s="626"/>
      <c r="T185" s="627"/>
      <c r="U185" s="627"/>
      <c r="V185" s="625">
        <v>2006</v>
      </c>
      <c r="W185" s="627"/>
      <c r="X185" s="627"/>
      <c r="Y185" s="627"/>
      <c r="Z185" s="627"/>
      <c r="AA185" s="627"/>
      <c r="AB185" s="626">
        <v>200</v>
      </c>
      <c r="AC185" s="625"/>
      <c r="AD185" s="625"/>
      <c r="AE185" s="627"/>
      <c r="AF185" s="627"/>
      <c r="AG185" s="627"/>
      <c r="AH185" s="627"/>
      <c r="AI185" s="627"/>
      <c r="AJ185" s="627"/>
      <c r="AK185" s="627"/>
      <c r="AL185" s="627"/>
      <c r="AM185" s="627"/>
      <c r="AN185" s="627"/>
      <c r="AO185" s="627"/>
      <c r="AP185" s="627"/>
      <c r="AQ185" s="627"/>
      <c r="AR185" s="627"/>
      <c r="AS185" s="627"/>
      <c r="AT185" s="627"/>
      <c r="AU185" s="627"/>
      <c r="AV185" s="627"/>
      <c r="AW185" s="627"/>
      <c r="AX185" s="627"/>
    </row>
    <row r="186" spans="1:50" ht="24" hidden="1" customHeight="1" x14ac:dyDescent="0.15">
      <c r="A186" s="621"/>
      <c r="B186" s="158"/>
      <c r="C186" s="656" t="s">
        <v>644</v>
      </c>
      <c r="D186" s="627" t="s">
        <v>2785</v>
      </c>
      <c r="E186" s="631" t="s">
        <v>2786</v>
      </c>
      <c r="F186" s="625" t="s">
        <v>665</v>
      </c>
      <c r="G186" s="627" t="s">
        <v>2787</v>
      </c>
      <c r="H186" s="657" t="s">
        <v>216</v>
      </c>
      <c r="I186" s="627" t="s">
        <v>666</v>
      </c>
      <c r="J186" s="627"/>
      <c r="K186" s="626"/>
      <c r="L186" s="626">
        <v>23</v>
      </c>
      <c r="M186" s="626">
        <v>23</v>
      </c>
      <c r="N186" s="626"/>
      <c r="O186" s="625" t="s">
        <v>1145</v>
      </c>
      <c r="P186" s="626">
        <v>5600</v>
      </c>
      <c r="Q186" s="626">
        <v>4</v>
      </c>
      <c r="R186" s="626">
        <v>100</v>
      </c>
      <c r="S186" s="626">
        <v>210</v>
      </c>
      <c r="T186" s="627" t="s">
        <v>185</v>
      </c>
      <c r="U186" s="627"/>
      <c r="V186" s="625">
        <v>1994</v>
      </c>
      <c r="W186" s="627"/>
      <c r="X186" s="627" t="s">
        <v>2788</v>
      </c>
      <c r="Y186" s="627"/>
      <c r="Z186" s="627"/>
      <c r="AA186" s="627"/>
      <c r="AB186" s="626">
        <v>1600</v>
      </c>
      <c r="AC186" s="625"/>
      <c r="AD186" s="625"/>
      <c r="AE186" s="627"/>
      <c r="AF186" s="627"/>
      <c r="AG186" s="627"/>
      <c r="AH186" s="627"/>
      <c r="AI186" s="627"/>
      <c r="AJ186" s="627"/>
      <c r="AK186" s="627"/>
      <c r="AL186" s="627"/>
      <c r="AM186" s="627"/>
      <c r="AN186" s="627"/>
      <c r="AO186" s="627"/>
      <c r="AP186" s="627"/>
      <c r="AQ186" s="627"/>
      <c r="AR186" s="627"/>
      <c r="AS186" s="627"/>
      <c r="AT186" s="627"/>
      <c r="AU186" s="627"/>
      <c r="AV186" s="627"/>
      <c r="AW186" s="627"/>
      <c r="AX186" s="627" t="s">
        <v>2789</v>
      </c>
    </row>
    <row r="187" spans="1:50" ht="24" hidden="1" customHeight="1" x14ac:dyDescent="0.15">
      <c r="A187" s="621"/>
      <c r="B187" s="158"/>
      <c r="C187" s="656" t="s">
        <v>644</v>
      </c>
      <c r="D187" s="627"/>
      <c r="E187" s="631" t="s">
        <v>2790</v>
      </c>
      <c r="F187" s="625" t="s">
        <v>665</v>
      </c>
      <c r="G187" s="627"/>
      <c r="H187" s="657"/>
      <c r="I187" s="627" t="s">
        <v>666</v>
      </c>
      <c r="J187" s="627"/>
      <c r="K187" s="626"/>
      <c r="L187" s="626">
        <v>3613</v>
      </c>
      <c r="M187" s="626">
        <v>3715</v>
      </c>
      <c r="N187" s="626"/>
      <c r="O187" s="625" t="s">
        <v>1145</v>
      </c>
      <c r="P187" s="626">
        <v>3098</v>
      </c>
      <c r="Q187" s="626">
        <v>4</v>
      </c>
      <c r="R187" s="626">
        <v>208</v>
      </c>
      <c r="S187" s="626">
        <v>500</v>
      </c>
      <c r="T187" s="627"/>
      <c r="U187" s="627"/>
      <c r="V187" s="625">
        <v>2006</v>
      </c>
      <c r="W187" s="627"/>
      <c r="X187" s="627"/>
      <c r="Y187" s="627"/>
      <c r="Z187" s="627"/>
      <c r="AA187" s="627"/>
      <c r="AB187" s="626">
        <v>3000</v>
      </c>
      <c r="AC187" s="625"/>
      <c r="AD187" s="625"/>
      <c r="AE187" s="627"/>
      <c r="AF187" s="627"/>
      <c r="AG187" s="627"/>
      <c r="AH187" s="627"/>
      <c r="AI187" s="627"/>
      <c r="AJ187" s="627"/>
      <c r="AK187" s="627"/>
      <c r="AL187" s="627"/>
      <c r="AM187" s="627"/>
      <c r="AN187" s="627"/>
      <c r="AO187" s="627"/>
      <c r="AP187" s="627"/>
      <c r="AQ187" s="627"/>
      <c r="AR187" s="627"/>
      <c r="AS187" s="627"/>
      <c r="AT187" s="627"/>
      <c r="AU187" s="627"/>
      <c r="AV187" s="627"/>
      <c r="AW187" s="627"/>
      <c r="AX187" s="627" t="s">
        <v>2789</v>
      </c>
    </row>
    <row r="188" spans="1:50" ht="24" hidden="1" customHeight="1" x14ac:dyDescent="0.15">
      <c r="A188" s="621" t="s">
        <v>156</v>
      </c>
      <c r="B188" s="158"/>
      <c r="C188" s="656" t="s">
        <v>644</v>
      </c>
      <c r="D188" s="627"/>
      <c r="E188" s="631" t="s">
        <v>2791</v>
      </c>
      <c r="F188" s="625" t="s">
        <v>644</v>
      </c>
      <c r="G188" s="627"/>
      <c r="H188" s="657"/>
      <c r="I188" s="627" t="s">
        <v>644</v>
      </c>
      <c r="J188" s="627"/>
      <c r="K188" s="626">
        <v>1260</v>
      </c>
      <c r="L188" s="626"/>
      <c r="M188" s="626"/>
      <c r="N188" s="626"/>
      <c r="O188" s="625" t="s">
        <v>310</v>
      </c>
      <c r="P188" s="626">
        <v>1260</v>
      </c>
      <c r="Q188" s="626">
        <v>2</v>
      </c>
      <c r="R188" s="626">
        <v>100</v>
      </c>
      <c r="S188" s="626">
        <v>150</v>
      </c>
      <c r="T188" s="627"/>
      <c r="U188" s="627"/>
      <c r="V188" s="625">
        <v>2004</v>
      </c>
      <c r="W188" s="627"/>
      <c r="X188" s="627"/>
      <c r="Y188" s="627"/>
      <c r="Z188" s="627"/>
      <c r="AA188" s="627"/>
      <c r="AB188" s="626">
        <v>150</v>
      </c>
      <c r="AC188" s="625"/>
      <c r="AD188" s="625"/>
      <c r="AE188" s="627"/>
      <c r="AF188" s="627"/>
      <c r="AG188" s="627"/>
      <c r="AH188" s="627"/>
      <c r="AI188" s="627"/>
      <c r="AJ188" s="627"/>
      <c r="AK188" s="627"/>
      <c r="AL188" s="627"/>
      <c r="AM188" s="627"/>
      <c r="AN188" s="627"/>
      <c r="AO188" s="627"/>
      <c r="AP188" s="627"/>
      <c r="AQ188" s="627"/>
      <c r="AR188" s="627"/>
      <c r="AS188" s="627"/>
      <c r="AT188" s="627"/>
      <c r="AU188" s="627"/>
      <c r="AV188" s="627"/>
      <c r="AW188" s="627"/>
      <c r="AX188" s="627"/>
    </row>
    <row r="189" spans="1:50" ht="24" hidden="1" customHeight="1" x14ac:dyDescent="0.2">
      <c r="A189" s="621"/>
      <c r="B189" s="154"/>
      <c r="C189" s="656" t="s">
        <v>644</v>
      </c>
      <c r="D189" s="627"/>
      <c r="E189" s="626" t="s">
        <v>2792</v>
      </c>
      <c r="F189" s="625" t="s">
        <v>644</v>
      </c>
      <c r="G189" s="627"/>
      <c r="H189" s="657"/>
      <c r="I189" s="627" t="s">
        <v>16924</v>
      </c>
      <c r="J189" s="627"/>
      <c r="K189" s="660">
        <v>1200</v>
      </c>
      <c r="L189" s="626"/>
      <c r="M189" s="626"/>
      <c r="N189" s="627"/>
      <c r="O189" s="625" t="s">
        <v>310</v>
      </c>
      <c r="P189" s="626">
        <v>792</v>
      </c>
      <c r="Q189" s="626">
        <v>3</v>
      </c>
      <c r="R189" s="626"/>
      <c r="S189" s="626"/>
      <c r="T189" s="627"/>
      <c r="U189" s="627"/>
      <c r="V189" s="625">
        <v>1997</v>
      </c>
      <c r="W189" s="627"/>
      <c r="X189" s="627"/>
      <c r="Y189" s="627"/>
      <c r="Z189" s="627"/>
      <c r="AA189" s="627"/>
      <c r="AB189" s="626">
        <v>350</v>
      </c>
      <c r="AC189" s="625"/>
      <c r="AD189" s="625"/>
      <c r="AE189" s="627"/>
      <c r="AF189" s="627"/>
      <c r="AG189" s="627"/>
      <c r="AH189" s="627"/>
      <c r="AI189" s="627"/>
      <c r="AJ189" s="627"/>
      <c r="AK189" s="627"/>
      <c r="AL189" s="627"/>
      <c r="AM189" s="627"/>
      <c r="AN189" s="627"/>
      <c r="AO189" s="627"/>
      <c r="AP189" s="627"/>
      <c r="AQ189" s="627"/>
      <c r="AR189" s="627"/>
      <c r="AS189" s="627"/>
      <c r="AT189" s="627"/>
      <c r="AU189" s="627"/>
      <c r="AV189" s="627"/>
      <c r="AW189" s="627"/>
      <c r="AX189" s="627"/>
    </row>
    <row r="190" spans="1:50" ht="24" hidden="1" customHeight="1" x14ac:dyDescent="0.15">
      <c r="A190" s="621"/>
      <c r="B190" s="158"/>
      <c r="C190" s="656" t="s">
        <v>644</v>
      </c>
      <c r="D190" s="627"/>
      <c r="E190" s="626" t="s">
        <v>13842</v>
      </c>
      <c r="F190" s="625" t="s">
        <v>644</v>
      </c>
      <c r="G190" s="627"/>
      <c r="H190" s="657"/>
      <c r="I190" s="627" t="s">
        <v>16925</v>
      </c>
      <c r="J190" s="627"/>
      <c r="K190" s="660">
        <v>1150</v>
      </c>
      <c r="L190" s="626"/>
      <c r="M190" s="626"/>
      <c r="N190" s="627"/>
      <c r="O190" s="625" t="s">
        <v>310</v>
      </c>
      <c r="P190" s="626">
        <v>1150</v>
      </c>
      <c r="Q190" s="626">
        <v>2</v>
      </c>
      <c r="R190" s="626"/>
      <c r="S190" s="626"/>
      <c r="T190" s="627"/>
      <c r="U190" s="627"/>
      <c r="V190" s="625">
        <v>1998</v>
      </c>
      <c r="W190" s="627"/>
      <c r="X190" s="627"/>
      <c r="Y190" s="627"/>
      <c r="Z190" s="627"/>
      <c r="AA190" s="627"/>
      <c r="AB190" s="626"/>
      <c r="AC190" s="625"/>
      <c r="AD190" s="625"/>
      <c r="AE190" s="627"/>
      <c r="AF190" s="627"/>
      <c r="AG190" s="627"/>
      <c r="AH190" s="627"/>
      <c r="AI190" s="627"/>
      <c r="AJ190" s="627"/>
      <c r="AK190" s="627"/>
      <c r="AL190" s="627"/>
      <c r="AM190" s="627"/>
      <c r="AN190" s="627"/>
      <c r="AO190" s="627"/>
      <c r="AP190" s="627"/>
      <c r="AQ190" s="627"/>
      <c r="AR190" s="627"/>
      <c r="AS190" s="627"/>
      <c r="AT190" s="627"/>
      <c r="AU190" s="627"/>
      <c r="AV190" s="627"/>
      <c r="AW190" s="627"/>
      <c r="AX190" s="627"/>
    </row>
    <row r="191" spans="1:50" ht="24" hidden="1" customHeight="1" x14ac:dyDescent="0.15">
      <c r="A191" s="621"/>
      <c r="B191" s="158"/>
      <c r="C191" s="656" t="s">
        <v>644</v>
      </c>
      <c r="D191" s="627"/>
      <c r="E191" s="626" t="s">
        <v>13843</v>
      </c>
      <c r="F191" s="625" t="s">
        <v>644</v>
      </c>
      <c r="G191" s="627"/>
      <c r="H191" s="657"/>
      <c r="I191" s="627" t="s">
        <v>644</v>
      </c>
      <c r="J191" s="627"/>
      <c r="K191" s="626">
        <v>953</v>
      </c>
      <c r="L191" s="626"/>
      <c r="M191" s="626"/>
      <c r="N191" s="627"/>
      <c r="O191" s="625" t="s">
        <v>310</v>
      </c>
      <c r="P191" s="626">
        <v>953</v>
      </c>
      <c r="Q191" s="626">
        <v>2</v>
      </c>
      <c r="R191" s="626"/>
      <c r="S191" s="626"/>
      <c r="T191" s="627"/>
      <c r="U191" s="627"/>
      <c r="V191" s="625">
        <v>1994</v>
      </c>
      <c r="W191" s="627"/>
      <c r="X191" s="627"/>
      <c r="Y191" s="627"/>
      <c r="Z191" s="627"/>
      <c r="AA191" s="627"/>
      <c r="AB191" s="626">
        <v>50</v>
      </c>
      <c r="AC191" s="625"/>
      <c r="AD191" s="625"/>
      <c r="AE191" s="627"/>
      <c r="AF191" s="627"/>
      <c r="AG191" s="627"/>
      <c r="AH191" s="627"/>
      <c r="AI191" s="627"/>
      <c r="AJ191" s="627"/>
      <c r="AK191" s="627"/>
      <c r="AL191" s="627"/>
      <c r="AM191" s="627"/>
      <c r="AN191" s="627"/>
      <c r="AO191" s="627"/>
      <c r="AP191" s="627"/>
      <c r="AQ191" s="627"/>
      <c r="AR191" s="627"/>
      <c r="AS191" s="627"/>
      <c r="AT191" s="627"/>
      <c r="AU191" s="627"/>
      <c r="AV191" s="627"/>
      <c r="AW191" s="627"/>
      <c r="AX191" s="627"/>
    </row>
    <row r="192" spans="1:50" ht="24" hidden="1" customHeight="1" x14ac:dyDescent="0.15">
      <c r="A192" s="621"/>
      <c r="B192" s="158"/>
      <c r="C192" s="656" t="s">
        <v>651</v>
      </c>
      <c r="D192" s="627" t="s">
        <v>2793</v>
      </c>
      <c r="E192" s="626" t="s">
        <v>2794</v>
      </c>
      <c r="F192" s="625" t="s">
        <v>651</v>
      </c>
      <c r="G192" s="627"/>
      <c r="H192" s="657"/>
      <c r="I192" s="627" t="s">
        <v>651</v>
      </c>
      <c r="J192" s="627"/>
      <c r="K192" s="626">
        <v>2448</v>
      </c>
      <c r="L192" s="626">
        <v>363</v>
      </c>
      <c r="M192" s="626">
        <v>363</v>
      </c>
      <c r="N192" s="627"/>
      <c r="O192" s="625" t="s">
        <v>1070</v>
      </c>
      <c r="P192" s="626">
        <v>2680</v>
      </c>
      <c r="Q192" s="626">
        <v>4</v>
      </c>
      <c r="R192" s="626">
        <v>40</v>
      </c>
      <c r="S192" s="626">
        <v>200</v>
      </c>
      <c r="T192" s="627" t="s">
        <v>185</v>
      </c>
      <c r="U192" s="627"/>
      <c r="V192" s="625">
        <v>1987</v>
      </c>
      <c r="W192" s="627"/>
      <c r="X192" s="627"/>
      <c r="Y192" s="627"/>
      <c r="Z192" s="627"/>
      <c r="AA192" s="627"/>
      <c r="AB192" s="626">
        <v>1000</v>
      </c>
      <c r="AC192" s="625"/>
      <c r="AD192" s="625"/>
      <c r="AE192" s="627"/>
      <c r="AF192" s="627"/>
      <c r="AG192" s="627"/>
      <c r="AH192" s="627"/>
      <c r="AI192" s="627"/>
      <c r="AJ192" s="627"/>
      <c r="AK192" s="627"/>
      <c r="AL192" s="627"/>
      <c r="AM192" s="627"/>
      <c r="AN192" s="627"/>
      <c r="AO192" s="627"/>
      <c r="AP192" s="627"/>
      <c r="AQ192" s="627"/>
      <c r="AR192" s="627"/>
      <c r="AS192" s="627"/>
      <c r="AT192" s="627"/>
      <c r="AU192" s="627"/>
      <c r="AV192" s="627"/>
      <c r="AW192" s="627"/>
      <c r="AX192" s="627" t="s">
        <v>9395</v>
      </c>
    </row>
    <row r="193" spans="1:50" ht="24" hidden="1" customHeight="1" x14ac:dyDescent="0.15">
      <c r="A193" s="621"/>
      <c r="B193" s="158"/>
      <c r="C193" s="656" t="s">
        <v>651</v>
      </c>
      <c r="D193" s="627"/>
      <c r="E193" s="626" t="s">
        <v>2795</v>
      </c>
      <c r="F193" s="625" t="s">
        <v>665</v>
      </c>
      <c r="G193" s="627"/>
      <c r="H193" s="657"/>
      <c r="I193" s="627" t="s">
        <v>666</v>
      </c>
      <c r="J193" s="627"/>
      <c r="K193" s="626">
        <v>53776</v>
      </c>
      <c r="L193" s="626">
        <v>2079.3000000000002</v>
      </c>
      <c r="M193" s="626">
        <v>21782</v>
      </c>
      <c r="N193" s="627"/>
      <c r="O193" s="625" t="s">
        <v>1145</v>
      </c>
      <c r="P193" s="626">
        <v>12096</v>
      </c>
      <c r="Q193" s="626">
        <v>16</v>
      </c>
      <c r="R193" s="626">
        <v>4450</v>
      </c>
      <c r="S193" s="626">
        <v>5000</v>
      </c>
      <c r="T193" s="627"/>
      <c r="U193" s="627"/>
      <c r="V193" s="625">
        <v>2015</v>
      </c>
      <c r="W193" s="627"/>
      <c r="X193" s="627"/>
      <c r="Y193" s="627"/>
      <c r="Z193" s="627"/>
      <c r="AA193" s="627"/>
      <c r="AB193" s="626">
        <v>54163</v>
      </c>
      <c r="AC193" s="625"/>
      <c r="AD193" s="625"/>
      <c r="AE193" s="627"/>
      <c r="AF193" s="627"/>
      <c r="AG193" s="627"/>
      <c r="AH193" s="627"/>
      <c r="AI193" s="627"/>
      <c r="AJ193" s="627"/>
      <c r="AK193" s="627"/>
      <c r="AL193" s="627"/>
      <c r="AM193" s="627"/>
      <c r="AN193" s="627"/>
      <c r="AO193" s="627"/>
      <c r="AP193" s="627"/>
      <c r="AQ193" s="627"/>
      <c r="AR193" s="627"/>
      <c r="AS193" s="627"/>
      <c r="AT193" s="627"/>
      <c r="AU193" s="627"/>
      <c r="AV193" s="627"/>
      <c r="AW193" s="627"/>
      <c r="AX193" s="627" t="s">
        <v>9396</v>
      </c>
    </row>
    <row r="194" spans="1:50" ht="24" hidden="1" customHeight="1" x14ac:dyDescent="0.15">
      <c r="A194" s="621"/>
      <c r="B194" s="158"/>
      <c r="C194" s="656" t="s">
        <v>680</v>
      </c>
      <c r="D194" s="627" t="s">
        <v>2796</v>
      </c>
      <c r="E194" s="626" t="s">
        <v>2797</v>
      </c>
      <c r="F194" s="625" t="s">
        <v>665</v>
      </c>
      <c r="G194" s="627" t="s">
        <v>2787</v>
      </c>
      <c r="H194" s="627" t="s">
        <v>216</v>
      </c>
      <c r="I194" s="627" t="s">
        <v>666</v>
      </c>
      <c r="J194" s="627"/>
      <c r="K194" s="626">
        <v>4205</v>
      </c>
      <c r="L194" s="626">
        <v>192</v>
      </c>
      <c r="M194" s="626">
        <v>582</v>
      </c>
      <c r="N194" s="627"/>
      <c r="O194" s="625" t="s">
        <v>184</v>
      </c>
      <c r="P194" s="626">
        <v>3002</v>
      </c>
      <c r="Q194" s="626">
        <v>4</v>
      </c>
      <c r="R194" s="626">
        <v>200</v>
      </c>
      <c r="S194" s="626">
        <v>500</v>
      </c>
      <c r="T194" s="627" t="s">
        <v>185</v>
      </c>
      <c r="U194" s="627"/>
      <c r="V194" s="625">
        <v>1976</v>
      </c>
      <c r="W194" s="627"/>
      <c r="X194" s="627"/>
      <c r="Y194" s="627"/>
      <c r="Z194" s="627"/>
      <c r="AA194" s="627"/>
      <c r="AB194" s="626">
        <v>80</v>
      </c>
      <c r="AC194" s="625"/>
      <c r="AD194" s="625"/>
      <c r="AE194" s="627"/>
      <c r="AF194" s="627"/>
      <c r="AG194" s="627"/>
      <c r="AH194" s="627"/>
      <c r="AI194" s="627"/>
      <c r="AJ194" s="627"/>
      <c r="AK194" s="627"/>
      <c r="AL194" s="627"/>
      <c r="AM194" s="627"/>
      <c r="AN194" s="627"/>
      <c r="AO194" s="627"/>
      <c r="AP194" s="627"/>
      <c r="AQ194" s="627"/>
      <c r="AR194" s="627"/>
      <c r="AS194" s="627"/>
      <c r="AT194" s="627"/>
      <c r="AU194" s="627"/>
      <c r="AV194" s="627"/>
      <c r="AW194" s="627"/>
      <c r="AX194" s="627"/>
    </row>
    <row r="195" spans="1:50" ht="24" hidden="1" customHeight="1" x14ac:dyDescent="0.15">
      <c r="A195" s="621"/>
      <c r="B195" s="158"/>
      <c r="C195" s="656" t="s">
        <v>680</v>
      </c>
      <c r="D195" s="627"/>
      <c r="E195" s="626" t="s">
        <v>2798</v>
      </c>
      <c r="F195" s="625" t="s">
        <v>680</v>
      </c>
      <c r="G195" s="627"/>
      <c r="H195" s="627"/>
      <c r="I195" s="627" t="s">
        <v>15521</v>
      </c>
      <c r="J195" s="627"/>
      <c r="K195" s="626">
        <v>2200</v>
      </c>
      <c r="L195" s="626"/>
      <c r="M195" s="626"/>
      <c r="N195" s="627"/>
      <c r="O195" s="625" t="s">
        <v>184</v>
      </c>
      <c r="P195" s="626">
        <v>2200</v>
      </c>
      <c r="Q195" s="626">
        <v>3</v>
      </c>
      <c r="R195" s="626"/>
      <c r="S195" s="626"/>
      <c r="T195" s="627"/>
      <c r="U195" s="627"/>
      <c r="V195" s="625">
        <v>1998</v>
      </c>
      <c r="W195" s="627"/>
      <c r="X195" s="627"/>
      <c r="Y195" s="627"/>
      <c r="Z195" s="627"/>
      <c r="AA195" s="627"/>
      <c r="AB195" s="626">
        <v>100</v>
      </c>
      <c r="AC195" s="625"/>
      <c r="AD195" s="625"/>
      <c r="AE195" s="627"/>
      <c r="AF195" s="627"/>
      <c r="AG195" s="627"/>
      <c r="AH195" s="627"/>
      <c r="AI195" s="627"/>
      <c r="AJ195" s="627"/>
      <c r="AK195" s="627"/>
      <c r="AL195" s="627"/>
      <c r="AM195" s="627"/>
      <c r="AN195" s="627"/>
      <c r="AO195" s="627"/>
      <c r="AP195" s="627"/>
      <c r="AQ195" s="627"/>
      <c r="AR195" s="627"/>
      <c r="AS195" s="627"/>
      <c r="AT195" s="627"/>
      <c r="AU195" s="627"/>
      <c r="AV195" s="627"/>
      <c r="AW195" s="627"/>
      <c r="AX195" s="627"/>
    </row>
    <row r="196" spans="1:50" ht="24" hidden="1" customHeight="1" x14ac:dyDescent="0.15">
      <c r="A196" s="621"/>
      <c r="B196" s="158"/>
      <c r="C196" s="656" t="s">
        <v>680</v>
      </c>
      <c r="D196" s="627"/>
      <c r="E196" s="626" t="s">
        <v>2799</v>
      </c>
      <c r="F196" s="625" t="s">
        <v>680</v>
      </c>
      <c r="G196" s="627"/>
      <c r="H196" s="657"/>
      <c r="I196" s="627" t="s">
        <v>2800</v>
      </c>
      <c r="J196" s="627"/>
      <c r="K196" s="626">
        <v>3842</v>
      </c>
      <c r="L196" s="626"/>
      <c r="M196" s="626"/>
      <c r="N196" s="627"/>
      <c r="O196" s="625" t="s">
        <v>184</v>
      </c>
      <c r="P196" s="626">
        <v>3842</v>
      </c>
      <c r="Q196" s="626">
        <v>4</v>
      </c>
      <c r="R196" s="626"/>
      <c r="S196" s="626"/>
      <c r="T196" s="627"/>
      <c r="U196" s="627"/>
      <c r="V196" s="625">
        <v>2008</v>
      </c>
      <c r="W196" s="627"/>
      <c r="X196" s="627"/>
      <c r="Y196" s="627"/>
      <c r="Z196" s="627"/>
      <c r="AA196" s="627"/>
      <c r="AB196" s="626">
        <v>450</v>
      </c>
      <c r="AC196" s="625"/>
      <c r="AD196" s="625"/>
      <c r="AE196" s="627"/>
      <c r="AF196" s="627"/>
      <c r="AG196" s="627"/>
      <c r="AH196" s="627"/>
      <c r="AI196" s="627"/>
      <c r="AJ196" s="627"/>
      <c r="AK196" s="627"/>
      <c r="AL196" s="627"/>
      <c r="AM196" s="627"/>
      <c r="AN196" s="627"/>
      <c r="AO196" s="627"/>
      <c r="AP196" s="627"/>
      <c r="AQ196" s="627"/>
      <c r="AR196" s="627"/>
      <c r="AS196" s="627"/>
      <c r="AT196" s="627"/>
      <c r="AU196" s="627"/>
      <c r="AV196" s="627"/>
      <c r="AW196" s="627"/>
      <c r="AX196" s="627"/>
    </row>
    <row r="197" spans="1:50" ht="24" hidden="1" customHeight="1" x14ac:dyDescent="0.2">
      <c r="A197" s="621"/>
      <c r="B197" s="154"/>
      <c r="C197" s="656" t="s">
        <v>680</v>
      </c>
      <c r="D197" s="627"/>
      <c r="E197" s="626" t="s">
        <v>2801</v>
      </c>
      <c r="F197" s="625" t="s">
        <v>665</v>
      </c>
      <c r="G197" s="627"/>
      <c r="H197" s="657"/>
      <c r="I197" s="627" t="s">
        <v>2802</v>
      </c>
      <c r="J197" s="627"/>
      <c r="K197" s="626">
        <v>1663</v>
      </c>
      <c r="L197" s="626"/>
      <c r="M197" s="626"/>
      <c r="N197" s="627"/>
      <c r="O197" s="625" t="s">
        <v>330</v>
      </c>
      <c r="P197" s="626">
        <v>1633</v>
      </c>
      <c r="Q197" s="626">
        <v>3</v>
      </c>
      <c r="R197" s="626"/>
      <c r="S197" s="626"/>
      <c r="T197" s="627"/>
      <c r="U197" s="627"/>
      <c r="V197" s="625">
        <v>1981</v>
      </c>
      <c r="W197" s="627"/>
      <c r="X197" s="627"/>
      <c r="Y197" s="627"/>
      <c r="Z197" s="627"/>
      <c r="AA197" s="627"/>
      <c r="AB197" s="626">
        <v>80</v>
      </c>
      <c r="AC197" s="625"/>
      <c r="AD197" s="625"/>
      <c r="AE197" s="627"/>
      <c r="AF197" s="627"/>
      <c r="AG197" s="627"/>
      <c r="AH197" s="627"/>
      <c r="AI197" s="627"/>
      <c r="AJ197" s="627"/>
      <c r="AK197" s="627"/>
      <c r="AL197" s="627"/>
      <c r="AM197" s="627"/>
      <c r="AN197" s="627"/>
      <c r="AO197" s="627"/>
      <c r="AP197" s="627"/>
      <c r="AQ197" s="627"/>
      <c r="AR197" s="627"/>
      <c r="AS197" s="627"/>
      <c r="AT197" s="627"/>
      <c r="AU197" s="627"/>
      <c r="AV197" s="627"/>
      <c r="AW197" s="627"/>
      <c r="AX197" s="627"/>
    </row>
    <row r="198" spans="1:50" ht="24" hidden="1" customHeight="1" x14ac:dyDescent="0.15">
      <c r="A198" s="621"/>
      <c r="B198" s="158"/>
      <c r="C198" s="656" t="s">
        <v>897</v>
      </c>
      <c r="D198" s="627" t="s">
        <v>2793</v>
      </c>
      <c r="E198" s="626" t="s">
        <v>2803</v>
      </c>
      <c r="F198" s="625" t="s">
        <v>897</v>
      </c>
      <c r="G198" s="627"/>
      <c r="H198" s="657"/>
      <c r="I198" s="627" t="s">
        <v>2766</v>
      </c>
      <c r="J198" s="627"/>
      <c r="K198" s="626">
        <v>9096</v>
      </c>
      <c r="L198" s="626"/>
      <c r="M198" s="626"/>
      <c r="N198" s="627"/>
      <c r="O198" s="625" t="s">
        <v>184</v>
      </c>
      <c r="P198" s="626">
        <v>9096</v>
      </c>
      <c r="Q198" s="626">
        <v>7</v>
      </c>
      <c r="R198" s="626"/>
      <c r="S198" s="626"/>
      <c r="T198" s="627" t="s">
        <v>185</v>
      </c>
      <c r="U198" s="627"/>
      <c r="V198" s="625">
        <v>2007</v>
      </c>
      <c r="W198" s="627"/>
      <c r="X198" s="627"/>
      <c r="Y198" s="627"/>
      <c r="Z198" s="627"/>
      <c r="AA198" s="627"/>
      <c r="AB198" s="626">
        <v>620</v>
      </c>
      <c r="AC198" s="625"/>
      <c r="AD198" s="625"/>
      <c r="AE198" s="627"/>
      <c r="AF198" s="627"/>
      <c r="AG198" s="627"/>
      <c r="AH198" s="627"/>
      <c r="AI198" s="627"/>
      <c r="AJ198" s="627"/>
      <c r="AK198" s="627"/>
      <c r="AL198" s="627"/>
      <c r="AM198" s="627"/>
      <c r="AN198" s="627"/>
      <c r="AO198" s="627"/>
      <c r="AP198" s="627"/>
      <c r="AQ198" s="627"/>
      <c r="AR198" s="627"/>
      <c r="AS198" s="627"/>
      <c r="AT198" s="627"/>
      <c r="AU198" s="627"/>
      <c r="AV198" s="627"/>
      <c r="AW198" s="627"/>
      <c r="AX198" s="627"/>
    </row>
    <row r="199" spans="1:50" ht="24" hidden="1" customHeight="1" x14ac:dyDescent="0.15">
      <c r="A199" s="621"/>
      <c r="B199" s="158"/>
      <c r="C199" s="656" t="s">
        <v>897</v>
      </c>
      <c r="D199" s="627" t="s">
        <v>2793</v>
      </c>
      <c r="E199" s="631" t="s">
        <v>2804</v>
      </c>
      <c r="F199" s="625" t="s">
        <v>897</v>
      </c>
      <c r="G199" s="627"/>
      <c r="H199" s="657"/>
      <c r="I199" s="627" t="s">
        <v>2766</v>
      </c>
      <c r="J199" s="627"/>
      <c r="K199" s="626">
        <v>7971</v>
      </c>
      <c r="L199" s="626"/>
      <c r="M199" s="626"/>
      <c r="N199" s="626"/>
      <c r="O199" s="625" t="s">
        <v>184</v>
      </c>
      <c r="P199" s="626">
        <v>7971</v>
      </c>
      <c r="Q199" s="626">
        <v>7</v>
      </c>
      <c r="R199" s="626"/>
      <c r="S199" s="626"/>
      <c r="T199" s="627" t="s">
        <v>185</v>
      </c>
      <c r="U199" s="627"/>
      <c r="V199" s="625">
        <v>2009</v>
      </c>
      <c r="W199" s="627"/>
      <c r="X199" s="627"/>
      <c r="Y199" s="627"/>
      <c r="Z199" s="627"/>
      <c r="AA199" s="627"/>
      <c r="AB199" s="626">
        <v>697</v>
      </c>
      <c r="AC199" s="625"/>
      <c r="AD199" s="625"/>
      <c r="AE199" s="627"/>
      <c r="AF199" s="627"/>
      <c r="AG199" s="627"/>
      <c r="AH199" s="627"/>
      <c r="AI199" s="627"/>
      <c r="AJ199" s="627"/>
      <c r="AK199" s="627"/>
      <c r="AL199" s="627"/>
      <c r="AM199" s="627"/>
      <c r="AN199" s="627"/>
      <c r="AO199" s="627"/>
      <c r="AP199" s="627"/>
      <c r="AQ199" s="627"/>
      <c r="AR199" s="627"/>
      <c r="AS199" s="627"/>
      <c r="AT199" s="627"/>
      <c r="AU199" s="627"/>
      <c r="AV199" s="627"/>
      <c r="AW199" s="627"/>
      <c r="AX199" s="627"/>
    </row>
    <row r="200" spans="1:50" ht="24" hidden="1" customHeight="1" x14ac:dyDescent="0.15">
      <c r="A200" s="621"/>
      <c r="B200" s="158"/>
      <c r="C200" s="656" t="s">
        <v>897</v>
      </c>
      <c r="D200" s="627"/>
      <c r="E200" s="626" t="s">
        <v>2805</v>
      </c>
      <c r="F200" s="625" t="s">
        <v>897</v>
      </c>
      <c r="G200" s="627"/>
      <c r="H200" s="627"/>
      <c r="I200" s="627" t="s">
        <v>2766</v>
      </c>
      <c r="J200" s="627"/>
      <c r="K200" s="626">
        <v>1190</v>
      </c>
      <c r="L200" s="626"/>
      <c r="M200" s="626"/>
      <c r="N200" s="627"/>
      <c r="O200" s="625" t="s">
        <v>184</v>
      </c>
      <c r="P200" s="626">
        <v>1190</v>
      </c>
      <c r="Q200" s="626">
        <v>2</v>
      </c>
      <c r="R200" s="626"/>
      <c r="S200" s="626"/>
      <c r="T200" s="627"/>
      <c r="U200" s="627"/>
      <c r="V200" s="625">
        <v>2010</v>
      </c>
      <c r="W200" s="627"/>
      <c r="X200" s="627"/>
      <c r="Y200" s="627"/>
      <c r="Z200" s="627"/>
      <c r="AA200" s="627"/>
      <c r="AB200" s="626">
        <v>450</v>
      </c>
      <c r="AC200" s="625"/>
      <c r="AD200" s="625"/>
      <c r="AE200" s="627"/>
      <c r="AF200" s="627"/>
      <c r="AG200" s="627"/>
      <c r="AH200" s="627"/>
      <c r="AI200" s="627"/>
      <c r="AJ200" s="627"/>
      <c r="AK200" s="627"/>
      <c r="AL200" s="627"/>
      <c r="AM200" s="627"/>
      <c r="AN200" s="627"/>
      <c r="AO200" s="627"/>
      <c r="AP200" s="627"/>
      <c r="AQ200" s="627"/>
      <c r="AR200" s="627"/>
      <c r="AS200" s="627"/>
      <c r="AT200" s="627"/>
      <c r="AU200" s="627"/>
      <c r="AV200" s="627"/>
      <c r="AW200" s="627"/>
      <c r="AX200" s="627"/>
    </row>
    <row r="201" spans="1:50" ht="24" hidden="1" customHeight="1" x14ac:dyDescent="0.15">
      <c r="A201" s="621"/>
      <c r="B201" s="158"/>
      <c r="C201" s="656" t="s">
        <v>897</v>
      </c>
      <c r="D201" s="627"/>
      <c r="E201" s="626" t="s">
        <v>2806</v>
      </c>
      <c r="F201" s="625" t="s">
        <v>897</v>
      </c>
      <c r="G201" s="627"/>
      <c r="H201" s="627"/>
      <c r="I201" s="627" t="s">
        <v>2766</v>
      </c>
      <c r="J201" s="627"/>
      <c r="K201" s="626">
        <v>2304</v>
      </c>
      <c r="L201" s="626"/>
      <c r="M201" s="626"/>
      <c r="N201" s="627"/>
      <c r="O201" s="625" t="s">
        <v>184</v>
      </c>
      <c r="P201" s="626">
        <v>2304</v>
      </c>
      <c r="Q201" s="626">
        <v>2</v>
      </c>
      <c r="R201" s="626"/>
      <c r="S201" s="626"/>
      <c r="T201" s="627"/>
      <c r="U201" s="627"/>
      <c r="V201" s="625">
        <v>1994</v>
      </c>
      <c r="W201" s="627"/>
      <c r="X201" s="627"/>
      <c r="Y201" s="627"/>
      <c r="Z201" s="627"/>
      <c r="AA201" s="627"/>
      <c r="AB201" s="626">
        <v>33</v>
      </c>
      <c r="AC201" s="625"/>
      <c r="AD201" s="625"/>
      <c r="AE201" s="627"/>
      <c r="AF201" s="627"/>
      <c r="AG201" s="627"/>
      <c r="AH201" s="627"/>
      <c r="AI201" s="627"/>
      <c r="AJ201" s="627"/>
      <c r="AK201" s="627"/>
      <c r="AL201" s="627"/>
      <c r="AM201" s="627"/>
      <c r="AN201" s="627"/>
      <c r="AO201" s="627"/>
      <c r="AP201" s="627"/>
      <c r="AQ201" s="627"/>
      <c r="AR201" s="627"/>
      <c r="AS201" s="627"/>
      <c r="AT201" s="627"/>
      <c r="AU201" s="627"/>
      <c r="AV201" s="627"/>
      <c r="AW201" s="627"/>
      <c r="AX201" s="627"/>
    </row>
    <row r="202" spans="1:50" ht="24" hidden="1" customHeight="1" x14ac:dyDescent="0.15">
      <c r="A202" s="621" t="s">
        <v>156</v>
      </c>
      <c r="B202" s="158"/>
      <c r="C202" s="656" t="s">
        <v>897</v>
      </c>
      <c r="D202" s="627"/>
      <c r="E202" s="626" t="s">
        <v>2807</v>
      </c>
      <c r="F202" s="625" t="s">
        <v>897</v>
      </c>
      <c r="G202" s="627"/>
      <c r="H202" s="657"/>
      <c r="I202" s="627" t="s">
        <v>2766</v>
      </c>
      <c r="J202" s="627"/>
      <c r="K202" s="626">
        <v>1495</v>
      </c>
      <c r="L202" s="626"/>
      <c r="M202" s="626"/>
      <c r="N202" s="627"/>
      <c r="O202" s="625" t="s">
        <v>184</v>
      </c>
      <c r="P202" s="626">
        <v>1495</v>
      </c>
      <c r="Q202" s="626">
        <v>2</v>
      </c>
      <c r="R202" s="626"/>
      <c r="S202" s="626"/>
      <c r="T202" s="627"/>
      <c r="U202" s="627"/>
      <c r="V202" s="625">
        <v>2012</v>
      </c>
      <c r="W202" s="627"/>
      <c r="X202" s="627"/>
      <c r="Y202" s="627"/>
      <c r="Z202" s="627"/>
      <c r="AA202" s="627"/>
      <c r="AB202" s="626">
        <v>200</v>
      </c>
      <c r="AC202" s="625"/>
      <c r="AD202" s="625"/>
      <c r="AE202" s="627"/>
      <c r="AF202" s="627"/>
      <c r="AG202" s="627"/>
      <c r="AH202" s="627"/>
      <c r="AI202" s="627"/>
      <c r="AJ202" s="627"/>
      <c r="AK202" s="627"/>
      <c r="AL202" s="627"/>
      <c r="AM202" s="627"/>
      <c r="AN202" s="627"/>
      <c r="AO202" s="627"/>
      <c r="AP202" s="627"/>
      <c r="AQ202" s="627"/>
      <c r="AR202" s="627"/>
      <c r="AS202" s="627"/>
      <c r="AT202" s="627"/>
      <c r="AU202" s="627"/>
      <c r="AV202" s="627"/>
      <c r="AW202" s="627"/>
      <c r="AX202" s="627" t="s">
        <v>9397</v>
      </c>
    </row>
    <row r="203" spans="1:50" s="6" customFormat="1" ht="24" hidden="1" customHeight="1" x14ac:dyDescent="0.15">
      <c r="A203" s="621"/>
      <c r="B203" s="140"/>
      <c r="C203" s="656" t="s">
        <v>897</v>
      </c>
      <c r="D203" s="627"/>
      <c r="E203" s="626" t="s">
        <v>12284</v>
      </c>
      <c r="F203" s="625" t="s">
        <v>897</v>
      </c>
      <c r="G203" s="627"/>
      <c r="H203" s="657"/>
      <c r="I203" s="627" t="s">
        <v>2766</v>
      </c>
      <c r="J203" s="627"/>
      <c r="K203" s="626">
        <v>683</v>
      </c>
      <c r="L203" s="626"/>
      <c r="M203" s="626"/>
      <c r="N203" s="627"/>
      <c r="O203" s="625" t="s">
        <v>184</v>
      </c>
      <c r="P203" s="626">
        <v>683</v>
      </c>
      <c r="Q203" s="626">
        <v>2</v>
      </c>
      <c r="R203" s="626"/>
      <c r="S203" s="626"/>
      <c r="T203" s="627"/>
      <c r="U203" s="627"/>
      <c r="V203" s="625"/>
      <c r="W203" s="627"/>
      <c r="X203" s="627"/>
      <c r="Y203" s="627"/>
      <c r="Z203" s="627"/>
      <c r="AA203" s="627"/>
      <c r="AB203" s="626"/>
      <c r="AC203" s="625"/>
      <c r="AD203" s="625"/>
      <c r="AE203" s="627"/>
      <c r="AF203" s="627"/>
      <c r="AG203" s="627"/>
      <c r="AH203" s="627"/>
      <c r="AI203" s="627"/>
      <c r="AJ203" s="627"/>
      <c r="AK203" s="627"/>
      <c r="AL203" s="627"/>
      <c r="AM203" s="627"/>
      <c r="AN203" s="627"/>
      <c r="AO203" s="627"/>
      <c r="AP203" s="627"/>
      <c r="AQ203" s="627"/>
      <c r="AR203" s="627"/>
      <c r="AS203" s="627"/>
      <c r="AT203" s="627"/>
      <c r="AU203" s="627"/>
      <c r="AV203" s="627"/>
      <c r="AW203" s="627"/>
      <c r="AX203" s="627"/>
    </row>
    <row r="204" spans="1:50" s="6" customFormat="1" ht="24" hidden="1" customHeight="1" x14ac:dyDescent="0.15">
      <c r="A204" s="621"/>
      <c r="B204" s="655" t="s">
        <v>135</v>
      </c>
      <c r="C204" s="656" t="s">
        <v>55</v>
      </c>
      <c r="D204" s="627"/>
      <c r="E204" s="631">
        <f>COUNTA(E205:E212)</f>
        <v>8</v>
      </c>
      <c r="F204" s="625"/>
      <c r="G204" s="627"/>
      <c r="H204" s="657"/>
      <c r="I204" s="627"/>
      <c r="J204" s="627"/>
      <c r="K204" s="626">
        <f>SUM(K205:K212)</f>
        <v>194841</v>
      </c>
      <c r="L204" s="626">
        <f t="shared" ref="L204:Q204" si="0">SUM(L205:L212)</f>
        <v>5058</v>
      </c>
      <c r="M204" s="626">
        <f t="shared" si="0"/>
        <v>5058</v>
      </c>
      <c r="N204" s="626">
        <f t="shared" si="0"/>
        <v>0</v>
      </c>
      <c r="O204" s="626"/>
      <c r="P204" s="626">
        <f t="shared" si="0"/>
        <v>27942</v>
      </c>
      <c r="Q204" s="626">
        <f t="shared" si="0"/>
        <v>41</v>
      </c>
      <c r="R204" s="626"/>
      <c r="S204" s="626"/>
      <c r="T204" s="627"/>
      <c r="U204" s="627"/>
      <c r="V204" s="625"/>
      <c r="W204" s="627"/>
      <c r="X204" s="627"/>
      <c r="Y204" s="627"/>
      <c r="Z204" s="627"/>
      <c r="AA204" s="627"/>
      <c r="AB204" s="626"/>
      <c r="AC204" s="625"/>
      <c r="AD204" s="625"/>
      <c r="AE204" s="627"/>
      <c r="AF204" s="627"/>
      <c r="AG204" s="627"/>
      <c r="AH204" s="627"/>
      <c r="AI204" s="627"/>
      <c r="AJ204" s="627"/>
      <c r="AK204" s="627"/>
      <c r="AL204" s="627"/>
      <c r="AM204" s="627"/>
      <c r="AN204" s="627"/>
      <c r="AO204" s="627"/>
      <c r="AP204" s="627"/>
      <c r="AQ204" s="627"/>
      <c r="AR204" s="627"/>
      <c r="AS204" s="627"/>
      <c r="AT204" s="627"/>
      <c r="AU204" s="627"/>
      <c r="AV204" s="627"/>
      <c r="AW204" s="627"/>
      <c r="AX204" s="627"/>
    </row>
    <row r="205" spans="1:50" s="6" customFormat="1" ht="24" hidden="1" customHeight="1" x14ac:dyDescent="0.15">
      <c r="A205" s="621"/>
      <c r="B205" s="158"/>
      <c r="C205" s="656" t="s">
        <v>863</v>
      </c>
      <c r="D205" s="627"/>
      <c r="E205" s="631" t="s">
        <v>1081</v>
      </c>
      <c r="F205" s="625" t="s">
        <v>863</v>
      </c>
      <c r="G205" s="627"/>
      <c r="H205" s="657"/>
      <c r="I205" s="627" t="s">
        <v>863</v>
      </c>
      <c r="J205" s="627"/>
      <c r="K205" s="626">
        <v>11176</v>
      </c>
      <c r="L205" s="626"/>
      <c r="M205" s="626"/>
      <c r="N205" s="626"/>
      <c r="O205" s="625" t="s">
        <v>184</v>
      </c>
      <c r="P205" s="626">
        <v>4051</v>
      </c>
      <c r="Q205" s="626">
        <v>7</v>
      </c>
      <c r="R205" s="626"/>
      <c r="S205" s="626"/>
      <c r="T205" s="627"/>
      <c r="U205" s="627"/>
      <c r="V205" s="625">
        <v>2003</v>
      </c>
      <c r="W205" s="627"/>
      <c r="X205" s="627"/>
      <c r="Y205" s="627"/>
      <c r="Z205" s="627"/>
      <c r="AA205" s="627"/>
      <c r="AB205" s="626">
        <v>186</v>
      </c>
      <c r="AC205" s="625"/>
      <c r="AD205" s="625"/>
      <c r="AE205" s="627"/>
      <c r="AF205" s="627"/>
      <c r="AG205" s="627"/>
      <c r="AH205" s="627"/>
      <c r="AI205" s="627"/>
      <c r="AJ205" s="627"/>
      <c r="AK205" s="627"/>
      <c r="AL205" s="627"/>
      <c r="AM205" s="627"/>
      <c r="AN205" s="627"/>
      <c r="AO205" s="627"/>
      <c r="AP205" s="627"/>
      <c r="AQ205" s="627"/>
      <c r="AR205" s="627"/>
      <c r="AS205" s="627"/>
      <c r="AT205" s="627"/>
      <c r="AU205" s="627"/>
      <c r="AV205" s="627"/>
      <c r="AW205" s="627"/>
      <c r="AX205" s="627"/>
    </row>
    <row r="206" spans="1:50" s="6" customFormat="1" ht="24" hidden="1" customHeight="1" x14ac:dyDescent="0.15">
      <c r="A206" s="621"/>
      <c r="B206" s="158"/>
      <c r="C206" s="656" t="s">
        <v>644</v>
      </c>
      <c r="D206" s="627" t="s">
        <v>671</v>
      </c>
      <c r="E206" s="626" t="s">
        <v>1083</v>
      </c>
      <c r="F206" s="625" t="s">
        <v>644</v>
      </c>
      <c r="G206" s="627" t="s">
        <v>1082</v>
      </c>
      <c r="H206" s="657" t="s">
        <v>674</v>
      </c>
      <c r="I206" s="627" t="s">
        <v>2938</v>
      </c>
      <c r="J206" s="627">
        <v>65</v>
      </c>
      <c r="K206" s="626">
        <v>95000</v>
      </c>
      <c r="L206" s="626">
        <v>2459</v>
      </c>
      <c r="M206" s="626">
        <v>2459</v>
      </c>
      <c r="N206" s="627" t="s">
        <v>183</v>
      </c>
      <c r="O206" s="625" t="s">
        <v>1070</v>
      </c>
      <c r="P206" s="626">
        <v>0</v>
      </c>
      <c r="Q206" s="626">
        <v>3</v>
      </c>
      <c r="R206" s="626"/>
      <c r="S206" s="626"/>
      <c r="T206" s="627" t="s">
        <v>499</v>
      </c>
      <c r="U206" s="627" t="s">
        <v>500</v>
      </c>
      <c r="V206" s="625">
        <v>2006</v>
      </c>
      <c r="W206" s="627"/>
      <c r="X206" s="627">
        <v>550</v>
      </c>
      <c r="Y206" s="627"/>
      <c r="Z206" s="627"/>
      <c r="AA206" s="627"/>
      <c r="AB206" s="626">
        <v>1600</v>
      </c>
      <c r="AC206" s="625">
        <v>2003</v>
      </c>
      <c r="AD206" s="625"/>
      <c r="AE206" s="627"/>
      <c r="AF206" s="627"/>
      <c r="AG206" s="627"/>
      <c r="AH206" s="627"/>
      <c r="AI206" s="627"/>
      <c r="AJ206" s="627"/>
      <c r="AK206" s="627"/>
      <c r="AL206" s="627"/>
      <c r="AM206" s="627"/>
      <c r="AN206" s="627"/>
      <c r="AO206" s="627"/>
      <c r="AP206" s="627"/>
      <c r="AQ206" s="627"/>
      <c r="AR206" s="627"/>
      <c r="AS206" s="627"/>
      <c r="AT206" s="627"/>
      <c r="AU206" s="627"/>
      <c r="AV206" s="627"/>
      <c r="AW206" s="627"/>
      <c r="AX206" s="627"/>
    </row>
    <row r="207" spans="1:50" ht="24" hidden="1" customHeight="1" x14ac:dyDescent="0.2">
      <c r="A207" s="621"/>
      <c r="B207" s="154"/>
      <c r="C207" s="656" t="s">
        <v>644</v>
      </c>
      <c r="D207" s="627"/>
      <c r="E207" s="626" t="s">
        <v>1084</v>
      </c>
      <c r="F207" s="625" t="s">
        <v>644</v>
      </c>
      <c r="G207" s="627"/>
      <c r="H207" s="657"/>
      <c r="I207" s="627" t="s">
        <v>2938</v>
      </c>
      <c r="J207" s="627"/>
      <c r="K207" s="626">
        <v>2100</v>
      </c>
      <c r="L207" s="626"/>
      <c r="M207" s="626"/>
      <c r="N207" s="627"/>
      <c r="O207" s="625" t="s">
        <v>310</v>
      </c>
      <c r="P207" s="626">
        <v>2100</v>
      </c>
      <c r="Q207" s="626">
        <v>4</v>
      </c>
      <c r="R207" s="626"/>
      <c r="S207" s="626"/>
      <c r="T207" s="627"/>
      <c r="U207" s="627"/>
      <c r="V207" s="625">
        <v>1999</v>
      </c>
      <c r="W207" s="627"/>
      <c r="X207" s="627"/>
      <c r="Y207" s="627"/>
      <c r="Z207" s="627"/>
      <c r="AA207" s="627"/>
      <c r="AB207" s="626"/>
      <c r="AC207" s="625"/>
      <c r="AD207" s="625"/>
      <c r="AE207" s="627"/>
      <c r="AF207" s="627"/>
      <c r="AG207" s="627"/>
      <c r="AH207" s="627"/>
      <c r="AI207" s="627"/>
      <c r="AJ207" s="627"/>
      <c r="AK207" s="627"/>
      <c r="AL207" s="627"/>
      <c r="AM207" s="627"/>
      <c r="AN207" s="627"/>
      <c r="AO207" s="627"/>
      <c r="AP207" s="627"/>
      <c r="AQ207" s="627"/>
      <c r="AR207" s="627"/>
      <c r="AS207" s="627"/>
      <c r="AT207" s="627"/>
      <c r="AU207" s="627"/>
      <c r="AV207" s="627"/>
      <c r="AW207" s="627"/>
      <c r="AX207" s="627"/>
    </row>
    <row r="208" spans="1:50" ht="24" hidden="1" customHeight="1" x14ac:dyDescent="0.15">
      <c r="A208" s="621"/>
      <c r="B208" s="158"/>
      <c r="C208" s="656" t="s">
        <v>644</v>
      </c>
      <c r="D208" s="627"/>
      <c r="E208" s="626" t="s">
        <v>1085</v>
      </c>
      <c r="F208" s="625" t="s">
        <v>644</v>
      </c>
      <c r="G208" s="627"/>
      <c r="H208" s="657"/>
      <c r="I208" s="627" t="s">
        <v>2938</v>
      </c>
      <c r="J208" s="627"/>
      <c r="K208" s="626">
        <v>2460</v>
      </c>
      <c r="L208" s="626"/>
      <c r="M208" s="626"/>
      <c r="N208" s="627"/>
      <c r="O208" s="625" t="s">
        <v>310</v>
      </c>
      <c r="P208" s="626">
        <v>2460</v>
      </c>
      <c r="Q208" s="626">
        <v>4</v>
      </c>
      <c r="R208" s="626"/>
      <c r="S208" s="626"/>
      <c r="T208" s="627"/>
      <c r="U208" s="627"/>
      <c r="V208" s="625">
        <v>1994</v>
      </c>
      <c r="W208" s="627"/>
      <c r="X208" s="627"/>
      <c r="Y208" s="627"/>
      <c r="Z208" s="627"/>
      <c r="AA208" s="627"/>
      <c r="AB208" s="626"/>
      <c r="AC208" s="625"/>
      <c r="AD208" s="625"/>
      <c r="AE208" s="627"/>
      <c r="AF208" s="627"/>
      <c r="AG208" s="627"/>
      <c r="AH208" s="627"/>
      <c r="AI208" s="627"/>
      <c r="AJ208" s="627"/>
      <c r="AK208" s="627"/>
      <c r="AL208" s="627"/>
      <c r="AM208" s="627"/>
      <c r="AN208" s="627"/>
      <c r="AO208" s="627"/>
      <c r="AP208" s="627"/>
      <c r="AQ208" s="627"/>
      <c r="AR208" s="627"/>
      <c r="AS208" s="627"/>
      <c r="AT208" s="627"/>
      <c r="AU208" s="627"/>
      <c r="AV208" s="627"/>
      <c r="AW208" s="627"/>
      <c r="AX208" s="627"/>
    </row>
    <row r="209" spans="1:50" ht="24" hidden="1" customHeight="1" x14ac:dyDescent="0.15">
      <c r="A209" s="621"/>
      <c r="B209" s="158"/>
      <c r="C209" s="656" t="s">
        <v>644</v>
      </c>
      <c r="D209" s="627"/>
      <c r="E209" s="626" t="s">
        <v>1086</v>
      </c>
      <c r="F209" s="625" t="s">
        <v>644</v>
      </c>
      <c r="G209" s="627"/>
      <c r="H209" s="657"/>
      <c r="I209" s="627" t="s">
        <v>2938</v>
      </c>
      <c r="J209" s="627"/>
      <c r="K209" s="626">
        <v>11230</v>
      </c>
      <c r="L209" s="626"/>
      <c r="M209" s="626"/>
      <c r="N209" s="627"/>
      <c r="O209" s="625" t="s">
        <v>184</v>
      </c>
      <c r="P209" s="626">
        <v>11230</v>
      </c>
      <c r="Q209" s="626">
        <v>9</v>
      </c>
      <c r="R209" s="626"/>
      <c r="S209" s="626"/>
      <c r="T209" s="627"/>
      <c r="U209" s="627"/>
      <c r="V209" s="625">
        <v>2009</v>
      </c>
      <c r="W209" s="627"/>
      <c r="X209" s="627"/>
      <c r="Y209" s="627"/>
      <c r="Z209" s="627"/>
      <c r="AA209" s="627"/>
      <c r="AB209" s="626">
        <v>1150</v>
      </c>
      <c r="AC209" s="625"/>
      <c r="AD209" s="625"/>
      <c r="AE209" s="627"/>
      <c r="AF209" s="627"/>
      <c r="AG209" s="627"/>
      <c r="AH209" s="627"/>
      <c r="AI209" s="627"/>
      <c r="AJ209" s="627"/>
      <c r="AK209" s="627"/>
      <c r="AL209" s="627"/>
      <c r="AM209" s="627"/>
      <c r="AN209" s="627"/>
      <c r="AO209" s="627"/>
      <c r="AP209" s="627"/>
      <c r="AQ209" s="627"/>
      <c r="AR209" s="627"/>
      <c r="AS209" s="627"/>
      <c r="AT209" s="627"/>
      <c r="AU209" s="627"/>
      <c r="AV209" s="627"/>
      <c r="AW209" s="627"/>
      <c r="AX209" s="627"/>
    </row>
    <row r="210" spans="1:50" ht="24" hidden="1" customHeight="1" x14ac:dyDescent="0.15">
      <c r="A210" s="621"/>
      <c r="B210" s="158"/>
      <c r="C210" s="656" t="s">
        <v>1506</v>
      </c>
      <c r="D210" s="627"/>
      <c r="E210" s="626" t="s">
        <v>2939</v>
      </c>
      <c r="F210" s="625" t="s">
        <v>672</v>
      </c>
      <c r="G210" s="627"/>
      <c r="H210" s="657"/>
      <c r="I210" s="627" t="s">
        <v>325</v>
      </c>
      <c r="J210" s="627"/>
      <c r="K210" s="626">
        <v>3981</v>
      </c>
      <c r="L210" s="626">
        <v>2599</v>
      </c>
      <c r="M210" s="626">
        <v>2599</v>
      </c>
      <c r="N210" s="627"/>
      <c r="O210" s="625" t="s">
        <v>310</v>
      </c>
      <c r="P210" s="626">
        <v>2450</v>
      </c>
      <c r="Q210" s="626">
        <v>4</v>
      </c>
      <c r="R210" s="626"/>
      <c r="S210" s="626"/>
      <c r="T210" s="627"/>
      <c r="U210" s="627"/>
      <c r="V210" s="625">
        <v>2014</v>
      </c>
      <c r="W210" s="627"/>
      <c r="X210" s="627"/>
      <c r="Y210" s="627"/>
      <c r="Z210" s="627"/>
      <c r="AA210" s="627"/>
      <c r="AB210" s="626">
        <v>3700</v>
      </c>
      <c r="AC210" s="625"/>
      <c r="AD210" s="625"/>
      <c r="AE210" s="627"/>
      <c r="AF210" s="627"/>
      <c r="AG210" s="627"/>
      <c r="AH210" s="627"/>
      <c r="AI210" s="627"/>
      <c r="AJ210" s="627"/>
      <c r="AK210" s="627"/>
      <c r="AL210" s="627"/>
      <c r="AM210" s="627"/>
      <c r="AN210" s="627"/>
      <c r="AO210" s="627"/>
      <c r="AP210" s="627"/>
      <c r="AQ210" s="627"/>
      <c r="AR210" s="627"/>
      <c r="AS210" s="627"/>
      <c r="AT210" s="627"/>
      <c r="AU210" s="627"/>
      <c r="AV210" s="627"/>
      <c r="AW210" s="627"/>
      <c r="AX210" s="627"/>
    </row>
    <row r="211" spans="1:50" ht="24" hidden="1" customHeight="1" x14ac:dyDescent="0.15">
      <c r="A211" s="621"/>
      <c r="B211" s="158"/>
      <c r="C211" s="656" t="s">
        <v>1087</v>
      </c>
      <c r="D211" s="627"/>
      <c r="E211" s="626" t="s">
        <v>1088</v>
      </c>
      <c r="F211" s="625" t="s">
        <v>1087</v>
      </c>
      <c r="G211" s="627"/>
      <c r="H211" s="657"/>
      <c r="I211" s="627" t="s">
        <v>9349</v>
      </c>
      <c r="J211" s="627"/>
      <c r="K211" s="626">
        <v>4893</v>
      </c>
      <c r="L211" s="626"/>
      <c r="M211" s="626"/>
      <c r="N211" s="627"/>
      <c r="O211" s="625" t="s">
        <v>310</v>
      </c>
      <c r="P211" s="626">
        <v>3219</v>
      </c>
      <c r="Q211" s="626">
        <v>6</v>
      </c>
      <c r="R211" s="626"/>
      <c r="S211" s="626"/>
      <c r="T211" s="627"/>
      <c r="U211" s="627"/>
      <c r="V211" s="625">
        <v>2009</v>
      </c>
      <c r="W211" s="626">
        <v>550</v>
      </c>
      <c r="X211" s="627"/>
      <c r="Y211" s="627"/>
      <c r="Z211" s="627"/>
      <c r="AA211" s="627"/>
      <c r="AB211" s="626"/>
      <c r="AC211" s="625"/>
      <c r="AD211" s="625"/>
      <c r="AE211" s="627"/>
      <c r="AF211" s="627"/>
      <c r="AG211" s="627"/>
      <c r="AH211" s="627"/>
      <c r="AI211" s="627"/>
      <c r="AJ211" s="627"/>
      <c r="AK211" s="627"/>
      <c r="AL211" s="627"/>
      <c r="AM211" s="627"/>
      <c r="AN211" s="627"/>
      <c r="AO211" s="627"/>
      <c r="AP211" s="627"/>
      <c r="AQ211" s="627"/>
      <c r="AR211" s="627"/>
      <c r="AS211" s="627"/>
      <c r="AT211" s="627"/>
      <c r="AU211" s="627"/>
      <c r="AV211" s="627"/>
      <c r="AW211" s="627"/>
      <c r="AX211" s="627"/>
    </row>
    <row r="212" spans="1:50" ht="24" hidden="1" customHeight="1" x14ac:dyDescent="0.15">
      <c r="A212" s="621"/>
      <c r="B212" s="158"/>
      <c r="C212" s="656" t="s">
        <v>1087</v>
      </c>
      <c r="D212" s="627" t="s">
        <v>671</v>
      </c>
      <c r="E212" s="626" t="s">
        <v>1089</v>
      </c>
      <c r="F212" s="625" t="s">
        <v>1087</v>
      </c>
      <c r="G212" s="627" t="s">
        <v>1082</v>
      </c>
      <c r="H212" s="657" t="s">
        <v>674</v>
      </c>
      <c r="I212" s="627" t="s">
        <v>9349</v>
      </c>
      <c r="J212" s="627">
        <v>65</v>
      </c>
      <c r="K212" s="626">
        <v>64001</v>
      </c>
      <c r="L212" s="626"/>
      <c r="M212" s="626"/>
      <c r="N212" s="627" t="s">
        <v>183</v>
      </c>
      <c r="O212" s="625" t="s">
        <v>310</v>
      </c>
      <c r="P212" s="626">
        <v>2432</v>
      </c>
      <c r="Q212" s="626">
        <v>4</v>
      </c>
      <c r="R212" s="626"/>
      <c r="S212" s="626"/>
      <c r="T212" s="627" t="s">
        <v>499</v>
      </c>
      <c r="U212" s="627" t="s">
        <v>500</v>
      </c>
      <c r="V212" s="625">
        <v>2004</v>
      </c>
      <c r="W212" s="627"/>
      <c r="X212" s="627">
        <v>550</v>
      </c>
      <c r="Y212" s="627"/>
      <c r="Z212" s="627"/>
      <c r="AA212" s="627"/>
      <c r="AB212" s="626">
        <v>30</v>
      </c>
      <c r="AC212" s="625">
        <v>2003</v>
      </c>
      <c r="AD212" s="625"/>
      <c r="AE212" s="627"/>
      <c r="AF212" s="627"/>
      <c r="AG212" s="627"/>
      <c r="AH212" s="627"/>
      <c r="AI212" s="627"/>
      <c r="AJ212" s="627"/>
      <c r="AK212" s="627"/>
      <c r="AL212" s="627"/>
      <c r="AM212" s="627"/>
      <c r="AN212" s="627"/>
      <c r="AO212" s="627"/>
      <c r="AP212" s="627"/>
      <c r="AQ212" s="627"/>
      <c r="AR212" s="627"/>
      <c r="AS212" s="627"/>
      <c r="AT212" s="627"/>
      <c r="AU212" s="627"/>
      <c r="AV212" s="627"/>
      <c r="AW212" s="627"/>
      <c r="AX212" s="627"/>
    </row>
    <row r="213" spans="1:50" s="575" customFormat="1" ht="24" hidden="1" customHeight="1" x14ac:dyDescent="0.15">
      <c r="A213" s="934"/>
      <c r="B213" s="998" t="s">
        <v>136</v>
      </c>
      <c r="C213" s="914" t="s">
        <v>55</v>
      </c>
      <c r="D213" s="666"/>
      <c r="E213" s="676">
        <f>COUNTA(E214:E231)</f>
        <v>18</v>
      </c>
      <c r="F213" s="650"/>
      <c r="G213" s="666"/>
      <c r="H213" s="677"/>
      <c r="I213" s="666"/>
      <c r="J213" s="666"/>
      <c r="K213" s="665">
        <f>SUM(K214:K231)</f>
        <v>203537</v>
      </c>
      <c r="L213" s="665">
        <f t="shared" ref="L213:P213" si="1">SUM(L214:L231)</f>
        <v>887.15</v>
      </c>
      <c r="M213" s="665">
        <f t="shared" si="1"/>
        <v>1132.9100000000001</v>
      </c>
      <c r="N213" s="665">
        <f t="shared" si="1"/>
        <v>0</v>
      </c>
      <c r="O213" s="665"/>
      <c r="P213" s="665">
        <f t="shared" si="1"/>
        <v>65419.16</v>
      </c>
      <c r="Q213" s="665">
        <f>SUM(Q214:Q231)</f>
        <v>94</v>
      </c>
      <c r="R213" s="665"/>
      <c r="S213" s="665"/>
      <c r="T213" s="666"/>
      <c r="U213" s="666"/>
      <c r="V213" s="650"/>
      <c r="W213" s="666"/>
      <c r="X213" s="666"/>
      <c r="Y213" s="666"/>
      <c r="Z213" s="666"/>
      <c r="AA213" s="666"/>
      <c r="AB213" s="665"/>
      <c r="AC213" s="650"/>
      <c r="AD213" s="650"/>
      <c r="AE213" s="666"/>
      <c r="AF213" s="666"/>
      <c r="AG213" s="666"/>
      <c r="AH213" s="666"/>
      <c r="AI213" s="666"/>
      <c r="AJ213" s="666"/>
      <c r="AK213" s="666"/>
      <c r="AL213" s="666"/>
      <c r="AM213" s="666"/>
      <c r="AN213" s="666"/>
      <c r="AO213" s="666"/>
      <c r="AP213" s="666"/>
      <c r="AQ213" s="666"/>
      <c r="AR213" s="666"/>
      <c r="AS213" s="666"/>
      <c r="AT213" s="666"/>
      <c r="AU213" s="666"/>
      <c r="AV213" s="666"/>
      <c r="AW213" s="666"/>
      <c r="AX213" s="666"/>
    </row>
    <row r="214" spans="1:50" ht="24" hidden="1" customHeight="1" x14ac:dyDescent="0.15">
      <c r="A214" s="621"/>
      <c r="B214" s="158"/>
      <c r="C214" s="656" t="s">
        <v>670</v>
      </c>
      <c r="D214" s="627"/>
      <c r="E214" s="631" t="s">
        <v>12144</v>
      </c>
      <c r="F214" s="625" t="s">
        <v>670</v>
      </c>
      <c r="G214" s="627"/>
      <c r="H214" s="657"/>
      <c r="I214" s="627" t="s">
        <v>15550</v>
      </c>
      <c r="J214" s="627"/>
      <c r="K214" s="626">
        <v>9720</v>
      </c>
      <c r="L214" s="626">
        <v>166.75</v>
      </c>
      <c r="M214" s="626">
        <v>166.11</v>
      </c>
      <c r="N214" s="626"/>
      <c r="O214" s="625" t="s">
        <v>14687</v>
      </c>
      <c r="P214" s="626">
        <v>3623</v>
      </c>
      <c r="Q214" s="626">
        <v>8</v>
      </c>
      <c r="R214" s="626"/>
      <c r="S214" s="626"/>
      <c r="T214" s="627"/>
      <c r="U214" s="627"/>
      <c r="V214" s="625">
        <v>2007</v>
      </c>
      <c r="W214" s="627"/>
      <c r="X214" s="627"/>
      <c r="Y214" s="627"/>
      <c r="Z214" s="627"/>
      <c r="AA214" s="627"/>
      <c r="AB214" s="626">
        <v>2818</v>
      </c>
      <c r="AC214" s="625"/>
      <c r="AD214" s="625"/>
      <c r="AE214" s="627"/>
      <c r="AF214" s="627"/>
      <c r="AG214" s="627"/>
      <c r="AH214" s="627"/>
      <c r="AI214" s="627"/>
      <c r="AJ214" s="627"/>
      <c r="AK214" s="627"/>
      <c r="AL214" s="627"/>
      <c r="AM214" s="627"/>
      <c r="AN214" s="627"/>
      <c r="AO214" s="627"/>
      <c r="AP214" s="627"/>
      <c r="AQ214" s="627"/>
      <c r="AR214" s="627"/>
      <c r="AS214" s="627"/>
      <c r="AT214" s="627"/>
      <c r="AU214" s="627"/>
      <c r="AV214" s="627"/>
      <c r="AW214" s="627"/>
      <c r="AX214" s="627" t="s">
        <v>12145</v>
      </c>
    </row>
    <row r="215" spans="1:50" ht="24" hidden="1" customHeight="1" x14ac:dyDescent="0.15">
      <c r="A215" s="621"/>
      <c r="B215" s="158"/>
      <c r="C215" s="656" t="s">
        <v>670</v>
      </c>
      <c r="D215" s="627"/>
      <c r="E215" s="626" t="s">
        <v>12146</v>
      </c>
      <c r="F215" s="625" t="s">
        <v>670</v>
      </c>
      <c r="G215" s="627"/>
      <c r="H215" s="657"/>
      <c r="I215" s="627" t="s">
        <v>15550</v>
      </c>
      <c r="J215" s="627"/>
      <c r="K215" s="626">
        <v>9900</v>
      </c>
      <c r="L215" s="769">
        <v>74.400000000000006</v>
      </c>
      <c r="M215" s="769">
        <v>148.80000000000001</v>
      </c>
      <c r="N215" s="627"/>
      <c r="O215" s="627" t="s">
        <v>14688</v>
      </c>
      <c r="P215" s="626">
        <v>7500</v>
      </c>
      <c r="Q215" s="626">
        <v>11</v>
      </c>
      <c r="R215" s="626">
        <v>100</v>
      </c>
      <c r="S215" s="626">
        <v>300</v>
      </c>
      <c r="T215" s="627"/>
      <c r="U215" s="627"/>
      <c r="V215" s="625">
        <v>2010</v>
      </c>
      <c r="W215" s="627"/>
      <c r="X215" s="627"/>
      <c r="Y215" s="627"/>
      <c r="Z215" s="627"/>
      <c r="AA215" s="627"/>
      <c r="AB215" s="626">
        <v>2900</v>
      </c>
      <c r="AC215" s="625"/>
      <c r="AD215" s="625"/>
      <c r="AE215" s="627"/>
      <c r="AF215" s="627"/>
      <c r="AG215" s="627"/>
      <c r="AH215" s="627"/>
      <c r="AI215" s="627"/>
      <c r="AJ215" s="627"/>
      <c r="AK215" s="627"/>
      <c r="AL215" s="627"/>
      <c r="AM215" s="627"/>
      <c r="AN215" s="627"/>
      <c r="AO215" s="627"/>
      <c r="AP215" s="627"/>
      <c r="AQ215" s="627"/>
      <c r="AR215" s="627"/>
      <c r="AS215" s="627"/>
      <c r="AT215" s="627"/>
      <c r="AU215" s="627"/>
      <c r="AV215" s="627"/>
      <c r="AW215" s="627"/>
      <c r="AX215" s="613"/>
    </row>
    <row r="216" spans="1:50" ht="24" hidden="1" customHeight="1" x14ac:dyDescent="0.15">
      <c r="A216" s="621"/>
      <c r="B216" s="158"/>
      <c r="C216" s="656" t="s">
        <v>670</v>
      </c>
      <c r="D216" s="627"/>
      <c r="E216" s="626" t="s">
        <v>14689</v>
      </c>
      <c r="F216" s="625" t="s">
        <v>670</v>
      </c>
      <c r="G216" s="627"/>
      <c r="H216" s="657"/>
      <c r="I216" s="627" t="s">
        <v>15550</v>
      </c>
      <c r="J216" s="627"/>
      <c r="K216" s="626">
        <v>125</v>
      </c>
      <c r="L216" s="769">
        <v>125</v>
      </c>
      <c r="M216" s="769">
        <v>125</v>
      </c>
      <c r="N216" s="627"/>
      <c r="O216" s="627" t="s">
        <v>3539</v>
      </c>
      <c r="P216" s="626">
        <v>125</v>
      </c>
      <c r="Q216" s="626">
        <v>3</v>
      </c>
      <c r="R216" s="626"/>
      <c r="S216" s="626"/>
      <c r="T216" s="627"/>
      <c r="U216" s="627"/>
      <c r="V216" s="625">
        <v>2017</v>
      </c>
      <c r="W216" s="627"/>
      <c r="X216" s="627"/>
      <c r="Y216" s="627"/>
      <c r="Z216" s="627"/>
      <c r="AA216" s="627"/>
      <c r="AB216" s="626"/>
      <c r="AC216" s="625"/>
      <c r="AD216" s="625"/>
      <c r="AE216" s="627"/>
      <c r="AF216" s="627"/>
      <c r="AG216" s="627"/>
      <c r="AH216" s="627"/>
      <c r="AI216" s="627"/>
      <c r="AJ216" s="627"/>
      <c r="AK216" s="627"/>
      <c r="AL216" s="627"/>
      <c r="AM216" s="627"/>
      <c r="AN216" s="627"/>
      <c r="AO216" s="627"/>
      <c r="AP216" s="627"/>
      <c r="AQ216" s="627"/>
      <c r="AR216" s="627"/>
      <c r="AS216" s="627"/>
      <c r="AT216" s="627"/>
      <c r="AU216" s="627"/>
      <c r="AV216" s="627"/>
      <c r="AW216" s="627"/>
      <c r="AX216" s="613" t="s">
        <v>14690</v>
      </c>
    </row>
    <row r="217" spans="1:50" ht="24" hidden="1" customHeight="1" x14ac:dyDescent="0.15">
      <c r="A217" s="621"/>
      <c r="B217" s="158"/>
      <c r="C217" s="656" t="s">
        <v>651</v>
      </c>
      <c r="D217" s="627"/>
      <c r="E217" s="626" t="s">
        <v>12147</v>
      </c>
      <c r="F217" s="625" t="s">
        <v>12103</v>
      </c>
      <c r="G217" s="627"/>
      <c r="H217" s="657"/>
      <c r="I217" s="627" t="s">
        <v>15548</v>
      </c>
      <c r="J217" s="627"/>
      <c r="K217" s="626">
        <v>16193</v>
      </c>
      <c r="L217" s="769">
        <v>240</v>
      </c>
      <c r="M217" s="769">
        <v>335</v>
      </c>
      <c r="N217" s="627"/>
      <c r="O217" s="627" t="s">
        <v>15554</v>
      </c>
      <c r="P217" s="626">
        <v>16682.16</v>
      </c>
      <c r="Q217" s="626">
        <v>22</v>
      </c>
      <c r="R217" s="626">
        <v>352</v>
      </c>
      <c r="S217" s="626">
        <v>500</v>
      </c>
      <c r="T217" s="627"/>
      <c r="U217" s="627"/>
      <c r="V217" s="625">
        <v>2010</v>
      </c>
      <c r="W217" s="627"/>
      <c r="X217" s="627"/>
      <c r="Y217" s="627"/>
      <c r="Z217" s="627"/>
      <c r="AA217" s="627"/>
      <c r="AB217" s="626">
        <v>4270</v>
      </c>
      <c r="AC217" s="625"/>
      <c r="AD217" s="625"/>
      <c r="AE217" s="627"/>
      <c r="AF217" s="627"/>
      <c r="AG217" s="627"/>
      <c r="AH217" s="627"/>
      <c r="AI217" s="627"/>
      <c r="AJ217" s="627"/>
      <c r="AK217" s="627"/>
      <c r="AL217" s="627"/>
      <c r="AM217" s="627"/>
      <c r="AN217" s="627"/>
      <c r="AO217" s="627"/>
      <c r="AP217" s="627"/>
      <c r="AQ217" s="627"/>
      <c r="AR217" s="627"/>
      <c r="AS217" s="627"/>
      <c r="AT217" s="627"/>
      <c r="AU217" s="627"/>
      <c r="AV217" s="627"/>
      <c r="AW217" s="627"/>
      <c r="AX217" s="613" t="s">
        <v>12148</v>
      </c>
    </row>
    <row r="218" spans="1:50" ht="24" hidden="1" customHeight="1" x14ac:dyDescent="0.15">
      <c r="A218" s="621"/>
      <c r="B218" s="158"/>
      <c r="C218" s="656" t="s">
        <v>651</v>
      </c>
      <c r="D218" s="627"/>
      <c r="E218" s="626" t="s">
        <v>15555</v>
      </c>
      <c r="F218" s="625" t="s">
        <v>12103</v>
      </c>
      <c r="G218" s="627"/>
      <c r="H218" s="657"/>
      <c r="I218" s="627" t="s">
        <v>15556</v>
      </c>
      <c r="J218" s="627"/>
      <c r="K218" s="626">
        <v>2209</v>
      </c>
      <c r="L218" s="769"/>
      <c r="M218" s="769"/>
      <c r="N218" s="627"/>
      <c r="O218" s="627" t="s">
        <v>12149</v>
      </c>
      <c r="P218" s="626">
        <v>2209</v>
      </c>
      <c r="Q218" s="626">
        <v>3</v>
      </c>
      <c r="R218" s="626"/>
      <c r="S218" s="626"/>
      <c r="T218" s="627"/>
      <c r="U218" s="627"/>
      <c r="V218" s="625">
        <v>1997</v>
      </c>
      <c r="W218" s="627"/>
      <c r="X218" s="627"/>
      <c r="Y218" s="627"/>
      <c r="Z218" s="627"/>
      <c r="AA218" s="627"/>
      <c r="AB218" s="626">
        <v>200</v>
      </c>
      <c r="AC218" s="625"/>
      <c r="AD218" s="625"/>
      <c r="AE218" s="627"/>
      <c r="AF218" s="627"/>
      <c r="AG218" s="627"/>
      <c r="AH218" s="627"/>
      <c r="AI218" s="627"/>
      <c r="AJ218" s="627"/>
      <c r="AK218" s="627"/>
      <c r="AL218" s="627"/>
      <c r="AM218" s="627"/>
      <c r="AN218" s="627"/>
      <c r="AO218" s="627"/>
      <c r="AP218" s="627"/>
      <c r="AQ218" s="627"/>
      <c r="AR218" s="627"/>
      <c r="AS218" s="627"/>
      <c r="AT218" s="627"/>
      <c r="AU218" s="627"/>
      <c r="AV218" s="627"/>
      <c r="AW218" s="627"/>
      <c r="AX218" s="613" t="s">
        <v>15557</v>
      </c>
    </row>
    <row r="219" spans="1:50" ht="24" hidden="1" customHeight="1" x14ac:dyDescent="0.15">
      <c r="A219" s="621"/>
      <c r="B219" s="158"/>
      <c r="C219" s="656" t="s">
        <v>651</v>
      </c>
      <c r="D219" s="627"/>
      <c r="E219" s="626" t="s">
        <v>15558</v>
      </c>
      <c r="F219" s="625" t="s">
        <v>651</v>
      </c>
      <c r="G219" s="627"/>
      <c r="H219" s="657"/>
      <c r="I219" s="627" t="s">
        <v>12113</v>
      </c>
      <c r="J219" s="627"/>
      <c r="K219" s="626">
        <v>17802</v>
      </c>
      <c r="L219" s="769">
        <v>281</v>
      </c>
      <c r="M219" s="769">
        <v>358</v>
      </c>
      <c r="N219" s="627"/>
      <c r="O219" s="627" t="s">
        <v>12150</v>
      </c>
      <c r="P219" s="626">
        <v>8034</v>
      </c>
      <c r="Q219" s="626">
        <v>10</v>
      </c>
      <c r="R219" s="626">
        <v>100</v>
      </c>
      <c r="S219" s="626">
        <v>200</v>
      </c>
      <c r="T219" s="627"/>
      <c r="U219" s="627"/>
      <c r="V219" s="625">
        <v>2010</v>
      </c>
      <c r="W219" s="627"/>
      <c r="X219" s="627"/>
      <c r="Y219" s="627"/>
      <c r="Z219" s="627"/>
      <c r="AA219" s="627"/>
      <c r="AB219" s="626">
        <v>3272</v>
      </c>
      <c r="AC219" s="625"/>
      <c r="AD219" s="625"/>
      <c r="AE219" s="627"/>
      <c r="AF219" s="627"/>
      <c r="AG219" s="627"/>
      <c r="AH219" s="627"/>
      <c r="AI219" s="627"/>
      <c r="AJ219" s="627"/>
      <c r="AK219" s="627"/>
      <c r="AL219" s="627"/>
      <c r="AM219" s="627"/>
      <c r="AN219" s="627"/>
      <c r="AO219" s="627"/>
      <c r="AP219" s="627"/>
      <c r="AQ219" s="627"/>
      <c r="AR219" s="627"/>
      <c r="AS219" s="627"/>
      <c r="AT219" s="627"/>
      <c r="AU219" s="627"/>
      <c r="AV219" s="627"/>
      <c r="AW219" s="627"/>
      <c r="AX219" s="613"/>
    </row>
    <row r="220" spans="1:50" ht="24" hidden="1" customHeight="1" x14ac:dyDescent="0.15">
      <c r="A220" s="621"/>
      <c r="B220" s="158"/>
      <c r="C220" s="656" t="s">
        <v>651</v>
      </c>
      <c r="D220" s="627"/>
      <c r="E220" s="626" t="s">
        <v>13988</v>
      </c>
      <c r="F220" s="625" t="s">
        <v>651</v>
      </c>
      <c r="G220" s="627"/>
      <c r="H220" s="657"/>
      <c r="I220" s="627" t="s">
        <v>12113</v>
      </c>
      <c r="J220" s="627"/>
      <c r="K220" s="626">
        <v>3438</v>
      </c>
      <c r="L220" s="769"/>
      <c r="M220" s="769"/>
      <c r="N220" s="627"/>
      <c r="O220" s="627" t="s">
        <v>13989</v>
      </c>
      <c r="P220" s="626">
        <v>3438</v>
      </c>
      <c r="Q220" s="626"/>
      <c r="R220" s="626"/>
      <c r="S220" s="626"/>
      <c r="T220" s="627"/>
      <c r="U220" s="627"/>
      <c r="V220" s="625">
        <v>2013</v>
      </c>
      <c r="W220" s="627"/>
      <c r="X220" s="627"/>
      <c r="Y220" s="627"/>
      <c r="Z220" s="627"/>
      <c r="AA220" s="627"/>
      <c r="AB220" s="626"/>
      <c r="AC220" s="625"/>
      <c r="AD220" s="625"/>
      <c r="AE220" s="627"/>
      <c r="AF220" s="627"/>
      <c r="AG220" s="627"/>
      <c r="AH220" s="627"/>
      <c r="AI220" s="627"/>
      <c r="AJ220" s="627"/>
      <c r="AK220" s="627"/>
      <c r="AL220" s="627"/>
      <c r="AM220" s="627"/>
      <c r="AN220" s="627"/>
      <c r="AO220" s="627"/>
      <c r="AP220" s="627"/>
      <c r="AQ220" s="627"/>
      <c r="AR220" s="627"/>
      <c r="AS220" s="627"/>
      <c r="AT220" s="627"/>
      <c r="AU220" s="627"/>
      <c r="AV220" s="627"/>
      <c r="AW220" s="627"/>
      <c r="AX220" s="613"/>
    </row>
    <row r="221" spans="1:50" ht="24" hidden="1" customHeight="1" x14ac:dyDescent="0.15">
      <c r="A221" s="621"/>
      <c r="B221" s="158"/>
      <c r="C221" s="656" t="s">
        <v>651</v>
      </c>
      <c r="D221" s="627"/>
      <c r="E221" s="626" t="s">
        <v>14691</v>
      </c>
      <c r="F221" s="625" t="s">
        <v>651</v>
      </c>
      <c r="G221" s="627"/>
      <c r="H221" s="657"/>
      <c r="I221" s="627" t="s">
        <v>12113</v>
      </c>
      <c r="J221" s="627"/>
      <c r="K221" s="626">
        <v>1400</v>
      </c>
      <c r="L221" s="769"/>
      <c r="M221" s="769"/>
      <c r="N221" s="627"/>
      <c r="O221" s="627" t="s">
        <v>12154</v>
      </c>
      <c r="P221" s="626">
        <v>1400</v>
      </c>
      <c r="Q221" s="626">
        <v>2</v>
      </c>
      <c r="R221" s="626"/>
      <c r="S221" s="626"/>
      <c r="T221" s="627"/>
      <c r="U221" s="627"/>
      <c r="V221" s="625">
        <v>2018</v>
      </c>
      <c r="W221" s="627"/>
      <c r="X221" s="627"/>
      <c r="Y221" s="627"/>
      <c r="Z221" s="627"/>
      <c r="AA221" s="627"/>
      <c r="AB221" s="626"/>
      <c r="AC221" s="625"/>
      <c r="AD221" s="625"/>
      <c r="AE221" s="627"/>
      <c r="AF221" s="627"/>
      <c r="AG221" s="627"/>
      <c r="AH221" s="627"/>
      <c r="AI221" s="627"/>
      <c r="AJ221" s="627"/>
      <c r="AK221" s="627"/>
      <c r="AL221" s="627"/>
      <c r="AM221" s="627"/>
      <c r="AN221" s="627"/>
      <c r="AO221" s="627"/>
      <c r="AP221" s="627"/>
      <c r="AQ221" s="627"/>
      <c r="AR221" s="627"/>
      <c r="AS221" s="627"/>
      <c r="AT221" s="627"/>
      <c r="AU221" s="627"/>
      <c r="AV221" s="627"/>
      <c r="AW221" s="627"/>
      <c r="AX221" s="613" t="s">
        <v>14692</v>
      </c>
    </row>
    <row r="222" spans="1:50" ht="24" hidden="1" customHeight="1" x14ac:dyDescent="0.15">
      <c r="A222" s="621"/>
      <c r="B222" s="158"/>
      <c r="C222" s="656" t="s">
        <v>680</v>
      </c>
      <c r="D222" s="627"/>
      <c r="E222" s="626" t="s">
        <v>13990</v>
      </c>
      <c r="F222" s="625" t="s">
        <v>680</v>
      </c>
      <c r="G222" s="627"/>
      <c r="H222" s="657"/>
      <c r="I222" s="627" t="s">
        <v>680</v>
      </c>
      <c r="J222" s="627"/>
      <c r="K222" s="626">
        <v>3240</v>
      </c>
      <c r="L222" s="769"/>
      <c r="M222" s="769"/>
      <c r="N222" s="627"/>
      <c r="O222" s="627" t="s">
        <v>5881</v>
      </c>
      <c r="P222" s="626">
        <v>3240</v>
      </c>
      <c r="Q222" s="626">
        <v>5</v>
      </c>
      <c r="R222" s="626"/>
      <c r="S222" s="626"/>
      <c r="T222" s="627"/>
      <c r="U222" s="627"/>
      <c r="V222" s="625">
        <v>2008</v>
      </c>
      <c r="W222" s="627"/>
      <c r="X222" s="627"/>
      <c r="Y222" s="627"/>
      <c r="Z222" s="627"/>
      <c r="AA222" s="627"/>
      <c r="AB222" s="626">
        <v>300</v>
      </c>
      <c r="AC222" s="625"/>
      <c r="AD222" s="625"/>
      <c r="AE222" s="627"/>
      <c r="AF222" s="627"/>
      <c r="AG222" s="627"/>
      <c r="AH222" s="627"/>
      <c r="AI222" s="627"/>
      <c r="AJ222" s="627"/>
      <c r="AK222" s="627"/>
      <c r="AL222" s="627"/>
      <c r="AM222" s="627"/>
      <c r="AN222" s="627"/>
      <c r="AO222" s="627"/>
      <c r="AP222" s="627"/>
      <c r="AQ222" s="627"/>
      <c r="AR222" s="627"/>
      <c r="AS222" s="627"/>
      <c r="AT222" s="627"/>
      <c r="AU222" s="627"/>
      <c r="AV222" s="627"/>
      <c r="AW222" s="627"/>
      <c r="AX222" s="613"/>
    </row>
    <row r="223" spans="1:50" ht="24" hidden="1" customHeight="1" x14ac:dyDescent="0.15">
      <c r="A223" s="621"/>
      <c r="B223" s="158"/>
      <c r="C223" s="656" t="s">
        <v>680</v>
      </c>
      <c r="D223" s="627"/>
      <c r="E223" s="626" t="s">
        <v>13991</v>
      </c>
      <c r="F223" s="625" t="s">
        <v>680</v>
      </c>
      <c r="G223" s="627"/>
      <c r="H223" s="657"/>
      <c r="I223" s="627" t="s">
        <v>680</v>
      </c>
      <c r="J223" s="627"/>
      <c r="K223" s="626">
        <v>10020</v>
      </c>
      <c r="L223" s="769"/>
      <c r="M223" s="769"/>
      <c r="N223" s="627"/>
      <c r="O223" s="627" t="s">
        <v>6962</v>
      </c>
      <c r="P223" s="626">
        <v>5941</v>
      </c>
      <c r="Q223" s="626">
        <v>8</v>
      </c>
      <c r="R223" s="626"/>
      <c r="S223" s="626"/>
      <c r="T223" s="627"/>
      <c r="U223" s="627"/>
      <c r="V223" s="625">
        <v>2015</v>
      </c>
      <c r="W223" s="627"/>
      <c r="X223" s="627"/>
      <c r="Y223" s="627"/>
      <c r="Z223" s="627"/>
      <c r="AA223" s="627"/>
      <c r="AB223" s="626">
        <v>400</v>
      </c>
      <c r="AC223" s="625"/>
      <c r="AD223" s="625"/>
      <c r="AE223" s="627"/>
      <c r="AF223" s="627"/>
      <c r="AG223" s="627"/>
      <c r="AH223" s="627"/>
      <c r="AI223" s="627"/>
      <c r="AJ223" s="627"/>
      <c r="AK223" s="627"/>
      <c r="AL223" s="627"/>
      <c r="AM223" s="627"/>
      <c r="AN223" s="627"/>
      <c r="AO223" s="627"/>
      <c r="AP223" s="627"/>
      <c r="AQ223" s="627"/>
      <c r="AR223" s="627"/>
      <c r="AS223" s="627"/>
      <c r="AT223" s="627"/>
      <c r="AU223" s="627"/>
      <c r="AV223" s="627"/>
      <c r="AW223" s="627"/>
      <c r="AX223" s="613"/>
    </row>
    <row r="224" spans="1:50" ht="24" hidden="1" customHeight="1" x14ac:dyDescent="0.15">
      <c r="A224" s="621"/>
      <c r="B224" s="158"/>
      <c r="C224" s="656" t="s">
        <v>2333</v>
      </c>
      <c r="D224" s="627"/>
      <c r="E224" s="626" t="s">
        <v>12151</v>
      </c>
      <c r="F224" s="625" t="s">
        <v>12121</v>
      </c>
      <c r="G224" s="627"/>
      <c r="H224" s="657"/>
      <c r="I224" s="627" t="s">
        <v>12121</v>
      </c>
      <c r="J224" s="627"/>
      <c r="K224" s="626">
        <v>3210</v>
      </c>
      <c r="L224" s="769">
        <v>0</v>
      </c>
      <c r="M224" s="769">
        <v>0</v>
      </c>
      <c r="N224" s="627"/>
      <c r="O224" s="627" t="s">
        <v>12152</v>
      </c>
      <c r="P224" s="626">
        <v>1566</v>
      </c>
      <c r="Q224" s="626">
        <v>3</v>
      </c>
      <c r="R224" s="626"/>
      <c r="S224" s="626"/>
      <c r="T224" s="627"/>
      <c r="U224" s="627"/>
      <c r="V224" s="625">
        <v>2015</v>
      </c>
      <c r="W224" s="627"/>
      <c r="X224" s="627"/>
      <c r="Y224" s="627"/>
      <c r="Z224" s="627"/>
      <c r="AA224" s="627"/>
      <c r="AB224" s="626">
        <v>459</v>
      </c>
      <c r="AC224" s="625"/>
      <c r="AD224" s="625"/>
      <c r="AE224" s="627"/>
      <c r="AF224" s="627"/>
      <c r="AG224" s="627"/>
      <c r="AH224" s="627"/>
      <c r="AI224" s="627"/>
      <c r="AJ224" s="627"/>
      <c r="AK224" s="627"/>
      <c r="AL224" s="627"/>
      <c r="AM224" s="627"/>
      <c r="AN224" s="627"/>
      <c r="AO224" s="627"/>
      <c r="AP224" s="627"/>
      <c r="AQ224" s="627"/>
      <c r="AR224" s="627"/>
      <c r="AS224" s="627"/>
      <c r="AT224" s="627"/>
      <c r="AU224" s="627"/>
      <c r="AV224" s="627"/>
      <c r="AW224" s="627"/>
      <c r="AX224" s="613"/>
    </row>
    <row r="225" spans="1:50" ht="24" hidden="1" customHeight="1" x14ac:dyDescent="0.15">
      <c r="A225" s="621"/>
      <c r="B225" s="158"/>
      <c r="C225" s="656" t="s">
        <v>2333</v>
      </c>
      <c r="D225" s="627"/>
      <c r="E225" s="626" t="s">
        <v>12153</v>
      </c>
      <c r="F225" s="625" t="s">
        <v>12121</v>
      </c>
      <c r="G225" s="627"/>
      <c r="H225" s="657"/>
      <c r="I225" s="627" t="s">
        <v>15551</v>
      </c>
      <c r="J225" s="627"/>
      <c r="K225" s="626">
        <v>48221</v>
      </c>
      <c r="L225" s="769">
        <v>0</v>
      </c>
      <c r="M225" s="769">
        <v>0</v>
      </c>
      <c r="N225" s="627"/>
      <c r="O225" s="627" t="s">
        <v>12154</v>
      </c>
      <c r="P225" s="626">
        <v>960</v>
      </c>
      <c r="Q225" s="626">
        <v>2</v>
      </c>
      <c r="R225" s="626"/>
      <c r="S225" s="626"/>
      <c r="T225" s="627"/>
      <c r="U225" s="627"/>
      <c r="V225" s="625">
        <v>2004</v>
      </c>
      <c r="W225" s="627"/>
      <c r="X225" s="627"/>
      <c r="Y225" s="627"/>
      <c r="Z225" s="627"/>
      <c r="AA225" s="627"/>
      <c r="AB225" s="626">
        <v>10500</v>
      </c>
      <c r="AC225" s="625"/>
      <c r="AD225" s="625"/>
      <c r="AE225" s="627"/>
      <c r="AF225" s="627"/>
      <c r="AG225" s="627"/>
      <c r="AH225" s="627"/>
      <c r="AI225" s="627"/>
      <c r="AJ225" s="627"/>
      <c r="AK225" s="627"/>
      <c r="AL225" s="627"/>
      <c r="AM225" s="627"/>
      <c r="AN225" s="627"/>
      <c r="AO225" s="627"/>
      <c r="AP225" s="627"/>
      <c r="AQ225" s="627"/>
      <c r="AR225" s="627"/>
      <c r="AS225" s="627"/>
      <c r="AT225" s="627"/>
      <c r="AU225" s="627"/>
      <c r="AV225" s="627"/>
      <c r="AW225" s="627"/>
      <c r="AX225" s="613"/>
    </row>
    <row r="226" spans="1:50" ht="24" hidden="1" customHeight="1" x14ac:dyDescent="0.15">
      <c r="A226" s="621"/>
      <c r="B226" s="158"/>
      <c r="C226" s="656" t="s">
        <v>2333</v>
      </c>
      <c r="D226" s="627"/>
      <c r="E226" s="626" t="s">
        <v>12155</v>
      </c>
      <c r="F226" s="625" t="s">
        <v>12121</v>
      </c>
      <c r="G226" s="627"/>
      <c r="H226" s="657"/>
      <c r="I226" s="627" t="s">
        <v>15551</v>
      </c>
      <c r="J226" s="627"/>
      <c r="K226" s="626">
        <v>50641</v>
      </c>
      <c r="L226" s="626">
        <v>0</v>
      </c>
      <c r="M226" s="626">
        <v>0</v>
      </c>
      <c r="N226" s="627"/>
      <c r="O226" s="625" t="s">
        <v>12156</v>
      </c>
      <c r="P226" s="626">
        <v>2263</v>
      </c>
      <c r="Q226" s="626">
        <v>2</v>
      </c>
      <c r="R226" s="626"/>
      <c r="S226" s="626"/>
      <c r="T226" s="627"/>
      <c r="U226" s="627"/>
      <c r="V226" s="625">
        <v>2002</v>
      </c>
      <c r="W226" s="627"/>
      <c r="X226" s="627"/>
      <c r="Y226" s="627"/>
      <c r="Z226" s="627"/>
      <c r="AA226" s="627"/>
      <c r="AB226" s="626">
        <v>4800</v>
      </c>
      <c r="AC226" s="625"/>
      <c r="AD226" s="625"/>
      <c r="AE226" s="627"/>
      <c r="AF226" s="627"/>
      <c r="AG226" s="627"/>
      <c r="AH226" s="627"/>
      <c r="AI226" s="627"/>
      <c r="AJ226" s="627"/>
      <c r="AK226" s="627"/>
      <c r="AL226" s="627"/>
      <c r="AM226" s="627"/>
      <c r="AN226" s="627"/>
      <c r="AO226" s="627"/>
      <c r="AP226" s="627"/>
      <c r="AQ226" s="627"/>
      <c r="AR226" s="627"/>
      <c r="AS226" s="627"/>
      <c r="AT226" s="627"/>
      <c r="AU226" s="627"/>
      <c r="AV226" s="627"/>
      <c r="AW226" s="627"/>
      <c r="AX226" s="627"/>
    </row>
    <row r="227" spans="1:50" ht="24" hidden="1" customHeight="1" x14ac:dyDescent="0.2">
      <c r="A227" s="621"/>
      <c r="B227" s="154"/>
      <c r="C227" s="656" t="s">
        <v>2333</v>
      </c>
      <c r="D227" s="613"/>
      <c r="E227" s="614" t="s">
        <v>12157</v>
      </c>
      <c r="F227" s="613" t="s">
        <v>12121</v>
      </c>
      <c r="G227" s="613"/>
      <c r="H227" s="613"/>
      <c r="I227" s="613" t="s">
        <v>12121</v>
      </c>
      <c r="J227" s="613"/>
      <c r="K227" s="614">
        <v>1725</v>
      </c>
      <c r="L227" s="614">
        <v>0</v>
      </c>
      <c r="M227" s="614">
        <v>0</v>
      </c>
      <c r="N227" s="613"/>
      <c r="O227" s="613" t="s">
        <v>12158</v>
      </c>
      <c r="P227" s="614">
        <v>1725</v>
      </c>
      <c r="Q227" s="614">
        <v>2</v>
      </c>
      <c r="R227" s="614"/>
      <c r="S227" s="614"/>
      <c r="T227" s="613"/>
      <c r="U227" s="613"/>
      <c r="V227" s="613">
        <v>2001</v>
      </c>
      <c r="W227" s="613"/>
      <c r="X227" s="613"/>
      <c r="Y227" s="613"/>
      <c r="Z227" s="613"/>
      <c r="AA227" s="613"/>
      <c r="AB227" s="614">
        <v>65</v>
      </c>
      <c r="AC227" s="613"/>
      <c r="AD227" s="613"/>
      <c r="AE227" s="613"/>
      <c r="AF227" s="613"/>
      <c r="AG227" s="613"/>
      <c r="AH227" s="613"/>
      <c r="AI227" s="613"/>
      <c r="AJ227" s="613"/>
      <c r="AK227" s="613"/>
      <c r="AL227" s="613"/>
      <c r="AM227" s="613"/>
      <c r="AN227" s="613"/>
      <c r="AO227" s="613"/>
      <c r="AP227" s="613"/>
      <c r="AQ227" s="613"/>
      <c r="AR227" s="613"/>
      <c r="AS227" s="613"/>
      <c r="AT227" s="613"/>
      <c r="AU227" s="613"/>
      <c r="AV227" s="613"/>
      <c r="AW227" s="613"/>
      <c r="AX227" s="613"/>
    </row>
    <row r="228" spans="1:50" ht="24" hidden="1" customHeight="1" x14ac:dyDescent="0.15">
      <c r="A228" s="621"/>
      <c r="B228" s="158"/>
      <c r="C228" s="656" t="s">
        <v>2333</v>
      </c>
      <c r="D228" s="627"/>
      <c r="E228" s="626" t="s">
        <v>12159</v>
      </c>
      <c r="F228" s="625" t="s">
        <v>12121</v>
      </c>
      <c r="G228" s="627"/>
      <c r="H228" s="657"/>
      <c r="I228" s="627" t="s">
        <v>12121</v>
      </c>
      <c r="J228" s="627"/>
      <c r="K228" s="626">
        <v>4893</v>
      </c>
      <c r="L228" s="626">
        <v>0</v>
      </c>
      <c r="M228" s="626">
        <v>0</v>
      </c>
      <c r="N228" s="627"/>
      <c r="O228" s="625" t="s">
        <v>12154</v>
      </c>
      <c r="P228" s="626">
        <v>1530</v>
      </c>
      <c r="Q228" s="626">
        <v>2</v>
      </c>
      <c r="R228" s="626"/>
      <c r="S228" s="626"/>
      <c r="T228" s="627"/>
      <c r="U228" s="627"/>
      <c r="V228" s="625">
        <v>2016</v>
      </c>
      <c r="W228" s="627"/>
      <c r="X228" s="627"/>
      <c r="Y228" s="627"/>
      <c r="Z228" s="627"/>
      <c r="AA228" s="627"/>
      <c r="AB228" s="626">
        <v>340</v>
      </c>
      <c r="AC228" s="625"/>
      <c r="AD228" s="625"/>
      <c r="AE228" s="627"/>
      <c r="AF228" s="627"/>
      <c r="AG228" s="627"/>
      <c r="AH228" s="627"/>
      <c r="AI228" s="627"/>
      <c r="AJ228" s="627"/>
      <c r="AK228" s="627"/>
      <c r="AL228" s="627"/>
      <c r="AM228" s="627"/>
      <c r="AN228" s="627"/>
      <c r="AO228" s="627"/>
      <c r="AP228" s="627"/>
      <c r="AQ228" s="627"/>
      <c r="AR228" s="627"/>
      <c r="AS228" s="627"/>
      <c r="AT228" s="627"/>
      <c r="AU228" s="627"/>
      <c r="AV228" s="627"/>
      <c r="AW228" s="627"/>
      <c r="AX228" s="613"/>
    </row>
    <row r="229" spans="1:50" ht="24" hidden="1" customHeight="1" x14ac:dyDescent="0.2">
      <c r="A229" s="621"/>
      <c r="B229" s="154"/>
      <c r="C229" s="656" t="s">
        <v>2333</v>
      </c>
      <c r="D229" s="627"/>
      <c r="E229" s="626" t="s">
        <v>12160</v>
      </c>
      <c r="F229" s="625" t="s">
        <v>12121</v>
      </c>
      <c r="G229" s="627"/>
      <c r="H229" s="657"/>
      <c r="I229" s="627" t="s">
        <v>12121</v>
      </c>
      <c r="J229" s="627"/>
      <c r="K229" s="626">
        <v>17600</v>
      </c>
      <c r="L229" s="626">
        <v>0</v>
      </c>
      <c r="M229" s="626">
        <v>0</v>
      </c>
      <c r="N229" s="625" t="s">
        <v>17002</v>
      </c>
      <c r="O229" s="626" t="s">
        <v>17002</v>
      </c>
      <c r="P229" s="626">
        <v>2600</v>
      </c>
      <c r="Q229" s="626">
        <v>4</v>
      </c>
      <c r="R229" s="626"/>
      <c r="S229" s="626"/>
      <c r="T229" s="627"/>
      <c r="U229" s="627"/>
      <c r="V229" s="625">
        <v>2017</v>
      </c>
      <c r="W229" s="626">
        <v>200</v>
      </c>
      <c r="X229" s="627"/>
      <c r="Y229" s="627"/>
      <c r="Z229" s="627"/>
      <c r="AA229" s="627"/>
      <c r="AB229" s="625">
        <v>200</v>
      </c>
      <c r="AC229" s="626">
        <v>200</v>
      </c>
      <c r="AD229" s="625"/>
      <c r="AE229" s="627"/>
      <c r="AF229" s="627"/>
      <c r="AG229" s="627"/>
      <c r="AH229" s="627"/>
      <c r="AI229" s="627"/>
      <c r="AJ229" s="627"/>
      <c r="AK229" s="627"/>
      <c r="AL229" s="627"/>
      <c r="AM229" s="627"/>
      <c r="AN229" s="627"/>
      <c r="AO229" s="627"/>
      <c r="AP229" s="627"/>
      <c r="AQ229" s="627"/>
      <c r="AR229" s="627"/>
      <c r="AS229" s="627"/>
      <c r="AT229" s="627"/>
      <c r="AU229" s="627"/>
      <c r="AV229" s="627"/>
      <c r="AW229" s="627"/>
      <c r="AX229" s="613" t="s">
        <v>17003</v>
      </c>
    </row>
    <row r="230" spans="1:50" ht="24" hidden="1" customHeight="1" x14ac:dyDescent="0.15">
      <c r="A230" s="621"/>
      <c r="B230" s="158"/>
      <c r="C230" s="656" t="s">
        <v>2333</v>
      </c>
      <c r="D230" s="627"/>
      <c r="E230" s="626" t="s">
        <v>13992</v>
      </c>
      <c r="F230" s="625" t="s">
        <v>12121</v>
      </c>
      <c r="G230" s="627"/>
      <c r="H230" s="657"/>
      <c r="I230" s="627" t="s">
        <v>12121</v>
      </c>
      <c r="J230" s="627"/>
      <c r="K230" s="626"/>
      <c r="L230" s="626"/>
      <c r="M230" s="626"/>
      <c r="N230" s="627"/>
      <c r="O230" s="625" t="s">
        <v>12152</v>
      </c>
      <c r="P230" s="626">
        <v>1540</v>
      </c>
      <c r="Q230" s="626">
        <v>3</v>
      </c>
      <c r="R230" s="626"/>
      <c r="S230" s="626"/>
      <c r="T230" s="627"/>
      <c r="U230" s="627"/>
      <c r="V230" s="625">
        <v>2012</v>
      </c>
      <c r="W230" s="627"/>
      <c r="X230" s="627"/>
      <c r="Y230" s="627"/>
      <c r="Z230" s="627"/>
      <c r="AA230" s="627"/>
      <c r="AB230" s="626">
        <v>209</v>
      </c>
      <c r="AC230" s="625"/>
      <c r="AD230" s="625"/>
      <c r="AE230" s="627"/>
      <c r="AF230" s="627"/>
      <c r="AG230" s="627"/>
      <c r="AH230" s="627"/>
      <c r="AI230" s="627"/>
      <c r="AJ230" s="627"/>
      <c r="AK230" s="627"/>
      <c r="AL230" s="627"/>
      <c r="AM230" s="627"/>
      <c r="AN230" s="627"/>
      <c r="AO230" s="627"/>
      <c r="AP230" s="627"/>
      <c r="AQ230" s="627"/>
      <c r="AR230" s="627"/>
      <c r="AS230" s="627"/>
      <c r="AT230" s="627"/>
      <c r="AU230" s="627"/>
      <c r="AV230" s="627"/>
      <c r="AW230" s="627"/>
      <c r="AX230" s="613"/>
    </row>
    <row r="231" spans="1:50" ht="24" hidden="1" customHeight="1" x14ac:dyDescent="0.15">
      <c r="A231" s="621"/>
      <c r="B231" s="604"/>
      <c r="C231" s="613" t="s">
        <v>2333</v>
      </c>
      <c r="D231" s="613"/>
      <c r="E231" s="614" t="s">
        <v>15559</v>
      </c>
      <c r="F231" s="613" t="s">
        <v>2333</v>
      </c>
      <c r="G231" s="613"/>
      <c r="H231" s="613"/>
      <c r="I231" s="613" t="s">
        <v>15551</v>
      </c>
      <c r="J231" s="613"/>
      <c r="K231" s="614">
        <v>3200</v>
      </c>
      <c r="L231" s="780"/>
      <c r="M231" s="780"/>
      <c r="N231" s="613"/>
      <c r="O231" s="613" t="s">
        <v>15560</v>
      </c>
      <c r="P231" s="614">
        <v>1043</v>
      </c>
      <c r="Q231" s="614">
        <v>4</v>
      </c>
      <c r="R231" s="614"/>
      <c r="S231" s="614"/>
      <c r="T231" s="613"/>
      <c r="U231" s="613"/>
      <c r="V231" s="613">
        <v>2020</v>
      </c>
      <c r="W231" s="613"/>
      <c r="X231" s="613"/>
      <c r="Y231" s="613"/>
      <c r="Z231" s="613"/>
      <c r="AA231" s="613"/>
      <c r="AB231" s="614">
        <v>50100</v>
      </c>
      <c r="AC231" s="613"/>
      <c r="AD231" s="613"/>
      <c r="AE231" s="613"/>
      <c r="AF231" s="613"/>
      <c r="AG231" s="613"/>
      <c r="AH231" s="613"/>
      <c r="AI231" s="613"/>
      <c r="AJ231" s="613"/>
      <c r="AK231" s="613"/>
      <c r="AL231" s="613"/>
      <c r="AM231" s="613"/>
      <c r="AN231" s="613"/>
      <c r="AO231" s="613"/>
      <c r="AP231" s="613"/>
      <c r="AQ231" s="613"/>
      <c r="AR231" s="613"/>
      <c r="AS231" s="613"/>
      <c r="AT231" s="613"/>
      <c r="AU231" s="613"/>
      <c r="AV231" s="613"/>
      <c r="AW231" s="613"/>
      <c r="AX231" s="613"/>
    </row>
    <row r="232" spans="1:50" s="575" customFormat="1" ht="24" hidden="1" customHeight="1" x14ac:dyDescent="0.15">
      <c r="A232" s="934"/>
      <c r="B232" s="902" t="s">
        <v>508</v>
      </c>
      <c r="C232" s="914" t="s">
        <v>55</v>
      </c>
      <c r="D232" s="666"/>
      <c r="E232" s="676">
        <f>COUNTA(E233:E241)</f>
        <v>9</v>
      </c>
      <c r="F232" s="650"/>
      <c r="G232" s="666"/>
      <c r="H232" s="677"/>
      <c r="I232" s="666"/>
      <c r="J232" s="666"/>
      <c r="K232" s="665">
        <f>SUM(K233:K241)</f>
        <v>113425</v>
      </c>
      <c r="L232" s="665">
        <f t="shared" ref="L232:Q232" si="2">SUM(L233:L241)</f>
        <v>54</v>
      </c>
      <c r="M232" s="665">
        <f t="shared" si="2"/>
        <v>108</v>
      </c>
      <c r="N232" s="665">
        <f t="shared" si="2"/>
        <v>0</v>
      </c>
      <c r="O232" s="665"/>
      <c r="P232" s="665">
        <f t="shared" si="2"/>
        <v>23347</v>
      </c>
      <c r="Q232" s="665">
        <f t="shared" si="2"/>
        <v>43</v>
      </c>
      <c r="R232" s="665"/>
      <c r="S232" s="665"/>
      <c r="T232" s="666"/>
      <c r="U232" s="666"/>
      <c r="V232" s="650"/>
      <c r="W232" s="666"/>
      <c r="X232" s="666"/>
      <c r="Y232" s="666"/>
      <c r="Z232" s="666"/>
      <c r="AA232" s="666"/>
      <c r="AB232" s="665"/>
      <c r="AC232" s="650"/>
      <c r="AD232" s="650"/>
      <c r="AE232" s="666"/>
      <c r="AF232" s="666"/>
      <c r="AG232" s="666"/>
      <c r="AH232" s="666"/>
      <c r="AI232" s="666"/>
      <c r="AJ232" s="666"/>
      <c r="AK232" s="666"/>
      <c r="AL232" s="666"/>
      <c r="AM232" s="666"/>
      <c r="AN232" s="666"/>
      <c r="AO232" s="666"/>
      <c r="AP232" s="666"/>
      <c r="AQ232" s="666"/>
      <c r="AR232" s="666"/>
      <c r="AS232" s="666"/>
      <c r="AT232" s="666"/>
      <c r="AU232" s="666"/>
      <c r="AV232" s="666"/>
      <c r="AW232" s="666"/>
      <c r="AX232" s="813"/>
    </row>
    <row r="233" spans="1:50" ht="24" hidden="1" customHeight="1" x14ac:dyDescent="0.15">
      <c r="A233" s="621"/>
      <c r="B233" s="158"/>
      <c r="C233" s="705" t="s">
        <v>2955</v>
      </c>
      <c r="D233" s="627"/>
      <c r="E233" s="297" t="s">
        <v>2961</v>
      </c>
      <c r="F233" s="293" t="s">
        <v>2955</v>
      </c>
      <c r="G233" s="627"/>
      <c r="H233" s="657"/>
      <c r="I233" s="625" t="s">
        <v>17052</v>
      </c>
      <c r="J233" s="627"/>
      <c r="K233" s="297">
        <v>48812</v>
      </c>
      <c r="L233" s="297">
        <v>54</v>
      </c>
      <c r="M233" s="297">
        <v>108</v>
      </c>
      <c r="N233" s="627"/>
      <c r="O233" s="625" t="s">
        <v>2962</v>
      </c>
      <c r="P233" s="626">
        <v>3152</v>
      </c>
      <c r="Q233" s="626">
        <v>5</v>
      </c>
      <c r="R233" s="627"/>
      <c r="S233" s="627"/>
      <c r="T233" s="627"/>
      <c r="U233" s="627"/>
      <c r="V233" s="625">
        <v>2001</v>
      </c>
      <c r="W233" s="706"/>
      <c r="X233" s="706"/>
      <c r="Y233" s="706"/>
      <c r="Z233" s="706"/>
      <c r="AA233" s="706"/>
      <c r="AB233" s="626"/>
      <c r="AC233" s="625"/>
      <c r="AD233" s="625"/>
      <c r="AE233" s="627"/>
      <c r="AF233" s="627"/>
      <c r="AG233" s="627"/>
      <c r="AH233" s="627"/>
      <c r="AI233" s="706"/>
      <c r="AJ233" s="627"/>
      <c r="AK233" s="627"/>
      <c r="AL233" s="627"/>
      <c r="AM233" s="627"/>
      <c r="AN233" s="627"/>
      <c r="AO233" s="627"/>
      <c r="AP233" s="627"/>
      <c r="AQ233" s="627"/>
      <c r="AR233" s="627"/>
      <c r="AS233" s="627"/>
      <c r="AT233" s="627"/>
      <c r="AU233" s="627"/>
      <c r="AV233" s="627"/>
      <c r="AW233" s="627"/>
      <c r="AX233" s="604"/>
    </row>
    <row r="234" spans="1:50" ht="24" hidden="1" customHeight="1" x14ac:dyDescent="0.15">
      <c r="A234" s="621"/>
      <c r="B234" s="158"/>
      <c r="C234" s="705" t="s">
        <v>2955</v>
      </c>
      <c r="D234" s="627"/>
      <c r="E234" s="297" t="s">
        <v>2963</v>
      </c>
      <c r="F234" s="293" t="s">
        <v>2955</v>
      </c>
      <c r="G234" s="627"/>
      <c r="H234" s="657"/>
      <c r="I234" s="625" t="s">
        <v>17052</v>
      </c>
      <c r="J234" s="627"/>
      <c r="K234" s="297">
        <v>10133</v>
      </c>
      <c r="L234" s="297"/>
      <c r="M234" s="297"/>
      <c r="N234" s="627"/>
      <c r="O234" s="625" t="s">
        <v>2964</v>
      </c>
      <c r="P234" s="626">
        <v>1879</v>
      </c>
      <c r="Q234" s="626">
        <v>3</v>
      </c>
      <c r="R234" s="627"/>
      <c r="S234" s="627"/>
      <c r="T234" s="627"/>
      <c r="U234" s="627"/>
      <c r="V234" s="625">
        <v>2003</v>
      </c>
      <c r="W234" s="706"/>
      <c r="X234" s="706"/>
      <c r="Y234" s="706"/>
      <c r="Z234" s="706"/>
      <c r="AA234" s="706"/>
      <c r="AB234" s="626"/>
      <c r="AC234" s="625"/>
      <c r="AD234" s="625"/>
      <c r="AE234" s="627"/>
      <c r="AF234" s="627"/>
      <c r="AG234" s="627"/>
      <c r="AH234" s="627"/>
      <c r="AI234" s="706"/>
      <c r="AJ234" s="627"/>
      <c r="AK234" s="627"/>
      <c r="AL234" s="627"/>
      <c r="AM234" s="627"/>
      <c r="AN234" s="627"/>
      <c r="AO234" s="627"/>
      <c r="AP234" s="627"/>
      <c r="AQ234" s="627"/>
      <c r="AR234" s="627"/>
      <c r="AS234" s="627"/>
      <c r="AT234" s="627"/>
      <c r="AU234" s="627"/>
      <c r="AV234" s="627"/>
      <c r="AW234" s="627"/>
      <c r="AX234" s="604"/>
    </row>
    <row r="235" spans="1:50" ht="24" hidden="1" customHeight="1" x14ac:dyDescent="0.15">
      <c r="A235" s="621"/>
      <c r="B235" s="158"/>
      <c r="C235" s="705" t="s">
        <v>2955</v>
      </c>
      <c r="D235" s="627"/>
      <c r="E235" s="297" t="s">
        <v>2965</v>
      </c>
      <c r="F235" s="293" t="s">
        <v>2955</v>
      </c>
      <c r="G235" s="627"/>
      <c r="H235" s="657"/>
      <c r="I235" s="625" t="s">
        <v>13946</v>
      </c>
      <c r="J235" s="627"/>
      <c r="K235" s="297">
        <v>31976</v>
      </c>
      <c r="L235" s="297"/>
      <c r="M235" s="297"/>
      <c r="N235" s="627"/>
      <c r="O235" s="625" t="s">
        <v>310</v>
      </c>
      <c r="P235" s="626">
        <v>2130</v>
      </c>
      <c r="Q235" s="626">
        <v>3</v>
      </c>
      <c r="R235" s="627"/>
      <c r="S235" s="627"/>
      <c r="T235" s="627"/>
      <c r="U235" s="627"/>
      <c r="V235" s="625">
        <v>2018</v>
      </c>
      <c r="W235" s="706"/>
      <c r="X235" s="706"/>
      <c r="Y235" s="706"/>
      <c r="Z235" s="706"/>
      <c r="AA235" s="706"/>
      <c r="AB235" s="626"/>
      <c r="AC235" s="625"/>
      <c r="AD235" s="625"/>
      <c r="AE235" s="627"/>
      <c r="AF235" s="627"/>
      <c r="AG235" s="627"/>
      <c r="AH235" s="627"/>
      <c r="AI235" s="706"/>
      <c r="AJ235" s="627"/>
      <c r="AK235" s="627"/>
      <c r="AL235" s="627"/>
      <c r="AM235" s="627"/>
      <c r="AN235" s="627"/>
      <c r="AO235" s="627"/>
      <c r="AP235" s="627"/>
      <c r="AQ235" s="627"/>
      <c r="AR235" s="627"/>
      <c r="AS235" s="627"/>
      <c r="AT235" s="627"/>
      <c r="AU235" s="627"/>
      <c r="AV235" s="627"/>
      <c r="AW235" s="627"/>
      <c r="AX235" s="604"/>
    </row>
    <row r="236" spans="1:50" ht="24" hidden="1" customHeight="1" x14ac:dyDescent="0.15">
      <c r="A236" s="621"/>
      <c r="B236" s="158"/>
      <c r="C236" s="705" t="s">
        <v>2955</v>
      </c>
      <c r="D236" s="627"/>
      <c r="E236" s="297" t="s">
        <v>2966</v>
      </c>
      <c r="F236" s="293" t="s">
        <v>2955</v>
      </c>
      <c r="G236" s="627"/>
      <c r="H236" s="657"/>
      <c r="I236" s="625" t="s">
        <v>17052</v>
      </c>
      <c r="J236" s="627"/>
      <c r="K236" s="297">
        <v>3600</v>
      </c>
      <c r="L236" s="297"/>
      <c r="M236" s="297"/>
      <c r="N236" s="627"/>
      <c r="O236" s="625" t="s">
        <v>310</v>
      </c>
      <c r="P236" s="626">
        <v>3600</v>
      </c>
      <c r="Q236" s="626">
        <v>3</v>
      </c>
      <c r="R236" s="627"/>
      <c r="S236" s="627"/>
      <c r="T236" s="627"/>
      <c r="U236" s="627"/>
      <c r="V236" s="625">
        <v>1997</v>
      </c>
      <c r="W236" s="706"/>
      <c r="X236" s="706"/>
      <c r="Y236" s="706"/>
      <c r="Z236" s="706"/>
      <c r="AA236" s="706"/>
      <c r="AB236" s="626"/>
      <c r="AC236" s="625"/>
      <c r="AD236" s="625"/>
      <c r="AE236" s="627"/>
      <c r="AF236" s="627"/>
      <c r="AG236" s="627"/>
      <c r="AH236" s="627"/>
      <c r="AI236" s="706"/>
      <c r="AJ236" s="627"/>
      <c r="AK236" s="627"/>
      <c r="AL236" s="627"/>
      <c r="AM236" s="627"/>
      <c r="AN236" s="627"/>
      <c r="AO236" s="627"/>
      <c r="AP236" s="627"/>
      <c r="AQ236" s="627"/>
      <c r="AR236" s="627"/>
      <c r="AS236" s="627"/>
      <c r="AT236" s="627"/>
      <c r="AU236" s="627"/>
      <c r="AV236" s="627"/>
      <c r="AW236" s="627"/>
      <c r="AX236" s="604" t="s">
        <v>17058</v>
      </c>
    </row>
    <row r="237" spans="1:50" ht="24" hidden="1" customHeight="1" x14ac:dyDescent="0.15">
      <c r="A237" s="621"/>
      <c r="B237" s="158"/>
      <c r="C237" s="705" t="s">
        <v>2955</v>
      </c>
      <c r="D237" s="627"/>
      <c r="E237" s="297" t="s">
        <v>17059</v>
      </c>
      <c r="F237" s="293" t="s">
        <v>2955</v>
      </c>
      <c r="G237" s="627"/>
      <c r="H237" s="657"/>
      <c r="I237" s="625" t="s">
        <v>17052</v>
      </c>
      <c r="J237" s="627"/>
      <c r="K237" s="297">
        <v>4266</v>
      </c>
      <c r="L237" s="297"/>
      <c r="M237" s="297"/>
      <c r="N237" s="627"/>
      <c r="O237" s="625" t="s">
        <v>310</v>
      </c>
      <c r="P237" s="626">
        <v>4266</v>
      </c>
      <c r="Q237" s="626">
        <v>9</v>
      </c>
      <c r="R237" s="627"/>
      <c r="S237" s="627"/>
      <c r="T237" s="627"/>
      <c r="U237" s="627"/>
      <c r="V237" s="625">
        <v>2013</v>
      </c>
      <c r="W237" s="706"/>
      <c r="X237" s="706"/>
      <c r="Y237" s="706"/>
      <c r="Z237" s="706"/>
      <c r="AA237" s="706"/>
      <c r="AB237" s="626"/>
      <c r="AC237" s="625"/>
      <c r="AD237" s="625"/>
      <c r="AE237" s="627"/>
      <c r="AF237" s="627"/>
      <c r="AG237" s="627"/>
      <c r="AH237" s="627"/>
      <c r="AI237" s="706"/>
      <c r="AJ237" s="627"/>
      <c r="AK237" s="627"/>
      <c r="AL237" s="627"/>
      <c r="AM237" s="627"/>
      <c r="AN237" s="627"/>
      <c r="AO237" s="627"/>
      <c r="AP237" s="627"/>
      <c r="AQ237" s="627"/>
      <c r="AR237" s="627"/>
      <c r="AS237" s="627"/>
      <c r="AT237" s="627"/>
      <c r="AU237" s="627"/>
      <c r="AV237" s="627"/>
      <c r="AW237" s="627"/>
      <c r="AX237" s="604" t="s">
        <v>17058</v>
      </c>
    </row>
    <row r="238" spans="1:50" ht="24" hidden="1" customHeight="1" x14ac:dyDescent="0.15">
      <c r="A238" s="621"/>
      <c r="B238" s="158"/>
      <c r="C238" s="625" t="s">
        <v>2955</v>
      </c>
      <c r="D238" s="627"/>
      <c r="E238" s="297" t="s">
        <v>12271</v>
      </c>
      <c r="F238" s="293" t="s">
        <v>2955</v>
      </c>
      <c r="G238" s="627"/>
      <c r="H238" s="657"/>
      <c r="I238" s="625" t="s">
        <v>17052</v>
      </c>
      <c r="J238" s="627"/>
      <c r="K238" s="297">
        <v>2007</v>
      </c>
      <c r="L238" s="604"/>
      <c r="M238" s="604"/>
      <c r="N238" s="627"/>
      <c r="O238" s="625" t="s">
        <v>310</v>
      </c>
      <c r="P238" s="626">
        <v>2000</v>
      </c>
      <c r="Q238" s="626">
        <v>3</v>
      </c>
      <c r="R238" s="627"/>
      <c r="S238" s="627"/>
      <c r="T238" s="627"/>
      <c r="U238" s="627"/>
      <c r="V238" s="625">
        <v>2017</v>
      </c>
      <c r="W238" s="706"/>
      <c r="X238" s="706"/>
      <c r="Y238" s="706"/>
      <c r="Z238" s="706"/>
      <c r="AA238" s="706"/>
      <c r="AB238" s="626"/>
      <c r="AC238" s="625"/>
      <c r="AD238" s="625"/>
      <c r="AE238" s="627"/>
      <c r="AF238" s="627"/>
      <c r="AG238" s="627"/>
      <c r="AH238" s="627"/>
      <c r="AI238" s="706"/>
      <c r="AJ238" s="627"/>
      <c r="AK238" s="627"/>
      <c r="AL238" s="627"/>
      <c r="AM238" s="627"/>
      <c r="AN238" s="627"/>
      <c r="AO238" s="627"/>
      <c r="AP238" s="627"/>
      <c r="AQ238" s="627"/>
      <c r="AR238" s="627"/>
      <c r="AS238" s="627"/>
      <c r="AT238" s="627"/>
      <c r="AU238" s="627"/>
      <c r="AV238" s="627"/>
      <c r="AW238" s="627"/>
      <c r="AX238" s="604"/>
    </row>
    <row r="239" spans="1:50" ht="24" hidden="1" customHeight="1" x14ac:dyDescent="0.15">
      <c r="A239" s="621"/>
      <c r="B239" s="158"/>
      <c r="C239" s="705" t="s">
        <v>2955</v>
      </c>
      <c r="D239" s="627"/>
      <c r="E239" s="626" t="s">
        <v>13949</v>
      </c>
      <c r="F239" s="625" t="s">
        <v>13950</v>
      </c>
      <c r="G239" s="627"/>
      <c r="H239" s="657"/>
      <c r="I239" s="625" t="s">
        <v>13950</v>
      </c>
      <c r="J239" s="627"/>
      <c r="K239" s="626">
        <v>2844</v>
      </c>
      <c r="L239" s="627"/>
      <c r="M239" s="627"/>
      <c r="N239" s="627"/>
      <c r="O239" s="625" t="s">
        <v>310</v>
      </c>
      <c r="P239" s="626">
        <v>2000</v>
      </c>
      <c r="Q239" s="626">
        <v>4</v>
      </c>
      <c r="R239" s="627"/>
      <c r="S239" s="627"/>
      <c r="T239" s="627"/>
      <c r="U239" s="627"/>
      <c r="V239" s="625">
        <v>2019</v>
      </c>
      <c r="W239" s="706"/>
      <c r="X239" s="706"/>
      <c r="Y239" s="706"/>
      <c r="Z239" s="706"/>
      <c r="AA239" s="706"/>
      <c r="AB239" s="626"/>
      <c r="AC239" s="625"/>
      <c r="AD239" s="625"/>
      <c r="AE239" s="627"/>
      <c r="AF239" s="627"/>
      <c r="AG239" s="627"/>
      <c r="AH239" s="627"/>
      <c r="AI239" s="706"/>
      <c r="AJ239" s="627"/>
      <c r="AK239" s="627"/>
      <c r="AL239" s="627"/>
      <c r="AM239" s="627"/>
      <c r="AN239" s="627"/>
      <c r="AO239" s="627"/>
      <c r="AP239" s="627"/>
      <c r="AQ239" s="627"/>
      <c r="AR239" s="627"/>
      <c r="AS239" s="627"/>
      <c r="AT239" s="627"/>
      <c r="AU239" s="627"/>
      <c r="AV239" s="627"/>
      <c r="AW239" s="627"/>
      <c r="AX239" s="604"/>
    </row>
    <row r="240" spans="1:50" ht="24" hidden="1" customHeight="1" x14ac:dyDescent="0.15">
      <c r="A240" s="621"/>
      <c r="B240" s="158"/>
      <c r="C240" s="258" t="s">
        <v>2955</v>
      </c>
      <c r="D240" s="627"/>
      <c r="E240" s="626" t="s">
        <v>12272</v>
      </c>
      <c r="F240" s="625" t="s">
        <v>2955</v>
      </c>
      <c r="G240" s="627"/>
      <c r="H240" s="657"/>
      <c r="I240" s="625" t="s">
        <v>17052</v>
      </c>
      <c r="J240" s="627"/>
      <c r="K240" s="626">
        <v>1800</v>
      </c>
      <c r="L240" s="627"/>
      <c r="M240" s="627"/>
      <c r="N240" s="627"/>
      <c r="O240" s="625" t="s">
        <v>310</v>
      </c>
      <c r="P240" s="626">
        <v>1680</v>
      </c>
      <c r="Q240" s="626">
        <v>3</v>
      </c>
      <c r="R240" s="627"/>
      <c r="S240" s="627"/>
      <c r="T240" s="627"/>
      <c r="U240" s="627"/>
      <c r="V240" s="625">
        <v>2018</v>
      </c>
      <c r="W240" s="627"/>
      <c r="X240" s="627"/>
      <c r="Y240" s="627"/>
      <c r="Z240" s="627"/>
      <c r="AA240" s="627"/>
      <c r="AB240" s="626"/>
      <c r="AC240" s="625"/>
      <c r="AD240" s="625"/>
      <c r="AE240" s="627"/>
      <c r="AF240" s="627"/>
      <c r="AG240" s="627"/>
      <c r="AH240" s="627"/>
      <c r="AI240" s="627"/>
      <c r="AJ240" s="627"/>
      <c r="AK240" s="627"/>
      <c r="AL240" s="627"/>
      <c r="AM240" s="627"/>
      <c r="AN240" s="627"/>
      <c r="AO240" s="627"/>
      <c r="AP240" s="627"/>
      <c r="AQ240" s="627"/>
      <c r="AR240" s="627"/>
      <c r="AS240" s="627"/>
      <c r="AT240" s="627"/>
      <c r="AU240" s="627"/>
      <c r="AV240" s="627"/>
      <c r="AW240" s="627"/>
      <c r="AX240" s="627"/>
    </row>
    <row r="241" spans="1:50" ht="24" hidden="1" customHeight="1" x14ac:dyDescent="0.15">
      <c r="A241" s="621"/>
      <c r="B241" s="158"/>
      <c r="C241" s="258" t="s">
        <v>15668</v>
      </c>
      <c r="D241" s="627"/>
      <c r="E241" s="626" t="s">
        <v>15672</v>
      </c>
      <c r="F241" s="625" t="s">
        <v>15668</v>
      </c>
      <c r="G241" s="627"/>
      <c r="H241" s="657"/>
      <c r="I241" s="625" t="s">
        <v>15669</v>
      </c>
      <c r="J241" s="627"/>
      <c r="K241" s="626">
        <v>7987</v>
      </c>
      <c r="L241" s="627"/>
      <c r="M241" s="627"/>
      <c r="N241" s="627"/>
      <c r="O241" s="625" t="s">
        <v>2195</v>
      </c>
      <c r="P241" s="626">
        <v>2640</v>
      </c>
      <c r="Q241" s="626">
        <v>10</v>
      </c>
      <c r="R241" s="627">
        <v>32</v>
      </c>
      <c r="S241" s="627">
        <v>200</v>
      </c>
      <c r="T241" s="627"/>
      <c r="U241" s="627"/>
      <c r="V241" s="625">
        <v>2020</v>
      </c>
      <c r="W241" s="627"/>
      <c r="X241" s="627"/>
      <c r="Y241" s="627"/>
      <c r="Z241" s="627"/>
      <c r="AA241" s="627"/>
      <c r="AB241" s="626"/>
      <c r="AC241" s="625"/>
      <c r="AD241" s="625"/>
      <c r="AE241" s="627"/>
      <c r="AF241" s="627"/>
      <c r="AG241" s="627"/>
      <c r="AH241" s="627"/>
      <c r="AI241" s="627"/>
      <c r="AJ241" s="627"/>
      <c r="AK241" s="627"/>
      <c r="AL241" s="627"/>
      <c r="AM241" s="627"/>
      <c r="AN241" s="627"/>
      <c r="AO241" s="627"/>
      <c r="AP241" s="627"/>
      <c r="AQ241" s="627"/>
      <c r="AR241" s="627"/>
      <c r="AS241" s="627"/>
      <c r="AT241" s="627"/>
      <c r="AU241" s="627"/>
      <c r="AV241" s="627"/>
      <c r="AW241" s="627"/>
      <c r="AX241" s="627"/>
    </row>
    <row r="242" spans="1:50" s="575" customFormat="1" ht="24" hidden="1" customHeight="1" x14ac:dyDescent="0.15">
      <c r="A242" s="934"/>
      <c r="B242" s="998" t="s">
        <v>610</v>
      </c>
      <c r="C242" s="914" t="s">
        <v>1</v>
      </c>
      <c r="D242" s="666"/>
      <c r="E242" s="676">
        <f>COUNTA(E243:E460)</f>
        <v>218</v>
      </c>
      <c r="F242" s="650"/>
      <c r="G242" s="666"/>
      <c r="H242" s="677"/>
      <c r="I242" s="666"/>
      <c r="J242" s="666"/>
      <c r="K242" s="665">
        <f>SUM(K243:K460)</f>
        <v>1627812.32</v>
      </c>
      <c r="L242" s="665">
        <f>SUM(L243:L460)</f>
        <v>74934.73</v>
      </c>
      <c r="M242" s="665">
        <f>SUM(M243:M460)</f>
        <v>38012.759999999995</v>
      </c>
      <c r="N242" s="665">
        <f>SUM(N243:N460)</f>
        <v>0</v>
      </c>
      <c r="O242" s="665"/>
      <c r="P242" s="665">
        <f>SUM(P243:P460)</f>
        <v>554920.6</v>
      </c>
      <c r="Q242" s="665">
        <f>SUM(Q243:Q460)</f>
        <v>935</v>
      </c>
      <c r="R242" s="665"/>
      <c r="S242" s="665"/>
      <c r="T242" s="666"/>
      <c r="U242" s="666"/>
      <c r="V242" s="650"/>
      <c r="W242" s="666"/>
      <c r="X242" s="666"/>
      <c r="Y242" s="666"/>
      <c r="Z242" s="666"/>
      <c r="AA242" s="666"/>
      <c r="AB242" s="665"/>
      <c r="AC242" s="650"/>
      <c r="AD242" s="650"/>
      <c r="AE242" s="666"/>
      <c r="AF242" s="666"/>
      <c r="AG242" s="666"/>
      <c r="AH242" s="666"/>
      <c r="AI242" s="666"/>
      <c r="AJ242" s="666"/>
      <c r="AK242" s="666"/>
      <c r="AL242" s="666"/>
      <c r="AM242" s="666"/>
      <c r="AN242" s="666"/>
      <c r="AO242" s="666"/>
      <c r="AP242" s="666"/>
      <c r="AQ242" s="666"/>
      <c r="AR242" s="666"/>
      <c r="AS242" s="666"/>
      <c r="AT242" s="666"/>
      <c r="AU242" s="666"/>
      <c r="AV242" s="666"/>
      <c r="AW242" s="666"/>
      <c r="AX242" s="666"/>
    </row>
    <row r="243" spans="1:50" ht="24" hidden="1" customHeight="1" x14ac:dyDescent="0.15">
      <c r="A243" s="621"/>
      <c r="B243" s="158"/>
      <c r="C243" s="656" t="s">
        <v>3023</v>
      </c>
      <c r="D243" s="627" t="s">
        <v>3330</v>
      </c>
      <c r="E243" s="626" t="s">
        <v>12776</v>
      </c>
      <c r="F243" s="625" t="s">
        <v>3023</v>
      </c>
      <c r="G243" s="627"/>
      <c r="H243" s="627"/>
      <c r="I243" s="627" t="s">
        <v>3859</v>
      </c>
      <c r="J243" s="627"/>
      <c r="K243" s="626">
        <v>2432</v>
      </c>
      <c r="L243" s="626">
        <v>234</v>
      </c>
      <c r="M243" s="626">
        <v>177</v>
      </c>
      <c r="N243" s="627"/>
      <c r="O243" s="625" t="s">
        <v>184</v>
      </c>
      <c r="P243" s="626">
        <v>850</v>
      </c>
      <c r="Q243" s="626">
        <v>5</v>
      </c>
      <c r="R243" s="626"/>
      <c r="S243" s="626"/>
      <c r="T243" s="627"/>
      <c r="U243" s="627"/>
      <c r="V243" s="625">
        <v>2000</v>
      </c>
      <c r="W243" s="627"/>
      <c r="X243" s="627"/>
      <c r="Y243" s="627"/>
      <c r="Z243" s="627"/>
      <c r="AA243" s="627"/>
      <c r="AB243" s="626"/>
      <c r="AC243" s="625"/>
      <c r="AD243" s="625"/>
      <c r="AE243" s="627"/>
      <c r="AF243" s="627"/>
      <c r="AG243" s="627"/>
      <c r="AH243" s="627"/>
      <c r="AI243" s="627"/>
      <c r="AJ243" s="627"/>
      <c r="AK243" s="627"/>
      <c r="AL243" s="627"/>
      <c r="AM243" s="627"/>
      <c r="AN243" s="627"/>
      <c r="AO243" s="627"/>
      <c r="AP243" s="627"/>
      <c r="AQ243" s="627"/>
      <c r="AR243" s="627"/>
      <c r="AS243" s="627"/>
      <c r="AT243" s="627"/>
      <c r="AU243" s="627"/>
      <c r="AV243" s="613"/>
      <c r="AW243" s="613"/>
      <c r="AX243" s="613"/>
    </row>
    <row r="244" spans="1:50" ht="24" hidden="1" customHeight="1" x14ac:dyDescent="0.15">
      <c r="A244" s="621"/>
      <c r="B244" s="158"/>
      <c r="C244" s="656" t="s">
        <v>3023</v>
      </c>
      <c r="D244" s="627" t="s">
        <v>3331</v>
      </c>
      <c r="E244" s="626" t="s">
        <v>3332</v>
      </c>
      <c r="F244" s="625" t="s">
        <v>3023</v>
      </c>
      <c r="G244" s="627" t="s">
        <v>3333</v>
      </c>
      <c r="H244" s="627"/>
      <c r="I244" s="627" t="s">
        <v>3343</v>
      </c>
      <c r="J244" s="627">
        <v>2</v>
      </c>
      <c r="K244" s="626">
        <v>3100</v>
      </c>
      <c r="L244" s="626">
        <v>0</v>
      </c>
      <c r="M244" s="626">
        <v>0</v>
      </c>
      <c r="N244" s="627" t="s">
        <v>183</v>
      </c>
      <c r="O244" s="625" t="s">
        <v>1145</v>
      </c>
      <c r="P244" s="626">
        <v>2820</v>
      </c>
      <c r="Q244" s="626">
        <v>5</v>
      </c>
      <c r="R244" s="626"/>
      <c r="S244" s="626"/>
      <c r="T244" s="627"/>
      <c r="U244" s="627"/>
      <c r="V244" s="625">
        <v>1988</v>
      </c>
      <c r="W244" s="627"/>
      <c r="X244" s="627"/>
      <c r="Y244" s="627"/>
      <c r="Z244" s="627"/>
      <c r="AA244" s="627"/>
      <c r="AB244" s="626"/>
      <c r="AC244" s="625"/>
      <c r="AD244" s="625"/>
      <c r="AE244" s="627"/>
      <c r="AF244" s="627"/>
      <c r="AG244" s="627">
        <v>5</v>
      </c>
      <c r="AH244" s="627" t="s">
        <v>3334</v>
      </c>
      <c r="AI244" s="627"/>
      <c r="AJ244" s="627"/>
      <c r="AK244" s="627"/>
      <c r="AL244" s="627"/>
      <c r="AM244" s="627"/>
      <c r="AN244" s="627"/>
      <c r="AO244" s="627"/>
      <c r="AP244" s="627"/>
      <c r="AQ244" s="627"/>
      <c r="AR244" s="627"/>
      <c r="AS244" s="627"/>
      <c r="AT244" s="627"/>
      <c r="AU244" s="627"/>
      <c r="AV244" s="613"/>
      <c r="AW244" s="613"/>
      <c r="AX244" s="613"/>
    </row>
    <row r="245" spans="1:50" ht="24" hidden="1" customHeight="1" x14ac:dyDescent="0.15">
      <c r="A245" s="621"/>
      <c r="B245" s="158"/>
      <c r="C245" s="656" t="s">
        <v>3023</v>
      </c>
      <c r="D245" s="627" t="s">
        <v>3335</v>
      </c>
      <c r="E245" s="626" t="s">
        <v>3336</v>
      </c>
      <c r="F245" s="625" t="s">
        <v>3023</v>
      </c>
      <c r="G245" s="627" t="s">
        <v>3333</v>
      </c>
      <c r="H245" s="627"/>
      <c r="I245" s="627" t="s">
        <v>3343</v>
      </c>
      <c r="J245" s="627">
        <v>2</v>
      </c>
      <c r="K245" s="626">
        <v>1866</v>
      </c>
      <c r="L245" s="626">
        <v>23.1</v>
      </c>
      <c r="M245" s="626" t="s">
        <v>417</v>
      </c>
      <c r="N245" s="627" t="s">
        <v>183</v>
      </c>
      <c r="O245" s="625" t="s">
        <v>184</v>
      </c>
      <c r="P245" s="626">
        <v>1842.9</v>
      </c>
      <c r="Q245" s="626">
        <v>4</v>
      </c>
      <c r="R245" s="626"/>
      <c r="S245" s="626"/>
      <c r="T245" s="627"/>
      <c r="U245" s="627"/>
      <c r="V245" s="625">
        <v>1988</v>
      </c>
      <c r="W245" s="627"/>
      <c r="X245" s="627"/>
      <c r="Y245" s="627"/>
      <c r="Z245" s="627"/>
      <c r="AA245" s="627"/>
      <c r="AB245" s="626"/>
      <c r="AC245" s="625"/>
      <c r="AD245" s="625"/>
      <c r="AE245" s="627"/>
      <c r="AF245" s="627"/>
      <c r="AG245" s="627">
        <v>4</v>
      </c>
      <c r="AH245" s="627" t="s">
        <v>3334</v>
      </c>
      <c r="AI245" s="627"/>
      <c r="AJ245" s="627"/>
      <c r="AK245" s="627"/>
      <c r="AL245" s="627"/>
      <c r="AM245" s="627"/>
      <c r="AN245" s="627"/>
      <c r="AO245" s="627"/>
      <c r="AP245" s="627"/>
      <c r="AQ245" s="627"/>
      <c r="AR245" s="627"/>
      <c r="AS245" s="627"/>
      <c r="AT245" s="627"/>
      <c r="AU245" s="627"/>
      <c r="AV245" s="613"/>
      <c r="AW245" s="613"/>
      <c r="AX245" s="613"/>
    </row>
    <row r="246" spans="1:50" ht="24" hidden="1" customHeight="1" x14ac:dyDescent="0.15">
      <c r="A246" s="621"/>
      <c r="B246" s="158"/>
      <c r="C246" s="656" t="s">
        <v>3023</v>
      </c>
      <c r="D246" s="627" t="s">
        <v>3337</v>
      </c>
      <c r="E246" s="626" t="s">
        <v>3338</v>
      </c>
      <c r="F246" s="625" t="s">
        <v>3023</v>
      </c>
      <c r="G246" s="627" t="s">
        <v>3333</v>
      </c>
      <c r="H246" s="627"/>
      <c r="I246" s="627" t="s">
        <v>3343</v>
      </c>
      <c r="J246" s="627">
        <v>2</v>
      </c>
      <c r="K246" s="626">
        <v>8210</v>
      </c>
      <c r="L246" s="626">
        <v>346</v>
      </c>
      <c r="M246" s="626">
        <v>333</v>
      </c>
      <c r="N246" s="627" t="s">
        <v>183</v>
      </c>
      <c r="O246" s="625" t="s">
        <v>1145</v>
      </c>
      <c r="P246" s="626">
        <v>8101</v>
      </c>
      <c r="Q246" s="626">
        <v>14</v>
      </c>
      <c r="R246" s="626"/>
      <c r="S246" s="626"/>
      <c r="T246" s="627"/>
      <c r="U246" s="627"/>
      <c r="V246" s="625">
        <v>1996</v>
      </c>
      <c r="W246" s="627"/>
      <c r="X246" s="627"/>
      <c r="Y246" s="627"/>
      <c r="Z246" s="627"/>
      <c r="AA246" s="627"/>
      <c r="AB246" s="626"/>
      <c r="AC246" s="625"/>
      <c r="AD246" s="625"/>
      <c r="AE246" s="627"/>
      <c r="AF246" s="627"/>
      <c r="AG246" s="627">
        <v>13</v>
      </c>
      <c r="AH246" s="627" t="s">
        <v>3334</v>
      </c>
      <c r="AI246" s="627"/>
      <c r="AJ246" s="627"/>
      <c r="AK246" s="627"/>
      <c r="AL246" s="627"/>
      <c r="AM246" s="627"/>
      <c r="AN246" s="627"/>
      <c r="AO246" s="627"/>
      <c r="AP246" s="627"/>
      <c r="AQ246" s="627"/>
      <c r="AR246" s="627"/>
      <c r="AS246" s="627"/>
      <c r="AT246" s="627"/>
      <c r="AU246" s="627"/>
      <c r="AV246" s="613"/>
      <c r="AW246" s="613"/>
      <c r="AX246" s="613"/>
    </row>
    <row r="247" spans="1:50" ht="24" hidden="1" customHeight="1" x14ac:dyDescent="0.15">
      <c r="A247" s="621"/>
      <c r="B247" s="158"/>
      <c r="C247" s="656" t="s">
        <v>3023</v>
      </c>
      <c r="D247" s="627" t="s">
        <v>3339</v>
      </c>
      <c r="E247" s="626" t="s">
        <v>3340</v>
      </c>
      <c r="F247" s="625" t="s">
        <v>3023</v>
      </c>
      <c r="G247" s="627"/>
      <c r="H247" s="627"/>
      <c r="I247" s="627" t="s">
        <v>3343</v>
      </c>
      <c r="J247" s="627"/>
      <c r="K247" s="626">
        <v>3360</v>
      </c>
      <c r="L247" s="626" t="s">
        <v>417</v>
      </c>
      <c r="M247" s="626" t="s">
        <v>417</v>
      </c>
      <c r="N247" s="627"/>
      <c r="O247" s="625" t="s">
        <v>184</v>
      </c>
      <c r="P247" s="626">
        <v>3360</v>
      </c>
      <c r="Q247" s="626">
        <v>6</v>
      </c>
      <c r="R247" s="626">
        <v>204</v>
      </c>
      <c r="S247" s="626">
        <v>204</v>
      </c>
      <c r="T247" s="627"/>
      <c r="U247" s="627"/>
      <c r="V247" s="625">
        <v>2004</v>
      </c>
      <c r="W247" s="627"/>
      <c r="X247" s="627"/>
      <c r="Y247" s="627"/>
      <c r="Z247" s="627"/>
      <c r="AA247" s="627"/>
      <c r="AB247" s="626"/>
      <c r="AC247" s="625"/>
      <c r="AD247" s="625"/>
      <c r="AE247" s="627"/>
      <c r="AF247" s="627"/>
      <c r="AG247" s="627"/>
      <c r="AH247" s="627"/>
      <c r="AI247" s="627"/>
      <c r="AJ247" s="627"/>
      <c r="AK247" s="627"/>
      <c r="AL247" s="627"/>
      <c r="AM247" s="627"/>
      <c r="AN247" s="627"/>
      <c r="AO247" s="627"/>
      <c r="AP247" s="627"/>
      <c r="AQ247" s="627"/>
      <c r="AR247" s="627"/>
      <c r="AS247" s="627"/>
      <c r="AT247" s="627"/>
      <c r="AU247" s="627"/>
      <c r="AV247" s="613"/>
      <c r="AW247" s="613"/>
      <c r="AX247" s="613"/>
    </row>
    <row r="248" spans="1:50" ht="24" hidden="1" customHeight="1" x14ac:dyDescent="0.15">
      <c r="A248" s="621"/>
      <c r="B248" s="158"/>
      <c r="C248" s="656" t="s">
        <v>3023</v>
      </c>
      <c r="D248" s="627" t="s">
        <v>3339</v>
      </c>
      <c r="E248" s="626" t="s">
        <v>3341</v>
      </c>
      <c r="F248" s="625" t="s">
        <v>3023</v>
      </c>
      <c r="G248" s="627"/>
      <c r="H248" s="627"/>
      <c r="I248" s="627" t="s">
        <v>3343</v>
      </c>
      <c r="J248" s="627"/>
      <c r="K248" s="626">
        <v>4235</v>
      </c>
      <c r="L248" s="626" t="s">
        <v>417</v>
      </c>
      <c r="M248" s="626" t="s">
        <v>417</v>
      </c>
      <c r="N248" s="627"/>
      <c r="O248" s="625" t="s">
        <v>1145</v>
      </c>
      <c r="P248" s="626">
        <v>4235</v>
      </c>
      <c r="Q248" s="626">
        <v>7</v>
      </c>
      <c r="R248" s="626"/>
      <c r="S248" s="626"/>
      <c r="T248" s="627"/>
      <c r="U248" s="627"/>
      <c r="V248" s="625">
        <v>2015</v>
      </c>
      <c r="W248" s="627"/>
      <c r="X248" s="627"/>
      <c r="Y248" s="627"/>
      <c r="Z248" s="627"/>
      <c r="AA248" s="627"/>
      <c r="AB248" s="626"/>
      <c r="AC248" s="625"/>
      <c r="AD248" s="625"/>
      <c r="AE248" s="627"/>
      <c r="AF248" s="627"/>
      <c r="AG248" s="627"/>
      <c r="AH248" s="627"/>
      <c r="AI248" s="627"/>
      <c r="AJ248" s="627"/>
      <c r="AK248" s="627"/>
      <c r="AL248" s="627"/>
      <c r="AM248" s="627"/>
      <c r="AN248" s="627"/>
      <c r="AO248" s="627"/>
      <c r="AP248" s="627"/>
      <c r="AQ248" s="627"/>
      <c r="AR248" s="627"/>
      <c r="AS248" s="627"/>
      <c r="AT248" s="627"/>
      <c r="AU248" s="627"/>
      <c r="AV248" s="613"/>
      <c r="AW248" s="613"/>
      <c r="AX248" s="613"/>
    </row>
    <row r="249" spans="1:50" ht="24" hidden="1" customHeight="1" x14ac:dyDescent="0.15">
      <c r="A249" s="621"/>
      <c r="B249" s="158"/>
      <c r="C249" s="656" t="s">
        <v>3023</v>
      </c>
      <c r="D249" s="627" t="s">
        <v>3339</v>
      </c>
      <c r="E249" s="626" t="s">
        <v>15690</v>
      </c>
      <c r="F249" s="625" t="s">
        <v>3023</v>
      </c>
      <c r="G249" s="627"/>
      <c r="H249" s="627"/>
      <c r="I249" s="627" t="s">
        <v>3343</v>
      </c>
      <c r="J249" s="627"/>
      <c r="K249" s="626">
        <v>138326</v>
      </c>
      <c r="L249" s="626">
        <v>3875</v>
      </c>
      <c r="M249" s="626">
        <v>3577</v>
      </c>
      <c r="N249" s="627"/>
      <c r="O249" s="625" t="s">
        <v>1145</v>
      </c>
      <c r="P249" s="626">
        <v>2644</v>
      </c>
      <c r="Q249" s="626">
        <v>5</v>
      </c>
      <c r="R249" s="626"/>
      <c r="S249" s="626"/>
      <c r="T249" s="627"/>
      <c r="U249" s="627"/>
      <c r="V249" s="625">
        <v>2020</v>
      </c>
      <c r="W249" s="627"/>
      <c r="X249" s="627"/>
      <c r="Y249" s="627"/>
      <c r="Z249" s="627"/>
      <c r="AA249" s="627"/>
      <c r="AB249" s="626">
        <v>7040</v>
      </c>
      <c r="AC249" s="625"/>
      <c r="AD249" s="625"/>
      <c r="AE249" s="627"/>
      <c r="AF249" s="627"/>
      <c r="AG249" s="627"/>
      <c r="AH249" s="627"/>
      <c r="AI249" s="627"/>
      <c r="AJ249" s="627"/>
      <c r="AK249" s="627"/>
      <c r="AL249" s="627"/>
      <c r="AM249" s="627"/>
      <c r="AN249" s="627"/>
      <c r="AO249" s="627"/>
      <c r="AP249" s="627"/>
      <c r="AQ249" s="627"/>
      <c r="AR249" s="627"/>
      <c r="AS249" s="627"/>
      <c r="AT249" s="627"/>
      <c r="AU249" s="627"/>
      <c r="AV249" s="613"/>
      <c r="AW249" s="613"/>
      <c r="AX249" s="613" t="s">
        <v>15691</v>
      </c>
    </row>
    <row r="250" spans="1:50" ht="24" hidden="1" customHeight="1" x14ac:dyDescent="0.15">
      <c r="A250" s="621"/>
      <c r="B250" s="158"/>
      <c r="C250" s="656" t="s">
        <v>3023</v>
      </c>
      <c r="D250" s="627" t="s">
        <v>12777</v>
      </c>
      <c r="E250" s="626" t="s">
        <v>3342</v>
      </c>
      <c r="F250" s="625" t="s">
        <v>3023</v>
      </c>
      <c r="G250" s="627" t="s">
        <v>3343</v>
      </c>
      <c r="H250" s="627"/>
      <c r="I250" s="627" t="s">
        <v>3343</v>
      </c>
      <c r="J250" s="627"/>
      <c r="K250" s="626">
        <v>2816</v>
      </c>
      <c r="L250" s="626" t="s">
        <v>417</v>
      </c>
      <c r="M250" s="626" t="s">
        <v>417</v>
      </c>
      <c r="N250" s="627"/>
      <c r="O250" s="625" t="s">
        <v>1145</v>
      </c>
      <c r="P250" s="626">
        <v>2816</v>
      </c>
      <c r="Q250" s="626">
        <v>4</v>
      </c>
      <c r="R250" s="626"/>
      <c r="S250" s="626"/>
      <c r="T250" s="627"/>
      <c r="U250" s="627"/>
      <c r="V250" s="625">
        <v>2016</v>
      </c>
      <c r="W250" s="627"/>
      <c r="X250" s="627"/>
      <c r="Y250" s="627"/>
      <c r="Z250" s="627"/>
      <c r="AA250" s="627"/>
      <c r="AB250" s="626"/>
      <c r="AC250" s="625"/>
      <c r="AD250" s="625"/>
      <c r="AE250" s="627"/>
      <c r="AF250" s="627"/>
      <c r="AG250" s="627"/>
      <c r="AH250" s="627"/>
      <c r="AI250" s="627"/>
      <c r="AJ250" s="627"/>
      <c r="AK250" s="627"/>
      <c r="AL250" s="627"/>
      <c r="AM250" s="627"/>
      <c r="AN250" s="627"/>
      <c r="AO250" s="627"/>
      <c r="AP250" s="627"/>
      <c r="AQ250" s="627"/>
      <c r="AR250" s="627"/>
      <c r="AS250" s="627"/>
      <c r="AT250" s="627"/>
      <c r="AU250" s="627"/>
      <c r="AV250" s="613"/>
      <c r="AW250" s="613"/>
      <c r="AX250" s="613"/>
    </row>
    <row r="251" spans="1:50" ht="24" hidden="1" customHeight="1" x14ac:dyDescent="0.15">
      <c r="A251" s="621"/>
      <c r="B251" s="158"/>
      <c r="C251" s="656" t="s">
        <v>3023</v>
      </c>
      <c r="D251" s="627" t="s">
        <v>12778</v>
      </c>
      <c r="E251" s="626" t="s">
        <v>3344</v>
      </c>
      <c r="F251" s="625" t="s">
        <v>3023</v>
      </c>
      <c r="G251" s="627" t="s">
        <v>3343</v>
      </c>
      <c r="H251" s="627"/>
      <c r="I251" s="627" t="s">
        <v>3343</v>
      </c>
      <c r="J251" s="627"/>
      <c r="K251" s="626">
        <v>4226</v>
      </c>
      <c r="L251" s="626" t="s">
        <v>417</v>
      </c>
      <c r="M251" s="626" t="s">
        <v>417</v>
      </c>
      <c r="N251" s="627"/>
      <c r="O251" s="625" t="s">
        <v>1145</v>
      </c>
      <c r="P251" s="626">
        <v>4226</v>
      </c>
      <c r="Q251" s="626">
        <v>6</v>
      </c>
      <c r="R251" s="626"/>
      <c r="S251" s="626"/>
      <c r="T251" s="627"/>
      <c r="U251" s="627"/>
      <c r="V251" s="625">
        <v>2016</v>
      </c>
      <c r="W251" s="627"/>
      <c r="X251" s="627"/>
      <c r="Y251" s="627"/>
      <c r="Z251" s="627"/>
      <c r="AA251" s="627"/>
      <c r="AB251" s="626"/>
      <c r="AC251" s="625"/>
      <c r="AD251" s="625"/>
      <c r="AE251" s="627"/>
      <c r="AF251" s="627"/>
      <c r="AG251" s="627"/>
      <c r="AH251" s="627"/>
      <c r="AI251" s="627"/>
      <c r="AJ251" s="627"/>
      <c r="AK251" s="627"/>
      <c r="AL251" s="627"/>
      <c r="AM251" s="627"/>
      <c r="AN251" s="627"/>
      <c r="AO251" s="627"/>
      <c r="AP251" s="627"/>
      <c r="AQ251" s="627"/>
      <c r="AR251" s="627"/>
      <c r="AS251" s="627"/>
      <c r="AT251" s="627"/>
      <c r="AU251" s="627"/>
      <c r="AV251" s="613"/>
      <c r="AW251" s="613"/>
      <c r="AX251" s="613"/>
    </row>
    <row r="252" spans="1:50" ht="24" hidden="1" customHeight="1" x14ac:dyDescent="0.15">
      <c r="A252" s="621"/>
      <c r="B252" s="158"/>
      <c r="C252" s="656" t="s">
        <v>3023</v>
      </c>
      <c r="D252" s="627" t="s">
        <v>12779</v>
      </c>
      <c r="E252" s="626" t="s">
        <v>12780</v>
      </c>
      <c r="F252" s="625" t="s">
        <v>3023</v>
      </c>
      <c r="G252" s="627" t="s">
        <v>12781</v>
      </c>
      <c r="H252" s="627"/>
      <c r="I252" s="627" t="s">
        <v>12781</v>
      </c>
      <c r="J252" s="627"/>
      <c r="K252" s="626">
        <v>1480</v>
      </c>
      <c r="L252" s="626"/>
      <c r="M252" s="626"/>
      <c r="N252" s="627" t="s">
        <v>183</v>
      </c>
      <c r="O252" s="625" t="s">
        <v>153</v>
      </c>
      <c r="P252" s="626">
        <v>1480</v>
      </c>
      <c r="Q252" s="626">
        <v>2</v>
      </c>
      <c r="R252" s="626"/>
      <c r="S252" s="626"/>
      <c r="T252" s="627"/>
      <c r="U252" s="627"/>
      <c r="V252" s="625">
        <v>2005</v>
      </c>
      <c r="W252" s="627"/>
      <c r="X252" s="627"/>
      <c r="Y252" s="627"/>
      <c r="Z252" s="627"/>
      <c r="AA252" s="627"/>
      <c r="AB252" s="626"/>
      <c r="AC252" s="625"/>
      <c r="AD252" s="625"/>
      <c r="AE252" s="627"/>
      <c r="AF252" s="627"/>
      <c r="AG252" s="627"/>
      <c r="AH252" s="627"/>
      <c r="AI252" s="627"/>
      <c r="AJ252" s="627"/>
      <c r="AK252" s="627"/>
      <c r="AL252" s="627"/>
      <c r="AM252" s="627"/>
      <c r="AN252" s="627"/>
      <c r="AO252" s="627"/>
      <c r="AP252" s="627"/>
      <c r="AQ252" s="627"/>
      <c r="AR252" s="627"/>
      <c r="AS252" s="627"/>
      <c r="AT252" s="627"/>
      <c r="AU252" s="627"/>
      <c r="AV252" s="613"/>
      <c r="AW252" s="613"/>
      <c r="AX252" s="613"/>
    </row>
    <row r="253" spans="1:50" ht="24" hidden="1" customHeight="1" x14ac:dyDescent="0.15">
      <c r="A253" s="621"/>
      <c r="B253" s="158"/>
      <c r="C253" s="656" t="s">
        <v>3023</v>
      </c>
      <c r="D253" s="627" t="s">
        <v>12779</v>
      </c>
      <c r="E253" s="626" t="s">
        <v>15692</v>
      </c>
      <c r="F253" s="625" t="s">
        <v>3023</v>
      </c>
      <c r="G253" s="627" t="s">
        <v>12781</v>
      </c>
      <c r="H253" s="627"/>
      <c r="I253" s="627" t="s">
        <v>15693</v>
      </c>
      <c r="J253" s="627"/>
      <c r="K253" s="626">
        <v>960</v>
      </c>
      <c r="L253" s="626"/>
      <c r="M253" s="626"/>
      <c r="N253" s="627"/>
      <c r="O253" s="625" t="s">
        <v>15694</v>
      </c>
      <c r="P253" s="626"/>
      <c r="Q253" s="626">
        <v>2</v>
      </c>
      <c r="R253" s="626"/>
      <c r="S253" s="626"/>
      <c r="T253" s="627"/>
      <c r="U253" s="627"/>
      <c r="V253" s="625">
        <v>2000</v>
      </c>
      <c r="W253" s="627"/>
      <c r="X253" s="627"/>
      <c r="Y253" s="627"/>
      <c r="Z253" s="627"/>
      <c r="AA253" s="627"/>
      <c r="AB253" s="626"/>
      <c r="AC253" s="625"/>
      <c r="AD253" s="625"/>
      <c r="AE253" s="627"/>
      <c r="AF253" s="627"/>
      <c r="AG253" s="627"/>
      <c r="AH253" s="627"/>
      <c r="AI253" s="627"/>
      <c r="AJ253" s="627"/>
      <c r="AK253" s="627"/>
      <c r="AL253" s="627"/>
      <c r="AM253" s="627"/>
      <c r="AN253" s="627"/>
      <c r="AO253" s="627"/>
      <c r="AP253" s="627"/>
      <c r="AQ253" s="627"/>
      <c r="AR253" s="627"/>
      <c r="AS253" s="627"/>
      <c r="AT253" s="627"/>
      <c r="AU253" s="627"/>
      <c r="AV253" s="613"/>
      <c r="AW253" s="613"/>
      <c r="AX253" s="613"/>
    </row>
    <row r="254" spans="1:50" ht="24" hidden="1" customHeight="1" x14ac:dyDescent="0.15">
      <c r="A254" s="621"/>
      <c r="B254" s="158"/>
      <c r="C254" s="656" t="s">
        <v>3023</v>
      </c>
      <c r="D254" s="627" t="s">
        <v>12779</v>
      </c>
      <c r="E254" s="626" t="s">
        <v>12780</v>
      </c>
      <c r="F254" s="625" t="s">
        <v>3023</v>
      </c>
      <c r="G254" s="627" t="s">
        <v>12781</v>
      </c>
      <c r="H254" s="627"/>
      <c r="I254" s="627" t="s">
        <v>12781</v>
      </c>
      <c r="J254" s="627"/>
      <c r="K254" s="626">
        <v>1480</v>
      </c>
      <c r="L254" s="626" t="s">
        <v>417</v>
      </c>
      <c r="M254" s="626" t="s">
        <v>417</v>
      </c>
      <c r="N254" s="627" t="s">
        <v>183</v>
      </c>
      <c r="O254" s="625" t="s">
        <v>153</v>
      </c>
      <c r="P254" s="626">
        <v>1480</v>
      </c>
      <c r="Q254" s="626">
        <v>2</v>
      </c>
      <c r="R254" s="626"/>
      <c r="S254" s="626"/>
      <c r="T254" s="627"/>
      <c r="U254" s="627"/>
      <c r="V254" s="625">
        <v>2005</v>
      </c>
      <c r="W254" s="627"/>
      <c r="X254" s="627"/>
      <c r="Y254" s="627"/>
      <c r="Z254" s="627"/>
      <c r="AA254" s="627"/>
      <c r="AB254" s="626"/>
      <c r="AC254" s="625"/>
      <c r="AD254" s="625"/>
      <c r="AE254" s="627"/>
      <c r="AF254" s="627"/>
      <c r="AG254" s="627"/>
      <c r="AH254" s="627"/>
      <c r="AI254" s="627"/>
      <c r="AJ254" s="627"/>
      <c r="AK254" s="627"/>
      <c r="AL254" s="627"/>
      <c r="AM254" s="627"/>
      <c r="AN254" s="627"/>
      <c r="AO254" s="627"/>
      <c r="AP254" s="627"/>
      <c r="AQ254" s="627"/>
      <c r="AR254" s="627"/>
      <c r="AS254" s="627"/>
      <c r="AT254" s="627"/>
      <c r="AU254" s="627"/>
      <c r="AV254" s="613"/>
      <c r="AW254" s="613"/>
      <c r="AX254" s="613"/>
    </row>
    <row r="255" spans="1:50" ht="24" hidden="1" customHeight="1" x14ac:dyDescent="0.15">
      <c r="A255" s="621"/>
      <c r="B255" s="158"/>
      <c r="C255" s="656" t="s">
        <v>2031</v>
      </c>
      <c r="D255" s="627" t="s">
        <v>3387</v>
      </c>
      <c r="E255" s="626" t="s">
        <v>3388</v>
      </c>
      <c r="F255" s="625" t="s">
        <v>2031</v>
      </c>
      <c r="G255" s="627" t="s">
        <v>3389</v>
      </c>
      <c r="H255" s="627" t="s">
        <v>3390</v>
      </c>
      <c r="I255" s="627" t="s">
        <v>2031</v>
      </c>
      <c r="J255" s="627" t="s">
        <v>3391</v>
      </c>
      <c r="K255" s="626">
        <v>7066</v>
      </c>
      <c r="L255" s="626">
        <v>190.2</v>
      </c>
      <c r="M255" s="626">
        <v>0</v>
      </c>
      <c r="N255" s="627" t="s">
        <v>183</v>
      </c>
      <c r="O255" s="625" t="s">
        <v>184</v>
      </c>
      <c r="P255" s="626">
        <v>4040</v>
      </c>
      <c r="Q255" s="626">
        <v>6</v>
      </c>
      <c r="R255" s="626"/>
      <c r="S255" s="626">
        <v>200</v>
      </c>
      <c r="T255" s="627"/>
      <c r="U255" s="627"/>
      <c r="V255" s="625">
        <v>2002</v>
      </c>
      <c r="W255" s="627">
        <v>760</v>
      </c>
      <c r="X255" s="627"/>
      <c r="Y255" s="627"/>
      <c r="Z255" s="627"/>
      <c r="AA255" s="627"/>
      <c r="AB255" s="626">
        <v>760</v>
      </c>
      <c r="AC255" s="625"/>
      <c r="AD255" s="625"/>
      <c r="AE255" s="627"/>
      <c r="AF255" s="627"/>
      <c r="AG255" s="627">
        <v>6</v>
      </c>
      <c r="AH255" s="627" t="s">
        <v>3392</v>
      </c>
      <c r="AI255" s="627" t="s">
        <v>3393</v>
      </c>
      <c r="AJ255" s="627"/>
      <c r="AK255" s="627"/>
      <c r="AL255" s="627"/>
      <c r="AM255" s="627"/>
      <c r="AN255" s="627"/>
      <c r="AO255" s="627"/>
      <c r="AP255" s="627"/>
      <c r="AQ255" s="627"/>
      <c r="AR255" s="627"/>
      <c r="AS255" s="627"/>
      <c r="AT255" s="627"/>
      <c r="AU255" s="627"/>
      <c r="AV255" s="613"/>
      <c r="AW255" s="613"/>
      <c r="AX255" s="613"/>
    </row>
    <row r="256" spans="1:50" ht="24" hidden="1" customHeight="1" x14ac:dyDescent="0.15">
      <c r="A256" s="621"/>
      <c r="B256" s="158"/>
      <c r="C256" s="656" t="s">
        <v>2031</v>
      </c>
      <c r="D256" s="627" t="s">
        <v>3387</v>
      </c>
      <c r="E256" s="626" t="s">
        <v>3394</v>
      </c>
      <c r="F256" s="625" t="s">
        <v>2031</v>
      </c>
      <c r="G256" s="627" t="s">
        <v>213</v>
      </c>
      <c r="H256" s="627" t="s">
        <v>3390</v>
      </c>
      <c r="I256" s="627" t="s">
        <v>3395</v>
      </c>
      <c r="J256" s="627" t="s">
        <v>3391</v>
      </c>
      <c r="K256" s="626">
        <v>6851</v>
      </c>
      <c r="L256" s="626">
        <v>2745</v>
      </c>
      <c r="M256" s="626">
        <v>2963</v>
      </c>
      <c r="N256" s="627" t="s">
        <v>429</v>
      </c>
      <c r="O256" s="625" t="s">
        <v>1145</v>
      </c>
      <c r="P256" s="626">
        <v>2120</v>
      </c>
      <c r="Q256" s="626">
        <v>3</v>
      </c>
      <c r="R256" s="626">
        <v>585</v>
      </c>
      <c r="S256" s="626">
        <v>585</v>
      </c>
      <c r="T256" s="627" t="s">
        <v>3396</v>
      </c>
      <c r="U256" s="627" t="s">
        <v>3397</v>
      </c>
      <c r="V256" s="625">
        <v>2003</v>
      </c>
      <c r="W256" s="627">
        <v>1000</v>
      </c>
      <c r="X256" s="627"/>
      <c r="Y256" s="627"/>
      <c r="Z256" s="627"/>
      <c r="AA256" s="627">
        <v>1100</v>
      </c>
      <c r="AB256" s="626">
        <v>2100</v>
      </c>
      <c r="AC256" s="625"/>
      <c r="AD256" s="625"/>
      <c r="AE256" s="627"/>
      <c r="AF256" s="627"/>
      <c r="AG256" s="627"/>
      <c r="AH256" s="627"/>
      <c r="AI256" s="627"/>
      <c r="AJ256" s="627"/>
      <c r="AK256" s="627"/>
      <c r="AL256" s="627"/>
      <c r="AM256" s="627"/>
      <c r="AN256" s="627"/>
      <c r="AO256" s="627"/>
      <c r="AP256" s="627"/>
      <c r="AQ256" s="627"/>
      <c r="AR256" s="627"/>
      <c r="AS256" s="627"/>
      <c r="AT256" s="627"/>
      <c r="AU256" s="627"/>
      <c r="AV256" s="613"/>
      <c r="AW256" s="613"/>
      <c r="AX256" s="613"/>
    </row>
    <row r="257" spans="1:50" ht="24" hidden="1" customHeight="1" x14ac:dyDescent="0.15">
      <c r="A257" s="621"/>
      <c r="B257" s="158"/>
      <c r="C257" s="656" t="s">
        <v>2031</v>
      </c>
      <c r="D257" s="627" t="s">
        <v>3398</v>
      </c>
      <c r="E257" s="626" t="s">
        <v>3399</v>
      </c>
      <c r="F257" s="625" t="s">
        <v>2031</v>
      </c>
      <c r="G257" s="627" t="s">
        <v>3868</v>
      </c>
      <c r="H257" s="627" t="s">
        <v>3390</v>
      </c>
      <c r="I257" s="627" t="s">
        <v>2031</v>
      </c>
      <c r="J257" s="627"/>
      <c r="K257" s="626">
        <v>16228</v>
      </c>
      <c r="L257" s="626">
        <v>353.57</v>
      </c>
      <c r="M257" s="626">
        <v>353.57</v>
      </c>
      <c r="N257" s="627"/>
      <c r="O257" s="625" t="s">
        <v>1145</v>
      </c>
      <c r="P257" s="626">
        <v>2465</v>
      </c>
      <c r="Q257" s="626">
        <v>4</v>
      </c>
      <c r="R257" s="626"/>
      <c r="S257" s="626"/>
      <c r="T257" s="627"/>
      <c r="U257" s="627"/>
      <c r="V257" s="625">
        <v>2009</v>
      </c>
      <c r="W257" s="627"/>
      <c r="X257" s="627"/>
      <c r="Y257" s="627"/>
      <c r="Z257" s="627"/>
      <c r="AA257" s="627"/>
      <c r="AB257" s="626">
        <v>950</v>
      </c>
      <c r="AC257" s="625"/>
      <c r="AD257" s="625"/>
      <c r="AE257" s="627"/>
      <c r="AF257" s="627"/>
      <c r="AG257" s="627"/>
      <c r="AH257" s="627"/>
      <c r="AI257" s="627"/>
      <c r="AJ257" s="627"/>
      <c r="AK257" s="627"/>
      <c r="AL257" s="627"/>
      <c r="AM257" s="627"/>
      <c r="AN257" s="627"/>
      <c r="AO257" s="627"/>
      <c r="AP257" s="627"/>
      <c r="AQ257" s="627"/>
      <c r="AR257" s="627"/>
      <c r="AS257" s="627"/>
      <c r="AT257" s="627"/>
      <c r="AU257" s="627"/>
      <c r="AV257" s="613"/>
      <c r="AW257" s="613"/>
      <c r="AX257" s="613"/>
    </row>
    <row r="258" spans="1:50" ht="24" hidden="1" customHeight="1" x14ac:dyDescent="0.15">
      <c r="A258" s="621"/>
      <c r="B258" s="158"/>
      <c r="C258" s="656" t="s">
        <v>2031</v>
      </c>
      <c r="D258" s="627" t="s">
        <v>3400</v>
      </c>
      <c r="E258" s="626" t="s">
        <v>3401</v>
      </c>
      <c r="F258" s="625" t="s">
        <v>2031</v>
      </c>
      <c r="G258" s="627" t="s">
        <v>3874</v>
      </c>
      <c r="H258" s="627" t="s">
        <v>3390</v>
      </c>
      <c r="I258" s="627" t="s">
        <v>2031</v>
      </c>
      <c r="J258" s="627"/>
      <c r="K258" s="626"/>
      <c r="L258" s="626"/>
      <c r="M258" s="626"/>
      <c r="N258" s="627"/>
      <c r="O258" s="625" t="s">
        <v>15694</v>
      </c>
      <c r="P258" s="626">
        <v>2526</v>
      </c>
      <c r="Q258" s="626">
        <v>4</v>
      </c>
      <c r="R258" s="626"/>
      <c r="S258" s="626"/>
      <c r="T258" s="627"/>
      <c r="U258" s="627"/>
      <c r="V258" s="625">
        <v>2008</v>
      </c>
      <c r="W258" s="627"/>
      <c r="X258" s="627"/>
      <c r="Y258" s="627"/>
      <c r="Z258" s="627"/>
      <c r="AA258" s="627"/>
      <c r="AB258" s="626"/>
      <c r="AC258" s="625"/>
      <c r="AD258" s="625"/>
      <c r="AE258" s="627"/>
      <c r="AF258" s="627"/>
      <c r="AG258" s="627"/>
      <c r="AH258" s="627"/>
      <c r="AI258" s="627"/>
      <c r="AJ258" s="627"/>
      <c r="AK258" s="627"/>
      <c r="AL258" s="627"/>
      <c r="AM258" s="627"/>
      <c r="AN258" s="627"/>
      <c r="AO258" s="627"/>
      <c r="AP258" s="627"/>
      <c r="AQ258" s="627"/>
      <c r="AR258" s="627"/>
      <c r="AS258" s="627"/>
      <c r="AT258" s="627"/>
      <c r="AU258" s="627"/>
      <c r="AV258" s="613"/>
      <c r="AW258" s="613"/>
      <c r="AX258" s="613" t="s">
        <v>3402</v>
      </c>
    </row>
    <row r="259" spans="1:50" ht="24" hidden="1" customHeight="1" x14ac:dyDescent="0.15">
      <c r="A259" s="621"/>
      <c r="B259" s="158"/>
      <c r="C259" s="656" t="s">
        <v>2031</v>
      </c>
      <c r="D259" s="627" t="s">
        <v>2065</v>
      </c>
      <c r="E259" s="626" t="s">
        <v>3403</v>
      </c>
      <c r="F259" s="625" t="s">
        <v>2031</v>
      </c>
      <c r="G259" s="627" t="s">
        <v>3874</v>
      </c>
      <c r="H259" s="627" t="s">
        <v>325</v>
      </c>
      <c r="I259" s="627" t="s">
        <v>2037</v>
      </c>
      <c r="J259" s="627"/>
      <c r="K259" s="626">
        <v>2738</v>
      </c>
      <c r="L259" s="626">
        <v>2738</v>
      </c>
      <c r="M259" s="626">
        <v>2738</v>
      </c>
      <c r="N259" s="627" t="s">
        <v>183</v>
      </c>
      <c r="O259" s="625" t="s">
        <v>184</v>
      </c>
      <c r="P259" s="626">
        <v>2729</v>
      </c>
      <c r="Q259" s="626">
        <v>4</v>
      </c>
      <c r="R259" s="626"/>
      <c r="S259" s="626"/>
      <c r="T259" s="627"/>
      <c r="U259" s="627"/>
      <c r="V259" s="625">
        <v>2009</v>
      </c>
      <c r="W259" s="627"/>
      <c r="X259" s="627"/>
      <c r="Y259" s="627"/>
      <c r="Z259" s="627"/>
      <c r="AA259" s="627"/>
      <c r="AB259" s="626"/>
      <c r="AC259" s="625"/>
      <c r="AD259" s="625"/>
      <c r="AE259" s="627"/>
      <c r="AF259" s="627"/>
      <c r="AG259" s="627"/>
      <c r="AH259" s="627"/>
      <c r="AI259" s="627"/>
      <c r="AJ259" s="627"/>
      <c r="AK259" s="627"/>
      <c r="AL259" s="627"/>
      <c r="AM259" s="627"/>
      <c r="AN259" s="627"/>
      <c r="AO259" s="627"/>
      <c r="AP259" s="627"/>
      <c r="AQ259" s="627"/>
      <c r="AR259" s="627"/>
      <c r="AS259" s="627"/>
      <c r="AT259" s="627"/>
      <c r="AU259" s="627"/>
      <c r="AV259" s="613"/>
      <c r="AW259" s="613"/>
      <c r="AX259" s="613" t="s">
        <v>3402</v>
      </c>
    </row>
    <row r="260" spans="1:50" ht="24" hidden="1" customHeight="1" x14ac:dyDescent="0.15">
      <c r="A260" s="621"/>
      <c r="B260" s="158"/>
      <c r="C260" s="656" t="s">
        <v>2031</v>
      </c>
      <c r="D260" s="627" t="s">
        <v>12783</v>
      </c>
      <c r="E260" s="626" t="s">
        <v>3404</v>
      </c>
      <c r="F260" s="625" t="s">
        <v>2031</v>
      </c>
      <c r="G260" s="627" t="s">
        <v>12710</v>
      </c>
      <c r="H260" s="627" t="s">
        <v>3390</v>
      </c>
      <c r="I260" s="627" t="s">
        <v>2031</v>
      </c>
      <c r="J260" s="627"/>
      <c r="K260" s="626">
        <v>42014</v>
      </c>
      <c r="L260" s="626"/>
      <c r="M260" s="626"/>
      <c r="N260" s="627" t="s">
        <v>183</v>
      </c>
      <c r="O260" s="625" t="s">
        <v>184</v>
      </c>
      <c r="P260" s="626">
        <v>2465</v>
      </c>
      <c r="Q260" s="626">
        <v>3</v>
      </c>
      <c r="R260" s="626">
        <v>0</v>
      </c>
      <c r="S260" s="626">
        <v>0</v>
      </c>
      <c r="T260" s="627"/>
      <c r="U260" s="627"/>
      <c r="V260" s="625">
        <v>2010</v>
      </c>
      <c r="W260" s="627"/>
      <c r="X260" s="627"/>
      <c r="Y260" s="627"/>
      <c r="Z260" s="627"/>
      <c r="AA260" s="627"/>
      <c r="AB260" s="626"/>
      <c r="AC260" s="625"/>
      <c r="AD260" s="625"/>
      <c r="AE260" s="627"/>
      <c r="AF260" s="627"/>
      <c r="AG260" s="627"/>
      <c r="AH260" s="627"/>
      <c r="AI260" s="627"/>
      <c r="AJ260" s="627"/>
      <c r="AK260" s="627"/>
      <c r="AL260" s="627"/>
      <c r="AM260" s="627"/>
      <c r="AN260" s="627"/>
      <c r="AO260" s="627"/>
      <c r="AP260" s="627"/>
      <c r="AQ260" s="627"/>
      <c r="AR260" s="627"/>
      <c r="AS260" s="627"/>
      <c r="AT260" s="627"/>
      <c r="AU260" s="627"/>
      <c r="AV260" s="613"/>
      <c r="AW260" s="613"/>
      <c r="AX260" s="613" t="s">
        <v>12784</v>
      </c>
    </row>
    <row r="261" spans="1:50" ht="24" hidden="1" customHeight="1" x14ac:dyDescent="0.15">
      <c r="A261" s="621"/>
      <c r="B261" s="158"/>
      <c r="C261" s="656" t="s">
        <v>2031</v>
      </c>
      <c r="D261" s="627" t="s">
        <v>2059</v>
      </c>
      <c r="E261" s="626" t="s">
        <v>11447</v>
      </c>
      <c r="F261" s="625" t="s">
        <v>2031</v>
      </c>
      <c r="G261" s="627" t="s">
        <v>12699</v>
      </c>
      <c r="H261" s="627" t="s">
        <v>2031</v>
      </c>
      <c r="I261" s="627" t="s">
        <v>2031</v>
      </c>
      <c r="J261" s="627"/>
      <c r="K261" s="626">
        <v>3309</v>
      </c>
      <c r="L261" s="626"/>
      <c r="M261" s="626"/>
      <c r="N261" s="627"/>
      <c r="O261" s="625" t="s">
        <v>310</v>
      </c>
      <c r="P261" s="626">
        <v>3309</v>
      </c>
      <c r="Q261" s="626">
        <v>5</v>
      </c>
      <c r="R261" s="626">
        <v>0</v>
      </c>
      <c r="S261" s="626">
        <v>0</v>
      </c>
      <c r="T261" s="627"/>
      <c r="U261" s="627"/>
      <c r="V261" s="625">
        <v>2009</v>
      </c>
      <c r="W261" s="627"/>
      <c r="X261" s="627"/>
      <c r="Y261" s="627"/>
      <c r="Z261" s="627"/>
      <c r="AA261" s="627"/>
      <c r="AB261" s="626">
        <v>1000</v>
      </c>
      <c r="AC261" s="625"/>
      <c r="AD261" s="625"/>
      <c r="AE261" s="627"/>
      <c r="AF261" s="627"/>
      <c r="AG261" s="627"/>
      <c r="AH261" s="627"/>
      <c r="AI261" s="627"/>
      <c r="AJ261" s="627"/>
      <c r="AK261" s="627"/>
      <c r="AL261" s="627"/>
      <c r="AM261" s="627"/>
      <c r="AN261" s="627"/>
      <c r="AO261" s="627"/>
      <c r="AP261" s="627"/>
      <c r="AQ261" s="627"/>
      <c r="AR261" s="627"/>
      <c r="AS261" s="627"/>
      <c r="AT261" s="627"/>
      <c r="AU261" s="627"/>
      <c r="AV261" s="613"/>
      <c r="AW261" s="613"/>
      <c r="AX261" s="613"/>
    </row>
    <row r="262" spans="1:50" ht="24" hidden="1" customHeight="1" x14ac:dyDescent="0.15">
      <c r="A262" s="621"/>
      <c r="B262" s="158"/>
      <c r="C262" s="656" t="s">
        <v>2031</v>
      </c>
      <c r="D262" s="627" t="s">
        <v>12785</v>
      </c>
      <c r="E262" s="626" t="s">
        <v>3405</v>
      </c>
      <c r="F262" s="625" t="s">
        <v>2031</v>
      </c>
      <c r="G262" s="627" t="s">
        <v>12699</v>
      </c>
      <c r="H262" s="627" t="s">
        <v>2031</v>
      </c>
      <c r="I262" s="627" t="s">
        <v>2031</v>
      </c>
      <c r="J262" s="627"/>
      <c r="K262" s="626">
        <v>2811</v>
      </c>
      <c r="L262" s="626"/>
      <c r="M262" s="626"/>
      <c r="N262" s="627"/>
      <c r="O262" s="625" t="s">
        <v>310</v>
      </c>
      <c r="P262" s="626">
        <v>1450</v>
      </c>
      <c r="Q262" s="626">
        <v>3</v>
      </c>
      <c r="R262" s="626"/>
      <c r="S262" s="626"/>
      <c r="T262" s="627"/>
      <c r="U262" s="627"/>
      <c r="V262" s="625">
        <v>2010</v>
      </c>
      <c r="W262" s="627"/>
      <c r="X262" s="627"/>
      <c r="Y262" s="627"/>
      <c r="Z262" s="627"/>
      <c r="AA262" s="627"/>
      <c r="AB262" s="626">
        <v>418</v>
      </c>
      <c r="AC262" s="625"/>
      <c r="AD262" s="625"/>
      <c r="AE262" s="627"/>
      <c r="AF262" s="627"/>
      <c r="AG262" s="627"/>
      <c r="AH262" s="627"/>
      <c r="AI262" s="627"/>
      <c r="AJ262" s="627"/>
      <c r="AK262" s="627"/>
      <c r="AL262" s="627"/>
      <c r="AM262" s="627"/>
      <c r="AN262" s="627"/>
      <c r="AO262" s="627"/>
      <c r="AP262" s="627"/>
      <c r="AQ262" s="627"/>
      <c r="AR262" s="627"/>
      <c r="AS262" s="627"/>
      <c r="AT262" s="627"/>
      <c r="AU262" s="627"/>
      <c r="AV262" s="613"/>
      <c r="AW262" s="613"/>
      <c r="AX262" s="613"/>
    </row>
    <row r="263" spans="1:50" ht="24" hidden="1" customHeight="1" x14ac:dyDescent="0.15">
      <c r="A263" s="621"/>
      <c r="B263" s="158"/>
      <c r="C263" s="656" t="s">
        <v>2031</v>
      </c>
      <c r="D263" s="627" t="s">
        <v>3406</v>
      </c>
      <c r="E263" s="626" t="s">
        <v>3407</v>
      </c>
      <c r="F263" s="625" t="s">
        <v>2031</v>
      </c>
      <c r="G263" s="627" t="s">
        <v>12786</v>
      </c>
      <c r="H263" s="627"/>
      <c r="I263" s="627" t="s">
        <v>2031</v>
      </c>
      <c r="J263" s="627"/>
      <c r="K263" s="626">
        <v>23433</v>
      </c>
      <c r="L263" s="626"/>
      <c r="M263" s="626"/>
      <c r="N263" s="627"/>
      <c r="O263" s="625" t="s">
        <v>310</v>
      </c>
      <c r="P263" s="626">
        <v>3168</v>
      </c>
      <c r="Q263" s="626">
        <v>6</v>
      </c>
      <c r="R263" s="626"/>
      <c r="S263" s="626"/>
      <c r="T263" s="627"/>
      <c r="U263" s="627"/>
      <c r="V263" s="625">
        <v>2011</v>
      </c>
      <c r="W263" s="627"/>
      <c r="X263" s="627"/>
      <c r="Y263" s="627"/>
      <c r="Z263" s="627"/>
      <c r="AA263" s="627"/>
      <c r="AB263" s="626"/>
      <c r="AC263" s="625"/>
      <c r="AD263" s="625"/>
      <c r="AE263" s="627"/>
      <c r="AF263" s="627"/>
      <c r="AG263" s="627"/>
      <c r="AH263" s="627"/>
      <c r="AI263" s="627"/>
      <c r="AJ263" s="627"/>
      <c r="AK263" s="627"/>
      <c r="AL263" s="627"/>
      <c r="AM263" s="627"/>
      <c r="AN263" s="627"/>
      <c r="AO263" s="627"/>
      <c r="AP263" s="627"/>
      <c r="AQ263" s="627"/>
      <c r="AR263" s="627"/>
      <c r="AS263" s="627"/>
      <c r="AT263" s="627"/>
      <c r="AU263" s="627"/>
      <c r="AV263" s="613"/>
      <c r="AW263" s="613"/>
      <c r="AX263" s="613" t="s">
        <v>9761</v>
      </c>
    </row>
    <row r="264" spans="1:50" ht="24" hidden="1" customHeight="1" x14ac:dyDescent="0.15">
      <c r="A264" s="621"/>
      <c r="B264" s="158"/>
      <c r="C264" s="656" t="s">
        <v>2031</v>
      </c>
      <c r="D264" s="627" t="s">
        <v>12787</v>
      </c>
      <c r="E264" s="626" t="s">
        <v>2048</v>
      </c>
      <c r="F264" s="625" t="s">
        <v>2031</v>
      </c>
      <c r="G264" s="627" t="s">
        <v>12710</v>
      </c>
      <c r="H264" s="627"/>
      <c r="I264" s="627" t="s">
        <v>2031</v>
      </c>
      <c r="J264" s="627"/>
      <c r="K264" s="626">
        <v>1155</v>
      </c>
      <c r="L264" s="626"/>
      <c r="M264" s="626"/>
      <c r="N264" s="627"/>
      <c r="O264" s="625" t="s">
        <v>184</v>
      </c>
      <c r="P264" s="626">
        <v>1155</v>
      </c>
      <c r="Q264" s="626">
        <v>2</v>
      </c>
      <c r="R264" s="626"/>
      <c r="S264" s="626"/>
      <c r="T264" s="627"/>
      <c r="U264" s="627"/>
      <c r="V264" s="625">
        <v>2004</v>
      </c>
      <c r="W264" s="627"/>
      <c r="X264" s="627"/>
      <c r="Y264" s="627"/>
      <c r="Z264" s="627"/>
      <c r="AA264" s="627"/>
      <c r="AB264" s="626"/>
      <c r="AC264" s="625"/>
      <c r="AD264" s="625"/>
      <c r="AE264" s="627"/>
      <c r="AF264" s="627"/>
      <c r="AG264" s="627"/>
      <c r="AH264" s="627"/>
      <c r="AI264" s="627"/>
      <c r="AJ264" s="627"/>
      <c r="AK264" s="627"/>
      <c r="AL264" s="627"/>
      <c r="AM264" s="627"/>
      <c r="AN264" s="627"/>
      <c r="AO264" s="627"/>
      <c r="AP264" s="627"/>
      <c r="AQ264" s="627"/>
      <c r="AR264" s="627"/>
      <c r="AS264" s="627"/>
      <c r="AT264" s="627"/>
      <c r="AU264" s="627"/>
      <c r="AV264" s="613"/>
      <c r="AW264" s="613"/>
      <c r="AX264" s="613"/>
    </row>
    <row r="265" spans="1:50" ht="24" hidden="1" customHeight="1" x14ac:dyDescent="0.15">
      <c r="A265" s="621"/>
      <c r="B265" s="158"/>
      <c r="C265" s="656" t="s">
        <v>2031</v>
      </c>
      <c r="D265" s="627" t="s">
        <v>12788</v>
      </c>
      <c r="E265" s="626" t="s">
        <v>11448</v>
      </c>
      <c r="F265" s="625" t="s">
        <v>2031</v>
      </c>
      <c r="G265" s="627" t="s">
        <v>12699</v>
      </c>
      <c r="H265" s="627"/>
      <c r="I265" s="627" t="s">
        <v>2031</v>
      </c>
      <c r="J265" s="627"/>
      <c r="K265" s="626">
        <v>9779</v>
      </c>
      <c r="L265" s="626">
        <v>27</v>
      </c>
      <c r="M265" s="626">
        <v>27</v>
      </c>
      <c r="N265" s="627"/>
      <c r="O265" s="625" t="s">
        <v>310</v>
      </c>
      <c r="P265" s="626">
        <v>2035</v>
      </c>
      <c r="Q265" s="626">
        <v>5</v>
      </c>
      <c r="R265" s="626">
        <v>0</v>
      </c>
      <c r="S265" s="626">
        <v>0</v>
      </c>
      <c r="T265" s="627"/>
      <c r="U265" s="627"/>
      <c r="V265" s="625">
        <v>2013</v>
      </c>
      <c r="W265" s="627"/>
      <c r="X265" s="627"/>
      <c r="Y265" s="627"/>
      <c r="Z265" s="627"/>
      <c r="AA265" s="627"/>
      <c r="AB265" s="626"/>
      <c r="AC265" s="625"/>
      <c r="AD265" s="625"/>
      <c r="AE265" s="627"/>
      <c r="AF265" s="627"/>
      <c r="AG265" s="627"/>
      <c r="AH265" s="627"/>
      <c r="AI265" s="627"/>
      <c r="AJ265" s="627"/>
      <c r="AK265" s="627"/>
      <c r="AL265" s="627"/>
      <c r="AM265" s="627"/>
      <c r="AN265" s="627"/>
      <c r="AO265" s="627"/>
      <c r="AP265" s="627"/>
      <c r="AQ265" s="627"/>
      <c r="AR265" s="627"/>
      <c r="AS265" s="627"/>
      <c r="AT265" s="627"/>
      <c r="AU265" s="627"/>
      <c r="AV265" s="613"/>
      <c r="AW265" s="613"/>
      <c r="AX265" s="613"/>
    </row>
    <row r="266" spans="1:50" ht="24" hidden="1" customHeight="1" x14ac:dyDescent="0.15">
      <c r="A266" s="621"/>
      <c r="B266" s="158"/>
      <c r="C266" s="656" t="s">
        <v>2031</v>
      </c>
      <c r="D266" s="627" t="s">
        <v>12789</v>
      </c>
      <c r="E266" s="626" t="s">
        <v>11449</v>
      </c>
      <c r="F266" s="625" t="s">
        <v>2031</v>
      </c>
      <c r="G266" s="627" t="s">
        <v>12699</v>
      </c>
      <c r="H266" s="627">
        <v>160.13999999999999</v>
      </c>
      <c r="I266" s="627" t="s">
        <v>2031</v>
      </c>
      <c r="J266" s="627"/>
      <c r="K266" s="626">
        <v>3366</v>
      </c>
      <c r="L266" s="626">
        <v>1714.58</v>
      </c>
      <c r="M266" s="626">
        <v>1732.58</v>
      </c>
      <c r="N266" s="627"/>
      <c r="O266" s="625" t="s">
        <v>11450</v>
      </c>
      <c r="P266" s="626">
        <v>3366</v>
      </c>
      <c r="Q266" s="626">
        <v>10</v>
      </c>
      <c r="R266" s="626">
        <v>0</v>
      </c>
      <c r="S266" s="626">
        <v>0</v>
      </c>
      <c r="T266" s="627">
        <v>2003</v>
      </c>
      <c r="U266" s="627"/>
      <c r="V266" s="625">
        <v>2018</v>
      </c>
      <c r="W266" s="627"/>
      <c r="X266" s="627"/>
      <c r="Y266" s="627"/>
      <c r="Z266" s="627"/>
      <c r="AA266" s="627"/>
      <c r="AB266" s="626"/>
      <c r="AC266" s="625"/>
      <c r="AD266" s="625"/>
      <c r="AE266" s="627"/>
      <c r="AF266" s="627"/>
      <c r="AG266" s="627"/>
      <c r="AH266" s="627"/>
      <c r="AI266" s="627"/>
      <c r="AJ266" s="627"/>
      <c r="AK266" s="627"/>
      <c r="AL266" s="627"/>
      <c r="AM266" s="627"/>
      <c r="AN266" s="627"/>
      <c r="AO266" s="627"/>
      <c r="AP266" s="627"/>
      <c r="AQ266" s="627"/>
      <c r="AR266" s="627"/>
      <c r="AS266" s="627"/>
      <c r="AT266" s="627"/>
      <c r="AU266" s="627"/>
      <c r="AV266" s="613"/>
      <c r="AW266" s="613"/>
      <c r="AX266" s="613"/>
    </row>
    <row r="267" spans="1:50" ht="24" hidden="1" customHeight="1" x14ac:dyDescent="0.2">
      <c r="A267" s="621"/>
      <c r="B267" s="154"/>
      <c r="C267" s="656" t="s">
        <v>2031</v>
      </c>
      <c r="D267" s="627" t="s">
        <v>12790</v>
      </c>
      <c r="E267" s="626" t="s">
        <v>2051</v>
      </c>
      <c r="F267" s="625" t="s">
        <v>2031</v>
      </c>
      <c r="G267" s="627" t="s">
        <v>12710</v>
      </c>
      <c r="H267" s="627"/>
      <c r="I267" s="627" t="s">
        <v>2031</v>
      </c>
      <c r="J267" s="627"/>
      <c r="K267" s="626">
        <v>3890</v>
      </c>
      <c r="L267" s="626">
        <v>160.13999999999999</v>
      </c>
      <c r="M267" s="626">
        <v>232.89</v>
      </c>
      <c r="N267" s="627" t="s">
        <v>183</v>
      </c>
      <c r="O267" s="625" t="s">
        <v>310</v>
      </c>
      <c r="P267" s="626">
        <v>3890</v>
      </c>
      <c r="Q267" s="626">
        <v>6</v>
      </c>
      <c r="R267" s="626"/>
      <c r="S267" s="626"/>
      <c r="T267" s="627"/>
      <c r="U267" s="627"/>
      <c r="V267" s="625">
        <v>2003</v>
      </c>
      <c r="W267" s="627"/>
      <c r="X267" s="627"/>
      <c r="Y267" s="627"/>
      <c r="Z267" s="627"/>
      <c r="AA267" s="627"/>
      <c r="AB267" s="626"/>
      <c r="AC267" s="625"/>
      <c r="AD267" s="625"/>
      <c r="AE267" s="627"/>
      <c r="AF267" s="627"/>
      <c r="AG267" s="627"/>
      <c r="AH267" s="627"/>
      <c r="AI267" s="627"/>
      <c r="AJ267" s="627"/>
      <c r="AK267" s="627"/>
      <c r="AL267" s="627"/>
      <c r="AM267" s="627"/>
      <c r="AN267" s="627"/>
      <c r="AO267" s="627"/>
      <c r="AP267" s="627"/>
      <c r="AQ267" s="627"/>
      <c r="AR267" s="627"/>
      <c r="AS267" s="627"/>
      <c r="AT267" s="627"/>
      <c r="AU267" s="627" t="s">
        <v>2052</v>
      </c>
      <c r="AV267" s="613"/>
      <c r="AW267" s="613"/>
      <c r="AX267" s="613"/>
    </row>
    <row r="268" spans="1:50" ht="24" hidden="1" customHeight="1" x14ac:dyDescent="0.2">
      <c r="A268" s="621"/>
      <c r="B268" s="154"/>
      <c r="C268" s="656" t="s">
        <v>2031</v>
      </c>
      <c r="D268" s="627" t="s">
        <v>12791</v>
      </c>
      <c r="E268" s="626" t="s">
        <v>3408</v>
      </c>
      <c r="F268" s="625" t="s">
        <v>2031</v>
      </c>
      <c r="G268" s="627" t="s">
        <v>12699</v>
      </c>
      <c r="H268" s="627"/>
      <c r="I268" s="627" t="s">
        <v>2031</v>
      </c>
      <c r="J268" s="627"/>
      <c r="K268" s="626">
        <v>1035</v>
      </c>
      <c r="L268" s="626"/>
      <c r="M268" s="626"/>
      <c r="N268" s="627"/>
      <c r="O268" s="625" t="s">
        <v>184</v>
      </c>
      <c r="P268" s="626">
        <v>1035</v>
      </c>
      <c r="Q268" s="626">
        <v>1</v>
      </c>
      <c r="R268" s="626">
        <v>0</v>
      </c>
      <c r="S268" s="626">
        <v>0</v>
      </c>
      <c r="T268" s="627"/>
      <c r="U268" s="627"/>
      <c r="V268" s="625">
        <v>2008</v>
      </c>
      <c r="W268" s="627"/>
      <c r="X268" s="627"/>
      <c r="Y268" s="627"/>
      <c r="Z268" s="627"/>
      <c r="AA268" s="627"/>
      <c r="AB268" s="626"/>
      <c r="AC268" s="625"/>
      <c r="AD268" s="625"/>
      <c r="AE268" s="627"/>
      <c r="AF268" s="627"/>
      <c r="AG268" s="627"/>
      <c r="AH268" s="627"/>
      <c r="AI268" s="627"/>
      <c r="AJ268" s="627"/>
      <c r="AK268" s="627"/>
      <c r="AL268" s="627"/>
      <c r="AM268" s="627"/>
      <c r="AN268" s="627"/>
      <c r="AO268" s="627"/>
      <c r="AP268" s="627"/>
      <c r="AQ268" s="627"/>
      <c r="AR268" s="627"/>
      <c r="AS268" s="627"/>
      <c r="AT268" s="627"/>
      <c r="AU268" s="627"/>
      <c r="AV268" s="613"/>
      <c r="AW268" s="613"/>
      <c r="AX268" s="613"/>
    </row>
    <row r="269" spans="1:50" ht="24" hidden="1" customHeight="1" x14ac:dyDescent="0.2">
      <c r="A269" s="621"/>
      <c r="B269" s="154"/>
      <c r="C269" s="656" t="s">
        <v>2031</v>
      </c>
      <c r="D269" s="627" t="s">
        <v>12792</v>
      </c>
      <c r="E269" s="626" t="s">
        <v>11451</v>
      </c>
      <c r="F269" s="625" t="s">
        <v>2031</v>
      </c>
      <c r="G269" s="627" t="s">
        <v>12786</v>
      </c>
      <c r="H269" s="627"/>
      <c r="I269" s="627" t="s">
        <v>2031</v>
      </c>
      <c r="J269" s="627"/>
      <c r="K269" s="626">
        <v>3668</v>
      </c>
      <c r="L269" s="626">
        <v>89.2</v>
      </c>
      <c r="M269" s="626">
        <v>89.2</v>
      </c>
      <c r="N269" s="627"/>
      <c r="O269" s="625" t="s">
        <v>310</v>
      </c>
      <c r="P269" s="626">
        <v>3492</v>
      </c>
      <c r="Q269" s="626">
        <v>6</v>
      </c>
      <c r="R269" s="626"/>
      <c r="S269" s="626"/>
      <c r="T269" s="627"/>
      <c r="U269" s="627"/>
      <c r="V269" s="625">
        <v>2018</v>
      </c>
      <c r="W269" s="627"/>
      <c r="X269" s="627"/>
      <c r="Y269" s="627"/>
      <c r="Z269" s="627"/>
      <c r="AA269" s="627"/>
      <c r="AB269" s="626"/>
      <c r="AC269" s="625"/>
      <c r="AD269" s="625"/>
      <c r="AE269" s="627"/>
      <c r="AF269" s="627"/>
      <c r="AG269" s="627"/>
      <c r="AH269" s="627"/>
      <c r="AI269" s="627"/>
      <c r="AJ269" s="627"/>
      <c r="AK269" s="627"/>
      <c r="AL269" s="627"/>
      <c r="AM269" s="627"/>
      <c r="AN269" s="627"/>
      <c r="AO269" s="627"/>
      <c r="AP269" s="627"/>
      <c r="AQ269" s="627"/>
      <c r="AR269" s="627"/>
      <c r="AS269" s="627"/>
      <c r="AT269" s="627"/>
      <c r="AU269" s="627"/>
      <c r="AV269" s="613"/>
      <c r="AW269" s="613"/>
      <c r="AX269" s="613"/>
    </row>
    <row r="270" spans="1:50" ht="24" hidden="1" customHeight="1" x14ac:dyDescent="0.2">
      <c r="A270" s="621"/>
      <c r="B270" s="154"/>
      <c r="C270" s="656" t="s">
        <v>3044</v>
      </c>
      <c r="D270" s="627" t="s">
        <v>3355</v>
      </c>
      <c r="E270" s="626" t="s">
        <v>3356</v>
      </c>
      <c r="F270" s="625" t="s">
        <v>3044</v>
      </c>
      <c r="G270" s="627" t="s">
        <v>3044</v>
      </c>
      <c r="H270" s="627" t="s">
        <v>3044</v>
      </c>
      <c r="I270" s="627" t="s">
        <v>3044</v>
      </c>
      <c r="J270" s="627">
        <v>1</v>
      </c>
      <c r="K270" s="626">
        <v>14537</v>
      </c>
      <c r="L270" s="626">
        <v>144</v>
      </c>
      <c r="M270" s="626">
        <v>144</v>
      </c>
      <c r="N270" s="627" t="s">
        <v>183</v>
      </c>
      <c r="O270" s="625" t="s">
        <v>3357</v>
      </c>
      <c r="P270" s="626">
        <v>8027</v>
      </c>
      <c r="Q270" s="626">
        <v>12</v>
      </c>
      <c r="R270" s="626">
        <v>850</v>
      </c>
      <c r="S270" s="626">
        <v>850</v>
      </c>
      <c r="T270" s="627" t="s">
        <v>185</v>
      </c>
      <c r="U270" s="627" t="s">
        <v>500</v>
      </c>
      <c r="V270" s="625">
        <v>1995</v>
      </c>
      <c r="W270" s="627"/>
      <c r="X270" s="627"/>
      <c r="Y270" s="627"/>
      <c r="Z270" s="627"/>
      <c r="AA270" s="627"/>
      <c r="AB270" s="626">
        <v>1055</v>
      </c>
      <c r="AC270" s="625"/>
      <c r="AD270" s="625"/>
      <c r="AE270" s="627"/>
      <c r="AF270" s="627"/>
      <c r="AG270" s="627"/>
      <c r="AH270" s="627"/>
      <c r="AI270" s="627"/>
      <c r="AJ270" s="627"/>
      <c r="AK270" s="627"/>
      <c r="AL270" s="627"/>
      <c r="AM270" s="627"/>
      <c r="AN270" s="627"/>
      <c r="AO270" s="627"/>
      <c r="AP270" s="627"/>
      <c r="AQ270" s="627"/>
      <c r="AR270" s="627"/>
      <c r="AS270" s="627"/>
      <c r="AT270" s="627"/>
      <c r="AU270" s="627"/>
      <c r="AV270" s="613"/>
      <c r="AW270" s="613"/>
      <c r="AX270" s="613"/>
    </row>
    <row r="271" spans="1:50" ht="24" hidden="1" customHeight="1" x14ac:dyDescent="0.2">
      <c r="A271" s="621"/>
      <c r="B271" s="154"/>
      <c r="C271" s="656" t="s">
        <v>3044</v>
      </c>
      <c r="D271" s="627" t="s">
        <v>3358</v>
      </c>
      <c r="E271" s="626" t="s">
        <v>3359</v>
      </c>
      <c r="F271" s="625" t="s">
        <v>3044</v>
      </c>
      <c r="G271" s="627" t="s">
        <v>12782</v>
      </c>
      <c r="H271" s="627" t="s">
        <v>3044</v>
      </c>
      <c r="I271" s="627" t="s">
        <v>3360</v>
      </c>
      <c r="J271" s="627">
        <v>1</v>
      </c>
      <c r="K271" s="626">
        <v>2700</v>
      </c>
      <c r="L271" s="626"/>
      <c r="M271" s="626"/>
      <c r="N271" s="627" t="s">
        <v>183</v>
      </c>
      <c r="O271" s="625" t="s">
        <v>3357</v>
      </c>
      <c r="P271" s="626">
        <v>2700</v>
      </c>
      <c r="Q271" s="626">
        <v>6</v>
      </c>
      <c r="R271" s="626">
        <v>90</v>
      </c>
      <c r="S271" s="626">
        <v>90</v>
      </c>
      <c r="T271" s="627" t="s">
        <v>499</v>
      </c>
      <c r="U271" s="627" t="s">
        <v>500</v>
      </c>
      <c r="V271" s="625">
        <v>2000</v>
      </c>
      <c r="W271" s="627"/>
      <c r="X271" s="627"/>
      <c r="Y271" s="627"/>
      <c r="Z271" s="627"/>
      <c r="AA271" s="627"/>
      <c r="AB271" s="626">
        <v>200</v>
      </c>
      <c r="AC271" s="625"/>
      <c r="AD271" s="625"/>
      <c r="AE271" s="627"/>
      <c r="AF271" s="627"/>
      <c r="AG271" s="627"/>
      <c r="AH271" s="627"/>
      <c r="AI271" s="627"/>
      <c r="AJ271" s="627"/>
      <c r="AK271" s="627"/>
      <c r="AL271" s="627"/>
      <c r="AM271" s="627"/>
      <c r="AN271" s="627"/>
      <c r="AO271" s="627"/>
      <c r="AP271" s="627"/>
      <c r="AQ271" s="627"/>
      <c r="AR271" s="627"/>
      <c r="AS271" s="627"/>
      <c r="AT271" s="627"/>
      <c r="AU271" s="627"/>
      <c r="AV271" s="613"/>
      <c r="AW271" s="613"/>
      <c r="AX271" s="613"/>
    </row>
    <row r="272" spans="1:50" ht="24" hidden="1" customHeight="1" x14ac:dyDescent="0.2">
      <c r="A272" s="621"/>
      <c r="B272" s="154"/>
      <c r="C272" s="656" t="s">
        <v>3044</v>
      </c>
      <c r="D272" s="627" t="s">
        <v>3361</v>
      </c>
      <c r="E272" s="626" t="s">
        <v>3362</v>
      </c>
      <c r="F272" s="625" t="s">
        <v>3363</v>
      </c>
      <c r="G272" s="627" t="s">
        <v>12782</v>
      </c>
      <c r="H272" s="627" t="s">
        <v>3360</v>
      </c>
      <c r="I272" s="627" t="s">
        <v>3360</v>
      </c>
      <c r="J272" s="627"/>
      <c r="K272" s="626">
        <v>2590</v>
      </c>
      <c r="L272" s="626"/>
      <c r="M272" s="626"/>
      <c r="N272" s="627" t="s">
        <v>183</v>
      </c>
      <c r="O272" s="625" t="s">
        <v>184</v>
      </c>
      <c r="P272" s="626">
        <v>2590</v>
      </c>
      <c r="Q272" s="626">
        <v>4</v>
      </c>
      <c r="R272" s="626"/>
      <c r="S272" s="626"/>
      <c r="T272" s="627"/>
      <c r="U272" s="627"/>
      <c r="V272" s="625">
        <v>2002</v>
      </c>
      <c r="W272" s="627"/>
      <c r="X272" s="627"/>
      <c r="Y272" s="627"/>
      <c r="Z272" s="627"/>
      <c r="AA272" s="627"/>
      <c r="AB272" s="626"/>
      <c r="AC272" s="625"/>
      <c r="AD272" s="625"/>
      <c r="AE272" s="627"/>
      <c r="AF272" s="627"/>
      <c r="AG272" s="627"/>
      <c r="AH272" s="627"/>
      <c r="AI272" s="627"/>
      <c r="AJ272" s="627"/>
      <c r="AK272" s="627"/>
      <c r="AL272" s="627"/>
      <c r="AM272" s="627"/>
      <c r="AN272" s="627"/>
      <c r="AO272" s="627"/>
      <c r="AP272" s="627"/>
      <c r="AQ272" s="627"/>
      <c r="AR272" s="627"/>
      <c r="AS272" s="627"/>
      <c r="AT272" s="627"/>
      <c r="AU272" s="627"/>
      <c r="AV272" s="613"/>
      <c r="AW272" s="613"/>
      <c r="AX272" s="613"/>
    </row>
    <row r="273" spans="1:50" ht="24" hidden="1" customHeight="1" x14ac:dyDescent="0.2">
      <c r="A273" s="621"/>
      <c r="B273" s="154"/>
      <c r="C273" s="656" t="s">
        <v>3044</v>
      </c>
      <c r="D273" s="627" t="s">
        <v>3364</v>
      </c>
      <c r="E273" s="626" t="s">
        <v>3365</v>
      </c>
      <c r="F273" s="625" t="s">
        <v>3044</v>
      </c>
      <c r="G273" s="627" t="s">
        <v>12782</v>
      </c>
      <c r="H273" s="627" t="s">
        <v>3360</v>
      </c>
      <c r="I273" s="627" t="s">
        <v>3360</v>
      </c>
      <c r="J273" s="627"/>
      <c r="K273" s="626">
        <v>3040</v>
      </c>
      <c r="L273" s="626"/>
      <c r="M273" s="626"/>
      <c r="N273" s="627" t="s">
        <v>183</v>
      </c>
      <c r="O273" s="625" t="s">
        <v>184</v>
      </c>
      <c r="P273" s="626">
        <v>3040</v>
      </c>
      <c r="Q273" s="626">
        <v>4</v>
      </c>
      <c r="R273" s="626"/>
      <c r="S273" s="626"/>
      <c r="T273" s="627"/>
      <c r="U273" s="627"/>
      <c r="V273" s="625">
        <v>2002</v>
      </c>
      <c r="W273" s="627"/>
      <c r="X273" s="627"/>
      <c r="Y273" s="627"/>
      <c r="Z273" s="627"/>
      <c r="AA273" s="627"/>
      <c r="AB273" s="626"/>
      <c r="AC273" s="625"/>
      <c r="AD273" s="625"/>
      <c r="AE273" s="627"/>
      <c r="AF273" s="627"/>
      <c r="AG273" s="627"/>
      <c r="AH273" s="627"/>
      <c r="AI273" s="627"/>
      <c r="AJ273" s="627"/>
      <c r="AK273" s="627"/>
      <c r="AL273" s="627"/>
      <c r="AM273" s="627"/>
      <c r="AN273" s="627"/>
      <c r="AO273" s="627"/>
      <c r="AP273" s="627"/>
      <c r="AQ273" s="627"/>
      <c r="AR273" s="627"/>
      <c r="AS273" s="627"/>
      <c r="AT273" s="627"/>
      <c r="AU273" s="627"/>
      <c r="AV273" s="613"/>
      <c r="AW273" s="613"/>
      <c r="AX273" s="613"/>
    </row>
    <row r="274" spans="1:50" ht="24" hidden="1" customHeight="1" x14ac:dyDescent="0.2">
      <c r="A274" s="621"/>
      <c r="B274" s="154"/>
      <c r="C274" s="656" t="s">
        <v>3044</v>
      </c>
      <c r="D274" s="627" t="s">
        <v>3366</v>
      </c>
      <c r="E274" s="626" t="s">
        <v>3367</v>
      </c>
      <c r="F274" s="625" t="s">
        <v>3044</v>
      </c>
      <c r="G274" s="627" t="s">
        <v>12782</v>
      </c>
      <c r="H274" s="627" t="s">
        <v>3360</v>
      </c>
      <c r="I274" s="627" t="s">
        <v>3360</v>
      </c>
      <c r="J274" s="627"/>
      <c r="K274" s="626">
        <v>1908</v>
      </c>
      <c r="L274" s="626"/>
      <c r="M274" s="626"/>
      <c r="N274" s="627" t="s">
        <v>183</v>
      </c>
      <c r="O274" s="625" t="s">
        <v>184</v>
      </c>
      <c r="P274" s="626">
        <v>1908</v>
      </c>
      <c r="Q274" s="626">
        <v>3</v>
      </c>
      <c r="R274" s="626"/>
      <c r="S274" s="626"/>
      <c r="T274" s="627"/>
      <c r="U274" s="627"/>
      <c r="V274" s="625">
        <v>1996</v>
      </c>
      <c r="W274" s="627"/>
      <c r="X274" s="627"/>
      <c r="Y274" s="627"/>
      <c r="Z274" s="627"/>
      <c r="AA274" s="627"/>
      <c r="AB274" s="626"/>
      <c r="AC274" s="625"/>
      <c r="AD274" s="625"/>
      <c r="AE274" s="627"/>
      <c r="AF274" s="627"/>
      <c r="AG274" s="627"/>
      <c r="AH274" s="627"/>
      <c r="AI274" s="627"/>
      <c r="AJ274" s="627"/>
      <c r="AK274" s="627"/>
      <c r="AL274" s="627"/>
      <c r="AM274" s="627"/>
      <c r="AN274" s="627"/>
      <c r="AO274" s="627"/>
      <c r="AP274" s="627"/>
      <c r="AQ274" s="627"/>
      <c r="AR274" s="627"/>
      <c r="AS274" s="627"/>
      <c r="AT274" s="627"/>
      <c r="AU274" s="627"/>
      <c r="AV274" s="613"/>
      <c r="AW274" s="613"/>
      <c r="AX274" s="613"/>
    </row>
    <row r="275" spans="1:50" ht="24" hidden="1" customHeight="1" x14ac:dyDescent="0.2">
      <c r="A275" s="621"/>
      <c r="B275" s="154"/>
      <c r="C275" s="656" t="s">
        <v>3044</v>
      </c>
      <c r="D275" s="627" t="s">
        <v>3368</v>
      </c>
      <c r="E275" s="626" t="s">
        <v>3369</v>
      </c>
      <c r="F275" s="625" t="s">
        <v>3044</v>
      </c>
      <c r="G275" s="627" t="s">
        <v>12782</v>
      </c>
      <c r="H275" s="627" t="s">
        <v>3360</v>
      </c>
      <c r="I275" s="627" t="s">
        <v>3360</v>
      </c>
      <c r="J275" s="627"/>
      <c r="K275" s="626">
        <v>2146</v>
      </c>
      <c r="L275" s="626"/>
      <c r="M275" s="626"/>
      <c r="N275" s="627" t="s">
        <v>183</v>
      </c>
      <c r="O275" s="625" t="s">
        <v>184</v>
      </c>
      <c r="P275" s="626">
        <v>2146</v>
      </c>
      <c r="Q275" s="626">
        <v>3</v>
      </c>
      <c r="R275" s="626"/>
      <c r="S275" s="626"/>
      <c r="T275" s="627"/>
      <c r="U275" s="627"/>
      <c r="V275" s="625">
        <v>1998</v>
      </c>
      <c r="W275" s="627"/>
      <c r="X275" s="627"/>
      <c r="Y275" s="627"/>
      <c r="Z275" s="627"/>
      <c r="AA275" s="627"/>
      <c r="AB275" s="626"/>
      <c r="AC275" s="625"/>
      <c r="AD275" s="625"/>
      <c r="AE275" s="627"/>
      <c r="AF275" s="627"/>
      <c r="AG275" s="627"/>
      <c r="AH275" s="627"/>
      <c r="AI275" s="627"/>
      <c r="AJ275" s="627"/>
      <c r="AK275" s="627"/>
      <c r="AL275" s="627"/>
      <c r="AM275" s="627"/>
      <c r="AN275" s="627"/>
      <c r="AO275" s="627"/>
      <c r="AP275" s="627"/>
      <c r="AQ275" s="627"/>
      <c r="AR275" s="627"/>
      <c r="AS275" s="627"/>
      <c r="AT275" s="627"/>
      <c r="AU275" s="627"/>
      <c r="AV275" s="613"/>
      <c r="AW275" s="613"/>
      <c r="AX275" s="613"/>
    </row>
    <row r="276" spans="1:50" ht="24" hidden="1" customHeight="1" x14ac:dyDescent="0.2">
      <c r="A276" s="621"/>
      <c r="B276" s="154"/>
      <c r="C276" s="656" t="s">
        <v>3044</v>
      </c>
      <c r="D276" s="627" t="s">
        <v>3370</v>
      </c>
      <c r="E276" s="626" t="s">
        <v>3371</v>
      </c>
      <c r="F276" s="625" t="s">
        <v>3044</v>
      </c>
      <c r="G276" s="627" t="s">
        <v>12782</v>
      </c>
      <c r="H276" s="627" t="s">
        <v>3360</v>
      </c>
      <c r="I276" s="627" t="s">
        <v>3360</v>
      </c>
      <c r="J276" s="627"/>
      <c r="K276" s="626">
        <v>2045</v>
      </c>
      <c r="L276" s="626"/>
      <c r="M276" s="626"/>
      <c r="N276" s="627" t="s">
        <v>183</v>
      </c>
      <c r="O276" s="625" t="s">
        <v>184</v>
      </c>
      <c r="P276" s="626">
        <v>2045</v>
      </c>
      <c r="Q276" s="626">
        <v>3</v>
      </c>
      <c r="R276" s="626"/>
      <c r="S276" s="626"/>
      <c r="T276" s="627"/>
      <c r="U276" s="627"/>
      <c r="V276" s="625">
        <v>2004</v>
      </c>
      <c r="W276" s="627"/>
      <c r="X276" s="627"/>
      <c r="Y276" s="627"/>
      <c r="Z276" s="627"/>
      <c r="AA276" s="627"/>
      <c r="AB276" s="626"/>
      <c r="AC276" s="625"/>
      <c r="AD276" s="625"/>
      <c r="AE276" s="627"/>
      <c r="AF276" s="627"/>
      <c r="AG276" s="627"/>
      <c r="AH276" s="627"/>
      <c r="AI276" s="627"/>
      <c r="AJ276" s="627"/>
      <c r="AK276" s="627"/>
      <c r="AL276" s="627"/>
      <c r="AM276" s="627"/>
      <c r="AN276" s="627"/>
      <c r="AO276" s="627"/>
      <c r="AP276" s="627"/>
      <c r="AQ276" s="627"/>
      <c r="AR276" s="627"/>
      <c r="AS276" s="627"/>
      <c r="AT276" s="627"/>
      <c r="AU276" s="627"/>
      <c r="AV276" s="613"/>
      <c r="AW276" s="613"/>
      <c r="AX276" s="613"/>
    </row>
    <row r="277" spans="1:50" ht="24" hidden="1" customHeight="1" x14ac:dyDescent="0.2">
      <c r="A277" s="621"/>
      <c r="B277" s="154"/>
      <c r="C277" s="656" t="s">
        <v>3044</v>
      </c>
      <c r="D277" s="627" t="s">
        <v>3372</v>
      </c>
      <c r="E277" s="626" t="s">
        <v>3373</v>
      </c>
      <c r="F277" s="625" t="s">
        <v>3044</v>
      </c>
      <c r="G277" s="627" t="s">
        <v>12782</v>
      </c>
      <c r="H277" s="627" t="s">
        <v>3374</v>
      </c>
      <c r="I277" s="627" t="s">
        <v>3374</v>
      </c>
      <c r="J277" s="627"/>
      <c r="K277" s="626">
        <v>1115</v>
      </c>
      <c r="L277" s="626"/>
      <c r="M277" s="626"/>
      <c r="N277" s="627" t="s">
        <v>183</v>
      </c>
      <c r="O277" s="625" t="s">
        <v>310</v>
      </c>
      <c r="P277" s="626">
        <v>1115</v>
      </c>
      <c r="Q277" s="626">
        <v>1</v>
      </c>
      <c r="R277" s="626"/>
      <c r="S277" s="626"/>
      <c r="T277" s="627"/>
      <c r="U277" s="627"/>
      <c r="V277" s="625">
        <v>2009</v>
      </c>
      <c r="W277" s="627"/>
      <c r="X277" s="627"/>
      <c r="Y277" s="627"/>
      <c r="Z277" s="627"/>
      <c r="AA277" s="627"/>
      <c r="AB277" s="626">
        <v>160</v>
      </c>
      <c r="AC277" s="625"/>
      <c r="AD277" s="625"/>
      <c r="AE277" s="627"/>
      <c r="AF277" s="627"/>
      <c r="AG277" s="627"/>
      <c r="AH277" s="627"/>
      <c r="AI277" s="627"/>
      <c r="AJ277" s="627"/>
      <c r="AK277" s="627"/>
      <c r="AL277" s="627"/>
      <c r="AM277" s="627"/>
      <c r="AN277" s="627"/>
      <c r="AO277" s="627"/>
      <c r="AP277" s="627"/>
      <c r="AQ277" s="627"/>
      <c r="AR277" s="627"/>
      <c r="AS277" s="627"/>
      <c r="AT277" s="627"/>
      <c r="AU277" s="627"/>
      <c r="AV277" s="613"/>
      <c r="AW277" s="613"/>
      <c r="AX277" s="613"/>
    </row>
    <row r="278" spans="1:50" ht="24" hidden="1" customHeight="1" x14ac:dyDescent="0.2">
      <c r="A278" s="621" t="s">
        <v>93</v>
      </c>
      <c r="B278" s="154"/>
      <c r="C278" s="656" t="s">
        <v>3044</v>
      </c>
      <c r="D278" s="627" t="s">
        <v>3375</v>
      </c>
      <c r="E278" s="626" t="s">
        <v>3376</v>
      </c>
      <c r="F278" s="625" t="s">
        <v>3044</v>
      </c>
      <c r="G278" s="627" t="s">
        <v>12692</v>
      </c>
      <c r="H278" s="627" t="s">
        <v>325</v>
      </c>
      <c r="I278" s="627" t="s">
        <v>3047</v>
      </c>
      <c r="J278" s="627"/>
      <c r="K278" s="626">
        <v>40719</v>
      </c>
      <c r="L278" s="626"/>
      <c r="M278" s="626"/>
      <c r="N278" s="627" t="s">
        <v>183</v>
      </c>
      <c r="O278" s="625" t="s">
        <v>2195</v>
      </c>
      <c r="P278" s="626">
        <v>2590</v>
      </c>
      <c r="Q278" s="626">
        <v>3</v>
      </c>
      <c r="R278" s="626"/>
      <c r="S278" s="626"/>
      <c r="T278" s="627"/>
      <c r="U278" s="627"/>
      <c r="V278" s="625">
        <v>2010</v>
      </c>
      <c r="W278" s="627"/>
      <c r="X278" s="627"/>
      <c r="Y278" s="627"/>
      <c r="Z278" s="627"/>
      <c r="AA278" s="627"/>
      <c r="AB278" s="626">
        <v>112950</v>
      </c>
      <c r="AC278" s="625"/>
      <c r="AD278" s="625"/>
      <c r="AE278" s="627"/>
      <c r="AF278" s="627"/>
      <c r="AG278" s="627"/>
      <c r="AH278" s="627"/>
      <c r="AI278" s="627"/>
      <c r="AJ278" s="627"/>
      <c r="AK278" s="627"/>
      <c r="AL278" s="627"/>
      <c r="AM278" s="627"/>
      <c r="AN278" s="627"/>
      <c r="AO278" s="627"/>
      <c r="AP278" s="627"/>
      <c r="AQ278" s="627"/>
      <c r="AR278" s="627"/>
      <c r="AS278" s="627"/>
      <c r="AT278" s="627"/>
      <c r="AU278" s="627"/>
      <c r="AV278" s="613"/>
      <c r="AW278" s="613"/>
      <c r="AX278" s="613" t="s">
        <v>3377</v>
      </c>
    </row>
    <row r="279" spans="1:50" ht="24" hidden="1" customHeight="1" x14ac:dyDescent="0.2">
      <c r="A279" s="621">
        <v>3</v>
      </c>
      <c r="B279" s="154"/>
      <c r="C279" s="656" t="s">
        <v>3044</v>
      </c>
      <c r="D279" s="627" t="s">
        <v>3378</v>
      </c>
      <c r="E279" s="626" t="s">
        <v>3379</v>
      </c>
      <c r="F279" s="625" t="s">
        <v>3044</v>
      </c>
      <c r="G279" s="627" t="s">
        <v>12692</v>
      </c>
      <c r="H279" s="627"/>
      <c r="I279" s="627" t="s">
        <v>3047</v>
      </c>
      <c r="J279" s="627"/>
      <c r="K279" s="626">
        <v>3050</v>
      </c>
      <c r="L279" s="626">
        <v>97.38</v>
      </c>
      <c r="M279" s="626">
        <v>147.91999999999999</v>
      </c>
      <c r="N279" s="627" t="s">
        <v>183</v>
      </c>
      <c r="O279" s="625" t="s">
        <v>1145</v>
      </c>
      <c r="P279" s="626">
        <v>2911</v>
      </c>
      <c r="Q279" s="626">
        <v>4</v>
      </c>
      <c r="R279" s="626">
        <v>0</v>
      </c>
      <c r="S279" s="626">
        <v>0</v>
      </c>
      <c r="T279" s="627"/>
      <c r="U279" s="627"/>
      <c r="V279" s="625">
        <v>2011</v>
      </c>
      <c r="W279" s="627"/>
      <c r="X279" s="627"/>
      <c r="Y279" s="627"/>
      <c r="Z279" s="627"/>
      <c r="AA279" s="627"/>
      <c r="AB279" s="626">
        <v>900</v>
      </c>
      <c r="AC279" s="625"/>
      <c r="AD279" s="625"/>
      <c r="AE279" s="627"/>
      <c r="AF279" s="627"/>
      <c r="AG279" s="627"/>
      <c r="AH279" s="627"/>
      <c r="AI279" s="627"/>
      <c r="AJ279" s="627"/>
      <c r="AK279" s="627"/>
      <c r="AL279" s="627"/>
      <c r="AM279" s="627"/>
      <c r="AN279" s="627"/>
      <c r="AO279" s="627"/>
      <c r="AP279" s="627"/>
      <c r="AQ279" s="627"/>
      <c r="AR279" s="627"/>
      <c r="AS279" s="627"/>
      <c r="AT279" s="627"/>
      <c r="AU279" s="627"/>
      <c r="AV279" s="613"/>
      <c r="AW279" s="613"/>
      <c r="AX279" s="613" t="s">
        <v>15695</v>
      </c>
    </row>
    <row r="280" spans="1:50" ht="24" hidden="1" customHeight="1" x14ac:dyDescent="0.2">
      <c r="A280" s="621">
        <v>4</v>
      </c>
      <c r="B280" s="154"/>
      <c r="C280" s="656" t="s">
        <v>3032</v>
      </c>
      <c r="D280" s="627" t="s">
        <v>3039</v>
      </c>
      <c r="E280" s="626" t="s">
        <v>3345</v>
      </c>
      <c r="F280" s="625" t="s">
        <v>3032</v>
      </c>
      <c r="G280" s="627" t="s">
        <v>3040</v>
      </c>
      <c r="H280" s="627"/>
      <c r="I280" s="627" t="s">
        <v>3037</v>
      </c>
      <c r="J280" s="627">
        <v>84</v>
      </c>
      <c r="K280" s="626">
        <v>2660</v>
      </c>
      <c r="L280" s="626">
        <v>212</v>
      </c>
      <c r="M280" s="626">
        <v>205</v>
      </c>
      <c r="N280" s="627" t="s">
        <v>183</v>
      </c>
      <c r="O280" s="625" t="s">
        <v>1145</v>
      </c>
      <c r="P280" s="626">
        <v>2660</v>
      </c>
      <c r="Q280" s="626">
        <v>4</v>
      </c>
      <c r="R280" s="626">
        <v>180</v>
      </c>
      <c r="S280" s="626">
        <v>180</v>
      </c>
      <c r="T280" s="627" t="s">
        <v>499</v>
      </c>
      <c r="U280" s="627" t="s">
        <v>354</v>
      </c>
      <c r="V280" s="625">
        <v>2001</v>
      </c>
      <c r="W280" s="627">
        <v>1090</v>
      </c>
      <c r="X280" s="627"/>
      <c r="Y280" s="627"/>
      <c r="Z280" s="627"/>
      <c r="AA280" s="627"/>
      <c r="AB280" s="626">
        <v>1090</v>
      </c>
      <c r="AC280" s="625"/>
      <c r="AD280" s="625"/>
      <c r="AE280" s="627"/>
      <c r="AF280" s="627"/>
      <c r="AG280" s="627">
        <v>6</v>
      </c>
      <c r="AH280" s="627">
        <v>500</v>
      </c>
      <c r="AI280" s="627"/>
      <c r="AJ280" s="627"/>
      <c r="AK280" s="627"/>
      <c r="AL280" s="627"/>
      <c r="AM280" s="627"/>
      <c r="AN280" s="627"/>
      <c r="AO280" s="627"/>
      <c r="AP280" s="627"/>
      <c r="AQ280" s="627"/>
      <c r="AR280" s="627"/>
      <c r="AS280" s="627"/>
      <c r="AT280" s="627"/>
      <c r="AU280" s="627"/>
      <c r="AV280" s="613"/>
      <c r="AW280" s="613"/>
      <c r="AX280" s="613"/>
    </row>
    <row r="281" spans="1:50" ht="24" hidden="1" customHeight="1" x14ac:dyDescent="0.2">
      <c r="A281" s="621">
        <v>5</v>
      </c>
      <c r="B281" s="154"/>
      <c r="C281" s="656" t="s">
        <v>3032</v>
      </c>
      <c r="D281" s="627" t="s">
        <v>3346</v>
      </c>
      <c r="E281" s="626" t="s">
        <v>3347</v>
      </c>
      <c r="F281" s="625" t="s">
        <v>3032</v>
      </c>
      <c r="G281" s="627" t="s">
        <v>9762</v>
      </c>
      <c r="H281" s="627"/>
      <c r="I281" s="627" t="s">
        <v>3037</v>
      </c>
      <c r="J281" s="627">
        <v>1</v>
      </c>
      <c r="K281" s="626">
        <v>14410</v>
      </c>
      <c r="L281" s="626">
        <v>250</v>
      </c>
      <c r="M281" s="626">
        <v>250</v>
      </c>
      <c r="N281" s="627" t="s">
        <v>183</v>
      </c>
      <c r="O281" s="625" t="s">
        <v>1145</v>
      </c>
      <c r="P281" s="626">
        <v>11283</v>
      </c>
      <c r="Q281" s="626">
        <v>12</v>
      </c>
      <c r="R281" s="626">
        <v>50</v>
      </c>
      <c r="S281" s="626">
        <v>50</v>
      </c>
      <c r="T281" s="627"/>
      <c r="U281" s="627"/>
      <c r="V281" s="625">
        <v>1995</v>
      </c>
      <c r="W281" s="627"/>
      <c r="X281" s="627"/>
      <c r="Y281" s="627"/>
      <c r="Z281" s="627"/>
      <c r="AA281" s="627"/>
      <c r="AB281" s="626">
        <v>120</v>
      </c>
      <c r="AC281" s="625"/>
      <c r="AD281" s="625"/>
      <c r="AE281" s="627"/>
      <c r="AF281" s="627"/>
      <c r="AG281" s="627"/>
      <c r="AH281" s="627"/>
      <c r="AI281" s="627"/>
      <c r="AJ281" s="627"/>
      <c r="AK281" s="627"/>
      <c r="AL281" s="627"/>
      <c r="AM281" s="627"/>
      <c r="AN281" s="627"/>
      <c r="AO281" s="627"/>
      <c r="AP281" s="627"/>
      <c r="AQ281" s="627"/>
      <c r="AR281" s="627"/>
      <c r="AS281" s="627"/>
      <c r="AT281" s="627"/>
      <c r="AU281" s="627"/>
      <c r="AV281" s="613"/>
      <c r="AW281" s="613"/>
      <c r="AX281" s="613"/>
    </row>
    <row r="282" spans="1:50" ht="24" hidden="1" customHeight="1" x14ac:dyDescent="0.2">
      <c r="A282" s="621" t="s">
        <v>156</v>
      </c>
      <c r="B282" s="154"/>
      <c r="C282" s="656" t="s">
        <v>3032</v>
      </c>
      <c r="D282" s="627" t="s">
        <v>3348</v>
      </c>
      <c r="E282" s="626" t="s">
        <v>3349</v>
      </c>
      <c r="F282" s="625" t="s">
        <v>3032</v>
      </c>
      <c r="G282" s="627" t="s">
        <v>9762</v>
      </c>
      <c r="H282" s="627"/>
      <c r="I282" s="627" t="s">
        <v>3037</v>
      </c>
      <c r="J282" s="627">
        <v>1</v>
      </c>
      <c r="K282" s="626">
        <v>3624</v>
      </c>
      <c r="L282" s="626">
        <v>68</v>
      </c>
      <c r="M282" s="626">
        <v>68</v>
      </c>
      <c r="N282" s="627" t="s">
        <v>183</v>
      </c>
      <c r="O282" s="625" t="s">
        <v>310</v>
      </c>
      <c r="P282" s="626">
        <v>1764</v>
      </c>
      <c r="Q282" s="626">
        <v>3</v>
      </c>
      <c r="R282" s="626">
        <v>50</v>
      </c>
      <c r="S282" s="626">
        <v>50</v>
      </c>
      <c r="T282" s="627"/>
      <c r="U282" s="627"/>
      <c r="V282" s="625">
        <v>1997</v>
      </c>
      <c r="W282" s="627"/>
      <c r="X282" s="627"/>
      <c r="Y282" s="627"/>
      <c r="Z282" s="627"/>
      <c r="AA282" s="627"/>
      <c r="AB282" s="626">
        <v>248</v>
      </c>
      <c r="AC282" s="625"/>
      <c r="AD282" s="625"/>
      <c r="AE282" s="627"/>
      <c r="AF282" s="627"/>
      <c r="AG282" s="627"/>
      <c r="AH282" s="627"/>
      <c r="AI282" s="627"/>
      <c r="AJ282" s="627"/>
      <c r="AK282" s="627"/>
      <c r="AL282" s="627"/>
      <c r="AM282" s="627"/>
      <c r="AN282" s="627"/>
      <c r="AO282" s="627"/>
      <c r="AP282" s="627"/>
      <c r="AQ282" s="627"/>
      <c r="AR282" s="627"/>
      <c r="AS282" s="627"/>
      <c r="AT282" s="627"/>
      <c r="AU282" s="627"/>
      <c r="AV282" s="613"/>
      <c r="AW282" s="613"/>
      <c r="AX282" s="613"/>
    </row>
    <row r="283" spans="1:50" ht="24" hidden="1" customHeight="1" x14ac:dyDescent="0.2">
      <c r="A283" s="621">
        <v>8</v>
      </c>
      <c r="B283" s="154"/>
      <c r="C283" s="656" t="s">
        <v>3032</v>
      </c>
      <c r="D283" s="627" t="s">
        <v>3350</v>
      </c>
      <c r="E283" s="626" t="s">
        <v>3351</v>
      </c>
      <c r="F283" s="625" t="s">
        <v>3032</v>
      </c>
      <c r="G283" s="627" t="s">
        <v>9762</v>
      </c>
      <c r="H283" s="627"/>
      <c r="I283" s="627" t="s">
        <v>3037</v>
      </c>
      <c r="J283" s="627">
        <v>1</v>
      </c>
      <c r="K283" s="626">
        <v>1993</v>
      </c>
      <c r="L283" s="626">
        <v>68</v>
      </c>
      <c r="M283" s="626">
        <v>68</v>
      </c>
      <c r="N283" s="627" t="s">
        <v>183</v>
      </c>
      <c r="O283" s="625" t="s">
        <v>184</v>
      </c>
      <c r="P283" s="626">
        <v>1993</v>
      </c>
      <c r="Q283" s="626">
        <v>3</v>
      </c>
      <c r="R283" s="626"/>
      <c r="S283" s="626"/>
      <c r="T283" s="627"/>
      <c r="U283" s="627"/>
      <c r="V283" s="625">
        <v>1998</v>
      </c>
      <c r="W283" s="627"/>
      <c r="X283" s="627"/>
      <c r="Y283" s="627"/>
      <c r="Z283" s="627"/>
      <c r="AA283" s="627"/>
      <c r="AB283" s="626">
        <v>60</v>
      </c>
      <c r="AC283" s="625"/>
      <c r="AD283" s="625"/>
      <c r="AE283" s="627"/>
      <c r="AF283" s="627"/>
      <c r="AG283" s="627"/>
      <c r="AH283" s="627"/>
      <c r="AI283" s="627"/>
      <c r="AJ283" s="627"/>
      <c r="AK283" s="627"/>
      <c r="AL283" s="627"/>
      <c r="AM283" s="627"/>
      <c r="AN283" s="627"/>
      <c r="AO283" s="627"/>
      <c r="AP283" s="627"/>
      <c r="AQ283" s="627"/>
      <c r="AR283" s="627"/>
      <c r="AS283" s="627"/>
      <c r="AT283" s="627"/>
      <c r="AU283" s="627"/>
      <c r="AV283" s="613"/>
      <c r="AW283" s="613"/>
      <c r="AX283" s="613"/>
    </row>
    <row r="284" spans="1:50" ht="24" hidden="1" customHeight="1" x14ac:dyDescent="0.2">
      <c r="A284" s="621">
        <v>9</v>
      </c>
      <c r="B284" s="154"/>
      <c r="C284" s="656" t="s">
        <v>3032</v>
      </c>
      <c r="D284" s="627" t="s">
        <v>3352</v>
      </c>
      <c r="E284" s="626" t="s">
        <v>3353</v>
      </c>
      <c r="F284" s="625" t="s">
        <v>3032</v>
      </c>
      <c r="G284" s="627" t="s">
        <v>9762</v>
      </c>
      <c r="H284" s="627"/>
      <c r="I284" s="627" t="s">
        <v>3037</v>
      </c>
      <c r="J284" s="627">
        <v>1</v>
      </c>
      <c r="K284" s="626">
        <v>3140</v>
      </c>
      <c r="L284" s="626">
        <v>35</v>
      </c>
      <c r="M284" s="626">
        <v>35</v>
      </c>
      <c r="N284" s="627" t="s">
        <v>183</v>
      </c>
      <c r="O284" s="625" t="s">
        <v>184</v>
      </c>
      <c r="P284" s="626">
        <v>1846</v>
      </c>
      <c r="Q284" s="626">
        <v>3</v>
      </c>
      <c r="R284" s="626"/>
      <c r="S284" s="626"/>
      <c r="T284" s="627"/>
      <c r="U284" s="627"/>
      <c r="V284" s="625">
        <v>1985</v>
      </c>
      <c r="W284" s="627"/>
      <c r="X284" s="627"/>
      <c r="Y284" s="627"/>
      <c r="Z284" s="627"/>
      <c r="AA284" s="627"/>
      <c r="AB284" s="626">
        <v>30</v>
      </c>
      <c r="AC284" s="625"/>
      <c r="AD284" s="625"/>
      <c r="AE284" s="627"/>
      <c r="AF284" s="627"/>
      <c r="AG284" s="627"/>
      <c r="AH284" s="627"/>
      <c r="AI284" s="627"/>
      <c r="AJ284" s="627"/>
      <c r="AK284" s="627"/>
      <c r="AL284" s="627"/>
      <c r="AM284" s="627"/>
      <c r="AN284" s="627"/>
      <c r="AO284" s="627"/>
      <c r="AP284" s="627"/>
      <c r="AQ284" s="627"/>
      <c r="AR284" s="627"/>
      <c r="AS284" s="627"/>
      <c r="AT284" s="627"/>
      <c r="AU284" s="627"/>
      <c r="AV284" s="613"/>
      <c r="AW284" s="613"/>
      <c r="AX284" s="613"/>
    </row>
    <row r="285" spans="1:50" ht="24" hidden="1" customHeight="1" x14ac:dyDescent="0.2">
      <c r="A285" s="621">
        <v>10</v>
      </c>
      <c r="B285" s="154"/>
      <c r="C285" s="656" t="s">
        <v>3032</v>
      </c>
      <c r="D285" s="627"/>
      <c r="E285" s="626" t="s">
        <v>3354</v>
      </c>
      <c r="F285" s="625" t="s">
        <v>3032</v>
      </c>
      <c r="G285" s="627"/>
      <c r="H285" s="627"/>
      <c r="I285" s="627" t="s">
        <v>3037</v>
      </c>
      <c r="J285" s="627"/>
      <c r="K285" s="626">
        <v>10237</v>
      </c>
      <c r="L285" s="626">
        <v>24</v>
      </c>
      <c r="M285" s="626">
        <v>24</v>
      </c>
      <c r="N285" s="625" t="s">
        <v>1145</v>
      </c>
      <c r="O285" s="625" t="s">
        <v>1145</v>
      </c>
      <c r="P285" s="626">
        <v>4405</v>
      </c>
      <c r="Q285" s="626">
        <v>6</v>
      </c>
      <c r="R285" s="626">
        <v>400</v>
      </c>
      <c r="S285" s="626">
        <v>400</v>
      </c>
      <c r="T285" s="625">
        <v>2004</v>
      </c>
      <c r="U285" s="626">
        <v>300</v>
      </c>
      <c r="V285" s="625">
        <v>2004</v>
      </c>
      <c r="W285" s="626">
        <v>300</v>
      </c>
      <c r="X285" s="627"/>
      <c r="Y285" s="627"/>
      <c r="Z285" s="627"/>
      <c r="AA285" s="627"/>
      <c r="AB285" s="626">
        <v>300</v>
      </c>
      <c r="AC285" s="625"/>
      <c r="AD285" s="625"/>
      <c r="AE285" s="627"/>
      <c r="AF285" s="627"/>
      <c r="AG285" s="627"/>
      <c r="AH285" s="627"/>
      <c r="AI285" s="627"/>
      <c r="AJ285" s="627"/>
      <c r="AK285" s="627"/>
      <c r="AL285" s="627"/>
      <c r="AM285" s="627"/>
      <c r="AN285" s="627"/>
      <c r="AO285" s="627"/>
      <c r="AP285" s="627"/>
      <c r="AQ285" s="627"/>
      <c r="AR285" s="627"/>
      <c r="AS285" s="627"/>
      <c r="AT285" s="627"/>
      <c r="AU285" s="627"/>
      <c r="AV285" s="613"/>
      <c r="AW285" s="613"/>
      <c r="AX285" s="613"/>
    </row>
    <row r="286" spans="1:50" ht="24" hidden="1" customHeight="1" x14ac:dyDescent="0.2">
      <c r="A286" s="621">
        <v>11</v>
      </c>
      <c r="B286" s="154"/>
      <c r="C286" s="656" t="s">
        <v>15615</v>
      </c>
      <c r="D286" s="627"/>
      <c r="E286" s="626" t="s">
        <v>15696</v>
      </c>
      <c r="F286" s="625" t="s">
        <v>15615</v>
      </c>
      <c r="G286" s="627" t="s">
        <v>9762</v>
      </c>
      <c r="H286" s="627"/>
      <c r="I286" s="627" t="s">
        <v>15621</v>
      </c>
      <c r="J286" s="627"/>
      <c r="K286" s="626">
        <v>16464</v>
      </c>
      <c r="L286" s="626"/>
      <c r="M286" s="626"/>
      <c r="N286" s="627"/>
      <c r="O286" s="625" t="s">
        <v>15694</v>
      </c>
      <c r="P286" s="626">
        <v>260</v>
      </c>
      <c r="Q286" s="626">
        <v>4</v>
      </c>
      <c r="R286" s="626"/>
      <c r="S286" s="626"/>
      <c r="T286" s="627"/>
      <c r="U286" s="627"/>
      <c r="V286" s="625">
        <v>2020</v>
      </c>
      <c r="W286" s="627"/>
      <c r="X286" s="627"/>
      <c r="Y286" s="627"/>
      <c r="Z286" s="627"/>
      <c r="AA286" s="627"/>
      <c r="AB286" s="626">
        <v>3018</v>
      </c>
      <c r="AC286" s="625"/>
      <c r="AD286" s="625"/>
      <c r="AE286" s="627"/>
      <c r="AF286" s="627"/>
      <c r="AG286" s="627"/>
      <c r="AH286" s="627"/>
      <c r="AI286" s="627"/>
      <c r="AJ286" s="627"/>
      <c r="AK286" s="627"/>
      <c r="AL286" s="627"/>
      <c r="AM286" s="627"/>
      <c r="AN286" s="627"/>
      <c r="AO286" s="627"/>
      <c r="AP286" s="627"/>
      <c r="AQ286" s="627"/>
      <c r="AR286" s="627"/>
      <c r="AS286" s="627"/>
      <c r="AT286" s="627"/>
      <c r="AU286" s="627"/>
      <c r="AV286" s="613"/>
      <c r="AW286" s="613"/>
      <c r="AX286" s="613"/>
    </row>
    <row r="287" spans="1:50" ht="24" hidden="1" customHeight="1" x14ac:dyDescent="0.2">
      <c r="A287" s="621">
        <v>13</v>
      </c>
      <c r="B287" s="154"/>
      <c r="C287" s="656" t="s">
        <v>3117</v>
      </c>
      <c r="D287" s="627" t="s">
        <v>3438</v>
      </c>
      <c r="E287" s="626" t="s">
        <v>3384</v>
      </c>
      <c r="F287" s="625" t="s">
        <v>3117</v>
      </c>
      <c r="G287" s="627" t="s">
        <v>3439</v>
      </c>
      <c r="H287" s="627" t="s">
        <v>12804</v>
      </c>
      <c r="I287" s="627" t="s">
        <v>3117</v>
      </c>
      <c r="J287" s="627">
        <v>1</v>
      </c>
      <c r="K287" s="626">
        <v>2056</v>
      </c>
      <c r="L287" s="626"/>
      <c r="M287" s="626"/>
      <c r="N287" s="627" t="s">
        <v>183</v>
      </c>
      <c r="O287" s="625" t="s">
        <v>310</v>
      </c>
      <c r="P287" s="626">
        <v>1276</v>
      </c>
      <c r="Q287" s="626">
        <v>2</v>
      </c>
      <c r="R287" s="626"/>
      <c r="S287" s="626"/>
      <c r="T287" s="627"/>
      <c r="U287" s="627"/>
      <c r="V287" s="625">
        <v>2000</v>
      </c>
      <c r="W287" s="627"/>
      <c r="X287" s="627"/>
      <c r="Y287" s="627"/>
      <c r="Z287" s="627"/>
      <c r="AA287" s="627"/>
      <c r="AB287" s="626">
        <v>180</v>
      </c>
      <c r="AC287" s="625"/>
      <c r="AD287" s="625"/>
      <c r="AE287" s="627"/>
      <c r="AF287" s="627"/>
      <c r="AG287" s="627">
        <v>6</v>
      </c>
      <c r="AH287" s="627">
        <v>450</v>
      </c>
      <c r="AI287" s="627"/>
      <c r="AJ287" s="627"/>
      <c r="AK287" s="627"/>
      <c r="AL287" s="627"/>
      <c r="AM287" s="627"/>
      <c r="AN287" s="627"/>
      <c r="AO287" s="627"/>
      <c r="AP287" s="627"/>
      <c r="AQ287" s="627"/>
      <c r="AR287" s="627"/>
      <c r="AS287" s="627"/>
      <c r="AT287" s="627"/>
      <c r="AU287" s="627"/>
      <c r="AV287" s="613"/>
      <c r="AW287" s="613"/>
      <c r="AX287" s="613"/>
    </row>
    <row r="288" spans="1:50" ht="24" hidden="1" customHeight="1" x14ac:dyDescent="0.2">
      <c r="A288" s="621">
        <v>15</v>
      </c>
      <c r="B288" s="154"/>
      <c r="C288" s="656" t="s">
        <v>3117</v>
      </c>
      <c r="D288" s="627" t="s">
        <v>3440</v>
      </c>
      <c r="E288" s="626" t="s">
        <v>3443</v>
      </c>
      <c r="F288" s="625" t="s">
        <v>3117</v>
      </c>
      <c r="G288" s="627"/>
      <c r="H288" s="627" t="s">
        <v>3117</v>
      </c>
      <c r="I288" s="627" t="s">
        <v>3120</v>
      </c>
      <c r="J288" s="627">
        <v>1</v>
      </c>
      <c r="K288" s="626">
        <v>3564</v>
      </c>
      <c r="L288" s="626"/>
      <c r="M288" s="626"/>
      <c r="N288" s="627"/>
      <c r="O288" s="625" t="s">
        <v>310</v>
      </c>
      <c r="P288" s="626">
        <v>3564</v>
      </c>
      <c r="Q288" s="626">
        <v>6</v>
      </c>
      <c r="R288" s="626"/>
      <c r="S288" s="626"/>
      <c r="T288" s="627"/>
      <c r="U288" s="627"/>
      <c r="V288" s="625">
        <v>2008</v>
      </c>
      <c r="W288" s="627"/>
      <c r="X288" s="627"/>
      <c r="Y288" s="627"/>
      <c r="Z288" s="627"/>
      <c r="AA288" s="627"/>
      <c r="AB288" s="626"/>
      <c r="AC288" s="625"/>
      <c r="AD288" s="625"/>
      <c r="AE288" s="627"/>
      <c r="AF288" s="627"/>
      <c r="AG288" s="627">
        <v>12</v>
      </c>
      <c r="AH288" s="627"/>
      <c r="AI288" s="627"/>
      <c r="AJ288" s="627" t="s">
        <v>3442</v>
      </c>
      <c r="AK288" s="627"/>
      <c r="AL288" s="627"/>
      <c r="AM288" s="627"/>
      <c r="AN288" s="627"/>
      <c r="AO288" s="627"/>
      <c r="AP288" s="627"/>
      <c r="AQ288" s="627"/>
      <c r="AR288" s="627"/>
      <c r="AS288" s="627"/>
      <c r="AT288" s="627"/>
      <c r="AU288" s="627"/>
      <c r="AV288" s="613"/>
      <c r="AW288" s="613"/>
      <c r="AX288" s="613"/>
    </row>
    <row r="289" spans="1:50" ht="24" hidden="1" customHeight="1" x14ac:dyDescent="0.2">
      <c r="A289" s="621">
        <v>17</v>
      </c>
      <c r="B289" s="154"/>
      <c r="C289" s="656" t="s">
        <v>3117</v>
      </c>
      <c r="D289" s="371" t="s">
        <v>3122</v>
      </c>
      <c r="E289" s="626" t="s">
        <v>3446</v>
      </c>
      <c r="F289" s="372" t="s">
        <v>3117</v>
      </c>
      <c r="G289" s="371"/>
      <c r="H289" s="745" t="s">
        <v>3444</v>
      </c>
      <c r="I289" s="745" t="s">
        <v>3120</v>
      </c>
      <c r="J289" s="371"/>
      <c r="K289" s="373">
        <v>950</v>
      </c>
      <c r="L289" s="373"/>
      <c r="M289" s="373"/>
      <c r="N289" s="371"/>
      <c r="O289" s="372" t="s">
        <v>310</v>
      </c>
      <c r="P289" s="373">
        <v>950</v>
      </c>
      <c r="Q289" s="373">
        <v>2</v>
      </c>
      <c r="R289" s="373"/>
      <c r="S289" s="373"/>
      <c r="T289" s="371"/>
      <c r="U289" s="371"/>
      <c r="V289" s="372">
        <v>2004</v>
      </c>
      <c r="W289" s="371"/>
      <c r="X289" s="371"/>
      <c r="Y289" s="371"/>
      <c r="Z289" s="371"/>
      <c r="AA289" s="371"/>
      <c r="AB289" s="373"/>
      <c r="AC289" s="372"/>
      <c r="AD289" s="372"/>
      <c r="AE289" s="371"/>
      <c r="AF289" s="371"/>
      <c r="AG289" s="371"/>
      <c r="AH289" s="371"/>
      <c r="AI289" s="371"/>
      <c r="AJ289" s="371"/>
      <c r="AK289" s="371"/>
      <c r="AL289" s="371"/>
      <c r="AM289" s="371"/>
      <c r="AN289" s="371"/>
      <c r="AO289" s="371"/>
      <c r="AP289" s="371"/>
      <c r="AQ289" s="371"/>
      <c r="AR289" s="371"/>
      <c r="AS289" s="371"/>
      <c r="AT289" s="371"/>
      <c r="AU289" s="371"/>
      <c r="AV289" s="745"/>
      <c r="AW289" s="745"/>
      <c r="AX289" s="746"/>
    </row>
    <row r="290" spans="1:50" ht="24" hidden="1" customHeight="1" x14ac:dyDescent="0.2">
      <c r="A290" s="621">
        <v>18</v>
      </c>
      <c r="B290" s="154"/>
      <c r="C290" s="656" t="s">
        <v>3117</v>
      </c>
      <c r="D290" s="627" t="s">
        <v>3445</v>
      </c>
      <c r="E290" s="626" t="s">
        <v>3447</v>
      </c>
      <c r="F290" s="625" t="s">
        <v>3117</v>
      </c>
      <c r="G290" s="627"/>
      <c r="H290" s="627" t="s">
        <v>3117</v>
      </c>
      <c r="I290" s="627" t="s">
        <v>3120</v>
      </c>
      <c r="J290" s="627"/>
      <c r="K290" s="626">
        <v>1300</v>
      </c>
      <c r="L290" s="626"/>
      <c r="M290" s="626"/>
      <c r="N290" s="627"/>
      <c r="O290" s="625" t="s">
        <v>310</v>
      </c>
      <c r="P290" s="626">
        <v>1300</v>
      </c>
      <c r="Q290" s="626">
        <v>4</v>
      </c>
      <c r="R290" s="626"/>
      <c r="S290" s="626"/>
      <c r="T290" s="627"/>
      <c r="U290" s="627"/>
      <c r="V290" s="625">
        <v>2009</v>
      </c>
      <c r="W290" s="627"/>
      <c r="X290" s="627"/>
      <c r="Y290" s="627"/>
      <c r="Z290" s="627"/>
      <c r="AA290" s="627"/>
      <c r="AB290" s="626"/>
      <c r="AC290" s="625"/>
      <c r="AD290" s="625"/>
      <c r="AE290" s="627"/>
      <c r="AF290" s="627"/>
      <c r="AG290" s="627"/>
      <c r="AH290" s="627"/>
      <c r="AI290" s="627"/>
      <c r="AJ290" s="627"/>
      <c r="AK290" s="627"/>
      <c r="AL290" s="627"/>
      <c r="AM290" s="627"/>
      <c r="AN290" s="627"/>
      <c r="AO290" s="627"/>
      <c r="AP290" s="627"/>
      <c r="AQ290" s="627"/>
      <c r="AR290" s="627"/>
      <c r="AS290" s="627"/>
      <c r="AT290" s="627"/>
      <c r="AU290" s="627"/>
      <c r="AV290" s="613"/>
      <c r="AW290" s="613"/>
      <c r="AX290" s="613"/>
    </row>
    <row r="291" spans="1:50" ht="24" hidden="1" customHeight="1" x14ac:dyDescent="0.2">
      <c r="A291" s="621"/>
      <c r="B291" s="154"/>
      <c r="C291" s="656" t="s">
        <v>3117</v>
      </c>
      <c r="D291" s="627" t="s">
        <v>3121</v>
      </c>
      <c r="E291" s="626" t="s">
        <v>3448</v>
      </c>
      <c r="F291" s="625" t="s">
        <v>3117</v>
      </c>
      <c r="G291" s="627"/>
      <c r="H291" s="627"/>
      <c r="I291" s="627" t="s">
        <v>3117</v>
      </c>
      <c r="J291" s="627"/>
      <c r="K291" s="626">
        <v>802</v>
      </c>
      <c r="L291" s="626"/>
      <c r="M291" s="626"/>
      <c r="N291" s="627"/>
      <c r="O291" s="625" t="s">
        <v>310</v>
      </c>
      <c r="P291" s="626">
        <v>802</v>
      </c>
      <c r="Q291" s="626">
        <v>1</v>
      </c>
      <c r="R291" s="626"/>
      <c r="S291" s="626"/>
      <c r="T291" s="627"/>
      <c r="U291" s="627"/>
      <c r="V291" s="625" t="s">
        <v>1007</v>
      </c>
      <c r="W291" s="627"/>
      <c r="X291" s="627"/>
      <c r="Y291" s="627"/>
      <c r="Z291" s="627"/>
      <c r="AA291" s="627"/>
      <c r="AB291" s="626">
        <v>774</v>
      </c>
      <c r="AC291" s="625"/>
      <c r="AD291" s="625"/>
      <c r="AE291" s="627"/>
      <c r="AF291" s="627"/>
      <c r="AG291" s="627"/>
      <c r="AH291" s="627"/>
      <c r="AI291" s="627"/>
      <c r="AJ291" s="627"/>
      <c r="AK291" s="627"/>
      <c r="AL291" s="627"/>
      <c r="AM291" s="627"/>
      <c r="AN291" s="627"/>
      <c r="AO291" s="627"/>
      <c r="AP291" s="627"/>
      <c r="AQ291" s="627"/>
      <c r="AR291" s="627"/>
      <c r="AS291" s="627"/>
      <c r="AT291" s="627"/>
      <c r="AU291" s="627"/>
      <c r="AV291" s="613"/>
      <c r="AW291" s="613"/>
      <c r="AX291" s="613"/>
    </row>
    <row r="292" spans="1:50" ht="24" hidden="1" customHeight="1" x14ac:dyDescent="0.2">
      <c r="A292" s="621"/>
      <c r="B292" s="154"/>
      <c r="C292" s="656" t="s">
        <v>3117</v>
      </c>
      <c r="D292" s="627" t="s">
        <v>3449</v>
      </c>
      <c r="E292" s="626" t="s">
        <v>9763</v>
      </c>
      <c r="F292" s="625" t="s">
        <v>3117</v>
      </c>
      <c r="G292" s="627"/>
      <c r="H292" s="627"/>
      <c r="I292" s="627" t="s">
        <v>9764</v>
      </c>
      <c r="J292" s="627"/>
      <c r="K292" s="626">
        <v>1024</v>
      </c>
      <c r="L292" s="626"/>
      <c r="M292" s="626"/>
      <c r="N292" s="627"/>
      <c r="O292" s="625" t="s">
        <v>503</v>
      </c>
      <c r="P292" s="626">
        <v>1024</v>
      </c>
      <c r="Q292" s="626">
        <v>2</v>
      </c>
      <c r="R292" s="626"/>
      <c r="S292" s="626"/>
      <c r="T292" s="627"/>
      <c r="U292" s="627"/>
      <c r="V292" s="625">
        <v>2006</v>
      </c>
      <c r="W292" s="627"/>
      <c r="X292" s="627"/>
      <c r="Y292" s="627"/>
      <c r="Z292" s="627"/>
      <c r="AA292" s="627"/>
      <c r="AB292" s="626"/>
      <c r="AC292" s="625"/>
      <c r="AD292" s="625"/>
      <c r="AE292" s="627"/>
      <c r="AF292" s="627"/>
      <c r="AG292" s="627"/>
      <c r="AH292" s="627"/>
      <c r="AI292" s="627"/>
      <c r="AJ292" s="627"/>
      <c r="AK292" s="627"/>
      <c r="AL292" s="627"/>
      <c r="AM292" s="627"/>
      <c r="AN292" s="627"/>
      <c r="AO292" s="627"/>
      <c r="AP292" s="627"/>
      <c r="AQ292" s="627"/>
      <c r="AR292" s="627"/>
      <c r="AS292" s="627"/>
      <c r="AT292" s="627"/>
      <c r="AU292" s="627"/>
      <c r="AV292" s="613"/>
      <c r="AW292" s="613"/>
      <c r="AX292" s="613"/>
    </row>
    <row r="293" spans="1:50" ht="24" hidden="1" customHeight="1" x14ac:dyDescent="0.2">
      <c r="A293" s="621"/>
      <c r="B293" s="154"/>
      <c r="C293" s="656" t="s">
        <v>3117</v>
      </c>
      <c r="D293" s="627" t="s">
        <v>3449</v>
      </c>
      <c r="E293" s="626" t="s">
        <v>9765</v>
      </c>
      <c r="F293" s="625" t="s">
        <v>3117</v>
      </c>
      <c r="G293" s="627"/>
      <c r="H293" s="627"/>
      <c r="I293" s="627" t="s">
        <v>3117</v>
      </c>
      <c r="J293" s="627"/>
      <c r="K293" s="626">
        <v>915</v>
      </c>
      <c r="L293" s="626"/>
      <c r="M293" s="626"/>
      <c r="N293" s="627"/>
      <c r="O293" s="625" t="s">
        <v>310</v>
      </c>
      <c r="P293" s="626">
        <v>915</v>
      </c>
      <c r="Q293" s="626">
        <v>1</v>
      </c>
      <c r="R293" s="626"/>
      <c r="S293" s="626"/>
      <c r="T293" s="627"/>
      <c r="U293" s="627"/>
      <c r="V293" s="625">
        <v>2017</v>
      </c>
      <c r="W293" s="627"/>
      <c r="X293" s="627"/>
      <c r="Y293" s="627"/>
      <c r="Z293" s="627"/>
      <c r="AA293" s="627"/>
      <c r="AB293" s="626"/>
      <c r="AC293" s="625"/>
      <c r="AD293" s="625"/>
      <c r="AE293" s="627"/>
      <c r="AF293" s="627"/>
      <c r="AG293" s="627"/>
      <c r="AH293" s="627"/>
      <c r="AI293" s="627"/>
      <c r="AJ293" s="627"/>
      <c r="AK293" s="627"/>
      <c r="AL293" s="627"/>
      <c r="AM293" s="627"/>
      <c r="AN293" s="627"/>
      <c r="AO293" s="627"/>
      <c r="AP293" s="627"/>
      <c r="AQ293" s="627"/>
      <c r="AR293" s="627"/>
      <c r="AS293" s="627"/>
      <c r="AT293" s="627"/>
      <c r="AU293" s="627"/>
      <c r="AV293" s="613"/>
      <c r="AW293" s="613"/>
      <c r="AX293" s="613"/>
    </row>
    <row r="294" spans="1:50" ht="24" hidden="1" customHeight="1" x14ac:dyDescent="0.2">
      <c r="A294" s="621"/>
      <c r="B294" s="154"/>
      <c r="C294" s="656" t="s">
        <v>3117</v>
      </c>
      <c r="D294" s="627" t="s">
        <v>3440</v>
      </c>
      <c r="E294" s="626" t="s">
        <v>9766</v>
      </c>
      <c r="F294" s="625" t="s">
        <v>3117</v>
      </c>
      <c r="G294" s="627"/>
      <c r="H294" s="627"/>
      <c r="I294" s="627" t="s">
        <v>3117</v>
      </c>
      <c r="J294" s="627"/>
      <c r="K294" s="626">
        <v>2560</v>
      </c>
      <c r="L294" s="626"/>
      <c r="M294" s="626"/>
      <c r="N294" s="627"/>
      <c r="O294" s="625" t="s">
        <v>310</v>
      </c>
      <c r="P294" s="626">
        <v>2560</v>
      </c>
      <c r="Q294" s="626">
        <v>4</v>
      </c>
      <c r="R294" s="626"/>
      <c r="S294" s="626"/>
      <c r="T294" s="627"/>
      <c r="U294" s="627"/>
      <c r="V294" s="625">
        <v>2002</v>
      </c>
      <c r="W294" s="627"/>
      <c r="X294" s="627"/>
      <c r="Y294" s="627"/>
      <c r="Z294" s="627"/>
      <c r="AA294" s="627"/>
      <c r="AB294" s="626"/>
      <c r="AC294" s="625"/>
      <c r="AD294" s="625"/>
      <c r="AE294" s="627"/>
      <c r="AF294" s="627"/>
      <c r="AG294" s="627"/>
      <c r="AH294" s="627"/>
      <c r="AI294" s="627"/>
      <c r="AJ294" s="627"/>
      <c r="AK294" s="627"/>
      <c r="AL294" s="627"/>
      <c r="AM294" s="627"/>
      <c r="AN294" s="627"/>
      <c r="AO294" s="627"/>
      <c r="AP294" s="627"/>
      <c r="AQ294" s="627"/>
      <c r="AR294" s="627"/>
      <c r="AS294" s="627"/>
      <c r="AT294" s="627"/>
      <c r="AU294" s="627"/>
      <c r="AV294" s="613"/>
      <c r="AW294" s="613"/>
      <c r="AX294" s="613"/>
    </row>
    <row r="295" spans="1:50" ht="24" hidden="1" customHeight="1" x14ac:dyDescent="0.2">
      <c r="A295" s="621"/>
      <c r="B295" s="154"/>
      <c r="C295" s="374" t="s">
        <v>3117</v>
      </c>
      <c r="D295" s="627" t="s">
        <v>12805</v>
      </c>
      <c r="E295" s="626" t="s">
        <v>9767</v>
      </c>
      <c r="F295" s="625" t="s">
        <v>3117</v>
      </c>
      <c r="G295" s="627"/>
      <c r="H295" s="627"/>
      <c r="I295" s="627" t="s">
        <v>3120</v>
      </c>
      <c r="J295" s="627"/>
      <c r="K295" s="626">
        <v>666</v>
      </c>
      <c r="L295" s="626"/>
      <c r="M295" s="626"/>
      <c r="N295" s="627"/>
      <c r="O295" s="625" t="s">
        <v>153</v>
      </c>
      <c r="P295" s="626">
        <v>666</v>
      </c>
      <c r="Q295" s="626">
        <v>1</v>
      </c>
      <c r="R295" s="626"/>
      <c r="S295" s="626"/>
      <c r="T295" s="627"/>
      <c r="U295" s="627"/>
      <c r="V295" s="625">
        <v>2017</v>
      </c>
      <c r="W295" s="627"/>
      <c r="X295" s="627"/>
      <c r="Y295" s="627"/>
      <c r="Z295" s="627"/>
      <c r="AA295" s="627"/>
      <c r="AB295" s="626"/>
      <c r="AC295" s="625"/>
      <c r="AD295" s="625"/>
      <c r="AE295" s="627"/>
      <c r="AF295" s="627"/>
      <c r="AG295" s="627"/>
      <c r="AH295" s="627"/>
      <c r="AI295" s="627"/>
      <c r="AJ295" s="627"/>
      <c r="AK295" s="627"/>
      <c r="AL295" s="627"/>
      <c r="AM295" s="627"/>
      <c r="AN295" s="627"/>
      <c r="AO295" s="627"/>
      <c r="AP295" s="627"/>
      <c r="AQ295" s="627"/>
      <c r="AR295" s="627"/>
      <c r="AS295" s="627"/>
      <c r="AT295" s="627"/>
      <c r="AU295" s="627"/>
      <c r="AV295" s="613"/>
      <c r="AW295" s="613"/>
      <c r="AX295" s="613"/>
    </row>
    <row r="296" spans="1:50" ht="24" hidden="1" customHeight="1" x14ac:dyDescent="0.2">
      <c r="A296" s="621"/>
      <c r="B296" s="154"/>
      <c r="C296" s="656" t="s">
        <v>3117</v>
      </c>
      <c r="D296" s="627" t="s">
        <v>12501</v>
      </c>
      <c r="E296" s="626" t="s">
        <v>9768</v>
      </c>
      <c r="F296" s="625" t="s">
        <v>3117</v>
      </c>
      <c r="G296" s="627"/>
      <c r="H296" s="627"/>
      <c r="I296" s="627" t="s">
        <v>3120</v>
      </c>
      <c r="J296" s="627"/>
      <c r="K296" s="626">
        <v>1368</v>
      </c>
      <c r="L296" s="626"/>
      <c r="M296" s="626"/>
      <c r="N296" s="627"/>
      <c r="O296" s="625" t="s">
        <v>310</v>
      </c>
      <c r="P296" s="626">
        <v>1368</v>
      </c>
      <c r="Q296" s="626">
        <v>2</v>
      </c>
      <c r="R296" s="626"/>
      <c r="S296" s="626"/>
      <c r="T296" s="627"/>
      <c r="U296" s="627"/>
      <c r="V296" s="625">
        <v>2016</v>
      </c>
      <c r="W296" s="627"/>
      <c r="X296" s="627"/>
      <c r="Y296" s="627"/>
      <c r="Z296" s="627"/>
      <c r="AA296" s="627"/>
      <c r="AB296" s="626"/>
      <c r="AC296" s="625"/>
      <c r="AD296" s="625"/>
      <c r="AE296" s="627"/>
      <c r="AF296" s="627"/>
      <c r="AG296" s="627"/>
      <c r="AH296" s="625"/>
      <c r="AI296" s="627"/>
      <c r="AJ296" s="627"/>
      <c r="AK296" s="627"/>
      <c r="AL296" s="627"/>
      <c r="AM296" s="627"/>
      <c r="AN296" s="627"/>
      <c r="AO296" s="627"/>
      <c r="AP296" s="627"/>
      <c r="AQ296" s="627"/>
      <c r="AR296" s="627"/>
      <c r="AS296" s="627"/>
      <c r="AT296" s="627"/>
      <c r="AU296" s="627"/>
      <c r="AV296" s="613"/>
      <c r="AW296" s="613"/>
      <c r="AX296" s="613"/>
    </row>
    <row r="297" spans="1:50" ht="24" hidden="1" customHeight="1" x14ac:dyDescent="0.2">
      <c r="A297" s="621"/>
      <c r="B297" s="154"/>
      <c r="C297" s="656" t="s">
        <v>3117</v>
      </c>
      <c r="D297" s="627" t="s">
        <v>12806</v>
      </c>
      <c r="E297" s="626" t="s">
        <v>11452</v>
      </c>
      <c r="F297" s="625" t="s">
        <v>3117</v>
      </c>
      <c r="G297" s="627"/>
      <c r="H297" s="627"/>
      <c r="I297" s="627" t="s">
        <v>3120</v>
      </c>
      <c r="J297" s="627"/>
      <c r="K297" s="626">
        <v>2800</v>
      </c>
      <c r="L297" s="626"/>
      <c r="M297" s="626"/>
      <c r="N297" s="627"/>
      <c r="O297" s="625" t="s">
        <v>11453</v>
      </c>
      <c r="P297" s="626">
        <v>2800</v>
      </c>
      <c r="Q297" s="626">
        <v>4</v>
      </c>
      <c r="R297" s="626"/>
      <c r="S297" s="626"/>
      <c r="T297" s="627"/>
      <c r="U297" s="627"/>
      <c r="V297" s="625">
        <v>2015</v>
      </c>
      <c r="W297" s="627"/>
      <c r="X297" s="627"/>
      <c r="Y297" s="627"/>
      <c r="Z297" s="627"/>
      <c r="AA297" s="627"/>
      <c r="AB297" s="626"/>
      <c r="AC297" s="625"/>
      <c r="AD297" s="625"/>
      <c r="AE297" s="627"/>
      <c r="AF297" s="627"/>
      <c r="AG297" s="627"/>
      <c r="AH297" s="627"/>
      <c r="AI297" s="627"/>
      <c r="AJ297" s="627"/>
      <c r="AK297" s="627"/>
      <c r="AL297" s="627"/>
      <c r="AM297" s="627"/>
      <c r="AN297" s="627"/>
      <c r="AO297" s="627"/>
      <c r="AP297" s="627"/>
      <c r="AQ297" s="627"/>
      <c r="AR297" s="627"/>
      <c r="AS297" s="627"/>
      <c r="AT297" s="627"/>
      <c r="AU297" s="627"/>
      <c r="AV297" s="613"/>
      <c r="AW297" s="613"/>
      <c r="AX297" s="613"/>
    </row>
    <row r="298" spans="1:50" ht="24" hidden="1" customHeight="1" x14ac:dyDescent="0.2">
      <c r="A298" s="621"/>
      <c r="B298" s="154"/>
      <c r="C298" s="656" t="s">
        <v>3117</v>
      </c>
      <c r="D298" s="627" t="s">
        <v>12807</v>
      </c>
      <c r="E298" s="626" t="s">
        <v>11454</v>
      </c>
      <c r="F298" s="625" t="s">
        <v>3117</v>
      </c>
      <c r="G298" s="627"/>
      <c r="H298" s="627"/>
      <c r="I298" s="627" t="s">
        <v>3120</v>
      </c>
      <c r="J298" s="627"/>
      <c r="K298" s="626">
        <v>1400</v>
      </c>
      <c r="L298" s="626"/>
      <c r="M298" s="626"/>
      <c r="N298" s="627"/>
      <c r="O298" s="625" t="s">
        <v>503</v>
      </c>
      <c r="P298" s="626">
        <v>1400</v>
      </c>
      <c r="Q298" s="626">
        <v>2</v>
      </c>
      <c r="R298" s="626"/>
      <c r="S298" s="626"/>
      <c r="T298" s="627"/>
      <c r="U298" s="627"/>
      <c r="V298" s="625">
        <v>2006</v>
      </c>
      <c r="W298" s="627"/>
      <c r="X298" s="627"/>
      <c r="Y298" s="627"/>
      <c r="Z298" s="627"/>
      <c r="AA298" s="627"/>
      <c r="AB298" s="626"/>
      <c r="AC298" s="625"/>
      <c r="AD298" s="625"/>
      <c r="AE298" s="627"/>
      <c r="AF298" s="627"/>
      <c r="AG298" s="627"/>
      <c r="AH298" s="625"/>
      <c r="AI298" s="627"/>
      <c r="AJ298" s="627"/>
      <c r="AK298" s="627"/>
      <c r="AL298" s="627"/>
      <c r="AM298" s="627"/>
      <c r="AN298" s="627"/>
      <c r="AO298" s="627"/>
      <c r="AP298" s="627"/>
      <c r="AQ298" s="627"/>
      <c r="AR298" s="627"/>
      <c r="AS298" s="627"/>
      <c r="AT298" s="627"/>
      <c r="AU298" s="627"/>
      <c r="AV298" s="613"/>
      <c r="AW298" s="613"/>
      <c r="AX298" s="747"/>
    </row>
    <row r="299" spans="1:50" ht="24" hidden="1" customHeight="1" x14ac:dyDescent="0.2">
      <c r="A299" s="621"/>
      <c r="B299" s="154"/>
      <c r="C299" s="656" t="s">
        <v>3117</v>
      </c>
      <c r="D299" s="627" t="s">
        <v>12808</v>
      </c>
      <c r="E299" s="626" t="s">
        <v>11455</v>
      </c>
      <c r="F299" s="625" t="s">
        <v>3117</v>
      </c>
      <c r="G299" s="627"/>
      <c r="H299" s="627"/>
      <c r="I299" s="627" t="s">
        <v>3120</v>
      </c>
      <c r="J299" s="627"/>
      <c r="K299" s="626">
        <v>640</v>
      </c>
      <c r="L299" s="626"/>
      <c r="M299" s="626"/>
      <c r="N299" s="627"/>
      <c r="O299" s="625" t="s">
        <v>503</v>
      </c>
      <c r="P299" s="626">
        <v>640</v>
      </c>
      <c r="Q299" s="626">
        <v>1</v>
      </c>
      <c r="R299" s="626"/>
      <c r="S299" s="626"/>
      <c r="T299" s="627"/>
      <c r="U299" s="627"/>
      <c r="V299" s="625">
        <v>2004</v>
      </c>
      <c r="W299" s="627"/>
      <c r="X299" s="627"/>
      <c r="Y299" s="627"/>
      <c r="Z299" s="627"/>
      <c r="AA299" s="627"/>
      <c r="AB299" s="626"/>
      <c r="AC299" s="625"/>
      <c r="AD299" s="625"/>
      <c r="AE299" s="627"/>
      <c r="AF299" s="627"/>
      <c r="AG299" s="627"/>
      <c r="AH299" s="627"/>
      <c r="AI299" s="627"/>
      <c r="AJ299" s="627"/>
      <c r="AK299" s="627"/>
      <c r="AL299" s="627"/>
      <c r="AM299" s="627"/>
      <c r="AN299" s="627"/>
      <c r="AO299" s="627"/>
      <c r="AP299" s="627"/>
      <c r="AQ299" s="627"/>
      <c r="AR299" s="627"/>
      <c r="AS299" s="627"/>
      <c r="AT299" s="627"/>
      <c r="AU299" s="627"/>
      <c r="AV299" s="613"/>
      <c r="AW299" s="613"/>
      <c r="AX299" s="613"/>
    </row>
    <row r="300" spans="1:50" ht="24" hidden="1" customHeight="1" x14ac:dyDescent="0.2">
      <c r="A300" s="621"/>
      <c r="B300" s="154"/>
      <c r="C300" s="656" t="s">
        <v>3117</v>
      </c>
      <c r="D300" s="627" t="s">
        <v>12516</v>
      </c>
      <c r="E300" s="626" t="s">
        <v>11442</v>
      </c>
      <c r="F300" s="625" t="s">
        <v>3117</v>
      </c>
      <c r="G300" s="627"/>
      <c r="H300" s="627"/>
      <c r="I300" s="627" t="s">
        <v>3120</v>
      </c>
      <c r="J300" s="627"/>
      <c r="K300" s="626">
        <v>1800</v>
      </c>
      <c r="L300" s="626"/>
      <c r="M300" s="626"/>
      <c r="N300" s="627"/>
      <c r="O300" s="625" t="s">
        <v>503</v>
      </c>
      <c r="P300" s="626">
        <v>1800</v>
      </c>
      <c r="Q300" s="626">
        <v>3</v>
      </c>
      <c r="R300" s="626"/>
      <c r="S300" s="626"/>
      <c r="T300" s="627"/>
      <c r="U300" s="627"/>
      <c r="V300" s="625">
        <v>2013</v>
      </c>
      <c r="W300" s="627"/>
      <c r="X300" s="627"/>
      <c r="Y300" s="627"/>
      <c r="Z300" s="627"/>
      <c r="AA300" s="627"/>
      <c r="AB300" s="626"/>
      <c r="AC300" s="625"/>
      <c r="AD300" s="625"/>
      <c r="AE300" s="627"/>
      <c r="AF300" s="627"/>
      <c r="AG300" s="627"/>
      <c r="AH300" s="627"/>
      <c r="AI300" s="627"/>
      <c r="AJ300" s="627"/>
      <c r="AK300" s="627"/>
      <c r="AL300" s="627"/>
      <c r="AM300" s="627"/>
      <c r="AN300" s="627"/>
      <c r="AO300" s="627"/>
      <c r="AP300" s="627"/>
      <c r="AQ300" s="627"/>
      <c r="AR300" s="627"/>
      <c r="AS300" s="627"/>
      <c r="AT300" s="627"/>
      <c r="AU300" s="627"/>
      <c r="AV300" s="613"/>
      <c r="AW300" s="613"/>
      <c r="AX300" s="613"/>
    </row>
    <row r="301" spans="1:50" ht="24" hidden="1" customHeight="1" x14ac:dyDescent="0.2">
      <c r="A301" s="621"/>
      <c r="B301" s="154"/>
      <c r="C301" s="656" t="s">
        <v>3117</v>
      </c>
      <c r="D301" s="627" t="s">
        <v>9566</v>
      </c>
      <c r="E301" s="626" t="s">
        <v>11456</v>
      </c>
      <c r="F301" s="627" t="s">
        <v>3117</v>
      </c>
      <c r="G301" s="627"/>
      <c r="H301" s="627"/>
      <c r="I301" s="627" t="s">
        <v>15627</v>
      </c>
      <c r="J301" s="627"/>
      <c r="K301" s="626">
        <v>5600</v>
      </c>
      <c r="L301" s="626"/>
      <c r="M301" s="626"/>
      <c r="N301" s="627"/>
      <c r="O301" s="625" t="s">
        <v>15697</v>
      </c>
      <c r="P301" s="626">
        <v>5600</v>
      </c>
      <c r="Q301" s="626">
        <v>8</v>
      </c>
      <c r="R301" s="626"/>
      <c r="S301" s="626"/>
      <c r="T301" s="627"/>
      <c r="U301" s="627"/>
      <c r="V301" s="625">
        <v>2014</v>
      </c>
      <c r="W301" s="627"/>
      <c r="X301" s="627"/>
      <c r="Y301" s="627"/>
      <c r="Z301" s="627"/>
      <c r="AA301" s="627"/>
      <c r="AB301" s="626"/>
      <c r="AC301" s="625"/>
      <c r="AD301" s="625"/>
      <c r="AE301" s="627"/>
      <c r="AF301" s="627"/>
      <c r="AG301" s="627"/>
      <c r="AH301" s="627"/>
      <c r="AI301" s="627"/>
      <c r="AJ301" s="627"/>
      <c r="AK301" s="627"/>
      <c r="AL301" s="627"/>
      <c r="AM301" s="627"/>
      <c r="AN301" s="627"/>
      <c r="AO301" s="627"/>
      <c r="AP301" s="627"/>
      <c r="AQ301" s="627"/>
      <c r="AR301" s="627"/>
      <c r="AS301" s="627"/>
      <c r="AT301" s="627"/>
      <c r="AU301" s="627"/>
      <c r="AV301" s="613"/>
      <c r="AW301" s="613"/>
      <c r="AX301" s="613"/>
    </row>
    <row r="302" spans="1:50" ht="24" hidden="1" customHeight="1" x14ac:dyDescent="0.2">
      <c r="A302" s="621"/>
      <c r="B302" s="154"/>
      <c r="C302" s="656" t="s">
        <v>3117</v>
      </c>
      <c r="D302" s="627" t="s">
        <v>12809</v>
      </c>
      <c r="E302" s="626" t="s">
        <v>12810</v>
      </c>
      <c r="F302" s="627" t="s">
        <v>3117</v>
      </c>
      <c r="G302" s="627"/>
      <c r="H302" s="627"/>
      <c r="I302" s="627"/>
      <c r="J302" s="627"/>
      <c r="K302" s="626"/>
      <c r="L302" s="626"/>
      <c r="M302" s="626"/>
      <c r="N302" s="627"/>
      <c r="O302" s="625"/>
      <c r="P302" s="626"/>
      <c r="Q302" s="626"/>
      <c r="R302" s="626"/>
      <c r="S302" s="626"/>
      <c r="T302" s="627"/>
      <c r="U302" s="627"/>
      <c r="V302" s="625"/>
      <c r="W302" s="627"/>
      <c r="X302" s="627"/>
      <c r="Y302" s="627"/>
      <c r="Z302" s="627"/>
      <c r="AA302" s="627"/>
      <c r="AB302" s="626"/>
      <c r="AC302" s="625"/>
      <c r="AD302" s="625"/>
      <c r="AE302" s="627"/>
      <c r="AF302" s="627"/>
      <c r="AG302" s="627"/>
      <c r="AH302" s="627"/>
      <c r="AI302" s="627"/>
      <c r="AJ302" s="627"/>
      <c r="AK302" s="627"/>
      <c r="AL302" s="627"/>
      <c r="AM302" s="627"/>
      <c r="AN302" s="627"/>
      <c r="AO302" s="627"/>
      <c r="AP302" s="627"/>
      <c r="AQ302" s="627"/>
      <c r="AR302" s="627"/>
      <c r="AS302" s="627"/>
      <c r="AT302" s="627"/>
      <c r="AU302" s="627"/>
      <c r="AV302" s="613"/>
      <c r="AW302" s="613"/>
      <c r="AX302" s="613"/>
    </row>
    <row r="303" spans="1:50" ht="24" hidden="1" customHeight="1" x14ac:dyDescent="0.2">
      <c r="A303" s="621"/>
      <c r="B303" s="154"/>
      <c r="C303" s="656" t="s">
        <v>3117</v>
      </c>
      <c r="D303" s="627" t="s">
        <v>12809</v>
      </c>
      <c r="E303" s="626" t="s">
        <v>15698</v>
      </c>
      <c r="F303" s="627" t="s">
        <v>3117</v>
      </c>
      <c r="G303" s="627"/>
      <c r="H303" s="627"/>
      <c r="I303" s="627" t="s">
        <v>15627</v>
      </c>
      <c r="J303" s="627"/>
      <c r="K303" s="626">
        <v>700</v>
      </c>
      <c r="L303" s="626"/>
      <c r="M303" s="626"/>
      <c r="N303" s="627"/>
      <c r="O303" s="625" t="s">
        <v>2194</v>
      </c>
      <c r="P303" s="626">
        <v>700</v>
      </c>
      <c r="Q303" s="626">
        <v>1</v>
      </c>
      <c r="R303" s="626"/>
      <c r="S303" s="626"/>
      <c r="T303" s="627"/>
      <c r="U303" s="627"/>
      <c r="V303" s="625">
        <v>2019</v>
      </c>
      <c r="W303" s="627"/>
      <c r="X303" s="627"/>
      <c r="Y303" s="627"/>
      <c r="Z303" s="627"/>
      <c r="AA303" s="627"/>
      <c r="AB303" s="626"/>
      <c r="AC303" s="625"/>
      <c r="AD303" s="625"/>
      <c r="AE303" s="627"/>
      <c r="AF303" s="627"/>
      <c r="AG303" s="627"/>
      <c r="AH303" s="627"/>
      <c r="AI303" s="627"/>
      <c r="AJ303" s="627"/>
      <c r="AK303" s="627"/>
      <c r="AL303" s="627"/>
      <c r="AM303" s="627"/>
      <c r="AN303" s="627"/>
      <c r="AO303" s="627"/>
      <c r="AP303" s="627"/>
      <c r="AQ303" s="627"/>
      <c r="AR303" s="627"/>
      <c r="AS303" s="627"/>
      <c r="AT303" s="627"/>
      <c r="AU303" s="627"/>
      <c r="AV303" s="613"/>
      <c r="AW303" s="613"/>
      <c r="AX303" s="613"/>
    </row>
    <row r="304" spans="1:50" ht="24" hidden="1" customHeight="1" x14ac:dyDescent="0.2">
      <c r="A304" s="621"/>
      <c r="B304" s="154"/>
      <c r="C304" s="656" t="s">
        <v>3117</v>
      </c>
      <c r="D304" s="627"/>
      <c r="E304" s="626" t="s">
        <v>15699</v>
      </c>
      <c r="F304" s="627" t="s">
        <v>3117</v>
      </c>
      <c r="G304" s="627"/>
      <c r="H304" s="627"/>
      <c r="I304" s="627" t="s">
        <v>15627</v>
      </c>
      <c r="J304" s="627"/>
      <c r="K304" s="626">
        <v>1024</v>
      </c>
      <c r="L304" s="626"/>
      <c r="M304" s="626"/>
      <c r="N304" s="627"/>
      <c r="O304" s="625" t="s">
        <v>15434</v>
      </c>
      <c r="P304" s="626">
        <v>1024</v>
      </c>
      <c r="Q304" s="626">
        <v>2</v>
      </c>
      <c r="R304" s="626"/>
      <c r="S304" s="626"/>
      <c r="T304" s="627"/>
      <c r="U304" s="627"/>
      <c r="V304" s="625">
        <v>2018</v>
      </c>
      <c r="W304" s="627"/>
      <c r="X304" s="627"/>
      <c r="Y304" s="627"/>
      <c r="Z304" s="627"/>
      <c r="AA304" s="627"/>
      <c r="AB304" s="626"/>
      <c r="AC304" s="625"/>
      <c r="AD304" s="625"/>
      <c r="AE304" s="627"/>
      <c r="AF304" s="627"/>
      <c r="AG304" s="627"/>
      <c r="AH304" s="627"/>
      <c r="AI304" s="627"/>
      <c r="AJ304" s="627"/>
      <c r="AK304" s="627"/>
      <c r="AL304" s="627"/>
      <c r="AM304" s="627"/>
      <c r="AN304" s="627"/>
      <c r="AO304" s="627"/>
      <c r="AP304" s="627"/>
      <c r="AQ304" s="627"/>
      <c r="AR304" s="627"/>
      <c r="AS304" s="627"/>
      <c r="AT304" s="627"/>
      <c r="AU304" s="627"/>
      <c r="AV304" s="613"/>
      <c r="AW304" s="613"/>
      <c r="AX304" s="613"/>
    </row>
    <row r="305" spans="1:50" ht="24" hidden="1" customHeight="1" x14ac:dyDescent="0.2">
      <c r="A305" s="621"/>
      <c r="B305" s="154"/>
      <c r="C305" s="656" t="s">
        <v>3117</v>
      </c>
      <c r="D305" s="627"/>
      <c r="E305" s="626" t="s">
        <v>15700</v>
      </c>
      <c r="F305" s="627" t="s">
        <v>3117</v>
      </c>
      <c r="G305" s="627"/>
      <c r="H305" s="627"/>
      <c r="I305" s="627" t="s">
        <v>15701</v>
      </c>
      <c r="J305" s="627"/>
      <c r="K305" s="626">
        <v>1976</v>
      </c>
      <c r="L305" s="626"/>
      <c r="M305" s="626"/>
      <c r="N305" s="627"/>
      <c r="O305" s="625" t="s">
        <v>2195</v>
      </c>
      <c r="P305" s="626">
        <v>1976</v>
      </c>
      <c r="Q305" s="626">
        <v>3</v>
      </c>
      <c r="R305" s="626"/>
      <c r="S305" s="626"/>
      <c r="T305" s="627"/>
      <c r="U305" s="627"/>
      <c r="V305" s="625">
        <v>2017</v>
      </c>
      <c r="W305" s="627"/>
      <c r="X305" s="627"/>
      <c r="Y305" s="627"/>
      <c r="Z305" s="627"/>
      <c r="AA305" s="627"/>
      <c r="AB305" s="626"/>
      <c r="AC305" s="625"/>
      <c r="AD305" s="625"/>
      <c r="AE305" s="627"/>
      <c r="AF305" s="627"/>
      <c r="AG305" s="627"/>
      <c r="AH305" s="627"/>
      <c r="AI305" s="627"/>
      <c r="AJ305" s="627"/>
      <c r="AK305" s="627"/>
      <c r="AL305" s="627"/>
      <c r="AM305" s="627"/>
      <c r="AN305" s="627"/>
      <c r="AO305" s="627"/>
      <c r="AP305" s="627"/>
      <c r="AQ305" s="627"/>
      <c r="AR305" s="627"/>
      <c r="AS305" s="627"/>
      <c r="AT305" s="627"/>
      <c r="AU305" s="627"/>
      <c r="AV305" s="613"/>
      <c r="AW305" s="613"/>
      <c r="AX305" s="613"/>
    </row>
    <row r="306" spans="1:50" ht="24" hidden="1" customHeight="1" x14ac:dyDescent="0.2">
      <c r="A306" s="621"/>
      <c r="B306" s="154"/>
      <c r="C306" s="656" t="s">
        <v>3117</v>
      </c>
      <c r="D306" s="627"/>
      <c r="E306" s="626" t="s">
        <v>15702</v>
      </c>
      <c r="F306" s="627" t="s">
        <v>3117</v>
      </c>
      <c r="G306" s="627"/>
      <c r="H306" s="627"/>
      <c r="I306" s="627" t="s">
        <v>15627</v>
      </c>
      <c r="J306" s="627"/>
      <c r="K306" s="626">
        <v>1600</v>
      </c>
      <c r="L306" s="626"/>
      <c r="M306" s="626"/>
      <c r="N306" s="627"/>
      <c r="O306" s="625" t="s">
        <v>2195</v>
      </c>
      <c r="P306" s="626">
        <v>1600</v>
      </c>
      <c r="Q306" s="626">
        <v>2</v>
      </c>
      <c r="R306" s="626"/>
      <c r="S306" s="626"/>
      <c r="T306" s="627"/>
      <c r="U306" s="627"/>
      <c r="V306" s="625">
        <v>2018</v>
      </c>
      <c r="W306" s="627"/>
      <c r="X306" s="627"/>
      <c r="Y306" s="627"/>
      <c r="Z306" s="627"/>
      <c r="AA306" s="627"/>
      <c r="AB306" s="626"/>
      <c r="AC306" s="625"/>
      <c r="AD306" s="625"/>
      <c r="AE306" s="627"/>
      <c r="AF306" s="627"/>
      <c r="AG306" s="627"/>
      <c r="AH306" s="627"/>
      <c r="AI306" s="627"/>
      <c r="AJ306" s="627"/>
      <c r="AK306" s="627"/>
      <c r="AL306" s="627"/>
      <c r="AM306" s="627"/>
      <c r="AN306" s="627"/>
      <c r="AO306" s="627"/>
      <c r="AP306" s="627"/>
      <c r="AQ306" s="627"/>
      <c r="AR306" s="627"/>
      <c r="AS306" s="627"/>
      <c r="AT306" s="627"/>
      <c r="AU306" s="627"/>
      <c r="AV306" s="613"/>
      <c r="AW306" s="613"/>
      <c r="AX306" s="613"/>
    </row>
    <row r="307" spans="1:50" ht="24" hidden="1" customHeight="1" x14ac:dyDescent="0.2">
      <c r="A307" s="621"/>
      <c r="B307" s="154"/>
      <c r="C307" s="656" t="s">
        <v>15625</v>
      </c>
      <c r="D307" s="627"/>
      <c r="E307" s="626" t="s">
        <v>15703</v>
      </c>
      <c r="F307" s="625" t="s">
        <v>15625</v>
      </c>
      <c r="G307" s="627"/>
      <c r="H307" s="627"/>
      <c r="I307" s="627" t="s">
        <v>15625</v>
      </c>
      <c r="J307" s="627"/>
      <c r="K307" s="626">
        <v>1100</v>
      </c>
      <c r="L307" s="626"/>
      <c r="M307" s="626"/>
      <c r="N307" s="627"/>
      <c r="O307" s="625" t="s">
        <v>2195</v>
      </c>
      <c r="P307" s="626">
        <v>1100</v>
      </c>
      <c r="Q307" s="626">
        <v>2</v>
      </c>
      <c r="R307" s="626"/>
      <c r="S307" s="626"/>
      <c r="T307" s="627"/>
      <c r="U307" s="627"/>
      <c r="V307" s="625">
        <v>2021</v>
      </c>
      <c r="W307" s="627"/>
      <c r="X307" s="627"/>
      <c r="Y307" s="627"/>
      <c r="Z307" s="627"/>
      <c r="AA307" s="627"/>
      <c r="AB307" s="626"/>
      <c r="AC307" s="625"/>
      <c r="AD307" s="625"/>
      <c r="AE307" s="627"/>
      <c r="AF307" s="627"/>
      <c r="AG307" s="627"/>
      <c r="AH307" s="627"/>
      <c r="AI307" s="627"/>
      <c r="AJ307" s="627"/>
      <c r="AK307" s="627"/>
      <c r="AL307" s="627"/>
      <c r="AM307" s="627"/>
      <c r="AN307" s="627"/>
      <c r="AO307" s="627"/>
      <c r="AP307" s="627"/>
      <c r="AQ307" s="627"/>
      <c r="AR307" s="627"/>
      <c r="AS307" s="627"/>
      <c r="AT307" s="627"/>
      <c r="AU307" s="627"/>
      <c r="AV307" s="613"/>
      <c r="AW307" s="613"/>
      <c r="AX307" s="613"/>
    </row>
    <row r="308" spans="1:50" ht="24" hidden="1" customHeight="1" x14ac:dyDescent="0.2">
      <c r="A308" s="621"/>
      <c r="B308" s="154"/>
      <c r="C308" s="656" t="s">
        <v>15704</v>
      </c>
      <c r="D308" s="627" t="s">
        <v>12793</v>
      </c>
      <c r="E308" s="626" t="s">
        <v>12794</v>
      </c>
      <c r="F308" s="625" t="s">
        <v>3052</v>
      </c>
      <c r="G308" s="627" t="s">
        <v>12795</v>
      </c>
      <c r="H308" s="627" t="s">
        <v>325</v>
      </c>
      <c r="I308" s="627" t="s">
        <v>9532</v>
      </c>
      <c r="J308" s="627">
        <v>2</v>
      </c>
      <c r="K308" s="626">
        <v>3739</v>
      </c>
      <c r="L308" s="626"/>
      <c r="M308" s="626"/>
      <c r="N308" s="627" t="s">
        <v>183</v>
      </c>
      <c r="O308" s="625" t="s">
        <v>12796</v>
      </c>
      <c r="P308" s="626">
        <v>1565</v>
      </c>
      <c r="Q308" s="626">
        <v>6</v>
      </c>
      <c r="R308" s="626">
        <v>38</v>
      </c>
      <c r="S308" s="626">
        <v>40</v>
      </c>
      <c r="T308" s="627" t="s">
        <v>3380</v>
      </c>
      <c r="U308" s="627"/>
      <c r="V308" s="625">
        <v>1994</v>
      </c>
      <c r="W308" s="627"/>
      <c r="X308" s="627"/>
      <c r="Y308" s="627"/>
      <c r="Z308" s="627"/>
      <c r="AA308" s="627"/>
      <c r="AB308" s="626">
        <v>350</v>
      </c>
      <c r="AC308" s="625"/>
      <c r="AD308" s="625"/>
      <c r="AE308" s="627"/>
      <c r="AF308" s="627"/>
      <c r="AG308" s="627">
        <v>8</v>
      </c>
      <c r="AH308" s="627">
        <v>539</v>
      </c>
      <c r="AI308" s="627" t="s">
        <v>3381</v>
      </c>
      <c r="AJ308" s="627"/>
      <c r="AK308" s="627"/>
      <c r="AL308" s="627"/>
      <c r="AM308" s="627"/>
      <c r="AN308" s="627"/>
      <c r="AO308" s="627"/>
      <c r="AP308" s="627"/>
      <c r="AQ308" s="627"/>
      <c r="AR308" s="627"/>
      <c r="AS308" s="627"/>
      <c r="AT308" s="627"/>
      <c r="AU308" s="627"/>
      <c r="AV308" s="613"/>
      <c r="AW308" s="613"/>
      <c r="AX308" s="613"/>
    </row>
    <row r="309" spans="1:50" ht="24" hidden="1" customHeight="1" x14ac:dyDescent="0.2">
      <c r="A309" s="621"/>
      <c r="B309" s="154"/>
      <c r="C309" s="656" t="s">
        <v>3052</v>
      </c>
      <c r="D309" s="627" t="s">
        <v>12797</v>
      </c>
      <c r="E309" s="626" t="s">
        <v>3382</v>
      </c>
      <c r="F309" s="625" t="s">
        <v>3052</v>
      </c>
      <c r="G309" s="627" t="s">
        <v>12795</v>
      </c>
      <c r="H309" s="627" t="s">
        <v>325</v>
      </c>
      <c r="I309" s="627" t="s">
        <v>9532</v>
      </c>
      <c r="J309" s="627">
        <v>2</v>
      </c>
      <c r="K309" s="626">
        <v>3852</v>
      </c>
      <c r="L309" s="626"/>
      <c r="M309" s="626"/>
      <c r="N309" s="627" t="s">
        <v>183</v>
      </c>
      <c r="O309" s="625" t="s">
        <v>184</v>
      </c>
      <c r="P309" s="626">
        <v>1304.3</v>
      </c>
      <c r="Q309" s="626">
        <v>5</v>
      </c>
      <c r="R309" s="626">
        <v>38</v>
      </c>
      <c r="S309" s="626">
        <v>40</v>
      </c>
      <c r="T309" s="627" t="s">
        <v>3383</v>
      </c>
      <c r="U309" s="627"/>
      <c r="V309" s="625">
        <v>1991</v>
      </c>
      <c r="W309" s="627"/>
      <c r="X309" s="627"/>
      <c r="Y309" s="627"/>
      <c r="Z309" s="627"/>
      <c r="AA309" s="627"/>
      <c r="AB309" s="626">
        <v>120</v>
      </c>
      <c r="AC309" s="625"/>
      <c r="AD309" s="625"/>
      <c r="AE309" s="627"/>
      <c r="AF309" s="627"/>
      <c r="AG309" s="627">
        <v>4</v>
      </c>
      <c r="AH309" s="627">
        <v>1161</v>
      </c>
      <c r="AI309" s="627">
        <v>82</v>
      </c>
      <c r="AJ309" s="627"/>
      <c r="AK309" s="627"/>
      <c r="AL309" s="627"/>
      <c r="AM309" s="627"/>
      <c r="AN309" s="627"/>
      <c r="AO309" s="627"/>
      <c r="AP309" s="627"/>
      <c r="AQ309" s="627"/>
      <c r="AR309" s="627"/>
      <c r="AS309" s="627"/>
      <c r="AT309" s="627"/>
      <c r="AU309" s="627"/>
      <c r="AV309" s="613"/>
      <c r="AW309" s="613"/>
      <c r="AX309" s="613"/>
    </row>
    <row r="310" spans="1:50" ht="24" hidden="1" customHeight="1" x14ac:dyDescent="0.15">
      <c r="A310" s="621"/>
      <c r="B310" s="158"/>
      <c r="C310" s="656" t="s">
        <v>3052</v>
      </c>
      <c r="D310" s="627" t="s">
        <v>12798</v>
      </c>
      <c r="E310" s="626" t="s">
        <v>3385</v>
      </c>
      <c r="F310" s="625" t="s">
        <v>3052</v>
      </c>
      <c r="G310" s="627" t="s">
        <v>12795</v>
      </c>
      <c r="H310" s="627" t="s">
        <v>3052</v>
      </c>
      <c r="I310" s="627" t="s">
        <v>9532</v>
      </c>
      <c r="J310" s="627">
        <v>2</v>
      </c>
      <c r="K310" s="626">
        <v>2644</v>
      </c>
      <c r="L310" s="626"/>
      <c r="M310" s="626"/>
      <c r="N310" s="627" t="s">
        <v>183</v>
      </c>
      <c r="O310" s="625" t="s">
        <v>1070</v>
      </c>
      <c r="P310" s="626">
        <v>782.4</v>
      </c>
      <c r="Q310" s="626">
        <v>3</v>
      </c>
      <c r="R310" s="626"/>
      <c r="S310" s="626"/>
      <c r="T310" s="627" t="s">
        <v>3383</v>
      </c>
      <c r="U310" s="627"/>
      <c r="V310" s="625">
        <v>1985</v>
      </c>
      <c r="W310" s="627"/>
      <c r="X310" s="627"/>
      <c r="Y310" s="627"/>
      <c r="Z310" s="627"/>
      <c r="AA310" s="627"/>
      <c r="AB310" s="626">
        <v>30</v>
      </c>
      <c r="AC310" s="625"/>
      <c r="AD310" s="625"/>
      <c r="AE310" s="627"/>
      <c r="AF310" s="627"/>
      <c r="AG310" s="627"/>
      <c r="AH310" s="627"/>
      <c r="AI310" s="627"/>
      <c r="AJ310" s="627"/>
      <c r="AK310" s="627"/>
      <c r="AL310" s="627"/>
      <c r="AM310" s="627"/>
      <c r="AN310" s="627"/>
      <c r="AO310" s="627"/>
      <c r="AP310" s="627"/>
      <c r="AQ310" s="627"/>
      <c r="AR310" s="627"/>
      <c r="AS310" s="627"/>
      <c r="AT310" s="627"/>
      <c r="AU310" s="627"/>
      <c r="AV310" s="613"/>
      <c r="AW310" s="613"/>
      <c r="AX310" s="613"/>
    </row>
    <row r="311" spans="1:50" ht="24" hidden="1" customHeight="1" x14ac:dyDescent="0.2">
      <c r="A311" s="621"/>
      <c r="B311" s="154"/>
      <c r="C311" s="656" t="s">
        <v>3052</v>
      </c>
      <c r="D311" s="627" t="s">
        <v>12799</v>
      </c>
      <c r="E311" s="626" t="s">
        <v>3386</v>
      </c>
      <c r="F311" s="625" t="s">
        <v>3052</v>
      </c>
      <c r="G311" s="627" t="s">
        <v>12795</v>
      </c>
      <c r="H311" s="627" t="s">
        <v>325</v>
      </c>
      <c r="I311" s="627" t="s">
        <v>9532</v>
      </c>
      <c r="J311" s="627">
        <v>2</v>
      </c>
      <c r="K311" s="626">
        <v>9917</v>
      </c>
      <c r="L311" s="626"/>
      <c r="M311" s="626"/>
      <c r="N311" s="627" t="s">
        <v>183</v>
      </c>
      <c r="O311" s="625" t="s">
        <v>1070</v>
      </c>
      <c r="P311" s="626">
        <v>8225</v>
      </c>
      <c r="Q311" s="626">
        <v>13</v>
      </c>
      <c r="R311" s="626">
        <v>846</v>
      </c>
      <c r="S311" s="626">
        <v>1000</v>
      </c>
      <c r="T311" s="627"/>
      <c r="U311" s="627"/>
      <c r="V311" s="625">
        <v>2001</v>
      </c>
      <c r="W311" s="627"/>
      <c r="X311" s="627"/>
      <c r="Y311" s="627"/>
      <c r="Z311" s="627"/>
      <c r="AA311" s="627"/>
      <c r="AB311" s="626">
        <v>9917</v>
      </c>
      <c r="AC311" s="625"/>
      <c r="AD311" s="625"/>
      <c r="AE311" s="627"/>
      <c r="AF311" s="627"/>
      <c r="AG311" s="627"/>
      <c r="AH311" s="627"/>
      <c r="AI311" s="627"/>
      <c r="AJ311" s="627"/>
      <c r="AK311" s="627"/>
      <c r="AL311" s="627"/>
      <c r="AM311" s="627"/>
      <c r="AN311" s="627"/>
      <c r="AO311" s="627"/>
      <c r="AP311" s="627"/>
      <c r="AQ311" s="627"/>
      <c r="AR311" s="627"/>
      <c r="AS311" s="627"/>
      <c r="AT311" s="627"/>
      <c r="AU311" s="627"/>
      <c r="AV311" s="613"/>
      <c r="AW311" s="613"/>
      <c r="AX311" s="613"/>
    </row>
    <row r="312" spans="1:50" ht="24" hidden="1" customHeight="1" x14ac:dyDescent="0.2">
      <c r="A312" s="621"/>
      <c r="B312" s="154"/>
      <c r="C312" s="656" t="s">
        <v>3052</v>
      </c>
      <c r="D312" s="627" t="s">
        <v>12800</v>
      </c>
      <c r="E312" s="626" t="s">
        <v>12801</v>
      </c>
      <c r="F312" s="625" t="s">
        <v>3052</v>
      </c>
      <c r="G312" s="627" t="s">
        <v>12802</v>
      </c>
      <c r="H312" s="627" t="s">
        <v>325</v>
      </c>
      <c r="I312" s="627" t="s">
        <v>15705</v>
      </c>
      <c r="J312" s="627">
        <v>2</v>
      </c>
      <c r="K312" s="626">
        <v>17926</v>
      </c>
      <c r="L312" s="626"/>
      <c r="M312" s="626"/>
      <c r="N312" s="627" t="s">
        <v>183</v>
      </c>
      <c r="O312" s="625" t="s">
        <v>1070</v>
      </c>
      <c r="P312" s="626">
        <v>1024</v>
      </c>
      <c r="Q312" s="626">
        <v>2</v>
      </c>
      <c r="R312" s="707"/>
      <c r="S312" s="707"/>
      <c r="T312" s="627"/>
      <c r="U312" s="627"/>
      <c r="V312" s="625">
        <v>2019</v>
      </c>
      <c r="W312" s="627"/>
      <c r="X312" s="627"/>
      <c r="Y312" s="627"/>
      <c r="Z312" s="627"/>
      <c r="AA312" s="627"/>
      <c r="AB312" s="626">
        <v>260</v>
      </c>
      <c r="AC312" s="625"/>
      <c r="AD312" s="625"/>
      <c r="AE312" s="627"/>
      <c r="AF312" s="627"/>
      <c r="AG312" s="627"/>
      <c r="AH312" s="627"/>
      <c r="AI312" s="627"/>
      <c r="AJ312" s="627"/>
      <c r="AK312" s="627"/>
      <c r="AL312" s="627"/>
      <c r="AM312" s="627"/>
      <c r="AN312" s="627"/>
      <c r="AO312" s="627"/>
      <c r="AP312" s="627"/>
      <c r="AQ312" s="627"/>
      <c r="AR312" s="627"/>
      <c r="AS312" s="627"/>
      <c r="AT312" s="627"/>
      <c r="AU312" s="627"/>
      <c r="AV312" s="613"/>
      <c r="AW312" s="613"/>
      <c r="AX312" s="613"/>
    </row>
    <row r="313" spans="1:50" ht="24" hidden="1" customHeight="1" x14ac:dyDescent="0.2">
      <c r="A313" s="621"/>
      <c r="B313" s="154"/>
      <c r="C313" s="656" t="s">
        <v>3052</v>
      </c>
      <c r="D313" s="627" t="s">
        <v>12800</v>
      </c>
      <c r="E313" s="626" t="s">
        <v>15706</v>
      </c>
      <c r="F313" s="625" t="s">
        <v>3052</v>
      </c>
      <c r="G313" s="627" t="s">
        <v>12802</v>
      </c>
      <c r="H313" s="627" t="s">
        <v>325</v>
      </c>
      <c r="I313" s="627" t="s">
        <v>15705</v>
      </c>
      <c r="J313" s="627">
        <v>2</v>
      </c>
      <c r="K313" s="626">
        <v>2182</v>
      </c>
      <c r="L313" s="626"/>
      <c r="M313" s="626"/>
      <c r="N313" s="627" t="s">
        <v>183</v>
      </c>
      <c r="O313" s="625" t="s">
        <v>1070</v>
      </c>
      <c r="P313" s="626">
        <v>2182</v>
      </c>
      <c r="Q313" s="626">
        <v>4</v>
      </c>
      <c r="R313" s="707"/>
      <c r="S313" s="707"/>
      <c r="T313" s="627"/>
      <c r="U313" s="627"/>
      <c r="V313" s="625">
        <v>2020</v>
      </c>
      <c r="W313" s="627"/>
      <c r="X313" s="627"/>
      <c r="Y313" s="627"/>
      <c r="Z313" s="627"/>
      <c r="AA313" s="627"/>
      <c r="AB313" s="626">
        <v>1000</v>
      </c>
      <c r="AC313" s="625"/>
      <c r="AD313" s="625"/>
      <c r="AE313" s="627"/>
      <c r="AF313" s="627"/>
      <c r="AG313" s="627"/>
      <c r="AH313" s="627"/>
      <c r="AI313" s="627"/>
      <c r="AJ313" s="627"/>
      <c r="AK313" s="627"/>
      <c r="AL313" s="627"/>
      <c r="AM313" s="627"/>
      <c r="AN313" s="627"/>
      <c r="AO313" s="627"/>
      <c r="AP313" s="627"/>
      <c r="AQ313" s="627"/>
      <c r="AR313" s="627"/>
      <c r="AS313" s="627"/>
      <c r="AT313" s="627"/>
      <c r="AU313" s="627"/>
      <c r="AV313" s="613"/>
      <c r="AW313" s="613"/>
      <c r="AX313" s="613"/>
    </row>
    <row r="314" spans="1:50" ht="24" hidden="1" customHeight="1" x14ac:dyDescent="0.15">
      <c r="A314" s="621"/>
      <c r="B314" s="158"/>
      <c r="C314" s="656" t="s">
        <v>15704</v>
      </c>
      <c r="D314" s="627"/>
      <c r="E314" s="626" t="s">
        <v>15707</v>
      </c>
      <c r="F314" s="625" t="s">
        <v>3052</v>
      </c>
      <c r="G314" s="627"/>
      <c r="H314" s="627"/>
      <c r="I314" s="627" t="s">
        <v>9532</v>
      </c>
      <c r="J314" s="627"/>
      <c r="K314" s="626">
        <v>4460</v>
      </c>
      <c r="L314" s="626"/>
      <c r="M314" s="626"/>
      <c r="N314" s="627"/>
      <c r="O314" s="625" t="s">
        <v>15708</v>
      </c>
      <c r="P314" s="626">
        <v>621</v>
      </c>
      <c r="Q314" s="626">
        <v>1</v>
      </c>
      <c r="R314" s="707"/>
      <c r="S314" s="707"/>
      <c r="T314" s="627"/>
      <c r="U314" s="627"/>
      <c r="V314" s="625">
        <v>2006</v>
      </c>
      <c r="W314" s="627"/>
      <c r="X314" s="627"/>
      <c r="Y314" s="627"/>
      <c r="Z314" s="627"/>
      <c r="AA314" s="627"/>
      <c r="AB314" s="626"/>
      <c r="AC314" s="625"/>
      <c r="AD314" s="625"/>
      <c r="AE314" s="627"/>
      <c r="AF314" s="627"/>
      <c r="AG314" s="627"/>
      <c r="AH314" s="627"/>
      <c r="AI314" s="627"/>
      <c r="AJ314" s="627"/>
      <c r="AK314" s="627"/>
      <c r="AL314" s="627"/>
      <c r="AM314" s="627"/>
      <c r="AN314" s="627"/>
      <c r="AO314" s="627"/>
      <c r="AP314" s="627"/>
      <c r="AQ314" s="627"/>
      <c r="AR314" s="627"/>
      <c r="AS314" s="627"/>
      <c r="AT314" s="627"/>
      <c r="AU314" s="627"/>
      <c r="AV314" s="613"/>
      <c r="AW314" s="613"/>
      <c r="AX314" s="613"/>
    </row>
    <row r="315" spans="1:50" ht="24" hidden="1" customHeight="1" x14ac:dyDescent="0.15">
      <c r="A315" s="621"/>
      <c r="B315" s="158"/>
      <c r="C315" s="656" t="s">
        <v>3052</v>
      </c>
      <c r="D315" s="627" t="s">
        <v>12492</v>
      </c>
      <c r="E315" s="626" t="s">
        <v>12803</v>
      </c>
      <c r="F315" s="625" t="s">
        <v>3052</v>
      </c>
      <c r="G315" s="627" t="s">
        <v>12795</v>
      </c>
      <c r="H315" s="627"/>
      <c r="I315" s="627" t="s">
        <v>9532</v>
      </c>
      <c r="J315" s="627"/>
      <c r="K315" s="626">
        <v>81631</v>
      </c>
      <c r="L315" s="626"/>
      <c r="M315" s="626"/>
      <c r="N315" s="627" t="s">
        <v>183</v>
      </c>
      <c r="O315" s="625" t="s">
        <v>1070</v>
      </c>
      <c r="P315" s="626">
        <v>2316</v>
      </c>
      <c r="Q315" s="626">
        <v>5</v>
      </c>
      <c r="R315" s="626"/>
      <c r="S315" s="626"/>
      <c r="T315" s="627"/>
      <c r="U315" s="627"/>
      <c r="V315" s="625">
        <v>2011</v>
      </c>
      <c r="W315" s="627"/>
      <c r="X315" s="627"/>
      <c r="Y315" s="627"/>
      <c r="Z315" s="627"/>
      <c r="AA315" s="627"/>
      <c r="AB315" s="626"/>
      <c r="AC315" s="625"/>
      <c r="AD315" s="625"/>
      <c r="AE315" s="627"/>
      <c r="AF315" s="627"/>
      <c r="AG315" s="627"/>
      <c r="AH315" s="627"/>
      <c r="AI315" s="627"/>
      <c r="AJ315" s="627"/>
      <c r="AK315" s="627"/>
      <c r="AL315" s="627"/>
      <c r="AM315" s="627"/>
      <c r="AN315" s="627"/>
      <c r="AO315" s="627"/>
      <c r="AP315" s="627"/>
      <c r="AQ315" s="627"/>
      <c r="AR315" s="627"/>
      <c r="AS315" s="627"/>
      <c r="AT315" s="627"/>
      <c r="AU315" s="627"/>
      <c r="AV315" s="613"/>
      <c r="AW315" s="613"/>
      <c r="AX315" s="613"/>
    </row>
    <row r="316" spans="1:50" ht="24" hidden="1" customHeight="1" x14ac:dyDescent="0.15">
      <c r="A316" s="621"/>
      <c r="B316" s="158"/>
      <c r="C316" s="656" t="s">
        <v>358</v>
      </c>
      <c r="D316" s="604" t="s">
        <v>12542</v>
      </c>
      <c r="E316" s="626" t="s">
        <v>12812</v>
      </c>
      <c r="F316" s="293" t="s">
        <v>358</v>
      </c>
      <c r="G316" s="604" t="s">
        <v>1600</v>
      </c>
      <c r="H316" s="604"/>
      <c r="I316" s="604" t="s">
        <v>358</v>
      </c>
      <c r="J316" s="604"/>
      <c r="K316" s="297">
        <v>3985</v>
      </c>
      <c r="L316" s="297">
        <v>248</v>
      </c>
      <c r="M316" s="297">
        <v>266</v>
      </c>
      <c r="N316" s="604"/>
      <c r="O316" s="293" t="s">
        <v>3437</v>
      </c>
      <c r="P316" s="297">
        <v>3334</v>
      </c>
      <c r="Q316" s="297">
        <v>5</v>
      </c>
      <c r="R316" s="297">
        <v>0</v>
      </c>
      <c r="S316" s="297"/>
      <c r="T316" s="375"/>
      <c r="U316" s="604"/>
      <c r="V316" s="293">
        <v>2003</v>
      </c>
      <c r="W316" s="604"/>
      <c r="X316" s="604"/>
      <c r="Y316" s="604"/>
      <c r="Z316" s="604"/>
      <c r="AA316" s="604"/>
      <c r="AB316" s="297"/>
      <c r="AC316" s="293"/>
      <c r="AD316" s="293"/>
      <c r="AE316" s="604"/>
      <c r="AF316" s="604"/>
      <c r="AG316" s="604"/>
      <c r="AH316" s="604"/>
      <c r="AI316" s="604"/>
      <c r="AJ316" s="604"/>
      <c r="AK316" s="604"/>
      <c r="AL316" s="604"/>
      <c r="AM316" s="604"/>
      <c r="AN316" s="604"/>
      <c r="AO316" s="604"/>
      <c r="AP316" s="604"/>
      <c r="AQ316" s="604"/>
      <c r="AR316" s="604"/>
      <c r="AS316" s="604"/>
      <c r="AT316" s="604"/>
      <c r="AU316" s="604"/>
      <c r="AV316" s="376"/>
      <c r="AW316" s="376"/>
      <c r="AX316" s="376"/>
    </row>
    <row r="317" spans="1:50" ht="24" hidden="1" customHeight="1" x14ac:dyDescent="0.15">
      <c r="A317" s="621"/>
      <c r="B317" s="158"/>
      <c r="C317" s="656" t="s">
        <v>358</v>
      </c>
      <c r="D317" s="627" t="s">
        <v>12813</v>
      </c>
      <c r="E317" s="626" t="s">
        <v>12814</v>
      </c>
      <c r="F317" s="625" t="s">
        <v>358</v>
      </c>
      <c r="G317" s="627" t="s">
        <v>358</v>
      </c>
      <c r="H317" s="627"/>
      <c r="I317" s="627" t="s">
        <v>358</v>
      </c>
      <c r="J317" s="627"/>
      <c r="K317" s="626">
        <v>4189</v>
      </c>
      <c r="L317" s="626"/>
      <c r="M317" s="626"/>
      <c r="N317" s="627"/>
      <c r="O317" s="625" t="s">
        <v>15709</v>
      </c>
      <c r="P317" s="626">
        <v>4189</v>
      </c>
      <c r="Q317" s="626">
        <v>5</v>
      </c>
      <c r="R317" s="626"/>
      <c r="S317" s="626"/>
      <c r="T317" s="686"/>
      <c r="U317" s="627"/>
      <c r="V317" s="625">
        <v>2010</v>
      </c>
      <c r="W317" s="627"/>
      <c r="X317" s="627"/>
      <c r="Y317" s="627"/>
      <c r="Z317" s="627"/>
      <c r="AA317" s="627"/>
      <c r="AB317" s="626">
        <v>500</v>
      </c>
      <c r="AC317" s="625"/>
      <c r="AD317" s="625"/>
      <c r="AE317" s="627"/>
      <c r="AF317" s="627"/>
      <c r="AG317" s="627"/>
      <c r="AH317" s="627"/>
      <c r="AI317" s="627"/>
      <c r="AJ317" s="627"/>
      <c r="AK317" s="627"/>
      <c r="AL317" s="627"/>
      <c r="AM317" s="627"/>
      <c r="AN317" s="627"/>
      <c r="AO317" s="627"/>
      <c r="AP317" s="627"/>
      <c r="AQ317" s="627"/>
      <c r="AR317" s="627"/>
      <c r="AS317" s="627"/>
      <c r="AT317" s="627"/>
      <c r="AU317" s="627"/>
      <c r="AV317" s="613"/>
      <c r="AW317" s="613"/>
      <c r="AX317" s="613" t="s">
        <v>3420</v>
      </c>
    </row>
    <row r="318" spans="1:50" ht="24" hidden="1" customHeight="1" x14ac:dyDescent="0.15">
      <c r="A318" s="621"/>
      <c r="B318" s="158"/>
      <c r="C318" s="656" t="s">
        <v>358</v>
      </c>
      <c r="D318" s="627" t="s">
        <v>12815</v>
      </c>
      <c r="E318" s="626" t="s">
        <v>3419</v>
      </c>
      <c r="F318" s="625" t="s">
        <v>358</v>
      </c>
      <c r="G318" s="627" t="s">
        <v>358</v>
      </c>
      <c r="H318" s="627"/>
      <c r="I318" s="627" t="s">
        <v>358</v>
      </c>
      <c r="J318" s="627"/>
      <c r="K318" s="626">
        <v>3157</v>
      </c>
      <c r="L318" s="626"/>
      <c r="M318" s="626"/>
      <c r="N318" s="627"/>
      <c r="O318" s="625" t="s">
        <v>2195</v>
      </c>
      <c r="P318" s="626">
        <v>3157</v>
      </c>
      <c r="Q318" s="626">
        <v>5</v>
      </c>
      <c r="R318" s="626"/>
      <c r="S318" s="626"/>
      <c r="T318" s="686"/>
      <c r="U318" s="627"/>
      <c r="V318" s="625">
        <v>2010</v>
      </c>
      <c r="W318" s="627"/>
      <c r="X318" s="627"/>
      <c r="Y318" s="627"/>
      <c r="Z318" s="627"/>
      <c r="AA318" s="627"/>
      <c r="AB318" s="626"/>
      <c r="AC318" s="625"/>
      <c r="AD318" s="625"/>
      <c r="AE318" s="627"/>
      <c r="AF318" s="627"/>
      <c r="AG318" s="627"/>
      <c r="AH318" s="627"/>
      <c r="AI318" s="627"/>
      <c r="AJ318" s="627"/>
      <c r="AK318" s="627"/>
      <c r="AL318" s="627"/>
      <c r="AM318" s="627"/>
      <c r="AN318" s="627"/>
      <c r="AO318" s="627"/>
      <c r="AP318" s="627"/>
      <c r="AQ318" s="627"/>
      <c r="AR318" s="627"/>
      <c r="AS318" s="627"/>
      <c r="AT318" s="627"/>
      <c r="AU318" s="627"/>
      <c r="AV318" s="613"/>
      <c r="AW318" s="613"/>
      <c r="AX318" s="613"/>
    </row>
    <row r="319" spans="1:50" ht="24" hidden="1" customHeight="1" x14ac:dyDescent="0.15">
      <c r="A319" s="621"/>
      <c r="B319" s="158"/>
      <c r="C319" s="748" t="s">
        <v>358</v>
      </c>
      <c r="D319" s="627" t="s">
        <v>12546</v>
      </c>
      <c r="E319" s="626" t="s">
        <v>365</v>
      </c>
      <c r="F319" s="625" t="s">
        <v>358</v>
      </c>
      <c r="G319" s="627" t="s">
        <v>358</v>
      </c>
      <c r="H319" s="627"/>
      <c r="I319" s="627" t="s">
        <v>358</v>
      </c>
      <c r="J319" s="627"/>
      <c r="K319" s="626">
        <v>1500</v>
      </c>
      <c r="L319" s="626"/>
      <c r="M319" s="626">
        <v>1430</v>
      </c>
      <c r="N319" s="627"/>
      <c r="O319" s="625" t="s">
        <v>310</v>
      </c>
      <c r="P319" s="626">
        <v>1500</v>
      </c>
      <c r="Q319" s="626">
        <v>2</v>
      </c>
      <c r="R319" s="626"/>
      <c r="S319" s="626"/>
      <c r="T319" s="686"/>
      <c r="U319" s="627"/>
      <c r="V319" s="625">
        <v>2018</v>
      </c>
      <c r="W319" s="627"/>
      <c r="X319" s="627"/>
      <c r="Y319" s="627"/>
      <c r="Z319" s="627"/>
      <c r="AA319" s="627"/>
      <c r="AB319" s="626">
        <v>237</v>
      </c>
      <c r="AC319" s="625"/>
      <c r="AD319" s="625"/>
      <c r="AE319" s="627"/>
      <c r="AF319" s="627"/>
      <c r="AG319" s="627"/>
      <c r="AH319" s="627"/>
      <c r="AI319" s="627"/>
      <c r="AJ319" s="627"/>
      <c r="AK319" s="627"/>
      <c r="AL319" s="627"/>
      <c r="AM319" s="627"/>
      <c r="AN319" s="627"/>
      <c r="AO319" s="627"/>
      <c r="AP319" s="627"/>
      <c r="AQ319" s="627"/>
      <c r="AR319" s="627"/>
      <c r="AS319" s="627"/>
      <c r="AT319" s="627"/>
      <c r="AU319" s="627"/>
      <c r="AV319" s="613"/>
      <c r="AW319" s="613"/>
      <c r="AX319" s="613"/>
    </row>
    <row r="320" spans="1:50" ht="24" hidden="1" customHeight="1" x14ac:dyDescent="0.15">
      <c r="A320" s="621"/>
      <c r="B320" s="158"/>
      <c r="C320" s="656" t="s">
        <v>358</v>
      </c>
      <c r="D320" s="627" t="s">
        <v>12816</v>
      </c>
      <c r="E320" s="626" t="s">
        <v>9769</v>
      </c>
      <c r="F320" s="625" t="s">
        <v>358</v>
      </c>
      <c r="G320" s="627" t="s">
        <v>358</v>
      </c>
      <c r="H320" s="627"/>
      <c r="I320" s="627" t="s">
        <v>358</v>
      </c>
      <c r="J320" s="627"/>
      <c r="K320" s="626">
        <v>1500</v>
      </c>
      <c r="L320" s="626"/>
      <c r="M320" s="626">
        <v>1430</v>
      </c>
      <c r="N320" s="627"/>
      <c r="O320" s="625" t="s">
        <v>310</v>
      </c>
      <c r="P320" s="626">
        <v>970</v>
      </c>
      <c r="Q320" s="626">
        <v>5</v>
      </c>
      <c r="R320" s="626"/>
      <c r="S320" s="626"/>
      <c r="T320" s="686"/>
      <c r="U320" s="627"/>
      <c r="V320" s="625">
        <v>2012</v>
      </c>
      <c r="W320" s="627"/>
      <c r="X320" s="627"/>
      <c r="Y320" s="627"/>
      <c r="Z320" s="627"/>
      <c r="AA320" s="627"/>
      <c r="AB320" s="626"/>
      <c r="AC320" s="625"/>
      <c r="AD320" s="625"/>
      <c r="AE320" s="627"/>
      <c r="AF320" s="627"/>
      <c r="AG320" s="627"/>
      <c r="AH320" s="627"/>
      <c r="AI320" s="627"/>
      <c r="AJ320" s="627"/>
      <c r="AK320" s="627"/>
      <c r="AL320" s="627"/>
      <c r="AM320" s="627"/>
      <c r="AN320" s="627"/>
      <c r="AO320" s="627"/>
      <c r="AP320" s="627"/>
      <c r="AQ320" s="627"/>
      <c r="AR320" s="627"/>
      <c r="AS320" s="627"/>
      <c r="AT320" s="627"/>
      <c r="AU320" s="627"/>
      <c r="AV320" s="613"/>
      <c r="AW320" s="613"/>
      <c r="AX320" s="613"/>
    </row>
    <row r="321" spans="1:50" ht="24" hidden="1" customHeight="1" x14ac:dyDescent="0.15">
      <c r="A321" s="621"/>
      <c r="B321" s="158"/>
      <c r="C321" s="656" t="s">
        <v>358</v>
      </c>
      <c r="D321" s="627" t="s">
        <v>12817</v>
      </c>
      <c r="E321" s="626" t="s">
        <v>9770</v>
      </c>
      <c r="F321" s="625" t="s">
        <v>358</v>
      </c>
      <c r="G321" s="627" t="s">
        <v>358</v>
      </c>
      <c r="H321" s="627"/>
      <c r="I321" s="627" t="s">
        <v>358</v>
      </c>
      <c r="J321" s="627"/>
      <c r="K321" s="626">
        <v>5517</v>
      </c>
      <c r="L321" s="626"/>
      <c r="M321" s="626">
        <v>1970</v>
      </c>
      <c r="N321" s="627" t="s">
        <v>183</v>
      </c>
      <c r="O321" s="625" t="s">
        <v>310</v>
      </c>
      <c r="P321" s="626">
        <v>5517</v>
      </c>
      <c r="Q321" s="626">
        <v>4</v>
      </c>
      <c r="R321" s="626"/>
      <c r="S321" s="626"/>
      <c r="T321" s="627"/>
      <c r="U321" s="627"/>
      <c r="V321" s="625">
        <v>2009</v>
      </c>
      <c r="W321" s="627"/>
      <c r="X321" s="627"/>
      <c r="Y321" s="627"/>
      <c r="Z321" s="627"/>
      <c r="AA321" s="627"/>
      <c r="AB321" s="626">
        <v>300</v>
      </c>
      <c r="AC321" s="625"/>
      <c r="AD321" s="625"/>
      <c r="AE321" s="627"/>
      <c r="AF321" s="627"/>
      <c r="AG321" s="627"/>
      <c r="AH321" s="627"/>
      <c r="AI321" s="627"/>
      <c r="AJ321" s="627"/>
      <c r="AK321" s="627"/>
      <c r="AL321" s="627"/>
      <c r="AM321" s="627"/>
      <c r="AN321" s="627"/>
      <c r="AO321" s="627"/>
      <c r="AP321" s="627"/>
      <c r="AQ321" s="627"/>
      <c r="AR321" s="627"/>
      <c r="AS321" s="627"/>
      <c r="AT321" s="627"/>
      <c r="AU321" s="627"/>
      <c r="AV321" s="613"/>
      <c r="AW321" s="613"/>
      <c r="AX321" s="1117"/>
    </row>
    <row r="322" spans="1:50" ht="24" hidden="1" customHeight="1" x14ac:dyDescent="0.15">
      <c r="A322" s="621"/>
      <c r="B322" s="158"/>
      <c r="C322" s="656" t="s">
        <v>358</v>
      </c>
      <c r="D322" s="627" t="s">
        <v>12818</v>
      </c>
      <c r="E322" s="626" t="s">
        <v>9771</v>
      </c>
      <c r="F322" s="625" t="s">
        <v>358</v>
      </c>
      <c r="G322" s="627" t="s">
        <v>358</v>
      </c>
      <c r="H322" s="627"/>
      <c r="I322" s="627" t="s">
        <v>358</v>
      </c>
      <c r="J322" s="627"/>
      <c r="K322" s="626">
        <v>1932</v>
      </c>
      <c r="L322" s="626"/>
      <c r="M322" s="626">
        <v>1255</v>
      </c>
      <c r="N322" s="627" t="s">
        <v>183</v>
      </c>
      <c r="O322" s="625" t="s">
        <v>310</v>
      </c>
      <c r="P322" s="626">
        <v>1932</v>
      </c>
      <c r="Q322" s="626">
        <v>2</v>
      </c>
      <c r="R322" s="626"/>
      <c r="S322" s="626"/>
      <c r="T322" s="627"/>
      <c r="U322" s="627"/>
      <c r="V322" s="625">
        <v>2000</v>
      </c>
      <c r="W322" s="627"/>
      <c r="X322" s="627"/>
      <c r="Y322" s="627"/>
      <c r="Z322" s="627"/>
      <c r="AA322" s="627"/>
      <c r="AB322" s="626"/>
      <c r="AC322" s="625"/>
      <c r="AD322" s="625"/>
      <c r="AE322" s="627"/>
      <c r="AF322" s="627"/>
      <c r="AG322" s="627"/>
      <c r="AH322" s="627"/>
      <c r="AI322" s="627"/>
      <c r="AJ322" s="627"/>
      <c r="AK322" s="627"/>
      <c r="AL322" s="627"/>
      <c r="AM322" s="627"/>
      <c r="AN322" s="627"/>
      <c r="AO322" s="627"/>
      <c r="AP322" s="627"/>
      <c r="AQ322" s="627"/>
      <c r="AR322" s="627"/>
      <c r="AS322" s="627"/>
      <c r="AT322" s="627"/>
      <c r="AU322" s="627"/>
      <c r="AV322" s="613"/>
      <c r="AW322" s="613"/>
      <c r="AX322" s="626"/>
    </row>
    <row r="323" spans="1:50" ht="24" hidden="1" customHeight="1" x14ac:dyDescent="0.15">
      <c r="A323" s="621"/>
      <c r="B323" s="158"/>
      <c r="C323" s="656" t="s">
        <v>358</v>
      </c>
      <c r="D323" s="627" t="s">
        <v>12819</v>
      </c>
      <c r="E323" s="626" t="s">
        <v>9772</v>
      </c>
      <c r="F323" s="625" t="s">
        <v>358</v>
      </c>
      <c r="G323" s="627" t="s">
        <v>358</v>
      </c>
      <c r="H323" s="627"/>
      <c r="I323" s="627" t="s">
        <v>358</v>
      </c>
      <c r="J323" s="627"/>
      <c r="K323" s="626">
        <v>3231</v>
      </c>
      <c r="L323" s="626"/>
      <c r="M323" s="626"/>
      <c r="N323" s="627"/>
      <c r="O323" s="625" t="s">
        <v>310</v>
      </c>
      <c r="P323" s="626">
        <v>1932</v>
      </c>
      <c r="Q323" s="626">
        <v>4</v>
      </c>
      <c r="R323" s="626"/>
      <c r="S323" s="626"/>
      <c r="T323" s="627"/>
      <c r="U323" s="627"/>
      <c r="V323" s="625">
        <v>2008</v>
      </c>
      <c r="W323" s="627"/>
      <c r="X323" s="627"/>
      <c r="Y323" s="627"/>
      <c r="Z323" s="627"/>
      <c r="AA323" s="627"/>
      <c r="AB323" s="626"/>
      <c r="AC323" s="625"/>
      <c r="AD323" s="625"/>
      <c r="AE323" s="627"/>
      <c r="AF323" s="627"/>
      <c r="AG323" s="627"/>
      <c r="AH323" s="627"/>
      <c r="AI323" s="627"/>
      <c r="AJ323" s="627"/>
      <c r="AK323" s="627"/>
      <c r="AL323" s="627"/>
      <c r="AM323" s="627"/>
      <c r="AN323" s="627"/>
      <c r="AO323" s="627"/>
      <c r="AP323" s="627"/>
      <c r="AQ323" s="627"/>
      <c r="AR323" s="627"/>
      <c r="AS323" s="627"/>
      <c r="AT323" s="627"/>
      <c r="AU323" s="627"/>
      <c r="AV323" s="613"/>
      <c r="AW323" s="613"/>
      <c r="AX323" s="626"/>
    </row>
    <row r="324" spans="1:50" ht="24" hidden="1" customHeight="1" x14ac:dyDescent="0.15">
      <c r="A324" s="621"/>
      <c r="B324" s="158"/>
      <c r="C324" s="656" t="s">
        <v>358</v>
      </c>
      <c r="D324" s="627" t="s">
        <v>12820</v>
      </c>
      <c r="E324" s="626" t="s">
        <v>9773</v>
      </c>
      <c r="F324" s="625" t="s">
        <v>358</v>
      </c>
      <c r="G324" s="686" t="s">
        <v>358</v>
      </c>
      <c r="H324" s="627"/>
      <c r="I324" s="627" t="s">
        <v>358</v>
      </c>
      <c r="J324" s="627"/>
      <c r="K324" s="626">
        <v>7936</v>
      </c>
      <c r="L324" s="626"/>
      <c r="M324" s="626">
        <v>1200</v>
      </c>
      <c r="N324" s="627"/>
      <c r="O324" s="625" t="s">
        <v>310</v>
      </c>
      <c r="P324" s="626">
        <v>7936</v>
      </c>
      <c r="Q324" s="626">
        <v>3</v>
      </c>
      <c r="R324" s="626"/>
      <c r="S324" s="626"/>
      <c r="T324" s="627"/>
      <c r="U324" s="627"/>
      <c r="V324" s="625">
        <v>2007</v>
      </c>
      <c r="W324" s="627"/>
      <c r="X324" s="627"/>
      <c r="Y324" s="627"/>
      <c r="Z324" s="627"/>
      <c r="AA324" s="627"/>
      <c r="AB324" s="626"/>
      <c r="AC324" s="625"/>
      <c r="AD324" s="625"/>
      <c r="AE324" s="627"/>
      <c r="AF324" s="627"/>
      <c r="AG324" s="627"/>
      <c r="AH324" s="627"/>
      <c r="AI324" s="627"/>
      <c r="AJ324" s="627"/>
      <c r="AK324" s="627"/>
      <c r="AL324" s="627"/>
      <c r="AM324" s="627"/>
      <c r="AN324" s="627"/>
      <c r="AO324" s="627"/>
      <c r="AP324" s="627"/>
      <c r="AQ324" s="627"/>
      <c r="AR324" s="627"/>
      <c r="AS324" s="627"/>
      <c r="AT324" s="627"/>
      <c r="AU324" s="627"/>
      <c r="AV324" s="613"/>
      <c r="AW324" s="613"/>
      <c r="AX324" s="1116"/>
    </row>
    <row r="325" spans="1:50" ht="24" hidden="1" customHeight="1" x14ac:dyDescent="0.15">
      <c r="A325" s="621"/>
      <c r="B325" s="158"/>
      <c r="C325" s="656" t="s">
        <v>358</v>
      </c>
      <c r="D325" s="627" t="s">
        <v>12821</v>
      </c>
      <c r="E325" s="626" t="s">
        <v>12822</v>
      </c>
      <c r="F325" s="625" t="s">
        <v>358</v>
      </c>
      <c r="G325" s="686" t="s">
        <v>358</v>
      </c>
      <c r="H325" s="627"/>
      <c r="I325" s="627" t="s">
        <v>358</v>
      </c>
      <c r="J325" s="627"/>
      <c r="K325" s="626">
        <v>4949</v>
      </c>
      <c r="L325" s="626"/>
      <c r="M325" s="626"/>
      <c r="N325" s="627"/>
      <c r="O325" s="625" t="s">
        <v>503</v>
      </c>
      <c r="P325" s="626">
        <v>900</v>
      </c>
      <c r="Q325" s="626">
        <v>6</v>
      </c>
      <c r="R325" s="626"/>
      <c r="S325" s="626"/>
      <c r="T325" s="627"/>
      <c r="U325" s="627"/>
      <c r="V325" s="625">
        <v>2018</v>
      </c>
      <c r="W325" s="627"/>
      <c r="X325" s="627"/>
      <c r="Y325" s="627"/>
      <c r="Z325" s="627"/>
      <c r="AA325" s="627"/>
      <c r="AB325" s="626"/>
      <c r="AC325" s="625"/>
      <c r="AD325" s="625"/>
      <c r="AE325" s="627"/>
      <c r="AF325" s="627"/>
      <c r="AG325" s="627"/>
      <c r="AH325" s="627"/>
      <c r="AI325" s="627"/>
      <c r="AJ325" s="627"/>
      <c r="AK325" s="627"/>
      <c r="AL325" s="627"/>
      <c r="AM325" s="627"/>
      <c r="AN325" s="627"/>
      <c r="AO325" s="627"/>
      <c r="AP325" s="627"/>
      <c r="AQ325" s="627"/>
      <c r="AR325" s="627"/>
      <c r="AS325" s="627"/>
      <c r="AT325" s="627"/>
      <c r="AU325" s="627"/>
      <c r="AV325" s="613"/>
      <c r="AW325" s="613"/>
      <c r="AX325" s="1116"/>
    </row>
    <row r="326" spans="1:50" ht="24" hidden="1" customHeight="1" x14ac:dyDescent="0.15">
      <c r="A326" s="621"/>
      <c r="B326" s="158"/>
      <c r="C326" s="656" t="s">
        <v>358</v>
      </c>
      <c r="D326" s="627" t="s">
        <v>12823</v>
      </c>
      <c r="E326" s="626" t="s">
        <v>9774</v>
      </c>
      <c r="F326" s="625" t="s">
        <v>358</v>
      </c>
      <c r="G326" s="686" t="s">
        <v>358</v>
      </c>
      <c r="H326" s="627"/>
      <c r="I326" s="627" t="s">
        <v>358</v>
      </c>
      <c r="J326" s="627"/>
      <c r="K326" s="626">
        <v>594</v>
      </c>
      <c r="L326" s="626"/>
      <c r="M326" s="626"/>
      <c r="N326" s="627"/>
      <c r="O326" s="625" t="s">
        <v>2195</v>
      </c>
      <c r="P326" s="626">
        <v>594</v>
      </c>
      <c r="Q326" s="626">
        <v>2</v>
      </c>
      <c r="R326" s="626"/>
      <c r="S326" s="626"/>
      <c r="T326" s="627"/>
      <c r="U326" s="627"/>
      <c r="V326" s="625">
        <v>2009</v>
      </c>
      <c r="W326" s="627"/>
      <c r="X326" s="627"/>
      <c r="Y326" s="627"/>
      <c r="Z326" s="627"/>
      <c r="AA326" s="627"/>
      <c r="AB326" s="626"/>
      <c r="AC326" s="625"/>
      <c r="AD326" s="625"/>
      <c r="AE326" s="627"/>
      <c r="AF326" s="627"/>
      <c r="AG326" s="627"/>
      <c r="AH326" s="627"/>
      <c r="AI326" s="627"/>
      <c r="AJ326" s="627"/>
      <c r="AK326" s="627"/>
      <c r="AL326" s="627"/>
      <c r="AM326" s="627"/>
      <c r="AN326" s="627"/>
      <c r="AO326" s="627"/>
      <c r="AP326" s="627"/>
      <c r="AQ326" s="627"/>
      <c r="AR326" s="627"/>
      <c r="AS326" s="627"/>
      <c r="AT326" s="627"/>
      <c r="AU326" s="627"/>
      <c r="AV326" s="613"/>
      <c r="AW326" s="613"/>
      <c r="AX326" s="613"/>
    </row>
    <row r="327" spans="1:50" ht="24" hidden="1" customHeight="1" x14ac:dyDescent="0.15">
      <c r="A327" s="715"/>
      <c r="B327" s="158"/>
      <c r="C327" s="656" t="s">
        <v>15628</v>
      </c>
      <c r="D327" s="627"/>
      <c r="E327" s="626" t="s">
        <v>17088</v>
      </c>
      <c r="F327" s="625" t="s">
        <v>15628</v>
      </c>
      <c r="G327" s="686"/>
      <c r="H327" s="627"/>
      <c r="I327" s="627" t="s">
        <v>15628</v>
      </c>
      <c r="J327" s="627"/>
      <c r="K327" s="626">
        <v>7936</v>
      </c>
      <c r="L327" s="626"/>
      <c r="M327" s="626">
        <v>1200</v>
      </c>
      <c r="N327" s="627"/>
      <c r="O327" s="625" t="s">
        <v>2195</v>
      </c>
      <c r="P327" s="626"/>
      <c r="Q327" s="626">
        <v>2</v>
      </c>
      <c r="R327" s="626"/>
      <c r="S327" s="626"/>
      <c r="T327" s="627"/>
      <c r="U327" s="627"/>
      <c r="V327" s="625">
        <v>2007</v>
      </c>
      <c r="W327" s="627"/>
      <c r="X327" s="627"/>
      <c r="Y327" s="627"/>
      <c r="Z327" s="627"/>
      <c r="AA327" s="627"/>
      <c r="AB327" s="626"/>
      <c r="AC327" s="625"/>
      <c r="AD327" s="625"/>
      <c r="AE327" s="627"/>
      <c r="AF327" s="627"/>
      <c r="AG327" s="627"/>
      <c r="AH327" s="627"/>
      <c r="AI327" s="627"/>
      <c r="AJ327" s="627"/>
      <c r="AK327" s="627"/>
      <c r="AL327" s="627"/>
      <c r="AM327" s="627"/>
      <c r="AN327" s="627"/>
      <c r="AO327" s="627"/>
      <c r="AP327" s="627"/>
      <c r="AQ327" s="627"/>
      <c r="AR327" s="627"/>
      <c r="AS327" s="627"/>
      <c r="AT327" s="627"/>
      <c r="AU327" s="627"/>
      <c r="AV327" s="613"/>
      <c r="AW327" s="613"/>
      <c r="AX327" s="613"/>
    </row>
    <row r="328" spans="1:50" ht="24" hidden="1" customHeight="1" x14ac:dyDescent="0.15">
      <c r="A328" s="621"/>
      <c r="B328" s="158"/>
      <c r="C328" s="656" t="s">
        <v>358</v>
      </c>
      <c r="D328" s="627" t="s">
        <v>12824</v>
      </c>
      <c r="E328" s="626" t="s">
        <v>15710</v>
      </c>
      <c r="F328" s="625" t="s">
        <v>358</v>
      </c>
      <c r="G328" s="686" t="s">
        <v>358</v>
      </c>
      <c r="H328" s="627"/>
      <c r="I328" s="627" t="s">
        <v>358</v>
      </c>
      <c r="J328" s="627"/>
      <c r="K328" s="626">
        <v>5002</v>
      </c>
      <c r="L328" s="626"/>
      <c r="M328" s="626"/>
      <c r="N328" s="627"/>
      <c r="O328" s="625" t="s">
        <v>2195</v>
      </c>
      <c r="P328" s="626">
        <v>4002</v>
      </c>
      <c r="Q328" s="626">
        <v>3</v>
      </c>
      <c r="R328" s="626"/>
      <c r="S328" s="626"/>
      <c r="T328" s="627"/>
      <c r="U328" s="627"/>
      <c r="V328" s="625">
        <v>2019</v>
      </c>
      <c r="W328" s="627"/>
      <c r="X328" s="627"/>
      <c r="Y328" s="627"/>
      <c r="Z328" s="627"/>
      <c r="AA328" s="627"/>
      <c r="AB328" s="626"/>
      <c r="AC328" s="625"/>
      <c r="AD328" s="625"/>
      <c r="AE328" s="627"/>
      <c r="AF328" s="627"/>
      <c r="AG328" s="627"/>
      <c r="AH328" s="627"/>
      <c r="AI328" s="627"/>
      <c r="AJ328" s="627"/>
      <c r="AK328" s="627"/>
      <c r="AL328" s="627"/>
      <c r="AM328" s="627"/>
      <c r="AN328" s="627"/>
      <c r="AO328" s="627"/>
      <c r="AP328" s="627"/>
      <c r="AQ328" s="627"/>
      <c r="AR328" s="627"/>
      <c r="AS328" s="627"/>
      <c r="AT328" s="627"/>
      <c r="AU328" s="627"/>
      <c r="AV328" s="613"/>
      <c r="AW328" s="613"/>
      <c r="AX328" s="613"/>
    </row>
    <row r="329" spans="1:50" ht="24" hidden="1" customHeight="1" x14ac:dyDescent="0.15">
      <c r="A329" s="621"/>
      <c r="B329" s="158"/>
      <c r="C329" s="656" t="s">
        <v>358</v>
      </c>
      <c r="D329" s="627" t="s">
        <v>12825</v>
      </c>
      <c r="E329" s="626" t="s">
        <v>12826</v>
      </c>
      <c r="F329" s="625" t="s">
        <v>358</v>
      </c>
      <c r="G329" s="686" t="s">
        <v>358</v>
      </c>
      <c r="H329" s="627"/>
      <c r="I329" s="627" t="s">
        <v>358</v>
      </c>
      <c r="J329" s="627"/>
      <c r="K329" s="626">
        <v>13044</v>
      </c>
      <c r="L329" s="626"/>
      <c r="M329" s="626"/>
      <c r="N329" s="627"/>
      <c r="O329" s="625"/>
      <c r="P329" s="626"/>
      <c r="Q329" s="626">
        <v>3</v>
      </c>
      <c r="R329" s="626"/>
      <c r="S329" s="626"/>
      <c r="T329" s="627"/>
      <c r="U329" s="627"/>
      <c r="V329" s="625">
        <v>2018</v>
      </c>
      <c r="W329" s="627"/>
      <c r="X329" s="627"/>
      <c r="Y329" s="627"/>
      <c r="Z329" s="627"/>
      <c r="AA329" s="627"/>
      <c r="AB329" s="626"/>
      <c r="AC329" s="625"/>
      <c r="AD329" s="625"/>
      <c r="AE329" s="627"/>
      <c r="AF329" s="627"/>
      <c r="AG329" s="627"/>
      <c r="AH329" s="627"/>
      <c r="AI329" s="627"/>
      <c r="AJ329" s="627"/>
      <c r="AK329" s="627"/>
      <c r="AL329" s="627"/>
      <c r="AM329" s="627"/>
      <c r="AN329" s="627"/>
      <c r="AO329" s="627"/>
      <c r="AP329" s="627"/>
      <c r="AQ329" s="627"/>
      <c r="AR329" s="627"/>
      <c r="AS329" s="627"/>
      <c r="AT329" s="627"/>
      <c r="AU329" s="627"/>
      <c r="AV329" s="613"/>
      <c r="AW329" s="613"/>
      <c r="AX329" s="613"/>
    </row>
    <row r="330" spans="1:50" ht="24" hidden="1" customHeight="1" x14ac:dyDescent="0.15">
      <c r="A330" s="621"/>
      <c r="B330" s="158"/>
      <c r="C330" s="656" t="s">
        <v>358</v>
      </c>
      <c r="D330" s="627" t="s">
        <v>12827</v>
      </c>
      <c r="E330" s="626" t="s">
        <v>12828</v>
      </c>
      <c r="F330" s="625" t="s">
        <v>358</v>
      </c>
      <c r="G330" s="686" t="s">
        <v>358</v>
      </c>
      <c r="H330" s="627"/>
      <c r="I330" s="627" t="s">
        <v>358</v>
      </c>
      <c r="J330" s="627"/>
      <c r="K330" s="626">
        <v>5451</v>
      </c>
      <c r="L330" s="626"/>
      <c r="M330" s="626"/>
      <c r="N330" s="627"/>
      <c r="O330" s="625" t="s">
        <v>184</v>
      </c>
      <c r="P330" s="626">
        <v>5451</v>
      </c>
      <c r="Q330" s="626">
        <v>3</v>
      </c>
      <c r="R330" s="626"/>
      <c r="S330" s="626"/>
      <c r="T330" s="627"/>
      <c r="U330" s="627"/>
      <c r="V330" s="625">
        <v>2009</v>
      </c>
      <c r="W330" s="627"/>
      <c r="X330" s="627"/>
      <c r="Y330" s="627"/>
      <c r="Z330" s="627"/>
      <c r="AA330" s="627"/>
      <c r="AB330" s="626"/>
      <c r="AC330" s="625"/>
      <c r="AD330" s="625"/>
      <c r="AE330" s="627"/>
      <c r="AF330" s="627"/>
      <c r="AG330" s="627"/>
      <c r="AH330" s="627"/>
      <c r="AI330" s="627"/>
      <c r="AJ330" s="627"/>
      <c r="AK330" s="627"/>
      <c r="AL330" s="627"/>
      <c r="AM330" s="627"/>
      <c r="AN330" s="627"/>
      <c r="AO330" s="627"/>
      <c r="AP330" s="627"/>
      <c r="AQ330" s="627"/>
      <c r="AR330" s="627"/>
      <c r="AS330" s="627"/>
      <c r="AT330" s="627"/>
      <c r="AU330" s="627"/>
      <c r="AV330" s="613"/>
      <c r="AW330" s="613"/>
      <c r="AX330" s="613"/>
    </row>
    <row r="331" spans="1:50" ht="24" hidden="1" customHeight="1" x14ac:dyDescent="0.15">
      <c r="A331" s="621"/>
      <c r="B331" s="158"/>
      <c r="C331" s="656" t="s">
        <v>15628</v>
      </c>
      <c r="D331" s="627"/>
      <c r="E331" s="626" t="s">
        <v>15711</v>
      </c>
      <c r="F331" s="625" t="s">
        <v>15628</v>
      </c>
      <c r="G331" s="627"/>
      <c r="H331" s="627"/>
      <c r="I331" s="627" t="s">
        <v>15628</v>
      </c>
      <c r="J331" s="627"/>
      <c r="K331" s="626">
        <v>19345</v>
      </c>
      <c r="L331" s="626"/>
      <c r="M331" s="626"/>
      <c r="N331" s="627"/>
      <c r="O331" s="625" t="s">
        <v>2195</v>
      </c>
      <c r="P331" s="626">
        <v>2310</v>
      </c>
      <c r="Q331" s="626">
        <v>2</v>
      </c>
      <c r="R331" s="626"/>
      <c r="S331" s="626"/>
      <c r="T331" s="627"/>
      <c r="U331" s="627"/>
      <c r="V331" s="625">
        <v>2021</v>
      </c>
      <c r="W331" s="627"/>
      <c r="X331" s="627"/>
      <c r="Y331" s="627"/>
      <c r="Z331" s="627"/>
      <c r="AA331" s="627"/>
      <c r="AB331" s="626"/>
      <c r="AC331" s="625"/>
      <c r="AD331" s="625"/>
      <c r="AE331" s="627"/>
      <c r="AF331" s="627"/>
      <c r="AG331" s="627"/>
      <c r="AH331" s="627"/>
      <c r="AI331" s="627"/>
      <c r="AJ331" s="627"/>
      <c r="AK331" s="627"/>
      <c r="AL331" s="627"/>
      <c r="AM331" s="627"/>
      <c r="AN331" s="627"/>
      <c r="AO331" s="627"/>
      <c r="AP331" s="627"/>
      <c r="AQ331" s="627"/>
      <c r="AR331" s="627"/>
      <c r="AS331" s="627"/>
      <c r="AT331" s="627"/>
      <c r="AU331" s="627"/>
      <c r="AV331" s="613"/>
      <c r="AW331" s="613"/>
      <c r="AX331" s="613"/>
    </row>
    <row r="332" spans="1:50" ht="24" hidden="1" customHeight="1" x14ac:dyDescent="0.15">
      <c r="A332" s="621"/>
      <c r="B332" s="158"/>
      <c r="C332" s="656" t="s">
        <v>15628</v>
      </c>
      <c r="D332" s="627"/>
      <c r="E332" s="626" t="s">
        <v>15712</v>
      </c>
      <c r="F332" s="625" t="s">
        <v>15628</v>
      </c>
      <c r="G332" s="627"/>
      <c r="H332" s="627"/>
      <c r="I332" s="627" t="s">
        <v>15628</v>
      </c>
      <c r="J332" s="627"/>
      <c r="K332" s="626">
        <v>2594</v>
      </c>
      <c r="L332" s="626"/>
      <c r="M332" s="626"/>
      <c r="N332" s="627"/>
      <c r="O332" s="625" t="s">
        <v>2195</v>
      </c>
      <c r="P332" s="626">
        <v>783</v>
      </c>
      <c r="Q332" s="626">
        <v>3</v>
      </c>
      <c r="R332" s="626"/>
      <c r="S332" s="626"/>
      <c r="T332" s="627"/>
      <c r="U332" s="627"/>
      <c r="V332" s="625">
        <v>2007</v>
      </c>
      <c r="W332" s="627"/>
      <c r="X332" s="627"/>
      <c r="Y332" s="627"/>
      <c r="Z332" s="627"/>
      <c r="AA332" s="627"/>
      <c r="AB332" s="626"/>
      <c r="AC332" s="625"/>
      <c r="AD332" s="625"/>
      <c r="AE332" s="627"/>
      <c r="AF332" s="627"/>
      <c r="AG332" s="627"/>
      <c r="AH332" s="627"/>
      <c r="AI332" s="627"/>
      <c r="AJ332" s="627"/>
      <c r="AK332" s="627"/>
      <c r="AL332" s="627"/>
      <c r="AM332" s="627"/>
      <c r="AN332" s="627"/>
      <c r="AO332" s="627"/>
      <c r="AP332" s="627"/>
      <c r="AQ332" s="627"/>
      <c r="AR332" s="627"/>
      <c r="AS332" s="627"/>
      <c r="AT332" s="627"/>
      <c r="AU332" s="627"/>
      <c r="AV332" s="613"/>
      <c r="AW332" s="613"/>
      <c r="AX332" s="613"/>
    </row>
    <row r="333" spans="1:50" ht="24" hidden="1" customHeight="1" x14ac:dyDescent="0.15">
      <c r="A333" s="621"/>
      <c r="B333" s="158"/>
      <c r="C333" s="656" t="s">
        <v>15628</v>
      </c>
      <c r="D333" s="627"/>
      <c r="E333" s="626" t="s">
        <v>15713</v>
      </c>
      <c r="F333" s="625" t="s">
        <v>15628</v>
      </c>
      <c r="G333" s="627" t="s">
        <v>15628</v>
      </c>
      <c r="H333" s="626">
        <v>40213</v>
      </c>
      <c r="I333" s="627" t="s">
        <v>15628</v>
      </c>
      <c r="J333" s="626"/>
      <c r="K333" s="626">
        <v>40213</v>
      </c>
      <c r="L333" s="626"/>
      <c r="M333" s="626"/>
      <c r="N333" s="626"/>
      <c r="O333" s="625" t="s">
        <v>2195</v>
      </c>
      <c r="P333" s="626">
        <v>1083</v>
      </c>
      <c r="Q333" s="626">
        <v>2</v>
      </c>
      <c r="R333" s="626"/>
      <c r="S333" s="626"/>
      <c r="T333" s="625">
        <v>2019</v>
      </c>
      <c r="U333" s="627"/>
      <c r="V333" s="625">
        <v>2019</v>
      </c>
      <c r="W333" s="627"/>
      <c r="X333" s="627"/>
      <c r="Y333" s="627"/>
      <c r="Z333" s="627"/>
      <c r="AA333" s="627"/>
      <c r="AB333" s="626"/>
      <c r="AC333" s="625"/>
      <c r="AD333" s="625"/>
      <c r="AE333" s="627"/>
      <c r="AF333" s="627"/>
      <c r="AG333" s="627"/>
      <c r="AH333" s="627"/>
      <c r="AI333" s="627"/>
      <c r="AJ333" s="627"/>
      <c r="AK333" s="627"/>
      <c r="AL333" s="627"/>
      <c r="AM333" s="627"/>
      <c r="AN333" s="627"/>
      <c r="AO333" s="627"/>
      <c r="AP333" s="627"/>
      <c r="AQ333" s="627"/>
      <c r="AR333" s="627"/>
      <c r="AS333" s="627"/>
      <c r="AT333" s="627"/>
      <c r="AU333" s="627"/>
      <c r="AV333" s="613"/>
      <c r="AW333" s="613"/>
      <c r="AX333" s="613"/>
    </row>
    <row r="334" spans="1:50" ht="24" hidden="1" customHeight="1" x14ac:dyDescent="0.15">
      <c r="A334" s="621">
        <v>20</v>
      </c>
      <c r="B334" s="158"/>
      <c r="C334" s="656" t="s">
        <v>15628</v>
      </c>
      <c r="D334" s="627"/>
      <c r="E334" s="626" t="s">
        <v>15714</v>
      </c>
      <c r="F334" s="625" t="s">
        <v>15628</v>
      </c>
      <c r="G334" s="627" t="s">
        <v>15628</v>
      </c>
      <c r="H334" s="626">
        <v>474</v>
      </c>
      <c r="I334" s="627" t="s">
        <v>15628</v>
      </c>
      <c r="J334" s="626"/>
      <c r="K334" s="626">
        <v>474</v>
      </c>
      <c r="L334" s="626"/>
      <c r="M334" s="626"/>
      <c r="N334" s="626"/>
      <c r="O334" s="625" t="s">
        <v>2195</v>
      </c>
      <c r="P334" s="626">
        <v>474</v>
      </c>
      <c r="Q334" s="626">
        <v>1</v>
      </c>
      <c r="R334" s="626"/>
      <c r="S334" s="626"/>
      <c r="T334" s="625">
        <v>2009</v>
      </c>
      <c r="U334" s="627"/>
      <c r="V334" s="625">
        <v>2009</v>
      </c>
      <c r="W334" s="627"/>
      <c r="X334" s="627"/>
      <c r="Y334" s="627"/>
      <c r="Z334" s="627"/>
      <c r="AA334" s="627"/>
      <c r="AB334" s="626"/>
      <c r="AC334" s="625"/>
      <c r="AD334" s="625"/>
      <c r="AE334" s="627"/>
      <c r="AF334" s="627"/>
      <c r="AG334" s="627"/>
      <c r="AH334" s="627"/>
      <c r="AI334" s="627"/>
      <c r="AJ334" s="627"/>
      <c r="AK334" s="627"/>
      <c r="AL334" s="627"/>
      <c r="AM334" s="627"/>
      <c r="AN334" s="627"/>
      <c r="AO334" s="627"/>
      <c r="AP334" s="627"/>
      <c r="AQ334" s="627"/>
      <c r="AR334" s="627"/>
      <c r="AS334" s="627"/>
      <c r="AT334" s="627"/>
      <c r="AU334" s="627"/>
      <c r="AV334" s="613"/>
      <c r="AW334" s="613"/>
      <c r="AX334" s="613"/>
    </row>
    <row r="335" spans="1:50" ht="24" hidden="1" customHeight="1" x14ac:dyDescent="0.15">
      <c r="A335" s="621"/>
      <c r="B335" s="158"/>
      <c r="C335" s="749" t="s">
        <v>3072</v>
      </c>
      <c r="D335" s="627" t="s">
        <v>3409</v>
      </c>
      <c r="E335" s="626" t="s">
        <v>3410</v>
      </c>
      <c r="F335" s="627" t="s">
        <v>3072</v>
      </c>
      <c r="G335" s="627" t="s">
        <v>12811</v>
      </c>
      <c r="H335" s="627"/>
      <c r="I335" s="604" t="s">
        <v>3265</v>
      </c>
      <c r="J335" s="627"/>
      <c r="K335" s="626">
        <v>3985</v>
      </c>
      <c r="L335" s="626">
        <v>248</v>
      </c>
      <c r="M335" s="626">
        <v>266</v>
      </c>
      <c r="N335" s="627"/>
      <c r="O335" s="625" t="s">
        <v>3418</v>
      </c>
      <c r="P335" s="626">
        <v>3276</v>
      </c>
      <c r="Q335" s="626">
        <v>5</v>
      </c>
      <c r="R335" s="626"/>
      <c r="S335" s="626"/>
      <c r="T335" s="627"/>
      <c r="U335" s="627"/>
      <c r="V335" s="625">
        <v>2003</v>
      </c>
      <c r="W335" s="627"/>
      <c r="X335" s="627"/>
      <c r="Y335" s="627"/>
      <c r="Z335" s="627"/>
      <c r="AA335" s="627"/>
      <c r="AB335" s="626"/>
      <c r="AC335" s="625"/>
      <c r="AD335" s="625"/>
      <c r="AE335" s="627"/>
      <c r="AF335" s="627"/>
      <c r="AG335" s="627"/>
      <c r="AH335" s="627"/>
      <c r="AI335" s="627"/>
      <c r="AJ335" s="627"/>
      <c r="AK335" s="627"/>
      <c r="AL335" s="627"/>
      <c r="AM335" s="627"/>
      <c r="AN335" s="627"/>
      <c r="AO335" s="627"/>
      <c r="AP335" s="627"/>
      <c r="AQ335" s="627"/>
      <c r="AR335" s="627"/>
      <c r="AS335" s="627"/>
      <c r="AT335" s="627"/>
      <c r="AU335" s="627"/>
      <c r="AV335" s="613"/>
      <c r="AW335" s="613"/>
      <c r="AX335" s="613"/>
    </row>
    <row r="336" spans="1:50" ht="24" hidden="1" customHeight="1" x14ac:dyDescent="0.15">
      <c r="A336" s="621"/>
      <c r="B336" s="158"/>
      <c r="C336" s="749" t="s">
        <v>3072</v>
      </c>
      <c r="D336" s="626"/>
      <c r="E336" s="626" t="s">
        <v>15715</v>
      </c>
      <c r="F336" s="604" t="s">
        <v>15635</v>
      </c>
      <c r="G336" s="604"/>
      <c r="H336" s="604"/>
      <c r="I336" s="604" t="s">
        <v>15636</v>
      </c>
      <c r="J336" s="297">
        <v>11822.2</v>
      </c>
      <c r="K336" s="297">
        <v>11822.2</v>
      </c>
      <c r="L336" s="297">
        <v>803.54</v>
      </c>
      <c r="M336" s="297">
        <v>798.48</v>
      </c>
      <c r="N336" s="604"/>
      <c r="O336" s="293" t="s">
        <v>15716</v>
      </c>
      <c r="P336" s="297"/>
      <c r="Q336" s="297">
        <v>2</v>
      </c>
      <c r="R336" s="297"/>
      <c r="S336" s="297"/>
      <c r="T336" s="625">
        <v>2003</v>
      </c>
      <c r="U336" s="604"/>
      <c r="V336" s="625">
        <v>2003</v>
      </c>
      <c r="W336" s="604"/>
      <c r="X336" s="604"/>
      <c r="Y336" s="604"/>
      <c r="Z336" s="604"/>
      <c r="AA336" s="604"/>
      <c r="AB336" s="297"/>
      <c r="AC336" s="293"/>
      <c r="AD336" s="293"/>
      <c r="AE336" s="604"/>
      <c r="AF336" s="604"/>
      <c r="AG336" s="604"/>
      <c r="AH336" s="604"/>
      <c r="AI336" s="604"/>
      <c r="AJ336" s="604"/>
      <c r="AK336" s="604"/>
      <c r="AL336" s="604"/>
      <c r="AM336" s="604"/>
      <c r="AN336" s="604"/>
      <c r="AO336" s="604"/>
      <c r="AP336" s="604"/>
      <c r="AQ336" s="604"/>
      <c r="AR336" s="604"/>
      <c r="AS336" s="604"/>
      <c r="AT336" s="604"/>
      <c r="AU336" s="604"/>
      <c r="AV336" s="376"/>
      <c r="AW336" s="376"/>
      <c r="AX336" s="376"/>
    </row>
    <row r="337" spans="1:50" ht="24" hidden="1" customHeight="1" x14ac:dyDescent="0.15">
      <c r="A337" s="621"/>
      <c r="B337" s="158"/>
      <c r="C337" s="749" t="s">
        <v>15635</v>
      </c>
      <c r="D337" s="297"/>
      <c r="E337" s="626" t="s">
        <v>15717</v>
      </c>
      <c r="F337" s="604" t="s">
        <v>3072</v>
      </c>
      <c r="G337" s="604"/>
      <c r="H337" s="604"/>
      <c r="I337" s="604" t="s">
        <v>3265</v>
      </c>
      <c r="J337" s="297"/>
      <c r="K337" s="297">
        <v>24287</v>
      </c>
      <c r="L337" s="297"/>
      <c r="M337" s="297"/>
      <c r="N337" s="604"/>
      <c r="O337" s="293" t="s">
        <v>184</v>
      </c>
      <c r="P337" s="297">
        <v>1692</v>
      </c>
      <c r="Q337" s="297">
        <v>3</v>
      </c>
      <c r="R337" s="297"/>
      <c r="S337" s="297"/>
      <c r="T337" s="293"/>
      <c r="U337" s="604"/>
      <c r="V337" s="293">
        <v>1992</v>
      </c>
      <c r="W337" s="604"/>
      <c r="X337" s="604"/>
      <c r="Y337" s="604"/>
      <c r="Z337" s="604"/>
      <c r="AA337" s="604"/>
      <c r="AB337" s="297"/>
      <c r="AC337" s="293"/>
      <c r="AD337" s="293"/>
      <c r="AE337" s="604"/>
      <c r="AF337" s="604"/>
      <c r="AG337" s="604"/>
      <c r="AH337" s="604"/>
      <c r="AI337" s="604"/>
      <c r="AJ337" s="604"/>
      <c r="AK337" s="604"/>
      <c r="AL337" s="604"/>
      <c r="AM337" s="604"/>
      <c r="AN337" s="604"/>
      <c r="AO337" s="604"/>
      <c r="AP337" s="604"/>
      <c r="AQ337" s="604"/>
      <c r="AR337" s="604"/>
      <c r="AS337" s="604"/>
      <c r="AT337" s="604"/>
      <c r="AU337" s="604"/>
      <c r="AV337" s="376"/>
      <c r="AW337" s="376"/>
      <c r="AX337" s="376"/>
    </row>
    <row r="338" spans="1:50" ht="24" hidden="1" customHeight="1" x14ac:dyDescent="0.15">
      <c r="A338" s="715"/>
      <c r="B338" s="158"/>
      <c r="C338" s="749" t="s">
        <v>15635</v>
      </c>
      <c r="D338" s="297"/>
      <c r="E338" s="626" t="s">
        <v>15718</v>
      </c>
      <c r="F338" s="604" t="s">
        <v>3072</v>
      </c>
      <c r="G338" s="604"/>
      <c r="H338" s="604"/>
      <c r="I338" s="604" t="s">
        <v>3265</v>
      </c>
      <c r="J338" s="297"/>
      <c r="K338" s="297">
        <v>33000</v>
      </c>
      <c r="L338" s="297"/>
      <c r="M338" s="297"/>
      <c r="N338" s="604"/>
      <c r="O338" s="293" t="s">
        <v>2173</v>
      </c>
      <c r="P338" s="297">
        <v>750</v>
      </c>
      <c r="Q338" s="297">
        <v>2</v>
      </c>
      <c r="R338" s="297"/>
      <c r="S338" s="297"/>
      <c r="T338" s="293"/>
      <c r="U338" s="604"/>
      <c r="V338" s="293">
        <v>2020</v>
      </c>
      <c r="W338" s="604"/>
      <c r="X338" s="604"/>
      <c r="Y338" s="604"/>
      <c r="Z338" s="604"/>
      <c r="AA338" s="604"/>
      <c r="AB338" s="297"/>
      <c r="AC338" s="293"/>
      <c r="AD338" s="293"/>
      <c r="AE338" s="604"/>
      <c r="AF338" s="604"/>
      <c r="AG338" s="604"/>
      <c r="AH338" s="604"/>
      <c r="AI338" s="604"/>
      <c r="AJ338" s="604"/>
      <c r="AK338" s="604"/>
      <c r="AL338" s="604"/>
      <c r="AM338" s="604"/>
      <c r="AN338" s="604"/>
      <c r="AO338" s="604"/>
      <c r="AP338" s="604"/>
      <c r="AQ338" s="604"/>
      <c r="AR338" s="604"/>
      <c r="AS338" s="604"/>
      <c r="AT338" s="604"/>
      <c r="AU338" s="604"/>
      <c r="AV338" s="376"/>
      <c r="AW338" s="376"/>
      <c r="AX338" s="376" t="s">
        <v>16539</v>
      </c>
    </row>
    <row r="339" spans="1:50" ht="24" hidden="1" customHeight="1" x14ac:dyDescent="0.15">
      <c r="A339" s="715"/>
      <c r="B339" s="158"/>
      <c r="C339" s="750" t="s">
        <v>3101</v>
      </c>
      <c r="D339" s="626" t="s">
        <v>12565</v>
      </c>
      <c r="E339" s="626" t="s">
        <v>3425</v>
      </c>
      <c r="F339" s="626" t="s">
        <v>3101</v>
      </c>
      <c r="G339" s="626" t="s">
        <v>12831</v>
      </c>
      <c r="H339" s="626" t="s">
        <v>3426</v>
      </c>
      <c r="I339" s="627" t="s">
        <v>3426</v>
      </c>
      <c r="J339" s="626">
        <v>1</v>
      </c>
      <c r="K339" s="626">
        <v>4691</v>
      </c>
      <c r="L339" s="626">
        <v>40</v>
      </c>
      <c r="M339" s="626"/>
      <c r="N339" s="626" t="s">
        <v>12832</v>
      </c>
      <c r="O339" s="627" t="s">
        <v>12833</v>
      </c>
      <c r="P339" s="625">
        <v>4691</v>
      </c>
      <c r="Q339" s="625">
        <v>10</v>
      </c>
      <c r="R339" s="627"/>
      <c r="S339" s="626"/>
      <c r="T339" s="648"/>
      <c r="U339" s="627"/>
      <c r="V339" s="648" t="s">
        <v>12834</v>
      </c>
      <c r="W339" s="627"/>
      <c r="X339" s="627">
        <v>2100</v>
      </c>
      <c r="Y339" s="627"/>
      <c r="Z339" s="627"/>
      <c r="AA339" s="627"/>
      <c r="AB339" s="626">
        <v>2100</v>
      </c>
      <c r="AC339" s="626"/>
      <c r="AD339" s="626"/>
      <c r="AE339" s="751"/>
      <c r="AF339" s="626"/>
      <c r="AG339" s="626"/>
      <c r="AH339" s="626"/>
      <c r="AI339" s="626"/>
      <c r="AJ339" s="626"/>
      <c r="AK339" s="626"/>
      <c r="AL339" s="626"/>
      <c r="AM339" s="626"/>
      <c r="AN339" s="626"/>
      <c r="AO339" s="626"/>
      <c r="AP339" s="626"/>
      <c r="AQ339" s="614"/>
      <c r="AR339" s="614"/>
      <c r="AS339" s="614"/>
      <c r="AT339" s="614"/>
      <c r="AU339" s="614"/>
      <c r="AV339" s="613"/>
      <c r="AW339" s="613"/>
      <c r="AX339" s="614"/>
    </row>
    <row r="340" spans="1:50" ht="24" hidden="1" customHeight="1" x14ac:dyDescent="0.15">
      <c r="A340" s="715"/>
      <c r="B340" s="158"/>
      <c r="C340" s="750" t="s">
        <v>3101</v>
      </c>
      <c r="D340" s="626" t="s">
        <v>3428</v>
      </c>
      <c r="E340" s="626" t="s">
        <v>3429</v>
      </c>
      <c r="F340" s="626" t="s">
        <v>3101</v>
      </c>
      <c r="G340" s="626" t="s">
        <v>12831</v>
      </c>
      <c r="H340" s="626" t="s">
        <v>3426</v>
      </c>
      <c r="I340" s="627" t="s">
        <v>3426</v>
      </c>
      <c r="J340" s="626">
        <v>1</v>
      </c>
      <c r="K340" s="626">
        <v>4432</v>
      </c>
      <c r="L340" s="626">
        <v>40</v>
      </c>
      <c r="M340" s="626"/>
      <c r="N340" s="626" t="s">
        <v>183</v>
      </c>
      <c r="O340" s="627" t="s">
        <v>3430</v>
      </c>
      <c r="P340" s="625">
        <v>4432</v>
      </c>
      <c r="Q340" s="625">
        <v>8</v>
      </c>
      <c r="R340" s="627"/>
      <c r="S340" s="626"/>
      <c r="T340" s="648"/>
      <c r="U340" s="627"/>
      <c r="V340" s="648">
        <v>2002</v>
      </c>
      <c r="W340" s="627"/>
      <c r="X340" s="627">
        <v>343</v>
      </c>
      <c r="Y340" s="627"/>
      <c r="Z340" s="627"/>
      <c r="AA340" s="627"/>
      <c r="AB340" s="626">
        <v>343</v>
      </c>
      <c r="AC340" s="626"/>
      <c r="AD340" s="626"/>
      <c r="AE340" s="751"/>
      <c r="AF340" s="626"/>
      <c r="AG340" s="626"/>
      <c r="AH340" s="626"/>
      <c r="AI340" s="626"/>
      <c r="AJ340" s="626"/>
      <c r="AK340" s="626"/>
      <c r="AL340" s="626"/>
      <c r="AM340" s="626"/>
      <c r="AN340" s="626"/>
      <c r="AO340" s="626"/>
      <c r="AP340" s="626"/>
      <c r="AQ340" s="614"/>
      <c r="AR340" s="614"/>
      <c r="AS340" s="614"/>
      <c r="AT340" s="614"/>
      <c r="AU340" s="614"/>
      <c r="AV340" s="613"/>
      <c r="AW340" s="613"/>
      <c r="AX340" s="614"/>
    </row>
    <row r="341" spans="1:50" ht="24" hidden="1" customHeight="1" x14ac:dyDescent="0.15">
      <c r="A341" s="715"/>
      <c r="B341" s="158"/>
      <c r="C341" s="656" t="s">
        <v>3101</v>
      </c>
      <c r="D341" s="627" t="s">
        <v>3431</v>
      </c>
      <c r="E341" s="626" t="s">
        <v>3432</v>
      </c>
      <c r="F341" s="625" t="s">
        <v>3101</v>
      </c>
      <c r="G341" s="627" t="s">
        <v>12831</v>
      </c>
      <c r="H341" s="627" t="s">
        <v>3426</v>
      </c>
      <c r="I341" s="627" t="s">
        <v>3426</v>
      </c>
      <c r="J341" s="627">
        <v>1</v>
      </c>
      <c r="K341" s="626">
        <v>6925</v>
      </c>
      <c r="L341" s="626"/>
      <c r="M341" s="626"/>
      <c r="N341" s="627" t="s">
        <v>183</v>
      </c>
      <c r="O341" s="625" t="s">
        <v>3529</v>
      </c>
      <c r="P341" s="626">
        <v>2610</v>
      </c>
      <c r="Q341" s="626">
        <v>4</v>
      </c>
      <c r="R341" s="626"/>
      <c r="S341" s="626"/>
      <c r="T341" s="627"/>
      <c r="U341" s="627"/>
      <c r="V341" s="625" t="s">
        <v>12835</v>
      </c>
      <c r="W341" s="627"/>
      <c r="X341" s="627">
        <v>343</v>
      </c>
      <c r="Y341" s="627"/>
      <c r="Z341" s="627"/>
      <c r="AA341" s="627"/>
      <c r="AB341" s="626">
        <v>390</v>
      </c>
      <c r="AC341" s="626"/>
      <c r="AD341" s="626"/>
      <c r="AE341" s="751"/>
      <c r="AF341" s="626"/>
      <c r="AG341" s="626"/>
      <c r="AH341" s="626"/>
      <c r="AI341" s="626"/>
      <c r="AJ341" s="626"/>
      <c r="AK341" s="626"/>
      <c r="AL341" s="626"/>
      <c r="AM341" s="626"/>
      <c r="AN341" s="626"/>
      <c r="AO341" s="626"/>
      <c r="AP341" s="626"/>
      <c r="AQ341" s="614"/>
      <c r="AR341" s="614"/>
      <c r="AS341" s="614"/>
      <c r="AT341" s="614"/>
      <c r="AU341" s="614"/>
      <c r="AV341" s="613"/>
      <c r="AW341" s="613"/>
      <c r="AX341" s="614"/>
    </row>
    <row r="342" spans="1:50" ht="24" hidden="1" customHeight="1" x14ac:dyDescent="0.15">
      <c r="A342" s="715"/>
      <c r="B342" s="158"/>
      <c r="C342" s="656" t="s">
        <v>15719</v>
      </c>
      <c r="D342" s="627" t="s">
        <v>3431</v>
      </c>
      <c r="E342" s="626" t="s">
        <v>15720</v>
      </c>
      <c r="F342" s="625" t="s">
        <v>3101</v>
      </c>
      <c r="G342" s="627" t="s">
        <v>12831</v>
      </c>
      <c r="H342" s="627" t="s">
        <v>3426</v>
      </c>
      <c r="I342" s="627" t="s">
        <v>3426</v>
      </c>
      <c r="J342" s="627">
        <v>1</v>
      </c>
      <c r="K342" s="626">
        <v>1920</v>
      </c>
      <c r="L342" s="626"/>
      <c r="M342" s="626"/>
      <c r="N342" s="627" t="s">
        <v>183</v>
      </c>
      <c r="O342" s="625" t="s">
        <v>3529</v>
      </c>
      <c r="P342" s="626">
        <v>1920</v>
      </c>
      <c r="Q342" s="626">
        <v>4</v>
      </c>
      <c r="R342" s="626"/>
      <c r="S342" s="626"/>
      <c r="T342" s="627"/>
      <c r="U342" s="627"/>
      <c r="V342" s="625">
        <v>2013</v>
      </c>
      <c r="W342" s="627"/>
      <c r="X342" s="627">
        <v>343</v>
      </c>
      <c r="Y342" s="627"/>
      <c r="Z342" s="627"/>
      <c r="AA342" s="627"/>
      <c r="AB342" s="626"/>
      <c r="AC342" s="625"/>
      <c r="AD342" s="625"/>
      <c r="AE342" s="627"/>
      <c r="AF342" s="627"/>
      <c r="AG342" s="627"/>
      <c r="AH342" s="627"/>
      <c r="AI342" s="627"/>
      <c r="AJ342" s="627"/>
      <c r="AK342" s="627"/>
      <c r="AL342" s="627"/>
      <c r="AM342" s="627"/>
      <c r="AN342" s="627"/>
      <c r="AO342" s="627"/>
      <c r="AP342" s="627"/>
      <c r="AQ342" s="627"/>
      <c r="AR342" s="627"/>
      <c r="AS342" s="627"/>
      <c r="AT342" s="627"/>
      <c r="AU342" s="627"/>
      <c r="AV342" s="613"/>
      <c r="AW342" s="613"/>
      <c r="AX342" s="613"/>
    </row>
    <row r="343" spans="1:50" ht="24" hidden="1" customHeight="1" x14ac:dyDescent="0.15">
      <c r="A343" s="621"/>
      <c r="B343" s="158"/>
      <c r="C343" s="656" t="s">
        <v>3077</v>
      </c>
      <c r="D343" s="627" t="s">
        <v>3415</v>
      </c>
      <c r="E343" s="626" t="s">
        <v>3416</v>
      </c>
      <c r="F343" s="625" t="s">
        <v>3077</v>
      </c>
      <c r="G343" s="686"/>
      <c r="H343" s="627"/>
      <c r="I343" s="627" t="s">
        <v>3414</v>
      </c>
      <c r="J343" s="627"/>
      <c r="K343" s="626">
        <v>15960</v>
      </c>
      <c r="L343" s="626">
        <v>82</v>
      </c>
      <c r="M343" s="626">
        <v>111</v>
      </c>
      <c r="N343" s="627" t="s">
        <v>183</v>
      </c>
      <c r="O343" s="625" t="s">
        <v>184</v>
      </c>
      <c r="P343" s="626">
        <v>2100</v>
      </c>
      <c r="Q343" s="626">
        <v>4</v>
      </c>
      <c r="R343" s="626"/>
      <c r="S343" s="626"/>
      <c r="T343" s="627"/>
      <c r="U343" s="627"/>
      <c r="V343" s="625">
        <v>1994</v>
      </c>
      <c r="W343" s="627"/>
      <c r="X343" s="627"/>
      <c r="Y343" s="627"/>
      <c r="Z343" s="627"/>
      <c r="AA343" s="627"/>
      <c r="AB343" s="626">
        <v>385</v>
      </c>
      <c r="AC343" s="625"/>
      <c r="AD343" s="625"/>
      <c r="AE343" s="627"/>
      <c r="AF343" s="627"/>
      <c r="AG343" s="627"/>
      <c r="AH343" s="627"/>
      <c r="AI343" s="627"/>
      <c r="AJ343" s="627"/>
      <c r="AK343" s="627"/>
      <c r="AL343" s="627"/>
      <c r="AM343" s="627"/>
      <c r="AN343" s="627"/>
      <c r="AO343" s="627"/>
      <c r="AP343" s="627"/>
      <c r="AQ343" s="627"/>
      <c r="AR343" s="627"/>
      <c r="AS343" s="627"/>
      <c r="AT343" s="627"/>
      <c r="AU343" s="627"/>
      <c r="AV343" s="613"/>
      <c r="AW343" s="613"/>
      <c r="AX343" s="613"/>
    </row>
    <row r="344" spans="1:50" ht="24" hidden="1" customHeight="1" x14ac:dyDescent="0.15">
      <c r="A344" s="715"/>
      <c r="B344" s="158"/>
      <c r="C344" s="656" t="s">
        <v>3077</v>
      </c>
      <c r="D344" s="627" t="s">
        <v>3417</v>
      </c>
      <c r="E344" s="626" t="s">
        <v>17089</v>
      </c>
      <c r="F344" s="625" t="s">
        <v>3077</v>
      </c>
      <c r="G344" s="686"/>
      <c r="H344" s="627"/>
      <c r="I344" s="627" t="s">
        <v>3414</v>
      </c>
      <c r="J344" s="627"/>
      <c r="K344" s="626">
        <v>2902</v>
      </c>
      <c r="L344" s="626"/>
      <c r="M344" s="626"/>
      <c r="N344" s="627" t="s">
        <v>183</v>
      </c>
      <c r="O344" s="625" t="s">
        <v>184</v>
      </c>
      <c r="P344" s="626">
        <v>2706</v>
      </c>
      <c r="Q344" s="626">
        <v>4</v>
      </c>
      <c r="R344" s="626"/>
      <c r="S344" s="626"/>
      <c r="T344" s="627"/>
      <c r="U344" s="627"/>
      <c r="V344" s="625">
        <v>1995</v>
      </c>
      <c r="W344" s="627"/>
      <c r="X344" s="627"/>
      <c r="Y344" s="627"/>
      <c r="Z344" s="627"/>
      <c r="AA344" s="627"/>
      <c r="AB344" s="626"/>
      <c r="AC344" s="625"/>
      <c r="AD344" s="625"/>
      <c r="AE344" s="627"/>
      <c r="AF344" s="627"/>
      <c r="AG344" s="627"/>
      <c r="AH344" s="627"/>
      <c r="AI344" s="627"/>
      <c r="AJ344" s="627"/>
      <c r="AK344" s="627"/>
      <c r="AL344" s="627"/>
      <c r="AM344" s="627"/>
      <c r="AN344" s="627"/>
      <c r="AO344" s="627"/>
      <c r="AP344" s="627"/>
      <c r="AQ344" s="627"/>
      <c r="AR344" s="627"/>
      <c r="AS344" s="627"/>
      <c r="AT344" s="627"/>
      <c r="AU344" s="627"/>
      <c r="AV344" s="613"/>
      <c r="AW344" s="613"/>
      <c r="AX344" s="614"/>
    </row>
    <row r="345" spans="1:50" ht="24" hidden="1" customHeight="1" x14ac:dyDescent="0.15">
      <c r="A345" s="715">
        <v>21</v>
      </c>
      <c r="B345" s="158"/>
      <c r="C345" s="656" t="s">
        <v>3077</v>
      </c>
      <c r="D345" s="627" t="s">
        <v>12829</v>
      </c>
      <c r="E345" s="626" t="s">
        <v>3411</v>
      </c>
      <c r="F345" s="625" t="s">
        <v>3077</v>
      </c>
      <c r="G345" s="686"/>
      <c r="H345" s="627"/>
      <c r="I345" s="627" t="s">
        <v>3412</v>
      </c>
      <c r="J345" s="627"/>
      <c r="K345" s="626">
        <v>4020</v>
      </c>
      <c r="L345" s="626"/>
      <c r="M345" s="626"/>
      <c r="N345" s="627"/>
      <c r="O345" s="625" t="s">
        <v>310</v>
      </c>
      <c r="P345" s="626">
        <v>1565</v>
      </c>
      <c r="Q345" s="626">
        <v>6</v>
      </c>
      <c r="R345" s="626">
        <v>300</v>
      </c>
      <c r="S345" s="626">
        <v>300</v>
      </c>
      <c r="T345" s="627"/>
      <c r="U345" s="627"/>
      <c r="V345" s="625">
        <v>1986</v>
      </c>
      <c r="W345" s="627"/>
      <c r="X345" s="627"/>
      <c r="Y345" s="627"/>
      <c r="Z345" s="627"/>
      <c r="AA345" s="627"/>
      <c r="AB345" s="626"/>
      <c r="AC345" s="625"/>
      <c r="AD345" s="625"/>
      <c r="AE345" s="627"/>
      <c r="AF345" s="627"/>
      <c r="AG345" s="627"/>
      <c r="AH345" s="627"/>
      <c r="AI345" s="627"/>
      <c r="AJ345" s="627"/>
      <c r="AK345" s="627"/>
      <c r="AL345" s="627"/>
      <c r="AM345" s="627"/>
      <c r="AN345" s="627"/>
      <c r="AO345" s="627"/>
      <c r="AP345" s="627"/>
      <c r="AQ345" s="627"/>
      <c r="AR345" s="627"/>
      <c r="AS345" s="627"/>
      <c r="AT345" s="627"/>
      <c r="AU345" s="627"/>
      <c r="AV345" s="613"/>
      <c r="AW345" s="613"/>
      <c r="AX345" s="614" t="s">
        <v>15721</v>
      </c>
    </row>
    <row r="346" spans="1:50" ht="24" hidden="1" customHeight="1" x14ac:dyDescent="0.15">
      <c r="A346" s="715">
        <v>22</v>
      </c>
      <c r="B346" s="158"/>
      <c r="C346" s="656" t="s">
        <v>3077</v>
      </c>
      <c r="D346" s="627" t="s">
        <v>12830</v>
      </c>
      <c r="E346" s="626" t="s">
        <v>3413</v>
      </c>
      <c r="F346" s="625" t="s">
        <v>3077</v>
      </c>
      <c r="G346" s="686"/>
      <c r="H346" s="627"/>
      <c r="I346" s="627" t="s">
        <v>3414</v>
      </c>
      <c r="J346" s="627"/>
      <c r="K346" s="626">
        <v>2196</v>
      </c>
      <c r="L346" s="626"/>
      <c r="M346" s="626"/>
      <c r="N346" s="627"/>
      <c r="O346" s="625" t="s">
        <v>184</v>
      </c>
      <c r="P346" s="626">
        <v>2065</v>
      </c>
      <c r="Q346" s="626">
        <v>4</v>
      </c>
      <c r="R346" s="626"/>
      <c r="S346" s="626"/>
      <c r="T346" s="627"/>
      <c r="U346" s="627"/>
      <c r="V346" s="625">
        <v>1994</v>
      </c>
      <c r="W346" s="627"/>
      <c r="X346" s="627"/>
      <c r="Y346" s="627"/>
      <c r="Z346" s="627"/>
      <c r="AA346" s="627"/>
      <c r="AB346" s="626"/>
      <c r="AC346" s="625"/>
      <c r="AD346" s="625"/>
      <c r="AE346" s="627"/>
      <c r="AF346" s="627"/>
      <c r="AG346" s="627"/>
      <c r="AH346" s="627"/>
      <c r="AI346" s="627"/>
      <c r="AJ346" s="627"/>
      <c r="AK346" s="627"/>
      <c r="AL346" s="627"/>
      <c r="AM346" s="627"/>
      <c r="AN346" s="627"/>
      <c r="AO346" s="627"/>
      <c r="AP346" s="627"/>
      <c r="AQ346" s="627"/>
      <c r="AR346" s="627"/>
      <c r="AS346" s="627"/>
      <c r="AT346" s="627"/>
      <c r="AU346" s="627"/>
      <c r="AV346" s="613"/>
      <c r="AW346" s="613"/>
      <c r="AX346" s="614"/>
    </row>
    <row r="347" spans="1:50" ht="24" hidden="1" customHeight="1" x14ac:dyDescent="0.15">
      <c r="A347" s="715"/>
      <c r="B347" s="158"/>
      <c r="C347" s="656" t="s">
        <v>3077</v>
      </c>
      <c r="D347" s="627" t="s">
        <v>12563</v>
      </c>
      <c r="E347" s="626" t="s">
        <v>11458</v>
      </c>
      <c r="F347" s="625" t="s">
        <v>3077</v>
      </c>
      <c r="G347" s="686"/>
      <c r="H347" s="627"/>
      <c r="I347" s="627" t="s">
        <v>15603</v>
      </c>
      <c r="J347" s="627"/>
      <c r="K347" s="626">
        <v>103143</v>
      </c>
      <c r="L347" s="626"/>
      <c r="M347" s="626"/>
      <c r="N347" s="627"/>
      <c r="O347" s="625" t="s">
        <v>1092</v>
      </c>
      <c r="P347" s="626">
        <v>2086</v>
      </c>
      <c r="Q347" s="626">
        <v>8</v>
      </c>
      <c r="R347" s="626"/>
      <c r="S347" s="626"/>
      <c r="T347" s="627"/>
      <c r="U347" s="627"/>
      <c r="V347" s="625">
        <v>2018</v>
      </c>
      <c r="W347" s="627"/>
      <c r="X347" s="627"/>
      <c r="Y347" s="627"/>
      <c r="Z347" s="627"/>
      <c r="AA347" s="627"/>
      <c r="AB347" s="626"/>
      <c r="AC347" s="625"/>
      <c r="AD347" s="625"/>
      <c r="AE347" s="627"/>
      <c r="AF347" s="627"/>
      <c r="AG347" s="627"/>
      <c r="AH347" s="627"/>
      <c r="AI347" s="627"/>
      <c r="AJ347" s="627"/>
      <c r="AK347" s="627"/>
      <c r="AL347" s="627"/>
      <c r="AM347" s="627"/>
      <c r="AN347" s="627"/>
      <c r="AO347" s="627"/>
      <c r="AP347" s="627"/>
      <c r="AQ347" s="627"/>
      <c r="AR347" s="627"/>
      <c r="AS347" s="627"/>
      <c r="AT347" s="627"/>
      <c r="AU347" s="627"/>
      <c r="AV347" s="613"/>
      <c r="AW347" s="613"/>
      <c r="AX347" s="614"/>
    </row>
    <row r="348" spans="1:50" ht="24" hidden="1" customHeight="1" x14ac:dyDescent="0.15">
      <c r="A348" s="715"/>
      <c r="B348" s="158"/>
      <c r="C348" s="656" t="s">
        <v>3077</v>
      </c>
      <c r="D348" s="627" t="s">
        <v>12564</v>
      </c>
      <c r="E348" s="626" t="s">
        <v>11459</v>
      </c>
      <c r="F348" s="625" t="s">
        <v>3077</v>
      </c>
      <c r="G348" s="686"/>
      <c r="H348" s="627"/>
      <c r="I348" s="627" t="s">
        <v>15603</v>
      </c>
      <c r="J348" s="627"/>
      <c r="K348" s="626">
        <v>77786</v>
      </c>
      <c r="L348" s="626"/>
      <c r="M348" s="626"/>
      <c r="N348" s="627"/>
      <c r="O348" s="625" t="s">
        <v>310</v>
      </c>
      <c r="P348" s="626">
        <v>2075</v>
      </c>
      <c r="Q348" s="626">
        <v>4</v>
      </c>
      <c r="R348" s="626"/>
      <c r="S348" s="626"/>
      <c r="T348" s="627"/>
      <c r="U348" s="627"/>
      <c r="V348" s="625">
        <v>2018</v>
      </c>
      <c r="W348" s="627"/>
      <c r="X348" s="627"/>
      <c r="Y348" s="627"/>
      <c r="Z348" s="627"/>
      <c r="AA348" s="627"/>
      <c r="AB348" s="626"/>
      <c r="AC348" s="625"/>
      <c r="AD348" s="625"/>
      <c r="AE348" s="627"/>
      <c r="AF348" s="627"/>
      <c r="AG348" s="627"/>
      <c r="AH348" s="627"/>
      <c r="AI348" s="627"/>
      <c r="AJ348" s="627"/>
      <c r="AK348" s="627"/>
      <c r="AL348" s="627"/>
      <c r="AM348" s="627"/>
      <c r="AN348" s="627"/>
      <c r="AO348" s="627"/>
      <c r="AP348" s="627"/>
      <c r="AQ348" s="627"/>
      <c r="AR348" s="627"/>
      <c r="AS348" s="627"/>
      <c r="AT348" s="627"/>
      <c r="AU348" s="627"/>
      <c r="AV348" s="613"/>
      <c r="AW348" s="613"/>
      <c r="AX348" s="614"/>
    </row>
    <row r="349" spans="1:50" ht="24" hidden="1" customHeight="1" x14ac:dyDescent="0.15">
      <c r="A349" s="715"/>
      <c r="B349" s="158"/>
      <c r="C349" s="656" t="s">
        <v>3077</v>
      </c>
      <c r="D349" s="627"/>
      <c r="E349" s="626" t="s">
        <v>17090</v>
      </c>
      <c r="F349" s="625" t="s">
        <v>15638</v>
      </c>
      <c r="G349" s="686"/>
      <c r="H349" s="627"/>
      <c r="I349" s="627" t="s">
        <v>3414</v>
      </c>
      <c r="J349" s="627"/>
      <c r="K349" s="626">
        <v>3557</v>
      </c>
      <c r="L349" s="626"/>
      <c r="M349" s="626"/>
      <c r="N349" s="627"/>
      <c r="O349" s="625" t="s">
        <v>15697</v>
      </c>
      <c r="P349" s="626">
        <v>3557</v>
      </c>
      <c r="Q349" s="626">
        <v>6</v>
      </c>
      <c r="R349" s="626"/>
      <c r="S349" s="626"/>
      <c r="T349" s="627"/>
      <c r="U349" s="627"/>
      <c r="V349" s="625"/>
      <c r="W349" s="627"/>
      <c r="X349" s="627"/>
      <c r="Y349" s="627"/>
      <c r="Z349" s="627"/>
      <c r="AA349" s="627"/>
      <c r="AB349" s="626"/>
      <c r="AC349" s="625"/>
      <c r="AD349" s="625"/>
      <c r="AE349" s="627"/>
      <c r="AF349" s="627"/>
      <c r="AG349" s="627"/>
      <c r="AH349" s="627"/>
      <c r="AI349" s="627"/>
      <c r="AJ349" s="627"/>
      <c r="AK349" s="627"/>
      <c r="AL349" s="627"/>
      <c r="AM349" s="627"/>
      <c r="AN349" s="627"/>
      <c r="AO349" s="627"/>
      <c r="AP349" s="627"/>
      <c r="AQ349" s="627"/>
      <c r="AR349" s="627"/>
      <c r="AS349" s="627"/>
      <c r="AT349" s="627"/>
      <c r="AU349" s="627"/>
      <c r="AV349" s="613"/>
      <c r="AW349" s="613"/>
      <c r="AX349" s="614" t="s">
        <v>17091</v>
      </c>
    </row>
    <row r="350" spans="1:50" ht="24" hidden="1" customHeight="1" x14ac:dyDescent="0.15">
      <c r="A350" s="715"/>
      <c r="B350" s="158"/>
      <c r="C350" s="656" t="s">
        <v>3077</v>
      </c>
      <c r="D350" s="627"/>
      <c r="E350" s="626" t="s">
        <v>17092</v>
      </c>
      <c r="F350" s="625" t="s">
        <v>15638</v>
      </c>
      <c r="G350" s="686"/>
      <c r="H350" s="627"/>
      <c r="I350" s="627" t="s">
        <v>17093</v>
      </c>
      <c r="J350" s="627"/>
      <c r="K350" s="626">
        <v>1260</v>
      </c>
      <c r="L350" s="626"/>
      <c r="M350" s="626"/>
      <c r="N350" s="627"/>
      <c r="O350" s="625" t="s">
        <v>2195</v>
      </c>
      <c r="P350" s="626">
        <v>2520</v>
      </c>
      <c r="Q350" s="626">
        <v>2</v>
      </c>
      <c r="R350" s="626"/>
      <c r="S350" s="626"/>
      <c r="T350" s="627"/>
      <c r="U350" s="627"/>
      <c r="V350" s="625">
        <v>2014</v>
      </c>
      <c r="W350" s="627"/>
      <c r="X350" s="627"/>
      <c r="Y350" s="627"/>
      <c r="Z350" s="627"/>
      <c r="AA350" s="627"/>
      <c r="AB350" s="626"/>
      <c r="AC350" s="625"/>
      <c r="AD350" s="625"/>
      <c r="AE350" s="627"/>
      <c r="AF350" s="627"/>
      <c r="AG350" s="627"/>
      <c r="AH350" s="627"/>
      <c r="AI350" s="627"/>
      <c r="AJ350" s="627"/>
      <c r="AK350" s="627"/>
      <c r="AL350" s="627"/>
      <c r="AM350" s="627"/>
      <c r="AN350" s="627"/>
      <c r="AO350" s="627"/>
      <c r="AP350" s="627"/>
      <c r="AQ350" s="627"/>
      <c r="AR350" s="627"/>
      <c r="AS350" s="627"/>
      <c r="AT350" s="627"/>
      <c r="AU350" s="627"/>
      <c r="AV350" s="613"/>
      <c r="AW350" s="613"/>
      <c r="AX350" s="614" t="s">
        <v>17091</v>
      </c>
    </row>
    <row r="351" spans="1:50" ht="24" hidden="1" customHeight="1" x14ac:dyDescent="0.15">
      <c r="A351" s="715"/>
      <c r="B351" s="158"/>
      <c r="C351" s="656" t="s">
        <v>3107</v>
      </c>
      <c r="D351" s="627" t="s">
        <v>12836</v>
      </c>
      <c r="E351" s="626" t="s">
        <v>3433</v>
      </c>
      <c r="F351" s="625" t="s">
        <v>3107</v>
      </c>
      <c r="G351" s="627" t="s">
        <v>12837</v>
      </c>
      <c r="H351" s="627"/>
      <c r="I351" s="627" t="s">
        <v>12838</v>
      </c>
      <c r="J351" s="627"/>
      <c r="K351" s="626">
        <v>1578</v>
      </c>
      <c r="L351" s="626"/>
      <c r="M351" s="626"/>
      <c r="N351" s="627"/>
      <c r="O351" s="625" t="s">
        <v>184</v>
      </c>
      <c r="P351" s="626">
        <v>1578</v>
      </c>
      <c r="Q351" s="626">
        <v>2</v>
      </c>
      <c r="R351" s="626"/>
      <c r="S351" s="626"/>
      <c r="T351" s="627"/>
      <c r="U351" s="627"/>
      <c r="V351" s="625">
        <v>2015</v>
      </c>
      <c r="W351" s="627"/>
      <c r="X351" s="627"/>
      <c r="Y351" s="627"/>
      <c r="Z351" s="627"/>
      <c r="AA351" s="627"/>
      <c r="AB351" s="626">
        <v>400</v>
      </c>
      <c r="AC351" s="625"/>
      <c r="AD351" s="625"/>
      <c r="AE351" s="627"/>
      <c r="AF351" s="627"/>
      <c r="AG351" s="627"/>
      <c r="AH351" s="627"/>
      <c r="AI351" s="627"/>
      <c r="AJ351" s="627"/>
      <c r="AK351" s="627"/>
      <c r="AL351" s="627"/>
      <c r="AM351" s="627"/>
      <c r="AN351" s="627"/>
      <c r="AO351" s="627"/>
      <c r="AP351" s="627"/>
      <c r="AQ351" s="627"/>
      <c r="AR351" s="627"/>
      <c r="AS351" s="627"/>
      <c r="AT351" s="627"/>
      <c r="AU351" s="627"/>
      <c r="AV351" s="613"/>
      <c r="AW351" s="613"/>
      <c r="AX351" s="613"/>
    </row>
    <row r="352" spans="1:50" ht="24" hidden="1" customHeight="1" x14ac:dyDescent="0.15">
      <c r="A352" s="715"/>
      <c r="B352" s="158"/>
      <c r="C352" s="656" t="s">
        <v>3107</v>
      </c>
      <c r="D352" s="627" t="s">
        <v>12570</v>
      </c>
      <c r="E352" s="626" t="s">
        <v>12839</v>
      </c>
      <c r="F352" s="625" t="s">
        <v>3107</v>
      </c>
      <c r="G352" s="627" t="s">
        <v>12837</v>
      </c>
      <c r="H352" s="627" t="s">
        <v>3107</v>
      </c>
      <c r="I352" s="627" t="s">
        <v>12838</v>
      </c>
      <c r="J352" s="627"/>
      <c r="K352" s="626">
        <v>38014</v>
      </c>
      <c r="L352" s="626">
        <v>3685</v>
      </c>
      <c r="M352" s="626" t="s">
        <v>417</v>
      </c>
      <c r="N352" s="627"/>
      <c r="O352" s="625" t="s">
        <v>9777</v>
      </c>
      <c r="P352" s="626">
        <v>4990</v>
      </c>
      <c r="Q352" s="626">
        <v>8</v>
      </c>
      <c r="R352" s="626"/>
      <c r="S352" s="626"/>
      <c r="T352" s="627"/>
      <c r="U352" s="627"/>
      <c r="V352" s="625">
        <v>2002</v>
      </c>
      <c r="W352" s="627"/>
      <c r="X352" s="627"/>
      <c r="Y352" s="627"/>
      <c r="Z352" s="627"/>
      <c r="AA352" s="627"/>
      <c r="AB352" s="626"/>
      <c r="AC352" s="625"/>
      <c r="AD352" s="625"/>
      <c r="AE352" s="627"/>
      <c r="AF352" s="627"/>
      <c r="AG352" s="627"/>
      <c r="AH352" s="627"/>
      <c r="AI352" s="627"/>
      <c r="AJ352" s="627"/>
      <c r="AK352" s="627"/>
      <c r="AL352" s="627"/>
      <c r="AM352" s="627"/>
      <c r="AN352" s="627"/>
      <c r="AO352" s="627"/>
      <c r="AP352" s="627"/>
      <c r="AQ352" s="627"/>
      <c r="AR352" s="627"/>
      <c r="AS352" s="627"/>
      <c r="AT352" s="627"/>
      <c r="AU352" s="627"/>
      <c r="AV352" s="613"/>
      <c r="AW352" s="613"/>
      <c r="AX352" s="613"/>
    </row>
    <row r="353" spans="1:50" ht="24" hidden="1" customHeight="1" x14ac:dyDescent="0.15">
      <c r="A353" s="715"/>
      <c r="B353" s="158"/>
      <c r="C353" s="656" t="s">
        <v>3107</v>
      </c>
      <c r="D353" s="627" t="s">
        <v>12840</v>
      </c>
      <c r="E353" s="626" t="s">
        <v>3434</v>
      </c>
      <c r="F353" s="625" t="s">
        <v>3107</v>
      </c>
      <c r="G353" s="627" t="s">
        <v>12837</v>
      </c>
      <c r="H353" s="627" t="s">
        <v>3107</v>
      </c>
      <c r="I353" s="627" t="s">
        <v>12838</v>
      </c>
      <c r="J353" s="627"/>
      <c r="K353" s="626">
        <v>1394</v>
      </c>
      <c r="L353" s="626">
        <v>1368</v>
      </c>
      <c r="M353" s="626" t="s">
        <v>417</v>
      </c>
      <c r="N353" s="627"/>
      <c r="O353" s="692" t="s">
        <v>184</v>
      </c>
      <c r="P353" s="626">
        <v>1394</v>
      </c>
      <c r="Q353" s="626">
        <v>3</v>
      </c>
      <c r="R353" s="626"/>
      <c r="S353" s="626"/>
      <c r="T353" s="627"/>
      <c r="U353" s="627"/>
      <c r="V353" s="625">
        <v>1997</v>
      </c>
      <c r="W353" s="627"/>
      <c r="X353" s="627"/>
      <c r="Y353" s="627"/>
      <c r="Z353" s="627"/>
      <c r="AA353" s="627"/>
      <c r="AB353" s="626"/>
      <c r="AC353" s="625"/>
      <c r="AD353" s="625"/>
      <c r="AE353" s="627"/>
      <c r="AF353" s="627"/>
      <c r="AG353" s="627"/>
      <c r="AH353" s="627"/>
      <c r="AI353" s="627"/>
      <c r="AJ353" s="627"/>
      <c r="AK353" s="627"/>
      <c r="AL353" s="627"/>
      <c r="AM353" s="627"/>
      <c r="AN353" s="627"/>
      <c r="AO353" s="627"/>
      <c r="AP353" s="627"/>
      <c r="AQ353" s="627"/>
      <c r="AR353" s="627"/>
      <c r="AS353" s="627"/>
      <c r="AT353" s="627"/>
      <c r="AU353" s="627"/>
      <c r="AV353" s="613"/>
      <c r="AW353" s="613"/>
      <c r="AX353" s="613"/>
    </row>
    <row r="354" spans="1:50" ht="24" hidden="1" customHeight="1" x14ac:dyDescent="0.15">
      <c r="A354" s="715"/>
      <c r="B354" s="158"/>
      <c r="C354" s="656" t="s">
        <v>3107</v>
      </c>
      <c r="D354" s="627" t="s">
        <v>12841</v>
      </c>
      <c r="E354" s="626" t="s">
        <v>12842</v>
      </c>
      <c r="F354" s="625" t="s">
        <v>3107</v>
      </c>
      <c r="G354" s="627" t="s">
        <v>12837</v>
      </c>
      <c r="H354" s="627"/>
      <c r="I354" s="627" t="s">
        <v>12838</v>
      </c>
      <c r="J354" s="627"/>
      <c r="K354" s="626">
        <v>2387</v>
      </c>
      <c r="L354" s="626">
        <v>2121</v>
      </c>
      <c r="M354" s="626"/>
      <c r="N354" s="627"/>
      <c r="O354" s="625" t="s">
        <v>15708</v>
      </c>
      <c r="P354" s="626">
        <v>2387</v>
      </c>
      <c r="Q354" s="626">
        <v>4</v>
      </c>
      <c r="R354" s="626"/>
      <c r="S354" s="626"/>
      <c r="T354" s="627"/>
      <c r="U354" s="627"/>
      <c r="V354" s="625">
        <v>1997</v>
      </c>
      <c r="W354" s="627"/>
      <c r="X354" s="627"/>
      <c r="Y354" s="627"/>
      <c r="Z354" s="627"/>
      <c r="AA354" s="627"/>
      <c r="AB354" s="626"/>
      <c r="AC354" s="625"/>
      <c r="AD354" s="625"/>
      <c r="AE354" s="627"/>
      <c r="AF354" s="627"/>
      <c r="AG354" s="627"/>
      <c r="AH354" s="627"/>
      <c r="AI354" s="627"/>
      <c r="AJ354" s="627"/>
      <c r="AK354" s="627"/>
      <c r="AL354" s="627"/>
      <c r="AM354" s="627"/>
      <c r="AN354" s="627"/>
      <c r="AO354" s="627"/>
      <c r="AP354" s="627"/>
      <c r="AQ354" s="627"/>
      <c r="AR354" s="627"/>
      <c r="AS354" s="627"/>
      <c r="AT354" s="627"/>
      <c r="AU354" s="627"/>
      <c r="AV354" s="613"/>
      <c r="AW354" s="613"/>
      <c r="AX354" s="613"/>
    </row>
    <row r="355" spans="1:50" ht="24" hidden="1" customHeight="1" x14ac:dyDescent="0.15">
      <c r="A355" s="725"/>
      <c r="B355" s="158"/>
      <c r="C355" s="656" t="s">
        <v>3107</v>
      </c>
      <c r="D355" s="627" t="s">
        <v>12843</v>
      </c>
      <c r="E355" s="626" t="s">
        <v>3435</v>
      </c>
      <c r="F355" s="625" t="s">
        <v>3107</v>
      </c>
      <c r="G355" s="627" t="s">
        <v>12837</v>
      </c>
      <c r="H355" s="627"/>
      <c r="I355" s="627" t="s">
        <v>12838</v>
      </c>
      <c r="J355" s="627"/>
      <c r="K355" s="626">
        <v>1500</v>
      </c>
      <c r="L355" s="626">
        <v>444</v>
      </c>
      <c r="M355" s="626"/>
      <c r="N355" s="627"/>
      <c r="O355" s="625" t="s">
        <v>184</v>
      </c>
      <c r="P355" s="626"/>
      <c r="Q355" s="626">
        <v>1</v>
      </c>
      <c r="R355" s="626"/>
      <c r="S355" s="626"/>
      <c r="T355" s="627"/>
      <c r="U355" s="627"/>
      <c r="V355" s="625">
        <v>2009</v>
      </c>
      <c r="W355" s="627"/>
      <c r="X355" s="627"/>
      <c r="Y355" s="627"/>
      <c r="Z355" s="627"/>
      <c r="AA355" s="627"/>
      <c r="AB355" s="626"/>
      <c r="AC355" s="625"/>
      <c r="AD355" s="625"/>
      <c r="AE355" s="627"/>
      <c r="AF355" s="627"/>
      <c r="AG355" s="627"/>
      <c r="AH355" s="627"/>
      <c r="AI355" s="627"/>
      <c r="AJ355" s="627"/>
      <c r="AK355" s="627"/>
      <c r="AL355" s="627"/>
      <c r="AM355" s="627"/>
      <c r="AN355" s="627"/>
      <c r="AO355" s="627"/>
      <c r="AP355" s="627"/>
      <c r="AQ355" s="627"/>
      <c r="AR355" s="627"/>
      <c r="AS355" s="627"/>
      <c r="AT355" s="627"/>
      <c r="AU355" s="627"/>
      <c r="AV355" s="613"/>
      <c r="AW355" s="613"/>
      <c r="AX355" s="626"/>
    </row>
    <row r="356" spans="1:50" ht="24" hidden="1" customHeight="1" x14ac:dyDescent="0.15">
      <c r="A356" s="725"/>
      <c r="B356" s="158"/>
      <c r="C356" s="656" t="s">
        <v>3107</v>
      </c>
      <c r="D356" s="627" t="s">
        <v>12575</v>
      </c>
      <c r="E356" s="626" t="s">
        <v>3436</v>
      </c>
      <c r="F356" s="625" t="s">
        <v>3107</v>
      </c>
      <c r="G356" s="627" t="s">
        <v>12837</v>
      </c>
      <c r="H356" s="627" t="s">
        <v>3107</v>
      </c>
      <c r="I356" s="627" t="s">
        <v>12838</v>
      </c>
      <c r="J356" s="627"/>
      <c r="K356" s="626">
        <v>3500</v>
      </c>
      <c r="L356" s="626">
        <v>3500</v>
      </c>
      <c r="M356" s="626" t="s">
        <v>417</v>
      </c>
      <c r="N356" s="627"/>
      <c r="O356" s="625" t="s">
        <v>184</v>
      </c>
      <c r="P356" s="626">
        <v>3500</v>
      </c>
      <c r="Q356" s="626">
        <v>5</v>
      </c>
      <c r="R356" s="626"/>
      <c r="S356" s="626"/>
      <c r="T356" s="627"/>
      <c r="U356" s="627"/>
      <c r="V356" s="625">
        <v>1994</v>
      </c>
      <c r="W356" s="627"/>
      <c r="X356" s="627"/>
      <c r="Y356" s="627"/>
      <c r="Z356" s="627"/>
      <c r="AA356" s="627"/>
      <c r="AB356" s="626"/>
      <c r="AC356" s="625"/>
      <c r="AD356" s="625"/>
      <c r="AE356" s="627"/>
      <c r="AF356" s="627"/>
      <c r="AG356" s="627"/>
      <c r="AH356" s="627"/>
      <c r="AI356" s="627"/>
      <c r="AJ356" s="627"/>
      <c r="AK356" s="627"/>
      <c r="AL356" s="627"/>
      <c r="AM356" s="627"/>
      <c r="AN356" s="627"/>
      <c r="AO356" s="627"/>
      <c r="AP356" s="627"/>
      <c r="AQ356" s="627"/>
      <c r="AR356" s="627"/>
      <c r="AS356" s="627"/>
      <c r="AT356" s="627"/>
      <c r="AU356" s="627"/>
      <c r="AV356" s="613"/>
      <c r="AW356" s="613"/>
      <c r="AX356" s="626"/>
    </row>
    <row r="357" spans="1:50" ht="24" hidden="1" customHeight="1" x14ac:dyDescent="0.15">
      <c r="A357" s="725">
        <v>24</v>
      </c>
      <c r="B357" s="158"/>
      <c r="C357" s="656" t="s">
        <v>3107</v>
      </c>
      <c r="D357" s="627" t="s">
        <v>12844</v>
      </c>
      <c r="E357" s="626" t="s">
        <v>12845</v>
      </c>
      <c r="F357" s="625" t="s">
        <v>3107</v>
      </c>
      <c r="G357" s="627" t="s">
        <v>12837</v>
      </c>
      <c r="H357" s="627" t="s">
        <v>3107</v>
      </c>
      <c r="I357" s="627" t="s">
        <v>12838</v>
      </c>
      <c r="J357" s="627"/>
      <c r="K357" s="626">
        <v>1200</v>
      </c>
      <c r="L357" s="626">
        <v>1200</v>
      </c>
      <c r="M357" s="626" t="s">
        <v>417</v>
      </c>
      <c r="N357" s="627"/>
      <c r="O357" s="625" t="s">
        <v>184</v>
      </c>
      <c r="P357" s="626">
        <v>1200</v>
      </c>
      <c r="Q357" s="626">
        <v>2</v>
      </c>
      <c r="R357" s="626"/>
      <c r="S357" s="626"/>
      <c r="T357" s="627"/>
      <c r="U357" s="627"/>
      <c r="V357" s="625">
        <v>2001</v>
      </c>
      <c r="W357" s="627"/>
      <c r="X357" s="627"/>
      <c r="Y357" s="627"/>
      <c r="Z357" s="627"/>
      <c r="AA357" s="627"/>
      <c r="AB357" s="626"/>
      <c r="AC357" s="625"/>
      <c r="AD357" s="625"/>
      <c r="AE357" s="627"/>
      <c r="AF357" s="627"/>
      <c r="AG357" s="627"/>
      <c r="AH357" s="627"/>
      <c r="AI357" s="627"/>
      <c r="AJ357" s="627"/>
      <c r="AK357" s="627"/>
      <c r="AL357" s="627"/>
      <c r="AM357" s="627"/>
      <c r="AN357" s="627"/>
      <c r="AO357" s="627"/>
      <c r="AP357" s="627"/>
      <c r="AQ357" s="627"/>
      <c r="AR357" s="627"/>
      <c r="AS357" s="627"/>
      <c r="AT357" s="627"/>
      <c r="AU357" s="627"/>
      <c r="AV357" s="613"/>
      <c r="AW357" s="613"/>
      <c r="AX357" s="626"/>
    </row>
    <row r="358" spans="1:50" ht="24" hidden="1" customHeight="1" x14ac:dyDescent="0.15">
      <c r="A358" s="725">
        <v>25</v>
      </c>
      <c r="B358" s="158"/>
      <c r="C358" s="656" t="s">
        <v>3107</v>
      </c>
      <c r="D358" s="627" t="s">
        <v>12846</v>
      </c>
      <c r="E358" s="626" t="s">
        <v>11461</v>
      </c>
      <c r="F358" s="625" t="s">
        <v>3107</v>
      </c>
      <c r="G358" s="627" t="s">
        <v>12837</v>
      </c>
      <c r="H358" s="627" t="s">
        <v>3107</v>
      </c>
      <c r="I358" s="627" t="s">
        <v>12838</v>
      </c>
      <c r="J358" s="627"/>
      <c r="K358" s="626">
        <v>7373</v>
      </c>
      <c r="L358" s="626">
        <v>1160</v>
      </c>
      <c r="M358" s="626" t="s">
        <v>417</v>
      </c>
      <c r="N358" s="627"/>
      <c r="O358" s="692" t="s">
        <v>15708</v>
      </c>
      <c r="P358" s="626">
        <v>1660</v>
      </c>
      <c r="Q358" s="626">
        <v>3</v>
      </c>
      <c r="R358" s="626"/>
      <c r="S358" s="626"/>
      <c r="T358" s="627"/>
      <c r="U358" s="627"/>
      <c r="V358" s="625">
        <v>1995</v>
      </c>
      <c r="W358" s="627"/>
      <c r="X358" s="627"/>
      <c r="Y358" s="627"/>
      <c r="Z358" s="627"/>
      <c r="AA358" s="627"/>
      <c r="AB358" s="626"/>
      <c r="AC358" s="625"/>
      <c r="AD358" s="625"/>
      <c r="AE358" s="627"/>
      <c r="AF358" s="627"/>
      <c r="AG358" s="627"/>
      <c r="AH358" s="627"/>
      <c r="AI358" s="627"/>
      <c r="AJ358" s="627"/>
      <c r="AK358" s="627"/>
      <c r="AL358" s="627"/>
      <c r="AM358" s="627"/>
      <c r="AN358" s="627"/>
      <c r="AO358" s="627"/>
      <c r="AP358" s="627"/>
      <c r="AQ358" s="627"/>
      <c r="AR358" s="627"/>
      <c r="AS358" s="627"/>
      <c r="AT358" s="627"/>
      <c r="AU358" s="627"/>
      <c r="AV358" s="613"/>
      <c r="AW358" s="613"/>
      <c r="AX358" s="613"/>
    </row>
    <row r="359" spans="1:50" ht="24" hidden="1" customHeight="1" x14ac:dyDescent="0.15">
      <c r="A359" s="715"/>
      <c r="B359" s="158"/>
      <c r="C359" s="656" t="s">
        <v>3107</v>
      </c>
      <c r="D359" s="627" t="s">
        <v>12735</v>
      </c>
      <c r="E359" s="626" t="s">
        <v>12847</v>
      </c>
      <c r="F359" s="625" t="s">
        <v>3107</v>
      </c>
      <c r="G359" s="627" t="s">
        <v>12837</v>
      </c>
      <c r="H359" s="627" t="s">
        <v>3107</v>
      </c>
      <c r="I359" s="627" t="s">
        <v>12838</v>
      </c>
      <c r="J359" s="627"/>
      <c r="K359" s="626">
        <v>1776</v>
      </c>
      <c r="L359" s="626">
        <v>1776</v>
      </c>
      <c r="M359" s="626"/>
      <c r="N359" s="627"/>
      <c r="O359" s="625" t="s">
        <v>184</v>
      </c>
      <c r="P359" s="626">
        <v>1776</v>
      </c>
      <c r="Q359" s="626">
        <v>3</v>
      </c>
      <c r="R359" s="626"/>
      <c r="S359" s="626"/>
      <c r="T359" s="627"/>
      <c r="U359" s="627"/>
      <c r="V359" s="625">
        <v>2008</v>
      </c>
      <c r="W359" s="627"/>
      <c r="X359" s="627"/>
      <c r="Y359" s="627"/>
      <c r="Z359" s="627"/>
      <c r="AA359" s="627"/>
      <c r="AB359" s="626">
        <v>45</v>
      </c>
      <c r="AC359" s="625"/>
      <c r="AD359" s="625"/>
      <c r="AE359" s="627"/>
      <c r="AF359" s="627"/>
      <c r="AG359" s="627"/>
      <c r="AH359" s="627"/>
      <c r="AI359" s="627"/>
      <c r="AJ359" s="627"/>
      <c r="AK359" s="627"/>
      <c r="AL359" s="627"/>
      <c r="AM359" s="627"/>
      <c r="AN359" s="627"/>
      <c r="AO359" s="627"/>
      <c r="AP359" s="627"/>
      <c r="AQ359" s="627"/>
      <c r="AR359" s="627"/>
      <c r="AS359" s="627"/>
      <c r="AT359" s="627"/>
      <c r="AU359" s="627"/>
      <c r="AV359" s="613"/>
      <c r="AW359" s="613"/>
      <c r="AX359" s="613"/>
    </row>
    <row r="360" spans="1:50" ht="24" hidden="1" customHeight="1" x14ac:dyDescent="0.15">
      <c r="A360" s="715">
        <v>26</v>
      </c>
      <c r="B360" s="158"/>
      <c r="C360" s="656" t="s">
        <v>3107</v>
      </c>
      <c r="D360" s="627" t="s">
        <v>12848</v>
      </c>
      <c r="E360" s="626" t="s">
        <v>12849</v>
      </c>
      <c r="F360" s="625" t="s">
        <v>3107</v>
      </c>
      <c r="G360" s="627" t="s">
        <v>12837</v>
      </c>
      <c r="H360" s="627" t="s">
        <v>3107</v>
      </c>
      <c r="I360" s="627" t="s">
        <v>12838</v>
      </c>
      <c r="J360" s="627"/>
      <c r="K360" s="626">
        <v>1112</v>
      </c>
      <c r="L360" s="626">
        <v>1112</v>
      </c>
      <c r="M360" s="626"/>
      <c r="N360" s="627"/>
      <c r="O360" s="625" t="s">
        <v>15722</v>
      </c>
      <c r="P360" s="626">
        <v>1112</v>
      </c>
      <c r="Q360" s="626">
        <v>2</v>
      </c>
      <c r="R360" s="626"/>
      <c r="S360" s="626"/>
      <c r="T360" s="627"/>
      <c r="U360" s="627"/>
      <c r="V360" s="625">
        <v>2010</v>
      </c>
      <c r="W360" s="627"/>
      <c r="X360" s="627"/>
      <c r="Y360" s="627"/>
      <c r="Z360" s="627"/>
      <c r="AA360" s="627"/>
      <c r="AB360" s="626"/>
      <c r="AC360" s="625"/>
      <c r="AD360" s="625"/>
      <c r="AE360" s="627"/>
      <c r="AF360" s="627"/>
      <c r="AG360" s="627"/>
      <c r="AH360" s="627"/>
      <c r="AI360" s="627"/>
      <c r="AJ360" s="627"/>
      <c r="AK360" s="627"/>
      <c r="AL360" s="627"/>
      <c r="AM360" s="627"/>
      <c r="AN360" s="627"/>
      <c r="AO360" s="627"/>
      <c r="AP360" s="627"/>
      <c r="AQ360" s="627"/>
      <c r="AR360" s="627"/>
      <c r="AS360" s="627"/>
      <c r="AT360" s="627"/>
      <c r="AU360" s="627"/>
      <c r="AV360" s="613"/>
      <c r="AW360" s="613"/>
      <c r="AX360" s="613"/>
    </row>
    <row r="361" spans="1:50" ht="24" hidden="1" customHeight="1" x14ac:dyDescent="0.15">
      <c r="A361" s="715">
        <v>27</v>
      </c>
      <c r="B361" s="158"/>
      <c r="C361" s="752" t="s">
        <v>3145</v>
      </c>
      <c r="D361" s="753" t="s">
        <v>12863</v>
      </c>
      <c r="E361" s="753" t="s">
        <v>12864</v>
      </c>
      <c r="F361" s="753" t="s">
        <v>3145</v>
      </c>
      <c r="G361" s="625"/>
      <c r="H361" s="625" t="s">
        <v>3487</v>
      </c>
      <c r="I361" s="753" t="s">
        <v>12865</v>
      </c>
      <c r="J361" s="625">
        <v>1</v>
      </c>
      <c r="K361" s="647">
        <v>14435</v>
      </c>
      <c r="L361" s="627">
        <v>83</v>
      </c>
      <c r="M361" s="627">
        <v>83</v>
      </c>
      <c r="N361" s="625" t="s">
        <v>183</v>
      </c>
      <c r="O361" s="753" t="s">
        <v>310</v>
      </c>
      <c r="P361" s="754">
        <v>3522</v>
      </c>
      <c r="Q361" s="753">
        <v>8</v>
      </c>
      <c r="R361" s="753">
        <v>150</v>
      </c>
      <c r="S361" s="753">
        <v>200</v>
      </c>
      <c r="T361" s="625"/>
      <c r="U361" s="625" t="s">
        <v>3441</v>
      </c>
      <c r="V361" s="753">
        <v>2002</v>
      </c>
      <c r="W361" s="625">
        <v>1617</v>
      </c>
      <c r="X361" s="625">
        <v>200</v>
      </c>
      <c r="Y361" s="625"/>
      <c r="Z361" s="625"/>
      <c r="AA361" s="625"/>
      <c r="AB361" s="627">
        <v>1817</v>
      </c>
      <c r="AC361" s="625"/>
      <c r="AD361" s="625"/>
      <c r="AE361" s="625"/>
      <c r="AF361" s="625"/>
      <c r="AG361" s="625">
        <v>12</v>
      </c>
      <c r="AH361" s="625"/>
      <c r="AI361" s="625"/>
      <c r="AJ361" s="625" t="s">
        <v>3442</v>
      </c>
      <c r="AK361" s="625"/>
      <c r="AL361" s="625"/>
      <c r="AM361" s="625"/>
      <c r="AN361" s="625"/>
      <c r="AO361" s="625"/>
      <c r="AP361" s="625"/>
      <c r="AQ361" s="625"/>
      <c r="AR361" s="625"/>
      <c r="AS361" s="625"/>
      <c r="AT361" s="625"/>
      <c r="AU361" s="625"/>
      <c r="AV361" s="613"/>
      <c r="AW361" s="613"/>
      <c r="AX361" s="755"/>
    </row>
    <row r="362" spans="1:50" ht="24" hidden="1" customHeight="1" x14ac:dyDescent="0.15">
      <c r="A362" s="715">
        <v>28</v>
      </c>
      <c r="B362" s="158"/>
      <c r="C362" s="752" t="s">
        <v>3145</v>
      </c>
      <c r="D362" s="753" t="s">
        <v>12599</v>
      </c>
      <c r="E362" s="753" t="s">
        <v>3488</v>
      </c>
      <c r="F362" s="753" t="s">
        <v>3145</v>
      </c>
      <c r="G362" s="625"/>
      <c r="H362" s="625"/>
      <c r="I362" s="625" t="s">
        <v>15641</v>
      </c>
      <c r="J362" s="625"/>
      <c r="K362" s="647">
        <v>7438</v>
      </c>
      <c r="L362" s="627" t="s">
        <v>417</v>
      </c>
      <c r="M362" s="627" t="s">
        <v>417</v>
      </c>
      <c r="N362" s="625" t="s">
        <v>183</v>
      </c>
      <c r="O362" s="753" t="s">
        <v>310</v>
      </c>
      <c r="P362" s="754">
        <v>7483</v>
      </c>
      <c r="Q362" s="753">
        <v>9</v>
      </c>
      <c r="R362" s="753">
        <v>578</v>
      </c>
      <c r="S362" s="753">
        <v>578</v>
      </c>
      <c r="T362" s="625"/>
      <c r="U362" s="625"/>
      <c r="V362" s="753">
        <v>2014</v>
      </c>
      <c r="W362" s="625"/>
      <c r="X362" s="625"/>
      <c r="Y362" s="625"/>
      <c r="Z362" s="625"/>
      <c r="AA362" s="625"/>
      <c r="AB362" s="627" t="s">
        <v>3489</v>
      </c>
      <c r="AC362" s="625"/>
      <c r="AD362" s="625"/>
      <c r="AE362" s="625"/>
      <c r="AF362" s="625"/>
      <c r="AG362" s="625"/>
      <c r="AH362" s="625"/>
      <c r="AI362" s="625"/>
      <c r="AJ362" s="625"/>
      <c r="AK362" s="625"/>
      <c r="AL362" s="625"/>
      <c r="AM362" s="625"/>
      <c r="AN362" s="625"/>
      <c r="AO362" s="625"/>
      <c r="AP362" s="625"/>
      <c r="AQ362" s="625"/>
      <c r="AR362" s="625"/>
      <c r="AS362" s="625"/>
      <c r="AT362" s="625"/>
      <c r="AU362" s="625"/>
      <c r="AV362" s="613"/>
      <c r="AW362" s="613"/>
      <c r="AX362" s="755"/>
    </row>
    <row r="363" spans="1:50" ht="24" hidden="1" customHeight="1" x14ac:dyDescent="0.15">
      <c r="A363" s="715"/>
      <c r="B363" s="158"/>
      <c r="C363" s="656" t="s">
        <v>3145</v>
      </c>
      <c r="D363" s="627" t="s">
        <v>12866</v>
      </c>
      <c r="E363" s="626" t="s">
        <v>3490</v>
      </c>
      <c r="F363" s="625" t="s">
        <v>3145</v>
      </c>
      <c r="G363" s="627"/>
      <c r="H363" s="627"/>
      <c r="I363" s="625" t="s">
        <v>15641</v>
      </c>
      <c r="J363" s="627"/>
      <c r="K363" s="626">
        <v>18033</v>
      </c>
      <c r="L363" s="626">
        <v>71.73</v>
      </c>
      <c r="M363" s="626">
        <v>72</v>
      </c>
      <c r="N363" s="627" t="s">
        <v>183</v>
      </c>
      <c r="O363" s="625" t="s">
        <v>184</v>
      </c>
      <c r="P363" s="626">
        <v>1049</v>
      </c>
      <c r="Q363" s="626">
        <v>3</v>
      </c>
      <c r="R363" s="626" t="s">
        <v>417</v>
      </c>
      <c r="S363" s="626" t="s">
        <v>417</v>
      </c>
      <c r="T363" s="627"/>
      <c r="U363" s="627"/>
      <c r="V363" s="625">
        <v>2005</v>
      </c>
      <c r="W363" s="627"/>
      <c r="X363" s="627"/>
      <c r="Y363" s="627"/>
      <c r="Z363" s="627"/>
      <c r="AA363" s="627"/>
      <c r="AB363" s="626">
        <v>1894</v>
      </c>
      <c r="AC363" s="625"/>
      <c r="AD363" s="625"/>
      <c r="AE363" s="627"/>
      <c r="AF363" s="627"/>
      <c r="AG363" s="627"/>
      <c r="AH363" s="627"/>
      <c r="AI363" s="627"/>
      <c r="AJ363" s="627"/>
      <c r="AK363" s="627"/>
      <c r="AL363" s="627"/>
      <c r="AM363" s="627"/>
      <c r="AN363" s="627"/>
      <c r="AO363" s="627"/>
      <c r="AP363" s="627"/>
      <c r="AQ363" s="627"/>
      <c r="AR363" s="627"/>
      <c r="AS363" s="627"/>
      <c r="AT363" s="627"/>
      <c r="AU363" s="627"/>
      <c r="AV363" s="613"/>
      <c r="AW363" s="613"/>
      <c r="AX363" s="747"/>
    </row>
    <row r="364" spans="1:50" ht="24" hidden="1" customHeight="1" x14ac:dyDescent="0.15">
      <c r="A364" s="715"/>
      <c r="B364" s="158"/>
      <c r="C364" s="656" t="s">
        <v>3145</v>
      </c>
      <c r="D364" s="627"/>
      <c r="E364" s="626" t="s">
        <v>17094</v>
      </c>
      <c r="F364" s="625" t="s">
        <v>3145</v>
      </c>
      <c r="G364" s="627"/>
      <c r="H364" s="627"/>
      <c r="I364" s="753" t="s">
        <v>12865</v>
      </c>
      <c r="J364" s="627"/>
      <c r="K364" s="626"/>
      <c r="L364" s="626"/>
      <c r="M364" s="626"/>
      <c r="N364" s="627"/>
      <c r="O364" s="625"/>
      <c r="P364" s="626">
        <v>1300</v>
      </c>
      <c r="Q364" s="626">
        <v>3</v>
      </c>
      <c r="R364" s="626"/>
      <c r="S364" s="626"/>
      <c r="T364" s="627"/>
      <c r="U364" s="627"/>
      <c r="V364" s="625">
        <v>2007</v>
      </c>
      <c r="W364" s="627"/>
      <c r="X364" s="627"/>
      <c r="Y364" s="627"/>
      <c r="Z364" s="627"/>
      <c r="AA364" s="627"/>
      <c r="AB364" s="626"/>
      <c r="AC364" s="625"/>
      <c r="AD364" s="625"/>
      <c r="AE364" s="627"/>
      <c r="AF364" s="627"/>
      <c r="AG364" s="627"/>
      <c r="AH364" s="627"/>
      <c r="AI364" s="627"/>
      <c r="AJ364" s="627"/>
      <c r="AK364" s="627"/>
      <c r="AL364" s="627"/>
      <c r="AM364" s="627"/>
      <c r="AN364" s="627"/>
      <c r="AO364" s="627"/>
      <c r="AP364" s="627"/>
      <c r="AQ364" s="627"/>
      <c r="AR364" s="627"/>
      <c r="AS364" s="627"/>
      <c r="AT364" s="627"/>
      <c r="AU364" s="627"/>
      <c r="AV364" s="613"/>
      <c r="AW364" s="613"/>
      <c r="AX364" s="747" t="s">
        <v>17091</v>
      </c>
    </row>
    <row r="365" spans="1:50" ht="24" hidden="1" customHeight="1" x14ac:dyDescent="0.15">
      <c r="A365" s="715"/>
      <c r="B365" s="158"/>
      <c r="C365" s="656" t="s">
        <v>3128</v>
      </c>
      <c r="D365" s="627" t="s">
        <v>12583</v>
      </c>
      <c r="E365" s="626" t="s">
        <v>3453</v>
      </c>
      <c r="F365" s="625" t="s">
        <v>3128</v>
      </c>
      <c r="G365" s="627" t="s">
        <v>3454</v>
      </c>
      <c r="H365" s="627" t="s">
        <v>325</v>
      </c>
      <c r="I365" s="627" t="s">
        <v>3455</v>
      </c>
      <c r="J365" s="627"/>
      <c r="K365" s="626">
        <v>3960</v>
      </c>
      <c r="L365" s="626"/>
      <c r="M365" s="626"/>
      <c r="N365" s="627"/>
      <c r="O365" s="625" t="s">
        <v>310</v>
      </c>
      <c r="P365" s="626">
        <v>3960</v>
      </c>
      <c r="Q365" s="626">
        <v>8</v>
      </c>
      <c r="R365" s="626"/>
      <c r="S365" s="626"/>
      <c r="T365" s="627"/>
      <c r="U365" s="627"/>
      <c r="V365" s="625">
        <v>1997</v>
      </c>
      <c r="W365" s="627"/>
      <c r="X365" s="627"/>
      <c r="Y365" s="627"/>
      <c r="Z365" s="627"/>
      <c r="AA365" s="627"/>
      <c r="AB365" s="626">
        <v>119</v>
      </c>
      <c r="AC365" s="625"/>
      <c r="AD365" s="625"/>
      <c r="AE365" s="627"/>
      <c r="AF365" s="627"/>
      <c r="AG365" s="627"/>
      <c r="AH365" s="627"/>
      <c r="AI365" s="627"/>
      <c r="AJ365" s="627"/>
      <c r="AK365" s="627"/>
      <c r="AL365" s="627"/>
      <c r="AM365" s="627"/>
      <c r="AN365" s="627"/>
      <c r="AO365" s="627"/>
      <c r="AP365" s="627"/>
      <c r="AQ365" s="627"/>
      <c r="AR365" s="627"/>
      <c r="AS365" s="627"/>
      <c r="AT365" s="627"/>
      <c r="AU365" s="627"/>
      <c r="AV365" s="613"/>
      <c r="AW365" s="613"/>
      <c r="AX365" s="613" t="s">
        <v>3456</v>
      </c>
    </row>
    <row r="366" spans="1:50" ht="24" hidden="1" customHeight="1" x14ac:dyDescent="0.15">
      <c r="A366" s="715"/>
      <c r="B366" s="158"/>
      <c r="C366" s="656" t="s">
        <v>3128</v>
      </c>
      <c r="D366" s="627" t="s">
        <v>12850</v>
      </c>
      <c r="E366" s="626" t="s">
        <v>3457</v>
      </c>
      <c r="F366" s="625" t="s">
        <v>3128</v>
      </c>
      <c r="G366" s="627" t="s">
        <v>3454</v>
      </c>
      <c r="H366" s="627" t="s">
        <v>325</v>
      </c>
      <c r="I366" s="627" t="s">
        <v>3455</v>
      </c>
      <c r="J366" s="627"/>
      <c r="K366" s="626">
        <v>2970</v>
      </c>
      <c r="L366" s="626"/>
      <c r="M366" s="626"/>
      <c r="N366" s="627"/>
      <c r="O366" s="625" t="s">
        <v>310</v>
      </c>
      <c r="P366" s="626">
        <v>2970</v>
      </c>
      <c r="Q366" s="626">
        <v>6</v>
      </c>
      <c r="R366" s="626"/>
      <c r="S366" s="626"/>
      <c r="T366" s="627"/>
      <c r="U366" s="627"/>
      <c r="V366" s="625">
        <v>2001</v>
      </c>
      <c r="W366" s="627">
        <v>87</v>
      </c>
      <c r="X366" s="627"/>
      <c r="Y366" s="627"/>
      <c r="Z366" s="627"/>
      <c r="AA366" s="627"/>
      <c r="AB366" s="626">
        <v>87</v>
      </c>
      <c r="AC366" s="625"/>
      <c r="AD366" s="625"/>
      <c r="AE366" s="627"/>
      <c r="AF366" s="627"/>
      <c r="AG366" s="627"/>
      <c r="AH366" s="627"/>
      <c r="AI366" s="627"/>
      <c r="AJ366" s="627"/>
      <c r="AK366" s="627"/>
      <c r="AL366" s="627"/>
      <c r="AM366" s="627"/>
      <c r="AN366" s="627"/>
      <c r="AO366" s="627"/>
      <c r="AP366" s="627"/>
      <c r="AQ366" s="627"/>
      <c r="AR366" s="627"/>
      <c r="AS366" s="627"/>
      <c r="AT366" s="627"/>
      <c r="AU366" s="627"/>
      <c r="AV366" s="613"/>
      <c r="AW366" s="613"/>
      <c r="AX366" s="756"/>
    </row>
    <row r="367" spans="1:50" ht="24" hidden="1" customHeight="1" x14ac:dyDescent="0.15">
      <c r="A367" s="715"/>
      <c r="B367" s="158"/>
      <c r="C367" s="656" t="s">
        <v>3128</v>
      </c>
      <c r="D367" s="627" t="s">
        <v>12851</v>
      </c>
      <c r="E367" s="626" t="s">
        <v>3458</v>
      </c>
      <c r="F367" s="625" t="s">
        <v>3128</v>
      </c>
      <c r="G367" s="627" t="s">
        <v>3454</v>
      </c>
      <c r="H367" s="627" t="s">
        <v>325</v>
      </c>
      <c r="I367" s="627" t="s">
        <v>3455</v>
      </c>
      <c r="J367" s="627"/>
      <c r="K367" s="626">
        <v>1485</v>
      </c>
      <c r="L367" s="626"/>
      <c r="M367" s="626"/>
      <c r="N367" s="627"/>
      <c r="O367" s="625" t="s">
        <v>310</v>
      </c>
      <c r="P367" s="626">
        <v>1485</v>
      </c>
      <c r="Q367" s="626">
        <v>4</v>
      </c>
      <c r="R367" s="626"/>
      <c r="S367" s="626"/>
      <c r="T367" s="627"/>
      <c r="U367" s="627"/>
      <c r="V367" s="625">
        <v>2001</v>
      </c>
      <c r="W367" s="627"/>
      <c r="X367" s="627"/>
      <c r="Y367" s="627"/>
      <c r="Z367" s="627"/>
      <c r="AA367" s="627"/>
      <c r="AB367" s="626">
        <v>44</v>
      </c>
      <c r="AC367" s="625"/>
      <c r="AD367" s="625"/>
      <c r="AE367" s="627"/>
      <c r="AF367" s="627"/>
      <c r="AG367" s="627"/>
      <c r="AH367" s="627"/>
      <c r="AI367" s="627"/>
      <c r="AJ367" s="627"/>
      <c r="AK367" s="627"/>
      <c r="AL367" s="627"/>
      <c r="AM367" s="627"/>
      <c r="AN367" s="627"/>
      <c r="AO367" s="627"/>
      <c r="AP367" s="627"/>
      <c r="AQ367" s="627"/>
      <c r="AR367" s="627"/>
      <c r="AS367" s="627"/>
      <c r="AT367" s="627"/>
      <c r="AU367" s="627"/>
      <c r="AV367" s="613"/>
      <c r="AW367" s="613"/>
      <c r="AX367" s="613" t="s">
        <v>3456</v>
      </c>
    </row>
    <row r="368" spans="1:50" ht="24" hidden="1" customHeight="1" x14ac:dyDescent="0.15">
      <c r="A368" s="715"/>
      <c r="B368" s="158"/>
      <c r="C368" s="656" t="s">
        <v>3128</v>
      </c>
      <c r="D368" s="627" t="s">
        <v>12448</v>
      </c>
      <c r="E368" s="626" t="s">
        <v>3459</v>
      </c>
      <c r="F368" s="625" t="s">
        <v>3128</v>
      </c>
      <c r="G368" s="627" t="s">
        <v>3454</v>
      </c>
      <c r="H368" s="627" t="s">
        <v>325</v>
      </c>
      <c r="I368" s="627" t="s">
        <v>3455</v>
      </c>
      <c r="J368" s="627"/>
      <c r="K368" s="626">
        <v>2475</v>
      </c>
      <c r="L368" s="626"/>
      <c r="M368" s="626"/>
      <c r="N368" s="627"/>
      <c r="O368" s="625" t="s">
        <v>1092</v>
      </c>
      <c r="P368" s="626">
        <v>2475</v>
      </c>
      <c r="Q368" s="626">
        <v>5</v>
      </c>
      <c r="R368" s="626"/>
      <c r="S368" s="626"/>
      <c r="T368" s="627"/>
      <c r="U368" s="627"/>
      <c r="V368" s="625">
        <v>2001</v>
      </c>
      <c r="W368" s="627"/>
      <c r="X368" s="627"/>
      <c r="Y368" s="627"/>
      <c r="Z368" s="627"/>
      <c r="AA368" s="627"/>
      <c r="AB368" s="626">
        <v>74</v>
      </c>
      <c r="AC368" s="625"/>
      <c r="AD368" s="625"/>
      <c r="AE368" s="627"/>
      <c r="AF368" s="627"/>
      <c r="AG368" s="627"/>
      <c r="AH368" s="627"/>
      <c r="AI368" s="627"/>
      <c r="AJ368" s="627"/>
      <c r="AK368" s="627"/>
      <c r="AL368" s="627"/>
      <c r="AM368" s="627"/>
      <c r="AN368" s="627"/>
      <c r="AO368" s="627"/>
      <c r="AP368" s="627"/>
      <c r="AQ368" s="627"/>
      <c r="AR368" s="627"/>
      <c r="AS368" s="627"/>
      <c r="AT368" s="627"/>
      <c r="AU368" s="627"/>
      <c r="AV368" s="613"/>
      <c r="AW368" s="613"/>
      <c r="AX368" s="613" t="s">
        <v>3460</v>
      </c>
    </row>
    <row r="369" spans="1:50" ht="24" hidden="1" customHeight="1" x14ac:dyDescent="0.15">
      <c r="A369" s="715"/>
      <c r="B369" s="158"/>
      <c r="C369" s="656" t="s">
        <v>3128</v>
      </c>
      <c r="D369" s="627" t="s">
        <v>12852</v>
      </c>
      <c r="E369" s="626" t="s">
        <v>3461</v>
      </c>
      <c r="F369" s="625" t="s">
        <v>3128</v>
      </c>
      <c r="G369" s="627" t="s">
        <v>3454</v>
      </c>
      <c r="H369" s="627" t="s">
        <v>325</v>
      </c>
      <c r="I369" s="627" t="s">
        <v>3455</v>
      </c>
      <c r="J369" s="627"/>
      <c r="K369" s="626">
        <v>7950</v>
      </c>
      <c r="L369" s="626"/>
      <c r="M369" s="626"/>
      <c r="N369" s="627"/>
      <c r="O369" s="625" t="s">
        <v>184</v>
      </c>
      <c r="P369" s="626">
        <v>1000</v>
      </c>
      <c r="Q369" s="626">
        <v>3</v>
      </c>
      <c r="R369" s="626"/>
      <c r="S369" s="626"/>
      <c r="T369" s="627"/>
      <c r="U369" s="627"/>
      <c r="V369" s="625">
        <v>2003</v>
      </c>
      <c r="W369" s="627"/>
      <c r="X369" s="627"/>
      <c r="Y369" s="627"/>
      <c r="Z369" s="627"/>
      <c r="AA369" s="627"/>
      <c r="AB369" s="626">
        <v>150</v>
      </c>
      <c r="AC369" s="625"/>
      <c r="AD369" s="625"/>
      <c r="AE369" s="627"/>
      <c r="AF369" s="627"/>
      <c r="AG369" s="627"/>
      <c r="AH369" s="627"/>
      <c r="AI369" s="627"/>
      <c r="AJ369" s="627"/>
      <c r="AK369" s="627"/>
      <c r="AL369" s="627"/>
      <c r="AM369" s="627"/>
      <c r="AN369" s="627"/>
      <c r="AO369" s="627"/>
      <c r="AP369" s="627"/>
      <c r="AQ369" s="627"/>
      <c r="AR369" s="627"/>
      <c r="AS369" s="627"/>
      <c r="AT369" s="627"/>
      <c r="AU369" s="627"/>
      <c r="AV369" s="613"/>
      <c r="AW369" s="613"/>
      <c r="AX369" s="613" t="s">
        <v>3456</v>
      </c>
    </row>
    <row r="370" spans="1:50" ht="24" hidden="1" customHeight="1" x14ac:dyDescent="0.15">
      <c r="A370" s="715"/>
      <c r="B370" s="158"/>
      <c r="C370" s="656" t="s">
        <v>3128</v>
      </c>
      <c r="D370" s="627" t="s">
        <v>12853</v>
      </c>
      <c r="E370" s="626" t="s">
        <v>3462</v>
      </c>
      <c r="F370" s="625" t="s">
        <v>3128</v>
      </c>
      <c r="G370" s="627"/>
      <c r="H370" s="627" t="s">
        <v>325</v>
      </c>
      <c r="I370" s="627" t="s">
        <v>3455</v>
      </c>
      <c r="J370" s="627"/>
      <c r="K370" s="626">
        <v>1740</v>
      </c>
      <c r="L370" s="626"/>
      <c r="M370" s="626"/>
      <c r="N370" s="627"/>
      <c r="O370" s="625" t="s">
        <v>184</v>
      </c>
      <c r="P370" s="626">
        <v>1740</v>
      </c>
      <c r="Q370" s="626">
        <v>3</v>
      </c>
      <c r="R370" s="626"/>
      <c r="S370" s="626"/>
      <c r="T370" s="627"/>
      <c r="U370" s="627"/>
      <c r="V370" s="625">
        <v>2008</v>
      </c>
      <c r="W370" s="627"/>
      <c r="X370" s="627"/>
      <c r="Y370" s="627"/>
      <c r="Z370" s="627"/>
      <c r="AA370" s="627"/>
      <c r="AB370" s="626">
        <v>80</v>
      </c>
      <c r="AC370" s="625"/>
      <c r="AD370" s="625"/>
      <c r="AE370" s="627"/>
      <c r="AF370" s="627"/>
      <c r="AG370" s="627"/>
      <c r="AH370" s="627"/>
      <c r="AI370" s="627"/>
      <c r="AJ370" s="627"/>
      <c r="AK370" s="627"/>
      <c r="AL370" s="627"/>
      <c r="AM370" s="627"/>
      <c r="AN370" s="627"/>
      <c r="AO370" s="627"/>
      <c r="AP370" s="627"/>
      <c r="AQ370" s="627"/>
      <c r="AR370" s="627"/>
      <c r="AS370" s="627"/>
      <c r="AT370" s="627"/>
      <c r="AU370" s="627"/>
      <c r="AV370" s="613"/>
      <c r="AW370" s="613"/>
      <c r="AX370" s="613" t="s">
        <v>3463</v>
      </c>
    </row>
    <row r="371" spans="1:50" ht="24" hidden="1" customHeight="1" x14ac:dyDescent="0.15">
      <c r="A371" s="715"/>
      <c r="B371" s="158"/>
      <c r="C371" s="656" t="s">
        <v>3128</v>
      </c>
      <c r="D371" s="627" t="s">
        <v>12590</v>
      </c>
      <c r="E371" s="626" t="s">
        <v>3464</v>
      </c>
      <c r="F371" s="625" t="s">
        <v>3128</v>
      </c>
      <c r="G371" s="627" t="s">
        <v>3454</v>
      </c>
      <c r="H371" s="627" t="s">
        <v>325</v>
      </c>
      <c r="I371" s="627" t="s">
        <v>3455</v>
      </c>
      <c r="J371" s="627"/>
      <c r="K371" s="626">
        <v>2690</v>
      </c>
      <c r="L371" s="626"/>
      <c r="M371" s="626"/>
      <c r="N371" s="627"/>
      <c r="O371" s="625" t="s">
        <v>184</v>
      </c>
      <c r="P371" s="626">
        <v>2690</v>
      </c>
      <c r="Q371" s="626">
        <v>4</v>
      </c>
      <c r="R371" s="626"/>
      <c r="S371" s="626"/>
      <c r="T371" s="627"/>
      <c r="U371" s="627"/>
      <c r="V371" s="625">
        <v>2009</v>
      </c>
      <c r="W371" s="627"/>
      <c r="X371" s="627"/>
      <c r="Y371" s="627"/>
      <c r="Z371" s="627"/>
      <c r="AA371" s="627"/>
      <c r="AB371" s="626">
        <v>120</v>
      </c>
      <c r="AC371" s="625"/>
      <c r="AD371" s="625"/>
      <c r="AE371" s="627"/>
      <c r="AF371" s="627"/>
      <c r="AG371" s="627"/>
      <c r="AH371" s="627"/>
      <c r="AI371" s="627"/>
      <c r="AJ371" s="627"/>
      <c r="AK371" s="627"/>
      <c r="AL371" s="627"/>
      <c r="AM371" s="627"/>
      <c r="AN371" s="627"/>
      <c r="AO371" s="627"/>
      <c r="AP371" s="627"/>
      <c r="AQ371" s="627"/>
      <c r="AR371" s="627"/>
      <c r="AS371" s="627"/>
      <c r="AT371" s="627"/>
      <c r="AU371" s="627"/>
      <c r="AV371" s="613"/>
      <c r="AW371" s="613"/>
      <c r="AX371" s="613" t="s">
        <v>3465</v>
      </c>
    </row>
    <row r="372" spans="1:50" ht="24" hidden="1" customHeight="1" x14ac:dyDescent="0.15">
      <c r="A372" s="715"/>
      <c r="B372" s="158"/>
      <c r="C372" s="656" t="s">
        <v>3128</v>
      </c>
      <c r="D372" s="627" t="s">
        <v>9775</v>
      </c>
      <c r="E372" s="626" t="s">
        <v>3466</v>
      </c>
      <c r="F372" s="625" t="s">
        <v>3128</v>
      </c>
      <c r="G372" s="627"/>
      <c r="H372" s="627" t="s">
        <v>325</v>
      </c>
      <c r="I372" s="627" t="s">
        <v>3455</v>
      </c>
      <c r="J372" s="627"/>
      <c r="K372" s="626">
        <v>3570</v>
      </c>
      <c r="L372" s="626"/>
      <c r="M372" s="626"/>
      <c r="N372" s="627"/>
      <c r="O372" s="625" t="s">
        <v>310</v>
      </c>
      <c r="P372" s="626">
        <v>3570</v>
      </c>
      <c r="Q372" s="626">
        <v>3</v>
      </c>
      <c r="R372" s="626"/>
      <c r="S372" s="626"/>
      <c r="T372" s="627"/>
      <c r="U372" s="627"/>
      <c r="V372" s="625">
        <v>2009</v>
      </c>
      <c r="W372" s="627"/>
      <c r="X372" s="627"/>
      <c r="Y372" s="627"/>
      <c r="Z372" s="627"/>
      <c r="AA372" s="627"/>
      <c r="AB372" s="626">
        <v>200</v>
      </c>
      <c r="AC372" s="625"/>
      <c r="AD372" s="625"/>
      <c r="AE372" s="627"/>
      <c r="AF372" s="627"/>
      <c r="AG372" s="627"/>
      <c r="AH372" s="627"/>
      <c r="AI372" s="627"/>
      <c r="AJ372" s="627"/>
      <c r="AK372" s="627"/>
      <c r="AL372" s="627"/>
      <c r="AM372" s="627"/>
      <c r="AN372" s="627"/>
      <c r="AO372" s="627"/>
      <c r="AP372" s="627"/>
      <c r="AQ372" s="627"/>
      <c r="AR372" s="627"/>
      <c r="AS372" s="627"/>
      <c r="AT372" s="627"/>
      <c r="AU372" s="627"/>
      <c r="AV372" s="613"/>
      <c r="AW372" s="613"/>
      <c r="AX372" s="613"/>
    </row>
    <row r="373" spans="1:50" ht="24" hidden="1" customHeight="1" x14ac:dyDescent="0.15">
      <c r="A373" s="715"/>
      <c r="B373" s="158"/>
      <c r="C373" s="656" t="s">
        <v>3128</v>
      </c>
      <c r="D373" s="627" t="s">
        <v>12595</v>
      </c>
      <c r="E373" s="626" t="s">
        <v>3467</v>
      </c>
      <c r="F373" s="625" t="s">
        <v>3128</v>
      </c>
      <c r="G373" s="627"/>
      <c r="H373" s="627"/>
      <c r="I373" s="627" t="s">
        <v>3455</v>
      </c>
      <c r="J373" s="627"/>
      <c r="K373" s="626">
        <v>2690</v>
      </c>
      <c r="L373" s="626"/>
      <c r="M373" s="626"/>
      <c r="N373" s="627"/>
      <c r="O373" s="625" t="s">
        <v>310</v>
      </c>
      <c r="P373" s="626">
        <v>2690</v>
      </c>
      <c r="Q373" s="626">
        <v>5</v>
      </c>
      <c r="R373" s="626"/>
      <c r="S373" s="626"/>
      <c r="T373" s="627"/>
      <c r="U373" s="627"/>
      <c r="V373" s="625">
        <v>2012</v>
      </c>
      <c r="W373" s="627"/>
      <c r="X373" s="627"/>
      <c r="Y373" s="627"/>
      <c r="Z373" s="627"/>
      <c r="AA373" s="627"/>
      <c r="AB373" s="626"/>
      <c r="AC373" s="625"/>
      <c r="AD373" s="625"/>
      <c r="AE373" s="627"/>
      <c r="AF373" s="627"/>
      <c r="AG373" s="627"/>
      <c r="AH373" s="627"/>
      <c r="AI373" s="627"/>
      <c r="AJ373" s="627"/>
      <c r="AK373" s="627"/>
      <c r="AL373" s="627"/>
      <c r="AM373" s="627"/>
      <c r="AN373" s="627"/>
      <c r="AO373" s="627"/>
      <c r="AP373" s="627"/>
      <c r="AQ373" s="627"/>
      <c r="AR373" s="627"/>
      <c r="AS373" s="627"/>
      <c r="AT373" s="627"/>
      <c r="AU373" s="627"/>
      <c r="AV373" s="613"/>
      <c r="AW373" s="613"/>
      <c r="AX373" s="613"/>
    </row>
    <row r="374" spans="1:50" ht="24" hidden="1" customHeight="1" x14ac:dyDescent="0.15">
      <c r="A374" s="715"/>
      <c r="B374" s="158"/>
      <c r="C374" s="656" t="s">
        <v>3128</v>
      </c>
      <c r="D374" s="627" t="s">
        <v>9776</v>
      </c>
      <c r="E374" s="626" t="s">
        <v>3468</v>
      </c>
      <c r="F374" s="625" t="s">
        <v>3128</v>
      </c>
      <c r="G374" s="627"/>
      <c r="H374" s="627"/>
      <c r="I374" s="627" t="s">
        <v>3455</v>
      </c>
      <c r="J374" s="627"/>
      <c r="K374" s="626">
        <v>2690</v>
      </c>
      <c r="L374" s="626"/>
      <c r="M374" s="626"/>
      <c r="N374" s="627"/>
      <c r="O374" s="625" t="s">
        <v>184</v>
      </c>
      <c r="P374" s="626">
        <v>2690</v>
      </c>
      <c r="Q374" s="626">
        <v>4</v>
      </c>
      <c r="R374" s="626"/>
      <c r="S374" s="626"/>
      <c r="T374" s="627"/>
      <c r="U374" s="627"/>
      <c r="V374" s="625">
        <v>2012</v>
      </c>
      <c r="W374" s="627"/>
      <c r="X374" s="627"/>
      <c r="Y374" s="627"/>
      <c r="Z374" s="627"/>
      <c r="AA374" s="627"/>
      <c r="AB374" s="626"/>
      <c r="AC374" s="625"/>
      <c r="AD374" s="625"/>
      <c r="AE374" s="627"/>
      <c r="AF374" s="627"/>
      <c r="AG374" s="627"/>
      <c r="AH374" s="627"/>
      <c r="AI374" s="627"/>
      <c r="AJ374" s="627"/>
      <c r="AK374" s="627"/>
      <c r="AL374" s="627"/>
      <c r="AM374" s="627"/>
      <c r="AN374" s="627"/>
      <c r="AO374" s="627"/>
      <c r="AP374" s="627"/>
      <c r="AQ374" s="627"/>
      <c r="AR374" s="627"/>
      <c r="AS374" s="627"/>
      <c r="AT374" s="627"/>
      <c r="AU374" s="627"/>
      <c r="AV374" s="613"/>
      <c r="AW374" s="613"/>
      <c r="AX374" s="613"/>
    </row>
    <row r="375" spans="1:50" ht="24" hidden="1" customHeight="1" x14ac:dyDescent="0.15">
      <c r="A375" s="715"/>
      <c r="B375" s="158"/>
      <c r="C375" s="656" t="s">
        <v>3128</v>
      </c>
      <c r="D375" s="627" t="s">
        <v>12854</v>
      </c>
      <c r="E375" s="626" t="s">
        <v>3469</v>
      </c>
      <c r="F375" s="625" t="s">
        <v>3128</v>
      </c>
      <c r="G375" s="627"/>
      <c r="H375" s="627"/>
      <c r="I375" s="627" t="s">
        <v>3455</v>
      </c>
      <c r="J375" s="627"/>
      <c r="K375" s="626">
        <v>809</v>
      </c>
      <c r="L375" s="626"/>
      <c r="M375" s="626"/>
      <c r="N375" s="627"/>
      <c r="O375" s="625" t="s">
        <v>184</v>
      </c>
      <c r="P375" s="626">
        <v>809</v>
      </c>
      <c r="Q375" s="626">
        <v>1</v>
      </c>
      <c r="R375" s="626"/>
      <c r="S375" s="626"/>
      <c r="T375" s="627"/>
      <c r="U375" s="627"/>
      <c r="V375" s="625">
        <v>2014</v>
      </c>
      <c r="W375" s="627"/>
      <c r="X375" s="627"/>
      <c r="Y375" s="627"/>
      <c r="Z375" s="627"/>
      <c r="AA375" s="627"/>
      <c r="AB375" s="626"/>
      <c r="AC375" s="625"/>
      <c r="AD375" s="625"/>
      <c r="AE375" s="627"/>
      <c r="AF375" s="627"/>
      <c r="AG375" s="627"/>
      <c r="AH375" s="627"/>
      <c r="AI375" s="627"/>
      <c r="AJ375" s="627"/>
      <c r="AK375" s="627"/>
      <c r="AL375" s="627"/>
      <c r="AM375" s="627"/>
      <c r="AN375" s="627"/>
      <c r="AO375" s="627"/>
      <c r="AP375" s="627"/>
      <c r="AQ375" s="627"/>
      <c r="AR375" s="627"/>
      <c r="AS375" s="627"/>
      <c r="AT375" s="627"/>
      <c r="AU375" s="627"/>
      <c r="AV375" s="613"/>
      <c r="AW375" s="613"/>
      <c r="AX375" s="613"/>
    </row>
    <row r="376" spans="1:50" ht="24" hidden="1" customHeight="1" x14ac:dyDescent="0.15">
      <c r="A376" s="715"/>
      <c r="B376" s="158"/>
      <c r="C376" s="656" t="s">
        <v>3128</v>
      </c>
      <c r="D376" s="627" t="s">
        <v>12855</v>
      </c>
      <c r="E376" s="626" t="s">
        <v>3470</v>
      </c>
      <c r="F376" s="625" t="s">
        <v>3128</v>
      </c>
      <c r="G376" s="627"/>
      <c r="H376" s="627"/>
      <c r="I376" s="627" t="s">
        <v>3455</v>
      </c>
      <c r="J376" s="627"/>
      <c r="K376" s="626">
        <v>2465</v>
      </c>
      <c r="L376" s="626"/>
      <c r="M376" s="626"/>
      <c r="N376" s="627"/>
      <c r="O376" s="625" t="s">
        <v>184</v>
      </c>
      <c r="P376" s="626">
        <v>2465</v>
      </c>
      <c r="Q376" s="626">
        <v>4</v>
      </c>
      <c r="R376" s="626"/>
      <c r="S376" s="626"/>
      <c r="T376" s="627"/>
      <c r="U376" s="627"/>
      <c r="V376" s="625">
        <v>2015</v>
      </c>
      <c r="W376" s="627"/>
      <c r="X376" s="627"/>
      <c r="Y376" s="627"/>
      <c r="Z376" s="627"/>
      <c r="AA376" s="627"/>
      <c r="AB376" s="626"/>
      <c r="AC376" s="625"/>
      <c r="AD376" s="625"/>
      <c r="AE376" s="627"/>
      <c r="AF376" s="627"/>
      <c r="AG376" s="627"/>
      <c r="AH376" s="627"/>
      <c r="AI376" s="627"/>
      <c r="AJ376" s="627"/>
      <c r="AK376" s="627"/>
      <c r="AL376" s="627"/>
      <c r="AM376" s="627"/>
      <c r="AN376" s="627"/>
      <c r="AO376" s="627"/>
      <c r="AP376" s="627"/>
      <c r="AQ376" s="627"/>
      <c r="AR376" s="627"/>
      <c r="AS376" s="627"/>
      <c r="AT376" s="627"/>
      <c r="AU376" s="627"/>
      <c r="AV376" s="613"/>
      <c r="AW376" s="613"/>
      <c r="AX376" s="757"/>
    </row>
    <row r="377" spans="1:50" ht="24" hidden="1" customHeight="1" x14ac:dyDescent="0.15">
      <c r="A377" s="715"/>
      <c r="B377" s="158"/>
      <c r="C377" s="656" t="s">
        <v>1611</v>
      </c>
      <c r="D377" s="627" t="s">
        <v>3421</v>
      </c>
      <c r="E377" s="626" t="s">
        <v>3386</v>
      </c>
      <c r="F377" s="625" t="s">
        <v>1611</v>
      </c>
      <c r="G377" s="627" t="s">
        <v>3422</v>
      </c>
      <c r="H377" s="627" t="s">
        <v>3423</v>
      </c>
      <c r="I377" s="627" t="s">
        <v>325</v>
      </c>
      <c r="J377" s="627">
        <v>2</v>
      </c>
      <c r="K377" s="626">
        <v>8250</v>
      </c>
      <c r="L377" s="626">
        <v>129</v>
      </c>
      <c r="M377" s="626">
        <v>129</v>
      </c>
      <c r="N377" s="627" t="s">
        <v>183</v>
      </c>
      <c r="O377" s="625" t="s">
        <v>184</v>
      </c>
      <c r="P377" s="626">
        <v>5672</v>
      </c>
      <c r="Q377" s="626">
        <v>7</v>
      </c>
      <c r="R377" s="626"/>
      <c r="S377" s="626"/>
      <c r="T377" s="627"/>
      <c r="U377" s="627"/>
      <c r="V377" s="625">
        <v>1995</v>
      </c>
      <c r="W377" s="627">
        <v>380</v>
      </c>
      <c r="X377" s="627"/>
      <c r="Y377" s="627"/>
      <c r="Z377" s="627"/>
      <c r="AA377" s="627"/>
      <c r="AB377" s="626">
        <v>380</v>
      </c>
      <c r="AC377" s="625"/>
      <c r="AD377" s="625"/>
      <c r="AE377" s="627"/>
      <c r="AF377" s="627"/>
      <c r="AG377" s="627">
        <v>4</v>
      </c>
      <c r="AH377" s="627"/>
      <c r="AI377" s="627"/>
      <c r="AJ377" s="627"/>
      <c r="AK377" s="627"/>
      <c r="AL377" s="627"/>
      <c r="AM377" s="627"/>
      <c r="AN377" s="627"/>
      <c r="AO377" s="627"/>
      <c r="AP377" s="627"/>
      <c r="AQ377" s="627"/>
      <c r="AR377" s="627"/>
      <c r="AS377" s="627"/>
      <c r="AT377" s="627"/>
      <c r="AU377" s="627"/>
      <c r="AV377" s="613"/>
      <c r="AW377" s="613"/>
      <c r="AX377" s="613"/>
    </row>
    <row r="378" spans="1:50" ht="24" hidden="1" customHeight="1" x14ac:dyDescent="0.15">
      <c r="A378" s="715"/>
      <c r="B378" s="158"/>
      <c r="C378" s="656" t="s">
        <v>1611</v>
      </c>
      <c r="D378" s="627" t="s">
        <v>12856</v>
      </c>
      <c r="E378" s="626" t="s">
        <v>12857</v>
      </c>
      <c r="F378" s="625" t="s">
        <v>1611</v>
      </c>
      <c r="G378" s="627"/>
      <c r="H378" s="627"/>
      <c r="I378" s="627" t="s">
        <v>325</v>
      </c>
      <c r="J378" s="627"/>
      <c r="K378" s="626">
        <v>4752.62</v>
      </c>
      <c r="L378" s="626">
        <v>3723.79</v>
      </c>
      <c r="M378" s="626">
        <v>3357.62</v>
      </c>
      <c r="N378" s="627"/>
      <c r="O378" s="625" t="s">
        <v>1092</v>
      </c>
      <c r="P378" s="626">
        <v>3500</v>
      </c>
      <c r="Q378" s="626">
        <v>4</v>
      </c>
      <c r="R378" s="626"/>
      <c r="S378" s="626"/>
      <c r="T378" s="627"/>
      <c r="U378" s="627"/>
      <c r="V378" s="625">
        <v>2014</v>
      </c>
      <c r="W378" s="627"/>
      <c r="X378" s="627"/>
      <c r="Y378" s="627"/>
      <c r="Z378" s="627"/>
      <c r="AA378" s="627"/>
      <c r="AB378" s="626">
        <v>3500</v>
      </c>
      <c r="AC378" s="625"/>
      <c r="AD378" s="625"/>
      <c r="AE378" s="627"/>
      <c r="AF378" s="627"/>
      <c r="AG378" s="627"/>
      <c r="AH378" s="627"/>
      <c r="AI378" s="627"/>
      <c r="AJ378" s="627"/>
      <c r="AK378" s="627"/>
      <c r="AL378" s="627"/>
      <c r="AM378" s="627"/>
      <c r="AN378" s="627"/>
      <c r="AO378" s="627"/>
      <c r="AP378" s="627"/>
      <c r="AQ378" s="627"/>
      <c r="AR378" s="627"/>
      <c r="AS378" s="627"/>
      <c r="AT378" s="627"/>
      <c r="AU378" s="627"/>
      <c r="AV378" s="613"/>
      <c r="AW378" s="613"/>
      <c r="AX378" s="613"/>
    </row>
    <row r="379" spans="1:50" ht="24" hidden="1" customHeight="1" x14ac:dyDescent="0.15">
      <c r="A379" s="715"/>
      <c r="B379" s="158"/>
      <c r="C379" s="656" t="s">
        <v>1611</v>
      </c>
      <c r="D379" s="627" t="s">
        <v>12856</v>
      </c>
      <c r="E379" s="626" t="s">
        <v>12858</v>
      </c>
      <c r="F379" s="625" t="s">
        <v>1611</v>
      </c>
      <c r="G379" s="627"/>
      <c r="H379" s="627"/>
      <c r="I379" s="627" t="s">
        <v>325</v>
      </c>
      <c r="J379" s="627"/>
      <c r="K379" s="626"/>
      <c r="L379" s="626"/>
      <c r="M379" s="626"/>
      <c r="N379" s="627"/>
      <c r="O379" s="625" t="s">
        <v>1092</v>
      </c>
      <c r="P379" s="626">
        <v>2800</v>
      </c>
      <c r="Q379" s="626">
        <v>4</v>
      </c>
      <c r="R379" s="626"/>
      <c r="S379" s="626"/>
      <c r="T379" s="627"/>
      <c r="U379" s="627"/>
      <c r="V379" s="625">
        <v>2016</v>
      </c>
      <c r="W379" s="627"/>
      <c r="X379" s="627"/>
      <c r="Y379" s="627"/>
      <c r="Z379" s="627"/>
      <c r="AA379" s="627"/>
      <c r="AB379" s="626"/>
      <c r="AC379" s="625"/>
      <c r="AD379" s="625"/>
      <c r="AE379" s="627"/>
      <c r="AF379" s="627"/>
      <c r="AG379" s="627"/>
      <c r="AH379" s="627"/>
      <c r="AI379" s="627"/>
      <c r="AJ379" s="627"/>
      <c r="AK379" s="627"/>
      <c r="AL379" s="627"/>
      <c r="AM379" s="627"/>
      <c r="AN379" s="627"/>
      <c r="AO379" s="627"/>
      <c r="AP379" s="627"/>
      <c r="AQ379" s="627"/>
      <c r="AR379" s="627"/>
      <c r="AS379" s="627"/>
      <c r="AT379" s="627"/>
      <c r="AU379" s="627"/>
      <c r="AV379" s="613"/>
      <c r="AW379" s="613"/>
      <c r="AX379" s="613"/>
    </row>
    <row r="380" spans="1:50" ht="24" hidden="1" customHeight="1" x14ac:dyDescent="0.15">
      <c r="A380" s="715"/>
      <c r="B380" s="158"/>
      <c r="C380" s="656" t="s">
        <v>1611</v>
      </c>
      <c r="D380" s="627" t="s">
        <v>12859</v>
      </c>
      <c r="E380" s="626" t="s">
        <v>3424</v>
      </c>
      <c r="F380" s="625" t="s">
        <v>1611</v>
      </c>
      <c r="G380" s="627"/>
      <c r="H380" s="627"/>
      <c r="I380" s="627" t="s">
        <v>325</v>
      </c>
      <c r="J380" s="627"/>
      <c r="K380" s="626"/>
      <c r="L380" s="626">
        <v>2366</v>
      </c>
      <c r="M380" s="626"/>
      <c r="N380" s="627"/>
      <c r="O380" s="625" t="s">
        <v>310</v>
      </c>
      <c r="P380" s="626">
        <v>1047</v>
      </c>
      <c r="Q380" s="626">
        <v>4</v>
      </c>
      <c r="R380" s="626"/>
      <c r="S380" s="626"/>
      <c r="T380" s="627"/>
      <c r="U380" s="627"/>
      <c r="V380" s="625">
        <v>2016</v>
      </c>
      <c r="W380" s="627"/>
      <c r="X380" s="627"/>
      <c r="Y380" s="627"/>
      <c r="Z380" s="627"/>
      <c r="AA380" s="627"/>
      <c r="AB380" s="626"/>
      <c r="AC380" s="625"/>
      <c r="AD380" s="625"/>
      <c r="AE380" s="627"/>
      <c r="AF380" s="627"/>
      <c r="AG380" s="627"/>
      <c r="AH380" s="627"/>
      <c r="AI380" s="627"/>
      <c r="AJ380" s="627"/>
      <c r="AK380" s="627"/>
      <c r="AL380" s="627"/>
      <c r="AM380" s="627"/>
      <c r="AN380" s="627"/>
      <c r="AO380" s="627"/>
      <c r="AP380" s="627"/>
      <c r="AQ380" s="627"/>
      <c r="AR380" s="627"/>
      <c r="AS380" s="627"/>
      <c r="AT380" s="627"/>
      <c r="AU380" s="627"/>
      <c r="AV380" s="613"/>
      <c r="AW380" s="613"/>
      <c r="AX380" s="613"/>
    </row>
    <row r="381" spans="1:50" ht="24" hidden="1" customHeight="1" x14ac:dyDescent="0.15">
      <c r="A381" s="715"/>
      <c r="B381" s="158"/>
      <c r="C381" s="656" t="s">
        <v>1611</v>
      </c>
      <c r="D381" s="627" t="s">
        <v>12860</v>
      </c>
      <c r="E381" s="626" t="s">
        <v>11460</v>
      </c>
      <c r="F381" s="625" t="s">
        <v>1611</v>
      </c>
      <c r="G381" s="627"/>
      <c r="H381" s="627"/>
      <c r="I381" s="627" t="s">
        <v>325</v>
      </c>
      <c r="J381" s="627"/>
      <c r="K381" s="626"/>
      <c r="L381" s="626">
        <v>27090</v>
      </c>
      <c r="M381" s="626"/>
      <c r="N381" s="627"/>
      <c r="O381" s="625" t="s">
        <v>1092</v>
      </c>
      <c r="P381" s="626">
        <v>4909</v>
      </c>
      <c r="Q381" s="626">
        <v>6</v>
      </c>
      <c r="R381" s="626"/>
      <c r="S381" s="626"/>
      <c r="T381" s="627"/>
      <c r="U381" s="627"/>
      <c r="V381" s="625">
        <v>2018</v>
      </c>
      <c r="W381" s="627"/>
      <c r="X381" s="627"/>
      <c r="Y381" s="627"/>
      <c r="Z381" s="627"/>
      <c r="AA381" s="627"/>
      <c r="AB381" s="626"/>
      <c r="AC381" s="625"/>
      <c r="AD381" s="625"/>
      <c r="AE381" s="627"/>
      <c r="AF381" s="627"/>
      <c r="AG381" s="627"/>
      <c r="AH381" s="627"/>
      <c r="AI381" s="627"/>
      <c r="AJ381" s="627"/>
      <c r="AK381" s="627"/>
      <c r="AL381" s="627"/>
      <c r="AM381" s="627"/>
      <c r="AN381" s="627"/>
      <c r="AO381" s="627"/>
      <c r="AP381" s="627"/>
      <c r="AQ381" s="627"/>
      <c r="AR381" s="627"/>
      <c r="AS381" s="627"/>
      <c r="AT381" s="627"/>
      <c r="AU381" s="627"/>
      <c r="AV381" s="613"/>
      <c r="AW381" s="613"/>
      <c r="AX381" s="613"/>
    </row>
    <row r="382" spans="1:50" ht="24" hidden="1" customHeight="1" x14ac:dyDescent="0.15">
      <c r="A382" s="715"/>
      <c r="B382" s="158"/>
      <c r="C382" s="752" t="s">
        <v>1611</v>
      </c>
      <c r="D382" s="753" t="s">
        <v>12861</v>
      </c>
      <c r="E382" s="753" t="s">
        <v>12862</v>
      </c>
      <c r="F382" s="753" t="s">
        <v>1611</v>
      </c>
      <c r="G382" s="625"/>
      <c r="H382" s="625"/>
      <c r="I382" s="753" t="s">
        <v>325</v>
      </c>
      <c r="J382" s="625"/>
      <c r="K382" s="647"/>
      <c r="L382" s="627"/>
      <c r="M382" s="627"/>
      <c r="N382" s="625"/>
      <c r="O382" s="753" t="s">
        <v>310</v>
      </c>
      <c r="P382" s="627">
        <v>2698</v>
      </c>
      <c r="Q382" s="753">
        <v>4</v>
      </c>
      <c r="R382" s="753"/>
      <c r="S382" s="753"/>
      <c r="T382" s="625"/>
      <c r="U382" s="625"/>
      <c r="V382" s="753">
        <v>2014</v>
      </c>
      <c r="W382" s="625"/>
      <c r="X382" s="625"/>
      <c r="Y382" s="625"/>
      <c r="Z382" s="625"/>
      <c r="AA382" s="625"/>
      <c r="AB382" s="627"/>
      <c r="AC382" s="625"/>
      <c r="AD382" s="625"/>
      <c r="AE382" s="625"/>
      <c r="AF382" s="625"/>
      <c r="AG382" s="625"/>
      <c r="AH382" s="625"/>
      <c r="AI382" s="625"/>
      <c r="AJ382" s="625"/>
      <c r="AK382" s="625"/>
      <c r="AL382" s="625"/>
      <c r="AM382" s="625"/>
      <c r="AN382" s="625"/>
      <c r="AO382" s="625"/>
      <c r="AP382" s="625"/>
      <c r="AQ382" s="625"/>
      <c r="AR382" s="625"/>
      <c r="AS382" s="625"/>
      <c r="AT382" s="625"/>
      <c r="AU382" s="625"/>
      <c r="AV382" s="613"/>
      <c r="AW382" s="613"/>
      <c r="AX382" s="753"/>
    </row>
    <row r="383" spans="1:50" ht="24" hidden="1" customHeight="1" x14ac:dyDescent="0.15">
      <c r="A383" s="715"/>
      <c r="B383" s="158"/>
      <c r="C383" s="752" t="s">
        <v>15736</v>
      </c>
      <c r="D383" s="753"/>
      <c r="E383" s="753" t="s">
        <v>14711</v>
      </c>
      <c r="F383" s="753" t="s">
        <v>1611</v>
      </c>
      <c r="G383" s="625"/>
      <c r="H383" s="625"/>
      <c r="I383" s="753" t="s">
        <v>1611</v>
      </c>
      <c r="J383" s="625"/>
      <c r="K383" s="647"/>
      <c r="L383" s="627"/>
      <c r="M383" s="627"/>
      <c r="N383" s="625"/>
      <c r="O383" s="753" t="s">
        <v>1092</v>
      </c>
      <c r="P383" s="627">
        <v>1125</v>
      </c>
      <c r="Q383" s="753">
        <v>2</v>
      </c>
      <c r="R383" s="753"/>
      <c r="S383" s="753"/>
      <c r="T383" s="625"/>
      <c r="U383" s="625"/>
      <c r="V383" s="753">
        <v>2020</v>
      </c>
      <c r="W383" s="625"/>
      <c r="X383" s="625"/>
      <c r="Y383" s="625"/>
      <c r="Z383" s="625"/>
      <c r="AA383" s="625"/>
      <c r="AB383" s="627"/>
      <c r="AC383" s="625"/>
      <c r="AD383" s="625"/>
      <c r="AE383" s="625"/>
      <c r="AF383" s="625"/>
      <c r="AG383" s="625"/>
      <c r="AH383" s="625"/>
      <c r="AI383" s="625"/>
      <c r="AJ383" s="625"/>
      <c r="AK383" s="625"/>
      <c r="AL383" s="625"/>
      <c r="AM383" s="625"/>
      <c r="AN383" s="625"/>
      <c r="AO383" s="625"/>
      <c r="AP383" s="625"/>
      <c r="AQ383" s="625"/>
      <c r="AR383" s="625"/>
      <c r="AS383" s="625"/>
      <c r="AT383" s="625"/>
      <c r="AU383" s="625"/>
      <c r="AV383" s="613"/>
      <c r="AW383" s="613"/>
      <c r="AX383" s="753" t="s">
        <v>14712</v>
      </c>
    </row>
    <row r="384" spans="1:50" ht="24" hidden="1" customHeight="1" x14ac:dyDescent="0.15">
      <c r="A384" s="715"/>
      <c r="B384" s="158"/>
      <c r="C384" s="656" t="s">
        <v>15519</v>
      </c>
      <c r="D384" s="627" t="s">
        <v>3473</v>
      </c>
      <c r="E384" s="626" t="s">
        <v>3474</v>
      </c>
      <c r="F384" s="625" t="s">
        <v>665</v>
      </c>
      <c r="G384" s="627"/>
      <c r="H384" s="627" t="s">
        <v>3475</v>
      </c>
      <c r="I384" s="627" t="s">
        <v>665</v>
      </c>
      <c r="J384" s="627"/>
      <c r="K384" s="626">
        <v>5935</v>
      </c>
      <c r="L384" s="626">
        <v>2500</v>
      </c>
      <c r="M384" s="626">
        <v>2500</v>
      </c>
      <c r="N384" s="627"/>
      <c r="O384" s="625" t="s">
        <v>3476</v>
      </c>
      <c r="P384" s="626">
        <v>2500</v>
      </c>
      <c r="Q384" s="626">
        <v>3</v>
      </c>
      <c r="R384" s="626"/>
      <c r="S384" s="626"/>
      <c r="T384" s="627"/>
      <c r="U384" s="627"/>
      <c r="V384" s="625">
        <v>2011</v>
      </c>
      <c r="W384" s="627">
        <v>223</v>
      </c>
      <c r="X384" s="627"/>
      <c r="Y384" s="627"/>
      <c r="Z384" s="627"/>
      <c r="AA384" s="627"/>
      <c r="AB384" s="626">
        <v>223</v>
      </c>
      <c r="AC384" s="625"/>
      <c r="AD384" s="625"/>
      <c r="AE384" s="627"/>
      <c r="AF384" s="627"/>
      <c r="AG384" s="627"/>
      <c r="AH384" s="627"/>
      <c r="AI384" s="627"/>
      <c r="AJ384" s="627"/>
      <c r="AK384" s="627"/>
      <c r="AL384" s="627"/>
      <c r="AM384" s="627"/>
      <c r="AN384" s="627"/>
      <c r="AO384" s="627"/>
      <c r="AP384" s="627"/>
      <c r="AQ384" s="627"/>
      <c r="AR384" s="627"/>
      <c r="AS384" s="627"/>
      <c r="AT384" s="627"/>
      <c r="AU384" s="627"/>
      <c r="AV384" s="613"/>
      <c r="AW384" s="613"/>
      <c r="AX384" s="613"/>
    </row>
    <row r="385" spans="1:50" ht="24" hidden="1" customHeight="1" x14ac:dyDescent="0.15">
      <c r="A385" s="715"/>
      <c r="B385" s="158"/>
      <c r="C385" s="656" t="s">
        <v>665</v>
      </c>
      <c r="D385" s="627" t="s">
        <v>3477</v>
      </c>
      <c r="E385" s="626" t="s">
        <v>3478</v>
      </c>
      <c r="F385" s="625" t="s">
        <v>665</v>
      </c>
      <c r="G385" s="627"/>
      <c r="H385" s="627" t="s">
        <v>3475</v>
      </c>
      <c r="I385" s="627" t="s">
        <v>3479</v>
      </c>
      <c r="J385" s="627"/>
      <c r="K385" s="626">
        <v>3862</v>
      </c>
      <c r="L385" s="626">
        <v>1600</v>
      </c>
      <c r="M385" s="626">
        <v>1600</v>
      </c>
      <c r="N385" s="627"/>
      <c r="O385" s="625" t="s">
        <v>1066</v>
      </c>
      <c r="P385" s="626">
        <v>1465</v>
      </c>
      <c r="Q385" s="626">
        <v>6</v>
      </c>
      <c r="R385" s="626"/>
      <c r="S385" s="626"/>
      <c r="T385" s="627"/>
      <c r="U385" s="627"/>
      <c r="V385" s="625">
        <v>2007</v>
      </c>
      <c r="W385" s="627">
        <v>48</v>
      </c>
      <c r="X385" s="627" t="s">
        <v>9637</v>
      </c>
      <c r="Y385" s="627"/>
      <c r="Z385" s="627"/>
      <c r="AA385" s="627"/>
      <c r="AB385" s="626">
        <v>48</v>
      </c>
      <c r="AC385" s="625"/>
      <c r="AD385" s="625"/>
      <c r="AE385" s="627"/>
      <c r="AF385" s="627"/>
      <c r="AG385" s="627"/>
      <c r="AH385" s="627"/>
      <c r="AI385" s="627"/>
      <c r="AJ385" s="627"/>
      <c r="AK385" s="627"/>
      <c r="AL385" s="627"/>
      <c r="AM385" s="627"/>
      <c r="AN385" s="627"/>
      <c r="AO385" s="627"/>
      <c r="AP385" s="627"/>
      <c r="AQ385" s="627"/>
      <c r="AR385" s="627"/>
      <c r="AS385" s="627"/>
      <c r="AT385" s="627"/>
      <c r="AU385" s="627"/>
      <c r="AV385" s="613"/>
      <c r="AW385" s="613"/>
      <c r="AX385" s="613"/>
    </row>
    <row r="386" spans="1:50" ht="24" hidden="1" customHeight="1" x14ac:dyDescent="0.15">
      <c r="A386" s="715"/>
      <c r="B386" s="158"/>
      <c r="C386" s="656" t="s">
        <v>665</v>
      </c>
      <c r="D386" s="627" t="s">
        <v>12602</v>
      </c>
      <c r="E386" s="626" t="s">
        <v>3480</v>
      </c>
      <c r="F386" s="625" t="s">
        <v>665</v>
      </c>
      <c r="G386" s="627">
        <v>1296</v>
      </c>
      <c r="H386" s="627"/>
      <c r="I386" s="627" t="s">
        <v>3481</v>
      </c>
      <c r="J386" s="627">
        <v>1296</v>
      </c>
      <c r="K386" s="626">
        <v>1296</v>
      </c>
      <c r="L386" s="626"/>
      <c r="M386" s="626"/>
      <c r="N386" s="627" t="s">
        <v>3482</v>
      </c>
      <c r="O386" s="625" t="s">
        <v>3482</v>
      </c>
      <c r="P386" s="626">
        <v>1296</v>
      </c>
      <c r="Q386" s="626">
        <v>2</v>
      </c>
      <c r="R386" s="626"/>
      <c r="S386" s="626"/>
      <c r="T386" s="627">
        <v>52</v>
      </c>
      <c r="U386" s="627" t="s">
        <v>3483</v>
      </c>
      <c r="V386" s="625">
        <v>2013</v>
      </c>
      <c r="W386" s="627">
        <v>52</v>
      </c>
      <c r="X386" s="627"/>
      <c r="Y386" s="627"/>
      <c r="Z386" s="627"/>
      <c r="AA386" s="627"/>
      <c r="AB386" s="626">
        <v>52</v>
      </c>
      <c r="AC386" s="625" t="s">
        <v>3483</v>
      </c>
      <c r="AD386" s="625"/>
      <c r="AE386" s="627"/>
      <c r="AF386" s="627"/>
      <c r="AG386" s="627"/>
      <c r="AH386" s="627"/>
      <c r="AI386" s="627"/>
      <c r="AJ386" s="627"/>
      <c r="AK386" s="627"/>
      <c r="AL386" s="627"/>
      <c r="AM386" s="627"/>
      <c r="AN386" s="627"/>
      <c r="AO386" s="627"/>
      <c r="AP386" s="627"/>
      <c r="AQ386" s="627"/>
      <c r="AR386" s="627"/>
      <c r="AS386" s="627"/>
      <c r="AT386" s="627"/>
      <c r="AU386" s="627"/>
      <c r="AV386" s="613"/>
      <c r="AW386" s="613"/>
      <c r="AX386" s="613"/>
    </row>
    <row r="387" spans="1:50" ht="24" hidden="1" customHeight="1" x14ac:dyDescent="0.15">
      <c r="A387" s="715"/>
      <c r="B387" s="158"/>
      <c r="C387" s="656" t="s">
        <v>665</v>
      </c>
      <c r="D387" s="627" t="s">
        <v>12605</v>
      </c>
      <c r="E387" s="626" t="s">
        <v>3484</v>
      </c>
      <c r="F387" s="625" t="s">
        <v>665</v>
      </c>
      <c r="G387" s="627"/>
      <c r="H387" s="627"/>
      <c r="I387" s="627" t="s">
        <v>3485</v>
      </c>
      <c r="J387" s="627"/>
      <c r="K387" s="626">
        <v>26552</v>
      </c>
      <c r="L387" s="626"/>
      <c r="M387" s="626"/>
      <c r="N387" s="627" t="s">
        <v>183</v>
      </c>
      <c r="O387" s="625" t="s">
        <v>1092</v>
      </c>
      <c r="P387" s="626">
        <v>2160</v>
      </c>
      <c r="Q387" s="626">
        <v>3</v>
      </c>
      <c r="R387" s="626"/>
      <c r="S387" s="626"/>
      <c r="T387" s="627"/>
      <c r="U387" s="627"/>
      <c r="V387" s="625">
        <v>2016</v>
      </c>
      <c r="W387" s="627"/>
      <c r="X387" s="627" t="s">
        <v>9778</v>
      </c>
      <c r="Y387" s="627"/>
      <c r="Z387" s="627"/>
      <c r="AA387" s="627"/>
      <c r="AB387" s="626"/>
      <c r="AC387" s="625"/>
      <c r="AD387" s="625"/>
      <c r="AE387" s="627"/>
      <c r="AF387" s="627"/>
      <c r="AG387" s="627"/>
      <c r="AH387" s="627"/>
      <c r="AI387" s="627"/>
      <c r="AJ387" s="627"/>
      <c r="AK387" s="627"/>
      <c r="AL387" s="627"/>
      <c r="AM387" s="627"/>
      <c r="AN387" s="627"/>
      <c r="AO387" s="627"/>
      <c r="AP387" s="627"/>
      <c r="AQ387" s="627"/>
      <c r="AR387" s="627"/>
      <c r="AS387" s="627"/>
      <c r="AT387" s="627"/>
      <c r="AU387" s="627"/>
      <c r="AV387" s="613"/>
      <c r="AW387" s="613"/>
      <c r="AX387" s="613" t="s">
        <v>9778</v>
      </c>
    </row>
    <row r="388" spans="1:50" ht="24" hidden="1" customHeight="1" x14ac:dyDescent="0.15">
      <c r="A388" s="715"/>
      <c r="B388" s="158"/>
      <c r="C388" s="656" t="s">
        <v>665</v>
      </c>
      <c r="D388" s="627" t="s">
        <v>12867</v>
      </c>
      <c r="E388" s="626" t="s">
        <v>9779</v>
      </c>
      <c r="F388" s="625" t="s">
        <v>665</v>
      </c>
      <c r="G388" s="627"/>
      <c r="H388" s="627"/>
      <c r="I388" s="627" t="s">
        <v>15723</v>
      </c>
      <c r="J388" s="627"/>
      <c r="K388" s="626">
        <v>38064</v>
      </c>
      <c r="L388" s="626"/>
      <c r="M388" s="626"/>
      <c r="N388" s="627" t="s">
        <v>183</v>
      </c>
      <c r="O388" s="625" t="s">
        <v>1092</v>
      </c>
      <c r="P388" s="626">
        <v>5983</v>
      </c>
      <c r="Q388" s="626">
        <v>8</v>
      </c>
      <c r="R388" s="626"/>
      <c r="S388" s="626"/>
      <c r="T388" s="627"/>
      <c r="U388" s="627"/>
      <c r="V388" s="625">
        <v>2017</v>
      </c>
      <c r="W388" s="627"/>
      <c r="X388" s="627" t="s">
        <v>9780</v>
      </c>
      <c r="Y388" s="627"/>
      <c r="Z388" s="627"/>
      <c r="AA388" s="627"/>
      <c r="AB388" s="626"/>
      <c r="AC388" s="625"/>
      <c r="AD388" s="625"/>
      <c r="AE388" s="627"/>
      <c r="AF388" s="627"/>
      <c r="AG388" s="627"/>
      <c r="AH388" s="627"/>
      <c r="AI388" s="627"/>
      <c r="AJ388" s="627"/>
      <c r="AK388" s="627"/>
      <c r="AL388" s="627"/>
      <c r="AM388" s="627"/>
      <c r="AN388" s="627"/>
      <c r="AO388" s="627"/>
      <c r="AP388" s="627"/>
      <c r="AQ388" s="627"/>
      <c r="AR388" s="627"/>
      <c r="AS388" s="627"/>
      <c r="AT388" s="627"/>
      <c r="AU388" s="627"/>
      <c r="AV388" s="613"/>
      <c r="AW388" s="613"/>
      <c r="AX388" s="613" t="s">
        <v>9780</v>
      </c>
    </row>
    <row r="389" spans="1:50" ht="24" hidden="1" customHeight="1" x14ac:dyDescent="0.15">
      <c r="A389" s="715"/>
      <c r="B389" s="158"/>
      <c r="C389" s="656" t="s">
        <v>665</v>
      </c>
      <c r="D389" s="627" t="s">
        <v>12868</v>
      </c>
      <c r="E389" s="626" t="s">
        <v>12869</v>
      </c>
      <c r="F389" s="627" t="s">
        <v>665</v>
      </c>
      <c r="G389" s="627"/>
      <c r="H389" s="627"/>
      <c r="I389" s="627" t="s">
        <v>3605</v>
      </c>
      <c r="J389" s="627"/>
      <c r="K389" s="626">
        <v>2150</v>
      </c>
      <c r="L389" s="626"/>
      <c r="M389" s="626"/>
      <c r="N389" s="627" t="s">
        <v>183</v>
      </c>
      <c r="O389" s="625" t="s">
        <v>310</v>
      </c>
      <c r="P389" s="626">
        <v>2150</v>
      </c>
      <c r="Q389" s="626">
        <v>3</v>
      </c>
      <c r="R389" s="626"/>
      <c r="S389" s="626"/>
      <c r="T389" s="627"/>
      <c r="U389" s="627"/>
      <c r="V389" s="625">
        <v>2014</v>
      </c>
      <c r="W389" s="627"/>
      <c r="X389" s="627" t="s">
        <v>12870</v>
      </c>
      <c r="Y389" s="627"/>
      <c r="Z389" s="627"/>
      <c r="AA389" s="627"/>
      <c r="AB389" s="626"/>
      <c r="AC389" s="625"/>
      <c r="AD389" s="625"/>
      <c r="AE389" s="627"/>
      <c r="AF389" s="627"/>
      <c r="AG389" s="627"/>
      <c r="AH389" s="627"/>
      <c r="AI389" s="627"/>
      <c r="AJ389" s="627"/>
      <c r="AK389" s="627"/>
      <c r="AL389" s="627"/>
      <c r="AM389" s="627"/>
      <c r="AN389" s="627"/>
      <c r="AO389" s="627"/>
      <c r="AP389" s="627"/>
      <c r="AQ389" s="627"/>
      <c r="AR389" s="627"/>
      <c r="AS389" s="627"/>
      <c r="AT389" s="627"/>
      <c r="AU389" s="627"/>
      <c r="AV389" s="613"/>
      <c r="AW389" s="613"/>
      <c r="AX389" s="613"/>
    </row>
    <row r="390" spans="1:50" ht="24" hidden="1" customHeight="1" x14ac:dyDescent="0.15">
      <c r="A390" s="715"/>
      <c r="B390" s="158"/>
      <c r="C390" s="656" t="s">
        <v>3125</v>
      </c>
      <c r="D390" s="627" t="s">
        <v>3450</v>
      </c>
      <c r="E390" s="626" t="s">
        <v>3451</v>
      </c>
      <c r="F390" s="627" t="s">
        <v>3125</v>
      </c>
      <c r="G390" s="627" t="s">
        <v>12746</v>
      </c>
      <c r="H390" s="627" t="s">
        <v>3452</v>
      </c>
      <c r="I390" s="627" t="s">
        <v>9454</v>
      </c>
      <c r="J390" s="627"/>
      <c r="K390" s="626">
        <v>8596</v>
      </c>
      <c r="L390" s="626"/>
      <c r="M390" s="626"/>
      <c r="N390" s="627"/>
      <c r="O390" s="625" t="s">
        <v>310</v>
      </c>
      <c r="P390" s="626">
        <v>8596</v>
      </c>
      <c r="Q390" s="626">
        <v>13</v>
      </c>
      <c r="R390" s="626"/>
      <c r="S390" s="626"/>
      <c r="T390" s="627"/>
      <c r="U390" s="627"/>
      <c r="V390" s="625">
        <v>2008</v>
      </c>
      <c r="W390" s="627"/>
      <c r="X390" s="627"/>
      <c r="Y390" s="627"/>
      <c r="Z390" s="627"/>
      <c r="AA390" s="627"/>
      <c r="AB390" s="626">
        <v>1100</v>
      </c>
      <c r="AC390" s="625"/>
      <c r="AD390" s="625"/>
      <c r="AE390" s="627"/>
      <c r="AF390" s="627"/>
      <c r="AG390" s="627"/>
      <c r="AH390" s="627"/>
      <c r="AI390" s="627"/>
      <c r="AJ390" s="627"/>
      <c r="AK390" s="627"/>
      <c r="AL390" s="627"/>
      <c r="AM390" s="627"/>
      <c r="AN390" s="627"/>
      <c r="AO390" s="627"/>
      <c r="AP390" s="627"/>
      <c r="AQ390" s="627"/>
      <c r="AR390" s="627"/>
      <c r="AS390" s="627"/>
      <c r="AT390" s="627"/>
      <c r="AU390" s="627"/>
      <c r="AV390" s="613"/>
      <c r="AW390" s="613"/>
      <c r="AX390" s="613"/>
    </row>
    <row r="391" spans="1:50" ht="24" hidden="1" customHeight="1" x14ac:dyDescent="0.15">
      <c r="A391" s="715"/>
      <c r="B391" s="158"/>
      <c r="C391" s="656" t="s">
        <v>3125</v>
      </c>
      <c r="D391" s="170"/>
      <c r="E391" s="626" t="s">
        <v>15724</v>
      </c>
      <c r="F391" s="627" t="s">
        <v>3125</v>
      </c>
      <c r="G391" s="170"/>
      <c r="H391" s="170"/>
      <c r="I391" s="627" t="s">
        <v>15725</v>
      </c>
      <c r="J391" s="170"/>
      <c r="K391" s="626">
        <v>3784</v>
      </c>
      <c r="L391" s="626"/>
      <c r="M391" s="135"/>
      <c r="N391" s="170"/>
      <c r="O391" s="625" t="s">
        <v>310</v>
      </c>
      <c r="P391" s="626">
        <v>3784</v>
      </c>
      <c r="Q391" s="626">
        <v>3</v>
      </c>
      <c r="R391" s="626"/>
      <c r="S391" s="135"/>
      <c r="T391" s="170"/>
      <c r="U391" s="170"/>
      <c r="V391" s="625">
        <v>2020</v>
      </c>
      <c r="W391" s="170"/>
      <c r="X391" s="170"/>
      <c r="Y391" s="170"/>
      <c r="Z391" s="170"/>
      <c r="AA391" s="170"/>
      <c r="AB391" s="626">
        <v>1266</v>
      </c>
      <c r="AC391" s="170"/>
      <c r="AD391" s="170"/>
      <c r="AE391" s="170"/>
      <c r="AF391" s="170"/>
      <c r="AG391" s="170"/>
      <c r="AH391" s="170"/>
      <c r="AI391" s="170"/>
      <c r="AJ391" s="170"/>
      <c r="AK391" s="170"/>
      <c r="AL391" s="170"/>
      <c r="AM391" s="170"/>
      <c r="AN391" s="170"/>
      <c r="AO391" s="170"/>
      <c r="AP391" s="170"/>
      <c r="AQ391" s="170"/>
      <c r="AR391" s="170"/>
      <c r="AS391" s="170"/>
      <c r="AT391" s="170"/>
      <c r="AU391" s="170"/>
      <c r="AV391" s="170"/>
      <c r="AW391" s="170"/>
    </row>
    <row r="392" spans="1:50" ht="24" hidden="1" customHeight="1" x14ac:dyDescent="0.15">
      <c r="A392" s="715"/>
      <c r="B392" s="158"/>
      <c r="C392" s="758" t="s">
        <v>3186</v>
      </c>
      <c r="D392" s="613" t="s">
        <v>12454</v>
      </c>
      <c r="E392" s="614" t="s">
        <v>3386</v>
      </c>
      <c r="F392" s="613" t="s">
        <v>3186</v>
      </c>
      <c r="G392" s="613" t="s">
        <v>12871</v>
      </c>
      <c r="H392" s="627" t="s">
        <v>3523</v>
      </c>
      <c r="I392" s="627" t="s">
        <v>3188</v>
      </c>
      <c r="J392" s="613"/>
      <c r="K392" s="614">
        <v>4147</v>
      </c>
      <c r="L392" s="614">
        <v>362</v>
      </c>
      <c r="M392" s="614">
        <v>362</v>
      </c>
      <c r="N392" s="613" t="s">
        <v>183</v>
      </c>
      <c r="O392" s="613" t="s">
        <v>12872</v>
      </c>
      <c r="P392" s="614">
        <v>3785</v>
      </c>
      <c r="Q392" s="614">
        <v>6</v>
      </c>
      <c r="R392" s="614"/>
      <c r="S392" s="614"/>
      <c r="T392" s="613"/>
      <c r="U392" s="613"/>
      <c r="V392" s="613">
        <v>2007</v>
      </c>
      <c r="W392" s="613"/>
      <c r="X392" s="613"/>
      <c r="Y392" s="613"/>
      <c r="Z392" s="613"/>
      <c r="AA392" s="613"/>
      <c r="AB392" s="614"/>
      <c r="AC392" s="613"/>
      <c r="AD392" s="613"/>
      <c r="AE392" s="613"/>
      <c r="AF392" s="613"/>
      <c r="AG392" s="613"/>
      <c r="AH392" s="613"/>
      <c r="AI392" s="613"/>
      <c r="AJ392" s="613"/>
      <c r="AK392" s="613"/>
      <c r="AL392" s="613"/>
      <c r="AM392" s="613"/>
      <c r="AN392" s="613"/>
      <c r="AO392" s="613"/>
      <c r="AP392" s="613"/>
      <c r="AQ392" s="613"/>
      <c r="AR392" s="613"/>
      <c r="AS392" s="613"/>
      <c r="AT392" s="613"/>
      <c r="AU392" s="613"/>
      <c r="AV392" s="613"/>
      <c r="AW392" s="613"/>
      <c r="AX392" s="613"/>
    </row>
    <row r="393" spans="1:50" ht="24" hidden="1" customHeight="1" x14ac:dyDescent="0.15">
      <c r="A393" s="715"/>
      <c r="B393" s="158"/>
      <c r="C393" s="613" t="s">
        <v>3186</v>
      </c>
      <c r="D393" s="613" t="s">
        <v>12873</v>
      </c>
      <c r="E393" s="613" t="s">
        <v>12874</v>
      </c>
      <c r="F393" s="613" t="s">
        <v>3186</v>
      </c>
      <c r="G393" s="613" t="s">
        <v>12871</v>
      </c>
      <c r="H393" s="613"/>
      <c r="I393" s="613" t="s">
        <v>3188</v>
      </c>
      <c r="J393" s="613"/>
      <c r="K393" s="613">
        <v>19753</v>
      </c>
      <c r="L393" s="613">
        <v>80.5</v>
      </c>
      <c r="M393" s="613">
        <v>80.5</v>
      </c>
      <c r="N393" s="613" t="s">
        <v>183</v>
      </c>
      <c r="O393" s="613" t="s">
        <v>310</v>
      </c>
      <c r="P393" s="759">
        <v>3651</v>
      </c>
      <c r="Q393" s="613">
        <v>5</v>
      </c>
      <c r="R393" s="613"/>
      <c r="S393" s="613"/>
      <c r="T393" s="613"/>
      <c r="U393" s="613"/>
      <c r="V393" s="613">
        <v>2019</v>
      </c>
      <c r="W393" s="613"/>
      <c r="X393" s="613"/>
      <c r="Y393" s="613"/>
      <c r="Z393" s="613"/>
      <c r="AA393" s="613"/>
      <c r="AB393" s="613">
        <v>893</v>
      </c>
      <c r="AC393" s="613"/>
      <c r="AD393" s="613"/>
      <c r="AE393" s="613"/>
      <c r="AF393" s="613"/>
      <c r="AG393" s="613"/>
      <c r="AH393" s="613"/>
      <c r="AI393" s="613"/>
      <c r="AJ393" s="613"/>
      <c r="AK393" s="613"/>
      <c r="AL393" s="613"/>
      <c r="AM393" s="613"/>
      <c r="AN393" s="613"/>
      <c r="AO393" s="613"/>
      <c r="AP393" s="613"/>
      <c r="AQ393" s="613"/>
      <c r="AR393" s="613"/>
      <c r="AS393" s="613"/>
      <c r="AT393" s="613"/>
      <c r="AU393" s="613"/>
      <c r="AV393" s="613"/>
      <c r="AW393" s="613"/>
      <c r="AX393" s="613"/>
    </row>
    <row r="394" spans="1:50" ht="24" hidden="1" customHeight="1" x14ac:dyDescent="0.15">
      <c r="A394" s="715"/>
      <c r="B394" s="158"/>
      <c r="C394" s="758" t="s">
        <v>3186</v>
      </c>
      <c r="D394" s="613" t="s">
        <v>12875</v>
      </c>
      <c r="E394" s="613" t="s">
        <v>3524</v>
      </c>
      <c r="F394" s="613" t="s">
        <v>3186</v>
      </c>
      <c r="G394" s="613" t="s">
        <v>12876</v>
      </c>
      <c r="H394" s="613"/>
      <c r="I394" s="613" t="s">
        <v>3186</v>
      </c>
      <c r="J394" s="613"/>
      <c r="K394" s="613">
        <v>3446</v>
      </c>
      <c r="L394" s="613"/>
      <c r="M394" s="613"/>
      <c r="N394" s="613" t="s">
        <v>183</v>
      </c>
      <c r="O394" s="613" t="s">
        <v>310</v>
      </c>
      <c r="P394" s="759">
        <v>2592</v>
      </c>
      <c r="Q394" s="613">
        <v>6</v>
      </c>
      <c r="R394" s="613"/>
      <c r="S394" s="613"/>
      <c r="T394" s="613"/>
      <c r="U394" s="613"/>
      <c r="V394" s="613">
        <v>2014</v>
      </c>
      <c r="W394" s="613"/>
      <c r="X394" s="613"/>
      <c r="Y394" s="613"/>
      <c r="Z394" s="613"/>
      <c r="AA394" s="613"/>
      <c r="AB394" s="613">
        <v>736</v>
      </c>
      <c r="AC394" s="613"/>
      <c r="AD394" s="613"/>
      <c r="AE394" s="613"/>
      <c r="AF394" s="613"/>
      <c r="AG394" s="613"/>
      <c r="AH394" s="613"/>
      <c r="AI394" s="613"/>
      <c r="AJ394" s="613"/>
      <c r="AK394" s="613"/>
      <c r="AL394" s="613"/>
      <c r="AM394" s="613"/>
      <c r="AN394" s="613"/>
      <c r="AO394" s="613"/>
      <c r="AP394" s="613"/>
      <c r="AQ394" s="613"/>
      <c r="AR394" s="613"/>
      <c r="AS394" s="613"/>
      <c r="AT394" s="613"/>
      <c r="AU394" s="613"/>
      <c r="AV394" s="613"/>
      <c r="AW394" s="613"/>
      <c r="AX394" s="613"/>
    </row>
    <row r="395" spans="1:50" ht="24" hidden="1" customHeight="1" x14ac:dyDescent="0.15">
      <c r="A395" s="715"/>
      <c r="B395" s="158"/>
      <c r="C395" s="758" t="s">
        <v>3186</v>
      </c>
      <c r="D395" s="613" t="s">
        <v>12877</v>
      </c>
      <c r="E395" s="613" t="s">
        <v>12878</v>
      </c>
      <c r="F395" s="613" t="s">
        <v>718</v>
      </c>
      <c r="G395" s="613"/>
      <c r="H395" s="613"/>
      <c r="I395" s="613" t="s">
        <v>3525</v>
      </c>
      <c r="J395" s="613"/>
      <c r="K395" s="613">
        <v>5375.3</v>
      </c>
      <c r="L395" s="613"/>
      <c r="M395" s="613"/>
      <c r="N395" s="613" t="s">
        <v>183</v>
      </c>
      <c r="O395" s="613" t="s">
        <v>503</v>
      </c>
      <c r="P395" s="759"/>
      <c r="Q395" s="613">
        <v>7</v>
      </c>
      <c r="R395" s="613"/>
      <c r="S395" s="613"/>
      <c r="T395" s="613"/>
      <c r="U395" s="613"/>
      <c r="V395" s="613">
        <v>1998</v>
      </c>
      <c r="W395" s="613"/>
      <c r="X395" s="613"/>
      <c r="Y395" s="613"/>
      <c r="Z395" s="613"/>
      <c r="AA395" s="613"/>
      <c r="AB395" s="613">
        <v>97</v>
      </c>
      <c r="AC395" s="613"/>
      <c r="AD395" s="613"/>
      <c r="AE395" s="613"/>
      <c r="AF395" s="613"/>
      <c r="AG395" s="613"/>
      <c r="AH395" s="613"/>
      <c r="AI395" s="613"/>
      <c r="AJ395" s="613"/>
      <c r="AK395" s="613"/>
      <c r="AL395" s="613"/>
      <c r="AM395" s="613"/>
      <c r="AN395" s="613"/>
      <c r="AO395" s="613"/>
      <c r="AP395" s="613"/>
      <c r="AQ395" s="613"/>
      <c r="AR395" s="613"/>
      <c r="AS395" s="613"/>
      <c r="AT395" s="613"/>
      <c r="AU395" s="613"/>
      <c r="AV395" s="613"/>
      <c r="AW395" s="613"/>
      <c r="AX395" s="613"/>
    </row>
    <row r="396" spans="1:50" ht="24" hidden="1" customHeight="1" x14ac:dyDescent="0.15">
      <c r="A396" s="715"/>
      <c r="B396" s="158"/>
      <c r="C396" s="758" t="s">
        <v>3186</v>
      </c>
      <c r="D396" s="613" t="s">
        <v>12879</v>
      </c>
      <c r="E396" s="613" t="s">
        <v>12880</v>
      </c>
      <c r="F396" s="613" t="s">
        <v>3186</v>
      </c>
      <c r="G396" s="613" t="s">
        <v>12881</v>
      </c>
      <c r="H396" s="613"/>
      <c r="I396" s="613" t="s">
        <v>3186</v>
      </c>
      <c r="J396" s="613"/>
      <c r="K396" s="613">
        <v>3024</v>
      </c>
      <c r="L396" s="613"/>
      <c r="M396" s="613"/>
      <c r="N396" s="613" t="s">
        <v>183</v>
      </c>
      <c r="O396" s="613" t="s">
        <v>1092</v>
      </c>
      <c r="P396" s="759">
        <v>3024</v>
      </c>
      <c r="Q396" s="613">
        <v>4</v>
      </c>
      <c r="R396" s="613"/>
      <c r="S396" s="613"/>
      <c r="T396" s="613"/>
      <c r="U396" s="613"/>
      <c r="V396" s="613">
        <v>2019</v>
      </c>
      <c r="W396" s="613"/>
      <c r="X396" s="613"/>
      <c r="Y396" s="613"/>
      <c r="Z396" s="613"/>
      <c r="AA396" s="613"/>
      <c r="AB396" s="613"/>
      <c r="AC396" s="613"/>
      <c r="AD396" s="613"/>
      <c r="AE396" s="613"/>
      <c r="AF396" s="613"/>
      <c r="AG396" s="613"/>
      <c r="AH396" s="613"/>
      <c r="AI396" s="613"/>
      <c r="AJ396" s="613"/>
      <c r="AK396" s="613"/>
      <c r="AL396" s="613"/>
      <c r="AM396" s="613"/>
      <c r="AN396" s="613"/>
      <c r="AO396" s="613"/>
      <c r="AP396" s="613"/>
      <c r="AQ396" s="613"/>
      <c r="AR396" s="613"/>
      <c r="AS396" s="613"/>
      <c r="AT396" s="613"/>
      <c r="AU396" s="613"/>
      <c r="AV396" s="613"/>
      <c r="AW396" s="613"/>
      <c r="AX396" s="613" t="s">
        <v>12882</v>
      </c>
    </row>
    <row r="397" spans="1:50" ht="24" hidden="1" customHeight="1" x14ac:dyDescent="0.15">
      <c r="A397" s="715">
        <v>36</v>
      </c>
      <c r="B397" s="158"/>
      <c r="C397" s="758" t="s">
        <v>3133</v>
      </c>
      <c r="D397" s="613" t="s">
        <v>3108</v>
      </c>
      <c r="E397" s="614" t="s">
        <v>3471</v>
      </c>
      <c r="F397" s="613" t="s">
        <v>3133</v>
      </c>
      <c r="G397" s="613" t="s">
        <v>12452</v>
      </c>
      <c r="H397" s="627" t="s">
        <v>3133</v>
      </c>
      <c r="I397" s="627" t="s">
        <v>12452</v>
      </c>
      <c r="J397" s="613">
        <v>4</v>
      </c>
      <c r="K397" s="614">
        <v>4719</v>
      </c>
      <c r="L397" s="614">
        <v>36</v>
      </c>
      <c r="M397" s="614">
        <v>36</v>
      </c>
      <c r="N397" s="613" t="s">
        <v>183</v>
      </c>
      <c r="O397" s="613" t="s">
        <v>3472</v>
      </c>
      <c r="P397" s="614">
        <v>4719</v>
      </c>
      <c r="Q397" s="614">
        <v>9</v>
      </c>
      <c r="R397" s="614">
        <v>200</v>
      </c>
      <c r="S397" s="614">
        <v>200</v>
      </c>
      <c r="T397" s="613"/>
      <c r="U397" s="613"/>
      <c r="V397" s="613">
        <v>1996</v>
      </c>
      <c r="W397" s="613">
        <v>105000000</v>
      </c>
      <c r="X397" s="613">
        <v>45000000</v>
      </c>
      <c r="Y397" s="613"/>
      <c r="Z397" s="613"/>
      <c r="AA397" s="613"/>
      <c r="AB397" s="614">
        <v>150</v>
      </c>
      <c r="AC397" s="613"/>
      <c r="AD397" s="613"/>
      <c r="AE397" s="613"/>
      <c r="AF397" s="613"/>
      <c r="AG397" s="613">
        <v>14</v>
      </c>
      <c r="AH397" s="613">
        <v>300</v>
      </c>
      <c r="AI397" s="613">
        <v>42000000</v>
      </c>
      <c r="AJ397" s="613"/>
      <c r="AK397" s="613"/>
      <c r="AL397" s="613"/>
      <c r="AM397" s="613"/>
      <c r="AN397" s="613"/>
      <c r="AO397" s="613"/>
      <c r="AP397" s="613"/>
      <c r="AQ397" s="613"/>
      <c r="AR397" s="613"/>
      <c r="AS397" s="613"/>
      <c r="AT397" s="613"/>
      <c r="AU397" s="613"/>
      <c r="AV397" s="613"/>
      <c r="AW397" s="613"/>
      <c r="AX397" s="613"/>
    </row>
    <row r="398" spans="1:50" ht="24" hidden="1" customHeight="1" x14ac:dyDescent="0.15">
      <c r="A398" s="715"/>
      <c r="B398" s="158"/>
      <c r="C398" s="656" t="s">
        <v>363</v>
      </c>
      <c r="D398" s="718" t="s">
        <v>12884</v>
      </c>
      <c r="E398" s="718" t="s">
        <v>17095</v>
      </c>
      <c r="F398" s="717" t="s">
        <v>363</v>
      </c>
      <c r="G398" s="718">
        <v>41822</v>
      </c>
      <c r="H398" s="718"/>
      <c r="I398" s="1322" t="s">
        <v>12883</v>
      </c>
      <c r="J398" s="717" t="s">
        <v>1092</v>
      </c>
      <c r="K398" s="718">
        <v>2699</v>
      </c>
      <c r="L398" s="718">
        <v>2699</v>
      </c>
      <c r="M398" s="718">
        <v>2691</v>
      </c>
      <c r="N398" s="718"/>
      <c r="O398" s="717" t="s">
        <v>1092</v>
      </c>
      <c r="P398" s="718">
        <v>2699</v>
      </c>
      <c r="Q398" s="718">
        <v>4</v>
      </c>
      <c r="R398" s="718"/>
      <c r="S398" s="718"/>
      <c r="T398" s="1322"/>
      <c r="U398" s="1322"/>
      <c r="V398" s="717">
        <v>2011</v>
      </c>
      <c r="W398" s="718"/>
      <c r="X398" s="613"/>
      <c r="Y398" s="1322"/>
      <c r="Z398" s="1322"/>
      <c r="AA398" s="1322"/>
      <c r="AB398" s="718"/>
      <c r="AC398" s="717"/>
      <c r="AD398" s="717"/>
      <c r="AE398" s="1322"/>
      <c r="AF398" s="1322"/>
      <c r="AG398" s="1322"/>
      <c r="AH398" s="1322"/>
      <c r="AI398" s="1322"/>
      <c r="AJ398" s="1322"/>
      <c r="AK398" s="1322"/>
      <c r="AL398" s="1322"/>
      <c r="AM398" s="1322"/>
      <c r="AN398" s="1322"/>
      <c r="AO398" s="1322"/>
      <c r="AP398" s="1322"/>
      <c r="AQ398" s="1322"/>
      <c r="AR398" s="1322"/>
      <c r="AS398" s="1322"/>
      <c r="AT398" s="1322"/>
      <c r="AU398" s="1322"/>
      <c r="AV398" s="613"/>
      <c r="AW398" s="613"/>
      <c r="AX398" s="613" t="s">
        <v>17078</v>
      </c>
    </row>
    <row r="399" spans="1:50" ht="24" hidden="1" customHeight="1" x14ac:dyDescent="0.15">
      <c r="A399" s="715"/>
      <c r="B399" s="158"/>
      <c r="C399" s="656" t="s">
        <v>15843</v>
      </c>
      <c r="D399" s="718"/>
      <c r="E399" s="718" t="s">
        <v>17096</v>
      </c>
      <c r="F399" s="717" t="s">
        <v>363</v>
      </c>
      <c r="G399" s="718"/>
      <c r="H399" s="718"/>
      <c r="I399" s="1322" t="s">
        <v>12883</v>
      </c>
      <c r="J399" s="717"/>
      <c r="K399" s="718">
        <v>1221</v>
      </c>
      <c r="L399" s="718"/>
      <c r="M399" s="718"/>
      <c r="N399" s="718"/>
      <c r="O399" s="717" t="s">
        <v>15697</v>
      </c>
      <c r="P399" s="718">
        <v>1175</v>
      </c>
      <c r="Q399" s="718">
        <v>2</v>
      </c>
      <c r="R399" s="718"/>
      <c r="S399" s="718"/>
      <c r="T399" s="1322"/>
      <c r="U399" s="1322"/>
      <c r="V399" s="717">
        <v>2021</v>
      </c>
      <c r="W399" s="718"/>
      <c r="X399" s="613"/>
      <c r="Y399" s="1322"/>
      <c r="Z399" s="1322"/>
      <c r="AA399" s="1322"/>
      <c r="AB399" s="718"/>
      <c r="AC399" s="717"/>
      <c r="AD399" s="717"/>
      <c r="AE399" s="1322"/>
      <c r="AF399" s="1322"/>
      <c r="AG399" s="1322"/>
      <c r="AH399" s="1322"/>
      <c r="AI399" s="1322"/>
      <c r="AJ399" s="1322"/>
      <c r="AK399" s="1322"/>
      <c r="AL399" s="1322"/>
      <c r="AM399" s="1322"/>
      <c r="AN399" s="1322"/>
      <c r="AO399" s="1322"/>
      <c r="AP399" s="1322"/>
      <c r="AQ399" s="1322"/>
      <c r="AR399" s="1322"/>
      <c r="AS399" s="1322"/>
      <c r="AT399" s="1322"/>
      <c r="AU399" s="1322"/>
      <c r="AV399" s="613"/>
      <c r="AW399" s="613"/>
      <c r="AX399" s="613"/>
    </row>
    <row r="400" spans="1:50" ht="24" hidden="1" customHeight="1" x14ac:dyDescent="0.15">
      <c r="A400" s="715"/>
      <c r="B400" s="158"/>
      <c r="C400" s="656" t="s">
        <v>15843</v>
      </c>
      <c r="D400" s="718"/>
      <c r="E400" s="718" t="s">
        <v>17097</v>
      </c>
      <c r="F400" s="717" t="s">
        <v>363</v>
      </c>
      <c r="G400" s="718"/>
      <c r="H400" s="718"/>
      <c r="I400" s="1322" t="s">
        <v>12883</v>
      </c>
      <c r="J400" s="717"/>
      <c r="K400" s="718"/>
      <c r="L400" s="718"/>
      <c r="M400" s="718"/>
      <c r="N400" s="718"/>
      <c r="O400" s="717" t="s">
        <v>15697</v>
      </c>
      <c r="P400" s="718"/>
      <c r="Q400" s="718">
        <v>10</v>
      </c>
      <c r="R400" s="718"/>
      <c r="S400" s="718"/>
      <c r="T400" s="1322"/>
      <c r="U400" s="1322"/>
      <c r="V400" s="717">
        <v>2022</v>
      </c>
      <c r="W400" s="718"/>
      <c r="X400" s="613"/>
      <c r="Y400" s="1322"/>
      <c r="Z400" s="1322"/>
      <c r="AA400" s="1322"/>
      <c r="AB400" s="718"/>
      <c r="AC400" s="717"/>
      <c r="AD400" s="717"/>
      <c r="AE400" s="1322"/>
      <c r="AF400" s="1322"/>
      <c r="AG400" s="1322"/>
      <c r="AH400" s="1322"/>
      <c r="AI400" s="1322"/>
      <c r="AJ400" s="1322"/>
      <c r="AK400" s="1322"/>
      <c r="AL400" s="1322"/>
      <c r="AM400" s="1322"/>
      <c r="AN400" s="1322"/>
      <c r="AO400" s="1322"/>
      <c r="AP400" s="1322"/>
      <c r="AQ400" s="1322"/>
      <c r="AR400" s="1322"/>
      <c r="AS400" s="1322"/>
      <c r="AT400" s="1322"/>
      <c r="AU400" s="1322"/>
      <c r="AV400" s="613"/>
      <c r="AW400" s="613"/>
      <c r="AX400" s="613" t="s">
        <v>17078</v>
      </c>
    </row>
    <row r="401" spans="1:50" ht="24" hidden="1" customHeight="1" x14ac:dyDescent="0.15">
      <c r="A401" s="715"/>
      <c r="B401" s="158"/>
      <c r="C401" s="656" t="s">
        <v>3174</v>
      </c>
      <c r="D401" s="625" t="s">
        <v>3504</v>
      </c>
      <c r="E401" s="625" t="s">
        <v>3505</v>
      </c>
      <c r="F401" s="627" t="s">
        <v>3174</v>
      </c>
      <c r="G401" s="626" t="s">
        <v>12619</v>
      </c>
      <c r="H401" s="626"/>
      <c r="I401" s="626" t="s">
        <v>3174</v>
      </c>
      <c r="J401" s="626"/>
      <c r="K401" s="626">
        <v>2274</v>
      </c>
      <c r="L401" s="626"/>
      <c r="M401" s="626"/>
      <c r="N401" s="625" t="s">
        <v>183</v>
      </c>
      <c r="O401" s="625" t="s">
        <v>3506</v>
      </c>
      <c r="P401" s="626">
        <v>2274</v>
      </c>
      <c r="Q401" s="613">
        <v>4</v>
      </c>
      <c r="R401" s="614"/>
      <c r="S401" s="613"/>
      <c r="T401" s="614"/>
      <c r="U401" s="613"/>
      <c r="V401" s="613">
        <v>1992</v>
      </c>
      <c r="W401" s="614"/>
      <c r="X401" s="613"/>
      <c r="Y401" s="627"/>
      <c r="Z401" s="627"/>
      <c r="AA401" s="627"/>
      <c r="AB401" s="614">
        <v>150</v>
      </c>
      <c r="AC401" s="613"/>
      <c r="AD401" s="625"/>
      <c r="AE401" s="627"/>
      <c r="AF401" s="627"/>
      <c r="AG401" s="627"/>
      <c r="AH401" s="627"/>
      <c r="AI401" s="627"/>
      <c r="AJ401" s="627"/>
      <c r="AK401" s="627"/>
      <c r="AL401" s="627"/>
      <c r="AM401" s="627"/>
      <c r="AN401" s="627"/>
      <c r="AO401" s="627"/>
      <c r="AP401" s="627"/>
      <c r="AQ401" s="627"/>
      <c r="AR401" s="627"/>
      <c r="AS401" s="627"/>
      <c r="AT401" s="627"/>
      <c r="AU401" s="627"/>
      <c r="AV401" s="613"/>
      <c r="AW401" s="613"/>
      <c r="AX401" s="613"/>
    </row>
    <row r="402" spans="1:50" ht="24" hidden="1" customHeight="1" x14ac:dyDescent="0.15">
      <c r="A402" s="715"/>
      <c r="B402" s="158"/>
      <c r="C402" s="656" t="s">
        <v>3174</v>
      </c>
      <c r="D402" s="627" t="s">
        <v>12885</v>
      </c>
      <c r="E402" s="626" t="s">
        <v>2447</v>
      </c>
      <c r="F402" s="625" t="s">
        <v>3174</v>
      </c>
      <c r="G402" s="627" t="s">
        <v>12749</v>
      </c>
      <c r="H402" s="627"/>
      <c r="I402" s="627" t="s">
        <v>15644</v>
      </c>
      <c r="J402" s="627"/>
      <c r="K402" s="626">
        <v>2280</v>
      </c>
      <c r="L402" s="626"/>
      <c r="M402" s="626"/>
      <c r="N402" s="627" t="s">
        <v>183</v>
      </c>
      <c r="O402" s="625" t="s">
        <v>184</v>
      </c>
      <c r="P402" s="626">
        <v>2280</v>
      </c>
      <c r="Q402" s="626">
        <v>4</v>
      </c>
      <c r="R402" s="626"/>
      <c r="S402" s="626"/>
      <c r="T402" s="627"/>
      <c r="U402" s="627"/>
      <c r="V402" s="625">
        <v>2006</v>
      </c>
      <c r="W402" s="627"/>
      <c r="X402" s="627"/>
      <c r="Y402" s="627"/>
      <c r="Z402" s="627"/>
      <c r="AA402" s="627"/>
      <c r="AB402" s="626">
        <v>0</v>
      </c>
      <c r="AC402" s="625"/>
      <c r="AD402" s="625"/>
      <c r="AE402" s="627"/>
      <c r="AF402" s="627"/>
      <c r="AG402" s="627"/>
      <c r="AH402" s="627"/>
      <c r="AI402" s="627"/>
      <c r="AJ402" s="627"/>
      <c r="AK402" s="627"/>
      <c r="AL402" s="627"/>
      <c r="AM402" s="627"/>
      <c r="AN402" s="627"/>
      <c r="AO402" s="627"/>
      <c r="AP402" s="627"/>
      <c r="AQ402" s="627"/>
      <c r="AR402" s="627"/>
      <c r="AS402" s="627"/>
      <c r="AT402" s="627"/>
      <c r="AU402" s="627"/>
      <c r="AV402" s="613"/>
      <c r="AW402" s="613"/>
      <c r="AX402" s="613"/>
    </row>
    <row r="403" spans="1:50" ht="24" hidden="1" customHeight="1" x14ac:dyDescent="0.15">
      <c r="A403" s="715"/>
      <c r="B403" s="158"/>
      <c r="C403" s="758" t="s">
        <v>3174</v>
      </c>
      <c r="D403" s="613" t="s">
        <v>12886</v>
      </c>
      <c r="E403" s="614" t="s">
        <v>3507</v>
      </c>
      <c r="F403" s="613" t="s">
        <v>3174</v>
      </c>
      <c r="G403" s="613" t="s">
        <v>12619</v>
      </c>
      <c r="H403" s="613"/>
      <c r="I403" s="627" t="s">
        <v>3174</v>
      </c>
      <c r="J403" s="613"/>
      <c r="K403" s="614">
        <v>1595</v>
      </c>
      <c r="L403" s="614"/>
      <c r="M403" s="614"/>
      <c r="N403" s="613" t="s">
        <v>183</v>
      </c>
      <c r="O403" s="613" t="s">
        <v>184</v>
      </c>
      <c r="P403" s="614">
        <v>1595</v>
      </c>
      <c r="Q403" s="614">
        <v>3</v>
      </c>
      <c r="R403" s="614"/>
      <c r="S403" s="614"/>
      <c r="T403" s="613"/>
      <c r="U403" s="613"/>
      <c r="V403" s="613">
        <v>2002</v>
      </c>
      <c r="W403" s="613"/>
      <c r="X403" s="613"/>
      <c r="Y403" s="613"/>
      <c r="Z403" s="613"/>
      <c r="AA403" s="613"/>
      <c r="AB403" s="614">
        <v>50</v>
      </c>
      <c r="AC403" s="613"/>
      <c r="AD403" s="613"/>
      <c r="AE403" s="613"/>
      <c r="AF403" s="613"/>
      <c r="AG403" s="613"/>
      <c r="AH403" s="613"/>
      <c r="AI403" s="613"/>
      <c r="AJ403" s="613"/>
      <c r="AK403" s="613"/>
      <c r="AL403" s="613"/>
      <c r="AM403" s="613"/>
      <c r="AN403" s="613"/>
      <c r="AO403" s="613"/>
      <c r="AP403" s="613"/>
      <c r="AQ403" s="613"/>
      <c r="AR403" s="613"/>
      <c r="AS403" s="613"/>
      <c r="AT403" s="613"/>
      <c r="AU403" s="613"/>
      <c r="AV403" s="613"/>
      <c r="AW403" s="613"/>
      <c r="AX403" s="613"/>
    </row>
    <row r="404" spans="1:50" ht="24" hidden="1" customHeight="1" x14ac:dyDescent="0.15">
      <c r="A404" s="715"/>
      <c r="B404" s="158"/>
      <c r="C404" s="656" t="s">
        <v>3174</v>
      </c>
      <c r="D404" s="627" t="s">
        <v>3508</v>
      </c>
      <c r="E404" s="626" t="s">
        <v>15726</v>
      </c>
      <c r="F404" s="625" t="s">
        <v>3174</v>
      </c>
      <c r="G404" s="627" t="s">
        <v>12887</v>
      </c>
      <c r="H404" s="627"/>
      <c r="I404" s="627" t="s">
        <v>15644</v>
      </c>
      <c r="J404" s="627"/>
      <c r="K404" s="626">
        <v>1749</v>
      </c>
      <c r="L404" s="626"/>
      <c r="M404" s="626"/>
      <c r="N404" s="627" t="s">
        <v>183</v>
      </c>
      <c r="O404" s="625" t="s">
        <v>184</v>
      </c>
      <c r="P404" s="626">
        <v>1749</v>
      </c>
      <c r="Q404" s="626">
        <v>4</v>
      </c>
      <c r="R404" s="626"/>
      <c r="S404" s="626"/>
      <c r="T404" s="627"/>
      <c r="U404" s="627"/>
      <c r="V404" s="625">
        <v>2011</v>
      </c>
      <c r="W404" s="627"/>
      <c r="X404" s="627"/>
      <c r="Y404" s="627"/>
      <c r="Z404" s="627"/>
      <c r="AA404" s="627"/>
      <c r="AB404" s="626">
        <v>205</v>
      </c>
      <c r="AC404" s="625"/>
      <c r="AD404" s="625"/>
      <c r="AE404" s="627"/>
      <c r="AF404" s="627"/>
      <c r="AG404" s="627"/>
      <c r="AH404" s="627"/>
      <c r="AI404" s="627"/>
      <c r="AJ404" s="627"/>
      <c r="AK404" s="627"/>
      <c r="AL404" s="627"/>
      <c r="AM404" s="627"/>
      <c r="AN404" s="627"/>
      <c r="AO404" s="627"/>
      <c r="AP404" s="627"/>
      <c r="AQ404" s="627"/>
      <c r="AR404" s="627"/>
      <c r="AS404" s="627"/>
      <c r="AT404" s="627"/>
      <c r="AU404" s="627"/>
      <c r="AV404" s="613"/>
      <c r="AW404" s="613"/>
      <c r="AX404" s="626"/>
    </row>
    <row r="405" spans="1:50" ht="24" hidden="1" customHeight="1" x14ac:dyDescent="0.15">
      <c r="A405" s="715"/>
      <c r="B405" s="158"/>
      <c r="C405" s="656" t="s">
        <v>3174</v>
      </c>
      <c r="D405" s="627" t="s">
        <v>3509</v>
      </c>
      <c r="E405" s="626" t="s">
        <v>3510</v>
      </c>
      <c r="F405" s="625" t="s">
        <v>3174</v>
      </c>
      <c r="G405" s="627" t="s">
        <v>12749</v>
      </c>
      <c r="H405" s="627"/>
      <c r="I405" s="627" t="s">
        <v>15644</v>
      </c>
      <c r="J405" s="627"/>
      <c r="K405" s="626">
        <v>1700</v>
      </c>
      <c r="L405" s="626"/>
      <c r="M405" s="626"/>
      <c r="N405" s="627" t="s">
        <v>183</v>
      </c>
      <c r="O405" s="625" t="s">
        <v>3511</v>
      </c>
      <c r="P405" s="626">
        <v>1700</v>
      </c>
      <c r="Q405" s="626">
        <v>4</v>
      </c>
      <c r="R405" s="626"/>
      <c r="S405" s="626"/>
      <c r="T405" s="627"/>
      <c r="U405" s="627"/>
      <c r="V405" s="625">
        <v>2011</v>
      </c>
      <c r="W405" s="627"/>
      <c r="X405" s="627"/>
      <c r="Y405" s="627"/>
      <c r="Z405" s="627"/>
      <c r="AA405" s="627"/>
      <c r="AB405" s="626">
        <v>600</v>
      </c>
      <c r="AC405" s="625"/>
      <c r="AD405" s="625"/>
      <c r="AE405" s="627"/>
      <c r="AF405" s="627"/>
      <c r="AG405" s="627"/>
      <c r="AH405" s="627"/>
      <c r="AI405" s="627"/>
      <c r="AJ405" s="627"/>
      <c r="AK405" s="627"/>
      <c r="AL405" s="627"/>
      <c r="AM405" s="627"/>
      <c r="AN405" s="627"/>
      <c r="AO405" s="627"/>
      <c r="AP405" s="627"/>
      <c r="AQ405" s="627"/>
      <c r="AR405" s="627"/>
      <c r="AS405" s="627"/>
      <c r="AT405" s="627"/>
      <c r="AU405" s="627"/>
      <c r="AV405" s="613"/>
      <c r="AW405" s="613"/>
      <c r="AX405" s="626"/>
    </row>
    <row r="406" spans="1:50" ht="24" hidden="1" customHeight="1" x14ac:dyDescent="0.15">
      <c r="A406" s="715"/>
      <c r="B406" s="158"/>
      <c r="C406" s="656" t="s">
        <v>3174</v>
      </c>
      <c r="D406" s="627" t="s">
        <v>3313</v>
      </c>
      <c r="E406" s="626" t="s">
        <v>3512</v>
      </c>
      <c r="F406" s="692" t="s">
        <v>3174</v>
      </c>
      <c r="G406" s="627" t="s">
        <v>12887</v>
      </c>
      <c r="H406" s="627"/>
      <c r="I406" s="627" t="s">
        <v>15644</v>
      </c>
      <c r="J406" s="627"/>
      <c r="K406" s="626">
        <v>5993</v>
      </c>
      <c r="L406" s="626"/>
      <c r="M406" s="626"/>
      <c r="N406" s="627" t="s">
        <v>12888</v>
      </c>
      <c r="O406" s="625" t="s">
        <v>3513</v>
      </c>
      <c r="P406" s="626">
        <v>5993</v>
      </c>
      <c r="Q406" s="626">
        <v>8</v>
      </c>
      <c r="R406" s="626">
        <v>50</v>
      </c>
      <c r="S406" s="626">
        <v>50</v>
      </c>
      <c r="T406" s="627"/>
      <c r="U406" s="627"/>
      <c r="V406" s="625">
        <v>2013</v>
      </c>
      <c r="W406" s="627"/>
      <c r="X406" s="627"/>
      <c r="Y406" s="627"/>
      <c r="Z406" s="627"/>
      <c r="AA406" s="627"/>
      <c r="AB406" s="626">
        <v>23365</v>
      </c>
      <c r="AC406" s="625"/>
      <c r="AD406" s="625"/>
      <c r="AE406" s="627"/>
      <c r="AF406" s="627"/>
      <c r="AG406" s="627"/>
      <c r="AH406" s="627"/>
      <c r="AI406" s="627"/>
      <c r="AJ406" s="627"/>
      <c r="AK406" s="627"/>
      <c r="AL406" s="627"/>
      <c r="AM406" s="627"/>
      <c r="AN406" s="627"/>
      <c r="AO406" s="627"/>
      <c r="AP406" s="627"/>
      <c r="AQ406" s="627"/>
      <c r="AR406" s="627"/>
      <c r="AS406" s="627"/>
      <c r="AT406" s="627"/>
      <c r="AU406" s="627"/>
      <c r="AV406" s="613"/>
      <c r="AW406" s="613"/>
      <c r="AX406" s="613"/>
    </row>
    <row r="407" spans="1:50" ht="24" hidden="1" customHeight="1" x14ac:dyDescent="0.15">
      <c r="A407" s="715"/>
      <c r="B407" s="158"/>
      <c r="C407" s="656" t="s">
        <v>3174</v>
      </c>
      <c r="D407" s="627" t="s">
        <v>12889</v>
      </c>
      <c r="E407" s="626" t="s">
        <v>15727</v>
      </c>
      <c r="F407" s="625" t="s">
        <v>3174</v>
      </c>
      <c r="G407" s="627" t="s">
        <v>12887</v>
      </c>
      <c r="H407" s="657"/>
      <c r="I407" s="627" t="s">
        <v>15644</v>
      </c>
      <c r="J407" s="627"/>
      <c r="K407" s="626">
        <v>3344</v>
      </c>
      <c r="L407" s="626"/>
      <c r="M407" s="626"/>
      <c r="N407" s="626" t="s">
        <v>183</v>
      </c>
      <c r="O407" s="627" t="s">
        <v>3514</v>
      </c>
      <c r="P407" s="626">
        <v>3344</v>
      </c>
      <c r="Q407" s="626">
        <v>6</v>
      </c>
      <c r="R407" s="626"/>
      <c r="S407" s="626"/>
      <c r="T407" s="626"/>
      <c r="U407" s="627"/>
      <c r="V407" s="625">
        <v>2015</v>
      </c>
      <c r="W407" s="625"/>
      <c r="X407" s="627"/>
      <c r="Y407" s="627"/>
      <c r="Z407" s="627"/>
      <c r="AA407" s="627"/>
      <c r="AB407" s="627">
        <v>31100</v>
      </c>
      <c r="AC407" s="626"/>
      <c r="AD407" s="625"/>
      <c r="AE407" s="625"/>
      <c r="AF407" s="627"/>
      <c r="AG407" s="627"/>
      <c r="AH407" s="627"/>
      <c r="AI407" s="627"/>
      <c r="AJ407" s="627"/>
      <c r="AK407" s="627"/>
      <c r="AL407" s="627"/>
      <c r="AM407" s="627"/>
      <c r="AN407" s="627"/>
      <c r="AO407" s="627"/>
      <c r="AP407" s="627"/>
      <c r="AQ407" s="627"/>
      <c r="AR407" s="627"/>
      <c r="AS407" s="627"/>
      <c r="AT407" s="627"/>
      <c r="AU407" s="627"/>
      <c r="AV407" s="627"/>
      <c r="AW407" s="613"/>
      <c r="AX407" s="613"/>
    </row>
    <row r="408" spans="1:50" ht="24" hidden="1" customHeight="1" x14ac:dyDescent="0.15">
      <c r="A408" s="715"/>
      <c r="B408" s="158"/>
      <c r="C408" s="656" t="s">
        <v>3154</v>
      </c>
      <c r="D408" s="627" t="s">
        <v>3491</v>
      </c>
      <c r="E408" s="626" t="s">
        <v>3492</v>
      </c>
      <c r="F408" s="625" t="s">
        <v>3154</v>
      </c>
      <c r="G408" s="627"/>
      <c r="H408" s="627"/>
      <c r="I408" s="625" t="s">
        <v>3493</v>
      </c>
      <c r="J408" s="627"/>
      <c r="K408" s="626"/>
      <c r="L408" s="626"/>
      <c r="M408" s="626"/>
      <c r="N408" s="627"/>
      <c r="O408" s="625"/>
      <c r="P408" s="626"/>
      <c r="Q408" s="626"/>
      <c r="R408" s="626"/>
      <c r="S408" s="626"/>
      <c r="T408" s="627"/>
      <c r="U408" s="627"/>
      <c r="V408" s="625"/>
      <c r="W408" s="627"/>
      <c r="X408" s="627"/>
      <c r="Y408" s="627"/>
      <c r="Z408" s="627"/>
      <c r="AA408" s="627"/>
      <c r="AB408" s="626">
        <v>3470</v>
      </c>
      <c r="AC408" s="625"/>
      <c r="AD408" s="625"/>
      <c r="AE408" s="627"/>
      <c r="AF408" s="627"/>
      <c r="AG408" s="627"/>
      <c r="AH408" s="627"/>
      <c r="AI408" s="627"/>
      <c r="AJ408" s="627"/>
      <c r="AK408" s="627"/>
      <c r="AL408" s="627"/>
      <c r="AM408" s="627"/>
      <c r="AN408" s="627"/>
      <c r="AO408" s="627"/>
      <c r="AP408" s="627"/>
      <c r="AQ408" s="627"/>
      <c r="AR408" s="627"/>
      <c r="AS408" s="627"/>
      <c r="AT408" s="627"/>
      <c r="AU408" s="627"/>
      <c r="AV408" s="613"/>
      <c r="AW408" s="613"/>
      <c r="AX408" s="613"/>
    </row>
    <row r="409" spans="1:50" ht="24" hidden="1" customHeight="1" x14ac:dyDescent="0.15">
      <c r="A409" s="715"/>
      <c r="B409" s="158"/>
      <c r="C409" s="656" t="s">
        <v>3154</v>
      </c>
      <c r="D409" s="627" t="s">
        <v>12890</v>
      </c>
      <c r="E409" s="626" t="s">
        <v>3495</v>
      </c>
      <c r="F409" s="625" t="s">
        <v>3154</v>
      </c>
      <c r="G409" s="627" t="s">
        <v>3154</v>
      </c>
      <c r="H409" s="627"/>
      <c r="I409" s="627" t="s">
        <v>3154</v>
      </c>
      <c r="J409" s="627"/>
      <c r="K409" s="626">
        <v>5600</v>
      </c>
      <c r="L409" s="626"/>
      <c r="M409" s="626"/>
      <c r="N409" s="627"/>
      <c r="O409" s="625" t="s">
        <v>3494</v>
      </c>
      <c r="P409" s="626">
        <v>5600</v>
      </c>
      <c r="Q409" s="626">
        <v>8</v>
      </c>
      <c r="R409" s="626"/>
      <c r="S409" s="626"/>
      <c r="T409" s="627"/>
      <c r="U409" s="627"/>
      <c r="V409" s="625">
        <v>2000</v>
      </c>
      <c r="W409" s="627"/>
      <c r="X409" s="627"/>
      <c r="Y409" s="627"/>
      <c r="Z409" s="627"/>
      <c r="AA409" s="627"/>
      <c r="AB409" s="626">
        <v>200</v>
      </c>
      <c r="AC409" s="625"/>
      <c r="AD409" s="625"/>
      <c r="AE409" s="627"/>
      <c r="AF409" s="627"/>
      <c r="AG409" s="627"/>
      <c r="AH409" s="627"/>
      <c r="AI409" s="627"/>
      <c r="AJ409" s="627"/>
      <c r="AK409" s="627"/>
      <c r="AL409" s="627"/>
      <c r="AM409" s="627"/>
      <c r="AN409" s="627"/>
      <c r="AO409" s="627"/>
      <c r="AP409" s="627"/>
      <c r="AQ409" s="627"/>
      <c r="AR409" s="627"/>
      <c r="AS409" s="627"/>
      <c r="AT409" s="627"/>
      <c r="AU409" s="627"/>
      <c r="AV409" s="613"/>
      <c r="AW409" s="613"/>
      <c r="AX409" s="613"/>
    </row>
    <row r="410" spans="1:50" ht="24" hidden="1" customHeight="1" x14ac:dyDescent="0.15">
      <c r="A410" s="715"/>
      <c r="B410" s="158"/>
      <c r="C410" s="656" t="s">
        <v>3154</v>
      </c>
      <c r="D410" s="627" t="s">
        <v>12457</v>
      </c>
      <c r="E410" s="626" t="s">
        <v>3497</v>
      </c>
      <c r="F410" s="625" t="s">
        <v>3165</v>
      </c>
      <c r="G410" s="627"/>
      <c r="H410" s="627"/>
      <c r="I410" s="627" t="s">
        <v>3165</v>
      </c>
      <c r="J410" s="627"/>
      <c r="K410" s="626">
        <v>5000</v>
      </c>
      <c r="L410" s="626">
        <v>122</v>
      </c>
      <c r="M410" s="626">
        <v>166</v>
      </c>
      <c r="N410" s="627"/>
      <c r="O410" s="625" t="s">
        <v>3496</v>
      </c>
      <c r="P410" s="626">
        <v>3450</v>
      </c>
      <c r="Q410" s="626">
        <v>5</v>
      </c>
      <c r="R410" s="626">
        <v>300</v>
      </c>
      <c r="S410" s="626">
        <v>400</v>
      </c>
      <c r="T410" s="627"/>
      <c r="U410" s="627"/>
      <c r="V410" s="625">
        <v>2009</v>
      </c>
      <c r="W410" s="627"/>
      <c r="X410" s="627"/>
      <c r="Y410" s="627"/>
      <c r="Z410" s="627"/>
      <c r="AA410" s="627"/>
      <c r="AB410" s="626">
        <v>1200</v>
      </c>
      <c r="AC410" s="625"/>
      <c r="AD410" s="625"/>
      <c r="AE410" s="627"/>
      <c r="AF410" s="627"/>
      <c r="AG410" s="627"/>
      <c r="AH410" s="627"/>
      <c r="AI410" s="627"/>
      <c r="AJ410" s="627"/>
      <c r="AK410" s="627"/>
      <c r="AL410" s="627"/>
      <c r="AM410" s="627"/>
      <c r="AN410" s="627"/>
      <c r="AO410" s="627"/>
      <c r="AP410" s="627"/>
      <c r="AQ410" s="627"/>
      <c r="AR410" s="627"/>
      <c r="AS410" s="627"/>
      <c r="AT410" s="627"/>
      <c r="AU410" s="627"/>
      <c r="AV410" s="613"/>
      <c r="AW410" s="613"/>
      <c r="AX410" s="613"/>
    </row>
    <row r="411" spans="1:50" ht="24" hidden="1" customHeight="1" x14ac:dyDescent="0.15">
      <c r="A411" s="715"/>
      <c r="B411" s="158"/>
      <c r="C411" s="758" t="s">
        <v>3154</v>
      </c>
      <c r="D411" s="613" t="s">
        <v>12891</v>
      </c>
      <c r="E411" s="626" t="s">
        <v>12892</v>
      </c>
      <c r="F411" s="613" t="s">
        <v>3154</v>
      </c>
      <c r="G411" s="613" t="s">
        <v>3154</v>
      </c>
      <c r="H411" s="627"/>
      <c r="I411" s="627" t="s">
        <v>3154</v>
      </c>
      <c r="J411" s="613"/>
      <c r="K411" s="614">
        <v>2000</v>
      </c>
      <c r="L411" s="614">
        <v>1500</v>
      </c>
      <c r="M411" s="614">
        <v>1500</v>
      </c>
      <c r="N411" s="613"/>
      <c r="O411" s="613" t="s">
        <v>1092</v>
      </c>
      <c r="P411" s="614">
        <v>2700</v>
      </c>
      <c r="Q411" s="614">
        <v>4</v>
      </c>
      <c r="R411" s="614"/>
      <c r="S411" s="614"/>
      <c r="T411" s="613"/>
      <c r="U411" s="613"/>
      <c r="V411" s="613">
        <v>2014</v>
      </c>
      <c r="W411" s="613"/>
      <c r="X411" s="613"/>
      <c r="Y411" s="613"/>
      <c r="Z411" s="613"/>
      <c r="AA411" s="613"/>
      <c r="AB411" s="614"/>
      <c r="AC411" s="613"/>
      <c r="AD411" s="613"/>
      <c r="AE411" s="613"/>
      <c r="AF411" s="613"/>
      <c r="AG411" s="613"/>
      <c r="AH411" s="613"/>
      <c r="AI411" s="613"/>
      <c r="AJ411" s="613"/>
      <c r="AK411" s="613"/>
      <c r="AL411" s="613"/>
      <c r="AM411" s="613"/>
      <c r="AN411" s="613"/>
      <c r="AO411" s="613"/>
      <c r="AP411" s="613"/>
      <c r="AQ411" s="613"/>
      <c r="AR411" s="613"/>
      <c r="AS411" s="613"/>
      <c r="AT411" s="613"/>
      <c r="AU411" s="613"/>
      <c r="AV411" s="613"/>
      <c r="AW411" s="613"/>
      <c r="AX411" s="613"/>
    </row>
    <row r="412" spans="1:50" ht="24" hidden="1" customHeight="1" x14ac:dyDescent="0.15">
      <c r="A412" s="715"/>
      <c r="B412" s="158"/>
      <c r="C412" s="758" t="s">
        <v>3154</v>
      </c>
      <c r="D412" s="613" t="s">
        <v>12893</v>
      </c>
      <c r="E412" s="626" t="s">
        <v>12894</v>
      </c>
      <c r="F412" s="613" t="s">
        <v>3154</v>
      </c>
      <c r="G412" s="613" t="s">
        <v>3154</v>
      </c>
      <c r="H412" s="613"/>
      <c r="I412" s="613" t="s">
        <v>3154</v>
      </c>
      <c r="J412" s="613"/>
      <c r="K412" s="614">
        <v>22730</v>
      </c>
      <c r="L412" s="614"/>
      <c r="M412" s="614"/>
      <c r="N412" s="613"/>
      <c r="O412" s="613" t="s">
        <v>3533</v>
      </c>
      <c r="P412" s="614">
        <v>1710</v>
      </c>
      <c r="Q412" s="614">
        <v>3</v>
      </c>
      <c r="R412" s="614"/>
      <c r="S412" s="614"/>
      <c r="T412" s="613"/>
      <c r="U412" s="613"/>
      <c r="V412" s="613">
        <v>2006</v>
      </c>
      <c r="W412" s="613"/>
      <c r="X412" s="613"/>
      <c r="Y412" s="613"/>
      <c r="Z412" s="613"/>
      <c r="AA412" s="613"/>
      <c r="AB412" s="614"/>
      <c r="AC412" s="613"/>
      <c r="AD412" s="613"/>
      <c r="AE412" s="613"/>
      <c r="AF412" s="613"/>
      <c r="AG412" s="613"/>
      <c r="AH412" s="613"/>
      <c r="AI412" s="613"/>
      <c r="AJ412" s="613"/>
      <c r="AK412" s="613"/>
      <c r="AL412" s="613"/>
      <c r="AM412" s="613"/>
      <c r="AN412" s="613"/>
      <c r="AO412" s="613"/>
      <c r="AP412" s="613"/>
      <c r="AQ412" s="613"/>
      <c r="AR412" s="613"/>
      <c r="AS412" s="613"/>
      <c r="AT412" s="613"/>
      <c r="AU412" s="613"/>
      <c r="AV412" s="613"/>
      <c r="AW412" s="613"/>
      <c r="AX412" s="613"/>
    </row>
    <row r="413" spans="1:50" ht="24" hidden="1" customHeight="1" x14ac:dyDescent="0.15">
      <c r="A413" s="715"/>
      <c r="B413" s="158"/>
      <c r="C413" s="656" t="s">
        <v>3154</v>
      </c>
      <c r="D413" s="627" t="s">
        <v>9650</v>
      </c>
      <c r="E413" s="626" t="s">
        <v>12895</v>
      </c>
      <c r="F413" s="625" t="s">
        <v>3154</v>
      </c>
      <c r="G413" s="627" t="s">
        <v>3154</v>
      </c>
      <c r="H413" s="627"/>
      <c r="I413" s="627" t="s">
        <v>3154</v>
      </c>
      <c r="J413" s="627"/>
      <c r="K413" s="626">
        <v>23928</v>
      </c>
      <c r="L413" s="626"/>
      <c r="M413" s="626"/>
      <c r="N413" s="627"/>
      <c r="O413" s="625" t="s">
        <v>3533</v>
      </c>
      <c r="P413" s="626">
        <v>1850</v>
      </c>
      <c r="Q413" s="626">
        <v>3</v>
      </c>
      <c r="R413" s="626"/>
      <c r="S413" s="626"/>
      <c r="T413" s="627"/>
      <c r="U413" s="627"/>
      <c r="V413" s="625">
        <v>2013</v>
      </c>
      <c r="W413" s="627"/>
      <c r="X413" s="627"/>
      <c r="Y413" s="627"/>
      <c r="Z413" s="627"/>
      <c r="AA413" s="627"/>
      <c r="AB413" s="626"/>
      <c r="AC413" s="625"/>
      <c r="AD413" s="625"/>
      <c r="AE413" s="627"/>
      <c r="AF413" s="627"/>
      <c r="AG413" s="627"/>
      <c r="AH413" s="627"/>
      <c r="AI413" s="627"/>
      <c r="AJ413" s="627"/>
      <c r="AK413" s="627"/>
      <c r="AL413" s="627"/>
      <c r="AM413" s="627"/>
      <c r="AN413" s="627"/>
      <c r="AO413" s="627"/>
      <c r="AP413" s="627"/>
      <c r="AQ413" s="627"/>
      <c r="AR413" s="627"/>
      <c r="AS413" s="627"/>
      <c r="AT413" s="627"/>
      <c r="AU413" s="627"/>
      <c r="AV413" s="613"/>
      <c r="AW413" s="613"/>
      <c r="AX413" s="613"/>
    </row>
    <row r="414" spans="1:50" ht="24" hidden="1" customHeight="1" x14ac:dyDescent="0.15">
      <c r="A414" s="715"/>
      <c r="B414" s="158"/>
      <c r="C414" s="758" t="s">
        <v>3154</v>
      </c>
      <c r="D414" s="613" t="s">
        <v>12896</v>
      </c>
      <c r="E414" s="626" t="s">
        <v>12897</v>
      </c>
      <c r="F414" s="613" t="s">
        <v>3154</v>
      </c>
      <c r="G414" s="613" t="s">
        <v>3154</v>
      </c>
      <c r="H414" s="613"/>
      <c r="I414" s="613" t="s">
        <v>3154</v>
      </c>
      <c r="J414" s="613"/>
      <c r="K414" s="614">
        <v>27736</v>
      </c>
      <c r="L414" s="614"/>
      <c r="M414" s="614"/>
      <c r="N414" s="613"/>
      <c r="O414" s="613" t="s">
        <v>3533</v>
      </c>
      <c r="P414" s="614">
        <v>1650</v>
      </c>
      <c r="Q414" s="614">
        <v>3</v>
      </c>
      <c r="R414" s="614"/>
      <c r="S414" s="614"/>
      <c r="T414" s="613"/>
      <c r="U414" s="613"/>
      <c r="V414" s="613">
        <v>2012</v>
      </c>
      <c r="W414" s="613"/>
      <c r="X414" s="613"/>
      <c r="Y414" s="613"/>
      <c r="Z414" s="613"/>
      <c r="AA414" s="613"/>
      <c r="AB414" s="614"/>
      <c r="AC414" s="613"/>
      <c r="AD414" s="613"/>
      <c r="AE414" s="613"/>
      <c r="AF414" s="613"/>
      <c r="AG414" s="613"/>
      <c r="AH414" s="613"/>
      <c r="AI414" s="613"/>
      <c r="AJ414" s="613"/>
      <c r="AK414" s="613"/>
      <c r="AL414" s="613"/>
      <c r="AM414" s="613"/>
      <c r="AN414" s="613"/>
      <c r="AO414" s="613"/>
      <c r="AP414" s="613"/>
      <c r="AQ414" s="613"/>
      <c r="AR414" s="613"/>
      <c r="AS414" s="613"/>
      <c r="AT414" s="613"/>
      <c r="AU414" s="613"/>
      <c r="AV414" s="613"/>
      <c r="AW414" s="613"/>
      <c r="AX414" s="613"/>
    </row>
    <row r="415" spans="1:50" ht="24" hidden="1" customHeight="1" x14ac:dyDescent="0.15">
      <c r="A415" s="715"/>
      <c r="B415" s="158"/>
      <c r="C415" s="758" t="s">
        <v>3154</v>
      </c>
      <c r="D415" s="613" t="s">
        <v>12898</v>
      </c>
      <c r="E415" s="626" t="s">
        <v>12899</v>
      </c>
      <c r="F415" s="613" t="s">
        <v>3154</v>
      </c>
      <c r="G415" s="613" t="s">
        <v>4240</v>
      </c>
      <c r="H415" s="613"/>
      <c r="I415" s="613" t="s">
        <v>3154</v>
      </c>
      <c r="J415" s="613"/>
      <c r="K415" s="614">
        <v>32814</v>
      </c>
      <c r="L415" s="614"/>
      <c r="M415" s="614"/>
      <c r="N415" s="613"/>
      <c r="O415" s="613" t="s">
        <v>366</v>
      </c>
      <c r="P415" s="614">
        <v>1210</v>
      </c>
      <c r="Q415" s="614">
        <v>2</v>
      </c>
      <c r="R415" s="614"/>
      <c r="S415" s="614"/>
      <c r="T415" s="613"/>
      <c r="U415" s="613"/>
      <c r="V415" s="613">
        <v>2010</v>
      </c>
      <c r="W415" s="613"/>
      <c r="X415" s="613"/>
      <c r="Y415" s="613"/>
      <c r="Z415" s="613"/>
      <c r="AA415" s="613"/>
      <c r="AB415" s="614"/>
      <c r="AC415" s="613"/>
      <c r="AD415" s="613"/>
      <c r="AE415" s="613"/>
      <c r="AF415" s="613"/>
      <c r="AG415" s="613"/>
      <c r="AH415" s="613"/>
      <c r="AI415" s="613"/>
      <c r="AJ415" s="613"/>
      <c r="AK415" s="613"/>
      <c r="AL415" s="613"/>
      <c r="AM415" s="613"/>
      <c r="AN415" s="613"/>
      <c r="AO415" s="613"/>
      <c r="AP415" s="613"/>
      <c r="AQ415" s="613"/>
      <c r="AR415" s="613"/>
      <c r="AS415" s="613"/>
      <c r="AT415" s="613"/>
      <c r="AU415" s="613"/>
      <c r="AV415" s="613"/>
      <c r="AW415" s="613"/>
      <c r="AX415" s="613"/>
    </row>
    <row r="416" spans="1:50" ht="24" hidden="1" customHeight="1" x14ac:dyDescent="0.15">
      <c r="A416" s="715"/>
      <c r="B416" s="158"/>
      <c r="C416" s="625" t="s">
        <v>3154</v>
      </c>
      <c r="D416" s="627" t="s">
        <v>12900</v>
      </c>
      <c r="E416" s="626" t="s">
        <v>12901</v>
      </c>
      <c r="F416" s="625" t="s">
        <v>3154</v>
      </c>
      <c r="G416" s="627" t="s">
        <v>3154</v>
      </c>
      <c r="H416" s="627"/>
      <c r="I416" s="627" t="s">
        <v>3154</v>
      </c>
      <c r="J416" s="627"/>
      <c r="K416" s="626">
        <v>33456</v>
      </c>
      <c r="L416" s="626"/>
      <c r="M416" s="626"/>
      <c r="N416" s="627"/>
      <c r="O416" s="625" t="s">
        <v>366</v>
      </c>
      <c r="P416" s="626">
        <v>1670</v>
      </c>
      <c r="Q416" s="626">
        <v>2</v>
      </c>
      <c r="R416" s="626"/>
      <c r="S416" s="626"/>
      <c r="T416" s="627"/>
      <c r="U416" s="627"/>
      <c r="V416" s="625">
        <v>2008</v>
      </c>
      <c r="W416" s="627"/>
      <c r="X416" s="627"/>
      <c r="Y416" s="627"/>
      <c r="Z416" s="627"/>
      <c r="AA416" s="627"/>
      <c r="AB416" s="626"/>
      <c r="AC416" s="625"/>
      <c r="AD416" s="625"/>
      <c r="AE416" s="627"/>
      <c r="AF416" s="627"/>
      <c r="AG416" s="627"/>
      <c r="AH416" s="627"/>
      <c r="AI416" s="627"/>
      <c r="AJ416" s="627"/>
      <c r="AK416" s="627"/>
      <c r="AL416" s="627"/>
      <c r="AM416" s="627"/>
      <c r="AN416" s="627"/>
      <c r="AO416" s="627"/>
      <c r="AP416" s="627"/>
      <c r="AQ416" s="627"/>
      <c r="AR416" s="627"/>
      <c r="AS416" s="627"/>
      <c r="AT416" s="627"/>
      <c r="AU416" s="627"/>
      <c r="AV416" s="613"/>
      <c r="AW416" s="613"/>
      <c r="AX416" s="613"/>
    </row>
    <row r="417" spans="1:50" ht="24" hidden="1" customHeight="1" x14ac:dyDescent="0.15">
      <c r="A417" s="715"/>
      <c r="B417" s="158"/>
      <c r="C417" s="656" t="s">
        <v>3154</v>
      </c>
      <c r="D417" s="627" t="s">
        <v>12623</v>
      </c>
      <c r="E417" s="626" t="s">
        <v>12902</v>
      </c>
      <c r="F417" s="625" t="s">
        <v>3154</v>
      </c>
      <c r="G417" s="627" t="s">
        <v>3154</v>
      </c>
      <c r="H417" s="627"/>
      <c r="I417" s="627" t="s">
        <v>3154</v>
      </c>
      <c r="J417" s="627"/>
      <c r="K417" s="626">
        <v>2410</v>
      </c>
      <c r="L417" s="626"/>
      <c r="M417" s="626"/>
      <c r="N417" s="627"/>
      <c r="O417" s="625" t="s">
        <v>12903</v>
      </c>
      <c r="P417" s="626">
        <v>2410</v>
      </c>
      <c r="Q417" s="626">
        <v>4</v>
      </c>
      <c r="R417" s="626"/>
      <c r="S417" s="626"/>
      <c r="T417" s="627"/>
      <c r="U417" s="627"/>
      <c r="V417" s="625">
        <v>2015</v>
      </c>
      <c r="W417" s="627"/>
      <c r="X417" s="627"/>
      <c r="Y417" s="627"/>
      <c r="Z417" s="627"/>
      <c r="AA417" s="627"/>
      <c r="AB417" s="626"/>
      <c r="AC417" s="625"/>
      <c r="AD417" s="625"/>
      <c r="AE417" s="627"/>
      <c r="AF417" s="627"/>
      <c r="AG417" s="627"/>
      <c r="AH417" s="627"/>
      <c r="AI417" s="627"/>
      <c r="AJ417" s="627"/>
      <c r="AK417" s="627"/>
      <c r="AL417" s="627"/>
      <c r="AM417" s="627"/>
      <c r="AN417" s="627"/>
      <c r="AO417" s="627"/>
      <c r="AP417" s="627"/>
      <c r="AQ417" s="627"/>
      <c r="AR417" s="627"/>
      <c r="AS417" s="627"/>
      <c r="AT417" s="627"/>
      <c r="AU417" s="627"/>
      <c r="AV417" s="613"/>
      <c r="AW417" s="613"/>
      <c r="AX417" s="613"/>
    </row>
    <row r="418" spans="1:50" ht="24" hidden="1" customHeight="1" x14ac:dyDescent="0.15">
      <c r="A418" s="715"/>
      <c r="B418" s="158"/>
      <c r="C418" s="656" t="s">
        <v>3306</v>
      </c>
      <c r="D418" s="627" t="s">
        <v>3498</v>
      </c>
      <c r="E418" s="626" t="s">
        <v>3499</v>
      </c>
      <c r="F418" s="627" t="s">
        <v>3306</v>
      </c>
      <c r="G418" s="627"/>
      <c r="H418" s="627" t="s">
        <v>12904</v>
      </c>
      <c r="I418" s="627" t="s">
        <v>11462</v>
      </c>
      <c r="J418" s="627">
        <v>2</v>
      </c>
      <c r="K418" s="627">
        <v>1870</v>
      </c>
      <c r="L418" s="626"/>
      <c r="M418" s="626"/>
      <c r="N418" s="626"/>
      <c r="O418" s="627" t="s">
        <v>3539</v>
      </c>
      <c r="P418" s="626">
        <v>1870</v>
      </c>
      <c r="Q418" s="626">
        <v>3</v>
      </c>
      <c r="R418" s="626"/>
      <c r="S418" s="626"/>
      <c r="T418" s="626"/>
      <c r="U418" s="627"/>
      <c r="V418" s="625">
        <v>2017</v>
      </c>
      <c r="W418" s="625">
        <v>2002</v>
      </c>
      <c r="X418" s="627">
        <v>183</v>
      </c>
      <c r="Y418" s="627"/>
      <c r="Z418" s="627"/>
      <c r="AA418" s="627"/>
      <c r="AB418" s="627">
        <v>294</v>
      </c>
      <c r="AC418" s="626">
        <v>183</v>
      </c>
      <c r="AD418" s="625"/>
      <c r="AE418" s="625"/>
      <c r="AF418" s="627"/>
      <c r="AG418" s="627"/>
      <c r="AH418" s="627">
        <v>6</v>
      </c>
      <c r="AI418" s="627" t="s">
        <v>3501</v>
      </c>
      <c r="AJ418" s="627">
        <v>74</v>
      </c>
      <c r="AK418" s="627"/>
      <c r="AL418" s="627"/>
      <c r="AM418" s="627"/>
      <c r="AN418" s="627"/>
      <c r="AO418" s="627"/>
      <c r="AP418" s="627"/>
      <c r="AQ418" s="627"/>
      <c r="AR418" s="627"/>
      <c r="AS418" s="627"/>
      <c r="AT418" s="627"/>
      <c r="AU418" s="627"/>
      <c r="AV418" s="627"/>
      <c r="AW418" s="613"/>
      <c r="AX418" s="613"/>
    </row>
    <row r="419" spans="1:50" ht="24" hidden="1" customHeight="1" x14ac:dyDescent="0.15">
      <c r="A419" s="715"/>
      <c r="B419" s="158"/>
      <c r="C419" s="656" t="s">
        <v>3306</v>
      </c>
      <c r="D419" s="627" t="s">
        <v>12631</v>
      </c>
      <c r="E419" s="626" t="s">
        <v>3502</v>
      </c>
      <c r="F419" s="627" t="s">
        <v>3306</v>
      </c>
      <c r="G419" s="627"/>
      <c r="H419" s="627" t="s">
        <v>11462</v>
      </c>
      <c r="I419" s="627" t="s">
        <v>11462</v>
      </c>
      <c r="J419" s="627"/>
      <c r="K419" s="647">
        <v>11373</v>
      </c>
      <c r="L419" s="626"/>
      <c r="M419" s="626"/>
      <c r="N419" s="626"/>
      <c r="O419" s="627" t="s">
        <v>11463</v>
      </c>
      <c r="P419" s="626">
        <v>11373</v>
      </c>
      <c r="Q419" s="626">
        <v>17</v>
      </c>
      <c r="R419" s="626">
        <v>452</v>
      </c>
      <c r="S419" s="626">
        <v>452</v>
      </c>
      <c r="T419" s="626"/>
      <c r="U419" s="627"/>
      <c r="V419" s="625">
        <v>2009</v>
      </c>
      <c r="W419" s="625"/>
      <c r="X419" s="627"/>
      <c r="Y419" s="627"/>
      <c r="Z419" s="627"/>
      <c r="AA419" s="627"/>
      <c r="AB419" s="627">
        <v>7000</v>
      </c>
      <c r="AC419" s="626"/>
      <c r="AD419" s="625"/>
      <c r="AE419" s="625"/>
      <c r="AF419" s="627"/>
      <c r="AG419" s="627"/>
      <c r="AH419" s="627"/>
      <c r="AI419" s="627"/>
      <c r="AJ419" s="627"/>
      <c r="AK419" s="627"/>
      <c r="AL419" s="627"/>
      <c r="AM419" s="627"/>
      <c r="AN419" s="627"/>
      <c r="AO419" s="627"/>
      <c r="AP419" s="627"/>
      <c r="AQ419" s="627"/>
      <c r="AR419" s="627"/>
      <c r="AS419" s="627"/>
      <c r="AT419" s="627"/>
      <c r="AU419" s="627"/>
      <c r="AV419" s="627"/>
      <c r="AW419" s="613"/>
      <c r="AX419" s="613" t="s">
        <v>3503</v>
      </c>
    </row>
    <row r="420" spans="1:50" ht="24" hidden="1" customHeight="1" x14ac:dyDescent="0.15">
      <c r="A420" s="715"/>
      <c r="B420" s="158"/>
      <c r="C420" s="656" t="s">
        <v>3168</v>
      </c>
      <c r="D420" s="627" t="s">
        <v>3169</v>
      </c>
      <c r="E420" s="626" t="s">
        <v>3515</v>
      </c>
      <c r="F420" s="627" t="s">
        <v>3168</v>
      </c>
      <c r="G420" s="627" t="s">
        <v>12905</v>
      </c>
      <c r="H420" s="627" t="s">
        <v>325</v>
      </c>
      <c r="I420" s="627" t="s">
        <v>325</v>
      </c>
      <c r="J420" s="627" t="s">
        <v>3391</v>
      </c>
      <c r="K420" s="647"/>
      <c r="L420" s="626">
        <v>775</v>
      </c>
      <c r="M420" s="626">
        <v>1593</v>
      </c>
      <c r="N420" s="626" t="s">
        <v>183</v>
      </c>
      <c r="O420" s="627" t="s">
        <v>2173</v>
      </c>
      <c r="P420" s="626">
        <v>5730</v>
      </c>
      <c r="Q420" s="626">
        <v>8</v>
      </c>
      <c r="R420" s="626">
        <v>1160</v>
      </c>
      <c r="S420" s="626">
        <v>1500</v>
      </c>
      <c r="T420" s="626" t="s">
        <v>185</v>
      </c>
      <c r="U420" s="627" t="s">
        <v>895</v>
      </c>
      <c r="V420" s="625">
        <v>2007</v>
      </c>
      <c r="W420" s="625">
        <v>262</v>
      </c>
      <c r="X420" s="627"/>
      <c r="Y420" s="627"/>
      <c r="Z420" s="627"/>
      <c r="AA420" s="627"/>
      <c r="AB420" s="627">
        <v>8525</v>
      </c>
      <c r="AC420" s="626"/>
      <c r="AD420" s="625"/>
      <c r="AE420" s="625"/>
      <c r="AF420" s="627"/>
      <c r="AG420" s="627"/>
      <c r="AH420" s="627"/>
      <c r="AI420" s="627"/>
      <c r="AJ420" s="627"/>
      <c r="AK420" s="627"/>
      <c r="AL420" s="627"/>
      <c r="AM420" s="627"/>
      <c r="AN420" s="627"/>
      <c r="AO420" s="627"/>
      <c r="AP420" s="627"/>
      <c r="AQ420" s="627"/>
      <c r="AR420" s="627"/>
      <c r="AS420" s="627"/>
      <c r="AT420" s="627"/>
      <c r="AU420" s="627"/>
      <c r="AV420" s="627"/>
      <c r="AW420" s="613"/>
      <c r="AX420" s="613" t="s">
        <v>3516</v>
      </c>
    </row>
    <row r="421" spans="1:50" ht="24" hidden="1" customHeight="1" x14ac:dyDescent="0.2">
      <c r="A421" s="715"/>
      <c r="B421" s="154"/>
      <c r="C421" s="758" t="s">
        <v>3168</v>
      </c>
      <c r="D421" s="613" t="s">
        <v>3169</v>
      </c>
      <c r="E421" s="626" t="s">
        <v>3517</v>
      </c>
      <c r="F421" s="613" t="s">
        <v>3168</v>
      </c>
      <c r="G421" s="613" t="s">
        <v>3171</v>
      </c>
      <c r="H421" s="613" t="s">
        <v>325</v>
      </c>
      <c r="I421" s="613" t="s">
        <v>325</v>
      </c>
      <c r="J421" s="613" t="s">
        <v>3391</v>
      </c>
      <c r="K421" s="614"/>
      <c r="L421" s="614"/>
      <c r="M421" s="614"/>
      <c r="N421" s="613" t="s">
        <v>183</v>
      </c>
      <c r="O421" s="1543" t="s">
        <v>17098</v>
      </c>
      <c r="P421" s="614">
        <v>3430</v>
      </c>
      <c r="Q421" s="614">
        <v>4</v>
      </c>
      <c r="R421" s="614">
        <v>656</v>
      </c>
      <c r="S421" s="614">
        <v>1000</v>
      </c>
      <c r="T421" s="613" t="s">
        <v>185</v>
      </c>
      <c r="U421" s="613" t="s">
        <v>895</v>
      </c>
      <c r="V421" s="613">
        <v>2002</v>
      </c>
      <c r="W421" s="613">
        <v>262</v>
      </c>
      <c r="X421" s="613"/>
      <c r="Y421" s="613"/>
      <c r="Z421" s="613"/>
      <c r="AA421" s="613"/>
      <c r="AB421" s="614">
        <v>1200</v>
      </c>
      <c r="AC421" s="625"/>
      <c r="AD421" s="625"/>
      <c r="AE421" s="627"/>
      <c r="AF421" s="627"/>
      <c r="AG421" s="627"/>
      <c r="AH421" s="627"/>
      <c r="AI421" s="627"/>
      <c r="AJ421" s="627"/>
      <c r="AK421" s="627"/>
      <c r="AL421" s="627"/>
      <c r="AM421" s="627"/>
      <c r="AN421" s="627"/>
      <c r="AO421" s="627"/>
      <c r="AP421" s="627"/>
      <c r="AQ421" s="627"/>
      <c r="AR421" s="627"/>
      <c r="AS421" s="627"/>
      <c r="AT421" s="627"/>
      <c r="AU421" s="627"/>
      <c r="AV421" s="613"/>
      <c r="AW421" s="613"/>
      <c r="AX421" s="626" t="s">
        <v>3516</v>
      </c>
    </row>
    <row r="422" spans="1:50" ht="24" hidden="1" customHeight="1" x14ac:dyDescent="0.15">
      <c r="A422" s="715"/>
      <c r="B422" s="158"/>
      <c r="C422" s="656" t="s">
        <v>3168</v>
      </c>
      <c r="D422" s="627" t="s">
        <v>3169</v>
      </c>
      <c r="E422" s="626" t="s">
        <v>15728</v>
      </c>
      <c r="F422" s="627" t="s">
        <v>3168</v>
      </c>
      <c r="G422" s="627" t="s">
        <v>12905</v>
      </c>
      <c r="H422" s="627" t="s">
        <v>325</v>
      </c>
      <c r="I422" s="627" t="s">
        <v>15649</v>
      </c>
      <c r="J422" s="627" t="s">
        <v>3391</v>
      </c>
      <c r="K422" s="647">
        <v>28214</v>
      </c>
      <c r="L422" s="626"/>
      <c r="M422" s="626"/>
      <c r="N422" s="626" t="s">
        <v>183</v>
      </c>
      <c r="O422" s="627" t="s">
        <v>2195</v>
      </c>
      <c r="P422" s="626">
        <v>1800</v>
      </c>
      <c r="Q422" s="626">
        <v>3</v>
      </c>
      <c r="R422" s="626"/>
      <c r="S422" s="626"/>
      <c r="T422" s="626" t="s">
        <v>185</v>
      </c>
      <c r="U422" s="627" t="s">
        <v>895</v>
      </c>
      <c r="V422" s="625">
        <v>2007</v>
      </c>
      <c r="W422" s="625">
        <v>262</v>
      </c>
      <c r="X422" s="627"/>
      <c r="Y422" s="627"/>
      <c r="Z422" s="627"/>
      <c r="AA422" s="627"/>
      <c r="AB422" s="627"/>
      <c r="AC422" s="626"/>
      <c r="AD422" s="625"/>
      <c r="AE422" s="625"/>
      <c r="AF422" s="627"/>
      <c r="AG422" s="627"/>
      <c r="AH422" s="627"/>
      <c r="AI422" s="627"/>
      <c r="AJ422" s="627"/>
      <c r="AK422" s="627"/>
      <c r="AL422" s="627"/>
      <c r="AM422" s="627"/>
      <c r="AN422" s="627"/>
      <c r="AO422" s="627"/>
      <c r="AP422" s="627"/>
      <c r="AQ422" s="627"/>
      <c r="AR422" s="627"/>
      <c r="AS422" s="627"/>
      <c r="AT422" s="627"/>
      <c r="AU422" s="627"/>
      <c r="AV422" s="627"/>
      <c r="AW422" s="613"/>
      <c r="AX422" s="613" t="s">
        <v>15651</v>
      </c>
    </row>
    <row r="423" spans="1:50" ht="24" hidden="1" customHeight="1" x14ac:dyDescent="0.15">
      <c r="A423" s="715"/>
      <c r="B423" s="158"/>
      <c r="C423" s="758" t="s">
        <v>3168</v>
      </c>
      <c r="D423" s="613" t="s">
        <v>3169</v>
      </c>
      <c r="E423" s="626" t="s">
        <v>15729</v>
      </c>
      <c r="F423" s="613" t="s">
        <v>3168</v>
      </c>
      <c r="G423" s="613" t="s">
        <v>3171</v>
      </c>
      <c r="H423" s="613" t="s">
        <v>325</v>
      </c>
      <c r="I423" s="613" t="s">
        <v>15649</v>
      </c>
      <c r="J423" s="613" t="s">
        <v>3391</v>
      </c>
      <c r="K423" s="614">
        <v>3967.2</v>
      </c>
      <c r="L423" s="614"/>
      <c r="M423" s="614"/>
      <c r="N423" s="613" t="s">
        <v>183</v>
      </c>
      <c r="O423" s="613" t="s">
        <v>2195</v>
      </c>
      <c r="P423" s="614">
        <v>1452</v>
      </c>
      <c r="Q423" s="614">
        <v>3</v>
      </c>
      <c r="R423" s="614"/>
      <c r="S423" s="614"/>
      <c r="T423" s="613" t="s">
        <v>185</v>
      </c>
      <c r="U423" s="613" t="s">
        <v>895</v>
      </c>
      <c r="V423" s="613">
        <v>2005</v>
      </c>
      <c r="W423" s="613">
        <v>262</v>
      </c>
      <c r="X423" s="613"/>
      <c r="Y423" s="613"/>
      <c r="Z423" s="613"/>
      <c r="AA423" s="613"/>
      <c r="AB423" s="614"/>
      <c r="AC423" s="625"/>
      <c r="AD423" s="625"/>
      <c r="AE423" s="627"/>
      <c r="AF423" s="627"/>
      <c r="AG423" s="627"/>
      <c r="AH423" s="627"/>
      <c r="AI423" s="627"/>
      <c r="AJ423" s="627"/>
      <c r="AK423" s="627"/>
      <c r="AL423" s="627"/>
      <c r="AM423" s="627"/>
      <c r="AN423" s="627"/>
      <c r="AO423" s="627"/>
      <c r="AP423" s="627"/>
      <c r="AQ423" s="627"/>
      <c r="AR423" s="627"/>
      <c r="AS423" s="627"/>
      <c r="AT423" s="627"/>
      <c r="AU423" s="627"/>
      <c r="AV423" s="613"/>
      <c r="AW423" s="613"/>
      <c r="AX423" s="626" t="s">
        <v>15651</v>
      </c>
    </row>
    <row r="424" spans="1:50" ht="24" hidden="1" customHeight="1" x14ac:dyDescent="0.15">
      <c r="A424" s="760"/>
      <c r="B424" s="158"/>
      <c r="C424" s="656" t="s">
        <v>3168</v>
      </c>
      <c r="D424" s="627" t="s">
        <v>3169</v>
      </c>
      <c r="E424" s="626" t="s">
        <v>15730</v>
      </c>
      <c r="F424" s="627" t="s">
        <v>3168</v>
      </c>
      <c r="G424" s="627" t="s">
        <v>12905</v>
      </c>
      <c r="H424" s="627" t="s">
        <v>325</v>
      </c>
      <c r="I424" s="627" t="s">
        <v>15649</v>
      </c>
      <c r="J424" s="627" t="s">
        <v>3391</v>
      </c>
      <c r="K424" s="647">
        <v>1174</v>
      </c>
      <c r="L424" s="626"/>
      <c r="M424" s="626"/>
      <c r="N424" s="626" t="s">
        <v>183</v>
      </c>
      <c r="O424" s="613" t="s">
        <v>2195</v>
      </c>
      <c r="P424" s="626">
        <v>1089</v>
      </c>
      <c r="Q424" s="626">
        <v>2</v>
      </c>
      <c r="R424" s="626"/>
      <c r="S424" s="626"/>
      <c r="T424" s="626" t="s">
        <v>185</v>
      </c>
      <c r="U424" s="627" t="s">
        <v>895</v>
      </c>
      <c r="V424" s="625">
        <v>2007</v>
      </c>
      <c r="W424" s="625">
        <v>262</v>
      </c>
      <c r="X424" s="627"/>
      <c r="Y424" s="627"/>
      <c r="Z424" s="627"/>
      <c r="AA424" s="627"/>
      <c r="AB424" s="627"/>
      <c r="AC424" s="626"/>
      <c r="AD424" s="625"/>
      <c r="AE424" s="625"/>
      <c r="AF424" s="627"/>
      <c r="AG424" s="627"/>
      <c r="AH424" s="627"/>
      <c r="AI424" s="627"/>
      <c r="AJ424" s="627"/>
      <c r="AK424" s="627"/>
      <c r="AL424" s="627"/>
      <c r="AM424" s="627"/>
      <c r="AN424" s="627"/>
      <c r="AO424" s="627"/>
      <c r="AP424" s="627"/>
      <c r="AQ424" s="627"/>
      <c r="AR424" s="627"/>
      <c r="AS424" s="627"/>
      <c r="AT424" s="627"/>
      <c r="AU424" s="627"/>
      <c r="AV424" s="627"/>
      <c r="AW424" s="613"/>
      <c r="AX424" s="613"/>
    </row>
    <row r="425" spans="1:50" ht="24" hidden="1" customHeight="1" x14ac:dyDescent="0.15">
      <c r="A425" s="760"/>
      <c r="B425" s="158"/>
      <c r="C425" s="758" t="s">
        <v>3168</v>
      </c>
      <c r="D425" s="613" t="s">
        <v>3169</v>
      </c>
      <c r="E425" s="626" t="s">
        <v>15731</v>
      </c>
      <c r="F425" s="613" t="s">
        <v>3168</v>
      </c>
      <c r="G425" s="613" t="s">
        <v>3171</v>
      </c>
      <c r="H425" s="613" t="s">
        <v>325</v>
      </c>
      <c r="I425" s="613" t="s">
        <v>15649</v>
      </c>
      <c r="J425" s="613" t="s">
        <v>3391</v>
      </c>
      <c r="K425" s="614">
        <v>2797</v>
      </c>
      <c r="L425" s="614"/>
      <c r="M425" s="614"/>
      <c r="N425" s="613" t="s">
        <v>183</v>
      </c>
      <c r="O425" s="613" t="s">
        <v>2195</v>
      </c>
      <c r="P425" s="614">
        <v>1224</v>
      </c>
      <c r="Q425" s="614">
        <v>2</v>
      </c>
      <c r="R425" s="614"/>
      <c r="S425" s="614"/>
      <c r="T425" s="613" t="s">
        <v>185</v>
      </c>
      <c r="U425" s="613" t="s">
        <v>895</v>
      </c>
      <c r="V425" s="613">
        <v>2002</v>
      </c>
      <c r="W425" s="613">
        <v>262</v>
      </c>
      <c r="X425" s="613"/>
      <c r="Y425" s="613"/>
      <c r="Z425" s="613"/>
      <c r="AA425" s="613"/>
      <c r="AB425" s="614"/>
      <c r="AC425" s="625"/>
      <c r="AD425" s="625"/>
      <c r="AE425" s="627"/>
      <c r="AF425" s="627"/>
      <c r="AG425" s="627"/>
      <c r="AH425" s="627"/>
      <c r="AI425" s="627"/>
      <c r="AJ425" s="627"/>
      <c r="AK425" s="627"/>
      <c r="AL425" s="627"/>
      <c r="AM425" s="627"/>
      <c r="AN425" s="627"/>
      <c r="AO425" s="627"/>
      <c r="AP425" s="627"/>
      <c r="AQ425" s="627"/>
      <c r="AR425" s="627"/>
      <c r="AS425" s="627"/>
      <c r="AT425" s="627"/>
      <c r="AU425" s="627"/>
      <c r="AV425" s="613"/>
      <c r="AW425" s="613"/>
      <c r="AX425" s="626" t="s">
        <v>15651</v>
      </c>
    </row>
    <row r="426" spans="1:50" ht="24" hidden="1" customHeight="1" x14ac:dyDescent="0.15">
      <c r="A426" s="760"/>
      <c r="B426" s="158"/>
      <c r="C426" s="758" t="s">
        <v>3168</v>
      </c>
      <c r="D426" s="613" t="s">
        <v>3169</v>
      </c>
      <c r="E426" s="626" t="s">
        <v>15732</v>
      </c>
      <c r="F426" s="613" t="s">
        <v>3168</v>
      </c>
      <c r="G426" s="613" t="s">
        <v>3171</v>
      </c>
      <c r="H426" s="613" t="s">
        <v>325</v>
      </c>
      <c r="I426" s="613" t="s">
        <v>15649</v>
      </c>
      <c r="J426" s="613" t="s">
        <v>3391</v>
      </c>
      <c r="K426" s="614">
        <v>2797</v>
      </c>
      <c r="L426" s="614"/>
      <c r="M426" s="614"/>
      <c r="N426" s="613" t="s">
        <v>183</v>
      </c>
      <c r="O426" s="613" t="s">
        <v>2195</v>
      </c>
      <c r="P426" s="614">
        <v>1224</v>
      </c>
      <c r="Q426" s="614">
        <v>2</v>
      </c>
      <c r="R426" s="614"/>
      <c r="S426" s="614"/>
      <c r="T426" s="613" t="s">
        <v>185</v>
      </c>
      <c r="U426" s="613" t="s">
        <v>895</v>
      </c>
      <c r="V426" s="613">
        <v>2002</v>
      </c>
      <c r="W426" s="613">
        <v>262</v>
      </c>
      <c r="X426" s="613"/>
      <c r="Y426" s="613"/>
      <c r="Z426" s="613"/>
      <c r="AA426" s="613"/>
      <c r="AB426" s="614"/>
      <c r="AC426" s="625"/>
      <c r="AD426" s="625"/>
      <c r="AE426" s="627"/>
      <c r="AF426" s="627"/>
      <c r="AG426" s="627"/>
      <c r="AH426" s="627"/>
      <c r="AI426" s="627"/>
      <c r="AJ426" s="627"/>
      <c r="AK426" s="627"/>
      <c r="AL426" s="627"/>
      <c r="AM426" s="627"/>
      <c r="AN426" s="627"/>
      <c r="AO426" s="627"/>
      <c r="AP426" s="627"/>
      <c r="AQ426" s="627"/>
      <c r="AR426" s="627"/>
      <c r="AS426" s="627"/>
      <c r="AT426" s="627"/>
      <c r="AU426" s="627"/>
      <c r="AV426" s="613"/>
      <c r="AW426" s="613"/>
      <c r="AX426" s="626" t="s">
        <v>15651</v>
      </c>
    </row>
    <row r="427" spans="1:50" ht="24" hidden="1" customHeight="1" x14ac:dyDescent="0.15">
      <c r="A427" s="760"/>
      <c r="B427" s="158"/>
      <c r="C427" s="758" t="s">
        <v>3526</v>
      </c>
      <c r="D427" s="613" t="s">
        <v>12646</v>
      </c>
      <c r="E427" s="614" t="s">
        <v>3527</v>
      </c>
      <c r="F427" s="613" t="s">
        <v>3526</v>
      </c>
      <c r="G427" s="613"/>
      <c r="H427" s="613" t="s">
        <v>325</v>
      </c>
      <c r="I427" s="613" t="s">
        <v>3528</v>
      </c>
      <c r="J427" s="613"/>
      <c r="K427" s="614">
        <v>2950</v>
      </c>
      <c r="L427" s="614">
        <v>0</v>
      </c>
      <c r="M427" s="614">
        <v>0</v>
      </c>
      <c r="N427" s="613" t="s">
        <v>183</v>
      </c>
      <c r="O427" s="613" t="s">
        <v>3529</v>
      </c>
      <c r="P427" s="614">
        <v>2950</v>
      </c>
      <c r="Q427" s="614">
        <v>4</v>
      </c>
      <c r="R427" s="614">
        <v>16</v>
      </c>
      <c r="S427" s="614">
        <v>80</v>
      </c>
      <c r="T427" s="613" t="s">
        <v>3530</v>
      </c>
      <c r="U427" s="613"/>
      <c r="V427" s="613">
        <v>2010</v>
      </c>
      <c r="W427" s="613"/>
      <c r="X427" s="613"/>
      <c r="Y427" s="613"/>
      <c r="Z427" s="613"/>
      <c r="AA427" s="613"/>
      <c r="AB427" s="614">
        <v>543</v>
      </c>
      <c r="AC427" s="613"/>
      <c r="AD427" s="613"/>
      <c r="AE427" s="613"/>
      <c r="AF427" s="613"/>
      <c r="AG427" s="613"/>
      <c r="AH427" s="613"/>
      <c r="AI427" s="613"/>
      <c r="AJ427" s="613"/>
      <c r="AK427" s="613"/>
      <c r="AL427" s="613"/>
      <c r="AM427" s="613"/>
      <c r="AN427" s="613"/>
      <c r="AO427" s="613"/>
      <c r="AP427" s="613"/>
      <c r="AQ427" s="613"/>
      <c r="AR427" s="613"/>
      <c r="AS427" s="613"/>
      <c r="AT427" s="613"/>
      <c r="AU427" s="613"/>
      <c r="AV427" s="613"/>
      <c r="AW427" s="613"/>
      <c r="AX427" s="613"/>
    </row>
    <row r="428" spans="1:50" ht="24" hidden="1" customHeight="1" x14ac:dyDescent="0.15">
      <c r="A428" s="760"/>
      <c r="B428" s="158"/>
      <c r="C428" s="656" t="s">
        <v>3526</v>
      </c>
      <c r="D428" s="627" t="s">
        <v>12648</v>
      </c>
      <c r="E428" s="626" t="s">
        <v>3532</v>
      </c>
      <c r="F428" s="625" t="s">
        <v>3526</v>
      </c>
      <c r="G428" s="627"/>
      <c r="H428" s="627" t="s">
        <v>325</v>
      </c>
      <c r="I428" s="627" t="s">
        <v>3528</v>
      </c>
      <c r="J428" s="627"/>
      <c r="K428" s="626">
        <v>1740</v>
      </c>
      <c r="L428" s="626">
        <v>0</v>
      </c>
      <c r="M428" s="626">
        <v>0</v>
      </c>
      <c r="N428" s="627" t="s">
        <v>183</v>
      </c>
      <c r="O428" s="625" t="s">
        <v>3533</v>
      </c>
      <c r="P428" s="626">
        <v>1740</v>
      </c>
      <c r="Q428" s="626">
        <v>3</v>
      </c>
      <c r="R428" s="626">
        <v>12</v>
      </c>
      <c r="S428" s="626">
        <v>60</v>
      </c>
      <c r="T428" s="627"/>
      <c r="U428" s="627"/>
      <c r="V428" s="625">
        <v>2003</v>
      </c>
      <c r="W428" s="627"/>
      <c r="X428" s="627"/>
      <c r="Y428" s="627"/>
      <c r="Z428" s="627"/>
      <c r="AA428" s="627"/>
      <c r="AB428" s="626">
        <v>150</v>
      </c>
      <c r="AC428" s="625"/>
      <c r="AD428" s="625"/>
      <c r="AE428" s="627"/>
      <c r="AF428" s="627"/>
      <c r="AG428" s="627"/>
      <c r="AH428" s="627"/>
      <c r="AI428" s="627"/>
      <c r="AJ428" s="627"/>
      <c r="AK428" s="627"/>
      <c r="AL428" s="627"/>
      <c r="AM428" s="627"/>
      <c r="AN428" s="627"/>
      <c r="AO428" s="627"/>
      <c r="AP428" s="627"/>
      <c r="AQ428" s="627"/>
      <c r="AR428" s="627"/>
      <c r="AS428" s="627"/>
      <c r="AT428" s="627"/>
      <c r="AU428" s="627"/>
      <c r="AV428" s="613"/>
      <c r="AW428" s="613"/>
      <c r="AX428" s="761" t="s">
        <v>3534</v>
      </c>
    </row>
    <row r="429" spans="1:50" ht="24" hidden="1" customHeight="1" x14ac:dyDescent="0.15">
      <c r="A429" s="760" t="s">
        <v>336</v>
      </c>
      <c r="B429" s="158"/>
      <c r="C429" s="656" t="s">
        <v>3526</v>
      </c>
      <c r="D429" s="627" t="s">
        <v>12912</v>
      </c>
      <c r="E429" s="626" t="s">
        <v>3535</v>
      </c>
      <c r="F429" s="625" t="s">
        <v>3526</v>
      </c>
      <c r="G429" s="627"/>
      <c r="H429" s="627" t="s">
        <v>3536</v>
      </c>
      <c r="I429" s="627" t="s">
        <v>12913</v>
      </c>
      <c r="J429" s="627"/>
      <c r="K429" s="626">
        <v>14634</v>
      </c>
      <c r="L429" s="626">
        <v>0</v>
      </c>
      <c r="M429" s="626">
        <v>0</v>
      </c>
      <c r="N429" s="627" t="s">
        <v>183</v>
      </c>
      <c r="O429" s="625" t="s">
        <v>1108</v>
      </c>
      <c r="P429" s="626">
        <v>2944</v>
      </c>
      <c r="Q429" s="626">
        <v>5</v>
      </c>
      <c r="R429" s="626">
        <v>20</v>
      </c>
      <c r="S429" s="626">
        <v>100</v>
      </c>
      <c r="T429" s="627"/>
      <c r="U429" s="627"/>
      <c r="V429" s="625">
        <v>2009</v>
      </c>
      <c r="W429" s="627"/>
      <c r="X429" s="627"/>
      <c r="Y429" s="627"/>
      <c r="Z429" s="627"/>
      <c r="AA429" s="627"/>
      <c r="AB429" s="626">
        <v>987</v>
      </c>
      <c r="AC429" s="625"/>
      <c r="AD429" s="625"/>
      <c r="AE429" s="627"/>
      <c r="AF429" s="627"/>
      <c r="AG429" s="627"/>
      <c r="AH429" s="627"/>
      <c r="AI429" s="627"/>
      <c r="AJ429" s="627"/>
      <c r="AK429" s="627"/>
      <c r="AL429" s="627"/>
      <c r="AM429" s="627"/>
      <c r="AN429" s="627"/>
      <c r="AO429" s="627"/>
      <c r="AP429" s="627"/>
      <c r="AQ429" s="627"/>
      <c r="AR429" s="627"/>
      <c r="AS429" s="627"/>
      <c r="AT429" s="627"/>
      <c r="AU429" s="627"/>
      <c r="AV429" s="613"/>
      <c r="AW429" s="613"/>
      <c r="AX429" s="613" t="s">
        <v>12914</v>
      </c>
    </row>
    <row r="430" spans="1:50" ht="24" hidden="1" customHeight="1" x14ac:dyDescent="0.15">
      <c r="A430" s="760"/>
      <c r="B430" s="158"/>
      <c r="C430" s="656" t="s">
        <v>3526</v>
      </c>
      <c r="D430" s="627" t="s">
        <v>12644</v>
      </c>
      <c r="E430" s="626" t="s">
        <v>3537</v>
      </c>
      <c r="F430" s="625" t="s">
        <v>3526</v>
      </c>
      <c r="G430" s="627"/>
      <c r="H430" s="627" t="s">
        <v>325</v>
      </c>
      <c r="I430" s="627" t="s">
        <v>3528</v>
      </c>
      <c r="J430" s="627"/>
      <c r="K430" s="626">
        <v>5581</v>
      </c>
      <c r="L430" s="626">
        <v>0</v>
      </c>
      <c r="M430" s="626">
        <v>0</v>
      </c>
      <c r="N430" s="627" t="s">
        <v>183</v>
      </c>
      <c r="O430" s="625" t="s">
        <v>1108</v>
      </c>
      <c r="P430" s="626">
        <v>2310</v>
      </c>
      <c r="Q430" s="626">
        <v>4</v>
      </c>
      <c r="R430" s="626">
        <v>16</v>
      </c>
      <c r="S430" s="626">
        <v>80</v>
      </c>
      <c r="T430" s="627"/>
      <c r="U430" s="627"/>
      <c r="V430" s="625">
        <v>2010</v>
      </c>
      <c r="W430" s="627"/>
      <c r="X430" s="627"/>
      <c r="Y430" s="627"/>
      <c r="Z430" s="627"/>
      <c r="AA430" s="627"/>
      <c r="AB430" s="626">
        <v>1500</v>
      </c>
      <c r="AC430" s="625"/>
      <c r="AD430" s="625"/>
      <c r="AE430" s="627"/>
      <c r="AF430" s="627"/>
      <c r="AG430" s="627"/>
      <c r="AH430" s="627"/>
      <c r="AI430" s="627"/>
      <c r="AJ430" s="627"/>
      <c r="AK430" s="627"/>
      <c r="AL430" s="627"/>
      <c r="AM430" s="627"/>
      <c r="AN430" s="627"/>
      <c r="AO430" s="627"/>
      <c r="AP430" s="627"/>
      <c r="AQ430" s="627"/>
      <c r="AR430" s="627"/>
      <c r="AS430" s="627"/>
      <c r="AT430" s="627"/>
      <c r="AU430" s="627"/>
      <c r="AV430" s="613"/>
      <c r="AW430" s="613"/>
      <c r="AX430" s="613" t="s">
        <v>12915</v>
      </c>
    </row>
    <row r="431" spans="1:50" ht="24" hidden="1" customHeight="1" x14ac:dyDescent="0.15">
      <c r="A431" s="760" t="s">
        <v>337</v>
      </c>
      <c r="B431" s="158"/>
      <c r="C431" s="656" t="s">
        <v>3526</v>
      </c>
      <c r="D431" s="627" t="s">
        <v>12916</v>
      </c>
      <c r="E431" s="626" t="s">
        <v>3538</v>
      </c>
      <c r="F431" s="625" t="s">
        <v>3526</v>
      </c>
      <c r="G431" s="627"/>
      <c r="H431" s="627"/>
      <c r="I431" s="627" t="s">
        <v>3528</v>
      </c>
      <c r="J431" s="627"/>
      <c r="K431" s="626">
        <v>1392</v>
      </c>
      <c r="L431" s="626">
        <v>0</v>
      </c>
      <c r="M431" s="626">
        <v>0</v>
      </c>
      <c r="N431" s="627" t="s">
        <v>183</v>
      </c>
      <c r="O431" s="625" t="s">
        <v>3539</v>
      </c>
      <c r="P431" s="626">
        <v>1392</v>
      </c>
      <c r="Q431" s="626">
        <v>3</v>
      </c>
      <c r="R431" s="626">
        <v>8</v>
      </c>
      <c r="S431" s="626">
        <v>60</v>
      </c>
      <c r="T431" s="627"/>
      <c r="U431" s="627"/>
      <c r="V431" s="625">
        <v>2015</v>
      </c>
      <c r="W431" s="627"/>
      <c r="X431" s="627"/>
      <c r="Y431" s="627"/>
      <c r="Z431" s="627"/>
      <c r="AA431" s="627"/>
      <c r="AB431" s="626"/>
      <c r="AC431" s="625"/>
      <c r="AD431" s="625"/>
      <c r="AE431" s="627"/>
      <c r="AF431" s="627"/>
      <c r="AG431" s="627"/>
      <c r="AH431" s="627"/>
      <c r="AI431" s="627"/>
      <c r="AJ431" s="627"/>
      <c r="AK431" s="627"/>
      <c r="AL431" s="627"/>
      <c r="AM431" s="627"/>
      <c r="AN431" s="627"/>
      <c r="AO431" s="627"/>
      <c r="AP431" s="627"/>
      <c r="AQ431" s="627"/>
      <c r="AR431" s="627"/>
      <c r="AS431" s="627"/>
      <c r="AT431" s="627"/>
      <c r="AU431" s="627"/>
      <c r="AV431" s="613"/>
      <c r="AW431" s="613"/>
      <c r="AX431" s="613" t="s">
        <v>12917</v>
      </c>
    </row>
    <row r="432" spans="1:50" ht="24" hidden="1" customHeight="1" x14ac:dyDescent="0.15">
      <c r="A432" s="760"/>
      <c r="B432" s="158"/>
      <c r="C432" s="656" t="s">
        <v>3526</v>
      </c>
      <c r="D432" s="627" t="s">
        <v>12918</v>
      </c>
      <c r="E432" s="626" t="s">
        <v>12919</v>
      </c>
      <c r="F432" s="625" t="s">
        <v>3526</v>
      </c>
      <c r="G432" s="627"/>
      <c r="H432" s="627"/>
      <c r="I432" s="627" t="s">
        <v>3528</v>
      </c>
      <c r="J432" s="627"/>
      <c r="K432" s="626">
        <v>1640</v>
      </c>
      <c r="L432" s="626">
        <v>0</v>
      </c>
      <c r="M432" s="626">
        <v>0</v>
      </c>
      <c r="N432" s="627" t="s">
        <v>183</v>
      </c>
      <c r="O432" s="625" t="s">
        <v>366</v>
      </c>
      <c r="P432" s="626">
        <v>1640</v>
      </c>
      <c r="Q432" s="626">
        <v>2</v>
      </c>
      <c r="R432" s="626"/>
      <c r="S432" s="626"/>
      <c r="T432" s="627"/>
      <c r="U432" s="627"/>
      <c r="V432" s="625">
        <v>2012</v>
      </c>
      <c r="W432" s="627"/>
      <c r="X432" s="627"/>
      <c r="Y432" s="627"/>
      <c r="Z432" s="627"/>
      <c r="AA432" s="627"/>
      <c r="AB432" s="626"/>
      <c r="AC432" s="625"/>
      <c r="AD432" s="625"/>
      <c r="AE432" s="627"/>
      <c r="AF432" s="627"/>
      <c r="AG432" s="627"/>
      <c r="AH432" s="627"/>
      <c r="AI432" s="627"/>
      <c r="AJ432" s="627"/>
      <c r="AK432" s="627"/>
      <c r="AL432" s="627"/>
      <c r="AM432" s="627"/>
      <c r="AN432" s="627"/>
      <c r="AO432" s="627"/>
      <c r="AP432" s="627"/>
      <c r="AQ432" s="627"/>
      <c r="AR432" s="627"/>
      <c r="AS432" s="627"/>
      <c r="AT432" s="627"/>
      <c r="AU432" s="627"/>
      <c r="AV432" s="613"/>
      <c r="AW432" s="613"/>
      <c r="AX432" s="613" t="s">
        <v>12920</v>
      </c>
    </row>
    <row r="433" spans="1:50" ht="24" hidden="1" customHeight="1" x14ac:dyDescent="0.15">
      <c r="A433" s="760"/>
      <c r="B433" s="158"/>
      <c r="C433" s="758" t="s">
        <v>1004</v>
      </c>
      <c r="D433" s="613" t="s">
        <v>12906</v>
      </c>
      <c r="E433" s="626" t="s">
        <v>3518</v>
      </c>
      <c r="F433" s="613" t="s">
        <v>1004</v>
      </c>
      <c r="G433" s="613" t="s">
        <v>12907</v>
      </c>
      <c r="H433" s="613" t="s">
        <v>1004</v>
      </c>
      <c r="I433" s="613" t="s">
        <v>12460</v>
      </c>
      <c r="J433" s="613"/>
      <c r="K433" s="614"/>
      <c r="L433" s="614"/>
      <c r="M433" s="614"/>
      <c r="N433" s="613" t="s">
        <v>183</v>
      </c>
      <c r="O433" s="613" t="s">
        <v>184</v>
      </c>
      <c r="P433" s="614">
        <v>1040</v>
      </c>
      <c r="Q433" s="614">
        <v>5</v>
      </c>
      <c r="R433" s="614"/>
      <c r="S433" s="614"/>
      <c r="T433" s="613"/>
      <c r="U433" s="613"/>
      <c r="V433" s="613">
        <v>2009</v>
      </c>
      <c r="W433" s="613">
        <v>2009</v>
      </c>
      <c r="X433" s="613"/>
      <c r="Y433" s="613"/>
      <c r="Z433" s="613"/>
      <c r="AA433" s="613"/>
      <c r="AB433" s="614"/>
      <c r="AC433" s="625">
        <v>0</v>
      </c>
      <c r="AD433" s="625"/>
      <c r="AE433" s="627"/>
      <c r="AF433" s="627"/>
      <c r="AG433" s="627"/>
      <c r="AH433" s="627"/>
      <c r="AI433" s="627"/>
      <c r="AJ433" s="627"/>
      <c r="AK433" s="627"/>
      <c r="AL433" s="627"/>
      <c r="AM433" s="627"/>
      <c r="AN433" s="627"/>
      <c r="AO433" s="627"/>
      <c r="AP433" s="627"/>
      <c r="AQ433" s="627"/>
      <c r="AR433" s="627"/>
      <c r="AS433" s="627"/>
      <c r="AT433" s="627"/>
      <c r="AU433" s="627"/>
      <c r="AV433" s="613"/>
      <c r="AW433" s="613"/>
      <c r="AX433" s="626" t="s">
        <v>3519</v>
      </c>
    </row>
    <row r="434" spans="1:50" ht="24" hidden="1" customHeight="1" x14ac:dyDescent="0.15">
      <c r="A434" s="760"/>
      <c r="B434" s="158"/>
      <c r="C434" s="758" t="s">
        <v>1004</v>
      </c>
      <c r="D434" s="613" t="s">
        <v>1090</v>
      </c>
      <c r="E434" s="626" t="s">
        <v>1091</v>
      </c>
      <c r="F434" s="613" t="s">
        <v>1004</v>
      </c>
      <c r="G434" s="613" t="s">
        <v>12908</v>
      </c>
      <c r="H434" s="613" t="s">
        <v>1004</v>
      </c>
      <c r="I434" s="613" t="s">
        <v>1004</v>
      </c>
      <c r="J434" s="613"/>
      <c r="K434" s="614">
        <v>8856</v>
      </c>
      <c r="L434" s="614">
        <v>45</v>
      </c>
      <c r="M434" s="614">
        <v>45</v>
      </c>
      <c r="N434" s="613" t="s">
        <v>183</v>
      </c>
      <c r="O434" s="613" t="s">
        <v>1092</v>
      </c>
      <c r="P434" s="614">
        <v>3297</v>
      </c>
      <c r="Q434" s="614">
        <v>6</v>
      </c>
      <c r="R434" s="614">
        <v>100</v>
      </c>
      <c r="S434" s="614">
        <v>150</v>
      </c>
      <c r="T434" s="613" t="s">
        <v>795</v>
      </c>
      <c r="U434" s="613"/>
      <c r="V434" s="613">
        <v>2013</v>
      </c>
      <c r="W434" s="613">
        <v>2009</v>
      </c>
      <c r="X434" s="613"/>
      <c r="Y434" s="613"/>
      <c r="Z434" s="613"/>
      <c r="AA434" s="613"/>
      <c r="AB434" s="614">
        <v>900</v>
      </c>
      <c r="AC434" s="625">
        <v>0</v>
      </c>
      <c r="AD434" s="625"/>
      <c r="AE434" s="627"/>
      <c r="AF434" s="627"/>
      <c r="AG434" s="627"/>
      <c r="AH434" s="627"/>
      <c r="AI434" s="627"/>
      <c r="AJ434" s="627"/>
      <c r="AK434" s="627"/>
      <c r="AL434" s="627"/>
      <c r="AM434" s="627"/>
      <c r="AN434" s="627"/>
      <c r="AO434" s="627"/>
      <c r="AP434" s="627"/>
      <c r="AQ434" s="627"/>
      <c r="AR434" s="627"/>
      <c r="AS434" s="627"/>
      <c r="AT434" s="627"/>
      <c r="AU434" s="627"/>
      <c r="AV434" s="613"/>
      <c r="AW434" s="613"/>
      <c r="AX434" s="626"/>
    </row>
    <row r="435" spans="1:50" ht="24" hidden="1" customHeight="1" x14ac:dyDescent="0.15">
      <c r="A435" s="760"/>
      <c r="B435" s="158"/>
      <c r="C435" s="656" t="s">
        <v>1004</v>
      </c>
      <c r="D435" s="627" t="s">
        <v>12909</v>
      </c>
      <c r="E435" s="626" t="s">
        <v>3520</v>
      </c>
      <c r="F435" s="625" t="s">
        <v>1004</v>
      </c>
      <c r="G435" s="627" t="s">
        <v>12910</v>
      </c>
      <c r="H435" s="627" t="s">
        <v>1004</v>
      </c>
      <c r="I435" s="627" t="s">
        <v>1004</v>
      </c>
      <c r="J435" s="627"/>
      <c r="K435" s="626">
        <v>6621</v>
      </c>
      <c r="L435" s="626"/>
      <c r="M435" s="626"/>
      <c r="N435" s="627" t="s">
        <v>183</v>
      </c>
      <c r="O435" s="625" t="s">
        <v>310</v>
      </c>
      <c r="P435" s="626">
        <v>576</v>
      </c>
      <c r="Q435" s="626">
        <v>3</v>
      </c>
      <c r="R435" s="626"/>
      <c r="S435" s="626"/>
      <c r="T435" s="627" t="s">
        <v>795</v>
      </c>
      <c r="U435" s="627"/>
      <c r="V435" s="625">
        <v>2014</v>
      </c>
      <c r="W435" s="627">
        <v>2009</v>
      </c>
      <c r="X435" s="627"/>
      <c r="Y435" s="627"/>
      <c r="Z435" s="627"/>
      <c r="AA435" s="627"/>
      <c r="AB435" s="626">
        <v>880</v>
      </c>
      <c r="AC435" s="625">
        <v>0</v>
      </c>
      <c r="AD435" s="625"/>
      <c r="AE435" s="627"/>
      <c r="AF435" s="627"/>
      <c r="AG435" s="627"/>
      <c r="AH435" s="627"/>
      <c r="AI435" s="627"/>
      <c r="AJ435" s="627"/>
      <c r="AK435" s="627"/>
      <c r="AL435" s="627"/>
      <c r="AM435" s="627"/>
      <c r="AN435" s="627"/>
      <c r="AO435" s="627"/>
      <c r="AP435" s="627"/>
      <c r="AQ435" s="627"/>
      <c r="AR435" s="627"/>
      <c r="AS435" s="627"/>
      <c r="AT435" s="627"/>
      <c r="AU435" s="627"/>
      <c r="AV435" s="613"/>
      <c r="AW435" s="613"/>
      <c r="AX435" s="613" t="s">
        <v>3521</v>
      </c>
    </row>
    <row r="436" spans="1:50" ht="24" hidden="1" customHeight="1" x14ac:dyDescent="0.2">
      <c r="A436" s="760"/>
      <c r="B436" s="154"/>
      <c r="C436" s="656" t="s">
        <v>1004</v>
      </c>
      <c r="D436" s="627" t="s">
        <v>12911</v>
      </c>
      <c r="E436" s="626" t="s">
        <v>3522</v>
      </c>
      <c r="F436" s="625" t="s">
        <v>1004</v>
      </c>
      <c r="G436" s="627" t="s">
        <v>12459</v>
      </c>
      <c r="H436" s="627"/>
      <c r="I436" s="627" t="s">
        <v>12460</v>
      </c>
      <c r="J436" s="627"/>
      <c r="K436" s="626"/>
      <c r="L436" s="626">
        <v>126</v>
      </c>
      <c r="M436" s="626">
        <v>126</v>
      </c>
      <c r="N436" s="627" t="s">
        <v>183</v>
      </c>
      <c r="O436" s="625" t="s">
        <v>11464</v>
      </c>
      <c r="P436" s="626">
        <v>5004</v>
      </c>
      <c r="Q436" s="626">
        <v>9</v>
      </c>
      <c r="R436" s="626">
        <v>200</v>
      </c>
      <c r="S436" s="626">
        <v>200</v>
      </c>
      <c r="T436" s="627" t="s">
        <v>795</v>
      </c>
      <c r="U436" s="627"/>
      <c r="V436" s="625" t="s">
        <v>11465</v>
      </c>
      <c r="W436" s="627"/>
      <c r="X436" s="627"/>
      <c r="Y436" s="627"/>
      <c r="Z436" s="627"/>
      <c r="AA436" s="627"/>
      <c r="AB436" s="626">
        <v>2052</v>
      </c>
      <c r="AC436" s="625"/>
      <c r="AD436" s="625"/>
      <c r="AE436" s="627"/>
      <c r="AF436" s="627"/>
      <c r="AG436" s="627"/>
      <c r="AH436" s="627"/>
      <c r="AI436" s="627"/>
      <c r="AJ436" s="627"/>
      <c r="AK436" s="627"/>
      <c r="AL436" s="627"/>
      <c r="AM436" s="627"/>
      <c r="AN436" s="627"/>
      <c r="AO436" s="627"/>
      <c r="AP436" s="627"/>
      <c r="AQ436" s="627"/>
      <c r="AR436" s="627"/>
      <c r="AS436" s="627"/>
      <c r="AT436" s="627"/>
      <c r="AU436" s="627"/>
      <c r="AV436" s="613"/>
      <c r="AW436" s="613"/>
      <c r="AX436" s="613" t="s">
        <v>11466</v>
      </c>
    </row>
    <row r="437" spans="1:50" ht="24" hidden="1" customHeight="1" x14ac:dyDescent="0.15">
      <c r="A437" s="760"/>
      <c r="B437" s="158"/>
      <c r="C437" s="758" t="s">
        <v>3327</v>
      </c>
      <c r="D437" s="762" t="s">
        <v>12921</v>
      </c>
      <c r="E437" s="614" t="s">
        <v>3558</v>
      </c>
      <c r="F437" s="613" t="s">
        <v>3327</v>
      </c>
      <c r="G437" s="614" t="s">
        <v>12922</v>
      </c>
      <c r="H437" s="614" t="s">
        <v>3327</v>
      </c>
      <c r="I437" s="613" t="s">
        <v>3327</v>
      </c>
      <c r="J437" s="614"/>
      <c r="K437" s="614">
        <v>3533</v>
      </c>
      <c r="L437" s="614"/>
      <c r="M437" s="614"/>
      <c r="N437" s="614" t="s">
        <v>183</v>
      </c>
      <c r="O437" s="613" t="s">
        <v>184</v>
      </c>
      <c r="P437" s="614">
        <v>3533</v>
      </c>
      <c r="Q437" s="614">
        <v>6</v>
      </c>
      <c r="R437" s="614"/>
      <c r="S437" s="614"/>
      <c r="T437" s="614"/>
      <c r="U437" s="614"/>
      <c r="V437" s="613">
        <v>2011</v>
      </c>
      <c r="W437" s="614"/>
      <c r="X437" s="614"/>
      <c r="Y437" s="614"/>
      <c r="Z437" s="614"/>
      <c r="AA437" s="614"/>
      <c r="AB437" s="614">
        <v>310</v>
      </c>
      <c r="AC437" s="614"/>
      <c r="AD437" s="614"/>
      <c r="AE437" s="614"/>
      <c r="AF437" s="614"/>
      <c r="AG437" s="614"/>
      <c r="AH437" s="614"/>
      <c r="AI437" s="614"/>
      <c r="AJ437" s="614"/>
      <c r="AK437" s="614"/>
      <c r="AL437" s="614"/>
      <c r="AM437" s="614"/>
      <c r="AN437" s="614"/>
      <c r="AO437" s="614"/>
      <c r="AP437" s="614"/>
      <c r="AQ437" s="614"/>
      <c r="AR437" s="614"/>
      <c r="AS437" s="614"/>
      <c r="AT437" s="614"/>
      <c r="AU437" s="614"/>
      <c r="AV437" s="614"/>
      <c r="AW437" s="614"/>
      <c r="AX437" s="626"/>
    </row>
    <row r="438" spans="1:50" ht="24" hidden="1" customHeight="1" x14ac:dyDescent="0.15">
      <c r="A438" s="760"/>
      <c r="B438" s="158"/>
      <c r="C438" s="758" t="s">
        <v>3327</v>
      </c>
      <c r="D438" s="762" t="s">
        <v>3559</v>
      </c>
      <c r="E438" s="614" t="s">
        <v>3560</v>
      </c>
      <c r="F438" s="613" t="s">
        <v>3327</v>
      </c>
      <c r="G438" s="614" t="s">
        <v>3561</v>
      </c>
      <c r="H438" s="614" t="s">
        <v>3327</v>
      </c>
      <c r="I438" s="613" t="s">
        <v>3327</v>
      </c>
      <c r="J438" s="614">
        <v>1</v>
      </c>
      <c r="K438" s="614">
        <v>3790</v>
      </c>
      <c r="L438" s="614"/>
      <c r="M438" s="614"/>
      <c r="N438" s="614" t="s">
        <v>183</v>
      </c>
      <c r="O438" s="613" t="s">
        <v>310</v>
      </c>
      <c r="P438" s="614">
        <v>3790</v>
      </c>
      <c r="Q438" s="614">
        <v>6</v>
      </c>
      <c r="R438" s="614">
        <v>156</v>
      </c>
      <c r="S438" s="614">
        <v>156</v>
      </c>
      <c r="T438" s="614"/>
      <c r="U438" s="614"/>
      <c r="V438" s="613">
        <v>2004</v>
      </c>
      <c r="W438" s="614">
        <v>20</v>
      </c>
      <c r="X438" s="614"/>
      <c r="Y438" s="614"/>
      <c r="Z438" s="614"/>
      <c r="AA438" s="614"/>
      <c r="AB438" s="614">
        <v>300</v>
      </c>
      <c r="AC438" s="614">
        <v>2001</v>
      </c>
      <c r="AD438" s="614"/>
      <c r="AE438" s="614"/>
      <c r="AF438" s="614"/>
      <c r="AG438" s="614">
        <v>3</v>
      </c>
      <c r="AH438" s="614" t="s">
        <v>3029</v>
      </c>
      <c r="AI438" s="614">
        <v>8</v>
      </c>
      <c r="AJ438" s="614"/>
      <c r="AK438" s="614"/>
      <c r="AL438" s="614"/>
      <c r="AM438" s="614"/>
      <c r="AN438" s="614"/>
      <c r="AO438" s="614"/>
      <c r="AP438" s="614"/>
      <c r="AQ438" s="614"/>
      <c r="AR438" s="614"/>
      <c r="AS438" s="614"/>
      <c r="AT438" s="614"/>
      <c r="AU438" s="614"/>
      <c r="AV438" s="614"/>
      <c r="AW438" s="614"/>
      <c r="AX438" s="626"/>
    </row>
    <row r="439" spans="1:50" ht="24" hidden="1" customHeight="1" x14ac:dyDescent="0.15">
      <c r="A439" s="760"/>
      <c r="B439" s="158"/>
      <c r="C439" s="758" t="s">
        <v>3327</v>
      </c>
      <c r="D439" s="762" t="s">
        <v>12923</v>
      </c>
      <c r="E439" s="614" t="s">
        <v>3562</v>
      </c>
      <c r="F439" s="613" t="s">
        <v>3327</v>
      </c>
      <c r="G439" s="614" t="s">
        <v>12924</v>
      </c>
      <c r="H439" s="614" t="s">
        <v>3327</v>
      </c>
      <c r="I439" s="613" t="s">
        <v>3327</v>
      </c>
      <c r="J439" s="614">
        <v>1</v>
      </c>
      <c r="K439" s="614">
        <v>640</v>
      </c>
      <c r="L439" s="614"/>
      <c r="M439" s="614"/>
      <c r="N439" s="614" t="s">
        <v>183</v>
      </c>
      <c r="O439" s="613" t="s">
        <v>310</v>
      </c>
      <c r="P439" s="614">
        <v>2300</v>
      </c>
      <c r="Q439" s="614">
        <v>4</v>
      </c>
      <c r="R439" s="614"/>
      <c r="S439" s="614"/>
      <c r="T439" s="614"/>
      <c r="U439" s="614"/>
      <c r="V439" s="613">
        <v>2011</v>
      </c>
      <c r="W439" s="614">
        <v>41</v>
      </c>
      <c r="X439" s="614"/>
      <c r="Y439" s="614"/>
      <c r="Z439" s="614"/>
      <c r="AA439" s="614"/>
      <c r="AB439" s="614">
        <v>41</v>
      </c>
      <c r="AC439" s="614">
        <v>2003</v>
      </c>
      <c r="AD439" s="614"/>
      <c r="AE439" s="614"/>
      <c r="AF439" s="614"/>
      <c r="AG439" s="614">
        <v>4</v>
      </c>
      <c r="AH439" s="614" t="s">
        <v>3029</v>
      </c>
      <c r="AI439" s="614">
        <v>21</v>
      </c>
      <c r="AJ439" s="614"/>
      <c r="AK439" s="614"/>
      <c r="AL439" s="614"/>
      <c r="AM439" s="614"/>
      <c r="AN439" s="614"/>
      <c r="AO439" s="614"/>
      <c r="AP439" s="614"/>
      <c r="AQ439" s="614"/>
      <c r="AR439" s="614"/>
      <c r="AS439" s="614"/>
      <c r="AT439" s="614"/>
      <c r="AU439" s="614"/>
      <c r="AV439" s="614"/>
      <c r="AW439" s="614"/>
      <c r="AX439" s="626"/>
    </row>
    <row r="440" spans="1:50" ht="24" hidden="1" customHeight="1" x14ac:dyDescent="0.15">
      <c r="A440" s="760"/>
      <c r="B440" s="158"/>
      <c r="C440" s="758" t="s">
        <v>3327</v>
      </c>
      <c r="D440" s="762" t="s">
        <v>12925</v>
      </c>
      <c r="E440" s="614" t="s">
        <v>3563</v>
      </c>
      <c r="F440" s="613" t="s">
        <v>3327</v>
      </c>
      <c r="G440" s="614" t="s">
        <v>12926</v>
      </c>
      <c r="H440" s="614" t="s">
        <v>3327</v>
      </c>
      <c r="I440" s="613" t="s">
        <v>3327</v>
      </c>
      <c r="J440" s="614">
        <v>1</v>
      </c>
      <c r="K440" s="614">
        <v>1837</v>
      </c>
      <c r="L440" s="614"/>
      <c r="M440" s="614"/>
      <c r="N440" s="614" t="s">
        <v>183</v>
      </c>
      <c r="O440" s="613" t="s">
        <v>310</v>
      </c>
      <c r="P440" s="614">
        <v>1837</v>
      </c>
      <c r="Q440" s="614">
        <v>3</v>
      </c>
      <c r="R440" s="614"/>
      <c r="S440" s="614"/>
      <c r="T440" s="614"/>
      <c r="U440" s="614"/>
      <c r="V440" s="613">
        <v>2011</v>
      </c>
      <c r="W440" s="614">
        <v>20</v>
      </c>
      <c r="X440" s="614"/>
      <c r="Y440" s="614"/>
      <c r="Z440" s="614"/>
      <c r="AA440" s="614"/>
      <c r="AB440" s="614">
        <v>20</v>
      </c>
      <c r="AC440" s="614"/>
      <c r="AD440" s="614"/>
      <c r="AE440" s="614"/>
      <c r="AF440" s="614"/>
      <c r="AG440" s="614"/>
      <c r="AH440" s="614"/>
      <c r="AI440" s="614"/>
      <c r="AJ440" s="614"/>
      <c r="AK440" s="614"/>
      <c r="AL440" s="614"/>
      <c r="AM440" s="614"/>
      <c r="AN440" s="614"/>
      <c r="AO440" s="614"/>
      <c r="AP440" s="614"/>
      <c r="AQ440" s="614"/>
      <c r="AR440" s="614"/>
      <c r="AS440" s="614"/>
      <c r="AT440" s="614"/>
      <c r="AU440" s="614"/>
      <c r="AV440" s="614"/>
      <c r="AW440" s="614"/>
      <c r="AX440" s="626"/>
    </row>
    <row r="441" spans="1:50" ht="24" hidden="1" customHeight="1" x14ac:dyDescent="0.15">
      <c r="A441" s="760"/>
      <c r="B441" s="306"/>
      <c r="C441" s="758" t="s">
        <v>3327</v>
      </c>
      <c r="D441" s="762" t="s">
        <v>12762</v>
      </c>
      <c r="E441" s="614" t="s">
        <v>3564</v>
      </c>
      <c r="F441" s="613" t="s">
        <v>3327</v>
      </c>
      <c r="G441" s="614" t="s">
        <v>12760</v>
      </c>
      <c r="H441" s="614" t="s">
        <v>3327</v>
      </c>
      <c r="I441" s="613" t="s">
        <v>3327</v>
      </c>
      <c r="J441" s="614"/>
      <c r="K441" s="614">
        <v>4200</v>
      </c>
      <c r="L441" s="614"/>
      <c r="M441" s="614"/>
      <c r="N441" s="614" t="s">
        <v>183</v>
      </c>
      <c r="O441" s="613" t="s">
        <v>310</v>
      </c>
      <c r="P441" s="614">
        <v>4200</v>
      </c>
      <c r="Q441" s="614">
        <v>6</v>
      </c>
      <c r="R441" s="614"/>
      <c r="S441" s="614"/>
      <c r="T441" s="614"/>
      <c r="U441" s="614"/>
      <c r="V441" s="613">
        <v>2009</v>
      </c>
      <c r="W441" s="614"/>
      <c r="X441" s="614"/>
      <c r="Y441" s="614"/>
      <c r="Z441" s="614"/>
      <c r="AA441" s="614"/>
      <c r="AB441" s="614">
        <v>150</v>
      </c>
      <c r="AC441" s="614"/>
      <c r="AD441" s="614"/>
      <c r="AE441" s="614"/>
      <c r="AF441" s="614"/>
      <c r="AG441" s="614"/>
      <c r="AH441" s="614"/>
      <c r="AI441" s="614"/>
      <c r="AJ441" s="614"/>
      <c r="AK441" s="614"/>
      <c r="AL441" s="614"/>
      <c r="AM441" s="614"/>
      <c r="AN441" s="614"/>
      <c r="AO441" s="614"/>
      <c r="AP441" s="614"/>
      <c r="AQ441" s="614"/>
      <c r="AR441" s="614"/>
      <c r="AS441" s="614"/>
      <c r="AT441" s="614"/>
      <c r="AU441" s="614"/>
      <c r="AV441" s="614"/>
      <c r="AW441" s="614"/>
      <c r="AX441" s="626"/>
    </row>
    <row r="442" spans="1:50" ht="24" hidden="1" customHeight="1" x14ac:dyDescent="0.15">
      <c r="A442" s="760"/>
      <c r="B442" s="306"/>
      <c r="C442" s="758" t="s">
        <v>3327</v>
      </c>
      <c r="D442" s="762" t="s">
        <v>12927</v>
      </c>
      <c r="E442" s="614" t="s">
        <v>3565</v>
      </c>
      <c r="F442" s="613" t="s">
        <v>3327</v>
      </c>
      <c r="G442" s="614" t="s">
        <v>12928</v>
      </c>
      <c r="H442" s="614" t="s">
        <v>3327</v>
      </c>
      <c r="I442" s="613" t="s">
        <v>3327</v>
      </c>
      <c r="J442" s="614"/>
      <c r="K442" s="614">
        <v>2363</v>
      </c>
      <c r="L442" s="614"/>
      <c r="M442" s="614"/>
      <c r="N442" s="614" t="s">
        <v>183</v>
      </c>
      <c r="O442" s="613" t="s">
        <v>310</v>
      </c>
      <c r="P442" s="614">
        <v>2363</v>
      </c>
      <c r="Q442" s="614">
        <v>4</v>
      </c>
      <c r="R442" s="614"/>
      <c r="S442" s="614"/>
      <c r="T442" s="614"/>
      <c r="U442" s="614"/>
      <c r="V442" s="613">
        <v>1999</v>
      </c>
      <c r="W442" s="614"/>
      <c r="X442" s="614"/>
      <c r="Y442" s="614"/>
      <c r="Z442" s="614"/>
      <c r="AA442" s="614"/>
      <c r="AB442" s="614">
        <v>120</v>
      </c>
      <c r="AC442" s="614"/>
      <c r="AD442" s="614"/>
      <c r="AE442" s="614"/>
      <c r="AF442" s="614"/>
      <c r="AG442" s="614"/>
      <c r="AH442" s="614"/>
      <c r="AI442" s="614"/>
      <c r="AJ442" s="614"/>
      <c r="AK442" s="614"/>
      <c r="AL442" s="614"/>
      <c r="AM442" s="614"/>
      <c r="AN442" s="614"/>
      <c r="AO442" s="614"/>
      <c r="AP442" s="614"/>
      <c r="AQ442" s="614"/>
      <c r="AR442" s="614"/>
      <c r="AS442" s="614"/>
      <c r="AT442" s="614"/>
      <c r="AU442" s="614"/>
      <c r="AV442" s="614"/>
      <c r="AW442" s="614"/>
      <c r="AX442" s="626" t="s">
        <v>3456</v>
      </c>
    </row>
    <row r="443" spans="1:50" ht="24" hidden="1" customHeight="1" x14ac:dyDescent="0.15">
      <c r="A443" s="760"/>
      <c r="B443" s="306"/>
      <c r="C443" s="656" t="s">
        <v>3327</v>
      </c>
      <c r="D443" s="627" t="s">
        <v>12929</v>
      </c>
      <c r="E443" s="626" t="s">
        <v>3566</v>
      </c>
      <c r="F443" s="625" t="s">
        <v>3327</v>
      </c>
      <c r="G443" s="627" t="s">
        <v>12930</v>
      </c>
      <c r="H443" s="627" t="s">
        <v>3327</v>
      </c>
      <c r="I443" s="627" t="s">
        <v>3327</v>
      </c>
      <c r="J443" s="627" t="s">
        <v>3391</v>
      </c>
      <c r="K443" s="626">
        <v>1278</v>
      </c>
      <c r="L443" s="626"/>
      <c r="M443" s="626"/>
      <c r="N443" s="627" t="s">
        <v>183</v>
      </c>
      <c r="O443" s="625" t="s">
        <v>184</v>
      </c>
      <c r="P443" s="626">
        <v>1278</v>
      </c>
      <c r="Q443" s="626">
        <v>2</v>
      </c>
      <c r="R443" s="626"/>
      <c r="S443" s="626"/>
      <c r="T443" s="627"/>
      <c r="U443" s="627"/>
      <c r="V443" s="625">
        <v>1996</v>
      </c>
      <c r="W443" s="627">
        <v>760</v>
      </c>
      <c r="X443" s="627"/>
      <c r="Y443" s="627"/>
      <c r="Z443" s="627"/>
      <c r="AA443" s="627"/>
      <c r="AB443" s="626">
        <v>70</v>
      </c>
      <c r="AC443" s="625"/>
      <c r="AD443" s="625"/>
      <c r="AE443" s="627"/>
      <c r="AF443" s="627"/>
      <c r="AG443" s="627"/>
      <c r="AH443" s="627"/>
      <c r="AI443" s="627"/>
      <c r="AJ443" s="627"/>
      <c r="AK443" s="627"/>
      <c r="AL443" s="627"/>
      <c r="AM443" s="627"/>
      <c r="AN443" s="627"/>
      <c r="AO443" s="627"/>
      <c r="AP443" s="627"/>
      <c r="AQ443" s="627"/>
      <c r="AR443" s="627"/>
      <c r="AS443" s="627"/>
      <c r="AT443" s="627"/>
      <c r="AU443" s="627"/>
      <c r="AV443" s="613"/>
      <c r="AW443" s="613"/>
      <c r="AX443" s="613" t="s">
        <v>3567</v>
      </c>
    </row>
    <row r="444" spans="1:50" ht="24" hidden="1" customHeight="1" x14ac:dyDescent="0.15">
      <c r="A444" s="760"/>
      <c r="B444" s="306"/>
      <c r="C444" s="656" t="s">
        <v>3327</v>
      </c>
      <c r="D444" s="627" t="s">
        <v>12931</v>
      </c>
      <c r="E444" s="626" t="s">
        <v>3568</v>
      </c>
      <c r="F444" s="625" t="s">
        <v>3327</v>
      </c>
      <c r="G444" s="627" t="s">
        <v>12932</v>
      </c>
      <c r="H444" s="627" t="s">
        <v>3327</v>
      </c>
      <c r="I444" s="627" t="s">
        <v>3327</v>
      </c>
      <c r="J444" s="627">
        <v>2</v>
      </c>
      <c r="K444" s="626">
        <v>1280</v>
      </c>
      <c r="L444" s="626"/>
      <c r="M444" s="626"/>
      <c r="N444" s="627" t="s">
        <v>183</v>
      </c>
      <c r="O444" s="613" t="s">
        <v>310</v>
      </c>
      <c r="P444" s="626">
        <v>1280</v>
      </c>
      <c r="Q444" s="626">
        <v>2</v>
      </c>
      <c r="R444" s="626"/>
      <c r="S444" s="626"/>
      <c r="T444" s="627"/>
      <c r="U444" s="627"/>
      <c r="V444" s="625">
        <v>1998</v>
      </c>
      <c r="W444" s="627">
        <v>380</v>
      </c>
      <c r="X444" s="627"/>
      <c r="Y444" s="627"/>
      <c r="Z444" s="627"/>
      <c r="AA444" s="627"/>
      <c r="AB444" s="626">
        <v>60</v>
      </c>
      <c r="AC444" s="625"/>
      <c r="AD444" s="625"/>
      <c r="AE444" s="627"/>
      <c r="AF444" s="627"/>
      <c r="AG444" s="627"/>
      <c r="AH444" s="627"/>
      <c r="AI444" s="627"/>
      <c r="AJ444" s="627"/>
      <c r="AK444" s="627"/>
      <c r="AL444" s="627"/>
      <c r="AM444" s="627"/>
      <c r="AN444" s="627"/>
      <c r="AO444" s="627"/>
      <c r="AP444" s="627"/>
      <c r="AQ444" s="627"/>
      <c r="AR444" s="627"/>
      <c r="AS444" s="627"/>
      <c r="AT444" s="627"/>
      <c r="AU444" s="627"/>
      <c r="AV444" s="613"/>
      <c r="AW444" s="613"/>
      <c r="AX444" s="613" t="s">
        <v>3570</v>
      </c>
    </row>
    <row r="445" spans="1:50" ht="24" hidden="1" customHeight="1" x14ac:dyDescent="0.15">
      <c r="A445" s="760"/>
      <c r="B445" s="306"/>
      <c r="C445" s="656" t="s">
        <v>3327</v>
      </c>
      <c r="D445" s="627" t="s">
        <v>12933</v>
      </c>
      <c r="E445" s="626" t="s">
        <v>3571</v>
      </c>
      <c r="F445" s="625" t="s">
        <v>3327</v>
      </c>
      <c r="G445" s="627" t="s">
        <v>12934</v>
      </c>
      <c r="H445" s="627" t="s">
        <v>3327</v>
      </c>
      <c r="I445" s="627" t="s">
        <v>3327</v>
      </c>
      <c r="J445" s="627"/>
      <c r="K445" s="626">
        <v>625</v>
      </c>
      <c r="L445" s="626"/>
      <c r="M445" s="626"/>
      <c r="N445" s="627" t="s">
        <v>183</v>
      </c>
      <c r="O445" s="613" t="s">
        <v>310</v>
      </c>
      <c r="P445" s="626">
        <v>625</v>
      </c>
      <c r="Q445" s="626">
        <v>3</v>
      </c>
      <c r="R445" s="626"/>
      <c r="S445" s="626"/>
      <c r="T445" s="627"/>
      <c r="U445" s="627"/>
      <c r="V445" s="625">
        <v>1998</v>
      </c>
      <c r="W445" s="627"/>
      <c r="X445" s="627"/>
      <c r="Y445" s="627"/>
      <c r="Z445" s="627"/>
      <c r="AA445" s="627"/>
      <c r="AB445" s="626">
        <v>40</v>
      </c>
      <c r="AC445" s="625"/>
      <c r="AD445" s="625"/>
      <c r="AE445" s="627"/>
      <c r="AF445" s="627"/>
      <c r="AG445" s="627"/>
      <c r="AH445" s="627"/>
      <c r="AI445" s="627"/>
      <c r="AJ445" s="627"/>
      <c r="AK445" s="627"/>
      <c r="AL445" s="627"/>
      <c r="AM445" s="627"/>
      <c r="AN445" s="627"/>
      <c r="AO445" s="627"/>
      <c r="AP445" s="627"/>
      <c r="AQ445" s="627"/>
      <c r="AR445" s="627"/>
      <c r="AS445" s="627"/>
      <c r="AT445" s="627"/>
      <c r="AU445" s="627"/>
      <c r="AV445" s="613"/>
      <c r="AW445" s="613"/>
      <c r="AX445" s="763" t="s">
        <v>3572</v>
      </c>
    </row>
    <row r="446" spans="1:50" ht="24" hidden="1" customHeight="1" x14ac:dyDescent="0.15">
      <c r="A446" s="760"/>
      <c r="B446" s="306"/>
      <c r="C446" s="656" t="s">
        <v>3327</v>
      </c>
      <c r="D446" s="627" t="s">
        <v>12935</v>
      </c>
      <c r="E446" s="626" t="s">
        <v>3573</v>
      </c>
      <c r="F446" s="625" t="s">
        <v>3327</v>
      </c>
      <c r="G446" s="627" t="s">
        <v>12936</v>
      </c>
      <c r="H446" s="627" t="s">
        <v>3327</v>
      </c>
      <c r="I446" s="627" t="s">
        <v>3327</v>
      </c>
      <c r="J446" s="627"/>
      <c r="K446" s="626">
        <v>2200</v>
      </c>
      <c r="L446" s="626"/>
      <c r="M446" s="626"/>
      <c r="N446" s="627" t="s">
        <v>183</v>
      </c>
      <c r="O446" s="613" t="s">
        <v>310</v>
      </c>
      <c r="P446" s="626">
        <v>2200</v>
      </c>
      <c r="Q446" s="626">
        <v>4</v>
      </c>
      <c r="R446" s="626"/>
      <c r="S446" s="626"/>
      <c r="T446" s="627"/>
      <c r="U446" s="627"/>
      <c r="V446" s="625">
        <v>2001</v>
      </c>
      <c r="W446" s="627"/>
      <c r="X446" s="627"/>
      <c r="Y446" s="627"/>
      <c r="Z446" s="627"/>
      <c r="AA446" s="627"/>
      <c r="AB446" s="626">
        <v>40</v>
      </c>
      <c r="AC446" s="625"/>
      <c r="AD446" s="625"/>
      <c r="AE446" s="627"/>
      <c r="AF446" s="627"/>
      <c r="AG446" s="627"/>
      <c r="AH446" s="627"/>
      <c r="AI446" s="627"/>
      <c r="AJ446" s="627"/>
      <c r="AK446" s="627"/>
      <c r="AL446" s="627"/>
      <c r="AM446" s="627"/>
      <c r="AN446" s="627"/>
      <c r="AO446" s="627"/>
      <c r="AP446" s="627"/>
      <c r="AQ446" s="627"/>
      <c r="AR446" s="627"/>
      <c r="AS446" s="627"/>
      <c r="AT446" s="627"/>
      <c r="AU446" s="627"/>
      <c r="AV446" s="613"/>
      <c r="AW446" s="613"/>
      <c r="AX446" s="613" t="s">
        <v>3456</v>
      </c>
    </row>
    <row r="447" spans="1:50" ht="24" hidden="1" customHeight="1" x14ac:dyDescent="0.15">
      <c r="A447" s="760"/>
      <c r="B447" s="306"/>
      <c r="C447" s="656" t="s">
        <v>3327</v>
      </c>
      <c r="D447" s="627" t="s">
        <v>12937</v>
      </c>
      <c r="E447" s="626" t="s">
        <v>3574</v>
      </c>
      <c r="F447" s="625" t="s">
        <v>3327</v>
      </c>
      <c r="G447" s="627" t="s">
        <v>12938</v>
      </c>
      <c r="H447" s="627" t="s">
        <v>3327</v>
      </c>
      <c r="I447" s="627" t="s">
        <v>3327</v>
      </c>
      <c r="J447" s="627"/>
      <c r="K447" s="626">
        <v>2220</v>
      </c>
      <c r="L447" s="626"/>
      <c r="M447" s="626"/>
      <c r="N447" s="627" t="s">
        <v>183</v>
      </c>
      <c r="O447" s="613" t="s">
        <v>310</v>
      </c>
      <c r="P447" s="626">
        <v>2220</v>
      </c>
      <c r="Q447" s="626">
        <v>4</v>
      </c>
      <c r="R447" s="626"/>
      <c r="S447" s="626"/>
      <c r="T447" s="627"/>
      <c r="U447" s="627"/>
      <c r="V447" s="625">
        <v>2019</v>
      </c>
      <c r="W447" s="627"/>
      <c r="X447" s="627"/>
      <c r="Y447" s="627"/>
      <c r="Z447" s="627"/>
      <c r="AA447" s="627"/>
      <c r="AB447" s="626">
        <v>400</v>
      </c>
      <c r="AC447" s="625"/>
      <c r="AD447" s="625"/>
      <c r="AE447" s="627"/>
      <c r="AF447" s="627"/>
      <c r="AG447" s="627"/>
      <c r="AH447" s="627"/>
      <c r="AI447" s="627"/>
      <c r="AJ447" s="627"/>
      <c r="AK447" s="627"/>
      <c r="AL447" s="627"/>
      <c r="AM447" s="627"/>
      <c r="AN447" s="627"/>
      <c r="AO447" s="627"/>
      <c r="AP447" s="627"/>
      <c r="AQ447" s="627"/>
      <c r="AR447" s="627"/>
      <c r="AS447" s="627"/>
      <c r="AT447" s="627"/>
      <c r="AU447" s="627"/>
      <c r="AV447" s="613"/>
      <c r="AW447" s="613"/>
      <c r="AX447" s="613" t="s">
        <v>12939</v>
      </c>
    </row>
    <row r="448" spans="1:50" ht="24" hidden="1" customHeight="1" x14ac:dyDescent="0.15">
      <c r="A448" s="760"/>
      <c r="B448" s="306"/>
      <c r="C448" s="656" t="s">
        <v>3189</v>
      </c>
      <c r="D448" s="627" t="s">
        <v>3540</v>
      </c>
      <c r="E448" s="702" t="s">
        <v>17099</v>
      </c>
      <c r="F448" s="625" t="s">
        <v>3189</v>
      </c>
      <c r="G448" s="627" t="s">
        <v>12940</v>
      </c>
      <c r="H448" s="627" t="s">
        <v>3541</v>
      </c>
      <c r="I448" s="627" t="s">
        <v>3189</v>
      </c>
      <c r="J448" s="627"/>
      <c r="K448" s="626"/>
      <c r="L448" s="626"/>
      <c r="M448" s="626"/>
      <c r="N448" s="627"/>
      <c r="O448" s="625" t="s">
        <v>310</v>
      </c>
      <c r="P448" s="626">
        <v>2592</v>
      </c>
      <c r="Q448" s="626">
        <v>6</v>
      </c>
      <c r="R448" s="626"/>
      <c r="S448" s="626"/>
      <c r="T448" s="627"/>
      <c r="U448" s="627"/>
      <c r="V448" s="625">
        <v>2005</v>
      </c>
      <c r="W448" s="627"/>
      <c r="X448" s="627"/>
      <c r="Y448" s="627"/>
      <c r="Z448" s="627"/>
      <c r="AA448" s="627"/>
      <c r="AB448" s="626">
        <v>2555</v>
      </c>
      <c r="AC448" s="625"/>
      <c r="AD448" s="625"/>
      <c r="AE448" s="627"/>
      <c r="AF448" s="627"/>
      <c r="AG448" s="627"/>
      <c r="AH448" s="627"/>
      <c r="AI448" s="627"/>
      <c r="AJ448" s="627"/>
      <c r="AK448" s="627"/>
      <c r="AL448" s="627"/>
      <c r="AM448" s="627"/>
      <c r="AN448" s="627"/>
      <c r="AO448" s="627"/>
      <c r="AP448" s="627"/>
      <c r="AQ448" s="627"/>
      <c r="AR448" s="627"/>
      <c r="AS448" s="627"/>
      <c r="AT448" s="627"/>
      <c r="AU448" s="627"/>
      <c r="AV448" s="613"/>
      <c r="AW448" s="613"/>
      <c r="AX448" s="613" t="s">
        <v>3542</v>
      </c>
    </row>
    <row r="449" spans="1:50" ht="24" hidden="1" customHeight="1" x14ac:dyDescent="0.15">
      <c r="A449" s="760"/>
      <c r="B449" s="306"/>
      <c r="C449" s="656" t="s">
        <v>3189</v>
      </c>
      <c r="D449" s="627" t="s">
        <v>2106</v>
      </c>
      <c r="E449" s="626" t="s">
        <v>3544</v>
      </c>
      <c r="F449" s="625" t="s">
        <v>3189</v>
      </c>
      <c r="G449" s="627" t="s">
        <v>12941</v>
      </c>
      <c r="H449" s="627" t="s">
        <v>3543</v>
      </c>
      <c r="I449" s="627" t="s">
        <v>3189</v>
      </c>
      <c r="J449" s="627"/>
      <c r="K449" s="626"/>
      <c r="L449" s="626"/>
      <c r="M449" s="626"/>
      <c r="N449" s="627"/>
      <c r="O449" s="625" t="s">
        <v>184</v>
      </c>
      <c r="P449" s="626">
        <v>1188</v>
      </c>
      <c r="Q449" s="626">
        <v>2</v>
      </c>
      <c r="R449" s="626"/>
      <c r="S449" s="626"/>
      <c r="T449" s="627"/>
      <c r="U449" s="627"/>
      <c r="V449" s="625">
        <v>2010</v>
      </c>
      <c r="W449" s="627"/>
      <c r="X449" s="627"/>
      <c r="Y449" s="627"/>
      <c r="Z449" s="627"/>
      <c r="AA449" s="627"/>
      <c r="AB449" s="626">
        <v>100</v>
      </c>
      <c r="AC449" s="625"/>
      <c r="AD449" s="625"/>
      <c r="AE449" s="627"/>
      <c r="AF449" s="627"/>
      <c r="AG449" s="627"/>
      <c r="AH449" s="627"/>
      <c r="AI449" s="627"/>
      <c r="AJ449" s="627"/>
      <c r="AK449" s="627"/>
      <c r="AL449" s="627"/>
      <c r="AM449" s="627"/>
      <c r="AN449" s="627"/>
      <c r="AO449" s="627"/>
      <c r="AP449" s="627"/>
      <c r="AQ449" s="627"/>
      <c r="AR449" s="627"/>
      <c r="AS449" s="627"/>
      <c r="AT449" s="627"/>
      <c r="AU449" s="627"/>
      <c r="AV449" s="613"/>
      <c r="AW449" s="613"/>
      <c r="AX449" s="613" t="s">
        <v>3545</v>
      </c>
    </row>
    <row r="450" spans="1:50" ht="24" hidden="1" customHeight="1" x14ac:dyDescent="0.15">
      <c r="A450" s="760"/>
      <c r="B450" s="306"/>
      <c r="C450" s="656" t="s">
        <v>3189</v>
      </c>
      <c r="D450" s="627" t="s">
        <v>3546</v>
      </c>
      <c r="E450" s="626" t="s">
        <v>3547</v>
      </c>
      <c r="F450" s="625" t="s">
        <v>3189</v>
      </c>
      <c r="G450" s="627" t="s">
        <v>12942</v>
      </c>
      <c r="H450" s="627" t="s">
        <v>3543</v>
      </c>
      <c r="I450" s="627" t="s">
        <v>3189</v>
      </c>
      <c r="J450" s="627"/>
      <c r="K450" s="626"/>
      <c r="L450" s="626"/>
      <c r="M450" s="626"/>
      <c r="N450" s="627"/>
      <c r="O450" s="625" t="s">
        <v>310</v>
      </c>
      <c r="P450" s="626">
        <v>1440</v>
      </c>
      <c r="Q450" s="626">
        <v>2</v>
      </c>
      <c r="R450" s="626"/>
      <c r="S450" s="626"/>
      <c r="T450" s="627"/>
      <c r="U450" s="627"/>
      <c r="V450" s="625">
        <v>2010</v>
      </c>
      <c r="W450" s="627"/>
      <c r="X450" s="627"/>
      <c r="Y450" s="627"/>
      <c r="Z450" s="627"/>
      <c r="AA450" s="627"/>
      <c r="AB450" s="626">
        <v>100</v>
      </c>
      <c r="AC450" s="625"/>
      <c r="AD450" s="625"/>
      <c r="AE450" s="627"/>
      <c r="AF450" s="627"/>
      <c r="AG450" s="627"/>
      <c r="AH450" s="627"/>
      <c r="AI450" s="627"/>
      <c r="AJ450" s="627"/>
      <c r="AK450" s="627"/>
      <c r="AL450" s="627"/>
      <c r="AM450" s="627"/>
      <c r="AN450" s="627"/>
      <c r="AO450" s="627"/>
      <c r="AP450" s="627"/>
      <c r="AQ450" s="627"/>
      <c r="AR450" s="627"/>
      <c r="AS450" s="627"/>
      <c r="AT450" s="627"/>
      <c r="AU450" s="627"/>
      <c r="AV450" s="613"/>
      <c r="AW450" s="613"/>
      <c r="AX450" s="613" t="s">
        <v>3548</v>
      </c>
    </row>
    <row r="451" spans="1:50" ht="24" hidden="1" customHeight="1" x14ac:dyDescent="0.15">
      <c r="A451" s="760"/>
      <c r="B451" s="306"/>
      <c r="C451" s="656" t="s">
        <v>3189</v>
      </c>
      <c r="D451" s="627" t="s">
        <v>3549</v>
      </c>
      <c r="E451" s="626" t="s">
        <v>3550</v>
      </c>
      <c r="F451" s="625" t="s">
        <v>3189</v>
      </c>
      <c r="G451" s="686" t="s">
        <v>12943</v>
      </c>
      <c r="H451" s="627" t="s">
        <v>3543</v>
      </c>
      <c r="I451" s="627" t="s">
        <v>3189</v>
      </c>
      <c r="J451" s="627"/>
      <c r="K451" s="626"/>
      <c r="L451" s="626"/>
      <c r="M451" s="626"/>
      <c r="N451" s="627"/>
      <c r="O451" s="625" t="s">
        <v>310</v>
      </c>
      <c r="P451" s="626">
        <v>684</v>
      </c>
      <c r="Q451" s="626">
        <v>1</v>
      </c>
      <c r="R451" s="626"/>
      <c r="S451" s="626"/>
      <c r="T451" s="627"/>
      <c r="U451" s="627"/>
      <c r="V451" s="625">
        <v>2010</v>
      </c>
      <c r="W451" s="627"/>
      <c r="X451" s="627"/>
      <c r="Y451" s="627"/>
      <c r="Z451" s="627"/>
      <c r="AA451" s="627"/>
      <c r="AB451" s="626">
        <v>50</v>
      </c>
      <c r="AC451" s="625"/>
      <c r="AD451" s="625"/>
      <c r="AE451" s="627"/>
      <c r="AF451" s="627"/>
      <c r="AG451" s="627"/>
      <c r="AH451" s="627"/>
      <c r="AI451" s="627"/>
      <c r="AJ451" s="627"/>
      <c r="AK451" s="627"/>
      <c r="AL451" s="627"/>
      <c r="AM451" s="627"/>
      <c r="AN451" s="627"/>
      <c r="AO451" s="627"/>
      <c r="AP451" s="627"/>
      <c r="AQ451" s="627"/>
      <c r="AR451" s="627"/>
      <c r="AS451" s="627"/>
      <c r="AT451" s="627"/>
      <c r="AU451" s="627"/>
      <c r="AV451" s="613"/>
      <c r="AW451" s="613"/>
      <c r="AX451" s="613" t="s">
        <v>3551</v>
      </c>
    </row>
    <row r="452" spans="1:50" ht="24" hidden="1" customHeight="1" x14ac:dyDescent="0.15">
      <c r="A452" s="760"/>
      <c r="B452" s="306"/>
      <c r="C452" s="656" t="s">
        <v>3189</v>
      </c>
      <c r="D452" s="627" t="s">
        <v>3552</v>
      </c>
      <c r="E452" s="626" t="s">
        <v>3553</v>
      </c>
      <c r="F452" s="625" t="s">
        <v>3189</v>
      </c>
      <c r="G452" s="627"/>
      <c r="H452" s="627" t="s">
        <v>3543</v>
      </c>
      <c r="I452" s="627" t="s">
        <v>3189</v>
      </c>
      <c r="J452" s="627"/>
      <c r="K452" s="626">
        <v>1300</v>
      </c>
      <c r="L452" s="626"/>
      <c r="M452" s="626"/>
      <c r="N452" s="627"/>
      <c r="O452" s="625" t="s">
        <v>310</v>
      </c>
      <c r="P452" s="626">
        <v>1300</v>
      </c>
      <c r="Q452" s="626">
        <v>3</v>
      </c>
      <c r="R452" s="626"/>
      <c r="S452" s="626"/>
      <c r="T452" s="627"/>
      <c r="U452" s="627"/>
      <c r="V452" s="625">
        <v>2005</v>
      </c>
      <c r="W452" s="627"/>
      <c r="X452" s="627"/>
      <c r="Y452" s="627"/>
      <c r="Z452" s="627"/>
      <c r="AA452" s="627"/>
      <c r="AB452" s="626">
        <v>100</v>
      </c>
      <c r="AC452" s="625"/>
      <c r="AD452" s="625"/>
      <c r="AE452" s="627"/>
      <c r="AF452" s="627"/>
      <c r="AG452" s="627"/>
      <c r="AH452" s="627"/>
      <c r="AI452" s="627"/>
      <c r="AJ452" s="627"/>
      <c r="AK452" s="627"/>
      <c r="AL452" s="627"/>
      <c r="AM452" s="627"/>
      <c r="AN452" s="627"/>
      <c r="AO452" s="627"/>
      <c r="AP452" s="627"/>
      <c r="AQ452" s="627"/>
      <c r="AR452" s="627"/>
      <c r="AS452" s="627"/>
      <c r="AT452" s="627"/>
      <c r="AU452" s="627"/>
      <c r="AV452" s="613"/>
      <c r="AW452" s="613"/>
      <c r="AX452" s="613" t="s">
        <v>3554</v>
      </c>
    </row>
    <row r="453" spans="1:50" ht="24" hidden="1" customHeight="1" x14ac:dyDescent="0.15">
      <c r="A453" s="760"/>
      <c r="B453" s="306"/>
      <c r="C453" s="656" t="s">
        <v>3189</v>
      </c>
      <c r="D453" s="627" t="s">
        <v>3552</v>
      </c>
      <c r="E453" s="626" t="s">
        <v>9781</v>
      </c>
      <c r="F453" s="625" t="s">
        <v>3189</v>
      </c>
      <c r="G453" s="627" t="s">
        <v>12944</v>
      </c>
      <c r="H453" s="627" t="s">
        <v>3543</v>
      </c>
      <c r="I453" s="627" t="s">
        <v>3189</v>
      </c>
      <c r="J453" s="627"/>
      <c r="K453" s="626"/>
      <c r="L453" s="626"/>
      <c r="M453" s="626"/>
      <c r="N453" s="627"/>
      <c r="O453" s="625" t="s">
        <v>9782</v>
      </c>
      <c r="P453" s="626">
        <v>4430</v>
      </c>
      <c r="Q453" s="626">
        <v>6</v>
      </c>
      <c r="R453" s="626"/>
      <c r="S453" s="626"/>
      <c r="T453" s="627"/>
      <c r="U453" s="627"/>
      <c r="V453" s="625">
        <v>2017</v>
      </c>
      <c r="W453" s="627"/>
      <c r="X453" s="627"/>
      <c r="Y453" s="627"/>
      <c r="Z453" s="627"/>
      <c r="AA453" s="627"/>
      <c r="AB453" s="626">
        <v>800</v>
      </c>
      <c r="AC453" s="625"/>
      <c r="AD453" s="625"/>
      <c r="AE453" s="627"/>
      <c r="AF453" s="627"/>
      <c r="AG453" s="627"/>
      <c r="AH453" s="627"/>
      <c r="AI453" s="627"/>
      <c r="AJ453" s="627"/>
      <c r="AK453" s="627"/>
      <c r="AL453" s="627"/>
      <c r="AM453" s="627"/>
      <c r="AN453" s="627"/>
      <c r="AO453" s="627"/>
      <c r="AP453" s="627"/>
      <c r="AQ453" s="627"/>
      <c r="AR453" s="627"/>
      <c r="AS453" s="627"/>
      <c r="AT453" s="627"/>
      <c r="AU453" s="627"/>
      <c r="AV453" s="613"/>
      <c r="AW453" s="613"/>
      <c r="AX453" s="613" t="s">
        <v>9783</v>
      </c>
    </row>
    <row r="454" spans="1:50" ht="24" hidden="1" customHeight="1" x14ac:dyDescent="0.15">
      <c r="A454" s="760"/>
      <c r="B454" s="306"/>
      <c r="C454" s="656" t="s">
        <v>3195</v>
      </c>
      <c r="D454" s="627"/>
      <c r="E454" s="626" t="s">
        <v>3386</v>
      </c>
      <c r="F454" s="625" t="s">
        <v>3195</v>
      </c>
      <c r="G454" s="627"/>
      <c r="H454" s="627" t="s">
        <v>3555</v>
      </c>
      <c r="I454" s="627" t="s">
        <v>3195</v>
      </c>
      <c r="J454" s="627"/>
      <c r="K454" s="626"/>
      <c r="L454" s="626"/>
      <c r="M454" s="626"/>
      <c r="N454" s="627"/>
      <c r="O454" s="625" t="s">
        <v>3556</v>
      </c>
      <c r="P454" s="626">
        <v>4200</v>
      </c>
      <c r="Q454" s="626">
        <v>6</v>
      </c>
      <c r="R454" s="626"/>
      <c r="S454" s="626"/>
      <c r="T454" s="627"/>
      <c r="U454" s="627"/>
      <c r="V454" s="625">
        <v>1995</v>
      </c>
      <c r="W454" s="627"/>
      <c r="X454" s="627"/>
      <c r="Y454" s="627"/>
      <c r="Z454" s="627"/>
      <c r="AA454" s="627"/>
      <c r="AB454" s="626">
        <v>1043</v>
      </c>
      <c r="AC454" s="625"/>
      <c r="AD454" s="625"/>
      <c r="AE454" s="627"/>
      <c r="AF454" s="627"/>
      <c r="AG454" s="627"/>
      <c r="AH454" s="627"/>
      <c r="AI454" s="627"/>
      <c r="AJ454" s="627"/>
      <c r="AK454" s="627"/>
      <c r="AL454" s="627"/>
      <c r="AM454" s="627"/>
      <c r="AN454" s="627"/>
      <c r="AO454" s="627"/>
      <c r="AP454" s="627"/>
      <c r="AQ454" s="627"/>
      <c r="AR454" s="627"/>
      <c r="AS454" s="627"/>
      <c r="AT454" s="627"/>
      <c r="AU454" s="627"/>
      <c r="AV454" s="613"/>
      <c r="AW454" s="613"/>
      <c r="AX454" s="613"/>
    </row>
    <row r="455" spans="1:50" ht="24" hidden="1" customHeight="1" x14ac:dyDescent="0.15">
      <c r="A455" s="760"/>
      <c r="B455" s="306"/>
      <c r="C455" s="656" t="s">
        <v>3195</v>
      </c>
      <c r="D455" s="627"/>
      <c r="E455" s="626" t="s">
        <v>3557</v>
      </c>
      <c r="F455" s="625" t="s">
        <v>3195</v>
      </c>
      <c r="G455" s="627"/>
      <c r="H455" s="627"/>
      <c r="I455" s="627" t="s">
        <v>3195</v>
      </c>
      <c r="J455" s="627"/>
      <c r="K455" s="626"/>
      <c r="L455" s="626"/>
      <c r="M455" s="626"/>
      <c r="N455" s="627"/>
      <c r="O455" s="625" t="s">
        <v>310</v>
      </c>
      <c r="P455" s="626">
        <v>1271</v>
      </c>
      <c r="Q455" s="626">
        <v>2</v>
      </c>
      <c r="R455" s="626"/>
      <c r="S455" s="626"/>
      <c r="T455" s="627"/>
      <c r="U455" s="627"/>
      <c r="V455" s="625">
        <v>1995</v>
      </c>
      <c r="W455" s="627"/>
      <c r="X455" s="627"/>
      <c r="Y455" s="627"/>
      <c r="Z455" s="627"/>
      <c r="AA455" s="627"/>
      <c r="AB455" s="626">
        <v>80</v>
      </c>
      <c r="AC455" s="625"/>
      <c r="AD455" s="625"/>
      <c r="AE455" s="627"/>
      <c r="AF455" s="627"/>
      <c r="AG455" s="627"/>
      <c r="AH455" s="627"/>
      <c r="AI455" s="627"/>
      <c r="AJ455" s="627"/>
      <c r="AK455" s="627"/>
      <c r="AL455" s="627"/>
      <c r="AM455" s="627"/>
      <c r="AN455" s="627"/>
      <c r="AO455" s="627"/>
      <c r="AP455" s="627"/>
      <c r="AQ455" s="627"/>
      <c r="AR455" s="627"/>
      <c r="AS455" s="627"/>
      <c r="AT455" s="627"/>
      <c r="AU455" s="627"/>
      <c r="AV455" s="613"/>
      <c r="AW455" s="613"/>
      <c r="AX455" s="613"/>
    </row>
    <row r="456" spans="1:50" ht="24" hidden="1" customHeight="1" x14ac:dyDescent="0.15">
      <c r="A456" s="760"/>
      <c r="B456" s="306"/>
      <c r="C456" s="656" t="s">
        <v>3203</v>
      </c>
      <c r="D456" s="627" t="s">
        <v>15609</v>
      </c>
      <c r="E456" s="626" t="s">
        <v>3575</v>
      </c>
      <c r="F456" s="625" t="s">
        <v>3203</v>
      </c>
      <c r="G456" s="627" t="s">
        <v>3576</v>
      </c>
      <c r="H456" s="627" t="s">
        <v>3576</v>
      </c>
      <c r="I456" s="627" t="s">
        <v>15733</v>
      </c>
      <c r="J456" s="627">
        <v>3</v>
      </c>
      <c r="K456" s="626"/>
      <c r="L456" s="626"/>
      <c r="M456" s="626"/>
      <c r="N456" s="627" t="s">
        <v>183</v>
      </c>
      <c r="O456" s="625" t="s">
        <v>15734</v>
      </c>
      <c r="P456" s="626">
        <v>6200</v>
      </c>
      <c r="Q456" s="626">
        <v>8</v>
      </c>
      <c r="R456" s="626">
        <v>200</v>
      </c>
      <c r="S456" s="626">
        <v>200</v>
      </c>
      <c r="T456" s="627" t="s">
        <v>185</v>
      </c>
      <c r="U456" s="627" t="s">
        <v>3577</v>
      </c>
      <c r="V456" s="625">
        <v>2001</v>
      </c>
      <c r="W456" s="627">
        <v>564</v>
      </c>
      <c r="X456" s="627"/>
      <c r="Y456" s="627"/>
      <c r="Z456" s="627"/>
      <c r="AA456" s="627"/>
      <c r="AB456" s="626">
        <v>564</v>
      </c>
      <c r="AC456" s="625"/>
      <c r="AD456" s="625"/>
      <c r="AE456" s="627"/>
      <c r="AF456" s="627"/>
      <c r="AG456" s="627">
        <v>3</v>
      </c>
      <c r="AH456" s="625" t="s">
        <v>3578</v>
      </c>
      <c r="AI456" s="627"/>
      <c r="AJ456" s="627"/>
      <c r="AK456" s="627"/>
      <c r="AL456" s="627"/>
      <c r="AM456" s="627"/>
      <c r="AN456" s="627"/>
      <c r="AO456" s="627"/>
      <c r="AP456" s="627"/>
      <c r="AQ456" s="627"/>
      <c r="AR456" s="627"/>
      <c r="AS456" s="627"/>
      <c r="AT456" s="627"/>
      <c r="AU456" s="627" t="s">
        <v>3579</v>
      </c>
      <c r="AV456" s="613"/>
      <c r="AW456" s="613"/>
      <c r="AX456" s="613"/>
    </row>
    <row r="457" spans="1:50" ht="24" hidden="1" customHeight="1" x14ac:dyDescent="0.15">
      <c r="A457" s="760"/>
      <c r="B457" s="306"/>
      <c r="C457" s="656" t="s">
        <v>3203</v>
      </c>
      <c r="D457" s="627" t="s">
        <v>12946</v>
      </c>
      <c r="E457" s="626" t="s">
        <v>3580</v>
      </c>
      <c r="F457" s="625" t="s">
        <v>3203</v>
      </c>
      <c r="G457" s="627" t="s">
        <v>3581</v>
      </c>
      <c r="H457" s="627" t="s">
        <v>3423</v>
      </c>
      <c r="I457" s="627" t="s">
        <v>15735</v>
      </c>
      <c r="J457" s="627"/>
      <c r="K457" s="626"/>
      <c r="L457" s="626"/>
      <c r="M457" s="626"/>
      <c r="N457" s="627" t="s">
        <v>183</v>
      </c>
      <c r="O457" s="625" t="s">
        <v>310</v>
      </c>
      <c r="P457" s="626">
        <v>1626</v>
      </c>
      <c r="Q457" s="626">
        <v>3</v>
      </c>
      <c r="R457" s="626" t="s">
        <v>417</v>
      </c>
      <c r="S457" s="626">
        <v>150</v>
      </c>
      <c r="T457" s="627"/>
      <c r="U457" s="627"/>
      <c r="V457" s="625">
        <v>2005</v>
      </c>
      <c r="W457" s="627"/>
      <c r="X457" s="627"/>
      <c r="Y457" s="627"/>
      <c r="Z457" s="627"/>
      <c r="AA457" s="627"/>
      <c r="AB457" s="626">
        <v>300</v>
      </c>
      <c r="AC457" s="625"/>
      <c r="AD457" s="625"/>
      <c r="AE457" s="627"/>
      <c r="AF457" s="627"/>
      <c r="AG457" s="627"/>
      <c r="AH457" s="627"/>
      <c r="AI457" s="627"/>
      <c r="AJ457" s="627"/>
      <c r="AK457" s="627"/>
      <c r="AL457" s="627"/>
      <c r="AM457" s="627"/>
      <c r="AN457" s="627"/>
      <c r="AO457" s="627"/>
      <c r="AP457" s="627"/>
      <c r="AQ457" s="627"/>
      <c r="AR457" s="627"/>
      <c r="AS457" s="627"/>
      <c r="AT457" s="627"/>
      <c r="AU457" s="627"/>
      <c r="AV457" s="627"/>
      <c r="AW457" s="627"/>
      <c r="AX457" s="627"/>
    </row>
    <row r="458" spans="1:50" ht="24" hidden="1" customHeight="1" x14ac:dyDescent="0.15">
      <c r="A458" s="760"/>
      <c r="B458" s="306"/>
      <c r="C458" s="656" t="s">
        <v>3219</v>
      </c>
      <c r="D458" s="627" t="s">
        <v>3582</v>
      </c>
      <c r="E458" s="626" t="s">
        <v>3583</v>
      </c>
      <c r="F458" s="625" t="s">
        <v>3219</v>
      </c>
      <c r="G458" s="627" t="s">
        <v>12945</v>
      </c>
      <c r="H458" s="627" t="s">
        <v>325</v>
      </c>
      <c r="I458" s="627" t="s">
        <v>325</v>
      </c>
      <c r="J458" s="627"/>
      <c r="K458" s="626">
        <v>17580</v>
      </c>
      <c r="L458" s="626">
        <v>404</v>
      </c>
      <c r="M458" s="626">
        <v>580</v>
      </c>
      <c r="N458" s="627" t="s">
        <v>183</v>
      </c>
      <c r="O458" s="625" t="s">
        <v>184</v>
      </c>
      <c r="P458" s="626">
        <v>5644</v>
      </c>
      <c r="Q458" s="626">
        <v>10</v>
      </c>
      <c r="R458" s="626"/>
      <c r="S458" s="626"/>
      <c r="T458" s="627"/>
      <c r="U458" s="627"/>
      <c r="V458" s="625">
        <v>2007</v>
      </c>
      <c r="W458" s="627"/>
      <c r="X458" s="627"/>
      <c r="Y458" s="627"/>
      <c r="Z458" s="627"/>
      <c r="AA458" s="627"/>
      <c r="AB458" s="626">
        <v>2800</v>
      </c>
      <c r="AC458" s="625"/>
      <c r="AD458" s="625"/>
      <c r="AE458" s="627"/>
      <c r="AF458" s="627"/>
      <c r="AG458" s="627"/>
      <c r="AH458" s="625"/>
      <c r="AI458" s="627"/>
      <c r="AJ458" s="627"/>
      <c r="AK458" s="627"/>
      <c r="AL458" s="627"/>
      <c r="AM458" s="627"/>
      <c r="AN458" s="627"/>
      <c r="AO458" s="627"/>
      <c r="AP458" s="627"/>
      <c r="AQ458" s="627"/>
      <c r="AR458" s="627"/>
      <c r="AS458" s="627"/>
      <c r="AT458" s="627"/>
      <c r="AU458" s="627"/>
      <c r="AV458" s="613"/>
      <c r="AW458" s="613"/>
      <c r="AX458" s="613"/>
    </row>
    <row r="459" spans="1:50" ht="24" hidden="1" customHeight="1" x14ac:dyDescent="0.15">
      <c r="A459" s="760"/>
      <c r="B459" s="306"/>
      <c r="C459" s="656" t="s">
        <v>3223</v>
      </c>
      <c r="D459" s="625" t="s">
        <v>3231</v>
      </c>
      <c r="E459" s="626" t="s">
        <v>3584</v>
      </c>
      <c r="F459" s="625" t="s">
        <v>3223</v>
      </c>
      <c r="G459" s="627"/>
      <c r="H459" s="627" t="s">
        <v>325</v>
      </c>
      <c r="I459" s="627" t="s">
        <v>325</v>
      </c>
      <c r="J459" s="627"/>
      <c r="K459" s="626">
        <v>7418</v>
      </c>
      <c r="L459" s="626"/>
      <c r="M459" s="626"/>
      <c r="N459" s="627"/>
      <c r="O459" s="625" t="s">
        <v>2076</v>
      </c>
      <c r="P459" s="626">
        <v>7418</v>
      </c>
      <c r="Q459" s="626">
        <v>12</v>
      </c>
      <c r="R459" s="626"/>
      <c r="S459" s="626"/>
      <c r="T459" s="627"/>
      <c r="U459" s="627"/>
      <c r="V459" s="625">
        <v>2013</v>
      </c>
      <c r="W459" s="627"/>
      <c r="X459" s="627"/>
      <c r="Y459" s="627"/>
      <c r="Z459" s="627"/>
      <c r="AA459" s="627"/>
      <c r="AB459" s="626">
        <v>782</v>
      </c>
      <c r="AC459" s="625"/>
      <c r="AD459" s="625"/>
      <c r="AE459" s="627"/>
      <c r="AF459" s="627"/>
      <c r="AG459" s="627"/>
      <c r="AH459" s="627"/>
      <c r="AI459" s="627"/>
      <c r="AJ459" s="627"/>
      <c r="AK459" s="627"/>
      <c r="AL459" s="627"/>
      <c r="AM459" s="627"/>
      <c r="AN459" s="627"/>
      <c r="AO459" s="627"/>
      <c r="AP459" s="627"/>
      <c r="AQ459" s="627"/>
      <c r="AR459" s="627"/>
      <c r="AS459" s="627"/>
      <c r="AT459" s="627"/>
      <c r="AU459" s="627"/>
      <c r="AV459" s="613"/>
      <c r="AW459" s="613"/>
      <c r="AX459" s="613"/>
    </row>
    <row r="460" spans="1:50" ht="24" hidden="1" customHeight="1" x14ac:dyDescent="0.15">
      <c r="A460" s="760"/>
      <c r="B460" s="306"/>
      <c r="C460" s="656" t="s">
        <v>3223</v>
      </c>
      <c r="D460" s="627" t="s">
        <v>3585</v>
      </c>
      <c r="E460" s="626" t="s">
        <v>3586</v>
      </c>
      <c r="F460" s="625" t="s">
        <v>3223</v>
      </c>
      <c r="G460" s="627"/>
      <c r="H460" s="627" t="s">
        <v>3475</v>
      </c>
      <c r="I460" s="627" t="s">
        <v>3223</v>
      </c>
      <c r="J460" s="627"/>
      <c r="K460" s="626">
        <v>3630</v>
      </c>
      <c r="L460" s="626"/>
      <c r="M460" s="626"/>
      <c r="N460" s="627"/>
      <c r="O460" s="625" t="s">
        <v>2076</v>
      </c>
      <c r="P460" s="626">
        <v>3630</v>
      </c>
      <c r="Q460" s="626">
        <v>6</v>
      </c>
      <c r="R460" s="626"/>
      <c r="S460" s="626"/>
      <c r="T460" s="627"/>
      <c r="U460" s="627"/>
      <c r="V460" s="625">
        <v>2013</v>
      </c>
      <c r="W460" s="627"/>
      <c r="X460" s="627"/>
      <c r="Y460" s="627"/>
      <c r="Z460" s="627"/>
      <c r="AA460" s="627"/>
      <c r="AB460" s="626">
        <v>885</v>
      </c>
      <c r="AC460" s="625"/>
      <c r="AD460" s="625"/>
      <c r="AE460" s="627"/>
      <c r="AF460" s="627"/>
      <c r="AG460" s="627"/>
      <c r="AH460" s="627"/>
      <c r="AI460" s="627"/>
      <c r="AJ460" s="627"/>
      <c r="AK460" s="627"/>
      <c r="AL460" s="627"/>
      <c r="AM460" s="627"/>
      <c r="AN460" s="627"/>
      <c r="AO460" s="627"/>
      <c r="AP460" s="627"/>
      <c r="AQ460" s="627"/>
      <c r="AR460" s="627"/>
      <c r="AS460" s="627"/>
      <c r="AT460" s="627"/>
      <c r="AU460" s="627"/>
      <c r="AV460" s="613"/>
      <c r="AW460" s="613"/>
      <c r="AX460" s="613"/>
    </row>
    <row r="461" spans="1:50" s="575" customFormat="1" ht="24" hidden="1" customHeight="1" x14ac:dyDescent="0.2">
      <c r="A461" s="1123"/>
      <c r="B461" s="998" t="s">
        <v>57</v>
      </c>
      <c r="C461" s="914" t="s">
        <v>55</v>
      </c>
      <c r="D461" s="666"/>
      <c r="E461" s="676">
        <f>COUNTA(E462:E538)</f>
        <v>77</v>
      </c>
      <c r="F461" s="650"/>
      <c r="G461" s="666"/>
      <c r="H461" s="666"/>
      <c r="I461" s="666"/>
      <c r="J461" s="1124"/>
      <c r="K461" s="665">
        <f>SUM(K462:K538)</f>
        <v>983225.9</v>
      </c>
      <c r="L461" s="665">
        <f>SUM(L462:L538)</f>
        <v>26372.670000000006</v>
      </c>
      <c r="M461" s="665">
        <f>SUM(M462:M538)</f>
        <v>31608.23</v>
      </c>
      <c r="N461" s="665">
        <f>SUM(N462:N538)</f>
        <v>294.60000000000002</v>
      </c>
      <c r="O461" s="665"/>
      <c r="P461" s="665">
        <f>SUM(P462:P538)</f>
        <v>244715.87</v>
      </c>
      <c r="Q461" s="665">
        <f>SUM(Q462:Q538)</f>
        <v>397</v>
      </c>
      <c r="R461" s="665"/>
      <c r="S461" s="665"/>
      <c r="T461" s="665"/>
      <c r="U461" s="665"/>
      <c r="V461" s="665"/>
      <c r="W461" s="665"/>
      <c r="X461" s="665"/>
      <c r="Y461" s="665"/>
      <c r="Z461" s="665"/>
      <c r="AA461" s="665"/>
      <c r="AB461" s="665"/>
      <c r="AC461" s="650"/>
      <c r="AD461" s="650"/>
      <c r="AE461" s="666"/>
      <c r="AF461" s="666"/>
      <c r="AG461" s="666"/>
      <c r="AH461" s="666"/>
      <c r="AI461" s="666"/>
      <c r="AJ461" s="666"/>
      <c r="AK461" s="666"/>
      <c r="AL461" s="666"/>
      <c r="AM461" s="666"/>
      <c r="AN461" s="666"/>
      <c r="AO461" s="666"/>
      <c r="AP461" s="666"/>
      <c r="AQ461" s="666"/>
      <c r="AR461" s="666"/>
      <c r="AS461" s="666"/>
      <c r="AT461" s="666"/>
      <c r="AU461" s="666"/>
      <c r="AV461" s="911"/>
      <c r="AW461" s="911"/>
      <c r="AX461" s="813"/>
    </row>
    <row r="462" spans="1:50" ht="24" hidden="1" customHeight="1" x14ac:dyDescent="0.15">
      <c r="A462" s="760"/>
      <c r="B462" s="158"/>
      <c r="C462" s="656" t="s">
        <v>690</v>
      </c>
      <c r="D462" s="769" t="s">
        <v>1093</v>
      </c>
      <c r="E462" s="626" t="s">
        <v>1094</v>
      </c>
      <c r="F462" s="625" t="s">
        <v>690</v>
      </c>
      <c r="G462" s="769" t="s">
        <v>685</v>
      </c>
      <c r="H462" s="863"/>
      <c r="I462" s="769" t="s">
        <v>4449</v>
      </c>
      <c r="J462" s="626">
        <v>1</v>
      </c>
      <c r="K462" s="626">
        <v>7819</v>
      </c>
      <c r="L462" s="626">
        <v>180</v>
      </c>
      <c r="M462" s="626">
        <v>324</v>
      </c>
      <c r="N462" s="626" t="s">
        <v>183</v>
      </c>
      <c r="O462" s="626" t="s">
        <v>1095</v>
      </c>
      <c r="P462" s="626">
        <v>6689</v>
      </c>
      <c r="Q462" s="626">
        <v>10</v>
      </c>
      <c r="R462" s="626">
        <v>900</v>
      </c>
      <c r="S462" s="626">
        <v>900</v>
      </c>
      <c r="T462" s="769"/>
      <c r="U462" s="769"/>
      <c r="V462" s="625">
        <v>2001</v>
      </c>
      <c r="W462" s="626">
        <v>680</v>
      </c>
      <c r="X462" s="769">
        <v>300</v>
      </c>
      <c r="Y462" s="769"/>
      <c r="Z462" s="769"/>
      <c r="AA462" s="769"/>
      <c r="AB462" s="626">
        <v>980</v>
      </c>
      <c r="AC462" s="769"/>
      <c r="AD462" s="769"/>
      <c r="AE462" s="769"/>
      <c r="AF462" s="769"/>
      <c r="AG462" s="769" t="s">
        <v>1096</v>
      </c>
      <c r="AH462" s="769"/>
      <c r="AI462" s="769"/>
      <c r="AJ462" s="769"/>
      <c r="AK462" s="769"/>
      <c r="AL462" s="769"/>
      <c r="AM462" s="769"/>
      <c r="AN462" s="769"/>
      <c r="AO462" s="769"/>
      <c r="AP462" s="769"/>
      <c r="AQ462" s="769"/>
      <c r="AR462" s="769"/>
      <c r="AS462" s="769"/>
      <c r="AT462" s="769"/>
      <c r="AU462" s="769"/>
      <c r="AV462" s="769"/>
      <c r="AW462" s="769"/>
      <c r="AX462" s="769"/>
    </row>
    <row r="463" spans="1:50" ht="24" hidden="1" customHeight="1" x14ac:dyDescent="0.15">
      <c r="A463" s="760"/>
      <c r="B463" s="158"/>
      <c r="C463" s="656" t="s">
        <v>690</v>
      </c>
      <c r="D463" s="769"/>
      <c r="E463" s="626" t="s">
        <v>17179</v>
      </c>
      <c r="F463" s="625" t="s">
        <v>690</v>
      </c>
      <c r="G463" s="769"/>
      <c r="H463" s="863"/>
      <c r="I463" s="769" t="s">
        <v>4449</v>
      </c>
      <c r="J463" s="626"/>
      <c r="K463" s="626">
        <v>58865</v>
      </c>
      <c r="L463" s="626">
        <v>2202</v>
      </c>
      <c r="M463" s="626">
        <v>3237</v>
      </c>
      <c r="N463" s="626"/>
      <c r="O463" s="626" t="s">
        <v>1097</v>
      </c>
      <c r="P463" s="626">
        <v>14630</v>
      </c>
      <c r="Q463" s="626">
        <v>18</v>
      </c>
      <c r="R463" s="626">
        <v>4300</v>
      </c>
      <c r="S463" s="626">
        <v>5000</v>
      </c>
      <c r="T463" s="769"/>
      <c r="U463" s="769"/>
      <c r="V463" s="625">
        <v>2009</v>
      </c>
      <c r="W463" s="626"/>
      <c r="X463" s="769"/>
      <c r="Y463" s="769"/>
      <c r="Z463" s="769"/>
      <c r="AA463" s="769"/>
      <c r="AB463" s="626">
        <v>10500</v>
      </c>
      <c r="AC463" s="769"/>
      <c r="AD463" s="769"/>
      <c r="AE463" s="769"/>
      <c r="AF463" s="769"/>
      <c r="AG463" s="769"/>
      <c r="AH463" s="769"/>
      <c r="AI463" s="769"/>
      <c r="AJ463" s="769"/>
      <c r="AK463" s="769"/>
      <c r="AL463" s="769"/>
      <c r="AM463" s="769"/>
      <c r="AN463" s="769"/>
      <c r="AO463" s="769"/>
      <c r="AP463" s="769"/>
      <c r="AQ463" s="769"/>
      <c r="AR463" s="769"/>
      <c r="AS463" s="769"/>
      <c r="AT463" s="769"/>
      <c r="AU463" s="769"/>
      <c r="AV463" s="769"/>
      <c r="AW463" s="769"/>
      <c r="AX463" s="769"/>
    </row>
    <row r="464" spans="1:50" ht="24" hidden="1" customHeight="1" x14ac:dyDescent="0.15">
      <c r="A464" s="760"/>
      <c r="B464" s="158"/>
      <c r="C464" s="656" t="s">
        <v>690</v>
      </c>
      <c r="D464" s="769"/>
      <c r="E464" s="626" t="s">
        <v>17180</v>
      </c>
      <c r="F464" s="625" t="s">
        <v>690</v>
      </c>
      <c r="G464" s="769"/>
      <c r="H464" s="863"/>
      <c r="I464" s="769" t="s">
        <v>4449</v>
      </c>
      <c r="J464" s="626"/>
      <c r="K464" s="626"/>
      <c r="L464" s="626">
        <v>6092</v>
      </c>
      <c r="M464" s="626">
        <v>7580</v>
      </c>
      <c r="N464" s="626"/>
      <c r="O464" s="626" t="s">
        <v>1098</v>
      </c>
      <c r="P464" s="626">
        <v>4590</v>
      </c>
      <c r="Q464" s="626">
        <v>6</v>
      </c>
      <c r="R464" s="626"/>
      <c r="S464" s="626">
        <v>300</v>
      </c>
      <c r="T464" s="769"/>
      <c r="U464" s="769"/>
      <c r="V464" s="625">
        <v>2009</v>
      </c>
      <c r="W464" s="626"/>
      <c r="X464" s="769"/>
      <c r="Y464" s="769"/>
      <c r="Z464" s="769"/>
      <c r="AA464" s="769"/>
      <c r="AB464" s="626">
        <v>9500</v>
      </c>
      <c r="AC464" s="769"/>
      <c r="AD464" s="769"/>
      <c r="AE464" s="769"/>
      <c r="AF464" s="769"/>
      <c r="AG464" s="769"/>
      <c r="AH464" s="769"/>
      <c r="AI464" s="769"/>
      <c r="AJ464" s="769"/>
      <c r="AK464" s="769"/>
      <c r="AL464" s="769"/>
      <c r="AM464" s="769"/>
      <c r="AN464" s="769"/>
      <c r="AO464" s="769"/>
      <c r="AP464" s="769"/>
      <c r="AQ464" s="769"/>
      <c r="AR464" s="769"/>
      <c r="AS464" s="769"/>
      <c r="AT464" s="769"/>
      <c r="AU464" s="769"/>
      <c r="AV464" s="769"/>
      <c r="AW464" s="769"/>
      <c r="AX464" s="769"/>
    </row>
    <row r="465" spans="1:50" ht="24" hidden="1" customHeight="1" x14ac:dyDescent="0.15">
      <c r="A465" s="760"/>
      <c r="B465" s="158"/>
      <c r="C465" s="656" t="s">
        <v>695</v>
      </c>
      <c r="D465" s="769"/>
      <c r="E465" s="626" t="s">
        <v>4450</v>
      </c>
      <c r="F465" s="625" t="s">
        <v>695</v>
      </c>
      <c r="G465" s="769"/>
      <c r="H465" s="863"/>
      <c r="I465" s="769" t="s">
        <v>17181</v>
      </c>
      <c r="J465" s="626"/>
      <c r="K465" s="626">
        <v>7272</v>
      </c>
      <c r="L465" s="626">
        <v>119.43</v>
      </c>
      <c r="M465" s="626">
        <v>525.77</v>
      </c>
      <c r="N465" s="626"/>
      <c r="O465" s="626" t="s">
        <v>1145</v>
      </c>
      <c r="P465" s="626">
        <v>1304</v>
      </c>
      <c r="Q465" s="626">
        <v>6</v>
      </c>
      <c r="R465" s="626">
        <v>640</v>
      </c>
      <c r="S465" s="626">
        <v>640</v>
      </c>
      <c r="T465" s="769"/>
      <c r="U465" s="769"/>
      <c r="V465" s="625">
        <v>1984</v>
      </c>
      <c r="W465" s="626"/>
      <c r="X465" s="769"/>
      <c r="Y465" s="769"/>
      <c r="Z465" s="769"/>
      <c r="AA465" s="769"/>
      <c r="AB465" s="626">
        <v>200</v>
      </c>
      <c r="AC465" s="769"/>
      <c r="AD465" s="769"/>
      <c r="AE465" s="769"/>
      <c r="AF465" s="769"/>
      <c r="AG465" s="769"/>
      <c r="AH465" s="769"/>
      <c r="AI465" s="769"/>
      <c r="AJ465" s="769"/>
      <c r="AK465" s="769"/>
      <c r="AL465" s="769"/>
      <c r="AM465" s="769"/>
      <c r="AN465" s="769"/>
      <c r="AO465" s="769"/>
      <c r="AP465" s="769"/>
      <c r="AQ465" s="769"/>
      <c r="AR465" s="769"/>
      <c r="AS465" s="769"/>
      <c r="AT465" s="769"/>
      <c r="AU465" s="769"/>
      <c r="AV465" s="769"/>
      <c r="AW465" s="769"/>
      <c r="AX465" s="769"/>
    </row>
    <row r="466" spans="1:50" ht="24" hidden="1" customHeight="1" x14ac:dyDescent="0.15">
      <c r="A466" s="760"/>
      <c r="B466" s="158"/>
      <c r="C466" s="656" t="s">
        <v>695</v>
      </c>
      <c r="D466" s="769"/>
      <c r="E466" s="631" t="s">
        <v>1101</v>
      </c>
      <c r="F466" s="625" t="s">
        <v>695</v>
      </c>
      <c r="G466" s="769"/>
      <c r="H466" s="863"/>
      <c r="I466" s="769" t="s">
        <v>695</v>
      </c>
      <c r="J466" s="626"/>
      <c r="K466" s="626">
        <v>11311</v>
      </c>
      <c r="L466" s="626">
        <v>81</v>
      </c>
      <c r="M466" s="626">
        <v>81</v>
      </c>
      <c r="N466" s="626"/>
      <c r="O466" s="626" t="s">
        <v>330</v>
      </c>
      <c r="P466" s="626">
        <v>154.99</v>
      </c>
      <c r="Q466" s="626">
        <v>8</v>
      </c>
      <c r="R466" s="626"/>
      <c r="S466" s="626"/>
      <c r="T466" s="769"/>
      <c r="U466" s="769"/>
      <c r="V466" s="625">
        <v>1996</v>
      </c>
      <c r="W466" s="626"/>
      <c r="X466" s="769"/>
      <c r="Y466" s="769"/>
      <c r="Z466" s="769"/>
      <c r="AA466" s="769"/>
      <c r="AB466" s="626">
        <v>240</v>
      </c>
      <c r="AC466" s="769"/>
      <c r="AD466" s="769"/>
      <c r="AE466" s="769"/>
      <c r="AF466" s="769"/>
      <c r="AG466" s="769"/>
      <c r="AH466" s="769"/>
      <c r="AI466" s="769"/>
      <c r="AJ466" s="769"/>
      <c r="AK466" s="769"/>
      <c r="AL466" s="769"/>
      <c r="AM466" s="769"/>
      <c r="AN466" s="769"/>
      <c r="AO466" s="769"/>
      <c r="AP466" s="769"/>
      <c r="AQ466" s="769"/>
      <c r="AR466" s="769"/>
      <c r="AS466" s="769"/>
      <c r="AT466" s="769"/>
      <c r="AU466" s="769"/>
      <c r="AV466" s="769"/>
      <c r="AW466" s="769"/>
      <c r="AX466" s="769"/>
    </row>
    <row r="467" spans="1:50" ht="24" hidden="1" customHeight="1" x14ac:dyDescent="0.15">
      <c r="A467" s="760"/>
      <c r="B467" s="158"/>
      <c r="C467" s="656" t="s">
        <v>695</v>
      </c>
      <c r="D467" s="769"/>
      <c r="E467" s="631" t="s">
        <v>1102</v>
      </c>
      <c r="F467" s="625" t="s">
        <v>695</v>
      </c>
      <c r="G467" s="769"/>
      <c r="H467" s="863"/>
      <c r="I467" s="769" t="s">
        <v>695</v>
      </c>
      <c r="J467" s="626"/>
      <c r="K467" s="626">
        <v>12548</v>
      </c>
      <c r="L467" s="626">
        <v>173</v>
      </c>
      <c r="M467" s="626">
        <v>331</v>
      </c>
      <c r="N467" s="626"/>
      <c r="O467" s="626" t="s">
        <v>1145</v>
      </c>
      <c r="P467" s="626">
        <v>8620</v>
      </c>
      <c r="Q467" s="626">
        <v>13</v>
      </c>
      <c r="R467" s="626"/>
      <c r="S467" s="626"/>
      <c r="T467" s="769"/>
      <c r="U467" s="769"/>
      <c r="V467" s="625">
        <v>2006</v>
      </c>
      <c r="W467" s="626"/>
      <c r="X467" s="769"/>
      <c r="Y467" s="769"/>
      <c r="Z467" s="769"/>
      <c r="AA467" s="769"/>
      <c r="AB467" s="626">
        <v>972</v>
      </c>
      <c r="AC467" s="769"/>
      <c r="AD467" s="769"/>
      <c r="AE467" s="769"/>
      <c r="AF467" s="769"/>
      <c r="AG467" s="769"/>
      <c r="AH467" s="769"/>
      <c r="AI467" s="769"/>
      <c r="AJ467" s="769"/>
      <c r="AK467" s="769"/>
      <c r="AL467" s="769"/>
      <c r="AM467" s="769"/>
      <c r="AN467" s="769"/>
      <c r="AO467" s="769"/>
      <c r="AP467" s="769"/>
      <c r="AQ467" s="769"/>
      <c r="AR467" s="769"/>
      <c r="AS467" s="769"/>
      <c r="AT467" s="769"/>
      <c r="AU467" s="769"/>
      <c r="AV467" s="769"/>
      <c r="AW467" s="769"/>
      <c r="AX467" s="769"/>
    </row>
    <row r="468" spans="1:50" ht="24" hidden="1" customHeight="1" x14ac:dyDescent="0.15">
      <c r="A468" s="760"/>
      <c r="B468" s="158"/>
      <c r="C468" s="656" t="s">
        <v>695</v>
      </c>
      <c r="D468" s="769"/>
      <c r="E468" s="631" t="s">
        <v>4452</v>
      </c>
      <c r="F468" s="625" t="s">
        <v>695</v>
      </c>
      <c r="G468" s="769"/>
      <c r="H468" s="863"/>
      <c r="I468" s="769" t="s">
        <v>695</v>
      </c>
      <c r="J468" s="626"/>
      <c r="K468" s="626">
        <v>3700</v>
      </c>
      <c r="L468" s="626"/>
      <c r="M468" s="626"/>
      <c r="N468" s="626"/>
      <c r="O468" s="626" t="s">
        <v>4453</v>
      </c>
      <c r="P468" s="626">
        <v>2900</v>
      </c>
      <c r="Q468" s="626">
        <v>6</v>
      </c>
      <c r="R468" s="626"/>
      <c r="S468" s="626"/>
      <c r="T468" s="769"/>
      <c r="U468" s="769"/>
      <c r="V468" s="625">
        <v>2014</v>
      </c>
      <c r="W468" s="626"/>
      <c r="X468" s="769"/>
      <c r="Y468" s="769"/>
      <c r="Z468" s="769"/>
      <c r="AA468" s="769"/>
      <c r="AB468" s="626">
        <v>201</v>
      </c>
      <c r="AC468" s="769"/>
      <c r="AD468" s="769"/>
      <c r="AE468" s="769"/>
      <c r="AF468" s="769"/>
      <c r="AG468" s="769"/>
      <c r="AH468" s="769"/>
      <c r="AI468" s="769"/>
      <c r="AJ468" s="769"/>
      <c r="AK468" s="769"/>
      <c r="AL468" s="769"/>
      <c r="AM468" s="769"/>
      <c r="AN468" s="769"/>
      <c r="AO468" s="769"/>
      <c r="AP468" s="769"/>
      <c r="AQ468" s="769"/>
      <c r="AR468" s="769"/>
      <c r="AS468" s="769"/>
      <c r="AT468" s="769"/>
      <c r="AU468" s="769"/>
      <c r="AV468" s="769"/>
      <c r="AW468" s="769"/>
      <c r="AX468" s="769"/>
    </row>
    <row r="469" spans="1:50" ht="24" hidden="1" customHeight="1" x14ac:dyDescent="0.15">
      <c r="A469" s="760"/>
      <c r="B469" s="158"/>
      <c r="C469" s="656" t="s">
        <v>695</v>
      </c>
      <c r="D469" s="769" t="s">
        <v>1099</v>
      </c>
      <c r="E469" s="614" t="s">
        <v>16044</v>
      </c>
      <c r="F469" s="625" t="s">
        <v>695</v>
      </c>
      <c r="G469" s="769" t="s">
        <v>92</v>
      </c>
      <c r="H469" s="863" t="s">
        <v>698</v>
      </c>
      <c r="I469" s="625" t="s">
        <v>695</v>
      </c>
      <c r="J469" s="626">
        <v>1</v>
      </c>
      <c r="K469" s="614">
        <v>10037</v>
      </c>
      <c r="L469" s="614">
        <v>859</v>
      </c>
      <c r="M469" s="614">
        <v>940</v>
      </c>
      <c r="N469" s="626" t="s">
        <v>183</v>
      </c>
      <c r="O469" s="613" t="s">
        <v>15694</v>
      </c>
      <c r="P469" s="614">
        <v>1617</v>
      </c>
      <c r="Q469" s="614">
        <v>3</v>
      </c>
      <c r="R469" s="614"/>
      <c r="S469" s="614"/>
      <c r="T469" s="769" t="s">
        <v>185</v>
      </c>
      <c r="U469" s="769" t="s">
        <v>500</v>
      </c>
      <c r="V469" s="613">
        <v>2014</v>
      </c>
      <c r="W469" s="626">
        <v>200</v>
      </c>
      <c r="X469" s="769"/>
      <c r="Y469" s="769"/>
      <c r="Z469" s="769"/>
      <c r="AA469" s="769"/>
      <c r="AB469" s="614">
        <v>400</v>
      </c>
      <c r="AC469" s="769"/>
      <c r="AD469" s="769"/>
      <c r="AE469" s="769"/>
      <c r="AF469" s="769"/>
      <c r="AG469" s="769">
        <v>8</v>
      </c>
      <c r="AH469" s="769"/>
      <c r="AI469" s="769">
        <v>40</v>
      </c>
      <c r="AJ469" s="769"/>
      <c r="AK469" s="769"/>
      <c r="AL469" s="769"/>
      <c r="AM469" s="769"/>
      <c r="AN469" s="769"/>
      <c r="AO469" s="769"/>
      <c r="AP469" s="769"/>
      <c r="AQ469" s="769"/>
      <c r="AR469" s="769"/>
      <c r="AS469" s="769"/>
      <c r="AT469" s="769"/>
      <c r="AU469" s="769"/>
      <c r="AV469" s="769"/>
      <c r="AW469" s="769"/>
      <c r="AX469" s="769"/>
    </row>
    <row r="470" spans="1:50" s="808" customFormat="1" ht="24" hidden="1" customHeight="1" x14ac:dyDescent="0.15">
      <c r="A470" s="760"/>
      <c r="B470" s="158"/>
      <c r="C470" s="656" t="s">
        <v>695</v>
      </c>
      <c r="D470" s="769"/>
      <c r="E470" s="614" t="s">
        <v>17182</v>
      </c>
      <c r="F470" s="625" t="s">
        <v>16017</v>
      </c>
      <c r="G470" s="769"/>
      <c r="H470" s="863"/>
      <c r="I470" s="625" t="s">
        <v>16017</v>
      </c>
      <c r="J470" s="626"/>
      <c r="K470" s="614">
        <v>2790</v>
      </c>
      <c r="L470" s="614"/>
      <c r="M470" s="614"/>
      <c r="N470" s="626"/>
      <c r="O470" s="613" t="s">
        <v>2195</v>
      </c>
      <c r="P470" s="614">
        <v>2280</v>
      </c>
      <c r="Q470" s="614">
        <v>3</v>
      </c>
      <c r="R470" s="614"/>
      <c r="S470" s="614"/>
      <c r="T470" s="769"/>
      <c r="U470" s="769"/>
      <c r="V470" s="613">
        <v>2022</v>
      </c>
      <c r="W470" s="626"/>
      <c r="X470" s="769"/>
      <c r="Y470" s="769"/>
      <c r="Z470" s="769"/>
      <c r="AA470" s="769"/>
      <c r="AB470" s="614">
        <v>500</v>
      </c>
      <c r="AC470" s="769"/>
      <c r="AD470" s="769"/>
      <c r="AE470" s="769"/>
      <c r="AF470" s="769"/>
      <c r="AG470" s="769"/>
      <c r="AH470" s="769"/>
      <c r="AI470" s="769"/>
      <c r="AJ470" s="769"/>
      <c r="AK470" s="769"/>
      <c r="AL470" s="769"/>
      <c r="AM470" s="769"/>
      <c r="AN470" s="769"/>
      <c r="AO470" s="769"/>
      <c r="AP470" s="769"/>
      <c r="AQ470" s="769"/>
      <c r="AR470" s="769"/>
      <c r="AS470" s="769"/>
      <c r="AT470" s="769"/>
      <c r="AU470" s="769"/>
      <c r="AV470" s="769"/>
      <c r="AW470" s="769"/>
      <c r="AX470" s="769" t="s">
        <v>17183</v>
      </c>
    </row>
    <row r="471" spans="1:50" s="808" customFormat="1" ht="24" hidden="1" customHeight="1" x14ac:dyDescent="0.15">
      <c r="A471" s="760"/>
      <c r="B471" s="158"/>
      <c r="C471" s="656" t="s">
        <v>16015</v>
      </c>
      <c r="D471" s="769"/>
      <c r="E471" s="614" t="s">
        <v>17184</v>
      </c>
      <c r="F471" s="625" t="s">
        <v>16015</v>
      </c>
      <c r="G471" s="769"/>
      <c r="H471" s="863"/>
      <c r="I471" s="625" t="s">
        <v>16011</v>
      </c>
      <c r="J471" s="626"/>
      <c r="K471" s="614">
        <v>15487</v>
      </c>
      <c r="L471" s="614">
        <v>360</v>
      </c>
      <c r="M471" s="614">
        <v>566</v>
      </c>
      <c r="N471" s="626"/>
      <c r="O471" s="613" t="s">
        <v>15697</v>
      </c>
      <c r="P471" s="614">
        <v>5621</v>
      </c>
      <c r="Q471" s="614">
        <v>10</v>
      </c>
      <c r="R471" s="614"/>
      <c r="S471" s="614"/>
      <c r="T471" s="769"/>
      <c r="U471" s="769"/>
      <c r="V471" s="613">
        <v>2022</v>
      </c>
      <c r="W471" s="626"/>
      <c r="X471" s="769"/>
      <c r="Y471" s="769"/>
      <c r="Z471" s="769"/>
      <c r="AA471" s="769"/>
      <c r="AB471" s="614">
        <v>5500</v>
      </c>
      <c r="AC471" s="769"/>
      <c r="AD471" s="769"/>
      <c r="AE471" s="769"/>
      <c r="AF471" s="769"/>
      <c r="AG471" s="769"/>
      <c r="AH471" s="769"/>
      <c r="AI471" s="769"/>
      <c r="AJ471" s="769"/>
      <c r="AK471" s="769"/>
      <c r="AL471" s="769"/>
      <c r="AM471" s="769"/>
      <c r="AN471" s="769"/>
      <c r="AO471" s="769"/>
      <c r="AP471" s="769"/>
      <c r="AQ471" s="769"/>
      <c r="AR471" s="769"/>
      <c r="AS471" s="769"/>
      <c r="AT471" s="769"/>
      <c r="AU471" s="769"/>
      <c r="AV471" s="769"/>
      <c r="AW471" s="769"/>
      <c r="AX471" s="769" t="s">
        <v>17183</v>
      </c>
    </row>
    <row r="472" spans="1:50" ht="24" hidden="1" customHeight="1" x14ac:dyDescent="0.15">
      <c r="A472" s="760"/>
      <c r="B472" s="158"/>
      <c r="C472" s="656" t="s">
        <v>1628</v>
      </c>
      <c r="D472" s="627" t="s">
        <v>1100</v>
      </c>
      <c r="E472" s="626" t="s">
        <v>4455</v>
      </c>
      <c r="F472" s="625" t="s">
        <v>1628</v>
      </c>
      <c r="G472" s="627" t="s">
        <v>92</v>
      </c>
      <c r="H472" s="627" t="s">
        <v>698</v>
      </c>
      <c r="I472" s="769" t="s">
        <v>4456</v>
      </c>
      <c r="J472" s="754">
        <v>1</v>
      </c>
      <c r="K472" s="626">
        <v>13312</v>
      </c>
      <c r="L472" s="614">
        <v>66</v>
      </c>
      <c r="M472" s="614">
        <v>121</v>
      </c>
      <c r="N472" s="626" t="s">
        <v>183</v>
      </c>
      <c r="O472" s="769" t="s">
        <v>10623</v>
      </c>
      <c r="P472" s="626">
        <v>13312</v>
      </c>
      <c r="Q472" s="626">
        <v>12</v>
      </c>
      <c r="R472" s="626">
        <v>54</v>
      </c>
      <c r="S472" s="626">
        <v>54</v>
      </c>
      <c r="T472" s="627"/>
      <c r="U472" s="627"/>
      <c r="V472" s="625">
        <v>2008</v>
      </c>
      <c r="W472" s="627">
        <v>240</v>
      </c>
      <c r="X472" s="627"/>
      <c r="Y472" s="627"/>
      <c r="Z472" s="627"/>
      <c r="AA472" s="627"/>
      <c r="AB472" s="626">
        <v>13</v>
      </c>
      <c r="AC472" s="769"/>
      <c r="AD472" s="769"/>
      <c r="AE472" s="769"/>
      <c r="AF472" s="769"/>
      <c r="AG472" s="769"/>
      <c r="AH472" s="769"/>
      <c r="AI472" s="769"/>
      <c r="AJ472" s="769"/>
      <c r="AK472" s="769"/>
      <c r="AL472" s="769"/>
      <c r="AM472" s="769"/>
      <c r="AN472" s="769"/>
      <c r="AO472" s="769"/>
      <c r="AP472" s="769"/>
      <c r="AQ472" s="769"/>
      <c r="AR472" s="769"/>
      <c r="AS472" s="769"/>
      <c r="AT472" s="769"/>
      <c r="AU472" s="769"/>
      <c r="AV472" s="769"/>
      <c r="AW472" s="769"/>
      <c r="AX472" s="769"/>
    </row>
    <row r="473" spans="1:50" ht="24" hidden="1" customHeight="1" x14ac:dyDescent="0.15">
      <c r="A473" s="760"/>
      <c r="B473" s="158"/>
      <c r="C473" s="758" t="s">
        <v>709</v>
      </c>
      <c r="D473" s="627"/>
      <c r="E473" s="614" t="s">
        <v>1103</v>
      </c>
      <c r="F473" s="613" t="s">
        <v>709</v>
      </c>
      <c r="G473" s="627"/>
      <c r="H473" s="627"/>
      <c r="I473" s="769" t="s">
        <v>1104</v>
      </c>
      <c r="J473" s="754"/>
      <c r="K473" s="614">
        <v>3686</v>
      </c>
      <c r="L473" s="614">
        <v>114</v>
      </c>
      <c r="M473" s="614">
        <v>114</v>
      </c>
      <c r="N473" s="626"/>
      <c r="O473" s="613" t="s">
        <v>1105</v>
      </c>
      <c r="P473" s="614">
        <v>3610</v>
      </c>
      <c r="Q473" s="614">
        <v>5</v>
      </c>
      <c r="R473" s="614"/>
      <c r="S473" s="614">
        <v>240</v>
      </c>
      <c r="T473" s="627"/>
      <c r="U473" s="627"/>
      <c r="V473" s="613">
        <v>1996</v>
      </c>
      <c r="W473" s="627"/>
      <c r="X473" s="627"/>
      <c r="Y473" s="627"/>
      <c r="Z473" s="627"/>
      <c r="AA473" s="627"/>
      <c r="AB473" s="614">
        <v>147</v>
      </c>
      <c r="AC473" s="769"/>
      <c r="AD473" s="769"/>
      <c r="AE473" s="769"/>
      <c r="AF473" s="769"/>
      <c r="AG473" s="769"/>
      <c r="AH473" s="769"/>
      <c r="AI473" s="769"/>
      <c r="AJ473" s="769"/>
      <c r="AK473" s="769"/>
      <c r="AL473" s="769"/>
      <c r="AM473" s="769"/>
      <c r="AN473" s="769"/>
      <c r="AO473" s="769"/>
      <c r="AP473" s="769"/>
      <c r="AQ473" s="769"/>
      <c r="AR473" s="769"/>
      <c r="AS473" s="769"/>
      <c r="AT473" s="769"/>
      <c r="AU473" s="769"/>
      <c r="AV473" s="769"/>
      <c r="AW473" s="769"/>
      <c r="AX473" s="769"/>
    </row>
    <row r="474" spans="1:50" ht="24" hidden="1" customHeight="1" x14ac:dyDescent="0.15">
      <c r="A474" s="760"/>
      <c r="B474" s="158"/>
      <c r="C474" s="758" t="s">
        <v>711</v>
      </c>
      <c r="D474" s="627"/>
      <c r="E474" s="614" t="s">
        <v>1106</v>
      </c>
      <c r="F474" s="613" t="s">
        <v>711</v>
      </c>
      <c r="G474" s="627"/>
      <c r="H474" s="627"/>
      <c r="I474" s="769" t="s">
        <v>1107</v>
      </c>
      <c r="J474" s="754"/>
      <c r="K474" s="614">
        <v>2871</v>
      </c>
      <c r="L474" s="614">
        <v>60</v>
      </c>
      <c r="M474" s="614">
        <v>60</v>
      </c>
      <c r="N474" s="626"/>
      <c r="O474" s="674" t="s">
        <v>1108</v>
      </c>
      <c r="P474" s="614">
        <v>2812</v>
      </c>
      <c r="Q474" s="614">
        <v>4</v>
      </c>
      <c r="R474" s="614"/>
      <c r="S474" s="614"/>
      <c r="T474" s="627"/>
      <c r="U474" s="627"/>
      <c r="V474" s="613">
        <v>2003</v>
      </c>
      <c r="W474" s="627"/>
      <c r="X474" s="627"/>
      <c r="Y474" s="627"/>
      <c r="Z474" s="627"/>
      <c r="AA474" s="627"/>
      <c r="AB474" s="614">
        <v>250</v>
      </c>
      <c r="AC474" s="769"/>
      <c r="AD474" s="769"/>
      <c r="AE474" s="769"/>
      <c r="AF474" s="769"/>
      <c r="AG474" s="769"/>
      <c r="AH474" s="769"/>
      <c r="AI474" s="769"/>
      <c r="AJ474" s="769"/>
      <c r="AK474" s="769"/>
      <c r="AL474" s="769"/>
      <c r="AM474" s="769"/>
      <c r="AN474" s="769"/>
      <c r="AO474" s="769"/>
      <c r="AP474" s="769"/>
      <c r="AQ474" s="769"/>
      <c r="AR474" s="769"/>
      <c r="AS474" s="769"/>
      <c r="AT474" s="769"/>
      <c r="AU474" s="769"/>
      <c r="AV474" s="769"/>
      <c r="AW474" s="769"/>
      <c r="AX474" s="769"/>
    </row>
    <row r="475" spans="1:50" ht="24" hidden="1" customHeight="1" x14ac:dyDescent="0.15">
      <c r="A475" s="760"/>
      <c r="B475" s="158"/>
      <c r="C475" s="656" t="s">
        <v>711</v>
      </c>
      <c r="D475" s="769" t="s">
        <v>4454</v>
      </c>
      <c r="E475" s="626" t="s">
        <v>10624</v>
      </c>
      <c r="F475" s="625" t="s">
        <v>711</v>
      </c>
      <c r="G475" s="769" t="s">
        <v>1819</v>
      </c>
      <c r="H475" s="863"/>
      <c r="I475" s="613" t="s">
        <v>711</v>
      </c>
      <c r="J475" s="626">
        <v>1</v>
      </c>
      <c r="K475" s="626">
        <v>2579</v>
      </c>
      <c r="L475" s="626">
        <v>87</v>
      </c>
      <c r="M475" s="626">
        <v>139</v>
      </c>
      <c r="N475" s="769">
        <v>173.6</v>
      </c>
      <c r="O475" s="626" t="s">
        <v>2076</v>
      </c>
      <c r="P475" s="626">
        <v>1269</v>
      </c>
      <c r="Q475" s="626">
        <v>12</v>
      </c>
      <c r="R475" s="626">
        <v>320</v>
      </c>
      <c r="S475" s="626">
        <v>320</v>
      </c>
      <c r="T475" s="769" t="s">
        <v>185</v>
      </c>
      <c r="U475" s="769" t="s">
        <v>500</v>
      </c>
      <c r="V475" s="625">
        <v>2017</v>
      </c>
      <c r="W475" s="626">
        <v>160</v>
      </c>
      <c r="X475" s="769">
        <v>100</v>
      </c>
      <c r="Y475" s="769"/>
      <c r="Z475" s="769"/>
      <c r="AA475" s="769"/>
      <c r="AB475" s="626">
        <v>189</v>
      </c>
      <c r="AC475" s="626"/>
      <c r="AD475" s="626"/>
      <c r="AE475" s="626"/>
      <c r="AF475" s="626"/>
      <c r="AG475" s="626">
        <v>1</v>
      </c>
      <c r="AH475" s="626"/>
      <c r="AI475" s="626"/>
      <c r="AJ475" s="769"/>
      <c r="AK475" s="769"/>
      <c r="AL475" s="769"/>
      <c r="AM475" s="769"/>
      <c r="AN475" s="769"/>
      <c r="AO475" s="769"/>
      <c r="AP475" s="769"/>
      <c r="AQ475" s="769"/>
      <c r="AR475" s="769"/>
      <c r="AS475" s="769"/>
      <c r="AT475" s="769"/>
      <c r="AU475" s="769"/>
      <c r="AV475" s="769"/>
      <c r="AW475" s="769"/>
      <c r="AX475" s="769"/>
    </row>
    <row r="476" spans="1:50" ht="24" hidden="1" customHeight="1" x14ac:dyDescent="0.15">
      <c r="A476" s="760"/>
      <c r="B476" s="158"/>
      <c r="C476" s="656" t="s">
        <v>719</v>
      </c>
      <c r="D476" s="769"/>
      <c r="E476" s="626" t="s">
        <v>16045</v>
      </c>
      <c r="F476" s="625" t="s">
        <v>719</v>
      </c>
      <c r="G476" s="769"/>
      <c r="H476" s="863"/>
      <c r="I476" s="769" t="s">
        <v>16012</v>
      </c>
      <c r="J476" s="626"/>
      <c r="K476" s="626">
        <v>8865</v>
      </c>
      <c r="L476" s="626">
        <v>95</v>
      </c>
      <c r="M476" s="626">
        <v>95</v>
      </c>
      <c r="N476" s="769">
        <v>121</v>
      </c>
      <c r="O476" s="626" t="s">
        <v>330</v>
      </c>
      <c r="P476" s="626">
        <v>3800</v>
      </c>
      <c r="Q476" s="626">
        <v>9</v>
      </c>
      <c r="R476" s="626"/>
      <c r="S476" s="626"/>
      <c r="T476" s="769"/>
      <c r="U476" s="769"/>
      <c r="V476" s="625">
        <v>1993</v>
      </c>
      <c r="W476" s="626"/>
      <c r="X476" s="769"/>
      <c r="Y476" s="769"/>
      <c r="Z476" s="769"/>
      <c r="AA476" s="769"/>
      <c r="AB476" s="626">
        <v>61</v>
      </c>
      <c r="AC476" s="769">
        <v>13</v>
      </c>
      <c r="AD476" s="769"/>
      <c r="AE476" s="769"/>
      <c r="AF476" s="769"/>
      <c r="AG476" s="769"/>
      <c r="AH476" s="769"/>
      <c r="AI476" s="769"/>
      <c r="AJ476" s="769"/>
      <c r="AK476" s="769"/>
      <c r="AL476" s="769"/>
      <c r="AM476" s="769"/>
      <c r="AN476" s="769"/>
      <c r="AO476" s="769"/>
      <c r="AP476" s="769"/>
      <c r="AQ476" s="769"/>
      <c r="AR476" s="769"/>
      <c r="AS476" s="769"/>
      <c r="AT476" s="769"/>
      <c r="AU476" s="769"/>
      <c r="AV476" s="769"/>
      <c r="AW476" s="769"/>
      <c r="AX476" s="769"/>
    </row>
    <row r="477" spans="1:50" ht="24" hidden="1" customHeight="1" x14ac:dyDescent="0.15">
      <c r="A477" s="760"/>
      <c r="B477" s="158"/>
      <c r="C477" s="656" t="s">
        <v>719</v>
      </c>
      <c r="D477" s="613"/>
      <c r="E477" s="626" t="s">
        <v>12367</v>
      </c>
      <c r="F477" s="625" t="s">
        <v>719</v>
      </c>
      <c r="G477" s="613"/>
      <c r="H477" s="613"/>
      <c r="I477" s="769" t="s">
        <v>719</v>
      </c>
      <c r="J477" s="613"/>
      <c r="K477" s="626">
        <v>3870</v>
      </c>
      <c r="L477" s="626">
        <v>21</v>
      </c>
      <c r="M477" s="626">
        <v>21</v>
      </c>
      <c r="N477" s="613"/>
      <c r="O477" s="626" t="s">
        <v>1092</v>
      </c>
      <c r="P477" s="626">
        <v>1749</v>
      </c>
      <c r="Q477" s="626">
        <v>3</v>
      </c>
      <c r="R477" s="626"/>
      <c r="S477" s="626"/>
      <c r="T477" s="613"/>
      <c r="U477" s="613"/>
      <c r="V477" s="625">
        <v>2018</v>
      </c>
      <c r="W477" s="613"/>
      <c r="X477" s="613"/>
      <c r="Y477" s="613"/>
      <c r="Z477" s="613"/>
      <c r="AA477" s="613"/>
      <c r="AB477" s="626">
        <v>320</v>
      </c>
      <c r="AC477" s="613"/>
      <c r="AD477" s="613"/>
      <c r="AE477" s="613"/>
      <c r="AF477" s="613"/>
      <c r="AG477" s="613"/>
      <c r="AH477" s="613"/>
      <c r="AI477" s="613"/>
      <c r="AJ477" s="613"/>
      <c r="AK477" s="613"/>
      <c r="AL477" s="613"/>
      <c r="AM477" s="613"/>
      <c r="AN477" s="613"/>
      <c r="AO477" s="613"/>
      <c r="AP477" s="613"/>
      <c r="AQ477" s="613"/>
      <c r="AR477" s="613"/>
      <c r="AS477" s="613"/>
      <c r="AT477" s="613"/>
      <c r="AU477" s="613"/>
      <c r="AV477" s="613"/>
      <c r="AW477" s="613"/>
      <c r="AX477" s="769"/>
    </row>
    <row r="478" spans="1:50" ht="24" hidden="1" customHeight="1" x14ac:dyDescent="0.15">
      <c r="A478" s="760"/>
      <c r="B478" s="158"/>
      <c r="C478" s="656" t="s">
        <v>16041</v>
      </c>
      <c r="D478" s="613"/>
      <c r="E478" s="626" t="s">
        <v>16046</v>
      </c>
      <c r="F478" s="625" t="s">
        <v>16041</v>
      </c>
      <c r="G478" s="613"/>
      <c r="H478" s="613"/>
      <c r="I478" s="769" t="s">
        <v>16012</v>
      </c>
      <c r="J478" s="613"/>
      <c r="K478" s="626">
        <v>25440</v>
      </c>
      <c r="L478" s="626"/>
      <c r="M478" s="626"/>
      <c r="N478" s="613"/>
      <c r="O478" s="626" t="s">
        <v>15697</v>
      </c>
      <c r="P478" s="626">
        <v>1555</v>
      </c>
      <c r="Q478" s="626">
        <v>2</v>
      </c>
      <c r="R478" s="626"/>
      <c r="S478" s="626"/>
      <c r="T478" s="613"/>
      <c r="U478" s="613"/>
      <c r="V478" s="625">
        <v>2015</v>
      </c>
      <c r="W478" s="613"/>
      <c r="X478" s="613"/>
      <c r="Y478" s="613"/>
      <c r="Z478" s="613"/>
      <c r="AA478" s="613"/>
      <c r="AB478" s="626">
        <v>4033</v>
      </c>
      <c r="AC478" s="613"/>
      <c r="AD478" s="613"/>
      <c r="AE478" s="613"/>
      <c r="AF478" s="613"/>
      <c r="AG478" s="613"/>
      <c r="AH478" s="613"/>
      <c r="AI478" s="613"/>
      <c r="AJ478" s="613"/>
      <c r="AK478" s="613"/>
      <c r="AL478" s="613"/>
      <c r="AM478" s="613"/>
      <c r="AN478" s="613"/>
      <c r="AO478" s="613"/>
      <c r="AP478" s="613"/>
      <c r="AQ478" s="613"/>
      <c r="AR478" s="613"/>
      <c r="AS478" s="613"/>
      <c r="AT478" s="613"/>
      <c r="AU478" s="613"/>
      <c r="AV478" s="613"/>
      <c r="AW478" s="613"/>
      <c r="AX478" s="769"/>
    </row>
    <row r="479" spans="1:50" ht="24" hidden="1" customHeight="1" x14ac:dyDescent="0.15">
      <c r="A479" s="760"/>
      <c r="B479" s="158"/>
      <c r="C479" s="656" t="s">
        <v>723</v>
      </c>
      <c r="D479" s="769"/>
      <c r="E479" s="626" t="s">
        <v>1113</v>
      </c>
      <c r="F479" s="625" t="s">
        <v>723</v>
      </c>
      <c r="G479" s="769"/>
      <c r="H479" s="863"/>
      <c r="I479" s="769" t="s">
        <v>1114</v>
      </c>
      <c r="J479" s="626"/>
      <c r="K479" s="626">
        <v>6000</v>
      </c>
      <c r="L479" s="626">
        <v>148</v>
      </c>
      <c r="M479" s="626">
        <v>153</v>
      </c>
      <c r="N479" s="626"/>
      <c r="O479" s="626" t="s">
        <v>4457</v>
      </c>
      <c r="P479" s="626">
        <v>1800</v>
      </c>
      <c r="Q479" s="626">
        <v>7</v>
      </c>
      <c r="R479" s="626">
        <v>200</v>
      </c>
      <c r="S479" s="626">
        <v>500</v>
      </c>
      <c r="T479" s="626"/>
      <c r="U479" s="626"/>
      <c r="V479" s="625">
        <v>1986</v>
      </c>
      <c r="W479" s="626"/>
      <c r="X479" s="626"/>
      <c r="Y479" s="626"/>
      <c r="Z479" s="626"/>
      <c r="AA479" s="626"/>
      <c r="AB479" s="626">
        <v>933</v>
      </c>
      <c r="AC479" s="769"/>
      <c r="AD479" s="769"/>
      <c r="AE479" s="769"/>
      <c r="AF479" s="769"/>
      <c r="AG479" s="626"/>
      <c r="AH479" s="626"/>
      <c r="AI479" s="769"/>
      <c r="AJ479" s="769"/>
      <c r="AK479" s="769"/>
      <c r="AL479" s="769"/>
      <c r="AM479" s="769"/>
      <c r="AN479" s="769"/>
      <c r="AO479" s="769"/>
      <c r="AP479" s="769"/>
      <c r="AQ479" s="769"/>
      <c r="AR479" s="769"/>
      <c r="AS479" s="769"/>
      <c r="AT479" s="769"/>
      <c r="AU479" s="769"/>
      <c r="AV479" s="769"/>
      <c r="AW479" s="769"/>
      <c r="AX479" s="769"/>
    </row>
    <row r="480" spans="1:50" ht="24" hidden="1" customHeight="1" x14ac:dyDescent="0.15">
      <c r="A480" s="760"/>
      <c r="B480" s="158"/>
      <c r="C480" s="656" t="s">
        <v>723</v>
      </c>
      <c r="D480" s="769" t="s">
        <v>1109</v>
      </c>
      <c r="E480" s="626" t="s">
        <v>1115</v>
      </c>
      <c r="F480" s="625" t="s">
        <v>723</v>
      </c>
      <c r="G480" s="769" t="s">
        <v>1110</v>
      </c>
      <c r="H480" s="863"/>
      <c r="I480" s="769" t="s">
        <v>723</v>
      </c>
      <c r="J480" s="626">
        <v>4</v>
      </c>
      <c r="K480" s="626">
        <v>2000</v>
      </c>
      <c r="L480" s="626">
        <v>56</v>
      </c>
      <c r="M480" s="626">
        <v>56</v>
      </c>
      <c r="N480" s="626" t="s">
        <v>183</v>
      </c>
      <c r="O480" s="626" t="s">
        <v>4458</v>
      </c>
      <c r="P480" s="626">
        <v>1600</v>
      </c>
      <c r="Q480" s="626">
        <v>2</v>
      </c>
      <c r="R480" s="626"/>
      <c r="S480" s="626">
        <v>100</v>
      </c>
      <c r="T480" s="626"/>
      <c r="U480" s="626" t="s">
        <v>1111</v>
      </c>
      <c r="V480" s="625">
        <v>2005</v>
      </c>
      <c r="W480" s="626">
        <v>21</v>
      </c>
      <c r="X480" s="626">
        <v>20</v>
      </c>
      <c r="Y480" s="626">
        <v>20</v>
      </c>
      <c r="Z480" s="626"/>
      <c r="AA480" s="626"/>
      <c r="AB480" s="626">
        <v>186</v>
      </c>
      <c r="AC480" s="626"/>
      <c r="AD480" s="769"/>
      <c r="AE480" s="769"/>
      <c r="AF480" s="769"/>
      <c r="AG480" s="769">
        <v>2</v>
      </c>
      <c r="AH480" s="626"/>
      <c r="AI480" s="626"/>
      <c r="AJ480" s="769"/>
      <c r="AK480" s="769"/>
      <c r="AL480" s="769"/>
      <c r="AM480" s="769"/>
      <c r="AN480" s="769"/>
      <c r="AO480" s="769"/>
      <c r="AP480" s="769"/>
      <c r="AQ480" s="769"/>
      <c r="AR480" s="769"/>
      <c r="AS480" s="769"/>
      <c r="AT480" s="769"/>
      <c r="AU480" s="769"/>
      <c r="AV480" s="769"/>
      <c r="AW480" s="769"/>
      <c r="AX480" s="769"/>
    </row>
    <row r="481" spans="1:50" ht="24" hidden="1" customHeight="1" x14ac:dyDescent="0.15">
      <c r="A481" s="760"/>
      <c r="B481" s="158"/>
      <c r="C481" s="656" t="s">
        <v>723</v>
      </c>
      <c r="D481" s="769" t="s">
        <v>1109</v>
      </c>
      <c r="E481" s="626" t="s">
        <v>4459</v>
      </c>
      <c r="F481" s="625" t="s">
        <v>723</v>
      </c>
      <c r="G481" s="769" t="s">
        <v>1110</v>
      </c>
      <c r="H481" s="863"/>
      <c r="I481" s="769" t="s">
        <v>4460</v>
      </c>
      <c r="J481" s="626">
        <v>4</v>
      </c>
      <c r="K481" s="626">
        <v>2654</v>
      </c>
      <c r="L481" s="865"/>
      <c r="M481" s="865"/>
      <c r="N481" s="626" t="s">
        <v>183</v>
      </c>
      <c r="O481" s="865" t="s">
        <v>2076</v>
      </c>
      <c r="P481" s="865">
        <v>2654</v>
      </c>
      <c r="Q481" s="865">
        <v>4</v>
      </c>
      <c r="R481" s="865"/>
      <c r="S481" s="865">
        <v>200</v>
      </c>
      <c r="T481" s="626"/>
      <c r="U481" s="626" t="s">
        <v>1111</v>
      </c>
      <c r="V481" s="778">
        <v>2014</v>
      </c>
      <c r="W481" s="626">
        <v>21</v>
      </c>
      <c r="X481" s="626">
        <v>20</v>
      </c>
      <c r="Y481" s="626">
        <v>20</v>
      </c>
      <c r="Z481" s="626"/>
      <c r="AA481" s="626"/>
      <c r="AB481" s="865">
        <v>2000</v>
      </c>
      <c r="AC481" s="626"/>
      <c r="AD481" s="769"/>
      <c r="AE481" s="769"/>
      <c r="AF481" s="769"/>
      <c r="AG481" s="769">
        <v>2</v>
      </c>
      <c r="AH481" s="626"/>
      <c r="AI481" s="626"/>
      <c r="AJ481" s="769"/>
      <c r="AK481" s="769"/>
      <c r="AL481" s="769"/>
      <c r="AM481" s="769"/>
      <c r="AN481" s="769"/>
      <c r="AO481" s="769"/>
      <c r="AP481" s="769"/>
      <c r="AQ481" s="769"/>
      <c r="AR481" s="769"/>
      <c r="AS481" s="769"/>
      <c r="AT481" s="769"/>
      <c r="AU481" s="769"/>
      <c r="AV481" s="769"/>
      <c r="AW481" s="769"/>
      <c r="AX481" s="769"/>
    </row>
    <row r="482" spans="1:50" ht="24" hidden="1" customHeight="1" x14ac:dyDescent="0.15">
      <c r="A482" s="760"/>
      <c r="B482" s="158"/>
      <c r="C482" s="656" t="s">
        <v>16042</v>
      </c>
      <c r="D482" s="769" t="s">
        <v>1112</v>
      </c>
      <c r="E482" s="626" t="s">
        <v>16047</v>
      </c>
      <c r="F482" s="625" t="s">
        <v>16042</v>
      </c>
      <c r="G482" s="769"/>
      <c r="H482" s="863"/>
      <c r="I482" s="769" t="s">
        <v>16051</v>
      </c>
      <c r="J482" s="626">
        <v>1</v>
      </c>
      <c r="K482" s="866">
        <v>33332</v>
      </c>
      <c r="L482" s="626">
        <v>78</v>
      </c>
      <c r="M482" s="866">
        <v>78</v>
      </c>
      <c r="N482" s="626" t="s">
        <v>183</v>
      </c>
      <c r="O482" s="626" t="s">
        <v>2194</v>
      </c>
      <c r="P482" s="626">
        <v>1767</v>
      </c>
      <c r="Q482" s="626">
        <v>3</v>
      </c>
      <c r="R482" s="626"/>
      <c r="S482" s="626">
        <v>150</v>
      </c>
      <c r="T482" s="626" t="s">
        <v>185</v>
      </c>
      <c r="U482" s="626" t="s">
        <v>500</v>
      </c>
      <c r="V482" s="625">
        <v>2021</v>
      </c>
      <c r="W482" s="626">
        <v>330</v>
      </c>
      <c r="X482" s="626">
        <v>330</v>
      </c>
      <c r="Y482" s="626">
        <v>273</v>
      </c>
      <c r="Z482" s="626"/>
      <c r="AA482" s="626"/>
      <c r="AB482" s="626"/>
      <c r="AC482" s="626"/>
      <c r="AD482" s="769"/>
      <c r="AE482" s="769"/>
      <c r="AF482" s="769"/>
      <c r="AG482" s="769"/>
      <c r="AH482" s="626"/>
      <c r="AI482" s="626"/>
      <c r="AJ482" s="769"/>
      <c r="AK482" s="769"/>
      <c r="AL482" s="769"/>
      <c r="AM482" s="769"/>
      <c r="AN482" s="769"/>
      <c r="AO482" s="769"/>
      <c r="AP482" s="769"/>
      <c r="AQ482" s="769"/>
      <c r="AR482" s="769"/>
      <c r="AS482" s="769"/>
      <c r="AT482" s="769"/>
      <c r="AU482" s="769"/>
      <c r="AV482" s="769"/>
      <c r="AW482" s="769"/>
      <c r="AX482" s="769"/>
    </row>
    <row r="483" spans="1:50" ht="24" hidden="1" customHeight="1" x14ac:dyDescent="0.15">
      <c r="A483" s="760"/>
      <c r="B483" s="158"/>
      <c r="C483" s="656" t="s">
        <v>353</v>
      </c>
      <c r="D483" s="769" t="s">
        <v>384</v>
      </c>
      <c r="E483" s="626" t="s">
        <v>4461</v>
      </c>
      <c r="F483" s="625" t="s">
        <v>353</v>
      </c>
      <c r="G483" s="769"/>
      <c r="H483" s="863"/>
      <c r="I483" s="769" t="s">
        <v>1117</v>
      </c>
      <c r="J483" s="626">
        <v>1</v>
      </c>
      <c r="K483" s="626">
        <v>11465</v>
      </c>
      <c r="L483" s="626">
        <v>369</v>
      </c>
      <c r="M483" s="626">
        <v>357</v>
      </c>
      <c r="N483" s="626" t="s">
        <v>183</v>
      </c>
      <c r="O483" s="626" t="s">
        <v>4462</v>
      </c>
      <c r="P483" s="626">
        <v>10344</v>
      </c>
      <c r="Q483" s="626">
        <v>15</v>
      </c>
      <c r="R483" s="626">
        <v>720</v>
      </c>
      <c r="S483" s="626">
        <v>720</v>
      </c>
      <c r="T483" s="626" t="s">
        <v>185</v>
      </c>
      <c r="U483" s="626" t="s">
        <v>500</v>
      </c>
      <c r="V483" s="625">
        <v>2021</v>
      </c>
      <c r="W483" s="626">
        <v>330</v>
      </c>
      <c r="X483" s="626">
        <v>330</v>
      </c>
      <c r="Y483" s="626">
        <v>273</v>
      </c>
      <c r="Z483" s="626"/>
      <c r="AA483" s="626"/>
      <c r="AB483" s="626">
        <v>1708</v>
      </c>
      <c r="AC483" s="769"/>
      <c r="AD483" s="769"/>
      <c r="AE483" s="769"/>
      <c r="AF483" s="769"/>
      <c r="AG483" s="626"/>
      <c r="AH483" s="626"/>
      <c r="AI483" s="769"/>
      <c r="AJ483" s="769"/>
      <c r="AK483" s="769"/>
      <c r="AL483" s="769"/>
      <c r="AM483" s="769"/>
      <c r="AN483" s="769"/>
      <c r="AO483" s="769"/>
      <c r="AP483" s="769"/>
      <c r="AQ483" s="769"/>
      <c r="AR483" s="769"/>
      <c r="AS483" s="769"/>
      <c r="AT483" s="769"/>
      <c r="AU483" s="769"/>
      <c r="AV483" s="769"/>
      <c r="AW483" s="769"/>
      <c r="AX483" s="769"/>
    </row>
    <row r="484" spans="1:50" ht="24" hidden="1" customHeight="1" x14ac:dyDescent="0.15">
      <c r="A484" s="760"/>
      <c r="B484" s="158"/>
      <c r="C484" s="656" t="s">
        <v>353</v>
      </c>
      <c r="D484" s="769"/>
      <c r="E484" s="626" t="s">
        <v>4463</v>
      </c>
      <c r="F484" s="625" t="s">
        <v>353</v>
      </c>
      <c r="G484" s="769"/>
      <c r="H484" s="863"/>
      <c r="I484" s="769" t="s">
        <v>4464</v>
      </c>
      <c r="J484" s="626"/>
      <c r="K484" s="626">
        <v>1188</v>
      </c>
      <c r="L484" s="626" t="s">
        <v>417</v>
      </c>
      <c r="M484" s="626" t="s">
        <v>417</v>
      </c>
      <c r="N484" s="865"/>
      <c r="O484" s="626" t="s">
        <v>4465</v>
      </c>
      <c r="P484" s="626">
        <v>1188</v>
      </c>
      <c r="Q484" s="626">
        <v>2</v>
      </c>
      <c r="R484" s="626"/>
      <c r="S484" s="626">
        <v>50</v>
      </c>
      <c r="T484" s="865"/>
      <c r="U484" s="865"/>
      <c r="V484" s="625">
        <v>2010</v>
      </c>
      <c r="W484" s="865"/>
      <c r="X484" s="865"/>
      <c r="Y484" s="865"/>
      <c r="Z484" s="865"/>
      <c r="AA484" s="865"/>
      <c r="AB484" s="626">
        <v>120</v>
      </c>
      <c r="AC484" s="867"/>
      <c r="AD484" s="867"/>
      <c r="AE484" s="867"/>
      <c r="AF484" s="867"/>
      <c r="AG484" s="865"/>
      <c r="AH484" s="865"/>
      <c r="AI484" s="867"/>
      <c r="AJ484" s="867"/>
      <c r="AK484" s="867"/>
      <c r="AL484" s="867"/>
      <c r="AM484" s="867"/>
      <c r="AN484" s="867"/>
      <c r="AO484" s="867"/>
      <c r="AP484" s="867"/>
      <c r="AQ484" s="867"/>
      <c r="AR484" s="867"/>
      <c r="AS484" s="867"/>
      <c r="AT484" s="867"/>
      <c r="AU484" s="867"/>
      <c r="AV484" s="867"/>
      <c r="AW484" s="867"/>
      <c r="AX484" s="867"/>
    </row>
    <row r="485" spans="1:50" ht="24" hidden="1" customHeight="1" x14ac:dyDescent="0.15">
      <c r="A485" s="760"/>
      <c r="B485" s="158"/>
      <c r="C485" s="656" t="s">
        <v>353</v>
      </c>
      <c r="D485" s="769" t="s">
        <v>1116</v>
      </c>
      <c r="E485" s="626" t="s">
        <v>1121</v>
      </c>
      <c r="F485" s="625" t="s">
        <v>353</v>
      </c>
      <c r="G485" s="769"/>
      <c r="H485" s="863"/>
      <c r="I485" s="769" t="s">
        <v>4466</v>
      </c>
      <c r="J485" s="626"/>
      <c r="K485" s="626">
        <v>1369</v>
      </c>
      <c r="L485" s="626">
        <v>55</v>
      </c>
      <c r="M485" s="626">
        <v>55</v>
      </c>
      <c r="N485" s="626" t="s">
        <v>183</v>
      </c>
      <c r="O485" s="626" t="s">
        <v>4467</v>
      </c>
      <c r="P485" s="626">
        <v>1369</v>
      </c>
      <c r="Q485" s="626">
        <v>2</v>
      </c>
      <c r="R485" s="626"/>
      <c r="S485" s="626">
        <v>50</v>
      </c>
      <c r="T485" s="626" t="s">
        <v>185</v>
      </c>
      <c r="U485" s="626" t="s">
        <v>500</v>
      </c>
      <c r="V485" s="625">
        <v>2010</v>
      </c>
      <c r="W485" s="626" t="s">
        <v>1118</v>
      </c>
      <c r="X485" s="626"/>
      <c r="Y485" s="626"/>
      <c r="Z485" s="626"/>
      <c r="AA485" s="626"/>
      <c r="AB485" s="626">
        <v>120</v>
      </c>
      <c r="AC485" s="769"/>
      <c r="AD485" s="769"/>
      <c r="AE485" s="769"/>
      <c r="AF485" s="769"/>
      <c r="AG485" s="626">
        <v>8</v>
      </c>
      <c r="AH485" s="626" t="s">
        <v>1119</v>
      </c>
      <c r="AI485" s="769" t="s">
        <v>1120</v>
      </c>
      <c r="AJ485" s="769"/>
      <c r="AK485" s="769"/>
      <c r="AL485" s="769"/>
      <c r="AM485" s="769"/>
      <c r="AN485" s="769"/>
      <c r="AO485" s="769"/>
      <c r="AP485" s="769"/>
      <c r="AQ485" s="769"/>
      <c r="AR485" s="769"/>
      <c r="AS485" s="769"/>
      <c r="AT485" s="769"/>
      <c r="AU485" s="769"/>
      <c r="AV485" s="769"/>
      <c r="AW485" s="769"/>
      <c r="AX485" s="769"/>
    </row>
    <row r="486" spans="1:50" ht="24" hidden="1" customHeight="1" x14ac:dyDescent="0.15">
      <c r="A486" s="760"/>
      <c r="B486" s="158"/>
      <c r="C486" s="656" t="s">
        <v>353</v>
      </c>
      <c r="D486" s="769" t="s">
        <v>511</v>
      </c>
      <c r="E486" s="626" t="s">
        <v>1122</v>
      </c>
      <c r="F486" s="625" t="s">
        <v>353</v>
      </c>
      <c r="G486" s="769"/>
      <c r="H486" s="863"/>
      <c r="I486" s="769" t="s">
        <v>4468</v>
      </c>
      <c r="J486" s="626"/>
      <c r="K486" s="865">
        <v>262</v>
      </c>
      <c r="L486" s="626"/>
      <c r="M486" s="626"/>
      <c r="N486" s="626"/>
      <c r="O486" s="626" t="s">
        <v>4469</v>
      </c>
      <c r="P486" s="626">
        <v>262</v>
      </c>
      <c r="Q486" s="626">
        <v>1</v>
      </c>
      <c r="R486" s="626">
        <v>60</v>
      </c>
      <c r="S486" s="626">
        <v>60</v>
      </c>
      <c r="T486" s="626"/>
      <c r="U486" s="626"/>
      <c r="V486" s="625">
        <v>2005</v>
      </c>
      <c r="W486" s="626"/>
      <c r="X486" s="626"/>
      <c r="Y486" s="626"/>
      <c r="Z486" s="626"/>
      <c r="AA486" s="626"/>
      <c r="AB486" s="626">
        <v>50</v>
      </c>
      <c r="AC486" s="769"/>
      <c r="AD486" s="769"/>
      <c r="AE486" s="769"/>
      <c r="AF486" s="769"/>
      <c r="AG486" s="626"/>
      <c r="AH486" s="626"/>
      <c r="AI486" s="769"/>
      <c r="AJ486" s="769"/>
      <c r="AK486" s="769"/>
      <c r="AL486" s="769"/>
      <c r="AM486" s="769"/>
      <c r="AN486" s="769"/>
      <c r="AO486" s="769"/>
      <c r="AP486" s="769"/>
      <c r="AQ486" s="769"/>
      <c r="AR486" s="769"/>
      <c r="AS486" s="769"/>
      <c r="AT486" s="769"/>
      <c r="AU486" s="769"/>
      <c r="AV486" s="769"/>
      <c r="AW486" s="769"/>
      <c r="AX486" s="769"/>
    </row>
    <row r="487" spans="1:50" ht="24" hidden="1" customHeight="1" x14ac:dyDescent="0.15">
      <c r="A487" s="760"/>
      <c r="B487" s="158"/>
      <c r="C487" s="656" t="s">
        <v>353</v>
      </c>
      <c r="D487" s="769" t="s">
        <v>512</v>
      </c>
      <c r="E487" s="626" t="s">
        <v>1122</v>
      </c>
      <c r="F487" s="625" t="s">
        <v>353</v>
      </c>
      <c r="G487" s="769"/>
      <c r="H487" s="863"/>
      <c r="I487" s="769" t="s">
        <v>4468</v>
      </c>
      <c r="J487" s="626"/>
      <c r="K487" s="626">
        <v>524</v>
      </c>
      <c r="L487" s="626"/>
      <c r="M487" s="626"/>
      <c r="N487" s="626"/>
      <c r="O487" s="626" t="s">
        <v>366</v>
      </c>
      <c r="P487" s="626">
        <v>524</v>
      </c>
      <c r="Q487" s="626">
        <v>2</v>
      </c>
      <c r="R487" s="626">
        <v>60</v>
      </c>
      <c r="S487" s="626">
        <v>60</v>
      </c>
      <c r="T487" s="626"/>
      <c r="U487" s="626"/>
      <c r="V487" s="625">
        <v>2012</v>
      </c>
      <c r="W487" s="626"/>
      <c r="X487" s="626"/>
      <c r="Y487" s="626"/>
      <c r="Z487" s="626"/>
      <c r="AA487" s="626"/>
      <c r="AB487" s="626">
        <v>82</v>
      </c>
      <c r="AC487" s="769"/>
      <c r="AD487" s="769"/>
      <c r="AE487" s="769"/>
      <c r="AF487" s="769"/>
      <c r="AG487" s="626"/>
      <c r="AH487" s="626"/>
      <c r="AI487" s="769"/>
      <c r="AJ487" s="769"/>
      <c r="AK487" s="769"/>
      <c r="AL487" s="769"/>
      <c r="AM487" s="769"/>
      <c r="AN487" s="769"/>
      <c r="AO487" s="769"/>
      <c r="AP487" s="769"/>
      <c r="AQ487" s="769"/>
      <c r="AR487" s="769"/>
      <c r="AS487" s="769"/>
      <c r="AT487" s="769"/>
      <c r="AU487" s="769"/>
      <c r="AV487" s="769"/>
      <c r="AW487" s="769"/>
      <c r="AX487" s="769"/>
    </row>
    <row r="488" spans="1:50" ht="24" hidden="1" customHeight="1" x14ac:dyDescent="0.15">
      <c r="A488" s="760"/>
      <c r="B488" s="158"/>
      <c r="C488" s="656" t="s">
        <v>353</v>
      </c>
      <c r="D488" s="769"/>
      <c r="E488" s="626" t="s">
        <v>4470</v>
      </c>
      <c r="F488" s="625" t="s">
        <v>353</v>
      </c>
      <c r="G488" s="769"/>
      <c r="H488" s="863"/>
      <c r="I488" s="769" t="s">
        <v>4471</v>
      </c>
      <c r="J488" s="626"/>
      <c r="K488" s="626">
        <v>1700</v>
      </c>
      <c r="L488" s="626"/>
      <c r="M488" s="626"/>
      <c r="N488" s="626"/>
      <c r="O488" s="626" t="s">
        <v>4465</v>
      </c>
      <c r="P488" s="626">
        <v>1600</v>
      </c>
      <c r="Q488" s="626">
        <v>2</v>
      </c>
      <c r="R488" s="626"/>
      <c r="S488" s="626">
        <v>30</v>
      </c>
      <c r="T488" s="626"/>
      <c r="U488" s="626"/>
      <c r="V488" s="625">
        <v>2013</v>
      </c>
      <c r="W488" s="626"/>
      <c r="X488" s="626"/>
      <c r="Y488" s="626"/>
      <c r="Z488" s="626"/>
      <c r="AA488" s="626"/>
      <c r="AB488" s="626">
        <v>300</v>
      </c>
      <c r="AC488" s="769"/>
      <c r="AD488" s="769"/>
      <c r="AE488" s="769"/>
      <c r="AF488" s="769"/>
      <c r="AG488" s="626"/>
      <c r="AH488" s="626"/>
      <c r="AI488" s="769"/>
      <c r="AJ488" s="769"/>
      <c r="AK488" s="769"/>
      <c r="AL488" s="769"/>
      <c r="AM488" s="769"/>
      <c r="AN488" s="769"/>
      <c r="AO488" s="769"/>
      <c r="AP488" s="769"/>
      <c r="AQ488" s="769"/>
      <c r="AR488" s="769"/>
      <c r="AS488" s="769"/>
      <c r="AT488" s="769"/>
      <c r="AU488" s="769"/>
      <c r="AV488" s="769"/>
      <c r="AW488" s="769"/>
      <c r="AX488" s="769"/>
    </row>
    <row r="489" spans="1:50" ht="24" hidden="1" customHeight="1" x14ac:dyDescent="0.15">
      <c r="A489" s="760"/>
      <c r="B489" s="158"/>
      <c r="C489" s="656" t="s">
        <v>353</v>
      </c>
      <c r="D489" s="769"/>
      <c r="E489" s="626" t="s">
        <v>4472</v>
      </c>
      <c r="F489" s="625" t="s">
        <v>353</v>
      </c>
      <c r="G489" s="769"/>
      <c r="H489" s="863"/>
      <c r="I489" s="769" t="s">
        <v>353</v>
      </c>
      <c r="J489" s="626"/>
      <c r="K489" s="626">
        <v>3600</v>
      </c>
      <c r="L489" s="626"/>
      <c r="M489" s="626"/>
      <c r="N489" s="626"/>
      <c r="O489" s="626" t="s">
        <v>4465</v>
      </c>
      <c r="P489" s="626">
        <v>1600</v>
      </c>
      <c r="Q489" s="626">
        <v>2</v>
      </c>
      <c r="R489" s="626"/>
      <c r="S489" s="626">
        <v>30</v>
      </c>
      <c r="T489" s="626"/>
      <c r="U489" s="626"/>
      <c r="V489" s="625">
        <v>2013</v>
      </c>
      <c r="W489" s="626"/>
      <c r="X489" s="626"/>
      <c r="Y489" s="626"/>
      <c r="Z489" s="626"/>
      <c r="AA489" s="626"/>
      <c r="AB489" s="626">
        <v>150</v>
      </c>
      <c r="AC489" s="769"/>
      <c r="AD489" s="769"/>
      <c r="AE489" s="769"/>
      <c r="AF489" s="769"/>
      <c r="AG489" s="626"/>
      <c r="AH489" s="626"/>
      <c r="AI489" s="769"/>
      <c r="AJ489" s="769"/>
      <c r="AK489" s="769"/>
      <c r="AL489" s="769"/>
      <c r="AM489" s="769"/>
      <c r="AN489" s="769"/>
      <c r="AO489" s="769"/>
      <c r="AP489" s="769"/>
      <c r="AQ489" s="769"/>
      <c r="AR489" s="769"/>
      <c r="AS489" s="769"/>
      <c r="AT489" s="769"/>
      <c r="AU489" s="769"/>
      <c r="AV489" s="769"/>
      <c r="AW489" s="769"/>
      <c r="AX489" s="769"/>
    </row>
    <row r="490" spans="1:50" ht="24" hidden="1" customHeight="1" x14ac:dyDescent="0.15">
      <c r="A490" s="760"/>
      <c r="B490" s="158"/>
      <c r="C490" s="656" t="s">
        <v>730</v>
      </c>
      <c r="D490" s="769"/>
      <c r="E490" s="626" t="s">
        <v>1123</v>
      </c>
      <c r="F490" s="625" t="s">
        <v>730</v>
      </c>
      <c r="G490" s="769"/>
      <c r="H490" s="863"/>
      <c r="I490" s="769" t="s">
        <v>4473</v>
      </c>
      <c r="J490" s="626"/>
      <c r="K490" s="626">
        <v>10803</v>
      </c>
      <c r="L490" s="626">
        <v>554</v>
      </c>
      <c r="M490" s="626">
        <v>723</v>
      </c>
      <c r="N490" s="626"/>
      <c r="O490" s="626" t="s">
        <v>310</v>
      </c>
      <c r="P490" s="626">
        <v>5460</v>
      </c>
      <c r="Q490" s="626">
        <v>8</v>
      </c>
      <c r="R490" s="626"/>
      <c r="S490" s="626"/>
      <c r="T490" s="626"/>
      <c r="U490" s="626"/>
      <c r="V490" s="625">
        <v>2005</v>
      </c>
      <c r="W490" s="626"/>
      <c r="X490" s="626"/>
      <c r="Y490" s="626"/>
      <c r="Z490" s="626"/>
      <c r="AA490" s="626"/>
      <c r="AB490" s="626">
        <v>950</v>
      </c>
      <c r="AC490" s="769"/>
      <c r="AD490" s="769"/>
      <c r="AE490" s="769"/>
      <c r="AF490" s="769"/>
      <c r="AG490" s="626"/>
      <c r="AH490" s="626"/>
      <c r="AI490" s="769"/>
      <c r="AJ490" s="769"/>
      <c r="AK490" s="769"/>
      <c r="AL490" s="769"/>
      <c r="AM490" s="769"/>
      <c r="AN490" s="769"/>
      <c r="AO490" s="769"/>
      <c r="AP490" s="769"/>
      <c r="AQ490" s="769"/>
      <c r="AR490" s="769"/>
      <c r="AS490" s="769"/>
      <c r="AT490" s="769"/>
      <c r="AU490" s="769"/>
      <c r="AV490" s="769"/>
      <c r="AW490" s="769"/>
      <c r="AX490" s="769"/>
    </row>
    <row r="491" spans="1:50" ht="24" hidden="1" customHeight="1" x14ac:dyDescent="0.15">
      <c r="A491" s="760"/>
      <c r="B491" s="158"/>
      <c r="C491" s="656" t="s">
        <v>730</v>
      </c>
      <c r="D491" s="769"/>
      <c r="E491" s="626" t="s">
        <v>12368</v>
      </c>
      <c r="F491" s="625" t="s">
        <v>730</v>
      </c>
      <c r="G491" s="769"/>
      <c r="H491" s="863"/>
      <c r="I491" s="769" t="s">
        <v>730</v>
      </c>
      <c r="J491" s="626"/>
      <c r="K491" s="626">
        <v>9737</v>
      </c>
      <c r="L491" s="626">
        <v>4</v>
      </c>
      <c r="M491" s="626">
        <v>4</v>
      </c>
      <c r="N491" s="769"/>
      <c r="O491" s="626" t="s">
        <v>310</v>
      </c>
      <c r="P491" s="626">
        <v>2350</v>
      </c>
      <c r="Q491" s="626">
        <v>3</v>
      </c>
      <c r="R491" s="626"/>
      <c r="S491" s="626"/>
      <c r="T491" s="769"/>
      <c r="U491" s="769"/>
      <c r="V491" s="625">
        <v>2018</v>
      </c>
      <c r="W491" s="626"/>
      <c r="X491" s="769"/>
      <c r="Y491" s="769"/>
      <c r="Z491" s="769"/>
      <c r="AA491" s="769"/>
      <c r="AB491" s="626">
        <v>450</v>
      </c>
      <c r="AC491" s="626"/>
      <c r="AD491" s="626"/>
      <c r="AE491" s="626"/>
      <c r="AF491" s="626"/>
      <c r="AG491" s="626"/>
      <c r="AH491" s="626"/>
      <c r="AI491" s="626"/>
      <c r="AJ491" s="769"/>
      <c r="AK491" s="769"/>
      <c r="AL491" s="769"/>
      <c r="AM491" s="769"/>
      <c r="AN491" s="769"/>
      <c r="AO491" s="769"/>
      <c r="AP491" s="769"/>
      <c r="AQ491" s="769"/>
      <c r="AR491" s="769"/>
      <c r="AS491" s="769"/>
      <c r="AT491" s="769"/>
      <c r="AU491" s="769"/>
      <c r="AV491" s="769"/>
      <c r="AW491" s="769"/>
      <c r="AX491" s="769"/>
    </row>
    <row r="492" spans="1:50" ht="24" hidden="1" customHeight="1" x14ac:dyDescent="0.15">
      <c r="A492" s="760" t="s">
        <v>342</v>
      </c>
      <c r="B492" s="158"/>
      <c r="C492" s="856" t="s">
        <v>730</v>
      </c>
      <c r="D492" s="769" t="s">
        <v>1099</v>
      </c>
      <c r="E492" s="857" t="s">
        <v>1124</v>
      </c>
      <c r="F492" s="667" t="s">
        <v>730</v>
      </c>
      <c r="G492" s="769" t="s">
        <v>92</v>
      </c>
      <c r="H492" s="863" t="s">
        <v>698</v>
      </c>
      <c r="I492" s="868" t="s">
        <v>730</v>
      </c>
      <c r="J492" s="626">
        <v>1</v>
      </c>
      <c r="K492" s="857">
        <v>4608</v>
      </c>
      <c r="L492" s="857">
        <v>44</v>
      </c>
      <c r="M492" s="857">
        <v>44</v>
      </c>
      <c r="N492" s="626" t="s">
        <v>183</v>
      </c>
      <c r="O492" s="857" t="s">
        <v>310</v>
      </c>
      <c r="P492" s="857">
        <v>1404</v>
      </c>
      <c r="Q492" s="857">
        <v>2</v>
      </c>
      <c r="R492" s="857"/>
      <c r="S492" s="857"/>
      <c r="T492" s="626" t="s">
        <v>185</v>
      </c>
      <c r="U492" s="626" t="s">
        <v>500</v>
      </c>
      <c r="V492" s="667">
        <v>2009</v>
      </c>
      <c r="W492" s="626">
        <v>200</v>
      </c>
      <c r="X492" s="626"/>
      <c r="Y492" s="626"/>
      <c r="Z492" s="626"/>
      <c r="AA492" s="626"/>
      <c r="AB492" s="857">
        <v>350</v>
      </c>
      <c r="AC492" s="769"/>
      <c r="AD492" s="769"/>
      <c r="AE492" s="769"/>
      <c r="AF492" s="769"/>
      <c r="AG492" s="626">
        <v>8</v>
      </c>
      <c r="AH492" s="626"/>
      <c r="AI492" s="769">
        <v>40</v>
      </c>
      <c r="AJ492" s="769"/>
      <c r="AK492" s="769"/>
      <c r="AL492" s="769"/>
      <c r="AM492" s="769"/>
      <c r="AN492" s="769"/>
      <c r="AO492" s="769"/>
      <c r="AP492" s="769"/>
      <c r="AQ492" s="769"/>
      <c r="AR492" s="769"/>
      <c r="AS492" s="769"/>
      <c r="AT492" s="769"/>
      <c r="AU492" s="769"/>
      <c r="AV492" s="769"/>
      <c r="AW492" s="769"/>
      <c r="AX492" s="769"/>
    </row>
    <row r="493" spans="1:50" ht="24" hidden="1" customHeight="1" x14ac:dyDescent="0.15">
      <c r="A493" s="760"/>
      <c r="B493" s="158"/>
      <c r="C493" s="656" t="s">
        <v>730</v>
      </c>
      <c r="D493" s="769"/>
      <c r="E493" s="626" t="s">
        <v>1125</v>
      </c>
      <c r="F493" s="625" t="s">
        <v>730</v>
      </c>
      <c r="G493" s="769"/>
      <c r="H493" s="863"/>
      <c r="I493" s="769" t="s">
        <v>730</v>
      </c>
      <c r="J493" s="626"/>
      <c r="K493" s="626">
        <v>3420</v>
      </c>
      <c r="L493" s="626">
        <v>97.69</v>
      </c>
      <c r="M493" s="626">
        <v>97.69</v>
      </c>
      <c r="N493" s="626"/>
      <c r="O493" s="626" t="s">
        <v>310</v>
      </c>
      <c r="P493" s="626">
        <v>3140</v>
      </c>
      <c r="Q493" s="626">
        <v>4</v>
      </c>
      <c r="R493" s="626"/>
      <c r="S493" s="626"/>
      <c r="T493" s="626"/>
      <c r="U493" s="626"/>
      <c r="V493" s="625">
        <v>2012</v>
      </c>
      <c r="W493" s="626"/>
      <c r="X493" s="626"/>
      <c r="Y493" s="626"/>
      <c r="Z493" s="626"/>
      <c r="AA493" s="626"/>
      <c r="AB493" s="626">
        <v>350</v>
      </c>
      <c r="AC493" s="769"/>
      <c r="AD493" s="769"/>
      <c r="AE493" s="769"/>
      <c r="AF493" s="769"/>
      <c r="AG493" s="626"/>
      <c r="AH493" s="626"/>
      <c r="AI493" s="769"/>
      <c r="AJ493" s="769"/>
      <c r="AK493" s="769"/>
      <c r="AL493" s="769"/>
      <c r="AM493" s="769"/>
      <c r="AN493" s="769"/>
      <c r="AO493" s="769"/>
      <c r="AP493" s="769"/>
      <c r="AQ493" s="769"/>
      <c r="AR493" s="769"/>
      <c r="AS493" s="769"/>
      <c r="AT493" s="769"/>
      <c r="AU493" s="769"/>
      <c r="AV493" s="769"/>
      <c r="AW493" s="769"/>
      <c r="AX493" s="769"/>
    </row>
    <row r="494" spans="1:50" ht="24" hidden="1" customHeight="1" x14ac:dyDescent="0.15">
      <c r="A494" s="869" t="s">
        <v>343</v>
      </c>
      <c r="B494" s="158"/>
      <c r="C494" s="656" t="s">
        <v>730</v>
      </c>
      <c r="D494" s="868"/>
      <c r="E494" s="614" t="s">
        <v>4474</v>
      </c>
      <c r="F494" s="613" t="s">
        <v>730</v>
      </c>
      <c r="G494" s="868"/>
      <c r="H494" s="870"/>
      <c r="I494" s="613" t="s">
        <v>730</v>
      </c>
      <c r="J494" s="857"/>
      <c r="K494" s="614">
        <v>11089</v>
      </c>
      <c r="L494" s="614">
        <v>531</v>
      </c>
      <c r="M494" s="614">
        <v>646.05999999999995</v>
      </c>
      <c r="N494" s="868"/>
      <c r="O494" s="613" t="s">
        <v>1092</v>
      </c>
      <c r="P494" s="614">
        <v>9126</v>
      </c>
      <c r="Q494" s="614">
        <v>12</v>
      </c>
      <c r="R494" s="614"/>
      <c r="S494" s="614"/>
      <c r="T494" s="868"/>
      <c r="U494" s="868"/>
      <c r="V494" s="613">
        <v>2013</v>
      </c>
      <c r="W494" s="857"/>
      <c r="X494" s="868"/>
      <c r="Y494" s="868"/>
      <c r="Z494" s="868"/>
      <c r="AA494" s="868"/>
      <c r="AB494" s="614">
        <v>1200</v>
      </c>
      <c r="AC494" s="857"/>
      <c r="AD494" s="857"/>
      <c r="AE494" s="857"/>
      <c r="AF494" s="857"/>
      <c r="AG494" s="857"/>
      <c r="AH494" s="857"/>
      <c r="AI494" s="857"/>
      <c r="AJ494" s="868"/>
      <c r="AK494" s="868"/>
      <c r="AL494" s="868"/>
      <c r="AM494" s="868"/>
      <c r="AN494" s="868"/>
      <c r="AO494" s="868"/>
      <c r="AP494" s="868"/>
      <c r="AQ494" s="868"/>
      <c r="AR494" s="868"/>
      <c r="AS494" s="868"/>
      <c r="AT494" s="868"/>
      <c r="AU494" s="868"/>
      <c r="AV494" s="868"/>
      <c r="AW494" s="868"/>
      <c r="AX494" s="868"/>
    </row>
    <row r="495" spans="1:50" ht="24" hidden="1" customHeight="1" x14ac:dyDescent="0.15">
      <c r="A495" s="760" t="s">
        <v>344</v>
      </c>
      <c r="B495" s="158"/>
      <c r="C495" s="758" t="s">
        <v>745</v>
      </c>
      <c r="D495" s="769"/>
      <c r="E495" s="614" t="s">
        <v>1130</v>
      </c>
      <c r="F495" s="613" t="s">
        <v>745</v>
      </c>
      <c r="G495" s="769"/>
      <c r="H495" s="863"/>
      <c r="I495" s="613" t="s">
        <v>14737</v>
      </c>
      <c r="J495" s="626"/>
      <c r="K495" s="614">
        <v>29642</v>
      </c>
      <c r="L495" s="614"/>
      <c r="M495" s="614"/>
      <c r="N495" s="769"/>
      <c r="O495" s="613" t="s">
        <v>310</v>
      </c>
      <c r="P495" s="614">
        <v>1944</v>
      </c>
      <c r="Q495" s="614">
        <v>2</v>
      </c>
      <c r="R495" s="614"/>
      <c r="S495" s="614">
        <v>100</v>
      </c>
      <c r="T495" s="769"/>
      <c r="U495" s="769"/>
      <c r="V495" s="613">
        <v>2009</v>
      </c>
      <c r="W495" s="626"/>
      <c r="X495" s="769"/>
      <c r="Y495" s="769"/>
      <c r="Z495" s="769"/>
      <c r="AA495" s="769"/>
      <c r="AB495" s="614">
        <v>200</v>
      </c>
      <c r="AC495" s="769"/>
      <c r="AD495" s="769"/>
      <c r="AE495" s="769"/>
      <c r="AF495" s="769"/>
      <c r="AG495" s="626"/>
      <c r="AH495" s="626"/>
      <c r="AI495" s="769"/>
      <c r="AJ495" s="769"/>
      <c r="AK495" s="769"/>
      <c r="AL495" s="769"/>
      <c r="AM495" s="769"/>
      <c r="AN495" s="769"/>
      <c r="AO495" s="769"/>
      <c r="AP495" s="769"/>
      <c r="AQ495" s="769"/>
      <c r="AR495" s="769"/>
      <c r="AS495" s="769"/>
      <c r="AT495" s="769"/>
      <c r="AU495" s="769"/>
      <c r="AV495" s="769"/>
      <c r="AW495" s="769"/>
      <c r="AX495" s="769"/>
    </row>
    <row r="496" spans="1:50" ht="24" hidden="1" customHeight="1" x14ac:dyDescent="0.15">
      <c r="A496" s="760" t="s">
        <v>121</v>
      </c>
      <c r="B496" s="158"/>
      <c r="C496" s="656" t="s">
        <v>745</v>
      </c>
      <c r="D496" s="613"/>
      <c r="E496" s="626" t="s">
        <v>1131</v>
      </c>
      <c r="F496" s="625" t="s">
        <v>745</v>
      </c>
      <c r="G496" s="613"/>
      <c r="H496" s="613"/>
      <c r="I496" s="769" t="s">
        <v>745</v>
      </c>
      <c r="J496" s="613"/>
      <c r="K496" s="626">
        <v>197688</v>
      </c>
      <c r="L496" s="626">
        <v>3132.15</v>
      </c>
      <c r="M496" s="626">
        <v>3300.29</v>
      </c>
      <c r="N496" s="613"/>
      <c r="O496" s="626" t="s">
        <v>1132</v>
      </c>
      <c r="P496" s="626">
        <v>8997</v>
      </c>
      <c r="Q496" s="626">
        <v>12</v>
      </c>
      <c r="R496" s="626">
        <v>200</v>
      </c>
      <c r="S496" s="626">
        <v>400</v>
      </c>
      <c r="T496" s="613"/>
      <c r="U496" s="613"/>
      <c r="V496" s="625">
        <v>2009</v>
      </c>
      <c r="W496" s="613"/>
      <c r="X496" s="613"/>
      <c r="Y496" s="613"/>
      <c r="Z496" s="613"/>
      <c r="AA496" s="613"/>
      <c r="AB496" s="626">
        <v>1000</v>
      </c>
      <c r="AC496" s="613"/>
      <c r="AD496" s="613"/>
      <c r="AE496" s="613"/>
      <c r="AF496" s="613"/>
      <c r="AG496" s="613"/>
      <c r="AH496" s="613"/>
      <c r="AI496" s="613"/>
      <c r="AJ496" s="613"/>
      <c r="AK496" s="613"/>
      <c r="AL496" s="613"/>
      <c r="AM496" s="613"/>
      <c r="AN496" s="613"/>
      <c r="AO496" s="613"/>
      <c r="AP496" s="613"/>
      <c r="AQ496" s="613"/>
      <c r="AR496" s="613"/>
      <c r="AS496" s="613"/>
      <c r="AT496" s="613"/>
      <c r="AU496" s="613"/>
      <c r="AV496" s="613"/>
      <c r="AW496" s="613"/>
      <c r="AX496" s="613"/>
    </row>
    <row r="497" spans="1:50" ht="24" hidden="1" customHeight="1" x14ac:dyDescent="0.15">
      <c r="A497" s="760" t="s">
        <v>146</v>
      </c>
      <c r="B497" s="158"/>
      <c r="C497" s="656" t="s">
        <v>745</v>
      </c>
      <c r="D497" s="613"/>
      <c r="E497" s="626" t="s">
        <v>1133</v>
      </c>
      <c r="F497" s="625" t="s">
        <v>745</v>
      </c>
      <c r="G497" s="613"/>
      <c r="H497" s="613"/>
      <c r="I497" s="769" t="s">
        <v>14737</v>
      </c>
      <c r="J497" s="613"/>
      <c r="K497" s="626">
        <v>3129</v>
      </c>
      <c r="L497" s="626">
        <v>53.85</v>
      </c>
      <c r="M497" s="626">
        <v>49.61</v>
      </c>
      <c r="N497" s="613"/>
      <c r="O497" s="626" t="s">
        <v>1132</v>
      </c>
      <c r="P497" s="626">
        <v>2400</v>
      </c>
      <c r="Q497" s="626">
        <v>2</v>
      </c>
      <c r="R497" s="626"/>
      <c r="S497" s="626">
        <v>100</v>
      </c>
      <c r="T497" s="613"/>
      <c r="U497" s="613"/>
      <c r="V497" s="625">
        <v>2009</v>
      </c>
      <c r="W497" s="613"/>
      <c r="X497" s="613"/>
      <c r="Y497" s="613"/>
      <c r="Z497" s="613"/>
      <c r="AA497" s="613"/>
      <c r="AB497" s="626">
        <v>307</v>
      </c>
      <c r="AC497" s="613"/>
      <c r="AD497" s="613"/>
      <c r="AE497" s="613"/>
      <c r="AF497" s="613"/>
      <c r="AG497" s="613"/>
      <c r="AH497" s="613"/>
      <c r="AI497" s="613"/>
      <c r="AJ497" s="613"/>
      <c r="AK497" s="613"/>
      <c r="AL497" s="613"/>
      <c r="AM497" s="613"/>
      <c r="AN497" s="613"/>
      <c r="AO497" s="613"/>
      <c r="AP497" s="613"/>
      <c r="AQ497" s="613"/>
      <c r="AR497" s="613"/>
      <c r="AS497" s="613"/>
      <c r="AT497" s="613"/>
      <c r="AU497" s="613"/>
      <c r="AV497" s="613"/>
      <c r="AW497" s="613"/>
      <c r="AX497" s="613"/>
    </row>
    <row r="498" spans="1:50" ht="24" hidden="1" customHeight="1" x14ac:dyDescent="0.15">
      <c r="A498" s="760" t="s">
        <v>147</v>
      </c>
      <c r="B498" s="158"/>
      <c r="C498" s="656" t="s">
        <v>745</v>
      </c>
      <c r="D498" s="769"/>
      <c r="E498" s="626" t="s">
        <v>10625</v>
      </c>
      <c r="F498" s="625" t="s">
        <v>745</v>
      </c>
      <c r="G498" s="769"/>
      <c r="H498" s="863"/>
      <c r="I498" s="769" t="s">
        <v>14738</v>
      </c>
      <c r="J498" s="626"/>
      <c r="K498" s="626">
        <v>1410</v>
      </c>
      <c r="L498" s="626">
        <v>53</v>
      </c>
      <c r="M498" s="626">
        <v>53</v>
      </c>
      <c r="N498" s="769"/>
      <c r="O498" s="626" t="s">
        <v>310</v>
      </c>
      <c r="P498" s="626">
        <v>1163</v>
      </c>
      <c r="Q498" s="626">
        <v>2</v>
      </c>
      <c r="R498" s="626"/>
      <c r="S498" s="626"/>
      <c r="T498" s="769"/>
      <c r="U498" s="769"/>
      <c r="V498" s="625"/>
      <c r="W498" s="626"/>
      <c r="X498" s="769"/>
      <c r="Y498" s="769"/>
      <c r="Z498" s="769"/>
      <c r="AA498" s="769"/>
      <c r="AB498" s="626">
        <v>2017</v>
      </c>
      <c r="AC498" s="626"/>
      <c r="AD498" s="626"/>
      <c r="AE498" s="626"/>
      <c r="AF498" s="626"/>
      <c r="AG498" s="626"/>
      <c r="AH498" s="626"/>
      <c r="AI498" s="626"/>
      <c r="AJ498" s="769"/>
      <c r="AK498" s="769"/>
      <c r="AL498" s="769"/>
      <c r="AM498" s="769"/>
      <c r="AN498" s="769"/>
      <c r="AO498" s="769"/>
      <c r="AP498" s="769"/>
      <c r="AQ498" s="769"/>
      <c r="AR498" s="769"/>
      <c r="AS498" s="769"/>
      <c r="AT498" s="769"/>
      <c r="AU498" s="769"/>
      <c r="AV498" s="769"/>
      <c r="AW498" s="769"/>
      <c r="AX498" s="769"/>
    </row>
    <row r="499" spans="1:50" ht="24" hidden="1" customHeight="1" x14ac:dyDescent="0.15">
      <c r="A499" s="760"/>
      <c r="B499" s="158"/>
      <c r="C499" s="656" t="s">
        <v>745</v>
      </c>
      <c r="D499" s="769"/>
      <c r="E499" s="626" t="s">
        <v>16048</v>
      </c>
      <c r="F499" s="625" t="s">
        <v>745</v>
      </c>
      <c r="G499" s="769"/>
      <c r="H499" s="863"/>
      <c r="I499" s="769" t="s">
        <v>16052</v>
      </c>
      <c r="J499" s="626"/>
      <c r="K499" s="626">
        <v>197688</v>
      </c>
      <c r="L499" s="626">
        <v>2949</v>
      </c>
      <c r="M499" s="626">
        <v>2949</v>
      </c>
      <c r="N499" s="769"/>
      <c r="O499" s="626" t="s">
        <v>15694</v>
      </c>
      <c r="P499" s="626">
        <v>2949</v>
      </c>
      <c r="Q499" s="626">
        <v>3</v>
      </c>
      <c r="R499" s="626"/>
      <c r="S499" s="626"/>
      <c r="T499" s="769"/>
      <c r="U499" s="769"/>
      <c r="V499" s="625">
        <v>2021</v>
      </c>
      <c r="W499" s="626"/>
      <c r="X499" s="769"/>
      <c r="Y499" s="769"/>
      <c r="Z499" s="769"/>
      <c r="AA499" s="769"/>
      <c r="AB499" s="626">
        <v>4300</v>
      </c>
      <c r="AC499" s="626"/>
      <c r="AD499" s="626"/>
      <c r="AE499" s="626"/>
      <c r="AF499" s="626"/>
      <c r="AG499" s="626"/>
      <c r="AH499" s="626"/>
      <c r="AI499" s="626"/>
      <c r="AJ499" s="769"/>
      <c r="AK499" s="769"/>
      <c r="AL499" s="769"/>
      <c r="AM499" s="769"/>
      <c r="AN499" s="769"/>
      <c r="AO499" s="769"/>
      <c r="AP499" s="769"/>
      <c r="AQ499" s="769"/>
      <c r="AR499" s="769"/>
      <c r="AS499" s="769"/>
      <c r="AT499" s="769"/>
      <c r="AU499" s="769"/>
      <c r="AV499" s="769"/>
      <c r="AW499" s="769"/>
      <c r="AX499" s="769"/>
    </row>
    <row r="500" spans="1:50" ht="24" hidden="1" customHeight="1" x14ac:dyDescent="0.15">
      <c r="A500" s="760"/>
      <c r="B500" s="158"/>
      <c r="C500" s="656" t="s">
        <v>1247</v>
      </c>
      <c r="D500" s="769"/>
      <c r="E500" s="626" t="s">
        <v>4475</v>
      </c>
      <c r="F500" s="625" t="s">
        <v>1247</v>
      </c>
      <c r="G500" s="769"/>
      <c r="H500" s="863"/>
      <c r="I500" s="769" t="s">
        <v>4476</v>
      </c>
      <c r="J500" s="626"/>
      <c r="K500" s="626">
        <v>6436</v>
      </c>
      <c r="L500" s="626">
        <v>150</v>
      </c>
      <c r="M500" s="626">
        <v>184</v>
      </c>
      <c r="N500" s="769"/>
      <c r="O500" s="626" t="s">
        <v>10626</v>
      </c>
      <c r="P500" s="626">
        <v>4055</v>
      </c>
      <c r="Q500" s="626">
        <v>6</v>
      </c>
      <c r="R500" s="626">
        <v>300</v>
      </c>
      <c r="S500" s="626">
        <v>300</v>
      </c>
      <c r="T500" s="769"/>
      <c r="U500" s="769"/>
      <c r="V500" s="625">
        <v>2002</v>
      </c>
      <c r="W500" s="626"/>
      <c r="X500" s="769"/>
      <c r="Y500" s="769"/>
      <c r="Z500" s="769"/>
      <c r="AA500" s="769"/>
      <c r="AB500" s="626">
        <v>804</v>
      </c>
      <c r="AC500" s="626"/>
      <c r="AD500" s="626"/>
      <c r="AE500" s="626"/>
      <c r="AF500" s="626"/>
      <c r="AG500" s="626"/>
      <c r="AH500" s="626"/>
      <c r="AI500" s="626"/>
      <c r="AJ500" s="769"/>
      <c r="AK500" s="769"/>
      <c r="AL500" s="769"/>
      <c r="AM500" s="769"/>
      <c r="AN500" s="769"/>
      <c r="AO500" s="769"/>
      <c r="AP500" s="769"/>
      <c r="AQ500" s="769"/>
      <c r="AR500" s="769"/>
      <c r="AS500" s="769"/>
      <c r="AT500" s="769"/>
      <c r="AU500" s="769"/>
      <c r="AV500" s="769"/>
      <c r="AW500" s="769"/>
      <c r="AX500" s="769"/>
    </row>
    <row r="501" spans="1:50" ht="24" hidden="1" customHeight="1" x14ac:dyDescent="0.15">
      <c r="A501" s="760"/>
      <c r="B501" s="158"/>
      <c r="C501" s="705" t="s">
        <v>1247</v>
      </c>
      <c r="D501" s="769" t="s">
        <v>1126</v>
      </c>
      <c r="E501" s="260" t="s">
        <v>10627</v>
      </c>
      <c r="F501" s="258" t="s">
        <v>1247</v>
      </c>
      <c r="G501" s="769"/>
      <c r="H501" s="863"/>
      <c r="I501" s="312" t="s">
        <v>10628</v>
      </c>
      <c r="J501" s="626">
        <v>1</v>
      </c>
      <c r="K501" s="260">
        <v>1669</v>
      </c>
      <c r="L501" s="260">
        <v>53</v>
      </c>
      <c r="M501" s="260">
        <v>53</v>
      </c>
      <c r="N501" s="769" t="s">
        <v>1127</v>
      </c>
      <c r="O501" s="260" t="s">
        <v>1145</v>
      </c>
      <c r="P501" s="260">
        <v>1100</v>
      </c>
      <c r="Q501" s="260">
        <v>2</v>
      </c>
      <c r="R501" s="260"/>
      <c r="S501" s="260"/>
      <c r="T501" s="769" t="s">
        <v>185</v>
      </c>
      <c r="U501" s="769" t="s">
        <v>500</v>
      </c>
      <c r="V501" s="258">
        <v>2000</v>
      </c>
      <c r="W501" s="626">
        <v>804</v>
      </c>
      <c r="X501" s="769"/>
      <c r="Y501" s="769"/>
      <c r="Z501" s="769"/>
      <c r="AA501" s="769"/>
      <c r="AB501" s="260">
        <v>500</v>
      </c>
      <c r="AC501" s="626"/>
      <c r="AD501" s="626"/>
      <c r="AE501" s="626"/>
      <c r="AF501" s="626"/>
      <c r="AG501" s="626"/>
      <c r="AH501" s="626"/>
      <c r="AI501" s="626"/>
      <c r="AJ501" s="769" t="s">
        <v>1128</v>
      </c>
      <c r="AK501" s="769"/>
      <c r="AL501" s="769"/>
      <c r="AM501" s="769"/>
      <c r="AN501" s="769"/>
      <c r="AO501" s="769"/>
      <c r="AP501" s="769"/>
      <c r="AQ501" s="769"/>
      <c r="AR501" s="769"/>
      <c r="AS501" s="769"/>
      <c r="AT501" s="769"/>
      <c r="AU501" s="769"/>
      <c r="AV501" s="769"/>
      <c r="AW501" s="769"/>
      <c r="AX501" s="757"/>
    </row>
    <row r="502" spans="1:50" ht="24" hidden="1" customHeight="1" x14ac:dyDescent="0.15">
      <c r="A502" s="760"/>
      <c r="B502" s="158"/>
      <c r="C502" s="705" t="s">
        <v>1247</v>
      </c>
      <c r="D502" s="312"/>
      <c r="E502" s="260" t="s">
        <v>10629</v>
      </c>
      <c r="F502" s="258" t="s">
        <v>1247</v>
      </c>
      <c r="G502" s="312"/>
      <c r="H502" s="871"/>
      <c r="I502" s="312" t="s">
        <v>10630</v>
      </c>
      <c r="J502" s="260"/>
      <c r="K502" s="260">
        <v>1576</v>
      </c>
      <c r="L502" s="260"/>
      <c r="M502" s="260"/>
      <c r="N502" s="260"/>
      <c r="O502" s="260" t="s">
        <v>310</v>
      </c>
      <c r="P502" s="260">
        <v>1100</v>
      </c>
      <c r="Q502" s="260">
        <v>2</v>
      </c>
      <c r="R502" s="260"/>
      <c r="S502" s="260"/>
      <c r="T502" s="260"/>
      <c r="U502" s="260"/>
      <c r="V502" s="258">
        <v>2001</v>
      </c>
      <c r="W502" s="260"/>
      <c r="X502" s="260"/>
      <c r="Y502" s="260"/>
      <c r="Z502" s="260"/>
      <c r="AA502" s="260"/>
      <c r="AB502" s="260">
        <v>200</v>
      </c>
      <c r="AC502" s="312"/>
      <c r="AD502" s="312"/>
      <c r="AE502" s="312"/>
      <c r="AF502" s="312"/>
      <c r="AG502" s="260"/>
      <c r="AH502" s="260"/>
      <c r="AI502" s="312"/>
      <c r="AJ502" s="312"/>
      <c r="AK502" s="312"/>
      <c r="AL502" s="312"/>
      <c r="AM502" s="312"/>
      <c r="AN502" s="312"/>
      <c r="AO502" s="312"/>
      <c r="AP502" s="312"/>
      <c r="AQ502" s="312"/>
      <c r="AR502" s="312"/>
      <c r="AS502" s="312"/>
      <c r="AT502" s="312"/>
      <c r="AU502" s="312"/>
      <c r="AV502" s="312"/>
      <c r="AW502" s="312"/>
      <c r="AX502" s="769"/>
    </row>
    <row r="503" spans="1:50" ht="24" hidden="1" customHeight="1" x14ac:dyDescent="0.15">
      <c r="A503" s="760"/>
      <c r="B503" s="158"/>
      <c r="C503" s="656" t="s">
        <v>1247</v>
      </c>
      <c r="D503" s="312"/>
      <c r="E503" s="626" t="s">
        <v>12369</v>
      </c>
      <c r="F503" s="625" t="s">
        <v>1247</v>
      </c>
      <c r="G503" s="312"/>
      <c r="H503" s="871"/>
      <c r="I503" s="769" t="s">
        <v>688</v>
      </c>
      <c r="J503" s="260"/>
      <c r="K503" s="626">
        <v>1640</v>
      </c>
      <c r="L503" s="626"/>
      <c r="M503" s="626"/>
      <c r="N503" s="260"/>
      <c r="O503" s="626" t="s">
        <v>153</v>
      </c>
      <c r="P503" s="626">
        <v>1511</v>
      </c>
      <c r="Q503" s="626">
        <v>2</v>
      </c>
      <c r="R503" s="626"/>
      <c r="S503" s="626"/>
      <c r="T503" s="260"/>
      <c r="U503" s="260"/>
      <c r="V503" s="625">
        <v>2019</v>
      </c>
      <c r="W503" s="260"/>
      <c r="X503" s="260"/>
      <c r="Y503" s="260"/>
      <c r="Z503" s="260"/>
      <c r="AA503" s="260"/>
      <c r="AB503" s="626">
        <v>300</v>
      </c>
      <c r="AC503" s="312"/>
      <c r="AD503" s="312"/>
      <c r="AE503" s="312"/>
      <c r="AF503" s="312"/>
      <c r="AG503" s="260"/>
      <c r="AH503" s="260"/>
      <c r="AI503" s="312"/>
      <c r="AJ503" s="312"/>
      <c r="AK503" s="312"/>
      <c r="AL503" s="312"/>
      <c r="AM503" s="312"/>
      <c r="AN503" s="312"/>
      <c r="AO503" s="312"/>
      <c r="AP503" s="312"/>
      <c r="AQ503" s="312"/>
      <c r="AR503" s="312"/>
      <c r="AS503" s="312"/>
      <c r="AT503" s="312"/>
      <c r="AU503" s="312"/>
      <c r="AV503" s="312"/>
      <c r="AW503" s="312"/>
      <c r="AX503" s="769"/>
    </row>
    <row r="504" spans="1:50" ht="24" hidden="1" customHeight="1" x14ac:dyDescent="0.15">
      <c r="A504" s="760"/>
      <c r="B504" s="158"/>
      <c r="C504" s="705" t="s">
        <v>16043</v>
      </c>
      <c r="D504" s="769"/>
      <c r="E504" s="260" t="s">
        <v>16049</v>
      </c>
      <c r="F504" s="258" t="s">
        <v>16043</v>
      </c>
      <c r="G504" s="769"/>
      <c r="H504" s="863"/>
      <c r="I504" s="312" t="s">
        <v>16043</v>
      </c>
      <c r="J504" s="626"/>
      <c r="K504" s="260">
        <v>1748</v>
      </c>
      <c r="L504" s="260"/>
      <c r="M504" s="260"/>
      <c r="N504" s="626"/>
      <c r="O504" s="260" t="s">
        <v>2195</v>
      </c>
      <c r="P504" s="260">
        <v>1100</v>
      </c>
      <c r="Q504" s="260">
        <v>2</v>
      </c>
      <c r="R504" s="260"/>
      <c r="S504" s="260"/>
      <c r="T504" s="626"/>
      <c r="U504" s="626"/>
      <c r="V504" s="258">
        <v>2021</v>
      </c>
      <c r="W504" s="626"/>
      <c r="X504" s="626"/>
      <c r="Y504" s="626"/>
      <c r="Z504" s="626"/>
      <c r="AA504" s="626"/>
      <c r="AB504" s="260">
        <v>450</v>
      </c>
      <c r="AC504" s="312"/>
      <c r="AD504" s="312"/>
      <c r="AE504" s="312"/>
      <c r="AF504" s="312"/>
      <c r="AG504" s="260"/>
      <c r="AH504" s="260"/>
      <c r="AI504" s="312"/>
      <c r="AJ504" s="312"/>
      <c r="AK504" s="312"/>
      <c r="AL504" s="312"/>
      <c r="AM504" s="312"/>
      <c r="AN504" s="312"/>
      <c r="AO504" s="312"/>
      <c r="AP504" s="312"/>
      <c r="AQ504" s="312"/>
      <c r="AR504" s="312"/>
      <c r="AS504" s="312"/>
      <c r="AT504" s="312"/>
      <c r="AU504" s="312"/>
      <c r="AV504" s="312"/>
      <c r="AW504" s="312"/>
      <c r="AX504" s="769"/>
    </row>
    <row r="505" spans="1:50" ht="24" hidden="1" customHeight="1" x14ac:dyDescent="0.15">
      <c r="A505" s="760"/>
      <c r="B505" s="158"/>
      <c r="C505" s="656" t="s">
        <v>4477</v>
      </c>
      <c r="D505" s="769" t="s">
        <v>4478</v>
      </c>
      <c r="E505" s="626" t="s">
        <v>4479</v>
      </c>
      <c r="F505" s="625" t="s">
        <v>4477</v>
      </c>
      <c r="G505" s="769" t="s">
        <v>4480</v>
      </c>
      <c r="H505" s="863"/>
      <c r="I505" s="769" t="s">
        <v>4481</v>
      </c>
      <c r="J505" s="626">
        <v>1</v>
      </c>
      <c r="K505" s="626">
        <v>3208</v>
      </c>
      <c r="L505" s="626">
        <v>78</v>
      </c>
      <c r="M505" s="626">
        <v>78</v>
      </c>
      <c r="N505" s="626" t="s">
        <v>183</v>
      </c>
      <c r="O505" s="626" t="s">
        <v>310</v>
      </c>
      <c r="P505" s="626">
        <v>1655</v>
      </c>
      <c r="Q505" s="626">
        <v>3</v>
      </c>
      <c r="R505" s="626"/>
      <c r="S505" s="626">
        <v>50</v>
      </c>
      <c r="T505" s="626"/>
      <c r="U505" s="626"/>
      <c r="V505" s="625">
        <v>2008</v>
      </c>
      <c r="W505" s="626" t="s">
        <v>1736</v>
      </c>
      <c r="X505" s="626" t="s">
        <v>4482</v>
      </c>
      <c r="Y505" s="626" t="s">
        <v>4483</v>
      </c>
      <c r="Z505" s="626" t="s">
        <v>4484</v>
      </c>
      <c r="AA505" s="626"/>
      <c r="AB505" s="626">
        <v>432</v>
      </c>
      <c r="AC505" s="769"/>
      <c r="AD505" s="769"/>
      <c r="AE505" s="769"/>
      <c r="AF505" s="769"/>
      <c r="AG505" s="626"/>
      <c r="AH505" s="626"/>
      <c r="AI505" s="769"/>
      <c r="AJ505" s="769"/>
      <c r="AK505" s="769"/>
      <c r="AL505" s="769"/>
      <c r="AM505" s="769"/>
      <c r="AN505" s="769"/>
      <c r="AO505" s="769"/>
      <c r="AP505" s="769"/>
      <c r="AQ505" s="769"/>
      <c r="AR505" s="769"/>
      <c r="AS505" s="769"/>
      <c r="AT505" s="769"/>
      <c r="AU505" s="769"/>
      <c r="AV505" s="769"/>
      <c r="AW505" s="769"/>
      <c r="AX505" s="769"/>
    </row>
    <row r="506" spans="1:50" ht="24" hidden="1" customHeight="1" x14ac:dyDescent="0.15">
      <c r="A506" s="760"/>
      <c r="B506" s="158"/>
      <c r="C506" s="656" t="s">
        <v>4477</v>
      </c>
      <c r="D506" s="769"/>
      <c r="E506" s="626" t="s">
        <v>4485</v>
      </c>
      <c r="F506" s="625" t="s">
        <v>4477</v>
      </c>
      <c r="G506" s="769"/>
      <c r="H506" s="863"/>
      <c r="I506" s="769" t="s">
        <v>4486</v>
      </c>
      <c r="J506" s="626"/>
      <c r="K506" s="626">
        <v>3580</v>
      </c>
      <c r="L506" s="626">
        <v>94</v>
      </c>
      <c r="M506" s="626">
        <v>94</v>
      </c>
      <c r="N506" s="626"/>
      <c r="O506" s="626" t="s">
        <v>310</v>
      </c>
      <c r="P506" s="626">
        <v>3556</v>
      </c>
      <c r="Q506" s="626">
        <v>6</v>
      </c>
      <c r="R506" s="626"/>
      <c r="S506" s="626">
        <v>100</v>
      </c>
      <c r="T506" s="626"/>
      <c r="U506" s="626"/>
      <c r="V506" s="625" t="s">
        <v>4487</v>
      </c>
      <c r="W506" s="626"/>
      <c r="X506" s="626"/>
      <c r="Y506" s="626"/>
      <c r="Z506" s="626"/>
      <c r="AA506" s="626"/>
      <c r="AB506" s="626" t="s">
        <v>4488</v>
      </c>
      <c r="AC506" s="769"/>
      <c r="AD506" s="769"/>
      <c r="AE506" s="769"/>
      <c r="AF506" s="769"/>
      <c r="AG506" s="626"/>
      <c r="AH506" s="626"/>
      <c r="AI506" s="769"/>
      <c r="AJ506" s="769"/>
      <c r="AK506" s="769"/>
      <c r="AL506" s="769"/>
      <c r="AM506" s="769"/>
      <c r="AN506" s="769"/>
      <c r="AO506" s="769"/>
      <c r="AP506" s="769"/>
      <c r="AQ506" s="769"/>
      <c r="AR506" s="769"/>
      <c r="AS506" s="769"/>
      <c r="AT506" s="769"/>
      <c r="AU506" s="769"/>
      <c r="AV506" s="769"/>
      <c r="AW506" s="769"/>
      <c r="AX506" s="769"/>
    </row>
    <row r="507" spans="1:50" ht="24" hidden="1" customHeight="1" x14ac:dyDescent="0.15">
      <c r="A507" s="760"/>
      <c r="B507" s="158"/>
      <c r="C507" s="656" t="s">
        <v>4477</v>
      </c>
      <c r="D507" s="769"/>
      <c r="E507" s="626" t="s">
        <v>4489</v>
      </c>
      <c r="F507" s="625" t="s">
        <v>4477</v>
      </c>
      <c r="G507" s="769"/>
      <c r="H507" s="863"/>
      <c r="I507" s="769" t="s">
        <v>4490</v>
      </c>
      <c r="J507" s="626"/>
      <c r="K507" s="626">
        <v>4178</v>
      </c>
      <c r="L507" s="626">
        <v>50</v>
      </c>
      <c r="M507" s="626">
        <v>50</v>
      </c>
      <c r="N507" s="626"/>
      <c r="O507" s="872" t="s">
        <v>310</v>
      </c>
      <c r="P507" s="626">
        <v>1221</v>
      </c>
      <c r="Q507" s="626">
        <v>3</v>
      </c>
      <c r="R507" s="626"/>
      <c r="S507" s="626">
        <v>50</v>
      </c>
      <c r="T507" s="626"/>
      <c r="U507" s="626"/>
      <c r="V507" s="625">
        <v>2004</v>
      </c>
      <c r="W507" s="626"/>
      <c r="X507" s="626"/>
      <c r="Y507" s="626"/>
      <c r="Z507" s="626"/>
      <c r="AA507" s="626"/>
      <c r="AB507" s="626">
        <v>252</v>
      </c>
      <c r="AC507" s="769"/>
      <c r="AD507" s="769"/>
      <c r="AE507" s="769"/>
      <c r="AF507" s="769"/>
      <c r="AG507" s="626"/>
      <c r="AH507" s="626"/>
      <c r="AI507" s="769"/>
      <c r="AJ507" s="769"/>
      <c r="AK507" s="769"/>
      <c r="AL507" s="769"/>
      <c r="AM507" s="769"/>
      <c r="AN507" s="769"/>
      <c r="AO507" s="769"/>
      <c r="AP507" s="769"/>
      <c r="AQ507" s="769"/>
      <c r="AR507" s="769"/>
      <c r="AS507" s="769"/>
      <c r="AT507" s="769"/>
      <c r="AU507" s="769"/>
      <c r="AV507" s="769"/>
      <c r="AW507" s="769"/>
      <c r="AX507" s="769"/>
    </row>
    <row r="508" spans="1:50" ht="24" hidden="1" customHeight="1" x14ac:dyDescent="0.15">
      <c r="A508" s="760" t="s">
        <v>336</v>
      </c>
      <c r="B508" s="158"/>
      <c r="C508" s="851" t="s">
        <v>4477</v>
      </c>
      <c r="D508" s="853"/>
      <c r="E508" s="855" t="s">
        <v>4491</v>
      </c>
      <c r="F508" s="784" t="s">
        <v>4477</v>
      </c>
      <c r="G508" s="853"/>
      <c r="H508" s="863"/>
      <c r="I508" s="853" t="s">
        <v>4492</v>
      </c>
      <c r="J508" s="855"/>
      <c r="K508" s="855">
        <v>5210</v>
      </c>
      <c r="L508" s="855">
        <v>499</v>
      </c>
      <c r="M508" s="855">
        <v>987</v>
      </c>
      <c r="N508" s="855"/>
      <c r="O508" s="855" t="s">
        <v>310</v>
      </c>
      <c r="P508" s="855">
        <v>5210</v>
      </c>
      <c r="Q508" s="855">
        <v>8</v>
      </c>
      <c r="R508" s="855">
        <v>800</v>
      </c>
      <c r="S508" s="855">
        <v>800</v>
      </c>
      <c r="T508" s="855"/>
      <c r="U508" s="855"/>
      <c r="V508" s="784">
        <v>2011</v>
      </c>
      <c r="W508" s="855"/>
      <c r="X508" s="855"/>
      <c r="Y508" s="855"/>
      <c r="Z508" s="855"/>
      <c r="AA508" s="855"/>
      <c r="AB508" s="855">
        <v>763</v>
      </c>
      <c r="AC508" s="769"/>
      <c r="AD508" s="769"/>
      <c r="AE508" s="769"/>
      <c r="AF508" s="769"/>
      <c r="AG508" s="626"/>
      <c r="AH508" s="626"/>
      <c r="AI508" s="769"/>
      <c r="AJ508" s="769"/>
      <c r="AK508" s="769"/>
      <c r="AL508" s="769"/>
      <c r="AM508" s="769"/>
      <c r="AN508" s="769"/>
      <c r="AO508" s="769"/>
      <c r="AP508" s="769"/>
      <c r="AQ508" s="769"/>
      <c r="AR508" s="769"/>
      <c r="AS508" s="769"/>
      <c r="AT508" s="769"/>
      <c r="AU508" s="769"/>
      <c r="AV508" s="769"/>
      <c r="AW508" s="769"/>
      <c r="AX508" s="769"/>
    </row>
    <row r="509" spans="1:50" ht="24" hidden="1" customHeight="1" x14ac:dyDescent="0.15">
      <c r="A509" s="760"/>
      <c r="B509" s="158"/>
      <c r="C509" s="656" t="s">
        <v>4477</v>
      </c>
      <c r="D509" s="769"/>
      <c r="E509" s="626" t="s">
        <v>4493</v>
      </c>
      <c r="F509" s="625" t="s">
        <v>4477</v>
      </c>
      <c r="G509" s="769"/>
      <c r="H509" s="863"/>
      <c r="I509" s="769" t="s">
        <v>4494</v>
      </c>
      <c r="J509" s="626"/>
      <c r="K509" s="626">
        <v>5927</v>
      </c>
      <c r="L509" s="626">
        <v>70</v>
      </c>
      <c r="M509" s="626">
        <v>70</v>
      </c>
      <c r="N509" s="626"/>
      <c r="O509" s="626" t="s">
        <v>310</v>
      </c>
      <c r="P509" s="626">
        <v>1500</v>
      </c>
      <c r="Q509" s="626">
        <v>3</v>
      </c>
      <c r="R509" s="626"/>
      <c r="S509" s="626">
        <v>100</v>
      </c>
      <c r="T509" s="626"/>
      <c r="U509" s="626"/>
      <c r="V509" s="625">
        <v>2006</v>
      </c>
      <c r="W509" s="626"/>
      <c r="X509" s="626"/>
      <c r="Y509" s="626"/>
      <c r="Z509" s="626"/>
      <c r="AA509" s="626"/>
      <c r="AB509" s="626">
        <v>420</v>
      </c>
      <c r="AC509" s="769"/>
      <c r="AD509" s="769"/>
      <c r="AE509" s="769"/>
      <c r="AF509" s="769"/>
      <c r="AG509" s="626"/>
      <c r="AH509" s="626"/>
      <c r="AI509" s="769"/>
      <c r="AJ509" s="769"/>
      <c r="AK509" s="769"/>
      <c r="AL509" s="769"/>
      <c r="AM509" s="769"/>
      <c r="AN509" s="769"/>
      <c r="AO509" s="769"/>
      <c r="AP509" s="769"/>
      <c r="AQ509" s="769"/>
      <c r="AR509" s="769"/>
      <c r="AS509" s="769"/>
      <c r="AT509" s="769"/>
      <c r="AU509" s="769"/>
      <c r="AV509" s="769"/>
      <c r="AW509" s="769"/>
      <c r="AX509" s="769"/>
    </row>
    <row r="510" spans="1:50" ht="24" hidden="1" customHeight="1" x14ac:dyDescent="0.15">
      <c r="A510" s="760">
        <v>4</v>
      </c>
      <c r="B510" s="158"/>
      <c r="C510" s="656" t="s">
        <v>4477</v>
      </c>
      <c r="D510" s="769"/>
      <c r="E510" s="626" t="s">
        <v>4495</v>
      </c>
      <c r="F510" s="625" t="s">
        <v>4477</v>
      </c>
      <c r="G510" s="769"/>
      <c r="H510" s="863"/>
      <c r="I510" s="769" t="s">
        <v>4496</v>
      </c>
      <c r="J510" s="626"/>
      <c r="K510" s="626">
        <v>4307</v>
      </c>
      <c r="L510" s="626">
        <v>30</v>
      </c>
      <c r="M510" s="626">
        <v>30</v>
      </c>
      <c r="N510" s="626"/>
      <c r="O510" s="626" t="s">
        <v>310</v>
      </c>
      <c r="P510" s="626">
        <v>1264</v>
      </c>
      <c r="Q510" s="626">
        <v>2</v>
      </c>
      <c r="R510" s="626"/>
      <c r="S510" s="626">
        <v>100</v>
      </c>
      <c r="T510" s="626"/>
      <c r="U510" s="626"/>
      <c r="V510" s="625">
        <v>2006</v>
      </c>
      <c r="W510" s="626"/>
      <c r="X510" s="626"/>
      <c r="Y510" s="626"/>
      <c r="Z510" s="626"/>
      <c r="AA510" s="626"/>
      <c r="AB510" s="626">
        <v>300</v>
      </c>
      <c r="AC510" s="769"/>
      <c r="AD510" s="769"/>
      <c r="AE510" s="769"/>
      <c r="AF510" s="769"/>
      <c r="AG510" s="626"/>
      <c r="AH510" s="626"/>
      <c r="AI510" s="769"/>
      <c r="AJ510" s="769"/>
      <c r="AK510" s="769"/>
      <c r="AL510" s="769"/>
      <c r="AM510" s="769"/>
      <c r="AN510" s="769"/>
      <c r="AO510" s="769"/>
      <c r="AP510" s="769"/>
      <c r="AQ510" s="769"/>
      <c r="AR510" s="769"/>
      <c r="AS510" s="769"/>
      <c r="AT510" s="769"/>
      <c r="AU510" s="769"/>
      <c r="AV510" s="769"/>
      <c r="AW510" s="769"/>
      <c r="AX510" s="769"/>
    </row>
    <row r="511" spans="1:50" ht="24" hidden="1" customHeight="1" x14ac:dyDescent="0.15">
      <c r="A511" s="760"/>
      <c r="B511" s="158"/>
      <c r="C511" s="656" t="s">
        <v>4477</v>
      </c>
      <c r="D511" s="769"/>
      <c r="E511" s="626" t="s">
        <v>4497</v>
      </c>
      <c r="F511" s="625" t="s">
        <v>4477</v>
      </c>
      <c r="G511" s="769"/>
      <c r="H511" s="863"/>
      <c r="I511" s="769" t="s">
        <v>4498</v>
      </c>
      <c r="J511" s="626"/>
      <c r="K511" s="626">
        <v>1995</v>
      </c>
      <c r="L511" s="626">
        <v>67</v>
      </c>
      <c r="M511" s="626">
        <v>67</v>
      </c>
      <c r="N511" s="626"/>
      <c r="O511" s="626" t="s">
        <v>3136</v>
      </c>
      <c r="P511" s="626">
        <v>1700</v>
      </c>
      <c r="Q511" s="626">
        <v>3</v>
      </c>
      <c r="R511" s="626"/>
      <c r="S511" s="626">
        <v>100</v>
      </c>
      <c r="T511" s="626"/>
      <c r="U511" s="626"/>
      <c r="V511" s="625">
        <v>2006</v>
      </c>
      <c r="W511" s="626"/>
      <c r="X511" s="626"/>
      <c r="Y511" s="626"/>
      <c r="Z511" s="626"/>
      <c r="AA511" s="626"/>
      <c r="AB511" s="626">
        <v>408</v>
      </c>
      <c r="AC511" s="769"/>
      <c r="AD511" s="769"/>
      <c r="AE511" s="769"/>
      <c r="AF511" s="769"/>
      <c r="AG511" s="626"/>
      <c r="AH511" s="626"/>
      <c r="AI511" s="769"/>
      <c r="AJ511" s="769"/>
      <c r="AK511" s="769"/>
      <c r="AL511" s="769"/>
      <c r="AM511" s="769"/>
      <c r="AN511" s="769"/>
      <c r="AO511" s="769"/>
      <c r="AP511" s="769"/>
      <c r="AQ511" s="769"/>
      <c r="AR511" s="769"/>
      <c r="AS511" s="769"/>
      <c r="AT511" s="769"/>
      <c r="AU511" s="769"/>
      <c r="AV511" s="769"/>
      <c r="AW511" s="769"/>
      <c r="AX511" s="769"/>
    </row>
    <row r="512" spans="1:50" ht="24" hidden="1" customHeight="1" x14ac:dyDescent="0.15">
      <c r="A512" s="621"/>
      <c r="B512" s="158"/>
      <c r="C512" s="656" t="s">
        <v>4477</v>
      </c>
      <c r="D512" s="769"/>
      <c r="E512" s="626" t="s">
        <v>4499</v>
      </c>
      <c r="F512" s="625" t="s">
        <v>4477</v>
      </c>
      <c r="G512" s="769"/>
      <c r="H512" s="863"/>
      <c r="I512" s="769" t="s">
        <v>4500</v>
      </c>
      <c r="J512" s="626"/>
      <c r="K512" s="626">
        <v>3567</v>
      </c>
      <c r="L512" s="626">
        <v>70</v>
      </c>
      <c r="M512" s="626">
        <v>70</v>
      </c>
      <c r="N512" s="626"/>
      <c r="O512" s="626" t="s">
        <v>310</v>
      </c>
      <c r="P512" s="626">
        <v>1670</v>
      </c>
      <c r="Q512" s="626">
        <v>3</v>
      </c>
      <c r="R512" s="626"/>
      <c r="S512" s="626">
        <v>100</v>
      </c>
      <c r="T512" s="626"/>
      <c r="U512" s="626"/>
      <c r="V512" s="625">
        <v>2008</v>
      </c>
      <c r="W512" s="626"/>
      <c r="X512" s="626"/>
      <c r="Y512" s="626"/>
      <c r="Z512" s="626"/>
      <c r="AA512" s="626"/>
      <c r="AB512" s="626">
        <v>450</v>
      </c>
      <c r="AC512" s="769"/>
      <c r="AD512" s="769"/>
      <c r="AE512" s="769"/>
      <c r="AF512" s="769"/>
      <c r="AG512" s="626"/>
      <c r="AH512" s="626"/>
      <c r="AI512" s="769"/>
      <c r="AJ512" s="769"/>
      <c r="AK512" s="769"/>
      <c r="AL512" s="769"/>
      <c r="AM512" s="769"/>
      <c r="AN512" s="769"/>
      <c r="AO512" s="769"/>
      <c r="AP512" s="769"/>
      <c r="AQ512" s="769"/>
      <c r="AR512" s="769"/>
      <c r="AS512" s="769"/>
      <c r="AT512" s="769"/>
      <c r="AU512" s="769"/>
      <c r="AV512" s="769"/>
      <c r="AW512" s="769"/>
      <c r="AX512" s="769"/>
    </row>
    <row r="513" spans="1:50" ht="24" hidden="1" customHeight="1" x14ac:dyDescent="0.15">
      <c r="A513" s="621"/>
      <c r="B513" s="158"/>
      <c r="C513" s="656" t="s">
        <v>4477</v>
      </c>
      <c r="D513" s="769"/>
      <c r="E513" s="626" t="s">
        <v>4501</v>
      </c>
      <c r="F513" s="625" t="s">
        <v>4477</v>
      </c>
      <c r="G513" s="769"/>
      <c r="H513" s="863"/>
      <c r="I513" s="769" t="s">
        <v>4502</v>
      </c>
      <c r="J513" s="626"/>
      <c r="K513" s="626">
        <v>1302</v>
      </c>
      <c r="L513" s="626">
        <v>60</v>
      </c>
      <c r="M513" s="626">
        <v>60</v>
      </c>
      <c r="N513" s="626"/>
      <c r="O513" s="626" t="s">
        <v>310</v>
      </c>
      <c r="P513" s="626">
        <v>980</v>
      </c>
      <c r="Q513" s="626">
        <v>2</v>
      </c>
      <c r="R513" s="626"/>
      <c r="S513" s="626">
        <v>50</v>
      </c>
      <c r="T513" s="626"/>
      <c r="U513" s="626"/>
      <c r="V513" s="625">
        <v>2004</v>
      </c>
      <c r="W513" s="626"/>
      <c r="X513" s="626"/>
      <c r="Y513" s="626"/>
      <c r="Z513" s="626"/>
      <c r="AA513" s="626"/>
      <c r="AB513" s="626">
        <v>183</v>
      </c>
      <c r="AC513" s="769"/>
      <c r="AD513" s="769"/>
      <c r="AE513" s="769"/>
      <c r="AF513" s="769"/>
      <c r="AG513" s="626"/>
      <c r="AH513" s="626"/>
      <c r="AI513" s="769"/>
      <c r="AJ513" s="769"/>
      <c r="AK513" s="769"/>
      <c r="AL513" s="769"/>
      <c r="AM513" s="769"/>
      <c r="AN513" s="769"/>
      <c r="AO513" s="769"/>
      <c r="AP513" s="769"/>
      <c r="AQ513" s="769"/>
      <c r="AR513" s="769"/>
      <c r="AS513" s="769"/>
      <c r="AT513" s="769"/>
      <c r="AU513" s="769"/>
      <c r="AV513" s="769"/>
      <c r="AW513" s="769"/>
      <c r="AX513" s="769"/>
    </row>
    <row r="514" spans="1:50" ht="24" hidden="1" customHeight="1" x14ac:dyDescent="0.15">
      <c r="A514" s="621"/>
      <c r="B514" s="158"/>
      <c r="C514" s="656" t="s">
        <v>4477</v>
      </c>
      <c r="D514" s="769"/>
      <c r="E514" s="626" t="s">
        <v>12370</v>
      </c>
      <c r="F514" s="625" t="s">
        <v>4477</v>
      </c>
      <c r="G514" s="769"/>
      <c r="H514" s="863"/>
      <c r="I514" s="769" t="s">
        <v>12371</v>
      </c>
      <c r="J514" s="626"/>
      <c r="K514" s="626">
        <v>4560</v>
      </c>
      <c r="L514" s="626">
        <v>83</v>
      </c>
      <c r="M514" s="626">
        <v>83</v>
      </c>
      <c r="N514" s="626"/>
      <c r="O514" s="626" t="s">
        <v>310</v>
      </c>
      <c r="P514" s="626"/>
      <c r="Q514" s="626">
        <v>4</v>
      </c>
      <c r="R514" s="626"/>
      <c r="S514" s="626">
        <v>100</v>
      </c>
      <c r="T514" s="626"/>
      <c r="U514" s="626"/>
      <c r="V514" s="625">
        <v>2018</v>
      </c>
      <c r="W514" s="626"/>
      <c r="X514" s="626"/>
      <c r="Y514" s="626"/>
      <c r="Z514" s="626"/>
      <c r="AA514" s="626"/>
      <c r="AB514" s="626">
        <v>1565</v>
      </c>
      <c r="AC514" s="769"/>
      <c r="AD514" s="769"/>
      <c r="AE514" s="769"/>
      <c r="AF514" s="769"/>
      <c r="AG514" s="626"/>
      <c r="AH514" s="626"/>
      <c r="AI514" s="769"/>
      <c r="AJ514" s="769"/>
      <c r="AK514" s="769"/>
      <c r="AL514" s="769"/>
      <c r="AM514" s="769"/>
      <c r="AN514" s="769"/>
      <c r="AO514" s="769"/>
      <c r="AP514" s="769"/>
      <c r="AQ514" s="769"/>
      <c r="AR514" s="769"/>
      <c r="AS514" s="769"/>
      <c r="AT514" s="769"/>
      <c r="AU514" s="769"/>
      <c r="AV514" s="769"/>
      <c r="AW514" s="769"/>
      <c r="AX514" s="769"/>
    </row>
    <row r="515" spans="1:50" ht="24" hidden="1" customHeight="1" x14ac:dyDescent="0.15">
      <c r="A515" s="621"/>
      <c r="B515" s="158"/>
      <c r="C515" s="656" t="s">
        <v>752</v>
      </c>
      <c r="D515" s="769"/>
      <c r="E515" s="626" t="s">
        <v>1134</v>
      </c>
      <c r="F515" s="625" t="s">
        <v>752</v>
      </c>
      <c r="G515" s="769"/>
      <c r="H515" s="863"/>
      <c r="I515" s="769" t="s">
        <v>16013</v>
      </c>
      <c r="J515" s="626"/>
      <c r="K515" s="626">
        <v>19257</v>
      </c>
      <c r="L515" s="626">
        <v>204</v>
      </c>
      <c r="M515" s="626">
        <v>318</v>
      </c>
      <c r="N515" s="626"/>
      <c r="O515" s="626" t="s">
        <v>1135</v>
      </c>
      <c r="P515" s="626">
        <v>4457</v>
      </c>
      <c r="Q515" s="626">
        <v>8</v>
      </c>
      <c r="R515" s="626">
        <v>500</v>
      </c>
      <c r="S515" s="626">
        <v>500</v>
      </c>
      <c r="T515" s="626"/>
      <c r="U515" s="626"/>
      <c r="V515" s="625">
        <v>2002</v>
      </c>
      <c r="W515" s="626"/>
      <c r="X515" s="626"/>
      <c r="Y515" s="626"/>
      <c r="Z515" s="626"/>
      <c r="AA515" s="626"/>
      <c r="AB515" s="626">
        <v>1315</v>
      </c>
      <c r="AC515" s="769"/>
      <c r="AD515" s="769"/>
      <c r="AE515" s="769"/>
      <c r="AF515" s="769"/>
      <c r="AG515" s="626"/>
      <c r="AH515" s="626"/>
      <c r="AI515" s="769"/>
      <c r="AJ515" s="769"/>
      <c r="AK515" s="769"/>
      <c r="AL515" s="769"/>
      <c r="AM515" s="769"/>
      <c r="AN515" s="769"/>
      <c r="AO515" s="769"/>
      <c r="AP515" s="769"/>
      <c r="AQ515" s="769"/>
      <c r="AR515" s="769"/>
      <c r="AS515" s="769"/>
      <c r="AT515" s="769"/>
      <c r="AU515" s="769"/>
      <c r="AV515" s="769"/>
      <c r="AW515" s="769"/>
      <c r="AX515" s="769"/>
    </row>
    <row r="516" spans="1:50" ht="24" hidden="1" customHeight="1" x14ac:dyDescent="0.15">
      <c r="A516" s="873"/>
      <c r="B516" s="158"/>
      <c r="C516" s="856" t="s">
        <v>752</v>
      </c>
      <c r="D516" s="868"/>
      <c r="E516" s="857" t="s">
        <v>1136</v>
      </c>
      <c r="F516" s="667" t="s">
        <v>752</v>
      </c>
      <c r="G516" s="868"/>
      <c r="H516" s="870"/>
      <c r="I516" s="868" t="s">
        <v>752</v>
      </c>
      <c r="J516" s="857"/>
      <c r="K516" s="857">
        <v>3075</v>
      </c>
      <c r="L516" s="857">
        <v>64</v>
      </c>
      <c r="M516" s="857">
        <v>64</v>
      </c>
      <c r="N516" s="857"/>
      <c r="O516" s="857" t="s">
        <v>330</v>
      </c>
      <c r="P516" s="857">
        <v>1260</v>
      </c>
      <c r="Q516" s="857">
        <v>2</v>
      </c>
      <c r="R516" s="857"/>
      <c r="S516" s="857">
        <v>50</v>
      </c>
      <c r="T516" s="857"/>
      <c r="U516" s="857"/>
      <c r="V516" s="667">
        <v>2002</v>
      </c>
      <c r="W516" s="857"/>
      <c r="X516" s="857"/>
      <c r="Y516" s="857"/>
      <c r="Z516" s="857"/>
      <c r="AA516" s="857"/>
      <c r="AB516" s="857">
        <v>200</v>
      </c>
      <c r="AC516" s="868"/>
      <c r="AD516" s="868"/>
      <c r="AE516" s="868"/>
      <c r="AF516" s="868"/>
      <c r="AG516" s="857"/>
      <c r="AH516" s="857"/>
      <c r="AI516" s="868"/>
      <c r="AJ516" s="868"/>
      <c r="AK516" s="868"/>
      <c r="AL516" s="868"/>
      <c r="AM516" s="868"/>
      <c r="AN516" s="868"/>
      <c r="AO516" s="868"/>
      <c r="AP516" s="868"/>
      <c r="AQ516" s="868"/>
      <c r="AR516" s="868"/>
      <c r="AS516" s="868"/>
      <c r="AT516" s="868"/>
      <c r="AU516" s="868"/>
      <c r="AV516" s="868"/>
      <c r="AW516" s="868"/>
      <c r="AX516" s="868"/>
    </row>
    <row r="517" spans="1:50" ht="24" hidden="1" customHeight="1" x14ac:dyDescent="0.15">
      <c r="A517" s="621"/>
      <c r="B517" s="158"/>
      <c r="C517" s="656" t="s">
        <v>752</v>
      </c>
      <c r="D517" s="769"/>
      <c r="E517" s="626" t="s">
        <v>1137</v>
      </c>
      <c r="F517" s="625" t="s">
        <v>752</v>
      </c>
      <c r="G517" s="769"/>
      <c r="H517" s="863"/>
      <c r="I517" s="769" t="s">
        <v>752</v>
      </c>
      <c r="J517" s="626"/>
      <c r="K517" s="626">
        <v>2244</v>
      </c>
      <c r="L517" s="626"/>
      <c r="M517" s="626"/>
      <c r="N517" s="626"/>
      <c r="O517" s="626" t="s">
        <v>330</v>
      </c>
      <c r="P517" s="626">
        <v>1944</v>
      </c>
      <c r="Q517" s="626">
        <v>3</v>
      </c>
      <c r="R517" s="626"/>
      <c r="S517" s="626"/>
      <c r="T517" s="626"/>
      <c r="U517" s="626"/>
      <c r="V517" s="625">
        <v>2008</v>
      </c>
      <c r="W517" s="626"/>
      <c r="X517" s="626"/>
      <c r="Y517" s="626"/>
      <c r="Z517" s="626"/>
      <c r="AA517" s="626"/>
      <c r="AB517" s="626">
        <v>169</v>
      </c>
      <c r="AC517" s="769"/>
      <c r="AD517" s="769"/>
      <c r="AE517" s="769"/>
      <c r="AF517" s="769"/>
      <c r="AG517" s="626"/>
      <c r="AH517" s="626"/>
      <c r="AI517" s="769"/>
      <c r="AJ517" s="769"/>
      <c r="AK517" s="769"/>
      <c r="AL517" s="769"/>
      <c r="AM517" s="769"/>
      <c r="AN517" s="769"/>
      <c r="AO517" s="769"/>
      <c r="AP517" s="769"/>
      <c r="AQ517" s="769"/>
      <c r="AR517" s="769"/>
      <c r="AS517" s="769"/>
      <c r="AT517" s="769"/>
      <c r="AU517" s="769"/>
      <c r="AV517" s="769"/>
      <c r="AW517" s="769"/>
      <c r="AX517" s="769"/>
    </row>
    <row r="518" spans="1:50" ht="24" hidden="1" customHeight="1" x14ac:dyDescent="0.15">
      <c r="A518" s="621"/>
      <c r="B518" s="158"/>
      <c r="C518" s="656" t="s">
        <v>752</v>
      </c>
      <c r="D518" s="769"/>
      <c r="E518" s="626" t="s">
        <v>1138</v>
      </c>
      <c r="F518" s="625" t="s">
        <v>752</v>
      </c>
      <c r="G518" s="769"/>
      <c r="H518" s="863"/>
      <c r="I518" s="769" t="s">
        <v>752</v>
      </c>
      <c r="J518" s="626"/>
      <c r="K518" s="626">
        <v>8236</v>
      </c>
      <c r="L518" s="626">
        <v>36</v>
      </c>
      <c r="M518" s="626">
        <v>36</v>
      </c>
      <c r="N518" s="626"/>
      <c r="O518" s="626" t="s">
        <v>15697</v>
      </c>
      <c r="P518" s="626">
        <v>3300</v>
      </c>
      <c r="Q518" s="626">
        <v>8</v>
      </c>
      <c r="R518" s="626"/>
      <c r="S518" s="626"/>
      <c r="T518" s="626"/>
      <c r="U518" s="626"/>
      <c r="V518" s="625">
        <v>2020</v>
      </c>
      <c r="W518" s="626"/>
      <c r="X518" s="626"/>
      <c r="Y518" s="626"/>
      <c r="Z518" s="626"/>
      <c r="AA518" s="626"/>
      <c r="AB518" s="626">
        <v>600</v>
      </c>
      <c r="AC518" s="769"/>
      <c r="AD518" s="769"/>
      <c r="AE518" s="769"/>
      <c r="AF518" s="769"/>
      <c r="AG518" s="626"/>
      <c r="AH518" s="626"/>
      <c r="AI518" s="769"/>
      <c r="AJ518" s="769"/>
      <c r="AK518" s="769"/>
      <c r="AL518" s="769"/>
      <c r="AM518" s="769"/>
      <c r="AN518" s="769"/>
      <c r="AO518" s="769"/>
      <c r="AP518" s="769"/>
      <c r="AQ518" s="769"/>
      <c r="AR518" s="769"/>
      <c r="AS518" s="769"/>
      <c r="AT518" s="769"/>
      <c r="AU518" s="769"/>
      <c r="AV518" s="769"/>
      <c r="AW518" s="769"/>
      <c r="AX518" s="769"/>
    </row>
    <row r="519" spans="1:50" ht="24" hidden="1" customHeight="1" x14ac:dyDescent="0.15">
      <c r="A519" s="621"/>
      <c r="B519" s="158"/>
      <c r="C519" s="656" t="s">
        <v>752</v>
      </c>
      <c r="D519" s="769"/>
      <c r="E519" s="626" t="s">
        <v>10631</v>
      </c>
      <c r="F519" s="625" t="s">
        <v>752</v>
      </c>
      <c r="G519" s="769"/>
      <c r="H519" s="863"/>
      <c r="I519" s="769" t="s">
        <v>752</v>
      </c>
      <c r="J519" s="626"/>
      <c r="K519" s="626">
        <v>1712.9</v>
      </c>
      <c r="L519" s="626"/>
      <c r="M519" s="626"/>
      <c r="N519" s="626"/>
      <c r="O519" s="626" t="s">
        <v>1092</v>
      </c>
      <c r="P519" s="626">
        <v>1208</v>
      </c>
      <c r="Q519" s="626">
        <v>2</v>
      </c>
      <c r="R519" s="626"/>
      <c r="S519" s="626"/>
      <c r="T519" s="626"/>
      <c r="U519" s="626"/>
      <c r="V519" s="625">
        <v>2017</v>
      </c>
      <c r="W519" s="626"/>
      <c r="X519" s="626"/>
      <c r="Y519" s="626"/>
      <c r="Z519" s="626"/>
      <c r="AA519" s="626"/>
      <c r="AB519" s="626">
        <v>350</v>
      </c>
      <c r="AC519" s="769"/>
      <c r="AD519" s="769"/>
      <c r="AE519" s="769"/>
      <c r="AF519" s="769"/>
      <c r="AG519" s="626"/>
      <c r="AH519" s="626"/>
      <c r="AI519" s="769"/>
      <c r="AJ519" s="769"/>
      <c r="AK519" s="769"/>
      <c r="AL519" s="769"/>
      <c r="AM519" s="769"/>
      <c r="AN519" s="769"/>
      <c r="AO519" s="769"/>
      <c r="AP519" s="769"/>
      <c r="AQ519" s="769"/>
      <c r="AR519" s="769"/>
      <c r="AS519" s="769"/>
      <c r="AT519" s="769"/>
      <c r="AU519" s="769"/>
      <c r="AV519" s="769"/>
      <c r="AW519" s="769"/>
      <c r="AX519" s="769"/>
    </row>
    <row r="520" spans="1:50" ht="24" hidden="1" customHeight="1" x14ac:dyDescent="0.15">
      <c r="A520" s="621"/>
      <c r="B520" s="158"/>
      <c r="C520" s="656" t="s">
        <v>753</v>
      </c>
      <c r="D520" s="769" t="s">
        <v>1140</v>
      </c>
      <c r="E520" s="626" t="s">
        <v>1140</v>
      </c>
      <c r="F520" s="625" t="s">
        <v>753</v>
      </c>
      <c r="G520" s="769" t="s">
        <v>1139</v>
      </c>
      <c r="H520" s="863"/>
      <c r="I520" s="769" t="s">
        <v>753</v>
      </c>
      <c r="J520" s="626">
        <v>4</v>
      </c>
      <c r="K520" s="626">
        <v>3935</v>
      </c>
      <c r="L520" s="626"/>
      <c r="M520" s="626"/>
      <c r="N520" s="626" t="s">
        <v>183</v>
      </c>
      <c r="O520" s="626" t="s">
        <v>330</v>
      </c>
      <c r="P520" s="626">
        <v>3935</v>
      </c>
      <c r="Q520" s="626">
        <v>5</v>
      </c>
      <c r="R520" s="626">
        <v>150</v>
      </c>
      <c r="S520" s="626">
        <v>250</v>
      </c>
      <c r="T520" s="626"/>
      <c r="U520" s="626"/>
      <c r="V520" s="625">
        <v>2000</v>
      </c>
      <c r="W520" s="626">
        <v>68</v>
      </c>
      <c r="X520" s="626"/>
      <c r="Y520" s="626"/>
      <c r="Z520" s="626"/>
      <c r="AA520" s="626"/>
      <c r="AB520" s="626">
        <v>68</v>
      </c>
      <c r="AC520" s="769"/>
      <c r="AD520" s="769"/>
      <c r="AE520" s="769"/>
      <c r="AF520" s="769"/>
      <c r="AG520" s="626"/>
      <c r="AH520" s="626"/>
      <c r="AI520" s="769"/>
      <c r="AJ520" s="769"/>
      <c r="AK520" s="769"/>
      <c r="AL520" s="769"/>
      <c r="AM520" s="769"/>
      <c r="AN520" s="769"/>
      <c r="AO520" s="769"/>
      <c r="AP520" s="769"/>
      <c r="AQ520" s="769"/>
      <c r="AR520" s="769"/>
      <c r="AS520" s="769"/>
      <c r="AT520" s="769"/>
      <c r="AU520" s="769"/>
      <c r="AV520" s="769"/>
      <c r="AW520" s="769"/>
      <c r="AX520" s="769"/>
    </row>
    <row r="521" spans="1:50" ht="24" hidden="1" customHeight="1" x14ac:dyDescent="0.15">
      <c r="A521" s="621"/>
      <c r="B521" s="158"/>
      <c r="C521" s="656" t="s">
        <v>753</v>
      </c>
      <c r="D521" s="769"/>
      <c r="E521" s="626" t="s">
        <v>10632</v>
      </c>
      <c r="F521" s="625" t="s">
        <v>753</v>
      </c>
      <c r="G521" s="769"/>
      <c r="H521" s="863"/>
      <c r="I521" s="769" t="s">
        <v>753</v>
      </c>
      <c r="J521" s="626"/>
      <c r="K521" s="626">
        <v>6520</v>
      </c>
      <c r="L521" s="626"/>
      <c r="M521" s="626"/>
      <c r="N521" s="626"/>
      <c r="O521" s="626" t="s">
        <v>1092</v>
      </c>
      <c r="P521" s="626">
        <v>6520</v>
      </c>
      <c r="Q521" s="626">
        <v>12</v>
      </c>
      <c r="R521" s="626">
        <v>1000</v>
      </c>
      <c r="S521" s="626">
        <v>1000</v>
      </c>
      <c r="T521" s="626"/>
      <c r="U521" s="626"/>
      <c r="V521" s="625">
        <v>2017</v>
      </c>
      <c r="W521" s="626"/>
      <c r="X521" s="626"/>
      <c r="Y521" s="626"/>
      <c r="Z521" s="626"/>
      <c r="AA521" s="626"/>
      <c r="AB521" s="626">
        <v>4800</v>
      </c>
      <c r="AC521" s="769"/>
      <c r="AD521" s="769"/>
      <c r="AE521" s="769"/>
      <c r="AF521" s="769"/>
      <c r="AG521" s="626"/>
      <c r="AH521" s="626"/>
      <c r="AI521" s="769"/>
      <c r="AJ521" s="769"/>
      <c r="AK521" s="769"/>
      <c r="AL521" s="769"/>
      <c r="AM521" s="769"/>
      <c r="AN521" s="769"/>
      <c r="AO521" s="769"/>
      <c r="AP521" s="769"/>
      <c r="AQ521" s="769"/>
      <c r="AR521" s="769"/>
      <c r="AS521" s="769"/>
      <c r="AT521" s="769"/>
      <c r="AU521" s="769"/>
      <c r="AV521" s="769"/>
      <c r="AW521" s="769"/>
      <c r="AX521" s="769"/>
    </row>
    <row r="522" spans="1:50" ht="24" hidden="1" customHeight="1" x14ac:dyDescent="0.15">
      <c r="A522" s="621"/>
      <c r="B522" s="158"/>
      <c r="C522" s="656" t="s">
        <v>756</v>
      </c>
      <c r="D522" s="769"/>
      <c r="E522" s="626" t="s">
        <v>1141</v>
      </c>
      <c r="F522" s="625" t="s">
        <v>756</v>
      </c>
      <c r="G522" s="769"/>
      <c r="H522" s="863"/>
      <c r="I522" s="769" t="s">
        <v>17185</v>
      </c>
      <c r="J522" s="626"/>
      <c r="K522" s="626">
        <v>1911</v>
      </c>
      <c r="L522" s="626"/>
      <c r="M522" s="626"/>
      <c r="N522" s="626"/>
      <c r="O522" s="626" t="s">
        <v>310</v>
      </c>
      <c r="P522" s="626">
        <v>1648</v>
      </c>
      <c r="Q522" s="626">
        <v>3</v>
      </c>
      <c r="R522" s="626"/>
      <c r="S522" s="626"/>
      <c r="T522" s="626"/>
      <c r="U522" s="626"/>
      <c r="V522" s="625">
        <v>2009</v>
      </c>
      <c r="W522" s="626"/>
      <c r="X522" s="626"/>
      <c r="Y522" s="626"/>
      <c r="Z522" s="626"/>
      <c r="AA522" s="626"/>
      <c r="AB522" s="626">
        <v>113</v>
      </c>
      <c r="AC522" s="769"/>
      <c r="AD522" s="769"/>
      <c r="AE522" s="769"/>
      <c r="AF522" s="769"/>
      <c r="AG522" s="626"/>
      <c r="AH522" s="626"/>
      <c r="AI522" s="769"/>
      <c r="AJ522" s="769"/>
      <c r="AK522" s="769"/>
      <c r="AL522" s="769"/>
      <c r="AM522" s="769"/>
      <c r="AN522" s="769"/>
      <c r="AO522" s="769"/>
      <c r="AP522" s="769"/>
      <c r="AQ522" s="769"/>
      <c r="AR522" s="769"/>
      <c r="AS522" s="769"/>
      <c r="AT522" s="769"/>
      <c r="AU522" s="769"/>
      <c r="AV522" s="769"/>
      <c r="AW522" s="769"/>
      <c r="AX522" s="769"/>
    </row>
    <row r="523" spans="1:50" ht="24" hidden="1" customHeight="1" x14ac:dyDescent="0.15">
      <c r="A523" s="621">
        <v>8</v>
      </c>
      <c r="B523" s="158"/>
      <c r="C523" s="748" t="s">
        <v>756</v>
      </c>
      <c r="D523" s="382"/>
      <c r="E523" s="297" t="s">
        <v>1142</v>
      </c>
      <c r="F523" s="293" t="s">
        <v>756</v>
      </c>
      <c r="G523" s="382"/>
      <c r="H523" s="874"/>
      <c r="I523" s="769" t="s">
        <v>17185</v>
      </c>
      <c r="J523" s="297"/>
      <c r="K523" s="297">
        <v>1421</v>
      </c>
      <c r="L523" s="297"/>
      <c r="M523" s="297"/>
      <c r="N523" s="297"/>
      <c r="O523" s="297" t="s">
        <v>310</v>
      </c>
      <c r="P523" s="297">
        <v>1274</v>
      </c>
      <c r="Q523" s="297">
        <v>2</v>
      </c>
      <c r="R523" s="297"/>
      <c r="S523" s="297"/>
      <c r="T523" s="297"/>
      <c r="U523" s="297"/>
      <c r="V523" s="293">
        <v>2009</v>
      </c>
      <c r="W523" s="297"/>
      <c r="X523" s="297"/>
      <c r="Y523" s="297"/>
      <c r="Z523" s="297"/>
      <c r="AA523" s="297"/>
      <c r="AB523" s="297">
        <v>100</v>
      </c>
      <c r="AC523" s="769"/>
      <c r="AD523" s="769"/>
      <c r="AE523" s="769"/>
      <c r="AF523" s="769"/>
      <c r="AG523" s="626"/>
      <c r="AH523" s="626"/>
      <c r="AI523" s="769"/>
      <c r="AJ523" s="769"/>
      <c r="AK523" s="769"/>
      <c r="AL523" s="769"/>
      <c r="AM523" s="769"/>
      <c r="AN523" s="769"/>
      <c r="AO523" s="769"/>
      <c r="AP523" s="769"/>
      <c r="AQ523" s="769"/>
      <c r="AR523" s="769"/>
      <c r="AS523" s="769"/>
      <c r="AT523" s="769"/>
      <c r="AU523" s="769"/>
      <c r="AV523" s="769"/>
      <c r="AW523" s="769"/>
      <c r="AX523" s="769"/>
    </row>
    <row r="524" spans="1:50" s="808" customFormat="1" ht="24" hidden="1" customHeight="1" x14ac:dyDescent="0.15">
      <c r="A524" s="621"/>
      <c r="B524" s="158"/>
      <c r="C524" s="656" t="s">
        <v>756</v>
      </c>
      <c r="D524" s="769"/>
      <c r="E524" s="626" t="s">
        <v>1143</v>
      </c>
      <c r="F524" s="625" t="s">
        <v>756</v>
      </c>
      <c r="G524" s="769"/>
      <c r="H524" s="863"/>
      <c r="I524" s="769" t="s">
        <v>17185</v>
      </c>
      <c r="J524" s="626"/>
      <c r="K524" s="626">
        <v>10646</v>
      </c>
      <c r="L524" s="626"/>
      <c r="M524" s="626"/>
      <c r="N524" s="626"/>
      <c r="O524" s="626" t="s">
        <v>2195</v>
      </c>
      <c r="P524" s="626">
        <v>4200</v>
      </c>
      <c r="Q524" s="626">
        <v>6</v>
      </c>
      <c r="R524" s="626"/>
      <c r="S524" s="626"/>
      <c r="T524" s="626"/>
      <c r="U524" s="626"/>
      <c r="V524" s="625" t="s">
        <v>17186</v>
      </c>
      <c r="W524" s="626"/>
      <c r="X524" s="626"/>
      <c r="Y524" s="626"/>
      <c r="Z524" s="626"/>
      <c r="AA524" s="626"/>
      <c r="AB524" s="626">
        <v>500</v>
      </c>
      <c r="AC524" s="769"/>
      <c r="AD524" s="769"/>
      <c r="AE524" s="769"/>
      <c r="AF524" s="769"/>
      <c r="AG524" s="626"/>
      <c r="AH524" s="626"/>
      <c r="AI524" s="769"/>
      <c r="AJ524" s="769"/>
      <c r="AK524" s="769"/>
      <c r="AL524" s="769"/>
      <c r="AM524" s="769"/>
      <c r="AN524" s="769"/>
      <c r="AO524" s="769"/>
      <c r="AP524" s="769"/>
      <c r="AQ524" s="769"/>
      <c r="AR524" s="769"/>
      <c r="AS524" s="769"/>
      <c r="AT524" s="769"/>
      <c r="AU524" s="769"/>
      <c r="AV524" s="769"/>
      <c r="AW524" s="769"/>
      <c r="AX524" s="769" t="s">
        <v>17187</v>
      </c>
    </row>
    <row r="525" spans="1:50" ht="24" hidden="1" customHeight="1" x14ac:dyDescent="0.15">
      <c r="A525" s="621"/>
      <c r="B525" s="158"/>
      <c r="C525" s="656" t="s">
        <v>756</v>
      </c>
      <c r="D525" s="769"/>
      <c r="E525" s="626" t="s">
        <v>1144</v>
      </c>
      <c r="F525" s="625" t="s">
        <v>756</v>
      </c>
      <c r="G525" s="769"/>
      <c r="H525" s="863"/>
      <c r="I525" s="769" t="s">
        <v>17173</v>
      </c>
      <c r="J525" s="626"/>
      <c r="K525" s="626">
        <v>21572</v>
      </c>
      <c r="L525" s="626">
        <v>122</v>
      </c>
      <c r="M525" s="626">
        <v>193</v>
      </c>
      <c r="N525" s="626"/>
      <c r="O525" s="626" t="s">
        <v>1145</v>
      </c>
      <c r="P525" s="626">
        <v>9804</v>
      </c>
      <c r="Q525" s="626">
        <v>12</v>
      </c>
      <c r="R525" s="626">
        <v>700</v>
      </c>
      <c r="S525" s="626">
        <v>1000</v>
      </c>
      <c r="T525" s="626"/>
      <c r="U525" s="626"/>
      <c r="V525" s="625">
        <v>2006</v>
      </c>
      <c r="W525" s="626"/>
      <c r="X525" s="626"/>
      <c r="Y525" s="626"/>
      <c r="Z525" s="626"/>
      <c r="AA525" s="626"/>
      <c r="AB525" s="626">
        <v>1600</v>
      </c>
      <c r="AC525" s="769"/>
      <c r="AD525" s="769"/>
      <c r="AE525" s="769"/>
      <c r="AF525" s="769"/>
      <c r="AG525" s="626"/>
      <c r="AH525" s="626"/>
      <c r="AI525" s="769"/>
      <c r="AJ525" s="769"/>
      <c r="AK525" s="769"/>
      <c r="AL525" s="769"/>
      <c r="AM525" s="769"/>
      <c r="AN525" s="769"/>
      <c r="AO525" s="769"/>
      <c r="AP525" s="769"/>
      <c r="AQ525" s="769"/>
      <c r="AR525" s="769"/>
      <c r="AS525" s="769"/>
      <c r="AT525" s="769"/>
      <c r="AU525" s="769"/>
      <c r="AV525" s="769"/>
      <c r="AW525" s="769"/>
      <c r="AX525" s="769"/>
    </row>
    <row r="526" spans="1:50" ht="24" hidden="1" customHeight="1" x14ac:dyDescent="0.15">
      <c r="A526" s="621"/>
      <c r="B526" s="158"/>
      <c r="C526" s="656" t="s">
        <v>756</v>
      </c>
      <c r="D526" s="769"/>
      <c r="E526" s="626" t="s">
        <v>1146</v>
      </c>
      <c r="F526" s="625" t="s">
        <v>756</v>
      </c>
      <c r="G526" s="769"/>
      <c r="H526" s="863"/>
      <c r="I526" s="769" t="s">
        <v>17185</v>
      </c>
      <c r="J526" s="626"/>
      <c r="K526" s="626">
        <v>2564</v>
      </c>
      <c r="L526" s="626"/>
      <c r="M526" s="626"/>
      <c r="N526" s="626"/>
      <c r="O526" s="626" t="s">
        <v>310</v>
      </c>
      <c r="P526" s="626">
        <v>1355</v>
      </c>
      <c r="Q526" s="626">
        <v>2</v>
      </c>
      <c r="R526" s="626"/>
      <c r="S526" s="626"/>
      <c r="T526" s="626"/>
      <c r="U526" s="626"/>
      <c r="V526" s="625">
        <v>2010</v>
      </c>
      <c r="W526" s="626">
        <v>38</v>
      </c>
      <c r="X526" s="626"/>
      <c r="Y526" s="626"/>
      <c r="Z526" s="626"/>
      <c r="AA526" s="626"/>
      <c r="AB526" s="626">
        <v>150</v>
      </c>
      <c r="AC526" s="769"/>
      <c r="AD526" s="769"/>
      <c r="AE526" s="769"/>
      <c r="AF526" s="769"/>
      <c r="AG526" s="626">
        <v>2</v>
      </c>
      <c r="AH526" s="626"/>
      <c r="AI526" s="769">
        <v>14</v>
      </c>
      <c r="AJ526" s="769"/>
      <c r="AK526" s="769"/>
      <c r="AL526" s="769"/>
      <c r="AM526" s="769"/>
      <c r="AN526" s="769"/>
      <c r="AO526" s="769"/>
      <c r="AP526" s="769"/>
      <c r="AQ526" s="769"/>
      <c r="AR526" s="769"/>
      <c r="AS526" s="769"/>
      <c r="AT526" s="769"/>
      <c r="AU526" s="769"/>
      <c r="AV526" s="769"/>
      <c r="AW526" s="769"/>
      <c r="AX526" s="769"/>
    </row>
    <row r="527" spans="1:50" ht="24" hidden="1" customHeight="1" x14ac:dyDescent="0.15">
      <c r="A527" s="621"/>
      <c r="B527" s="158"/>
      <c r="C527" s="656" t="s">
        <v>756</v>
      </c>
      <c r="D527" s="769"/>
      <c r="E527" s="626" t="s">
        <v>1147</v>
      </c>
      <c r="F527" s="625" t="s">
        <v>756</v>
      </c>
      <c r="G527" s="769"/>
      <c r="H527" s="863"/>
      <c r="I527" s="769" t="s">
        <v>17185</v>
      </c>
      <c r="J527" s="626"/>
      <c r="K527" s="626">
        <v>1890</v>
      </c>
      <c r="L527" s="626"/>
      <c r="M527" s="626"/>
      <c r="N527" s="626"/>
      <c r="O527" s="626" t="s">
        <v>2195</v>
      </c>
      <c r="P527" s="626">
        <v>1890</v>
      </c>
      <c r="Q527" s="626">
        <v>3</v>
      </c>
      <c r="R527" s="626"/>
      <c r="S527" s="626"/>
      <c r="T527" s="626"/>
      <c r="U527" s="626"/>
      <c r="V527" s="625">
        <v>2011</v>
      </c>
      <c r="W527" s="626"/>
      <c r="X527" s="626"/>
      <c r="Y527" s="626"/>
      <c r="Z527" s="626"/>
      <c r="AA527" s="626"/>
      <c r="AB527" s="626"/>
      <c r="AC527" s="769"/>
      <c r="AD527" s="769"/>
      <c r="AE527" s="769"/>
      <c r="AF527" s="769"/>
      <c r="AG527" s="626"/>
      <c r="AH527" s="626"/>
      <c r="AI527" s="769"/>
      <c r="AJ527" s="769"/>
      <c r="AK527" s="769"/>
      <c r="AL527" s="769"/>
      <c r="AM527" s="769"/>
      <c r="AN527" s="769"/>
      <c r="AO527" s="769"/>
      <c r="AP527" s="769"/>
      <c r="AQ527" s="769"/>
      <c r="AR527" s="769"/>
      <c r="AS527" s="769"/>
      <c r="AT527" s="769"/>
      <c r="AU527" s="769"/>
      <c r="AV527" s="769"/>
      <c r="AW527" s="769"/>
      <c r="AX527" s="769"/>
    </row>
    <row r="528" spans="1:50" ht="24" hidden="1" customHeight="1" x14ac:dyDescent="0.15">
      <c r="A528" s="621"/>
      <c r="B528" s="158"/>
      <c r="C528" s="656" t="s">
        <v>756</v>
      </c>
      <c r="D528" s="769"/>
      <c r="E528" s="626" t="s">
        <v>1148</v>
      </c>
      <c r="F528" s="625" t="s">
        <v>756</v>
      </c>
      <c r="G528" s="769"/>
      <c r="H528" s="863"/>
      <c r="I528" s="769" t="s">
        <v>17173</v>
      </c>
      <c r="J528" s="626"/>
      <c r="K528" s="626">
        <v>9900</v>
      </c>
      <c r="L528" s="626">
        <v>3765.95</v>
      </c>
      <c r="M528" s="626">
        <v>4354.37</v>
      </c>
      <c r="N528" s="626"/>
      <c r="O528" s="626" t="s">
        <v>1145</v>
      </c>
      <c r="P528" s="626">
        <v>3353.88</v>
      </c>
      <c r="Q528" s="626">
        <v>4</v>
      </c>
      <c r="R528" s="626"/>
      <c r="S528" s="626"/>
      <c r="T528" s="626"/>
      <c r="U528" s="626"/>
      <c r="V528" s="625">
        <v>2012</v>
      </c>
      <c r="W528" s="626"/>
      <c r="X528" s="626"/>
      <c r="Y528" s="626"/>
      <c r="Z528" s="626"/>
      <c r="AA528" s="626"/>
      <c r="AB528" s="626">
        <v>5950</v>
      </c>
      <c r="AC528" s="769"/>
      <c r="AD528" s="769"/>
      <c r="AE528" s="769"/>
      <c r="AF528" s="769"/>
      <c r="AG528" s="626"/>
      <c r="AH528" s="626"/>
      <c r="AI528" s="769"/>
      <c r="AJ528" s="769"/>
      <c r="AK528" s="769"/>
      <c r="AL528" s="769"/>
      <c r="AM528" s="769"/>
      <c r="AN528" s="769"/>
      <c r="AO528" s="769"/>
      <c r="AP528" s="769"/>
      <c r="AQ528" s="769"/>
      <c r="AR528" s="769"/>
      <c r="AS528" s="769"/>
      <c r="AT528" s="769"/>
      <c r="AU528" s="769"/>
      <c r="AV528" s="769"/>
      <c r="AW528" s="769"/>
      <c r="AX528" s="769"/>
    </row>
    <row r="529" spans="1:50" ht="24" hidden="1" customHeight="1" x14ac:dyDescent="0.15">
      <c r="A529" s="621">
        <v>5</v>
      </c>
      <c r="B529" s="158"/>
      <c r="C529" s="656" t="s">
        <v>765</v>
      </c>
      <c r="D529" s="627" t="s">
        <v>1149</v>
      </c>
      <c r="E529" s="626" t="s">
        <v>1150</v>
      </c>
      <c r="F529" s="625" t="s">
        <v>765</v>
      </c>
      <c r="G529" s="627" t="s">
        <v>1151</v>
      </c>
      <c r="H529" s="627" t="s">
        <v>1152</v>
      </c>
      <c r="I529" s="627" t="s">
        <v>765</v>
      </c>
      <c r="J529" s="626">
        <v>3</v>
      </c>
      <c r="K529" s="626">
        <v>7448</v>
      </c>
      <c r="L529" s="626">
        <v>96</v>
      </c>
      <c r="M529" s="626">
        <v>147</v>
      </c>
      <c r="N529" s="627" t="s">
        <v>183</v>
      </c>
      <c r="O529" s="627" t="s">
        <v>12372</v>
      </c>
      <c r="P529" s="626">
        <v>6935</v>
      </c>
      <c r="Q529" s="626">
        <v>8</v>
      </c>
      <c r="R529" s="626">
        <v>500</v>
      </c>
      <c r="S529" s="626">
        <v>830</v>
      </c>
      <c r="T529" s="627" t="s">
        <v>185</v>
      </c>
      <c r="U529" s="627" t="s">
        <v>500</v>
      </c>
      <c r="V529" s="625">
        <v>2000</v>
      </c>
      <c r="W529" s="627">
        <v>388</v>
      </c>
      <c r="X529" s="627"/>
      <c r="Y529" s="627"/>
      <c r="Z529" s="627"/>
      <c r="AA529" s="627"/>
      <c r="AB529" s="626">
        <v>1068</v>
      </c>
      <c r="AC529" s="627"/>
      <c r="AD529" s="627"/>
      <c r="AE529" s="627"/>
      <c r="AF529" s="627"/>
      <c r="AG529" s="627">
        <v>3</v>
      </c>
      <c r="AH529" s="627">
        <v>500</v>
      </c>
      <c r="AI529" s="627">
        <v>15</v>
      </c>
      <c r="AJ529" s="627"/>
      <c r="AK529" s="627"/>
      <c r="AL529" s="627"/>
      <c r="AM529" s="627"/>
      <c r="AN529" s="627"/>
      <c r="AO529" s="627"/>
      <c r="AP529" s="627"/>
      <c r="AQ529" s="627"/>
      <c r="AR529" s="627"/>
      <c r="AS529" s="627"/>
      <c r="AT529" s="627"/>
      <c r="AU529" s="627"/>
      <c r="AV529" s="627"/>
      <c r="AW529" s="627"/>
      <c r="AX529" s="613"/>
    </row>
    <row r="530" spans="1:50" ht="24" hidden="1" customHeight="1" x14ac:dyDescent="0.15">
      <c r="A530" s="621"/>
      <c r="B530" s="158"/>
      <c r="C530" s="758" t="s">
        <v>765</v>
      </c>
      <c r="D530" s="613" t="s">
        <v>1149</v>
      </c>
      <c r="E530" s="613" t="s">
        <v>1153</v>
      </c>
      <c r="F530" s="613" t="s">
        <v>765</v>
      </c>
      <c r="G530" s="613" t="s">
        <v>1151</v>
      </c>
      <c r="H530" s="613" t="s">
        <v>1152</v>
      </c>
      <c r="I530" s="613" t="s">
        <v>765</v>
      </c>
      <c r="J530" s="613">
        <v>3</v>
      </c>
      <c r="K530" s="626">
        <v>1980</v>
      </c>
      <c r="L530" s="613">
        <v>1722</v>
      </c>
      <c r="M530" s="613">
        <v>1360</v>
      </c>
      <c r="N530" s="613" t="s">
        <v>183</v>
      </c>
      <c r="O530" s="613" t="s">
        <v>14739</v>
      </c>
      <c r="P530" s="627">
        <v>1290</v>
      </c>
      <c r="Q530" s="613">
        <v>2</v>
      </c>
      <c r="R530" s="613"/>
      <c r="S530" s="613"/>
      <c r="T530" s="613" t="s">
        <v>185</v>
      </c>
      <c r="U530" s="613" t="s">
        <v>500</v>
      </c>
      <c r="V530" s="613">
        <v>2004</v>
      </c>
      <c r="W530" s="613"/>
      <c r="X530" s="613"/>
      <c r="Y530" s="613"/>
      <c r="Z530" s="613"/>
      <c r="AA530" s="613"/>
      <c r="AB530" s="613">
        <v>712</v>
      </c>
      <c r="AC530" s="613"/>
      <c r="AD530" s="613"/>
      <c r="AE530" s="613"/>
      <c r="AF530" s="613"/>
      <c r="AG530" s="613">
        <v>3</v>
      </c>
      <c r="AH530" s="613">
        <v>500</v>
      </c>
      <c r="AI530" s="613">
        <v>15</v>
      </c>
      <c r="AJ530" s="613"/>
      <c r="AK530" s="613"/>
      <c r="AL530" s="613"/>
      <c r="AM530" s="613"/>
      <c r="AN530" s="613"/>
      <c r="AO530" s="613"/>
      <c r="AP530" s="613"/>
      <c r="AQ530" s="613"/>
      <c r="AR530" s="613"/>
      <c r="AS530" s="613"/>
      <c r="AT530" s="613"/>
      <c r="AU530" s="613"/>
      <c r="AV530" s="613"/>
      <c r="AW530" s="613"/>
      <c r="AX530" s="613"/>
    </row>
    <row r="531" spans="1:50" ht="24" hidden="1" customHeight="1" x14ac:dyDescent="0.15">
      <c r="A531" s="873"/>
      <c r="B531" s="158"/>
      <c r="C531" s="856" t="s">
        <v>765</v>
      </c>
      <c r="D531" s="849" t="s">
        <v>1149</v>
      </c>
      <c r="E531" s="857" t="s">
        <v>1155</v>
      </c>
      <c r="F531" s="667" t="s">
        <v>765</v>
      </c>
      <c r="G531" s="849" t="s">
        <v>1151</v>
      </c>
      <c r="H531" s="849" t="s">
        <v>1152</v>
      </c>
      <c r="I531" s="849" t="s">
        <v>4503</v>
      </c>
      <c r="J531" s="849">
        <v>3</v>
      </c>
      <c r="K531" s="857">
        <v>3000</v>
      </c>
      <c r="L531" s="857">
        <v>62.4</v>
      </c>
      <c r="M531" s="857">
        <v>98.88</v>
      </c>
      <c r="N531" s="849" t="s">
        <v>183</v>
      </c>
      <c r="O531" s="849" t="s">
        <v>4504</v>
      </c>
      <c r="P531" s="857">
        <v>2600</v>
      </c>
      <c r="Q531" s="857">
        <v>4</v>
      </c>
      <c r="R531" s="857">
        <v>400</v>
      </c>
      <c r="S531" s="857">
        <v>400</v>
      </c>
      <c r="T531" s="849" t="s">
        <v>185</v>
      </c>
      <c r="U531" s="849" t="s">
        <v>500</v>
      </c>
      <c r="V531" s="667">
        <v>1999</v>
      </c>
      <c r="W531" s="849"/>
      <c r="X531" s="849"/>
      <c r="Y531" s="849"/>
      <c r="Z531" s="849"/>
      <c r="AA531" s="849"/>
      <c r="AB531" s="857">
        <v>119</v>
      </c>
      <c r="AC531" s="849"/>
      <c r="AD531" s="849"/>
      <c r="AE531" s="849"/>
      <c r="AF531" s="849"/>
      <c r="AG531" s="849">
        <v>3</v>
      </c>
      <c r="AH531" s="849">
        <v>500</v>
      </c>
      <c r="AI531" s="849">
        <v>15</v>
      </c>
      <c r="AJ531" s="849"/>
      <c r="AK531" s="849"/>
      <c r="AL531" s="849"/>
      <c r="AM531" s="849"/>
      <c r="AN531" s="849"/>
      <c r="AO531" s="849"/>
      <c r="AP531" s="849"/>
      <c r="AQ531" s="849"/>
      <c r="AR531" s="849"/>
      <c r="AS531" s="849"/>
      <c r="AT531" s="849"/>
      <c r="AU531" s="849"/>
      <c r="AV531" s="849"/>
      <c r="AW531" s="849"/>
      <c r="AX531" s="849"/>
    </row>
    <row r="532" spans="1:50" ht="24" hidden="1" customHeight="1" x14ac:dyDescent="0.15">
      <c r="A532" s="621"/>
      <c r="B532" s="158"/>
      <c r="C532" s="656" t="s">
        <v>765</v>
      </c>
      <c r="D532" s="627" t="s">
        <v>1149</v>
      </c>
      <c r="E532" s="626" t="s">
        <v>1156</v>
      </c>
      <c r="F532" s="625" t="s">
        <v>765</v>
      </c>
      <c r="G532" s="627" t="s">
        <v>1151</v>
      </c>
      <c r="H532" s="627" t="s">
        <v>1152</v>
      </c>
      <c r="I532" s="627" t="s">
        <v>4505</v>
      </c>
      <c r="J532" s="627">
        <v>3</v>
      </c>
      <c r="K532" s="626">
        <v>3786</v>
      </c>
      <c r="L532" s="626">
        <v>69.040000000000006</v>
      </c>
      <c r="M532" s="626">
        <v>107.44</v>
      </c>
      <c r="N532" s="627" t="s">
        <v>183</v>
      </c>
      <c r="O532" s="627" t="s">
        <v>4506</v>
      </c>
      <c r="P532" s="626">
        <v>1400</v>
      </c>
      <c r="Q532" s="626">
        <v>4</v>
      </c>
      <c r="R532" s="626">
        <v>300</v>
      </c>
      <c r="S532" s="626">
        <v>300</v>
      </c>
      <c r="T532" s="627" t="s">
        <v>185</v>
      </c>
      <c r="U532" s="627" t="s">
        <v>500</v>
      </c>
      <c r="V532" s="625">
        <v>2009</v>
      </c>
      <c r="W532" s="627"/>
      <c r="X532" s="627"/>
      <c r="Y532" s="627"/>
      <c r="Z532" s="627"/>
      <c r="AA532" s="627"/>
      <c r="AB532" s="626">
        <v>400</v>
      </c>
      <c r="AC532" s="627"/>
      <c r="AD532" s="627"/>
      <c r="AE532" s="627"/>
      <c r="AF532" s="627"/>
      <c r="AG532" s="627">
        <v>3</v>
      </c>
      <c r="AH532" s="627">
        <v>500</v>
      </c>
      <c r="AI532" s="627">
        <v>15</v>
      </c>
      <c r="AJ532" s="627"/>
      <c r="AK532" s="627"/>
      <c r="AL532" s="627"/>
      <c r="AM532" s="627"/>
      <c r="AN532" s="627"/>
      <c r="AO532" s="627"/>
      <c r="AP532" s="627"/>
      <c r="AQ532" s="627"/>
      <c r="AR532" s="627"/>
      <c r="AS532" s="627"/>
      <c r="AT532" s="627"/>
      <c r="AU532" s="627"/>
      <c r="AV532" s="627"/>
      <c r="AW532" s="627"/>
      <c r="AX532" s="627"/>
    </row>
    <row r="533" spans="1:50" s="768" customFormat="1" ht="24" hidden="1" customHeight="1" x14ac:dyDescent="0.15">
      <c r="A533" s="621"/>
      <c r="B533" s="158"/>
      <c r="C533" s="656" t="s">
        <v>765</v>
      </c>
      <c r="D533" s="627"/>
      <c r="E533" s="626" t="s">
        <v>4507</v>
      </c>
      <c r="F533" s="625" t="s">
        <v>765</v>
      </c>
      <c r="G533" s="627"/>
      <c r="H533" s="627"/>
      <c r="I533" s="627" t="s">
        <v>4508</v>
      </c>
      <c r="J533" s="627"/>
      <c r="K533" s="626">
        <v>74974</v>
      </c>
      <c r="L533" s="626"/>
      <c r="M533" s="626">
        <v>96</v>
      </c>
      <c r="N533" s="627"/>
      <c r="O533" s="627" t="s">
        <v>4509</v>
      </c>
      <c r="P533" s="626">
        <v>2948</v>
      </c>
      <c r="Q533" s="626">
        <v>4</v>
      </c>
      <c r="R533" s="626">
        <v>700</v>
      </c>
      <c r="S533" s="626">
        <v>700</v>
      </c>
      <c r="T533" s="627"/>
      <c r="U533" s="627"/>
      <c r="V533" s="625">
        <v>2014</v>
      </c>
      <c r="W533" s="627"/>
      <c r="X533" s="627"/>
      <c r="Y533" s="627"/>
      <c r="Z533" s="627"/>
      <c r="AA533" s="627"/>
      <c r="AB533" s="626">
        <v>1100</v>
      </c>
      <c r="AC533" s="627"/>
      <c r="AD533" s="627"/>
      <c r="AE533" s="627"/>
      <c r="AF533" s="627"/>
      <c r="AG533" s="627"/>
      <c r="AH533" s="627"/>
      <c r="AI533" s="627"/>
      <c r="AJ533" s="627"/>
      <c r="AK533" s="627"/>
      <c r="AL533" s="627"/>
      <c r="AM533" s="627"/>
      <c r="AN533" s="627"/>
      <c r="AO533" s="627"/>
      <c r="AP533" s="627"/>
      <c r="AQ533" s="627"/>
      <c r="AR533" s="627"/>
      <c r="AS533" s="627"/>
      <c r="AT533" s="627"/>
      <c r="AU533" s="627"/>
      <c r="AV533" s="627"/>
      <c r="AW533" s="627"/>
      <c r="AX533" s="627"/>
    </row>
    <row r="534" spans="1:50" s="768" customFormat="1" ht="24" hidden="1" customHeight="1" x14ac:dyDescent="0.15">
      <c r="A534" s="621"/>
      <c r="B534" s="158"/>
      <c r="C534" s="656" t="s">
        <v>765</v>
      </c>
      <c r="D534" s="627" t="s">
        <v>1149</v>
      </c>
      <c r="E534" s="626" t="s">
        <v>1157</v>
      </c>
      <c r="F534" s="625" t="s">
        <v>765</v>
      </c>
      <c r="G534" s="627" t="s">
        <v>1151</v>
      </c>
      <c r="H534" s="627" t="s">
        <v>1152</v>
      </c>
      <c r="I534" s="627" t="s">
        <v>4510</v>
      </c>
      <c r="J534" s="627">
        <v>3</v>
      </c>
      <c r="K534" s="626">
        <v>1400</v>
      </c>
      <c r="L534" s="626">
        <v>31</v>
      </c>
      <c r="M534" s="626">
        <v>31</v>
      </c>
      <c r="N534" s="627" t="s">
        <v>183</v>
      </c>
      <c r="O534" s="627" t="s">
        <v>17188</v>
      </c>
      <c r="P534" s="626">
        <v>1400</v>
      </c>
      <c r="Q534" s="626">
        <v>2</v>
      </c>
      <c r="R534" s="626">
        <v>100</v>
      </c>
      <c r="S534" s="626">
        <v>100</v>
      </c>
      <c r="T534" s="627" t="s">
        <v>185</v>
      </c>
      <c r="U534" s="627" t="s">
        <v>500</v>
      </c>
      <c r="V534" s="625">
        <v>1996</v>
      </c>
      <c r="W534" s="627"/>
      <c r="X534" s="627"/>
      <c r="Y534" s="627"/>
      <c r="Z534" s="627"/>
      <c r="AA534" s="627"/>
      <c r="AB534" s="626">
        <v>35</v>
      </c>
      <c r="AC534" s="627"/>
      <c r="AD534" s="627"/>
      <c r="AE534" s="627"/>
      <c r="AF534" s="627"/>
      <c r="AG534" s="627">
        <v>3</v>
      </c>
      <c r="AH534" s="627">
        <v>500</v>
      </c>
      <c r="AI534" s="627">
        <v>15</v>
      </c>
      <c r="AJ534" s="627"/>
      <c r="AK534" s="627"/>
      <c r="AL534" s="627"/>
      <c r="AM534" s="627"/>
      <c r="AN534" s="627"/>
      <c r="AO534" s="627"/>
      <c r="AP534" s="627"/>
      <c r="AQ534" s="627"/>
      <c r="AR534" s="627"/>
      <c r="AS534" s="627"/>
      <c r="AT534" s="627"/>
      <c r="AU534" s="627"/>
      <c r="AV534" s="627"/>
      <c r="AW534" s="627"/>
      <c r="AX534" s="627"/>
    </row>
    <row r="535" spans="1:50" ht="24" hidden="1" customHeight="1" x14ac:dyDescent="0.15">
      <c r="A535" s="621"/>
      <c r="B535" s="158"/>
      <c r="C535" s="656" t="s">
        <v>768</v>
      </c>
      <c r="D535" s="627" t="s">
        <v>1149</v>
      </c>
      <c r="E535" s="626" t="s">
        <v>1158</v>
      </c>
      <c r="F535" s="625" t="s">
        <v>768</v>
      </c>
      <c r="G535" s="627" t="s">
        <v>1151</v>
      </c>
      <c r="H535" s="627" t="s">
        <v>1152</v>
      </c>
      <c r="I535" s="627" t="s">
        <v>768</v>
      </c>
      <c r="J535" s="627">
        <v>3</v>
      </c>
      <c r="K535" s="626">
        <v>4451</v>
      </c>
      <c r="L535" s="626">
        <v>83.32</v>
      </c>
      <c r="M535" s="626">
        <v>83</v>
      </c>
      <c r="N535" s="627" t="s">
        <v>183</v>
      </c>
      <c r="O535" s="627" t="s">
        <v>16053</v>
      </c>
      <c r="P535" s="626">
        <v>4451</v>
      </c>
      <c r="Q535" s="626">
        <v>5</v>
      </c>
      <c r="R535" s="626">
        <v>50</v>
      </c>
      <c r="S535" s="626">
        <v>100</v>
      </c>
      <c r="T535" s="627" t="s">
        <v>185</v>
      </c>
      <c r="U535" s="627" t="s">
        <v>500</v>
      </c>
      <c r="V535" s="625">
        <v>2003</v>
      </c>
      <c r="W535" s="627">
        <v>388</v>
      </c>
      <c r="X535" s="627"/>
      <c r="Y535" s="627"/>
      <c r="Z535" s="627"/>
      <c r="AA535" s="627"/>
      <c r="AB535" s="626">
        <v>448</v>
      </c>
      <c r="AC535" s="627"/>
      <c r="AD535" s="627"/>
      <c r="AE535" s="627"/>
      <c r="AF535" s="627"/>
      <c r="AG535" s="627"/>
      <c r="AH535" s="627"/>
      <c r="AI535" s="627"/>
      <c r="AJ535" s="627"/>
      <c r="AK535" s="627"/>
      <c r="AL535" s="627"/>
      <c r="AM535" s="627"/>
      <c r="AN535" s="627"/>
      <c r="AO535" s="627"/>
      <c r="AP535" s="627"/>
      <c r="AQ535" s="627"/>
      <c r="AR535" s="627"/>
      <c r="AS535" s="627"/>
      <c r="AT535" s="627"/>
      <c r="AU535" s="627"/>
      <c r="AV535" s="627"/>
      <c r="AW535" s="627"/>
      <c r="AX535" s="627"/>
    </row>
    <row r="536" spans="1:50" ht="24" hidden="1" customHeight="1" x14ac:dyDescent="0.15">
      <c r="A536" s="621"/>
      <c r="B536" s="158"/>
      <c r="C536" s="656" t="s">
        <v>768</v>
      </c>
      <c r="D536" s="627" t="s">
        <v>1149</v>
      </c>
      <c r="E536" s="626" t="s">
        <v>1159</v>
      </c>
      <c r="F536" s="625" t="s">
        <v>768</v>
      </c>
      <c r="G536" s="627" t="s">
        <v>1151</v>
      </c>
      <c r="H536" s="627" t="s">
        <v>1152</v>
      </c>
      <c r="I536" s="627" t="s">
        <v>768</v>
      </c>
      <c r="J536" s="627">
        <v>3</v>
      </c>
      <c r="K536" s="626">
        <v>4883</v>
      </c>
      <c r="L536" s="626">
        <v>44</v>
      </c>
      <c r="M536" s="626">
        <v>44</v>
      </c>
      <c r="N536" s="627" t="s">
        <v>183</v>
      </c>
      <c r="O536" s="627" t="s">
        <v>16054</v>
      </c>
      <c r="P536" s="626">
        <v>4883</v>
      </c>
      <c r="Q536" s="626">
        <v>7</v>
      </c>
      <c r="R536" s="626"/>
      <c r="S536" s="626"/>
      <c r="T536" s="627" t="s">
        <v>185</v>
      </c>
      <c r="U536" s="627" t="s">
        <v>500</v>
      </c>
      <c r="V536" s="625">
        <v>2003</v>
      </c>
      <c r="W536" s="627">
        <v>388</v>
      </c>
      <c r="X536" s="627"/>
      <c r="Y536" s="627"/>
      <c r="Z536" s="627"/>
      <c r="AA536" s="627"/>
      <c r="AB536" s="626">
        <v>542</v>
      </c>
      <c r="AC536" s="627"/>
      <c r="AD536" s="627"/>
      <c r="AE536" s="627"/>
      <c r="AF536" s="627"/>
      <c r="AG536" s="627"/>
      <c r="AH536" s="627"/>
      <c r="AI536" s="627"/>
      <c r="AJ536" s="627"/>
      <c r="AK536" s="627"/>
      <c r="AL536" s="627"/>
      <c r="AM536" s="627"/>
      <c r="AN536" s="627"/>
      <c r="AO536" s="627"/>
      <c r="AP536" s="627"/>
      <c r="AQ536" s="627"/>
      <c r="AR536" s="627"/>
      <c r="AS536" s="627"/>
      <c r="AT536" s="627"/>
      <c r="AU536" s="627"/>
      <c r="AV536" s="627"/>
      <c r="AW536" s="627"/>
      <c r="AX536" s="627"/>
    </row>
    <row r="537" spans="1:50" ht="24" hidden="1" customHeight="1" x14ac:dyDescent="0.15">
      <c r="A537" s="621"/>
      <c r="B537" s="158"/>
      <c r="C537" s="656" t="s">
        <v>778</v>
      </c>
      <c r="D537" s="627"/>
      <c r="E537" s="626" t="s">
        <v>16050</v>
      </c>
      <c r="F537" s="625" t="s">
        <v>2252</v>
      </c>
      <c r="G537" s="627"/>
      <c r="H537" s="627"/>
      <c r="I537" s="627" t="s">
        <v>2252</v>
      </c>
      <c r="J537" s="627"/>
      <c r="K537" s="626">
        <v>6950</v>
      </c>
      <c r="L537" s="626">
        <v>134.84</v>
      </c>
      <c r="M537" s="626">
        <v>149.12</v>
      </c>
      <c r="N537" s="627" t="s">
        <v>183</v>
      </c>
      <c r="O537" s="627" t="s">
        <v>15694</v>
      </c>
      <c r="P537" s="626">
        <v>2442</v>
      </c>
      <c r="Q537" s="626">
        <v>8</v>
      </c>
      <c r="R537" s="626">
        <v>100</v>
      </c>
      <c r="S537" s="626">
        <v>100</v>
      </c>
      <c r="T537" s="627"/>
      <c r="U537" s="627"/>
      <c r="V537" s="625">
        <v>2018</v>
      </c>
      <c r="W537" s="627">
        <v>40</v>
      </c>
      <c r="X537" s="627"/>
      <c r="Y537" s="627"/>
      <c r="Z537" s="627"/>
      <c r="AA537" s="627"/>
      <c r="AB537" s="626">
        <v>1567</v>
      </c>
      <c r="AC537" s="627"/>
      <c r="AD537" s="627"/>
      <c r="AE537" s="627"/>
      <c r="AF537" s="627"/>
      <c r="AG537" s="627">
        <v>2</v>
      </c>
      <c r="AH537" s="627"/>
      <c r="AI537" s="627">
        <v>15</v>
      </c>
      <c r="AJ537" s="627"/>
      <c r="AK537" s="627"/>
      <c r="AL537" s="627"/>
      <c r="AM537" s="627"/>
      <c r="AN537" s="627"/>
      <c r="AO537" s="627"/>
      <c r="AP537" s="627"/>
      <c r="AQ537" s="627"/>
      <c r="AR537" s="627"/>
      <c r="AS537" s="627"/>
      <c r="AT537" s="627"/>
      <c r="AU537" s="627"/>
      <c r="AV537" s="627"/>
      <c r="AW537" s="627"/>
      <c r="AX537" s="627"/>
    </row>
    <row r="538" spans="1:50" ht="24" hidden="1" customHeight="1" x14ac:dyDescent="0.15">
      <c r="A538" s="621"/>
      <c r="B538" s="604"/>
      <c r="C538" s="656" t="s">
        <v>778</v>
      </c>
      <c r="D538" s="627"/>
      <c r="E538" s="626" t="s">
        <v>1160</v>
      </c>
      <c r="F538" s="625" t="s">
        <v>778</v>
      </c>
      <c r="G538" s="627"/>
      <c r="H538" s="627"/>
      <c r="I538" s="627" t="s">
        <v>2252</v>
      </c>
      <c r="J538" s="627"/>
      <c r="K538" s="626">
        <v>4807</v>
      </c>
      <c r="L538" s="626"/>
      <c r="M538" s="626"/>
      <c r="N538" s="627"/>
      <c r="O538" s="627" t="s">
        <v>1161</v>
      </c>
      <c r="P538" s="626">
        <v>2442</v>
      </c>
      <c r="Q538" s="626">
        <v>8</v>
      </c>
      <c r="R538" s="626"/>
      <c r="S538" s="626"/>
      <c r="T538" s="627"/>
      <c r="U538" s="627"/>
      <c r="V538" s="625">
        <v>2003</v>
      </c>
      <c r="W538" s="627">
        <v>38</v>
      </c>
      <c r="X538" s="627"/>
      <c r="Y538" s="627"/>
      <c r="Z538" s="627"/>
      <c r="AA538" s="627"/>
      <c r="AB538" s="626">
        <v>533</v>
      </c>
      <c r="AC538" s="627"/>
      <c r="AD538" s="627"/>
      <c r="AE538" s="627"/>
      <c r="AF538" s="627"/>
      <c r="AG538" s="627">
        <v>2</v>
      </c>
      <c r="AH538" s="627"/>
      <c r="AI538" s="627">
        <v>14</v>
      </c>
      <c r="AJ538" s="627"/>
      <c r="AK538" s="627"/>
      <c r="AL538" s="627"/>
      <c r="AM538" s="627"/>
      <c r="AN538" s="627"/>
      <c r="AO538" s="627"/>
      <c r="AP538" s="627"/>
      <c r="AQ538" s="627"/>
      <c r="AR538" s="627"/>
      <c r="AS538" s="627"/>
      <c r="AT538" s="627"/>
      <c r="AU538" s="627"/>
      <c r="AV538" s="627"/>
      <c r="AW538" s="627"/>
      <c r="AX538" s="627"/>
    </row>
    <row r="539" spans="1:50" s="575" customFormat="1" ht="24" hidden="1" customHeight="1" x14ac:dyDescent="0.15">
      <c r="A539" s="934" t="s">
        <v>178</v>
      </c>
      <c r="B539" s="998" t="s">
        <v>2237</v>
      </c>
      <c r="C539" s="914" t="s">
        <v>55</v>
      </c>
      <c r="D539" s="666"/>
      <c r="E539" s="676">
        <f>COUNTA(E540:E572)</f>
        <v>33</v>
      </c>
      <c r="F539" s="650"/>
      <c r="G539" s="666"/>
      <c r="H539" s="666"/>
      <c r="I539" s="666"/>
      <c r="J539" s="665"/>
      <c r="K539" s="665">
        <f>SUM(K540:K572)</f>
        <v>703493.56</v>
      </c>
      <c r="L539" s="665">
        <f>SUM(L540:L572)</f>
        <v>31258.61</v>
      </c>
      <c r="M539" s="665">
        <f>SUM(M540:M572)</f>
        <v>30875.27</v>
      </c>
      <c r="N539" s="665">
        <f>SUM(N540:N571)</f>
        <v>0</v>
      </c>
      <c r="O539" s="665"/>
      <c r="P539" s="665">
        <f>SUM(P540:P572)</f>
        <v>128952.58</v>
      </c>
      <c r="Q539" s="665">
        <f>SUM(Q540:Q572)</f>
        <v>197</v>
      </c>
      <c r="R539" s="665"/>
      <c r="S539" s="665"/>
      <c r="T539" s="666"/>
      <c r="U539" s="666"/>
      <c r="V539" s="650"/>
      <c r="W539" s="666"/>
      <c r="X539" s="666"/>
      <c r="Y539" s="666"/>
      <c r="Z539" s="666"/>
      <c r="AA539" s="666"/>
      <c r="AB539" s="665"/>
      <c r="AC539" s="666"/>
      <c r="AD539" s="666"/>
      <c r="AE539" s="666"/>
      <c r="AF539" s="666"/>
      <c r="AG539" s="666"/>
      <c r="AH539" s="666"/>
      <c r="AI539" s="666"/>
      <c r="AJ539" s="666"/>
      <c r="AK539" s="666"/>
      <c r="AL539" s="666"/>
      <c r="AM539" s="666"/>
      <c r="AN539" s="666"/>
      <c r="AO539" s="666"/>
      <c r="AP539" s="666"/>
      <c r="AQ539" s="666"/>
      <c r="AR539" s="666"/>
      <c r="AS539" s="666"/>
      <c r="AT539" s="666"/>
      <c r="AU539" s="666"/>
      <c r="AV539" s="666"/>
      <c r="AW539" s="666"/>
      <c r="AX539" s="666"/>
    </row>
    <row r="540" spans="1:50" ht="24" hidden="1" customHeight="1" x14ac:dyDescent="0.2">
      <c r="A540" s="621" t="s">
        <v>93</v>
      </c>
      <c r="B540" s="154"/>
      <c r="C540" s="656" t="s">
        <v>495</v>
      </c>
      <c r="D540" s="627" t="s">
        <v>4886</v>
      </c>
      <c r="E540" s="626" t="s">
        <v>4887</v>
      </c>
      <c r="F540" s="625" t="s">
        <v>495</v>
      </c>
      <c r="G540" s="627" t="s">
        <v>4888</v>
      </c>
      <c r="H540" s="657" t="s">
        <v>498</v>
      </c>
      <c r="I540" s="627" t="s">
        <v>4785</v>
      </c>
      <c r="J540" s="627" t="s">
        <v>3391</v>
      </c>
      <c r="K540" s="626">
        <v>15807</v>
      </c>
      <c r="L540" s="626">
        <v>776</v>
      </c>
      <c r="M540" s="626">
        <v>1071</v>
      </c>
      <c r="N540" s="627" t="s">
        <v>4889</v>
      </c>
      <c r="O540" s="625" t="s">
        <v>184</v>
      </c>
      <c r="P540" s="626">
        <v>12121</v>
      </c>
      <c r="Q540" s="626">
        <v>18</v>
      </c>
      <c r="R540" s="626">
        <v>400</v>
      </c>
      <c r="S540" s="626">
        <v>400</v>
      </c>
      <c r="T540" s="627" t="s">
        <v>185</v>
      </c>
      <c r="U540" s="627" t="s">
        <v>1837</v>
      </c>
      <c r="V540" s="625">
        <v>2001</v>
      </c>
      <c r="W540" s="627"/>
      <c r="X540" s="627"/>
      <c r="Y540" s="627"/>
      <c r="Z540" s="627"/>
      <c r="AA540" s="627">
        <v>1180</v>
      </c>
      <c r="AB540" s="626">
        <v>1179</v>
      </c>
      <c r="AC540" s="625"/>
      <c r="AD540" s="625"/>
      <c r="AE540" s="627"/>
      <c r="AF540" s="627"/>
      <c r="AG540" s="627">
        <v>6</v>
      </c>
      <c r="AH540" s="627">
        <v>1000</v>
      </c>
      <c r="AI540" s="627">
        <v>50</v>
      </c>
      <c r="AJ540" s="627"/>
      <c r="AK540" s="627"/>
      <c r="AL540" s="627"/>
      <c r="AM540" s="627"/>
      <c r="AN540" s="627"/>
      <c r="AO540" s="627"/>
      <c r="AP540" s="627"/>
      <c r="AQ540" s="627"/>
      <c r="AR540" s="627"/>
      <c r="AS540" s="627"/>
      <c r="AT540" s="627"/>
      <c r="AU540" s="627"/>
      <c r="AV540" s="627"/>
      <c r="AW540" s="627"/>
      <c r="AX540" s="627"/>
    </row>
    <row r="541" spans="1:50" ht="24" hidden="1" customHeight="1" x14ac:dyDescent="0.15">
      <c r="A541" s="621"/>
      <c r="B541" s="158"/>
      <c r="C541" s="656" t="s">
        <v>495</v>
      </c>
      <c r="D541" s="627" t="s">
        <v>4890</v>
      </c>
      <c r="E541" s="626" t="s">
        <v>4891</v>
      </c>
      <c r="F541" s="625" t="s">
        <v>495</v>
      </c>
      <c r="G541" s="627" t="s">
        <v>4888</v>
      </c>
      <c r="H541" s="657" t="s">
        <v>498</v>
      </c>
      <c r="I541" s="627" t="s">
        <v>12084</v>
      </c>
      <c r="J541" s="627" t="s">
        <v>3391</v>
      </c>
      <c r="K541" s="626">
        <v>8183</v>
      </c>
      <c r="L541" s="626">
        <v>7613</v>
      </c>
      <c r="M541" s="626">
        <v>7613</v>
      </c>
      <c r="N541" s="627" t="s">
        <v>4889</v>
      </c>
      <c r="O541" s="625" t="s">
        <v>184</v>
      </c>
      <c r="P541" s="626">
        <v>7038</v>
      </c>
      <c r="Q541" s="626">
        <v>8</v>
      </c>
      <c r="R541" s="626">
        <v>1200</v>
      </c>
      <c r="S541" s="626">
        <v>1200</v>
      </c>
      <c r="T541" s="627" t="s">
        <v>185</v>
      </c>
      <c r="U541" s="627" t="s">
        <v>500</v>
      </c>
      <c r="V541" s="625">
        <v>2012</v>
      </c>
      <c r="W541" s="627"/>
      <c r="X541" s="627">
        <v>80</v>
      </c>
      <c r="Y541" s="627"/>
      <c r="Z541" s="627"/>
      <c r="AA541" s="627"/>
      <c r="AB541" s="626">
        <v>4690</v>
      </c>
      <c r="AC541" s="625"/>
      <c r="AD541" s="625"/>
      <c r="AE541" s="627"/>
      <c r="AF541" s="627"/>
      <c r="AG541" s="627">
        <v>4</v>
      </c>
      <c r="AH541" s="627" t="s">
        <v>4892</v>
      </c>
      <c r="AI541" s="627">
        <v>8</v>
      </c>
      <c r="AJ541" s="627"/>
      <c r="AK541" s="627"/>
      <c r="AL541" s="627"/>
      <c r="AM541" s="627"/>
      <c r="AN541" s="627"/>
      <c r="AO541" s="627"/>
      <c r="AP541" s="627"/>
      <c r="AQ541" s="627"/>
      <c r="AR541" s="627"/>
      <c r="AS541" s="627"/>
      <c r="AT541" s="627"/>
      <c r="AU541" s="627"/>
      <c r="AV541" s="627"/>
      <c r="AW541" s="627"/>
      <c r="AX541" s="627"/>
    </row>
    <row r="542" spans="1:50" ht="24" hidden="1" customHeight="1" x14ac:dyDescent="0.15">
      <c r="A542" s="621"/>
      <c r="B542" s="158"/>
      <c r="C542" s="656" t="s">
        <v>495</v>
      </c>
      <c r="D542" s="627"/>
      <c r="E542" s="626" t="s">
        <v>4893</v>
      </c>
      <c r="F542" s="625" t="s">
        <v>495</v>
      </c>
      <c r="G542" s="627"/>
      <c r="H542" s="657"/>
      <c r="I542" s="627" t="s">
        <v>495</v>
      </c>
      <c r="J542" s="627"/>
      <c r="K542" s="626">
        <v>194759</v>
      </c>
      <c r="L542" s="626">
        <v>17</v>
      </c>
      <c r="M542" s="626">
        <v>17</v>
      </c>
      <c r="N542" s="627"/>
      <c r="O542" s="625" t="s">
        <v>4894</v>
      </c>
      <c r="P542" s="626">
        <v>4520</v>
      </c>
      <c r="Q542" s="626">
        <v>9</v>
      </c>
      <c r="R542" s="626"/>
      <c r="S542" s="626"/>
      <c r="T542" s="627"/>
      <c r="U542" s="627"/>
      <c r="V542" s="625">
        <v>2006</v>
      </c>
      <c r="W542" s="627"/>
      <c r="X542" s="627"/>
      <c r="Y542" s="627"/>
      <c r="Z542" s="627"/>
      <c r="AA542" s="627"/>
      <c r="AB542" s="626">
        <v>239</v>
      </c>
      <c r="AC542" s="625"/>
      <c r="AD542" s="625"/>
      <c r="AE542" s="627"/>
      <c r="AF542" s="627"/>
      <c r="AG542" s="627"/>
      <c r="AH542" s="627"/>
      <c r="AI542" s="627"/>
      <c r="AJ542" s="627"/>
      <c r="AK542" s="627"/>
      <c r="AL542" s="627"/>
      <c r="AM542" s="627"/>
      <c r="AN542" s="627"/>
      <c r="AO542" s="627"/>
      <c r="AP542" s="627"/>
      <c r="AQ542" s="627"/>
      <c r="AR542" s="627"/>
      <c r="AS542" s="627"/>
      <c r="AT542" s="627"/>
      <c r="AU542" s="627"/>
      <c r="AV542" s="627"/>
      <c r="AW542" s="627"/>
      <c r="AX542" s="627"/>
    </row>
    <row r="543" spans="1:50" ht="24" hidden="1" customHeight="1" x14ac:dyDescent="0.15">
      <c r="A543" s="621"/>
      <c r="B543" s="158"/>
      <c r="C543" s="656" t="s">
        <v>495</v>
      </c>
      <c r="D543" s="627"/>
      <c r="E543" s="626" t="s">
        <v>4895</v>
      </c>
      <c r="F543" s="625" t="s">
        <v>495</v>
      </c>
      <c r="G543" s="627"/>
      <c r="H543" s="657"/>
      <c r="I543" s="627" t="s">
        <v>495</v>
      </c>
      <c r="J543" s="627"/>
      <c r="K543" s="626">
        <v>3412</v>
      </c>
      <c r="L543" s="626"/>
      <c r="M543" s="626"/>
      <c r="N543" s="627"/>
      <c r="O543" s="625" t="s">
        <v>310</v>
      </c>
      <c r="P543" s="626">
        <v>1733</v>
      </c>
      <c r="Q543" s="626">
        <v>3</v>
      </c>
      <c r="R543" s="626"/>
      <c r="S543" s="626"/>
      <c r="T543" s="627"/>
      <c r="U543" s="627"/>
      <c r="V543" s="625">
        <v>2012</v>
      </c>
      <c r="W543" s="627"/>
      <c r="X543" s="627"/>
      <c r="Y543" s="627"/>
      <c r="Z543" s="627"/>
      <c r="AA543" s="627"/>
      <c r="AB543" s="626">
        <v>1500</v>
      </c>
      <c r="AC543" s="625"/>
      <c r="AD543" s="625"/>
      <c r="AE543" s="627"/>
      <c r="AF543" s="627"/>
      <c r="AG543" s="627"/>
      <c r="AH543" s="627"/>
      <c r="AI543" s="627"/>
      <c r="AJ543" s="627"/>
      <c r="AK543" s="627"/>
      <c r="AL543" s="627"/>
      <c r="AM543" s="627"/>
      <c r="AN543" s="627"/>
      <c r="AO543" s="627"/>
      <c r="AP543" s="627"/>
      <c r="AQ543" s="627"/>
      <c r="AR543" s="627"/>
      <c r="AS543" s="627"/>
      <c r="AT543" s="627"/>
      <c r="AU543" s="627"/>
      <c r="AV543" s="627"/>
      <c r="AW543" s="627"/>
      <c r="AX543" s="627"/>
    </row>
    <row r="544" spans="1:50" ht="24" hidden="1" customHeight="1" x14ac:dyDescent="0.15">
      <c r="A544" s="621"/>
      <c r="B544" s="158"/>
      <c r="C544" s="656" t="s">
        <v>4790</v>
      </c>
      <c r="D544" s="627"/>
      <c r="E544" s="626" t="s">
        <v>4896</v>
      </c>
      <c r="F544" s="625" t="s">
        <v>4790</v>
      </c>
      <c r="G544" s="627"/>
      <c r="H544" s="657"/>
      <c r="I544" s="627" t="s">
        <v>10318</v>
      </c>
      <c r="J544" s="627"/>
      <c r="K544" s="626">
        <v>29840</v>
      </c>
      <c r="L544" s="626">
        <v>183.74</v>
      </c>
      <c r="M544" s="626">
        <v>214.44</v>
      </c>
      <c r="N544" s="627"/>
      <c r="O544" s="625" t="s">
        <v>4897</v>
      </c>
      <c r="P544" s="626">
        <v>17618</v>
      </c>
      <c r="Q544" s="626">
        <v>23</v>
      </c>
      <c r="R544" s="626">
        <v>40</v>
      </c>
      <c r="S544" s="626">
        <v>150</v>
      </c>
      <c r="T544" s="627"/>
      <c r="U544" s="627"/>
      <c r="V544" s="625">
        <v>2010</v>
      </c>
      <c r="W544" s="627"/>
      <c r="X544" s="627"/>
      <c r="Y544" s="627"/>
      <c r="Z544" s="627"/>
      <c r="AA544" s="627"/>
      <c r="AB544" s="626">
        <v>3834</v>
      </c>
      <c r="AC544" s="625"/>
      <c r="AD544" s="625"/>
      <c r="AE544" s="627"/>
      <c r="AF544" s="627"/>
      <c r="AG544" s="627"/>
      <c r="AH544" s="627"/>
      <c r="AI544" s="627"/>
      <c r="AJ544" s="627"/>
      <c r="AK544" s="627"/>
      <c r="AL544" s="627"/>
      <c r="AM544" s="627"/>
      <c r="AN544" s="627"/>
      <c r="AO544" s="627"/>
      <c r="AP544" s="627"/>
      <c r="AQ544" s="627"/>
      <c r="AR544" s="627"/>
      <c r="AS544" s="627"/>
      <c r="AT544" s="627"/>
      <c r="AU544" s="627"/>
      <c r="AV544" s="627"/>
      <c r="AW544" s="627"/>
      <c r="AX544" s="627"/>
    </row>
    <row r="545" spans="1:50" ht="24" hidden="1" customHeight="1" x14ac:dyDescent="0.15">
      <c r="A545" s="621"/>
      <c r="B545" s="158"/>
      <c r="C545" s="656" t="s">
        <v>4790</v>
      </c>
      <c r="D545" s="627"/>
      <c r="E545" s="626" t="s">
        <v>4898</v>
      </c>
      <c r="F545" s="625" t="s">
        <v>4790</v>
      </c>
      <c r="G545" s="627"/>
      <c r="H545" s="657"/>
      <c r="I545" s="627" t="s">
        <v>4790</v>
      </c>
      <c r="J545" s="627"/>
      <c r="K545" s="626">
        <v>19054</v>
      </c>
      <c r="L545" s="626">
        <v>231.9</v>
      </c>
      <c r="M545" s="626">
        <v>231.9</v>
      </c>
      <c r="N545" s="627"/>
      <c r="O545" s="625" t="s">
        <v>1070</v>
      </c>
      <c r="P545" s="626">
        <v>4290</v>
      </c>
      <c r="Q545" s="626">
        <v>14</v>
      </c>
      <c r="R545" s="626"/>
      <c r="S545" s="626">
        <v>300</v>
      </c>
      <c r="T545" s="627"/>
      <c r="U545" s="627"/>
      <c r="V545" s="625">
        <v>2010</v>
      </c>
      <c r="W545" s="627"/>
      <c r="X545" s="627"/>
      <c r="Y545" s="627"/>
      <c r="Z545" s="627"/>
      <c r="AA545" s="627"/>
      <c r="AB545" s="626">
        <v>1400</v>
      </c>
      <c r="AC545" s="625"/>
      <c r="AD545" s="625"/>
      <c r="AE545" s="627"/>
      <c r="AF545" s="627"/>
      <c r="AG545" s="627"/>
      <c r="AH545" s="627"/>
      <c r="AI545" s="627"/>
      <c r="AJ545" s="627"/>
      <c r="AK545" s="627"/>
      <c r="AL545" s="627"/>
      <c r="AM545" s="627"/>
      <c r="AN545" s="627"/>
      <c r="AO545" s="627"/>
      <c r="AP545" s="627"/>
      <c r="AQ545" s="627"/>
      <c r="AR545" s="627"/>
      <c r="AS545" s="627"/>
      <c r="AT545" s="627"/>
      <c r="AU545" s="627"/>
      <c r="AV545" s="627"/>
      <c r="AW545" s="627"/>
      <c r="AX545" s="627"/>
    </row>
    <row r="546" spans="1:50" ht="24" hidden="1" customHeight="1" x14ac:dyDescent="0.15">
      <c r="A546" s="621"/>
      <c r="B546" s="158"/>
      <c r="C546" s="656" t="s">
        <v>4790</v>
      </c>
      <c r="D546" s="627"/>
      <c r="E546" s="626" t="s">
        <v>10319</v>
      </c>
      <c r="F546" s="625" t="s">
        <v>4790</v>
      </c>
      <c r="G546" s="627" t="s">
        <v>4899</v>
      </c>
      <c r="H546" s="657"/>
      <c r="I546" s="627" t="s">
        <v>4855</v>
      </c>
      <c r="J546" s="627"/>
      <c r="K546" s="626">
        <v>596.55999999999995</v>
      </c>
      <c r="L546" s="769"/>
      <c r="M546" s="769"/>
      <c r="N546" s="627"/>
      <c r="O546" s="625" t="s">
        <v>4900</v>
      </c>
      <c r="P546" s="626">
        <v>260.75</v>
      </c>
      <c r="Q546" s="626">
        <v>1</v>
      </c>
      <c r="R546" s="626">
        <v>20</v>
      </c>
      <c r="S546" s="626"/>
      <c r="T546" s="627"/>
      <c r="U546" s="627"/>
      <c r="V546" s="625">
        <v>2010</v>
      </c>
      <c r="W546" s="627"/>
      <c r="X546" s="627"/>
      <c r="Y546" s="627"/>
      <c r="Z546" s="627"/>
      <c r="AA546" s="627"/>
      <c r="AB546" s="626">
        <v>47</v>
      </c>
      <c r="AC546" s="625"/>
      <c r="AD546" s="625"/>
      <c r="AE546" s="627"/>
      <c r="AF546" s="627"/>
      <c r="AG546" s="627"/>
      <c r="AH546" s="627"/>
      <c r="AI546" s="627"/>
      <c r="AJ546" s="627"/>
      <c r="AK546" s="627"/>
      <c r="AL546" s="627"/>
      <c r="AM546" s="627"/>
      <c r="AN546" s="627"/>
      <c r="AO546" s="627"/>
      <c r="AP546" s="627"/>
      <c r="AQ546" s="627"/>
      <c r="AR546" s="627"/>
      <c r="AS546" s="627"/>
      <c r="AT546" s="627"/>
      <c r="AU546" s="627"/>
      <c r="AV546" s="627"/>
      <c r="AW546" s="627"/>
      <c r="AX546" s="625" t="s">
        <v>4901</v>
      </c>
    </row>
    <row r="547" spans="1:50" ht="24" hidden="1" customHeight="1" x14ac:dyDescent="0.15">
      <c r="A547" s="621"/>
      <c r="B547" s="158"/>
      <c r="C547" s="656" t="s">
        <v>4790</v>
      </c>
      <c r="D547" s="627"/>
      <c r="E547" s="626" t="s">
        <v>14167</v>
      </c>
      <c r="F547" s="625" t="s">
        <v>4790</v>
      </c>
      <c r="G547" s="627"/>
      <c r="H547" s="657"/>
      <c r="I547" s="627" t="s">
        <v>4790</v>
      </c>
      <c r="J547" s="627"/>
      <c r="K547" s="626">
        <v>114</v>
      </c>
      <c r="L547" s="769">
        <v>94</v>
      </c>
      <c r="M547" s="769">
        <v>94</v>
      </c>
      <c r="N547" s="627"/>
      <c r="O547" s="625" t="s">
        <v>310</v>
      </c>
      <c r="P547" s="626">
        <v>950</v>
      </c>
      <c r="Q547" s="626">
        <v>1</v>
      </c>
      <c r="R547" s="626"/>
      <c r="S547" s="626"/>
      <c r="T547" s="627"/>
      <c r="U547" s="627"/>
      <c r="V547" s="625">
        <v>2018</v>
      </c>
      <c r="W547" s="627"/>
      <c r="X547" s="627"/>
      <c r="Y547" s="627"/>
      <c r="Z547" s="627"/>
      <c r="AA547" s="627"/>
      <c r="AB547" s="626">
        <v>3100</v>
      </c>
      <c r="AC547" s="625"/>
      <c r="AD547" s="625"/>
      <c r="AE547" s="627"/>
      <c r="AF547" s="627"/>
      <c r="AG547" s="627"/>
      <c r="AH547" s="627"/>
      <c r="AI547" s="627"/>
      <c r="AJ547" s="627"/>
      <c r="AK547" s="627"/>
      <c r="AL547" s="627"/>
      <c r="AM547" s="627"/>
      <c r="AN547" s="627"/>
      <c r="AO547" s="627"/>
      <c r="AP547" s="627"/>
      <c r="AQ547" s="627"/>
      <c r="AR547" s="627"/>
      <c r="AS547" s="627"/>
      <c r="AT547" s="627"/>
      <c r="AU547" s="627"/>
      <c r="AV547" s="627"/>
      <c r="AW547" s="627"/>
      <c r="AX547" s="625"/>
    </row>
    <row r="548" spans="1:50" ht="24" hidden="1" customHeight="1" x14ac:dyDescent="0.15">
      <c r="A548" s="621"/>
      <c r="B548" s="158"/>
      <c r="C548" s="656" t="s">
        <v>779</v>
      </c>
      <c r="D548" s="627" t="s">
        <v>4902</v>
      </c>
      <c r="E548" s="626" t="s">
        <v>4903</v>
      </c>
      <c r="F548" s="625" t="s">
        <v>779</v>
      </c>
      <c r="G548" s="627" t="s">
        <v>4795</v>
      </c>
      <c r="H548" s="657" t="s">
        <v>4796</v>
      </c>
      <c r="I548" s="627" t="s">
        <v>4904</v>
      </c>
      <c r="J548" s="627">
        <v>0</v>
      </c>
      <c r="K548" s="626">
        <v>59138</v>
      </c>
      <c r="L548" s="769">
        <v>90</v>
      </c>
      <c r="M548" s="769">
        <v>90</v>
      </c>
      <c r="N548" s="627" t="s">
        <v>183</v>
      </c>
      <c r="O548" s="625" t="s">
        <v>184</v>
      </c>
      <c r="P548" s="626">
        <v>1825</v>
      </c>
      <c r="Q548" s="626">
        <v>7</v>
      </c>
      <c r="R548" s="626"/>
      <c r="S548" s="626">
        <v>300</v>
      </c>
      <c r="T548" s="627" t="s">
        <v>185</v>
      </c>
      <c r="U548" s="627" t="s">
        <v>500</v>
      </c>
      <c r="V548" s="625">
        <v>1992</v>
      </c>
      <c r="W548" s="627">
        <v>316</v>
      </c>
      <c r="X548" s="627"/>
      <c r="Y548" s="627"/>
      <c r="Z548" s="627"/>
      <c r="AA548" s="627"/>
      <c r="AB548" s="626">
        <v>316</v>
      </c>
      <c r="AC548" s="625"/>
      <c r="AD548" s="625"/>
      <c r="AE548" s="627"/>
      <c r="AF548" s="627"/>
      <c r="AG548" s="627"/>
      <c r="AH548" s="627"/>
      <c r="AI548" s="627"/>
      <c r="AJ548" s="627"/>
      <c r="AK548" s="627"/>
      <c r="AL548" s="627"/>
      <c r="AM548" s="627"/>
      <c r="AN548" s="627"/>
      <c r="AO548" s="627"/>
      <c r="AP548" s="627"/>
      <c r="AQ548" s="627"/>
      <c r="AR548" s="627"/>
      <c r="AS548" s="627"/>
      <c r="AT548" s="627"/>
      <c r="AU548" s="627"/>
      <c r="AV548" s="627"/>
      <c r="AW548" s="627"/>
      <c r="AX548" s="692"/>
    </row>
    <row r="549" spans="1:50" ht="24" hidden="1" customHeight="1" x14ac:dyDescent="0.15">
      <c r="A549" s="621"/>
      <c r="B549" s="158"/>
      <c r="C549" s="656" t="s">
        <v>779</v>
      </c>
      <c r="D549" s="627"/>
      <c r="E549" s="626" t="s">
        <v>4905</v>
      </c>
      <c r="F549" s="625" t="s">
        <v>779</v>
      </c>
      <c r="G549" s="627"/>
      <c r="H549" s="657"/>
      <c r="I549" s="627" t="s">
        <v>10320</v>
      </c>
      <c r="J549" s="627"/>
      <c r="K549" s="626">
        <v>32397</v>
      </c>
      <c r="L549" s="626">
        <v>3776</v>
      </c>
      <c r="M549" s="626">
        <v>3359</v>
      </c>
      <c r="N549" s="627"/>
      <c r="O549" s="625" t="s">
        <v>1070</v>
      </c>
      <c r="P549" s="626">
        <v>9329.6299999999992</v>
      </c>
      <c r="Q549" s="626">
        <v>12</v>
      </c>
      <c r="R549" s="626">
        <v>1260</v>
      </c>
      <c r="S549" s="626">
        <v>1260</v>
      </c>
      <c r="T549" s="627"/>
      <c r="U549" s="627"/>
      <c r="V549" s="625">
        <v>2013</v>
      </c>
      <c r="W549" s="627"/>
      <c r="X549" s="627"/>
      <c r="Y549" s="627"/>
      <c r="Z549" s="627"/>
      <c r="AA549" s="627"/>
      <c r="AB549" s="626">
        <v>7900</v>
      </c>
      <c r="AC549" s="625"/>
      <c r="AD549" s="625"/>
      <c r="AE549" s="627"/>
      <c r="AF549" s="627"/>
      <c r="AG549" s="627"/>
      <c r="AH549" s="627"/>
      <c r="AI549" s="627"/>
      <c r="AJ549" s="627"/>
      <c r="AK549" s="627"/>
      <c r="AL549" s="627"/>
      <c r="AM549" s="627"/>
      <c r="AN549" s="627"/>
      <c r="AO549" s="627"/>
      <c r="AP549" s="627"/>
      <c r="AQ549" s="627"/>
      <c r="AR549" s="627"/>
      <c r="AS549" s="627"/>
      <c r="AT549" s="627"/>
      <c r="AU549" s="627"/>
      <c r="AV549" s="627"/>
      <c r="AW549" s="627"/>
      <c r="AX549" s="627"/>
    </row>
    <row r="550" spans="1:50" ht="24" hidden="1" customHeight="1" x14ac:dyDescent="0.15">
      <c r="A550" s="621"/>
      <c r="B550" s="158"/>
      <c r="C550" s="656" t="s">
        <v>779</v>
      </c>
      <c r="D550" s="627" t="s">
        <v>671</v>
      </c>
      <c r="E550" s="626" t="s">
        <v>4906</v>
      </c>
      <c r="F550" s="625" t="s">
        <v>779</v>
      </c>
      <c r="G550" s="627" t="s">
        <v>1082</v>
      </c>
      <c r="H550" s="657" t="s">
        <v>674</v>
      </c>
      <c r="I550" s="627" t="s">
        <v>779</v>
      </c>
      <c r="J550" s="627">
        <v>65</v>
      </c>
      <c r="K550" s="626">
        <v>17199</v>
      </c>
      <c r="L550" s="626"/>
      <c r="M550" s="626"/>
      <c r="N550" s="627" t="s">
        <v>183</v>
      </c>
      <c r="O550" s="625" t="s">
        <v>1070</v>
      </c>
      <c r="P550" s="626">
        <v>1295</v>
      </c>
      <c r="Q550" s="626">
        <v>2</v>
      </c>
      <c r="R550" s="626"/>
      <c r="S550" s="626"/>
      <c r="T550" s="627" t="s">
        <v>499</v>
      </c>
      <c r="U550" s="627" t="s">
        <v>500</v>
      </c>
      <c r="V550" s="625">
        <v>2004</v>
      </c>
      <c r="W550" s="627"/>
      <c r="X550" s="627">
        <v>550</v>
      </c>
      <c r="Y550" s="627"/>
      <c r="Z550" s="627"/>
      <c r="AA550" s="627"/>
      <c r="AB550" s="626">
        <v>4019</v>
      </c>
      <c r="AC550" s="625">
        <v>2003</v>
      </c>
      <c r="AD550" s="625"/>
      <c r="AE550" s="627"/>
      <c r="AF550" s="627"/>
      <c r="AG550" s="627"/>
      <c r="AH550" s="627"/>
      <c r="AI550" s="627"/>
      <c r="AJ550" s="627"/>
      <c r="AK550" s="627"/>
      <c r="AL550" s="627"/>
      <c r="AM550" s="627"/>
      <c r="AN550" s="627"/>
      <c r="AO550" s="627"/>
      <c r="AP550" s="627"/>
      <c r="AQ550" s="627"/>
      <c r="AR550" s="627"/>
      <c r="AS550" s="627"/>
      <c r="AT550" s="627"/>
      <c r="AU550" s="627"/>
      <c r="AV550" s="627"/>
      <c r="AW550" s="627"/>
      <c r="AX550" s="824"/>
    </row>
    <row r="551" spans="1:50" ht="24" hidden="1" customHeight="1" x14ac:dyDescent="0.15">
      <c r="A551" s="621"/>
      <c r="B551" s="158"/>
      <c r="C551" s="656" t="s">
        <v>779</v>
      </c>
      <c r="D551" s="625" t="s">
        <v>671</v>
      </c>
      <c r="E551" s="625" t="s">
        <v>4907</v>
      </c>
      <c r="F551" s="625" t="s">
        <v>779</v>
      </c>
      <c r="G551" s="625" t="s">
        <v>1082</v>
      </c>
      <c r="H551" s="657" t="s">
        <v>674</v>
      </c>
      <c r="I551" s="627" t="s">
        <v>779</v>
      </c>
      <c r="J551" s="627">
        <v>65</v>
      </c>
      <c r="K551" s="626">
        <v>22100</v>
      </c>
      <c r="L551" s="626">
        <v>81.2</v>
      </c>
      <c r="M551" s="626">
        <v>81.2</v>
      </c>
      <c r="N551" s="627" t="s">
        <v>183</v>
      </c>
      <c r="O551" s="625" t="s">
        <v>1070</v>
      </c>
      <c r="P551" s="626">
        <v>1100</v>
      </c>
      <c r="Q551" s="626">
        <v>2</v>
      </c>
      <c r="R551" s="626"/>
      <c r="S551" s="626"/>
      <c r="T551" s="627" t="s">
        <v>499</v>
      </c>
      <c r="U551" s="627" t="s">
        <v>500</v>
      </c>
      <c r="V551" s="625">
        <v>2007</v>
      </c>
      <c r="W551" s="627"/>
      <c r="X551" s="627">
        <v>550</v>
      </c>
      <c r="Y551" s="627"/>
      <c r="Z551" s="627"/>
      <c r="AA551" s="627"/>
      <c r="AB551" s="626">
        <v>3000</v>
      </c>
      <c r="AC551" s="625">
        <v>2003</v>
      </c>
      <c r="AD551" s="625"/>
      <c r="AE551" s="627"/>
      <c r="AF551" s="627"/>
      <c r="AG551" s="627"/>
      <c r="AH551" s="627"/>
      <c r="AI551" s="627"/>
      <c r="AJ551" s="627"/>
      <c r="AK551" s="627"/>
      <c r="AL551" s="627"/>
      <c r="AM551" s="627"/>
      <c r="AN551" s="627"/>
      <c r="AO551" s="627"/>
      <c r="AP551" s="627"/>
      <c r="AQ551" s="627"/>
      <c r="AR551" s="627"/>
      <c r="AS551" s="627"/>
      <c r="AT551" s="627"/>
      <c r="AU551" s="627"/>
      <c r="AV551" s="627"/>
      <c r="AW551" s="627"/>
      <c r="AX551" s="627"/>
    </row>
    <row r="552" spans="1:50" ht="24" hidden="1" customHeight="1" x14ac:dyDescent="0.2">
      <c r="A552" s="621"/>
      <c r="B552" s="154"/>
      <c r="C552" s="656" t="s">
        <v>779</v>
      </c>
      <c r="D552" s="627"/>
      <c r="E552" s="626" t="s">
        <v>4908</v>
      </c>
      <c r="F552" s="625" t="s">
        <v>779</v>
      </c>
      <c r="G552" s="627"/>
      <c r="H552" s="657"/>
      <c r="I552" s="627" t="s">
        <v>779</v>
      </c>
      <c r="J552" s="627"/>
      <c r="K552" s="626">
        <v>16056</v>
      </c>
      <c r="L552" s="626">
        <v>77.7</v>
      </c>
      <c r="M552" s="626">
        <v>77.7</v>
      </c>
      <c r="N552" s="627"/>
      <c r="O552" s="625" t="s">
        <v>1070</v>
      </c>
      <c r="P552" s="626">
        <v>1199</v>
      </c>
      <c r="Q552" s="626">
        <v>2</v>
      </c>
      <c r="R552" s="626"/>
      <c r="S552" s="626"/>
      <c r="T552" s="627"/>
      <c r="U552" s="627"/>
      <c r="V552" s="625">
        <v>2011</v>
      </c>
      <c r="W552" s="627"/>
      <c r="X552" s="627"/>
      <c r="Y552" s="627"/>
      <c r="Z552" s="627"/>
      <c r="AA552" s="627"/>
      <c r="AB552" s="626">
        <v>3363</v>
      </c>
      <c r="AC552" s="625"/>
      <c r="AD552" s="625"/>
      <c r="AE552" s="627"/>
      <c r="AF552" s="627"/>
      <c r="AG552" s="627"/>
      <c r="AH552" s="627"/>
      <c r="AI552" s="627"/>
      <c r="AJ552" s="627"/>
      <c r="AK552" s="627"/>
      <c r="AL552" s="627"/>
      <c r="AM552" s="627"/>
      <c r="AN552" s="627"/>
      <c r="AO552" s="627"/>
      <c r="AP552" s="627"/>
      <c r="AQ552" s="627"/>
      <c r="AR552" s="627"/>
      <c r="AS552" s="627"/>
      <c r="AT552" s="627"/>
      <c r="AU552" s="627"/>
      <c r="AV552" s="627"/>
      <c r="AW552" s="627"/>
      <c r="AX552" s="627"/>
    </row>
    <row r="553" spans="1:50" ht="24" hidden="1" customHeight="1" x14ac:dyDescent="0.15">
      <c r="A553" s="621"/>
      <c r="B553" s="158"/>
      <c r="C553" s="656" t="s">
        <v>4800</v>
      </c>
      <c r="D553" s="627"/>
      <c r="E553" s="626" t="s">
        <v>4909</v>
      </c>
      <c r="F553" s="625" t="s">
        <v>4800</v>
      </c>
      <c r="G553" s="627"/>
      <c r="H553" s="657"/>
      <c r="I553" s="627" t="s">
        <v>4800</v>
      </c>
      <c r="J553" s="627"/>
      <c r="K553" s="626">
        <v>8970</v>
      </c>
      <c r="L553" s="626">
        <v>1443</v>
      </c>
      <c r="M553" s="626">
        <v>1443</v>
      </c>
      <c r="N553" s="627"/>
      <c r="O553" s="625" t="s">
        <v>2195</v>
      </c>
      <c r="P553" s="626">
        <v>3660</v>
      </c>
      <c r="Q553" s="626">
        <v>6</v>
      </c>
      <c r="R553" s="626"/>
      <c r="S553" s="626"/>
      <c r="T553" s="627"/>
      <c r="U553" s="627"/>
      <c r="V553" s="625">
        <v>2008</v>
      </c>
      <c r="W553" s="627"/>
      <c r="X553" s="627"/>
      <c r="Y553" s="627"/>
      <c r="Z553" s="627"/>
      <c r="AA553" s="627"/>
      <c r="AB553" s="626">
        <f>300+900</f>
        <v>1200</v>
      </c>
      <c r="AC553" s="625"/>
      <c r="AD553" s="625"/>
      <c r="AE553" s="627"/>
      <c r="AF553" s="627"/>
      <c r="AG553" s="627"/>
      <c r="AH553" s="627"/>
      <c r="AI553" s="627"/>
      <c r="AJ553" s="627"/>
      <c r="AK553" s="627"/>
      <c r="AL553" s="627"/>
      <c r="AM553" s="627"/>
      <c r="AN553" s="627"/>
      <c r="AO553" s="627"/>
      <c r="AP553" s="627"/>
      <c r="AQ553" s="627"/>
      <c r="AR553" s="627"/>
      <c r="AS553" s="627"/>
      <c r="AT553" s="627"/>
      <c r="AU553" s="627"/>
      <c r="AV553" s="627"/>
      <c r="AW553" s="627"/>
      <c r="AX553" s="627"/>
    </row>
    <row r="554" spans="1:50" ht="24" hidden="1" customHeight="1" x14ac:dyDescent="0.15">
      <c r="A554" s="621"/>
      <c r="B554" s="158"/>
      <c r="C554" s="656" t="s">
        <v>502</v>
      </c>
      <c r="D554" s="627"/>
      <c r="E554" s="626" t="s">
        <v>14818</v>
      </c>
      <c r="F554" s="625" t="s">
        <v>502</v>
      </c>
      <c r="G554" s="627"/>
      <c r="H554" s="657"/>
      <c r="I554" s="627" t="s">
        <v>502</v>
      </c>
      <c r="J554" s="627"/>
      <c r="K554" s="626">
        <v>3366</v>
      </c>
      <c r="L554" s="626">
        <v>80</v>
      </c>
      <c r="M554" s="626">
        <v>305</v>
      </c>
      <c r="N554" s="627"/>
      <c r="O554" s="625" t="s">
        <v>503</v>
      </c>
      <c r="P554" s="626">
        <v>3366</v>
      </c>
      <c r="Q554" s="626">
        <v>6</v>
      </c>
      <c r="R554" s="626">
        <v>100</v>
      </c>
      <c r="S554" s="626">
        <v>150</v>
      </c>
      <c r="T554" s="627"/>
      <c r="U554" s="627"/>
      <c r="V554" s="625">
        <v>2004</v>
      </c>
      <c r="W554" s="627"/>
      <c r="X554" s="627"/>
      <c r="Y554" s="627"/>
      <c r="Z554" s="627"/>
      <c r="AA554" s="627"/>
      <c r="AB554" s="626">
        <v>600</v>
      </c>
      <c r="AC554" s="625"/>
      <c r="AD554" s="625"/>
      <c r="AE554" s="627"/>
      <c r="AF554" s="627"/>
      <c r="AG554" s="627"/>
      <c r="AH554" s="627"/>
      <c r="AI554" s="627"/>
      <c r="AJ554" s="627"/>
      <c r="AK554" s="627"/>
      <c r="AL554" s="627"/>
      <c r="AM554" s="627"/>
      <c r="AN554" s="627"/>
      <c r="AO554" s="627"/>
      <c r="AP554" s="627"/>
      <c r="AQ554" s="627"/>
      <c r="AR554" s="627"/>
      <c r="AS554" s="627"/>
      <c r="AT554" s="627"/>
      <c r="AU554" s="627"/>
      <c r="AV554" s="627"/>
      <c r="AW554" s="627"/>
      <c r="AX554" s="627"/>
    </row>
    <row r="555" spans="1:50" ht="24" hidden="1" customHeight="1" x14ac:dyDescent="0.15">
      <c r="A555" s="621"/>
      <c r="B555" s="158"/>
      <c r="C555" s="656" t="s">
        <v>502</v>
      </c>
      <c r="D555" s="627"/>
      <c r="E555" s="626" t="s">
        <v>4910</v>
      </c>
      <c r="F555" s="625" t="s">
        <v>502</v>
      </c>
      <c r="G555" s="627"/>
      <c r="H555" s="657"/>
      <c r="I555" s="627" t="s">
        <v>502</v>
      </c>
      <c r="J555" s="627"/>
      <c r="K555" s="626">
        <v>2664</v>
      </c>
      <c r="L555" s="626">
        <v>62.4</v>
      </c>
      <c r="M555" s="626">
        <v>62</v>
      </c>
      <c r="N555" s="627"/>
      <c r="O555" s="625" t="s">
        <v>1092</v>
      </c>
      <c r="P555" s="626">
        <v>2664</v>
      </c>
      <c r="Q555" s="626">
        <v>4</v>
      </c>
      <c r="R555" s="626"/>
      <c r="S555" s="626">
        <v>100</v>
      </c>
      <c r="T555" s="627"/>
      <c r="U555" s="627"/>
      <c r="V555" s="625">
        <v>1998</v>
      </c>
      <c r="W555" s="627"/>
      <c r="X555" s="627"/>
      <c r="Y555" s="627"/>
      <c r="Z555" s="627"/>
      <c r="AA555" s="627"/>
      <c r="AB555" s="626">
        <v>130</v>
      </c>
      <c r="AC555" s="625"/>
      <c r="AD555" s="625"/>
      <c r="AE555" s="627"/>
      <c r="AF555" s="627"/>
      <c r="AG555" s="627"/>
      <c r="AH555" s="627"/>
      <c r="AI555" s="627"/>
      <c r="AJ555" s="627"/>
      <c r="AK555" s="627"/>
      <c r="AL555" s="627"/>
      <c r="AM555" s="627"/>
      <c r="AN555" s="627"/>
      <c r="AO555" s="627"/>
      <c r="AP555" s="627"/>
      <c r="AQ555" s="627"/>
      <c r="AR555" s="627"/>
      <c r="AS555" s="627"/>
      <c r="AT555" s="627"/>
      <c r="AU555" s="627"/>
      <c r="AV555" s="627"/>
      <c r="AW555" s="627"/>
      <c r="AX555" s="627"/>
    </row>
    <row r="556" spans="1:50" ht="24" hidden="1" customHeight="1" x14ac:dyDescent="0.15">
      <c r="A556" s="621"/>
      <c r="B556" s="158"/>
      <c r="C556" s="656" t="s">
        <v>502</v>
      </c>
      <c r="D556" s="627"/>
      <c r="E556" s="626" t="s">
        <v>14819</v>
      </c>
      <c r="F556" s="625" t="s">
        <v>502</v>
      </c>
      <c r="G556" s="627"/>
      <c r="H556" s="657"/>
      <c r="I556" s="627" t="s">
        <v>502</v>
      </c>
      <c r="J556" s="627"/>
      <c r="K556" s="626">
        <v>24001</v>
      </c>
      <c r="L556" s="626"/>
      <c r="M556" s="626">
        <v>4144</v>
      </c>
      <c r="N556" s="627"/>
      <c r="O556" s="625" t="s">
        <v>4911</v>
      </c>
      <c r="P556" s="626">
        <v>3300</v>
      </c>
      <c r="Q556" s="626">
        <v>4</v>
      </c>
      <c r="R556" s="626"/>
      <c r="S556" s="626"/>
      <c r="T556" s="627"/>
      <c r="U556" s="627"/>
      <c r="V556" s="625">
        <v>2016</v>
      </c>
      <c r="W556" s="627"/>
      <c r="X556" s="627"/>
      <c r="Y556" s="627"/>
      <c r="Z556" s="627"/>
      <c r="AA556" s="627"/>
      <c r="AB556" s="626">
        <v>3500</v>
      </c>
      <c r="AC556" s="625"/>
      <c r="AD556" s="625"/>
      <c r="AE556" s="627"/>
      <c r="AF556" s="627"/>
      <c r="AG556" s="627"/>
      <c r="AH556" s="627"/>
      <c r="AI556" s="627"/>
      <c r="AJ556" s="627"/>
      <c r="AK556" s="627"/>
      <c r="AL556" s="627"/>
      <c r="AM556" s="627"/>
      <c r="AN556" s="627"/>
      <c r="AO556" s="627"/>
      <c r="AP556" s="627"/>
      <c r="AQ556" s="627"/>
      <c r="AR556" s="627"/>
      <c r="AS556" s="627"/>
      <c r="AT556" s="627"/>
      <c r="AU556" s="627"/>
      <c r="AV556" s="627"/>
      <c r="AW556" s="627"/>
      <c r="AX556" s="627"/>
    </row>
    <row r="557" spans="1:50" ht="24" hidden="1" customHeight="1" x14ac:dyDescent="0.15">
      <c r="A557" s="621"/>
      <c r="B557" s="158"/>
      <c r="C557" s="758" t="s">
        <v>2077</v>
      </c>
      <c r="D557" s="926"/>
      <c r="E557" s="614" t="s">
        <v>4912</v>
      </c>
      <c r="F557" s="613" t="s">
        <v>2077</v>
      </c>
      <c r="G557" s="613"/>
      <c r="H557" s="613"/>
      <c r="I557" s="613" t="s">
        <v>4913</v>
      </c>
      <c r="J557" s="926"/>
      <c r="K557" s="614">
        <v>58867</v>
      </c>
      <c r="L557" s="614">
        <v>3008</v>
      </c>
      <c r="M557" s="614">
        <v>2998</v>
      </c>
      <c r="N557" s="926"/>
      <c r="O557" s="613" t="s">
        <v>1092</v>
      </c>
      <c r="P557" s="614">
        <v>2998</v>
      </c>
      <c r="Q557" s="614">
        <v>4</v>
      </c>
      <c r="R557" s="614">
        <v>96</v>
      </c>
      <c r="S557" s="614">
        <v>450</v>
      </c>
      <c r="T557" s="926"/>
      <c r="U557" s="926"/>
      <c r="V557" s="613">
        <v>2012</v>
      </c>
      <c r="W557" s="926"/>
      <c r="X557" s="926"/>
      <c r="Y557" s="926"/>
      <c r="Z557" s="926"/>
      <c r="AA557" s="926"/>
      <c r="AB557" s="614">
        <v>3000</v>
      </c>
      <c r="AC557" s="926"/>
      <c r="AD557" s="926"/>
      <c r="AE557" s="926"/>
      <c r="AF557" s="926"/>
      <c r="AG557" s="926"/>
      <c r="AH557" s="926"/>
      <c r="AI557" s="926"/>
      <c r="AJ557" s="926"/>
      <c r="AK557" s="926"/>
      <c r="AL557" s="926"/>
      <c r="AM557" s="926"/>
      <c r="AN557" s="926"/>
      <c r="AO557" s="926"/>
      <c r="AP557" s="926"/>
      <c r="AQ557" s="926"/>
      <c r="AR557" s="926"/>
      <c r="AS557" s="926"/>
      <c r="AT557" s="926"/>
      <c r="AU557" s="926"/>
      <c r="AV557" s="926"/>
      <c r="AW557" s="926"/>
      <c r="AX557" s="613"/>
    </row>
    <row r="558" spans="1:50" ht="24" hidden="1" customHeight="1" x14ac:dyDescent="0.15">
      <c r="A558" s="621"/>
      <c r="B558" s="158"/>
      <c r="C558" s="656" t="s">
        <v>2077</v>
      </c>
      <c r="D558" s="627"/>
      <c r="E558" s="626" t="s">
        <v>17272</v>
      </c>
      <c r="F558" s="625" t="s">
        <v>2077</v>
      </c>
      <c r="G558" s="627"/>
      <c r="H558" s="657"/>
      <c r="I558" s="627" t="s">
        <v>4913</v>
      </c>
      <c r="J558" s="627"/>
      <c r="K558" s="626">
        <v>4774</v>
      </c>
      <c r="L558" s="626" t="s">
        <v>1007</v>
      </c>
      <c r="M558" s="626" t="s">
        <v>1007</v>
      </c>
      <c r="N558" s="627"/>
      <c r="O558" s="625" t="s">
        <v>17273</v>
      </c>
      <c r="P558" s="626">
        <v>3431</v>
      </c>
      <c r="Q558" s="626">
        <v>6</v>
      </c>
      <c r="R558" s="626"/>
      <c r="S558" s="626">
        <v>1350</v>
      </c>
      <c r="T558" s="627"/>
      <c r="U558" s="627"/>
      <c r="V558" s="625">
        <v>1999</v>
      </c>
      <c r="W558" s="627"/>
      <c r="X558" s="627"/>
      <c r="Y558" s="627"/>
      <c r="Z558" s="627"/>
      <c r="AA558" s="627"/>
      <c r="AB558" s="626">
        <v>160</v>
      </c>
      <c r="AC558" s="625"/>
      <c r="AD558" s="625"/>
      <c r="AE558" s="627"/>
      <c r="AF558" s="627"/>
      <c r="AG558" s="627"/>
      <c r="AH558" s="627"/>
      <c r="AI558" s="627"/>
      <c r="AJ558" s="627"/>
      <c r="AK558" s="627"/>
      <c r="AL558" s="627"/>
      <c r="AM558" s="627"/>
      <c r="AN558" s="627"/>
      <c r="AO558" s="627"/>
      <c r="AP558" s="627"/>
      <c r="AQ558" s="627"/>
      <c r="AR558" s="627"/>
      <c r="AS558" s="627"/>
      <c r="AT558" s="627"/>
      <c r="AU558" s="627"/>
      <c r="AV558" s="627"/>
      <c r="AW558" s="627"/>
      <c r="AX558" s="699"/>
    </row>
    <row r="559" spans="1:50" ht="24" hidden="1" customHeight="1" x14ac:dyDescent="0.15">
      <c r="A559" s="621" t="s">
        <v>336</v>
      </c>
      <c r="B559" s="158"/>
      <c r="C559" s="656" t="s">
        <v>2077</v>
      </c>
      <c r="D559" s="627"/>
      <c r="E559" s="626" t="s">
        <v>4914</v>
      </c>
      <c r="F559" s="625" t="s">
        <v>2077</v>
      </c>
      <c r="G559" s="627"/>
      <c r="H559" s="657"/>
      <c r="I559" s="627" t="s">
        <v>4915</v>
      </c>
      <c r="J559" s="627"/>
      <c r="K559" s="626">
        <v>3700</v>
      </c>
      <c r="L559" s="626" t="s">
        <v>1007</v>
      </c>
      <c r="M559" s="626" t="s">
        <v>1007</v>
      </c>
      <c r="N559" s="627"/>
      <c r="O559" s="625" t="s">
        <v>17274</v>
      </c>
      <c r="P559" s="626">
        <v>2117</v>
      </c>
      <c r="Q559" s="626">
        <v>4</v>
      </c>
      <c r="R559" s="626"/>
      <c r="S559" s="626">
        <v>120</v>
      </c>
      <c r="T559" s="627"/>
      <c r="U559" s="627"/>
      <c r="V559" s="625">
        <v>2017</v>
      </c>
      <c r="W559" s="627"/>
      <c r="X559" s="627"/>
      <c r="Y559" s="627"/>
      <c r="Z559" s="627"/>
      <c r="AA559" s="627"/>
      <c r="AB559" s="626"/>
      <c r="AC559" s="625"/>
      <c r="AD559" s="625"/>
      <c r="AE559" s="627"/>
      <c r="AF559" s="627"/>
      <c r="AG559" s="627"/>
      <c r="AH559" s="627"/>
      <c r="AI559" s="627"/>
      <c r="AJ559" s="627"/>
      <c r="AK559" s="627"/>
      <c r="AL559" s="627"/>
      <c r="AM559" s="627"/>
      <c r="AN559" s="627"/>
      <c r="AO559" s="627"/>
      <c r="AP559" s="627"/>
      <c r="AQ559" s="627"/>
      <c r="AR559" s="627"/>
      <c r="AS559" s="627"/>
      <c r="AT559" s="627"/>
      <c r="AU559" s="627"/>
      <c r="AV559" s="627"/>
      <c r="AW559" s="627"/>
      <c r="AX559" s="627"/>
    </row>
    <row r="560" spans="1:50" ht="24" hidden="1" customHeight="1" x14ac:dyDescent="0.15">
      <c r="A560" s="621"/>
      <c r="B560" s="158"/>
      <c r="C560" s="656" t="s">
        <v>4872</v>
      </c>
      <c r="D560" s="627"/>
      <c r="E560" s="626" t="s">
        <v>4916</v>
      </c>
      <c r="F560" s="625" t="s">
        <v>4872</v>
      </c>
      <c r="G560" s="627"/>
      <c r="H560" s="657"/>
      <c r="I560" s="627" t="s">
        <v>4872</v>
      </c>
      <c r="J560" s="627"/>
      <c r="K560" s="626">
        <v>2800</v>
      </c>
      <c r="L560" s="626"/>
      <c r="M560" s="626"/>
      <c r="N560" s="627"/>
      <c r="O560" s="625" t="s">
        <v>16126</v>
      </c>
      <c r="P560" s="626">
        <v>2800</v>
      </c>
      <c r="Q560" s="626">
        <v>4</v>
      </c>
      <c r="R560" s="626"/>
      <c r="S560" s="626"/>
      <c r="T560" s="627"/>
      <c r="U560" s="627"/>
      <c r="V560" s="625">
        <v>1992</v>
      </c>
      <c r="W560" s="627"/>
      <c r="X560" s="627"/>
      <c r="Y560" s="627"/>
      <c r="Z560" s="627"/>
      <c r="AA560" s="627"/>
      <c r="AB560" s="626">
        <v>20</v>
      </c>
      <c r="AC560" s="625"/>
      <c r="AD560" s="625"/>
      <c r="AE560" s="627"/>
      <c r="AF560" s="627"/>
      <c r="AG560" s="627"/>
      <c r="AH560" s="627"/>
      <c r="AI560" s="627"/>
      <c r="AJ560" s="627"/>
      <c r="AK560" s="627"/>
      <c r="AL560" s="627"/>
      <c r="AM560" s="627"/>
      <c r="AN560" s="627"/>
      <c r="AO560" s="627"/>
      <c r="AP560" s="627"/>
      <c r="AQ560" s="627"/>
      <c r="AR560" s="627"/>
      <c r="AS560" s="627"/>
      <c r="AT560" s="627"/>
      <c r="AU560" s="627"/>
      <c r="AV560" s="627"/>
      <c r="AW560" s="627"/>
      <c r="AX560" s="627"/>
    </row>
    <row r="561" spans="1:50" ht="24" hidden="1" customHeight="1" x14ac:dyDescent="0.15">
      <c r="A561" s="621" t="s">
        <v>337</v>
      </c>
      <c r="B561" s="158"/>
      <c r="C561" s="656" t="s">
        <v>4872</v>
      </c>
      <c r="D561" s="627"/>
      <c r="E561" s="626" t="s">
        <v>16127</v>
      </c>
      <c r="F561" s="625" t="s">
        <v>4872</v>
      </c>
      <c r="G561" s="627"/>
      <c r="H561" s="657"/>
      <c r="I561" s="627" t="s">
        <v>4872</v>
      </c>
      <c r="J561" s="627"/>
      <c r="K561" s="626">
        <v>2700</v>
      </c>
      <c r="L561" s="626"/>
      <c r="M561" s="626"/>
      <c r="N561" s="627"/>
      <c r="O561" s="625" t="s">
        <v>330</v>
      </c>
      <c r="P561" s="626">
        <v>2435</v>
      </c>
      <c r="Q561" s="626">
        <v>4</v>
      </c>
      <c r="R561" s="626"/>
      <c r="S561" s="626"/>
      <c r="T561" s="627"/>
      <c r="U561" s="627"/>
      <c r="V561" s="625">
        <v>2012</v>
      </c>
      <c r="W561" s="627"/>
      <c r="X561" s="627"/>
      <c r="Y561" s="627"/>
      <c r="Z561" s="627"/>
      <c r="AA561" s="627"/>
      <c r="AB561" s="626">
        <v>100</v>
      </c>
      <c r="AC561" s="625"/>
      <c r="AD561" s="625"/>
      <c r="AE561" s="627"/>
      <c r="AF561" s="627"/>
      <c r="AG561" s="627"/>
      <c r="AH561" s="627"/>
      <c r="AI561" s="627"/>
      <c r="AJ561" s="627"/>
      <c r="AK561" s="627"/>
      <c r="AL561" s="627"/>
      <c r="AM561" s="627"/>
      <c r="AN561" s="627"/>
      <c r="AO561" s="627"/>
      <c r="AP561" s="627"/>
      <c r="AQ561" s="627"/>
      <c r="AR561" s="627"/>
      <c r="AS561" s="627"/>
      <c r="AT561" s="627"/>
      <c r="AU561" s="627"/>
      <c r="AV561" s="627"/>
      <c r="AW561" s="627"/>
      <c r="AX561" s="627"/>
    </row>
    <row r="562" spans="1:50" ht="24" hidden="1" customHeight="1" x14ac:dyDescent="0.15">
      <c r="A562" s="621"/>
      <c r="B562" s="158"/>
      <c r="C562" s="656" t="s">
        <v>4818</v>
      </c>
      <c r="D562" s="627"/>
      <c r="E562" s="626" t="s">
        <v>4917</v>
      </c>
      <c r="F562" s="625" t="s">
        <v>718</v>
      </c>
      <c r="G562" s="627"/>
      <c r="H562" s="657"/>
      <c r="I562" s="627" t="s">
        <v>4918</v>
      </c>
      <c r="J562" s="627"/>
      <c r="K562" s="626">
        <v>8920</v>
      </c>
      <c r="L562" s="626"/>
      <c r="M562" s="626"/>
      <c r="N562" s="627"/>
      <c r="O562" s="625" t="s">
        <v>4919</v>
      </c>
      <c r="P562" s="626">
        <v>7500</v>
      </c>
      <c r="Q562" s="626">
        <v>10</v>
      </c>
      <c r="R562" s="626"/>
      <c r="S562" s="626"/>
      <c r="T562" s="627"/>
      <c r="U562" s="627"/>
      <c r="V562" s="625">
        <v>2011</v>
      </c>
      <c r="W562" s="627"/>
      <c r="X562" s="627"/>
      <c r="Y562" s="627"/>
      <c r="Z562" s="627"/>
      <c r="AA562" s="627"/>
      <c r="AB562" s="626"/>
      <c r="AC562" s="625"/>
      <c r="AD562" s="625"/>
      <c r="AE562" s="627"/>
      <c r="AF562" s="627"/>
      <c r="AG562" s="627"/>
      <c r="AH562" s="627"/>
      <c r="AI562" s="627"/>
      <c r="AJ562" s="627"/>
      <c r="AK562" s="627"/>
      <c r="AL562" s="627"/>
      <c r="AM562" s="627"/>
      <c r="AN562" s="627"/>
      <c r="AO562" s="627"/>
      <c r="AP562" s="627"/>
      <c r="AQ562" s="627"/>
      <c r="AR562" s="627"/>
      <c r="AS562" s="627"/>
      <c r="AT562" s="627"/>
      <c r="AU562" s="627"/>
      <c r="AV562" s="627"/>
      <c r="AW562" s="627"/>
      <c r="AX562" s="627"/>
    </row>
    <row r="563" spans="1:50" ht="24" hidden="1" customHeight="1" x14ac:dyDescent="0.15">
      <c r="A563" s="621"/>
      <c r="B563" s="158"/>
      <c r="C563" s="656" t="s">
        <v>4818</v>
      </c>
      <c r="D563" s="627"/>
      <c r="E563" s="626" t="s">
        <v>4912</v>
      </c>
      <c r="F563" s="625" t="s">
        <v>718</v>
      </c>
      <c r="G563" s="627"/>
      <c r="H563" s="657"/>
      <c r="I563" s="627" t="s">
        <v>4918</v>
      </c>
      <c r="J563" s="627"/>
      <c r="K563" s="626">
        <v>4300</v>
      </c>
      <c r="L563" s="626">
        <v>4300</v>
      </c>
      <c r="M563" s="626"/>
      <c r="N563" s="627"/>
      <c r="O563" s="625" t="s">
        <v>1092</v>
      </c>
      <c r="P563" s="626">
        <v>3000</v>
      </c>
      <c r="Q563" s="626">
        <v>4</v>
      </c>
      <c r="R563" s="626"/>
      <c r="S563" s="626"/>
      <c r="T563" s="627"/>
      <c r="U563" s="627"/>
      <c r="V563" s="625">
        <v>2011</v>
      </c>
      <c r="W563" s="627"/>
      <c r="X563" s="627"/>
      <c r="Y563" s="627"/>
      <c r="Z563" s="627"/>
      <c r="AA563" s="627"/>
      <c r="AB563" s="626"/>
      <c r="AC563" s="625"/>
      <c r="AD563" s="625"/>
      <c r="AE563" s="627"/>
      <c r="AF563" s="627"/>
      <c r="AG563" s="627"/>
      <c r="AH563" s="627"/>
      <c r="AI563" s="627"/>
      <c r="AJ563" s="627"/>
      <c r="AK563" s="627"/>
      <c r="AL563" s="627"/>
      <c r="AM563" s="627"/>
      <c r="AN563" s="627"/>
      <c r="AO563" s="627"/>
      <c r="AP563" s="627"/>
      <c r="AQ563" s="627"/>
      <c r="AR563" s="627"/>
      <c r="AS563" s="627"/>
      <c r="AT563" s="627"/>
      <c r="AU563" s="627"/>
      <c r="AV563" s="627"/>
      <c r="AW563" s="627"/>
      <c r="AX563" s="627"/>
    </row>
    <row r="564" spans="1:50" ht="24" hidden="1" customHeight="1" x14ac:dyDescent="0.15">
      <c r="A564" s="621"/>
      <c r="B564" s="158"/>
      <c r="C564" s="656" t="s">
        <v>4818</v>
      </c>
      <c r="D564" s="627"/>
      <c r="E564" s="626" t="s">
        <v>14820</v>
      </c>
      <c r="F564" s="625" t="s">
        <v>4818</v>
      </c>
      <c r="G564" s="627"/>
      <c r="H564" s="657"/>
      <c r="I564" s="627" t="s">
        <v>4818</v>
      </c>
      <c r="J564" s="627"/>
      <c r="K564" s="626">
        <v>137821</v>
      </c>
      <c r="L564" s="626">
        <v>3662.84</v>
      </c>
      <c r="M564" s="626">
        <v>3236.8</v>
      </c>
      <c r="N564" s="627"/>
      <c r="O564" s="625" t="s">
        <v>14821</v>
      </c>
      <c r="P564" s="626">
        <v>6391.2</v>
      </c>
      <c r="Q564" s="626">
        <v>9</v>
      </c>
      <c r="R564" s="626"/>
      <c r="S564" s="626"/>
      <c r="T564" s="627"/>
      <c r="U564" s="627"/>
      <c r="V564" s="625">
        <v>2020</v>
      </c>
      <c r="W564" s="627"/>
      <c r="X564" s="627"/>
      <c r="Y564" s="627"/>
      <c r="Z564" s="627"/>
      <c r="AA564" s="627"/>
      <c r="AB564" s="626">
        <v>35244</v>
      </c>
      <c r="AC564" s="625"/>
      <c r="AD564" s="625"/>
      <c r="AE564" s="627"/>
      <c r="AF564" s="627"/>
      <c r="AG564" s="627"/>
      <c r="AH564" s="627"/>
      <c r="AI564" s="627"/>
      <c r="AJ564" s="627"/>
      <c r="AK564" s="627"/>
      <c r="AL564" s="627"/>
      <c r="AM564" s="627"/>
      <c r="AN564" s="627"/>
      <c r="AO564" s="627"/>
      <c r="AP564" s="627"/>
      <c r="AQ564" s="627"/>
      <c r="AR564" s="627"/>
      <c r="AS564" s="627"/>
      <c r="AT564" s="627"/>
      <c r="AU564" s="627"/>
      <c r="AV564" s="627"/>
      <c r="AW564" s="627"/>
      <c r="AX564" s="627"/>
    </row>
    <row r="565" spans="1:50" ht="24" hidden="1" customHeight="1" x14ac:dyDescent="0.2">
      <c r="A565" s="621" t="s">
        <v>156</v>
      </c>
      <c r="B565" s="158"/>
      <c r="C565" s="656" t="s">
        <v>4834</v>
      </c>
      <c r="D565" s="627" t="s">
        <v>4920</v>
      </c>
      <c r="E565" s="626" t="s">
        <v>4921</v>
      </c>
      <c r="F565" s="625" t="s">
        <v>4834</v>
      </c>
      <c r="G565" s="864" t="s">
        <v>4922</v>
      </c>
      <c r="H565" s="864" t="s">
        <v>4838</v>
      </c>
      <c r="I565" s="627" t="s">
        <v>4834</v>
      </c>
      <c r="J565" s="864">
        <v>2</v>
      </c>
      <c r="K565" s="614">
        <v>3142</v>
      </c>
      <c r="L565" s="626">
        <v>105</v>
      </c>
      <c r="M565" s="614">
        <v>105</v>
      </c>
      <c r="N565" s="864" t="s">
        <v>183</v>
      </c>
      <c r="O565" s="625" t="s">
        <v>4923</v>
      </c>
      <c r="P565" s="626">
        <v>2740</v>
      </c>
      <c r="Q565" s="626">
        <v>4</v>
      </c>
      <c r="R565" s="829" t="s">
        <v>1007</v>
      </c>
      <c r="S565" s="614">
        <v>100</v>
      </c>
      <c r="T565" s="864" t="s">
        <v>185</v>
      </c>
      <c r="U565" s="864" t="s">
        <v>500</v>
      </c>
      <c r="V565" s="625">
        <v>2000</v>
      </c>
      <c r="W565" s="864">
        <v>84</v>
      </c>
      <c r="X565" s="864"/>
      <c r="Y565" s="864"/>
      <c r="Z565" s="864"/>
      <c r="AA565" s="864"/>
      <c r="AB565" s="614">
        <v>84</v>
      </c>
      <c r="AC565" s="864">
        <v>2003</v>
      </c>
      <c r="AD565" s="864"/>
      <c r="AE565" s="864"/>
      <c r="AF565" s="864"/>
      <c r="AG565" s="864">
        <v>6</v>
      </c>
      <c r="AH565" s="864">
        <v>100</v>
      </c>
      <c r="AI565" s="864">
        <v>20</v>
      </c>
      <c r="AJ565" s="864"/>
      <c r="AK565" s="864"/>
      <c r="AL565" s="864"/>
      <c r="AM565" s="864"/>
      <c r="AN565" s="864"/>
      <c r="AO565" s="864"/>
      <c r="AP565" s="864"/>
      <c r="AQ565" s="864"/>
      <c r="AR565" s="864"/>
      <c r="AS565" s="864"/>
      <c r="AT565" s="864"/>
      <c r="AU565" s="864"/>
      <c r="AV565" s="864"/>
      <c r="AW565" s="864"/>
      <c r="AX565" s="674"/>
    </row>
    <row r="566" spans="1:50" ht="24" hidden="1" customHeight="1" x14ac:dyDescent="0.15">
      <c r="A566" s="621" t="s">
        <v>93</v>
      </c>
      <c r="B566" s="158"/>
      <c r="C566" s="656" t="s">
        <v>4834</v>
      </c>
      <c r="D566" s="627" t="s">
        <v>4920</v>
      </c>
      <c r="E566" s="626" t="s">
        <v>4924</v>
      </c>
      <c r="F566" s="625" t="s">
        <v>4834</v>
      </c>
      <c r="G566" s="627" t="s">
        <v>4922</v>
      </c>
      <c r="H566" s="657" t="s">
        <v>4838</v>
      </c>
      <c r="I566" s="627" t="s">
        <v>4834</v>
      </c>
      <c r="J566" s="627">
        <v>2</v>
      </c>
      <c r="K566" s="626">
        <v>2658</v>
      </c>
      <c r="L566" s="626"/>
      <c r="M566" s="626"/>
      <c r="N566" s="627" t="s">
        <v>183</v>
      </c>
      <c r="O566" s="625" t="s">
        <v>4925</v>
      </c>
      <c r="P566" s="626">
        <v>2553</v>
      </c>
      <c r="Q566" s="626">
        <v>4</v>
      </c>
      <c r="R566" s="626" t="s">
        <v>1007</v>
      </c>
      <c r="S566" s="626">
        <v>100</v>
      </c>
      <c r="T566" s="627" t="s">
        <v>185</v>
      </c>
      <c r="U566" s="627" t="s">
        <v>500</v>
      </c>
      <c r="V566" s="625">
        <v>2008</v>
      </c>
      <c r="W566" s="627">
        <v>84</v>
      </c>
      <c r="X566" s="627"/>
      <c r="Y566" s="627"/>
      <c r="Z566" s="627"/>
      <c r="AA566" s="627"/>
      <c r="AB566" s="626">
        <v>300</v>
      </c>
      <c r="AC566" s="625">
        <v>2003</v>
      </c>
      <c r="AD566" s="625"/>
      <c r="AE566" s="627"/>
      <c r="AF566" s="627"/>
      <c r="AG566" s="627">
        <v>6</v>
      </c>
      <c r="AH566" s="627">
        <v>100</v>
      </c>
      <c r="AI566" s="627">
        <v>20</v>
      </c>
      <c r="AJ566" s="627"/>
      <c r="AK566" s="627"/>
      <c r="AL566" s="627"/>
      <c r="AM566" s="627"/>
      <c r="AN566" s="627"/>
      <c r="AO566" s="627"/>
      <c r="AP566" s="627"/>
      <c r="AQ566" s="627"/>
      <c r="AR566" s="627"/>
      <c r="AS566" s="627"/>
      <c r="AT566" s="627"/>
      <c r="AU566" s="627"/>
      <c r="AV566" s="627"/>
      <c r="AW566" s="627"/>
      <c r="AX566" s="627"/>
    </row>
    <row r="567" spans="1:50" ht="24" hidden="1" customHeight="1" x14ac:dyDescent="0.15">
      <c r="A567" s="621" t="s">
        <v>336</v>
      </c>
      <c r="B567" s="158"/>
      <c r="C567" s="656" t="s">
        <v>4834</v>
      </c>
      <c r="D567" s="627"/>
      <c r="E567" s="626" t="s">
        <v>4926</v>
      </c>
      <c r="F567" s="625" t="s">
        <v>4834</v>
      </c>
      <c r="G567" s="627"/>
      <c r="H567" s="657"/>
      <c r="I567" s="627" t="s">
        <v>4834</v>
      </c>
      <c r="J567" s="627"/>
      <c r="K567" s="626"/>
      <c r="L567" s="626">
        <v>3763.83</v>
      </c>
      <c r="M567" s="626">
        <v>3839.23</v>
      </c>
      <c r="N567" s="627"/>
      <c r="O567" s="625" t="s">
        <v>503</v>
      </c>
      <c r="P567" s="626">
        <v>4267</v>
      </c>
      <c r="Q567" s="626">
        <v>6</v>
      </c>
      <c r="R567" s="626">
        <v>500</v>
      </c>
      <c r="S567" s="626">
        <v>600</v>
      </c>
      <c r="T567" s="627"/>
      <c r="U567" s="627"/>
      <c r="V567" s="625">
        <v>2010</v>
      </c>
      <c r="W567" s="627"/>
      <c r="X567" s="627"/>
      <c r="Y567" s="627"/>
      <c r="Z567" s="627"/>
      <c r="AA567" s="627"/>
      <c r="AB567" s="626">
        <v>5000</v>
      </c>
      <c r="AC567" s="625"/>
      <c r="AD567" s="625"/>
      <c r="AE567" s="627"/>
      <c r="AF567" s="627"/>
      <c r="AG567" s="627"/>
      <c r="AH567" s="627"/>
      <c r="AI567" s="627"/>
      <c r="AJ567" s="627"/>
      <c r="AK567" s="627"/>
      <c r="AL567" s="627"/>
      <c r="AM567" s="627"/>
      <c r="AN567" s="627"/>
      <c r="AO567" s="627"/>
      <c r="AP567" s="627"/>
      <c r="AQ567" s="627"/>
      <c r="AR567" s="627"/>
      <c r="AS567" s="627"/>
      <c r="AT567" s="627"/>
      <c r="AU567" s="627"/>
      <c r="AV567" s="627"/>
      <c r="AW567" s="627"/>
      <c r="AX567" s="627" t="s">
        <v>4927</v>
      </c>
    </row>
    <row r="568" spans="1:50" ht="24" hidden="1" customHeight="1" x14ac:dyDescent="0.15">
      <c r="A568" s="621" t="s">
        <v>338</v>
      </c>
      <c r="B568" s="158"/>
      <c r="C568" s="656" t="s">
        <v>4834</v>
      </c>
      <c r="D568" s="627"/>
      <c r="E568" s="626" t="s">
        <v>4928</v>
      </c>
      <c r="F568" s="625" t="s">
        <v>4834</v>
      </c>
      <c r="G568" s="627"/>
      <c r="H568" s="657"/>
      <c r="I568" s="627" t="s">
        <v>4834</v>
      </c>
      <c r="J568" s="627"/>
      <c r="K568" s="626">
        <v>1211</v>
      </c>
      <c r="L568" s="626"/>
      <c r="M568" s="626"/>
      <c r="N568" s="627"/>
      <c r="O568" s="625" t="s">
        <v>503</v>
      </c>
      <c r="P568" s="626">
        <v>1221</v>
      </c>
      <c r="Q568" s="626">
        <v>2</v>
      </c>
      <c r="R568" s="626"/>
      <c r="S568" s="626"/>
      <c r="T568" s="627"/>
      <c r="U568" s="627"/>
      <c r="V568" s="625">
        <v>2011</v>
      </c>
      <c r="W568" s="627"/>
      <c r="X568" s="627"/>
      <c r="Y568" s="627"/>
      <c r="Z568" s="627"/>
      <c r="AA568" s="627"/>
      <c r="AB568" s="626"/>
      <c r="AC568" s="625"/>
      <c r="AD568" s="625"/>
      <c r="AE568" s="627"/>
      <c r="AF568" s="627"/>
      <c r="AG568" s="627"/>
      <c r="AH568" s="627"/>
      <c r="AI568" s="627"/>
      <c r="AJ568" s="627"/>
      <c r="AK568" s="627"/>
      <c r="AL568" s="627"/>
      <c r="AM568" s="627"/>
      <c r="AN568" s="627"/>
      <c r="AO568" s="627"/>
      <c r="AP568" s="627"/>
      <c r="AQ568" s="627"/>
      <c r="AR568" s="627"/>
      <c r="AS568" s="627"/>
      <c r="AT568" s="627"/>
      <c r="AU568" s="627"/>
      <c r="AV568" s="627"/>
      <c r="AW568" s="627"/>
      <c r="AX568" s="627" t="s">
        <v>4929</v>
      </c>
    </row>
    <row r="569" spans="1:50" ht="24" hidden="1" customHeight="1" x14ac:dyDescent="0.15">
      <c r="A569" s="621"/>
      <c r="B569" s="158"/>
      <c r="C569" s="656" t="s">
        <v>4834</v>
      </c>
      <c r="D569" s="627"/>
      <c r="E569" s="626" t="s">
        <v>4930</v>
      </c>
      <c r="F569" s="625" t="s">
        <v>4834</v>
      </c>
      <c r="G569" s="627"/>
      <c r="H569" s="657"/>
      <c r="I569" s="627" t="s">
        <v>4834</v>
      </c>
      <c r="J569" s="627"/>
      <c r="K569" s="626">
        <v>1512</v>
      </c>
      <c r="L569" s="626"/>
      <c r="M569" s="626"/>
      <c r="N569" s="627"/>
      <c r="O569" s="625" t="s">
        <v>310</v>
      </c>
      <c r="P569" s="626">
        <v>1512</v>
      </c>
      <c r="Q569" s="626">
        <v>2</v>
      </c>
      <c r="R569" s="626"/>
      <c r="S569" s="626"/>
      <c r="T569" s="627"/>
      <c r="U569" s="627"/>
      <c r="V569" s="625">
        <v>2016</v>
      </c>
      <c r="W569" s="627"/>
      <c r="X569" s="627"/>
      <c r="Y569" s="627"/>
      <c r="Z569" s="627"/>
      <c r="AA569" s="627"/>
      <c r="AB569" s="626"/>
      <c r="AC569" s="625"/>
      <c r="AD569" s="625"/>
      <c r="AE569" s="627"/>
      <c r="AF569" s="627"/>
      <c r="AG569" s="627"/>
      <c r="AH569" s="627"/>
      <c r="AI569" s="627"/>
      <c r="AJ569" s="627"/>
      <c r="AK569" s="627"/>
      <c r="AL569" s="627"/>
      <c r="AM569" s="627"/>
      <c r="AN569" s="627"/>
      <c r="AO569" s="627"/>
      <c r="AP569" s="627"/>
      <c r="AQ569" s="627"/>
      <c r="AR569" s="627"/>
      <c r="AS569" s="627"/>
      <c r="AT569" s="627"/>
      <c r="AU569" s="627"/>
      <c r="AV569" s="627"/>
      <c r="AW569" s="627"/>
      <c r="AX569" s="627" t="s">
        <v>4931</v>
      </c>
    </row>
    <row r="570" spans="1:50" ht="24" hidden="1" customHeight="1" x14ac:dyDescent="0.2">
      <c r="A570" s="621"/>
      <c r="B570" s="154"/>
      <c r="C570" s="656" t="s">
        <v>4834</v>
      </c>
      <c r="D570" s="627"/>
      <c r="E570" s="626" t="s">
        <v>10321</v>
      </c>
      <c r="F570" s="625" t="s">
        <v>4834</v>
      </c>
      <c r="G570" s="627"/>
      <c r="H570" s="657"/>
      <c r="I570" s="627" t="s">
        <v>4834</v>
      </c>
      <c r="J570" s="627"/>
      <c r="K570" s="626">
        <v>1640</v>
      </c>
      <c r="L570" s="626"/>
      <c r="M570" s="626"/>
      <c r="N570" s="627"/>
      <c r="O570" s="625" t="s">
        <v>310</v>
      </c>
      <c r="P570" s="626">
        <v>1632</v>
      </c>
      <c r="Q570" s="626">
        <v>2</v>
      </c>
      <c r="R570" s="626"/>
      <c r="S570" s="626"/>
      <c r="T570" s="627"/>
      <c r="U570" s="627"/>
      <c r="V570" s="625">
        <v>2017</v>
      </c>
      <c r="W570" s="627"/>
      <c r="X570" s="627"/>
      <c r="Y570" s="627"/>
      <c r="Z570" s="627"/>
      <c r="AA570" s="627"/>
      <c r="AB570" s="626"/>
      <c r="AC570" s="625"/>
      <c r="AD570" s="625"/>
      <c r="AE570" s="627"/>
      <c r="AF570" s="627"/>
      <c r="AG570" s="627"/>
      <c r="AH570" s="627"/>
      <c r="AI570" s="627"/>
      <c r="AJ570" s="627"/>
      <c r="AK570" s="627"/>
      <c r="AL570" s="627"/>
      <c r="AM570" s="627"/>
      <c r="AN570" s="627"/>
      <c r="AO570" s="627"/>
      <c r="AP570" s="627"/>
      <c r="AQ570" s="627"/>
      <c r="AR570" s="627"/>
      <c r="AS570" s="627"/>
      <c r="AT570" s="627"/>
      <c r="AU570" s="627"/>
      <c r="AV570" s="627"/>
      <c r="AW570" s="627"/>
      <c r="AX570" s="627" t="s">
        <v>10322</v>
      </c>
    </row>
    <row r="571" spans="1:50" ht="24" hidden="1" customHeight="1" x14ac:dyDescent="0.15">
      <c r="A571" s="621" t="s">
        <v>339</v>
      </c>
      <c r="B571" s="158"/>
      <c r="C571" s="656" t="s">
        <v>4842</v>
      </c>
      <c r="D571" s="627" t="s">
        <v>4932</v>
      </c>
      <c r="E571" s="626" t="s">
        <v>4933</v>
      </c>
      <c r="F571" s="625" t="s">
        <v>4842</v>
      </c>
      <c r="G571" s="627" t="s">
        <v>4934</v>
      </c>
      <c r="H571" s="657" t="s">
        <v>4846</v>
      </c>
      <c r="I571" s="627" t="s">
        <v>4935</v>
      </c>
      <c r="J571" s="627">
        <v>10</v>
      </c>
      <c r="K571" s="626">
        <v>2513</v>
      </c>
      <c r="L571" s="626">
        <v>250</v>
      </c>
      <c r="M571" s="626">
        <v>250</v>
      </c>
      <c r="N571" s="627" t="s">
        <v>4889</v>
      </c>
      <c r="O571" s="625" t="s">
        <v>184</v>
      </c>
      <c r="P571" s="626">
        <v>4800</v>
      </c>
      <c r="Q571" s="626">
        <v>6</v>
      </c>
      <c r="R571" s="626">
        <v>50</v>
      </c>
      <c r="S571" s="626">
        <v>200</v>
      </c>
      <c r="T571" s="627" t="s">
        <v>750</v>
      </c>
      <c r="U571" s="627" t="s">
        <v>500</v>
      </c>
      <c r="V571" s="625">
        <v>2002</v>
      </c>
      <c r="W571" s="627">
        <v>358</v>
      </c>
      <c r="X571" s="627"/>
      <c r="Y571" s="627"/>
      <c r="Z571" s="627"/>
      <c r="AA571" s="627"/>
      <c r="AB571" s="626">
        <v>358</v>
      </c>
      <c r="AC571" s="625"/>
      <c r="AD571" s="625"/>
      <c r="AE571" s="627"/>
      <c r="AF571" s="627"/>
      <c r="AG571" s="627">
        <v>4</v>
      </c>
      <c r="AH571" s="627">
        <v>300</v>
      </c>
      <c r="AI571" s="627">
        <v>60</v>
      </c>
      <c r="AJ571" s="627"/>
      <c r="AK571" s="627"/>
      <c r="AL571" s="627"/>
      <c r="AM571" s="627"/>
      <c r="AN571" s="627"/>
      <c r="AO571" s="627"/>
      <c r="AP571" s="627"/>
      <c r="AQ571" s="627"/>
      <c r="AR571" s="627"/>
      <c r="AS571" s="627"/>
      <c r="AT571" s="627"/>
      <c r="AU571" s="627"/>
      <c r="AV571" s="627"/>
      <c r="AW571" s="627"/>
      <c r="AX571" s="627"/>
    </row>
    <row r="572" spans="1:50" ht="24" hidden="1" customHeight="1" x14ac:dyDescent="0.15">
      <c r="A572" s="621"/>
      <c r="B572" s="604"/>
      <c r="C572" s="656" t="s">
        <v>4842</v>
      </c>
      <c r="D572" s="627"/>
      <c r="E572" s="626" t="s">
        <v>4936</v>
      </c>
      <c r="F572" s="625" t="s">
        <v>4842</v>
      </c>
      <c r="G572" s="627"/>
      <c r="H572" s="657"/>
      <c r="I572" s="627" t="s">
        <v>4937</v>
      </c>
      <c r="J572" s="627"/>
      <c r="K572" s="626">
        <v>9279</v>
      </c>
      <c r="L572" s="626">
        <v>1643</v>
      </c>
      <c r="M572" s="626">
        <v>1643</v>
      </c>
      <c r="N572" s="627"/>
      <c r="O572" s="625" t="s">
        <v>4894</v>
      </c>
      <c r="P572" s="626">
        <v>3286</v>
      </c>
      <c r="Q572" s="626">
        <v>4</v>
      </c>
      <c r="R572" s="297"/>
      <c r="S572" s="626"/>
      <c r="T572" s="627"/>
      <c r="U572" s="627"/>
      <c r="V572" s="625">
        <v>2015</v>
      </c>
      <c r="W572" s="627"/>
      <c r="X572" s="627"/>
      <c r="Y572" s="627"/>
      <c r="Z572" s="627"/>
      <c r="AA572" s="627"/>
      <c r="AB572" s="626">
        <v>1800</v>
      </c>
      <c r="AC572" s="625"/>
      <c r="AD572" s="625"/>
      <c r="AE572" s="627"/>
      <c r="AF572" s="627"/>
      <c r="AG572" s="627"/>
      <c r="AH572" s="627"/>
      <c r="AI572" s="627"/>
      <c r="AJ572" s="627"/>
      <c r="AK572" s="627"/>
      <c r="AL572" s="627"/>
      <c r="AM572" s="627"/>
      <c r="AN572" s="627"/>
      <c r="AO572" s="627"/>
      <c r="AP572" s="627"/>
      <c r="AQ572" s="627"/>
      <c r="AR572" s="627"/>
      <c r="AS572" s="627"/>
      <c r="AT572" s="627"/>
      <c r="AU572" s="627"/>
      <c r="AV572" s="627"/>
      <c r="AW572" s="627"/>
      <c r="AX572" s="627"/>
    </row>
    <row r="573" spans="1:50" s="575" customFormat="1" ht="24" hidden="1" customHeight="1" x14ac:dyDescent="0.15">
      <c r="A573" s="934" t="s">
        <v>340</v>
      </c>
      <c r="B573" s="998" t="s">
        <v>94</v>
      </c>
      <c r="C573" s="914" t="s">
        <v>55</v>
      </c>
      <c r="D573" s="666"/>
      <c r="E573" s="676">
        <f>COUNTA(E574:E616)</f>
        <v>43</v>
      </c>
      <c r="F573" s="650"/>
      <c r="G573" s="666"/>
      <c r="H573" s="666"/>
      <c r="I573" s="666"/>
      <c r="J573" s="666"/>
      <c r="K573" s="665">
        <f>SUM(K574:K616)</f>
        <v>673979</v>
      </c>
      <c r="L573" s="665">
        <f>SUM(L574:L616)</f>
        <v>7672.7300000000005</v>
      </c>
      <c r="M573" s="665">
        <f>SUM(M574:M616)</f>
        <v>8028.7300000000005</v>
      </c>
      <c r="N573" s="665">
        <f>SUM(N574:N616)</f>
        <v>344</v>
      </c>
      <c r="O573" s="665"/>
      <c r="P573" s="665">
        <f>SUM(P574:P616)</f>
        <v>128907.39</v>
      </c>
      <c r="Q573" s="665">
        <f>SUM(Q574:Q616)</f>
        <v>211</v>
      </c>
      <c r="R573" s="915"/>
      <c r="S573" s="665"/>
      <c r="T573" s="666"/>
      <c r="U573" s="666"/>
      <c r="V573" s="650"/>
      <c r="W573" s="666"/>
      <c r="X573" s="666"/>
      <c r="Y573" s="666"/>
      <c r="Z573" s="666"/>
      <c r="AA573" s="666"/>
      <c r="AB573" s="665"/>
      <c r="AC573" s="650"/>
      <c r="AD573" s="650"/>
      <c r="AE573" s="666"/>
      <c r="AF573" s="666"/>
      <c r="AG573" s="666"/>
      <c r="AH573" s="666"/>
      <c r="AI573" s="666"/>
      <c r="AJ573" s="813"/>
      <c r="AK573" s="813"/>
      <c r="AL573" s="666"/>
      <c r="AM573" s="666"/>
      <c r="AN573" s="666"/>
      <c r="AO573" s="666"/>
      <c r="AP573" s="666"/>
      <c r="AQ573" s="666"/>
      <c r="AR573" s="666"/>
      <c r="AS573" s="666"/>
      <c r="AT573" s="666"/>
      <c r="AU573" s="666"/>
      <c r="AV573" s="666"/>
      <c r="AW573" s="666"/>
      <c r="AX573" s="666"/>
    </row>
    <row r="574" spans="1:50" ht="24" customHeight="1" x14ac:dyDescent="0.15">
      <c r="A574" s="621"/>
      <c r="B574" s="158"/>
      <c r="C574" s="656" t="s">
        <v>1882</v>
      </c>
      <c r="D574" s="627" t="s">
        <v>5283</v>
      </c>
      <c r="E574" s="626" t="s">
        <v>5284</v>
      </c>
      <c r="F574" s="625" t="s">
        <v>1882</v>
      </c>
      <c r="G574" s="627" t="s">
        <v>2160</v>
      </c>
      <c r="H574" s="657" t="s">
        <v>5285</v>
      </c>
      <c r="I574" s="1670" t="s">
        <v>20771</v>
      </c>
      <c r="J574" s="627">
        <v>26</v>
      </c>
      <c r="K574" s="626">
        <v>10049</v>
      </c>
      <c r="L574" s="626">
        <v>32</v>
      </c>
      <c r="M574" s="626">
        <v>32</v>
      </c>
      <c r="N574" s="627"/>
      <c r="O574" s="625" t="s">
        <v>5286</v>
      </c>
      <c r="P574" s="626">
        <v>10049</v>
      </c>
      <c r="Q574" s="626">
        <v>12</v>
      </c>
      <c r="R574" s="626">
        <v>1000</v>
      </c>
      <c r="S574" s="626">
        <v>1000</v>
      </c>
      <c r="T574" s="627" t="s">
        <v>5287</v>
      </c>
      <c r="U574" s="627" t="s">
        <v>500</v>
      </c>
      <c r="V574" s="625">
        <v>2001</v>
      </c>
      <c r="W574" s="627" t="s">
        <v>716</v>
      </c>
      <c r="X574" s="627"/>
      <c r="Y574" s="627"/>
      <c r="Z574" s="627"/>
      <c r="AA574" s="627"/>
      <c r="AB574" s="626">
        <v>600</v>
      </c>
      <c r="AC574" s="625"/>
      <c r="AD574" s="625"/>
      <c r="AE574" s="627"/>
      <c r="AF574" s="627"/>
      <c r="AG574" s="627">
        <v>16</v>
      </c>
      <c r="AH574" s="627">
        <v>550</v>
      </c>
      <c r="AI574" s="627" t="s">
        <v>5288</v>
      </c>
      <c r="AJ574" s="627"/>
      <c r="AK574" s="627"/>
      <c r="AL574" s="627"/>
      <c r="AM574" s="627"/>
      <c r="AN574" s="627"/>
      <c r="AO574" s="627"/>
      <c r="AP574" s="627"/>
      <c r="AQ574" s="627"/>
      <c r="AR574" s="627"/>
      <c r="AS574" s="627"/>
      <c r="AT574" s="627"/>
      <c r="AU574" s="627"/>
      <c r="AV574" s="627"/>
      <c r="AW574" s="627"/>
      <c r="AX574" s="627"/>
    </row>
    <row r="575" spans="1:50" ht="24" customHeight="1" x14ac:dyDescent="0.15">
      <c r="A575" s="621"/>
      <c r="B575" s="158"/>
      <c r="C575" s="656" t="s">
        <v>1882</v>
      </c>
      <c r="D575" s="627"/>
      <c r="E575" s="626" t="s">
        <v>5289</v>
      </c>
      <c r="F575" s="625" t="s">
        <v>1882</v>
      </c>
      <c r="G575" s="627"/>
      <c r="H575" s="657"/>
      <c r="I575" s="1670" t="s">
        <v>20771</v>
      </c>
      <c r="J575" s="627"/>
      <c r="K575" s="626">
        <v>6030</v>
      </c>
      <c r="L575" s="626">
        <v>3965</v>
      </c>
      <c r="M575" s="626">
        <v>4262</v>
      </c>
      <c r="N575" s="627"/>
      <c r="O575" s="625" t="s">
        <v>1092</v>
      </c>
      <c r="P575" s="626">
        <v>3965</v>
      </c>
      <c r="Q575" s="626">
        <v>4</v>
      </c>
      <c r="R575" s="626">
        <v>400</v>
      </c>
      <c r="S575" s="626">
        <v>400</v>
      </c>
      <c r="T575" s="627"/>
      <c r="U575" s="627"/>
      <c r="V575" s="625">
        <v>2013</v>
      </c>
      <c r="W575" s="627"/>
      <c r="X575" s="627"/>
      <c r="Y575" s="627"/>
      <c r="Z575" s="627"/>
      <c r="AA575" s="627"/>
      <c r="AB575" s="626">
        <v>5800</v>
      </c>
      <c r="AC575" s="625"/>
      <c r="AD575" s="625"/>
      <c r="AE575" s="627"/>
      <c r="AF575" s="627"/>
      <c r="AG575" s="627"/>
      <c r="AH575" s="627"/>
      <c r="AI575" s="627"/>
      <c r="AJ575" s="627"/>
      <c r="AK575" s="627"/>
      <c r="AL575" s="627"/>
      <c r="AM575" s="627"/>
      <c r="AN575" s="627"/>
      <c r="AO575" s="627"/>
      <c r="AP575" s="627"/>
      <c r="AQ575" s="627"/>
      <c r="AR575" s="627"/>
      <c r="AS575" s="627"/>
      <c r="AT575" s="627"/>
      <c r="AU575" s="627"/>
      <c r="AV575" s="627"/>
      <c r="AW575" s="627"/>
      <c r="AX575" s="627"/>
    </row>
    <row r="576" spans="1:50" ht="24" customHeight="1" x14ac:dyDescent="0.15">
      <c r="A576" s="621"/>
      <c r="B576" s="158"/>
      <c r="C576" s="656" t="s">
        <v>1882</v>
      </c>
      <c r="D576" s="627" t="s">
        <v>5290</v>
      </c>
      <c r="E576" s="626" t="s">
        <v>5291</v>
      </c>
      <c r="F576" s="625" t="s">
        <v>1882</v>
      </c>
      <c r="G576" s="627" t="s">
        <v>2160</v>
      </c>
      <c r="H576" s="657" t="s">
        <v>5285</v>
      </c>
      <c r="I576" s="1670" t="s">
        <v>20771</v>
      </c>
      <c r="J576" s="627">
        <v>26</v>
      </c>
      <c r="K576" s="626">
        <v>1750</v>
      </c>
      <c r="L576" s="626"/>
      <c r="M576" s="626"/>
      <c r="N576" s="627" t="s">
        <v>183</v>
      </c>
      <c r="O576" s="625" t="s">
        <v>184</v>
      </c>
      <c r="P576" s="626">
        <v>522</v>
      </c>
      <c r="Q576" s="626">
        <v>2</v>
      </c>
      <c r="R576" s="626"/>
      <c r="S576" s="626">
        <v>200</v>
      </c>
      <c r="T576" s="627"/>
      <c r="U576" s="627"/>
      <c r="V576" s="625">
        <v>1986</v>
      </c>
      <c r="W576" s="627" t="s">
        <v>5292</v>
      </c>
      <c r="X576" s="627"/>
      <c r="Y576" s="627"/>
      <c r="Z576" s="627"/>
      <c r="AA576" s="627"/>
      <c r="AB576" s="626">
        <v>6</v>
      </c>
      <c r="AC576" s="625"/>
      <c r="AD576" s="625"/>
      <c r="AE576" s="627"/>
      <c r="AF576" s="627"/>
      <c r="AG576" s="627"/>
      <c r="AH576" s="627"/>
      <c r="AI576" s="627"/>
      <c r="AJ576" s="627"/>
      <c r="AK576" s="627"/>
      <c r="AL576" s="627"/>
      <c r="AM576" s="627"/>
      <c r="AN576" s="627"/>
      <c r="AO576" s="627"/>
      <c r="AP576" s="627"/>
      <c r="AQ576" s="627"/>
      <c r="AR576" s="627"/>
      <c r="AS576" s="627"/>
      <c r="AT576" s="627"/>
      <c r="AU576" s="627"/>
      <c r="AV576" s="627"/>
      <c r="AW576" s="627"/>
      <c r="AX576" s="627"/>
    </row>
    <row r="577" spans="1:50" ht="24" customHeight="1" x14ac:dyDescent="0.15">
      <c r="A577" s="621"/>
      <c r="B577" s="158"/>
      <c r="C577" s="656" t="s">
        <v>1882</v>
      </c>
      <c r="D577" s="627"/>
      <c r="E577" s="626" t="s">
        <v>5293</v>
      </c>
      <c r="F577" s="625" t="s">
        <v>1882</v>
      </c>
      <c r="G577" s="627"/>
      <c r="H577" s="657"/>
      <c r="I577" s="1669" t="s">
        <v>1882</v>
      </c>
      <c r="J577" s="627"/>
      <c r="K577" s="626">
        <v>4826</v>
      </c>
      <c r="L577" s="626">
        <v>106</v>
      </c>
      <c r="M577" s="626">
        <v>106</v>
      </c>
      <c r="N577" s="627"/>
      <c r="O577" s="625" t="s">
        <v>1070</v>
      </c>
      <c r="P577" s="626">
        <v>1800</v>
      </c>
      <c r="Q577" s="626">
        <v>3</v>
      </c>
      <c r="R577" s="626"/>
      <c r="S577" s="626">
        <v>200</v>
      </c>
      <c r="T577" s="627"/>
      <c r="U577" s="627"/>
      <c r="V577" s="625">
        <v>2008</v>
      </c>
      <c r="W577" s="627"/>
      <c r="X577" s="627"/>
      <c r="Y577" s="627"/>
      <c r="Z577" s="627"/>
      <c r="AA577" s="627"/>
      <c r="AB577" s="626">
        <v>537</v>
      </c>
      <c r="AC577" s="625"/>
      <c r="AD577" s="625"/>
      <c r="AE577" s="627"/>
      <c r="AF577" s="627"/>
      <c r="AG577" s="627"/>
      <c r="AH577" s="627"/>
      <c r="AI577" s="627"/>
      <c r="AJ577" s="627"/>
      <c r="AK577" s="627"/>
      <c r="AL577" s="627"/>
      <c r="AM577" s="627"/>
      <c r="AN577" s="627"/>
      <c r="AO577" s="627"/>
      <c r="AP577" s="627"/>
      <c r="AQ577" s="627"/>
      <c r="AR577" s="627"/>
      <c r="AS577" s="627"/>
      <c r="AT577" s="627"/>
      <c r="AU577" s="627"/>
      <c r="AV577" s="627"/>
      <c r="AW577" s="627"/>
      <c r="AX577" s="627"/>
    </row>
    <row r="578" spans="1:50" ht="24" customHeight="1" x14ac:dyDescent="0.15">
      <c r="A578" s="621"/>
      <c r="B578" s="158"/>
      <c r="C578" s="1668" t="s">
        <v>1882</v>
      </c>
      <c r="D578" s="1660"/>
      <c r="E578" s="1664" t="s">
        <v>20773</v>
      </c>
      <c r="F578" s="1663" t="s">
        <v>1882</v>
      </c>
      <c r="G578" s="1660"/>
      <c r="H578" s="1667"/>
      <c r="I578" s="1669" t="s">
        <v>1882</v>
      </c>
      <c r="J578" s="1660"/>
      <c r="K578" s="1664">
        <v>2526</v>
      </c>
      <c r="L578" s="1664"/>
      <c r="M578" s="1664"/>
      <c r="N578" s="1660"/>
      <c r="O578" s="1663"/>
      <c r="P578" s="1664"/>
      <c r="Q578" s="1664">
        <v>6</v>
      </c>
      <c r="R578" s="1664"/>
      <c r="S578" s="1664"/>
      <c r="T578" s="1660"/>
      <c r="U578" s="1660"/>
      <c r="V578" s="1663"/>
      <c r="W578" s="1660"/>
      <c r="X578" s="1660"/>
      <c r="Y578" s="1660"/>
      <c r="Z578" s="1660"/>
      <c r="AA578" s="1660"/>
      <c r="AB578" s="1664"/>
      <c r="AC578" s="1659"/>
      <c r="AD578" s="1659"/>
      <c r="AE578" s="1660"/>
      <c r="AF578" s="1660"/>
      <c r="AG578" s="1660"/>
      <c r="AH578" s="1660"/>
      <c r="AI578" s="1660"/>
      <c r="AJ578" s="1660"/>
      <c r="AK578" s="1660"/>
      <c r="AL578" s="1660"/>
      <c r="AM578" s="1660"/>
      <c r="AN578" s="1660"/>
      <c r="AO578" s="1660"/>
      <c r="AP578" s="1660"/>
      <c r="AQ578" s="1660"/>
      <c r="AR578" s="1660"/>
      <c r="AS578" s="1660"/>
      <c r="AT578" s="1660"/>
      <c r="AU578" s="1660"/>
      <c r="AV578" s="1660"/>
      <c r="AW578" s="1660"/>
      <c r="AX578" s="1669" t="s">
        <v>20909</v>
      </c>
    </row>
    <row r="579" spans="1:50" ht="24" customHeight="1" x14ac:dyDescent="0.15">
      <c r="A579" s="621"/>
      <c r="B579" s="158"/>
      <c r="C579" s="1668" t="s">
        <v>1882</v>
      </c>
      <c r="D579" s="1660"/>
      <c r="E579" s="1664" t="s">
        <v>20774</v>
      </c>
      <c r="F579" s="1663" t="s">
        <v>1882</v>
      </c>
      <c r="G579" s="1660"/>
      <c r="H579" s="1667"/>
      <c r="I579" s="1669" t="s">
        <v>1882</v>
      </c>
      <c r="J579" s="1660"/>
      <c r="K579" s="1664">
        <v>2700</v>
      </c>
      <c r="L579" s="1664"/>
      <c r="M579" s="1664"/>
      <c r="N579" s="1660"/>
      <c r="O579" s="1663"/>
      <c r="P579" s="1664"/>
      <c r="Q579" s="1664">
        <v>4</v>
      </c>
      <c r="R579" s="1664"/>
      <c r="S579" s="1664"/>
      <c r="T579" s="1660"/>
      <c r="U579" s="1660"/>
      <c r="V579" s="1663"/>
      <c r="W579" s="1660"/>
      <c r="X579" s="1660"/>
      <c r="Y579" s="1660"/>
      <c r="Z579" s="1660"/>
      <c r="AA579" s="1660"/>
      <c r="AB579" s="1664"/>
      <c r="AC579" s="1659"/>
      <c r="AD579" s="1659"/>
      <c r="AE579" s="1660"/>
      <c r="AF579" s="1660"/>
      <c r="AG579" s="1660"/>
      <c r="AH579" s="1660"/>
      <c r="AI579" s="1660"/>
      <c r="AJ579" s="1660"/>
      <c r="AK579" s="1660"/>
      <c r="AL579" s="1660"/>
      <c r="AM579" s="1660"/>
      <c r="AN579" s="1660"/>
      <c r="AO579" s="1660"/>
      <c r="AP579" s="1660"/>
      <c r="AQ579" s="1660"/>
      <c r="AR579" s="1660"/>
      <c r="AS579" s="1660"/>
      <c r="AT579" s="1660"/>
      <c r="AU579" s="1660"/>
      <c r="AV579" s="1660"/>
      <c r="AW579" s="1660"/>
      <c r="AX579" s="1669" t="s">
        <v>20909</v>
      </c>
    </row>
    <row r="580" spans="1:50" ht="24" customHeight="1" x14ac:dyDescent="0.15">
      <c r="A580" s="621"/>
      <c r="B580" s="158"/>
      <c r="C580" s="1668" t="s">
        <v>1882</v>
      </c>
      <c r="D580" s="1660"/>
      <c r="E580" s="1664" t="s">
        <v>20775</v>
      </c>
      <c r="F580" s="1663" t="s">
        <v>1882</v>
      </c>
      <c r="G580" s="1660"/>
      <c r="H580" s="1667"/>
      <c r="I580" s="1669" t="s">
        <v>1882</v>
      </c>
      <c r="J580" s="1660"/>
      <c r="K580" s="1664">
        <v>3400</v>
      </c>
      <c r="L580" s="1664"/>
      <c r="M580" s="1664"/>
      <c r="N580" s="1660"/>
      <c r="O580" s="1663"/>
      <c r="P580" s="1664"/>
      <c r="Q580" s="1664">
        <v>4</v>
      </c>
      <c r="R580" s="1664"/>
      <c r="S580" s="1664"/>
      <c r="T580" s="1660"/>
      <c r="U580" s="1660"/>
      <c r="V580" s="1663"/>
      <c r="W580" s="1660"/>
      <c r="X580" s="1660"/>
      <c r="Y580" s="1660"/>
      <c r="Z580" s="1660"/>
      <c r="AA580" s="1660"/>
      <c r="AB580" s="1664"/>
      <c r="AC580" s="1659"/>
      <c r="AD580" s="1659"/>
      <c r="AE580" s="1660"/>
      <c r="AF580" s="1660"/>
      <c r="AG580" s="1660"/>
      <c r="AH580" s="1660"/>
      <c r="AI580" s="1660"/>
      <c r="AJ580" s="1660"/>
      <c r="AK580" s="1660"/>
      <c r="AL580" s="1660"/>
      <c r="AM580" s="1660"/>
      <c r="AN580" s="1660"/>
      <c r="AO580" s="1660"/>
      <c r="AP580" s="1660"/>
      <c r="AQ580" s="1660"/>
      <c r="AR580" s="1660"/>
      <c r="AS580" s="1660"/>
      <c r="AT580" s="1660"/>
      <c r="AU580" s="1660"/>
      <c r="AV580" s="1660"/>
      <c r="AW580" s="1660"/>
      <c r="AX580" s="1669" t="s">
        <v>20909</v>
      </c>
    </row>
    <row r="581" spans="1:50" ht="24" customHeight="1" x14ac:dyDescent="0.15">
      <c r="A581" s="621"/>
      <c r="B581" s="158"/>
      <c r="C581" s="1668" t="s">
        <v>1882</v>
      </c>
      <c r="D581" s="1660"/>
      <c r="E581" s="1664" t="s">
        <v>20776</v>
      </c>
      <c r="F581" s="1663" t="s">
        <v>1882</v>
      </c>
      <c r="G581" s="1660"/>
      <c r="H581" s="1667"/>
      <c r="I581" s="1669" t="s">
        <v>1882</v>
      </c>
      <c r="J581" s="1660"/>
      <c r="K581" s="1664">
        <v>820</v>
      </c>
      <c r="L581" s="1664"/>
      <c r="M581" s="1664"/>
      <c r="N581" s="1660"/>
      <c r="O581" s="1663"/>
      <c r="P581" s="1664"/>
      <c r="Q581" s="1664">
        <v>1</v>
      </c>
      <c r="R581" s="1664"/>
      <c r="S581" s="1664"/>
      <c r="T581" s="1660"/>
      <c r="U581" s="1660"/>
      <c r="V581" s="1663"/>
      <c r="W581" s="1660"/>
      <c r="X581" s="1660"/>
      <c r="Y581" s="1660"/>
      <c r="Z581" s="1660"/>
      <c r="AA581" s="1660"/>
      <c r="AB581" s="1664"/>
      <c r="AC581" s="1659"/>
      <c r="AD581" s="1659"/>
      <c r="AE581" s="1660"/>
      <c r="AF581" s="1660"/>
      <c r="AG581" s="1660"/>
      <c r="AH581" s="1660"/>
      <c r="AI581" s="1660"/>
      <c r="AJ581" s="1660"/>
      <c r="AK581" s="1660"/>
      <c r="AL581" s="1660"/>
      <c r="AM581" s="1660"/>
      <c r="AN581" s="1660"/>
      <c r="AO581" s="1660"/>
      <c r="AP581" s="1660"/>
      <c r="AQ581" s="1660"/>
      <c r="AR581" s="1660"/>
      <c r="AS581" s="1660"/>
      <c r="AT581" s="1660"/>
      <c r="AU581" s="1660"/>
      <c r="AV581" s="1660"/>
      <c r="AW581" s="1660"/>
      <c r="AX581" s="1669" t="s">
        <v>20909</v>
      </c>
    </row>
    <row r="582" spans="1:50" ht="24" customHeight="1" x14ac:dyDescent="0.15">
      <c r="A582" s="621"/>
      <c r="B582" s="158"/>
      <c r="C582" s="1668" t="s">
        <v>1882</v>
      </c>
      <c r="D582" s="1660"/>
      <c r="E582" s="1664" t="s">
        <v>20777</v>
      </c>
      <c r="F582" s="1663" t="s">
        <v>1882</v>
      </c>
      <c r="G582" s="1660"/>
      <c r="H582" s="1667"/>
      <c r="I582" s="1669" t="s">
        <v>1882</v>
      </c>
      <c r="J582" s="1660"/>
      <c r="K582" s="1664">
        <v>1500</v>
      </c>
      <c r="L582" s="1664"/>
      <c r="M582" s="1664"/>
      <c r="N582" s="1660"/>
      <c r="O582" s="1663"/>
      <c r="P582" s="1664"/>
      <c r="Q582" s="1664">
        <v>2</v>
      </c>
      <c r="R582" s="1664"/>
      <c r="S582" s="1664"/>
      <c r="T582" s="1660"/>
      <c r="U582" s="1660"/>
      <c r="V582" s="1663"/>
      <c r="W582" s="1660"/>
      <c r="X582" s="1660"/>
      <c r="Y582" s="1660"/>
      <c r="Z582" s="1660"/>
      <c r="AA582" s="1660"/>
      <c r="AB582" s="1664"/>
      <c r="AC582" s="1659"/>
      <c r="AD582" s="1659"/>
      <c r="AE582" s="1660"/>
      <c r="AF582" s="1660"/>
      <c r="AG582" s="1660"/>
      <c r="AH582" s="1660"/>
      <c r="AI582" s="1660"/>
      <c r="AJ582" s="1660"/>
      <c r="AK582" s="1660"/>
      <c r="AL582" s="1660"/>
      <c r="AM582" s="1660"/>
      <c r="AN582" s="1660"/>
      <c r="AO582" s="1660"/>
      <c r="AP582" s="1660"/>
      <c r="AQ582" s="1660"/>
      <c r="AR582" s="1660"/>
      <c r="AS582" s="1660"/>
      <c r="AT582" s="1660"/>
      <c r="AU582" s="1660"/>
      <c r="AV582" s="1660"/>
      <c r="AW582" s="1660"/>
      <c r="AX582" s="1669" t="s">
        <v>20909</v>
      </c>
    </row>
    <row r="583" spans="1:50" ht="24" customHeight="1" x14ac:dyDescent="0.15">
      <c r="A583" s="621"/>
      <c r="B583" s="158"/>
      <c r="C583" s="1668" t="s">
        <v>1882</v>
      </c>
      <c r="D583" s="1660"/>
      <c r="E583" s="1664" t="s">
        <v>20778</v>
      </c>
      <c r="F583" s="1663" t="s">
        <v>1882</v>
      </c>
      <c r="G583" s="1660"/>
      <c r="H583" s="1667"/>
      <c r="I583" s="1669" t="s">
        <v>1882</v>
      </c>
      <c r="J583" s="1660"/>
      <c r="K583" s="1664">
        <v>700</v>
      </c>
      <c r="L583" s="1664"/>
      <c r="M583" s="1664"/>
      <c r="N583" s="1660"/>
      <c r="O583" s="1663"/>
      <c r="P583" s="1664"/>
      <c r="Q583" s="1664">
        <v>1</v>
      </c>
      <c r="R583" s="1664"/>
      <c r="S583" s="1664"/>
      <c r="T583" s="1660"/>
      <c r="U583" s="1660"/>
      <c r="V583" s="1663"/>
      <c r="W583" s="1660"/>
      <c r="X583" s="1660"/>
      <c r="Y583" s="1660"/>
      <c r="Z583" s="1660"/>
      <c r="AA583" s="1660"/>
      <c r="AB583" s="1664"/>
      <c r="AC583" s="1659"/>
      <c r="AD583" s="1659"/>
      <c r="AE583" s="1660"/>
      <c r="AF583" s="1660"/>
      <c r="AG583" s="1660"/>
      <c r="AH583" s="1660"/>
      <c r="AI583" s="1660"/>
      <c r="AJ583" s="1660"/>
      <c r="AK583" s="1660"/>
      <c r="AL583" s="1660"/>
      <c r="AM583" s="1660"/>
      <c r="AN583" s="1660"/>
      <c r="AO583" s="1660"/>
      <c r="AP583" s="1660"/>
      <c r="AQ583" s="1660"/>
      <c r="AR583" s="1660"/>
      <c r="AS583" s="1660"/>
      <c r="AT583" s="1660"/>
      <c r="AU583" s="1660"/>
      <c r="AV583" s="1660"/>
      <c r="AW583" s="1660"/>
      <c r="AX583" s="1669" t="s">
        <v>20909</v>
      </c>
    </row>
    <row r="584" spans="1:50" ht="24" customHeight="1" x14ac:dyDescent="0.15">
      <c r="A584" s="621"/>
      <c r="B584" s="158"/>
      <c r="C584" s="656" t="s">
        <v>5221</v>
      </c>
      <c r="D584" s="627"/>
      <c r="E584" s="626" t="s">
        <v>5294</v>
      </c>
      <c r="F584" s="625" t="s">
        <v>5221</v>
      </c>
      <c r="G584" s="627"/>
      <c r="H584" s="657"/>
      <c r="I584" s="627" t="s">
        <v>14851</v>
      </c>
      <c r="J584" s="627"/>
      <c r="K584" s="626">
        <v>14380</v>
      </c>
      <c r="L584" s="626">
        <v>91</v>
      </c>
      <c r="M584" s="626">
        <v>150</v>
      </c>
      <c r="N584" s="627"/>
      <c r="O584" s="625" t="s">
        <v>310</v>
      </c>
      <c r="P584" s="626">
        <v>6130</v>
      </c>
      <c r="Q584" s="626">
        <v>9</v>
      </c>
      <c r="R584" s="626"/>
      <c r="S584" s="626"/>
      <c r="T584" s="627"/>
      <c r="U584" s="627"/>
      <c r="V584" s="625">
        <v>2008</v>
      </c>
      <c r="W584" s="627"/>
      <c r="X584" s="627"/>
      <c r="Y584" s="627"/>
      <c r="Z584" s="627"/>
      <c r="AA584" s="627"/>
      <c r="AB584" s="626">
        <v>1300</v>
      </c>
      <c r="AC584" s="625"/>
      <c r="AD584" s="625"/>
      <c r="AE584" s="627"/>
      <c r="AF584" s="627"/>
      <c r="AG584" s="627"/>
      <c r="AH584" s="627"/>
      <c r="AI584" s="627"/>
      <c r="AJ584" s="627"/>
      <c r="AK584" s="627"/>
      <c r="AL584" s="627"/>
      <c r="AM584" s="627"/>
      <c r="AN584" s="627"/>
      <c r="AO584" s="627"/>
      <c r="AP584" s="627"/>
      <c r="AQ584" s="627"/>
      <c r="AR584" s="627"/>
      <c r="AS584" s="627"/>
      <c r="AT584" s="627"/>
      <c r="AU584" s="627"/>
      <c r="AV584" s="627"/>
      <c r="AW584" s="627"/>
      <c r="AX584" s="627"/>
    </row>
    <row r="585" spans="1:50" ht="24" customHeight="1" x14ac:dyDescent="0.15">
      <c r="A585" s="621"/>
      <c r="B585" s="158"/>
      <c r="C585" s="749" t="s">
        <v>20864</v>
      </c>
      <c r="D585" s="627"/>
      <c r="E585" s="626" t="s">
        <v>14852</v>
      </c>
      <c r="F585" s="627" t="s">
        <v>5223</v>
      </c>
      <c r="G585" s="627"/>
      <c r="H585" s="657"/>
      <c r="I585" s="627" t="s">
        <v>5223</v>
      </c>
      <c r="J585" s="627"/>
      <c r="K585" s="626">
        <v>5914</v>
      </c>
      <c r="L585" s="626"/>
      <c r="M585" s="626"/>
      <c r="N585" s="627"/>
      <c r="O585" s="625" t="s">
        <v>1092</v>
      </c>
      <c r="P585" s="626">
        <v>5914</v>
      </c>
      <c r="Q585" s="626">
        <v>4</v>
      </c>
      <c r="R585" s="626"/>
      <c r="S585" s="626"/>
      <c r="T585" s="627"/>
      <c r="U585" s="627"/>
      <c r="V585" s="625">
        <v>2020</v>
      </c>
      <c r="W585" s="627"/>
      <c r="X585" s="627"/>
      <c r="Y585" s="627"/>
      <c r="Z585" s="627"/>
      <c r="AA585" s="627"/>
      <c r="AB585" s="626">
        <v>1669</v>
      </c>
      <c r="AC585" s="625"/>
      <c r="AD585" s="625"/>
      <c r="AE585" s="627"/>
      <c r="AF585" s="627"/>
      <c r="AG585" s="627"/>
      <c r="AH585" s="627"/>
      <c r="AI585" s="627"/>
      <c r="AJ585" s="627"/>
      <c r="AK585" s="627"/>
      <c r="AL585" s="627"/>
      <c r="AM585" s="627"/>
      <c r="AN585" s="627"/>
      <c r="AO585" s="627"/>
      <c r="AP585" s="627"/>
      <c r="AQ585" s="627"/>
      <c r="AR585" s="627"/>
      <c r="AS585" s="627"/>
      <c r="AT585" s="627"/>
      <c r="AU585" s="627"/>
      <c r="AV585" s="627"/>
      <c r="AW585" s="627"/>
      <c r="AX585" s="627"/>
    </row>
    <row r="586" spans="1:50" ht="24" customHeight="1" x14ac:dyDescent="0.15">
      <c r="A586" s="621"/>
      <c r="B586" s="158"/>
      <c r="C586" s="749" t="s">
        <v>1884</v>
      </c>
      <c r="D586" s="627"/>
      <c r="E586" s="626" t="s">
        <v>5295</v>
      </c>
      <c r="F586" s="627" t="s">
        <v>1884</v>
      </c>
      <c r="G586" s="627"/>
      <c r="H586" s="657"/>
      <c r="I586" s="627" t="s">
        <v>5296</v>
      </c>
      <c r="J586" s="627"/>
      <c r="K586" s="626">
        <v>14265</v>
      </c>
      <c r="L586" s="626"/>
      <c r="M586" s="626"/>
      <c r="N586" s="627"/>
      <c r="O586" s="625" t="s">
        <v>2195</v>
      </c>
      <c r="P586" s="626">
        <v>6588</v>
      </c>
      <c r="Q586" s="626">
        <v>10</v>
      </c>
      <c r="R586" s="626"/>
      <c r="S586" s="626"/>
      <c r="T586" s="627"/>
      <c r="U586" s="627"/>
      <c r="V586" s="625">
        <v>2016</v>
      </c>
      <c r="W586" s="627"/>
      <c r="X586" s="627"/>
      <c r="Y586" s="627"/>
      <c r="Z586" s="627"/>
      <c r="AA586" s="627"/>
      <c r="AB586" s="626">
        <v>1516</v>
      </c>
      <c r="AC586" s="625"/>
      <c r="AD586" s="625"/>
      <c r="AE586" s="627"/>
      <c r="AF586" s="627"/>
      <c r="AG586" s="627"/>
      <c r="AH586" s="627"/>
      <c r="AI586" s="627"/>
      <c r="AJ586" s="627"/>
      <c r="AK586" s="627"/>
      <c r="AL586" s="627"/>
      <c r="AM586" s="627"/>
      <c r="AN586" s="627"/>
      <c r="AO586" s="627"/>
      <c r="AP586" s="627"/>
      <c r="AQ586" s="627"/>
      <c r="AR586" s="627"/>
      <c r="AS586" s="627"/>
      <c r="AT586" s="627"/>
      <c r="AU586" s="627"/>
      <c r="AV586" s="627"/>
      <c r="AW586" s="627"/>
      <c r="AX586" s="627"/>
    </row>
    <row r="587" spans="1:50" ht="24" customHeight="1" x14ac:dyDescent="0.15">
      <c r="A587" s="621"/>
      <c r="B587" s="158"/>
      <c r="C587" s="749" t="s">
        <v>17317</v>
      </c>
      <c r="D587" s="627"/>
      <c r="E587" s="626" t="s">
        <v>17318</v>
      </c>
      <c r="F587" s="627" t="s">
        <v>17317</v>
      </c>
      <c r="G587" s="627"/>
      <c r="H587" s="657"/>
      <c r="I587" s="627" t="s">
        <v>17319</v>
      </c>
      <c r="J587" s="627"/>
      <c r="K587" s="626">
        <v>3213</v>
      </c>
      <c r="L587" s="626"/>
      <c r="M587" s="626"/>
      <c r="N587" s="627"/>
      <c r="O587" s="625" t="s">
        <v>15697</v>
      </c>
      <c r="P587" s="626">
        <v>2331</v>
      </c>
      <c r="Q587" s="626">
        <v>4</v>
      </c>
      <c r="R587" s="626"/>
      <c r="S587" s="626"/>
      <c r="T587" s="627"/>
      <c r="U587" s="627"/>
      <c r="V587" s="625">
        <v>2011</v>
      </c>
      <c r="W587" s="627"/>
      <c r="X587" s="627"/>
      <c r="Y587" s="627"/>
      <c r="Z587" s="627"/>
      <c r="AA587" s="627"/>
      <c r="AB587" s="626"/>
      <c r="AC587" s="625"/>
      <c r="AD587" s="625"/>
      <c r="AE587" s="627"/>
      <c r="AF587" s="627"/>
      <c r="AG587" s="627"/>
      <c r="AH587" s="627"/>
      <c r="AI587" s="627"/>
      <c r="AJ587" s="627"/>
      <c r="AK587" s="627"/>
      <c r="AL587" s="627"/>
      <c r="AM587" s="627"/>
      <c r="AN587" s="627"/>
      <c r="AO587" s="627"/>
      <c r="AP587" s="627"/>
      <c r="AQ587" s="627"/>
      <c r="AR587" s="627"/>
      <c r="AS587" s="627"/>
      <c r="AT587" s="627"/>
      <c r="AU587" s="627"/>
      <c r="AV587" s="627"/>
      <c r="AW587" s="627"/>
      <c r="AX587" s="1670" t="s">
        <v>20809</v>
      </c>
    </row>
    <row r="588" spans="1:50" ht="24" customHeight="1" x14ac:dyDescent="0.15">
      <c r="A588" s="621"/>
      <c r="B588" s="158"/>
      <c r="C588" s="656" t="s">
        <v>1884</v>
      </c>
      <c r="D588" s="627"/>
      <c r="E588" s="626" t="s">
        <v>5297</v>
      </c>
      <c r="F588" s="625" t="s">
        <v>1884</v>
      </c>
      <c r="G588" s="627"/>
      <c r="H588" s="657"/>
      <c r="I588" s="627" t="s">
        <v>5296</v>
      </c>
      <c r="J588" s="627"/>
      <c r="K588" s="626">
        <v>4092</v>
      </c>
      <c r="L588" s="626"/>
      <c r="M588" s="626"/>
      <c r="N588" s="627"/>
      <c r="O588" s="625" t="s">
        <v>5298</v>
      </c>
      <c r="P588" s="626">
        <v>4092</v>
      </c>
      <c r="Q588" s="626">
        <v>6</v>
      </c>
      <c r="R588" s="626"/>
      <c r="S588" s="626"/>
      <c r="T588" s="627"/>
      <c r="U588" s="627"/>
      <c r="V588" s="625">
        <v>2008</v>
      </c>
      <c r="W588" s="627"/>
      <c r="X588" s="627"/>
      <c r="Y588" s="627"/>
      <c r="Z588" s="627"/>
      <c r="AA588" s="627"/>
      <c r="AB588" s="626">
        <v>300</v>
      </c>
      <c r="AC588" s="625"/>
      <c r="AD588" s="625"/>
      <c r="AE588" s="627"/>
      <c r="AF588" s="627"/>
      <c r="AG588" s="627"/>
      <c r="AH588" s="627"/>
      <c r="AI588" s="627"/>
      <c r="AJ588" s="627"/>
      <c r="AK588" s="627"/>
      <c r="AL588" s="627"/>
      <c r="AM588" s="627"/>
      <c r="AN588" s="627"/>
      <c r="AO588" s="627"/>
      <c r="AP588" s="627"/>
      <c r="AQ588" s="627"/>
      <c r="AR588" s="627"/>
      <c r="AS588" s="627"/>
      <c r="AT588" s="627"/>
      <c r="AU588" s="627"/>
      <c r="AV588" s="627"/>
      <c r="AW588" s="627"/>
      <c r="AX588" s="627"/>
    </row>
    <row r="589" spans="1:50" ht="24" customHeight="1" x14ac:dyDescent="0.15">
      <c r="A589" s="621"/>
      <c r="B589" s="158"/>
      <c r="C589" s="656" t="s">
        <v>1884</v>
      </c>
      <c r="D589" s="627"/>
      <c r="E589" s="626" t="s">
        <v>5299</v>
      </c>
      <c r="F589" s="625" t="s">
        <v>1884</v>
      </c>
      <c r="G589" s="627"/>
      <c r="H589" s="657"/>
      <c r="I589" s="627" t="s">
        <v>5300</v>
      </c>
      <c r="J589" s="627"/>
      <c r="K589" s="626">
        <v>1043</v>
      </c>
      <c r="L589" s="626"/>
      <c r="M589" s="626"/>
      <c r="N589" s="627"/>
      <c r="O589" s="625" t="s">
        <v>310</v>
      </c>
      <c r="P589" s="626">
        <v>1043</v>
      </c>
      <c r="Q589" s="626">
        <v>4</v>
      </c>
      <c r="R589" s="626"/>
      <c r="S589" s="626"/>
      <c r="T589" s="627"/>
      <c r="U589" s="627"/>
      <c r="V589" s="625">
        <v>2012</v>
      </c>
      <c r="W589" s="627"/>
      <c r="X589" s="627"/>
      <c r="Y589" s="627"/>
      <c r="Z589" s="627"/>
      <c r="AA589" s="627"/>
      <c r="AB589" s="626">
        <v>150</v>
      </c>
      <c r="AC589" s="625"/>
      <c r="AD589" s="625"/>
      <c r="AE589" s="627"/>
      <c r="AF589" s="627"/>
      <c r="AG589" s="627"/>
      <c r="AH589" s="627"/>
      <c r="AI589" s="627"/>
      <c r="AJ589" s="627"/>
      <c r="AK589" s="627"/>
      <c r="AL589" s="627"/>
      <c r="AM589" s="627"/>
      <c r="AN589" s="627"/>
      <c r="AO589" s="627"/>
      <c r="AP589" s="627"/>
      <c r="AQ589" s="627"/>
      <c r="AR589" s="627"/>
      <c r="AS589" s="627"/>
      <c r="AT589" s="627"/>
      <c r="AU589" s="627"/>
      <c r="AV589" s="627"/>
      <c r="AW589" s="627"/>
      <c r="AX589" s="627"/>
    </row>
    <row r="590" spans="1:50" ht="24" customHeight="1" x14ac:dyDescent="0.15">
      <c r="A590" s="621"/>
      <c r="B590" s="158"/>
      <c r="C590" s="656" t="s">
        <v>1886</v>
      </c>
      <c r="D590" s="627"/>
      <c r="E590" s="626" t="s">
        <v>5301</v>
      </c>
      <c r="F590" s="625" t="s">
        <v>1886</v>
      </c>
      <c r="G590" s="627"/>
      <c r="H590" s="657"/>
      <c r="I590" s="627" t="s">
        <v>1886</v>
      </c>
      <c r="J590" s="627"/>
      <c r="K590" s="626">
        <v>4500</v>
      </c>
      <c r="L590" s="626"/>
      <c r="M590" s="626"/>
      <c r="N590" s="627"/>
      <c r="O590" s="625" t="s">
        <v>16179</v>
      </c>
      <c r="P590" s="626">
        <v>4500</v>
      </c>
      <c r="Q590" s="626">
        <v>8</v>
      </c>
      <c r="R590" s="626">
        <v>224</v>
      </c>
      <c r="S590" s="626">
        <v>224</v>
      </c>
      <c r="T590" s="627"/>
      <c r="U590" s="627"/>
      <c r="V590" s="625">
        <v>2001</v>
      </c>
      <c r="W590" s="627"/>
      <c r="X590" s="627"/>
      <c r="Y590" s="627"/>
      <c r="Z590" s="627"/>
      <c r="AA590" s="627"/>
      <c r="AB590" s="626">
        <v>2500</v>
      </c>
      <c r="AC590" s="625"/>
      <c r="AD590" s="625"/>
      <c r="AE590" s="627"/>
      <c r="AF590" s="627"/>
      <c r="AG590" s="627"/>
      <c r="AH590" s="627"/>
      <c r="AI590" s="627"/>
      <c r="AJ590" s="627"/>
      <c r="AK590" s="627"/>
      <c r="AL590" s="627"/>
      <c r="AM590" s="627"/>
      <c r="AN590" s="627"/>
      <c r="AO590" s="627"/>
      <c r="AP590" s="627"/>
      <c r="AQ590" s="627"/>
      <c r="AR590" s="627"/>
      <c r="AS590" s="627"/>
      <c r="AT590" s="627"/>
      <c r="AU590" s="627"/>
      <c r="AV590" s="627"/>
      <c r="AW590" s="627"/>
      <c r="AX590" s="627"/>
    </row>
    <row r="591" spans="1:50" ht="24" customHeight="1" x14ac:dyDescent="0.15">
      <c r="A591" s="621"/>
      <c r="B591" s="158"/>
      <c r="C591" s="705" t="s">
        <v>1897</v>
      </c>
      <c r="D591" s="627" t="s">
        <v>5302</v>
      </c>
      <c r="E591" s="260" t="s">
        <v>5303</v>
      </c>
      <c r="F591" s="258" t="s">
        <v>1897</v>
      </c>
      <c r="G591" s="627" t="s">
        <v>5304</v>
      </c>
      <c r="H591" s="657" t="s">
        <v>5305</v>
      </c>
      <c r="I591" s="258" t="s">
        <v>5306</v>
      </c>
      <c r="J591" s="627" t="s">
        <v>2091</v>
      </c>
      <c r="K591" s="260">
        <v>55210</v>
      </c>
      <c r="L591" s="260">
        <v>87.71</v>
      </c>
      <c r="M591" s="260">
        <v>87.71</v>
      </c>
      <c r="N591" s="627" t="s">
        <v>183</v>
      </c>
      <c r="O591" s="625" t="s">
        <v>5307</v>
      </c>
      <c r="P591" s="260">
        <v>4800</v>
      </c>
      <c r="Q591" s="626">
        <v>8</v>
      </c>
      <c r="R591" s="260"/>
      <c r="S591" s="260"/>
      <c r="T591" s="627" t="s">
        <v>185</v>
      </c>
      <c r="U591" s="627" t="s">
        <v>5308</v>
      </c>
      <c r="V591" s="258">
        <v>2004</v>
      </c>
      <c r="W591" s="627">
        <v>75</v>
      </c>
      <c r="X591" s="627">
        <v>75</v>
      </c>
      <c r="Y591" s="627">
        <v>150</v>
      </c>
      <c r="Z591" s="627"/>
      <c r="AA591" s="627"/>
      <c r="AB591" s="260">
        <v>382</v>
      </c>
      <c r="AC591" s="625">
        <v>2003</v>
      </c>
      <c r="AD591" s="625"/>
      <c r="AE591" s="627"/>
      <c r="AF591" s="627"/>
      <c r="AG591" s="627">
        <v>8</v>
      </c>
      <c r="AH591" s="627" t="s">
        <v>5309</v>
      </c>
      <c r="AI591" s="627">
        <v>57</v>
      </c>
      <c r="AJ591" s="627"/>
      <c r="AK591" s="627"/>
      <c r="AL591" s="627"/>
      <c r="AM591" s="627"/>
      <c r="AN591" s="627"/>
      <c r="AO591" s="627"/>
      <c r="AP591" s="627"/>
      <c r="AQ591" s="627"/>
      <c r="AR591" s="627"/>
      <c r="AS591" s="627"/>
      <c r="AT591" s="627"/>
      <c r="AU591" s="627"/>
      <c r="AV591" s="627"/>
      <c r="AW591" s="627"/>
      <c r="AX591" s="603"/>
    </row>
    <row r="592" spans="1:50" ht="24" customHeight="1" x14ac:dyDescent="0.15">
      <c r="A592" s="621"/>
      <c r="B592" s="158"/>
      <c r="C592" s="705" t="s">
        <v>1897</v>
      </c>
      <c r="D592" s="627"/>
      <c r="E592" s="260" t="s">
        <v>5310</v>
      </c>
      <c r="F592" s="258" t="s">
        <v>1897</v>
      </c>
      <c r="G592" s="627"/>
      <c r="H592" s="657"/>
      <c r="I592" s="603" t="s">
        <v>5311</v>
      </c>
      <c r="J592" s="627"/>
      <c r="K592" s="260">
        <v>104006</v>
      </c>
      <c r="L592" s="260"/>
      <c r="M592" s="260"/>
      <c r="N592" s="627"/>
      <c r="O592" s="625" t="s">
        <v>184</v>
      </c>
      <c r="P592" s="260">
        <v>2378</v>
      </c>
      <c r="Q592" s="626">
        <v>4</v>
      </c>
      <c r="R592" s="260"/>
      <c r="S592" s="260"/>
      <c r="T592" s="627"/>
      <c r="U592" s="627"/>
      <c r="V592" s="258">
        <v>2000</v>
      </c>
      <c r="W592" s="706"/>
      <c r="X592" s="706"/>
      <c r="Y592" s="706"/>
      <c r="Z592" s="706"/>
      <c r="AA592" s="706"/>
      <c r="AB592" s="260">
        <v>80</v>
      </c>
      <c r="AC592" s="625"/>
      <c r="AD592" s="625"/>
      <c r="AE592" s="627"/>
      <c r="AF592" s="627"/>
      <c r="AG592" s="627"/>
      <c r="AH592" s="627"/>
      <c r="AI592" s="706"/>
      <c r="AJ592" s="627"/>
      <c r="AK592" s="627"/>
      <c r="AL592" s="627"/>
      <c r="AM592" s="627"/>
      <c r="AN592" s="627"/>
      <c r="AO592" s="627"/>
      <c r="AP592" s="627"/>
      <c r="AQ592" s="627"/>
      <c r="AR592" s="627"/>
      <c r="AS592" s="627"/>
      <c r="AT592" s="627"/>
      <c r="AU592" s="627"/>
      <c r="AV592" s="627"/>
      <c r="AW592" s="627"/>
      <c r="AX592" s="603"/>
    </row>
    <row r="593" spans="1:50" ht="24" customHeight="1" x14ac:dyDescent="0.15">
      <c r="A593" s="621"/>
      <c r="B593" s="158"/>
      <c r="C593" s="656" t="s">
        <v>1897</v>
      </c>
      <c r="D593" s="627"/>
      <c r="E593" s="626" t="s">
        <v>5312</v>
      </c>
      <c r="F593" s="625" t="s">
        <v>1897</v>
      </c>
      <c r="G593" s="627"/>
      <c r="H593" s="657"/>
      <c r="I593" s="627" t="s">
        <v>5313</v>
      </c>
      <c r="J593" s="627"/>
      <c r="K593" s="626">
        <v>25982</v>
      </c>
      <c r="L593" s="626"/>
      <c r="M593" s="626"/>
      <c r="N593" s="627"/>
      <c r="O593" s="625" t="s">
        <v>184</v>
      </c>
      <c r="P593" s="626">
        <v>1822</v>
      </c>
      <c r="Q593" s="626">
        <v>3</v>
      </c>
      <c r="R593" s="626"/>
      <c r="S593" s="626"/>
      <c r="T593" s="627"/>
      <c r="U593" s="627"/>
      <c r="V593" s="625">
        <v>2007</v>
      </c>
      <c r="W593" s="706"/>
      <c r="X593" s="706"/>
      <c r="Y593" s="706"/>
      <c r="Z593" s="706"/>
      <c r="AA593" s="706"/>
      <c r="AB593" s="626">
        <v>60</v>
      </c>
      <c r="AC593" s="625"/>
      <c r="AD593" s="625"/>
      <c r="AE593" s="627"/>
      <c r="AF593" s="627"/>
      <c r="AG593" s="627"/>
      <c r="AH593" s="627"/>
      <c r="AI593" s="706"/>
      <c r="AJ593" s="627"/>
      <c r="AK593" s="627"/>
      <c r="AL593" s="627"/>
      <c r="AM593" s="627"/>
      <c r="AN593" s="627"/>
      <c r="AO593" s="627"/>
      <c r="AP593" s="627"/>
      <c r="AQ593" s="627"/>
      <c r="AR593" s="627"/>
      <c r="AS593" s="627"/>
      <c r="AT593" s="627"/>
      <c r="AU593" s="627"/>
      <c r="AV593" s="627"/>
      <c r="AW593" s="627"/>
      <c r="AX593" s="627"/>
    </row>
    <row r="594" spans="1:50" ht="24" customHeight="1" x14ac:dyDescent="0.15">
      <c r="A594" s="621"/>
      <c r="B594" s="158"/>
      <c r="C594" s="656" t="s">
        <v>1897</v>
      </c>
      <c r="D594" s="627"/>
      <c r="E594" s="626" t="s">
        <v>5314</v>
      </c>
      <c r="F594" s="625" t="s">
        <v>1897</v>
      </c>
      <c r="G594" s="627"/>
      <c r="H594" s="657"/>
      <c r="I594" s="627" t="s">
        <v>5315</v>
      </c>
      <c r="J594" s="627"/>
      <c r="K594" s="626">
        <v>2182</v>
      </c>
      <c r="L594" s="626"/>
      <c r="M594" s="626"/>
      <c r="N594" s="627"/>
      <c r="O594" s="625" t="s">
        <v>310</v>
      </c>
      <c r="P594" s="626">
        <v>2002</v>
      </c>
      <c r="Q594" s="626">
        <v>3</v>
      </c>
      <c r="R594" s="626"/>
      <c r="S594" s="626"/>
      <c r="T594" s="627"/>
      <c r="U594" s="627"/>
      <c r="V594" s="625">
        <v>2015</v>
      </c>
      <c r="W594" s="706"/>
      <c r="X594" s="706"/>
      <c r="Y594" s="706"/>
      <c r="Z594" s="706"/>
      <c r="AA594" s="706"/>
      <c r="AB594" s="626">
        <v>214</v>
      </c>
      <c r="AC594" s="625"/>
      <c r="AD594" s="625"/>
      <c r="AE594" s="627"/>
      <c r="AF594" s="627"/>
      <c r="AG594" s="627"/>
      <c r="AH594" s="627"/>
      <c r="AI594" s="706"/>
      <c r="AJ594" s="627"/>
      <c r="AK594" s="627"/>
      <c r="AL594" s="627"/>
      <c r="AM594" s="627"/>
      <c r="AN594" s="627"/>
      <c r="AO594" s="627"/>
      <c r="AP594" s="627"/>
      <c r="AQ594" s="627"/>
      <c r="AR594" s="627"/>
      <c r="AS594" s="627"/>
      <c r="AT594" s="627"/>
      <c r="AU594" s="627"/>
      <c r="AV594" s="627"/>
      <c r="AW594" s="627"/>
      <c r="AX594" s="627"/>
    </row>
    <row r="595" spans="1:50" ht="24" customHeight="1" x14ac:dyDescent="0.2">
      <c r="A595" s="621"/>
      <c r="B595" s="154"/>
      <c r="C595" s="656" t="s">
        <v>5229</v>
      </c>
      <c r="D595" s="627"/>
      <c r="E595" s="626" t="s">
        <v>3386</v>
      </c>
      <c r="F595" s="625" t="s">
        <v>5229</v>
      </c>
      <c r="G595" s="627"/>
      <c r="H595" s="657"/>
      <c r="I595" s="627" t="s">
        <v>10546</v>
      </c>
      <c r="J595" s="627"/>
      <c r="K595" s="626">
        <v>2660</v>
      </c>
      <c r="L595" s="626"/>
      <c r="M595" s="626"/>
      <c r="N595" s="627"/>
      <c r="O595" s="625" t="s">
        <v>310</v>
      </c>
      <c r="P595" s="626">
        <v>8217</v>
      </c>
      <c r="Q595" s="626">
        <v>8</v>
      </c>
      <c r="R595" s="626">
        <v>200</v>
      </c>
      <c r="S595" s="626">
        <v>200</v>
      </c>
      <c r="T595" s="627"/>
      <c r="U595" s="627"/>
      <c r="V595" s="625">
        <v>2007</v>
      </c>
      <c r="W595" s="706"/>
      <c r="X595" s="706"/>
      <c r="Y595" s="706"/>
      <c r="Z595" s="706"/>
      <c r="AA595" s="706"/>
      <c r="AB595" s="626">
        <v>250</v>
      </c>
      <c r="AC595" s="625"/>
      <c r="AD595" s="625"/>
      <c r="AE595" s="627"/>
      <c r="AF595" s="627"/>
      <c r="AG595" s="627"/>
      <c r="AH595" s="627"/>
      <c r="AI595" s="706"/>
      <c r="AJ595" s="627"/>
      <c r="AK595" s="627"/>
      <c r="AL595" s="627"/>
      <c r="AM595" s="627"/>
      <c r="AN595" s="627"/>
      <c r="AO595" s="627"/>
      <c r="AP595" s="627"/>
      <c r="AQ595" s="627"/>
      <c r="AR595" s="627"/>
      <c r="AS595" s="627"/>
      <c r="AT595" s="627"/>
      <c r="AU595" s="627"/>
      <c r="AV595" s="627"/>
      <c r="AW595" s="627"/>
      <c r="AX595" s="627"/>
    </row>
    <row r="596" spans="1:50" ht="24" customHeight="1" x14ac:dyDescent="0.2">
      <c r="A596" s="621"/>
      <c r="B596" s="154"/>
      <c r="C596" s="656" t="s">
        <v>5229</v>
      </c>
      <c r="D596" s="627"/>
      <c r="E596" s="626" t="s">
        <v>5317</v>
      </c>
      <c r="F596" s="625" t="s">
        <v>5229</v>
      </c>
      <c r="G596" s="627"/>
      <c r="H596" s="657"/>
      <c r="I596" s="627" t="s">
        <v>5229</v>
      </c>
      <c r="J596" s="627"/>
      <c r="K596" s="626">
        <v>1329</v>
      </c>
      <c r="L596" s="626"/>
      <c r="M596" s="626"/>
      <c r="N596" s="627"/>
      <c r="O596" s="625" t="s">
        <v>310</v>
      </c>
      <c r="P596" s="626">
        <v>1329</v>
      </c>
      <c r="Q596" s="626">
        <v>2</v>
      </c>
      <c r="R596" s="626"/>
      <c r="S596" s="626"/>
      <c r="T596" s="627"/>
      <c r="U596" s="627"/>
      <c r="V596" s="625">
        <v>2007</v>
      </c>
      <c r="W596" s="706"/>
      <c r="X596" s="706"/>
      <c r="Y596" s="706"/>
      <c r="Z596" s="706"/>
      <c r="AA596" s="706"/>
      <c r="AB596" s="626">
        <v>200</v>
      </c>
      <c r="AC596" s="625"/>
      <c r="AD596" s="625"/>
      <c r="AE596" s="627"/>
      <c r="AF596" s="627"/>
      <c r="AG596" s="627"/>
      <c r="AH596" s="627"/>
      <c r="AI596" s="706"/>
      <c r="AJ596" s="627"/>
      <c r="AK596" s="627"/>
      <c r="AL596" s="627"/>
      <c r="AM596" s="627"/>
      <c r="AN596" s="627"/>
      <c r="AO596" s="627"/>
      <c r="AP596" s="627"/>
      <c r="AQ596" s="627"/>
      <c r="AR596" s="627"/>
      <c r="AS596" s="627"/>
      <c r="AT596" s="627"/>
      <c r="AU596" s="627"/>
      <c r="AV596" s="627"/>
      <c r="AW596" s="627"/>
      <c r="AX596" s="627"/>
    </row>
    <row r="597" spans="1:50" s="1719" customFormat="1" ht="24" customHeight="1" x14ac:dyDescent="0.2">
      <c r="A597" s="621"/>
      <c r="B597" s="1718"/>
      <c r="C597" s="1668" t="s">
        <v>5229</v>
      </c>
      <c r="D597" s="1660" t="s">
        <v>20859</v>
      </c>
      <c r="E597" s="1664" t="s">
        <v>20860</v>
      </c>
      <c r="F597" s="651" t="s">
        <v>5229</v>
      </c>
      <c r="G597" s="1660"/>
      <c r="H597" s="1667"/>
      <c r="I597" s="1670" t="s">
        <v>5229</v>
      </c>
      <c r="J597" s="1660"/>
      <c r="K597" s="1664">
        <v>5500</v>
      </c>
      <c r="L597" s="1664"/>
      <c r="M597" s="1664"/>
      <c r="N597" s="1660" t="s">
        <v>310</v>
      </c>
      <c r="O597" s="1663">
        <v>5500</v>
      </c>
      <c r="P597" s="1664">
        <v>6</v>
      </c>
      <c r="Q597" s="1664"/>
      <c r="R597" s="1664"/>
      <c r="S597" s="1664"/>
      <c r="T597" s="1660"/>
      <c r="U597" s="1660"/>
      <c r="V597" s="1663">
        <v>2006</v>
      </c>
      <c r="W597" s="1717"/>
      <c r="X597" s="1717"/>
      <c r="Y597" s="1717"/>
      <c r="Z597" s="1717"/>
      <c r="AA597" s="1717"/>
      <c r="AB597" s="1664">
        <v>400</v>
      </c>
      <c r="AC597" s="1659"/>
      <c r="AD597" s="1659"/>
      <c r="AE597" s="1660"/>
      <c r="AF597" s="1660"/>
      <c r="AG597" s="1660"/>
      <c r="AH597" s="1660"/>
      <c r="AI597" s="1717"/>
      <c r="AJ597" s="1660"/>
      <c r="AK597" s="1660"/>
      <c r="AL597" s="1660"/>
      <c r="AM597" s="1660"/>
      <c r="AN597" s="1660"/>
      <c r="AO597" s="1660"/>
      <c r="AP597" s="1660"/>
      <c r="AQ597" s="1660"/>
      <c r="AR597" s="1660"/>
      <c r="AS597" s="1660"/>
      <c r="AT597" s="1660"/>
      <c r="AU597" s="1660"/>
      <c r="AV597" s="1660"/>
      <c r="AW597" s="1660"/>
      <c r="AX597" s="1669"/>
    </row>
    <row r="598" spans="1:50" ht="24" customHeight="1" x14ac:dyDescent="0.2">
      <c r="A598" s="621"/>
      <c r="B598" s="154"/>
      <c r="C598" s="656" t="s">
        <v>5229</v>
      </c>
      <c r="D598" s="627"/>
      <c r="E598" s="626" t="s">
        <v>17320</v>
      </c>
      <c r="F598" s="625" t="s">
        <v>5229</v>
      </c>
      <c r="G598" s="627"/>
      <c r="H598" s="657"/>
      <c r="I598" s="627" t="s">
        <v>5229</v>
      </c>
      <c r="J598" s="627"/>
      <c r="K598" s="626">
        <v>4320</v>
      </c>
      <c r="L598" s="626"/>
      <c r="M598" s="626"/>
      <c r="N598" s="627"/>
      <c r="O598" s="625" t="s">
        <v>310</v>
      </c>
      <c r="P598" s="626">
        <v>4320</v>
      </c>
      <c r="Q598" s="626">
        <v>6</v>
      </c>
      <c r="R598" s="626"/>
      <c r="S598" s="626"/>
      <c r="T598" s="627"/>
      <c r="U598" s="627"/>
      <c r="V598" s="625">
        <v>2007</v>
      </c>
      <c r="W598" s="706"/>
      <c r="X598" s="706"/>
      <c r="Y598" s="706"/>
      <c r="Z598" s="706"/>
      <c r="AA598" s="706"/>
      <c r="AB598" s="626">
        <v>600</v>
      </c>
      <c r="AC598" s="625"/>
      <c r="AD598" s="625"/>
      <c r="AE598" s="627"/>
      <c r="AF598" s="627"/>
      <c r="AG598" s="627"/>
      <c r="AH598" s="627"/>
      <c r="AI598" s="706"/>
      <c r="AJ598" s="627"/>
      <c r="AK598" s="627"/>
      <c r="AL598" s="627"/>
      <c r="AM598" s="627"/>
      <c r="AN598" s="627"/>
      <c r="AO598" s="627"/>
      <c r="AP598" s="627"/>
      <c r="AQ598" s="627"/>
      <c r="AR598" s="627"/>
      <c r="AS598" s="627"/>
      <c r="AT598" s="627"/>
      <c r="AU598" s="627"/>
      <c r="AV598" s="627"/>
      <c r="AW598" s="627"/>
      <c r="AX598" s="627"/>
    </row>
    <row r="599" spans="1:50" ht="24" customHeight="1" x14ac:dyDescent="0.15">
      <c r="A599" s="621"/>
      <c r="B599" s="158"/>
      <c r="C599" s="705" t="s">
        <v>5231</v>
      </c>
      <c r="D599" s="603"/>
      <c r="E599" s="260" t="s">
        <v>5318</v>
      </c>
      <c r="F599" s="258" t="s">
        <v>5231</v>
      </c>
      <c r="G599" s="627"/>
      <c r="H599" s="657"/>
      <c r="I599" s="258" t="s">
        <v>5231</v>
      </c>
      <c r="J599" s="627"/>
      <c r="K599" s="260">
        <v>2590</v>
      </c>
      <c r="L599" s="626"/>
      <c r="M599" s="626"/>
      <c r="N599" s="627"/>
      <c r="O599" s="625" t="s">
        <v>310</v>
      </c>
      <c r="P599" s="626">
        <v>2590</v>
      </c>
      <c r="Q599" s="626">
        <v>4</v>
      </c>
      <c r="R599" s="626"/>
      <c r="S599" s="626"/>
      <c r="T599" s="627"/>
      <c r="U599" s="627"/>
      <c r="V599" s="625">
        <v>2008</v>
      </c>
      <c r="W599" s="627"/>
      <c r="X599" s="627"/>
      <c r="Y599" s="627"/>
      <c r="Z599" s="627"/>
      <c r="AA599" s="627"/>
      <c r="AB599" s="626">
        <v>200</v>
      </c>
      <c r="AC599" s="625"/>
      <c r="AD599" s="625"/>
      <c r="AE599" s="627"/>
      <c r="AF599" s="627"/>
      <c r="AG599" s="627"/>
      <c r="AH599" s="627"/>
      <c r="AI599" s="627"/>
      <c r="AJ599" s="627"/>
      <c r="AK599" s="627"/>
      <c r="AL599" s="627"/>
      <c r="AM599" s="627"/>
      <c r="AN599" s="627"/>
      <c r="AO599" s="627"/>
      <c r="AP599" s="627"/>
      <c r="AQ599" s="627"/>
      <c r="AR599" s="627"/>
      <c r="AS599" s="627"/>
      <c r="AT599" s="627"/>
      <c r="AU599" s="627"/>
      <c r="AV599" s="627"/>
      <c r="AW599" s="627"/>
      <c r="AX599" s="627"/>
    </row>
    <row r="600" spans="1:50" ht="24" customHeight="1" x14ac:dyDescent="0.15">
      <c r="A600" s="621"/>
      <c r="B600" s="158"/>
      <c r="C600" s="656" t="s">
        <v>5231</v>
      </c>
      <c r="D600" s="627"/>
      <c r="E600" s="626" t="s">
        <v>3386</v>
      </c>
      <c r="F600" s="625" t="s">
        <v>5231</v>
      </c>
      <c r="G600" s="627"/>
      <c r="H600" s="657"/>
      <c r="I600" s="625" t="s">
        <v>5231</v>
      </c>
      <c r="J600" s="627"/>
      <c r="K600" s="626">
        <v>198622</v>
      </c>
      <c r="L600" s="626"/>
      <c r="M600" s="626"/>
      <c r="N600" s="627"/>
      <c r="O600" s="625" t="s">
        <v>5319</v>
      </c>
      <c r="P600" s="626">
        <v>6028</v>
      </c>
      <c r="Q600" s="626">
        <v>9</v>
      </c>
      <c r="R600" s="626">
        <v>50</v>
      </c>
      <c r="S600" s="626">
        <v>50</v>
      </c>
      <c r="T600" s="627"/>
      <c r="U600" s="627"/>
      <c r="V600" s="625">
        <v>2006</v>
      </c>
      <c r="W600" s="627"/>
      <c r="X600" s="627"/>
      <c r="Y600" s="627"/>
      <c r="Z600" s="627"/>
      <c r="AA600" s="627"/>
      <c r="AB600" s="626">
        <v>836</v>
      </c>
      <c r="AC600" s="625"/>
      <c r="AD600" s="625"/>
      <c r="AE600" s="627"/>
      <c r="AF600" s="627"/>
      <c r="AG600" s="627"/>
      <c r="AH600" s="627"/>
      <c r="AI600" s="627"/>
      <c r="AJ600" s="627"/>
      <c r="AK600" s="627"/>
      <c r="AL600" s="627"/>
      <c r="AM600" s="627"/>
      <c r="AN600" s="627"/>
      <c r="AO600" s="627"/>
      <c r="AP600" s="627"/>
      <c r="AQ600" s="627"/>
      <c r="AR600" s="627"/>
      <c r="AS600" s="627"/>
      <c r="AT600" s="627"/>
      <c r="AU600" s="627"/>
      <c r="AV600" s="627"/>
      <c r="AW600" s="627"/>
      <c r="AX600" s="627"/>
    </row>
    <row r="601" spans="1:50" ht="24" customHeight="1" x14ac:dyDescent="0.15">
      <c r="A601" s="621"/>
      <c r="B601" s="158"/>
      <c r="C601" s="625" t="s">
        <v>5231</v>
      </c>
      <c r="D601" s="627"/>
      <c r="E601" s="626" t="s">
        <v>5320</v>
      </c>
      <c r="F601" s="625" t="s">
        <v>5231</v>
      </c>
      <c r="G601" s="627"/>
      <c r="H601" s="657"/>
      <c r="I601" s="625" t="s">
        <v>5231</v>
      </c>
      <c r="J601" s="627"/>
      <c r="K601" s="647">
        <v>15095</v>
      </c>
      <c r="L601" s="626"/>
      <c r="M601" s="626"/>
      <c r="N601" s="627"/>
      <c r="O601" s="625" t="s">
        <v>310</v>
      </c>
      <c r="P601" s="626">
        <v>1307</v>
      </c>
      <c r="Q601" s="626">
        <v>2</v>
      </c>
      <c r="R601" s="626">
        <v>10</v>
      </c>
      <c r="S601" s="626">
        <v>10</v>
      </c>
      <c r="T601" s="627"/>
      <c r="U601" s="627"/>
      <c r="V601" s="625">
        <v>2010</v>
      </c>
      <c r="W601" s="627"/>
      <c r="X601" s="627"/>
      <c r="Y601" s="627"/>
      <c r="Z601" s="627"/>
      <c r="AA601" s="627"/>
      <c r="AB601" s="626">
        <v>100</v>
      </c>
      <c r="AC601" s="625"/>
      <c r="AD601" s="625"/>
      <c r="AE601" s="627"/>
      <c r="AF601" s="627"/>
      <c r="AG601" s="627"/>
      <c r="AH601" s="627"/>
      <c r="AI601" s="627"/>
      <c r="AJ601" s="627"/>
      <c r="AK601" s="627"/>
      <c r="AL601" s="627"/>
      <c r="AM601" s="627"/>
      <c r="AN601" s="627"/>
      <c r="AO601" s="627"/>
      <c r="AP601" s="627"/>
      <c r="AQ601" s="627"/>
      <c r="AR601" s="627"/>
      <c r="AS601" s="627"/>
      <c r="AT601" s="627"/>
      <c r="AU601" s="627"/>
      <c r="AV601" s="627"/>
      <c r="AW601" s="627"/>
      <c r="AX601" s="627"/>
    </row>
    <row r="602" spans="1:50" ht="24" customHeight="1" x14ac:dyDescent="0.15">
      <c r="A602" s="621"/>
      <c r="B602" s="158"/>
      <c r="C602" s="656" t="s">
        <v>5231</v>
      </c>
      <c r="D602" s="627"/>
      <c r="E602" s="626" t="s">
        <v>5321</v>
      </c>
      <c r="F602" s="258" t="s">
        <v>5231</v>
      </c>
      <c r="G602" s="627"/>
      <c r="H602" s="657"/>
      <c r="I602" s="258" t="s">
        <v>5231</v>
      </c>
      <c r="J602" s="627"/>
      <c r="K602" s="626">
        <v>5338</v>
      </c>
      <c r="L602" s="626"/>
      <c r="M602" s="626"/>
      <c r="N602" s="627"/>
      <c r="O602" s="625" t="s">
        <v>310</v>
      </c>
      <c r="P602" s="626">
        <v>573</v>
      </c>
      <c r="Q602" s="626">
        <v>1</v>
      </c>
      <c r="R602" s="626"/>
      <c r="S602" s="626"/>
      <c r="T602" s="627"/>
      <c r="U602" s="627"/>
      <c r="V602" s="625">
        <v>2008</v>
      </c>
      <c r="W602" s="627"/>
      <c r="X602" s="627"/>
      <c r="Y602" s="627"/>
      <c r="Z602" s="627"/>
      <c r="AA602" s="627"/>
      <c r="AB602" s="626">
        <v>483</v>
      </c>
      <c r="AC602" s="625"/>
      <c r="AD602" s="625"/>
      <c r="AE602" s="627"/>
      <c r="AF602" s="627"/>
      <c r="AG602" s="627"/>
      <c r="AH602" s="627"/>
      <c r="AI602" s="627"/>
      <c r="AJ602" s="627"/>
      <c r="AK602" s="627"/>
      <c r="AL602" s="627"/>
      <c r="AM602" s="627"/>
      <c r="AN602" s="627"/>
      <c r="AO602" s="627"/>
      <c r="AP602" s="627"/>
      <c r="AQ602" s="627"/>
      <c r="AR602" s="627"/>
      <c r="AS602" s="627"/>
      <c r="AT602" s="627"/>
      <c r="AU602" s="627"/>
      <c r="AV602" s="627"/>
      <c r="AW602" s="627"/>
      <c r="AX602" s="627"/>
    </row>
    <row r="603" spans="1:50" ht="24" customHeight="1" x14ac:dyDescent="0.15">
      <c r="A603" s="621"/>
      <c r="B603" s="158"/>
      <c r="C603" s="656" t="s">
        <v>5231</v>
      </c>
      <c r="D603" s="627"/>
      <c r="E603" s="626" t="s">
        <v>5322</v>
      </c>
      <c r="F603" s="258" t="s">
        <v>5231</v>
      </c>
      <c r="G603" s="627"/>
      <c r="H603" s="657"/>
      <c r="I603" s="258" t="s">
        <v>5231</v>
      </c>
      <c r="J603" s="627"/>
      <c r="K603" s="626">
        <v>15427</v>
      </c>
      <c r="L603" s="626"/>
      <c r="M603" s="626"/>
      <c r="N603" s="627"/>
      <c r="O603" s="625" t="s">
        <v>184</v>
      </c>
      <c r="P603" s="626">
        <v>1680</v>
      </c>
      <c r="Q603" s="626">
        <v>3</v>
      </c>
      <c r="R603" s="626"/>
      <c r="S603" s="626"/>
      <c r="T603" s="627"/>
      <c r="U603" s="627"/>
      <c r="V603" s="625">
        <v>2012</v>
      </c>
      <c r="W603" s="627"/>
      <c r="X603" s="627"/>
      <c r="Y603" s="627"/>
      <c r="Z603" s="627"/>
      <c r="AA603" s="627"/>
      <c r="AB603" s="626">
        <v>200</v>
      </c>
      <c r="AC603" s="625"/>
      <c r="AD603" s="625"/>
      <c r="AE603" s="627"/>
      <c r="AF603" s="627"/>
      <c r="AG603" s="627"/>
      <c r="AH603" s="627"/>
      <c r="AI603" s="627"/>
      <c r="AJ603" s="627"/>
      <c r="AK603" s="627"/>
      <c r="AL603" s="627"/>
      <c r="AM603" s="627"/>
      <c r="AN603" s="627"/>
      <c r="AO603" s="627"/>
      <c r="AP603" s="627"/>
      <c r="AQ603" s="627"/>
      <c r="AR603" s="627"/>
      <c r="AS603" s="627"/>
      <c r="AT603" s="627"/>
      <c r="AU603" s="627"/>
      <c r="AV603" s="627"/>
      <c r="AW603" s="627"/>
      <c r="AX603" s="627"/>
    </row>
    <row r="604" spans="1:50" ht="24" customHeight="1" x14ac:dyDescent="0.15">
      <c r="A604" s="621"/>
      <c r="B604" s="158"/>
      <c r="C604" s="656" t="s">
        <v>5233</v>
      </c>
      <c r="D604" s="627"/>
      <c r="E604" s="626" t="s">
        <v>3386</v>
      </c>
      <c r="F604" s="258" t="s">
        <v>5233</v>
      </c>
      <c r="G604" s="627"/>
      <c r="H604" s="657"/>
      <c r="I604" s="258" t="s">
        <v>5233</v>
      </c>
      <c r="J604" s="627"/>
      <c r="K604" s="626">
        <v>2954</v>
      </c>
      <c r="L604" s="626">
        <v>2884</v>
      </c>
      <c r="M604" s="626">
        <v>2884</v>
      </c>
      <c r="N604" s="627"/>
      <c r="O604" s="625" t="s">
        <v>310</v>
      </c>
      <c r="P604" s="626">
        <v>2954</v>
      </c>
      <c r="Q604" s="626">
        <v>3</v>
      </c>
      <c r="R604" s="626">
        <v>100</v>
      </c>
      <c r="S604" s="626">
        <v>100</v>
      </c>
      <c r="T604" s="627"/>
      <c r="U604" s="627"/>
      <c r="V604" s="625">
        <v>2016</v>
      </c>
      <c r="W604" s="627"/>
      <c r="X604" s="627"/>
      <c r="Y604" s="627"/>
      <c r="Z604" s="627"/>
      <c r="AA604" s="627"/>
      <c r="AB604" s="626">
        <v>10000</v>
      </c>
      <c r="AC604" s="625"/>
      <c r="AD604" s="625"/>
      <c r="AE604" s="627"/>
      <c r="AF604" s="627"/>
      <c r="AG604" s="627"/>
      <c r="AH604" s="627"/>
      <c r="AI604" s="627"/>
      <c r="AJ604" s="627"/>
      <c r="AK604" s="627"/>
      <c r="AL604" s="627"/>
      <c r="AM604" s="627"/>
      <c r="AN604" s="627"/>
      <c r="AO604" s="627"/>
      <c r="AP604" s="627"/>
      <c r="AQ604" s="627"/>
      <c r="AR604" s="627"/>
      <c r="AS604" s="627"/>
      <c r="AT604" s="627"/>
      <c r="AU604" s="627"/>
      <c r="AV604" s="627"/>
      <c r="AW604" s="627"/>
      <c r="AX604" s="627"/>
    </row>
    <row r="605" spans="1:50" ht="24" customHeight="1" x14ac:dyDescent="0.15">
      <c r="A605" s="621"/>
      <c r="B605" s="158"/>
      <c r="C605" s="656" t="s">
        <v>5233</v>
      </c>
      <c r="D605" s="627"/>
      <c r="E605" s="626" t="s">
        <v>5323</v>
      </c>
      <c r="F605" s="258" t="s">
        <v>5233</v>
      </c>
      <c r="G605" s="627"/>
      <c r="H605" s="657"/>
      <c r="I605" s="258" t="s">
        <v>5233</v>
      </c>
      <c r="J605" s="627"/>
      <c r="K605" s="626">
        <v>2646</v>
      </c>
      <c r="L605" s="626"/>
      <c r="M605" s="626"/>
      <c r="N605" s="627"/>
      <c r="O605" s="625" t="s">
        <v>5324</v>
      </c>
      <c r="P605" s="626">
        <v>2646</v>
      </c>
      <c r="Q605" s="626">
        <v>4</v>
      </c>
      <c r="R605" s="626">
        <v>100</v>
      </c>
      <c r="S605" s="626">
        <v>100</v>
      </c>
      <c r="T605" s="627"/>
      <c r="U605" s="627"/>
      <c r="V605" s="625">
        <v>2015</v>
      </c>
      <c r="W605" s="627"/>
      <c r="X605" s="627"/>
      <c r="Y605" s="627"/>
      <c r="Z605" s="627"/>
      <c r="AA605" s="627"/>
      <c r="AB605" s="626">
        <v>3000</v>
      </c>
      <c r="AC605" s="625"/>
      <c r="AD605" s="625"/>
      <c r="AE605" s="627"/>
      <c r="AF605" s="627"/>
      <c r="AG605" s="627"/>
      <c r="AH605" s="627"/>
      <c r="AI605" s="627"/>
      <c r="AJ605" s="627"/>
      <c r="AK605" s="627"/>
      <c r="AL605" s="627"/>
      <c r="AM605" s="627"/>
      <c r="AN605" s="627"/>
      <c r="AO605" s="627"/>
      <c r="AP605" s="627"/>
      <c r="AQ605" s="627"/>
      <c r="AR605" s="627"/>
      <c r="AS605" s="627"/>
      <c r="AT605" s="627"/>
      <c r="AU605" s="627"/>
      <c r="AV605" s="627"/>
      <c r="AW605" s="627"/>
      <c r="AX605" s="699"/>
    </row>
    <row r="606" spans="1:50" ht="24" customHeight="1" x14ac:dyDescent="0.15">
      <c r="A606" s="621"/>
      <c r="B606" s="158"/>
      <c r="C606" s="656" t="s">
        <v>781</v>
      </c>
      <c r="D606" s="627"/>
      <c r="E606" s="626" t="s">
        <v>3386</v>
      </c>
      <c r="F606" s="258" t="s">
        <v>781</v>
      </c>
      <c r="G606" s="627"/>
      <c r="H606" s="657"/>
      <c r="I606" s="258" t="s">
        <v>781</v>
      </c>
      <c r="J606" s="627"/>
      <c r="K606" s="626">
        <v>7230</v>
      </c>
      <c r="L606" s="626"/>
      <c r="M606" s="626"/>
      <c r="N606" s="627"/>
      <c r="O606" s="625" t="s">
        <v>5325</v>
      </c>
      <c r="P606" s="626">
        <v>6735</v>
      </c>
      <c r="Q606" s="626">
        <v>12</v>
      </c>
      <c r="R606" s="626">
        <v>200</v>
      </c>
      <c r="S606" s="626">
        <v>200</v>
      </c>
      <c r="T606" s="627"/>
      <c r="U606" s="627"/>
      <c r="V606" s="625">
        <v>2006</v>
      </c>
      <c r="W606" s="627"/>
      <c r="X606" s="627"/>
      <c r="Y606" s="627"/>
      <c r="Z606" s="627"/>
      <c r="AA606" s="627"/>
      <c r="AB606" s="626">
        <v>460</v>
      </c>
      <c r="AC606" s="625"/>
      <c r="AD606" s="625"/>
      <c r="AE606" s="627"/>
      <c r="AF606" s="627"/>
      <c r="AG606" s="627"/>
      <c r="AH606" s="627"/>
      <c r="AI606" s="627"/>
      <c r="AJ606" s="627"/>
      <c r="AK606" s="627"/>
      <c r="AL606" s="627"/>
      <c r="AM606" s="627"/>
      <c r="AN606" s="627"/>
      <c r="AO606" s="627"/>
      <c r="AP606" s="627"/>
      <c r="AQ606" s="627"/>
      <c r="AR606" s="627"/>
      <c r="AS606" s="627"/>
      <c r="AT606" s="627"/>
      <c r="AU606" s="627"/>
      <c r="AV606" s="627"/>
      <c r="AW606" s="627"/>
      <c r="AX606" s="699"/>
    </row>
    <row r="607" spans="1:50" ht="24" customHeight="1" x14ac:dyDescent="0.15">
      <c r="A607" s="621"/>
      <c r="B607" s="158"/>
      <c r="C607" s="656" t="s">
        <v>5326</v>
      </c>
      <c r="D607" s="627"/>
      <c r="E607" s="626" t="s">
        <v>14853</v>
      </c>
      <c r="F607" s="625" t="s">
        <v>5326</v>
      </c>
      <c r="G607" s="627"/>
      <c r="H607" s="657"/>
      <c r="I607" s="627" t="s">
        <v>5326</v>
      </c>
      <c r="J607" s="627"/>
      <c r="K607" s="626">
        <v>92338</v>
      </c>
      <c r="L607" s="626">
        <v>49.8</v>
      </c>
      <c r="M607" s="626">
        <v>49.8</v>
      </c>
      <c r="N607" s="627"/>
      <c r="O607" s="625" t="s">
        <v>1092</v>
      </c>
      <c r="P607" s="626">
        <v>988.39</v>
      </c>
      <c r="Q607" s="626">
        <v>4</v>
      </c>
      <c r="R607" s="626"/>
      <c r="S607" s="626"/>
      <c r="T607" s="627"/>
      <c r="U607" s="627"/>
      <c r="V607" s="625">
        <v>2018</v>
      </c>
      <c r="W607" s="627"/>
      <c r="X607" s="627"/>
      <c r="Y607" s="627"/>
      <c r="Z607" s="627"/>
      <c r="AA607" s="627"/>
      <c r="AB607" s="626">
        <v>900</v>
      </c>
      <c r="AC607" s="625"/>
      <c r="AD607" s="625"/>
      <c r="AE607" s="627"/>
      <c r="AF607" s="627"/>
      <c r="AG607" s="627"/>
      <c r="AH607" s="627"/>
      <c r="AI607" s="627"/>
      <c r="AJ607" s="627"/>
      <c r="AK607" s="627"/>
      <c r="AL607" s="627"/>
      <c r="AM607" s="627"/>
      <c r="AN607" s="627"/>
      <c r="AO607" s="627"/>
      <c r="AP607" s="627"/>
      <c r="AQ607" s="627"/>
      <c r="AR607" s="627"/>
      <c r="AS607" s="627"/>
      <c r="AT607" s="627"/>
      <c r="AU607" s="627"/>
      <c r="AV607" s="627"/>
      <c r="AW607" s="627"/>
      <c r="AX607" s="627"/>
    </row>
    <row r="608" spans="1:50" ht="24" customHeight="1" x14ac:dyDescent="0.15">
      <c r="A608" s="621"/>
      <c r="B608" s="158"/>
      <c r="C608" s="938" t="s">
        <v>5326</v>
      </c>
      <c r="D608" s="627"/>
      <c r="E608" s="781" t="s">
        <v>5327</v>
      </c>
      <c r="F608" s="625" t="s">
        <v>5326</v>
      </c>
      <c r="G608" s="627" t="s">
        <v>5326</v>
      </c>
      <c r="H608" s="627"/>
      <c r="I608" s="625" t="s">
        <v>5326</v>
      </c>
      <c r="J608" s="627" t="s">
        <v>5326</v>
      </c>
      <c r="K608" s="626">
        <v>4558</v>
      </c>
      <c r="L608" s="626">
        <v>238.56</v>
      </c>
      <c r="M608" s="626">
        <v>238.56</v>
      </c>
      <c r="N608" s="626">
        <v>239</v>
      </c>
      <c r="O608" s="625" t="s">
        <v>184</v>
      </c>
      <c r="P608" s="626">
        <v>4558</v>
      </c>
      <c r="Q608" s="626">
        <v>8</v>
      </c>
      <c r="R608" s="626">
        <v>600</v>
      </c>
      <c r="S608" s="626">
        <v>600</v>
      </c>
      <c r="T608" s="626">
        <v>600</v>
      </c>
      <c r="U608" s="627"/>
      <c r="V608" s="645">
        <v>2001</v>
      </c>
      <c r="W608" s="625">
        <v>2001</v>
      </c>
      <c r="X608" s="706"/>
      <c r="Y608" s="706"/>
      <c r="Z608" s="706"/>
      <c r="AA608" s="706"/>
      <c r="AB608" s="706">
        <v>400</v>
      </c>
      <c r="AC608" s="626"/>
      <c r="AD608" s="625"/>
      <c r="AE608" s="625"/>
      <c r="AF608" s="627"/>
      <c r="AG608" s="627"/>
      <c r="AH608" s="627"/>
      <c r="AI608" s="627"/>
      <c r="AJ608" s="706"/>
      <c r="AK608" s="627"/>
      <c r="AL608" s="627"/>
      <c r="AM608" s="627"/>
      <c r="AN608" s="627"/>
      <c r="AO608" s="627"/>
      <c r="AP608" s="627"/>
      <c r="AQ608" s="627"/>
      <c r="AR608" s="627"/>
      <c r="AS608" s="627"/>
      <c r="AT608" s="627"/>
      <c r="AU608" s="627"/>
      <c r="AV608" s="627"/>
      <c r="AW608" s="627"/>
      <c r="AX608" s="627"/>
    </row>
    <row r="609" spans="1:50" ht="24" customHeight="1" x14ac:dyDescent="0.15">
      <c r="A609" s="621"/>
      <c r="B609" s="158"/>
      <c r="C609" s="939" t="s">
        <v>5326</v>
      </c>
      <c r="D609" s="627"/>
      <c r="E609" s="385" t="s">
        <v>5328</v>
      </c>
      <c r="F609" s="258" t="s">
        <v>5326</v>
      </c>
      <c r="G609" s="627"/>
      <c r="H609" s="627"/>
      <c r="I609" s="258" t="s">
        <v>5326</v>
      </c>
      <c r="J609" s="627"/>
      <c r="K609" s="260">
        <v>3819</v>
      </c>
      <c r="L609" s="260">
        <v>104</v>
      </c>
      <c r="M609" s="260">
        <v>104</v>
      </c>
      <c r="N609" s="626"/>
      <c r="O609" s="625" t="s">
        <v>1092</v>
      </c>
      <c r="P609" s="626">
        <v>2687</v>
      </c>
      <c r="Q609" s="626">
        <v>3</v>
      </c>
      <c r="R609" s="260"/>
      <c r="S609" s="260"/>
      <c r="T609" s="626"/>
      <c r="U609" s="627"/>
      <c r="V609" s="258">
        <v>2013</v>
      </c>
      <c r="W609" s="625"/>
      <c r="X609" s="706"/>
      <c r="Y609" s="706"/>
      <c r="Z609" s="706"/>
      <c r="AA609" s="706"/>
      <c r="AB609" s="386">
        <v>360</v>
      </c>
      <c r="AC609" s="626"/>
      <c r="AD609" s="625"/>
      <c r="AE609" s="625"/>
      <c r="AF609" s="627"/>
      <c r="AG609" s="627"/>
      <c r="AH609" s="627"/>
      <c r="AI609" s="627"/>
      <c r="AJ609" s="706"/>
      <c r="AK609" s="627"/>
      <c r="AL609" s="627"/>
      <c r="AM609" s="627"/>
      <c r="AN609" s="627"/>
      <c r="AO609" s="627"/>
      <c r="AP609" s="627"/>
      <c r="AQ609" s="627"/>
      <c r="AR609" s="627"/>
      <c r="AS609" s="627"/>
      <c r="AT609" s="627"/>
      <c r="AU609" s="627"/>
      <c r="AV609" s="627"/>
      <c r="AW609" s="627"/>
      <c r="AX609" s="603"/>
    </row>
    <row r="610" spans="1:50" ht="24" customHeight="1" x14ac:dyDescent="0.15">
      <c r="A610" s="621"/>
      <c r="B610" s="158"/>
      <c r="C610" s="656" t="s">
        <v>5239</v>
      </c>
      <c r="D610" s="627"/>
      <c r="E610" s="626" t="s">
        <v>5329</v>
      </c>
      <c r="F610" s="625" t="s">
        <v>5239</v>
      </c>
      <c r="G610" s="627"/>
      <c r="H610" s="657"/>
      <c r="I610" s="627" t="s">
        <v>5330</v>
      </c>
      <c r="J610" s="627"/>
      <c r="K610" s="626">
        <v>9917</v>
      </c>
      <c r="L610" s="626">
        <v>114.66</v>
      </c>
      <c r="M610" s="626">
        <v>114.66</v>
      </c>
      <c r="N610" s="627"/>
      <c r="O610" s="625" t="s">
        <v>5331</v>
      </c>
      <c r="P610" s="626">
        <v>3344</v>
      </c>
      <c r="Q610" s="626">
        <v>6</v>
      </c>
      <c r="R610" s="781">
        <v>300</v>
      </c>
      <c r="S610" s="781">
        <v>400</v>
      </c>
      <c r="T610" s="627"/>
      <c r="U610" s="627"/>
      <c r="V610" s="781">
        <v>2008</v>
      </c>
      <c r="W610" s="627"/>
      <c r="X610" s="627"/>
      <c r="Y610" s="627"/>
      <c r="Z610" s="627"/>
      <c r="AA610" s="627"/>
      <c r="AB610" s="781">
        <v>1180</v>
      </c>
      <c r="AC610" s="625"/>
      <c r="AD610" s="625"/>
      <c r="AE610" s="627"/>
      <c r="AF610" s="627"/>
      <c r="AG610" s="627"/>
      <c r="AH610" s="627"/>
      <c r="AI610" s="627"/>
      <c r="AJ610" s="627"/>
      <c r="AK610" s="627"/>
      <c r="AL610" s="627"/>
      <c r="AM610" s="627"/>
      <c r="AN610" s="627"/>
      <c r="AO610" s="627"/>
      <c r="AP610" s="627"/>
      <c r="AQ610" s="627"/>
      <c r="AR610" s="627"/>
      <c r="AS610" s="627"/>
      <c r="AT610" s="627"/>
      <c r="AU610" s="627"/>
      <c r="AV610" s="627"/>
      <c r="AW610" s="627"/>
      <c r="AX610" s="940"/>
    </row>
    <row r="611" spans="1:50" ht="24" customHeight="1" x14ac:dyDescent="0.15">
      <c r="A611" s="621"/>
      <c r="B611" s="158"/>
      <c r="C611" s="705" t="s">
        <v>5241</v>
      </c>
      <c r="D611" s="158"/>
      <c r="E611" s="260" t="s">
        <v>5332</v>
      </c>
      <c r="F611" s="258" t="s">
        <v>5241</v>
      </c>
      <c r="G611" s="158"/>
      <c r="H611" s="388"/>
      <c r="I611" s="603" t="s">
        <v>16180</v>
      </c>
      <c r="J611" s="158"/>
      <c r="K611" s="260">
        <v>6250</v>
      </c>
      <c r="L611" s="260"/>
      <c r="M611" s="260"/>
      <c r="N611" s="603"/>
      <c r="O611" s="258" t="s">
        <v>5334</v>
      </c>
      <c r="P611" s="260">
        <v>4389</v>
      </c>
      <c r="Q611" s="260">
        <v>8</v>
      </c>
      <c r="R611" s="260"/>
      <c r="S611" s="260"/>
      <c r="T611" s="603"/>
      <c r="U611" s="603"/>
      <c r="V611" s="258">
        <v>2005</v>
      </c>
      <c r="W611" s="389"/>
      <c r="X611" s="389"/>
      <c r="Y611" s="389"/>
      <c r="Z611" s="389"/>
      <c r="AA611" s="389"/>
      <c r="AB611" s="260">
        <v>339</v>
      </c>
      <c r="AC611" s="258"/>
      <c r="AD611" s="258"/>
      <c r="AE611" s="603"/>
      <c r="AF611" s="603"/>
      <c r="AG611" s="603"/>
      <c r="AH611" s="603"/>
      <c r="AI611" s="389"/>
      <c r="AJ611" s="603"/>
      <c r="AK611" s="603"/>
      <c r="AL611" s="603"/>
      <c r="AM611" s="603"/>
      <c r="AN611" s="603"/>
      <c r="AO611" s="603"/>
      <c r="AP611" s="603"/>
      <c r="AQ611" s="603"/>
      <c r="AR611" s="603"/>
      <c r="AS611" s="603"/>
      <c r="AT611" s="603"/>
      <c r="AU611" s="603"/>
      <c r="AV611" s="603"/>
      <c r="AW611" s="603"/>
      <c r="AX611" s="390"/>
    </row>
    <row r="612" spans="1:50" ht="24" customHeight="1" x14ac:dyDescent="0.15">
      <c r="A612" s="621"/>
      <c r="B612" s="158"/>
      <c r="C612" s="656" t="s">
        <v>5241</v>
      </c>
      <c r="D612" s="627"/>
      <c r="E612" s="626" t="s">
        <v>5335</v>
      </c>
      <c r="F612" s="625" t="s">
        <v>5241</v>
      </c>
      <c r="G612" s="627"/>
      <c r="H612" s="657"/>
      <c r="I612" s="627" t="s">
        <v>16180</v>
      </c>
      <c r="J612" s="627"/>
      <c r="K612" s="626">
        <v>7876</v>
      </c>
      <c r="L612" s="626"/>
      <c r="M612" s="626"/>
      <c r="N612" s="627"/>
      <c r="O612" s="625" t="s">
        <v>5336</v>
      </c>
      <c r="P612" s="626">
        <v>2820</v>
      </c>
      <c r="Q612" s="626">
        <v>9</v>
      </c>
      <c r="R612" s="626"/>
      <c r="S612" s="626"/>
      <c r="T612" s="627"/>
      <c r="U612" s="627"/>
      <c r="V612" s="625">
        <v>2016</v>
      </c>
      <c r="W612" s="627"/>
      <c r="X612" s="627"/>
      <c r="Y612" s="627"/>
      <c r="Z612" s="627"/>
      <c r="AA612" s="627"/>
      <c r="AB612" s="626">
        <v>2000</v>
      </c>
      <c r="AC612" s="625"/>
      <c r="AD612" s="625"/>
      <c r="AE612" s="627"/>
      <c r="AF612" s="627"/>
      <c r="AG612" s="627"/>
      <c r="AH612" s="627"/>
      <c r="AI612" s="627"/>
      <c r="AJ612" s="627"/>
      <c r="AK612" s="627"/>
      <c r="AL612" s="627"/>
      <c r="AM612" s="627"/>
      <c r="AN612" s="627"/>
      <c r="AO612" s="627"/>
      <c r="AP612" s="627"/>
      <c r="AQ612" s="627"/>
      <c r="AR612" s="627"/>
      <c r="AS612" s="627"/>
      <c r="AT612" s="627"/>
      <c r="AU612" s="627"/>
      <c r="AV612" s="627"/>
      <c r="AW612" s="627"/>
      <c r="AX612" s="390"/>
    </row>
    <row r="613" spans="1:50" ht="24" customHeight="1" x14ac:dyDescent="0.15">
      <c r="A613" s="621"/>
      <c r="B613" s="158"/>
      <c r="C613" s="656" t="s">
        <v>5241</v>
      </c>
      <c r="D613" s="627"/>
      <c r="E613" s="626" t="s">
        <v>16181</v>
      </c>
      <c r="F613" s="625" t="s">
        <v>5241</v>
      </c>
      <c r="G613" s="627"/>
      <c r="H613" s="657"/>
      <c r="I613" s="627" t="s">
        <v>16180</v>
      </c>
      <c r="J613" s="627"/>
      <c r="K613" s="626">
        <v>2000</v>
      </c>
      <c r="L613" s="626"/>
      <c r="M613" s="626"/>
      <c r="N613" s="627"/>
      <c r="O613" s="625" t="s">
        <v>3539</v>
      </c>
      <c r="P613" s="626">
        <v>1800</v>
      </c>
      <c r="Q613" s="626">
        <v>3</v>
      </c>
      <c r="R613" s="626"/>
      <c r="S613" s="626"/>
      <c r="T613" s="627"/>
      <c r="U613" s="627"/>
      <c r="V613" s="625">
        <v>2015</v>
      </c>
      <c r="W613" s="627"/>
      <c r="X613" s="627"/>
      <c r="Y613" s="627"/>
      <c r="Z613" s="627"/>
      <c r="AA613" s="627"/>
      <c r="AB613" s="626"/>
      <c r="AC613" s="625"/>
      <c r="AD613" s="625"/>
      <c r="AE613" s="627"/>
      <c r="AF613" s="627"/>
      <c r="AG613" s="627"/>
      <c r="AH613" s="627"/>
      <c r="AI613" s="627"/>
      <c r="AJ613" s="627"/>
      <c r="AK613" s="627"/>
      <c r="AL613" s="627"/>
      <c r="AM613" s="627"/>
      <c r="AN613" s="627"/>
      <c r="AO613" s="627"/>
      <c r="AP613" s="627"/>
      <c r="AQ613" s="627"/>
      <c r="AR613" s="627"/>
      <c r="AS613" s="627"/>
      <c r="AT613" s="627"/>
      <c r="AU613" s="627"/>
      <c r="AV613" s="627"/>
      <c r="AW613" s="627"/>
      <c r="AX613" s="390"/>
    </row>
    <row r="614" spans="1:50" s="808" customFormat="1" ht="24" customHeight="1" x14ac:dyDescent="0.15">
      <c r="A614" s="1728"/>
      <c r="B614" s="696"/>
      <c r="C614" s="1725" t="s">
        <v>5243</v>
      </c>
      <c r="D614" s="1660"/>
      <c r="E614" s="1664" t="s">
        <v>20880</v>
      </c>
      <c r="F614" s="1663" t="s">
        <v>5243</v>
      </c>
      <c r="G614" s="1660"/>
      <c r="H614" s="1667"/>
      <c r="I614" s="1669" t="s">
        <v>16174</v>
      </c>
      <c r="J614" s="1660"/>
      <c r="K614" s="1664">
        <v>1889</v>
      </c>
      <c r="L614" s="1664"/>
      <c r="M614" s="1664"/>
      <c r="N614" s="1660"/>
      <c r="O614" s="1663" t="s">
        <v>2195</v>
      </c>
      <c r="P614" s="1664"/>
      <c r="Q614" s="1664">
        <v>3</v>
      </c>
      <c r="R614" s="1664"/>
      <c r="S614" s="1664"/>
      <c r="T614" s="1660"/>
      <c r="U614" s="1660"/>
      <c r="V614" s="1663">
        <v>2014</v>
      </c>
      <c r="W614" s="1660"/>
      <c r="X614" s="1660"/>
      <c r="Y614" s="1660"/>
      <c r="Z614" s="1660"/>
      <c r="AA614" s="1660"/>
      <c r="AB614" s="1664"/>
      <c r="AC614" s="1659"/>
      <c r="AD614" s="1659"/>
      <c r="AE614" s="1660"/>
      <c r="AF614" s="1660"/>
      <c r="AG614" s="1660"/>
      <c r="AH614" s="1660"/>
      <c r="AI614" s="1660"/>
      <c r="AJ614" s="1660"/>
      <c r="AK614" s="1660"/>
      <c r="AL614" s="1660"/>
      <c r="AM614" s="1660"/>
      <c r="AN614" s="1660"/>
      <c r="AO614" s="1660"/>
      <c r="AP614" s="1660"/>
      <c r="AQ614" s="1660"/>
      <c r="AR614" s="1660"/>
      <c r="AS614" s="1660"/>
      <c r="AT614" s="1660"/>
      <c r="AU614" s="1660"/>
      <c r="AV614" s="1660"/>
      <c r="AW614" s="1660"/>
      <c r="AX614" s="1735"/>
    </row>
    <row r="615" spans="1:50" ht="24" customHeight="1" x14ac:dyDescent="0.15">
      <c r="A615" s="621"/>
      <c r="B615" s="158"/>
      <c r="C615" s="656" t="s">
        <v>5243</v>
      </c>
      <c r="D615" s="627" t="s">
        <v>5337</v>
      </c>
      <c r="E615" s="626" t="s">
        <v>5338</v>
      </c>
      <c r="F615" s="625" t="s">
        <v>5243</v>
      </c>
      <c r="G615" s="627" t="s">
        <v>5339</v>
      </c>
      <c r="H615" s="657"/>
      <c r="I615" s="627" t="s">
        <v>5243</v>
      </c>
      <c r="J615" s="627">
        <v>3</v>
      </c>
      <c r="K615" s="626">
        <v>10000</v>
      </c>
      <c r="L615" s="626"/>
      <c r="M615" s="626"/>
      <c r="N615" s="627" t="s">
        <v>183</v>
      </c>
      <c r="O615" s="625" t="s">
        <v>14854</v>
      </c>
      <c r="P615" s="626">
        <v>10000</v>
      </c>
      <c r="Q615" s="626">
        <v>5</v>
      </c>
      <c r="R615" s="626">
        <v>500</v>
      </c>
      <c r="S615" s="626">
        <v>500</v>
      </c>
      <c r="T615" s="627" t="s">
        <v>185</v>
      </c>
      <c r="U615" s="627"/>
      <c r="V615" s="625">
        <v>2002</v>
      </c>
      <c r="W615" s="627" t="s">
        <v>5340</v>
      </c>
      <c r="X615" s="627"/>
      <c r="Y615" s="627"/>
      <c r="Z615" s="627"/>
      <c r="AA615" s="627"/>
      <c r="AB615" s="626">
        <v>170</v>
      </c>
      <c r="AC615" s="625"/>
      <c r="AD615" s="625"/>
      <c r="AE615" s="627"/>
      <c r="AF615" s="627"/>
      <c r="AG615" s="627">
        <v>5</v>
      </c>
      <c r="AH615" s="627"/>
      <c r="AI615" s="627"/>
      <c r="AJ615" s="627"/>
      <c r="AK615" s="627"/>
      <c r="AL615" s="627"/>
      <c r="AM615" s="627"/>
      <c r="AN615" s="627"/>
      <c r="AO615" s="627"/>
      <c r="AP615" s="627"/>
      <c r="AQ615" s="627"/>
      <c r="AR615" s="627"/>
      <c r="AS615" s="627"/>
      <c r="AT615" s="627"/>
      <c r="AU615" s="627"/>
      <c r="AV615" s="627"/>
      <c r="AW615" s="627"/>
      <c r="AX615" s="899"/>
    </row>
    <row r="616" spans="1:50" ht="24" customHeight="1" x14ac:dyDescent="0.15">
      <c r="A616" s="621"/>
      <c r="B616" s="158"/>
      <c r="C616" s="656" t="s">
        <v>5244</v>
      </c>
      <c r="D616" s="627"/>
      <c r="E616" s="626" t="s">
        <v>10633</v>
      </c>
      <c r="F616" s="625" t="s">
        <v>5244</v>
      </c>
      <c r="G616" s="627" t="s">
        <v>5244</v>
      </c>
      <c r="H616" s="657"/>
      <c r="I616" s="625" t="s">
        <v>5244</v>
      </c>
      <c r="J616" s="627">
        <v>1632</v>
      </c>
      <c r="K616" s="626">
        <v>2533</v>
      </c>
      <c r="L616" s="626"/>
      <c r="M616" s="626"/>
      <c r="N616" s="627">
        <v>105</v>
      </c>
      <c r="O616" s="625" t="s">
        <v>310</v>
      </c>
      <c r="P616" s="626">
        <v>2000</v>
      </c>
      <c r="Q616" s="626">
        <v>6</v>
      </c>
      <c r="R616" s="626">
        <v>0</v>
      </c>
      <c r="S616" s="626">
        <v>0</v>
      </c>
      <c r="T616" s="627" t="s">
        <v>500</v>
      </c>
      <c r="U616" s="627">
        <v>2016</v>
      </c>
      <c r="V616" s="625">
        <v>2008</v>
      </c>
      <c r="W616" s="627"/>
      <c r="X616" s="627"/>
      <c r="Y616" s="627"/>
      <c r="Z616" s="627"/>
      <c r="AA616" s="627"/>
      <c r="AB616" s="626">
        <v>676</v>
      </c>
      <c r="AC616" s="625"/>
      <c r="AD616" s="625"/>
      <c r="AE616" s="627"/>
      <c r="AF616" s="627"/>
      <c r="AG616" s="627"/>
      <c r="AH616" s="627"/>
      <c r="AI616" s="627"/>
      <c r="AJ616" s="627"/>
      <c r="AK616" s="627"/>
      <c r="AL616" s="627"/>
      <c r="AM616" s="627"/>
      <c r="AN616" s="627"/>
      <c r="AO616" s="627"/>
      <c r="AP616" s="627"/>
      <c r="AQ616" s="627"/>
      <c r="AR616" s="627"/>
      <c r="AS616" s="627"/>
      <c r="AT616" s="627"/>
      <c r="AU616" s="627"/>
      <c r="AV616" s="627"/>
      <c r="AW616" s="627"/>
      <c r="AX616" s="627"/>
    </row>
    <row r="617" spans="1:50" s="575" customFormat="1" ht="24" hidden="1" customHeight="1" x14ac:dyDescent="0.15">
      <c r="A617" s="934"/>
      <c r="B617" s="1125" t="s">
        <v>95</v>
      </c>
      <c r="C617" s="650" t="s">
        <v>55</v>
      </c>
      <c r="D617" s="976"/>
      <c r="E617" s="676">
        <f>COUNTA(E618:E675)</f>
        <v>58</v>
      </c>
      <c r="F617" s="650"/>
      <c r="G617" s="976"/>
      <c r="H617" s="976"/>
      <c r="I617" s="976" t="s">
        <v>1972</v>
      </c>
      <c r="J617" s="976"/>
      <c r="K617" s="665">
        <f>SUM(K618:K675)</f>
        <v>1103338</v>
      </c>
      <c r="L617" s="665">
        <f>SUM(L618:L675)</f>
        <v>34387.1</v>
      </c>
      <c r="M617" s="665">
        <f>SUM(M618:M675)</f>
        <v>41160.1</v>
      </c>
      <c r="N617" s="665">
        <f>SUM(N618:N675)</f>
        <v>0</v>
      </c>
      <c r="O617" s="665"/>
      <c r="P617" s="665">
        <f>SUM(P618:P675)</f>
        <v>188609.3</v>
      </c>
      <c r="Q617" s="665">
        <f>SUM(Q618:Q675)</f>
        <v>251</v>
      </c>
      <c r="R617" s="665"/>
      <c r="S617" s="665"/>
      <c r="T617" s="665"/>
      <c r="U617" s="665"/>
      <c r="V617" s="665"/>
      <c r="W617" s="665"/>
      <c r="X617" s="665"/>
      <c r="Y617" s="665"/>
      <c r="Z617" s="665"/>
      <c r="AA617" s="665"/>
      <c r="AB617" s="665"/>
      <c r="AC617" s="650"/>
      <c r="AD617" s="650"/>
      <c r="AE617" s="976"/>
      <c r="AF617" s="976"/>
      <c r="AG617" s="976"/>
      <c r="AH617" s="976"/>
      <c r="AI617" s="976"/>
      <c r="AJ617" s="813"/>
      <c r="AK617" s="813"/>
      <c r="AL617" s="976"/>
      <c r="AM617" s="976"/>
      <c r="AN617" s="976"/>
      <c r="AO617" s="976"/>
      <c r="AP617" s="976"/>
      <c r="AQ617" s="976"/>
      <c r="AR617" s="976"/>
      <c r="AS617" s="976"/>
      <c r="AT617" s="976"/>
      <c r="AU617" s="976"/>
      <c r="AV617" s="976"/>
      <c r="AW617" s="976"/>
      <c r="AX617" s="976"/>
    </row>
    <row r="618" spans="1:50" ht="24" hidden="1" customHeight="1" x14ac:dyDescent="0.15">
      <c r="A618" s="621"/>
      <c r="B618" s="195"/>
      <c r="C618" s="625" t="s">
        <v>5706</v>
      </c>
      <c r="D618" s="683"/>
      <c r="E618" s="626" t="s">
        <v>5846</v>
      </c>
      <c r="F618" s="625" t="s">
        <v>5706</v>
      </c>
      <c r="G618" s="683"/>
      <c r="H618" s="954"/>
      <c r="I618" s="683" t="s">
        <v>5847</v>
      </c>
      <c r="J618" s="683"/>
      <c r="K618" s="626">
        <v>90750</v>
      </c>
      <c r="L618" s="626">
        <v>6344</v>
      </c>
      <c r="M618" s="626">
        <v>6344</v>
      </c>
      <c r="N618" s="683"/>
      <c r="O618" s="625" t="s">
        <v>5848</v>
      </c>
      <c r="P618" s="626">
        <v>6238</v>
      </c>
      <c r="Q618" s="626">
        <v>10</v>
      </c>
      <c r="R618" s="626"/>
      <c r="S618" s="626"/>
      <c r="T618" s="683"/>
      <c r="U618" s="683"/>
      <c r="V618" s="625" t="s">
        <v>5849</v>
      </c>
      <c r="W618" s="706"/>
      <c r="X618" s="706"/>
      <c r="Y618" s="706"/>
      <c r="Z618" s="706"/>
      <c r="AA618" s="706"/>
      <c r="AB618" s="626">
        <v>300</v>
      </c>
      <c r="AC618" s="625"/>
      <c r="AD618" s="625"/>
      <c r="AE618" s="683"/>
      <c r="AF618" s="683"/>
      <c r="AG618" s="683"/>
      <c r="AH618" s="683"/>
      <c r="AI618" s="706"/>
      <c r="AJ618" s="683"/>
      <c r="AK618" s="683"/>
      <c r="AL618" s="683"/>
      <c r="AM618" s="683"/>
      <c r="AN618" s="683"/>
      <c r="AO618" s="683"/>
      <c r="AP618" s="683"/>
      <c r="AQ618" s="683"/>
      <c r="AR618" s="683"/>
      <c r="AS618" s="683"/>
      <c r="AT618" s="683"/>
      <c r="AU618" s="683"/>
      <c r="AV618" s="683"/>
      <c r="AW618" s="683"/>
      <c r="AX618" s="683"/>
    </row>
    <row r="619" spans="1:50" ht="24" hidden="1" customHeight="1" x14ac:dyDescent="0.15">
      <c r="A619" s="621"/>
      <c r="B619" s="195"/>
      <c r="C619" s="625" t="s">
        <v>5706</v>
      </c>
      <c r="D619" s="683"/>
      <c r="E619" s="626" t="s">
        <v>5850</v>
      </c>
      <c r="F619" s="625" t="s">
        <v>5706</v>
      </c>
      <c r="G619" s="683"/>
      <c r="H619" s="954"/>
      <c r="I619" s="683" t="s">
        <v>5847</v>
      </c>
      <c r="J619" s="683"/>
      <c r="K619" s="626">
        <v>147279</v>
      </c>
      <c r="L619" s="626">
        <v>1493</v>
      </c>
      <c r="M619" s="626">
        <v>1276</v>
      </c>
      <c r="N619" s="683"/>
      <c r="O619" s="625" t="s">
        <v>14068</v>
      </c>
      <c r="P619" s="626" t="s">
        <v>5851</v>
      </c>
      <c r="Q619" s="626">
        <v>12</v>
      </c>
      <c r="R619" s="626">
        <v>0</v>
      </c>
      <c r="S619" s="626">
        <v>0</v>
      </c>
      <c r="T619" s="683"/>
      <c r="U619" s="683"/>
      <c r="V619" s="625">
        <v>2008</v>
      </c>
      <c r="W619" s="706"/>
      <c r="X619" s="706"/>
      <c r="Y619" s="706"/>
      <c r="Z619" s="706"/>
      <c r="AA619" s="706"/>
      <c r="AB619" s="626">
        <v>733</v>
      </c>
      <c r="AC619" s="625"/>
      <c r="AD619" s="625"/>
      <c r="AE619" s="683"/>
      <c r="AF619" s="683"/>
      <c r="AG619" s="683"/>
      <c r="AH619" s="683"/>
      <c r="AI619" s="706"/>
      <c r="AJ619" s="683"/>
      <c r="AK619" s="683"/>
      <c r="AL619" s="683"/>
      <c r="AM619" s="683"/>
      <c r="AN619" s="683"/>
      <c r="AO619" s="683"/>
      <c r="AP619" s="683"/>
      <c r="AQ619" s="683"/>
      <c r="AR619" s="683"/>
      <c r="AS619" s="683"/>
      <c r="AT619" s="683"/>
      <c r="AU619" s="683"/>
      <c r="AV619" s="683"/>
      <c r="AW619" s="683"/>
      <c r="AX619" s="683" t="s">
        <v>14069</v>
      </c>
    </row>
    <row r="620" spans="1:50" ht="24" hidden="1" customHeight="1" x14ac:dyDescent="0.15">
      <c r="A620" s="621"/>
      <c r="B620" s="195"/>
      <c r="C620" s="625" t="s">
        <v>5706</v>
      </c>
      <c r="D620" s="683"/>
      <c r="E620" s="626" t="s">
        <v>5852</v>
      </c>
      <c r="F620" s="625" t="s">
        <v>5706</v>
      </c>
      <c r="G620" s="683"/>
      <c r="H620" s="954"/>
      <c r="I620" s="683" t="s">
        <v>5847</v>
      </c>
      <c r="J620" s="683"/>
      <c r="K620" s="626">
        <v>3439</v>
      </c>
      <c r="L620" s="626">
        <v>3439</v>
      </c>
      <c r="M620" s="626">
        <v>3439</v>
      </c>
      <c r="N620" s="683"/>
      <c r="O620" s="625" t="s">
        <v>1108</v>
      </c>
      <c r="P620" s="626">
        <v>3200</v>
      </c>
      <c r="Q620" s="626">
        <v>4</v>
      </c>
      <c r="R620" s="626">
        <v>250</v>
      </c>
      <c r="S620" s="626">
        <v>350</v>
      </c>
      <c r="T620" s="683"/>
      <c r="U620" s="683"/>
      <c r="V620" s="625">
        <v>2013</v>
      </c>
      <c r="W620" s="706"/>
      <c r="X620" s="706"/>
      <c r="Y620" s="706"/>
      <c r="Z620" s="706"/>
      <c r="AA620" s="706"/>
      <c r="AB620" s="626">
        <v>1800</v>
      </c>
      <c r="AC620" s="625"/>
      <c r="AD620" s="625"/>
      <c r="AE620" s="683"/>
      <c r="AF620" s="683"/>
      <c r="AG620" s="683"/>
      <c r="AH620" s="683"/>
      <c r="AI620" s="706"/>
      <c r="AJ620" s="683"/>
      <c r="AK620" s="683"/>
      <c r="AL620" s="683"/>
      <c r="AM620" s="683"/>
      <c r="AN620" s="683"/>
      <c r="AO620" s="683"/>
      <c r="AP620" s="683"/>
      <c r="AQ620" s="683"/>
      <c r="AR620" s="683"/>
      <c r="AS620" s="683"/>
      <c r="AT620" s="683"/>
      <c r="AU620" s="683"/>
      <c r="AV620" s="683"/>
      <c r="AW620" s="683"/>
      <c r="AX620" s="683"/>
    </row>
    <row r="621" spans="1:50" ht="24" hidden="1" customHeight="1" x14ac:dyDescent="0.15">
      <c r="A621" s="621"/>
      <c r="B621" s="195"/>
      <c r="C621" s="625" t="s">
        <v>5724</v>
      </c>
      <c r="D621" s="683" t="s">
        <v>5832</v>
      </c>
      <c r="E621" s="626" t="s">
        <v>17396</v>
      </c>
      <c r="F621" s="625" t="s">
        <v>5724</v>
      </c>
      <c r="G621" s="683" t="s">
        <v>5834</v>
      </c>
      <c r="H621" s="954"/>
      <c r="I621" s="683" t="s">
        <v>5724</v>
      </c>
      <c r="J621" s="683" t="s">
        <v>5853</v>
      </c>
      <c r="K621" s="626">
        <v>6188</v>
      </c>
      <c r="L621" s="626">
        <v>495</v>
      </c>
      <c r="M621" s="626">
        <v>120</v>
      </c>
      <c r="N621" s="683" t="s">
        <v>183</v>
      </c>
      <c r="O621" s="625" t="s">
        <v>10605</v>
      </c>
      <c r="P621" s="626">
        <v>5693</v>
      </c>
      <c r="Q621" s="626">
        <v>10</v>
      </c>
      <c r="R621" s="626">
        <v>530</v>
      </c>
      <c r="S621" s="626"/>
      <c r="T621" s="683" t="s">
        <v>185</v>
      </c>
      <c r="U621" s="683" t="s">
        <v>500</v>
      </c>
      <c r="V621" s="625">
        <v>1983</v>
      </c>
      <c r="W621" s="706">
        <v>75</v>
      </c>
      <c r="X621" s="706"/>
      <c r="Y621" s="706"/>
      <c r="Z621" s="706"/>
      <c r="AA621" s="706"/>
      <c r="AB621" s="626">
        <v>200</v>
      </c>
      <c r="AC621" s="625"/>
      <c r="AD621" s="625"/>
      <c r="AE621" s="683"/>
      <c r="AF621" s="683"/>
      <c r="AG621" s="683">
        <v>6</v>
      </c>
      <c r="AH621" s="683" t="s">
        <v>5309</v>
      </c>
      <c r="AI621" s="706"/>
      <c r="AJ621" s="683"/>
      <c r="AK621" s="683"/>
      <c r="AL621" s="683"/>
      <c r="AM621" s="683"/>
      <c r="AN621" s="683"/>
      <c r="AO621" s="683"/>
      <c r="AP621" s="683"/>
      <c r="AQ621" s="683"/>
      <c r="AR621" s="683"/>
      <c r="AS621" s="683"/>
      <c r="AT621" s="683"/>
      <c r="AU621" s="683"/>
      <c r="AV621" s="683"/>
      <c r="AW621" s="683"/>
      <c r="AX621" s="683"/>
    </row>
    <row r="622" spans="1:50" ht="24" hidden="1" customHeight="1" x14ac:dyDescent="0.15">
      <c r="A622" s="621"/>
      <c r="B622" s="195"/>
      <c r="C622" s="625" t="s">
        <v>5724</v>
      </c>
      <c r="D622" s="683" t="s">
        <v>5854</v>
      </c>
      <c r="E622" s="626" t="s">
        <v>5855</v>
      </c>
      <c r="F622" s="625" t="s">
        <v>5724</v>
      </c>
      <c r="G622" s="683" t="s">
        <v>5856</v>
      </c>
      <c r="H622" s="954"/>
      <c r="I622" s="683" t="s">
        <v>5857</v>
      </c>
      <c r="J622" s="683" t="s">
        <v>5858</v>
      </c>
      <c r="K622" s="626">
        <v>8043</v>
      </c>
      <c r="L622" s="626">
        <v>138</v>
      </c>
      <c r="M622" s="626">
        <v>172</v>
      </c>
      <c r="N622" s="683" t="s">
        <v>183</v>
      </c>
      <c r="O622" s="625" t="s">
        <v>17397</v>
      </c>
      <c r="P622" s="626">
        <v>2329</v>
      </c>
      <c r="Q622" s="626">
        <v>3</v>
      </c>
      <c r="R622" s="626"/>
      <c r="S622" s="626">
        <v>300</v>
      </c>
      <c r="T622" s="683" t="s">
        <v>499</v>
      </c>
      <c r="U622" s="683" t="s">
        <v>500</v>
      </c>
      <c r="V622" s="625">
        <v>1975</v>
      </c>
      <c r="W622" s="706">
        <v>15</v>
      </c>
      <c r="X622" s="706"/>
      <c r="Y622" s="706"/>
      <c r="Z622" s="706"/>
      <c r="AA622" s="706"/>
      <c r="AB622" s="626">
        <v>15</v>
      </c>
      <c r="AC622" s="625"/>
      <c r="AD622" s="625"/>
      <c r="AE622" s="683"/>
      <c r="AF622" s="683"/>
      <c r="AG622" s="683">
        <v>1</v>
      </c>
      <c r="AH622" s="683" t="s">
        <v>5309</v>
      </c>
      <c r="AI622" s="706"/>
      <c r="AJ622" s="683"/>
      <c r="AK622" s="683"/>
      <c r="AL622" s="683"/>
      <c r="AM622" s="683"/>
      <c r="AN622" s="683"/>
      <c r="AO622" s="683"/>
      <c r="AP622" s="683"/>
      <c r="AQ622" s="683"/>
      <c r="AR622" s="683"/>
      <c r="AS622" s="683"/>
      <c r="AT622" s="683"/>
      <c r="AU622" s="683"/>
      <c r="AV622" s="683"/>
      <c r="AW622" s="683"/>
      <c r="AX622" s="683"/>
    </row>
    <row r="623" spans="1:50" ht="24" hidden="1" customHeight="1" x14ac:dyDescent="0.15">
      <c r="A623" s="621"/>
      <c r="B623" s="195"/>
      <c r="C623" s="625" t="s">
        <v>5724</v>
      </c>
      <c r="D623" s="683" t="s">
        <v>150</v>
      </c>
      <c r="E623" s="626" t="s">
        <v>5859</v>
      </c>
      <c r="F623" s="625" t="s">
        <v>5724</v>
      </c>
      <c r="G623" s="683"/>
      <c r="H623" s="954"/>
      <c r="I623" s="683" t="s">
        <v>5724</v>
      </c>
      <c r="J623" s="683"/>
      <c r="K623" s="626">
        <v>108650</v>
      </c>
      <c r="L623" s="626"/>
      <c r="M623" s="626"/>
      <c r="N623" s="683"/>
      <c r="O623" s="625" t="s">
        <v>17397</v>
      </c>
      <c r="P623" s="626">
        <v>2442</v>
      </c>
      <c r="Q623" s="626">
        <v>4</v>
      </c>
      <c r="R623" s="626"/>
      <c r="S623" s="626"/>
      <c r="T623" s="683"/>
      <c r="U623" s="683"/>
      <c r="V623" s="625">
        <v>2008</v>
      </c>
      <c r="W623" s="706"/>
      <c r="X623" s="706"/>
      <c r="Y623" s="706"/>
      <c r="Z623" s="706"/>
      <c r="AA623" s="706"/>
      <c r="AB623" s="626">
        <v>36</v>
      </c>
      <c r="AC623" s="625"/>
      <c r="AD623" s="625"/>
      <c r="AE623" s="683"/>
      <c r="AF623" s="683"/>
      <c r="AG623" s="683"/>
      <c r="AH623" s="683"/>
      <c r="AI623" s="706"/>
      <c r="AJ623" s="683"/>
      <c r="AK623" s="683"/>
      <c r="AL623" s="683"/>
      <c r="AM623" s="683"/>
      <c r="AN623" s="683"/>
      <c r="AO623" s="683"/>
      <c r="AP623" s="683"/>
      <c r="AQ623" s="683"/>
      <c r="AR623" s="683"/>
      <c r="AS623" s="683"/>
      <c r="AT623" s="683"/>
      <c r="AU623" s="683"/>
      <c r="AV623" s="683"/>
      <c r="AW623" s="683"/>
      <c r="AX623" s="683"/>
    </row>
    <row r="624" spans="1:50" ht="24" hidden="1" customHeight="1" x14ac:dyDescent="0.15">
      <c r="A624" s="621"/>
      <c r="B624" s="195"/>
      <c r="C624" s="625" t="s">
        <v>5724</v>
      </c>
      <c r="D624" s="683"/>
      <c r="E624" s="626" t="s">
        <v>5860</v>
      </c>
      <c r="F624" s="625" t="s">
        <v>5724</v>
      </c>
      <c r="G624" s="683"/>
      <c r="H624" s="954"/>
      <c r="I624" s="683" t="s">
        <v>5724</v>
      </c>
      <c r="J624" s="683"/>
      <c r="K624" s="626">
        <v>20816</v>
      </c>
      <c r="L624" s="626"/>
      <c r="M624" s="626"/>
      <c r="N624" s="683"/>
      <c r="O624" s="625" t="s">
        <v>310</v>
      </c>
      <c r="P624" s="626">
        <v>1518</v>
      </c>
      <c r="Q624" s="626">
        <v>2</v>
      </c>
      <c r="R624" s="626">
        <v>150</v>
      </c>
      <c r="S624" s="626"/>
      <c r="T624" s="683"/>
      <c r="U624" s="683"/>
      <c r="V624" s="625">
        <v>2012</v>
      </c>
      <c r="W624" s="706"/>
      <c r="X624" s="706"/>
      <c r="Y624" s="706"/>
      <c r="Z624" s="706"/>
      <c r="AA624" s="706"/>
      <c r="AB624" s="626">
        <v>222</v>
      </c>
      <c r="AC624" s="625"/>
      <c r="AD624" s="625"/>
      <c r="AE624" s="683"/>
      <c r="AF624" s="683"/>
      <c r="AG624" s="683"/>
      <c r="AH624" s="683"/>
      <c r="AI624" s="706"/>
      <c r="AJ624" s="683"/>
      <c r="AK624" s="683"/>
      <c r="AL624" s="683"/>
      <c r="AM624" s="683"/>
      <c r="AN624" s="683"/>
      <c r="AO624" s="683"/>
      <c r="AP624" s="683"/>
      <c r="AQ624" s="683"/>
      <c r="AR624" s="683"/>
      <c r="AS624" s="683"/>
      <c r="AT624" s="683"/>
      <c r="AU624" s="683"/>
      <c r="AV624" s="683"/>
      <c r="AW624" s="683"/>
      <c r="AX624" s="683"/>
    </row>
    <row r="625" spans="1:50" ht="24" hidden="1" customHeight="1" x14ac:dyDescent="0.15">
      <c r="A625" s="621"/>
      <c r="B625" s="195"/>
      <c r="C625" s="625" t="s">
        <v>5726</v>
      </c>
      <c r="D625" s="683"/>
      <c r="E625" s="830" t="s">
        <v>5861</v>
      </c>
      <c r="F625" s="714" t="s">
        <v>5726</v>
      </c>
      <c r="G625" s="947"/>
      <c r="H625" s="955"/>
      <c r="I625" s="714" t="s">
        <v>17363</v>
      </c>
      <c r="J625" s="947"/>
      <c r="K625" s="830">
        <v>8571</v>
      </c>
      <c r="L625" s="830">
        <v>490</v>
      </c>
      <c r="M625" s="830">
        <v>490</v>
      </c>
      <c r="N625" s="947"/>
      <c r="O625" s="714" t="s">
        <v>503</v>
      </c>
      <c r="P625" s="830">
        <v>8198</v>
      </c>
      <c r="Q625" s="830">
        <v>12</v>
      </c>
      <c r="R625" s="830">
        <v>300</v>
      </c>
      <c r="S625" s="830">
        <v>300</v>
      </c>
      <c r="T625" s="947"/>
      <c r="U625" s="947"/>
      <c r="V625" s="714">
        <v>1998</v>
      </c>
      <c r="W625" s="948"/>
      <c r="X625" s="948"/>
      <c r="Y625" s="948"/>
      <c r="Z625" s="948"/>
      <c r="AA625" s="948"/>
      <c r="AB625" s="830">
        <v>484</v>
      </c>
      <c r="AC625" s="625"/>
      <c r="AD625" s="625"/>
      <c r="AE625" s="683"/>
      <c r="AF625" s="683"/>
      <c r="AG625" s="683"/>
      <c r="AH625" s="683"/>
      <c r="AI625" s="706"/>
      <c r="AJ625" s="683"/>
      <c r="AK625" s="683"/>
      <c r="AL625" s="683"/>
      <c r="AM625" s="683"/>
      <c r="AN625" s="683"/>
      <c r="AO625" s="683"/>
      <c r="AP625" s="683"/>
      <c r="AQ625" s="683"/>
      <c r="AR625" s="683"/>
      <c r="AS625" s="683"/>
      <c r="AT625" s="683"/>
      <c r="AU625" s="683"/>
      <c r="AV625" s="683"/>
      <c r="AW625" s="683"/>
      <c r="AX625" s="683"/>
    </row>
    <row r="626" spans="1:50" ht="24" hidden="1" customHeight="1" x14ac:dyDescent="0.15">
      <c r="A626" s="621"/>
      <c r="B626" s="195"/>
      <c r="C626" s="625" t="s">
        <v>5726</v>
      </c>
      <c r="D626" s="683"/>
      <c r="E626" s="830" t="s">
        <v>5862</v>
      </c>
      <c r="F626" s="714" t="s">
        <v>5726</v>
      </c>
      <c r="G626" s="947"/>
      <c r="H626" s="955"/>
      <c r="I626" s="947" t="s">
        <v>16224</v>
      </c>
      <c r="J626" s="947"/>
      <c r="K626" s="830">
        <v>6359</v>
      </c>
      <c r="L626" s="830">
        <v>492</v>
      </c>
      <c r="M626" s="830">
        <v>492</v>
      </c>
      <c r="N626" s="947"/>
      <c r="O626" s="714" t="s">
        <v>5863</v>
      </c>
      <c r="P626" s="830">
        <v>1258</v>
      </c>
      <c r="Q626" s="830">
        <v>2</v>
      </c>
      <c r="R626" s="830"/>
      <c r="S626" s="830">
        <v>1000</v>
      </c>
      <c r="T626" s="947"/>
      <c r="U626" s="947"/>
      <c r="V626" s="714">
        <v>2003</v>
      </c>
      <c r="W626" s="948"/>
      <c r="X626" s="948"/>
      <c r="Y626" s="948"/>
      <c r="Z626" s="948"/>
      <c r="AA626" s="948"/>
      <c r="AB626" s="830">
        <v>803</v>
      </c>
      <c r="AC626" s="625">
        <v>803</v>
      </c>
      <c r="AD626" s="625"/>
      <c r="AE626" s="683"/>
      <c r="AF626" s="683"/>
      <c r="AG626" s="683"/>
      <c r="AH626" s="683"/>
      <c r="AI626" s="683"/>
      <c r="AJ626" s="683"/>
      <c r="AK626" s="683"/>
      <c r="AL626" s="683"/>
      <c r="AM626" s="683"/>
      <c r="AN626" s="683"/>
      <c r="AO626" s="683"/>
      <c r="AP626" s="683"/>
      <c r="AQ626" s="683"/>
      <c r="AR626" s="683"/>
      <c r="AS626" s="683"/>
      <c r="AT626" s="683"/>
      <c r="AU626" s="683"/>
      <c r="AV626" s="683"/>
      <c r="AW626" s="683"/>
      <c r="AX626" s="683"/>
    </row>
    <row r="627" spans="1:50" ht="24" hidden="1" customHeight="1" x14ac:dyDescent="0.15">
      <c r="A627" s="621"/>
      <c r="B627" s="195"/>
      <c r="C627" s="625" t="s">
        <v>5726</v>
      </c>
      <c r="D627" s="683"/>
      <c r="E627" s="830" t="s">
        <v>5864</v>
      </c>
      <c r="F627" s="714" t="s">
        <v>5726</v>
      </c>
      <c r="G627" s="947"/>
      <c r="H627" s="955"/>
      <c r="I627" s="714" t="s">
        <v>17363</v>
      </c>
      <c r="J627" s="947"/>
      <c r="K627" s="830">
        <v>65189</v>
      </c>
      <c r="L627" s="830">
        <v>375</v>
      </c>
      <c r="M627" s="830">
        <v>375</v>
      </c>
      <c r="N627" s="947"/>
      <c r="O627" s="714" t="s">
        <v>2173</v>
      </c>
      <c r="P627" s="830">
        <v>2842</v>
      </c>
      <c r="Q627" s="830">
        <v>4</v>
      </c>
      <c r="R627" s="830"/>
      <c r="S627" s="830">
        <v>300</v>
      </c>
      <c r="T627" s="947"/>
      <c r="U627" s="947"/>
      <c r="V627" s="714">
        <v>2006</v>
      </c>
      <c r="W627" s="948"/>
      <c r="X627" s="948"/>
      <c r="Y627" s="948"/>
      <c r="Z627" s="948"/>
      <c r="AA627" s="948"/>
      <c r="AB627" s="830">
        <v>11283</v>
      </c>
      <c r="AC627" s="625"/>
      <c r="AD627" s="625"/>
      <c r="AE627" s="683"/>
      <c r="AF627" s="683"/>
      <c r="AG627" s="683"/>
      <c r="AH627" s="683"/>
      <c r="AI627" s="683"/>
      <c r="AJ627" s="683"/>
      <c r="AK627" s="683"/>
      <c r="AL627" s="683"/>
      <c r="AM627" s="683"/>
      <c r="AN627" s="683"/>
      <c r="AO627" s="683"/>
      <c r="AP627" s="683"/>
      <c r="AQ627" s="683"/>
      <c r="AR627" s="683"/>
      <c r="AS627" s="683"/>
      <c r="AT627" s="683"/>
      <c r="AU627" s="683"/>
      <c r="AV627" s="683"/>
      <c r="AW627" s="683"/>
      <c r="AX627" s="683"/>
    </row>
    <row r="628" spans="1:50" ht="24" hidden="1" customHeight="1" x14ac:dyDescent="0.15">
      <c r="A628" s="621"/>
      <c r="B628" s="195"/>
      <c r="C628" s="625" t="s">
        <v>5726</v>
      </c>
      <c r="D628" s="683"/>
      <c r="E628" s="830" t="s">
        <v>5865</v>
      </c>
      <c r="F628" s="714" t="s">
        <v>5726</v>
      </c>
      <c r="G628" s="947"/>
      <c r="H628" s="955"/>
      <c r="I628" s="947" t="s">
        <v>17363</v>
      </c>
      <c r="J628" s="947"/>
      <c r="K628" s="830">
        <v>67123</v>
      </c>
      <c r="L628" s="830"/>
      <c r="M628" s="830"/>
      <c r="N628" s="947"/>
      <c r="O628" s="714" t="s">
        <v>503</v>
      </c>
      <c r="P628" s="830">
        <v>1273</v>
      </c>
      <c r="Q628" s="830">
        <v>2</v>
      </c>
      <c r="R628" s="956"/>
      <c r="S628" s="956"/>
      <c r="T628" s="957"/>
      <c r="U628" s="957"/>
      <c r="V628" s="714">
        <v>2007</v>
      </c>
      <c r="W628" s="958"/>
      <c r="X628" s="958"/>
      <c r="Y628" s="958"/>
      <c r="Z628" s="958"/>
      <c r="AA628" s="958"/>
      <c r="AB628" s="830">
        <v>50</v>
      </c>
      <c r="AC628" s="625"/>
      <c r="AD628" s="625"/>
      <c r="AE628" s="683"/>
      <c r="AF628" s="683"/>
      <c r="AG628" s="683"/>
      <c r="AH628" s="683"/>
      <c r="AI628" s="683"/>
      <c r="AJ628" s="683"/>
      <c r="AK628" s="683"/>
      <c r="AL628" s="683"/>
      <c r="AM628" s="683"/>
      <c r="AN628" s="683"/>
      <c r="AO628" s="683"/>
      <c r="AP628" s="683"/>
      <c r="AQ628" s="683"/>
      <c r="AR628" s="683"/>
      <c r="AS628" s="683"/>
      <c r="AT628" s="683"/>
      <c r="AU628" s="683"/>
      <c r="AV628" s="683"/>
      <c r="AW628" s="683"/>
      <c r="AX628" s="683"/>
    </row>
    <row r="629" spans="1:50" ht="24" hidden="1" customHeight="1" x14ac:dyDescent="0.15">
      <c r="A629" s="621"/>
      <c r="B629" s="195"/>
      <c r="C629" s="625" t="s">
        <v>5726</v>
      </c>
      <c r="D629" s="683"/>
      <c r="E629" s="830" t="s">
        <v>5866</v>
      </c>
      <c r="F629" s="714" t="s">
        <v>5726</v>
      </c>
      <c r="G629" s="947"/>
      <c r="H629" s="955"/>
      <c r="I629" s="947" t="s">
        <v>16222</v>
      </c>
      <c r="J629" s="947"/>
      <c r="K629" s="830">
        <v>1317</v>
      </c>
      <c r="L629" s="830"/>
      <c r="M629" s="830"/>
      <c r="N629" s="947"/>
      <c r="O629" s="714" t="s">
        <v>4320</v>
      </c>
      <c r="P629" s="830">
        <v>1337</v>
      </c>
      <c r="Q629" s="830">
        <v>2</v>
      </c>
      <c r="R629" s="830"/>
      <c r="S629" s="830"/>
      <c r="T629" s="947"/>
      <c r="U629" s="947"/>
      <c r="V629" s="714">
        <v>2009</v>
      </c>
      <c r="W629" s="948"/>
      <c r="X629" s="948"/>
      <c r="Y629" s="948"/>
      <c r="Z629" s="948"/>
      <c r="AA629" s="948"/>
      <c r="AB629" s="830"/>
      <c r="AC629" s="625"/>
      <c r="AD629" s="625"/>
      <c r="AE629" s="683"/>
      <c r="AF629" s="683"/>
      <c r="AG629" s="683"/>
      <c r="AH629" s="683"/>
      <c r="AI629" s="683"/>
      <c r="AJ629" s="683"/>
      <c r="AK629" s="683"/>
      <c r="AL629" s="683"/>
      <c r="AM629" s="683"/>
      <c r="AN629" s="683"/>
      <c r="AO629" s="683"/>
      <c r="AP629" s="683"/>
      <c r="AQ629" s="683"/>
      <c r="AR629" s="683"/>
      <c r="AS629" s="683"/>
      <c r="AT629" s="683"/>
      <c r="AU629" s="683"/>
      <c r="AV629" s="683"/>
      <c r="AW629" s="683"/>
      <c r="AX629" s="683"/>
    </row>
    <row r="630" spans="1:50" ht="24" hidden="1" customHeight="1" x14ac:dyDescent="0.15">
      <c r="A630" s="621"/>
      <c r="B630" s="195"/>
      <c r="C630" s="625" t="s">
        <v>5726</v>
      </c>
      <c r="D630" s="773"/>
      <c r="E630" s="830" t="s">
        <v>5867</v>
      </c>
      <c r="F630" s="714" t="s">
        <v>5726</v>
      </c>
      <c r="G630" s="959"/>
      <c r="H630" s="960"/>
      <c r="I630" s="832" t="s">
        <v>17398</v>
      </c>
      <c r="J630" s="832"/>
      <c r="K630" s="830">
        <v>4943</v>
      </c>
      <c r="L630" s="830"/>
      <c r="M630" s="830"/>
      <c r="N630" s="832"/>
      <c r="O630" s="714" t="s">
        <v>503</v>
      </c>
      <c r="P630" s="830">
        <v>1118</v>
      </c>
      <c r="Q630" s="830">
        <v>2</v>
      </c>
      <c r="R630" s="830"/>
      <c r="S630" s="830"/>
      <c r="T630" s="832"/>
      <c r="U630" s="832"/>
      <c r="V630" s="714">
        <v>2011</v>
      </c>
      <c r="W630" s="948"/>
      <c r="X630" s="948"/>
      <c r="Y630" s="948"/>
      <c r="Z630" s="948"/>
      <c r="AA630" s="948"/>
      <c r="AB630" s="830"/>
      <c r="AC630" s="647"/>
      <c r="AD630" s="647"/>
      <c r="AE630" s="647"/>
      <c r="AF630" s="647"/>
      <c r="AG630" s="647"/>
      <c r="AH630" s="647"/>
      <c r="AI630" s="647"/>
      <c r="AJ630" s="647"/>
      <c r="AK630" s="773"/>
      <c r="AL630" s="773"/>
      <c r="AM630" s="773"/>
      <c r="AN630" s="773"/>
      <c r="AO630" s="773"/>
      <c r="AP630" s="773"/>
      <c r="AQ630" s="773"/>
      <c r="AR630" s="773"/>
      <c r="AS630" s="773"/>
      <c r="AT630" s="773"/>
      <c r="AU630" s="773"/>
      <c r="AV630" s="773"/>
      <c r="AW630" s="773"/>
      <c r="AX630" s="683"/>
    </row>
    <row r="631" spans="1:50" ht="24" hidden="1" customHeight="1" x14ac:dyDescent="0.15">
      <c r="A631" s="621"/>
      <c r="B631" s="195"/>
      <c r="C631" s="613" t="s">
        <v>5726</v>
      </c>
      <c r="D631" s="926"/>
      <c r="E631" s="833" t="s">
        <v>5868</v>
      </c>
      <c r="F631" s="950" t="s">
        <v>5726</v>
      </c>
      <c r="G631" s="950"/>
      <c r="H631" s="950"/>
      <c r="I631" s="950" t="s">
        <v>17399</v>
      </c>
      <c r="J631" s="961"/>
      <c r="K631" s="833">
        <v>1337</v>
      </c>
      <c r="L631" s="833"/>
      <c r="M631" s="833"/>
      <c r="N631" s="961"/>
      <c r="O631" s="950" t="s">
        <v>503</v>
      </c>
      <c r="P631" s="833">
        <v>1337</v>
      </c>
      <c r="Q631" s="833">
        <v>2</v>
      </c>
      <c r="R631" s="833"/>
      <c r="S631" s="833"/>
      <c r="T631" s="961"/>
      <c r="U631" s="961"/>
      <c r="V631" s="950"/>
      <c r="W631" s="961"/>
      <c r="X631" s="961"/>
      <c r="Y631" s="961"/>
      <c r="Z631" s="961"/>
      <c r="AA631" s="961"/>
      <c r="AB631" s="833"/>
      <c r="AC631" s="614"/>
      <c r="AD631" s="926"/>
      <c r="AE631" s="926"/>
      <c r="AF631" s="926"/>
      <c r="AG631" s="926"/>
      <c r="AH631" s="926"/>
      <c r="AI631" s="926"/>
      <c r="AJ631" s="926"/>
      <c r="AK631" s="926"/>
      <c r="AL631" s="926"/>
      <c r="AM631" s="926"/>
      <c r="AN631" s="926"/>
      <c r="AO631" s="926"/>
      <c r="AP631" s="926"/>
      <c r="AQ631" s="926"/>
      <c r="AR631" s="926"/>
      <c r="AS631" s="926"/>
      <c r="AT631" s="926"/>
      <c r="AU631" s="926"/>
      <c r="AV631" s="926"/>
      <c r="AW631" s="926"/>
      <c r="AX631" s="613"/>
    </row>
    <row r="632" spans="1:50" ht="24" hidden="1" customHeight="1" x14ac:dyDescent="0.15">
      <c r="A632" s="621"/>
      <c r="B632" s="195"/>
      <c r="C632" s="613" t="s">
        <v>5726</v>
      </c>
      <c r="D632" s="926"/>
      <c r="E632" s="833" t="s">
        <v>5869</v>
      </c>
      <c r="F632" s="950" t="s">
        <v>5726</v>
      </c>
      <c r="G632" s="950"/>
      <c r="H632" s="950"/>
      <c r="I632" s="950" t="s">
        <v>17375</v>
      </c>
      <c r="J632" s="961"/>
      <c r="K632" s="833">
        <v>2995</v>
      </c>
      <c r="L632" s="833"/>
      <c r="M632" s="833"/>
      <c r="N632" s="961"/>
      <c r="O632" s="950" t="s">
        <v>503</v>
      </c>
      <c r="P632" s="833">
        <v>1118</v>
      </c>
      <c r="Q632" s="833">
        <v>2</v>
      </c>
      <c r="R632" s="833"/>
      <c r="S632" s="833"/>
      <c r="T632" s="961"/>
      <c r="U632" s="961"/>
      <c r="V632" s="950">
        <v>2007</v>
      </c>
      <c r="W632" s="961"/>
      <c r="X632" s="961"/>
      <c r="Y632" s="961"/>
      <c r="Z632" s="961"/>
      <c r="AA632" s="961"/>
      <c r="AB632" s="833"/>
      <c r="AC632" s="926"/>
      <c r="AD632" s="926"/>
      <c r="AE632" s="926"/>
      <c r="AF632" s="926"/>
      <c r="AG632" s="926"/>
      <c r="AH632" s="926"/>
      <c r="AI632" s="926"/>
      <c r="AJ632" s="926"/>
      <c r="AK632" s="926"/>
      <c r="AL632" s="926"/>
      <c r="AM632" s="926"/>
      <c r="AN632" s="926"/>
      <c r="AO632" s="926"/>
      <c r="AP632" s="926"/>
      <c r="AQ632" s="926"/>
      <c r="AR632" s="926"/>
      <c r="AS632" s="926"/>
      <c r="AT632" s="926"/>
      <c r="AU632" s="926"/>
      <c r="AV632" s="926"/>
      <c r="AW632" s="926"/>
      <c r="AX632" s="613"/>
    </row>
    <row r="633" spans="1:50" ht="24" hidden="1" customHeight="1" x14ac:dyDescent="0.15">
      <c r="A633" s="621"/>
      <c r="B633" s="195"/>
      <c r="C633" s="613" t="s">
        <v>16250</v>
      </c>
      <c r="D633" s="926"/>
      <c r="E633" s="962" t="s">
        <v>17400</v>
      </c>
      <c r="F633" s="963" t="s">
        <v>16250</v>
      </c>
      <c r="G633" s="963" t="s">
        <v>17401</v>
      </c>
      <c r="H633" s="963"/>
      <c r="I633" s="963" t="s">
        <v>17401</v>
      </c>
      <c r="J633" s="963"/>
      <c r="K633" s="962">
        <v>36065</v>
      </c>
      <c r="L633" s="962">
        <v>3642</v>
      </c>
      <c r="M633" s="962">
        <v>3775</v>
      </c>
      <c r="N633" s="963" t="s">
        <v>2195</v>
      </c>
      <c r="O633" s="963" t="s">
        <v>2195</v>
      </c>
      <c r="P633" s="962">
        <v>9806</v>
      </c>
      <c r="Q633" s="962">
        <v>14</v>
      </c>
      <c r="R633" s="962"/>
      <c r="S633" s="962"/>
      <c r="T633" s="963"/>
      <c r="U633" s="963"/>
      <c r="V633" s="963">
        <v>2022</v>
      </c>
      <c r="W633" s="962">
        <v>13600</v>
      </c>
      <c r="X633" s="963"/>
      <c r="Y633" s="963"/>
      <c r="Z633" s="963"/>
      <c r="AA633" s="963"/>
      <c r="AB633" s="962">
        <v>13600</v>
      </c>
      <c r="AC633" s="926"/>
      <c r="AD633" s="926"/>
      <c r="AE633" s="926"/>
      <c r="AF633" s="926"/>
      <c r="AG633" s="926"/>
      <c r="AH633" s="926"/>
      <c r="AI633" s="926"/>
      <c r="AJ633" s="926"/>
      <c r="AK633" s="926"/>
      <c r="AL633" s="926"/>
      <c r="AM633" s="926"/>
      <c r="AN633" s="926"/>
      <c r="AO633" s="926"/>
      <c r="AP633" s="926"/>
      <c r="AQ633" s="926"/>
      <c r="AR633" s="926"/>
      <c r="AS633" s="926"/>
      <c r="AT633" s="926"/>
      <c r="AU633" s="926"/>
      <c r="AV633" s="926"/>
      <c r="AW633" s="926"/>
      <c r="AX633" s="613"/>
    </row>
    <row r="634" spans="1:50" ht="24" hidden="1" customHeight="1" x14ac:dyDescent="0.15">
      <c r="A634" s="621"/>
      <c r="B634" s="195"/>
      <c r="C634" s="613" t="s">
        <v>5730</v>
      </c>
      <c r="D634" s="926"/>
      <c r="E634" s="614" t="s">
        <v>5870</v>
      </c>
      <c r="F634" s="613" t="s">
        <v>5730</v>
      </c>
      <c r="G634" s="613"/>
      <c r="H634" s="613"/>
      <c r="I634" s="613" t="s">
        <v>5730</v>
      </c>
      <c r="J634" s="926"/>
      <c r="K634" s="614">
        <v>5760</v>
      </c>
      <c r="L634" s="614">
        <v>250</v>
      </c>
      <c r="M634" s="614">
        <v>250</v>
      </c>
      <c r="N634" s="926"/>
      <c r="O634" s="613" t="s">
        <v>5871</v>
      </c>
      <c r="P634" s="614">
        <v>5478</v>
      </c>
      <c r="Q634" s="614">
        <v>8</v>
      </c>
      <c r="R634" s="614">
        <v>650</v>
      </c>
      <c r="S634" s="614">
        <v>650</v>
      </c>
      <c r="T634" s="926"/>
      <c r="U634" s="926"/>
      <c r="V634" s="613">
        <v>1998</v>
      </c>
      <c r="W634" s="926"/>
      <c r="X634" s="926"/>
      <c r="Y634" s="926"/>
      <c r="Z634" s="926"/>
      <c r="AA634" s="926"/>
      <c r="AB634" s="614">
        <v>499</v>
      </c>
      <c r="AC634" s="926"/>
      <c r="AD634" s="926"/>
      <c r="AE634" s="926"/>
      <c r="AF634" s="926"/>
      <c r="AG634" s="926"/>
      <c r="AH634" s="926"/>
      <c r="AI634" s="926"/>
      <c r="AJ634" s="926"/>
      <c r="AK634" s="926"/>
      <c r="AL634" s="926"/>
      <c r="AM634" s="926"/>
      <c r="AN634" s="926"/>
      <c r="AO634" s="926"/>
      <c r="AP634" s="926"/>
      <c r="AQ634" s="926"/>
      <c r="AR634" s="926"/>
      <c r="AS634" s="926"/>
      <c r="AT634" s="926"/>
      <c r="AU634" s="926"/>
      <c r="AV634" s="926"/>
      <c r="AW634" s="926"/>
      <c r="AX634" s="613"/>
    </row>
    <row r="635" spans="1:50" ht="24" hidden="1" customHeight="1" x14ac:dyDescent="0.15">
      <c r="A635" s="621"/>
      <c r="B635" s="195"/>
      <c r="C635" s="613" t="s">
        <v>5730</v>
      </c>
      <c r="D635" s="926"/>
      <c r="E635" s="614" t="s">
        <v>5872</v>
      </c>
      <c r="F635" s="613" t="s">
        <v>5730</v>
      </c>
      <c r="G635" s="613"/>
      <c r="H635" s="613"/>
      <c r="I635" s="613" t="s">
        <v>5730</v>
      </c>
      <c r="J635" s="926"/>
      <c r="K635" s="614">
        <v>1330</v>
      </c>
      <c r="L635" s="614"/>
      <c r="M635" s="614"/>
      <c r="N635" s="926"/>
      <c r="O635" s="613" t="s">
        <v>503</v>
      </c>
      <c r="P635" s="614">
        <v>1372</v>
      </c>
      <c r="Q635" s="614">
        <v>2</v>
      </c>
      <c r="R635" s="614"/>
      <c r="S635" s="614"/>
      <c r="T635" s="926"/>
      <c r="U635" s="926"/>
      <c r="V635" s="613">
        <v>2000</v>
      </c>
      <c r="W635" s="926"/>
      <c r="X635" s="926"/>
      <c r="Y635" s="926"/>
      <c r="Z635" s="926"/>
      <c r="AA635" s="926"/>
      <c r="AB635" s="614"/>
      <c r="AC635" s="926"/>
      <c r="AD635" s="926"/>
      <c r="AE635" s="926"/>
      <c r="AF635" s="926"/>
      <c r="AG635" s="926"/>
      <c r="AH635" s="926"/>
      <c r="AI635" s="926"/>
      <c r="AJ635" s="926"/>
      <c r="AK635" s="926"/>
      <c r="AL635" s="926"/>
      <c r="AM635" s="926"/>
      <c r="AN635" s="926"/>
      <c r="AO635" s="926"/>
      <c r="AP635" s="926"/>
      <c r="AQ635" s="926"/>
      <c r="AR635" s="926"/>
      <c r="AS635" s="926"/>
      <c r="AT635" s="926"/>
      <c r="AU635" s="926"/>
      <c r="AV635" s="926"/>
      <c r="AW635" s="926"/>
      <c r="AX635" s="613"/>
    </row>
    <row r="636" spans="1:50" ht="24" hidden="1" customHeight="1" x14ac:dyDescent="0.15">
      <c r="A636" s="621"/>
      <c r="B636" s="195"/>
      <c r="C636" s="613" t="s">
        <v>5730</v>
      </c>
      <c r="D636" s="926"/>
      <c r="E636" s="614" t="s">
        <v>1129</v>
      </c>
      <c r="F636" s="613" t="s">
        <v>5730</v>
      </c>
      <c r="G636" s="613"/>
      <c r="H636" s="613"/>
      <c r="I636" s="613" t="s">
        <v>5730</v>
      </c>
      <c r="J636" s="926"/>
      <c r="K636" s="614">
        <v>1530</v>
      </c>
      <c r="L636" s="614"/>
      <c r="M636" s="614"/>
      <c r="N636" s="926"/>
      <c r="O636" s="613" t="s">
        <v>503</v>
      </c>
      <c r="P636" s="614">
        <v>1704</v>
      </c>
      <c r="Q636" s="614">
        <v>3</v>
      </c>
      <c r="R636" s="614"/>
      <c r="S636" s="614"/>
      <c r="T636" s="926"/>
      <c r="U636" s="926"/>
      <c r="V636" s="613">
        <v>2000</v>
      </c>
      <c r="W636" s="926"/>
      <c r="X636" s="926"/>
      <c r="Y636" s="926"/>
      <c r="Z636" s="926"/>
      <c r="AA636" s="926"/>
      <c r="AB636" s="614"/>
      <c r="AC636" s="926"/>
      <c r="AD636" s="926"/>
      <c r="AE636" s="926"/>
      <c r="AF636" s="926"/>
      <c r="AG636" s="926"/>
      <c r="AH636" s="926"/>
      <c r="AI636" s="926"/>
      <c r="AJ636" s="926"/>
      <c r="AK636" s="926"/>
      <c r="AL636" s="926"/>
      <c r="AM636" s="926"/>
      <c r="AN636" s="926"/>
      <c r="AO636" s="926"/>
      <c r="AP636" s="926"/>
      <c r="AQ636" s="926"/>
      <c r="AR636" s="926"/>
      <c r="AS636" s="926"/>
      <c r="AT636" s="926"/>
      <c r="AU636" s="926"/>
      <c r="AV636" s="926"/>
      <c r="AW636" s="926"/>
      <c r="AX636" s="613"/>
    </row>
    <row r="637" spans="1:50" ht="24" hidden="1" customHeight="1" x14ac:dyDescent="0.15">
      <c r="A637" s="621"/>
      <c r="B637" s="195"/>
      <c r="C637" s="613" t="s">
        <v>5738</v>
      </c>
      <c r="D637" s="926"/>
      <c r="E637" s="614" t="s">
        <v>5873</v>
      </c>
      <c r="F637" s="613" t="s">
        <v>5738</v>
      </c>
      <c r="G637" s="613"/>
      <c r="H637" s="613"/>
      <c r="I637" s="613" t="s">
        <v>5738</v>
      </c>
      <c r="J637" s="926"/>
      <c r="K637" s="614">
        <v>1126</v>
      </c>
      <c r="L637" s="614"/>
      <c r="M637" s="614"/>
      <c r="N637" s="926"/>
      <c r="O637" s="613" t="s">
        <v>503</v>
      </c>
      <c r="P637" s="614">
        <v>465</v>
      </c>
      <c r="Q637" s="614">
        <v>1</v>
      </c>
      <c r="R637" s="614"/>
      <c r="S637" s="614"/>
      <c r="T637" s="926"/>
      <c r="U637" s="926"/>
      <c r="V637" s="613">
        <v>2005</v>
      </c>
      <c r="W637" s="926"/>
      <c r="X637" s="926"/>
      <c r="Y637" s="926"/>
      <c r="Z637" s="926"/>
      <c r="AA637" s="926"/>
      <c r="AB637" s="614">
        <v>100</v>
      </c>
      <c r="AC637" s="926"/>
      <c r="AD637" s="926"/>
      <c r="AE637" s="926"/>
      <c r="AF637" s="926"/>
      <c r="AG637" s="926"/>
      <c r="AH637" s="926"/>
      <c r="AI637" s="926"/>
      <c r="AJ637" s="926"/>
      <c r="AK637" s="926"/>
      <c r="AL637" s="926"/>
      <c r="AM637" s="926"/>
      <c r="AN637" s="926"/>
      <c r="AO637" s="926"/>
      <c r="AP637" s="926"/>
      <c r="AQ637" s="926"/>
      <c r="AR637" s="926"/>
      <c r="AS637" s="926"/>
      <c r="AT637" s="926"/>
      <c r="AU637" s="926"/>
      <c r="AV637" s="926"/>
      <c r="AW637" s="926"/>
      <c r="AX637" s="613"/>
    </row>
    <row r="638" spans="1:50" ht="24" hidden="1" customHeight="1" x14ac:dyDescent="0.15">
      <c r="A638" s="621" t="s">
        <v>93</v>
      </c>
      <c r="B638" s="195"/>
      <c r="C638" s="613" t="s">
        <v>5738</v>
      </c>
      <c r="D638" s="926"/>
      <c r="E638" s="614" t="s">
        <v>5874</v>
      </c>
      <c r="F638" s="613" t="s">
        <v>5738</v>
      </c>
      <c r="G638" s="613"/>
      <c r="H638" s="613"/>
      <c r="I638" s="613" t="s">
        <v>5738</v>
      </c>
      <c r="J638" s="926"/>
      <c r="K638" s="614">
        <v>7511</v>
      </c>
      <c r="L638" s="614"/>
      <c r="M638" s="614"/>
      <c r="N638" s="926"/>
      <c r="O638" s="613" t="s">
        <v>503</v>
      </c>
      <c r="P638" s="614">
        <v>4326</v>
      </c>
      <c r="Q638" s="614">
        <v>6</v>
      </c>
      <c r="R638" s="614"/>
      <c r="S638" s="614"/>
      <c r="T638" s="926"/>
      <c r="U638" s="926"/>
      <c r="V638" s="613">
        <v>1978</v>
      </c>
      <c r="W638" s="926"/>
      <c r="X638" s="926"/>
      <c r="Y638" s="926"/>
      <c r="Z638" s="926"/>
      <c r="AA638" s="926"/>
      <c r="AB638" s="614">
        <v>300</v>
      </c>
      <c r="AC638" s="926"/>
      <c r="AD638" s="926"/>
      <c r="AE638" s="926"/>
      <c r="AF638" s="926"/>
      <c r="AG638" s="926"/>
      <c r="AH638" s="926"/>
      <c r="AI638" s="926"/>
      <c r="AJ638" s="926"/>
      <c r="AK638" s="926"/>
      <c r="AL638" s="926"/>
      <c r="AM638" s="926"/>
      <c r="AN638" s="926"/>
      <c r="AO638" s="926"/>
      <c r="AP638" s="926"/>
      <c r="AQ638" s="926"/>
      <c r="AR638" s="926"/>
      <c r="AS638" s="926"/>
      <c r="AT638" s="926"/>
      <c r="AU638" s="926"/>
      <c r="AV638" s="926"/>
      <c r="AW638" s="926"/>
      <c r="AX638" s="613"/>
    </row>
    <row r="639" spans="1:50" ht="24" hidden="1" customHeight="1" x14ac:dyDescent="0.15">
      <c r="A639" s="621" t="s">
        <v>336</v>
      </c>
      <c r="B639" s="195"/>
      <c r="C639" s="613" t="s">
        <v>5738</v>
      </c>
      <c r="D639" s="926"/>
      <c r="E639" s="614" t="s">
        <v>5875</v>
      </c>
      <c r="F639" s="613" t="s">
        <v>5738</v>
      </c>
      <c r="G639" s="613"/>
      <c r="H639" s="613"/>
      <c r="I639" s="613" t="s">
        <v>5740</v>
      </c>
      <c r="J639" s="926"/>
      <c r="K639" s="614">
        <v>26940</v>
      </c>
      <c r="L639" s="614"/>
      <c r="M639" s="614"/>
      <c r="N639" s="926"/>
      <c r="O639" s="613" t="s">
        <v>503</v>
      </c>
      <c r="P639" s="614">
        <v>1736</v>
      </c>
      <c r="Q639" s="614">
        <v>1</v>
      </c>
      <c r="R639" s="614"/>
      <c r="S639" s="614"/>
      <c r="T639" s="926"/>
      <c r="U639" s="926"/>
      <c r="V639" s="613">
        <v>1989</v>
      </c>
      <c r="W639" s="926"/>
      <c r="X639" s="926"/>
      <c r="Y639" s="926"/>
      <c r="Z639" s="926"/>
      <c r="AA639" s="926"/>
      <c r="AB639" s="614">
        <v>100</v>
      </c>
      <c r="AC639" s="926"/>
      <c r="AD639" s="926"/>
      <c r="AE639" s="926"/>
      <c r="AF639" s="926"/>
      <c r="AG639" s="926"/>
      <c r="AH639" s="926"/>
      <c r="AI639" s="926"/>
      <c r="AJ639" s="926"/>
      <c r="AK639" s="926"/>
      <c r="AL639" s="926"/>
      <c r="AM639" s="926"/>
      <c r="AN639" s="926"/>
      <c r="AO639" s="926"/>
      <c r="AP639" s="926"/>
      <c r="AQ639" s="926"/>
      <c r="AR639" s="926"/>
      <c r="AS639" s="926"/>
      <c r="AT639" s="926"/>
      <c r="AU639" s="926"/>
      <c r="AV639" s="926"/>
      <c r="AW639" s="926"/>
      <c r="AX639" s="613"/>
    </row>
    <row r="640" spans="1:50" ht="24" hidden="1" customHeight="1" x14ac:dyDescent="0.15">
      <c r="A640" s="621" t="s">
        <v>337</v>
      </c>
      <c r="B640" s="195"/>
      <c r="C640" s="613" t="s">
        <v>5738</v>
      </c>
      <c r="D640" s="926"/>
      <c r="E640" s="614" t="s">
        <v>5876</v>
      </c>
      <c r="F640" s="613" t="s">
        <v>5738</v>
      </c>
      <c r="G640" s="613"/>
      <c r="H640" s="613"/>
      <c r="I640" s="613" t="s">
        <v>5738</v>
      </c>
      <c r="J640" s="926"/>
      <c r="K640" s="614">
        <v>5900</v>
      </c>
      <c r="L640" s="614"/>
      <c r="M640" s="614"/>
      <c r="N640" s="926"/>
      <c r="O640" s="613" t="s">
        <v>153</v>
      </c>
      <c r="P640" s="614">
        <v>1870</v>
      </c>
      <c r="Q640" s="614">
        <v>2</v>
      </c>
      <c r="R640" s="614"/>
      <c r="S640" s="614"/>
      <c r="T640" s="926"/>
      <c r="U640" s="926"/>
      <c r="V640" s="613">
        <v>2009</v>
      </c>
      <c r="W640" s="926"/>
      <c r="X640" s="926"/>
      <c r="Y640" s="926"/>
      <c r="Z640" s="926"/>
      <c r="AA640" s="926"/>
      <c r="AB640" s="614">
        <v>150</v>
      </c>
      <c r="AC640" s="926"/>
      <c r="AD640" s="926"/>
      <c r="AE640" s="926"/>
      <c r="AF640" s="926"/>
      <c r="AG640" s="926"/>
      <c r="AH640" s="926"/>
      <c r="AI640" s="926"/>
      <c r="AJ640" s="926"/>
      <c r="AK640" s="926"/>
      <c r="AL640" s="926"/>
      <c r="AM640" s="926"/>
      <c r="AN640" s="926"/>
      <c r="AO640" s="926"/>
      <c r="AP640" s="926"/>
      <c r="AQ640" s="926"/>
      <c r="AR640" s="926"/>
      <c r="AS640" s="926"/>
      <c r="AT640" s="926"/>
      <c r="AU640" s="926"/>
      <c r="AV640" s="926"/>
      <c r="AW640" s="926"/>
      <c r="AX640" s="613"/>
    </row>
    <row r="641" spans="1:50" ht="24" hidden="1" customHeight="1" x14ac:dyDescent="0.15">
      <c r="A641" s="621"/>
      <c r="B641" s="195"/>
      <c r="C641" s="613" t="s">
        <v>5738</v>
      </c>
      <c r="D641" s="926"/>
      <c r="E641" s="614" t="s">
        <v>5866</v>
      </c>
      <c r="F641" s="613" t="s">
        <v>5738</v>
      </c>
      <c r="G641" s="613"/>
      <c r="H641" s="613"/>
      <c r="I641" s="613" t="s">
        <v>5738</v>
      </c>
      <c r="J641" s="926"/>
      <c r="K641" s="614">
        <v>3500</v>
      </c>
      <c r="L641" s="614"/>
      <c r="M641" s="614"/>
      <c r="N641" s="926"/>
      <c r="O641" s="613" t="s">
        <v>310</v>
      </c>
      <c r="P641" s="614">
        <v>1536</v>
      </c>
      <c r="Q641" s="614">
        <v>3</v>
      </c>
      <c r="R641" s="614"/>
      <c r="S641" s="614"/>
      <c r="T641" s="926"/>
      <c r="U641" s="926"/>
      <c r="V641" s="613">
        <v>2013</v>
      </c>
      <c r="W641" s="926"/>
      <c r="X641" s="926"/>
      <c r="Y641" s="926"/>
      <c r="Z641" s="926"/>
      <c r="AA641" s="926"/>
      <c r="AB641" s="614">
        <v>700</v>
      </c>
      <c r="AC641" s="926"/>
      <c r="AD641" s="926"/>
      <c r="AE641" s="926"/>
      <c r="AF641" s="926"/>
      <c r="AG641" s="926"/>
      <c r="AH641" s="926"/>
      <c r="AI641" s="926"/>
      <c r="AJ641" s="926"/>
      <c r="AK641" s="926"/>
      <c r="AL641" s="926"/>
      <c r="AM641" s="926"/>
      <c r="AN641" s="926"/>
      <c r="AO641" s="926"/>
      <c r="AP641" s="926"/>
      <c r="AQ641" s="926"/>
      <c r="AR641" s="926"/>
      <c r="AS641" s="926"/>
      <c r="AT641" s="926"/>
      <c r="AU641" s="926"/>
      <c r="AV641" s="926"/>
      <c r="AW641" s="926"/>
      <c r="AX641" s="613"/>
    </row>
    <row r="642" spans="1:50" ht="24" hidden="1" customHeight="1" x14ac:dyDescent="0.15">
      <c r="A642" s="621"/>
      <c r="B642" s="195"/>
      <c r="C642" s="613" t="s">
        <v>5738</v>
      </c>
      <c r="D642" s="926"/>
      <c r="E642" s="614" t="s">
        <v>5877</v>
      </c>
      <c r="F642" s="613" t="s">
        <v>5738</v>
      </c>
      <c r="G642" s="613"/>
      <c r="H642" s="613"/>
      <c r="I642" s="613" t="s">
        <v>5738</v>
      </c>
      <c r="J642" s="926"/>
      <c r="K642" s="614">
        <v>157110</v>
      </c>
      <c r="L642" s="614">
        <v>3900</v>
      </c>
      <c r="M642" s="614">
        <v>4298</v>
      </c>
      <c r="N642" s="926"/>
      <c r="O642" s="613" t="s">
        <v>1070</v>
      </c>
      <c r="P642" s="614">
        <v>3000</v>
      </c>
      <c r="Q642" s="614">
        <v>4</v>
      </c>
      <c r="R642" s="614">
        <v>500</v>
      </c>
      <c r="S642" s="614">
        <v>600</v>
      </c>
      <c r="T642" s="926"/>
      <c r="U642" s="926"/>
      <c r="V642" s="613">
        <v>2014</v>
      </c>
      <c r="W642" s="926"/>
      <c r="X642" s="926"/>
      <c r="Y642" s="926"/>
      <c r="Z642" s="926"/>
      <c r="AA642" s="926"/>
      <c r="AB642" s="614">
        <v>5400</v>
      </c>
      <c r="AC642" s="926"/>
      <c r="AD642" s="926"/>
      <c r="AE642" s="926"/>
      <c r="AF642" s="926"/>
      <c r="AG642" s="926"/>
      <c r="AH642" s="926"/>
      <c r="AI642" s="926"/>
      <c r="AJ642" s="926"/>
      <c r="AK642" s="926"/>
      <c r="AL642" s="926"/>
      <c r="AM642" s="926"/>
      <c r="AN642" s="926"/>
      <c r="AO642" s="926"/>
      <c r="AP642" s="926"/>
      <c r="AQ642" s="926"/>
      <c r="AR642" s="926"/>
      <c r="AS642" s="926"/>
      <c r="AT642" s="926"/>
      <c r="AU642" s="926"/>
      <c r="AV642" s="926"/>
      <c r="AW642" s="926"/>
      <c r="AX642" s="613"/>
    </row>
    <row r="643" spans="1:50" ht="24" hidden="1" customHeight="1" x14ac:dyDescent="0.2">
      <c r="A643" s="621"/>
      <c r="B643" s="154"/>
      <c r="C643" s="613" t="s">
        <v>5738</v>
      </c>
      <c r="D643" s="926"/>
      <c r="E643" s="614" t="s">
        <v>12019</v>
      </c>
      <c r="F643" s="613" t="s">
        <v>5738</v>
      </c>
      <c r="G643" s="613"/>
      <c r="H643" s="613"/>
      <c r="I643" s="613" t="s">
        <v>5738</v>
      </c>
      <c r="J643" s="926"/>
      <c r="K643" s="614">
        <v>2500</v>
      </c>
      <c r="L643" s="614"/>
      <c r="M643" s="614"/>
      <c r="N643" s="926"/>
      <c r="O643" s="613" t="s">
        <v>1070</v>
      </c>
      <c r="P643" s="614">
        <v>2030</v>
      </c>
      <c r="Q643" s="614">
        <v>4</v>
      </c>
      <c r="R643" s="614"/>
      <c r="S643" s="614"/>
      <c r="T643" s="926"/>
      <c r="U643" s="926"/>
      <c r="V643" s="613">
        <v>2018</v>
      </c>
      <c r="W643" s="926"/>
      <c r="X643" s="926"/>
      <c r="Y643" s="926"/>
      <c r="Z643" s="926"/>
      <c r="AA643" s="926"/>
      <c r="AB643" s="614">
        <v>1000</v>
      </c>
      <c r="AC643" s="926"/>
      <c r="AD643" s="926"/>
      <c r="AE643" s="926"/>
      <c r="AF643" s="926"/>
      <c r="AG643" s="926"/>
      <c r="AH643" s="926"/>
      <c r="AI643" s="926"/>
      <c r="AJ643" s="926"/>
      <c r="AK643" s="926"/>
      <c r="AL643" s="926"/>
      <c r="AM643" s="926"/>
      <c r="AN643" s="926"/>
      <c r="AO643" s="926"/>
      <c r="AP643" s="926"/>
      <c r="AQ643" s="926"/>
      <c r="AR643" s="926"/>
      <c r="AS643" s="926"/>
      <c r="AT643" s="926"/>
      <c r="AU643" s="926"/>
      <c r="AV643" s="926"/>
      <c r="AW643" s="926"/>
      <c r="AX643" s="613"/>
    </row>
    <row r="644" spans="1:50" ht="24" hidden="1" customHeight="1" x14ac:dyDescent="0.15">
      <c r="A644" s="621"/>
      <c r="B644" s="195"/>
      <c r="C644" s="613" t="s">
        <v>5738</v>
      </c>
      <c r="D644" s="926"/>
      <c r="E644" s="614" t="s">
        <v>14070</v>
      </c>
      <c r="F644" s="613" t="s">
        <v>5738</v>
      </c>
      <c r="G644" s="613"/>
      <c r="H644" s="613"/>
      <c r="I644" s="613" t="s">
        <v>5738</v>
      </c>
      <c r="J644" s="926"/>
      <c r="K644" s="614">
        <v>2500</v>
      </c>
      <c r="L644" s="614"/>
      <c r="M644" s="614"/>
      <c r="N644" s="926"/>
      <c r="O644" s="613" t="s">
        <v>1070</v>
      </c>
      <c r="P644" s="614">
        <v>2030</v>
      </c>
      <c r="Q644" s="614">
        <v>4</v>
      </c>
      <c r="R644" s="614"/>
      <c r="S644" s="614"/>
      <c r="T644" s="926"/>
      <c r="U644" s="926"/>
      <c r="V644" s="613">
        <v>2019</v>
      </c>
      <c r="W644" s="926"/>
      <c r="X644" s="926"/>
      <c r="Y644" s="926"/>
      <c r="Z644" s="926"/>
      <c r="AA644" s="926"/>
      <c r="AB644" s="614">
        <v>1000</v>
      </c>
      <c r="AC644" s="926"/>
      <c r="AD644" s="926"/>
      <c r="AE644" s="926"/>
      <c r="AF644" s="926"/>
      <c r="AG644" s="926"/>
      <c r="AH644" s="926"/>
      <c r="AI644" s="926"/>
      <c r="AJ644" s="926"/>
      <c r="AK644" s="926"/>
      <c r="AL644" s="926"/>
      <c r="AM644" s="926"/>
      <c r="AN644" s="926"/>
      <c r="AO644" s="926"/>
      <c r="AP644" s="926"/>
      <c r="AQ644" s="926"/>
      <c r="AR644" s="926"/>
      <c r="AS644" s="926"/>
      <c r="AT644" s="926"/>
      <c r="AU644" s="926"/>
      <c r="AV644" s="926"/>
      <c r="AW644" s="926"/>
      <c r="AX644" s="613"/>
    </row>
    <row r="645" spans="1:50" ht="24" hidden="1" customHeight="1" x14ac:dyDescent="0.15">
      <c r="A645" s="621"/>
      <c r="B645" s="195"/>
      <c r="C645" s="613" t="s">
        <v>5742</v>
      </c>
      <c r="D645" s="926" t="s">
        <v>5878</v>
      </c>
      <c r="E645" s="614" t="s">
        <v>14928</v>
      </c>
      <c r="F645" s="613" t="s">
        <v>5742</v>
      </c>
      <c r="G645" s="613" t="s">
        <v>5879</v>
      </c>
      <c r="H645" s="613" t="s">
        <v>5880</v>
      </c>
      <c r="I645" s="613" t="s">
        <v>5742</v>
      </c>
      <c r="J645" s="926" t="s">
        <v>2022</v>
      </c>
      <c r="K645" s="614">
        <v>5606</v>
      </c>
      <c r="L645" s="614">
        <v>200</v>
      </c>
      <c r="M645" s="614">
        <v>200</v>
      </c>
      <c r="N645" s="926"/>
      <c r="O645" s="613" t="s">
        <v>5881</v>
      </c>
      <c r="P645" s="614">
        <v>3865</v>
      </c>
      <c r="Q645" s="614">
        <v>5</v>
      </c>
      <c r="R645" s="614">
        <v>170</v>
      </c>
      <c r="S645" s="614">
        <v>400</v>
      </c>
      <c r="T645" s="926" t="s">
        <v>499</v>
      </c>
      <c r="U645" s="926" t="s">
        <v>3642</v>
      </c>
      <c r="V645" s="613">
        <v>1997</v>
      </c>
      <c r="W645" s="926">
        <v>54</v>
      </c>
      <c r="X645" s="926"/>
      <c r="Y645" s="926"/>
      <c r="Z645" s="926"/>
      <c r="AA645" s="926"/>
      <c r="AB645" s="614">
        <v>54</v>
      </c>
      <c r="AC645" s="926"/>
      <c r="AD645" s="926"/>
      <c r="AE645" s="926"/>
      <c r="AF645" s="926"/>
      <c r="AG645" s="926">
        <v>3</v>
      </c>
      <c r="AH645" s="926" t="s">
        <v>5309</v>
      </c>
      <c r="AI645" s="926" t="s">
        <v>5882</v>
      </c>
      <c r="AJ645" s="926"/>
      <c r="AK645" s="926"/>
      <c r="AL645" s="926"/>
      <c r="AM645" s="926"/>
      <c r="AN645" s="926"/>
      <c r="AO645" s="926"/>
      <c r="AP645" s="926"/>
      <c r="AQ645" s="926"/>
      <c r="AR645" s="926"/>
      <c r="AS645" s="926"/>
      <c r="AT645" s="926"/>
      <c r="AU645" s="926"/>
      <c r="AV645" s="926"/>
      <c r="AW645" s="926"/>
      <c r="AX645" s="613" t="s">
        <v>14929</v>
      </c>
    </row>
    <row r="646" spans="1:50" ht="24" hidden="1" customHeight="1" x14ac:dyDescent="0.15">
      <c r="A646" s="621" t="s">
        <v>338</v>
      </c>
      <c r="B646" s="195"/>
      <c r="C646" s="613" t="s">
        <v>5742</v>
      </c>
      <c r="D646" s="926"/>
      <c r="E646" s="614" t="s">
        <v>14930</v>
      </c>
      <c r="F646" s="613" t="s">
        <v>5742</v>
      </c>
      <c r="G646" s="613"/>
      <c r="H646" s="613"/>
      <c r="I646" s="613" t="s">
        <v>5742</v>
      </c>
      <c r="J646" s="926"/>
      <c r="K646" s="614">
        <v>2050</v>
      </c>
      <c r="L646" s="614"/>
      <c r="M646" s="614"/>
      <c r="N646" s="926"/>
      <c r="O646" s="613" t="s">
        <v>3533</v>
      </c>
      <c r="P646" s="614">
        <v>2050</v>
      </c>
      <c r="Q646" s="614">
        <v>3</v>
      </c>
      <c r="R646" s="614"/>
      <c r="S646" s="614"/>
      <c r="T646" s="926"/>
      <c r="U646" s="926"/>
      <c r="V646" s="613">
        <v>2005</v>
      </c>
      <c r="W646" s="926"/>
      <c r="X646" s="926"/>
      <c r="Y646" s="926"/>
      <c r="Z646" s="926"/>
      <c r="AA646" s="926"/>
      <c r="AB646" s="614">
        <v>100</v>
      </c>
      <c r="AC646" s="926"/>
      <c r="AD646" s="926"/>
      <c r="AE646" s="926"/>
      <c r="AF646" s="926"/>
      <c r="AG646" s="926"/>
      <c r="AH646" s="926"/>
      <c r="AI646" s="926"/>
      <c r="AJ646" s="926"/>
      <c r="AK646" s="926"/>
      <c r="AL646" s="926"/>
      <c r="AM646" s="926"/>
      <c r="AN646" s="926"/>
      <c r="AO646" s="926"/>
      <c r="AP646" s="926"/>
      <c r="AQ646" s="926"/>
      <c r="AR646" s="926"/>
      <c r="AS646" s="926"/>
      <c r="AT646" s="926"/>
      <c r="AU646" s="926"/>
      <c r="AV646" s="926"/>
      <c r="AW646" s="926"/>
      <c r="AX646" s="613" t="s">
        <v>14931</v>
      </c>
    </row>
    <row r="647" spans="1:50" ht="24" hidden="1" customHeight="1" x14ac:dyDescent="0.15">
      <c r="A647" s="621" t="s">
        <v>339</v>
      </c>
      <c r="B647" s="195"/>
      <c r="C647" s="613" t="s">
        <v>5744</v>
      </c>
      <c r="D647" s="926"/>
      <c r="E647" s="614" t="s">
        <v>5883</v>
      </c>
      <c r="F647" s="613" t="s">
        <v>5744</v>
      </c>
      <c r="G647" s="613"/>
      <c r="H647" s="613"/>
      <c r="I647" s="613" t="s">
        <v>5755</v>
      </c>
      <c r="J647" s="926"/>
      <c r="K647" s="614">
        <v>10000</v>
      </c>
      <c r="L647" s="614"/>
      <c r="M647" s="614"/>
      <c r="N647" s="926"/>
      <c r="O647" s="613" t="s">
        <v>503</v>
      </c>
      <c r="P647" s="614">
        <v>1043</v>
      </c>
      <c r="Q647" s="614">
        <v>4</v>
      </c>
      <c r="R647" s="614"/>
      <c r="S647" s="614"/>
      <c r="T647" s="926"/>
      <c r="U647" s="926"/>
      <c r="V647" s="613">
        <v>1993</v>
      </c>
      <c r="W647" s="926"/>
      <c r="X647" s="926"/>
      <c r="Y647" s="926"/>
      <c r="Z647" s="926"/>
      <c r="AA647" s="926"/>
      <c r="AB647" s="614"/>
      <c r="AC647" s="926"/>
      <c r="AD647" s="926"/>
      <c r="AE647" s="926"/>
      <c r="AF647" s="926"/>
      <c r="AG647" s="926"/>
      <c r="AH647" s="926"/>
      <c r="AI647" s="926"/>
      <c r="AJ647" s="926"/>
      <c r="AK647" s="926"/>
      <c r="AL647" s="926"/>
      <c r="AM647" s="926"/>
      <c r="AN647" s="926"/>
      <c r="AO647" s="926"/>
      <c r="AP647" s="926"/>
      <c r="AQ647" s="926"/>
      <c r="AR647" s="926"/>
      <c r="AS647" s="926"/>
      <c r="AT647" s="926"/>
      <c r="AU647" s="926"/>
      <c r="AV647" s="926"/>
      <c r="AW647" s="926"/>
      <c r="AX647" s="613"/>
    </row>
    <row r="648" spans="1:50" ht="24" hidden="1" customHeight="1" x14ac:dyDescent="0.15">
      <c r="A648" s="621"/>
      <c r="B648" s="195"/>
      <c r="C648" s="625" t="s">
        <v>5884</v>
      </c>
      <c r="D648" s="683"/>
      <c r="E648" s="626" t="s">
        <v>5885</v>
      </c>
      <c r="F648" s="625" t="s">
        <v>5744</v>
      </c>
      <c r="G648" s="683"/>
      <c r="H648" s="954"/>
      <c r="I648" s="683" t="s">
        <v>5755</v>
      </c>
      <c r="J648" s="683"/>
      <c r="K648" s="626">
        <v>80050</v>
      </c>
      <c r="L648" s="626"/>
      <c r="M648" s="626"/>
      <c r="N648" s="683"/>
      <c r="O648" s="625" t="s">
        <v>503</v>
      </c>
      <c r="P648" s="626">
        <v>1043</v>
      </c>
      <c r="Q648" s="626">
        <v>4</v>
      </c>
      <c r="R648" s="626"/>
      <c r="S648" s="626"/>
      <c r="T648" s="683"/>
      <c r="U648" s="683"/>
      <c r="V648" s="625">
        <v>2007</v>
      </c>
      <c r="W648" s="706"/>
      <c r="X648" s="706"/>
      <c r="Y648" s="706"/>
      <c r="Z648" s="706"/>
      <c r="AA648" s="706"/>
      <c r="AB648" s="626"/>
      <c r="AC648" s="625"/>
      <c r="AD648" s="625"/>
      <c r="AE648" s="683"/>
      <c r="AF648" s="683"/>
      <c r="AG648" s="683"/>
      <c r="AH648" s="683"/>
      <c r="AI648" s="683"/>
      <c r="AJ648" s="683"/>
      <c r="AK648" s="683"/>
      <c r="AL648" s="683"/>
      <c r="AM648" s="683"/>
      <c r="AN648" s="683"/>
      <c r="AO648" s="683"/>
      <c r="AP648" s="683"/>
      <c r="AQ648" s="683"/>
      <c r="AR648" s="683"/>
      <c r="AS648" s="683"/>
      <c r="AT648" s="683"/>
      <c r="AU648" s="683"/>
      <c r="AV648" s="683"/>
      <c r="AW648" s="683"/>
      <c r="AX648" s="683"/>
    </row>
    <row r="649" spans="1:50" ht="24" hidden="1" customHeight="1" x14ac:dyDescent="0.15">
      <c r="A649" s="621"/>
      <c r="B649" s="195"/>
      <c r="C649" s="625" t="s">
        <v>5744</v>
      </c>
      <c r="D649" s="683"/>
      <c r="E649" s="626" t="s">
        <v>12020</v>
      </c>
      <c r="F649" s="625" t="s">
        <v>5744</v>
      </c>
      <c r="G649" s="683"/>
      <c r="H649" s="954"/>
      <c r="I649" s="683" t="s">
        <v>5744</v>
      </c>
      <c r="J649" s="683"/>
      <c r="K649" s="626">
        <v>41746</v>
      </c>
      <c r="L649" s="626">
        <v>188</v>
      </c>
      <c r="M649" s="626">
        <v>478</v>
      </c>
      <c r="N649" s="683"/>
      <c r="O649" s="625" t="s">
        <v>1070</v>
      </c>
      <c r="P649" s="626">
        <v>41746</v>
      </c>
      <c r="Q649" s="626">
        <v>16</v>
      </c>
      <c r="R649" s="626"/>
      <c r="S649" s="626"/>
      <c r="T649" s="683"/>
      <c r="U649" s="683"/>
      <c r="V649" s="625">
        <v>2018</v>
      </c>
      <c r="W649" s="706"/>
      <c r="X649" s="706"/>
      <c r="Y649" s="706"/>
      <c r="Z649" s="706"/>
      <c r="AA649" s="706"/>
      <c r="AB649" s="626">
        <v>5964</v>
      </c>
      <c r="AC649" s="625"/>
      <c r="AD649" s="625"/>
      <c r="AE649" s="683"/>
      <c r="AF649" s="683"/>
      <c r="AG649" s="683"/>
      <c r="AH649" s="683"/>
      <c r="AI649" s="683"/>
      <c r="AJ649" s="683"/>
      <c r="AK649" s="683"/>
      <c r="AL649" s="683"/>
      <c r="AM649" s="683"/>
      <c r="AN649" s="683"/>
      <c r="AO649" s="683"/>
      <c r="AP649" s="683"/>
      <c r="AQ649" s="683"/>
      <c r="AR649" s="683"/>
      <c r="AS649" s="683"/>
      <c r="AT649" s="683"/>
      <c r="AU649" s="683"/>
      <c r="AV649" s="683"/>
      <c r="AW649" s="683"/>
      <c r="AX649" s="683"/>
    </row>
    <row r="650" spans="1:50" ht="24" hidden="1" customHeight="1" x14ac:dyDescent="0.15">
      <c r="A650" s="621"/>
      <c r="B650" s="195"/>
      <c r="C650" s="625" t="s">
        <v>383</v>
      </c>
      <c r="D650" s="683"/>
      <c r="E650" s="626" t="s">
        <v>5886</v>
      </c>
      <c r="F650" s="625" t="s">
        <v>383</v>
      </c>
      <c r="G650" s="683"/>
      <c r="H650" s="954"/>
      <c r="I650" s="683" t="s">
        <v>383</v>
      </c>
      <c r="J650" s="683"/>
      <c r="K650" s="626">
        <v>9292</v>
      </c>
      <c r="L650" s="626"/>
      <c r="M650" s="626"/>
      <c r="N650" s="683"/>
      <c r="O650" s="625" t="s">
        <v>503</v>
      </c>
      <c r="P650" s="626">
        <v>640</v>
      </c>
      <c r="Q650" s="626">
        <v>1</v>
      </c>
      <c r="R650" s="626"/>
      <c r="S650" s="626"/>
      <c r="T650" s="683"/>
      <c r="U650" s="683"/>
      <c r="V650" s="625">
        <v>1999</v>
      </c>
      <c r="W650" s="706"/>
      <c r="X650" s="706"/>
      <c r="Y650" s="706"/>
      <c r="Z650" s="706"/>
      <c r="AA650" s="706"/>
      <c r="AB650" s="626">
        <v>25</v>
      </c>
      <c r="AC650" s="625"/>
      <c r="AD650" s="625"/>
      <c r="AE650" s="683"/>
      <c r="AF650" s="683"/>
      <c r="AG650" s="683"/>
      <c r="AH650" s="683"/>
      <c r="AI650" s="683"/>
      <c r="AJ650" s="683"/>
      <c r="AK650" s="683"/>
      <c r="AL650" s="683"/>
      <c r="AM650" s="683"/>
      <c r="AN650" s="683"/>
      <c r="AO650" s="683"/>
      <c r="AP650" s="683"/>
      <c r="AQ650" s="683"/>
      <c r="AR650" s="683"/>
      <c r="AS650" s="683"/>
      <c r="AT650" s="683"/>
      <c r="AU650" s="683"/>
      <c r="AV650" s="683"/>
      <c r="AW650" s="683"/>
      <c r="AX650" s="683"/>
    </row>
    <row r="651" spans="1:50" ht="24" hidden="1" customHeight="1" x14ac:dyDescent="0.15">
      <c r="A651" s="621"/>
      <c r="B651" s="195"/>
      <c r="C651" s="625" t="s">
        <v>383</v>
      </c>
      <c r="D651" s="683"/>
      <c r="E651" s="626" t="s">
        <v>5887</v>
      </c>
      <c r="F651" s="625" t="s">
        <v>383</v>
      </c>
      <c r="G651" s="683"/>
      <c r="H651" s="954"/>
      <c r="I651" s="683" t="s">
        <v>383</v>
      </c>
      <c r="J651" s="683"/>
      <c r="K651" s="626">
        <v>7293</v>
      </c>
      <c r="L651" s="626"/>
      <c r="M651" s="626"/>
      <c r="N651" s="683"/>
      <c r="O651" s="625" t="s">
        <v>5888</v>
      </c>
      <c r="P651" s="626">
        <v>1024</v>
      </c>
      <c r="Q651" s="626">
        <v>1</v>
      </c>
      <c r="R651" s="626"/>
      <c r="S651" s="626"/>
      <c r="T651" s="683"/>
      <c r="U651" s="683"/>
      <c r="V651" s="625">
        <v>2000</v>
      </c>
      <c r="W651" s="706"/>
      <c r="X651" s="706"/>
      <c r="Y651" s="706"/>
      <c r="Z651" s="706"/>
      <c r="AA651" s="706"/>
      <c r="AB651" s="626">
        <v>50</v>
      </c>
      <c r="AC651" s="625"/>
      <c r="AD651" s="625"/>
      <c r="AE651" s="683"/>
      <c r="AF651" s="683"/>
      <c r="AG651" s="683"/>
      <c r="AH651" s="683"/>
      <c r="AI651" s="683"/>
      <c r="AJ651" s="683"/>
      <c r="AK651" s="683"/>
      <c r="AL651" s="683"/>
      <c r="AM651" s="683"/>
      <c r="AN651" s="683"/>
      <c r="AO651" s="683"/>
      <c r="AP651" s="683"/>
      <c r="AQ651" s="683"/>
      <c r="AR651" s="683"/>
      <c r="AS651" s="683"/>
      <c r="AT651" s="683"/>
      <c r="AU651" s="683"/>
      <c r="AV651" s="683"/>
      <c r="AW651" s="683"/>
      <c r="AX651" s="683"/>
    </row>
    <row r="652" spans="1:50" ht="24" hidden="1" customHeight="1" x14ac:dyDescent="0.15">
      <c r="A652" s="621"/>
      <c r="B652" s="195"/>
      <c r="C652" s="625" t="s">
        <v>383</v>
      </c>
      <c r="D652" s="683"/>
      <c r="E652" s="626" t="s">
        <v>5889</v>
      </c>
      <c r="F652" s="625" t="s">
        <v>383</v>
      </c>
      <c r="G652" s="683"/>
      <c r="H652" s="954"/>
      <c r="I652" s="683" t="s">
        <v>383</v>
      </c>
      <c r="J652" s="683"/>
      <c r="K652" s="626">
        <v>3643</v>
      </c>
      <c r="L652" s="626"/>
      <c r="M652" s="626"/>
      <c r="N652" s="683"/>
      <c r="O652" s="625" t="s">
        <v>5888</v>
      </c>
      <c r="P652" s="626">
        <v>1024</v>
      </c>
      <c r="Q652" s="626">
        <v>1</v>
      </c>
      <c r="R652" s="626"/>
      <c r="S652" s="626"/>
      <c r="T652" s="683"/>
      <c r="U652" s="683"/>
      <c r="V652" s="625">
        <v>1993</v>
      </c>
      <c r="W652" s="706"/>
      <c r="X652" s="706"/>
      <c r="Y652" s="706"/>
      <c r="Z652" s="706"/>
      <c r="AA652" s="706"/>
      <c r="AB652" s="626">
        <v>30</v>
      </c>
      <c r="AC652" s="625"/>
      <c r="AD652" s="625"/>
      <c r="AE652" s="683"/>
      <c r="AF652" s="683"/>
      <c r="AG652" s="683"/>
      <c r="AH652" s="683"/>
      <c r="AI652" s="683"/>
      <c r="AJ652" s="683"/>
      <c r="AK652" s="683"/>
      <c r="AL652" s="683"/>
      <c r="AM652" s="683"/>
      <c r="AN652" s="683"/>
      <c r="AO652" s="683"/>
      <c r="AP652" s="683"/>
      <c r="AQ652" s="683"/>
      <c r="AR652" s="683"/>
      <c r="AS652" s="683"/>
      <c r="AT652" s="683"/>
      <c r="AU652" s="683"/>
      <c r="AV652" s="683"/>
      <c r="AW652" s="683"/>
      <c r="AX652" s="683"/>
    </row>
    <row r="653" spans="1:50" ht="24" hidden="1" customHeight="1" x14ac:dyDescent="0.15">
      <c r="A653" s="621"/>
      <c r="B653" s="195"/>
      <c r="C653" s="625" t="s">
        <v>383</v>
      </c>
      <c r="D653" s="683"/>
      <c r="E653" s="626" t="s">
        <v>14071</v>
      </c>
      <c r="F653" s="625" t="s">
        <v>383</v>
      </c>
      <c r="G653" s="683"/>
      <c r="H653" s="954"/>
      <c r="I653" s="683" t="s">
        <v>383</v>
      </c>
      <c r="J653" s="683"/>
      <c r="K653" s="626">
        <v>1369</v>
      </c>
      <c r="L653" s="626"/>
      <c r="M653" s="626"/>
      <c r="N653" s="683"/>
      <c r="O653" s="625" t="s">
        <v>310</v>
      </c>
      <c r="P653" s="626">
        <v>400.5</v>
      </c>
      <c r="Q653" s="626">
        <v>2</v>
      </c>
      <c r="R653" s="626"/>
      <c r="S653" s="626"/>
      <c r="T653" s="683"/>
      <c r="U653" s="683"/>
      <c r="V653" s="625">
        <v>2019</v>
      </c>
      <c r="W653" s="706"/>
      <c r="X653" s="706"/>
      <c r="Y653" s="706"/>
      <c r="Z653" s="706"/>
      <c r="AA653" s="706"/>
      <c r="AB653" s="626">
        <v>300</v>
      </c>
      <c r="AC653" s="625"/>
      <c r="AD653" s="625"/>
      <c r="AE653" s="683"/>
      <c r="AF653" s="683"/>
      <c r="AG653" s="683"/>
      <c r="AH653" s="683"/>
      <c r="AI653" s="683"/>
      <c r="AJ653" s="683"/>
      <c r="AK653" s="683"/>
      <c r="AL653" s="683"/>
      <c r="AM653" s="683"/>
      <c r="AN653" s="683"/>
      <c r="AO653" s="683"/>
      <c r="AP653" s="683"/>
      <c r="AQ653" s="683"/>
      <c r="AR653" s="683"/>
      <c r="AS653" s="683"/>
      <c r="AT653" s="683"/>
      <c r="AU653" s="683"/>
      <c r="AV653" s="683"/>
      <c r="AW653" s="683"/>
      <c r="AX653" s="683"/>
    </row>
    <row r="654" spans="1:50" ht="24" hidden="1" customHeight="1" x14ac:dyDescent="0.15">
      <c r="A654" s="621"/>
      <c r="B654" s="195"/>
      <c r="C654" s="625" t="s">
        <v>5786</v>
      </c>
      <c r="D654" s="683" t="s">
        <v>5890</v>
      </c>
      <c r="E654" s="626" t="s">
        <v>5891</v>
      </c>
      <c r="F654" s="625" t="s">
        <v>5786</v>
      </c>
      <c r="G654" s="683" t="s">
        <v>5892</v>
      </c>
      <c r="H654" s="954" t="s">
        <v>5893</v>
      </c>
      <c r="I654" s="683" t="s">
        <v>5786</v>
      </c>
      <c r="J654" s="683" t="s">
        <v>5858</v>
      </c>
      <c r="K654" s="626">
        <v>23679</v>
      </c>
      <c r="L654" s="626">
        <v>6410</v>
      </c>
      <c r="M654" s="626">
        <v>6540</v>
      </c>
      <c r="N654" s="683" t="s">
        <v>183</v>
      </c>
      <c r="O654" s="625" t="s">
        <v>310</v>
      </c>
      <c r="P654" s="626">
        <v>3807</v>
      </c>
      <c r="Q654" s="626">
        <v>4</v>
      </c>
      <c r="R654" s="626">
        <v>1500</v>
      </c>
      <c r="S654" s="626">
        <v>2000</v>
      </c>
      <c r="T654" s="683" t="s">
        <v>5894</v>
      </c>
      <c r="U654" s="683"/>
      <c r="V654" s="625">
        <v>2007</v>
      </c>
      <c r="W654" s="706">
        <v>629</v>
      </c>
      <c r="X654" s="706"/>
      <c r="Y654" s="706"/>
      <c r="Z654" s="706"/>
      <c r="AA654" s="706"/>
      <c r="AB654" s="626">
        <v>4750</v>
      </c>
      <c r="AC654" s="625"/>
      <c r="AD654" s="625"/>
      <c r="AE654" s="683"/>
      <c r="AF654" s="683"/>
      <c r="AG654" s="683"/>
      <c r="AH654" s="683"/>
      <c r="AI654" s="683"/>
      <c r="AJ654" s="683"/>
      <c r="AK654" s="683" t="s">
        <v>687</v>
      </c>
      <c r="AL654" s="683">
        <v>2</v>
      </c>
      <c r="AM654" s="683">
        <v>1064</v>
      </c>
      <c r="AN654" s="683" t="s">
        <v>310</v>
      </c>
      <c r="AO654" s="683" t="s">
        <v>4778</v>
      </c>
      <c r="AP654" s="683"/>
      <c r="AQ654" s="683"/>
      <c r="AR654" s="683"/>
      <c r="AS654" s="683"/>
      <c r="AT654" s="683"/>
      <c r="AU654" s="683"/>
      <c r="AV654" s="683"/>
      <c r="AW654" s="683"/>
      <c r="AX654" s="683"/>
    </row>
    <row r="655" spans="1:50" ht="24" hidden="1" customHeight="1" x14ac:dyDescent="0.15">
      <c r="A655" s="621"/>
      <c r="B655" s="195"/>
      <c r="C655" s="625" t="s">
        <v>5786</v>
      </c>
      <c r="D655" s="683"/>
      <c r="E655" s="626" t="s">
        <v>5895</v>
      </c>
      <c r="F655" s="625" t="s">
        <v>5786</v>
      </c>
      <c r="G655" s="683"/>
      <c r="H655" s="954"/>
      <c r="I655" s="683" t="s">
        <v>5786</v>
      </c>
      <c r="J655" s="683"/>
      <c r="K655" s="626">
        <v>1300</v>
      </c>
      <c r="L655" s="626"/>
      <c r="M655" s="626">
        <v>1300</v>
      </c>
      <c r="N655" s="683"/>
      <c r="O655" s="625" t="s">
        <v>5896</v>
      </c>
      <c r="P655" s="626">
        <v>1300</v>
      </c>
      <c r="Q655" s="626">
        <v>2</v>
      </c>
      <c r="R655" s="626"/>
      <c r="S655" s="626"/>
      <c r="T655" s="683"/>
      <c r="U655" s="683"/>
      <c r="V655" s="625">
        <v>2009</v>
      </c>
      <c r="W655" s="706"/>
      <c r="X655" s="706"/>
      <c r="Y655" s="706"/>
      <c r="Z655" s="706"/>
      <c r="AA655" s="706"/>
      <c r="AB655" s="626">
        <v>427</v>
      </c>
      <c r="AC655" s="625"/>
      <c r="AD655" s="625"/>
      <c r="AE655" s="683"/>
      <c r="AF655" s="683"/>
      <c r="AG655" s="683"/>
      <c r="AH655" s="683"/>
      <c r="AI655" s="683"/>
      <c r="AJ655" s="683"/>
      <c r="AK655" s="683"/>
      <c r="AL655" s="683"/>
      <c r="AM655" s="683"/>
      <c r="AN655" s="683"/>
      <c r="AO655" s="683"/>
      <c r="AP655" s="683"/>
      <c r="AQ655" s="683"/>
      <c r="AR655" s="683"/>
      <c r="AS655" s="683"/>
      <c r="AT655" s="683"/>
      <c r="AU655" s="683"/>
      <c r="AV655" s="683"/>
      <c r="AW655" s="683"/>
      <c r="AX655" s="683"/>
    </row>
    <row r="656" spans="1:50" ht="24" hidden="1" customHeight="1" x14ac:dyDescent="0.15">
      <c r="A656" s="621"/>
      <c r="B656" s="195"/>
      <c r="C656" s="625" t="s">
        <v>5786</v>
      </c>
      <c r="D656" s="683"/>
      <c r="E656" s="626" t="s">
        <v>5897</v>
      </c>
      <c r="F656" s="625" t="s">
        <v>5786</v>
      </c>
      <c r="G656" s="683"/>
      <c r="H656" s="954"/>
      <c r="I656" s="683" t="s">
        <v>5786</v>
      </c>
      <c r="J656" s="683"/>
      <c r="K656" s="626">
        <v>1300</v>
      </c>
      <c r="L656" s="626"/>
      <c r="M656" s="626">
        <v>1300</v>
      </c>
      <c r="N656" s="683"/>
      <c r="O656" s="625" t="s">
        <v>5898</v>
      </c>
      <c r="P656" s="626">
        <v>1300</v>
      </c>
      <c r="Q656" s="626">
        <v>2</v>
      </c>
      <c r="R656" s="626"/>
      <c r="S656" s="626"/>
      <c r="T656" s="683"/>
      <c r="U656" s="683"/>
      <c r="V656" s="625">
        <v>2009</v>
      </c>
      <c r="W656" s="706"/>
      <c r="X656" s="706"/>
      <c r="Y656" s="706"/>
      <c r="Z656" s="706"/>
      <c r="AA656" s="706"/>
      <c r="AB656" s="626">
        <v>450</v>
      </c>
      <c r="AC656" s="625"/>
      <c r="AD656" s="625"/>
      <c r="AE656" s="683"/>
      <c r="AF656" s="683"/>
      <c r="AG656" s="683"/>
      <c r="AH656" s="683"/>
      <c r="AI656" s="683"/>
      <c r="AJ656" s="683"/>
      <c r="AK656" s="683"/>
      <c r="AL656" s="683"/>
      <c r="AM656" s="683"/>
      <c r="AN656" s="683"/>
      <c r="AO656" s="683"/>
      <c r="AP656" s="683"/>
      <c r="AQ656" s="683"/>
      <c r="AR656" s="683"/>
      <c r="AS656" s="683"/>
      <c r="AT656" s="683"/>
      <c r="AU656" s="683"/>
      <c r="AV656" s="683"/>
      <c r="AW656" s="683"/>
      <c r="AX656" s="683"/>
    </row>
    <row r="657" spans="1:50" ht="24" hidden="1" customHeight="1" x14ac:dyDescent="0.15">
      <c r="A657" s="621" t="s">
        <v>340</v>
      </c>
      <c r="B657" s="195"/>
      <c r="C657" s="625" t="s">
        <v>5786</v>
      </c>
      <c r="D657" s="683"/>
      <c r="E657" s="626" t="s">
        <v>5899</v>
      </c>
      <c r="F657" s="625" t="s">
        <v>5786</v>
      </c>
      <c r="G657" s="683"/>
      <c r="H657" s="954"/>
      <c r="I657" s="683" t="s">
        <v>5786</v>
      </c>
      <c r="J657" s="683"/>
      <c r="K657" s="626">
        <v>1300</v>
      </c>
      <c r="L657" s="626"/>
      <c r="M657" s="626">
        <v>1300</v>
      </c>
      <c r="N657" s="683"/>
      <c r="O657" s="625" t="s">
        <v>310</v>
      </c>
      <c r="P657" s="626">
        <v>1300</v>
      </c>
      <c r="Q657" s="626">
        <v>2</v>
      </c>
      <c r="R657" s="626"/>
      <c r="S657" s="626"/>
      <c r="T657" s="683"/>
      <c r="U657" s="683"/>
      <c r="V657" s="625">
        <v>2009</v>
      </c>
      <c r="W657" s="706"/>
      <c r="X657" s="706"/>
      <c r="Y657" s="706"/>
      <c r="Z657" s="706"/>
      <c r="AA657" s="706"/>
      <c r="AB657" s="626">
        <v>300</v>
      </c>
      <c r="AC657" s="625"/>
      <c r="AD657" s="625"/>
      <c r="AE657" s="683"/>
      <c r="AF657" s="683"/>
      <c r="AG657" s="683"/>
      <c r="AH657" s="683"/>
      <c r="AI657" s="683"/>
      <c r="AJ657" s="683"/>
      <c r="AK657" s="683"/>
      <c r="AL657" s="683"/>
      <c r="AM657" s="683"/>
      <c r="AN657" s="683"/>
      <c r="AO657" s="683"/>
      <c r="AP657" s="683"/>
      <c r="AQ657" s="683"/>
      <c r="AR657" s="683"/>
      <c r="AS657" s="683"/>
      <c r="AT657" s="683"/>
      <c r="AU657" s="683"/>
      <c r="AV657" s="683"/>
      <c r="AW657" s="683"/>
      <c r="AX657" s="683"/>
    </row>
    <row r="658" spans="1:50" ht="24" hidden="1" customHeight="1" x14ac:dyDescent="0.15">
      <c r="A658" s="621" t="s">
        <v>341</v>
      </c>
      <c r="B658" s="195"/>
      <c r="C658" s="625" t="s">
        <v>5786</v>
      </c>
      <c r="D658" s="683"/>
      <c r="E658" s="626" t="s">
        <v>5900</v>
      </c>
      <c r="F658" s="625" t="s">
        <v>5786</v>
      </c>
      <c r="G658" s="683"/>
      <c r="H658" s="954"/>
      <c r="I658" s="683" t="s">
        <v>5786</v>
      </c>
      <c r="J658" s="683"/>
      <c r="K658" s="626">
        <v>1300</v>
      </c>
      <c r="L658" s="626"/>
      <c r="M658" s="626">
        <v>1300</v>
      </c>
      <c r="N658" s="683"/>
      <c r="O658" s="625" t="s">
        <v>5896</v>
      </c>
      <c r="P658" s="626">
        <v>1300</v>
      </c>
      <c r="Q658" s="626">
        <v>2</v>
      </c>
      <c r="R658" s="626"/>
      <c r="S658" s="626"/>
      <c r="T658" s="683"/>
      <c r="U658" s="683"/>
      <c r="V658" s="625">
        <v>2009</v>
      </c>
      <c r="W658" s="706"/>
      <c r="X658" s="706"/>
      <c r="Y658" s="706"/>
      <c r="Z658" s="706"/>
      <c r="AA658" s="706"/>
      <c r="AB658" s="626">
        <v>442</v>
      </c>
      <c r="AC658" s="625"/>
      <c r="AD658" s="625"/>
      <c r="AE658" s="683"/>
      <c r="AF658" s="683"/>
      <c r="AG658" s="683"/>
      <c r="AH658" s="683"/>
      <c r="AI658" s="683"/>
      <c r="AJ658" s="683"/>
      <c r="AK658" s="683"/>
      <c r="AL658" s="683"/>
      <c r="AM658" s="683"/>
      <c r="AN658" s="683"/>
      <c r="AO658" s="683"/>
      <c r="AP658" s="683"/>
      <c r="AQ658" s="683"/>
      <c r="AR658" s="683"/>
      <c r="AS658" s="683"/>
      <c r="AT658" s="683"/>
      <c r="AU658" s="683"/>
      <c r="AV658" s="683"/>
      <c r="AW658" s="683"/>
      <c r="AX658" s="683"/>
    </row>
    <row r="659" spans="1:50" ht="24" hidden="1" customHeight="1" x14ac:dyDescent="0.15">
      <c r="A659" s="621" t="s">
        <v>342</v>
      </c>
      <c r="B659" s="195"/>
      <c r="C659" s="625" t="s">
        <v>5786</v>
      </c>
      <c r="D659" s="683"/>
      <c r="E659" s="626" t="s">
        <v>5901</v>
      </c>
      <c r="F659" s="625" t="s">
        <v>5786</v>
      </c>
      <c r="G659" s="683"/>
      <c r="H659" s="954"/>
      <c r="I659" s="683" t="s">
        <v>5786</v>
      </c>
      <c r="J659" s="683"/>
      <c r="K659" s="626">
        <v>1184</v>
      </c>
      <c r="L659" s="626"/>
      <c r="M659" s="626">
        <v>1184</v>
      </c>
      <c r="N659" s="683"/>
      <c r="O659" s="625" t="s">
        <v>503</v>
      </c>
      <c r="P659" s="626">
        <v>1184</v>
      </c>
      <c r="Q659" s="626">
        <v>2</v>
      </c>
      <c r="R659" s="626"/>
      <c r="S659" s="626"/>
      <c r="T659" s="683"/>
      <c r="U659" s="683"/>
      <c r="V659" s="625">
        <v>2009</v>
      </c>
      <c r="W659" s="706"/>
      <c r="X659" s="706"/>
      <c r="Y659" s="706"/>
      <c r="Z659" s="706"/>
      <c r="AA659" s="706"/>
      <c r="AB659" s="626"/>
      <c r="AC659" s="625"/>
      <c r="AD659" s="625"/>
      <c r="AE659" s="683"/>
      <c r="AF659" s="683"/>
      <c r="AG659" s="683"/>
      <c r="AH659" s="683"/>
      <c r="AI659" s="683"/>
      <c r="AJ659" s="683"/>
      <c r="AK659" s="683"/>
      <c r="AL659" s="683"/>
      <c r="AM659" s="683"/>
      <c r="AN659" s="683"/>
      <c r="AO659" s="683"/>
      <c r="AP659" s="683"/>
      <c r="AQ659" s="683"/>
      <c r="AR659" s="683"/>
      <c r="AS659" s="683"/>
      <c r="AT659" s="683"/>
      <c r="AU659" s="683"/>
      <c r="AV659" s="683"/>
      <c r="AW659" s="683"/>
      <c r="AX659" s="683"/>
    </row>
    <row r="660" spans="1:50" ht="24" hidden="1" customHeight="1" x14ac:dyDescent="0.15">
      <c r="A660" s="621" t="s">
        <v>343</v>
      </c>
      <c r="B660" s="195"/>
      <c r="C660" s="625" t="s">
        <v>5786</v>
      </c>
      <c r="D660" s="683"/>
      <c r="E660" s="626" t="s">
        <v>5902</v>
      </c>
      <c r="F660" s="625" t="s">
        <v>5786</v>
      </c>
      <c r="G660" s="683"/>
      <c r="H660" s="954"/>
      <c r="I660" s="683" t="s">
        <v>5786</v>
      </c>
      <c r="J660" s="683"/>
      <c r="K660" s="626">
        <v>13137</v>
      </c>
      <c r="L660" s="626"/>
      <c r="M660" s="626"/>
      <c r="N660" s="683"/>
      <c r="O660" s="625" t="s">
        <v>5903</v>
      </c>
      <c r="P660" s="626">
        <v>3002</v>
      </c>
      <c r="Q660" s="626">
        <v>5</v>
      </c>
      <c r="R660" s="626"/>
      <c r="S660" s="626"/>
      <c r="T660" s="683"/>
      <c r="U660" s="683"/>
      <c r="V660" s="625">
        <v>2012</v>
      </c>
      <c r="W660" s="706"/>
      <c r="X660" s="706"/>
      <c r="Y660" s="706"/>
      <c r="Z660" s="706"/>
      <c r="AA660" s="706"/>
      <c r="AB660" s="626">
        <v>148</v>
      </c>
      <c r="AC660" s="625"/>
      <c r="AD660" s="625"/>
      <c r="AE660" s="683"/>
      <c r="AF660" s="683"/>
      <c r="AG660" s="683"/>
      <c r="AH660" s="683"/>
      <c r="AI660" s="683"/>
      <c r="AJ660" s="683"/>
      <c r="AK660" s="683"/>
      <c r="AL660" s="683"/>
      <c r="AM660" s="683"/>
      <c r="AN660" s="683"/>
      <c r="AO660" s="683"/>
      <c r="AP660" s="683"/>
      <c r="AQ660" s="683"/>
      <c r="AR660" s="683"/>
      <c r="AS660" s="683"/>
      <c r="AT660" s="683"/>
      <c r="AU660" s="683"/>
      <c r="AV660" s="683"/>
      <c r="AW660" s="683"/>
      <c r="AX660" s="683"/>
    </row>
    <row r="661" spans="1:50" ht="24" hidden="1" customHeight="1" x14ac:dyDescent="0.15">
      <c r="A661" s="621"/>
      <c r="B661" s="195"/>
      <c r="C661" s="625" t="s">
        <v>5797</v>
      </c>
      <c r="D661" s="683" t="s">
        <v>5904</v>
      </c>
      <c r="E661" s="626" t="s">
        <v>14932</v>
      </c>
      <c r="F661" s="625" t="s">
        <v>5797</v>
      </c>
      <c r="G661" s="683" t="s">
        <v>5905</v>
      </c>
      <c r="H661" s="954" t="s">
        <v>1007</v>
      </c>
      <c r="I661" s="683" t="s">
        <v>5797</v>
      </c>
      <c r="J661" s="683" t="s">
        <v>5858</v>
      </c>
      <c r="K661" s="626">
        <v>4000</v>
      </c>
      <c r="L661" s="626">
        <v>60</v>
      </c>
      <c r="M661" s="626">
        <v>60</v>
      </c>
      <c r="N661" s="683" t="s">
        <v>183</v>
      </c>
      <c r="O661" s="625" t="s">
        <v>5906</v>
      </c>
      <c r="P661" s="626">
        <v>3939</v>
      </c>
      <c r="Q661" s="626">
        <v>5</v>
      </c>
      <c r="R661" s="626">
        <v>100</v>
      </c>
      <c r="S661" s="626">
        <v>100</v>
      </c>
      <c r="T661" s="683" t="s">
        <v>185</v>
      </c>
      <c r="U661" s="683" t="s">
        <v>500</v>
      </c>
      <c r="V661" s="625">
        <v>1997</v>
      </c>
      <c r="W661" s="706">
        <v>50</v>
      </c>
      <c r="X661" s="706"/>
      <c r="Y661" s="706"/>
      <c r="Z661" s="706" t="s">
        <v>1007</v>
      </c>
      <c r="AA661" s="706"/>
      <c r="AB661" s="626">
        <v>50</v>
      </c>
      <c r="AC661" s="625"/>
      <c r="AD661" s="625"/>
      <c r="AE661" s="683"/>
      <c r="AF661" s="683"/>
      <c r="AG661" s="683">
        <v>12</v>
      </c>
      <c r="AH661" s="683" t="s">
        <v>5309</v>
      </c>
      <c r="AI661" s="683"/>
      <c r="AJ661" s="683" t="s">
        <v>1850</v>
      </c>
      <c r="AK661" s="683"/>
      <c r="AL661" s="683"/>
      <c r="AM661" s="683"/>
      <c r="AN661" s="683"/>
      <c r="AO661" s="683"/>
      <c r="AP661" s="683"/>
      <c r="AQ661" s="683"/>
      <c r="AR661" s="683"/>
      <c r="AS661" s="683"/>
      <c r="AT661" s="683"/>
      <c r="AU661" s="683"/>
      <c r="AV661" s="683"/>
      <c r="AW661" s="683"/>
      <c r="AX661" s="683"/>
    </row>
    <row r="662" spans="1:50" ht="24" hidden="1" customHeight="1" x14ac:dyDescent="0.15">
      <c r="A662" s="621" t="s">
        <v>344</v>
      </c>
      <c r="B662" s="195"/>
      <c r="C662" s="625" t="s">
        <v>5797</v>
      </c>
      <c r="D662" s="683"/>
      <c r="E662" s="626" t="s">
        <v>5907</v>
      </c>
      <c r="F662" s="625" t="s">
        <v>5797</v>
      </c>
      <c r="G662" s="683"/>
      <c r="H662" s="954"/>
      <c r="I662" s="683" t="s">
        <v>5797</v>
      </c>
      <c r="J662" s="683"/>
      <c r="K662" s="626">
        <v>45759</v>
      </c>
      <c r="L662" s="626">
        <v>84</v>
      </c>
      <c r="M662" s="626">
        <v>84</v>
      </c>
      <c r="N662" s="683"/>
      <c r="O662" s="625" t="s">
        <v>2173</v>
      </c>
      <c r="P662" s="626">
        <v>2550</v>
      </c>
      <c r="Q662" s="626">
        <v>3</v>
      </c>
      <c r="R662" s="626"/>
      <c r="S662" s="626"/>
      <c r="T662" s="683"/>
      <c r="U662" s="683"/>
      <c r="V662" s="625">
        <v>2005</v>
      </c>
      <c r="W662" s="706"/>
      <c r="X662" s="706"/>
      <c r="Y662" s="706"/>
      <c r="Z662" s="706"/>
      <c r="AA662" s="706"/>
      <c r="AB662" s="626">
        <v>3038</v>
      </c>
      <c r="AC662" s="625"/>
      <c r="AD662" s="625"/>
      <c r="AE662" s="683"/>
      <c r="AF662" s="683"/>
      <c r="AG662" s="683"/>
      <c r="AH662" s="683"/>
      <c r="AI662" s="683"/>
      <c r="AJ662" s="683"/>
      <c r="AK662" s="683"/>
      <c r="AL662" s="683"/>
      <c r="AM662" s="683"/>
      <c r="AN662" s="683"/>
      <c r="AO662" s="683"/>
      <c r="AP662" s="683"/>
      <c r="AQ662" s="683"/>
      <c r="AR662" s="683"/>
      <c r="AS662" s="683"/>
      <c r="AT662" s="683"/>
      <c r="AU662" s="683"/>
      <c r="AV662" s="683"/>
      <c r="AW662" s="683"/>
      <c r="AX662" s="683"/>
    </row>
    <row r="663" spans="1:50" ht="24" hidden="1" customHeight="1" x14ac:dyDescent="0.15">
      <c r="A663" s="621" t="s">
        <v>121</v>
      </c>
      <c r="B663" s="195"/>
      <c r="C663" s="625" t="s">
        <v>5797</v>
      </c>
      <c r="D663" s="683"/>
      <c r="E663" s="626" t="s">
        <v>5908</v>
      </c>
      <c r="F663" s="625" t="s">
        <v>5797</v>
      </c>
      <c r="G663" s="683"/>
      <c r="H663" s="954"/>
      <c r="I663" s="683" t="s">
        <v>5797</v>
      </c>
      <c r="J663" s="683"/>
      <c r="K663" s="626">
        <v>6573</v>
      </c>
      <c r="L663" s="626"/>
      <c r="M663" s="626"/>
      <c r="N663" s="683"/>
      <c r="O663" s="625" t="s">
        <v>2173</v>
      </c>
      <c r="P663" s="626">
        <v>1330</v>
      </c>
      <c r="Q663" s="626">
        <v>2</v>
      </c>
      <c r="R663" s="626"/>
      <c r="S663" s="626"/>
      <c r="T663" s="683"/>
      <c r="U663" s="683"/>
      <c r="V663" s="625">
        <v>2006</v>
      </c>
      <c r="W663" s="706"/>
      <c r="X663" s="706"/>
      <c r="Y663" s="706"/>
      <c r="Z663" s="706"/>
      <c r="AA663" s="706"/>
      <c r="AB663" s="626">
        <v>1400</v>
      </c>
      <c r="AC663" s="625"/>
      <c r="AD663" s="625"/>
      <c r="AE663" s="683"/>
      <c r="AF663" s="683"/>
      <c r="AG663" s="683"/>
      <c r="AH663" s="683"/>
      <c r="AI663" s="683"/>
      <c r="AJ663" s="683"/>
      <c r="AK663" s="683"/>
      <c r="AL663" s="683"/>
      <c r="AM663" s="683"/>
      <c r="AN663" s="683"/>
      <c r="AO663" s="683"/>
      <c r="AP663" s="683"/>
      <c r="AQ663" s="683"/>
      <c r="AR663" s="683"/>
      <c r="AS663" s="683"/>
      <c r="AT663" s="683"/>
      <c r="AU663" s="683"/>
      <c r="AV663" s="683"/>
      <c r="AW663" s="683"/>
      <c r="AX663" s="683"/>
    </row>
    <row r="664" spans="1:50" ht="24" hidden="1" customHeight="1" x14ac:dyDescent="0.15">
      <c r="A664" s="621"/>
      <c r="B664" s="195"/>
      <c r="C664" s="625" t="s">
        <v>5797</v>
      </c>
      <c r="D664" s="773"/>
      <c r="E664" s="626" t="s">
        <v>5909</v>
      </c>
      <c r="F664" s="625" t="s">
        <v>5797</v>
      </c>
      <c r="G664" s="773"/>
      <c r="H664" s="964"/>
      <c r="I664" s="647" t="s">
        <v>5797</v>
      </c>
      <c r="J664" s="647"/>
      <c r="K664" s="626">
        <v>2583</v>
      </c>
      <c r="L664" s="626">
        <v>156</v>
      </c>
      <c r="M664" s="626">
        <v>156</v>
      </c>
      <c r="N664" s="647"/>
      <c r="O664" s="625" t="s">
        <v>503</v>
      </c>
      <c r="P664" s="626">
        <v>2223</v>
      </c>
      <c r="Q664" s="626">
        <v>3</v>
      </c>
      <c r="R664" s="626"/>
      <c r="S664" s="626"/>
      <c r="T664" s="647"/>
      <c r="U664" s="647"/>
      <c r="V664" s="625">
        <v>2005</v>
      </c>
      <c r="W664" s="706"/>
      <c r="X664" s="706"/>
      <c r="Y664" s="706"/>
      <c r="Z664" s="706"/>
      <c r="AA664" s="706"/>
      <c r="AB664" s="626">
        <v>33</v>
      </c>
      <c r="AC664" s="647"/>
      <c r="AD664" s="647"/>
      <c r="AE664" s="647"/>
      <c r="AF664" s="647"/>
      <c r="AG664" s="647"/>
      <c r="AH664" s="647"/>
      <c r="AI664" s="647"/>
      <c r="AJ664" s="647"/>
      <c r="AK664" s="773"/>
      <c r="AL664" s="773"/>
      <c r="AM664" s="773"/>
      <c r="AN664" s="773"/>
      <c r="AO664" s="773"/>
      <c r="AP664" s="773"/>
      <c r="AQ664" s="773"/>
      <c r="AR664" s="773"/>
      <c r="AS664" s="773"/>
      <c r="AT664" s="773"/>
      <c r="AU664" s="773"/>
      <c r="AV664" s="773"/>
      <c r="AW664" s="773"/>
      <c r="AX664" s="683"/>
    </row>
    <row r="665" spans="1:50" ht="24" hidden="1" customHeight="1" x14ac:dyDescent="0.15">
      <c r="A665" s="621" t="s">
        <v>144</v>
      </c>
      <c r="B665" s="195"/>
      <c r="C665" s="625" t="s">
        <v>5797</v>
      </c>
      <c r="D665" s="773"/>
      <c r="E665" s="626" t="s">
        <v>5910</v>
      </c>
      <c r="F665" s="625" t="s">
        <v>5797</v>
      </c>
      <c r="G665" s="773"/>
      <c r="H665" s="964"/>
      <c r="I665" s="647" t="s">
        <v>5797</v>
      </c>
      <c r="J665" s="647"/>
      <c r="K665" s="626">
        <v>1412</v>
      </c>
      <c r="L665" s="626">
        <v>37</v>
      </c>
      <c r="M665" s="626">
        <v>33</v>
      </c>
      <c r="N665" s="647"/>
      <c r="O665" s="625" t="s">
        <v>310</v>
      </c>
      <c r="P665" s="626">
        <v>1375</v>
      </c>
      <c r="Q665" s="626">
        <v>2</v>
      </c>
      <c r="R665" s="626"/>
      <c r="S665" s="626"/>
      <c r="T665" s="647"/>
      <c r="U665" s="647"/>
      <c r="V665" s="625">
        <v>2014</v>
      </c>
      <c r="W665" s="706"/>
      <c r="X665" s="706"/>
      <c r="Y665" s="706"/>
      <c r="Z665" s="706"/>
      <c r="AA665" s="706"/>
      <c r="AB665" s="626">
        <v>500</v>
      </c>
      <c r="AC665" s="647"/>
      <c r="AD665" s="647"/>
      <c r="AE665" s="647"/>
      <c r="AF665" s="647"/>
      <c r="AG665" s="647"/>
      <c r="AH665" s="647"/>
      <c r="AI665" s="647"/>
      <c r="AJ665" s="647"/>
      <c r="AK665" s="773"/>
      <c r="AL665" s="773"/>
      <c r="AM665" s="773"/>
      <c r="AN665" s="773"/>
      <c r="AO665" s="773"/>
      <c r="AP665" s="773"/>
      <c r="AQ665" s="773"/>
      <c r="AR665" s="773"/>
      <c r="AS665" s="773"/>
      <c r="AT665" s="773"/>
      <c r="AU665" s="773"/>
      <c r="AV665" s="773"/>
      <c r="AW665" s="773"/>
      <c r="AX665" s="683"/>
    </row>
    <row r="666" spans="1:50" ht="24" hidden="1" customHeight="1" x14ac:dyDescent="0.15">
      <c r="A666" s="621"/>
      <c r="B666" s="195"/>
      <c r="C666" s="625" t="s">
        <v>5813</v>
      </c>
      <c r="D666" s="773"/>
      <c r="E666" s="626" t="s">
        <v>5911</v>
      </c>
      <c r="F666" s="625" t="s">
        <v>5813</v>
      </c>
      <c r="G666" s="773"/>
      <c r="H666" s="964"/>
      <c r="I666" s="647" t="s">
        <v>5813</v>
      </c>
      <c r="J666" s="647"/>
      <c r="K666" s="626">
        <v>5683</v>
      </c>
      <c r="L666" s="626">
        <v>232</v>
      </c>
      <c r="M666" s="626">
        <v>232</v>
      </c>
      <c r="N666" s="647"/>
      <c r="O666" s="625" t="s">
        <v>5316</v>
      </c>
      <c r="P666" s="626">
        <v>5653</v>
      </c>
      <c r="Q666" s="626">
        <v>8</v>
      </c>
      <c r="R666" s="626">
        <v>132</v>
      </c>
      <c r="S666" s="626">
        <v>132</v>
      </c>
      <c r="T666" s="647"/>
      <c r="U666" s="647"/>
      <c r="V666" s="625">
        <v>2006</v>
      </c>
      <c r="W666" s="706"/>
      <c r="X666" s="706"/>
      <c r="Y666" s="706"/>
      <c r="Z666" s="706"/>
      <c r="AA666" s="706"/>
      <c r="AB666" s="626"/>
      <c r="AC666" s="647"/>
      <c r="AD666" s="647"/>
      <c r="AE666" s="647"/>
      <c r="AF666" s="647"/>
      <c r="AG666" s="647"/>
      <c r="AH666" s="647"/>
      <c r="AI666" s="647"/>
      <c r="AJ666" s="647"/>
      <c r="AK666" s="773"/>
      <c r="AL666" s="773"/>
      <c r="AM666" s="773"/>
      <c r="AN666" s="773"/>
      <c r="AO666" s="773"/>
      <c r="AP666" s="773"/>
      <c r="AQ666" s="773"/>
      <c r="AR666" s="773"/>
      <c r="AS666" s="773"/>
      <c r="AT666" s="773"/>
      <c r="AU666" s="773"/>
      <c r="AV666" s="773"/>
      <c r="AW666" s="773"/>
      <c r="AX666" s="683"/>
    </row>
    <row r="667" spans="1:50" ht="24" hidden="1" customHeight="1" x14ac:dyDescent="0.15">
      <c r="A667" s="621" t="s">
        <v>146</v>
      </c>
      <c r="B667" s="195"/>
      <c r="C667" s="625" t="s">
        <v>5814</v>
      </c>
      <c r="D667" s="773" t="s">
        <v>5912</v>
      </c>
      <c r="E667" s="626" t="s">
        <v>5915</v>
      </c>
      <c r="F667" s="625" t="s">
        <v>5814</v>
      </c>
      <c r="G667" s="773" t="s">
        <v>292</v>
      </c>
      <c r="H667" s="964"/>
      <c r="I667" s="647" t="s">
        <v>11677</v>
      </c>
      <c r="J667" s="647" t="s">
        <v>5805</v>
      </c>
      <c r="K667" s="626">
        <v>8364</v>
      </c>
      <c r="L667" s="626">
        <v>85</v>
      </c>
      <c r="M667" s="626">
        <v>85</v>
      </c>
      <c r="N667" s="647" t="s">
        <v>183</v>
      </c>
      <c r="O667" s="625" t="s">
        <v>184</v>
      </c>
      <c r="P667" s="626">
        <v>3286</v>
      </c>
      <c r="Q667" s="626">
        <v>5</v>
      </c>
      <c r="R667" s="626"/>
      <c r="S667" s="626">
        <v>300</v>
      </c>
      <c r="T667" s="647" t="s">
        <v>185</v>
      </c>
      <c r="U667" s="647" t="s">
        <v>500</v>
      </c>
      <c r="V667" s="625">
        <v>1999</v>
      </c>
      <c r="W667" s="706" t="s">
        <v>5340</v>
      </c>
      <c r="X667" s="706"/>
      <c r="Y667" s="706"/>
      <c r="Z667" s="706"/>
      <c r="AA667" s="706"/>
      <c r="AB667" s="626">
        <v>170</v>
      </c>
      <c r="AC667" s="647"/>
      <c r="AD667" s="647"/>
      <c r="AE667" s="647"/>
      <c r="AF667" s="647"/>
      <c r="AG667" s="647" t="s">
        <v>3738</v>
      </c>
      <c r="AH667" s="647" t="s">
        <v>5913</v>
      </c>
      <c r="AI667" s="647" t="s">
        <v>5914</v>
      </c>
      <c r="AJ667" s="647"/>
      <c r="AK667" s="773"/>
      <c r="AL667" s="773"/>
      <c r="AM667" s="773"/>
      <c r="AN667" s="773"/>
      <c r="AO667" s="773"/>
      <c r="AP667" s="773"/>
      <c r="AQ667" s="773"/>
      <c r="AR667" s="773"/>
      <c r="AS667" s="773"/>
      <c r="AT667" s="773"/>
      <c r="AU667" s="773"/>
      <c r="AV667" s="773"/>
      <c r="AW667" s="773"/>
      <c r="AX667" s="683"/>
    </row>
    <row r="668" spans="1:50" ht="24" hidden="1" customHeight="1" x14ac:dyDescent="0.15">
      <c r="A668" s="621" t="s">
        <v>147</v>
      </c>
      <c r="B668" s="195"/>
      <c r="C668" s="625" t="s">
        <v>5814</v>
      </c>
      <c r="D668" s="773"/>
      <c r="E668" s="626" t="s">
        <v>10606</v>
      </c>
      <c r="F668" s="625" t="s">
        <v>5814</v>
      </c>
      <c r="G668" s="773"/>
      <c r="H668" s="964"/>
      <c r="I668" s="647" t="s">
        <v>11677</v>
      </c>
      <c r="J668" s="647"/>
      <c r="K668" s="626"/>
      <c r="L668" s="626">
        <v>54</v>
      </c>
      <c r="M668" s="626">
        <v>54</v>
      </c>
      <c r="N668" s="647"/>
      <c r="O668" s="625" t="s">
        <v>1092</v>
      </c>
      <c r="P668" s="626">
        <v>4917</v>
      </c>
      <c r="Q668" s="626">
        <v>8</v>
      </c>
      <c r="R668" s="626">
        <v>500</v>
      </c>
      <c r="S668" s="626">
        <v>500</v>
      </c>
      <c r="T668" s="647"/>
      <c r="U668" s="647"/>
      <c r="V668" s="625">
        <v>2007</v>
      </c>
      <c r="W668" s="706"/>
      <c r="X668" s="706"/>
      <c r="Y668" s="706"/>
      <c r="Z668" s="706"/>
      <c r="AA668" s="706"/>
      <c r="AB668" s="626"/>
      <c r="AC668" s="647"/>
      <c r="AD668" s="647"/>
      <c r="AE668" s="647"/>
      <c r="AF668" s="647"/>
      <c r="AG668" s="647"/>
      <c r="AH668" s="647"/>
      <c r="AI668" s="647"/>
      <c r="AJ668" s="647"/>
      <c r="AK668" s="773"/>
      <c r="AL668" s="773"/>
      <c r="AM668" s="773"/>
      <c r="AN668" s="773"/>
      <c r="AO668" s="773"/>
      <c r="AP668" s="773"/>
      <c r="AQ668" s="773"/>
      <c r="AR668" s="773"/>
      <c r="AS668" s="773"/>
      <c r="AT668" s="773"/>
      <c r="AU668" s="773"/>
      <c r="AV668" s="773"/>
      <c r="AW668" s="773"/>
      <c r="AX668" s="683" t="s">
        <v>3460</v>
      </c>
    </row>
    <row r="669" spans="1:50" ht="24" hidden="1" customHeight="1" x14ac:dyDescent="0.15">
      <c r="A669" s="621"/>
      <c r="B669" s="195"/>
      <c r="C669" s="625" t="s">
        <v>5814</v>
      </c>
      <c r="D669" s="683"/>
      <c r="E669" s="626" t="s">
        <v>10607</v>
      </c>
      <c r="F669" s="625" t="s">
        <v>5814</v>
      </c>
      <c r="G669" s="683"/>
      <c r="H669" s="954"/>
      <c r="I669" s="683" t="s">
        <v>11677</v>
      </c>
      <c r="J669" s="683"/>
      <c r="K669" s="297"/>
      <c r="L669" s="626"/>
      <c r="M669" s="626"/>
      <c r="N669" s="683"/>
      <c r="O669" s="625" t="s">
        <v>1092</v>
      </c>
      <c r="P669" s="626">
        <v>3695</v>
      </c>
      <c r="Q669" s="626">
        <v>6</v>
      </c>
      <c r="R669" s="626">
        <v>200</v>
      </c>
      <c r="S669" s="626">
        <v>200</v>
      </c>
      <c r="T669" s="683"/>
      <c r="U669" s="683"/>
      <c r="V669" s="625">
        <v>2016</v>
      </c>
      <c r="W669" s="706"/>
      <c r="X669" s="706"/>
      <c r="Y669" s="706"/>
      <c r="Z669" s="706"/>
      <c r="AA669" s="706"/>
      <c r="AB669" s="626">
        <v>1200</v>
      </c>
      <c r="AC669" s="625"/>
      <c r="AD669" s="625"/>
      <c r="AE669" s="683"/>
      <c r="AF669" s="683"/>
      <c r="AG669" s="683"/>
      <c r="AH669" s="683"/>
      <c r="AI669" s="683"/>
      <c r="AJ669" s="683"/>
      <c r="AK669" s="683"/>
      <c r="AL669" s="683"/>
      <c r="AM669" s="683"/>
      <c r="AN669" s="683"/>
      <c r="AO669" s="683"/>
      <c r="AP669" s="683"/>
      <c r="AQ669" s="683"/>
      <c r="AR669" s="683"/>
      <c r="AS669" s="683"/>
      <c r="AT669" s="683"/>
      <c r="AU669" s="683"/>
      <c r="AV669" s="683"/>
      <c r="AW669" s="683"/>
      <c r="AX669" s="683" t="s">
        <v>3460</v>
      </c>
    </row>
    <row r="670" spans="1:50" ht="24" hidden="1" customHeight="1" x14ac:dyDescent="0.15">
      <c r="A670" s="621"/>
      <c r="B670" s="195"/>
      <c r="C670" s="625" t="s">
        <v>5814</v>
      </c>
      <c r="D670" s="683"/>
      <c r="E670" s="626" t="s">
        <v>10608</v>
      </c>
      <c r="F670" s="625" t="s">
        <v>5814</v>
      </c>
      <c r="G670" s="683"/>
      <c r="H670" s="954"/>
      <c r="I670" s="683" t="s">
        <v>11677</v>
      </c>
      <c r="J670" s="683"/>
      <c r="K670" s="626"/>
      <c r="L670" s="626">
        <v>2998</v>
      </c>
      <c r="M670" s="626">
        <v>2998</v>
      </c>
      <c r="N670" s="683"/>
      <c r="O670" s="625" t="s">
        <v>184</v>
      </c>
      <c r="P670" s="626">
        <v>2998</v>
      </c>
      <c r="Q670" s="626">
        <v>4</v>
      </c>
      <c r="R670" s="626">
        <v>220</v>
      </c>
      <c r="S670" s="626">
        <v>220</v>
      </c>
      <c r="T670" s="683"/>
      <c r="U670" s="683"/>
      <c r="V670" s="625">
        <v>2007</v>
      </c>
      <c r="W670" s="706"/>
      <c r="X670" s="706"/>
      <c r="Y670" s="706"/>
      <c r="Z670" s="706"/>
      <c r="AA670" s="706"/>
      <c r="AB670" s="626">
        <v>2500</v>
      </c>
      <c r="AC670" s="625"/>
      <c r="AD670" s="625"/>
      <c r="AE670" s="683"/>
      <c r="AF670" s="683"/>
      <c r="AG670" s="683"/>
      <c r="AH670" s="683"/>
      <c r="AI670" s="683"/>
      <c r="AJ670" s="683"/>
      <c r="AK670" s="683"/>
      <c r="AL670" s="683"/>
      <c r="AM670" s="683"/>
      <c r="AN670" s="683"/>
      <c r="AO670" s="683"/>
      <c r="AP670" s="683"/>
      <c r="AQ670" s="683"/>
      <c r="AR670" s="683"/>
      <c r="AS670" s="683"/>
      <c r="AT670" s="683"/>
      <c r="AU670" s="683"/>
      <c r="AV670" s="683"/>
      <c r="AW670" s="683"/>
      <c r="AX670" s="683" t="s">
        <v>3460</v>
      </c>
    </row>
    <row r="671" spans="1:50" ht="24" hidden="1" customHeight="1" x14ac:dyDescent="0.15">
      <c r="A671" s="621"/>
      <c r="B671" s="195"/>
      <c r="C671" s="625" t="s">
        <v>5814</v>
      </c>
      <c r="D671" s="683"/>
      <c r="E671" s="626" t="s">
        <v>5916</v>
      </c>
      <c r="F671" s="625" t="s">
        <v>5814</v>
      </c>
      <c r="G671" s="683"/>
      <c r="H671" s="954"/>
      <c r="I671" s="683" t="s">
        <v>11677</v>
      </c>
      <c r="J671" s="683"/>
      <c r="K671" s="936"/>
      <c r="L671" s="626">
        <v>2716</v>
      </c>
      <c r="M671" s="626">
        <v>2716</v>
      </c>
      <c r="N671" s="683"/>
      <c r="O671" s="625" t="s">
        <v>184</v>
      </c>
      <c r="P671" s="626">
        <v>2716</v>
      </c>
      <c r="Q671" s="626">
        <v>4</v>
      </c>
      <c r="R671" s="626"/>
      <c r="S671" s="626">
        <v>250</v>
      </c>
      <c r="T671" s="683"/>
      <c r="U671" s="683"/>
      <c r="V671" s="625">
        <v>2015</v>
      </c>
      <c r="W671" s="706"/>
      <c r="X671" s="706"/>
      <c r="Y671" s="706"/>
      <c r="Z671" s="706"/>
      <c r="AA671" s="706"/>
      <c r="AB671" s="626">
        <v>3000</v>
      </c>
      <c r="AC671" s="625"/>
      <c r="AD671" s="625"/>
      <c r="AE671" s="683"/>
      <c r="AF671" s="683"/>
      <c r="AG671" s="683"/>
      <c r="AH671" s="683"/>
      <c r="AI671" s="683"/>
      <c r="AJ671" s="683"/>
      <c r="AK671" s="683"/>
      <c r="AL671" s="683"/>
      <c r="AM671" s="683"/>
      <c r="AN671" s="683"/>
      <c r="AO671" s="683"/>
      <c r="AP671" s="683"/>
      <c r="AQ671" s="683"/>
      <c r="AR671" s="683"/>
      <c r="AS671" s="683"/>
      <c r="AT671" s="683"/>
      <c r="AU671" s="683"/>
      <c r="AV671" s="683"/>
      <c r="AW671" s="683"/>
      <c r="AX671" s="683" t="s">
        <v>10609</v>
      </c>
    </row>
    <row r="672" spans="1:50" ht="24" hidden="1" customHeight="1" x14ac:dyDescent="0.15">
      <c r="A672" s="621"/>
      <c r="B672" s="195"/>
      <c r="C672" s="625" t="s">
        <v>5817</v>
      </c>
      <c r="D672" s="683" t="s">
        <v>5917</v>
      </c>
      <c r="E672" s="626" t="s">
        <v>5918</v>
      </c>
      <c r="F672" s="625" t="s">
        <v>5817</v>
      </c>
      <c r="G672" s="683" t="s">
        <v>5919</v>
      </c>
      <c r="H672" s="954" t="s">
        <v>5920</v>
      </c>
      <c r="I672" s="683" t="s">
        <v>16011</v>
      </c>
      <c r="J672" s="683" t="s">
        <v>5921</v>
      </c>
      <c r="K672" s="626">
        <v>3954</v>
      </c>
      <c r="L672" s="626">
        <v>44.1</v>
      </c>
      <c r="M672" s="626">
        <v>44.1</v>
      </c>
      <c r="N672" s="683" t="s">
        <v>183</v>
      </c>
      <c r="O672" s="625" t="s">
        <v>310</v>
      </c>
      <c r="P672" s="626">
        <v>3912</v>
      </c>
      <c r="Q672" s="626">
        <v>6</v>
      </c>
      <c r="R672" s="626">
        <v>240</v>
      </c>
      <c r="S672" s="626">
        <v>240</v>
      </c>
      <c r="T672" s="683" t="s">
        <v>185</v>
      </c>
      <c r="U672" s="683"/>
      <c r="V672" s="625">
        <v>2001</v>
      </c>
      <c r="W672" s="706">
        <v>240</v>
      </c>
      <c r="X672" s="706"/>
      <c r="Y672" s="706"/>
      <c r="Z672" s="706"/>
      <c r="AA672" s="706"/>
      <c r="AB672" s="626">
        <v>240</v>
      </c>
      <c r="AC672" s="625"/>
      <c r="AD672" s="625"/>
      <c r="AE672" s="683"/>
      <c r="AF672" s="683"/>
      <c r="AG672" s="683">
        <v>4</v>
      </c>
      <c r="AH672" s="683" t="s">
        <v>5829</v>
      </c>
      <c r="AI672" s="683">
        <v>328</v>
      </c>
      <c r="AJ672" s="683"/>
      <c r="AK672" s="683"/>
      <c r="AL672" s="683"/>
      <c r="AM672" s="683"/>
      <c r="AN672" s="683"/>
      <c r="AO672" s="683"/>
      <c r="AP672" s="683"/>
      <c r="AQ672" s="683"/>
      <c r="AR672" s="683"/>
      <c r="AS672" s="683"/>
      <c r="AT672" s="683"/>
      <c r="AU672" s="683"/>
      <c r="AV672" s="683"/>
      <c r="AW672" s="683"/>
      <c r="AX672" s="683"/>
    </row>
    <row r="673" spans="1:50" ht="24" hidden="1" customHeight="1" x14ac:dyDescent="0.15">
      <c r="A673" s="621"/>
      <c r="B673" s="195"/>
      <c r="C673" s="656" t="s">
        <v>5817</v>
      </c>
      <c r="D673" s="773"/>
      <c r="E673" s="626" t="s">
        <v>5922</v>
      </c>
      <c r="F673" s="625" t="s">
        <v>5817</v>
      </c>
      <c r="G673" s="773"/>
      <c r="H673" s="964"/>
      <c r="I673" s="683" t="s">
        <v>16011</v>
      </c>
      <c r="J673" s="647"/>
      <c r="K673" s="626">
        <v>10595</v>
      </c>
      <c r="L673" s="773" t="s">
        <v>180</v>
      </c>
      <c r="M673" s="773" t="s">
        <v>180</v>
      </c>
      <c r="N673" s="647"/>
      <c r="O673" s="625" t="s">
        <v>310</v>
      </c>
      <c r="P673" s="626">
        <v>2110</v>
      </c>
      <c r="Q673" s="626">
        <v>3</v>
      </c>
      <c r="R673" s="626"/>
      <c r="S673" s="626"/>
      <c r="T673" s="647"/>
      <c r="U673" s="647"/>
      <c r="V673" s="625">
        <v>2012</v>
      </c>
      <c r="W673" s="706"/>
      <c r="X673" s="706"/>
      <c r="Y673" s="706"/>
      <c r="Z673" s="706"/>
      <c r="AA673" s="706"/>
      <c r="AB673" s="626">
        <v>300</v>
      </c>
      <c r="AC673" s="647"/>
      <c r="AD673" s="647"/>
      <c r="AE673" s="647"/>
      <c r="AF673" s="647"/>
      <c r="AG673" s="647"/>
      <c r="AH673" s="647"/>
      <c r="AI673" s="647"/>
      <c r="AJ673" s="647"/>
      <c r="AK673" s="773"/>
      <c r="AL673" s="773"/>
      <c r="AM673" s="773"/>
      <c r="AN673" s="773"/>
      <c r="AO673" s="773"/>
      <c r="AP673" s="773"/>
      <c r="AQ673" s="773"/>
      <c r="AR673" s="773"/>
      <c r="AS673" s="773"/>
      <c r="AT673" s="773"/>
      <c r="AU673" s="773"/>
      <c r="AV673" s="773"/>
      <c r="AW673" s="773"/>
      <c r="AX673" s="773"/>
    </row>
    <row r="674" spans="1:50" ht="24" hidden="1" customHeight="1" x14ac:dyDescent="0.15">
      <c r="A674" s="621"/>
      <c r="B674" s="195"/>
      <c r="C674" s="656" t="s">
        <v>5817</v>
      </c>
      <c r="D674" s="773"/>
      <c r="E674" s="626" t="s">
        <v>14072</v>
      </c>
      <c r="F674" s="625" t="s">
        <v>5817</v>
      </c>
      <c r="G674" s="773"/>
      <c r="H674" s="964"/>
      <c r="I674" s="683" t="s">
        <v>16011</v>
      </c>
      <c r="J674" s="647"/>
      <c r="K674" s="626">
        <v>10595</v>
      </c>
      <c r="L674" s="773" t="s">
        <v>10610</v>
      </c>
      <c r="M674" s="773" t="s">
        <v>10610</v>
      </c>
      <c r="N674" s="647"/>
      <c r="O674" s="625" t="s">
        <v>10611</v>
      </c>
      <c r="P674" s="626">
        <v>2074.8000000000002</v>
      </c>
      <c r="Q674" s="626">
        <v>3</v>
      </c>
      <c r="R674" s="626"/>
      <c r="S674" s="626"/>
      <c r="T674" s="647"/>
      <c r="U674" s="647"/>
      <c r="V674" s="625">
        <v>2017</v>
      </c>
      <c r="W674" s="706"/>
      <c r="X674" s="706"/>
      <c r="Y674" s="706"/>
      <c r="Z674" s="706"/>
      <c r="AA674" s="706"/>
      <c r="AB674" s="626">
        <v>1848</v>
      </c>
      <c r="AC674" s="647"/>
      <c r="AD674" s="647"/>
      <c r="AE674" s="647"/>
      <c r="AF674" s="647"/>
      <c r="AG674" s="647"/>
      <c r="AH674" s="647"/>
      <c r="AI674" s="647"/>
      <c r="AJ674" s="647"/>
      <c r="AK674" s="773"/>
      <c r="AL674" s="773"/>
      <c r="AM674" s="773"/>
      <c r="AN674" s="773"/>
      <c r="AO674" s="773"/>
      <c r="AP674" s="773"/>
      <c r="AQ674" s="773"/>
      <c r="AR674" s="773"/>
      <c r="AS674" s="773"/>
      <c r="AT674" s="773"/>
      <c r="AU674" s="773"/>
      <c r="AV674" s="773"/>
      <c r="AW674" s="773"/>
      <c r="AX674" s="773"/>
    </row>
    <row r="675" spans="1:50" ht="24" hidden="1" customHeight="1" x14ac:dyDescent="0.15">
      <c r="A675" s="621"/>
      <c r="B675" s="195"/>
      <c r="C675" s="656" t="s">
        <v>5819</v>
      </c>
      <c r="D675" s="773"/>
      <c r="E675" s="626" t="s">
        <v>5923</v>
      </c>
      <c r="F675" s="625" t="s">
        <v>5819</v>
      </c>
      <c r="G675" s="773"/>
      <c r="H675" s="964"/>
      <c r="I675" s="647" t="s">
        <v>489</v>
      </c>
      <c r="J675" s="647"/>
      <c r="K675" s="626">
        <v>4800</v>
      </c>
      <c r="L675" s="626">
        <v>65</v>
      </c>
      <c r="M675" s="626">
        <v>65</v>
      </c>
      <c r="N675" s="647"/>
      <c r="O675" s="625" t="s">
        <v>5316</v>
      </c>
      <c r="P675" s="626">
        <v>4548</v>
      </c>
      <c r="Q675" s="626">
        <v>8</v>
      </c>
      <c r="R675" s="626"/>
      <c r="S675" s="626">
        <v>300</v>
      </c>
      <c r="T675" s="647"/>
      <c r="U675" s="647"/>
      <c r="V675" s="625">
        <v>2014</v>
      </c>
      <c r="W675" s="706"/>
      <c r="X675" s="706"/>
      <c r="Y675" s="706"/>
      <c r="Z675" s="706"/>
      <c r="AA675" s="706"/>
      <c r="AB675" s="626">
        <v>500</v>
      </c>
      <c r="AC675" s="647"/>
      <c r="AD675" s="647"/>
      <c r="AE675" s="647"/>
      <c r="AF675" s="647"/>
      <c r="AG675" s="647"/>
      <c r="AH675" s="647"/>
      <c r="AI675" s="647"/>
      <c r="AJ675" s="647"/>
      <c r="AK675" s="773"/>
      <c r="AL675" s="773"/>
      <c r="AM675" s="773"/>
      <c r="AN675" s="773"/>
      <c r="AO675" s="773"/>
      <c r="AP675" s="773"/>
      <c r="AQ675" s="773"/>
      <c r="AR675" s="773"/>
      <c r="AS675" s="773"/>
      <c r="AT675" s="773"/>
      <c r="AU675" s="773"/>
      <c r="AV675" s="773"/>
      <c r="AW675" s="773"/>
      <c r="AX675" s="683" t="s">
        <v>1007</v>
      </c>
    </row>
    <row r="676" spans="1:50" ht="24" hidden="1" customHeight="1" x14ac:dyDescent="0.15">
      <c r="A676" s="621" t="s">
        <v>179</v>
      </c>
      <c r="B676" s="998" t="s">
        <v>0</v>
      </c>
      <c r="C676" s="914" t="s">
        <v>55</v>
      </c>
      <c r="D676" s="999"/>
      <c r="E676" s="676">
        <f>COUNTA(E677:E723)</f>
        <v>47</v>
      </c>
      <c r="F676" s="650"/>
      <c r="G676" s="999"/>
      <c r="H676" s="1000"/>
      <c r="I676" s="1001"/>
      <c r="J676" s="1001"/>
      <c r="K676" s="665">
        <f>SUM(K677:K723)</f>
        <v>562154.78</v>
      </c>
      <c r="L676" s="665">
        <f>SUM(L677:L723)</f>
        <v>23679.129999999997</v>
      </c>
      <c r="M676" s="665">
        <f>SUM(M677:M723)</f>
        <v>32136.99</v>
      </c>
      <c r="N676" s="665">
        <f>SUM(N677:N723)</f>
        <v>0</v>
      </c>
      <c r="O676" s="665"/>
      <c r="P676" s="665">
        <f>SUM(P677:P723)</f>
        <v>154060.79499999998</v>
      </c>
      <c r="Q676" s="665">
        <f>SUM(Q677:Q723)</f>
        <v>248</v>
      </c>
      <c r="R676" s="665"/>
      <c r="S676" s="665"/>
      <c r="T676" s="1001"/>
      <c r="U676" s="1001"/>
      <c r="V676" s="650"/>
      <c r="W676" s="982"/>
      <c r="X676" s="982"/>
      <c r="Y676" s="982"/>
      <c r="Z676" s="982"/>
      <c r="AA676" s="982"/>
      <c r="AB676" s="665"/>
      <c r="AC676" s="1001"/>
      <c r="AD676" s="1001"/>
      <c r="AE676" s="1001"/>
      <c r="AF676" s="1001"/>
      <c r="AG676" s="1001"/>
      <c r="AH676" s="1001"/>
      <c r="AI676" s="1001"/>
      <c r="AJ676" s="1001"/>
      <c r="AK676" s="999"/>
      <c r="AL676" s="999"/>
      <c r="AM676" s="999"/>
      <c r="AN676" s="999"/>
      <c r="AO676" s="999"/>
      <c r="AP676" s="999"/>
      <c r="AQ676" s="999"/>
      <c r="AR676" s="999"/>
      <c r="AS676" s="999"/>
      <c r="AT676" s="999"/>
      <c r="AU676" s="999"/>
      <c r="AV676" s="999"/>
      <c r="AW676" s="999"/>
      <c r="AX676" s="999"/>
    </row>
    <row r="677" spans="1:50" ht="24" hidden="1" customHeight="1" x14ac:dyDescent="0.15">
      <c r="A677" s="621" t="s">
        <v>180</v>
      </c>
      <c r="B677" s="158"/>
      <c r="C677" s="656" t="s">
        <v>2154</v>
      </c>
      <c r="D677" s="627" t="s">
        <v>2162</v>
      </c>
      <c r="E677" s="626" t="s">
        <v>2163</v>
      </c>
      <c r="F677" s="625" t="s">
        <v>2154</v>
      </c>
      <c r="G677" s="627" t="s">
        <v>2164</v>
      </c>
      <c r="H677" s="657"/>
      <c r="I677" s="627" t="s">
        <v>6372</v>
      </c>
      <c r="J677" s="627"/>
      <c r="K677" s="626">
        <v>3194.78</v>
      </c>
      <c r="L677" s="626">
        <v>111.78</v>
      </c>
      <c r="M677" s="626">
        <v>112</v>
      </c>
      <c r="N677" s="627" t="s">
        <v>183</v>
      </c>
      <c r="O677" s="625" t="s">
        <v>184</v>
      </c>
      <c r="P677" s="626">
        <v>1575</v>
      </c>
      <c r="Q677" s="626">
        <v>5</v>
      </c>
      <c r="R677" s="626">
        <v>200</v>
      </c>
      <c r="S677" s="626">
        <v>200</v>
      </c>
      <c r="T677" s="627" t="s">
        <v>185</v>
      </c>
      <c r="U677" s="627" t="s">
        <v>2165</v>
      </c>
      <c r="V677" s="625">
        <v>1981</v>
      </c>
      <c r="W677" s="627">
        <v>12</v>
      </c>
      <c r="X677" s="627">
        <v>0</v>
      </c>
      <c r="Y677" s="627">
        <v>0</v>
      </c>
      <c r="Z677" s="627">
        <v>0</v>
      </c>
      <c r="AA677" s="627">
        <v>0</v>
      </c>
      <c r="AB677" s="626">
        <v>12</v>
      </c>
      <c r="AC677" s="625">
        <v>1990</v>
      </c>
      <c r="AD677" s="625" t="s">
        <v>417</v>
      </c>
      <c r="AE677" s="627" t="s">
        <v>417</v>
      </c>
      <c r="AF677" s="627" t="s">
        <v>417</v>
      </c>
      <c r="AG677" s="627" t="s">
        <v>1096</v>
      </c>
      <c r="AH677" s="627" t="s">
        <v>2166</v>
      </c>
      <c r="AI677" s="627">
        <v>9467</v>
      </c>
      <c r="AJ677" s="627"/>
      <c r="AK677" s="627"/>
      <c r="AL677" s="627"/>
      <c r="AM677" s="627"/>
      <c r="AN677" s="627"/>
      <c r="AO677" s="627"/>
      <c r="AP677" s="627"/>
      <c r="AQ677" s="627"/>
      <c r="AR677" s="627"/>
      <c r="AS677" s="627"/>
      <c r="AT677" s="627"/>
      <c r="AU677" s="627"/>
      <c r="AV677" s="627"/>
      <c r="AW677" s="627"/>
      <c r="AX677" s="627"/>
    </row>
    <row r="678" spans="1:50" ht="24" hidden="1" customHeight="1" x14ac:dyDescent="0.15">
      <c r="A678" s="621" t="s">
        <v>186</v>
      </c>
      <c r="B678" s="158"/>
      <c r="C678" s="656" t="s">
        <v>2154</v>
      </c>
      <c r="D678" s="627" t="s">
        <v>2162</v>
      </c>
      <c r="E678" s="626" t="s">
        <v>2167</v>
      </c>
      <c r="F678" s="625" t="s">
        <v>2154</v>
      </c>
      <c r="G678" s="627" t="s">
        <v>2164</v>
      </c>
      <c r="H678" s="657"/>
      <c r="I678" s="627" t="s">
        <v>16311</v>
      </c>
      <c r="J678" s="627"/>
      <c r="K678" s="626">
        <v>2562</v>
      </c>
      <c r="L678" s="626">
        <v>103</v>
      </c>
      <c r="M678" s="626">
        <v>103</v>
      </c>
      <c r="N678" s="627" t="s">
        <v>183</v>
      </c>
      <c r="O678" s="625" t="s">
        <v>184</v>
      </c>
      <c r="P678" s="626">
        <v>1043</v>
      </c>
      <c r="Q678" s="626">
        <v>4</v>
      </c>
      <c r="R678" s="626">
        <v>200</v>
      </c>
      <c r="S678" s="626">
        <v>200</v>
      </c>
      <c r="T678" s="627" t="s">
        <v>185</v>
      </c>
      <c r="U678" s="627" t="s">
        <v>2165</v>
      </c>
      <c r="V678" s="625">
        <v>1981</v>
      </c>
      <c r="W678" s="627">
        <v>12</v>
      </c>
      <c r="X678" s="627">
        <v>0</v>
      </c>
      <c r="Y678" s="627">
        <v>0</v>
      </c>
      <c r="Z678" s="627">
        <v>0</v>
      </c>
      <c r="AA678" s="627">
        <v>0</v>
      </c>
      <c r="AB678" s="626">
        <v>12</v>
      </c>
      <c r="AC678" s="625">
        <v>1990</v>
      </c>
      <c r="AD678" s="625" t="s">
        <v>417</v>
      </c>
      <c r="AE678" s="627" t="s">
        <v>417</v>
      </c>
      <c r="AF678" s="627" t="s">
        <v>417</v>
      </c>
      <c r="AG678" s="627" t="s">
        <v>2168</v>
      </c>
      <c r="AH678" s="627" t="s">
        <v>2166</v>
      </c>
      <c r="AI678" s="627">
        <v>4750</v>
      </c>
      <c r="AJ678" s="627"/>
      <c r="AK678" s="627"/>
      <c r="AL678" s="627"/>
      <c r="AM678" s="627"/>
      <c r="AN678" s="627"/>
      <c r="AO678" s="627"/>
      <c r="AP678" s="627"/>
      <c r="AQ678" s="627"/>
      <c r="AR678" s="627"/>
      <c r="AS678" s="627"/>
      <c r="AT678" s="627"/>
      <c r="AU678" s="627"/>
      <c r="AV678" s="627"/>
      <c r="AW678" s="627"/>
      <c r="AX678" s="627"/>
    </row>
    <row r="679" spans="1:50" ht="24" hidden="1" customHeight="1" x14ac:dyDescent="0.15">
      <c r="A679" s="621" t="s">
        <v>187</v>
      </c>
      <c r="B679" s="158"/>
      <c r="C679" s="656" t="s">
        <v>2154</v>
      </c>
      <c r="D679" s="627" t="s">
        <v>2169</v>
      </c>
      <c r="E679" s="626" t="s">
        <v>2170</v>
      </c>
      <c r="F679" s="625" t="s">
        <v>2154</v>
      </c>
      <c r="G679" s="627" t="s">
        <v>2164</v>
      </c>
      <c r="H679" s="657"/>
      <c r="I679" s="627" t="s">
        <v>6372</v>
      </c>
      <c r="J679" s="627"/>
      <c r="K679" s="626">
        <v>2154</v>
      </c>
      <c r="L679" s="626"/>
      <c r="M679" s="626"/>
      <c r="N679" s="627" t="s">
        <v>183</v>
      </c>
      <c r="O679" s="625" t="s">
        <v>184</v>
      </c>
      <c r="P679" s="626">
        <v>1056</v>
      </c>
      <c r="Q679" s="626">
        <v>4</v>
      </c>
      <c r="R679" s="626">
        <v>200</v>
      </c>
      <c r="S679" s="626">
        <v>200</v>
      </c>
      <c r="T679" s="627" t="s">
        <v>499</v>
      </c>
      <c r="U679" s="627" t="s">
        <v>2171</v>
      </c>
      <c r="V679" s="625">
        <v>1994</v>
      </c>
      <c r="W679" s="627">
        <v>55</v>
      </c>
      <c r="X679" s="627">
        <v>0</v>
      </c>
      <c r="Y679" s="627">
        <v>0</v>
      </c>
      <c r="Z679" s="627">
        <v>0</v>
      </c>
      <c r="AA679" s="627">
        <v>0</v>
      </c>
      <c r="AB679" s="626">
        <v>55</v>
      </c>
      <c r="AC679" s="625" t="s">
        <v>417</v>
      </c>
      <c r="AD679" s="625" t="s">
        <v>417</v>
      </c>
      <c r="AE679" s="627" t="s">
        <v>417</v>
      </c>
      <c r="AF679" s="627" t="s">
        <v>417</v>
      </c>
      <c r="AG679" s="627" t="s">
        <v>1096</v>
      </c>
      <c r="AH679" s="627" t="s">
        <v>2166</v>
      </c>
      <c r="AI679" s="627">
        <v>9467</v>
      </c>
      <c r="AJ679" s="627"/>
      <c r="AK679" s="627"/>
      <c r="AL679" s="627"/>
      <c r="AM679" s="627"/>
      <c r="AN679" s="627"/>
      <c r="AO679" s="627"/>
      <c r="AP679" s="627"/>
      <c r="AQ679" s="627"/>
      <c r="AR679" s="627"/>
      <c r="AS679" s="627"/>
      <c r="AT679" s="627"/>
      <c r="AU679" s="627"/>
      <c r="AV679" s="627"/>
      <c r="AW679" s="627"/>
      <c r="AX679" s="627"/>
    </row>
    <row r="680" spans="1:50" ht="24" hidden="1" customHeight="1" x14ac:dyDescent="0.15">
      <c r="A680" s="621"/>
      <c r="B680" s="158"/>
      <c r="C680" s="656" t="s">
        <v>2154</v>
      </c>
      <c r="D680" s="627"/>
      <c r="E680" s="626" t="s">
        <v>2172</v>
      </c>
      <c r="F680" s="625" t="s">
        <v>2154</v>
      </c>
      <c r="G680" s="627"/>
      <c r="H680" s="657"/>
      <c r="I680" s="627" t="s">
        <v>10548</v>
      </c>
      <c r="J680" s="645"/>
      <c r="K680" s="626">
        <v>7273</v>
      </c>
      <c r="L680" s="626"/>
      <c r="M680" s="626"/>
      <c r="N680" s="627"/>
      <c r="O680" s="625" t="s">
        <v>2173</v>
      </c>
      <c r="P680" s="626">
        <v>8370</v>
      </c>
      <c r="Q680" s="626">
        <v>12</v>
      </c>
      <c r="R680" s="626">
        <v>1675</v>
      </c>
      <c r="S680" s="626">
        <v>2500</v>
      </c>
      <c r="T680" s="627"/>
      <c r="U680" s="627"/>
      <c r="V680" s="625">
        <v>2006</v>
      </c>
      <c r="W680" s="627"/>
      <c r="X680" s="627"/>
      <c r="Y680" s="627"/>
      <c r="Z680" s="627"/>
      <c r="AA680" s="627"/>
      <c r="AB680" s="626">
        <v>910</v>
      </c>
      <c r="AC680" s="625"/>
      <c r="AD680" s="625"/>
      <c r="AE680" s="627"/>
      <c r="AF680" s="627"/>
      <c r="AG680" s="627"/>
      <c r="AH680" s="627"/>
      <c r="AI680" s="627"/>
      <c r="AJ680" s="627"/>
      <c r="AK680" s="627"/>
      <c r="AL680" s="627"/>
      <c r="AM680" s="627"/>
      <c r="AN680" s="627"/>
      <c r="AO680" s="627"/>
      <c r="AP680" s="627"/>
      <c r="AQ680" s="627"/>
      <c r="AR680" s="627"/>
      <c r="AS680" s="627"/>
      <c r="AT680" s="627"/>
      <c r="AU680" s="627"/>
      <c r="AV680" s="627"/>
      <c r="AW680" s="627"/>
      <c r="AX680" s="627"/>
    </row>
    <row r="681" spans="1:50" ht="24" hidden="1" customHeight="1" x14ac:dyDescent="0.15">
      <c r="A681" s="621" t="s">
        <v>188</v>
      </c>
      <c r="B681" s="158"/>
      <c r="C681" s="656" t="s">
        <v>1913</v>
      </c>
      <c r="D681" s="627" t="s">
        <v>2155</v>
      </c>
      <c r="E681" s="626" t="s">
        <v>2174</v>
      </c>
      <c r="F681" s="625" t="s">
        <v>1913</v>
      </c>
      <c r="G681" s="627" t="s">
        <v>2175</v>
      </c>
      <c r="H681" s="657"/>
      <c r="I681" s="627" t="s">
        <v>1915</v>
      </c>
      <c r="J681" s="1002">
        <v>1</v>
      </c>
      <c r="K681" s="626">
        <v>20000</v>
      </c>
      <c r="L681" s="626">
        <v>6256</v>
      </c>
      <c r="M681" s="626">
        <v>6274</v>
      </c>
      <c r="N681" s="627" t="s">
        <v>183</v>
      </c>
      <c r="O681" s="625" t="s">
        <v>1070</v>
      </c>
      <c r="P681" s="626">
        <v>12284</v>
      </c>
      <c r="Q681" s="626">
        <v>17</v>
      </c>
      <c r="R681" s="626">
        <v>1845</v>
      </c>
      <c r="S681" s="626">
        <v>2500</v>
      </c>
      <c r="T681" s="627" t="s">
        <v>185</v>
      </c>
      <c r="U681" s="627" t="s">
        <v>500</v>
      </c>
      <c r="V681" s="625">
        <v>2014</v>
      </c>
      <c r="W681" s="627"/>
      <c r="X681" s="627">
        <v>800</v>
      </c>
      <c r="Y681" s="627"/>
      <c r="Z681" s="627"/>
      <c r="AA681" s="627"/>
      <c r="AB681" s="626">
        <v>13000</v>
      </c>
      <c r="AC681" s="625"/>
      <c r="AD681" s="625"/>
      <c r="AE681" s="627"/>
      <c r="AF681" s="627"/>
      <c r="AG681" s="627"/>
      <c r="AH681" s="627"/>
      <c r="AI681" s="627"/>
      <c r="AJ681" s="627"/>
      <c r="AK681" s="627"/>
      <c r="AL681" s="627"/>
      <c r="AM681" s="627"/>
      <c r="AN681" s="627"/>
      <c r="AO681" s="627"/>
      <c r="AP681" s="627"/>
      <c r="AQ681" s="627"/>
      <c r="AR681" s="627"/>
      <c r="AS681" s="627"/>
      <c r="AT681" s="627"/>
      <c r="AU681" s="627"/>
      <c r="AV681" s="627"/>
      <c r="AW681" s="627"/>
      <c r="AX681" s="627"/>
    </row>
    <row r="682" spans="1:50" ht="24" hidden="1" customHeight="1" x14ac:dyDescent="0.15">
      <c r="A682" s="621" t="s">
        <v>189</v>
      </c>
      <c r="B682" s="158"/>
      <c r="C682" s="656" t="s">
        <v>1913</v>
      </c>
      <c r="D682" s="627" t="s">
        <v>6369</v>
      </c>
      <c r="E682" s="626" t="s">
        <v>6370</v>
      </c>
      <c r="F682" s="627" t="s">
        <v>1913</v>
      </c>
      <c r="G682" s="627" t="s">
        <v>2175</v>
      </c>
      <c r="H682" s="657"/>
      <c r="I682" s="627" t="s">
        <v>1163</v>
      </c>
      <c r="J682" s="645">
        <v>1</v>
      </c>
      <c r="K682" s="626">
        <v>2551</v>
      </c>
      <c r="L682" s="626">
        <v>32</v>
      </c>
      <c r="M682" s="626">
        <v>32</v>
      </c>
      <c r="N682" s="627" t="s">
        <v>183</v>
      </c>
      <c r="O682" s="625" t="s">
        <v>330</v>
      </c>
      <c r="P682" s="626">
        <v>2551</v>
      </c>
      <c r="Q682" s="626">
        <v>3</v>
      </c>
      <c r="R682" s="626"/>
      <c r="S682" s="626"/>
      <c r="T682" s="627" t="s">
        <v>185</v>
      </c>
      <c r="U682" s="627" t="s">
        <v>500</v>
      </c>
      <c r="V682" s="625">
        <v>1989</v>
      </c>
      <c r="W682" s="627"/>
      <c r="X682" s="627">
        <v>93</v>
      </c>
      <c r="Y682" s="627"/>
      <c r="Z682" s="627"/>
      <c r="AA682" s="627"/>
      <c r="AB682" s="626">
        <v>93</v>
      </c>
      <c r="AC682" s="625"/>
      <c r="AD682" s="625"/>
      <c r="AE682" s="627"/>
      <c r="AF682" s="627"/>
      <c r="AG682" s="627"/>
      <c r="AH682" s="627"/>
      <c r="AI682" s="627"/>
      <c r="AJ682" s="627"/>
      <c r="AK682" s="627"/>
      <c r="AL682" s="627"/>
      <c r="AM682" s="627"/>
      <c r="AN682" s="627"/>
      <c r="AO682" s="627"/>
      <c r="AP682" s="627"/>
      <c r="AQ682" s="627"/>
      <c r="AR682" s="627"/>
      <c r="AS682" s="627"/>
      <c r="AT682" s="627"/>
      <c r="AU682" s="627"/>
      <c r="AV682" s="627"/>
      <c r="AW682" s="627"/>
      <c r="AX682" s="627"/>
    </row>
    <row r="683" spans="1:50" ht="24" hidden="1" customHeight="1" x14ac:dyDescent="0.15">
      <c r="A683" s="621" t="s">
        <v>190</v>
      </c>
      <c r="B683" s="158"/>
      <c r="C683" s="656" t="s">
        <v>1913</v>
      </c>
      <c r="D683" s="627"/>
      <c r="E683" s="626" t="s">
        <v>6371</v>
      </c>
      <c r="F683" s="627" t="s">
        <v>1913</v>
      </c>
      <c r="G683" s="627"/>
      <c r="H683" s="657"/>
      <c r="I683" s="627" t="s">
        <v>6372</v>
      </c>
      <c r="J683" s="645"/>
      <c r="K683" s="626">
        <v>1941</v>
      </c>
      <c r="L683" s="626">
        <v>18</v>
      </c>
      <c r="M683" s="626">
        <v>18</v>
      </c>
      <c r="N683" s="627"/>
      <c r="O683" s="625" t="s">
        <v>184</v>
      </c>
      <c r="P683" s="626">
        <v>1930</v>
      </c>
      <c r="Q683" s="626">
        <v>3</v>
      </c>
      <c r="R683" s="626"/>
      <c r="S683" s="626">
        <v>100</v>
      </c>
      <c r="T683" s="627"/>
      <c r="U683" s="627"/>
      <c r="V683" s="625">
        <v>1999</v>
      </c>
      <c r="W683" s="627"/>
      <c r="X683" s="627"/>
      <c r="Y683" s="627"/>
      <c r="Z683" s="627"/>
      <c r="AA683" s="627"/>
      <c r="AB683" s="626">
        <v>130</v>
      </c>
      <c r="AC683" s="625"/>
      <c r="AD683" s="625"/>
      <c r="AE683" s="627"/>
      <c r="AF683" s="627"/>
      <c r="AG683" s="627"/>
      <c r="AH683" s="627"/>
      <c r="AI683" s="627"/>
      <c r="AJ683" s="627"/>
      <c r="AK683" s="627"/>
      <c r="AL683" s="627"/>
      <c r="AM683" s="627"/>
      <c r="AN683" s="627"/>
      <c r="AO683" s="627"/>
      <c r="AP683" s="627"/>
      <c r="AQ683" s="627"/>
      <c r="AR683" s="627"/>
      <c r="AS683" s="627"/>
      <c r="AT683" s="627"/>
      <c r="AU683" s="627"/>
      <c r="AV683" s="627"/>
      <c r="AW683" s="627"/>
      <c r="AX683" s="627"/>
    </row>
    <row r="684" spans="1:50" ht="24" hidden="1" customHeight="1" x14ac:dyDescent="0.15">
      <c r="A684" s="621"/>
      <c r="B684" s="158"/>
      <c r="C684" s="656" t="s">
        <v>1913</v>
      </c>
      <c r="D684" s="627"/>
      <c r="E684" s="626" t="s">
        <v>6373</v>
      </c>
      <c r="F684" s="625" t="s">
        <v>1913</v>
      </c>
      <c r="G684" s="627"/>
      <c r="H684" s="657"/>
      <c r="I684" s="627" t="s">
        <v>6374</v>
      </c>
      <c r="J684" s="627"/>
      <c r="K684" s="626">
        <v>3200</v>
      </c>
      <c r="L684" s="626">
        <v>39.6</v>
      </c>
      <c r="M684" s="626">
        <v>39.6</v>
      </c>
      <c r="N684" s="627"/>
      <c r="O684" s="625" t="s">
        <v>1092</v>
      </c>
      <c r="P684" s="626">
        <v>140.79499999999999</v>
      </c>
      <c r="Q684" s="626">
        <v>3</v>
      </c>
      <c r="R684" s="626"/>
      <c r="S684" s="626">
        <v>100</v>
      </c>
      <c r="T684" s="627"/>
      <c r="U684" s="627"/>
      <c r="V684" s="625">
        <v>2016</v>
      </c>
      <c r="W684" s="627"/>
      <c r="X684" s="627"/>
      <c r="Y684" s="627"/>
      <c r="Z684" s="627"/>
      <c r="AA684" s="627"/>
      <c r="AB684" s="626">
        <v>815</v>
      </c>
      <c r="AC684" s="625"/>
      <c r="AD684" s="625"/>
      <c r="AE684" s="627"/>
      <c r="AF684" s="627"/>
      <c r="AG684" s="627"/>
      <c r="AH684" s="627"/>
      <c r="AI684" s="627"/>
      <c r="AJ684" s="627"/>
      <c r="AK684" s="627"/>
      <c r="AL684" s="627"/>
      <c r="AM684" s="627"/>
      <c r="AN684" s="627"/>
      <c r="AO684" s="627"/>
      <c r="AP684" s="627"/>
      <c r="AQ684" s="627"/>
      <c r="AR684" s="627"/>
      <c r="AS684" s="627"/>
      <c r="AT684" s="627"/>
      <c r="AU684" s="627"/>
      <c r="AV684" s="627"/>
      <c r="AW684" s="627"/>
      <c r="AX684" s="627"/>
    </row>
    <row r="685" spans="1:50" ht="24" hidden="1" customHeight="1" x14ac:dyDescent="0.15">
      <c r="A685" s="621" t="s">
        <v>191</v>
      </c>
      <c r="B685" s="158"/>
      <c r="C685" s="656" t="s">
        <v>6260</v>
      </c>
      <c r="D685" s="627" t="s">
        <v>6375</v>
      </c>
      <c r="E685" s="626" t="s">
        <v>6376</v>
      </c>
      <c r="F685" s="625" t="s">
        <v>6260</v>
      </c>
      <c r="G685" s="627" t="s">
        <v>6263</v>
      </c>
      <c r="H685" s="627"/>
      <c r="I685" s="627" t="s">
        <v>10559</v>
      </c>
      <c r="J685" s="627">
        <v>2</v>
      </c>
      <c r="K685" s="626">
        <v>12000</v>
      </c>
      <c r="L685" s="626">
        <v>163.74</v>
      </c>
      <c r="M685" s="626">
        <v>163.74</v>
      </c>
      <c r="N685" s="627" t="s">
        <v>183</v>
      </c>
      <c r="O685" s="625" t="s">
        <v>1070</v>
      </c>
      <c r="P685" s="626">
        <v>6672</v>
      </c>
      <c r="Q685" s="626">
        <v>10</v>
      </c>
      <c r="R685" s="626">
        <v>540</v>
      </c>
      <c r="S685" s="626">
        <v>540</v>
      </c>
      <c r="T685" s="627" t="s">
        <v>499</v>
      </c>
      <c r="U685" s="627" t="s">
        <v>6377</v>
      </c>
      <c r="V685" s="625">
        <v>2002</v>
      </c>
      <c r="W685" s="627">
        <v>193</v>
      </c>
      <c r="X685" s="627"/>
      <c r="Y685" s="627"/>
      <c r="Z685" s="627"/>
      <c r="AA685" s="627"/>
      <c r="AB685" s="626">
        <v>193</v>
      </c>
      <c r="AC685" s="625"/>
      <c r="AD685" s="625"/>
      <c r="AE685" s="627"/>
      <c r="AF685" s="627"/>
      <c r="AG685" s="627">
        <v>24</v>
      </c>
      <c r="AH685" s="627" t="s">
        <v>3029</v>
      </c>
      <c r="AI685" s="627">
        <v>245</v>
      </c>
      <c r="AJ685" s="627"/>
      <c r="AK685" s="627"/>
      <c r="AL685" s="627"/>
      <c r="AM685" s="627"/>
      <c r="AN685" s="627"/>
      <c r="AO685" s="627"/>
      <c r="AP685" s="627"/>
      <c r="AQ685" s="627"/>
      <c r="AR685" s="627"/>
      <c r="AS685" s="627"/>
      <c r="AT685" s="627"/>
      <c r="AU685" s="627"/>
      <c r="AV685" s="627"/>
      <c r="AW685" s="627"/>
      <c r="AX685" s="627"/>
    </row>
    <row r="686" spans="1:50" ht="24" hidden="1" customHeight="1" x14ac:dyDescent="0.15">
      <c r="A686" s="621"/>
      <c r="B686" s="158"/>
      <c r="C686" s="656" t="s">
        <v>6260</v>
      </c>
      <c r="D686" s="627" t="s">
        <v>6378</v>
      </c>
      <c r="E686" s="626" t="s">
        <v>6379</v>
      </c>
      <c r="F686" s="625" t="s">
        <v>6260</v>
      </c>
      <c r="G686" s="627" t="s">
        <v>6263</v>
      </c>
      <c r="H686" s="657"/>
      <c r="I686" s="627" t="s">
        <v>10559</v>
      </c>
      <c r="J686" s="627"/>
      <c r="K686" s="626">
        <v>7530</v>
      </c>
      <c r="L686" s="626">
        <v>222</v>
      </c>
      <c r="M686" s="626">
        <v>222</v>
      </c>
      <c r="N686" s="627" t="s">
        <v>183</v>
      </c>
      <c r="O686" s="625" t="s">
        <v>503</v>
      </c>
      <c r="P686" s="626">
        <v>4600</v>
      </c>
      <c r="Q686" s="626">
        <v>6</v>
      </c>
      <c r="R686" s="626">
        <v>1200</v>
      </c>
      <c r="S686" s="626">
        <v>2000</v>
      </c>
      <c r="T686" s="627" t="s">
        <v>185</v>
      </c>
      <c r="U686" s="627" t="s">
        <v>1169</v>
      </c>
      <c r="V686" s="625">
        <v>1987</v>
      </c>
      <c r="W686" s="627">
        <v>257</v>
      </c>
      <c r="X686" s="627"/>
      <c r="Y686" s="627"/>
      <c r="Z686" s="627"/>
      <c r="AA686" s="627"/>
      <c r="AB686" s="626">
        <v>257</v>
      </c>
      <c r="AC686" s="625"/>
      <c r="AD686" s="625"/>
      <c r="AE686" s="627"/>
      <c r="AF686" s="627"/>
      <c r="AG686" s="627">
        <v>4</v>
      </c>
      <c r="AH686" s="627"/>
      <c r="AI686" s="627"/>
      <c r="AJ686" s="627"/>
      <c r="AK686" s="627"/>
      <c r="AL686" s="627"/>
      <c r="AM686" s="627"/>
      <c r="AN686" s="627"/>
      <c r="AO686" s="627"/>
      <c r="AP686" s="627"/>
      <c r="AQ686" s="627"/>
      <c r="AR686" s="627"/>
      <c r="AS686" s="627"/>
      <c r="AT686" s="627"/>
      <c r="AU686" s="627"/>
      <c r="AV686" s="627"/>
      <c r="AW686" s="627"/>
      <c r="AX686" s="627"/>
    </row>
    <row r="687" spans="1:50" ht="24" hidden="1" customHeight="1" x14ac:dyDescent="0.2">
      <c r="A687" s="621" t="s">
        <v>192</v>
      </c>
      <c r="B687" s="154"/>
      <c r="C687" s="656" t="s">
        <v>6260</v>
      </c>
      <c r="D687" s="627"/>
      <c r="E687" s="626" t="s">
        <v>10601</v>
      </c>
      <c r="F687" s="625" t="s">
        <v>6260</v>
      </c>
      <c r="G687" s="627"/>
      <c r="H687" s="657"/>
      <c r="I687" s="627" t="s">
        <v>10559</v>
      </c>
      <c r="J687" s="627"/>
      <c r="K687" s="626">
        <v>11820</v>
      </c>
      <c r="L687" s="626">
        <v>6375</v>
      </c>
      <c r="M687" s="626">
        <v>6375</v>
      </c>
      <c r="N687" s="627"/>
      <c r="O687" s="625" t="s">
        <v>503</v>
      </c>
      <c r="P687" s="626">
        <v>6375</v>
      </c>
      <c r="Q687" s="626">
        <v>9</v>
      </c>
      <c r="R687" s="626"/>
      <c r="S687" s="626">
        <v>200</v>
      </c>
      <c r="T687" s="627"/>
      <c r="U687" s="627"/>
      <c r="V687" s="625">
        <v>2017</v>
      </c>
      <c r="W687" s="627"/>
      <c r="X687" s="627"/>
      <c r="Y687" s="627"/>
      <c r="Z687" s="627"/>
      <c r="AA687" s="627"/>
      <c r="AB687" s="626">
        <v>4800</v>
      </c>
      <c r="AC687" s="625"/>
      <c r="AD687" s="625"/>
      <c r="AE687" s="627"/>
      <c r="AF687" s="627"/>
      <c r="AG687" s="627"/>
      <c r="AH687" s="627"/>
      <c r="AI687" s="627"/>
      <c r="AJ687" s="627"/>
      <c r="AK687" s="627"/>
      <c r="AL687" s="627"/>
      <c r="AM687" s="627"/>
      <c r="AN687" s="627"/>
      <c r="AO687" s="627"/>
      <c r="AP687" s="627"/>
      <c r="AQ687" s="627"/>
      <c r="AR687" s="627"/>
      <c r="AS687" s="627"/>
      <c r="AT687" s="627"/>
      <c r="AU687" s="627"/>
      <c r="AV687" s="627"/>
      <c r="AW687" s="627"/>
      <c r="AX687" s="627"/>
    </row>
    <row r="688" spans="1:50" ht="24" hidden="1" customHeight="1" x14ac:dyDescent="0.15">
      <c r="A688" s="621"/>
      <c r="B688" s="158"/>
      <c r="C688" s="656" t="s">
        <v>6265</v>
      </c>
      <c r="D688" s="627" t="s">
        <v>6380</v>
      </c>
      <c r="E688" s="626" t="s">
        <v>12238</v>
      </c>
      <c r="F688" s="625" t="s">
        <v>6265</v>
      </c>
      <c r="G688" s="627" t="s">
        <v>6382</v>
      </c>
      <c r="H688" s="657"/>
      <c r="I688" s="627" t="s">
        <v>6265</v>
      </c>
      <c r="J688" s="627"/>
      <c r="K688" s="626">
        <v>5000</v>
      </c>
      <c r="L688" s="626">
        <v>56</v>
      </c>
      <c r="M688" s="626">
        <v>56</v>
      </c>
      <c r="N688" s="627" t="s">
        <v>183</v>
      </c>
      <c r="O688" s="625" t="s">
        <v>1070</v>
      </c>
      <c r="P688" s="626">
        <v>2898</v>
      </c>
      <c r="Q688" s="626">
        <v>5</v>
      </c>
      <c r="R688" s="626"/>
      <c r="S688" s="626"/>
      <c r="T688" s="627"/>
      <c r="U688" s="627"/>
      <c r="V688" s="625">
        <v>2017</v>
      </c>
      <c r="W688" s="627">
        <v>60</v>
      </c>
      <c r="X688" s="627"/>
      <c r="Y688" s="627"/>
      <c r="Z688" s="627"/>
      <c r="AA688" s="627"/>
      <c r="AB688" s="626">
        <v>441</v>
      </c>
      <c r="AC688" s="625"/>
      <c r="AD688" s="625"/>
      <c r="AE688" s="627"/>
      <c r="AF688" s="627"/>
      <c r="AG688" s="627"/>
      <c r="AH688" s="627"/>
      <c r="AI688" s="627"/>
      <c r="AJ688" s="627"/>
      <c r="AK688" s="627"/>
      <c r="AL688" s="627"/>
      <c r="AM688" s="627"/>
      <c r="AN688" s="627"/>
      <c r="AO688" s="627"/>
      <c r="AP688" s="627"/>
      <c r="AQ688" s="627"/>
      <c r="AR688" s="627"/>
      <c r="AS688" s="627"/>
      <c r="AT688" s="627"/>
      <c r="AU688" s="627"/>
      <c r="AV688" s="627"/>
      <c r="AW688" s="627"/>
      <c r="AX688" s="627"/>
    </row>
    <row r="689" spans="1:50" ht="24" hidden="1" customHeight="1" x14ac:dyDescent="0.15">
      <c r="A689" s="621" t="s">
        <v>156</v>
      </c>
      <c r="B689" s="158"/>
      <c r="C689" s="656" t="s">
        <v>6265</v>
      </c>
      <c r="D689" s="625" t="s">
        <v>6380</v>
      </c>
      <c r="E689" s="625" t="s">
        <v>6381</v>
      </c>
      <c r="F689" s="625" t="s">
        <v>6265</v>
      </c>
      <c r="G689" s="625" t="s">
        <v>6382</v>
      </c>
      <c r="H689" s="644"/>
      <c r="I689" s="625" t="s">
        <v>6265</v>
      </c>
      <c r="J689" s="627"/>
      <c r="K689" s="626">
        <v>1405</v>
      </c>
      <c r="L689" s="626">
        <v>42.5</v>
      </c>
      <c r="M689" s="626">
        <v>43</v>
      </c>
      <c r="N689" s="627" t="s">
        <v>183</v>
      </c>
      <c r="O689" s="625" t="s">
        <v>184</v>
      </c>
      <c r="P689" s="626">
        <v>1296</v>
      </c>
      <c r="Q689" s="626">
        <v>2</v>
      </c>
      <c r="R689" s="626"/>
      <c r="S689" s="626"/>
      <c r="T689" s="627"/>
      <c r="U689" s="627"/>
      <c r="V689" s="625">
        <v>2003</v>
      </c>
      <c r="W689" s="627">
        <v>60</v>
      </c>
      <c r="X689" s="627"/>
      <c r="Y689" s="627"/>
      <c r="Z689" s="627"/>
      <c r="AA689" s="627"/>
      <c r="AB689" s="626">
        <v>60</v>
      </c>
      <c r="AC689" s="625"/>
      <c r="AD689" s="625"/>
      <c r="AE689" s="627"/>
      <c r="AF689" s="627"/>
      <c r="AG689" s="627"/>
      <c r="AH689" s="627"/>
      <c r="AI689" s="627"/>
      <c r="AJ689" s="627"/>
      <c r="AK689" s="627"/>
      <c r="AL689" s="627"/>
      <c r="AM689" s="627"/>
      <c r="AN689" s="627"/>
      <c r="AO689" s="627"/>
      <c r="AP689" s="627"/>
      <c r="AQ689" s="627"/>
      <c r="AR689" s="627"/>
      <c r="AS689" s="627"/>
      <c r="AT689" s="627"/>
      <c r="AU689" s="627"/>
      <c r="AV689" s="627"/>
      <c r="AW689" s="627"/>
      <c r="AX689" s="627"/>
    </row>
    <row r="690" spans="1:50" ht="24" hidden="1" customHeight="1" x14ac:dyDescent="0.15">
      <c r="A690" s="621" t="s">
        <v>93</v>
      </c>
      <c r="B690" s="158"/>
      <c r="C690" s="656" t="s">
        <v>6268</v>
      </c>
      <c r="D690" s="625"/>
      <c r="E690" s="625" t="s">
        <v>6383</v>
      </c>
      <c r="F690" s="625" t="s">
        <v>6268</v>
      </c>
      <c r="G690" s="625"/>
      <c r="H690" s="644"/>
      <c r="I690" s="625" t="s">
        <v>17482</v>
      </c>
      <c r="J690" s="627"/>
      <c r="K690" s="626">
        <v>4320</v>
      </c>
      <c r="L690" s="626"/>
      <c r="M690" s="626"/>
      <c r="N690" s="627"/>
      <c r="O690" s="625" t="s">
        <v>330</v>
      </c>
      <c r="P690" s="626">
        <v>4320</v>
      </c>
      <c r="Q690" s="626">
        <v>6</v>
      </c>
      <c r="R690" s="626"/>
      <c r="S690" s="626"/>
      <c r="T690" s="627"/>
      <c r="U690" s="627"/>
      <c r="V690" s="648">
        <v>2016</v>
      </c>
      <c r="W690" s="627"/>
      <c r="X690" s="627"/>
      <c r="Y690" s="627"/>
      <c r="Z690" s="627"/>
      <c r="AA690" s="627"/>
      <c r="AB690" s="626">
        <v>480</v>
      </c>
      <c r="AC690" s="625"/>
      <c r="AD690" s="625"/>
      <c r="AE690" s="627"/>
      <c r="AF690" s="627"/>
      <c r="AG690" s="627"/>
      <c r="AH690" s="627"/>
      <c r="AI690" s="627"/>
      <c r="AJ690" s="627"/>
      <c r="AK690" s="627"/>
      <c r="AL690" s="627"/>
      <c r="AM690" s="627"/>
      <c r="AN690" s="627"/>
      <c r="AO690" s="627"/>
      <c r="AP690" s="627"/>
      <c r="AQ690" s="627"/>
      <c r="AR690" s="627"/>
      <c r="AS690" s="627"/>
      <c r="AT690" s="627"/>
      <c r="AU690" s="627"/>
      <c r="AV690" s="627"/>
      <c r="AW690" s="627"/>
      <c r="AX690" s="627"/>
    </row>
    <row r="691" spans="1:50" ht="24" hidden="1" customHeight="1" x14ac:dyDescent="0.15">
      <c r="A691" s="621" t="s">
        <v>336</v>
      </c>
      <c r="B691" s="158"/>
      <c r="C691" s="656" t="s">
        <v>6268</v>
      </c>
      <c r="D691" s="625"/>
      <c r="E691" s="625" t="s">
        <v>6384</v>
      </c>
      <c r="F691" s="625" t="s">
        <v>6268</v>
      </c>
      <c r="G691" s="625"/>
      <c r="H691" s="644"/>
      <c r="I691" s="625" t="s">
        <v>17482</v>
      </c>
      <c r="J691" s="627"/>
      <c r="K691" s="626">
        <v>9880</v>
      </c>
      <c r="L691" s="626">
        <v>134</v>
      </c>
      <c r="M691" s="626">
        <v>172</v>
      </c>
      <c r="N691" s="627"/>
      <c r="O691" s="625" t="s">
        <v>6385</v>
      </c>
      <c r="P691" s="626">
        <v>6472</v>
      </c>
      <c r="Q691" s="626">
        <v>8</v>
      </c>
      <c r="R691" s="626">
        <v>350</v>
      </c>
      <c r="S691" s="626">
        <v>400</v>
      </c>
      <c r="T691" s="627"/>
      <c r="U691" s="627"/>
      <c r="V691" s="648">
        <v>2009</v>
      </c>
      <c r="W691" s="627"/>
      <c r="X691" s="627"/>
      <c r="Y691" s="627"/>
      <c r="Z691" s="627"/>
      <c r="AA691" s="627"/>
      <c r="AB691" s="626">
        <v>2900</v>
      </c>
      <c r="AC691" s="625"/>
      <c r="AD691" s="625"/>
      <c r="AE691" s="627"/>
      <c r="AF691" s="627"/>
      <c r="AG691" s="627"/>
      <c r="AH691" s="627"/>
      <c r="AI691" s="627"/>
      <c r="AJ691" s="627"/>
      <c r="AK691" s="627"/>
      <c r="AL691" s="627"/>
      <c r="AM691" s="627"/>
      <c r="AN691" s="627"/>
      <c r="AO691" s="627"/>
      <c r="AP691" s="627"/>
      <c r="AQ691" s="627"/>
      <c r="AR691" s="627"/>
      <c r="AS691" s="627"/>
      <c r="AT691" s="627"/>
      <c r="AU691" s="627"/>
      <c r="AV691" s="627"/>
      <c r="AW691" s="627"/>
      <c r="AX691" s="627"/>
    </row>
    <row r="692" spans="1:50" ht="24" hidden="1" customHeight="1" x14ac:dyDescent="0.15">
      <c r="A692" s="621" t="s">
        <v>338</v>
      </c>
      <c r="B692" s="158"/>
      <c r="C692" s="656" t="s">
        <v>6272</v>
      </c>
      <c r="D692" s="625"/>
      <c r="E692" s="625" t="s">
        <v>6386</v>
      </c>
      <c r="F692" s="625" t="s">
        <v>6272</v>
      </c>
      <c r="G692" s="625"/>
      <c r="H692" s="644"/>
      <c r="I692" s="625" t="s">
        <v>17482</v>
      </c>
      <c r="J692" s="627"/>
      <c r="K692" s="626">
        <v>3400</v>
      </c>
      <c r="L692" s="626">
        <v>66</v>
      </c>
      <c r="M692" s="626">
        <v>66</v>
      </c>
      <c r="N692" s="627"/>
      <c r="O692" s="625" t="s">
        <v>6387</v>
      </c>
      <c r="P692" s="626">
        <v>3400</v>
      </c>
      <c r="Q692" s="626">
        <v>6</v>
      </c>
      <c r="R692" s="626">
        <v>200</v>
      </c>
      <c r="S692" s="626">
        <v>300</v>
      </c>
      <c r="T692" s="627"/>
      <c r="U692" s="627"/>
      <c r="V692" s="625">
        <v>2006</v>
      </c>
      <c r="W692" s="627"/>
      <c r="X692" s="627"/>
      <c r="Y692" s="627"/>
      <c r="Z692" s="627"/>
      <c r="AA692" s="627"/>
      <c r="AB692" s="626">
        <v>300</v>
      </c>
      <c r="AC692" s="625"/>
      <c r="AD692" s="625"/>
      <c r="AE692" s="627"/>
      <c r="AF692" s="627"/>
      <c r="AG692" s="627"/>
      <c r="AH692" s="627"/>
      <c r="AI692" s="627"/>
      <c r="AJ692" s="627"/>
      <c r="AK692" s="627"/>
      <c r="AL692" s="627"/>
      <c r="AM692" s="627"/>
      <c r="AN692" s="627"/>
      <c r="AO692" s="627"/>
      <c r="AP692" s="627"/>
      <c r="AQ692" s="627"/>
      <c r="AR692" s="627"/>
      <c r="AS692" s="627"/>
      <c r="AT692" s="627"/>
      <c r="AU692" s="627"/>
      <c r="AV692" s="627"/>
      <c r="AW692" s="627"/>
      <c r="AX692" s="766"/>
    </row>
    <row r="693" spans="1:50" ht="24" hidden="1" customHeight="1" x14ac:dyDescent="0.15">
      <c r="A693" s="621"/>
      <c r="B693" s="158"/>
      <c r="C693" s="656" t="s">
        <v>6342</v>
      </c>
      <c r="D693" s="625" t="s">
        <v>6388</v>
      </c>
      <c r="E693" s="625" t="s">
        <v>6389</v>
      </c>
      <c r="F693" s="625" t="s">
        <v>6342</v>
      </c>
      <c r="G693" s="625" t="s">
        <v>6390</v>
      </c>
      <c r="H693" s="625"/>
      <c r="I693" s="625" t="s">
        <v>6342</v>
      </c>
      <c r="J693" s="627"/>
      <c r="K693" s="626">
        <v>2013</v>
      </c>
      <c r="L693" s="626">
        <v>198</v>
      </c>
      <c r="M693" s="626">
        <v>198</v>
      </c>
      <c r="N693" s="627" t="s">
        <v>183</v>
      </c>
      <c r="O693" s="625" t="s">
        <v>184</v>
      </c>
      <c r="P693" s="626">
        <v>782</v>
      </c>
      <c r="Q693" s="626">
        <v>3</v>
      </c>
      <c r="R693" s="626"/>
      <c r="S693" s="626"/>
      <c r="T693" s="627"/>
      <c r="U693" s="627"/>
      <c r="V693" s="625">
        <v>1990</v>
      </c>
      <c r="W693" s="627">
        <v>34</v>
      </c>
      <c r="X693" s="627"/>
      <c r="Y693" s="627"/>
      <c r="Z693" s="627"/>
      <c r="AA693" s="627"/>
      <c r="AB693" s="626">
        <v>34</v>
      </c>
      <c r="AC693" s="625">
        <v>1998</v>
      </c>
      <c r="AD693" s="625">
        <v>2002</v>
      </c>
      <c r="AE693" s="627"/>
      <c r="AF693" s="627"/>
      <c r="AG693" s="627">
        <v>4</v>
      </c>
      <c r="AH693" s="627"/>
      <c r="AI693" s="627">
        <v>5</v>
      </c>
      <c r="AJ693" s="627"/>
      <c r="AK693" s="627"/>
      <c r="AL693" s="627"/>
      <c r="AM693" s="627"/>
      <c r="AN693" s="627"/>
      <c r="AO693" s="627"/>
      <c r="AP693" s="627"/>
      <c r="AQ693" s="627"/>
      <c r="AR693" s="627"/>
      <c r="AS693" s="627"/>
      <c r="AT693" s="627"/>
      <c r="AU693" s="627"/>
      <c r="AV693" s="627"/>
      <c r="AW693" s="627"/>
      <c r="AX693" s="766"/>
    </row>
    <row r="694" spans="1:50" ht="24" hidden="1" customHeight="1" x14ac:dyDescent="0.15">
      <c r="A694" s="621"/>
      <c r="B694" s="158"/>
      <c r="C694" s="656" t="s">
        <v>6279</v>
      </c>
      <c r="D694" s="625" t="s">
        <v>6391</v>
      </c>
      <c r="E694" s="625" t="s">
        <v>6392</v>
      </c>
      <c r="F694" s="625" t="s">
        <v>6279</v>
      </c>
      <c r="G694" s="625" t="s">
        <v>6393</v>
      </c>
      <c r="H694" s="644"/>
      <c r="I694" s="625" t="s">
        <v>6394</v>
      </c>
      <c r="J694" s="627"/>
      <c r="K694" s="722">
        <v>4041</v>
      </c>
      <c r="L694" s="626">
        <v>117.07</v>
      </c>
      <c r="M694" s="626">
        <v>154.38999999999999</v>
      </c>
      <c r="N694" s="627" t="s">
        <v>183</v>
      </c>
      <c r="O694" s="625" t="s">
        <v>2173</v>
      </c>
      <c r="P694" s="626">
        <v>3006</v>
      </c>
      <c r="Q694" s="626">
        <v>5</v>
      </c>
      <c r="R694" s="626">
        <v>500</v>
      </c>
      <c r="S694" s="626">
        <v>500</v>
      </c>
      <c r="T694" s="627" t="s">
        <v>185</v>
      </c>
      <c r="U694" s="627" t="s">
        <v>500</v>
      </c>
      <c r="V694" s="625">
        <v>2002</v>
      </c>
      <c r="W694" s="627">
        <v>376</v>
      </c>
      <c r="X694" s="627">
        <v>0</v>
      </c>
      <c r="Y694" s="627">
        <v>0</v>
      </c>
      <c r="Z694" s="627">
        <v>0</v>
      </c>
      <c r="AA694" s="627">
        <v>0</v>
      </c>
      <c r="AB694" s="626">
        <v>376</v>
      </c>
      <c r="AC694" s="625"/>
      <c r="AD694" s="625"/>
      <c r="AE694" s="627"/>
      <c r="AF694" s="627"/>
      <c r="AG694" s="627">
        <v>4</v>
      </c>
      <c r="AH694" s="627"/>
      <c r="AI694" s="627"/>
      <c r="AJ694" s="627"/>
      <c r="AK694" s="627"/>
      <c r="AL694" s="627"/>
      <c r="AM694" s="627"/>
      <c r="AN694" s="627"/>
      <c r="AO694" s="627"/>
      <c r="AP694" s="627"/>
      <c r="AQ694" s="627"/>
      <c r="AR694" s="627"/>
      <c r="AS694" s="627"/>
      <c r="AT694" s="627"/>
      <c r="AU694" s="627"/>
      <c r="AV694" s="627"/>
      <c r="AW694" s="627"/>
      <c r="AX694" s="627"/>
    </row>
    <row r="695" spans="1:50" ht="24" hidden="1" customHeight="1" x14ac:dyDescent="0.15">
      <c r="A695" s="621" t="s">
        <v>339</v>
      </c>
      <c r="B695" s="158"/>
      <c r="C695" s="656" t="s">
        <v>6279</v>
      </c>
      <c r="D695" s="625" t="s">
        <v>6395</v>
      </c>
      <c r="E695" s="625" t="s">
        <v>6396</v>
      </c>
      <c r="F695" s="625" t="s">
        <v>6279</v>
      </c>
      <c r="G695" s="625" t="s">
        <v>6397</v>
      </c>
      <c r="H695" s="644"/>
      <c r="I695" s="625" t="s">
        <v>6398</v>
      </c>
      <c r="J695" s="627"/>
      <c r="K695" s="722">
        <v>88618</v>
      </c>
      <c r="L695" s="626">
        <v>51.84</v>
      </c>
      <c r="M695" s="626">
        <v>52</v>
      </c>
      <c r="N695" s="627" t="s">
        <v>183</v>
      </c>
      <c r="O695" s="625" t="s">
        <v>2173</v>
      </c>
      <c r="P695" s="626">
        <v>2293</v>
      </c>
      <c r="Q695" s="626">
        <v>4</v>
      </c>
      <c r="R695" s="626">
        <v>159</v>
      </c>
      <c r="S695" s="626">
        <v>159</v>
      </c>
      <c r="T695" s="627"/>
      <c r="U695" s="627"/>
      <c r="V695" s="625">
        <v>2002</v>
      </c>
      <c r="W695" s="627">
        <v>199</v>
      </c>
      <c r="X695" s="627">
        <v>0</v>
      </c>
      <c r="Y695" s="627">
        <v>0</v>
      </c>
      <c r="Z695" s="627">
        <v>0</v>
      </c>
      <c r="AA695" s="627">
        <v>0</v>
      </c>
      <c r="AB695" s="626">
        <v>199</v>
      </c>
      <c r="AC695" s="625"/>
      <c r="AD695" s="625"/>
      <c r="AE695" s="627"/>
      <c r="AF695" s="627"/>
      <c r="AG695" s="627"/>
      <c r="AH695" s="627"/>
      <c r="AI695" s="627"/>
      <c r="AJ695" s="627"/>
      <c r="AK695" s="627"/>
      <c r="AL695" s="627"/>
      <c r="AM695" s="627"/>
      <c r="AN695" s="627"/>
      <c r="AO695" s="627"/>
      <c r="AP695" s="627"/>
      <c r="AQ695" s="627"/>
      <c r="AR695" s="627"/>
      <c r="AS695" s="627"/>
      <c r="AT695" s="627"/>
      <c r="AU695" s="627"/>
      <c r="AV695" s="627"/>
      <c r="AW695" s="627"/>
      <c r="AX695" s="627"/>
    </row>
    <row r="696" spans="1:50" ht="24" hidden="1" customHeight="1" x14ac:dyDescent="0.2">
      <c r="A696" s="621" t="s">
        <v>340</v>
      </c>
      <c r="B696" s="154"/>
      <c r="C696" s="656" t="s">
        <v>6281</v>
      </c>
      <c r="D696" s="625" t="s">
        <v>6399</v>
      </c>
      <c r="E696" s="625" t="s">
        <v>6400</v>
      </c>
      <c r="F696" s="625" t="s">
        <v>6281</v>
      </c>
      <c r="G696" s="625" t="s">
        <v>6401</v>
      </c>
      <c r="H696" s="644"/>
      <c r="I696" s="625" t="s">
        <v>6281</v>
      </c>
      <c r="J696" s="627"/>
      <c r="K696" s="626">
        <v>2937</v>
      </c>
      <c r="L696" s="626">
        <v>83</v>
      </c>
      <c r="M696" s="626">
        <v>82.86</v>
      </c>
      <c r="N696" s="627"/>
      <c r="O696" s="625" t="s">
        <v>310</v>
      </c>
      <c r="P696" s="626">
        <v>1591</v>
      </c>
      <c r="Q696" s="626">
        <v>5</v>
      </c>
      <c r="R696" s="626"/>
      <c r="S696" s="626">
        <v>200</v>
      </c>
      <c r="T696" s="627" t="s">
        <v>185</v>
      </c>
      <c r="U696" s="627" t="s">
        <v>500</v>
      </c>
      <c r="V696" s="625">
        <v>2003</v>
      </c>
      <c r="W696" s="627">
        <v>80</v>
      </c>
      <c r="X696" s="627">
        <v>50</v>
      </c>
      <c r="Y696" s="627">
        <v>100</v>
      </c>
      <c r="Z696" s="627"/>
      <c r="AA696" s="627"/>
      <c r="AB696" s="626">
        <v>230</v>
      </c>
      <c r="AC696" s="625"/>
      <c r="AD696" s="625"/>
      <c r="AE696" s="627"/>
      <c r="AF696" s="627"/>
      <c r="AG696" s="627">
        <v>4</v>
      </c>
      <c r="AH696" s="627">
        <v>240</v>
      </c>
      <c r="AI696" s="627">
        <v>40</v>
      </c>
      <c r="AJ696" s="627"/>
      <c r="AK696" s="627"/>
      <c r="AL696" s="627"/>
      <c r="AM696" s="627"/>
      <c r="AN696" s="627"/>
      <c r="AO696" s="627"/>
      <c r="AP696" s="627"/>
      <c r="AQ696" s="627"/>
      <c r="AR696" s="627"/>
      <c r="AS696" s="627"/>
      <c r="AT696" s="627"/>
      <c r="AU696" s="627"/>
      <c r="AV696" s="627"/>
      <c r="AW696" s="627"/>
      <c r="AX696" s="627"/>
    </row>
    <row r="697" spans="1:50" ht="24" hidden="1" customHeight="1" x14ac:dyDescent="0.2">
      <c r="A697" s="621"/>
      <c r="B697" s="154"/>
      <c r="C697" s="656" t="s">
        <v>6281</v>
      </c>
      <c r="D697" s="625"/>
      <c r="E697" s="625" t="s">
        <v>6402</v>
      </c>
      <c r="F697" s="625" t="s">
        <v>6281</v>
      </c>
      <c r="G697" s="625"/>
      <c r="H697" s="644"/>
      <c r="I697" s="625" t="s">
        <v>6281</v>
      </c>
      <c r="J697" s="627"/>
      <c r="K697" s="626">
        <v>18843</v>
      </c>
      <c r="L697" s="626">
        <v>71</v>
      </c>
      <c r="M697" s="626">
        <v>135</v>
      </c>
      <c r="N697" s="627"/>
      <c r="O697" s="625" t="s">
        <v>1092</v>
      </c>
      <c r="P697" s="626">
        <v>3430</v>
      </c>
      <c r="Q697" s="626">
        <v>4</v>
      </c>
      <c r="R697" s="626">
        <v>100</v>
      </c>
      <c r="S697" s="626">
        <v>100</v>
      </c>
      <c r="T697" s="627"/>
      <c r="U697" s="627"/>
      <c r="V697" s="625">
        <v>2003</v>
      </c>
      <c r="W697" s="627"/>
      <c r="X697" s="627"/>
      <c r="Y697" s="627"/>
      <c r="Z697" s="627"/>
      <c r="AA697" s="627"/>
      <c r="AB697" s="626">
        <v>200</v>
      </c>
      <c r="AC697" s="625"/>
      <c r="AD697" s="625"/>
      <c r="AE697" s="627"/>
      <c r="AF697" s="627"/>
      <c r="AG697" s="627"/>
      <c r="AH697" s="627"/>
      <c r="AI697" s="627"/>
      <c r="AJ697" s="627"/>
      <c r="AK697" s="627"/>
      <c r="AL697" s="627"/>
      <c r="AM697" s="627"/>
      <c r="AN697" s="627"/>
      <c r="AO697" s="627"/>
      <c r="AP697" s="627"/>
      <c r="AQ697" s="627"/>
      <c r="AR697" s="627"/>
      <c r="AS697" s="627"/>
      <c r="AT697" s="627"/>
      <c r="AU697" s="627"/>
      <c r="AV697" s="627"/>
      <c r="AW697" s="627"/>
      <c r="AX697" s="627"/>
    </row>
    <row r="698" spans="1:50" ht="24" hidden="1" customHeight="1" x14ac:dyDescent="0.2">
      <c r="A698" s="621"/>
      <c r="B698" s="154"/>
      <c r="C698" s="656" t="s">
        <v>6281</v>
      </c>
      <c r="D698" s="625"/>
      <c r="E698" s="625" t="s">
        <v>6403</v>
      </c>
      <c r="F698" s="625" t="s">
        <v>6281</v>
      </c>
      <c r="G698" s="625"/>
      <c r="H698" s="644"/>
      <c r="I698" s="625" t="s">
        <v>6281</v>
      </c>
      <c r="J698" s="627"/>
      <c r="K698" s="626">
        <v>32853</v>
      </c>
      <c r="L698" s="626">
        <v>54.6</v>
      </c>
      <c r="M698" s="626">
        <v>94.2</v>
      </c>
      <c r="N698" s="627"/>
      <c r="O698" s="625" t="s">
        <v>503</v>
      </c>
      <c r="P698" s="626">
        <v>4455</v>
      </c>
      <c r="Q698" s="626">
        <v>5</v>
      </c>
      <c r="R698" s="626">
        <v>200</v>
      </c>
      <c r="S698" s="626">
        <v>200</v>
      </c>
      <c r="T698" s="627"/>
      <c r="U698" s="627"/>
      <c r="V698" s="625">
        <v>2008</v>
      </c>
      <c r="W698" s="627"/>
      <c r="X698" s="627"/>
      <c r="Y698" s="627"/>
      <c r="Z698" s="627"/>
      <c r="AA698" s="627"/>
      <c r="AB698" s="626">
        <v>340</v>
      </c>
      <c r="AC698" s="625"/>
      <c r="AD698" s="625"/>
      <c r="AE698" s="627"/>
      <c r="AF698" s="627"/>
      <c r="AG698" s="627"/>
      <c r="AH698" s="627"/>
      <c r="AI698" s="627"/>
      <c r="AJ698" s="627"/>
      <c r="AK698" s="627"/>
      <c r="AL698" s="627"/>
      <c r="AM698" s="627"/>
      <c r="AN698" s="627"/>
      <c r="AO698" s="627"/>
      <c r="AP698" s="627"/>
      <c r="AQ698" s="627"/>
      <c r="AR698" s="627"/>
      <c r="AS698" s="627"/>
      <c r="AT698" s="627"/>
      <c r="AU698" s="627"/>
      <c r="AV698" s="627"/>
      <c r="AW698" s="627"/>
      <c r="AX698" s="627"/>
    </row>
    <row r="699" spans="1:50" ht="24" hidden="1" customHeight="1" x14ac:dyDescent="0.2">
      <c r="A699" s="621"/>
      <c r="B699" s="154"/>
      <c r="C699" s="656" t="s">
        <v>6286</v>
      </c>
      <c r="D699" s="625" t="s">
        <v>6404</v>
      </c>
      <c r="E699" s="625" t="s">
        <v>6405</v>
      </c>
      <c r="F699" s="625" t="s">
        <v>6286</v>
      </c>
      <c r="G699" s="625" t="s">
        <v>6406</v>
      </c>
      <c r="H699" s="644"/>
      <c r="I699" s="625" t="s">
        <v>6286</v>
      </c>
      <c r="J699" s="627">
        <v>1</v>
      </c>
      <c r="K699" s="626">
        <v>3236</v>
      </c>
      <c r="L699" s="626">
        <v>215</v>
      </c>
      <c r="M699" s="626">
        <v>382</v>
      </c>
      <c r="N699" s="627"/>
      <c r="O699" s="625" t="s">
        <v>1092</v>
      </c>
      <c r="P699" s="626">
        <v>2585</v>
      </c>
      <c r="Q699" s="626">
        <v>5</v>
      </c>
      <c r="R699" s="626">
        <v>350</v>
      </c>
      <c r="S699" s="626">
        <v>500</v>
      </c>
      <c r="T699" s="627" t="s">
        <v>185</v>
      </c>
      <c r="U699" s="627" t="s">
        <v>784</v>
      </c>
      <c r="V699" s="625">
        <v>1995</v>
      </c>
      <c r="W699" s="627">
        <v>45</v>
      </c>
      <c r="X699" s="627"/>
      <c r="Y699" s="627"/>
      <c r="Z699" s="627"/>
      <c r="AA699" s="627"/>
      <c r="AB699" s="626">
        <v>45</v>
      </c>
      <c r="AC699" s="625"/>
      <c r="AD699" s="625"/>
      <c r="AE699" s="627"/>
      <c r="AF699" s="627"/>
      <c r="AG699" s="627">
        <v>4</v>
      </c>
      <c r="AH699" s="627"/>
      <c r="AI699" s="627"/>
      <c r="AJ699" s="627"/>
      <c r="AK699" s="627"/>
      <c r="AL699" s="627"/>
      <c r="AM699" s="627"/>
      <c r="AN699" s="627"/>
      <c r="AO699" s="627"/>
      <c r="AP699" s="627"/>
      <c r="AQ699" s="627"/>
      <c r="AR699" s="627"/>
      <c r="AS699" s="627"/>
      <c r="AT699" s="627"/>
      <c r="AU699" s="627"/>
      <c r="AV699" s="627"/>
      <c r="AW699" s="627"/>
      <c r="AX699" s="627"/>
    </row>
    <row r="700" spans="1:50" ht="24" hidden="1" customHeight="1" x14ac:dyDescent="0.2">
      <c r="A700" s="621"/>
      <c r="B700" s="154"/>
      <c r="C700" s="656" t="s">
        <v>6286</v>
      </c>
      <c r="D700" s="625"/>
      <c r="E700" s="625" t="s">
        <v>6407</v>
      </c>
      <c r="F700" s="625" t="s">
        <v>6286</v>
      </c>
      <c r="G700" s="625"/>
      <c r="H700" s="644"/>
      <c r="I700" s="625" t="s">
        <v>6286</v>
      </c>
      <c r="J700" s="627"/>
      <c r="K700" s="626">
        <v>4165</v>
      </c>
      <c r="L700" s="626">
        <v>181</v>
      </c>
      <c r="M700" s="626">
        <v>181</v>
      </c>
      <c r="N700" s="627"/>
      <c r="O700" s="625" t="s">
        <v>330</v>
      </c>
      <c r="P700" s="626">
        <v>2198</v>
      </c>
      <c r="Q700" s="626">
        <v>4</v>
      </c>
      <c r="R700" s="626"/>
      <c r="S700" s="626"/>
      <c r="T700" s="627"/>
      <c r="U700" s="627"/>
      <c r="V700" s="625">
        <v>2006</v>
      </c>
      <c r="W700" s="627"/>
      <c r="X700" s="627"/>
      <c r="Y700" s="627"/>
      <c r="Z700" s="627"/>
      <c r="AA700" s="627"/>
      <c r="AB700" s="626">
        <v>200</v>
      </c>
      <c r="AC700" s="625"/>
      <c r="AD700" s="625"/>
      <c r="AE700" s="627"/>
      <c r="AF700" s="627"/>
      <c r="AG700" s="627"/>
      <c r="AH700" s="627"/>
      <c r="AI700" s="627"/>
      <c r="AJ700" s="627"/>
      <c r="AK700" s="627"/>
      <c r="AL700" s="627"/>
      <c r="AM700" s="627"/>
      <c r="AN700" s="627"/>
      <c r="AO700" s="627"/>
      <c r="AP700" s="627"/>
      <c r="AQ700" s="627"/>
      <c r="AR700" s="627"/>
      <c r="AS700" s="627"/>
      <c r="AT700" s="627"/>
      <c r="AU700" s="627"/>
      <c r="AV700" s="627"/>
      <c r="AW700" s="627"/>
      <c r="AX700" s="627"/>
    </row>
    <row r="701" spans="1:50" ht="24" hidden="1" customHeight="1" x14ac:dyDescent="0.2">
      <c r="A701" s="621"/>
      <c r="B701" s="154"/>
      <c r="C701" s="656" t="s">
        <v>6292</v>
      </c>
      <c r="D701" s="625" t="s">
        <v>6408</v>
      </c>
      <c r="E701" s="625" t="s">
        <v>6409</v>
      </c>
      <c r="F701" s="625" t="s">
        <v>6292</v>
      </c>
      <c r="G701" s="625" t="s">
        <v>6410</v>
      </c>
      <c r="H701" s="644"/>
      <c r="I701" s="625" t="s">
        <v>6292</v>
      </c>
      <c r="J701" s="627"/>
      <c r="K701" s="626">
        <v>7450</v>
      </c>
      <c r="L701" s="626">
        <v>126</v>
      </c>
      <c r="M701" s="626">
        <v>126</v>
      </c>
      <c r="N701" s="627" t="s">
        <v>183</v>
      </c>
      <c r="O701" s="625" t="s">
        <v>14026</v>
      </c>
      <c r="P701" s="626">
        <v>7450</v>
      </c>
      <c r="Q701" s="626">
        <v>10</v>
      </c>
      <c r="R701" s="626"/>
      <c r="S701" s="626"/>
      <c r="T701" s="627"/>
      <c r="U701" s="627"/>
      <c r="V701" s="625">
        <v>2010</v>
      </c>
      <c r="W701" s="627">
        <v>150</v>
      </c>
      <c r="X701" s="627"/>
      <c r="Y701" s="627"/>
      <c r="Z701" s="627"/>
      <c r="AA701" s="627"/>
      <c r="AB701" s="626">
        <v>2893</v>
      </c>
      <c r="AC701" s="625"/>
      <c r="AD701" s="625"/>
      <c r="AE701" s="627"/>
      <c r="AF701" s="627"/>
      <c r="AG701" s="627">
        <v>2</v>
      </c>
      <c r="AH701" s="627"/>
      <c r="AI701" s="627"/>
      <c r="AJ701" s="627"/>
      <c r="AK701" s="627"/>
      <c r="AL701" s="627"/>
      <c r="AM701" s="627"/>
      <c r="AN701" s="627"/>
      <c r="AO701" s="627"/>
      <c r="AP701" s="627"/>
      <c r="AQ701" s="627"/>
      <c r="AR701" s="627"/>
      <c r="AS701" s="627"/>
      <c r="AT701" s="627"/>
      <c r="AU701" s="627"/>
      <c r="AV701" s="627"/>
      <c r="AW701" s="627"/>
      <c r="AX701" s="627"/>
    </row>
    <row r="702" spans="1:50" ht="24" hidden="1" customHeight="1" x14ac:dyDescent="0.2">
      <c r="A702" s="621"/>
      <c r="B702" s="154"/>
      <c r="C702" s="656" t="s">
        <v>6299</v>
      </c>
      <c r="D702" s="625"/>
      <c r="E702" s="625" t="s">
        <v>16312</v>
      </c>
      <c r="F702" s="625" t="s">
        <v>6299</v>
      </c>
      <c r="G702" s="625"/>
      <c r="H702" s="644"/>
      <c r="I702" s="625" t="s">
        <v>3487</v>
      </c>
      <c r="J702" s="627"/>
      <c r="K702" s="626">
        <v>3967</v>
      </c>
      <c r="L702" s="626">
        <v>4010</v>
      </c>
      <c r="M702" s="626">
        <v>4010</v>
      </c>
      <c r="N702" s="627"/>
      <c r="O702" s="625" t="s">
        <v>184</v>
      </c>
      <c r="P702" s="626">
        <v>1227</v>
      </c>
      <c r="Q702" s="626">
        <v>5</v>
      </c>
      <c r="R702" s="626"/>
      <c r="S702" s="626"/>
      <c r="T702" s="627"/>
      <c r="U702" s="627"/>
      <c r="V702" s="625">
        <v>2005</v>
      </c>
      <c r="W702" s="627"/>
      <c r="X702" s="627"/>
      <c r="Y702" s="627"/>
      <c r="Z702" s="627"/>
      <c r="AA702" s="627"/>
      <c r="AB702" s="626">
        <v>400</v>
      </c>
      <c r="AC702" s="625"/>
      <c r="AD702" s="625"/>
      <c r="AE702" s="627"/>
      <c r="AF702" s="627"/>
      <c r="AG702" s="627"/>
      <c r="AH702" s="627"/>
      <c r="AI702" s="627"/>
      <c r="AJ702" s="627"/>
      <c r="AK702" s="627"/>
      <c r="AL702" s="627"/>
      <c r="AM702" s="627"/>
      <c r="AN702" s="627"/>
      <c r="AO702" s="627"/>
      <c r="AP702" s="627"/>
      <c r="AQ702" s="627"/>
      <c r="AR702" s="627"/>
      <c r="AS702" s="627"/>
      <c r="AT702" s="627"/>
      <c r="AU702" s="627"/>
      <c r="AV702" s="627"/>
      <c r="AW702" s="627"/>
      <c r="AX702" s="627"/>
    </row>
    <row r="703" spans="1:50" ht="24" hidden="1" customHeight="1" x14ac:dyDescent="0.2">
      <c r="A703" s="621"/>
      <c r="B703" s="154"/>
      <c r="C703" s="656" t="s">
        <v>6303</v>
      </c>
      <c r="D703" s="625"/>
      <c r="E703" s="625" t="s">
        <v>6411</v>
      </c>
      <c r="F703" s="625" t="s">
        <v>6303</v>
      </c>
      <c r="G703" s="625"/>
      <c r="H703" s="644"/>
      <c r="I703" s="625" t="s">
        <v>3487</v>
      </c>
      <c r="J703" s="627"/>
      <c r="K703" s="626">
        <v>7312</v>
      </c>
      <c r="L703" s="626"/>
      <c r="M703" s="626"/>
      <c r="N703" s="627"/>
      <c r="O703" s="625" t="s">
        <v>15697</v>
      </c>
      <c r="P703" s="626">
        <v>2500</v>
      </c>
      <c r="Q703" s="626">
        <v>4</v>
      </c>
      <c r="R703" s="626">
        <v>500</v>
      </c>
      <c r="S703" s="626">
        <v>500</v>
      </c>
      <c r="T703" s="627"/>
      <c r="U703" s="627"/>
      <c r="V703" s="625">
        <v>2018</v>
      </c>
      <c r="W703" s="627"/>
      <c r="X703" s="627"/>
      <c r="Y703" s="627"/>
      <c r="Z703" s="627"/>
      <c r="AA703" s="627"/>
      <c r="AB703" s="626">
        <v>78</v>
      </c>
      <c r="AC703" s="625"/>
      <c r="AD703" s="625"/>
      <c r="AE703" s="627"/>
      <c r="AF703" s="627"/>
      <c r="AG703" s="627"/>
      <c r="AH703" s="627"/>
      <c r="AI703" s="627"/>
      <c r="AJ703" s="627"/>
      <c r="AK703" s="627"/>
      <c r="AL703" s="627"/>
      <c r="AM703" s="627"/>
      <c r="AN703" s="627"/>
      <c r="AO703" s="627"/>
      <c r="AP703" s="627"/>
      <c r="AQ703" s="627"/>
      <c r="AR703" s="627"/>
      <c r="AS703" s="627"/>
      <c r="AT703" s="627"/>
      <c r="AU703" s="627"/>
      <c r="AV703" s="627"/>
      <c r="AW703" s="627"/>
      <c r="AX703" s="627"/>
    </row>
    <row r="704" spans="1:50" ht="24" hidden="1" customHeight="1" x14ac:dyDescent="0.2">
      <c r="A704" s="621"/>
      <c r="B704" s="154"/>
      <c r="C704" s="656" t="s">
        <v>6303</v>
      </c>
      <c r="D704" s="625"/>
      <c r="E704" s="625" t="s">
        <v>6411</v>
      </c>
      <c r="F704" s="625" t="s">
        <v>6303</v>
      </c>
      <c r="G704" s="625"/>
      <c r="H704" s="1003"/>
      <c r="I704" s="625" t="s">
        <v>6303</v>
      </c>
      <c r="J704" s="627"/>
      <c r="K704" s="626">
        <v>5523</v>
      </c>
      <c r="L704" s="626">
        <v>85</v>
      </c>
      <c r="M704" s="626">
        <v>85</v>
      </c>
      <c r="N704" s="627"/>
      <c r="O704" s="625" t="s">
        <v>16313</v>
      </c>
      <c r="P704" s="626">
        <v>2774</v>
      </c>
      <c r="Q704" s="626">
        <v>4</v>
      </c>
      <c r="R704" s="626">
        <v>100</v>
      </c>
      <c r="S704" s="626">
        <v>100</v>
      </c>
      <c r="T704" s="627"/>
      <c r="U704" s="627"/>
      <c r="V704" s="625">
        <v>2021</v>
      </c>
      <c r="W704" s="627"/>
      <c r="X704" s="627"/>
      <c r="Y704" s="627"/>
      <c r="Z704" s="627"/>
      <c r="AA704" s="627"/>
      <c r="AB704" s="626">
        <v>500</v>
      </c>
      <c r="AC704" s="625"/>
      <c r="AD704" s="625"/>
      <c r="AE704" s="627"/>
      <c r="AF704" s="627"/>
      <c r="AG704" s="627"/>
      <c r="AH704" s="627"/>
      <c r="AI704" s="627"/>
      <c r="AJ704" s="627"/>
      <c r="AK704" s="627"/>
      <c r="AL704" s="627"/>
      <c r="AM704" s="627"/>
      <c r="AN704" s="627"/>
      <c r="AO704" s="627"/>
      <c r="AP704" s="627"/>
      <c r="AQ704" s="627"/>
      <c r="AR704" s="627"/>
      <c r="AS704" s="627"/>
      <c r="AT704" s="627"/>
      <c r="AU704" s="627"/>
      <c r="AV704" s="627"/>
      <c r="AW704" s="627"/>
      <c r="AX704" s="627"/>
    </row>
    <row r="705" spans="1:50" ht="24" hidden="1" customHeight="1" x14ac:dyDescent="0.2">
      <c r="A705" s="621"/>
      <c r="B705" s="154"/>
      <c r="C705" s="656" t="s">
        <v>210</v>
      </c>
      <c r="D705" s="627" t="s">
        <v>181</v>
      </c>
      <c r="E705" s="626" t="s">
        <v>2176</v>
      </c>
      <c r="F705" s="625" t="s">
        <v>210</v>
      </c>
      <c r="G705" s="627" t="s">
        <v>182</v>
      </c>
      <c r="H705" s="657"/>
      <c r="I705" s="627" t="s">
        <v>210</v>
      </c>
      <c r="J705" s="627"/>
      <c r="K705" s="626">
        <v>93612</v>
      </c>
      <c r="L705" s="626">
        <v>147</v>
      </c>
      <c r="M705" s="626">
        <v>147</v>
      </c>
      <c r="N705" s="627" t="s">
        <v>183</v>
      </c>
      <c r="O705" s="625" t="s">
        <v>2177</v>
      </c>
      <c r="P705" s="626">
        <v>2900</v>
      </c>
      <c r="Q705" s="626">
        <v>6</v>
      </c>
      <c r="R705" s="626"/>
      <c r="S705" s="626">
        <v>400</v>
      </c>
      <c r="T705" s="627" t="s">
        <v>185</v>
      </c>
      <c r="U705" s="627"/>
      <c r="V705" s="625">
        <v>1992</v>
      </c>
      <c r="W705" s="627">
        <v>150</v>
      </c>
      <c r="X705" s="627"/>
      <c r="Y705" s="627"/>
      <c r="Z705" s="627"/>
      <c r="AA705" s="627"/>
      <c r="AB705" s="626">
        <v>1000</v>
      </c>
      <c r="AC705" s="625"/>
      <c r="AD705" s="625"/>
      <c r="AE705" s="627"/>
      <c r="AF705" s="627"/>
      <c r="AG705" s="627"/>
      <c r="AH705" s="627"/>
      <c r="AI705" s="627"/>
      <c r="AJ705" s="627"/>
      <c r="AK705" s="627"/>
      <c r="AL705" s="627"/>
      <c r="AM705" s="627"/>
      <c r="AN705" s="627"/>
      <c r="AO705" s="627"/>
      <c r="AP705" s="627"/>
      <c r="AQ705" s="627"/>
      <c r="AR705" s="627"/>
      <c r="AS705" s="627"/>
      <c r="AT705" s="627"/>
      <c r="AU705" s="627"/>
      <c r="AV705" s="627"/>
      <c r="AW705" s="627"/>
      <c r="AX705" s="627"/>
    </row>
    <row r="706" spans="1:50" ht="24" hidden="1" customHeight="1" x14ac:dyDescent="0.2">
      <c r="A706" s="621"/>
      <c r="B706" s="154"/>
      <c r="C706" s="656" t="s">
        <v>6308</v>
      </c>
      <c r="D706" s="627" t="s">
        <v>6412</v>
      </c>
      <c r="E706" s="626" t="s">
        <v>6413</v>
      </c>
      <c r="F706" s="625" t="s">
        <v>6308</v>
      </c>
      <c r="G706" s="627" t="s">
        <v>6414</v>
      </c>
      <c r="H706" s="657"/>
      <c r="I706" s="627" t="s">
        <v>6415</v>
      </c>
      <c r="J706" s="627">
        <v>1</v>
      </c>
      <c r="K706" s="626">
        <v>5000</v>
      </c>
      <c r="L706" s="626"/>
      <c r="M706" s="626"/>
      <c r="N706" s="627" t="s">
        <v>183</v>
      </c>
      <c r="O706" s="625" t="s">
        <v>330</v>
      </c>
      <c r="P706" s="626">
        <v>3500</v>
      </c>
      <c r="Q706" s="626">
        <v>6</v>
      </c>
      <c r="R706" s="626"/>
      <c r="S706" s="626"/>
      <c r="T706" s="627"/>
      <c r="U706" s="627"/>
      <c r="V706" s="625">
        <v>2002</v>
      </c>
      <c r="W706" s="627"/>
      <c r="X706" s="627"/>
      <c r="Y706" s="627"/>
      <c r="Z706" s="627"/>
      <c r="AA706" s="627">
        <v>60</v>
      </c>
      <c r="AB706" s="626">
        <v>60</v>
      </c>
      <c r="AC706" s="625"/>
      <c r="AD706" s="625"/>
      <c r="AE706" s="627"/>
      <c r="AF706" s="627"/>
      <c r="AG706" s="627">
        <v>6</v>
      </c>
      <c r="AH706" s="627"/>
      <c r="AI706" s="627"/>
      <c r="AJ706" s="627"/>
      <c r="AK706" s="627"/>
      <c r="AL706" s="627"/>
      <c r="AM706" s="627"/>
      <c r="AN706" s="627"/>
      <c r="AO706" s="627"/>
      <c r="AP706" s="627"/>
      <c r="AQ706" s="627"/>
      <c r="AR706" s="627"/>
      <c r="AS706" s="627"/>
      <c r="AT706" s="627"/>
      <c r="AU706" s="627"/>
      <c r="AV706" s="627"/>
      <c r="AW706" s="627"/>
      <c r="AX706" s="627"/>
    </row>
    <row r="707" spans="1:50" ht="24" hidden="1" customHeight="1" x14ac:dyDescent="0.2">
      <c r="A707" s="621"/>
      <c r="B707" s="154"/>
      <c r="C707" s="656" t="s">
        <v>6308</v>
      </c>
      <c r="D707" s="627"/>
      <c r="E707" s="626" t="s">
        <v>6416</v>
      </c>
      <c r="F707" s="625" t="s">
        <v>6308</v>
      </c>
      <c r="G707" s="627"/>
      <c r="H707" s="657"/>
      <c r="I707" s="627" t="s">
        <v>6417</v>
      </c>
      <c r="J707" s="627"/>
      <c r="K707" s="626">
        <v>3500</v>
      </c>
      <c r="L707" s="626"/>
      <c r="M707" s="626"/>
      <c r="N707" s="627"/>
      <c r="O707" s="625" t="s">
        <v>330</v>
      </c>
      <c r="P707" s="626">
        <v>3500</v>
      </c>
      <c r="Q707" s="626">
        <v>4</v>
      </c>
      <c r="R707" s="626"/>
      <c r="S707" s="626"/>
      <c r="T707" s="627"/>
      <c r="U707" s="627"/>
      <c r="V707" s="625">
        <v>1995</v>
      </c>
      <c r="W707" s="627"/>
      <c r="X707" s="627"/>
      <c r="Y707" s="627"/>
      <c r="Z707" s="627"/>
      <c r="AA707" s="627"/>
      <c r="AB707" s="626">
        <v>50</v>
      </c>
      <c r="AC707" s="625"/>
      <c r="AD707" s="625"/>
      <c r="AE707" s="627"/>
      <c r="AF707" s="627"/>
      <c r="AG707" s="627"/>
      <c r="AH707" s="627"/>
      <c r="AI707" s="627"/>
      <c r="AJ707" s="627"/>
      <c r="AK707" s="627"/>
      <c r="AL707" s="627"/>
      <c r="AM707" s="627"/>
      <c r="AN707" s="627"/>
      <c r="AO707" s="627"/>
      <c r="AP707" s="627"/>
      <c r="AQ707" s="627"/>
      <c r="AR707" s="627"/>
      <c r="AS707" s="627"/>
      <c r="AT707" s="627"/>
      <c r="AU707" s="627"/>
      <c r="AV707" s="627"/>
      <c r="AW707" s="627"/>
      <c r="AX707" s="627"/>
    </row>
    <row r="708" spans="1:50" ht="24" hidden="1" customHeight="1" x14ac:dyDescent="0.2">
      <c r="A708" s="621"/>
      <c r="B708" s="154"/>
      <c r="C708" s="656" t="s">
        <v>6308</v>
      </c>
      <c r="D708" s="627"/>
      <c r="E708" s="626" t="s">
        <v>12239</v>
      </c>
      <c r="F708" s="625" t="s">
        <v>6308</v>
      </c>
      <c r="G708" s="627"/>
      <c r="H708" s="657"/>
      <c r="I708" s="627" t="s">
        <v>6308</v>
      </c>
      <c r="J708" s="627"/>
      <c r="K708" s="626">
        <v>71104</v>
      </c>
      <c r="L708" s="626">
        <v>95</v>
      </c>
      <c r="M708" s="626">
        <v>95</v>
      </c>
      <c r="N708" s="627"/>
      <c r="O708" s="625" t="s">
        <v>6418</v>
      </c>
      <c r="P708" s="626">
        <v>2610</v>
      </c>
      <c r="Q708" s="626">
        <v>5</v>
      </c>
      <c r="R708" s="626"/>
      <c r="S708" s="626"/>
      <c r="T708" s="627"/>
      <c r="U708" s="627"/>
      <c r="V708" s="625">
        <v>2013</v>
      </c>
      <c r="W708" s="627"/>
      <c r="X708" s="627"/>
      <c r="Y708" s="627"/>
      <c r="Z708" s="627"/>
      <c r="AA708" s="627"/>
      <c r="AB708" s="626">
        <v>276</v>
      </c>
      <c r="AC708" s="625"/>
      <c r="AD708" s="625"/>
      <c r="AE708" s="627"/>
      <c r="AF708" s="627"/>
      <c r="AG708" s="627"/>
      <c r="AH708" s="627"/>
      <c r="AI708" s="627"/>
      <c r="AJ708" s="627"/>
      <c r="AK708" s="627"/>
      <c r="AL708" s="627"/>
      <c r="AM708" s="627"/>
      <c r="AN708" s="627"/>
      <c r="AO708" s="627"/>
      <c r="AP708" s="627"/>
      <c r="AQ708" s="627"/>
      <c r="AR708" s="627"/>
      <c r="AS708" s="627"/>
      <c r="AT708" s="627"/>
      <c r="AU708" s="627"/>
      <c r="AV708" s="627"/>
      <c r="AW708" s="627"/>
      <c r="AX708" s="627"/>
    </row>
    <row r="709" spans="1:50" ht="24" hidden="1" customHeight="1" x14ac:dyDescent="0.2">
      <c r="A709" s="621"/>
      <c r="B709" s="154"/>
      <c r="C709" s="656" t="s">
        <v>6313</v>
      </c>
      <c r="D709" s="627"/>
      <c r="E709" s="626" t="s">
        <v>6419</v>
      </c>
      <c r="F709" s="625" t="s">
        <v>6313</v>
      </c>
      <c r="G709" s="627"/>
      <c r="H709" s="657"/>
      <c r="I709" s="627" t="s">
        <v>6313</v>
      </c>
      <c r="J709" s="627"/>
      <c r="K709" s="626">
        <v>6567</v>
      </c>
      <c r="L709" s="626"/>
      <c r="M709" s="626">
        <v>1340</v>
      </c>
      <c r="N709" s="627"/>
      <c r="O709" s="625" t="s">
        <v>184</v>
      </c>
      <c r="P709" s="626">
        <v>1499</v>
      </c>
      <c r="Q709" s="626">
        <v>2</v>
      </c>
      <c r="R709" s="626"/>
      <c r="S709" s="626"/>
      <c r="T709" s="627"/>
      <c r="U709" s="627"/>
      <c r="V709" s="625">
        <v>2006</v>
      </c>
      <c r="W709" s="627"/>
      <c r="X709" s="627"/>
      <c r="Y709" s="627"/>
      <c r="Z709" s="627"/>
      <c r="AA709" s="627"/>
      <c r="AB709" s="626">
        <v>50</v>
      </c>
      <c r="AC709" s="625"/>
      <c r="AD709" s="625"/>
      <c r="AE709" s="627"/>
      <c r="AF709" s="627"/>
      <c r="AG709" s="627"/>
      <c r="AH709" s="627"/>
      <c r="AI709" s="627"/>
      <c r="AJ709" s="627"/>
      <c r="AK709" s="627"/>
      <c r="AL709" s="627"/>
      <c r="AM709" s="627"/>
      <c r="AN709" s="627"/>
      <c r="AO709" s="627"/>
      <c r="AP709" s="627"/>
      <c r="AQ709" s="627"/>
      <c r="AR709" s="627"/>
      <c r="AS709" s="627"/>
      <c r="AT709" s="627"/>
      <c r="AU709" s="627"/>
      <c r="AV709" s="627"/>
      <c r="AW709" s="627"/>
      <c r="AX709" s="627"/>
    </row>
    <row r="710" spans="1:50" ht="24" hidden="1" customHeight="1" x14ac:dyDescent="0.2">
      <c r="A710" s="621"/>
      <c r="B710" s="154"/>
      <c r="C710" s="656" t="s">
        <v>6313</v>
      </c>
      <c r="D710" s="627"/>
      <c r="E710" s="626" t="s">
        <v>6420</v>
      </c>
      <c r="F710" s="625" t="s">
        <v>6313</v>
      </c>
      <c r="G710" s="627"/>
      <c r="H710" s="657"/>
      <c r="I710" s="627" t="s">
        <v>6313</v>
      </c>
      <c r="J710" s="627"/>
      <c r="K710" s="626">
        <v>29029</v>
      </c>
      <c r="L710" s="626"/>
      <c r="M710" s="626">
        <v>3387</v>
      </c>
      <c r="N710" s="627"/>
      <c r="O710" s="625" t="s">
        <v>184</v>
      </c>
      <c r="P710" s="626">
        <v>1155</v>
      </c>
      <c r="Q710" s="626">
        <v>2</v>
      </c>
      <c r="R710" s="626"/>
      <c r="S710" s="626"/>
      <c r="T710" s="627"/>
      <c r="U710" s="627"/>
      <c r="V710" s="625">
        <v>2010</v>
      </c>
      <c r="W710" s="627"/>
      <c r="X710" s="627"/>
      <c r="Y710" s="627"/>
      <c r="Z710" s="627"/>
      <c r="AA710" s="627"/>
      <c r="AB710" s="626">
        <v>50</v>
      </c>
      <c r="AC710" s="625"/>
      <c r="AD710" s="625"/>
      <c r="AE710" s="627"/>
      <c r="AF710" s="627"/>
      <c r="AG710" s="627"/>
      <c r="AH710" s="627"/>
      <c r="AI710" s="627"/>
      <c r="AJ710" s="627"/>
      <c r="AK710" s="627"/>
      <c r="AL710" s="627"/>
      <c r="AM710" s="627"/>
      <c r="AN710" s="627"/>
      <c r="AO710" s="627"/>
      <c r="AP710" s="627"/>
      <c r="AQ710" s="627"/>
      <c r="AR710" s="627"/>
      <c r="AS710" s="627"/>
      <c r="AT710" s="627"/>
      <c r="AU710" s="627"/>
      <c r="AV710" s="627"/>
      <c r="AW710" s="627"/>
      <c r="AX710" s="627"/>
    </row>
    <row r="711" spans="1:50" ht="24" hidden="1" customHeight="1" x14ac:dyDescent="0.2">
      <c r="A711" s="621"/>
      <c r="B711" s="154"/>
      <c r="C711" s="656" t="s">
        <v>6313</v>
      </c>
      <c r="D711" s="627"/>
      <c r="E711" s="626" t="s">
        <v>12240</v>
      </c>
      <c r="F711" s="625" t="s">
        <v>6313</v>
      </c>
      <c r="G711" s="627"/>
      <c r="H711" s="657"/>
      <c r="I711" s="627" t="s">
        <v>6313</v>
      </c>
      <c r="J711" s="627"/>
      <c r="K711" s="626">
        <v>4120</v>
      </c>
      <c r="L711" s="626">
        <v>95</v>
      </c>
      <c r="M711" s="626">
        <v>95</v>
      </c>
      <c r="N711" s="627"/>
      <c r="O711" s="625" t="s">
        <v>12241</v>
      </c>
      <c r="P711" s="626">
        <v>3500</v>
      </c>
      <c r="Q711" s="626">
        <v>6</v>
      </c>
      <c r="R711" s="626">
        <v>200</v>
      </c>
      <c r="S711" s="626">
        <v>200</v>
      </c>
      <c r="T711" s="627"/>
      <c r="U711" s="627"/>
      <c r="V711" s="625">
        <v>2012</v>
      </c>
      <c r="W711" s="627"/>
      <c r="X711" s="627"/>
      <c r="Y711" s="627"/>
      <c r="Z711" s="627"/>
      <c r="AA711" s="627"/>
      <c r="AB711" s="626">
        <v>1300</v>
      </c>
      <c r="AC711" s="625"/>
      <c r="AD711" s="625"/>
      <c r="AE711" s="627"/>
      <c r="AF711" s="627"/>
      <c r="AG711" s="627"/>
      <c r="AH711" s="627"/>
      <c r="AI711" s="627"/>
      <c r="AJ711" s="627"/>
      <c r="AK711" s="627"/>
      <c r="AL711" s="627"/>
      <c r="AM711" s="627"/>
      <c r="AN711" s="627"/>
      <c r="AO711" s="627"/>
      <c r="AP711" s="627"/>
      <c r="AQ711" s="627"/>
      <c r="AR711" s="627"/>
      <c r="AS711" s="627"/>
      <c r="AT711" s="627"/>
      <c r="AU711" s="627"/>
      <c r="AV711" s="627"/>
      <c r="AW711" s="627"/>
      <c r="AX711" s="627"/>
    </row>
    <row r="712" spans="1:50" ht="24" hidden="1" customHeight="1" x14ac:dyDescent="0.2">
      <c r="A712" s="621" t="s">
        <v>341</v>
      </c>
      <c r="B712" s="154"/>
      <c r="C712" s="656" t="s">
        <v>6315</v>
      </c>
      <c r="D712" s="627"/>
      <c r="E712" s="626" t="s">
        <v>6421</v>
      </c>
      <c r="F712" s="625" t="s">
        <v>6315</v>
      </c>
      <c r="G712" s="627"/>
      <c r="H712" s="657"/>
      <c r="I712" s="627" t="s">
        <v>17483</v>
      </c>
      <c r="J712" s="627"/>
      <c r="K712" s="626">
        <v>3890</v>
      </c>
      <c r="L712" s="626"/>
      <c r="M712" s="626"/>
      <c r="N712" s="627"/>
      <c r="O712" s="625" t="s">
        <v>330</v>
      </c>
      <c r="P712" s="626">
        <v>3500</v>
      </c>
      <c r="Q712" s="626">
        <v>6</v>
      </c>
      <c r="R712" s="626">
        <v>200</v>
      </c>
      <c r="S712" s="626">
        <v>200</v>
      </c>
      <c r="T712" s="627"/>
      <c r="U712" s="627"/>
      <c r="V712" s="625">
        <v>1989</v>
      </c>
      <c r="W712" s="627"/>
      <c r="X712" s="627"/>
      <c r="Y712" s="627"/>
      <c r="Z712" s="627"/>
      <c r="AA712" s="627"/>
      <c r="AB712" s="626">
        <v>19</v>
      </c>
      <c r="AC712" s="625"/>
      <c r="AD712" s="625"/>
      <c r="AE712" s="627"/>
      <c r="AF712" s="627"/>
      <c r="AG712" s="627"/>
      <c r="AH712" s="627"/>
      <c r="AI712" s="627"/>
      <c r="AJ712" s="627"/>
      <c r="AK712" s="627"/>
      <c r="AL712" s="627"/>
      <c r="AM712" s="627"/>
      <c r="AN712" s="627"/>
      <c r="AO712" s="627"/>
      <c r="AP712" s="627"/>
      <c r="AQ712" s="627"/>
      <c r="AR712" s="627"/>
      <c r="AS712" s="627"/>
      <c r="AT712" s="627"/>
      <c r="AU712" s="627"/>
      <c r="AV712" s="627"/>
      <c r="AW712" s="627"/>
      <c r="AX712" s="627"/>
    </row>
    <row r="713" spans="1:50" ht="24" hidden="1" customHeight="1" x14ac:dyDescent="0.2">
      <c r="A713" s="621" t="s">
        <v>342</v>
      </c>
      <c r="B713" s="154"/>
      <c r="C713" s="656" t="s">
        <v>6320</v>
      </c>
      <c r="D713" s="627" t="s">
        <v>6422</v>
      </c>
      <c r="E713" s="626" t="s">
        <v>6423</v>
      </c>
      <c r="F713" s="625" t="s">
        <v>6320</v>
      </c>
      <c r="G713" s="627" t="s">
        <v>6323</v>
      </c>
      <c r="H713" s="657"/>
      <c r="I713" s="627" t="s">
        <v>6320</v>
      </c>
      <c r="J713" s="627"/>
      <c r="K713" s="626">
        <v>4998</v>
      </c>
      <c r="L713" s="626">
        <v>507</v>
      </c>
      <c r="M713" s="626">
        <v>532</v>
      </c>
      <c r="N713" s="627" t="s">
        <v>183</v>
      </c>
      <c r="O713" s="625" t="s">
        <v>6424</v>
      </c>
      <c r="P713" s="626">
        <v>4013</v>
      </c>
      <c r="Q713" s="626">
        <v>6</v>
      </c>
      <c r="R713" s="626">
        <v>369</v>
      </c>
      <c r="S713" s="626">
        <v>800</v>
      </c>
      <c r="T713" s="627"/>
      <c r="U713" s="627"/>
      <c r="V713" s="625">
        <v>2007</v>
      </c>
      <c r="W713" s="627">
        <v>60</v>
      </c>
      <c r="X713" s="627"/>
      <c r="Y713" s="627"/>
      <c r="Z713" s="627"/>
      <c r="AA713" s="627"/>
      <c r="AB713" s="626">
        <v>1250</v>
      </c>
      <c r="AC713" s="625"/>
      <c r="AD713" s="625"/>
      <c r="AE713" s="627"/>
      <c r="AF713" s="627"/>
      <c r="AG713" s="627">
        <v>2</v>
      </c>
      <c r="AH713" s="627">
        <v>400</v>
      </c>
      <c r="AI713" s="627">
        <v>20</v>
      </c>
      <c r="AJ713" s="627"/>
      <c r="AK713" s="627"/>
      <c r="AL713" s="627"/>
      <c r="AM713" s="627"/>
      <c r="AN713" s="627"/>
      <c r="AO713" s="627"/>
      <c r="AP713" s="627"/>
      <c r="AQ713" s="627"/>
      <c r="AR713" s="627"/>
      <c r="AS713" s="627"/>
      <c r="AT713" s="627"/>
      <c r="AU713" s="627"/>
      <c r="AV713" s="627"/>
      <c r="AW713" s="627"/>
      <c r="AX713" s="627"/>
    </row>
    <row r="714" spans="1:50" ht="24" hidden="1" customHeight="1" x14ac:dyDescent="0.2">
      <c r="A714" s="621" t="s">
        <v>343</v>
      </c>
      <c r="B714" s="154"/>
      <c r="C714" s="656" t="s">
        <v>6320</v>
      </c>
      <c r="D714" s="627" t="s">
        <v>6422</v>
      </c>
      <c r="E714" s="626" t="s">
        <v>6425</v>
      </c>
      <c r="F714" s="627" t="s">
        <v>6320</v>
      </c>
      <c r="G714" s="627" t="s">
        <v>6323</v>
      </c>
      <c r="H714" s="657"/>
      <c r="I714" s="627" t="s">
        <v>6320</v>
      </c>
      <c r="J714" s="627"/>
      <c r="K714" s="626">
        <v>2231</v>
      </c>
      <c r="L714" s="626"/>
      <c r="M714" s="626"/>
      <c r="N714" s="627" t="s">
        <v>183</v>
      </c>
      <c r="O714" s="625" t="s">
        <v>6426</v>
      </c>
      <c r="P714" s="626">
        <v>1692</v>
      </c>
      <c r="Q714" s="626">
        <v>3</v>
      </c>
      <c r="R714" s="626"/>
      <c r="S714" s="626"/>
      <c r="T714" s="627"/>
      <c r="U714" s="627"/>
      <c r="V714" s="625">
        <v>2015</v>
      </c>
      <c r="W714" s="627">
        <v>60</v>
      </c>
      <c r="X714" s="627"/>
      <c r="Y714" s="627"/>
      <c r="Z714" s="627"/>
      <c r="AA714" s="627"/>
      <c r="AB714" s="626">
        <v>1500</v>
      </c>
      <c r="AC714" s="625"/>
      <c r="AD714" s="625"/>
      <c r="AE714" s="627"/>
      <c r="AF714" s="627"/>
      <c r="AG714" s="627">
        <v>2</v>
      </c>
      <c r="AH714" s="627">
        <v>400</v>
      </c>
      <c r="AI714" s="627">
        <v>20</v>
      </c>
      <c r="AJ714" s="627"/>
      <c r="AK714" s="627"/>
      <c r="AL714" s="627"/>
      <c r="AM714" s="627"/>
      <c r="AN714" s="627"/>
      <c r="AO714" s="627"/>
      <c r="AP714" s="627"/>
      <c r="AQ714" s="627"/>
      <c r="AR714" s="627"/>
      <c r="AS714" s="627"/>
      <c r="AT714" s="627"/>
      <c r="AU714" s="627"/>
      <c r="AV714" s="627"/>
      <c r="AW714" s="627"/>
      <c r="AX714" s="627"/>
    </row>
    <row r="715" spans="1:50" ht="24" hidden="1" customHeight="1" x14ac:dyDescent="0.2">
      <c r="A715" s="621" t="s">
        <v>344</v>
      </c>
      <c r="B715" s="154"/>
      <c r="C715" s="656" t="s">
        <v>6326</v>
      </c>
      <c r="D715" s="627"/>
      <c r="E715" s="626" t="s">
        <v>15024</v>
      </c>
      <c r="F715" s="625" t="s">
        <v>6326</v>
      </c>
      <c r="G715" s="627"/>
      <c r="H715" s="657"/>
      <c r="I715" s="627" t="s">
        <v>6326</v>
      </c>
      <c r="J715" s="627"/>
      <c r="K715" s="626">
        <v>7994</v>
      </c>
      <c r="L715" s="626">
        <v>3517</v>
      </c>
      <c r="M715" s="626">
        <v>3230.2</v>
      </c>
      <c r="N715" s="627"/>
      <c r="O715" s="625" t="s">
        <v>330</v>
      </c>
      <c r="P715" s="626">
        <v>3088</v>
      </c>
      <c r="Q715" s="626">
        <v>5</v>
      </c>
      <c r="R715" s="626">
        <v>165</v>
      </c>
      <c r="S715" s="626"/>
      <c r="T715" s="627"/>
      <c r="U715" s="627"/>
      <c r="V715" s="625">
        <v>2018</v>
      </c>
      <c r="W715" s="627"/>
      <c r="X715" s="627"/>
      <c r="Y715" s="627"/>
      <c r="Z715" s="627"/>
      <c r="AA715" s="627"/>
      <c r="AB715" s="626">
        <v>2800</v>
      </c>
      <c r="AC715" s="625"/>
      <c r="AD715" s="625"/>
      <c r="AE715" s="627"/>
      <c r="AF715" s="627"/>
      <c r="AG715" s="627"/>
      <c r="AH715" s="627"/>
      <c r="AI715" s="627"/>
      <c r="AJ715" s="627"/>
      <c r="AK715" s="627"/>
      <c r="AL715" s="627"/>
      <c r="AM715" s="627"/>
      <c r="AN715" s="627"/>
      <c r="AO715" s="627"/>
      <c r="AP715" s="627"/>
      <c r="AQ715" s="627"/>
      <c r="AR715" s="627"/>
      <c r="AS715" s="627"/>
      <c r="AT715" s="627"/>
      <c r="AU715" s="627"/>
      <c r="AV715" s="627"/>
      <c r="AW715" s="627"/>
      <c r="AX715" s="627"/>
    </row>
    <row r="716" spans="1:50" ht="24" hidden="1" customHeight="1" x14ac:dyDescent="0.2">
      <c r="A716" s="621"/>
      <c r="B716" s="154"/>
      <c r="C716" s="656" t="s">
        <v>6326</v>
      </c>
      <c r="D716" s="627"/>
      <c r="E716" s="626" t="s">
        <v>6427</v>
      </c>
      <c r="F716" s="625" t="s">
        <v>6326</v>
      </c>
      <c r="G716" s="627"/>
      <c r="H716" s="657"/>
      <c r="I716" s="627" t="s">
        <v>6326</v>
      </c>
      <c r="J716" s="627"/>
      <c r="K716" s="626">
        <v>3584</v>
      </c>
      <c r="L716" s="626"/>
      <c r="M716" s="626"/>
      <c r="N716" s="627"/>
      <c r="O716" s="625" t="s">
        <v>13735</v>
      </c>
      <c r="P716" s="626">
        <v>2463</v>
      </c>
      <c r="Q716" s="626">
        <v>4</v>
      </c>
      <c r="R716" s="626"/>
      <c r="S716" s="626"/>
      <c r="T716" s="627"/>
      <c r="U716" s="627"/>
      <c r="V716" s="625" t="s">
        <v>10602</v>
      </c>
      <c r="W716" s="627"/>
      <c r="X716" s="627"/>
      <c r="Y716" s="627"/>
      <c r="Z716" s="627"/>
      <c r="AA716" s="627"/>
      <c r="AB716" s="626">
        <v>356</v>
      </c>
      <c r="AC716" s="625"/>
      <c r="AD716" s="625"/>
      <c r="AE716" s="627"/>
      <c r="AF716" s="627"/>
      <c r="AG716" s="627"/>
      <c r="AH716" s="627"/>
      <c r="AI716" s="627"/>
      <c r="AJ716" s="627"/>
      <c r="AK716" s="627"/>
      <c r="AL716" s="627"/>
      <c r="AM716" s="627"/>
      <c r="AN716" s="627"/>
      <c r="AO716" s="627"/>
      <c r="AP716" s="627"/>
      <c r="AQ716" s="627"/>
      <c r="AR716" s="627"/>
      <c r="AS716" s="627"/>
      <c r="AT716" s="627"/>
      <c r="AU716" s="627"/>
      <c r="AV716" s="627"/>
      <c r="AW716" s="627"/>
      <c r="AX716" s="627"/>
    </row>
    <row r="717" spans="1:50" ht="24" hidden="1" customHeight="1" x14ac:dyDescent="0.2">
      <c r="A717" s="621"/>
      <c r="B717" s="154"/>
      <c r="C717" s="656" t="s">
        <v>6331</v>
      </c>
      <c r="D717" s="627" t="s">
        <v>6428</v>
      </c>
      <c r="E717" s="626" t="s">
        <v>6429</v>
      </c>
      <c r="F717" s="625" t="s">
        <v>6331</v>
      </c>
      <c r="G717" s="627" t="s">
        <v>6430</v>
      </c>
      <c r="H717" s="657"/>
      <c r="I717" s="627" t="s">
        <v>3487</v>
      </c>
      <c r="J717" s="627"/>
      <c r="K717" s="626">
        <v>6468</v>
      </c>
      <c r="L717" s="626"/>
      <c r="M717" s="626"/>
      <c r="N717" s="627" t="s">
        <v>183</v>
      </c>
      <c r="O717" s="625" t="s">
        <v>10603</v>
      </c>
      <c r="P717" s="626">
        <v>2814</v>
      </c>
      <c r="Q717" s="626">
        <v>3</v>
      </c>
      <c r="R717" s="626"/>
      <c r="S717" s="626"/>
      <c r="T717" s="627"/>
      <c r="U717" s="627"/>
      <c r="V717" s="625">
        <v>2000</v>
      </c>
      <c r="W717" s="627">
        <v>103</v>
      </c>
      <c r="X717" s="627"/>
      <c r="Y717" s="627"/>
      <c r="Z717" s="627"/>
      <c r="AA717" s="627"/>
      <c r="AB717" s="626">
        <v>103</v>
      </c>
      <c r="AC717" s="625"/>
      <c r="AD717" s="625"/>
      <c r="AE717" s="627"/>
      <c r="AF717" s="627"/>
      <c r="AG717" s="627"/>
      <c r="AH717" s="627"/>
      <c r="AI717" s="627"/>
      <c r="AJ717" s="627"/>
      <c r="AK717" s="627"/>
      <c r="AL717" s="627"/>
      <c r="AM717" s="627"/>
      <c r="AN717" s="627"/>
      <c r="AO717" s="627"/>
      <c r="AP717" s="627"/>
      <c r="AQ717" s="627"/>
      <c r="AR717" s="627"/>
      <c r="AS717" s="627"/>
      <c r="AT717" s="627"/>
      <c r="AU717" s="627"/>
      <c r="AV717" s="627"/>
      <c r="AW717" s="627"/>
      <c r="AX717" s="627"/>
    </row>
    <row r="718" spans="1:50" ht="24" hidden="1" customHeight="1" x14ac:dyDescent="0.2">
      <c r="A718" s="621"/>
      <c r="B718" s="154"/>
      <c r="C718" s="656" t="s">
        <v>6331</v>
      </c>
      <c r="D718" s="627"/>
      <c r="E718" s="626" t="s">
        <v>6431</v>
      </c>
      <c r="F718" s="625" t="s">
        <v>6331</v>
      </c>
      <c r="G718" s="627"/>
      <c r="H718" s="657"/>
      <c r="I718" s="627" t="s">
        <v>3487</v>
      </c>
      <c r="J718" s="627"/>
      <c r="K718" s="626">
        <v>11794</v>
      </c>
      <c r="L718" s="626">
        <v>215</v>
      </c>
      <c r="M718" s="626">
        <v>215</v>
      </c>
      <c r="N718" s="627"/>
      <c r="O718" s="625" t="s">
        <v>10604</v>
      </c>
      <c r="P718" s="626">
        <v>6809</v>
      </c>
      <c r="Q718" s="626">
        <v>12</v>
      </c>
      <c r="R718" s="626">
        <v>172</v>
      </c>
      <c r="S718" s="626">
        <v>172</v>
      </c>
      <c r="T718" s="627"/>
      <c r="U718" s="627"/>
      <c r="V718" s="625">
        <v>2009</v>
      </c>
      <c r="W718" s="627"/>
      <c r="X718" s="627"/>
      <c r="Y718" s="627"/>
      <c r="Z718" s="627"/>
      <c r="AA718" s="627"/>
      <c r="AB718" s="626">
        <v>1600</v>
      </c>
      <c r="AC718" s="625"/>
      <c r="AD718" s="625"/>
      <c r="AE718" s="627"/>
      <c r="AF718" s="627"/>
      <c r="AG718" s="627"/>
      <c r="AH718" s="627"/>
      <c r="AI718" s="627"/>
      <c r="AJ718" s="627"/>
      <c r="AK718" s="627"/>
      <c r="AL718" s="627"/>
      <c r="AM718" s="627"/>
      <c r="AN718" s="627"/>
      <c r="AO718" s="627"/>
      <c r="AP718" s="627"/>
      <c r="AQ718" s="627"/>
      <c r="AR718" s="627"/>
      <c r="AS718" s="627"/>
      <c r="AT718" s="627"/>
      <c r="AU718" s="627"/>
      <c r="AV718" s="627"/>
      <c r="AW718" s="627"/>
      <c r="AX718" s="627"/>
    </row>
    <row r="719" spans="1:50" ht="24" hidden="1" customHeight="1" x14ac:dyDescent="0.2">
      <c r="A719" s="621"/>
      <c r="B719" s="154"/>
      <c r="C719" s="656" t="s">
        <v>17472</v>
      </c>
      <c r="D719" s="627"/>
      <c r="E719" s="626" t="s">
        <v>17484</v>
      </c>
      <c r="F719" s="625" t="s">
        <v>17472</v>
      </c>
      <c r="G719" s="627"/>
      <c r="H719" s="657"/>
      <c r="I719" s="627" t="s">
        <v>17472</v>
      </c>
      <c r="J719" s="627"/>
      <c r="K719" s="626">
        <v>2068</v>
      </c>
      <c r="L719" s="626"/>
      <c r="M719" s="626">
        <v>2068</v>
      </c>
      <c r="N719" s="627"/>
      <c r="O719" s="625" t="s">
        <v>17485</v>
      </c>
      <c r="P719" s="626">
        <v>2068</v>
      </c>
      <c r="Q719" s="626">
        <v>3</v>
      </c>
      <c r="R719" s="626"/>
      <c r="S719" s="626"/>
      <c r="T719" s="627"/>
      <c r="U719" s="627"/>
      <c r="V719" s="625">
        <v>2015</v>
      </c>
      <c r="W719" s="627"/>
      <c r="X719" s="627"/>
      <c r="Y719" s="627"/>
      <c r="Z719" s="627"/>
      <c r="AA719" s="627"/>
      <c r="AB719" s="626">
        <v>40</v>
      </c>
      <c r="AC719" s="625"/>
      <c r="AD719" s="625"/>
      <c r="AE719" s="627"/>
      <c r="AF719" s="627"/>
      <c r="AG719" s="627"/>
      <c r="AH719" s="627"/>
      <c r="AI719" s="627"/>
      <c r="AJ719" s="627"/>
      <c r="AK719" s="627"/>
      <c r="AL719" s="627"/>
      <c r="AM719" s="627"/>
      <c r="AN719" s="627"/>
      <c r="AO719" s="627"/>
      <c r="AP719" s="627"/>
      <c r="AQ719" s="627"/>
      <c r="AR719" s="627"/>
      <c r="AS719" s="627"/>
      <c r="AT719" s="627"/>
      <c r="AU719" s="627"/>
      <c r="AV719" s="627"/>
      <c r="AW719" s="627"/>
      <c r="AX719" s="627"/>
    </row>
    <row r="720" spans="1:50" ht="24" hidden="1" customHeight="1" x14ac:dyDescent="0.2">
      <c r="A720" s="621"/>
      <c r="B720" s="154"/>
      <c r="C720" s="656" t="s">
        <v>17472</v>
      </c>
      <c r="D720" s="627"/>
      <c r="E720" s="626" t="s">
        <v>17486</v>
      </c>
      <c r="F720" s="625" t="s">
        <v>17472</v>
      </c>
      <c r="G720" s="627"/>
      <c r="H720" s="657"/>
      <c r="I720" s="627" t="s">
        <v>17472</v>
      </c>
      <c r="J720" s="627"/>
      <c r="K720" s="626">
        <v>14212</v>
      </c>
      <c r="L720" s="626"/>
      <c r="M720" s="626">
        <v>1424</v>
      </c>
      <c r="N720" s="627"/>
      <c r="O720" s="625" t="s">
        <v>15708</v>
      </c>
      <c r="P720" s="626">
        <v>1424</v>
      </c>
      <c r="Q720" s="626">
        <v>2</v>
      </c>
      <c r="R720" s="626"/>
      <c r="S720" s="626"/>
      <c r="T720" s="627"/>
      <c r="U720" s="627"/>
      <c r="V720" s="625">
        <v>2019</v>
      </c>
      <c r="W720" s="627"/>
      <c r="X720" s="627"/>
      <c r="Y720" s="627"/>
      <c r="Z720" s="627"/>
      <c r="AA720" s="627"/>
      <c r="AB720" s="626">
        <v>331</v>
      </c>
      <c r="AC720" s="625"/>
      <c r="AD720" s="625"/>
      <c r="AE720" s="627"/>
      <c r="AF720" s="627"/>
      <c r="AG720" s="627"/>
      <c r="AH720" s="627"/>
      <c r="AI720" s="627"/>
      <c r="AJ720" s="627"/>
      <c r="AK720" s="627"/>
      <c r="AL720" s="627"/>
      <c r="AM720" s="627"/>
      <c r="AN720" s="627"/>
      <c r="AO720" s="627"/>
      <c r="AP720" s="627"/>
      <c r="AQ720" s="627"/>
      <c r="AR720" s="627"/>
      <c r="AS720" s="627"/>
      <c r="AT720" s="627"/>
      <c r="AU720" s="627"/>
      <c r="AV720" s="627"/>
      <c r="AW720" s="627"/>
      <c r="AX720" s="627"/>
    </row>
    <row r="721" spans="1:50" ht="24" hidden="1" customHeight="1" x14ac:dyDescent="0.15">
      <c r="A721" s="621"/>
      <c r="B721" s="158"/>
      <c r="C721" s="656" t="s">
        <v>6336</v>
      </c>
      <c r="D721" s="627" t="s">
        <v>6432</v>
      </c>
      <c r="E721" s="626" t="s">
        <v>6433</v>
      </c>
      <c r="F721" s="625" t="s">
        <v>6336</v>
      </c>
      <c r="G721" s="627" t="s">
        <v>6434</v>
      </c>
      <c r="H721" s="657"/>
      <c r="I721" s="627" t="s">
        <v>6336</v>
      </c>
      <c r="J721" s="627">
        <v>1</v>
      </c>
      <c r="K721" s="626">
        <v>5233</v>
      </c>
      <c r="L721" s="626">
        <v>104</v>
      </c>
      <c r="M721" s="626">
        <v>202</v>
      </c>
      <c r="N721" s="627" t="s">
        <v>183</v>
      </c>
      <c r="O721" s="625" t="s">
        <v>2173</v>
      </c>
      <c r="P721" s="626">
        <v>3446</v>
      </c>
      <c r="Q721" s="626">
        <v>4</v>
      </c>
      <c r="R721" s="626"/>
      <c r="S721" s="626"/>
      <c r="T721" s="627">
        <v>0</v>
      </c>
      <c r="U721" s="627">
        <v>0</v>
      </c>
      <c r="V721" s="625">
        <v>2005</v>
      </c>
      <c r="W721" s="627">
        <v>135</v>
      </c>
      <c r="X721" s="627">
        <v>5</v>
      </c>
      <c r="Y721" s="627"/>
      <c r="Z721" s="627">
        <v>20</v>
      </c>
      <c r="AA721" s="627"/>
      <c r="AB721" s="626">
        <v>362</v>
      </c>
      <c r="AC721" s="625"/>
      <c r="AD721" s="625"/>
      <c r="AE721" s="627"/>
      <c r="AF721" s="627"/>
      <c r="AG721" s="627">
        <v>4</v>
      </c>
      <c r="AH721" s="627"/>
      <c r="AI721" s="627"/>
      <c r="AJ721" s="627"/>
      <c r="AK721" s="627"/>
      <c r="AL721" s="627"/>
      <c r="AM721" s="627"/>
      <c r="AN721" s="627"/>
      <c r="AO721" s="627"/>
      <c r="AP721" s="627"/>
      <c r="AQ721" s="627"/>
      <c r="AR721" s="627"/>
      <c r="AS721" s="627"/>
      <c r="AT721" s="627"/>
      <c r="AU721" s="627"/>
      <c r="AV721" s="627"/>
      <c r="AW721" s="627"/>
      <c r="AX721" s="627"/>
    </row>
    <row r="722" spans="1:50" ht="24" hidden="1" customHeight="1" x14ac:dyDescent="0.15">
      <c r="A722" s="621"/>
      <c r="B722" s="158"/>
      <c r="C722" s="656" t="s">
        <v>6336</v>
      </c>
      <c r="D722" s="627" t="s">
        <v>6432</v>
      </c>
      <c r="E722" s="626" t="s">
        <v>6435</v>
      </c>
      <c r="F722" s="625" t="s">
        <v>6336</v>
      </c>
      <c r="G722" s="627" t="s">
        <v>6434</v>
      </c>
      <c r="H722" s="657"/>
      <c r="I722" s="627" t="s">
        <v>6336</v>
      </c>
      <c r="J722" s="627">
        <v>1</v>
      </c>
      <c r="K722" s="626">
        <v>6168</v>
      </c>
      <c r="L722" s="626">
        <v>187</v>
      </c>
      <c r="M722" s="626">
        <v>225</v>
      </c>
      <c r="N722" s="627" t="s">
        <v>183</v>
      </c>
      <c r="O722" s="625" t="s">
        <v>17487</v>
      </c>
      <c r="P722" s="626">
        <v>3412</v>
      </c>
      <c r="Q722" s="626">
        <v>6</v>
      </c>
      <c r="R722" s="626"/>
      <c r="S722" s="626"/>
      <c r="T722" s="627">
        <v>0</v>
      </c>
      <c r="U722" s="627">
        <v>0</v>
      </c>
      <c r="V722" s="625">
        <v>2003</v>
      </c>
      <c r="W722" s="627">
        <v>500</v>
      </c>
      <c r="X722" s="627"/>
      <c r="Y722" s="627"/>
      <c r="Z722" s="627"/>
      <c r="AA722" s="627"/>
      <c r="AB722" s="626">
        <v>542</v>
      </c>
      <c r="AC722" s="625"/>
      <c r="AD722" s="625"/>
      <c r="AE722" s="627"/>
      <c r="AF722" s="627"/>
      <c r="AG722" s="627">
        <v>6</v>
      </c>
      <c r="AH722" s="627"/>
      <c r="AI722" s="627"/>
      <c r="AJ722" s="627"/>
      <c r="AK722" s="627"/>
      <c r="AL722" s="627"/>
      <c r="AM722" s="627"/>
      <c r="AN722" s="627"/>
      <c r="AO722" s="627"/>
      <c r="AP722" s="627"/>
      <c r="AQ722" s="627"/>
      <c r="AR722" s="627"/>
      <c r="AS722" s="627"/>
      <c r="AT722" s="627"/>
      <c r="AU722" s="627"/>
      <c r="AV722" s="627"/>
      <c r="AW722" s="627"/>
      <c r="AX722" s="627"/>
    </row>
    <row r="723" spans="1:50" ht="24" hidden="1" customHeight="1" x14ac:dyDescent="0.15">
      <c r="A723" s="621"/>
      <c r="B723" s="158"/>
      <c r="C723" s="656" t="s">
        <v>6338</v>
      </c>
      <c r="D723" s="627"/>
      <c r="E723" s="626" t="s">
        <v>6436</v>
      </c>
      <c r="F723" s="625" t="s">
        <v>6338</v>
      </c>
      <c r="G723" s="627"/>
      <c r="H723" s="627"/>
      <c r="I723" s="627" t="s">
        <v>6338</v>
      </c>
      <c r="J723" s="627"/>
      <c r="K723" s="626">
        <v>1394</v>
      </c>
      <c r="L723" s="626"/>
      <c r="M723" s="626"/>
      <c r="N723" s="627"/>
      <c r="O723" s="625" t="s">
        <v>330</v>
      </c>
      <c r="P723" s="626">
        <v>1394</v>
      </c>
      <c r="Q723" s="626">
        <v>2</v>
      </c>
      <c r="R723" s="626"/>
      <c r="S723" s="626"/>
      <c r="T723" s="627"/>
      <c r="U723" s="627"/>
      <c r="V723" s="625">
        <v>2016</v>
      </c>
      <c r="W723" s="627"/>
      <c r="X723" s="627"/>
      <c r="Y723" s="627"/>
      <c r="Z723" s="627"/>
      <c r="AA723" s="627"/>
      <c r="AB723" s="626">
        <v>50</v>
      </c>
      <c r="AC723" s="625"/>
      <c r="AD723" s="625"/>
      <c r="AE723" s="627"/>
      <c r="AF723" s="627"/>
      <c r="AG723" s="627"/>
      <c r="AH723" s="627"/>
      <c r="AI723" s="627"/>
      <c r="AJ723" s="627"/>
      <c r="AK723" s="627"/>
      <c r="AL723" s="627"/>
      <c r="AM723" s="627"/>
      <c r="AN723" s="627"/>
      <c r="AO723" s="627"/>
      <c r="AP723" s="627"/>
      <c r="AQ723" s="627"/>
      <c r="AR723" s="627"/>
      <c r="AS723" s="627"/>
      <c r="AT723" s="627"/>
      <c r="AU723" s="627"/>
      <c r="AV723" s="627"/>
      <c r="AW723" s="627"/>
      <c r="AX723" s="627"/>
    </row>
    <row r="724" spans="1:50" s="575" customFormat="1" ht="24" hidden="1" customHeight="1" x14ac:dyDescent="0.15">
      <c r="A724" s="934"/>
      <c r="B724" s="998" t="s">
        <v>58</v>
      </c>
      <c r="C724" s="650" t="s">
        <v>55</v>
      </c>
      <c r="D724" s="666"/>
      <c r="E724" s="676">
        <f>COUNTA(E725:E788)</f>
        <v>64</v>
      </c>
      <c r="F724" s="650"/>
      <c r="G724" s="666"/>
      <c r="H724" s="666"/>
      <c r="I724" s="666"/>
      <c r="J724" s="666"/>
      <c r="K724" s="665">
        <f>SUM(K725:K788)</f>
        <v>790911.2</v>
      </c>
      <c r="L724" s="665">
        <f>SUM(L725:L788)</f>
        <v>47365.060000000005</v>
      </c>
      <c r="M724" s="665">
        <f>SUM(M725:M788)</f>
        <v>48493.16</v>
      </c>
      <c r="N724" s="665">
        <f>SUM(N725:N788)</f>
        <v>0</v>
      </c>
      <c r="O724" s="665"/>
      <c r="P724" s="665">
        <f>SUM(P725:P788)</f>
        <v>207833.2</v>
      </c>
      <c r="Q724" s="665">
        <f>SUM(Q725:Q788)</f>
        <v>318</v>
      </c>
      <c r="R724" s="665"/>
      <c r="S724" s="665"/>
      <c r="T724" s="666"/>
      <c r="U724" s="666"/>
      <c r="V724" s="650"/>
      <c r="W724" s="666"/>
      <c r="X724" s="666"/>
      <c r="Y724" s="666"/>
      <c r="Z724" s="666"/>
      <c r="AA724" s="666"/>
      <c r="AB724" s="665"/>
      <c r="AC724" s="650"/>
      <c r="AD724" s="650"/>
      <c r="AE724" s="666"/>
      <c r="AF724" s="666"/>
      <c r="AG724" s="666"/>
      <c r="AH724" s="666"/>
      <c r="AI724" s="666"/>
      <c r="AJ724" s="666"/>
      <c r="AK724" s="666"/>
      <c r="AL724" s="666"/>
      <c r="AM724" s="666"/>
      <c r="AN724" s="666"/>
      <c r="AO724" s="666"/>
      <c r="AP724" s="666"/>
      <c r="AQ724" s="666"/>
      <c r="AR724" s="666"/>
      <c r="AS724" s="666"/>
      <c r="AT724" s="666"/>
      <c r="AU724" s="666"/>
      <c r="AV724" s="666"/>
      <c r="AW724" s="666"/>
      <c r="AX724" s="1126"/>
    </row>
    <row r="725" spans="1:50" ht="24" hidden="1" customHeight="1" x14ac:dyDescent="0.15">
      <c r="A725" s="621"/>
      <c r="B725" s="158"/>
      <c r="C725" s="714" t="s">
        <v>6788</v>
      </c>
      <c r="D725" s="831" t="s">
        <v>6944</v>
      </c>
      <c r="E725" s="830" t="s">
        <v>17664</v>
      </c>
      <c r="F725" s="714" t="s">
        <v>6788</v>
      </c>
      <c r="G725" s="831" t="s">
        <v>6945</v>
      </c>
      <c r="H725" s="1032"/>
      <c r="I725" s="831" t="s">
        <v>1170</v>
      </c>
      <c r="J725" s="831">
        <v>1</v>
      </c>
      <c r="K725" s="830">
        <v>5994</v>
      </c>
      <c r="L725" s="830" t="s">
        <v>417</v>
      </c>
      <c r="M725" s="830" t="s">
        <v>417</v>
      </c>
      <c r="N725" s="831"/>
      <c r="O725" s="714" t="s">
        <v>184</v>
      </c>
      <c r="P725" s="830">
        <v>3034</v>
      </c>
      <c r="Q725" s="830">
        <v>5</v>
      </c>
      <c r="R725" s="830">
        <v>40</v>
      </c>
      <c r="S725" s="830">
        <v>40</v>
      </c>
      <c r="T725" s="831"/>
      <c r="U725" s="831"/>
      <c r="V725" s="714">
        <v>1991</v>
      </c>
      <c r="W725" s="831">
        <v>67</v>
      </c>
      <c r="X725" s="831"/>
      <c r="Y725" s="831"/>
      <c r="Z725" s="831"/>
      <c r="AA725" s="831"/>
      <c r="AB725" s="830">
        <v>67</v>
      </c>
      <c r="AC725" s="714"/>
      <c r="AD725" s="714"/>
      <c r="AE725" s="831"/>
      <c r="AF725" s="831"/>
      <c r="AG725" s="831"/>
      <c r="AH725" s="831"/>
      <c r="AI725" s="831"/>
      <c r="AJ725" s="831"/>
      <c r="AK725" s="831"/>
      <c r="AL725" s="831"/>
      <c r="AM725" s="831"/>
      <c r="AN725" s="831"/>
      <c r="AO725" s="831"/>
      <c r="AP725" s="831"/>
      <c r="AQ725" s="831"/>
      <c r="AR725" s="831"/>
      <c r="AS725" s="831"/>
      <c r="AT725" s="831"/>
      <c r="AU725" s="831"/>
      <c r="AV725" s="831"/>
      <c r="AW725" s="831"/>
      <c r="AX725" s="1033"/>
    </row>
    <row r="726" spans="1:50" ht="24" hidden="1" customHeight="1" x14ac:dyDescent="0.15">
      <c r="A726" s="621"/>
      <c r="B726" s="158"/>
      <c r="C726" s="714" t="s">
        <v>6788</v>
      </c>
      <c r="D726" s="831"/>
      <c r="E726" s="830" t="s">
        <v>17665</v>
      </c>
      <c r="F726" s="714" t="s">
        <v>6788</v>
      </c>
      <c r="G726" s="831"/>
      <c r="H726" s="1032"/>
      <c r="I726" s="714" t="s">
        <v>16394</v>
      </c>
      <c r="J726" s="831"/>
      <c r="K726" s="830">
        <v>1320</v>
      </c>
      <c r="L726" s="830" t="s">
        <v>417</v>
      </c>
      <c r="M726" s="830" t="s">
        <v>417</v>
      </c>
      <c r="N726" s="831"/>
      <c r="O726" s="714" t="s">
        <v>184</v>
      </c>
      <c r="P726" s="830">
        <v>1320</v>
      </c>
      <c r="Q726" s="830">
        <v>3</v>
      </c>
      <c r="R726" s="830" t="s">
        <v>417</v>
      </c>
      <c r="S726" s="830" t="s">
        <v>417</v>
      </c>
      <c r="T726" s="831"/>
      <c r="U726" s="831"/>
      <c r="V726" s="714">
        <v>1999</v>
      </c>
      <c r="W726" s="831"/>
      <c r="X726" s="831"/>
      <c r="Y726" s="831"/>
      <c r="Z726" s="831"/>
      <c r="AA726" s="831"/>
      <c r="AB726" s="830">
        <v>50</v>
      </c>
      <c r="AC726" s="714"/>
      <c r="AD726" s="714"/>
      <c r="AE726" s="831"/>
      <c r="AF726" s="831"/>
      <c r="AG726" s="831"/>
      <c r="AH726" s="831"/>
      <c r="AI726" s="831"/>
      <c r="AJ726" s="831"/>
      <c r="AK726" s="831"/>
      <c r="AL726" s="831"/>
      <c r="AM726" s="831"/>
      <c r="AN726" s="831"/>
      <c r="AO726" s="831"/>
      <c r="AP726" s="831"/>
      <c r="AQ726" s="831"/>
      <c r="AR726" s="831"/>
      <c r="AS726" s="831"/>
      <c r="AT726" s="831"/>
      <c r="AU726" s="831"/>
      <c r="AV726" s="831"/>
      <c r="AW726" s="831"/>
      <c r="AX726" s="1033"/>
    </row>
    <row r="727" spans="1:50" ht="24" hidden="1" customHeight="1" x14ac:dyDescent="0.15">
      <c r="A727" s="621"/>
      <c r="B727" s="158"/>
      <c r="C727" s="714" t="s">
        <v>6788</v>
      </c>
      <c r="D727" s="831"/>
      <c r="E727" s="830" t="s">
        <v>17666</v>
      </c>
      <c r="F727" s="714" t="s">
        <v>6788</v>
      </c>
      <c r="G727" s="831"/>
      <c r="H727" s="1032"/>
      <c r="I727" s="831" t="s">
        <v>6946</v>
      </c>
      <c r="J727" s="831"/>
      <c r="K727" s="830">
        <v>5219</v>
      </c>
      <c r="L727" s="830" t="s">
        <v>417</v>
      </c>
      <c r="M727" s="830" t="s">
        <v>417</v>
      </c>
      <c r="N727" s="831"/>
      <c r="O727" s="714" t="s">
        <v>2076</v>
      </c>
      <c r="P727" s="830">
        <v>6327</v>
      </c>
      <c r="Q727" s="830">
        <v>9</v>
      </c>
      <c r="R727" s="830" t="s">
        <v>417</v>
      </c>
      <c r="S727" s="830" t="s">
        <v>417</v>
      </c>
      <c r="T727" s="831"/>
      <c r="U727" s="831"/>
      <c r="V727" s="714">
        <v>2009</v>
      </c>
      <c r="W727" s="831"/>
      <c r="X727" s="831"/>
      <c r="Y727" s="831"/>
      <c r="Z727" s="831"/>
      <c r="AA727" s="831"/>
      <c r="AB727" s="830">
        <v>100</v>
      </c>
      <c r="AC727" s="714"/>
      <c r="AD727" s="714"/>
      <c r="AE727" s="831"/>
      <c r="AF727" s="831"/>
      <c r="AG727" s="831"/>
      <c r="AH727" s="831"/>
      <c r="AI727" s="831"/>
      <c r="AJ727" s="831"/>
      <c r="AK727" s="831"/>
      <c r="AL727" s="831"/>
      <c r="AM727" s="831"/>
      <c r="AN727" s="831"/>
      <c r="AO727" s="831"/>
      <c r="AP727" s="831"/>
      <c r="AQ727" s="831"/>
      <c r="AR727" s="831"/>
      <c r="AS727" s="831"/>
      <c r="AT727" s="831"/>
      <c r="AU727" s="831"/>
      <c r="AV727" s="831"/>
      <c r="AW727" s="831"/>
      <c r="AX727" s="1033"/>
    </row>
    <row r="728" spans="1:50" ht="24" hidden="1" customHeight="1" x14ac:dyDescent="0.15">
      <c r="A728" s="621"/>
      <c r="B728" s="158"/>
      <c r="C728" s="714" t="s">
        <v>6788</v>
      </c>
      <c r="D728" s="831" t="s">
        <v>6944</v>
      </c>
      <c r="E728" s="830" t="s">
        <v>17667</v>
      </c>
      <c r="F728" s="714" t="s">
        <v>6788</v>
      </c>
      <c r="G728" s="831" t="s">
        <v>6945</v>
      </c>
      <c r="H728" s="1032"/>
      <c r="I728" s="831" t="s">
        <v>6947</v>
      </c>
      <c r="J728" s="831">
        <v>1</v>
      </c>
      <c r="K728" s="830">
        <v>1520</v>
      </c>
      <c r="L728" s="830" t="s">
        <v>417</v>
      </c>
      <c r="M728" s="830" t="s">
        <v>417</v>
      </c>
      <c r="N728" s="831"/>
      <c r="O728" s="714" t="s">
        <v>184</v>
      </c>
      <c r="P728" s="830">
        <v>1520</v>
      </c>
      <c r="Q728" s="830">
        <v>2</v>
      </c>
      <c r="R728" s="830" t="s">
        <v>417</v>
      </c>
      <c r="S728" s="830" t="s">
        <v>417</v>
      </c>
      <c r="T728" s="831"/>
      <c r="U728" s="831"/>
      <c r="V728" s="714" t="s">
        <v>417</v>
      </c>
      <c r="W728" s="831">
        <v>67</v>
      </c>
      <c r="X728" s="831"/>
      <c r="Y728" s="831"/>
      <c r="Z728" s="831"/>
      <c r="AA728" s="831"/>
      <c r="AB728" s="830" t="s">
        <v>417</v>
      </c>
      <c r="AC728" s="714"/>
      <c r="AD728" s="714"/>
      <c r="AE728" s="831"/>
      <c r="AF728" s="831"/>
      <c r="AG728" s="831"/>
      <c r="AH728" s="831"/>
      <c r="AI728" s="831"/>
      <c r="AJ728" s="831"/>
      <c r="AK728" s="831"/>
      <c r="AL728" s="831"/>
      <c r="AM728" s="831"/>
      <c r="AN728" s="831"/>
      <c r="AO728" s="831"/>
      <c r="AP728" s="831"/>
      <c r="AQ728" s="831"/>
      <c r="AR728" s="831"/>
      <c r="AS728" s="831"/>
      <c r="AT728" s="831"/>
      <c r="AU728" s="831"/>
      <c r="AV728" s="831"/>
      <c r="AW728" s="831"/>
      <c r="AX728" s="1033"/>
    </row>
    <row r="729" spans="1:50" ht="24" hidden="1" customHeight="1" x14ac:dyDescent="0.15">
      <c r="A729" s="621"/>
      <c r="B729" s="158"/>
      <c r="C729" s="714" t="s">
        <v>6788</v>
      </c>
      <c r="D729" s="831"/>
      <c r="E729" s="830" t="s">
        <v>17668</v>
      </c>
      <c r="F729" s="714" t="s">
        <v>6788</v>
      </c>
      <c r="G729" s="831"/>
      <c r="H729" s="1032"/>
      <c r="I729" s="831" t="s">
        <v>6788</v>
      </c>
      <c r="J729" s="831"/>
      <c r="K729" s="830">
        <v>810</v>
      </c>
      <c r="L729" s="830" t="s">
        <v>417</v>
      </c>
      <c r="M729" s="830" t="s">
        <v>417</v>
      </c>
      <c r="N729" s="831"/>
      <c r="O729" s="714" t="s">
        <v>184</v>
      </c>
      <c r="P729" s="830">
        <v>810</v>
      </c>
      <c r="Q729" s="830">
        <v>1</v>
      </c>
      <c r="R729" s="830" t="s">
        <v>417</v>
      </c>
      <c r="S729" s="830" t="s">
        <v>417</v>
      </c>
      <c r="T729" s="831"/>
      <c r="U729" s="831"/>
      <c r="V729" s="714" t="s">
        <v>417</v>
      </c>
      <c r="W729" s="831"/>
      <c r="X729" s="831"/>
      <c r="Y729" s="831"/>
      <c r="Z729" s="831"/>
      <c r="AA729" s="831"/>
      <c r="AB729" s="830" t="s">
        <v>417</v>
      </c>
      <c r="AC729" s="714"/>
      <c r="AD729" s="714"/>
      <c r="AE729" s="831"/>
      <c r="AF729" s="831"/>
      <c r="AG729" s="831"/>
      <c r="AH729" s="831"/>
      <c r="AI729" s="831"/>
      <c r="AJ729" s="831"/>
      <c r="AK729" s="831"/>
      <c r="AL729" s="831"/>
      <c r="AM729" s="831"/>
      <c r="AN729" s="831"/>
      <c r="AO729" s="831"/>
      <c r="AP729" s="831"/>
      <c r="AQ729" s="831"/>
      <c r="AR729" s="831"/>
      <c r="AS729" s="831"/>
      <c r="AT729" s="831"/>
      <c r="AU729" s="831"/>
      <c r="AV729" s="831"/>
      <c r="AW729" s="831"/>
      <c r="AX729" s="1033"/>
    </row>
    <row r="730" spans="1:50" ht="24" hidden="1" customHeight="1" x14ac:dyDescent="0.15">
      <c r="A730" s="621"/>
      <c r="B730" s="158"/>
      <c r="C730" s="714" t="s">
        <v>6788</v>
      </c>
      <c r="D730" s="831"/>
      <c r="E730" s="830" t="s">
        <v>17669</v>
      </c>
      <c r="F730" s="714" t="s">
        <v>6788</v>
      </c>
      <c r="G730" s="831"/>
      <c r="H730" s="1032"/>
      <c r="I730" s="831" t="s">
        <v>6948</v>
      </c>
      <c r="J730" s="831"/>
      <c r="K730" s="830">
        <v>2220</v>
      </c>
      <c r="L730" s="830" t="s">
        <v>417</v>
      </c>
      <c r="M730" s="830" t="s">
        <v>417</v>
      </c>
      <c r="N730" s="831"/>
      <c r="O730" s="714" t="s">
        <v>184</v>
      </c>
      <c r="P730" s="830">
        <v>220</v>
      </c>
      <c r="Q730" s="830">
        <v>3</v>
      </c>
      <c r="R730" s="830" t="s">
        <v>417</v>
      </c>
      <c r="S730" s="830" t="s">
        <v>417</v>
      </c>
      <c r="T730" s="831"/>
      <c r="U730" s="831"/>
      <c r="V730" s="714" t="s">
        <v>417</v>
      </c>
      <c r="W730" s="831"/>
      <c r="X730" s="831"/>
      <c r="Y730" s="831"/>
      <c r="Z730" s="831"/>
      <c r="AA730" s="831"/>
      <c r="AB730" s="830" t="s">
        <v>417</v>
      </c>
      <c r="AC730" s="714"/>
      <c r="AD730" s="714"/>
      <c r="AE730" s="831"/>
      <c r="AF730" s="831"/>
      <c r="AG730" s="831"/>
      <c r="AH730" s="831"/>
      <c r="AI730" s="831"/>
      <c r="AJ730" s="831"/>
      <c r="AK730" s="831"/>
      <c r="AL730" s="831"/>
      <c r="AM730" s="831"/>
      <c r="AN730" s="831"/>
      <c r="AO730" s="831"/>
      <c r="AP730" s="831"/>
      <c r="AQ730" s="831"/>
      <c r="AR730" s="831"/>
      <c r="AS730" s="831"/>
      <c r="AT730" s="831"/>
      <c r="AU730" s="831"/>
      <c r="AV730" s="831"/>
      <c r="AW730" s="831"/>
      <c r="AX730" s="1033"/>
    </row>
    <row r="731" spans="1:50" ht="24" hidden="1" customHeight="1" x14ac:dyDescent="0.15">
      <c r="A731" s="621" t="s">
        <v>156</v>
      </c>
      <c r="B731" s="158"/>
      <c r="C731" s="714" t="s">
        <v>6788</v>
      </c>
      <c r="D731" s="831"/>
      <c r="E731" s="830" t="s">
        <v>17670</v>
      </c>
      <c r="F731" s="714" t="s">
        <v>6788</v>
      </c>
      <c r="G731" s="831"/>
      <c r="H731" s="1032"/>
      <c r="I731" s="714" t="s">
        <v>16395</v>
      </c>
      <c r="J731" s="831"/>
      <c r="K731" s="830">
        <v>1520</v>
      </c>
      <c r="L731" s="830" t="s">
        <v>417</v>
      </c>
      <c r="M731" s="830" t="s">
        <v>417</v>
      </c>
      <c r="N731" s="831"/>
      <c r="O731" s="714" t="s">
        <v>184</v>
      </c>
      <c r="P731" s="830">
        <v>1520</v>
      </c>
      <c r="Q731" s="830">
        <v>2</v>
      </c>
      <c r="R731" s="830" t="s">
        <v>417</v>
      </c>
      <c r="S731" s="830" t="s">
        <v>417</v>
      </c>
      <c r="T731" s="831"/>
      <c r="U731" s="831"/>
      <c r="V731" s="714" t="s">
        <v>417</v>
      </c>
      <c r="W731" s="831"/>
      <c r="X731" s="831"/>
      <c r="Y731" s="831"/>
      <c r="Z731" s="831"/>
      <c r="AA731" s="831"/>
      <c r="AB731" s="830" t="s">
        <v>417</v>
      </c>
      <c r="AC731" s="714"/>
      <c r="AD731" s="714"/>
      <c r="AE731" s="831"/>
      <c r="AF731" s="831"/>
      <c r="AG731" s="831"/>
      <c r="AH731" s="831"/>
      <c r="AI731" s="831"/>
      <c r="AJ731" s="831"/>
      <c r="AK731" s="831"/>
      <c r="AL731" s="831"/>
      <c r="AM731" s="831"/>
      <c r="AN731" s="831"/>
      <c r="AO731" s="831"/>
      <c r="AP731" s="831"/>
      <c r="AQ731" s="831"/>
      <c r="AR731" s="831"/>
      <c r="AS731" s="831"/>
      <c r="AT731" s="831"/>
      <c r="AU731" s="831"/>
      <c r="AV731" s="831"/>
      <c r="AW731" s="831"/>
      <c r="AX731" s="1033"/>
    </row>
    <row r="732" spans="1:50" ht="24" hidden="1" customHeight="1" x14ac:dyDescent="0.15">
      <c r="A732" s="621"/>
      <c r="B732" s="158"/>
      <c r="C732" s="714" t="s">
        <v>6788</v>
      </c>
      <c r="D732" s="831"/>
      <c r="E732" s="830" t="s">
        <v>6949</v>
      </c>
      <c r="F732" s="714" t="s">
        <v>6788</v>
      </c>
      <c r="G732" s="831"/>
      <c r="H732" s="1032"/>
      <c r="I732" s="714" t="s">
        <v>16396</v>
      </c>
      <c r="J732" s="831"/>
      <c r="K732" s="830">
        <v>2220</v>
      </c>
      <c r="L732" s="830" t="s">
        <v>417</v>
      </c>
      <c r="M732" s="830" t="s">
        <v>417</v>
      </c>
      <c r="N732" s="831"/>
      <c r="O732" s="714" t="s">
        <v>184</v>
      </c>
      <c r="P732" s="830">
        <v>2220</v>
      </c>
      <c r="Q732" s="830">
        <v>3</v>
      </c>
      <c r="R732" s="830" t="s">
        <v>417</v>
      </c>
      <c r="S732" s="830" t="s">
        <v>417</v>
      </c>
      <c r="T732" s="831"/>
      <c r="U732" s="831"/>
      <c r="V732" s="714" t="s">
        <v>417</v>
      </c>
      <c r="W732" s="831"/>
      <c r="X732" s="831"/>
      <c r="Y732" s="831"/>
      <c r="Z732" s="831"/>
      <c r="AA732" s="831"/>
      <c r="AB732" s="830" t="s">
        <v>417</v>
      </c>
      <c r="AC732" s="714"/>
      <c r="AD732" s="714"/>
      <c r="AE732" s="831"/>
      <c r="AF732" s="831"/>
      <c r="AG732" s="831"/>
      <c r="AH732" s="831"/>
      <c r="AI732" s="831"/>
      <c r="AJ732" s="831"/>
      <c r="AK732" s="831"/>
      <c r="AL732" s="831"/>
      <c r="AM732" s="831"/>
      <c r="AN732" s="831"/>
      <c r="AO732" s="831"/>
      <c r="AP732" s="831"/>
      <c r="AQ732" s="831"/>
      <c r="AR732" s="831"/>
      <c r="AS732" s="831"/>
      <c r="AT732" s="831"/>
      <c r="AU732" s="831"/>
      <c r="AV732" s="831"/>
      <c r="AW732" s="831"/>
      <c r="AX732" s="1033"/>
    </row>
    <row r="733" spans="1:50" ht="24" hidden="1" customHeight="1" x14ac:dyDescent="0.15">
      <c r="A733" s="621"/>
      <c r="B733" s="158"/>
      <c r="C733" s="714" t="s">
        <v>6788</v>
      </c>
      <c r="D733" s="831"/>
      <c r="E733" s="830" t="s">
        <v>6950</v>
      </c>
      <c r="F733" s="714" t="s">
        <v>6788</v>
      </c>
      <c r="G733" s="831"/>
      <c r="H733" s="1032"/>
      <c r="I733" s="831" t="s">
        <v>6951</v>
      </c>
      <c r="J733" s="831"/>
      <c r="K733" s="830">
        <v>2220</v>
      </c>
      <c r="L733" s="830" t="s">
        <v>417</v>
      </c>
      <c r="M733" s="830" t="s">
        <v>417</v>
      </c>
      <c r="N733" s="831"/>
      <c r="O733" s="714" t="s">
        <v>184</v>
      </c>
      <c r="P733" s="830">
        <v>2220</v>
      </c>
      <c r="Q733" s="830">
        <v>3</v>
      </c>
      <c r="R733" s="830" t="s">
        <v>417</v>
      </c>
      <c r="S733" s="830" t="s">
        <v>417</v>
      </c>
      <c r="T733" s="831"/>
      <c r="U733" s="831"/>
      <c r="V733" s="714">
        <v>2012</v>
      </c>
      <c r="W733" s="831"/>
      <c r="X733" s="831"/>
      <c r="Y733" s="831"/>
      <c r="Z733" s="831"/>
      <c r="AA733" s="831"/>
      <c r="AB733" s="830" t="s">
        <v>417</v>
      </c>
      <c r="AC733" s="714"/>
      <c r="AD733" s="714"/>
      <c r="AE733" s="831"/>
      <c r="AF733" s="831"/>
      <c r="AG733" s="831"/>
      <c r="AH733" s="831"/>
      <c r="AI733" s="831"/>
      <c r="AJ733" s="831"/>
      <c r="AK733" s="831"/>
      <c r="AL733" s="831"/>
      <c r="AM733" s="831"/>
      <c r="AN733" s="831"/>
      <c r="AO733" s="831"/>
      <c r="AP733" s="831"/>
      <c r="AQ733" s="831"/>
      <c r="AR733" s="831"/>
      <c r="AS733" s="831"/>
      <c r="AT733" s="831"/>
      <c r="AU733" s="831"/>
      <c r="AV733" s="831"/>
      <c r="AW733" s="831"/>
      <c r="AX733" s="1033"/>
    </row>
    <row r="734" spans="1:50" ht="24" hidden="1" customHeight="1" x14ac:dyDescent="0.15">
      <c r="A734" s="621"/>
      <c r="B734" s="158"/>
      <c r="C734" s="625" t="s">
        <v>6794</v>
      </c>
      <c r="D734" s="831" t="s">
        <v>17671</v>
      </c>
      <c r="E734" s="830" t="s">
        <v>17672</v>
      </c>
      <c r="F734" s="625" t="s">
        <v>6794</v>
      </c>
      <c r="G734" s="627"/>
      <c r="H734" s="657"/>
      <c r="I734" s="627" t="s">
        <v>10770</v>
      </c>
      <c r="J734" s="627"/>
      <c r="K734" s="626">
        <v>14421</v>
      </c>
      <c r="L734" s="626" t="s">
        <v>417</v>
      </c>
      <c r="M734" s="626" t="s">
        <v>417</v>
      </c>
      <c r="N734" s="627"/>
      <c r="O734" s="625" t="s">
        <v>17673</v>
      </c>
      <c r="P734" s="626">
        <v>6316</v>
      </c>
      <c r="Q734" s="626">
        <v>10</v>
      </c>
      <c r="R734" s="626" t="s">
        <v>417</v>
      </c>
      <c r="S734" s="626" t="s">
        <v>417</v>
      </c>
      <c r="T734" s="627"/>
      <c r="U734" s="627"/>
      <c r="V734" s="625">
        <v>1993</v>
      </c>
      <c r="W734" s="627"/>
      <c r="X734" s="627"/>
      <c r="Y734" s="627"/>
      <c r="Z734" s="627"/>
      <c r="AA734" s="627"/>
      <c r="AB734" s="626">
        <v>120</v>
      </c>
      <c r="AC734" s="625"/>
      <c r="AD734" s="625"/>
      <c r="AE734" s="627"/>
      <c r="AF734" s="627"/>
      <c r="AG734" s="627"/>
      <c r="AH734" s="627"/>
      <c r="AI734" s="627"/>
      <c r="AJ734" s="627"/>
      <c r="AK734" s="627"/>
      <c r="AL734" s="627"/>
      <c r="AM734" s="627"/>
      <c r="AN734" s="627"/>
      <c r="AO734" s="627"/>
      <c r="AP734" s="627"/>
      <c r="AQ734" s="627"/>
      <c r="AR734" s="627"/>
      <c r="AS734" s="627"/>
      <c r="AT734" s="627"/>
      <c r="AU734" s="627"/>
      <c r="AV734" s="627"/>
      <c r="AW734" s="627"/>
      <c r="AX734" s="766"/>
    </row>
    <row r="735" spans="1:50" ht="24" hidden="1" customHeight="1" x14ac:dyDescent="0.15">
      <c r="A735" s="621" t="s">
        <v>156</v>
      </c>
      <c r="B735" s="158"/>
      <c r="C735" s="625" t="s">
        <v>6794</v>
      </c>
      <c r="D735" s="831" t="s">
        <v>17674</v>
      </c>
      <c r="E735" s="830" t="s">
        <v>17675</v>
      </c>
      <c r="F735" s="625" t="s">
        <v>6794</v>
      </c>
      <c r="G735" s="627"/>
      <c r="H735" s="657"/>
      <c r="I735" s="627" t="s">
        <v>10770</v>
      </c>
      <c r="J735" s="627"/>
      <c r="K735" s="626">
        <v>6717</v>
      </c>
      <c r="L735" s="626" t="s">
        <v>417</v>
      </c>
      <c r="M735" s="626" t="s">
        <v>417</v>
      </c>
      <c r="N735" s="627"/>
      <c r="O735" s="625" t="s">
        <v>184</v>
      </c>
      <c r="P735" s="626">
        <v>3087</v>
      </c>
      <c r="Q735" s="626">
        <v>5</v>
      </c>
      <c r="R735" s="626" t="s">
        <v>417</v>
      </c>
      <c r="S735" s="626" t="s">
        <v>417</v>
      </c>
      <c r="T735" s="627"/>
      <c r="U735" s="627"/>
      <c r="V735" s="625">
        <v>2004</v>
      </c>
      <c r="W735" s="627"/>
      <c r="X735" s="627"/>
      <c r="Y735" s="627"/>
      <c r="Z735" s="627"/>
      <c r="AA735" s="627"/>
      <c r="AB735" s="626">
        <v>173</v>
      </c>
      <c r="AC735" s="625"/>
      <c r="AD735" s="625"/>
      <c r="AE735" s="627"/>
      <c r="AF735" s="627"/>
      <c r="AG735" s="627"/>
      <c r="AH735" s="627"/>
      <c r="AI735" s="627"/>
      <c r="AJ735" s="627"/>
      <c r="AK735" s="627"/>
      <c r="AL735" s="627"/>
      <c r="AM735" s="627"/>
      <c r="AN735" s="627"/>
      <c r="AO735" s="627"/>
      <c r="AP735" s="627"/>
      <c r="AQ735" s="627"/>
      <c r="AR735" s="627"/>
      <c r="AS735" s="627"/>
      <c r="AT735" s="627"/>
      <c r="AU735" s="627"/>
      <c r="AV735" s="627"/>
      <c r="AW735" s="627"/>
      <c r="AX735" s="766"/>
    </row>
    <row r="736" spans="1:50" ht="24" hidden="1" customHeight="1" x14ac:dyDescent="0.15">
      <c r="A736" s="621"/>
      <c r="B736" s="158"/>
      <c r="C736" s="625" t="s">
        <v>6794</v>
      </c>
      <c r="D736" s="831" t="s">
        <v>17676</v>
      </c>
      <c r="E736" s="830" t="s">
        <v>15073</v>
      </c>
      <c r="F736" s="625" t="s">
        <v>6794</v>
      </c>
      <c r="G736" s="627"/>
      <c r="H736" s="657"/>
      <c r="I736" s="627" t="s">
        <v>17641</v>
      </c>
      <c r="J736" s="627"/>
      <c r="K736" s="626" t="s">
        <v>417</v>
      </c>
      <c r="L736" s="626" t="s">
        <v>417</v>
      </c>
      <c r="M736" s="626" t="s">
        <v>417</v>
      </c>
      <c r="N736" s="627"/>
      <c r="O736" s="625" t="s">
        <v>2195</v>
      </c>
      <c r="P736" s="626" t="s">
        <v>417</v>
      </c>
      <c r="Q736" s="626">
        <v>1</v>
      </c>
      <c r="R736" s="626" t="s">
        <v>417</v>
      </c>
      <c r="S736" s="626" t="s">
        <v>417</v>
      </c>
      <c r="T736" s="627"/>
      <c r="U736" s="627"/>
      <c r="V736" s="625">
        <v>2018</v>
      </c>
      <c r="W736" s="627"/>
      <c r="X736" s="627"/>
      <c r="Y736" s="627"/>
      <c r="Z736" s="627"/>
      <c r="AA736" s="627"/>
      <c r="AB736" s="626" t="s">
        <v>417</v>
      </c>
      <c r="AC736" s="625"/>
      <c r="AD736" s="625"/>
      <c r="AE736" s="627"/>
      <c r="AF736" s="627"/>
      <c r="AG736" s="627"/>
      <c r="AH736" s="627"/>
      <c r="AI736" s="627"/>
      <c r="AJ736" s="627"/>
      <c r="AK736" s="627"/>
      <c r="AL736" s="627"/>
      <c r="AM736" s="627"/>
      <c r="AN736" s="627"/>
      <c r="AO736" s="627"/>
      <c r="AP736" s="627"/>
      <c r="AQ736" s="627"/>
      <c r="AR736" s="627"/>
      <c r="AS736" s="627"/>
      <c r="AT736" s="627"/>
      <c r="AU736" s="627"/>
      <c r="AV736" s="627"/>
      <c r="AW736" s="627"/>
      <c r="AX736" s="766"/>
    </row>
    <row r="737" spans="1:50" ht="24" hidden="1" customHeight="1" x14ac:dyDescent="0.15">
      <c r="A737" s="621"/>
      <c r="B737" s="158"/>
      <c r="C737" s="714" t="s">
        <v>16400</v>
      </c>
      <c r="D737" s="831" t="s">
        <v>17677</v>
      </c>
      <c r="E737" s="830" t="s">
        <v>17678</v>
      </c>
      <c r="F737" s="714" t="s">
        <v>16400</v>
      </c>
      <c r="G737" s="831"/>
      <c r="H737" s="1032"/>
      <c r="I737" s="831" t="s">
        <v>17644</v>
      </c>
      <c r="J737" s="831"/>
      <c r="K737" s="830">
        <v>4682</v>
      </c>
      <c r="L737" s="830"/>
      <c r="M737" s="830"/>
      <c r="N737" s="831"/>
      <c r="O737" s="714" t="s">
        <v>2195</v>
      </c>
      <c r="P737" s="830">
        <v>1545</v>
      </c>
      <c r="Q737" s="830">
        <v>2</v>
      </c>
      <c r="R737" s="830" t="s">
        <v>2226</v>
      </c>
      <c r="S737" s="830" t="s">
        <v>2226</v>
      </c>
      <c r="T737" s="831"/>
      <c r="U737" s="831"/>
      <c r="V737" s="714">
        <v>2022</v>
      </c>
      <c r="W737" s="831"/>
      <c r="X737" s="831"/>
      <c r="Y737" s="831"/>
      <c r="Z737" s="831"/>
      <c r="AA737" s="831"/>
      <c r="AB737" s="830">
        <v>1000</v>
      </c>
      <c r="AC737" s="714"/>
      <c r="AD737" s="714"/>
      <c r="AE737" s="831"/>
      <c r="AF737" s="831"/>
      <c r="AG737" s="831"/>
      <c r="AH737" s="831"/>
      <c r="AI737" s="831"/>
      <c r="AJ737" s="831"/>
      <c r="AK737" s="831"/>
      <c r="AL737" s="831"/>
      <c r="AM737" s="831"/>
      <c r="AN737" s="831"/>
      <c r="AO737" s="831"/>
      <c r="AP737" s="831"/>
      <c r="AQ737" s="831"/>
      <c r="AR737" s="831"/>
      <c r="AS737" s="831"/>
      <c r="AT737" s="831"/>
      <c r="AU737" s="831"/>
      <c r="AV737" s="831"/>
      <c r="AW737" s="831"/>
      <c r="AX737" s="1033"/>
    </row>
    <row r="738" spans="1:50" ht="24" hidden="1" customHeight="1" x14ac:dyDescent="0.15">
      <c r="A738" s="621"/>
      <c r="B738" s="158"/>
      <c r="C738" s="714" t="s">
        <v>6804</v>
      </c>
      <c r="D738" s="831" t="s">
        <v>6805</v>
      </c>
      <c r="E738" s="830" t="s">
        <v>6952</v>
      </c>
      <c r="F738" s="714" t="s">
        <v>6804</v>
      </c>
      <c r="G738" s="831" t="s">
        <v>6807</v>
      </c>
      <c r="H738" s="1032"/>
      <c r="I738" s="831" t="s">
        <v>6804</v>
      </c>
      <c r="J738" s="831">
        <v>5</v>
      </c>
      <c r="K738" s="830">
        <v>35540</v>
      </c>
      <c r="L738" s="830">
        <v>714</v>
      </c>
      <c r="M738" s="830">
        <v>714</v>
      </c>
      <c r="N738" s="831" t="s">
        <v>183</v>
      </c>
      <c r="O738" s="714" t="s">
        <v>1145</v>
      </c>
      <c r="P738" s="830">
        <v>15000</v>
      </c>
      <c r="Q738" s="830">
        <v>20</v>
      </c>
      <c r="R738" s="830">
        <v>2300</v>
      </c>
      <c r="S738" s="830">
        <v>2300</v>
      </c>
      <c r="T738" s="831" t="s">
        <v>185</v>
      </c>
      <c r="U738" s="831" t="s">
        <v>784</v>
      </c>
      <c r="V738" s="714">
        <v>2006</v>
      </c>
      <c r="W738" s="831">
        <v>300</v>
      </c>
      <c r="X738" s="831"/>
      <c r="Y738" s="831"/>
      <c r="Z738" s="831"/>
      <c r="AA738" s="831"/>
      <c r="AB738" s="830">
        <v>7625</v>
      </c>
      <c r="AC738" s="714"/>
      <c r="AD738" s="714"/>
      <c r="AE738" s="831"/>
      <c r="AF738" s="831"/>
      <c r="AG738" s="831"/>
      <c r="AH738" s="831"/>
      <c r="AI738" s="831"/>
      <c r="AJ738" s="831"/>
      <c r="AK738" s="831"/>
      <c r="AL738" s="831"/>
      <c r="AM738" s="831"/>
      <c r="AN738" s="831"/>
      <c r="AO738" s="831"/>
      <c r="AP738" s="831"/>
      <c r="AQ738" s="831"/>
      <c r="AR738" s="831"/>
      <c r="AS738" s="831"/>
      <c r="AT738" s="831"/>
      <c r="AU738" s="831"/>
      <c r="AV738" s="831"/>
      <c r="AW738" s="831"/>
      <c r="AX738" s="1033"/>
    </row>
    <row r="739" spans="1:50" ht="24" hidden="1" customHeight="1" x14ac:dyDescent="0.15">
      <c r="A739" s="621"/>
      <c r="B739" s="158"/>
      <c r="C739" s="714" t="s">
        <v>6804</v>
      </c>
      <c r="D739" s="831" t="s">
        <v>6805</v>
      </c>
      <c r="E739" s="830" t="s">
        <v>6953</v>
      </c>
      <c r="F739" s="714" t="s">
        <v>6804</v>
      </c>
      <c r="G739" s="831"/>
      <c r="H739" s="1032"/>
      <c r="I739" s="831" t="s">
        <v>6804</v>
      </c>
      <c r="J739" s="831"/>
      <c r="K739" s="830">
        <v>8970</v>
      </c>
      <c r="L739" s="830">
        <v>4387</v>
      </c>
      <c r="M739" s="830">
        <v>4412</v>
      </c>
      <c r="N739" s="831"/>
      <c r="O739" s="714" t="s">
        <v>5898</v>
      </c>
      <c r="P739" s="830">
        <v>3250</v>
      </c>
      <c r="Q739" s="830">
        <v>4</v>
      </c>
      <c r="R739" s="830">
        <v>410</v>
      </c>
      <c r="S739" s="830">
        <v>800</v>
      </c>
      <c r="T739" s="831"/>
      <c r="U739" s="831"/>
      <c r="V739" s="714">
        <v>2010</v>
      </c>
      <c r="W739" s="831"/>
      <c r="X739" s="831"/>
      <c r="Y739" s="831"/>
      <c r="Z739" s="831"/>
      <c r="AA739" s="831"/>
      <c r="AB739" s="830">
        <v>7148</v>
      </c>
      <c r="AC739" s="714"/>
      <c r="AD739" s="714"/>
      <c r="AE739" s="831"/>
      <c r="AF739" s="831"/>
      <c r="AG739" s="831"/>
      <c r="AH739" s="831"/>
      <c r="AI739" s="831"/>
      <c r="AJ739" s="831"/>
      <c r="AK739" s="831"/>
      <c r="AL739" s="831"/>
      <c r="AM739" s="831"/>
      <c r="AN739" s="831"/>
      <c r="AO739" s="831"/>
      <c r="AP739" s="831"/>
      <c r="AQ739" s="831"/>
      <c r="AR739" s="831"/>
      <c r="AS739" s="831"/>
      <c r="AT739" s="831"/>
      <c r="AU739" s="831"/>
      <c r="AV739" s="831"/>
      <c r="AW739" s="831"/>
      <c r="AX739" s="1033"/>
    </row>
    <row r="740" spans="1:50" ht="24" hidden="1" customHeight="1" x14ac:dyDescent="0.15">
      <c r="A740" s="621"/>
      <c r="B740" s="158"/>
      <c r="C740" s="714" t="s">
        <v>6804</v>
      </c>
      <c r="D740" s="831" t="s">
        <v>17679</v>
      </c>
      <c r="E740" s="830" t="s">
        <v>17680</v>
      </c>
      <c r="F740" s="714" t="s">
        <v>6804</v>
      </c>
      <c r="G740" s="831"/>
      <c r="H740" s="1032"/>
      <c r="I740" s="831" t="s">
        <v>6804</v>
      </c>
      <c r="J740" s="831"/>
      <c r="K740" s="830">
        <v>1520</v>
      </c>
      <c r="L740" s="830" t="s">
        <v>417</v>
      </c>
      <c r="M740" s="830" t="s">
        <v>417</v>
      </c>
      <c r="N740" s="831"/>
      <c r="O740" s="714" t="s">
        <v>2195</v>
      </c>
      <c r="P740" s="830">
        <v>1520</v>
      </c>
      <c r="Q740" s="830">
        <v>2</v>
      </c>
      <c r="R740" s="830" t="s">
        <v>417</v>
      </c>
      <c r="S740" s="830" t="s">
        <v>417</v>
      </c>
      <c r="T740" s="831"/>
      <c r="U740" s="831"/>
      <c r="V740" s="714">
        <v>2022</v>
      </c>
      <c r="W740" s="831"/>
      <c r="X740" s="831"/>
      <c r="Y740" s="831"/>
      <c r="Z740" s="831"/>
      <c r="AA740" s="831"/>
      <c r="AB740" s="830">
        <v>380</v>
      </c>
      <c r="AC740" s="714"/>
      <c r="AD740" s="714"/>
      <c r="AE740" s="831"/>
      <c r="AF740" s="831"/>
      <c r="AG740" s="831"/>
      <c r="AH740" s="831"/>
      <c r="AI740" s="831"/>
      <c r="AJ740" s="831"/>
      <c r="AK740" s="831"/>
      <c r="AL740" s="831"/>
      <c r="AM740" s="831"/>
      <c r="AN740" s="831"/>
      <c r="AO740" s="831"/>
      <c r="AP740" s="831"/>
      <c r="AQ740" s="831"/>
      <c r="AR740" s="831"/>
      <c r="AS740" s="831"/>
      <c r="AT740" s="831"/>
      <c r="AU740" s="831"/>
      <c r="AV740" s="831"/>
      <c r="AW740" s="831"/>
      <c r="AX740" s="1033"/>
    </row>
    <row r="741" spans="1:50" ht="24" hidden="1" customHeight="1" x14ac:dyDescent="0.15">
      <c r="A741" s="621"/>
      <c r="B741" s="158"/>
      <c r="C741" s="625" t="s">
        <v>2080</v>
      </c>
      <c r="D741" s="627" t="s">
        <v>2080</v>
      </c>
      <c r="E741" s="626" t="s">
        <v>10614</v>
      </c>
      <c r="F741" s="625" t="s">
        <v>2080</v>
      </c>
      <c r="G741" s="627" t="s">
        <v>6812</v>
      </c>
      <c r="H741" s="657"/>
      <c r="I741" s="627" t="s">
        <v>2080</v>
      </c>
      <c r="J741" s="627">
        <v>6</v>
      </c>
      <c r="K741" s="626">
        <v>8400</v>
      </c>
      <c r="L741" s="626">
        <v>225</v>
      </c>
      <c r="M741" s="626">
        <v>450</v>
      </c>
      <c r="N741" s="627" t="s">
        <v>183</v>
      </c>
      <c r="O741" s="625" t="s">
        <v>1145</v>
      </c>
      <c r="P741" s="626">
        <v>2640</v>
      </c>
      <c r="Q741" s="626">
        <v>10</v>
      </c>
      <c r="R741" s="626">
        <v>700</v>
      </c>
      <c r="S741" s="626">
        <v>700</v>
      </c>
      <c r="T741" s="627" t="s">
        <v>499</v>
      </c>
      <c r="U741" s="627" t="s">
        <v>500</v>
      </c>
      <c r="V741" s="625">
        <v>1995</v>
      </c>
      <c r="W741" s="627">
        <v>993</v>
      </c>
      <c r="X741" s="627"/>
      <c r="Y741" s="627">
        <v>800</v>
      </c>
      <c r="Z741" s="627"/>
      <c r="AA741" s="627"/>
      <c r="AB741" s="626">
        <v>2093</v>
      </c>
      <c r="AC741" s="625"/>
      <c r="AD741" s="625"/>
      <c r="AE741" s="627"/>
      <c r="AF741" s="627"/>
      <c r="AG741" s="627"/>
      <c r="AH741" s="627"/>
      <c r="AI741" s="627"/>
      <c r="AJ741" s="627"/>
      <c r="AK741" s="627"/>
      <c r="AL741" s="627"/>
      <c r="AM741" s="627"/>
      <c r="AN741" s="627"/>
      <c r="AO741" s="627"/>
      <c r="AP741" s="627"/>
      <c r="AQ741" s="627"/>
      <c r="AR741" s="627"/>
      <c r="AS741" s="627"/>
      <c r="AT741" s="627"/>
      <c r="AU741" s="627"/>
      <c r="AV741" s="627"/>
      <c r="AW741" s="627"/>
      <c r="AX741" s="766"/>
    </row>
    <row r="742" spans="1:50" ht="24" hidden="1" customHeight="1" x14ac:dyDescent="0.15">
      <c r="A742" s="621"/>
      <c r="B742" s="158"/>
      <c r="C742" s="625" t="s">
        <v>2080</v>
      </c>
      <c r="D742" s="627"/>
      <c r="E742" s="626" t="s">
        <v>6954</v>
      </c>
      <c r="F742" s="625" t="s">
        <v>2080</v>
      </c>
      <c r="G742" s="627"/>
      <c r="H742" s="657"/>
      <c r="I742" s="627" t="s">
        <v>2080</v>
      </c>
      <c r="J742" s="627"/>
      <c r="K742" s="626">
        <v>2458</v>
      </c>
      <c r="L742" s="626">
        <v>2458</v>
      </c>
      <c r="M742" s="626">
        <v>2458</v>
      </c>
      <c r="N742" s="627"/>
      <c r="O742" s="625" t="s">
        <v>1145</v>
      </c>
      <c r="P742" s="626">
        <v>2458</v>
      </c>
      <c r="Q742" s="626">
        <v>3</v>
      </c>
      <c r="R742" s="626">
        <v>0</v>
      </c>
      <c r="S742" s="626">
        <v>200</v>
      </c>
      <c r="T742" s="627"/>
      <c r="U742" s="627"/>
      <c r="V742" s="625">
        <v>2015</v>
      </c>
      <c r="W742" s="627"/>
      <c r="X742" s="627"/>
      <c r="Y742" s="627"/>
      <c r="Z742" s="627"/>
      <c r="AA742" s="627"/>
      <c r="AB742" s="626">
        <v>1950</v>
      </c>
      <c r="AC742" s="625"/>
      <c r="AD742" s="625"/>
      <c r="AE742" s="627"/>
      <c r="AF742" s="627"/>
      <c r="AG742" s="627"/>
      <c r="AH742" s="627"/>
      <c r="AI742" s="627"/>
      <c r="AJ742" s="627"/>
      <c r="AK742" s="627"/>
      <c r="AL742" s="627"/>
      <c r="AM742" s="627"/>
      <c r="AN742" s="627"/>
      <c r="AO742" s="627"/>
      <c r="AP742" s="627"/>
      <c r="AQ742" s="627"/>
      <c r="AR742" s="627"/>
      <c r="AS742" s="627"/>
      <c r="AT742" s="627"/>
      <c r="AU742" s="627"/>
      <c r="AV742" s="627"/>
      <c r="AW742" s="627"/>
      <c r="AX742" s="766"/>
    </row>
    <row r="743" spans="1:50" ht="24" hidden="1" customHeight="1" x14ac:dyDescent="0.15">
      <c r="A743" s="621"/>
      <c r="B743" s="158"/>
      <c r="C743" s="625" t="s">
        <v>2085</v>
      </c>
      <c r="D743" s="627" t="s">
        <v>6810</v>
      </c>
      <c r="E743" s="626" t="s">
        <v>6955</v>
      </c>
      <c r="F743" s="625" t="s">
        <v>2085</v>
      </c>
      <c r="G743" s="627" t="s">
        <v>6812</v>
      </c>
      <c r="H743" s="657"/>
      <c r="I743" s="627" t="s">
        <v>2085</v>
      </c>
      <c r="J743" s="627">
        <v>6</v>
      </c>
      <c r="K743" s="626">
        <v>24790</v>
      </c>
      <c r="L743" s="626">
        <v>4865</v>
      </c>
      <c r="M743" s="626">
        <v>4997</v>
      </c>
      <c r="N743" s="627" t="s">
        <v>183</v>
      </c>
      <c r="O743" s="625" t="s">
        <v>1145</v>
      </c>
      <c r="P743" s="626">
        <v>11579</v>
      </c>
      <c r="Q743" s="626">
        <v>15</v>
      </c>
      <c r="R743" s="626">
        <v>1729</v>
      </c>
      <c r="S743" s="626">
        <v>2000</v>
      </c>
      <c r="T743" s="627" t="s">
        <v>499</v>
      </c>
      <c r="U743" s="627" t="s">
        <v>500</v>
      </c>
      <c r="V743" s="625">
        <v>2012</v>
      </c>
      <c r="W743" s="627">
        <v>993</v>
      </c>
      <c r="X743" s="627"/>
      <c r="Y743" s="627">
        <v>800</v>
      </c>
      <c r="Z743" s="627"/>
      <c r="AA743" s="627"/>
      <c r="AB743" s="626">
        <v>12500</v>
      </c>
      <c r="AC743" s="625"/>
      <c r="AD743" s="625"/>
      <c r="AE743" s="627"/>
      <c r="AF743" s="627"/>
      <c r="AG743" s="627">
        <v>8</v>
      </c>
      <c r="AH743" s="627" t="s">
        <v>6956</v>
      </c>
      <c r="AI743" s="627">
        <v>50</v>
      </c>
      <c r="AJ743" s="627"/>
      <c r="AK743" s="627"/>
      <c r="AL743" s="627"/>
      <c r="AM743" s="627"/>
      <c r="AN743" s="627"/>
      <c r="AO743" s="627"/>
      <c r="AP743" s="627"/>
      <c r="AQ743" s="627"/>
      <c r="AR743" s="627"/>
      <c r="AS743" s="627"/>
      <c r="AT743" s="627"/>
      <c r="AU743" s="627"/>
      <c r="AV743" s="627"/>
      <c r="AW743" s="627"/>
      <c r="AX743" s="766" t="s">
        <v>10615</v>
      </c>
    </row>
    <row r="744" spans="1:50" ht="24" hidden="1" customHeight="1" x14ac:dyDescent="0.15">
      <c r="A744" s="621" t="s">
        <v>93</v>
      </c>
      <c r="B744" s="158"/>
      <c r="C744" s="625" t="s">
        <v>2085</v>
      </c>
      <c r="D744" s="627"/>
      <c r="E744" s="626" t="s">
        <v>6915</v>
      </c>
      <c r="F744" s="625" t="s">
        <v>2085</v>
      </c>
      <c r="G744" s="627"/>
      <c r="H744" s="657"/>
      <c r="I744" s="627" t="s">
        <v>2085</v>
      </c>
      <c r="J744" s="627"/>
      <c r="K744" s="626">
        <v>27268</v>
      </c>
      <c r="L744" s="626">
        <v>1657</v>
      </c>
      <c r="M744" s="626">
        <v>1655</v>
      </c>
      <c r="N744" s="627"/>
      <c r="O744" s="625" t="s">
        <v>12872</v>
      </c>
      <c r="P744" s="626">
        <v>4759</v>
      </c>
      <c r="Q744" s="626">
        <v>6</v>
      </c>
      <c r="R744" s="626" t="s">
        <v>417</v>
      </c>
      <c r="S744" s="626" t="s">
        <v>417</v>
      </c>
      <c r="T744" s="627"/>
      <c r="U744" s="627"/>
      <c r="V744" s="625">
        <v>2019</v>
      </c>
      <c r="W744" s="627"/>
      <c r="X744" s="627"/>
      <c r="Y744" s="627"/>
      <c r="Z744" s="627"/>
      <c r="AA744" s="627"/>
      <c r="AB744" s="626">
        <v>6500</v>
      </c>
      <c r="AC744" s="625"/>
      <c r="AD744" s="625"/>
      <c r="AE744" s="627"/>
      <c r="AF744" s="627"/>
      <c r="AG744" s="627"/>
      <c r="AH744" s="627"/>
      <c r="AI744" s="627"/>
      <c r="AJ744" s="627"/>
      <c r="AK744" s="627"/>
      <c r="AL744" s="627"/>
      <c r="AM744" s="627"/>
      <c r="AN744" s="627"/>
      <c r="AO744" s="627"/>
      <c r="AP744" s="627"/>
      <c r="AQ744" s="627"/>
      <c r="AR744" s="627"/>
      <c r="AS744" s="627"/>
      <c r="AT744" s="627"/>
      <c r="AU744" s="627"/>
      <c r="AV744" s="627"/>
      <c r="AW744" s="627"/>
      <c r="AX744" s="766" t="s">
        <v>13822</v>
      </c>
    </row>
    <row r="745" spans="1:50" ht="24" hidden="1" customHeight="1" x14ac:dyDescent="0.15">
      <c r="A745" s="621" t="s">
        <v>336</v>
      </c>
      <c r="B745" s="158"/>
      <c r="C745" s="625" t="s">
        <v>6828</v>
      </c>
      <c r="D745" s="627" t="s">
        <v>17618</v>
      </c>
      <c r="E745" s="626" t="s">
        <v>1106</v>
      </c>
      <c r="F745" s="625" t="s">
        <v>6828</v>
      </c>
      <c r="G745" s="627"/>
      <c r="H745" s="657"/>
      <c r="I745" s="627" t="s">
        <v>13823</v>
      </c>
      <c r="J745" s="627"/>
      <c r="K745" s="626">
        <v>7972</v>
      </c>
      <c r="L745" s="626">
        <v>3209</v>
      </c>
      <c r="M745" s="626">
        <v>3209</v>
      </c>
      <c r="N745" s="627"/>
      <c r="O745" s="625" t="s">
        <v>153</v>
      </c>
      <c r="P745" s="626">
        <v>7972</v>
      </c>
      <c r="Q745" s="626">
        <v>10</v>
      </c>
      <c r="R745" s="626">
        <v>166</v>
      </c>
      <c r="S745" s="626">
        <v>166</v>
      </c>
      <c r="T745" s="627"/>
      <c r="U745" s="627"/>
      <c r="V745" s="625">
        <v>1989</v>
      </c>
      <c r="W745" s="627"/>
      <c r="X745" s="627"/>
      <c r="Y745" s="627"/>
      <c r="Z745" s="627"/>
      <c r="AA745" s="627"/>
      <c r="AB745" s="626">
        <v>986</v>
      </c>
      <c r="AC745" s="625"/>
      <c r="AD745" s="625"/>
      <c r="AE745" s="627"/>
      <c r="AF745" s="627"/>
      <c r="AG745" s="627"/>
      <c r="AH745" s="627"/>
      <c r="AI745" s="627"/>
      <c r="AJ745" s="627"/>
      <c r="AK745" s="627"/>
      <c r="AL745" s="627"/>
      <c r="AM745" s="627"/>
      <c r="AN745" s="627"/>
      <c r="AO745" s="627"/>
      <c r="AP745" s="627"/>
      <c r="AQ745" s="627"/>
      <c r="AR745" s="627"/>
      <c r="AS745" s="627"/>
      <c r="AT745" s="627"/>
      <c r="AU745" s="627"/>
      <c r="AV745" s="627"/>
      <c r="AW745" s="627"/>
      <c r="AX745" s="766"/>
    </row>
    <row r="746" spans="1:50" ht="24" hidden="1" customHeight="1" x14ac:dyDescent="0.15">
      <c r="A746" s="621"/>
      <c r="B746" s="158"/>
      <c r="C746" s="625" t="s">
        <v>6828</v>
      </c>
      <c r="D746" s="627" t="s">
        <v>17649</v>
      </c>
      <c r="E746" s="626" t="s">
        <v>6957</v>
      </c>
      <c r="F746" s="625" t="s">
        <v>6828</v>
      </c>
      <c r="G746" s="627"/>
      <c r="H746" s="657"/>
      <c r="I746" s="627" t="s">
        <v>13816</v>
      </c>
      <c r="J746" s="627"/>
      <c r="K746" s="626">
        <v>2173</v>
      </c>
      <c r="L746" s="626" t="s">
        <v>417</v>
      </c>
      <c r="M746" s="626" t="s">
        <v>417</v>
      </c>
      <c r="N746" s="627"/>
      <c r="O746" s="625" t="s">
        <v>184</v>
      </c>
      <c r="P746" s="626">
        <v>2173</v>
      </c>
      <c r="Q746" s="626">
        <v>4</v>
      </c>
      <c r="R746" s="626">
        <v>100</v>
      </c>
      <c r="S746" s="626">
        <v>100</v>
      </c>
      <c r="T746" s="627"/>
      <c r="U746" s="627"/>
      <c r="V746" s="625">
        <v>2010</v>
      </c>
      <c r="W746" s="627"/>
      <c r="X746" s="627"/>
      <c r="Y746" s="627"/>
      <c r="Z746" s="627"/>
      <c r="AA746" s="627"/>
      <c r="AB746" s="626">
        <v>639</v>
      </c>
      <c r="AC746" s="625"/>
      <c r="AD746" s="625"/>
      <c r="AE746" s="627"/>
      <c r="AF746" s="627"/>
      <c r="AG746" s="627"/>
      <c r="AH746" s="627"/>
      <c r="AI746" s="627"/>
      <c r="AJ746" s="627"/>
      <c r="AK746" s="627"/>
      <c r="AL746" s="627"/>
      <c r="AM746" s="627"/>
      <c r="AN746" s="627"/>
      <c r="AO746" s="627"/>
      <c r="AP746" s="627"/>
      <c r="AQ746" s="627"/>
      <c r="AR746" s="627"/>
      <c r="AS746" s="627"/>
      <c r="AT746" s="627"/>
      <c r="AU746" s="627"/>
      <c r="AV746" s="627"/>
      <c r="AW746" s="627"/>
      <c r="AX746" s="766"/>
    </row>
    <row r="747" spans="1:50" ht="24" hidden="1" customHeight="1" x14ac:dyDescent="0.15">
      <c r="A747" s="621"/>
      <c r="B747" s="158"/>
      <c r="C747" s="625" t="s">
        <v>6831</v>
      </c>
      <c r="D747" s="627" t="s">
        <v>6958</v>
      </c>
      <c r="E747" s="626" t="s">
        <v>6959</v>
      </c>
      <c r="F747" s="625" t="s">
        <v>6831</v>
      </c>
      <c r="G747" s="627" t="s">
        <v>6960</v>
      </c>
      <c r="H747" s="657"/>
      <c r="I747" s="627" t="s">
        <v>6961</v>
      </c>
      <c r="J747" s="627">
        <v>1</v>
      </c>
      <c r="K747" s="626">
        <v>6805</v>
      </c>
      <c r="L747" s="626">
        <v>204</v>
      </c>
      <c r="M747" s="626">
        <v>204</v>
      </c>
      <c r="N747" s="627" t="s">
        <v>183</v>
      </c>
      <c r="O747" s="625" t="s">
        <v>6962</v>
      </c>
      <c r="P747" s="626">
        <v>5036</v>
      </c>
      <c r="Q747" s="626">
        <v>8</v>
      </c>
      <c r="R747" s="626">
        <v>500</v>
      </c>
      <c r="S747" s="626">
        <v>500</v>
      </c>
      <c r="T747" s="627" t="s">
        <v>185</v>
      </c>
      <c r="U747" s="627" t="s">
        <v>2165</v>
      </c>
      <c r="V747" s="625">
        <v>1997</v>
      </c>
      <c r="W747" s="627">
        <v>389</v>
      </c>
      <c r="X747" s="627"/>
      <c r="Y747" s="627"/>
      <c r="Z747" s="627"/>
      <c r="AA747" s="627"/>
      <c r="AB747" s="626">
        <v>389</v>
      </c>
      <c r="AC747" s="625"/>
      <c r="AD747" s="625"/>
      <c r="AE747" s="627"/>
      <c r="AF747" s="627"/>
      <c r="AG747" s="627">
        <v>1</v>
      </c>
      <c r="AH747" s="627"/>
      <c r="AI747" s="627"/>
      <c r="AJ747" s="627"/>
      <c r="AK747" s="627"/>
      <c r="AL747" s="627"/>
      <c r="AM747" s="627"/>
      <c r="AN747" s="627"/>
      <c r="AO747" s="627"/>
      <c r="AP747" s="627"/>
      <c r="AQ747" s="627"/>
      <c r="AR747" s="627"/>
      <c r="AS747" s="627"/>
      <c r="AT747" s="627"/>
      <c r="AU747" s="627"/>
      <c r="AV747" s="627"/>
      <c r="AW747" s="627"/>
      <c r="AX747" s="766"/>
    </row>
    <row r="748" spans="1:50" ht="24" hidden="1" customHeight="1" x14ac:dyDescent="0.15">
      <c r="A748" s="621"/>
      <c r="B748" s="158"/>
      <c r="C748" s="625" t="s">
        <v>6837</v>
      </c>
      <c r="D748" s="627"/>
      <c r="E748" s="626" t="s">
        <v>6963</v>
      </c>
      <c r="F748" s="625" t="s">
        <v>6837</v>
      </c>
      <c r="G748" s="627"/>
      <c r="H748" s="657"/>
      <c r="I748" s="627" t="s">
        <v>6837</v>
      </c>
      <c r="J748" s="627"/>
      <c r="K748" s="626">
        <v>17379</v>
      </c>
      <c r="L748" s="626">
        <v>483</v>
      </c>
      <c r="M748" s="626">
        <v>613</v>
      </c>
      <c r="N748" s="627"/>
      <c r="O748" s="625" t="s">
        <v>15074</v>
      </c>
      <c r="P748" s="626">
        <v>7769</v>
      </c>
      <c r="Q748" s="626">
        <v>9</v>
      </c>
      <c r="R748" s="626">
        <v>360</v>
      </c>
      <c r="S748" s="626">
        <v>400</v>
      </c>
      <c r="T748" s="627"/>
      <c r="U748" s="627"/>
      <c r="V748" s="625">
        <v>2007</v>
      </c>
      <c r="W748" s="627"/>
      <c r="X748" s="627"/>
      <c r="Y748" s="627"/>
      <c r="Z748" s="627"/>
      <c r="AA748" s="627"/>
      <c r="AB748" s="626">
        <v>2400</v>
      </c>
      <c r="AC748" s="625"/>
      <c r="AD748" s="625"/>
      <c r="AE748" s="627"/>
      <c r="AF748" s="627"/>
      <c r="AG748" s="627"/>
      <c r="AH748" s="627"/>
      <c r="AI748" s="627"/>
      <c r="AJ748" s="627"/>
      <c r="AK748" s="627"/>
      <c r="AL748" s="627"/>
      <c r="AM748" s="627"/>
      <c r="AN748" s="627"/>
      <c r="AO748" s="627"/>
      <c r="AP748" s="627"/>
      <c r="AQ748" s="627"/>
      <c r="AR748" s="627"/>
      <c r="AS748" s="627"/>
      <c r="AT748" s="627"/>
      <c r="AU748" s="627"/>
      <c r="AV748" s="627"/>
      <c r="AW748" s="627"/>
      <c r="AX748" s="766"/>
    </row>
    <row r="749" spans="1:50" ht="24" hidden="1" customHeight="1" x14ac:dyDescent="0.15">
      <c r="A749" s="621"/>
      <c r="B749" s="158"/>
      <c r="C749" s="625" t="s">
        <v>6837</v>
      </c>
      <c r="D749" s="627"/>
      <c r="E749" s="626" t="s">
        <v>6964</v>
      </c>
      <c r="F749" s="625" t="s">
        <v>6837</v>
      </c>
      <c r="G749" s="627"/>
      <c r="H749" s="657"/>
      <c r="I749" s="627" t="s">
        <v>6837</v>
      </c>
      <c r="J749" s="627"/>
      <c r="K749" s="626">
        <v>2210</v>
      </c>
      <c r="L749" s="626" t="s">
        <v>417</v>
      </c>
      <c r="M749" s="626" t="s">
        <v>417</v>
      </c>
      <c r="N749" s="627"/>
      <c r="O749" s="625" t="s">
        <v>310</v>
      </c>
      <c r="P749" s="626">
        <v>2210</v>
      </c>
      <c r="Q749" s="626">
        <v>3</v>
      </c>
      <c r="R749" s="626" t="s">
        <v>417</v>
      </c>
      <c r="S749" s="626" t="s">
        <v>417</v>
      </c>
      <c r="T749" s="627"/>
      <c r="U749" s="627"/>
      <c r="V749" s="625">
        <v>2017</v>
      </c>
      <c r="W749" s="627"/>
      <c r="X749" s="627"/>
      <c r="Y749" s="627"/>
      <c r="Z749" s="627"/>
      <c r="AA749" s="627"/>
      <c r="AB749" s="626">
        <v>200</v>
      </c>
      <c r="AC749" s="625"/>
      <c r="AD749" s="625"/>
      <c r="AE749" s="627"/>
      <c r="AF749" s="627"/>
      <c r="AG749" s="627"/>
      <c r="AH749" s="627"/>
      <c r="AI749" s="627"/>
      <c r="AJ749" s="627"/>
      <c r="AK749" s="627"/>
      <c r="AL749" s="627"/>
      <c r="AM749" s="627"/>
      <c r="AN749" s="627"/>
      <c r="AO749" s="627"/>
      <c r="AP749" s="627"/>
      <c r="AQ749" s="627"/>
      <c r="AR749" s="627"/>
      <c r="AS749" s="627"/>
      <c r="AT749" s="627"/>
      <c r="AU749" s="627"/>
      <c r="AV749" s="627"/>
      <c r="AW749" s="627"/>
      <c r="AX749" s="686"/>
    </row>
    <row r="750" spans="1:50" ht="24" hidden="1" customHeight="1" x14ac:dyDescent="0.15">
      <c r="A750" s="621"/>
      <c r="B750" s="158"/>
      <c r="C750" s="714" t="s">
        <v>6843</v>
      </c>
      <c r="D750" s="831" t="s">
        <v>17681</v>
      </c>
      <c r="E750" s="830" t="s">
        <v>15075</v>
      </c>
      <c r="F750" s="714" t="s">
        <v>6843</v>
      </c>
      <c r="G750" s="831"/>
      <c r="H750" s="1032"/>
      <c r="I750" s="831" t="s">
        <v>6843</v>
      </c>
      <c r="J750" s="831"/>
      <c r="K750" s="830">
        <v>15300</v>
      </c>
      <c r="L750" s="830">
        <v>6317</v>
      </c>
      <c r="M750" s="830">
        <v>6317</v>
      </c>
      <c r="N750" s="831"/>
      <c r="O750" s="714" t="s">
        <v>17682</v>
      </c>
      <c r="P750" s="830">
        <v>8450</v>
      </c>
      <c r="Q750" s="830">
        <v>13</v>
      </c>
      <c r="R750" s="830">
        <v>1900</v>
      </c>
      <c r="S750" s="830">
        <v>1500</v>
      </c>
      <c r="T750" s="831"/>
      <c r="U750" s="831"/>
      <c r="V750" s="714">
        <v>1995</v>
      </c>
      <c r="W750" s="627"/>
      <c r="X750" s="627"/>
      <c r="Y750" s="627"/>
      <c r="Z750" s="627"/>
      <c r="AA750" s="627"/>
      <c r="AB750" s="626">
        <v>2800</v>
      </c>
      <c r="AC750" s="625"/>
      <c r="AD750" s="625"/>
      <c r="AE750" s="627"/>
      <c r="AF750" s="627"/>
      <c r="AG750" s="627"/>
      <c r="AH750" s="627"/>
      <c r="AI750" s="627"/>
      <c r="AJ750" s="627"/>
      <c r="AK750" s="627"/>
      <c r="AL750" s="627"/>
      <c r="AM750" s="627"/>
      <c r="AN750" s="627"/>
      <c r="AO750" s="627"/>
      <c r="AP750" s="627"/>
      <c r="AQ750" s="627"/>
      <c r="AR750" s="627"/>
      <c r="AS750" s="627"/>
      <c r="AT750" s="627"/>
      <c r="AU750" s="627"/>
      <c r="AV750" s="627"/>
      <c r="AW750" s="627"/>
      <c r="AX750" s="766" t="s">
        <v>6965</v>
      </c>
    </row>
    <row r="751" spans="1:50" ht="24" hidden="1" customHeight="1" x14ac:dyDescent="0.15">
      <c r="A751" s="621"/>
      <c r="B751" s="158"/>
      <c r="C751" s="714" t="s">
        <v>6843</v>
      </c>
      <c r="D751" s="831" t="s">
        <v>17683</v>
      </c>
      <c r="E751" s="830" t="s">
        <v>6966</v>
      </c>
      <c r="F751" s="714" t="s">
        <v>6843</v>
      </c>
      <c r="G751" s="831"/>
      <c r="H751" s="1032"/>
      <c r="I751" s="831" t="s">
        <v>6843</v>
      </c>
      <c r="J751" s="831"/>
      <c r="K751" s="830">
        <v>1500</v>
      </c>
      <c r="L751" s="830" t="s">
        <v>417</v>
      </c>
      <c r="M751" s="830" t="s">
        <v>417</v>
      </c>
      <c r="N751" s="831"/>
      <c r="O751" s="714" t="s">
        <v>15697</v>
      </c>
      <c r="P751" s="830">
        <v>1369</v>
      </c>
      <c r="Q751" s="830">
        <v>2</v>
      </c>
      <c r="R751" s="830" t="s">
        <v>417</v>
      </c>
      <c r="S751" s="830" t="s">
        <v>417</v>
      </c>
      <c r="T751" s="831"/>
      <c r="U751" s="831"/>
      <c r="V751" s="714">
        <v>2010</v>
      </c>
      <c r="W751" s="627"/>
      <c r="X751" s="627"/>
      <c r="Y751" s="627"/>
      <c r="Z751" s="627"/>
      <c r="AA751" s="627"/>
      <c r="AB751" s="626">
        <v>210</v>
      </c>
      <c r="AC751" s="625"/>
      <c r="AD751" s="625"/>
      <c r="AE751" s="627"/>
      <c r="AF751" s="627"/>
      <c r="AG751" s="627"/>
      <c r="AH751" s="627"/>
      <c r="AI751" s="627"/>
      <c r="AJ751" s="627"/>
      <c r="AK751" s="627"/>
      <c r="AL751" s="627"/>
      <c r="AM751" s="627"/>
      <c r="AN751" s="627"/>
      <c r="AO751" s="627"/>
      <c r="AP751" s="627"/>
      <c r="AQ751" s="627"/>
      <c r="AR751" s="627"/>
      <c r="AS751" s="627"/>
      <c r="AT751" s="627"/>
      <c r="AU751" s="627"/>
      <c r="AV751" s="627"/>
      <c r="AW751" s="627"/>
      <c r="AX751" s="1544" t="s">
        <v>17684</v>
      </c>
    </row>
    <row r="752" spans="1:50" ht="24" hidden="1" customHeight="1" x14ac:dyDescent="0.15">
      <c r="A752" s="621"/>
      <c r="B752" s="158"/>
      <c r="C752" s="714" t="s">
        <v>6843</v>
      </c>
      <c r="D752" s="831" t="s">
        <v>17685</v>
      </c>
      <c r="E752" s="830" t="s">
        <v>6967</v>
      </c>
      <c r="F752" s="714" t="s">
        <v>6843</v>
      </c>
      <c r="G752" s="831"/>
      <c r="H752" s="1032"/>
      <c r="I752" s="831" t="s">
        <v>6843</v>
      </c>
      <c r="J752" s="831"/>
      <c r="K752" s="830">
        <v>8920</v>
      </c>
      <c r="L752" s="830">
        <v>277.39999999999998</v>
      </c>
      <c r="M752" s="830">
        <v>294.5</v>
      </c>
      <c r="N752" s="831"/>
      <c r="O752" s="714" t="s">
        <v>15697</v>
      </c>
      <c r="P752" s="830">
        <v>7451</v>
      </c>
      <c r="Q752" s="830">
        <v>10</v>
      </c>
      <c r="R752" s="830">
        <v>160</v>
      </c>
      <c r="S752" s="830">
        <v>160</v>
      </c>
      <c r="T752" s="831"/>
      <c r="U752" s="831"/>
      <c r="V752" s="714">
        <v>2010</v>
      </c>
      <c r="W752" s="627"/>
      <c r="X752" s="627"/>
      <c r="Y752" s="627"/>
      <c r="Z752" s="627"/>
      <c r="AA752" s="627"/>
      <c r="AB752" s="626">
        <v>1800</v>
      </c>
      <c r="AC752" s="625"/>
      <c r="AD752" s="625"/>
      <c r="AE752" s="627"/>
      <c r="AF752" s="627"/>
      <c r="AG752" s="627"/>
      <c r="AH752" s="627"/>
      <c r="AI752" s="627"/>
      <c r="AJ752" s="627"/>
      <c r="AK752" s="627"/>
      <c r="AL752" s="627"/>
      <c r="AM752" s="627"/>
      <c r="AN752" s="627"/>
      <c r="AO752" s="627"/>
      <c r="AP752" s="627"/>
      <c r="AQ752" s="627"/>
      <c r="AR752" s="627"/>
      <c r="AS752" s="627"/>
      <c r="AT752" s="627"/>
      <c r="AU752" s="627"/>
      <c r="AV752" s="627"/>
      <c r="AW752" s="627"/>
      <c r="AX752" s="766" t="s">
        <v>17686</v>
      </c>
    </row>
    <row r="753" spans="1:50" ht="24" hidden="1" customHeight="1" x14ac:dyDescent="0.15">
      <c r="A753" s="621"/>
      <c r="B753" s="158"/>
      <c r="C753" s="625" t="s">
        <v>6877</v>
      </c>
      <c r="D753" s="627" t="s">
        <v>17619</v>
      </c>
      <c r="E753" s="626" t="s">
        <v>6878</v>
      </c>
      <c r="F753" s="625" t="s">
        <v>6877</v>
      </c>
      <c r="G753" s="627"/>
      <c r="H753" s="657"/>
      <c r="I753" s="627" t="s">
        <v>6879</v>
      </c>
      <c r="J753" s="627"/>
      <c r="K753" s="626">
        <v>12076</v>
      </c>
      <c r="L753" s="626">
        <v>285</v>
      </c>
      <c r="M753" s="626">
        <v>834</v>
      </c>
      <c r="N753" s="627"/>
      <c r="O753" s="625" t="s">
        <v>1092</v>
      </c>
      <c r="P753" s="626">
        <v>4680</v>
      </c>
      <c r="Q753" s="626">
        <v>7</v>
      </c>
      <c r="R753" s="626">
        <v>300</v>
      </c>
      <c r="S753" s="626">
        <v>300</v>
      </c>
      <c r="T753" s="627"/>
      <c r="U753" s="627"/>
      <c r="V753" s="625">
        <v>2009</v>
      </c>
      <c r="W753" s="627"/>
      <c r="X753" s="627"/>
      <c r="Y753" s="627"/>
      <c r="Z753" s="627"/>
      <c r="AA753" s="627"/>
      <c r="AB753" s="626">
        <v>586</v>
      </c>
      <c r="AC753" s="625"/>
      <c r="AD753" s="625"/>
      <c r="AE753" s="627"/>
      <c r="AF753" s="627"/>
      <c r="AG753" s="627"/>
      <c r="AH753" s="627"/>
      <c r="AI753" s="627"/>
      <c r="AJ753" s="627"/>
      <c r="AK753" s="627"/>
      <c r="AL753" s="627"/>
      <c r="AM753" s="627"/>
      <c r="AN753" s="627"/>
      <c r="AO753" s="627"/>
      <c r="AP753" s="627"/>
      <c r="AQ753" s="627"/>
      <c r="AR753" s="627"/>
      <c r="AS753" s="627"/>
      <c r="AT753" s="627"/>
      <c r="AU753" s="627"/>
      <c r="AV753" s="627"/>
      <c r="AW753" s="627"/>
      <c r="AX753" s="686"/>
    </row>
    <row r="754" spans="1:50" ht="24" hidden="1" customHeight="1" x14ac:dyDescent="0.15">
      <c r="A754" s="621"/>
      <c r="B754" s="158"/>
      <c r="C754" s="625" t="s">
        <v>6925</v>
      </c>
      <c r="D754" s="627"/>
      <c r="E754" s="626" t="s">
        <v>6968</v>
      </c>
      <c r="F754" s="625" t="s">
        <v>6925</v>
      </c>
      <c r="G754" s="627"/>
      <c r="H754" s="657"/>
      <c r="I754" s="627" t="s">
        <v>6925</v>
      </c>
      <c r="J754" s="627"/>
      <c r="K754" s="626">
        <v>3980</v>
      </c>
      <c r="L754" s="626">
        <v>3941</v>
      </c>
      <c r="M754" s="626">
        <v>5010</v>
      </c>
      <c r="N754" s="627"/>
      <c r="O754" s="693" t="s">
        <v>1145</v>
      </c>
      <c r="P754" s="626">
        <v>2488</v>
      </c>
      <c r="Q754" s="626">
        <v>4</v>
      </c>
      <c r="R754" s="626">
        <v>337</v>
      </c>
      <c r="S754" s="626">
        <v>337</v>
      </c>
      <c r="T754" s="627"/>
      <c r="U754" s="627"/>
      <c r="V754" s="625">
        <v>2011</v>
      </c>
      <c r="W754" s="627"/>
      <c r="X754" s="627"/>
      <c r="Y754" s="627"/>
      <c r="Z754" s="627"/>
      <c r="AA754" s="627"/>
      <c r="AB754" s="626">
        <v>5800</v>
      </c>
      <c r="AC754" s="625"/>
      <c r="AD754" s="625"/>
      <c r="AE754" s="627"/>
      <c r="AF754" s="627"/>
      <c r="AG754" s="627"/>
      <c r="AH754" s="627"/>
      <c r="AI754" s="627"/>
      <c r="AJ754" s="627"/>
      <c r="AK754" s="627"/>
      <c r="AL754" s="627"/>
      <c r="AM754" s="627"/>
      <c r="AN754" s="627"/>
      <c r="AO754" s="627"/>
      <c r="AP754" s="627"/>
      <c r="AQ754" s="627"/>
      <c r="AR754" s="627"/>
      <c r="AS754" s="627"/>
      <c r="AT754" s="627"/>
      <c r="AU754" s="627"/>
      <c r="AV754" s="627"/>
      <c r="AW754" s="627"/>
      <c r="AX754" s="1034"/>
    </row>
    <row r="755" spans="1:50" ht="24" hidden="1" customHeight="1" x14ac:dyDescent="0.2">
      <c r="A755" s="621"/>
      <c r="B755" s="154"/>
      <c r="C755" s="625" t="s">
        <v>6925</v>
      </c>
      <c r="D755" s="627"/>
      <c r="E755" s="626" t="s">
        <v>10616</v>
      </c>
      <c r="F755" s="625" t="s">
        <v>6925</v>
      </c>
      <c r="G755" s="627"/>
      <c r="H755" s="657"/>
      <c r="I755" s="627" t="s">
        <v>6925</v>
      </c>
      <c r="J755" s="627"/>
      <c r="K755" s="626">
        <v>3442</v>
      </c>
      <c r="L755" s="626" t="s">
        <v>417</v>
      </c>
      <c r="M755" s="626" t="s">
        <v>417</v>
      </c>
      <c r="N755" s="627"/>
      <c r="O755" s="693" t="s">
        <v>1145</v>
      </c>
      <c r="P755" s="626">
        <v>3342</v>
      </c>
      <c r="Q755" s="626">
        <v>6</v>
      </c>
      <c r="R755" s="626" t="s">
        <v>417</v>
      </c>
      <c r="S755" s="626" t="s">
        <v>417</v>
      </c>
      <c r="T755" s="627"/>
      <c r="U755" s="627"/>
      <c r="V755" s="625">
        <v>2012</v>
      </c>
      <c r="W755" s="627"/>
      <c r="X755" s="627"/>
      <c r="Y755" s="627"/>
      <c r="Z755" s="627"/>
      <c r="AA755" s="627"/>
      <c r="AB755" s="626">
        <v>294</v>
      </c>
      <c r="AC755" s="625"/>
      <c r="AD755" s="625"/>
      <c r="AE755" s="627"/>
      <c r="AF755" s="627"/>
      <c r="AG755" s="627"/>
      <c r="AH755" s="627"/>
      <c r="AI755" s="627"/>
      <c r="AJ755" s="627"/>
      <c r="AK755" s="627"/>
      <c r="AL755" s="627"/>
      <c r="AM755" s="627"/>
      <c r="AN755" s="627"/>
      <c r="AO755" s="627"/>
      <c r="AP755" s="627"/>
      <c r="AQ755" s="627"/>
      <c r="AR755" s="627"/>
      <c r="AS755" s="627"/>
      <c r="AT755" s="627"/>
      <c r="AU755" s="627"/>
      <c r="AV755" s="627"/>
      <c r="AW755" s="627"/>
      <c r="AX755" s="686" t="s">
        <v>10617</v>
      </c>
    </row>
    <row r="756" spans="1:50" ht="24" hidden="1" customHeight="1" x14ac:dyDescent="0.2">
      <c r="A756" s="621"/>
      <c r="B756" s="154"/>
      <c r="C756" s="625" t="s">
        <v>6847</v>
      </c>
      <c r="D756" s="627" t="s">
        <v>6969</v>
      </c>
      <c r="E756" s="626" t="s">
        <v>6970</v>
      </c>
      <c r="F756" s="625" t="s">
        <v>6847</v>
      </c>
      <c r="G756" s="627" t="s">
        <v>6971</v>
      </c>
      <c r="H756" s="657" t="s">
        <v>6851</v>
      </c>
      <c r="I756" s="627" t="s">
        <v>6972</v>
      </c>
      <c r="J756" s="627">
        <v>2</v>
      </c>
      <c r="K756" s="626">
        <v>4344</v>
      </c>
      <c r="L756" s="626">
        <v>121</v>
      </c>
      <c r="M756" s="626">
        <v>211</v>
      </c>
      <c r="N756" s="627" t="s">
        <v>183</v>
      </c>
      <c r="O756" s="625" t="s">
        <v>6973</v>
      </c>
      <c r="P756" s="626">
        <v>3868</v>
      </c>
      <c r="Q756" s="626">
        <v>6</v>
      </c>
      <c r="R756" s="626">
        <v>50</v>
      </c>
      <c r="S756" s="626">
        <v>100</v>
      </c>
      <c r="T756" s="627" t="s">
        <v>185</v>
      </c>
      <c r="U756" s="627" t="s">
        <v>500</v>
      </c>
      <c r="V756" s="625">
        <v>1996</v>
      </c>
      <c r="W756" s="627">
        <v>78</v>
      </c>
      <c r="X756" s="627" t="s">
        <v>1007</v>
      </c>
      <c r="Y756" s="627"/>
      <c r="Z756" s="627"/>
      <c r="AA756" s="627"/>
      <c r="AB756" s="626">
        <v>395</v>
      </c>
      <c r="AC756" s="625"/>
      <c r="AD756" s="625"/>
      <c r="AE756" s="627"/>
      <c r="AF756" s="627"/>
      <c r="AG756" s="627"/>
      <c r="AH756" s="627"/>
      <c r="AI756" s="627"/>
      <c r="AJ756" s="627" t="s">
        <v>6974</v>
      </c>
      <c r="AK756" s="627"/>
      <c r="AL756" s="627"/>
      <c r="AM756" s="627"/>
      <c r="AN756" s="627"/>
      <c r="AO756" s="627"/>
      <c r="AP756" s="627"/>
      <c r="AQ756" s="627"/>
      <c r="AR756" s="627"/>
      <c r="AS756" s="627"/>
      <c r="AT756" s="627"/>
      <c r="AU756" s="627"/>
      <c r="AV756" s="627"/>
      <c r="AW756" s="627"/>
      <c r="AX756" s="710"/>
    </row>
    <row r="757" spans="1:50" ht="24" hidden="1" customHeight="1" x14ac:dyDescent="0.2">
      <c r="A757" s="621"/>
      <c r="B757" s="154"/>
      <c r="C757" s="625" t="s">
        <v>6847</v>
      </c>
      <c r="D757" s="627"/>
      <c r="E757" s="626" t="s">
        <v>6975</v>
      </c>
      <c r="F757" s="625" t="s">
        <v>6847</v>
      </c>
      <c r="G757" s="627"/>
      <c r="H757" s="657"/>
      <c r="I757" s="627" t="s">
        <v>6976</v>
      </c>
      <c r="J757" s="627"/>
      <c r="K757" s="626">
        <v>20034</v>
      </c>
      <c r="L757" s="626">
        <v>160</v>
      </c>
      <c r="M757" s="626">
        <v>160</v>
      </c>
      <c r="N757" s="627"/>
      <c r="O757" s="625" t="s">
        <v>6977</v>
      </c>
      <c r="P757" s="626">
        <v>2800</v>
      </c>
      <c r="Q757" s="626">
        <v>4</v>
      </c>
      <c r="R757" s="626" t="s">
        <v>417</v>
      </c>
      <c r="S757" s="626" t="s">
        <v>417</v>
      </c>
      <c r="T757" s="627"/>
      <c r="U757" s="627"/>
      <c r="V757" s="625">
        <v>2010</v>
      </c>
      <c r="W757" s="627"/>
      <c r="X757" s="627"/>
      <c r="Y757" s="627"/>
      <c r="Z757" s="627"/>
      <c r="AA757" s="627"/>
      <c r="AB757" s="626">
        <v>240</v>
      </c>
      <c r="AC757" s="625"/>
      <c r="AD757" s="625"/>
      <c r="AE757" s="627"/>
      <c r="AF757" s="627"/>
      <c r="AG757" s="627"/>
      <c r="AH757" s="627"/>
      <c r="AI757" s="627"/>
      <c r="AJ757" s="627"/>
      <c r="AK757" s="627"/>
      <c r="AL757" s="627"/>
      <c r="AM757" s="627"/>
      <c r="AN757" s="627"/>
      <c r="AO757" s="627"/>
      <c r="AP757" s="627"/>
      <c r="AQ757" s="627"/>
      <c r="AR757" s="627"/>
      <c r="AS757" s="627"/>
      <c r="AT757" s="627"/>
      <c r="AU757" s="627"/>
      <c r="AV757" s="627"/>
      <c r="AW757" s="627"/>
      <c r="AX757" s="766"/>
    </row>
    <row r="758" spans="1:50" ht="24" hidden="1" customHeight="1" x14ac:dyDescent="0.2">
      <c r="A758" s="621"/>
      <c r="B758" s="154"/>
      <c r="C758" s="625" t="s">
        <v>6854</v>
      </c>
      <c r="D758" s="627"/>
      <c r="E758" s="626" t="s">
        <v>6978</v>
      </c>
      <c r="F758" s="625" t="s">
        <v>6854</v>
      </c>
      <c r="G758" s="627"/>
      <c r="H758" s="657"/>
      <c r="I758" s="627" t="s">
        <v>13815</v>
      </c>
      <c r="J758" s="627"/>
      <c r="K758" s="626">
        <v>4173</v>
      </c>
      <c r="L758" s="626" t="s">
        <v>417</v>
      </c>
      <c r="M758" s="626" t="s">
        <v>417</v>
      </c>
      <c r="N758" s="627"/>
      <c r="O758" s="625" t="s">
        <v>6979</v>
      </c>
      <c r="P758" s="626">
        <v>4173</v>
      </c>
      <c r="Q758" s="626">
        <v>6</v>
      </c>
      <c r="R758" s="626">
        <v>90</v>
      </c>
      <c r="S758" s="626">
        <v>100</v>
      </c>
      <c r="T758" s="627"/>
      <c r="U758" s="627"/>
      <c r="V758" s="625">
        <v>2011</v>
      </c>
      <c r="W758" s="627"/>
      <c r="X758" s="627"/>
      <c r="Y758" s="627"/>
      <c r="Z758" s="627"/>
      <c r="AA758" s="627"/>
      <c r="AB758" s="626">
        <v>400</v>
      </c>
      <c r="AC758" s="625"/>
      <c r="AD758" s="625"/>
      <c r="AE758" s="627"/>
      <c r="AF758" s="627"/>
      <c r="AG758" s="627"/>
      <c r="AH758" s="627"/>
      <c r="AI758" s="627"/>
      <c r="AJ758" s="627"/>
      <c r="AK758" s="627"/>
      <c r="AL758" s="627"/>
      <c r="AM758" s="627"/>
      <c r="AN758" s="627"/>
      <c r="AO758" s="627"/>
      <c r="AP758" s="627"/>
      <c r="AQ758" s="627"/>
      <c r="AR758" s="627"/>
      <c r="AS758" s="627"/>
      <c r="AT758" s="627"/>
      <c r="AU758" s="627"/>
      <c r="AV758" s="627"/>
      <c r="AW758" s="627"/>
      <c r="AX758" s="766"/>
    </row>
    <row r="759" spans="1:50" ht="24" hidden="1" customHeight="1" x14ac:dyDescent="0.2">
      <c r="A759" s="621"/>
      <c r="B759" s="154"/>
      <c r="C759" s="625" t="s">
        <v>6854</v>
      </c>
      <c r="D759" s="613"/>
      <c r="E759" s="614" t="s">
        <v>6980</v>
      </c>
      <c r="F759" s="625" t="s">
        <v>6854</v>
      </c>
      <c r="G759" s="627"/>
      <c r="H759" s="657"/>
      <c r="I759" s="627" t="s">
        <v>13815</v>
      </c>
      <c r="J759" s="613"/>
      <c r="K759" s="614">
        <v>46070</v>
      </c>
      <c r="L759" s="614" t="s">
        <v>417</v>
      </c>
      <c r="M759" s="614" t="s">
        <v>417</v>
      </c>
      <c r="N759" s="613"/>
      <c r="O759" s="613" t="s">
        <v>12156</v>
      </c>
      <c r="P759" s="614">
        <v>2475</v>
      </c>
      <c r="Q759" s="614">
        <v>3</v>
      </c>
      <c r="R759" s="614" t="s">
        <v>417</v>
      </c>
      <c r="S759" s="614" t="s">
        <v>417</v>
      </c>
      <c r="T759" s="613"/>
      <c r="U759" s="613"/>
      <c r="V759" s="613">
        <v>2007</v>
      </c>
      <c r="W759" s="613"/>
      <c r="X759" s="613"/>
      <c r="Y759" s="613"/>
      <c r="Z759" s="613"/>
      <c r="AA759" s="613"/>
      <c r="AB759" s="614">
        <v>390</v>
      </c>
      <c r="AC759" s="864"/>
      <c r="AD759" s="864"/>
      <c r="AE759" s="864"/>
      <c r="AF759" s="864"/>
      <c r="AG759" s="864"/>
      <c r="AH759" s="864"/>
      <c r="AI759" s="864"/>
      <c r="AJ759" s="864"/>
      <c r="AK759" s="864"/>
      <c r="AL759" s="864"/>
      <c r="AM759" s="864"/>
      <c r="AN759" s="864"/>
      <c r="AO759" s="864"/>
      <c r="AP759" s="864"/>
      <c r="AQ759" s="864"/>
      <c r="AR759" s="864"/>
      <c r="AS759" s="864"/>
      <c r="AT759" s="864"/>
      <c r="AU759" s="864"/>
      <c r="AV759" s="864"/>
      <c r="AW759" s="864"/>
      <c r="AX759" s="613"/>
    </row>
    <row r="760" spans="1:50" ht="24" hidden="1" customHeight="1" x14ac:dyDescent="0.2">
      <c r="A760" s="621"/>
      <c r="B760" s="154"/>
      <c r="C760" s="625" t="s">
        <v>6856</v>
      </c>
      <c r="D760" s="613" t="s">
        <v>6981</v>
      </c>
      <c r="E760" s="614" t="s">
        <v>6982</v>
      </c>
      <c r="F760" s="625" t="s">
        <v>6856</v>
      </c>
      <c r="G760" s="627" t="s">
        <v>6983</v>
      </c>
      <c r="H760" s="657" t="s">
        <v>6860</v>
      </c>
      <c r="I760" s="627" t="s">
        <v>6856</v>
      </c>
      <c r="J760" s="613">
        <v>3</v>
      </c>
      <c r="K760" s="614">
        <v>3018</v>
      </c>
      <c r="L760" s="614">
        <v>30</v>
      </c>
      <c r="M760" s="614">
        <v>70</v>
      </c>
      <c r="N760" s="613" t="s">
        <v>183</v>
      </c>
      <c r="O760" s="613" t="s">
        <v>2076</v>
      </c>
      <c r="P760" s="614">
        <v>1939</v>
      </c>
      <c r="Q760" s="614">
        <v>3</v>
      </c>
      <c r="R760" s="614">
        <v>30</v>
      </c>
      <c r="S760" s="614">
        <v>100</v>
      </c>
      <c r="T760" s="613" t="s">
        <v>499</v>
      </c>
      <c r="U760" s="613" t="s">
        <v>6984</v>
      </c>
      <c r="V760" s="613">
        <v>2002</v>
      </c>
      <c r="W760" s="613">
        <v>250</v>
      </c>
      <c r="X760" s="613">
        <v>100</v>
      </c>
      <c r="Y760" s="613"/>
      <c r="Z760" s="613"/>
      <c r="AA760" s="613"/>
      <c r="AB760" s="614">
        <v>350</v>
      </c>
      <c r="AC760" s="613"/>
      <c r="AD760" s="613"/>
      <c r="AE760" s="613"/>
      <c r="AF760" s="613"/>
      <c r="AG760" s="613">
        <v>4</v>
      </c>
      <c r="AH760" s="613"/>
      <c r="AI760" s="613">
        <v>50</v>
      </c>
      <c r="AJ760" s="613"/>
      <c r="AK760" s="613"/>
      <c r="AL760" s="613"/>
      <c r="AM760" s="613"/>
      <c r="AN760" s="613"/>
      <c r="AO760" s="613"/>
      <c r="AP760" s="613"/>
      <c r="AQ760" s="613"/>
      <c r="AR760" s="613"/>
      <c r="AS760" s="613"/>
      <c r="AT760" s="613"/>
      <c r="AU760" s="613"/>
      <c r="AV760" s="613"/>
      <c r="AW760" s="613"/>
      <c r="AX760" s="613" t="s">
        <v>10581</v>
      </c>
    </row>
    <row r="761" spans="1:50" ht="24" hidden="1" customHeight="1" x14ac:dyDescent="0.2">
      <c r="A761" s="621"/>
      <c r="B761" s="154"/>
      <c r="C761" s="625" t="s">
        <v>6856</v>
      </c>
      <c r="D761" s="627" t="s">
        <v>17687</v>
      </c>
      <c r="E761" s="626" t="s">
        <v>6985</v>
      </c>
      <c r="F761" s="625" t="s">
        <v>6856</v>
      </c>
      <c r="G761" s="627"/>
      <c r="H761" s="657"/>
      <c r="I761" s="627" t="s">
        <v>6856</v>
      </c>
      <c r="J761" s="627"/>
      <c r="K761" s="626">
        <v>6286</v>
      </c>
      <c r="L761" s="626" t="s">
        <v>417</v>
      </c>
      <c r="M761" s="626" t="s">
        <v>417</v>
      </c>
      <c r="N761" s="627"/>
      <c r="O761" s="625" t="s">
        <v>1145</v>
      </c>
      <c r="P761" s="626">
        <v>1998</v>
      </c>
      <c r="Q761" s="626">
        <v>3</v>
      </c>
      <c r="R761" s="626" t="s">
        <v>417</v>
      </c>
      <c r="S761" s="626" t="s">
        <v>417</v>
      </c>
      <c r="T761" s="627"/>
      <c r="U761" s="627"/>
      <c r="V761" s="625">
        <v>2005</v>
      </c>
      <c r="W761" s="627"/>
      <c r="X761" s="627"/>
      <c r="Y761" s="627"/>
      <c r="Z761" s="627"/>
      <c r="AA761" s="627"/>
      <c r="AB761" s="626">
        <v>241</v>
      </c>
      <c r="AC761" s="625"/>
      <c r="AD761" s="625"/>
      <c r="AE761" s="627"/>
      <c r="AF761" s="627"/>
      <c r="AG761" s="627"/>
      <c r="AH761" s="627"/>
      <c r="AI761" s="627"/>
      <c r="AJ761" s="627"/>
      <c r="AK761" s="627"/>
      <c r="AL761" s="627"/>
      <c r="AM761" s="627"/>
      <c r="AN761" s="627"/>
      <c r="AO761" s="627"/>
      <c r="AP761" s="627"/>
      <c r="AQ761" s="627"/>
      <c r="AR761" s="627"/>
      <c r="AS761" s="627"/>
      <c r="AT761" s="627"/>
      <c r="AU761" s="627"/>
      <c r="AV761" s="627"/>
      <c r="AW761" s="627"/>
      <c r="AX761" s="766" t="s">
        <v>10581</v>
      </c>
    </row>
    <row r="762" spans="1:50" ht="24" hidden="1" customHeight="1" x14ac:dyDescent="0.2">
      <c r="A762" s="621"/>
      <c r="B762" s="154"/>
      <c r="C762" s="625" t="s">
        <v>6862</v>
      </c>
      <c r="D762" s="627"/>
      <c r="E762" s="626" t="s">
        <v>6986</v>
      </c>
      <c r="F762" s="625" t="s">
        <v>6862</v>
      </c>
      <c r="G762" s="627"/>
      <c r="H762" s="657"/>
      <c r="I762" s="627" t="s">
        <v>6987</v>
      </c>
      <c r="J762" s="627"/>
      <c r="K762" s="626">
        <v>2400</v>
      </c>
      <c r="L762" s="626" t="s">
        <v>417</v>
      </c>
      <c r="M762" s="626" t="s">
        <v>417</v>
      </c>
      <c r="N762" s="627"/>
      <c r="O762" s="625" t="s">
        <v>184</v>
      </c>
      <c r="P762" s="626">
        <v>1800</v>
      </c>
      <c r="Q762" s="626">
        <v>3</v>
      </c>
      <c r="R762" s="626" t="s">
        <v>417</v>
      </c>
      <c r="S762" s="626" t="s">
        <v>417</v>
      </c>
      <c r="T762" s="627"/>
      <c r="U762" s="627"/>
      <c r="V762" s="625">
        <v>1993</v>
      </c>
      <c r="W762" s="627"/>
      <c r="X762" s="627"/>
      <c r="Y762" s="627"/>
      <c r="Z762" s="627"/>
      <c r="AA762" s="627"/>
      <c r="AB762" s="626">
        <v>50</v>
      </c>
      <c r="AC762" s="625"/>
      <c r="AD762" s="625"/>
      <c r="AE762" s="627"/>
      <c r="AF762" s="627"/>
      <c r="AG762" s="627"/>
      <c r="AH762" s="627"/>
      <c r="AI762" s="627"/>
      <c r="AJ762" s="627"/>
      <c r="AK762" s="627"/>
      <c r="AL762" s="627"/>
      <c r="AM762" s="627"/>
      <c r="AN762" s="627"/>
      <c r="AO762" s="627"/>
      <c r="AP762" s="627"/>
      <c r="AQ762" s="627"/>
      <c r="AR762" s="627"/>
      <c r="AS762" s="627"/>
      <c r="AT762" s="627"/>
      <c r="AU762" s="627"/>
      <c r="AV762" s="627"/>
      <c r="AW762" s="627"/>
      <c r="AX762" s="766"/>
    </row>
    <row r="763" spans="1:50" ht="24" hidden="1" customHeight="1" x14ac:dyDescent="0.2">
      <c r="A763" s="621"/>
      <c r="B763" s="154"/>
      <c r="C763" s="625" t="s">
        <v>6873</v>
      </c>
      <c r="D763" s="627" t="s">
        <v>17688</v>
      </c>
      <c r="E763" s="626" t="s">
        <v>6988</v>
      </c>
      <c r="F763" s="625" t="s">
        <v>6873</v>
      </c>
      <c r="G763" s="627"/>
      <c r="H763" s="657"/>
      <c r="I763" s="627" t="s">
        <v>489</v>
      </c>
      <c r="J763" s="627"/>
      <c r="K763" s="626">
        <v>5047</v>
      </c>
      <c r="L763" s="626">
        <v>2057</v>
      </c>
      <c r="M763" s="626">
        <v>2057</v>
      </c>
      <c r="N763" s="627"/>
      <c r="O763" s="625" t="s">
        <v>6989</v>
      </c>
      <c r="P763" s="626">
        <v>1204</v>
      </c>
      <c r="Q763" s="626">
        <v>5</v>
      </c>
      <c r="R763" s="626">
        <v>64</v>
      </c>
      <c r="S763" s="626">
        <v>150</v>
      </c>
      <c r="T763" s="627"/>
      <c r="U763" s="627"/>
      <c r="V763" s="625">
        <v>2010</v>
      </c>
      <c r="W763" s="627"/>
      <c r="X763" s="627"/>
      <c r="Y763" s="627"/>
      <c r="Z763" s="627"/>
      <c r="AA763" s="627"/>
      <c r="AB763" s="626">
        <v>2500</v>
      </c>
      <c r="AC763" s="625"/>
      <c r="AD763" s="625"/>
      <c r="AE763" s="627"/>
      <c r="AF763" s="627"/>
      <c r="AG763" s="627"/>
      <c r="AH763" s="627"/>
      <c r="AI763" s="627"/>
      <c r="AJ763" s="627"/>
      <c r="AK763" s="627"/>
      <c r="AL763" s="627"/>
      <c r="AM763" s="627"/>
      <c r="AN763" s="627"/>
      <c r="AO763" s="627"/>
      <c r="AP763" s="627"/>
      <c r="AQ763" s="627"/>
      <c r="AR763" s="627"/>
      <c r="AS763" s="627"/>
      <c r="AT763" s="627"/>
      <c r="AU763" s="627"/>
      <c r="AV763" s="627"/>
      <c r="AW763" s="627"/>
      <c r="AX763" s="766"/>
    </row>
    <row r="764" spans="1:50" ht="24" hidden="1" customHeight="1" x14ac:dyDescent="0.2">
      <c r="A764" s="621"/>
      <c r="B764" s="154"/>
      <c r="C764" s="625" t="s">
        <v>6931</v>
      </c>
      <c r="D764" s="792"/>
      <c r="E764" s="626" t="s">
        <v>6991</v>
      </c>
      <c r="F764" s="625" t="s">
        <v>6931</v>
      </c>
      <c r="G764" s="627" t="s">
        <v>6992</v>
      </c>
      <c r="H764" s="657" t="s">
        <v>1925</v>
      </c>
      <c r="I764" s="627" t="s">
        <v>6993</v>
      </c>
      <c r="J764" s="627">
        <v>1</v>
      </c>
      <c r="K764" s="626">
        <v>7000</v>
      </c>
      <c r="L764" s="626">
        <v>1617</v>
      </c>
      <c r="M764" s="626" t="s">
        <v>417</v>
      </c>
      <c r="N764" s="627" t="s">
        <v>183</v>
      </c>
      <c r="O764" s="625" t="s">
        <v>310</v>
      </c>
      <c r="P764" s="626">
        <v>3917</v>
      </c>
      <c r="Q764" s="626">
        <v>7</v>
      </c>
      <c r="R764" s="626" t="s">
        <v>417</v>
      </c>
      <c r="S764" s="626" t="s">
        <v>417</v>
      </c>
      <c r="T764" s="627"/>
      <c r="U764" s="627"/>
      <c r="V764" s="625" t="s">
        <v>6994</v>
      </c>
      <c r="W764" s="627">
        <v>4</v>
      </c>
      <c r="X764" s="627">
        <v>3</v>
      </c>
      <c r="Y764" s="627"/>
      <c r="Z764" s="627"/>
      <c r="AA764" s="627"/>
      <c r="AB764" s="626">
        <v>560</v>
      </c>
      <c r="AC764" s="625"/>
      <c r="AD764" s="625"/>
      <c r="AE764" s="627"/>
      <c r="AF764" s="627"/>
      <c r="AG764" s="627"/>
      <c r="AH764" s="627"/>
      <c r="AI764" s="627"/>
      <c r="AJ764" s="627"/>
      <c r="AK764" s="627"/>
      <c r="AL764" s="627"/>
      <c r="AM764" s="627"/>
      <c r="AN764" s="627"/>
      <c r="AO764" s="627"/>
      <c r="AP764" s="627"/>
      <c r="AQ764" s="627"/>
      <c r="AR764" s="627"/>
      <c r="AS764" s="627"/>
      <c r="AT764" s="627"/>
      <c r="AU764" s="627"/>
      <c r="AV764" s="627"/>
      <c r="AW764" s="627"/>
      <c r="AX764" s="686"/>
    </row>
    <row r="765" spans="1:50" ht="24" hidden="1" customHeight="1" x14ac:dyDescent="0.2">
      <c r="A765" s="621"/>
      <c r="B765" s="154"/>
      <c r="C765" s="625" t="s">
        <v>6931</v>
      </c>
      <c r="D765" s="627"/>
      <c r="E765" s="626" t="s">
        <v>11678</v>
      </c>
      <c r="F765" s="625" t="s">
        <v>6931</v>
      </c>
      <c r="G765" s="627"/>
      <c r="H765" s="657"/>
      <c r="I765" s="627" t="s">
        <v>6993</v>
      </c>
      <c r="J765" s="627"/>
      <c r="K765" s="626">
        <v>1400</v>
      </c>
      <c r="L765" s="626">
        <v>100</v>
      </c>
      <c r="M765" s="626" t="s">
        <v>417</v>
      </c>
      <c r="N765" s="627"/>
      <c r="O765" s="625" t="s">
        <v>310</v>
      </c>
      <c r="P765" s="626">
        <v>1200</v>
      </c>
      <c r="Q765" s="626">
        <v>3</v>
      </c>
      <c r="R765" s="626" t="s">
        <v>417</v>
      </c>
      <c r="S765" s="626" t="s">
        <v>417</v>
      </c>
      <c r="T765" s="627"/>
      <c r="U765" s="627"/>
      <c r="V765" s="625">
        <v>2018</v>
      </c>
      <c r="W765" s="627"/>
      <c r="X765" s="627"/>
      <c r="Y765" s="627"/>
      <c r="Z765" s="627"/>
      <c r="AA765" s="627"/>
      <c r="AB765" s="626">
        <v>200</v>
      </c>
      <c r="AC765" s="625"/>
      <c r="AD765" s="625"/>
      <c r="AE765" s="627"/>
      <c r="AF765" s="627"/>
      <c r="AG765" s="627"/>
      <c r="AH765" s="627"/>
      <c r="AI765" s="627"/>
      <c r="AJ765" s="627"/>
      <c r="AK765" s="627"/>
      <c r="AL765" s="627"/>
      <c r="AM765" s="627"/>
      <c r="AN765" s="627"/>
      <c r="AO765" s="627"/>
      <c r="AP765" s="627"/>
      <c r="AQ765" s="627"/>
      <c r="AR765" s="627"/>
      <c r="AS765" s="627"/>
      <c r="AT765" s="627"/>
      <c r="AU765" s="627"/>
      <c r="AV765" s="627"/>
      <c r="AW765" s="627"/>
      <c r="AX765" s="766"/>
    </row>
    <row r="766" spans="1:50" ht="24" hidden="1" customHeight="1" x14ac:dyDescent="0.2">
      <c r="A766" s="621"/>
      <c r="B766" s="154"/>
      <c r="C766" s="625" t="s">
        <v>2086</v>
      </c>
      <c r="D766" s="627" t="s">
        <v>6990</v>
      </c>
      <c r="E766" s="626" t="s">
        <v>6995</v>
      </c>
      <c r="F766" s="625" t="s">
        <v>2086</v>
      </c>
      <c r="G766" s="627" t="s">
        <v>6992</v>
      </c>
      <c r="H766" s="627" t="s">
        <v>1925</v>
      </c>
      <c r="I766" s="627" t="s">
        <v>2086</v>
      </c>
      <c r="J766" s="627">
        <v>1</v>
      </c>
      <c r="K766" s="626">
        <v>15429</v>
      </c>
      <c r="L766" s="626">
        <v>992</v>
      </c>
      <c r="M766" s="626">
        <v>971</v>
      </c>
      <c r="N766" s="627" t="s">
        <v>183</v>
      </c>
      <c r="O766" s="625" t="s">
        <v>16397</v>
      </c>
      <c r="P766" s="626">
        <v>5827</v>
      </c>
      <c r="Q766" s="626">
        <v>9</v>
      </c>
      <c r="R766" s="626" t="s">
        <v>417</v>
      </c>
      <c r="S766" s="626" t="s">
        <v>417</v>
      </c>
      <c r="T766" s="627"/>
      <c r="U766" s="627"/>
      <c r="V766" s="625">
        <v>2009</v>
      </c>
      <c r="W766" s="627">
        <v>4</v>
      </c>
      <c r="X766" s="627">
        <v>3</v>
      </c>
      <c r="Y766" s="627"/>
      <c r="Z766" s="627"/>
      <c r="AA766" s="627"/>
      <c r="AB766" s="626">
        <v>2500</v>
      </c>
      <c r="AC766" s="625"/>
      <c r="AD766" s="625"/>
      <c r="AE766" s="627"/>
      <c r="AF766" s="627"/>
      <c r="AG766" s="627"/>
      <c r="AH766" s="627"/>
      <c r="AI766" s="627"/>
      <c r="AJ766" s="627"/>
      <c r="AK766" s="627"/>
      <c r="AL766" s="627"/>
      <c r="AM766" s="627"/>
      <c r="AN766" s="627"/>
      <c r="AO766" s="627"/>
      <c r="AP766" s="627"/>
      <c r="AQ766" s="627"/>
      <c r="AR766" s="627"/>
      <c r="AS766" s="627"/>
      <c r="AT766" s="627"/>
      <c r="AU766" s="627"/>
      <c r="AV766" s="627"/>
      <c r="AW766" s="627"/>
      <c r="AX766" s="766"/>
    </row>
    <row r="767" spans="1:50" ht="24" hidden="1" customHeight="1" x14ac:dyDescent="0.2">
      <c r="A767" s="621"/>
      <c r="B767" s="154"/>
      <c r="C767" s="625" t="s">
        <v>6883</v>
      </c>
      <c r="D767" s="627" t="s">
        <v>17689</v>
      </c>
      <c r="E767" s="626" t="s">
        <v>6996</v>
      </c>
      <c r="F767" s="625" t="s">
        <v>6883</v>
      </c>
      <c r="G767" s="627" t="s">
        <v>6992</v>
      </c>
      <c r="H767" s="627" t="s">
        <v>1925</v>
      </c>
      <c r="I767" s="627" t="s">
        <v>6883</v>
      </c>
      <c r="J767" s="627">
        <v>1</v>
      </c>
      <c r="K767" s="626">
        <v>5212</v>
      </c>
      <c r="L767" s="626">
        <v>231.66</v>
      </c>
      <c r="M767" s="626">
        <v>231.66</v>
      </c>
      <c r="N767" s="627" t="s">
        <v>183</v>
      </c>
      <c r="O767" s="625" t="s">
        <v>2173</v>
      </c>
      <c r="P767" s="626">
        <v>5212</v>
      </c>
      <c r="Q767" s="626">
        <v>8</v>
      </c>
      <c r="R767" s="626">
        <v>122</v>
      </c>
      <c r="S767" s="626">
        <v>200</v>
      </c>
      <c r="T767" s="627"/>
      <c r="U767" s="627"/>
      <c r="V767" s="625">
        <v>2004</v>
      </c>
      <c r="W767" s="627">
        <v>4</v>
      </c>
      <c r="X767" s="627">
        <v>3</v>
      </c>
      <c r="Y767" s="627"/>
      <c r="Z767" s="627"/>
      <c r="AA767" s="627"/>
      <c r="AB767" s="626">
        <v>140</v>
      </c>
      <c r="AC767" s="625"/>
      <c r="AD767" s="625"/>
      <c r="AE767" s="627"/>
      <c r="AF767" s="627"/>
      <c r="AG767" s="627"/>
      <c r="AH767" s="627"/>
      <c r="AI767" s="627"/>
      <c r="AJ767" s="627"/>
      <c r="AK767" s="627"/>
      <c r="AL767" s="627"/>
      <c r="AM767" s="627"/>
      <c r="AN767" s="627"/>
      <c r="AO767" s="627"/>
      <c r="AP767" s="627"/>
      <c r="AQ767" s="627"/>
      <c r="AR767" s="627"/>
      <c r="AS767" s="627"/>
      <c r="AT767" s="627"/>
      <c r="AU767" s="627"/>
      <c r="AV767" s="627"/>
      <c r="AW767" s="627"/>
      <c r="AX767" s="766"/>
    </row>
    <row r="768" spans="1:50" ht="24" hidden="1" customHeight="1" x14ac:dyDescent="0.2">
      <c r="A768" s="621"/>
      <c r="B768" s="154"/>
      <c r="C768" s="625" t="s">
        <v>6883</v>
      </c>
      <c r="D768" s="627" t="s">
        <v>17690</v>
      </c>
      <c r="E768" s="626" t="s">
        <v>17691</v>
      </c>
      <c r="F768" s="625" t="s">
        <v>6883</v>
      </c>
      <c r="G768" s="627"/>
      <c r="H768" s="627"/>
      <c r="I768" s="627" t="s">
        <v>6883</v>
      </c>
      <c r="J768" s="627"/>
      <c r="K768" s="626">
        <v>3150</v>
      </c>
      <c r="L768" s="626" t="s">
        <v>417</v>
      </c>
      <c r="M768" s="626" t="s">
        <v>417</v>
      </c>
      <c r="N768" s="627"/>
      <c r="O768" s="625" t="s">
        <v>6997</v>
      </c>
      <c r="P768" s="626">
        <v>3150</v>
      </c>
      <c r="Q768" s="626">
        <v>4</v>
      </c>
      <c r="R768" s="626" t="s">
        <v>417</v>
      </c>
      <c r="S768" s="626" t="s">
        <v>417</v>
      </c>
      <c r="T768" s="627"/>
      <c r="U768" s="627"/>
      <c r="V768" s="625">
        <v>2012</v>
      </c>
      <c r="W768" s="627"/>
      <c r="X768" s="627"/>
      <c r="Y768" s="627"/>
      <c r="Z768" s="627"/>
      <c r="AA768" s="627"/>
      <c r="AB768" s="626">
        <v>480</v>
      </c>
      <c r="AC768" s="625"/>
      <c r="AD768" s="625"/>
      <c r="AE768" s="627"/>
      <c r="AF768" s="627"/>
      <c r="AG768" s="627"/>
      <c r="AH768" s="627"/>
      <c r="AI768" s="627"/>
      <c r="AJ768" s="627"/>
      <c r="AK768" s="627"/>
      <c r="AL768" s="627"/>
      <c r="AM768" s="627"/>
      <c r="AN768" s="627"/>
      <c r="AO768" s="627"/>
      <c r="AP768" s="627"/>
      <c r="AQ768" s="627"/>
      <c r="AR768" s="627"/>
      <c r="AS768" s="627"/>
      <c r="AT768" s="627"/>
      <c r="AU768" s="627"/>
      <c r="AV768" s="627"/>
      <c r="AW768" s="627"/>
      <c r="AX768" s="766"/>
    </row>
    <row r="769" spans="1:50" ht="24" hidden="1" customHeight="1" x14ac:dyDescent="0.2">
      <c r="A769" s="621"/>
      <c r="B769" s="154"/>
      <c r="C769" s="625" t="s">
        <v>6883</v>
      </c>
      <c r="D769" s="627" t="s">
        <v>17692</v>
      </c>
      <c r="E769" s="626" t="s">
        <v>6998</v>
      </c>
      <c r="F769" s="625" t="s">
        <v>6883</v>
      </c>
      <c r="G769" s="627"/>
      <c r="H769" s="657"/>
      <c r="I769" s="627" t="s">
        <v>6883</v>
      </c>
      <c r="J769" s="627"/>
      <c r="K769" s="626">
        <v>5625</v>
      </c>
      <c r="L769" s="626" t="s">
        <v>417</v>
      </c>
      <c r="M769" s="626" t="s">
        <v>417</v>
      </c>
      <c r="N769" s="627"/>
      <c r="O769" s="625" t="s">
        <v>6999</v>
      </c>
      <c r="P769" s="626">
        <v>1188</v>
      </c>
      <c r="Q769" s="626">
        <v>2</v>
      </c>
      <c r="R769" s="626" t="s">
        <v>417</v>
      </c>
      <c r="S769" s="626" t="s">
        <v>417</v>
      </c>
      <c r="T769" s="627"/>
      <c r="U769" s="627"/>
      <c r="V769" s="625">
        <v>2013</v>
      </c>
      <c r="W769" s="627"/>
      <c r="X769" s="627"/>
      <c r="Y769" s="627"/>
      <c r="Z769" s="627"/>
      <c r="AA769" s="627"/>
      <c r="AB769" s="626">
        <v>150</v>
      </c>
      <c r="AC769" s="625"/>
      <c r="AD769" s="625"/>
      <c r="AE769" s="627"/>
      <c r="AF769" s="627"/>
      <c r="AG769" s="627"/>
      <c r="AH769" s="627"/>
      <c r="AI769" s="627"/>
      <c r="AJ769" s="627"/>
      <c r="AK769" s="627"/>
      <c r="AL769" s="627"/>
      <c r="AM769" s="627"/>
      <c r="AN769" s="627"/>
      <c r="AO769" s="627"/>
      <c r="AP769" s="627"/>
      <c r="AQ769" s="627"/>
      <c r="AR769" s="627"/>
      <c r="AS769" s="627"/>
      <c r="AT769" s="627"/>
      <c r="AU769" s="627"/>
      <c r="AV769" s="627"/>
      <c r="AW769" s="627"/>
      <c r="AX769" s="766"/>
    </row>
    <row r="770" spans="1:50" ht="24" hidden="1" customHeight="1" x14ac:dyDescent="0.2">
      <c r="A770" s="621"/>
      <c r="B770" s="154"/>
      <c r="C770" s="625" t="s">
        <v>6883</v>
      </c>
      <c r="D770" s="627" t="s">
        <v>17693</v>
      </c>
      <c r="E770" s="626" t="s">
        <v>17694</v>
      </c>
      <c r="F770" s="625" t="s">
        <v>6883</v>
      </c>
      <c r="G770" s="627"/>
      <c r="H770" s="657"/>
      <c r="I770" s="627" t="s">
        <v>6883</v>
      </c>
      <c r="J770" s="627"/>
      <c r="K770" s="626">
        <v>1800</v>
      </c>
      <c r="L770" s="626" t="s">
        <v>417</v>
      </c>
      <c r="M770" s="626"/>
      <c r="N770" s="627"/>
      <c r="O770" s="625" t="s">
        <v>6999</v>
      </c>
      <c r="P770" s="626">
        <v>1150</v>
      </c>
      <c r="Q770" s="626">
        <v>2</v>
      </c>
      <c r="R770" s="626" t="s">
        <v>417</v>
      </c>
      <c r="S770" s="626" t="s">
        <v>417</v>
      </c>
      <c r="T770" s="627"/>
      <c r="U770" s="627"/>
      <c r="V770" s="625">
        <v>2015</v>
      </c>
      <c r="W770" s="627"/>
      <c r="X770" s="627"/>
      <c r="Y770" s="627"/>
      <c r="Z770" s="627"/>
      <c r="AA770" s="627"/>
      <c r="AB770" s="626">
        <v>100</v>
      </c>
      <c r="AC770" s="625"/>
      <c r="AD770" s="625"/>
      <c r="AE770" s="627"/>
      <c r="AF770" s="627"/>
      <c r="AG770" s="627"/>
      <c r="AH770" s="627"/>
      <c r="AI770" s="627"/>
      <c r="AJ770" s="627"/>
      <c r="AK770" s="627"/>
      <c r="AL770" s="627"/>
      <c r="AM770" s="627"/>
      <c r="AN770" s="627"/>
      <c r="AO770" s="627"/>
      <c r="AP770" s="627"/>
      <c r="AQ770" s="627"/>
      <c r="AR770" s="627"/>
      <c r="AS770" s="627"/>
      <c r="AT770" s="627"/>
      <c r="AU770" s="627"/>
      <c r="AV770" s="627"/>
      <c r="AW770" s="627"/>
      <c r="AX770" s="766"/>
    </row>
    <row r="771" spans="1:50" ht="24" hidden="1" customHeight="1" x14ac:dyDescent="0.2">
      <c r="A771" s="621" t="s">
        <v>156</v>
      </c>
      <c r="B771" s="154"/>
      <c r="C771" s="625" t="s">
        <v>6880</v>
      </c>
      <c r="D771" s="831" t="s">
        <v>17695</v>
      </c>
      <c r="E771" s="626" t="s">
        <v>10618</v>
      </c>
      <c r="F771" s="625" t="s">
        <v>6880</v>
      </c>
      <c r="G771" s="627"/>
      <c r="H771" s="657"/>
      <c r="I771" s="627" t="s">
        <v>10619</v>
      </c>
      <c r="J771" s="627"/>
      <c r="K771" s="626">
        <v>3365</v>
      </c>
      <c r="L771" s="626">
        <v>94</v>
      </c>
      <c r="M771" s="626">
        <v>94</v>
      </c>
      <c r="N771" s="627"/>
      <c r="O771" s="625" t="s">
        <v>10620</v>
      </c>
      <c r="P771" s="626">
        <v>3365</v>
      </c>
      <c r="Q771" s="626">
        <v>10</v>
      </c>
      <c r="R771" s="626">
        <v>282</v>
      </c>
      <c r="S771" s="626">
        <v>282</v>
      </c>
      <c r="T771" s="627"/>
      <c r="U771" s="627"/>
      <c r="V771" s="625">
        <v>2010</v>
      </c>
      <c r="W771" s="627"/>
      <c r="X771" s="627"/>
      <c r="Y771" s="627"/>
      <c r="Z771" s="627"/>
      <c r="AA771" s="627"/>
      <c r="AB771" s="626">
        <v>1100</v>
      </c>
      <c r="AC771" s="625"/>
      <c r="AD771" s="625"/>
      <c r="AE771" s="627"/>
      <c r="AF771" s="627"/>
      <c r="AG771" s="627"/>
      <c r="AH771" s="627"/>
      <c r="AI771" s="627"/>
      <c r="AJ771" s="627"/>
      <c r="AK771" s="627"/>
      <c r="AL771" s="627"/>
      <c r="AM771" s="627"/>
      <c r="AN771" s="627"/>
      <c r="AO771" s="627"/>
      <c r="AP771" s="627"/>
      <c r="AQ771" s="627"/>
      <c r="AR771" s="627"/>
      <c r="AS771" s="627"/>
      <c r="AT771" s="627"/>
      <c r="AU771" s="627"/>
      <c r="AV771" s="627"/>
      <c r="AW771" s="627"/>
      <c r="AX771" s="766"/>
    </row>
    <row r="772" spans="1:50" ht="24" hidden="1" customHeight="1" x14ac:dyDescent="0.2">
      <c r="A772" s="621"/>
      <c r="B772" s="154"/>
      <c r="C772" s="625" t="s">
        <v>6880</v>
      </c>
      <c r="D772" s="831" t="s">
        <v>17695</v>
      </c>
      <c r="E772" s="626" t="s">
        <v>4912</v>
      </c>
      <c r="F772" s="625" t="s">
        <v>6880</v>
      </c>
      <c r="G772" s="627"/>
      <c r="H772" s="627"/>
      <c r="I772" s="627" t="s">
        <v>10619</v>
      </c>
      <c r="J772" s="627"/>
      <c r="K772" s="626">
        <v>2124</v>
      </c>
      <c r="L772" s="626">
        <v>2124</v>
      </c>
      <c r="M772" s="626">
        <v>2124</v>
      </c>
      <c r="N772" s="627"/>
      <c r="O772" s="625" t="s">
        <v>5324</v>
      </c>
      <c r="P772" s="626">
        <v>2124</v>
      </c>
      <c r="Q772" s="626">
        <v>4</v>
      </c>
      <c r="R772" s="626" t="s">
        <v>417</v>
      </c>
      <c r="S772" s="626" t="s">
        <v>417</v>
      </c>
      <c r="T772" s="627"/>
      <c r="U772" s="627"/>
      <c r="V772" s="625">
        <v>2015</v>
      </c>
      <c r="W772" s="627"/>
      <c r="X772" s="627"/>
      <c r="Y772" s="627"/>
      <c r="Z772" s="627"/>
      <c r="AA772" s="627"/>
      <c r="AB772" s="626">
        <v>2000</v>
      </c>
      <c r="AC772" s="625"/>
      <c r="AD772" s="625"/>
      <c r="AE772" s="627"/>
      <c r="AF772" s="627"/>
      <c r="AG772" s="627"/>
      <c r="AH772" s="627"/>
      <c r="AI772" s="627"/>
      <c r="AJ772" s="627"/>
      <c r="AK772" s="627"/>
      <c r="AL772" s="627"/>
      <c r="AM772" s="627"/>
      <c r="AN772" s="627"/>
      <c r="AO772" s="627"/>
      <c r="AP772" s="627"/>
      <c r="AQ772" s="627"/>
      <c r="AR772" s="627"/>
      <c r="AS772" s="627"/>
      <c r="AT772" s="627"/>
      <c r="AU772" s="627"/>
      <c r="AV772" s="627"/>
      <c r="AW772" s="627"/>
      <c r="AX772" s="766"/>
    </row>
    <row r="773" spans="1:50" ht="24" hidden="1" customHeight="1" x14ac:dyDescent="0.2">
      <c r="A773" s="621"/>
      <c r="B773" s="154"/>
      <c r="C773" s="714" t="s">
        <v>16414</v>
      </c>
      <c r="D773" s="831" t="s">
        <v>17696</v>
      </c>
      <c r="E773" s="830" t="s">
        <v>17697</v>
      </c>
      <c r="F773" s="714" t="s">
        <v>16414</v>
      </c>
      <c r="G773" s="831"/>
      <c r="H773" s="831"/>
      <c r="I773" s="831" t="s">
        <v>17698</v>
      </c>
      <c r="J773" s="831"/>
      <c r="K773" s="830">
        <v>13165</v>
      </c>
      <c r="L773" s="830" t="s">
        <v>417</v>
      </c>
      <c r="M773" s="830" t="s">
        <v>417</v>
      </c>
      <c r="N773" s="831"/>
      <c r="O773" s="714" t="s">
        <v>17699</v>
      </c>
      <c r="P773" s="830">
        <v>2133</v>
      </c>
      <c r="Q773" s="830">
        <v>3</v>
      </c>
      <c r="R773" s="830" t="s">
        <v>417</v>
      </c>
      <c r="S773" s="830" t="s">
        <v>417</v>
      </c>
      <c r="T773" s="831"/>
      <c r="U773" s="831"/>
      <c r="V773" s="714">
        <v>2021</v>
      </c>
      <c r="W773" s="831"/>
      <c r="X773" s="831"/>
      <c r="Y773" s="831"/>
      <c r="Z773" s="831"/>
      <c r="AA773" s="831"/>
      <c r="AB773" s="830">
        <v>717</v>
      </c>
      <c r="AC773" s="625"/>
      <c r="AD773" s="625"/>
      <c r="AE773" s="627"/>
      <c r="AF773" s="627"/>
      <c r="AG773" s="627"/>
      <c r="AH773" s="627"/>
      <c r="AI773" s="627"/>
      <c r="AJ773" s="627"/>
      <c r="AK773" s="627"/>
      <c r="AL773" s="627"/>
      <c r="AM773" s="627"/>
      <c r="AN773" s="627"/>
      <c r="AO773" s="627"/>
      <c r="AP773" s="627"/>
      <c r="AQ773" s="627"/>
      <c r="AR773" s="627"/>
      <c r="AS773" s="627"/>
      <c r="AT773" s="627"/>
      <c r="AU773" s="627"/>
      <c r="AV773" s="627"/>
      <c r="AW773" s="627"/>
      <c r="AX773" s="766"/>
    </row>
    <row r="774" spans="1:50" ht="24" hidden="1" customHeight="1" x14ac:dyDescent="0.2">
      <c r="A774" s="621"/>
      <c r="B774" s="154"/>
      <c r="C774" s="714" t="s">
        <v>6937</v>
      </c>
      <c r="D774" s="831"/>
      <c r="E774" s="830" t="s">
        <v>6938</v>
      </c>
      <c r="F774" s="714" t="s">
        <v>6937</v>
      </c>
      <c r="G774" s="831"/>
      <c r="H774" s="831"/>
      <c r="I774" s="831" t="s">
        <v>6937</v>
      </c>
      <c r="J774" s="831"/>
      <c r="K774" s="830">
        <v>1691.2</v>
      </c>
      <c r="L774" s="830" t="s">
        <v>417</v>
      </c>
      <c r="M774" s="830" t="s">
        <v>417</v>
      </c>
      <c r="N774" s="831"/>
      <c r="O774" s="714" t="s">
        <v>10621</v>
      </c>
      <c r="P774" s="830">
        <v>1691.2</v>
      </c>
      <c r="Q774" s="830">
        <v>3</v>
      </c>
      <c r="R774" s="830" t="s">
        <v>417</v>
      </c>
      <c r="S774" s="830" t="s">
        <v>417</v>
      </c>
      <c r="T774" s="831"/>
      <c r="U774" s="831"/>
      <c r="V774" s="714">
        <v>2010</v>
      </c>
      <c r="W774" s="831"/>
      <c r="X774" s="831"/>
      <c r="Y774" s="831"/>
      <c r="Z774" s="831"/>
      <c r="AA774" s="831"/>
      <c r="AB774" s="830"/>
      <c r="AC774" s="714"/>
      <c r="AD774" s="714"/>
      <c r="AE774" s="831"/>
      <c r="AF774" s="831"/>
      <c r="AG774" s="831"/>
      <c r="AH774" s="831"/>
      <c r="AI774" s="831"/>
      <c r="AJ774" s="831"/>
      <c r="AK774" s="831"/>
      <c r="AL774" s="831"/>
      <c r="AM774" s="831"/>
      <c r="AN774" s="831"/>
      <c r="AO774" s="831"/>
      <c r="AP774" s="831"/>
      <c r="AQ774" s="831"/>
      <c r="AR774" s="831"/>
      <c r="AS774" s="831"/>
      <c r="AT774" s="831"/>
      <c r="AU774" s="831"/>
      <c r="AV774" s="831"/>
      <c r="AW774" s="831"/>
      <c r="AX774" s="1033"/>
    </row>
    <row r="775" spans="1:50" ht="24" hidden="1" customHeight="1" x14ac:dyDescent="0.15">
      <c r="A775" s="621"/>
      <c r="B775" s="158"/>
      <c r="C775" s="714" t="s">
        <v>6937</v>
      </c>
      <c r="D775" s="831"/>
      <c r="E775" s="830" t="s">
        <v>7000</v>
      </c>
      <c r="F775" s="714" t="s">
        <v>6937</v>
      </c>
      <c r="G775" s="831"/>
      <c r="H775" s="1032"/>
      <c r="I775" s="831" t="s">
        <v>6937</v>
      </c>
      <c r="J775" s="831"/>
      <c r="K775" s="830">
        <v>700</v>
      </c>
      <c r="L775" s="830" t="s">
        <v>417</v>
      </c>
      <c r="M775" s="830" t="s">
        <v>417</v>
      </c>
      <c r="N775" s="831"/>
      <c r="O775" s="1035" t="s">
        <v>7001</v>
      </c>
      <c r="P775" s="830">
        <v>700</v>
      </c>
      <c r="Q775" s="830">
        <v>1</v>
      </c>
      <c r="R775" s="830" t="s">
        <v>417</v>
      </c>
      <c r="S775" s="830" t="s">
        <v>417</v>
      </c>
      <c r="T775" s="831"/>
      <c r="U775" s="831"/>
      <c r="V775" s="714">
        <v>2014</v>
      </c>
      <c r="W775" s="831"/>
      <c r="X775" s="831"/>
      <c r="Y775" s="831"/>
      <c r="Z775" s="831"/>
      <c r="AA775" s="831"/>
      <c r="AB775" s="830">
        <v>70</v>
      </c>
      <c r="AC775" s="714"/>
      <c r="AD775" s="714"/>
      <c r="AE775" s="831"/>
      <c r="AF775" s="831"/>
      <c r="AG775" s="831"/>
      <c r="AH775" s="831"/>
      <c r="AI775" s="831"/>
      <c r="AJ775" s="831"/>
      <c r="AK775" s="831"/>
      <c r="AL775" s="831"/>
      <c r="AM775" s="831"/>
      <c r="AN775" s="831"/>
      <c r="AO775" s="831"/>
      <c r="AP775" s="831"/>
      <c r="AQ775" s="831"/>
      <c r="AR775" s="831"/>
      <c r="AS775" s="831"/>
      <c r="AT775" s="831"/>
      <c r="AU775" s="831"/>
      <c r="AV775" s="831"/>
      <c r="AW775" s="831"/>
      <c r="AX775" s="1036"/>
    </row>
    <row r="776" spans="1:50" ht="24" hidden="1" customHeight="1" x14ac:dyDescent="0.15">
      <c r="A776" s="621"/>
      <c r="B776" s="158"/>
      <c r="C776" s="714" t="s">
        <v>6937</v>
      </c>
      <c r="D776" s="831"/>
      <c r="E776" s="830" t="s">
        <v>7002</v>
      </c>
      <c r="F776" s="714" t="s">
        <v>6937</v>
      </c>
      <c r="G776" s="831"/>
      <c r="H776" s="1032"/>
      <c r="I776" s="831" t="s">
        <v>6937</v>
      </c>
      <c r="J776" s="831"/>
      <c r="K776" s="830">
        <v>694</v>
      </c>
      <c r="L776" s="830" t="s">
        <v>417</v>
      </c>
      <c r="M776" s="830" t="s">
        <v>417</v>
      </c>
      <c r="N776" s="831"/>
      <c r="O776" s="1035" t="s">
        <v>7001</v>
      </c>
      <c r="P776" s="830">
        <v>694</v>
      </c>
      <c r="Q776" s="830">
        <v>1</v>
      </c>
      <c r="R776" s="830" t="s">
        <v>417</v>
      </c>
      <c r="S776" s="830" t="s">
        <v>417</v>
      </c>
      <c r="T776" s="831"/>
      <c r="U776" s="831"/>
      <c r="V776" s="714">
        <v>2015</v>
      </c>
      <c r="W776" s="831"/>
      <c r="X776" s="831"/>
      <c r="Y776" s="831"/>
      <c r="Z776" s="831"/>
      <c r="AA776" s="831"/>
      <c r="AB776" s="830">
        <v>100</v>
      </c>
      <c r="AC776" s="714"/>
      <c r="AD776" s="714"/>
      <c r="AE776" s="831"/>
      <c r="AF776" s="831"/>
      <c r="AG776" s="831"/>
      <c r="AH776" s="831"/>
      <c r="AI776" s="831"/>
      <c r="AJ776" s="831"/>
      <c r="AK776" s="831"/>
      <c r="AL776" s="831"/>
      <c r="AM776" s="831"/>
      <c r="AN776" s="831"/>
      <c r="AO776" s="831"/>
      <c r="AP776" s="831"/>
      <c r="AQ776" s="831"/>
      <c r="AR776" s="831"/>
      <c r="AS776" s="831"/>
      <c r="AT776" s="831"/>
      <c r="AU776" s="831"/>
      <c r="AV776" s="831"/>
      <c r="AW776" s="831"/>
      <c r="AX776" s="1037"/>
    </row>
    <row r="777" spans="1:50" ht="24" hidden="1" customHeight="1" x14ac:dyDescent="0.15">
      <c r="A777" s="621"/>
      <c r="B777" s="158"/>
      <c r="C777" s="714" t="s">
        <v>6937</v>
      </c>
      <c r="D777" s="831"/>
      <c r="E777" s="830" t="s">
        <v>7003</v>
      </c>
      <c r="F777" s="714" t="s">
        <v>6937</v>
      </c>
      <c r="G777" s="831"/>
      <c r="H777" s="1032"/>
      <c r="I777" s="831" t="s">
        <v>6937</v>
      </c>
      <c r="J777" s="831"/>
      <c r="K777" s="830">
        <v>809</v>
      </c>
      <c r="L777" s="830" t="s">
        <v>417</v>
      </c>
      <c r="M777" s="830" t="s">
        <v>417</v>
      </c>
      <c r="N777" s="831"/>
      <c r="O777" s="714" t="s">
        <v>7004</v>
      </c>
      <c r="P777" s="830">
        <v>809</v>
      </c>
      <c r="Q777" s="830">
        <v>1</v>
      </c>
      <c r="R777" s="830" t="s">
        <v>417</v>
      </c>
      <c r="S777" s="830" t="s">
        <v>417</v>
      </c>
      <c r="T777" s="831"/>
      <c r="U777" s="831"/>
      <c r="V777" s="714">
        <v>2014</v>
      </c>
      <c r="W777" s="831"/>
      <c r="X777" s="831"/>
      <c r="Y777" s="831"/>
      <c r="Z777" s="831"/>
      <c r="AA777" s="831"/>
      <c r="AB777" s="830">
        <v>150</v>
      </c>
      <c r="AC777" s="714"/>
      <c r="AD777" s="714"/>
      <c r="AE777" s="831"/>
      <c r="AF777" s="831"/>
      <c r="AG777" s="831"/>
      <c r="AH777" s="831"/>
      <c r="AI777" s="831"/>
      <c r="AJ777" s="831"/>
      <c r="AK777" s="831"/>
      <c r="AL777" s="831"/>
      <c r="AM777" s="831"/>
      <c r="AN777" s="831"/>
      <c r="AO777" s="831"/>
      <c r="AP777" s="831"/>
      <c r="AQ777" s="831"/>
      <c r="AR777" s="831"/>
      <c r="AS777" s="831"/>
      <c r="AT777" s="831"/>
      <c r="AU777" s="831"/>
      <c r="AV777" s="831"/>
      <c r="AW777" s="831"/>
      <c r="AX777" s="1033"/>
    </row>
    <row r="778" spans="1:50" ht="24" hidden="1" customHeight="1" x14ac:dyDescent="0.15">
      <c r="A778" s="621"/>
      <c r="B778" s="158"/>
      <c r="C778" s="714" t="s">
        <v>6937</v>
      </c>
      <c r="D778" s="831"/>
      <c r="E778" s="830" t="s">
        <v>7005</v>
      </c>
      <c r="F778" s="714" t="s">
        <v>6937</v>
      </c>
      <c r="G778" s="831"/>
      <c r="H778" s="1032"/>
      <c r="I778" s="831" t="s">
        <v>7006</v>
      </c>
      <c r="J778" s="831"/>
      <c r="K778" s="830">
        <v>5168</v>
      </c>
      <c r="L778" s="830" t="s">
        <v>417</v>
      </c>
      <c r="M778" s="830" t="s">
        <v>417</v>
      </c>
      <c r="N778" s="831"/>
      <c r="O778" s="714" t="s">
        <v>7007</v>
      </c>
      <c r="P778" s="830">
        <v>5168</v>
      </c>
      <c r="Q778" s="830">
        <v>8</v>
      </c>
      <c r="R778" s="830" t="s">
        <v>417</v>
      </c>
      <c r="S778" s="830" t="s">
        <v>417</v>
      </c>
      <c r="T778" s="831"/>
      <c r="U778" s="831"/>
      <c r="V778" s="714">
        <v>2003</v>
      </c>
      <c r="W778" s="831">
        <v>2003</v>
      </c>
      <c r="X778" s="831"/>
      <c r="Y778" s="831"/>
      <c r="Z778" s="831"/>
      <c r="AA778" s="831"/>
      <c r="AB778" s="830">
        <v>300</v>
      </c>
      <c r="AC778" s="714">
        <v>300</v>
      </c>
      <c r="AD778" s="714"/>
      <c r="AE778" s="831"/>
      <c r="AF778" s="831"/>
      <c r="AG778" s="831"/>
      <c r="AH778" s="831"/>
      <c r="AI778" s="831"/>
      <c r="AJ778" s="831"/>
      <c r="AK778" s="831"/>
      <c r="AL778" s="831"/>
      <c r="AM778" s="831"/>
      <c r="AN778" s="831"/>
      <c r="AO778" s="831"/>
      <c r="AP778" s="831"/>
      <c r="AQ778" s="831"/>
      <c r="AR778" s="831"/>
      <c r="AS778" s="831"/>
      <c r="AT778" s="831"/>
      <c r="AU778" s="831"/>
      <c r="AV778" s="831"/>
      <c r="AW778" s="831"/>
      <c r="AX778" s="1033"/>
    </row>
    <row r="779" spans="1:50" ht="24" hidden="1" customHeight="1" x14ac:dyDescent="0.15">
      <c r="A779" s="621" t="s">
        <v>336</v>
      </c>
      <c r="B779" s="158"/>
      <c r="C779" s="714" t="s">
        <v>16388</v>
      </c>
      <c r="D779" s="831"/>
      <c r="E779" s="830" t="s">
        <v>16398</v>
      </c>
      <c r="F779" s="714" t="s">
        <v>16388</v>
      </c>
      <c r="G779" s="831"/>
      <c r="H779" s="1032"/>
      <c r="I779" s="831" t="s">
        <v>16390</v>
      </c>
      <c r="J779" s="831"/>
      <c r="K779" s="830">
        <v>70022</v>
      </c>
      <c r="L779" s="830">
        <v>2993</v>
      </c>
      <c r="M779" s="830">
        <v>2993</v>
      </c>
      <c r="N779" s="831"/>
      <c r="O779" s="714" t="s">
        <v>2195</v>
      </c>
      <c r="P779" s="830">
        <v>2993</v>
      </c>
      <c r="Q779" s="830">
        <v>4</v>
      </c>
      <c r="R779" s="830" t="s">
        <v>2226</v>
      </c>
      <c r="S779" s="830" t="s">
        <v>2226</v>
      </c>
      <c r="T779" s="831"/>
      <c r="U779" s="831"/>
      <c r="V779" s="714">
        <v>2020</v>
      </c>
      <c r="W779" s="831"/>
      <c r="X779" s="831"/>
      <c r="Y779" s="831"/>
      <c r="Z779" s="831"/>
      <c r="AA779" s="831"/>
      <c r="AB779" s="830">
        <v>29500</v>
      </c>
      <c r="AC779" s="714"/>
      <c r="AD779" s="714"/>
      <c r="AE779" s="831"/>
      <c r="AF779" s="831"/>
      <c r="AG779" s="831"/>
      <c r="AH779" s="831"/>
      <c r="AI779" s="831"/>
      <c r="AJ779" s="831"/>
      <c r="AK779" s="831"/>
      <c r="AL779" s="831"/>
      <c r="AM779" s="831"/>
      <c r="AN779" s="831"/>
      <c r="AO779" s="831"/>
      <c r="AP779" s="831"/>
      <c r="AQ779" s="831"/>
      <c r="AR779" s="831"/>
      <c r="AS779" s="831"/>
      <c r="AT779" s="831"/>
      <c r="AU779" s="831"/>
      <c r="AV779" s="831"/>
      <c r="AW779" s="831"/>
      <c r="AX779" s="1033"/>
    </row>
    <row r="780" spans="1:50" ht="24" hidden="1" customHeight="1" x14ac:dyDescent="0.15">
      <c r="A780" s="621" t="s">
        <v>156</v>
      </c>
      <c r="B780" s="158"/>
      <c r="C780" s="714" t="s">
        <v>6881</v>
      </c>
      <c r="D780" s="831"/>
      <c r="E780" s="830" t="s">
        <v>7008</v>
      </c>
      <c r="F780" s="714" t="s">
        <v>6881</v>
      </c>
      <c r="G780" s="831"/>
      <c r="H780" s="1032"/>
      <c r="I780" s="831" t="s">
        <v>6881</v>
      </c>
      <c r="J780" s="831"/>
      <c r="K780" s="830">
        <v>132227</v>
      </c>
      <c r="L780" s="830">
        <v>6427</v>
      </c>
      <c r="M780" s="830">
        <v>7582</v>
      </c>
      <c r="N780" s="831"/>
      <c r="O780" s="714" t="s">
        <v>7012</v>
      </c>
      <c r="P780" s="830">
        <v>5081</v>
      </c>
      <c r="Q780" s="830">
        <v>6</v>
      </c>
      <c r="R780" s="830">
        <v>405</v>
      </c>
      <c r="S780" s="830">
        <v>405</v>
      </c>
      <c r="T780" s="831"/>
      <c r="U780" s="831"/>
      <c r="V780" s="714">
        <v>2007</v>
      </c>
      <c r="W780" s="831"/>
      <c r="X780" s="831"/>
      <c r="Y780" s="831"/>
      <c r="Z780" s="831"/>
      <c r="AA780" s="831"/>
      <c r="AB780" s="830">
        <v>21000</v>
      </c>
      <c r="AC780" s="714"/>
      <c r="AD780" s="714"/>
      <c r="AE780" s="831"/>
      <c r="AF780" s="831"/>
      <c r="AG780" s="831"/>
      <c r="AH780" s="831"/>
      <c r="AI780" s="831"/>
      <c r="AJ780" s="831"/>
      <c r="AK780" s="831"/>
      <c r="AL780" s="831"/>
      <c r="AM780" s="831"/>
      <c r="AN780" s="831"/>
      <c r="AO780" s="831"/>
      <c r="AP780" s="831"/>
      <c r="AQ780" s="831"/>
      <c r="AR780" s="831"/>
      <c r="AS780" s="831"/>
      <c r="AT780" s="831"/>
      <c r="AU780" s="831"/>
      <c r="AV780" s="831"/>
      <c r="AW780" s="831"/>
      <c r="AX780" s="1033"/>
    </row>
    <row r="781" spans="1:50" ht="24" hidden="1" customHeight="1" x14ac:dyDescent="0.15">
      <c r="A781" s="621" t="s">
        <v>156</v>
      </c>
      <c r="B781" s="158"/>
      <c r="C781" s="714" t="s">
        <v>6881</v>
      </c>
      <c r="D781" s="831"/>
      <c r="E781" s="830" t="s">
        <v>7009</v>
      </c>
      <c r="F781" s="714" t="s">
        <v>6881</v>
      </c>
      <c r="G781" s="831"/>
      <c r="H781" s="831"/>
      <c r="I781" s="831" t="s">
        <v>6881</v>
      </c>
      <c r="J781" s="831"/>
      <c r="K781" s="830">
        <v>61776</v>
      </c>
      <c r="L781" s="830">
        <v>209</v>
      </c>
      <c r="M781" s="830">
        <v>168</v>
      </c>
      <c r="N781" s="831"/>
      <c r="O781" s="714" t="s">
        <v>1108</v>
      </c>
      <c r="P781" s="830">
        <v>2629</v>
      </c>
      <c r="Q781" s="830">
        <v>4</v>
      </c>
      <c r="R781" s="830" t="s">
        <v>417</v>
      </c>
      <c r="S781" s="830" t="s">
        <v>417</v>
      </c>
      <c r="T781" s="831"/>
      <c r="U781" s="831"/>
      <c r="V781" s="714">
        <v>2007</v>
      </c>
      <c r="W781" s="831"/>
      <c r="X781" s="831"/>
      <c r="Y781" s="831"/>
      <c r="Z781" s="831"/>
      <c r="AA781" s="831"/>
      <c r="AB781" s="830">
        <v>3893</v>
      </c>
      <c r="AC781" s="714"/>
      <c r="AD781" s="714"/>
      <c r="AE781" s="831"/>
      <c r="AF781" s="831"/>
      <c r="AG781" s="831"/>
      <c r="AH781" s="831"/>
      <c r="AI781" s="831"/>
      <c r="AJ781" s="831"/>
      <c r="AK781" s="831"/>
      <c r="AL781" s="831"/>
      <c r="AM781" s="831"/>
      <c r="AN781" s="831"/>
      <c r="AO781" s="831"/>
      <c r="AP781" s="831"/>
      <c r="AQ781" s="831"/>
      <c r="AR781" s="831"/>
      <c r="AS781" s="831"/>
      <c r="AT781" s="831"/>
      <c r="AU781" s="831"/>
      <c r="AV781" s="831"/>
      <c r="AW781" s="831"/>
      <c r="AX781" s="1036" t="s">
        <v>11679</v>
      </c>
    </row>
    <row r="782" spans="1:50" ht="24" hidden="1" customHeight="1" x14ac:dyDescent="0.2">
      <c r="A782" s="621">
        <v>2</v>
      </c>
      <c r="B782" s="158"/>
      <c r="C782" s="714" t="s">
        <v>6881</v>
      </c>
      <c r="D782" s="831"/>
      <c r="E782" s="830" t="s">
        <v>7010</v>
      </c>
      <c r="F782" s="714" t="s">
        <v>6881</v>
      </c>
      <c r="G782" s="831"/>
      <c r="H782" s="831"/>
      <c r="I782" s="831" t="s">
        <v>6881</v>
      </c>
      <c r="J782" s="831"/>
      <c r="K782" s="830">
        <v>29000</v>
      </c>
      <c r="L782" s="830" t="s">
        <v>417</v>
      </c>
      <c r="M782" s="830" t="s">
        <v>417</v>
      </c>
      <c r="N782" s="830"/>
      <c r="O782" s="831" t="s">
        <v>3539</v>
      </c>
      <c r="P782" s="830">
        <v>1984</v>
      </c>
      <c r="Q782" s="830">
        <v>3</v>
      </c>
      <c r="R782" s="1038" t="s">
        <v>417</v>
      </c>
      <c r="S782" s="830" t="s">
        <v>417</v>
      </c>
      <c r="T782" s="830"/>
      <c r="U782" s="831"/>
      <c r="V782" s="714">
        <v>2010</v>
      </c>
      <c r="W782" s="714"/>
      <c r="X782" s="831"/>
      <c r="Y782" s="831"/>
      <c r="Z782" s="831"/>
      <c r="AA782" s="831"/>
      <c r="AB782" s="714">
        <v>679</v>
      </c>
      <c r="AC782" s="830"/>
      <c r="AD782" s="714"/>
      <c r="AE782" s="714"/>
      <c r="AF782" s="831"/>
      <c r="AG782" s="831"/>
      <c r="AH782" s="831"/>
      <c r="AI782" s="831"/>
      <c r="AJ782" s="831"/>
      <c r="AK782" s="831"/>
      <c r="AL782" s="831"/>
      <c r="AM782" s="831"/>
      <c r="AN782" s="831"/>
      <c r="AO782" s="831"/>
      <c r="AP782" s="831"/>
      <c r="AQ782" s="831"/>
      <c r="AR782" s="831"/>
      <c r="AS782" s="831"/>
      <c r="AT782" s="831"/>
      <c r="AU782" s="831"/>
      <c r="AV782" s="831"/>
      <c r="AW782" s="831"/>
      <c r="AX782" s="831" t="s">
        <v>10622</v>
      </c>
    </row>
    <row r="783" spans="1:50" ht="24" hidden="1" customHeight="1" x14ac:dyDescent="0.15">
      <c r="A783" s="621"/>
      <c r="B783" s="158"/>
      <c r="C783" s="714" t="s">
        <v>6881</v>
      </c>
      <c r="D783" s="831"/>
      <c r="E783" s="830" t="s">
        <v>7011</v>
      </c>
      <c r="F783" s="714" t="s">
        <v>6881</v>
      </c>
      <c r="G783" s="831"/>
      <c r="H783" s="831"/>
      <c r="I783" s="831" t="s">
        <v>6881</v>
      </c>
      <c r="J783" s="831"/>
      <c r="K783" s="830">
        <v>21914</v>
      </c>
      <c r="L783" s="830" t="s">
        <v>417</v>
      </c>
      <c r="M783" s="830" t="s">
        <v>417</v>
      </c>
      <c r="N783" s="831"/>
      <c r="O783" s="714" t="s">
        <v>7012</v>
      </c>
      <c r="P783" s="830">
        <v>4417</v>
      </c>
      <c r="Q783" s="830">
        <v>6</v>
      </c>
      <c r="R783" s="830" t="s">
        <v>417</v>
      </c>
      <c r="S783" s="830" t="s">
        <v>417</v>
      </c>
      <c r="T783" s="831"/>
      <c r="U783" s="831"/>
      <c r="V783" s="714">
        <v>2016</v>
      </c>
      <c r="W783" s="831"/>
      <c r="X783" s="831"/>
      <c r="Y783" s="831"/>
      <c r="Z783" s="831"/>
      <c r="AA783" s="831"/>
      <c r="AB783" s="830">
        <v>1000</v>
      </c>
      <c r="AC783" s="714"/>
      <c r="AD783" s="714"/>
      <c r="AE783" s="831"/>
      <c r="AF783" s="831"/>
      <c r="AG783" s="831"/>
      <c r="AH783" s="831"/>
      <c r="AI783" s="831"/>
      <c r="AJ783" s="831"/>
      <c r="AK783" s="831"/>
      <c r="AL783" s="831"/>
      <c r="AM783" s="831"/>
      <c r="AN783" s="831"/>
      <c r="AO783" s="831"/>
      <c r="AP783" s="831"/>
      <c r="AQ783" s="831"/>
      <c r="AR783" s="831"/>
      <c r="AS783" s="831"/>
      <c r="AT783" s="831"/>
      <c r="AU783" s="831"/>
      <c r="AV783" s="831"/>
      <c r="AW783" s="831"/>
      <c r="AX783" s="1037"/>
    </row>
    <row r="784" spans="1:50" ht="24" hidden="1" customHeight="1" x14ac:dyDescent="0.15">
      <c r="A784" s="621"/>
      <c r="B784" s="158"/>
      <c r="C784" s="714" t="s">
        <v>6881</v>
      </c>
      <c r="D784" s="831"/>
      <c r="E784" s="830" t="s">
        <v>11680</v>
      </c>
      <c r="F784" s="714" t="s">
        <v>6881</v>
      </c>
      <c r="G784" s="831"/>
      <c r="H784" s="831"/>
      <c r="I784" s="831" t="s">
        <v>6881</v>
      </c>
      <c r="J784" s="831"/>
      <c r="K784" s="830">
        <v>65800</v>
      </c>
      <c r="L784" s="830" t="s">
        <v>417</v>
      </c>
      <c r="M784" s="830" t="s">
        <v>417</v>
      </c>
      <c r="N784" s="831"/>
      <c r="O784" s="714" t="s">
        <v>3482</v>
      </c>
      <c r="P784" s="830">
        <v>1638</v>
      </c>
      <c r="Q784" s="830">
        <v>2</v>
      </c>
      <c r="R784" s="830" t="s">
        <v>417</v>
      </c>
      <c r="S784" s="830" t="s">
        <v>417</v>
      </c>
      <c r="T784" s="831"/>
      <c r="U784" s="831"/>
      <c r="V784" s="714">
        <v>2018</v>
      </c>
      <c r="W784" s="831"/>
      <c r="X784" s="831"/>
      <c r="Y784" s="831"/>
      <c r="Z784" s="831"/>
      <c r="AA784" s="831"/>
      <c r="AB784" s="830">
        <v>20834</v>
      </c>
      <c r="AC784" s="714"/>
      <c r="AD784" s="714"/>
      <c r="AE784" s="831"/>
      <c r="AF784" s="831"/>
      <c r="AG784" s="831"/>
      <c r="AH784" s="831"/>
      <c r="AI784" s="831"/>
      <c r="AJ784" s="831"/>
      <c r="AK784" s="831"/>
      <c r="AL784" s="831"/>
      <c r="AM784" s="831"/>
      <c r="AN784" s="831"/>
      <c r="AO784" s="831"/>
      <c r="AP784" s="831"/>
      <c r="AQ784" s="831"/>
      <c r="AR784" s="831"/>
      <c r="AS784" s="831"/>
      <c r="AT784" s="831"/>
      <c r="AU784" s="831"/>
      <c r="AV784" s="831"/>
      <c r="AW784" s="831"/>
      <c r="AX784" s="1036" t="s">
        <v>11681</v>
      </c>
    </row>
    <row r="785" spans="1:50" ht="24" hidden="1" customHeight="1" x14ac:dyDescent="0.15">
      <c r="A785" s="621"/>
      <c r="B785" s="158"/>
      <c r="C785" s="714" t="s">
        <v>6881</v>
      </c>
      <c r="D785" s="950"/>
      <c r="E785" s="833" t="s">
        <v>15076</v>
      </c>
      <c r="F785" s="714" t="s">
        <v>6881</v>
      </c>
      <c r="G785" s="831"/>
      <c r="H785" s="831"/>
      <c r="I785" s="831" t="s">
        <v>6881</v>
      </c>
      <c r="J785" s="950"/>
      <c r="K785" s="833">
        <v>2950</v>
      </c>
      <c r="L785" s="833" t="s">
        <v>417</v>
      </c>
      <c r="M785" s="833" t="s">
        <v>417</v>
      </c>
      <c r="N785" s="950"/>
      <c r="O785" s="950" t="s">
        <v>1070</v>
      </c>
      <c r="P785" s="833">
        <v>2950</v>
      </c>
      <c r="Q785" s="833">
        <v>4</v>
      </c>
      <c r="R785" s="833" t="s">
        <v>417</v>
      </c>
      <c r="S785" s="833" t="s">
        <v>417</v>
      </c>
      <c r="T785" s="950"/>
      <c r="U785" s="950"/>
      <c r="V785" s="950">
        <v>2020</v>
      </c>
      <c r="W785" s="950"/>
      <c r="X785" s="950"/>
      <c r="Y785" s="950"/>
      <c r="Z785" s="950"/>
      <c r="AA785" s="950"/>
      <c r="AB785" s="833">
        <v>3000</v>
      </c>
      <c r="AC785" s="950"/>
      <c r="AD785" s="950"/>
      <c r="AE785" s="950"/>
      <c r="AF785" s="950"/>
      <c r="AG785" s="950"/>
      <c r="AH785" s="950"/>
      <c r="AI785" s="950"/>
      <c r="AJ785" s="950"/>
      <c r="AK785" s="950"/>
      <c r="AL785" s="950"/>
      <c r="AM785" s="950"/>
      <c r="AN785" s="950"/>
      <c r="AO785" s="950"/>
      <c r="AP785" s="950"/>
      <c r="AQ785" s="950"/>
      <c r="AR785" s="950"/>
      <c r="AS785" s="950"/>
      <c r="AT785" s="950"/>
      <c r="AU785" s="950"/>
      <c r="AV785" s="950"/>
      <c r="AW785" s="950"/>
      <c r="AX785" s="950" t="s">
        <v>15077</v>
      </c>
    </row>
    <row r="786" spans="1:50" ht="24" hidden="1" customHeight="1" x14ac:dyDescent="0.15">
      <c r="A786" s="621"/>
      <c r="B786" s="158"/>
      <c r="C786" s="625" t="s">
        <v>6885</v>
      </c>
      <c r="D786" s="627"/>
      <c r="E786" s="626" t="s">
        <v>7013</v>
      </c>
      <c r="F786" s="625" t="s">
        <v>6885</v>
      </c>
      <c r="G786" s="627"/>
      <c r="H786" s="657"/>
      <c r="I786" s="627" t="s">
        <v>6885</v>
      </c>
      <c r="J786" s="627"/>
      <c r="K786" s="626">
        <v>1804</v>
      </c>
      <c r="L786" s="626">
        <v>523</v>
      </c>
      <c r="M786" s="626" t="s">
        <v>417</v>
      </c>
      <c r="N786" s="627"/>
      <c r="O786" s="625" t="s">
        <v>310</v>
      </c>
      <c r="P786" s="626">
        <v>261</v>
      </c>
      <c r="Q786" s="626">
        <v>1</v>
      </c>
      <c r="R786" s="626">
        <v>100</v>
      </c>
      <c r="S786" s="626">
        <v>150</v>
      </c>
      <c r="T786" s="627"/>
      <c r="U786" s="627"/>
      <c r="V786" s="625">
        <v>1994</v>
      </c>
      <c r="W786" s="627"/>
      <c r="X786" s="627"/>
      <c r="Y786" s="627"/>
      <c r="Z786" s="627"/>
      <c r="AA786" s="627"/>
      <c r="AB786" s="626">
        <v>118</v>
      </c>
      <c r="AC786" s="625"/>
      <c r="AD786" s="625"/>
      <c r="AE786" s="627"/>
      <c r="AF786" s="627"/>
      <c r="AG786" s="627"/>
      <c r="AH786" s="627"/>
      <c r="AI786" s="627"/>
      <c r="AJ786" s="627"/>
      <c r="AK786" s="627"/>
      <c r="AL786" s="627"/>
      <c r="AM786" s="627"/>
      <c r="AN786" s="627"/>
      <c r="AO786" s="627"/>
      <c r="AP786" s="627"/>
      <c r="AQ786" s="627"/>
      <c r="AR786" s="627"/>
      <c r="AS786" s="627"/>
      <c r="AT786" s="627"/>
      <c r="AU786" s="627"/>
      <c r="AV786" s="627"/>
      <c r="AW786" s="627"/>
      <c r="AX786" s="766"/>
    </row>
    <row r="787" spans="1:50" ht="24" hidden="1" customHeight="1" x14ac:dyDescent="0.15">
      <c r="A787" s="621" t="s">
        <v>156</v>
      </c>
      <c r="B787" s="158"/>
      <c r="C787" s="625" t="s">
        <v>6885</v>
      </c>
      <c r="D787" s="627"/>
      <c r="E787" s="626" t="s">
        <v>7014</v>
      </c>
      <c r="F787" s="625" t="s">
        <v>6885</v>
      </c>
      <c r="G787" s="627"/>
      <c r="H787" s="657"/>
      <c r="I787" s="627" t="s">
        <v>6885</v>
      </c>
      <c r="J787" s="627"/>
      <c r="K787" s="626">
        <v>5019</v>
      </c>
      <c r="L787" s="626">
        <v>664</v>
      </c>
      <c r="M787" s="626">
        <v>664</v>
      </c>
      <c r="N787" s="627"/>
      <c r="O787" s="625" t="s">
        <v>7015</v>
      </c>
      <c r="P787" s="626">
        <v>2500</v>
      </c>
      <c r="Q787" s="626">
        <v>3</v>
      </c>
      <c r="R787" s="626">
        <v>150</v>
      </c>
      <c r="S787" s="626">
        <v>200</v>
      </c>
      <c r="T787" s="627"/>
      <c r="U787" s="627"/>
      <c r="V787" s="625">
        <v>2014</v>
      </c>
      <c r="W787" s="627"/>
      <c r="X787" s="627"/>
      <c r="Y787" s="627"/>
      <c r="Z787" s="627"/>
      <c r="AA787" s="627"/>
      <c r="AB787" s="626">
        <v>600</v>
      </c>
      <c r="AC787" s="625"/>
      <c r="AD787" s="625"/>
      <c r="AE787" s="627"/>
      <c r="AF787" s="627"/>
      <c r="AG787" s="627"/>
      <c r="AH787" s="627"/>
      <c r="AI787" s="627"/>
      <c r="AJ787" s="627"/>
      <c r="AK787" s="627"/>
      <c r="AL787" s="627"/>
      <c r="AM787" s="627"/>
      <c r="AN787" s="627"/>
      <c r="AO787" s="627"/>
      <c r="AP787" s="627"/>
      <c r="AQ787" s="627"/>
      <c r="AR787" s="627"/>
      <c r="AS787" s="627"/>
      <c r="AT787" s="627"/>
      <c r="AU787" s="627"/>
      <c r="AV787" s="627"/>
      <c r="AW787" s="627"/>
      <c r="AX787" s="1039"/>
    </row>
    <row r="788" spans="1:50" ht="24" hidden="1" customHeight="1" x14ac:dyDescent="0.15">
      <c r="A788" s="621"/>
      <c r="B788" s="604"/>
      <c r="C788" s="625" t="s">
        <v>6885</v>
      </c>
      <c r="D788" s="627"/>
      <c r="E788" s="626" t="s">
        <v>11682</v>
      </c>
      <c r="F788" s="625" t="s">
        <v>6885</v>
      </c>
      <c r="G788" s="627"/>
      <c r="H788" s="657"/>
      <c r="I788" s="627" t="s">
        <v>6885</v>
      </c>
      <c r="J788" s="627"/>
      <c r="K788" s="626">
        <v>2129</v>
      </c>
      <c r="L788" s="626" t="s">
        <v>417</v>
      </c>
      <c r="M788" s="626" t="s">
        <v>417</v>
      </c>
      <c r="N788" s="627"/>
      <c r="O788" s="625" t="s">
        <v>310</v>
      </c>
      <c r="P788" s="626">
        <v>510</v>
      </c>
      <c r="Q788" s="626">
        <v>1</v>
      </c>
      <c r="R788" s="626" t="s">
        <v>417</v>
      </c>
      <c r="S788" s="626" t="s">
        <v>417</v>
      </c>
      <c r="T788" s="627"/>
      <c r="U788" s="627"/>
      <c r="V788" s="625">
        <v>2015</v>
      </c>
      <c r="W788" s="627"/>
      <c r="X788" s="627"/>
      <c r="Y788" s="627"/>
      <c r="Z788" s="627"/>
      <c r="AA788" s="627"/>
      <c r="AB788" s="626">
        <v>40</v>
      </c>
      <c r="AC788" s="625"/>
      <c r="AD788" s="625"/>
      <c r="AE788" s="627"/>
      <c r="AF788" s="627"/>
      <c r="AG788" s="627"/>
      <c r="AH788" s="627"/>
      <c r="AI788" s="627"/>
      <c r="AJ788" s="627"/>
      <c r="AK788" s="627"/>
      <c r="AL788" s="627"/>
      <c r="AM788" s="627"/>
      <c r="AN788" s="627"/>
      <c r="AO788" s="627"/>
      <c r="AP788" s="627"/>
      <c r="AQ788" s="627"/>
      <c r="AR788" s="627"/>
      <c r="AS788" s="627"/>
      <c r="AT788" s="627"/>
      <c r="AU788" s="627"/>
      <c r="AV788" s="627"/>
      <c r="AW788" s="627"/>
      <c r="AX788" s="766"/>
    </row>
    <row r="789" spans="1:50" s="575" customFormat="1" ht="24" hidden="1" customHeight="1" x14ac:dyDescent="0.2">
      <c r="A789" s="1127"/>
      <c r="B789" s="998" t="s">
        <v>60</v>
      </c>
      <c r="C789" s="1122" t="s">
        <v>55</v>
      </c>
      <c r="D789" s="240"/>
      <c r="E789" s="545">
        <f>COUNTA(E790:E891)</f>
        <v>102</v>
      </c>
      <c r="F789" s="231"/>
      <c r="G789" s="240"/>
      <c r="H789" s="240"/>
      <c r="I789" s="240"/>
      <c r="J789" s="240"/>
      <c r="K789" s="241">
        <f>SUM(K790:K891)</f>
        <v>824607.6</v>
      </c>
      <c r="L789" s="241">
        <f>SUM(L790:L891)</f>
        <v>14235.769999999997</v>
      </c>
      <c r="M789" s="241">
        <f>SUM(M790:M891)</f>
        <v>16421.380000000005</v>
      </c>
      <c r="N789" s="241" t="e">
        <f>SUM(N790:N940)</f>
        <v>#REF!</v>
      </c>
      <c r="O789" s="241"/>
      <c r="P789" s="241">
        <f>SUM(P790:P940)</f>
        <v>347095.27</v>
      </c>
      <c r="Q789" s="241">
        <f>SUM(Q790:Q940)</f>
        <v>564</v>
      </c>
      <c r="R789" s="241"/>
      <c r="S789" s="241"/>
      <c r="T789" s="240"/>
      <c r="U789" s="240"/>
      <c r="V789" s="231"/>
      <c r="W789" s="240"/>
      <c r="X789" s="240"/>
      <c r="Y789" s="240"/>
      <c r="Z789" s="240"/>
      <c r="AA789" s="240"/>
      <c r="AB789" s="241"/>
      <c r="AC789" s="231"/>
      <c r="AD789" s="231"/>
      <c r="AE789" s="240"/>
      <c r="AF789" s="240"/>
      <c r="AG789" s="240"/>
      <c r="AH789" s="240"/>
      <c r="AI789" s="240"/>
      <c r="AJ789" s="240"/>
      <c r="AK789" s="240"/>
      <c r="AL789" s="240"/>
      <c r="AM789" s="240"/>
      <c r="AN789" s="240"/>
      <c r="AO789" s="240"/>
      <c r="AP789" s="240"/>
      <c r="AQ789" s="240"/>
      <c r="AR789" s="240"/>
      <c r="AS789" s="240"/>
      <c r="AT789" s="240"/>
      <c r="AU789" s="240"/>
      <c r="AV789" s="240"/>
      <c r="AW789" s="240"/>
      <c r="AX789" s="240"/>
    </row>
    <row r="790" spans="1:50" ht="24" hidden="1" customHeight="1" x14ac:dyDescent="0.2">
      <c r="A790" s="168"/>
      <c r="B790" s="158"/>
      <c r="C790" s="152" t="s">
        <v>322</v>
      </c>
      <c r="D790" s="148" t="s">
        <v>7614</v>
      </c>
      <c r="E790" s="144" t="s">
        <v>7615</v>
      </c>
      <c r="F790" s="148" t="s">
        <v>322</v>
      </c>
      <c r="G790" s="148" t="s">
        <v>7616</v>
      </c>
      <c r="H790" s="150" t="s">
        <v>488</v>
      </c>
      <c r="I790" s="148" t="s">
        <v>325</v>
      </c>
      <c r="J790" s="148">
        <v>3</v>
      </c>
      <c r="K790" s="144">
        <v>66871</v>
      </c>
      <c r="L790" s="144">
        <v>1080</v>
      </c>
      <c r="M790" s="144">
        <v>1080</v>
      </c>
      <c r="N790" s="148" t="s">
        <v>183</v>
      </c>
      <c r="O790" s="232" t="s">
        <v>7617</v>
      </c>
      <c r="P790" s="144">
        <v>9306</v>
      </c>
      <c r="Q790" s="144">
        <v>22</v>
      </c>
      <c r="R790" s="144">
        <v>6401</v>
      </c>
      <c r="S790" s="144">
        <v>6401</v>
      </c>
      <c r="T790" s="148" t="s">
        <v>795</v>
      </c>
      <c r="U790" s="148" t="s">
        <v>500</v>
      </c>
      <c r="V790" s="232">
        <v>1998</v>
      </c>
      <c r="W790" s="148">
        <v>12000</v>
      </c>
      <c r="X790" s="148"/>
      <c r="Y790" s="148"/>
      <c r="Z790" s="148"/>
      <c r="AA790" s="148"/>
      <c r="AB790" s="144">
        <v>12000</v>
      </c>
      <c r="AC790" s="232"/>
      <c r="AD790" s="232"/>
      <c r="AE790" s="148"/>
      <c r="AF790" s="148"/>
      <c r="AG790" s="148"/>
      <c r="AH790" s="148"/>
      <c r="AI790" s="148"/>
      <c r="AJ790" s="148"/>
      <c r="AK790" s="148" t="s">
        <v>1330</v>
      </c>
      <c r="AL790" s="148">
        <v>1</v>
      </c>
      <c r="AM790" s="148">
        <v>330</v>
      </c>
      <c r="AN790" s="148" t="s">
        <v>7618</v>
      </c>
      <c r="AO790" s="148" t="s">
        <v>7616</v>
      </c>
      <c r="AP790" s="148"/>
      <c r="AQ790" s="148"/>
      <c r="AR790" s="148"/>
      <c r="AS790" s="148"/>
      <c r="AT790" s="148"/>
      <c r="AU790" s="148"/>
      <c r="AV790" s="148"/>
      <c r="AW790" s="148"/>
      <c r="AX790" s="148"/>
    </row>
    <row r="791" spans="1:50" ht="24" hidden="1" customHeight="1" x14ac:dyDescent="0.2">
      <c r="A791" s="168"/>
      <c r="B791" s="158"/>
      <c r="C791" s="152" t="s">
        <v>322</v>
      </c>
      <c r="D791" s="148" t="s">
        <v>323</v>
      </c>
      <c r="E791" s="144" t="s">
        <v>7619</v>
      </c>
      <c r="F791" s="148" t="s">
        <v>322</v>
      </c>
      <c r="G791" s="148" t="s">
        <v>328</v>
      </c>
      <c r="H791" s="150" t="s">
        <v>329</v>
      </c>
      <c r="I791" s="148" t="s">
        <v>325</v>
      </c>
      <c r="J791" s="148">
        <v>2</v>
      </c>
      <c r="K791" s="144">
        <v>4966</v>
      </c>
      <c r="L791" s="144">
        <v>137</v>
      </c>
      <c r="M791" s="144">
        <v>137</v>
      </c>
      <c r="N791" s="148" t="s">
        <v>183</v>
      </c>
      <c r="O791" s="232" t="s">
        <v>503</v>
      </c>
      <c r="P791" s="144">
        <v>1831</v>
      </c>
      <c r="Q791" s="144">
        <v>7</v>
      </c>
      <c r="R791" s="144"/>
      <c r="S791" s="144">
        <v>300</v>
      </c>
      <c r="T791" s="148">
        <v>0</v>
      </c>
      <c r="U791" s="148" t="s">
        <v>500</v>
      </c>
      <c r="V791" s="232">
        <v>1989</v>
      </c>
      <c r="W791" s="148"/>
      <c r="X791" s="148">
        <v>106000000</v>
      </c>
      <c r="Y791" s="148"/>
      <c r="Z791" s="148"/>
      <c r="AA791" s="148"/>
      <c r="AB791" s="144">
        <v>106</v>
      </c>
      <c r="AC791" s="232"/>
      <c r="AD791" s="232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</row>
    <row r="792" spans="1:50" ht="24" hidden="1" customHeight="1" x14ac:dyDescent="0.2">
      <c r="A792" s="168"/>
      <c r="B792" s="158"/>
      <c r="C792" s="152" t="s">
        <v>322</v>
      </c>
      <c r="D792" s="148"/>
      <c r="E792" s="144" t="s">
        <v>7620</v>
      </c>
      <c r="F792" s="148" t="s">
        <v>322</v>
      </c>
      <c r="G792" s="148"/>
      <c r="H792" s="150"/>
      <c r="I792" s="148" t="s">
        <v>325</v>
      </c>
      <c r="J792" s="148"/>
      <c r="K792" s="144">
        <v>24396</v>
      </c>
      <c r="L792" s="144">
        <v>198.93</v>
      </c>
      <c r="M792" s="144">
        <v>198.93</v>
      </c>
      <c r="N792" s="148"/>
      <c r="O792" s="232" t="s">
        <v>1154</v>
      </c>
      <c r="P792" s="144">
        <v>9251</v>
      </c>
      <c r="Q792" s="144">
        <v>12</v>
      </c>
      <c r="R792" s="144">
        <v>1343</v>
      </c>
      <c r="S792" s="144">
        <v>1343</v>
      </c>
      <c r="T792" s="148"/>
      <c r="U792" s="148"/>
      <c r="V792" s="232">
        <v>2010</v>
      </c>
      <c r="W792" s="148"/>
      <c r="X792" s="148"/>
      <c r="Y792" s="148"/>
      <c r="Z792" s="148"/>
      <c r="AA792" s="148"/>
      <c r="AB792" s="144">
        <v>4171</v>
      </c>
      <c r="AC792" s="232"/>
      <c r="AD792" s="232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</row>
    <row r="793" spans="1:50" ht="24" hidden="1" customHeight="1" x14ac:dyDescent="0.2">
      <c r="A793" s="168"/>
      <c r="B793" s="158"/>
      <c r="C793" s="152" t="s">
        <v>322</v>
      </c>
      <c r="D793" s="148" t="s">
        <v>333</v>
      </c>
      <c r="E793" s="144" t="s">
        <v>7621</v>
      </c>
      <c r="F793" s="148" t="s">
        <v>322</v>
      </c>
      <c r="G793" s="148" t="s">
        <v>335</v>
      </c>
      <c r="H793" s="150"/>
      <c r="I793" s="148" t="s">
        <v>3487</v>
      </c>
      <c r="J793" s="148"/>
      <c r="K793" s="144">
        <v>7536</v>
      </c>
      <c r="L793" s="144">
        <v>2452</v>
      </c>
      <c r="M793" s="144">
        <v>2452</v>
      </c>
      <c r="N793" s="148" t="s">
        <v>183</v>
      </c>
      <c r="O793" s="232" t="s">
        <v>184</v>
      </c>
      <c r="P793" s="144">
        <v>3164</v>
      </c>
      <c r="Q793" s="144">
        <v>6</v>
      </c>
      <c r="R793" s="144">
        <v>1500</v>
      </c>
      <c r="S793" s="144">
        <v>1500</v>
      </c>
      <c r="T793" s="148" t="s">
        <v>185</v>
      </c>
      <c r="U793" s="148" t="s">
        <v>7622</v>
      </c>
      <c r="V793" s="232">
        <v>1964</v>
      </c>
      <c r="W793" s="148"/>
      <c r="X793" s="148"/>
      <c r="Y793" s="148"/>
      <c r="Z793" s="148"/>
      <c r="AA793" s="148"/>
      <c r="AB793" s="144">
        <v>17</v>
      </c>
      <c r="AC793" s="232"/>
      <c r="AD793" s="232"/>
      <c r="AE793" s="148"/>
      <c r="AF793" s="148"/>
      <c r="AG793" s="148">
        <v>8</v>
      </c>
      <c r="AH793" s="148" t="s">
        <v>7623</v>
      </c>
      <c r="AI793" s="148" t="s">
        <v>7624</v>
      </c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</row>
    <row r="794" spans="1:50" ht="24" hidden="1" customHeight="1" x14ac:dyDescent="0.2">
      <c r="A794" s="168"/>
      <c r="B794" s="158"/>
      <c r="C794" s="152" t="s">
        <v>322</v>
      </c>
      <c r="D794" s="148"/>
      <c r="E794" s="144" t="s">
        <v>7625</v>
      </c>
      <c r="F794" s="148" t="s">
        <v>322</v>
      </c>
      <c r="G794" s="148"/>
      <c r="H794" s="150"/>
      <c r="I794" s="148" t="s">
        <v>3487</v>
      </c>
      <c r="J794" s="148"/>
      <c r="K794" s="144">
        <v>1973</v>
      </c>
      <c r="L794" s="144">
        <v>43</v>
      </c>
      <c r="M794" s="144">
        <v>43</v>
      </c>
      <c r="N794" s="148"/>
      <c r="O794" s="232" t="s">
        <v>184</v>
      </c>
      <c r="P794" s="144">
        <v>1930</v>
      </c>
      <c r="Q794" s="144">
        <v>3</v>
      </c>
      <c r="R794" s="144"/>
      <c r="S794" s="144"/>
      <c r="T794" s="148"/>
      <c r="U794" s="148"/>
      <c r="V794" s="232">
        <v>2012</v>
      </c>
      <c r="W794" s="148"/>
      <c r="X794" s="148"/>
      <c r="Y794" s="148"/>
      <c r="Z794" s="148"/>
      <c r="AA794" s="148"/>
      <c r="AB794" s="144">
        <v>12900</v>
      </c>
      <c r="AC794" s="232"/>
      <c r="AD794" s="232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</row>
    <row r="795" spans="1:50" ht="24" hidden="1" customHeight="1" x14ac:dyDescent="0.2">
      <c r="A795" s="1052"/>
      <c r="B795" s="158"/>
      <c r="C795" s="152" t="s">
        <v>322</v>
      </c>
      <c r="D795" s="148"/>
      <c r="E795" s="144" t="s">
        <v>7626</v>
      </c>
      <c r="F795" s="148" t="s">
        <v>322</v>
      </c>
      <c r="G795" s="148"/>
      <c r="H795" s="150"/>
      <c r="I795" s="148" t="s">
        <v>3487</v>
      </c>
      <c r="J795" s="148"/>
      <c r="K795" s="144">
        <v>1410</v>
      </c>
      <c r="L795" s="144"/>
      <c r="M795" s="144"/>
      <c r="N795" s="148"/>
      <c r="O795" s="232" t="s">
        <v>184</v>
      </c>
      <c r="P795" s="144">
        <v>1410</v>
      </c>
      <c r="Q795" s="144">
        <v>2</v>
      </c>
      <c r="R795" s="144"/>
      <c r="S795" s="144"/>
      <c r="T795" s="148"/>
      <c r="U795" s="148"/>
      <c r="V795" s="232">
        <v>1995</v>
      </c>
      <c r="W795" s="148"/>
      <c r="X795" s="148"/>
      <c r="Y795" s="148"/>
      <c r="Z795" s="148"/>
      <c r="AA795" s="148"/>
      <c r="AB795" s="144"/>
      <c r="AC795" s="232"/>
      <c r="AD795" s="232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</row>
    <row r="796" spans="1:50" ht="24" hidden="1" customHeight="1" x14ac:dyDescent="0.2">
      <c r="B796" s="158"/>
      <c r="C796" s="152" t="s">
        <v>322</v>
      </c>
      <c r="D796" s="148"/>
      <c r="E796" s="144" t="s">
        <v>7627</v>
      </c>
      <c r="F796" s="148" t="s">
        <v>322</v>
      </c>
      <c r="G796" s="148"/>
      <c r="H796" s="150"/>
      <c r="I796" s="148" t="s">
        <v>3487</v>
      </c>
      <c r="J796" s="148"/>
      <c r="K796" s="144">
        <v>1890</v>
      </c>
      <c r="L796" s="144"/>
      <c r="M796" s="144"/>
      <c r="N796" s="148"/>
      <c r="O796" s="232" t="s">
        <v>184</v>
      </c>
      <c r="P796" s="144">
        <v>1872</v>
      </c>
      <c r="Q796" s="144">
        <v>3</v>
      </c>
      <c r="R796" s="144"/>
      <c r="S796" s="144"/>
      <c r="T796" s="148"/>
      <c r="U796" s="148"/>
      <c r="V796" s="232">
        <v>2006</v>
      </c>
      <c r="W796" s="148"/>
      <c r="X796" s="148"/>
      <c r="Y796" s="148"/>
      <c r="Z796" s="148"/>
      <c r="AA796" s="148"/>
      <c r="AB796" s="144"/>
      <c r="AC796" s="232"/>
      <c r="AD796" s="232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</row>
    <row r="797" spans="1:50" ht="24" hidden="1" customHeight="1" x14ac:dyDescent="0.2">
      <c r="B797" s="158"/>
      <c r="C797" s="152" t="s">
        <v>322</v>
      </c>
      <c r="D797" s="148"/>
      <c r="E797" s="144" t="s">
        <v>7628</v>
      </c>
      <c r="F797" s="148" t="s">
        <v>322</v>
      </c>
      <c r="G797" s="148"/>
      <c r="H797" s="150"/>
      <c r="I797" s="148" t="s">
        <v>3487</v>
      </c>
      <c r="J797" s="148"/>
      <c r="K797" s="144">
        <v>1530</v>
      </c>
      <c r="L797" s="144"/>
      <c r="M797" s="144"/>
      <c r="N797" s="148"/>
      <c r="O797" s="232" t="s">
        <v>184</v>
      </c>
      <c r="P797" s="144">
        <v>1530</v>
      </c>
      <c r="Q797" s="144">
        <v>3</v>
      </c>
      <c r="R797" s="144"/>
      <c r="S797" s="144"/>
      <c r="T797" s="148"/>
      <c r="U797" s="148"/>
      <c r="V797" s="232">
        <v>2004</v>
      </c>
      <c r="W797" s="148"/>
      <c r="X797" s="148"/>
      <c r="Y797" s="148"/>
      <c r="Z797" s="148"/>
      <c r="AA797" s="148"/>
      <c r="AB797" s="264"/>
      <c r="AC797" s="232"/>
      <c r="AD797" s="232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</row>
    <row r="798" spans="1:50" ht="24" hidden="1" customHeight="1" x14ac:dyDescent="0.2">
      <c r="B798" s="158"/>
      <c r="C798" s="152" t="s">
        <v>322</v>
      </c>
      <c r="D798" s="148" t="s">
        <v>7614</v>
      </c>
      <c r="E798" s="144" t="s">
        <v>7629</v>
      </c>
      <c r="F798" s="148" t="s">
        <v>322</v>
      </c>
      <c r="G798" s="148" t="s">
        <v>7616</v>
      </c>
      <c r="H798" s="150" t="s">
        <v>488</v>
      </c>
      <c r="I798" s="148" t="s">
        <v>3487</v>
      </c>
      <c r="J798" s="148">
        <v>3</v>
      </c>
      <c r="K798" s="144">
        <v>1906</v>
      </c>
      <c r="L798" s="144"/>
      <c r="M798" s="144"/>
      <c r="N798" s="148"/>
      <c r="O798" s="232" t="s">
        <v>184</v>
      </c>
      <c r="P798" s="144">
        <v>1906</v>
      </c>
      <c r="Q798" s="144">
        <v>3</v>
      </c>
      <c r="R798" s="144"/>
      <c r="S798" s="144"/>
      <c r="T798" s="148"/>
      <c r="U798" s="148"/>
      <c r="V798" s="232">
        <v>2006</v>
      </c>
      <c r="W798" s="148"/>
      <c r="X798" s="148"/>
      <c r="Y798" s="148"/>
      <c r="Z798" s="148"/>
      <c r="AA798" s="148"/>
      <c r="AB798" s="264"/>
      <c r="AC798" s="232"/>
      <c r="AD798" s="232"/>
      <c r="AE798" s="148"/>
      <c r="AF798" s="148"/>
      <c r="AG798" s="148"/>
      <c r="AH798" s="148"/>
      <c r="AI798" s="148"/>
      <c r="AJ798" s="148"/>
      <c r="AK798" s="148" t="s">
        <v>1330</v>
      </c>
      <c r="AL798" s="148">
        <v>1</v>
      </c>
      <c r="AM798" s="148">
        <v>330</v>
      </c>
      <c r="AN798" s="148" t="s">
        <v>7618</v>
      </c>
      <c r="AO798" s="148" t="s">
        <v>7616</v>
      </c>
      <c r="AP798" s="148"/>
      <c r="AQ798" s="148"/>
      <c r="AR798" s="148"/>
      <c r="AS798" s="148"/>
      <c r="AT798" s="148"/>
      <c r="AU798" s="148"/>
      <c r="AV798" s="148"/>
      <c r="AW798" s="148"/>
      <c r="AX798" s="148"/>
    </row>
    <row r="799" spans="1:50" ht="24" hidden="1" customHeight="1" x14ac:dyDescent="0.2">
      <c r="B799" s="158"/>
      <c r="C799" s="152" t="s">
        <v>322</v>
      </c>
      <c r="D799" s="148" t="s">
        <v>323</v>
      </c>
      <c r="E799" s="144" t="s">
        <v>7630</v>
      </c>
      <c r="F799" s="148" t="s">
        <v>322</v>
      </c>
      <c r="G799" s="148" t="s">
        <v>328</v>
      </c>
      <c r="H799" s="150" t="s">
        <v>329</v>
      </c>
      <c r="I799" s="148" t="s">
        <v>3487</v>
      </c>
      <c r="J799" s="148">
        <v>2</v>
      </c>
      <c r="K799" s="144">
        <v>2025</v>
      </c>
      <c r="L799" s="144">
        <v>33</v>
      </c>
      <c r="M799" s="144">
        <v>33</v>
      </c>
      <c r="N799" s="148"/>
      <c r="O799" s="232" t="s">
        <v>184</v>
      </c>
      <c r="P799" s="144">
        <v>1619</v>
      </c>
      <c r="Q799" s="144">
        <v>3</v>
      </c>
      <c r="R799" s="144"/>
      <c r="S799" s="144"/>
      <c r="T799" s="148"/>
      <c r="U799" s="148"/>
      <c r="V799" s="232">
        <v>1989</v>
      </c>
      <c r="W799" s="148"/>
      <c r="X799" s="148"/>
      <c r="Y799" s="148"/>
      <c r="Z799" s="148"/>
      <c r="AA799" s="148"/>
      <c r="AB799" s="264"/>
      <c r="AC799" s="232"/>
      <c r="AD799" s="232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</row>
    <row r="800" spans="1:50" ht="24" hidden="1" customHeight="1" x14ac:dyDescent="0.2">
      <c r="B800" s="158"/>
      <c r="C800" s="152" t="s">
        <v>322</v>
      </c>
      <c r="D800" s="148"/>
      <c r="E800" s="144" t="s">
        <v>7631</v>
      </c>
      <c r="F800" s="148" t="s">
        <v>322</v>
      </c>
      <c r="G800" s="148"/>
      <c r="H800" s="150"/>
      <c r="I800" s="148" t="s">
        <v>3487</v>
      </c>
      <c r="J800" s="148"/>
      <c r="K800" s="144">
        <v>1185</v>
      </c>
      <c r="L800" s="144">
        <v>19</v>
      </c>
      <c r="M800" s="144">
        <v>19</v>
      </c>
      <c r="N800" s="148"/>
      <c r="O800" s="232" t="s">
        <v>184</v>
      </c>
      <c r="P800" s="144">
        <v>1166</v>
      </c>
      <c r="Q800" s="144">
        <v>2</v>
      </c>
      <c r="R800" s="144"/>
      <c r="S800" s="144"/>
      <c r="T800" s="148"/>
      <c r="U800" s="148"/>
      <c r="V800" s="232">
        <v>1990</v>
      </c>
      <c r="W800" s="148"/>
      <c r="X800" s="148"/>
      <c r="Y800" s="148"/>
      <c r="Z800" s="148"/>
      <c r="AA800" s="148"/>
      <c r="AB800" s="264"/>
      <c r="AC800" s="232"/>
      <c r="AD800" s="232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</row>
    <row r="801" spans="2:50" ht="24" hidden="1" customHeight="1" x14ac:dyDescent="0.2">
      <c r="B801" s="158"/>
      <c r="C801" s="152" t="s">
        <v>322</v>
      </c>
      <c r="D801" s="148" t="s">
        <v>333</v>
      </c>
      <c r="E801" s="144" t="s">
        <v>7632</v>
      </c>
      <c r="F801" s="148" t="s">
        <v>322</v>
      </c>
      <c r="G801" s="148" t="s">
        <v>335</v>
      </c>
      <c r="H801" s="150"/>
      <c r="I801" s="148" t="s">
        <v>3487</v>
      </c>
      <c r="J801" s="148"/>
      <c r="K801" s="144">
        <v>1238</v>
      </c>
      <c r="L801" s="144">
        <v>62</v>
      </c>
      <c r="M801" s="144">
        <v>62</v>
      </c>
      <c r="N801" s="148"/>
      <c r="O801" s="232" t="s">
        <v>184</v>
      </c>
      <c r="P801" s="144">
        <v>1176</v>
      </c>
      <c r="Q801" s="144">
        <v>2</v>
      </c>
      <c r="R801" s="144"/>
      <c r="S801" s="144"/>
      <c r="T801" s="148"/>
      <c r="U801" s="148"/>
      <c r="V801" s="232">
        <v>1991</v>
      </c>
      <c r="W801" s="148"/>
      <c r="X801" s="148"/>
      <c r="Y801" s="148"/>
      <c r="Z801" s="148"/>
      <c r="AA801" s="148"/>
      <c r="AB801" s="264"/>
      <c r="AC801" s="232"/>
      <c r="AD801" s="232"/>
      <c r="AE801" s="148"/>
      <c r="AF801" s="148"/>
      <c r="AG801" s="148">
        <v>8</v>
      </c>
      <c r="AH801" s="148" t="s">
        <v>7623</v>
      </c>
      <c r="AI801" s="148" t="s">
        <v>7624</v>
      </c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</row>
    <row r="802" spans="2:50" ht="24" hidden="1" customHeight="1" x14ac:dyDescent="0.2">
      <c r="B802" s="158"/>
      <c r="C802" s="152" t="s">
        <v>322</v>
      </c>
      <c r="D802" s="148"/>
      <c r="E802" s="144" t="s">
        <v>7633</v>
      </c>
      <c r="F802" s="148" t="s">
        <v>322</v>
      </c>
      <c r="G802" s="148"/>
      <c r="H802" s="150"/>
      <c r="I802" s="148" t="s">
        <v>3487</v>
      </c>
      <c r="J802" s="148"/>
      <c r="K802" s="144">
        <v>1568</v>
      </c>
      <c r="L802" s="144"/>
      <c r="M802" s="144"/>
      <c r="N802" s="148"/>
      <c r="O802" s="232" t="s">
        <v>184</v>
      </c>
      <c r="P802" s="144">
        <v>1568</v>
      </c>
      <c r="Q802" s="144">
        <v>3</v>
      </c>
      <c r="R802" s="144"/>
      <c r="S802" s="144"/>
      <c r="T802" s="148"/>
      <c r="U802" s="148"/>
      <c r="V802" s="232">
        <v>1984</v>
      </c>
      <c r="W802" s="148"/>
      <c r="X802" s="148"/>
      <c r="Y802" s="148"/>
      <c r="Z802" s="148"/>
      <c r="AA802" s="148"/>
      <c r="AB802" s="264"/>
      <c r="AC802" s="232"/>
      <c r="AD802" s="232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</row>
    <row r="803" spans="2:50" ht="24" hidden="1" customHeight="1" x14ac:dyDescent="0.2">
      <c r="B803" s="158"/>
      <c r="C803" s="152" t="s">
        <v>322</v>
      </c>
      <c r="D803" s="148"/>
      <c r="E803" s="144" t="s">
        <v>7634</v>
      </c>
      <c r="F803" s="148" t="s">
        <v>322</v>
      </c>
      <c r="G803" s="148"/>
      <c r="H803" s="150"/>
      <c r="I803" s="148" t="s">
        <v>3487</v>
      </c>
      <c r="J803" s="148"/>
      <c r="K803" s="144">
        <v>1800</v>
      </c>
      <c r="L803" s="144"/>
      <c r="M803" s="144"/>
      <c r="N803" s="148"/>
      <c r="O803" s="232" t="s">
        <v>184</v>
      </c>
      <c r="P803" s="144">
        <v>1800</v>
      </c>
      <c r="Q803" s="144">
        <v>3</v>
      </c>
      <c r="R803" s="144"/>
      <c r="S803" s="144"/>
      <c r="T803" s="148"/>
      <c r="U803" s="148"/>
      <c r="V803" s="232">
        <v>1996</v>
      </c>
      <c r="W803" s="148"/>
      <c r="X803" s="148"/>
      <c r="Y803" s="148"/>
      <c r="Z803" s="148"/>
      <c r="AA803" s="148"/>
      <c r="AB803" s="264">
        <v>350</v>
      </c>
      <c r="AC803" s="232"/>
      <c r="AD803" s="232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</row>
    <row r="804" spans="2:50" ht="24" hidden="1" customHeight="1" x14ac:dyDescent="0.2">
      <c r="B804" s="158"/>
      <c r="C804" s="152" t="s">
        <v>322</v>
      </c>
      <c r="D804" s="148"/>
      <c r="E804" s="144" t="s">
        <v>7635</v>
      </c>
      <c r="F804" s="148" t="s">
        <v>322</v>
      </c>
      <c r="G804" s="148"/>
      <c r="H804" s="150"/>
      <c r="I804" s="148" t="s">
        <v>3487</v>
      </c>
      <c r="J804" s="148"/>
      <c r="K804" s="144">
        <v>1200</v>
      </c>
      <c r="L804" s="144"/>
      <c r="M804" s="144"/>
      <c r="N804" s="148"/>
      <c r="O804" s="232" t="s">
        <v>184</v>
      </c>
      <c r="P804" s="144">
        <v>1200</v>
      </c>
      <c r="Q804" s="144">
        <v>2</v>
      </c>
      <c r="R804" s="144"/>
      <c r="S804" s="144"/>
      <c r="T804" s="148"/>
      <c r="U804" s="148"/>
      <c r="V804" s="232">
        <v>1996</v>
      </c>
      <c r="W804" s="148"/>
      <c r="X804" s="148"/>
      <c r="Y804" s="148"/>
      <c r="Z804" s="148"/>
      <c r="AA804" s="148"/>
      <c r="AB804" s="144">
        <v>300</v>
      </c>
      <c r="AC804" s="232"/>
      <c r="AD804" s="232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</row>
    <row r="805" spans="2:50" ht="24" hidden="1" customHeight="1" x14ac:dyDescent="0.2">
      <c r="B805" s="158"/>
      <c r="C805" s="152" t="s">
        <v>322</v>
      </c>
      <c r="D805" s="148"/>
      <c r="E805" s="144" t="s">
        <v>7636</v>
      </c>
      <c r="F805" s="148" t="s">
        <v>322</v>
      </c>
      <c r="G805" s="148"/>
      <c r="H805" s="150"/>
      <c r="I805" s="148" t="s">
        <v>3487</v>
      </c>
      <c r="J805" s="148"/>
      <c r="K805" s="144">
        <v>2164</v>
      </c>
      <c r="L805" s="144"/>
      <c r="M805" s="144"/>
      <c r="N805" s="148"/>
      <c r="O805" s="232" t="s">
        <v>184</v>
      </c>
      <c r="P805" s="144">
        <v>2164</v>
      </c>
      <c r="Q805" s="144">
        <v>4</v>
      </c>
      <c r="R805" s="144"/>
      <c r="S805" s="144"/>
      <c r="T805" s="148"/>
      <c r="U805" s="148"/>
      <c r="V805" s="232">
        <v>2000</v>
      </c>
      <c r="W805" s="148"/>
      <c r="X805" s="148"/>
      <c r="Y805" s="148"/>
      <c r="Z805" s="148"/>
      <c r="AA805" s="148"/>
      <c r="AB805" s="144"/>
      <c r="AC805" s="232"/>
      <c r="AD805" s="232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</row>
    <row r="806" spans="2:50" ht="24" hidden="1" customHeight="1" x14ac:dyDescent="0.2">
      <c r="B806" s="158"/>
      <c r="C806" s="152" t="s">
        <v>322</v>
      </c>
      <c r="D806" s="148"/>
      <c r="E806" s="144" t="s">
        <v>7637</v>
      </c>
      <c r="F806" s="148" t="s">
        <v>322</v>
      </c>
      <c r="G806" s="148"/>
      <c r="H806" s="150"/>
      <c r="I806" s="148" t="s">
        <v>3487</v>
      </c>
      <c r="J806" s="148"/>
      <c r="K806" s="144">
        <v>1680</v>
      </c>
      <c r="L806" s="144"/>
      <c r="M806" s="144"/>
      <c r="N806" s="148"/>
      <c r="O806" s="232" t="s">
        <v>184</v>
      </c>
      <c r="P806" s="144">
        <v>1254</v>
      </c>
      <c r="Q806" s="144">
        <v>3</v>
      </c>
      <c r="R806" s="144"/>
      <c r="S806" s="144"/>
      <c r="T806" s="148"/>
      <c r="U806" s="148"/>
      <c r="V806" s="232">
        <v>2009</v>
      </c>
      <c r="W806" s="148"/>
      <c r="X806" s="148"/>
      <c r="Y806" s="148"/>
      <c r="Z806" s="148"/>
      <c r="AA806" s="148"/>
      <c r="AB806" s="144"/>
      <c r="AC806" s="232"/>
      <c r="AD806" s="232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</row>
    <row r="807" spans="2:50" ht="24" hidden="1" customHeight="1" x14ac:dyDescent="0.2">
      <c r="B807" s="158"/>
      <c r="C807" s="152" t="s">
        <v>322</v>
      </c>
      <c r="D807" s="148" t="s">
        <v>7614</v>
      </c>
      <c r="E807" s="144" t="s">
        <v>7638</v>
      </c>
      <c r="F807" s="148" t="s">
        <v>322</v>
      </c>
      <c r="G807" s="148" t="s">
        <v>7616</v>
      </c>
      <c r="H807" s="150" t="s">
        <v>488</v>
      </c>
      <c r="I807" s="148" t="s">
        <v>3487</v>
      </c>
      <c r="J807" s="148">
        <v>3</v>
      </c>
      <c r="K807" s="144">
        <v>1374</v>
      </c>
      <c r="L807" s="144">
        <v>128</v>
      </c>
      <c r="M807" s="144">
        <v>128</v>
      </c>
      <c r="N807" s="148"/>
      <c r="O807" s="232" t="s">
        <v>184</v>
      </c>
      <c r="P807" s="144">
        <v>1246</v>
      </c>
      <c r="Q807" s="144">
        <v>2</v>
      </c>
      <c r="R807" s="144"/>
      <c r="S807" s="144"/>
      <c r="T807" s="148"/>
      <c r="U807" s="148"/>
      <c r="V807" s="232">
        <v>2010</v>
      </c>
      <c r="W807" s="148"/>
      <c r="X807" s="148"/>
      <c r="Y807" s="148"/>
      <c r="Z807" s="148"/>
      <c r="AA807" s="148"/>
      <c r="AB807" s="264">
        <v>7800</v>
      </c>
      <c r="AC807" s="232"/>
      <c r="AD807" s="232"/>
      <c r="AE807" s="148"/>
      <c r="AF807" s="148"/>
      <c r="AG807" s="148"/>
      <c r="AH807" s="148"/>
      <c r="AI807" s="148"/>
      <c r="AJ807" s="148"/>
      <c r="AK807" s="148" t="s">
        <v>1330</v>
      </c>
      <c r="AL807" s="148">
        <v>1</v>
      </c>
      <c r="AM807" s="148">
        <v>330</v>
      </c>
      <c r="AN807" s="148" t="s">
        <v>7618</v>
      </c>
      <c r="AO807" s="148" t="s">
        <v>7616</v>
      </c>
      <c r="AP807" s="148"/>
      <c r="AQ807" s="148"/>
      <c r="AR807" s="148"/>
      <c r="AS807" s="148"/>
      <c r="AT807" s="148"/>
      <c r="AU807" s="148"/>
      <c r="AV807" s="148"/>
      <c r="AW807" s="148"/>
      <c r="AX807" s="148"/>
    </row>
    <row r="808" spans="2:50" ht="24" hidden="1" customHeight="1" x14ac:dyDescent="0.2">
      <c r="B808" s="158"/>
      <c r="C808" s="152" t="s">
        <v>322</v>
      </c>
      <c r="D808" s="148" t="s">
        <v>323</v>
      </c>
      <c r="E808" s="144" t="s">
        <v>7639</v>
      </c>
      <c r="F808" s="148" t="s">
        <v>322</v>
      </c>
      <c r="G808" s="148" t="s">
        <v>328</v>
      </c>
      <c r="H808" s="150" t="s">
        <v>329</v>
      </c>
      <c r="I808" s="148" t="s">
        <v>3487</v>
      </c>
      <c r="J808" s="148">
        <v>2</v>
      </c>
      <c r="K808" s="144">
        <v>1320</v>
      </c>
      <c r="L808" s="144"/>
      <c r="M808" s="144"/>
      <c r="N808" s="148"/>
      <c r="O808" s="232" t="s">
        <v>184</v>
      </c>
      <c r="P808" s="144">
        <v>1320</v>
      </c>
      <c r="Q808" s="144">
        <v>2</v>
      </c>
      <c r="R808" s="144"/>
      <c r="S808" s="144"/>
      <c r="T808" s="148"/>
      <c r="U808" s="148"/>
      <c r="V808" s="232">
        <v>2002</v>
      </c>
      <c r="W808" s="148"/>
      <c r="X808" s="148"/>
      <c r="Y808" s="148"/>
      <c r="Z808" s="148"/>
      <c r="AA808" s="148"/>
      <c r="AB808" s="264">
        <v>1500</v>
      </c>
      <c r="AC808" s="232"/>
      <c r="AD808" s="232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</row>
    <row r="809" spans="2:50" ht="24" hidden="1" customHeight="1" x14ac:dyDescent="0.2">
      <c r="B809" s="154"/>
      <c r="C809" s="152" t="s">
        <v>322</v>
      </c>
      <c r="D809" s="148"/>
      <c r="E809" s="144" t="s">
        <v>7640</v>
      </c>
      <c r="F809" s="148" t="s">
        <v>322</v>
      </c>
      <c r="G809" s="148"/>
      <c r="H809" s="150"/>
      <c r="I809" s="148" t="s">
        <v>7641</v>
      </c>
      <c r="J809" s="148"/>
      <c r="K809" s="144">
        <v>800</v>
      </c>
      <c r="L809" s="144"/>
      <c r="M809" s="144"/>
      <c r="N809" s="148"/>
      <c r="O809" s="232" t="s">
        <v>184</v>
      </c>
      <c r="P809" s="144">
        <v>800</v>
      </c>
      <c r="Q809" s="144">
        <v>1</v>
      </c>
      <c r="R809" s="144"/>
      <c r="S809" s="144"/>
      <c r="T809" s="148"/>
      <c r="U809" s="148"/>
      <c r="V809" s="232">
        <v>2001</v>
      </c>
      <c r="W809" s="148"/>
      <c r="X809" s="148"/>
      <c r="Y809" s="148"/>
      <c r="Z809" s="148"/>
      <c r="AA809" s="148"/>
      <c r="AB809" s="264"/>
      <c r="AC809" s="232"/>
      <c r="AD809" s="232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</row>
    <row r="810" spans="2:50" ht="24" hidden="1" customHeight="1" x14ac:dyDescent="0.2">
      <c r="B810" s="158"/>
      <c r="C810" s="152" t="s">
        <v>322</v>
      </c>
      <c r="D810" s="148"/>
      <c r="E810" s="144" t="s">
        <v>7642</v>
      </c>
      <c r="F810" s="148" t="s">
        <v>322</v>
      </c>
      <c r="G810" s="148"/>
      <c r="H810" s="150"/>
      <c r="I810" s="148" t="s">
        <v>7643</v>
      </c>
      <c r="J810" s="148"/>
      <c r="K810" s="144">
        <v>3386</v>
      </c>
      <c r="L810" s="144"/>
      <c r="M810" s="144"/>
      <c r="N810" s="148"/>
      <c r="O810" s="232" t="s">
        <v>184</v>
      </c>
      <c r="P810" s="144">
        <v>1600</v>
      </c>
      <c r="Q810" s="144">
        <v>3</v>
      </c>
      <c r="R810" s="144"/>
      <c r="S810" s="144"/>
      <c r="T810" s="148"/>
      <c r="U810" s="148"/>
      <c r="V810" s="232"/>
      <c r="W810" s="148"/>
      <c r="X810" s="148"/>
      <c r="Y810" s="148"/>
      <c r="Z810" s="148"/>
      <c r="AA810" s="148"/>
      <c r="AB810" s="264"/>
      <c r="AC810" s="232"/>
      <c r="AD810" s="232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</row>
    <row r="811" spans="2:50" ht="24" hidden="1" customHeight="1" x14ac:dyDescent="0.2">
      <c r="B811" s="158"/>
      <c r="C811" s="152" t="s">
        <v>322</v>
      </c>
      <c r="D811" s="148"/>
      <c r="E811" s="144" t="s">
        <v>7644</v>
      </c>
      <c r="F811" s="148" t="s">
        <v>322</v>
      </c>
      <c r="G811" s="148"/>
      <c r="H811" s="150"/>
      <c r="I811" s="148" t="s">
        <v>7645</v>
      </c>
      <c r="J811" s="148"/>
      <c r="K811" s="144">
        <v>2680</v>
      </c>
      <c r="L811" s="144"/>
      <c r="M811" s="144"/>
      <c r="N811" s="148"/>
      <c r="O811" s="232" t="s">
        <v>184</v>
      </c>
      <c r="P811" s="144">
        <v>2900</v>
      </c>
      <c r="Q811" s="144">
        <v>4</v>
      </c>
      <c r="R811" s="144"/>
      <c r="S811" s="144"/>
      <c r="T811" s="148"/>
      <c r="U811" s="148"/>
      <c r="V811" s="232"/>
      <c r="W811" s="148"/>
      <c r="X811" s="148"/>
      <c r="Y811" s="148"/>
      <c r="Z811" s="148"/>
      <c r="AA811" s="148"/>
      <c r="AB811" s="264"/>
      <c r="AC811" s="232"/>
      <c r="AD811" s="232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</row>
    <row r="812" spans="2:50" ht="24" hidden="1" customHeight="1" x14ac:dyDescent="0.2">
      <c r="B812" s="158"/>
      <c r="C812" s="152" t="s">
        <v>322</v>
      </c>
      <c r="D812" s="148"/>
      <c r="E812" s="144" t="s">
        <v>7646</v>
      </c>
      <c r="F812" s="148" t="s">
        <v>322</v>
      </c>
      <c r="G812" s="148"/>
      <c r="H812" s="150"/>
      <c r="I812" s="148" t="s">
        <v>7645</v>
      </c>
      <c r="J812" s="148"/>
      <c r="K812" s="144">
        <v>1100</v>
      </c>
      <c r="L812" s="144"/>
      <c r="M812" s="144"/>
      <c r="N812" s="148"/>
      <c r="O812" s="232" t="s">
        <v>184</v>
      </c>
      <c r="P812" s="144">
        <v>1200</v>
      </c>
      <c r="Q812" s="144">
        <v>2</v>
      </c>
      <c r="R812" s="144"/>
      <c r="S812" s="144"/>
      <c r="T812" s="148"/>
      <c r="U812" s="148"/>
      <c r="V812" s="232"/>
      <c r="W812" s="148"/>
      <c r="X812" s="148"/>
      <c r="Y812" s="148"/>
      <c r="Z812" s="148"/>
      <c r="AA812" s="148"/>
      <c r="AB812" s="264"/>
      <c r="AC812" s="232"/>
      <c r="AD812" s="232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</row>
    <row r="813" spans="2:50" ht="24" hidden="1" customHeight="1" x14ac:dyDescent="0.2">
      <c r="B813" s="158"/>
      <c r="C813" s="152" t="s">
        <v>322</v>
      </c>
      <c r="D813" s="148"/>
      <c r="E813" s="144" t="s">
        <v>7647</v>
      </c>
      <c r="F813" s="148" t="s">
        <v>322</v>
      </c>
      <c r="G813" s="148"/>
      <c r="H813" s="150"/>
      <c r="I813" s="148" t="s">
        <v>7648</v>
      </c>
      <c r="J813" s="148"/>
      <c r="K813" s="144">
        <v>6645</v>
      </c>
      <c r="L813" s="144"/>
      <c r="M813" s="144"/>
      <c r="N813" s="148"/>
      <c r="O813" s="232" t="s">
        <v>503</v>
      </c>
      <c r="P813" s="144">
        <v>1800</v>
      </c>
      <c r="Q813" s="144">
        <v>3</v>
      </c>
      <c r="R813" s="144"/>
      <c r="S813" s="144"/>
      <c r="T813" s="148"/>
      <c r="U813" s="148"/>
      <c r="V813" s="232">
        <v>2015</v>
      </c>
      <c r="W813" s="148"/>
      <c r="X813" s="148"/>
      <c r="Y813" s="148"/>
      <c r="Z813" s="148"/>
      <c r="AA813" s="148"/>
      <c r="AB813" s="144"/>
      <c r="AC813" s="232"/>
      <c r="AD813" s="232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</row>
    <row r="814" spans="2:50" ht="24" hidden="1" customHeight="1" x14ac:dyDescent="0.2">
      <c r="B814" s="158"/>
      <c r="C814" s="152" t="s">
        <v>7294</v>
      </c>
      <c r="D814" s="148" t="s">
        <v>7649</v>
      </c>
      <c r="E814" s="144" t="s">
        <v>7650</v>
      </c>
      <c r="F814" s="148" t="s">
        <v>7294</v>
      </c>
      <c r="G814" s="148" t="s">
        <v>7297</v>
      </c>
      <c r="H814" s="150" t="s">
        <v>7298</v>
      </c>
      <c r="I814" s="148" t="s">
        <v>15120</v>
      </c>
      <c r="J814" s="148"/>
      <c r="K814" s="144">
        <v>19682</v>
      </c>
      <c r="L814" s="144">
        <v>152</v>
      </c>
      <c r="M814" s="144">
        <v>219</v>
      </c>
      <c r="N814" s="148" t="s">
        <v>183</v>
      </c>
      <c r="O814" s="232" t="s">
        <v>1070</v>
      </c>
      <c r="P814" s="144">
        <v>7329</v>
      </c>
      <c r="Q814" s="144">
        <v>9</v>
      </c>
      <c r="R814" s="144">
        <v>216</v>
      </c>
      <c r="S814" s="144">
        <v>216</v>
      </c>
      <c r="T814" s="148" t="s">
        <v>4792</v>
      </c>
      <c r="U814" s="148"/>
      <c r="V814" s="232">
        <v>2010</v>
      </c>
      <c r="W814" s="148">
        <v>1821</v>
      </c>
      <c r="X814" s="148"/>
      <c r="Y814" s="148"/>
      <c r="Z814" s="148"/>
      <c r="AA814" s="148"/>
      <c r="AB814" s="144">
        <v>2446</v>
      </c>
      <c r="AC814" s="232"/>
      <c r="AD814" s="232"/>
      <c r="AE814" s="148"/>
      <c r="AF814" s="148"/>
      <c r="AG814" s="148">
        <v>6</v>
      </c>
      <c r="AH814" s="148">
        <v>550</v>
      </c>
      <c r="AI814" s="148">
        <v>110</v>
      </c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</row>
    <row r="815" spans="2:50" ht="24" hidden="1" customHeight="1" x14ac:dyDescent="0.2">
      <c r="B815" s="158"/>
      <c r="C815" s="152" t="s">
        <v>7294</v>
      </c>
      <c r="D815" s="148"/>
      <c r="E815" s="144" t="s">
        <v>7651</v>
      </c>
      <c r="F815" s="148" t="s">
        <v>7294</v>
      </c>
      <c r="G815" s="148"/>
      <c r="H815" s="150"/>
      <c r="I815" s="148" t="s">
        <v>17812</v>
      </c>
      <c r="J815" s="148"/>
      <c r="K815" s="144">
        <v>25120</v>
      </c>
      <c r="L815" s="144">
        <v>562</v>
      </c>
      <c r="M815" s="144">
        <v>562</v>
      </c>
      <c r="N815" s="148"/>
      <c r="O815" s="232" t="s">
        <v>7652</v>
      </c>
      <c r="P815" s="144">
        <v>9460</v>
      </c>
      <c r="Q815" s="144">
        <v>16</v>
      </c>
      <c r="R815" s="144">
        <v>750</v>
      </c>
      <c r="S815" s="144">
        <v>1000</v>
      </c>
      <c r="T815" s="148"/>
      <c r="U815" s="148"/>
      <c r="V815" s="232">
        <v>2010</v>
      </c>
      <c r="W815" s="148"/>
      <c r="X815" s="148"/>
      <c r="Y815" s="148"/>
      <c r="Z815" s="148"/>
      <c r="AA815" s="148"/>
      <c r="AB815" s="144">
        <v>6000</v>
      </c>
      <c r="AC815" s="232"/>
      <c r="AD815" s="232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 t="s">
        <v>7653</v>
      </c>
    </row>
    <row r="816" spans="2:50" ht="24" hidden="1" customHeight="1" x14ac:dyDescent="0.2">
      <c r="B816" s="158"/>
      <c r="C816" s="152" t="s">
        <v>7294</v>
      </c>
      <c r="D816" s="148"/>
      <c r="E816" s="144" t="s">
        <v>7654</v>
      </c>
      <c r="F816" s="148" t="s">
        <v>7294</v>
      </c>
      <c r="G816" s="148"/>
      <c r="H816" s="150"/>
      <c r="I816" s="148" t="s">
        <v>7294</v>
      </c>
      <c r="J816" s="148"/>
      <c r="K816" s="144"/>
      <c r="L816" s="144"/>
      <c r="M816" s="144"/>
      <c r="N816" s="148"/>
      <c r="O816" s="232" t="s">
        <v>1070</v>
      </c>
      <c r="P816" s="144">
        <v>2784</v>
      </c>
      <c r="Q816" s="144">
        <v>5</v>
      </c>
      <c r="R816" s="144"/>
      <c r="S816" s="144"/>
      <c r="T816" s="148"/>
      <c r="U816" s="148"/>
      <c r="V816" s="232">
        <v>2010</v>
      </c>
      <c r="W816" s="148"/>
      <c r="X816" s="148"/>
      <c r="Y816" s="148"/>
      <c r="Z816" s="148"/>
      <c r="AA816" s="148"/>
      <c r="AB816" s="144">
        <v>267</v>
      </c>
      <c r="AC816" s="232"/>
      <c r="AD816" s="232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 t="s">
        <v>7449</v>
      </c>
    </row>
    <row r="817" spans="2:50" ht="24" hidden="1" customHeight="1" x14ac:dyDescent="0.2">
      <c r="B817" s="158"/>
      <c r="C817" s="136" t="s">
        <v>7299</v>
      </c>
      <c r="D817" s="136" t="s">
        <v>7655</v>
      </c>
      <c r="E817" s="138" t="s">
        <v>4475</v>
      </c>
      <c r="F817" s="136" t="s">
        <v>7299</v>
      </c>
      <c r="G817" s="136" t="s">
        <v>7656</v>
      </c>
      <c r="H817" s="136" t="s">
        <v>149</v>
      </c>
      <c r="I817" s="136" t="s">
        <v>3487</v>
      </c>
      <c r="J817" s="136"/>
      <c r="K817" s="138">
        <v>2542</v>
      </c>
      <c r="L817" s="138">
        <v>169</v>
      </c>
      <c r="M817" s="138">
        <v>169</v>
      </c>
      <c r="N817" s="136" t="s">
        <v>183</v>
      </c>
      <c r="O817" s="136" t="s">
        <v>11371</v>
      </c>
      <c r="P817" s="138">
        <v>2350</v>
      </c>
      <c r="Q817" s="138">
        <v>4</v>
      </c>
      <c r="R817" s="138"/>
      <c r="S817" s="138"/>
      <c r="T817" s="136"/>
      <c r="U817" s="136"/>
      <c r="V817" s="136">
        <v>2021</v>
      </c>
      <c r="W817" s="136">
        <v>51</v>
      </c>
      <c r="X817" s="136"/>
      <c r="Y817" s="136"/>
      <c r="Z817" s="136"/>
      <c r="AA817" s="136"/>
      <c r="AB817" s="138">
        <v>256</v>
      </c>
      <c r="AC817" s="136"/>
      <c r="AD817" s="136"/>
      <c r="AE817" s="136"/>
      <c r="AF817" s="136"/>
      <c r="AG817" s="136"/>
      <c r="AH817" s="136"/>
      <c r="AI817" s="136"/>
      <c r="AJ817" s="136"/>
      <c r="AK817" s="136"/>
      <c r="AL817" s="136"/>
      <c r="AM817" s="136"/>
      <c r="AN817" s="136"/>
      <c r="AO817" s="136"/>
      <c r="AP817" s="136"/>
      <c r="AQ817" s="136"/>
      <c r="AR817" s="136"/>
      <c r="AS817" s="136"/>
      <c r="AT817" s="136"/>
      <c r="AU817" s="136"/>
      <c r="AV817" s="136"/>
      <c r="AW817" s="136"/>
      <c r="AX817" s="136"/>
    </row>
    <row r="818" spans="2:50" ht="24" hidden="1" customHeight="1" x14ac:dyDescent="0.2">
      <c r="B818" s="158"/>
      <c r="C818" s="152" t="s">
        <v>7299</v>
      </c>
      <c r="D818" s="148"/>
      <c r="E818" s="144" t="s">
        <v>7657</v>
      </c>
      <c r="F818" s="148" t="s">
        <v>7299</v>
      </c>
      <c r="G818" s="148"/>
      <c r="H818" s="150"/>
      <c r="I818" s="148" t="s">
        <v>3487</v>
      </c>
      <c r="J818" s="148"/>
      <c r="K818" s="144">
        <v>500</v>
      </c>
      <c r="L818" s="144"/>
      <c r="M818" s="144"/>
      <c r="N818" s="148"/>
      <c r="O818" s="232" t="s">
        <v>11371</v>
      </c>
      <c r="P818" s="144">
        <v>1200</v>
      </c>
      <c r="Q818" s="144">
        <v>2</v>
      </c>
      <c r="R818" s="144"/>
      <c r="S818" s="144"/>
      <c r="T818" s="148"/>
      <c r="U818" s="148"/>
      <c r="V818" s="232">
        <v>2008</v>
      </c>
      <c r="W818" s="148"/>
      <c r="X818" s="148"/>
      <c r="Y818" s="148"/>
      <c r="Z818" s="148"/>
      <c r="AA818" s="148"/>
      <c r="AB818" s="144">
        <v>50</v>
      </c>
      <c r="AC818" s="232"/>
      <c r="AD818" s="232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</row>
    <row r="819" spans="2:50" ht="24" hidden="1" customHeight="1" x14ac:dyDescent="0.2">
      <c r="B819" s="158"/>
      <c r="C819" s="152" t="s">
        <v>7299</v>
      </c>
      <c r="D819" s="148"/>
      <c r="E819" s="144" t="s">
        <v>7658</v>
      </c>
      <c r="F819" s="148" t="s">
        <v>7299</v>
      </c>
      <c r="G819" s="148"/>
      <c r="H819" s="150"/>
      <c r="I819" s="148" t="s">
        <v>7659</v>
      </c>
      <c r="J819" s="148"/>
      <c r="K819" s="144">
        <v>8087</v>
      </c>
      <c r="L819" s="144">
        <v>85</v>
      </c>
      <c r="M819" s="144">
        <v>81</v>
      </c>
      <c r="N819" s="148"/>
      <c r="O819" s="232" t="s">
        <v>7660</v>
      </c>
      <c r="P819" s="144">
        <v>7000</v>
      </c>
      <c r="Q819" s="144">
        <v>12</v>
      </c>
      <c r="R819" s="144">
        <v>62</v>
      </c>
      <c r="S819" s="144">
        <v>150</v>
      </c>
      <c r="T819" s="148"/>
      <c r="U819" s="148"/>
      <c r="V819" s="232">
        <v>2009</v>
      </c>
      <c r="W819" s="148"/>
      <c r="X819" s="148"/>
      <c r="Y819" s="148"/>
      <c r="Z819" s="148"/>
      <c r="AA819" s="148"/>
      <c r="AB819" s="144">
        <v>800</v>
      </c>
      <c r="AC819" s="232"/>
      <c r="AD819" s="232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</row>
    <row r="820" spans="2:50" ht="24" hidden="1" customHeight="1" x14ac:dyDescent="0.2">
      <c r="B820" s="158"/>
      <c r="C820" s="152" t="s">
        <v>7299</v>
      </c>
      <c r="D820" s="148"/>
      <c r="E820" s="144" t="s">
        <v>7661</v>
      </c>
      <c r="F820" s="148" t="s">
        <v>7299</v>
      </c>
      <c r="G820" s="148"/>
      <c r="H820" s="150"/>
      <c r="I820" s="148" t="s">
        <v>3487</v>
      </c>
      <c r="J820" s="148"/>
      <c r="K820" s="144">
        <v>2700</v>
      </c>
      <c r="L820" s="144"/>
      <c r="M820" s="144"/>
      <c r="N820" s="148"/>
      <c r="O820" s="232" t="s">
        <v>6356</v>
      </c>
      <c r="P820" s="144">
        <v>1687</v>
      </c>
      <c r="Q820" s="144">
        <v>3</v>
      </c>
      <c r="R820" s="144"/>
      <c r="S820" s="144"/>
      <c r="T820" s="148"/>
      <c r="U820" s="148"/>
      <c r="V820" s="232">
        <v>2009</v>
      </c>
      <c r="W820" s="148"/>
      <c r="X820" s="148"/>
      <c r="Y820" s="148"/>
      <c r="Z820" s="148"/>
      <c r="AA820" s="148"/>
      <c r="AB820" s="144">
        <v>120</v>
      </c>
      <c r="AC820" s="232"/>
      <c r="AD820" s="232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</row>
    <row r="821" spans="2:50" ht="24" hidden="1" customHeight="1" x14ac:dyDescent="0.2">
      <c r="B821" s="154"/>
      <c r="C821" s="152" t="s">
        <v>7299</v>
      </c>
      <c r="D821" s="148"/>
      <c r="E821" s="144" t="s">
        <v>7662</v>
      </c>
      <c r="F821" s="148" t="s">
        <v>7299</v>
      </c>
      <c r="G821" s="148"/>
      <c r="H821" s="150"/>
      <c r="I821" s="148" t="s">
        <v>3487</v>
      </c>
      <c r="J821" s="148"/>
      <c r="K821" s="144">
        <v>3261</v>
      </c>
      <c r="L821" s="144"/>
      <c r="M821" s="144"/>
      <c r="N821" s="148"/>
      <c r="O821" s="232" t="s">
        <v>6356</v>
      </c>
      <c r="P821" s="144">
        <v>5467</v>
      </c>
      <c r="Q821" s="144">
        <v>4</v>
      </c>
      <c r="R821" s="144"/>
      <c r="S821" s="144"/>
      <c r="T821" s="148"/>
      <c r="U821" s="148"/>
      <c r="V821" s="232">
        <v>2009</v>
      </c>
      <c r="W821" s="148"/>
      <c r="X821" s="148"/>
      <c r="Y821" s="148"/>
      <c r="Z821" s="148"/>
      <c r="AA821" s="148"/>
      <c r="AB821" s="144">
        <v>100</v>
      </c>
      <c r="AC821" s="232"/>
      <c r="AD821" s="232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</row>
    <row r="822" spans="2:50" ht="24" hidden="1" customHeight="1" x14ac:dyDescent="0.2">
      <c r="B822" s="158"/>
      <c r="C822" s="152" t="s">
        <v>7299</v>
      </c>
      <c r="D822" s="148"/>
      <c r="E822" s="144" t="s">
        <v>7663</v>
      </c>
      <c r="F822" s="148" t="s">
        <v>7299</v>
      </c>
      <c r="G822" s="148"/>
      <c r="H822" s="150"/>
      <c r="I822" s="148" t="s">
        <v>7659</v>
      </c>
      <c r="J822" s="148"/>
      <c r="K822" s="144"/>
      <c r="L822" s="144"/>
      <c r="M822" s="144"/>
      <c r="N822" s="148"/>
      <c r="O822" s="232" t="s">
        <v>6356</v>
      </c>
      <c r="P822" s="144">
        <v>1558</v>
      </c>
      <c r="Q822" s="144">
        <v>2</v>
      </c>
      <c r="R822" s="144"/>
      <c r="S822" s="144"/>
      <c r="T822" s="148"/>
      <c r="U822" s="148"/>
      <c r="V822" s="232">
        <v>2010</v>
      </c>
      <c r="W822" s="148"/>
      <c r="X822" s="148"/>
      <c r="Y822" s="148"/>
      <c r="Z822" s="148"/>
      <c r="AA822" s="148"/>
      <c r="AB822" s="144">
        <v>100</v>
      </c>
      <c r="AC822" s="232"/>
      <c r="AD822" s="232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 t="s">
        <v>11605</v>
      </c>
    </row>
    <row r="823" spans="2:50" ht="24" hidden="1" customHeight="1" x14ac:dyDescent="0.2">
      <c r="B823" s="158"/>
      <c r="C823" s="152" t="s">
        <v>7305</v>
      </c>
      <c r="D823" s="148" t="s">
        <v>7664</v>
      </c>
      <c r="E823" s="144" t="s">
        <v>7665</v>
      </c>
      <c r="F823" s="148" t="s">
        <v>7305</v>
      </c>
      <c r="G823" s="148"/>
      <c r="H823" s="150"/>
      <c r="I823" s="148" t="s">
        <v>7666</v>
      </c>
      <c r="J823" s="148">
        <v>1</v>
      </c>
      <c r="K823" s="144">
        <v>5880</v>
      </c>
      <c r="L823" s="144">
        <v>171.94</v>
      </c>
      <c r="M823" s="144">
        <v>115.18</v>
      </c>
      <c r="N823" s="148"/>
      <c r="O823" s="232" t="s">
        <v>1070</v>
      </c>
      <c r="P823" s="144">
        <v>4280</v>
      </c>
      <c r="Q823" s="144">
        <v>8</v>
      </c>
      <c r="R823" s="144">
        <v>0</v>
      </c>
      <c r="S823" s="144">
        <v>200</v>
      </c>
      <c r="T823" s="148"/>
      <c r="U823" s="148" t="s">
        <v>7309</v>
      </c>
      <c r="V823" s="232">
        <v>2013</v>
      </c>
      <c r="W823" s="148"/>
      <c r="X823" s="148"/>
      <c r="Y823" s="148"/>
      <c r="Z823" s="148" t="s">
        <v>7667</v>
      </c>
      <c r="AA823" s="148"/>
      <c r="AB823" s="144">
        <v>670</v>
      </c>
      <c r="AC823" s="232"/>
      <c r="AD823" s="232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60"/>
    </row>
    <row r="824" spans="2:50" ht="24" hidden="1" customHeight="1" x14ac:dyDescent="0.2">
      <c r="B824" s="158"/>
      <c r="C824" s="152" t="s">
        <v>7305</v>
      </c>
      <c r="D824" s="148" t="s">
        <v>7668</v>
      </c>
      <c r="E824" s="144" t="s">
        <v>7669</v>
      </c>
      <c r="F824" s="148" t="s">
        <v>7305</v>
      </c>
      <c r="G824" s="148"/>
      <c r="H824" s="150"/>
      <c r="I824" s="148" t="s">
        <v>7666</v>
      </c>
      <c r="J824" s="148">
        <v>1</v>
      </c>
      <c r="K824" s="144">
        <v>55339</v>
      </c>
      <c r="L824" s="144">
        <v>90</v>
      </c>
      <c r="M824" s="144">
        <v>90</v>
      </c>
      <c r="N824" s="148"/>
      <c r="O824" s="232" t="s">
        <v>6356</v>
      </c>
      <c r="P824" s="144">
        <v>5000</v>
      </c>
      <c r="Q824" s="144">
        <v>7</v>
      </c>
      <c r="R824" s="144"/>
      <c r="S824" s="144">
        <v>100</v>
      </c>
      <c r="T824" s="148"/>
      <c r="U824" s="148" t="s">
        <v>7309</v>
      </c>
      <c r="V824" s="232">
        <v>2003</v>
      </c>
      <c r="W824" s="148" t="s">
        <v>7670</v>
      </c>
      <c r="X824" s="148"/>
      <c r="Y824" s="148"/>
      <c r="Z824" s="148"/>
      <c r="AA824" s="148"/>
      <c r="AB824" s="144">
        <v>200</v>
      </c>
      <c r="AC824" s="232"/>
      <c r="AD824" s="232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60" t="s">
        <v>7671</v>
      </c>
    </row>
    <row r="825" spans="2:50" ht="24" hidden="1" customHeight="1" x14ac:dyDescent="0.2">
      <c r="B825" s="158"/>
      <c r="C825" s="152" t="s">
        <v>7305</v>
      </c>
      <c r="D825" s="148"/>
      <c r="E825" s="144" t="s">
        <v>2123</v>
      </c>
      <c r="F825" s="148" t="s">
        <v>7305</v>
      </c>
      <c r="G825" s="148"/>
      <c r="H825" s="150"/>
      <c r="I825" s="148" t="s">
        <v>7305</v>
      </c>
      <c r="J825" s="148"/>
      <c r="K825" s="144">
        <v>952</v>
      </c>
      <c r="L825" s="144"/>
      <c r="M825" s="144"/>
      <c r="N825" s="148"/>
      <c r="O825" s="232" t="s">
        <v>6356</v>
      </c>
      <c r="P825" s="144">
        <v>660</v>
      </c>
      <c r="Q825" s="144">
        <v>1</v>
      </c>
      <c r="R825" s="144"/>
      <c r="S825" s="144">
        <v>20</v>
      </c>
      <c r="T825" s="148"/>
      <c r="U825" s="148"/>
      <c r="V825" s="232">
        <v>2015</v>
      </c>
      <c r="W825" s="148"/>
      <c r="X825" s="148"/>
      <c r="Y825" s="148"/>
      <c r="Z825" s="148"/>
      <c r="AA825" s="148"/>
      <c r="AB825" s="144">
        <v>150</v>
      </c>
      <c r="AC825" s="232"/>
      <c r="AD825" s="232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 t="s">
        <v>7672</v>
      </c>
    </row>
    <row r="826" spans="2:50" ht="24" hidden="1" customHeight="1" x14ac:dyDescent="0.2">
      <c r="B826" s="158"/>
      <c r="C826" s="152" t="s">
        <v>7305</v>
      </c>
      <c r="D826" s="148"/>
      <c r="E826" s="144" t="s">
        <v>11606</v>
      </c>
      <c r="F826" s="148" t="s">
        <v>7305</v>
      </c>
      <c r="G826" s="148"/>
      <c r="H826" s="150"/>
      <c r="I826" s="148" t="s">
        <v>7305</v>
      </c>
      <c r="J826" s="148"/>
      <c r="K826" s="144">
        <v>648</v>
      </c>
      <c r="L826" s="144"/>
      <c r="M826" s="144"/>
      <c r="N826" s="148"/>
      <c r="O826" s="232" t="s">
        <v>1070</v>
      </c>
      <c r="P826" s="144">
        <v>648</v>
      </c>
      <c r="Q826" s="144">
        <v>1</v>
      </c>
      <c r="R826" s="144"/>
      <c r="S826" s="144">
        <v>20</v>
      </c>
      <c r="T826" s="148"/>
      <c r="U826" s="148"/>
      <c r="V826" s="232">
        <v>2005</v>
      </c>
      <c r="W826" s="148"/>
      <c r="X826" s="148"/>
      <c r="Y826" s="148"/>
      <c r="Z826" s="148"/>
      <c r="AA826" s="148"/>
      <c r="AB826" s="144"/>
      <c r="AC826" s="232"/>
      <c r="AD826" s="232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</row>
    <row r="827" spans="2:50" ht="24" hidden="1" customHeight="1" x14ac:dyDescent="0.2">
      <c r="B827" s="158"/>
      <c r="C827" s="152" t="s">
        <v>7305</v>
      </c>
      <c r="D827" s="148"/>
      <c r="E827" s="144" t="s">
        <v>11607</v>
      </c>
      <c r="F827" s="148" t="s">
        <v>7305</v>
      </c>
      <c r="G827" s="148"/>
      <c r="H827" s="150"/>
      <c r="I827" s="148" t="s">
        <v>7305</v>
      </c>
      <c r="J827" s="148"/>
      <c r="K827" s="144">
        <v>790</v>
      </c>
      <c r="L827" s="144"/>
      <c r="M827" s="144"/>
      <c r="N827" s="148"/>
      <c r="O827" s="232" t="s">
        <v>1070</v>
      </c>
      <c r="P827" s="144">
        <v>790</v>
      </c>
      <c r="Q827" s="144">
        <v>1</v>
      </c>
      <c r="R827" s="144"/>
      <c r="S827" s="144">
        <v>100</v>
      </c>
      <c r="T827" s="148"/>
      <c r="U827" s="148"/>
      <c r="V827" s="232">
        <v>2003</v>
      </c>
      <c r="W827" s="148"/>
      <c r="X827" s="148"/>
      <c r="Y827" s="148"/>
      <c r="Z827" s="148"/>
      <c r="AA827" s="148"/>
      <c r="AB827" s="144"/>
      <c r="AC827" s="232"/>
      <c r="AD827" s="232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</row>
    <row r="828" spans="2:50" ht="24" hidden="1" customHeight="1" x14ac:dyDescent="0.2">
      <c r="B828" s="158"/>
      <c r="C828" s="152" t="s">
        <v>785</v>
      </c>
      <c r="D828" s="148" t="s">
        <v>7591</v>
      </c>
      <c r="E828" s="144" t="s">
        <v>7673</v>
      </c>
      <c r="F828" s="148" t="s">
        <v>785</v>
      </c>
      <c r="G828" s="148" t="s">
        <v>7674</v>
      </c>
      <c r="H828" s="150" t="s">
        <v>7320</v>
      </c>
      <c r="I828" s="148" t="s">
        <v>7316</v>
      </c>
      <c r="J828" s="148"/>
      <c r="K828" s="144">
        <v>7667</v>
      </c>
      <c r="L828" s="144">
        <v>169</v>
      </c>
      <c r="M828" s="144">
        <v>169</v>
      </c>
      <c r="N828" s="148" t="s">
        <v>183</v>
      </c>
      <c r="O828" s="232" t="s">
        <v>13728</v>
      </c>
      <c r="P828" s="144">
        <v>7507</v>
      </c>
      <c r="Q828" s="144">
        <v>14</v>
      </c>
      <c r="R828" s="144">
        <v>100</v>
      </c>
      <c r="S828" s="144">
        <v>200</v>
      </c>
      <c r="T828" s="148" t="s">
        <v>185</v>
      </c>
      <c r="U828" s="148" t="s">
        <v>784</v>
      </c>
      <c r="V828" s="232">
        <v>2002</v>
      </c>
      <c r="W828" s="148" t="s">
        <v>7676</v>
      </c>
      <c r="X828" s="148"/>
      <c r="Y828" s="148"/>
      <c r="Z828" s="148"/>
      <c r="AA828" s="148"/>
      <c r="AB828" s="144">
        <v>3115</v>
      </c>
      <c r="AC828" s="232"/>
      <c r="AD828" s="232"/>
      <c r="AE828" s="148"/>
      <c r="AF828" s="148"/>
      <c r="AG828" s="148">
        <v>3</v>
      </c>
      <c r="AH828" s="148"/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</row>
    <row r="829" spans="2:50" ht="24" hidden="1" customHeight="1" x14ac:dyDescent="0.2">
      <c r="B829" s="158"/>
      <c r="C829" s="152" t="s">
        <v>16436</v>
      </c>
      <c r="D829" s="148"/>
      <c r="E829" s="144" t="s">
        <v>17813</v>
      </c>
      <c r="F829" s="148" t="s">
        <v>785</v>
      </c>
      <c r="G829" s="148"/>
      <c r="H829" s="150"/>
      <c r="I829" s="148" t="s">
        <v>7675</v>
      </c>
      <c r="J829" s="148"/>
      <c r="K829" s="144">
        <v>2140</v>
      </c>
      <c r="L829" s="144">
        <v>69</v>
      </c>
      <c r="M829" s="144">
        <v>2140</v>
      </c>
      <c r="N829" s="148"/>
      <c r="O829" s="232" t="s">
        <v>17814</v>
      </c>
      <c r="P829" s="144">
        <v>2140</v>
      </c>
      <c r="Q829" s="144">
        <v>4</v>
      </c>
      <c r="R829" s="144"/>
      <c r="S829" s="144"/>
      <c r="T829" s="148"/>
      <c r="U829" s="148"/>
      <c r="V829" s="232">
        <v>2020</v>
      </c>
      <c r="W829" s="148"/>
      <c r="X829" s="148"/>
      <c r="Y829" s="148"/>
      <c r="Z829" s="148"/>
      <c r="AA829" s="148"/>
      <c r="AB829" s="144">
        <v>110</v>
      </c>
      <c r="AC829" s="232"/>
      <c r="AD829" s="232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 t="s">
        <v>16632</v>
      </c>
    </row>
    <row r="830" spans="2:50" ht="24" hidden="1" customHeight="1" x14ac:dyDescent="0.2">
      <c r="B830" s="158"/>
      <c r="C830" s="152" t="s">
        <v>785</v>
      </c>
      <c r="D830" s="148"/>
      <c r="E830" s="144" t="s">
        <v>7677</v>
      </c>
      <c r="F830" s="148" t="s">
        <v>785</v>
      </c>
      <c r="G830" s="148"/>
      <c r="H830" s="148"/>
      <c r="I830" s="148" t="s">
        <v>7675</v>
      </c>
      <c r="J830" s="148"/>
      <c r="K830" s="144">
        <v>9899</v>
      </c>
      <c r="L830" s="144">
        <v>51</v>
      </c>
      <c r="M830" s="144">
        <v>51</v>
      </c>
      <c r="N830" s="148"/>
      <c r="O830" s="232" t="s">
        <v>13729</v>
      </c>
      <c r="P830" s="144">
        <v>9948</v>
      </c>
      <c r="Q830" s="144">
        <v>7</v>
      </c>
      <c r="R830" s="144">
        <v>100</v>
      </c>
      <c r="S830" s="144">
        <v>200</v>
      </c>
      <c r="T830" s="148"/>
      <c r="U830" s="148"/>
      <c r="V830" s="232">
        <v>2005</v>
      </c>
      <c r="W830" s="148"/>
      <c r="X830" s="148"/>
      <c r="Y830" s="148"/>
      <c r="Z830" s="148"/>
      <c r="AA830" s="148"/>
      <c r="AB830" s="144">
        <v>1320</v>
      </c>
      <c r="AC830" s="232"/>
      <c r="AD830" s="232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</row>
    <row r="831" spans="2:50" ht="24" hidden="1" customHeight="1" x14ac:dyDescent="0.2">
      <c r="B831" s="158"/>
      <c r="C831" s="152" t="s">
        <v>7593</v>
      </c>
      <c r="D831" s="148"/>
      <c r="E831" s="144" t="s">
        <v>7678</v>
      </c>
      <c r="F831" s="148" t="s">
        <v>785</v>
      </c>
      <c r="G831" s="148"/>
      <c r="H831" s="150"/>
      <c r="I831" s="148" t="s">
        <v>7675</v>
      </c>
      <c r="J831" s="148"/>
      <c r="K831" s="144">
        <v>12280</v>
      </c>
      <c r="L831" s="144">
        <v>71</v>
      </c>
      <c r="M831" s="144">
        <v>71</v>
      </c>
      <c r="N831" s="148"/>
      <c r="O831" s="232" t="s">
        <v>6962</v>
      </c>
      <c r="P831" s="144">
        <v>5280</v>
      </c>
      <c r="Q831" s="144">
        <v>8</v>
      </c>
      <c r="R831" s="144"/>
      <c r="S831" s="144">
        <v>400</v>
      </c>
      <c r="T831" s="148"/>
      <c r="U831" s="148"/>
      <c r="V831" s="232">
        <v>2005</v>
      </c>
      <c r="W831" s="148"/>
      <c r="X831" s="148"/>
      <c r="Y831" s="148"/>
      <c r="Z831" s="148"/>
      <c r="AA831" s="148"/>
      <c r="AB831" s="144">
        <v>3140</v>
      </c>
      <c r="AC831" s="232"/>
      <c r="AD831" s="232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</row>
    <row r="832" spans="2:50" ht="24" hidden="1" customHeight="1" x14ac:dyDescent="0.2">
      <c r="B832" s="158"/>
      <c r="C832" s="192" t="s">
        <v>785</v>
      </c>
      <c r="D832" s="148"/>
      <c r="E832" s="144" t="s">
        <v>13730</v>
      </c>
      <c r="F832" s="148" t="s">
        <v>785</v>
      </c>
      <c r="G832" s="148"/>
      <c r="H832" s="150"/>
      <c r="I832" s="148" t="s">
        <v>7675</v>
      </c>
      <c r="J832" s="148"/>
      <c r="K832" s="144">
        <v>12280</v>
      </c>
      <c r="L832" s="144">
        <v>71</v>
      </c>
      <c r="M832" s="144">
        <v>71</v>
      </c>
      <c r="N832" s="148"/>
      <c r="O832" s="232" t="s">
        <v>13731</v>
      </c>
      <c r="P832" s="144">
        <v>6100</v>
      </c>
      <c r="Q832" s="144">
        <v>8</v>
      </c>
      <c r="R832" s="144">
        <v>554</v>
      </c>
      <c r="S832" s="144"/>
      <c r="T832" s="148"/>
      <c r="U832" s="148"/>
      <c r="V832" s="232">
        <v>2009</v>
      </c>
      <c r="W832" s="148"/>
      <c r="X832" s="148"/>
      <c r="Y832" s="148"/>
      <c r="Z832" s="148"/>
      <c r="AA832" s="148"/>
      <c r="AB832" s="144">
        <v>3140</v>
      </c>
      <c r="AC832" s="232"/>
      <c r="AD832" s="232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</row>
    <row r="833" spans="2:50" ht="24" hidden="1" customHeight="1" x14ac:dyDescent="0.2">
      <c r="B833" s="158"/>
      <c r="C833" s="191" t="s">
        <v>785</v>
      </c>
      <c r="D833" s="136"/>
      <c r="E833" s="138" t="s">
        <v>13732</v>
      </c>
      <c r="F833" s="136" t="s">
        <v>785</v>
      </c>
      <c r="G833" s="163"/>
      <c r="H833" s="163"/>
      <c r="I833" s="136" t="s">
        <v>7675</v>
      </c>
      <c r="J833" s="163"/>
      <c r="K833" s="138">
        <v>1520</v>
      </c>
      <c r="L833" s="138"/>
      <c r="M833" s="138"/>
      <c r="N833" s="163"/>
      <c r="O833" s="136" t="s">
        <v>330</v>
      </c>
      <c r="P833" s="138">
        <v>1520</v>
      </c>
      <c r="Q833" s="138">
        <v>2</v>
      </c>
      <c r="R833" s="138"/>
      <c r="S833" s="138"/>
      <c r="T833" s="136"/>
      <c r="U833" s="136"/>
      <c r="V833" s="136">
        <v>1995</v>
      </c>
      <c r="W833" s="136"/>
      <c r="X833" s="136"/>
      <c r="Y833" s="136"/>
      <c r="Z833" s="136"/>
      <c r="AA833" s="136"/>
      <c r="AB833" s="138">
        <v>300</v>
      </c>
      <c r="AC833" s="136"/>
      <c r="AD833" s="136"/>
      <c r="AE833" s="136"/>
      <c r="AF833" s="136"/>
      <c r="AG833" s="136"/>
      <c r="AH833" s="136"/>
      <c r="AI833" s="136"/>
      <c r="AJ833" s="136"/>
      <c r="AK833" s="136"/>
      <c r="AL833" s="136"/>
      <c r="AM833" s="136"/>
      <c r="AN833" s="136"/>
      <c r="AO833" s="136"/>
      <c r="AP833" s="136"/>
      <c r="AQ833" s="136"/>
      <c r="AR833" s="136"/>
      <c r="AS833" s="136"/>
      <c r="AT833" s="136"/>
      <c r="AU833" s="136"/>
      <c r="AV833" s="136"/>
      <c r="AW833" s="136"/>
      <c r="AX833" s="1048"/>
    </row>
    <row r="834" spans="2:50" ht="24" hidden="1" customHeight="1" x14ac:dyDescent="0.2">
      <c r="B834" s="158"/>
      <c r="C834" s="192" t="s">
        <v>785</v>
      </c>
      <c r="D834" s="148"/>
      <c r="E834" s="144" t="s">
        <v>7679</v>
      </c>
      <c r="F834" s="136" t="s">
        <v>785</v>
      </c>
      <c r="G834" s="148"/>
      <c r="H834" s="150"/>
      <c r="I834" s="136" t="s">
        <v>7675</v>
      </c>
      <c r="J834" s="148"/>
      <c r="K834" s="144">
        <v>2508</v>
      </c>
      <c r="L834" s="144"/>
      <c r="M834" s="144"/>
      <c r="N834" s="148"/>
      <c r="O834" s="232" t="s">
        <v>330</v>
      </c>
      <c r="P834" s="144">
        <v>2508</v>
      </c>
      <c r="Q834" s="144">
        <v>4</v>
      </c>
      <c r="R834" s="144"/>
      <c r="S834" s="144"/>
      <c r="T834" s="148"/>
      <c r="U834" s="148"/>
      <c r="V834" s="232">
        <v>2003</v>
      </c>
      <c r="W834" s="148"/>
      <c r="X834" s="148"/>
      <c r="Y834" s="148"/>
      <c r="Z834" s="148"/>
      <c r="AA834" s="148"/>
      <c r="AB834" s="144">
        <v>1750</v>
      </c>
      <c r="AC834" s="232"/>
      <c r="AD834" s="232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</row>
    <row r="835" spans="2:50" ht="24" hidden="1" customHeight="1" x14ac:dyDescent="0.2">
      <c r="B835" s="158"/>
      <c r="C835" s="192" t="s">
        <v>785</v>
      </c>
      <c r="D835" s="148"/>
      <c r="E835" s="144" t="s">
        <v>7680</v>
      </c>
      <c r="F835" s="136" t="s">
        <v>785</v>
      </c>
      <c r="G835" s="148"/>
      <c r="H835" s="150"/>
      <c r="I835" s="136" t="s">
        <v>11608</v>
      </c>
      <c r="J835" s="148"/>
      <c r="K835" s="144">
        <v>1520</v>
      </c>
      <c r="L835" s="144"/>
      <c r="M835" s="144"/>
      <c r="N835" s="148"/>
      <c r="O835" s="232" t="s">
        <v>330</v>
      </c>
      <c r="P835" s="144">
        <v>1520</v>
      </c>
      <c r="Q835" s="144">
        <v>2</v>
      </c>
      <c r="R835" s="144"/>
      <c r="S835" s="144"/>
      <c r="T835" s="148"/>
      <c r="U835" s="148"/>
      <c r="V835" s="232">
        <v>2016</v>
      </c>
      <c r="W835" s="148"/>
      <c r="X835" s="148"/>
      <c r="Y835" s="148"/>
      <c r="Z835" s="148"/>
      <c r="AA835" s="148"/>
      <c r="AB835" s="144">
        <v>200</v>
      </c>
      <c r="AC835" s="232"/>
      <c r="AD835" s="232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</row>
    <row r="836" spans="2:50" ht="24" hidden="1" customHeight="1" x14ac:dyDescent="0.2">
      <c r="B836" s="158"/>
      <c r="C836" s="192" t="s">
        <v>7322</v>
      </c>
      <c r="D836" s="148"/>
      <c r="E836" s="144" t="s">
        <v>11609</v>
      </c>
      <c r="F836" s="136" t="s">
        <v>7322</v>
      </c>
      <c r="G836" s="148"/>
      <c r="H836" s="150"/>
      <c r="I836" s="136" t="s">
        <v>11593</v>
      </c>
      <c r="J836" s="148"/>
      <c r="K836" s="144">
        <v>4032</v>
      </c>
      <c r="L836" s="144">
        <v>90</v>
      </c>
      <c r="M836" s="144">
        <v>80</v>
      </c>
      <c r="N836" s="148"/>
      <c r="O836" s="232" t="s">
        <v>7681</v>
      </c>
      <c r="P836" s="144">
        <v>4032</v>
      </c>
      <c r="Q836" s="144">
        <v>6</v>
      </c>
      <c r="R836" s="144">
        <v>200</v>
      </c>
      <c r="S836" s="144">
        <v>300</v>
      </c>
      <c r="T836" s="148"/>
      <c r="U836" s="148"/>
      <c r="V836" s="232">
        <v>2003</v>
      </c>
      <c r="W836" s="148"/>
      <c r="X836" s="148"/>
      <c r="Y836" s="148"/>
      <c r="Z836" s="148"/>
      <c r="AA836" s="148"/>
      <c r="AB836" s="144">
        <v>50</v>
      </c>
      <c r="AC836" s="232"/>
      <c r="AD836" s="232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</row>
    <row r="837" spans="2:50" ht="24" hidden="1" customHeight="1" x14ac:dyDescent="0.2">
      <c r="B837" s="158"/>
      <c r="C837" s="192" t="s">
        <v>7322</v>
      </c>
      <c r="D837" s="148"/>
      <c r="E837" s="144" t="s">
        <v>11610</v>
      </c>
      <c r="F837" s="136" t="s">
        <v>7322</v>
      </c>
      <c r="G837" s="148"/>
      <c r="H837" s="150"/>
      <c r="I837" s="136" t="s">
        <v>11593</v>
      </c>
      <c r="J837" s="148"/>
      <c r="K837" s="144">
        <v>64318</v>
      </c>
      <c r="L837" s="144">
        <v>84</v>
      </c>
      <c r="M837" s="144">
        <v>78</v>
      </c>
      <c r="N837" s="148"/>
      <c r="O837" s="232" t="s">
        <v>2173</v>
      </c>
      <c r="P837" s="144">
        <v>4680</v>
      </c>
      <c r="Q837" s="144">
        <v>6</v>
      </c>
      <c r="R837" s="144">
        <v>200</v>
      </c>
      <c r="S837" s="144">
        <v>300</v>
      </c>
      <c r="T837" s="148"/>
      <c r="U837" s="148"/>
      <c r="V837" s="232">
        <v>2007</v>
      </c>
      <c r="W837" s="148"/>
      <c r="X837" s="148"/>
      <c r="Y837" s="148"/>
      <c r="Z837" s="148"/>
      <c r="AA837" s="148"/>
      <c r="AB837" s="144">
        <v>277</v>
      </c>
      <c r="AC837" s="232"/>
      <c r="AD837" s="232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 t="s">
        <v>3460</v>
      </c>
    </row>
    <row r="838" spans="2:50" ht="24" hidden="1" customHeight="1" x14ac:dyDescent="0.2">
      <c r="B838" s="158"/>
      <c r="C838" s="152" t="s">
        <v>7331</v>
      </c>
      <c r="D838" s="148" t="s">
        <v>15121</v>
      </c>
      <c r="E838" s="144" t="s">
        <v>7682</v>
      </c>
      <c r="F838" s="148" t="s">
        <v>7331</v>
      </c>
      <c r="G838" s="148"/>
      <c r="H838" s="150"/>
      <c r="I838" s="148" t="s">
        <v>7333</v>
      </c>
      <c r="J838" s="148">
        <v>1</v>
      </c>
      <c r="K838" s="144">
        <v>7608</v>
      </c>
      <c r="L838" s="144">
        <v>61</v>
      </c>
      <c r="M838" s="144">
        <v>61</v>
      </c>
      <c r="N838" s="148"/>
      <c r="O838" s="232" t="s">
        <v>503</v>
      </c>
      <c r="P838" s="144">
        <v>2775</v>
      </c>
      <c r="Q838" s="144">
        <v>6</v>
      </c>
      <c r="R838" s="144"/>
      <c r="S838" s="144">
        <v>400</v>
      </c>
      <c r="T838" s="148"/>
      <c r="U838" s="148"/>
      <c r="V838" s="232">
        <v>1993</v>
      </c>
      <c r="W838" s="148">
        <v>47</v>
      </c>
      <c r="X838" s="148"/>
      <c r="Y838" s="148"/>
      <c r="Z838" s="148"/>
      <c r="AA838" s="148"/>
      <c r="AB838" s="144">
        <v>47</v>
      </c>
      <c r="AC838" s="232"/>
      <c r="AD838" s="232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</row>
    <row r="839" spans="2:50" ht="24" hidden="1" customHeight="1" x14ac:dyDescent="0.2">
      <c r="B839" s="158"/>
      <c r="C839" s="152" t="s">
        <v>7331</v>
      </c>
      <c r="D839" s="148" t="s">
        <v>15122</v>
      </c>
      <c r="E839" s="144" t="s">
        <v>7683</v>
      </c>
      <c r="F839" s="148" t="s">
        <v>7331</v>
      </c>
      <c r="G839" s="148"/>
      <c r="H839" s="150"/>
      <c r="I839" s="148" t="s">
        <v>7333</v>
      </c>
      <c r="J839" s="148">
        <v>1</v>
      </c>
      <c r="K839" s="144">
        <v>2782</v>
      </c>
      <c r="L839" s="144">
        <v>30</v>
      </c>
      <c r="M839" s="144">
        <v>30</v>
      </c>
      <c r="N839" s="148"/>
      <c r="O839" s="232" t="s">
        <v>2076</v>
      </c>
      <c r="P839" s="144">
        <v>1460</v>
      </c>
      <c r="Q839" s="144">
        <v>4</v>
      </c>
      <c r="R839" s="144"/>
      <c r="S839" s="144">
        <v>200</v>
      </c>
      <c r="T839" s="148"/>
      <c r="U839" s="148"/>
      <c r="V839" s="232">
        <v>1994</v>
      </c>
      <c r="W839" s="148">
        <v>26</v>
      </c>
      <c r="X839" s="148"/>
      <c r="Y839" s="148"/>
      <c r="Z839" s="148"/>
      <c r="AA839" s="148"/>
      <c r="AB839" s="144">
        <v>26</v>
      </c>
      <c r="AC839" s="232"/>
      <c r="AD839" s="232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</row>
    <row r="840" spans="2:50" ht="24" hidden="1" customHeight="1" x14ac:dyDescent="0.2">
      <c r="B840" s="158"/>
      <c r="C840" s="152" t="s">
        <v>7331</v>
      </c>
      <c r="D840" s="148" t="s">
        <v>15123</v>
      </c>
      <c r="E840" s="144" t="s">
        <v>7684</v>
      </c>
      <c r="F840" s="148" t="s">
        <v>7331</v>
      </c>
      <c r="G840" s="148"/>
      <c r="H840" s="150"/>
      <c r="I840" s="232" t="s">
        <v>7333</v>
      </c>
      <c r="J840" s="148"/>
      <c r="K840" s="144">
        <v>3175</v>
      </c>
      <c r="L840" s="144"/>
      <c r="M840" s="144"/>
      <c r="N840" s="148"/>
      <c r="O840" s="232" t="s">
        <v>7685</v>
      </c>
      <c r="P840" s="144">
        <v>3175</v>
      </c>
      <c r="Q840" s="144">
        <v>4</v>
      </c>
      <c r="R840" s="144"/>
      <c r="S840" s="144">
        <v>200</v>
      </c>
      <c r="T840" s="148"/>
      <c r="U840" s="148"/>
      <c r="V840" s="232">
        <v>1994</v>
      </c>
      <c r="W840" s="148">
        <v>25</v>
      </c>
      <c r="X840" s="148"/>
      <c r="Y840" s="148"/>
      <c r="Z840" s="148"/>
      <c r="AA840" s="148"/>
      <c r="AB840" s="144">
        <v>25</v>
      </c>
      <c r="AC840" s="232"/>
      <c r="AD840" s="232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</row>
    <row r="841" spans="2:50" ht="24" hidden="1" customHeight="1" x14ac:dyDescent="0.2">
      <c r="B841" s="158"/>
      <c r="C841" s="152" t="s">
        <v>7331</v>
      </c>
      <c r="D841" s="148" t="s">
        <v>15124</v>
      </c>
      <c r="E841" s="144" t="s">
        <v>7686</v>
      </c>
      <c r="F841" s="148" t="s">
        <v>7331</v>
      </c>
      <c r="G841" s="148"/>
      <c r="H841" s="148"/>
      <c r="I841" s="232" t="s">
        <v>7333</v>
      </c>
      <c r="J841" s="148"/>
      <c r="K841" s="144">
        <v>1173</v>
      </c>
      <c r="L841" s="144"/>
      <c r="M841" s="144"/>
      <c r="N841" s="148"/>
      <c r="O841" s="232" t="s">
        <v>503</v>
      </c>
      <c r="P841" s="144">
        <v>1105</v>
      </c>
      <c r="Q841" s="144">
        <v>2</v>
      </c>
      <c r="R841" s="144"/>
      <c r="S841" s="144">
        <v>50</v>
      </c>
      <c r="T841" s="148"/>
      <c r="U841" s="148"/>
      <c r="V841" s="232">
        <v>1998</v>
      </c>
      <c r="W841" s="148"/>
      <c r="X841" s="148"/>
      <c r="Y841" s="148"/>
      <c r="Z841" s="148"/>
      <c r="AA841" s="148"/>
      <c r="AB841" s="144" t="s">
        <v>3489</v>
      </c>
      <c r="AC841" s="232"/>
      <c r="AD841" s="232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</row>
    <row r="842" spans="2:50" ht="24" hidden="1" customHeight="1" x14ac:dyDescent="0.2">
      <c r="B842" s="158"/>
      <c r="C842" s="152" t="s">
        <v>7331</v>
      </c>
      <c r="D842" s="148" t="s">
        <v>15103</v>
      </c>
      <c r="E842" s="144" t="s">
        <v>7687</v>
      </c>
      <c r="F842" s="148" t="s">
        <v>7331</v>
      </c>
      <c r="G842" s="148"/>
      <c r="H842" s="148"/>
      <c r="I842" s="232" t="s">
        <v>7333</v>
      </c>
      <c r="J842" s="148"/>
      <c r="K842" s="144"/>
      <c r="L842" s="144"/>
      <c r="M842" s="144"/>
      <c r="N842" s="148"/>
      <c r="O842" s="232" t="s">
        <v>2076</v>
      </c>
      <c r="P842" s="144">
        <v>2430</v>
      </c>
      <c r="Q842" s="144">
        <v>4</v>
      </c>
      <c r="R842" s="144">
        <v>108</v>
      </c>
      <c r="S842" s="144">
        <v>108</v>
      </c>
      <c r="T842" s="148">
        <v>2012</v>
      </c>
      <c r="U842" s="148"/>
      <c r="V842" s="232">
        <v>2012</v>
      </c>
      <c r="W842" s="148"/>
      <c r="X842" s="148"/>
      <c r="Y842" s="148"/>
      <c r="Z842" s="148"/>
      <c r="AA842" s="148"/>
      <c r="AB842" s="144"/>
      <c r="AC842" s="232"/>
      <c r="AD842" s="232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</row>
    <row r="843" spans="2:50" ht="24" hidden="1" customHeight="1" x14ac:dyDescent="0.2">
      <c r="B843" s="158"/>
      <c r="C843" s="152" t="s">
        <v>7331</v>
      </c>
      <c r="D843" s="148" t="s">
        <v>15114</v>
      </c>
      <c r="E843" s="144" t="s">
        <v>7340</v>
      </c>
      <c r="F843" s="148" t="s">
        <v>7331</v>
      </c>
      <c r="G843" s="148"/>
      <c r="H843" s="148"/>
      <c r="I843" s="232" t="s">
        <v>7333</v>
      </c>
      <c r="J843" s="148"/>
      <c r="K843" s="144">
        <v>26197</v>
      </c>
      <c r="L843" s="144">
        <v>125.44</v>
      </c>
      <c r="M843" s="144">
        <v>125.44</v>
      </c>
      <c r="N843" s="148"/>
      <c r="O843" s="232" t="s">
        <v>2076</v>
      </c>
      <c r="P843" s="144">
        <v>260</v>
      </c>
      <c r="Q843" s="144">
        <v>2</v>
      </c>
      <c r="R843" s="144"/>
      <c r="S843" s="144"/>
      <c r="T843" s="148"/>
      <c r="U843" s="148"/>
      <c r="V843" s="232">
        <v>2014</v>
      </c>
      <c r="W843" s="148"/>
      <c r="X843" s="148"/>
      <c r="Y843" s="148"/>
      <c r="Z843" s="148"/>
      <c r="AA843" s="148"/>
      <c r="AB843" s="144">
        <v>750</v>
      </c>
      <c r="AC843" s="232"/>
      <c r="AD843" s="232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</row>
    <row r="844" spans="2:50" ht="24" hidden="1" customHeight="1" x14ac:dyDescent="0.2">
      <c r="B844" s="158"/>
      <c r="C844" s="152" t="s">
        <v>7331</v>
      </c>
      <c r="D844" s="148" t="s">
        <v>15125</v>
      </c>
      <c r="E844" s="144" t="s">
        <v>7688</v>
      </c>
      <c r="F844" s="148" t="s">
        <v>7331</v>
      </c>
      <c r="G844" s="148"/>
      <c r="H844" s="148"/>
      <c r="I844" s="232" t="s">
        <v>7333</v>
      </c>
      <c r="J844" s="148"/>
      <c r="K844" s="144">
        <v>2322</v>
      </c>
      <c r="L844" s="144"/>
      <c r="M844" s="144"/>
      <c r="N844" s="148"/>
      <c r="O844" s="232" t="s">
        <v>2076</v>
      </c>
      <c r="P844" s="144">
        <v>782</v>
      </c>
      <c r="Q844" s="144">
        <v>3</v>
      </c>
      <c r="R844" s="144"/>
      <c r="S844" s="144"/>
      <c r="T844" s="232"/>
      <c r="U844" s="148"/>
      <c r="V844" s="232">
        <v>2013</v>
      </c>
      <c r="W844" s="148"/>
      <c r="X844" s="148"/>
      <c r="Y844" s="148"/>
      <c r="Z844" s="148"/>
      <c r="AA844" s="148"/>
      <c r="AB844" s="144">
        <v>683</v>
      </c>
      <c r="AC844" s="232"/>
      <c r="AD844" s="232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392"/>
    </row>
    <row r="845" spans="2:50" ht="24" hidden="1" customHeight="1" x14ac:dyDescent="0.2">
      <c r="B845" s="158"/>
      <c r="C845" s="136" t="s">
        <v>7331</v>
      </c>
      <c r="D845" s="136" t="s">
        <v>15126</v>
      </c>
      <c r="E845" s="138" t="s">
        <v>7689</v>
      </c>
      <c r="F845" s="136" t="s">
        <v>7331</v>
      </c>
      <c r="G845" s="136"/>
      <c r="H845" s="136"/>
      <c r="I845" s="136" t="s">
        <v>688</v>
      </c>
      <c r="J845" s="136"/>
      <c r="K845" s="138">
        <v>660</v>
      </c>
      <c r="L845" s="138"/>
      <c r="M845" s="138"/>
      <c r="N845" s="136"/>
      <c r="O845" s="136" t="s">
        <v>2076</v>
      </c>
      <c r="P845" s="138">
        <v>660</v>
      </c>
      <c r="Q845" s="138">
        <v>1</v>
      </c>
      <c r="R845" s="138"/>
      <c r="S845" s="138"/>
      <c r="T845" s="136"/>
      <c r="U845" s="136"/>
      <c r="V845" s="136">
        <v>1995</v>
      </c>
      <c r="W845" s="136"/>
      <c r="X845" s="136"/>
      <c r="Y845" s="136"/>
      <c r="Z845" s="136"/>
      <c r="AA845" s="136"/>
      <c r="AB845" s="138"/>
      <c r="AC845" s="136"/>
      <c r="AD845" s="136"/>
      <c r="AE845" s="136"/>
      <c r="AF845" s="136"/>
      <c r="AG845" s="136"/>
      <c r="AH845" s="136"/>
      <c r="AI845" s="136"/>
      <c r="AJ845" s="136"/>
      <c r="AK845" s="136"/>
      <c r="AL845" s="136"/>
      <c r="AM845" s="136"/>
      <c r="AN845" s="136"/>
      <c r="AO845" s="136"/>
      <c r="AP845" s="136"/>
      <c r="AQ845" s="136"/>
      <c r="AR845" s="136"/>
      <c r="AS845" s="136"/>
      <c r="AT845" s="136"/>
      <c r="AU845" s="136"/>
      <c r="AV845" s="136"/>
      <c r="AW845" s="136"/>
      <c r="AX845" s="136"/>
    </row>
    <row r="846" spans="2:50" ht="24" hidden="1" customHeight="1" x14ac:dyDescent="0.2">
      <c r="B846" s="158"/>
      <c r="C846" s="136" t="s">
        <v>787</v>
      </c>
      <c r="D846" s="136" t="s">
        <v>7342</v>
      </c>
      <c r="E846" s="138" t="s">
        <v>7690</v>
      </c>
      <c r="F846" s="136" t="s">
        <v>787</v>
      </c>
      <c r="G846" s="136" t="s">
        <v>7344</v>
      </c>
      <c r="H846" s="136"/>
      <c r="I846" s="136" t="s">
        <v>1163</v>
      </c>
      <c r="J846" s="136"/>
      <c r="K846" s="138">
        <v>2822</v>
      </c>
      <c r="L846" s="138"/>
      <c r="M846" s="138"/>
      <c r="N846" s="136" t="s">
        <v>183</v>
      </c>
      <c r="O846" s="136" t="s">
        <v>13733</v>
      </c>
      <c r="P846" s="138">
        <v>2822</v>
      </c>
      <c r="Q846" s="138">
        <v>8</v>
      </c>
      <c r="R846" s="138"/>
      <c r="S846" s="138"/>
      <c r="T846" s="136"/>
      <c r="U846" s="136"/>
      <c r="V846" s="136">
        <v>2002</v>
      </c>
      <c r="W846" s="136"/>
      <c r="X846" s="136"/>
      <c r="Y846" s="136"/>
      <c r="Z846" s="136"/>
      <c r="AA846" s="136"/>
      <c r="AB846" s="138">
        <v>1400</v>
      </c>
      <c r="AC846" s="136"/>
      <c r="AD846" s="136"/>
      <c r="AE846" s="136"/>
      <c r="AF846" s="136"/>
      <c r="AG846" s="136">
        <v>12</v>
      </c>
      <c r="AH846" s="136"/>
      <c r="AI846" s="136"/>
      <c r="AJ846" s="136"/>
      <c r="AK846" s="136"/>
      <c r="AL846" s="136"/>
      <c r="AM846" s="136"/>
      <c r="AN846" s="136"/>
      <c r="AO846" s="136"/>
      <c r="AP846" s="136"/>
      <c r="AQ846" s="136"/>
      <c r="AR846" s="136"/>
      <c r="AS846" s="136"/>
      <c r="AT846" s="136"/>
      <c r="AU846" s="136"/>
      <c r="AV846" s="136"/>
      <c r="AW846" s="136"/>
      <c r="AX846" s="136"/>
    </row>
    <row r="847" spans="2:50" ht="24" hidden="1" customHeight="1" x14ac:dyDescent="0.2">
      <c r="B847" s="158"/>
      <c r="C847" s="152" t="s">
        <v>787</v>
      </c>
      <c r="D847" s="148"/>
      <c r="E847" s="144" t="s">
        <v>7691</v>
      </c>
      <c r="F847" s="148" t="s">
        <v>787</v>
      </c>
      <c r="G847" s="148"/>
      <c r="H847" s="150"/>
      <c r="I847" s="136" t="s">
        <v>1163</v>
      </c>
      <c r="J847" s="148"/>
      <c r="K847" s="144">
        <v>1421</v>
      </c>
      <c r="L847" s="144"/>
      <c r="M847" s="144"/>
      <c r="N847" s="148"/>
      <c r="O847" s="232" t="s">
        <v>2076</v>
      </c>
      <c r="P847" s="144">
        <v>1421</v>
      </c>
      <c r="Q847" s="144">
        <v>2</v>
      </c>
      <c r="R847" s="144"/>
      <c r="S847" s="144"/>
      <c r="T847" s="148"/>
      <c r="U847" s="148"/>
      <c r="V847" s="232">
        <v>2007</v>
      </c>
      <c r="W847" s="148"/>
      <c r="X847" s="148"/>
      <c r="Y847" s="148"/>
      <c r="Z847" s="148"/>
      <c r="AA847" s="148"/>
      <c r="AB847" s="144">
        <v>95</v>
      </c>
      <c r="AC847" s="232"/>
      <c r="AD847" s="232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36"/>
    </row>
    <row r="848" spans="2:50" ht="24" hidden="1" customHeight="1" x14ac:dyDescent="0.2">
      <c r="B848" s="158"/>
      <c r="C848" s="152" t="s">
        <v>787</v>
      </c>
      <c r="D848" s="148"/>
      <c r="E848" s="144" t="s">
        <v>7692</v>
      </c>
      <c r="F848" s="148" t="s">
        <v>787</v>
      </c>
      <c r="G848" s="148"/>
      <c r="H848" s="150"/>
      <c r="I848" s="136" t="s">
        <v>1163</v>
      </c>
      <c r="J848" s="148"/>
      <c r="K848" s="144">
        <v>1800</v>
      </c>
      <c r="L848" s="144">
        <v>125.28</v>
      </c>
      <c r="M848" s="144">
        <v>125</v>
      </c>
      <c r="N848" s="148"/>
      <c r="O848" s="232" t="s">
        <v>13734</v>
      </c>
      <c r="P848" s="144">
        <v>1800</v>
      </c>
      <c r="Q848" s="144">
        <v>3</v>
      </c>
      <c r="R848" s="144"/>
      <c r="S848" s="393"/>
      <c r="T848" s="148"/>
      <c r="U848" s="148"/>
      <c r="V848" s="232">
        <v>2007</v>
      </c>
      <c r="W848" s="148"/>
      <c r="X848" s="148"/>
      <c r="Y848" s="148"/>
      <c r="Z848" s="148"/>
      <c r="AA848" s="148"/>
      <c r="AB848" s="144">
        <v>222</v>
      </c>
      <c r="AC848" s="232"/>
      <c r="AD848" s="232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</row>
    <row r="849" spans="2:50" ht="24" hidden="1" customHeight="1" x14ac:dyDescent="0.2">
      <c r="B849" s="158"/>
      <c r="C849" s="191" t="s">
        <v>787</v>
      </c>
      <c r="D849" s="136"/>
      <c r="E849" s="138" t="s">
        <v>7693</v>
      </c>
      <c r="F849" s="136" t="s">
        <v>787</v>
      </c>
      <c r="G849" s="136"/>
      <c r="H849" s="136"/>
      <c r="I849" s="196" t="s">
        <v>1163</v>
      </c>
      <c r="J849" s="136"/>
      <c r="K849" s="138">
        <v>3008</v>
      </c>
      <c r="L849" s="138">
        <v>78</v>
      </c>
      <c r="M849" s="138">
        <v>78</v>
      </c>
      <c r="N849" s="136"/>
      <c r="O849" s="136" t="s">
        <v>184</v>
      </c>
      <c r="P849" s="138">
        <v>3008</v>
      </c>
      <c r="Q849" s="138">
        <v>5</v>
      </c>
      <c r="R849" s="138"/>
      <c r="S849" s="138"/>
      <c r="T849" s="136"/>
      <c r="U849" s="136"/>
      <c r="V849" s="136">
        <v>2009</v>
      </c>
      <c r="W849" s="136"/>
      <c r="X849" s="136"/>
      <c r="Y849" s="136"/>
      <c r="Z849" s="136"/>
      <c r="AA849" s="136"/>
      <c r="AB849" s="138">
        <v>770</v>
      </c>
      <c r="AC849" s="136"/>
      <c r="AD849" s="136"/>
      <c r="AE849" s="136"/>
      <c r="AF849" s="136"/>
      <c r="AG849" s="136"/>
      <c r="AH849" s="136"/>
      <c r="AI849" s="136"/>
      <c r="AJ849" s="136"/>
      <c r="AK849" s="136"/>
      <c r="AL849" s="136"/>
      <c r="AM849" s="136"/>
      <c r="AN849" s="136"/>
      <c r="AO849" s="136"/>
      <c r="AP849" s="136"/>
      <c r="AQ849" s="136"/>
      <c r="AR849" s="136"/>
      <c r="AS849" s="136"/>
      <c r="AT849" s="136"/>
      <c r="AU849" s="136"/>
      <c r="AV849" s="136"/>
      <c r="AW849" s="136"/>
      <c r="AX849" s="136"/>
    </row>
    <row r="850" spans="2:50" ht="24" hidden="1" customHeight="1" x14ac:dyDescent="0.2">
      <c r="B850" s="158"/>
      <c r="C850" s="191" t="s">
        <v>787</v>
      </c>
      <c r="D850" s="136"/>
      <c r="E850" s="138" t="s">
        <v>1162</v>
      </c>
      <c r="F850" s="136" t="s">
        <v>787</v>
      </c>
      <c r="G850" s="136"/>
      <c r="H850" s="136"/>
      <c r="I850" s="136" t="s">
        <v>1163</v>
      </c>
      <c r="J850" s="136"/>
      <c r="K850" s="138">
        <v>3140</v>
      </c>
      <c r="L850" s="138"/>
      <c r="M850" s="138"/>
      <c r="N850" s="136"/>
      <c r="O850" s="136" t="s">
        <v>13735</v>
      </c>
      <c r="P850" s="138">
        <v>260</v>
      </c>
      <c r="Q850" s="138">
        <v>4</v>
      </c>
      <c r="R850" s="138">
        <v>20</v>
      </c>
      <c r="S850" s="138">
        <v>40</v>
      </c>
      <c r="T850" s="136"/>
      <c r="U850" s="136"/>
      <c r="V850" s="136">
        <v>2013</v>
      </c>
      <c r="W850" s="136"/>
      <c r="X850" s="136"/>
      <c r="Y850" s="136"/>
      <c r="Z850" s="136"/>
      <c r="AA850" s="136"/>
      <c r="AB850" s="138">
        <v>620</v>
      </c>
      <c r="AC850" s="136"/>
      <c r="AD850" s="136"/>
      <c r="AE850" s="136"/>
      <c r="AF850" s="136"/>
      <c r="AG850" s="136"/>
      <c r="AH850" s="136"/>
      <c r="AI850" s="136"/>
      <c r="AJ850" s="136"/>
      <c r="AK850" s="136"/>
      <c r="AL850" s="136"/>
      <c r="AM850" s="136"/>
      <c r="AN850" s="136"/>
      <c r="AO850" s="136"/>
      <c r="AP850" s="136"/>
      <c r="AQ850" s="136"/>
      <c r="AR850" s="136"/>
      <c r="AS850" s="136"/>
      <c r="AT850" s="136"/>
      <c r="AU850" s="136"/>
      <c r="AV850" s="136"/>
      <c r="AW850" s="136"/>
      <c r="AX850" s="136" t="s">
        <v>1164</v>
      </c>
    </row>
    <row r="851" spans="2:50" ht="24" hidden="1" customHeight="1" x14ac:dyDescent="0.2">
      <c r="B851" s="158"/>
      <c r="C851" s="191" t="s">
        <v>787</v>
      </c>
      <c r="D851" s="136"/>
      <c r="E851" s="138" t="s">
        <v>10612</v>
      </c>
      <c r="F851" s="136" t="s">
        <v>787</v>
      </c>
      <c r="G851" s="136"/>
      <c r="H851" s="136"/>
      <c r="I851" s="136" t="s">
        <v>1163</v>
      </c>
      <c r="J851" s="136"/>
      <c r="K851" s="138">
        <v>8823</v>
      </c>
      <c r="L851" s="138">
        <v>64.7</v>
      </c>
      <c r="M851" s="138">
        <v>84.7</v>
      </c>
      <c r="N851" s="136"/>
      <c r="O851" s="136" t="s">
        <v>1092</v>
      </c>
      <c r="P851" s="138">
        <v>260</v>
      </c>
      <c r="Q851" s="138">
        <v>3</v>
      </c>
      <c r="R851" s="138">
        <v>40</v>
      </c>
      <c r="S851" s="138">
        <v>120</v>
      </c>
      <c r="T851" s="136"/>
      <c r="U851" s="136"/>
      <c r="V851" s="136">
        <v>2016</v>
      </c>
      <c r="W851" s="136"/>
      <c r="X851" s="136"/>
      <c r="Y851" s="136"/>
      <c r="Z851" s="136"/>
      <c r="AA851" s="136"/>
      <c r="AB851" s="138">
        <v>2571</v>
      </c>
      <c r="AC851" s="136"/>
      <c r="AD851" s="136"/>
      <c r="AE851" s="136"/>
      <c r="AF851" s="136"/>
      <c r="AG851" s="136"/>
      <c r="AH851" s="136"/>
      <c r="AI851" s="136"/>
      <c r="AJ851" s="136"/>
      <c r="AK851" s="136"/>
      <c r="AL851" s="136"/>
      <c r="AM851" s="136"/>
      <c r="AN851" s="136"/>
      <c r="AO851" s="136"/>
      <c r="AP851" s="136"/>
      <c r="AQ851" s="136"/>
      <c r="AR851" s="136"/>
      <c r="AS851" s="136"/>
      <c r="AT851" s="136"/>
      <c r="AU851" s="136"/>
      <c r="AV851" s="136"/>
      <c r="AW851" s="136"/>
      <c r="AX851" s="136"/>
    </row>
    <row r="852" spans="2:50" ht="24" hidden="1" customHeight="1" x14ac:dyDescent="0.2">
      <c r="B852" s="158"/>
      <c r="C852" s="191" t="s">
        <v>787</v>
      </c>
      <c r="D852" s="136"/>
      <c r="E852" s="138" t="s">
        <v>10613</v>
      </c>
      <c r="F852" s="136" t="s">
        <v>787</v>
      </c>
      <c r="G852" s="136"/>
      <c r="H852" s="136"/>
      <c r="I852" s="136" t="s">
        <v>1163</v>
      </c>
      <c r="J852" s="136"/>
      <c r="K852" s="138">
        <v>1580</v>
      </c>
      <c r="L852" s="138">
        <v>47</v>
      </c>
      <c r="M852" s="138">
        <v>47</v>
      </c>
      <c r="N852" s="136"/>
      <c r="O852" s="136" t="s">
        <v>1092</v>
      </c>
      <c r="P852" s="138">
        <v>260</v>
      </c>
      <c r="Q852" s="138">
        <v>1</v>
      </c>
      <c r="R852" s="138">
        <v>40</v>
      </c>
      <c r="S852" s="138">
        <v>80</v>
      </c>
      <c r="T852" s="136"/>
      <c r="U852" s="136"/>
      <c r="V852" s="136">
        <v>2017</v>
      </c>
      <c r="W852" s="136"/>
      <c r="X852" s="136"/>
      <c r="Y852" s="136"/>
      <c r="Z852" s="136"/>
      <c r="AA852" s="136"/>
      <c r="AB852" s="138">
        <v>400</v>
      </c>
      <c r="AC852" s="136"/>
      <c r="AD852" s="136"/>
      <c r="AE852" s="136"/>
      <c r="AF852" s="136"/>
      <c r="AG852" s="136"/>
      <c r="AH852" s="136"/>
      <c r="AI852" s="136"/>
      <c r="AJ852" s="136"/>
      <c r="AK852" s="136"/>
      <c r="AL852" s="136"/>
      <c r="AM852" s="136"/>
      <c r="AN852" s="136"/>
      <c r="AO852" s="136"/>
      <c r="AP852" s="136"/>
      <c r="AQ852" s="136"/>
      <c r="AR852" s="136"/>
      <c r="AS852" s="136"/>
      <c r="AT852" s="136"/>
      <c r="AU852" s="136"/>
      <c r="AV852" s="136"/>
      <c r="AW852" s="136"/>
      <c r="AX852" s="136"/>
    </row>
    <row r="853" spans="2:50" ht="24" hidden="1" customHeight="1" x14ac:dyDescent="0.2">
      <c r="B853" s="154"/>
      <c r="C853" s="191" t="s">
        <v>787</v>
      </c>
      <c r="D853" s="136"/>
      <c r="E853" s="138" t="s">
        <v>15127</v>
      </c>
      <c r="F853" s="136" t="s">
        <v>787</v>
      </c>
      <c r="G853" s="136"/>
      <c r="H853" s="136"/>
      <c r="I853" s="136" t="s">
        <v>787</v>
      </c>
      <c r="J853" s="136"/>
      <c r="K853" s="138">
        <v>42467</v>
      </c>
      <c r="L853" s="138"/>
      <c r="M853" s="138"/>
      <c r="N853" s="136"/>
      <c r="O853" s="136" t="s">
        <v>15128</v>
      </c>
      <c r="P853" s="138">
        <v>5456</v>
      </c>
      <c r="Q853" s="138">
        <v>8</v>
      </c>
      <c r="R853" s="138"/>
      <c r="S853" s="138"/>
      <c r="T853" s="136"/>
      <c r="U853" s="136"/>
      <c r="V853" s="136">
        <v>2020</v>
      </c>
      <c r="W853" s="136"/>
      <c r="X853" s="136"/>
      <c r="Y853" s="136"/>
      <c r="Z853" s="136"/>
      <c r="AA853" s="136"/>
      <c r="AB853" s="138"/>
      <c r="AC853" s="136"/>
      <c r="AD853" s="136"/>
      <c r="AE853" s="136"/>
      <c r="AF853" s="136"/>
      <c r="AG853" s="136"/>
      <c r="AH853" s="136"/>
      <c r="AI853" s="136"/>
      <c r="AJ853" s="136"/>
      <c r="AK853" s="136"/>
      <c r="AL853" s="136"/>
      <c r="AM853" s="136"/>
      <c r="AN853" s="136"/>
      <c r="AO853" s="136"/>
      <c r="AP853" s="136"/>
      <c r="AQ853" s="136"/>
      <c r="AR853" s="136"/>
      <c r="AS853" s="136"/>
      <c r="AT853" s="136"/>
      <c r="AU853" s="136"/>
      <c r="AV853" s="136"/>
      <c r="AW853" s="136"/>
      <c r="AX853" s="157"/>
    </row>
    <row r="854" spans="2:50" ht="24" hidden="1" customHeight="1" x14ac:dyDescent="0.2">
      <c r="B854" s="154"/>
      <c r="C854" s="152" t="s">
        <v>787</v>
      </c>
      <c r="D854" s="148"/>
      <c r="E854" s="144" t="s">
        <v>15104</v>
      </c>
      <c r="F854" s="148" t="s">
        <v>787</v>
      </c>
      <c r="G854" s="148"/>
      <c r="H854" s="150"/>
      <c r="I854" s="148" t="s">
        <v>787</v>
      </c>
      <c r="J854" s="148"/>
      <c r="K854" s="144">
        <v>23147</v>
      </c>
      <c r="L854" s="144"/>
      <c r="M854" s="144"/>
      <c r="N854" s="148"/>
      <c r="O854" s="232" t="s">
        <v>366</v>
      </c>
      <c r="P854" s="144">
        <v>1184</v>
      </c>
      <c r="Q854" s="144">
        <v>2</v>
      </c>
      <c r="R854" s="144"/>
      <c r="S854" s="144"/>
      <c r="T854" s="148"/>
      <c r="U854" s="148"/>
      <c r="V854" s="232">
        <v>2020</v>
      </c>
      <c r="W854" s="148"/>
      <c r="X854" s="148"/>
      <c r="Y854" s="148"/>
      <c r="Z854" s="148"/>
      <c r="AA854" s="148"/>
      <c r="AB854" s="144"/>
      <c r="AC854" s="232"/>
      <c r="AD854" s="232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</row>
    <row r="855" spans="2:50" ht="24" hidden="1" customHeight="1" x14ac:dyDescent="0.2">
      <c r="B855" s="154"/>
      <c r="C855" s="152" t="s">
        <v>787</v>
      </c>
      <c r="D855" s="148"/>
      <c r="E855" s="144" t="s">
        <v>16445</v>
      </c>
      <c r="F855" s="148" t="s">
        <v>787</v>
      </c>
      <c r="G855" s="148"/>
      <c r="H855" s="150"/>
      <c r="I855" s="148" t="s">
        <v>787</v>
      </c>
      <c r="J855" s="148"/>
      <c r="K855" s="144">
        <v>1994</v>
      </c>
      <c r="L855" s="144" t="s">
        <v>417</v>
      </c>
      <c r="M855" s="144" t="s">
        <v>417</v>
      </c>
      <c r="N855" s="148"/>
      <c r="O855" s="232" t="s">
        <v>184</v>
      </c>
      <c r="P855" s="144">
        <v>580</v>
      </c>
      <c r="Q855" s="144">
        <v>1</v>
      </c>
      <c r="R855" s="144"/>
      <c r="S855" s="144"/>
      <c r="T855" s="148"/>
      <c r="U855" s="148"/>
      <c r="V855" s="232">
        <v>2005</v>
      </c>
      <c r="W855" s="148"/>
      <c r="X855" s="148"/>
      <c r="Y855" s="148"/>
      <c r="Z855" s="148"/>
      <c r="AA855" s="148"/>
      <c r="AB855" s="144"/>
      <c r="AC855" s="232"/>
      <c r="AD855" s="232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</row>
    <row r="856" spans="2:50" ht="24" hidden="1" customHeight="1" x14ac:dyDescent="0.2">
      <c r="B856" s="154"/>
      <c r="C856" s="152" t="s">
        <v>787</v>
      </c>
      <c r="D856" s="148"/>
      <c r="E856" s="144" t="s">
        <v>16446</v>
      </c>
      <c r="F856" s="148" t="s">
        <v>787</v>
      </c>
      <c r="G856" s="148"/>
      <c r="H856" s="150"/>
      <c r="I856" s="148" t="s">
        <v>787</v>
      </c>
      <c r="J856" s="148"/>
      <c r="K856" s="144">
        <v>8739</v>
      </c>
      <c r="L856" s="144" t="s">
        <v>417</v>
      </c>
      <c r="M856" s="144" t="s">
        <v>417</v>
      </c>
      <c r="N856" s="148"/>
      <c r="O856" s="232" t="s">
        <v>184</v>
      </c>
      <c r="P856" s="144">
        <v>2975</v>
      </c>
      <c r="Q856" s="144">
        <v>5</v>
      </c>
      <c r="R856" s="144"/>
      <c r="S856" s="144"/>
      <c r="T856" s="148"/>
      <c r="U856" s="148"/>
      <c r="V856" s="232">
        <v>2008</v>
      </c>
      <c r="W856" s="148"/>
      <c r="X856" s="148"/>
      <c r="Y856" s="148"/>
      <c r="Z856" s="148"/>
      <c r="AA856" s="148"/>
      <c r="AB856" s="144"/>
      <c r="AC856" s="232"/>
      <c r="AD856" s="232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</row>
    <row r="857" spans="2:50" ht="24" hidden="1" customHeight="1" x14ac:dyDescent="0.2">
      <c r="B857" s="154"/>
      <c r="C857" s="152" t="s">
        <v>788</v>
      </c>
      <c r="D857" s="148" t="s">
        <v>7694</v>
      </c>
      <c r="E857" s="144" t="s">
        <v>7695</v>
      </c>
      <c r="F857" s="148" t="s">
        <v>788</v>
      </c>
      <c r="G857" s="148" t="s">
        <v>7696</v>
      </c>
      <c r="H857" s="150"/>
      <c r="I857" s="148" t="s">
        <v>7697</v>
      </c>
      <c r="J857" s="148"/>
      <c r="K857" s="144">
        <v>1527</v>
      </c>
      <c r="L857" s="144"/>
      <c r="M857" s="144"/>
      <c r="N857" s="148"/>
      <c r="O857" s="232" t="s">
        <v>503</v>
      </c>
      <c r="P857" s="144">
        <v>1482</v>
      </c>
      <c r="Q857" s="144">
        <v>2</v>
      </c>
      <c r="R857" s="144"/>
      <c r="S857" s="144"/>
      <c r="T857" s="148"/>
      <c r="U857" s="148"/>
      <c r="V857" s="232">
        <v>1992</v>
      </c>
      <c r="W857" s="148"/>
      <c r="X857" s="148"/>
      <c r="Y857" s="148"/>
      <c r="Z857" s="148"/>
      <c r="AA857" s="148"/>
      <c r="AB857" s="144">
        <v>50</v>
      </c>
      <c r="AC857" s="232"/>
      <c r="AD857" s="232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</row>
    <row r="858" spans="2:50" ht="24" hidden="1" customHeight="1" x14ac:dyDescent="0.2">
      <c r="B858" s="154"/>
      <c r="C858" s="152" t="s">
        <v>788</v>
      </c>
      <c r="D858" s="148"/>
      <c r="E858" s="144" t="s">
        <v>7698</v>
      </c>
      <c r="F858" s="148" t="s">
        <v>788</v>
      </c>
      <c r="G858" s="148"/>
      <c r="H858" s="150"/>
      <c r="I858" s="148" t="s">
        <v>3487</v>
      </c>
      <c r="J858" s="148"/>
      <c r="K858" s="144">
        <v>4100</v>
      </c>
      <c r="L858" s="144"/>
      <c r="M858" s="144"/>
      <c r="N858" s="148"/>
      <c r="O858" s="232" t="s">
        <v>13736</v>
      </c>
      <c r="P858" s="144">
        <v>3500</v>
      </c>
      <c r="Q858" s="144">
        <v>6</v>
      </c>
      <c r="R858" s="144"/>
      <c r="S858" s="144">
        <v>150</v>
      </c>
      <c r="T858" s="232">
        <v>2007</v>
      </c>
      <c r="U858" s="144">
        <v>200</v>
      </c>
      <c r="V858" s="232">
        <v>2007</v>
      </c>
      <c r="W858" s="148"/>
      <c r="X858" s="148"/>
      <c r="Y858" s="148"/>
      <c r="Z858" s="148"/>
      <c r="AA858" s="148"/>
      <c r="AB858" s="144">
        <v>200</v>
      </c>
      <c r="AC858" s="232"/>
      <c r="AD858" s="232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</row>
    <row r="859" spans="2:50" ht="24" hidden="1" customHeight="1" x14ac:dyDescent="0.2">
      <c r="B859" s="154"/>
      <c r="C859" s="152" t="s">
        <v>788</v>
      </c>
      <c r="D859" s="148"/>
      <c r="E859" s="144" t="s">
        <v>7699</v>
      </c>
      <c r="F859" s="148" t="s">
        <v>788</v>
      </c>
      <c r="G859" s="148"/>
      <c r="H859" s="150"/>
      <c r="I859" s="148" t="s">
        <v>3487</v>
      </c>
      <c r="J859" s="148"/>
      <c r="K859" s="144">
        <v>1511</v>
      </c>
      <c r="L859" s="144"/>
      <c r="M859" s="144"/>
      <c r="N859" s="148"/>
      <c r="O859" s="232" t="s">
        <v>503</v>
      </c>
      <c r="P859" s="144">
        <v>1165</v>
      </c>
      <c r="Q859" s="144">
        <v>2</v>
      </c>
      <c r="R859" s="144"/>
      <c r="S859" s="144"/>
      <c r="T859" s="232"/>
      <c r="U859" s="144"/>
      <c r="V859" s="232">
        <v>1992</v>
      </c>
      <c r="W859" s="148"/>
      <c r="X859" s="148"/>
      <c r="Y859" s="148"/>
      <c r="Z859" s="148"/>
      <c r="AA859" s="148"/>
      <c r="AB859" s="144"/>
      <c r="AC859" s="232"/>
      <c r="AD859" s="232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</row>
    <row r="860" spans="2:50" ht="24" hidden="1" customHeight="1" x14ac:dyDescent="0.2">
      <c r="B860" s="154"/>
      <c r="C860" s="152" t="s">
        <v>788</v>
      </c>
      <c r="D860" s="148"/>
      <c r="E860" s="144" t="s">
        <v>7700</v>
      </c>
      <c r="F860" s="148" t="s">
        <v>788</v>
      </c>
      <c r="G860" s="148"/>
      <c r="H860" s="150"/>
      <c r="I860" s="148" t="s">
        <v>7701</v>
      </c>
      <c r="J860" s="148"/>
      <c r="K860" s="144">
        <v>1668</v>
      </c>
      <c r="L860" s="144"/>
      <c r="M860" s="144"/>
      <c r="N860" s="148"/>
      <c r="O860" s="232" t="s">
        <v>503</v>
      </c>
      <c r="P860" s="144">
        <v>800</v>
      </c>
      <c r="Q860" s="144">
        <v>2</v>
      </c>
      <c r="R860" s="144"/>
      <c r="S860" s="144"/>
      <c r="T860" s="148"/>
      <c r="U860" s="148"/>
      <c r="V860" s="232">
        <v>2013</v>
      </c>
      <c r="W860" s="148"/>
      <c r="X860" s="148"/>
      <c r="Y860" s="148"/>
      <c r="Z860" s="148"/>
      <c r="AA860" s="148"/>
      <c r="AB860" s="144">
        <v>15</v>
      </c>
      <c r="AC860" s="232"/>
      <c r="AD860" s="232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</row>
    <row r="861" spans="2:50" ht="24" hidden="1" customHeight="1" x14ac:dyDescent="0.2">
      <c r="B861" s="154"/>
      <c r="C861" s="152" t="s">
        <v>7358</v>
      </c>
      <c r="D861" s="148" t="s">
        <v>7359</v>
      </c>
      <c r="E861" s="144" t="s">
        <v>7702</v>
      </c>
      <c r="F861" s="148" t="s">
        <v>7358</v>
      </c>
      <c r="G861" s="148" t="s">
        <v>7703</v>
      </c>
      <c r="H861" s="150" t="s">
        <v>7361</v>
      </c>
      <c r="I861" s="148" t="s">
        <v>3487</v>
      </c>
      <c r="J861" s="148">
        <v>1</v>
      </c>
      <c r="K861" s="144">
        <v>3609</v>
      </c>
      <c r="L861" s="144">
        <v>99</v>
      </c>
      <c r="M861" s="144">
        <v>99</v>
      </c>
      <c r="N861" s="148" t="s">
        <v>183</v>
      </c>
      <c r="O861" s="232" t="s">
        <v>1092</v>
      </c>
      <c r="P861" s="144">
        <v>3544</v>
      </c>
      <c r="Q861" s="144">
        <v>8</v>
      </c>
      <c r="R861" s="144">
        <v>50</v>
      </c>
      <c r="S861" s="144">
        <v>500</v>
      </c>
      <c r="T861" s="148"/>
      <c r="U861" s="148"/>
      <c r="V861" s="232">
        <v>2001</v>
      </c>
      <c r="W861" s="148">
        <v>250</v>
      </c>
      <c r="X861" s="148"/>
      <c r="Y861" s="148"/>
      <c r="Z861" s="148"/>
      <c r="AA861" s="148"/>
      <c r="AB861" s="144">
        <v>130</v>
      </c>
      <c r="AC861" s="232"/>
      <c r="AD861" s="232"/>
      <c r="AE861" s="148"/>
      <c r="AF861" s="148"/>
      <c r="AG861" s="148">
        <v>4</v>
      </c>
      <c r="AH861" s="148"/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</row>
    <row r="862" spans="2:50" ht="24" hidden="1" customHeight="1" x14ac:dyDescent="0.2">
      <c r="B862" s="154"/>
      <c r="C862" s="152" t="s">
        <v>7358</v>
      </c>
      <c r="D862" s="148"/>
      <c r="E862" s="144" t="s">
        <v>7704</v>
      </c>
      <c r="F862" s="148" t="s">
        <v>7358</v>
      </c>
      <c r="G862" s="148"/>
      <c r="H862" s="150"/>
      <c r="I862" s="148" t="s">
        <v>7705</v>
      </c>
      <c r="J862" s="148"/>
      <c r="K862" s="144">
        <v>708</v>
      </c>
      <c r="L862" s="144">
        <v>45</v>
      </c>
      <c r="M862" s="144">
        <v>45</v>
      </c>
      <c r="N862" s="148"/>
      <c r="O862" s="232" t="s">
        <v>1092</v>
      </c>
      <c r="P862" s="144">
        <v>528</v>
      </c>
      <c r="Q862" s="144">
        <v>2</v>
      </c>
      <c r="R862" s="144">
        <v>20</v>
      </c>
      <c r="S862" s="144">
        <v>20</v>
      </c>
      <c r="T862" s="148"/>
      <c r="U862" s="148"/>
      <c r="V862" s="232">
        <v>2007</v>
      </c>
      <c r="W862" s="148"/>
      <c r="X862" s="148"/>
      <c r="Y862" s="148"/>
      <c r="Z862" s="148"/>
      <c r="AA862" s="148"/>
      <c r="AB862" s="144">
        <v>236</v>
      </c>
      <c r="AC862" s="232"/>
      <c r="AD862" s="232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</row>
    <row r="863" spans="2:50" ht="24" hidden="1" customHeight="1" x14ac:dyDescent="0.2">
      <c r="B863" s="154"/>
      <c r="C863" s="152" t="s">
        <v>7365</v>
      </c>
      <c r="D863" s="148" t="s">
        <v>7706</v>
      </c>
      <c r="E863" s="144" t="s">
        <v>7707</v>
      </c>
      <c r="F863" s="148" t="s">
        <v>7365</v>
      </c>
      <c r="G863" s="148" t="s">
        <v>7708</v>
      </c>
      <c r="H863" s="150" t="s">
        <v>7369</v>
      </c>
      <c r="I863" s="148" t="s">
        <v>13712</v>
      </c>
      <c r="J863" s="148">
        <v>2</v>
      </c>
      <c r="K863" s="144">
        <v>12652</v>
      </c>
      <c r="L863" s="144">
        <v>314.86</v>
      </c>
      <c r="M863" s="144">
        <v>314.86</v>
      </c>
      <c r="N863" s="148" t="s">
        <v>183</v>
      </c>
      <c r="O863" s="232" t="s">
        <v>7709</v>
      </c>
      <c r="P863" s="144">
        <v>7660</v>
      </c>
      <c r="Q863" s="144">
        <v>12</v>
      </c>
      <c r="R863" s="144">
        <v>425</v>
      </c>
      <c r="S863" s="144">
        <v>600</v>
      </c>
      <c r="T863" s="148"/>
      <c r="U863" s="148" t="s">
        <v>7710</v>
      </c>
      <c r="V863" s="232">
        <v>2007</v>
      </c>
      <c r="W863" s="148">
        <v>5</v>
      </c>
      <c r="X863" s="148">
        <v>1</v>
      </c>
      <c r="Y863" s="148"/>
      <c r="Z863" s="148"/>
      <c r="AA863" s="148"/>
      <c r="AB863" s="144">
        <v>10</v>
      </c>
      <c r="AC863" s="232"/>
      <c r="AD863" s="232"/>
      <c r="AE863" s="148"/>
      <c r="AF863" s="148"/>
      <c r="AG863" s="148">
        <v>6</v>
      </c>
      <c r="AH863" s="148"/>
      <c r="AI863" s="148">
        <v>1</v>
      </c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</row>
    <row r="864" spans="2:50" ht="24" hidden="1" customHeight="1" x14ac:dyDescent="0.2">
      <c r="B864" s="154"/>
      <c r="C864" s="152" t="s">
        <v>7365</v>
      </c>
      <c r="D864" s="148"/>
      <c r="E864" s="144" t="s">
        <v>7711</v>
      </c>
      <c r="F864" s="148" t="s">
        <v>7365</v>
      </c>
      <c r="G864" s="148"/>
      <c r="H864" s="150"/>
      <c r="I864" s="148" t="s">
        <v>7365</v>
      </c>
      <c r="J864" s="148"/>
      <c r="K864" s="144">
        <v>2249.6</v>
      </c>
      <c r="L864" s="144">
        <v>0</v>
      </c>
      <c r="M864" s="144">
        <v>0</v>
      </c>
      <c r="N864" s="148"/>
      <c r="O864" s="232" t="s">
        <v>503</v>
      </c>
      <c r="P864" s="144">
        <v>1596</v>
      </c>
      <c r="Q864" s="144">
        <v>3</v>
      </c>
      <c r="R864" s="144" t="s">
        <v>417</v>
      </c>
      <c r="S864" s="144">
        <v>100</v>
      </c>
      <c r="T864" s="148"/>
      <c r="U864" s="148"/>
      <c r="V864" s="232">
        <v>2008</v>
      </c>
      <c r="W864" s="148"/>
      <c r="X864" s="148"/>
      <c r="Y864" s="148"/>
      <c r="Z864" s="148"/>
      <c r="AA864" s="148"/>
      <c r="AB864" s="144">
        <v>104</v>
      </c>
      <c r="AC864" s="232"/>
      <c r="AD864" s="232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</row>
    <row r="865" spans="2:50" ht="24" hidden="1" customHeight="1" x14ac:dyDescent="0.2">
      <c r="B865" s="154"/>
      <c r="C865" s="152" t="s">
        <v>7365</v>
      </c>
      <c r="D865" s="148"/>
      <c r="E865" s="144" t="s">
        <v>7712</v>
      </c>
      <c r="F865" s="148" t="s">
        <v>7365</v>
      </c>
      <c r="G865" s="148"/>
      <c r="H865" s="148"/>
      <c r="I865" s="148" t="s">
        <v>13712</v>
      </c>
      <c r="J865" s="148"/>
      <c r="K865" s="144"/>
      <c r="L865" s="144">
        <v>0</v>
      </c>
      <c r="M865" s="144">
        <v>0</v>
      </c>
      <c r="N865" s="604"/>
      <c r="O865" s="232" t="s">
        <v>5863</v>
      </c>
      <c r="P865" s="297">
        <v>2675</v>
      </c>
      <c r="Q865" s="144">
        <v>4</v>
      </c>
      <c r="R865" s="297" t="s">
        <v>417</v>
      </c>
      <c r="S865" s="144">
        <v>150</v>
      </c>
      <c r="T865" s="148"/>
      <c r="U865" s="148"/>
      <c r="V865" s="232">
        <v>2013</v>
      </c>
      <c r="W865" s="190"/>
      <c r="X865" s="197"/>
      <c r="Y865" s="197"/>
      <c r="Z865" s="197"/>
      <c r="AA865" s="197"/>
      <c r="AB865" s="198">
        <v>328</v>
      </c>
      <c r="AC865" s="232"/>
      <c r="AD865" s="232"/>
      <c r="AE865" s="148"/>
      <c r="AF865" s="148"/>
      <c r="AG865" s="148"/>
      <c r="AH865" s="148"/>
      <c r="AI865" s="148"/>
      <c r="AJ865" s="136"/>
      <c r="AK865" s="136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</row>
    <row r="866" spans="2:50" ht="24" hidden="1" customHeight="1" x14ac:dyDescent="0.2">
      <c r="B866" s="154"/>
      <c r="C866" s="152" t="s">
        <v>768</v>
      </c>
      <c r="D866" s="148" t="s">
        <v>7713</v>
      </c>
      <c r="E866" s="144" t="s">
        <v>7714</v>
      </c>
      <c r="F866" s="148" t="s">
        <v>768</v>
      </c>
      <c r="G866" s="148" t="s">
        <v>7373</v>
      </c>
      <c r="H866" s="148" t="s">
        <v>7374</v>
      </c>
      <c r="I866" s="148" t="s">
        <v>3487</v>
      </c>
      <c r="J866" s="148">
        <v>1</v>
      </c>
      <c r="K866" s="144">
        <v>5900</v>
      </c>
      <c r="L866" s="144">
        <v>72</v>
      </c>
      <c r="M866" s="144">
        <v>72</v>
      </c>
      <c r="N866" s="604" t="s">
        <v>183</v>
      </c>
      <c r="O866" s="232" t="s">
        <v>503</v>
      </c>
      <c r="P866" s="297">
        <v>4000</v>
      </c>
      <c r="Q866" s="144">
        <v>6</v>
      </c>
      <c r="R866" s="297"/>
      <c r="S866" s="297"/>
      <c r="T866" s="148"/>
      <c r="U866" s="148"/>
      <c r="V866" s="232">
        <v>1991</v>
      </c>
      <c r="W866" s="190"/>
      <c r="X866" s="197"/>
      <c r="Y866" s="197"/>
      <c r="Z866" s="197"/>
      <c r="AA866" s="197"/>
      <c r="AB866" s="198">
        <v>60</v>
      </c>
      <c r="AC866" s="232"/>
      <c r="AD866" s="232"/>
      <c r="AE866" s="148"/>
      <c r="AF866" s="148"/>
      <c r="AG866" s="148">
        <v>1</v>
      </c>
      <c r="AH866" s="148"/>
      <c r="AI866" s="148"/>
      <c r="AJ866" s="136"/>
      <c r="AK866" s="136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</row>
    <row r="867" spans="2:50" ht="24" hidden="1" customHeight="1" x14ac:dyDescent="0.2">
      <c r="B867" s="154"/>
      <c r="C867" s="152" t="s">
        <v>768</v>
      </c>
      <c r="D867" s="148"/>
      <c r="E867" s="144" t="s">
        <v>11611</v>
      </c>
      <c r="F867" s="148" t="s">
        <v>768</v>
      </c>
      <c r="G867" s="148"/>
      <c r="H867" s="199"/>
      <c r="I867" s="148" t="s">
        <v>3487</v>
      </c>
      <c r="J867" s="148"/>
      <c r="K867" s="144">
        <v>9902</v>
      </c>
      <c r="L867" s="144">
        <v>95</v>
      </c>
      <c r="M867" s="144">
        <v>92.01</v>
      </c>
      <c r="N867" s="148"/>
      <c r="O867" s="232" t="s">
        <v>310</v>
      </c>
      <c r="P867" s="144">
        <v>4901</v>
      </c>
      <c r="Q867" s="144">
        <v>7</v>
      </c>
      <c r="R867" s="144"/>
      <c r="S867" s="144"/>
      <c r="T867" s="148"/>
      <c r="U867" s="148"/>
      <c r="V867" s="232">
        <v>2018</v>
      </c>
      <c r="W867" s="148"/>
      <c r="X867" s="148"/>
      <c r="Y867" s="148"/>
      <c r="Z867" s="148"/>
      <c r="AA867" s="148"/>
      <c r="AB867" s="144">
        <v>1920</v>
      </c>
      <c r="AC867" s="232"/>
      <c r="AD867" s="232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</row>
    <row r="868" spans="2:50" ht="24" hidden="1" customHeight="1" x14ac:dyDescent="0.2">
      <c r="B868" s="154"/>
      <c r="C868" s="152" t="s">
        <v>7377</v>
      </c>
      <c r="D868" s="148" t="s">
        <v>7528</v>
      </c>
      <c r="E868" s="144" t="s">
        <v>7715</v>
      </c>
      <c r="F868" s="148" t="s">
        <v>7377</v>
      </c>
      <c r="G868" s="148" t="s">
        <v>489</v>
      </c>
      <c r="H868" s="150" t="s">
        <v>7380</v>
      </c>
      <c r="I868" s="148" t="s">
        <v>15107</v>
      </c>
      <c r="J868" s="148">
        <v>1</v>
      </c>
      <c r="K868" s="144">
        <v>2100</v>
      </c>
      <c r="L868" s="144">
        <v>2100</v>
      </c>
      <c r="M868" s="148">
        <v>2100</v>
      </c>
      <c r="N868" s="148" t="s">
        <v>183</v>
      </c>
      <c r="O868" s="232" t="s">
        <v>7716</v>
      </c>
      <c r="P868" s="144">
        <v>2100</v>
      </c>
      <c r="Q868" s="144">
        <v>4</v>
      </c>
      <c r="R868" s="144"/>
      <c r="S868" s="144"/>
      <c r="T868" s="148"/>
      <c r="U868" s="148"/>
      <c r="V868" s="232">
        <v>2002</v>
      </c>
      <c r="W868" s="148">
        <v>131</v>
      </c>
      <c r="X868" s="148">
        <v>23</v>
      </c>
      <c r="Y868" s="148">
        <v>153</v>
      </c>
      <c r="Z868" s="148"/>
      <c r="AA868" s="148"/>
      <c r="AB868" s="144">
        <v>307</v>
      </c>
      <c r="AC868" s="232"/>
      <c r="AD868" s="232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</row>
    <row r="869" spans="2:50" ht="24" hidden="1" customHeight="1" x14ac:dyDescent="0.2">
      <c r="B869" s="154"/>
      <c r="C869" s="152" t="s">
        <v>7377</v>
      </c>
      <c r="D869" s="148" t="s">
        <v>7717</v>
      </c>
      <c r="E869" s="144" t="s">
        <v>7718</v>
      </c>
      <c r="F869" s="148" t="s">
        <v>7377</v>
      </c>
      <c r="G869" s="148" t="s">
        <v>489</v>
      </c>
      <c r="H869" s="148"/>
      <c r="I869" s="148" t="s">
        <v>15107</v>
      </c>
      <c r="J869" s="148"/>
      <c r="K869" s="144">
        <v>1290</v>
      </c>
      <c r="L869" s="144">
        <v>48</v>
      </c>
      <c r="M869" s="144">
        <v>48</v>
      </c>
      <c r="N869" s="148" t="s">
        <v>183</v>
      </c>
      <c r="O869" s="232" t="s">
        <v>503</v>
      </c>
      <c r="P869" s="144">
        <v>952</v>
      </c>
      <c r="Q869" s="144">
        <v>2</v>
      </c>
      <c r="R869" s="144"/>
      <c r="S869" s="144"/>
      <c r="T869" s="148" t="s">
        <v>499</v>
      </c>
      <c r="U869" s="148" t="s">
        <v>3642</v>
      </c>
      <c r="V869" s="232">
        <v>1994</v>
      </c>
      <c r="W869" s="148">
        <v>48</v>
      </c>
      <c r="X869" s="148"/>
      <c r="Y869" s="148"/>
      <c r="Z869" s="148"/>
      <c r="AA869" s="148"/>
      <c r="AB869" s="144">
        <v>48</v>
      </c>
      <c r="AC869" s="232"/>
      <c r="AD869" s="232"/>
      <c r="AE869" s="148"/>
      <c r="AF869" s="148"/>
      <c r="AG869" s="148">
        <v>4</v>
      </c>
      <c r="AH869" s="148"/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</row>
    <row r="870" spans="2:50" ht="24" hidden="1" customHeight="1" x14ac:dyDescent="0.2">
      <c r="B870" s="154"/>
      <c r="C870" s="192" t="s">
        <v>7377</v>
      </c>
      <c r="D870" s="148"/>
      <c r="E870" s="144" t="s">
        <v>7719</v>
      </c>
      <c r="F870" s="148" t="s">
        <v>7377</v>
      </c>
      <c r="G870" s="148"/>
      <c r="H870" s="148"/>
      <c r="I870" s="148" t="s">
        <v>15107</v>
      </c>
      <c r="J870" s="148"/>
      <c r="K870" s="144">
        <v>2025</v>
      </c>
      <c r="L870" s="144"/>
      <c r="M870" s="144"/>
      <c r="N870" s="148"/>
      <c r="O870" s="232" t="s">
        <v>503</v>
      </c>
      <c r="P870" s="144">
        <v>2025</v>
      </c>
      <c r="Q870" s="144">
        <v>4</v>
      </c>
      <c r="R870" s="144"/>
      <c r="S870" s="144"/>
      <c r="T870" s="148"/>
      <c r="U870" s="148"/>
      <c r="V870" s="232">
        <v>2012</v>
      </c>
      <c r="W870" s="148"/>
      <c r="X870" s="148"/>
      <c r="Y870" s="148"/>
      <c r="Z870" s="148"/>
      <c r="AA870" s="148"/>
      <c r="AB870" s="144">
        <v>120</v>
      </c>
      <c r="AC870" s="232"/>
      <c r="AD870" s="232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</row>
    <row r="871" spans="2:50" ht="24" hidden="1" customHeight="1" x14ac:dyDescent="0.2">
      <c r="B871" s="154"/>
      <c r="C871" s="192" t="s">
        <v>7377</v>
      </c>
      <c r="D871" s="148"/>
      <c r="E871" s="144" t="s">
        <v>7720</v>
      </c>
      <c r="F871" s="148" t="s">
        <v>7377</v>
      </c>
      <c r="G871" s="148"/>
      <c r="H871" s="148"/>
      <c r="I871" s="148" t="s">
        <v>3487</v>
      </c>
      <c r="J871" s="148"/>
      <c r="K871" s="144">
        <v>5988</v>
      </c>
      <c r="L871" s="144">
        <v>108</v>
      </c>
      <c r="M871" s="144">
        <v>108</v>
      </c>
      <c r="N871" s="148"/>
      <c r="O871" s="232" t="s">
        <v>7716</v>
      </c>
      <c r="P871" s="144">
        <v>2809</v>
      </c>
      <c r="Q871" s="144">
        <v>5</v>
      </c>
      <c r="R871" s="144">
        <v>100</v>
      </c>
      <c r="S871" s="144">
        <v>100</v>
      </c>
      <c r="T871" s="148"/>
      <c r="U871" s="148"/>
      <c r="V871" s="232">
        <v>2015</v>
      </c>
      <c r="W871" s="148"/>
      <c r="X871" s="148"/>
      <c r="Y871" s="148"/>
      <c r="Z871" s="148"/>
      <c r="AA871" s="148"/>
      <c r="AB871" s="144">
        <v>1800</v>
      </c>
      <c r="AC871" s="232"/>
      <c r="AD871" s="232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</row>
    <row r="872" spans="2:50" ht="24" hidden="1" customHeight="1" x14ac:dyDescent="0.2">
      <c r="B872" s="154"/>
      <c r="C872" s="152" t="s">
        <v>7381</v>
      </c>
      <c r="D872" s="148" t="s">
        <v>7721</v>
      </c>
      <c r="E872" s="144" t="s">
        <v>7722</v>
      </c>
      <c r="F872" s="148" t="s">
        <v>7381</v>
      </c>
      <c r="G872" s="148" t="s">
        <v>5333</v>
      </c>
      <c r="H872" s="150"/>
      <c r="I872" s="148" t="s">
        <v>3487</v>
      </c>
      <c r="J872" s="148">
        <v>10</v>
      </c>
      <c r="K872" s="144">
        <v>4600</v>
      </c>
      <c r="L872" s="144"/>
      <c r="M872" s="144"/>
      <c r="N872" s="148" t="s">
        <v>183</v>
      </c>
      <c r="O872" s="232" t="s">
        <v>330</v>
      </c>
      <c r="P872" s="144">
        <v>4100</v>
      </c>
      <c r="Q872" s="144">
        <v>8</v>
      </c>
      <c r="R872" s="144"/>
      <c r="S872" s="144">
        <v>300</v>
      </c>
      <c r="T872" s="148" t="s">
        <v>499</v>
      </c>
      <c r="U872" s="148"/>
      <c r="V872" s="232">
        <v>2001</v>
      </c>
      <c r="W872" s="148">
        <v>93</v>
      </c>
      <c r="X872" s="148"/>
      <c r="Y872" s="148">
        <v>23</v>
      </c>
      <c r="Z872" s="148"/>
      <c r="AA872" s="148"/>
      <c r="AB872" s="144">
        <v>116</v>
      </c>
      <c r="AC872" s="232"/>
      <c r="AD872" s="232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</row>
    <row r="873" spans="2:50" ht="24" hidden="1" customHeight="1" x14ac:dyDescent="0.2">
      <c r="B873" s="154"/>
      <c r="C873" s="152" t="s">
        <v>7381</v>
      </c>
      <c r="D873" s="148" t="s">
        <v>7721</v>
      </c>
      <c r="E873" s="144" t="s">
        <v>7723</v>
      </c>
      <c r="F873" s="148" t="s">
        <v>7381</v>
      </c>
      <c r="G873" s="148" t="s">
        <v>5333</v>
      </c>
      <c r="H873" s="150"/>
      <c r="I873" s="148" t="s">
        <v>3487</v>
      </c>
      <c r="J873" s="148">
        <v>10</v>
      </c>
      <c r="K873" s="144">
        <v>1872</v>
      </c>
      <c r="L873" s="144"/>
      <c r="M873" s="144"/>
      <c r="N873" s="148" t="s">
        <v>183</v>
      </c>
      <c r="O873" s="232" t="s">
        <v>7716</v>
      </c>
      <c r="P873" s="144">
        <v>782.27</v>
      </c>
      <c r="Q873" s="144">
        <v>3</v>
      </c>
      <c r="R873" s="144"/>
      <c r="S873" s="144">
        <v>100</v>
      </c>
      <c r="T873" s="148" t="s">
        <v>499</v>
      </c>
      <c r="U873" s="148"/>
      <c r="V873" s="232">
        <v>2010</v>
      </c>
      <c r="W873" s="148">
        <v>93</v>
      </c>
      <c r="X873" s="148"/>
      <c r="Y873" s="148">
        <v>23</v>
      </c>
      <c r="Z873" s="148"/>
      <c r="AA873" s="148"/>
      <c r="AB873" s="144">
        <v>200</v>
      </c>
      <c r="AC873" s="232"/>
      <c r="AD873" s="232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</row>
    <row r="874" spans="2:50" ht="24" hidden="1" customHeight="1" x14ac:dyDescent="0.2">
      <c r="B874" s="154"/>
      <c r="C874" s="152" t="s">
        <v>17808</v>
      </c>
      <c r="D874" s="148"/>
      <c r="E874" s="144" t="s">
        <v>17815</v>
      </c>
      <c r="F874" s="148" t="s">
        <v>17808</v>
      </c>
      <c r="G874" s="148"/>
      <c r="H874" s="150"/>
      <c r="I874" s="148" t="s">
        <v>3487</v>
      </c>
      <c r="J874" s="148"/>
      <c r="K874" s="144">
        <v>16460</v>
      </c>
      <c r="L874" s="144">
        <v>2207</v>
      </c>
      <c r="M874" s="144">
        <v>2207</v>
      </c>
      <c r="N874" s="148"/>
      <c r="O874" s="232" t="s">
        <v>7716</v>
      </c>
      <c r="P874" s="144">
        <v>2207</v>
      </c>
      <c r="Q874" s="144">
        <v>3</v>
      </c>
      <c r="R874" s="144">
        <v>0</v>
      </c>
      <c r="S874" s="144">
        <v>0</v>
      </c>
      <c r="T874" s="148"/>
      <c r="U874" s="148"/>
      <c r="V874" s="232">
        <v>2021</v>
      </c>
      <c r="W874" s="148"/>
      <c r="X874" s="148"/>
      <c r="Y874" s="148"/>
      <c r="Z874" s="148"/>
      <c r="AA874" s="148"/>
      <c r="AB874" s="144">
        <v>2000</v>
      </c>
      <c r="AC874" s="232"/>
      <c r="AD874" s="232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 t="s">
        <v>16272</v>
      </c>
    </row>
    <row r="875" spans="2:50" ht="24" hidden="1" customHeight="1" x14ac:dyDescent="0.2">
      <c r="B875" s="154"/>
      <c r="C875" s="152" t="s">
        <v>7385</v>
      </c>
      <c r="D875" s="148" t="s">
        <v>7724</v>
      </c>
      <c r="E875" s="144" t="s">
        <v>7725</v>
      </c>
      <c r="F875" s="148" t="s">
        <v>7385</v>
      </c>
      <c r="G875" s="148" t="s">
        <v>7726</v>
      </c>
      <c r="H875" s="150"/>
      <c r="I875" s="148" t="s">
        <v>7385</v>
      </c>
      <c r="J875" s="148">
        <v>1</v>
      </c>
      <c r="K875" s="144">
        <v>72775</v>
      </c>
      <c r="L875" s="144"/>
      <c r="M875" s="144"/>
      <c r="N875" s="148"/>
      <c r="O875" s="232" t="s">
        <v>7716</v>
      </c>
      <c r="P875" s="144">
        <v>4969</v>
      </c>
      <c r="Q875" s="144">
        <v>7</v>
      </c>
      <c r="R875" s="144"/>
      <c r="S875" s="144">
        <v>50</v>
      </c>
      <c r="T875" s="148"/>
      <c r="U875" s="148"/>
      <c r="V875" s="232">
        <v>1992</v>
      </c>
      <c r="W875" s="148">
        <v>25700000</v>
      </c>
      <c r="X875" s="148"/>
      <c r="Y875" s="148"/>
      <c r="Z875" s="148"/>
      <c r="AA875" s="148"/>
      <c r="AB875" s="144">
        <v>858</v>
      </c>
      <c r="AC875" s="232"/>
      <c r="AD875" s="232"/>
      <c r="AE875" s="148"/>
      <c r="AF875" s="148"/>
      <c r="AG875" s="148">
        <v>4</v>
      </c>
      <c r="AH875" s="148">
        <v>510</v>
      </c>
      <c r="AI875" s="148">
        <v>12192000</v>
      </c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383"/>
    </row>
    <row r="876" spans="2:50" ht="24" hidden="1" customHeight="1" x14ac:dyDescent="0.2">
      <c r="B876" s="154"/>
      <c r="C876" s="152" t="s">
        <v>7385</v>
      </c>
      <c r="D876" s="148"/>
      <c r="E876" s="144" t="s">
        <v>7727</v>
      </c>
      <c r="F876" s="148" t="s">
        <v>7385</v>
      </c>
      <c r="G876" s="148"/>
      <c r="H876" s="150"/>
      <c r="I876" s="148" t="s">
        <v>7385</v>
      </c>
      <c r="J876" s="148"/>
      <c r="K876" s="144">
        <v>3620</v>
      </c>
      <c r="L876" s="144">
        <v>81.48</v>
      </c>
      <c r="M876" s="144">
        <v>78.12</v>
      </c>
      <c r="N876" s="148"/>
      <c r="O876" s="232" t="s">
        <v>330</v>
      </c>
      <c r="P876" s="144">
        <v>1776</v>
      </c>
      <c r="Q876" s="144">
        <v>3</v>
      </c>
      <c r="R876" s="144"/>
      <c r="S876" s="144"/>
      <c r="T876" s="148"/>
      <c r="U876" s="148"/>
      <c r="V876" s="232">
        <v>2006</v>
      </c>
      <c r="W876" s="148"/>
      <c r="X876" s="148"/>
      <c r="Y876" s="148"/>
      <c r="Z876" s="148"/>
      <c r="AA876" s="148"/>
      <c r="AB876" s="144">
        <v>300</v>
      </c>
      <c r="AC876" s="232"/>
      <c r="AD876" s="232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</row>
    <row r="877" spans="2:50" ht="24" hidden="1" customHeight="1" x14ac:dyDescent="0.2">
      <c r="B877" s="154"/>
      <c r="C877" s="152" t="s">
        <v>7385</v>
      </c>
      <c r="D877" s="148"/>
      <c r="E877" s="144" t="s">
        <v>7728</v>
      </c>
      <c r="F877" s="148" t="s">
        <v>7385</v>
      </c>
      <c r="G877" s="148"/>
      <c r="H877" s="150"/>
      <c r="I877" s="148" t="s">
        <v>7385</v>
      </c>
      <c r="J877" s="148"/>
      <c r="K877" s="144">
        <v>32647</v>
      </c>
      <c r="L877" s="144"/>
      <c r="M877" s="144"/>
      <c r="N877" s="148"/>
      <c r="O877" s="232" t="s">
        <v>7716</v>
      </c>
      <c r="P877" s="144">
        <v>671</v>
      </c>
      <c r="Q877" s="144">
        <v>1</v>
      </c>
      <c r="R877" s="144"/>
      <c r="S877" s="144"/>
      <c r="T877" s="148"/>
      <c r="U877" s="148"/>
      <c r="V877" s="232">
        <v>2009</v>
      </c>
      <c r="W877" s="148"/>
      <c r="X877" s="148"/>
      <c r="Y877" s="148"/>
      <c r="Z877" s="148"/>
      <c r="AA877" s="148"/>
      <c r="AB877" s="144">
        <v>150</v>
      </c>
      <c r="AC877" s="232"/>
      <c r="AD877" s="232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</row>
    <row r="878" spans="2:50" ht="24" hidden="1" customHeight="1" x14ac:dyDescent="0.2">
      <c r="B878" s="154"/>
      <c r="C878" s="152" t="s">
        <v>7385</v>
      </c>
      <c r="D878" s="148"/>
      <c r="E878" s="144" t="s">
        <v>7729</v>
      </c>
      <c r="F878" s="148" t="s">
        <v>7385</v>
      </c>
      <c r="G878" s="148"/>
      <c r="H878" s="150"/>
      <c r="I878" s="148" t="s">
        <v>7385</v>
      </c>
      <c r="J878" s="148"/>
      <c r="K878" s="144">
        <v>3000</v>
      </c>
      <c r="L878" s="144"/>
      <c r="M878" s="144"/>
      <c r="N878" s="148"/>
      <c r="O878" s="232" t="s">
        <v>7730</v>
      </c>
      <c r="P878" s="144">
        <v>3000</v>
      </c>
      <c r="Q878" s="144">
        <v>4</v>
      </c>
      <c r="R878" s="144"/>
      <c r="S878" s="144"/>
      <c r="T878" s="148"/>
      <c r="U878" s="148"/>
      <c r="V878" s="232">
        <v>2015</v>
      </c>
      <c r="W878" s="148"/>
      <c r="X878" s="148"/>
      <c r="Y878" s="148"/>
      <c r="Z878" s="148"/>
      <c r="AA878" s="148"/>
      <c r="AB878" s="144">
        <v>300</v>
      </c>
      <c r="AC878" s="232"/>
      <c r="AD878" s="232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</row>
    <row r="879" spans="2:50" ht="24" hidden="1" customHeight="1" x14ac:dyDescent="0.2">
      <c r="B879" s="154"/>
      <c r="C879" s="152" t="s">
        <v>7385</v>
      </c>
      <c r="D879" s="148"/>
      <c r="E879" s="144" t="s">
        <v>7731</v>
      </c>
      <c r="F879" s="148" t="s">
        <v>7385</v>
      </c>
      <c r="G879" s="148"/>
      <c r="H879" s="150"/>
      <c r="I879" s="148" t="s">
        <v>7385</v>
      </c>
      <c r="J879" s="148"/>
      <c r="K879" s="144">
        <v>28986</v>
      </c>
      <c r="L879" s="144"/>
      <c r="M879" s="144"/>
      <c r="N879" s="148"/>
      <c r="O879" s="232" t="s">
        <v>7716</v>
      </c>
      <c r="P879" s="144">
        <v>1400</v>
      </c>
      <c r="Q879" s="144">
        <v>2</v>
      </c>
      <c r="R879" s="144"/>
      <c r="S879" s="144"/>
      <c r="T879" s="148"/>
      <c r="U879" s="148"/>
      <c r="V879" s="232">
        <v>2009</v>
      </c>
      <c r="W879" s="148"/>
      <c r="X879" s="148"/>
      <c r="Y879" s="148"/>
      <c r="Z879" s="148"/>
      <c r="AA879" s="148"/>
      <c r="AB879" s="144">
        <v>300</v>
      </c>
      <c r="AC879" s="232"/>
      <c r="AD879" s="232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</row>
    <row r="880" spans="2:50" ht="24" hidden="1" customHeight="1" x14ac:dyDescent="0.2">
      <c r="B880" s="154"/>
      <c r="C880" s="191" t="s">
        <v>7385</v>
      </c>
      <c r="D880" s="136"/>
      <c r="E880" s="138" t="s">
        <v>7732</v>
      </c>
      <c r="F880" s="136" t="s">
        <v>7385</v>
      </c>
      <c r="G880" s="136"/>
      <c r="H880" s="136"/>
      <c r="I880" s="148" t="s">
        <v>7385</v>
      </c>
      <c r="J880" s="136"/>
      <c r="K880" s="138">
        <v>4636</v>
      </c>
      <c r="L880" s="138"/>
      <c r="M880" s="138"/>
      <c r="N880" s="136"/>
      <c r="O880" s="232" t="s">
        <v>7716</v>
      </c>
      <c r="P880" s="138">
        <v>1330</v>
      </c>
      <c r="Q880" s="138">
        <v>2</v>
      </c>
      <c r="R880" s="138"/>
      <c r="S880" s="138"/>
      <c r="T880" s="136"/>
      <c r="U880" s="136"/>
      <c r="V880" s="136">
        <v>2010</v>
      </c>
      <c r="W880" s="136"/>
      <c r="X880" s="136"/>
      <c r="Y880" s="136"/>
      <c r="Z880" s="136"/>
      <c r="AA880" s="136"/>
      <c r="AB880" s="138">
        <v>350</v>
      </c>
      <c r="AC880" s="136"/>
      <c r="AD880" s="136"/>
      <c r="AE880" s="136"/>
      <c r="AF880" s="136"/>
      <c r="AG880" s="136"/>
      <c r="AH880" s="136"/>
      <c r="AI880" s="136"/>
      <c r="AJ880" s="136"/>
      <c r="AK880" s="136"/>
      <c r="AL880" s="136"/>
      <c r="AM880" s="136"/>
      <c r="AN880" s="136"/>
      <c r="AO880" s="136"/>
      <c r="AP880" s="136"/>
      <c r="AQ880" s="136"/>
      <c r="AR880" s="136"/>
      <c r="AS880" s="136"/>
      <c r="AT880" s="136"/>
      <c r="AU880" s="136"/>
      <c r="AV880" s="136"/>
      <c r="AW880" s="136"/>
      <c r="AX880" s="136"/>
    </row>
    <row r="881" spans="1:50" s="1053" customFormat="1" ht="24" hidden="1" customHeight="1" x14ac:dyDescent="0.15">
      <c r="A881" s="1545"/>
      <c r="B881" s="158"/>
      <c r="C881" s="152" t="s">
        <v>17816</v>
      </c>
      <c r="D881" s="148"/>
      <c r="E881" s="144" t="s">
        <v>17817</v>
      </c>
      <c r="F881" s="232" t="s">
        <v>17816</v>
      </c>
      <c r="G881" s="148"/>
      <c r="H881" s="148"/>
      <c r="I881" s="148" t="s">
        <v>17816</v>
      </c>
      <c r="J881" s="148"/>
      <c r="K881" s="144">
        <v>1765</v>
      </c>
      <c r="L881" s="144">
        <v>2119</v>
      </c>
      <c r="M881" s="144">
        <v>2055</v>
      </c>
      <c r="N881" s="148"/>
      <c r="O881" s="232" t="s">
        <v>2173</v>
      </c>
      <c r="P881" s="144">
        <v>1765</v>
      </c>
      <c r="Q881" s="144">
        <v>3</v>
      </c>
      <c r="R881" s="144"/>
      <c r="S881" s="144"/>
      <c r="T881" s="148"/>
      <c r="U881" s="148"/>
      <c r="V881" s="232">
        <v>2022</v>
      </c>
      <c r="W881" s="1546"/>
      <c r="X881" s="1547"/>
      <c r="Y881" s="1547"/>
      <c r="Z881" s="1547"/>
      <c r="AA881" s="1547"/>
      <c r="AB881" s="377"/>
      <c r="AC881" s="232"/>
      <c r="AD881" s="232"/>
      <c r="AE881" s="148"/>
      <c r="AF881" s="148"/>
      <c r="AG881" s="148"/>
      <c r="AH881" s="136"/>
      <c r="AI881" s="136"/>
      <c r="AJ881" s="136"/>
      <c r="AK881" s="148"/>
      <c r="AL881" s="136"/>
      <c r="AM881" s="136"/>
      <c r="AN881" s="136"/>
      <c r="AO881" s="136"/>
      <c r="AP881" s="148"/>
      <c r="AQ881" s="136"/>
      <c r="AR881" s="136"/>
      <c r="AS881" s="136"/>
      <c r="AT881" s="136"/>
      <c r="AU881" s="148"/>
      <c r="AV881" s="136"/>
      <c r="AW881" s="136"/>
      <c r="AX881" s="148" t="s">
        <v>17078</v>
      </c>
    </row>
    <row r="882" spans="1:50" s="1053" customFormat="1" ht="24" hidden="1" customHeight="1" x14ac:dyDescent="0.2">
      <c r="A882" s="1548"/>
      <c r="B882" s="1054"/>
      <c r="C882" s="261" t="s">
        <v>789</v>
      </c>
      <c r="D882" s="410"/>
      <c r="E882" s="411" t="s">
        <v>17818</v>
      </c>
      <c r="F882" s="410" t="s">
        <v>789</v>
      </c>
      <c r="G882" s="410"/>
      <c r="H882" s="1549"/>
      <c r="I882" s="410" t="s">
        <v>789</v>
      </c>
      <c r="J882" s="410"/>
      <c r="K882" s="411">
        <v>2975</v>
      </c>
      <c r="L882" s="411"/>
      <c r="M882" s="411"/>
      <c r="N882" s="410"/>
      <c r="O882" s="261" t="s">
        <v>2173</v>
      </c>
      <c r="P882" s="411">
        <v>2975</v>
      </c>
      <c r="Q882" s="411">
        <v>2</v>
      </c>
      <c r="R882" s="411"/>
      <c r="S882" s="411">
        <v>50</v>
      </c>
      <c r="T882" s="410"/>
      <c r="U882" s="410"/>
      <c r="V882" s="261">
        <v>2018</v>
      </c>
      <c r="W882" s="410"/>
      <c r="X882" s="410"/>
      <c r="Y882" s="410"/>
      <c r="Z882" s="410"/>
      <c r="AA882" s="410"/>
      <c r="AB882" s="411"/>
      <c r="AC882" s="261"/>
      <c r="AD882" s="261"/>
      <c r="AE882" s="410"/>
      <c r="AF882" s="410"/>
      <c r="AG882" s="410"/>
      <c r="AH882" s="410"/>
      <c r="AI882" s="410"/>
      <c r="AJ882" s="410"/>
      <c r="AK882" s="410"/>
      <c r="AL882" s="410"/>
      <c r="AM882" s="410"/>
      <c r="AN882" s="410"/>
      <c r="AO882" s="410"/>
      <c r="AP882" s="410"/>
      <c r="AQ882" s="410"/>
      <c r="AR882" s="410"/>
      <c r="AS882" s="410"/>
      <c r="AT882" s="410"/>
      <c r="AU882" s="410"/>
      <c r="AV882" s="410"/>
      <c r="AW882" s="410"/>
      <c r="AX882" s="240" t="s">
        <v>17078</v>
      </c>
    </row>
    <row r="883" spans="1:50" ht="24" hidden="1" customHeight="1" x14ac:dyDescent="0.2">
      <c r="B883" s="154"/>
      <c r="C883" s="152" t="s">
        <v>789</v>
      </c>
      <c r="D883" s="148"/>
      <c r="E883" s="144" t="s">
        <v>7733</v>
      </c>
      <c r="F883" s="148" t="s">
        <v>789</v>
      </c>
      <c r="G883" s="148"/>
      <c r="H883" s="150"/>
      <c r="I883" s="148" t="s">
        <v>789</v>
      </c>
      <c r="J883" s="148"/>
      <c r="K883" s="144">
        <v>8450</v>
      </c>
      <c r="L883" s="144">
        <v>238</v>
      </c>
      <c r="M883" s="144">
        <v>413</v>
      </c>
      <c r="N883" s="148"/>
      <c r="O883" s="232" t="s">
        <v>2173</v>
      </c>
      <c r="P883" s="144">
        <v>5450</v>
      </c>
      <c r="Q883" s="144">
        <v>11</v>
      </c>
      <c r="R883" s="144"/>
      <c r="S883" s="144">
        <v>100</v>
      </c>
      <c r="T883" s="148"/>
      <c r="U883" s="148"/>
      <c r="V883" s="232">
        <v>2010</v>
      </c>
      <c r="W883" s="148"/>
      <c r="X883" s="148"/>
      <c r="Y883" s="148"/>
      <c r="Z883" s="148"/>
      <c r="AA883" s="148"/>
      <c r="AB883" s="144">
        <v>770</v>
      </c>
      <c r="AC883" s="232"/>
      <c r="AD883" s="232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60"/>
    </row>
    <row r="884" spans="1:50" ht="24" hidden="1" customHeight="1" x14ac:dyDescent="0.2">
      <c r="B884" s="154"/>
      <c r="C884" s="200" t="s">
        <v>2099</v>
      </c>
      <c r="D884" s="201"/>
      <c r="E884" s="202" t="s">
        <v>7734</v>
      </c>
      <c r="F884" s="201" t="s">
        <v>2099</v>
      </c>
      <c r="G884" s="201"/>
      <c r="H884" s="201"/>
      <c r="I884" s="201" t="s">
        <v>3487</v>
      </c>
      <c r="J884" s="201"/>
      <c r="K884" s="202"/>
      <c r="L884" s="202">
        <v>66</v>
      </c>
      <c r="M884" s="202">
        <v>66</v>
      </c>
      <c r="N884" s="201"/>
      <c r="O884" s="201" t="s">
        <v>7735</v>
      </c>
      <c r="P884" s="202">
        <v>7829</v>
      </c>
      <c r="Q884" s="202">
        <v>12</v>
      </c>
      <c r="R884" s="202">
        <v>100</v>
      </c>
      <c r="S884" s="202">
        <v>100</v>
      </c>
      <c r="T884" s="201"/>
      <c r="U884" s="201"/>
      <c r="V884" s="201" t="s">
        <v>7736</v>
      </c>
      <c r="W884" s="201"/>
      <c r="X884" s="201"/>
      <c r="Y884" s="201"/>
      <c r="Z884" s="201"/>
      <c r="AA884" s="201"/>
      <c r="AB884" s="202">
        <v>1000</v>
      </c>
      <c r="AC884" s="201"/>
      <c r="AD884" s="201"/>
      <c r="AE884" s="201"/>
      <c r="AF884" s="201"/>
      <c r="AG884" s="201"/>
      <c r="AH884" s="201"/>
      <c r="AI884" s="201"/>
      <c r="AJ884" s="201"/>
      <c r="AK884" s="201"/>
      <c r="AL884" s="201"/>
      <c r="AM884" s="201"/>
      <c r="AN884" s="201"/>
      <c r="AO884" s="201"/>
      <c r="AP884" s="201"/>
      <c r="AQ884" s="201"/>
      <c r="AR884" s="201"/>
      <c r="AS884" s="201"/>
      <c r="AT884" s="201"/>
      <c r="AU884" s="201"/>
      <c r="AV884" s="201"/>
      <c r="AW884" s="201"/>
      <c r="AX884" s="201" t="s">
        <v>7737</v>
      </c>
    </row>
    <row r="885" spans="1:50" ht="24" hidden="1" customHeight="1" x14ac:dyDescent="0.2">
      <c r="B885" s="154"/>
      <c r="C885" s="152" t="s">
        <v>7399</v>
      </c>
      <c r="D885" s="148" t="s">
        <v>7738</v>
      </c>
      <c r="E885" s="144" t="s">
        <v>7739</v>
      </c>
      <c r="F885" s="148" t="s">
        <v>7399</v>
      </c>
      <c r="G885" s="148" t="s">
        <v>7402</v>
      </c>
      <c r="H885" s="150"/>
      <c r="I885" s="201" t="s">
        <v>3487</v>
      </c>
      <c r="J885" s="148">
        <v>4</v>
      </c>
      <c r="K885" s="144">
        <v>4558</v>
      </c>
      <c r="L885" s="144"/>
      <c r="M885" s="144"/>
      <c r="N885" s="148" t="s">
        <v>183</v>
      </c>
      <c r="O885" s="232" t="s">
        <v>184</v>
      </c>
      <c r="P885" s="144">
        <v>3966</v>
      </c>
      <c r="Q885" s="144">
        <v>6</v>
      </c>
      <c r="R885" s="144"/>
      <c r="S885" s="144"/>
      <c r="T885" s="148"/>
      <c r="U885" s="148"/>
      <c r="V885" s="232">
        <v>1991</v>
      </c>
      <c r="W885" s="148">
        <v>37</v>
      </c>
      <c r="X885" s="148"/>
      <c r="Y885" s="148"/>
      <c r="Z885" s="148"/>
      <c r="AA885" s="148"/>
      <c r="AB885" s="144">
        <v>37</v>
      </c>
      <c r="AC885" s="232"/>
      <c r="AD885" s="232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</row>
    <row r="886" spans="1:50" ht="24" hidden="1" customHeight="1" x14ac:dyDescent="0.2">
      <c r="B886" s="154"/>
      <c r="C886" s="200" t="s">
        <v>7399</v>
      </c>
      <c r="D886" s="201"/>
      <c r="E886" s="201" t="s">
        <v>13737</v>
      </c>
      <c r="F886" s="201" t="s">
        <v>7399</v>
      </c>
      <c r="G886" s="201"/>
      <c r="H886" s="201"/>
      <c r="I886" s="201" t="s">
        <v>3487</v>
      </c>
      <c r="J886" s="201"/>
      <c r="K886" s="202">
        <v>45000</v>
      </c>
      <c r="L886" s="202">
        <v>123.14</v>
      </c>
      <c r="M886" s="202">
        <v>123.14</v>
      </c>
      <c r="N886" s="201"/>
      <c r="O886" s="201" t="s">
        <v>8655</v>
      </c>
      <c r="P886" s="202">
        <v>4690</v>
      </c>
      <c r="Q886" s="202">
        <v>9</v>
      </c>
      <c r="R886" s="202">
        <v>1500</v>
      </c>
      <c r="S886" s="202">
        <v>2000</v>
      </c>
      <c r="T886" s="201"/>
      <c r="U886" s="201"/>
      <c r="V886" s="201">
        <v>2019</v>
      </c>
      <c r="W886" s="201"/>
      <c r="X886" s="201"/>
      <c r="Y886" s="201"/>
      <c r="Z886" s="201"/>
      <c r="AA886" s="201"/>
      <c r="AB886" s="202">
        <v>488</v>
      </c>
      <c r="AC886" s="201"/>
      <c r="AD886" s="201"/>
      <c r="AE886" s="201"/>
      <c r="AF886" s="201"/>
      <c r="AG886" s="201"/>
      <c r="AH886" s="201"/>
      <c r="AI886" s="201"/>
      <c r="AJ886" s="201"/>
      <c r="AK886" s="201"/>
      <c r="AL886" s="201"/>
      <c r="AM886" s="201"/>
      <c r="AN886" s="201"/>
      <c r="AO886" s="201"/>
      <c r="AP886" s="201"/>
      <c r="AQ886" s="201"/>
      <c r="AR886" s="201"/>
      <c r="AS886" s="201"/>
      <c r="AT886" s="201"/>
      <c r="AU886" s="201"/>
      <c r="AV886" s="201"/>
      <c r="AW886" s="201"/>
      <c r="AX886" s="203" t="s">
        <v>13738</v>
      </c>
    </row>
    <row r="887" spans="1:50" ht="24" hidden="1" customHeight="1" x14ac:dyDescent="0.2">
      <c r="B887" s="154"/>
      <c r="C887" s="191" t="s">
        <v>7399</v>
      </c>
      <c r="D887" s="136"/>
      <c r="E887" s="136" t="s">
        <v>7740</v>
      </c>
      <c r="F887" s="136" t="s">
        <v>7399</v>
      </c>
      <c r="G887" s="163"/>
      <c r="H887" s="163"/>
      <c r="I887" s="136" t="s">
        <v>7582</v>
      </c>
      <c r="J887" s="163"/>
      <c r="K887" s="138">
        <v>4508</v>
      </c>
      <c r="L887" s="138"/>
      <c r="M887" s="138"/>
      <c r="N887" s="163"/>
      <c r="O887" s="136" t="s">
        <v>184</v>
      </c>
      <c r="P887" s="138">
        <v>920</v>
      </c>
      <c r="Q887" s="138">
        <v>1</v>
      </c>
      <c r="R887" s="138"/>
      <c r="S887" s="138"/>
      <c r="T887" s="163"/>
      <c r="U887" s="163"/>
      <c r="V887" s="136">
        <v>2005</v>
      </c>
      <c r="W887" s="163"/>
      <c r="X887" s="163"/>
      <c r="Y887" s="163"/>
      <c r="Z887" s="163"/>
      <c r="AA887" s="163"/>
      <c r="AB887" s="138">
        <v>23</v>
      </c>
      <c r="AC887" s="163"/>
      <c r="AD887" s="163"/>
      <c r="AE887" s="163"/>
      <c r="AF887" s="163"/>
      <c r="AG887" s="136"/>
      <c r="AH887" s="163"/>
      <c r="AI887" s="163"/>
      <c r="AJ887" s="163"/>
      <c r="AK887" s="163"/>
      <c r="AL887" s="163"/>
      <c r="AM887" s="163"/>
      <c r="AN887" s="163"/>
      <c r="AO887" s="163"/>
      <c r="AP887" s="163"/>
      <c r="AQ887" s="163"/>
      <c r="AR887" s="163"/>
      <c r="AS887" s="163"/>
      <c r="AT887" s="163"/>
      <c r="AU887" s="163"/>
      <c r="AV887" s="163"/>
      <c r="AW887" s="163"/>
      <c r="AX887" s="136"/>
    </row>
    <row r="888" spans="1:50" ht="24" hidden="1" customHeight="1" x14ac:dyDescent="0.2">
      <c r="B888" s="154"/>
      <c r="C888" s="191" t="s">
        <v>7399</v>
      </c>
      <c r="D888" s="136"/>
      <c r="E888" s="136" t="s">
        <v>7741</v>
      </c>
      <c r="F888" s="136" t="s">
        <v>7399</v>
      </c>
      <c r="G888" s="163"/>
      <c r="H888" s="163"/>
      <c r="I888" s="136" t="s">
        <v>7742</v>
      </c>
      <c r="J888" s="163"/>
      <c r="K888" s="138">
        <v>960</v>
      </c>
      <c r="L888" s="138"/>
      <c r="M888" s="138"/>
      <c r="N888" s="163"/>
      <c r="O888" s="136" t="s">
        <v>184</v>
      </c>
      <c r="P888" s="138">
        <v>960</v>
      </c>
      <c r="Q888" s="138">
        <v>1</v>
      </c>
      <c r="R888" s="138"/>
      <c r="S888" s="138"/>
      <c r="T888" s="163"/>
      <c r="U888" s="163"/>
      <c r="V888" s="136">
        <v>2005</v>
      </c>
      <c r="W888" s="163"/>
      <c r="X888" s="163"/>
      <c r="Y888" s="163"/>
      <c r="Z888" s="163"/>
      <c r="AA888" s="163"/>
      <c r="AB888" s="138">
        <v>20</v>
      </c>
      <c r="AC888" s="163"/>
      <c r="AD888" s="163"/>
      <c r="AE888" s="163"/>
      <c r="AF888" s="163"/>
      <c r="AG888" s="136"/>
      <c r="AH888" s="163"/>
      <c r="AI888" s="163"/>
      <c r="AJ888" s="163"/>
      <c r="AK888" s="163"/>
      <c r="AL888" s="163"/>
      <c r="AM888" s="163"/>
      <c r="AN888" s="163"/>
      <c r="AO888" s="163"/>
      <c r="AP888" s="163"/>
      <c r="AQ888" s="163"/>
      <c r="AR888" s="163"/>
      <c r="AS888" s="163"/>
      <c r="AT888" s="163"/>
      <c r="AU888" s="163"/>
      <c r="AV888" s="163"/>
      <c r="AW888" s="163"/>
      <c r="AX888" s="136"/>
    </row>
    <row r="889" spans="1:50" ht="24" hidden="1" customHeight="1" x14ac:dyDescent="0.2">
      <c r="B889" s="154"/>
      <c r="C889" s="191" t="s">
        <v>7399</v>
      </c>
      <c r="D889" s="136"/>
      <c r="E889" s="136" t="s">
        <v>7743</v>
      </c>
      <c r="F889" s="136" t="s">
        <v>7399</v>
      </c>
      <c r="G889" s="163"/>
      <c r="H889" s="163"/>
      <c r="I889" s="136" t="s">
        <v>7744</v>
      </c>
      <c r="J889" s="163"/>
      <c r="K889" s="138">
        <v>1000</v>
      </c>
      <c r="L889" s="138"/>
      <c r="M889" s="138"/>
      <c r="N889" s="163"/>
      <c r="O889" s="136" t="s">
        <v>184</v>
      </c>
      <c r="P889" s="138">
        <v>800</v>
      </c>
      <c r="Q889" s="138">
        <v>1</v>
      </c>
      <c r="R889" s="138"/>
      <c r="S889" s="138"/>
      <c r="T889" s="163"/>
      <c r="U889" s="163"/>
      <c r="V889" s="136">
        <v>1997</v>
      </c>
      <c r="W889" s="163"/>
      <c r="X889" s="163"/>
      <c r="Y889" s="163"/>
      <c r="Z889" s="163"/>
      <c r="AA889" s="163"/>
      <c r="AB889" s="138">
        <v>20</v>
      </c>
      <c r="AC889" s="163"/>
      <c r="AD889" s="163"/>
      <c r="AE889" s="163"/>
      <c r="AF889" s="163"/>
      <c r="AG889" s="136"/>
      <c r="AH889" s="163"/>
      <c r="AI889" s="163"/>
      <c r="AJ889" s="163"/>
      <c r="AK889" s="163"/>
      <c r="AL889" s="163"/>
      <c r="AM889" s="163"/>
      <c r="AN889" s="163"/>
      <c r="AO889" s="163"/>
      <c r="AP889" s="163"/>
      <c r="AQ889" s="163"/>
      <c r="AR889" s="163"/>
      <c r="AS889" s="163"/>
      <c r="AT889" s="163"/>
      <c r="AU889" s="163"/>
      <c r="AV889" s="163"/>
      <c r="AW889" s="163"/>
      <c r="AX889" s="136"/>
    </row>
    <row r="890" spans="1:50" ht="24" hidden="1" customHeight="1" x14ac:dyDescent="0.2">
      <c r="B890" s="154"/>
      <c r="C890" s="191" t="s">
        <v>7399</v>
      </c>
      <c r="D890" s="136"/>
      <c r="E890" s="136" t="s">
        <v>7745</v>
      </c>
      <c r="F890" s="136" t="s">
        <v>7399</v>
      </c>
      <c r="G890" s="163"/>
      <c r="H890" s="163"/>
      <c r="I890" s="136" t="s">
        <v>7746</v>
      </c>
      <c r="J890" s="163"/>
      <c r="K890" s="138">
        <v>1100</v>
      </c>
      <c r="L890" s="138"/>
      <c r="M890" s="138"/>
      <c r="N890" s="163"/>
      <c r="O890" s="136" t="s">
        <v>184</v>
      </c>
      <c r="P890" s="138">
        <v>850</v>
      </c>
      <c r="Q890" s="138">
        <v>1</v>
      </c>
      <c r="R890" s="138"/>
      <c r="S890" s="138"/>
      <c r="T890" s="163"/>
      <c r="U890" s="163"/>
      <c r="V890" s="136">
        <v>1997</v>
      </c>
      <c r="W890" s="163"/>
      <c r="X890" s="163"/>
      <c r="Y890" s="163"/>
      <c r="Z890" s="163"/>
      <c r="AA890" s="163"/>
      <c r="AB890" s="138">
        <v>20</v>
      </c>
      <c r="AC890" s="163"/>
      <c r="AD890" s="163"/>
      <c r="AE890" s="163"/>
      <c r="AF890" s="163"/>
      <c r="AG890" s="136"/>
      <c r="AH890" s="163"/>
      <c r="AI890" s="163"/>
      <c r="AJ890" s="163"/>
      <c r="AK890" s="163"/>
      <c r="AL890" s="163"/>
      <c r="AM890" s="163"/>
      <c r="AN890" s="163"/>
      <c r="AO890" s="163"/>
      <c r="AP890" s="163"/>
      <c r="AQ890" s="163"/>
      <c r="AR890" s="163"/>
      <c r="AS890" s="163"/>
      <c r="AT890" s="163"/>
      <c r="AU890" s="163"/>
      <c r="AV890" s="163"/>
      <c r="AW890" s="163"/>
      <c r="AX890" s="136"/>
    </row>
    <row r="891" spans="1:50" ht="24" hidden="1" customHeight="1" x14ac:dyDescent="0.2">
      <c r="B891" s="158"/>
      <c r="C891" s="191" t="s">
        <v>7399</v>
      </c>
      <c r="D891" s="136"/>
      <c r="E891" s="136" t="s">
        <v>7747</v>
      </c>
      <c r="F891" s="136" t="s">
        <v>7399</v>
      </c>
      <c r="G891" s="163"/>
      <c r="H891" s="163"/>
      <c r="I891" s="136" t="s">
        <v>7578</v>
      </c>
      <c r="J891" s="163"/>
      <c r="K891" s="138">
        <v>1300</v>
      </c>
      <c r="L891" s="138"/>
      <c r="M891" s="138"/>
      <c r="N891" s="163"/>
      <c r="O891" s="136" t="s">
        <v>184</v>
      </c>
      <c r="P891" s="138">
        <v>900</v>
      </c>
      <c r="Q891" s="138">
        <v>1</v>
      </c>
      <c r="R891" s="138"/>
      <c r="S891" s="138"/>
      <c r="T891" s="163"/>
      <c r="U891" s="163"/>
      <c r="V891" s="136">
        <v>1998</v>
      </c>
      <c r="W891" s="163"/>
      <c r="X891" s="163"/>
      <c r="Y891" s="163"/>
      <c r="Z891" s="163"/>
      <c r="AA891" s="163"/>
      <c r="AB891" s="138">
        <v>20</v>
      </c>
      <c r="AC891" s="163"/>
      <c r="AD891" s="163"/>
      <c r="AE891" s="163"/>
      <c r="AF891" s="163"/>
      <c r="AG891" s="136"/>
      <c r="AH891" s="163"/>
      <c r="AI891" s="163"/>
      <c r="AJ891" s="163"/>
      <c r="AK891" s="163"/>
      <c r="AL891" s="163"/>
      <c r="AM891" s="163"/>
      <c r="AN891" s="163"/>
      <c r="AO891" s="163"/>
      <c r="AP891" s="163"/>
      <c r="AQ891" s="163"/>
      <c r="AR891" s="163"/>
      <c r="AS891" s="163"/>
      <c r="AT891" s="163"/>
      <c r="AU891" s="163"/>
      <c r="AV891" s="163"/>
      <c r="AW891" s="163"/>
      <c r="AX891" s="136"/>
    </row>
    <row r="892" spans="1:50" s="575" customFormat="1" ht="24" hidden="1" customHeight="1" x14ac:dyDescent="0.2">
      <c r="A892" s="1081"/>
      <c r="B892" s="998" t="s">
        <v>83</v>
      </c>
      <c r="C892" s="1122" t="s">
        <v>55</v>
      </c>
      <c r="D892" s="240"/>
      <c r="E892" s="545">
        <f>COUNTA(E893:E901)</f>
        <v>9</v>
      </c>
      <c r="F892" s="231"/>
      <c r="G892" s="240"/>
      <c r="H892" s="568"/>
      <c r="I892" s="240"/>
      <c r="J892" s="240"/>
      <c r="K892" s="241">
        <f>SUM(K893:K901)</f>
        <v>56999</v>
      </c>
      <c r="L892" s="241">
        <f t="shared" ref="L892:Q892" si="3">SUM(L893:L901)</f>
        <v>5195</v>
      </c>
      <c r="M892" s="241">
        <f t="shared" si="3"/>
        <v>5565</v>
      </c>
      <c r="N892" s="241" t="e">
        <f t="shared" si="3"/>
        <v>#REF!</v>
      </c>
      <c r="O892" s="241"/>
      <c r="P892" s="241">
        <f t="shared" si="3"/>
        <v>36442</v>
      </c>
      <c r="Q892" s="241">
        <f t="shared" si="3"/>
        <v>55</v>
      </c>
      <c r="R892" s="241"/>
      <c r="S892" s="241"/>
      <c r="T892" s="240"/>
      <c r="U892" s="240"/>
      <c r="V892" s="231"/>
      <c r="W892" s="240"/>
      <c r="X892" s="240"/>
      <c r="Y892" s="240"/>
      <c r="Z892" s="240"/>
      <c r="AA892" s="240"/>
      <c r="AB892" s="241"/>
      <c r="AC892" s="231"/>
      <c r="AD892" s="231"/>
      <c r="AE892" s="240"/>
      <c r="AF892" s="240"/>
      <c r="AG892" s="240"/>
      <c r="AH892" s="240"/>
      <c r="AI892" s="240"/>
      <c r="AJ892" s="240"/>
      <c r="AK892" s="240"/>
      <c r="AL892" s="240"/>
      <c r="AM892" s="240"/>
      <c r="AN892" s="240"/>
      <c r="AO892" s="240"/>
      <c r="AP892" s="240"/>
      <c r="AQ892" s="240"/>
      <c r="AR892" s="240"/>
      <c r="AS892" s="240"/>
      <c r="AT892" s="240"/>
      <c r="AU892" s="240"/>
      <c r="AV892" s="240"/>
      <c r="AW892" s="240"/>
      <c r="AX892" s="240"/>
    </row>
    <row r="893" spans="1:50" ht="24" hidden="1" customHeight="1" x14ac:dyDescent="0.2">
      <c r="B893" s="154"/>
      <c r="C893" s="152" t="s">
        <v>8337</v>
      </c>
      <c r="D893" s="148" t="s">
        <v>8338</v>
      </c>
      <c r="E893" s="144" t="s">
        <v>12041</v>
      </c>
      <c r="F893" s="232" t="s">
        <v>8339</v>
      </c>
      <c r="G893" s="148" t="s">
        <v>8344</v>
      </c>
      <c r="H893" s="150" t="s">
        <v>8340</v>
      </c>
      <c r="I893" s="232" t="s">
        <v>8341</v>
      </c>
      <c r="J893" s="148" t="s">
        <v>4986</v>
      </c>
      <c r="K893" s="144">
        <v>9235</v>
      </c>
      <c r="L893" s="144">
        <v>1664</v>
      </c>
      <c r="M893" s="144">
        <v>2011</v>
      </c>
      <c r="N893" s="148" t="s">
        <v>183</v>
      </c>
      <c r="O893" s="232" t="s">
        <v>5898</v>
      </c>
      <c r="P893" s="144">
        <v>6600</v>
      </c>
      <c r="Q893" s="144">
        <v>10</v>
      </c>
      <c r="R893" s="144"/>
      <c r="S893" s="144">
        <v>3300</v>
      </c>
      <c r="T893" s="148" t="s">
        <v>12042</v>
      </c>
      <c r="U893" s="148" t="s">
        <v>500</v>
      </c>
      <c r="V893" s="232">
        <v>1984</v>
      </c>
      <c r="W893" s="148"/>
      <c r="X893" s="148"/>
      <c r="Y893" s="148"/>
      <c r="Z893" s="148" t="s">
        <v>12043</v>
      </c>
      <c r="AA893" s="148"/>
      <c r="AB893" s="144">
        <v>250</v>
      </c>
      <c r="AC893" s="232" t="s">
        <v>12044</v>
      </c>
      <c r="AD893" s="232"/>
      <c r="AE893" s="148"/>
      <c r="AF893" s="148"/>
      <c r="AG893" s="148" t="s">
        <v>12045</v>
      </c>
      <c r="AH893" s="148" t="s">
        <v>12046</v>
      </c>
      <c r="AI893" s="148" t="s">
        <v>12047</v>
      </c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232"/>
    </row>
    <row r="894" spans="1:50" ht="24" hidden="1" customHeight="1" x14ac:dyDescent="0.2">
      <c r="B894" s="154"/>
      <c r="C894" s="152" t="s">
        <v>8337</v>
      </c>
      <c r="D894" s="148"/>
      <c r="E894" s="144" t="s">
        <v>12048</v>
      </c>
      <c r="F894" s="232" t="s">
        <v>8339</v>
      </c>
      <c r="G894" s="148"/>
      <c r="H894" s="150"/>
      <c r="I894" s="148" t="s">
        <v>8419</v>
      </c>
      <c r="J894" s="148"/>
      <c r="K894" s="144">
        <v>3000</v>
      </c>
      <c r="L894" s="144"/>
      <c r="M894" s="144"/>
      <c r="N894" s="144" t="e">
        <v>#REF!</v>
      </c>
      <c r="O894" s="232" t="s">
        <v>5898</v>
      </c>
      <c r="P894" s="144">
        <v>1265</v>
      </c>
      <c r="Q894" s="144">
        <v>2</v>
      </c>
      <c r="R894" s="144">
        <v>10</v>
      </c>
      <c r="S894" s="144">
        <v>50</v>
      </c>
      <c r="T894" s="148"/>
      <c r="U894" s="148"/>
      <c r="V894" s="232">
        <v>2005</v>
      </c>
      <c r="W894" s="148"/>
      <c r="X894" s="148"/>
      <c r="Y894" s="148"/>
      <c r="Z894" s="148"/>
      <c r="AA894" s="148"/>
      <c r="AB894" s="144">
        <v>160</v>
      </c>
      <c r="AC894" s="232"/>
      <c r="AD894" s="232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</row>
    <row r="895" spans="1:50" ht="24" hidden="1" customHeight="1" x14ac:dyDescent="0.2">
      <c r="B895" s="154"/>
      <c r="C895" s="1550" t="s">
        <v>8337</v>
      </c>
      <c r="D895" s="410"/>
      <c r="E895" s="411" t="s">
        <v>17901</v>
      </c>
      <c r="F895" s="261" t="s">
        <v>8339</v>
      </c>
      <c r="G895" s="410"/>
      <c r="H895" s="1549"/>
      <c r="I895" s="410" t="s">
        <v>8419</v>
      </c>
      <c r="J895" s="410"/>
      <c r="K895" s="411">
        <v>1765</v>
      </c>
      <c r="L895" s="411"/>
      <c r="M895" s="411"/>
      <c r="N895" s="411"/>
      <c r="O895" s="261" t="s">
        <v>15708</v>
      </c>
      <c r="P895" s="411">
        <v>1203</v>
      </c>
      <c r="Q895" s="411">
        <v>2</v>
      </c>
      <c r="R895" s="411"/>
      <c r="S895" s="411"/>
      <c r="T895" s="410"/>
      <c r="U895" s="410"/>
      <c r="V895" s="261">
        <v>2015</v>
      </c>
      <c r="W895" s="410"/>
      <c r="X895" s="410"/>
      <c r="Y895" s="410"/>
      <c r="Z895" s="410"/>
      <c r="AA895" s="410"/>
      <c r="AB895" s="411"/>
      <c r="AC895" s="261"/>
      <c r="AD895" s="261"/>
      <c r="AE895" s="410"/>
      <c r="AF895" s="410"/>
      <c r="AG895" s="410"/>
      <c r="AH895" s="410"/>
      <c r="AI895" s="410"/>
      <c r="AJ895" s="410"/>
      <c r="AK895" s="410"/>
      <c r="AL895" s="410"/>
      <c r="AM895" s="410"/>
      <c r="AN895" s="410"/>
      <c r="AO895" s="410"/>
      <c r="AP895" s="410"/>
      <c r="AQ895" s="410"/>
      <c r="AR895" s="410"/>
      <c r="AS895" s="410"/>
      <c r="AT895" s="410"/>
      <c r="AU895" s="410"/>
      <c r="AV895" s="410"/>
      <c r="AW895" s="410"/>
      <c r="AX895" s="410"/>
    </row>
    <row r="896" spans="1:50" ht="24" hidden="1" customHeight="1" x14ac:dyDescent="0.2">
      <c r="B896" s="154"/>
      <c r="C896" s="1550" t="s">
        <v>8337</v>
      </c>
      <c r="D896" s="410"/>
      <c r="E896" s="411" t="s">
        <v>17902</v>
      </c>
      <c r="F896" s="261" t="s">
        <v>8339</v>
      </c>
      <c r="G896" s="410"/>
      <c r="H896" s="1549"/>
      <c r="I896" s="410" t="s">
        <v>17903</v>
      </c>
      <c r="J896" s="410"/>
      <c r="K896" s="411">
        <v>1204</v>
      </c>
      <c r="L896" s="411"/>
      <c r="M896" s="411"/>
      <c r="N896" s="411"/>
      <c r="O896" s="261" t="s">
        <v>15708</v>
      </c>
      <c r="P896" s="411">
        <v>1044</v>
      </c>
      <c r="Q896" s="411">
        <v>2</v>
      </c>
      <c r="R896" s="411">
        <v>50</v>
      </c>
      <c r="S896" s="411">
        <v>50</v>
      </c>
      <c r="T896" s="410"/>
      <c r="U896" s="410"/>
      <c r="V896" s="261">
        <v>2015</v>
      </c>
      <c r="W896" s="410"/>
      <c r="X896" s="410"/>
      <c r="Y896" s="410"/>
      <c r="Z896" s="410"/>
      <c r="AA896" s="410"/>
      <c r="AB896" s="411"/>
      <c r="AC896" s="261"/>
      <c r="AD896" s="261"/>
      <c r="AE896" s="410"/>
      <c r="AF896" s="410"/>
      <c r="AG896" s="410"/>
      <c r="AH896" s="410"/>
      <c r="AI896" s="410"/>
      <c r="AJ896" s="410"/>
      <c r="AK896" s="410"/>
      <c r="AL896" s="410"/>
      <c r="AM896" s="410"/>
      <c r="AN896" s="410"/>
      <c r="AO896" s="410"/>
      <c r="AP896" s="410"/>
      <c r="AQ896" s="410"/>
      <c r="AR896" s="410"/>
      <c r="AS896" s="410"/>
      <c r="AT896" s="410"/>
      <c r="AU896" s="410"/>
      <c r="AV896" s="410"/>
      <c r="AW896" s="410"/>
      <c r="AX896" s="410"/>
    </row>
    <row r="897" spans="2:50" ht="24" hidden="1" customHeight="1" x14ac:dyDescent="0.2">
      <c r="B897" s="154"/>
      <c r="C897" s="152" t="s">
        <v>8337</v>
      </c>
      <c r="D897" s="148"/>
      <c r="E897" s="144" t="s">
        <v>12049</v>
      </c>
      <c r="F897" s="232" t="s">
        <v>8339</v>
      </c>
      <c r="G897" s="148"/>
      <c r="H897" s="150"/>
      <c r="I897" s="148" t="s">
        <v>8367</v>
      </c>
      <c r="J897" s="148"/>
      <c r="K897" s="144">
        <v>6000</v>
      </c>
      <c r="L897" s="144"/>
      <c r="M897" s="144"/>
      <c r="N897" s="148"/>
      <c r="O897" s="143" t="s">
        <v>12050</v>
      </c>
      <c r="P897" s="144">
        <v>5710</v>
      </c>
      <c r="Q897" s="144">
        <v>8</v>
      </c>
      <c r="R897" s="144"/>
      <c r="S897" s="144">
        <v>200</v>
      </c>
      <c r="T897" s="148"/>
      <c r="U897" s="148"/>
      <c r="V897" s="232">
        <v>2004</v>
      </c>
      <c r="W897" s="148"/>
      <c r="X897" s="148"/>
      <c r="Y897" s="148"/>
      <c r="Z897" s="148"/>
      <c r="AA897" s="148"/>
      <c r="AB897" s="144">
        <v>101</v>
      </c>
      <c r="AC897" s="232"/>
      <c r="AD897" s="232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</row>
    <row r="898" spans="2:50" ht="24" hidden="1" customHeight="1" x14ac:dyDescent="0.2">
      <c r="B898" s="154"/>
      <c r="C898" s="152" t="s">
        <v>8352</v>
      </c>
      <c r="D898" s="148" t="s">
        <v>12051</v>
      </c>
      <c r="E898" s="144" t="s">
        <v>14123</v>
      </c>
      <c r="F898" s="232" t="s">
        <v>8339</v>
      </c>
      <c r="G898" s="148" t="s">
        <v>12052</v>
      </c>
      <c r="H898" s="150" t="s">
        <v>8354</v>
      </c>
      <c r="I898" s="148" t="s">
        <v>12053</v>
      </c>
      <c r="J898" s="148" t="s">
        <v>4986</v>
      </c>
      <c r="K898" s="144">
        <v>26829</v>
      </c>
      <c r="L898" s="144">
        <v>3531</v>
      </c>
      <c r="M898" s="144">
        <v>3534</v>
      </c>
      <c r="N898" s="148" t="s">
        <v>183</v>
      </c>
      <c r="O898" s="232" t="s">
        <v>12054</v>
      </c>
      <c r="P898" s="144">
        <v>11813</v>
      </c>
      <c r="Q898" s="144">
        <v>17</v>
      </c>
      <c r="R898" s="144">
        <v>1000</v>
      </c>
      <c r="S898" s="144">
        <v>1000</v>
      </c>
      <c r="T898" s="148" t="s">
        <v>499</v>
      </c>
      <c r="U898" s="148" t="s">
        <v>354</v>
      </c>
      <c r="V898" s="232" t="s">
        <v>12055</v>
      </c>
      <c r="W898" s="148" t="s">
        <v>8416</v>
      </c>
      <c r="X898" s="148" t="s">
        <v>8416</v>
      </c>
      <c r="Y898" s="148" t="s">
        <v>716</v>
      </c>
      <c r="Z898" s="148"/>
      <c r="AA898" s="148"/>
      <c r="AB898" s="144">
        <v>5180</v>
      </c>
      <c r="AC898" s="232">
        <v>2002</v>
      </c>
      <c r="AD898" s="232"/>
      <c r="AE898" s="148"/>
      <c r="AF898" s="148"/>
      <c r="AG898" s="148" t="s">
        <v>12056</v>
      </c>
      <c r="AH898" s="148" t="s">
        <v>3099</v>
      </c>
      <c r="AI898" s="148" t="s">
        <v>7310</v>
      </c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</row>
    <row r="899" spans="2:50" ht="24" hidden="1" customHeight="1" x14ac:dyDescent="0.2">
      <c r="B899" s="154"/>
      <c r="C899" s="152" t="s">
        <v>8352</v>
      </c>
      <c r="D899" s="148" t="s">
        <v>12051</v>
      </c>
      <c r="E899" s="144" t="s">
        <v>14124</v>
      </c>
      <c r="F899" s="232" t="s">
        <v>8339</v>
      </c>
      <c r="G899" s="148" t="s">
        <v>12052</v>
      </c>
      <c r="H899" s="150" t="s">
        <v>8354</v>
      </c>
      <c r="I899" s="148" t="s">
        <v>8355</v>
      </c>
      <c r="J899" s="148" t="s">
        <v>4986</v>
      </c>
      <c r="K899" s="144"/>
      <c r="L899" s="144"/>
      <c r="M899" s="144">
        <v>20</v>
      </c>
      <c r="N899" s="148" t="s">
        <v>183</v>
      </c>
      <c r="O899" s="232" t="s">
        <v>1070</v>
      </c>
      <c r="P899" s="144">
        <v>5455</v>
      </c>
      <c r="Q899" s="144">
        <v>8</v>
      </c>
      <c r="R899" s="144"/>
      <c r="S899" s="144">
        <v>100</v>
      </c>
      <c r="T899" s="148" t="s">
        <v>499</v>
      </c>
      <c r="U899" s="148" t="s">
        <v>354</v>
      </c>
      <c r="V899" s="232">
        <v>2010</v>
      </c>
      <c r="W899" s="148" t="s">
        <v>8416</v>
      </c>
      <c r="X899" s="148" t="s">
        <v>8416</v>
      </c>
      <c r="Y899" s="148" t="s">
        <v>716</v>
      </c>
      <c r="Z899" s="148"/>
      <c r="AA899" s="148"/>
      <c r="AB899" s="144"/>
      <c r="AC899" s="232">
        <v>2002</v>
      </c>
      <c r="AD899" s="232"/>
      <c r="AE899" s="148"/>
      <c r="AF899" s="148"/>
      <c r="AG899" s="148" t="s">
        <v>12056</v>
      </c>
      <c r="AH899" s="148" t="s">
        <v>3099</v>
      </c>
      <c r="AI899" s="148" t="s">
        <v>7310</v>
      </c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 t="s">
        <v>14125</v>
      </c>
    </row>
    <row r="900" spans="2:50" ht="24" hidden="1" customHeight="1" x14ac:dyDescent="0.2">
      <c r="B900" s="154"/>
      <c r="C900" s="152" t="s">
        <v>8352</v>
      </c>
      <c r="D900" s="148" t="s">
        <v>12051</v>
      </c>
      <c r="E900" s="144" t="s">
        <v>12057</v>
      </c>
      <c r="F900" s="232" t="s">
        <v>8339</v>
      </c>
      <c r="G900" s="148" t="s">
        <v>12052</v>
      </c>
      <c r="H900" s="150" t="s">
        <v>8354</v>
      </c>
      <c r="I900" s="148" t="s">
        <v>8364</v>
      </c>
      <c r="J900" s="148" t="s">
        <v>4986</v>
      </c>
      <c r="K900" s="144">
        <v>5243</v>
      </c>
      <c r="L900" s="144"/>
      <c r="M900" s="144"/>
      <c r="N900" s="148" t="s">
        <v>183</v>
      </c>
      <c r="O900" s="232" t="s">
        <v>1070</v>
      </c>
      <c r="P900" s="144">
        <v>1503</v>
      </c>
      <c r="Q900" s="144">
        <v>3</v>
      </c>
      <c r="R900" s="144"/>
      <c r="S900" s="144">
        <v>30</v>
      </c>
      <c r="T900" s="148" t="s">
        <v>499</v>
      </c>
      <c r="U900" s="148" t="s">
        <v>354</v>
      </c>
      <c r="V900" s="232">
        <v>2009</v>
      </c>
      <c r="W900" s="148" t="s">
        <v>8416</v>
      </c>
      <c r="X900" s="148" t="s">
        <v>8416</v>
      </c>
      <c r="Y900" s="148" t="s">
        <v>716</v>
      </c>
      <c r="Z900" s="148"/>
      <c r="AA900" s="148"/>
      <c r="AB900" s="144">
        <v>160</v>
      </c>
      <c r="AC900" s="232">
        <v>2002</v>
      </c>
      <c r="AD900" s="232"/>
      <c r="AE900" s="148"/>
      <c r="AF900" s="148"/>
      <c r="AG900" s="148" t="s">
        <v>12056</v>
      </c>
      <c r="AH900" s="148" t="s">
        <v>3099</v>
      </c>
      <c r="AI900" s="148" t="s">
        <v>7310</v>
      </c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</row>
    <row r="901" spans="2:50" ht="24" hidden="1" customHeight="1" x14ac:dyDescent="0.2">
      <c r="B901" s="1017"/>
      <c r="C901" s="152" t="s">
        <v>8352</v>
      </c>
      <c r="D901" s="148" t="s">
        <v>12051</v>
      </c>
      <c r="E901" s="144" t="s">
        <v>12058</v>
      </c>
      <c r="F901" s="232" t="s">
        <v>8339</v>
      </c>
      <c r="G901" s="148" t="s">
        <v>12052</v>
      </c>
      <c r="H901" s="150" t="s">
        <v>8354</v>
      </c>
      <c r="I901" s="148" t="s">
        <v>8365</v>
      </c>
      <c r="J901" s="148" t="s">
        <v>4986</v>
      </c>
      <c r="K901" s="144">
        <v>3723</v>
      </c>
      <c r="L901" s="144"/>
      <c r="M901" s="144"/>
      <c r="N901" s="148" t="s">
        <v>183</v>
      </c>
      <c r="O901" s="232" t="s">
        <v>1070</v>
      </c>
      <c r="P901" s="144">
        <v>1849</v>
      </c>
      <c r="Q901" s="144">
        <v>3</v>
      </c>
      <c r="R901" s="144"/>
      <c r="S901" s="144">
        <v>30</v>
      </c>
      <c r="T901" s="148" t="s">
        <v>499</v>
      </c>
      <c r="U901" s="148" t="s">
        <v>354</v>
      </c>
      <c r="V901" s="232">
        <v>2010</v>
      </c>
      <c r="W901" s="148" t="s">
        <v>8416</v>
      </c>
      <c r="X901" s="148" t="s">
        <v>8416</v>
      </c>
      <c r="Y901" s="148" t="s">
        <v>716</v>
      </c>
      <c r="Z901" s="148"/>
      <c r="AA901" s="148"/>
      <c r="AB901" s="144">
        <v>258</v>
      </c>
      <c r="AC901" s="232">
        <v>2002</v>
      </c>
      <c r="AD901" s="232"/>
      <c r="AE901" s="148"/>
      <c r="AF901" s="148"/>
      <c r="AG901" s="148" t="s">
        <v>12056</v>
      </c>
      <c r="AH901" s="148" t="s">
        <v>3099</v>
      </c>
      <c r="AI901" s="148" t="s">
        <v>7310</v>
      </c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</row>
    <row r="902" spans="2:50" ht="24" customHeight="1" x14ac:dyDescent="0.2">
      <c r="C902" s="136"/>
      <c r="D902" s="136"/>
      <c r="E902" s="138"/>
      <c r="F902" s="136"/>
      <c r="G902" s="136"/>
      <c r="H902" s="136"/>
      <c r="I902" s="136"/>
      <c r="J902" s="136"/>
      <c r="K902" s="138"/>
      <c r="L902" s="138"/>
      <c r="M902" s="138"/>
      <c r="N902" s="136"/>
      <c r="O902" s="136"/>
      <c r="P902" s="138"/>
      <c r="Q902" s="138"/>
      <c r="R902" s="138"/>
      <c r="S902" s="138"/>
      <c r="T902" s="136"/>
      <c r="U902" s="136"/>
      <c r="V902" s="136"/>
      <c r="W902" s="136"/>
      <c r="X902" s="136"/>
      <c r="Y902" s="136"/>
      <c r="Z902" s="136"/>
      <c r="AA902" s="136"/>
      <c r="AB902" s="138"/>
      <c r="AC902" s="136"/>
      <c r="AD902" s="136"/>
      <c r="AE902" s="136"/>
      <c r="AF902" s="136"/>
      <c r="AG902" s="136"/>
      <c r="AH902" s="136"/>
      <c r="AI902" s="136"/>
      <c r="AJ902" s="136"/>
      <c r="AK902" s="136"/>
      <c r="AL902" s="136"/>
      <c r="AM902" s="136"/>
      <c r="AN902" s="136"/>
      <c r="AO902" s="136"/>
      <c r="AP902" s="136"/>
      <c r="AQ902" s="136"/>
      <c r="AR902" s="136"/>
      <c r="AS902" s="136"/>
      <c r="AT902" s="136"/>
      <c r="AU902" s="136"/>
      <c r="AV902" s="136"/>
      <c r="AW902" s="136"/>
      <c r="AX902" s="136"/>
    </row>
    <row r="903" spans="2:50" ht="24" customHeight="1" x14ac:dyDescent="0.2">
      <c r="B903" s="158"/>
      <c r="C903" s="152"/>
      <c r="D903" s="148"/>
      <c r="E903" s="144"/>
      <c r="F903" s="148"/>
      <c r="G903" s="148"/>
      <c r="H903" s="150"/>
      <c r="I903" s="136"/>
      <c r="J903" s="148"/>
      <c r="K903" s="144"/>
      <c r="L903" s="144"/>
      <c r="M903" s="144"/>
      <c r="N903" s="148"/>
      <c r="O903" s="232"/>
      <c r="P903" s="144"/>
      <c r="Q903" s="144"/>
      <c r="R903" s="144"/>
      <c r="S903" s="144"/>
      <c r="T903" s="148"/>
      <c r="U903" s="148"/>
      <c r="V903" s="232"/>
      <c r="W903" s="148"/>
      <c r="X903" s="148"/>
      <c r="Y903" s="148"/>
      <c r="Z903" s="148"/>
      <c r="AA903" s="148"/>
      <c r="AB903" s="144"/>
      <c r="AC903" s="232"/>
      <c r="AD903" s="232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</row>
    <row r="904" spans="2:50" ht="24" customHeight="1" x14ac:dyDescent="0.2">
      <c r="B904" s="158"/>
      <c r="C904" s="191"/>
      <c r="D904" s="136"/>
      <c r="E904" s="138"/>
      <c r="F904" s="136"/>
      <c r="G904" s="136"/>
      <c r="H904" s="136"/>
      <c r="I904" s="196"/>
      <c r="J904" s="136"/>
      <c r="K904" s="138"/>
      <c r="L904" s="138"/>
      <c r="M904" s="138"/>
      <c r="N904" s="136"/>
      <c r="O904" s="136"/>
      <c r="P904" s="138"/>
      <c r="Q904" s="138"/>
      <c r="R904" s="138"/>
      <c r="S904" s="138"/>
      <c r="T904" s="136"/>
      <c r="U904" s="136"/>
      <c r="V904" s="136"/>
      <c r="W904" s="136"/>
      <c r="X904" s="136"/>
      <c r="Y904" s="136"/>
      <c r="Z904" s="136"/>
      <c r="AA904" s="136"/>
      <c r="AB904" s="138"/>
      <c r="AC904" s="136"/>
      <c r="AD904" s="136"/>
      <c r="AE904" s="136"/>
      <c r="AF904" s="136"/>
      <c r="AG904" s="136"/>
      <c r="AH904" s="136"/>
      <c r="AI904" s="136"/>
      <c r="AJ904" s="136"/>
      <c r="AK904" s="136"/>
      <c r="AL904" s="136"/>
      <c r="AM904" s="136"/>
      <c r="AN904" s="136"/>
      <c r="AO904" s="136"/>
      <c r="AP904" s="136"/>
      <c r="AQ904" s="136"/>
      <c r="AR904" s="136"/>
      <c r="AS904" s="136"/>
      <c r="AT904" s="136"/>
      <c r="AU904" s="136"/>
      <c r="AV904" s="136"/>
      <c r="AW904" s="136"/>
      <c r="AX904" s="136"/>
    </row>
    <row r="905" spans="2:50" ht="24" customHeight="1" x14ac:dyDescent="0.2">
      <c r="B905" s="158"/>
      <c r="C905" s="191"/>
      <c r="D905" s="136"/>
      <c r="E905" s="138"/>
      <c r="F905" s="136"/>
      <c r="G905" s="136"/>
      <c r="H905" s="136"/>
      <c r="I905" s="136"/>
      <c r="J905" s="136"/>
      <c r="K905" s="138"/>
      <c r="L905" s="138"/>
      <c r="M905" s="138"/>
      <c r="N905" s="136"/>
      <c r="O905" s="136"/>
      <c r="P905" s="138"/>
      <c r="Q905" s="138"/>
      <c r="R905" s="138"/>
      <c r="S905" s="138"/>
      <c r="T905" s="136"/>
      <c r="U905" s="136"/>
      <c r="V905" s="136"/>
      <c r="W905" s="136"/>
      <c r="X905" s="136"/>
      <c r="Y905" s="136"/>
      <c r="Z905" s="136"/>
      <c r="AA905" s="136"/>
      <c r="AB905" s="138"/>
      <c r="AC905" s="136"/>
      <c r="AD905" s="136"/>
      <c r="AE905" s="136"/>
      <c r="AF905" s="136"/>
      <c r="AG905" s="136"/>
      <c r="AH905" s="136"/>
      <c r="AI905" s="136"/>
      <c r="AJ905" s="136"/>
      <c r="AK905" s="136"/>
      <c r="AL905" s="136"/>
      <c r="AM905" s="136"/>
      <c r="AN905" s="136"/>
      <c r="AO905" s="136"/>
      <c r="AP905" s="136"/>
      <c r="AQ905" s="136"/>
      <c r="AR905" s="136"/>
      <c r="AS905" s="136"/>
      <c r="AT905" s="136"/>
      <c r="AU905" s="136"/>
      <c r="AV905" s="136"/>
      <c r="AW905" s="136"/>
      <c r="AX905" s="136"/>
    </row>
    <row r="906" spans="2:50" ht="24" customHeight="1" x14ac:dyDescent="0.2">
      <c r="B906" s="158"/>
      <c r="C906" s="191"/>
      <c r="D906" s="136"/>
      <c r="E906" s="138"/>
      <c r="F906" s="136"/>
      <c r="G906" s="136"/>
      <c r="H906" s="136"/>
      <c r="I906" s="136"/>
      <c r="J906" s="136"/>
      <c r="K906" s="138"/>
      <c r="L906" s="138"/>
      <c r="M906" s="138"/>
      <c r="N906" s="136"/>
      <c r="O906" s="136"/>
      <c r="P906" s="138"/>
      <c r="Q906" s="138"/>
      <c r="R906" s="138"/>
      <c r="S906" s="138"/>
      <c r="T906" s="136"/>
      <c r="U906" s="136"/>
      <c r="V906" s="136"/>
      <c r="W906" s="136"/>
      <c r="X906" s="136"/>
      <c r="Y906" s="136"/>
      <c r="Z906" s="136"/>
      <c r="AA906" s="136"/>
      <c r="AB906" s="138"/>
      <c r="AC906" s="136"/>
      <c r="AD906" s="136"/>
      <c r="AE906" s="136"/>
      <c r="AF906" s="136"/>
      <c r="AG906" s="136"/>
      <c r="AH906" s="136"/>
      <c r="AI906" s="136"/>
      <c r="AJ906" s="136"/>
      <c r="AK906" s="136"/>
      <c r="AL906" s="136"/>
      <c r="AM906" s="136"/>
      <c r="AN906" s="136"/>
      <c r="AO906" s="136"/>
      <c r="AP906" s="136"/>
      <c r="AQ906" s="136"/>
      <c r="AR906" s="136"/>
      <c r="AS906" s="136"/>
      <c r="AT906" s="136"/>
      <c r="AU906" s="136"/>
      <c r="AV906" s="136"/>
      <c r="AW906" s="136"/>
      <c r="AX906" s="136"/>
    </row>
    <row r="907" spans="2:50" ht="24" customHeight="1" x14ac:dyDescent="0.2">
      <c r="B907" s="154"/>
      <c r="C907" s="191"/>
      <c r="D907" s="136"/>
      <c r="E907" s="138"/>
      <c r="F907" s="136"/>
      <c r="G907" s="136"/>
      <c r="H907" s="136"/>
      <c r="I907" s="136"/>
      <c r="J907" s="136"/>
      <c r="K907" s="138"/>
      <c r="L907" s="138"/>
      <c r="M907" s="138"/>
      <c r="N907" s="136"/>
      <c r="O907" s="136"/>
      <c r="P907" s="138"/>
      <c r="Q907" s="138"/>
      <c r="R907" s="138"/>
      <c r="S907" s="138"/>
      <c r="T907" s="136"/>
      <c r="U907" s="136"/>
      <c r="V907" s="136"/>
      <c r="W907" s="136"/>
      <c r="X907" s="136"/>
      <c r="Y907" s="136"/>
      <c r="Z907" s="136"/>
      <c r="AA907" s="136"/>
      <c r="AB907" s="138"/>
      <c r="AC907" s="136"/>
      <c r="AD907" s="136"/>
      <c r="AE907" s="136"/>
      <c r="AF907" s="136"/>
      <c r="AG907" s="136"/>
      <c r="AH907" s="136"/>
      <c r="AI907" s="136"/>
      <c r="AJ907" s="136"/>
      <c r="AK907" s="136"/>
      <c r="AL907" s="136"/>
      <c r="AM907" s="136"/>
      <c r="AN907" s="136"/>
      <c r="AO907" s="136"/>
      <c r="AP907" s="136"/>
      <c r="AQ907" s="136"/>
      <c r="AR907" s="136"/>
      <c r="AS907" s="136"/>
      <c r="AT907" s="136"/>
      <c r="AU907" s="136"/>
      <c r="AV907" s="136"/>
      <c r="AW907" s="136"/>
      <c r="AX907" s="136"/>
    </row>
    <row r="908" spans="2:50" ht="24" customHeight="1" x14ac:dyDescent="0.2">
      <c r="B908" s="154"/>
      <c r="C908" s="191"/>
      <c r="D908" s="136"/>
      <c r="E908" s="138"/>
      <c r="F908" s="136"/>
      <c r="G908" s="136"/>
      <c r="H908" s="136"/>
      <c r="I908" s="136"/>
      <c r="J908" s="136"/>
      <c r="K908" s="138"/>
      <c r="L908" s="138"/>
      <c r="M908" s="138"/>
      <c r="N908" s="136"/>
      <c r="O908" s="136"/>
      <c r="P908" s="138"/>
      <c r="Q908" s="138"/>
      <c r="R908" s="138"/>
      <c r="S908" s="138"/>
      <c r="T908" s="136"/>
      <c r="U908" s="136"/>
      <c r="V908" s="136"/>
      <c r="W908" s="136"/>
      <c r="X908" s="136"/>
      <c r="Y908" s="136"/>
      <c r="Z908" s="136"/>
      <c r="AA908" s="136"/>
      <c r="AB908" s="138"/>
      <c r="AC908" s="136"/>
      <c r="AD908" s="136"/>
      <c r="AE908" s="136"/>
      <c r="AF908" s="136"/>
      <c r="AG908" s="136"/>
      <c r="AH908" s="136"/>
      <c r="AI908" s="136"/>
      <c r="AJ908" s="136"/>
      <c r="AK908" s="136"/>
      <c r="AL908" s="136"/>
      <c r="AM908" s="136"/>
      <c r="AN908" s="136"/>
      <c r="AO908" s="136"/>
      <c r="AP908" s="136"/>
      <c r="AQ908" s="136"/>
      <c r="AR908" s="136"/>
      <c r="AS908" s="136"/>
      <c r="AT908" s="136"/>
      <c r="AU908" s="136"/>
      <c r="AV908" s="136"/>
      <c r="AW908" s="136"/>
      <c r="AX908" s="157"/>
    </row>
    <row r="909" spans="2:50" ht="24" customHeight="1" x14ac:dyDescent="0.2">
      <c r="B909" s="154"/>
      <c r="C909" s="152"/>
      <c r="D909" s="148"/>
      <c r="E909" s="144"/>
      <c r="F909" s="148"/>
      <c r="G909" s="148"/>
      <c r="H909" s="150"/>
      <c r="I909" s="148"/>
      <c r="J909" s="148"/>
      <c r="K909" s="144"/>
      <c r="L909" s="144"/>
      <c r="M909" s="144"/>
      <c r="N909" s="148"/>
      <c r="O909" s="232"/>
      <c r="P909" s="144"/>
      <c r="Q909" s="144"/>
      <c r="R909" s="144"/>
      <c r="S909" s="144"/>
      <c r="T909" s="148"/>
      <c r="U909" s="148"/>
      <c r="V909" s="232"/>
      <c r="W909" s="148"/>
      <c r="X909" s="148"/>
      <c r="Y909" s="148"/>
      <c r="Z909" s="148"/>
      <c r="AA909" s="148"/>
      <c r="AB909" s="144"/>
      <c r="AC909" s="232"/>
      <c r="AD909" s="232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</row>
    <row r="910" spans="2:50" ht="24" customHeight="1" x14ac:dyDescent="0.2">
      <c r="B910" s="154"/>
      <c r="C910" s="152"/>
      <c r="D910" s="148"/>
      <c r="E910" s="144"/>
      <c r="F910" s="148"/>
      <c r="G910" s="148"/>
      <c r="H910" s="150"/>
      <c r="I910" s="148"/>
      <c r="J910" s="148"/>
      <c r="K910" s="144"/>
      <c r="L910" s="144"/>
      <c r="M910" s="144"/>
      <c r="N910" s="148"/>
      <c r="O910" s="232"/>
      <c r="P910" s="144"/>
      <c r="Q910" s="144"/>
      <c r="R910" s="144"/>
      <c r="S910" s="144"/>
      <c r="T910" s="148"/>
      <c r="U910" s="148"/>
      <c r="V910" s="232"/>
      <c r="W910" s="148"/>
      <c r="X910" s="148"/>
      <c r="Y910" s="148"/>
      <c r="Z910" s="148"/>
      <c r="AA910" s="148"/>
      <c r="AB910" s="144"/>
      <c r="AC910" s="232"/>
      <c r="AD910" s="232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</row>
    <row r="911" spans="2:50" ht="24" customHeight="1" x14ac:dyDescent="0.2">
      <c r="B911" s="154"/>
      <c r="C911" s="152"/>
      <c r="D911" s="148"/>
      <c r="E911" s="144"/>
      <c r="F911" s="148"/>
      <c r="G911" s="148"/>
      <c r="H911" s="150"/>
      <c r="I911" s="148"/>
      <c r="J911" s="148"/>
      <c r="K911" s="144"/>
      <c r="L911" s="144"/>
      <c r="M911" s="144"/>
      <c r="N911" s="148"/>
      <c r="O911" s="232"/>
      <c r="P911" s="144"/>
      <c r="Q911" s="144"/>
      <c r="R911" s="144"/>
      <c r="S911" s="144"/>
      <c r="T911" s="232"/>
      <c r="U911" s="144"/>
      <c r="V911" s="232"/>
      <c r="W911" s="148"/>
      <c r="X911" s="148"/>
      <c r="Y911" s="148"/>
      <c r="Z911" s="148"/>
      <c r="AA911" s="148"/>
      <c r="AB911" s="144"/>
      <c r="AC911" s="232"/>
      <c r="AD911" s="232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</row>
    <row r="912" spans="2:50" ht="24" customHeight="1" x14ac:dyDescent="0.2">
      <c r="B912" s="154"/>
      <c r="C912" s="152"/>
      <c r="D912" s="148"/>
      <c r="E912" s="144"/>
      <c r="F912" s="148"/>
      <c r="G912" s="148"/>
      <c r="H912" s="150"/>
      <c r="I912" s="148"/>
      <c r="J912" s="148"/>
      <c r="K912" s="144"/>
      <c r="L912" s="144"/>
      <c r="M912" s="144"/>
      <c r="N912" s="148"/>
      <c r="O912" s="232"/>
      <c r="P912" s="144"/>
      <c r="Q912" s="144"/>
      <c r="R912" s="144"/>
      <c r="S912" s="144"/>
      <c r="T912" s="148"/>
      <c r="U912" s="148"/>
      <c r="V912" s="232"/>
      <c r="W912" s="148"/>
      <c r="X912" s="148"/>
      <c r="Y912" s="148"/>
      <c r="Z912" s="148"/>
      <c r="AA912" s="148"/>
      <c r="AB912" s="144"/>
      <c r="AC912" s="232"/>
      <c r="AD912" s="232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</row>
    <row r="913" spans="2:50" ht="24" customHeight="1" x14ac:dyDescent="0.2">
      <c r="B913" s="154"/>
      <c r="C913" s="152"/>
      <c r="D913" s="148"/>
      <c r="E913" s="144"/>
      <c r="F913" s="148"/>
      <c r="G913" s="148"/>
      <c r="H913" s="150"/>
      <c r="I913" s="148"/>
      <c r="J913" s="148"/>
      <c r="K913" s="144"/>
      <c r="L913" s="144"/>
      <c r="M913" s="144"/>
      <c r="N913" s="148"/>
      <c r="O913" s="232"/>
      <c r="P913" s="144"/>
      <c r="Q913" s="144"/>
      <c r="R913" s="144"/>
      <c r="S913" s="144"/>
      <c r="T913" s="148"/>
      <c r="U913" s="148"/>
      <c r="V913" s="232"/>
      <c r="W913" s="148"/>
      <c r="X913" s="148"/>
      <c r="Y913" s="148"/>
      <c r="Z913" s="148"/>
      <c r="AA913" s="148"/>
      <c r="AB913" s="144"/>
      <c r="AC913" s="232"/>
      <c r="AD913" s="232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</row>
    <row r="914" spans="2:50" ht="24" customHeight="1" x14ac:dyDescent="0.2">
      <c r="B914" s="154"/>
      <c r="C914" s="152"/>
      <c r="D914" s="148"/>
      <c r="E914" s="144"/>
      <c r="F914" s="148"/>
      <c r="G914" s="148"/>
      <c r="H914" s="150"/>
      <c r="I914" s="148"/>
      <c r="J914" s="148"/>
      <c r="K914" s="144"/>
      <c r="L914" s="144"/>
      <c r="M914" s="144"/>
      <c r="N914" s="148"/>
      <c r="O914" s="232"/>
      <c r="P914" s="144"/>
      <c r="Q914" s="144"/>
      <c r="R914" s="144"/>
      <c r="S914" s="144"/>
      <c r="T914" s="148"/>
      <c r="U914" s="148"/>
      <c r="V914" s="232"/>
      <c r="W914" s="148"/>
      <c r="X914" s="148"/>
      <c r="Y914" s="148"/>
      <c r="Z914" s="148"/>
      <c r="AA914" s="148"/>
      <c r="AB914" s="144"/>
      <c r="AC914" s="232"/>
      <c r="AD914" s="232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</row>
    <row r="915" spans="2:50" ht="24" customHeight="1" x14ac:dyDescent="0.2">
      <c r="B915" s="154"/>
      <c r="C915" s="152"/>
      <c r="D915" s="148"/>
      <c r="E915" s="144"/>
      <c r="F915" s="148"/>
      <c r="G915" s="148"/>
      <c r="H915" s="150"/>
      <c r="I915" s="148"/>
      <c r="J915" s="148"/>
      <c r="K915" s="144"/>
      <c r="L915" s="144"/>
      <c r="M915" s="144"/>
      <c r="N915" s="148"/>
      <c r="O915" s="232"/>
      <c r="P915" s="144"/>
      <c r="Q915" s="144"/>
      <c r="R915" s="144"/>
      <c r="S915" s="144"/>
      <c r="T915" s="148"/>
      <c r="U915" s="148"/>
      <c r="V915" s="232"/>
      <c r="W915" s="148"/>
      <c r="X915" s="148"/>
      <c r="Y915" s="148"/>
      <c r="Z915" s="148"/>
      <c r="AA915" s="148"/>
      <c r="AB915" s="144"/>
      <c r="AC915" s="232"/>
      <c r="AD915" s="232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</row>
    <row r="916" spans="2:50" ht="24" customHeight="1" x14ac:dyDescent="0.2">
      <c r="B916" s="154"/>
      <c r="C916" s="152"/>
      <c r="D916" s="148"/>
      <c r="E916" s="144"/>
      <c r="F916" s="148"/>
      <c r="G916" s="148"/>
      <c r="H916" s="150"/>
      <c r="I916" s="148"/>
      <c r="J916" s="148"/>
      <c r="K916" s="144"/>
      <c r="L916" s="144"/>
      <c r="M916" s="144"/>
      <c r="N916" s="148"/>
      <c r="O916" s="232"/>
      <c r="P916" s="144"/>
      <c r="Q916" s="144"/>
      <c r="R916" s="144"/>
      <c r="S916" s="144"/>
      <c r="T916" s="148"/>
      <c r="U916" s="148"/>
      <c r="V916" s="232"/>
      <c r="W916" s="148"/>
      <c r="X916" s="148"/>
      <c r="Y916" s="148"/>
      <c r="Z916" s="148"/>
      <c r="AA916" s="148"/>
      <c r="AB916" s="144"/>
      <c r="AC916" s="232"/>
      <c r="AD916" s="232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</row>
    <row r="917" spans="2:50" ht="24" customHeight="1" x14ac:dyDescent="0.2">
      <c r="B917" s="154"/>
      <c r="C917" s="152"/>
      <c r="D917" s="148"/>
      <c r="E917" s="144"/>
      <c r="F917" s="148"/>
      <c r="G917" s="148"/>
      <c r="H917" s="148"/>
      <c r="I917" s="148"/>
      <c r="J917" s="148"/>
      <c r="K917" s="144"/>
      <c r="L917" s="144"/>
      <c r="M917" s="144"/>
      <c r="N917" s="155"/>
      <c r="O917" s="232"/>
      <c r="P917" s="146"/>
      <c r="Q917" s="144"/>
      <c r="R917" s="146"/>
      <c r="S917" s="144"/>
      <c r="T917" s="148"/>
      <c r="U917" s="148"/>
      <c r="V917" s="232"/>
      <c r="W917" s="190"/>
      <c r="X917" s="197"/>
      <c r="Y917" s="197"/>
      <c r="Z917" s="197"/>
      <c r="AA917" s="197"/>
      <c r="AB917" s="198"/>
      <c r="AC917" s="232"/>
      <c r="AD917" s="232"/>
      <c r="AE917" s="148"/>
      <c r="AF917" s="148"/>
      <c r="AG917" s="148"/>
      <c r="AH917" s="148"/>
      <c r="AI917" s="148"/>
      <c r="AJ917" s="136"/>
      <c r="AK917" s="136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</row>
    <row r="918" spans="2:50" ht="24" customHeight="1" x14ac:dyDescent="0.2">
      <c r="B918" s="154"/>
      <c r="C918" s="152"/>
      <c r="D918" s="148"/>
      <c r="E918" s="144"/>
      <c r="F918" s="148"/>
      <c r="G918" s="148"/>
      <c r="H918" s="148"/>
      <c r="I918" s="148"/>
      <c r="J918" s="148"/>
      <c r="K918" s="144"/>
      <c r="L918" s="144"/>
      <c r="M918" s="144"/>
      <c r="N918" s="155"/>
      <c r="O918" s="232"/>
      <c r="P918" s="146"/>
      <c r="Q918" s="144"/>
      <c r="R918" s="146"/>
      <c r="S918" s="146"/>
      <c r="T918" s="148"/>
      <c r="U918" s="148"/>
      <c r="V918" s="232"/>
      <c r="W918" s="190"/>
      <c r="X918" s="197"/>
      <c r="Y918" s="197"/>
      <c r="Z918" s="197"/>
      <c r="AA918" s="197"/>
      <c r="AB918" s="198"/>
      <c r="AC918" s="232"/>
      <c r="AD918" s="232"/>
      <c r="AE918" s="148"/>
      <c r="AF918" s="148"/>
      <c r="AG918" s="148"/>
      <c r="AH918" s="148"/>
      <c r="AI918" s="148"/>
      <c r="AJ918" s="136"/>
      <c r="AK918" s="136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</row>
    <row r="919" spans="2:50" ht="24" customHeight="1" x14ac:dyDescent="0.2">
      <c r="B919" s="154"/>
      <c r="C919" s="152"/>
      <c r="D919" s="148"/>
      <c r="E919" s="144"/>
      <c r="F919" s="148"/>
      <c r="G919" s="148"/>
      <c r="H919" s="199"/>
      <c r="I919" s="148"/>
      <c r="J919" s="148"/>
      <c r="K919" s="144"/>
      <c r="L919" s="144"/>
      <c r="M919" s="144"/>
      <c r="N919" s="148"/>
      <c r="O919" s="232"/>
      <c r="P919" s="144"/>
      <c r="Q919" s="144"/>
      <c r="R919" s="144"/>
      <c r="S919" s="144"/>
      <c r="T919" s="148"/>
      <c r="U919" s="148"/>
      <c r="V919" s="232"/>
      <c r="W919" s="148"/>
      <c r="X919" s="148"/>
      <c r="Y919" s="148"/>
      <c r="Z919" s="148"/>
      <c r="AA919" s="148"/>
      <c r="AB919" s="144"/>
      <c r="AC919" s="232"/>
      <c r="AD919" s="232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</row>
    <row r="920" spans="2:50" ht="24" customHeight="1" x14ac:dyDescent="0.2">
      <c r="B920" s="154"/>
      <c r="C920" s="152"/>
      <c r="D920" s="148"/>
      <c r="E920" s="144"/>
      <c r="F920" s="148"/>
      <c r="G920" s="148"/>
      <c r="H920" s="150"/>
      <c r="I920" s="148"/>
      <c r="J920" s="148"/>
      <c r="K920" s="144"/>
      <c r="L920" s="144"/>
      <c r="M920" s="148"/>
      <c r="N920" s="148"/>
      <c r="O920" s="232"/>
      <c r="P920" s="144"/>
      <c r="Q920" s="144"/>
      <c r="R920" s="144"/>
      <c r="S920" s="144"/>
      <c r="T920" s="148"/>
      <c r="U920" s="148"/>
      <c r="V920" s="232"/>
      <c r="W920" s="148"/>
      <c r="X920" s="148"/>
      <c r="Y920" s="148"/>
      <c r="Z920" s="148"/>
      <c r="AA920" s="148"/>
      <c r="AB920" s="144"/>
      <c r="AC920" s="232"/>
      <c r="AD920" s="232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</row>
    <row r="921" spans="2:50" ht="24" customHeight="1" x14ac:dyDescent="0.2">
      <c r="B921" s="154"/>
      <c r="C921" s="152"/>
      <c r="D921" s="148"/>
      <c r="E921" s="144"/>
      <c r="F921" s="148"/>
      <c r="G921" s="148"/>
      <c r="H921" s="148"/>
      <c r="I921" s="148"/>
      <c r="J921" s="148"/>
      <c r="K921" s="144"/>
      <c r="L921" s="144"/>
      <c r="M921" s="144"/>
      <c r="N921" s="148"/>
      <c r="O921" s="232"/>
      <c r="P921" s="144"/>
      <c r="Q921" s="144"/>
      <c r="R921" s="144"/>
      <c r="S921" s="144"/>
      <c r="T921" s="148"/>
      <c r="U921" s="148"/>
      <c r="V921" s="232"/>
      <c r="W921" s="148"/>
      <c r="X921" s="148"/>
      <c r="Y921" s="148"/>
      <c r="Z921" s="148"/>
      <c r="AA921" s="148"/>
      <c r="AB921" s="144"/>
      <c r="AC921" s="232"/>
      <c r="AD921" s="232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</row>
    <row r="922" spans="2:50" ht="24" customHeight="1" x14ac:dyDescent="0.2">
      <c r="B922" s="154"/>
      <c r="C922" s="152"/>
      <c r="D922" s="148"/>
      <c r="E922" s="144"/>
      <c r="F922" s="148"/>
      <c r="G922" s="148"/>
      <c r="H922" s="148"/>
      <c r="I922" s="148"/>
      <c r="J922" s="148"/>
      <c r="K922" s="144"/>
      <c r="L922" s="144"/>
      <c r="M922" s="144"/>
      <c r="N922" s="148"/>
      <c r="O922" s="232"/>
      <c r="P922" s="144"/>
      <c r="Q922" s="144"/>
      <c r="R922" s="144"/>
      <c r="S922" s="144"/>
      <c r="T922" s="148"/>
      <c r="U922" s="148"/>
      <c r="V922" s="232"/>
      <c r="W922" s="148"/>
      <c r="X922" s="148"/>
      <c r="Y922" s="148"/>
      <c r="Z922" s="148"/>
      <c r="AA922" s="148"/>
      <c r="AB922" s="144"/>
      <c r="AC922" s="232"/>
      <c r="AD922" s="232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</row>
    <row r="923" spans="2:50" ht="24" customHeight="1" x14ac:dyDescent="0.2">
      <c r="B923" s="154"/>
      <c r="C923" s="192"/>
      <c r="D923" s="148"/>
      <c r="E923" s="144"/>
      <c r="F923" s="148"/>
      <c r="G923" s="148"/>
      <c r="H923" s="148"/>
      <c r="I923" s="148"/>
      <c r="J923" s="148"/>
      <c r="K923" s="144"/>
      <c r="L923" s="144"/>
      <c r="M923" s="144"/>
      <c r="N923" s="148"/>
      <c r="O923" s="232"/>
      <c r="P923" s="144"/>
      <c r="Q923" s="144"/>
      <c r="R923" s="144"/>
      <c r="S923" s="144"/>
      <c r="T923" s="148"/>
      <c r="U923" s="148"/>
      <c r="V923" s="232"/>
      <c r="W923" s="148"/>
      <c r="X923" s="148"/>
      <c r="Y923" s="148"/>
      <c r="Z923" s="148"/>
      <c r="AA923" s="148"/>
      <c r="AB923" s="144"/>
      <c r="AC923" s="232"/>
      <c r="AD923" s="232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</row>
    <row r="924" spans="2:50" ht="24" customHeight="1" x14ac:dyDescent="0.2">
      <c r="B924" s="154"/>
      <c r="C924" s="152"/>
      <c r="D924" s="148"/>
      <c r="E924" s="144"/>
      <c r="F924" s="148"/>
      <c r="G924" s="148"/>
      <c r="H924" s="150"/>
      <c r="I924" s="148"/>
      <c r="J924" s="148"/>
      <c r="K924" s="144"/>
      <c r="L924" s="144"/>
      <c r="M924" s="144"/>
      <c r="N924" s="148"/>
      <c r="O924" s="232"/>
      <c r="P924" s="144"/>
      <c r="Q924" s="144"/>
      <c r="R924" s="144"/>
      <c r="S924" s="144"/>
      <c r="T924" s="148"/>
      <c r="U924" s="148"/>
      <c r="V924" s="232"/>
      <c r="W924" s="148"/>
      <c r="X924" s="148"/>
      <c r="Y924" s="148"/>
      <c r="Z924" s="148"/>
      <c r="AA924" s="148"/>
      <c r="AB924" s="144"/>
      <c r="AC924" s="232"/>
      <c r="AD924" s="232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</row>
    <row r="925" spans="2:50" ht="24" customHeight="1" x14ac:dyDescent="0.2">
      <c r="B925" s="154"/>
      <c r="C925" s="152"/>
      <c r="D925" s="148"/>
      <c r="E925" s="144"/>
      <c r="F925" s="148"/>
      <c r="G925" s="148"/>
      <c r="H925" s="150"/>
      <c r="I925" s="148"/>
      <c r="J925" s="148"/>
      <c r="K925" s="144"/>
      <c r="L925" s="144"/>
      <c r="M925" s="144"/>
      <c r="N925" s="148"/>
      <c r="O925" s="232"/>
      <c r="P925" s="144"/>
      <c r="Q925" s="144"/>
      <c r="R925" s="144"/>
      <c r="S925" s="144"/>
      <c r="T925" s="148"/>
      <c r="U925" s="148"/>
      <c r="V925" s="232"/>
      <c r="W925" s="148"/>
      <c r="X925" s="148"/>
      <c r="Y925" s="148"/>
      <c r="Z925" s="148"/>
      <c r="AA925" s="148"/>
      <c r="AB925" s="144"/>
      <c r="AC925" s="232"/>
      <c r="AD925" s="232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</row>
    <row r="926" spans="2:50" ht="24" customHeight="1" x14ac:dyDescent="0.2">
      <c r="B926" s="154"/>
      <c r="C926" s="152"/>
      <c r="D926" s="148"/>
      <c r="E926" s="144"/>
      <c r="F926" s="148"/>
      <c r="G926" s="148"/>
      <c r="H926" s="150"/>
      <c r="I926" s="148"/>
      <c r="J926" s="148"/>
      <c r="K926" s="144"/>
      <c r="L926" s="144"/>
      <c r="M926" s="144"/>
      <c r="N926" s="148"/>
      <c r="O926" s="232"/>
      <c r="P926" s="144"/>
      <c r="Q926" s="144"/>
      <c r="R926" s="144"/>
      <c r="S926" s="144"/>
      <c r="T926" s="148"/>
      <c r="U926" s="148"/>
      <c r="V926" s="232"/>
      <c r="W926" s="148"/>
      <c r="X926" s="148"/>
      <c r="Y926" s="148"/>
      <c r="Z926" s="148"/>
      <c r="AA926" s="148"/>
      <c r="AB926" s="144"/>
      <c r="AC926" s="232"/>
      <c r="AD926" s="232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</row>
    <row r="927" spans="2:50" ht="24" customHeight="1" x14ac:dyDescent="0.2">
      <c r="B927" s="154"/>
      <c r="C927" s="152"/>
      <c r="D927" s="148"/>
      <c r="E927" s="144"/>
      <c r="F927" s="148"/>
      <c r="G927" s="148"/>
      <c r="H927" s="150"/>
      <c r="I927" s="148"/>
      <c r="J927" s="148"/>
      <c r="K927" s="144"/>
      <c r="L927" s="144"/>
      <c r="M927" s="144"/>
      <c r="N927" s="148"/>
      <c r="O927" s="232"/>
      <c r="P927" s="144"/>
      <c r="Q927" s="144"/>
      <c r="R927" s="144"/>
      <c r="S927" s="144"/>
      <c r="T927" s="148"/>
      <c r="U927" s="148"/>
      <c r="V927" s="232"/>
      <c r="W927" s="148"/>
      <c r="X927" s="148"/>
      <c r="Y927" s="148"/>
      <c r="Z927" s="148"/>
      <c r="AA927" s="148"/>
      <c r="AB927" s="144"/>
      <c r="AC927" s="232"/>
      <c r="AD927" s="232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</row>
    <row r="928" spans="2:50" ht="24" customHeight="1" x14ac:dyDescent="0.2">
      <c r="B928" s="154"/>
      <c r="C928" s="152"/>
      <c r="D928" s="148"/>
      <c r="E928" s="144"/>
      <c r="F928" s="148"/>
      <c r="G928" s="148"/>
      <c r="H928" s="150"/>
      <c r="I928" s="148"/>
      <c r="J928" s="148"/>
      <c r="K928" s="144"/>
      <c r="L928" s="144"/>
      <c r="M928" s="144"/>
      <c r="N928" s="148"/>
      <c r="O928" s="232"/>
      <c r="P928" s="144"/>
      <c r="Q928" s="144"/>
      <c r="R928" s="144"/>
      <c r="S928" s="144"/>
      <c r="T928" s="148"/>
      <c r="U928" s="148"/>
      <c r="V928" s="232"/>
      <c r="W928" s="148"/>
      <c r="X928" s="148"/>
      <c r="Y928" s="148"/>
      <c r="Z928" s="148"/>
      <c r="AA928" s="148"/>
      <c r="AB928" s="144"/>
      <c r="AC928" s="232"/>
      <c r="AD928" s="232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</row>
    <row r="929" spans="2:50" ht="24" customHeight="1" x14ac:dyDescent="0.2">
      <c r="B929" s="154"/>
      <c r="C929" s="152"/>
      <c r="D929" s="148"/>
      <c r="E929" s="144"/>
      <c r="F929" s="148"/>
      <c r="G929" s="148"/>
      <c r="H929" s="150"/>
      <c r="I929" s="148"/>
      <c r="J929" s="148"/>
      <c r="K929" s="144"/>
      <c r="L929" s="144"/>
      <c r="M929" s="144"/>
      <c r="N929" s="148"/>
      <c r="O929" s="232"/>
      <c r="P929" s="144"/>
      <c r="Q929" s="144"/>
      <c r="R929" s="144"/>
      <c r="S929" s="144"/>
      <c r="T929" s="148"/>
      <c r="U929" s="148"/>
      <c r="V929" s="232"/>
      <c r="W929" s="148"/>
      <c r="X929" s="148"/>
      <c r="Y929" s="148"/>
      <c r="Z929" s="148"/>
      <c r="AA929" s="148"/>
      <c r="AB929" s="144"/>
      <c r="AC929" s="232"/>
      <c r="AD929" s="232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</row>
    <row r="930" spans="2:50" ht="24" customHeight="1" x14ac:dyDescent="0.2">
      <c r="B930" s="154"/>
      <c r="C930" s="191"/>
      <c r="D930" s="136"/>
      <c r="E930" s="138"/>
      <c r="F930" s="136"/>
      <c r="G930" s="136"/>
      <c r="H930" s="136"/>
      <c r="I930" s="148"/>
      <c r="J930" s="136"/>
      <c r="K930" s="138"/>
      <c r="L930" s="138"/>
      <c r="M930" s="138"/>
      <c r="N930" s="136"/>
      <c r="O930" s="232"/>
      <c r="P930" s="138"/>
      <c r="Q930" s="138"/>
      <c r="R930" s="138"/>
      <c r="S930" s="138"/>
      <c r="T930" s="136"/>
      <c r="U930" s="136"/>
      <c r="V930" s="136"/>
      <c r="W930" s="136"/>
      <c r="X930" s="136"/>
      <c r="Y930" s="136"/>
      <c r="Z930" s="136"/>
      <c r="AA930" s="136"/>
      <c r="AB930" s="138"/>
      <c r="AC930" s="136"/>
      <c r="AD930" s="136"/>
      <c r="AE930" s="136"/>
      <c r="AF930" s="136"/>
      <c r="AG930" s="136"/>
      <c r="AH930" s="136"/>
      <c r="AI930" s="136"/>
      <c r="AJ930" s="136"/>
      <c r="AK930" s="136"/>
      <c r="AL930" s="136"/>
      <c r="AM930" s="136"/>
      <c r="AN930" s="136"/>
      <c r="AO930" s="136"/>
      <c r="AP930" s="136"/>
      <c r="AQ930" s="136"/>
      <c r="AR930" s="136"/>
      <c r="AS930" s="136"/>
      <c r="AT930" s="136"/>
      <c r="AU930" s="136"/>
      <c r="AV930" s="136"/>
      <c r="AW930" s="136"/>
      <c r="AX930" s="136"/>
    </row>
    <row r="931" spans="2:50" ht="24" customHeight="1" x14ac:dyDescent="0.2">
      <c r="B931" s="154"/>
      <c r="C931" s="152"/>
      <c r="D931" s="148"/>
      <c r="E931" s="144"/>
      <c r="F931" s="148"/>
      <c r="G931" s="148"/>
      <c r="H931" s="150"/>
      <c r="I931" s="148"/>
      <c r="J931" s="148"/>
      <c r="K931" s="144"/>
      <c r="L931" s="144"/>
      <c r="M931" s="144"/>
      <c r="N931" s="148"/>
      <c r="O931" s="232"/>
      <c r="P931" s="144"/>
      <c r="Q931" s="144"/>
      <c r="R931" s="144"/>
      <c r="S931" s="144"/>
      <c r="T931" s="148"/>
      <c r="U931" s="148"/>
      <c r="V931" s="232"/>
      <c r="W931" s="148"/>
      <c r="X931" s="148"/>
      <c r="Y931" s="148"/>
      <c r="Z931" s="148"/>
      <c r="AA931" s="148"/>
      <c r="AB931" s="144"/>
      <c r="AC931" s="232"/>
      <c r="AD931" s="232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60"/>
    </row>
    <row r="932" spans="2:50" ht="24" customHeight="1" x14ac:dyDescent="0.2">
      <c r="B932" s="154"/>
      <c r="C932" s="200"/>
      <c r="D932" s="201"/>
      <c r="E932" s="202"/>
      <c r="F932" s="201"/>
      <c r="G932" s="201"/>
      <c r="H932" s="201"/>
      <c r="I932" s="201"/>
      <c r="J932" s="201"/>
      <c r="K932" s="202"/>
      <c r="L932" s="202"/>
      <c r="M932" s="202"/>
      <c r="N932" s="201"/>
      <c r="O932" s="201"/>
      <c r="P932" s="202"/>
      <c r="Q932" s="202"/>
      <c r="R932" s="202"/>
      <c r="S932" s="202"/>
      <c r="T932" s="201"/>
      <c r="U932" s="201"/>
      <c r="V932" s="201"/>
      <c r="W932" s="201"/>
      <c r="X932" s="201"/>
      <c r="Y932" s="201"/>
      <c r="Z932" s="201"/>
      <c r="AA932" s="201"/>
      <c r="AB932" s="202"/>
      <c r="AC932" s="201"/>
      <c r="AD932" s="201"/>
      <c r="AE932" s="201"/>
      <c r="AF932" s="201"/>
      <c r="AG932" s="201"/>
      <c r="AH932" s="201"/>
      <c r="AI932" s="201"/>
      <c r="AJ932" s="201"/>
      <c r="AK932" s="201"/>
      <c r="AL932" s="201"/>
      <c r="AM932" s="201"/>
      <c r="AN932" s="201"/>
      <c r="AO932" s="201"/>
      <c r="AP932" s="201"/>
      <c r="AQ932" s="201"/>
      <c r="AR932" s="201"/>
      <c r="AS932" s="201"/>
      <c r="AT932" s="201"/>
      <c r="AU932" s="201"/>
      <c r="AV932" s="201"/>
      <c r="AW932" s="201"/>
      <c r="AX932" s="201"/>
    </row>
    <row r="933" spans="2:50" ht="24" customHeight="1" x14ac:dyDescent="0.2">
      <c r="B933" s="154"/>
      <c r="C933" s="152"/>
      <c r="D933" s="148"/>
      <c r="E933" s="144"/>
      <c r="F933" s="148"/>
      <c r="G933" s="148"/>
      <c r="H933" s="150"/>
      <c r="I933" s="201"/>
      <c r="J933" s="148"/>
      <c r="K933" s="144"/>
      <c r="L933" s="144"/>
      <c r="M933" s="144"/>
      <c r="N933" s="148"/>
      <c r="O933" s="232"/>
      <c r="P933" s="144"/>
      <c r="Q933" s="144"/>
      <c r="R933" s="144"/>
      <c r="S933" s="144"/>
      <c r="T933" s="148"/>
      <c r="U933" s="148"/>
      <c r="V933" s="232"/>
      <c r="W933" s="148"/>
      <c r="X933" s="148"/>
      <c r="Y933" s="148"/>
      <c r="Z933" s="148"/>
      <c r="AA933" s="148"/>
      <c r="AB933" s="144"/>
      <c r="AC933" s="232"/>
      <c r="AD933" s="232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</row>
    <row r="934" spans="2:50" ht="24" customHeight="1" x14ac:dyDescent="0.2">
      <c r="B934" s="154"/>
      <c r="C934" s="200"/>
      <c r="D934" s="201"/>
      <c r="E934" s="201"/>
      <c r="F934" s="201"/>
      <c r="G934" s="201"/>
      <c r="H934" s="201"/>
      <c r="I934" s="201"/>
      <c r="J934" s="201"/>
      <c r="K934" s="202"/>
      <c r="L934" s="202"/>
      <c r="M934" s="202"/>
      <c r="N934" s="201"/>
      <c r="O934" s="201"/>
      <c r="P934" s="202"/>
      <c r="Q934" s="202"/>
      <c r="R934" s="202"/>
      <c r="S934" s="202"/>
      <c r="T934" s="201"/>
      <c r="U934" s="201"/>
      <c r="V934" s="201"/>
      <c r="W934" s="201"/>
      <c r="X934" s="201"/>
      <c r="Y934" s="201"/>
      <c r="Z934" s="201"/>
      <c r="AA934" s="201"/>
      <c r="AB934" s="202"/>
      <c r="AC934" s="201"/>
      <c r="AD934" s="201"/>
      <c r="AE934" s="201"/>
      <c r="AF934" s="201"/>
      <c r="AG934" s="201"/>
      <c r="AH934" s="201"/>
      <c r="AI934" s="201"/>
      <c r="AJ934" s="201"/>
      <c r="AK934" s="201"/>
      <c r="AL934" s="201"/>
      <c r="AM934" s="201"/>
      <c r="AN934" s="201"/>
      <c r="AO934" s="201"/>
      <c r="AP934" s="201"/>
      <c r="AQ934" s="201"/>
      <c r="AR934" s="201"/>
      <c r="AS934" s="201"/>
      <c r="AT934" s="201"/>
      <c r="AU934" s="201"/>
      <c r="AV934" s="201"/>
      <c r="AW934" s="201"/>
      <c r="AX934" s="203"/>
    </row>
    <row r="935" spans="2:50" ht="24" customHeight="1" x14ac:dyDescent="0.2">
      <c r="B935" s="154"/>
      <c r="C935" s="191"/>
      <c r="D935" s="136"/>
      <c r="E935" s="136"/>
      <c r="F935" s="136"/>
      <c r="G935" s="163"/>
      <c r="H935" s="163"/>
      <c r="I935" s="136"/>
      <c r="J935" s="163"/>
      <c r="K935" s="138"/>
      <c r="L935" s="138"/>
      <c r="M935" s="138"/>
      <c r="N935" s="163"/>
      <c r="O935" s="136"/>
      <c r="P935" s="138"/>
      <c r="Q935" s="138"/>
      <c r="R935" s="138"/>
      <c r="S935" s="138"/>
      <c r="T935" s="163"/>
      <c r="U935" s="163"/>
      <c r="V935" s="136"/>
      <c r="W935" s="163"/>
      <c r="X935" s="163"/>
      <c r="Y935" s="163"/>
      <c r="Z935" s="163"/>
      <c r="AA935" s="163"/>
      <c r="AB935" s="138"/>
      <c r="AC935" s="163"/>
      <c r="AD935" s="163"/>
      <c r="AE935" s="163"/>
      <c r="AF935" s="163"/>
      <c r="AG935" s="136"/>
      <c r="AH935" s="163"/>
      <c r="AI935" s="163"/>
      <c r="AJ935" s="163"/>
      <c r="AK935" s="163"/>
      <c r="AL935" s="163"/>
      <c r="AM935" s="163"/>
      <c r="AN935" s="163"/>
      <c r="AO935" s="163"/>
      <c r="AP935" s="163"/>
      <c r="AQ935" s="163"/>
      <c r="AR935" s="163"/>
      <c r="AS935" s="163"/>
      <c r="AT935" s="163"/>
      <c r="AU935" s="163"/>
      <c r="AV935" s="163"/>
      <c r="AW935" s="163"/>
      <c r="AX935" s="136"/>
    </row>
    <row r="936" spans="2:50" ht="24" customHeight="1" x14ac:dyDescent="0.2">
      <c r="B936" s="154"/>
      <c r="C936" s="191"/>
      <c r="D936" s="136"/>
      <c r="E936" s="136"/>
      <c r="F936" s="136"/>
      <c r="G936" s="163"/>
      <c r="H936" s="163"/>
      <c r="I936" s="136"/>
      <c r="J936" s="163"/>
      <c r="K936" s="138"/>
      <c r="L936" s="138"/>
      <c r="M936" s="138"/>
      <c r="N936" s="163"/>
      <c r="O936" s="136"/>
      <c r="P936" s="138"/>
      <c r="Q936" s="138"/>
      <c r="R936" s="138"/>
      <c r="S936" s="138"/>
      <c r="T936" s="163"/>
      <c r="U936" s="163"/>
      <c r="V936" s="136"/>
      <c r="W936" s="163"/>
      <c r="X936" s="163"/>
      <c r="Y936" s="163"/>
      <c r="Z936" s="163"/>
      <c r="AA936" s="163"/>
      <c r="AB936" s="138"/>
      <c r="AC936" s="163"/>
      <c r="AD936" s="163"/>
      <c r="AE936" s="163"/>
      <c r="AF936" s="163"/>
      <c r="AG936" s="136"/>
      <c r="AH936" s="163"/>
      <c r="AI936" s="163"/>
      <c r="AJ936" s="163"/>
      <c r="AK936" s="163"/>
      <c r="AL936" s="163"/>
      <c r="AM936" s="163"/>
      <c r="AN936" s="163"/>
      <c r="AO936" s="163"/>
      <c r="AP936" s="163"/>
      <c r="AQ936" s="163"/>
      <c r="AR936" s="163"/>
      <c r="AS936" s="163"/>
      <c r="AT936" s="163"/>
      <c r="AU936" s="163"/>
      <c r="AV936" s="163"/>
      <c r="AW936" s="163"/>
      <c r="AX936" s="136"/>
    </row>
    <row r="937" spans="2:50" ht="24" customHeight="1" x14ac:dyDescent="0.2">
      <c r="B937" s="154"/>
      <c r="C937" s="191"/>
      <c r="D937" s="136"/>
      <c r="E937" s="136"/>
      <c r="F937" s="136"/>
      <c r="G937" s="163"/>
      <c r="H937" s="163"/>
      <c r="I937" s="136"/>
      <c r="J937" s="163"/>
      <c r="K937" s="138"/>
      <c r="L937" s="138"/>
      <c r="M937" s="138"/>
      <c r="N937" s="163"/>
      <c r="O937" s="136"/>
      <c r="P937" s="138"/>
      <c r="Q937" s="138"/>
      <c r="R937" s="138"/>
      <c r="S937" s="138"/>
      <c r="T937" s="163"/>
      <c r="U937" s="163"/>
      <c r="V937" s="136"/>
      <c r="W937" s="163"/>
      <c r="X937" s="163"/>
      <c r="Y937" s="163"/>
      <c r="Z937" s="163"/>
      <c r="AA937" s="163"/>
      <c r="AB937" s="138"/>
      <c r="AC937" s="163"/>
      <c r="AD937" s="163"/>
      <c r="AE937" s="163"/>
      <c r="AF937" s="163"/>
      <c r="AG937" s="136"/>
      <c r="AH937" s="163"/>
      <c r="AI937" s="163"/>
      <c r="AJ937" s="163"/>
      <c r="AK937" s="163"/>
      <c r="AL937" s="163"/>
      <c r="AM937" s="163"/>
      <c r="AN937" s="163"/>
      <c r="AO937" s="163"/>
      <c r="AP937" s="163"/>
      <c r="AQ937" s="163"/>
      <c r="AR937" s="163"/>
      <c r="AS937" s="163"/>
      <c r="AT937" s="163"/>
      <c r="AU937" s="163"/>
      <c r="AV937" s="163"/>
      <c r="AW937" s="163"/>
      <c r="AX937" s="136"/>
    </row>
    <row r="938" spans="2:50" ht="24" customHeight="1" x14ac:dyDescent="0.2">
      <c r="B938" s="154"/>
      <c r="C938" s="191"/>
      <c r="D938" s="136"/>
      <c r="E938" s="136"/>
      <c r="F938" s="136"/>
      <c r="G938" s="163"/>
      <c r="H938" s="163"/>
      <c r="I938" s="136"/>
      <c r="J938" s="163"/>
      <c r="K938" s="138"/>
      <c r="L938" s="138"/>
      <c r="M938" s="138"/>
      <c r="N938" s="163"/>
      <c r="O938" s="136"/>
      <c r="P938" s="138"/>
      <c r="Q938" s="138"/>
      <c r="R938" s="138"/>
      <c r="S938" s="138"/>
      <c r="T938" s="163"/>
      <c r="U938" s="163"/>
      <c r="V938" s="136"/>
      <c r="W938" s="163"/>
      <c r="X938" s="163"/>
      <c r="Y938" s="163"/>
      <c r="Z938" s="163"/>
      <c r="AA938" s="163"/>
      <c r="AB938" s="138"/>
      <c r="AC938" s="163"/>
      <c r="AD938" s="163"/>
      <c r="AE938" s="163"/>
      <c r="AF938" s="163"/>
      <c r="AG938" s="136"/>
      <c r="AH938" s="163"/>
      <c r="AI938" s="163"/>
      <c r="AJ938" s="163"/>
      <c r="AK938" s="163"/>
      <c r="AL938" s="163"/>
      <c r="AM938" s="163"/>
      <c r="AN938" s="163"/>
      <c r="AO938" s="163"/>
      <c r="AP938" s="163"/>
      <c r="AQ938" s="163"/>
      <c r="AR938" s="163"/>
      <c r="AS938" s="163"/>
      <c r="AT938" s="163"/>
      <c r="AU938" s="163"/>
      <c r="AV938" s="163"/>
      <c r="AW938" s="163"/>
      <c r="AX938" s="136"/>
    </row>
    <row r="939" spans="2:50" ht="24" customHeight="1" x14ac:dyDescent="0.2">
      <c r="B939" s="154"/>
      <c r="C939" s="191"/>
      <c r="D939" s="136"/>
      <c r="E939" s="136"/>
      <c r="F939" s="136"/>
      <c r="G939" s="163"/>
      <c r="H939" s="163"/>
      <c r="I939" s="136"/>
      <c r="J939" s="163"/>
      <c r="K939" s="138"/>
      <c r="L939" s="138"/>
      <c r="M939" s="138"/>
      <c r="N939" s="163"/>
      <c r="O939" s="136"/>
      <c r="P939" s="138"/>
      <c r="Q939" s="138"/>
      <c r="R939" s="138"/>
      <c r="S939" s="138"/>
      <c r="T939" s="163"/>
      <c r="U939" s="163"/>
      <c r="V939" s="136"/>
      <c r="W939" s="163"/>
      <c r="X939" s="163"/>
      <c r="Y939" s="163"/>
      <c r="Z939" s="163"/>
      <c r="AA939" s="163"/>
      <c r="AB939" s="138"/>
      <c r="AC939" s="163"/>
      <c r="AD939" s="163"/>
      <c r="AE939" s="163"/>
      <c r="AF939" s="163"/>
      <c r="AG939" s="136"/>
      <c r="AH939" s="163"/>
      <c r="AI939" s="163"/>
      <c r="AJ939" s="163"/>
      <c r="AK939" s="163"/>
      <c r="AL939" s="163"/>
      <c r="AM939" s="163"/>
      <c r="AN939" s="163"/>
      <c r="AO939" s="163"/>
      <c r="AP939" s="163"/>
      <c r="AQ939" s="163"/>
      <c r="AR939" s="163"/>
      <c r="AS939" s="163"/>
      <c r="AT939" s="163"/>
      <c r="AU939" s="163"/>
      <c r="AV939" s="163"/>
      <c r="AW939" s="163"/>
      <c r="AX939" s="136"/>
    </row>
    <row r="940" spans="2:50" ht="24" customHeight="1" x14ac:dyDescent="0.2">
      <c r="B940" s="154"/>
      <c r="C940" s="191"/>
      <c r="D940" s="136"/>
      <c r="E940" s="136"/>
      <c r="F940" s="136"/>
      <c r="G940" s="163"/>
      <c r="H940" s="163"/>
      <c r="I940" s="136"/>
      <c r="J940" s="163"/>
      <c r="K940" s="138"/>
      <c r="L940" s="138"/>
      <c r="M940" s="138"/>
      <c r="N940" s="163"/>
      <c r="O940" s="136"/>
      <c r="P940" s="138"/>
      <c r="Q940" s="138"/>
      <c r="R940" s="138"/>
      <c r="S940" s="138"/>
      <c r="T940" s="163"/>
      <c r="U940" s="163"/>
      <c r="V940" s="136"/>
      <c r="W940" s="163"/>
      <c r="X940" s="163"/>
      <c r="Y940" s="163"/>
      <c r="Z940" s="163"/>
      <c r="AA940" s="163"/>
      <c r="AB940" s="138"/>
      <c r="AC940" s="163"/>
      <c r="AD940" s="163"/>
      <c r="AE940" s="163"/>
      <c r="AF940" s="163"/>
      <c r="AG940" s="136"/>
      <c r="AH940" s="163"/>
      <c r="AI940" s="163"/>
      <c r="AJ940" s="163"/>
      <c r="AK940" s="163"/>
      <c r="AL940" s="163"/>
      <c r="AM940" s="163"/>
      <c r="AN940" s="163"/>
      <c r="AO940" s="163"/>
      <c r="AP940" s="163"/>
      <c r="AQ940" s="163"/>
      <c r="AR940" s="163"/>
      <c r="AS940" s="163"/>
      <c r="AT940" s="163"/>
      <c r="AU940" s="163"/>
      <c r="AV940" s="163"/>
      <c r="AW940" s="163"/>
      <c r="AX940" s="136"/>
    </row>
    <row r="941" spans="2:50" ht="24" customHeight="1" x14ac:dyDescent="0.2">
      <c r="B941" s="161"/>
      <c r="C941" s="152"/>
      <c r="D941" s="148"/>
      <c r="E941" s="149"/>
      <c r="F941" s="232"/>
      <c r="G941" s="148"/>
      <c r="H941" s="150"/>
      <c r="I941" s="148"/>
      <c r="J941" s="148"/>
      <c r="K941" s="144"/>
      <c r="L941" s="144"/>
      <c r="M941" s="144"/>
      <c r="N941" s="144"/>
      <c r="O941" s="144"/>
      <c r="P941" s="144"/>
      <c r="Q941" s="144"/>
      <c r="R941" s="144"/>
      <c r="S941" s="144"/>
      <c r="T941" s="148"/>
      <c r="U941" s="148"/>
      <c r="V941" s="232"/>
      <c r="W941" s="148"/>
      <c r="X941" s="148"/>
      <c r="Y941" s="148"/>
      <c r="Z941" s="148"/>
      <c r="AA941" s="148"/>
      <c r="AB941" s="144"/>
      <c r="AC941" s="232"/>
      <c r="AD941" s="232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</row>
    <row r="942" spans="2:50" ht="24" customHeight="1" x14ac:dyDescent="0.2">
      <c r="B942" s="154"/>
      <c r="C942" s="152"/>
      <c r="D942" s="148"/>
      <c r="E942" s="144"/>
      <c r="F942" s="232"/>
      <c r="G942" s="148"/>
      <c r="H942" s="150"/>
      <c r="I942" s="232"/>
      <c r="J942" s="148"/>
      <c r="K942" s="144"/>
      <c r="L942" s="144"/>
      <c r="M942" s="144"/>
      <c r="N942" s="148"/>
      <c r="O942" s="232"/>
      <c r="P942" s="144"/>
      <c r="Q942" s="144"/>
      <c r="R942" s="144"/>
      <c r="S942" s="144"/>
      <c r="T942" s="148"/>
      <c r="U942" s="148"/>
      <c r="V942" s="232"/>
      <c r="W942" s="148"/>
      <c r="X942" s="148"/>
      <c r="Y942" s="148"/>
      <c r="Z942" s="148"/>
      <c r="AA942" s="148"/>
      <c r="AB942" s="144"/>
      <c r="AC942" s="232"/>
      <c r="AD942" s="232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232"/>
    </row>
    <row r="943" spans="2:50" ht="24" customHeight="1" x14ac:dyDescent="0.2">
      <c r="B943" s="154"/>
      <c r="C943" s="152"/>
      <c r="D943" s="148"/>
      <c r="E943" s="144"/>
      <c r="F943" s="232"/>
      <c r="G943" s="148"/>
      <c r="H943" s="150"/>
      <c r="I943" s="148"/>
      <c r="J943" s="148"/>
      <c r="K943" s="144"/>
      <c r="L943" s="144"/>
      <c r="M943" s="144"/>
      <c r="N943" s="148"/>
      <c r="O943" s="143"/>
      <c r="P943" s="144"/>
      <c r="Q943" s="144"/>
      <c r="R943" s="144"/>
      <c r="S943" s="144"/>
      <c r="T943" s="148"/>
      <c r="U943" s="148"/>
      <c r="V943" s="232"/>
      <c r="W943" s="148"/>
      <c r="X943" s="148"/>
      <c r="Y943" s="148"/>
      <c r="Z943" s="148"/>
      <c r="AA943" s="148"/>
      <c r="AB943" s="144"/>
      <c r="AC943" s="232"/>
      <c r="AD943" s="232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232"/>
    </row>
    <row r="944" spans="2:50" ht="24" customHeight="1" x14ac:dyDescent="0.2">
      <c r="B944" s="154"/>
      <c r="C944" s="152"/>
      <c r="D944" s="148"/>
      <c r="E944" s="144"/>
      <c r="F944" s="232"/>
      <c r="G944" s="148"/>
      <c r="H944" s="150"/>
      <c r="I944" s="148"/>
      <c r="J944" s="148"/>
      <c r="K944" s="144"/>
      <c r="L944" s="144"/>
      <c r="M944" s="144"/>
      <c r="N944" s="144"/>
      <c r="O944" s="232"/>
      <c r="P944" s="144"/>
      <c r="Q944" s="144"/>
      <c r="R944" s="144"/>
      <c r="S944" s="144"/>
      <c r="T944" s="148"/>
      <c r="U944" s="148"/>
      <c r="V944" s="232"/>
      <c r="W944" s="148"/>
      <c r="X944" s="148"/>
      <c r="Y944" s="148"/>
      <c r="Z944" s="148"/>
      <c r="AA944" s="148"/>
      <c r="AB944" s="144"/>
      <c r="AC944" s="232"/>
      <c r="AD944" s="232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</row>
    <row r="945" spans="2:50" ht="24" customHeight="1" x14ac:dyDescent="0.2">
      <c r="B945" s="154"/>
      <c r="C945" s="152"/>
      <c r="D945" s="148"/>
      <c r="E945" s="144"/>
      <c r="F945" s="232"/>
      <c r="G945" s="148"/>
      <c r="H945" s="150"/>
      <c r="I945" s="148"/>
      <c r="J945" s="148"/>
      <c r="K945" s="144"/>
      <c r="L945" s="144"/>
      <c r="M945" s="144"/>
      <c r="N945" s="148"/>
      <c r="O945" s="143"/>
      <c r="P945" s="144"/>
      <c r="Q945" s="144"/>
      <c r="R945" s="144"/>
      <c r="S945" s="144"/>
      <c r="T945" s="148"/>
      <c r="U945" s="148"/>
      <c r="V945" s="232"/>
      <c r="W945" s="148"/>
      <c r="X945" s="148"/>
      <c r="Y945" s="148"/>
      <c r="Z945" s="148"/>
      <c r="AA945" s="148"/>
      <c r="AB945" s="144"/>
      <c r="AC945" s="232"/>
      <c r="AD945" s="232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</row>
    <row r="946" spans="2:50" ht="24" customHeight="1" x14ac:dyDescent="0.2">
      <c r="B946" s="154"/>
      <c r="C946" s="152"/>
      <c r="D946" s="148"/>
      <c r="E946" s="144"/>
      <c r="F946" s="232"/>
      <c r="G946" s="148"/>
      <c r="H946" s="150"/>
      <c r="I946" s="148"/>
      <c r="J946" s="148"/>
      <c r="K946" s="144"/>
      <c r="L946" s="144"/>
      <c r="M946" s="144"/>
      <c r="N946" s="148"/>
      <c r="O946" s="232"/>
      <c r="P946" s="144"/>
      <c r="Q946" s="144"/>
      <c r="R946" s="144"/>
      <c r="S946" s="144"/>
      <c r="T946" s="148"/>
      <c r="U946" s="148"/>
      <c r="V946" s="232"/>
      <c r="W946" s="148"/>
      <c r="X946" s="148"/>
      <c r="Y946" s="148"/>
      <c r="Z946" s="148"/>
      <c r="AA946" s="148"/>
      <c r="AB946" s="144"/>
      <c r="AC946" s="232"/>
      <c r="AD946" s="232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60"/>
    </row>
    <row r="947" spans="2:50" ht="24" customHeight="1" x14ac:dyDescent="0.2">
      <c r="B947" s="154"/>
      <c r="C947" s="152"/>
      <c r="D947" s="148"/>
      <c r="E947" s="144"/>
      <c r="F947" s="232"/>
      <c r="G947" s="148"/>
      <c r="H947" s="150"/>
      <c r="I947" s="148"/>
      <c r="J947" s="148"/>
      <c r="K947" s="144"/>
      <c r="L947" s="144"/>
      <c r="M947" s="144"/>
      <c r="N947" s="148"/>
      <c r="O947" s="232"/>
      <c r="P947" s="144"/>
      <c r="Q947" s="144"/>
      <c r="R947" s="144"/>
      <c r="S947" s="144"/>
      <c r="T947" s="148"/>
      <c r="U947" s="148"/>
      <c r="V947" s="232"/>
      <c r="W947" s="148"/>
      <c r="X947" s="148"/>
      <c r="Y947" s="148"/>
      <c r="Z947" s="148"/>
      <c r="AA947" s="148"/>
      <c r="AB947" s="144"/>
      <c r="AC947" s="232"/>
      <c r="AD947" s="232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</row>
    <row r="948" spans="2:50" ht="24" customHeight="1" x14ac:dyDescent="0.2">
      <c r="B948" s="154"/>
      <c r="C948" s="152"/>
      <c r="D948" s="148"/>
      <c r="E948" s="144"/>
      <c r="F948" s="232"/>
      <c r="G948" s="148"/>
      <c r="H948" s="150"/>
      <c r="I948" s="148"/>
      <c r="J948" s="148"/>
      <c r="K948" s="144"/>
      <c r="L948" s="144"/>
      <c r="M948" s="144"/>
      <c r="N948" s="148"/>
      <c r="O948" s="232"/>
      <c r="P948" s="144"/>
      <c r="Q948" s="144"/>
      <c r="R948" s="144"/>
      <c r="S948" s="144"/>
      <c r="T948" s="148"/>
      <c r="U948" s="148"/>
      <c r="V948" s="232"/>
      <c r="W948" s="148"/>
      <c r="X948" s="148"/>
      <c r="Y948" s="148"/>
      <c r="Z948" s="148"/>
      <c r="AA948" s="148"/>
      <c r="AB948" s="144"/>
      <c r="AC948" s="232"/>
      <c r="AD948" s="232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</row>
    <row r="949" spans="2:50" ht="24" customHeight="1" x14ac:dyDescent="0.2">
      <c r="B949" s="153"/>
      <c r="C949" s="152"/>
      <c r="D949" s="148"/>
      <c r="E949" s="144"/>
      <c r="F949" s="232"/>
      <c r="G949" s="148"/>
      <c r="H949" s="150"/>
      <c r="I949" s="148"/>
      <c r="J949" s="148"/>
      <c r="K949" s="144"/>
      <c r="L949" s="144"/>
      <c r="M949" s="144"/>
      <c r="N949" s="148"/>
      <c r="O949" s="232"/>
      <c r="P949" s="144"/>
      <c r="Q949" s="144"/>
      <c r="R949" s="144"/>
      <c r="S949" s="144"/>
      <c r="T949" s="148"/>
      <c r="U949" s="148"/>
      <c r="V949" s="232"/>
      <c r="W949" s="148"/>
      <c r="X949" s="148"/>
      <c r="Y949" s="148"/>
      <c r="Z949" s="148"/>
      <c r="AA949" s="148"/>
      <c r="AB949" s="144"/>
      <c r="AC949" s="232"/>
      <c r="AD949" s="232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</row>
  </sheetData>
  <mergeCells count="28">
    <mergeCell ref="B1:E1"/>
    <mergeCell ref="S1:AX1"/>
    <mergeCell ref="AK3:AO3"/>
    <mergeCell ref="AP3:AT3"/>
    <mergeCell ref="AU3:AW3"/>
    <mergeCell ref="AE3:AF3"/>
    <mergeCell ref="AG3:AI3"/>
    <mergeCell ref="J2:J3"/>
    <mergeCell ref="R2:U2"/>
    <mergeCell ref="K2:K3"/>
    <mergeCell ref="L2:L3"/>
    <mergeCell ref="AK2:AW2"/>
    <mergeCell ref="AX2:AX3"/>
    <mergeCell ref="V2:V3"/>
    <mergeCell ref="AC2:AD2"/>
    <mergeCell ref="AE2:AJ2"/>
    <mergeCell ref="W2:AB3"/>
    <mergeCell ref="M2:M3"/>
    <mergeCell ref="N2:N3"/>
    <mergeCell ref="A2:A3"/>
    <mergeCell ref="B2:B3"/>
    <mergeCell ref="C2:C3"/>
    <mergeCell ref="D2:D3"/>
    <mergeCell ref="O2:Q2"/>
    <mergeCell ref="E2:E3"/>
    <mergeCell ref="F2:F3"/>
    <mergeCell ref="G2:G3"/>
    <mergeCell ref="I2:I3"/>
  </mergeCells>
  <phoneticPr fontId="3" type="noConversion"/>
  <conditionalFormatting sqref="E50">
    <cfRule type="duplicateValues" dxfId="5" priority="1"/>
  </conditionalFormatting>
  <hyperlinks>
    <hyperlink ref="H69" r:id="rId1" xr:uid="{00000000-0004-0000-0B00-000000000000}"/>
    <hyperlink ref="H71" r:id="rId2" display="http://www.stadium.seoul.kr/" xr:uid="{00000000-0004-0000-0B00-000001000000}"/>
    <hyperlink ref="H70" r:id="rId3" xr:uid="{00000000-0004-0000-0B00-000002000000}"/>
    <hyperlink ref="H22" r:id="rId4" display="http://www.stadium.seoul.kr/" xr:uid="{00000000-0004-0000-0B00-000003000000}"/>
    <hyperlink ref="H6" r:id="rId5" xr:uid="{00000000-0004-0000-0B00-000004000000}"/>
    <hyperlink ref="H35" r:id="rId6" display="http://www.eunpyeongspo.seoul.kr/" xr:uid="{00000000-0004-0000-0B00-000005000000}"/>
    <hyperlink ref="H56" r:id="rId7" xr:uid="{00000000-0004-0000-0B00-000006000000}"/>
    <hyperlink ref="H37" r:id="rId8" display="http://www.eunpyeongspo.seoul.kr/" xr:uid="{00000000-0004-0000-0B00-000007000000}"/>
    <hyperlink ref="H64" r:id="rId9" xr:uid="{00000000-0004-0000-0B00-000008000000}"/>
    <hyperlink ref="H65" r:id="rId10" xr:uid="{00000000-0004-0000-0B00-000009000000}"/>
    <hyperlink ref="H7" r:id="rId11" xr:uid="{00000000-0004-0000-0B00-00000A000000}"/>
    <hyperlink ref="H67" r:id="rId12" display="http://www.kncity.or.kr/" xr:uid="{00000000-0004-0000-0B00-00000B000000}"/>
    <hyperlink ref="H68" r:id="rId13" xr:uid="{00000000-0004-0000-0B00-00000C000000}"/>
    <hyperlink ref="H145" r:id="rId14" display="http://www.incheonsports.or.kr/" xr:uid="{00000000-0004-0000-0B00-00000D000000}"/>
    <hyperlink ref="H212" r:id="rId15" xr:uid="{00000000-0004-0000-0B00-00000E000000}"/>
    <hyperlink ref="H206" r:id="rId16" xr:uid="{00000000-0004-0000-0B00-00000F000000}"/>
    <hyperlink ref="H476" r:id="rId17" display="www.wonju.go.kr" xr:uid="{00000000-0004-0000-0B00-000010000000}"/>
    <hyperlink ref="H475" r:id="rId18" display="www.wonju.go.kr" xr:uid="{00000000-0004-0000-0B00-000011000000}"/>
    <hyperlink ref="H541" r:id="rId19" xr:uid="{00000000-0004-0000-0B00-000012000000}"/>
    <hyperlink ref="H567" r:id="rId20" display="www.es21.net" xr:uid="{00000000-0004-0000-0B00-000013000000}"/>
    <hyperlink ref="H568" r:id="rId21" display="www.es21.net" xr:uid="{00000000-0004-0000-0B00-000014000000}"/>
    <hyperlink ref="H540" r:id="rId22" xr:uid="{00000000-0004-0000-0B00-000015000000}"/>
    <hyperlink ref="H552" r:id="rId23" display="www.okjc.net" xr:uid="{00000000-0004-0000-0B00-000016000000}"/>
    <hyperlink ref="H554" r:id="rId24" display="www.djsiseol.or.kr" xr:uid="{00000000-0004-0000-0B00-000017000000}"/>
    <hyperlink ref="H555" r:id="rId25" display="www.djsiseol.or.kr" xr:uid="{00000000-0004-0000-0B00-000018000000}"/>
    <hyperlink ref="H566" r:id="rId26" display="www.jincheon.go.kr" xr:uid="{00000000-0004-0000-0B00-000019000000}"/>
    <hyperlink ref="H571" r:id="rId27" xr:uid="{00000000-0004-0000-0B00-00001A000000}"/>
    <hyperlink ref="H648" r:id="rId28" display="www.egimje.net" xr:uid="{00000000-0004-0000-0B00-00001B000000}"/>
    <hyperlink ref="H673" r:id="rId29" display="www.stadium.seoul.kr" xr:uid="{00000000-0004-0000-0B00-00001C000000}"/>
    <hyperlink ref="H656" r:id="rId30" display="www.jeongeup.go.kr" xr:uid="{00000000-0004-0000-0B00-00001D000000}"/>
    <hyperlink ref="H626" r:id="rId31" display="www.stadium.seoul.kr" xr:uid="{00000000-0004-0000-0B00-00001E000000}"/>
    <hyperlink ref="H769" r:id="rId32" display="http://yeongyang.gyeongbuk.kr" xr:uid="{00000000-0004-0000-0B00-00001F000000}"/>
    <hyperlink ref="H791" r:id="rId33" xr:uid="{00000000-0004-0000-0B00-000020000000}"/>
    <hyperlink ref="H805" r:id="rId34" display="http://masan.go.kr" xr:uid="{00000000-0004-0000-0B00-000021000000}"/>
    <hyperlink ref="H864" r:id="rId35" display="http://cng.go.kr" xr:uid="{00000000-0004-0000-0B00-000022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5" orientation="landscape" r:id="rId36"/>
  <headerFooter alignWithMargins="0"/>
  <legacyDrawing r:id="rId3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>
    <tabColor theme="0" tint="-0.14999847407452621"/>
  </sheetPr>
  <dimension ref="A1:AX111"/>
  <sheetViews>
    <sheetView view="pageBreakPreview" topLeftCell="B1" zoomScaleNormal="100" zoomScaleSheetLayoutView="100" workbookViewId="0">
      <pane ySplit="5" topLeftCell="A6" activePane="bottomLeft" state="frozen"/>
      <selection activeCell="A17" sqref="A17:L17"/>
      <selection pane="bottomLeft" activeCell="AY93" sqref="AY93"/>
    </sheetView>
  </sheetViews>
  <sheetFormatPr defaultColWidth="8.88671875" defaultRowHeight="24" customHeight="1" x14ac:dyDescent="0.2"/>
  <cols>
    <col min="1" max="1" width="0" style="131" hidden="1" customWidth="1"/>
    <col min="2" max="2" width="4.21875" style="131" customWidth="1"/>
    <col min="3" max="3" width="5.77734375" style="131" customWidth="1"/>
    <col min="4" max="4" width="0" style="131" hidden="1" customWidth="1"/>
    <col min="5" max="5" width="13.21875" style="134" customWidth="1"/>
    <col min="6" max="6" width="7.44140625" style="131" customWidth="1"/>
    <col min="7" max="7" width="13.77734375" style="131" customWidth="1"/>
    <col min="8" max="8" width="6.88671875" style="133" customWidth="1"/>
    <col min="9" max="9" width="6" style="133" customWidth="1"/>
    <col min="10" max="10" width="5.5546875" style="133" customWidth="1"/>
    <col min="11" max="11" width="5.44140625" style="131" bestFit="1" customWidth="1"/>
    <col min="12" max="12" width="10.109375" style="394" customWidth="1"/>
    <col min="13" max="13" width="6" style="133" bestFit="1" customWidth="1"/>
    <col min="14" max="14" width="5" style="133" customWidth="1"/>
    <col min="15" max="15" width="4.77734375" style="133" hidden="1" customWidth="1"/>
    <col min="16" max="16" width="6" style="133" customWidth="1"/>
    <col min="17" max="17" width="9.109375" style="131" customWidth="1"/>
    <col min="18" max="19" width="8.88671875" style="131" hidden="1" customWidth="1"/>
    <col min="20" max="20" width="5.88671875" style="131" customWidth="1"/>
    <col min="21" max="23" width="8.88671875" style="131" hidden="1" customWidth="1"/>
    <col min="24" max="24" width="6.109375" style="133" customWidth="1"/>
    <col min="25" max="47" width="8.88671875" style="131" hidden="1" customWidth="1"/>
    <col min="48" max="48" width="10.5546875" style="131" customWidth="1"/>
    <col min="49" max="16384" width="8.88671875" style="5"/>
  </cols>
  <sheetData>
    <row r="1" spans="1:50" ht="24" customHeight="1" x14ac:dyDescent="0.2">
      <c r="B1" s="1833" t="s">
        <v>594</v>
      </c>
      <c r="C1" s="1833"/>
      <c r="D1" s="1833"/>
      <c r="E1" s="1833"/>
      <c r="Q1" s="1834" t="s">
        <v>276</v>
      </c>
      <c r="R1" s="1834"/>
      <c r="S1" s="1834"/>
      <c r="T1" s="1834"/>
      <c r="U1" s="1834"/>
      <c r="V1" s="1834"/>
      <c r="W1" s="1834"/>
      <c r="X1" s="1834"/>
      <c r="Y1" s="1834"/>
      <c r="Z1" s="1834"/>
      <c r="AA1" s="1834"/>
      <c r="AB1" s="1834"/>
      <c r="AC1" s="1834"/>
      <c r="AD1" s="1834"/>
      <c r="AE1" s="1834"/>
      <c r="AF1" s="1834"/>
      <c r="AG1" s="1834"/>
      <c r="AH1" s="1834"/>
      <c r="AI1" s="1834"/>
      <c r="AJ1" s="1834"/>
      <c r="AK1" s="1834"/>
      <c r="AL1" s="1834"/>
      <c r="AM1" s="1834"/>
      <c r="AN1" s="1834"/>
      <c r="AO1" s="1834"/>
      <c r="AP1" s="1834"/>
      <c r="AQ1" s="1834"/>
      <c r="AR1" s="1834"/>
      <c r="AS1" s="1834"/>
      <c r="AT1" s="1834"/>
      <c r="AU1" s="1834"/>
      <c r="AV1" s="1834"/>
    </row>
    <row r="2" spans="1:50" ht="24" customHeight="1" x14ac:dyDescent="0.15">
      <c r="A2" s="1874" t="s">
        <v>3</v>
      </c>
      <c r="B2" s="1869" t="s">
        <v>4</v>
      </c>
      <c r="C2" s="1869" t="s">
        <v>397</v>
      </c>
      <c r="D2" s="1869" t="s">
        <v>6</v>
      </c>
      <c r="E2" s="1869" t="s">
        <v>7</v>
      </c>
      <c r="F2" s="1869" t="s">
        <v>400</v>
      </c>
      <c r="G2" s="1869" t="s">
        <v>8</v>
      </c>
      <c r="H2" s="1869" t="s">
        <v>9</v>
      </c>
      <c r="I2" s="1869" t="s">
        <v>1926</v>
      </c>
      <c r="J2" s="1869" t="s">
        <v>11</v>
      </c>
      <c r="K2" s="1869" t="s">
        <v>408</v>
      </c>
      <c r="L2" s="1869"/>
      <c r="M2" s="1869"/>
      <c r="N2" s="1869"/>
      <c r="O2" s="1869" t="s">
        <v>13</v>
      </c>
      <c r="P2" s="1869"/>
      <c r="Q2" s="1869"/>
      <c r="R2" s="1869"/>
      <c r="S2" s="1869" t="s">
        <v>431</v>
      </c>
      <c r="T2" s="1869" t="s">
        <v>15</v>
      </c>
      <c r="U2" s="1871" t="s">
        <v>16</v>
      </c>
      <c r="V2" s="1871"/>
      <c r="W2" s="1871"/>
      <c r="X2" s="1871"/>
      <c r="Y2" s="1869" t="s">
        <v>17</v>
      </c>
      <c r="Z2" s="1869"/>
      <c r="AA2" s="1869" t="s">
        <v>18</v>
      </c>
      <c r="AB2" s="1869"/>
      <c r="AC2" s="1869"/>
      <c r="AD2" s="1869"/>
      <c r="AE2" s="1869"/>
      <c r="AF2" s="1870"/>
      <c r="AG2" s="1869" t="s">
        <v>19</v>
      </c>
      <c r="AH2" s="1870"/>
      <c r="AI2" s="1870"/>
      <c r="AJ2" s="1870"/>
      <c r="AK2" s="1870"/>
      <c r="AL2" s="1870"/>
      <c r="AM2" s="1870"/>
      <c r="AN2" s="1870"/>
      <c r="AO2" s="1870"/>
      <c r="AP2" s="1870"/>
      <c r="AQ2" s="1870"/>
      <c r="AR2" s="1870"/>
      <c r="AS2" s="1870"/>
      <c r="AT2" s="1870"/>
      <c r="AU2" s="1870"/>
      <c r="AV2" s="1869" t="s">
        <v>20</v>
      </c>
    </row>
    <row r="3" spans="1:50" ht="24" hidden="1" customHeight="1" x14ac:dyDescent="0.15">
      <c r="A3" s="1874"/>
      <c r="B3" s="1869"/>
      <c r="C3" s="1869"/>
      <c r="D3" s="1869"/>
      <c r="E3" s="1869"/>
      <c r="F3" s="1869"/>
      <c r="G3" s="1869"/>
      <c r="H3" s="1869"/>
      <c r="I3" s="1869"/>
      <c r="J3" s="1869"/>
      <c r="K3" s="1869" t="s">
        <v>1171</v>
      </c>
      <c r="L3" s="1869" t="s">
        <v>1172</v>
      </c>
      <c r="M3" s="1869" t="s">
        <v>37</v>
      </c>
      <c r="N3" s="1869" t="s">
        <v>42</v>
      </c>
      <c r="O3" s="1869" t="s">
        <v>22</v>
      </c>
      <c r="P3" s="1869" t="s">
        <v>1989</v>
      </c>
      <c r="Q3" s="1869" t="s">
        <v>474</v>
      </c>
      <c r="R3" s="1869" t="s">
        <v>25</v>
      </c>
      <c r="S3" s="1869"/>
      <c r="T3" s="1869"/>
      <c r="U3" s="1872"/>
      <c r="V3" s="1872"/>
      <c r="W3" s="1872"/>
      <c r="X3" s="1872"/>
      <c r="Y3" s="1869" t="s">
        <v>26</v>
      </c>
      <c r="Z3" s="1869" t="s">
        <v>27</v>
      </c>
      <c r="AA3" s="1869" t="s">
        <v>28</v>
      </c>
      <c r="AB3" s="1869"/>
      <c r="AC3" s="1869" t="s">
        <v>29</v>
      </c>
      <c r="AD3" s="1870"/>
      <c r="AE3" s="1870"/>
      <c r="AF3" s="1870" t="s">
        <v>30</v>
      </c>
      <c r="AG3" s="1869" t="s">
        <v>31</v>
      </c>
      <c r="AH3" s="1870"/>
      <c r="AI3" s="1870"/>
      <c r="AJ3" s="1870"/>
      <c r="AK3" s="1870"/>
      <c r="AL3" s="1869" t="s">
        <v>32</v>
      </c>
      <c r="AM3" s="1870"/>
      <c r="AN3" s="1870"/>
      <c r="AO3" s="1870"/>
      <c r="AP3" s="1870"/>
      <c r="AQ3" s="1869" t="s">
        <v>167</v>
      </c>
      <c r="AR3" s="1870"/>
      <c r="AS3" s="1870"/>
      <c r="AT3" s="1870"/>
      <c r="AU3" s="1870"/>
      <c r="AV3" s="1869"/>
    </row>
    <row r="4" spans="1:50" ht="24" hidden="1" customHeight="1" x14ac:dyDescent="0.15">
      <c r="A4" s="1874"/>
      <c r="B4" s="1869"/>
      <c r="C4" s="1869"/>
      <c r="D4" s="1869"/>
      <c r="E4" s="1869"/>
      <c r="F4" s="1869"/>
      <c r="G4" s="1869"/>
      <c r="H4" s="1869"/>
      <c r="I4" s="1869"/>
      <c r="J4" s="1869"/>
      <c r="K4" s="1869"/>
      <c r="L4" s="1869"/>
      <c r="M4" s="1869"/>
      <c r="N4" s="1869"/>
      <c r="O4" s="1869"/>
      <c r="P4" s="1869"/>
      <c r="Q4" s="1869"/>
      <c r="R4" s="1869"/>
      <c r="S4" s="1869"/>
      <c r="T4" s="1869"/>
      <c r="U4" s="1873"/>
      <c r="V4" s="1873"/>
      <c r="W4" s="1873"/>
      <c r="X4" s="1873"/>
      <c r="Y4" s="1869"/>
      <c r="Z4" s="1869"/>
      <c r="AA4" s="395" t="s">
        <v>38</v>
      </c>
      <c r="AB4" s="395" t="s">
        <v>39</v>
      </c>
      <c r="AC4" s="395" t="s">
        <v>38</v>
      </c>
      <c r="AD4" s="395" t="s">
        <v>40</v>
      </c>
      <c r="AE4" s="395" t="s">
        <v>39</v>
      </c>
      <c r="AF4" s="1870"/>
      <c r="AG4" s="396" t="s">
        <v>1173</v>
      </c>
      <c r="AH4" s="395" t="s">
        <v>1174</v>
      </c>
      <c r="AI4" s="395" t="s">
        <v>1175</v>
      </c>
      <c r="AJ4" s="395" t="s">
        <v>1176</v>
      </c>
      <c r="AK4" s="395" t="s">
        <v>1177</v>
      </c>
      <c r="AL4" s="395" t="s">
        <v>1178</v>
      </c>
      <c r="AM4" s="395" t="s">
        <v>1179</v>
      </c>
      <c r="AN4" s="395" t="s">
        <v>1180</v>
      </c>
      <c r="AO4" s="395" t="s">
        <v>1176</v>
      </c>
      <c r="AP4" s="395" t="s">
        <v>1177</v>
      </c>
      <c r="AQ4" s="395" t="s">
        <v>1178</v>
      </c>
      <c r="AR4" s="395" t="s">
        <v>1179</v>
      </c>
      <c r="AS4" s="395" t="s">
        <v>1180</v>
      </c>
      <c r="AT4" s="395" t="s">
        <v>1176</v>
      </c>
      <c r="AU4" s="395" t="s">
        <v>1177</v>
      </c>
      <c r="AV4" s="1869"/>
    </row>
    <row r="5" spans="1:50" s="575" customFormat="1" ht="24" hidden="1" customHeight="1" x14ac:dyDescent="0.15">
      <c r="A5" s="1128"/>
      <c r="B5" s="1529" t="s">
        <v>48</v>
      </c>
      <c r="C5" s="240" t="s">
        <v>122</v>
      </c>
      <c r="D5" s="240"/>
      <c r="E5" s="545">
        <f>COUNTA(E7:E8,E10:E11,E12,E13,E14,E16:E30,E32:E35,E37:E42,E44:E46,E48:E55,E57:E67,E69:E77,E79:E85,E86)</f>
        <v>71</v>
      </c>
      <c r="F5" s="545"/>
      <c r="G5" s="545"/>
      <c r="H5" s="1083">
        <f>SUM(H7:H8,H10:H11,H12,H13,H14,H16:H30,H32:H35,H37:H42,H44:H46,H48:H55,H57:H67,H69:H77,H79:H85,H86)</f>
        <v>625306.80000000005</v>
      </c>
      <c r="I5" s="1083">
        <f>SUM(I7:I8,I10:I11,I12,I13,I14,I16:I30,I32:I35,I37:I42,I44:I46,I48:I55,I57:I67,I69:I77,I79:I85,I86)</f>
        <v>29875.72</v>
      </c>
      <c r="J5" s="1083">
        <f>SUM(J7:J8,J10:J11,J12,J13,J14,J16:J30,J32:J35,J37:J42,J44:J46,J48:J55,J57:J67,J69:J77,J79:J85,J86)</f>
        <v>33114.18</v>
      </c>
      <c r="K5" s="241"/>
      <c r="L5" s="241"/>
      <c r="M5" s="241">
        <f>SUM(M6,M10:M11,M12,M13,M14,M16:M30,M32:M35,M37:M42,M43,M48:M55,M57:M67,M69:M77,M79:M85,M86)</f>
        <v>17050.080000000002</v>
      </c>
      <c r="N5" s="241">
        <f>SUM(N6,N10:N11,N12,N13,N14,N16:N30,N32:N35,N37:N42,N43,N48:N55,N57:N67,N69:N77,N79:N85,N86)</f>
        <v>70</v>
      </c>
      <c r="O5" s="241" t="e">
        <f>SUM(O6,O9,O12,O13,#REF!,O14,O22:O30,O32:O35,#REF!,O43,O48:O55,O57:O66,O69:O76,O79:O83,O86)</f>
        <v>#REF!</v>
      </c>
      <c r="P5" s="241">
        <f>SUM(P7,P10:P11,P12,P13,P14,P16:P30,P32:P35,P37:P42,P43,P48:P55,P57:P67,P69:P77,P79:P85,P86)</f>
        <v>12492</v>
      </c>
      <c r="Q5" s="240"/>
      <c r="R5" s="240"/>
      <c r="S5" s="240"/>
      <c r="T5" s="231"/>
      <c r="U5" s="240"/>
      <c r="V5" s="240"/>
      <c r="W5" s="240"/>
      <c r="X5" s="241"/>
      <c r="Y5" s="231"/>
      <c r="Z5" s="231"/>
      <c r="AA5" s="240"/>
      <c r="AB5" s="240"/>
      <c r="AC5" s="240"/>
      <c r="AD5" s="240"/>
      <c r="AE5" s="240"/>
      <c r="AF5" s="236"/>
      <c r="AG5" s="236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</row>
    <row r="6" spans="1:50" s="575" customFormat="1" ht="24" hidden="1" customHeight="1" x14ac:dyDescent="0.15">
      <c r="A6" s="1129" t="s">
        <v>1927</v>
      </c>
      <c r="B6" s="592" t="s">
        <v>1973</v>
      </c>
      <c r="C6" s="231" t="s">
        <v>55</v>
      </c>
      <c r="D6" s="231"/>
      <c r="E6" s="545">
        <f>COUNTA(E7:E8)</f>
        <v>2</v>
      </c>
      <c r="F6" s="231"/>
      <c r="G6" s="231"/>
      <c r="H6" s="241">
        <f>SUM(H7:H8)</f>
        <v>3687</v>
      </c>
      <c r="I6" s="241">
        <f>SUM(I7:I8)</f>
        <v>851</v>
      </c>
      <c r="J6" s="241">
        <f>SUM(J7:J8)</f>
        <v>851</v>
      </c>
      <c r="K6" s="241"/>
      <c r="L6" s="241"/>
      <c r="M6" s="241">
        <f>SUM(M7:M8)</f>
        <v>276</v>
      </c>
      <c r="N6" s="241">
        <f>SUM(N7:N8)</f>
        <v>2</v>
      </c>
      <c r="O6" s="241"/>
      <c r="P6" s="241"/>
      <c r="Q6" s="240"/>
      <c r="R6" s="240"/>
      <c r="S6" s="240"/>
      <c r="T6" s="231"/>
      <c r="U6" s="240"/>
      <c r="V6" s="240"/>
      <c r="W6" s="240"/>
      <c r="X6" s="241"/>
      <c r="Y6" s="231"/>
      <c r="Z6" s="231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</row>
    <row r="7" spans="1:50" ht="24" hidden="1" customHeight="1" x14ac:dyDescent="0.2">
      <c r="A7" s="205"/>
      <c r="B7" s="147"/>
      <c r="C7" s="232" t="s">
        <v>644</v>
      </c>
      <c r="D7" s="232"/>
      <c r="E7" s="232" t="s">
        <v>1165</v>
      </c>
      <c r="F7" s="232" t="s">
        <v>637</v>
      </c>
      <c r="G7" s="232" t="s">
        <v>619</v>
      </c>
      <c r="H7" s="144">
        <v>3471</v>
      </c>
      <c r="I7" s="144">
        <v>635</v>
      </c>
      <c r="J7" s="144">
        <v>635</v>
      </c>
      <c r="K7" s="148" t="s">
        <v>1166</v>
      </c>
      <c r="L7" s="232" t="s">
        <v>1988</v>
      </c>
      <c r="M7" s="144">
        <v>132</v>
      </c>
      <c r="N7" s="144">
        <v>1</v>
      </c>
      <c r="O7" s="144">
        <v>369</v>
      </c>
      <c r="P7" s="144">
        <v>369</v>
      </c>
      <c r="Q7" s="148" t="s">
        <v>499</v>
      </c>
      <c r="R7" s="148" t="s">
        <v>1167</v>
      </c>
      <c r="S7" s="148"/>
      <c r="T7" s="232">
        <v>2002</v>
      </c>
      <c r="U7" s="148"/>
      <c r="V7" s="148">
        <v>350</v>
      </c>
      <c r="W7" s="148"/>
      <c r="X7" s="144">
        <v>350</v>
      </c>
      <c r="Y7" s="232"/>
      <c r="Z7" s="232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X7" s="1652" t="s">
        <v>20755</v>
      </c>
    </row>
    <row r="8" spans="1:50" ht="24" hidden="1" customHeight="1" x14ac:dyDescent="0.2">
      <c r="A8" s="205"/>
      <c r="B8" s="151"/>
      <c r="C8" s="232" t="s">
        <v>797</v>
      </c>
      <c r="D8" s="232"/>
      <c r="E8" s="232" t="s">
        <v>14549</v>
      </c>
      <c r="F8" s="232" t="s">
        <v>14544</v>
      </c>
      <c r="G8" s="232" t="s">
        <v>14550</v>
      </c>
      <c r="H8" s="144">
        <v>216</v>
      </c>
      <c r="I8" s="144">
        <v>216</v>
      </c>
      <c r="J8" s="144">
        <v>216</v>
      </c>
      <c r="K8" s="148" t="s">
        <v>1168</v>
      </c>
      <c r="L8" s="232" t="s">
        <v>14551</v>
      </c>
      <c r="M8" s="144">
        <v>144</v>
      </c>
      <c r="N8" s="144">
        <v>1</v>
      </c>
      <c r="O8" s="144"/>
      <c r="P8" s="144"/>
      <c r="Q8" s="148"/>
      <c r="R8" s="148"/>
      <c r="S8" s="148"/>
      <c r="T8" s="232">
        <v>2020</v>
      </c>
      <c r="U8" s="148"/>
      <c r="V8" s="148"/>
      <c r="W8" s="148"/>
      <c r="X8" s="144">
        <v>323</v>
      </c>
      <c r="Y8" s="232"/>
      <c r="Z8" s="232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X8" s="1652" t="s">
        <v>20756</v>
      </c>
    </row>
    <row r="9" spans="1:50" s="575" customFormat="1" ht="24" hidden="1" customHeight="1" x14ac:dyDescent="0.2">
      <c r="A9" s="1129"/>
      <c r="B9" s="592" t="s">
        <v>289</v>
      </c>
      <c r="C9" s="231" t="s">
        <v>55</v>
      </c>
      <c r="D9" s="231"/>
      <c r="E9" s="545">
        <f>COUNTA(E10:E11)</f>
        <v>2</v>
      </c>
      <c r="F9" s="231"/>
      <c r="G9" s="231"/>
      <c r="H9" s="241">
        <f>SUM(H10:H11)</f>
        <v>8073</v>
      </c>
      <c r="I9" s="241">
        <f>SUM(I10:I11)</f>
        <v>805</v>
      </c>
      <c r="J9" s="241">
        <f>SUM(J10:J11)</f>
        <v>728</v>
      </c>
      <c r="K9" s="241"/>
      <c r="L9" s="241"/>
      <c r="M9" s="241">
        <f>SUM(M10:M11)</f>
        <v>905</v>
      </c>
      <c r="N9" s="241">
        <f>SUM(N10:N11)</f>
        <v>5</v>
      </c>
      <c r="O9" s="241"/>
      <c r="P9" s="241"/>
      <c r="Q9" s="240"/>
      <c r="R9" s="240"/>
      <c r="S9" s="240"/>
      <c r="T9" s="231"/>
      <c r="U9" s="240"/>
      <c r="V9" s="240"/>
      <c r="W9" s="240"/>
      <c r="X9" s="241"/>
      <c r="Y9" s="231"/>
      <c r="Z9" s="231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X9" s="1652" t="s">
        <v>20757</v>
      </c>
    </row>
    <row r="10" spans="1:50" ht="24" hidden="1" customHeight="1" x14ac:dyDescent="0.2">
      <c r="A10" s="205"/>
      <c r="B10" s="154"/>
      <c r="C10" s="232" t="s">
        <v>11745</v>
      </c>
      <c r="D10" s="232"/>
      <c r="E10" s="232" t="s">
        <v>11746</v>
      </c>
      <c r="F10" s="232" t="s">
        <v>2128</v>
      </c>
      <c r="G10" s="267" t="s">
        <v>16753</v>
      </c>
      <c r="H10" s="144">
        <v>1885</v>
      </c>
      <c r="I10" s="144">
        <v>805</v>
      </c>
      <c r="J10" s="144">
        <v>728</v>
      </c>
      <c r="K10" s="148" t="s">
        <v>11747</v>
      </c>
      <c r="L10" s="232">
        <v>28600</v>
      </c>
      <c r="M10" s="144">
        <v>728</v>
      </c>
      <c r="N10" s="144">
        <v>4</v>
      </c>
      <c r="O10" s="144"/>
      <c r="P10" s="144">
        <v>170</v>
      </c>
      <c r="Q10" s="148" t="s">
        <v>11748</v>
      </c>
      <c r="R10" s="148"/>
      <c r="S10" s="148"/>
      <c r="T10" s="232">
        <v>2018</v>
      </c>
      <c r="U10" s="148"/>
      <c r="V10" s="148"/>
      <c r="W10" s="148"/>
      <c r="X10" s="144">
        <v>1200</v>
      </c>
      <c r="Y10" s="232"/>
      <c r="Z10" s="232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60"/>
      <c r="AX10" s="1652" t="s">
        <v>20758</v>
      </c>
    </row>
    <row r="11" spans="1:50" ht="24" hidden="1" customHeight="1" x14ac:dyDescent="0.2">
      <c r="A11" s="205"/>
      <c r="B11" s="293"/>
      <c r="C11" s="232" t="s">
        <v>2211</v>
      </c>
      <c r="D11" s="232"/>
      <c r="E11" s="232" t="s">
        <v>2353</v>
      </c>
      <c r="F11" s="232" t="s">
        <v>2211</v>
      </c>
      <c r="G11" s="232" t="s">
        <v>2213</v>
      </c>
      <c r="H11" s="144">
        <v>6188</v>
      </c>
      <c r="I11" s="144"/>
      <c r="J11" s="144"/>
      <c r="K11" s="148" t="s">
        <v>2354</v>
      </c>
      <c r="L11" s="232" t="s">
        <v>2355</v>
      </c>
      <c r="M11" s="144">
        <v>177</v>
      </c>
      <c r="N11" s="144">
        <v>1</v>
      </c>
      <c r="O11" s="144"/>
      <c r="P11" s="144"/>
      <c r="Q11" s="148"/>
      <c r="R11" s="148"/>
      <c r="S11" s="148"/>
      <c r="T11" s="232">
        <v>2014</v>
      </c>
      <c r="U11" s="148"/>
      <c r="V11" s="148"/>
      <c r="W11" s="148"/>
      <c r="X11" s="144">
        <v>53600</v>
      </c>
      <c r="Y11" s="232"/>
      <c r="Z11" s="232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392"/>
      <c r="AX11" s="1652" t="s">
        <v>20759</v>
      </c>
    </row>
    <row r="12" spans="1:50" s="1552" customFormat="1" ht="24" hidden="1" customHeight="1" x14ac:dyDescent="0.2">
      <c r="A12" s="1551"/>
      <c r="B12" s="1281" t="s">
        <v>16801</v>
      </c>
      <c r="C12" s="989" t="s">
        <v>16821</v>
      </c>
      <c r="D12" s="989"/>
      <c r="E12" s="989" t="s">
        <v>16822</v>
      </c>
      <c r="F12" s="989" t="s">
        <v>871</v>
      </c>
      <c r="G12" s="989" t="s">
        <v>871</v>
      </c>
      <c r="H12" s="886">
        <v>6188</v>
      </c>
      <c r="I12" s="886"/>
      <c r="J12" s="886"/>
      <c r="K12" s="992" t="s">
        <v>1166</v>
      </c>
      <c r="L12" s="989" t="s">
        <v>14169</v>
      </c>
      <c r="M12" s="886">
        <v>132</v>
      </c>
      <c r="N12" s="886">
        <v>1</v>
      </c>
      <c r="O12" s="886"/>
      <c r="P12" s="886"/>
      <c r="Q12" s="992"/>
      <c r="R12" s="992"/>
      <c r="S12" s="992"/>
      <c r="T12" s="989">
        <v>2009</v>
      </c>
      <c r="U12" s="992"/>
      <c r="V12" s="992"/>
      <c r="W12" s="992"/>
      <c r="X12" s="886">
        <v>236</v>
      </c>
      <c r="Y12" s="989"/>
      <c r="Z12" s="989"/>
      <c r="AA12" s="992"/>
      <c r="AB12" s="992"/>
      <c r="AC12" s="992"/>
      <c r="AD12" s="992"/>
      <c r="AE12" s="992"/>
      <c r="AF12" s="992"/>
      <c r="AG12" s="992"/>
      <c r="AH12" s="992"/>
      <c r="AI12" s="992"/>
      <c r="AJ12" s="992"/>
      <c r="AK12" s="992"/>
      <c r="AL12" s="992"/>
      <c r="AM12" s="992"/>
      <c r="AN12" s="992"/>
      <c r="AO12" s="992"/>
      <c r="AP12" s="992"/>
      <c r="AQ12" s="992"/>
      <c r="AR12" s="992"/>
      <c r="AS12" s="992"/>
      <c r="AT12" s="992"/>
      <c r="AU12" s="992"/>
      <c r="AV12" s="1239"/>
      <c r="AX12" s="1652" t="s">
        <v>20761</v>
      </c>
    </row>
    <row r="13" spans="1:50" s="575" customFormat="1" ht="24" hidden="1" customHeight="1" x14ac:dyDescent="0.2">
      <c r="A13" s="1130"/>
      <c r="B13" s="697" t="s">
        <v>9398</v>
      </c>
      <c r="C13" s="650" t="s">
        <v>644</v>
      </c>
      <c r="D13" s="650"/>
      <c r="E13" s="650" t="s">
        <v>9399</v>
      </c>
      <c r="F13" s="650" t="s">
        <v>665</v>
      </c>
      <c r="G13" s="650" t="s">
        <v>666</v>
      </c>
      <c r="H13" s="665">
        <v>234</v>
      </c>
      <c r="I13" s="665">
        <v>234.47</v>
      </c>
      <c r="J13" s="665">
        <v>234.47</v>
      </c>
      <c r="K13" s="666" t="s">
        <v>1166</v>
      </c>
      <c r="L13" s="650" t="s">
        <v>9400</v>
      </c>
      <c r="M13" s="665">
        <v>113</v>
      </c>
      <c r="N13" s="665">
        <v>1</v>
      </c>
      <c r="O13" s="665"/>
      <c r="P13" s="665">
        <v>100</v>
      </c>
      <c r="Q13" s="666" t="s">
        <v>185</v>
      </c>
      <c r="R13" s="666"/>
      <c r="S13" s="666"/>
      <c r="T13" s="650">
        <v>2013</v>
      </c>
      <c r="U13" s="666"/>
      <c r="V13" s="666"/>
      <c r="W13" s="666"/>
      <c r="X13" s="665">
        <v>42</v>
      </c>
      <c r="Y13" s="650"/>
      <c r="Z13" s="650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666"/>
      <c r="AS13" s="666"/>
      <c r="AT13" s="666"/>
      <c r="AU13" s="666"/>
      <c r="AV13" s="666" t="s">
        <v>9401</v>
      </c>
      <c r="AX13" s="1652" t="s">
        <v>20760</v>
      </c>
    </row>
    <row r="14" spans="1:50" s="575" customFormat="1" ht="24" hidden="1" customHeight="1" x14ac:dyDescent="0.2">
      <c r="A14" s="1130"/>
      <c r="B14" s="669" t="s">
        <v>136</v>
      </c>
      <c r="C14" s="650" t="s">
        <v>2223</v>
      </c>
      <c r="D14" s="650"/>
      <c r="E14" s="650" t="s">
        <v>2356</v>
      </c>
      <c r="F14" s="650" t="s">
        <v>2191</v>
      </c>
      <c r="G14" s="650" t="s">
        <v>2191</v>
      </c>
      <c r="H14" s="665">
        <v>915</v>
      </c>
      <c r="I14" s="665">
        <v>535</v>
      </c>
      <c r="J14" s="665">
        <v>1006</v>
      </c>
      <c r="K14" s="666" t="s">
        <v>2354</v>
      </c>
      <c r="L14" s="650" t="s">
        <v>2357</v>
      </c>
      <c r="M14" s="665">
        <v>113</v>
      </c>
      <c r="N14" s="665">
        <v>1</v>
      </c>
      <c r="O14" s="665"/>
      <c r="P14" s="665">
        <v>60</v>
      </c>
      <c r="Q14" s="666" t="s">
        <v>2358</v>
      </c>
      <c r="R14" s="666"/>
      <c r="S14" s="666"/>
      <c r="T14" s="650">
        <v>2005</v>
      </c>
      <c r="U14" s="666"/>
      <c r="V14" s="666"/>
      <c r="W14" s="666"/>
      <c r="X14" s="665">
        <v>1560</v>
      </c>
      <c r="Y14" s="650"/>
      <c r="Z14" s="650"/>
      <c r="AA14" s="666"/>
      <c r="AB14" s="666"/>
      <c r="AC14" s="666"/>
      <c r="AD14" s="666"/>
      <c r="AE14" s="666"/>
      <c r="AF14" s="666"/>
      <c r="AG14" s="666"/>
      <c r="AH14" s="666"/>
      <c r="AI14" s="666"/>
      <c r="AJ14" s="666"/>
      <c r="AK14" s="666"/>
      <c r="AL14" s="666"/>
      <c r="AM14" s="666"/>
      <c r="AN14" s="666"/>
      <c r="AO14" s="666"/>
      <c r="AP14" s="666"/>
      <c r="AQ14" s="666"/>
      <c r="AR14" s="666"/>
      <c r="AS14" s="666"/>
      <c r="AT14" s="666"/>
      <c r="AU14" s="666"/>
      <c r="AV14" s="666"/>
      <c r="AX14" s="1652" t="s">
        <v>20762</v>
      </c>
    </row>
    <row r="15" spans="1:50" s="575" customFormat="1" ht="24" hidden="1" customHeight="1" x14ac:dyDescent="0.2">
      <c r="A15" s="675"/>
      <c r="B15" s="669" t="s">
        <v>610</v>
      </c>
      <c r="C15" s="650" t="s">
        <v>55</v>
      </c>
      <c r="D15" s="666"/>
      <c r="E15" s="676">
        <f>COUNTA(E16:E30)</f>
        <v>15</v>
      </c>
      <c r="F15" s="666"/>
      <c r="G15" s="666"/>
      <c r="H15" s="665">
        <f>SUM(H16:H30)</f>
        <v>203306.92</v>
      </c>
      <c r="I15" s="665">
        <f>SUM(I16:I30)</f>
        <v>4719.07</v>
      </c>
      <c r="J15" s="665">
        <f>SUM(J16:J30)</f>
        <v>7460.33</v>
      </c>
      <c r="K15" s="665"/>
      <c r="L15" s="665"/>
      <c r="M15" s="665">
        <f>SUM(M23:M30)</f>
        <v>2073.2600000000002</v>
      </c>
      <c r="N15" s="665">
        <f>SUM(N16:N30)</f>
        <v>13</v>
      </c>
      <c r="O15" s="665"/>
      <c r="P15" s="665"/>
      <c r="Q15" s="666"/>
      <c r="R15" s="666"/>
      <c r="S15" s="666"/>
      <c r="T15" s="650"/>
      <c r="U15" s="666"/>
      <c r="V15" s="666"/>
      <c r="W15" s="666"/>
      <c r="X15" s="665"/>
      <c r="Y15" s="650"/>
      <c r="Z15" s="650"/>
      <c r="AA15" s="666"/>
      <c r="AB15" s="666"/>
      <c r="AC15" s="666"/>
      <c r="AD15" s="666"/>
      <c r="AE15" s="666"/>
      <c r="AF15" s="666"/>
      <c r="AG15" s="666"/>
      <c r="AH15" s="666"/>
      <c r="AI15" s="666"/>
      <c r="AJ15" s="666"/>
      <c r="AK15" s="666"/>
      <c r="AL15" s="666"/>
      <c r="AM15" s="666"/>
      <c r="AN15" s="666"/>
      <c r="AO15" s="666"/>
      <c r="AP15" s="666"/>
      <c r="AQ15" s="666"/>
      <c r="AR15" s="666"/>
      <c r="AS15" s="666"/>
      <c r="AT15" s="666"/>
      <c r="AU15" s="666"/>
      <c r="AV15" s="666"/>
      <c r="AX15" s="1652" t="s">
        <v>20763</v>
      </c>
    </row>
    <row r="16" spans="1:50" ht="24" hidden="1" customHeight="1" x14ac:dyDescent="0.2">
      <c r="A16" s="630"/>
      <c r="B16" s="147"/>
      <c r="C16" s="625" t="s">
        <v>3023</v>
      </c>
      <c r="D16" s="625" t="s">
        <v>12947</v>
      </c>
      <c r="E16" s="625" t="s">
        <v>3588</v>
      </c>
      <c r="F16" s="625" t="s">
        <v>3589</v>
      </c>
      <c r="G16" s="625" t="s">
        <v>3343</v>
      </c>
      <c r="H16" s="626">
        <v>1652</v>
      </c>
      <c r="I16" s="626">
        <v>1652</v>
      </c>
      <c r="J16" s="626">
        <v>2251</v>
      </c>
      <c r="K16" s="627" t="s">
        <v>1166</v>
      </c>
      <c r="L16" s="625" t="s">
        <v>3590</v>
      </c>
      <c r="M16" s="626">
        <v>254</v>
      </c>
      <c r="N16" s="626">
        <v>1</v>
      </c>
      <c r="O16" s="626"/>
      <c r="P16" s="626">
        <v>872</v>
      </c>
      <c r="Q16" s="627" t="s">
        <v>499</v>
      </c>
      <c r="R16" s="627"/>
      <c r="S16" s="627"/>
      <c r="T16" s="625">
        <v>2015</v>
      </c>
      <c r="U16" s="627"/>
      <c r="V16" s="627"/>
      <c r="W16" s="627"/>
      <c r="X16" s="626">
        <v>7220</v>
      </c>
      <c r="Y16" s="625"/>
      <c r="Z16" s="625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/>
      <c r="AN16" s="627"/>
      <c r="AO16" s="627"/>
      <c r="AP16" s="627"/>
      <c r="AQ16" s="613"/>
      <c r="AR16" s="613"/>
      <c r="AS16" s="613"/>
      <c r="AT16" s="613"/>
      <c r="AU16" s="613"/>
      <c r="AV16" s="613"/>
      <c r="AX16" s="1652" t="s">
        <v>20764</v>
      </c>
    </row>
    <row r="17" spans="1:50" ht="24" hidden="1" customHeight="1" x14ac:dyDescent="0.2">
      <c r="A17" s="630"/>
      <c r="B17" s="147"/>
      <c r="C17" s="625" t="s">
        <v>2031</v>
      </c>
      <c r="D17" s="625" t="s">
        <v>2053</v>
      </c>
      <c r="E17" s="625" t="s">
        <v>3596</v>
      </c>
      <c r="F17" s="625" t="s">
        <v>2031</v>
      </c>
      <c r="G17" s="625" t="s">
        <v>2031</v>
      </c>
      <c r="H17" s="626"/>
      <c r="I17" s="626">
        <v>212.15</v>
      </c>
      <c r="J17" s="626"/>
      <c r="K17" s="627" t="s">
        <v>3597</v>
      </c>
      <c r="L17" s="625" t="s">
        <v>3598</v>
      </c>
      <c r="M17" s="626">
        <v>234</v>
      </c>
      <c r="N17" s="626">
        <v>1</v>
      </c>
      <c r="O17" s="626"/>
      <c r="P17" s="626">
        <v>500</v>
      </c>
      <c r="Q17" s="627" t="s">
        <v>185</v>
      </c>
      <c r="R17" s="627"/>
      <c r="S17" s="627"/>
      <c r="T17" s="625">
        <v>1997</v>
      </c>
      <c r="U17" s="627"/>
      <c r="V17" s="627"/>
      <c r="W17" s="627"/>
      <c r="X17" s="626">
        <v>1880</v>
      </c>
      <c r="Y17" s="625"/>
      <c r="Z17" s="625"/>
      <c r="AA17" s="627"/>
      <c r="AB17" s="627"/>
      <c r="AC17" s="627"/>
      <c r="AD17" s="627"/>
      <c r="AE17" s="627"/>
      <c r="AF17" s="627"/>
      <c r="AG17" s="627"/>
      <c r="AH17" s="627"/>
      <c r="AI17" s="627"/>
      <c r="AJ17" s="627"/>
      <c r="AK17" s="627"/>
      <c r="AL17" s="627"/>
      <c r="AM17" s="627"/>
      <c r="AN17" s="627"/>
      <c r="AO17" s="627"/>
      <c r="AP17" s="627"/>
      <c r="AQ17" s="613"/>
      <c r="AR17" s="613"/>
      <c r="AS17" s="613"/>
      <c r="AT17" s="613"/>
      <c r="AU17" s="613"/>
      <c r="AV17" s="613" t="s">
        <v>16540</v>
      </c>
      <c r="AX17" s="1652" t="s">
        <v>20765</v>
      </c>
    </row>
    <row r="18" spans="1:50" ht="24" hidden="1" customHeight="1" x14ac:dyDescent="0.2">
      <c r="A18" s="630" t="s">
        <v>156</v>
      </c>
      <c r="B18" s="147"/>
      <c r="C18" s="625" t="s">
        <v>3032</v>
      </c>
      <c r="D18" s="625" t="s">
        <v>3587</v>
      </c>
      <c r="E18" s="625" t="s">
        <v>3591</v>
      </c>
      <c r="F18" s="625" t="s">
        <v>3032</v>
      </c>
      <c r="G18" s="625" t="s">
        <v>3037</v>
      </c>
      <c r="H18" s="626">
        <v>636</v>
      </c>
      <c r="I18" s="626">
        <v>636</v>
      </c>
      <c r="J18" s="626">
        <v>636</v>
      </c>
      <c r="K18" s="627" t="s">
        <v>3592</v>
      </c>
      <c r="L18" s="625" t="s">
        <v>3593</v>
      </c>
      <c r="M18" s="626">
        <v>512</v>
      </c>
      <c r="N18" s="626">
        <v>1</v>
      </c>
      <c r="O18" s="626"/>
      <c r="P18" s="626">
        <v>100</v>
      </c>
      <c r="Q18" s="627" t="s">
        <v>3594</v>
      </c>
      <c r="R18" s="627"/>
      <c r="S18" s="627"/>
      <c r="T18" s="625">
        <v>2005</v>
      </c>
      <c r="U18" s="627"/>
      <c r="V18" s="627"/>
      <c r="W18" s="627"/>
      <c r="X18" s="626">
        <v>30</v>
      </c>
      <c r="Y18" s="625"/>
      <c r="Z18" s="625"/>
      <c r="AA18" s="627"/>
      <c r="AB18" s="627"/>
      <c r="AC18" s="627"/>
      <c r="AD18" s="627"/>
      <c r="AE18" s="627"/>
      <c r="AF18" s="627"/>
      <c r="AG18" s="627"/>
      <c r="AH18" s="627"/>
      <c r="AI18" s="627"/>
      <c r="AJ18" s="627"/>
      <c r="AK18" s="627"/>
      <c r="AL18" s="627"/>
      <c r="AM18" s="627"/>
      <c r="AN18" s="627"/>
      <c r="AO18" s="627"/>
      <c r="AP18" s="627"/>
      <c r="AQ18" s="613"/>
      <c r="AR18" s="613"/>
      <c r="AS18" s="613"/>
      <c r="AT18" s="613"/>
      <c r="AU18" s="613"/>
      <c r="AV18" s="613"/>
      <c r="AX18" s="1652" t="s">
        <v>20766</v>
      </c>
    </row>
    <row r="19" spans="1:50" ht="24" hidden="1" customHeight="1" x14ac:dyDescent="0.2">
      <c r="A19" s="630"/>
      <c r="B19" s="147"/>
      <c r="C19" s="625" t="s">
        <v>3117</v>
      </c>
      <c r="D19" s="625" t="s">
        <v>3118</v>
      </c>
      <c r="E19" s="625" t="s">
        <v>9784</v>
      </c>
      <c r="F19" s="625" t="s">
        <v>3117</v>
      </c>
      <c r="G19" s="625" t="s">
        <v>3120</v>
      </c>
      <c r="H19" s="626">
        <v>500</v>
      </c>
      <c r="I19" s="626"/>
      <c r="J19" s="626"/>
      <c r="K19" s="627" t="s">
        <v>1166</v>
      </c>
      <c r="L19" s="625" t="s">
        <v>3609</v>
      </c>
      <c r="M19" s="626">
        <v>500</v>
      </c>
      <c r="N19" s="626">
        <v>1</v>
      </c>
      <c r="O19" s="626"/>
      <c r="P19" s="626"/>
      <c r="Q19" s="627"/>
      <c r="R19" s="627"/>
      <c r="S19" s="627"/>
      <c r="T19" s="625">
        <v>2017</v>
      </c>
      <c r="U19" s="627"/>
      <c r="V19" s="627"/>
      <c r="W19" s="627"/>
      <c r="X19" s="626"/>
      <c r="Y19" s="625"/>
      <c r="Z19" s="625"/>
      <c r="AA19" s="627"/>
      <c r="AB19" s="627"/>
      <c r="AC19" s="627"/>
      <c r="AD19" s="627"/>
      <c r="AE19" s="627"/>
      <c r="AF19" s="627"/>
      <c r="AG19" s="627"/>
      <c r="AH19" s="627"/>
      <c r="AI19" s="627"/>
      <c r="AJ19" s="627"/>
      <c r="AK19" s="627"/>
      <c r="AL19" s="627"/>
      <c r="AM19" s="627"/>
      <c r="AN19" s="627"/>
      <c r="AO19" s="627"/>
      <c r="AP19" s="627"/>
      <c r="AQ19" s="613"/>
      <c r="AR19" s="613"/>
      <c r="AS19" s="613"/>
      <c r="AT19" s="613"/>
      <c r="AU19" s="613"/>
      <c r="AV19" s="613"/>
      <c r="AX19" s="1652" t="s">
        <v>20767</v>
      </c>
    </row>
    <row r="20" spans="1:50" ht="24" hidden="1" customHeight="1" x14ac:dyDescent="0.2">
      <c r="A20" s="630"/>
      <c r="B20" s="147"/>
      <c r="C20" s="625" t="s">
        <v>3117</v>
      </c>
      <c r="D20" s="625" t="s">
        <v>12948</v>
      </c>
      <c r="E20" s="625" t="s">
        <v>9785</v>
      </c>
      <c r="F20" s="625" t="s">
        <v>3117</v>
      </c>
      <c r="G20" s="625" t="s">
        <v>3120</v>
      </c>
      <c r="H20" s="626">
        <v>450</v>
      </c>
      <c r="I20" s="626"/>
      <c r="J20" s="626"/>
      <c r="K20" s="627" t="s">
        <v>1166</v>
      </c>
      <c r="L20" s="625" t="s">
        <v>9786</v>
      </c>
      <c r="M20" s="626">
        <v>450</v>
      </c>
      <c r="N20" s="626">
        <v>1</v>
      </c>
      <c r="O20" s="626"/>
      <c r="P20" s="626"/>
      <c r="Q20" s="627"/>
      <c r="R20" s="627"/>
      <c r="S20" s="627"/>
      <c r="T20" s="625">
        <v>2017</v>
      </c>
      <c r="U20" s="627"/>
      <c r="V20" s="627"/>
      <c r="W20" s="627"/>
      <c r="X20" s="626"/>
      <c r="Y20" s="625"/>
      <c r="Z20" s="625"/>
      <c r="AA20" s="627"/>
      <c r="AB20" s="627"/>
      <c r="AC20" s="627"/>
      <c r="AD20" s="627"/>
      <c r="AE20" s="627"/>
      <c r="AF20" s="627"/>
      <c r="AG20" s="627"/>
      <c r="AH20" s="627"/>
      <c r="AI20" s="627"/>
      <c r="AJ20" s="627"/>
      <c r="AK20" s="627"/>
      <c r="AL20" s="627"/>
      <c r="AM20" s="627"/>
      <c r="AN20" s="627"/>
      <c r="AO20" s="627"/>
      <c r="AP20" s="627"/>
      <c r="AQ20" s="613"/>
      <c r="AR20" s="613"/>
      <c r="AS20" s="613"/>
      <c r="AT20" s="613"/>
      <c r="AU20" s="613"/>
      <c r="AV20" s="613"/>
      <c r="AX20" s="1652" t="s">
        <v>20768</v>
      </c>
    </row>
    <row r="21" spans="1:50" ht="24" hidden="1" customHeight="1" x14ac:dyDescent="0.2">
      <c r="A21" s="630"/>
      <c r="B21" s="147"/>
      <c r="C21" s="625" t="s">
        <v>3117</v>
      </c>
      <c r="D21" s="625" t="s">
        <v>12949</v>
      </c>
      <c r="E21" s="625" t="s">
        <v>11467</v>
      </c>
      <c r="F21" s="625" t="s">
        <v>3117</v>
      </c>
      <c r="G21" s="625" t="s">
        <v>3117</v>
      </c>
      <c r="H21" s="626">
        <v>440</v>
      </c>
      <c r="I21" s="626"/>
      <c r="J21" s="626"/>
      <c r="K21" s="627"/>
      <c r="L21" s="625"/>
      <c r="M21" s="626"/>
      <c r="N21" s="626"/>
      <c r="O21" s="626"/>
      <c r="P21" s="626"/>
      <c r="Q21" s="627"/>
      <c r="R21" s="627"/>
      <c r="S21" s="627"/>
      <c r="T21" s="625">
        <v>2004</v>
      </c>
      <c r="U21" s="627"/>
      <c r="V21" s="627"/>
      <c r="W21" s="627"/>
      <c r="X21" s="626"/>
      <c r="Y21" s="625"/>
      <c r="Z21" s="625"/>
      <c r="AA21" s="627"/>
      <c r="AB21" s="627"/>
      <c r="AC21" s="627"/>
      <c r="AD21" s="627"/>
      <c r="AE21" s="627"/>
      <c r="AF21" s="627"/>
      <c r="AG21" s="627"/>
      <c r="AH21" s="627"/>
      <c r="AI21" s="627"/>
      <c r="AJ21" s="627"/>
      <c r="AK21" s="627"/>
      <c r="AL21" s="627"/>
      <c r="AM21" s="627"/>
      <c r="AN21" s="627"/>
      <c r="AO21" s="627"/>
      <c r="AP21" s="627"/>
      <c r="AQ21" s="613"/>
      <c r="AR21" s="613"/>
      <c r="AS21" s="613"/>
      <c r="AT21" s="613"/>
      <c r="AU21" s="613"/>
      <c r="AV21" s="613"/>
      <c r="AX21" s="1653" t="s">
        <v>20769</v>
      </c>
    </row>
    <row r="22" spans="1:50" ht="24" hidden="1" customHeight="1" x14ac:dyDescent="0.2">
      <c r="A22" s="630" t="s">
        <v>93</v>
      </c>
      <c r="B22" s="147"/>
      <c r="C22" s="625" t="s">
        <v>358</v>
      </c>
      <c r="D22" s="625" t="s">
        <v>12542</v>
      </c>
      <c r="E22" s="625" t="s">
        <v>12950</v>
      </c>
      <c r="F22" s="625" t="s">
        <v>358</v>
      </c>
      <c r="G22" s="625" t="s">
        <v>1600</v>
      </c>
      <c r="H22" s="626"/>
      <c r="I22" s="626"/>
      <c r="J22" s="626"/>
      <c r="K22" s="627"/>
      <c r="L22" s="625"/>
      <c r="M22" s="626"/>
      <c r="N22" s="626">
        <v>1</v>
      </c>
      <c r="O22" s="626"/>
      <c r="P22" s="626"/>
      <c r="Q22" s="627"/>
      <c r="R22" s="627"/>
      <c r="S22" s="627"/>
      <c r="T22" s="625">
        <v>2007</v>
      </c>
      <c r="U22" s="627"/>
      <c r="V22" s="627"/>
      <c r="W22" s="627"/>
      <c r="X22" s="626"/>
      <c r="Y22" s="625"/>
      <c r="Z22" s="625"/>
      <c r="AA22" s="627"/>
      <c r="AB22" s="627"/>
      <c r="AC22" s="627"/>
      <c r="AD22" s="627"/>
      <c r="AE22" s="627"/>
      <c r="AF22" s="627"/>
      <c r="AG22" s="627"/>
      <c r="AH22" s="627"/>
      <c r="AI22" s="627"/>
      <c r="AJ22" s="627"/>
      <c r="AK22" s="627"/>
      <c r="AL22" s="627"/>
      <c r="AM22" s="627"/>
      <c r="AN22" s="627"/>
      <c r="AO22" s="627"/>
      <c r="AP22" s="627"/>
      <c r="AQ22" s="613"/>
      <c r="AR22" s="613"/>
      <c r="AS22" s="613"/>
      <c r="AT22" s="613"/>
      <c r="AU22" s="613"/>
      <c r="AV22" s="613"/>
      <c r="AX22" s="1653" t="s">
        <v>20770</v>
      </c>
    </row>
    <row r="23" spans="1:50" ht="24" hidden="1" customHeight="1" x14ac:dyDescent="0.15">
      <c r="A23" s="621"/>
      <c r="B23" s="158"/>
      <c r="C23" s="613" t="s">
        <v>358</v>
      </c>
      <c r="D23" s="613" t="s">
        <v>12951</v>
      </c>
      <c r="E23" s="613" t="s">
        <v>12952</v>
      </c>
      <c r="F23" s="613" t="s">
        <v>358</v>
      </c>
      <c r="G23" s="613" t="s">
        <v>358</v>
      </c>
      <c r="H23" s="614"/>
      <c r="I23" s="614"/>
      <c r="J23" s="614"/>
      <c r="K23" s="613" t="s">
        <v>1166</v>
      </c>
      <c r="L23" s="625"/>
      <c r="M23" s="614"/>
      <c r="N23" s="614">
        <v>1</v>
      </c>
      <c r="O23" s="614"/>
      <c r="P23" s="614"/>
      <c r="Q23" s="613"/>
      <c r="R23" s="613"/>
      <c r="S23" s="613"/>
      <c r="T23" s="613">
        <v>2018</v>
      </c>
      <c r="U23" s="613"/>
      <c r="V23" s="613"/>
      <c r="W23" s="613"/>
      <c r="X23" s="614"/>
      <c r="Y23" s="613"/>
      <c r="Z23" s="613"/>
      <c r="AA23" s="613"/>
      <c r="AB23" s="613"/>
      <c r="AC23" s="613"/>
      <c r="AD23" s="613"/>
      <c r="AE23" s="613"/>
      <c r="AF23" s="613"/>
      <c r="AG23" s="613"/>
      <c r="AH23" s="613"/>
      <c r="AI23" s="613"/>
      <c r="AJ23" s="613"/>
      <c r="AK23" s="613"/>
      <c r="AL23" s="613"/>
      <c r="AM23" s="613"/>
      <c r="AN23" s="613"/>
      <c r="AO23" s="613"/>
      <c r="AP23" s="613"/>
      <c r="AQ23" s="613"/>
      <c r="AR23" s="613"/>
      <c r="AS23" s="613"/>
      <c r="AT23" s="613"/>
      <c r="AU23" s="613"/>
      <c r="AV23" s="764"/>
    </row>
    <row r="24" spans="1:50" ht="24" hidden="1" customHeight="1" x14ac:dyDescent="0.15">
      <c r="A24" s="621"/>
      <c r="B24" s="158"/>
      <c r="C24" s="625" t="s">
        <v>3101</v>
      </c>
      <c r="D24" s="625" t="s">
        <v>12565</v>
      </c>
      <c r="E24" s="625" t="s">
        <v>15737</v>
      </c>
      <c r="F24" s="625" t="s">
        <v>3101</v>
      </c>
      <c r="G24" s="625" t="s">
        <v>15600</v>
      </c>
      <c r="H24" s="626">
        <v>149736</v>
      </c>
      <c r="I24" s="626">
        <v>1792</v>
      </c>
      <c r="J24" s="626">
        <v>3951</v>
      </c>
      <c r="K24" s="627" t="s">
        <v>1168</v>
      </c>
      <c r="L24" s="625" t="s">
        <v>15738</v>
      </c>
      <c r="M24" s="626">
        <v>549.84</v>
      </c>
      <c r="N24" s="626"/>
      <c r="O24" s="626"/>
      <c r="P24" s="626"/>
      <c r="Q24" s="627"/>
      <c r="R24" s="627"/>
      <c r="S24" s="627"/>
      <c r="T24" s="625">
        <v>2021</v>
      </c>
      <c r="U24" s="627">
        <v>60</v>
      </c>
      <c r="V24" s="627"/>
      <c r="W24" s="627"/>
      <c r="X24" s="626">
        <v>8800</v>
      </c>
      <c r="Y24" s="625"/>
      <c r="Z24" s="625"/>
      <c r="AA24" s="627"/>
      <c r="AB24" s="627"/>
      <c r="AC24" s="627"/>
      <c r="AD24" s="627"/>
      <c r="AE24" s="627"/>
      <c r="AF24" s="627"/>
      <c r="AG24" s="627"/>
      <c r="AH24" s="627"/>
      <c r="AI24" s="627"/>
      <c r="AJ24" s="627"/>
      <c r="AK24" s="627"/>
      <c r="AL24" s="627"/>
      <c r="AM24" s="627"/>
      <c r="AN24" s="627"/>
      <c r="AO24" s="627"/>
      <c r="AP24" s="627"/>
      <c r="AQ24" s="613"/>
      <c r="AR24" s="613"/>
      <c r="AS24" s="613"/>
      <c r="AT24" s="613"/>
      <c r="AU24" s="613"/>
      <c r="AV24" s="708" t="s">
        <v>15739</v>
      </c>
    </row>
    <row r="25" spans="1:50" ht="24" hidden="1" customHeight="1" x14ac:dyDescent="0.15">
      <c r="A25" s="621"/>
      <c r="B25" s="158"/>
      <c r="C25" s="625" t="s">
        <v>3107</v>
      </c>
      <c r="D25" s="625" t="s">
        <v>12953</v>
      </c>
      <c r="E25" s="625" t="s">
        <v>3600</v>
      </c>
      <c r="F25" s="625" t="s">
        <v>3107</v>
      </c>
      <c r="G25" s="625" t="s">
        <v>3601</v>
      </c>
      <c r="H25" s="626">
        <v>479.92</v>
      </c>
      <c r="I25" s="626"/>
      <c r="J25" s="626"/>
      <c r="K25" s="627" t="s">
        <v>3602</v>
      </c>
      <c r="L25" s="625" t="s">
        <v>3603</v>
      </c>
      <c r="M25" s="626">
        <v>479.92</v>
      </c>
      <c r="N25" s="626">
        <v>1</v>
      </c>
      <c r="O25" s="626"/>
      <c r="P25" s="626"/>
      <c r="Q25" s="627"/>
      <c r="R25" s="627"/>
      <c r="S25" s="627"/>
      <c r="T25" s="625">
        <v>2011</v>
      </c>
      <c r="U25" s="627"/>
      <c r="V25" s="627"/>
      <c r="W25" s="627"/>
      <c r="X25" s="626">
        <v>175</v>
      </c>
      <c r="Y25" s="625"/>
      <c r="Z25" s="625"/>
      <c r="AA25" s="627"/>
      <c r="AB25" s="627"/>
      <c r="AC25" s="627"/>
      <c r="AD25" s="627"/>
      <c r="AE25" s="627"/>
      <c r="AF25" s="627"/>
      <c r="AG25" s="627"/>
      <c r="AH25" s="627"/>
      <c r="AI25" s="627"/>
      <c r="AJ25" s="627"/>
      <c r="AK25" s="627"/>
      <c r="AL25" s="627"/>
      <c r="AM25" s="627"/>
      <c r="AN25" s="627"/>
      <c r="AO25" s="627"/>
      <c r="AP25" s="627"/>
      <c r="AQ25" s="613"/>
      <c r="AR25" s="613"/>
      <c r="AS25" s="613"/>
      <c r="AT25" s="613"/>
      <c r="AU25" s="613"/>
      <c r="AV25" s="613"/>
    </row>
    <row r="26" spans="1:50" ht="24" hidden="1" customHeight="1" x14ac:dyDescent="0.15">
      <c r="A26" s="621"/>
      <c r="B26" s="158"/>
      <c r="C26" s="625" t="s">
        <v>665</v>
      </c>
      <c r="D26" s="625" t="s">
        <v>12954</v>
      </c>
      <c r="E26" s="625" t="s">
        <v>3604</v>
      </c>
      <c r="F26" s="625" t="s">
        <v>665</v>
      </c>
      <c r="G26" s="625" t="s">
        <v>3605</v>
      </c>
      <c r="H26" s="626">
        <v>22561</v>
      </c>
      <c r="I26" s="626"/>
      <c r="J26" s="626"/>
      <c r="K26" s="627" t="s">
        <v>3597</v>
      </c>
      <c r="L26" s="625" t="s">
        <v>3606</v>
      </c>
      <c r="M26" s="626">
        <v>196</v>
      </c>
      <c r="N26" s="626">
        <v>1</v>
      </c>
      <c r="O26" s="626"/>
      <c r="P26" s="626"/>
      <c r="Q26" s="627"/>
      <c r="R26" s="627"/>
      <c r="S26" s="627"/>
      <c r="T26" s="625">
        <v>2016</v>
      </c>
      <c r="U26" s="627"/>
      <c r="V26" s="627"/>
      <c r="W26" s="627"/>
      <c r="X26" s="626"/>
      <c r="Y26" s="625"/>
      <c r="Z26" s="625"/>
      <c r="AA26" s="627"/>
      <c r="AB26" s="627"/>
      <c r="AC26" s="627"/>
      <c r="AD26" s="627"/>
      <c r="AE26" s="627"/>
      <c r="AF26" s="627"/>
      <c r="AG26" s="627"/>
      <c r="AH26" s="627"/>
      <c r="AI26" s="627"/>
      <c r="AJ26" s="627"/>
      <c r="AK26" s="627"/>
      <c r="AL26" s="627"/>
      <c r="AM26" s="627"/>
      <c r="AN26" s="627"/>
      <c r="AO26" s="627"/>
      <c r="AP26" s="627"/>
      <c r="AQ26" s="613"/>
      <c r="AR26" s="613"/>
      <c r="AS26" s="613"/>
      <c r="AT26" s="613"/>
      <c r="AU26" s="613"/>
      <c r="AV26" s="613" t="s">
        <v>3607</v>
      </c>
    </row>
    <row r="27" spans="1:50" ht="24" hidden="1" customHeight="1" x14ac:dyDescent="0.15">
      <c r="A27" s="621"/>
      <c r="B27" s="158"/>
      <c r="C27" s="625" t="s">
        <v>665</v>
      </c>
      <c r="D27" s="625" t="s">
        <v>12955</v>
      </c>
      <c r="E27" s="625" t="s">
        <v>3608</v>
      </c>
      <c r="F27" s="625" t="s">
        <v>665</v>
      </c>
      <c r="G27" s="625" t="s">
        <v>3485</v>
      </c>
      <c r="H27" s="626">
        <v>26552</v>
      </c>
      <c r="I27" s="626"/>
      <c r="J27" s="626"/>
      <c r="K27" s="627" t="s">
        <v>1166</v>
      </c>
      <c r="L27" s="625" t="s">
        <v>3609</v>
      </c>
      <c r="M27" s="626">
        <v>78.5</v>
      </c>
      <c r="N27" s="626">
        <v>1</v>
      </c>
      <c r="O27" s="626"/>
      <c r="P27" s="626"/>
      <c r="Q27" s="627"/>
      <c r="R27" s="627"/>
      <c r="S27" s="627"/>
      <c r="T27" s="625">
        <v>2016</v>
      </c>
      <c r="U27" s="627"/>
      <c r="V27" s="627"/>
      <c r="W27" s="627"/>
      <c r="X27" s="626"/>
      <c r="Y27" s="625"/>
      <c r="Z27" s="625"/>
      <c r="AA27" s="627"/>
      <c r="AB27" s="627"/>
      <c r="AC27" s="627"/>
      <c r="AD27" s="627"/>
      <c r="AE27" s="627"/>
      <c r="AF27" s="627"/>
      <c r="AG27" s="627"/>
      <c r="AH27" s="627"/>
      <c r="AI27" s="627"/>
      <c r="AJ27" s="627"/>
      <c r="AK27" s="627"/>
      <c r="AL27" s="627"/>
      <c r="AM27" s="627"/>
      <c r="AN27" s="627"/>
      <c r="AO27" s="627"/>
      <c r="AP27" s="627"/>
      <c r="AQ27" s="613"/>
      <c r="AR27" s="613"/>
      <c r="AS27" s="613"/>
      <c r="AT27" s="613"/>
      <c r="AU27" s="613"/>
      <c r="AV27" s="613" t="s">
        <v>3486</v>
      </c>
    </row>
    <row r="28" spans="1:50" ht="24" hidden="1" customHeight="1" x14ac:dyDescent="0.15">
      <c r="A28" s="621"/>
      <c r="B28" s="158"/>
      <c r="C28" s="625" t="s">
        <v>3154</v>
      </c>
      <c r="D28" s="625" t="s">
        <v>3610</v>
      </c>
      <c r="E28" s="625" t="s">
        <v>3611</v>
      </c>
      <c r="F28" s="625" t="s">
        <v>3154</v>
      </c>
      <c r="G28" s="625" t="s">
        <v>3154</v>
      </c>
      <c r="H28" s="626">
        <v>300</v>
      </c>
      <c r="I28" s="626">
        <v>213</v>
      </c>
      <c r="J28" s="626">
        <v>311</v>
      </c>
      <c r="K28" s="627" t="s">
        <v>1166</v>
      </c>
      <c r="L28" s="625" t="s">
        <v>3612</v>
      </c>
      <c r="M28" s="626">
        <v>113</v>
      </c>
      <c r="N28" s="626">
        <v>1</v>
      </c>
      <c r="O28" s="626"/>
      <c r="P28" s="626">
        <v>270</v>
      </c>
      <c r="Q28" s="627" t="s">
        <v>185</v>
      </c>
      <c r="R28" s="627" t="s">
        <v>500</v>
      </c>
      <c r="S28" s="627"/>
      <c r="T28" s="625">
        <v>2009</v>
      </c>
      <c r="U28" s="627"/>
      <c r="V28" s="627"/>
      <c r="W28" s="627"/>
      <c r="X28" s="626">
        <v>252</v>
      </c>
      <c r="Y28" s="625"/>
      <c r="Z28" s="625"/>
      <c r="AA28" s="627"/>
      <c r="AB28" s="627"/>
      <c r="AC28" s="627"/>
      <c r="AD28" s="627"/>
      <c r="AE28" s="627"/>
      <c r="AF28" s="627"/>
      <c r="AG28" s="627"/>
      <c r="AH28" s="627"/>
      <c r="AI28" s="627"/>
      <c r="AJ28" s="627"/>
      <c r="AK28" s="627"/>
      <c r="AL28" s="627"/>
      <c r="AM28" s="627"/>
      <c r="AN28" s="627"/>
      <c r="AO28" s="627"/>
      <c r="AP28" s="627"/>
      <c r="AQ28" s="613"/>
      <c r="AR28" s="613"/>
      <c r="AS28" s="613"/>
      <c r="AT28" s="613"/>
      <c r="AU28" s="613"/>
      <c r="AV28" s="613"/>
    </row>
    <row r="29" spans="1:50" ht="24" hidden="1" customHeight="1" x14ac:dyDescent="0.15">
      <c r="A29" s="621"/>
      <c r="B29" s="158"/>
      <c r="C29" s="613" t="s">
        <v>3526</v>
      </c>
      <c r="D29" s="613" t="s">
        <v>3531</v>
      </c>
      <c r="E29" s="613" t="s">
        <v>3616</v>
      </c>
      <c r="F29" s="613" t="s">
        <v>3526</v>
      </c>
      <c r="G29" s="613" t="s">
        <v>3528</v>
      </c>
      <c r="H29" s="626"/>
      <c r="I29" s="614"/>
      <c r="J29" s="614"/>
      <c r="K29" s="613" t="s">
        <v>3617</v>
      </c>
      <c r="L29" s="625" t="s">
        <v>3618</v>
      </c>
      <c r="M29" s="614">
        <v>176</v>
      </c>
      <c r="N29" s="614">
        <v>1</v>
      </c>
      <c r="O29" s="614"/>
      <c r="P29" s="614">
        <v>200</v>
      </c>
      <c r="Q29" s="613" t="s">
        <v>3619</v>
      </c>
      <c r="R29" s="613"/>
      <c r="S29" s="613"/>
      <c r="T29" s="613">
        <v>2011</v>
      </c>
      <c r="U29" s="613"/>
      <c r="V29" s="613"/>
      <c r="W29" s="613"/>
      <c r="X29" s="614">
        <v>100</v>
      </c>
      <c r="Y29" s="613"/>
      <c r="Z29" s="613"/>
      <c r="AA29" s="613"/>
      <c r="AB29" s="613"/>
      <c r="AC29" s="613"/>
      <c r="AD29" s="613"/>
      <c r="AE29" s="613"/>
      <c r="AF29" s="613"/>
      <c r="AG29" s="613"/>
      <c r="AH29" s="613"/>
      <c r="AI29" s="613"/>
      <c r="AJ29" s="613"/>
      <c r="AK29" s="613"/>
      <c r="AL29" s="613"/>
      <c r="AM29" s="613"/>
      <c r="AN29" s="613"/>
      <c r="AO29" s="613"/>
      <c r="AP29" s="613"/>
      <c r="AQ29" s="613"/>
      <c r="AR29" s="613"/>
      <c r="AS29" s="613"/>
      <c r="AT29" s="613"/>
      <c r="AU29" s="613"/>
      <c r="AV29" s="764" t="s">
        <v>3620</v>
      </c>
    </row>
    <row r="30" spans="1:50" ht="24" hidden="1" customHeight="1" x14ac:dyDescent="0.15">
      <c r="A30" s="621" t="s">
        <v>93</v>
      </c>
      <c r="B30" s="158"/>
      <c r="C30" s="625" t="s">
        <v>1004</v>
      </c>
      <c r="D30" s="625" t="s">
        <v>3175</v>
      </c>
      <c r="E30" s="625" t="s">
        <v>3613</v>
      </c>
      <c r="F30" s="625" t="s">
        <v>1004</v>
      </c>
      <c r="G30" s="625" t="s">
        <v>12460</v>
      </c>
      <c r="H30" s="626"/>
      <c r="I30" s="626">
        <v>213.92</v>
      </c>
      <c r="J30" s="626">
        <v>311.33</v>
      </c>
      <c r="K30" s="627" t="s">
        <v>1166</v>
      </c>
      <c r="L30" s="625" t="s">
        <v>3614</v>
      </c>
      <c r="M30" s="626">
        <v>480</v>
      </c>
      <c r="N30" s="626">
        <v>1</v>
      </c>
      <c r="O30" s="626"/>
      <c r="P30" s="626">
        <v>600</v>
      </c>
      <c r="Q30" s="627" t="s">
        <v>3594</v>
      </c>
      <c r="R30" s="627"/>
      <c r="S30" s="627"/>
      <c r="T30" s="625">
        <v>2008</v>
      </c>
      <c r="U30" s="627"/>
      <c r="V30" s="627"/>
      <c r="W30" s="627"/>
      <c r="X30" s="626">
        <v>270</v>
      </c>
      <c r="Y30" s="625"/>
      <c r="Z30" s="625"/>
      <c r="AA30" s="627"/>
      <c r="AB30" s="627"/>
      <c r="AC30" s="627"/>
      <c r="AD30" s="627"/>
      <c r="AE30" s="627"/>
      <c r="AF30" s="627"/>
      <c r="AG30" s="627"/>
      <c r="AH30" s="627"/>
      <c r="AI30" s="627"/>
      <c r="AJ30" s="627"/>
      <c r="AK30" s="627"/>
      <c r="AL30" s="627"/>
      <c r="AM30" s="627"/>
      <c r="AN30" s="627"/>
      <c r="AO30" s="627"/>
      <c r="AP30" s="627"/>
      <c r="AQ30" s="613"/>
      <c r="AR30" s="613"/>
      <c r="AS30" s="613"/>
      <c r="AT30" s="613"/>
      <c r="AU30" s="613"/>
      <c r="AV30" s="613" t="s">
        <v>3615</v>
      </c>
    </row>
    <row r="31" spans="1:50" s="575" customFormat="1" ht="24" hidden="1" customHeight="1" x14ac:dyDescent="0.2">
      <c r="A31" s="908" t="s">
        <v>178</v>
      </c>
      <c r="B31" s="669" t="s">
        <v>57</v>
      </c>
      <c r="C31" s="914" t="s">
        <v>55</v>
      </c>
      <c r="D31" s="666"/>
      <c r="E31" s="676">
        <f>COUNTA(E32:E35)</f>
        <v>4</v>
      </c>
      <c r="F31" s="666"/>
      <c r="G31" s="666"/>
      <c r="H31" s="673">
        <f>SUM(H32:H35)</f>
        <v>9076</v>
      </c>
      <c r="I31" s="665">
        <f>SUM(I32:I35)</f>
        <v>1301</v>
      </c>
      <c r="J31" s="665">
        <f>SUM(J32:J35)</f>
        <v>1301</v>
      </c>
      <c r="K31" s="665"/>
      <c r="L31" s="665"/>
      <c r="M31" s="665">
        <f>SUM(M32:M35)</f>
        <v>1570</v>
      </c>
      <c r="N31" s="665">
        <f>SUM(N32:N35)</f>
        <v>4</v>
      </c>
      <c r="O31" s="665"/>
      <c r="P31" s="665"/>
      <c r="Q31" s="666"/>
      <c r="R31" s="666"/>
      <c r="S31" s="666"/>
      <c r="T31" s="650"/>
      <c r="U31" s="666"/>
      <c r="V31" s="666"/>
      <c r="W31" s="666"/>
      <c r="X31" s="665"/>
      <c r="Y31" s="650"/>
      <c r="Z31" s="650"/>
      <c r="AA31" s="666"/>
      <c r="AB31" s="666"/>
      <c r="AC31" s="666"/>
      <c r="AD31" s="666"/>
      <c r="AE31" s="666"/>
      <c r="AF31" s="666"/>
      <c r="AG31" s="666"/>
      <c r="AH31" s="666"/>
      <c r="AI31" s="666"/>
      <c r="AJ31" s="666"/>
      <c r="AK31" s="666"/>
      <c r="AL31" s="666"/>
      <c r="AM31" s="666"/>
      <c r="AN31" s="666"/>
      <c r="AO31" s="666"/>
      <c r="AP31" s="666"/>
      <c r="AQ31" s="911"/>
      <c r="AR31" s="911"/>
      <c r="AS31" s="911"/>
      <c r="AT31" s="911"/>
      <c r="AU31" s="911"/>
      <c r="AV31" s="911"/>
    </row>
    <row r="32" spans="1:50" ht="24" hidden="1" customHeight="1" x14ac:dyDescent="0.15">
      <c r="A32" s="875"/>
      <c r="B32" s="147"/>
      <c r="C32" s="656" t="s">
        <v>711</v>
      </c>
      <c r="D32" s="625"/>
      <c r="E32" s="625" t="s">
        <v>3181</v>
      </c>
      <c r="F32" s="625" t="s">
        <v>711</v>
      </c>
      <c r="G32" s="625" t="s">
        <v>711</v>
      </c>
      <c r="H32" s="626">
        <v>252</v>
      </c>
      <c r="I32" s="626">
        <v>252</v>
      </c>
      <c r="J32" s="626">
        <v>252</v>
      </c>
      <c r="K32" s="769" t="s">
        <v>1169</v>
      </c>
      <c r="L32" s="625" t="s">
        <v>10638</v>
      </c>
      <c r="M32" s="626">
        <v>84</v>
      </c>
      <c r="N32" s="626">
        <v>1</v>
      </c>
      <c r="O32" s="626"/>
      <c r="P32" s="626"/>
      <c r="Q32" s="769"/>
      <c r="R32" s="769"/>
      <c r="S32" s="769"/>
      <c r="T32" s="645">
        <v>2001</v>
      </c>
      <c r="U32" s="769"/>
      <c r="V32" s="769"/>
      <c r="W32" s="769"/>
      <c r="X32" s="626">
        <v>90</v>
      </c>
      <c r="Y32" s="769"/>
      <c r="Z32" s="769"/>
      <c r="AA32" s="769"/>
      <c r="AB32" s="769"/>
      <c r="AC32" s="769"/>
      <c r="AD32" s="769"/>
      <c r="AE32" s="769"/>
      <c r="AF32" s="769"/>
      <c r="AG32" s="769"/>
      <c r="AH32" s="769"/>
      <c r="AI32" s="769"/>
      <c r="AJ32" s="769"/>
      <c r="AK32" s="769"/>
      <c r="AL32" s="769"/>
      <c r="AM32" s="769"/>
      <c r="AN32" s="769"/>
      <c r="AO32" s="769"/>
      <c r="AP32" s="769"/>
      <c r="AQ32" s="769"/>
      <c r="AR32" s="769"/>
      <c r="AS32" s="769"/>
      <c r="AT32" s="769"/>
      <c r="AU32" s="769"/>
      <c r="AV32" s="769"/>
    </row>
    <row r="33" spans="1:48" ht="24" hidden="1" customHeight="1" x14ac:dyDescent="0.15">
      <c r="A33" s="875"/>
      <c r="B33" s="147"/>
      <c r="C33" s="656" t="s">
        <v>745</v>
      </c>
      <c r="D33" s="625" t="s">
        <v>7760</v>
      </c>
      <c r="E33" s="625" t="s">
        <v>10639</v>
      </c>
      <c r="F33" s="625" t="s">
        <v>745</v>
      </c>
      <c r="G33" s="625" t="s">
        <v>745</v>
      </c>
      <c r="H33" s="626">
        <v>2499</v>
      </c>
      <c r="I33" s="626">
        <v>838</v>
      </c>
      <c r="J33" s="626">
        <v>838</v>
      </c>
      <c r="K33" s="769" t="s">
        <v>3602</v>
      </c>
      <c r="L33" s="625" t="s">
        <v>5926</v>
      </c>
      <c r="M33" s="626">
        <v>162</v>
      </c>
      <c r="N33" s="626">
        <v>1</v>
      </c>
      <c r="O33" s="626"/>
      <c r="P33" s="626"/>
      <c r="Q33" s="769"/>
      <c r="R33" s="769" t="s">
        <v>500</v>
      </c>
      <c r="S33" s="769"/>
      <c r="T33" s="645" t="s">
        <v>10640</v>
      </c>
      <c r="U33" s="769" t="s">
        <v>7762</v>
      </c>
      <c r="V33" s="769" t="s">
        <v>7763</v>
      </c>
      <c r="W33" s="769"/>
      <c r="X33" s="626">
        <v>616</v>
      </c>
      <c r="Y33" s="769"/>
      <c r="Z33" s="769"/>
      <c r="AA33" s="769"/>
      <c r="AB33" s="769"/>
      <c r="AC33" s="769"/>
      <c r="AD33" s="769"/>
      <c r="AE33" s="769"/>
      <c r="AF33" s="769"/>
      <c r="AG33" s="769"/>
      <c r="AH33" s="769"/>
      <c r="AI33" s="769"/>
      <c r="AJ33" s="769"/>
      <c r="AK33" s="769"/>
      <c r="AL33" s="769"/>
      <c r="AM33" s="769"/>
      <c r="AN33" s="769"/>
      <c r="AO33" s="769"/>
      <c r="AP33" s="769"/>
      <c r="AQ33" s="769"/>
      <c r="AR33" s="769"/>
      <c r="AS33" s="769"/>
      <c r="AT33" s="769"/>
      <c r="AU33" s="769"/>
      <c r="AV33" s="769"/>
    </row>
    <row r="34" spans="1:48" ht="24" hidden="1" customHeight="1" x14ac:dyDescent="0.15">
      <c r="A34" s="875"/>
      <c r="B34" s="147"/>
      <c r="C34" s="656" t="s">
        <v>768</v>
      </c>
      <c r="D34" s="625"/>
      <c r="E34" s="625" t="s">
        <v>10641</v>
      </c>
      <c r="F34" s="625" t="s">
        <v>768</v>
      </c>
      <c r="G34" s="625" t="s">
        <v>768</v>
      </c>
      <c r="H34" s="626">
        <v>5118</v>
      </c>
      <c r="I34" s="626">
        <v>211</v>
      </c>
      <c r="J34" s="626">
        <v>211</v>
      </c>
      <c r="K34" s="769" t="s">
        <v>2691</v>
      </c>
      <c r="L34" s="625" t="s">
        <v>10642</v>
      </c>
      <c r="M34" s="626">
        <v>117</v>
      </c>
      <c r="N34" s="626">
        <v>1</v>
      </c>
      <c r="O34" s="626"/>
      <c r="P34" s="626">
        <v>200</v>
      </c>
      <c r="Q34" s="769" t="s">
        <v>185</v>
      </c>
      <c r="R34" s="769"/>
      <c r="S34" s="769"/>
      <c r="T34" s="645">
        <v>2007</v>
      </c>
      <c r="U34" s="769"/>
      <c r="V34" s="769"/>
      <c r="W34" s="769"/>
      <c r="X34" s="626">
        <v>155</v>
      </c>
      <c r="Y34" s="769"/>
      <c r="Z34" s="769"/>
      <c r="AA34" s="769"/>
      <c r="AB34" s="769"/>
      <c r="AC34" s="769"/>
      <c r="AD34" s="769"/>
      <c r="AE34" s="769"/>
      <c r="AF34" s="769"/>
      <c r="AG34" s="769"/>
      <c r="AH34" s="769"/>
      <c r="AI34" s="769"/>
      <c r="AJ34" s="769"/>
      <c r="AK34" s="769"/>
      <c r="AL34" s="769"/>
      <c r="AM34" s="769"/>
      <c r="AN34" s="769"/>
      <c r="AO34" s="769"/>
      <c r="AP34" s="769"/>
      <c r="AQ34" s="769"/>
      <c r="AR34" s="769"/>
      <c r="AS34" s="769"/>
      <c r="AT34" s="769"/>
      <c r="AU34" s="769"/>
      <c r="AV34" s="769"/>
    </row>
    <row r="35" spans="1:48" ht="24" hidden="1" customHeight="1" x14ac:dyDescent="0.15">
      <c r="A35" s="875"/>
      <c r="B35" s="293"/>
      <c r="C35" s="656" t="s">
        <v>778</v>
      </c>
      <c r="D35" s="625"/>
      <c r="E35" s="625" t="s">
        <v>12373</v>
      </c>
      <c r="F35" s="625" t="s">
        <v>778</v>
      </c>
      <c r="G35" s="625" t="s">
        <v>778</v>
      </c>
      <c r="H35" s="626">
        <v>1207</v>
      </c>
      <c r="I35" s="626"/>
      <c r="J35" s="626"/>
      <c r="K35" s="769" t="s">
        <v>1830</v>
      </c>
      <c r="L35" s="625" t="s">
        <v>12374</v>
      </c>
      <c r="M35" s="626">
        <v>1207</v>
      </c>
      <c r="N35" s="626">
        <v>1</v>
      </c>
      <c r="O35" s="626"/>
      <c r="P35" s="626"/>
      <c r="Q35" s="769"/>
      <c r="R35" s="769"/>
      <c r="S35" s="769"/>
      <c r="T35" s="645">
        <v>2016</v>
      </c>
      <c r="U35" s="769"/>
      <c r="V35" s="769"/>
      <c r="W35" s="769"/>
      <c r="X35" s="626">
        <v>50</v>
      </c>
      <c r="Y35" s="769"/>
      <c r="Z35" s="769"/>
      <c r="AA35" s="769"/>
      <c r="AB35" s="769"/>
      <c r="AC35" s="769"/>
      <c r="AD35" s="769"/>
      <c r="AE35" s="769"/>
      <c r="AF35" s="769"/>
      <c r="AG35" s="769"/>
      <c r="AH35" s="769"/>
      <c r="AI35" s="769"/>
      <c r="AJ35" s="769"/>
      <c r="AK35" s="769"/>
      <c r="AL35" s="769"/>
      <c r="AM35" s="769"/>
      <c r="AN35" s="769"/>
      <c r="AO35" s="769"/>
      <c r="AP35" s="769"/>
      <c r="AQ35" s="769"/>
      <c r="AR35" s="769"/>
      <c r="AS35" s="769"/>
      <c r="AT35" s="769"/>
      <c r="AU35" s="769"/>
      <c r="AV35" s="769"/>
    </row>
    <row r="36" spans="1:48" s="575" customFormat="1" ht="24" hidden="1" customHeight="1" x14ac:dyDescent="0.15">
      <c r="A36" s="1130"/>
      <c r="B36" s="669" t="s">
        <v>4938</v>
      </c>
      <c r="C36" s="914" t="s">
        <v>613</v>
      </c>
      <c r="D36" s="650"/>
      <c r="E36" s="676">
        <f>COUNTA(E37:E42)</f>
        <v>6</v>
      </c>
      <c r="F36" s="650"/>
      <c r="G36" s="650"/>
      <c r="H36" s="665">
        <f>SUM(H37:H42)</f>
        <v>263172.88</v>
      </c>
      <c r="I36" s="665">
        <f>SUM(I37:I42)</f>
        <v>2295.7399999999998</v>
      </c>
      <c r="J36" s="665">
        <f>SUM(J37:J42)</f>
        <v>2282.7399999999998</v>
      </c>
      <c r="K36" s="665"/>
      <c r="L36" s="665"/>
      <c r="M36" s="665">
        <f>SUM(M37:M42)</f>
        <v>1657</v>
      </c>
      <c r="N36" s="665">
        <f>SUM(N37:N42)</f>
        <v>6</v>
      </c>
      <c r="O36" s="665"/>
      <c r="P36" s="665"/>
      <c r="Q36" s="666"/>
      <c r="R36" s="666"/>
      <c r="S36" s="666"/>
      <c r="T36" s="650"/>
      <c r="U36" s="666"/>
      <c r="V36" s="666"/>
      <c r="W36" s="666"/>
      <c r="X36" s="665"/>
      <c r="Y36" s="650"/>
      <c r="Z36" s="650"/>
      <c r="AA36" s="666"/>
      <c r="AB36" s="666"/>
      <c r="AC36" s="666"/>
      <c r="AD36" s="666"/>
      <c r="AE36" s="666"/>
      <c r="AF36" s="666"/>
      <c r="AG36" s="666"/>
      <c r="AH36" s="666"/>
      <c r="AI36" s="666"/>
      <c r="AJ36" s="666"/>
      <c r="AK36" s="666"/>
      <c r="AL36" s="666"/>
      <c r="AM36" s="666"/>
      <c r="AN36" s="666"/>
      <c r="AO36" s="666"/>
      <c r="AP36" s="666"/>
      <c r="AQ36" s="666"/>
      <c r="AR36" s="666"/>
      <c r="AS36" s="666"/>
      <c r="AT36" s="666"/>
      <c r="AU36" s="666"/>
      <c r="AV36" s="666"/>
    </row>
    <row r="37" spans="1:48" ht="24" hidden="1" customHeight="1" x14ac:dyDescent="0.15">
      <c r="A37" s="624"/>
      <c r="B37" s="147"/>
      <c r="C37" s="656" t="s">
        <v>4800</v>
      </c>
      <c r="D37" s="625"/>
      <c r="E37" s="625" t="s">
        <v>5704</v>
      </c>
      <c r="F37" s="625" t="s">
        <v>4800</v>
      </c>
      <c r="G37" s="625" t="s">
        <v>10402</v>
      </c>
      <c r="H37" s="626">
        <v>389.48</v>
      </c>
      <c r="I37" s="626">
        <v>389</v>
      </c>
      <c r="J37" s="626">
        <v>376</v>
      </c>
      <c r="K37" s="627" t="s">
        <v>3781</v>
      </c>
      <c r="L37" s="625" t="s">
        <v>17275</v>
      </c>
      <c r="M37" s="626"/>
      <c r="N37" s="626">
        <v>1</v>
      </c>
      <c r="O37" s="626"/>
      <c r="P37" s="626"/>
      <c r="Q37" s="627"/>
      <c r="R37" s="627"/>
      <c r="S37" s="627"/>
      <c r="T37" s="625">
        <v>2018</v>
      </c>
      <c r="U37" s="627"/>
      <c r="V37" s="627"/>
      <c r="W37" s="627"/>
      <c r="X37" s="626"/>
      <c r="Y37" s="625"/>
      <c r="Z37" s="625">
        <v>593</v>
      </c>
      <c r="AA37" s="627"/>
      <c r="AB37" s="627"/>
      <c r="AC37" s="627"/>
      <c r="AD37" s="627"/>
      <c r="AE37" s="627"/>
      <c r="AF37" s="627"/>
      <c r="AG37" s="627"/>
      <c r="AH37" s="627"/>
      <c r="AI37" s="627"/>
      <c r="AJ37" s="627"/>
      <c r="AK37" s="627"/>
      <c r="AL37" s="627"/>
      <c r="AM37" s="627"/>
      <c r="AN37" s="627"/>
      <c r="AO37" s="627"/>
      <c r="AP37" s="627"/>
      <c r="AQ37" s="627"/>
      <c r="AR37" s="627"/>
      <c r="AS37" s="627"/>
      <c r="AT37" s="627"/>
      <c r="AU37" s="627"/>
      <c r="AV37" s="699"/>
    </row>
    <row r="38" spans="1:48" ht="24" hidden="1" customHeight="1" x14ac:dyDescent="0.15">
      <c r="A38" s="624"/>
      <c r="B38" s="147"/>
      <c r="C38" s="656" t="s">
        <v>502</v>
      </c>
      <c r="D38" s="625"/>
      <c r="E38" s="625" t="s">
        <v>10323</v>
      </c>
      <c r="F38" s="625" t="s">
        <v>502</v>
      </c>
      <c r="G38" s="625" t="s">
        <v>502</v>
      </c>
      <c r="H38" s="626">
        <v>621</v>
      </c>
      <c r="I38" s="626"/>
      <c r="J38" s="626"/>
      <c r="K38" s="627" t="s">
        <v>1166</v>
      </c>
      <c r="L38" s="625" t="s">
        <v>4940</v>
      </c>
      <c r="M38" s="626">
        <v>621</v>
      </c>
      <c r="N38" s="626">
        <v>1</v>
      </c>
      <c r="O38" s="626"/>
      <c r="P38" s="626"/>
      <c r="Q38" s="627"/>
      <c r="R38" s="627"/>
      <c r="S38" s="627"/>
      <c r="T38" s="625">
        <v>2016</v>
      </c>
      <c r="U38" s="627"/>
      <c r="V38" s="627"/>
      <c r="W38" s="627"/>
      <c r="X38" s="626">
        <v>60</v>
      </c>
      <c r="Y38" s="625"/>
      <c r="Z38" s="625"/>
      <c r="AA38" s="627"/>
      <c r="AB38" s="627"/>
      <c r="AC38" s="627"/>
      <c r="AD38" s="627"/>
      <c r="AE38" s="627"/>
      <c r="AF38" s="627"/>
      <c r="AG38" s="627"/>
      <c r="AH38" s="627"/>
      <c r="AI38" s="627"/>
      <c r="AJ38" s="627"/>
      <c r="AK38" s="627"/>
      <c r="AL38" s="627"/>
      <c r="AM38" s="627"/>
      <c r="AN38" s="627"/>
      <c r="AO38" s="627"/>
      <c r="AP38" s="627"/>
      <c r="AQ38" s="627"/>
      <c r="AR38" s="627"/>
      <c r="AS38" s="627"/>
      <c r="AT38" s="627"/>
      <c r="AU38" s="627"/>
      <c r="AV38" s="699"/>
    </row>
    <row r="39" spans="1:48" ht="24" hidden="1" customHeight="1" x14ac:dyDescent="0.15">
      <c r="A39" s="624"/>
      <c r="B39" s="147"/>
      <c r="C39" s="656" t="s">
        <v>4872</v>
      </c>
      <c r="D39" s="625"/>
      <c r="E39" s="625" t="s">
        <v>4939</v>
      </c>
      <c r="F39" s="625" t="s">
        <v>4872</v>
      </c>
      <c r="G39" s="625" t="s">
        <v>4872</v>
      </c>
      <c r="H39" s="626">
        <v>40338.400000000001</v>
      </c>
      <c r="I39" s="626">
        <v>457.2</v>
      </c>
      <c r="J39" s="626">
        <v>457.2</v>
      </c>
      <c r="K39" s="627" t="s">
        <v>3810</v>
      </c>
      <c r="L39" s="625" t="s">
        <v>14822</v>
      </c>
      <c r="M39" s="626">
        <v>416</v>
      </c>
      <c r="N39" s="626">
        <v>1</v>
      </c>
      <c r="O39" s="626"/>
      <c r="P39" s="626"/>
      <c r="Q39" s="627"/>
      <c r="R39" s="627"/>
      <c r="S39" s="627"/>
      <c r="T39" s="625">
        <v>2020</v>
      </c>
      <c r="U39" s="627"/>
      <c r="V39" s="627"/>
      <c r="W39" s="627"/>
      <c r="X39" s="626">
        <v>700</v>
      </c>
      <c r="Y39" s="625"/>
      <c r="Z39" s="625"/>
      <c r="AA39" s="627"/>
      <c r="AB39" s="627"/>
      <c r="AC39" s="627"/>
      <c r="AD39" s="627"/>
      <c r="AE39" s="627"/>
      <c r="AF39" s="627"/>
      <c r="AG39" s="627"/>
      <c r="AH39" s="627"/>
      <c r="AI39" s="627"/>
      <c r="AJ39" s="627"/>
      <c r="AK39" s="627"/>
      <c r="AL39" s="627"/>
      <c r="AM39" s="627"/>
      <c r="AN39" s="627"/>
      <c r="AO39" s="627"/>
      <c r="AP39" s="627"/>
      <c r="AQ39" s="627"/>
      <c r="AR39" s="627"/>
      <c r="AS39" s="627"/>
      <c r="AT39" s="627"/>
      <c r="AU39" s="627"/>
      <c r="AV39" s="699"/>
    </row>
    <row r="40" spans="1:48" ht="24" hidden="1" customHeight="1" x14ac:dyDescent="0.15">
      <c r="A40" s="624"/>
      <c r="B40" s="147"/>
      <c r="C40" s="656" t="s">
        <v>4818</v>
      </c>
      <c r="D40" s="625"/>
      <c r="E40" s="625" t="s">
        <v>14823</v>
      </c>
      <c r="F40" s="625" t="s">
        <v>4818</v>
      </c>
      <c r="G40" s="625" t="s">
        <v>4818</v>
      </c>
      <c r="H40" s="626">
        <v>137821</v>
      </c>
      <c r="I40" s="626">
        <v>653.54</v>
      </c>
      <c r="J40" s="626">
        <v>653.54</v>
      </c>
      <c r="K40" s="627" t="s">
        <v>3781</v>
      </c>
      <c r="L40" s="625" t="s">
        <v>14824</v>
      </c>
      <c r="M40" s="626">
        <v>289</v>
      </c>
      <c r="N40" s="626">
        <v>1</v>
      </c>
      <c r="O40" s="626"/>
      <c r="P40" s="626">
        <v>82</v>
      </c>
      <c r="Q40" s="627" t="s">
        <v>3819</v>
      </c>
      <c r="R40" s="627"/>
      <c r="S40" s="627"/>
      <c r="T40" s="625">
        <v>2020</v>
      </c>
      <c r="U40" s="627"/>
      <c r="V40" s="627"/>
      <c r="W40" s="627"/>
      <c r="X40" s="626">
        <v>35244</v>
      </c>
      <c r="Y40" s="625"/>
      <c r="Z40" s="625"/>
      <c r="AA40" s="627"/>
      <c r="AB40" s="627"/>
      <c r="AC40" s="627"/>
      <c r="AD40" s="627"/>
      <c r="AE40" s="627"/>
      <c r="AF40" s="627"/>
      <c r="AG40" s="627"/>
      <c r="AH40" s="627"/>
      <c r="AI40" s="627"/>
      <c r="AJ40" s="627"/>
      <c r="AK40" s="627"/>
      <c r="AL40" s="627"/>
      <c r="AM40" s="627"/>
      <c r="AN40" s="627"/>
      <c r="AO40" s="627"/>
      <c r="AP40" s="627"/>
      <c r="AQ40" s="627"/>
      <c r="AR40" s="627"/>
      <c r="AS40" s="627"/>
      <c r="AT40" s="627"/>
      <c r="AU40" s="627"/>
      <c r="AV40" s="699"/>
    </row>
    <row r="41" spans="1:48" ht="24" hidden="1" customHeight="1" x14ac:dyDescent="0.15">
      <c r="A41" s="624"/>
      <c r="B41" s="147"/>
      <c r="C41" s="656" t="s">
        <v>4829</v>
      </c>
      <c r="D41" s="625"/>
      <c r="E41" s="625" t="s">
        <v>14168</v>
      </c>
      <c r="F41" s="625" t="s">
        <v>4829</v>
      </c>
      <c r="G41" s="625" t="s">
        <v>4829</v>
      </c>
      <c r="H41" s="626">
        <v>2109</v>
      </c>
      <c r="I41" s="626">
        <v>300</v>
      </c>
      <c r="J41" s="626">
        <v>300</v>
      </c>
      <c r="K41" s="627" t="s">
        <v>1166</v>
      </c>
      <c r="L41" s="625" t="s">
        <v>14169</v>
      </c>
      <c r="M41" s="626">
        <v>154</v>
      </c>
      <c r="N41" s="626">
        <v>1</v>
      </c>
      <c r="O41" s="626"/>
      <c r="P41" s="626"/>
      <c r="Q41" s="627"/>
      <c r="R41" s="627"/>
      <c r="S41" s="627"/>
      <c r="T41" s="625">
        <v>2019</v>
      </c>
      <c r="U41" s="627"/>
      <c r="V41" s="627"/>
      <c r="W41" s="627"/>
      <c r="X41" s="626">
        <v>430</v>
      </c>
      <c r="Y41" s="625"/>
      <c r="Z41" s="625"/>
      <c r="AA41" s="627"/>
      <c r="AB41" s="627"/>
      <c r="AC41" s="627"/>
      <c r="AD41" s="627"/>
      <c r="AE41" s="627"/>
      <c r="AF41" s="627"/>
      <c r="AG41" s="627"/>
      <c r="AH41" s="627"/>
      <c r="AI41" s="627"/>
      <c r="AJ41" s="627"/>
      <c r="AK41" s="627"/>
      <c r="AL41" s="627"/>
      <c r="AM41" s="627"/>
      <c r="AN41" s="627"/>
      <c r="AO41" s="627"/>
      <c r="AP41" s="627"/>
      <c r="AQ41" s="627"/>
      <c r="AR41" s="627"/>
      <c r="AS41" s="627"/>
      <c r="AT41" s="627"/>
      <c r="AU41" s="627"/>
      <c r="AV41" s="699"/>
    </row>
    <row r="42" spans="1:48" ht="24" hidden="1" customHeight="1" x14ac:dyDescent="0.15">
      <c r="A42" s="624"/>
      <c r="B42" s="293"/>
      <c r="C42" s="656" t="s">
        <v>4834</v>
      </c>
      <c r="D42" s="625"/>
      <c r="E42" s="625" t="s">
        <v>10324</v>
      </c>
      <c r="F42" s="625" t="s">
        <v>4834</v>
      </c>
      <c r="G42" s="625" t="s">
        <v>4834</v>
      </c>
      <c r="H42" s="626">
        <v>81894</v>
      </c>
      <c r="I42" s="626">
        <v>496</v>
      </c>
      <c r="J42" s="626">
        <v>496</v>
      </c>
      <c r="K42" s="627" t="s">
        <v>1166</v>
      </c>
      <c r="L42" s="625" t="s">
        <v>5932</v>
      </c>
      <c r="M42" s="626">
        <v>177</v>
      </c>
      <c r="N42" s="626">
        <v>1</v>
      </c>
      <c r="O42" s="626"/>
      <c r="P42" s="626">
        <v>100</v>
      </c>
      <c r="Q42" s="627" t="s">
        <v>4554</v>
      </c>
      <c r="R42" s="627"/>
      <c r="S42" s="627"/>
      <c r="T42" s="625">
        <v>2015</v>
      </c>
      <c r="U42" s="627"/>
      <c r="V42" s="627"/>
      <c r="W42" s="627"/>
      <c r="X42" s="626">
        <v>486</v>
      </c>
      <c r="Y42" s="625"/>
      <c r="Z42" s="625"/>
      <c r="AA42" s="627"/>
      <c r="AB42" s="627"/>
      <c r="AC42" s="627"/>
      <c r="AD42" s="627"/>
      <c r="AE42" s="627"/>
      <c r="AF42" s="627"/>
      <c r="AG42" s="627"/>
      <c r="AH42" s="627"/>
      <c r="AI42" s="627"/>
      <c r="AJ42" s="627"/>
      <c r="AK42" s="627"/>
      <c r="AL42" s="627"/>
      <c r="AM42" s="627"/>
      <c r="AN42" s="627"/>
      <c r="AO42" s="627"/>
      <c r="AP42" s="627"/>
      <c r="AQ42" s="627"/>
      <c r="AR42" s="627"/>
      <c r="AS42" s="627"/>
      <c r="AT42" s="627"/>
      <c r="AU42" s="627"/>
      <c r="AV42" s="699" t="s">
        <v>10325</v>
      </c>
    </row>
    <row r="43" spans="1:48" s="575" customFormat="1" ht="24" hidden="1" customHeight="1" x14ac:dyDescent="0.15">
      <c r="A43" s="908"/>
      <c r="B43" s="902" t="s">
        <v>10643</v>
      </c>
      <c r="C43" s="813" t="s">
        <v>55</v>
      </c>
      <c r="D43" s="813"/>
      <c r="E43" s="676">
        <f>COUNTA(E44:E46)</f>
        <v>3</v>
      </c>
      <c r="F43" s="813"/>
      <c r="G43" s="813"/>
      <c r="H43" s="814">
        <f>SUM(H44:H46)</f>
        <v>4668</v>
      </c>
      <c r="I43" s="814">
        <f>SUM(I44:I46)</f>
        <v>1149.3499999999999</v>
      </c>
      <c r="J43" s="814">
        <f>SUM(J44:J46)</f>
        <v>1596.9</v>
      </c>
      <c r="K43" s="813"/>
      <c r="L43" s="813"/>
      <c r="M43" s="814">
        <f>SUM(M44:M46)</f>
        <v>641.21999999999991</v>
      </c>
      <c r="N43" s="814">
        <f>SUM(N44:N46)</f>
        <v>2</v>
      </c>
      <c r="O43" s="814"/>
      <c r="P43" s="814">
        <f>SUM(P44:P46)</f>
        <v>120</v>
      </c>
      <c r="Q43" s="813"/>
      <c r="R43" s="813"/>
      <c r="S43" s="813"/>
      <c r="T43" s="813"/>
      <c r="U43" s="813"/>
      <c r="V43" s="813"/>
      <c r="W43" s="813"/>
      <c r="X43" s="814"/>
      <c r="Y43" s="813"/>
      <c r="Z43" s="813"/>
      <c r="AA43" s="813"/>
      <c r="AB43" s="813"/>
      <c r="AC43" s="813"/>
      <c r="AD43" s="813"/>
      <c r="AE43" s="813"/>
      <c r="AF43" s="813"/>
      <c r="AG43" s="813"/>
      <c r="AH43" s="813"/>
      <c r="AI43" s="813"/>
      <c r="AJ43" s="813"/>
      <c r="AK43" s="813"/>
      <c r="AL43" s="813"/>
      <c r="AM43" s="813"/>
      <c r="AN43" s="813"/>
      <c r="AO43" s="813"/>
      <c r="AP43" s="813"/>
      <c r="AQ43" s="813"/>
      <c r="AR43" s="813"/>
      <c r="AS43" s="813"/>
      <c r="AT43" s="813"/>
      <c r="AU43" s="813"/>
      <c r="AV43" s="813"/>
    </row>
    <row r="44" spans="1:48" ht="24" customHeight="1" x14ac:dyDescent="0.15">
      <c r="A44" s="875"/>
      <c r="B44" s="140"/>
      <c r="C44" s="613" t="s">
        <v>5231</v>
      </c>
      <c r="D44" s="613"/>
      <c r="E44" s="613" t="s">
        <v>10644</v>
      </c>
      <c r="F44" s="613" t="s">
        <v>5231</v>
      </c>
      <c r="G44" s="613" t="s">
        <v>5231</v>
      </c>
      <c r="H44" s="614">
        <v>640</v>
      </c>
      <c r="I44" s="614">
        <v>230.93</v>
      </c>
      <c r="J44" s="614">
        <v>304.69</v>
      </c>
      <c r="K44" s="613" t="s">
        <v>354</v>
      </c>
      <c r="L44" s="613" t="s">
        <v>10645</v>
      </c>
      <c r="M44" s="614">
        <v>100.8</v>
      </c>
      <c r="N44" s="614">
        <v>1</v>
      </c>
      <c r="O44" s="614"/>
      <c r="P44" s="614">
        <v>20</v>
      </c>
      <c r="Q44" s="613"/>
      <c r="R44" s="613"/>
      <c r="S44" s="613"/>
      <c r="T44" s="613">
        <v>2018</v>
      </c>
      <c r="U44" s="613"/>
      <c r="V44" s="613"/>
      <c r="W44" s="613"/>
      <c r="X44" s="614">
        <v>800</v>
      </c>
      <c r="Y44" s="613"/>
      <c r="Z44" s="613"/>
      <c r="AA44" s="613"/>
      <c r="AB44" s="613"/>
      <c r="AC44" s="613"/>
      <c r="AD44" s="613"/>
      <c r="AE44" s="613"/>
      <c r="AF44" s="613"/>
      <c r="AG44" s="613"/>
      <c r="AH44" s="613"/>
      <c r="AI44" s="613"/>
      <c r="AJ44" s="613"/>
      <c r="AK44" s="613"/>
      <c r="AL44" s="613"/>
      <c r="AM44" s="613"/>
      <c r="AN44" s="613"/>
      <c r="AO44" s="613"/>
      <c r="AP44" s="613"/>
      <c r="AQ44" s="613"/>
      <c r="AR44" s="613"/>
      <c r="AS44" s="613"/>
      <c r="AT44" s="613"/>
      <c r="AU44" s="613"/>
      <c r="AV44" s="613"/>
    </row>
    <row r="45" spans="1:48" ht="24" customHeight="1" x14ac:dyDescent="0.15">
      <c r="A45" s="1742"/>
      <c r="B45" s="140"/>
      <c r="C45" s="1662" t="s">
        <v>16182</v>
      </c>
      <c r="D45" s="1662"/>
      <c r="E45" s="1662" t="s">
        <v>20903</v>
      </c>
      <c r="F45" s="1662" t="s">
        <v>5233</v>
      </c>
      <c r="G45" s="1662" t="s">
        <v>5233</v>
      </c>
      <c r="H45" s="1673">
        <v>2748</v>
      </c>
      <c r="I45" s="1673">
        <v>378</v>
      </c>
      <c r="J45" s="1673">
        <v>378</v>
      </c>
      <c r="K45" s="1662"/>
      <c r="L45" s="1662"/>
      <c r="M45" s="1673"/>
      <c r="N45" s="1673"/>
      <c r="O45" s="1673"/>
      <c r="P45" s="1673"/>
      <c r="Q45" s="1662"/>
      <c r="R45" s="1662"/>
      <c r="S45" s="1662"/>
      <c r="T45" s="1662">
        <v>2008</v>
      </c>
      <c r="U45" s="1662"/>
      <c r="V45" s="1662"/>
      <c r="W45" s="1662"/>
      <c r="X45" s="1673">
        <v>113</v>
      </c>
      <c r="Y45" s="1662"/>
      <c r="Z45" s="1662"/>
      <c r="AA45" s="1662"/>
      <c r="AB45" s="1662"/>
      <c r="AC45" s="1662"/>
      <c r="AD45" s="1662"/>
      <c r="AE45" s="1662"/>
      <c r="AF45" s="1662"/>
      <c r="AG45" s="1662"/>
      <c r="AH45" s="1662"/>
      <c r="AI45" s="1662"/>
      <c r="AJ45" s="1662"/>
      <c r="AK45" s="1662"/>
      <c r="AL45" s="1662"/>
      <c r="AM45" s="1662"/>
      <c r="AN45" s="1662"/>
      <c r="AO45" s="1662"/>
      <c r="AP45" s="1662"/>
      <c r="AQ45" s="1662"/>
      <c r="AR45" s="1662"/>
      <c r="AS45" s="1662"/>
      <c r="AT45" s="1662"/>
      <c r="AU45" s="1662"/>
      <c r="AV45" s="1657" t="s">
        <v>16183</v>
      </c>
    </row>
    <row r="46" spans="1:48" ht="24" customHeight="1" x14ac:dyDescent="0.15">
      <c r="A46" s="1742"/>
      <c r="B46" s="140"/>
      <c r="C46" s="1729" t="s">
        <v>17342</v>
      </c>
      <c r="D46" s="1662"/>
      <c r="E46" s="1729" t="s">
        <v>20904</v>
      </c>
      <c r="F46" s="1729" t="s">
        <v>17342</v>
      </c>
      <c r="G46" s="1729" t="s">
        <v>17342</v>
      </c>
      <c r="H46" s="1675">
        <v>1280</v>
      </c>
      <c r="I46" s="1675">
        <v>540.41999999999996</v>
      </c>
      <c r="J46" s="1675">
        <v>914.21</v>
      </c>
      <c r="K46" s="1729" t="s">
        <v>2230</v>
      </c>
      <c r="L46" s="1663" t="s">
        <v>6442</v>
      </c>
      <c r="M46" s="1675">
        <v>540.41999999999996</v>
      </c>
      <c r="N46" s="1675">
        <v>1</v>
      </c>
      <c r="O46" s="1673"/>
      <c r="P46" s="1675">
        <v>100</v>
      </c>
      <c r="Q46" s="1662"/>
      <c r="R46" s="1662"/>
      <c r="S46" s="1662"/>
      <c r="T46" s="1729">
        <v>2016</v>
      </c>
      <c r="U46" s="1729"/>
      <c r="V46" s="1729"/>
      <c r="W46" s="1729"/>
      <c r="X46" s="1675">
        <v>1600</v>
      </c>
      <c r="Y46" s="1662"/>
      <c r="Z46" s="1662"/>
      <c r="AA46" s="1662"/>
      <c r="AB46" s="1662"/>
      <c r="AC46" s="1662"/>
      <c r="AD46" s="1662"/>
      <c r="AE46" s="1662"/>
      <c r="AF46" s="1662"/>
      <c r="AG46" s="1662"/>
      <c r="AH46" s="1662"/>
      <c r="AI46" s="1662"/>
      <c r="AJ46" s="1662"/>
      <c r="AK46" s="1662"/>
      <c r="AL46" s="1662"/>
      <c r="AM46" s="1662"/>
      <c r="AN46" s="1662"/>
      <c r="AO46" s="1662"/>
      <c r="AP46" s="1662"/>
      <c r="AQ46" s="1662"/>
      <c r="AR46" s="1662"/>
      <c r="AS46" s="1662"/>
      <c r="AT46" s="1662"/>
      <c r="AU46" s="1662"/>
      <c r="AV46" s="1662"/>
    </row>
    <row r="47" spans="1:48" s="575" customFormat="1" ht="24" hidden="1" customHeight="1" x14ac:dyDescent="0.15">
      <c r="A47" s="908"/>
      <c r="B47" s="669" t="s">
        <v>95</v>
      </c>
      <c r="C47" s="976" t="s">
        <v>55</v>
      </c>
      <c r="D47" s="976"/>
      <c r="E47" s="676">
        <f>COUNTA(E48:E55)</f>
        <v>8</v>
      </c>
      <c r="F47" s="976"/>
      <c r="G47" s="976"/>
      <c r="H47" s="665">
        <f>SUM(H48:H55)</f>
        <v>1384</v>
      </c>
      <c r="I47" s="665">
        <f>SUM(I48:I55)</f>
        <v>6800.88</v>
      </c>
      <c r="J47" s="665">
        <f>SUM(J48:J55)</f>
        <v>5532.88</v>
      </c>
      <c r="K47" s="665"/>
      <c r="L47" s="665"/>
      <c r="M47" s="665">
        <f>SUM(M48:M55)</f>
        <v>1488.1</v>
      </c>
      <c r="N47" s="665">
        <f>SUM(N48:N55)</f>
        <v>8</v>
      </c>
      <c r="O47" s="665"/>
      <c r="P47" s="665"/>
      <c r="Q47" s="976"/>
      <c r="R47" s="976"/>
      <c r="S47" s="976"/>
      <c r="T47" s="650"/>
      <c r="U47" s="976"/>
      <c r="V47" s="976"/>
      <c r="W47" s="976"/>
      <c r="X47" s="665"/>
      <c r="Y47" s="650"/>
      <c r="Z47" s="650"/>
      <c r="AA47" s="976"/>
      <c r="AB47" s="976"/>
      <c r="AC47" s="976"/>
      <c r="AD47" s="976"/>
      <c r="AE47" s="976"/>
      <c r="AF47" s="813"/>
      <c r="AG47" s="813"/>
      <c r="AH47" s="976"/>
      <c r="AI47" s="976"/>
      <c r="AJ47" s="976"/>
      <c r="AK47" s="976"/>
      <c r="AL47" s="976"/>
      <c r="AM47" s="976"/>
      <c r="AN47" s="976"/>
      <c r="AO47" s="976"/>
      <c r="AP47" s="976"/>
      <c r="AQ47" s="976"/>
      <c r="AR47" s="976"/>
      <c r="AS47" s="976"/>
      <c r="AT47" s="976"/>
      <c r="AU47" s="976"/>
      <c r="AV47" s="976"/>
    </row>
    <row r="48" spans="1:48" ht="24" hidden="1" customHeight="1" x14ac:dyDescent="0.15">
      <c r="A48" s="875"/>
      <c r="B48" s="195"/>
      <c r="C48" s="625" t="s">
        <v>5724</v>
      </c>
      <c r="D48" s="625"/>
      <c r="E48" s="625" t="s">
        <v>5924</v>
      </c>
      <c r="F48" s="625" t="s">
        <v>5724</v>
      </c>
      <c r="G48" s="625" t="s">
        <v>5724</v>
      </c>
      <c r="H48" s="626">
        <v>240</v>
      </c>
      <c r="I48" s="626"/>
      <c r="J48" s="626"/>
      <c r="K48" s="626" t="s">
        <v>2691</v>
      </c>
      <c r="L48" s="626" t="s">
        <v>3595</v>
      </c>
      <c r="M48" s="626">
        <v>225</v>
      </c>
      <c r="N48" s="626">
        <v>1</v>
      </c>
      <c r="O48" s="626"/>
      <c r="P48" s="626"/>
      <c r="Q48" s="683"/>
      <c r="R48" s="683"/>
      <c r="S48" s="683"/>
      <c r="T48" s="625">
        <v>2009</v>
      </c>
      <c r="U48" s="683"/>
      <c r="V48" s="683"/>
      <c r="W48" s="683"/>
      <c r="X48" s="626">
        <v>109</v>
      </c>
      <c r="Y48" s="625"/>
      <c r="Z48" s="625"/>
      <c r="AA48" s="683"/>
      <c r="AB48" s="683"/>
      <c r="AC48" s="683"/>
      <c r="AD48" s="683"/>
      <c r="AE48" s="683"/>
      <c r="AF48" s="613"/>
      <c r="AG48" s="613"/>
      <c r="AH48" s="683"/>
      <c r="AI48" s="683"/>
      <c r="AJ48" s="683"/>
      <c r="AK48" s="683"/>
      <c r="AL48" s="683"/>
      <c r="AM48" s="683"/>
      <c r="AN48" s="683"/>
      <c r="AO48" s="683"/>
      <c r="AP48" s="683"/>
      <c r="AQ48" s="683"/>
      <c r="AR48" s="683"/>
      <c r="AS48" s="683"/>
      <c r="AT48" s="683"/>
      <c r="AU48" s="683"/>
      <c r="AV48" s="683"/>
    </row>
    <row r="49" spans="1:48" ht="24" hidden="1" customHeight="1" x14ac:dyDescent="0.15">
      <c r="A49" s="875"/>
      <c r="B49" s="195"/>
      <c r="C49" s="625" t="s">
        <v>5724</v>
      </c>
      <c r="D49" s="625"/>
      <c r="E49" s="625" t="s">
        <v>5925</v>
      </c>
      <c r="F49" s="625" t="s">
        <v>5724</v>
      </c>
      <c r="G49" s="625" t="s">
        <v>5724</v>
      </c>
      <c r="H49" s="626">
        <v>350</v>
      </c>
      <c r="I49" s="626">
        <v>248</v>
      </c>
      <c r="J49" s="626">
        <v>248</v>
      </c>
      <c r="K49" s="626" t="s">
        <v>1111</v>
      </c>
      <c r="L49" s="626" t="s">
        <v>5926</v>
      </c>
      <c r="M49" s="626">
        <v>154</v>
      </c>
      <c r="N49" s="626">
        <v>1</v>
      </c>
      <c r="O49" s="626"/>
      <c r="P49" s="626"/>
      <c r="Q49" s="683"/>
      <c r="R49" s="683"/>
      <c r="S49" s="683"/>
      <c r="T49" s="625">
        <v>2016</v>
      </c>
      <c r="U49" s="683"/>
      <c r="V49" s="683"/>
      <c r="W49" s="683"/>
      <c r="X49" s="626">
        <v>220</v>
      </c>
      <c r="Y49" s="625"/>
      <c r="Z49" s="625"/>
      <c r="AA49" s="683"/>
      <c r="AB49" s="683"/>
      <c r="AC49" s="683"/>
      <c r="AD49" s="683"/>
      <c r="AE49" s="683"/>
      <c r="AF49" s="613"/>
      <c r="AG49" s="613"/>
      <c r="AH49" s="683"/>
      <c r="AI49" s="683"/>
      <c r="AJ49" s="683"/>
      <c r="AK49" s="683"/>
      <c r="AL49" s="683"/>
      <c r="AM49" s="683"/>
      <c r="AN49" s="683"/>
      <c r="AO49" s="683"/>
      <c r="AP49" s="683"/>
      <c r="AQ49" s="683"/>
      <c r="AR49" s="683"/>
      <c r="AS49" s="683"/>
      <c r="AT49" s="683"/>
      <c r="AU49" s="683"/>
      <c r="AV49" s="683"/>
    </row>
    <row r="50" spans="1:48" ht="24" hidden="1" customHeight="1" x14ac:dyDescent="0.15">
      <c r="A50" s="875"/>
      <c r="B50" s="195"/>
      <c r="C50" s="625" t="s">
        <v>5730</v>
      </c>
      <c r="D50" s="625"/>
      <c r="E50" s="625" t="s">
        <v>5927</v>
      </c>
      <c r="F50" s="625" t="s">
        <v>5730</v>
      </c>
      <c r="G50" s="625" t="s">
        <v>5730</v>
      </c>
      <c r="H50" s="626">
        <v>240</v>
      </c>
      <c r="I50" s="626"/>
      <c r="J50" s="626"/>
      <c r="K50" s="626" t="s">
        <v>2691</v>
      </c>
      <c r="L50" s="626" t="s">
        <v>5928</v>
      </c>
      <c r="M50" s="626">
        <v>224</v>
      </c>
      <c r="N50" s="626">
        <v>1</v>
      </c>
      <c r="O50" s="626"/>
      <c r="P50" s="626"/>
      <c r="Q50" s="683"/>
      <c r="R50" s="683"/>
      <c r="S50" s="683"/>
      <c r="T50" s="625">
        <v>2014</v>
      </c>
      <c r="U50" s="683"/>
      <c r="V50" s="683"/>
      <c r="W50" s="683"/>
      <c r="X50" s="626">
        <v>80</v>
      </c>
      <c r="Y50" s="625"/>
      <c r="Z50" s="625"/>
      <c r="AA50" s="683"/>
      <c r="AB50" s="683"/>
      <c r="AC50" s="683"/>
      <c r="AD50" s="683"/>
      <c r="AE50" s="683"/>
      <c r="AF50" s="613"/>
      <c r="AG50" s="613"/>
      <c r="AH50" s="683"/>
      <c r="AI50" s="683"/>
      <c r="AJ50" s="683"/>
      <c r="AK50" s="683"/>
      <c r="AL50" s="683"/>
      <c r="AM50" s="683"/>
      <c r="AN50" s="683"/>
      <c r="AO50" s="683"/>
      <c r="AP50" s="683"/>
      <c r="AQ50" s="683"/>
      <c r="AR50" s="683"/>
      <c r="AS50" s="683"/>
      <c r="AT50" s="683"/>
      <c r="AU50" s="683"/>
      <c r="AV50" s="683"/>
    </row>
    <row r="51" spans="1:48" ht="24" hidden="1" customHeight="1" x14ac:dyDescent="0.15">
      <c r="A51" s="875"/>
      <c r="B51" s="195"/>
      <c r="C51" s="625" t="s">
        <v>16230</v>
      </c>
      <c r="D51" s="625"/>
      <c r="E51" s="625" t="s">
        <v>16237</v>
      </c>
      <c r="F51" s="625" t="s">
        <v>16230</v>
      </c>
      <c r="G51" s="625" t="s">
        <v>16230</v>
      </c>
      <c r="H51" s="626">
        <v>300</v>
      </c>
      <c r="I51" s="626">
        <v>187</v>
      </c>
      <c r="J51" s="626">
        <v>187</v>
      </c>
      <c r="K51" s="626" t="s">
        <v>16028</v>
      </c>
      <c r="L51" s="626" t="s">
        <v>16238</v>
      </c>
      <c r="M51" s="626">
        <v>187</v>
      </c>
      <c r="N51" s="626">
        <v>1</v>
      </c>
      <c r="O51" s="626"/>
      <c r="P51" s="626">
        <v>100</v>
      </c>
      <c r="Q51" s="683" t="s">
        <v>16239</v>
      </c>
      <c r="R51" s="683"/>
      <c r="S51" s="683"/>
      <c r="T51" s="625">
        <v>2018</v>
      </c>
      <c r="U51" s="683"/>
      <c r="V51" s="683"/>
      <c r="W51" s="683"/>
      <c r="X51" s="626">
        <v>50</v>
      </c>
      <c r="Y51" s="625"/>
      <c r="Z51" s="625"/>
      <c r="AA51" s="683"/>
      <c r="AB51" s="683"/>
      <c r="AC51" s="683"/>
      <c r="AD51" s="683"/>
      <c r="AE51" s="683"/>
      <c r="AF51" s="613"/>
      <c r="AG51" s="613"/>
      <c r="AH51" s="683"/>
      <c r="AI51" s="683"/>
      <c r="AJ51" s="683"/>
      <c r="AK51" s="683"/>
      <c r="AL51" s="683"/>
      <c r="AM51" s="683"/>
      <c r="AN51" s="683"/>
      <c r="AO51" s="683"/>
      <c r="AP51" s="683"/>
      <c r="AQ51" s="683"/>
      <c r="AR51" s="683"/>
      <c r="AS51" s="683"/>
      <c r="AT51" s="683"/>
      <c r="AU51" s="683"/>
      <c r="AV51" s="683"/>
    </row>
    <row r="52" spans="1:48" ht="24" hidden="1" customHeight="1" x14ac:dyDescent="0.15">
      <c r="A52" s="875"/>
      <c r="B52" s="195"/>
      <c r="C52" s="625" t="s">
        <v>5813</v>
      </c>
      <c r="D52" s="625"/>
      <c r="E52" s="625" t="s">
        <v>5931</v>
      </c>
      <c r="F52" s="625" t="s">
        <v>5813</v>
      </c>
      <c r="G52" s="625" t="s">
        <v>5813</v>
      </c>
      <c r="H52" s="626">
        <v>254</v>
      </c>
      <c r="I52" s="626"/>
      <c r="J52" s="626"/>
      <c r="K52" s="626" t="s">
        <v>1166</v>
      </c>
      <c r="L52" s="626" t="s">
        <v>5932</v>
      </c>
      <c r="M52" s="626">
        <v>254</v>
      </c>
      <c r="N52" s="626">
        <v>1</v>
      </c>
      <c r="O52" s="626"/>
      <c r="P52" s="626">
        <v>100</v>
      </c>
      <c r="Q52" s="683" t="s">
        <v>5929</v>
      </c>
      <c r="R52" s="683"/>
      <c r="S52" s="683"/>
      <c r="T52" s="625">
        <v>2006</v>
      </c>
      <c r="U52" s="683"/>
      <c r="V52" s="683"/>
      <c r="W52" s="683"/>
      <c r="X52" s="626"/>
      <c r="Y52" s="625"/>
      <c r="Z52" s="625"/>
      <c r="AA52" s="683"/>
      <c r="AB52" s="683"/>
      <c r="AC52" s="683"/>
      <c r="AD52" s="683"/>
      <c r="AE52" s="683"/>
      <c r="AF52" s="613"/>
      <c r="AG52" s="613"/>
      <c r="AH52" s="683"/>
      <c r="AI52" s="683"/>
      <c r="AJ52" s="683"/>
      <c r="AK52" s="683"/>
      <c r="AL52" s="683"/>
      <c r="AM52" s="683"/>
      <c r="AN52" s="683"/>
      <c r="AO52" s="683"/>
      <c r="AP52" s="683"/>
      <c r="AQ52" s="683"/>
      <c r="AR52" s="683"/>
      <c r="AS52" s="683"/>
      <c r="AT52" s="683"/>
      <c r="AU52" s="683"/>
      <c r="AV52" s="683"/>
    </row>
    <row r="53" spans="1:48" ht="24" hidden="1" customHeight="1" x14ac:dyDescent="0.15">
      <c r="A53" s="875"/>
      <c r="B53" s="195"/>
      <c r="C53" s="625" t="s">
        <v>5813</v>
      </c>
      <c r="D53" s="625"/>
      <c r="E53" s="625" t="s">
        <v>14933</v>
      </c>
      <c r="F53" s="625" t="s">
        <v>5813</v>
      </c>
      <c r="G53" s="625" t="s">
        <v>5813</v>
      </c>
      <c r="H53" s="626"/>
      <c r="I53" s="626">
        <v>303.88</v>
      </c>
      <c r="J53" s="626">
        <v>303.88</v>
      </c>
      <c r="K53" s="626" t="s">
        <v>1111</v>
      </c>
      <c r="L53" s="626" t="s">
        <v>14934</v>
      </c>
      <c r="M53" s="626">
        <v>165.6</v>
      </c>
      <c r="N53" s="626">
        <v>1</v>
      </c>
      <c r="O53" s="626"/>
      <c r="P53" s="626"/>
      <c r="Q53" s="683"/>
      <c r="R53" s="683"/>
      <c r="S53" s="683"/>
      <c r="T53" s="625">
        <v>2020</v>
      </c>
      <c r="U53" s="683">
        <v>444</v>
      </c>
      <c r="V53" s="683" t="s">
        <v>6005</v>
      </c>
      <c r="W53" s="683"/>
      <c r="X53" s="626">
        <v>444</v>
      </c>
      <c r="Y53" s="625"/>
      <c r="Z53" s="625"/>
      <c r="AA53" s="683"/>
      <c r="AB53" s="683"/>
      <c r="AC53" s="683"/>
      <c r="AD53" s="683"/>
      <c r="AE53" s="683"/>
      <c r="AF53" s="613"/>
      <c r="AG53" s="613"/>
      <c r="AH53" s="683"/>
      <c r="AI53" s="683"/>
      <c r="AJ53" s="683"/>
      <c r="AK53" s="683"/>
      <c r="AL53" s="683"/>
      <c r="AM53" s="683"/>
      <c r="AN53" s="683"/>
      <c r="AO53" s="683"/>
      <c r="AP53" s="683"/>
      <c r="AQ53" s="683"/>
      <c r="AR53" s="683"/>
      <c r="AS53" s="683"/>
      <c r="AT53" s="683"/>
      <c r="AU53" s="683"/>
      <c r="AV53" s="613"/>
    </row>
    <row r="54" spans="1:48" ht="24" hidden="1" customHeight="1" x14ac:dyDescent="0.15">
      <c r="A54" s="875"/>
      <c r="B54" s="195"/>
      <c r="C54" s="625" t="s">
        <v>5817</v>
      </c>
      <c r="D54" s="625"/>
      <c r="E54" s="625" t="s">
        <v>5933</v>
      </c>
      <c r="F54" s="625" t="s">
        <v>5817</v>
      </c>
      <c r="G54" s="625" t="s">
        <v>16011</v>
      </c>
      <c r="H54" s="626"/>
      <c r="I54" s="626">
        <v>368</v>
      </c>
      <c r="J54" s="626">
        <v>368</v>
      </c>
      <c r="K54" s="626" t="s">
        <v>1166</v>
      </c>
      <c r="L54" s="626" t="s">
        <v>5934</v>
      </c>
      <c r="M54" s="626">
        <v>78.5</v>
      </c>
      <c r="N54" s="626">
        <v>1</v>
      </c>
      <c r="O54" s="626"/>
      <c r="P54" s="626">
        <v>200</v>
      </c>
      <c r="Q54" s="683" t="s">
        <v>5929</v>
      </c>
      <c r="R54" s="683"/>
      <c r="S54" s="683"/>
      <c r="T54" s="625">
        <v>2007</v>
      </c>
      <c r="U54" s="683"/>
      <c r="V54" s="683"/>
      <c r="W54" s="683"/>
      <c r="X54" s="626">
        <v>27</v>
      </c>
      <c r="Y54" s="625"/>
      <c r="Z54" s="625"/>
      <c r="AA54" s="683"/>
      <c r="AB54" s="683"/>
      <c r="AC54" s="683"/>
      <c r="AD54" s="683"/>
      <c r="AE54" s="683"/>
      <c r="AF54" s="613"/>
      <c r="AG54" s="613"/>
      <c r="AH54" s="683"/>
      <c r="AI54" s="683"/>
      <c r="AJ54" s="683"/>
      <c r="AK54" s="683"/>
      <c r="AL54" s="683"/>
      <c r="AM54" s="683"/>
      <c r="AN54" s="683"/>
      <c r="AO54" s="683"/>
      <c r="AP54" s="683"/>
      <c r="AQ54" s="683"/>
      <c r="AR54" s="683"/>
      <c r="AS54" s="683"/>
      <c r="AT54" s="683"/>
      <c r="AU54" s="683"/>
      <c r="AV54" s="683" t="s">
        <v>5930</v>
      </c>
    </row>
    <row r="55" spans="1:48" ht="24" hidden="1" customHeight="1" x14ac:dyDescent="0.15">
      <c r="A55" s="875"/>
      <c r="B55" s="195"/>
      <c r="C55" s="625" t="s">
        <v>5819</v>
      </c>
      <c r="D55" s="625"/>
      <c r="E55" s="625" t="s">
        <v>5935</v>
      </c>
      <c r="F55" s="625" t="s">
        <v>5819</v>
      </c>
      <c r="G55" s="625" t="s">
        <v>5936</v>
      </c>
      <c r="H55" s="626"/>
      <c r="I55" s="626">
        <v>5694</v>
      </c>
      <c r="J55" s="626">
        <v>4426</v>
      </c>
      <c r="K55" s="626" t="s">
        <v>1166</v>
      </c>
      <c r="L55" s="626" t="s">
        <v>5932</v>
      </c>
      <c r="M55" s="773">
        <v>200</v>
      </c>
      <c r="N55" s="626">
        <v>1</v>
      </c>
      <c r="O55" s="626"/>
      <c r="P55" s="626"/>
      <c r="Q55" s="683"/>
      <c r="R55" s="683"/>
      <c r="S55" s="683"/>
      <c r="T55" s="625">
        <v>2005</v>
      </c>
      <c r="U55" s="683"/>
      <c r="V55" s="683"/>
      <c r="W55" s="683"/>
      <c r="X55" s="626"/>
      <c r="Y55" s="625"/>
      <c r="Z55" s="625"/>
      <c r="AA55" s="683"/>
      <c r="AB55" s="683"/>
      <c r="AC55" s="683"/>
      <c r="AD55" s="683"/>
      <c r="AE55" s="683"/>
      <c r="AF55" s="613"/>
      <c r="AG55" s="613"/>
      <c r="AH55" s="683"/>
      <c r="AI55" s="683"/>
      <c r="AJ55" s="683"/>
      <c r="AK55" s="683"/>
      <c r="AL55" s="683"/>
      <c r="AM55" s="683"/>
      <c r="AN55" s="683"/>
      <c r="AO55" s="683"/>
      <c r="AP55" s="683"/>
      <c r="AQ55" s="683"/>
      <c r="AR55" s="683"/>
      <c r="AS55" s="683"/>
      <c r="AT55" s="683"/>
      <c r="AU55" s="683"/>
      <c r="AV55" s="683" t="s">
        <v>5937</v>
      </c>
    </row>
    <row r="56" spans="1:48" ht="24" hidden="1" customHeight="1" x14ac:dyDescent="0.15">
      <c r="A56" s="875"/>
      <c r="B56" s="669" t="s">
        <v>0</v>
      </c>
      <c r="C56" s="666" t="s">
        <v>55</v>
      </c>
      <c r="D56" s="666"/>
      <c r="E56" s="676">
        <f>COUNTA(E57:E67)</f>
        <v>11</v>
      </c>
      <c r="F56" s="666"/>
      <c r="G56" s="666"/>
      <c r="H56" s="665">
        <f>SUM(H57:H67)</f>
        <v>10904</v>
      </c>
      <c r="I56" s="665">
        <f>SUM(I57:I67)</f>
        <v>2538</v>
      </c>
      <c r="J56" s="665">
        <f>SUM(J57:J67)</f>
        <v>2379</v>
      </c>
      <c r="K56" s="665"/>
      <c r="L56" s="665"/>
      <c r="M56" s="665">
        <f>SUM(M57:M67)</f>
        <v>2498</v>
      </c>
      <c r="N56" s="665">
        <f>SUM(N57:N67)</f>
        <v>10</v>
      </c>
      <c r="O56" s="665"/>
      <c r="P56" s="665"/>
      <c r="Q56" s="666"/>
      <c r="R56" s="666"/>
      <c r="S56" s="666"/>
      <c r="T56" s="650"/>
      <c r="U56" s="666"/>
      <c r="V56" s="666"/>
      <c r="W56" s="666"/>
      <c r="X56" s="665"/>
      <c r="Y56" s="650"/>
      <c r="Z56" s="650"/>
      <c r="AA56" s="666"/>
      <c r="AB56" s="666"/>
      <c r="AC56" s="666"/>
      <c r="AD56" s="666"/>
      <c r="AE56" s="666"/>
      <c r="AF56" s="813"/>
      <c r="AG56" s="813"/>
      <c r="AH56" s="666"/>
      <c r="AI56" s="666"/>
      <c r="AJ56" s="666"/>
      <c r="AK56" s="666"/>
      <c r="AL56" s="666"/>
      <c r="AM56" s="666"/>
      <c r="AN56" s="666"/>
      <c r="AO56" s="666"/>
      <c r="AP56" s="666"/>
      <c r="AQ56" s="666"/>
      <c r="AR56" s="666"/>
      <c r="AS56" s="666"/>
      <c r="AT56" s="666"/>
      <c r="AU56" s="666"/>
      <c r="AV56" s="666"/>
    </row>
    <row r="57" spans="1:48" ht="24" hidden="1" customHeight="1" x14ac:dyDescent="0.15">
      <c r="A57" s="875"/>
      <c r="B57" s="158"/>
      <c r="C57" s="625" t="s">
        <v>1913</v>
      </c>
      <c r="D57" s="625"/>
      <c r="E57" s="625" t="s">
        <v>6437</v>
      </c>
      <c r="F57" s="625" t="s">
        <v>1913</v>
      </c>
      <c r="G57" s="625" t="s">
        <v>1913</v>
      </c>
      <c r="H57" s="626">
        <v>2800</v>
      </c>
      <c r="I57" s="626">
        <v>1010</v>
      </c>
      <c r="J57" s="626">
        <v>1010</v>
      </c>
      <c r="K57" s="626" t="s">
        <v>6438</v>
      </c>
      <c r="L57" s="626" t="s">
        <v>6439</v>
      </c>
      <c r="M57" s="626">
        <v>450</v>
      </c>
      <c r="N57" s="626">
        <v>1</v>
      </c>
      <c r="O57" s="626">
        <v>1</v>
      </c>
      <c r="P57" s="626">
        <v>500</v>
      </c>
      <c r="Q57" s="627" t="s">
        <v>6440</v>
      </c>
      <c r="R57" s="625">
        <v>2004</v>
      </c>
      <c r="S57" s="627"/>
      <c r="T57" s="625">
        <v>2004</v>
      </c>
      <c r="U57" s="627"/>
      <c r="V57" s="627"/>
      <c r="W57" s="627"/>
      <c r="X57" s="647">
        <v>950</v>
      </c>
      <c r="Y57" s="625"/>
      <c r="Z57" s="627"/>
      <c r="AA57" s="627"/>
      <c r="AB57" s="627"/>
      <c r="AC57" s="627"/>
      <c r="AD57" s="627"/>
      <c r="AE57" s="613"/>
      <c r="AF57" s="613"/>
      <c r="AG57" s="627"/>
      <c r="AH57" s="627"/>
      <c r="AI57" s="627"/>
      <c r="AJ57" s="627"/>
      <c r="AK57" s="627"/>
      <c r="AL57" s="627"/>
      <c r="AM57" s="627"/>
      <c r="AN57" s="627"/>
      <c r="AO57" s="627"/>
      <c r="AP57" s="754">
        <v>950</v>
      </c>
      <c r="AQ57" s="627" t="s">
        <v>2050</v>
      </c>
      <c r="AR57" s="769"/>
      <c r="AS57" s="769"/>
      <c r="AT57" s="769"/>
      <c r="AU57" s="769"/>
      <c r="AV57" s="769"/>
    </row>
    <row r="58" spans="1:48" ht="24" hidden="1" customHeight="1" x14ac:dyDescent="0.15">
      <c r="A58" s="875"/>
      <c r="B58" s="158"/>
      <c r="C58" s="625" t="s">
        <v>6260</v>
      </c>
      <c r="D58" s="625"/>
      <c r="E58" s="625" t="s">
        <v>6441</v>
      </c>
      <c r="F58" s="625" t="s">
        <v>6260</v>
      </c>
      <c r="G58" s="625" t="s">
        <v>10559</v>
      </c>
      <c r="H58" s="626">
        <v>1050</v>
      </c>
      <c r="I58" s="626">
        <v>470</v>
      </c>
      <c r="J58" s="626">
        <v>497</v>
      </c>
      <c r="K58" s="626" t="s">
        <v>1166</v>
      </c>
      <c r="L58" s="625" t="s">
        <v>6442</v>
      </c>
      <c r="M58" s="626">
        <v>411</v>
      </c>
      <c r="N58" s="626">
        <v>1</v>
      </c>
      <c r="O58" s="626"/>
      <c r="P58" s="626"/>
      <c r="Q58" s="627"/>
      <c r="R58" s="625"/>
      <c r="S58" s="627"/>
      <c r="T58" s="625">
        <v>2010</v>
      </c>
      <c r="U58" s="627"/>
      <c r="V58" s="627"/>
      <c r="W58" s="627"/>
      <c r="X58" s="647">
        <v>400</v>
      </c>
      <c r="Y58" s="625"/>
      <c r="Z58" s="627"/>
      <c r="AA58" s="627"/>
      <c r="AB58" s="627"/>
      <c r="AC58" s="627"/>
      <c r="AD58" s="627"/>
      <c r="AE58" s="613"/>
      <c r="AF58" s="613"/>
      <c r="AG58" s="627"/>
      <c r="AH58" s="627"/>
      <c r="AI58" s="627"/>
      <c r="AJ58" s="627"/>
      <c r="AK58" s="627"/>
      <c r="AL58" s="627"/>
      <c r="AM58" s="627"/>
      <c r="AN58" s="627"/>
      <c r="AO58" s="627"/>
      <c r="AP58" s="754"/>
      <c r="AQ58" s="627"/>
      <c r="AR58" s="769"/>
      <c r="AS58" s="769"/>
      <c r="AT58" s="769"/>
      <c r="AU58" s="769"/>
      <c r="AV58" s="769"/>
    </row>
    <row r="59" spans="1:48" ht="24" hidden="1" customHeight="1" x14ac:dyDescent="0.15">
      <c r="A59" s="875"/>
      <c r="B59" s="158"/>
      <c r="C59" s="625" t="s">
        <v>6265</v>
      </c>
      <c r="D59" s="625"/>
      <c r="E59" s="625" t="s">
        <v>12242</v>
      </c>
      <c r="F59" s="625" t="s">
        <v>6265</v>
      </c>
      <c r="G59" s="625" t="s">
        <v>6265</v>
      </c>
      <c r="H59" s="626">
        <v>163</v>
      </c>
      <c r="I59" s="626">
        <v>163</v>
      </c>
      <c r="J59" s="626">
        <v>163</v>
      </c>
      <c r="K59" s="626" t="s">
        <v>1166</v>
      </c>
      <c r="L59" s="625" t="s">
        <v>3614</v>
      </c>
      <c r="M59" s="626">
        <v>163</v>
      </c>
      <c r="N59" s="626">
        <v>1</v>
      </c>
      <c r="O59" s="626"/>
      <c r="P59" s="626"/>
      <c r="Q59" s="627"/>
      <c r="R59" s="625"/>
      <c r="S59" s="627"/>
      <c r="T59" s="625">
        <v>2011</v>
      </c>
      <c r="U59" s="627"/>
      <c r="V59" s="627"/>
      <c r="W59" s="627"/>
      <c r="X59" s="647">
        <v>131</v>
      </c>
      <c r="Y59" s="625"/>
      <c r="Z59" s="627"/>
      <c r="AA59" s="627"/>
      <c r="AB59" s="627"/>
      <c r="AC59" s="627"/>
      <c r="AD59" s="627"/>
      <c r="AE59" s="613"/>
      <c r="AF59" s="613"/>
      <c r="AG59" s="627"/>
      <c r="AH59" s="627"/>
      <c r="AI59" s="627"/>
      <c r="AJ59" s="627"/>
      <c r="AK59" s="627"/>
      <c r="AL59" s="627"/>
      <c r="AM59" s="627"/>
      <c r="AN59" s="627"/>
      <c r="AO59" s="627"/>
      <c r="AP59" s="754"/>
      <c r="AQ59" s="627"/>
      <c r="AR59" s="769"/>
      <c r="AS59" s="769"/>
      <c r="AT59" s="769"/>
      <c r="AU59" s="769"/>
      <c r="AV59" s="769"/>
    </row>
    <row r="60" spans="1:48" ht="24" hidden="1" customHeight="1" x14ac:dyDescent="0.15">
      <c r="A60" s="875"/>
      <c r="B60" s="158"/>
      <c r="C60" s="625" t="s">
        <v>6279</v>
      </c>
      <c r="D60" s="625"/>
      <c r="E60" s="625" t="s">
        <v>10634</v>
      </c>
      <c r="F60" s="625" t="s">
        <v>6279</v>
      </c>
      <c r="G60" s="625" t="s">
        <v>6279</v>
      </c>
      <c r="H60" s="626">
        <v>1006</v>
      </c>
      <c r="I60" s="626">
        <v>55</v>
      </c>
      <c r="J60" s="626">
        <v>55</v>
      </c>
      <c r="K60" s="626" t="s">
        <v>1166</v>
      </c>
      <c r="L60" s="625" t="s">
        <v>6443</v>
      </c>
      <c r="M60" s="626">
        <v>133</v>
      </c>
      <c r="N60" s="626">
        <v>1</v>
      </c>
      <c r="O60" s="626"/>
      <c r="P60" s="626">
        <v>400</v>
      </c>
      <c r="Q60" s="627" t="s">
        <v>185</v>
      </c>
      <c r="R60" s="625"/>
      <c r="S60" s="627"/>
      <c r="T60" s="625">
        <v>2008</v>
      </c>
      <c r="U60" s="627"/>
      <c r="V60" s="627"/>
      <c r="W60" s="627"/>
      <c r="X60" s="647"/>
      <c r="Y60" s="625"/>
      <c r="Z60" s="627"/>
      <c r="AA60" s="627"/>
      <c r="AB60" s="627"/>
      <c r="AC60" s="627"/>
      <c r="AD60" s="627"/>
      <c r="AE60" s="613"/>
      <c r="AF60" s="613"/>
      <c r="AG60" s="627"/>
      <c r="AH60" s="627"/>
      <c r="AI60" s="627"/>
      <c r="AJ60" s="627"/>
      <c r="AK60" s="627"/>
      <c r="AL60" s="627"/>
      <c r="AM60" s="627"/>
      <c r="AN60" s="627"/>
      <c r="AO60" s="627"/>
      <c r="AP60" s="754"/>
      <c r="AQ60" s="627"/>
      <c r="AR60" s="769"/>
      <c r="AS60" s="769"/>
      <c r="AT60" s="769"/>
      <c r="AU60" s="769"/>
      <c r="AV60" s="769"/>
    </row>
    <row r="61" spans="1:48" ht="24" hidden="1" customHeight="1" x14ac:dyDescent="0.15">
      <c r="A61" s="875"/>
      <c r="B61" s="158"/>
      <c r="C61" s="625" t="s">
        <v>6281</v>
      </c>
      <c r="D61" s="625"/>
      <c r="E61" s="625" t="s">
        <v>6444</v>
      </c>
      <c r="F61" s="625" t="s">
        <v>6281</v>
      </c>
      <c r="G61" s="625" t="s">
        <v>6281</v>
      </c>
      <c r="H61" s="626">
        <v>3330</v>
      </c>
      <c r="I61" s="626">
        <v>224</v>
      </c>
      <c r="J61" s="626">
        <v>224</v>
      </c>
      <c r="K61" s="626" t="s">
        <v>3602</v>
      </c>
      <c r="L61" s="625" t="s">
        <v>6445</v>
      </c>
      <c r="M61" s="626">
        <v>224</v>
      </c>
      <c r="N61" s="626">
        <v>1</v>
      </c>
      <c r="O61" s="626"/>
      <c r="P61" s="626">
        <v>500</v>
      </c>
      <c r="Q61" s="627" t="s">
        <v>185</v>
      </c>
      <c r="R61" s="625"/>
      <c r="S61" s="627"/>
      <c r="T61" s="625">
        <v>2013</v>
      </c>
      <c r="U61" s="627"/>
      <c r="V61" s="627"/>
      <c r="W61" s="627"/>
      <c r="X61" s="647">
        <v>350</v>
      </c>
      <c r="Y61" s="625"/>
      <c r="Z61" s="627"/>
      <c r="AA61" s="627"/>
      <c r="AB61" s="627"/>
      <c r="AC61" s="627"/>
      <c r="AD61" s="627"/>
      <c r="AE61" s="613"/>
      <c r="AF61" s="613"/>
      <c r="AG61" s="627"/>
      <c r="AH61" s="627"/>
      <c r="AI61" s="627"/>
      <c r="AJ61" s="627"/>
      <c r="AK61" s="627"/>
      <c r="AL61" s="627"/>
      <c r="AM61" s="627"/>
      <c r="AN61" s="627"/>
      <c r="AO61" s="627"/>
      <c r="AP61" s="754"/>
      <c r="AQ61" s="627"/>
      <c r="AR61" s="769"/>
      <c r="AS61" s="769"/>
      <c r="AT61" s="769"/>
      <c r="AU61" s="769"/>
      <c r="AV61" s="769"/>
    </row>
    <row r="62" spans="1:48" ht="24" hidden="1" customHeight="1" x14ac:dyDescent="0.15">
      <c r="A62" s="875"/>
      <c r="B62" s="158"/>
      <c r="C62" s="627" t="s">
        <v>6292</v>
      </c>
      <c r="D62" s="627"/>
      <c r="E62" s="631" t="s">
        <v>6447</v>
      </c>
      <c r="F62" s="627" t="s">
        <v>6292</v>
      </c>
      <c r="G62" s="627" t="s">
        <v>6292</v>
      </c>
      <c r="H62" s="626">
        <v>470</v>
      </c>
      <c r="I62" s="626"/>
      <c r="J62" s="626"/>
      <c r="K62" s="626" t="s">
        <v>1166</v>
      </c>
      <c r="L62" s="626" t="s">
        <v>6446</v>
      </c>
      <c r="M62" s="626">
        <v>254</v>
      </c>
      <c r="N62" s="626">
        <v>1</v>
      </c>
      <c r="O62" s="626"/>
      <c r="P62" s="626">
        <v>150</v>
      </c>
      <c r="Q62" s="627" t="s">
        <v>499</v>
      </c>
      <c r="R62" s="627"/>
      <c r="S62" s="627"/>
      <c r="T62" s="625">
        <v>2010</v>
      </c>
      <c r="U62" s="627"/>
      <c r="V62" s="627"/>
      <c r="W62" s="627"/>
      <c r="X62" s="626"/>
      <c r="Y62" s="625"/>
      <c r="Z62" s="625"/>
      <c r="AA62" s="627"/>
      <c r="AB62" s="627"/>
      <c r="AC62" s="627"/>
      <c r="AD62" s="627"/>
      <c r="AE62" s="627"/>
      <c r="AF62" s="613"/>
      <c r="AG62" s="613"/>
      <c r="AH62" s="627"/>
      <c r="AI62" s="627"/>
      <c r="AJ62" s="627"/>
      <c r="AK62" s="627"/>
      <c r="AL62" s="627"/>
      <c r="AM62" s="627"/>
      <c r="AN62" s="627"/>
      <c r="AO62" s="627"/>
      <c r="AP62" s="627"/>
      <c r="AQ62" s="627"/>
      <c r="AR62" s="627"/>
      <c r="AS62" s="627"/>
      <c r="AT62" s="627"/>
      <c r="AU62" s="627"/>
      <c r="AV62" s="627"/>
    </row>
    <row r="63" spans="1:48" ht="24" hidden="1" customHeight="1" x14ac:dyDescent="0.15">
      <c r="A63" s="875"/>
      <c r="B63" s="158"/>
      <c r="C63" s="627" t="s">
        <v>210</v>
      </c>
      <c r="D63" s="627"/>
      <c r="E63" s="778" t="s">
        <v>6448</v>
      </c>
      <c r="F63" s="627" t="s">
        <v>210</v>
      </c>
      <c r="G63" s="627" t="s">
        <v>210</v>
      </c>
      <c r="H63" s="626">
        <v>852</v>
      </c>
      <c r="I63" s="626">
        <v>230</v>
      </c>
      <c r="J63" s="626">
        <v>230</v>
      </c>
      <c r="K63" s="626" t="s">
        <v>3602</v>
      </c>
      <c r="L63" s="626" t="s">
        <v>6449</v>
      </c>
      <c r="M63" s="626">
        <v>230</v>
      </c>
      <c r="N63" s="626">
        <v>1</v>
      </c>
      <c r="O63" s="626"/>
      <c r="P63" s="626">
        <v>120</v>
      </c>
      <c r="Q63" s="627" t="s">
        <v>330</v>
      </c>
      <c r="R63" s="627"/>
      <c r="S63" s="627"/>
      <c r="T63" s="625">
        <v>2016</v>
      </c>
      <c r="U63" s="627"/>
      <c r="V63" s="627"/>
      <c r="W63" s="627"/>
      <c r="X63" s="626">
        <v>190</v>
      </c>
      <c r="Y63" s="625"/>
      <c r="Z63" s="625"/>
      <c r="AA63" s="627"/>
      <c r="AB63" s="627"/>
      <c r="AC63" s="627"/>
      <c r="AD63" s="627"/>
      <c r="AE63" s="627"/>
      <c r="AF63" s="613"/>
      <c r="AG63" s="613"/>
      <c r="AH63" s="627"/>
      <c r="AI63" s="627"/>
      <c r="AJ63" s="627"/>
      <c r="AK63" s="627"/>
      <c r="AL63" s="627"/>
      <c r="AM63" s="627"/>
      <c r="AN63" s="627"/>
      <c r="AO63" s="627"/>
      <c r="AP63" s="627"/>
      <c r="AQ63" s="627"/>
      <c r="AR63" s="627"/>
      <c r="AS63" s="627"/>
      <c r="AT63" s="627"/>
      <c r="AU63" s="627"/>
      <c r="AV63" s="627"/>
    </row>
    <row r="64" spans="1:48" ht="24" hidden="1" customHeight="1" x14ac:dyDescent="0.15">
      <c r="A64" s="875"/>
      <c r="B64" s="158"/>
      <c r="C64" s="627" t="s">
        <v>6320</v>
      </c>
      <c r="D64" s="627"/>
      <c r="E64" s="631" t="s">
        <v>6450</v>
      </c>
      <c r="F64" s="627" t="s">
        <v>6320</v>
      </c>
      <c r="G64" s="627" t="s">
        <v>6320</v>
      </c>
      <c r="H64" s="626">
        <v>550</v>
      </c>
      <c r="I64" s="626"/>
      <c r="J64" s="626"/>
      <c r="K64" s="626" t="s">
        <v>1166</v>
      </c>
      <c r="L64" s="626" t="s">
        <v>6445</v>
      </c>
      <c r="M64" s="626">
        <v>300</v>
      </c>
      <c r="N64" s="626">
        <v>1</v>
      </c>
      <c r="O64" s="626"/>
      <c r="P64" s="626"/>
      <c r="Q64" s="627"/>
      <c r="R64" s="627"/>
      <c r="S64" s="627"/>
      <c r="T64" s="625">
        <v>2016</v>
      </c>
      <c r="U64" s="627"/>
      <c r="V64" s="627"/>
      <c r="W64" s="627"/>
      <c r="X64" s="626">
        <v>200</v>
      </c>
      <c r="Y64" s="625"/>
      <c r="Z64" s="625"/>
      <c r="AA64" s="627"/>
      <c r="AB64" s="627"/>
      <c r="AC64" s="627"/>
      <c r="AD64" s="627"/>
      <c r="AE64" s="627"/>
      <c r="AF64" s="613"/>
      <c r="AG64" s="613"/>
      <c r="AH64" s="627"/>
      <c r="AI64" s="627"/>
      <c r="AJ64" s="627"/>
      <c r="AK64" s="627"/>
      <c r="AL64" s="627"/>
      <c r="AM64" s="627"/>
      <c r="AN64" s="627"/>
      <c r="AO64" s="627"/>
      <c r="AP64" s="627"/>
      <c r="AQ64" s="627"/>
      <c r="AR64" s="627"/>
      <c r="AS64" s="627"/>
      <c r="AT64" s="627"/>
      <c r="AU64" s="627"/>
      <c r="AV64" s="627"/>
    </row>
    <row r="65" spans="1:48" ht="24" hidden="1" customHeight="1" x14ac:dyDescent="0.2">
      <c r="A65" s="621"/>
      <c r="B65" s="154"/>
      <c r="C65" s="627" t="s">
        <v>16285</v>
      </c>
      <c r="D65" s="627"/>
      <c r="E65" s="631" t="s">
        <v>17488</v>
      </c>
      <c r="F65" s="627" t="s">
        <v>16285</v>
      </c>
      <c r="G65" s="627" t="s">
        <v>16285</v>
      </c>
      <c r="H65" s="626"/>
      <c r="I65" s="626">
        <v>186</v>
      </c>
      <c r="J65" s="626"/>
      <c r="K65" s="626" t="s">
        <v>2354</v>
      </c>
      <c r="L65" s="626" t="s">
        <v>16314</v>
      </c>
      <c r="M65" s="626"/>
      <c r="N65" s="626"/>
      <c r="O65" s="626"/>
      <c r="P65" s="626"/>
      <c r="Q65" s="627"/>
      <c r="R65" s="627"/>
      <c r="S65" s="627"/>
      <c r="T65" s="625">
        <v>2021</v>
      </c>
      <c r="U65" s="627"/>
      <c r="V65" s="627"/>
      <c r="W65" s="627"/>
      <c r="X65" s="626">
        <v>200</v>
      </c>
      <c r="Y65" s="625"/>
      <c r="Z65" s="625"/>
      <c r="AA65" s="627"/>
      <c r="AB65" s="627"/>
      <c r="AC65" s="627"/>
      <c r="AD65" s="627"/>
      <c r="AE65" s="627"/>
      <c r="AF65" s="613"/>
      <c r="AG65" s="613"/>
      <c r="AH65" s="627"/>
      <c r="AI65" s="627"/>
      <c r="AJ65" s="627"/>
      <c r="AK65" s="627"/>
      <c r="AL65" s="627"/>
      <c r="AM65" s="627"/>
      <c r="AN65" s="627"/>
      <c r="AO65" s="627"/>
      <c r="AP65" s="627"/>
      <c r="AQ65" s="627"/>
      <c r="AR65" s="627"/>
      <c r="AS65" s="627"/>
      <c r="AT65" s="627"/>
      <c r="AU65" s="627"/>
      <c r="AV65" s="627"/>
    </row>
    <row r="66" spans="1:48" ht="24" hidden="1" customHeight="1" x14ac:dyDescent="0.2">
      <c r="A66" s="630"/>
      <c r="B66" s="154"/>
      <c r="C66" s="627" t="s">
        <v>6336</v>
      </c>
      <c r="D66" s="627"/>
      <c r="E66" s="631" t="s">
        <v>6447</v>
      </c>
      <c r="F66" s="627" t="s">
        <v>6336</v>
      </c>
      <c r="G66" s="627" t="s">
        <v>6336</v>
      </c>
      <c r="H66" s="626">
        <v>550</v>
      </c>
      <c r="I66" s="626">
        <v>200</v>
      </c>
      <c r="J66" s="626">
        <v>200</v>
      </c>
      <c r="K66" s="626" t="s">
        <v>1166</v>
      </c>
      <c r="L66" s="626" t="s">
        <v>6445</v>
      </c>
      <c r="M66" s="626">
        <v>200</v>
      </c>
      <c r="N66" s="626">
        <v>1</v>
      </c>
      <c r="O66" s="626"/>
      <c r="P66" s="626"/>
      <c r="Q66" s="627"/>
      <c r="R66" s="627"/>
      <c r="S66" s="627"/>
      <c r="T66" s="625">
        <v>2015</v>
      </c>
      <c r="U66" s="627"/>
      <c r="V66" s="627"/>
      <c r="W66" s="627"/>
      <c r="X66" s="626">
        <v>70</v>
      </c>
      <c r="Y66" s="625"/>
      <c r="Z66" s="625"/>
      <c r="AA66" s="627"/>
      <c r="AB66" s="627"/>
      <c r="AC66" s="627"/>
      <c r="AD66" s="627"/>
      <c r="AE66" s="627"/>
      <c r="AF66" s="613"/>
      <c r="AG66" s="613"/>
      <c r="AH66" s="627"/>
      <c r="AI66" s="627"/>
      <c r="AJ66" s="627"/>
      <c r="AK66" s="627"/>
      <c r="AL66" s="627"/>
      <c r="AM66" s="627"/>
      <c r="AN66" s="627"/>
      <c r="AO66" s="627"/>
      <c r="AP66" s="627"/>
      <c r="AQ66" s="627"/>
      <c r="AR66" s="627"/>
      <c r="AS66" s="627"/>
      <c r="AT66" s="627"/>
      <c r="AU66" s="627"/>
      <c r="AV66" s="627"/>
    </row>
    <row r="67" spans="1:48" ht="24" hidden="1" customHeight="1" x14ac:dyDescent="0.2">
      <c r="A67" s="630"/>
      <c r="B67" s="154"/>
      <c r="C67" s="627" t="s">
        <v>6338</v>
      </c>
      <c r="D67" s="627"/>
      <c r="E67" s="631" t="s">
        <v>6447</v>
      </c>
      <c r="F67" s="627" t="s">
        <v>6338</v>
      </c>
      <c r="G67" s="627" t="s">
        <v>6338</v>
      </c>
      <c r="H67" s="626">
        <v>133</v>
      </c>
      <c r="I67" s="626"/>
      <c r="J67" s="626"/>
      <c r="K67" s="626" t="s">
        <v>1166</v>
      </c>
      <c r="L67" s="626" t="s">
        <v>6446</v>
      </c>
      <c r="M67" s="626">
        <v>133</v>
      </c>
      <c r="N67" s="626">
        <v>1</v>
      </c>
      <c r="O67" s="626"/>
      <c r="P67" s="626"/>
      <c r="Q67" s="627"/>
      <c r="R67" s="627"/>
      <c r="S67" s="627"/>
      <c r="T67" s="625">
        <v>2016</v>
      </c>
      <c r="U67" s="627"/>
      <c r="V67" s="627"/>
      <c r="W67" s="627"/>
      <c r="X67" s="626">
        <v>10</v>
      </c>
      <c r="Y67" s="625"/>
      <c r="Z67" s="625"/>
      <c r="AA67" s="627"/>
      <c r="AB67" s="627"/>
      <c r="AC67" s="627"/>
      <c r="AD67" s="627"/>
      <c r="AE67" s="627"/>
      <c r="AF67" s="613"/>
      <c r="AG67" s="613"/>
      <c r="AH67" s="627"/>
      <c r="AI67" s="627"/>
      <c r="AJ67" s="627"/>
      <c r="AK67" s="627"/>
      <c r="AL67" s="627"/>
      <c r="AM67" s="627"/>
      <c r="AN67" s="627"/>
      <c r="AO67" s="627"/>
      <c r="AP67" s="627"/>
      <c r="AQ67" s="627"/>
      <c r="AR67" s="627"/>
      <c r="AS67" s="627"/>
      <c r="AT67" s="627"/>
      <c r="AU67" s="627"/>
      <c r="AV67" s="627"/>
    </row>
    <row r="68" spans="1:48" s="575" customFormat="1" ht="24" hidden="1" customHeight="1" x14ac:dyDescent="0.2">
      <c r="A68" s="675"/>
      <c r="B68" s="669" t="s">
        <v>58</v>
      </c>
      <c r="C68" s="650" t="s">
        <v>55</v>
      </c>
      <c r="D68" s="666"/>
      <c r="E68" s="676">
        <f>COUNTA(E69:E77)</f>
        <v>9</v>
      </c>
      <c r="F68" s="666"/>
      <c r="G68" s="666"/>
      <c r="H68" s="665">
        <f>SUM(H69:H77)</f>
        <v>12618</v>
      </c>
      <c r="I68" s="665">
        <f>SUM(I69:I77)</f>
        <v>2637.76</v>
      </c>
      <c r="J68" s="665">
        <f>SUM(J69:J77)</f>
        <v>3372.8199999999997</v>
      </c>
      <c r="K68" s="665"/>
      <c r="L68" s="665"/>
      <c r="M68" s="665">
        <f>SUM(M69:M77)</f>
        <v>2209</v>
      </c>
      <c r="N68" s="665">
        <f>SUM(N69:N77)</f>
        <v>9</v>
      </c>
      <c r="O68" s="665"/>
      <c r="P68" s="665"/>
      <c r="Q68" s="666"/>
      <c r="R68" s="666"/>
      <c r="S68" s="666"/>
      <c r="T68" s="650"/>
      <c r="U68" s="666"/>
      <c r="V68" s="666"/>
      <c r="W68" s="666"/>
      <c r="X68" s="665"/>
      <c r="Y68" s="650"/>
      <c r="Z68" s="650"/>
      <c r="AA68" s="666"/>
      <c r="AB68" s="666"/>
      <c r="AC68" s="666"/>
      <c r="AD68" s="666"/>
      <c r="AE68" s="666"/>
      <c r="AF68" s="666"/>
      <c r="AG68" s="666"/>
      <c r="AH68" s="666"/>
      <c r="AI68" s="666"/>
      <c r="AJ68" s="666"/>
      <c r="AK68" s="666"/>
      <c r="AL68" s="666"/>
      <c r="AM68" s="666"/>
      <c r="AN68" s="666"/>
      <c r="AO68" s="666"/>
      <c r="AP68" s="666"/>
      <c r="AQ68" s="911"/>
      <c r="AR68" s="911"/>
      <c r="AS68" s="911"/>
      <c r="AT68" s="911"/>
      <c r="AU68" s="911"/>
      <c r="AV68" s="911"/>
    </row>
    <row r="69" spans="1:48" ht="24" hidden="1" customHeight="1" x14ac:dyDescent="0.2">
      <c r="A69" s="630"/>
      <c r="B69" s="147"/>
      <c r="C69" s="625" t="s">
        <v>16431</v>
      </c>
      <c r="D69" s="627"/>
      <c r="E69" s="631" t="s">
        <v>16432</v>
      </c>
      <c r="F69" s="627" t="s">
        <v>16431</v>
      </c>
      <c r="G69" s="627" t="s">
        <v>16383</v>
      </c>
      <c r="H69" s="626" t="s">
        <v>2226</v>
      </c>
      <c r="I69" s="626" t="s">
        <v>2226</v>
      </c>
      <c r="J69" s="626">
        <v>227.2</v>
      </c>
      <c r="K69" s="626" t="s">
        <v>16433</v>
      </c>
      <c r="L69" s="626" t="s">
        <v>2226</v>
      </c>
      <c r="M69" s="626" t="s">
        <v>2226</v>
      </c>
      <c r="N69" s="626">
        <v>1</v>
      </c>
      <c r="O69" s="626"/>
      <c r="P69" s="626" t="s">
        <v>2226</v>
      </c>
      <c r="Q69" s="627" t="s">
        <v>2226</v>
      </c>
      <c r="R69" s="627"/>
      <c r="S69" s="627"/>
      <c r="T69" s="625">
        <v>2017</v>
      </c>
      <c r="U69" s="627"/>
      <c r="V69" s="627"/>
      <c r="W69" s="627"/>
      <c r="X69" s="626" t="s">
        <v>2226</v>
      </c>
      <c r="Y69" s="625"/>
      <c r="Z69" s="625"/>
      <c r="AA69" s="627"/>
      <c r="AB69" s="627"/>
      <c r="AC69" s="627"/>
      <c r="AD69" s="627"/>
      <c r="AE69" s="627"/>
      <c r="AF69" s="627"/>
      <c r="AG69" s="627"/>
      <c r="AH69" s="627"/>
      <c r="AI69" s="627"/>
      <c r="AJ69" s="627"/>
      <c r="AK69" s="627"/>
      <c r="AL69" s="627"/>
      <c r="AM69" s="627"/>
      <c r="AN69" s="627"/>
      <c r="AO69" s="627"/>
      <c r="AP69" s="627"/>
      <c r="AQ69" s="864"/>
      <c r="AR69" s="864"/>
      <c r="AS69" s="864"/>
      <c r="AT69" s="864"/>
      <c r="AU69" s="864"/>
      <c r="AV69" s="864"/>
    </row>
    <row r="70" spans="1:48" ht="24" hidden="1" customHeight="1" x14ac:dyDescent="0.15">
      <c r="A70" s="630"/>
      <c r="B70" s="147"/>
      <c r="C70" s="625" t="s">
        <v>6794</v>
      </c>
      <c r="D70" s="625" t="s">
        <v>7016</v>
      </c>
      <c r="E70" s="625" t="s">
        <v>7017</v>
      </c>
      <c r="F70" s="625" t="s">
        <v>6794</v>
      </c>
      <c r="G70" s="625" t="s">
        <v>10770</v>
      </c>
      <c r="H70" s="626">
        <v>4680</v>
      </c>
      <c r="I70" s="626">
        <v>1082.8499999999999</v>
      </c>
      <c r="J70" s="626">
        <v>1888.71</v>
      </c>
      <c r="K70" s="627" t="s">
        <v>1166</v>
      </c>
      <c r="L70" s="625" t="s">
        <v>7018</v>
      </c>
      <c r="M70" s="626">
        <v>95</v>
      </c>
      <c r="N70" s="626">
        <v>1</v>
      </c>
      <c r="O70" s="626"/>
      <c r="P70" s="626">
        <v>2500</v>
      </c>
      <c r="Q70" s="627" t="s">
        <v>7019</v>
      </c>
      <c r="R70" s="627" t="s">
        <v>500</v>
      </c>
      <c r="S70" s="627"/>
      <c r="T70" s="625">
        <v>1995</v>
      </c>
      <c r="U70" s="627">
        <v>40</v>
      </c>
      <c r="V70" s="627"/>
      <c r="W70" s="627"/>
      <c r="X70" s="626">
        <v>840</v>
      </c>
      <c r="Y70" s="625"/>
      <c r="Z70" s="625"/>
      <c r="AA70" s="627"/>
      <c r="AB70" s="627"/>
      <c r="AC70" s="627"/>
      <c r="AD70" s="627"/>
      <c r="AE70" s="627"/>
      <c r="AF70" s="627"/>
      <c r="AG70" s="627"/>
      <c r="AH70" s="627"/>
      <c r="AI70" s="627"/>
      <c r="AJ70" s="627"/>
      <c r="AK70" s="627"/>
      <c r="AL70" s="627"/>
      <c r="AM70" s="627"/>
      <c r="AN70" s="627"/>
      <c r="AO70" s="627"/>
      <c r="AP70" s="627"/>
      <c r="AQ70" s="627"/>
      <c r="AR70" s="627"/>
      <c r="AS70" s="627"/>
      <c r="AT70" s="627"/>
      <c r="AU70" s="627"/>
      <c r="AV70" s="627"/>
    </row>
    <row r="71" spans="1:48" ht="24" hidden="1" customHeight="1" x14ac:dyDescent="0.15">
      <c r="A71" s="630"/>
      <c r="B71" s="147"/>
      <c r="C71" s="625" t="s">
        <v>2085</v>
      </c>
      <c r="D71" s="625"/>
      <c r="E71" s="625" t="s">
        <v>7020</v>
      </c>
      <c r="F71" s="625" t="s">
        <v>2085</v>
      </c>
      <c r="G71" s="625" t="s">
        <v>2085</v>
      </c>
      <c r="H71" s="626">
        <v>2636</v>
      </c>
      <c r="I71" s="626">
        <v>418.91</v>
      </c>
      <c r="J71" s="626">
        <v>418.91</v>
      </c>
      <c r="K71" s="627" t="s">
        <v>3597</v>
      </c>
      <c r="L71" s="625" t="s">
        <v>7021</v>
      </c>
      <c r="M71" s="626">
        <v>240</v>
      </c>
      <c r="N71" s="626">
        <v>1</v>
      </c>
      <c r="O71" s="626"/>
      <c r="P71" s="626" t="s">
        <v>1007</v>
      </c>
      <c r="Q71" s="627" t="s">
        <v>1007</v>
      </c>
      <c r="R71" s="627"/>
      <c r="S71" s="627"/>
      <c r="T71" s="625">
        <v>2008</v>
      </c>
      <c r="U71" s="627"/>
      <c r="V71" s="627"/>
      <c r="W71" s="627"/>
      <c r="X71" s="626">
        <v>300</v>
      </c>
      <c r="Y71" s="625"/>
      <c r="Z71" s="625"/>
      <c r="AA71" s="627"/>
      <c r="AB71" s="627"/>
      <c r="AC71" s="627"/>
      <c r="AD71" s="627"/>
      <c r="AE71" s="627"/>
      <c r="AF71" s="627"/>
      <c r="AG71" s="627"/>
      <c r="AH71" s="627"/>
      <c r="AI71" s="627"/>
      <c r="AJ71" s="627"/>
      <c r="AK71" s="627"/>
      <c r="AL71" s="627"/>
      <c r="AM71" s="627"/>
      <c r="AN71" s="627"/>
      <c r="AO71" s="627"/>
      <c r="AP71" s="627"/>
      <c r="AQ71" s="627"/>
      <c r="AR71" s="627"/>
      <c r="AS71" s="627"/>
      <c r="AT71" s="627"/>
      <c r="AU71" s="627"/>
      <c r="AV71" s="627"/>
    </row>
    <row r="72" spans="1:48" ht="24" hidden="1" customHeight="1" x14ac:dyDescent="0.15">
      <c r="A72" s="630"/>
      <c r="B72" s="147"/>
      <c r="C72" s="625" t="s">
        <v>6828</v>
      </c>
      <c r="D72" s="651" t="s">
        <v>17618</v>
      </c>
      <c r="E72" s="625" t="s">
        <v>7024</v>
      </c>
      <c r="F72" s="625" t="s">
        <v>6828</v>
      </c>
      <c r="G72" s="625" t="s">
        <v>6828</v>
      </c>
      <c r="H72" s="626">
        <v>206</v>
      </c>
      <c r="I72" s="626">
        <v>206</v>
      </c>
      <c r="J72" s="626">
        <v>206</v>
      </c>
      <c r="K72" s="627" t="s">
        <v>3597</v>
      </c>
      <c r="L72" s="625" t="s">
        <v>7025</v>
      </c>
      <c r="M72" s="626">
        <v>206</v>
      </c>
      <c r="N72" s="626">
        <v>1</v>
      </c>
      <c r="O72" s="626"/>
      <c r="P72" s="626"/>
      <c r="Q72" s="627"/>
      <c r="R72" s="627"/>
      <c r="S72" s="627"/>
      <c r="T72" s="625">
        <v>2013</v>
      </c>
      <c r="U72" s="627"/>
      <c r="V72" s="627"/>
      <c r="W72" s="627"/>
      <c r="X72" s="626">
        <v>150</v>
      </c>
      <c r="Y72" s="625"/>
      <c r="Z72" s="625"/>
      <c r="AA72" s="627"/>
      <c r="AB72" s="627"/>
      <c r="AC72" s="627"/>
      <c r="AD72" s="627"/>
      <c r="AE72" s="627"/>
      <c r="AF72" s="627"/>
      <c r="AG72" s="627"/>
      <c r="AH72" s="627"/>
      <c r="AI72" s="627"/>
      <c r="AJ72" s="627"/>
      <c r="AK72" s="627"/>
      <c r="AL72" s="627"/>
      <c r="AM72" s="627"/>
      <c r="AN72" s="627"/>
      <c r="AO72" s="627"/>
      <c r="AP72" s="627"/>
      <c r="AQ72" s="627"/>
      <c r="AR72" s="627"/>
      <c r="AS72" s="627"/>
      <c r="AT72" s="627"/>
      <c r="AU72" s="627"/>
      <c r="AV72" s="627"/>
    </row>
    <row r="73" spans="1:48" ht="24" hidden="1" customHeight="1" x14ac:dyDescent="0.15">
      <c r="A73" s="630"/>
      <c r="B73" s="147"/>
      <c r="C73" s="625" t="s">
        <v>6831</v>
      </c>
      <c r="D73" s="625"/>
      <c r="E73" s="625" t="s">
        <v>7026</v>
      </c>
      <c r="F73" s="625" t="s">
        <v>6831</v>
      </c>
      <c r="G73" s="625" t="s">
        <v>6831</v>
      </c>
      <c r="H73" s="626">
        <v>2661</v>
      </c>
      <c r="I73" s="626">
        <v>930</v>
      </c>
      <c r="J73" s="626">
        <v>632</v>
      </c>
      <c r="K73" s="627" t="s">
        <v>1166</v>
      </c>
      <c r="L73" s="625" t="s">
        <v>7027</v>
      </c>
      <c r="M73" s="626">
        <v>180</v>
      </c>
      <c r="N73" s="626">
        <v>1</v>
      </c>
      <c r="O73" s="626"/>
      <c r="P73" s="626">
        <v>500</v>
      </c>
      <c r="Q73" s="627" t="s">
        <v>185</v>
      </c>
      <c r="R73" s="627"/>
      <c r="S73" s="627"/>
      <c r="T73" s="625">
        <v>2008</v>
      </c>
      <c r="U73" s="627"/>
      <c r="V73" s="627"/>
      <c r="W73" s="627"/>
      <c r="X73" s="626">
        <v>400</v>
      </c>
      <c r="Y73" s="625"/>
      <c r="Z73" s="625"/>
      <c r="AA73" s="627"/>
      <c r="AB73" s="627"/>
      <c r="AC73" s="627"/>
      <c r="AD73" s="627"/>
      <c r="AE73" s="627"/>
      <c r="AF73" s="627"/>
      <c r="AG73" s="627"/>
      <c r="AH73" s="627"/>
      <c r="AI73" s="627"/>
      <c r="AJ73" s="627"/>
      <c r="AK73" s="627"/>
      <c r="AL73" s="627"/>
      <c r="AM73" s="627"/>
      <c r="AN73" s="627"/>
      <c r="AO73" s="627"/>
      <c r="AP73" s="627"/>
      <c r="AQ73" s="627"/>
      <c r="AR73" s="627"/>
      <c r="AS73" s="627"/>
      <c r="AT73" s="627"/>
      <c r="AU73" s="627"/>
      <c r="AV73" s="627"/>
    </row>
    <row r="74" spans="1:48" ht="24" hidden="1" customHeight="1" x14ac:dyDescent="0.2">
      <c r="A74" s="630" t="s">
        <v>156</v>
      </c>
      <c r="B74" s="154"/>
      <c r="C74" s="625" t="s">
        <v>6837</v>
      </c>
      <c r="D74" s="625"/>
      <c r="E74" s="625" t="s">
        <v>7028</v>
      </c>
      <c r="F74" s="625" t="s">
        <v>6837</v>
      </c>
      <c r="G74" s="625" t="s">
        <v>7029</v>
      </c>
      <c r="H74" s="626">
        <v>610</v>
      </c>
      <c r="I74" s="626">
        <v>0</v>
      </c>
      <c r="J74" s="626">
        <v>0</v>
      </c>
      <c r="K74" s="627" t="s">
        <v>1166</v>
      </c>
      <c r="L74" s="625" t="s">
        <v>6442</v>
      </c>
      <c r="M74" s="626">
        <v>610</v>
      </c>
      <c r="N74" s="626">
        <v>1</v>
      </c>
      <c r="O74" s="626"/>
      <c r="P74" s="626">
        <v>600</v>
      </c>
      <c r="Q74" s="627" t="s">
        <v>185</v>
      </c>
      <c r="R74" s="627"/>
      <c r="S74" s="627"/>
      <c r="T74" s="625">
        <v>1996</v>
      </c>
      <c r="U74" s="627"/>
      <c r="V74" s="627"/>
      <c r="W74" s="627"/>
      <c r="X74" s="626">
        <v>8</v>
      </c>
      <c r="Y74" s="625"/>
      <c r="Z74" s="625"/>
      <c r="AA74" s="627"/>
      <c r="AB74" s="627"/>
      <c r="AC74" s="627"/>
      <c r="AD74" s="627"/>
      <c r="AE74" s="627"/>
      <c r="AF74" s="627"/>
      <c r="AG74" s="627"/>
      <c r="AH74" s="627"/>
      <c r="AI74" s="627"/>
      <c r="AJ74" s="627"/>
      <c r="AK74" s="627"/>
      <c r="AL74" s="627"/>
      <c r="AM74" s="627"/>
      <c r="AN74" s="627"/>
      <c r="AO74" s="627"/>
      <c r="AP74" s="627"/>
      <c r="AQ74" s="627"/>
      <c r="AR74" s="627"/>
      <c r="AS74" s="627"/>
      <c r="AT74" s="627"/>
      <c r="AU74" s="627"/>
      <c r="AV74" s="627"/>
    </row>
    <row r="75" spans="1:48" ht="24" hidden="1" customHeight="1" x14ac:dyDescent="0.2">
      <c r="A75" s="624"/>
      <c r="B75" s="154"/>
      <c r="C75" s="625" t="s">
        <v>6843</v>
      </c>
      <c r="D75" s="651" t="s">
        <v>17700</v>
      </c>
      <c r="E75" s="625" t="s">
        <v>7030</v>
      </c>
      <c r="F75" s="625" t="s">
        <v>6843</v>
      </c>
      <c r="G75" s="625" t="s">
        <v>6843</v>
      </c>
      <c r="H75" s="626">
        <v>401</v>
      </c>
      <c r="I75" s="626"/>
      <c r="J75" s="626"/>
      <c r="K75" s="627" t="s">
        <v>1166</v>
      </c>
      <c r="L75" s="625" t="s">
        <v>7031</v>
      </c>
      <c r="M75" s="626">
        <v>401</v>
      </c>
      <c r="N75" s="626">
        <v>1</v>
      </c>
      <c r="O75" s="626"/>
      <c r="P75" s="626">
        <v>300</v>
      </c>
      <c r="Q75" s="627" t="s">
        <v>185</v>
      </c>
      <c r="R75" s="627"/>
      <c r="S75" s="627"/>
      <c r="T75" s="625">
        <v>2014</v>
      </c>
      <c r="U75" s="627"/>
      <c r="V75" s="627"/>
      <c r="W75" s="627"/>
      <c r="X75" s="626">
        <v>300</v>
      </c>
      <c r="Y75" s="625"/>
      <c r="Z75" s="625"/>
      <c r="AA75" s="627"/>
      <c r="AB75" s="627"/>
      <c r="AC75" s="627"/>
      <c r="AD75" s="627"/>
      <c r="AE75" s="627"/>
      <c r="AF75" s="627"/>
      <c r="AG75" s="627"/>
      <c r="AH75" s="627"/>
      <c r="AI75" s="627"/>
      <c r="AJ75" s="627"/>
      <c r="AK75" s="627"/>
      <c r="AL75" s="627"/>
      <c r="AM75" s="627"/>
      <c r="AN75" s="627"/>
      <c r="AO75" s="627"/>
      <c r="AP75" s="627"/>
      <c r="AQ75" s="627"/>
      <c r="AR75" s="627"/>
      <c r="AS75" s="627"/>
      <c r="AT75" s="627"/>
      <c r="AU75" s="627"/>
      <c r="AV75" s="627"/>
    </row>
    <row r="76" spans="1:48" ht="24" hidden="1" customHeight="1" x14ac:dyDescent="0.15">
      <c r="A76" s="624"/>
      <c r="B76" s="147"/>
      <c r="C76" s="625" t="s">
        <v>6925</v>
      </c>
      <c r="D76" s="625"/>
      <c r="E76" s="625" t="s">
        <v>7032</v>
      </c>
      <c r="F76" s="625" t="s">
        <v>6925</v>
      </c>
      <c r="G76" s="625" t="s">
        <v>6925</v>
      </c>
      <c r="H76" s="626">
        <v>1124</v>
      </c>
      <c r="I76" s="626"/>
      <c r="J76" s="626"/>
      <c r="K76" s="627" t="s">
        <v>1166</v>
      </c>
      <c r="L76" s="625" t="s">
        <v>7027</v>
      </c>
      <c r="M76" s="626">
        <v>177</v>
      </c>
      <c r="N76" s="626">
        <v>1</v>
      </c>
      <c r="O76" s="626"/>
      <c r="P76" s="626">
        <v>500</v>
      </c>
      <c r="Q76" s="627" t="s">
        <v>7033</v>
      </c>
      <c r="R76" s="627"/>
      <c r="S76" s="627"/>
      <c r="T76" s="625">
        <v>2006</v>
      </c>
      <c r="U76" s="627"/>
      <c r="V76" s="627"/>
      <c r="W76" s="627"/>
      <c r="X76" s="626">
        <v>2837</v>
      </c>
      <c r="Y76" s="625"/>
      <c r="Z76" s="625"/>
      <c r="AA76" s="627"/>
      <c r="AB76" s="627"/>
      <c r="AC76" s="627"/>
      <c r="AD76" s="627"/>
      <c r="AE76" s="627"/>
      <c r="AF76" s="627"/>
      <c r="AG76" s="627"/>
      <c r="AH76" s="627"/>
      <c r="AI76" s="627"/>
      <c r="AJ76" s="627"/>
      <c r="AK76" s="627"/>
      <c r="AL76" s="627"/>
      <c r="AM76" s="627"/>
      <c r="AN76" s="627"/>
      <c r="AO76" s="627"/>
      <c r="AP76" s="627"/>
      <c r="AQ76" s="627"/>
      <c r="AR76" s="627"/>
      <c r="AS76" s="627"/>
      <c r="AT76" s="627"/>
      <c r="AU76" s="627"/>
      <c r="AV76" s="627" t="s">
        <v>10637</v>
      </c>
    </row>
    <row r="77" spans="1:48" ht="24" hidden="1" customHeight="1" x14ac:dyDescent="0.15">
      <c r="A77" s="624"/>
      <c r="B77" s="147"/>
      <c r="C77" s="625" t="s">
        <v>6931</v>
      </c>
      <c r="D77" s="625"/>
      <c r="E77" s="625" t="s">
        <v>7034</v>
      </c>
      <c r="F77" s="625" t="s">
        <v>6931</v>
      </c>
      <c r="G77" s="625" t="s">
        <v>6931</v>
      </c>
      <c r="H77" s="626">
        <v>300</v>
      </c>
      <c r="I77" s="626"/>
      <c r="J77" s="626"/>
      <c r="K77" s="626" t="s">
        <v>1166</v>
      </c>
      <c r="L77" s="626" t="s">
        <v>7018</v>
      </c>
      <c r="M77" s="626">
        <v>300</v>
      </c>
      <c r="N77" s="626">
        <v>1</v>
      </c>
      <c r="O77" s="626"/>
      <c r="P77" s="626"/>
      <c r="Q77" s="627"/>
      <c r="R77" s="627"/>
      <c r="S77" s="627"/>
      <c r="T77" s="625">
        <v>2012</v>
      </c>
      <c r="U77" s="627"/>
      <c r="V77" s="627"/>
      <c r="W77" s="627"/>
      <c r="X77" s="626">
        <v>7</v>
      </c>
      <c r="Y77" s="625"/>
      <c r="Z77" s="625"/>
      <c r="AA77" s="627"/>
      <c r="AB77" s="627"/>
      <c r="AC77" s="627"/>
      <c r="AD77" s="627"/>
      <c r="AE77" s="627"/>
      <c r="AF77" s="627"/>
      <c r="AG77" s="627"/>
      <c r="AH77" s="627"/>
      <c r="AI77" s="627"/>
      <c r="AJ77" s="627"/>
      <c r="AK77" s="627"/>
      <c r="AL77" s="627"/>
      <c r="AM77" s="627"/>
      <c r="AN77" s="627"/>
      <c r="AO77" s="627"/>
      <c r="AP77" s="627"/>
      <c r="AQ77" s="627"/>
      <c r="AR77" s="627"/>
      <c r="AS77" s="627"/>
      <c r="AT77" s="627"/>
      <c r="AU77" s="627"/>
      <c r="AV77" s="627"/>
    </row>
    <row r="78" spans="1:48" s="575" customFormat="1" ht="24" hidden="1" customHeight="1" x14ac:dyDescent="0.15">
      <c r="A78" s="1131" t="s">
        <v>159</v>
      </c>
      <c r="B78" s="669" t="s">
        <v>60</v>
      </c>
      <c r="C78" s="231" t="s">
        <v>55</v>
      </c>
      <c r="D78" s="240"/>
      <c r="E78" s="545">
        <f>COUNTA(E79:E85)</f>
        <v>7</v>
      </c>
      <c r="F78" s="240"/>
      <c r="G78" s="240"/>
      <c r="H78" s="241">
        <f>SUM(H79:H85)</f>
        <v>99130</v>
      </c>
      <c r="I78" s="241">
        <f>SUM(I79:I85)</f>
        <v>4158.45</v>
      </c>
      <c r="J78" s="241">
        <f>SUM(J79:J85)</f>
        <v>4419.04</v>
      </c>
      <c r="K78" s="241"/>
      <c r="L78" s="241"/>
      <c r="M78" s="241">
        <f>SUM(M79:M85)</f>
        <v>1098.5</v>
      </c>
      <c r="N78" s="241">
        <f>SUM(N79:N85)</f>
        <v>7</v>
      </c>
      <c r="O78" s="241"/>
      <c r="P78" s="241"/>
      <c r="Q78" s="240"/>
      <c r="R78" s="240"/>
      <c r="S78" s="240"/>
      <c r="T78" s="231"/>
      <c r="U78" s="240"/>
      <c r="V78" s="240"/>
      <c r="W78" s="240"/>
      <c r="X78" s="241"/>
      <c r="Y78" s="231"/>
      <c r="Z78" s="231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</row>
    <row r="79" spans="1:48" ht="24" hidden="1" customHeight="1" x14ac:dyDescent="0.2">
      <c r="A79" s="205" t="s">
        <v>156</v>
      </c>
      <c r="B79" s="154"/>
      <c r="C79" s="232" t="s">
        <v>322</v>
      </c>
      <c r="D79" s="232" t="s">
        <v>7748</v>
      </c>
      <c r="E79" s="232" t="s">
        <v>7749</v>
      </c>
      <c r="F79" s="232" t="s">
        <v>322</v>
      </c>
      <c r="G79" s="232" t="s">
        <v>7750</v>
      </c>
      <c r="H79" s="144">
        <v>6998</v>
      </c>
      <c r="I79" s="144">
        <v>894</v>
      </c>
      <c r="J79" s="144">
        <v>358</v>
      </c>
      <c r="K79" s="148" t="s">
        <v>1166</v>
      </c>
      <c r="L79" s="232">
        <v>16</v>
      </c>
      <c r="M79" s="144">
        <v>177</v>
      </c>
      <c r="N79" s="144">
        <v>1</v>
      </c>
      <c r="O79" s="144">
        <v>0</v>
      </c>
      <c r="P79" s="144">
        <v>100</v>
      </c>
      <c r="Q79" s="148" t="s">
        <v>7751</v>
      </c>
      <c r="R79" s="148" t="s">
        <v>500</v>
      </c>
      <c r="S79" s="148"/>
      <c r="T79" s="232">
        <v>1996</v>
      </c>
      <c r="U79" s="148"/>
      <c r="V79" s="148">
        <v>498000000</v>
      </c>
      <c r="W79" s="148"/>
      <c r="X79" s="144">
        <v>498</v>
      </c>
      <c r="Y79" s="232"/>
      <c r="Z79" s="232"/>
      <c r="AA79" s="148"/>
      <c r="AB79" s="148"/>
      <c r="AC79" s="148"/>
      <c r="AD79" s="148"/>
      <c r="AE79" s="148"/>
      <c r="AF79" s="148"/>
      <c r="AG79" s="148" t="s">
        <v>7752</v>
      </c>
      <c r="AH79" s="148">
        <v>1</v>
      </c>
      <c r="AI79" s="148">
        <v>642</v>
      </c>
      <c r="AJ79" s="148" t="s">
        <v>500</v>
      </c>
      <c r="AK79" s="148" t="s">
        <v>7753</v>
      </c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232"/>
    </row>
    <row r="80" spans="1:48" ht="24" hidden="1" customHeight="1" x14ac:dyDescent="0.2">
      <c r="B80" s="154"/>
      <c r="C80" s="232" t="s">
        <v>322</v>
      </c>
      <c r="D80" s="232" t="s">
        <v>7748</v>
      </c>
      <c r="E80" s="232" t="s">
        <v>7754</v>
      </c>
      <c r="F80" s="232" t="s">
        <v>322</v>
      </c>
      <c r="G80" s="232" t="s">
        <v>7750</v>
      </c>
      <c r="H80" s="144"/>
      <c r="I80" s="144">
        <v>237</v>
      </c>
      <c r="J80" s="144">
        <v>1385</v>
      </c>
      <c r="K80" s="148" t="s">
        <v>1166</v>
      </c>
      <c r="L80" s="232">
        <v>14</v>
      </c>
      <c r="M80" s="144">
        <v>153</v>
      </c>
      <c r="N80" s="144">
        <v>1</v>
      </c>
      <c r="O80" s="144">
        <v>0</v>
      </c>
      <c r="P80" s="144">
        <v>315</v>
      </c>
      <c r="Q80" s="148" t="s">
        <v>7755</v>
      </c>
      <c r="R80" s="148">
        <v>0</v>
      </c>
      <c r="S80" s="148"/>
      <c r="T80" s="232">
        <v>1996</v>
      </c>
      <c r="U80" s="148"/>
      <c r="V80" s="148">
        <v>51000000</v>
      </c>
      <c r="W80" s="148"/>
      <c r="X80" s="144">
        <v>51</v>
      </c>
      <c r="Y80" s="232"/>
      <c r="Z80" s="232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 t="s">
        <v>7756</v>
      </c>
    </row>
    <row r="81" spans="1:48" ht="24" hidden="1" customHeight="1" x14ac:dyDescent="0.2">
      <c r="B81" s="154"/>
      <c r="C81" s="232" t="s">
        <v>7331</v>
      </c>
      <c r="D81" s="232" t="s">
        <v>15100</v>
      </c>
      <c r="E81" s="232" t="s">
        <v>7757</v>
      </c>
      <c r="F81" s="232" t="s">
        <v>7331</v>
      </c>
      <c r="G81" s="232" t="s">
        <v>7331</v>
      </c>
      <c r="H81" s="144">
        <v>1500</v>
      </c>
      <c r="I81" s="144">
        <v>300</v>
      </c>
      <c r="J81" s="144"/>
      <c r="K81" s="159" t="s">
        <v>1166</v>
      </c>
      <c r="L81" s="232">
        <v>12</v>
      </c>
      <c r="M81" s="144">
        <v>154</v>
      </c>
      <c r="N81" s="144">
        <v>1</v>
      </c>
      <c r="O81" s="144"/>
      <c r="P81" s="144">
        <v>64</v>
      </c>
      <c r="Q81" s="159" t="s">
        <v>185</v>
      </c>
      <c r="R81" s="159"/>
      <c r="S81" s="159"/>
      <c r="T81" s="145">
        <v>2013</v>
      </c>
      <c r="U81" s="159"/>
      <c r="V81" s="159"/>
      <c r="W81" s="159"/>
      <c r="X81" s="144">
        <v>100</v>
      </c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</row>
    <row r="82" spans="1:48" ht="24" hidden="1" customHeight="1" x14ac:dyDescent="0.2">
      <c r="B82" s="154"/>
      <c r="C82" s="232" t="s">
        <v>7358</v>
      </c>
      <c r="D82" s="232"/>
      <c r="E82" s="232" t="s">
        <v>7758</v>
      </c>
      <c r="F82" s="232" t="s">
        <v>7358</v>
      </c>
      <c r="G82" s="232" t="s">
        <v>7759</v>
      </c>
      <c r="H82" s="144">
        <v>695</v>
      </c>
      <c r="I82" s="144">
        <v>391</v>
      </c>
      <c r="J82" s="144">
        <v>391</v>
      </c>
      <c r="K82" s="159" t="s">
        <v>1166</v>
      </c>
      <c r="L82" s="232">
        <v>10.5</v>
      </c>
      <c r="M82" s="144">
        <v>391</v>
      </c>
      <c r="N82" s="144">
        <v>1</v>
      </c>
      <c r="O82" s="144"/>
      <c r="P82" s="144">
        <v>200</v>
      </c>
      <c r="Q82" s="159" t="s">
        <v>500</v>
      </c>
      <c r="R82" s="159"/>
      <c r="S82" s="159"/>
      <c r="T82" s="145">
        <v>2013</v>
      </c>
      <c r="U82" s="159"/>
      <c r="V82" s="159"/>
      <c r="W82" s="159"/>
      <c r="X82" s="144">
        <v>550</v>
      </c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</row>
    <row r="83" spans="1:48" ht="24" hidden="1" customHeight="1" x14ac:dyDescent="0.2">
      <c r="B83" s="154"/>
      <c r="C83" s="232" t="s">
        <v>768</v>
      </c>
      <c r="D83" s="232" t="s">
        <v>7760</v>
      </c>
      <c r="E83" s="232" t="s">
        <v>7761</v>
      </c>
      <c r="F83" s="232" t="s">
        <v>768</v>
      </c>
      <c r="G83" s="232" t="s">
        <v>768</v>
      </c>
      <c r="H83" s="144">
        <v>3500</v>
      </c>
      <c r="I83" s="144">
        <v>1485.45</v>
      </c>
      <c r="J83" s="144">
        <v>1434.04</v>
      </c>
      <c r="K83" s="148" t="s">
        <v>3602</v>
      </c>
      <c r="L83" s="232" t="s">
        <v>10635</v>
      </c>
      <c r="M83" s="144">
        <v>86.5</v>
      </c>
      <c r="N83" s="144">
        <v>1</v>
      </c>
      <c r="O83" s="144">
        <v>700</v>
      </c>
      <c r="P83" s="144">
        <v>700</v>
      </c>
      <c r="Q83" s="148" t="s">
        <v>10636</v>
      </c>
      <c r="R83" s="148" t="s">
        <v>500</v>
      </c>
      <c r="S83" s="148"/>
      <c r="T83" s="232">
        <v>2004</v>
      </c>
      <c r="U83" s="148" t="s">
        <v>7762</v>
      </c>
      <c r="V83" s="148" t="s">
        <v>7763</v>
      </c>
      <c r="W83" s="148"/>
      <c r="X83" s="144">
        <v>1779</v>
      </c>
      <c r="Y83" s="232"/>
      <c r="Z83" s="232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 t="s">
        <v>13739</v>
      </c>
    </row>
    <row r="84" spans="1:48" ht="24" hidden="1" customHeight="1" x14ac:dyDescent="0.2">
      <c r="B84" s="154"/>
      <c r="C84" s="232" t="s">
        <v>7385</v>
      </c>
      <c r="D84" s="232"/>
      <c r="E84" s="232" t="s">
        <v>15129</v>
      </c>
      <c r="F84" s="232" t="s">
        <v>7385</v>
      </c>
      <c r="G84" s="232" t="s">
        <v>7385</v>
      </c>
      <c r="H84" s="144">
        <v>85519</v>
      </c>
      <c r="I84" s="144">
        <v>399</v>
      </c>
      <c r="J84" s="144">
        <v>399</v>
      </c>
      <c r="K84" s="159" t="s">
        <v>15130</v>
      </c>
      <c r="L84" s="232" t="s">
        <v>15131</v>
      </c>
      <c r="M84" s="144"/>
      <c r="N84" s="144">
        <v>1</v>
      </c>
      <c r="O84" s="144"/>
      <c r="P84" s="144"/>
      <c r="Q84" s="159"/>
      <c r="R84" s="159"/>
      <c r="S84" s="159"/>
      <c r="T84" s="145">
        <v>2020</v>
      </c>
      <c r="U84" s="159"/>
      <c r="V84" s="159"/>
      <c r="W84" s="159"/>
      <c r="X84" s="144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</row>
    <row r="85" spans="1:48" ht="24" hidden="1" customHeight="1" x14ac:dyDescent="0.2">
      <c r="B85" s="154"/>
      <c r="C85" s="232" t="s">
        <v>2099</v>
      </c>
      <c r="D85" s="232"/>
      <c r="E85" s="232" t="s">
        <v>7764</v>
      </c>
      <c r="F85" s="232" t="s">
        <v>2099</v>
      </c>
      <c r="G85" s="232" t="s">
        <v>2099</v>
      </c>
      <c r="H85" s="144">
        <v>918</v>
      </c>
      <c r="I85" s="144">
        <v>452</v>
      </c>
      <c r="J85" s="144">
        <v>452</v>
      </c>
      <c r="K85" s="148" t="s">
        <v>1166</v>
      </c>
      <c r="L85" s="232" t="s">
        <v>7018</v>
      </c>
      <c r="M85" s="144">
        <v>137</v>
      </c>
      <c r="N85" s="144">
        <v>1</v>
      </c>
      <c r="O85" s="144"/>
      <c r="P85" s="144">
        <v>200</v>
      </c>
      <c r="Q85" s="148" t="s">
        <v>193</v>
      </c>
      <c r="R85" s="148"/>
      <c r="S85" s="148"/>
      <c r="T85" s="232">
        <v>2014</v>
      </c>
      <c r="U85" s="148"/>
      <c r="V85" s="148"/>
      <c r="W85" s="148"/>
      <c r="X85" s="144"/>
      <c r="Y85" s="232"/>
      <c r="Z85" s="232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</row>
    <row r="86" spans="1:48" s="575" customFormat="1" ht="24" hidden="1" customHeight="1" x14ac:dyDescent="0.2">
      <c r="A86" s="1081"/>
      <c r="B86" s="596" t="s">
        <v>9441</v>
      </c>
      <c r="C86" s="231" t="s">
        <v>8337</v>
      </c>
      <c r="D86" s="231" t="s">
        <v>8338</v>
      </c>
      <c r="E86" s="231" t="s">
        <v>15245</v>
      </c>
      <c r="F86" s="231" t="s">
        <v>8339</v>
      </c>
      <c r="G86" s="231" t="s">
        <v>8341</v>
      </c>
      <c r="H86" s="241">
        <v>1950</v>
      </c>
      <c r="I86" s="241">
        <v>1850</v>
      </c>
      <c r="J86" s="241">
        <v>1950</v>
      </c>
      <c r="K86" s="240" t="s">
        <v>1166</v>
      </c>
      <c r="L86" s="231" t="s">
        <v>15246</v>
      </c>
      <c r="M86" s="241">
        <v>326</v>
      </c>
      <c r="N86" s="241">
        <v>1</v>
      </c>
      <c r="O86" s="241"/>
      <c r="P86" s="241">
        <v>700</v>
      </c>
      <c r="Q86" s="240" t="s">
        <v>193</v>
      </c>
      <c r="R86" s="240" t="s">
        <v>500</v>
      </c>
      <c r="S86" s="240"/>
      <c r="T86" s="231">
        <v>2008</v>
      </c>
      <c r="U86" s="240"/>
      <c r="V86" s="240" t="s">
        <v>15247</v>
      </c>
      <c r="W86" s="240"/>
      <c r="X86" s="241">
        <v>812</v>
      </c>
      <c r="Y86" s="231"/>
      <c r="Z86" s="231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  <c r="AN86" s="240"/>
      <c r="AO86" s="240"/>
      <c r="AP86" s="240"/>
      <c r="AQ86" s="240"/>
      <c r="AR86" s="240"/>
      <c r="AS86" s="240"/>
      <c r="AT86" s="240"/>
      <c r="AU86" s="240"/>
      <c r="AV86" s="231"/>
    </row>
    <row r="97" spans="1:48" s="3" customFormat="1" ht="24" customHeight="1" x14ac:dyDescent="0.2">
      <c r="A97" s="131"/>
      <c r="B97" s="131"/>
      <c r="C97" s="131"/>
      <c r="D97" s="131"/>
      <c r="E97" s="134"/>
      <c r="F97" s="131"/>
      <c r="G97" s="131"/>
      <c r="H97" s="133"/>
      <c r="I97" s="133"/>
      <c r="J97" s="133"/>
      <c r="K97" s="131"/>
      <c r="L97" s="394"/>
      <c r="M97" s="133"/>
      <c r="N97" s="133"/>
      <c r="O97" s="133"/>
      <c r="P97" s="133"/>
      <c r="Q97" s="131"/>
      <c r="R97" s="131"/>
      <c r="S97" s="131"/>
      <c r="T97" s="131"/>
      <c r="U97" s="131"/>
      <c r="V97" s="131"/>
      <c r="W97" s="131"/>
      <c r="X97" s="133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</row>
    <row r="98" spans="1:48" s="3" customFormat="1" ht="24" customHeight="1" x14ac:dyDescent="0.2">
      <c r="A98" s="131"/>
      <c r="B98" s="131"/>
      <c r="C98" s="131"/>
      <c r="D98" s="131"/>
      <c r="E98" s="134"/>
      <c r="F98" s="131"/>
      <c r="G98" s="131"/>
      <c r="H98" s="133"/>
      <c r="I98" s="133"/>
      <c r="J98" s="133"/>
      <c r="K98" s="131"/>
      <c r="L98" s="394"/>
      <c r="M98" s="133"/>
      <c r="N98" s="133"/>
      <c r="O98" s="133"/>
      <c r="P98" s="133"/>
      <c r="Q98" s="131"/>
      <c r="R98" s="131"/>
      <c r="S98" s="131"/>
      <c r="T98" s="131"/>
      <c r="U98" s="131"/>
      <c r="V98" s="131"/>
      <c r="W98" s="131"/>
      <c r="X98" s="133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</row>
    <row r="99" spans="1:48" s="3" customFormat="1" ht="24" customHeight="1" x14ac:dyDescent="0.2">
      <c r="A99" s="131"/>
      <c r="B99" s="131"/>
      <c r="C99" s="131"/>
      <c r="D99" s="131"/>
      <c r="E99" s="134"/>
      <c r="F99" s="131"/>
      <c r="G99" s="131"/>
      <c r="H99" s="133"/>
      <c r="I99" s="133"/>
      <c r="J99" s="133"/>
      <c r="K99" s="131"/>
      <c r="L99" s="394"/>
      <c r="M99" s="133"/>
      <c r="N99" s="133"/>
      <c r="O99" s="133"/>
      <c r="P99" s="133"/>
      <c r="Q99" s="131"/>
      <c r="R99" s="131"/>
      <c r="S99" s="131"/>
      <c r="T99" s="131"/>
      <c r="U99" s="131"/>
      <c r="V99" s="131"/>
      <c r="W99" s="131"/>
      <c r="X99" s="133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</row>
    <row r="100" spans="1:48" s="3" customFormat="1" ht="24" customHeight="1" x14ac:dyDescent="0.2">
      <c r="A100" s="131"/>
      <c r="B100" s="131"/>
      <c r="C100" s="131"/>
      <c r="D100" s="131"/>
      <c r="E100" s="134"/>
      <c r="F100" s="131"/>
      <c r="G100" s="131"/>
      <c r="H100" s="133"/>
      <c r="I100" s="133"/>
      <c r="J100" s="133"/>
      <c r="K100" s="131"/>
      <c r="L100" s="394"/>
      <c r="M100" s="133"/>
      <c r="N100" s="133"/>
      <c r="O100" s="133"/>
      <c r="P100" s="133"/>
      <c r="Q100" s="131"/>
      <c r="R100" s="131"/>
      <c r="S100" s="131"/>
      <c r="T100" s="131"/>
      <c r="U100" s="131"/>
      <c r="V100" s="131"/>
      <c r="W100" s="131"/>
      <c r="X100" s="133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</row>
    <row r="101" spans="1:48" s="3" customFormat="1" ht="24" customHeight="1" x14ac:dyDescent="0.2">
      <c r="A101" s="131"/>
      <c r="B101" s="131"/>
      <c r="C101" s="131"/>
      <c r="D101" s="131"/>
      <c r="E101" s="134"/>
      <c r="F101" s="131"/>
      <c r="G101" s="131"/>
      <c r="H101" s="133"/>
      <c r="I101" s="133"/>
      <c r="J101" s="133"/>
      <c r="K101" s="131"/>
      <c r="L101" s="394"/>
      <c r="M101" s="133"/>
      <c r="N101" s="133"/>
      <c r="O101" s="133"/>
      <c r="P101" s="133"/>
      <c r="Q101" s="131"/>
      <c r="R101" s="131"/>
      <c r="S101" s="131"/>
      <c r="T101" s="131"/>
      <c r="U101" s="131"/>
      <c r="V101" s="131"/>
      <c r="W101" s="131"/>
      <c r="X101" s="133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</row>
    <row r="102" spans="1:48" s="3" customFormat="1" ht="24" customHeight="1" x14ac:dyDescent="0.2">
      <c r="A102" s="131"/>
      <c r="B102" s="131"/>
      <c r="C102" s="131"/>
      <c r="D102" s="131"/>
      <c r="E102" s="134"/>
      <c r="F102" s="131"/>
      <c r="G102" s="131"/>
      <c r="H102" s="133"/>
      <c r="I102" s="133"/>
      <c r="J102" s="133"/>
      <c r="K102" s="131"/>
      <c r="L102" s="394"/>
      <c r="M102" s="133"/>
      <c r="N102" s="133"/>
      <c r="O102" s="133"/>
      <c r="P102" s="133"/>
      <c r="Q102" s="131"/>
      <c r="R102" s="131"/>
      <c r="S102" s="131"/>
      <c r="T102" s="131"/>
      <c r="U102" s="131"/>
      <c r="V102" s="131"/>
      <c r="W102" s="131"/>
      <c r="X102" s="133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</row>
    <row r="103" spans="1:48" s="3" customFormat="1" ht="24" customHeight="1" x14ac:dyDescent="0.2">
      <c r="A103" s="131"/>
      <c r="B103" s="131"/>
      <c r="C103" s="131"/>
      <c r="D103" s="131"/>
      <c r="E103" s="134"/>
      <c r="F103" s="131"/>
      <c r="G103" s="131"/>
      <c r="H103" s="133"/>
      <c r="I103" s="133"/>
      <c r="J103" s="133"/>
      <c r="K103" s="131"/>
      <c r="L103" s="394"/>
      <c r="M103" s="133"/>
      <c r="N103" s="133"/>
      <c r="O103" s="133"/>
      <c r="P103" s="133"/>
      <c r="Q103" s="131"/>
      <c r="R103" s="131"/>
      <c r="S103" s="131"/>
      <c r="T103" s="131"/>
      <c r="U103" s="131"/>
      <c r="V103" s="131"/>
      <c r="W103" s="131"/>
      <c r="X103" s="133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</row>
    <row r="104" spans="1:48" s="3" customFormat="1" ht="24" customHeight="1" x14ac:dyDescent="0.2">
      <c r="A104" s="131"/>
      <c r="B104" s="131"/>
      <c r="C104" s="131"/>
      <c r="D104" s="131"/>
      <c r="E104" s="134"/>
      <c r="F104" s="131"/>
      <c r="G104" s="131"/>
      <c r="H104" s="133"/>
      <c r="I104" s="133"/>
      <c r="J104" s="133"/>
      <c r="K104" s="131"/>
      <c r="L104" s="394"/>
      <c r="M104" s="133"/>
      <c r="N104" s="133"/>
      <c r="O104" s="133"/>
      <c r="P104" s="133"/>
      <c r="Q104" s="131"/>
      <c r="R104" s="131"/>
      <c r="S104" s="131"/>
      <c r="T104" s="131"/>
      <c r="U104" s="131"/>
      <c r="V104" s="131"/>
      <c r="W104" s="131"/>
      <c r="X104" s="133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</row>
    <row r="105" spans="1:48" s="3" customFormat="1" ht="24" customHeight="1" x14ac:dyDescent="0.2">
      <c r="A105" s="131"/>
      <c r="B105" s="131"/>
      <c r="C105" s="131"/>
      <c r="D105" s="131"/>
      <c r="E105" s="134"/>
      <c r="F105" s="131"/>
      <c r="G105" s="131"/>
      <c r="H105" s="133"/>
      <c r="I105" s="133"/>
      <c r="J105" s="133"/>
      <c r="K105" s="131"/>
      <c r="L105" s="394"/>
      <c r="M105" s="133"/>
      <c r="N105" s="133"/>
      <c r="O105" s="133"/>
      <c r="P105" s="133"/>
      <c r="Q105" s="131"/>
      <c r="R105" s="131"/>
      <c r="S105" s="131"/>
      <c r="T105" s="131"/>
      <c r="U105" s="131"/>
      <c r="V105" s="131"/>
      <c r="W105" s="131"/>
      <c r="X105" s="133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</row>
    <row r="106" spans="1:48" s="3" customFormat="1" ht="24" customHeight="1" x14ac:dyDescent="0.2">
      <c r="A106" s="131"/>
      <c r="B106" s="131"/>
      <c r="C106" s="131"/>
      <c r="D106" s="131"/>
      <c r="E106" s="134"/>
      <c r="F106" s="131"/>
      <c r="G106" s="131"/>
      <c r="H106" s="133"/>
      <c r="I106" s="133"/>
      <c r="J106" s="133"/>
      <c r="K106" s="131"/>
      <c r="L106" s="394"/>
      <c r="M106" s="133"/>
      <c r="N106" s="133"/>
      <c r="O106" s="133"/>
      <c r="P106" s="133"/>
      <c r="Q106" s="131"/>
      <c r="R106" s="131"/>
      <c r="S106" s="131"/>
      <c r="T106" s="131"/>
      <c r="U106" s="131"/>
      <c r="V106" s="131"/>
      <c r="W106" s="131"/>
      <c r="X106" s="133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</row>
    <row r="107" spans="1:48" s="3" customFormat="1" ht="24" customHeight="1" x14ac:dyDescent="0.2">
      <c r="A107" s="131"/>
      <c r="B107" s="131"/>
      <c r="C107" s="131"/>
      <c r="D107" s="131"/>
      <c r="E107" s="134"/>
      <c r="F107" s="131"/>
      <c r="G107" s="131"/>
      <c r="H107" s="133"/>
      <c r="I107" s="133"/>
      <c r="J107" s="133"/>
      <c r="K107" s="131"/>
      <c r="L107" s="394"/>
      <c r="M107" s="133"/>
      <c r="N107" s="133"/>
      <c r="O107" s="133"/>
      <c r="P107" s="133"/>
      <c r="Q107" s="131"/>
      <c r="R107" s="131"/>
      <c r="S107" s="131"/>
      <c r="T107" s="131"/>
      <c r="U107" s="131"/>
      <c r="V107" s="131"/>
      <c r="W107" s="131"/>
      <c r="X107" s="133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</row>
    <row r="108" spans="1:48" s="3" customFormat="1" ht="24" customHeight="1" x14ac:dyDescent="0.2">
      <c r="A108" s="131"/>
      <c r="B108" s="131"/>
      <c r="C108" s="131"/>
      <c r="D108" s="131"/>
      <c r="E108" s="134"/>
      <c r="F108" s="131"/>
      <c r="G108" s="131"/>
      <c r="H108" s="133"/>
      <c r="I108" s="133"/>
      <c r="J108" s="133"/>
      <c r="K108" s="131"/>
      <c r="L108" s="394"/>
      <c r="M108" s="133"/>
      <c r="N108" s="133"/>
      <c r="O108" s="133"/>
      <c r="P108" s="133"/>
      <c r="Q108" s="131"/>
      <c r="R108" s="131"/>
      <c r="S108" s="131"/>
      <c r="T108" s="131"/>
      <c r="U108" s="131"/>
      <c r="V108" s="131"/>
      <c r="W108" s="131"/>
      <c r="X108" s="133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</row>
    <row r="109" spans="1:48" s="3" customFormat="1" ht="24" customHeight="1" x14ac:dyDescent="0.2">
      <c r="A109" s="131"/>
      <c r="B109" s="131"/>
      <c r="C109" s="131"/>
      <c r="D109" s="131"/>
      <c r="E109" s="134"/>
      <c r="F109" s="131"/>
      <c r="G109" s="131"/>
      <c r="H109" s="133"/>
      <c r="I109" s="133"/>
      <c r="J109" s="133"/>
      <c r="K109" s="131"/>
      <c r="L109" s="394"/>
      <c r="M109" s="133"/>
      <c r="N109" s="133"/>
      <c r="O109" s="133"/>
      <c r="P109" s="133"/>
      <c r="Q109" s="131"/>
      <c r="R109" s="131"/>
      <c r="S109" s="131"/>
      <c r="T109" s="131"/>
      <c r="U109" s="131"/>
      <c r="V109" s="131"/>
      <c r="W109" s="131"/>
      <c r="X109" s="133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</row>
    <row r="110" spans="1:48" s="3" customFormat="1" ht="24" customHeight="1" x14ac:dyDescent="0.2">
      <c r="A110" s="131"/>
      <c r="B110" s="131"/>
      <c r="C110" s="131"/>
      <c r="D110" s="131"/>
      <c r="E110" s="134"/>
      <c r="F110" s="131"/>
      <c r="G110" s="131"/>
      <c r="H110" s="133"/>
      <c r="I110" s="133"/>
      <c r="J110" s="133"/>
      <c r="K110" s="131"/>
      <c r="L110" s="394"/>
      <c r="M110" s="133"/>
      <c r="N110" s="133"/>
      <c r="O110" s="133"/>
      <c r="P110" s="133"/>
      <c r="Q110" s="131"/>
      <c r="R110" s="131"/>
      <c r="S110" s="131"/>
      <c r="T110" s="131"/>
      <c r="U110" s="131"/>
      <c r="V110" s="131"/>
      <c r="W110" s="131"/>
      <c r="X110" s="133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</row>
    <row r="111" spans="1:48" s="3" customFormat="1" ht="24" customHeight="1" x14ac:dyDescent="0.2">
      <c r="A111" s="131"/>
      <c r="B111" s="131"/>
      <c r="C111" s="131"/>
      <c r="D111" s="131"/>
      <c r="E111" s="134"/>
      <c r="F111" s="131"/>
      <c r="G111" s="131"/>
      <c r="H111" s="133"/>
      <c r="I111" s="133"/>
      <c r="J111" s="133"/>
      <c r="K111" s="131"/>
      <c r="L111" s="394"/>
      <c r="M111" s="133"/>
      <c r="N111" s="133"/>
      <c r="O111" s="133"/>
      <c r="P111" s="133"/>
      <c r="Q111" s="131"/>
      <c r="R111" s="131"/>
      <c r="S111" s="131"/>
      <c r="T111" s="131"/>
      <c r="U111" s="131"/>
      <c r="V111" s="131"/>
      <c r="W111" s="131"/>
      <c r="X111" s="133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</row>
  </sheetData>
  <mergeCells count="37">
    <mergeCell ref="A2:A4"/>
    <mergeCell ref="B2:B4"/>
    <mergeCell ref="C2:C4"/>
    <mergeCell ref="D2:D4"/>
    <mergeCell ref="E2:E4"/>
    <mergeCell ref="B1:E1"/>
    <mergeCell ref="Q1:AV1"/>
    <mergeCell ref="F2:F4"/>
    <mergeCell ref="G2:G4"/>
    <mergeCell ref="H2:H4"/>
    <mergeCell ref="I2:I4"/>
    <mergeCell ref="J2:J4"/>
    <mergeCell ref="K2:N2"/>
    <mergeCell ref="O2:R2"/>
    <mergeCell ref="S2:S4"/>
    <mergeCell ref="K3:K4"/>
    <mergeCell ref="L3:L4"/>
    <mergeCell ref="M3:M4"/>
    <mergeCell ref="N3:N4"/>
    <mergeCell ref="O3:O4"/>
    <mergeCell ref="U2:X4"/>
    <mergeCell ref="Y2:Z2"/>
    <mergeCell ref="Y3:Y4"/>
    <mergeCell ref="Z3:Z4"/>
    <mergeCell ref="T2:T4"/>
    <mergeCell ref="P3:P4"/>
    <mergeCell ref="Q3:Q4"/>
    <mergeCell ref="R3:R4"/>
    <mergeCell ref="AA2:AF2"/>
    <mergeCell ref="AG2:AU2"/>
    <mergeCell ref="AV2:AV4"/>
    <mergeCell ref="AL3:AP3"/>
    <mergeCell ref="AQ3:AU3"/>
    <mergeCell ref="AA3:AB3"/>
    <mergeCell ref="AC3:AE3"/>
    <mergeCell ref="AF3:AF4"/>
    <mergeCell ref="AG3:AK3"/>
  </mergeCell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>
    <tabColor theme="0" tint="-0.14999847407452621"/>
  </sheetPr>
  <dimension ref="A1:AX544"/>
  <sheetViews>
    <sheetView view="pageBreakPreview" topLeftCell="B1" zoomScaleSheetLayoutView="100" workbookViewId="0">
      <pane ySplit="4" topLeftCell="A353" activePane="bottomLeft" state="frozen"/>
      <selection activeCell="A17" sqref="A17:L17"/>
      <selection pane="bottomLeft" activeCell="C343" sqref="C343:C354"/>
    </sheetView>
  </sheetViews>
  <sheetFormatPr defaultColWidth="8.88671875" defaultRowHeight="24.6" customHeight="1" x14ac:dyDescent="0.2"/>
  <cols>
    <col min="1" max="1" width="5.21875" style="131" hidden="1" customWidth="1"/>
    <col min="2" max="2" width="4.109375" style="131" customWidth="1"/>
    <col min="3" max="3" width="6.109375" style="170" customWidth="1"/>
    <col min="4" max="4" width="22" style="131" hidden="1" customWidth="1"/>
    <col min="5" max="5" width="14" style="133" customWidth="1"/>
    <col min="6" max="6" width="9.5546875" style="131" customWidth="1"/>
    <col min="7" max="7" width="13.6640625" style="131" customWidth="1"/>
    <col min="8" max="8" width="8.77734375" style="133" bestFit="1" customWidth="1"/>
    <col min="9" max="9" width="7.88671875" style="133" bestFit="1" customWidth="1"/>
    <col min="10" max="10" width="7.21875" style="133" bestFit="1" customWidth="1"/>
    <col min="11" max="11" width="10.44140625" style="131" customWidth="1"/>
    <col min="12" max="12" width="14" style="131" customWidth="1"/>
    <col min="13" max="13" width="8.109375" style="131" customWidth="1"/>
    <col min="14" max="14" width="4.109375" style="132" bestFit="1" customWidth="1"/>
    <col min="15" max="15" width="4" style="132" bestFit="1" customWidth="1"/>
    <col min="16" max="16" width="5" style="132" customWidth="1"/>
    <col min="17" max="17" width="3.6640625" style="132" customWidth="1"/>
    <col min="18" max="18" width="5.5546875" style="133" customWidth="1"/>
    <col min="19" max="19" width="6.44140625" style="133" bestFit="1" customWidth="1"/>
    <col min="20" max="20" width="6.33203125" style="131" bestFit="1" customWidth="1"/>
    <col min="21" max="21" width="5.21875" style="394" customWidth="1"/>
    <col min="22" max="22" width="9.44140625" style="418" hidden="1" customWidth="1"/>
    <col min="23" max="23" width="14.44140625" style="131" hidden="1" customWidth="1"/>
    <col min="24" max="24" width="10.77734375" style="131" hidden="1" customWidth="1"/>
    <col min="25" max="25" width="15.33203125" style="131" hidden="1" customWidth="1"/>
    <col min="26" max="26" width="2.6640625" style="131" hidden="1" customWidth="1"/>
    <col min="27" max="27" width="3.21875" style="131" hidden="1" customWidth="1"/>
    <col min="28" max="28" width="6" style="133" customWidth="1"/>
    <col min="29" max="29" width="10.77734375" style="131" hidden="1" customWidth="1"/>
    <col min="30" max="30" width="5.77734375" style="131" hidden="1" customWidth="1"/>
    <col min="31" max="31" width="23.6640625" style="131" hidden="1" customWidth="1"/>
    <col min="32" max="32" width="9.5546875" style="131" hidden="1" customWidth="1"/>
    <col min="33" max="33" width="15.33203125" style="131" hidden="1" customWidth="1"/>
    <col min="34" max="34" width="25.88671875" style="131" hidden="1" customWidth="1"/>
    <col min="35" max="35" width="28.44140625" style="131" hidden="1" customWidth="1"/>
    <col min="36" max="36" width="18.109375" style="131" hidden="1" customWidth="1"/>
    <col min="37" max="37" width="17.5546875" style="131" hidden="1" customWidth="1"/>
    <col min="38" max="38" width="21.88671875" style="131" hidden="1" customWidth="1"/>
    <col min="39" max="39" width="19.5546875" style="131" hidden="1" customWidth="1"/>
    <col min="40" max="40" width="21" style="131" hidden="1" customWidth="1"/>
    <col min="41" max="41" width="22.21875" style="131" hidden="1" customWidth="1"/>
    <col min="42" max="42" width="12.21875" style="131" hidden="1" customWidth="1"/>
    <col min="43" max="43" width="20.44140625" style="131" hidden="1" customWidth="1"/>
    <col min="44" max="44" width="18.109375" style="131" hidden="1" customWidth="1"/>
    <col min="45" max="45" width="22" style="131" hidden="1" customWidth="1"/>
    <col min="46" max="46" width="12.21875" style="131" hidden="1" customWidth="1"/>
    <col min="47" max="47" width="7.77734375" style="131" hidden="1" customWidth="1"/>
    <col min="48" max="48" width="16.21875" style="131" customWidth="1"/>
    <col min="49" max="16384" width="8.88671875" style="5"/>
  </cols>
  <sheetData>
    <row r="1" spans="1:50" ht="24.6" customHeight="1" x14ac:dyDescent="0.2">
      <c r="B1" s="1833" t="s">
        <v>275</v>
      </c>
      <c r="C1" s="1833"/>
      <c r="D1" s="1833"/>
      <c r="E1" s="1833"/>
      <c r="T1" s="1818" t="s">
        <v>276</v>
      </c>
      <c r="U1" s="1818"/>
      <c r="V1" s="1818"/>
      <c r="W1" s="1818"/>
      <c r="X1" s="1818"/>
      <c r="Y1" s="1818"/>
      <c r="Z1" s="1818"/>
      <c r="AA1" s="1818"/>
      <c r="AB1" s="1818"/>
      <c r="AC1" s="1818"/>
      <c r="AD1" s="1818"/>
      <c r="AE1" s="1818"/>
      <c r="AF1" s="1818"/>
      <c r="AG1" s="1818"/>
      <c r="AH1" s="1818"/>
      <c r="AI1" s="1818"/>
      <c r="AJ1" s="1818"/>
      <c r="AK1" s="1818"/>
      <c r="AL1" s="1818"/>
      <c r="AM1" s="1818"/>
      <c r="AN1" s="1818"/>
      <c r="AO1" s="1818"/>
      <c r="AP1" s="1818"/>
      <c r="AQ1" s="1818"/>
      <c r="AR1" s="1818"/>
      <c r="AS1" s="1818"/>
      <c r="AT1" s="1818"/>
      <c r="AU1" s="1818"/>
      <c r="AV1" s="1818"/>
    </row>
    <row r="2" spans="1:50" s="400" customFormat="1" ht="24.6" customHeight="1" x14ac:dyDescent="0.15">
      <c r="A2" s="1875" t="s">
        <v>277</v>
      </c>
      <c r="B2" s="1869" t="s">
        <v>8560</v>
      </c>
      <c r="C2" s="1869" t="s">
        <v>278</v>
      </c>
      <c r="D2" s="1869" t="s">
        <v>279</v>
      </c>
      <c r="E2" s="1869" t="s">
        <v>280</v>
      </c>
      <c r="F2" s="1869" t="s">
        <v>281</v>
      </c>
      <c r="G2" s="1869" t="s">
        <v>282</v>
      </c>
      <c r="H2" s="1869" t="s">
        <v>283</v>
      </c>
      <c r="I2" s="1869" t="s">
        <v>284</v>
      </c>
      <c r="J2" s="1869" t="s">
        <v>285</v>
      </c>
      <c r="K2" s="1869" t="s">
        <v>286</v>
      </c>
      <c r="L2" s="1869" t="s">
        <v>438</v>
      </c>
      <c r="M2" s="1869"/>
      <c r="N2" s="1869"/>
      <c r="O2" s="1869"/>
      <c r="P2" s="1869"/>
      <c r="Q2" s="1869"/>
      <c r="R2" s="1869" t="s">
        <v>226</v>
      </c>
      <c r="S2" s="1869"/>
      <c r="T2" s="1869"/>
      <c r="U2" s="1869" t="s">
        <v>439</v>
      </c>
      <c r="V2" s="1869" t="s">
        <v>440</v>
      </c>
      <c r="W2" s="1869"/>
      <c r="X2" s="1869"/>
      <c r="Y2" s="1869"/>
      <c r="Z2" s="1869"/>
      <c r="AA2" s="1869"/>
      <c r="AB2" s="1869"/>
      <c r="AC2" s="1869" t="s">
        <v>441</v>
      </c>
      <c r="AD2" s="1869"/>
      <c r="AE2" s="1869" t="s">
        <v>442</v>
      </c>
      <c r="AF2" s="1869"/>
      <c r="AG2" s="1869"/>
      <c r="AH2" s="1870"/>
      <c r="AI2" s="1869" t="s">
        <v>443</v>
      </c>
      <c r="AJ2" s="1870"/>
      <c r="AK2" s="1870"/>
      <c r="AL2" s="1870"/>
      <c r="AM2" s="1870"/>
      <c r="AN2" s="1870"/>
      <c r="AO2" s="1870"/>
      <c r="AP2" s="1870"/>
      <c r="AQ2" s="1870"/>
      <c r="AR2" s="1870"/>
      <c r="AS2" s="1870"/>
      <c r="AT2" s="1870"/>
      <c r="AU2" s="1870"/>
      <c r="AV2" s="1869" t="s">
        <v>444</v>
      </c>
    </row>
    <row r="3" spans="1:50" s="400" customFormat="1" ht="24.6" hidden="1" customHeight="1" x14ac:dyDescent="0.15">
      <c r="A3" s="1875"/>
      <c r="B3" s="1869"/>
      <c r="C3" s="1869"/>
      <c r="D3" s="1869"/>
      <c r="E3" s="1869"/>
      <c r="F3" s="1869"/>
      <c r="G3" s="1869"/>
      <c r="H3" s="1869"/>
      <c r="I3" s="1869"/>
      <c r="J3" s="1869"/>
      <c r="K3" s="1869"/>
      <c r="L3" s="395" t="s">
        <v>445</v>
      </c>
      <c r="M3" s="395" t="s">
        <v>446</v>
      </c>
      <c r="N3" s="396" t="s">
        <v>447</v>
      </c>
      <c r="O3" s="396" t="s">
        <v>448</v>
      </c>
      <c r="P3" s="396" t="s">
        <v>449</v>
      </c>
      <c r="Q3" s="396" t="s">
        <v>450</v>
      </c>
      <c r="R3" s="395" t="s">
        <v>451</v>
      </c>
      <c r="S3" s="395" t="s">
        <v>452</v>
      </c>
      <c r="T3" s="395" t="s">
        <v>453</v>
      </c>
      <c r="U3" s="1869"/>
      <c r="V3" s="1869"/>
      <c r="W3" s="1869"/>
      <c r="X3" s="1869"/>
      <c r="Y3" s="1869"/>
      <c r="Z3" s="1869"/>
      <c r="AA3" s="1869"/>
      <c r="AB3" s="1869"/>
      <c r="AC3" s="395" t="s">
        <v>454</v>
      </c>
      <c r="AD3" s="395" t="s">
        <v>455</v>
      </c>
      <c r="AE3" s="1869" t="s">
        <v>456</v>
      </c>
      <c r="AF3" s="1869"/>
      <c r="AG3" s="396" t="s">
        <v>457</v>
      </c>
      <c r="AH3" s="396" t="s">
        <v>458</v>
      </c>
      <c r="AI3" s="1869" t="s">
        <v>459</v>
      </c>
      <c r="AJ3" s="1870"/>
      <c r="AK3" s="1870"/>
      <c r="AL3" s="1870"/>
      <c r="AM3" s="1870"/>
      <c r="AN3" s="1869" t="s">
        <v>460</v>
      </c>
      <c r="AO3" s="1870"/>
      <c r="AP3" s="1870"/>
      <c r="AQ3" s="1870"/>
      <c r="AR3" s="1870"/>
      <c r="AS3" s="1869" t="s">
        <v>461</v>
      </c>
      <c r="AT3" s="1870"/>
      <c r="AU3" s="1870"/>
      <c r="AV3" s="1869"/>
    </row>
    <row r="4" spans="1:50" s="1133" customFormat="1" ht="24.6" hidden="1" customHeight="1" x14ac:dyDescent="0.15">
      <c r="A4" s="231"/>
      <c r="B4" s="596" t="s">
        <v>48</v>
      </c>
      <c r="C4" s="231" t="s">
        <v>1</v>
      </c>
      <c r="D4" s="240"/>
      <c r="E4" s="545">
        <f>COUNTA(E6:E55,E57:E60,E62:E65,E67:E70,E72:E74,E76:E81,E83:E88,E90:E92,E94:E270,E272:E312,E314:E327,E329:E368,E370:E398,E400:E438,E440:E471,E473:E526,E528:E544)</f>
        <v>523</v>
      </c>
      <c r="F4" s="231"/>
      <c r="G4" s="231"/>
      <c r="H4" s="241">
        <f>SUM(H6:H55,H57:H60,H62:H65,H67:H70,H72:H74,H76:H81,H83:H88,H90:H92,H94:H270,H272:H312,H314:H327,H329:H368,H370:H398,H400:H438,H440:H471,H473:H526,H528:H544)</f>
        <v>12127681.210000001</v>
      </c>
      <c r="I4" s="241">
        <f>SUM(I6:I55,I57:I60,I62:I65,I67:I70,I72:I74,I76:I81,I83:I88,I90:I92,I94:I270,I272:I312,I314:I327,I329:I368,I370:I398,I400:I438,I440:I471,I473:I526,I528:I544)</f>
        <v>1252517.03</v>
      </c>
      <c r="J4" s="241">
        <f>SUM(J6:J55,J57:J60,J62:J65,J67:J70,J72:J74,J76:J81,J83:J88,J90:J92,J94:J270,J272:J312,J314:J327,J329:J368,J370:J398,J400:J438,J440:J471,J473:J526,J528:J544)</f>
        <v>2048198.5650000006</v>
      </c>
      <c r="K4" s="231"/>
      <c r="L4" s="231"/>
      <c r="M4" s="231"/>
      <c r="N4" s="248"/>
      <c r="O4" s="248"/>
      <c r="P4" s="248"/>
      <c r="Q4" s="248"/>
      <c r="R4" s="241"/>
      <c r="S4" s="241"/>
      <c r="T4" s="231"/>
      <c r="U4" s="231"/>
      <c r="V4" s="1132"/>
      <c r="W4" s="240"/>
      <c r="X4" s="240"/>
      <c r="Y4" s="240"/>
      <c r="Z4" s="240"/>
      <c r="AA4" s="240"/>
      <c r="AB4" s="241"/>
      <c r="AC4" s="231"/>
      <c r="AD4" s="231"/>
      <c r="AE4" s="240"/>
      <c r="AF4" s="240"/>
      <c r="AG4" s="240"/>
      <c r="AH4" s="236"/>
      <c r="AI4" s="236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31"/>
    </row>
    <row r="5" spans="1:50" s="1133" customFormat="1" ht="24.6" hidden="1" customHeight="1" x14ac:dyDescent="0.15">
      <c r="A5" s="231"/>
      <c r="B5" s="592" t="s">
        <v>56</v>
      </c>
      <c r="C5" s="231" t="s">
        <v>1</v>
      </c>
      <c r="D5" s="240"/>
      <c r="E5" s="545">
        <f>COUNTA(E6:E55)</f>
        <v>50</v>
      </c>
      <c r="F5" s="586"/>
      <c r="G5" s="586"/>
      <c r="H5" s="584">
        <f>SUM(H6:H55)</f>
        <v>526129.4</v>
      </c>
      <c r="I5" s="584">
        <f>SUM(I6:I55)</f>
        <v>91845.56</v>
      </c>
      <c r="J5" s="584">
        <f>SUM(J6:J55)</f>
        <v>171485.47</v>
      </c>
      <c r="K5" s="586"/>
      <c r="L5" s="586"/>
      <c r="M5" s="586"/>
      <c r="N5" s="584"/>
      <c r="O5" s="584"/>
      <c r="P5" s="584"/>
      <c r="Q5" s="584"/>
      <c r="R5" s="584"/>
      <c r="S5" s="584"/>
      <c r="T5" s="231"/>
      <c r="U5" s="231"/>
      <c r="V5" s="1132"/>
      <c r="W5" s="240"/>
      <c r="X5" s="240"/>
      <c r="Y5" s="240"/>
      <c r="Z5" s="240"/>
      <c r="AA5" s="240"/>
      <c r="AB5" s="241"/>
      <c r="AC5" s="231"/>
      <c r="AD5" s="231"/>
      <c r="AE5" s="240"/>
      <c r="AF5" s="240"/>
      <c r="AG5" s="240"/>
      <c r="AH5" s="236"/>
      <c r="AI5" s="236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31"/>
    </row>
    <row r="6" spans="1:50" s="400" customFormat="1" ht="24.6" hidden="1" customHeight="1" x14ac:dyDescent="0.15">
      <c r="A6" s="232"/>
      <c r="B6" s="147"/>
      <c r="C6" s="119" t="s">
        <v>670</v>
      </c>
      <c r="D6" s="119" t="s">
        <v>4983</v>
      </c>
      <c r="E6" s="119" t="s">
        <v>8682</v>
      </c>
      <c r="F6" s="119" t="s">
        <v>67</v>
      </c>
      <c r="G6" s="119" t="s">
        <v>8567</v>
      </c>
      <c r="H6" s="278">
        <v>9775</v>
      </c>
      <c r="I6" s="278">
        <v>5525.49</v>
      </c>
      <c r="J6" s="278">
        <v>11399.2</v>
      </c>
      <c r="K6" s="123" t="s">
        <v>1194</v>
      </c>
      <c r="L6" s="590" t="s">
        <v>8683</v>
      </c>
      <c r="M6" s="590" t="s">
        <v>54</v>
      </c>
      <c r="N6" s="1533">
        <v>55</v>
      </c>
      <c r="O6" s="1533">
        <v>41.45</v>
      </c>
      <c r="P6" s="1533">
        <v>1832</v>
      </c>
      <c r="Q6" s="1533">
        <v>26</v>
      </c>
      <c r="R6" s="1533">
        <v>4507</v>
      </c>
      <c r="S6" s="1533">
        <v>5500</v>
      </c>
      <c r="T6" s="1434" t="s">
        <v>499</v>
      </c>
      <c r="U6" s="1434">
        <v>1963</v>
      </c>
      <c r="V6" s="1565"/>
      <c r="W6" s="590"/>
      <c r="X6" s="590"/>
      <c r="Y6" s="590"/>
      <c r="Z6" s="590"/>
      <c r="AA6" s="590"/>
      <c r="AB6" s="1435">
        <v>32612</v>
      </c>
      <c r="AC6" s="261"/>
      <c r="AD6" s="261"/>
      <c r="AE6" s="410" t="s">
        <v>621</v>
      </c>
      <c r="AF6" s="410"/>
      <c r="AG6" s="410"/>
      <c r="AH6" s="410"/>
      <c r="AI6" s="410"/>
      <c r="AJ6" s="410"/>
      <c r="AK6" s="410"/>
      <c r="AL6" s="410"/>
      <c r="AM6" s="410"/>
      <c r="AN6" s="410"/>
      <c r="AO6" s="410"/>
      <c r="AP6" s="410"/>
      <c r="AQ6" s="410"/>
      <c r="AR6" s="410"/>
      <c r="AS6" s="410"/>
      <c r="AT6" s="410"/>
      <c r="AU6" s="410"/>
      <c r="AV6" s="261" t="s">
        <v>16696</v>
      </c>
      <c r="AX6" s="1654" t="s">
        <v>20754</v>
      </c>
    </row>
    <row r="7" spans="1:50" s="400" customFormat="1" ht="24.6" hidden="1" customHeight="1" x14ac:dyDescent="0.15">
      <c r="A7" s="232"/>
      <c r="B7" s="147"/>
      <c r="C7" s="119" t="s">
        <v>670</v>
      </c>
      <c r="D7" s="119"/>
      <c r="E7" s="119" t="s">
        <v>8684</v>
      </c>
      <c r="F7" s="119" t="s">
        <v>670</v>
      </c>
      <c r="G7" s="119" t="s">
        <v>2649</v>
      </c>
      <c r="H7" s="278">
        <v>638</v>
      </c>
      <c r="I7" s="278">
        <v>602.5</v>
      </c>
      <c r="J7" s="278">
        <v>790.97</v>
      </c>
      <c r="K7" s="123" t="s">
        <v>1194</v>
      </c>
      <c r="L7" s="123" t="s">
        <v>4585</v>
      </c>
      <c r="M7" s="123" t="s">
        <v>8685</v>
      </c>
      <c r="N7" s="278">
        <v>16.8</v>
      </c>
      <c r="O7" s="278">
        <v>30</v>
      </c>
      <c r="P7" s="278">
        <v>510</v>
      </c>
      <c r="Q7" s="278">
        <v>8</v>
      </c>
      <c r="R7" s="278"/>
      <c r="S7" s="278"/>
      <c r="T7" s="119"/>
      <c r="U7" s="119">
        <v>2005</v>
      </c>
      <c r="V7" s="336"/>
      <c r="W7" s="123"/>
      <c r="X7" s="123"/>
      <c r="Y7" s="123"/>
      <c r="Z7" s="123"/>
      <c r="AA7" s="123"/>
      <c r="AB7" s="121">
        <v>770</v>
      </c>
      <c r="AC7" s="232"/>
      <c r="AD7" s="232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232"/>
      <c r="AX7" s="1654" t="s">
        <v>1882</v>
      </c>
    </row>
    <row r="8" spans="1:50" s="400" customFormat="1" ht="24.6" hidden="1" customHeight="1" x14ac:dyDescent="0.15">
      <c r="A8" s="232"/>
      <c r="B8" s="147"/>
      <c r="C8" s="119" t="s">
        <v>8578</v>
      </c>
      <c r="D8" s="119" t="s">
        <v>11908</v>
      </c>
      <c r="E8" s="119" t="s">
        <v>11909</v>
      </c>
      <c r="F8" s="119" t="s">
        <v>8578</v>
      </c>
      <c r="G8" s="119" t="s">
        <v>9058</v>
      </c>
      <c r="H8" s="278">
        <v>2378.4</v>
      </c>
      <c r="I8" s="278">
        <v>939</v>
      </c>
      <c r="J8" s="278">
        <v>939.26</v>
      </c>
      <c r="K8" s="123" t="s">
        <v>8690</v>
      </c>
      <c r="L8" s="123" t="s">
        <v>1652</v>
      </c>
      <c r="M8" s="123" t="s">
        <v>54</v>
      </c>
      <c r="N8" s="278">
        <v>43</v>
      </c>
      <c r="O8" s="278">
        <v>16</v>
      </c>
      <c r="P8" s="278">
        <v>939.26</v>
      </c>
      <c r="Q8" s="278">
        <v>9</v>
      </c>
      <c r="R8" s="278"/>
      <c r="S8" s="278"/>
      <c r="T8" s="119"/>
      <c r="U8" s="119">
        <v>2018</v>
      </c>
      <c r="V8" s="336"/>
      <c r="W8" s="123"/>
      <c r="X8" s="123"/>
      <c r="Y8" s="123"/>
      <c r="Z8" s="123"/>
      <c r="AA8" s="123"/>
      <c r="AB8" s="121">
        <v>1630</v>
      </c>
      <c r="AC8" s="232"/>
      <c r="AD8" s="232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232"/>
      <c r="AX8" s="1654" t="s">
        <v>5221</v>
      </c>
    </row>
    <row r="9" spans="1:50" s="400" customFormat="1" ht="24.6" hidden="1" customHeight="1" x14ac:dyDescent="0.15">
      <c r="A9" s="232"/>
      <c r="B9" s="147"/>
      <c r="C9" s="119" t="s">
        <v>8568</v>
      </c>
      <c r="D9" s="119"/>
      <c r="E9" s="119" t="s">
        <v>8686</v>
      </c>
      <c r="F9" s="119" t="s">
        <v>8568</v>
      </c>
      <c r="G9" s="119" t="s">
        <v>8585</v>
      </c>
      <c r="H9" s="278">
        <v>1090</v>
      </c>
      <c r="I9" s="278">
        <v>832</v>
      </c>
      <c r="J9" s="278">
        <v>1090</v>
      </c>
      <c r="K9" s="123" t="s">
        <v>8687</v>
      </c>
      <c r="L9" s="123" t="s">
        <v>487</v>
      </c>
      <c r="M9" s="123" t="s">
        <v>54</v>
      </c>
      <c r="N9" s="278">
        <v>46</v>
      </c>
      <c r="O9" s="278">
        <v>18</v>
      </c>
      <c r="P9" s="278">
        <v>830</v>
      </c>
      <c r="Q9" s="278">
        <v>11</v>
      </c>
      <c r="R9" s="278"/>
      <c r="S9" s="278"/>
      <c r="T9" s="119"/>
      <c r="U9" s="119">
        <v>2009</v>
      </c>
      <c r="V9" s="336"/>
      <c r="W9" s="123"/>
      <c r="X9" s="123"/>
      <c r="Y9" s="123"/>
      <c r="Z9" s="123"/>
      <c r="AA9" s="123"/>
      <c r="AB9" s="121">
        <v>1986</v>
      </c>
      <c r="AC9" s="232"/>
      <c r="AD9" s="232"/>
      <c r="AE9" s="148" t="s">
        <v>621</v>
      </c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232"/>
      <c r="AX9" s="1654" t="s">
        <v>5223</v>
      </c>
    </row>
    <row r="10" spans="1:50" s="400" customFormat="1" ht="24.6" hidden="1" customHeight="1" x14ac:dyDescent="0.15">
      <c r="A10" s="232"/>
      <c r="B10" s="147"/>
      <c r="C10" s="119" t="s">
        <v>8568</v>
      </c>
      <c r="D10" s="119"/>
      <c r="E10" s="119" t="s">
        <v>14202</v>
      </c>
      <c r="F10" s="119" t="s">
        <v>8568</v>
      </c>
      <c r="G10" s="119" t="s">
        <v>8585</v>
      </c>
      <c r="H10" s="278">
        <v>13467</v>
      </c>
      <c r="I10" s="278">
        <v>588</v>
      </c>
      <c r="J10" s="278">
        <v>660</v>
      </c>
      <c r="K10" s="123" t="s">
        <v>8687</v>
      </c>
      <c r="L10" s="123" t="s">
        <v>1295</v>
      </c>
      <c r="M10" s="123" t="s">
        <v>54</v>
      </c>
      <c r="N10" s="278">
        <v>42.8</v>
      </c>
      <c r="O10" s="278">
        <v>12.6</v>
      </c>
      <c r="P10" s="278">
        <v>400</v>
      </c>
      <c r="Q10" s="278">
        <v>5.5</v>
      </c>
      <c r="R10" s="278"/>
      <c r="S10" s="278"/>
      <c r="T10" s="119"/>
      <c r="U10" s="119">
        <v>2010</v>
      </c>
      <c r="V10" s="336"/>
      <c r="W10" s="123"/>
      <c r="X10" s="123"/>
      <c r="Y10" s="123"/>
      <c r="Z10" s="123"/>
      <c r="AA10" s="123"/>
      <c r="AB10" s="121">
        <v>1210</v>
      </c>
      <c r="AC10" s="232"/>
      <c r="AD10" s="232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232"/>
      <c r="AX10" s="1654" t="s">
        <v>1884</v>
      </c>
    </row>
    <row r="11" spans="1:50" s="400" customFormat="1" ht="24.6" hidden="1" customHeight="1" x14ac:dyDescent="0.15">
      <c r="A11" s="232"/>
      <c r="B11" s="147"/>
      <c r="C11" s="119" t="s">
        <v>962</v>
      </c>
      <c r="D11" s="119" t="s">
        <v>11910</v>
      </c>
      <c r="E11" s="119" t="s">
        <v>8688</v>
      </c>
      <c r="F11" s="119" t="s">
        <v>962</v>
      </c>
      <c r="G11" s="119" t="s">
        <v>8689</v>
      </c>
      <c r="H11" s="278">
        <v>1653</v>
      </c>
      <c r="I11" s="278">
        <v>927</v>
      </c>
      <c r="J11" s="278">
        <v>1207</v>
      </c>
      <c r="K11" s="123" t="s">
        <v>8690</v>
      </c>
      <c r="L11" s="123" t="s">
        <v>487</v>
      </c>
      <c r="M11" s="123" t="s">
        <v>54</v>
      </c>
      <c r="N11" s="278">
        <v>36</v>
      </c>
      <c r="O11" s="278">
        <v>18</v>
      </c>
      <c r="P11" s="278">
        <v>836</v>
      </c>
      <c r="Q11" s="278">
        <v>13</v>
      </c>
      <c r="R11" s="278"/>
      <c r="S11" s="278"/>
      <c r="T11" s="119"/>
      <c r="U11" s="119">
        <v>2016</v>
      </c>
      <c r="V11" s="336"/>
      <c r="W11" s="123"/>
      <c r="X11" s="123"/>
      <c r="Y11" s="123"/>
      <c r="Z11" s="123"/>
      <c r="AA11" s="123"/>
      <c r="AB11" s="121">
        <v>2258</v>
      </c>
      <c r="AC11" s="232"/>
      <c r="AD11" s="232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232"/>
      <c r="AX11" s="1654" t="s">
        <v>1886</v>
      </c>
    </row>
    <row r="12" spans="1:50" s="400" customFormat="1" ht="24.6" hidden="1" customHeight="1" x14ac:dyDescent="0.15">
      <c r="A12" s="232"/>
      <c r="B12" s="147"/>
      <c r="C12" s="119" t="s">
        <v>8591</v>
      </c>
      <c r="D12" s="119"/>
      <c r="E12" s="119" t="s">
        <v>8691</v>
      </c>
      <c r="F12" s="119" t="s">
        <v>8591</v>
      </c>
      <c r="G12" s="119" t="s">
        <v>8593</v>
      </c>
      <c r="H12" s="278">
        <v>5746</v>
      </c>
      <c r="I12" s="278">
        <v>2912</v>
      </c>
      <c r="J12" s="278">
        <v>5743</v>
      </c>
      <c r="K12" s="123" t="s">
        <v>500</v>
      </c>
      <c r="L12" s="123" t="s">
        <v>8692</v>
      </c>
      <c r="M12" s="123" t="s">
        <v>54</v>
      </c>
      <c r="N12" s="278">
        <v>31</v>
      </c>
      <c r="O12" s="278">
        <v>45</v>
      </c>
      <c r="P12" s="278">
        <v>1395</v>
      </c>
      <c r="Q12" s="278">
        <v>12</v>
      </c>
      <c r="R12" s="278">
        <v>1264</v>
      </c>
      <c r="S12" s="278">
        <v>2000</v>
      </c>
      <c r="T12" s="119" t="s">
        <v>8693</v>
      </c>
      <c r="U12" s="119">
        <v>2004</v>
      </c>
      <c r="V12" s="336"/>
      <c r="W12" s="123"/>
      <c r="X12" s="123"/>
      <c r="Y12" s="123"/>
      <c r="Z12" s="123"/>
      <c r="AA12" s="123"/>
      <c r="AB12" s="121">
        <v>11348</v>
      </c>
      <c r="AC12" s="232"/>
      <c r="AD12" s="232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232"/>
      <c r="AX12" s="1654" t="s">
        <v>1897</v>
      </c>
    </row>
    <row r="13" spans="1:50" s="400" customFormat="1" ht="24.6" hidden="1" customHeight="1" x14ac:dyDescent="0.15">
      <c r="A13" s="232"/>
      <c r="B13" s="147"/>
      <c r="C13" s="119" t="s">
        <v>8561</v>
      </c>
      <c r="D13" s="119" t="s">
        <v>11911</v>
      </c>
      <c r="E13" s="119" t="s">
        <v>14440</v>
      </c>
      <c r="F13" s="119" t="s">
        <v>67</v>
      </c>
      <c r="G13" s="119" t="s">
        <v>8694</v>
      </c>
      <c r="H13" s="278">
        <v>34466</v>
      </c>
      <c r="I13" s="278">
        <v>1815</v>
      </c>
      <c r="J13" s="278">
        <v>1815</v>
      </c>
      <c r="K13" s="123" t="s">
        <v>8695</v>
      </c>
      <c r="L13" s="123" t="s">
        <v>487</v>
      </c>
      <c r="M13" s="123" t="s">
        <v>54</v>
      </c>
      <c r="N13" s="278">
        <v>18</v>
      </c>
      <c r="O13" s="278">
        <v>65</v>
      </c>
      <c r="P13" s="278">
        <v>1170</v>
      </c>
      <c r="Q13" s="278">
        <v>11.94</v>
      </c>
      <c r="R13" s="278">
        <v>270</v>
      </c>
      <c r="S13" s="278">
        <v>270</v>
      </c>
      <c r="T13" s="119" t="s">
        <v>185</v>
      </c>
      <c r="U13" s="119">
        <v>2008</v>
      </c>
      <c r="V13" s="336"/>
      <c r="W13" s="123"/>
      <c r="X13" s="123"/>
      <c r="Y13" s="123"/>
      <c r="Z13" s="123"/>
      <c r="AA13" s="123"/>
      <c r="AB13" s="121">
        <v>2000</v>
      </c>
      <c r="AC13" s="232"/>
      <c r="AD13" s="232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232"/>
      <c r="AX13" s="1654" t="s">
        <v>5229</v>
      </c>
    </row>
    <row r="14" spans="1:50" s="400" customFormat="1" ht="24.6" hidden="1" customHeight="1" x14ac:dyDescent="0.15">
      <c r="A14" s="232" t="s">
        <v>156</v>
      </c>
      <c r="B14" s="147"/>
      <c r="C14" s="119" t="s">
        <v>8561</v>
      </c>
      <c r="D14" s="119" t="s">
        <v>11912</v>
      </c>
      <c r="E14" s="119" t="s">
        <v>14441</v>
      </c>
      <c r="F14" s="119" t="s">
        <v>67</v>
      </c>
      <c r="G14" s="119" t="s">
        <v>8694</v>
      </c>
      <c r="H14" s="278">
        <v>10187</v>
      </c>
      <c r="I14" s="278">
        <v>2021</v>
      </c>
      <c r="J14" s="278">
        <v>2021</v>
      </c>
      <c r="K14" s="123" t="s">
        <v>8695</v>
      </c>
      <c r="L14" s="123" t="s">
        <v>487</v>
      </c>
      <c r="M14" s="123" t="s">
        <v>54</v>
      </c>
      <c r="N14" s="278">
        <v>18</v>
      </c>
      <c r="O14" s="278">
        <v>66</v>
      </c>
      <c r="P14" s="278">
        <v>1188</v>
      </c>
      <c r="Q14" s="278">
        <v>13</v>
      </c>
      <c r="R14" s="278">
        <v>402</v>
      </c>
      <c r="S14" s="278">
        <v>402</v>
      </c>
      <c r="T14" s="119" t="s">
        <v>185</v>
      </c>
      <c r="U14" s="119">
        <v>2010</v>
      </c>
      <c r="V14" s="336"/>
      <c r="W14" s="123"/>
      <c r="X14" s="123"/>
      <c r="Y14" s="123"/>
      <c r="Z14" s="123"/>
      <c r="AA14" s="123"/>
      <c r="AB14" s="121">
        <v>3500</v>
      </c>
      <c r="AC14" s="232"/>
      <c r="AD14" s="232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232"/>
      <c r="AX14" s="1654" t="s">
        <v>5231</v>
      </c>
    </row>
    <row r="15" spans="1:50" s="400" customFormat="1" ht="24.6" hidden="1" customHeight="1" x14ac:dyDescent="0.15">
      <c r="A15" s="232">
        <v>2</v>
      </c>
      <c r="B15" s="147"/>
      <c r="C15" s="119" t="s">
        <v>425</v>
      </c>
      <c r="D15" s="119" t="s">
        <v>11815</v>
      </c>
      <c r="E15" s="119" t="s">
        <v>14442</v>
      </c>
      <c r="F15" s="119" t="s">
        <v>425</v>
      </c>
      <c r="G15" s="119" t="s">
        <v>8600</v>
      </c>
      <c r="H15" s="278">
        <v>1653</v>
      </c>
      <c r="I15" s="278">
        <v>1374</v>
      </c>
      <c r="J15" s="278">
        <v>1905</v>
      </c>
      <c r="K15" s="123" t="s">
        <v>8690</v>
      </c>
      <c r="L15" s="123" t="s">
        <v>487</v>
      </c>
      <c r="M15" s="123" t="s">
        <v>54</v>
      </c>
      <c r="N15" s="278">
        <v>36</v>
      </c>
      <c r="O15" s="278">
        <v>18</v>
      </c>
      <c r="P15" s="278">
        <v>930</v>
      </c>
      <c r="Q15" s="278">
        <v>13</v>
      </c>
      <c r="R15" s="278"/>
      <c r="S15" s="278"/>
      <c r="T15" s="119" t="s">
        <v>185</v>
      </c>
      <c r="U15" s="119">
        <v>2015</v>
      </c>
      <c r="V15" s="336"/>
      <c r="W15" s="123"/>
      <c r="X15" s="123"/>
      <c r="Y15" s="123"/>
      <c r="Z15" s="123"/>
      <c r="AA15" s="123"/>
      <c r="AB15" s="121">
        <v>3500</v>
      </c>
      <c r="AC15" s="232"/>
      <c r="AD15" s="232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232"/>
      <c r="AX15" s="1654" t="s">
        <v>5233</v>
      </c>
    </row>
    <row r="16" spans="1:50" s="400" customFormat="1" ht="24.6" hidden="1" customHeight="1" x14ac:dyDescent="0.15">
      <c r="A16" s="232"/>
      <c r="B16" s="147"/>
      <c r="C16" s="119" t="s">
        <v>8696</v>
      </c>
      <c r="D16" s="119"/>
      <c r="E16" s="119" t="s">
        <v>14443</v>
      </c>
      <c r="F16" s="119" t="s">
        <v>8696</v>
      </c>
      <c r="G16" s="119" t="s">
        <v>8697</v>
      </c>
      <c r="H16" s="278">
        <v>1420</v>
      </c>
      <c r="I16" s="278">
        <v>1247.5</v>
      </c>
      <c r="J16" s="278">
        <v>2020</v>
      </c>
      <c r="K16" s="123" t="s">
        <v>8698</v>
      </c>
      <c r="L16" s="123" t="s">
        <v>487</v>
      </c>
      <c r="M16" s="123" t="s">
        <v>54</v>
      </c>
      <c r="N16" s="278">
        <v>36.61</v>
      </c>
      <c r="O16" s="278">
        <v>36.65</v>
      </c>
      <c r="P16" s="278">
        <v>1079.06</v>
      </c>
      <c r="Q16" s="278">
        <v>11</v>
      </c>
      <c r="R16" s="278"/>
      <c r="S16" s="278"/>
      <c r="T16" s="119"/>
      <c r="U16" s="119">
        <v>2014</v>
      </c>
      <c r="V16" s="336"/>
      <c r="W16" s="123"/>
      <c r="X16" s="123"/>
      <c r="Y16" s="123"/>
      <c r="Z16" s="123"/>
      <c r="AA16" s="123"/>
      <c r="AB16" s="121">
        <v>4800</v>
      </c>
      <c r="AC16" s="232"/>
      <c r="AD16" s="232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232"/>
      <c r="AX16" s="1654" t="s">
        <v>781</v>
      </c>
    </row>
    <row r="17" spans="1:50" s="400" customFormat="1" ht="24.6" hidden="1" customHeight="1" x14ac:dyDescent="0.15">
      <c r="A17" s="232"/>
      <c r="B17" s="147"/>
      <c r="C17" s="119" t="s">
        <v>8601</v>
      </c>
      <c r="D17" s="119" t="s">
        <v>11913</v>
      </c>
      <c r="E17" s="119" t="s">
        <v>8700</v>
      </c>
      <c r="F17" s="119" t="s">
        <v>67</v>
      </c>
      <c r="G17" s="119" t="s">
        <v>8699</v>
      </c>
      <c r="H17" s="278">
        <v>1053</v>
      </c>
      <c r="I17" s="278"/>
      <c r="J17" s="278">
        <v>1192</v>
      </c>
      <c r="K17" s="123" t="s">
        <v>3642</v>
      </c>
      <c r="L17" s="123" t="s">
        <v>487</v>
      </c>
      <c r="M17" s="123" t="s">
        <v>54</v>
      </c>
      <c r="N17" s="278"/>
      <c r="O17" s="278"/>
      <c r="P17" s="278"/>
      <c r="Q17" s="278"/>
      <c r="R17" s="278"/>
      <c r="S17" s="278"/>
      <c r="T17" s="119"/>
      <c r="U17" s="119"/>
      <c r="V17" s="336"/>
      <c r="W17" s="123"/>
      <c r="X17" s="123"/>
      <c r="Y17" s="123"/>
      <c r="Z17" s="123"/>
      <c r="AA17" s="123"/>
      <c r="AB17" s="121"/>
      <c r="AC17" s="232"/>
      <c r="AD17" s="232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232"/>
      <c r="AX17" s="1654" t="s">
        <v>5326</v>
      </c>
    </row>
    <row r="18" spans="1:50" s="400" customFormat="1" ht="24.6" hidden="1" customHeight="1" x14ac:dyDescent="0.15">
      <c r="A18" s="232"/>
      <c r="B18" s="147"/>
      <c r="C18" s="119" t="s">
        <v>8601</v>
      </c>
      <c r="D18" s="119" t="s">
        <v>11895</v>
      </c>
      <c r="E18" s="119" t="s">
        <v>11914</v>
      </c>
      <c r="F18" s="119" t="s">
        <v>67</v>
      </c>
      <c r="G18" s="119" t="s">
        <v>8699</v>
      </c>
      <c r="H18" s="278">
        <v>49830</v>
      </c>
      <c r="I18" s="278">
        <v>2019.5</v>
      </c>
      <c r="J18" s="278">
        <v>2019.5</v>
      </c>
      <c r="K18" s="123" t="s">
        <v>1169</v>
      </c>
      <c r="L18" s="123" t="s">
        <v>487</v>
      </c>
      <c r="M18" s="123" t="s">
        <v>54</v>
      </c>
      <c r="N18" s="278">
        <v>35</v>
      </c>
      <c r="O18" s="278">
        <v>57.7</v>
      </c>
      <c r="P18" s="278">
        <v>2019.5</v>
      </c>
      <c r="Q18" s="278">
        <v>8</v>
      </c>
      <c r="R18" s="278"/>
      <c r="S18" s="278"/>
      <c r="T18" s="119" t="s">
        <v>185</v>
      </c>
      <c r="U18" s="119">
        <v>2018</v>
      </c>
      <c r="V18" s="336"/>
      <c r="W18" s="123"/>
      <c r="X18" s="123"/>
      <c r="Y18" s="123"/>
      <c r="Z18" s="123"/>
      <c r="AA18" s="123"/>
      <c r="AB18" s="121"/>
      <c r="AC18" s="232"/>
      <c r="AD18" s="232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232"/>
      <c r="AX18" s="1654" t="s">
        <v>5239</v>
      </c>
    </row>
    <row r="19" spans="1:50" s="400" customFormat="1" ht="24.6" hidden="1" customHeight="1" x14ac:dyDescent="0.15">
      <c r="A19" s="232"/>
      <c r="B19" s="147"/>
      <c r="C19" s="119" t="s">
        <v>345</v>
      </c>
      <c r="D19" s="119"/>
      <c r="E19" s="119" t="s">
        <v>8701</v>
      </c>
      <c r="F19" s="119" t="s">
        <v>718</v>
      </c>
      <c r="G19" s="119" t="s">
        <v>718</v>
      </c>
      <c r="H19" s="278">
        <v>1873</v>
      </c>
      <c r="I19" s="278">
        <v>1873</v>
      </c>
      <c r="J19" s="278">
        <v>2075</v>
      </c>
      <c r="K19" s="123" t="s">
        <v>500</v>
      </c>
      <c r="L19" s="123" t="s">
        <v>15275</v>
      </c>
      <c r="M19" s="123" t="s">
        <v>54</v>
      </c>
      <c r="N19" s="278" t="s">
        <v>15276</v>
      </c>
      <c r="O19" s="278" t="s">
        <v>15277</v>
      </c>
      <c r="P19" s="278" t="s">
        <v>15278</v>
      </c>
      <c r="Q19" s="278">
        <v>15</v>
      </c>
      <c r="R19" s="278"/>
      <c r="S19" s="278"/>
      <c r="T19" s="119"/>
      <c r="U19" s="119">
        <v>1973</v>
      </c>
      <c r="V19" s="336"/>
      <c r="W19" s="123"/>
      <c r="X19" s="123"/>
      <c r="Y19" s="123"/>
      <c r="Z19" s="123"/>
      <c r="AA19" s="123"/>
      <c r="AB19" s="121">
        <v>81</v>
      </c>
      <c r="AC19" s="232"/>
      <c r="AD19" s="232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232"/>
      <c r="AX19" s="1654" t="s">
        <v>5241</v>
      </c>
    </row>
    <row r="20" spans="1:50" s="400" customFormat="1" ht="24.6" hidden="1" customHeight="1" x14ac:dyDescent="0.15">
      <c r="A20" s="232"/>
      <c r="B20" s="147"/>
      <c r="C20" s="119" t="s">
        <v>345</v>
      </c>
      <c r="D20" s="119"/>
      <c r="E20" s="119" t="s">
        <v>15332</v>
      </c>
      <c r="F20" s="119" t="s">
        <v>345</v>
      </c>
      <c r="G20" s="119" t="s">
        <v>11886</v>
      </c>
      <c r="H20" s="278">
        <v>54146</v>
      </c>
      <c r="I20" s="278">
        <v>2648</v>
      </c>
      <c r="J20" s="278">
        <v>2997</v>
      </c>
      <c r="K20" s="123" t="s">
        <v>500</v>
      </c>
      <c r="L20" s="123" t="s">
        <v>487</v>
      </c>
      <c r="M20" s="123" t="s">
        <v>54</v>
      </c>
      <c r="N20" s="278"/>
      <c r="O20" s="278"/>
      <c r="P20" s="278"/>
      <c r="Q20" s="278"/>
      <c r="R20" s="278"/>
      <c r="S20" s="278"/>
      <c r="T20" s="119"/>
      <c r="U20" s="119">
        <v>2010</v>
      </c>
      <c r="V20" s="336"/>
      <c r="W20" s="123"/>
      <c r="X20" s="123"/>
      <c r="Y20" s="123"/>
      <c r="Z20" s="123"/>
      <c r="AA20" s="123"/>
      <c r="AB20" s="121"/>
      <c r="AC20" s="232"/>
      <c r="AD20" s="232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232"/>
      <c r="AX20" s="1654" t="s">
        <v>5243</v>
      </c>
    </row>
    <row r="21" spans="1:50" s="400" customFormat="1" ht="24.6" hidden="1" customHeight="1" x14ac:dyDescent="0.15">
      <c r="A21" s="232"/>
      <c r="B21" s="147"/>
      <c r="C21" s="119" t="s">
        <v>345</v>
      </c>
      <c r="D21" s="119"/>
      <c r="E21" s="119" t="s">
        <v>14203</v>
      </c>
      <c r="F21" s="119" t="s">
        <v>345</v>
      </c>
      <c r="G21" s="119" t="s">
        <v>11886</v>
      </c>
      <c r="H21" s="278"/>
      <c r="I21" s="278"/>
      <c r="J21" s="278">
        <v>1480</v>
      </c>
      <c r="K21" s="123" t="s">
        <v>8721</v>
      </c>
      <c r="L21" s="123" t="s">
        <v>487</v>
      </c>
      <c r="M21" s="123" t="s">
        <v>54</v>
      </c>
      <c r="N21" s="278"/>
      <c r="O21" s="278"/>
      <c r="P21" s="278"/>
      <c r="Q21" s="278"/>
      <c r="R21" s="278"/>
      <c r="S21" s="278"/>
      <c r="T21" s="119"/>
      <c r="U21" s="119">
        <v>2016</v>
      </c>
      <c r="V21" s="336"/>
      <c r="W21" s="123"/>
      <c r="X21" s="123"/>
      <c r="Y21" s="123"/>
      <c r="Z21" s="123"/>
      <c r="AA21" s="123"/>
      <c r="AB21" s="121"/>
      <c r="AC21" s="232"/>
      <c r="AD21" s="232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232"/>
      <c r="AX21" s="1654" t="s">
        <v>5244</v>
      </c>
    </row>
    <row r="22" spans="1:50" s="400" customFormat="1" ht="24.6" hidden="1" customHeight="1" x14ac:dyDescent="0.15">
      <c r="A22" s="232"/>
      <c r="B22" s="147"/>
      <c r="C22" s="119" t="s">
        <v>345</v>
      </c>
      <c r="D22" s="119"/>
      <c r="E22" s="119" t="s">
        <v>14204</v>
      </c>
      <c r="F22" s="119" t="s">
        <v>345</v>
      </c>
      <c r="G22" s="119" t="s">
        <v>11886</v>
      </c>
      <c r="H22" s="278">
        <v>48448</v>
      </c>
      <c r="I22" s="278">
        <v>1265</v>
      </c>
      <c r="J22" s="278">
        <v>1546</v>
      </c>
      <c r="K22" s="123" t="s">
        <v>3810</v>
      </c>
      <c r="L22" s="123" t="s">
        <v>487</v>
      </c>
      <c r="M22" s="123" t="s">
        <v>54</v>
      </c>
      <c r="N22" s="278"/>
      <c r="O22" s="278"/>
      <c r="P22" s="278"/>
      <c r="Q22" s="278"/>
      <c r="R22" s="278"/>
      <c r="S22" s="278"/>
      <c r="T22" s="119"/>
      <c r="U22" s="119">
        <v>2017</v>
      </c>
      <c r="V22" s="336"/>
      <c r="W22" s="123"/>
      <c r="X22" s="123"/>
      <c r="Y22" s="123"/>
      <c r="Z22" s="123"/>
      <c r="AA22" s="123"/>
      <c r="AB22" s="121"/>
      <c r="AC22" s="232"/>
      <c r="AD22" s="232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232"/>
    </row>
    <row r="23" spans="1:50" s="400" customFormat="1" ht="24.6" hidden="1" customHeight="1" x14ac:dyDescent="0.15">
      <c r="A23" s="164"/>
      <c r="B23" s="147"/>
      <c r="C23" s="119" t="s">
        <v>8607</v>
      </c>
      <c r="D23" s="119" t="s">
        <v>11915</v>
      </c>
      <c r="E23" s="119" t="s">
        <v>8702</v>
      </c>
      <c r="F23" s="119" t="s">
        <v>8607</v>
      </c>
      <c r="G23" s="119" t="s">
        <v>8610</v>
      </c>
      <c r="H23" s="121">
        <v>5876</v>
      </c>
      <c r="I23" s="121">
        <v>2332.6999999999998</v>
      </c>
      <c r="J23" s="121">
        <v>2954</v>
      </c>
      <c r="K23" s="123" t="s">
        <v>8703</v>
      </c>
      <c r="L23" s="123" t="s">
        <v>15333</v>
      </c>
      <c r="M23" s="123" t="s">
        <v>54</v>
      </c>
      <c r="N23" s="278">
        <v>65</v>
      </c>
      <c r="O23" s="278">
        <v>29</v>
      </c>
      <c r="P23" s="121">
        <v>1885</v>
      </c>
      <c r="Q23" s="278">
        <v>15</v>
      </c>
      <c r="R23" s="278">
        <v>200</v>
      </c>
      <c r="S23" s="278">
        <v>400</v>
      </c>
      <c r="T23" s="119" t="s">
        <v>499</v>
      </c>
      <c r="U23" s="119">
        <v>2013</v>
      </c>
      <c r="V23" s="336"/>
      <c r="W23" s="123"/>
      <c r="X23" s="123"/>
      <c r="Y23" s="123"/>
      <c r="Z23" s="123"/>
      <c r="AA23" s="123"/>
      <c r="AB23" s="121">
        <v>8990</v>
      </c>
      <c r="AC23" s="232"/>
      <c r="AD23" s="232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232"/>
    </row>
    <row r="24" spans="1:50" s="400" customFormat="1" ht="24.6" hidden="1" customHeight="1" x14ac:dyDescent="0.15">
      <c r="A24" s="164"/>
      <c r="B24" s="147"/>
      <c r="C24" s="119" t="s">
        <v>8607</v>
      </c>
      <c r="D24" s="119" t="s">
        <v>11916</v>
      </c>
      <c r="E24" s="119" t="s">
        <v>8705</v>
      </c>
      <c r="F24" s="119" t="s">
        <v>8607</v>
      </c>
      <c r="G24" s="119" t="s">
        <v>8610</v>
      </c>
      <c r="H24" s="121">
        <v>10348</v>
      </c>
      <c r="I24" s="121">
        <v>561.66</v>
      </c>
      <c r="J24" s="121">
        <v>667</v>
      </c>
      <c r="K24" s="123" t="s">
        <v>8687</v>
      </c>
      <c r="L24" s="123" t="s">
        <v>487</v>
      </c>
      <c r="M24" s="123" t="s">
        <v>54</v>
      </c>
      <c r="N24" s="278">
        <v>17.8</v>
      </c>
      <c r="O24" s="278">
        <v>31</v>
      </c>
      <c r="P24" s="121">
        <v>552</v>
      </c>
      <c r="Q24" s="278">
        <v>10.5</v>
      </c>
      <c r="R24" s="278"/>
      <c r="S24" s="278"/>
      <c r="T24" s="119"/>
      <c r="U24" s="119">
        <v>2013</v>
      </c>
      <c r="V24" s="336"/>
      <c r="W24" s="123"/>
      <c r="X24" s="123"/>
      <c r="Y24" s="123"/>
      <c r="Z24" s="123"/>
      <c r="AA24" s="123"/>
      <c r="AB24" s="121">
        <v>1260</v>
      </c>
      <c r="AC24" s="232"/>
      <c r="AD24" s="232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232"/>
    </row>
    <row r="25" spans="1:50" s="400" customFormat="1" ht="24.6" hidden="1" customHeight="1" x14ac:dyDescent="0.15">
      <c r="A25" s="164"/>
      <c r="B25" s="147"/>
      <c r="C25" s="119" t="s">
        <v>8612</v>
      </c>
      <c r="D25" s="119"/>
      <c r="E25" s="119" t="s">
        <v>8706</v>
      </c>
      <c r="F25" s="119" t="s">
        <v>8612</v>
      </c>
      <c r="G25" s="119" t="s">
        <v>8707</v>
      </c>
      <c r="H25" s="121">
        <v>909</v>
      </c>
      <c r="I25" s="121">
        <v>781</v>
      </c>
      <c r="J25" s="121">
        <v>982</v>
      </c>
      <c r="K25" s="123" t="s">
        <v>8708</v>
      </c>
      <c r="L25" s="123" t="s">
        <v>1518</v>
      </c>
      <c r="M25" s="123" t="s">
        <v>54</v>
      </c>
      <c r="N25" s="278">
        <v>19.649999999999999</v>
      </c>
      <c r="O25" s="278">
        <v>33</v>
      </c>
      <c r="P25" s="121">
        <v>648.45000000000005</v>
      </c>
      <c r="Q25" s="278">
        <v>11</v>
      </c>
      <c r="R25" s="278"/>
      <c r="S25" s="278"/>
      <c r="T25" s="119"/>
      <c r="U25" s="119">
        <v>2010</v>
      </c>
      <c r="V25" s="336"/>
      <c r="W25" s="123"/>
      <c r="X25" s="123"/>
      <c r="Y25" s="123"/>
      <c r="Z25" s="123"/>
      <c r="AA25" s="123"/>
      <c r="AB25" s="121">
        <v>1702</v>
      </c>
      <c r="AC25" s="232"/>
      <c r="AD25" s="232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232"/>
    </row>
    <row r="26" spans="1:50" s="400" customFormat="1" ht="24.6" hidden="1" customHeight="1" x14ac:dyDescent="0.15">
      <c r="A26" s="164"/>
      <c r="B26" s="147"/>
      <c r="C26" s="119" t="s">
        <v>8612</v>
      </c>
      <c r="D26" s="119"/>
      <c r="E26" s="119" t="s">
        <v>14444</v>
      </c>
      <c r="F26" s="119" t="s">
        <v>8612</v>
      </c>
      <c r="G26" s="119" t="s">
        <v>14445</v>
      </c>
      <c r="H26" s="121">
        <v>481</v>
      </c>
      <c r="I26" s="121"/>
      <c r="J26" s="121">
        <v>481</v>
      </c>
      <c r="K26" s="123" t="s">
        <v>6826</v>
      </c>
      <c r="L26" s="123" t="s">
        <v>1330</v>
      </c>
      <c r="M26" s="123" t="s">
        <v>153</v>
      </c>
      <c r="N26" s="278">
        <v>11</v>
      </c>
      <c r="O26" s="278">
        <v>37</v>
      </c>
      <c r="P26" s="121">
        <v>407</v>
      </c>
      <c r="Q26" s="278"/>
      <c r="R26" s="278"/>
      <c r="S26" s="278"/>
      <c r="T26" s="119"/>
      <c r="U26" s="119">
        <v>2008</v>
      </c>
      <c r="V26" s="336"/>
      <c r="W26" s="123"/>
      <c r="X26" s="123"/>
      <c r="Y26" s="123"/>
      <c r="Z26" s="123"/>
      <c r="AA26" s="123"/>
      <c r="AB26" s="121"/>
      <c r="AC26" s="232"/>
      <c r="AD26" s="232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232"/>
    </row>
    <row r="27" spans="1:50" s="400" customFormat="1" ht="24.6" hidden="1" customHeight="1" x14ac:dyDescent="0.15">
      <c r="A27" s="164"/>
      <c r="B27" s="147"/>
      <c r="C27" s="119" t="s">
        <v>8612</v>
      </c>
      <c r="D27" s="119"/>
      <c r="E27" s="119" t="s">
        <v>14446</v>
      </c>
      <c r="F27" s="119" t="s">
        <v>8612</v>
      </c>
      <c r="G27" s="119" t="s">
        <v>8707</v>
      </c>
      <c r="H27" s="121">
        <v>1270</v>
      </c>
      <c r="I27" s="121"/>
      <c r="J27" s="121">
        <v>1270</v>
      </c>
      <c r="K27" s="123" t="s">
        <v>1169</v>
      </c>
      <c r="L27" s="123" t="s">
        <v>487</v>
      </c>
      <c r="M27" s="123" t="s">
        <v>54</v>
      </c>
      <c r="N27" s="278">
        <v>25</v>
      </c>
      <c r="O27" s="278">
        <v>50</v>
      </c>
      <c r="P27" s="121">
        <v>1250</v>
      </c>
      <c r="Q27" s="278">
        <v>11</v>
      </c>
      <c r="R27" s="278"/>
      <c r="S27" s="278"/>
      <c r="T27" s="119"/>
      <c r="U27" s="119">
        <v>2008</v>
      </c>
      <c r="V27" s="336"/>
      <c r="W27" s="123"/>
      <c r="X27" s="123"/>
      <c r="Y27" s="123"/>
      <c r="Z27" s="123"/>
      <c r="AA27" s="123"/>
      <c r="AB27" s="121"/>
      <c r="AC27" s="232"/>
      <c r="AD27" s="232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232"/>
    </row>
    <row r="28" spans="1:50" s="400" customFormat="1" ht="24.6" hidden="1" customHeight="1" x14ac:dyDescent="0.15">
      <c r="A28" s="164"/>
      <c r="B28" s="147"/>
      <c r="C28" s="119" t="s">
        <v>8612</v>
      </c>
      <c r="D28" s="119"/>
      <c r="E28" s="119" t="s">
        <v>14447</v>
      </c>
      <c r="F28" s="119" t="s">
        <v>8612</v>
      </c>
      <c r="G28" s="119" t="s">
        <v>8612</v>
      </c>
      <c r="H28" s="121">
        <v>2100</v>
      </c>
      <c r="I28" s="121"/>
      <c r="J28" s="121">
        <v>1000</v>
      </c>
      <c r="K28" s="123" t="s">
        <v>1169</v>
      </c>
      <c r="L28" s="123" t="s">
        <v>487</v>
      </c>
      <c r="M28" s="123" t="s">
        <v>54</v>
      </c>
      <c r="N28" s="278">
        <v>25</v>
      </c>
      <c r="O28" s="278">
        <v>40</v>
      </c>
      <c r="P28" s="121">
        <v>1000</v>
      </c>
      <c r="Q28" s="278">
        <v>11</v>
      </c>
      <c r="R28" s="278"/>
      <c r="S28" s="278"/>
      <c r="T28" s="119"/>
      <c r="U28" s="119"/>
      <c r="V28" s="336"/>
      <c r="W28" s="123"/>
      <c r="X28" s="123"/>
      <c r="Y28" s="123"/>
      <c r="Z28" s="123"/>
      <c r="AA28" s="123"/>
      <c r="AB28" s="121"/>
      <c r="AC28" s="232"/>
      <c r="AD28" s="232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232"/>
    </row>
    <row r="29" spans="1:50" s="400" customFormat="1" ht="24.6" hidden="1" customHeight="1" x14ac:dyDescent="0.15">
      <c r="A29" s="164"/>
      <c r="B29" s="147"/>
      <c r="C29" s="119" t="s">
        <v>614</v>
      </c>
      <c r="D29" s="119"/>
      <c r="E29" s="119" t="s">
        <v>8709</v>
      </c>
      <c r="F29" s="119" t="s">
        <v>614</v>
      </c>
      <c r="G29" s="119" t="s">
        <v>8710</v>
      </c>
      <c r="H29" s="121">
        <v>6400</v>
      </c>
      <c r="I29" s="121">
        <v>2599</v>
      </c>
      <c r="J29" s="121">
        <v>2938</v>
      </c>
      <c r="K29" s="123" t="s">
        <v>1169</v>
      </c>
      <c r="L29" s="123" t="s">
        <v>1357</v>
      </c>
      <c r="M29" s="123" t="s">
        <v>54</v>
      </c>
      <c r="N29" s="278">
        <v>49</v>
      </c>
      <c r="O29" s="278">
        <v>33</v>
      </c>
      <c r="P29" s="121">
        <v>1624</v>
      </c>
      <c r="Q29" s="278">
        <v>16</v>
      </c>
      <c r="R29" s="278">
        <v>500</v>
      </c>
      <c r="S29" s="278">
        <v>500</v>
      </c>
      <c r="T29" s="119" t="s">
        <v>185</v>
      </c>
      <c r="U29" s="119">
        <v>2009</v>
      </c>
      <c r="V29" s="336"/>
      <c r="W29" s="123"/>
      <c r="X29" s="123"/>
      <c r="Y29" s="123"/>
      <c r="Z29" s="123"/>
      <c r="AA29" s="123"/>
      <c r="AB29" s="121">
        <v>5520</v>
      </c>
      <c r="AC29" s="232"/>
      <c r="AD29" s="232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232"/>
    </row>
    <row r="30" spans="1:50" s="400" customFormat="1" ht="24.6" hidden="1" customHeight="1" x14ac:dyDescent="0.15">
      <c r="A30" s="164"/>
      <c r="B30" s="147"/>
      <c r="C30" s="119" t="s">
        <v>614</v>
      </c>
      <c r="D30" s="119"/>
      <c r="E30" s="119" t="s">
        <v>14205</v>
      </c>
      <c r="F30" s="119" t="s">
        <v>614</v>
      </c>
      <c r="G30" s="119" t="s">
        <v>8710</v>
      </c>
      <c r="H30" s="121">
        <v>558</v>
      </c>
      <c r="I30" s="121">
        <v>558</v>
      </c>
      <c r="J30" s="121">
        <v>558</v>
      </c>
      <c r="K30" s="123" t="s">
        <v>1169</v>
      </c>
      <c r="L30" s="123" t="s">
        <v>487</v>
      </c>
      <c r="M30" s="123" t="s">
        <v>54</v>
      </c>
      <c r="N30" s="278">
        <v>18</v>
      </c>
      <c r="O30" s="278">
        <v>31</v>
      </c>
      <c r="P30" s="121">
        <v>558</v>
      </c>
      <c r="Q30" s="278">
        <v>12</v>
      </c>
      <c r="R30" s="278"/>
      <c r="S30" s="278"/>
      <c r="T30" s="119"/>
      <c r="U30" s="119">
        <v>2017</v>
      </c>
      <c r="V30" s="336"/>
      <c r="W30" s="123"/>
      <c r="X30" s="123"/>
      <c r="Y30" s="123"/>
      <c r="Z30" s="123"/>
      <c r="AA30" s="123"/>
      <c r="AB30" s="121">
        <v>938</v>
      </c>
      <c r="AC30" s="232"/>
      <c r="AD30" s="232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232"/>
    </row>
    <row r="31" spans="1:50" s="400" customFormat="1" ht="24.6" hidden="1" customHeight="1" x14ac:dyDescent="0.15">
      <c r="A31" s="164"/>
      <c r="B31" s="147"/>
      <c r="C31" s="119" t="s">
        <v>794</v>
      </c>
      <c r="D31" s="119" t="s">
        <v>11917</v>
      </c>
      <c r="E31" s="119" t="s">
        <v>8712</v>
      </c>
      <c r="F31" s="119" t="s">
        <v>794</v>
      </c>
      <c r="G31" s="119" t="s">
        <v>8713</v>
      </c>
      <c r="H31" s="121">
        <v>7892</v>
      </c>
      <c r="I31" s="121">
        <v>2526</v>
      </c>
      <c r="J31" s="121">
        <v>2854</v>
      </c>
      <c r="K31" s="123" t="s">
        <v>500</v>
      </c>
      <c r="L31" s="123" t="s">
        <v>8711</v>
      </c>
      <c r="M31" s="123" t="s">
        <v>54</v>
      </c>
      <c r="N31" s="278">
        <v>35</v>
      </c>
      <c r="O31" s="278">
        <v>54</v>
      </c>
      <c r="P31" s="121">
        <v>1928</v>
      </c>
      <c r="Q31" s="278">
        <v>13</v>
      </c>
      <c r="R31" s="278">
        <v>650</v>
      </c>
      <c r="S31" s="278">
        <v>650</v>
      </c>
      <c r="T31" s="119" t="s">
        <v>185</v>
      </c>
      <c r="U31" s="119">
        <v>2004</v>
      </c>
      <c r="V31" s="336"/>
      <c r="W31" s="123"/>
      <c r="X31" s="123"/>
      <c r="Y31" s="123"/>
      <c r="Z31" s="123"/>
      <c r="AA31" s="123"/>
      <c r="AB31" s="121">
        <v>2900</v>
      </c>
      <c r="AC31" s="232"/>
      <c r="AD31" s="232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232"/>
    </row>
    <row r="32" spans="1:50" s="400" customFormat="1" ht="24.6" hidden="1" customHeight="1" x14ac:dyDescent="0.15">
      <c r="A32" s="164"/>
      <c r="B32" s="147"/>
      <c r="C32" s="119" t="s">
        <v>794</v>
      </c>
      <c r="D32" s="119" t="s">
        <v>14206</v>
      </c>
      <c r="E32" s="119" t="s">
        <v>14207</v>
      </c>
      <c r="F32" s="119" t="s">
        <v>794</v>
      </c>
      <c r="G32" s="119" t="s">
        <v>8713</v>
      </c>
      <c r="H32" s="121">
        <v>1120</v>
      </c>
      <c r="I32" s="121">
        <v>757.02</v>
      </c>
      <c r="J32" s="121">
        <v>757.02</v>
      </c>
      <c r="K32" s="123" t="s">
        <v>500</v>
      </c>
      <c r="L32" s="123" t="s">
        <v>14208</v>
      </c>
      <c r="M32" s="123" t="s">
        <v>54</v>
      </c>
      <c r="N32" s="121">
        <v>18.600000000000001</v>
      </c>
      <c r="O32" s="121">
        <v>28.6</v>
      </c>
      <c r="P32" s="121">
        <v>532</v>
      </c>
      <c r="Q32" s="121">
        <v>10</v>
      </c>
      <c r="R32" s="121">
        <v>0</v>
      </c>
      <c r="S32" s="121">
        <v>150</v>
      </c>
      <c r="T32" s="119" t="s">
        <v>14209</v>
      </c>
      <c r="U32" s="119">
        <v>2018</v>
      </c>
      <c r="V32" s="336"/>
      <c r="W32" s="123"/>
      <c r="X32" s="123"/>
      <c r="Y32" s="123"/>
      <c r="Z32" s="123"/>
      <c r="AA32" s="123"/>
      <c r="AB32" s="121">
        <v>1950</v>
      </c>
      <c r="AC32" s="232"/>
      <c r="AD32" s="232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232"/>
    </row>
    <row r="33" spans="1:48" s="400" customFormat="1" ht="24.6" hidden="1" customHeight="1" x14ac:dyDescent="0.15">
      <c r="A33" s="164"/>
      <c r="B33" s="147"/>
      <c r="C33" s="119" t="s">
        <v>794</v>
      </c>
      <c r="D33" s="119" t="s">
        <v>14210</v>
      </c>
      <c r="E33" s="277" t="s">
        <v>14211</v>
      </c>
      <c r="F33" s="277" t="s">
        <v>794</v>
      </c>
      <c r="G33" s="277" t="s">
        <v>8713</v>
      </c>
      <c r="H33" s="276">
        <v>933</v>
      </c>
      <c r="I33" s="276">
        <v>758.11</v>
      </c>
      <c r="J33" s="276">
        <v>758.11</v>
      </c>
      <c r="K33" s="277" t="s">
        <v>500</v>
      </c>
      <c r="L33" s="277" t="s">
        <v>14212</v>
      </c>
      <c r="M33" s="277" t="s">
        <v>54</v>
      </c>
      <c r="N33" s="276">
        <v>17.600000000000001</v>
      </c>
      <c r="O33" s="276">
        <v>53.2</v>
      </c>
      <c r="P33" s="276">
        <v>567</v>
      </c>
      <c r="Q33" s="276">
        <v>10</v>
      </c>
      <c r="R33" s="276">
        <v>0</v>
      </c>
      <c r="S33" s="276">
        <v>150</v>
      </c>
      <c r="T33" s="277" t="s">
        <v>14209</v>
      </c>
      <c r="U33" s="277">
        <v>2018</v>
      </c>
      <c r="V33" s="336"/>
      <c r="W33" s="123"/>
      <c r="X33" s="123"/>
      <c r="Y33" s="123"/>
      <c r="Z33" s="123"/>
      <c r="AA33" s="123"/>
      <c r="AB33" s="121">
        <v>1950</v>
      </c>
      <c r="AC33" s="232"/>
      <c r="AD33" s="232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232"/>
    </row>
    <row r="34" spans="1:48" s="400" customFormat="1" ht="24.6" hidden="1" customHeight="1" x14ac:dyDescent="0.15">
      <c r="A34" s="164"/>
      <c r="B34" s="147"/>
      <c r="C34" s="119" t="s">
        <v>794</v>
      </c>
      <c r="D34" s="123" t="s">
        <v>14213</v>
      </c>
      <c r="E34" s="120" t="s">
        <v>14214</v>
      </c>
      <c r="F34" s="402" t="s">
        <v>794</v>
      </c>
      <c r="G34" s="402" t="s">
        <v>8713</v>
      </c>
      <c r="H34" s="403">
        <v>6566</v>
      </c>
      <c r="I34" s="403">
        <v>972.42</v>
      </c>
      <c r="J34" s="403">
        <v>972.42</v>
      </c>
      <c r="K34" s="402" t="s">
        <v>500</v>
      </c>
      <c r="L34" s="402" t="s">
        <v>14215</v>
      </c>
      <c r="M34" s="402" t="s">
        <v>54</v>
      </c>
      <c r="N34" s="403">
        <v>20</v>
      </c>
      <c r="O34" s="403">
        <v>41.9</v>
      </c>
      <c r="P34" s="403">
        <v>837.9</v>
      </c>
      <c r="Q34" s="403">
        <v>12</v>
      </c>
      <c r="R34" s="403">
        <v>0</v>
      </c>
      <c r="S34" s="403">
        <v>200</v>
      </c>
      <c r="T34" s="119" t="s">
        <v>14209</v>
      </c>
      <c r="U34" s="119">
        <v>2018</v>
      </c>
      <c r="V34" s="336"/>
      <c r="W34" s="123"/>
      <c r="X34" s="123"/>
      <c r="Y34" s="123"/>
      <c r="Z34" s="123"/>
      <c r="AA34" s="123"/>
      <c r="AB34" s="121">
        <v>1700</v>
      </c>
      <c r="AC34" s="232"/>
      <c r="AD34" s="232">
        <v>1950</v>
      </c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232"/>
    </row>
    <row r="35" spans="1:48" s="400" customFormat="1" ht="24.6" hidden="1" customHeight="1" x14ac:dyDescent="0.15">
      <c r="A35" s="164"/>
      <c r="B35" s="147"/>
      <c r="C35" s="277" t="s">
        <v>794</v>
      </c>
      <c r="D35" s="277"/>
      <c r="E35" s="277" t="s">
        <v>14448</v>
      </c>
      <c r="F35" s="277" t="s">
        <v>794</v>
      </c>
      <c r="G35" s="277" t="s">
        <v>8713</v>
      </c>
      <c r="H35" s="276">
        <v>2095</v>
      </c>
      <c r="I35" s="276">
        <v>872</v>
      </c>
      <c r="J35" s="276">
        <v>872</v>
      </c>
      <c r="K35" s="277" t="s">
        <v>500</v>
      </c>
      <c r="L35" s="277" t="s">
        <v>14449</v>
      </c>
      <c r="M35" s="277" t="s">
        <v>54</v>
      </c>
      <c r="N35" s="276">
        <v>25</v>
      </c>
      <c r="O35" s="276">
        <v>35</v>
      </c>
      <c r="P35" s="276">
        <v>811</v>
      </c>
      <c r="Q35" s="276">
        <v>12</v>
      </c>
      <c r="R35" s="276"/>
      <c r="S35" s="276"/>
      <c r="T35" s="277"/>
      <c r="U35" s="277">
        <v>2021</v>
      </c>
      <c r="V35" s="277"/>
      <c r="W35" s="277"/>
      <c r="X35" s="277"/>
      <c r="Y35" s="277"/>
      <c r="Z35" s="277"/>
      <c r="AA35" s="277"/>
      <c r="AB35" s="276">
        <v>2890</v>
      </c>
      <c r="AC35" s="232"/>
      <c r="AD35" s="232">
        <v>1950</v>
      </c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232"/>
    </row>
    <row r="36" spans="1:48" s="400" customFormat="1" ht="24.6" hidden="1" customHeight="1" x14ac:dyDescent="0.15">
      <c r="A36" s="164"/>
      <c r="B36" s="147"/>
      <c r="C36" s="277" t="s">
        <v>8564</v>
      </c>
      <c r="D36" s="277" t="s">
        <v>11918</v>
      </c>
      <c r="E36" s="277" t="s">
        <v>11919</v>
      </c>
      <c r="F36" s="277" t="s">
        <v>8564</v>
      </c>
      <c r="G36" s="277" t="s">
        <v>11920</v>
      </c>
      <c r="H36" s="276">
        <v>9963</v>
      </c>
      <c r="I36" s="276">
        <v>1415</v>
      </c>
      <c r="J36" s="276">
        <v>2440</v>
      </c>
      <c r="K36" s="123" t="s">
        <v>1169</v>
      </c>
      <c r="L36" s="277" t="s">
        <v>487</v>
      </c>
      <c r="M36" s="277" t="s">
        <v>54</v>
      </c>
      <c r="N36" s="276"/>
      <c r="O36" s="276"/>
      <c r="P36" s="276"/>
      <c r="Q36" s="276"/>
      <c r="R36" s="276"/>
      <c r="S36" s="276"/>
      <c r="T36" s="277"/>
      <c r="U36" s="277">
        <v>2013</v>
      </c>
      <c r="V36" s="277"/>
      <c r="W36" s="277"/>
      <c r="X36" s="277"/>
      <c r="Y36" s="277"/>
      <c r="Z36" s="277"/>
      <c r="AA36" s="277"/>
      <c r="AB36" s="276"/>
      <c r="AC36" s="232"/>
      <c r="AD36" s="232">
        <v>1700</v>
      </c>
      <c r="AE36" s="148"/>
      <c r="AF36" s="148"/>
      <c r="AG36" s="148"/>
      <c r="AH36" s="136"/>
      <c r="AI36" s="136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232"/>
    </row>
    <row r="37" spans="1:48" s="400" customFormat="1" ht="24.6" hidden="1" customHeight="1" x14ac:dyDescent="0.15">
      <c r="A37" s="164"/>
      <c r="B37" s="147"/>
      <c r="C37" s="277" t="s">
        <v>312</v>
      </c>
      <c r="D37" s="277" t="s">
        <v>11921</v>
      </c>
      <c r="E37" s="277" t="s">
        <v>14450</v>
      </c>
      <c r="F37" s="277" t="s">
        <v>312</v>
      </c>
      <c r="G37" s="277" t="s">
        <v>8948</v>
      </c>
      <c r="H37" s="276">
        <v>3900</v>
      </c>
      <c r="I37" s="276">
        <v>2258</v>
      </c>
      <c r="J37" s="276">
        <v>2999</v>
      </c>
      <c r="K37" s="277" t="s">
        <v>8687</v>
      </c>
      <c r="L37" s="277" t="s">
        <v>487</v>
      </c>
      <c r="M37" s="277" t="s">
        <v>54</v>
      </c>
      <c r="N37" s="276">
        <v>33</v>
      </c>
      <c r="O37" s="276">
        <v>53</v>
      </c>
      <c r="P37" s="276">
        <v>1739</v>
      </c>
      <c r="Q37" s="276">
        <v>14</v>
      </c>
      <c r="R37" s="276"/>
      <c r="S37" s="276"/>
      <c r="T37" s="277"/>
      <c r="U37" s="277">
        <v>2018</v>
      </c>
      <c r="V37" s="277"/>
      <c r="W37" s="277"/>
      <c r="X37" s="277"/>
      <c r="Y37" s="277"/>
      <c r="Z37" s="277"/>
      <c r="AA37" s="277"/>
      <c r="AB37" s="276">
        <v>10749</v>
      </c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</row>
    <row r="38" spans="1:48" s="400" customFormat="1" ht="24.6" hidden="1" customHeight="1" x14ac:dyDescent="0.15">
      <c r="A38" s="164"/>
      <c r="B38" s="147"/>
      <c r="C38" s="119" t="s">
        <v>8634</v>
      </c>
      <c r="D38" s="119"/>
      <c r="E38" s="119" t="s">
        <v>8714</v>
      </c>
      <c r="F38" s="119" t="s">
        <v>8634</v>
      </c>
      <c r="G38" s="119" t="s">
        <v>14451</v>
      </c>
      <c r="H38" s="278">
        <v>1426</v>
      </c>
      <c r="I38" s="278">
        <v>1279</v>
      </c>
      <c r="J38" s="278">
        <v>1623</v>
      </c>
      <c r="K38" s="123" t="s">
        <v>1169</v>
      </c>
      <c r="L38" s="123" t="s">
        <v>487</v>
      </c>
      <c r="M38" s="123" t="s">
        <v>54</v>
      </c>
      <c r="N38" s="278">
        <v>52</v>
      </c>
      <c r="O38" s="278">
        <v>21</v>
      </c>
      <c r="P38" s="278">
        <v>1071</v>
      </c>
      <c r="Q38" s="278">
        <v>9</v>
      </c>
      <c r="R38" s="278">
        <v>300</v>
      </c>
      <c r="S38" s="278">
        <v>500</v>
      </c>
      <c r="T38" s="119" t="s">
        <v>185</v>
      </c>
      <c r="U38" s="119">
        <v>2013</v>
      </c>
      <c r="V38" s="336">
        <v>2266</v>
      </c>
      <c r="W38" s="123"/>
      <c r="X38" s="123"/>
      <c r="Y38" s="123"/>
      <c r="Z38" s="123"/>
      <c r="AA38" s="123"/>
      <c r="AB38" s="121">
        <v>2266</v>
      </c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</row>
    <row r="39" spans="1:48" s="400" customFormat="1" ht="24.6" hidden="1" customHeight="1" x14ac:dyDescent="0.15">
      <c r="A39" s="164"/>
      <c r="B39" s="147"/>
      <c r="C39" s="119" t="s">
        <v>8634</v>
      </c>
      <c r="D39" s="119"/>
      <c r="E39" s="119" t="s">
        <v>15334</v>
      </c>
      <c r="F39" s="119" t="s">
        <v>8634</v>
      </c>
      <c r="G39" s="404" t="s">
        <v>16591</v>
      </c>
      <c r="H39" s="121">
        <v>5010</v>
      </c>
      <c r="I39" s="121">
        <v>618</v>
      </c>
      <c r="J39" s="121">
        <v>231</v>
      </c>
      <c r="K39" s="123" t="s">
        <v>354</v>
      </c>
      <c r="L39" s="123" t="s">
        <v>1295</v>
      </c>
      <c r="M39" s="123" t="s">
        <v>784</v>
      </c>
      <c r="N39" s="121">
        <v>11</v>
      </c>
      <c r="O39" s="121">
        <v>21</v>
      </c>
      <c r="P39" s="121">
        <v>230</v>
      </c>
      <c r="Q39" s="121">
        <v>5</v>
      </c>
      <c r="R39" s="121"/>
      <c r="S39" s="121"/>
      <c r="T39" s="119"/>
      <c r="U39" s="119">
        <v>2011</v>
      </c>
      <c r="V39" s="336"/>
      <c r="W39" s="123"/>
      <c r="X39" s="123"/>
      <c r="Y39" s="123"/>
      <c r="Z39" s="123"/>
      <c r="AA39" s="123"/>
      <c r="AB39" s="121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</row>
    <row r="40" spans="1:48" s="400" customFormat="1" ht="24.6" hidden="1" customHeight="1" x14ac:dyDescent="0.15">
      <c r="A40" s="164"/>
      <c r="B40" s="147"/>
      <c r="C40" s="119" t="s">
        <v>8648</v>
      </c>
      <c r="D40" s="119" t="s">
        <v>11922</v>
      </c>
      <c r="E40" s="119" t="s">
        <v>8715</v>
      </c>
      <c r="F40" s="119" t="s">
        <v>8648</v>
      </c>
      <c r="G40" s="404" t="s">
        <v>8716</v>
      </c>
      <c r="H40" s="121">
        <v>3793</v>
      </c>
      <c r="I40" s="121">
        <v>2001</v>
      </c>
      <c r="J40" s="121">
        <v>2001</v>
      </c>
      <c r="K40" s="123" t="s">
        <v>500</v>
      </c>
      <c r="L40" s="123" t="s">
        <v>487</v>
      </c>
      <c r="M40" s="123" t="s">
        <v>54</v>
      </c>
      <c r="N40" s="121">
        <v>38</v>
      </c>
      <c r="O40" s="121">
        <v>38</v>
      </c>
      <c r="P40" s="121">
        <v>2001</v>
      </c>
      <c r="Q40" s="121">
        <v>15</v>
      </c>
      <c r="R40" s="121"/>
      <c r="S40" s="121"/>
      <c r="T40" s="119"/>
      <c r="U40" s="119">
        <v>2010</v>
      </c>
      <c r="V40" s="336"/>
      <c r="W40" s="123"/>
      <c r="X40" s="123"/>
      <c r="Y40" s="123"/>
      <c r="Z40" s="123"/>
      <c r="AA40" s="123"/>
      <c r="AB40" s="121">
        <v>3804</v>
      </c>
      <c r="AC40" s="232"/>
      <c r="AD40" s="232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232"/>
    </row>
    <row r="41" spans="1:48" s="400" customFormat="1" ht="24.6" hidden="1" customHeight="1" x14ac:dyDescent="0.15">
      <c r="A41" s="164"/>
      <c r="B41" s="147"/>
      <c r="C41" s="119" t="s">
        <v>8648</v>
      </c>
      <c r="D41" s="119" t="s">
        <v>11923</v>
      </c>
      <c r="E41" s="119" t="s">
        <v>8717</v>
      </c>
      <c r="F41" s="119" t="s">
        <v>67</v>
      </c>
      <c r="G41" s="404" t="s">
        <v>8716</v>
      </c>
      <c r="H41" s="121">
        <v>13233</v>
      </c>
      <c r="I41" s="121">
        <v>1408</v>
      </c>
      <c r="J41" s="121">
        <v>1636</v>
      </c>
      <c r="K41" s="123" t="s">
        <v>8687</v>
      </c>
      <c r="L41" s="123" t="s">
        <v>487</v>
      </c>
      <c r="M41" s="123" t="s">
        <v>54</v>
      </c>
      <c r="N41" s="121">
        <v>37</v>
      </c>
      <c r="O41" s="121">
        <v>28</v>
      </c>
      <c r="P41" s="121">
        <v>1636</v>
      </c>
      <c r="Q41" s="121">
        <v>14</v>
      </c>
      <c r="R41" s="121"/>
      <c r="S41" s="121"/>
      <c r="T41" s="119"/>
      <c r="U41" s="119">
        <v>2017</v>
      </c>
      <c r="V41" s="336"/>
      <c r="W41" s="123"/>
      <c r="X41" s="123"/>
      <c r="Y41" s="123"/>
      <c r="Z41" s="123"/>
      <c r="AA41" s="123"/>
      <c r="AB41" s="121">
        <v>4601</v>
      </c>
      <c r="AC41" s="232"/>
      <c r="AD41" s="232"/>
      <c r="AE41" s="148"/>
      <c r="AF41" s="148"/>
      <c r="AG41" s="148"/>
      <c r="AH41" s="148">
        <v>2010</v>
      </c>
      <c r="AI41" s="148"/>
      <c r="AJ41" s="148"/>
      <c r="AK41" s="148"/>
      <c r="AL41" s="148"/>
      <c r="AM41" s="148"/>
      <c r="AN41" s="148"/>
      <c r="AO41" s="148">
        <v>3804</v>
      </c>
      <c r="AP41" s="148"/>
      <c r="AQ41" s="148"/>
      <c r="AR41" s="148"/>
      <c r="AS41" s="148"/>
      <c r="AT41" s="148"/>
      <c r="AU41" s="148"/>
      <c r="AV41" s="232"/>
    </row>
    <row r="42" spans="1:48" s="400" customFormat="1" ht="24.6" hidden="1" customHeight="1" x14ac:dyDescent="0.15">
      <c r="A42" s="164"/>
      <c r="B42" s="147"/>
      <c r="C42" s="119" t="s">
        <v>8648</v>
      </c>
      <c r="D42" s="119" t="s">
        <v>11924</v>
      </c>
      <c r="E42" s="119" t="s">
        <v>8718</v>
      </c>
      <c r="F42" s="119" t="s">
        <v>67</v>
      </c>
      <c r="G42" s="404" t="s">
        <v>8716</v>
      </c>
      <c r="H42" s="121">
        <v>4560</v>
      </c>
      <c r="I42" s="121">
        <v>684</v>
      </c>
      <c r="J42" s="121">
        <v>684</v>
      </c>
      <c r="K42" s="123" t="s">
        <v>8719</v>
      </c>
      <c r="L42" s="123" t="s">
        <v>487</v>
      </c>
      <c r="M42" s="123" t="s">
        <v>54</v>
      </c>
      <c r="N42" s="121">
        <v>18</v>
      </c>
      <c r="O42" s="121">
        <v>32</v>
      </c>
      <c r="P42" s="121">
        <v>684</v>
      </c>
      <c r="Q42" s="121">
        <v>11</v>
      </c>
      <c r="R42" s="121"/>
      <c r="S42" s="121"/>
      <c r="T42" s="119"/>
      <c r="U42" s="119">
        <v>2017</v>
      </c>
      <c r="V42" s="336"/>
      <c r="W42" s="123"/>
      <c r="X42" s="123"/>
      <c r="Y42" s="123"/>
      <c r="Z42" s="123"/>
      <c r="AA42" s="123"/>
      <c r="AB42" s="121">
        <v>1615</v>
      </c>
      <c r="AC42" s="232"/>
      <c r="AD42" s="232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232"/>
    </row>
    <row r="43" spans="1:48" s="400" customFormat="1" ht="24.6" hidden="1" customHeight="1" x14ac:dyDescent="0.15">
      <c r="A43" s="164"/>
      <c r="B43" s="147"/>
      <c r="C43" s="277" t="s">
        <v>8648</v>
      </c>
      <c r="D43" s="277" t="s">
        <v>11925</v>
      </c>
      <c r="E43" s="277" t="s">
        <v>8720</v>
      </c>
      <c r="F43" s="277" t="s">
        <v>67</v>
      </c>
      <c r="G43" s="277" t="s">
        <v>8716</v>
      </c>
      <c r="H43" s="279">
        <v>4868</v>
      </c>
      <c r="I43" s="279">
        <v>597</v>
      </c>
      <c r="J43" s="279">
        <v>597</v>
      </c>
      <c r="K43" s="277" t="s">
        <v>8721</v>
      </c>
      <c r="L43" s="277" t="s">
        <v>487</v>
      </c>
      <c r="M43" s="277" t="s">
        <v>54</v>
      </c>
      <c r="N43" s="279">
        <v>16</v>
      </c>
      <c r="O43" s="279">
        <v>32</v>
      </c>
      <c r="P43" s="279">
        <v>597</v>
      </c>
      <c r="Q43" s="279">
        <v>9.3000000000000007</v>
      </c>
      <c r="R43" s="279"/>
      <c r="S43" s="279"/>
      <c r="T43" s="277"/>
      <c r="U43" s="277">
        <v>2017</v>
      </c>
      <c r="V43" s="281"/>
      <c r="W43" s="277"/>
      <c r="X43" s="277"/>
      <c r="Y43" s="277"/>
      <c r="Z43" s="277"/>
      <c r="AA43" s="277"/>
      <c r="AB43" s="276">
        <v>1125</v>
      </c>
      <c r="AC43" s="232"/>
      <c r="AD43" s="232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232"/>
    </row>
    <row r="44" spans="1:48" s="400" customFormat="1" ht="24.6" hidden="1" customHeight="1" x14ac:dyDescent="0.15">
      <c r="A44" s="164">
        <v>4</v>
      </c>
      <c r="B44" s="147"/>
      <c r="C44" s="119" t="s">
        <v>8648</v>
      </c>
      <c r="D44" s="119"/>
      <c r="E44" s="119" t="s">
        <v>14452</v>
      </c>
      <c r="F44" s="119" t="s">
        <v>67</v>
      </c>
      <c r="G44" s="119" t="s">
        <v>8716</v>
      </c>
      <c r="H44" s="121">
        <v>75393</v>
      </c>
      <c r="I44" s="121">
        <v>766</v>
      </c>
      <c r="J44" s="121">
        <v>766</v>
      </c>
      <c r="K44" s="123" t="s">
        <v>500</v>
      </c>
      <c r="L44" s="119" t="s">
        <v>487</v>
      </c>
      <c r="M44" s="123" t="s">
        <v>54</v>
      </c>
      <c r="N44" s="121">
        <v>19</v>
      </c>
      <c r="O44" s="121">
        <v>38</v>
      </c>
      <c r="P44" s="121">
        <v>766</v>
      </c>
      <c r="Q44" s="119">
        <v>13</v>
      </c>
      <c r="R44" s="121"/>
      <c r="S44" s="121"/>
      <c r="T44" s="121"/>
      <c r="U44" s="119">
        <v>2019</v>
      </c>
      <c r="V44" s="123"/>
      <c r="W44" s="123"/>
      <c r="X44" s="123"/>
      <c r="Y44" s="123"/>
      <c r="Z44" s="123"/>
      <c r="AA44" s="123"/>
      <c r="AB44" s="121">
        <v>2100</v>
      </c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</row>
    <row r="45" spans="1:48" s="400" customFormat="1" ht="24.6" hidden="1" customHeight="1" x14ac:dyDescent="0.15">
      <c r="A45" s="164"/>
      <c r="B45" s="147"/>
      <c r="C45" s="119" t="s">
        <v>8650</v>
      </c>
      <c r="D45" s="119"/>
      <c r="E45" s="119" t="s">
        <v>8722</v>
      </c>
      <c r="F45" s="119" t="s">
        <v>9168</v>
      </c>
      <c r="G45" s="119" t="s">
        <v>8724</v>
      </c>
      <c r="H45" s="121">
        <v>18798</v>
      </c>
      <c r="I45" s="121">
        <v>1658</v>
      </c>
      <c r="J45" s="121">
        <v>4301</v>
      </c>
      <c r="K45" s="123" t="s">
        <v>1236</v>
      </c>
      <c r="L45" s="123" t="s">
        <v>3861</v>
      </c>
      <c r="M45" s="123" t="s">
        <v>54</v>
      </c>
      <c r="N45" s="121">
        <v>14</v>
      </c>
      <c r="O45" s="121">
        <v>26</v>
      </c>
      <c r="P45" s="121">
        <v>674</v>
      </c>
      <c r="Q45" s="121"/>
      <c r="R45" s="121"/>
      <c r="S45" s="121"/>
      <c r="T45" s="119"/>
      <c r="U45" s="119">
        <v>2006</v>
      </c>
      <c r="V45" s="347"/>
      <c r="W45" s="347"/>
      <c r="X45" s="347"/>
      <c r="Y45" s="347"/>
      <c r="Z45" s="347"/>
      <c r="AA45" s="123"/>
      <c r="AB45" s="121">
        <v>6474</v>
      </c>
      <c r="AC45" s="232"/>
      <c r="AD45" s="232"/>
      <c r="AE45" s="232"/>
      <c r="AF45" s="232"/>
      <c r="AG45" s="232"/>
      <c r="AH45" s="232"/>
      <c r="AI45" s="148"/>
      <c r="AJ45" s="148"/>
      <c r="AK45" s="148"/>
      <c r="AL45" s="148"/>
      <c r="AM45" s="148"/>
      <c r="AN45" s="148"/>
      <c r="AO45" s="144"/>
      <c r="AP45" s="144"/>
      <c r="AQ45" s="136"/>
      <c r="AR45" s="136"/>
      <c r="AS45" s="136"/>
      <c r="AT45" s="136"/>
      <c r="AU45" s="136"/>
      <c r="AV45" s="136"/>
    </row>
    <row r="46" spans="1:48" s="400" customFormat="1" ht="24.6" hidden="1" customHeight="1" x14ac:dyDescent="0.15">
      <c r="A46" s="164"/>
      <c r="B46" s="147"/>
      <c r="C46" s="119" t="s">
        <v>8650</v>
      </c>
      <c r="D46" s="119"/>
      <c r="E46" s="119" t="s">
        <v>8725</v>
      </c>
      <c r="F46" s="119" t="s">
        <v>9168</v>
      </c>
      <c r="G46" s="119" t="s">
        <v>9159</v>
      </c>
      <c r="H46" s="121">
        <v>12102</v>
      </c>
      <c r="I46" s="121">
        <v>1095</v>
      </c>
      <c r="J46" s="121">
        <v>3902</v>
      </c>
      <c r="K46" s="123" t="s">
        <v>1236</v>
      </c>
      <c r="L46" s="123" t="s">
        <v>3861</v>
      </c>
      <c r="M46" s="123" t="s">
        <v>54</v>
      </c>
      <c r="N46" s="121">
        <v>14</v>
      </c>
      <c r="O46" s="121">
        <v>26</v>
      </c>
      <c r="P46" s="121">
        <v>630</v>
      </c>
      <c r="Q46" s="121"/>
      <c r="R46" s="121"/>
      <c r="S46" s="121"/>
      <c r="T46" s="119"/>
      <c r="U46" s="119">
        <v>2006</v>
      </c>
      <c r="V46" s="347"/>
      <c r="W46" s="347"/>
      <c r="X46" s="347"/>
      <c r="Y46" s="347"/>
      <c r="Z46" s="347"/>
      <c r="AA46" s="123"/>
      <c r="AB46" s="121">
        <v>7361</v>
      </c>
      <c r="AC46" s="232"/>
      <c r="AD46" s="232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232"/>
    </row>
    <row r="47" spans="1:48" s="400" customFormat="1" ht="24.6" hidden="1" customHeight="1" x14ac:dyDescent="0.15">
      <c r="A47" s="164"/>
      <c r="B47" s="147"/>
      <c r="C47" s="119" t="s">
        <v>8656</v>
      </c>
      <c r="D47" s="119"/>
      <c r="E47" s="119" t="s">
        <v>14453</v>
      </c>
      <c r="F47" s="119" t="s">
        <v>67</v>
      </c>
      <c r="G47" s="404" t="s">
        <v>14454</v>
      </c>
      <c r="H47" s="278">
        <v>1887</v>
      </c>
      <c r="I47" s="278">
        <v>812.83</v>
      </c>
      <c r="J47" s="278">
        <v>987.99</v>
      </c>
      <c r="K47" s="123" t="s">
        <v>500</v>
      </c>
      <c r="L47" s="123" t="s">
        <v>487</v>
      </c>
      <c r="M47" s="123" t="s">
        <v>54</v>
      </c>
      <c r="N47" s="278">
        <v>17.149999999999999</v>
      </c>
      <c r="O47" s="278">
        <v>32</v>
      </c>
      <c r="P47" s="278">
        <v>548.79999999999995</v>
      </c>
      <c r="Q47" s="278"/>
      <c r="R47" s="278"/>
      <c r="S47" s="278"/>
      <c r="T47" s="119"/>
      <c r="U47" s="119">
        <v>2017</v>
      </c>
      <c r="V47" s="336"/>
      <c r="W47" s="123"/>
      <c r="X47" s="123"/>
      <c r="Y47" s="123"/>
      <c r="Z47" s="123"/>
      <c r="AA47" s="123"/>
      <c r="AB47" s="121">
        <v>2700</v>
      </c>
      <c r="AC47" s="232"/>
      <c r="AD47" s="232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232"/>
    </row>
    <row r="48" spans="1:48" s="400" customFormat="1" ht="24.6" hidden="1" customHeight="1" x14ac:dyDescent="0.15">
      <c r="A48" s="164"/>
      <c r="B48" s="147"/>
      <c r="C48" s="277" t="s">
        <v>623</v>
      </c>
      <c r="D48" s="277" t="s">
        <v>624</v>
      </c>
      <c r="E48" s="277" t="s">
        <v>8726</v>
      </c>
      <c r="F48" s="277" t="s">
        <v>67</v>
      </c>
      <c r="G48" s="277" t="s">
        <v>619</v>
      </c>
      <c r="H48" s="279">
        <v>7085</v>
      </c>
      <c r="I48" s="279">
        <v>7085</v>
      </c>
      <c r="J48" s="279">
        <v>26096</v>
      </c>
      <c r="K48" s="277" t="s">
        <v>8727</v>
      </c>
      <c r="L48" s="277" t="s">
        <v>8683</v>
      </c>
      <c r="M48" s="277" t="s">
        <v>54</v>
      </c>
      <c r="N48" s="279">
        <v>41</v>
      </c>
      <c r="O48" s="279">
        <v>49</v>
      </c>
      <c r="P48" s="279">
        <v>1867</v>
      </c>
      <c r="Q48" s="279">
        <v>32</v>
      </c>
      <c r="R48" s="279">
        <v>11044</v>
      </c>
      <c r="S48" s="279">
        <v>20000</v>
      </c>
      <c r="T48" s="277" t="s">
        <v>499</v>
      </c>
      <c r="U48" s="277">
        <v>1979</v>
      </c>
      <c r="V48" s="336">
        <v>5400</v>
      </c>
      <c r="W48" s="123"/>
      <c r="X48" s="123"/>
      <c r="Y48" s="123"/>
      <c r="Z48" s="123"/>
      <c r="AA48" s="123"/>
      <c r="AB48" s="121"/>
      <c r="AC48" s="232"/>
      <c r="AD48" s="232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232"/>
    </row>
    <row r="49" spans="1:50" s="400" customFormat="1" ht="24.6" hidden="1" customHeight="1" x14ac:dyDescent="0.15">
      <c r="A49" s="164"/>
      <c r="B49" s="147"/>
      <c r="C49" s="277" t="s">
        <v>623</v>
      </c>
      <c r="D49" s="277"/>
      <c r="E49" s="277" t="s">
        <v>8729</v>
      </c>
      <c r="F49" s="277" t="s">
        <v>623</v>
      </c>
      <c r="G49" s="277" t="s">
        <v>8730</v>
      </c>
      <c r="H49" s="276">
        <v>5337</v>
      </c>
      <c r="I49" s="276">
        <v>1184.4000000000001</v>
      </c>
      <c r="J49" s="276">
        <v>1184</v>
      </c>
      <c r="K49" s="123" t="s">
        <v>1169</v>
      </c>
      <c r="L49" s="277" t="s">
        <v>487</v>
      </c>
      <c r="M49" s="277" t="s">
        <v>54</v>
      </c>
      <c r="N49" s="276">
        <v>27.6</v>
      </c>
      <c r="O49" s="276">
        <v>33.5</v>
      </c>
      <c r="P49" s="276">
        <v>952</v>
      </c>
      <c r="Q49" s="276"/>
      <c r="R49" s="276"/>
      <c r="S49" s="276"/>
      <c r="T49" s="277"/>
      <c r="U49" s="277">
        <v>2004</v>
      </c>
      <c r="V49" s="277"/>
      <c r="W49" s="277">
        <v>22953</v>
      </c>
      <c r="X49" s="277"/>
      <c r="Y49" s="277"/>
      <c r="Z49" s="277"/>
      <c r="AA49" s="277"/>
      <c r="AB49" s="276">
        <v>826</v>
      </c>
      <c r="AC49" s="232" t="s">
        <v>8728</v>
      </c>
      <c r="AD49" s="232"/>
      <c r="AE49" s="148" t="s">
        <v>621</v>
      </c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232"/>
      <c r="AW49" s="313"/>
      <c r="AX49" s="313"/>
    </row>
    <row r="50" spans="1:50" s="400" customFormat="1" ht="24.6" hidden="1" customHeight="1" x14ac:dyDescent="0.15">
      <c r="A50" s="164"/>
      <c r="B50" s="147"/>
      <c r="C50" s="277" t="s">
        <v>623</v>
      </c>
      <c r="D50" s="277"/>
      <c r="E50" s="277" t="s">
        <v>14455</v>
      </c>
      <c r="F50" s="277" t="s">
        <v>1013</v>
      </c>
      <c r="G50" s="277" t="s">
        <v>3868</v>
      </c>
      <c r="H50" s="276">
        <v>30548</v>
      </c>
      <c r="I50" s="276">
        <v>14016</v>
      </c>
      <c r="J50" s="276">
        <v>30548</v>
      </c>
      <c r="K50" s="123" t="s">
        <v>500</v>
      </c>
      <c r="L50" s="277" t="s">
        <v>8731</v>
      </c>
      <c r="M50" s="277" t="s">
        <v>54</v>
      </c>
      <c r="N50" s="276" t="s">
        <v>1166</v>
      </c>
      <c r="O50" s="276">
        <v>91.8</v>
      </c>
      <c r="P50" s="276">
        <v>6060</v>
      </c>
      <c r="Q50" s="276">
        <v>15</v>
      </c>
      <c r="R50" s="276">
        <v>14595</v>
      </c>
      <c r="S50" s="276"/>
      <c r="T50" s="277" t="s">
        <v>499</v>
      </c>
      <c r="U50" s="277">
        <v>1986</v>
      </c>
      <c r="V50" s="277"/>
      <c r="W50" s="277"/>
      <c r="X50" s="277"/>
      <c r="Y50" s="277"/>
      <c r="Z50" s="277"/>
      <c r="AA50" s="277"/>
      <c r="AB50" s="281">
        <v>16900</v>
      </c>
      <c r="AC50" s="136"/>
      <c r="AD50" s="136"/>
      <c r="AE50" s="136" t="s">
        <v>1183</v>
      </c>
      <c r="AF50" s="136">
        <v>214</v>
      </c>
      <c r="AG50" s="136">
        <v>3671</v>
      </c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</row>
    <row r="51" spans="1:50" s="400" customFormat="1" ht="24.6" hidden="1" customHeight="1" x14ac:dyDescent="0.15">
      <c r="A51" s="164"/>
      <c r="B51" s="147"/>
      <c r="C51" s="119" t="s">
        <v>623</v>
      </c>
      <c r="D51" s="119"/>
      <c r="E51" s="119" t="s">
        <v>14456</v>
      </c>
      <c r="F51" s="119" t="s">
        <v>16551</v>
      </c>
      <c r="G51" s="404" t="s">
        <v>3868</v>
      </c>
      <c r="H51" s="121">
        <v>19272</v>
      </c>
      <c r="I51" s="121">
        <v>9078</v>
      </c>
      <c r="J51" s="121">
        <v>19272</v>
      </c>
      <c r="K51" s="123" t="s">
        <v>500</v>
      </c>
      <c r="L51" s="123" t="s">
        <v>8732</v>
      </c>
      <c r="M51" s="123" t="s">
        <v>54</v>
      </c>
      <c r="N51" s="121" t="s">
        <v>1166</v>
      </c>
      <c r="O51" s="121">
        <v>63</v>
      </c>
      <c r="P51" s="121">
        <v>3010</v>
      </c>
      <c r="Q51" s="121">
        <v>14</v>
      </c>
      <c r="R51" s="121">
        <v>6858</v>
      </c>
      <c r="S51" s="121"/>
      <c r="T51" s="119" t="s">
        <v>499</v>
      </c>
      <c r="U51" s="119">
        <v>1986</v>
      </c>
      <c r="V51" s="336"/>
      <c r="W51" s="123"/>
      <c r="X51" s="123"/>
      <c r="Y51" s="123"/>
      <c r="Z51" s="123"/>
      <c r="AA51" s="123"/>
      <c r="AB51" s="121">
        <v>10200</v>
      </c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87"/>
    </row>
    <row r="52" spans="1:50" s="400" customFormat="1" ht="24.6" hidden="1" customHeight="1" x14ac:dyDescent="0.15">
      <c r="A52" s="164"/>
      <c r="B52" s="147"/>
      <c r="C52" s="119" t="s">
        <v>623</v>
      </c>
      <c r="D52" s="119"/>
      <c r="E52" s="119" t="s">
        <v>15335</v>
      </c>
      <c r="F52" s="119" t="s">
        <v>9168</v>
      </c>
      <c r="G52" s="404" t="s">
        <v>15335</v>
      </c>
      <c r="H52" s="121">
        <v>11389</v>
      </c>
      <c r="I52" s="121">
        <v>4278</v>
      </c>
      <c r="J52" s="121">
        <v>11471</v>
      </c>
      <c r="K52" s="123" t="s">
        <v>500</v>
      </c>
      <c r="L52" s="123" t="s">
        <v>1330</v>
      </c>
      <c r="M52" s="123" t="s">
        <v>54</v>
      </c>
      <c r="N52" s="121">
        <v>38</v>
      </c>
      <c r="O52" s="121">
        <v>47</v>
      </c>
      <c r="P52" s="121">
        <v>1330</v>
      </c>
      <c r="Q52" s="121">
        <v>20</v>
      </c>
      <c r="R52" s="121">
        <v>5400</v>
      </c>
      <c r="S52" s="121"/>
      <c r="T52" s="119" t="s">
        <v>499</v>
      </c>
      <c r="U52" s="119">
        <v>1984</v>
      </c>
      <c r="V52" s="336"/>
      <c r="W52" s="123"/>
      <c r="X52" s="123"/>
      <c r="Y52" s="123"/>
      <c r="Z52" s="123"/>
      <c r="AA52" s="123"/>
      <c r="AB52" s="121">
        <v>822</v>
      </c>
      <c r="AC52" s="232"/>
      <c r="AD52" s="232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232"/>
    </row>
    <row r="53" spans="1:50" s="400" customFormat="1" ht="24.6" hidden="1" customHeight="1" x14ac:dyDescent="0.15">
      <c r="A53" s="164"/>
      <c r="B53" s="147"/>
      <c r="C53" s="119" t="s">
        <v>973</v>
      </c>
      <c r="D53" s="119"/>
      <c r="E53" s="119" t="s">
        <v>8733</v>
      </c>
      <c r="F53" s="119" t="s">
        <v>973</v>
      </c>
      <c r="G53" s="404" t="s">
        <v>8734</v>
      </c>
      <c r="H53" s="121">
        <v>12512</v>
      </c>
      <c r="I53" s="121">
        <v>1149</v>
      </c>
      <c r="J53" s="121">
        <v>1462</v>
      </c>
      <c r="K53" s="123" t="s">
        <v>1169</v>
      </c>
      <c r="L53" s="123" t="s">
        <v>487</v>
      </c>
      <c r="M53" s="123" t="s">
        <v>54</v>
      </c>
      <c r="N53" s="121">
        <v>16.8</v>
      </c>
      <c r="O53" s="121">
        <v>69.599999999999994</v>
      </c>
      <c r="P53" s="121">
        <v>1462.7</v>
      </c>
      <c r="Q53" s="121">
        <v>10.8</v>
      </c>
      <c r="R53" s="121"/>
      <c r="S53" s="121"/>
      <c r="T53" s="119"/>
      <c r="U53" s="119">
        <v>2008</v>
      </c>
      <c r="V53" s="336"/>
      <c r="W53" s="123"/>
      <c r="X53" s="123"/>
      <c r="Y53" s="123"/>
      <c r="Z53" s="123"/>
      <c r="AA53" s="123"/>
      <c r="AB53" s="121">
        <v>588</v>
      </c>
      <c r="AC53" s="232"/>
      <c r="AD53" s="232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232"/>
    </row>
    <row r="54" spans="1:50" s="400" customFormat="1" ht="24.6" hidden="1" customHeight="1" x14ac:dyDescent="0.15">
      <c r="A54" s="164"/>
      <c r="B54" s="147"/>
      <c r="C54" s="277" t="s">
        <v>973</v>
      </c>
      <c r="D54" s="277"/>
      <c r="E54" s="277" t="s">
        <v>8735</v>
      </c>
      <c r="F54" s="277" t="s">
        <v>973</v>
      </c>
      <c r="G54" s="277" t="s">
        <v>8734</v>
      </c>
      <c r="H54" s="279">
        <v>341</v>
      </c>
      <c r="I54" s="279">
        <v>340</v>
      </c>
      <c r="J54" s="279">
        <v>325</v>
      </c>
      <c r="K54" s="277" t="s">
        <v>1169</v>
      </c>
      <c r="L54" s="277" t="s">
        <v>8736</v>
      </c>
      <c r="M54" s="277" t="s">
        <v>8737</v>
      </c>
      <c r="N54" s="279">
        <v>11.4</v>
      </c>
      <c r="O54" s="279">
        <v>27.6</v>
      </c>
      <c r="P54" s="279">
        <v>325.2</v>
      </c>
      <c r="Q54" s="279">
        <v>7.2</v>
      </c>
      <c r="R54" s="279"/>
      <c r="S54" s="279"/>
      <c r="T54" s="277"/>
      <c r="U54" s="277">
        <v>2008</v>
      </c>
      <c r="V54" s="277"/>
      <c r="W54" s="277"/>
      <c r="X54" s="277"/>
      <c r="Y54" s="277"/>
      <c r="Z54" s="277"/>
      <c r="AA54" s="277"/>
      <c r="AB54" s="27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</row>
    <row r="55" spans="1:50" s="400" customFormat="1" ht="24.6" hidden="1" customHeight="1" x14ac:dyDescent="0.2">
      <c r="A55" s="164"/>
      <c r="B55" s="154"/>
      <c r="C55" s="277" t="s">
        <v>973</v>
      </c>
      <c r="D55" s="277"/>
      <c r="E55" s="277" t="s">
        <v>11926</v>
      </c>
      <c r="F55" s="277" t="s">
        <v>973</v>
      </c>
      <c r="G55" s="277" t="s">
        <v>8734</v>
      </c>
      <c r="H55" s="279">
        <v>341</v>
      </c>
      <c r="I55" s="279">
        <v>816.43</v>
      </c>
      <c r="J55" s="279">
        <v>996</v>
      </c>
      <c r="K55" s="277" t="s">
        <v>1169</v>
      </c>
      <c r="L55" s="277" t="s">
        <v>487</v>
      </c>
      <c r="M55" s="277" t="s">
        <v>54</v>
      </c>
      <c r="N55" s="279">
        <v>17</v>
      </c>
      <c r="O55" s="279">
        <v>36</v>
      </c>
      <c r="P55" s="279">
        <v>612</v>
      </c>
      <c r="Q55" s="279">
        <v>11</v>
      </c>
      <c r="R55" s="279"/>
      <c r="S55" s="279"/>
      <c r="T55" s="277"/>
      <c r="U55" s="277">
        <v>2018</v>
      </c>
      <c r="V55" s="336"/>
      <c r="W55" s="123"/>
      <c r="X55" s="123"/>
      <c r="Y55" s="123"/>
      <c r="Z55" s="123"/>
      <c r="AA55" s="123"/>
      <c r="AB55" s="121">
        <v>2810</v>
      </c>
      <c r="AC55" s="232"/>
      <c r="AD55" s="232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232"/>
    </row>
    <row r="56" spans="1:50" s="1133" customFormat="1" ht="24.6" hidden="1" customHeight="1" x14ac:dyDescent="0.15">
      <c r="A56" s="1134" t="s">
        <v>462</v>
      </c>
      <c r="B56" s="592" t="s">
        <v>1973</v>
      </c>
      <c r="C56" s="231" t="s">
        <v>613</v>
      </c>
      <c r="D56" s="240"/>
      <c r="E56" s="545">
        <f>COUNTA(E57:E60)</f>
        <v>4</v>
      </c>
      <c r="F56" s="231"/>
      <c r="G56" s="231"/>
      <c r="H56" s="241">
        <f>SUM(H57:H60)</f>
        <v>114089</v>
      </c>
      <c r="I56" s="241">
        <f>SUM(I57:I60)</f>
        <v>57584</v>
      </c>
      <c r="J56" s="241">
        <f>SUM(J57:J60)</f>
        <v>95920</v>
      </c>
      <c r="K56" s="231"/>
      <c r="L56" s="231"/>
      <c r="M56" s="231"/>
      <c r="N56" s="241"/>
      <c r="O56" s="241"/>
      <c r="P56" s="241"/>
      <c r="Q56" s="241"/>
      <c r="R56" s="241"/>
      <c r="S56" s="241"/>
      <c r="T56" s="231"/>
      <c r="U56" s="231"/>
      <c r="V56" s="1132"/>
      <c r="W56" s="240"/>
      <c r="X56" s="240"/>
      <c r="Y56" s="240"/>
      <c r="Z56" s="240"/>
      <c r="AA56" s="240"/>
      <c r="AB56" s="241"/>
      <c r="AC56" s="231"/>
      <c r="AD56" s="231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0"/>
      <c r="AU56" s="240"/>
      <c r="AV56" s="231"/>
    </row>
    <row r="57" spans="1:50" s="400" customFormat="1" ht="24.6" hidden="1" customHeight="1" x14ac:dyDescent="0.15">
      <c r="A57" s="164"/>
      <c r="B57" s="147"/>
      <c r="C57" s="232" t="s">
        <v>818</v>
      </c>
      <c r="D57" s="148" t="s">
        <v>976</v>
      </c>
      <c r="E57" s="232" t="s">
        <v>1181</v>
      </c>
      <c r="F57" s="232" t="s">
        <v>637</v>
      </c>
      <c r="G57" s="232" t="s">
        <v>619</v>
      </c>
      <c r="H57" s="144">
        <v>25901</v>
      </c>
      <c r="I57" s="144">
        <v>11390</v>
      </c>
      <c r="J57" s="144">
        <v>31041</v>
      </c>
      <c r="K57" s="232" t="s">
        <v>1168</v>
      </c>
      <c r="L57" s="232" t="s">
        <v>1182</v>
      </c>
      <c r="M57" s="232" t="s">
        <v>54</v>
      </c>
      <c r="N57" s="144">
        <v>39</v>
      </c>
      <c r="O57" s="144">
        <v>58</v>
      </c>
      <c r="P57" s="144">
        <v>3752</v>
      </c>
      <c r="Q57" s="144">
        <v>24</v>
      </c>
      <c r="R57" s="144">
        <v>12995</v>
      </c>
      <c r="S57" s="144">
        <v>15000</v>
      </c>
      <c r="T57" s="232" t="s">
        <v>499</v>
      </c>
      <c r="U57" s="232">
        <v>1985</v>
      </c>
      <c r="V57" s="401"/>
      <c r="W57" s="148">
        <v>22953</v>
      </c>
      <c r="X57" s="148"/>
      <c r="Y57" s="148"/>
      <c r="Z57" s="148"/>
      <c r="AA57" s="148"/>
      <c r="AB57" s="144">
        <v>22953</v>
      </c>
      <c r="AC57" s="232"/>
      <c r="AD57" s="232"/>
      <c r="AE57" s="148" t="s">
        <v>1183</v>
      </c>
      <c r="AF57" s="148">
        <v>214</v>
      </c>
      <c r="AG57" s="148">
        <v>3671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232"/>
    </row>
    <row r="58" spans="1:50" s="400" customFormat="1" ht="24.6" hidden="1" customHeight="1" x14ac:dyDescent="0.15">
      <c r="A58" s="164" t="s">
        <v>435</v>
      </c>
      <c r="B58" s="147"/>
      <c r="C58" s="232" t="s">
        <v>807</v>
      </c>
      <c r="D58" s="148" t="s">
        <v>1026</v>
      </c>
      <c r="E58" s="232" t="s">
        <v>1193</v>
      </c>
      <c r="F58" s="232" t="s">
        <v>637</v>
      </c>
      <c r="G58" s="232" t="s">
        <v>1019</v>
      </c>
      <c r="H58" s="144">
        <v>14817</v>
      </c>
      <c r="I58" s="144">
        <v>13661</v>
      </c>
      <c r="J58" s="144">
        <v>21969</v>
      </c>
      <c r="K58" s="232" t="s">
        <v>1194</v>
      </c>
      <c r="L58" s="232" t="s">
        <v>1182</v>
      </c>
      <c r="M58" s="232" t="s">
        <v>54</v>
      </c>
      <c r="N58" s="144">
        <v>44</v>
      </c>
      <c r="O58" s="144">
        <v>64</v>
      </c>
      <c r="P58" s="144">
        <v>3323</v>
      </c>
      <c r="Q58" s="144">
        <v>19</v>
      </c>
      <c r="R58" s="144">
        <v>4973</v>
      </c>
      <c r="S58" s="144">
        <v>4973</v>
      </c>
      <c r="T58" s="232" t="s">
        <v>499</v>
      </c>
      <c r="U58" s="232">
        <v>2002</v>
      </c>
      <c r="V58" s="401"/>
      <c r="W58" s="148"/>
      <c r="X58" s="148"/>
      <c r="Y58" s="148"/>
      <c r="Z58" s="148"/>
      <c r="AA58" s="148"/>
      <c r="AB58" s="144">
        <v>41800</v>
      </c>
      <c r="AC58" s="148"/>
      <c r="AD58" s="148"/>
      <c r="AE58" s="148" t="s">
        <v>1195</v>
      </c>
      <c r="AF58" s="148"/>
      <c r="AG58" s="148">
        <v>3760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232"/>
    </row>
    <row r="59" spans="1:50" s="400" customFormat="1" ht="24.6" hidden="1" customHeight="1" x14ac:dyDescent="0.15">
      <c r="A59" s="232">
        <v>7</v>
      </c>
      <c r="B59" s="147"/>
      <c r="C59" s="232" t="s">
        <v>794</v>
      </c>
      <c r="D59" s="148" t="s">
        <v>799</v>
      </c>
      <c r="E59" s="232" t="s">
        <v>1186</v>
      </c>
      <c r="F59" s="232" t="s">
        <v>637</v>
      </c>
      <c r="G59" s="232" t="s">
        <v>619</v>
      </c>
      <c r="H59" s="144">
        <v>12236</v>
      </c>
      <c r="I59" s="144">
        <v>12236</v>
      </c>
      <c r="J59" s="144">
        <v>21440</v>
      </c>
      <c r="K59" s="232" t="s">
        <v>500</v>
      </c>
      <c r="L59" s="232" t="s">
        <v>1182</v>
      </c>
      <c r="M59" s="232" t="s">
        <v>54</v>
      </c>
      <c r="N59" s="144">
        <v>40</v>
      </c>
      <c r="O59" s="144">
        <v>48</v>
      </c>
      <c r="P59" s="144">
        <v>3424</v>
      </c>
      <c r="Q59" s="144">
        <v>22.5</v>
      </c>
      <c r="R59" s="144">
        <v>4189</v>
      </c>
      <c r="S59" s="144">
        <v>5000</v>
      </c>
      <c r="T59" s="232" t="s">
        <v>499</v>
      </c>
      <c r="U59" s="232">
        <v>2002</v>
      </c>
      <c r="V59" s="401"/>
      <c r="W59" s="148"/>
      <c r="X59" s="148"/>
      <c r="Y59" s="148"/>
      <c r="Z59" s="148"/>
      <c r="AA59" s="148"/>
      <c r="AB59" s="144">
        <v>32931</v>
      </c>
      <c r="AC59" s="232"/>
      <c r="AD59" s="232"/>
      <c r="AE59" s="148" t="s">
        <v>1187</v>
      </c>
      <c r="AF59" s="148">
        <v>890</v>
      </c>
      <c r="AG59" s="148" t="s">
        <v>1188</v>
      </c>
      <c r="AH59" s="148"/>
      <c r="AI59" s="148" t="s">
        <v>1189</v>
      </c>
      <c r="AJ59" s="148" t="s">
        <v>1190</v>
      </c>
      <c r="AK59" s="148">
        <v>3827</v>
      </c>
      <c r="AL59" s="148" t="s">
        <v>1191</v>
      </c>
      <c r="AM59" s="148" t="s">
        <v>1192</v>
      </c>
      <c r="AN59" s="148"/>
      <c r="AO59" s="148"/>
      <c r="AP59" s="148"/>
      <c r="AQ59" s="148"/>
      <c r="AR59" s="148"/>
      <c r="AS59" s="148"/>
      <c r="AT59" s="148"/>
      <c r="AU59" s="148"/>
      <c r="AV59" s="232"/>
    </row>
    <row r="60" spans="1:50" s="400" customFormat="1" ht="24.6" hidden="1" customHeight="1" x14ac:dyDescent="0.15">
      <c r="A60" s="164" t="s">
        <v>436</v>
      </c>
      <c r="B60" s="151"/>
      <c r="C60" s="232" t="s">
        <v>846</v>
      </c>
      <c r="D60" s="148" t="s">
        <v>1196</v>
      </c>
      <c r="E60" s="232" t="s">
        <v>1197</v>
      </c>
      <c r="F60" s="232" t="s">
        <v>637</v>
      </c>
      <c r="G60" s="232" t="s">
        <v>619</v>
      </c>
      <c r="H60" s="144">
        <v>61135</v>
      </c>
      <c r="I60" s="144">
        <v>20297</v>
      </c>
      <c r="J60" s="144">
        <v>21470</v>
      </c>
      <c r="K60" s="232" t="s">
        <v>1166</v>
      </c>
      <c r="L60" s="232" t="s">
        <v>1182</v>
      </c>
      <c r="M60" s="232" t="s">
        <v>54</v>
      </c>
      <c r="N60" s="144">
        <v>56</v>
      </c>
      <c r="O60" s="144">
        <v>38</v>
      </c>
      <c r="P60" s="144">
        <v>2128</v>
      </c>
      <c r="Q60" s="144">
        <v>28</v>
      </c>
      <c r="R60" s="144">
        <v>5245</v>
      </c>
      <c r="S60" s="144">
        <v>6000</v>
      </c>
      <c r="T60" s="232" t="s">
        <v>499</v>
      </c>
      <c r="U60" s="232">
        <v>2002</v>
      </c>
      <c r="V60" s="401"/>
      <c r="W60" s="148">
        <v>4800</v>
      </c>
      <c r="X60" s="148"/>
      <c r="Y60" s="148"/>
      <c r="Z60" s="148"/>
      <c r="AA60" s="148"/>
      <c r="AB60" s="144">
        <v>48010</v>
      </c>
      <c r="AC60" s="232"/>
      <c r="AD60" s="232"/>
      <c r="AE60" s="148" t="s">
        <v>1198</v>
      </c>
      <c r="AF60" s="148">
        <v>965</v>
      </c>
      <c r="AG60" s="148">
        <v>2200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232"/>
    </row>
    <row r="61" spans="1:50" s="1133" customFormat="1" ht="24.6" hidden="1" customHeight="1" x14ac:dyDescent="0.15">
      <c r="A61" s="231"/>
      <c r="B61" s="592" t="s">
        <v>289</v>
      </c>
      <c r="C61" s="231" t="s">
        <v>55</v>
      </c>
      <c r="D61" s="240"/>
      <c r="E61" s="545">
        <f>COUNTA(E62:E65)</f>
        <v>4</v>
      </c>
      <c r="F61" s="231"/>
      <c r="G61" s="231"/>
      <c r="H61" s="241">
        <f>SUM(H62:H65)</f>
        <v>30683</v>
      </c>
      <c r="I61" s="241">
        <f>SUM(I62:I65)</f>
        <v>33411.56</v>
      </c>
      <c r="J61" s="241">
        <f>SUM(J62:J65)</f>
        <v>24892</v>
      </c>
      <c r="K61" s="231"/>
      <c r="L61" s="231"/>
      <c r="M61" s="231"/>
      <c r="N61" s="241"/>
      <c r="O61" s="241"/>
      <c r="P61" s="241"/>
      <c r="Q61" s="241"/>
      <c r="R61" s="241"/>
      <c r="S61" s="241"/>
      <c r="T61" s="231"/>
      <c r="U61" s="231"/>
      <c r="V61" s="1132"/>
      <c r="W61" s="240"/>
      <c r="X61" s="240"/>
      <c r="Y61" s="240"/>
      <c r="Z61" s="240"/>
      <c r="AA61" s="240"/>
      <c r="AB61" s="241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31"/>
    </row>
    <row r="62" spans="1:50" s="400" customFormat="1" ht="24.6" hidden="1" customHeight="1" x14ac:dyDescent="0.15">
      <c r="A62" s="232" t="s">
        <v>156</v>
      </c>
      <c r="B62" s="147"/>
      <c r="C62" s="232" t="s">
        <v>2420</v>
      </c>
      <c r="D62" s="148" t="s">
        <v>11749</v>
      </c>
      <c r="E62" s="149" t="s">
        <v>11750</v>
      </c>
      <c r="F62" s="232" t="s">
        <v>2128</v>
      </c>
      <c r="G62" s="267" t="s">
        <v>16753</v>
      </c>
      <c r="H62" s="144">
        <v>19770</v>
      </c>
      <c r="I62" s="144">
        <v>6318</v>
      </c>
      <c r="J62" s="144">
        <v>14791</v>
      </c>
      <c r="K62" s="232" t="s">
        <v>500</v>
      </c>
      <c r="L62" s="232" t="s">
        <v>7766</v>
      </c>
      <c r="M62" s="232" t="s">
        <v>54</v>
      </c>
      <c r="N62" s="144">
        <v>41</v>
      </c>
      <c r="O62" s="144">
        <v>48</v>
      </c>
      <c r="P62" s="144">
        <v>1970</v>
      </c>
      <c r="Q62" s="144">
        <v>36</v>
      </c>
      <c r="R62" s="144">
        <v>3867</v>
      </c>
      <c r="S62" s="144">
        <v>5000</v>
      </c>
      <c r="T62" s="232" t="s">
        <v>499</v>
      </c>
      <c r="U62" s="232">
        <v>1971</v>
      </c>
      <c r="V62" s="401"/>
      <c r="W62" s="148" t="s">
        <v>1234</v>
      </c>
      <c r="X62" s="148"/>
      <c r="Y62" s="148"/>
      <c r="Z62" s="148"/>
      <c r="AA62" s="148"/>
      <c r="AB62" s="144">
        <v>420</v>
      </c>
      <c r="AC62" s="148"/>
      <c r="AD62" s="148"/>
      <c r="AE62" s="148">
        <v>2</v>
      </c>
      <c r="AF62" s="148" t="s">
        <v>11751</v>
      </c>
      <c r="AG62" s="148" t="s">
        <v>1001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232"/>
    </row>
    <row r="63" spans="1:50" s="400" customFormat="1" ht="24.6" hidden="1" customHeight="1" x14ac:dyDescent="0.15">
      <c r="A63" s="232"/>
      <c r="B63" s="147"/>
      <c r="C63" s="232" t="s">
        <v>2420</v>
      </c>
      <c r="D63" s="148" t="s">
        <v>11752</v>
      </c>
      <c r="E63" s="149" t="s">
        <v>11753</v>
      </c>
      <c r="F63" s="232" t="s">
        <v>2128</v>
      </c>
      <c r="G63" s="267" t="s">
        <v>16753</v>
      </c>
      <c r="H63" s="144">
        <v>5480</v>
      </c>
      <c r="I63" s="144">
        <v>2572</v>
      </c>
      <c r="J63" s="144">
        <v>2987</v>
      </c>
      <c r="K63" s="232" t="s">
        <v>500</v>
      </c>
      <c r="L63" s="232" t="s">
        <v>7766</v>
      </c>
      <c r="M63" s="232" t="s">
        <v>54</v>
      </c>
      <c r="N63" s="144">
        <v>24.4</v>
      </c>
      <c r="O63" s="144">
        <v>47</v>
      </c>
      <c r="P63" s="144">
        <v>1143</v>
      </c>
      <c r="Q63" s="144">
        <v>12.5</v>
      </c>
      <c r="R63" s="144">
        <v>884</v>
      </c>
      <c r="S63" s="144">
        <v>2000</v>
      </c>
      <c r="T63" s="232" t="s">
        <v>499</v>
      </c>
      <c r="U63" s="232">
        <v>1992</v>
      </c>
      <c r="V63" s="401"/>
      <c r="W63" s="148" t="s">
        <v>11754</v>
      </c>
      <c r="X63" s="148"/>
      <c r="Y63" s="148"/>
      <c r="Z63" s="148"/>
      <c r="AA63" s="148"/>
      <c r="AB63" s="144">
        <v>1837</v>
      </c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232"/>
    </row>
    <row r="64" spans="1:50" s="400" customFormat="1" ht="24.6" hidden="1" customHeight="1" x14ac:dyDescent="0.15">
      <c r="A64" s="164"/>
      <c r="B64" s="147"/>
      <c r="C64" s="232" t="s">
        <v>819</v>
      </c>
      <c r="D64" s="148"/>
      <c r="E64" s="232" t="s">
        <v>2652</v>
      </c>
      <c r="F64" s="232" t="s">
        <v>2128</v>
      </c>
      <c r="G64" s="267" t="s">
        <v>16753</v>
      </c>
      <c r="H64" s="144">
        <v>3002</v>
      </c>
      <c r="I64" s="144">
        <v>23631</v>
      </c>
      <c r="J64" s="144">
        <v>4992</v>
      </c>
      <c r="K64" s="232" t="s">
        <v>500</v>
      </c>
      <c r="L64" s="232" t="s">
        <v>7766</v>
      </c>
      <c r="M64" s="232" t="s">
        <v>54</v>
      </c>
      <c r="N64" s="144">
        <v>24</v>
      </c>
      <c r="O64" s="144">
        <v>48</v>
      </c>
      <c r="P64" s="144">
        <v>1152</v>
      </c>
      <c r="Q64" s="144">
        <v>21</v>
      </c>
      <c r="R64" s="144">
        <v>600</v>
      </c>
      <c r="S64" s="144">
        <v>2000</v>
      </c>
      <c r="T64" s="232" t="s">
        <v>499</v>
      </c>
      <c r="U64" s="232">
        <v>2020</v>
      </c>
      <c r="V64" s="401"/>
      <c r="W64" s="148"/>
      <c r="X64" s="148"/>
      <c r="Y64" s="148"/>
      <c r="Z64" s="148"/>
      <c r="AA64" s="148"/>
      <c r="AB64" s="144">
        <v>12566</v>
      </c>
      <c r="AC64" s="232"/>
      <c r="AD64" s="232"/>
      <c r="AE64" s="232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232" t="s">
        <v>14571</v>
      </c>
    </row>
    <row r="65" spans="1:48" s="400" customFormat="1" ht="24.6" hidden="1" customHeight="1" x14ac:dyDescent="0.15">
      <c r="A65" s="164"/>
      <c r="B65" s="147"/>
      <c r="C65" s="232" t="s">
        <v>819</v>
      </c>
      <c r="D65" s="148"/>
      <c r="E65" s="232" t="s">
        <v>11755</v>
      </c>
      <c r="F65" s="232" t="s">
        <v>2128</v>
      </c>
      <c r="G65" s="267" t="s">
        <v>16766</v>
      </c>
      <c r="H65" s="144">
        <v>2431</v>
      </c>
      <c r="I65" s="144">
        <v>890.56</v>
      </c>
      <c r="J65" s="144">
        <v>2122</v>
      </c>
      <c r="K65" s="232" t="s">
        <v>11756</v>
      </c>
      <c r="L65" s="232" t="s">
        <v>2058</v>
      </c>
      <c r="M65" s="232" t="s">
        <v>11757</v>
      </c>
      <c r="N65" s="144">
        <v>6.4</v>
      </c>
      <c r="O65" s="144">
        <v>9.75</v>
      </c>
      <c r="P65" s="144">
        <v>62.4</v>
      </c>
      <c r="Q65" s="144">
        <v>4.72</v>
      </c>
      <c r="R65" s="144">
        <v>110</v>
      </c>
      <c r="S65" s="144">
        <v>110</v>
      </c>
      <c r="T65" s="232" t="s">
        <v>185</v>
      </c>
      <c r="U65" s="232">
        <v>2018</v>
      </c>
      <c r="V65" s="401"/>
      <c r="W65" s="148"/>
      <c r="X65" s="148"/>
      <c r="Y65" s="148"/>
      <c r="Z65" s="148"/>
      <c r="AA65" s="148"/>
      <c r="AB65" s="144"/>
      <c r="AC65" s="232"/>
      <c r="AD65" s="232"/>
      <c r="AE65" s="232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232" t="s">
        <v>11758</v>
      </c>
    </row>
    <row r="66" spans="1:48" s="1136" customFormat="1" ht="24.6" hidden="1" customHeight="1" x14ac:dyDescent="0.15">
      <c r="A66" s="1135"/>
      <c r="B66" s="633" t="s">
        <v>16801</v>
      </c>
      <c r="C66" s="989" t="s">
        <v>613</v>
      </c>
      <c r="D66" s="992"/>
      <c r="E66" s="861">
        <f>COUNTA(E67:E70)</f>
        <v>4</v>
      </c>
      <c r="F66" s="989"/>
      <c r="G66" s="989"/>
      <c r="H66" s="886">
        <f>SUM(H67:H70)</f>
        <v>327698</v>
      </c>
      <c r="I66" s="886">
        <f>SUM(I67:I70)</f>
        <v>32379.67</v>
      </c>
      <c r="J66" s="886">
        <f>SUM(J67:J70)</f>
        <v>92250</v>
      </c>
      <c r="K66" s="989"/>
      <c r="L66" s="989"/>
      <c r="M66" s="989"/>
      <c r="N66" s="886"/>
      <c r="O66" s="886"/>
      <c r="P66" s="886"/>
      <c r="Q66" s="886"/>
      <c r="R66" s="886"/>
      <c r="S66" s="886"/>
      <c r="T66" s="989"/>
      <c r="U66" s="989"/>
      <c r="V66" s="990"/>
      <c r="W66" s="992"/>
      <c r="X66" s="992"/>
      <c r="Y66" s="992"/>
      <c r="Z66" s="992"/>
      <c r="AA66" s="992"/>
      <c r="AB66" s="886"/>
      <c r="AC66" s="989"/>
      <c r="AD66" s="989"/>
      <c r="AE66" s="992"/>
      <c r="AF66" s="992"/>
      <c r="AG66" s="992"/>
      <c r="AH66" s="992"/>
      <c r="AI66" s="992"/>
      <c r="AJ66" s="992"/>
      <c r="AK66" s="992"/>
      <c r="AL66" s="992"/>
      <c r="AM66" s="992"/>
      <c r="AN66" s="992"/>
      <c r="AO66" s="992"/>
      <c r="AP66" s="992"/>
      <c r="AQ66" s="992"/>
      <c r="AR66" s="992"/>
      <c r="AS66" s="992"/>
      <c r="AT66" s="992"/>
      <c r="AU66" s="992"/>
      <c r="AV66" s="989"/>
    </row>
    <row r="67" spans="1:48" s="623" customFormat="1" ht="24.6" hidden="1" customHeight="1" x14ac:dyDescent="0.15">
      <c r="A67" s="612" t="s">
        <v>156</v>
      </c>
      <c r="B67" s="609"/>
      <c r="C67" s="652" t="s">
        <v>670</v>
      </c>
      <c r="D67" s="653" t="s">
        <v>1448</v>
      </c>
      <c r="E67" s="652" t="s">
        <v>16823</v>
      </c>
      <c r="F67" s="652" t="s">
        <v>654</v>
      </c>
      <c r="G67" s="652" t="s">
        <v>894</v>
      </c>
      <c r="H67" s="691">
        <v>13800</v>
      </c>
      <c r="I67" s="691">
        <v>5027</v>
      </c>
      <c r="J67" s="691">
        <v>7769</v>
      </c>
      <c r="K67" s="652" t="s">
        <v>3810</v>
      </c>
      <c r="L67" s="652" t="s">
        <v>1182</v>
      </c>
      <c r="M67" s="652" t="s">
        <v>54</v>
      </c>
      <c r="N67" s="691">
        <v>20</v>
      </c>
      <c r="O67" s="691">
        <v>40</v>
      </c>
      <c r="P67" s="691">
        <v>1639</v>
      </c>
      <c r="Q67" s="691">
        <v>12.5</v>
      </c>
      <c r="R67" s="691">
        <v>2630</v>
      </c>
      <c r="S67" s="691">
        <v>2630</v>
      </c>
      <c r="T67" s="652" t="s">
        <v>185</v>
      </c>
      <c r="U67" s="652">
        <v>1975</v>
      </c>
      <c r="V67" s="737"/>
      <c r="W67" s="653">
        <v>910</v>
      </c>
      <c r="X67" s="653"/>
      <c r="Y67" s="653"/>
      <c r="Z67" s="653"/>
      <c r="AA67" s="653"/>
      <c r="AB67" s="691">
        <v>910</v>
      </c>
      <c r="AC67" s="1448"/>
      <c r="AD67" s="652">
        <v>1999</v>
      </c>
      <c r="AE67" s="653">
        <v>1</v>
      </c>
      <c r="AF67" s="653">
        <v>44</v>
      </c>
      <c r="AG67" s="653" t="s">
        <v>16824</v>
      </c>
      <c r="AH67" s="653" t="s">
        <v>16825</v>
      </c>
      <c r="AI67" s="653" t="s">
        <v>16826</v>
      </c>
      <c r="AJ67" s="653">
        <v>2</v>
      </c>
      <c r="AK67" s="653"/>
      <c r="AL67" s="653"/>
      <c r="AM67" s="653" t="s">
        <v>16827</v>
      </c>
      <c r="AN67" s="653" t="s">
        <v>16828</v>
      </c>
      <c r="AO67" s="653">
        <v>1</v>
      </c>
      <c r="AP67" s="653"/>
      <c r="AQ67" s="653"/>
      <c r="AR67" s="653" t="s">
        <v>16829</v>
      </c>
      <c r="AS67" s="653" t="s">
        <v>16830</v>
      </c>
      <c r="AT67" s="653">
        <v>1</v>
      </c>
      <c r="AU67" s="653"/>
      <c r="AV67" s="1448"/>
    </row>
    <row r="68" spans="1:48" s="623" customFormat="1" ht="24.6" hidden="1" customHeight="1" x14ac:dyDescent="0.15">
      <c r="A68" s="612"/>
      <c r="B68" s="610"/>
      <c r="C68" s="652" t="s">
        <v>878</v>
      </c>
      <c r="D68" s="653"/>
      <c r="E68" s="652" t="s">
        <v>16833</v>
      </c>
      <c r="F68" s="652" t="s">
        <v>654</v>
      </c>
      <c r="G68" s="652" t="s">
        <v>880</v>
      </c>
      <c r="H68" s="691">
        <v>50020</v>
      </c>
      <c r="I68" s="691">
        <v>9887.67</v>
      </c>
      <c r="J68" s="691">
        <v>43029</v>
      </c>
      <c r="K68" s="652" t="s">
        <v>16834</v>
      </c>
      <c r="L68" s="652" t="s">
        <v>16835</v>
      </c>
      <c r="M68" s="652" t="s">
        <v>54</v>
      </c>
      <c r="N68" s="691">
        <v>39.4</v>
      </c>
      <c r="O68" s="691">
        <v>70.599999999999994</v>
      </c>
      <c r="P68" s="691">
        <v>2913</v>
      </c>
      <c r="Q68" s="691">
        <v>13.5</v>
      </c>
      <c r="R68" s="691">
        <v>7054</v>
      </c>
      <c r="S68" s="691">
        <v>7054</v>
      </c>
      <c r="T68" s="652" t="s">
        <v>499</v>
      </c>
      <c r="U68" s="652">
        <v>2006</v>
      </c>
      <c r="V68" s="737"/>
      <c r="W68" s="653"/>
      <c r="X68" s="653"/>
      <c r="Y68" s="653"/>
      <c r="Z68" s="653"/>
      <c r="AA68" s="653"/>
      <c r="AB68" s="691">
        <v>7300</v>
      </c>
      <c r="AC68" s="1566" t="s">
        <v>16836</v>
      </c>
      <c r="AD68" s="652"/>
      <c r="AE68" s="653"/>
      <c r="AF68" s="653"/>
      <c r="AG68" s="653"/>
      <c r="AH68" s="653"/>
      <c r="AI68" s="653"/>
      <c r="AJ68" s="653"/>
      <c r="AK68" s="653"/>
      <c r="AL68" s="653"/>
      <c r="AM68" s="653"/>
      <c r="AN68" s="653"/>
      <c r="AO68" s="653"/>
      <c r="AP68" s="653"/>
      <c r="AQ68" s="653"/>
      <c r="AR68" s="653"/>
      <c r="AS68" s="653"/>
      <c r="AT68" s="653"/>
      <c r="AU68" s="653"/>
      <c r="AV68" s="1566" t="s">
        <v>16836</v>
      </c>
    </row>
    <row r="69" spans="1:48" s="623" customFormat="1" ht="24.6" hidden="1" customHeight="1" x14ac:dyDescent="0.15">
      <c r="A69" s="612"/>
      <c r="B69" s="610"/>
      <c r="C69" s="652" t="s">
        <v>865</v>
      </c>
      <c r="D69" s="653" t="s">
        <v>16837</v>
      </c>
      <c r="E69" s="652" t="s">
        <v>16838</v>
      </c>
      <c r="F69" s="652" t="s">
        <v>654</v>
      </c>
      <c r="G69" s="652" t="s">
        <v>16839</v>
      </c>
      <c r="H69" s="691">
        <v>234884</v>
      </c>
      <c r="I69" s="691">
        <v>8019</v>
      </c>
      <c r="J69" s="691">
        <v>18718</v>
      </c>
      <c r="K69" s="652" t="s">
        <v>16840</v>
      </c>
      <c r="L69" s="652" t="s">
        <v>487</v>
      </c>
      <c r="M69" s="652" t="s">
        <v>54</v>
      </c>
      <c r="N69" s="691">
        <v>72</v>
      </c>
      <c r="O69" s="691">
        <v>47</v>
      </c>
      <c r="P69" s="691">
        <v>3403</v>
      </c>
      <c r="Q69" s="691">
        <v>20</v>
      </c>
      <c r="R69" s="691">
        <v>4270</v>
      </c>
      <c r="S69" s="691">
        <v>4270</v>
      </c>
      <c r="T69" s="652" t="s">
        <v>499</v>
      </c>
      <c r="U69" s="652">
        <v>2013</v>
      </c>
      <c r="V69" s="737"/>
      <c r="W69" s="653">
        <v>2392</v>
      </c>
      <c r="X69" s="653"/>
      <c r="Y69" s="653"/>
      <c r="Z69" s="653"/>
      <c r="AA69" s="653"/>
      <c r="AB69" s="691">
        <v>186318</v>
      </c>
      <c r="AC69" s="1566" t="s">
        <v>19593</v>
      </c>
      <c r="AD69" s="652"/>
      <c r="AE69" s="653"/>
      <c r="AF69" s="653"/>
      <c r="AG69" s="653"/>
      <c r="AH69" s="653"/>
      <c r="AI69" s="653"/>
      <c r="AJ69" s="653"/>
      <c r="AK69" s="653"/>
      <c r="AL69" s="653"/>
      <c r="AM69" s="653"/>
      <c r="AN69" s="653"/>
      <c r="AO69" s="653"/>
      <c r="AP69" s="653"/>
      <c r="AQ69" s="653"/>
      <c r="AR69" s="653"/>
      <c r="AS69" s="653"/>
      <c r="AT69" s="653"/>
      <c r="AU69" s="653"/>
      <c r="AV69" s="1566" t="s">
        <v>19593</v>
      </c>
    </row>
    <row r="70" spans="1:48" s="623" customFormat="1" ht="24.6" hidden="1" customHeight="1" x14ac:dyDescent="0.15">
      <c r="A70" s="612">
        <v>5</v>
      </c>
      <c r="B70" s="611"/>
      <c r="C70" s="652" t="s">
        <v>863</v>
      </c>
      <c r="D70" s="653" t="s">
        <v>16837</v>
      </c>
      <c r="E70" s="652" t="s">
        <v>16841</v>
      </c>
      <c r="F70" s="652" t="s">
        <v>654</v>
      </c>
      <c r="G70" s="652" t="s">
        <v>16839</v>
      </c>
      <c r="H70" s="691">
        <v>28994</v>
      </c>
      <c r="I70" s="691">
        <v>9446</v>
      </c>
      <c r="J70" s="691">
        <v>22734</v>
      </c>
      <c r="K70" s="652" t="s">
        <v>16834</v>
      </c>
      <c r="L70" s="652" t="s">
        <v>5395</v>
      </c>
      <c r="M70" s="652" t="s">
        <v>54</v>
      </c>
      <c r="N70" s="691">
        <v>39</v>
      </c>
      <c r="O70" s="691">
        <v>58</v>
      </c>
      <c r="P70" s="691">
        <v>2262</v>
      </c>
      <c r="Q70" s="691">
        <v>18</v>
      </c>
      <c r="R70" s="691">
        <v>5002</v>
      </c>
      <c r="S70" s="691">
        <v>5002</v>
      </c>
      <c r="T70" s="652" t="s">
        <v>499</v>
      </c>
      <c r="U70" s="652">
        <v>2013</v>
      </c>
      <c r="V70" s="737"/>
      <c r="W70" s="653">
        <v>2392</v>
      </c>
      <c r="X70" s="653"/>
      <c r="Y70" s="653"/>
      <c r="Z70" s="653"/>
      <c r="AA70" s="653"/>
      <c r="AB70" s="691">
        <v>3599</v>
      </c>
      <c r="AC70" s="1566" t="s">
        <v>16842</v>
      </c>
      <c r="AD70" s="652"/>
      <c r="AE70" s="653"/>
      <c r="AF70" s="653"/>
      <c r="AG70" s="653"/>
      <c r="AH70" s="653"/>
      <c r="AI70" s="653"/>
      <c r="AJ70" s="653"/>
      <c r="AK70" s="653"/>
      <c r="AL70" s="653"/>
      <c r="AM70" s="653"/>
      <c r="AN70" s="653"/>
      <c r="AO70" s="653"/>
      <c r="AP70" s="653"/>
      <c r="AQ70" s="653"/>
      <c r="AR70" s="653"/>
      <c r="AS70" s="653"/>
      <c r="AT70" s="653"/>
      <c r="AU70" s="653"/>
      <c r="AV70" s="1566" t="s">
        <v>16842</v>
      </c>
    </row>
    <row r="71" spans="1:48" s="1139" customFormat="1" ht="24.6" hidden="1" customHeight="1" x14ac:dyDescent="0.15">
      <c r="A71" s="1137"/>
      <c r="B71" s="669" t="s">
        <v>348</v>
      </c>
      <c r="C71" s="650" t="s">
        <v>55</v>
      </c>
      <c r="D71" s="666"/>
      <c r="E71" s="676">
        <f>COUNTA(E72:E74)</f>
        <v>3</v>
      </c>
      <c r="F71" s="650"/>
      <c r="G71" s="650"/>
      <c r="H71" s="665">
        <f>SUM(H72:H74)</f>
        <v>55000</v>
      </c>
      <c r="I71" s="665">
        <f>SUM(I72:I74)</f>
        <v>21254.29</v>
      </c>
      <c r="J71" s="665">
        <f>SUM(J72:J74)</f>
        <v>56085.279999999999</v>
      </c>
      <c r="K71" s="650"/>
      <c r="L71" s="650"/>
      <c r="M71" s="650"/>
      <c r="N71" s="665"/>
      <c r="O71" s="665"/>
      <c r="P71" s="665"/>
      <c r="Q71" s="665"/>
      <c r="R71" s="665"/>
      <c r="S71" s="665"/>
      <c r="T71" s="650"/>
      <c r="U71" s="650"/>
      <c r="V71" s="1138"/>
      <c r="W71" s="666"/>
      <c r="X71" s="666"/>
      <c r="Y71" s="666"/>
      <c r="Z71" s="666"/>
      <c r="AA71" s="666"/>
      <c r="AB71" s="665"/>
      <c r="AC71" s="650"/>
      <c r="AD71" s="650"/>
      <c r="AE71" s="666"/>
      <c r="AF71" s="666"/>
      <c r="AG71" s="666"/>
      <c r="AH71" s="666"/>
      <c r="AI71" s="666"/>
      <c r="AJ71" s="666"/>
      <c r="AK71" s="666"/>
      <c r="AL71" s="666"/>
      <c r="AM71" s="666"/>
      <c r="AN71" s="666"/>
      <c r="AO71" s="666"/>
      <c r="AP71" s="666"/>
      <c r="AQ71" s="666"/>
      <c r="AR71" s="666"/>
      <c r="AS71" s="666"/>
      <c r="AT71" s="666"/>
      <c r="AU71" s="666"/>
      <c r="AV71" s="650"/>
    </row>
    <row r="72" spans="1:48" s="659" customFormat="1" ht="24.6" hidden="1" customHeight="1" x14ac:dyDescent="0.15">
      <c r="A72" s="648" t="s">
        <v>156</v>
      </c>
      <c r="B72" s="147"/>
      <c r="C72" s="625" t="s">
        <v>644</v>
      </c>
      <c r="D72" s="627" t="s">
        <v>2808</v>
      </c>
      <c r="E72" s="625" t="s">
        <v>2809</v>
      </c>
      <c r="F72" s="627" t="s">
        <v>665</v>
      </c>
      <c r="G72" s="627" t="s">
        <v>666</v>
      </c>
      <c r="H72" s="751"/>
      <c r="I72" s="626">
        <v>6523.29</v>
      </c>
      <c r="J72" s="626">
        <v>22588.28</v>
      </c>
      <c r="K72" s="625" t="s">
        <v>500</v>
      </c>
      <c r="L72" s="627" t="s">
        <v>17938</v>
      </c>
      <c r="M72" s="627" t="s">
        <v>54</v>
      </c>
      <c r="N72" s="626">
        <v>36</v>
      </c>
      <c r="O72" s="626">
        <v>50.4</v>
      </c>
      <c r="P72" s="626">
        <v>1814</v>
      </c>
      <c r="Q72" s="626">
        <v>31</v>
      </c>
      <c r="R72" s="626">
        <v>8500</v>
      </c>
      <c r="S72" s="626">
        <v>12000</v>
      </c>
      <c r="T72" s="625" t="s">
        <v>499</v>
      </c>
      <c r="U72" s="625">
        <v>1987</v>
      </c>
      <c r="V72" s="658"/>
      <c r="W72" s="627" t="s">
        <v>2810</v>
      </c>
      <c r="X72" s="627" t="s">
        <v>2811</v>
      </c>
      <c r="Y72" s="627"/>
      <c r="Z72" s="627"/>
      <c r="AA72" s="627"/>
      <c r="AB72" s="626">
        <v>7916</v>
      </c>
      <c r="AC72" s="625"/>
      <c r="AD72" s="625"/>
      <c r="AE72" s="627" t="s">
        <v>2812</v>
      </c>
      <c r="AF72" s="627"/>
      <c r="AG72" s="627" t="s">
        <v>2813</v>
      </c>
      <c r="AH72" s="627"/>
      <c r="AI72" s="627"/>
      <c r="AJ72" s="627"/>
      <c r="AK72" s="627"/>
      <c r="AL72" s="627"/>
      <c r="AM72" s="627"/>
      <c r="AN72" s="627"/>
      <c r="AO72" s="627"/>
      <c r="AP72" s="627"/>
      <c r="AQ72" s="627"/>
      <c r="AR72" s="627"/>
      <c r="AS72" s="627"/>
      <c r="AT72" s="627"/>
      <c r="AU72" s="627"/>
      <c r="AV72" s="625" t="s">
        <v>2814</v>
      </c>
    </row>
    <row r="73" spans="1:48" s="659" customFormat="1" ht="24.6" hidden="1" customHeight="1" x14ac:dyDescent="0.15">
      <c r="A73" s="648" t="s">
        <v>93</v>
      </c>
      <c r="B73" s="147"/>
      <c r="C73" s="625" t="s">
        <v>644</v>
      </c>
      <c r="D73" s="627"/>
      <c r="E73" s="625" t="s">
        <v>2815</v>
      </c>
      <c r="F73" s="627" t="s">
        <v>665</v>
      </c>
      <c r="G73" s="627" t="s">
        <v>666</v>
      </c>
      <c r="H73" s="751"/>
      <c r="I73" s="626">
        <v>3957</v>
      </c>
      <c r="J73" s="626">
        <v>5612</v>
      </c>
      <c r="K73" s="625" t="s">
        <v>500</v>
      </c>
      <c r="L73" s="627" t="s">
        <v>2816</v>
      </c>
      <c r="M73" s="627" t="s">
        <v>54</v>
      </c>
      <c r="N73" s="626">
        <v>33</v>
      </c>
      <c r="O73" s="626">
        <v>50</v>
      </c>
      <c r="P73" s="626">
        <v>1663</v>
      </c>
      <c r="Q73" s="626">
        <v>18</v>
      </c>
      <c r="R73" s="626">
        <v>1460</v>
      </c>
      <c r="S73" s="626">
        <v>1460</v>
      </c>
      <c r="T73" s="625" t="s">
        <v>499</v>
      </c>
      <c r="U73" s="625">
        <v>2007</v>
      </c>
      <c r="V73" s="658"/>
      <c r="W73" s="627" t="s">
        <v>2817</v>
      </c>
      <c r="X73" s="627"/>
      <c r="Y73" s="627"/>
      <c r="Z73" s="627"/>
      <c r="AA73" s="627"/>
      <c r="AB73" s="626">
        <v>9900</v>
      </c>
      <c r="AC73" s="625"/>
      <c r="AD73" s="625"/>
      <c r="AE73" s="627"/>
      <c r="AF73" s="627"/>
      <c r="AG73" s="627"/>
      <c r="AH73" s="627"/>
      <c r="AI73" s="627"/>
      <c r="AJ73" s="627"/>
      <c r="AK73" s="627"/>
      <c r="AL73" s="627"/>
      <c r="AM73" s="627"/>
      <c r="AN73" s="627"/>
      <c r="AO73" s="627"/>
      <c r="AP73" s="627"/>
      <c r="AQ73" s="627"/>
      <c r="AR73" s="627"/>
      <c r="AS73" s="627"/>
      <c r="AT73" s="627"/>
      <c r="AU73" s="627"/>
      <c r="AV73" s="625" t="s">
        <v>2814</v>
      </c>
    </row>
    <row r="74" spans="1:48" ht="24.6" hidden="1" customHeight="1" x14ac:dyDescent="0.2">
      <c r="B74" s="293"/>
      <c r="C74" s="625" t="s">
        <v>897</v>
      </c>
      <c r="D74" s="627"/>
      <c r="E74" s="625" t="s">
        <v>2818</v>
      </c>
      <c r="F74" s="627" t="s">
        <v>665</v>
      </c>
      <c r="G74" s="627" t="s">
        <v>2819</v>
      </c>
      <c r="H74" s="751">
        <v>55000</v>
      </c>
      <c r="I74" s="626">
        <v>10774</v>
      </c>
      <c r="J74" s="626">
        <v>27885</v>
      </c>
      <c r="K74" s="625" t="s">
        <v>500</v>
      </c>
      <c r="L74" s="627" t="s">
        <v>2820</v>
      </c>
      <c r="M74" s="627" t="s">
        <v>54</v>
      </c>
      <c r="N74" s="626">
        <v>44</v>
      </c>
      <c r="O74" s="626">
        <v>74</v>
      </c>
      <c r="P74" s="626">
        <v>3820</v>
      </c>
      <c r="Q74" s="626">
        <v>30</v>
      </c>
      <c r="R74" s="626">
        <v>8337</v>
      </c>
      <c r="S74" s="626">
        <v>12000</v>
      </c>
      <c r="T74" s="625" t="s">
        <v>499</v>
      </c>
      <c r="U74" s="625">
        <v>2015</v>
      </c>
      <c r="V74" s="658"/>
      <c r="W74" s="627" t="s">
        <v>2124</v>
      </c>
      <c r="X74" s="627"/>
      <c r="Y74" s="627"/>
      <c r="Z74" s="627"/>
      <c r="AA74" s="627"/>
      <c r="AB74" s="626">
        <v>80300</v>
      </c>
      <c r="AC74" s="625"/>
      <c r="AD74" s="625"/>
      <c r="AE74" s="627"/>
      <c r="AF74" s="627"/>
      <c r="AG74" s="627"/>
      <c r="AH74" s="627"/>
      <c r="AI74" s="627"/>
      <c r="AJ74" s="627"/>
      <c r="AK74" s="627"/>
      <c r="AL74" s="627"/>
      <c r="AM74" s="627"/>
      <c r="AN74" s="627"/>
      <c r="AO74" s="627"/>
      <c r="AP74" s="627"/>
      <c r="AQ74" s="627"/>
      <c r="AR74" s="627"/>
      <c r="AS74" s="627"/>
      <c r="AT74" s="627"/>
      <c r="AU74" s="627"/>
      <c r="AV74" s="625" t="s">
        <v>2821</v>
      </c>
    </row>
    <row r="75" spans="1:48" s="1139" customFormat="1" ht="24.6" hidden="1" customHeight="1" x14ac:dyDescent="0.15">
      <c r="A75" s="1137"/>
      <c r="B75" s="669" t="s">
        <v>135</v>
      </c>
      <c r="C75" s="650" t="s">
        <v>55</v>
      </c>
      <c r="D75" s="666"/>
      <c r="E75" s="676">
        <f>COUNTA(E76:E81)</f>
        <v>6</v>
      </c>
      <c r="F75" s="650"/>
      <c r="G75" s="650"/>
      <c r="H75" s="665">
        <f>SUM(H76:H81)</f>
        <v>31054</v>
      </c>
      <c r="I75" s="665">
        <f>SUM(I76:I81)</f>
        <v>16275.45</v>
      </c>
      <c r="J75" s="665">
        <f>SUM(J76:J81)</f>
        <v>30085.87</v>
      </c>
      <c r="K75" s="650"/>
      <c r="L75" s="650"/>
      <c r="M75" s="650"/>
      <c r="N75" s="665"/>
      <c r="O75" s="665"/>
      <c r="P75" s="665"/>
      <c r="Q75" s="665"/>
      <c r="R75" s="665"/>
      <c r="S75" s="665"/>
      <c r="T75" s="650"/>
      <c r="U75" s="650"/>
      <c r="V75" s="1138"/>
      <c r="W75" s="666"/>
      <c r="X75" s="666"/>
      <c r="Y75" s="666"/>
      <c r="Z75" s="666"/>
      <c r="AA75" s="666"/>
      <c r="AB75" s="665"/>
      <c r="AC75" s="650"/>
      <c r="AD75" s="650"/>
      <c r="AE75" s="666"/>
      <c r="AF75" s="666"/>
      <c r="AG75" s="666"/>
      <c r="AH75" s="666"/>
      <c r="AI75" s="666"/>
      <c r="AJ75" s="666"/>
      <c r="AK75" s="666"/>
      <c r="AL75" s="666"/>
      <c r="AM75" s="666"/>
      <c r="AN75" s="666"/>
      <c r="AO75" s="666"/>
      <c r="AP75" s="666"/>
      <c r="AQ75" s="666"/>
      <c r="AR75" s="666"/>
      <c r="AS75" s="666"/>
      <c r="AT75" s="666"/>
      <c r="AU75" s="666"/>
      <c r="AV75" s="650"/>
    </row>
    <row r="76" spans="1:48" s="659" customFormat="1" ht="24.6" hidden="1" customHeight="1" x14ac:dyDescent="0.15">
      <c r="A76" s="648" t="s">
        <v>93</v>
      </c>
      <c r="B76" s="147"/>
      <c r="C76" s="625" t="s">
        <v>863</v>
      </c>
      <c r="D76" s="627"/>
      <c r="E76" s="625" t="s">
        <v>15540</v>
      </c>
      <c r="F76" s="625" t="s">
        <v>863</v>
      </c>
      <c r="G76" s="625" t="s">
        <v>863</v>
      </c>
      <c r="H76" s="626">
        <v>1536</v>
      </c>
      <c r="I76" s="626">
        <v>920</v>
      </c>
      <c r="J76" s="626">
        <v>1829</v>
      </c>
      <c r="K76" s="625" t="s">
        <v>500</v>
      </c>
      <c r="L76" s="625" t="s">
        <v>1199</v>
      </c>
      <c r="M76" s="625" t="s">
        <v>54</v>
      </c>
      <c r="N76" s="626">
        <v>19.8</v>
      </c>
      <c r="O76" s="626">
        <v>31.6</v>
      </c>
      <c r="P76" s="626">
        <v>625</v>
      </c>
      <c r="Q76" s="626">
        <v>7.8</v>
      </c>
      <c r="R76" s="626">
        <v>0</v>
      </c>
      <c r="S76" s="647">
        <v>0</v>
      </c>
      <c r="T76" s="625">
        <v>0</v>
      </c>
      <c r="U76" s="625">
        <v>2021</v>
      </c>
      <c r="V76" s="627"/>
      <c r="W76" s="627"/>
      <c r="X76" s="627"/>
      <c r="Y76" s="626"/>
      <c r="Z76" s="625"/>
      <c r="AA76" s="625"/>
      <c r="AB76" s="626">
        <v>3800</v>
      </c>
      <c r="AC76" s="627"/>
      <c r="AD76" s="627"/>
      <c r="AE76" s="627"/>
      <c r="AF76" s="627"/>
      <c r="AG76" s="627"/>
      <c r="AH76" s="627"/>
      <c r="AI76" s="627"/>
      <c r="AJ76" s="627"/>
      <c r="AK76" s="627"/>
      <c r="AL76" s="627"/>
      <c r="AM76" s="627"/>
      <c r="AN76" s="627"/>
      <c r="AO76" s="627"/>
      <c r="AP76" s="627"/>
      <c r="AQ76" s="627"/>
      <c r="AR76" s="627"/>
      <c r="AS76" s="627"/>
      <c r="AT76" s="613"/>
      <c r="AU76" s="613"/>
      <c r="AV76" s="613" t="s">
        <v>15541</v>
      </c>
    </row>
    <row r="77" spans="1:48" s="659" customFormat="1" ht="24.6" hidden="1" customHeight="1" x14ac:dyDescent="0.15">
      <c r="A77" s="648"/>
      <c r="B77" s="147"/>
      <c r="C77" s="625" t="s">
        <v>670</v>
      </c>
      <c r="D77" s="627" t="s">
        <v>671</v>
      </c>
      <c r="E77" s="625" t="s">
        <v>1201</v>
      </c>
      <c r="F77" s="625" t="s">
        <v>672</v>
      </c>
      <c r="G77" s="625" t="s">
        <v>325</v>
      </c>
      <c r="H77" s="626"/>
      <c r="I77" s="626">
        <v>4603.45</v>
      </c>
      <c r="J77" s="626">
        <v>10578.8</v>
      </c>
      <c r="K77" s="625" t="s">
        <v>1200</v>
      </c>
      <c r="L77" s="625" t="s">
        <v>9350</v>
      </c>
      <c r="M77" s="625" t="s">
        <v>54</v>
      </c>
      <c r="N77" s="626">
        <v>23.45</v>
      </c>
      <c r="O77" s="626">
        <v>23.45</v>
      </c>
      <c r="P77" s="626">
        <v>1715</v>
      </c>
      <c r="Q77" s="626">
        <v>25</v>
      </c>
      <c r="R77" s="626">
        <v>3812</v>
      </c>
      <c r="S77" s="626">
        <v>6000</v>
      </c>
      <c r="T77" s="625" t="s">
        <v>499</v>
      </c>
      <c r="U77" s="625">
        <v>1970</v>
      </c>
      <c r="V77" s="658"/>
      <c r="W77" s="627">
        <v>280</v>
      </c>
      <c r="X77" s="627"/>
      <c r="Y77" s="627"/>
      <c r="Z77" s="627"/>
      <c r="AA77" s="627"/>
      <c r="AB77" s="626">
        <v>280</v>
      </c>
      <c r="AC77" s="625">
        <v>1997</v>
      </c>
      <c r="AD77" s="625">
        <v>2003</v>
      </c>
      <c r="AE77" s="627">
        <v>3</v>
      </c>
      <c r="AF77" s="627">
        <v>90</v>
      </c>
      <c r="AG77" s="627"/>
      <c r="AH77" s="627"/>
      <c r="AI77" s="627"/>
      <c r="AJ77" s="627"/>
      <c r="AK77" s="627"/>
      <c r="AL77" s="627"/>
      <c r="AM77" s="627"/>
      <c r="AN77" s="627"/>
      <c r="AO77" s="627"/>
      <c r="AP77" s="627"/>
      <c r="AQ77" s="627"/>
      <c r="AR77" s="627"/>
      <c r="AS77" s="627"/>
      <c r="AT77" s="627"/>
      <c r="AU77" s="627"/>
      <c r="AV77" s="625" t="s">
        <v>1202</v>
      </c>
    </row>
    <row r="78" spans="1:48" s="659" customFormat="1" ht="24.6" hidden="1" customHeight="1" x14ac:dyDescent="0.15">
      <c r="A78" s="648"/>
      <c r="B78" s="147"/>
      <c r="C78" s="625" t="s">
        <v>670</v>
      </c>
      <c r="D78" s="627" t="s">
        <v>671</v>
      </c>
      <c r="E78" s="625" t="s">
        <v>1203</v>
      </c>
      <c r="F78" s="625" t="s">
        <v>672</v>
      </c>
      <c r="G78" s="625" t="s">
        <v>325</v>
      </c>
      <c r="H78" s="626"/>
      <c r="I78" s="626">
        <v>3733</v>
      </c>
      <c r="J78" s="626">
        <v>8203</v>
      </c>
      <c r="K78" s="625" t="s">
        <v>1200</v>
      </c>
      <c r="L78" s="625" t="s">
        <v>9350</v>
      </c>
      <c r="M78" s="625" t="s">
        <v>54</v>
      </c>
      <c r="N78" s="626">
        <v>35</v>
      </c>
      <c r="O78" s="626">
        <v>60.8</v>
      </c>
      <c r="P78" s="626">
        <v>2100</v>
      </c>
      <c r="Q78" s="626">
        <v>18</v>
      </c>
      <c r="R78" s="626">
        <v>1226</v>
      </c>
      <c r="S78" s="626">
        <v>2000</v>
      </c>
      <c r="T78" s="625" t="s">
        <v>499</v>
      </c>
      <c r="U78" s="625">
        <v>1994</v>
      </c>
      <c r="V78" s="658"/>
      <c r="W78" s="627">
        <v>2058</v>
      </c>
      <c r="X78" s="627"/>
      <c r="Y78" s="627"/>
      <c r="Z78" s="627"/>
      <c r="AA78" s="627"/>
      <c r="AB78" s="626">
        <v>2058</v>
      </c>
      <c r="AC78" s="625">
        <v>1994</v>
      </c>
      <c r="AD78" s="625">
        <v>2003</v>
      </c>
      <c r="AE78" s="627">
        <v>2</v>
      </c>
      <c r="AF78" s="627">
        <v>80</v>
      </c>
      <c r="AG78" s="627"/>
      <c r="AH78" s="627"/>
      <c r="AI78" s="627"/>
      <c r="AJ78" s="627"/>
      <c r="AK78" s="627"/>
      <c r="AL78" s="627"/>
      <c r="AM78" s="627"/>
      <c r="AN78" s="627"/>
      <c r="AO78" s="627"/>
      <c r="AP78" s="627"/>
      <c r="AQ78" s="627"/>
      <c r="AR78" s="627"/>
      <c r="AS78" s="627"/>
      <c r="AT78" s="627"/>
      <c r="AU78" s="627"/>
      <c r="AV78" s="625" t="s">
        <v>1202</v>
      </c>
    </row>
    <row r="79" spans="1:48" s="659" customFormat="1" ht="24.6" hidden="1" customHeight="1" x14ac:dyDescent="0.15">
      <c r="A79" s="648"/>
      <c r="B79" s="147"/>
      <c r="C79" s="625" t="s">
        <v>670</v>
      </c>
      <c r="D79" s="627" t="s">
        <v>1204</v>
      </c>
      <c r="E79" s="625" t="s">
        <v>1205</v>
      </c>
      <c r="F79" s="625" t="s">
        <v>670</v>
      </c>
      <c r="G79" s="625" t="s">
        <v>670</v>
      </c>
      <c r="H79" s="626">
        <v>323</v>
      </c>
      <c r="I79" s="626">
        <v>323</v>
      </c>
      <c r="J79" s="626">
        <v>323</v>
      </c>
      <c r="K79" s="625" t="s">
        <v>1200</v>
      </c>
      <c r="L79" s="625" t="s">
        <v>487</v>
      </c>
      <c r="M79" s="625" t="s">
        <v>54</v>
      </c>
      <c r="N79" s="626">
        <v>17</v>
      </c>
      <c r="O79" s="626">
        <v>19</v>
      </c>
      <c r="P79" s="626">
        <v>323</v>
      </c>
      <c r="Q79" s="626">
        <v>7</v>
      </c>
      <c r="R79" s="626"/>
      <c r="S79" s="627"/>
      <c r="T79" s="625"/>
      <c r="U79" s="625">
        <v>1995</v>
      </c>
      <c r="V79" s="627"/>
      <c r="W79" s="627"/>
      <c r="X79" s="627"/>
      <c r="Y79" s="626">
        <v>100</v>
      </c>
      <c r="Z79" s="625"/>
      <c r="AA79" s="625"/>
      <c r="AB79" s="626">
        <v>100</v>
      </c>
      <c r="AC79" s="627"/>
      <c r="AD79" s="627"/>
      <c r="AE79" s="627"/>
      <c r="AF79" s="627"/>
      <c r="AG79" s="627"/>
      <c r="AH79" s="627"/>
      <c r="AI79" s="627"/>
      <c r="AJ79" s="627"/>
      <c r="AK79" s="627"/>
      <c r="AL79" s="627"/>
      <c r="AM79" s="627"/>
      <c r="AN79" s="627"/>
      <c r="AO79" s="627"/>
      <c r="AP79" s="627"/>
      <c r="AQ79" s="627"/>
      <c r="AR79" s="627"/>
      <c r="AS79" s="627"/>
      <c r="AT79" s="613"/>
      <c r="AU79" s="613"/>
      <c r="AV79" s="613"/>
    </row>
    <row r="80" spans="1:48" s="659" customFormat="1" ht="24.6" hidden="1" customHeight="1" x14ac:dyDescent="0.15">
      <c r="A80" s="648" t="s">
        <v>341</v>
      </c>
      <c r="B80" s="147"/>
      <c r="C80" s="625" t="s">
        <v>644</v>
      </c>
      <c r="D80" s="627" t="s">
        <v>1206</v>
      </c>
      <c r="E80" s="625" t="s">
        <v>1207</v>
      </c>
      <c r="F80" s="625" t="s">
        <v>644</v>
      </c>
      <c r="G80" s="625" t="s">
        <v>2940</v>
      </c>
      <c r="H80" s="626">
        <v>20295</v>
      </c>
      <c r="I80" s="626">
        <v>3691</v>
      </c>
      <c r="J80" s="626">
        <v>6147.07</v>
      </c>
      <c r="K80" s="625" t="s">
        <v>1194</v>
      </c>
      <c r="L80" s="625" t="s">
        <v>1208</v>
      </c>
      <c r="M80" s="625" t="s">
        <v>54</v>
      </c>
      <c r="N80" s="626">
        <v>28</v>
      </c>
      <c r="O80" s="626">
        <v>51</v>
      </c>
      <c r="P80" s="626">
        <v>1412</v>
      </c>
      <c r="Q80" s="626">
        <v>13</v>
      </c>
      <c r="R80" s="626">
        <v>984</v>
      </c>
      <c r="S80" s="626"/>
      <c r="T80" s="625" t="s">
        <v>499</v>
      </c>
      <c r="U80" s="625">
        <v>2002</v>
      </c>
      <c r="V80" s="658">
        <v>9449</v>
      </c>
      <c r="W80" s="627"/>
      <c r="X80" s="627">
        <v>3000</v>
      </c>
      <c r="Y80" s="627"/>
      <c r="Z80" s="627"/>
      <c r="AA80" s="627"/>
      <c r="AB80" s="626">
        <v>12448</v>
      </c>
      <c r="AC80" s="625"/>
      <c r="AD80" s="625"/>
      <c r="AE80" s="627">
        <v>2</v>
      </c>
      <c r="AF80" s="627"/>
      <c r="AG80" s="627"/>
      <c r="AH80" s="627"/>
      <c r="AI80" s="627"/>
      <c r="AJ80" s="627"/>
      <c r="AK80" s="627"/>
      <c r="AL80" s="627"/>
      <c r="AM80" s="627"/>
      <c r="AN80" s="627"/>
      <c r="AO80" s="627"/>
      <c r="AP80" s="627"/>
      <c r="AQ80" s="627"/>
      <c r="AR80" s="627"/>
      <c r="AS80" s="627"/>
      <c r="AT80" s="627"/>
      <c r="AU80" s="627"/>
      <c r="AV80" s="625"/>
    </row>
    <row r="81" spans="1:48" s="659" customFormat="1" ht="24.6" hidden="1" customHeight="1" x14ac:dyDescent="0.15">
      <c r="A81" s="648" t="s">
        <v>344</v>
      </c>
      <c r="B81" s="293"/>
      <c r="C81" s="625" t="s">
        <v>1087</v>
      </c>
      <c r="D81" s="627" t="s">
        <v>1209</v>
      </c>
      <c r="E81" s="625" t="s">
        <v>1210</v>
      </c>
      <c r="F81" s="625" t="s">
        <v>16957</v>
      </c>
      <c r="G81" s="625" t="s">
        <v>1087</v>
      </c>
      <c r="H81" s="626">
        <v>8900</v>
      </c>
      <c r="I81" s="626">
        <v>3005</v>
      </c>
      <c r="J81" s="626">
        <v>3005</v>
      </c>
      <c r="K81" s="625" t="s">
        <v>1200</v>
      </c>
      <c r="L81" s="625" t="s">
        <v>1211</v>
      </c>
      <c r="M81" s="625" t="s">
        <v>54</v>
      </c>
      <c r="N81" s="626">
        <v>26</v>
      </c>
      <c r="O81" s="626">
        <v>36</v>
      </c>
      <c r="P81" s="626">
        <v>949</v>
      </c>
      <c r="Q81" s="626">
        <v>13</v>
      </c>
      <c r="R81" s="626">
        <v>645</v>
      </c>
      <c r="S81" s="626">
        <v>1000</v>
      </c>
      <c r="T81" s="625" t="s">
        <v>499</v>
      </c>
      <c r="U81" s="625">
        <v>1997</v>
      </c>
      <c r="V81" s="658">
        <v>3731</v>
      </c>
      <c r="W81" s="627">
        <v>350</v>
      </c>
      <c r="X81" s="627"/>
      <c r="Y81" s="627"/>
      <c r="Z81" s="627"/>
      <c r="AA81" s="627"/>
      <c r="AB81" s="626">
        <v>4081</v>
      </c>
      <c r="AC81" s="625"/>
      <c r="AD81" s="625"/>
      <c r="AE81" s="627"/>
      <c r="AF81" s="627"/>
      <c r="AG81" s="627" t="s">
        <v>1212</v>
      </c>
      <c r="AH81" s="627"/>
      <c r="AI81" s="627"/>
      <c r="AJ81" s="627"/>
      <c r="AK81" s="627"/>
      <c r="AL81" s="627"/>
      <c r="AM81" s="627"/>
      <c r="AN81" s="627"/>
      <c r="AO81" s="627"/>
      <c r="AP81" s="627"/>
      <c r="AQ81" s="627"/>
      <c r="AR81" s="627"/>
      <c r="AS81" s="627"/>
      <c r="AT81" s="627"/>
      <c r="AU81" s="627"/>
      <c r="AV81" s="625"/>
    </row>
    <row r="82" spans="1:48" s="1139" customFormat="1" ht="24.6" hidden="1" customHeight="1" x14ac:dyDescent="0.15">
      <c r="A82" s="1137"/>
      <c r="B82" s="669" t="s">
        <v>136</v>
      </c>
      <c r="C82" s="650" t="s">
        <v>55</v>
      </c>
      <c r="D82" s="666"/>
      <c r="E82" s="676">
        <f>COUNTA(E83:E88)</f>
        <v>6</v>
      </c>
      <c r="F82" s="650"/>
      <c r="G82" s="650"/>
      <c r="H82" s="665">
        <f>SUM(H83:H88)</f>
        <v>135377.4</v>
      </c>
      <c r="I82" s="665">
        <f t="shared" ref="I82:J82" si="0">SUM(I83:I88)</f>
        <v>28458.05</v>
      </c>
      <c r="J82" s="665">
        <f t="shared" si="0"/>
        <v>49758.39</v>
      </c>
      <c r="K82" s="650"/>
      <c r="L82" s="650"/>
      <c r="M82" s="650"/>
      <c r="N82" s="665"/>
      <c r="O82" s="665"/>
      <c r="P82" s="665"/>
      <c r="Q82" s="665"/>
      <c r="R82" s="665"/>
      <c r="S82" s="665"/>
      <c r="T82" s="650"/>
      <c r="U82" s="650"/>
      <c r="V82" s="1138"/>
      <c r="W82" s="666"/>
      <c r="X82" s="666"/>
      <c r="Y82" s="666"/>
      <c r="Z82" s="666"/>
      <c r="AA82" s="666"/>
      <c r="AB82" s="665"/>
      <c r="AC82" s="650"/>
      <c r="AD82" s="650"/>
      <c r="AE82" s="666"/>
      <c r="AF82" s="666"/>
      <c r="AG82" s="666"/>
      <c r="AH82" s="666"/>
      <c r="AI82" s="666"/>
      <c r="AJ82" s="666"/>
      <c r="AK82" s="666"/>
      <c r="AL82" s="666"/>
      <c r="AM82" s="666"/>
      <c r="AN82" s="666"/>
      <c r="AO82" s="666"/>
      <c r="AP82" s="666"/>
      <c r="AQ82" s="666"/>
      <c r="AR82" s="666"/>
      <c r="AS82" s="666"/>
      <c r="AT82" s="666"/>
      <c r="AU82" s="666"/>
      <c r="AV82" s="650"/>
    </row>
    <row r="83" spans="1:48" s="659" customFormat="1" ht="24.6" hidden="1" customHeight="1" x14ac:dyDescent="0.15">
      <c r="A83" s="648"/>
      <c r="B83" s="147"/>
      <c r="C83" s="625" t="s">
        <v>670</v>
      </c>
      <c r="D83" s="627" t="s">
        <v>12161</v>
      </c>
      <c r="E83" s="625" t="s">
        <v>12162</v>
      </c>
      <c r="F83" s="625" t="s">
        <v>12103</v>
      </c>
      <c r="G83" s="625" t="s">
        <v>15548</v>
      </c>
      <c r="H83" s="626">
        <v>79287</v>
      </c>
      <c r="I83" s="626">
        <v>13208</v>
      </c>
      <c r="J83" s="626">
        <v>22670</v>
      </c>
      <c r="K83" s="625" t="s">
        <v>1200</v>
      </c>
      <c r="L83" s="625" t="s">
        <v>10712</v>
      </c>
      <c r="M83" s="625" t="s">
        <v>54</v>
      </c>
      <c r="N83" s="626">
        <v>36</v>
      </c>
      <c r="O83" s="626">
        <v>54</v>
      </c>
      <c r="P83" s="626">
        <v>1944</v>
      </c>
      <c r="Q83" s="626">
        <v>20</v>
      </c>
      <c r="R83" s="626">
        <v>5457</v>
      </c>
      <c r="S83" s="626">
        <v>5457</v>
      </c>
      <c r="T83" s="625" t="s">
        <v>499</v>
      </c>
      <c r="U83" s="625">
        <v>2000</v>
      </c>
      <c r="V83" s="658"/>
      <c r="W83" s="627"/>
      <c r="X83" s="627"/>
      <c r="Y83" s="627"/>
      <c r="Z83" s="627"/>
      <c r="AA83" s="627"/>
      <c r="AB83" s="626">
        <v>32516</v>
      </c>
      <c r="AC83" s="625"/>
      <c r="AD83" s="625"/>
      <c r="AE83" s="627">
        <v>1</v>
      </c>
      <c r="AF83" s="627"/>
      <c r="AG83" s="627" t="s">
        <v>12163</v>
      </c>
      <c r="AH83" s="627"/>
      <c r="AI83" s="627"/>
      <c r="AJ83" s="627"/>
      <c r="AK83" s="627"/>
      <c r="AL83" s="627"/>
      <c r="AM83" s="627"/>
      <c r="AN83" s="627"/>
      <c r="AO83" s="627"/>
      <c r="AP83" s="627"/>
      <c r="AQ83" s="627"/>
      <c r="AR83" s="627"/>
      <c r="AS83" s="627"/>
      <c r="AT83" s="627"/>
      <c r="AU83" s="627"/>
      <c r="AV83" s="625"/>
    </row>
    <row r="84" spans="1:48" s="659" customFormat="1" ht="24.6" hidden="1" customHeight="1" x14ac:dyDescent="0.15">
      <c r="A84" s="648" t="s">
        <v>156</v>
      </c>
      <c r="B84" s="147"/>
      <c r="C84" s="627" t="s">
        <v>651</v>
      </c>
      <c r="D84" s="627"/>
      <c r="E84" s="626" t="s">
        <v>12164</v>
      </c>
      <c r="F84" s="627" t="s">
        <v>12103</v>
      </c>
      <c r="G84" s="627" t="s">
        <v>15548</v>
      </c>
      <c r="H84" s="626">
        <v>4280</v>
      </c>
      <c r="I84" s="626">
        <v>2087</v>
      </c>
      <c r="J84" s="626">
        <v>2062</v>
      </c>
      <c r="K84" s="627" t="s">
        <v>1276</v>
      </c>
      <c r="L84" s="627" t="s">
        <v>2058</v>
      </c>
      <c r="M84" s="627" t="s">
        <v>15561</v>
      </c>
      <c r="N84" s="626">
        <v>22</v>
      </c>
      <c r="O84" s="626">
        <v>38</v>
      </c>
      <c r="P84" s="626">
        <v>782</v>
      </c>
      <c r="Q84" s="626">
        <v>9</v>
      </c>
      <c r="R84" s="876">
        <v>399</v>
      </c>
      <c r="S84" s="626"/>
      <c r="T84" s="899"/>
      <c r="U84" s="625">
        <v>2013</v>
      </c>
      <c r="V84" s="658"/>
      <c r="W84" s="627"/>
      <c r="X84" s="627"/>
      <c r="Y84" s="627"/>
      <c r="Z84" s="627"/>
      <c r="AA84" s="627"/>
      <c r="AB84" s="626">
        <v>1153</v>
      </c>
      <c r="AC84" s="627"/>
      <c r="AD84" s="626"/>
      <c r="AE84" s="627"/>
      <c r="AF84" s="627"/>
      <c r="AG84" s="626"/>
      <c r="AH84" s="625"/>
      <c r="AI84" s="625"/>
      <c r="AJ84" s="627"/>
      <c r="AK84" s="627"/>
      <c r="AL84" s="627"/>
      <c r="AM84" s="627"/>
      <c r="AN84" s="627"/>
      <c r="AO84" s="627"/>
      <c r="AP84" s="627"/>
      <c r="AQ84" s="627"/>
      <c r="AR84" s="627"/>
      <c r="AS84" s="627"/>
      <c r="AT84" s="627"/>
      <c r="AU84" s="627"/>
      <c r="AV84" s="627" t="s">
        <v>15562</v>
      </c>
    </row>
    <row r="85" spans="1:48" s="659" customFormat="1" ht="24.6" hidden="1" customHeight="1" x14ac:dyDescent="0.15">
      <c r="A85" s="648"/>
      <c r="B85" s="147"/>
      <c r="C85" s="627" t="s">
        <v>651</v>
      </c>
      <c r="D85" s="627"/>
      <c r="E85" s="626" t="s">
        <v>15563</v>
      </c>
      <c r="F85" s="627" t="s">
        <v>12103</v>
      </c>
      <c r="G85" s="627" t="s">
        <v>15548</v>
      </c>
      <c r="H85" s="626">
        <v>24053</v>
      </c>
      <c r="I85" s="626">
        <v>8223</v>
      </c>
      <c r="J85" s="626">
        <v>18349</v>
      </c>
      <c r="K85" s="627" t="s">
        <v>2230</v>
      </c>
      <c r="L85" s="627" t="s">
        <v>15564</v>
      </c>
      <c r="M85" s="627" t="s">
        <v>2280</v>
      </c>
      <c r="N85" s="626">
        <v>40</v>
      </c>
      <c r="O85" s="626">
        <v>54</v>
      </c>
      <c r="P85" s="626">
        <v>2096</v>
      </c>
      <c r="Q85" s="626">
        <v>22</v>
      </c>
      <c r="R85" s="876">
        <v>4017</v>
      </c>
      <c r="S85" s="626">
        <v>4017</v>
      </c>
      <c r="T85" s="807" t="s">
        <v>12170</v>
      </c>
      <c r="U85" s="625">
        <v>2021</v>
      </c>
      <c r="V85" s="658"/>
      <c r="W85" s="627"/>
      <c r="X85" s="627"/>
      <c r="Y85" s="627"/>
      <c r="Z85" s="627"/>
      <c r="AA85" s="627"/>
      <c r="AB85" s="626">
        <v>57140</v>
      </c>
      <c r="AC85" s="627"/>
      <c r="AD85" s="626"/>
      <c r="AE85" s="627"/>
      <c r="AF85" s="627"/>
      <c r="AG85" s="626"/>
      <c r="AH85" s="625"/>
      <c r="AI85" s="625"/>
      <c r="AJ85" s="627"/>
      <c r="AK85" s="627"/>
      <c r="AL85" s="627"/>
      <c r="AM85" s="627"/>
      <c r="AN85" s="627"/>
      <c r="AO85" s="627"/>
      <c r="AP85" s="627"/>
      <c r="AQ85" s="627"/>
      <c r="AR85" s="627"/>
      <c r="AS85" s="627"/>
      <c r="AT85" s="627"/>
      <c r="AU85" s="627"/>
      <c r="AV85" s="627"/>
    </row>
    <row r="86" spans="1:48" s="659" customFormat="1" ht="24.6" hidden="1" customHeight="1" x14ac:dyDescent="0.15">
      <c r="A86" s="648"/>
      <c r="B86" s="147"/>
      <c r="C86" s="627" t="s">
        <v>651</v>
      </c>
      <c r="D86" s="627"/>
      <c r="E86" s="626" t="s">
        <v>12165</v>
      </c>
      <c r="F86" s="627" t="s">
        <v>651</v>
      </c>
      <c r="G86" s="627" t="s">
        <v>12113</v>
      </c>
      <c r="H86" s="626">
        <v>19089</v>
      </c>
      <c r="I86" s="626">
        <v>1849</v>
      </c>
      <c r="J86" s="626">
        <v>2485</v>
      </c>
      <c r="K86" s="627" t="s">
        <v>500</v>
      </c>
      <c r="L86" s="627" t="s">
        <v>12166</v>
      </c>
      <c r="M86" s="627" t="s">
        <v>54</v>
      </c>
      <c r="N86" s="626">
        <v>26</v>
      </c>
      <c r="O86" s="626">
        <v>36</v>
      </c>
      <c r="P86" s="626">
        <v>936</v>
      </c>
      <c r="Q86" s="626">
        <v>13</v>
      </c>
      <c r="R86" s="876">
        <v>1040</v>
      </c>
      <c r="S86" s="626">
        <v>1000</v>
      </c>
      <c r="T86" s="899" t="s">
        <v>12167</v>
      </c>
      <c r="U86" s="625">
        <v>2010</v>
      </c>
      <c r="V86" s="658"/>
      <c r="W86" s="627"/>
      <c r="X86" s="627"/>
      <c r="Y86" s="627"/>
      <c r="Z86" s="627"/>
      <c r="AA86" s="627"/>
      <c r="AB86" s="626">
        <v>4900</v>
      </c>
      <c r="AC86" s="627"/>
      <c r="AD86" s="626">
        <v>4900</v>
      </c>
      <c r="AE86" s="627"/>
      <c r="AF86" s="627"/>
      <c r="AG86" s="626">
        <v>4900</v>
      </c>
      <c r="AH86" s="625"/>
      <c r="AI86" s="625"/>
      <c r="AJ86" s="627"/>
      <c r="AK86" s="627"/>
      <c r="AL86" s="627"/>
      <c r="AM86" s="627"/>
      <c r="AN86" s="627"/>
      <c r="AO86" s="627"/>
      <c r="AP86" s="627"/>
      <c r="AQ86" s="627"/>
      <c r="AR86" s="627"/>
      <c r="AS86" s="627"/>
      <c r="AT86" s="627"/>
      <c r="AU86" s="627"/>
      <c r="AV86" s="627"/>
    </row>
    <row r="87" spans="1:48" s="659" customFormat="1" ht="24.6" hidden="1" customHeight="1" x14ac:dyDescent="0.15">
      <c r="A87" s="648" t="s">
        <v>93</v>
      </c>
      <c r="B87" s="147"/>
      <c r="C87" s="625" t="s">
        <v>863</v>
      </c>
      <c r="D87" s="627"/>
      <c r="E87" s="625" t="s">
        <v>12168</v>
      </c>
      <c r="F87" s="625" t="s">
        <v>863</v>
      </c>
      <c r="G87" s="625" t="s">
        <v>14693</v>
      </c>
      <c r="H87" s="626">
        <v>2913.4</v>
      </c>
      <c r="I87" s="626">
        <v>1263.75</v>
      </c>
      <c r="J87" s="626">
        <v>1570.49</v>
      </c>
      <c r="K87" s="625" t="s">
        <v>1200</v>
      </c>
      <c r="L87" s="625" t="s">
        <v>12169</v>
      </c>
      <c r="M87" s="625" t="s">
        <v>54</v>
      </c>
      <c r="N87" s="626">
        <v>24</v>
      </c>
      <c r="O87" s="626">
        <v>32</v>
      </c>
      <c r="P87" s="626">
        <v>768</v>
      </c>
      <c r="Q87" s="626">
        <v>15</v>
      </c>
      <c r="R87" s="626">
        <v>531</v>
      </c>
      <c r="S87" s="626">
        <v>1000</v>
      </c>
      <c r="T87" s="807" t="s">
        <v>12170</v>
      </c>
      <c r="U87" s="625">
        <v>2009</v>
      </c>
      <c r="V87" s="658"/>
      <c r="W87" s="627"/>
      <c r="X87" s="627"/>
      <c r="Y87" s="627"/>
      <c r="Z87" s="627"/>
      <c r="AA87" s="627"/>
      <c r="AB87" s="626">
        <v>3018</v>
      </c>
      <c r="AC87" s="625"/>
      <c r="AD87" s="625"/>
      <c r="AE87" s="627"/>
      <c r="AF87" s="627"/>
      <c r="AG87" s="627"/>
      <c r="AH87" s="627"/>
      <c r="AI87" s="627"/>
      <c r="AJ87" s="627"/>
      <c r="AK87" s="627"/>
      <c r="AL87" s="627"/>
      <c r="AM87" s="627"/>
      <c r="AN87" s="627"/>
      <c r="AO87" s="627"/>
      <c r="AP87" s="627"/>
      <c r="AQ87" s="627"/>
      <c r="AR87" s="627"/>
      <c r="AS87" s="627"/>
      <c r="AT87" s="627"/>
      <c r="AU87" s="627"/>
      <c r="AV87" s="625"/>
    </row>
    <row r="88" spans="1:48" s="659" customFormat="1" ht="24.6" hidden="1" customHeight="1" x14ac:dyDescent="0.15">
      <c r="A88" s="648" t="s">
        <v>336</v>
      </c>
      <c r="B88" s="293"/>
      <c r="C88" s="625" t="s">
        <v>12121</v>
      </c>
      <c r="D88" s="627" t="s">
        <v>12171</v>
      </c>
      <c r="E88" s="625" t="s">
        <v>15565</v>
      </c>
      <c r="F88" s="625" t="s">
        <v>12121</v>
      </c>
      <c r="G88" s="625" t="s">
        <v>15551</v>
      </c>
      <c r="H88" s="626">
        <v>5755</v>
      </c>
      <c r="I88" s="626">
        <v>1827.3</v>
      </c>
      <c r="J88" s="626">
        <v>2621.9</v>
      </c>
      <c r="K88" s="625" t="s">
        <v>1200</v>
      </c>
      <c r="L88" s="625" t="s">
        <v>3710</v>
      </c>
      <c r="M88" s="625" t="s">
        <v>54</v>
      </c>
      <c r="N88" s="626">
        <v>24</v>
      </c>
      <c r="O88" s="626">
        <v>50</v>
      </c>
      <c r="P88" s="626">
        <v>1200</v>
      </c>
      <c r="Q88" s="626">
        <v>20</v>
      </c>
      <c r="R88" s="626">
        <v>2000</v>
      </c>
      <c r="S88" s="626">
        <v>2000</v>
      </c>
      <c r="T88" s="625" t="s">
        <v>185</v>
      </c>
      <c r="U88" s="625">
        <v>1993</v>
      </c>
      <c r="V88" s="658" t="s">
        <v>12172</v>
      </c>
      <c r="W88" s="627" t="s">
        <v>8416</v>
      </c>
      <c r="X88" s="627" t="s">
        <v>8416</v>
      </c>
      <c r="Y88" s="627"/>
      <c r="Z88" s="627"/>
      <c r="AA88" s="627"/>
      <c r="AB88" s="626">
        <v>1326</v>
      </c>
      <c r="AC88" s="625">
        <v>1998</v>
      </c>
      <c r="AD88" s="625">
        <v>2003</v>
      </c>
      <c r="AE88" s="627">
        <v>1</v>
      </c>
      <c r="AF88" s="627">
        <v>250000</v>
      </c>
      <c r="AG88" s="627"/>
      <c r="AH88" s="627"/>
      <c r="AI88" s="627"/>
      <c r="AJ88" s="627"/>
      <c r="AK88" s="627"/>
      <c r="AL88" s="627"/>
      <c r="AM88" s="627"/>
      <c r="AN88" s="627"/>
      <c r="AO88" s="627"/>
      <c r="AP88" s="627"/>
      <c r="AQ88" s="627"/>
      <c r="AR88" s="627"/>
      <c r="AS88" s="627"/>
      <c r="AT88" s="627"/>
      <c r="AU88" s="627"/>
      <c r="AV88" s="625"/>
    </row>
    <row r="89" spans="1:48" s="1139" customFormat="1" ht="24.6" hidden="1" customHeight="1" x14ac:dyDescent="0.15">
      <c r="A89" s="1137"/>
      <c r="B89" s="669" t="s">
        <v>508</v>
      </c>
      <c r="C89" s="650" t="s">
        <v>55</v>
      </c>
      <c r="D89" s="666"/>
      <c r="E89" s="676">
        <f>COUNTA(E90:E92)</f>
        <v>3</v>
      </c>
      <c r="F89" s="650"/>
      <c r="G89" s="650"/>
      <c r="H89" s="665">
        <f>SUM(H90:H92)</f>
        <v>18586</v>
      </c>
      <c r="I89" s="665">
        <f t="shared" ref="I89:J89" si="1">SUM(I90:I92)</f>
        <v>3744</v>
      </c>
      <c r="J89" s="665">
        <f t="shared" si="1"/>
        <v>5215</v>
      </c>
      <c r="K89" s="650"/>
      <c r="L89" s="650"/>
      <c r="M89" s="650"/>
      <c r="N89" s="665"/>
      <c r="O89" s="665"/>
      <c r="P89" s="665"/>
      <c r="Q89" s="665"/>
      <c r="R89" s="665"/>
      <c r="S89" s="665"/>
      <c r="T89" s="650"/>
      <c r="U89" s="650"/>
      <c r="V89" s="1138"/>
      <c r="W89" s="666"/>
      <c r="X89" s="666"/>
      <c r="Y89" s="666"/>
      <c r="Z89" s="666"/>
      <c r="AA89" s="666"/>
      <c r="AB89" s="665"/>
      <c r="AC89" s="650"/>
      <c r="AD89" s="650"/>
      <c r="AE89" s="666"/>
      <c r="AF89" s="666"/>
      <c r="AG89" s="666"/>
      <c r="AH89" s="666"/>
      <c r="AI89" s="666"/>
      <c r="AJ89" s="666"/>
      <c r="AK89" s="666"/>
      <c r="AL89" s="666"/>
      <c r="AM89" s="666"/>
      <c r="AN89" s="666"/>
      <c r="AO89" s="666"/>
      <c r="AP89" s="666"/>
      <c r="AQ89" s="666"/>
      <c r="AR89" s="666"/>
      <c r="AS89" s="666"/>
      <c r="AT89" s="666"/>
      <c r="AU89" s="666"/>
      <c r="AV89" s="650"/>
    </row>
    <row r="90" spans="1:48" s="659" customFormat="1" ht="24.6" hidden="1" customHeight="1" x14ac:dyDescent="0.15">
      <c r="A90" s="648"/>
      <c r="B90" s="147"/>
      <c r="C90" s="625" t="s">
        <v>2955</v>
      </c>
      <c r="D90" s="627" t="s">
        <v>2967</v>
      </c>
      <c r="E90" s="625" t="s">
        <v>2968</v>
      </c>
      <c r="F90" s="625" t="s">
        <v>2955</v>
      </c>
      <c r="G90" s="625" t="s">
        <v>17052</v>
      </c>
      <c r="H90" s="626">
        <v>13976</v>
      </c>
      <c r="I90" s="626">
        <v>2660</v>
      </c>
      <c r="J90" s="626">
        <v>4133</v>
      </c>
      <c r="K90" s="625" t="s">
        <v>500</v>
      </c>
      <c r="L90" s="625" t="s">
        <v>2969</v>
      </c>
      <c r="M90" s="625" t="s">
        <v>2970</v>
      </c>
      <c r="N90" s="626">
        <v>26</v>
      </c>
      <c r="O90" s="626">
        <v>46</v>
      </c>
      <c r="P90" s="626">
        <v>1255</v>
      </c>
      <c r="Q90" s="626">
        <v>17</v>
      </c>
      <c r="R90" s="626">
        <v>859</v>
      </c>
      <c r="S90" s="626">
        <v>3000</v>
      </c>
      <c r="T90" s="625" t="s">
        <v>499</v>
      </c>
      <c r="U90" s="625">
        <v>1993</v>
      </c>
      <c r="V90" s="658">
        <v>4278</v>
      </c>
      <c r="W90" s="627"/>
      <c r="X90" s="627">
        <v>343</v>
      </c>
      <c r="Y90" s="627"/>
      <c r="Z90" s="627"/>
      <c r="AA90" s="627"/>
      <c r="AB90" s="626">
        <v>4621</v>
      </c>
      <c r="AC90" s="625"/>
      <c r="AD90" s="625"/>
      <c r="AE90" s="627">
        <v>1</v>
      </c>
      <c r="AF90" s="627"/>
      <c r="AG90" s="627"/>
      <c r="AH90" s="627"/>
      <c r="AI90" s="627"/>
      <c r="AJ90" s="627"/>
      <c r="AK90" s="627"/>
      <c r="AL90" s="627"/>
      <c r="AM90" s="627"/>
      <c r="AN90" s="627"/>
      <c r="AO90" s="627"/>
      <c r="AP90" s="627"/>
      <c r="AQ90" s="627"/>
      <c r="AR90" s="627"/>
      <c r="AS90" s="627"/>
      <c r="AT90" s="627"/>
      <c r="AU90" s="627"/>
      <c r="AV90" s="625" t="s">
        <v>17060</v>
      </c>
    </row>
    <row r="91" spans="1:48" s="659" customFormat="1" ht="24.6" hidden="1" customHeight="1" x14ac:dyDescent="0.15">
      <c r="A91" s="648"/>
      <c r="B91" s="147"/>
      <c r="C91" s="625" t="s">
        <v>2955</v>
      </c>
      <c r="D91" s="627"/>
      <c r="E91" s="625" t="s">
        <v>13951</v>
      </c>
      <c r="F91" s="625" t="s">
        <v>2955</v>
      </c>
      <c r="G91" s="625" t="s">
        <v>17052</v>
      </c>
      <c r="H91" s="626">
        <v>2188</v>
      </c>
      <c r="I91" s="626">
        <v>608</v>
      </c>
      <c r="J91" s="626">
        <v>608</v>
      </c>
      <c r="K91" s="625" t="s">
        <v>1169</v>
      </c>
      <c r="L91" s="625" t="s">
        <v>487</v>
      </c>
      <c r="M91" s="625" t="s">
        <v>2970</v>
      </c>
      <c r="N91" s="626">
        <v>17</v>
      </c>
      <c r="O91" s="626">
        <v>30</v>
      </c>
      <c r="P91" s="626">
        <v>510</v>
      </c>
      <c r="Q91" s="626">
        <v>12</v>
      </c>
      <c r="R91" s="707" t="s">
        <v>417</v>
      </c>
      <c r="S91" s="707" t="s">
        <v>417</v>
      </c>
      <c r="T91" s="707" t="s">
        <v>417</v>
      </c>
      <c r="U91" s="625">
        <v>2012</v>
      </c>
      <c r="V91" s="658"/>
      <c r="W91" s="627"/>
      <c r="X91" s="627"/>
      <c r="Y91" s="627"/>
      <c r="Z91" s="627"/>
      <c r="AA91" s="627"/>
      <c r="AB91" s="626">
        <v>500</v>
      </c>
      <c r="AC91" s="625"/>
      <c r="AD91" s="625"/>
      <c r="AE91" s="627"/>
      <c r="AF91" s="627"/>
      <c r="AG91" s="627"/>
      <c r="AH91" s="627"/>
      <c r="AI91" s="627"/>
      <c r="AJ91" s="627"/>
      <c r="AK91" s="627"/>
      <c r="AL91" s="627"/>
      <c r="AM91" s="627"/>
      <c r="AN91" s="627"/>
      <c r="AO91" s="627"/>
      <c r="AP91" s="627"/>
      <c r="AQ91" s="627"/>
      <c r="AR91" s="627"/>
      <c r="AS91" s="627"/>
      <c r="AT91" s="627"/>
      <c r="AU91" s="627"/>
      <c r="AV91" s="625"/>
    </row>
    <row r="92" spans="1:48" s="659" customFormat="1" ht="24.6" hidden="1" customHeight="1" x14ac:dyDescent="0.15">
      <c r="A92" s="648"/>
      <c r="B92" s="293"/>
      <c r="C92" s="625" t="s">
        <v>2955</v>
      </c>
      <c r="D92" s="627"/>
      <c r="E92" s="625" t="s">
        <v>2971</v>
      </c>
      <c r="F92" s="625" t="s">
        <v>2955</v>
      </c>
      <c r="G92" s="625" t="s">
        <v>17052</v>
      </c>
      <c r="H92" s="626">
        <v>2422</v>
      </c>
      <c r="I92" s="626">
        <v>476</v>
      </c>
      <c r="J92" s="626">
        <v>474</v>
      </c>
      <c r="K92" s="625" t="s">
        <v>1169</v>
      </c>
      <c r="L92" s="625" t="s">
        <v>2860</v>
      </c>
      <c r="M92" s="625" t="s">
        <v>2970</v>
      </c>
      <c r="N92" s="626">
        <v>5</v>
      </c>
      <c r="O92" s="626">
        <v>10.4</v>
      </c>
      <c r="P92" s="626">
        <v>52</v>
      </c>
      <c r="Q92" s="626">
        <v>12</v>
      </c>
      <c r="R92" s="626" t="s">
        <v>417</v>
      </c>
      <c r="S92" s="626">
        <v>30</v>
      </c>
      <c r="T92" s="625" t="s">
        <v>417</v>
      </c>
      <c r="U92" s="625">
        <v>1996</v>
      </c>
      <c r="V92" s="658"/>
      <c r="W92" s="627"/>
      <c r="X92" s="627"/>
      <c r="Y92" s="627"/>
      <c r="Z92" s="627"/>
      <c r="AA92" s="627"/>
      <c r="AB92" s="626">
        <v>300</v>
      </c>
      <c r="AC92" s="625"/>
      <c r="AD92" s="625"/>
      <c r="AE92" s="627"/>
      <c r="AF92" s="627"/>
      <c r="AG92" s="627"/>
      <c r="AH92" s="627"/>
      <c r="AI92" s="627"/>
      <c r="AJ92" s="627"/>
      <c r="AK92" s="627"/>
      <c r="AL92" s="627"/>
      <c r="AM92" s="627"/>
      <c r="AN92" s="627"/>
      <c r="AO92" s="627"/>
      <c r="AP92" s="627"/>
      <c r="AQ92" s="627"/>
      <c r="AR92" s="627"/>
      <c r="AS92" s="627"/>
      <c r="AT92" s="627"/>
      <c r="AU92" s="627"/>
      <c r="AV92" s="625"/>
    </row>
    <row r="93" spans="1:48" s="1139" customFormat="1" ht="24.6" hidden="1" customHeight="1" x14ac:dyDescent="0.15">
      <c r="A93" s="1137"/>
      <c r="B93" s="669" t="s">
        <v>610</v>
      </c>
      <c r="C93" s="1140" t="s">
        <v>1</v>
      </c>
      <c r="D93" s="1126"/>
      <c r="E93" s="676">
        <f>COUNTA(E94:E270)</f>
        <v>177</v>
      </c>
      <c r="F93" s="1140"/>
      <c r="G93" s="1140"/>
      <c r="H93" s="1141">
        <f>SUM(H94:H270)</f>
        <v>4803449.8100000005</v>
      </c>
      <c r="I93" s="1141">
        <f>SUM(I94:I270)</f>
        <v>295572.60000000003</v>
      </c>
      <c r="J93" s="1141">
        <f>SUM(J94:J270)</f>
        <v>458805.05999999994</v>
      </c>
      <c r="K93" s="1140"/>
      <c r="L93" s="1140"/>
      <c r="M93" s="1140"/>
      <c r="N93" s="1141"/>
      <c r="O93" s="1141"/>
      <c r="P93" s="1141"/>
      <c r="Q93" s="1141"/>
      <c r="R93" s="1141"/>
      <c r="S93" s="1141"/>
      <c r="T93" s="1140"/>
      <c r="U93" s="1140"/>
      <c r="V93" s="1142"/>
      <c r="W93" s="1126"/>
      <c r="X93" s="1126"/>
      <c r="Y93" s="1126"/>
      <c r="Z93" s="1126"/>
      <c r="AA93" s="1126"/>
      <c r="AB93" s="1141"/>
      <c r="AC93" s="1140"/>
      <c r="AD93" s="1140"/>
      <c r="AE93" s="1126"/>
      <c r="AF93" s="1126"/>
      <c r="AG93" s="1126"/>
      <c r="AH93" s="1126"/>
      <c r="AI93" s="1126"/>
      <c r="AJ93" s="1126"/>
      <c r="AK93" s="1126"/>
      <c r="AL93" s="1126"/>
      <c r="AM93" s="1126"/>
      <c r="AN93" s="1126"/>
      <c r="AO93" s="1126"/>
      <c r="AP93" s="1126"/>
      <c r="AQ93" s="1126"/>
      <c r="AR93" s="1126"/>
      <c r="AS93" s="1126"/>
      <c r="AT93" s="1126"/>
      <c r="AU93" s="1126"/>
      <c r="AV93" s="1140"/>
    </row>
    <row r="94" spans="1:48" s="659" customFormat="1" ht="24.6" hidden="1" customHeight="1" x14ac:dyDescent="0.15">
      <c r="A94" s="648">
        <v>1</v>
      </c>
      <c r="B94" s="147"/>
      <c r="C94" s="625" t="s">
        <v>3023</v>
      </c>
      <c r="D94" s="627" t="s">
        <v>3234</v>
      </c>
      <c r="E94" s="625" t="s">
        <v>3621</v>
      </c>
      <c r="F94" s="625" t="s">
        <v>3023</v>
      </c>
      <c r="G94" s="625" t="s">
        <v>9452</v>
      </c>
      <c r="H94" s="626">
        <v>9381</v>
      </c>
      <c r="I94" s="626">
        <v>5945</v>
      </c>
      <c r="J94" s="626">
        <v>11243</v>
      </c>
      <c r="K94" s="625" t="s">
        <v>1200</v>
      </c>
      <c r="L94" s="625" t="s">
        <v>3622</v>
      </c>
      <c r="M94" s="625" t="s">
        <v>54</v>
      </c>
      <c r="N94" s="626">
        <v>31</v>
      </c>
      <c r="O94" s="626">
        <v>44</v>
      </c>
      <c r="P94" s="626">
        <v>1364</v>
      </c>
      <c r="Q94" s="626">
        <v>28</v>
      </c>
      <c r="R94" s="626">
        <v>5145</v>
      </c>
      <c r="S94" s="626">
        <v>9000</v>
      </c>
      <c r="T94" s="625" t="s">
        <v>3623</v>
      </c>
      <c r="U94" s="625">
        <v>1984</v>
      </c>
      <c r="V94" s="627">
        <v>1444</v>
      </c>
      <c r="W94" s="627">
        <v>1954</v>
      </c>
      <c r="X94" s="627">
        <v>646</v>
      </c>
      <c r="Y94" s="627"/>
      <c r="Z94" s="627">
        <v>820</v>
      </c>
      <c r="AA94" s="627"/>
      <c r="AB94" s="626">
        <v>4864</v>
      </c>
      <c r="AC94" s="625"/>
      <c r="AD94" s="625"/>
      <c r="AE94" s="627" t="s">
        <v>3624</v>
      </c>
      <c r="AF94" s="627">
        <v>97780</v>
      </c>
      <c r="AG94" s="627" t="s">
        <v>3625</v>
      </c>
      <c r="AH94" s="627"/>
      <c r="AI94" s="627"/>
      <c r="AJ94" s="627"/>
      <c r="AK94" s="627"/>
      <c r="AL94" s="627"/>
      <c r="AM94" s="627"/>
      <c r="AN94" s="627"/>
      <c r="AO94" s="627"/>
      <c r="AP94" s="627"/>
      <c r="AQ94" s="627"/>
      <c r="AR94" s="627"/>
      <c r="AS94" s="627"/>
      <c r="AT94" s="627"/>
      <c r="AU94" s="627"/>
      <c r="AV94" s="613"/>
    </row>
    <row r="95" spans="1:48" s="659" customFormat="1" ht="24.6" hidden="1" customHeight="1" x14ac:dyDescent="0.15">
      <c r="A95" s="648"/>
      <c r="B95" s="147"/>
      <c r="C95" s="625" t="s">
        <v>3023</v>
      </c>
      <c r="D95" s="686" t="s">
        <v>3626</v>
      </c>
      <c r="E95" s="625" t="s">
        <v>3627</v>
      </c>
      <c r="F95" s="625" t="s">
        <v>3023</v>
      </c>
      <c r="G95" s="625" t="s">
        <v>9452</v>
      </c>
      <c r="H95" s="626">
        <v>355800</v>
      </c>
      <c r="I95" s="626">
        <v>2997</v>
      </c>
      <c r="J95" s="626">
        <v>4597</v>
      </c>
      <c r="K95" s="625" t="s">
        <v>1194</v>
      </c>
      <c r="L95" s="625" t="s">
        <v>487</v>
      </c>
      <c r="M95" s="625" t="s">
        <v>54</v>
      </c>
      <c r="N95" s="626">
        <v>30</v>
      </c>
      <c r="O95" s="626">
        <v>33</v>
      </c>
      <c r="P95" s="626">
        <v>990</v>
      </c>
      <c r="Q95" s="626">
        <v>18</v>
      </c>
      <c r="R95" s="626">
        <v>982</v>
      </c>
      <c r="S95" s="626">
        <v>1000</v>
      </c>
      <c r="T95" s="625" t="s">
        <v>499</v>
      </c>
      <c r="U95" s="625">
        <v>2004</v>
      </c>
      <c r="V95" s="627">
        <v>180</v>
      </c>
      <c r="W95" s="627"/>
      <c r="X95" s="627"/>
      <c r="Y95" s="627"/>
      <c r="Z95" s="627"/>
      <c r="AA95" s="627"/>
      <c r="AB95" s="626">
        <v>7920</v>
      </c>
      <c r="AC95" s="625"/>
      <c r="AD95" s="625"/>
      <c r="AE95" s="627"/>
      <c r="AF95" s="627"/>
      <c r="AG95" s="627"/>
      <c r="AH95" s="627"/>
      <c r="AI95" s="627"/>
      <c r="AJ95" s="627"/>
      <c r="AK95" s="627"/>
      <c r="AL95" s="627"/>
      <c r="AM95" s="627"/>
      <c r="AN95" s="627"/>
      <c r="AO95" s="627"/>
      <c r="AP95" s="627"/>
      <c r="AQ95" s="627"/>
      <c r="AR95" s="627"/>
      <c r="AS95" s="627"/>
      <c r="AT95" s="627"/>
      <c r="AU95" s="627"/>
      <c r="AV95" s="625"/>
    </row>
    <row r="96" spans="1:48" s="659" customFormat="1" ht="24.6" hidden="1" customHeight="1" x14ac:dyDescent="0.15">
      <c r="A96" s="648"/>
      <c r="B96" s="147"/>
      <c r="C96" s="625" t="s">
        <v>3023</v>
      </c>
      <c r="D96" s="686" t="s">
        <v>12956</v>
      </c>
      <c r="E96" s="625" t="s">
        <v>3628</v>
      </c>
      <c r="F96" s="625" t="s">
        <v>3023</v>
      </c>
      <c r="G96" s="625" t="s">
        <v>9452</v>
      </c>
      <c r="H96" s="626">
        <v>64951</v>
      </c>
      <c r="I96" s="626">
        <v>5034</v>
      </c>
      <c r="J96" s="626">
        <v>18364</v>
      </c>
      <c r="K96" s="625" t="s">
        <v>1200</v>
      </c>
      <c r="L96" s="625" t="s">
        <v>3622</v>
      </c>
      <c r="M96" s="625" t="s">
        <v>54</v>
      </c>
      <c r="N96" s="626">
        <v>36</v>
      </c>
      <c r="O96" s="626">
        <v>61</v>
      </c>
      <c r="P96" s="626">
        <v>2196</v>
      </c>
      <c r="Q96" s="626">
        <v>29</v>
      </c>
      <c r="R96" s="626">
        <v>4407</v>
      </c>
      <c r="S96" s="626">
        <v>5000</v>
      </c>
      <c r="T96" s="625" t="s">
        <v>3629</v>
      </c>
      <c r="U96" s="625">
        <v>2016</v>
      </c>
      <c r="V96" s="627">
        <v>1444</v>
      </c>
      <c r="W96" s="627">
        <v>1954</v>
      </c>
      <c r="X96" s="627">
        <v>646</v>
      </c>
      <c r="Y96" s="627"/>
      <c r="Z96" s="627">
        <v>820</v>
      </c>
      <c r="AA96" s="627"/>
      <c r="AB96" s="626">
        <v>43956</v>
      </c>
      <c r="AC96" s="625"/>
      <c r="AD96" s="625"/>
      <c r="AE96" s="627"/>
      <c r="AF96" s="627"/>
      <c r="AG96" s="627"/>
      <c r="AH96" s="627"/>
      <c r="AI96" s="627"/>
      <c r="AJ96" s="627"/>
      <c r="AK96" s="627"/>
      <c r="AL96" s="627"/>
      <c r="AM96" s="627"/>
      <c r="AN96" s="627"/>
      <c r="AO96" s="627"/>
      <c r="AP96" s="627"/>
      <c r="AQ96" s="627"/>
      <c r="AR96" s="627"/>
      <c r="AS96" s="627"/>
      <c r="AT96" s="627"/>
      <c r="AU96" s="627"/>
      <c r="AV96" s="625"/>
    </row>
    <row r="97" spans="1:48" s="659" customFormat="1" ht="24.6" hidden="1" customHeight="1" x14ac:dyDescent="0.15">
      <c r="A97" s="648"/>
      <c r="B97" s="147"/>
      <c r="C97" s="625" t="s">
        <v>2031</v>
      </c>
      <c r="D97" s="686" t="s">
        <v>2053</v>
      </c>
      <c r="E97" s="625" t="s">
        <v>2054</v>
      </c>
      <c r="F97" s="625" t="s">
        <v>2031</v>
      </c>
      <c r="G97" s="625" t="s">
        <v>15740</v>
      </c>
      <c r="H97" s="626">
        <v>17194.84</v>
      </c>
      <c r="I97" s="626">
        <v>4679.8599999999997</v>
      </c>
      <c r="J97" s="626">
        <v>9847.65</v>
      </c>
      <c r="K97" s="625" t="s">
        <v>1200</v>
      </c>
      <c r="L97" s="625" t="s">
        <v>2055</v>
      </c>
      <c r="M97" s="625" t="s">
        <v>54</v>
      </c>
      <c r="N97" s="626">
        <v>30</v>
      </c>
      <c r="O97" s="626">
        <v>51.9</v>
      </c>
      <c r="P97" s="626">
        <v>1500</v>
      </c>
      <c r="Q97" s="626">
        <v>20.149999999999999</v>
      </c>
      <c r="R97" s="626">
        <v>1887</v>
      </c>
      <c r="S97" s="626">
        <v>3000</v>
      </c>
      <c r="T97" s="625" t="s">
        <v>499</v>
      </c>
      <c r="U97" s="625">
        <v>2003</v>
      </c>
      <c r="V97" s="627">
        <v>13141</v>
      </c>
      <c r="W97" s="627">
        <v>1198</v>
      </c>
      <c r="X97" s="627">
        <v>470</v>
      </c>
      <c r="Y97" s="627">
        <v>0</v>
      </c>
      <c r="Z97" s="627">
        <v>0</v>
      </c>
      <c r="AA97" s="627">
        <v>0</v>
      </c>
      <c r="AB97" s="626">
        <v>14809</v>
      </c>
      <c r="AC97" s="625"/>
      <c r="AD97" s="625"/>
      <c r="AE97" s="627"/>
      <c r="AF97" s="627"/>
      <c r="AG97" s="627"/>
      <c r="AH97" s="627"/>
      <c r="AI97" s="627" t="s">
        <v>1843</v>
      </c>
      <c r="AJ97" s="627">
        <v>7</v>
      </c>
      <c r="AK97" s="627">
        <v>132</v>
      </c>
      <c r="AL97" s="627" t="s">
        <v>417</v>
      </c>
      <c r="AM97" s="627" t="s">
        <v>2056</v>
      </c>
      <c r="AN97" s="627" t="s">
        <v>2057</v>
      </c>
      <c r="AO97" s="627">
        <v>1</v>
      </c>
      <c r="AP97" s="627">
        <v>267</v>
      </c>
      <c r="AQ97" s="627" t="s">
        <v>417</v>
      </c>
      <c r="AR97" s="627" t="s">
        <v>2056</v>
      </c>
      <c r="AS97" s="627" t="s">
        <v>2058</v>
      </c>
      <c r="AT97" s="627"/>
      <c r="AU97" s="627"/>
      <c r="AV97" s="625"/>
    </row>
    <row r="98" spans="1:48" s="659" customFormat="1" ht="24.6" hidden="1" customHeight="1" x14ac:dyDescent="0.15">
      <c r="A98" s="648"/>
      <c r="B98" s="147"/>
      <c r="C98" s="625" t="s">
        <v>2031</v>
      </c>
      <c r="D98" s="686" t="s">
        <v>2059</v>
      </c>
      <c r="E98" s="625" t="s">
        <v>2060</v>
      </c>
      <c r="F98" s="625" t="s">
        <v>2031</v>
      </c>
      <c r="G98" s="625" t="s">
        <v>2041</v>
      </c>
      <c r="H98" s="626">
        <v>1524</v>
      </c>
      <c r="I98" s="626">
        <v>740</v>
      </c>
      <c r="J98" s="626">
        <v>740</v>
      </c>
      <c r="K98" s="625" t="s">
        <v>1169</v>
      </c>
      <c r="L98" s="625" t="s">
        <v>487</v>
      </c>
      <c r="M98" s="625" t="s">
        <v>54</v>
      </c>
      <c r="N98" s="626"/>
      <c r="O98" s="626"/>
      <c r="P98" s="626"/>
      <c r="Q98" s="626"/>
      <c r="R98" s="626"/>
      <c r="S98" s="626"/>
      <c r="T98" s="625"/>
      <c r="U98" s="625">
        <v>2010</v>
      </c>
      <c r="V98" s="627"/>
      <c r="W98" s="627"/>
      <c r="X98" s="627"/>
      <c r="Y98" s="627"/>
      <c r="Z98" s="627"/>
      <c r="AA98" s="627">
        <v>500</v>
      </c>
      <c r="AB98" s="626">
        <v>500</v>
      </c>
      <c r="AC98" s="625"/>
      <c r="AD98" s="625"/>
      <c r="AE98" s="627"/>
      <c r="AF98" s="627"/>
      <c r="AG98" s="627"/>
      <c r="AH98" s="627"/>
      <c r="AI98" s="627"/>
      <c r="AJ98" s="627"/>
      <c r="AK98" s="627"/>
      <c r="AL98" s="627"/>
      <c r="AM98" s="627"/>
      <c r="AN98" s="627"/>
      <c r="AO98" s="627"/>
      <c r="AP98" s="627"/>
      <c r="AQ98" s="627"/>
      <c r="AR98" s="627"/>
      <c r="AS98" s="627"/>
      <c r="AT98" s="627"/>
      <c r="AU98" s="627"/>
      <c r="AV98" s="625"/>
    </row>
    <row r="99" spans="1:48" s="659" customFormat="1" ht="24.6" hidden="1" customHeight="1" x14ac:dyDescent="0.15">
      <c r="A99" s="648"/>
      <c r="B99" s="147"/>
      <c r="C99" s="625" t="s">
        <v>2031</v>
      </c>
      <c r="D99" s="686" t="s">
        <v>2061</v>
      </c>
      <c r="E99" s="625" t="s">
        <v>2062</v>
      </c>
      <c r="F99" s="625" t="s">
        <v>2031</v>
      </c>
      <c r="G99" s="625" t="s">
        <v>2041</v>
      </c>
      <c r="H99" s="626">
        <v>1200</v>
      </c>
      <c r="I99" s="626">
        <v>1018</v>
      </c>
      <c r="J99" s="626">
        <v>999</v>
      </c>
      <c r="K99" s="625" t="s">
        <v>1169</v>
      </c>
      <c r="L99" s="625" t="s">
        <v>487</v>
      </c>
      <c r="M99" s="625" t="s">
        <v>54</v>
      </c>
      <c r="N99" s="626"/>
      <c r="O99" s="626"/>
      <c r="P99" s="626"/>
      <c r="Q99" s="626"/>
      <c r="R99" s="626"/>
      <c r="S99" s="626"/>
      <c r="T99" s="625"/>
      <c r="U99" s="625">
        <v>2008</v>
      </c>
      <c r="V99" s="627"/>
      <c r="W99" s="627"/>
      <c r="X99" s="627"/>
      <c r="Y99" s="627"/>
      <c r="Z99" s="627"/>
      <c r="AA99" s="627">
        <v>1250</v>
      </c>
      <c r="AB99" s="626">
        <v>1250</v>
      </c>
      <c r="AC99" s="625"/>
      <c r="AD99" s="625"/>
      <c r="AE99" s="627"/>
      <c r="AF99" s="627"/>
      <c r="AG99" s="627"/>
      <c r="AH99" s="627"/>
      <c r="AI99" s="627"/>
      <c r="AJ99" s="627"/>
      <c r="AK99" s="627"/>
      <c r="AL99" s="627"/>
      <c r="AM99" s="627"/>
      <c r="AN99" s="627"/>
      <c r="AO99" s="627"/>
      <c r="AP99" s="627"/>
      <c r="AQ99" s="627"/>
      <c r="AR99" s="627"/>
      <c r="AS99" s="627"/>
      <c r="AT99" s="627"/>
      <c r="AU99" s="627"/>
      <c r="AV99" s="625"/>
    </row>
    <row r="100" spans="1:48" s="659" customFormat="1" ht="24.6" hidden="1" customHeight="1" x14ac:dyDescent="0.15">
      <c r="A100" s="648"/>
      <c r="B100" s="147"/>
      <c r="C100" s="625" t="s">
        <v>2031</v>
      </c>
      <c r="D100" s="686" t="s">
        <v>2063</v>
      </c>
      <c r="E100" s="625" t="s">
        <v>2064</v>
      </c>
      <c r="F100" s="625" t="s">
        <v>2031</v>
      </c>
      <c r="G100" s="625" t="s">
        <v>2041</v>
      </c>
      <c r="H100" s="626">
        <v>66815</v>
      </c>
      <c r="I100" s="626">
        <v>1252</v>
      </c>
      <c r="J100" s="626">
        <v>1252</v>
      </c>
      <c r="K100" s="625" t="s">
        <v>1169</v>
      </c>
      <c r="L100" s="625" t="s">
        <v>487</v>
      </c>
      <c r="M100" s="625" t="s">
        <v>54</v>
      </c>
      <c r="N100" s="626"/>
      <c r="O100" s="626"/>
      <c r="P100" s="626"/>
      <c r="Q100" s="626"/>
      <c r="R100" s="626"/>
      <c r="S100" s="626"/>
      <c r="T100" s="625"/>
      <c r="U100" s="625">
        <v>2007</v>
      </c>
      <c r="V100" s="627"/>
      <c r="W100" s="627"/>
      <c r="X100" s="627"/>
      <c r="Y100" s="627"/>
      <c r="Z100" s="627"/>
      <c r="AA100" s="627">
        <v>1230</v>
      </c>
      <c r="AB100" s="626">
        <v>1230</v>
      </c>
      <c r="AC100" s="625"/>
      <c r="AD100" s="625"/>
      <c r="AE100" s="627"/>
      <c r="AF100" s="627"/>
      <c r="AG100" s="627"/>
      <c r="AH100" s="627"/>
      <c r="AI100" s="627"/>
      <c r="AJ100" s="627"/>
      <c r="AK100" s="627"/>
      <c r="AL100" s="627"/>
      <c r="AM100" s="627"/>
      <c r="AN100" s="627"/>
      <c r="AO100" s="627"/>
      <c r="AP100" s="627"/>
      <c r="AQ100" s="627"/>
      <c r="AR100" s="627"/>
      <c r="AS100" s="627"/>
      <c r="AT100" s="627"/>
      <c r="AU100" s="627"/>
      <c r="AV100" s="625"/>
    </row>
    <row r="101" spans="1:48" s="659" customFormat="1" ht="24.6" hidden="1" customHeight="1" x14ac:dyDescent="0.15">
      <c r="A101" s="648"/>
      <c r="B101" s="147"/>
      <c r="C101" s="625" t="s">
        <v>2031</v>
      </c>
      <c r="D101" s="686" t="s">
        <v>2065</v>
      </c>
      <c r="E101" s="625" t="s">
        <v>2066</v>
      </c>
      <c r="F101" s="625" t="s">
        <v>2031</v>
      </c>
      <c r="G101" s="625" t="s">
        <v>2041</v>
      </c>
      <c r="H101" s="626">
        <v>121908</v>
      </c>
      <c r="I101" s="626">
        <v>935</v>
      </c>
      <c r="J101" s="626">
        <v>935</v>
      </c>
      <c r="K101" s="625" t="s">
        <v>1169</v>
      </c>
      <c r="L101" s="625" t="s">
        <v>487</v>
      </c>
      <c r="M101" s="625" t="s">
        <v>54</v>
      </c>
      <c r="N101" s="626"/>
      <c r="O101" s="626"/>
      <c r="P101" s="626"/>
      <c r="Q101" s="626"/>
      <c r="R101" s="626"/>
      <c r="S101" s="626"/>
      <c r="T101" s="625"/>
      <c r="U101" s="625">
        <v>2013</v>
      </c>
      <c r="V101" s="627"/>
      <c r="W101" s="627"/>
      <c r="X101" s="627"/>
      <c r="Y101" s="627"/>
      <c r="Z101" s="627"/>
      <c r="AA101" s="627">
        <v>1982</v>
      </c>
      <c r="AB101" s="626">
        <v>1982</v>
      </c>
      <c r="AC101" s="625"/>
      <c r="AD101" s="625"/>
      <c r="AE101" s="627"/>
      <c r="AF101" s="627"/>
      <c r="AG101" s="627"/>
      <c r="AH101" s="627"/>
      <c r="AI101" s="627"/>
      <c r="AJ101" s="627"/>
      <c r="AK101" s="627"/>
      <c r="AL101" s="627"/>
      <c r="AM101" s="627"/>
      <c r="AN101" s="627"/>
      <c r="AO101" s="627"/>
      <c r="AP101" s="627"/>
      <c r="AQ101" s="627"/>
      <c r="AR101" s="627"/>
      <c r="AS101" s="627"/>
      <c r="AT101" s="627"/>
      <c r="AU101" s="627"/>
      <c r="AV101" s="625"/>
    </row>
    <row r="102" spans="1:48" s="659" customFormat="1" ht="24.6" hidden="1" customHeight="1" x14ac:dyDescent="0.15">
      <c r="A102" s="648"/>
      <c r="B102" s="147"/>
      <c r="C102" s="625" t="s">
        <v>2031</v>
      </c>
      <c r="D102" s="686" t="s">
        <v>12960</v>
      </c>
      <c r="E102" s="625" t="s">
        <v>2067</v>
      </c>
      <c r="F102" s="625" t="s">
        <v>2031</v>
      </c>
      <c r="G102" s="625" t="s">
        <v>2041</v>
      </c>
      <c r="H102" s="626">
        <v>2221</v>
      </c>
      <c r="I102" s="626">
        <v>1192</v>
      </c>
      <c r="J102" s="626">
        <v>1182</v>
      </c>
      <c r="K102" s="625" t="s">
        <v>1169</v>
      </c>
      <c r="L102" s="625" t="s">
        <v>487</v>
      </c>
      <c r="M102" s="625" t="s">
        <v>54</v>
      </c>
      <c r="N102" s="626"/>
      <c r="O102" s="626"/>
      <c r="P102" s="626"/>
      <c r="Q102" s="626"/>
      <c r="R102" s="626"/>
      <c r="S102" s="626"/>
      <c r="T102" s="625"/>
      <c r="U102" s="625">
        <v>2014</v>
      </c>
      <c r="V102" s="627"/>
      <c r="W102" s="627"/>
      <c r="X102" s="627"/>
      <c r="Y102" s="627"/>
      <c r="Z102" s="627"/>
      <c r="AA102" s="627"/>
      <c r="AB102" s="626">
        <v>1500</v>
      </c>
      <c r="AC102" s="625"/>
      <c r="AD102" s="625"/>
      <c r="AE102" s="627"/>
      <c r="AF102" s="627"/>
      <c r="AG102" s="627"/>
      <c r="AH102" s="627"/>
      <c r="AI102" s="627"/>
      <c r="AJ102" s="627"/>
      <c r="AK102" s="627"/>
      <c r="AL102" s="627"/>
      <c r="AM102" s="627"/>
      <c r="AN102" s="627"/>
      <c r="AO102" s="627"/>
      <c r="AP102" s="627"/>
      <c r="AQ102" s="627"/>
      <c r="AR102" s="627"/>
      <c r="AS102" s="627"/>
      <c r="AT102" s="627"/>
      <c r="AU102" s="627"/>
      <c r="AV102" s="625"/>
    </row>
    <row r="103" spans="1:48" s="659" customFormat="1" ht="24.6" hidden="1" customHeight="1" x14ac:dyDescent="0.15">
      <c r="A103" s="648"/>
      <c r="B103" s="147"/>
      <c r="C103" s="625" t="s">
        <v>15939</v>
      </c>
      <c r="D103" s="686" t="s">
        <v>3638</v>
      </c>
      <c r="E103" s="625" t="s">
        <v>3639</v>
      </c>
      <c r="F103" s="625" t="s">
        <v>3044</v>
      </c>
      <c r="G103" s="625" t="s">
        <v>3047</v>
      </c>
      <c r="H103" s="626">
        <v>2342</v>
      </c>
      <c r="I103" s="626">
        <v>777</v>
      </c>
      <c r="J103" s="626">
        <v>777</v>
      </c>
      <c r="K103" s="625" t="s">
        <v>1200</v>
      </c>
      <c r="L103" s="625" t="s">
        <v>1184</v>
      </c>
      <c r="M103" s="625" t="s">
        <v>54</v>
      </c>
      <c r="N103" s="626">
        <v>21</v>
      </c>
      <c r="O103" s="626">
        <v>37</v>
      </c>
      <c r="P103" s="626">
        <v>777</v>
      </c>
      <c r="Q103" s="626">
        <v>12</v>
      </c>
      <c r="R103" s="626">
        <v>330</v>
      </c>
      <c r="S103" s="626">
        <v>330</v>
      </c>
      <c r="T103" s="625" t="s">
        <v>185</v>
      </c>
      <c r="U103" s="625">
        <v>1989</v>
      </c>
      <c r="V103" s="627"/>
      <c r="W103" s="627"/>
      <c r="X103" s="627"/>
      <c r="Y103" s="627"/>
      <c r="Z103" s="627"/>
      <c r="AA103" s="627"/>
      <c r="AB103" s="626">
        <v>800</v>
      </c>
      <c r="AC103" s="625"/>
      <c r="AD103" s="625"/>
      <c r="AE103" s="627"/>
      <c r="AF103" s="627"/>
      <c r="AG103" s="627"/>
      <c r="AH103" s="627"/>
      <c r="AI103" s="627"/>
      <c r="AJ103" s="627"/>
      <c r="AK103" s="627"/>
      <c r="AL103" s="627"/>
      <c r="AM103" s="627"/>
      <c r="AN103" s="627"/>
      <c r="AO103" s="627"/>
      <c r="AP103" s="627"/>
      <c r="AQ103" s="627"/>
      <c r="AR103" s="627"/>
      <c r="AS103" s="627"/>
      <c r="AT103" s="627"/>
      <c r="AU103" s="627"/>
      <c r="AV103" s="625"/>
    </row>
    <row r="104" spans="1:48" s="659" customFormat="1" ht="24.6" hidden="1" customHeight="1" x14ac:dyDescent="0.15">
      <c r="A104" s="648"/>
      <c r="B104" s="147"/>
      <c r="C104" s="625" t="s">
        <v>3044</v>
      </c>
      <c r="D104" s="686" t="s">
        <v>3364</v>
      </c>
      <c r="E104" s="625" t="s">
        <v>3640</v>
      </c>
      <c r="F104" s="625" t="s">
        <v>3044</v>
      </c>
      <c r="G104" s="625" t="s">
        <v>3641</v>
      </c>
      <c r="H104" s="626">
        <v>47291</v>
      </c>
      <c r="I104" s="626">
        <v>1333</v>
      </c>
      <c r="J104" s="626">
        <v>1339</v>
      </c>
      <c r="K104" s="625" t="s">
        <v>3642</v>
      </c>
      <c r="L104" s="625" t="s">
        <v>487</v>
      </c>
      <c r="M104" s="625" t="s">
        <v>54</v>
      </c>
      <c r="N104" s="626">
        <v>19</v>
      </c>
      <c r="O104" s="626">
        <v>65</v>
      </c>
      <c r="P104" s="626">
        <v>1235</v>
      </c>
      <c r="Q104" s="626">
        <v>11</v>
      </c>
      <c r="R104" s="626"/>
      <c r="S104" s="626"/>
      <c r="T104" s="625"/>
      <c r="U104" s="625">
        <v>2007</v>
      </c>
      <c r="V104" s="627"/>
      <c r="W104" s="627"/>
      <c r="X104" s="627"/>
      <c r="Y104" s="627"/>
      <c r="Z104" s="627"/>
      <c r="AA104" s="627"/>
      <c r="AB104" s="626">
        <v>700</v>
      </c>
      <c r="AC104" s="625"/>
      <c r="AD104" s="625"/>
      <c r="AE104" s="627"/>
      <c r="AF104" s="627"/>
      <c r="AG104" s="627"/>
      <c r="AH104" s="627"/>
      <c r="AI104" s="627"/>
      <c r="AJ104" s="627"/>
      <c r="AK104" s="627"/>
      <c r="AL104" s="627"/>
      <c r="AM104" s="627"/>
      <c r="AN104" s="627"/>
      <c r="AO104" s="627"/>
      <c r="AP104" s="627"/>
      <c r="AQ104" s="627"/>
      <c r="AR104" s="627"/>
      <c r="AS104" s="627"/>
      <c r="AT104" s="627"/>
      <c r="AU104" s="627"/>
      <c r="AV104" s="625"/>
    </row>
    <row r="105" spans="1:48" s="659" customFormat="1" ht="24.6" hidden="1" customHeight="1" x14ac:dyDescent="0.15">
      <c r="A105" s="648"/>
      <c r="B105" s="147"/>
      <c r="C105" s="625" t="s">
        <v>3044</v>
      </c>
      <c r="D105" s="686" t="s">
        <v>3643</v>
      </c>
      <c r="E105" s="625" t="s">
        <v>3644</v>
      </c>
      <c r="F105" s="625" t="s">
        <v>3044</v>
      </c>
      <c r="G105" s="625" t="s">
        <v>3641</v>
      </c>
      <c r="H105" s="626">
        <v>30164</v>
      </c>
      <c r="I105" s="626">
        <v>424</v>
      </c>
      <c r="J105" s="626">
        <v>424</v>
      </c>
      <c r="K105" s="625" t="s">
        <v>3642</v>
      </c>
      <c r="L105" s="625" t="s">
        <v>487</v>
      </c>
      <c r="M105" s="625" t="s">
        <v>54</v>
      </c>
      <c r="N105" s="626">
        <v>17</v>
      </c>
      <c r="O105" s="626">
        <v>25</v>
      </c>
      <c r="P105" s="626">
        <v>424</v>
      </c>
      <c r="Q105" s="626">
        <v>10</v>
      </c>
      <c r="R105" s="626"/>
      <c r="S105" s="626"/>
      <c r="T105" s="625"/>
      <c r="U105" s="625">
        <v>2001</v>
      </c>
      <c r="V105" s="627"/>
      <c r="W105" s="627"/>
      <c r="X105" s="627"/>
      <c r="Y105" s="627"/>
      <c r="Z105" s="627"/>
      <c r="AA105" s="627"/>
      <c r="AB105" s="626"/>
      <c r="AC105" s="625"/>
      <c r="AD105" s="625"/>
      <c r="AE105" s="627"/>
      <c r="AF105" s="627"/>
      <c r="AG105" s="627"/>
      <c r="AH105" s="627"/>
      <c r="AI105" s="627"/>
      <c r="AJ105" s="627"/>
      <c r="AK105" s="627"/>
      <c r="AL105" s="627"/>
      <c r="AM105" s="627"/>
      <c r="AN105" s="627"/>
      <c r="AO105" s="627"/>
      <c r="AP105" s="627"/>
      <c r="AQ105" s="627"/>
      <c r="AR105" s="627"/>
      <c r="AS105" s="627"/>
      <c r="AT105" s="627"/>
      <c r="AU105" s="627"/>
      <c r="AV105" s="625"/>
    </row>
    <row r="106" spans="1:48" s="659" customFormat="1" ht="24.6" hidden="1" customHeight="1" x14ac:dyDescent="0.15">
      <c r="A106" s="648"/>
      <c r="B106" s="147"/>
      <c r="C106" s="625" t="s">
        <v>3044</v>
      </c>
      <c r="D106" s="686" t="s">
        <v>3645</v>
      </c>
      <c r="E106" s="625" t="s">
        <v>3646</v>
      </c>
      <c r="F106" s="625" t="s">
        <v>3044</v>
      </c>
      <c r="G106" s="625" t="s">
        <v>3641</v>
      </c>
      <c r="H106" s="626">
        <v>33344</v>
      </c>
      <c r="I106" s="626">
        <v>463</v>
      </c>
      <c r="J106" s="626">
        <v>463</v>
      </c>
      <c r="K106" s="625" t="s">
        <v>3642</v>
      </c>
      <c r="L106" s="625" t="s">
        <v>487</v>
      </c>
      <c r="M106" s="625" t="s">
        <v>3647</v>
      </c>
      <c r="N106" s="626">
        <v>19</v>
      </c>
      <c r="O106" s="626">
        <v>24</v>
      </c>
      <c r="P106" s="626">
        <v>463</v>
      </c>
      <c r="Q106" s="626">
        <v>11</v>
      </c>
      <c r="R106" s="626"/>
      <c r="S106" s="626"/>
      <c r="T106" s="625"/>
      <c r="U106" s="625">
        <v>2004</v>
      </c>
      <c r="V106" s="627"/>
      <c r="W106" s="627"/>
      <c r="X106" s="627"/>
      <c r="Y106" s="627"/>
      <c r="Z106" s="627"/>
      <c r="AA106" s="627"/>
      <c r="AB106" s="626">
        <v>500</v>
      </c>
      <c r="AC106" s="625"/>
      <c r="AD106" s="625"/>
      <c r="AE106" s="627"/>
      <c r="AF106" s="627"/>
      <c r="AG106" s="627"/>
      <c r="AH106" s="627"/>
      <c r="AI106" s="627"/>
      <c r="AJ106" s="627"/>
      <c r="AK106" s="627"/>
      <c r="AL106" s="627"/>
      <c r="AM106" s="627"/>
      <c r="AN106" s="627"/>
      <c r="AO106" s="627"/>
      <c r="AP106" s="627"/>
      <c r="AQ106" s="627"/>
      <c r="AR106" s="627"/>
      <c r="AS106" s="627"/>
      <c r="AT106" s="627"/>
      <c r="AU106" s="627"/>
      <c r="AV106" s="625"/>
    </row>
    <row r="107" spans="1:48" s="659" customFormat="1" ht="24.6" hidden="1" customHeight="1" x14ac:dyDescent="0.15">
      <c r="A107" s="648"/>
      <c r="B107" s="147"/>
      <c r="C107" s="625" t="s">
        <v>3044</v>
      </c>
      <c r="D107" s="686" t="s">
        <v>3648</v>
      </c>
      <c r="E107" s="625" t="s">
        <v>3649</v>
      </c>
      <c r="F107" s="625" t="s">
        <v>3044</v>
      </c>
      <c r="G107" s="625" t="s">
        <v>3641</v>
      </c>
      <c r="H107" s="626">
        <v>157982</v>
      </c>
      <c r="I107" s="626">
        <v>1240</v>
      </c>
      <c r="J107" s="626">
        <v>1240</v>
      </c>
      <c r="K107" s="625" t="s">
        <v>1169</v>
      </c>
      <c r="L107" s="625" t="s">
        <v>487</v>
      </c>
      <c r="M107" s="625" t="s">
        <v>54</v>
      </c>
      <c r="N107" s="626">
        <v>27.3</v>
      </c>
      <c r="O107" s="626">
        <v>44.8</v>
      </c>
      <c r="P107" s="626">
        <v>1215</v>
      </c>
      <c r="Q107" s="626">
        <v>13</v>
      </c>
      <c r="R107" s="626"/>
      <c r="S107" s="626"/>
      <c r="T107" s="625"/>
      <c r="U107" s="625">
        <v>2006</v>
      </c>
      <c r="V107" s="627"/>
      <c r="W107" s="627"/>
      <c r="X107" s="627"/>
      <c r="Y107" s="627"/>
      <c r="Z107" s="627"/>
      <c r="AA107" s="627"/>
      <c r="AB107" s="626">
        <v>950</v>
      </c>
      <c r="AC107" s="625"/>
      <c r="AD107" s="625"/>
      <c r="AE107" s="627"/>
      <c r="AF107" s="627"/>
      <c r="AG107" s="627"/>
      <c r="AH107" s="627"/>
      <c r="AI107" s="627"/>
      <c r="AJ107" s="627"/>
      <c r="AK107" s="627"/>
      <c r="AL107" s="627"/>
      <c r="AM107" s="627"/>
      <c r="AN107" s="627"/>
      <c r="AO107" s="627"/>
      <c r="AP107" s="627"/>
      <c r="AQ107" s="627"/>
      <c r="AR107" s="627"/>
      <c r="AS107" s="627"/>
      <c r="AT107" s="627"/>
      <c r="AU107" s="627"/>
      <c r="AV107" s="625"/>
    </row>
    <row r="108" spans="1:48" s="659" customFormat="1" ht="24.6" hidden="1" customHeight="1" x14ac:dyDescent="0.15">
      <c r="A108" s="648"/>
      <c r="B108" s="147"/>
      <c r="C108" s="625" t="s">
        <v>3044</v>
      </c>
      <c r="D108" s="686" t="s">
        <v>3650</v>
      </c>
      <c r="E108" s="625" t="s">
        <v>3651</v>
      </c>
      <c r="F108" s="625" t="s">
        <v>3044</v>
      </c>
      <c r="G108" s="625" t="s">
        <v>3641</v>
      </c>
      <c r="H108" s="626">
        <v>53376</v>
      </c>
      <c r="I108" s="626">
        <v>623</v>
      </c>
      <c r="J108" s="626">
        <v>623</v>
      </c>
      <c r="K108" s="625" t="s">
        <v>3642</v>
      </c>
      <c r="L108" s="625" t="s">
        <v>487</v>
      </c>
      <c r="M108" s="625" t="s">
        <v>54</v>
      </c>
      <c r="N108" s="626">
        <v>19</v>
      </c>
      <c r="O108" s="626">
        <v>27</v>
      </c>
      <c r="P108" s="626">
        <v>513</v>
      </c>
      <c r="Q108" s="626">
        <v>11</v>
      </c>
      <c r="R108" s="626"/>
      <c r="S108" s="626"/>
      <c r="T108" s="625"/>
      <c r="U108" s="625">
        <v>2005</v>
      </c>
      <c r="V108" s="627"/>
      <c r="W108" s="627"/>
      <c r="X108" s="627"/>
      <c r="Y108" s="627"/>
      <c r="Z108" s="627"/>
      <c r="AA108" s="627"/>
      <c r="AB108" s="626">
        <v>350</v>
      </c>
      <c r="AC108" s="625"/>
      <c r="AD108" s="625"/>
      <c r="AE108" s="627"/>
      <c r="AF108" s="627"/>
      <c r="AG108" s="627"/>
      <c r="AH108" s="627"/>
      <c r="AI108" s="627"/>
      <c r="AJ108" s="627"/>
      <c r="AK108" s="627"/>
      <c r="AL108" s="627"/>
      <c r="AM108" s="627"/>
      <c r="AN108" s="627"/>
      <c r="AO108" s="627"/>
      <c r="AP108" s="627"/>
      <c r="AQ108" s="627"/>
      <c r="AR108" s="627"/>
      <c r="AS108" s="627"/>
      <c r="AT108" s="627"/>
      <c r="AU108" s="627"/>
      <c r="AV108" s="625"/>
    </row>
    <row r="109" spans="1:48" s="659" customFormat="1" ht="24.6" hidden="1" customHeight="1" x14ac:dyDescent="0.15">
      <c r="A109" s="648"/>
      <c r="B109" s="147"/>
      <c r="C109" s="625" t="s">
        <v>3044</v>
      </c>
      <c r="D109" s="686" t="s">
        <v>3652</v>
      </c>
      <c r="E109" s="625" t="s">
        <v>3653</v>
      </c>
      <c r="F109" s="625" t="s">
        <v>3044</v>
      </c>
      <c r="G109" s="625" t="s">
        <v>3047</v>
      </c>
      <c r="H109" s="626">
        <v>745</v>
      </c>
      <c r="I109" s="626">
        <v>745</v>
      </c>
      <c r="J109" s="626">
        <v>745</v>
      </c>
      <c r="K109" s="625" t="s">
        <v>1837</v>
      </c>
      <c r="L109" s="625" t="s">
        <v>487</v>
      </c>
      <c r="M109" s="625" t="s">
        <v>54</v>
      </c>
      <c r="N109" s="626">
        <v>18</v>
      </c>
      <c r="O109" s="626">
        <v>34</v>
      </c>
      <c r="P109" s="626">
        <v>612</v>
      </c>
      <c r="Q109" s="626">
        <v>11</v>
      </c>
      <c r="R109" s="626"/>
      <c r="S109" s="626"/>
      <c r="T109" s="625"/>
      <c r="U109" s="625">
        <v>2007</v>
      </c>
      <c r="V109" s="627"/>
      <c r="W109" s="627"/>
      <c r="X109" s="627"/>
      <c r="Y109" s="627"/>
      <c r="Z109" s="627"/>
      <c r="AA109" s="627"/>
      <c r="AB109" s="626">
        <v>338</v>
      </c>
      <c r="AC109" s="625"/>
      <c r="AD109" s="625"/>
      <c r="AE109" s="627"/>
      <c r="AF109" s="627"/>
      <c r="AG109" s="627"/>
      <c r="AH109" s="627"/>
      <c r="AI109" s="627"/>
      <c r="AJ109" s="627"/>
      <c r="AK109" s="627"/>
      <c r="AL109" s="627"/>
      <c r="AM109" s="627"/>
      <c r="AN109" s="627"/>
      <c r="AO109" s="627"/>
      <c r="AP109" s="627"/>
      <c r="AQ109" s="627"/>
      <c r="AR109" s="627"/>
      <c r="AS109" s="627"/>
      <c r="AT109" s="627"/>
      <c r="AU109" s="627"/>
      <c r="AV109" s="625"/>
    </row>
    <row r="110" spans="1:48" s="659" customFormat="1" ht="24.6" hidden="1" customHeight="1" x14ac:dyDescent="0.15">
      <c r="A110" s="648"/>
      <c r="B110" s="147"/>
      <c r="C110" s="625" t="s">
        <v>3044</v>
      </c>
      <c r="D110" s="686" t="s">
        <v>3654</v>
      </c>
      <c r="E110" s="625" t="s">
        <v>3655</v>
      </c>
      <c r="F110" s="625" t="s">
        <v>3044</v>
      </c>
      <c r="G110" s="625" t="s">
        <v>3641</v>
      </c>
      <c r="H110" s="626">
        <v>820</v>
      </c>
      <c r="I110" s="626">
        <v>852</v>
      </c>
      <c r="J110" s="626">
        <v>845</v>
      </c>
      <c r="K110" s="625" t="s">
        <v>1169</v>
      </c>
      <c r="L110" s="625" t="s">
        <v>487</v>
      </c>
      <c r="M110" s="625" t="s">
        <v>54</v>
      </c>
      <c r="N110" s="626">
        <v>23</v>
      </c>
      <c r="O110" s="626">
        <v>33</v>
      </c>
      <c r="P110" s="626">
        <v>759</v>
      </c>
      <c r="Q110" s="626">
        <v>12</v>
      </c>
      <c r="R110" s="626"/>
      <c r="S110" s="626"/>
      <c r="T110" s="625"/>
      <c r="U110" s="625">
        <v>2006</v>
      </c>
      <c r="V110" s="627"/>
      <c r="W110" s="627"/>
      <c r="X110" s="627"/>
      <c r="Y110" s="627"/>
      <c r="Z110" s="627"/>
      <c r="AA110" s="627"/>
      <c r="AB110" s="626"/>
      <c r="AC110" s="625"/>
      <c r="AD110" s="625"/>
      <c r="AE110" s="627"/>
      <c r="AF110" s="627"/>
      <c r="AG110" s="627"/>
      <c r="AH110" s="627"/>
      <c r="AI110" s="627"/>
      <c r="AJ110" s="627"/>
      <c r="AK110" s="627"/>
      <c r="AL110" s="627"/>
      <c r="AM110" s="627"/>
      <c r="AN110" s="627"/>
      <c r="AO110" s="627"/>
      <c r="AP110" s="627"/>
      <c r="AQ110" s="627"/>
      <c r="AR110" s="627"/>
      <c r="AS110" s="627"/>
      <c r="AT110" s="627"/>
      <c r="AU110" s="627"/>
      <c r="AV110" s="625"/>
    </row>
    <row r="111" spans="1:48" s="659" customFormat="1" ht="24.6" hidden="1" customHeight="1" x14ac:dyDescent="0.15">
      <c r="A111" s="648"/>
      <c r="B111" s="147"/>
      <c r="C111" s="625" t="s">
        <v>3044</v>
      </c>
      <c r="D111" s="686" t="s">
        <v>3654</v>
      </c>
      <c r="E111" s="625" t="s">
        <v>3656</v>
      </c>
      <c r="F111" s="625" t="s">
        <v>3044</v>
      </c>
      <c r="G111" s="625" t="s">
        <v>3641</v>
      </c>
      <c r="H111" s="626">
        <v>640</v>
      </c>
      <c r="I111" s="626">
        <v>622</v>
      </c>
      <c r="J111" s="626">
        <v>621</v>
      </c>
      <c r="K111" s="625" t="s">
        <v>1169</v>
      </c>
      <c r="L111" s="625" t="s">
        <v>487</v>
      </c>
      <c r="M111" s="625" t="s">
        <v>54</v>
      </c>
      <c r="N111" s="626">
        <v>19</v>
      </c>
      <c r="O111" s="626">
        <v>29</v>
      </c>
      <c r="P111" s="626">
        <v>551</v>
      </c>
      <c r="Q111" s="626">
        <v>12</v>
      </c>
      <c r="R111" s="626"/>
      <c r="S111" s="626"/>
      <c r="T111" s="625"/>
      <c r="U111" s="625">
        <v>2006</v>
      </c>
      <c r="V111" s="627"/>
      <c r="W111" s="627"/>
      <c r="X111" s="627"/>
      <c r="Y111" s="627"/>
      <c r="Z111" s="627"/>
      <c r="AA111" s="627"/>
      <c r="AB111" s="626"/>
      <c r="AC111" s="625"/>
      <c r="AD111" s="625"/>
      <c r="AE111" s="627"/>
      <c r="AF111" s="627"/>
      <c r="AG111" s="627"/>
      <c r="AH111" s="627"/>
      <c r="AI111" s="627"/>
      <c r="AJ111" s="627"/>
      <c r="AK111" s="627"/>
      <c r="AL111" s="627"/>
      <c r="AM111" s="627"/>
      <c r="AN111" s="627"/>
      <c r="AO111" s="627"/>
      <c r="AP111" s="627"/>
      <c r="AQ111" s="627"/>
      <c r="AR111" s="627"/>
      <c r="AS111" s="627"/>
      <c r="AT111" s="627"/>
      <c r="AU111" s="627"/>
      <c r="AV111" s="625"/>
    </row>
    <row r="112" spans="1:48" s="659" customFormat="1" ht="24.6" hidden="1" customHeight="1" x14ac:dyDescent="0.15">
      <c r="A112" s="648">
        <v>2</v>
      </c>
      <c r="B112" s="147"/>
      <c r="C112" s="625" t="s">
        <v>3044</v>
      </c>
      <c r="D112" s="686" t="s">
        <v>3657</v>
      </c>
      <c r="E112" s="625" t="s">
        <v>3658</v>
      </c>
      <c r="F112" s="625" t="s">
        <v>3044</v>
      </c>
      <c r="G112" s="625" t="s">
        <v>3641</v>
      </c>
      <c r="H112" s="626">
        <v>660</v>
      </c>
      <c r="I112" s="626">
        <v>655</v>
      </c>
      <c r="J112" s="626">
        <v>655</v>
      </c>
      <c r="K112" s="625" t="s">
        <v>1169</v>
      </c>
      <c r="L112" s="625" t="s">
        <v>487</v>
      </c>
      <c r="M112" s="625" t="s">
        <v>54</v>
      </c>
      <c r="N112" s="626">
        <v>18</v>
      </c>
      <c r="O112" s="626">
        <v>33</v>
      </c>
      <c r="P112" s="626">
        <v>594</v>
      </c>
      <c r="Q112" s="626">
        <v>9</v>
      </c>
      <c r="R112" s="626"/>
      <c r="S112" s="626"/>
      <c r="T112" s="625"/>
      <c r="U112" s="625">
        <v>2008</v>
      </c>
      <c r="V112" s="627"/>
      <c r="W112" s="627"/>
      <c r="X112" s="627"/>
      <c r="Y112" s="627"/>
      <c r="Z112" s="627"/>
      <c r="AA112" s="627"/>
      <c r="AB112" s="626"/>
      <c r="AC112" s="625"/>
      <c r="AD112" s="625"/>
      <c r="AE112" s="627"/>
      <c r="AF112" s="627"/>
      <c r="AG112" s="627"/>
      <c r="AH112" s="627"/>
      <c r="AI112" s="627"/>
      <c r="AJ112" s="627"/>
      <c r="AK112" s="627"/>
      <c r="AL112" s="627"/>
      <c r="AM112" s="627"/>
      <c r="AN112" s="627"/>
      <c r="AO112" s="627"/>
      <c r="AP112" s="627"/>
      <c r="AQ112" s="627"/>
      <c r="AR112" s="627"/>
      <c r="AS112" s="627"/>
      <c r="AT112" s="627"/>
      <c r="AU112" s="627"/>
      <c r="AV112" s="625"/>
    </row>
    <row r="113" spans="1:48" s="659" customFormat="1" ht="24.6" hidden="1" customHeight="1" x14ac:dyDescent="0.15">
      <c r="A113" s="648">
        <v>3</v>
      </c>
      <c r="B113" s="147"/>
      <c r="C113" s="625" t="s">
        <v>3044</v>
      </c>
      <c r="D113" s="686" t="s">
        <v>3659</v>
      </c>
      <c r="E113" s="625" t="s">
        <v>3660</v>
      </c>
      <c r="F113" s="625" t="s">
        <v>3044</v>
      </c>
      <c r="G113" s="625" t="s">
        <v>3641</v>
      </c>
      <c r="H113" s="626">
        <v>820</v>
      </c>
      <c r="I113" s="626">
        <v>920</v>
      </c>
      <c r="J113" s="626">
        <v>904</v>
      </c>
      <c r="K113" s="625" t="s">
        <v>1169</v>
      </c>
      <c r="L113" s="625" t="s">
        <v>487</v>
      </c>
      <c r="M113" s="625" t="s">
        <v>54</v>
      </c>
      <c r="N113" s="626">
        <v>24</v>
      </c>
      <c r="O113" s="626">
        <v>33</v>
      </c>
      <c r="P113" s="626">
        <v>792</v>
      </c>
      <c r="Q113" s="626">
        <v>16</v>
      </c>
      <c r="R113" s="626"/>
      <c r="S113" s="626"/>
      <c r="T113" s="625"/>
      <c r="U113" s="625">
        <v>2008</v>
      </c>
      <c r="V113" s="627"/>
      <c r="W113" s="627"/>
      <c r="X113" s="627"/>
      <c r="Y113" s="627"/>
      <c r="Z113" s="627"/>
      <c r="AA113" s="627"/>
      <c r="AB113" s="626">
        <v>900</v>
      </c>
      <c r="AC113" s="625"/>
      <c r="AD113" s="625"/>
      <c r="AE113" s="627"/>
      <c r="AF113" s="627"/>
      <c r="AG113" s="627"/>
      <c r="AH113" s="627"/>
      <c r="AI113" s="627"/>
      <c r="AJ113" s="627"/>
      <c r="AK113" s="627"/>
      <c r="AL113" s="627"/>
      <c r="AM113" s="627"/>
      <c r="AN113" s="627"/>
      <c r="AO113" s="627"/>
      <c r="AP113" s="627"/>
      <c r="AQ113" s="627"/>
      <c r="AR113" s="627"/>
      <c r="AS113" s="627"/>
      <c r="AT113" s="627"/>
      <c r="AU113" s="627"/>
      <c r="AV113" s="625"/>
    </row>
    <row r="114" spans="1:48" s="659" customFormat="1" ht="24.6" hidden="1" customHeight="1" x14ac:dyDescent="0.15">
      <c r="A114" s="648">
        <v>4</v>
      </c>
      <c r="B114" s="147"/>
      <c r="C114" s="625" t="s">
        <v>3044</v>
      </c>
      <c r="D114" s="686" t="s">
        <v>3366</v>
      </c>
      <c r="E114" s="625" t="s">
        <v>3661</v>
      </c>
      <c r="F114" s="625" t="s">
        <v>3044</v>
      </c>
      <c r="G114" s="625" t="s">
        <v>3641</v>
      </c>
      <c r="H114" s="626">
        <v>82113.7</v>
      </c>
      <c r="I114" s="626">
        <v>1065.9000000000001</v>
      </c>
      <c r="J114" s="626">
        <v>1387.5</v>
      </c>
      <c r="K114" s="625" t="s">
        <v>1169</v>
      </c>
      <c r="L114" s="625" t="s">
        <v>487</v>
      </c>
      <c r="M114" s="625" t="s">
        <v>54</v>
      </c>
      <c r="N114" s="626">
        <v>20</v>
      </c>
      <c r="O114" s="626">
        <v>44</v>
      </c>
      <c r="P114" s="626">
        <v>880</v>
      </c>
      <c r="Q114" s="626">
        <v>12.8</v>
      </c>
      <c r="R114" s="626"/>
      <c r="S114" s="626"/>
      <c r="T114" s="625"/>
      <c r="U114" s="625">
        <v>2011</v>
      </c>
      <c r="V114" s="627"/>
      <c r="W114" s="627"/>
      <c r="X114" s="627"/>
      <c r="Y114" s="627"/>
      <c r="Z114" s="627"/>
      <c r="AA114" s="627"/>
      <c r="AB114" s="626">
        <v>1650</v>
      </c>
      <c r="AC114" s="625"/>
      <c r="AD114" s="625"/>
      <c r="AE114" s="627"/>
      <c r="AF114" s="627"/>
      <c r="AG114" s="627"/>
      <c r="AH114" s="627"/>
      <c r="AI114" s="627"/>
      <c r="AJ114" s="627"/>
      <c r="AK114" s="627"/>
      <c r="AL114" s="627"/>
      <c r="AM114" s="627"/>
      <c r="AN114" s="627"/>
      <c r="AO114" s="627"/>
      <c r="AP114" s="627"/>
      <c r="AQ114" s="627"/>
      <c r="AR114" s="627"/>
      <c r="AS114" s="627"/>
      <c r="AT114" s="627"/>
      <c r="AU114" s="627"/>
      <c r="AV114" s="625"/>
    </row>
    <row r="115" spans="1:48" s="659" customFormat="1" ht="24.6" hidden="1" customHeight="1" x14ac:dyDescent="0.15">
      <c r="A115" s="648">
        <v>5</v>
      </c>
      <c r="B115" s="147"/>
      <c r="C115" s="625" t="s">
        <v>3044</v>
      </c>
      <c r="D115" s="686" t="s">
        <v>3662</v>
      </c>
      <c r="E115" s="625" t="s">
        <v>3663</v>
      </c>
      <c r="F115" s="625" t="s">
        <v>3044</v>
      </c>
      <c r="G115" s="625" t="s">
        <v>3641</v>
      </c>
      <c r="H115" s="626">
        <v>881</v>
      </c>
      <c r="I115" s="626">
        <v>881</v>
      </c>
      <c r="J115" s="626">
        <v>881</v>
      </c>
      <c r="K115" s="625" t="s">
        <v>1169</v>
      </c>
      <c r="L115" s="625" t="s">
        <v>487</v>
      </c>
      <c r="M115" s="625" t="s">
        <v>54</v>
      </c>
      <c r="N115" s="626">
        <v>18</v>
      </c>
      <c r="O115" s="626">
        <v>33</v>
      </c>
      <c r="P115" s="626">
        <v>881</v>
      </c>
      <c r="Q115" s="626">
        <v>9</v>
      </c>
      <c r="R115" s="626"/>
      <c r="S115" s="626"/>
      <c r="T115" s="625"/>
      <c r="U115" s="625">
        <v>2008</v>
      </c>
      <c r="V115" s="627"/>
      <c r="W115" s="627"/>
      <c r="X115" s="627"/>
      <c r="Y115" s="627"/>
      <c r="Z115" s="627"/>
      <c r="AA115" s="627"/>
      <c r="AB115" s="626"/>
      <c r="AC115" s="625"/>
      <c r="AD115" s="625"/>
      <c r="AE115" s="627"/>
      <c r="AF115" s="627"/>
      <c r="AG115" s="627"/>
      <c r="AH115" s="627"/>
      <c r="AI115" s="627"/>
      <c r="AJ115" s="627"/>
      <c r="AK115" s="627"/>
      <c r="AL115" s="627"/>
      <c r="AM115" s="627"/>
      <c r="AN115" s="627"/>
      <c r="AO115" s="627"/>
      <c r="AP115" s="627"/>
      <c r="AQ115" s="627"/>
      <c r="AR115" s="627"/>
      <c r="AS115" s="627"/>
      <c r="AT115" s="627"/>
      <c r="AU115" s="627"/>
      <c r="AV115" s="625"/>
    </row>
    <row r="116" spans="1:48" s="659" customFormat="1" ht="24.6" hidden="1" customHeight="1" x14ac:dyDescent="0.15">
      <c r="A116" s="648">
        <v>6</v>
      </c>
      <c r="B116" s="147"/>
      <c r="C116" s="625" t="s">
        <v>3044</v>
      </c>
      <c r="D116" s="686" t="s">
        <v>3664</v>
      </c>
      <c r="E116" s="625" t="s">
        <v>3665</v>
      </c>
      <c r="F116" s="625" t="s">
        <v>3044</v>
      </c>
      <c r="G116" s="625" t="s">
        <v>3641</v>
      </c>
      <c r="H116" s="626">
        <v>746</v>
      </c>
      <c r="I116" s="626">
        <v>746</v>
      </c>
      <c r="J116" s="626">
        <v>746</v>
      </c>
      <c r="K116" s="625" t="s">
        <v>1169</v>
      </c>
      <c r="L116" s="625" t="s">
        <v>487</v>
      </c>
      <c r="M116" s="625" t="s">
        <v>54</v>
      </c>
      <c r="N116" s="626">
        <v>24</v>
      </c>
      <c r="O116" s="626">
        <v>33</v>
      </c>
      <c r="P116" s="626">
        <v>746</v>
      </c>
      <c r="Q116" s="626">
        <v>9</v>
      </c>
      <c r="R116" s="626"/>
      <c r="S116" s="626"/>
      <c r="T116" s="625"/>
      <c r="U116" s="625">
        <v>2012</v>
      </c>
      <c r="V116" s="627"/>
      <c r="W116" s="627"/>
      <c r="X116" s="627"/>
      <c r="Y116" s="627"/>
      <c r="Z116" s="627"/>
      <c r="AA116" s="627"/>
      <c r="AB116" s="626"/>
      <c r="AC116" s="625"/>
      <c r="AD116" s="625"/>
      <c r="AE116" s="627"/>
      <c r="AF116" s="627"/>
      <c r="AG116" s="627"/>
      <c r="AH116" s="627"/>
      <c r="AI116" s="627"/>
      <c r="AJ116" s="627"/>
      <c r="AK116" s="627"/>
      <c r="AL116" s="627"/>
      <c r="AM116" s="627"/>
      <c r="AN116" s="627"/>
      <c r="AO116" s="627"/>
      <c r="AP116" s="627"/>
      <c r="AQ116" s="627"/>
      <c r="AR116" s="627"/>
      <c r="AS116" s="627"/>
      <c r="AT116" s="627"/>
      <c r="AU116" s="627"/>
      <c r="AV116" s="625"/>
    </row>
    <row r="117" spans="1:48" s="659" customFormat="1" ht="24.6" hidden="1" customHeight="1" x14ac:dyDescent="0.15">
      <c r="A117" s="648">
        <v>7</v>
      </c>
      <c r="B117" s="147"/>
      <c r="C117" s="625" t="s">
        <v>3044</v>
      </c>
      <c r="D117" s="686" t="s">
        <v>3666</v>
      </c>
      <c r="E117" s="625" t="s">
        <v>3667</v>
      </c>
      <c r="F117" s="625" t="s">
        <v>3044</v>
      </c>
      <c r="G117" s="625" t="s">
        <v>3641</v>
      </c>
      <c r="H117" s="626">
        <v>842</v>
      </c>
      <c r="I117" s="626">
        <v>842</v>
      </c>
      <c r="J117" s="626">
        <v>808</v>
      </c>
      <c r="K117" s="625" t="s">
        <v>1169</v>
      </c>
      <c r="L117" s="625" t="s">
        <v>487</v>
      </c>
      <c r="M117" s="625" t="s">
        <v>54</v>
      </c>
      <c r="N117" s="626">
        <v>18</v>
      </c>
      <c r="O117" s="626">
        <v>33</v>
      </c>
      <c r="P117" s="626">
        <v>594</v>
      </c>
      <c r="Q117" s="626">
        <v>12</v>
      </c>
      <c r="R117" s="626"/>
      <c r="S117" s="626"/>
      <c r="T117" s="625"/>
      <c r="U117" s="625">
        <v>2012</v>
      </c>
      <c r="V117" s="627"/>
      <c r="W117" s="627"/>
      <c r="X117" s="627"/>
      <c r="Y117" s="627"/>
      <c r="Z117" s="627"/>
      <c r="AA117" s="627"/>
      <c r="AB117" s="626"/>
      <c r="AC117" s="625"/>
      <c r="AD117" s="625"/>
      <c r="AE117" s="627"/>
      <c r="AF117" s="627"/>
      <c r="AG117" s="627"/>
      <c r="AH117" s="627"/>
      <c r="AI117" s="627"/>
      <c r="AJ117" s="627"/>
      <c r="AK117" s="627"/>
      <c r="AL117" s="627"/>
      <c r="AM117" s="627"/>
      <c r="AN117" s="627"/>
      <c r="AO117" s="627"/>
      <c r="AP117" s="627"/>
      <c r="AQ117" s="627"/>
      <c r="AR117" s="627"/>
      <c r="AS117" s="627"/>
      <c r="AT117" s="627"/>
      <c r="AU117" s="627"/>
      <c r="AV117" s="625"/>
    </row>
    <row r="118" spans="1:48" s="659" customFormat="1" ht="24.6" hidden="1" customHeight="1" x14ac:dyDescent="0.15">
      <c r="A118" s="648">
        <v>8</v>
      </c>
      <c r="B118" s="147"/>
      <c r="C118" s="625" t="s">
        <v>3044</v>
      </c>
      <c r="D118" s="686" t="s">
        <v>3668</v>
      </c>
      <c r="E118" s="625" t="s">
        <v>3669</v>
      </c>
      <c r="F118" s="625" t="s">
        <v>3044</v>
      </c>
      <c r="G118" s="625" t="s">
        <v>3641</v>
      </c>
      <c r="H118" s="626">
        <v>1022</v>
      </c>
      <c r="I118" s="626">
        <v>1022</v>
      </c>
      <c r="J118" s="626">
        <v>970</v>
      </c>
      <c r="K118" s="625" t="s">
        <v>1169</v>
      </c>
      <c r="L118" s="625" t="s">
        <v>487</v>
      </c>
      <c r="M118" s="625" t="s">
        <v>54</v>
      </c>
      <c r="N118" s="626">
        <v>19</v>
      </c>
      <c r="O118" s="626">
        <v>27</v>
      </c>
      <c r="P118" s="626">
        <v>513</v>
      </c>
      <c r="Q118" s="626">
        <v>12</v>
      </c>
      <c r="R118" s="626"/>
      <c r="S118" s="626"/>
      <c r="T118" s="625"/>
      <c r="U118" s="625">
        <v>2010</v>
      </c>
      <c r="V118" s="627"/>
      <c r="W118" s="627"/>
      <c r="X118" s="627"/>
      <c r="Y118" s="627"/>
      <c r="Z118" s="627"/>
      <c r="AA118" s="627"/>
      <c r="AB118" s="626"/>
      <c r="AC118" s="625"/>
      <c r="AD118" s="625"/>
      <c r="AE118" s="627"/>
      <c r="AF118" s="627"/>
      <c r="AG118" s="627"/>
      <c r="AH118" s="627"/>
      <c r="AI118" s="627"/>
      <c r="AJ118" s="627"/>
      <c r="AK118" s="627"/>
      <c r="AL118" s="627"/>
      <c r="AM118" s="627"/>
      <c r="AN118" s="627"/>
      <c r="AO118" s="627"/>
      <c r="AP118" s="627"/>
      <c r="AQ118" s="627"/>
      <c r="AR118" s="627"/>
      <c r="AS118" s="627"/>
      <c r="AT118" s="627"/>
      <c r="AU118" s="627"/>
      <c r="AV118" s="625"/>
    </row>
    <row r="119" spans="1:48" s="659" customFormat="1" ht="24.6" hidden="1" customHeight="1" x14ac:dyDescent="0.15">
      <c r="A119" s="648">
        <v>9</v>
      </c>
      <c r="B119" s="147"/>
      <c r="C119" s="625" t="s">
        <v>3044</v>
      </c>
      <c r="D119" s="686" t="s">
        <v>12957</v>
      </c>
      <c r="E119" s="625" t="s">
        <v>3670</v>
      </c>
      <c r="F119" s="625" t="s">
        <v>3044</v>
      </c>
      <c r="G119" s="625" t="s">
        <v>3641</v>
      </c>
      <c r="H119" s="626">
        <v>793</v>
      </c>
      <c r="I119" s="626">
        <v>793</v>
      </c>
      <c r="J119" s="626">
        <v>901</v>
      </c>
      <c r="K119" s="625" t="s">
        <v>1169</v>
      </c>
      <c r="L119" s="625" t="s">
        <v>487</v>
      </c>
      <c r="M119" s="625" t="s">
        <v>54</v>
      </c>
      <c r="N119" s="626">
        <v>20</v>
      </c>
      <c r="O119" s="626">
        <v>33</v>
      </c>
      <c r="P119" s="626">
        <v>660</v>
      </c>
      <c r="Q119" s="626">
        <v>11</v>
      </c>
      <c r="R119" s="626"/>
      <c r="S119" s="626"/>
      <c r="T119" s="625"/>
      <c r="U119" s="625">
        <v>2015</v>
      </c>
      <c r="V119" s="627"/>
      <c r="W119" s="627"/>
      <c r="X119" s="627"/>
      <c r="Y119" s="627"/>
      <c r="Z119" s="627"/>
      <c r="AA119" s="627"/>
      <c r="AB119" s="626">
        <v>735</v>
      </c>
      <c r="AC119" s="625"/>
      <c r="AD119" s="625"/>
      <c r="AE119" s="627"/>
      <c r="AF119" s="627"/>
      <c r="AG119" s="627"/>
      <c r="AH119" s="627"/>
      <c r="AI119" s="627"/>
      <c r="AJ119" s="627"/>
      <c r="AK119" s="627"/>
      <c r="AL119" s="627"/>
      <c r="AM119" s="627"/>
      <c r="AN119" s="627"/>
      <c r="AO119" s="627"/>
      <c r="AP119" s="627"/>
      <c r="AQ119" s="627"/>
      <c r="AR119" s="627"/>
      <c r="AS119" s="627"/>
      <c r="AT119" s="627"/>
      <c r="AU119" s="627"/>
      <c r="AV119" s="625"/>
    </row>
    <row r="120" spans="1:48" s="659" customFormat="1" ht="24.6" hidden="1" customHeight="1" x14ac:dyDescent="0.15">
      <c r="A120" s="648">
        <v>10</v>
      </c>
      <c r="B120" s="147"/>
      <c r="C120" s="625" t="s">
        <v>3044</v>
      </c>
      <c r="D120" s="686" t="s">
        <v>12958</v>
      </c>
      <c r="E120" s="625" t="s">
        <v>3671</v>
      </c>
      <c r="F120" s="625" t="s">
        <v>3044</v>
      </c>
      <c r="G120" s="625" t="s">
        <v>3641</v>
      </c>
      <c r="H120" s="626">
        <v>793</v>
      </c>
      <c r="I120" s="626">
        <v>793</v>
      </c>
      <c r="J120" s="626">
        <v>901</v>
      </c>
      <c r="K120" s="625" t="s">
        <v>1169</v>
      </c>
      <c r="L120" s="625" t="s">
        <v>487</v>
      </c>
      <c r="M120" s="625" t="s">
        <v>54</v>
      </c>
      <c r="N120" s="626">
        <v>20</v>
      </c>
      <c r="O120" s="626">
        <v>33</v>
      </c>
      <c r="P120" s="626">
        <v>660</v>
      </c>
      <c r="Q120" s="626">
        <v>11</v>
      </c>
      <c r="R120" s="626"/>
      <c r="S120" s="626"/>
      <c r="T120" s="625"/>
      <c r="U120" s="625">
        <v>2015</v>
      </c>
      <c r="V120" s="627"/>
      <c r="W120" s="627"/>
      <c r="X120" s="627"/>
      <c r="Y120" s="627"/>
      <c r="Z120" s="627"/>
      <c r="AA120" s="627"/>
      <c r="AB120" s="626">
        <v>735</v>
      </c>
      <c r="AC120" s="625"/>
      <c r="AD120" s="625"/>
      <c r="AE120" s="627"/>
      <c r="AF120" s="627"/>
      <c r="AG120" s="627"/>
      <c r="AH120" s="627"/>
      <c r="AI120" s="627"/>
      <c r="AJ120" s="627"/>
      <c r="AK120" s="627"/>
      <c r="AL120" s="627"/>
      <c r="AM120" s="627"/>
      <c r="AN120" s="627"/>
      <c r="AO120" s="627"/>
      <c r="AP120" s="627"/>
      <c r="AQ120" s="627"/>
      <c r="AR120" s="627"/>
      <c r="AS120" s="627"/>
      <c r="AT120" s="627"/>
      <c r="AU120" s="627"/>
      <c r="AV120" s="625"/>
    </row>
    <row r="121" spans="1:48" s="659" customFormat="1" ht="24.6" hidden="1" customHeight="1" x14ac:dyDescent="0.15">
      <c r="A121" s="648">
        <v>11</v>
      </c>
      <c r="B121" s="147"/>
      <c r="C121" s="625" t="s">
        <v>3044</v>
      </c>
      <c r="D121" s="686" t="s">
        <v>3358</v>
      </c>
      <c r="E121" s="625" t="s">
        <v>3672</v>
      </c>
      <c r="F121" s="625" t="s">
        <v>3044</v>
      </c>
      <c r="G121" s="625"/>
      <c r="H121" s="626">
        <v>755</v>
      </c>
      <c r="I121" s="626">
        <v>755</v>
      </c>
      <c r="J121" s="626">
        <v>755</v>
      </c>
      <c r="K121" s="625" t="s">
        <v>1169</v>
      </c>
      <c r="L121" s="625" t="s">
        <v>487</v>
      </c>
      <c r="M121" s="625" t="s">
        <v>54</v>
      </c>
      <c r="N121" s="626">
        <v>19</v>
      </c>
      <c r="O121" s="626">
        <v>35</v>
      </c>
      <c r="P121" s="626">
        <v>665</v>
      </c>
      <c r="Q121" s="626">
        <v>9</v>
      </c>
      <c r="R121" s="626"/>
      <c r="S121" s="626"/>
      <c r="T121" s="625"/>
      <c r="U121" s="625">
        <v>2016</v>
      </c>
      <c r="V121" s="627"/>
      <c r="W121" s="627"/>
      <c r="X121" s="627"/>
      <c r="Y121" s="627"/>
      <c r="Z121" s="627"/>
      <c r="AA121" s="627"/>
      <c r="AB121" s="626"/>
      <c r="AC121" s="625"/>
      <c r="AD121" s="625"/>
      <c r="AE121" s="627"/>
      <c r="AF121" s="627"/>
      <c r="AG121" s="627"/>
      <c r="AH121" s="627"/>
      <c r="AI121" s="627"/>
      <c r="AJ121" s="627"/>
      <c r="AK121" s="627"/>
      <c r="AL121" s="627"/>
      <c r="AM121" s="627"/>
      <c r="AN121" s="627"/>
      <c r="AO121" s="627"/>
      <c r="AP121" s="627"/>
      <c r="AQ121" s="627"/>
      <c r="AR121" s="627"/>
      <c r="AS121" s="627"/>
      <c r="AT121" s="627"/>
      <c r="AU121" s="627"/>
      <c r="AV121" s="625"/>
    </row>
    <row r="122" spans="1:48" s="659" customFormat="1" ht="24.6" hidden="1" customHeight="1" x14ac:dyDescent="0.15">
      <c r="A122" s="648">
        <v>12</v>
      </c>
      <c r="B122" s="147"/>
      <c r="C122" s="625" t="s">
        <v>3044</v>
      </c>
      <c r="D122" s="686" t="s">
        <v>12959</v>
      </c>
      <c r="E122" s="625" t="s">
        <v>3673</v>
      </c>
      <c r="F122" s="625" t="s">
        <v>3044</v>
      </c>
      <c r="G122" s="625"/>
      <c r="H122" s="626">
        <v>305350</v>
      </c>
      <c r="I122" s="626">
        <v>1422</v>
      </c>
      <c r="J122" s="626">
        <v>1422</v>
      </c>
      <c r="K122" s="625" t="s">
        <v>1169</v>
      </c>
      <c r="L122" s="625" t="s">
        <v>3674</v>
      </c>
      <c r="M122" s="625" t="s">
        <v>310</v>
      </c>
      <c r="N122" s="626">
        <v>33</v>
      </c>
      <c r="O122" s="626">
        <v>42</v>
      </c>
      <c r="P122" s="626">
        <v>1386</v>
      </c>
      <c r="Q122" s="626">
        <v>8</v>
      </c>
      <c r="R122" s="626"/>
      <c r="S122" s="626"/>
      <c r="T122" s="625"/>
      <c r="U122" s="625">
        <v>2013</v>
      </c>
      <c r="V122" s="627"/>
      <c r="W122" s="627"/>
      <c r="X122" s="627"/>
      <c r="Y122" s="627"/>
      <c r="Z122" s="627"/>
      <c r="AA122" s="627"/>
      <c r="AB122" s="626">
        <v>1500</v>
      </c>
      <c r="AC122" s="625"/>
      <c r="AD122" s="625"/>
      <c r="AE122" s="627"/>
      <c r="AF122" s="627"/>
      <c r="AG122" s="627"/>
      <c r="AH122" s="627"/>
      <c r="AI122" s="627"/>
      <c r="AJ122" s="627"/>
      <c r="AK122" s="627"/>
      <c r="AL122" s="627"/>
      <c r="AM122" s="627"/>
      <c r="AN122" s="627"/>
      <c r="AO122" s="627"/>
      <c r="AP122" s="627"/>
      <c r="AQ122" s="627"/>
      <c r="AR122" s="627"/>
      <c r="AS122" s="627"/>
      <c r="AT122" s="627"/>
      <c r="AU122" s="627"/>
      <c r="AV122" s="625"/>
    </row>
    <row r="123" spans="1:48" s="659" customFormat="1" ht="24.6" hidden="1" customHeight="1" x14ac:dyDescent="0.15">
      <c r="A123" s="648">
        <v>13</v>
      </c>
      <c r="B123" s="147"/>
      <c r="C123" s="625" t="s">
        <v>3032</v>
      </c>
      <c r="D123" s="686" t="s">
        <v>3630</v>
      </c>
      <c r="E123" s="625" t="s">
        <v>3631</v>
      </c>
      <c r="F123" s="625" t="s">
        <v>3032</v>
      </c>
      <c r="G123" s="625" t="s">
        <v>3037</v>
      </c>
      <c r="H123" s="626">
        <v>15209</v>
      </c>
      <c r="I123" s="626">
        <v>6387</v>
      </c>
      <c r="J123" s="626">
        <v>13889</v>
      </c>
      <c r="K123" s="625" t="s">
        <v>3632</v>
      </c>
      <c r="L123" s="625" t="s">
        <v>3633</v>
      </c>
      <c r="M123" s="625" t="s">
        <v>54</v>
      </c>
      <c r="N123" s="626">
        <v>29</v>
      </c>
      <c r="O123" s="626">
        <v>45</v>
      </c>
      <c r="P123" s="626">
        <v>2268</v>
      </c>
      <c r="Q123" s="626">
        <v>15</v>
      </c>
      <c r="R123" s="626">
        <v>5770</v>
      </c>
      <c r="S123" s="626">
        <v>7000</v>
      </c>
      <c r="T123" s="625" t="s">
        <v>499</v>
      </c>
      <c r="U123" s="625">
        <v>1989</v>
      </c>
      <c r="V123" s="627">
        <v>59</v>
      </c>
      <c r="W123" s="627">
        <v>10</v>
      </c>
      <c r="X123" s="627">
        <v>30</v>
      </c>
      <c r="Y123" s="627"/>
      <c r="Z123" s="627">
        <v>21</v>
      </c>
      <c r="AA123" s="627"/>
      <c r="AB123" s="626">
        <v>9343</v>
      </c>
      <c r="AC123" s="625"/>
      <c r="AD123" s="625"/>
      <c r="AE123" s="627"/>
      <c r="AF123" s="627"/>
      <c r="AG123" s="627"/>
      <c r="AH123" s="627"/>
      <c r="AI123" s="627"/>
      <c r="AJ123" s="627"/>
      <c r="AK123" s="627"/>
      <c r="AL123" s="627"/>
      <c r="AM123" s="627"/>
      <c r="AN123" s="627"/>
      <c r="AO123" s="627"/>
      <c r="AP123" s="627"/>
      <c r="AQ123" s="627"/>
      <c r="AR123" s="627"/>
      <c r="AS123" s="627"/>
      <c r="AT123" s="627"/>
      <c r="AU123" s="627"/>
      <c r="AV123" s="625"/>
    </row>
    <row r="124" spans="1:48" s="659" customFormat="1" ht="24.6" hidden="1" customHeight="1" x14ac:dyDescent="0.15">
      <c r="A124" s="648">
        <v>14</v>
      </c>
      <c r="B124" s="147"/>
      <c r="C124" s="625" t="s">
        <v>15615</v>
      </c>
      <c r="D124" s="686"/>
      <c r="E124" s="625" t="s">
        <v>15741</v>
      </c>
      <c r="F124" s="625" t="s">
        <v>15615</v>
      </c>
      <c r="G124" s="625" t="s">
        <v>15617</v>
      </c>
      <c r="H124" s="626">
        <v>37957</v>
      </c>
      <c r="I124" s="626">
        <v>2901</v>
      </c>
      <c r="J124" s="626">
        <v>9119.59</v>
      </c>
      <c r="K124" s="625" t="s">
        <v>3637</v>
      </c>
      <c r="L124" s="625" t="s">
        <v>15742</v>
      </c>
      <c r="M124" s="625" t="s">
        <v>2280</v>
      </c>
      <c r="N124" s="626">
        <v>24</v>
      </c>
      <c r="O124" s="626">
        <v>36</v>
      </c>
      <c r="P124" s="626">
        <v>861</v>
      </c>
      <c r="Q124" s="626">
        <v>15</v>
      </c>
      <c r="R124" s="626"/>
      <c r="S124" s="626"/>
      <c r="T124" s="625"/>
      <c r="U124" s="625">
        <v>2020</v>
      </c>
      <c r="V124" s="627"/>
      <c r="W124" s="627"/>
      <c r="X124" s="627"/>
      <c r="Y124" s="627"/>
      <c r="Z124" s="627"/>
      <c r="AA124" s="627"/>
      <c r="AB124" s="626">
        <v>14005</v>
      </c>
      <c r="AC124" s="625"/>
      <c r="AD124" s="625"/>
      <c r="AE124" s="627"/>
      <c r="AF124" s="627"/>
      <c r="AG124" s="627"/>
      <c r="AH124" s="627"/>
      <c r="AI124" s="627"/>
      <c r="AJ124" s="627"/>
      <c r="AK124" s="627"/>
      <c r="AL124" s="627"/>
      <c r="AM124" s="627"/>
      <c r="AN124" s="627"/>
      <c r="AO124" s="627"/>
      <c r="AP124" s="627"/>
      <c r="AQ124" s="627"/>
      <c r="AR124" s="627"/>
      <c r="AS124" s="627"/>
      <c r="AT124" s="627"/>
      <c r="AU124" s="627"/>
      <c r="AV124" s="625"/>
    </row>
    <row r="125" spans="1:48" s="659" customFormat="1" ht="24.6" hidden="1" customHeight="1" x14ac:dyDescent="0.15">
      <c r="A125" s="648">
        <v>15</v>
      </c>
      <c r="B125" s="147"/>
      <c r="C125" s="625" t="s">
        <v>3032</v>
      </c>
      <c r="D125" s="686" t="s">
        <v>3630</v>
      </c>
      <c r="E125" s="625" t="s">
        <v>3634</v>
      </c>
      <c r="F125" s="625" t="s">
        <v>3032</v>
      </c>
      <c r="G125" s="625" t="s">
        <v>3037</v>
      </c>
      <c r="H125" s="626">
        <v>9057</v>
      </c>
      <c r="I125" s="626">
        <v>3398</v>
      </c>
      <c r="J125" s="626">
        <v>6160</v>
      </c>
      <c r="K125" s="625" t="s">
        <v>500</v>
      </c>
      <c r="L125" s="625" t="s">
        <v>487</v>
      </c>
      <c r="M125" s="625" t="s">
        <v>54</v>
      </c>
      <c r="N125" s="626">
        <v>42</v>
      </c>
      <c r="O125" s="626">
        <v>52</v>
      </c>
      <c r="P125" s="626">
        <v>2184</v>
      </c>
      <c r="Q125" s="626">
        <v>13</v>
      </c>
      <c r="R125" s="626">
        <v>900</v>
      </c>
      <c r="S125" s="626">
        <v>1000</v>
      </c>
      <c r="T125" s="625" t="s">
        <v>3635</v>
      </c>
      <c r="U125" s="625">
        <v>2014</v>
      </c>
      <c r="V125" s="627"/>
      <c r="W125" s="627"/>
      <c r="X125" s="627"/>
      <c r="Y125" s="627"/>
      <c r="Z125" s="627"/>
      <c r="AA125" s="627"/>
      <c r="AB125" s="626">
        <v>10880</v>
      </c>
      <c r="AC125" s="625"/>
      <c r="AD125" s="625"/>
      <c r="AE125" s="627"/>
      <c r="AF125" s="627"/>
      <c r="AG125" s="627"/>
      <c r="AH125" s="627"/>
      <c r="AI125" s="627"/>
      <c r="AJ125" s="627"/>
      <c r="AK125" s="627"/>
      <c r="AL125" s="627"/>
      <c r="AM125" s="627"/>
      <c r="AN125" s="627"/>
      <c r="AO125" s="627"/>
      <c r="AP125" s="627"/>
      <c r="AQ125" s="627"/>
      <c r="AR125" s="627"/>
      <c r="AS125" s="627"/>
      <c r="AT125" s="627"/>
      <c r="AU125" s="627"/>
      <c r="AV125" s="625"/>
    </row>
    <row r="126" spans="1:48" s="659" customFormat="1" ht="24.6" hidden="1" customHeight="1" x14ac:dyDescent="0.15">
      <c r="A126" s="648">
        <v>16</v>
      </c>
      <c r="B126" s="147"/>
      <c r="C126" s="625" t="s">
        <v>3032</v>
      </c>
      <c r="D126" s="686"/>
      <c r="E126" s="625" t="s">
        <v>3636</v>
      </c>
      <c r="F126" s="625" t="s">
        <v>3032</v>
      </c>
      <c r="G126" s="625" t="s">
        <v>3037</v>
      </c>
      <c r="H126" s="626">
        <v>122221.2</v>
      </c>
      <c r="I126" s="626">
        <v>5301.59</v>
      </c>
      <c r="J126" s="626">
        <v>33471.919999999998</v>
      </c>
      <c r="K126" s="625" t="s">
        <v>3637</v>
      </c>
      <c r="L126" s="625" t="s">
        <v>2836</v>
      </c>
      <c r="M126" s="625" t="s">
        <v>2970</v>
      </c>
      <c r="N126" s="626">
        <v>23</v>
      </c>
      <c r="O126" s="626">
        <v>38</v>
      </c>
      <c r="P126" s="626">
        <v>1028.99</v>
      </c>
      <c r="Q126" s="626">
        <v>16.3</v>
      </c>
      <c r="R126" s="626">
        <v>568</v>
      </c>
      <c r="S126" s="626">
        <v>568</v>
      </c>
      <c r="T126" s="625" t="s">
        <v>499</v>
      </c>
      <c r="U126" s="625">
        <v>2016</v>
      </c>
      <c r="V126" s="626">
        <v>79170</v>
      </c>
      <c r="W126" s="627"/>
      <c r="X126" s="627"/>
      <c r="Y126" s="627"/>
      <c r="Z126" s="627"/>
      <c r="AA126" s="627"/>
      <c r="AB126" s="626">
        <v>79170</v>
      </c>
      <c r="AC126" s="625"/>
      <c r="AD126" s="625"/>
      <c r="AE126" s="627"/>
      <c r="AF126" s="627"/>
      <c r="AG126" s="627"/>
      <c r="AH126" s="627"/>
      <c r="AI126" s="627"/>
      <c r="AJ126" s="627"/>
      <c r="AK126" s="627"/>
      <c r="AL126" s="627"/>
      <c r="AM126" s="627"/>
      <c r="AN126" s="627"/>
      <c r="AO126" s="627"/>
      <c r="AP126" s="627"/>
      <c r="AQ126" s="627"/>
      <c r="AR126" s="627"/>
      <c r="AS126" s="627"/>
      <c r="AT126" s="627"/>
      <c r="AU126" s="627"/>
      <c r="AV126" s="625"/>
    </row>
    <row r="127" spans="1:48" s="659" customFormat="1" ht="24.6" hidden="1" customHeight="1" x14ac:dyDescent="0.15">
      <c r="A127" s="648">
        <v>17</v>
      </c>
      <c r="B127" s="147"/>
      <c r="C127" s="625" t="s">
        <v>3117</v>
      </c>
      <c r="D127" s="686" t="s">
        <v>3118</v>
      </c>
      <c r="E127" s="625" t="s">
        <v>3733</v>
      </c>
      <c r="F127" s="625" t="s">
        <v>3117</v>
      </c>
      <c r="G127" s="625" t="s">
        <v>3120</v>
      </c>
      <c r="H127" s="626">
        <v>16426</v>
      </c>
      <c r="I127" s="626"/>
      <c r="J127" s="626">
        <v>16426.259999999998</v>
      </c>
      <c r="K127" s="625" t="s">
        <v>500</v>
      </c>
      <c r="L127" s="625" t="s">
        <v>3734</v>
      </c>
      <c r="M127" s="625" t="s">
        <v>54</v>
      </c>
      <c r="N127" s="626">
        <v>22.4</v>
      </c>
      <c r="O127" s="626">
        <v>39.5</v>
      </c>
      <c r="P127" s="626">
        <v>884.8</v>
      </c>
      <c r="Q127" s="626">
        <v>16.3</v>
      </c>
      <c r="R127" s="626">
        <v>5152</v>
      </c>
      <c r="S127" s="626">
        <v>5152</v>
      </c>
      <c r="T127" s="625" t="s">
        <v>3735</v>
      </c>
      <c r="U127" s="625">
        <v>2011</v>
      </c>
      <c r="V127" s="627"/>
      <c r="W127" s="627"/>
      <c r="X127" s="627"/>
      <c r="Y127" s="627"/>
      <c r="Z127" s="627"/>
      <c r="AA127" s="627"/>
      <c r="AB127" s="626"/>
      <c r="AC127" s="625"/>
      <c r="AD127" s="625"/>
      <c r="AE127" s="627"/>
      <c r="AF127" s="627"/>
      <c r="AG127" s="627"/>
      <c r="AH127" s="627"/>
      <c r="AI127" s="627"/>
      <c r="AJ127" s="627"/>
      <c r="AK127" s="627"/>
      <c r="AL127" s="627"/>
      <c r="AM127" s="627"/>
      <c r="AN127" s="627"/>
      <c r="AO127" s="627"/>
      <c r="AP127" s="627"/>
      <c r="AQ127" s="627"/>
      <c r="AR127" s="627"/>
      <c r="AS127" s="627"/>
      <c r="AT127" s="627"/>
      <c r="AU127" s="627"/>
      <c r="AV127" s="625"/>
    </row>
    <row r="128" spans="1:48" s="659" customFormat="1" ht="24.6" hidden="1" customHeight="1" x14ac:dyDescent="0.15">
      <c r="A128" s="648">
        <v>18</v>
      </c>
      <c r="B128" s="147"/>
      <c r="C128" s="625" t="s">
        <v>3117</v>
      </c>
      <c r="D128" s="686" t="s">
        <v>12505</v>
      </c>
      <c r="E128" s="625" t="s">
        <v>11468</v>
      </c>
      <c r="F128" s="625" t="s">
        <v>3117</v>
      </c>
      <c r="G128" s="625" t="s">
        <v>3120</v>
      </c>
      <c r="H128" s="626">
        <v>1000</v>
      </c>
      <c r="I128" s="626"/>
      <c r="J128" s="626"/>
      <c r="K128" s="625"/>
      <c r="L128" s="625"/>
      <c r="M128" s="625"/>
      <c r="N128" s="626"/>
      <c r="O128" s="626"/>
      <c r="P128" s="626"/>
      <c r="Q128" s="626"/>
      <c r="R128" s="626"/>
      <c r="S128" s="626"/>
      <c r="T128" s="625"/>
      <c r="U128" s="625">
        <v>2014</v>
      </c>
      <c r="V128" s="627"/>
      <c r="W128" s="627"/>
      <c r="X128" s="627"/>
      <c r="Y128" s="627"/>
      <c r="Z128" s="627"/>
      <c r="AA128" s="627"/>
      <c r="AB128" s="626"/>
      <c r="AC128" s="625"/>
      <c r="AD128" s="625"/>
      <c r="AE128" s="627"/>
      <c r="AF128" s="627"/>
      <c r="AG128" s="627"/>
      <c r="AH128" s="627"/>
      <c r="AI128" s="627"/>
      <c r="AJ128" s="627"/>
      <c r="AK128" s="627"/>
      <c r="AL128" s="627"/>
      <c r="AM128" s="627"/>
      <c r="AN128" s="627"/>
      <c r="AO128" s="627"/>
      <c r="AP128" s="627"/>
      <c r="AQ128" s="627"/>
      <c r="AR128" s="627"/>
      <c r="AS128" s="627"/>
      <c r="AT128" s="627"/>
      <c r="AU128" s="627"/>
      <c r="AV128" s="625"/>
    </row>
    <row r="129" spans="1:48" s="768" customFormat="1" ht="24.6" hidden="1" customHeight="1" x14ac:dyDescent="0.15">
      <c r="A129" s="767">
        <v>151</v>
      </c>
      <c r="B129" s="1143"/>
      <c r="C129" s="613" t="s">
        <v>15625</v>
      </c>
      <c r="D129" s="613" t="s">
        <v>3824</v>
      </c>
      <c r="E129" s="613" t="s">
        <v>17100</v>
      </c>
      <c r="F129" s="613" t="s">
        <v>15625</v>
      </c>
      <c r="G129" s="613" t="s">
        <v>15627</v>
      </c>
      <c r="H129" s="613"/>
      <c r="I129" s="759">
        <v>16426</v>
      </c>
      <c r="J129" s="759">
        <v>16426</v>
      </c>
      <c r="K129" s="613"/>
      <c r="L129" s="613" t="s">
        <v>17101</v>
      </c>
      <c r="M129" s="613" t="s">
        <v>3837</v>
      </c>
      <c r="N129" s="613"/>
      <c r="O129" s="613"/>
      <c r="P129" s="780"/>
      <c r="Q129" s="613"/>
      <c r="R129" s="613"/>
      <c r="S129" s="613"/>
      <c r="T129" s="613"/>
      <c r="U129" s="613">
        <v>2011</v>
      </c>
      <c r="V129" s="613"/>
      <c r="W129" s="613"/>
      <c r="X129" s="613"/>
      <c r="Y129" s="613"/>
      <c r="Z129" s="613"/>
      <c r="AA129" s="613"/>
      <c r="AB129" s="613"/>
      <c r="AC129" s="613"/>
      <c r="AD129" s="613"/>
      <c r="AE129" s="613"/>
      <c r="AF129" s="613"/>
      <c r="AG129" s="613"/>
      <c r="AH129" s="613"/>
      <c r="AI129" s="613"/>
      <c r="AJ129" s="613"/>
      <c r="AK129" s="613"/>
      <c r="AL129" s="613"/>
      <c r="AM129" s="613"/>
      <c r="AN129" s="613"/>
      <c r="AO129" s="613"/>
      <c r="AP129" s="613"/>
      <c r="AQ129" s="613"/>
      <c r="AR129" s="613"/>
      <c r="AS129" s="613"/>
      <c r="AT129" s="613"/>
      <c r="AU129" s="170"/>
      <c r="AV129" s="613" t="s">
        <v>17078</v>
      </c>
    </row>
    <row r="130" spans="1:48" s="659" customFormat="1" ht="24.6" hidden="1" customHeight="1" x14ac:dyDescent="0.15">
      <c r="A130" s="648">
        <v>19</v>
      </c>
      <c r="B130" s="147"/>
      <c r="C130" s="625" t="s">
        <v>3052</v>
      </c>
      <c r="D130" s="686" t="s">
        <v>12492</v>
      </c>
      <c r="E130" s="625" t="s">
        <v>3675</v>
      </c>
      <c r="F130" s="625" t="s">
        <v>3052</v>
      </c>
      <c r="G130" s="625" t="s">
        <v>9453</v>
      </c>
      <c r="H130" s="626">
        <v>81631</v>
      </c>
      <c r="I130" s="626">
        <v>6209</v>
      </c>
      <c r="J130" s="626">
        <v>15497</v>
      </c>
      <c r="K130" s="625" t="s">
        <v>1200</v>
      </c>
      <c r="L130" s="625" t="s">
        <v>1330</v>
      </c>
      <c r="M130" s="625" t="s">
        <v>54</v>
      </c>
      <c r="N130" s="626">
        <v>51</v>
      </c>
      <c r="O130" s="626">
        <v>51</v>
      </c>
      <c r="P130" s="626">
        <v>4138</v>
      </c>
      <c r="Q130" s="626">
        <v>27.75</v>
      </c>
      <c r="R130" s="626">
        <v>5403</v>
      </c>
      <c r="S130" s="626">
        <v>7626</v>
      </c>
      <c r="T130" s="625" t="s">
        <v>499</v>
      </c>
      <c r="U130" s="625">
        <v>1997</v>
      </c>
      <c r="V130" s="627"/>
      <c r="W130" s="627"/>
      <c r="X130" s="627"/>
      <c r="Y130" s="627"/>
      <c r="Z130" s="627"/>
      <c r="AA130" s="627"/>
      <c r="AB130" s="626">
        <v>22600</v>
      </c>
      <c r="AC130" s="625"/>
      <c r="AD130" s="625"/>
      <c r="AE130" s="627">
        <v>3</v>
      </c>
      <c r="AF130" s="627"/>
      <c r="AG130" s="627">
        <v>2500</v>
      </c>
      <c r="AH130" s="627"/>
      <c r="AI130" s="627" t="s">
        <v>3676</v>
      </c>
      <c r="AJ130" s="627">
        <v>1</v>
      </c>
      <c r="AK130" s="627">
        <v>5720</v>
      </c>
      <c r="AL130" s="627"/>
      <c r="AM130" s="627" t="s">
        <v>3055</v>
      </c>
      <c r="AN130" s="627" t="s">
        <v>3181</v>
      </c>
      <c r="AO130" s="627">
        <v>1</v>
      </c>
      <c r="AP130" s="627">
        <v>7350</v>
      </c>
      <c r="AQ130" s="627"/>
      <c r="AR130" s="627" t="s">
        <v>3055</v>
      </c>
      <c r="AS130" s="627"/>
      <c r="AT130" s="627"/>
      <c r="AU130" s="627"/>
      <c r="AV130" s="625"/>
    </row>
    <row r="131" spans="1:48" s="659" customFormat="1" ht="24.6" hidden="1" customHeight="1" x14ac:dyDescent="0.15">
      <c r="A131" s="648">
        <v>20</v>
      </c>
      <c r="B131" s="147"/>
      <c r="C131" s="625" t="s">
        <v>3052</v>
      </c>
      <c r="D131" s="686" t="s">
        <v>12961</v>
      </c>
      <c r="E131" s="625" t="s">
        <v>3677</v>
      </c>
      <c r="F131" s="625" t="s">
        <v>3052</v>
      </c>
      <c r="G131" s="625" t="s">
        <v>9453</v>
      </c>
      <c r="H131" s="626">
        <v>16580</v>
      </c>
      <c r="I131" s="626">
        <v>694</v>
      </c>
      <c r="J131" s="626">
        <v>738</v>
      </c>
      <c r="K131" s="625" t="s">
        <v>1169</v>
      </c>
      <c r="L131" s="625" t="s">
        <v>3678</v>
      </c>
      <c r="M131" s="625" t="s">
        <v>54</v>
      </c>
      <c r="N131" s="626">
        <v>18</v>
      </c>
      <c r="O131" s="626">
        <v>38</v>
      </c>
      <c r="P131" s="626">
        <v>684</v>
      </c>
      <c r="Q131" s="626">
        <v>12.6</v>
      </c>
      <c r="R131" s="626">
        <v>45</v>
      </c>
      <c r="S131" s="626">
        <v>45</v>
      </c>
      <c r="T131" s="625" t="s">
        <v>3396</v>
      </c>
      <c r="U131" s="625">
        <v>2005</v>
      </c>
      <c r="V131" s="627"/>
      <c r="W131" s="627"/>
      <c r="X131" s="627"/>
      <c r="Y131" s="627"/>
      <c r="Z131" s="627"/>
      <c r="AA131" s="627"/>
      <c r="AB131" s="626">
        <v>650</v>
      </c>
      <c r="AC131" s="625"/>
      <c r="AD131" s="625"/>
      <c r="AE131" s="627"/>
      <c r="AF131" s="627"/>
      <c r="AG131" s="627"/>
      <c r="AH131" s="627"/>
      <c r="AI131" s="627"/>
      <c r="AJ131" s="627"/>
      <c r="AK131" s="627"/>
      <c r="AL131" s="627"/>
      <c r="AM131" s="627"/>
      <c r="AN131" s="627"/>
      <c r="AO131" s="627"/>
      <c r="AP131" s="627"/>
      <c r="AQ131" s="627"/>
      <c r="AR131" s="627"/>
      <c r="AS131" s="627"/>
      <c r="AT131" s="627"/>
      <c r="AU131" s="627"/>
      <c r="AV131" s="625"/>
    </row>
    <row r="132" spans="1:48" s="659" customFormat="1" ht="24.6" hidden="1" customHeight="1" x14ac:dyDescent="0.15">
      <c r="A132" s="648">
        <v>21</v>
      </c>
      <c r="B132" s="147"/>
      <c r="C132" s="625" t="s">
        <v>3052</v>
      </c>
      <c r="D132" s="686" t="s">
        <v>12962</v>
      </c>
      <c r="E132" s="625" t="s">
        <v>3679</v>
      </c>
      <c r="F132" s="625" t="s">
        <v>3052</v>
      </c>
      <c r="G132" s="625" t="s">
        <v>3680</v>
      </c>
      <c r="H132" s="626">
        <v>8735</v>
      </c>
      <c r="I132" s="626">
        <v>2482</v>
      </c>
      <c r="J132" s="626">
        <v>3298</v>
      </c>
      <c r="K132" s="625" t="s">
        <v>3681</v>
      </c>
      <c r="L132" s="625" t="s">
        <v>3682</v>
      </c>
      <c r="M132" s="625" t="s">
        <v>54</v>
      </c>
      <c r="N132" s="626">
        <v>30</v>
      </c>
      <c r="O132" s="626">
        <v>50</v>
      </c>
      <c r="P132" s="626">
        <v>1500</v>
      </c>
      <c r="Q132" s="626">
        <v>21.6</v>
      </c>
      <c r="R132" s="626">
        <v>620</v>
      </c>
      <c r="S132" s="626">
        <v>620</v>
      </c>
      <c r="T132" s="625" t="s">
        <v>185</v>
      </c>
      <c r="U132" s="625">
        <v>2001</v>
      </c>
      <c r="V132" s="627"/>
      <c r="W132" s="627"/>
      <c r="X132" s="627"/>
      <c r="Y132" s="627"/>
      <c r="Z132" s="627"/>
      <c r="AA132" s="627"/>
      <c r="AB132" s="626">
        <v>2924</v>
      </c>
      <c r="AC132" s="625"/>
      <c r="AD132" s="625"/>
      <c r="AE132" s="627"/>
      <c r="AF132" s="627"/>
      <c r="AG132" s="627"/>
      <c r="AH132" s="627"/>
      <c r="AI132" s="627"/>
      <c r="AJ132" s="627"/>
      <c r="AK132" s="627"/>
      <c r="AL132" s="627"/>
      <c r="AM132" s="627"/>
      <c r="AN132" s="627"/>
      <c r="AO132" s="627"/>
      <c r="AP132" s="627"/>
      <c r="AQ132" s="627"/>
      <c r="AR132" s="627"/>
      <c r="AS132" s="627"/>
      <c r="AT132" s="627"/>
      <c r="AU132" s="627"/>
      <c r="AV132" s="625"/>
    </row>
    <row r="133" spans="1:48" s="659" customFormat="1" ht="24.6" hidden="1" customHeight="1" x14ac:dyDescent="0.15">
      <c r="A133" s="648">
        <v>22</v>
      </c>
      <c r="B133" s="147"/>
      <c r="C133" s="625" t="s">
        <v>3052</v>
      </c>
      <c r="D133" s="686" t="s">
        <v>12963</v>
      </c>
      <c r="E133" s="625" t="s">
        <v>3683</v>
      </c>
      <c r="F133" s="625" t="s">
        <v>3052</v>
      </c>
      <c r="G133" s="625" t="s">
        <v>9453</v>
      </c>
      <c r="H133" s="626">
        <v>25745</v>
      </c>
      <c r="I133" s="626">
        <v>1539</v>
      </c>
      <c r="J133" s="626">
        <v>2874</v>
      </c>
      <c r="K133" s="625" t="s">
        <v>3684</v>
      </c>
      <c r="L133" s="625" t="s">
        <v>487</v>
      </c>
      <c r="M133" s="625" t="s">
        <v>54</v>
      </c>
      <c r="N133" s="626">
        <v>19.5</v>
      </c>
      <c r="O133" s="626">
        <v>68</v>
      </c>
      <c r="P133" s="626">
        <v>1326</v>
      </c>
      <c r="Q133" s="626">
        <v>16</v>
      </c>
      <c r="R133" s="626"/>
      <c r="S133" s="626"/>
      <c r="T133" s="625"/>
      <c r="U133" s="625">
        <v>2015</v>
      </c>
      <c r="V133" s="627"/>
      <c r="W133" s="627"/>
      <c r="X133" s="627"/>
      <c r="Y133" s="627"/>
      <c r="Z133" s="627"/>
      <c r="AA133" s="627"/>
      <c r="AB133" s="626">
        <v>4765</v>
      </c>
      <c r="AC133" s="625"/>
      <c r="AD133" s="625"/>
      <c r="AE133" s="627"/>
      <c r="AF133" s="627"/>
      <c r="AG133" s="627"/>
      <c r="AH133" s="627"/>
      <c r="AI133" s="627"/>
      <c r="AJ133" s="627"/>
      <c r="AK133" s="627"/>
      <c r="AL133" s="627"/>
      <c r="AM133" s="627"/>
      <c r="AN133" s="627"/>
      <c r="AO133" s="627"/>
      <c r="AP133" s="627"/>
      <c r="AQ133" s="627"/>
      <c r="AR133" s="627"/>
      <c r="AS133" s="627"/>
      <c r="AT133" s="627"/>
      <c r="AU133" s="627"/>
      <c r="AV133" s="625"/>
    </row>
    <row r="134" spans="1:48" s="659" customFormat="1" ht="24.6" hidden="1" customHeight="1" x14ac:dyDescent="0.15">
      <c r="A134" s="648">
        <v>23</v>
      </c>
      <c r="B134" s="147"/>
      <c r="C134" s="625" t="s">
        <v>3052</v>
      </c>
      <c r="D134" s="686" t="s">
        <v>12499</v>
      </c>
      <c r="E134" s="625" t="s">
        <v>9787</v>
      </c>
      <c r="F134" s="625" t="s">
        <v>3052</v>
      </c>
      <c r="G134" s="625" t="s">
        <v>9453</v>
      </c>
      <c r="H134" s="626">
        <v>36460</v>
      </c>
      <c r="I134" s="626">
        <v>929</v>
      </c>
      <c r="J134" s="626">
        <v>838</v>
      </c>
      <c r="K134" s="625" t="s">
        <v>1169</v>
      </c>
      <c r="L134" s="625" t="s">
        <v>487</v>
      </c>
      <c r="M134" s="625" t="s">
        <v>54</v>
      </c>
      <c r="N134" s="626">
        <v>18</v>
      </c>
      <c r="O134" s="626">
        <v>45</v>
      </c>
      <c r="P134" s="626">
        <v>810</v>
      </c>
      <c r="Q134" s="626">
        <v>9.5</v>
      </c>
      <c r="R134" s="626"/>
      <c r="S134" s="626"/>
      <c r="T134" s="625"/>
      <c r="U134" s="625">
        <v>2017</v>
      </c>
      <c r="V134" s="627"/>
      <c r="W134" s="627"/>
      <c r="X134" s="627"/>
      <c r="Y134" s="627"/>
      <c r="Z134" s="627"/>
      <c r="AA134" s="627"/>
      <c r="AB134" s="626">
        <v>561</v>
      </c>
      <c r="AC134" s="625"/>
      <c r="AD134" s="625"/>
      <c r="AE134" s="627"/>
      <c r="AF134" s="627"/>
      <c r="AG134" s="627"/>
      <c r="AH134" s="627"/>
      <c r="AI134" s="627"/>
      <c r="AJ134" s="627"/>
      <c r="AK134" s="627"/>
      <c r="AL134" s="627"/>
      <c r="AM134" s="627"/>
      <c r="AN134" s="627"/>
      <c r="AO134" s="627"/>
      <c r="AP134" s="627"/>
      <c r="AQ134" s="627"/>
      <c r="AR134" s="627"/>
      <c r="AS134" s="627"/>
      <c r="AT134" s="627"/>
      <c r="AU134" s="627"/>
      <c r="AV134" s="625"/>
    </row>
    <row r="135" spans="1:48" s="659" customFormat="1" ht="24.6" hidden="1" customHeight="1" x14ac:dyDescent="0.15">
      <c r="A135" s="648">
        <v>24</v>
      </c>
      <c r="B135" s="147"/>
      <c r="C135" s="625" t="s">
        <v>3052</v>
      </c>
      <c r="D135" s="686" t="s">
        <v>12964</v>
      </c>
      <c r="E135" s="625" t="s">
        <v>9788</v>
      </c>
      <c r="F135" s="625" t="s">
        <v>3052</v>
      </c>
      <c r="G135" s="625" t="s">
        <v>9453</v>
      </c>
      <c r="H135" s="626">
        <v>4895</v>
      </c>
      <c r="I135" s="626">
        <v>716</v>
      </c>
      <c r="J135" s="626">
        <v>716</v>
      </c>
      <c r="K135" s="625" t="s">
        <v>9789</v>
      </c>
      <c r="L135" s="625" t="s">
        <v>487</v>
      </c>
      <c r="M135" s="625" t="s">
        <v>54</v>
      </c>
      <c r="N135" s="626">
        <v>18</v>
      </c>
      <c r="O135" s="626">
        <v>31</v>
      </c>
      <c r="P135" s="626">
        <v>558</v>
      </c>
      <c r="Q135" s="626">
        <v>12.4</v>
      </c>
      <c r="R135" s="626"/>
      <c r="S135" s="626"/>
      <c r="T135" s="625"/>
      <c r="U135" s="625">
        <v>2017</v>
      </c>
      <c r="V135" s="627"/>
      <c r="W135" s="627"/>
      <c r="X135" s="627"/>
      <c r="Y135" s="627"/>
      <c r="Z135" s="627"/>
      <c r="AA135" s="627"/>
      <c r="AB135" s="626">
        <v>1000</v>
      </c>
      <c r="AC135" s="625"/>
      <c r="AD135" s="625"/>
      <c r="AE135" s="627"/>
      <c r="AF135" s="627"/>
      <c r="AG135" s="627"/>
      <c r="AH135" s="627"/>
      <c r="AI135" s="627"/>
      <c r="AJ135" s="627"/>
      <c r="AK135" s="627"/>
      <c r="AL135" s="627"/>
      <c r="AM135" s="627"/>
      <c r="AN135" s="627"/>
      <c r="AO135" s="627"/>
      <c r="AP135" s="627"/>
      <c r="AQ135" s="627"/>
      <c r="AR135" s="627"/>
      <c r="AS135" s="627"/>
      <c r="AT135" s="627"/>
      <c r="AU135" s="627"/>
      <c r="AV135" s="625"/>
    </row>
    <row r="136" spans="1:48" s="659" customFormat="1" ht="24.6" hidden="1" customHeight="1" x14ac:dyDescent="0.15">
      <c r="A136" s="648">
        <v>25</v>
      </c>
      <c r="B136" s="147"/>
      <c r="C136" s="625" t="s">
        <v>3052</v>
      </c>
      <c r="D136" s="686" t="s">
        <v>12965</v>
      </c>
      <c r="E136" s="625" t="s">
        <v>12966</v>
      </c>
      <c r="F136" s="625" t="s">
        <v>3052</v>
      </c>
      <c r="G136" s="625" t="s">
        <v>9453</v>
      </c>
      <c r="H136" s="626"/>
      <c r="I136" s="626">
        <v>430.44</v>
      </c>
      <c r="J136" s="626">
        <v>430.44</v>
      </c>
      <c r="K136" s="625" t="s">
        <v>3684</v>
      </c>
      <c r="L136" s="625" t="s">
        <v>487</v>
      </c>
      <c r="M136" s="625" t="s">
        <v>54</v>
      </c>
      <c r="N136" s="626">
        <v>18</v>
      </c>
      <c r="O136" s="626">
        <v>31</v>
      </c>
      <c r="P136" s="626">
        <v>430</v>
      </c>
      <c r="Q136" s="626">
        <v>12.4</v>
      </c>
      <c r="R136" s="626"/>
      <c r="S136" s="626"/>
      <c r="T136" s="625"/>
      <c r="U136" s="625">
        <v>2019</v>
      </c>
      <c r="V136" s="627"/>
      <c r="W136" s="627"/>
      <c r="X136" s="627"/>
      <c r="Y136" s="627"/>
      <c r="Z136" s="627"/>
      <c r="AA136" s="627"/>
      <c r="AB136" s="626">
        <v>500</v>
      </c>
      <c r="AC136" s="625"/>
      <c r="AD136" s="625"/>
      <c r="AE136" s="627"/>
      <c r="AF136" s="627"/>
      <c r="AG136" s="627"/>
      <c r="AH136" s="627"/>
      <c r="AI136" s="627"/>
      <c r="AJ136" s="627"/>
      <c r="AK136" s="627"/>
      <c r="AL136" s="627"/>
      <c r="AM136" s="627"/>
      <c r="AN136" s="627"/>
      <c r="AO136" s="627"/>
      <c r="AP136" s="627"/>
      <c r="AQ136" s="627"/>
      <c r="AR136" s="627"/>
      <c r="AS136" s="627"/>
      <c r="AT136" s="627"/>
      <c r="AU136" s="627"/>
      <c r="AV136" s="625"/>
    </row>
    <row r="137" spans="1:48" s="659" customFormat="1" ht="24.6" hidden="1" customHeight="1" x14ac:dyDescent="0.15">
      <c r="A137" s="648">
        <v>26</v>
      </c>
      <c r="B137" s="147"/>
      <c r="C137" s="625" t="s">
        <v>358</v>
      </c>
      <c r="D137" s="631" t="s">
        <v>3714</v>
      </c>
      <c r="E137" s="625" t="s">
        <v>3715</v>
      </c>
      <c r="F137" s="625" t="s">
        <v>358</v>
      </c>
      <c r="G137" s="625" t="s">
        <v>3716</v>
      </c>
      <c r="H137" s="626">
        <v>5451</v>
      </c>
      <c r="I137" s="626">
        <v>1898</v>
      </c>
      <c r="J137" s="626">
        <v>2460</v>
      </c>
      <c r="K137" s="625" t="s">
        <v>1194</v>
      </c>
      <c r="L137" s="625" t="s">
        <v>1184</v>
      </c>
      <c r="M137" s="625" t="s">
        <v>54</v>
      </c>
      <c r="N137" s="626">
        <v>31</v>
      </c>
      <c r="O137" s="626">
        <v>54</v>
      </c>
      <c r="P137" s="626">
        <v>1674</v>
      </c>
      <c r="Q137" s="626">
        <v>11</v>
      </c>
      <c r="R137" s="626">
        <v>1516</v>
      </c>
      <c r="S137" s="626">
        <v>2000</v>
      </c>
      <c r="T137" s="625" t="s">
        <v>499</v>
      </c>
      <c r="U137" s="648">
        <v>2002</v>
      </c>
      <c r="V137" s="627">
        <v>16566</v>
      </c>
      <c r="W137" s="627"/>
      <c r="X137" s="627"/>
      <c r="Y137" s="627"/>
      <c r="Z137" s="627"/>
      <c r="AA137" s="627"/>
      <c r="AB137" s="626">
        <v>16566</v>
      </c>
      <c r="AC137" s="625"/>
      <c r="AD137" s="625"/>
      <c r="AE137" s="627"/>
      <c r="AF137" s="627"/>
      <c r="AG137" s="627"/>
      <c r="AH137" s="627"/>
      <c r="AI137" s="627"/>
      <c r="AJ137" s="627"/>
      <c r="AK137" s="627"/>
      <c r="AL137" s="627"/>
      <c r="AM137" s="627"/>
      <c r="AN137" s="627"/>
      <c r="AO137" s="627"/>
      <c r="AP137" s="627"/>
      <c r="AQ137" s="627"/>
      <c r="AR137" s="627"/>
      <c r="AS137" s="627"/>
      <c r="AT137" s="627"/>
      <c r="AU137" s="627"/>
      <c r="AV137" s="625"/>
    </row>
    <row r="138" spans="1:48" s="659" customFormat="1" ht="24.6" hidden="1" customHeight="1" x14ac:dyDescent="0.15">
      <c r="A138" s="648">
        <v>27</v>
      </c>
      <c r="B138" s="147"/>
      <c r="C138" s="625" t="s">
        <v>358</v>
      </c>
      <c r="D138" s="627" t="s">
        <v>12971</v>
      </c>
      <c r="E138" s="625" t="s">
        <v>12972</v>
      </c>
      <c r="F138" s="625" t="s">
        <v>358</v>
      </c>
      <c r="G138" s="625" t="s">
        <v>12973</v>
      </c>
      <c r="H138" s="626"/>
      <c r="I138" s="626">
        <v>598</v>
      </c>
      <c r="J138" s="626">
        <v>598</v>
      </c>
      <c r="K138" s="625" t="s">
        <v>1169</v>
      </c>
      <c r="L138" s="693" t="s">
        <v>487</v>
      </c>
      <c r="M138" s="625" t="s">
        <v>3837</v>
      </c>
      <c r="N138" s="626"/>
      <c r="O138" s="626"/>
      <c r="P138" s="626"/>
      <c r="Q138" s="626"/>
      <c r="R138" s="626"/>
      <c r="S138" s="626"/>
      <c r="T138" s="625"/>
      <c r="U138" s="648">
        <v>2013</v>
      </c>
      <c r="V138" s="627">
        <v>550</v>
      </c>
      <c r="W138" s="627"/>
      <c r="X138" s="627"/>
      <c r="Y138" s="627"/>
      <c r="Z138" s="627"/>
      <c r="AA138" s="627"/>
      <c r="AB138" s="626"/>
      <c r="AC138" s="625"/>
      <c r="AD138" s="625"/>
      <c r="AE138" s="627"/>
      <c r="AF138" s="627"/>
      <c r="AG138" s="627"/>
      <c r="AH138" s="627"/>
      <c r="AI138" s="627"/>
      <c r="AJ138" s="627"/>
      <c r="AK138" s="627"/>
      <c r="AL138" s="627"/>
      <c r="AM138" s="627"/>
      <c r="AN138" s="627"/>
      <c r="AO138" s="627"/>
      <c r="AP138" s="627"/>
      <c r="AQ138" s="627"/>
      <c r="AR138" s="627"/>
      <c r="AS138" s="627"/>
      <c r="AT138" s="627"/>
      <c r="AU138" s="627"/>
      <c r="AV138" s="625"/>
    </row>
    <row r="139" spans="1:48" s="659" customFormat="1" ht="24.6" hidden="1" customHeight="1" x14ac:dyDescent="0.15">
      <c r="A139" s="648">
        <v>28</v>
      </c>
      <c r="B139" s="147"/>
      <c r="C139" s="625" t="s">
        <v>358</v>
      </c>
      <c r="D139" s="631" t="s">
        <v>12974</v>
      </c>
      <c r="E139" s="625" t="s">
        <v>12975</v>
      </c>
      <c r="F139" s="625" t="s">
        <v>358</v>
      </c>
      <c r="G139" s="625" t="s">
        <v>12973</v>
      </c>
      <c r="H139" s="626">
        <v>1836</v>
      </c>
      <c r="I139" s="626">
        <v>1818</v>
      </c>
      <c r="J139" s="626">
        <v>1818</v>
      </c>
      <c r="K139" s="625" t="s">
        <v>1169</v>
      </c>
      <c r="L139" s="625" t="s">
        <v>487</v>
      </c>
      <c r="M139" s="625" t="s">
        <v>3837</v>
      </c>
      <c r="N139" s="626"/>
      <c r="O139" s="626"/>
      <c r="P139" s="626"/>
      <c r="Q139" s="626"/>
      <c r="R139" s="626"/>
      <c r="S139" s="626"/>
      <c r="T139" s="625"/>
      <c r="U139" s="648">
        <v>2008</v>
      </c>
      <c r="V139" s="627">
        <v>530</v>
      </c>
      <c r="W139" s="627"/>
      <c r="X139" s="627"/>
      <c r="Y139" s="627"/>
      <c r="Z139" s="627"/>
      <c r="AA139" s="627"/>
      <c r="AB139" s="626"/>
      <c r="AC139" s="625"/>
      <c r="AD139" s="625"/>
      <c r="AE139" s="627"/>
      <c r="AF139" s="627"/>
      <c r="AG139" s="627"/>
      <c r="AH139" s="627"/>
      <c r="AI139" s="627"/>
      <c r="AJ139" s="627"/>
      <c r="AK139" s="627"/>
      <c r="AL139" s="627"/>
      <c r="AM139" s="627"/>
      <c r="AN139" s="627"/>
      <c r="AO139" s="627"/>
      <c r="AP139" s="627"/>
      <c r="AQ139" s="627"/>
      <c r="AR139" s="627"/>
      <c r="AS139" s="627"/>
      <c r="AT139" s="627"/>
      <c r="AU139" s="627"/>
      <c r="AV139" s="625"/>
    </row>
    <row r="140" spans="1:48" s="659" customFormat="1" ht="24.6" hidden="1" customHeight="1" x14ac:dyDescent="0.15">
      <c r="A140" s="648">
        <v>29</v>
      </c>
      <c r="B140" s="147"/>
      <c r="C140" s="625" t="s">
        <v>358</v>
      </c>
      <c r="D140" s="631" t="s">
        <v>12817</v>
      </c>
      <c r="E140" s="625" t="s">
        <v>12976</v>
      </c>
      <c r="F140" s="625" t="s">
        <v>358</v>
      </c>
      <c r="G140" s="625" t="s">
        <v>12973</v>
      </c>
      <c r="H140" s="626">
        <v>606</v>
      </c>
      <c r="I140" s="626"/>
      <c r="J140" s="626"/>
      <c r="K140" s="625"/>
      <c r="L140" s="625" t="s">
        <v>2221</v>
      </c>
      <c r="M140" s="625" t="s">
        <v>3837</v>
      </c>
      <c r="N140" s="626"/>
      <c r="O140" s="626"/>
      <c r="P140" s="626"/>
      <c r="Q140" s="626"/>
      <c r="R140" s="626"/>
      <c r="S140" s="626"/>
      <c r="T140" s="625"/>
      <c r="U140" s="648">
        <v>2015</v>
      </c>
      <c r="V140" s="627"/>
      <c r="W140" s="627"/>
      <c r="X140" s="627"/>
      <c r="Y140" s="627"/>
      <c r="Z140" s="627"/>
      <c r="AA140" s="627"/>
      <c r="AB140" s="626"/>
      <c r="AC140" s="625"/>
      <c r="AD140" s="625"/>
      <c r="AE140" s="627"/>
      <c r="AF140" s="627"/>
      <c r="AG140" s="627"/>
      <c r="AH140" s="627"/>
      <c r="AI140" s="627"/>
      <c r="AJ140" s="627"/>
      <c r="AK140" s="627"/>
      <c r="AL140" s="627"/>
      <c r="AM140" s="627"/>
      <c r="AN140" s="627"/>
      <c r="AO140" s="627"/>
      <c r="AP140" s="627"/>
      <c r="AQ140" s="627"/>
      <c r="AR140" s="627"/>
      <c r="AS140" s="627"/>
      <c r="AT140" s="627"/>
      <c r="AU140" s="627"/>
      <c r="AV140" s="625"/>
    </row>
    <row r="141" spans="1:48" s="659" customFormat="1" ht="24.6" hidden="1" customHeight="1" x14ac:dyDescent="0.15">
      <c r="A141" s="648">
        <v>30</v>
      </c>
      <c r="B141" s="147"/>
      <c r="C141" s="625" t="s">
        <v>358</v>
      </c>
      <c r="D141" s="631" t="s">
        <v>12977</v>
      </c>
      <c r="E141" s="625" t="s">
        <v>12978</v>
      </c>
      <c r="F141" s="625" t="s">
        <v>358</v>
      </c>
      <c r="G141" s="625" t="s">
        <v>12973</v>
      </c>
      <c r="H141" s="626"/>
      <c r="I141" s="626"/>
      <c r="J141" s="626">
        <v>8500</v>
      </c>
      <c r="K141" s="625" t="s">
        <v>1169</v>
      </c>
      <c r="L141" s="625" t="s">
        <v>487</v>
      </c>
      <c r="M141" s="625" t="s">
        <v>3837</v>
      </c>
      <c r="N141" s="626"/>
      <c r="O141" s="626"/>
      <c r="P141" s="626"/>
      <c r="Q141" s="626"/>
      <c r="R141" s="626"/>
      <c r="S141" s="626"/>
      <c r="T141" s="625"/>
      <c r="U141" s="648">
        <v>2004</v>
      </c>
      <c r="V141" s="627"/>
      <c r="W141" s="627"/>
      <c r="X141" s="627"/>
      <c r="Y141" s="627"/>
      <c r="Z141" s="627"/>
      <c r="AA141" s="627"/>
      <c r="AB141" s="626"/>
      <c r="AC141" s="625"/>
      <c r="AD141" s="625"/>
      <c r="AE141" s="627"/>
      <c r="AF141" s="627"/>
      <c r="AG141" s="627"/>
      <c r="AH141" s="627"/>
      <c r="AI141" s="627"/>
      <c r="AJ141" s="627"/>
      <c r="AK141" s="627"/>
      <c r="AL141" s="627"/>
      <c r="AM141" s="627"/>
      <c r="AN141" s="627"/>
      <c r="AO141" s="627"/>
      <c r="AP141" s="627"/>
      <c r="AQ141" s="627"/>
      <c r="AR141" s="627"/>
      <c r="AS141" s="627"/>
      <c r="AT141" s="627"/>
      <c r="AU141" s="627"/>
      <c r="AV141" s="625"/>
    </row>
    <row r="142" spans="1:48" s="659" customFormat="1" ht="24.6" hidden="1" customHeight="1" x14ac:dyDescent="0.15">
      <c r="A142" s="648">
        <v>31</v>
      </c>
      <c r="B142" s="147"/>
      <c r="C142" s="625" t="s">
        <v>358</v>
      </c>
      <c r="D142" s="627" t="s">
        <v>12979</v>
      </c>
      <c r="E142" s="625" t="s">
        <v>12980</v>
      </c>
      <c r="F142" s="625" t="s">
        <v>358</v>
      </c>
      <c r="G142" s="625" t="s">
        <v>358</v>
      </c>
      <c r="H142" s="626">
        <v>561</v>
      </c>
      <c r="I142" s="626"/>
      <c r="J142" s="626">
        <v>561</v>
      </c>
      <c r="K142" s="625" t="s">
        <v>1169</v>
      </c>
      <c r="L142" s="625" t="s">
        <v>487</v>
      </c>
      <c r="M142" s="625" t="s">
        <v>3837</v>
      </c>
      <c r="N142" s="626"/>
      <c r="O142" s="626"/>
      <c r="P142" s="626"/>
      <c r="Q142" s="626"/>
      <c r="R142" s="626"/>
      <c r="S142" s="626"/>
      <c r="T142" s="625"/>
      <c r="U142" s="625">
        <v>2001</v>
      </c>
      <c r="V142" s="627"/>
      <c r="W142" s="627"/>
      <c r="X142" s="627"/>
      <c r="Y142" s="627"/>
      <c r="Z142" s="627"/>
      <c r="AA142" s="627"/>
      <c r="AB142" s="626"/>
      <c r="AC142" s="625"/>
      <c r="AD142" s="625"/>
      <c r="AE142" s="627"/>
      <c r="AF142" s="627"/>
      <c r="AG142" s="627"/>
      <c r="AH142" s="627"/>
      <c r="AI142" s="627"/>
      <c r="AJ142" s="627"/>
      <c r="AK142" s="627"/>
      <c r="AL142" s="627"/>
      <c r="AM142" s="627"/>
      <c r="AN142" s="627"/>
      <c r="AO142" s="627"/>
      <c r="AP142" s="627"/>
      <c r="AQ142" s="627"/>
      <c r="AR142" s="627"/>
      <c r="AS142" s="627"/>
      <c r="AT142" s="627"/>
      <c r="AU142" s="627"/>
      <c r="AV142" s="625"/>
    </row>
    <row r="143" spans="1:48" s="659" customFormat="1" ht="24.6" hidden="1" customHeight="1" x14ac:dyDescent="0.15">
      <c r="A143" s="648">
        <v>32</v>
      </c>
      <c r="B143" s="147"/>
      <c r="C143" s="625" t="s">
        <v>358</v>
      </c>
      <c r="D143" s="627" t="s">
        <v>12819</v>
      </c>
      <c r="E143" s="625" t="s">
        <v>12981</v>
      </c>
      <c r="F143" s="625" t="s">
        <v>358</v>
      </c>
      <c r="G143" s="625" t="s">
        <v>12973</v>
      </c>
      <c r="H143" s="626">
        <v>1932</v>
      </c>
      <c r="I143" s="626">
        <v>620</v>
      </c>
      <c r="J143" s="626">
        <v>620</v>
      </c>
      <c r="K143" s="625" t="s">
        <v>1169</v>
      </c>
      <c r="L143" s="625" t="s">
        <v>487</v>
      </c>
      <c r="M143" s="625" t="s">
        <v>3837</v>
      </c>
      <c r="N143" s="626"/>
      <c r="O143" s="626"/>
      <c r="P143" s="626"/>
      <c r="Q143" s="626"/>
      <c r="R143" s="626"/>
      <c r="S143" s="626"/>
      <c r="T143" s="625"/>
      <c r="U143" s="625">
        <v>2000</v>
      </c>
      <c r="V143" s="627"/>
      <c r="W143" s="627"/>
      <c r="X143" s="627"/>
      <c r="Y143" s="627"/>
      <c r="Z143" s="627"/>
      <c r="AA143" s="627"/>
      <c r="AB143" s="626"/>
      <c r="AC143" s="625"/>
      <c r="AD143" s="625"/>
      <c r="AE143" s="627"/>
      <c r="AF143" s="627"/>
      <c r="AG143" s="627"/>
      <c r="AH143" s="627"/>
      <c r="AI143" s="627"/>
      <c r="AJ143" s="627"/>
      <c r="AK143" s="627"/>
      <c r="AL143" s="627"/>
      <c r="AM143" s="627"/>
      <c r="AN143" s="627"/>
      <c r="AO143" s="627"/>
      <c r="AP143" s="627"/>
      <c r="AQ143" s="627"/>
      <c r="AR143" s="627"/>
      <c r="AS143" s="627"/>
      <c r="AT143" s="627"/>
      <c r="AU143" s="627"/>
      <c r="AV143" s="625"/>
    </row>
    <row r="144" spans="1:48" s="659" customFormat="1" ht="24.6" hidden="1" customHeight="1" x14ac:dyDescent="0.15">
      <c r="A144" s="648">
        <v>33</v>
      </c>
      <c r="B144" s="147"/>
      <c r="C144" s="625" t="s">
        <v>358</v>
      </c>
      <c r="D144" s="627" t="s">
        <v>12557</v>
      </c>
      <c r="E144" s="625" t="s">
        <v>12982</v>
      </c>
      <c r="F144" s="625" t="s">
        <v>358</v>
      </c>
      <c r="G144" s="625" t="s">
        <v>358</v>
      </c>
      <c r="H144" s="626">
        <v>340</v>
      </c>
      <c r="I144" s="626">
        <v>340</v>
      </c>
      <c r="J144" s="626"/>
      <c r="K144" s="625"/>
      <c r="L144" s="625" t="s">
        <v>2221</v>
      </c>
      <c r="M144" s="625" t="s">
        <v>3837</v>
      </c>
      <c r="N144" s="626"/>
      <c r="O144" s="626"/>
      <c r="P144" s="626"/>
      <c r="Q144" s="626"/>
      <c r="R144" s="626"/>
      <c r="S144" s="626"/>
      <c r="T144" s="625"/>
      <c r="U144" s="625">
        <v>2017</v>
      </c>
      <c r="V144" s="627"/>
      <c r="W144" s="627"/>
      <c r="X144" s="627"/>
      <c r="Y144" s="627"/>
      <c r="Z144" s="627"/>
      <c r="AA144" s="627"/>
      <c r="AB144" s="626"/>
      <c r="AC144" s="625"/>
      <c r="AD144" s="625"/>
      <c r="AE144" s="627"/>
      <c r="AF144" s="627"/>
      <c r="AG144" s="627"/>
      <c r="AH144" s="627"/>
      <c r="AI144" s="627"/>
      <c r="AJ144" s="627"/>
      <c r="AK144" s="627"/>
      <c r="AL144" s="627"/>
      <c r="AM144" s="627"/>
      <c r="AN144" s="627"/>
      <c r="AO144" s="627"/>
      <c r="AP144" s="627"/>
      <c r="AQ144" s="627"/>
      <c r="AR144" s="627"/>
      <c r="AS144" s="627"/>
      <c r="AT144" s="627"/>
      <c r="AU144" s="627"/>
      <c r="AV144" s="625"/>
    </row>
    <row r="145" spans="1:48" s="659" customFormat="1" ht="24.6" hidden="1" customHeight="1" x14ac:dyDescent="0.15">
      <c r="A145" s="648">
        <v>34</v>
      </c>
      <c r="B145" s="147"/>
      <c r="C145" s="625" t="s">
        <v>358</v>
      </c>
      <c r="D145" s="627" t="s">
        <v>12983</v>
      </c>
      <c r="E145" s="625" t="s">
        <v>17102</v>
      </c>
      <c r="F145" s="625" t="s">
        <v>358</v>
      </c>
      <c r="G145" s="625" t="s">
        <v>12973</v>
      </c>
      <c r="H145" s="626"/>
      <c r="I145" s="626"/>
      <c r="J145" s="626" t="s">
        <v>2222</v>
      </c>
      <c r="K145" s="625"/>
      <c r="L145" s="625" t="s">
        <v>2221</v>
      </c>
      <c r="M145" s="625" t="s">
        <v>3837</v>
      </c>
      <c r="N145" s="626"/>
      <c r="O145" s="626"/>
      <c r="P145" s="626"/>
      <c r="Q145" s="626"/>
      <c r="R145" s="626"/>
      <c r="S145" s="626"/>
      <c r="T145" s="625"/>
      <c r="U145" s="625">
        <v>2015</v>
      </c>
      <c r="V145" s="627"/>
      <c r="W145" s="627"/>
      <c r="X145" s="627"/>
      <c r="Y145" s="627"/>
      <c r="Z145" s="627"/>
      <c r="AA145" s="627"/>
      <c r="AB145" s="626"/>
      <c r="AC145" s="625"/>
      <c r="AD145" s="625"/>
      <c r="AE145" s="627"/>
      <c r="AF145" s="627"/>
      <c r="AG145" s="627"/>
      <c r="AH145" s="627"/>
      <c r="AI145" s="627"/>
      <c r="AJ145" s="627"/>
      <c r="AK145" s="627"/>
      <c r="AL145" s="627"/>
      <c r="AM145" s="627"/>
      <c r="AN145" s="627"/>
      <c r="AO145" s="627"/>
      <c r="AP145" s="627"/>
      <c r="AQ145" s="627"/>
      <c r="AR145" s="627"/>
      <c r="AS145" s="627"/>
      <c r="AT145" s="627"/>
      <c r="AU145" s="627"/>
      <c r="AV145" s="625"/>
    </row>
    <row r="146" spans="1:48" s="659" customFormat="1" ht="24.6" hidden="1" customHeight="1" x14ac:dyDescent="0.15">
      <c r="A146" s="648">
        <v>35</v>
      </c>
      <c r="B146" s="147"/>
      <c r="C146" s="613" t="s">
        <v>358</v>
      </c>
      <c r="D146" s="613" t="s">
        <v>12984</v>
      </c>
      <c r="E146" s="614" t="s">
        <v>17103</v>
      </c>
      <c r="F146" s="613" t="s">
        <v>358</v>
      </c>
      <c r="G146" s="625" t="s">
        <v>12973</v>
      </c>
      <c r="H146" s="614">
        <v>13146</v>
      </c>
      <c r="I146" s="614"/>
      <c r="J146" s="614"/>
      <c r="K146" s="613"/>
      <c r="L146" s="613" t="s">
        <v>487</v>
      </c>
      <c r="M146" s="613" t="s">
        <v>3837</v>
      </c>
      <c r="N146" s="780"/>
      <c r="O146" s="614"/>
      <c r="P146" s="614"/>
      <c r="Q146" s="614"/>
      <c r="R146" s="614"/>
      <c r="S146" s="614"/>
      <c r="T146" s="613"/>
      <c r="U146" s="613">
        <v>2007</v>
      </c>
      <c r="V146" s="613"/>
      <c r="W146" s="613"/>
      <c r="X146" s="613"/>
      <c r="Y146" s="613"/>
      <c r="Z146" s="613"/>
      <c r="AA146" s="613"/>
      <c r="AB146" s="614"/>
      <c r="AC146" s="613"/>
      <c r="AD146" s="613"/>
      <c r="AE146" s="613"/>
      <c r="AF146" s="613"/>
      <c r="AG146" s="613"/>
      <c r="AH146" s="613"/>
      <c r="AI146" s="613"/>
      <c r="AJ146" s="613"/>
      <c r="AK146" s="613"/>
      <c r="AL146" s="613"/>
      <c r="AM146" s="613"/>
      <c r="AN146" s="613"/>
      <c r="AO146" s="613"/>
      <c r="AP146" s="613"/>
      <c r="AQ146" s="613"/>
      <c r="AR146" s="613"/>
      <c r="AS146" s="613"/>
      <c r="AT146" s="613"/>
      <c r="AU146" s="613"/>
      <c r="AV146" s="613"/>
    </row>
    <row r="147" spans="1:48" s="659" customFormat="1" ht="24.6" hidden="1" customHeight="1" x14ac:dyDescent="0.15">
      <c r="A147" s="648">
        <v>36</v>
      </c>
      <c r="B147" s="147"/>
      <c r="C147" s="625" t="s">
        <v>358</v>
      </c>
      <c r="D147" s="627" t="s">
        <v>12985</v>
      </c>
      <c r="E147" s="625" t="s">
        <v>12986</v>
      </c>
      <c r="F147" s="625" t="s">
        <v>358</v>
      </c>
      <c r="G147" s="625" t="s">
        <v>12973</v>
      </c>
      <c r="H147" s="626">
        <v>1228</v>
      </c>
      <c r="I147" s="626"/>
      <c r="J147" s="626"/>
      <c r="K147" s="625"/>
      <c r="L147" s="625" t="s">
        <v>2221</v>
      </c>
      <c r="M147" s="625" t="s">
        <v>3837</v>
      </c>
      <c r="N147" s="626"/>
      <c r="O147" s="626"/>
      <c r="P147" s="614"/>
      <c r="Q147" s="626"/>
      <c r="R147" s="626"/>
      <c r="S147" s="626"/>
      <c r="T147" s="625"/>
      <c r="U147" s="625">
        <v>2000</v>
      </c>
      <c r="V147" s="627"/>
      <c r="W147" s="627"/>
      <c r="X147" s="627"/>
      <c r="Y147" s="627"/>
      <c r="Z147" s="627"/>
      <c r="AA147" s="627"/>
      <c r="AB147" s="626"/>
      <c r="AC147" s="625"/>
      <c r="AD147" s="625"/>
      <c r="AE147" s="627"/>
      <c r="AF147" s="627"/>
      <c r="AG147" s="627"/>
      <c r="AH147" s="627"/>
      <c r="AI147" s="627"/>
      <c r="AJ147" s="627"/>
      <c r="AK147" s="627"/>
      <c r="AL147" s="627"/>
      <c r="AM147" s="686"/>
      <c r="AN147" s="627"/>
      <c r="AO147" s="627"/>
      <c r="AP147" s="627"/>
      <c r="AQ147" s="627"/>
      <c r="AR147" s="686"/>
      <c r="AS147" s="627"/>
      <c r="AT147" s="627"/>
      <c r="AU147" s="627"/>
      <c r="AV147" s="625"/>
    </row>
    <row r="148" spans="1:48" s="659" customFormat="1" ht="24.6" hidden="1" customHeight="1" x14ac:dyDescent="0.15">
      <c r="A148" s="648">
        <v>37</v>
      </c>
      <c r="B148" s="147"/>
      <c r="C148" s="626" t="s">
        <v>358</v>
      </c>
      <c r="D148" s="626" t="s">
        <v>12987</v>
      </c>
      <c r="E148" s="1567" t="s">
        <v>12988</v>
      </c>
      <c r="F148" s="626" t="s">
        <v>358</v>
      </c>
      <c r="G148" s="625" t="s">
        <v>12973</v>
      </c>
      <c r="H148" s="626">
        <v>49958</v>
      </c>
      <c r="I148" s="626">
        <v>49958</v>
      </c>
      <c r="J148" s="626">
        <v>483</v>
      </c>
      <c r="K148" s="626"/>
      <c r="L148" s="625" t="s">
        <v>2221</v>
      </c>
      <c r="M148" s="625" t="s">
        <v>3837</v>
      </c>
      <c r="N148" s="626"/>
      <c r="O148" s="626"/>
      <c r="P148" s="614"/>
      <c r="Q148" s="627"/>
      <c r="R148" s="627"/>
      <c r="S148" s="627"/>
      <c r="T148" s="627"/>
      <c r="U148" s="625">
        <v>2013</v>
      </c>
      <c r="V148" s="627"/>
      <c r="W148" s="627"/>
      <c r="X148" s="627"/>
      <c r="Y148" s="627"/>
      <c r="Z148" s="627"/>
      <c r="AA148" s="626"/>
      <c r="AB148" s="626"/>
      <c r="AC148" s="626"/>
      <c r="AD148" s="626"/>
      <c r="AE148" s="751"/>
      <c r="AF148" s="626"/>
      <c r="AG148" s="626"/>
      <c r="AH148" s="626"/>
      <c r="AI148" s="626"/>
      <c r="AJ148" s="626"/>
      <c r="AK148" s="626"/>
      <c r="AL148" s="626"/>
      <c r="AM148" s="626"/>
      <c r="AN148" s="626"/>
      <c r="AO148" s="626"/>
      <c r="AP148" s="626"/>
      <c r="AQ148" s="614"/>
      <c r="AR148" s="614"/>
      <c r="AS148" s="614"/>
      <c r="AT148" s="614"/>
      <c r="AU148" s="614"/>
      <c r="AV148" s="614"/>
    </row>
    <row r="149" spans="1:48" s="659" customFormat="1" ht="24.6" hidden="1" customHeight="1" x14ac:dyDescent="0.15">
      <c r="A149" s="648">
        <v>38</v>
      </c>
      <c r="B149" s="147"/>
      <c r="C149" s="626" t="s">
        <v>358</v>
      </c>
      <c r="D149" s="626" t="s">
        <v>12989</v>
      </c>
      <c r="E149" s="1567" t="s">
        <v>12990</v>
      </c>
      <c r="F149" s="626" t="s">
        <v>358</v>
      </c>
      <c r="G149" s="625" t="s">
        <v>12973</v>
      </c>
      <c r="H149" s="626">
        <v>1434</v>
      </c>
      <c r="I149" s="626">
        <v>550</v>
      </c>
      <c r="J149" s="626">
        <v>550</v>
      </c>
      <c r="K149" s="626"/>
      <c r="L149" s="625" t="s">
        <v>2221</v>
      </c>
      <c r="M149" s="625" t="s">
        <v>3837</v>
      </c>
      <c r="N149" s="626"/>
      <c r="O149" s="626"/>
      <c r="P149" s="614"/>
      <c r="Q149" s="627"/>
      <c r="R149" s="627"/>
      <c r="S149" s="627"/>
      <c r="T149" s="627"/>
      <c r="U149" s="625">
        <v>2003</v>
      </c>
      <c r="V149" s="627"/>
      <c r="W149" s="627"/>
      <c r="X149" s="627"/>
      <c r="Y149" s="627"/>
      <c r="Z149" s="627"/>
      <c r="AA149" s="626"/>
      <c r="AB149" s="626"/>
      <c r="AC149" s="626"/>
      <c r="AD149" s="626"/>
      <c r="AE149" s="751"/>
      <c r="AF149" s="626"/>
      <c r="AG149" s="626"/>
      <c r="AH149" s="626"/>
      <c r="AI149" s="626"/>
      <c r="AJ149" s="626"/>
      <c r="AK149" s="626"/>
      <c r="AL149" s="626"/>
      <c r="AM149" s="626"/>
      <c r="AN149" s="626"/>
      <c r="AO149" s="626"/>
      <c r="AP149" s="626"/>
      <c r="AQ149" s="614"/>
      <c r="AR149" s="614"/>
      <c r="AS149" s="614"/>
      <c r="AT149" s="614"/>
      <c r="AU149" s="614"/>
      <c r="AV149" s="614"/>
    </row>
    <row r="150" spans="1:48" s="659" customFormat="1" ht="24.6" hidden="1" customHeight="1" x14ac:dyDescent="0.15">
      <c r="A150" s="648">
        <v>39</v>
      </c>
      <c r="B150" s="147"/>
      <c r="C150" s="626" t="s">
        <v>358</v>
      </c>
      <c r="D150" s="626" t="s">
        <v>12991</v>
      </c>
      <c r="E150" s="836" t="s">
        <v>17104</v>
      </c>
      <c r="F150" s="626" t="s">
        <v>358</v>
      </c>
      <c r="G150" s="626" t="s">
        <v>17105</v>
      </c>
      <c r="H150" s="626">
        <v>3574</v>
      </c>
      <c r="I150" s="626">
        <v>667</v>
      </c>
      <c r="J150" s="626">
        <v>934</v>
      </c>
      <c r="K150" s="626" t="s">
        <v>15743</v>
      </c>
      <c r="L150" s="626" t="s">
        <v>2221</v>
      </c>
      <c r="M150" s="625" t="s">
        <v>3837</v>
      </c>
      <c r="N150" s="626">
        <v>17</v>
      </c>
      <c r="O150" s="626">
        <v>30</v>
      </c>
      <c r="P150" s="626">
        <v>510</v>
      </c>
      <c r="Q150" s="627">
        <v>13</v>
      </c>
      <c r="R150" s="627"/>
      <c r="S150" s="627"/>
      <c r="T150" s="627"/>
      <c r="U150" s="625">
        <v>2016</v>
      </c>
      <c r="V150" s="627"/>
      <c r="W150" s="627"/>
      <c r="X150" s="627"/>
      <c r="Y150" s="627"/>
      <c r="Z150" s="627"/>
      <c r="AA150" s="626"/>
      <c r="AB150" s="626"/>
      <c r="AC150" s="626"/>
      <c r="AD150" s="626"/>
      <c r="AE150" s="751"/>
      <c r="AF150" s="626"/>
      <c r="AG150" s="626"/>
      <c r="AH150" s="626"/>
      <c r="AI150" s="626"/>
      <c r="AJ150" s="626"/>
      <c r="AK150" s="626"/>
      <c r="AL150" s="626"/>
      <c r="AM150" s="626"/>
      <c r="AN150" s="626"/>
      <c r="AO150" s="626"/>
      <c r="AP150" s="626"/>
      <c r="AQ150" s="614"/>
      <c r="AR150" s="614"/>
      <c r="AS150" s="614"/>
      <c r="AT150" s="614"/>
      <c r="AU150" s="614"/>
      <c r="AV150" s="614"/>
    </row>
    <row r="151" spans="1:48" s="659" customFormat="1" ht="24.6" hidden="1" customHeight="1" x14ac:dyDescent="0.15">
      <c r="A151" s="648">
        <v>40</v>
      </c>
      <c r="B151" s="147"/>
      <c r="C151" s="626" t="s">
        <v>358</v>
      </c>
      <c r="D151" s="626" t="s">
        <v>12992</v>
      </c>
      <c r="E151" s="836" t="s">
        <v>17106</v>
      </c>
      <c r="F151" s="626" t="s">
        <v>358</v>
      </c>
      <c r="G151" s="625" t="s">
        <v>12973</v>
      </c>
      <c r="H151" s="626">
        <v>1100</v>
      </c>
      <c r="I151" s="626">
        <v>660</v>
      </c>
      <c r="J151" s="626">
        <v>660</v>
      </c>
      <c r="K151" s="625" t="s">
        <v>10561</v>
      </c>
      <c r="L151" s="625" t="s">
        <v>2221</v>
      </c>
      <c r="M151" s="625" t="s">
        <v>3837</v>
      </c>
      <c r="N151" s="626"/>
      <c r="O151" s="626"/>
      <c r="P151" s="614"/>
      <c r="Q151" s="627"/>
      <c r="R151" s="627"/>
      <c r="S151" s="627"/>
      <c r="T151" s="627"/>
      <c r="U151" s="625" t="s">
        <v>17107</v>
      </c>
      <c r="V151" s="627"/>
      <c r="W151" s="627"/>
      <c r="X151" s="627"/>
      <c r="Y151" s="627"/>
      <c r="Z151" s="627"/>
      <c r="AA151" s="626"/>
      <c r="AB151" s="626"/>
      <c r="AC151" s="626"/>
      <c r="AD151" s="626"/>
      <c r="AE151" s="751"/>
      <c r="AF151" s="626"/>
      <c r="AG151" s="626"/>
      <c r="AH151" s="626"/>
      <c r="AI151" s="626"/>
      <c r="AJ151" s="626"/>
      <c r="AK151" s="626"/>
      <c r="AL151" s="626"/>
      <c r="AM151" s="626"/>
      <c r="AN151" s="626"/>
      <c r="AO151" s="626"/>
      <c r="AP151" s="626"/>
      <c r="AQ151" s="614"/>
      <c r="AR151" s="614"/>
      <c r="AS151" s="614"/>
      <c r="AT151" s="614"/>
      <c r="AU151" s="614"/>
      <c r="AV151" s="614"/>
    </row>
    <row r="152" spans="1:48" s="659" customFormat="1" ht="24.6" hidden="1" customHeight="1" x14ac:dyDescent="0.15">
      <c r="A152" s="648">
        <v>41</v>
      </c>
      <c r="B152" s="147"/>
      <c r="C152" s="626" t="s">
        <v>358</v>
      </c>
      <c r="D152" s="626" t="s">
        <v>12993</v>
      </c>
      <c r="E152" s="836" t="s">
        <v>12994</v>
      </c>
      <c r="F152" s="626" t="s">
        <v>358</v>
      </c>
      <c r="G152" s="625" t="s">
        <v>12973</v>
      </c>
      <c r="H152" s="626">
        <v>769</v>
      </c>
      <c r="I152" s="626"/>
      <c r="J152" s="626">
        <v>769</v>
      </c>
      <c r="K152" s="626"/>
      <c r="L152" s="625" t="s">
        <v>2221</v>
      </c>
      <c r="M152" s="626" t="s">
        <v>3837</v>
      </c>
      <c r="N152" s="626"/>
      <c r="O152" s="626"/>
      <c r="P152" s="614"/>
      <c r="Q152" s="627"/>
      <c r="R152" s="627"/>
      <c r="S152" s="627"/>
      <c r="T152" s="627"/>
      <c r="U152" s="625">
        <v>2006</v>
      </c>
      <c r="V152" s="627"/>
      <c r="W152" s="627"/>
      <c r="X152" s="627"/>
      <c r="Y152" s="627"/>
      <c r="Z152" s="627"/>
      <c r="AA152" s="626"/>
      <c r="AB152" s="660"/>
      <c r="AC152" s="626"/>
      <c r="AD152" s="626"/>
      <c r="AE152" s="751"/>
      <c r="AF152" s="626"/>
      <c r="AG152" s="626"/>
      <c r="AH152" s="626"/>
      <c r="AI152" s="626"/>
      <c r="AJ152" s="626"/>
      <c r="AK152" s="626"/>
      <c r="AL152" s="626"/>
      <c r="AM152" s="626"/>
      <c r="AN152" s="626"/>
      <c r="AO152" s="626"/>
      <c r="AP152" s="626"/>
      <c r="AQ152" s="614"/>
      <c r="AR152" s="614"/>
      <c r="AS152" s="614"/>
      <c r="AT152" s="614"/>
      <c r="AU152" s="614"/>
      <c r="AV152" s="614"/>
    </row>
    <row r="153" spans="1:48" s="659" customFormat="1" ht="24.6" hidden="1" customHeight="1" x14ac:dyDescent="0.15">
      <c r="A153" s="648">
        <v>42</v>
      </c>
      <c r="B153" s="147"/>
      <c r="C153" s="625" t="s">
        <v>358</v>
      </c>
      <c r="D153" s="627" t="s">
        <v>12542</v>
      </c>
      <c r="E153" s="625" t="s">
        <v>17108</v>
      </c>
      <c r="F153" s="625" t="s">
        <v>358</v>
      </c>
      <c r="G153" s="626" t="s">
        <v>17105</v>
      </c>
      <c r="H153" s="626">
        <v>1100</v>
      </c>
      <c r="I153" s="626">
        <v>660</v>
      </c>
      <c r="J153" s="626">
        <v>660</v>
      </c>
      <c r="K153" s="625" t="s">
        <v>10561</v>
      </c>
      <c r="L153" s="625" t="s">
        <v>15744</v>
      </c>
      <c r="M153" s="625" t="s">
        <v>3837</v>
      </c>
      <c r="N153" s="626">
        <v>18</v>
      </c>
      <c r="O153" s="626">
        <v>35</v>
      </c>
      <c r="P153" s="626">
        <v>630</v>
      </c>
      <c r="Q153" s="626">
        <v>11</v>
      </c>
      <c r="R153" s="626"/>
      <c r="S153" s="626"/>
      <c r="T153" s="625"/>
      <c r="U153" s="625">
        <v>2007</v>
      </c>
      <c r="V153" s="627"/>
      <c r="W153" s="627"/>
      <c r="X153" s="627"/>
      <c r="Y153" s="627"/>
      <c r="Z153" s="627"/>
      <c r="AA153" s="627"/>
      <c r="AB153" s="626"/>
      <c r="AC153" s="625"/>
      <c r="AD153" s="625"/>
      <c r="AE153" s="627"/>
      <c r="AF153" s="627"/>
      <c r="AG153" s="627"/>
      <c r="AH153" s="627"/>
      <c r="AI153" s="627"/>
      <c r="AJ153" s="627"/>
      <c r="AK153" s="627"/>
      <c r="AL153" s="627"/>
      <c r="AM153" s="627"/>
      <c r="AN153" s="627"/>
      <c r="AO153" s="627"/>
      <c r="AP153" s="627"/>
      <c r="AQ153" s="627"/>
      <c r="AR153" s="627"/>
      <c r="AS153" s="627"/>
      <c r="AT153" s="627"/>
      <c r="AU153" s="627"/>
      <c r="AV153" s="625"/>
    </row>
    <row r="154" spans="1:48" s="659" customFormat="1" ht="24.6" hidden="1" customHeight="1" x14ac:dyDescent="0.15">
      <c r="A154" s="648">
        <v>43</v>
      </c>
      <c r="B154" s="147"/>
      <c r="C154" s="625" t="s">
        <v>358</v>
      </c>
      <c r="D154" s="627" t="s">
        <v>12559</v>
      </c>
      <c r="E154" s="625" t="s">
        <v>17109</v>
      </c>
      <c r="F154" s="625" t="s">
        <v>358</v>
      </c>
      <c r="G154" s="625" t="s">
        <v>358</v>
      </c>
      <c r="H154" s="626">
        <v>600</v>
      </c>
      <c r="I154" s="626">
        <v>600</v>
      </c>
      <c r="J154" s="626">
        <v>600</v>
      </c>
      <c r="K154" s="625"/>
      <c r="L154" s="625" t="s">
        <v>2221</v>
      </c>
      <c r="M154" s="625" t="s">
        <v>3837</v>
      </c>
      <c r="N154" s="626">
        <v>6</v>
      </c>
      <c r="O154" s="626">
        <v>13</v>
      </c>
      <c r="P154" s="626">
        <v>82</v>
      </c>
      <c r="Q154" s="626">
        <v>4</v>
      </c>
      <c r="R154" s="626"/>
      <c r="S154" s="626"/>
      <c r="T154" s="625"/>
      <c r="U154" s="625">
        <v>2018</v>
      </c>
      <c r="V154" s="627"/>
      <c r="W154" s="627"/>
      <c r="X154" s="627"/>
      <c r="Y154" s="627"/>
      <c r="Z154" s="627"/>
      <c r="AA154" s="627"/>
      <c r="AB154" s="626"/>
      <c r="AC154" s="625"/>
      <c r="AD154" s="625"/>
      <c r="AE154" s="627"/>
      <c r="AF154" s="627"/>
      <c r="AG154" s="627"/>
      <c r="AH154" s="627"/>
      <c r="AI154" s="627"/>
      <c r="AJ154" s="627"/>
      <c r="AK154" s="627"/>
      <c r="AL154" s="627"/>
      <c r="AM154" s="627"/>
      <c r="AN154" s="627"/>
      <c r="AO154" s="627"/>
      <c r="AP154" s="627"/>
      <c r="AQ154" s="627"/>
      <c r="AR154" s="627"/>
      <c r="AS154" s="627"/>
      <c r="AT154" s="627"/>
      <c r="AU154" s="627"/>
      <c r="AV154" s="625"/>
    </row>
    <row r="155" spans="1:48" s="659" customFormat="1" ht="24.6" hidden="1" customHeight="1" x14ac:dyDescent="0.15">
      <c r="A155" s="648">
        <v>44</v>
      </c>
      <c r="B155" s="147"/>
      <c r="C155" s="625" t="s">
        <v>358</v>
      </c>
      <c r="D155" s="627" t="s">
        <v>12995</v>
      </c>
      <c r="E155" s="625" t="s">
        <v>12996</v>
      </c>
      <c r="F155" s="625" t="s">
        <v>358</v>
      </c>
      <c r="G155" s="625" t="s">
        <v>12973</v>
      </c>
      <c r="H155" s="626"/>
      <c r="I155" s="626"/>
      <c r="J155" s="626"/>
      <c r="K155" s="625"/>
      <c r="L155" s="625" t="s">
        <v>2221</v>
      </c>
      <c r="M155" s="625" t="s">
        <v>3837</v>
      </c>
      <c r="N155" s="626"/>
      <c r="O155" s="626"/>
      <c r="P155" s="626"/>
      <c r="Q155" s="626"/>
      <c r="R155" s="626"/>
      <c r="S155" s="626"/>
      <c r="T155" s="625"/>
      <c r="U155" s="625">
        <v>2016</v>
      </c>
      <c r="V155" s="627"/>
      <c r="W155" s="627"/>
      <c r="X155" s="627"/>
      <c r="Y155" s="627"/>
      <c r="Z155" s="627"/>
      <c r="AA155" s="627"/>
      <c r="AB155" s="626"/>
      <c r="AC155" s="625"/>
      <c r="AD155" s="625"/>
      <c r="AE155" s="627"/>
      <c r="AF155" s="627"/>
      <c r="AG155" s="627"/>
      <c r="AH155" s="627"/>
      <c r="AI155" s="627"/>
      <c r="AJ155" s="627"/>
      <c r="AK155" s="627"/>
      <c r="AL155" s="627"/>
      <c r="AM155" s="627"/>
      <c r="AN155" s="627"/>
      <c r="AO155" s="627"/>
      <c r="AP155" s="627"/>
      <c r="AQ155" s="627"/>
      <c r="AR155" s="627"/>
      <c r="AS155" s="627"/>
      <c r="AT155" s="627"/>
      <c r="AU155" s="627"/>
      <c r="AV155" s="625"/>
    </row>
    <row r="156" spans="1:48" s="659" customFormat="1" ht="24.6" hidden="1" customHeight="1" x14ac:dyDescent="0.15">
      <c r="A156" s="648">
        <v>45</v>
      </c>
      <c r="B156" s="147"/>
      <c r="C156" s="625" t="s">
        <v>15628</v>
      </c>
      <c r="D156" s="627"/>
      <c r="E156" s="625" t="s">
        <v>15745</v>
      </c>
      <c r="F156" s="625" t="s">
        <v>15628</v>
      </c>
      <c r="G156" s="625" t="s">
        <v>15628</v>
      </c>
      <c r="H156" s="626">
        <v>894</v>
      </c>
      <c r="I156" s="626">
        <v>498</v>
      </c>
      <c r="J156" s="626">
        <v>498</v>
      </c>
      <c r="K156" s="625" t="s">
        <v>10561</v>
      </c>
      <c r="L156" s="625" t="s">
        <v>2221</v>
      </c>
      <c r="M156" s="625" t="s">
        <v>3837</v>
      </c>
      <c r="N156" s="626">
        <v>17</v>
      </c>
      <c r="O156" s="626">
        <v>7</v>
      </c>
      <c r="P156" s="614"/>
      <c r="Q156" s="626">
        <v>9</v>
      </c>
      <c r="R156" s="626"/>
      <c r="S156" s="626"/>
      <c r="T156" s="625"/>
      <c r="U156" s="625">
        <v>2021</v>
      </c>
      <c r="V156" s="627"/>
      <c r="W156" s="627"/>
      <c r="X156" s="627"/>
      <c r="Y156" s="627"/>
      <c r="Z156" s="627"/>
      <c r="AA156" s="627"/>
      <c r="AB156" s="626">
        <v>1003</v>
      </c>
      <c r="AC156" s="625"/>
      <c r="AD156" s="625"/>
      <c r="AE156" s="627"/>
      <c r="AF156" s="627"/>
      <c r="AG156" s="627"/>
      <c r="AH156" s="627"/>
      <c r="AI156" s="627"/>
      <c r="AJ156" s="627"/>
      <c r="AK156" s="627"/>
      <c r="AL156" s="627"/>
      <c r="AM156" s="627"/>
      <c r="AN156" s="627"/>
      <c r="AO156" s="627"/>
      <c r="AP156" s="627"/>
      <c r="AQ156" s="627"/>
      <c r="AR156" s="627"/>
      <c r="AS156" s="627"/>
      <c r="AT156" s="627"/>
      <c r="AU156" s="627"/>
      <c r="AV156" s="625" t="s">
        <v>15747</v>
      </c>
    </row>
    <row r="157" spans="1:48" s="659" customFormat="1" ht="24.6" hidden="1" customHeight="1" x14ac:dyDescent="0.15">
      <c r="A157" s="648">
        <v>46</v>
      </c>
      <c r="B157" s="147"/>
      <c r="C157" s="625" t="s">
        <v>15628</v>
      </c>
      <c r="D157" s="631"/>
      <c r="E157" s="625" t="s">
        <v>15748</v>
      </c>
      <c r="F157" s="625" t="s">
        <v>358</v>
      </c>
      <c r="G157" s="625" t="s">
        <v>3716</v>
      </c>
      <c r="H157" s="626">
        <v>8907</v>
      </c>
      <c r="I157" s="626">
        <v>1997</v>
      </c>
      <c r="J157" s="626">
        <v>2249</v>
      </c>
      <c r="K157" s="625" t="s">
        <v>15749</v>
      </c>
      <c r="L157" s="625" t="s">
        <v>15750</v>
      </c>
      <c r="M157" s="625" t="s">
        <v>2280</v>
      </c>
      <c r="N157" s="626">
        <v>48</v>
      </c>
      <c r="O157" s="626">
        <v>19</v>
      </c>
      <c r="P157" s="626">
        <v>912</v>
      </c>
      <c r="Q157" s="626">
        <v>13</v>
      </c>
      <c r="R157" s="626"/>
      <c r="S157" s="626"/>
      <c r="T157" s="625"/>
      <c r="U157" s="648"/>
      <c r="V157" s="627"/>
      <c r="W157" s="627"/>
      <c r="X157" s="627"/>
      <c r="Y157" s="627"/>
      <c r="Z157" s="627"/>
      <c r="AA157" s="627"/>
      <c r="AB157" s="626"/>
      <c r="AC157" s="625"/>
      <c r="AD157" s="625"/>
      <c r="AE157" s="627"/>
      <c r="AF157" s="627"/>
      <c r="AG157" s="627"/>
      <c r="AH157" s="627"/>
      <c r="AI157" s="627"/>
      <c r="AJ157" s="627"/>
      <c r="AK157" s="627"/>
      <c r="AL157" s="627"/>
      <c r="AM157" s="627"/>
      <c r="AN157" s="627"/>
      <c r="AO157" s="627"/>
      <c r="AP157" s="627"/>
      <c r="AQ157" s="627"/>
      <c r="AR157" s="627"/>
      <c r="AS157" s="627"/>
      <c r="AT157" s="627"/>
      <c r="AU157" s="627"/>
      <c r="AV157" s="625"/>
    </row>
    <row r="158" spans="1:48" s="659" customFormat="1" ht="24.6" hidden="1" customHeight="1" x14ac:dyDescent="0.15">
      <c r="A158" s="648">
        <v>47</v>
      </c>
      <c r="B158" s="147"/>
      <c r="C158" s="625" t="s">
        <v>3072</v>
      </c>
      <c r="D158" s="627" t="s">
        <v>3685</v>
      </c>
      <c r="E158" s="625" t="s">
        <v>17937</v>
      </c>
      <c r="F158" s="625" t="s">
        <v>3072</v>
      </c>
      <c r="G158" s="625" t="s">
        <v>3265</v>
      </c>
      <c r="H158" s="626">
        <v>8453</v>
      </c>
      <c r="I158" s="626">
        <v>783.16</v>
      </c>
      <c r="J158" s="626">
        <v>794.46</v>
      </c>
      <c r="K158" s="625" t="s">
        <v>1200</v>
      </c>
      <c r="L158" s="625" t="s">
        <v>1199</v>
      </c>
      <c r="M158" s="625" t="s">
        <v>54</v>
      </c>
      <c r="N158" s="626">
        <v>23</v>
      </c>
      <c r="O158" s="626">
        <v>26</v>
      </c>
      <c r="P158" s="626">
        <v>600.73</v>
      </c>
      <c r="Q158" s="626">
        <v>13.97</v>
      </c>
      <c r="R158" s="626"/>
      <c r="S158" s="626">
        <v>200</v>
      </c>
      <c r="T158" s="625" t="s">
        <v>3686</v>
      </c>
      <c r="U158" s="625"/>
      <c r="V158" s="627">
        <v>545</v>
      </c>
      <c r="W158" s="627"/>
      <c r="X158" s="627"/>
      <c r="Y158" s="627"/>
      <c r="Z158" s="627"/>
      <c r="AA158" s="627"/>
      <c r="AB158" s="626">
        <v>1445</v>
      </c>
      <c r="AC158" s="625"/>
      <c r="AD158" s="625"/>
      <c r="AE158" s="627"/>
      <c r="AF158" s="627"/>
      <c r="AG158" s="627"/>
      <c r="AH158" s="627"/>
      <c r="AI158" s="627"/>
      <c r="AJ158" s="627"/>
      <c r="AK158" s="627"/>
      <c r="AL158" s="627"/>
      <c r="AM158" s="627"/>
      <c r="AN158" s="627"/>
      <c r="AO158" s="627"/>
      <c r="AP158" s="627"/>
      <c r="AQ158" s="627"/>
      <c r="AR158" s="627"/>
      <c r="AS158" s="627"/>
      <c r="AT158" s="627"/>
      <c r="AU158" s="627"/>
      <c r="AV158" s="625" t="s">
        <v>9790</v>
      </c>
    </row>
    <row r="159" spans="1:48" s="659" customFormat="1" ht="24.6" hidden="1" customHeight="1" x14ac:dyDescent="0.15">
      <c r="A159" s="648">
        <v>48</v>
      </c>
      <c r="B159" s="147"/>
      <c r="C159" s="625" t="s">
        <v>3072</v>
      </c>
      <c r="D159" s="627" t="s">
        <v>3687</v>
      </c>
      <c r="E159" s="625" t="s">
        <v>3688</v>
      </c>
      <c r="F159" s="625" t="s">
        <v>3072</v>
      </c>
      <c r="G159" s="625" t="s">
        <v>3265</v>
      </c>
      <c r="H159" s="626">
        <v>10082</v>
      </c>
      <c r="I159" s="626">
        <v>804</v>
      </c>
      <c r="J159" s="626">
        <v>798</v>
      </c>
      <c r="K159" s="625" t="s">
        <v>1200</v>
      </c>
      <c r="L159" s="625" t="s">
        <v>1199</v>
      </c>
      <c r="M159" s="625" t="s">
        <v>54</v>
      </c>
      <c r="N159" s="626">
        <v>22</v>
      </c>
      <c r="O159" s="626">
        <v>25</v>
      </c>
      <c r="P159" s="626">
        <v>550</v>
      </c>
      <c r="Q159" s="626">
        <v>13</v>
      </c>
      <c r="R159" s="626"/>
      <c r="S159" s="626">
        <v>200</v>
      </c>
      <c r="T159" s="625"/>
      <c r="U159" s="625"/>
      <c r="V159" s="627">
        <v>509</v>
      </c>
      <c r="W159" s="627"/>
      <c r="X159" s="627"/>
      <c r="Y159" s="627"/>
      <c r="Z159" s="627"/>
      <c r="AA159" s="627"/>
      <c r="AB159" s="626">
        <v>509</v>
      </c>
      <c r="AC159" s="625"/>
      <c r="AD159" s="625"/>
      <c r="AE159" s="627"/>
      <c r="AF159" s="627"/>
      <c r="AG159" s="627"/>
      <c r="AH159" s="627"/>
      <c r="AI159" s="627"/>
      <c r="AJ159" s="627"/>
      <c r="AK159" s="627"/>
      <c r="AL159" s="627"/>
      <c r="AM159" s="627"/>
      <c r="AN159" s="627"/>
      <c r="AO159" s="627"/>
      <c r="AP159" s="627"/>
      <c r="AQ159" s="627"/>
      <c r="AR159" s="627"/>
      <c r="AS159" s="627"/>
      <c r="AT159" s="627"/>
      <c r="AU159" s="627"/>
      <c r="AV159" s="625"/>
    </row>
    <row r="160" spans="1:48" s="659" customFormat="1" ht="24.6" hidden="1" customHeight="1" x14ac:dyDescent="0.15">
      <c r="A160" s="648">
        <v>49</v>
      </c>
      <c r="B160" s="147"/>
      <c r="C160" s="625" t="s">
        <v>3072</v>
      </c>
      <c r="D160" s="627" t="s">
        <v>3689</v>
      </c>
      <c r="E160" s="625" t="s">
        <v>3690</v>
      </c>
      <c r="F160" s="625" t="s">
        <v>3072</v>
      </c>
      <c r="G160" s="625" t="s">
        <v>3691</v>
      </c>
      <c r="H160" s="626">
        <v>15853</v>
      </c>
      <c r="I160" s="626">
        <v>2131</v>
      </c>
      <c r="J160" s="626">
        <v>2867</v>
      </c>
      <c r="K160" s="625" t="s">
        <v>1194</v>
      </c>
      <c r="L160" s="625" t="s">
        <v>15751</v>
      </c>
      <c r="M160" s="625" t="s">
        <v>54</v>
      </c>
      <c r="N160" s="626">
        <v>25</v>
      </c>
      <c r="O160" s="626">
        <v>40</v>
      </c>
      <c r="P160" s="626">
        <v>1000</v>
      </c>
      <c r="Q160" s="626">
        <v>17</v>
      </c>
      <c r="R160" s="626">
        <v>1033</v>
      </c>
      <c r="S160" s="626">
        <v>2000</v>
      </c>
      <c r="T160" s="625" t="s">
        <v>499</v>
      </c>
      <c r="U160" s="625">
        <v>2001</v>
      </c>
      <c r="V160" s="627">
        <v>3457</v>
      </c>
      <c r="W160" s="627"/>
      <c r="X160" s="627"/>
      <c r="Y160" s="627"/>
      <c r="Z160" s="627"/>
      <c r="AA160" s="627"/>
      <c r="AB160" s="626">
        <v>3457</v>
      </c>
      <c r="AC160" s="625"/>
      <c r="AD160" s="625"/>
      <c r="AE160" s="627">
        <v>1</v>
      </c>
      <c r="AF160" s="627"/>
      <c r="AG160" s="627" t="s">
        <v>3692</v>
      </c>
      <c r="AH160" s="627"/>
      <c r="AI160" s="627"/>
      <c r="AJ160" s="627"/>
      <c r="AK160" s="627"/>
      <c r="AL160" s="627"/>
      <c r="AM160" s="627"/>
      <c r="AN160" s="627"/>
      <c r="AO160" s="627"/>
      <c r="AP160" s="627"/>
      <c r="AQ160" s="627"/>
      <c r="AR160" s="627"/>
      <c r="AS160" s="627"/>
      <c r="AT160" s="627"/>
      <c r="AU160" s="627"/>
      <c r="AV160" s="625"/>
    </row>
    <row r="161" spans="1:48" s="659" customFormat="1" ht="24.6" hidden="1" customHeight="1" x14ac:dyDescent="0.15">
      <c r="A161" s="648">
        <v>50</v>
      </c>
      <c r="B161" s="147"/>
      <c r="C161" s="625" t="s">
        <v>3072</v>
      </c>
      <c r="D161" s="627" t="s">
        <v>3693</v>
      </c>
      <c r="E161" s="625" t="s">
        <v>3694</v>
      </c>
      <c r="F161" s="625" t="s">
        <v>3072</v>
      </c>
      <c r="G161" s="625" t="s">
        <v>3265</v>
      </c>
      <c r="H161" s="626">
        <v>17819</v>
      </c>
      <c r="I161" s="626">
        <v>2657.82</v>
      </c>
      <c r="J161" s="626">
        <v>3720.93</v>
      </c>
      <c r="K161" s="625" t="s">
        <v>1194</v>
      </c>
      <c r="L161" s="625" t="s">
        <v>1281</v>
      </c>
      <c r="M161" s="625" t="s">
        <v>54</v>
      </c>
      <c r="N161" s="626">
        <v>26</v>
      </c>
      <c r="O161" s="626">
        <v>41</v>
      </c>
      <c r="P161" s="626">
        <v>1066</v>
      </c>
      <c r="Q161" s="626">
        <v>15</v>
      </c>
      <c r="R161" s="626">
        <v>1106</v>
      </c>
      <c r="S161" s="626">
        <v>1106</v>
      </c>
      <c r="T161" s="625" t="s">
        <v>499</v>
      </c>
      <c r="U161" s="625">
        <v>2004</v>
      </c>
      <c r="V161" s="627">
        <v>2991</v>
      </c>
      <c r="W161" s="627">
        <v>879</v>
      </c>
      <c r="X161" s="627">
        <v>597</v>
      </c>
      <c r="Y161" s="627"/>
      <c r="Z161" s="627"/>
      <c r="AA161" s="627"/>
      <c r="AB161" s="626">
        <v>4580</v>
      </c>
      <c r="AC161" s="625"/>
      <c r="AD161" s="625"/>
      <c r="AE161" s="627"/>
      <c r="AF161" s="627"/>
      <c r="AG161" s="627"/>
      <c r="AH161" s="627"/>
      <c r="AI161" s="627" t="s">
        <v>1258</v>
      </c>
      <c r="AJ161" s="627">
        <v>1</v>
      </c>
      <c r="AK161" s="627">
        <v>102.6</v>
      </c>
      <c r="AL161" s="627" t="s">
        <v>3695</v>
      </c>
      <c r="AM161" s="627" t="s">
        <v>3391</v>
      </c>
      <c r="AN161" s="627"/>
      <c r="AO161" s="627"/>
      <c r="AP161" s="627"/>
      <c r="AQ161" s="627"/>
      <c r="AR161" s="627"/>
      <c r="AS161" s="627"/>
      <c r="AT161" s="627"/>
      <c r="AU161" s="627"/>
      <c r="AV161" s="625" t="s">
        <v>9791</v>
      </c>
    </row>
    <row r="162" spans="1:48" s="659" customFormat="1" ht="24.6" hidden="1" customHeight="1" x14ac:dyDescent="0.15">
      <c r="A162" s="648">
        <v>51</v>
      </c>
      <c r="B162" s="147"/>
      <c r="C162" s="625" t="s">
        <v>3072</v>
      </c>
      <c r="D162" s="627" t="s">
        <v>3696</v>
      </c>
      <c r="E162" s="625" t="s">
        <v>3697</v>
      </c>
      <c r="F162" s="625" t="s">
        <v>3072</v>
      </c>
      <c r="G162" s="625" t="s">
        <v>3265</v>
      </c>
      <c r="H162" s="626">
        <v>57970</v>
      </c>
      <c r="I162" s="626">
        <v>2243</v>
      </c>
      <c r="J162" s="626">
        <v>2872</v>
      </c>
      <c r="K162" s="625" t="s">
        <v>1194</v>
      </c>
      <c r="L162" s="693" t="s">
        <v>487</v>
      </c>
      <c r="M162" s="625" t="s">
        <v>54</v>
      </c>
      <c r="N162" s="626">
        <v>20</v>
      </c>
      <c r="O162" s="626">
        <v>84</v>
      </c>
      <c r="P162" s="626">
        <v>1680</v>
      </c>
      <c r="Q162" s="626">
        <v>13</v>
      </c>
      <c r="R162" s="626">
        <v>300</v>
      </c>
      <c r="S162" s="626">
        <v>300</v>
      </c>
      <c r="T162" s="625" t="s">
        <v>499</v>
      </c>
      <c r="U162" s="648">
        <v>2005</v>
      </c>
      <c r="V162" s="627"/>
      <c r="W162" s="627"/>
      <c r="X162" s="627"/>
      <c r="Y162" s="627"/>
      <c r="Z162" s="627"/>
      <c r="AA162" s="627"/>
      <c r="AB162" s="626">
        <v>2671</v>
      </c>
      <c r="AC162" s="625"/>
      <c r="AD162" s="625"/>
      <c r="AE162" s="627"/>
      <c r="AF162" s="627"/>
      <c r="AG162" s="627"/>
      <c r="AH162" s="627"/>
      <c r="AI162" s="627"/>
      <c r="AJ162" s="627"/>
      <c r="AK162" s="627"/>
      <c r="AL162" s="627"/>
      <c r="AM162" s="627"/>
      <c r="AN162" s="627"/>
      <c r="AO162" s="627"/>
      <c r="AP162" s="627"/>
      <c r="AQ162" s="627"/>
      <c r="AR162" s="627"/>
      <c r="AS162" s="627"/>
      <c r="AT162" s="627"/>
      <c r="AU162" s="627"/>
      <c r="AV162" s="625"/>
    </row>
    <row r="163" spans="1:48" s="659" customFormat="1" ht="24.6" hidden="1" customHeight="1" x14ac:dyDescent="0.15">
      <c r="A163" s="648">
        <v>52</v>
      </c>
      <c r="B163" s="147"/>
      <c r="C163" s="625" t="s">
        <v>3072</v>
      </c>
      <c r="D163" s="627" t="s">
        <v>3698</v>
      </c>
      <c r="E163" s="625" t="s">
        <v>3699</v>
      </c>
      <c r="F163" s="625" t="s">
        <v>3072</v>
      </c>
      <c r="G163" s="625" t="s">
        <v>3265</v>
      </c>
      <c r="H163" s="626">
        <v>34576</v>
      </c>
      <c r="I163" s="626">
        <v>499</v>
      </c>
      <c r="J163" s="626">
        <v>499</v>
      </c>
      <c r="K163" s="625" t="s">
        <v>3700</v>
      </c>
      <c r="L163" s="693" t="s">
        <v>3701</v>
      </c>
      <c r="M163" s="625" t="s">
        <v>54</v>
      </c>
      <c r="N163" s="626">
        <v>17</v>
      </c>
      <c r="O163" s="626">
        <v>24</v>
      </c>
      <c r="P163" s="626">
        <v>408</v>
      </c>
      <c r="Q163" s="626">
        <v>10</v>
      </c>
      <c r="R163" s="626">
        <v>40</v>
      </c>
      <c r="S163" s="626">
        <v>40</v>
      </c>
      <c r="T163" s="625" t="s">
        <v>499</v>
      </c>
      <c r="U163" s="648">
        <v>2012</v>
      </c>
      <c r="V163" s="627">
        <v>900</v>
      </c>
      <c r="W163" s="627"/>
      <c r="X163" s="627"/>
      <c r="Y163" s="627"/>
      <c r="Z163" s="627"/>
      <c r="AA163" s="627"/>
      <c r="AB163" s="626">
        <v>900</v>
      </c>
      <c r="AC163" s="625"/>
      <c r="AD163" s="625"/>
      <c r="AE163" s="627"/>
      <c r="AF163" s="627"/>
      <c r="AG163" s="627"/>
      <c r="AH163" s="627"/>
      <c r="AI163" s="627"/>
      <c r="AJ163" s="627"/>
      <c r="AK163" s="627"/>
      <c r="AL163" s="627"/>
      <c r="AM163" s="627"/>
      <c r="AN163" s="627"/>
      <c r="AO163" s="627"/>
      <c r="AP163" s="627"/>
      <c r="AQ163" s="627"/>
      <c r="AR163" s="627"/>
      <c r="AS163" s="627"/>
      <c r="AT163" s="627"/>
      <c r="AU163" s="627"/>
      <c r="AV163" s="625"/>
    </row>
    <row r="164" spans="1:48" s="659" customFormat="1" ht="24.6" hidden="1" customHeight="1" x14ac:dyDescent="0.15">
      <c r="A164" s="648"/>
      <c r="B164" s="147"/>
      <c r="C164" s="625" t="s">
        <v>3072</v>
      </c>
      <c r="D164" s="627" t="s">
        <v>3702</v>
      </c>
      <c r="E164" s="625" t="s">
        <v>3703</v>
      </c>
      <c r="F164" s="625" t="s">
        <v>3072</v>
      </c>
      <c r="G164" s="625" t="s">
        <v>3265</v>
      </c>
      <c r="H164" s="626">
        <v>23703</v>
      </c>
      <c r="I164" s="626">
        <v>542</v>
      </c>
      <c r="J164" s="626">
        <v>542</v>
      </c>
      <c r="K164" s="625" t="s">
        <v>3700</v>
      </c>
      <c r="L164" s="625" t="s">
        <v>487</v>
      </c>
      <c r="M164" s="625" t="s">
        <v>54</v>
      </c>
      <c r="N164" s="626">
        <v>17</v>
      </c>
      <c r="O164" s="626">
        <v>26</v>
      </c>
      <c r="P164" s="626">
        <v>442</v>
      </c>
      <c r="Q164" s="626">
        <v>9</v>
      </c>
      <c r="R164" s="626">
        <v>50</v>
      </c>
      <c r="S164" s="626">
        <v>50</v>
      </c>
      <c r="T164" s="625" t="s">
        <v>499</v>
      </c>
      <c r="U164" s="648">
        <v>2012</v>
      </c>
      <c r="V164" s="627">
        <v>3011</v>
      </c>
      <c r="W164" s="627"/>
      <c r="X164" s="627"/>
      <c r="Y164" s="627"/>
      <c r="Z164" s="627"/>
      <c r="AA164" s="627"/>
      <c r="AB164" s="626">
        <v>3011</v>
      </c>
      <c r="AC164" s="625"/>
      <c r="AD164" s="625"/>
      <c r="AE164" s="627"/>
      <c r="AF164" s="627"/>
      <c r="AG164" s="627"/>
      <c r="AH164" s="627"/>
      <c r="AI164" s="627"/>
      <c r="AJ164" s="627"/>
      <c r="AK164" s="627"/>
      <c r="AL164" s="627"/>
      <c r="AM164" s="627"/>
      <c r="AN164" s="627"/>
      <c r="AO164" s="627"/>
      <c r="AP164" s="627"/>
      <c r="AQ164" s="627"/>
      <c r="AR164" s="627"/>
      <c r="AS164" s="627"/>
      <c r="AT164" s="627"/>
      <c r="AU164" s="627"/>
      <c r="AV164" s="625"/>
    </row>
    <row r="165" spans="1:48" s="659" customFormat="1" ht="24.6" hidden="1" customHeight="1" x14ac:dyDescent="0.15">
      <c r="A165" s="648"/>
      <c r="B165" s="147"/>
      <c r="C165" s="625" t="s">
        <v>3072</v>
      </c>
      <c r="D165" s="627" t="s">
        <v>3704</v>
      </c>
      <c r="E165" s="625" t="s">
        <v>3704</v>
      </c>
      <c r="F165" s="625" t="s">
        <v>3072</v>
      </c>
      <c r="G165" s="625" t="s">
        <v>3265</v>
      </c>
      <c r="H165" s="626">
        <v>1054</v>
      </c>
      <c r="I165" s="626">
        <v>533</v>
      </c>
      <c r="J165" s="626">
        <v>587</v>
      </c>
      <c r="K165" s="625" t="s">
        <v>500</v>
      </c>
      <c r="L165" s="693" t="s">
        <v>3701</v>
      </c>
      <c r="M165" s="625" t="s">
        <v>54</v>
      </c>
      <c r="N165" s="626">
        <v>16</v>
      </c>
      <c r="O165" s="626">
        <v>23</v>
      </c>
      <c r="P165" s="626">
        <v>377</v>
      </c>
      <c r="Q165" s="626">
        <v>8</v>
      </c>
      <c r="R165" s="626"/>
      <c r="S165" s="626"/>
      <c r="T165" s="625"/>
      <c r="U165" s="648">
        <v>2014</v>
      </c>
      <c r="V165" s="627"/>
      <c r="W165" s="627"/>
      <c r="X165" s="627"/>
      <c r="Y165" s="627"/>
      <c r="Z165" s="627"/>
      <c r="AA165" s="627"/>
      <c r="AB165" s="626">
        <v>2859</v>
      </c>
      <c r="AC165" s="625"/>
      <c r="AD165" s="625"/>
      <c r="AE165" s="627"/>
      <c r="AF165" s="627"/>
      <c r="AG165" s="627"/>
      <c r="AH165" s="627"/>
      <c r="AI165" s="627"/>
      <c r="AJ165" s="627"/>
      <c r="AK165" s="627"/>
      <c r="AL165" s="627"/>
      <c r="AM165" s="627"/>
      <c r="AN165" s="627"/>
      <c r="AO165" s="627"/>
      <c r="AP165" s="627"/>
      <c r="AQ165" s="627"/>
      <c r="AR165" s="627"/>
      <c r="AS165" s="627"/>
      <c r="AT165" s="627"/>
      <c r="AU165" s="627"/>
      <c r="AV165" s="625"/>
    </row>
    <row r="166" spans="1:48" s="659" customFormat="1" ht="24.6" hidden="1" customHeight="1" x14ac:dyDescent="0.15">
      <c r="A166" s="648"/>
      <c r="B166" s="147"/>
      <c r="C166" s="625" t="s">
        <v>3072</v>
      </c>
      <c r="D166" s="627" t="s">
        <v>3705</v>
      </c>
      <c r="E166" s="625" t="s">
        <v>3705</v>
      </c>
      <c r="F166" s="625" t="s">
        <v>3072</v>
      </c>
      <c r="G166" s="625" t="s">
        <v>3265</v>
      </c>
      <c r="H166" s="626">
        <v>10657</v>
      </c>
      <c r="I166" s="626">
        <v>1612</v>
      </c>
      <c r="J166" s="626">
        <v>1589</v>
      </c>
      <c r="K166" s="625" t="s">
        <v>500</v>
      </c>
      <c r="L166" s="693" t="s">
        <v>9792</v>
      </c>
      <c r="M166" s="625" t="s">
        <v>54</v>
      </c>
      <c r="N166" s="626">
        <v>20</v>
      </c>
      <c r="O166" s="626">
        <v>42</v>
      </c>
      <c r="P166" s="626">
        <v>840</v>
      </c>
      <c r="Q166" s="626">
        <v>11</v>
      </c>
      <c r="R166" s="626"/>
      <c r="S166" s="626"/>
      <c r="T166" s="625"/>
      <c r="U166" s="648">
        <v>2014</v>
      </c>
      <c r="V166" s="627">
        <v>1150</v>
      </c>
      <c r="W166" s="627"/>
      <c r="X166" s="627"/>
      <c r="Y166" s="627"/>
      <c r="Z166" s="627"/>
      <c r="AA166" s="627"/>
      <c r="AB166" s="626">
        <v>1150</v>
      </c>
      <c r="AC166" s="625"/>
      <c r="AD166" s="625"/>
      <c r="AE166" s="627"/>
      <c r="AF166" s="627"/>
      <c r="AG166" s="627"/>
      <c r="AH166" s="627"/>
      <c r="AI166" s="627"/>
      <c r="AJ166" s="627"/>
      <c r="AK166" s="627"/>
      <c r="AL166" s="627"/>
      <c r="AM166" s="627"/>
      <c r="AN166" s="627"/>
      <c r="AO166" s="627"/>
      <c r="AP166" s="627"/>
      <c r="AQ166" s="627"/>
      <c r="AR166" s="627"/>
      <c r="AS166" s="627"/>
      <c r="AT166" s="627"/>
      <c r="AU166" s="627"/>
      <c r="AV166" s="625"/>
    </row>
    <row r="167" spans="1:48" s="659" customFormat="1" ht="24.6" hidden="1" customHeight="1" x14ac:dyDescent="0.15">
      <c r="A167" s="648">
        <v>53</v>
      </c>
      <c r="B167" s="147"/>
      <c r="C167" s="625" t="s">
        <v>3072</v>
      </c>
      <c r="D167" s="627" t="s">
        <v>12967</v>
      </c>
      <c r="E167" s="625" t="s">
        <v>3706</v>
      </c>
      <c r="F167" s="625" t="s">
        <v>3072</v>
      </c>
      <c r="G167" s="625" t="s">
        <v>3265</v>
      </c>
      <c r="H167" s="626">
        <v>10429</v>
      </c>
      <c r="I167" s="626">
        <v>990</v>
      </c>
      <c r="J167" s="626">
        <v>1228</v>
      </c>
      <c r="K167" s="625" t="s">
        <v>500</v>
      </c>
      <c r="L167" s="693" t="s">
        <v>9792</v>
      </c>
      <c r="M167" s="625" t="s">
        <v>54</v>
      </c>
      <c r="N167" s="626">
        <v>20</v>
      </c>
      <c r="O167" s="626">
        <v>30</v>
      </c>
      <c r="P167" s="626">
        <v>600</v>
      </c>
      <c r="Q167" s="626">
        <v>11</v>
      </c>
      <c r="R167" s="626"/>
      <c r="S167" s="626"/>
      <c r="T167" s="625"/>
      <c r="U167" s="648">
        <v>2015</v>
      </c>
      <c r="V167" s="627"/>
      <c r="W167" s="627"/>
      <c r="X167" s="627"/>
      <c r="Y167" s="627"/>
      <c r="Z167" s="627"/>
      <c r="AA167" s="627"/>
      <c r="AB167" s="626">
        <v>1168</v>
      </c>
      <c r="AC167" s="625"/>
      <c r="AD167" s="625"/>
      <c r="AE167" s="627"/>
      <c r="AF167" s="627"/>
      <c r="AG167" s="627"/>
      <c r="AH167" s="627"/>
      <c r="AI167" s="627"/>
      <c r="AJ167" s="627"/>
      <c r="AK167" s="627"/>
      <c r="AL167" s="627"/>
      <c r="AM167" s="627"/>
      <c r="AN167" s="627"/>
      <c r="AO167" s="627"/>
      <c r="AP167" s="627"/>
      <c r="AQ167" s="627"/>
      <c r="AR167" s="627"/>
      <c r="AS167" s="627"/>
      <c r="AT167" s="627"/>
      <c r="AU167" s="627"/>
      <c r="AV167" s="625"/>
    </row>
    <row r="168" spans="1:48" s="659" customFormat="1" ht="24.6" hidden="1" customHeight="1" x14ac:dyDescent="0.15">
      <c r="A168" s="648">
        <v>54</v>
      </c>
      <c r="B168" s="147"/>
      <c r="C168" s="625" t="s">
        <v>3072</v>
      </c>
      <c r="D168" s="627" t="s">
        <v>3707</v>
      </c>
      <c r="E168" s="625" t="s">
        <v>3707</v>
      </c>
      <c r="F168" s="625" t="s">
        <v>3072</v>
      </c>
      <c r="G168" s="625" t="s">
        <v>3265</v>
      </c>
      <c r="H168" s="626">
        <v>44535.7</v>
      </c>
      <c r="I168" s="626">
        <v>681.86</v>
      </c>
      <c r="J168" s="626">
        <v>679.36</v>
      </c>
      <c r="K168" s="625" t="s">
        <v>500</v>
      </c>
      <c r="L168" s="693" t="s">
        <v>9792</v>
      </c>
      <c r="M168" s="625" t="s">
        <v>54</v>
      </c>
      <c r="N168" s="626">
        <v>16</v>
      </c>
      <c r="O168" s="626">
        <v>27</v>
      </c>
      <c r="P168" s="626">
        <v>432</v>
      </c>
      <c r="Q168" s="626">
        <v>11</v>
      </c>
      <c r="R168" s="626"/>
      <c r="S168" s="626"/>
      <c r="T168" s="625"/>
      <c r="U168" s="648">
        <v>2016</v>
      </c>
      <c r="V168" s="627"/>
      <c r="W168" s="627" t="s">
        <v>3317</v>
      </c>
      <c r="X168" s="627"/>
      <c r="Y168" s="627"/>
      <c r="Z168" s="627"/>
      <c r="AA168" s="627"/>
      <c r="AB168" s="626"/>
      <c r="AC168" s="625"/>
      <c r="AD168" s="625"/>
      <c r="AE168" s="627"/>
      <c r="AF168" s="627"/>
      <c r="AG168" s="627"/>
      <c r="AH168" s="627"/>
      <c r="AI168" s="627"/>
      <c r="AJ168" s="627"/>
      <c r="AK168" s="627"/>
      <c r="AL168" s="627"/>
      <c r="AM168" s="627"/>
      <c r="AN168" s="627"/>
      <c r="AO168" s="627"/>
      <c r="AP168" s="627"/>
      <c r="AQ168" s="627"/>
      <c r="AR168" s="627"/>
      <c r="AS168" s="627"/>
      <c r="AT168" s="627"/>
      <c r="AU168" s="627"/>
      <c r="AV168" s="625"/>
    </row>
    <row r="169" spans="1:48" s="659" customFormat="1" ht="24.6" hidden="1" customHeight="1" x14ac:dyDescent="0.15">
      <c r="A169" s="648">
        <v>55</v>
      </c>
      <c r="B169" s="147"/>
      <c r="C169" s="625" t="s">
        <v>3072</v>
      </c>
      <c r="D169" s="627" t="s">
        <v>12968</v>
      </c>
      <c r="E169" s="625" t="s">
        <v>9793</v>
      </c>
      <c r="F169" s="625" t="s">
        <v>3072</v>
      </c>
      <c r="G169" s="625" t="s">
        <v>3265</v>
      </c>
      <c r="H169" s="626">
        <v>34414</v>
      </c>
      <c r="I169" s="626">
        <v>595</v>
      </c>
      <c r="J169" s="626">
        <v>656</v>
      </c>
      <c r="K169" s="625" t="s">
        <v>9794</v>
      </c>
      <c r="L169" s="693" t="s">
        <v>3701</v>
      </c>
      <c r="M169" s="625" t="s">
        <v>54</v>
      </c>
      <c r="N169" s="626">
        <v>16</v>
      </c>
      <c r="O169" s="626">
        <v>23</v>
      </c>
      <c r="P169" s="626">
        <v>377</v>
      </c>
      <c r="Q169" s="626">
        <v>13</v>
      </c>
      <c r="R169" s="626"/>
      <c r="S169" s="626"/>
      <c r="T169" s="625"/>
      <c r="U169" s="648">
        <v>2016</v>
      </c>
      <c r="V169" s="627"/>
      <c r="W169" s="627"/>
      <c r="X169" s="627"/>
      <c r="Y169" s="627"/>
      <c r="Z169" s="627"/>
      <c r="AA169" s="627"/>
      <c r="AB169" s="626"/>
      <c r="AC169" s="625"/>
      <c r="AD169" s="625"/>
      <c r="AE169" s="627"/>
      <c r="AF169" s="627"/>
      <c r="AG169" s="627"/>
      <c r="AH169" s="627"/>
      <c r="AI169" s="627"/>
      <c r="AJ169" s="627"/>
      <c r="AK169" s="627"/>
      <c r="AL169" s="627"/>
      <c r="AM169" s="627"/>
      <c r="AN169" s="627"/>
      <c r="AO169" s="627"/>
      <c r="AP169" s="627"/>
      <c r="AQ169" s="627"/>
      <c r="AR169" s="627"/>
      <c r="AS169" s="627"/>
      <c r="AT169" s="627"/>
      <c r="AU169" s="627"/>
      <c r="AV169" s="625"/>
    </row>
    <row r="170" spans="1:48" s="659" customFormat="1" ht="24.6" hidden="1" customHeight="1" x14ac:dyDescent="0.15">
      <c r="A170" s="648">
        <v>56</v>
      </c>
      <c r="B170" s="147"/>
      <c r="C170" s="625" t="s">
        <v>3072</v>
      </c>
      <c r="D170" s="631" t="s">
        <v>12969</v>
      </c>
      <c r="E170" s="625" t="s">
        <v>12970</v>
      </c>
      <c r="F170" s="625" t="s">
        <v>3072</v>
      </c>
      <c r="G170" s="625" t="s">
        <v>3265</v>
      </c>
      <c r="H170" s="626">
        <v>414425.59999999998</v>
      </c>
      <c r="I170" s="626">
        <v>735.38</v>
      </c>
      <c r="J170" s="626">
        <v>735.38</v>
      </c>
      <c r="K170" s="625" t="s">
        <v>1194</v>
      </c>
      <c r="L170" s="625" t="s">
        <v>487</v>
      </c>
      <c r="M170" s="625" t="s">
        <v>54</v>
      </c>
      <c r="N170" s="626"/>
      <c r="O170" s="626"/>
      <c r="P170" s="626"/>
      <c r="Q170" s="626"/>
      <c r="R170" s="626"/>
      <c r="S170" s="626"/>
      <c r="T170" s="625" t="s">
        <v>499</v>
      </c>
      <c r="U170" s="648">
        <v>2010</v>
      </c>
      <c r="V170" s="627"/>
      <c r="W170" s="627"/>
      <c r="X170" s="627"/>
      <c r="Y170" s="627"/>
      <c r="Z170" s="627"/>
      <c r="AA170" s="627"/>
      <c r="AB170" s="626"/>
      <c r="AC170" s="625"/>
      <c r="AD170" s="625"/>
      <c r="AE170" s="627"/>
      <c r="AF170" s="627"/>
      <c r="AG170" s="627"/>
      <c r="AH170" s="627"/>
      <c r="AI170" s="627"/>
      <c r="AJ170" s="627"/>
      <c r="AK170" s="627"/>
      <c r="AL170" s="627"/>
      <c r="AM170" s="627"/>
      <c r="AN170" s="627"/>
      <c r="AO170" s="627"/>
      <c r="AP170" s="627"/>
      <c r="AQ170" s="627"/>
      <c r="AR170" s="627"/>
      <c r="AS170" s="627"/>
      <c r="AT170" s="627"/>
      <c r="AU170" s="627"/>
      <c r="AV170" s="625"/>
    </row>
    <row r="171" spans="1:48" s="659" customFormat="1" ht="24.6" hidden="1" customHeight="1" x14ac:dyDescent="0.15">
      <c r="A171" s="648">
        <v>57</v>
      </c>
      <c r="B171" s="147"/>
      <c r="C171" s="625" t="s">
        <v>3072</v>
      </c>
      <c r="D171" s="631"/>
      <c r="E171" s="625" t="s">
        <v>15752</v>
      </c>
      <c r="F171" s="625" t="s">
        <v>15635</v>
      </c>
      <c r="G171" s="625" t="s">
        <v>3265</v>
      </c>
      <c r="H171" s="626">
        <v>9893</v>
      </c>
      <c r="I171" s="626">
        <v>1934.75</v>
      </c>
      <c r="J171" s="626">
        <v>3595.73</v>
      </c>
      <c r="K171" s="625" t="s">
        <v>2204</v>
      </c>
      <c r="L171" s="625" t="s">
        <v>15753</v>
      </c>
      <c r="M171" s="625" t="s">
        <v>2280</v>
      </c>
      <c r="N171" s="626">
        <v>32</v>
      </c>
      <c r="O171" s="769">
        <v>32.5</v>
      </c>
      <c r="P171" s="626">
        <v>1044</v>
      </c>
      <c r="Q171" s="626">
        <v>15.8</v>
      </c>
      <c r="R171" s="626">
        <v>200</v>
      </c>
      <c r="S171" s="626">
        <v>236</v>
      </c>
      <c r="T171" s="625" t="s">
        <v>15754</v>
      </c>
      <c r="U171" s="648">
        <v>2021</v>
      </c>
      <c r="V171" s="237"/>
      <c r="W171" s="237"/>
      <c r="X171" s="627"/>
      <c r="Y171" s="627"/>
      <c r="Z171" s="627"/>
      <c r="AA171" s="627"/>
      <c r="AB171" s="626">
        <v>10079</v>
      </c>
      <c r="AC171" s="625"/>
      <c r="AD171" s="625"/>
      <c r="AE171" s="627"/>
      <c r="AF171" s="627"/>
      <c r="AG171" s="627"/>
      <c r="AH171" s="627"/>
      <c r="AI171" s="627"/>
      <c r="AJ171" s="627"/>
      <c r="AK171" s="627"/>
      <c r="AL171" s="627"/>
      <c r="AM171" s="627"/>
      <c r="AN171" s="627"/>
      <c r="AO171" s="627"/>
      <c r="AP171" s="627"/>
      <c r="AQ171" s="627"/>
      <c r="AR171" s="627"/>
      <c r="AS171" s="627"/>
      <c r="AT171" s="627"/>
      <c r="AU171" s="627"/>
      <c r="AV171" s="625" t="s">
        <v>15755</v>
      </c>
    </row>
    <row r="172" spans="1:48" s="659" customFormat="1" ht="24.6" hidden="1" customHeight="1" x14ac:dyDescent="0.15">
      <c r="A172" s="648">
        <v>58</v>
      </c>
      <c r="B172" s="147"/>
      <c r="C172" s="625" t="s">
        <v>15635</v>
      </c>
      <c r="D172" s="625" t="s">
        <v>15756</v>
      </c>
      <c r="E172" s="625" t="s">
        <v>15756</v>
      </c>
      <c r="F172" s="625" t="s">
        <v>3072</v>
      </c>
      <c r="G172" s="625" t="s">
        <v>3265</v>
      </c>
      <c r="H172" s="626">
        <v>4984</v>
      </c>
      <c r="I172" s="626">
        <v>753</v>
      </c>
      <c r="J172" s="626">
        <v>752.76</v>
      </c>
      <c r="K172" s="625" t="s">
        <v>1194</v>
      </c>
      <c r="L172" s="625" t="s">
        <v>15757</v>
      </c>
      <c r="M172" s="625" t="s">
        <v>54</v>
      </c>
      <c r="N172" s="626">
        <v>18</v>
      </c>
      <c r="O172" s="626">
        <v>30</v>
      </c>
      <c r="P172" s="626">
        <v>540</v>
      </c>
      <c r="Q172" s="626">
        <v>12</v>
      </c>
      <c r="R172" s="626"/>
      <c r="S172" s="626"/>
      <c r="T172" s="625"/>
      <c r="U172" s="648">
        <v>2020</v>
      </c>
      <c r="V172" s="135">
        <v>4600</v>
      </c>
      <c r="W172" s="170" t="s">
        <v>15758</v>
      </c>
      <c r="X172" s="627"/>
      <c r="Y172" s="627"/>
      <c r="Z172" s="627"/>
      <c r="AA172" s="627"/>
      <c r="AB172" s="135">
        <v>4600</v>
      </c>
      <c r="AC172" s="625"/>
      <c r="AD172" s="625"/>
      <c r="AE172" s="627"/>
      <c r="AF172" s="627"/>
      <c r="AG172" s="627"/>
      <c r="AH172" s="627"/>
      <c r="AI172" s="627"/>
      <c r="AJ172" s="627"/>
      <c r="AK172" s="627"/>
      <c r="AL172" s="627"/>
      <c r="AM172" s="627"/>
      <c r="AN172" s="627"/>
      <c r="AO172" s="627"/>
      <c r="AP172" s="627"/>
      <c r="AQ172" s="627"/>
      <c r="AR172" s="627"/>
      <c r="AS172" s="627"/>
      <c r="AT172" s="627"/>
      <c r="AU172" s="627"/>
      <c r="AV172" s="170" t="s">
        <v>15758</v>
      </c>
    </row>
    <row r="173" spans="1:48" s="659" customFormat="1" ht="24.6" hidden="1" customHeight="1" x14ac:dyDescent="0.15">
      <c r="A173" s="648">
        <v>59</v>
      </c>
      <c r="B173" s="147"/>
      <c r="C173" s="625" t="s">
        <v>15719</v>
      </c>
      <c r="D173" s="766"/>
      <c r="E173" s="631" t="s">
        <v>15759</v>
      </c>
      <c r="F173" s="613" t="s">
        <v>3101</v>
      </c>
      <c r="G173" s="765" t="s">
        <v>15600</v>
      </c>
      <c r="H173" s="660">
        <v>149736</v>
      </c>
      <c r="I173" s="660">
        <v>1792</v>
      </c>
      <c r="J173" s="660">
        <v>3951</v>
      </c>
      <c r="K173" s="765" t="s">
        <v>15749</v>
      </c>
      <c r="L173" s="693" t="s">
        <v>15760</v>
      </c>
      <c r="M173" s="765" t="s">
        <v>2280</v>
      </c>
      <c r="N173" s="660">
        <v>25</v>
      </c>
      <c r="O173" s="660">
        <v>77</v>
      </c>
      <c r="P173" s="660">
        <v>1731</v>
      </c>
      <c r="Q173" s="660">
        <v>18.149999999999999</v>
      </c>
      <c r="R173" s="660">
        <v>118</v>
      </c>
      <c r="S173" s="660">
        <v>118</v>
      </c>
      <c r="T173" s="693" t="s">
        <v>15761</v>
      </c>
      <c r="U173" s="765">
        <v>2021</v>
      </c>
      <c r="V173" s="766"/>
      <c r="W173" s="766"/>
      <c r="X173" s="766"/>
      <c r="Y173" s="766"/>
      <c r="Z173" s="766"/>
      <c r="AA173" s="766"/>
      <c r="AB173" s="660">
        <v>8800</v>
      </c>
      <c r="AC173" s="765"/>
      <c r="AD173" s="765"/>
      <c r="AE173" s="766"/>
      <c r="AF173" s="766"/>
      <c r="AG173" s="766"/>
      <c r="AH173" s="766"/>
      <c r="AI173" s="766"/>
      <c r="AJ173" s="766"/>
      <c r="AK173" s="766"/>
      <c r="AL173" s="766"/>
      <c r="AM173" s="766"/>
      <c r="AN173" s="766"/>
      <c r="AO173" s="766"/>
      <c r="AP173" s="766"/>
      <c r="AQ173" s="766"/>
      <c r="AR173" s="766"/>
      <c r="AS173" s="766"/>
      <c r="AT173" s="766"/>
      <c r="AU173" s="766"/>
      <c r="AV173" s="765"/>
    </row>
    <row r="174" spans="1:48" s="659" customFormat="1" ht="24.6" hidden="1" customHeight="1" x14ac:dyDescent="0.15">
      <c r="A174" s="648">
        <v>60</v>
      </c>
      <c r="B174" s="147"/>
      <c r="C174" s="625" t="s">
        <v>15719</v>
      </c>
      <c r="D174" s="766"/>
      <c r="E174" s="631" t="s">
        <v>15762</v>
      </c>
      <c r="F174" s="376" t="s">
        <v>3101</v>
      </c>
      <c r="G174" s="765" t="s">
        <v>15602</v>
      </c>
      <c r="H174" s="660">
        <v>20113</v>
      </c>
      <c r="I174" s="614">
        <v>3107</v>
      </c>
      <c r="J174" s="614">
        <v>4391</v>
      </c>
      <c r="K174" s="765" t="s">
        <v>15763</v>
      </c>
      <c r="L174" s="765" t="s">
        <v>15764</v>
      </c>
      <c r="M174" s="765" t="s">
        <v>2280</v>
      </c>
      <c r="N174" s="660">
        <v>25.2</v>
      </c>
      <c r="O174" s="660">
        <v>33.6</v>
      </c>
      <c r="P174" s="660">
        <v>847</v>
      </c>
      <c r="Q174" s="660">
        <v>16.8</v>
      </c>
      <c r="R174" s="660">
        <v>1602</v>
      </c>
      <c r="S174" s="660">
        <v>1602</v>
      </c>
      <c r="T174" s="693" t="s">
        <v>15761</v>
      </c>
      <c r="U174" s="765">
        <v>2021</v>
      </c>
      <c r="V174" s="766"/>
      <c r="W174" s="766"/>
      <c r="X174" s="766"/>
      <c r="Y174" s="766"/>
      <c r="Z174" s="766"/>
      <c r="AA174" s="766"/>
      <c r="AB174" s="660">
        <v>24800</v>
      </c>
      <c r="AC174" s="765"/>
      <c r="AD174" s="765"/>
      <c r="AE174" s="766"/>
      <c r="AF174" s="766"/>
      <c r="AG174" s="766"/>
      <c r="AH174" s="766"/>
      <c r="AI174" s="766"/>
      <c r="AJ174" s="766"/>
      <c r="AK174" s="766"/>
      <c r="AL174" s="766"/>
      <c r="AM174" s="766"/>
      <c r="AN174" s="766"/>
      <c r="AO174" s="766"/>
      <c r="AP174" s="766"/>
      <c r="AQ174" s="766"/>
      <c r="AR174" s="766"/>
      <c r="AS174" s="766"/>
      <c r="AT174" s="766"/>
      <c r="AU174" s="766"/>
      <c r="AV174" s="765"/>
    </row>
    <row r="175" spans="1:48" s="659" customFormat="1" ht="24.6" hidden="1" customHeight="1" x14ac:dyDescent="0.15">
      <c r="A175" s="648">
        <v>61</v>
      </c>
      <c r="B175" s="147"/>
      <c r="C175" s="625" t="s">
        <v>3077</v>
      </c>
      <c r="D175" s="627" t="s">
        <v>3708</v>
      </c>
      <c r="E175" s="625" t="s">
        <v>3709</v>
      </c>
      <c r="F175" s="625" t="s">
        <v>3077</v>
      </c>
      <c r="G175" s="626" t="s">
        <v>15603</v>
      </c>
      <c r="H175" s="626">
        <v>14160</v>
      </c>
      <c r="I175" s="626">
        <v>14160</v>
      </c>
      <c r="J175" s="626">
        <v>45451</v>
      </c>
      <c r="K175" s="625" t="s">
        <v>1200</v>
      </c>
      <c r="L175" s="625" t="s">
        <v>3710</v>
      </c>
      <c r="M175" s="625" t="s">
        <v>54</v>
      </c>
      <c r="N175" s="626">
        <v>27.5</v>
      </c>
      <c r="O175" s="626">
        <v>64</v>
      </c>
      <c r="P175" s="626">
        <v>1760</v>
      </c>
      <c r="Q175" s="626">
        <v>14.6</v>
      </c>
      <c r="R175" s="626">
        <v>6690</v>
      </c>
      <c r="S175" s="626">
        <v>8526</v>
      </c>
      <c r="T175" s="625" t="s">
        <v>499</v>
      </c>
      <c r="U175" s="625">
        <v>2000</v>
      </c>
      <c r="V175" s="627">
        <v>72710</v>
      </c>
      <c r="W175" s="627">
        <v>6658</v>
      </c>
      <c r="X175" s="627">
        <v>792</v>
      </c>
      <c r="Y175" s="627"/>
      <c r="Z175" s="627"/>
      <c r="AA175" s="627"/>
      <c r="AB175" s="626">
        <v>78516</v>
      </c>
      <c r="AC175" s="625"/>
      <c r="AD175" s="625"/>
      <c r="AE175" s="627"/>
      <c r="AF175" s="627"/>
      <c r="AG175" s="627"/>
      <c r="AH175" s="627"/>
      <c r="AI175" s="627"/>
      <c r="AJ175" s="627"/>
      <c r="AK175" s="627"/>
      <c r="AL175" s="627"/>
      <c r="AM175" s="627"/>
      <c r="AN175" s="627"/>
      <c r="AO175" s="627"/>
      <c r="AP175" s="627"/>
      <c r="AQ175" s="627"/>
      <c r="AR175" s="627"/>
      <c r="AS175" s="627"/>
      <c r="AT175" s="627"/>
      <c r="AU175" s="627"/>
      <c r="AV175" s="625"/>
    </row>
    <row r="176" spans="1:48" s="659" customFormat="1" ht="24.6" hidden="1" customHeight="1" x14ac:dyDescent="0.15">
      <c r="A176" s="648"/>
      <c r="B176" s="147"/>
      <c r="C176" s="625" t="s">
        <v>3077</v>
      </c>
      <c r="D176" s="627"/>
      <c r="E176" s="625" t="s">
        <v>17110</v>
      </c>
      <c r="F176" s="625" t="s">
        <v>15638</v>
      </c>
      <c r="G176" s="626" t="s">
        <v>13536</v>
      </c>
      <c r="H176" s="626">
        <v>3011</v>
      </c>
      <c r="I176" s="626">
        <v>1773</v>
      </c>
      <c r="J176" s="626">
        <v>12298</v>
      </c>
      <c r="K176" s="625" t="s">
        <v>500</v>
      </c>
      <c r="L176" s="625" t="s">
        <v>15848</v>
      </c>
      <c r="M176" s="625" t="s">
        <v>2280</v>
      </c>
      <c r="N176" s="626">
        <v>18</v>
      </c>
      <c r="O176" s="626">
        <v>30</v>
      </c>
      <c r="P176" s="626">
        <v>540</v>
      </c>
      <c r="Q176" s="626">
        <v>15</v>
      </c>
      <c r="R176" s="626">
        <v>40</v>
      </c>
      <c r="S176" s="626">
        <v>60</v>
      </c>
      <c r="T176" s="625" t="s">
        <v>2199</v>
      </c>
      <c r="U176" s="625">
        <v>2020</v>
      </c>
      <c r="V176" s="626">
        <v>28360</v>
      </c>
      <c r="W176" s="625"/>
      <c r="X176" s="627"/>
      <c r="Y176" s="627"/>
      <c r="Z176" s="627"/>
      <c r="AA176" s="627"/>
      <c r="AB176" s="626"/>
      <c r="AC176" s="625"/>
      <c r="AD176" s="625"/>
      <c r="AE176" s="627"/>
      <c r="AF176" s="627"/>
      <c r="AG176" s="627"/>
      <c r="AH176" s="627"/>
      <c r="AI176" s="627"/>
      <c r="AJ176" s="627"/>
      <c r="AK176" s="627"/>
      <c r="AL176" s="627"/>
      <c r="AM176" s="627"/>
      <c r="AN176" s="627"/>
      <c r="AO176" s="627"/>
      <c r="AP176" s="627"/>
      <c r="AQ176" s="627"/>
      <c r="AR176" s="627"/>
      <c r="AS176" s="627"/>
      <c r="AT176" s="627"/>
      <c r="AU176" s="627"/>
      <c r="AV176" s="625" t="s">
        <v>17091</v>
      </c>
    </row>
    <row r="177" spans="1:48" s="659" customFormat="1" ht="24.6" hidden="1" customHeight="1" x14ac:dyDescent="0.15">
      <c r="A177" s="648">
        <v>62</v>
      </c>
      <c r="B177" s="147"/>
      <c r="C177" s="625" t="s">
        <v>3107</v>
      </c>
      <c r="D177" s="627" t="s">
        <v>12997</v>
      </c>
      <c r="E177" s="625" t="s">
        <v>12998</v>
      </c>
      <c r="F177" s="625" t="s">
        <v>3107</v>
      </c>
      <c r="G177" s="625" t="s">
        <v>12572</v>
      </c>
      <c r="H177" s="626">
        <v>8489</v>
      </c>
      <c r="I177" s="626">
        <v>2409</v>
      </c>
      <c r="J177" s="626">
        <v>6537</v>
      </c>
      <c r="K177" s="625" t="s">
        <v>1200</v>
      </c>
      <c r="L177" s="625" t="s">
        <v>3761</v>
      </c>
      <c r="M177" s="625" t="s">
        <v>54</v>
      </c>
      <c r="N177" s="626">
        <v>29</v>
      </c>
      <c r="O177" s="626">
        <v>36</v>
      </c>
      <c r="P177" s="626">
        <v>1044</v>
      </c>
      <c r="Q177" s="626">
        <v>9</v>
      </c>
      <c r="R177" s="626"/>
      <c r="S177" s="626">
        <v>2000</v>
      </c>
      <c r="T177" s="625" t="s">
        <v>185</v>
      </c>
      <c r="U177" s="625">
        <v>2007</v>
      </c>
      <c r="V177" s="627">
        <v>6750</v>
      </c>
      <c r="W177" s="627"/>
      <c r="X177" s="627">
        <v>403</v>
      </c>
      <c r="Y177" s="627"/>
      <c r="Z177" s="627"/>
      <c r="AA177" s="627"/>
      <c r="AB177" s="626"/>
      <c r="AC177" s="625"/>
      <c r="AD177" s="625"/>
      <c r="AE177" s="627"/>
      <c r="AF177" s="627"/>
      <c r="AG177" s="627"/>
      <c r="AH177" s="627"/>
      <c r="AI177" s="627"/>
      <c r="AJ177" s="627"/>
      <c r="AK177" s="627"/>
      <c r="AL177" s="627"/>
      <c r="AM177" s="627"/>
      <c r="AN177" s="627"/>
      <c r="AO177" s="627"/>
      <c r="AP177" s="627"/>
      <c r="AQ177" s="627"/>
      <c r="AR177" s="627"/>
      <c r="AS177" s="627"/>
      <c r="AT177" s="627"/>
      <c r="AU177" s="627"/>
      <c r="AV177" s="625"/>
    </row>
    <row r="178" spans="1:48" s="659" customFormat="1" ht="24.6" hidden="1" customHeight="1" x14ac:dyDescent="0.15">
      <c r="A178" s="648">
        <v>63</v>
      </c>
      <c r="B178" s="147"/>
      <c r="C178" s="625" t="s">
        <v>3107</v>
      </c>
      <c r="D178" s="627" t="s">
        <v>12844</v>
      </c>
      <c r="E178" s="625" t="s">
        <v>3723</v>
      </c>
      <c r="F178" s="625" t="s">
        <v>3107</v>
      </c>
      <c r="G178" s="625" t="s">
        <v>15604</v>
      </c>
      <c r="H178" s="626">
        <v>910</v>
      </c>
      <c r="I178" s="626"/>
      <c r="J178" s="626">
        <v>1362</v>
      </c>
      <c r="K178" s="625" t="s">
        <v>3700</v>
      </c>
      <c r="L178" s="625" t="s">
        <v>1295</v>
      </c>
      <c r="M178" s="625" t="s">
        <v>54</v>
      </c>
      <c r="N178" s="626">
        <v>19.399999999999999</v>
      </c>
      <c r="O178" s="626">
        <v>36</v>
      </c>
      <c r="P178" s="626">
        <v>680.7</v>
      </c>
      <c r="Q178" s="626">
        <v>9</v>
      </c>
      <c r="R178" s="626" t="s">
        <v>417</v>
      </c>
      <c r="S178" s="626" t="s">
        <v>417</v>
      </c>
      <c r="T178" s="625"/>
      <c r="U178" s="625">
        <v>2003</v>
      </c>
      <c r="V178" s="627">
        <v>180</v>
      </c>
      <c r="W178" s="627"/>
      <c r="X178" s="627"/>
      <c r="Y178" s="627"/>
      <c r="Z178" s="627"/>
      <c r="AA178" s="627"/>
      <c r="AB178" s="626">
        <v>180</v>
      </c>
      <c r="AC178" s="625"/>
      <c r="AD178" s="625"/>
      <c r="AE178" s="627"/>
      <c r="AF178" s="627"/>
      <c r="AG178" s="627"/>
      <c r="AH178" s="627"/>
      <c r="AI178" s="627"/>
      <c r="AJ178" s="627"/>
      <c r="AK178" s="627"/>
      <c r="AL178" s="627"/>
      <c r="AM178" s="627"/>
      <c r="AN178" s="627"/>
      <c r="AO178" s="627"/>
      <c r="AP178" s="627"/>
      <c r="AQ178" s="627"/>
      <c r="AR178" s="627"/>
      <c r="AS178" s="627"/>
      <c r="AT178" s="627"/>
      <c r="AU178" s="627"/>
      <c r="AV178" s="625"/>
    </row>
    <row r="179" spans="1:48" s="659" customFormat="1" ht="24.6" hidden="1" customHeight="1" x14ac:dyDescent="0.15">
      <c r="A179" s="648">
        <v>64</v>
      </c>
      <c r="B179" s="147"/>
      <c r="C179" s="625" t="s">
        <v>3107</v>
      </c>
      <c r="D179" s="627" t="s">
        <v>12999</v>
      </c>
      <c r="E179" s="625" t="s">
        <v>3724</v>
      </c>
      <c r="F179" s="625" t="s">
        <v>3107</v>
      </c>
      <c r="G179" s="625" t="s">
        <v>13000</v>
      </c>
      <c r="H179" s="626">
        <v>3260</v>
      </c>
      <c r="I179" s="626">
        <v>502.91</v>
      </c>
      <c r="J179" s="626">
        <v>502.91</v>
      </c>
      <c r="K179" s="625" t="s">
        <v>1169</v>
      </c>
      <c r="L179" s="625" t="s">
        <v>487</v>
      </c>
      <c r="M179" s="625" t="s">
        <v>153</v>
      </c>
      <c r="N179" s="626">
        <v>17.399999999999999</v>
      </c>
      <c r="O179" s="626">
        <v>26.9</v>
      </c>
      <c r="P179" s="626">
        <v>468.06</v>
      </c>
      <c r="Q179" s="626"/>
      <c r="R179" s="626"/>
      <c r="S179" s="626"/>
      <c r="T179" s="625"/>
      <c r="U179" s="625">
        <v>2013</v>
      </c>
      <c r="V179" s="627"/>
      <c r="W179" s="627"/>
      <c r="X179" s="627"/>
      <c r="Y179" s="627"/>
      <c r="Z179" s="627"/>
      <c r="AA179" s="627"/>
      <c r="AB179" s="626">
        <v>500</v>
      </c>
      <c r="AC179" s="625"/>
      <c r="AD179" s="625"/>
      <c r="AE179" s="627"/>
      <c r="AF179" s="627"/>
      <c r="AG179" s="627"/>
      <c r="AH179" s="627"/>
      <c r="AI179" s="627"/>
      <c r="AJ179" s="627"/>
      <c r="AK179" s="627"/>
      <c r="AL179" s="627"/>
      <c r="AM179" s="627"/>
      <c r="AN179" s="627"/>
      <c r="AO179" s="627"/>
      <c r="AP179" s="627"/>
      <c r="AQ179" s="627"/>
      <c r="AR179" s="627"/>
      <c r="AS179" s="627"/>
      <c r="AT179" s="627"/>
      <c r="AU179" s="627"/>
      <c r="AV179" s="625"/>
    </row>
    <row r="180" spans="1:48" s="659" customFormat="1" ht="24.6" hidden="1" customHeight="1" x14ac:dyDescent="0.15">
      <c r="A180" s="648">
        <v>65</v>
      </c>
      <c r="B180" s="147"/>
      <c r="C180" s="625" t="s">
        <v>3107</v>
      </c>
      <c r="D180" s="625" t="s">
        <v>13001</v>
      </c>
      <c r="E180" s="625" t="s">
        <v>3725</v>
      </c>
      <c r="F180" s="625" t="s">
        <v>3107</v>
      </c>
      <c r="G180" s="625" t="s">
        <v>4422</v>
      </c>
      <c r="H180" s="626">
        <v>410</v>
      </c>
      <c r="I180" s="626"/>
      <c r="J180" s="626">
        <v>386</v>
      </c>
      <c r="K180" s="625" t="s">
        <v>1169</v>
      </c>
      <c r="L180" s="625" t="s">
        <v>487</v>
      </c>
      <c r="M180" s="625" t="s">
        <v>153</v>
      </c>
      <c r="N180" s="626">
        <v>17.399999999999999</v>
      </c>
      <c r="O180" s="626">
        <v>21.9</v>
      </c>
      <c r="P180" s="626">
        <v>385.82</v>
      </c>
      <c r="Q180" s="626"/>
      <c r="R180" s="626"/>
      <c r="S180" s="626"/>
      <c r="T180" s="625"/>
      <c r="U180" s="625">
        <v>2012</v>
      </c>
      <c r="V180" s="626"/>
      <c r="W180" s="627"/>
      <c r="X180" s="627"/>
      <c r="Y180" s="627"/>
      <c r="Z180" s="627"/>
      <c r="AA180" s="627"/>
      <c r="AB180" s="626">
        <v>350</v>
      </c>
      <c r="AC180" s="625"/>
      <c r="AD180" s="625"/>
      <c r="AE180" s="627"/>
      <c r="AF180" s="627"/>
      <c r="AG180" s="627"/>
      <c r="AH180" s="627"/>
      <c r="AI180" s="627"/>
      <c r="AJ180" s="627"/>
      <c r="AK180" s="627"/>
      <c r="AL180" s="627"/>
      <c r="AM180" s="627"/>
      <c r="AN180" s="627"/>
      <c r="AO180" s="627"/>
      <c r="AP180" s="627"/>
      <c r="AQ180" s="627"/>
      <c r="AR180" s="627"/>
      <c r="AS180" s="627"/>
      <c r="AT180" s="627"/>
      <c r="AU180" s="627"/>
      <c r="AV180" s="625"/>
    </row>
    <row r="181" spans="1:48" s="659" customFormat="1" ht="24.6" hidden="1" customHeight="1" x14ac:dyDescent="0.15">
      <c r="A181" s="648">
        <v>66</v>
      </c>
      <c r="B181" s="147"/>
      <c r="C181" s="625" t="s">
        <v>3107</v>
      </c>
      <c r="D181" s="625" t="s">
        <v>13002</v>
      </c>
      <c r="E181" s="625" t="s">
        <v>3726</v>
      </c>
      <c r="F181" s="625" t="s">
        <v>3107</v>
      </c>
      <c r="G181" s="625" t="s">
        <v>4422</v>
      </c>
      <c r="H181" s="626">
        <v>1218</v>
      </c>
      <c r="I181" s="626">
        <v>700</v>
      </c>
      <c r="J181" s="626">
        <v>700</v>
      </c>
      <c r="K181" s="625" t="s">
        <v>1169</v>
      </c>
      <c r="L181" s="625" t="s">
        <v>487</v>
      </c>
      <c r="M181" s="625" t="s">
        <v>330</v>
      </c>
      <c r="N181" s="626">
        <v>20</v>
      </c>
      <c r="O181" s="626">
        <v>35</v>
      </c>
      <c r="P181" s="626">
        <v>700</v>
      </c>
      <c r="Q181" s="626">
        <v>10.8</v>
      </c>
      <c r="R181" s="626" t="s">
        <v>417</v>
      </c>
      <c r="S181" s="626" t="s">
        <v>417</v>
      </c>
      <c r="T181" s="625"/>
      <c r="U181" s="625">
        <v>2009</v>
      </c>
      <c r="V181" s="626"/>
      <c r="W181" s="627"/>
      <c r="X181" s="627"/>
      <c r="Y181" s="627"/>
      <c r="Z181" s="627"/>
      <c r="AA181" s="627"/>
      <c r="AB181" s="626">
        <v>172</v>
      </c>
      <c r="AC181" s="625"/>
      <c r="AD181" s="625"/>
      <c r="AE181" s="627"/>
      <c r="AF181" s="627"/>
      <c r="AG181" s="627"/>
      <c r="AH181" s="627"/>
      <c r="AI181" s="627"/>
      <c r="AJ181" s="627"/>
      <c r="AK181" s="627"/>
      <c r="AL181" s="627"/>
      <c r="AM181" s="627"/>
      <c r="AN181" s="627"/>
      <c r="AO181" s="627"/>
      <c r="AP181" s="627"/>
      <c r="AQ181" s="627"/>
      <c r="AR181" s="627"/>
      <c r="AS181" s="627"/>
      <c r="AT181" s="627"/>
      <c r="AU181" s="627"/>
      <c r="AV181" s="625"/>
    </row>
    <row r="182" spans="1:48" s="659" customFormat="1" ht="24.6" hidden="1" customHeight="1" x14ac:dyDescent="0.15">
      <c r="A182" s="648">
        <v>67</v>
      </c>
      <c r="B182" s="147"/>
      <c r="C182" s="625" t="s">
        <v>3107</v>
      </c>
      <c r="D182" s="625" t="s">
        <v>12844</v>
      </c>
      <c r="E182" s="625" t="s">
        <v>3727</v>
      </c>
      <c r="F182" s="625" t="s">
        <v>3107</v>
      </c>
      <c r="G182" s="625" t="s">
        <v>12572</v>
      </c>
      <c r="H182" s="626">
        <v>2636</v>
      </c>
      <c r="I182" s="626"/>
      <c r="J182" s="626">
        <v>2390</v>
      </c>
      <c r="K182" s="625" t="s">
        <v>1169</v>
      </c>
      <c r="L182" s="625" t="s">
        <v>487</v>
      </c>
      <c r="M182" s="625" t="s">
        <v>54</v>
      </c>
      <c r="N182" s="626">
        <v>93</v>
      </c>
      <c r="O182" s="626">
        <v>25</v>
      </c>
      <c r="P182" s="626">
        <v>2391</v>
      </c>
      <c r="Q182" s="626">
        <v>14</v>
      </c>
      <c r="R182" s="626">
        <v>300</v>
      </c>
      <c r="S182" s="626">
        <v>300</v>
      </c>
      <c r="T182" s="625" t="s">
        <v>499</v>
      </c>
      <c r="U182" s="625">
        <v>2011</v>
      </c>
      <c r="V182" s="626"/>
      <c r="W182" s="627"/>
      <c r="X182" s="627"/>
      <c r="Y182" s="627"/>
      <c r="Z182" s="627"/>
      <c r="AA182" s="627"/>
      <c r="AB182" s="626">
        <v>3800</v>
      </c>
      <c r="AC182" s="625"/>
      <c r="AD182" s="625"/>
      <c r="AE182" s="627"/>
      <c r="AF182" s="627"/>
      <c r="AG182" s="627"/>
      <c r="AH182" s="627"/>
      <c r="AI182" s="627"/>
      <c r="AJ182" s="627"/>
      <c r="AK182" s="627"/>
      <c r="AL182" s="627"/>
      <c r="AM182" s="627"/>
      <c r="AN182" s="627"/>
      <c r="AO182" s="627"/>
      <c r="AP182" s="627"/>
      <c r="AQ182" s="627"/>
      <c r="AR182" s="627"/>
      <c r="AS182" s="627"/>
      <c r="AT182" s="627"/>
      <c r="AU182" s="627"/>
      <c r="AV182" s="625"/>
    </row>
    <row r="183" spans="1:48" s="659" customFormat="1" ht="24.6" hidden="1" customHeight="1" x14ac:dyDescent="0.15">
      <c r="A183" s="648">
        <v>68</v>
      </c>
      <c r="B183" s="147"/>
      <c r="C183" s="625" t="s">
        <v>3107</v>
      </c>
      <c r="D183" s="627" t="s">
        <v>13003</v>
      </c>
      <c r="E183" s="625" t="s">
        <v>3728</v>
      </c>
      <c r="F183" s="625" t="s">
        <v>3107</v>
      </c>
      <c r="G183" s="625" t="s">
        <v>13004</v>
      </c>
      <c r="H183" s="626">
        <v>2000</v>
      </c>
      <c r="I183" s="626"/>
      <c r="J183" s="626">
        <v>714</v>
      </c>
      <c r="K183" s="625" t="s">
        <v>1169</v>
      </c>
      <c r="L183" s="625" t="s">
        <v>487</v>
      </c>
      <c r="M183" s="625" t="s">
        <v>330</v>
      </c>
      <c r="N183" s="626">
        <v>19</v>
      </c>
      <c r="O183" s="626">
        <v>25</v>
      </c>
      <c r="P183" s="626">
        <v>470</v>
      </c>
      <c r="Q183" s="626">
        <v>13</v>
      </c>
      <c r="R183" s="626"/>
      <c r="S183" s="626"/>
      <c r="T183" s="625"/>
      <c r="U183" s="625">
        <v>2011</v>
      </c>
      <c r="V183" s="627"/>
      <c r="W183" s="627"/>
      <c r="X183" s="627"/>
      <c r="Y183" s="627"/>
      <c r="Z183" s="627"/>
      <c r="AA183" s="627"/>
      <c r="AB183" s="626">
        <v>275</v>
      </c>
      <c r="AC183" s="625"/>
      <c r="AD183" s="625"/>
      <c r="AE183" s="627"/>
      <c r="AF183" s="627"/>
      <c r="AG183" s="627"/>
      <c r="AH183" s="627"/>
      <c r="AI183" s="627"/>
      <c r="AJ183" s="627"/>
      <c r="AK183" s="627"/>
      <c r="AL183" s="686"/>
      <c r="AM183" s="627"/>
      <c r="AN183" s="627"/>
      <c r="AO183" s="627"/>
      <c r="AP183" s="628"/>
      <c r="AQ183" s="686"/>
      <c r="AR183" s="627"/>
      <c r="AS183" s="627"/>
      <c r="AT183" s="627"/>
      <c r="AU183" s="627"/>
      <c r="AV183" s="625"/>
    </row>
    <row r="184" spans="1:48" s="659" customFormat="1" ht="24.6" hidden="1" customHeight="1" x14ac:dyDescent="0.15">
      <c r="A184" s="648">
        <v>69</v>
      </c>
      <c r="B184" s="147"/>
      <c r="C184" s="625" t="s">
        <v>3107</v>
      </c>
      <c r="D184" s="627" t="s">
        <v>13005</v>
      </c>
      <c r="E184" s="625" t="s">
        <v>3729</v>
      </c>
      <c r="F184" s="625" t="s">
        <v>3107</v>
      </c>
      <c r="G184" s="625" t="s">
        <v>12572</v>
      </c>
      <c r="H184" s="626">
        <v>5710</v>
      </c>
      <c r="I184" s="626"/>
      <c r="J184" s="626">
        <v>1911</v>
      </c>
      <c r="K184" s="625" t="s">
        <v>1169</v>
      </c>
      <c r="L184" s="625" t="s">
        <v>9799</v>
      </c>
      <c r="M184" s="625" t="s">
        <v>153</v>
      </c>
      <c r="N184" s="626">
        <v>30</v>
      </c>
      <c r="O184" s="626">
        <v>85</v>
      </c>
      <c r="P184" s="626">
        <v>2550</v>
      </c>
      <c r="Q184" s="626">
        <v>10</v>
      </c>
      <c r="R184" s="626"/>
      <c r="S184" s="626"/>
      <c r="T184" s="625"/>
      <c r="U184" s="625">
        <v>2014</v>
      </c>
      <c r="V184" s="627"/>
      <c r="W184" s="627" t="s">
        <v>3730</v>
      </c>
      <c r="X184" s="627"/>
      <c r="Y184" s="627"/>
      <c r="Z184" s="627"/>
      <c r="AA184" s="627"/>
      <c r="AB184" s="626"/>
      <c r="AC184" s="625"/>
      <c r="AD184" s="625"/>
      <c r="AE184" s="627"/>
      <c r="AF184" s="627"/>
      <c r="AG184" s="627"/>
      <c r="AH184" s="627"/>
      <c r="AI184" s="627"/>
      <c r="AJ184" s="627"/>
      <c r="AK184" s="627"/>
      <c r="AL184" s="627"/>
      <c r="AM184" s="627"/>
      <c r="AN184" s="627"/>
      <c r="AO184" s="627"/>
      <c r="AP184" s="627"/>
      <c r="AQ184" s="627"/>
      <c r="AR184" s="627"/>
      <c r="AS184" s="627"/>
      <c r="AT184" s="627"/>
      <c r="AU184" s="627"/>
      <c r="AV184" s="625"/>
    </row>
    <row r="185" spans="1:48" s="659" customFormat="1" ht="24.6" hidden="1" customHeight="1" x14ac:dyDescent="0.15">
      <c r="A185" s="648">
        <v>70</v>
      </c>
      <c r="B185" s="147"/>
      <c r="C185" s="625" t="s">
        <v>3107</v>
      </c>
      <c r="D185" s="627" t="s">
        <v>13006</v>
      </c>
      <c r="E185" s="625" t="s">
        <v>3731</v>
      </c>
      <c r="F185" s="625" t="s">
        <v>3107</v>
      </c>
      <c r="G185" s="625" t="s">
        <v>13000</v>
      </c>
      <c r="H185" s="626">
        <v>1014</v>
      </c>
      <c r="I185" s="626"/>
      <c r="J185" s="626">
        <v>850</v>
      </c>
      <c r="K185" s="625" t="s">
        <v>1169</v>
      </c>
      <c r="L185" s="625" t="s">
        <v>487</v>
      </c>
      <c r="M185" s="625" t="s">
        <v>153</v>
      </c>
      <c r="N185" s="626">
        <v>42</v>
      </c>
      <c r="O185" s="626">
        <v>21</v>
      </c>
      <c r="P185" s="626">
        <v>882</v>
      </c>
      <c r="Q185" s="626"/>
      <c r="R185" s="626"/>
      <c r="S185" s="626"/>
      <c r="T185" s="625"/>
      <c r="U185" s="625">
        <v>2006</v>
      </c>
      <c r="V185" s="627"/>
      <c r="W185" s="627"/>
      <c r="X185" s="627"/>
      <c r="Y185" s="627"/>
      <c r="Z185" s="627"/>
      <c r="AA185" s="627"/>
      <c r="AB185" s="626">
        <v>150</v>
      </c>
      <c r="AC185" s="625"/>
      <c r="AD185" s="625"/>
      <c r="AE185" s="627"/>
      <c r="AF185" s="627"/>
      <c r="AG185" s="627"/>
      <c r="AH185" s="627"/>
      <c r="AI185" s="627"/>
      <c r="AJ185" s="627"/>
      <c r="AK185" s="627"/>
      <c r="AL185" s="627"/>
      <c r="AM185" s="627"/>
      <c r="AN185" s="627"/>
      <c r="AO185" s="627"/>
      <c r="AP185" s="627"/>
      <c r="AQ185" s="627"/>
      <c r="AR185" s="627"/>
      <c r="AS185" s="627"/>
      <c r="AT185" s="627"/>
      <c r="AU185" s="627"/>
      <c r="AV185" s="625"/>
    </row>
    <row r="186" spans="1:48" s="659" customFormat="1" ht="24.6" hidden="1" customHeight="1" x14ac:dyDescent="0.15">
      <c r="A186" s="648">
        <v>71</v>
      </c>
      <c r="B186" s="147"/>
      <c r="C186" s="625" t="s">
        <v>3107</v>
      </c>
      <c r="D186" s="627" t="s">
        <v>13007</v>
      </c>
      <c r="E186" s="625" t="s">
        <v>3732</v>
      </c>
      <c r="F186" s="625" t="s">
        <v>3720</v>
      </c>
      <c r="G186" s="625" t="s">
        <v>13004</v>
      </c>
      <c r="H186" s="626">
        <v>500</v>
      </c>
      <c r="I186" s="626"/>
      <c r="J186" s="626">
        <v>500</v>
      </c>
      <c r="K186" s="625" t="s">
        <v>1169</v>
      </c>
      <c r="L186" s="625" t="s">
        <v>487</v>
      </c>
      <c r="M186" s="625" t="s">
        <v>153</v>
      </c>
      <c r="N186" s="626">
        <v>20</v>
      </c>
      <c r="O186" s="626">
        <v>25</v>
      </c>
      <c r="P186" s="626">
        <v>500</v>
      </c>
      <c r="Q186" s="626">
        <v>9</v>
      </c>
      <c r="R186" s="626"/>
      <c r="S186" s="626"/>
      <c r="T186" s="625"/>
      <c r="U186" s="625">
        <v>2014</v>
      </c>
      <c r="V186" s="627"/>
      <c r="W186" s="627" t="s">
        <v>3730</v>
      </c>
      <c r="X186" s="627"/>
      <c r="Y186" s="627"/>
      <c r="Z186" s="627"/>
      <c r="AA186" s="627"/>
      <c r="AB186" s="626"/>
      <c r="AC186" s="625"/>
      <c r="AD186" s="625"/>
      <c r="AE186" s="627"/>
      <c r="AF186" s="627"/>
      <c r="AG186" s="627"/>
      <c r="AH186" s="627"/>
      <c r="AI186" s="627"/>
      <c r="AJ186" s="627"/>
      <c r="AK186" s="627"/>
      <c r="AL186" s="627"/>
      <c r="AM186" s="627"/>
      <c r="AN186" s="627"/>
      <c r="AO186" s="627"/>
      <c r="AP186" s="627"/>
      <c r="AQ186" s="627"/>
      <c r="AR186" s="627"/>
      <c r="AS186" s="627"/>
      <c r="AT186" s="627"/>
      <c r="AU186" s="627"/>
      <c r="AV186" s="625"/>
    </row>
    <row r="187" spans="1:48" s="659" customFormat="1" ht="24.6" hidden="1" customHeight="1" x14ac:dyDescent="0.15">
      <c r="A187" s="648">
        <v>72</v>
      </c>
      <c r="B187" s="147"/>
      <c r="C187" s="625" t="s">
        <v>3145</v>
      </c>
      <c r="D187" s="627" t="s">
        <v>3756</v>
      </c>
      <c r="E187" s="625" t="s">
        <v>3757</v>
      </c>
      <c r="F187" s="625" t="s">
        <v>3145</v>
      </c>
      <c r="G187" s="625" t="s">
        <v>15641</v>
      </c>
      <c r="H187" s="626">
        <v>145117</v>
      </c>
      <c r="I187" s="626">
        <v>2040</v>
      </c>
      <c r="J187" s="626">
        <v>2020</v>
      </c>
      <c r="K187" s="625" t="s">
        <v>1194</v>
      </c>
      <c r="L187" s="770" t="s">
        <v>2836</v>
      </c>
      <c r="M187" s="625" t="s">
        <v>54</v>
      </c>
      <c r="N187" s="626">
        <v>22</v>
      </c>
      <c r="O187" s="626">
        <v>70</v>
      </c>
      <c r="P187" s="626">
        <v>1540</v>
      </c>
      <c r="Q187" s="626">
        <v>15</v>
      </c>
      <c r="R187" s="626">
        <v>450</v>
      </c>
      <c r="S187" s="626">
        <v>1000</v>
      </c>
      <c r="T187" s="625" t="s">
        <v>185</v>
      </c>
      <c r="U187" s="648">
        <v>2008</v>
      </c>
      <c r="V187" s="627"/>
      <c r="W187" s="627"/>
      <c r="X187" s="627"/>
      <c r="Y187" s="627"/>
      <c r="Z187" s="627"/>
      <c r="AA187" s="627"/>
      <c r="AB187" s="626">
        <v>3200</v>
      </c>
      <c r="AC187" s="625"/>
      <c r="AD187" s="625"/>
      <c r="AE187" s="627"/>
      <c r="AF187" s="627"/>
      <c r="AG187" s="627"/>
      <c r="AH187" s="627"/>
      <c r="AI187" s="686"/>
      <c r="AJ187" s="627"/>
      <c r="AK187" s="647"/>
      <c r="AL187" s="627"/>
      <c r="AM187" s="627"/>
      <c r="AN187" s="627"/>
      <c r="AO187" s="627"/>
      <c r="AP187" s="627"/>
      <c r="AQ187" s="627"/>
      <c r="AR187" s="627"/>
      <c r="AS187" s="627"/>
      <c r="AT187" s="627"/>
      <c r="AU187" s="627"/>
      <c r="AV187" s="625"/>
    </row>
    <row r="188" spans="1:48" s="659" customFormat="1" ht="24.6" hidden="1" customHeight="1" x14ac:dyDescent="0.15">
      <c r="A188" s="648">
        <v>73</v>
      </c>
      <c r="B188" s="147"/>
      <c r="C188" s="258" t="s">
        <v>3145</v>
      </c>
      <c r="D188" s="627" t="s">
        <v>13021</v>
      </c>
      <c r="E188" s="258" t="s">
        <v>3758</v>
      </c>
      <c r="F188" s="258" t="s">
        <v>3145</v>
      </c>
      <c r="G188" s="258" t="s">
        <v>13022</v>
      </c>
      <c r="H188" s="603">
        <v>453.81</v>
      </c>
      <c r="I188" s="406">
        <v>453.81</v>
      </c>
      <c r="J188" s="406">
        <v>453.81</v>
      </c>
      <c r="K188" s="258" t="s">
        <v>1194</v>
      </c>
      <c r="L188" s="258" t="s">
        <v>487</v>
      </c>
      <c r="M188" s="258" t="s">
        <v>54</v>
      </c>
      <c r="N188" s="260">
        <v>17</v>
      </c>
      <c r="O188" s="260">
        <v>26</v>
      </c>
      <c r="P188" s="260">
        <v>436.65</v>
      </c>
      <c r="Q188" s="260">
        <v>13</v>
      </c>
      <c r="R188" s="260" t="s">
        <v>417</v>
      </c>
      <c r="S188" s="260" t="s">
        <v>417</v>
      </c>
      <c r="T188" s="258" t="s">
        <v>417</v>
      </c>
      <c r="U188" s="258">
        <v>2014</v>
      </c>
      <c r="V188" s="627"/>
      <c r="W188" s="627"/>
      <c r="X188" s="627"/>
      <c r="Y188" s="627"/>
      <c r="Z188" s="627"/>
      <c r="AA188" s="627"/>
      <c r="AB188" s="260">
        <v>526</v>
      </c>
      <c r="AC188" s="625"/>
      <c r="AD188" s="625"/>
      <c r="AE188" s="627"/>
      <c r="AF188" s="627"/>
      <c r="AG188" s="627"/>
      <c r="AH188" s="627"/>
      <c r="AI188" s="627"/>
      <c r="AJ188" s="627"/>
      <c r="AK188" s="627"/>
      <c r="AL188" s="627"/>
      <c r="AM188" s="627"/>
      <c r="AN188" s="627"/>
      <c r="AO188" s="627"/>
      <c r="AP188" s="627"/>
      <c r="AQ188" s="627"/>
      <c r="AR188" s="627"/>
      <c r="AS188" s="627"/>
      <c r="AT188" s="627"/>
      <c r="AU188" s="627"/>
      <c r="AV188" s="258"/>
    </row>
    <row r="189" spans="1:48" s="659" customFormat="1" ht="24.6" hidden="1" customHeight="1" x14ac:dyDescent="0.15">
      <c r="A189" s="648">
        <v>74</v>
      </c>
      <c r="B189" s="147"/>
      <c r="C189" s="625" t="s">
        <v>3145</v>
      </c>
      <c r="D189" s="771" t="s">
        <v>3146</v>
      </c>
      <c r="E189" s="625" t="s">
        <v>3759</v>
      </c>
      <c r="F189" s="625" t="s">
        <v>3145</v>
      </c>
      <c r="G189" s="625" t="s">
        <v>15641</v>
      </c>
      <c r="H189" s="627">
        <v>14525</v>
      </c>
      <c r="I189" s="732">
        <v>2820.46</v>
      </c>
      <c r="J189" s="732">
        <v>5672</v>
      </c>
      <c r="K189" s="625" t="s">
        <v>1194</v>
      </c>
      <c r="L189" s="625" t="s">
        <v>1184</v>
      </c>
      <c r="M189" s="625" t="s">
        <v>54</v>
      </c>
      <c r="N189" s="626">
        <v>23</v>
      </c>
      <c r="O189" s="626">
        <v>33</v>
      </c>
      <c r="P189" s="626">
        <v>760</v>
      </c>
      <c r="Q189" s="626">
        <v>14</v>
      </c>
      <c r="R189" s="626">
        <v>530</v>
      </c>
      <c r="S189" s="626">
        <v>2000</v>
      </c>
      <c r="T189" s="625" t="s">
        <v>185</v>
      </c>
      <c r="U189" s="625">
        <v>1993</v>
      </c>
      <c r="V189" s="749">
        <v>4400</v>
      </c>
      <c r="W189" s="627">
        <v>1500</v>
      </c>
      <c r="X189" s="627">
        <v>1500</v>
      </c>
      <c r="Y189" s="627"/>
      <c r="Z189" s="627"/>
      <c r="AA189" s="772"/>
      <c r="AB189" s="626">
        <v>7400</v>
      </c>
      <c r="AC189" s="656"/>
      <c r="AD189" s="625"/>
      <c r="AE189" s="627" t="s">
        <v>3624</v>
      </c>
      <c r="AF189" s="627">
        <v>97780</v>
      </c>
      <c r="AG189" s="627" t="s">
        <v>3625</v>
      </c>
      <c r="AH189" s="627"/>
      <c r="AI189" s="627"/>
      <c r="AJ189" s="627"/>
      <c r="AK189" s="627"/>
      <c r="AL189" s="627"/>
      <c r="AM189" s="627"/>
      <c r="AN189" s="627"/>
      <c r="AO189" s="627"/>
      <c r="AP189" s="627"/>
      <c r="AQ189" s="627"/>
      <c r="AR189" s="627"/>
      <c r="AS189" s="627"/>
      <c r="AT189" s="627"/>
      <c r="AU189" s="772"/>
      <c r="AV189" s="625"/>
    </row>
    <row r="190" spans="1:48" s="659" customFormat="1" ht="24.6" hidden="1" customHeight="1" x14ac:dyDescent="0.15">
      <c r="A190" s="648">
        <v>75</v>
      </c>
      <c r="B190" s="147"/>
      <c r="C190" s="625" t="s">
        <v>3145</v>
      </c>
      <c r="D190" s="170"/>
      <c r="E190" s="625" t="s">
        <v>15765</v>
      </c>
      <c r="F190" s="625" t="s">
        <v>15766</v>
      </c>
      <c r="G190" s="625" t="s">
        <v>15641</v>
      </c>
      <c r="H190" s="627">
        <v>203778</v>
      </c>
      <c r="I190" s="732">
        <v>1284.7</v>
      </c>
      <c r="J190" s="732">
        <v>1284.7</v>
      </c>
      <c r="K190" s="625" t="s">
        <v>15767</v>
      </c>
      <c r="L190" s="625" t="s">
        <v>15768</v>
      </c>
      <c r="M190" s="625"/>
      <c r="N190" s="626"/>
      <c r="O190" s="626"/>
      <c r="P190" s="626"/>
      <c r="Q190" s="626"/>
      <c r="R190" s="626"/>
      <c r="S190" s="626"/>
      <c r="T190" s="625"/>
      <c r="U190" s="625">
        <v>2021</v>
      </c>
      <c r="V190" s="170"/>
      <c r="W190" s="170"/>
      <c r="X190" s="170"/>
      <c r="Y190" s="170"/>
      <c r="Z190" s="170"/>
      <c r="AA190" s="170"/>
      <c r="AB190" s="626">
        <v>1800</v>
      </c>
      <c r="AC190" s="170"/>
      <c r="AD190" s="170"/>
      <c r="AE190" s="170"/>
      <c r="AF190" s="170"/>
      <c r="AG190" s="170"/>
      <c r="AH190" s="170"/>
      <c r="AI190" s="170"/>
      <c r="AJ190" s="170"/>
      <c r="AK190" s="170"/>
      <c r="AL190" s="170"/>
      <c r="AM190" s="170"/>
      <c r="AN190" s="170"/>
      <c r="AO190" s="170"/>
      <c r="AP190" s="170"/>
      <c r="AQ190" s="170"/>
      <c r="AR190" s="170"/>
      <c r="AS190" s="170"/>
      <c r="AT190" s="170"/>
      <c r="AU190" s="170"/>
      <c r="AV190" s="625"/>
    </row>
    <row r="191" spans="1:48" s="659" customFormat="1" ht="24.6" hidden="1" customHeight="1" x14ac:dyDescent="0.15">
      <c r="A191" s="648">
        <v>77</v>
      </c>
      <c r="B191" s="147"/>
      <c r="C191" s="625" t="s">
        <v>3128</v>
      </c>
      <c r="D191" s="627" t="s">
        <v>13008</v>
      </c>
      <c r="E191" s="625" t="s">
        <v>3741</v>
      </c>
      <c r="F191" s="625" t="s">
        <v>3128</v>
      </c>
      <c r="G191" s="625" t="s">
        <v>9798</v>
      </c>
      <c r="H191" s="626">
        <v>26549</v>
      </c>
      <c r="I191" s="625">
        <v>1299.92</v>
      </c>
      <c r="J191" s="625">
        <v>1299.92</v>
      </c>
      <c r="K191" s="625" t="s">
        <v>1169</v>
      </c>
      <c r="L191" s="625" t="s">
        <v>487</v>
      </c>
      <c r="M191" s="625" t="s">
        <v>54</v>
      </c>
      <c r="N191" s="626">
        <v>34</v>
      </c>
      <c r="O191" s="626">
        <v>21</v>
      </c>
      <c r="P191" s="626">
        <v>714</v>
      </c>
      <c r="Q191" s="626">
        <v>12</v>
      </c>
      <c r="R191" s="626">
        <v>114</v>
      </c>
      <c r="S191" s="626"/>
      <c r="T191" s="625" t="s">
        <v>3742</v>
      </c>
      <c r="U191" s="625">
        <v>2007</v>
      </c>
      <c r="V191" s="627"/>
      <c r="W191" s="627"/>
      <c r="X191" s="627"/>
      <c r="Y191" s="627"/>
      <c r="Z191" s="627"/>
      <c r="AA191" s="627"/>
      <c r="AB191" s="626">
        <v>989</v>
      </c>
      <c r="AC191" s="625"/>
      <c r="AD191" s="625"/>
      <c r="AE191" s="627"/>
      <c r="AF191" s="627"/>
      <c r="AG191" s="627"/>
      <c r="AH191" s="627"/>
      <c r="AI191" s="627">
        <v>2003</v>
      </c>
      <c r="AJ191" s="627"/>
      <c r="AK191" s="627"/>
      <c r="AL191" s="627"/>
      <c r="AM191" s="627"/>
      <c r="AN191" s="627"/>
      <c r="AO191" s="627"/>
      <c r="AP191" s="627">
        <v>5750</v>
      </c>
      <c r="AQ191" s="627"/>
      <c r="AR191" s="627"/>
      <c r="AS191" s="627"/>
      <c r="AT191" s="627"/>
      <c r="AU191" s="627"/>
      <c r="AV191" s="625" t="s">
        <v>15769</v>
      </c>
    </row>
    <row r="192" spans="1:48" s="659" customFormat="1" ht="24.6" hidden="1" customHeight="1" x14ac:dyDescent="0.15">
      <c r="A192" s="648">
        <v>78</v>
      </c>
      <c r="B192" s="147"/>
      <c r="C192" s="625" t="s">
        <v>3128</v>
      </c>
      <c r="D192" s="627" t="s">
        <v>13009</v>
      </c>
      <c r="E192" s="625" t="s">
        <v>3743</v>
      </c>
      <c r="F192" s="625" t="s">
        <v>3128</v>
      </c>
      <c r="G192" s="625" t="s">
        <v>3744</v>
      </c>
      <c r="H192" s="626">
        <v>23820</v>
      </c>
      <c r="I192" s="626">
        <v>426.66</v>
      </c>
      <c r="J192" s="626">
        <v>426.66</v>
      </c>
      <c r="K192" s="625" t="s">
        <v>3745</v>
      </c>
      <c r="L192" s="625" t="s">
        <v>15770</v>
      </c>
      <c r="M192" s="625" t="s">
        <v>54</v>
      </c>
      <c r="N192" s="626">
        <v>15</v>
      </c>
      <c r="O192" s="626">
        <v>20</v>
      </c>
      <c r="P192" s="626">
        <v>300</v>
      </c>
      <c r="Q192" s="626">
        <v>7</v>
      </c>
      <c r="R192" s="626"/>
      <c r="S192" s="626"/>
      <c r="T192" s="625"/>
      <c r="U192" s="625">
        <v>2009</v>
      </c>
      <c r="V192" s="627"/>
      <c r="W192" s="627"/>
      <c r="X192" s="627"/>
      <c r="Y192" s="627"/>
      <c r="Z192" s="627"/>
      <c r="AA192" s="627"/>
      <c r="AB192" s="626">
        <v>500</v>
      </c>
      <c r="AC192" s="625"/>
      <c r="AD192" s="625"/>
      <c r="AE192" s="627"/>
      <c r="AF192" s="627"/>
      <c r="AG192" s="627"/>
      <c r="AH192" s="627"/>
      <c r="AI192" s="627">
        <v>2011</v>
      </c>
      <c r="AJ192" s="627"/>
      <c r="AK192" s="627"/>
      <c r="AL192" s="627"/>
      <c r="AM192" s="627"/>
      <c r="AN192" s="627"/>
      <c r="AO192" s="627"/>
      <c r="AP192" s="627"/>
      <c r="AQ192" s="627"/>
      <c r="AR192" s="627"/>
      <c r="AS192" s="627"/>
      <c r="AT192" s="627"/>
      <c r="AU192" s="627"/>
      <c r="AV192" s="625" t="s">
        <v>3456</v>
      </c>
    </row>
    <row r="193" spans="1:48" s="659" customFormat="1" ht="24.6" hidden="1" customHeight="1" x14ac:dyDescent="0.15">
      <c r="A193" s="648">
        <v>79</v>
      </c>
      <c r="B193" s="147"/>
      <c r="C193" s="625" t="s">
        <v>3128</v>
      </c>
      <c r="D193" s="686" t="s">
        <v>13010</v>
      </c>
      <c r="E193" s="625" t="s">
        <v>3747</v>
      </c>
      <c r="F193" s="625" t="s">
        <v>3128</v>
      </c>
      <c r="G193" s="625" t="s">
        <v>3128</v>
      </c>
      <c r="H193" s="626">
        <v>2278</v>
      </c>
      <c r="I193" s="626">
        <v>345.78</v>
      </c>
      <c r="J193" s="626">
        <v>346</v>
      </c>
      <c r="K193" s="625" t="s">
        <v>3745</v>
      </c>
      <c r="L193" s="625" t="s">
        <v>487</v>
      </c>
      <c r="M193" s="625" t="s">
        <v>54</v>
      </c>
      <c r="N193" s="626">
        <v>15</v>
      </c>
      <c r="O193" s="626">
        <v>19</v>
      </c>
      <c r="P193" s="626">
        <v>285</v>
      </c>
      <c r="Q193" s="626">
        <v>10</v>
      </c>
      <c r="R193" s="626"/>
      <c r="S193" s="626"/>
      <c r="T193" s="625"/>
      <c r="U193" s="625">
        <v>2011</v>
      </c>
      <c r="V193" s="627"/>
      <c r="W193" s="627" t="s">
        <v>3730</v>
      </c>
      <c r="X193" s="627"/>
      <c r="Y193" s="627"/>
      <c r="Z193" s="627"/>
      <c r="AA193" s="627"/>
      <c r="AB193" s="626">
        <v>300</v>
      </c>
      <c r="AC193" s="625"/>
      <c r="AD193" s="625"/>
      <c r="AE193" s="627"/>
      <c r="AF193" s="627"/>
      <c r="AG193" s="627"/>
      <c r="AH193" s="627"/>
      <c r="AI193" s="627">
        <v>2012</v>
      </c>
      <c r="AJ193" s="627"/>
      <c r="AK193" s="627"/>
      <c r="AL193" s="627"/>
      <c r="AM193" s="627"/>
      <c r="AN193" s="627"/>
      <c r="AO193" s="627"/>
      <c r="AP193" s="627"/>
      <c r="AQ193" s="627"/>
      <c r="AR193" s="627"/>
      <c r="AS193" s="627"/>
      <c r="AT193" s="627"/>
      <c r="AU193" s="627"/>
      <c r="AV193" s="625"/>
    </row>
    <row r="194" spans="1:48" s="659" customFormat="1" ht="24.6" hidden="1" customHeight="1" x14ac:dyDescent="0.15">
      <c r="A194" s="648">
        <v>80</v>
      </c>
      <c r="B194" s="147"/>
      <c r="C194" s="625" t="s">
        <v>3128</v>
      </c>
      <c r="D194" s="686" t="s">
        <v>13011</v>
      </c>
      <c r="E194" s="625" t="s">
        <v>9796</v>
      </c>
      <c r="F194" s="625" t="s">
        <v>3128</v>
      </c>
      <c r="G194" s="625" t="s">
        <v>3128</v>
      </c>
      <c r="H194" s="626">
        <v>20844</v>
      </c>
      <c r="I194" s="626">
        <v>1689</v>
      </c>
      <c r="J194" s="626">
        <v>1870.99</v>
      </c>
      <c r="K194" s="625" t="s">
        <v>3748</v>
      </c>
      <c r="L194" s="625" t="s">
        <v>2684</v>
      </c>
      <c r="M194" s="625" t="s">
        <v>54</v>
      </c>
      <c r="N194" s="625">
        <v>29</v>
      </c>
      <c r="O194" s="625">
        <v>42</v>
      </c>
      <c r="P194" s="722">
        <v>1218</v>
      </c>
      <c r="Q194" s="626">
        <v>13</v>
      </c>
      <c r="R194" s="625">
        <v>200</v>
      </c>
      <c r="S194" s="626"/>
      <c r="T194" s="625"/>
      <c r="U194" s="625">
        <v>2014</v>
      </c>
      <c r="V194" s="627"/>
      <c r="W194" s="627"/>
      <c r="X194" s="627"/>
      <c r="Y194" s="627"/>
      <c r="Z194" s="627"/>
      <c r="AA194" s="627"/>
      <c r="AB194" s="626">
        <v>4690</v>
      </c>
      <c r="AC194" s="625"/>
      <c r="AD194" s="625"/>
      <c r="AE194" s="627"/>
      <c r="AF194" s="627"/>
      <c r="AG194" s="627"/>
      <c r="AH194" s="627"/>
      <c r="AI194" s="627">
        <v>2018</v>
      </c>
      <c r="AJ194" s="627"/>
      <c r="AK194" s="627"/>
      <c r="AL194" s="627"/>
      <c r="AM194" s="627"/>
      <c r="AN194" s="627"/>
      <c r="AO194" s="627"/>
      <c r="AP194" s="627">
        <v>14000</v>
      </c>
      <c r="AQ194" s="627"/>
      <c r="AR194" s="627"/>
      <c r="AS194" s="627"/>
      <c r="AT194" s="627"/>
      <c r="AU194" s="627"/>
      <c r="AV194" s="625"/>
    </row>
    <row r="195" spans="1:48" s="659" customFormat="1" ht="24.6" hidden="1" customHeight="1" x14ac:dyDescent="0.15">
      <c r="A195" s="648">
        <v>81</v>
      </c>
      <c r="B195" s="147"/>
      <c r="C195" s="625" t="s">
        <v>3128</v>
      </c>
      <c r="D195" s="686" t="s">
        <v>13012</v>
      </c>
      <c r="E195" s="625" t="s">
        <v>13013</v>
      </c>
      <c r="F195" s="625" t="s">
        <v>3128</v>
      </c>
      <c r="G195" s="625" t="s">
        <v>9795</v>
      </c>
      <c r="H195" s="626">
        <v>36306</v>
      </c>
      <c r="I195" s="626">
        <v>2536</v>
      </c>
      <c r="J195" s="626">
        <v>2710.76</v>
      </c>
      <c r="K195" s="625" t="s">
        <v>3748</v>
      </c>
      <c r="L195" s="692" t="s">
        <v>487</v>
      </c>
      <c r="M195" s="625" t="s">
        <v>54</v>
      </c>
      <c r="N195" s="625">
        <v>31</v>
      </c>
      <c r="O195" s="625">
        <v>66</v>
      </c>
      <c r="P195" s="722">
        <v>2046</v>
      </c>
      <c r="Q195" s="626">
        <v>12</v>
      </c>
      <c r="R195" s="625">
        <v>500</v>
      </c>
      <c r="S195" s="626"/>
      <c r="T195" s="625" t="s">
        <v>185</v>
      </c>
      <c r="U195" s="625">
        <v>2014</v>
      </c>
      <c r="V195" s="627"/>
      <c r="W195" s="627"/>
      <c r="X195" s="627"/>
      <c r="Y195" s="627"/>
      <c r="Z195" s="627"/>
      <c r="AA195" s="627"/>
      <c r="AB195" s="626">
        <v>4720</v>
      </c>
      <c r="AC195" s="625"/>
      <c r="AD195" s="625"/>
      <c r="AE195" s="627"/>
      <c r="AF195" s="627"/>
      <c r="AG195" s="627"/>
      <c r="AH195" s="627"/>
      <c r="AI195" s="627">
        <v>2019</v>
      </c>
      <c r="AJ195" s="627"/>
      <c r="AK195" s="627"/>
      <c r="AL195" s="627"/>
      <c r="AM195" s="627"/>
      <c r="AN195" s="627"/>
      <c r="AO195" s="627"/>
      <c r="AP195" s="627">
        <v>12599</v>
      </c>
      <c r="AQ195" s="627" t="s">
        <v>13014</v>
      </c>
      <c r="AR195" s="627"/>
      <c r="AS195" s="627"/>
      <c r="AT195" s="627"/>
      <c r="AU195" s="627"/>
      <c r="AV195" s="625"/>
    </row>
    <row r="196" spans="1:48" s="659" customFormat="1" ht="24.6" hidden="1" customHeight="1" x14ac:dyDescent="0.15">
      <c r="A196" s="648">
        <v>82</v>
      </c>
      <c r="B196" s="147"/>
      <c r="C196" s="625" t="s">
        <v>3128</v>
      </c>
      <c r="D196" s="686" t="s">
        <v>13015</v>
      </c>
      <c r="E196" s="625" t="s">
        <v>3749</v>
      </c>
      <c r="F196" s="625" t="s">
        <v>3128</v>
      </c>
      <c r="G196" s="625" t="s">
        <v>3128</v>
      </c>
      <c r="H196" s="626">
        <v>23820</v>
      </c>
      <c r="I196" s="626">
        <v>1968</v>
      </c>
      <c r="J196" s="626">
        <v>2213.8000000000002</v>
      </c>
      <c r="K196" s="625" t="s">
        <v>3748</v>
      </c>
      <c r="L196" s="625" t="s">
        <v>1364</v>
      </c>
      <c r="M196" s="625" t="s">
        <v>54</v>
      </c>
      <c r="N196" s="625">
        <v>26</v>
      </c>
      <c r="O196" s="625">
        <v>37</v>
      </c>
      <c r="P196" s="625">
        <v>962</v>
      </c>
      <c r="Q196" s="625">
        <v>17</v>
      </c>
      <c r="R196" s="625">
        <v>297</v>
      </c>
      <c r="S196" s="626"/>
      <c r="T196" s="625"/>
      <c r="U196" s="625">
        <v>2015</v>
      </c>
      <c r="V196" s="627"/>
      <c r="W196" s="627"/>
      <c r="X196" s="627"/>
      <c r="Y196" s="627"/>
      <c r="Z196" s="627"/>
      <c r="AA196" s="627"/>
      <c r="AB196" s="626">
        <v>5850</v>
      </c>
      <c r="AC196" s="625"/>
      <c r="AD196" s="625"/>
      <c r="AE196" s="627"/>
      <c r="AF196" s="627"/>
      <c r="AG196" s="627"/>
      <c r="AH196" s="627"/>
      <c r="AI196" s="627"/>
      <c r="AJ196" s="627"/>
      <c r="AK196" s="627"/>
      <c r="AL196" s="627"/>
      <c r="AM196" s="627"/>
      <c r="AN196" s="627"/>
      <c r="AO196" s="627"/>
      <c r="AP196" s="627"/>
      <c r="AQ196" s="627"/>
      <c r="AR196" s="627"/>
      <c r="AS196" s="627"/>
      <c r="AT196" s="627"/>
      <c r="AU196" s="627"/>
      <c r="AV196" s="625" t="s">
        <v>3456</v>
      </c>
    </row>
    <row r="197" spans="1:48" s="659" customFormat="1" ht="24.6" hidden="1" customHeight="1" x14ac:dyDescent="0.15">
      <c r="A197" s="648">
        <v>83</v>
      </c>
      <c r="B197" s="147"/>
      <c r="C197" s="625" t="s">
        <v>3128</v>
      </c>
      <c r="D197" s="686" t="s">
        <v>13016</v>
      </c>
      <c r="E197" s="625" t="s">
        <v>9797</v>
      </c>
      <c r="F197" s="625" t="s">
        <v>3128</v>
      </c>
      <c r="G197" s="625" t="s">
        <v>9798</v>
      </c>
      <c r="H197" s="626">
        <v>59406</v>
      </c>
      <c r="I197" s="626">
        <v>773</v>
      </c>
      <c r="J197" s="626">
        <v>1401</v>
      </c>
      <c r="K197" s="625" t="s">
        <v>3748</v>
      </c>
      <c r="L197" s="625" t="s">
        <v>487</v>
      </c>
      <c r="M197" s="625" t="s">
        <v>54</v>
      </c>
      <c r="N197" s="625">
        <v>17</v>
      </c>
      <c r="O197" s="625">
        <v>34</v>
      </c>
      <c r="P197" s="625">
        <v>578</v>
      </c>
      <c r="Q197" s="625">
        <v>13</v>
      </c>
      <c r="R197" s="626"/>
      <c r="S197" s="626"/>
      <c r="T197" s="625"/>
      <c r="U197" s="625">
        <v>2017</v>
      </c>
      <c r="V197" s="627"/>
      <c r="W197" s="627"/>
      <c r="X197" s="627"/>
      <c r="Y197" s="627"/>
      <c r="Z197" s="627"/>
      <c r="AA197" s="627"/>
      <c r="AB197" s="626">
        <v>1980</v>
      </c>
      <c r="AC197" s="625"/>
      <c r="AD197" s="625"/>
      <c r="AE197" s="627"/>
      <c r="AF197" s="627"/>
      <c r="AG197" s="627"/>
      <c r="AH197" s="627"/>
      <c r="AI197" s="627"/>
      <c r="AJ197" s="627"/>
      <c r="AK197" s="627"/>
      <c r="AL197" s="627"/>
      <c r="AM197" s="627"/>
      <c r="AN197" s="627"/>
      <c r="AO197" s="627"/>
      <c r="AP197" s="627"/>
      <c r="AQ197" s="627"/>
      <c r="AR197" s="627"/>
      <c r="AS197" s="627"/>
      <c r="AT197" s="627"/>
      <c r="AU197" s="627"/>
      <c r="AV197" s="625" t="s">
        <v>3456</v>
      </c>
    </row>
    <row r="198" spans="1:48" s="659" customFormat="1" ht="24.6" hidden="1" customHeight="1" x14ac:dyDescent="0.15">
      <c r="A198" s="648"/>
      <c r="B198" s="147"/>
      <c r="C198" s="625" t="s">
        <v>17111</v>
      </c>
      <c r="D198" s="686" t="s">
        <v>17112</v>
      </c>
      <c r="E198" s="625" t="s">
        <v>17113</v>
      </c>
      <c r="F198" s="625" t="s">
        <v>17111</v>
      </c>
      <c r="G198" s="625" t="s">
        <v>17114</v>
      </c>
      <c r="H198" s="626">
        <v>6982</v>
      </c>
      <c r="I198" s="732">
        <v>866.94</v>
      </c>
      <c r="J198" s="732">
        <v>999.35</v>
      </c>
      <c r="K198" s="625" t="s">
        <v>17115</v>
      </c>
      <c r="L198" s="625" t="s">
        <v>2221</v>
      </c>
      <c r="M198" s="625" t="s">
        <v>2280</v>
      </c>
      <c r="N198" s="626">
        <v>24</v>
      </c>
      <c r="O198" s="626">
        <v>24</v>
      </c>
      <c r="P198" s="626">
        <v>576</v>
      </c>
      <c r="Q198" s="769">
        <v>11.8</v>
      </c>
      <c r="R198" s="626">
        <v>200</v>
      </c>
      <c r="S198" s="626"/>
      <c r="T198" s="625" t="s">
        <v>2220</v>
      </c>
      <c r="U198" s="625">
        <v>2022</v>
      </c>
      <c r="V198" s="626"/>
      <c r="W198" s="627"/>
      <c r="X198" s="627"/>
      <c r="Y198" s="627"/>
      <c r="Z198" s="627"/>
      <c r="AA198" s="627"/>
      <c r="AB198" s="626"/>
      <c r="AC198" s="625"/>
      <c r="AD198" s="625"/>
      <c r="AE198" s="627"/>
      <c r="AF198" s="627"/>
      <c r="AG198" s="627"/>
      <c r="AH198" s="627"/>
      <c r="AI198" s="627"/>
      <c r="AJ198" s="627"/>
      <c r="AK198" s="627"/>
      <c r="AL198" s="627"/>
      <c r="AM198" s="627"/>
      <c r="AN198" s="627"/>
      <c r="AO198" s="627"/>
      <c r="AP198" s="627"/>
      <c r="AQ198" s="627"/>
      <c r="AR198" s="627"/>
      <c r="AS198" s="627"/>
      <c r="AT198" s="627"/>
      <c r="AU198" s="627"/>
      <c r="AV198" s="625" t="s">
        <v>17078</v>
      </c>
    </row>
    <row r="199" spans="1:48" s="659" customFormat="1" ht="24.6" hidden="1" customHeight="1" x14ac:dyDescent="0.15">
      <c r="A199" s="648">
        <v>84</v>
      </c>
      <c r="B199" s="147"/>
      <c r="C199" s="625" t="s">
        <v>1611</v>
      </c>
      <c r="D199" s="686" t="s">
        <v>13017</v>
      </c>
      <c r="E199" s="625" t="s">
        <v>3719</v>
      </c>
      <c r="F199" s="625" t="s">
        <v>1611</v>
      </c>
      <c r="G199" s="625" t="s">
        <v>325</v>
      </c>
      <c r="H199" s="626">
        <v>6852</v>
      </c>
      <c r="I199" s="626">
        <v>1343</v>
      </c>
      <c r="J199" s="626">
        <v>1317</v>
      </c>
      <c r="K199" s="625" t="s">
        <v>500</v>
      </c>
      <c r="L199" s="625" t="s">
        <v>487</v>
      </c>
      <c r="M199" s="625" t="s">
        <v>54</v>
      </c>
      <c r="N199" s="626">
        <v>20</v>
      </c>
      <c r="O199" s="626">
        <v>52</v>
      </c>
      <c r="P199" s="626">
        <v>1040</v>
      </c>
      <c r="Q199" s="626">
        <v>14</v>
      </c>
      <c r="R199" s="626">
        <v>200</v>
      </c>
      <c r="S199" s="626"/>
      <c r="T199" s="625" t="s">
        <v>185</v>
      </c>
      <c r="U199" s="625">
        <v>2007</v>
      </c>
      <c r="V199" s="627">
        <v>2515</v>
      </c>
      <c r="W199" s="627"/>
      <c r="X199" s="627"/>
      <c r="Y199" s="627"/>
      <c r="Z199" s="627"/>
      <c r="AA199" s="627"/>
      <c r="AB199" s="626">
        <v>2515</v>
      </c>
      <c r="AC199" s="625"/>
      <c r="AD199" s="625"/>
      <c r="AE199" s="627"/>
      <c r="AF199" s="627"/>
      <c r="AG199" s="627"/>
      <c r="AH199" s="627"/>
      <c r="AI199" s="627"/>
      <c r="AJ199" s="627"/>
      <c r="AK199" s="627"/>
      <c r="AL199" s="627"/>
      <c r="AM199" s="627"/>
      <c r="AN199" s="627"/>
      <c r="AO199" s="627"/>
      <c r="AP199" s="627"/>
      <c r="AQ199" s="627"/>
      <c r="AR199" s="627"/>
      <c r="AS199" s="627"/>
      <c r="AT199" s="627"/>
      <c r="AU199" s="627"/>
      <c r="AV199" s="625"/>
    </row>
    <row r="200" spans="1:48" s="659" customFormat="1" ht="24.6" hidden="1" customHeight="1" x14ac:dyDescent="0.15">
      <c r="A200" s="648">
        <v>85</v>
      </c>
      <c r="B200" s="147"/>
      <c r="C200" s="625" t="s">
        <v>1611</v>
      </c>
      <c r="D200" s="686" t="s">
        <v>13018</v>
      </c>
      <c r="E200" s="625" t="s">
        <v>13019</v>
      </c>
      <c r="F200" s="625" t="s">
        <v>1611</v>
      </c>
      <c r="G200" s="625" t="s">
        <v>325</v>
      </c>
      <c r="H200" s="626"/>
      <c r="I200" s="626">
        <v>634.4</v>
      </c>
      <c r="J200" s="626">
        <v>1159</v>
      </c>
      <c r="K200" s="625" t="s">
        <v>500</v>
      </c>
      <c r="L200" s="692" t="s">
        <v>1295</v>
      </c>
      <c r="M200" s="625" t="s">
        <v>54</v>
      </c>
      <c r="N200" s="626"/>
      <c r="O200" s="626"/>
      <c r="P200" s="626"/>
      <c r="Q200" s="626"/>
      <c r="R200" s="626">
        <v>200</v>
      </c>
      <c r="S200" s="626"/>
      <c r="T200" s="625" t="s">
        <v>185</v>
      </c>
      <c r="U200" s="625">
        <v>2015</v>
      </c>
      <c r="V200" s="626"/>
      <c r="W200" s="625"/>
      <c r="X200" s="627"/>
      <c r="Y200" s="627"/>
      <c r="Z200" s="627"/>
      <c r="AA200" s="627"/>
      <c r="AB200" s="626"/>
      <c r="AC200" s="625"/>
      <c r="AD200" s="625"/>
      <c r="AE200" s="627"/>
      <c r="AF200" s="627"/>
      <c r="AG200" s="627"/>
      <c r="AH200" s="627"/>
      <c r="AI200" s="627"/>
      <c r="AJ200" s="627"/>
      <c r="AK200" s="627"/>
      <c r="AL200" s="627"/>
      <c r="AM200" s="627"/>
      <c r="AN200" s="627"/>
      <c r="AO200" s="627"/>
      <c r="AP200" s="627"/>
      <c r="AQ200" s="627"/>
      <c r="AR200" s="627"/>
      <c r="AS200" s="627"/>
      <c r="AT200" s="627"/>
      <c r="AU200" s="627"/>
      <c r="AV200" s="625" t="s">
        <v>14713</v>
      </c>
    </row>
    <row r="201" spans="1:48" s="659" customFormat="1" ht="24.6" hidden="1" customHeight="1" x14ac:dyDescent="0.15">
      <c r="A201" s="648">
        <v>86</v>
      </c>
      <c r="B201" s="147"/>
      <c r="C201" s="625" t="s">
        <v>1611</v>
      </c>
      <c r="D201" s="686" t="s">
        <v>13020</v>
      </c>
      <c r="E201" s="625" t="s">
        <v>11469</v>
      </c>
      <c r="F201" s="625" t="s">
        <v>1611</v>
      </c>
      <c r="G201" s="625" t="s">
        <v>325</v>
      </c>
      <c r="H201" s="626">
        <v>20033</v>
      </c>
      <c r="I201" s="626">
        <v>3949</v>
      </c>
      <c r="J201" s="626">
        <v>4360</v>
      </c>
      <c r="K201" s="625" t="s">
        <v>1169</v>
      </c>
      <c r="L201" s="625" t="s">
        <v>487</v>
      </c>
      <c r="M201" s="625" t="s">
        <v>54</v>
      </c>
      <c r="N201" s="626">
        <v>29</v>
      </c>
      <c r="O201" s="626">
        <v>130</v>
      </c>
      <c r="P201" s="626"/>
      <c r="Q201" s="626">
        <v>14</v>
      </c>
      <c r="R201" s="626"/>
      <c r="S201" s="626"/>
      <c r="T201" s="625"/>
      <c r="U201" s="625">
        <v>2018</v>
      </c>
      <c r="V201" s="626"/>
      <c r="W201" s="625"/>
      <c r="X201" s="627"/>
      <c r="Y201" s="627"/>
      <c r="Z201" s="627"/>
      <c r="AA201" s="627"/>
      <c r="AB201" s="626"/>
      <c r="AC201" s="625"/>
      <c r="AD201" s="625"/>
      <c r="AE201" s="627"/>
      <c r="AF201" s="627"/>
      <c r="AG201" s="627"/>
      <c r="AH201" s="627"/>
      <c r="AI201" s="627"/>
      <c r="AJ201" s="627"/>
      <c r="AK201" s="627"/>
      <c r="AL201" s="627"/>
      <c r="AM201" s="627"/>
      <c r="AN201" s="627"/>
      <c r="AO201" s="627"/>
      <c r="AP201" s="627"/>
      <c r="AQ201" s="627"/>
      <c r="AR201" s="627"/>
      <c r="AS201" s="627"/>
      <c r="AT201" s="627"/>
      <c r="AU201" s="627"/>
      <c r="AV201" s="625"/>
    </row>
    <row r="202" spans="1:48" s="659" customFormat="1" ht="24.6" hidden="1" customHeight="1" x14ac:dyDescent="0.15">
      <c r="A202" s="648">
        <v>87</v>
      </c>
      <c r="B202" s="147"/>
      <c r="C202" s="625" t="s">
        <v>1611</v>
      </c>
      <c r="D202" s="627" t="s">
        <v>3092</v>
      </c>
      <c r="E202" s="625" t="s">
        <v>3717</v>
      </c>
      <c r="F202" s="625" t="s">
        <v>1611</v>
      </c>
      <c r="G202" s="625" t="s">
        <v>3096</v>
      </c>
      <c r="H202" s="626">
        <v>37240</v>
      </c>
      <c r="I202" s="626">
        <v>5372</v>
      </c>
      <c r="J202" s="626">
        <v>9974</v>
      </c>
      <c r="K202" s="625" t="s">
        <v>1200</v>
      </c>
      <c r="L202" s="625" t="s">
        <v>3718</v>
      </c>
      <c r="M202" s="625" t="s">
        <v>54</v>
      </c>
      <c r="N202" s="626">
        <v>30</v>
      </c>
      <c r="O202" s="626">
        <v>60</v>
      </c>
      <c r="P202" s="626">
        <v>1626</v>
      </c>
      <c r="Q202" s="626">
        <v>18.2</v>
      </c>
      <c r="R202" s="626">
        <v>4057</v>
      </c>
      <c r="S202" s="626">
        <v>6042</v>
      </c>
      <c r="T202" s="625" t="s">
        <v>499</v>
      </c>
      <c r="U202" s="625">
        <v>1996</v>
      </c>
      <c r="V202" s="627">
        <v>13764</v>
      </c>
      <c r="W202" s="627"/>
      <c r="X202" s="627">
        <v>660</v>
      </c>
      <c r="Y202" s="627"/>
      <c r="Z202" s="627">
        <v>500</v>
      </c>
      <c r="AA202" s="627"/>
      <c r="AB202" s="626">
        <v>13764</v>
      </c>
      <c r="AC202" s="625"/>
      <c r="AD202" s="625"/>
      <c r="AE202" s="627"/>
      <c r="AF202" s="627"/>
      <c r="AG202" s="627"/>
      <c r="AH202" s="627"/>
      <c r="AI202" s="627"/>
      <c r="AJ202" s="627"/>
      <c r="AK202" s="627"/>
      <c r="AL202" s="627"/>
      <c r="AM202" s="627"/>
      <c r="AN202" s="627"/>
      <c r="AO202" s="627"/>
      <c r="AP202" s="627"/>
      <c r="AQ202" s="627"/>
      <c r="AR202" s="627"/>
      <c r="AS202" s="627"/>
      <c r="AT202" s="627"/>
      <c r="AU202" s="627"/>
      <c r="AV202" s="625"/>
    </row>
    <row r="203" spans="1:48" s="659" customFormat="1" ht="24.6" hidden="1" customHeight="1" x14ac:dyDescent="0.15">
      <c r="A203" s="648">
        <v>88</v>
      </c>
      <c r="B203" s="147"/>
      <c r="C203" s="625" t="s">
        <v>665</v>
      </c>
      <c r="D203" s="627" t="s">
        <v>12606</v>
      </c>
      <c r="E203" s="625" t="s">
        <v>3755</v>
      </c>
      <c r="F203" s="625" t="s">
        <v>665</v>
      </c>
      <c r="G203" s="625" t="s">
        <v>665</v>
      </c>
      <c r="H203" s="626">
        <v>5910</v>
      </c>
      <c r="I203" s="626">
        <v>737</v>
      </c>
      <c r="J203" s="626">
        <v>737</v>
      </c>
      <c r="K203" s="625" t="s">
        <v>1169</v>
      </c>
      <c r="L203" s="625" t="s">
        <v>487</v>
      </c>
      <c r="M203" s="625" t="s">
        <v>54</v>
      </c>
      <c r="N203" s="626">
        <v>19</v>
      </c>
      <c r="O203" s="626">
        <v>38.799999999999997</v>
      </c>
      <c r="P203" s="626">
        <v>737</v>
      </c>
      <c r="Q203" s="626">
        <v>10</v>
      </c>
      <c r="R203" s="626"/>
      <c r="S203" s="626"/>
      <c r="T203" s="625"/>
      <c r="U203" s="625">
        <v>2015</v>
      </c>
      <c r="V203" s="627">
        <v>678</v>
      </c>
      <c r="W203" s="627"/>
      <c r="X203" s="627"/>
      <c r="Y203" s="627"/>
      <c r="Z203" s="627"/>
      <c r="AA203" s="627"/>
      <c r="AB203" s="626">
        <v>678</v>
      </c>
      <c r="AC203" s="625"/>
      <c r="AD203" s="625"/>
      <c r="AE203" s="627"/>
      <c r="AF203" s="627"/>
      <c r="AG203" s="627"/>
      <c r="AH203" s="627"/>
      <c r="AI203" s="627"/>
      <c r="AJ203" s="627"/>
      <c r="AK203" s="627"/>
      <c r="AL203" s="627"/>
      <c r="AM203" s="627"/>
      <c r="AN203" s="627"/>
      <c r="AO203" s="627"/>
      <c r="AP203" s="627"/>
      <c r="AQ203" s="627"/>
      <c r="AR203" s="627"/>
      <c r="AS203" s="627"/>
      <c r="AT203" s="627"/>
      <c r="AU203" s="627"/>
      <c r="AV203" s="625"/>
    </row>
    <row r="204" spans="1:48" s="659" customFormat="1" ht="24.6" hidden="1" customHeight="1" x14ac:dyDescent="0.15">
      <c r="A204" s="648">
        <v>89</v>
      </c>
      <c r="B204" s="147"/>
      <c r="C204" s="625" t="s">
        <v>665</v>
      </c>
      <c r="D204" s="627" t="s">
        <v>12867</v>
      </c>
      <c r="E204" s="625" t="s">
        <v>9779</v>
      </c>
      <c r="F204" s="625" t="s">
        <v>665</v>
      </c>
      <c r="G204" s="625" t="s">
        <v>665</v>
      </c>
      <c r="H204" s="626">
        <v>38064</v>
      </c>
      <c r="I204" s="626"/>
      <c r="J204" s="626">
        <v>4687</v>
      </c>
      <c r="K204" s="625" t="s">
        <v>9800</v>
      </c>
      <c r="L204" s="625" t="s">
        <v>9801</v>
      </c>
      <c r="M204" s="625" t="s">
        <v>54</v>
      </c>
      <c r="N204" s="773">
        <v>15</v>
      </c>
      <c r="O204" s="773">
        <v>28</v>
      </c>
      <c r="P204" s="773">
        <v>420</v>
      </c>
      <c r="Q204" s="773">
        <v>12</v>
      </c>
      <c r="R204" s="773">
        <v>620</v>
      </c>
      <c r="S204" s="773"/>
      <c r="T204" s="625"/>
      <c r="U204" s="625">
        <v>2017</v>
      </c>
      <c r="V204" s="627">
        <v>19433</v>
      </c>
      <c r="W204" s="627"/>
      <c r="X204" s="627"/>
      <c r="Y204" s="627"/>
      <c r="Z204" s="627"/>
      <c r="AA204" s="627"/>
      <c r="AB204" s="626">
        <v>19433</v>
      </c>
      <c r="AC204" s="625"/>
      <c r="AD204" s="625"/>
      <c r="AE204" s="627"/>
      <c r="AF204" s="627"/>
      <c r="AG204" s="627"/>
      <c r="AH204" s="627"/>
      <c r="AI204" s="627"/>
      <c r="AJ204" s="627"/>
      <c r="AK204" s="627"/>
      <c r="AL204" s="627"/>
      <c r="AM204" s="627"/>
      <c r="AN204" s="627"/>
      <c r="AO204" s="627"/>
      <c r="AP204" s="627"/>
      <c r="AQ204" s="627"/>
      <c r="AR204" s="627"/>
      <c r="AS204" s="627"/>
      <c r="AT204" s="627"/>
      <c r="AU204" s="627"/>
      <c r="AV204" s="625"/>
    </row>
    <row r="205" spans="1:48" s="659" customFormat="1" ht="24.6" hidden="1" customHeight="1" x14ac:dyDescent="0.15">
      <c r="A205" s="648">
        <v>90</v>
      </c>
      <c r="B205" s="147"/>
      <c r="C205" s="625" t="s">
        <v>665</v>
      </c>
      <c r="D205" s="627" t="s">
        <v>3477</v>
      </c>
      <c r="E205" s="625" t="s">
        <v>13023</v>
      </c>
      <c r="F205" s="625" t="s">
        <v>665</v>
      </c>
      <c r="G205" s="625" t="s">
        <v>15723</v>
      </c>
      <c r="H205" s="626">
        <v>17224</v>
      </c>
      <c r="I205" s="626">
        <v>1359</v>
      </c>
      <c r="J205" s="626">
        <v>1359</v>
      </c>
      <c r="K205" s="625"/>
      <c r="L205" s="625" t="s">
        <v>13024</v>
      </c>
      <c r="M205" s="625"/>
      <c r="N205" s="773"/>
      <c r="O205" s="773"/>
      <c r="P205" s="773"/>
      <c r="Q205" s="773"/>
      <c r="R205" s="773"/>
      <c r="S205" s="773"/>
      <c r="T205" s="625"/>
      <c r="U205" s="625">
        <v>2019</v>
      </c>
      <c r="V205" s="627">
        <v>1135</v>
      </c>
      <c r="W205" s="627"/>
      <c r="X205" s="627"/>
      <c r="Y205" s="627"/>
      <c r="Z205" s="627"/>
      <c r="AA205" s="627"/>
      <c r="AB205" s="626"/>
      <c r="AC205" s="625"/>
      <c r="AD205" s="625"/>
      <c r="AE205" s="627"/>
      <c r="AF205" s="627"/>
      <c r="AG205" s="627"/>
      <c r="AH205" s="627"/>
      <c r="AI205" s="627"/>
      <c r="AJ205" s="627"/>
      <c r="AK205" s="627"/>
      <c r="AL205" s="627"/>
      <c r="AM205" s="627"/>
      <c r="AN205" s="627"/>
      <c r="AO205" s="627"/>
      <c r="AP205" s="627"/>
      <c r="AQ205" s="627"/>
      <c r="AR205" s="627"/>
      <c r="AS205" s="627"/>
      <c r="AT205" s="627"/>
      <c r="AU205" s="627"/>
      <c r="AV205" s="625" t="s">
        <v>13025</v>
      </c>
    </row>
    <row r="206" spans="1:48" s="659" customFormat="1" ht="24.6" hidden="1" customHeight="1" x14ac:dyDescent="0.15">
      <c r="A206" s="648">
        <v>91</v>
      </c>
      <c r="B206" s="147"/>
      <c r="C206" s="625" t="s">
        <v>3125</v>
      </c>
      <c r="D206" s="627" t="s">
        <v>3736</v>
      </c>
      <c r="E206" s="625" t="s">
        <v>15771</v>
      </c>
      <c r="F206" s="625" t="s">
        <v>3125</v>
      </c>
      <c r="G206" s="625" t="s">
        <v>3125</v>
      </c>
      <c r="H206" s="626">
        <v>73492</v>
      </c>
      <c r="I206" s="626">
        <v>5019</v>
      </c>
      <c r="J206" s="626">
        <v>10973</v>
      </c>
      <c r="K206" s="625" t="s">
        <v>1200</v>
      </c>
      <c r="L206" s="625" t="s">
        <v>3737</v>
      </c>
      <c r="M206" s="625" t="s">
        <v>54</v>
      </c>
      <c r="N206" s="773">
        <v>59</v>
      </c>
      <c r="O206" s="773">
        <v>77</v>
      </c>
      <c r="P206" s="773">
        <v>1895</v>
      </c>
      <c r="Q206" s="773">
        <v>16</v>
      </c>
      <c r="R206" s="773" t="s">
        <v>15772</v>
      </c>
      <c r="S206" s="773" t="s">
        <v>15773</v>
      </c>
      <c r="T206" s="625" t="s">
        <v>499</v>
      </c>
      <c r="U206" s="625">
        <v>1993</v>
      </c>
      <c r="V206" s="627">
        <v>9895</v>
      </c>
      <c r="W206" s="627">
        <v>300</v>
      </c>
      <c r="X206" s="627"/>
      <c r="Y206" s="627"/>
      <c r="Z206" s="627"/>
      <c r="AA206" s="627"/>
      <c r="AB206" s="626">
        <v>10195</v>
      </c>
      <c r="AC206" s="625"/>
      <c r="AD206" s="625"/>
      <c r="AE206" s="627" t="s">
        <v>3738</v>
      </c>
      <c r="AF206" s="627">
        <v>50</v>
      </c>
      <c r="AG206" s="627" t="s">
        <v>3739</v>
      </c>
      <c r="AH206" s="627"/>
      <c r="AI206" s="627" t="s">
        <v>3740</v>
      </c>
      <c r="AJ206" s="627" t="s">
        <v>2404</v>
      </c>
      <c r="AK206" s="627">
        <v>2797</v>
      </c>
      <c r="AL206" s="627"/>
      <c r="AM206" s="627"/>
      <c r="AN206" s="627"/>
      <c r="AO206" s="627"/>
      <c r="AP206" s="627"/>
      <c r="AQ206" s="627"/>
      <c r="AR206" s="627"/>
      <c r="AS206" s="627"/>
      <c r="AT206" s="627"/>
      <c r="AU206" s="627"/>
      <c r="AV206" s="625"/>
    </row>
    <row r="207" spans="1:48" s="659" customFormat="1" ht="24.6" hidden="1" customHeight="1" x14ac:dyDescent="0.15">
      <c r="A207" s="648">
        <v>92</v>
      </c>
      <c r="B207" s="147"/>
      <c r="C207" s="625" t="s">
        <v>3186</v>
      </c>
      <c r="D207" s="627" t="s">
        <v>3790</v>
      </c>
      <c r="E207" s="625" t="s">
        <v>3791</v>
      </c>
      <c r="F207" s="625" t="s">
        <v>3186</v>
      </c>
      <c r="G207" s="625" t="s">
        <v>3186</v>
      </c>
      <c r="H207" s="626">
        <v>2681</v>
      </c>
      <c r="I207" s="626">
        <v>599.76</v>
      </c>
      <c r="J207" s="626">
        <v>599.76</v>
      </c>
      <c r="K207" s="625" t="s">
        <v>3792</v>
      </c>
      <c r="L207" s="625" t="s">
        <v>487</v>
      </c>
      <c r="M207" s="625" t="s">
        <v>54</v>
      </c>
      <c r="N207" s="626">
        <v>16.8</v>
      </c>
      <c r="O207" s="626">
        <v>35.700000000000003</v>
      </c>
      <c r="P207" s="626">
        <v>599.76</v>
      </c>
      <c r="Q207" s="626">
        <v>11</v>
      </c>
      <c r="R207" s="626">
        <v>0</v>
      </c>
      <c r="S207" s="626">
        <v>0</v>
      </c>
      <c r="T207" s="625">
        <v>0</v>
      </c>
      <c r="U207" s="625">
        <v>2011</v>
      </c>
      <c r="V207" s="627">
        <v>18</v>
      </c>
      <c r="W207" s="627" t="s">
        <v>1007</v>
      </c>
      <c r="X207" s="627" t="s">
        <v>1007</v>
      </c>
      <c r="Y207" s="627" t="s">
        <v>1007</v>
      </c>
      <c r="Z207" s="627" t="s">
        <v>1007</v>
      </c>
      <c r="AA207" s="627" t="s">
        <v>1007</v>
      </c>
      <c r="AB207" s="626">
        <v>18</v>
      </c>
      <c r="AC207" s="625"/>
      <c r="AD207" s="625"/>
      <c r="AE207" s="627"/>
      <c r="AF207" s="627"/>
      <c r="AG207" s="627"/>
      <c r="AH207" s="686"/>
      <c r="AI207" s="627"/>
      <c r="AJ207" s="627"/>
      <c r="AK207" s="627"/>
      <c r="AL207" s="627"/>
      <c r="AM207" s="627"/>
      <c r="AN207" s="627"/>
      <c r="AO207" s="627"/>
      <c r="AP207" s="627"/>
      <c r="AQ207" s="627"/>
      <c r="AR207" s="627"/>
      <c r="AS207" s="627"/>
      <c r="AT207" s="627"/>
      <c r="AU207" s="627"/>
      <c r="AV207" s="625"/>
    </row>
    <row r="208" spans="1:48" s="659" customFormat="1" ht="24.6" hidden="1" customHeight="1" x14ac:dyDescent="0.15">
      <c r="A208" s="648">
        <v>93</v>
      </c>
      <c r="B208" s="147"/>
      <c r="C208" s="765" t="s">
        <v>3186</v>
      </c>
      <c r="D208" s="766" t="s">
        <v>13026</v>
      </c>
      <c r="E208" s="625" t="s">
        <v>3793</v>
      </c>
      <c r="F208" s="765" t="s">
        <v>3186</v>
      </c>
      <c r="G208" s="625" t="s">
        <v>3186</v>
      </c>
      <c r="H208" s="626">
        <v>1000</v>
      </c>
      <c r="I208" s="626">
        <v>572</v>
      </c>
      <c r="J208" s="626">
        <v>710</v>
      </c>
      <c r="K208" s="693" t="s">
        <v>500</v>
      </c>
      <c r="L208" s="765" t="s">
        <v>1456</v>
      </c>
      <c r="M208" s="765" t="s">
        <v>54</v>
      </c>
      <c r="N208" s="660">
        <v>15</v>
      </c>
      <c r="O208" s="660">
        <v>29</v>
      </c>
      <c r="P208" s="660">
        <v>435</v>
      </c>
      <c r="Q208" s="660">
        <v>9</v>
      </c>
      <c r="R208" s="660">
        <v>0</v>
      </c>
      <c r="S208" s="660">
        <v>0</v>
      </c>
      <c r="T208" s="765">
        <v>0</v>
      </c>
      <c r="U208" s="765">
        <v>2006</v>
      </c>
      <c r="V208" s="766"/>
      <c r="W208" s="766"/>
      <c r="X208" s="766"/>
      <c r="Y208" s="766"/>
      <c r="Z208" s="766"/>
      <c r="AA208" s="766"/>
      <c r="AB208" s="660" t="s">
        <v>3794</v>
      </c>
      <c r="AC208" s="765"/>
      <c r="AD208" s="765"/>
      <c r="AE208" s="766"/>
      <c r="AF208" s="766"/>
      <c r="AG208" s="766"/>
      <c r="AH208" s="766"/>
      <c r="AI208" s="766"/>
      <c r="AJ208" s="766"/>
      <c r="AK208" s="766"/>
      <c r="AL208" s="766"/>
      <c r="AM208" s="766"/>
      <c r="AN208" s="766"/>
      <c r="AO208" s="766"/>
      <c r="AP208" s="766"/>
      <c r="AQ208" s="766"/>
      <c r="AR208" s="766"/>
      <c r="AS208" s="766"/>
      <c r="AT208" s="766"/>
      <c r="AU208" s="766"/>
      <c r="AV208" s="765"/>
    </row>
    <row r="209" spans="1:48" s="659" customFormat="1" ht="24.6" hidden="1" customHeight="1" x14ac:dyDescent="0.15">
      <c r="A209" s="648">
        <v>94</v>
      </c>
      <c r="B209" s="147"/>
      <c r="C209" s="625" t="s">
        <v>3133</v>
      </c>
      <c r="D209" s="627" t="s">
        <v>3108</v>
      </c>
      <c r="E209" s="625" t="s">
        <v>9802</v>
      </c>
      <c r="F209" s="625" t="s">
        <v>3133</v>
      </c>
      <c r="G209" s="625" t="s">
        <v>12452</v>
      </c>
      <c r="H209" s="626">
        <v>1207</v>
      </c>
      <c r="I209" s="626">
        <v>1207</v>
      </c>
      <c r="J209" s="626">
        <v>1207</v>
      </c>
      <c r="K209" s="625" t="s">
        <v>354</v>
      </c>
      <c r="L209" s="625" t="s">
        <v>3751</v>
      </c>
      <c r="M209" s="625" t="s">
        <v>54</v>
      </c>
      <c r="N209" s="626">
        <v>25</v>
      </c>
      <c r="O209" s="626">
        <v>42</v>
      </c>
      <c r="P209" s="626">
        <v>1207</v>
      </c>
      <c r="Q209" s="626">
        <v>13</v>
      </c>
      <c r="R209" s="626"/>
      <c r="S209" s="626">
        <v>300</v>
      </c>
      <c r="T209" s="693" t="s">
        <v>499</v>
      </c>
      <c r="U209" s="625">
        <v>1998</v>
      </c>
      <c r="V209" s="627">
        <v>503</v>
      </c>
      <c r="W209" s="627">
        <v>240</v>
      </c>
      <c r="X209" s="627">
        <v>247</v>
      </c>
      <c r="Y209" s="627"/>
      <c r="Z209" s="627"/>
      <c r="AA209" s="627"/>
      <c r="AB209" s="626">
        <v>990</v>
      </c>
      <c r="AC209" s="625"/>
      <c r="AD209" s="625"/>
      <c r="AE209" s="627"/>
      <c r="AF209" s="627"/>
      <c r="AG209" s="627"/>
      <c r="AH209" s="686" t="s">
        <v>3752</v>
      </c>
      <c r="AI209" s="627"/>
      <c r="AJ209" s="627"/>
      <c r="AK209" s="627"/>
      <c r="AL209" s="627"/>
      <c r="AM209" s="627"/>
      <c r="AN209" s="627"/>
      <c r="AO209" s="627"/>
      <c r="AP209" s="627"/>
      <c r="AQ209" s="627"/>
      <c r="AR209" s="627"/>
      <c r="AS209" s="627"/>
      <c r="AT209" s="627"/>
      <c r="AU209" s="627"/>
      <c r="AV209" s="625"/>
    </row>
    <row r="210" spans="1:48" s="659" customFormat="1" ht="24.6" hidden="1" customHeight="1" x14ac:dyDescent="0.15">
      <c r="A210" s="648">
        <v>95</v>
      </c>
      <c r="B210" s="147"/>
      <c r="C210" s="625" t="s">
        <v>3133</v>
      </c>
      <c r="D210" s="627" t="s">
        <v>3108</v>
      </c>
      <c r="E210" s="625" t="s">
        <v>9803</v>
      </c>
      <c r="F210" s="625" t="s">
        <v>3133</v>
      </c>
      <c r="G210" s="625" t="s">
        <v>12452</v>
      </c>
      <c r="H210" s="722">
        <v>1194</v>
      </c>
      <c r="I210" s="626">
        <v>1194</v>
      </c>
      <c r="J210" s="626">
        <v>2412</v>
      </c>
      <c r="K210" s="625" t="s">
        <v>9804</v>
      </c>
      <c r="L210" s="625" t="s">
        <v>9805</v>
      </c>
      <c r="M210" s="625" t="s">
        <v>54</v>
      </c>
      <c r="N210" s="626">
        <v>26</v>
      </c>
      <c r="O210" s="626">
        <v>55</v>
      </c>
      <c r="P210" s="626">
        <v>1194</v>
      </c>
      <c r="Q210" s="626">
        <v>14</v>
      </c>
      <c r="R210" s="626"/>
      <c r="S210" s="626">
        <v>200</v>
      </c>
      <c r="T210" s="625" t="s">
        <v>499</v>
      </c>
      <c r="U210" s="625">
        <v>2003</v>
      </c>
      <c r="V210" s="627">
        <v>796</v>
      </c>
      <c r="W210" s="627">
        <v>425</v>
      </c>
      <c r="X210" s="627">
        <v>400</v>
      </c>
      <c r="Y210" s="627"/>
      <c r="Z210" s="627"/>
      <c r="AA210" s="627"/>
      <c r="AB210" s="626">
        <v>1621</v>
      </c>
      <c r="AC210" s="625"/>
      <c r="AD210" s="625"/>
      <c r="AE210" s="627"/>
      <c r="AF210" s="627"/>
      <c r="AG210" s="627"/>
      <c r="AH210" s="686" t="s">
        <v>3753</v>
      </c>
      <c r="AI210" s="627"/>
      <c r="AJ210" s="627"/>
      <c r="AK210" s="627"/>
      <c r="AL210" s="627"/>
      <c r="AM210" s="627"/>
      <c r="AN210" s="627"/>
      <c r="AO210" s="627"/>
      <c r="AP210" s="627"/>
      <c r="AQ210" s="627"/>
      <c r="AR210" s="627"/>
      <c r="AS210" s="627"/>
      <c r="AT210" s="627"/>
      <c r="AU210" s="627"/>
      <c r="AV210" s="625" t="s">
        <v>9806</v>
      </c>
    </row>
    <row r="211" spans="1:48" s="659" customFormat="1" ht="24.6" hidden="1" customHeight="1" x14ac:dyDescent="0.15">
      <c r="A211" s="648">
        <v>96</v>
      </c>
      <c r="B211" s="147"/>
      <c r="C211" s="625" t="s">
        <v>3133</v>
      </c>
      <c r="D211" s="627" t="s">
        <v>3108</v>
      </c>
      <c r="E211" s="625" t="s">
        <v>9807</v>
      </c>
      <c r="F211" s="625" t="s">
        <v>3133</v>
      </c>
      <c r="G211" s="625" t="s">
        <v>12452</v>
      </c>
      <c r="H211" s="626">
        <v>1322</v>
      </c>
      <c r="I211" s="626">
        <v>1322</v>
      </c>
      <c r="J211" s="626">
        <v>1322</v>
      </c>
      <c r="K211" s="625" t="s">
        <v>3792</v>
      </c>
      <c r="L211" s="625" t="s">
        <v>487</v>
      </c>
      <c r="M211" s="625" t="s">
        <v>54</v>
      </c>
      <c r="N211" s="626">
        <v>22</v>
      </c>
      <c r="O211" s="626">
        <v>58</v>
      </c>
      <c r="P211" s="626">
        <v>1322</v>
      </c>
      <c r="Q211" s="626">
        <v>10</v>
      </c>
      <c r="R211" s="626"/>
      <c r="S211" s="626">
        <v>300</v>
      </c>
      <c r="T211" s="693" t="s">
        <v>499</v>
      </c>
      <c r="U211" s="625">
        <v>2003</v>
      </c>
      <c r="V211" s="627">
        <v>360</v>
      </c>
      <c r="W211" s="627">
        <v>250</v>
      </c>
      <c r="X211" s="627">
        <v>200</v>
      </c>
      <c r="Y211" s="627"/>
      <c r="Z211" s="627"/>
      <c r="AA211" s="627"/>
      <c r="AB211" s="626">
        <v>810</v>
      </c>
      <c r="AC211" s="625"/>
      <c r="AD211" s="625"/>
      <c r="AE211" s="627"/>
      <c r="AF211" s="627"/>
      <c r="AG211" s="627"/>
      <c r="AH211" s="686" t="s">
        <v>3754</v>
      </c>
      <c r="AI211" s="627"/>
      <c r="AJ211" s="627"/>
      <c r="AK211" s="627"/>
      <c r="AL211" s="627"/>
      <c r="AM211" s="627"/>
      <c r="AN211" s="627"/>
      <c r="AO211" s="627"/>
      <c r="AP211" s="627"/>
      <c r="AQ211" s="627"/>
      <c r="AR211" s="627"/>
      <c r="AS211" s="627"/>
      <c r="AT211" s="627"/>
      <c r="AU211" s="627"/>
      <c r="AV211" s="625"/>
    </row>
    <row r="212" spans="1:48" s="659" customFormat="1" ht="24.6" hidden="1" customHeight="1" x14ac:dyDescent="0.15">
      <c r="A212" s="648">
        <v>97</v>
      </c>
      <c r="B212" s="147"/>
      <c r="C212" s="625" t="s">
        <v>363</v>
      </c>
      <c r="D212" s="627" t="s">
        <v>3785</v>
      </c>
      <c r="E212" s="625" t="s">
        <v>3786</v>
      </c>
      <c r="F212" s="625" t="s">
        <v>363</v>
      </c>
      <c r="G212" s="625" t="s">
        <v>13027</v>
      </c>
      <c r="H212" s="626">
        <v>52474</v>
      </c>
      <c r="I212" s="626">
        <v>963</v>
      </c>
      <c r="J212" s="626">
        <v>1021</v>
      </c>
      <c r="K212" s="625" t="s">
        <v>1200</v>
      </c>
      <c r="L212" s="625" t="s">
        <v>1281</v>
      </c>
      <c r="M212" s="625" t="s">
        <v>3787</v>
      </c>
      <c r="N212" s="626">
        <v>21</v>
      </c>
      <c r="O212" s="626">
        <v>34</v>
      </c>
      <c r="P212" s="626">
        <v>716</v>
      </c>
      <c r="Q212" s="626">
        <v>11</v>
      </c>
      <c r="R212" s="626">
        <v>1535</v>
      </c>
      <c r="S212" s="626">
        <v>280</v>
      </c>
      <c r="T212" s="625" t="s">
        <v>499</v>
      </c>
      <c r="U212" s="625">
        <v>1983</v>
      </c>
      <c r="V212" s="627">
        <v>1554</v>
      </c>
      <c r="W212" s="627"/>
      <c r="X212" s="627"/>
      <c r="Y212" s="627"/>
      <c r="Z212" s="627"/>
      <c r="AA212" s="627"/>
      <c r="AB212" s="626">
        <v>1553</v>
      </c>
      <c r="AC212" s="625"/>
      <c r="AD212" s="625"/>
      <c r="AE212" s="627"/>
      <c r="AF212" s="627"/>
      <c r="AG212" s="627"/>
      <c r="AH212" s="627"/>
      <c r="AI212" s="627"/>
      <c r="AJ212" s="627"/>
      <c r="AK212" s="627"/>
      <c r="AL212" s="627"/>
      <c r="AM212" s="627"/>
      <c r="AN212" s="627"/>
      <c r="AO212" s="627"/>
      <c r="AP212" s="627"/>
      <c r="AQ212" s="627"/>
      <c r="AR212" s="627"/>
      <c r="AS212" s="627"/>
      <c r="AT212" s="627"/>
      <c r="AU212" s="627"/>
      <c r="AV212" s="625"/>
    </row>
    <row r="213" spans="1:48" s="659" customFormat="1" ht="24.6" hidden="1" customHeight="1" x14ac:dyDescent="0.15">
      <c r="A213" s="648">
        <v>98</v>
      </c>
      <c r="B213" s="147"/>
      <c r="C213" s="625" t="s">
        <v>363</v>
      </c>
      <c r="D213" s="627" t="s">
        <v>3788</v>
      </c>
      <c r="E213" s="625" t="s">
        <v>3789</v>
      </c>
      <c r="F213" s="625" t="s">
        <v>363</v>
      </c>
      <c r="G213" s="625" t="s">
        <v>325</v>
      </c>
      <c r="H213" s="626">
        <v>41822</v>
      </c>
      <c r="I213" s="626">
        <v>1495</v>
      </c>
      <c r="J213" s="626">
        <v>1843</v>
      </c>
      <c r="K213" s="625" t="s">
        <v>500</v>
      </c>
      <c r="L213" s="625" t="s">
        <v>53</v>
      </c>
      <c r="M213" s="625" t="s">
        <v>54</v>
      </c>
      <c r="N213" s="626">
        <v>28</v>
      </c>
      <c r="O213" s="626">
        <v>38</v>
      </c>
      <c r="P213" s="626">
        <v>1064</v>
      </c>
      <c r="Q213" s="626">
        <v>16</v>
      </c>
      <c r="R213" s="626">
        <v>200</v>
      </c>
      <c r="S213" s="626">
        <v>290</v>
      </c>
      <c r="T213" s="625" t="s">
        <v>499</v>
      </c>
      <c r="U213" s="625">
        <v>2011</v>
      </c>
      <c r="V213" s="627"/>
      <c r="W213" s="627"/>
      <c r="X213" s="627"/>
      <c r="Y213" s="627"/>
      <c r="Z213" s="627"/>
      <c r="AA213" s="627"/>
      <c r="AB213" s="626">
        <v>3273</v>
      </c>
      <c r="AC213" s="625"/>
      <c r="AD213" s="625"/>
      <c r="AE213" s="627"/>
      <c r="AF213" s="627"/>
      <c r="AG213" s="627"/>
      <c r="AH213" s="627"/>
      <c r="AI213" s="627"/>
      <c r="AJ213" s="627"/>
      <c r="AK213" s="627"/>
      <c r="AL213" s="627"/>
      <c r="AM213" s="627"/>
      <c r="AN213" s="627"/>
      <c r="AO213" s="627"/>
      <c r="AP213" s="627"/>
      <c r="AQ213" s="627"/>
      <c r="AR213" s="627"/>
      <c r="AS213" s="627"/>
      <c r="AT213" s="627"/>
      <c r="AU213" s="627"/>
      <c r="AV213" s="625"/>
    </row>
    <row r="214" spans="1:48" s="659" customFormat="1" ht="24.6" hidden="1" customHeight="1" x14ac:dyDescent="0.15">
      <c r="A214" s="648"/>
      <c r="B214" s="147"/>
      <c r="C214" s="625" t="s">
        <v>15843</v>
      </c>
      <c r="D214" s="627"/>
      <c r="E214" s="625" t="s">
        <v>17116</v>
      </c>
      <c r="F214" s="625" t="s">
        <v>15843</v>
      </c>
      <c r="G214" s="625" t="s">
        <v>17117</v>
      </c>
      <c r="H214" s="626">
        <v>475790</v>
      </c>
      <c r="I214" s="626">
        <v>2231</v>
      </c>
      <c r="J214" s="626">
        <v>2231</v>
      </c>
      <c r="K214" s="625" t="s">
        <v>17118</v>
      </c>
      <c r="L214" s="625" t="s">
        <v>2221</v>
      </c>
      <c r="M214" s="625"/>
      <c r="N214" s="626"/>
      <c r="O214" s="626"/>
      <c r="P214" s="626"/>
      <c r="Q214" s="626"/>
      <c r="R214" s="626"/>
      <c r="S214" s="626"/>
      <c r="T214" s="625"/>
      <c r="U214" s="625">
        <v>2021</v>
      </c>
      <c r="V214" s="627"/>
      <c r="W214" s="627"/>
      <c r="X214" s="627"/>
      <c r="Y214" s="627"/>
      <c r="Z214" s="627"/>
      <c r="AA214" s="627"/>
      <c r="AB214" s="626">
        <v>4200</v>
      </c>
      <c r="AC214" s="625"/>
      <c r="AD214" s="625"/>
      <c r="AE214" s="627"/>
      <c r="AF214" s="627"/>
      <c r="AG214" s="627"/>
      <c r="AH214" s="627"/>
      <c r="AI214" s="627"/>
      <c r="AJ214" s="627"/>
      <c r="AK214" s="627"/>
      <c r="AL214" s="627"/>
      <c r="AM214" s="627"/>
      <c r="AN214" s="627"/>
      <c r="AO214" s="627"/>
      <c r="AP214" s="627"/>
      <c r="AQ214" s="627"/>
      <c r="AR214" s="627"/>
      <c r="AS214" s="627"/>
      <c r="AT214" s="627"/>
      <c r="AU214" s="627"/>
      <c r="AV214" s="625" t="s">
        <v>17078</v>
      </c>
    </row>
    <row r="215" spans="1:48" s="659" customFormat="1" ht="24.6" hidden="1" customHeight="1" x14ac:dyDescent="0.15">
      <c r="A215" s="648">
        <v>99</v>
      </c>
      <c r="B215" s="147"/>
      <c r="C215" s="625" t="s">
        <v>3174</v>
      </c>
      <c r="D215" s="627" t="s">
        <v>3771</v>
      </c>
      <c r="E215" s="625" t="s">
        <v>15774</v>
      </c>
      <c r="F215" s="625" t="s">
        <v>3174</v>
      </c>
      <c r="G215" s="625" t="s">
        <v>15644</v>
      </c>
      <c r="H215" s="626">
        <v>5932</v>
      </c>
      <c r="I215" s="626">
        <v>1763</v>
      </c>
      <c r="J215" s="626">
        <v>2152</v>
      </c>
      <c r="K215" s="625" t="s">
        <v>15775</v>
      </c>
      <c r="L215" s="625" t="s">
        <v>15510</v>
      </c>
      <c r="M215" s="625"/>
      <c r="N215" s="626"/>
      <c r="O215" s="626"/>
      <c r="P215" s="626"/>
      <c r="Q215" s="626"/>
      <c r="R215" s="626">
        <v>220</v>
      </c>
      <c r="S215" s="626"/>
      <c r="T215" s="625" t="s">
        <v>2199</v>
      </c>
      <c r="U215" s="625">
        <v>2018</v>
      </c>
      <c r="V215" s="627"/>
      <c r="W215" s="627">
        <v>1500</v>
      </c>
      <c r="X215" s="627">
        <v>1500</v>
      </c>
      <c r="Y215" s="627"/>
      <c r="Z215" s="627"/>
      <c r="AA215" s="627"/>
      <c r="AB215" s="626">
        <v>3200</v>
      </c>
      <c r="AC215" s="625"/>
      <c r="AD215" s="625"/>
      <c r="AE215" s="627"/>
      <c r="AF215" s="627"/>
      <c r="AG215" s="627"/>
      <c r="AH215" s="627"/>
      <c r="AI215" s="627"/>
      <c r="AJ215" s="627"/>
      <c r="AK215" s="627"/>
      <c r="AL215" s="627"/>
      <c r="AM215" s="627"/>
      <c r="AN215" s="627"/>
      <c r="AO215" s="627"/>
      <c r="AP215" s="627"/>
      <c r="AQ215" s="627"/>
      <c r="AR215" s="627"/>
      <c r="AS215" s="627"/>
      <c r="AT215" s="627"/>
      <c r="AU215" s="627"/>
      <c r="AV215" s="625"/>
    </row>
    <row r="216" spans="1:48" s="659" customFormat="1" ht="24.6" hidden="1" customHeight="1" x14ac:dyDescent="0.15">
      <c r="A216" s="648">
        <v>100</v>
      </c>
      <c r="B216" s="147"/>
      <c r="C216" s="625" t="s">
        <v>3174</v>
      </c>
      <c r="D216" s="627" t="s">
        <v>13028</v>
      </c>
      <c r="E216" s="625" t="s">
        <v>3773</v>
      </c>
      <c r="F216" s="625" t="s">
        <v>3174</v>
      </c>
      <c r="G216" s="625" t="s">
        <v>15644</v>
      </c>
      <c r="H216" s="626">
        <v>3761.8</v>
      </c>
      <c r="I216" s="626">
        <v>187.2</v>
      </c>
      <c r="J216" s="626">
        <v>187.2</v>
      </c>
      <c r="K216" s="625" t="s">
        <v>3774</v>
      </c>
      <c r="L216" s="625" t="s">
        <v>1295</v>
      </c>
      <c r="M216" s="625" t="s">
        <v>54</v>
      </c>
      <c r="N216" s="626">
        <v>9</v>
      </c>
      <c r="O216" s="626">
        <v>20.8</v>
      </c>
      <c r="P216" s="626">
        <v>187.2</v>
      </c>
      <c r="Q216" s="626">
        <v>6.4</v>
      </c>
      <c r="R216" s="626"/>
      <c r="S216" s="626"/>
      <c r="T216" s="625"/>
      <c r="U216" s="625">
        <v>2006</v>
      </c>
      <c r="V216" s="627"/>
      <c r="W216" s="627"/>
      <c r="X216" s="627"/>
      <c r="Y216" s="627"/>
      <c r="Z216" s="627"/>
      <c r="AA216" s="627"/>
      <c r="AB216" s="626">
        <v>173</v>
      </c>
      <c r="AC216" s="625"/>
      <c r="AD216" s="625"/>
      <c r="AE216" s="627"/>
      <c r="AF216" s="627"/>
      <c r="AG216" s="627"/>
      <c r="AH216" s="627"/>
      <c r="AI216" s="627"/>
      <c r="AJ216" s="627"/>
      <c r="AK216" s="627"/>
      <c r="AL216" s="627"/>
      <c r="AM216" s="627"/>
      <c r="AN216" s="627"/>
      <c r="AO216" s="627"/>
      <c r="AP216" s="627"/>
      <c r="AQ216" s="627"/>
      <c r="AR216" s="627"/>
      <c r="AS216" s="627"/>
      <c r="AT216" s="627"/>
      <c r="AU216" s="627"/>
      <c r="AV216" s="625"/>
    </row>
    <row r="217" spans="1:48" s="659" customFormat="1" ht="24.6" hidden="1" customHeight="1" x14ac:dyDescent="0.15">
      <c r="A217" s="648">
        <v>101</v>
      </c>
      <c r="B217" s="147"/>
      <c r="C217" s="625" t="s">
        <v>3174</v>
      </c>
      <c r="D217" s="627" t="s">
        <v>13029</v>
      </c>
      <c r="E217" s="625" t="s">
        <v>13030</v>
      </c>
      <c r="F217" s="625" t="s">
        <v>3174</v>
      </c>
      <c r="G217" s="625" t="s">
        <v>15644</v>
      </c>
      <c r="H217" s="626">
        <v>5760</v>
      </c>
      <c r="I217" s="626">
        <v>757</v>
      </c>
      <c r="J217" s="626">
        <v>757</v>
      </c>
      <c r="K217" s="625" t="s">
        <v>3775</v>
      </c>
      <c r="L217" s="625" t="s">
        <v>487</v>
      </c>
      <c r="M217" s="625" t="s">
        <v>54</v>
      </c>
      <c r="N217" s="626">
        <v>20</v>
      </c>
      <c r="O217" s="626">
        <v>38</v>
      </c>
      <c r="P217" s="626">
        <v>757</v>
      </c>
      <c r="Q217" s="626">
        <v>15</v>
      </c>
      <c r="R217" s="626">
        <v>100</v>
      </c>
      <c r="S217" s="626">
        <v>200</v>
      </c>
      <c r="T217" s="625" t="s">
        <v>499</v>
      </c>
      <c r="U217" s="625">
        <v>2003</v>
      </c>
      <c r="V217" s="627"/>
      <c r="W217" s="627"/>
      <c r="X217" s="627"/>
      <c r="Y217" s="627"/>
      <c r="Z217" s="627"/>
      <c r="AA217" s="627"/>
      <c r="AB217" s="626">
        <v>1000</v>
      </c>
      <c r="AC217" s="625"/>
      <c r="AD217" s="625"/>
      <c r="AE217" s="627"/>
      <c r="AF217" s="627"/>
      <c r="AG217" s="627"/>
      <c r="AH217" s="627"/>
      <c r="AI217" s="627"/>
      <c r="AJ217" s="627"/>
      <c r="AK217" s="627"/>
      <c r="AL217" s="627"/>
      <c r="AM217" s="627"/>
      <c r="AN217" s="627"/>
      <c r="AO217" s="627"/>
      <c r="AP217" s="627"/>
      <c r="AQ217" s="627"/>
      <c r="AR217" s="627"/>
      <c r="AS217" s="627"/>
      <c r="AT217" s="627"/>
      <c r="AU217" s="627"/>
      <c r="AV217" s="625"/>
    </row>
    <row r="218" spans="1:48" s="659" customFormat="1" ht="24.6" hidden="1" customHeight="1" x14ac:dyDescent="0.15">
      <c r="A218" s="648">
        <v>102</v>
      </c>
      <c r="B218" s="147"/>
      <c r="C218" s="625" t="s">
        <v>3174</v>
      </c>
      <c r="D218" s="627" t="s">
        <v>3776</v>
      </c>
      <c r="E218" s="625" t="s">
        <v>3777</v>
      </c>
      <c r="F218" s="625" t="s">
        <v>3174</v>
      </c>
      <c r="G218" s="625" t="s">
        <v>3174</v>
      </c>
      <c r="H218" s="626">
        <v>1098</v>
      </c>
      <c r="I218" s="626">
        <v>557.26</v>
      </c>
      <c r="J218" s="626">
        <v>523.78</v>
      </c>
      <c r="K218" s="625" t="s">
        <v>3778</v>
      </c>
      <c r="L218" s="625" t="s">
        <v>487</v>
      </c>
      <c r="M218" s="625" t="s">
        <v>54</v>
      </c>
      <c r="N218" s="626">
        <v>16.5</v>
      </c>
      <c r="O218" s="626">
        <v>27</v>
      </c>
      <c r="P218" s="626">
        <v>459</v>
      </c>
      <c r="Q218" s="626">
        <v>10</v>
      </c>
      <c r="R218" s="626"/>
      <c r="S218" s="626"/>
      <c r="T218" s="625"/>
      <c r="U218" s="625">
        <v>2013</v>
      </c>
      <c r="V218" s="626"/>
      <c r="W218" s="627"/>
      <c r="X218" s="627"/>
      <c r="Y218" s="627"/>
      <c r="Z218" s="627"/>
      <c r="AA218" s="627"/>
      <c r="AB218" s="626">
        <v>1522</v>
      </c>
      <c r="AC218" s="625"/>
      <c r="AD218" s="625"/>
      <c r="AE218" s="627"/>
      <c r="AF218" s="627"/>
      <c r="AG218" s="627"/>
      <c r="AH218" s="627"/>
      <c r="AI218" s="627"/>
      <c r="AJ218" s="627"/>
      <c r="AK218" s="627"/>
      <c r="AL218" s="627"/>
      <c r="AM218" s="627"/>
      <c r="AN218" s="627"/>
      <c r="AO218" s="627"/>
      <c r="AP218" s="627"/>
      <c r="AQ218" s="627"/>
      <c r="AR218" s="627"/>
      <c r="AS218" s="627"/>
      <c r="AT218" s="627"/>
      <c r="AU218" s="627"/>
      <c r="AV218" s="625"/>
    </row>
    <row r="219" spans="1:48" s="659" customFormat="1" ht="24.6" hidden="1" customHeight="1" x14ac:dyDescent="0.15">
      <c r="A219" s="648">
        <v>103</v>
      </c>
      <c r="B219" s="147"/>
      <c r="C219" s="625" t="s">
        <v>3174</v>
      </c>
      <c r="D219" s="627" t="s">
        <v>13031</v>
      </c>
      <c r="E219" s="625" t="s">
        <v>11470</v>
      </c>
      <c r="F219" s="625" t="s">
        <v>3174</v>
      </c>
      <c r="G219" s="625" t="s">
        <v>15644</v>
      </c>
      <c r="H219" s="626">
        <v>5711</v>
      </c>
      <c r="I219" s="626">
        <v>2138</v>
      </c>
      <c r="J219" s="626">
        <v>1763</v>
      </c>
      <c r="K219" s="625" t="s">
        <v>500</v>
      </c>
      <c r="L219" s="625" t="s">
        <v>1518</v>
      </c>
      <c r="M219" s="625" t="s">
        <v>54</v>
      </c>
      <c r="N219" s="626">
        <v>54</v>
      </c>
      <c r="O219" s="626">
        <v>32.648148148148145</v>
      </c>
      <c r="P219" s="626">
        <v>1763</v>
      </c>
      <c r="Q219" s="626">
        <v>14</v>
      </c>
      <c r="R219" s="626">
        <v>220</v>
      </c>
      <c r="S219" s="626">
        <v>220</v>
      </c>
      <c r="T219" s="625" t="s">
        <v>499</v>
      </c>
      <c r="U219" s="625">
        <v>2018</v>
      </c>
      <c r="V219" s="626"/>
      <c r="W219" s="627"/>
      <c r="X219" s="627"/>
      <c r="Y219" s="627"/>
      <c r="Z219" s="627"/>
      <c r="AA219" s="627"/>
      <c r="AB219" s="626">
        <v>3200</v>
      </c>
      <c r="AC219" s="625"/>
      <c r="AD219" s="625"/>
      <c r="AE219" s="627"/>
      <c r="AF219" s="627"/>
      <c r="AG219" s="627"/>
      <c r="AH219" s="627"/>
      <c r="AI219" s="627"/>
      <c r="AJ219" s="627"/>
      <c r="AK219" s="627"/>
      <c r="AL219" s="627"/>
      <c r="AM219" s="627"/>
      <c r="AN219" s="627"/>
      <c r="AO219" s="627"/>
      <c r="AP219" s="627"/>
      <c r="AQ219" s="627"/>
      <c r="AR219" s="627"/>
      <c r="AS219" s="627"/>
      <c r="AT219" s="627"/>
      <c r="AU219" s="627"/>
      <c r="AV219" s="625"/>
    </row>
    <row r="220" spans="1:48" s="659" customFormat="1" ht="24.6" hidden="1" customHeight="1" x14ac:dyDescent="0.15">
      <c r="A220" s="648">
        <v>104</v>
      </c>
      <c r="B220" s="147"/>
      <c r="C220" s="625" t="s">
        <v>3154</v>
      </c>
      <c r="D220" s="627" t="s">
        <v>13032</v>
      </c>
      <c r="E220" s="625" t="s">
        <v>3762</v>
      </c>
      <c r="F220" s="625" t="s">
        <v>3154</v>
      </c>
      <c r="G220" s="625" t="s">
        <v>3154</v>
      </c>
      <c r="H220" s="626">
        <v>7723</v>
      </c>
      <c r="I220" s="626">
        <v>1055</v>
      </c>
      <c r="J220" s="626">
        <v>1160</v>
      </c>
      <c r="K220" s="625" t="s">
        <v>1276</v>
      </c>
      <c r="L220" s="625" t="s">
        <v>487</v>
      </c>
      <c r="M220" s="625" t="s">
        <v>54</v>
      </c>
      <c r="N220" s="626">
        <v>19.5</v>
      </c>
      <c r="O220" s="626">
        <v>49.9</v>
      </c>
      <c r="P220" s="626">
        <v>973.05</v>
      </c>
      <c r="Q220" s="626">
        <v>11</v>
      </c>
      <c r="R220" s="626">
        <v>100</v>
      </c>
      <c r="S220" s="626">
        <v>252.17391304347828</v>
      </c>
      <c r="T220" s="625" t="s">
        <v>499</v>
      </c>
      <c r="U220" s="625">
        <v>2012</v>
      </c>
      <c r="V220" s="626">
        <v>768</v>
      </c>
      <c r="W220" s="627">
        <v>350</v>
      </c>
      <c r="X220" s="627"/>
      <c r="Y220" s="627"/>
      <c r="Z220" s="627"/>
      <c r="AA220" s="627"/>
      <c r="AB220" s="626">
        <v>1300</v>
      </c>
      <c r="AC220" s="625"/>
      <c r="AD220" s="625"/>
      <c r="AE220" s="627"/>
      <c r="AF220" s="627"/>
      <c r="AG220" s="627"/>
      <c r="AH220" s="627"/>
      <c r="AI220" s="627"/>
      <c r="AJ220" s="627"/>
      <c r="AK220" s="627"/>
      <c r="AL220" s="627"/>
      <c r="AM220" s="627"/>
      <c r="AN220" s="627"/>
      <c r="AO220" s="627"/>
      <c r="AP220" s="627"/>
      <c r="AQ220" s="627"/>
      <c r="AR220" s="627"/>
      <c r="AS220" s="627"/>
      <c r="AT220" s="627"/>
      <c r="AU220" s="627"/>
      <c r="AV220" s="625"/>
    </row>
    <row r="221" spans="1:48" s="659" customFormat="1" ht="24.6" hidden="1" customHeight="1" x14ac:dyDescent="0.15">
      <c r="A221" s="648">
        <v>105</v>
      </c>
      <c r="B221" s="147"/>
      <c r="C221" s="625" t="s">
        <v>3154</v>
      </c>
      <c r="D221" s="627" t="s">
        <v>13033</v>
      </c>
      <c r="E221" s="625" t="s">
        <v>3763</v>
      </c>
      <c r="F221" s="625" t="s">
        <v>3154</v>
      </c>
      <c r="G221" s="625" t="s">
        <v>3154</v>
      </c>
      <c r="H221" s="626"/>
      <c r="I221" s="626">
        <v>2340</v>
      </c>
      <c r="J221" s="626">
        <v>2340</v>
      </c>
      <c r="K221" s="625" t="s">
        <v>1276</v>
      </c>
      <c r="L221" s="625" t="s">
        <v>487</v>
      </c>
      <c r="M221" s="625" t="s">
        <v>54</v>
      </c>
      <c r="N221" s="626">
        <v>19</v>
      </c>
      <c r="O221" s="626">
        <v>78</v>
      </c>
      <c r="P221" s="626">
        <v>1482</v>
      </c>
      <c r="Q221" s="626">
        <v>12</v>
      </c>
      <c r="R221" s="626">
        <v>250</v>
      </c>
      <c r="S221" s="626">
        <v>630</v>
      </c>
      <c r="T221" s="625" t="s">
        <v>499</v>
      </c>
      <c r="U221" s="625">
        <v>2015</v>
      </c>
      <c r="V221" s="626"/>
      <c r="W221" s="627"/>
      <c r="X221" s="627"/>
      <c r="Y221" s="627"/>
      <c r="Z221" s="627"/>
      <c r="AA221" s="627"/>
      <c r="AB221" s="626"/>
      <c r="AC221" s="625"/>
      <c r="AD221" s="625"/>
      <c r="AE221" s="627"/>
      <c r="AF221" s="627"/>
      <c r="AG221" s="627"/>
      <c r="AH221" s="627"/>
      <c r="AI221" s="627"/>
      <c r="AJ221" s="627"/>
      <c r="AK221" s="627"/>
      <c r="AL221" s="627"/>
      <c r="AM221" s="627"/>
      <c r="AN221" s="627"/>
      <c r="AO221" s="627"/>
      <c r="AP221" s="627"/>
      <c r="AQ221" s="627"/>
      <c r="AR221" s="627"/>
      <c r="AS221" s="627"/>
      <c r="AT221" s="627"/>
      <c r="AU221" s="627"/>
      <c r="AV221" s="625"/>
    </row>
    <row r="222" spans="1:48" s="659" customFormat="1" ht="24.6" hidden="1" customHeight="1" x14ac:dyDescent="0.15">
      <c r="A222" s="648">
        <v>106</v>
      </c>
      <c r="B222" s="147"/>
      <c r="C222" s="625" t="s">
        <v>3154</v>
      </c>
      <c r="D222" s="627" t="s">
        <v>12623</v>
      </c>
      <c r="E222" s="625" t="s">
        <v>3764</v>
      </c>
      <c r="F222" s="625" t="s">
        <v>3154</v>
      </c>
      <c r="G222" s="625" t="s">
        <v>3154</v>
      </c>
      <c r="H222" s="626"/>
      <c r="I222" s="626">
        <v>967</v>
      </c>
      <c r="J222" s="626">
        <v>967</v>
      </c>
      <c r="K222" s="625" t="s">
        <v>1276</v>
      </c>
      <c r="L222" s="625" t="s">
        <v>1295</v>
      </c>
      <c r="M222" s="625" t="s">
        <v>54</v>
      </c>
      <c r="N222" s="626">
        <v>18</v>
      </c>
      <c r="O222" s="626">
        <v>43</v>
      </c>
      <c r="P222" s="626">
        <v>777</v>
      </c>
      <c r="Q222" s="626">
        <v>5</v>
      </c>
      <c r="R222" s="626">
        <v>120</v>
      </c>
      <c r="S222" s="626">
        <v>320</v>
      </c>
      <c r="T222" s="625" t="s">
        <v>3765</v>
      </c>
      <c r="U222" s="625">
        <v>2015</v>
      </c>
      <c r="V222" s="626"/>
      <c r="W222" s="627"/>
      <c r="X222" s="627"/>
      <c r="Y222" s="627"/>
      <c r="Z222" s="627"/>
      <c r="AA222" s="627"/>
      <c r="AB222" s="626">
        <v>910</v>
      </c>
      <c r="AC222" s="625"/>
      <c r="AD222" s="625"/>
      <c r="AE222" s="627"/>
      <c r="AF222" s="627"/>
      <c r="AG222" s="627"/>
      <c r="AH222" s="627"/>
      <c r="AI222" s="627"/>
      <c r="AJ222" s="627"/>
      <c r="AK222" s="627"/>
      <c r="AL222" s="627"/>
      <c r="AM222" s="627"/>
      <c r="AN222" s="627"/>
      <c r="AO222" s="627"/>
      <c r="AP222" s="627"/>
      <c r="AQ222" s="627"/>
      <c r="AR222" s="627"/>
      <c r="AS222" s="627"/>
      <c r="AT222" s="627"/>
      <c r="AU222" s="627"/>
      <c r="AV222" s="625" t="s">
        <v>9808</v>
      </c>
    </row>
    <row r="223" spans="1:48" s="659" customFormat="1" ht="24.6" hidden="1" customHeight="1" x14ac:dyDescent="0.15">
      <c r="A223" s="648">
        <v>107</v>
      </c>
      <c r="B223" s="147"/>
      <c r="C223" s="625" t="s">
        <v>3154</v>
      </c>
      <c r="D223" s="627" t="s">
        <v>12457</v>
      </c>
      <c r="E223" s="625" t="s">
        <v>13034</v>
      </c>
      <c r="F223" s="625" t="s">
        <v>3154</v>
      </c>
      <c r="G223" s="625" t="s">
        <v>3154</v>
      </c>
      <c r="H223" s="626">
        <v>38285</v>
      </c>
      <c r="I223" s="626">
        <v>498.8</v>
      </c>
      <c r="J223" s="626">
        <v>498.8</v>
      </c>
      <c r="K223" s="625" t="s">
        <v>1276</v>
      </c>
      <c r="L223" s="625" t="s">
        <v>1733</v>
      </c>
      <c r="M223" s="625" t="s">
        <v>310</v>
      </c>
      <c r="N223" s="626"/>
      <c r="O223" s="626"/>
      <c r="P223" s="626">
        <v>2300</v>
      </c>
      <c r="Q223" s="626">
        <v>10</v>
      </c>
      <c r="R223" s="626"/>
      <c r="S223" s="626"/>
      <c r="T223" s="625"/>
      <c r="U223" s="625">
        <v>2019</v>
      </c>
      <c r="V223" s="626">
        <v>1150</v>
      </c>
      <c r="W223" s="627"/>
      <c r="X223" s="627"/>
      <c r="Y223" s="627"/>
      <c r="Z223" s="627"/>
      <c r="AA223" s="627"/>
      <c r="AB223" s="626"/>
      <c r="AC223" s="625"/>
      <c r="AD223" s="625"/>
      <c r="AE223" s="627"/>
      <c r="AF223" s="627"/>
      <c r="AG223" s="627"/>
      <c r="AH223" s="627"/>
      <c r="AI223" s="627"/>
      <c r="AJ223" s="627"/>
      <c r="AK223" s="627"/>
      <c r="AL223" s="627"/>
      <c r="AM223" s="627"/>
      <c r="AN223" s="627"/>
      <c r="AO223" s="627"/>
      <c r="AP223" s="627"/>
      <c r="AQ223" s="627"/>
      <c r="AR223" s="627"/>
      <c r="AS223" s="627"/>
      <c r="AT223" s="627"/>
      <c r="AU223" s="627"/>
      <c r="AV223" s="625" t="s">
        <v>13035</v>
      </c>
    </row>
    <row r="224" spans="1:48" s="659" customFormat="1" ht="24.6" hidden="1" customHeight="1" x14ac:dyDescent="0.15">
      <c r="A224" s="648">
        <v>108</v>
      </c>
      <c r="B224" s="147"/>
      <c r="C224" s="625" t="s">
        <v>3154</v>
      </c>
      <c r="D224" s="627" t="s">
        <v>13036</v>
      </c>
      <c r="E224" s="625" t="s">
        <v>13037</v>
      </c>
      <c r="F224" s="625" t="s">
        <v>3154</v>
      </c>
      <c r="G224" s="625" t="s">
        <v>3154</v>
      </c>
      <c r="H224" s="626">
        <v>2079</v>
      </c>
      <c r="I224" s="626">
        <v>300</v>
      </c>
      <c r="J224" s="626">
        <v>300</v>
      </c>
      <c r="K224" s="625" t="s">
        <v>1276</v>
      </c>
      <c r="L224" s="625" t="s">
        <v>487</v>
      </c>
      <c r="M224" s="625" t="s">
        <v>310</v>
      </c>
      <c r="N224" s="626">
        <v>15</v>
      </c>
      <c r="O224" s="626">
        <v>20</v>
      </c>
      <c r="P224" s="626">
        <v>300</v>
      </c>
      <c r="Q224" s="626">
        <v>5</v>
      </c>
      <c r="R224" s="774"/>
      <c r="S224" s="774"/>
      <c r="T224" s="775"/>
      <c r="U224" s="625">
        <v>2006</v>
      </c>
      <c r="V224" s="626"/>
      <c r="W224" s="627"/>
      <c r="X224" s="627"/>
      <c r="Y224" s="627"/>
      <c r="Z224" s="627"/>
      <c r="AA224" s="627"/>
      <c r="AB224" s="626"/>
      <c r="AC224" s="625"/>
      <c r="AD224" s="625"/>
      <c r="AE224" s="627"/>
      <c r="AF224" s="627"/>
      <c r="AG224" s="627"/>
      <c r="AH224" s="627"/>
      <c r="AI224" s="627"/>
      <c r="AJ224" s="627"/>
      <c r="AK224" s="627"/>
      <c r="AL224" s="627"/>
      <c r="AM224" s="627"/>
      <c r="AN224" s="627"/>
      <c r="AO224" s="627"/>
      <c r="AP224" s="627"/>
      <c r="AQ224" s="627"/>
      <c r="AR224" s="627"/>
      <c r="AS224" s="627"/>
      <c r="AT224" s="627"/>
      <c r="AU224" s="627"/>
      <c r="AV224" s="625" t="s">
        <v>13038</v>
      </c>
    </row>
    <row r="225" spans="1:48" s="659" customFormat="1" ht="24.6" hidden="1" customHeight="1" x14ac:dyDescent="0.2">
      <c r="A225" s="648">
        <v>109</v>
      </c>
      <c r="B225" s="154"/>
      <c r="C225" s="625" t="s">
        <v>3154</v>
      </c>
      <c r="D225" s="627" t="s">
        <v>13039</v>
      </c>
      <c r="E225" s="625" t="s">
        <v>13040</v>
      </c>
      <c r="F225" s="625" t="s">
        <v>3154</v>
      </c>
      <c r="G225" s="625" t="s">
        <v>3154</v>
      </c>
      <c r="H225" s="626">
        <v>660</v>
      </c>
      <c r="I225" s="626">
        <v>320</v>
      </c>
      <c r="J225" s="626">
        <v>320</v>
      </c>
      <c r="K225" s="625" t="s">
        <v>1276</v>
      </c>
      <c r="L225" s="625" t="s">
        <v>487</v>
      </c>
      <c r="M225" s="625" t="s">
        <v>153</v>
      </c>
      <c r="N225" s="626">
        <v>15</v>
      </c>
      <c r="O225" s="626">
        <v>20</v>
      </c>
      <c r="P225" s="626">
        <v>300</v>
      </c>
      <c r="Q225" s="626">
        <v>5</v>
      </c>
      <c r="R225" s="626"/>
      <c r="S225" s="626"/>
      <c r="T225" s="625"/>
      <c r="U225" s="625">
        <v>2007</v>
      </c>
      <c r="V225" s="626"/>
      <c r="W225" s="627"/>
      <c r="X225" s="627"/>
      <c r="Y225" s="627"/>
      <c r="Z225" s="627"/>
      <c r="AA225" s="627"/>
      <c r="AB225" s="626"/>
      <c r="AC225" s="625"/>
      <c r="AD225" s="625"/>
      <c r="AE225" s="627"/>
      <c r="AF225" s="627"/>
      <c r="AG225" s="627"/>
      <c r="AH225" s="627"/>
      <c r="AI225" s="627"/>
      <c r="AJ225" s="627"/>
      <c r="AK225" s="627"/>
      <c r="AL225" s="627"/>
      <c r="AM225" s="627"/>
      <c r="AN225" s="627"/>
      <c r="AO225" s="627"/>
      <c r="AP225" s="627"/>
      <c r="AQ225" s="627"/>
      <c r="AR225" s="627"/>
      <c r="AS225" s="627"/>
      <c r="AT225" s="627"/>
      <c r="AU225" s="627"/>
      <c r="AV225" s="625" t="s">
        <v>13041</v>
      </c>
    </row>
    <row r="226" spans="1:48" s="659" customFormat="1" ht="24.6" hidden="1" customHeight="1" x14ac:dyDescent="0.15">
      <c r="A226" s="648">
        <v>110</v>
      </c>
      <c r="B226" s="147"/>
      <c r="C226" s="625" t="s">
        <v>3154</v>
      </c>
      <c r="D226" s="627" t="s">
        <v>12457</v>
      </c>
      <c r="E226" s="625" t="s">
        <v>3816</v>
      </c>
      <c r="F226" s="625" t="s">
        <v>3164</v>
      </c>
      <c r="G226" s="625" t="s">
        <v>3165</v>
      </c>
      <c r="H226" s="626">
        <v>99290</v>
      </c>
      <c r="I226" s="626">
        <v>3100</v>
      </c>
      <c r="J226" s="626">
        <v>3100</v>
      </c>
      <c r="K226" s="625" t="s">
        <v>3812</v>
      </c>
      <c r="L226" s="625" t="s">
        <v>13042</v>
      </c>
      <c r="M226" s="625" t="s">
        <v>54</v>
      </c>
      <c r="N226" s="626">
        <v>37</v>
      </c>
      <c r="O226" s="626">
        <v>62</v>
      </c>
      <c r="P226" s="626">
        <v>2298</v>
      </c>
      <c r="Q226" s="626"/>
      <c r="R226" s="626"/>
      <c r="S226" s="626"/>
      <c r="T226" s="625"/>
      <c r="U226" s="625">
        <v>2009</v>
      </c>
      <c r="V226" s="627"/>
      <c r="W226" s="627"/>
      <c r="X226" s="627"/>
      <c r="Y226" s="627"/>
      <c r="Z226" s="627"/>
      <c r="AA226" s="627"/>
      <c r="AB226" s="626">
        <v>8000</v>
      </c>
      <c r="AC226" s="625"/>
      <c r="AD226" s="625"/>
      <c r="AE226" s="627"/>
      <c r="AF226" s="627"/>
      <c r="AG226" s="627"/>
      <c r="AH226" s="627"/>
      <c r="AI226" s="627"/>
      <c r="AJ226" s="627"/>
      <c r="AK226" s="627"/>
      <c r="AL226" s="627"/>
      <c r="AM226" s="627"/>
      <c r="AN226" s="627"/>
      <c r="AO226" s="627"/>
      <c r="AP226" s="627"/>
      <c r="AQ226" s="627"/>
      <c r="AR226" s="627"/>
      <c r="AS226" s="627"/>
      <c r="AT226" s="627"/>
      <c r="AU226" s="627"/>
      <c r="AV226" s="625" t="s">
        <v>13043</v>
      </c>
    </row>
    <row r="227" spans="1:48" s="659" customFormat="1" ht="24.6" hidden="1" customHeight="1" x14ac:dyDescent="0.15">
      <c r="A227" s="648">
        <v>111</v>
      </c>
      <c r="B227" s="147"/>
      <c r="C227" s="613" t="s">
        <v>3154</v>
      </c>
      <c r="D227" s="613" t="s">
        <v>12457</v>
      </c>
      <c r="E227" s="613" t="s">
        <v>13044</v>
      </c>
      <c r="F227" s="613" t="s">
        <v>3164</v>
      </c>
      <c r="G227" s="613" t="s">
        <v>3165</v>
      </c>
      <c r="H227" s="614"/>
      <c r="I227" s="614">
        <v>4616</v>
      </c>
      <c r="J227" s="614">
        <v>7614</v>
      </c>
      <c r="K227" s="613" t="s">
        <v>3812</v>
      </c>
      <c r="L227" s="613" t="s">
        <v>1295</v>
      </c>
      <c r="M227" s="613" t="s">
        <v>54</v>
      </c>
      <c r="N227" s="614">
        <v>40</v>
      </c>
      <c r="O227" s="614">
        <v>30</v>
      </c>
      <c r="P227" s="614">
        <v>1186</v>
      </c>
      <c r="Q227" s="614"/>
      <c r="R227" s="614"/>
      <c r="S227" s="614"/>
      <c r="T227" s="613"/>
      <c r="U227" s="613">
        <v>2009</v>
      </c>
      <c r="V227" s="613"/>
      <c r="W227" s="613"/>
      <c r="X227" s="613"/>
      <c r="Y227" s="613"/>
      <c r="Z227" s="613"/>
      <c r="AA227" s="613"/>
      <c r="AB227" s="614">
        <v>8000</v>
      </c>
      <c r="AC227" s="613"/>
      <c r="AD227" s="613"/>
      <c r="AE227" s="613"/>
      <c r="AF227" s="613"/>
      <c r="AG227" s="613"/>
      <c r="AH227" s="613"/>
      <c r="AI227" s="613"/>
      <c r="AJ227" s="613"/>
      <c r="AK227" s="613"/>
      <c r="AL227" s="613"/>
      <c r="AM227" s="613"/>
      <c r="AN227" s="613"/>
      <c r="AO227" s="613"/>
      <c r="AP227" s="613"/>
      <c r="AQ227" s="613"/>
      <c r="AR227" s="613"/>
      <c r="AS227" s="613"/>
      <c r="AT227" s="613"/>
      <c r="AU227" s="613"/>
      <c r="AV227" s="613" t="s">
        <v>16549</v>
      </c>
    </row>
    <row r="228" spans="1:48" s="659" customFormat="1" ht="24.6" hidden="1" customHeight="1" x14ac:dyDescent="0.15">
      <c r="A228" s="648">
        <v>112</v>
      </c>
      <c r="B228" s="147"/>
      <c r="C228" s="613" t="s">
        <v>3154</v>
      </c>
      <c r="D228" s="613" t="s">
        <v>12457</v>
      </c>
      <c r="E228" s="613" t="s">
        <v>13044</v>
      </c>
      <c r="F228" s="613" t="s">
        <v>3164</v>
      </c>
      <c r="G228" s="613" t="s">
        <v>3165</v>
      </c>
      <c r="H228" s="614"/>
      <c r="I228" s="614">
        <v>570</v>
      </c>
      <c r="J228" s="614">
        <v>570</v>
      </c>
      <c r="K228" s="613" t="s">
        <v>3812</v>
      </c>
      <c r="L228" s="613" t="s">
        <v>13045</v>
      </c>
      <c r="M228" s="613" t="s">
        <v>54</v>
      </c>
      <c r="N228" s="614">
        <v>28</v>
      </c>
      <c r="O228" s="614">
        <v>16</v>
      </c>
      <c r="P228" s="614">
        <v>442</v>
      </c>
      <c r="Q228" s="614"/>
      <c r="R228" s="614"/>
      <c r="S228" s="614"/>
      <c r="T228" s="613"/>
      <c r="U228" s="613">
        <v>2009</v>
      </c>
      <c r="V228" s="613"/>
      <c r="W228" s="613"/>
      <c r="X228" s="613"/>
      <c r="Y228" s="613"/>
      <c r="Z228" s="613"/>
      <c r="AA228" s="613"/>
      <c r="AB228" s="614">
        <v>8000</v>
      </c>
      <c r="AC228" s="613"/>
      <c r="AD228" s="613"/>
      <c r="AE228" s="613"/>
      <c r="AF228" s="613"/>
      <c r="AG228" s="613"/>
      <c r="AH228" s="613"/>
      <c r="AI228" s="613"/>
      <c r="AJ228" s="613"/>
      <c r="AK228" s="613"/>
      <c r="AL228" s="613"/>
      <c r="AM228" s="613"/>
      <c r="AN228" s="613"/>
      <c r="AO228" s="613"/>
      <c r="AP228" s="613"/>
      <c r="AQ228" s="613"/>
      <c r="AR228" s="613"/>
      <c r="AS228" s="613"/>
      <c r="AT228" s="613"/>
      <c r="AU228" s="613"/>
      <c r="AV228" s="613" t="s">
        <v>16549</v>
      </c>
    </row>
    <row r="229" spans="1:48" s="659" customFormat="1" ht="24.6" hidden="1" customHeight="1" x14ac:dyDescent="0.15">
      <c r="A229" s="648">
        <v>113</v>
      </c>
      <c r="B229" s="147"/>
      <c r="C229" s="613" t="s">
        <v>3306</v>
      </c>
      <c r="D229" s="613" t="s">
        <v>13046</v>
      </c>
      <c r="E229" s="613" t="s">
        <v>9811</v>
      </c>
      <c r="F229" s="613" t="s">
        <v>3306</v>
      </c>
      <c r="G229" s="613" t="s">
        <v>11462</v>
      </c>
      <c r="H229" s="614">
        <v>26998</v>
      </c>
      <c r="I229" s="614">
        <v>2449</v>
      </c>
      <c r="J229" s="614">
        <v>3957</v>
      </c>
      <c r="K229" s="613" t="s">
        <v>500</v>
      </c>
      <c r="L229" s="613" t="s">
        <v>1281</v>
      </c>
      <c r="M229" s="613" t="s">
        <v>54</v>
      </c>
      <c r="N229" s="614">
        <v>23</v>
      </c>
      <c r="O229" s="614">
        <v>46</v>
      </c>
      <c r="P229" s="614">
        <v>1181</v>
      </c>
      <c r="Q229" s="614">
        <v>16</v>
      </c>
      <c r="R229" s="776">
        <v>1016</v>
      </c>
      <c r="S229" s="614">
        <v>1016</v>
      </c>
      <c r="T229" s="613" t="s">
        <v>499</v>
      </c>
      <c r="U229" s="613">
        <v>1996</v>
      </c>
      <c r="V229" s="613">
        <v>6110</v>
      </c>
      <c r="W229" s="613"/>
      <c r="X229" s="613"/>
      <c r="Y229" s="613"/>
      <c r="Z229" s="613"/>
      <c r="AA229" s="613"/>
      <c r="AB229" s="614">
        <v>6110</v>
      </c>
      <c r="AC229" s="613"/>
      <c r="AD229" s="613"/>
      <c r="AE229" s="613"/>
      <c r="AF229" s="613"/>
      <c r="AG229" s="613"/>
      <c r="AH229" s="613"/>
      <c r="AI229" s="613" t="s">
        <v>427</v>
      </c>
      <c r="AJ229" s="613"/>
      <c r="AK229" s="613">
        <v>36.5</v>
      </c>
      <c r="AL229" s="613" t="s">
        <v>3766</v>
      </c>
      <c r="AM229" s="613"/>
      <c r="AN229" s="613"/>
      <c r="AO229" s="613"/>
      <c r="AP229" s="613"/>
      <c r="AQ229" s="613"/>
      <c r="AR229" s="613"/>
      <c r="AS229" s="613"/>
      <c r="AT229" s="613"/>
      <c r="AU229" s="613"/>
      <c r="AV229" s="613"/>
    </row>
    <row r="230" spans="1:48" s="659" customFormat="1" ht="24.6" hidden="1" customHeight="1" x14ac:dyDescent="0.15">
      <c r="A230" s="648">
        <v>114</v>
      </c>
      <c r="B230" s="147"/>
      <c r="C230" s="625" t="s">
        <v>3306</v>
      </c>
      <c r="D230" s="627" t="s">
        <v>13047</v>
      </c>
      <c r="E230" s="625" t="s">
        <v>9812</v>
      </c>
      <c r="F230" s="625" t="s">
        <v>3306</v>
      </c>
      <c r="G230" s="625" t="s">
        <v>11462</v>
      </c>
      <c r="H230" s="626">
        <v>26998</v>
      </c>
      <c r="I230" s="626">
        <v>938</v>
      </c>
      <c r="J230" s="626">
        <v>972</v>
      </c>
      <c r="K230" s="625" t="s">
        <v>500</v>
      </c>
      <c r="L230" s="625" t="s">
        <v>487</v>
      </c>
      <c r="M230" s="625" t="s">
        <v>54</v>
      </c>
      <c r="N230" s="626">
        <v>29</v>
      </c>
      <c r="O230" s="626">
        <v>24</v>
      </c>
      <c r="P230" s="626">
        <v>696</v>
      </c>
      <c r="Q230" s="626">
        <v>11</v>
      </c>
      <c r="R230" s="626" t="s">
        <v>417</v>
      </c>
      <c r="S230" s="626">
        <v>500</v>
      </c>
      <c r="T230" s="625" t="s">
        <v>417</v>
      </c>
      <c r="U230" s="625">
        <v>2010</v>
      </c>
      <c r="V230" s="627">
        <v>898</v>
      </c>
      <c r="W230" s="627"/>
      <c r="X230" s="627"/>
      <c r="Y230" s="627"/>
      <c r="Z230" s="627"/>
      <c r="AA230" s="627"/>
      <c r="AB230" s="626">
        <v>898</v>
      </c>
      <c r="AC230" s="625"/>
      <c r="AD230" s="625"/>
      <c r="AE230" s="627"/>
      <c r="AF230" s="627"/>
      <c r="AG230" s="627"/>
      <c r="AH230" s="627"/>
      <c r="AI230" s="627"/>
      <c r="AJ230" s="627"/>
      <c r="AK230" s="627"/>
      <c r="AL230" s="627"/>
      <c r="AM230" s="627"/>
      <c r="AN230" s="627"/>
      <c r="AO230" s="627"/>
      <c r="AP230" s="627"/>
      <c r="AQ230" s="627"/>
      <c r="AR230" s="627"/>
      <c r="AS230" s="627"/>
      <c r="AT230" s="627"/>
      <c r="AU230" s="627"/>
      <c r="AV230" s="625"/>
    </row>
    <row r="231" spans="1:48" s="659" customFormat="1" ht="24.6" hidden="1" customHeight="1" x14ac:dyDescent="0.15">
      <c r="A231" s="648">
        <v>115</v>
      </c>
      <c r="B231" s="147"/>
      <c r="C231" s="625" t="s">
        <v>3306</v>
      </c>
      <c r="D231" s="627" t="s">
        <v>13048</v>
      </c>
      <c r="E231" s="625" t="s">
        <v>3769</v>
      </c>
      <c r="F231" s="625" t="s">
        <v>3306</v>
      </c>
      <c r="G231" s="625" t="s">
        <v>11462</v>
      </c>
      <c r="H231" s="626">
        <v>10325</v>
      </c>
      <c r="I231" s="626">
        <v>1499</v>
      </c>
      <c r="J231" s="626">
        <v>1499</v>
      </c>
      <c r="K231" s="625" t="s">
        <v>500</v>
      </c>
      <c r="L231" s="625" t="s">
        <v>3770</v>
      </c>
      <c r="M231" s="625" t="s">
        <v>54</v>
      </c>
      <c r="N231" s="626">
        <v>18</v>
      </c>
      <c r="O231" s="626">
        <v>43</v>
      </c>
      <c r="P231" s="626">
        <v>775</v>
      </c>
      <c r="Q231" s="626">
        <v>10</v>
      </c>
      <c r="R231" s="626">
        <v>300</v>
      </c>
      <c r="S231" s="626">
        <v>500</v>
      </c>
      <c r="T231" s="625" t="s">
        <v>185</v>
      </c>
      <c r="U231" s="625">
        <v>2013</v>
      </c>
      <c r="V231" s="627">
        <v>7500</v>
      </c>
      <c r="W231" s="627"/>
      <c r="X231" s="627"/>
      <c r="Y231" s="627"/>
      <c r="Z231" s="627"/>
      <c r="AA231" s="627"/>
      <c r="AB231" s="626"/>
      <c r="AC231" s="625"/>
      <c r="AD231" s="625"/>
      <c r="AE231" s="627"/>
      <c r="AF231" s="627"/>
      <c r="AG231" s="627"/>
      <c r="AH231" s="627"/>
      <c r="AI231" s="627"/>
      <c r="AJ231" s="627"/>
      <c r="AK231" s="627"/>
      <c r="AL231" s="627"/>
      <c r="AM231" s="627"/>
      <c r="AN231" s="627"/>
      <c r="AO231" s="627"/>
      <c r="AP231" s="627"/>
      <c r="AQ231" s="627"/>
      <c r="AR231" s="627"/>
      <c r="AS231" s="627"/>
      <c r="AT231" s="627"/>
      <c r="AU231" s="627"/>
      <c r="AV231" s="625"/>
    </row>
    <row r="232" spans="1:48" s="659" customFormat="1" ht="24.6" hidden="1" customHeight="1" x14ac:dyDescent="0.15">
      <c r="A232" s="648">
        <v>116</v>
      </c>
      <c r="B232" s="147"/>
      <c r="C232" s="625" t="s">
        <v>3168</v>
      </c>
      <c r="D232" s="627" t="s">
        <v>3169</v>
      </c>
      <c r="E232" s="625" t="s">
        <v>3779</v>
      </c>
      <c r="F232" s="625" t="s">
        <v>3168</v>
      </c>
      <c r="G232" s="625" t="s">
        <v>325</v>
      </c>
      <c r="H232" s="626">
        <v>2810</v>
      </c>
      <c r="I232" s="626">
        <v>1714</v>
      </c>
      <c r="J232" s="626">
        <v>2810</v>
      </c>
      <c r="K232" s="625" t="s">
        <v>1200</v>
      </c>
      <c r="L232" s="625" t="s">
        <v>1281</v>
      </c>
      <c r="M232" s="625" t="s">
        <v>54</v>
      </c>
      <c r="N232" s="626">
        <v>22</v>
      </c>
      <c r="O232" s="626">
        <v>32.5</v>
      </c>
      <c r="P232" s="626">
        <v>726</v>
      </c>
      <c r="Q232" s="626">
        <v>15</v>
      </c>
      <c r="R232" s="626">
        <v>693</v>
      </c>
      <c r="S232" s="626">
        <v>1500</v>
      </c>
      <c r="T232" s="625" t="s">
        <v>499</v>
      </c>
      <c r="U232" s="625">
        <v>2002</v>
      </c>
      <c r="V232" s="627">
        <v>2991</v>
      </c>
      <c r="W232" s="627">
        <v>879</v>
      </c>
      <c r="X232" s="627">
        <v>597</v>
      </c>
      <c r="Y232" s="627"/>
      <c r="Z232" s="627"/>
      <c r="AA232" s="627"/>
      <c r="AB232" s="626">
        <v>4467</v>
      </c>
      <c r="AC232" s="625"/>
      <c r="AD232" s="625"/>
      <c r="AE232" s="627"/>
      <c r="AF232" s="627"/>
      <c r="AG232" s="627"/>
      <c r="AH232" s="627"/>
      <c r="AI232" s="627" t="s">
        <v>1258</v>
      </c>
      <c r="AJ232" s="627">
        <v>1</v>
      </c>
      <c r="AK232" s="627">
        <v>102.6</v>
      </c>
      <c r="AL232" s="627" t="s">
        <v>3695</v>
      </c>
      <c r="AM232" s="627" t="s">
        <v>3391</v>
      </c>
      <c r="AN232" s="627"/>
      <c r="AO232" s="627"/>
      <c r="AP232" s="627"/>
      <c r="AQ232" s="627"/>
      <c r="AR232" s="627"/>
      <c r="AS232" s="627"/>
      <c r="AT232" s="627"/>
      <c r="AU232" s="627"/>
      <c r="AV232" s="625"/>
    </row>
    <row r="233" spans="1:48" s="659" customFormat="1" ht="24.6" hidden="1" customHeight="1" x14ac:dyDescent="0.15">
      <c r="A233" s="648">
        <v>117</v>
      </c>
      <c r="B233" s="147"/>
      <c r="C233" s="625" t="s">
        <v>3168</v>
      </c>
      <c r="D233" s="777" t="s">
        <v>3169</v>
      </c>
      <c r="E233" s="625" t="s">
        <v>3780</v>
      </c>
      <c r="F233" s="625" t="s">
        <v>3168</v>
      </c>
      <c r="G233" s="625" t="s">
        <v>3168</v>
      </c>
      <c r="H233" s="626">
        <v>115066</v>
      </c>
      <c r="I233" s="626">
        <v>1621</v>
      </c>
      <c r="J233" s="626">
        <v>1615</v>
      </c>
      <c r="K233" s="625" t="s">
        <v>3781</v>
      </c>
      <c r="L233" s="625" t="s">
        <v>487</v>
      </c>
      <c r="M233" s="625" t="s">
        <v>54</v>
      </c>
      <c r="N233" s="626">
        <v>56</v>
      </c>
      <c r="O233" s="626">
        <v>16.8</v>
      </c>
      <c r="P233" s="626">
        <v>952</v>
      </c>
      <c r="Q233" s="626">
        <v>12</v>
      </c>
      <c r="R233" s="626">
        <v>200</v>
      </c>
      <c r="S233" s="626">
        <v>500</v>
      </c>
      <c r="T233" s="625" t="s">
        <v>3782</v>
      </c>
      <c r="U233" s="625">
        <v>2016</v>
      </c>
      <c r="V233" s="777"/>
      <c r="W233" s="777"/>
      <c r="X233" s="777"/>
      <c r="Y233" s="777"/>
      <c r="Z233" s="777"/>
      <c r="AA233" s="777"/>
      <c r="AB233" s="626">
        <v>2000</v>
      </c>
      <c r="AC233" s="778"/>
      <c r="AD233" s="778"/>
      <c r="AE233" s="777"/>
      <c r="AF233" s="777"/>
      <c r="AG233" s="777"/>
      <c r="AH233" s="777"/>
      <c r="AI233" s="777"/>
      <c r="AJ233" s="777"/>
      <c r="AK233" s="777"/>
      <c r="AL233" s="777"/>
      <c r="AM233" s="777"/>
      <c r="AN233" s="777"/>
      <c r="AO233" s="777"/>
      <c r="AP233" s="777"/>
      <c r="AQ233" s="777"/>
      <c r="AR233" s="777"/>
      <c r="AS233" s="777"/>
      <c r="AT233" s="777"/>
      <c r="AU233" s="777"/>
      <c r="AV233" s="625"/>
    </row>
    <row r="234" spans="1:48" s="659" customFormat="1" ht="24.6" hidden="1" customHeight="1" x14ac:dyDescent="0.15">
      <c r="A234" s="648">
        <v>118</v>
      </c>
      <c r="B234" s="147"/>
      <c r="C234" s="625" t="s">
        <v>3526</v>
      </c>
      <c r="D234" s="627" t="s">
        <v>12646</v>
      </c>
      <c r="E234" s="625" t="s">
        <v>3795</v>
      </c>
      <c r="F234" s="625" t="s">
        <v>3526</v>
      </c>
      <c r="G234" s="625" t="s">
        <v>3528</v>
      </c>
      <c r="H234" s="626">
        <v>18450</v>
      </c>
      <c r="I234" s="626">
        <v>1440</v>
      </c>
      <c r="J234" s="626">
        <v>1440</v>
      </c>
      <c r="K234" s="625" t="s">
        <v>3750</v>
      </c>
      <c r="L234" s="625" t="s">
        <v>3796</v>
      </c>
      <c r="M234" s="625" t="s">
        <v>54</v>
      </c>
      <c r="N234" s="626">
        <v>22</v>
      </c>
      <c r="O234" s="626">
        <v>32</v>
      </c>
      <c r="P234" s="626">
        <v>704</v>
      </c>
      <c r="Q234" s="626">
        <v>14</v>
      </c>
      <c r="R234" s="626">
        <v>210</v>
      </c>
      <c r="S234" s="626">
        <v>500</v>
      </c>
      <c r="T234" s="625" t="s">
        <v>1215</v>
      </c>
      <c r="U234" s="625">
        <v>2010</v>
      </c>
      <c r="V234" s="627">
        <v>503</v>
      </c>
      <c r="W234" s="627">
        <v>240</v>
      </c>
      <c r="X234" s="627">
        <v>247</v>
      </c>
      <c r="Y234" s="627"/>
      <c r="Z234" s="627"/>
      <c r="AA234" s="627"/>
      <c r="AB234" s="626">
        <v>2500</v>
      </c>
      <c r="AC234" s="778"/>
      <c r="AD234" s="778"/>
      <c r="AE234" s="777"/>
      <c r="AF234" s="777"/>
      <c r="AG234" s="777"/>
      <c r="AH234" s="777" t="s">
        <v>3752</v>
      </c>
      <c r="AI234" s="777"/>
      <c r="AJ234" s="777"/>
      <c r="AK234" s="777"/>
      <c r="AL234" s="777"/>
      <c r="AM234" s="777"/>
      <c r="AN234" s="777"/>
      <c r="AO234" s="777"/>
      <c r="AP234" s="777"/>
      <c r="AQ234" s="777"/>
      <c r="AR234" s="777"/>
      <c r="AS234" s="777"/>
      <c r="AT234" s="777"/>
      <c r="AU234" s="777"/>
      <c r="AV234" s="625"/>
    </row>
    <row r="235" spans="1:48" s="659" customFormat="1" ht="24.6" hidden="1" customHeight="1" x14ac:dyDescent="0.15">
      <c r="A235" s="648">
        <v>119</v>
      </c>
      <c r="B235" s="147"/>
      <c r="C235" s="625" t="s">
        <v>3526</v>
      </c>
      <c r="D235" s="627" t="s">
        <v>12648</v>
      </c>
      <c r="E235" s="625" t="s">
        <v>3797</v>
      </c>
      <c r="F235" s="625" t="s">
        <v>3526</v>
      </c>
      <c r="G235" s="625" t="s">
        <v>3528</v>
      </c>
      <c r="H235" s="626">
        <v>34503</v>
      </c>
      <c r="I235" s="626">
        <v>843</v>
      </c>
      <c r="J235" s="626">
        <v>735</v>
      </c>
      <c r="K235" s="625" t="s">
        <v>3750</v>
      </c>
      <c r="L235" s="625" t="s">
        <v>3796</v>
      </c>
      <c r="M235" s="625" t="s">
        <v>54</v>
      </c>
      <c r="N235" s="626">
        <v>22</v>
      </c>
      <c r="O235" s="626">
        <v>32</v>
      </c>
      <c r="P235" s="626">
        <v>704</v>
      </c>
      <c r="Q235" s="626">
        <v>14</v>
      </c>
      <c r="R235" s="626">
        <v>20</v>
      </c>
      <c r="S235" s="626">
        <v>100</v>
      </c>
      <c r="T235" s="625" t="s">
        <v>3782</v>
      </c>
      <c r="U235" s="625">
        <v>2005</v>
      </c>
      <c r="V235" s="627">
        <v>503</v>
      </c>
      <c r="W235" s="627">
        <v>240</v>
      </c>
      <c r="X235" s="627">
        <v>247</v>
      </c>
      <c r="Y235" s="627"/>
      <c r="Z235" s="627"/>
      <c r="AA235" s="627"/>
      <c r="AB235" s="626">
        <v>1200</v>
      </c>
      <c r="AC235" s="778"/>
      <c r="AD235" s="778"/>
      <c r="AE235" s="777"/>
      <c r="AF235" s="777"/>
      <c r="AG235" s="777"/>
      <c r="AH235" s="777" t="s">
        <v>3752</v>
      </c>
      <c r="AI235" s="777"/>
      <c r="AJ235" s="777"/>
      <c r="AK235" s="777"/>
      <c r="AL235" s="777"/>
      <c r="AM235" s="777"/>
      <c r="AN235" s="777"/>
      <c r="AO235" s="777"/>
      <c r="AP235" s="777"/>
      <c r="AQ235" s="777"/>
      <c r="AR235" s="777"/>
      <c r="AS235" s="777"/>
      <c r="AT235" s="777"/>
      <c r="AU235" s="777"/>
      <c r="AV235" s="625"/>
    </row>
    <row r="236" spans="1:48" s="659" customFormat="1" ht="24.6" hidden="1" customHeight="1" x14ac:dyDescent="0.15">
      <c r="A236" s="648">
        <v>120</v>
      </c>
      <c r="B236" s="147"/>
      <c r="C236" s="625" t="s">
        <v>3526</v>
      </c>
      <c r="D236" s="627" t="s">
        <v>3798</v>
      </c>
      <c r="E236" s="625" t="s">
        <v>3799</v>
      </c>
      <c r="F236" s="625" t="s">
        <v>3526</v>
      </c>
      <c r="G236" s="625" t="s">
        <v>9813</v>
      </c>
      <c r="H236" s="626">
        <v>4372</v>
      </c>
      <c r="I236" s="626">
        <v>776</v>
      </c>
      <c r="J236" s="626">
        <v>776</v>
      </c>
      <c r="K236" s="625" t="s">
        <v>3800</v>
      </c>
      <c r="L236" s="625" t="s">
        <v>3801</v>
      </c>
      <c r="M236" s="625" t="s">
        <v>54</v>
      </c>
      <c r="N236" s="626">
        <v>20</v>
      </c>
      <c r="O236" s="626">
        <v>33</v>
      </c>
      <c r="P236" s="626">
        <v>660</v>
      </c>
      <c r="Q236" s="626">
        <v>16</v>
      </c>
      <c r="R236" s="626">
        <v>20</v>
      </c>
      <c r="S236" s="626">
        <v>100</v>
      </c>
      <c r="T236" s="693" t="s">
        <v>3782</v>
      </c>
      <c r="U236" s="625">
        <v>2007</v>
      </c>
      <c r="V236" s="627"/>
      <c r="W236" s="627"/>
      <c r="X236" s="627"/>
      <c r="Y236" s="627"/>
      <c r="Z236" s="627"/>
      <c r="AA236" s="627"/>
      <c r="AB236" s="626">
        <v>1800</v>
      </c>
      <c r="AC236" s="625"/>
      <c r="AD236" s="625"/>
      <c r="AE236" s="627"/>
      <c r="AF236" s="627"/>
      <c r="AG236" s="627"/>
      <c r="AH236" s="686"/>
      <c r="AI236" s="627"/>
      <c r="AJ236" s="627"/>
      <c r="AK236" s="627"/>
      <c r="AL236" s="627"/>
      <c r="AM236" s="627"/>
      <c r="AN236" s="627"/>
      <c r="AO236" s="627"/>
      <c r="AP236" s="627"/>
      <c r="AQ236" s="627"/>
      <c r="AR236" s="627"/>
      <c r="AS236" s="627"/>
      <c r="AT236" s="627"/>
      <c r="AU236" s="627"/>
      <c r="AV236" s="625"/>
    </row>
    <row r="237" spans="1:48" s="659" customFormat="1" ht="24.6" hidden="1" customHeight="1" x14ac:dyDescent="0.15">
      <c r="A237" s="648">
        <v>121</v>
      </c>
      <c r="B237" s="147"/>
      <c r="C237" s="625" t="s">
        <v>1004</v>
      </c>
      <c r="D237" s="777" t="s">
        <v>3175</v>
      </c>
      <c r="E237" s="625" t="s">
        <v>3783</v>
      </c>
      <c r="F237" s="625" t="s">
        <v>1004</v>
      </c>
      <c r="G237" s="625" t="s">
        <v>12460</v>
      </c>
      <c r="H237" s="626">
        <v>5160</v>
      </c>
      <c r="I237" s="626">
        <v>1925</v>
      </c>
      <c r="J237" s="626">
        <v>3060</v>
      </c>
      <c r="K237" s="625" t="s">
        <v>1200</v>
      </c>
      <c r="L237" s="625" t="s">
        <v>3784</v>
      </c>
      <c r="M237" s="625" t="s">
        <v>54</v>
      </c>
      <c r="N237" s="626">
        <v>25</v>
      </c>
      <c r="O237" s="626">
        <v>46.8</v>
      </c>
      <c r="P237" s="626">
        <v>1170</v>
      </c>
      <c r="Q237" s="626">
        <v>15</v>
      </c>
      <c r="R237" s="626">
        <v>1240</v>
      </c>
      <c r="S237" s="626">
        <v>1500</v>
      </c>
      <c r="T237" s="625" t="s">
        <v>499</v>
      </c>
      <c r="U237" s="625">
        <v>1992</v>
      </c>
      <c r="V237" s="777">
        <v>1748</v>
      </c>
      <c r="W237" s="777"/>
      <c r="X237" s="777"/>
      <c r="Y237" s="777"/>
      <c r="Z237" s="777"/>
      <c r="AA237" s="777"/>
      <c r="AB237" s="626">
        <v>1748</v>
      </c>
      <c r="AC237" s="778"/>
      <c r="AD237" s="778"/>
      <c r="AE237" s="777"/>
      <c r="AF237" s="777"/>
      <c r="AG237" s="777" t="s">
        <v>3427</v>
      </c>
      <c r="AH237" s="777"/>
      <c r="AI237" s="777"/>
      <c r="AJ237" s="777"/>
      <c r="AK237" s="777"/>
      <c r="AL237" s="777"/>
      <c r="AM237" s="777"/>
      <c r="AN237" s="777"/>
      <c r="AO237" s="777"/>
      <c r="AP237" s="777"/>
      <c r="AQ237" s="777"/>
      <c r="AR237" s="777"/>
      <c r="AS237" s="777"/>
      <c r="AT237" s="777"/>
      <c r="AU237" s="777"/>
      <c r="AV237" s="625"/>
    </row>
    <row r="238" spans="1:48" s="659" customFormat="1" ht="24.6" hidden="1" customHeight="1" x14ac:dyDescent="0.15">
      <c r="A238" s="648">
        <v>122</v>
      </c>
      <c r="B238" s="147"/>
      <c r="C238" s="625" t="s">
        <v>3327</v>
      </c>
      <c r="D238" s="627" t="s">
        <v>3806</v>
      </c>
      <c r="E238" s="625" t="s">
        <v>3807</v>
      </c>
      <c r="F238" s="625" t="s">
        <v>3327</v>
      </c>
      <c r="G238" s="625" t="s">
        <v>3327</v>
      </c>
      <c r="H238" s="626">
        <v>17745</v>
      </c>
      <c r="I238" s="626">
        <v>2393</v>
      </c>
      <c r="J238" s="626">
        <v>3614</v>
      </c>
      <c r="K238" s="625" t="s">
        <v>1200</v>
      </c>
      <c r="L238" s="625" t="s">
        <v>3808</v>
      </c>
      <c r="M238" s="625" t="s">
        <v>54</v>
      </c>
      <c r="N238" s="626">
        <v>28</v>
      </c>
      <c r="O238" s="626">
        <v>42</v>
      </c>
      <c r="P238" s="626">
        <v>1176</v>
      </c>
      <c r="Q238" s="626">
        <v>12</v>
      </c>
      <c r="R238" s="626">
        <v>1208</v>
      </c>
      <c r="S238" s="626">
        <v>2000</v>
      </c>
      <c r="T238" s="693" t="s">
        <v>185</v>
      </c>
      <c r="U238" s="625">
        <v>1995</v>
      </c>
      <c r="V238" s="627">
        <v>1500</v>
      </c>
      <c r="W238" s="627">
        <v>1990</v>
      </c>
      <c r="X238" s="627">
        <v>409</v>
      </c>
      <c r="Y238" s="627"/>
      <c r="Z238" s="627"/>
      <c r="AA238" s="627"/>
      <c r="AB238" s="626">
        <v>3900</v>
      </c>
      <c r="AC238" s="625"/>
      <c r="AD238" s="625"/>
      <c r="AE238" s="627"/>
      <c r="AF238" s="627"/>
      <c r="AG238" s="627"/>
      <c r="AH238" s="686"/>
      <c r="AI238" s="627"/>
      <c r="AJ238" s="627"/>
      <c r="AK238" s="627"/>
      <c r="AL238" s="627"/>
      <c r="AM238" s="627"/>
      <c r="AN238" s="627"/>
      <c r="AO238" s="627"/>
      <c r="AP238" s="627"/>
      <c r="AQ238" s="627"/>
      <c r="AR238" s="627"/>
      <c r="AS238" s="627"/>
      <c r="AT238" s="627"/>
      <c r="AU238" s="627"/>
      <c r="AV238" s="625"/>
    </row>
    <row r="239" spans="1:48" s="659" customFormat="1" ht="24.6" hidden="1" customHeight="1" x14ac:dyDescent="0.15">
      <c r="A239" s="648">
        <v>123</v>
      </c>
      <c r="B239" s="147"/>
      <c r="C239" s="625" t="s">
        <v>3327</v>
      </c>
      <c r="D239" s="627" t="s">
        <v>13049</v>
      </c>
      <c r="E239" s="625" t="s">
        <v>3809</v>
      </c>
      <c r="F239" s="625" t="s">
        <v>3327</v>
      </c>
      <c r="G239" s="625" t="s">
        <v>13050</v>
      </c>
      <c r="H239" s="626">
        <v>951</v>
      </c>
      <c r="I239" s="626">
        <v>951</v>
      </c>
      <c r="J239" s="626">
        <v>951</v>
      </c>
      <c r="K239" s="625" t="s">
        <v>3810</v>
      </c>
      <c r="L239" s="625" t="s">
        <v>487</v>
      </c>
      <c r="M239" s="625" t="s">
        <v>54</v>
      </c>
      <c r="N239" s="626">
        <v>19</v>
      </c>
      <c r="O239" s="626">
        <v>41</v>
      </c>
      <c r="P239" s="626">
        <v>779</v>
      </c>
      <c r="Q239" s="626">
        <v>10</v>
      </c>
      <c r="R239" s="626"/>
      <c r="S239" s="626"/>
      <c r="T239" s="693"/>
      <c r="U239" s="625">
        <v>2007</v>
      </c>
      <c r="V239" s="627"/>
      <c r="W239" s="627"/>
      <c r="X239" s="627"/>
      <c r="Y239" s="627"/>
      <c r="Z239" s="627"/>
      <c r="AA239" s="627"/>
      <c r="AB239" s="626">
        <v>1000</v>
      </c>
      <c r="AC239" s="625"/>
      <c r="AD239" s="625"/>
      <c r="AE239" s="627"/>
      <c r="AF239" s="627"/>
      <c r="AG239" s="627"/>
      <c r="AH239" s="686"/>
      <c r="AI239" s="627"/>
      <c r="AJ239" s="627"/>
      <c r="AK239" s="627"/>
      <c r="AL239" s="627"/>
      <c r="AM239" s="627"/>
      <c r="AN239" s="627"/>
      <c r="AO239" s="627"/>
      <c r="AP239" s="627"/>
      <c r="AQ239" s="627"/>
      <c r="AR239" s="627"/>
      <c r="AS239" s="627"/>
      <c r="AT239" s="627"/>
      <c r="AU239" s="627"/>
      <c r="AV239" s="625"/>
    </row>
    <row r="240" spans="1:48" s="659" customFormat="1" ht="24.6" hidden="1" customHeight="1" x14ac:dyDescent="0.15">
      <c r="A240" s="648">
        <v>124</v>
      </c>
      <c r="B240" s="147"/>
      <c r="C240" s="625" t="s">
        <v>3327</v>
      </c>
      <c r="D240" s="627" t="s">
        <v>13051</v>
      </c>
      <c r="E240" s="625" t="s">
        <v>3811</v>
      </c>
      <c r="F240" s="625" t="s">
        <v>3327</v>
      </c>
      <c r="G240" s="625" t="s">
        <v>13052</v>
      </c>
      <c r="H240" s="626">
        <v>2505</v>
      </c>
      <c r="I240" s="626">
        <v>995.19</v>
      </c>
      <c r="J240" s="626">
        <v>1081.6600000000001</v>
      </c>
      <c r="K240" s="625" t="s">
        <v>3812</v>
      </c>
      <c r="L240" s="625" t="s">
        <v>3813</v>
      </c>
      <c r="M240" s="625" t="s">
        <v>54</v>
      </c>
      <c r="N240" s="626">
        <v>18</v>
      </c>
      <c r="O240" s="626">
        <v>28.8</v>
      </c>
      <c r="P240" s="626">
        <v>518.4</v>
      </c>
      <c r="Q240" s="626">
        <v>10</v>
      </c>
      <c r="R240" s="626"/>
      <c r="S240" s="626"/>
      <c r="T240" s="625"/>
      <c r="U240" s="625">
        <v>2011</v>
      </c>
      <c r="V240" s="627"/>
      <c r="W240" s="627"/>
      <c r="X240" s="627"/>
      <c r="Y240" s="627"/>
      <c r="Z240" s="627"/>
      <c r="AA240" s="627"/>
      <c r="AB240" s="626">
        <v>2600</v>
      </c>
      <c r="AC240" s="625"/>
      <c r="AD240" s="625"/>
      <c r="AE240" s="627"/>
      <c r="AF240" s="627"/>
      <c r="AG240" s="627"/>
      <c r="AH240" s="627"/>
      <c r="AI240" s="627"/>
      <c r="AJ240" s="627"/>
      <c r="AK240" s="627"/>
      <c r="AL240" s="627"/>
      <c r="AM240" s="627"/>
      <c r="AN240" s="627"/>
      <c r="AO240" s="627"/>
      <c r="AP240" s="627"/>
      <c r="AQ240" s="627"/>
      <c r="AR240" s="627"/>
      <c r="AS240" s="627"/>
      <c r="AT240" s="627"/>
      <c r="AU240" s="627"/>
      <c r="AV240" s="625"/>
    </row>
    <row r="241" spans="1:48" s="659" customFormat="1" ht="24.6" hidden="1" customHeight="1" x14ac:dyDescent="0.15">
      <c r="A241" s="648">
        <v>125</v>
      </c>
      <c r="B241" s="147"/>
      <c r="C241" s="613" t="s">
        <v>3327</v>
      </c>
      <c r="D241" s="613" t="s">
        <v>13053</v>
      </c>
      <c r="E241" s="613" t="s">
        <v>3814</v>
      </c>
      <c r="F241" s="613" t="s">
        <v>3327</v>
      </c>
      <c r="G241" s="613" t="s">
        <v>13054</v>
      </c>
      <c r="H241" s="614">
        <v>3273</v>
      </c>
      <c r="I241" s="614">
        <v>552</v>
      </c>
      <c r="J241" s="614">
        <v>552</v>
      </c>
      <c r="K241" s="613" t="s">
        <v>1276</v>
      </c>
      <c r="L241" s="613" t="s">
        <v>3815</v>
      </c>
      <c r="M241" s="613" t="s">
        <v>54</v>
      </c>
      <c r="N241" s="614">
        <v>21</v>
      </c>
      <c r="O241" s="614">
        <v>25</v>
      </c>
      <c r="P241" s="614">
        <v>525</v>
      </c>
      <c r="Q241" s="614">
        <v>8</v>
      </c>
      <c r="R241" s="614"/>
      <c r="S241" s="614"/>
      <c r="T241" s="613"/>
      <c r="U241" s="613">
        <v>2016</v>
      </c>
      <c r="V241" s="613">
        <v>900</v>
      </c>
      <c r="W241" s="613"/>
      <c r="X241" s="613"/>
      <c r="Y241" s="613"/>
      <c r="Z241" s="613"/>
      <c r="AA241" s="613"/>
      <c r="AB241" s="614">
        <v>900</v>
      </c>
      <c r="AC241" s="613"/>
      <c r="AD241" s="613"/>
      <c r="AE241" s="613"/>
      <c r="AF241" s="613"/>
      <c r="AG241" s="613"/>
      <c r="AH241" s="613"/>
      <c r="AI241" s="613"/>
      <c r="AJ241" s="613"/>
      <c r="AK241" s="613"/>
      <c r="AL241" s="613"/>
      <c r="AM241" s="613"/>
      <c r="AN241" s="613"/>
      <c r="AO241" s="613"/>
      <c r="AP241" s="613"/>
      <c r="AQ241" s="613"/>
      <c r="AR241" s="613"/>
      <c r="AS241" s="613"/>
      <c r="AT241" s="613"/>
      <c r="AU241" s="613"/>
      <c r="AV241" s="613"/>
    </row>
    <row r="242" spans="1:48" s="659" customFormat="1" ht="24.6" hidden="1" customHeight="1" x14ac:dyDescent="0.15">
      <c r="A242" s="648">
        <v>126</v>
      </c>
      <c r="B242" s="147"/>
      <c r="C242" s="625" t="s">
        <v>3327</v>
      </c>
      <c r="D242" s="627" t="s">
        <v>12927</v>
      </c>
      <c r="E242" s="625" t="s">
        <v>9814</v>
      </c>
      <c r="F242" s="625" t="s">
        <v>3327</v>
      </c>
      <c r="G242" s="625" t="s">
        <v>13055</v>
      </c>
      <c r="H242" s="626">
        <v>5891</v>
      </c>
      <c r="I242" s="626">
        <v>1879</v>
      </c>
      <c r="J242" s="626">
        <v>1876</v>
      </c>
      <c r="K242" s="625" t="s">
        <v>3810</v>
      </c>
      <c r="L242" s="625" t="s">
        <v>487</v>
      </c>
      <c r="M242" s="625" t="s">
        <v>54</v>
      </c>
      <c r="N242" s="626">
        <v>21</v>
      </c>
      <c r="O242" s="626">
        <v>45</v>
      </c>
      <c r="P242" s="626">
        <v>965</v>
      </c>
      <c r="Q242" s="626">
        <v>13</v>
      </c>
      <c r="R242" s="626"/>
      <c r="S242" s="626"/>
      <c r="T242" s="625"/>
      <c r="U242" s="625">
        <v>2017</v>
      </c>
      <c r="V242" s="627">
        <v>1100</v>
      </c>
      <c r="W242" s="627"/>
      <c r="X242" s="627"/>
      <c r="Y242" s="627"/>
      <c r="Z242" s="627"/>
      <c r="AA242" s="627"/>
      <c r="AB242" s="626">
        <v>1100</v>
      </c>
      <c r="AC242" s="625"/>
      <c r="AD242" s="625"/>
      <c r="AE242" s="627"/>
      <c r="AF242" s="627"/>
      <c r="AG242" s="627"/>
      <c r="AH242" s="627"/>
      <c r="AI242" s="627"/>
      <c r="AJ242" s="627"/>
      <c r="AK242" s="627"/>
      <c r="AL242" s="627"/>
      <c r="AM242" s="627"/>
      <c r="AN242" s="627"/>
      <c r="AO242" s="627"/>
      <c r="AP242" s="627"/>
      <c r="AQ242" s="627"/>
      <c r="AR242" s="627"/>
      <c r="AS242" s="627"/>
      <c r="AT242" s="627"/>
      <c r="AU242" s="627"/>
      <c r="AV242" s="625"/>
    </row>
    <row r="243" spans="1:48" s="659" customFormat="1" ht="24.6" hidden="1" customHeight="1" x14ac:dyDescent="0.15">
      <c r="A243" s="648">
        <v>127</v>
      </c>
      <c r="B243" s="147"/>
      <c r="C243" s="625" t="s">
        <v>3327</v>
      </c>
      <c r="D243" s="627" t="s">
        <v>13056</v>
      </c>
      <c r="E243" s="625" t="s">
        <v>11471</v>
      </c>
      <c r="F243" s="625" t="s">
        <v>3327</v>
      </c>
      <c r="G243" s="625" t="s">
        <v>13057</v>
      </c>
      <c r="H243" s="626">
        <v>4035</v>
      </c>
      <c r="I243" s="626">
        <v>792</v>
      </c>
      <c r="J243" s="626">
        <v>2106</v>
      </c>
      <c r="K243" s="625" t="s">
        <v>3810</v>
      </c>
      <c r="L243" s="625" t="s">
        <v>487</v>
      </c>
      <c r="M243" s="625" t="s">
        <v>54</v>
      </c>
      <c r="N243" s="626">
        <v>24</v>
      </c>
      <c r="O243" s="626">
        <v>32</v>
      </c>
      <c r="P243" s="626">
        <v>768</v>
      </c>
      <c r="Q243" s="626">
        <v>14</v>
      </c>
      <c r="R243" s="626"/>
      <c r="S243" s="626"/>
      <c r="T243" s="625"/>
      <c r="U243" s="625">
        <v>2018</v>
      </c>
      <c r="V243" s="627">
        <v>1100</v>
      </c>
      <c r="W243" s="627"/>
      <c r="X243" s="627"/>
      <c r="Y243" s="627"/>
      <c r="Z243" s="627"/>
      <c r="AA243" s="627"/>
      <c r="AB243" s="626">
        <v>1000</v>
      </c>
      <c r="AC243" s="625"/>
      <c r="AD243" s="625"/>
      <c r="AE243" s="627"/>
      <c r="AF243" s="627"/>
      <c r="AG243" s="627"/>
      <c r="AH243" s="627"/>
      <c r="AI243" s="627"/>
      <c r="AJ243" s="627"/>
      <c r="AK243" s="627"/>
      <c r="AL243" s="627"/>
      <c r="AM243" s="627"/>
      <c r="AN243" s="627"/>
      <c r="AO243" s="627"/>
      <c r="AP243" s="627"/>
      <c r="AQ243" s="627"/>
      <c r="AR243" s="627"/>
      <c r="AS243" s="627"/>
      <c r="AT243" s="627"/>
      <c r="AU243" s="627"/>
      <c r="AV243" s="625"/>
    </row>
    <row r="244" spans="1:48" s="659" customFormat="1" ht="24.6" hidden="1" customHeight="1" x14ac:dyDescent="0.15">
      <c r="A244" s="648">
        <v>128</v>
      </c>
      <c r="B244" s="147"/>
      <c r="C244" s="625" t="s">
        <v>3327</v>
      </c>
      <c r="D244" s="627" t="s">
        <v>13058</v>
      </c>
      <c r="E244" s="625" t="s">
        <v>11472</v>
      </c>
      <c r="F244" s="625" t="s">
        <v>3327</v>
      </c>
      <c r="G244" s="625" t="s">
        <v>13059</v>
      </c>
      <c r="H244" s="626">
        <v>4086</v>
      </c>
      <c r="I244" s="626">
        <v>720</v>
      </c>
      <c r="J244" s="626">
        <v>720</v>
      </c>
      <c r="K244" s="625" t="s">
        <v>3810</v>
      </c>
      <c r="L244" s="625" t="s">
        <v>1456</v>
      </c>
      <c r="M244" s="625" t="s">
        <v>54</v>
      </c>
      <c r="N244" s="626">
        <v>24</v>
      </c>
      <c r="O244" s="626">
        <v>30</v>
      </c>
      <c r="P244" s="626">
        <v>720</v>
      </c>
      <c r="Q244" s="626">
        <v>10</v>
      </c>
      <c r="R244" s="626"/>
      <c r="S244" s="626"/>
      <c r="T244" s="625"/>
      <c r="U244" s="625">
        <v>2018</v>
      </c>
      <c r="V244" s="627">
        <v>1100</v>
      </c>
      <c r="W244" s="627"/>
      <c r="X244" s="627"/>
      <c r="Y244" s="627"/>
      <c r="Z244" s="627"/>
      <c r="AA244" s="627"/>
      <c r="AB244" s="626">
        <v>1100</v>
      </c>
      <c r="AC244" s="625"/>
      <c r="AD244" s="625"/>
      <c r="AE244" s="627"/>
      <c r="AF244" s="627"/>
      <c r="AG244" s="627"/>
      <c r="AH244" s="627"/>
      <c r="AI244" s="627"/>
      <c r="AJ244" s="627"/>
      <c r="AK244" s="627"/>
      <c r="AL244" s="627"/>
      <c r="AM244" s="627"/>
      <c r="AN244" s="627"/>
      <c r="AO244" s="627"/>
      <c r="AP244" s="627"/>
      <c r="AQ244" s="627"/>
      <c r="AR244" s="627"/>
      <c r="AS244" s="627"/>
      <c r="AT244" s="627"/>
      <c r="AU244" s="627"/>
      <c r="AV244" s="625"/>
    </row>
    <row r="245" spans="1:48" s="659" customFormat="1" ht="24.6" hidden="1" customHeight="1" x14ac:dyDescent="0.15">
      <c r="A245" s="648">
        <v>129</v>
      </c>
      <c r="B245" s="147"/>
      <c r="C245" s="625" t="s">
        <v>15776</v>
      </c>
      <c r="D245" s="627"/>
      <c r="E245" s="625" t="s">
        <v>15777</v>
      </c>
      <c r="F245" s="625" t="s">
        <v>15776</v>
      </c>
      <c r="G245" s="625" t="s">
        <v>15778</v>
      </c>
      <c r="H245" s="626">
        <v>4136</v>
      </c>
      <c r="I245" s="626">
        <v>639</v>
      </c>
      <c r="J245" s="626">
        <v>639</v>
      </c>
      <c r="K245" s="625" t="s">
        <v>2281</v>
      </c>
      <c r="L245" s="625" t="s">
        <v>2221</v>
      </c>
      <c r="M245" s="625" t="s">
        <v>2280</v>
      </c>
      <c r="N245" s="626">
        <v>18.600000000000001</v>
      </c>
      <c r="O245" s="626">
        <v>25</v>
      </c>
      <c r="P245" s="626">
        <v>475</v>
      </c>
      <c r="Q245" s="626">
        <v>13.8</v>
      </c>
      <c r="R245" s="626"/>
      <c r="S245" s="626"/>
      <c r="T245" s="625"/>
      <c r="U245" s="625">
        <v>2020</v>
      </c>
      <c r="V245" s="627"/>
      <c r="W245" s="627"/>
      <c r="X245" s="627"/>
      <c r="Y245" s="627"/>
      <c r="Z245" s="627"/>
      <c r="AA245" s="627"/>
      <c r="AB245" s="626">
        <v>1000</v>
      </c>
      <c r="AC245" s="625"/>
      <c r="AD245" s="625"/>
      <c r="AE245" s="627"/>
      <c r="AF245" s="627"/>
      <c r="AG245" s="627"/>
      <c r="AH245" s="627"/>
      <c r="AI245" s="627"/>
      <c r="AJ245" s="627"/>
      <c r="AK245" s="627"/>
      <c r="AL245" s="627"/>
      <c r="AM245" s="627"/>
      <c r="AN245" s="627"/>
      <c r="AO245" s="627"/>
      <c r="AP245" s="627"/>
      <c r="AQ245" s="627"/>
      <c r="AR245" s="627"/>
      <c r="AS245" s="627"/>
      <c r="AT245" s="627"/>
      <c r="AU245" s="627"/>
      <c r="AV245" s="625"/>
    </row>
    <row r="246" spans="1:48" s="659" customFormat="1" ht="24.6" hidden="1" customHeight="1" x14ac:dyDescent="0.15">
      <c r="A246" s="648">
        <v>130</v>
      </c>
      <c r="B246" s="147"/>
      <c r="C246" s="625" t="s">
        <v>15776</v>
      </c>
      <c r="D246" s="627"/>
      <c r="E246" s="625" t="s">
        <v>15779</v>
      </c>
      <c r="F246" s="625" t="s">
        <v>15776</v>
      </c>
      <c r="G246" s="625" t="s">
        <v>15780</v>
      </c>
      <c r="H246" s="626">
        <v>5945</v>
      </c>
      <c r="I246" s="626">
        <v>711.39</v>
      </c>
      <c r="J246" s="626">
        <v>711.39</v>
      </c>
      <c r="K246" s="625" t="s">
        <v>2281</v>
      </c>
      <c r="L246" s="625" t="s">
        <v>15781</v>
      </c>
      <c r="M246" s="625" t="s">
        <v>2280</v>
      </c>
      <c r="N246" s="626">
        <v>20</v>
      </c>
      <c r="O246" s="626">
        <v>23</v>
      </c>
      <c r="P246" s="626">
        <v>460</v>
      </c>
      <c r="Q246" s="626">
        <v>5.6</v>
      </c>
      <c r="R246" s="626"/>
      <c r="S246" s="626"/>
      <c r="T246" s="625"/>
      <c r="U246" s="625">
        <v>2020</v>
      </c>
      <c r="V246" s="627"/>
      <c r="W246" s="627"/>
      <c r="X246" s="627"/>
      <c r="Y246" s="627"/>
      <c r="Z246" s="627"/>
      <c r="AA246" s="627"/>
      <c r="AB246" s="626">
        <v>1000</v>
      </c>
      <c r="AC246" s="625"/>
      <c r="AD246" s="625"/>
      <c r="AE246" s="627"/>
      <c r="AF246" s="627"/>
      <c r="AG246" s="627"/>
      <c r="AH246" s="627"/>
      <c r="AI246" s="627"/>
      <c r="AJ246" s="627"/>
      <c r="AK246" s="627"/>
      <c r="AL246" s="627"/>
      <c r="AM246" s="627"/>
      <c r="AN246" s="627"/>
      <c r="AO246" s="627"/>
      <c r="AP246" s="627"/>
      <c r="AQ246" s="627"/>
      <c r="AR246" s="627"/>
      <c r="AS246" s="627"/>
      <c r="AT246" s="627"/>
      <c r="AU246" s="627"/>
      <c r="AV246" s="625"/>
    </row>
    <row r="247" spans="1:48" s="659" customFormat="1" ht="24.6" hidden="1" customHeight="1" x14ac:dyDescent="0.15">
      <c r="A247" s="648">
        <v>131</v>
      </c>
      <c r="B247" s="147"/>
      <c r="C247" s="625" t="s">
        <v>15776</v>
      </c>
      <c r="D247" s="627"/>
      <c r="E247" s="625" t="s">
        <v>15782</v>
      </c>
      <c r="F247" s="625" t="s">
        <v>15776</v>
      </c>
      <c r="G247" s="625" t="s">
        <v>15783</v>
      </c>
      <c r="H247" s="626">
        <v>1860</v>
      </c>
      <c r="I247" s="626">
        <v>760.57</v>
      </c>
      <c r="J247" s="626">
        <v>746.56</v>
      </c>
      <c r="K247" s="625" t="s">
        <v>2281</v>
      </c>
      <c r="L247" s="625" t="s">
        <v>15781</v>
      </c>
      <c r="M247" s="625" t="s">
        <v>2280</v>
      </c>
      <c r="N247" s="626">
        <v>20.149999999999999</v>
      </c>
      <c r="O247" s="626">
        <v>37.049999999999997</v>
      </c>
      <c r="P247" s="626">
        <v>746.55</v>
      </c>
      <c r="Q247" s="626">
        <v>7.15</v>
      </c>
      <c r="R247" s="626"/>
      <c r="S247" s="626"/>
      <c r="T247" s="625"/>
      <c r="U247" s="625">
        <v>2020</v>
      </c>
      <c r="V247" s="627"/>
      <c r="W247" s="627"/>
      <c r="X247" s="627"/>
      <c r="Y247" s="627"/>
      <c r="Z247" s="627"/>
      <c r="AA247" s="627"/>
      <c r="AB247" s="626">
        <v>1300</v>
      </c>
      <c r="AC247" s="625"/>
      <c r="AD247" s="625"/>
      <c r="AE247" s="627"/>
      <c r="AF247" s="627"/>
      <c r="AG247" s="627"/>
      <c r="AH247" s="627"/>
      <c r="AI247" s="627"/>
      <c r="AJ247" s="627"/>
      <c r="AK247" s="627"/>
      <c r="AL247" s="627"/>
      <c r="AM247" s="627"/>
      <c r="AN247" s="627"/>
      <c r="AO247" s="627"/>
      <c r="AP247" s="627"/>
      <c r="AQ247" s="627"/>
      <c r="AR247" s="627"/>
      <c r="AS247" s="627"/>
      <c r="AT247" s="627"/>
      <c r="AU247" s="627"/>
      <c r="AV247" s="625"/>
    </row>
    <row r="248" spans="1:48" s="659" customFormat="1" ht="24.6" hidden="1" customHeight="1" x14ac:dyDescent="0.15">
      <c r="A248" s="648">
        <v>132</v>
      </c>
      <c r="B248" s="147"/>
      <c r="C248" s="625" t="s">
        <v>3327</v>
      </c>
      <c r="D248" s="627" t="s">
        <v>13058</v>
      </c>
      <c r="E248" s="625" t="s">
        <v>15784</v>
      </c>
      <c r="F248" s="625" t="s">
        <v>3327</v>
      </c>
      <c r="G248" s="625" t="s">
        <v>15785</v>
      </c>
      <c r="H248" s="626">
        <v>4086</v>
      </c>
      <c r="I248" s="626"/>
      <c r="J248" s="626">
        <v>720</v>
      </c>
      <c r="K248" s="625" t="s">
        <v>3810</v>
      </c>
      <c r="L248" s="625" t="s">
        <v>15786</v>
      </c>
      <c r="M248" s="625" t="s">
        <v>54</v>
      </c>
      <c r="N248" s="626">
        <v>24</v>
      </c>
      <c r="O248" s="626">
        <v>30</v>
      </c>
      <c r="P248" s="626">
        <v>720</v>
      </c>
      <c r="Q248" s="626">
        <v>10</v>
      </c>
      <c r="R248" s="626"/>
      <c r="S248" s="626"/>
      <c r="T248" s="625"/>
      <c r="U248" s="625">
        <v>2018</v>
      </c>
      <c r="V248" s="627">
        <v>1100</v>
      </c>
      <c r="W248" s="627"/>
      <c r="X248" s="627"/>
      <c r="Y248" s="627"/>
      <c r="Z248" s="627"/>
      <c r="AA248" s="627"/>
      <c r="AB248" s="626">
        <v>1100</v>
      </c>
      <c r="AC248" s="625"/>
      <c r="AD248" s="625"/>
      <c r="AE248" s="627"/>
      <c r="AF248" s="627"/>
      <c r="AG248" s="627"/>
      <c r="AH248" s="627"/>
      <c r="AI248" s="627"/>
      <c r="AJ248" s="627"/>
      <c r="AK248" s="627"/>
      <c r="AL248" s="627"/>
      <c r="AM248" s="627"/>
      <c r="AN248" s="627"/>
      <c r="AO248" s="627"/>
      <c r="AP248" s="627"/>
      <c r="AQ248" s="627"/>
      <c r="AR248" s="627"/>
      <c r="AS248" s="627"/>
      <c r="AT248" s="627"/>
      <c r="AU248" s="772"/>
      <c r="AV248" s="625"/>
    </row>
    <row r="249" spans="1:48" s="659" customFormat="1" ht="24.6" hidden="1" customHeight="1" x14ac:dyDescent="0.15">
      <c r="A249" s="648">
        <v>133</v>
      </c>
      <c r="B249" s="147"/>
      <c r="C249" s="613" t="s">
        <v>15776</v>
      </c>
      <c r="D249" s="613"/>
      <c r="E249" s="614" t="s">
        <v>15788</v>
      </c>
      <c r="F249" s="613" t="s">
        <v>15776</v>
      </c>
      <c r="G249" s="613" t="s">
        <v>15783</v>
      </c>
      <c r="H249" s="626">
        <v>700</v>
      </c>
      <c r="I249" s="626"/>
      <c r="J249" s="626">
        <v>700</v>
      </c>
      <c r="K249" s="625" t="s">
        <v>3810</v>
      </c>
      <c r="L249" s="625" t="s">
        <v>487</v>
      </c>
      <c r="M249" s="625" t="s">
        <v>54</v>
      </c>
      <c r="N249" s="626">
        <v>18</v>
      </c>
      <c r="O249" s="626">
        <v>38</v>
      </c>
      <c r="P249" s="626">
        <v>700</v>
      </c>
      <c r="Q249" s="626"/>
      <c r="R249" s="614"/>
      <c r="S249" s="614"/>
      <c r="T249" s="613"/>
      <c r="U249" s="613">
        <v>2015</v>
      </c>
      <c r="V249" s="613"/>
      <c r="W249" s="613"/>
      <c r="X249" s="613"/>
      <c r="Y249" s="613"/>
      <c r="Z249" s="613"/>
      <c r="AA249" s="613"/>
      <c r="AB249" s="614"/>
      <c r="AC249" s="613"/>
      <c r="AD249" s="613"/>
      <c r="AE249" s="613"/>
      <c r="AF249" s="613"/>
      <c r="AG249" s="613"/>
      <c r="AH249" s="613"/>
      <c r="AI249" s="613"/>
      <c r="AJ249" s="613"/>
      <c r="AK249" s="613"/>
      <c r="AL249" s="613"/>
      <c r="AM249" s="613"/>
      <c r="AN249" s="613"/>
      <c r="AO249" s="613"/>
      <c r="AP249" s="613"/>
      <c r="AQ249" s="613"/>
      <c r="AR249" s="613"/>
      <c r="AS249" s="613"/>
      <c r="AT249" s="613"/>
      <c r="AU249" s="613"/>
      <c r="AV249" s="625"/>
    </row>
    <row r="250" spans="1:48" s="659" customFormat="1" ht="24.6" hidden="1" customHeight="1" x14ac:dyDescent="0.15">
      <c r="A250" s="648">
        <v>134</v>
      </c>
      <c r="B250" s="147"/>
      <c r="C250" s="625" t="s">
        <v>15776</v>
      </c>
      <c r="D250" s="613"/>
      <c r="E250" s="614" t="s">
        <v>15789</v>
      </c>
      <c r="F250" s="613" t="s">
        <v>15776</v>
      </c>
      <c r="G250" s="613" t="s">
        <v>15790</v>
      </c>
      <c r="H250" s="614">
        <v>4508</v>
      </c>
      <c r="I250" s="614"/>
      <c r="J250" s="614">
        <v>1430</v>
      </c>
      <c r="K250" s="613" t="s">
        <v>2281</v>
      </c>
      <c r="L250" s="613" t="s">
        <v>2221</v>
      </c>
      <c r="M250" s="613" t="s">
        <v>2280</v>
      </c>
      <c r="N250" s="614">
        <v>37.799999999999997</v>
      </c>
      <c r="O250" s="614">
        <v>16.899999999999999</v>
      </c>
      <c r="P250" s="614">
        <v>638</v>
      </c>
      <c r="Q250" s="614"/>
      <c r="R250" s="614"/>
      <c r="S250" s="614"/>
      <c r="T250" s="613"/>
      <c r="U250" s="613">
        <v>2021</v>
      </c>
      <c r="V250" s="613"/>
      <c r="W250" s="613"/>
      <c r="X250" s="613"/>
      <c r="Y250" s="613"/>
      <c r="Z250" s="613"/>
      <c r="AA250" s="613"/>
      <c r="AB250" s="614">
        <v>1874</v>
      </c>
      <c r="AC250" s="613"/>
      <c r="AD250" s="613"/>
      <c r="AE250" s="613"/>
      <c r="AF250" s="613"/>
      <c r="AG250" s="613"/>
      <c r="AH250" s="613"/>
      <c r="AI250" s="613"/>
      <c r="AJ250" s="613"/>
      <c r="AK250" s="613"/>
      <c r="AL250" s="613"/>
      <c r="AM250" s="613"/>
      <c r="AN250" s="613"/>
      <c r="AO250" s="613"/>
      <c r="AP250" s="613"/>
      <c r="AQ250" s="613"/>
      <c r="AR250" s="613"/>
      <c r="AS250" s="613"/>
      <c r="AT250" s="613"/>
      <c r="AU250" s="613"/>
      <c r="AV250" s="625"/>
    </row>
    <row r="251" spans="1:48" s="659" customFormat="1" ht="24.6" hidden="1" customHeight="1" x14ac:dyDescent="0.15">
      <c r="A251" s="648">
        <v>135</v>
      </c>
      <c r="B251" s="147"/>
      <c r="C251" s="625" t="s">
        <v>15776</v>
      </c>
      <c r="D251" s="613"/>
      <c r="E251" s="614" t="s">
        <v>15791</v>
      </c>
      <c r="F251" s="613" t="s">
        <v>15776</v>
      </c>
      <c r="G251" s="613" t="s">
        <v>15790</v>
      </c>
      <c r="H251" s="614">
        <v>4508</v>
      </c>
      <c r="I251" s="614"/>
      <c r="J251" s="614">
        <v>1430</v>
      </c>
      <c r="K251" s="613" t="s">
        <v>2281</v>
      </c>
      <c r="L251" s="613" t="s">
        <v>2221</v>
      </c>
      <c r="M251" s="613" t="s">
        <v>2280</v>
      </c>
      <c r="N251" s="614">
        <v>37.799999999999997</v>
      </c>
      <c r="O251" s="614">
        <v>16.899999999999999</v>
      </c>
      <c r="P251" s="614">
        <v>638</v>
      </c>
      <c r="Q251" s="614"/>
      <c r="R251" s="614"/>
      <c r="S251" s="614"/>
      <c r="T251" s="613"/>
      <c r="U251" s="613">
        <v>2021</v>
      </c>
      <c r="V251" s="613"/>
      <c r="W251" s="613"/>
      <c r="X251" s="613"/>
      <c r="Y251" s="613"/>
      <c r="Z251" s="613"/>
      <c r="AA251" s="613"/>
      <c r="AB251" s="614">
        <v>1874</v>
      </c>
      <c r="AC251" s="613"/>
      <c r="AD251" s="613"/>
      <c r="AE251" s="613"/>
      <c r="AF251" s="613"/>
      <c r="AG251" s="613"/>
      <c r="AH251" s="613"/>
      <c r="AI251" s="613"/>
      <c r="AJ251" s="613"/>
      <c r="AK251" s="613"/>
      <c r="AL251" s="613"/>
      <c r="AM251" s="613"/>
      <c r="AN251" s="613"/>
      <c r="AO251" s="613"/>
      <c r="AP251" s="613"/>
      <c r="AQ251" s="613"/>
      <c r="AR251" s="613"/>
      <c r="AS251" s="613"/>
      <c r="AT251" s="613"/>
      <c r="AU251" s="613"/>
      <c r="AV251" s="625"/>
    </row>
    <row r="252" spans="1:48" s="659" customFormat="1" ht="24.6" hidden="1" customHeight="1" x14ac:dyDescent="0.15">
      <c r="A252" s="648">
        <v>136</v>
      </c>
      <c r="B252" s="147"/>
      <c r="C252" s="625" t="s">
        <v>3327</v>
      </c>
      <c r="D252" s="627" t="s">
        <v>13049</v>
      </c>
      <c r="E252" s="625" t="s">
        <v>15793</v>
      </c>
      <c r="F252" s="625" t="s">
        <v>3327</v>
      </c>
      <c r="G252" s="625" t="s">
        <v>13050</v>
      </c>
      <c r="H252" s="626">
        <v>951</v>
      </c>
      <c r="I252" s="626">
        <v>951</v>
      </c>
      <c r="J252" s="626">
        <v>951</v>
      </c>
      <c r="K252" s="625" t="s">
        <v>3810</v>
      </c>
      <c r="L252" s="625" t="s">
        <v>15781</v>
      </c>
      <c r="M252" s="625" t="s">
        <v>54</v>
      </c>
      <c r="N252" s="626">
        <v>19</v>
      </c>
      <c r="O252" s="626">
        <v>41</v>
      </c>
      <c r="P252" s="626">
        <v>779</v>
      </c>
      <c r="Q252" s="626">
        <v>10</v>
      </c>
      <c r="R252" s="626"/>
      <c r="S252" s="626"/>
      <c r="T252" s="693"/>
      <c r="U252" s="625">
        <v>2007</v>
      </c>
      <c r="V252" s="627"/>
      <c r="W252" s="627"/>
      <c r="X252" s="627"/>
      <c r="Y252" s="627"/>
      <c r="Z252" s="627"/>
      <c r="AA252" s="627"/>
      <c r="AB252" s="626">
        <v>1000</v>
      </c>
      <c r="AC252" s="625"/>
      <c r="AD252" s="625"/>
      <c r="AE252" s="627"/>
      <c r="AF252" s="627"/>
      <c r="AG252" s="627"/>
      <c r="AH252" s="686"/>
      <c r="AI252" s="627"/>
      <c r="AJ252" s="627"/>
      <c r="AK252" s="627"/>
      <c r="AL252" s="627"/>
      <c r="AM252" s="627"/>
      <c r="AN252" s="627"/>
      <c r="AO252" s="627"/>
      <c r="AP252" s="627"/>
      <c r="AQ252" s="627"/>
      <c r="AR252" s="627"/>
      <c r="AS252" s="627"/>
      <c r="AT252" s="627"/>
      <c r="AU252" s="772"/>
      <c r="AV252" s="625"/>
    </row>
    <row r="253" spans="1:48" s="659" customFormat="1" ht="24.6" hidden="1" customHeight="1" x14ac:dyDescent="0.15">
      <c r="A253" s="648">
        <v>137</v>
      </c>
      <c r="B253" s="147"/>
      <c r="C253" s="625" t="s">
        <v>3327</v>
      </c>
      <c r="D253" s="627" t="s">
        <v>13058</v>
      </c>
      <c r="E253" s="625" t="s">
        <v>15794</v>
      </c>
      <c r="F253" s="625" t="s">
        <v>3327</v>
      </c>
      <c r="G253" s="625" t="s">
        <v>15785</v>
      </c>
      <c r="H253" s="626">
        <v>4086</v>
      </c>
      <c r="I253" s="626">
        <v>720</v>
      </c>
      <c r="J253" s="626">
        <v>720</v>
      </c>
      <c r="K253" s="625" t="s">
        <v>3810</v>
      </c>
      <c r="L253" s="625" t="s">
        <v>1456</v>
      </c>
      <c r="M253" s="625" t="s">
        <v>54</v>
      </c>
      <c r="N253" s="626">
        <v>24</v>
      </c>
      <c r="O253" s="626">
        <v>30</v>
      </c>
      <c r="P253" s="626">
        <v>720</v>
      </c>
      <c r="Q253" s="626">
        <v>10</v>
      </c>
      <c r="R253" s="626"/>
      <c r="S253" s="626"/>
      <c r="T253" s="625"/>
      <c r="U253" s="625">
        <v>2018</v>
      </c>
      <c r="V253" s="627">
        <v>1100</v>
      </c>
      <c r="W253" s="627"/>
      <c r="X253" s="627"/>
      <c r="Y253" s="627"/>
      <c r="Z253" s="627"/>
      <c r="AA253" s="627"/>
      <c r="AB253" s="626">
        <v>1100</v>
      </c>
      <c r="AC253" s="625"/>
      <c r="AD253" s="625"/>
      <c r="AE253" s="627"/>
      <c r="AF253" s="627"/>
      <c r="AG253" s="627"/>
      <c r="AH253" s="627"/>
      <c r="AI253" s="627"/>
      <c r="AJ253" s="627"/>
      <c r="AK253" s="627"/>
      <c r="AL253" s="627"/>
      <c r="AM253" s="627"/>
      <c r="AN253" s="627"/>
      <c r="AO253" s="627"/>
      <c r="AP253" s="627"/>
      <c r="AQ253" s="627"/>
      <c r="AR253" s="627"/>
      <c r="AS253" s="627"/>
      <c r="AT253" s="627"/>
      <c r="AU253" s="772"/>
      <c r="AV253" s="625"/>
    </row>
    <row r="254" spans="1:48" s="659" customFormat="1" ht="24.6" hidden="1" customHeight="1" x14ac:dyDescent="0.15">
      <c r="A254" s="648" t="s">
        <v>3327</v>
      </c>
      <c r="B254" s="147"/>
      <c r="C254" s="625" t="s">
        <v>15776</v>
      </c>
      <c r="D254" s="627"/>
      <c r="E254" s="625" t="s">
        <v>15795</v>
      </c>
      <c r="F254" s="625" t="s">
        <v>15776</v>
      </c>
      <c r="G254" s="625" t="s">
        <v>15778</v>
      </c>
      <c r="H254" s="626">
        <v>4136</v>
      </c>
      <c r="I254" s="626">
        <v>639</v>
      </c>
      <c r="J254" s="626">
        <v>639</v>
      </c>
      <c r="K254" s="625" t="s">
        <v>2281</v>
      </c>
      <c r="L254" s="625" t="s">
        <v>15781</v>
      </c>
      <c r="M254" s="625" t="s">
        <v>2280</v>
      </c>
      <c r="N254" s="626">
        <v>18.600000000000001</v>
      </c>
      <c r="O254" s="626">
        <v>25</v>
      </c>
      <c r="P254" s="626">
        <v>475</v>
      </c>
      <c r="Q254" s="626">
        <v>13.8</v>
      </c>
      <c r="R254" s="626"/>
      <c r="S254" s="626"/>
      <c r="T254" s="625"/>
      <c r="U254" s="625">
        <v>2015</v>
      </c>
      <c r="V254" s="627"/>
      <c r="W254" s="627"/>
      <c r="X254" s="627"/>
      <c r="Y254" s="627"/>
      <c r="Z254" s="627"/>
      <c r="AA254" s="627"/>
      <c r="AB254" s="626">
        <v>1000</v>
      </c>
      <c r="AC254" s="625"/>
      <c r="AD254" s="625"/>
      <c r="AE254" s="627"/>
      <c r="AF254" s="627"/>
      <c r="AG254" s="627"/>
      <c r="AH254" s="627"/>
      <c r="AI254" s="627"/>
      <c r="AJ254" s="627"/>
      <c r="AK254" s="627"/>
      <c r="AL254" s="627"/>
      <c r="AM254" s="627"/>
      <c r="AN254" s="627"/>
      <c r="AO254" s="627"/>
      <c r="AP254" s="627"/>
      <c r="AQ254" s="627"/>
      <c r="AR254" s="627"/>
      <c r="AS254" s="627"/>
      <c r="AT254" s="627"/>
      <c r="AU254" s="772"/>
      <c r="AV254" s="625"/>
    </row>
    <row r="255" spans="1:48" s="659" customFormat="1" ht="24.6" hidden="1" customHeight="1" x14ac:dyDescent="0.15">
      <c r="A255" s="648" t="s">
        <v>3327</v>
      </c>
      <c r="B255" s="147"/>
      <c r="C255" s="625" t="s">
        <v>15776</v>
      </c>
      <c r="D255" s="627"/>
      <c r="E255" s="625" t="s">
        <v>15796</v>
      </c>
      <c r="F255" s="625" t="s">
        <v>15776</v>
      </c>
      <c r="G255" s="625" t="s">
        <v>15797</v>
      </c>
      <c r="H255" s="626">
        <v>3674</v>
      </c>
      <c r="I255" s="626">
        <v>842.97</v>
      </c>
      <c r="J255" s="626">
        <v>837.82</v>
      </c>
      <c r="K255" s="625" t="s">
        <v>2281</v>
      </c>
      <c r="L255" s="625" t="s">
        <v>2221</v>
      </c>
      <c r="M255" s="625" t="s">
        <v>2280</v>
      </c>
      <c r="N255" s="626">
        <v>24</v>
      </c>
      <c r="O255" s="626">
        <v>32</v>
      </c>
      <c r="P255" s="626">
        <v>768</v>
      </c>
      <c r="Q255" s="626">
        <v>10.9</v>
      </c>
      <c r="R255" s="626"/>
      <c r="S255" s="626"/>
      <c r="T255" s="625"/>
      <c r="U255" s="625">
        <v>2017</v>
      </c>
      <c r="V255" s="627"/>
      <c r="W255" s="627"/>
      <c r="X255" s="627"/>
      <c r="Y255" s="627"/>
      <c r="Z255" s="627"/>
      <c r="AA255" s="627"/>
      <c r="AB255" s="626">
        <v>1000</v>
      </c>
      <c r="AC255" s="625"/>
      <c r="AD255" s="625"/>
      <c r="AE255" s="627"/>
      <c r="AF255" s="627"/>
      <c r="AG255" s="627"/>
      <c r="AH255" s="627"/>
      <c r="AI255" s="627"/>
      <c r="AJ255" s="627"/>
      <c r="AK255" s="627"/>
      <c r="AL255" s="627"/>
      <c r="AM255" s="627"/>
      <c r="AN255" s="627"/>
      <c r="AO255" s="627"/>
      <c r="AP255" s="627"/>
      <c r="AQ255" s="627"/>
      <c r="AR255" s="627"/>
      <c r="AS255" s="627"/>
      <c r="AT255" s="627"/>
      <c r="AU255" s="772"/>
      <c r="AV255" s="625"/>
    </row>
    <row r="256" spans="1:48" s="659" customFormat="1" ht="24.6" hidden="1" customHeight="1" x14ac:dyDescent="0.15">
      <c r="A256" s="648" t="s">
        <v>3327</v>
      </c>
      <c r="B256" s="147"/>
      <c r="C256" s="625" t="s">
        <v>15776</v>
      </c>
      <c r="D256" s="613"/>
      <c r="E256" s="614" t="s">
        <v>15798</v>
      </c>
      <c r="F256" s="613" t="s">
        <v>15776</v>
      </c>
      <c r="G256" s="613" t="s">
        <v>15790</v>
      </c>
      <c r="H256" s="614">
        <v>4508</v>
      </c>
      <c r="I256" s="614">
        <v>1431</v>
      </c>
      <c r="J256" s="614">
        <v>1430</v>
      </c>
      <c r="K256" s="613" t="s">
        <v>2281</v>
      </c>
      <c r="L256" s="613" t="s">
        <v>15781</v>
      </c>
      <c r="M256" s="613" t="s">
        <v>2280</v>
      </c>
      <c r="N256" s="614">
        <v>25</v>
      </c>
      <c r="O256" s="614">
        <v>16</v>
      </c>
      <c r="P256" s="614">
        <v>400</v>
      </c>
      <c r="Q256" s="614"/>
      <c r="R256" s="614"/>
      <c r="S256" s="614"/>
      <c r="T256" s="613"/>
      <c r="U256" s="613">
        <v>2021</v>
      </c>
      <c r="V256" s="613"/>
      <c r="W256" s="613"/>
      <c r="X256" s="613"/>
      <c r="Y256" s="613"/>
      <c r="Z256" s="613"/>
      <c r="AA256" s="613"/>
      <c r="AB256" s="614">
        <v>1874</v>
      </c>
      <c r="AC256" s="613"/>
      <c r="AD256" s="613"/>
      <c r="AE256" s="613"/>
      <c r="AF256" s="613"/>
      <c r="AG256" s="613"/>
      <c r="AH256" s="613"/>
      <c r="AI256" s="613"/>
      <c r="AJ256" s="613"/>
      <c r="AK256" s="613"/>
      <c r="AL256" s="613"/>
      <c r="AM256" s="613"/>
      <c r="AN256" s="613"/>
      <c r="AO256" s="613"/>
      <c r="AP256" s="613"/>
      <c r="AQ256" s="613"/>
      <c r="AR256" s="613"/>
      <c r="AS256" s="613"/>
      <c r="AT256" s="613"/>
      <c r="AU256" s="613"/>
      <c r="AV256" s="625"/>
    </row>
    <row r="257" spans="1:48" s="659" customFormat="1" ht="24.6" hidden="1" customHeight="1" x14ac:dyDescent="0.15">
      <c r="A257" s="648">
        <v>138</v>
      </c>
      <c r="B257" s="147"/>
      <c r="C257" s="625" t="s">
        <v>3189</v>
      </c>
      <c r="D257" s="627" t="s">
        <v>3802</v>
      </c>
      <c r="E257" s="625" t="s">
        <v>3803</v>
      </c>
      <c r="F257" s="625" t="s">
        <v>3189</v>
      </c>
      <c r="G257" s="625" t="s">
        <v>12465</v>
      </c>
      <c r="H257" s="626">
        <v>4681</v>
      </c>
      <c r="I257" s="626">
        <v>2598</v>
      </c>
      <c r="J257" s="626">
        <v>4681</v>
      </c>
      <c r="K257" s="625" t="s">
        <v>1200</v>
      </c>
      <c r="L257" s="625" t="s">
        <v>3804</v>
      </c>
      <c r="M257" s="625" t="s">
        <v>54</v>
      </c>
      <c r="N257" s="626">
        <v>23</v>
      </c>
      <c r="O257" s="626">
        <v>38</v>
      </c>
      <c r="P257" s="626">
        <v>874</v>
      </c>
      <c r="Q257" s="626">
        <v>9</v>
      </c>
      <c r="R257" s="626">
        <v>1083</v>
      </c>
      <c r="S257" s="626">
        <v>2002</v>
      </c>
      <c r="T257" s="625" t="s">
        <v>499</v>
      </c>
      <c r="U257" s="625">
        <v>1992</v>
      </c>
      <c r="V257" s="627">
        <v>2386</v>
      </c>
      <c r="W257" s="627"/>
      <c r="X257" s="627">
        <v>385</v>
      </c>
      <c r="Y257" s="627"/>
      <c r="Z257" s="627"/>
      <c r="AA257" s="627"/>
      <c r="AB257" s="626">
        <v>2770</v>
      </c>
      <c r="AC257" s="625"/>
      <c r="AD257" s="625"/>
      <c r="AE257" s="627"/>
      <c r="AF257" s="627"/>
      <c r="AG257" s="627"/>
      <c r="AH257" s="627"/>
      <c r="AI257" s="627"/>
      <c r="AJ257" s="627"/>
      <c r="AK257" s="627"/>
      <c r="AL257" s="627"/>
      <c r="AM257" s="627"/>
      <c r="AN257" s="627"/>
      <c r="AO257" s="627"/>
      <c r="AP257" s="627"/>
      <c r="AQ257" s="627"/>
      <c r="AR257" s="627"/>
      <c r="AS257" s="627"/>
      <c r="AT257" s="627"/>
      <c r="AU257" s="627"/>
      <c r="AV257" s="625"/>
    </row>
    <row r="258" spans="1:48" s="659" customFormat="1" ht="24.6" hidden="1" customHeight="1" x14ac:dyDescent="0.15">
      <c r="A258" s="648">
        <v>139</v>
      </c>
      <c r="B258" s="147"/>
      <c r="C258" s="625" t="s">
        <v>3195</v>
      </c>
      <c r="D258" s="627"/>
      <c r="E258" s="625" t="s">
        <v>3805</v>
      </c>
      <c r="F258" s="625" t="s">
        <v>3195</v>
      </c>
      <c r="G258" s="625" t="s">
        <v>3195</v>
      </c>
      <c r="H258" s="626">
        <v>6292</v>
      </c>
      <c r="I258" s="626">
        <v>1067</v>
      </c>
      <c r="J258" s="626">
        <v>1064</v>
      </c>
      <c r="K258" s="625" t="s">
        <v>3774</v>
      </c>
      <c r="L258" s="625" t="s">
        <v>487</v>
      </c>
      <c r="M258" s="625" t="s">
        <v>54</v>
      </c>
      <c r="N258" s="626">
        <v>20</v>
      </c>
      <c r="O258" s="626">
        <v>45</v>
      </c>
      <c r="P258" s="626">
        <v>900</v>
      </c>
      <c r="Q258" s="626">
        <v>9</v>
      </c>
      <c r="R258" s="626">
        <v>40</v>
      </c>
      <c r="S258" s="626">
        <v>200</v>
      </c>
      <c r="T258" s="625" t="s">
        <v>499</v>
      </c>
      <c r="U258" s="625">
        <v>2009</v>
      </c>
      <c r="V258" s="627"/>
      <c r="W258" s="627"/>
      <c r="X258" s="627"/>
      <c r="Y258" s="627"/>
      <c r="Z258" s="627"/>
      <c r="AA258" s="627"/>
      <c r="AB258" s="626">
        <v>1730</v>
      </c>
      <c r="AC258" s="625"/>
      <c r="AD258" s="625"/>
      <c r="AE258" s="627"/>
      <c r="AF258" s="627"/>
      <c r="AG258" s="627"/>
      <c r="AH258" s="627"/>
      <c r="AI258" s="627"/>
      <c r="AJ258" s="627"/>
      <c r="AK258" s="627"/>
      <c r="AL258" s="627"/>
      <c r="AM258" s="627"/>
      <c r="AN258" s="627"/>
      <c r="AO258" s="627"/>
      <c r="AP258" s="627"/>
      <c r="AQ258" s="627"/>
      <c r="AR258" s="627"/>
      <c r="AS258" s="627"/>
      <c r="AT258" s="627"/>
      <c r="AU258" s="627"/>
      <c r="AV258" s="625"/>
    </row>
    <row r="259" spans="1:48" s="659" customFormat="1" ht="24.6" hidden="1" customHeight="1" x14ac:dyDescent="0.15">
      <c r="A259" s="648">
        <v>140</v>
      </c>
      <c r="B259" s="147"/>
      <c r="C259" s="625" t="s">
        <v>3203</v>
      </c>
      <c r="D259" s="627" t="s">
        <v>13060</v>
      </c>
      <c r="E259" s="625" t="s">
        <v>3817</v>
      </c>
      <c r="F259" s="625" t="s">
        <v>3203</v>
      </c>
      <c r="G259" s="625" t="s">
        <v>15610</v>
      </c>
      <c r="H259" s="626">
        <v>176471.3</v>
      </c>
      <c r="I259" s="626">
        <v>1994.52</v>
      </c>
      <c r="J259" s="626">
        <v>3021.08</v>
      </c>
      <c r="K259" s="625" t="s">
        <v>500</v>
      </c>
      <c r="L259" s="625" t="s">
        <v>3818</v>
      </c>
      <c r="M259" s="625" t="s">
        <v>54</v>
      </c>
      <c r="N259" s="626">
        <v>24</v>
      </c>
      <c r="O259" s="626">
        <v>46</v>
      </c>
      <c r="P259" s="626">
        <v>1104</v>
      </c>
      <c r="Q259" s="626">
        <v>12.4</v>
      </c>
      <c r="R259" s="626">
        <v>528</v>
      </c>
      <c r="S259" s="626">
        <v>750</v>
      </c>
      <c r="T259" s="625" t="s">
        <v>3819</v>
      </c>
      <c r="U259" s="625">
        <v>2010</v>
      </c>
      <c r="V259" s="627"/>
      <c r="W259" s="627"/>
      <c r="X259" s="627"/>
      <c r="Y259" s="627"/>
      <c r="Z259" s="627"/>
      <c r="AA259" s="627"/>
      <c r="AB259" s="626">
        <v>8580</v>
      </c>
      <c r="AC259" s="625"/>
      <c r="AD259" s="625"/>
      <c r="AE259" s="627"/>
      <c r="AF259" s="627"/>
      <c r="AG259" s="627"/>
      <c r="AH259" s="627"/>
      <c r="AI259" s="627"/>
      <c r="AJ259" s="627"/>
      <c r="AK259" s="627"/>
      <c r="AL259" s="627"/>
      <c r="AM259" s="627"/>
      <c r="AN259" s="627"/>
      <c r="AO259" s="627"/>
      <c r="AP259" s="627"/>
      <c r="AQ259" s="627"/>
      <c r="AR259" s="627"/>
      <c r="AS259" s="627"/>
      <c r="AT259" s="627"/>
      <c r="AU259" s="613"/>
      <c r="AV259" s="613" t="s">
        <v>13063</v>
      </c>
    </row>
    <row r="260" spans="1:48" s="659" customFormat="1" ht="24.6" hidden="1" customHeight="1" x14ac:dyDescent="0.15">
      <c r="A260" s="648">
        <v>141</v>
      </c>
      <c r="B260" s="147"/>
      <c r="C260" s="625" t="s">
        <v>3219</v>
      </c>
      <c r="D260" s="627" t="s">
        <v>3820</v>
      </c>
      <c r="E260" s="625" t="s">
        <v>3821</v>
      </c>
      <c r="F260" s="625" t="s">
        <v>3219</v>
      </c>
      <c r="G260" s="625" t="s">
        <v>325</v>
      </c>
      <c r="H260" s="626">
        <v>9976</v>
      </c>
      <c r="I260" s="626">
        <v>1981</v>
      </c>
      <c r="J260" s="626">
        <v>3214</v>
      </c>
      <c r="K260" s="625" t="s">
        <v>500</v>
      </c>
      <c r="L260" s="625" t="s">
        <v>1184</v>
      </c>
      <c r="M260" s="625" t="s">
        <v>54</v>
      </c>
      <c r="N260" s="626">
        <v>24</v>
      </c>
      <c r="O260" s="626">
        <v>34.1</v>
      </c>
      <c r="P260" s="626">
        <v>842.2</v>
      </c>
      <c r="Q260" s="626">
        <v>12.9</v>
      </c>
      <c r="R260" s="626">
        <v>939</v>
      </c>
      <c r="S260" s="626">
        <v>1000</v>
      </c>
      <c r="T260" s="625" t="s">
        <v>3822</v>
      </c>
      <c r="U260" s="625">
        <v>2003</v>
      </c>
      <c r="V260" s="627">
        <v>4327</v>
      </c>
      <c r="W260" s="627">
        <v>1580</v>
      </c>
      <c r="X260" s="627">
        <v>580</v>
      </c>
      <c r="Y260" s="627"/>
      <c r="Z260" s="627">
        <v>1950</v>
      </c>
      <c r="AA260" s="627" t="s">
        <v>762</v>
      </c>
      <c r="AB260" s="626">
        <v>8437</v>
      </c>
      <c r="AC260" s="625"/>
      <c r="AD260" s="625"/>
      <c r="AE260" s="627" t="s">
        <v>2772</v>
      </c>
      <c r="AF260" s="627">
        <v>34600000</v>
      </c>
      <c r="AG260" s="627" t="s">
        <v>3823</v>
      </c>
      <c r="AH260" s="627"/>
      <c r="AI260" s="627" t="s">
        <v>427</v>
      </c>
      <c r="AJ260" s="627" t="s">
        <v>1585</v>
      </c>
      <c r="AK260" s="627">
        <v>98</v>
      </c>
      <c r="AL260" s="627"/>
      <c r="AM260" s="627" t="s">
        <v>688</v>
      </c>
      <c r="AN260" s="627" t="s">
        <v>1352</v>
      </c>
      <c r="AO260" s="627" t="s">
        <v>1585</v>
      </c>
      <c r="AP260" s="627">
        <v>86</v>
      </c>
      <c r="AQ260" s="627"/>
      <c r="AR260" s="627" t="s">
        <v>688</v>
      </c>
      <c r="AS260" s="627"/>
      <c r="AT260" s="627"/>
      <c r="AU260" s="627"/>
      <c r="AV260" s="625"/>
    </row>
    <row r="261" spans="1:48" s="659" customFormat="1" ht="24.6" hidden="1" customHeight="1" x14ac:dyDescent="0.15">
      <c r="A261" s="648">
        <v>142</v>
      </c>
      <c r="B261" s="147"/>
      <c r="C261" s="626" t="s">
        <v>3223</v>
      </c>
      <c r="D261" s="626" t="s">
        <v>3824</v>
      </c>
      <c r="E261" s="626" t="s">
        <v>3825</v>
      </c>
      <c r="F261" s="626" t="s">
        <v>3223</v>
      </c>
      <c r="G261" s="626" t="s">
        <v>13061</v>
      </c>
      <c r="H261" s="626">
        <v>9145</v>
      </c>
      <c r="I261" s="626">
        <v>1619</v>
      </c>
      <c r="J261" s="626">
        <v>1601</v>
      </c>
      <c r="K261" s="626" t="s">
        <v>1169</v>
      </c>
      <c r="L261" s="626" t="s">
        <v>487</v>
      </c>
      <c r="M261" s="626" t="s">
        <v>54</v>
      </c>
      <c r="N261" s="626">
        <v>27</v>
      </c>
      <c r="O261" s="626">
        <v>44</v>
      </c>
      <c r="P261" s="626">
        <v>1188</v>
      </c>
      <c r="Q261" s="627">
        <v>12</v>
      </c>
      <c r="R261" s="627"/>
      <c r="S261" s="625"/>
      <c r="T261" s="625"/>
      <c r="U261" s="625">
        <v>2008</v>
      </c>
      <c r="V261" s="627"/>
      <c r="W261" s="627"/>
      <c r="X261" s="627"/>
      <c r="Y261" s="627"/>
      <c r="Z261" s="647"/>
      <c r="AA261" s="626"/>
      <c r="AB261" s="626">
        <v>172</v>
      </c>
      <c r="AC261" s="626"/>
      <c r="AD261" s="626"/>
      <c r="AE261" s="626"/>
      <c r="AF261" s="626"/>
      <c r="AG261" s="626"/>
      <c r="AH261" s="626"/>
      <c r="AI261" s="626"/>
      <c r="AJ261" s="626"/>
      <c r="AK261" s="626"/>
      <c r="AL261" s="626"/>
      <c r="AM261" s="626"/>
      <c r="AN261" s="626"/>
      <c r="AO261" s="626"/>
      <c r="AP261" s="626"/>
      <c r="AQ261" s="626"/>
      <c r="AR261" s="626"/>
      <c r="AS261" s="626"/>
      <c r="AT261" s="627"/>
      <c r="AU261" s="613"/>
      <c r="AV261" s="613"/>
    </row>
    <row r="262" spans="1:48" s="659" customFormat="1" ht="24.6" hidden="1" customHeight="1" x14ac:dyDescent="0.15">
      <c r="A262" s="648">
        <v>143</v>
      </c>
      <c r="B262" s="147"/>
      <c r="C262" s="625" t="s">
        <v>3223</v>
      </c>
      <c r="D262" s="613" t="s">
        <v>3826</v>
      </c>
      <c r="E262" s="625" t="s">
        <v>3827</v>
      </c>
      <c r="F262" s="625" t="s">
        <v>3223</v>
      </c>
      <c r="G262" s="625" t="s">
        <v>3828</v>
      </c>
      <c r="H262" s="626">
        <v>680.24</v>
      </c>
      <c r="I262" s="626">
        <v>342.6</v>
      </c>
      <c r="J262" s="626">
        <v>420.52</v>
      </c>
      <c r="K262" s="625" t="s">
        <v>1169</v>
      </c>
      <c r="L262" s="625" t="s">
        <v>487</v>
      </c>
      <c r="M262" s="625" t="s">
        <v>3829</v>
      </c>
      <c r="N262" s="626">
        <v>17.399999999999999</v>
      </c>
      <c r="O262" s="626">
        <v>24.33</v>
      </c>
      <c r="P262" s="626">
        <v>423.34199999999993</v>
      </c>
      <c r="Q262" s="626">
        <v>8.8000000000000007</v>
      </c>
      <c r="R262" s="626"/>
      <c r="S262" s="626"/>
      <c r="T262" s="625"/>
      <c r="U262" s="625">
        <v>2005</v>
      </c>
      <c r="V262" s="627"/>
      <c r="W262" s="627"/>
      <c r="X262" s="627"/>
      <c r="Y262" s="627"/>
      <c r="Z262" s="627"/>
      <c r="AA262" s="627"/>
      <c r="AB262" s="626"/>
      <c r="AC262" s="625"/>
      <c r="AD262" s="625"/>
      <c r="AE262" s="627"/>
      <c r="AF262" s="627"/>
      <c r="AG262" s="627"/>
      <c r="AH262" s="627"/>
      <c r="AI262" s="627"/>
      <c r="AJ262" s="627"/>
      <c r="AK262" s="627"/>
      <c r="AL262" s="627"/>
      <c r="AM262" s="627"/>
      <c r="AN262" s="627"/>
      <c r="AO262" s="627"/>
      <c r="AP262" s="627"/>
      <c r="AQ262" s="627"/>
      <c r="AR262" s="627"/>
      <c r="AS262" s="627"/>
      <c r="AT262" s="627"/>
      <c r="AU262" s="613"/>
      <c r="AV262" s="613"/>
    </row>
    <row r="263" spans="1:48" s="659" customFormat="1" ht="24.6" hidden="1" customHeight="1" x14ac:dyDescent="0.15">
      <c r="A263" s="648">
        <v>144</v>
      </c>
      <c r="B263" s="147"/>
      <c r="C263" s="613" t="s">
        <v>3223</v>
      </c>
      <c r="D263" s="613" t="s">
        <v>3830</v>
      </c>
      <c r="E263" s="614" t="s">
        <v>13062</v>
      </c>
      <c r="F263" s="613" t="s">
        <v>3223</v>
      </c>
      <c r="G263" s="613" t="s">
        <v>3828</v>
      </c>
      <c r="H263" s="779">
        <v>1294</v>
      </c>
      <c r="I263" s="779">
        <v>353.61</v>
      </c>
      <c r="J263" s="779">
        <v>351.48</v>
      </c>
      <c r="K263" s="613" t="s">
        <v>1169</v>
      </c>
      <c r="L263" s="613" t="s">
        <v>487</v>
      </c>
      <c r="M263" s="613" t="s">
        <v>3829</v>
      </c>
      <c r="N263" s="780">
        <v>17.399999999999999</v>
      </c>
      <c r="O263" s="780">
        <v>20.2</v>
      </c>
      <c r="P263" s="780">
        <v>351.47999999999996</v>
      </c>
      <c r="Q263" s="780">
        <v>9.5</v>
      </c>
      <c r="R263" s="614"/>
      <c r="S263" s="614"/>
      <c r="T263" s="613"/>
      <c r="U263" s="613">
        <v>2006</v>
      </c>
      <c r="V263" s="613"/>
      <c r="W263" s="613"/>
      <c r="X263" s="613"/>
      <c r="Y263" s="613"/>
      <c r="Z263" s="613"/>
      <c r="AA263" s="613"/>
      <c r="AB263" s="614"/>
      <c r="AC263" s="613"/>
      <c r="AD263" s="613"/>
      <c r="AE263" s="613"/>
      <c r="AF263" s="613"/>
      <c r="AG263" s="613"/>
      <c r="AH263" s="613"/>
      <c r="AI263" s="613"/>
      <c r="AJ263" s="613"/>
      <c r="AK263" s="613"/>
      <c r="AL263" s="613"/>
      <c r="AM263" s="613"/>
      <c r="AN263" s="613"/>
      <c r="AO263" s="613"/>
      <c r="AP263" s="613"/>
      <c r="AQ263" s="613"/>
      <c r="AR263" s="613"/>
      <c r="AS263" s="613"/>
      <c r="AT263" s="613"/>
      <c r="AU263" s="613"/>
      <c r="AV263" s="613"/>
    </row>
    <row r="264" spans="1:48" s="659" customFormat="1" ht="24.6" hidden="1" customHeight="1" x14ac:dyDescent="0.2">
      <c r="A264" s="648">
        <v>145</v>
      </c>
      <c r="B264" s="407"/>
      <c r="C264" s="613" t="s">
        <v>3223</v>
      </c>
      <c r="D264" s="613" t="s">
        <v>3831</v>
      </c>
      <c r="E264" s="614" t="s">
        <v>3832</v>
      </c>
      <c r="F264" s="613" t="s">
        <v>3223</v>
      </c>
      <c r="G264" s="613" t="s">
        <v>3833</v>
      </c>
      <c r="H264" s="779">
        <v>1930</v>
      </c>
      <c r="I264" s="779">
        <v>401.32</v>
      </c>
      <c r="J264" s="779">
        <v>399.19</v>
      </c>
      <c r="K264" s="613" t="s">
        <v>1169</v>
      </c>
      <c r="L264" s="613" t="s">
        <v>487</v>
      </c>
      <c r="M264" s="613" t="s">
        <v>3829</v>
      </c>
      <c r="N264" s="780">
        <v>17.399999999999999</v>
      </c>
      <c r="O264" s="780">
        <v>20.2</v>
      </c>
      <c r="P264" s="780">
        <v>351.47999999999996</v>
      </c>
      <c r="Q264" s="780">
        <v>9.5</v>
      </c>
      <c r="R264" s="614"/>
      <c r="S264" s="614"/>
      <c r="T264" s="613"/>
      <c r="U264" s="613">
        <v>2010</v>
      </c>
      <c r="V264" s="613"/>
      <c r="W264" s="613"/>
      <c r="X264" s="613"/>
      <c r="Y264" s="613"/>
      <c r="Z264" s="613"/>
      <c r="AA264" s="613"/>
      <c r="AB264" s="614"/>
      <c r="AC264" s="613"/>
      <c r="AD264" s="613"/>
      <c r="AE264" s="613"/>
      <c r="AF264" s="613"/>
      <c r="AG264" s="613"/>
      <c r="AH264" s="613"/>
      <c r="AI264" s="613"/>
      <c r="AJ264" s="613"/>
      <c r="AK264" s="613"/>
      <c r="AL264" s="613"/>
      <c r="AM264" s="613"/>
      <c r="AN264" s="613"/>
      <c r="AO264" s="613"/>
      <c r="AP264" s="613"/>
      <c r="AQ264" s="613"/>
      <c r="AR264" s="613"/>
      <c r="AS264" s="613"/>
      <c r="AT264" s="613"/>
      <c r="AU264" s="613"/>
      <c r="AV264" s="613"/>
    </row>
    <row r="265" spans="1:48" s="659" customFormat="1" ht="24.6" hidden="1" customHeight="1" x14ac:dyDescent="0.2">
      <c r="A265" s="648">
        <v>146</v>
      </c>
      <c r="B265" s="407"/>
      <c r="C265" s="613" t="s">
        <v>3223</v>
      </c>
      <c r="D265" s="613" t="s">
        <v>3834</v>
      </c>
      <c r="E265" s="614" t="s">
        <v>3835</v>
      </c>
      <c r="F265" s="613" t="s">
        <v>3223</v>
      </c>
      <c r="G265" s="613" t="s">
        <v>3836</v>
      </c>
      <c r="H265" s="779">
        <v>425</v>
      </c>
      <c r="I265" s="779">
        <v>425.39</v>
      </c>
      <c r="J265" s="779">
        <v>423.26</v>
      </c>
      <c r="K265" s="613" t="s">
        <v>1169</v>
      </c>
      <c r="L265" s="613" t="s">
        <v>487</v>
      </c>
      <c r="M265" s="613" t="s">
        <v>3837</v>
      </c>
      <c r="N265" s="780">
        <v>17.399999999999999</v>
      </c>
      <c r="O265" s="780">
        <v>24.324999999999999</v>
      </c>
      <c r="P265" s="780">
        <v>423.25499999999994</v>
      </c>
      <c r="Q265" s="780">
        <v>8</v>
      </c>
      <c r="R265" s="614"/>
      <c r="S265" s="614"/>
      <c r="T265" s="613"/>
      <c r="U265" s="613">
        <v>2007</v>
      </c>
      <c r="V265" s="613"/>
      <c r="W265" s="613"/>
      <c r="X265" s="613"/>
      <c r="Y265" s="613"/>
      <c r="Z265" s="613"/>
      <c r="AA265" s="613"/>
      <c r="AB265" s="614"/>
      <c r="AC265" s="613"/>
      <c r="AD265" s="613"/>
      <c r="AE265" s="613"/>
      <c r="AF265" s="613"/>
      <c r="AG265" s="613"/>
      <c r="AH265" s="613"/>
      <c r="AI265" s="613"/>
      <c r="AJ265" s="613"/>
      <c r="AK265" s="613"/>
      <c r="AL265" s="613"/>
      <c r="AM265" s="613"/>
      <c r="AN265" s="613"/>
      <c r="AO265" s="613"/>
      <c r="AP265" s="613"/>
      <c r="AQ265" s="613"/>
      <c r="AR265" s="613"/>
      <c r="AS265" s="613"/>
      <c r="AT265" s="613"/>
      <c r="AU265" s="613"/>
      <c r="AV265" s="613"/>
    </row>
    <row r="266" spans="1:48" s="659" customFormat="1" ht="24.6" hidden="1" customHeight="1" x14ac:dyDescent="0.2">
      <c r="A266" s="648">
        <v>147</v>
      </c>
      <c r="B266" s="407"/>
      <c r="C266" s="613" t="s">
        <v>3223</v>
      </c>
      <c r="D266" s="613" t="s">
        <v>3838</v>
      </c>
      <c r="E266" s="614" t="s">
        <v>3839</v>
      </c>
      <c r="F266" s="613" t="s">
        <v>3840</v>
      </c>
      <c r="G266" s="613" t="s">
        <v>3841</v>
      </c>
      <c r="H266" s="614">
        <v>1758</v>
      </c>
      <c r="I266" s="779">
        <v>497.26</v>
      </c>
      <c r="J266" s="779">
        <v>497.26</v>
      </c>
      <c r="K266" s="613" t="s">
        <v>1169</v>
      </c>
      <c r="L266" s="613" t="s">
        <v>487</v>
      </c>
      <c r="M266" s="613" t="s">
        <v>3837</v>
      </c>
      <c r="N266" s="780">
        <v>17.5</v>
      </c>
      <c r="O266" s="780">
        <v>25.8</v>
      </c>
      <c r="P266" s="780">
        <v>451.5</v>
      </c>
      <c r="Q266" s="780">
        <v>9.5</v>
      </c>
      <c r="R266" s="614"/>
      <c r="S266" s="614"/>
      <c r="T266" s="613"/>
      <c r="U266" s="613">
        <v>2007</v>
      </c>
      <c r="V266" s="613"/>
      <c r="W266" s="613"/>
      <c r="X266" s="613"/>
      <c r="Y266" s="613"/>
      <c r="Z266" s="613"/>
      <c r="AA266" s="613"/>
      <c r="AB266" s="614"/>
      <c r="AC266" s="613"/>
      <c r="AD266" s="613"/>
      <c r="AE266" s="613"/>
      <c r="AF266" s="613"/>
      <c r="AG266" s="613"/>
      <c r="AH266" s="613"/>
      <c r="AI266" s="613"/>
      <c r="AJ266" s="613"/>
      <c r="AK266" s="613"/>
      <c r="AL266" s="613"/>
      <c r="AM266" s="613"/>
      <c r="AN266" s="613"/>
      <c r="AO266" s="613"/>
      <c r="AP266" s="613"/>
      <c r="AQ266" s="613"/>
      <c r="AR266" s="613"/>
      <c r="AS266" s="613"/>
      <c r="AT266" s="613"/>
      <c r="AU266" s="613"/>
      <c r="AV266" s="613"/>
    </row>
    <row r="267" spans="1:48" s="659" customFormat="1" ht="24.6" hidden="1" customHeight="1" x14ac:dyDescent="0.2">
      <c r="A267" s="648">
        <v>148</v>
      </c>
      <c r="B267" s="407"/>
      <c r="C267" s="613" t="s">
        <v>3223</v>
      </c>
      <c r="D267" s="613" t="s">
        <v>3842</v>
      </c>
      <c r="E267" s="614" t="s">
        <v>3843</v>
      </c>
      <c r="F267" s="613" t="s">
        <v>3223</v>
      </c>
      <c r="G267" s="613" t="s">
        <v>3844</v>
      </c>
      <c r="H267" s="779">
        <v>1238</v>
      </c>
      <c r="I267" s="779">
        <v>489.22</v>
      </c>
      <c r="J267" s="779">
        <v>489.22</v>
      </c>
      <c r="K267" s="613" t="s">
        <v>1169</v>
      </c>
      <c r="L267" s="613" t="s">
        <v>1518</v>
      </c>
      <c r="M267" s="613" t="s">
        <v>3837</v>
      </c>
      <c r="N267" s="780">
        <v>17.8</v>
      </c>
      <c r="O267" s="780">
        <v>28.9</v>
      </c>
      <c r="P267" s="780">
        <v>514.41999999999996</v>
      </c>
      <c r="Q267" s="780">
        <v>11.3</v>
      </c>
      <c r="R267" s="614"/>
      <c r="S267" s="614"/>
      <c r="T267" s="613"/>
      <c r="U267" s="613">
        <v>2011</v>
      </c>
      <c r="V267" s="613"/>
      <c r="W267" s="613"/>
      <c r="X267" s="613"/>
      <c r="Y267" s="613"/>
      <c r="Z267" s="613"/>
      <c r="AA267" s="613"/>
      <c r="AB267" s="614"/>
      <c r="AC267" s="613"/>
      <c r="AD267" s="613"/>
      <c r="AE267" s="613"/>
      <c r="AF267" s="613"/>
      <c r="AG267" s="613"/>
      <c r="AH267" s="613"/>
      <c r="AI267" s="613"/>
      <c r="AJ267" s="613"/>
      <c r="AK267" s="613"/>
      <c r="AL267" s="613"/>
      <c r="AM267" s="613"/>
      <c r="AN267" s="613"/>
      <c r="AO267" s="613"/>
      <c r="AP267" s="613"/>
      <c r="AQ267" s="613"/>
      <c r="AR267" s="613"/>
      <c r="AS267" s="613"/>
      <c r="AT267" s="613"/>
      <c r="AU267" s="613"/>
      <c r="AV267" s="613"/>
    </row>
    <row r="268" spans="1:48" s="659" customFormat="1" ht="24.6" hidden="1" customHeight="1" x14ac:dyDescent="0.2">
      <c r="A268" s="648">
        <v>149</v>
      </c>
      <c r="B268" s="407"/>
      <c r="C268" s="613" t="s">
        <v>3223</v>
      </c>
      <c r="D268" s="613" t="s">
        <v>13064</v>
      </c>
      <c r="E268" s="614" t="s">
        <v>13065</v>
      </c>
      <c r="F268" s="613" t="s">
        <v>3223</v>
      </c>
      <c r="G268" s="613" t="s">
        <v>3833</v>
      </c>
      <c r="H268" s="779"/>
      <c r="I268" s="779"/>
      <c r="J268" s="779">
        <v>1200</v>
      </c>
      <c r="K268" s="613" t="s">
        <v>1169</v>
      </c>
      <c r="L268" s="613" t="s">
        <v>487</v>
      </c>
      <c r="M268" s="613" t="s">
        <v>3837</v>
      </c>
      <c r="N268" s="780"/>
      <c r="O268" s="780"/>
      <c r="P268" s="780"/>
      <c r="Q268" s="780"/>
      <c r="R268" s="614"/>
      <c r="S268" s="614"/>
      <c r="T268" s="613"/>
      <c r="U268" s="613">
        <v>2010</v>
      </c>
      <c r="V268" s="613"/>
      <c r="W268" s="613"/>
      <c r="X268" s="613"/>
      <c r="Y268" s="613"/>
      <c r="Z268" s="613"/>
      <c r="AA268" s="613"/>
      <c r="AB268" s="614"/>
      <c r="AC268" s="613"/>
      <c r="AD268" s="613"/>
      <c r="AE268" s="613"/>
      <c r="AF268" s="613"/>
      <c r="AG268" s="613"/>
      <c r="AH268" s="613"/>
      <c r="AI268" s="613"/>
      <c r="AJ268" s="613"/>
      <c r="AK268" s="613"/>
      <c r="AL268" s="613"/>
      <c r="AM268" s="613"/>
      <c r="AN268" s="613"/>
      <c r="AO268" s="613"/>
      <c r="AP268" s="613"/>
      <c r="AQ268" s="613"/>
      <c r="AR268" s="613"/>
      <c r="AS268" s="613"/>
      <c r="AT268" s="613"/>
      <c r="AU268" s="170"/>
      <c r="AV268" s="170"/>
    </row>
    <row r="269" spans="1:48" s="659" customFormat="1" ht="24.6" hidden="1" customHeight="1" x14ac:dyDescent="0.2">
      <c r="A269" s="648">
        <v>150</v>
      </c>
      <c r="B269" s="407"/>
      <c r="C269" s="613" t="s">
        <v>3223</v>
      </c>
      <c r="D269" s="613" t="s">
        <v>13066</v>
      </c>
      <c r="E269" s="614" t="s">
        <v>13067</v>
      </c>
      <c r="F269" s="613" t="s">
        <v>3223</v>
      </c>
      <c r="G269" s="613" t="s">
        <v>13068</v>
      </c>
      <c r="H269" s="614"/>
      <c r="I269" s="779"/>
      <c r="J269" s="779">
        <v>620</v>
      </c>
      <c r="K269" s="613" t="s">
        <v>1169</v>
      </c>
      <c r="L269" s="613" t="s">
        <v>1295</v>
      </c>
      <c r="M269" s="613" t="s">
        <v>3837</v>
      </c>
      <c r="N269" s="780"/>
      <c r="O269" s="780"/>
      <c r="P269" s="780"/>
      <c r="Q269" s="780"/>
      <c r="R269" s="614"/>
      <c r="S269" s="614"/>
      <c r="T269" s="613"/>
      <c r="U269" s="613">
        <v>2010</v>
      </c>
      <c r="V269" s="613"/>
      <c r="W269" s="613"/>
      <c r="X269" s="613"/>
      <c r="Y269" s="613"/>
      <c r="Z269" s="613"/>
      <c r="AA269" s="613"/>
      <c r="AB269" s="614"/>
      <c r="AC269" s="613"/>
      <c r="AD269" s="613"/>
      <c r="AE269" s="613"/>
      <c r="AF269" s="613"/>
      <c r="AG269" s="613"/>
      <c r="AH269" s="613"/>
      <c r="AI269" s="613"/>
      <c r="AJ269" s="613"/>
      <c r="AK269" s="613"/>
      <c r="AL269" s="613"/>
      <c r="AM269" s="613"/>
      <c r="AN269" s="613"/>
      <c r="AO269" s="613"/>
      <c r="AP269" s="613"/>
      <c r="AQ269" s="613"/>
      <c r="AR269" s="613"/>
      <c r="AS269" s="613"/>
      <c r="AT269" s="613"/>
      <c r="AU269" s="170"/>
      <c r="AV269" s="613"/>
    </row>
    <row r="270" spans="1:48" s="659" customFormat="1" ht="24.6" hidden="1" customHeight="1" x14ac:dyDescent="0.2">
      <c r="A270" s="648">
        <v>151</v>
      </c>
      <c r="B270" s="407"/>
      <c r="C270" s="613" t="s">
        <v>3223</v>
      </c>
      <c r="D270" s="613" t="s">
        <v>3824</v>
      </c>
      <c r="E270" s="613" t="s">
        <v>3845</v>
      </c>
      <c r="F270" s="613" t="s">
        <v>3223</v>
      </c>
      <c r="G270" s="613" t="s">
        <v>3223</v>
      </c>
      <c r="H270" s="613">
        <v>8967.6200000000008</v>
      </c>
      <c r="I270" s="613">
        <v>968.2</v>
      </c>
      <c r="J270" s="613">
        <v>968.2</v>
      </c>
      <c r="K270" s="613" t="s">
        <v>1169</v>
      </c>
      <c r="L270" s="613" t="s">
        <v>1295</v>
      </c>
      <c r="M270" s="613" t="s">
        <v>3837</v>
      </c>
      <c r="N270" s="613">
        <v>30.2</v>
      </c>
      <c r="O270" s="613">
        <v>31.6</v>
      </c>
      <c r="P270" s="780">
        <v>954.32</v>
      </c>
      <c r="Q270" s="613">
        <v>12</v>
      </c>
      <c r="R270" s="613">
        <v>80</v>
      </c>
      <c r="S270" s="613"/>
      <c r="T270" s="613"/>
      <c r="U270" s="613">
        <v>2013</v>
      </c>
      <c r="V270" s="613"/>
      <c r="W270" s="613"/>
      <c r="X270" s="613"/>
      <c r="Y270" s="613"/>
      <c r="Z270" s="613"/>
      <c r="AA270" s="613"/>
      <c r="AB270" s="613">
        <v>1181</v>
      </c>
      <c r="AC270" s="613"/>
      <c r="AD270" s="613"/>
      <c r="AE270" s="613"/>
      <c r="AF270" s="613"/>
      <c r="AG270" s="613"/>
      <c r="AH270" s="613"/>
      <c r="AI270" s="613"/>
      <c r="AJ270" s="613"/>
      <c r="AK270" s="613"/>
      <c r="AL270" s="613"/>
      <c r="AM270" s="613"/>
      <c r="AN270" s="613"/>
      <c r="AO270" s="613"/>
      <c r="AP270" s="613"/>
      <c r="AQ270" s="613"/>
      <c r="AR270" s="613"/>
      <c r="AS270" s="613"/>
      <c r="AT270" s="613"/>
      <c r="AU270" s="170"/>
      <c r="AV270" s="613"/>
    </row>
    <row r="271" spans="1:48" s="1139" customFormat="1" ht="24.6" hidden="1" customHeight="1" x14ac:dyDescent="0.15">
      <c r="A271" s="1144"/>
      <c r="B271" s="998" t="s">
        <v>57</v>
      </c>
      <c r="C271" s="897" t="s">
        <v>55</v>
      </c>
      <c r="D271" s="666"/>
      <c r="E271" s="676">
        <f>COUNTA(E272:E312)</f>
        <v>41</v>
      </c>
      <c r="F271" s="666"/>
      <c r="G271" s="666"/>
      <c r="H271" s="665">
        <f>SUM(H272:H312)</f>
        <v>1164110</v>
      </c>
      <c r="I271" s="665">
        <f>SUM(I272:I312)</f>
        <v>105392.15999999997</v>
      </c>
      <c r="J271" s="665">
        <f>SUM(J272:J312)</f>
        <v>191545.52500000005</v>
      </c>
      <c r="K271" s="665"/>
      <c r="L271" s="665"/>
      <c r="M271" s="665"/>
      <c r="N271" s="665"/>
      <c r="O271" s="665"/>
      <c r="P271" s="665"/>
      <c r="Q271" s="665"/>
      <c r="R271" s="665"/>
      <c r="S271" s="665"/>
      <c r="T271" s="665"/>
      <c r="U271" s="665"/>
      <c r="V271" s="665"/>
      <c r="W271" s="665"/>
      <c r="X271" s="665"/>
      <c r="Y271" s="665"/>
      <c r="Z271" s="665"/>
      <c r="AA271" s="665"/>
      <c r="AB271" s="665"/>
      <c r="AC271" s="650"/>
      <c r="AD271" s="650"/>
      <c r="AE271" s="666"/>
      <c r="AF271" s="666"/>
      <c r="AG271" s="666"/>
      <c r="AH271" s="666"/>
      <c r="AI271" s="666"/>
      <c r="AJ271" s="666"/>
      <c r="AK271" s="666"/>
      <c r="AL271" s="666"/>
      <c r="AM271" s="666"/>
      <c r="AN271" s="666"/>
      <c r="AO271" s="666"/>
      <c r="AP271" s="666"/>
      <c r="AQ271" s="666"/>
      <c r="AR271" s="666"/>
      <c r="AS271" s="666"/>
      <c r="AT271" s="666"/>
      <c r="AU271" s="666"/>
      <c r="AV271" s="666"/>
    </row>
    <row r="272" spans="1:48" s="659" customFormat="1" ht="24.6" hidden="1" customHeight="1" x14ac:dyDescent="0.15">
      <c r="A272" s="715"/>
      <c r="B272" s="158"/>
      <c r="C272" s="877" t="s">
        <v>690</v>
      </c>
      <c r="D272" s="769" t="s">
        <v>1213</v>
      </c>
      <c r="E272" s="626" t="s">
        <v>1214</v>
      </c>
      <c r="F272" s="769" t="s">
        <v>690</v>
      </c>
      <c r="G272" s="769" t="s">
        <v>4449</v>
      </c>
      <c r="H272" s="626">
        <v>18657</v>
      </c>
      <c r="I272" s="626">
        <v>5021</v>
      </c>
      <c r="J272" s="626">
        <v>9134</v>
      </c>
      <c r="K272" s="769" t="s">
        <v>1215</v>
      </c>
      <c r="L272" s="769" t="s">
        <v>1216</v>
      </c>
      <c r="M272" s="769" t="s">
        <v>54</v>
      </c>
      <c r="N272" s="626">
        <v>30</v>
      </c>
      <c r="O272" s="626">
        <v>55.2</v>
      </c>
      <c r="P272" s="626">
        <v>2030</v>
      </c>
      <c r="Q272" s="626">
        <v>20.5</v>
      </c>
      <c r="R272" s="876">
        <v>3484</v>
      </c>
      <c r="S272" s="626">
        <v>4000</v>
      </c>
      <c r="T272" s="769" t="s">
        <v>1217</v>
      </c>
      <c r="U272" s="625">
        <v>1999</v>
      </c>
      <c r="V272" s="876" t="s">
        <v>1218</v>
      </c>
      <c r="W272" s="626"/>
      <c r="X272" s="769"/>
      <c r="Y272" s="769"/>
      <c r="Z272" s="769"/>
      <c r="AA272" s="769"/>
      <c r="AB272" s="626">
        <v>16373</v>
      </c>
      <c r="AC272" s="769"/>
      <c r="AD272" s="769"/>
      <c r="AE272" s="769"/>
      <c r="AF272" s="769"/>
      <c r="AG272" s="769"/>
      <c r="AH272" s="769"/>
      <c r="AI272" s="769"/>
      <c r="AJ272" s="769"/>
      <c r="AK272" s="769"/>
      <c r="AL272" s="769"/>
      <c r="AM272" s="769"/>
      <c r="AN272" s="769"/>
      <c r="AO272" s="769"/>
      <c r="AP272" s="769"/>
      <c r="AQ272" s="769"/>
      <c r="AR272" s="769"/>
      <c r="AS272" s="769"/>
      <c r="AT272" s="769"/>
      <c r="AU272" s="769"/>
      <c r="AV272" s="769"/>
    </row>
    <row r="273" spans="1:48" s="659" customFormat="1" ht="24.6" hidden="1" customHeight="1" x14ac:dyDescent="0.15">
      <c r="A273" s="715"/>
      <c r="B273" s="158"/>
      <c r="C273" s="877" t="s">
        <v>695</v>
      </c>
      <c r="D273" s="769"/>
      <c r="E273" s="626" t="s">
        <v>1219</v>
      </c>
      <c r="F273" s="769" t="s">
        <v>695</v>
      </c>
      <c r="G273" s="627" t="s">
        <v>16010</v>
      </c>
      <c r="H273" s="626">
        <v>17815</v>
      </c>
      <c r="I273" s="626">
        <v>3139.87</v>
      </c>
      <c r="J273" s="626">
        <v>7012.9350000000004</v>
      </c>
      <c r="K273" s="769" t="s">
        <v>1220</v>
      </c>
      <c r="L273" s="769" t="s">
        <v>1221</v>
      </c>
      <c r="M273" s="769" t="s">
        <v>54</v>
      </c>
      <c r="N273" s="626">
        <v>34.799999999999997</v>
      </c>
      <c r="O273" s="626">
        <v>47.6</v>
      </c>
      <c r="P273" s="626">
        <v>1656.48</v>
      </c>
      <c r="Q273" s="626">
        <v>13</v>
      </c>
      <c r="R273" s="876">
        <v>3170</v>
      </c>
      <c r="S273" s="626">
        <v>7000</v>
      </c>
      <c r="T273" s="769" t="s">
        <v>499</v>
      </c>
      <c r="U273" s="625">
        <v>1980</v>
      </c>
      <c r="V273" s="876"/>
      <c r="W273" s="626"/>
      <c r="X273" s="769"/>
      <c r="Y273" s="769"/>
      <c r="Z273" s="769"/>
      <c r="AA273" s="769"/>
      <c r="AB273" s="626">
        <v>1950</v>
      </c>
      <c r="AC273" s="769"/>
      <c r="AD273" s="769"/>
      <c r="AE273" s="769"/>
      <c r="AF273" s="769"/>
      <c r="AG273" s="769"/>
      <c r="AH273" s="769"/>
      <c r="AI273" s="769"/>
      <c r="AJ273" s="769"/>
      <c r="AK273" s="769"/>
      <c r="AL273" s="769"/>
      <c r="AM273" s="769"/>
      <c r="AN273" s="769"/>
      <c r="AO273" s="769"/>
      <c r="AP273" s="769"/>
      <c r="AQ273" s="769"/>
      <c r="AR273" s="769"/>
      <c r="AS273" s="769"/>
      <c r="AT273" s="769"/>
      <c r="AU273" s="769"/>
      <c r="AV273" s="769"/>
    </row>
    <row r="274" spans="1:48" s="659" customFormat="1" ht="24.6" hidden="1" customHeight="1" x14ac:dyDescent="0.15">
      <c r="A274" s="715"/>
      <c r="B274" s="158"/>
      <c r="C274" s="877" t="s">
        <v>695</v>
      </c>
      <c r="D274" s="769"/>
      <c r="E274" s="626" t="s">
        <v>1223</v>
      </c>
      <c r="F274" s="769" t="s">
        <v>695</v>
      </c>
      <c r="G274" s="769" t="s">
        <v>695</v>
      </c>
      <c r="H274" s="626">
        <v>10042</v>
      </c>
      <c r="I274" s="626">
        <v>1712.59</v>
      </c>
      <c r="J274" s="626">
        <v>2506.79</v>
      </c>
      <c r="K274" s="769" t="s">
        <v>1220</v>
      </c>
      <c r="L274" s="769" t="s">
        <v>1221</v>
      </c>
      <c r="M274" s="769" t="s">
        <v>54</v>
      </c>
      <c r="N274" s="626">
        <v>24</v>
      </c>
      <c r="O274" s="626">
        <v>46</v>
      </c>
      <c r="P274" s="626">
        <v>1104</v>
      </c>
      <c r="Q274" s="626">
        <v>13.5</v>
      </c>
      <c r="R274" s="876">
        <v>925</v>
      </c>
      <c r="S274" s="626">
        <v>925</v>
      </c>
      <c r="T274" s="769" t="s">
        <v>185</v>
      </c>
      <c r="U274" s="625">
        <v>1994</v>
      </c>
      <c r="V274" s="876"/>
      <c r="W274" s="626"/>
      <c r="X274" s="769"/>
      <c r="Y274" s="769"/>
      <c r="Z274" s="769"/>
      <c r="AA274" s="769"/>
      <c r="AB274" s="626">
        <v>1632</v>
      </c>
      <c r="AC274" s="769"/>
      <c r="AD274" s="769"/>
      <c r="AE274" s="769"/>
      <c r="AF274" s="769"/>
      <c r="AG274" s="769"/>
      <c r="AH274" s="769"/>
      <c r="AI274" s="769"/>
      <c r="AJ274" s="769"/>
      <c r="AK274" s="769"/>
      <c r="AL274" s="769"/>
      <c r="AM274" s="769"/>
      <c r="AN274" s="769"/>
      <c r="AO274" s="769"/>
      <c r="AP274" s="769"/>
      <c r="AQ274" s="769"/>
      <c r="AR274" s="769"/>
      <c r="AS274" s="769"/>
      <c r="AT274" s="769"/>
      <c r="AU274" s="769"/>
      <c r="AV274" s="769"/>
    </row>
    <row r="275" spans="1:48" s="659" customFormat="1" ht="24.6" hidden="1" customHeight="1" x14ac:dyDescent="0.15">
      <c r="A275" s="715"/>
      <c r="B275" s="158"/>
      <c r="C275" s="877" t="s">
        <v>695</v>
      </c>
      <c r="D275" s="769"/>
      <c r="E275" s="626" t="s">
        <v>4511</v>
      </c>
      <c r="F275" s="769" t="s">
        <v>695</v>
      </c>
      <c r="G275" s="627" t="s">
        <v>16010</v>
      </c>
      <c r="H275" s="626">
        <v>270559</v>
      </c>
      <c r="I275" s="626">
        <v>13063</v>
      </c>
      <c r="J275" s="626">
        <v>23035</v>
      </c>
      <c r="K275" s="769" t="s">
        <v>1220</v>
      </c>
      <c r="L275" s="769" t="s">
        <v>1221</v>
      </c>
      <c r="M275" s="769" t="s">
        <v>54</v>
      </c>
      <c r="N275" s="626">
        <v>36</v>
      </c>
      <c r="O275" s="626">
        <v>62</v>
      </c>
      <c r="P275" s="626">
        <v>2232</v>
      </c>
      <c r="Q275" s="626">
        <v>20</v>
      </c>
      <c r="R275" s="876">
        <v>4600</v>
      </c>
      <c r="S275" s="626">
        <v>4600</v>
      </c>
      <c r="T275" s="769" t="s">
        <v>185</v>
      </c>
      <c r="U275" s="625">
        <v>2013</v>
      </c>
      <c r="V275" s="876"/>
      <c r="W275" s="626"/>
      <c r="X275" s="769"/>
      <c r="Y275" s="769"/>
      <c r="Z275" s="769"/>
      <c r="AA275" s="769"/>
      <c r="AB275" s="626">
        <v>50000</v>
      </c>
      <c r="AC275" s="769"/>
      <c r="AD275" s="769"/>
      <c r="AE275" s="769"/>
      <c r="AF275" s="769"/>
      <c r="AG275" s="769"/>
      <c r="AH275" s="769"/>
      <c r="AI275" s="769"/>
      <c r="AJ275" s="769"/>
      <c r="AK275" s="769"/>
      <c r="AL275" s="769"/>
      <c r="AM275" s="769"/>
      <c r="AN275" s="769"/>
      <c r="AO275" s="769"/>
      <c r="AP275" s="769"/>
      <c r="AQ275" s="769"/>
      <c r="AR275" s="769"/>
      <c r="AS275" s="769"/>
      <c r="AT275" s="769"/>
      <c r="AU275" s="769"/>
      <c r="AV275" s="769"/>
    </row>
    <row r="276" spans="1:48" s="878" customFormat="1" ht="24.6" hidden="1" customHeight="1" x14ac:dyDescent="0.15">
      <c r="A276" s="715"/>
      <c r="B276" s="696"/>
      <c r="C276" s="877" t="s">
        <v>695</v>
      </c>
      <c r="D276" s="769"/>
      <c r="E276" s="626" t="s">
        <v>17189</v>
      </c>
      <c r="F276" s="769" t="s">
        <v>695</v>
      </c>
      <c r="G276" s="627" t="s">
        <v>695</v>
      </c>
      <c r="H276" s="626">
        <v>22419</v>
      </c>
      <c r="I276" s="626"/>
      <c r="J276" s="626">
        <v>2768</v>
      </c>
      <c r="K276" s="769" t="s">
        <v>1220</v>
      </c>
      <c r="L276" s="769" t="s">
        <v>487</v>
      </c>
      <c r="M276" s="769"/>
      <c r="N276" s="626"/>
      <c r="O276" s="626"/>
      <c r="P276" s="626"/>
      <c r="Q276" s="626"/>
      <c r="R276" s="876"/>
      <c r="S276" s="626"/>
      <c r="T276" s="769"/>
      <c r="U276" s="625">
        <v>2021</v>
      </c>
      <c r="V276" s="876"/>
      <c r="W276" s="626"/>
      <c r="X276" s="769"/>
      <c r="Y276" s="769"/>
      <c r="Z276" s="769"/>
      <c r="AA276" s="769"/>
      <c r="AB276" s="626"/>
      <c r="AC276" s="769"/>
      <c r="AD276" s="769"/>
      <c r="AE276" s="769"/>
      <c r="AF276" s="769"/>
      <c r="AG276" s="769"/>
      <c r="AH276" s="769"/>
      <c r="AI276" s="769"/>
      <c r="AJ276" s="769"/>
      <c r="AK276" s="769"/>
      <c r="AL276" s="769"/>
      <c r="AM276" s="769"/>
      <c r="AN276" s="769"/>
      <c r="AO276" s="769"/>
      <c r="AP276" s="769"/>
      <c r="AQ276" s="769"/>
      <c r="AR276" s="769"/>
      <c r="AS276" s="769"/>
      <c r="AT276" s="769"/>
      <c r="AU276" s="769"/>
      <c r="AV276" s="769" t="s">
        <v>17183</v>
      </c>
    </row>
    <row r="277" spans="1:48" s="659" customFormat="1" ht="24.6" hidden="1" customHeight="1" x14ac:dyDescent="0.15">
      <c r="A277" s="715" t="s">
        <v>156</v>
      </c>
      <c r="B277" s="158"/>
      <c r="C277" s="749" t="s">
        <v>1628</v>
      </c>
      <c r="D277" s="769" t="s">
        <v>1099</v>
      </c>
      <c r="E277" s="626" t="s">
        <v>4515</v>
      </c>
      <c r="F277" s="627" t="s">
        <v>1628</v>
      </c>
      <c r="G277" s="627" t="s">
        <v>16011</v>
      </c>
      <c r="H277" s="627">
        <v>27212</v>
      </c>
      <c r="I277" s="647">
        <v>9</v>
      </c>
      <c r="J277" s="627">
        <v>27212</v>
      </c>
      <c r="K277" s="769" t="s">
        <v>1215</v>
      </c>
      <c r="L277" s="627" t="s">
        <v>4513</v>
      </c>
      <c r="M277" s="627" t="s">
        <v>54</v>
      </c>
      <c r="N277" s="879"/>
      <c r="O277" s="880"/>
      <c r="P277" s="627"/>
      <c r="Q277" s="627"/>
      <c r="R277" s="627"/>
      <c r="S277" s="626"/>
      <c r="T277" s="626"/>
      <c r="U277" s="626"/>
      <c r="V277" s="876"/>
      <c r="W277" s="626"/>
      <c r="X277" s="769"/>
      <c r="Y277" s="626"/>
      <c r="Z277" s="626">
        <v>1950</v>
      </c>
      <c r="AA277" s="626"/>
      <c r="AB277" s="627">
        <v>8700</v>
      </c>
      <c r="AC277" s="626"/>
      <c r="AD277" s="626"/>
      <c r="AE277" s="626">
        <v>2</v>
      </c>
      <c r="AF277" s="626">
        <v>49</v>
      </c>
      <c r="AG277" s="626"/>
      <c r="AH277" s="769"/>
      <c r="AI277" s="769"/>
      <c r="AJ277" s="769"/>
      <c r="AK277" s="769"/>
      <c r="AL277" s="769"/>
      <c r="AM277" s="769"/>
      <c r="AN277" s="769"/>
      <c r="AO277" s="769"/>
      <c r="AP277" s="769"/>
      <c r="AQ277" s="769"/>
      <c r="AR277" s="769"/>
      <c r="AS277" s="769"/>
      <c r="AT277" s="769"/>
      <c r="AU277" s="769"/>
      <c r="AV277" s="769"/>
    </row>
    <row r="278" spans="1:48" s="659" customFormat="1" ht="24.6" hidden="1" customHeight="1" x14ac:dyDescent="0.15">
      <c r="A278" s="715"/>
      <c r="B278" s="158"/>
      <c r="C278" s="749" t="s">
        <v>1628</v>
      </c>
      <c r="D278" s="769" t="s">
        <v>1222</v>
      </c>
      <c r="E278" s="626" t="s">
        <v>4518</v>
      </c>
      <c r="F278" s="627" t="s">
        <v>1628</v>
      </c>
      <c r="G278" s="627" t="s">
        <v>4456</v>
      </c>
      <c r="H278" s="626">
        <v>14400</v>
      </c>
      <c r="I278" s="626">
        <v>2117</v>
      </c>
      <c r="J278" s="626">
        <v>2399</v>
      </c>
      <c r="K278" s="769" t="s">
        <v>1215</v>
      </c>
      <c r="L278" s="627" t="s">
        <v>4513</v>
      </c>
      <c r="M278" s="627" t="s">
        <v>153</v>
      </c>
      <c r="N278" s="626">
        <v>25</v>
      </c>
      <c r="O278" s="626">
        <v>48</v>
      </c>
      <c r="P278" s="626">
        <v>1653</v>
      </c>
      <c r="Q278" s="626">
        <v>16</v>
      </c>
      <c r="R278" s="876">
        <v>1200</v>
      </c>
      <c r="S278" s="626">
        <v>1500</v>
      </c>
      <c r="T278" s="627" t="s">
        <v>499</v>
      </c>
      <c r="U278" s="625">
        <v>1986</v>
      </c>
      <c r="V278" s="876">
        <v>1212</v>
      </c>
      <c r="W278" s="626" t="s">
        <v>417</v>
      </c>
      <c r="X278" s="626">
        <v>420</v>
      </c>
      <c r="Y278" s="626"/>
      <c r="Z278" s="626"/>
      <c r="AA278" s="626"/>
      <c r="AB278" s="626">
        <v>1252</v>
      </c>
      <c r="AC278" s="626"/>
      <c r="AD278" s="626"/>
      <c r="AE278" s="626"/>
      <c r="AF278" s="626"/>
      <c r="AG278" s="626"/>
      <c r="AH278" s="769"/>
      <c r="AI278" s="769"/>
      <c r="AJ278" s="769"/>
      <c r="AK278" s="626"/>
      <c r="AL278" s="626"/>
      <c r="AM278" s="626"/>
      <c r="AN278" s="626"/>
      <c r="AO278" s="626"/>
      <c r="AP278" s="626"/>
      <c r="AQ278" s="769"/>
      <c r="AR278" s="769"/>
      <c r="AS278" s="769"/>
      <c r="AT278" s="769"/>
      <c r="AU278" s="769"/>
      <c r="AV278" s="769"/>
    </row>
    <row r="279" spans="1:48" s="659" customFormat="1" ht="24.6" hidden="1" customHeight="1" x14ac:dyDescent="0.15">
      <c r="A279" s="715" t="s">
        <v>93</v>
      </c>
      <c r="B279" s="158"/>
      <c r="C279" s="749" t="s">
        <v>709</v>
      </c>
      <c r="D279" s="769" t="s">
        <v>1224</v>
      </c>
      <c r="E279" s="626" t="s">
        <v>1226</v>
      </c>
      <c r="F279" s="627" t="s">
        <v>709</v>
      </c>
      <c r="G279" s="627" t="s">
        <v>325</v>
      </c>
      <c r="H279" s="626">
        <v>24935</v>
      </c>
      <c r="I279" s="626">
        <v>3784</v>
      </c>
      <c r="J279" s="626">
        <v>5843</v>
      </c>
      <c r="K279" s="769" t="s">
        <v>1215</v>
      </c>
      <c r="L279" s="627" t="s">
        <v>1227</v>
      </c>
      <c r="M279" s="627" t="s">
        <v>54</v>
      </c>
      <c r="N279" s="626">
        <v>25</v>
      </c>
      <c r="O279" s="626">
        <v>46</v>
      </c>
      <c r="P279" s="626">
        <v>2596</v>
      </c>
      <c r="Q279" s="626">
        <v>17</v>
      </c>
      <c r="R279" s="876">
        <v>2775</v>
      </c>
      <c r="S279" s="626">
        <v>4000</v>
      </c>
      <c r="T279" s="627" t="s">
        <v>499</v>
      </c>
      <c r="U279" s="625">
        <v>1999</v>
      </c>
      <c r="V279" s="876">
        <v>1212</v>
      </c>
      <c r="W279" s="626" t="s">
        <v>417</v>
      </c>
      <c r="X279" s="626">
        <v>420</v>
      </c>
      <c r="Y279" s="626"/>
      <c r="Z279" s="626"/>
      <c r="AA279" s="626"/>
      <c r="AB279" s="626">
        <v>9753</v>
      </c>
      <c r="AC279" s="626"/>
      <c r="AD279" s="626"/>
      <c r="AE279" s="626"/>
      <c r="AF279" s="626"/>
      <c r="AG279" s="626"/>
      <c r="AH279" s="769"/>
      <c r="AI279" s="769"/>
      <c r="AJ279" s="769"/>
      <c r="AK279" s="626"/>
      <c r="AL279" s="626"/>
      <c r="AM279" s="626"/>
      <c r="AN279" s="626"/>
      <c r="AO279" s="626"/>
      <c r="AP279" s="626"/>
      <c r="AQ279" s="769"/>
      <c r="AR279" s="769"/>
      <c r="AS279" s="769"/>
      <c r="AT279" s="769"/>
      <c r="AU279" s="769"/>
      <c r="AV279" s="769"/>
    </row>
    <row r="280" spans="1:48" s="659" customFormat="1" ht="24.6" hidden="1" customHeight="1" x14ac:dyDescent="0.15">
      <c r="A280" s="715" t="s">
        <v>338</v>
      </c>
      <c r="B280" s="158"/>
      <c r="C280" s="656" t="s">
        <v>711</v>
      </c>
      <c r="D280" s="627" t="s">
        <v>4514</v>
      </c>
      <c r="E280" s="626" t="s">
        <v>1231</v>
      </c>
      <c r="F280" s="625" t="s">
        <v>711</v>
      </c>
      <c r="G280" s="627" t="s">
        <v>711</v>
      </c>
      <c r="H280" s="647">
        <v>2890</v>
      </c>
      <c r="I280" s="647">
        <v>1742</v>
      </c>
      <c r="J280" s="647">
        <v>1742</v>
      </c>
      <c r="K280" s="769" t="s">
        <v>1215</v>
      </c>
      <c r="L280" s="625" t="s">
        <v>4519</v>
      </c>
      <c r="M280" s="625" t="s">
        <v>54</v>
      </c>
      <c r="N280" s="625">
        <v>27</v>
      </c>
      <c r="O280" s="625">
        <v>48</v>
      </c>
      <c r="P280" s="647">
        <v>1296</v>
      </c>
      <c r="Q280" s="625">
        <v>10</v>
      </c>
      <c r="R280" s="881">
        <v>300</v>
      </c>
      <c r="S280" s="647">
        <v>350</v>
      </c>
      <c r="T280" s="625" t="s">
        <v>185</v>
      </c>
      <c r="U280" s="625">
        <v>1995</v>
      </c>
      <c r="V280" s="626">
        <v>26</v>
      </c>
      <c r="W280" s="876">
        <v>3400</v>
      </c>
      <c r="X280" s="626">
        <v>3800</v>
      </c>
      <c r="Y280" s="627" t="s">
        <v>499</v>
      </c>
      <c r="Z280" s="625">
        <v>1998</v>
      </c>
      <c r="AA280" s="658">
        <v>8700</v>
      </c>
      <c r="AB280" s="626">
        <v>1087</v>
      </c>
      <c r="AC280" s="627">
        <v>6000</v>
      </c>
      <c r="AD280" s="627"/>
      <c r="AE280" s="627"/>
      <c r="AF280" s="627"/>
      <c r="AG280" s="626">
        <v>23400</v>
      </c>
      <c r="AH280" s="627"/>
      <c r="AI280" s="627"/>
      <c r="AJ280" s="627">
        <v>5</v>
      </c>
      <c r="AK280" s="627" t="s">
        <v>4516</v>
      </c>
      <c r="AL280" s="627"/>
      <c r="AM280" s="627"/>
      <c r="AN280" s="627"/>
      <c r="AO280" s="627"/>
      <c r="AP280" s="627"/>
      <c r="AQ280" s="627"/>
      <c r="AR280" s="627"/>
      <c r="AS280" s="627"/>
      <c r="AT280" s="627"/>
      <c r="AU280" s="627"/>
      <c r="AV280" s="627"/>
    </row>
    <row r="281" spans="1:48" s="659" customFormat="1" ht="24.6" hidden="1" customHeight="1" x14ac:dyDescent="0.15">
      <c r="A281" s="715" t="s">
        <v>340</v>
      </c>
      <c r="B281" s="158"/>
      <c r="C281" s="749" t="s">
        <v>711</v>
      </c>
      <c r="D281" s="627" t="s">
        <v>4517</v>
      </c>
      <c r="E281" s="626" t="s">
        <v>1235</v>
      </c>
      <c r="F281" s="627" t="s">
        <v>711</v>
      </c>
      <c r="G281" s="627" t="s">
        <v>711</v>
      </c>
      <c r="H281" s="626">
        <v>67647</v>
      </c>
      <c r="I281" s="626">
        <v>10956</v>
      </c>
      <c r="J281" s="626">
        <v>10956</v>
      </c>
      <c r="K281" s="769" t="s">
        <v>1236</v>
      </c>
      <c r="L281" s="627" t="s">
        <v>1237</v>
      </c>
      <c r="M281" s="627" t="s">
        <v>54</v>
      </c>
      <c r="N281" s="626">
        <v>36</v>
      </c>
      <c r="O281" s="626">
        <v>65</v>
      </c>
      <c r="P281" s="626">
        <v>2340</v>
      </c>
      <c r="Q281" s="626">
        <v>21</v>
      </c>
      <c r="R281" s="876">
        <v>3155</v>
      </c>
      <c r="S281" s="626">
        <v>3155</v>
      </c>
      <c r="T281" s="627" t="s">
        <v>1238</v>
      </c>
      <c r="U281" s="625">
        <v>2004</v>
      </c>
      <c r="V281" s="658">
        <v>744</v>
      </c>
      <c r="W281" s="627">
        <v>308</v>
      </c>
      <c r="X281" s="627">
        <v>200</v>
      </c>
      <c r="Y281" s="627"/>
      <c r="Z281" s="627"/>
      <c r="AA281" s="627"/>
      <c r="AB281" s="626">
        <v>23750</v>
      </c>
      <c r="AC281" s="627">
        <v>200</v>
      </c>
      <c r="AD281" s="627"/>
      <c r="AE281" s="627"/>
      <c r="AF281" s="627"/>
      <c r="AG281" s="626">
        <v>1252</v>
      </c>
      <c r="AH281" s="627"/>
      <c r="AI281" s="627"/>
      <c r="AJ281" s="627"/>
      <c r="AK281" s="627"/>
      <c r="AL281" s="627"/>
      <c r="AM281" s="627"/>
      <c r="AN281" s="627"/>
      <c r="AO281" s="627"/>
      <c r="AP281" s="627"/>
      <c r="AQ281" s="627"/>
      <c r="AR281" s="627"/>
      <c r="AS281" s="627"/>
      <c r="AT281" s="627"/>
      <c r="AU281" s="627"/>
      <c r="AV281" s="627"/>
    </row>
    <row r="282" spans="1:48" s="659" customFormat="1" ht="24.6" hidden="1" customHeight="1" x14ac:dyDescent="0.15">
      <c r="A282" s="715" t="s">
        <v>342</v>
      </c>
      <c r="B282" s="158"/>
      <c r="C282" s="749" t="s">
        <v>719</v>
      </c>
      <c r="D282" s="627" t="s">
        <v>1225</v>
      </c>
      <c r="E282" s="626" t="s">
        <v>1239</v>
      </c>
      <c r="F282" s="627" t="s">
        <v>719</v>
      </c>
      <c r="G282" s="627" t="s">
        <v>16012</v>
      </c>
      <c r="H282" s="626">
        <v>32299</v>
      </c>
      <c r="I282" s="626">
        <v>4093</v>
      </c>
      <c r="J282" s="626">
        <v>7416</v>
      </c>
      <c r="K282" s="769" t="s">
        <v>1215</v>
      </c>
      <c r="L282" s="882" t="s">
        <v>10774</v>
      </c>
      <c r="M282" s="627" t="s">
        <v>54</v>
      </c>
      <c r="N282" s="626">
        <v>24</v>
      </c>
      <c r="O282" s="626">
        <v>48</v>
      </c>
      <c r="P282" s="626">
        <v>1152</v>
      </c>
      <c r="Q282" s="626">
        <v>10</v>
      </c>
      <c r="R282" s="876">
        <v>1262</v>
      </c>
      <c r="S282" s="626">
        <v>2000</v>
      </c>
      <c r="T282" s="627" t="s">
        <v>499</v>
      </c>
      <c r="U282" s="625">
        <v>1997</v>
      </c>
      <c r="V282" s="658">
        <v>5036</v>
      </c>
      <c r="W282" s="627">
        <v>3972</v>
      </c>
      <c r="X282" s="627">
        <v>745</v>
      </c>
      <c r="Y282" s="627"/>
      <c r="Z282" s="627"/>
      <c r="AA282" s="627"/>
      <c r="AB282" s="626">
        <v>7086</v>
      </c>
      <c r="AC282" s="627"/>
      <c r="AD282" s="627"/>
      <c r="AE282" s="627">
        <v>2</v>
      </c>
      <c r="AF282" s="627"/>
      <c r="AG282" s="626">
        <v>900</v>
      </c>
      <c r="AH282" s="627"/>
      <c r="AI282" s="627" t="s">
        <v>1228</v>
      </c>
      <c r="AJ282" s="627">
        <v>1</v>
      </c>
      <c r="AK282" s="627">
        <v>869</v>
      </c>
      <c r="AL282" s="627" t="s">
        <v>1229</v>
      </c>
      <c r="AM282" s="627" t="s">
        <v>325</v>
      </c>
      <c r="AN282" s="627"/>
      <c r="AO282" s="627"/>
      <c r="AP282" s="627"/>
      <c r="AQ282" s="627"/>
      <c r="AR282" s="627"/>
      <c r="AS282" s="627"/>
      <c r="AT282" s="627"/>
      <c r="AU282" s="627"/>
      <c r="AV282" s="627"/>
    </row>
    <row r="283" spans="1:48" s="659" customFormat="1" ht="24.6" hidden="1" customHeight="1" x14ac:dyDescent="0.15">
      <c r="A283" s="715"/>
      <c r="B283" s="158"/>
      <c r="C283" s="749" t="s">
        <v>723</v>
      </c>
      <c r="D283" s="625" t="s">
        <v>1230</v>
      </c>
      <c r="E283" s="626" t="s">
        <v>1241</v>
      </c>
      <c r="F283" s="627" t="s">
        <v>723</v>
      </c>
      <c r="G283" s="627" t="s">
        <v>723</v>
      </c>
      <c r="H283" s="626">
        <v>7295</v>
      </c>
      <c r="I283" s="626">
        <v>2570</v>
      </c>
      <c r="J283" s="626">
        <v>3768</v>
      </c>
      <c r="K283" s="769" t="s">
        <v>1194</v>
      </c>
      <c r="L283" s="627" t="s">
        <v>1242</v>
      </c>
      <c r="M283" s="627" t="s">
        <v>2280</v>
      </c>
      <c r="N283" s="626">
        <v>26</v>
      </c>
      <c r="O283" s="626">
        <v>48</v>
      </c>
      <c r="P283" s="626">
        <v>1248</v>
      </c>
      <c r="Q283" s="626">
        <v>10</v>
      </c>
      <c r="R283" s="876">
        <v>1066</v>
      </c>
      <c r="S283" s="626">
        <v>3000</v>
      </c>
      <c r="T283" s="627" t="s">
        <v>499</v>
      </c>
      <c r="U283" s="625">
        <v>1996</v>
      </c>
      <c r="V283" s="883" t="s">
        <v>1232</v>
      </c>
      <c r="W283" s="625" t="s">
        <v>1233</v>
      </c>
      <c r="X283" s="625" t="s">
        <v>1234</v>
      </c>
      <c r="Y283" s="625"/>
      <c r="Z283" s="625"/>
      <c r="AA283" s="625"/>
      <c r="AB283" s="626">
        <v>4385</v>
      </c>
      <c r="AC283" s="625"/>
      <c r="AD283" s="625"/>
      <c r="AE283" s="625"/>
      <c r="AF283" s="625"/>
      <c r="AG283" s="626"/>
      <c r="AH283" s="627"/>
      <c r="AI283" s="627"/>
      <c r="AJ283" s="627"/>
      <c r="AK283" s="627"/>
      <c r="AL283" s="627"/>
      <c r="AM283" s="627"/>
      <c r="AN283" s="627"/>
      <c r="AO283" s="627"/>
      <c r="AP283" s="627"/>
      <c r="AQ283" s="627"/>
      <c r="AR283" s="627"/>
      <c r="AS283" s="627"/>
      <c r="AT283" s="627"/>
      <c r="AU283" s="627"/>
      <c r="AV283" s="627"/>
    </row>
    <row r="284" spans="1:48" s="659" customFormat="1" ht="24.6" hidden="1" customHeight="1" x14ac:dyDescent="0.15">
      <c r="A284" s="715"/>
      <c r="B284" s="158"/>
      <c r="C284" s="749" t="s">
        <v>723</v>
      </c>
      <c r="D284" s="627"/>
      <c r="E284" s="626" t="s">
        <v>14740</v>
      </c>
      <c r="F284" s="627" t="s">
        <v>723</v>
      </c>
      <c r="G284" s="627" t="s">
        <v>723</v>
      </c>
      <c r="H284" s="626">
        <v>1420</v>
      </c>
      <c r="I284" s="626">
        <v>1693</v>
      </c>
      <c r="J284" s="626">
        <v>7914</v>
      </c>
      <c r="K284" s="769" t="s">
        <v>1236</v>
      </c>
      <c r="L284" s="627" t="s">
        <v>1621</v>
      </c>
      <c r="M284" s="627" t="s">
        <v>54</v>
      </c>
      <c r="N284" s="626"/>
      <c r="O284" s="626"/>
      <c r="P284" s="626">
        <v>1693</v>
      </c>
      <c r="Q284" s="626"/>
      <c r="R284" s="876">
        <v>2084</v>
      </c>
      <c r="S284" s="626"/>
      <c r="T284" s="627"/>
      <c r="U284" s="625">
        <v>2020</v>
      </c>
      <c r="V284" s="658"/>
      <c r="W284" s="627"/>
      <c r="X284" s="627"/>
      <c r="Y284" s="627"/>
      <c r="Z284" s="627"/>
      <c r="AA284" s="627"/>
      <c r="AB284" s="626">
        <v>30961</v>
      </c>
      <c r="AC284" s="627"/>
      <c r="AD284" s="627"/>
      <c r="AE284" s="627"/>
      <c r="AF284" s="627"/>
      <c r="AG284" s="627"/>
      <c r="AH284" s="627"/>
      <c r="AI284" s="627"/>
      <c r="AJ284" s="627"/>
      <c r="AK284" s="627"/>
      <c r="AL284" s="627"/>
      <c r="AM284" s="627"/>
      <c r="AN284" s="627"/>
      <c r="AO284" s="627"/>
      <c r="AP284" s="627"/>
      <c r="AQ284" s="627"/>
      <c r="AR284" s="627"/>
      <c r="AS284" s="627"/>
      <c r="AT284" s="627"/>
      <c r="AU284" s="627"/>
      <c r="AV284" s="627"/>
    </row>
    <row r="285" spans="1:48" s="659" customFormat="1" ht="24.6" hidden="1" customHeight="1" x14ac:dyDescent="0.15">
      <c r="A285" s="715" t="s">
        <v>343</v>
      </c>
      <c r="B285" s="158"/>
      <c r="C285" s="749" t="s">
        <v>353</v>
      </c>
      <c r="D285" s="627"/>
      <c r="E285" s="626" t="s">
        <v>1244</v>
      </c>
      <c r="F285" s="627" t="s">
        <v>353</v>
      </c>
      <c r="G285" s="627" t="s">
        <v>16069</v>
      </c>
      <c r="H285" s="626">
        <v>9126</v>
      </c>
      <c r="I285" s="626">
        <v>3614</v>
      </c>
      <c r="J285" s="626">
        <v>5623</v>
      </c>
      <c r="K285" s="769" t="s">
        <v>17190</v>
      </c>
      <c r="L285" s="627" t="s">
        <v>1245</v>
      </c>
      <c r="M285" s="627" t="s">
        <v>54</v>
      </c>
      <c r="N285" s="626">
        <v>29</v>
      </c>
      <c r="O285" s="626">
        <v>48</v>
      </c>
      <c r="P285" s="626">
        <v>1392</v>
      </c>
      <c r="Q285" s="626">
        <v>20</v>
      </c>
      <c r="R285" s="876">
        <v>1369</v>
      </c>
      <c r="S285" s="626">
        <v>1500</v>
      </c>
      <c r="T285" s="627" t="s">
        <v>499</v>
      </c>
      <c r="U285" s="625">
        <v>2005</v>
      </c>
      <c r="V285" s="658"/>
      <c r="W285" s="627"/>
      <c r="X285" s="627"/>
      <c r="Y285" s="627"/>
      <c r="Z285" s="627"/>
      <c r="AA285" s="627"/>
      <c r="AB285" s="626">
        <v>10007</v>
      </c>
      <c r="AC285" s="627"/>
      <c r="AD285" s="627"/>
      <c r="AE285" s="627"/>
      <c r="AF285" s="627"/>
      <c r="AG285" s="627"/>
      <c r="AH285" s="627"/>
      <c r="AI285" s="627"/>
      <c r="AJ285" s="627"/>
      <c r="AK285" s="627"/>
      <c r="AL285" s="627"/>
      <c r="AM285" s="627"/>
      <c r="AN285" s="627"/>
      <c r="AO285" s="627"/>
      <c r="AP285" s="627"/>
      <c r="AQ285" s="627"/>
      <c r="AR285" s="627"/>
      <c r="AS285" s="627"/>
      <c r="AT285" s="627"/>
      <c r="AU285" s="627"/>
      <c r="AV285" s="627"/>
    </row>
    <row r="286" spans="1:48" s="659" customFormat="1" ht="24.6" hidden="1" customHeight="1" x14ac:dyDescent="0.15">
      <c r="A286" s="715" t="s">
        <v>344</v>
      </c>
      <c r="B286" s="158"/>
      <c r="C286" s="749" t="s">
        <v>730</v>
      </c>
      <c r="D286" s="627"/>
      <c r="E286" s="626" t="s">
        <v>14741</v>
      </c>
      <c r="F286" s="627" t="s">
        <v>730</v>
      </c>
      <c r="G286" s="627" t="s">
        <v>730</v>
      </c>
      <c r="H286" s="626">
        <v>3583</v>
      </c>
      <c r="I286" s="626">
        <v>1345</v>
      </c>
      <c r="J286" s="626">
        <v>971</v>
      </c>
      <c r="K286" s="769" t="s">
        <v>1169</v>
      </c>
      <c r="L286" s="627" t="s">
        <v>1295</v>
      </c>
      <c r="M286" s="627" t="s">
        <v>54</v>
      </c>
      <c r="N286" s="626">
        <v>26</v>
      </c>
      <c r="O286" s="626">
        <v>35</v>
      </c>
      <c r="P286" s="626">
        <v>905</v>
      </c>
      <c r="Q286" s="626">
        <v>9</v>
      </c>
      <c r="R286" s="876"/>
      <c r="S286" s="626"/>
      <c r="T286" s="627"/>
      <c r="U286" s="625">
        <v>2020</v>
      </c>
      <c r="V286" s="658"/>
      <c r="W286" s="627"/>
      <c r="X286" s="627"/>
      <c r="Y286" s="627"/>
      <c r="Z286" s="627"/>
      <c r="AA286" s="627"/>
      <c r="AB286" s="626">
        <v>1820</v>
      </c>
      <c r="AC286" s="627"/>
      <c r="AD286" s="627"/>
      <c r="AE286" s="627"/>
      <c r="AF286" s="627"/>
      <c r="AG286" s="627"/>
      <c r="AH286" s="627"/>
      <c r="AI286" s="627"/>
      <c r="AJ286" s="627"/>
      <c r="AK286" s="627"/>
      <c r="AL286" s="627"/>
      <c r="AM286" s="627"/>
      <c r="AN286" s="627"/>
      <c r="AO286" s="627"/>
      <c r="AP286" s="627"/>
      <c r="AQ286" s="627"/>
      <c r="AR286" s="627"/>
      <c r="AS286" s="627"/>
      <c r="AT286" s="627"/>
      <c r="AU286" s="627"/>
      <c r="AV286" s="627"/>
    </row>
    <row r="287" spans="1:48" s="659" customFormat="1" ht="24.6" hidden="1" customHeight="1" x14ac:dyDescent="0.15">
      <c r="A287" s="715"/>
      <c r="B287" s="158"/>
      <c r="C287" s="749" t="s">
        <v>745</v>
      </c>
      <c r="D287" s="627" t="s">
        <v>1240</v>
      </c>
      <c r="E287" s="626" t="s">
        <v>1246</v>
      </c>
      <c r="F287" s="627" t="s">
        <v>745</v>
      </c>
      <c r="G287" s="627" t="s">
        <v>745</v>
      </c>
      <c r="H287" s="626">
        <v>120780</v>
      </c>
      <c r="I287" s="626">
        <v>7264</v>
      </c>
      <c r="J287" s="626">
        <v>7264</v>
      </c>
      <c r="K287" s="769" t="s">
        <v>4520</v>
      </c>
      <c r="L287" s="627" t="s">
        <v>1216</v>
      </c>
      <c r="M287" s="627" t="s">
        <v>54</v>
      </c>
      <c r="N287" s="626">
        <v>32</v>
      </c>
      <c r="O287" s="626">
        <v>47</v>
      </c>
      <c r="P287" s="626">
        <v>1504</v>
      </c>
      <c r="Q287" s="626">
        <v>17</v>
      </c>
      <c r="R287" s="876">
        <v>1974</v>
      </c>
      <c r="S287" s="626">
        <v>4000</v>
      </c>
      <c r="T287" s="627" t="s">
        <v>1217</v>
      </c>
      <c r="U287" s="625">
        <v>2011</v>
      </c>
      <c r="V287" s="658">
        <v>1200</v>
      </c>
      <c r="W287" s="627">
        <v>1300</v>
      </c>
      <c r="X287" s="627">
        <v>1885</v>
      </c>
      <c r="Y287" s="627"/>
      <c r="Z287" s="627"/>
      <c r="AA287" s="627"/>
      <c r="AB287" s="626">
        <v>18430</v>
      </c>
      <c r="AC287" s="627"/>
      <c r="AD287" s="627"/>
      <c r="AE287" s="627"/>
      <c r="AF287" s="627"/>
      <c r="AG287" s="627"/>
      <c r="AH287" s="627"/>
      <c r="AI287" s="627"/>
      <c r="AJ287" s="627"/>
      <c r="AK287" s="627"/>
      <c r="AL287" s="627"/>
      <c r="AM287" s="627"/>
      <c r="AN287" s="627"/>
      <c r="AO287" s="627"/>
      <c r="AP287" s="627"/>
      <c r="AQ287" s="627"/>
      <c r="AR287" s="627"/>
      <c r="AS287" s="627"/>
      <c r="AT287" s="627"/>
      <c r="AU287" s="627"/>
      <c r="AV287" s="627"/>
    </row>
    <row r="288" spans="1:48" s="659" customFormat="1" ht="24.6" hidden="1" customHeight="1" x14ac:dyDescent="0.15">
      <c r="A288" s="715"/>
      <c r="B288" s="158"/>
      <c r="C288" s="877" t="s">
        <v>1247</v>
      </c>
      <c r="D288" s="627"/>
      <c r="E288" s="626" t="s">
        <v>1249</v>
      </c>
      <c r="F288" s="769" t="s">
        <v>1247</v>
      </c>
      <c r="G288" s="769" t="s">
        <v>1247</v>
      </c>
      <c r="H288" s="626">
        <v>5308</v>
      </c>
      <c r="I288" s="626">
        <v>2246</v>
      </c>
      <c r="J288" s="626">
        <v>3045</v>
      </c>
      <c r="K288" s="627" t="s">
        <v>1215</v>
      </c>
      <c r="L288" s="769" t="s">
        <v>1250</v>
      </c>
      <c r="M288" s="769" t="s">
        <v>54</v>
      </c>
      <c r="N288" s="626">
        <v>24</v>
      </c>
      <c r="O288" s="626">
        <v>44</v>
      </c>
      <c r="P288" s="626">
        <v>1133</v>
      </c>
      <c r="Q288" s="626">
        <v>13</v>
      </c>
      <c r="R288" s="876">
        <v>845</v>
      </c>
      <c r="S288" s="626">
        <v>2000</v>
      </c>
      <c r="T288" s="769" t="s">
        <v>185</v>
      </c>
      <c r="U288" s="625">
        <v>1998</v>
      </c>
      <c r="V288" s="658"/>
      <c r="W288" s="627"/>
      <c r="X288" s="627"/>
      <c r="Y288" s="627"/>
      <c r="Z288" s="627"/>
      <c r="AA288" s="627"/>
      <c r="AB288" s="626">
        <v>3415</v>
      </c>
      <c r="AC288" s="627"/>
      <c r="AD288" s="627"/>
      <c r="AE288" s="627"/>
      <c r="AF288" s="627"/>
      <c r="AG288" s="627"/>
      <c r="AH288" s="627"/>
      <c r="AI288" s="627"/>
      <c r="AJ288" s="627"/>
      <c r="AK288" s="627"/>
      <c r="AL288" s="627"/>
      <c r="AM288" s="627"/>
      <c r="AN288" s="627"/>
      <c r="AO288" s="627"/>
      <c r="AP288" s="627"/>
      <c r="AQ288" s="627"/>
      <c r="AR288" s="627"/>
      <c r="AS288" s="627"/>
      <c r="AT288" s="627"/>
      <c r="AU288" s="627"/>
      <c r="AV288" s="627"/>
    </row>
    <row r="289" spans="1:48" s="659" customFormat="1" ht="24.6" hidden="1" customHeight="1" x14ac:dyDescent="0.15">
      <c r="A289" s="715" t="s">
        <v>144</v>
      </c>
      <c r="B289" s="158"/>
      <c r="C289" s="749" t="s">
        <v>1247</v>
      </c>
      <c r="D289" s="627" t="s">
        <v>1243</v>
      </c>
      <c r="E289" s="626" t="s">
        <v>1252</v>
      </c>
      <c r="F289" s="627" t="s">
        <v>1247</v>
      </c>
      <c r="G289" s="627" t="s">
        <v>1247</v>
      </c>
      <c r="H289" s="626">
        <v>1526</v>
      </c>
      <c r="I289" s="626">
        <v>745</v>
      </c>
      <c r="J289" s="626">
        <v>850</v>
      </c>
      <c r="K289" s="627" t="s">
        <v>1169</v>
      </c>
      <c r="L289" s="627" t="s">
        <v>1253</v>
      </c>
      <c r="M289" s="627" t="s">
        <v>54</v>
      </c>
      <c r="N289" s="626">
        <v>19</v>
      </c>
      <c r="O289" s="626">
        <v>33</v>
      </c>
      <c r="P289" s="626">
        <v>640</v>
      </c>
      <c r="Q289" s="626">
        <v>11</v>
      </c>
      <c r="R289" s="876">
        <v>60</v>
      </c>
      <c r="S289" s="626">
        <v>600</v>
      </c>
      <c r="T289" s="627" t="s">
        <v>185</v>
      </c>
      <c r="U289" s="625">
        <v>2001</v>
      </c>
      <c r="V289" s="658">
        <v>1039</v>
      </c>
      <c r="W289" s="627"/>
      <c r="X289" s="627">
        <v>361</v>
      </c>
      <c r="Y289" s="627"/>
      <c r="Z289" s="627"/>
      <c r="AA289" s="627"/>
      <c r="AB289" s="626">
        <v>550</v>
      </c>
      <c r="AC289" s="627"/>
      <c r="AD289" s="627"/>
      <c r="AE289" s="627"/>
      <c r="AF289" s="627"/>
      <c r="AG289" s="627"/>
      <c r="AH289" s="627"/>
      <c r="AI289" s="627"/>
      <c r="AJ289" s="627"/>
      <c r="AK289" s="627"/>
      <c r="AL289" s="627"/>
      <c r="AM289" s="627"/>
      <c r="AN289" s="627"/>
      <c r="AO289" s="627"/>
      <c r="AP289" s="627"/>
      <c r="AQ289" s="627"/>
      <c r="AR289" s="627"/>
      <c r="AS289" s="627"/>
      <c r="AT289" s="627"/>
      <c r="AU289" s="627"/>
      <c r="AV289" s="627"/>
    </row>
    <row r="290" spans="1:48" s="659" customFormat="1" ht="24.6" hidden="1" customHeight="1" x14ac:dyDescent="0.15">
      <c r="A290" s="715"/>
      <c r="B290" s="158"/>
      <c r="C290" s="749" t="s">
        <v>1247</v>
      </c>
      <c r="D290" s="627"/>
      <c r="E290" s="626" t="s">
        <v>1254</v>
      </c>
      <c r="F290" s="627" t="s">
        <v>1247</v>
      </c>
      <c r="G290" s="627" t="s">
        <v>1247</v>
      </c>
      <c r="H290" s="626">
        <v>2746</v>
      </c>
      <c r="I290" s="626">
        <v>1048</v>
      </c>
      <c r="J290" s="626">
        <v>1047</v>
      </c>
      <c r="K290" s="627" t="s">
        <v>1215</v>
      </c>
      <c r="L290" s="627" t="s">
        <v>1255</v>
      </c>
      <c r="M290" s="627" t="s">
        <v>54</v>
      </c>
      <c r="N290" s="626">
        <v>20</v>
      </c>
      <c r="O290" s="626">
        <v>32</v>
      </c>
      <c r="P290" s="626">
        <v>640</v>
      </c>
      <c r="Q290" s="626"/>
      <c r="R290" s="876">
        <v>90</v>
      </c>
      <c r="S290" s="626">
        <v>600</v>
      </c>
      <c r="T290" s="627" t="s">
        <v>185</v>
      </c>
      <c r="U290" s="625">
        <v>2011</v>
      </c>
      <c r="V290" s="658"/>
      <c r="W290" s="627"/>
      <c r="X290" s="627"/>
      <c r="Y290" s="627"/>
      <c r="Z290" s="627"/>
      <c r="AA290" s="627"/>
      <c r="AB290" s="626">
        <v>2000</v>
      </c>
      <c r="AC290" s="627"/>
      <c r="AD290" s="627"/>
      <c r="AE290" s="627"/>
      <c r="AF290" s="627"/>
      <c r="AG290" s="627"/>
      <c r="AH290" s="627"/>
      <c r="AI290" s="627"/>
      <c r="AJ290" s="627"/>
      <c r="AK290" s="627"/>
      <c r="AL290" s="627"/>
      <c r="AM290" s="627"/>
      <c r="AN290" s="627"/>
      <c r="AO290" s="627"/>
      <c r="AP290" s="627"/>
      <c r="AQ290" s="627"/>
      <c r="AR290" s="627"/>
      <c r="AS290" s="627"/>
      <c r="AT290" s="627"/>
      <c r="AU290" s="627"/>
      <c r="AV290" s="627"/>
    </row>
    <row r="291" spans="1:48" s="659" customFormat="1" ht="24.6" hidden="1" customHeight="1" x14ac:dyDescent="0.15">
      <c r="A291" s="715" t="s">
        <v>147</v>
      </c>
      <c r="B291" s="158"/>
      <c r="C291" s="749" t="s">
        <v>1247</v>
      </c>
      <c r="D291" s="627" t="s">
        <v>1213</v>
      </c>
      <c r="E291" s="626" t="s">
        <v>1256</v>
      </c>
      <c r="F291" s="627" t="s">
        <v>1247</v>
      </c>
      <c r="G291" s="627" t="s">
        <v>1247</v>
      </c>
      <c r="H291" s="626">
        <v>40396</v>
      </c>
      <c r="I291" s="626">
        <v>4225</v>
      </c>
      <c r="J291" s="626">
        <v>7480</v>
      </c>
      <c r="K291" s="627" t="s">
        <v>1215</v>
      </c>
      <c r="L291" s="627" t="s">
        <v>1257</v>
      </c>
      <c r="M291" s="627" t="s">
        <v>54</v>
      </c>
      <c r="N291" s="626">
        <v>25</v>
      </c>
      <c r="O291" s="626">
        <v>57.8</v>
      </c>
      <c r="P291" s="626">
        <v>1445</v>
      </c>
      <c r="Q291" s="626">
        <v>14</v>
      </c>
      <c r="R291" s="876">
        <v>902</v>
      </c>
      <c r="S291" s="626">
        <v>2000</v>
      </c>
      <c r="T291" s="627" t="s">
        <v>499</v>
      </c>
      <c r="U291" s="625">
        <v>2011</v>
      </c>
      <c r="V291" s="658" t="s">
        <v>1218</v>
      </c>
      <c r="W291" s="627"/>
      <c r="X291" s="627"/>
      <c r="Y291" s="627"/>
      <c r="Z291" s="627"/>
      <c r="AA291" s="627"/>
      <c r="AB291" s="626">
        <v>23000</v>
      </c>
      <c r="AC291" s="627"/>
      <c r="AD291" s="627"/>
      <c r="AE291" s="627"/>
      <c r="AF291" s="627"/>
      <c r="AG291" s="627"/>
      <c r="AH291" s="627"/>
      <c r="AI291" s="627"/>
      <c r="AJ291" s="627"/>
      <c r="AK291" s="627"/>
      <c r="AL291" s="627"/>
      <c r="AM291" s="627"/>
      <c r="AN291" s="627"/>
      <c r="AO291" s="627"/>
      <c r="AP291" s="627"/>
      <c r="AQ291" s="627"/>
      <c r="AR291" s="627"/>
      <c r="AS291" s="627"/>
      <c r="AT291" s="627"/>
      <c r="AU291" s="627"/>
      <c r="AV291" s="627"/>
    </row>
    <row r="292" spans="1:48" s="659" customFormat="1" ht="24.6" hidden="1" customHeight="1" x14ac:dyDescent="0.15">
      <c r="A292" s="715" t="s">
        <v>179</v>
      </c>
      <c r="B292" s="158"/>
      <c r="C292" s="749" t="s">
        <v>1247</v>
      </c>
      <c r="D292" s="769" t="s">
        <v>1248</v>
      </c>
      <c r="E292" s="626" t="s">
        <v>4521</v>
      </c>
      <c r="F292" s="627" t="s">
        <v>1247</v>
      </c>
      <c r="G292" s="627" t="s">
        <v>1247</v>
      </c>
      <c r="H292" s="626">
        <v>3611</v>
      </c>
      <c r="I292" s="626">
        <v>1044</v>
      </c>
      <c r="J292" s="626">
        <v>1742</v>
      </c>
      <c r="K292" s="627" t="s">
        <v>1215</v>
      </c>
      <c r="L292" s="627" t="s">
        <v>4522</v>
      </c>
      <c r="M292" s="627" t="s">
        <v>54</v>
      </c>
      <c r="N292" s="626">
        <v>24</v>
      </c>
      <c r="O292" s="626">
        <v>41</v>
      </c>
      <c r="P292" s="626">
        <v>1006</v>
      </c>
      <c r="Q292" s="626">
        <v>13</v>
      </c>
      <c r="R292" s="876">
        <v>30</v>
      </c>
      <c r="S292" s="626"/>
      <c r="T292" s="627" t="s">
        <v>499</v>
      </c>
      <c r="U292" s="625">
        <v>2015</v>
      </c>
      <c r="V292" s="876">
        <v>204</v>
      </c>
      <c r="W292" s="626">
        <v>100</v>
      </c>
      <c r="X292" s="769">
        <v>100</v>
      </c>
      <c r="Y292" s="769"/>
      <c r="Z292" s="769"/>
      <c r="AA292" s="769"/>
      <c r="AB292" s="626"/>
      <c r="AC292" s="769"/>
      <c r="AD292" s="769"/>
      <c r="AE292" s="769"/>
      <c r="AF292" s="769"/>
      <c r="AG292" s="769"/>
      <c r="AH292" s="769"/>
      <c r="AI292" s="769"/>
      <c r="AJ292" s="769"/>
      <c r="AK292" s="769"/>
      <c r="AL292" s="769"/>
      <c r="AM292" s="769"/>
      <c r="AN292" s="769"/>
      <c r="AO292" s="769"/>
      <c r="AP292" s="769"/>
      <c r="AQ292" s="769"/>
      <c r="AR292" s="769"/>
      <c r="AS292" s="769"/>
      <c r="AT292" s="769"/>
      <c r="AU292" s="769"/>
      <c r="AV292" s="769"/>
    </row>
    <row r="293" spans="1:48" s="659" customFormat="1" ht="24.6" hidden="1" customHeight="1" x14ac:dyDescent="0.15">
      <c r="A293" s="715" t="s">
        <v>180</v>
      </c>
      <c r="B293" s="158"/>
      <c r="C293" s="749" t="s">
        <v>1247</v>
      </c>
      <c r="D293" s="627" t="s">
        <v>1251</v>
      </c>
      <c r="E293" s="626" t="s">
        <v>16055</v>
      </c>
      <c r="F293" s="627" t="s">
        <v>1247</v>
      </c>
      <c r="G293" s="627" t="s">
        <v>1247</v>
      </c>
      <c r="H293" s="626">
        <v>47321</v>
      </c>
      <c r="I293" s="626">
        <v>1664</v>
      </c>
      <c r="J293" s="626">
        <v>2112.1999999999998</v>
      </c>
      <c r="K293" s="627" t="s">
        <v>2282</v>
      </c>
      <c r="L293" s="627" t="s">
        <v>15510</v>
      </c>
      <c r="M293" s="627" t="s">
        <v>2280</v>
      </c>
      <c r="N293" s="626">
        <v>20</v>
      </c>
      <c r="O293" s="626">
        <v>32</v>
      </c>
      <c r="P293" s="626">
        <v>640</v>
      </c>
      <c r="Q293" s="626"/>
      <c r="R293" s="876"/>
      <c r="S293" s="626"/>
      <c r="T293" s="627" t="s">
        <v>2199</v>
      </c>
      <c r="U293" s="625">
        <v>2021</v>
      </c>
      <c r="V293" s="658">
        <v>300</v>
      </c>
      <c r="W293" s="627"/>
      <c r="X293" s="627"/>
      <c r="Y293" s="627"/>
      <c r="Z293" s="627"/>
      <c r="AA293" s="627"/>
      <c r="AB293" s="626">
        <v>2985</v>
      </c>
      <c r="AC293" s="627"/>
      <c r="AD293" s="627"/>
      <c r="AE293" s="627"/>
      <c r="AF293" s="627"/>
      <c r="AG293" s="627"/>
      <c r="AH293" s="627"/>
      <c r="AI293" s="627"/>
      <c r="AJ293" s="627"/>
      <c r="AK293" s="627"/>
      <c r="AL293" s="627"/>
      <c r="AM293" s="627"/>
      <c r="AN293" s="627"/>
      <c r="AO293" s="627"/>
      <c r="AP293" s="627"/>
      <c r="AQ293" s="627"/>
      <c r="AR293" s="627"/>
      <c r="AS293" s="627"/>
      <c r="AT293" s="627"/>
      <c r="AU293" s="627"/>
      <c r="AV293" s="627"/>
    </row>
    <row r="294" spans="1:48" s="659" customFormat="1" ht="24.6" hidden="1" customHeight="1" x14ac:dyDescent="0.15">
      <c r="A294" s="715" t="s">
        <v>188</v>
      </c>
      <c r="B294" s="158"/>
      <c r="C294" s="749" t="s">
        <v>1247</v>
      </c>
      <c r="D294" s="627"/>
      <c r="E294" s="626" t="s">
        <v>16056</v>
      </c>
      <c r="F294" s="627" t="s">
        <v>1247</v>
      </c>
      <c r="G294" s="627" t="s">
        <v>1247</v>
      </c>
      <c r="H294" s="626">
        <v>40396</v>
      </c>
      <c r="I294" s="626">
        <v>1248.8900000000001</v>
      </c>
      <c r="J294" s="626">
        <v>1405.98</v>
      </c>
      <c r="K294" s="627" t="s">
        <v>2282</v>
      </c>
      <c r="L294" s="627" t="s">
        <v>15510</v>
      </c>
      <c r="M294" s="627" t="s">
        <v>2280</v>
      </c>
      <c r="N294" s="626">
        <v>20</v>
      </c>
      <c r="O294" s="626">
        <v>32</v>
      </c>
      <c r="P294" s="626">
        <v>640</v>
      </c>
      <c r="Q294" s="626"/>
      <c r="R294" s="876"/>
      <c r="S294" s="626"/>
      <c r="T294" s="627" t="s">
        <v>2199</v>
      </c>
      <c r="U294" s="625">
        <v>2021</v>
      </c>
      <c r="V294" s="658"/>
      <c r="W294" s="627"/>
      <c r="X294" s="627"/>
      <c r="Y294" s="627"/>
      <c r="Z294" s="627"/>
      <c r="AA294" s="627"/>
      <c r="AB294" s="626">
        <v>2300</v>
      </c>
      <c r="AC294" s="627"/>
      <c r="AD294" s="627"/>
      <c r="AE294" s="627"/>
      <c r="AF294" s="627"/>
      <c r="AG294" s="627"/>
      <c r="AH294" s="627"/>
      <c r="AI294" s="627"/>
      <c r="AJ294" s="627"/>
      <c r="AK294" s="627"/>
      <c r="AL294" s="627"/>
      <c r="AM294" s="627"/>
      <c r="AN294" s="627"/>
      <c r="AO294" s="627"/>
      <c r="AP294" s="627"/>
      <c r="AQ294" s="627"/>
      <c r="AR294" s="627"/>
      <c r="AS294" s="627"/>
      <c r="AT294" s="627"/>
      <c r="AU294" s="627"/>
      <c r="AV294" s="627"/>
    </row>
    <row r="295" spans="1:48" s="659" customFormat="1" ht="24.6" hidden="1" customHeight="1" x14ac:dyDescent="0.15">
      <c r="A295" s="715" t="s">
        <v>191</v>
      </c>
      <c r="B295" s="158"/>
      <c r="C295" s="749" t="s">
        <v>16043</v>
      </c>
      <c r="D295" s="627"/>
      <c r="E295" s="626" t="s">
        <v>16057</v>
      </c>
      <c r="F295" s="627" t="s">
        <v>16043</v>
      </c>
      <c r="G295" s="627" t="s">
        <v>16043</v>
      </c>
      <c r="H295" s="626">
        <v>49107</v>
      </c>
      <c r="I295" s="626">
        <v>1132.6199999999999</v>
      </c>
      <c r="J295" s="626">
        <v>1507.38</v>
      </c>
      <c r="K295" s="627" t="s">
        <v>2282</v>
      </c>
      <c r="L295" s="627" t="s">
        <v>16058</v>
      </c>
      <c r="M295" s="627" t="s">
        <v>2280</v>
      </c>
      <c r="N295" s="626">
        <v>20</v>
      </c>
      <c r="O295" s="626">
        <v>32</v>
      </c>
      <c r="P295" s="626">
        <v>640</v>
      </c>
      <c r="Q295" s="626"/>
      <c r="R295" s="876"/>
      <c r="S295" s="626"/>
      <c r="T295" s="627" t="s">
        <v>2199</v>
      </c>
      <c r="U295" s="625">
        <v>2021</v>
      </c>
      <c r="V295" s="658"/>
      <c r="W295" s="627"/>
      <c r="X295" s="627"/>
      <c r="Y295" s="627"/>
      <c r="Z295" s="627"/>
      <c r="AA295" s="627"/>
      <c r="AB295" s="626">
        <v>2304</v>
      </c>
      <c r="AC295" s="627"/>
      <c r="AD295" s="627"/>
      <c r="AE295" s="627"/>
      <c r="AF295" s="627"/>
      <c r="AG295" s="627"/>
      <c r="AH295" s="627"/>
      <c r="AI295" s="627"/>
      <c r="AJ295" s="627"/>
      <c r="AK295" s="627"/>
      <c r="AL295" s="627"/>
      <c r="AM295" s="627"/>
      <c r="AN295" s="627"/>
      <c r="AO295" s="627"/>
      <c r="AP295" s="627"/>
      <c r="AQ295" s="627"/>
      <c r="AR295" s="627"/>
      <c r="AS295" s="627"/>
      <c r="AT295" s="627"/>
      <c r="AU295" s="627"/>
      <c r="AV295" s="627"/>
    </row>
    <row r="296" spans="1:48" s="659" customFormat="1" ht="24.6" hidden="1" customHeight="1" x14ac:dyDescent="0.15">
      <c r="A296" s="715"/>
      <c r="B296" s="158"/>
      <c r="C296" s="749" t="s">
        <v>4477</v>
      </c>
      <c r="D296" s="627" t="s">
        <v>1248</v>
      </c>
      <c r="E296" s="626" t="s">
        <v>4524</v>
      </c>
      <c r="F296" s="627" t="s">
        <v>4477</v>
      </c>
      <c r="G296" s="627" t="s">
        <v>325</v>
      </c>
      <c r="H296" s="626">
        <v>45430</v>
      </c>
      <c r="I296" s="626">
        <v>4910</v>
      </c>
      <c r="J296" s="626">
        <v>8003</v>
      </c>
      <c r="K296" s="627" t="s">
        <v>1169</v>
      </c>
      <c r="L296" s="627" t="s">
        <v>4525</v>
      </c>
      <c r="M296" s="627" t="s">
        <v>54</v>
      </c>
      <c r="N296" s="626">
        <v>29.4</v>
      </c>
      <c r="O296" s="626">
        <v>55.2</v>
      </c>
      <c r="P296" s="626">
        <v>1623</v>
      </c>
      <c r="Q296" s="626">
        <v>17</v>
      </c>
      <c r="R296" s="876">
        <v>2000</v>
      </c>
      <c r="S296" s="626">
        <v>2000</v>
      </c>
      <c r="T296" s="627" t="s">
        <v>499</v>
      </c>
      <c r="U296" s="625">
        <v>2011</v>
      </c>
      <c r="V296" s="658"/>
      <c r="W296" s="627"/>
      <c r="X296" s="627"/>
      <c r="Y296" s="627"/>
      <c r="Z296" s="627"/>
      <c r="AA296" s="627"/>
      <c r="AB296" s="626">
        <v>34960</v>
      </c>
      <c r="AC296" s="627"/>
      <c r="AD296" s="627"/>
      <c r="AE296" s="627"/>
      <c r="AF296" s="627"/>
      <c r="AG296" s="627"/>
      <c r="AH296" s="627"/>
      <c r="AI296" s="627"/>
      <c r="AJ296" s="627"/>
      <c r="AK296" s="627"/>
      <c r="AL296" s="627"/>
      <c r="AM296" s="627"/>
      <c r="AN296" s="627"/>
      <c r="AO296" s="627"/>
      <c r="AP296" s="627"/>
      <c r="AQ296" s="627"/>
      <c r="AR296" s="627"/>
      <c r="AS296" s="627"/>
      <c r="AT296" s="627"/>
      <c r="AU296" s="627"/>
      <c r="AV296" s="627"/>
    </row>
    <row r="297" spans="1:48" s="659" customFormat="1" ht="24.6" hidden="1" customHeight="1" x14ac:dyDescent="0.15">
      <c r="A297" s="715" t="s">
        <v>192</v>
      </c>
      <c r="B297" s="158"/>
      <c r="C297" s="749" t="s">
        <v>4477</v>
      </c>
      <c r="D297" s="627" t="s">
        <v>4523</v>
      </c>
      <c r="E297" s="626" t="s">
        <v>1256</v>
      </c>
      <c r="F297" s="627" t="s">
        <v>4477</v>
      </c>
      <c r="G297" s="627" t="s">
        <v>325</v>
      </c>
      <c r="H297" s="626">
        <v>4351</v>
      </c>
      <c r="I297" s="626">
        <v>1852</v>
      </c>
      <c r="J297" s="626">
        <v>2935</v>
      </c>
      <c r="K297" s="627" t="s">
        <v>1169</v>
      </c>
      <c r="L297" s="627" t="s">
        <v>4528</v>
      </c>
      <c r="M297" s="627" t="s">
        <v>54</v>
      </c>
      <c r="N297" s="626">
        <v>19.2</v>
      </c>
      <c r="O297" s="626">
        <v>31.2</v>
      </c>
      <c r="P297" s="626">
        <v>4351</v>
      </c>
      <c r="Q297" s="626">
        <v>9</v>
      </c>
      <c r="R297" s="876">
        <v>300</v>
      </c>
      <c r="S297" s="626">
        <v>500</v>
      </c>
      <c r="T297" s="627" t="s">
        <v>499</v>
      </c>
      <c r="U297" s="625">
        <v>2011</v>
      </c>
      <c r="V297" s="658" t="s">
        <v>4526</v>
      </c>
      <c r="W297" s="627" t="s">
        <v>4527</v>
      </c>
      <c r="X297" s="627" t="s">
        <v>1234</v>
      </c>
      <c r="Y297" s="627"/>
      <c r="Z297" s="627"/>
      <c r="AA297" s="627"/>
      <c r="AB297" s="626">
        <v>8600</v>
      </c>
      <c r="AC297" s="627"/>
      <c r="AD297" s="627"/>
      <c r="AE297" s="627"/>
      <c r="AF297" s="627"/>
      <c r="AG297" s="627"/>
      <c r="AH297" s="627"/>
      <c r="AI297" s="769" t="s">
        <v>1258</v>
      </c>
      <c r="AJ297" s="627"/>
      <c r="AK297" s="627">
        <v>35</v>
      </c>
      <c r="AL297" s="627" t="s">
        <v>1259</v>
      </c>
      <c r="AM297" s="627"/>
      <c r="AN297" s="627"/>
      <c r="AO297" s="627"/>
      <c r="AP297" s="627"/>
      <c r="AQ297" s="627"/>
      <c r="AR297" s="627"/>
      <c r="AS297" s="627"/>
      <c r="AT297" s="627"/>
      <c r="AU297" s="627"/>
      <c r="AV297" s="627"/>
    </row>
    <row r="298" spans="1:48" s="659" customFormat="1" ht="24.6" hidden="1" customHeight="1" x14ac:dyDescent="0.15">
      <c r="A298" s="715" t="s">
        <v>118</v>
      </c>
      <c r="B298" s="158"/>
      <c r="C298" s="749" t="s">
        <v>752</v>
      </c>
      <c r="D298" s="627"/>
      <c r="E298" s="626" t="s">
        <v>1260</v>
      </c>
      <c r="F298" s="627" t="s">
        <v>752</v>
      </c>
      <c r="G298" s="627" t="s">
        <v>752</v>
      </c>
      <c r="H298" s="626">
        <v>17366</v>
      </c>
      <c r="I298" s="626">
        <v>3437</v>
      </c>
      <c r="J298" s="626">
        <v>5479</v>
      </c>
      <c r="K298" s="627" t="s">
        <v>4520</v>
      </c>
      <c r="L298" s="627" t="s">
        <v>1261</v>
      </c>
      <c r="M298" s="627" t="s">
        <v>1262</v>
      </c>
      <c r="N298" s="626">
        <v>34</v>
      </c>
      <c r="O298" s="626">
        <v>50</v>
      </c>
      <c r="P298" s="626">
        <v>1700</v>
      </c>
      <c r="Q298" s="626">
        <v>12</v>
      </c>
      <c r="R298" s="876">
        <v>1100</v>
      </c>
      <c r="S298" s="626">
        <v>3000</v>
      </c>
      <c r="T298" s="627" t="s">
        <v>1263</v>
      </c>
      <c r="U298" s="625">
        <v>2007</v>
      </c>
      <c r="V298" s="658"/>
      <c r="W298" s="627"/>
      <c r="X298" s="627"/>
      <c r="Y298" s="627"/>
      <c r="Z298" s="627"/>
      <c r="AA298" s="627"/>
      <c r="AB298" s="626">
        <v>12500</v>
      </c>
      <c r="AC298" s="627"/>
      <c r="AD298" s="627"/>
      <c r="AE298" s="627"/>
      <c r="AF298" s="627"/>
      <c r="AG298" s="627"/>
      <c r="AH298" s="627"/>
      <c r="AI298" s="769"/>
      <c r="AJ298" s="627"/>
      <c r="AK298" s="627"/>
      <c r="AL298" s="627"/>
      <c r="AM298" s="627"/>
      <c r="AN298" s="627"/>
      <c r="AO298" s="627"/>
      <c r="AP298" s="627"/>
      <c r="AQ298" s="627"/>
      <c r="AR298" s="627"/>
      <c r="AS298" s="627"/>
      <c r="AT298" s="627"/>
      <c r="AU298" s="627"/>
      <c r="AV298" s="627"/>
    </row>
    <row r="299" spans="1:48" s="659" customFormat="1" ht="24.6" hidden="1" customHeight="1" x14ac:dyDescent="0.15">
      <c r="A299" s="760"/>
      <c r="B299" s="158"/>
      <c r="C299" s="749" t="s">
        <v>752</v>
      </c>
      <c r="D299" s="627"/>
      <c r="E299" s="626" t="s">
        <v>4529</v>
      </c>
      <c r="F299" s="627" t="s">
        <v>752</v>
      </c>
      <c r="G299" s="627" t="s">
        <v>752</v>
      </c>
      <c r="H299" s="626">
        <v>9500</v>
      </c>
      <c r="I299" s="626">
        <v>1150.9100000000001</v>
      </c>
      <c r="J299" s="626">
        <v>1150.9100000000001</v>
      </c>
      <c r="K299" s="627" t="s">
        <v>1276</v>
      </c>
      <c r="L299" s="627" t="s">
        <v>4530</v>
      </c>
      <c r="M299" s="627" t="s">
        <v>54</v>
      </c>
      <c r="N299" s="626">
        <v>18</v>
      </c>
      <c r="O299" s="626">
        <v>27</v>
      </c>
      <c r="P299" s="626">
        <v>486</v>
      </c>
      <c r="Q299" s="626">
        <v>13</v>
      </c>
      <c r="R299" s="876"/>
      <c r="S299" s="626"/>
      <c r="T299" s="627"/>
      <c r="U299" s="625">
        <v>2005</v>
      </c>
      <c r="V299" s="658"/>
      <c r="W299" s="627"/>
      <c r="X299" s="627"/>
      <c r="Y299" s="627"/>
      <c r="Z299" s="627"/>
      <c r="AA299" s="627"/>
      <c r="AB299" s="626">
        <v>577</v>
      </c>
      <c r="AC299" s="627"/>
      <c r="AD299" s="627"/>
      <c r="AE299" s="627"/>
      <c r="AF299" s="627"/>
      <c r="AG299" s="627"/>
      <c r="AH299" s="627"/>
      <c r="AI299" s="769"/>
      <c r="AJ299" s="627"/>
      <c r="AK299" s="627"/>
      <c r="AL299" s="627"/>
      <c r="AM299" s="627"/>
      <c r="AN299" s="627"/>
      <c r="AO299" s="627"/>
      <c r="AP299" s="627"/>
      <c r="AQ299" s="627"/>
      <c r="AR299" s="627"/>
      <c r="AS299" s="627"/>
      <c r="AT299" s="627"/>
      <c r="AU299" s="627"/>
      <c r="AV299" s="627"/>
    </row>
    <row r="300" spans="1:48" s="659" customFormat="1" ht="24.6" hidden="1" customHeight="1" x14ac:dyDescent="0.15">
      <c r="A300" s="715"/>
      <c r="B300" s="158"/>
      <c r="C300" s="749" t="s">
        <v>752</v>
      </c>
      <c r="D300" s="627"/>
      <c r="E300" s="626" t="s">
        <v>4531</v>
      </c>
      <c r="F300" s="627" t="s">
        <v>752</v>
      </c>
      <c r="G300" s="627" t="s">
        <v>752</v>
      </c>
      <c r="H300" s="626">
        <v>6500</v>
      </c>
      <c r="I300" s="626">
        <v>1295</v>
      </c>
      <c r="J300" s="626">
        <v>1295</v>
      </c>
      <c r="K300" s="627" t="s">
        <v>1276</v>
      </c>
      <c r="L300" s="627" t="s">
        <v>4530</v>
      </c>
      <c r="M300" s="627" t="s">
        <v>54</v>
      </c>
      <c r="N300" s="626">
        <v>19</v>
      </c>
      <c r="O300" s="626">
        <v>30</v>
      </c>
      <c r="P300" s="626">
        <v>536</v>
      </c>
      <c r="Q300" s="626">
        <v>10</v>
      </c>
      <c r="R300" s="876"/>
      <c r="S300" s="626"/>
      <c r="T300" s="627"/>
      <c r="U300" s="625">
        <v>2006</v>
      </c>
      <c r="V300" s="658"/>
      <c r="W300" s="627"/>
      <c r="X300" s="627"/>
      <c r="Y300" s="627"/>
      <c r="Z300" s="627"/>
      <c r="AA300" s="627"/>
      <c r="AB300" s="626">
        <v>1014</v>
      </c>
      <c r="AC300" s="627"/>
      <c r="AD300" s="627"/>
      <c r="AE300" s="627"/>
      <c r="AF300" s="627"/>
      <c r="AG300" s="627"/>
      <c r="AH300" s="627"/>
      <c r="AI300" s="769"/>
      <c r="AJ300" s="627"/>
      <c r="AK300" s="627"/>
      <c r="AL300" s="627"/>
      <c r="AM300" s="627"/>
      <c r="AN300" s="627"/>
      <c r="AO300" s="627"/>
      <c r="AP300" s="627"/>
      <c r="AQ300" s="627"/>
      <c r="AR300" s="627"/>
      <c r="AS300" s="627"/>
      <c r="AT300" s="627"/>
      <c r="AU300" s="627"/>
      <c r="AV300" s="627"/>
    </row>
    <row r="301" spans="1:48" s="659" customFormat="1" ht="24.6" hidden="1" customHeight="1" x14ac:dyDescent="0.15">
      <c r="A301" s="715"/>
      <c r="B301" s="158"/>
      <c r="C301" s="749" t="s">
        <v>752</v>
      </c>
      <c r="D301" s="627"/>
      <c r="E301" s="626" t="s">
        <v>4532</v>
      </c>
      <c r="F301" s="627" t="s">
        <v>752</v>
      </c>
      <c r="G301" s="627" t="s">
        <v>752</v>
      </c>
      <c r="H301" s="626">
        <v>8986</v>
      </c>
      <c r="I301" s="626">
        <v>399</v>
      </c>
      <c r="J301" s="626">
        <v>386</v>
      </c>
      <c r="K301" s="627" t="s">
        <v>1276</v>
      </c>
      <c r="L301" s="627" t="s">
        <v>4533</v>
      </c>
      <c r="M301" s="627" t="s">
        <v>54</v>
      </c>
      <c r="N301" s="626">
        <v>28</v>
      </c>
      <c r="O301" s="626">
        <v>12</v>
      </c>
      <c r="P301" s="626">
        <v>336</v>
      </c>
      <c r="Q301" s="626">
        <v>6.3</v>
      </c>
      <c r="R301" s="876"/>
      <c r="S301" s="626"/>
      <c r="T301" s="627"/>
      <c r="U301" s="625">
        <v>2009</v>
      </c>
      <c r="V301" s="658"/>
      <c r="W301" s="627"/>
      <c r="X301" s="627"/>
      <c r="Y301" s="627"/>
      <c r="Z301" s="627"/>
      <c r="AA301" s="627"/>
      <c r="AB301" s="626">
        <v>443</v>
      </c>
      <c r="AC301" s="627"/>
      <c r="AD301" s="627"/>
      <c r="AE301" s="627"/>
      <c r="AF301" s="627"/>
      <c r="AG301" s="627"/>
      <c r="AH301" s="627"/>
      <c r="AI301" s="769"/>
      <c r="AJ301" s="627"/>
      <c r="AK301" s="627"/>
      <c r="AL301" s="627"/>
      <c r="AM301" s="627"/>
      <c r="AN301" s="627"/>
      <c r="AO301" s="627"/>
      <c r="AP301" s="627"/>
      <c r="AQ301" s="627"/>
      <c r="AR301" s="627"/>
      <c r="AS301" s="627"/>
      <c r="AT301" s="627"/>
      <c r="AU301" s="627"/>
      <c r="AV301" s="627"/>
    </row>
    <row r="302" spans="1:48" s="659" customFormat="1" ht="24.6" hidden="1" customHeight="1" x14ac:dyDescent="0.15">
      <c r="A302" s="715"/>
      <c r="B302" s="158"/>
      <c r="C302" s="749" t="s">
        <v>752</v>
      </c>
      <c r="D302" s="627"/>
      <c r="E302" s="626" t="s">
        <v>4534</v>
      </c>
      <c r="F302" s="627" t="s">
        <v>752</v>
      </c>
      <c r="G302" s="627" t="s">
        <v>752</v>
      </c>
      <c r="H302" s="626">
        <v>6500</v>
      </c>
      <c r="I302" s="626">
        <v>306</v>
      </c>
      <c r="J302" s="626">
        <v>306</v>
      </c>
      <c r="K302" s="627" t="s">
        <v>1276</v>
      </c>
      <c r="L302" s="627" t="s">
        <v>4533</v>
      </c>
      <c r="M302" s="627" t="s">
        <v>54</v>
      </c>
      <c r="N302" s="626">
        <v>22</v>
      </c>
      <c r="O302" s="626">
        <v>10</v>
      </c>
      <c r="P302" s="626">
        <v>220</v>
      </c>
      <c r="Q302" s="626">
        <v>6.9</v>
      </c>
      <c r="R302" s="876"/>
      <c r="S302" s="626"/>
      <c r="T302" s="627"/>
      <c r="U302" s="625">
        <v>2011</v>
      </c>
      <c r="V302" s="658"/>
      <c r="W302" s="627"/>
      <c r="X302" s="627"/>
      <c r="Y302" s="627"/>
      <c r="Z302" s="627"/>
      <c r="AA302" s="627"/>
      <c r="AB302" s="626">
        <v>380</v>
      </c>
      <c r="AC302" s="627"/>
      <c r="AD302" s="627"/>
      <c r="AE302" s="627"/>
      <c r="AF302" s="627"/>
      <c r="AG302" s="627"/>
      <c r="AH302" s="627"/>
      <c r="AI302" s="769"/>
      <c r="AJ302" s="627"/>
      <c r="AK302" s="627"/>
      <c r="AL302" s="627"/>
      <c r="AM302" s="627"/>
      <c r="AN302" s="627"/>
      <c r="AO302" s="627"/>
      <c r="AP302" s="627"/>
      <c r="AQ302" s="627"/>
      <c r="AR302" s="627"/>
      <c r="AS302" s="627"/>
      <c r="AT302" s="627"/>
      <c r="AU302" s="627"/>
      <c r="AV302" s="627"/>
    </row>
    <row r="303" spans="1:48" s="659" customFormat="1" ht="24.6" hidden="1" customHeight="1" x14ac:dyDescent="0.15">
      <c r="A303" s="715"/>
      <c r="B303" s="158"/>
      <c r="C303" s="749" t="s">
        <v>752</v>
      </c>
      <c r="D303" s="627"/>
      <c r="E303" s="626" t="s">
        <v>4535</v>
      </c>
      <c r="F303" s="627" t="s">
        <v>752</v>
      </c>
      <c r="G303" s="627" t="s">
        <v>752</v>
      </c>
      <c r="H303" s="626">
        <v>900</v>
      </c>
      <c r="I303" s="626">
        <v>393.79</v>
      </c>
      <c r="J303" s="626">
        <v>393.79</v>
      </c>
      <c r="K303" s="627" t="s">
        <v>1276</v>
      </c>
      <c r="L303" s="627" t="s">
        <v>4533</v>
      </c>
      <c r="M303" s="627" t="s">
        <v>54</v>
      </c>
      <c r="N303" s="626">
        <v>25</v>
      </c>
      <c r="O303" s="626">
        <v>12</v>
      </c>
      <c r="P303" s="626">
        <v>300</v>
      </c>
      <c r="Q303" s="626">
        <v>6.9</v>
      </c>
      <c r="R303" s="876"/>
      <c r="S303" s="626"/>
      <c r="T303" s="627"/>
      <c r="U303" s="625">
        <v>2014</v>
      </c>
      <c r="V303" s="658"/>
      <c r="W303" s="627"/>
      <c r="X303" s="627"/>
      <c r="Y303" s="627"/>
      <c r="Z303" s="627"/>
      <c r="AA303" s="627"/>
      <c r="AB303" s="626">
        <v>400</v>
      </c>
      <c r="AC303" s="627"/>
      <c r="AD303" s="627"/>
      <c r="AE303" s="627"/>
      <c r="AF303" s="627"/>
      <c r="AG303" s="627"/>
      <c r="AH303" s="627"/>
      <c r="AI303" s="769"/>
      <c r="AJ303" s="627"/>
      <c r="AK303" s="627"/>
      <c r="AL303" s="627"/>
      <c r="AM303" s="627"/>
      <c r="AN303" s="627"/>
      <c r="AO303" s="627"/>
      <c r="AP303" s="627"/>
      <c r="AQ303" s="627"/>
      <c r="AR303" s="627"/>
      <c r="AS303" s="627"/>
      <c r="AT303" s="627"/>
      <c r="AU303" s="627"/>
      <c r="AV303" s="627"/>
    </row>
    <row r="304" spans="1:48" s="659" customFormat="1" ht="24.6" hidden="1" customHeight="1" x14ac:dyDescent="0.15">
      <c r="A304" s="715"/>
      <c r="B304" s="158"/>
      <c r="C304" s="749" t="s">
        <v>753</v>
      </c>
      <c r="D304" s="627"/>
      <c r="E304" s="626" t="s">
        <v>4536</v>
      </c>
      <c r="F304" s="627" t="s">
        <v>753</v>
      </c>
      <c r="G304" s="627" t="s">
        <v>753</v>
      </c>
      <c r="H304" s="626">
        <v>12871</v>
      </c>
      <c r="I304" s="626">
        <v>2558</v>
      </c>
      <c r="J304" s="626">
        <v>5626</v>
      </c>
      <c r="K304" s="627" t="s">
        <v>500</v>
      </c>
      <c r="L304" s="627" t="s">
        <v>4537</v>
      </c>
      <c r="M304" s="627" t="s">
        <v>54</v>
      </c>
      <c r="N304" s="626">
        <v>29</v>
      </c>
      <c r="O304" s="626">
        <v>50</v>
      </c>
      <c r="P304" s="626">
        <v>1450</v>
      </c>
      <c r="Q304" s="626">
        <v>13</v>
      </c>
      <c r="R304" s="876">
        <v>722</v>
      </c>
      <c r="S304" s="626">
        <v>722</v>
      </c>
      <c r="T304" s="627" t="s">
        <v>1238</v>
      </c>
      <c r="U304" s="625">
        <v>2013</v>
      </c>
      <c r="V304" s="658"/>
      <c r="W304" s="627"/>
      <c r="X304" s="627"/>
      <c r="Y304" s="627"/>
      <c r="Z304" s="627"/>
      <c r="AA304" s="627"/>
      <c r="AB304" s="626">
        <v>12000</v>
      </c>
      <c r="AC304" s="627"/>
      <c r="AD304" s="627"/>
      <c r="AE304" s="627"/>
      <c r="AF304" s="627"/>
      <c r="AG304" s="627"/>
      <c r="AH304" s="627"/>
      <c r="AI304" s="769"/>
      <c r="AJ304" s="627"/>
      <c r="AK304" s="627"/>
      <c r="AL304" s="627"/>
      <c r="AM304" s="627"/>
      <c r="AN304" s="627"/>
      <c r="AO304" s="627"/>
      <c r="AP304" s="627"/>
      <c r="AQ304" s="627"/>
      <c r="AR304" s="627"/>
      <c r="AS304" s="627"/>
      <c r="AT304" s="627"/>
      <c r="AU304" s="627"/>
      <c r="AV304" s="627"/>
    </row>
    <row r="305" spans="1:48" s="878" customFormat="1" ht="24.6" hidden="1" customHeight="1" x14ac:dyDescent="0.15">
      <c r="A305" s="715"/>
      <c r="B305" s="696"/>
      <c r="C305" s="749" t="s">
        <v>17191</v>
      </c>
      <c r="D305" s="627"/>
      <c r="E305" s="626" t="s">
        <v>17192</v>
      </c>
      <c r="F305" s="627" t="s">
        <v>11363</v>
      </c>
      <c r="G305" s="627" t="s">
        <v>11363</v>
      </c>
      <c r="H305" s="626">
        <v>4779</v>
      </c>
      <c r="I305" s="626">
        <v>1983</v>
      </c>
      <c r="J305" s="626">
        <v>2324</v>
      </c>
      <c r="K305" s="627" t="s">
        <v>17193</v>
      </c>
      <c r="L305" s="627" t="s">
        <v>17194</v>
      </c>
      <c r="M305" s="627" t="s">
        <v>2280</v>
      </c>
      <c r="N305" s="626">
        <v>28</v>
      </c>
      <c r="O305" s="626">
        <v>44</v>
      </c>
      <c r="P305" s="626">
        <v>1978</v>
      </c>
      <c r="Q305" s="626">
        <v>14</v>
      </c>
      <c r="R305" s="876">
        <v>212</v>
      </c>
      <c r="S305" s="626">
        <v>1000</v>
      </c>
      <c r="T305" s="627" t="s">
        <v>2199</v>
      </c>
      <c r="U305" s="625">
        <v>2022</v>
      </c>
      <c r="V305" s="658"/>
      <c r="W305" s="627"/>
      <c r="X305" s="627"/>
      <c r="Y305" s="627"/>
      <c r="Z305" s="627"/>
      <c r="AA305" s="627"/>
      <c r="AB305" s="626">
        <v>7600</v>
      </c>
      <c r="AC305" s="627"/>
      <c r="AD305" s="627"/>
      <c r="AE305" s="627"/>
      <c r="AF305" s="627"/>
      <c r="AG305" s="627"/>
      <c r="AH305" s="627"/>
      <c r="AI305" s="769"/>
      <c r="AJ305" s="627"/>
      <c r="AK305" s="627"/>
      <c r="AL305" s="627"/>
      <c r="AM305" s="627"/>
      <c r="AN305" s="627"/>
      <c r="AO305" s="627"/>
      <c r="AP305" s="627"/>
      <c r="AQ305" s="627"/>
      <c r="AR305" s="627"/>
      <c r="AS305" s="627"/>
      <c r="AT305" s="627"/>
      <c r="AU305" s="627"/>
      <c r="AV305" s="627" t="s">
        <v>17183</v>
      </c>
    </row>
    <row r="306" spans="1:48" s="659" customFormat="1" ht="24.6" hidden="1" customHeight="1" x14ac:dyDescent="0.15">
      <c r="A306" s="715"/>
      <c r="B306" s="158"/>
      <c r="C306" s="749" t="s">
        <v>756</v>
      </c>
      <c r="D306" s="627"/>
      <c r="E306" s="626" t="s">
        <v>4538</v>
      </c>
      <c r="F306" s="627" t="s">
        <v>756</v>
      </c>
      <c r="G306" s="627" t="s">
        <v>17185</v>
      </c>
      <c r="H306" s="626">
        <v>748</v>
      </c>
      <c r="I306" s="626">
        <v>433.68</v>
      </c>
      <c r="J306" s="626">
        <v>531.76</v>
      </c>
      <c r="K306" s="627" t="s">
        <v>4539</v>
      </c>
      <c r="L306" s="627" t="s">
        <v>1295</v>
      </c>
      <c r="M306" s="627" t="s">
        <v>54</v>
      </c>
      <c r="N306" s="626">
        <v>17.8</v>
      </c>
      <c r="O306" s="626">
        <v>17.2</v>
      </c>
      <c r="P306" s="626">
        <v>306.16000000000003</v>
      </c>
      <c r="Q306" s="626">
        <v>5</v>
      </c>
      <c r="R306" s="876">
        <v>50</v>
      </c>
      <c r="S306" s="626">
        <v>50</v>
      </c>
      <c r="T306" s="627" t="s">
        <v>4540</v>
      </c>
      <c r="U306" s="625">
        <v>2013</v>
      </c>
      <c r="V306" s="658"/>
      <c r="W306" s="627"/>
      <c r="X306" s="627"/>
      <c r="Y306" s="627"/>
      <c r="Z306" s="627"/>
      <c r="AA306" s="627"/>
      <c r="AB306" s="626">
        <v>657</v>
      </c>
      <c r="AC306" s="627"/>
      <c r="AD306" s="627"/>
      <c r="AE306" s="627"/>
      <c r="AF306" s="627"/>
      <c r="AG306" s="627"/>
      <c r="AH306" s="627"/>
      <c r="AI306" s="769"/>
      <c r="AJ306" s="627"/>
      <c r="AK306" s="627"/>
      <c r="AL306" s="627"/>
      <c r="AM306" s="627"/>
      <c r="AN306" s="627"/>
      <c r="AO306" s="627"/>
      <c r="AP306" s="627"/>
      <c r="AQ306" s="627"/>
      <c r="AR306" s="627"/>
      <c r="AS306" s="627"/>
      <c r="AT306" s="627"/>
      <c r="AU306" s="627"/>
      <c r="AV306" s="627"/>
    </row>
    <row r="307" spans="1:48" s="659" customFormat="1" ht="24.6" hidden="1" customHeight="1" x14ac:dyDescent="0.15">
      <c r="A307" s="715" t="s">
        <v>93</v>
      </c>
      <c r="B307" s="158"/>
      <c r="C307" s="749" t="s">
        <v>765</v>
      </c>
      <c r="D307" s="627"/>
      <c r="E307" s="626" t="s">
        <v>14742</v>
      </c>
      <c r="F307" s="627" t="s">
        <v>765</v>
      </c>
      <c r="G307" s="627" t="s">
        <v>765</v>
      </c>
      <c r="H307" s="626">
        <v>53344</v>
      </c>
      <c r="I307" s="626">
        <v>1900</v>
      </c>
      <c r="J307" s="626">
        <v>2839</v>
      </c>
      <c r="K307" s="627" t="s">
        <v>1215</v>
      </c>
      <c r="L307" s="627" t="s">
        <v>1265</v>
      </c>
      <c r="M307" s="627" t="s">
        <v>54</v>
      </c>
      <c r="N307" s="626">
        <v>24</v>
      </c>
      <c r="O307" s="626">
        <v>48</v>
      </c>
      <c r="P307" s="626">
        <v>1152</v>
      </c>
      <c r="Q307" s="626">
        <v>14</v>
      </c>
      <c r="R307" s="876">
        <v>749</v>
      </c>
      <c r="S307" s="626">
        <v>2000</v>
      </c>
      <c r="T307" s="627" t="s">
        <v>499</v>
      </c>
      <c r="U307" s="625">
        <v>1996</v>
      </c>
      <c r="V307" s="658"/>
      <c r="W307" s="627"/>
      <c r="X307" s="627"/>
      <c r="Y307" s="627"/>
      <c r="Z307" s="627"/>
      <c r="AA307" s="627"/>
      <c r="AB307" s="626">
        <v>1622</v>
      </c>
      <c r="AC307" s="627"/>
      <c r="AD307" s="627"/>
      <c r="AE307" s="627"/>
      <c r="AF307" s="627"/>
      <c r="AG307" s="627"/>
      <c r="AH307" s="627"/>
      <c r="AI307" s="627"/>
      <c r="AJ307" s="627"/>
      <c r="AK307" s="627"/>
      <c r="AL307" s="627"/>
      <c r="AM307" s="627"/>
      <c r="AN307" s="627"/>
      <c r="AO307" s="627"/>
      <c r="AP307" s="627"/>
      <c r="AQ307" s="627"/>
      <c r="AR307" s="627"/>
      <c r="AS307" s="627"/>
      <c r="AT307" s="627"/>
      <c r="AU307" s="627"/>
      <c r="AV307" s="627"/>
    </row>
    <row r="308" spans="1:48" s="659" customFormat="1" ht="24.6" hidden="1" customHeight="1" x14ac:dyDescent="0.15">
      <c r="A308" s="715">
        <v>3</v>
      </c>
      <c r="B308" s="158"/>
      <c r="C308" s="749" t="s">
        <v>765</v>
      </c>
      <c r="D308" s="627" t="s">
        <v>1264</v>
      </c>
      <c r="E308" s="626" t="s">
        <v>12375</v>
      </c>
      <c r="F308" s="627" t="s">
        <v>765</v>
      </c>
      <c r="G308" s="627" t="s">
        <v>4503</v>
      </c>
      <c r="H308" s="626">
        <v>104936</v>
      </c>
      <c r="I308" s="626">
        <v>2306.06</v>
      </c>
      <c r="J308" s="626">
        <v>4842.83</v>
      </c>
      <c r="K308" s="627" t="s">
        <v>978</v>
      </c>
      <c r="L308" s="627" t="s">
        <v>12376</v>
      </c>
      <c r="M308" s="627" t="s">
        <v>54</v>
      </c>
      <c r="N308" s="626">
        <v>23</v>
      </c>
      <c r="O308" s="626">
        <v>44</v>
      </c>
      <c r="P308" s="626">
        <v>1012</v>
      </c>
      <c r="Q308" s="626">
        <v>13.2</v>
      </c>
      <c r="R308" s="876">
        <v>833</v>
      </c>
      <c r="S308" s="626">
        <v>1050</v>
      </c>
      <c r="T308" s="627" t="s">
        <v>499</v>
      </c>
      <c r="U308" s="625">
        <v>2019</v>
      </c>
      <c r="V308" s="658">
        <v>782</v>
      </c>
      <c r="W308" s="627">
        <v>420</v>
      </c>
      <c r="X308" s="627">
        <v>420</v>
      </c>
      <c r="Y308" s="627"/>
      <c r="Z308" s="627"/>
      <c r="AA308" s="627"/>
      <c r="AB308" s="626">
        <v>7300</v>
      </c>
      <c r="AC308" s="627">
        <v>2000</v>
      </c>
      <c r="AD308" s="627">
        <v>2002</v>
      </c>
      <c r="AE308" s="627">
        <v>1</v>
      </c>
      <c r="AF308" s="627">
        <v>7</v>
      </c>
      <c r="AG308" s="627"/>
      <c r="AH308" s="627"/>
      <c r="AI308" s="627"/>
      <c r="AJ308" s="627"/>
      <c r="AK308" s="627"/>
      <c r="AL308" s="627"/>
      <c r="AM308" s="627"/>
      <c r="AN308" s="627"/>
      <c r="AO308" s="627"/>
      <c r="AP308" s="627"/>
      <c r="AQ308" s="627"/>
      <c r="AR308" s="627"/>
      <c r="AS308" s="627"/>
      <c r="AT308" s="627"/>
      <c r="AU308" s="627"/>
      <c r="AV308" s="627"/>
    </row>
    <row r="309" spans="1:48" s="659" customFormat="1" ht="24.6" hidden="1" customHeight="1" x14ac:dyDescent="0.15">
      <c r="A309" s="715"/>
      <c r="B309" s="158"/>
      <c r="C309" s="877" t="s">
        <v>765</v>
      </c>
      <c r="D309" s="627"/>
      <c r="E309" s="645" t="s">
        <v>16059</v>
      </c>
      <c r="F309" s="769" t="s">
        <v>765</v>
      </c>
      <c r="G309" s="769" t="s">
        <v>16060</v>
      </c>
      <c r="H309" s="626">
        <v>30667</v>
      </c>
      <c r="I309" s="626">
        <v>1959</v>
      </c>
      <c r="J309" s="626">
        <v>2622</v>
      </c>
      <c r="K309" s="627" t="s">
        <v>978</v>
      </c>
      <c r="L309" s="627" t="s">
        <v>1184</v>
      </c>
      <c r="M309" s="627" t="s">
        <v>54</v>
      </c>
      <c r="N309" s="626">
        <v>27</v>
      </c>
      <c r="O309" s="626">
        <v>38</v>
      </c>
      <c r="P309" s="626">
        <v>1026</v>
      </c>
      <c r="Q309" s="626">
        <v>14.25</v>
      </c>
      <c r="R309" s="876">
        <v>553</v>
      </c>
      <c r="S309" s="626">
        <v>553</v>
      </c>
      <c r="T309" s="627" t="s">
        <v>2199</v>
      </c>
      <c r="U309" s="625">
        <v>2021</v>
      </c>
      <c r="V309" s="658"/>
      <c r="W309" s="627"/>
      <c r="X309" s="627"/>
      <c r="Y309" s="627"/>
      <c r="Z309" s="627"/>
      <c r="AA309" s="627"/>
      <c r="AB309" s="626">
        <v>8300</v>
      </c>
      <c r="AC309" s="627"/>
      <c r="AD309" s="627"/>
      <c r="AE309" s="627"/>
      <c r="AF309" s="627"/>
      <c r="AG309" s="627"/>
      <c r="AH309" s="627"/>
      <c r="AI309" s="627"/>
      <c r="AJ309" s="627"/>
      <c r="AK309" s="627"/>
      <c r="AL309" s="627"/>
      <c r="AM309" s="627"/>
      <c r="AN309" s="627"/>
      <c r="AO309" s="627"/>
      <c r="AP309" s="627"/>
      <c r="AQ309" s="627"/>
      <c r="AR309" s="627"/>
      <c r="AS309" s="627"/>
      <c r="AT309" s="627"/>
      <c r="AU309" s="627"/>
      <c r="AV309" s="627"/>
    </row>
    <row r="310" spans="1:48" s="659" customFormat="1" ht="24.6" hidden="1" customHeight="1" x14ac:dyDescent="0.15">
      <c r="A310" s="715"/>
      <c r="B310" s="158"/>
      <c r="C310" s="749" t="s">
        <v>768</v>
      </c>
      <c r="D310" s="627" t="s">
        <v>1266</v>
      </c>
      <c r="E310" s="626" t="s">
        <v>1267</v>
      </c>
      <c r="F310" s="627" t="s">
        <v>768</v>
      </c>
      <c r="G310" s="627" t="s">
        <v>768</v>
      </c>
      <c r="H310" s="626">
        <v>5151</v>
      </c>
      <c r="I310" s="626">
        <v>2453</v>
      </c>
      <c r="J310" s="626">
        <v>3739</v>
      </c>
      <c r="K310" s="627" t="s">
        <v>1215</v>
      </c>
      <c r="L310" s="627" t="s">
        <v>1268</v>
      </c>
      <c r="M310" s="627" t="s">
        <v>54</v>
      </c>
      <c r="N310" s="626">
        <v>26</v>
      </c>
      <c r="O310" s="626">
        <v>47</v>
      </c>
      <c r="P310" s="626">
        <v>1269</v>
      </c>
      <c r="Q310" s="626">
        <v>18</v>
      </c>
      <c r="R310" s="876">
        <v>1258</v>
      </c>
      <c r="S310" s="626">
        <v>3000</v>
      </c>
      <c r="T310" s="627" t="s">
        <v>499</v>
      </c>
      <c r="U310" s="625">
        <v>2003</v>
      </c>
      <c r="V310" s="658">
        <v>2253</v>
      </c>
      <c r="W310" s="627">
        <v>598</v>
      </c>
      <c r="X310" s="627">
        <v>597</v>
      </c>
      <c r="Y310" s="627"/>
      <c r="Z310" s="627">
        <v>800</v>
      </c>
      <c r="AA310" s="627" t="s">
        <v>762</v>
      </c>
      <c r="AB310" s="626">
        <v>4248</v>
      </c>
      <c r="AC310" s="627"/>
      <c r="AD310" s="627"/>
      <c r="AE310" s="627">
        <v>2</v>
      </c>
      <c r="AF310" s="627">
        <v>33</v>
      </c>
      <c r="AG310" s="627" t="s">
        <v>1269</v>
      </c>
      <c r="AH310" s="627"/>
      <c r="AI310" s="627"/>
      <c r="AJ310" s="627"/>
      <c r="AK310" s="627"/>
      <c r="AL310" s="627"/>
      <c r="AM310" s="627"/>
      <c r="AN310" s="627"/>
      <c r="AO310" s="627"/>
      <c r="AP310" s="627"/>
      <c r="AQ310" s="627"/>
      <c r="AR310" s="627"/>
      <c r="AS310" s="627"/>
      <c r="AT310" s="627"/>
      <c r="AU310" s="627"/>
      <c r="AV310" s="627"/>
    </row>
    <row r="311" spans="1:48" s="659" customFormat="1" ht="24.6" hidden="1" customHeight="1" x14ac:dyDescent="0.15">
      <c r="A311" s="715"/>
      <c r="B311" s="158"/>
      <c r="C311" s="749" t="s">
        <v>768</v>
      </c>
      <c r="D311" s="627"/>
      <c r="E311" s="626" t="s">
        <v>1270</v>
      </c>
      <c r="F311" s="627" t="s">
        <v>768</v>
      </c>
      <c r="G311" s="627" t="s">
        <v>768</v>
      </c>
      <c r="H311" s="626">
        <v>4479</v>
      </c>
      <c r="I311" s="626">
        <v>823.75</v>
      </c>
      <c r="J311" s="626">
        <v>1649.95</v>
      </c>
      <c r="K311" s="627" t="s">
        <v>1215</v>
      </c>
      <c r="L311" s="627" t="s">
        <v>1271</v>
      </c>
      <c r="M311" s="627" t="s">
        <v>54</v>
      </c>
      <c r="N311" s="626">
        <v>20</v>
      </c>
      <c r="O311" s="626">
        <v>31.5</v>
      </c>
      <c r="P311" s="626">
        <v>630</v>
      </c>
      <c r="Q311" s="626">
        <v>12.2</v>
      </c>
      <c r="R311" s="876"/>
      <c r="S311" s="626">
        <v>500</v>
      </c>
      <c r="T311" s="627"/>
      <c r="U311" s="625">
        <v>2010</v>
      </c>
      <c r="V311" s="658"/>
      <c r="W311" s="627"/>
      <c r="X311" s="627"/>
      <c r="Y311" s="627"/>
      <c r="Z311" s="627"/>
      <c r="AA311" s="627"/>
      <c r="AB311" s="626">
        <v>1700</v>
      </c>
      <c r="AC311" s="627"/>
      <c r="AD311" s="627"/>
      <c r="AE311" s="627"/>
      <c r="AF311" s="627"/>
      <c r="AG311" s="627"/>
      <c r="AH311" s="627"/>
      <c r="AI311" s="627"/>
      <c r="AJ311" s="627"/>
      <c r="AK311" s="627"/>
      <c r="AL311" s="627"/>
      <c r="AM311" s="627"/>
      <c r="AN311" s="627"/>
      <c r="AO311" s="627"/>
      <c r="AP311" s="627"/>
      <c r="AQ311" s="627"/>
      <c r="AR311" s="627"/>
      <c r="AS311" s="627"/>
      <c r="AT311" s="627"/>
      <c r="AU311" s="627"/>
      <c r="AV311" s="627"/>
    </row>
    <row r="312" spans="1:48" s="659" customFormat="1" ht="24.6" hidden="1" customHeight="1" x14ac:dyDescent="0.15">
      <c r="A312" s="715"/>
      <c r="B312" s="604"/>
      <c r="C312" s="749" t="s">
        <v>778</v>
      </c>
      <c r="D312" s="627" t="s">
        <v>1272</v>
      </c>
      <c r="E312" s="626" t="s">
        <v>1273</v>
      </c>
      <c r="F312" s="627" t="s">
        <v>778</v>
      </c>
      <c r="G312" s="627" t="s">
        <v>778</v>
      </c>
      <c r="H312" s="626">
        <v>6112</v>
      </c>
      <c r="I312" s="626">
        <v>1755</v>
      </c>
      <c r="J312" s="626">
        <v>2668</v>
      </c>
      <c r="K312" s="769" t="s">
        <v>1194</v>
      </c>
      <c r="L312" s="627" t="s">
        <v>1182</v>
      </c>
      <c r="M312" s="627" t="s">
        <v>1145</v>
      </c>
      <c r="N312" s="626">
        <v>24</v>
      </c>
      <c r="O312" s="626">
        <v>46</v>
      </c>
      <c r="P312" s="626">
        <v>1104</v>
      </c>
      <c r="Q312" s="626">
        <v>13</v>
      </c>
      <c r="R312" s="876">
        <v>500</v>
      </c>
      <c r="S312" s="626">
        <v>2390</v>
      </c>
      <c r="T312" s="627" t="s">
        <v>185</v>
      </c>
      <c r="U312" s="625" t="s">
        <v>1274</v>
      </c>
      <c r="V312" s="658">
        <v>483</v>
      </c>
      <c r="W312" s="627">
        <v>200</v>
      </c>
      <c r="X312" s="627">
        <v>350</v>
      </c>
      <c r="Y312" s="627"/>
      <c r="Z312" s="627"/>
      <c r="AA312" s="627"/>
      <c r="AB312" s="626">
        <v>1053</v>
      </c>
      <c r="AC312" s="627"/>
      <c r="AD312" s="627"/>
      <c r="AE312" s="627"/>
      <c r="AF312" s="627"/>
      <c r="AG312" s="627">
        <v>1700</v>
      </c>
      <c r="AH312" s="627"/>
      <c r="AI312" s="627"/>
      <c r="AJ312" s="627"/>
      <c r="AK312" s="627"/>
      <c r="AL312" s="627"/>
      <c r="AM312" s="627"/>
      <c r="AN312" s="627"/>
      <c r="AO312" s="627"/>
      <c r="AP312" s="627"/>
      <c r="AQ312" s="627"/>
      <c r="AR312" s="627"/>
      <c r="AS312" s="627"/>
      <c r="AT312" s="627"/>
      <c r="AU312" s="627"/>
      <c r="AV312" s="627"/>
    </row>
    <row r="313" spans="1:48" s="1139" customFormat="1" ht="24.6" hidden="1" customHeight="1" x14ac:dyDescent="0.15">
      <c r="A313" s="1144"/>
      <c r="B313" s="669" t="s">
        <v>59</v>
      </c>
      <c r="C313" s="914" t="s">
        <v>55</v>
      </c>
      <c r="D313" s="666"/>
      <c r="E313" s="676">
        <f>COUNTA(E314:E327)</f>
        <v>14</v>
      </c>
      <c r="F313" s="650"/>
      <c r="G313" s="650"/>
      <c r="H313" s="665">
        <f>SUM(H314:H327)</f>
        <v>240572</v>
      </c>
      <c r="I313" s="665">
        <f>SUM(I314:I327)</f>
        <v>45066.020000000004</v>
      </c>
      <c r="J313" s="665">
        <f>SUM(J314:J327)</f>
        <v>73648.05</v>
      </c>
      <c r="K313" s="650"/>
      <c r="L313" s="650"/>
      <c r="M313" s="650"/>
      <c r="N313" s="665"/>
      <c r="O313" s="665"/>
      <c r="P313" s="665"/>
      <c r="Q313" s="665"/>
      <c r="R313" s="665"/>
      <c r="S313" s="665"/>
      <c r="T313" s="650"/>
      <c r="U313" s="650"/>
      <c r="V313" s="1138"/>
      <c r="W313" s="666"/>
      <c r="X313" s="666"/>
      <c r="Y313" s="666"/>
      <c r="Z313" s="666"/>
      <c r="AA313" s="666"/>
      <c r="AB313" s="665"/>
      <c r="AC313" s="666"/>
      <c r="AD313" s="666"/>
      <c r="AE313" s="666"/>
      <c r="AF313" s="666"/>
      <c r="AG313" s="666"/>
      <c r="AH313" s="666"/>
      <c r="AI313" s="666"/>
      <c r="AJ313" s="666"/>
      <c r="AK313" s="666"/>
      <c r="AL313" s="666"/>
      <c r="AM313" s="666"/>
      <c r="AN313" s="666"/>
      <c r="AO313" s="666"/>
      <c r="AP313" s="666"/>
      <c r="AQ313" s="666"/>
      <c r="AR313" s="666"/>
      <c r="AS313" s="666"/>
      <c r="AT313" s="666"/>
      <c r="AU313" s="666"/>
      <c r="AV313" s="650"/>
    </row>
    <row r="314" spans="1:48" s="659" customFormat="1" ht="24.6" hidden="1" customHeight="1" x14ac:dyDescent="0.15">
      <c r="A314" s="715">
        <v>4</v>
      </c>
      <c r="B314" s="147"/>
      <c r="C314" s="656" t="s">
        <v>495</v>
      </c>
      <c r="D314" s="627" t="s">
        <v>4772</v>
      </c>
      <c r="E314" s="625" t="s">
        <v>4941</v>
      </c>
      <c r="F314" s="625" t="s">
        <v>495</v>
      </c>
      <c r="G314" s="625" t="s">
        <v>4849</v>
      </c>
      <c r="H314" s="626">
        <v>14290</v>
      </c>
      <c r="I314" s="626">
        <v>4946</v>
      </c>
      <c r="J314" s="626">
        <v>9356</v>
      </c>
      <c r="K314" s="625" t="s">
        <v>500</v>
      </c>
      <c r="L314" s="625" t="s">
        <v>4942</v>
      </c>
      <c r="M314" s="625" t="s">
        <v>4943</v>
      </c>
      <c r="N314" s="626">
        <v>20</v>
      </c>
      <c r="O314" s="626">
        <v>40</v>
      </c>
      <c r="P314" s="626">
        <v>1362</v>
      </c>
      <c r="Q314" s="626">
        <v>12</v>
      </c>
      <c r="R314" s="626">
        <v>4183</v>
      </c>
      <c r="S314" s="626">
        <v>8000</v>
      </c>
      <c r="T314" s="625" t="s">
        <v>499</v>
      </c>
      <c r="U314" s="625">
        <v>1974</v>
      </c>
      <c r="V314" s="658"/>
      <c r="W314" s="627">
        <v>578</v>
      </c>
      <c r="X314" s="627">
        <v>369</v>
      </c>
      <c r="Y314" s="627"/>
      <c r="Z314" s="627">
        <v>50</v>
      </c>
      <c r="AA314" s="627"/>
      <c r="AB314" s="626">
        <v>1062</v>
      </c>
      <c r="AC314" s="625">
        <v>1989</v>
      </c>
      <c r="AD314" s="625">
        <v>2000</v>
      </c>
      <c r="AE314" s="627">
        <v>2</v>
      </c>
      <c r="AF314" s="627">
        <v>100</v>
      </c>
      <c r="AG314" s="627">
        <v>1500</v>
      </c>
      <c r="AH314" s="627"/>
      <c r="AI314" s="627"/>
      <c r="AJ314" s="627"/>
      <c r="AK314" s="627"/>
      <c r="AL314" s="627"/>
      <c r="AM314" s="627"/>
      <c r="AN314" s="627"/>
      <c r="AO314" s="627"/>
      <c r="AP314" s="627"/>
      <c r="AQ314" s="627"/>
      <c r="AR314" s="627"/>
      <c r="AS314" s="627"/>
      <c r="AT314" s="627"/>
      <c r="AU314" s="627"/>
      <c r="AV314" s="625"/>
    </row>
    <row r="315" spans="1:48" s="659" customFormat="1" ht="24.6" hidden="1" customHeight="1" x14ac:dyDescent="0.15">
      <c r="A315" s="715"/>
      <c r="B315" s="147"/>
      <c r="C315" s="656" t="s">
        <v>495</v>
      </c>
      <c r="D315" s="627"/>
      <c r="E315" s="625" t="s">
        <v>4944</v>
      </c>
      <c r="F315" s="625" t="s">
        <v>495</v>
      </c>
      <c r="G315" s="625" t="s">
        <v>4849</v>
      </c>
      <c r="H315" s="626">
        <v>2849</v>
      </c>
      <c r="I315" s="626">
        <v>2143</v>
      </c>
      <c r="J315" s="626">
        <v>4399</v>
      </c>
      <c r="K315" s="625" t="s">
        <v>500</v>
      </c>
      <c r="L315" s="625" t="s">
        <v>4945</v>
      </c>
      <c r="M315" s="625" t="s">
        <v>4943</v>
      </c>
      <c r="N315" s="626">
        <v>36</v>
      </c>
      <c r="O315" s="626">
        <v>48</v>
      </c>
      <c r="P315" s="626">
        <v>1756</v>
      </c>
      <c r="Q315" s="626">
        <v>13</v>
      </c>
      <c r="R315" s="626">
        <v>300</v>
      </c>
      <c r="S315" s="626">
        <v>500</v>
      </c>
      <c r="T315" s="625" t="s">
        <v>499</v>
      </c>
      <c r="U315" s="625">
        <v>2009</v>
      </c>
      <c r="V315" s="658"/>
      <c r="W315" s="627"/>
      <c r="X315" s="627"/>
      <c r="Y315" s="627"/>
      <c r="Z315" s="627"/>
      <c r="AA315" s="627"/>
      <c r="AB315" s="626">
        <v>7000</v>
      </c>
      <c r="AC315" s="625"/>
      <c r="AD315" s="625"/>
      <c r="AE315" s="627"/>
      <c r="AF315" s="627"/>
      <c r="AG315" s="627"/>
      <c r="AH315" s="627"/>
      <c r="AI315" s="627"/>
      <c r="AJ315" s="627"/>
      <c r="AK315" s="627"/>
      <c r="AL315" s="627"/>
      <c r="AM315" s="627"/>
      <c r="AN315" s="627"/>
      <c r="AO315" s="627"/>
      <c r="AP315" s="627"/>
      <c r="AQ315" s="627"/>
      <c r="AR315" s="627"/>
      <c r="AS315" s="627"/>
      <c r="AT315" s="627"/>
      <c r="AU315" s="627"/>
      <c r="AV315" s="625"/>
    </row>
    <row r="316" spans="1:48" s="659" customFormat="1" ht="24.6" hidden="1" customHeight="1" x14ac:dyDescent="0.15">
      <c r="A316" s="715"/>
      <c r="B316" s="147"/>
      <c r="C316" s="656" t="s">
        <v>495</v>
      </c>
      <c r="D316" s="627"/>
      <c r="E316" s="625" t="s">
        <v>4946</v>
      </c>
      <c r="F316" s="625" t="s">
        <v>495</v>
      </c>
      <c r="G316" s="625" t="s">
        <v>495</v>
      </c>
      <c r="H316" s="626">
        <v>2744</v>
      </c>
      <c r="I316" s="626">
        <v>1060.17</v>
      </c>
      <c r="J316" s="626">
        <v>2318.75</v>
      </c>
      <c r="K316" s="625" t="s">
        <v>500</v>
      </c>
      <c r="L316" s="625" t="s">
        <v>4947</v>
      </c>
      <c r="M316" s="625" t="s">
        <v>54</v>
      </c>
      <c r="N316" s="626">
        <v>22</v>
      </c>
      <c r="O316" s="626">
        <v>37</v>
      </c>
      <c r="P316" s="626">
        <v>814</v>
      </c>
      <c r="Q316" s="626">
        <v>13</v>
      </c>
      <c r="R316" s="626">
        <v>96</v>
      </c>
      <c r="S316" s="626">
        <v>500</v>
      </c>
      <c r="T316" s="625" t="s">
        <v>499</v>
      </c>
      <c r="U316" s="625">
        <v>2007</v>
      </c>
      <c r="V316" s="658"/>
      <c r="W316" s="627"/>
      <c r="X316" s="627"/>
      <c r="Y316" s="627"/>
      <c r="Z316" s="627"/>
      <c r="AA316" s="627"/>
      <c r="AB316" s="626">
        <v>960</v>
      </c>
      <c r="AC316" s="625"/>
      <c r="AD316" s="625"/>
      <c r="AE316" s="627"/>
      <c r="AF316" s="627"/>
      <c r="AG316" s="627"/>
      <c r="AH316" s="627"/>
      <c r="AI316" s="627"/>
      <c r="AJ316" s="627"/>
      <c r="AK316" s="627"/>
      <c r="AL316" s="627"/>
      <c r="AM316" s="627"/>
      <c r="AN316" s="627"/>
      <c r="AO316" s="627"/>
      <c r="AP316" s="627"/>
      <c r="AQ316" s="627"/>
      <c r="AR316" s="627"/>
      <c r="AS316" s="627"/>
      <c r="AT316" s="627"/>
      <c r="AU316" s="627"/>
      <c r="AV316" s="625"/>
    </row>
    <row r="317" spans="1:48" s="659" customFormat="1" ht="24.6" hidden="1" customHeight="1" x14ac:dyDescent="0.15">
      <c r="A317" s="715"/>
      <c r="B317" s="147"/>
      <c r="C317" s="656" t="s">
        <v>4790</v>
      </c>
      <c r="D317" s="627" t="s">
        <v>4948</v>
      </c>
      <c r="E317" s="625" t="s">
        <v>4949</v>
      </c>
      <c r="F317" s="625" t="s">
        <v>4790</v>
      </c>
      <c r="G317" s="625" t="s">
        <v>4790</v>
      </c>
      <c r="H317" s="626">
        <v>37590</v>
      </c>
      <c r="I317" s="626">
        <v>5382.85</v>
      </c>
      <c r="J317" s="626">
        <v>13284</v>
      </c>
      <c r="K317" s="625" t="s">
        <v>4950</v>
      </c>
      <c r="L317" s="625" t="s">
        <v>4951</v>
      </c>
      <c r="M317" s="625" t="s">
        <v>4943</v>
      </c>
      <c r="N317" s="626">
        <v>33</v>
      </c>
      <c r="O317" s="626">
        <v>44</v>
      </c>
      <c r="P317" s="626">
        <v>1629</v>
      </c>
      <c r="Q317" s="626">
        <v>12.5</v>
      </c>
      <c r="R317" s="626">
        <v>4398</v>
      </c>
      <c r="S317" s="626">
        <v>5000</v>
      </c>
      <c r="T317" s="625" t="s">
        <v>499</v>
      </c>
      <c r="U317" s="625">
        <v>1992</v>
      </c>
      <c r="V317" s="658">
        <v>4405</v>
      </c>
      <c r="W317" s="627">
        <v>1750</v>
      </c>
      <c r="X317" s="627">
        <v>538</v>
      </c>
      <c r="Y317" s="627"/>
      <c r="Z317" s="627"/>
      <c r="AA317" s="627"/>
      <c r="AB317" s="626">
        <v>6728</v>
      </c>
      <c r="AC317" s="625"/>
      <c r="AD317" s="625"/>
      <c r="AE317" s="627" t="s">
        <v>4952</v>
      </c>
      <c r="AF317" s="627">
        <v>1500</v>
      </c>
      <c r="AG317" s="627"/>
      <c r="AH317" s="627"/>
      <c r="AI317" s="627"/>
      <c r="AJ317" s="627"/>
      <c r="AK317" s="627"/>
      <c r="AL317" s="627"/>
      <c r="AM317" s="627"/>
      <c r="AN317" s="627"/>
      <c r="AO317" s="627"/>
      <c r="AP317" s="627"/>
      <c r="AQ317" s="627"/>
      <c r="AR317" s="627"/>
      <c r="AS317" s="627"/>
      <c r="AT317" s="627"/>
      <c r="AU317" s="627"/>
      <c r="AV317" s="625"/>
    </row>
    <row r="318" spans="1:48" s="659" customFormat="1" ht="24.6" hidden="1" customHeight="1" x14ac:dyDescent="0.15">
      <c r="A318" s="715"/>
      <c r="B318" s="147"/>
      <c r="C318" s="656" t="s">
        <v>4790</v>
      </c>
      <c r="D318" s="627" t="s">
        <v>4920</v>
      </c>
      <c r="E318" s="625" t="s">
        <v>4953</v>
      </c>
      <c r="F318" s="625" t="s">
        <v>4790</v>
      </c>
      <c r="G318" s="625" t="s">
        <v>4855</v>
      </c>
      <c r="H318" s="626">
        <v>34937</v>
      </c>
      <c r="I318" s="626">
        <v>4690</v>
      </c>
      <c r="J318" s="626">
        <v>5871</v>
      </c>
      <c r="K318" s="625" t="s">
        <v>3781</v>
      </c>
      <c r="L318" s="625" t="s">
        <v>4954</v>
      </c>
      <c r="M318" s="625" t="s">
        <v>4955</v>
      </c>
      <c r="N318" s="626">
        <v>48</v>
      </c>
      <c r="O318" s="626">
        <v>54</v>
      </c>
      <c r="P318" s="626">
        <v>2604</v>
      </c>
      <c r="Q318" s="626">
        <v>19</v>
      </c>
      <c r="R318" s="626">
        <v>2950</v>
      </c>
      <c r="S318" s="626">
        <v>4000</v>
      </c>
      <c r="T318" s="625" t="s">
        <v>499</v>
      </c>
      <c r="U318" s="625">
        <v>2005</v>
      </c>
      <c r="V318" s="658">
        <v>6050</v>
      </c>
      <c r="W318" s="627">
        <v>1600</v>
      </c>
      <c r="X318" s="627">
        <v>504</v>
      </c>
      <c r="Y318" s="627"/>
      <c r="Z318" s="627"/>
      <c r="AA318" s="627"/>
      <c r="AB318" s="626">
        <v>10307</v>
      </c>
      <c r="AC318" s="625"/>
      <c r="AD318" s="625"/>
      <c r="AE318" s="627">
        <v>1</v>
      </c>
      <c r="AF318" s="627">
        <v>50</v>
      </c>
      <c r="AG318" s="627">
        <v>100</v>
      </c>
      <c r="AH318" s="627"/>
      <c r="AI318" s="627" t="s">
        <v>4956</v>
      </c>
      <c r="AJ318" s="627">
        <v>1</v>
      </c>
      <c r="AK318" s="627">
        <v>893</v>
      </c>
      <c r="AL318" s="627" t="s">
        <v>4957</v>
      </c>
      <c r="AM318" s="627" t="s">
        <v>4834</v>
      </c>
      <c r="AN318" s="627"/>
      <c r="AO318" s="627"/>
      <c r="AP318" s="627"/>
      <c r="AQ318" s="627"/>
      <c r="AR318" s="627"/>
      <c r="AS318" s="627"/>
      <c r="AT318" s="627"/>
      <c r="AU318" s="627"/>
      <c r="AV318" s="625"/>
    </row>
    <row r="319" spans="1:48" s="659" customFormat="1" ht="24.6" hidden="1" customHeight="1" x14ac:dyDescent="0.15">
      <c r="A319" s="715"/>
      <c r="B319" s="147"/>
      <c r="C319" s="656" t="s">
        <v>4790</v>
      </c>
      <c r="D319" s="627" t="s">
        <v>4920</v>
      </c>
      <c r="E319" s="625" t="s">
        <v>4958</v>
      </c>
      <c r="F319" s="625" t="s">
        <v>4790</v>
      </c>
      <c r="G319" s="625" t="s">
        <v>4855</v>
      </c>
      <c r="H319" s="626">
        <v>10799</v>
      </c>
      <c r="I319" s="626">
        <v>4021</v>
      </c>
      <c r="J319" s="626">
        <v>7040</v>
      </c>
      <c r="K319" s="625" t="s">
        <v>354</v>
      </c>
      <c r="L319" s="625" t="s">
        <v>4959</v>
      </c>
      <c r="M319" s="625" t="s">
        <v>4960</v>
      </c>
      <c r="N319" s="626" t="s">
        <v>4961</v>
      </c>
      <c r="O319" s="626" t="s">
        <v>4962</v>
      </c>
      <c r="P319" s="626">
        <v>5078</v>
      </c>
      <c r="Q319" s="626" t="s">
        <v>4963</v>
      </c>
      <c r="R319" s="626">
        <v>1000</v>
      </c>
      <c r="S319" s="626">
        <v>2000</v>
      </c>
      <c r="T319" s="625" t="s">
        <v>3742</v>
      </c>
      <c r="U319" s="625">
        <v>2012</v>
      </c>
      <c r="V319" s="658">
        <v>6050</v>
      </c>
      <c r="W319" s="627">
        <v>1600</v>
      </c>
      <c r="X319" s="627">
        <v>504</v>
      </c>
      <c r="Y319" s="627"/>
      <c r="Z319" s="627"/>
      <c r="AA319" s="627"/>
      <c r="AB319" s="626">
        <v>9800</v>
      </c>
      <c r="AC319" s="625"/>
      <c r="AD319" s="625"/>
      <c r="AE319" s="627">
        <v>1</v>
      </c>
      <c r="AF319" s="627">
        <v>50</v>
      </c>
      <c r="AG319" s="627">
        <v>100</v>
      </c>
      <c r="AH319" s="627"/>
      <c r="AI319" s="627" t="s">
        <v>4956</v>
      </c>
      <c r="AJ319" s="627">
        <v>1</v>
      </c>
      <c r="AK319" s="627">
        <v>893</v>
      </c>
      <c r="AL319" s="627" t="s">
        <v>4957</v>
      </c>
      <c r="AM319" s="627" t="s">
        <v>4834</v>
      </c>
      <c r="AN319" s="627"/>
      <c r="AO319" s="627"/>
      <c r="AP319" s="627"/>
      <c r="AQ319" s="627"/>
      <c r="AR319" s="627"/>
      <c r="AS319" s="627"/>
      <c r="AT319" s="627"/>
      <c r="AU319" s="627"/>
      <c r="AV319" s="625"/>
    </row>
    <row r="320" spans="1:48" s="659" customFormat="1" ht="24.6" hidden="1" customHeight="1" x14ac:dyDescent="0.15">
      <c r="A320" s="715"/>
      <c r="B320" s="147"/>
      <c r="C320" s="656" t="s">
        <v>779</v>
      </c>
      <c r="D320" s="627" t="s">
        <v>4902</v>
      </c>
      <c r="E320" s="625" t="s">
        <v>4964</v>
      </c>
      <c r="F320" s="625" t="s">
        <v>779</v>
      </c>
      <c r="G320" s="625" t="s">
        <v>779</v>
      </c>
      <c r="H320" s="626">
        <v>59138</v>
      </c>
      <c r="I320" s="626">
        <v>3733</v>
      </c>
      <c r="J320" s="626">
        <v>6748</v>
      </c>
      <c r="K320" s="625" t="s">
        <v>4965</v>
      </c>
      <c r="L320" s="625" t="s">
        <v>4966</v>
      </c>
      <c r="M320" s="625" t="s">
        <v>54</v>
      </c>
      <c r="N320" s="626">
        <v>48</v>
      </c>
      <c r="O320" s="626">
        <v>48</v>
      </c>
      <c r="P320" s="626">
        <v>2304</v>
      </c>
      <c r="Q320" s="626">
        <v>13</v>
      </c>
      <c r="R320" s="626">
        <v>3300</v>
      </c>
      <c r="S320" s="626">
        <v>3300</v>
      </c>
      <c r="T320" s="625" t="s">
        <v>499</v>
      </c>
      <c r="U320" s="625">
        <v>1995</v>
      </c>
      <c r="V320" s="658">
        <v>4342</v>
      </c>
      <c r="W320" s="627">
        <v>1700</v>
      </c>
      <c r="X320" s="627">
        <v>465</v>
      </c>
      <c r="Y320" s="627">
        <v>1100</v>
      </c>
      <c r="Z320" s="627" t="s">
        <v>1007</v>
      </c>
      <c r="AA320" s="627" t="s">
        <v>1007</v>
      </c>
      <c r="AB320" s="626">
        <v>7819</v>
      </c>
      <c r="AC320" s="625"/>
      <c r="AD320" s="625"/>
      <c r="AE320" s="627">
        <v>1</v>
      </c>
      <c r="AF320" s="627">
        <v>86</v>
      </c>
      <c r="AG320" s="627"/>
      <c r="AH320" s="627"/>
      <c r="AI320" s="627"/>
      <c r="AJ320" s="627"/>
      <c r="AK320" s="627"/>
      <c r="AL320" s="627"/>
      <c r="AM320" s="627"/>
      <c r="AN320" s="627"/>
      <c r="AO320" s="627"/>
      <c r="AP320" s="627"/>
      <c r="AQ320" s="627"/>
      <c r="AR320" s="627"/>
      <c r="AS320" s="627"/>
      <c r="AT320" s="627"/>
      <c r="AU320" s="627"/>
      <c r="AV320" s="625"/>
    </row>
    <row r="321" spans="1:48" s="659" customFormat="1" ht="24.6" hidden="1" customHeight="1" x14ac:dyDescent="0.15">
      <c r="A321" s="715" t="s">
        <v>156</v>
      </c>
      <c r="B321" s="147"/>
      <c r="C321" s="656" t="s">
        <v>779</v>
      </c>
      <c r="D321" s="627"/>
      <c r="E321" s="625" t="s">
        <v>4967</v>
      </c>
      <c r="F321" s="625" t="s">
        <v>779</v>
      </c>
      <c r="G321" s="625" t="s">
        <v>10326</v>
      </c>
      <c r="H321" s="626">
        <v>9500</v>
      </c>
      <c r="I321" s="626">
        <v>1899</v>
      </c>
      <c r="J321" s="626">
        <v>2015</v>
      </c>
      <c r="K321" s="625" t="s">
        <v>4968</v>
      </c>
      <c r="L321" s="625" t="s">
        <v>4969</v>
      </c>
      <c r="M321" s="625" t="s">
        <v>54</v>
      </c>
      <c r="N321" s="626">
        <v>33</v>
      </c>
      <c r="O321" s="626">
        <v>37</v>
      </c>
      <c r="P321" s="626">
        <v>1205</v>
      </c>
      <c r="Q321" s="626">
        <v>21</v>
      </c>
      <c r="R321" s="626">
        <v>500</v>
      </c>
      <c r="S321" s="626">
        <v>650</v>
      </c>
      <c r="T321" s="625" t="s">
        <v>499</v>
      </c>
      <c r="U321" s="625">
        <v>2004</v>
      </c>
      <c r="V321" s="658"/>
      <c r="W321" s="627"/>
      <c r="X321" s="627"/>
      <c r="Y321" s="627"/>
      <c r="Z321" s="627"/>
      <c r="AA321" s="627"/>
      <c r="AB321" s="626">
        <v>2700</v>
      </c>
      <c r="AC321" s="625"/>
      <c r="AD321" s="625"/>
      <c r="AE321" s="627"/>
      <c r="AF321" s="627"/>
      <c r="AG321" s="627"/>
      <c r="AH321" s="627"/>
      <c r="AI321" s="627"/>
      <c r="AJ321" s="627"/>
      <c r="AK321" s="627"/>
      <c r="AL321" s="627"/>
      <c r="AM321" s="627"/>
      <c r="AN321" s="627"/>
      <c r="AO321" s="627"/>
      <c r="AP321" s="627"/>
      <c r="AQ321" s="627"/>
      <c r="AR321" s="627"/>
      <c r="AS321" s="627"/>
      <c r="AT321" s="627"/>
      <c r="AU321" s="627"/>
      <c r="AV321" s="625"/>
    </row>
    <row r="322" spans="1:48" s="659" customFormat="1" ht="24.6" hidden="1" customHeight="1" x14ac:dyDescent="0.15">
      <c r="A322" s="715"/>
      <c r="B322" s="147"/>
      <c r="C322" s="656" t="s">
        <v>779</v>
      </c>
      <c r="D322" s="627"/>
      <c r="E322" s="625" t="s">
        <v>4970</v>
      </c>
      <c r="F322" s="625" t="s">
        <v>779</v>
      </c>
      <c r="G322" s="625" t="s">
        <v>4971</v>
      </c>
      <c r="H322" s="626">
        <v>18319</v>
      </c>
      <c r="I322" s="626">
        <v>2239</v>
      </c>
      <c r="J322" s="626">
        <v>2394</v>
      </c>
      <c r="K322" s="625" t="s">
        <v>1276</v>
      </c>
      <c r="L322" s="625" t="s">
        <v>4972</v>
      </c>
      <c r="M322" s="625" t="s">
        <v>54</v>
      </c>
      <c r="N322" s="626">
        <v>38</v>
      </c>
      <c r="O322" s="626">
        <v>40</v>
      </c>
      <c r="P322" s="626">
        <v>1520</v>
      </c>
      <c r="Q322" s="626">
        <v>18.02</v>
      </c>
      <c r="R322" s="626">
        <v>140</v>
      </c>
      <c r="S322" s="626">
        <v>140</v>
      </c>
      <c r="T322" s="625" t="s">
        <v>499</v>
      </c>
      <c r="U322" s="625">
        <v>2016</v>
      </c>
      <c r="V322" s="658"/>
      <c r="W322" s="627"/>
      <c r="X322" s="627"/>
      <c r="Y322" s="627"/>
      <c r="Z322" s="627"/>
      <c r="AA322" s="627"/>
      <c r="AB322" s="626">
        <v>3800</v>
      </c>
      <c r="AC322" s="625"/>
      <c r="AD322" s="625"/>
      <c r="AE322" s="627"/>
      <c r="AF322" s="627"/>
      <c r="AG322" s="627"/>
      <c r="AH322" s="627"/>
      <c r="AI322" s="627"/>
      <c r="AJ322" s="627"/>
      <c r="AK322" s="627"/>
      <c r="AL322" s="627"/>
      <c r="AM322" s="627"/>
      <c r="AN322" s="627"/>
      <c r="AO322" s="627"/>
      <c r="AP322" s="627"/>
      <c r="AQ322" s="627"/>
      <c r="AR322" s="627"/>
      <c r="AS322" s="627"/>
      <c r="AT322" s="627"/>
      <c r="AU322" s="627"/>
      <c r="AV322" s="625"/>
    </row>
    <row r="323" spans="1:48" s="659" customFormat="1" ht="24.6" hidden="1" customHeight="1" x14ac:dyDescent="0.15">
      <c r="A323" s="715"/>
      <c r="B323" s="147"/>
      <c r="C323" s="656" t="s">
        <v>779</v>
      </c>
      <c r="D323" s="627"/>
      <c r="E323" s="625" t="s">
        <v>10327</v>
      </c>
      <c r="F323" s="625" t="s">
        <v>779</v>
      </c>
      <c r="G323" s="625" t="s">
        <v>779</v>
      </c>
      <c r="H323" s="626">
        <v>25318</v>
      </c>
      <c r="I323" s="626">
        <v>4233</v>
      </c>
      <c r="J323" s="626">
        <v>4776.3</v>
      </c>
      <c r="K323" s="625" t="s">
        <v>1276</v>
      </c>
      <c r="L323" s="625" t="s">
        <v>4969</v>
      </c>
      <c r="M323" s="625" t="s">
        <v>54</v>
      </c>
      <c r="N323" s="626">
        <v>25</v>
      </c>
      <c r="O323" s="626">
        <v>48</v>
      </c>
      <c r="P323" s="626">
        <v>1478</v>
      </c>
      <c r="Q323" s="626">
        <v>18.02</v>
      </c>
      <c r="R323" s="626">
        <v>300</v>
      </c>
      <c r="S323" s="626">
        <v>500</v>
      </c>
      <c r="T323" s="625" t="s">
        <v>499</v>
      </c>
      <c r="U323" s="625">
        <v>2016</v>
      </c>
      <c r="V323" s="658"/>
      <c r="W323" s="627"/>
      <c r="X323" s="627"/>
      <c r="Y323" s="627"/>
      <c r="Z323" s="627"/>
      <c r="AA323" s="627"/>
      <c r="AB323" s="626">
        <v>16420</v>
      </c>
      <c r="AC323" s="625"/>
      <c r="AD323" s="625"/>
      <c r="AE323" s="627"/>
      <c r="AF323" s="627"/>
      <c r="AG323" s="627"/>
      <c r="AH323" s="627"/>
      <c r="AI323" s="627"/>
      <c r="AJ323" s="627"/>
      <c r="AK323" s="627"/>
      <c r="AL323" s="627"/>
      <c r="AM323" s="627"/>
      <c r="AN323" s="627"/>
      <c r="AO323" s="627"/>
      <c r="AP323" s="627"/>
      <c r="AQ323" s="627"/>
      <c r="AR323" s="627"/>
      <c r="AS323" s="627"/>
      <c r="AT323" s="627"/>
      <c r="AU323" s="627"/>
      <c r="AV323" s="625"/>
    </row>
    <row r="324" spans="1:48" s="659" customFormat="1" ht="24.6" hidden="1" customHeight="1" x14ac:dyDescent="0.15">
      <c r="A324" s="715" t="s">
        <v>93</v>
      </c>
      <c r="B324" s="147"/>
      <c r="C324" s="656" t="s">
        <v>502</v>
      </c>
      <c r="D324" s="645" t="s">
        <v>4973</v>
      </c>
      <c r="E324" s="625" t="s">
        <v>4974</v>
      </c>
      <c r="F324" s="625" t="s">
        <v>502</v>
      </c>
      <c r="G324" s="625" t="s">
        <v>502</v>
      </c>
      <c r="H324" s="626">
        <v>3600</v>
      </c>
      <c r="I324" s="626">
        <v>1218</v>
      </c>
      <c r="J324" s="626">
        <v>1564</v>
      </c>
      <c r="K324" s="625" t="s">
        <v>4975</v>
      </c>
      <c r="L324" s="625" t="s">
        <v>1184</v>
      </c>
      <c r="M324" s="625" t="s">
        <v>4943</v>
      </c>
      <c r="N324" s="626">
        <v>22</v>
      </c>
      <c r="O324" s="626">
        <v>35</v>
      </c>
      <c r="P324" s="626">
        <v>770</v>
      </c>
      <c r="Q324" s="626">
        <v>13</v>
      </c>
      <c r="R324" s="626">
        <v>435</v>
      </c>
      <c r="S324" s="626">
        <v>500</v>
      </c>
      <c r="T324" s="625" t="s">
        <v>499</v>
      </c>
      <c r="U324" s="613">
        <v>2005</v>
      </c>
      <c r="V324" s="613"/>
      <c r="W324" s="613"/>
      <c r="X324" s="613"/>
      <c r="Y324" s="613"/>
      <c r="Z324" s="613"/>
      <c r="AA324" s="613"/>
      <c r="AB324" s="614">
        <v>1711</v>
      </c>
      <c r="AC324" s="627"/>
      <c r="AD324" s="627"/>
      <c r="AE324" s="627"/>
      <c r="AF324" s="627"/>
      <c r="AG324" s="627"/>
      <c r="AH324" s="627"/>
      <c r="AI324" s="627"/>
      <c r="AJ324" s="627"/>
      <c r="AK324" s="627"/>
      <c r="AL324" s="627"/>
      <c r="AM324" s="627"/>
      <c r="AN324" s="627"/>
      <c r="AO324" s="627"/>
      <c r="AP324" s="627"/>
      <c r="AQ324" s="627"/>
      <c r="AR324" s="627"/>
      <c r="AS324" s="627"/>
      <c r="AT324" s="627"/>
      <c r="AU324" s="613">
        <v>2004</v>
      </c>
      <c r="AV324" s="613"/>
    </row>
    <row r="325" spans="1:48" s="659" customFormat="1" ht="24.6" hidden="1" customHeight="1" x14ac:dyDescent="0.15">
      <c r="A325" s="715" t="s">
        <v>339</v>
      </c>
      <c r="B325" s="147"/>
      <c r="C325" s="656" t="s">
        <v>4872</v>
      </c>
      <c r="D325" s="627" t="s">
        <v>4977</v>
      </c>
      <c r="E325" s="625" t="s">
        <v>14170</v>
      </c>
      <c r="F325" s="625" t="s">
        <v>4872</v>
      </c>
      <c r="G325" s="625" t="s">
        <v>16154</v>
      </c>
      <c r="H325" s="626">
        <v>3300</v>
      </c>
      <c r="I325" s="626">
        <v>2211</v>
      </c>
      <c r="J325" s="626">
        <v>2792</v>
      </c>
      <c r="K325" s="625" t="s">
        <v>4975</v>
      </c>
      <c r="L325" s="625" t="s">
        <v>3701</v>
      </c>
      <c r="M325" s="625" t="s">
        <v>4943</v>
      </c>
      <c r="N325" s="626">
        <v>44</v>
      </c>
      <c r="O325" s="626">
        <v>24</v>
      </c>
      <c r="P325" s="626">
        <v>1056</v>
      </c>
      <c r="Q325" s="626">
        <v>12.6</v>
      </c>
      <c r="R325" s="626">
        <v>2000</v>
      </c>
      <c r="S325" s="626">
        <v>2000</v>
      </c>
      <c r="T325" s="625" t="s">
        <v>499</v>
      </c>
      <c r="U325" s="625">
        <v>1988</v>
      </c>
      <c r="V325" s="658">
        <v>150</v>
      </c>
      <c r="W325" s="627">
        <v>150</v>
      </c>
      <c r="X325" s="627">
        <v>350</v>
      </c>
      <c r="Y325" s="627"/>
      <c r="Z325" s="627"/>
      <c r="AA325" s="627"/>
      <c r="AB325" s="626">
        <v>650</v>
      </c>
      <c r="AC325" s="625"/>
      <c r="AD325" s="625"/>
      <c r="AE325" s="627"/>
      <c r="AF325" s="627"/>
      <c r="AG325" s="627"/>
      <c r="AH325" s="627">
        <v>6</v>
      </c>
      <c r="AI325" s="627"/>
      <c r="AJ325" s="627"/>
      <c r="AK325" s="627"/>
      <c r="AL325" s="627"/>
      <c r="AM325" s="627"/>
      <c r="AN325" s="627"/>
      <c r="AO325" s="627"/>
      <c r="AP325" s="627"/>
      <c r="AQ325" s="627"/>
      <c r="AR325" s="627"/>
      <c r="AS325" s="627"/>
      <c r="AT325" s="627"/>
      <c r="AU325" s="627"/>
      <c r="AV325" s="625"/>
    </row>
    <row r="326" spans="1:48" s="659" customFormat="1" ht="24.6" hidden="1" customHeight="1" x14ac:dyDescent="0.15">
      <c r="A326" s="715" t="s">
        <v>337</v>
      </c>
      <c r="B326" s="147"/>
      <c r="C326" s="656" t="s">
        <v>4818</v>
      </c>
      <c r="D326" s="627"/>
      <c r="E326" s="625" t="s">
        <v>4976</v>
      </c>
      <c r="F326" s="625" t="s">
        <v>718</v>
      </c>
      <c r="G326" s="625" t="s">
        <v>4918</v>
      </c>
      <c r="H326" s="626">
        <v>4733</v>
      </c>
      <c r="I326" s="626">
        <v>4733</v>
      </c>
      <c r="J326" s="626">
        <v>6884</v>
      </c>
      <c r="K326" s="625" t="s">
        <v>500</v>
      </c>
      <c r="L326" s="625" t="s">
        <v>1182</v>
      </c>
      <c r="M326" s="625" t="s">
        <v>54</v>
      </c>
      <c r="N326" s="626">
        <v>46</v>
      </c>
      <c r="O326" s="626">
        <v>55.8</v>
      </c>
      <c r="P326" s="626">
        <v>2566.8000000000002</v>
      </c>
      <c r="Q326" s="626">
        <v>19.600000000000001</v>
      </c>
      <c r="R326" s="626"/>
      <c r="S326" s="626"/>
      <c r="T326" s="625"/>
      <c r="U326" s="648">
        <v>2011</v>
      </c>
      <c r="V326" s="658"/>
      <c r="W326" s="627"/>
      <c r="X326" s="627"/>
      <c r="Y326" s="627"/>
      <c r="Z326" s="627"/>
      <c r="AA326" s="627"/>
      <c r="AB326" s="626"/>
      <c r="AC326" s="625"/>
      <c r="AD326" s="625"/>
      <c r="AE326" s="627"/>
      <c r="AF326" s="627"/>
      <c r="AG326" s="627"/>
      <c r="AH326" s="647"/>
      <c r="AI326" s="627"/>
      <c r="AJ326" s="627"/>
      <c r="AK326" s="627"/>
      <c r="AL326" s="627"/>
      <c r="AM326" s="627"/>
      <c r="AN326" s="627"/>
      <c r="AO326" s="627"/>
      <c r="AP326" s="627"/>
      <c r="AQ326" s="627"/>
      <c r="AR326" s="627"/>
      <c r="AS326" s="627"/>
      <c r="AT326" s="627"/>
      <c r="AU326" s="627"/>
      <c r="AV326" s="625"/>
    </row>
    <row r="327" spans="1:48" s="659" customFormat="1" ht="24.6" hidden="1" customHeight="1" x14ac:dyDescent="0.15">
      <c r="A327" s="715"/>
      <c r="B327" s="293"/>
      <c r="C327" s="656" t="s">
        <v>4834</v>
      </c>
      <c r="D327" s="627" t="s">
        <v>4920</v>
      </c>
      <c r="E327" s="625" t="s">
        <v>4978</v>
      </c>
      <c r="F327" s="625" t="s">
        <v>4834</v>
      </c>
      <c r="G327" s="625" t="s">
        <v>4834</v>
      </c>
      <c r="H327" s="626">
        <v>13455</v>
      </c>
      <c r="I327" s="626">
        <v>2557</v>
      </c>
      <c r="J327" s="626">
        <v>4206</v>
      </c>
      <c r="K327" s="625" t="s">
        <v>4975</v>
      </c>
      <c r="L327" s="625" t="s">
        <v>1182</v>
      </c>
      <c r="M327" s="625" t="s">
        <v>54</v>
      </c>
      <c r="N327" s="626">
        <v>25</v>
      </c>
      <c r="O327" s="626">
        <v>41</v>
      </c>
      <c r="P327" s="626">
        <v>1025</v>
      </c>
      <c r="Q327" s="626">
        <v>11.6</v>
      </c>
      <c r="R327" s="626">
        <v>1700</v>
      </c>
      <c r="S327" s="626">
        <v>3000</v>
      </c>
      <c r="T327" s="625" t="s">
        <v>499</v>
      </c>
      <c r="U327" s="625">
        <v>1999</v>
      </c>
      <c r="V327" s="658">
        <v>6050</v>
      </c>
      <c r="W327" s="627">
        <v>1600</v>
      </c>
      <c r="X327" s="627">
        <v>504</v>
      </c>
      <c r="Y327" s="627"/>
      <c r="Z327" s="627"/>
      <c r="AA327" s="627"/>
      <c r="AB327" s="626">
        <v>8154</v>
      </c>
      <c r="AC327" s="625"/>
      <c r="AD327" s="625"/>
      <c r="AE327" s="627">
        <v>1</v>
      </c>
      <c r="AF327" s="627">
        <v>50</v>
      </c>
      <c r="AG327" s="627">
        <v>100</v>
      </c>
      <c r="AH327" s="627"/>
      <c r="AI327" s="627" t="s">
        <v>4956</v>
      </c>
      <c r="AJ327" s="627">
        <v>1</v>
      </c>
      <c r="AK327" s="627">
        <v>893</v>
      </c>
      <c r="AL327" s="627" t="s">
        <v>4957</v>
      </c>
      <c r="AM327" s="627" t="s">
        <v>4834</v>
      </c>
      <c r="AN327" s="627"/>
      <c r="AO327" s="627"/>
      <c r="AP327" s="627"/>
      <c r="AQ327" s="627"/>
      <c r="AR327" s="627"/>
      <c r="AS327" s="627"/>
      <c r="AT327" s="627"/>
      <c r="AU327" s="627"/>
      <c r="AV327" s="625"/>
    </row>
    <row r="328" spans="1:48" s="1139" customFormat="1" ht="24.6" hidden="1" customHeight="1" x14ac:dyDescent="0.15">
      <c r="A328" s="1137"/>
      <c r="B328" s="669" t="s">
        <v>94</v>
      </c>
      <c r="C328" s="650" t="s">
        <v>55</v>
      </c>
      <c r="D328" s="666"/>
      <c r="E328" s="676">
        <f>COUNTA(E329:E368)</f>
        <v>40</v>
      </c>
      <c r="F328" s="650"/>
      <c r="G328" s="650"/>
      <c r="H328" s="665">
        <f>SUM(H329:H368)</f>
        <v>1074585</v>
      </c>
      <c r="I328" s="665">
        <f>SUM(I329:I368)</f>
        <v>83882.700000000012</v>
      </c>
      <c r="J328" s="665">
        <f>SUM(J329:J368)</f>
        <v>125879.71</v>
      </c>
      <c r="K328" s="650"/>
      <c r="L328" s="650"/>
      <c r="M328" s="650"/>
      <c r="N328" s="814"/>
      <c r="O328" s="814"/>
      <c r="P328" s="814"/>
      <c r="Q328" s="814"/>
      <c r="R328" s="665"/>
      <c r="S328" s="665"/>
      <c r="T328" s="650"/>
      <c r="U328" s="650"/>
      <c r="V328" s="1138"/>
      <c r="W328" s="666"/>
      <c r="X328" s="666"/>
      <c r="Y328" s="666"/>
      <c r="Z328" s="666"/>
      <c r="AA328" s="666"/>
      <c r="AB328" s="665"/>
      <c r="AC328" s="650"/>
      <c r="AD328" s="650"/>
      <c r="AE328" s="666"/>
      <c r="AF328" s="666"/>
      <c r="AG328" s="666"/>
      <c r="AH328" s="813"/>
      <c r="AI328" s="813"/>
      <c r="AJ328" s="666"/>
      <c r="AK328" s="666"/>
      <c r="AL328" s="666"/>
      <c r="AM328" s="666"/>
      <c r="AN328" s="666"/>
      <c r="AO328" s="666"/>
      <c r="AP328" s="666"/>
      <c r="AQ328" s="666"/>
      <c r="AR328" s="666"/>
      <c r="AS328" s="666"/>
      <c r="AT328" s="666"/>
      <c r="AU328" s="666"/>
      <c r="AV328" s="650"/>
    </row>
    <row r="329" spans="1:48" s="659" customFormat="1" ht="24.6" customHeight="1" x14ac:dyDescent="0.15">
      <c r="A329" s="648"/>
      <c r="B329" s="147"/>
      <c r="C329" s="625" t="s">
        <v>1882</v>
      </c>
      <c r="D329" s="627" t="s">
        <v>2158</v>
      </c>
      <c r="E329" s="625" t="s">
        <v>5341</v>
      </c>
      <c r="F329" s="625" t="s">
        <v>1882</v>
      </c>
      <c r="G329" s="651" t="s">
        <v>20771</v>
      </c>
      <c r="H329" s="626">
        <v>6790</v>
      </c>
      <c r="I329" s="626">
        <v>6587</v>
      </c>
      <c r="J329" s="626">
        <v>13604</v>
      </c>
      <c r="K329" s="625" t="s">
        <v>500</v>
      </c>
      <c r="L329" s="625" t="s">
        <v>1281</v>
      </c>
      <c r="M329" s="625" t="s">
        <v>54</v>
      </c>
      <c r="N329" s="626">
        <v>39</v>
      </c>
      <c r="O329" s="626">
        <v>46.5</v>
      </c>
      <c r="P329" s="626">
        <v>1813</v>
      </c>
      <c r="Q329" s="626">
        <v>18.5</v>
      </c>
      <c r="R329" s="626">
        <v>5482</v>
      </c>
      <c r="S329" s="626">
        <v>6000</v>
      </c>
      <c r="T329" s="625" t="s">
        <v>499</v>
      </c>
      <c r="U329" s="625">
        <v>2001</v>
      </c>
      <c r="V329" s="658">
        <v>9100</v>
      </c>
      <c r="W329" s="627">
        <v>4000</v>
      </c>
      <c r="X329" s="627">
        <v>3500</v>
      </c>
      <c r="Y329" s="627"/>
      <c r="Z329" s="627"/>
      <c r="AA329" s="627"/>
      <c r="AB329" s="626">
        <v>16600</v>
      </c>
      <c r="AC329" s="625"/>
      <c r="AD329" s="625"/>
      <c r="AE329" s="627">
        <v>1</v>
      </c>
      <c r="AF329" s="627" t="s">
        <v>5342</v>
      </c>
      <c r="AG329" s="627">
        <v>2200</v>
      </c>
      <c r="AH329" s="627"/>
      <c r="AI329" s="627"/>
      <c r="AJ329" s="627"/>
      <c r="AK329" s="627"/>
      <c r="AL329" s="627"/>
      <c r="AM329" s="627"/>
      <c r="AN329" s="627"/>
      <c r="AO329" s="627"/>
      <c r="AP329" s="627"/>
      <c r="AQ329" s="627"/>
      <c r="AR329" s="627"/>
      <c r="AS329" s="627"/>
      <c r="AT329" s="627"/>
      <c r="AU329" s="627"/>
      <c r="AV329" s="625"/>
    </row>
    <row r="330" spans="1:48" s="659" customFormat="1" ht="24.6" customHeight="1" x14ac:dyDescent="0.15">
      <c r="A330" s="648"/>
      <c r="B330" s="147"/>
      <c r="C330" s="625" t="s">
        <v>1882</v>
      </c>
      <c r="D330" s="627" t="s">
        <v>5343</v>
      </c>
      <c r="E330" s="625" t="s">
        <v>5344</v>
      </c>
      <c r="F330" s="625" t="s">
        <v>1882</v>
      </c>
      <c r="G330" s="625" t="s">
        <v>5345</v>
      </c>
      <c r="H330" s="626">
        <v>10080</v>
      </c>
      <c r="I330" s="626">
        <v>1324</v>
      </c>
      <c r="J330" s="626">
        <v>1984</v>
      </c>
      <c r="K330" s="625" t="s">
        <v>500</v>
      </c>
      <c r="L330" s="625" t="s">
        <v>1281</v>
      </c>
      <c r="M330" s="625" t="s">
        <v>54</v>
      </c>
      <c r="N330" s="626">
        <v>20</v>
      </c>
      <c r="O330" s="626">
        <v>33</v>
      </c>
      <c r="P330" s="626">
        <v>600</v>
      </c>
      <c r="Q330" s="626">
        <v>13.4</v>
      </c>
      <c r="R330" s="626">
        <v>724</v>
      </c>
      <c r="S330" s="626">
        <v>1000</v>
      </c>
      <c r="T330" s="625" t="s">
        <v>499</v>
      </c>
      <c r="U330" s="625">
        <v>1994</v>
      </c>
      <c r="V330" s="658"/>
      <c r="W330" s="627">
        <v>1119</v>
      </c>
      <c r="X330" s="627">
        <v>362</v>
      </c>
      <c r="Y330" s="627"/>
      <c r="Z330" s="627"/>
      <c r="AA330" s="627"/>
      <c r="AB330" s="626">
        <v>1481</v>
      </c>
      <c r="AC330" s="625"/>
      <c r="AD330" s="625"/>
      <c r="AE330" s="627"/>
      <c r="AF330" s="627"/>
      <c r="AG330" s="627"/>
      <c r="AH330" s="627"/>
      <c r="AI330" s="627"/>
      <c r="AJ330" s="627"/>
      <c r="AK330" s="627"/>
      <c r="AL330" s="627"/>
      <c r="AM330" s="627"/>
      <c r="AN330" s="627"/>
      <c r="AO330" s="627"/>
      <c r="AP330" s="627"/>
      <c r="AQ330" s="627"/>
      <c r="AR330" s="627"/>
      <c r="AS330" s="627"/>
      <c r="AT330" s="627"/>
      <c r="AU330" s="627"/>
      <c r="AV330" s="625"/>
    </row>
    <row r="331" spans="1:48" s="659" customFormat="1" ht="24.6" customHeight="1" x14ac:dyDescent="0.15">
      <c r="A331" s="648"/>
      <c r="B331" s="147"/>
      <c r="C331" s="625" t="s">
        <v>1882</v>
      </c>
      <c r="D331" s="627"/>
      <c r="E331" s="625" t="s">
        <v>5346</v>
      </c>
      <c r="F331" s="625" t="s">
        <v>1882</v>
      </c>
      <c r="G331" s="651" t="s">
        <v>20779</v>
      </c>
      <c r="H331" s="626">
        <v>9950</v>
      </c>
      <c r="I331" s="626">
        <v>1990</v>
      </c>
      <c r="J331" s="626">
        <v>3958</v>
      </c>
      <c r="K331" s="625" t="s">
        <v>1169</v>
      </c>
      <c r="L331" s="625" t="s">
        <v>5347</v>
      </c>
      <c r="M331" s="625" t="s">
        <v>54</v>
      </c>
      <c r="N331" s="626">
        <v>19</v>
      </c>
      <c r="O331" s="626">
        <v>24</v>
      </c>
      <c r="P331" s="626">
        <v>456</v>
      </c>
      <c r="Q331" s="626">
        <v>16</v>
      </c>
      <c r="R331" s="626">
        <v>2000</v>
      </c>
      <c r="S331" s="626">
        <v>2000</v>
      </c>
      <c r="T331" s="625" t="s">
        <v>499</v>
      </c>
      <c r="U331" s="625">
        <v>2004</v>
      </c>
      <c r="V331" s="658"/>
      <c r="W331" s="627"/>
      <c r="X331" s="627"/>
      <c r="Y331" s="627"/>
      <c r="Z331" s="627"/>
      <c r="AA331" s="627"/>
      <c r="AB331" s="626">
        <v>2000</v>
      </c>
      <c r="AC331" s="625"/>
      <c r="AD331" s="625"/>
      <c r="AE331" s="627"/>
      <c r="AF331" s="627"/>
      <c r="AG331" s="627"/>
      <c r="AH331" s="627"/>
      <c r="AI331" s="627"/>
      <c r="AJ331" s="627"/>
      <c r="AK331" s="627"/>
      <c r="AL331" s="627"/>
      <c r="AM331" s="627"/>
      <c r="AN331" s="627"/>
      <c r="AO331" s="627"/>
      <c r="AP331" s="627"/>
      <c r="AQ331" s="627"/>
      <c r="AR331" s="627"/>
      <c r="AS331" s="627"/>
      <c r="AT331" s="627"/>
      <c r="AU331" s="627"/>
      <c r="AV331" s="625"/>
    </row>
    <row r="332" spans="1:48" s="659" customFormat="1" ht="24.6" customHeight="1" x14ac:dyDescent="0.15">
      <c r="A332" s="648"/>
      <c r="B332" s="147"/>
      <c r="C332" s="625" t="s">
        <v>1882</v>
      </c>
      <c r="D332" s="627"/>
      <c r="E332" s="625" t="s">
        <v>5348</v>
      </c>
      <c r="F332" s="625" t="s">
        <v>1882</v>
      </c>
      <c r="G332" s="625" t="s">
        <v>5349</v>
      </c>
      <c r="H332" s="626">
        <v>7121</v>
      </c>
      <c r="I332" s="626">
        <v>591</v>
      </c>
      <c r="J332" s="626">
        <v>591</v>
      </c>
      <c r="K332" s="625" t="s">
        <v>1276</v>
      </c>
      <c r="L332" s="625" t="s">
        <v>1281</v>
      </c>
      <c r="M332" s="625" t="s">
        <v>54</v>
      </c>
      <c r="N332" s="626">
        <v>18</v>
      </c>
      <c r="O332" s="626">
        <v>29</v>
      </c>
      <c r="P332" s="626">
        <v>522</v>
      </c>
      <c r="Q332" s="626">
        <v>10</v>
      </c>
      <c r="R332" s="626"/>
      <c r="S332" s="626"/>
      <c r="T332" s="625"/>
      <c r="U332" s="625">
        <v>2006</v>
      </c>
      <c r="V332" s="658"/>
      <c r="W332" s="627"/>
      <c r="X332" s="627"/>
      <c r="Y332" s="627"/>
      <c r="Z332" s="627"/>
      <c r="AA332" s="627"/>
      <c r="AB332" s="626">
        <v>723</v>
      </c>
      <c r="AC332" s="625"/>
      <c r="AD332" s="625"/>
      <c r="AE332" s="627"/>
      <c r="AF332" s="627"/>
      <c r="AG332" s="627"/>
      <c r="AH332" s="627"/>
      <c r="AI332" s="627"/>
      <c r="AJ332" s="627"/>
      <c r="AK332" s="627"/>
      <c r="AL332" s="627"/>
      <c r="AM332" s="627"/>
      <c r="AN332" s="627"/>
      <c r="AO332" s="627"/>
      <c r="AP332" s="627"/>
      <c r="AQ332" s="627"/>
      <c r="AR332" s="627"/>
      <c r="AS332" s="627"/>
      <c r="AT332" s="627"/>
      <c r="AU332" s="627"/>
      <c r="AV332" s="625"/>
    </row>
    <row r="333" spans="1:48" s="659" customFormat="1" ht="24.6" customHeight="1" x14ac:dyDescent="0.15">
      <c r="A333" s="648"/>
      <c r="B333" s="147"/>
      <c r="C333" s="625" t="s">
        <v>1882</v>
      </c>
      <c r="D333" s="627"/>
      <c r="E333" s="625" t="s">
        <v>5350</v>
      </c>
      <c r="F333" s="625" t="s">
        <v>1882</v>
      </c>
      <c r="G333" s="651" t="s">
        <v>20780</v>
      </c>
      <c r="H333" s="626">
        <v>6897</v>
      </c>
      <c r="I333" s="626">
        <v>1373</v>
      </c>
      <c r="J333" s="626">
        <v>2988</v>
      </c>
      <c r="K333" s="625" t="s">
        <v>500</v>
      </c>
      <c r="L333" s="625" t="s">
        <v>5351</v>
      </c>
      <c r="M333" s="625" t="s">
        <v>54</v>
      </c>
      <c r="N333" s="626">
        <v>29.8</v>
      </c>
      <c r="O333" s="626">
        <v>47</v>
      </c>
      <c r="P333" s="626">
        <v>1400</v>
      </c>
      <c r="Q333" s="626">
        <v>15</v>
      </c>
      <c r="R333" s="626">
        <v>127</v>
      </c>
      <c r="S333" s="626">
        <v>127</v>
      </c>
      <c r="T333" s="625" t="s">
        <v>499</v>
      </c>
      <c r="U333" s="625">
        <v>2007</v>
      </c>
      <c r="V333" s="658"/>
      <c r="W333" s="627"/>
      <c r="X333" s="627"/>
      <c r="Y333" s="627"/>
      <c r="Z333" s="627"/>
      <c r="AA333" s="627"/>
      <c r="AB333" s="626">
        <v>7695</v>
      </c>
      <c r="AC333" s="625"/>
      <c r="AD333" s="625"/>
      <c r="AE333" s="627"/>
      <c r="AF333" s="627"/>
      <c r="AG333" s="627"/>
      <c r="AH333" s="627"/>
      <c r="AI333" s="627"/>
      <c r="AJ333" s="627"/>
      <c r="AK333" s="627"/>
      <c r="AL333" s="627"/>
      <c r="AM333" s="627"/>
      <c r="AN333" s="627"/>
      <c r="AO333" s="627"/>
      <c r="AP333" s="627"/>
      <c r="AQ333" s="627"/>
      <c r="AR333" s="627"/>
      <c r="AS333" s="627"/>
      <c r="AT333" s="627"/>
      <c r="AU333" s="627"/>
      <c r="AV333" s="625"/>
    </row>
    <row r="334" spans="1:48" s="659" customFormat="1" ht="24.6" customHeight="1" x14ac:dyDescent="0.15">
      <c r="A334" s="648"/>
      <c r="B334" s="147"/>
      <c r="C334" s="625" t="s">
        <v>1882</v>
      </c>
      <c r="D334" s="627"/>
      <c r="E334" s="625" t="s">
        <v>5353</v>
      </c>
      <c r="F334" s="625" t="s">
        <v>1882</v>
      </c>
      <c r="G334" s="651" t="s">
        <v>20771</v>
      </c>
      <c r="H334" s="626">
        <v>6000</v>
      </c>
      <c r="I334" s="626">
        <v>3386</v>
      </c>
      <c r="J334" s="626">
        <v>3386</v>
      </c>
      <c r="K334" s="625" t="s">
        <v>1169</v>
      </c>
      <c r="L334" s="625" t="s">
        <v>487</v>
      </c>
      <c r="M334" s="625" t="s">
        <v>54</v>
      </c>
      <c r="N334" s="626">
        <v>30</v>
      </c>
      <c r="O334" s="626">
        <v>50</v>
      </c>
      <c r="P334" s="626">
        <v>1500</v>
      </c>
      <c r="Q334" s="626">
        <v>12</v>
      </c>
      <c r="R334" s="626">
        <v>1000</v>
      </c>
      <c r="S334" s="626">
        <v>1000</v>
      </c>
      <c r="T334" s="625" t="s">
        <v>185</v>
      </c>
      <c r="U334" s="625">
        <v>2013</v>
      </c>
      <c r="V334" s="658"/>
      <c r="W334" s="627"/>
      <c r="X334" s="627"/>
      <c r="Y334" s="627"/>
      <c r="Z334" s="627"/>
      <c r="AA334" s="627"/>
      <c r="AB334" s="626">
        <v>7300</v>
      </c>
      <c r="AC334" s="625"/>
      <c r="AD334" s="625"/>
      <c r="AE334" s="627"/>
      <c r="AF334" s="627"/>
      <c r="AG334" s="627"/>
      <c r="AH334" s="627"/>
      <c r="AI334" s="627"/>
      <c r="AJ334" s="627"/>
      <c r="AK334" s="627"/>
      <c r="AL334" s="627"/>
      <c r="AM334" s="627"/>
      <c r="AN334" s="627"/>
      <c r="AO334" s="627"/>
      <c r="AP334" s="627"/>
      <c r="AQ334" s="627"/>
      <c r="AR334" s="627"/>
      <c r="AS334" s="627"/>
      <c r="AT334" s="627"/>
      <c r="AU334" s="627"/>
      <c r="AV334" s="625"/>
    </row>
    <row r="335" spans="1:48" s="659" customFormat="1" ht="24.6" customHeight="1" x14ac:dyDescent="0.15">
      <c r="A335" s="648"/>
      <c r="B335" s="147"/>
      <c r="C335" s="625" t="s">
        <v>5221</v>
      </c>
      <c r="D335" s="627" t="s">
        <v>5354</v>
      </c>
      <c r="E335" s="625" t="s">
        <v>5355</v>
      </c>
      <c r="F335" s="625" t="s">
        <v>5221</v>
      </c>
      <c r="G335" s="625" t="s">
        <v>16185</v>
      </c>
      <c r="H335" s="626">
        <v>21200</v>
      </c>
      <c r="I335" s="626">
        <v>4187</v>
      </c>
      <c r="J335" s="626">
        <v>9566</v>
      </c>
      <c r="K335" s="625" t="s">
        <v>500</v>
      </c>
      <c r="L335" s="625" t="s">
        <v>1182</v>
      </c>
      <c r="M335" s="625" t="s">
        <v>54</v>
      </c>
      <c r="N335" s="626">
        <v>29</v>
      </c>
      <c r="O335" s="626">
        <v>45</v>
      </c>
      <c r="P335" s="626">
        <v>1305</v>
      </c>
      <c r="Q335" s="626">
        <v>14.5</v>
      </c>
      <c r="R335" s="626">
        <v>3500</v>
      </c>
      <c r="S335" s="626">
        <v>5000</v>
      </c>
      <c r="T335" s="625" t="s">
        <v>499</v>
      </c>
      <c r="U335" s="625">
        <v>1998</v>
      </c>
      <c r="V335" s="658">
        <v>10978</v>
      </c>
      <c r="W335" s="627">
        <v>1400</v>
      </c>
      <c r="X335" s="627">
        <v>350</v>
      </c>
      <c r="Y335" s="627"/>
      <c r="Z335" s="627"/>
      <c r="AA335" s="627"/>
      <c r="AB335" s="626">
        <v>10978</v>
      </c>
      <c r="AC335" s="625"/>
      <c r="AD335" s="625"/>
      <c r="AE335" s="627">
        <v>1</v>
      </c>
      <c r="AF335" s="627">
        <v>100</v>
      </c>
      <c r="AG335" s="627"/>
      <c r="AH335" s="627"/>
      <c r="AI335" s="627"/>
      <c r="AJ335" s="627"/>
      <c r="AK335" s="627"/>
      <c r="AL335" s="627"/>
      <c r="AM335" s="627"/>
      <c r="AN335" s="627"/>
      <c r="AO335" s="627"/>
      <c r="AP335" s="627"/>
      <c r="AQ335" s="627"/>
      <c r="AR335" s="627"/>
      <c r="AS335" s="627"/>
      <c r="AT335" s="627"/>
      <c r="AU335" s="627"/>
      <c r="AV335" s="625"/>
    </row>
    <row r="336" spans="1:48" s="659" customFormat="1" ht="24.6" customHeight="1" x14ac:dyDescent="0.15">
      <c r="A336" s="648"/>
      <c r="B336" s="147"/>
      <c r="C336" s="625" t="s">
        <v>5221</v>
      </c>
      <c r="D336" s="627"/>
      <c r="E336" s="625" t="s">
        <v>5356</v>
      </c>
      <c r="F336" s="625" t="s">
        <v>5221</v>
      </c>
      <c r="G336" s="625" t="s">
        <v>14855</v>
      </c>
      <c r="H336" s="626">
        <v>2340</v>
      </c>
      <c r="I336" s="626">
        <v>936</v>
      </c>
      <c r="J336" s="626">
        <v>936</v>
      </c>
      <c r="K336" s="625" t="s">
        <v>1169</v>
      </c>
      <c r="L336" s="625" t="s">
        <v>1295</v>
      </c>
      <c r="M336" s="625" t="s">
        <v>54</v>
      </c>
      <c r="N336" s="626">
        <v>25</v>
      </c>
      <c r="O336" s="626">
        <v>26</v>
      </c>
      <c r="P336" s="626">
        <v>650</v>
      </c>
      <c r="Q336" s="626">
        <v>9</v>
      </c>
      <c r="R336" s="626"/>
      <c r="S336" s="626"/>
      <c r="T336" s="625"/>
      <c r="U336" s="625">
        <v>2009</v>
      </c>
      <c r="V336" s="658">
        <v>700</v>
      </c>
      <c r="W336" s="627"/>
      <c r="X336" s="627"/>
      <c r="Y336" s="627"/>
      <c r="Z336" s="627"/>
      <c r="AA336" s="627"/>
      <c r="AB336" s="626">
        <v>700</v>
      </c>
      <c r="AC336" s="625"/>
      <c r="AD336" s="625"/>
      <c r="AE336" s="627"/>
      <c r="AF336" s="627"/>
      <c r="AG336" s="627"/>
      <c r="AH336" s="627"/>
      <c r="AI336" s="627"/>
      <c r="AJ336" s="627"/>
      <c r="AK336" s="627"/>
      <c r="AL336" s="627"/>
      <c r="AM336" s="627"/>
      <c r="AN336" s="627"/>
      <c r="AO336" s="627"/>
      <c r="AP336" s="627"/>
      <c r="AQ336" s="627"/>
      <c r="AR336" s="627"/>
      <c r="AS336" s="627"/>
      <c r="AT336" s="627"/>
      <c r="AU336" s="627"/>
      <c r="AV336" s="625"/>
    </row>
    <row r="337" spans="1:48" s="659" customFormat="1" ht="24.6" customHeight="1" x14ac:dyDescent="0.15">
      <c r="A337" s="648"/>
      <c r="B337" s="147"/>
      <c r="C337" s="625" t="s">
        <v>5221</v>
      </c>
      <c r="D337" s="627"/>
      <c r="E337" s="625" t="s">
        <v>5357</v>
      </c>
      <c r="F337" s="625" t="s">
        <v>5221</v>
      </c>
      <c r="G337" s="625" t="s">
        <v>14856</v>
      </c>
      <c r="H337" s="626">
        <v>5058</v>
      </c>
      <c r="I337" s="626">
        <v>2023</v>
      </c>
      <c r="J337" s="626">
        <v>2023</v>
      </c>
      <c r="K337" s="625" t="s">
        <v>1169</v>
      </c>
      <c r="L337" s="625" t="s">
        <v>5358</v>
      </c>
      <c r="M337" s="625" t="s">
        <v>310</v>
      </c>
      <c r="N337" s="626">
        <v>40</v>
      </c>
      <c r="O337" s="626">
        <v>40</v>
      </c>
      <c r="P337" s="626">
        <v>1600</v>
      </c>
      <c r="Q337" s="626">
        <v>6</v>
      </c>
      <c r="R337" s="626"/>
      <c r="S337" s="626"/>
      <c r="T337" s="625"/>
      <c r="U337" s="625">
        <v>2006</v>
      </c>
      <c r="V337" s="658">
        <v>520</v>
      </c>
      <c r="W337" s="627"/>
      <c r="X337" s="627"/>
      <c r="Y337" s="627"/>
      <c r="Z337" s="627"/>
      <c r="AA337" s="627"/>
      <c r="AB337" s="626">
        <v>520</v>
      </c>
      <c r="AC337" s="625"/>
      <c r="AD337" s="625"/>
      <c r="AE337" s="627"/>
      <c r="AF337" s="627"/>
      <c r="AG337" s="627"/>
      <c r="AH337" s="627"/>
      <c r="AI337" s="627"/>
      <c r="AJ337" s="627"/>
      <c r="AK337" s="627"/>
      <c r="AL337" s="627"/>
      <c r="AM337" s="627"/>
      <c r="AN337" s="627"/>
      <c r="AO337" s="627"/>
      <c r="AP337" s="627"/>
      <c r="AQ337" s="627"/>
      <c r="AR337" s="627"/>
      <c r="AS337" s="627"/>
      <c r="AT337" s="627"/>
      <c r="AU337" s="627"/>
      <c r="AV337" s="625"/>
    </row>
    <row r="338" spans="1:48" s="659" customFormat="1" ht="24.6" customHeight="1" x14ac:dyDescent="0.15">
      <c r="A338" s="648"/>
      <c r="B338" s="147"/>
      <c r="C338" s="625" t="s">
        <v>5223</v>
      </c>
      <c r="D338" s="627" t="s">
        <v>5359</v>
      </c>
      <c r="E338" s="625" t="s">
        <v>5360</v>
      </c>
      <c r="F338" s="625" t="s">
        <v>5223</v>
      </c>
      <c r="G338" s="625" t="s">
        <v>10545</v>
      </c>
      <c r="H338" s="626">
        <v>7230</v>
      </c>
      <c r="I338" s="626">
        <v>2622</v>
      </c>
      <c r="J338" s="626">
        <v>4103</v>
      </c>
      <c r="K338" s="625" t="s">
        <v>500</v>
      </c>
      <c r="L338" s="625" t="s">
        <v>5361</v>
      </c>
      <c r="M338" s="625" t="s">
        <v>1145</v>
      </c>
      <c r="N338" s="626">
        <v>24</v>
      </c>
      <c r="O338" s="626">
        <v>46</v>
      </c>
      <c r="P338" s="626">
        <v>1150</v>
      </c>
      <c r="Q338" s="626">
        <v>13</v>
      </c>
      <c r="R338" s="626">
        <v>1040</v>
      </c>
      <c r="S338" s="626">
        <v>3000</v>
      </c>
      <c r="T338" s="625" t="s">
        <v>499</v>
      </c>
      <c r="U338" s="625">
        <v>1991</v>
      </c>
      <c r="V338" s="658">
        <v>1337</v>
      </c>
      <c r="W338" s="627">
        <v>708</v>
      </c>
      <c r="X338" s="627">
        <v>350</v>
      </c>
      <c r="Y338" s="627"/>
      <c r="Z338" s="627"/>
      <c r="AA338" s="627"/>
      <c r="AB338" s="626">
        <v>2395</v>
      </c>
      <c r="AC338" s="625">
        <v>2003</v>
      </c>
      <c r="AD338" s="625"/>
      <c r="AE338" s="627">
        <v>1</v>
      </c>
      <c r="AF338" s="627"/>
      <c r="AG338" s="627"/>
      <c r="AH338" s="627"/>
      <c r="AI338" s="627"/>
      <c r="AJ338" s="627"/>
      <c r="AK338" s="627"/>
      <c r="AL338" s="627"/>
      <c r="AM338" s="627"/>
      <c r="AN338" s="627"/>
      <c r="AO338" s="627"/>
      <c r="AP338" s="627"/>
      <c r="AQ338" s="627"/>
      <c r="AR338" s="627"/>
      <c r="AS338" s="627"/>
      <c r="AT338" s="627"/>
      <c r="AU338" s="627"/>
      <c r="AV338" s="625"/>
    </row>
    <row r="339" spans="1:48" s="659" customFormat="1" ht="24.6" customHeight="1" x14ac:dyDescent="0.15">
      <c r="A339" s="648"/>
      <c r="B339" s="147"/>
      <c r="C339" s="625" t="s">
        <v>1884</v>
      </c>
      <c r="D339" s="627" t="s">
        <v>5362</v>
      </c>
      <c r="E339" s="625" t="s">
        <v>5363</v>
      </c>
      <c r="F339" s="625" t="s">
        <v>1884</v>
      </c>
      <c r="G339" s="625" t="s">
        <v>14857</v>
      </c>
      <c r="H339" s="626">
        <v>3381</v>
      </c>
      <c r="I339" s="626">
        <v>1716</v>
      </c>
      <c r="J339" s="626">
        <v>2361</v>
      </c>
      <c r="K339" s="625" t="s">
        <v>500</v>
      </c>
      <c r="L339" s="625" t="s">
        <v>3751</v>
      </c>
      <c r="M339" s="625" t="s">
        <v>5364</v>
      </c>
      <c r="N339" s="626">
        <v>26</v>
      </c>
      <c r="O339" s="626">
        <v>36</v>
      </c>
      <c r="P339" s="626">
        <v>936</v>
      </c>
      <c r="Q339" s="626">
        <v>11</v>
      </c>
      <c r="R339" s="626">
        <v>700</v>
      </c>
      <c r="S339" s="626">
        <v>800</v>
      </c>
      <c r="T339" s="625" t="s">
        <v>499</v>
      </c>
      <c r="U339" s="625">
        <v>1986</v>
      </c>
      <c r="V339" s="658">
        <v>180</v>
      </c>
      <c r="W339" s="627"/>
      <c r="X339" s="627">
        <v>300</v>
      </c>
      <c r="Y339" s="627"/>
      <c r="Z339" s="627"/>
      <c r="AA339" s="627"/>
      <c r="AB339" s="626">
        <v>480</v>
      </c>
      <c r="AC339" s="625">
        <v>2001</v>
      </c>
      <c r="AD339" s="625"/>
      <c r="AE339" s="627"/>
      <c r="AF339" s="627"/>
      <c r="AG339" s="627"/>
      <c r="AH339" s="627"/>
      <c r="AI339" s="627"/>
      <c r="AJ339" s="627"/>
      <c r="AK339" s="627"/>
      <c r="AL339" s="627"/>
      <c r="AM339" s="627"/>
      <c r="AN339" s="627"/>
      <c r="AO339" s="627"/>
      <c r="AP339" s="627"/>
      <c r="AQ339" s="627"/>
      <c r="AR339" s="627"/>
      <c r="AS339" s="627"/>
      <c r="AT339" s="627"/>
      <c r="AU339" s="627"/>
      <c r="AV339" s="625"/>
    </row>
    <row r="340" spans="1:48" s="659" customFormat="1" ht="24.6" customHeight="1" x14ac:dyDescent="0.15">
      <c r="A340" s="648"/>
      <c r="B340" s="147"/>
      <c r="C340" s="625" t="s">
        <v>1897</v>
      </c>
      <c r="D340" s="627"/>
      <c r="E340" s="625" t="s">
        <v>14858</v>
      </c>
      <c r="F340" s="625" t="s">
        <v>1897</v>
      </c>
      <c r="G340" s="625" t="s">
        <v>5311</v>
      </c>
      <c r="H340" s="626">
        <v>104006</v>
      </c>
      <c r="I340" s="626">
        <v>1375.2</v>
      </c>
      <c r="J340" s="626">
        <v>1375.2</v>
      </c>
      <c r="K340" s="625" t="s">
        <v>14859</v>
      </c>
      <c r="L340" s="625" t="s">
        <v>4972</v>
      </c>
      <c r="M340" s="625" t="s">
        <v>14860</v>
      </c>
      <c r="N340" s="626">
        <v>36</v>
      </c>
      <c r="O340" s="626">
        <v>38.200000000000003</v>
      </c>
      <c r="P340" s="626">
        <v>1368</v>
      </c>
      <c r="Q340" s="626">
        <v>14.5</v>
      </c>
      <c r="R340" s="626"/>
      <c r="S340" s="626"/>
      <c r="T340" s="625"/>
      <c r="U340" s="625">
        <v>2019</v>
      </c>
      <c r="V340" s="658"/>
      <c r="W340" s="627"/>
      <c r="X340" s="627"/>
      <c r="Y340" s="627"/>
      <c r="Z340" s="627"/>
      <c r="AA340" s="627"/>
      <c r="AB340" s="626">
        <v>1485</v>
      </c>
      <c r="AC340" s="625"/>
      <c r="AD340" s="625"/>
      <c r="AE340" s="627"/>
      <c r="AF340" s="627"/>
      <c r="AG340" s="627"/>
      <c r="AH340" s="627"/>
      <c r="AI340" s="627"/>
      <c r="AJ340" s="627"/>
      <c r="AK340" s="627"/>
      <c r="AL340" s="627"/>
      <c r="AM340" s="627"/>
      <c r="AN340" s="627"/>
      <c r="AO340" s="627"/>
      <c r="AP340" s="627"/>
      <c r="AQ340" s="627"/>
      <c r="AR340" s="627"/>
      <c r="AS340" s="627"/>
      <c r="AT340" s="627"/>
      <c r="AU340" s="627"/>
      <c r="AV340" s="625"/>
    </row>
    <row r="341" spans="1:48" s="659" customFormat="1" ht="24.6" customHeight="1" x14ac:dyDescent="0.15">
      <c r="A341" s="648"/>
      <c r="B341" s="147"/>
      <c r="C341" s="625" t="s">
        <v>5229</v>
      </c>
      <c r="D341" s="627"/>
      <c r="E341" s="625" t="s">
        <v>5365</v>
      </c>
      <c r="F341" s="625" t="s">
        <v>5229</v>
      </c>
      <c r="G341" s="625" t="s">
        <v>10546</v>
      </c>
      <c r="H341" s="626">
        <v>5143</v>
      </c>
      <c r="I341" s="626">
        <v>2958.07</v>
      </c>
      <c r="J341" s="626">
        <v>5969</v>
      </c>
      <c r="K341" s="625" t="s">
        <v>500</v>
      </c>
      <c r="L341" s="625" t="s">
        <v>5366</v>
      </c>
      <c r="M341" s="625" t="s">
        <v>54</v>
      </c>
      <c r="N341" s="626">
        <v>26.9</v>
      </c>
      <c r="O341" s="626">
        <v>47.3</v>
      </c>
      <c r="P341" s="626">
        <v>1272</v>
      </c>
      <c r="Q341" s="626">
        <v>12.9</v>
      </c>
      <c r="R341" s="626">
        <v>1598</v>
      </c>
      <c r="S341" s="626">
        <v>2010</v>
      </c>
      <c r="T341" s="625" t="s">
        <v>499</v>
      </c>
      <c r="U341" s="625">
        <v>2010</v>
      </c>
      <c r="V341" s="658"/>
      <c r="W341" s="627"/>
      <c r="X341" s="627"/>
      <c r="Y341" s="627"/>
      <c r="Z341" s="627"/>
      <c r="AA341" s="627"/>
      <c r="AB341" s="626">
        <v>13000</v>
      </c>
      <c r="AC341" s="625"/>
      <c r="AD341" s="625"/>
      <c r="AE341" s="627"/>
      <c r="AF341" s="627"/>
      <c r="AG341" s="627"/>
      <c r="AH341" s="627"/>
      <c r="AI341" s="627"/>
      <c r="AJ341" s="627"/>
      <c r="AK341" s="627"/>
      <c r="AL341" s="627"/>
      <c r="AM341" s="627"/>
      <c r="AN341" s="627"/>
      <c r="AO341" s="627"/>
      <c r="AP341" s="627"/>
      <c r="AQ341" s="627"/>
      <c r="AR341" s="627"/>
      <c r="AS341" s="627"/>
      <c r="AT341" s="627"/>
      <c r="AU341" s="627"/>
      <c r="AV341" s="625"/>
    </row>
    <row r="342" spans="1:48" s="659" customFormat="1" ht="24.6" customHeight="1" x14ac:dyDescent="0.15">
      <c r="A342" s="648"/>
      <c r="B342" s="147"/>
      <c r="C342" s="625" t="s">
        <v>5231</v>
      </c>
      <c r="D342" s="627" t="s">
        <v>5367</v>
      </c>
      <c r="E342" s="625" t="s">
        <v>5368</v>
      </c>
      <c r="F342" s="625" t="s">
        <v>5231</v>
      </c>
      <c r="G342" s="625" t="s">
        <v>14841</v>
      </c>
      <c r="H342" s="626">
        <v>190400</v>
      </c>
      <c r="I342" s="626">
        <v>4411</v>
      </c>
      <c r="J342" s="626">
        <v>7180</v>
      </c>
      <c r="K342" s="625" t="s">
        <v>500</v>
      </c>
      <c r="L342" s="625" t="s">
        <v>5369</v>
      </c>
      <c r="M342" s="625" t="s">
        <v>54</v>
      </c>
      <c r="N342" s="769">
        <v>30</v>
      </c>
      <c r="O342" s="626">
        <v>50</v>
      </c>
      <c r="P342" s="626">
        <v>1500</v>
      </c>
      <c r="Q342" s="626">
        <v>16.149999999999999</v>
      </c>
      <c r="R342" s="626">
        <v>2282</v>
      </c>
      <c r="S342" s="626">
        <v>5000</v>
      </c>
      <c r="T342" s="625" t="s">
        <v>185</v>
      </c>
      <c r="U342" s="625">
        <v>2003</v>
      </c>
      <c r="V342" s="658">
        <v>9207</v>
      </c>
      <c r="W342" s="627"/>
      <c r="X342" s="627">
        <v>597</v>
      </c>
      <c r="Y342" s="627"/>
      <c r="Z342" s="627"/>
      <c r="AA342" s="627"/>
      <c r="AB342" s="626">
        <v>9804</v>
      </c>
      <c r="AC342" s="625"/>
      <c r="AD342" s="625"/>
      <c r="AE342" s="627"/>
      <c r="AF342" s="627"/>
      <c r="AG342" s="627"/>
      <c r="AH342" s="627"/>
      <c r="AI342" s="627"/>
      <c r="AJ342" s="627"/>
      <c r="AK342" s="627"/>
      <c r="AL342" s="627"/>
      <c r="AM342" s="627"/>
      <c r="AN342" s="627"/>
      <c r="AO342" s="627"/>
      <c r="AP342" s="627"/>
      <c r="AQ342" s="627"/>
      <c r="AR342" s="627"/>
      <c r="AS342" s="627"/>
      <c r="AT342" s="627"/>
      <c r="AU342" s="627"/>
      <c r="AV342" s="625"/>
    </row>
    <row r="343" spans="1:48" s="659" customFormat="1" ht="24.6" customHeight="1" x14ac:dyDescent="0.15">
      <c r="A343" s="648"/>
      <c r="B343" s="147"/>
      <c r="C343" s="625" t="s">
        <v>5233</v>
      </c>
      <c r="D343" s="627"/>
      <c r="E343" s="625" t="s">
        <v>5370</v>
      </c>
      <c r="F343" s="625" t="s">
        <v>5233</v>
      </c>
      <c r="G343" s="625" t="s">
        <v>14151</v>
      </c>
      <c r="H343" s="626">
        <v>9800</v>
      </c>
      <c r="I343" s="626">
        <v>1381</v>
      </c>
      <c r="J343" s="626">
        <v>1381</v>
      </c>
      <c r="K343" s="625" t="s">
        <v>1169</v>
      </c>
      <c r="L343" s="625" t="s">
        <v>5371</v>
      </c>
      <c r="M343" s="625" t="s">
        <v>54</v>
      </c>
      <c r="N343" s="626">
        <v>23</v>
      </c>
      <c r="O343" s="626">
        <v>31</v>
      </c>
      <c r="P343" s="626">
        <v>698</v>
      </c>
      <c r="Q343" s="626">
        <v>13</v>
      </c>
      <c r="R343" s="626"/>
      <c r="S343" s="626">
        <v>100</v>
      </c>
      <c r="T343" s="625"/>
      <c r="U343" s="625">
        <v>2009</v>
      </c>
      <c r="V343" s="658"/>
      <c r="W343" s="627"/>
      <c r="X343" s="627"/>
      <c r="Y343" s="627"/>
      <c r="Z343" s="627"/>
      <c r="AA343" s="627"/>
      <c r="AB343" s="626">
        <v>782</v>
      </c>
      <c r="AC343" s="625"/>
      <c r="AD343" s="625"/>
      <c r="AE343" s="627"/>
      <c r="AF343" s="627"/>
      <c r="AG343" s="627"/>
      <c r="AH343" s="627"/>
      <c r="AI343" s="627"/>
      <c r="AJ343" s="627"/>
      <c r="AK343" s="627"/>
      <c r="AL343" s="627"/>
      <c r="AM343" s="627"/>
      <c r="AN343" s="627"/>
      <c r="AO343" s="627"/>
      <c r="AP343" s="627"/>
      <c r="AQ343" s="627"/>
      <c r="AR343" s="627"/>
      <c r="AS343" s="627"/>
      <c r="AT343" s="627"/>
      <c r="AU343" s="627"/>
      <c r="AV343" s="625"/>
    </row>
    <row r="344" spans="1:48" s="659" customFormat="1" ht="24.6" customHeight="1" x14ac:dyDescent="0.15">
      <c r="A344" s="648"/>
      <c r="B344" s="147"/>
      <c r="C344" s="625" t="s">
        <v>5233</v>
      </c>
      <c r="D344" s="627"/>
      <c r="E344" s="625" t="s">
        <v>5372</v>
      </c>
      <c r="F344" s="625" t="s">
        <v>5233</v>
      </c>
      <c r="G344" s="625" t="s">
        <v>14151</v>
      </c>
      <c r="H344" s="626">
        <v>6360</v>
      </c>
      <c r="I344" s="626">
        <v>957.9</v>
      </c>
      <c r="J344" s="626">
        <v>957.9</v>
      </c>
      <c r="K344" s="625" t="s">
        <v>1169</v>
      </c>
      <c r="L344" s="625" t="s">
        <v>6015</v>
      </c>
      <c r="M344" s="625" t="s">
        <v>54</v>
      </c>
      <c r="N344" s="626">
        <v>29.5</v>
      </c>
      <c r="O344" s="626">
        <v>32</v>
      </c>
      <c r="P344" s="626">
        <v>944</v>
      </c>
      <c r="Q344" s="626">
        <v>12.6</v>
      </c>
      <c r="R344" s="626"/>
      <c r="S344" s="626">
        <v>100</v>
      </c>
      <c r="T344" s="625"/>
      <c r="U344" s="625">
        <v>2013</v>
      </c>
      <c r="V344" s="658"/>
      <c r="W344" s="627"/>
      <c r="X344" s="627"/>
      <c r="Y344" s="627"/>
      <c r="Z344" s="627"/>
      <c r="AA344" s="627"/>
      <c r="AB344" s="626">
        <v>658</v>
      </c>
      <c r="AC344" s="625"/>
      <c r="AD344" s="625"/>
      <c r="AE344" s="627"/>
      <c r="AF344" s="627"/>
      <c r="AG344" s="627"/>
      <c r="AH344" s="627"/>
      <c r="AI344" s="627"/>
      <c r="AJ344" s="627"/>
      <c r="AK344" s="627"/>
      <c r="AL344" s="627"/>
      <c r="AM344" s="627"/>
      <c r="AN344" s="627"/>
      <c r="AO344" s="627"/>
      <c r="AP344" s="627"/>
      <c r="AQ344" s="627"/>
      <c r="AR344" s="627"/>
      <c r="AS344" s="627"/>
      <c r="AT344" s="627"/>
      <c r="AU344" s="627"/>
      <c r="AV344" s="625"/>
    </row>
    <row r="345" spans="1:48" s="659" customFormat="1" ht="24.6" customHeight="1" x14ac:dyDescent="0.15">
      <c r="A345" s="648"/>
      <c r="B345" s="147"/>
      <c r="C345" s="625" t="s">
        <v>5233</v>
      </c>
      <c r="D345" s="627"/>
      <c r="E345" s="625" t="s">
        <v>5374</v>
      </c>
      <c r="F345" s="625" t="s">
        <v>5233</v>
      </c>
      <c r="G345" s="625" t="s">
        <v>14151</v>
      </c>
      <c r="H345" s="626">
        <v>20102</v>
      </c>
      <c r="I345" s="626">
        <v>989.1</v>
      </c>
      <c r="J345" s="626">
        <v>989.1</v>
      </c>
      <c r="K345" s="625" t="s">
        <v>1169</v>
      </c>
      <c r="L345" s="625" t="s">
        <v>6015</v>
      </c>
      <c r="M345" s="625" t="s">
        <v>54</v>
      </c>
      <c r="N345" s="626">
        <v>28</v>
      </c>
      <c r="O345" s="626">
        <v>33</v>
      </c>
      <c r="P345" s="626">
        <v>924</v>
      </c>
      <c r="Q345" s="626">
        <v>12.6</v>
      </c>
      <c r="R345" s="626"/>
      <c r="S345" s="626">
        <v>100</v>
      </c>
      <c r="T345" s="625"/>
      <c r="U345" s="625">
        <v>2013</v>
      </c>
      <c r="V345" s="658"/>
      <c r="W345" s="627"/>
      <c r="X345" s="627"/>
      <c r="Y345" s="627"/>
      <c r="Z345" s="627"/>
      <c r="AA345" s="627"/>
      <c r="AB345" s="626">
        <v>611</v>
      </c>
      <c r="AC345" s="625"/>
      <c r="AD345" s="625"/>
      <c r="AE345" s="627"/>
      <c r="AF345" s="627"/>
      <c r="AG345" s="627"/>
      <c r="AH345" s="627"/>
      <c r="AI345" s="627"/>
      <c r="AJ345" s="627"/>
      <c r="AK345" s="627"/>
      <c r="AL345" s="627"/>
      <c r="AM345" s="627"/>
      <c r="AN345" s="627"/>
      <c r="AO345" s="627"/>
      <c r="AP345" s="627"/>
      <c r="AQ345" s="627"/>
      <c r="AR345" s="627"/>
      <c r="AS345" s="627"/>
      <c r="AT345" s="627"/>
      <c r="AU345" s="627"/>
      <c r="AV345" s="625"/>
    </row>
    <row r="346" spans="1:48" s="659" customFormat="1" ht="24.6" customHeight="1" x14ac:dyDescent="0.15">
      <c r="A346" s="648"/>
      <c r="B346" s="147"/>
      <c r="C346" s="625" t="s">
        <v>5233</v>
      </c>
      <c r="D346" s="627"/>
      <c r="E346" s="625" t="s">
        <v>10776</v>
      </c>
      <c r="F346" s="625" t="s">
        <v>5233</v>
      </c>
      <c r="G346" s="625" t="s">
        <v>14151</v>
      </c>
      <c r="H346" s="626">
        <v>2861</v>
      </c>
      <c r="I346" s="626">
        <v>980</v>
      </c>
      <c r="J346" s="626">
        <v>980</v>
      </c>
      <c r="K346" s="625" t="s">
        <v>1169</v>
      </c>
      <c r="L346" s="625" t="s">
        <v>6015</v>
      </c>
      <c r="M346" s="625" t="s">
        <v>54</v>
      </c>
      <c r="N346" s="626">
        <v>29.5</v>
      </c>
      <c r="O346" s="626">
        <v>32</v>
      </c>
      <c r="P346" s="626">
        <v>912</v>
      </c>
      <c r="Q346" s="626">
        <v>12.6</v>
      </c>
      <c r="R346" s="626"/>
      <c r="S346" s="626">
        <v>100</v>
      </c>
      <c r="T346" s="625"/>
      <c r="U346" s="625">
        <v>2015</v>
      </c>
      <c r="V346" s="658"/>
      <c r="W346" s="627"/>
      <c r="X346" s="627"/>
      <c r="Y346" s="627"/>
      <c r="Z346" s="627"/>
      <c r="AA346" s="627"/>
      <c r="AB346" s="626">
        <v>1119</v>
      </c>
      <c r="AC346" s="625"/>
      <c r="AD346" s="625"/>
      <c r="AE346" s="627"/>
      <c r="AF346" s="627"/>
      <c r="AG346" s="627"/>
      <c r="AH346" s="627"/>
      <c r="AI346" s="627"/>
      <c r="AJ346" s="627"/>
      <c r="AK346" s="627"/>
      <c r="AL346" s="627"/>
      <c r="AM346" s="627"/>
      <c r="AN346" s="627"/>
      <c r="AO346" s="627"/>
      <c r="AP346" s="627"/>
      <c r="AQ346" s="627"/>
      <c r="AR346" s="627"/>
      <c r="AS346" s="627"/>
      <c r="AT346" s="627"/>
      <c r="AU346" s="627"/>
      <c r="AV346" s="625"/>
    </row>
    <row r="347" spans="1:48" s="659" customFormat="1" ht="24.6" customHeight="1" x14ac:dyDescent="0.15">
      <c r="A347" s="648"/>
      <c r="B347" s="147"/>
      <c r="C347" s="625" t="s">
        <v>5233</v>
      </c>
      <c r="D347" s="627"/>
      <c r="E347" s="625" t="s">
        <v>10777</v>
      </c>
      <c r="F347" s="625" t="s">
        <v>5233</v>
      </c>
      <c r="G347" s="625" t="s">
        <v>14151</v>
      </c>
      <c r="H347" s="626">
        <v>1970</v>
      </c>
      <c r="I347" s="626">
        <v>995.92</v>
      </c>
      <c r="J347" s="626">
        <v>996</v>
      </c>
      <c r="K347" s="625" t="s">
        <v>1169</v>
      </c>
      <c r="L347" s="625" t="s">
        <v>6015</v>
      </c>
      <c r="M347" s="625" t="s">
        <v>54</v>
      </c>
      <c r="N347" s="626">
        <v>27</v>
      </c>
      <c r="O347" s="626">
        <v>31</v>
      </c>
      <c r="P347" s="626">
        <v>851</v>
      </c>
      <c r="Q347" s="626">
        <v>12.6</v>
      </c>
      <c r="R347" s="626"/>
      <c r="S347" s="626">
        <v>100</v>
      </c>
      <c r="T347" s="625"/>
      <c r="U347" s="625">
        <v>2015</v>
      </c>
      <c r="V347" s="658"/>
      <c r="W347" s="627"/>
      <c r="X347" s="627"/>
      <c r="Y347" s="627"/>
      <c r="Z347" s="627"/>
      <c r="AA347" s="627"/>
      <c r="AB347" s="626">
        <v>1233</v>
      </c>
      <c r="AC347" s="625"/>
      <c r="AD347" s="625"/>
      <c r="AE347" s="627"/>
      <c r="AF347" s="627"/>
      <c r="AG347" s="627"/>
      <c r="AH347" s="627"/>
      <c r="AI347" s="627"/>
      <c r="AJ347" s="627"/>
      <c r="AK347" s="627"/>
      <c r="AL347" s="627"/>
      <c r="AM347" s="627"/>
      <c r="AN347" s="627"/>
      <c r="AO347" s="627"/>
      <c r="AP347" s="627"/>
      <c r="AQ347" s="627"/>
      <c r="AR347" s="627"/>
      <c r="AS347" s="627"/>
      <c r="AT347" s="627"/>
      <c r="AU347" s="627"/>
      <c r="AV347" s="625"/>
    </row>
    <row r="348" spans="1:48" s="659" customFormat="1" ht="24.6" customHeight="1" x14ac:dyDescent="0.15">
      <c r="A348" s="648"/>
      <c r="B348" s="147"/>
      <c r="C348" s="625" t="s">
        <v>5233</v>
      </c>
      <c r="D348" s="627"/>
      <c r="E348" s="625" t="s">
        <v>10778</v>
      </c>
      <c r="F348" s="625" t="s">
        <v>5233</v>
      </c>
      <c r="G348" s="625" t="s">
        <v>14151</v>
      </c>
      <c r="H348" s="626">
        <v>4682</v>
      </c>
      <c r="I348" s="626">
        <v>992</v>
      </c>
      <c r="J348" s="626">
        <v>992</v>
      </c>
      <c r="K348" s="625" t="s">
        <v>1169</v>
      </c>
      <c r="L348" s="625" t="s">
        <v>6015</v>
      </c>
      <c r="M348" s="625" t="s">
        <v>54</v>
      </c>
      <c r="N348" s="626">
        <v>27</v>
      </c>
      <c r="O348" s="626">
        <v>31</v>
      </c>
      <c r="P348" s="626">
        <v>834</v>
      </c>
      <c r="Q348" s="626">
        <v>12.6</v>
      </c>
      <c r="R348" s="626"/>
      <c r="S348" s="626">
        <v>100</v>
      </c>
      <c r="T348" s="625"/>
      <c r="U348" s="625">
        <v>2015</v>
      </c>
      <c r="V348" s="658"/>
      <c r="W348" s="627"/>
      <c r="X348" s="627"/>
      <c r="Y348" s="627"/>
      <c r="Z348" s="627"/>
      <c r="AA348" s="627"/>
      <c r="AB348" s="626">
        <v>946</v>
      </c>
      <c r="AC348" s="625"/>
      <c r="AD348" s="625"/>
      <c r="AE348" s="627"/>
      <c r="AF348" s="627"/>
      <c r="AG348" s="627"/>
      <c r="AH348" s="627"/>
      <c r="AI348" s="627"/>
      <c r="AJ348" s="627"/>
      <c r="AK348" s="627"/>
      <c r="AL348" s="627"/>
      <c r="AM348" s="627"/>
      <c r="AN348" s="627"/>
      <c r="AO348" s="627"/>
      <c r="AP348" s="627"/>
      <c r="AQ348" s="627"/>
      <c r="AR348" s="627"/>
      <c r="AS348" s="627"/>
      <c r="AT348" s="627"/>
      <c r="AU348" s="627"/>
      <c r="AV348" s="625"/>
    </row>
    <row r="349" spans="1:48" s="659" customFormat="1" ht="24.6" customHeight="1" x14ac:dyDescent="0.15">
      <c r="A349" s="648"/>
      <c r="B349" s="147"/>
      <c r="C349" s="625" t="s">
        <v>5233</v>
      </c>
      <c r="D349" s="627"/>
      <c r="E349" s="625" t="s">
        <v>10779</v>
      </c>
      <c r="F349" s="625" t="s">
        <v>5233</v>
      </c>
      <c r="G349" s="625" t="s">
        <v>14151</v>
      </c>
      <c r="H349" s="626">
        <v>4821</v>
      </c>
      <c r="I349" s="626">
        <v>1004</v>
      </c>
      <c r="J349" s="626">
        <v>1004</v>
      </c>
      <c r="K349" s="625" t="s">
        <v>1169</v>
      </c>
      <c r="L349" s="625" t="s">
        <v>6015</v>
      </c>
      <c r="M349" s="625" t="s">
        <v>4943</v>
      </c>
      <c r="N349" s="626">
        <v>27</v>
      </c>
      <c r="O349" s="626">
        <v>31</v>
      </c>
      <c r="P349" s="626">
        <v>850</v>
      </c>
      <c r="Q349" s="626">
        <v>12.6</v>
      </c>
      <c r="R349" s="626"/>
      <c r="S349" s="626">
        <v>100</v>
      </c>
      <c r="T349" s="625"/>
      <c r="U349" s="625">
        <v>2016</v>
      </c>
      <c r="V349" s="658"/>
      <c r="W349" s="627"/>
      <c r="X349" s="627"/>
      <c r="Y349" s="627"/>
      <c r="Z349" s="627"/>
      <c r="AA349" s="627"/>
      <c r="AB349" s="626">
        <v>1099</v>
      </c>
      <c r="AC349" s="625"/>
      <c r="AD349" s="625"/>
      <c r="AE349" s="627"/>
      <c r="AF349" s="627"/>
      <c r="AG349" s="627"/>
      <c r="AH349" s="627"/>
      <c r="AI349" s="627"/>
      <c r="AJ349" s="627"/>
      <c r="AK349" s="627"/>
      <c r="AL349" s="627"/>
      <c r="AM349" s="627"/>
      <c r="AN349" s="627"/>
      <c r="AO349" s="627"/>
      <c r="AP349" s="627"/>
      <c r="AQ349" s="627"/>
      <c r="AR349" s="627"/>
      <c r="AS349" s="627"/>
      <c r="AT349" s="627"/>
      <c r="AU349" s="627"/>
      <c r="AV349" s="625"/>
    </row>
    <row r="350" spans="1:48" s="659" customFormat="1" ht="24.6" customHeight="1" x14ac:dyDescent="0.15">
      <c r="A350" s="648"/>
      <c r="B350" s="147"/>
      <c r="C350" s="625" t="s">
        <v>5233</v>
      </c>
      <c r="D350" s="627"/>
      <c r="E350" s="625" t="s">
        <v>12073</v>
      </c>
      <c r="F350" s="625" t="s">
        <v>5233</v>
      </c>
      <c r="G350" s="625" t="s">
        <v>14151</v>
      </c>
      <c r="H350" s="626">
        <v>3655</v>
      </c>
      <c r="I350" s="626">
        <v>1577</v>
      </c>
      <c r="J350" s="626">
        <v>1577</v>
      </c>
      <c r="K350" s="625" t="s">
        <v>1169</v>
      </c>
      <c r="L350" s="625" t="s">
        <v>6015</v>
      </c>
      <c r="M350" s="625" t="s">
        <v>4943</v>
      </c>
      <c r="N350" s="626">
        <v>27</v>
      </c>
      <c r="O350" s="626">
        <v>31</v>
      </c>
      <c r="P350" s="626">
        <v>924</v>
      </c>
      <c r="Q350" s="626">
        <v>16</v>
      </c>
      <c r="R350" s="626"/>
      <c r="S350" s="626">
        <v>100</v>
      </c>
      <c r="T350" s="625"/>
      <c r="U350" s="625">
        <v>2018</v>
      </c>
      <c r="V350" s="658"/>
      <c r="W350" s="627"/>
      <c r="X350" s="627"/>
      <c r="Y350" s="627"/>
      <c r="Z350" s="627"/>
      <c r="AA350" s="627"/>
      <c r="AB350" s="626">
        <v>1400</v>
      </c>
      <c r="AC350" s="625"/>
      <c r="AD350" s="625"/>
      <c r="AE350" s="627"/>
      <c r="AF350" s="627"/>
      <c r="AG350" s="627"/>
      <c r="AH350" s="627"/>
      <c r="AI350" s="627"/>
      <c r="AJ350" s="627"/>
      <c r="AK350" s="627"/>
      <c r="AL350" s="627"/>
      <c r="AM350" s="627"/>
      <c r="AN350" s="627"/>
      <c r="AO350" s="627"/>
      <c r="AP350" s="627"/>
      <c r="AQ350" s="627"/>
      <c r="AR350" s="627"/>
      <c r="AS350" s="627"/>
      <c r="AT350" s="627"/>
      <c r="AU350" s="627"/>
      <c r="AV350" s="625"/>
    </row>
    <row r="351" spans="1:48" s="659" customFormat="1" ht="24.6" customHeight="1" x14ac:dyDescent="0.15">
      <c r="A351" s="648"/>
      <c r="B351" s="147"/>
      <c r="C351" s="625" t="s">
        <v>5233</v>
      </c>
      <c r="D351" s="627"/>
      <c r="E351" s="625" t="s">
        <v>5375</v>
      </c>
      <c r="F351" s="625" t="s">
        <v>5233</v>
      </c>
      <c r="G351" s="625" t="s">
        <v>14151</v>
      </c>
      <c r="H351" s="626">
        <v>1942</v>
      </c>
      <c r="I351" s="626">
        <v>1117</v>
      </c>
      <c r="J351" s="626">
        <v>1381</v>
      </c>
      <c r="K351" s="625" t="s">
        <v>1169</v>
      </c>
      <c r="L351" s="625" t="s">
        <v>487</v>
      </c>
      <c r="M351" s="625" t="s">
        <v>4943</v>
      </c>
      <c r="N351" s="626">
        <v>17.3</v>
      </c>
      <c r="O351" s="626">
        <v>53.2</v>
      </c>
      <c r="P351" s="626">
        <v>920</v>
      </c>
      <c r="Q351" s="626">
        <v>12</v>
      </c>
      <c r="R351" s="626">
        <v>250</v>
      </c>
      <c r="S351" s="626">
        <v>300</v>
      </c>
      <c r="T351" s="625" t="s">
        <v>185</v>
      </c>
      <c r="U351" s="625">
        <v>2013</v>
      </c>
      <c r="V351" s="658"/>
      <c r="W351" s="627"/>
      <c r="X351" s="627"/>
      <c r="Y351" s="627"/>
      <c r="Z351" s="627"/>
      <c r="AA351" s="627"/>
      <c r="AB351" s="626">
        <v>1129</v>
      </c>
      <c r="AC351" s="625"/>
      <c r="AD351" s="625"/>
      <c r="AE351" s="627"/>
      <c r="AF351" s="627"/>
      <c r="AG351" s="627"/>
      <c r="AH351" s="627"/>
      <c r="AI351" s="627"/>
      <c r="AJ351" s="627"/>
      <c r="AK351" s="627"/>
      <c r="AL351" s="627"/>
      <c r="AM351" s="627"/>
      <c r="AN351" s="627"/>
      <c r="AO351" s="627"/>
      <c r="AP351" s="627"/>
      <c r="AQ351" s="627"/>
      <c r="AR351" s="627"/>
      <c r="AS351" s="627"/>
      <c r="AT351" s="627"/>
      <c r="AU351" s="627"/>
      <c r="AV351" s="625"/>
    </row>
    <row r="352" spans="1:48" s="659" customFormat="1" ht="24.6" customHeight="1" x14ac:dyDescent="0.15">
      <c r="A352" s="648"/>
      <c r="B352" s="147"/>
      <c r="C352" s="625" t="s">
        <v>5233</v>
      </c>
      <c r="D352" s="627"/>
      <c r="E352" s="625" t="s">
        <v>5376</v>
      </c>
      <c r="F352" s="625" t="s">
        <v>5233</v>
      </c>
      <c r="G352" s="625" t="s">
        <v>14151</v>
      </c>
      <c r="H352" s="626">
        <v>17121</v>
      </c>
      <c r="I352" s="626">
        <v>5407</v>
      </c>
      <c r="J352" s="626">
        <v>6244</v>
      </c>
      <c r="K352" s="625" t="s">
        <v>500</v>
      </c>
      <c r="L352" s="625" t="s">
        <v>5377</v>
      </c>
      <c r="M352" s="625" t="s">
        <v>5378</v>
      </c>
      <c r="N352" s="626">
        <v>37</v>
      </c>
      <c r="O352" s="626">
        <v>54</v>
      </c>
      <c r="P352" s="626">
        <v>1998</v>
      </c>
      <c r="Q352" s="626">
        <v>20</v>
      </c>
      <c r="R352" s="626">
        <v>1700</v>
      </c>
      <c r="S352" s="626">
        <v>3000</v>
      </c>
      <c r="T352" s="625" t="s">
        <v>499</v>
      </c>
      <c r="U352" s="625">
        <v>2016</v>
      </c>
      <c r="V352" s="658"/>
      <c r="W352" s="627"/>
      <c r="X352" s="627"/>
      <c r="Y352" s="627"/>
      <c r="Z352" s="627"/>
      <c r="AA352" s="627"/>
      <c r="AB352" s="626">
        <v>12500</v>
      </c>
      <c r="AC352" s="625"/>
      <c r="AD352" s="625"/>
      <c r="AE352" s="627"/>
      <c r="AF352" s="627"/>
      <c r="AG352" s="627"/>
      <c r="AH352" s="627"/>
      <c r="AI352" s="627"/>
      <c r="AJ352" s="627"/>
      <c r="AK352" s="627"/>
      <c r="AL352" s="627"/>
      <c r="AM352" s="627"/>
      <c r="AN352" s="627"/>
      <c r="AO352" s="627"/>
      <c r="AP352" s="627"/>
      <c r="AQ352" s="627"/>
      <c r="AR352" s="627"/>
      <c r="AS352" s="627"/>
      <c r="AT352" s="627"/>
      <c r="AU352" s="627"/>
      <c r="AV352" s="625"/>
    </row>
    <row r="353" spans="1:48" s="659" customFormat="1" ht="24.6" customHeight="1" x14ac:dyDescent="0.15">
      <c r="A353" s="648"/>
      <c r="B353" s="147"/>
      <c r="C353" s="625" t="s">
        <v>16182</v>
      </c>
      <c r="D353" s="627"/>
      <c r="E353" s="625" t="s">
        <v>16186</v>
      </c>
      <c r="F353" s="625" t="s">
        <v>16182</v>
      </c>
      <c r="G353" s="625" t="s">
        <v>16187</v>
      </c>
      <c r="H353" s="626">
        <v>17790</v>
      </c>
      <c r="I353" s="626">
        <v>1224</v>
      </c>
      <c r="J353" s="626">
        <v>1217</v>
      </c>
      <c r="K353" s="625" t="s">
        <v>16188</v>
      </c>
      <c r="L353" s="625" t="s">
        <v>16189</v>
      </c>
      <c r="M353" s="625" t="s">
        <v>16190</v>
      </c>
      <c r="N353" s="626">
        <v>27</v>
      </c>
      <c r="O353" s="626">
        <v>36</v>
      </c>
      <c r="P353" s="626">
        <v>972</v>
      </c>
      <c r="Q353" s="626">
        <v>13</v>
      </c>
      <c r="R353" s="626"/>
      <c r="S353" s="626">
        <v>3000</v>
      </c>
      <c r="T353" s="625"/>
      <c r="U353" s="625">
        <v>2021</v>
      </c>
      <c r="V353" s="658"/>
      <c r="W353" s="627"/>
      <c r="X353" s="627"/>
      <c r="Y353" s="627"/>
      <c r="Z353" s="627"/>
      <c r="AA353" s="627"/>
      <c r="AB353" s="626">
        <v>4100</v>
      </c>
      <c r="AC353" s="625"/>
      <c r="AD353" s="625"/>
      <c r="AE353" s="627"/>
      <c r="AF353" s="627"/>
      <c r="AG353" s="627"/>
      <c r="AH353" s="627"/>
      <c r="AI353" s="627"/>
      <c r="AJ353" s="627"/>
      <c r="AK353" s="627"/>
      <c r="AL353" s="627"/>
      <c r="AM353" s="627"/>
      <c r="AN353" s="627"/>
      <c r="AO353" s="627"/>
      <c r="AP353" s="627"/>
      <c r="AQ353" s="627"/>
      <c r="AR353" s="627"/>
      <c r="AS353" s="627"/>
      <c r="AT353" s="627"/>
      <c r="AU353" s="627"/>
      <c r="AV353" s="625"/>
    </row>
    <row r="354" spans="1:48" s="659" customFormat="1" ht="24.6" customHeight="1" x14ac:dyDescent="0.15">
      <c r="A354" s="648"/>
      <c r="B354" s="147"/>
      <c r="C354" s="625" t="s">
        <v>16182</v>
      </c>
      <c r="D354" s="627"/>
      <c r="E354" s="625" t="s">
        <v>17321</v>
      </c>
      <c r="F354" s="625" t="s">
        <v>16182</v>
      </c>
      <c r="G354" s="625" t="s">
        <v>16187</v>
      </c>
      <c r="H354" s="626">
        <v>5427</v>
      </c>
      <c r="I354" s="626">
        <v>573</v>
      </c>
      <c r="J354" s="626">
        <v>498</v>
      </c>
      <c r="K354" s="625" t="s">
        <v>500</v>
      </c>
      <c r="L354" s="625" t="s">
        <v>17322</v>
      </c>
      <c r="M354" s="625" t="s">
        <v>17323</v>
      </c>
      <c r="N354" s="626">
        <v>20</v>
      </c>
      <c r="O354" s="626">
        <v>20</v>
      </c>
      <c r="P354" s="626">
        <v>400</v>
      </c>
      <c r="Q354" s="626">
        <v>12.75</v>
      </c>
      <c r="R354" s="626"/>
      <c r="S354" s="626">
        <v>100</v>
      </c>
      <c r="T354" s="625"/>
      <c r="U354" s="625">
        <v>2016</v>
      </c>
      <c r="V354" s="658"/>
      <c r="W354" s="627"/>
      <c r="X354" s="627"/>
      <c r="Y354" s="627"/>
      <c r="Z354" s="627"/>
      <c r="AA354" s="627"/>
      <c r="AB354" s="626">
        <v>2800</v>
      </c>
      <c r="AC354" s="625"/>
      <c r="AD354" s="625"/>
      <c r="AE354" s="627"/>
      <c r="AF354" s="627"/>
      <c r="AG354" s="627"/>
      <c r="AH354" s="627"/>
      <c r="AI354" s="627"/>
      <c r="AJ354" s="627"/>
      <c r="AK354" s="627"/>
      <c r="AL354" s="627"/>
      <c r="AM354" s="627"/>
      <c r="AN354" s="627"/>
      <c r="AO354" s="627"/>
      <c r="AP354" s="627"/>
      <c r="AQ354" s="627"/>
      <c r="AR354" s="627"/>
      <c r="AS354" s="627"/>
      <c r="AT354" s="627"/>
      <c r="AU354" s="627"/>
      <c r="AV354" s="625" t="s">
        <v>17324</v>
      </c>
    </row>
    <row r="355" spans="1:48" s="659" customFormat="1" ht="24.6" customHeight="1" x14ac:dyDescent="0.15">
      <c r="A355" s="648"/>
      <c r="B355" s="147"/>
      <c r="C355" s="625" t="s">
        <v>781</v>
      </c>
      <c r="D355" s="627" t="s">
        <v>5379</v>
      </c>
      <c r="E355" s="625" t="s">
        <v>5380</v>
      </c>
      <c r="F355" s="625" t="s">
        <v>781</v>
      </c>
      <c r="G355" s="625" t="s">
        <v>5381</v>
      </c>
      <c r="H355" s="626">
        <v>30491</v>
      </c>
      <c r="I355" s="626">
        <v>1390</v>
      </c>
      <c r="J355" s="626">
        <v>1963</v>
      </c>
      <c r="K355" s="625" t="s">
        <v>500</v>
      </c>
      <c r="L355" s="625" t="s">
        <v>5382</v>
      </c>
      <c r="M355" s="625" t="s">
        <v>2970</v>
      </c>
      <c r="N355" s="626">
        <v>22</v>
      </c>
      <c r="O355" s="626">
        <v>35</v>
      </c>
      <c r="P355" s="626">
        <v>770</v>
      </c>
      <c r="Q355" s="626">
        <v>10</v>
      </c>
      <c r="R355" s="626">
        <v>520</v>
      </c>
      <c r="S355" s="626">
        <v>1500</v>
      </c>
      <c r="T355" s="625" t="s">
        <v>499</v>
      </c>
      <c r="U355" s="625">
        <v>1987</v>
      </c>
      <c r="V355" s="658">
        <v>99</v>
      </c>
      <c r="W355" s="627"/>
      <c r="X355" s="627">
        <v>288</v>
      </c>
      <c r="Y355" s="627"/>
      <c r="Z355" s="627"/>
      <c r="AA355" s="627"/>
      <c r="AB355" s="626">
        <v>387</v>
      </c>
      <c r="AC355" s="625"/>
      <c r="AD355" s="625"/>
      <c r="AE355" s="627"/>
      <c r="AF355" s="627"/>
      <c r="AG355" s="627"/>
      <c r="AH355" s="627"/>
      <c r="AI355" s="627"/>
      <c r="AJ355" s="627"/>
      <c r="AK355" s="627"/>
      <c r="AL355" s="627"/>
      <c r="AM355" s="627"/>
      <c r="AN355" s="627"/>
      <c r="AO355" s="627"/>
      <c r="AP355" s="627"/>
      <c r="AQ355" s="627"/>
      <c r="AR355" s="627"/>
      <c r="AS355" s="627"/>
      <c r="AT355" s="627"/>
      <c r="AU355" s="627"/>
      <c r="AV355" s="625"/>
    </row>
    <row r="356" spans="1:48" s="659" customFormat="1" ht="24.6" customHeight="1" x14ac:dyDescent="0.2">
      <c r="A356" s="648"/>
      <c r="B356" s="154"/>
      <c r="C356" s="625" t="s">
        <v>781</v>
      </c>
      <c r="D356" s="627"/>
      <c r="E356" s="625" t="s">
        <v>5383</v>
      </c>
      <c r="F356" s="625" t="s">
        <v>781</v>
      </c>
      <c r="G356" s="625" t="s">
        <v>5381</v>
      </c>
      <c r="H356" s="626">
        <v>131320</v>
      </c>
      <c r="I356" s="626">
        <v>1182</v>
      </c>
      <c r="J356" s="626">
        <v>4406.25</v>
      </c>
      <c r="K356" s="625" t="s">
        <v>1194</v>
      </c>
      <c r="L356" s="625" t="s">
        <v>3796</v>
      </c>
      <c r="M356" s="625" t="s">
        <v>2970</v>
      </c>
      <c r="N356" s="626">
        <v>21</v>
      </c>
      <c r="O356" s="626">
        <v>45</v>
      </c>
      <c r="P356" s="626">
        <v>1158.3900000000001</v>
      </c>
      <c r="Q356" s="626">
        <v>18</v>
      </c>
      <c r="R356" s="626">
        <v>450</v>
      </c>
      <c r="S356" s="626">
        <v>2000</v>
      </c>
      <c r="T356" s="625" t="s">
        <v>185</v>
      </c>
      <c r="U356" s="625">
        <v>2014</v>
      </c>
      <c r="V356" s="658"/>
      <c r="W356" s="627"/>
      <c r="X356" s="627"/>
      <c r="Y356" s="627"/>
      <c r="Z356" s="627"/>
      <c r="AA356" s="627"/>
      <c r="AB356" s="626">
        <v>9800</v>
      </c>
      <c r="AC356" s="625"/>
      <c r="AD356" s="625"/>
      <c r="AE356" s="627"/>
      <c r="AF356" s="627"/>
      <c r="AG356" s="627"/>
      <c r="AH356" s="627"/>
      <c r="AI356" s="627"/>
      <c r="AJ356" s="627"/>
      <c r="AK356" s="627"/>
      <c r="AL356" s="627"/>
      <c r="AM356" s="627"/>
      <c r="AN356" s="627"/>
      <c r="AO356" s="627"/>
      <c r="AP356" s="627"/>
      <c r="AQ356" s="627"/>
      <c r="AR356" s="627"/>
      <c r="AS356" s="627"/>
      <c r="AT356" s="627"/>
      <c r="AU356" s="627"/>
      <c r="AV356" s="625"/>
    </row>
    <row r="357" spans="1:48" s="659" customFormat="1" ht="24.6" customHeight="1" x14ac:dyDescent="0.15">
      <c r="A357" s="648"/>
      <c r="B357" s="147"/>
      <c r="C357" s="625" t="s">
        <v>781</v>
      </c>
      <c r="D357" s="627"/>
      <c r="E357" s="625" t="s">
        <v>5384</v>
      </c>
      <c r="F357" s="625" t="s">
        <v>781</v>
      </c>
      <c r="G357" s="625" t="s">
        <v>5381</v>
      </c>
      <c r="H357" s="626">
        <v>2360</v>
      </c>
      <c r="I357" s="626">
        <v>964</v>
      </c>
      <c r="J357" s="626">
        <v>1210.5999999999999</v>
      </c>
      <c r="K357" s="625" t="s">
        <v>1194</v>
      </c>
      <c r="L357" s="625" t="s">
        <v>3796</v>
      </c>
      <c r="M357" s="625" t="s">
        <v>2970</v>
      </c>
      <c r="N357" s="626">
        <v>19.7</v>
      </c>
      <c r="O357" s="626">
        <v>27.6</v>
      </c>
      <c r="P357" s="626">
        <v>543.72</v>
      </c>
      <c r="Q357" s="626">
        <v>12.8</v>
      </c>
      <c r="R357" s="626">
        <v>162</v>
      </c>
      <c r="S357" s="626">
        <v>1000</v>
      </c>
      <c r="T357" s="625" t="s">
        <v>185</v>
      </c>
      <c r="U357" s="625">
        <v>2014</v>
      </c>
      <c r="V357" s="658"/>
      <c r="W357" s="627"/>
      <c r="X357" s="627"/>
      <c r="Y357" s="627"/>
      <c r="Z357" s="627"/>
      <c r="AA357" s="627"/>
      <c r="AB357" s="626">
        <v>1900</v>
      </c>
      <c r="AC357" s="625"/>
      <c r="AD357" s="625"/>
      <c r="AE357" s="627"/>
      <c r="AF357" s="627"/>
      <c r="AG357" s="627"/>
      <c r="AH357" s="627"/>
      <c r="AI357" s="627"/>
      <c r="AJ357" s="627"/>
      <c r="AK357" s="627"/>
      <c r="AL357" s="627"/>
      <c r="AM357" s="627"/>
      <c r="AN357" s="627"/>
      <c r="AO357" s="627"/>
      <c r="AP357" s="627"/>
      <c r="AQ357" s="627"/>
      <c r="AR357" s="627"/>
      <c r="AS357" s="627"/>
      <c r="AT357" s="627"/>
      <c r="AU357" s="627"/>
      <c r="AV357" s="625"/>
    </row>
    <row r="358" spans="1:48" s="659" customFormat="1" ht="24.6" customHeight="1" x14ac:dyDescent="0.15">
      <c r="A358" s="648"/>
      <c r="B358" s="147"/>
      <c r="C358" s="625" t="s">
        <v>781</v>
      </c>
      <c r="D358" s="627"/>
      <c r="E358" s="625" t="s">
        <v>14152</v>
      </c>
      <c r="F358" s="625" t="s">
        <v>781</v>
      </c>
      <c r="G358" s="625" t="s">
        <v>5381</v>
      </c>
      <c r="H358" s="626">
        <v>7073</v>
      </c>
      <c r="I358" s="626">
        <v>507</v>
      </c>
      <c r="J358" s="626">
        <v>503</v>
      </c>
      <c r="K358" s="625" t="s">
        <v>978</v>
      </c>
      <c r="L358" s="625" t="s">
        <v>6506</v>
      </c>
      <c r="M358" s="625" t="s">
        <v>2970</v>
      </c>
      <c r="N358" s="626">
        <v>16</v>
      </c>
      <c r="O358" s="626">
        <v>27</v>
      </c>
      <c r="P358" s="626">
        <v>383</v>
      </c>
      <c r="Q358" s="626">
        <v>13</v>
      </c>
      <c r="R358" s="626"/>
      <c r="S358" s="626">
        <v>500</v>
      </c>
      <c r="T358" s="625"/>
      <c r="U358" s="625">
        <v>2019</v>
      </c>
      <c r="V358" s="658"/>
      <c r="W358" s="627"/>
      <c r="X358" s="627"/>
      <c r="Y358" s="627"/>
      <c r="Z358" s="627"/>
      <c r="AA358" s="627"/>
      <c r="AB358" s="626">
        <v>1400</v>
      </c>
      <c r="AC358" s="625"/>
      <c r="AD358" s="625"/>
      <c r="AE358" s="627"/>
      <c r="AF358" s="627"/>
      <c r="AG358" s="627"/>
      <c r="AH358" s="627"/>
      <c r="AI358" s="627"/>
      <c r="AJ358" s="627"/>
      <c r="AK358" s="627"/>
      <c r="AL358" s="627"/>
      <c r="AM358" s="627"/>
      <c r="AN358" s="627"/>
      <c r="AO358" s="627"/>
      <c r="AP358" s="627"/>
      <c r="AQ358" s="627"/>
      <c r="AR358" s="627"/>
      <c r="AS358" s="627"/>
      <c r="AT358" s="627"/>
      <c r="AU358" s="627"/>
      <c r="AV358" s="625"/>
    </row>
    <row r="359" spans="1:48" s="659" customFormat="1" ht="24.6" customHeight="1" x14ac:dyDescent="0.15">
      <c r="A359" s="648"/>
      <c r="B359" s="147"/>
      <c r="C359" s="625" t="s">
        <v>5326</v>
      </c>
      <c r="D359" s="627" t="s">
        <v>5385</v>
      </c>
      <c r="E359" s="625" t="s">
        <v>5386</v>
      </c>
      <c r="F359" s="625" t="s">
        <v>5326</v>
      </c>
      <c r="G359" s="625" t="s">
        <v>14861</v>
      </c>
      <c r="H359" s="626">
        <v>6621</v>
      </c>
      <c r="I359" s="626">
        <v>1518</v>
      </c>
      <c r="J359" s="626">
        <v>2121</v>
      </c>
      <c r="K359" s="625" t="s">
        <v>500</v>
      </c>
      <c r="L359" s="625" t="s">
        <v>4947</v>
      </c>
      <c r="M359" s="625" t="s">
        <v>1145</v>
      </c>
      <c r="N359" s="626">
        <v>23</v>
      </c>
      <c r="O359" s="626">
        <v>37</v>
      </c>
      <c r="P359" s="626">
        <v>858</v>
      </c>
      <c r="Q359" s="626">
        <v>13</v>
      </c>
      <c r="R359" s="626">
        <v>1162</v>
      </c>
      <c r="S359" s="626">
        <v>1500</v>
      </c>
      <c r="T359" s="625" t="s">
        <v>185</v>
      </c>
      <c r="U359" s="625">
        <v>1991</v>
      </c>
      <c r="V359" s="658">
        <v>628</v>
      </c>
      <c r="W359" s="627"/>
      <c r="X359" s="627">
        <v>350</v>
      </c>
      <c r="Y359" s="627"/>
      <c r="Z359" s="627"/>
      <c r="AA359" s="627"/>
      <c r="AB359" s="626">
        <v>978</v>
      </c>
      <c r="AC359" s="625"/>
      <c r="AD359" s="625"/>
      <c r="AE359" s="627"/>
      <c r="AF359" s="627"/>
      <c r="AG359" s="627"/>
      <c r="AH359" s="627"/>
      <c r="AI359" s="627"/>
      <c r="AJ359" s="627"/>
      <c r="AK359" s="627"/>
      <c r="AL359" s="627"/>
      <c r="AM359" s="627"/>
      <c r="AN359" s="627"/>
      <c r="AO359" s="627"/>
      <c r="AP359" s="627"/>
      <c r="AQ359" s="627"/>
      <c r="AR359" s="627"/>
      <c r="AS359" s="627"/>
      <c r="AT359" s="627"/>
      <c r="AU359" s="627"/>
      <c r="AV359" s="807"/>
    </row>
    <row r="360" spans="1:48" s="659" customFormat="1" ht="24.6" customHeight="1" x14ac:dyDescent="0.15">
      <c r="A360" s="648"/>
      <c r="B360" s="147"/>
      <c r="C360" s="625" t="s">
        <v>5326</v>
      </c>
      <c r="D360" s="627"/>
      <c r="E360" s="625" t="s">
        <v>10780</v>
      </c>
      <c r="F360" s="625" t="s">
        <v>5326</v>
      </c>
      <c r="G360" s="625" t="s">
        <v>5326</v>
      </c>
      <c r="H360" s="626">
        <v>9305</v>
      </c>
      <c r="I360" s="626">
        <v>3437</v>
      </c>
      <c r="J360" s="626">
        <v>3437</v>
      </c>
      <c r="K360" s="625" t="s">
        <v>500</v>
      </c>
      <c r="L360" s="625" t="s">
        <v>5373</v>
      </c>
      <c r="M360" s="625" t="s">
        <v>54</v>
      </c>
      <c r="N360" s="626">
        <v>65</v>
      </c>
      <c r="O360" s="626">
        <v>70</v>
      </c>
      <c r="P360" s="626">
        <v>3300</v>
      </c>
      <c r="Q360" s="626">
        <v>7</v>
      </c>
      <c r="R360" s="626">
        <v>300</v>
      </c>
      <c r="S360" s="626">
        <v>1000</v>
      </c>
      <c r="T360" s="625" t="s">
        <v>185</v>
      </c>
      <c r="U360" s="625">
        <v>2002</v>
      </c>
      <c r="V360" s="658"/>
      <c r="W360" s="627"/>
      <c r="X360" s="627"/>
      <c r="Y360" s="627"/>
      <c r="Z360" s="627"/>
      <c r="AA360" s="627"/>
      <c r="AB360" s="626" t="s">
        <v>3489</v>
      </c>
      <c r="AC360" s="625"/>
      <c r="AD360" s="625"/>
      <c r="AE360" s="627"/>
      <c r="AF360" s="627"/>
      <c r="AG360" s="627"/>
      <c r="AH360" s="627"/>
      <c r="AI360" s="627"/>
      <c r="AJ360" s="627"/>
      <c r="AK360" s="627"/>
      <c r="AL360" s="627"/>
      <c r="AM360" s="627"/>
      <c r="AN360" s="627"/>
      <c r="AO360" s="627"/>
      <c r="AP360" s="627"/>
      <c r="AQ360" s="627"/>
      <c r="AR360" s="627"/>
      <c r="AS360" s="627"/>
      <c r="AT360" s="627"/>
      <c r="AU360" s="627"/>
      <c r="AV360" s="625" t="s">
        <v>14862</v>
      </c>
    </row>
    <row r="361" spans="1:48" s="659" customFormat="1" ht="24.6" customHeight="1" x14ac:dyDescent="0.15">
      <c r="A361" s="648"/>
      <c r="B361" s="147"/>
      <c r="C361" s="1568" t="s">
        <v>5326</v>
      </c>
      <c r="D361" s="1569"/>
      <c r="E361" s="1568" t="s">
        <v>17325</v>
      </c>
      <c r="F361" s="1568" t="s">
        <v>5326</v>
      </c>
      <c r="G361" s="1568" t="s">
        <v>5326</v>
      </c>
      <c r="H361" s="1570">
        <v>59858</v>
      </c>
      <c r="I361" s="1570">
        <v>1035.03</v>
      </c>
      <c r="J361" s="1570">
        <v>991.82</v>
      </c>
      <c r="K361" s="1568" t="s">
        <v>3792</v>
      </c>
      <c r="L361" s="1568" t="s">
        <v>14588</v>
      </c>
      <c r="M361" s="1568" t="s">
        <v>54</v>
      </c>
      <c r="N361" s="1570">
        <v>50</v>
      </c>
      <c r="O361" s="1570">
        <v>17</v>
      </c>
      <c r="P361" s="1570">
        <v>850</v>
      </c>
      <c r="Q361" s="1570">
        <v>12</v>
      </c>
      <c r="R361" s="1570"/>
      <c r="S361" s="1570"/>
      <c r="T361" s="1568"/>
      <c r="U361" s="1568">
        <v>2022</v>
      </c>
      <c r="V361" s="1571"/>
      <c r="W361" s="1569"/>
      <c r="X361" s="1569"/>
      <c r="Y361" s="1569"/>
      <c r="Z361" s="1569"/>
      <c r="AA361" s="1569"/>
      <c r="AB361" s="1570">
        <v>2430</v>
      </c>
      <c r="AC361" s="1568"/>
      <c r="AD361" s="1568"/>
      <c r="AE361" s="1569"/>
      <c r="AF361" s="1569"/>
      <c r="AG361" s="1569"/>
      <c r="AH361" s="1569"/>
      <c r="AI361" s="1569"/>
      <c r="AJ361" s="1569"/>
      <c r="AK361" s="1569"/>
      <c r="AL361" s="1569"/>
      <c r="AM361" s="1569"/>
      <c r="AN361" s="1569"/>
      <c r="AO361" s="1569"/>
      <c r="AP361" s="1569"/>
      <c r="AQ361" s="1569"/>
      <c r="AR361" s="1569"/>
      <c r="AS361" s="1569"/>
      <c r="AT361" s="1569"/>
      <c r="AU361" s="1569"/>
      <c r="AV361" s="1568" t="s">
        <v>17326</v>
      </c>
    </row>
    <row r="362" spans="1:48" s="659" customFormat="1" ht="24.6" customHeight="1" x14ac:dyDescent="0.15">
      <c r="A362" s="648"/>
      <c r="B362" s="147"/>
      <c r="C362" s="625" t="s">
        <v>5239</v>
      </c>
      <c r="D362" s="627"/>
      <c r="E362" s="625" t="s">
        <v>5387</v>
      </c>
      <c r="F362" s="625" t="s">
        <v>5239</v>
      </c>
      <c r="G362" s="651" t="s">
        <v>20876</v>
      </c>
      <c r="H362" s="626">
        <v>40647</v>
      </c>
      <c r="I362" s="626">
        <v>5524.32</v>
      </c>
      <c r="J362" s="626">
        <v>8644</v>
      </c>
      <c r="K362" s="625" t="s">
        <v>500</v>
      </c>
      <c r="L362" s="625" t="s">
        <v>5388</v>
      </c>
      <c r="M362" s="625" t="s">
        <v>54</v>
      </c>
      <c r="N362" s="626">
        <v>34</v>
      </c>
      <c r="O362" s="626">
        <v>54</v>
      </c>
      <c r="P362" s="626">
        <v>1836</v>
      </c>
      <c r="Q362" s="626">
        <v>16</v>
      </c>
      <c r="R362" s="626">
        <v>1998</v>
      </c>
      <c r="S362" s="626">
        <v>2300</v>
      </c>
      <c r="T362" s="625" t="s">
        <v>499</v>
      </c>
      <c r="U362" s="625">
        <v>2009</v>
      </c>
      <c r="V362" s="658"/>
      <c r="W362" s="627"/>
      <c r="X362" s="627"/>
      <c r="Y362" s="627"/>
      <c r="Z362" s="627"/>
      <c r="AA362" s="627"/>
      <c r="AB362" s="626">
        <v>19500</v>
      </c>
      <c r="AC362" s="625"/>
      <c r="AD362" s="625"/>
      <c r="AE362" s="627"/>
      <c r="AF362" s="627"/>
      <c r="AG362" s="627"/>
      <c r="AH362" s="627"/>
      <c r="AI362" s="627"/>
      <c r="AJ362" s="627"/>
      <c r="AK362" s="627"/>
      <c r="AL362" s="627"/>
      <c r="AM362" s="627"/>
      <c r="AN362" s="627"/>
      <c r="AO362" s="627"/>
      <c r="AP362" s="627"/>
      <c r="AQ362" s="627"/>
      <c r="AR362" s="627"/>
      <c r="AS362" s="627"/>
      <c r="AT362" s="627"/>
      <c r="AU362" s="627"/>
      <c r="AV362" s="625"/>
    </row>
    <row r="363" spans="1:48" s="659" customFormat="1" ht="24.6" customHeight="1" x14ac:dyDescent="0.15">
      <c r="A363" s="648"/>
      <c r="B363" s="147"/>
      <c r="C363" s="625" t="s">
        <v>5241</v>
      </c>
      <c r="D363" s="627"/>
      <c r="E363" s="625" t="s">
        <v>5389</v>
      </c>
      <c r="F363" s="625" t="s">
        <v>5241</v>
      </c>
      <c r="G363" s="625" t="s">
        <v>16180</v>
      </c>
      <c r="H363" s="626">
        <v>26026</v>
      </c>
      <c r="I363" s="626">
        <v>2984</v>
      </c>
      <c r="J363" s="626">
        <v>5111</v>
      </c>
      <c r="K363" s="625" t="s">
        <v>500</v>
      </c>
      <c r="L363" s="625" t="s">
        <v>5390</v>
      </c>
      <c r="M363" s="625" t="s">
        <v>54</v>
      </c>
      <c r="N363" s="626">
        <v>29</v>
      </c>
      <c r="O363" s="626">
        <v>48</v>
      </c>
      <c r="P363" s="626">
        <v>1373</v>
      </c>
      <c r="Q363" s="626">
        <v>12</v>
      </c>
      <c r="R363" s="626">
        <v>1620</v>
      </c>
      <c r="S363" s="626">
        <v>1620</v>
      </c>
      <c r="T363" s="625" t="s">
        <v>499</v>
      </c>
      <c r="U363" s="648">
        <v>2005</v>
      </c>
      <c r="V363" s="658"/>
      <c r="W363" s="627"/>
      <c r="X363" s="627"/>
      <c r="Y363" s="627"/>
      <c r="Z363" s="627"/>
      <c r="AA363" s="627"/>
      <c r="AB363" s="626">
        <v>7900</v>
      </c>
      <c r="AC363" s="625"/>
      <c r="AD363" s="625"/>
      <c r="AE363" s="627"/>
      <c r="AF363" s="627"/>
      <c r="AG363" s="627"/>
      <c r="AH363" s="627"/>
      <c r="AI363" s="627"/>
      <c r="AJ363" s="627"/>
      <c r="AK363" s="627"/>
      <c r="AL363" s="627"/>
      <c r="AM363" s="627"/>
      <c r="AN363" s="627"/>
      <c r="AO363" s="627"/>
      <c r="AP363" s="627"/>
      <c r="AQ363" s="627"/>
      <c r="AR363" s="627"/>
      <c r="AS363" s="627"/>
      <c r="AT363" s="627"/>
      <c r="AU363" s="627"/>
      <c r="AV363" s="625"/>
    </row>
    <row r="364" spans="1:48" s="659" customFormat="1" ht="24.6" customHeight="1" x14ac:dyDescent="0.15">
      <c r="A364" s="648"/>
      <c r="B364" s="147"/>
      <c r="C364" s="613" t="s">
        <v>5243</v>
      </c>
      <c r="D364" s="926"/>
      <c r="E364" s="613" t="s">
        <v>5391</v>
      </c>
      <c r="F364" s="613" t="s">
        <v>5243</v>
      </c>
      <c r="G364" s="613" t="s">
        <v>5392</v>
      </c>
      <c r="H364" s="614">
        <v>135574</v>
      </c>
      <c r="I364" s="614">
        <v>4371</v>
      </c>
      <c r="J364" s="614">
        <v>8501</v>
      </c>
      <c r="K364" s="613" t="s">
        <v>5393</v>
      </c>
      <c r="L364" s="613" t="s">
        <v>2180</v>
      </c>
      <c r="M364" s="613" t="s">
        <v>54</v>
      </c>
      <c r="N364" s="614">
        <v>32</v>
      </c>
      <c r="O364" s="614">
        <v>48</v>
      </c>
      <c r="P364" s="614">
        <v>1536</v>
      </c>
      <c r="Q364" s="614">
        <v>18</v>
      </c>
      <c r="R364" s="614">
        <v>2026</v>
      </c>
      <c r="S364" s="614">
        <v>3000</v>
      </c>
      <c r="T364" s="613" t="s">
        <v>499</v>
      </c>
      <c r="U364" s="613">
        <v>2016</v>
      </c>
      <c r="V364" s="613"/>
      <c r="W364" s="613"/>
      <c r="X364" s="613"/>
      <c r="Y364" s="613"/>
      <c r="Z364" s="613"/>
      <c r="AA364" s="613"/>
      <c r="AB364" s="614">
        <v>17100</v>
      </c>
      <c r="AC364" s="625"/>
      <c r="AD364" s="625"/>
      <c r="AE364" s="627"/>
      <c r="AF364" s="627"/>
      <c r="AG364" s="627"/>
      <c r="AH364" s="627"/>
      <c r="AI364" s="627"/>
      <c r="AJ364" s="627"/>
      <c r="AK364" s="627"/>
      <c r="AL364" s="627"/>
      <c r="AM364" s="627"/>
      <c r="AN364" s="627"/>
      <c r="AO364" s="627"/>
      <c r="AP364" s="627"/>
      <c r="AQ364" s="627"/>
      <c r="AR364" s="627"/>
      <c r="AS364" s="627"/>
      <c r="AT364" s="627"/>
      <c r="AU364" s="627"/>
      <c r="AV364" s="625"/>
    </row>
    <row r="365" spans="1:48" s="659" customFormat="1" ht="24.6" customHeight="1" x14ac:dyDescent="0.15">
      <c r="A365" s="648"/>
      <c r="B365" s="147"/>
      <c r="C365" s="625" t="s">
        <v>5244</v>
      </c>
      <c r="D365" s="627"/>
      <c r="E365" s="625" t="s">
        <v>5394</v>
      </c>
      <c r="F365" s="625" t="s">
        <v>5244</v>
      </c>
      <c r="G365" s="625" t="s">
        <v>12074</v>
      </c>
      <c r="H365" s="626">
        <v>1270</v>
      </c>
      <c r="I365" s="626">
        <v>690</v>
      </c>
      <c r="J365" s="626">
        <v>690</v>
      </c>
      <c r="K365" s="625" t="s">
        <v>1169</v>
      </c>
      <c r="L365" s="625" t="s">
        <v>5395</v>
      </c>
      <c r="M365" s="625" t="s">
        <v>54</v>
      </c>
      <c r="N365" s="626">
        <v>20</v>
      </c>
      <c r="O365" s="626">
        <v>34</v>
      </c>
      <c r="P365" s="626">
        <v>680</v>
      </c>
      <c r="Q365" s="626">
        <v>11.7</v>
      </c>
      <c r="R365" s="626"/>
      <c r="S365" s="626">
        <v>100</v>
      </c>
      <c r="T365" s="625"/>
      <c r="U365" s="648">
        <v>2007</v>
      </c>
      <c r="V365" s="658">
        <v>9660</v>
      </c>
      <c r="W365" s="627">
        <v>2000</v>
      </c>
      <c r="X365" s="627">
        <v>14100</v>
      </c>
      <c r="Y365" s="627"/>
      <c r="Z365" s="627"/>
      <c r="AA365" s="627"/>
      <c r="AB365" s="626">
        <v>300</v>
      </c>
      <c r="AC365" s="625"/>
      <c r="AD365" s="625"/>
      <c r="AE365" s="627"/>
      <c r="AF365" s="627"/>
      <c r="AG365" s="627"/>
      <c r="AH365" s="627"/>
      <c r="AI365" s="627"/>
      <c r="AJ365" s="627"/>
      <c r="AK365" s="627"/>
      <c r="AL365" s="627"/>
      <c r="AM365" s="627"/>
      <c r="AN365" s="627"/>
      <c r="AO365" s="627"/>
      <c r="AP365" s="627"/>
      <c r="AQ365" s="627"/>
      <c r="AR365" s="627"/>
      <c r="AS365" s="627"/>
      <c r="AT365" s="627"/>
      <c r="AU365" s="627"/>
      <c r="AV365" s="625"/>
    </row>
    <row r="366" spans="1:48" s="659" customFormat="1" ht="24.6" customHeight="1" x14ac:dyDescent="0.2">
      <c r="A366" s="648"/>
      <c r="B366" s="147"/>
      <c r="C366" s="625" t="s">
        <v>5244</v>
      </c>
      <c r="D366" s="864" t="s">
        <v>5396</v>
      </c>
      <c r="E366" s="625" t="s">
        <v>5397</v>
      </c>
      <c r="F366" s="625" t="s">
        <v>5244</v>
      </c>
      <c r="G366" s="625" t="s">
        <v>12074</v>
      </c>
      <c r="H366" s="626">
        <v>8446</v>
      </c>
      <c r="I366" s="626">
        <v>1943</v>
      </c>
      <c r="J366" s="626">
        <v>2393</v>
      </c>
      <c r="K366" s="625" t="s">
        <v>1169</v>
      </c>
      <c r="L366" s="625" t="s">
        <v>5398</v>
      </c>
      <c r="M366" s="625" t="s">
        <v>54</v>
      </c>
      <c r="N366" s="626">
        <v>44</v>
      </c>
      <c r="O366" s="626">
        <v>26</v>
      </c>
      <c r="P366" s="626">
        <v>1056</v>
      </c>
      <c r="Q366" s="626">
        <v>13</v>
      </c>
      <c r="R366" s="626">
        <v>584</v>
      </c>
      <c r="S366" s="626">
        <v>1000</v>
      </c>
      <c r="T366" s="625" t="s">
        <v>499</v>
      </c>
      <c r="U366" s="648">
        <v>1995</v>
      </c>
      <c r="V366" s="658">
        <v>9660</v>
      </c>
      <c r="W366" s="627">
        <v>2000</v>
      </c>
      <c r="X366" s="627">
        <v>14100</v>
      </c>
      <c r="Y366" s="627"/>
      <c r="Z366" s="627"/>
      <c r="AA366" s="627"/>
      <c r="AB366" s="626">
        <v>2576</v>
      </c>
      <c r="AC366" s="625"/>
      <c r="AD366" s="625"/>
      <c r="AE366" s="627"/>
      <c r="AF366" s="627"/>
      <c r="AG366" s="627"/>
      <c r="AH366" s="627"/>
      <c r="AI366" s="627"/>
      <c r="AJ366" s="627"/>
      <c r="AK366" s="627"/>
      <c r="AL366" s="627"/>
      <c r="AM366" s="627"/>
      <c r="AN366" s="627"/>
      <c r="AO366" s="627"/>
      <c r="AP366" s="627"/>
      <c r="AQ366" s="627"/>
      <c r="AR366" s="627"/>
      <c r="AS366" s="627"/>
      <c r="AT366" s="627"/>
      <c r="AU366" s="627"/>
      <c r="AV366" s="625"/>
    </row>
    <row r="367" spans="1:48" s="1746" customFormat="1" ht="24.6" customHeight="1" x14ac:dyDescent="0.2">
      <c r="A367" s="1743"/>
      <c r="B367" s="147"/>
      <c r="C367" s="1656" t="s">
        <v>5244</v>
      </c>
      <c r="D367" s="1744"/>
      <c r="E367" s="1656" t="s">
        <v>10781</v>
      </c>
      <c r="F367" s="1656" t="s">
        <v>5244</v>
      </c>
      <c r="G367" s="1656" t="s">
        <v>12074</v>
      </c>
      <c r="H367" s="1655">
        <v>20319</v>
      </c>
      <c r="I367" s="1655">
        <v>1747</v>
      </c>
      <c r="J367" s="1655">
        <v>1443</v>
      </c>
      <c r="K367" s="1656" t="s">
        <v>500</v>
      </c>
      <c r="L367" s="1656" t="s">
        <v>5382</v>
      </c>
      <c r="M367" s="1656" t="s">
        <v>54</v>
      </c>
      <c r="N367" s="1655">
        <v>28</v>
      </c>
      <c r="O367" s="1655">
        <v>34</v>
      </c>
      <c r="P367" s="1655">
        <v>952</v>
      </c>
      <c r="Q367" s="1655">
        <v>14</v>
      </c>
      <c r="R367" s="1655">
        <v>200</v>
      </c>
      <c r="S367" s="1655">
        <v>300</v>
      </c>
      <c r="T367" s="1656" t="s">
        <v>4554</v>
      </c>
      <c r="U367" s="648">
        <v>2017</v>
      </c>
      <c r="V367" s="1745"/>
      <c r="W367" s="1660"/>
      <c r="X367" s="1660"/>
      <c r="Y367" s="1660"/>
      <c r="Z367" s="1660"/>
      <c r="AA367" s="1660"/>
      <c r="AB367" s="1655">
        <v>4800</v>
      </c>
      <c r="AC367" s="1659"/>
      <c r="AD367" s="1659"/>
      <c r="AE367" s="1660"/>
      <c r="AF367" s="1660"/>
      <c r="AG367" s="1660"/>
      <c r="AH367" s="1660"/>
      <c r="AI367" s="1660"/>
      <c r="AJ367" s="1660"/>
      <c r="AK367" s="1660"/>
      <c r="AL367" s="1660"/>
      <c r="AM367" s="1660"/>
      <c r="AN367" s="1660"/>
      <c r="AO367" s="1660"/>
      <c r="AP367" s="1660"/>
      <c r="AQ367" s="1660"/>
      <c r="AR367" s="1660"/>
      <c r="AS367" s="1660"/>
      <c r="AT367" s="1660"/>
      <c r="AU367" s="1660"/>
      <c r="AV367" s="1659"/>
    </row>
    <row r="368" spans="1:48" s="1748" customFormat="1" ht="24.6" customHeight="1" x14ac:dyDescent="0.2">
      <c r="A368" s="1743"/>
      <c r="B368" s="1671"/>
      <c r="C368" s="651" t="s">
        <v>5244</v>
      </c>
      <c r="D368" s="1744"/>
      <c r="E368" s="1663" t="s">
        <v>20905</v>
      </c>
      <c r="F368" s="1663" t="s">
        <v>17342</v>
      </c>
      <c r="G368" s="1663" t="s">
        <v>12074</v>
      </c>
      <c r="H368" s="1664">
        <v>113148</v>
      </c>
      <c r="I368" s="1664">
        <v>3913.16</v>
      </c>
      <c r="J368" s="1664">
        <v>6223.84</v>
      </c>
      <c r="K368" s="1663" t="s">
        <v>2204</v>
      </c>
      <c r="L368" s="1663" t="s">
        <v>17287</v>
      </c>
      <c r="M368" s="1663" t="s">
        <v>2280</v>
      </c>
      <c r="N368" s="1664">
        <v>72</v>
      </c>
      <c r="O368" s="1664">
        <v>52</v>
      </c>
      <c r="P368" s="1664">
        <v>2126</v>
      </c>
      <c r="Q368" s="1664">
        <v>25</v>
      </c>
      <c r="R368" s="1664">
        <v>2046</v>
      </c>
      <c r="S368" s="1664">
        <v>2046</v>
      </c>
      <c r="T368" s="1663" t="s">
        <v>16030</v>
      </c>
      <c r="U368" s="1747">
        <v>2021</v>
      </c>
      <c r="V368" s="1745"/>
      <c r="W368" s="1660"/>
      <c r="X368" s="1660"/>
      <c r="Y368" s="1660"/>
      <c r="Z368" s="1660"/>
      <c r="AA368" s="1660"/>
      <c r="AB368" s="1664">
        <v>18200</v>
      </c>
      <c r="AC368" s="1659"/>
      <c r="AD368" s="1659"/>
      <c r="AE368" s="1660"/>
      <c r="AF368" s="1660"/>
      <c r="AG368" s="1660"/>
      <c r="AH368" s="1660"/>
      <c r="AI368" s="1660"/>
      <c r="AJ368" s="1660"/>
      <c r="AK368" s="1660"/>
      <c r="AL368" s="1660"/>
      <c r="AM368" s="1660"/>
      <c r="AN368" s="1660"/>
      <c r="AO368" s="1660"/>
      <c r="AP368" s="1660"/>
      <c r="AQ368" s="1660"/>
      <c r="AR368" s="1660"/>
      <c r="AS368" s="1660"/>
      <c r="AT368" s="1660"/>
      <c r="AU368" s="1660"/>
      <c r="AV368" s="1663"/>
    </row>
    <row r="369" spans="1:48" s="1139" customFormat="1" ht="24.6" hidden="1" customHeight="1" x14ac:dyDescent="0.15">
      <c r="A369" s="1137" t="s">
        <v>342</v>
      </c>
      <c r="B369" s="669" t="s">
        <v>95</v>
      </c>
      <c r="C369" s="650" t="s">
        <v>55</v>
      </c>
      <c r="D369" s="976"/>
      <c r="E369" s="676">
        <f>COUNTA(E370:E398)</f>
        <v>29</v>
      </c>
      <c r="F369" s="650"/>
      <c r="G369" s="650"/>
      <c r="H369" s="665">
        <f>SUM(H370:H398)</f>
        <v>931859.4</v>
      </c>
      <c r="I369" s="665">
        <f t="shared" ref="I369:J369" si="2">SUM(I370:I398)</f>
        <v>83350.150000000009</v>
      </c>
      <c r="J369" s="665">
        <f t="shared" si="2"/>
        <v>128349.98</v>
      </c>
      <c r="K369" s="650"/>
      <c r="L369" s="650"/>
      <c r="M369" s="650"/>
      <c r="N369" s="665"/>
      <c r="O369" s="665"/>
      <c r="P369" s="665"/>
      <c r="Q369" s="665"/>
      <c r="R369" s="665"/>
      <c r="S369" s="665"/>
      <c r="T369" s="650"/>
      <c r="U369" s="650"/>
      <c r="V369" s="1145"/>
      <c r="W369" s="976"/>
      <c r="X369" s="976"/>
      <c r="Y369" s="976"/>
      <c r="Z369" s="976"/>
      <c r="AA369" s="976"/>
      <c r="AB369" s="665"/>
      <c r="AC369" s="650"/>
      <c r="AD369" s="650"/>
      <c r="AE369" s="976"/>
      <c r="AF369" s="976"/>
      <c r="AG369" s="976"/>
      <c r="AH369" s="976"/>
      <c r="AI369" s="976"/>
      <c r="AJ369" s="976"/>
      <c r="AK369" s="976"/>
      <c r="AL369" s="976"/>
      <c r="AM369" s="976"/>
      <c r="AN369" s="976"/>
      <c r="AO369" s="976"/>
      <c r="AP369" s="976"/>
      <c r="AQ369" s="976"/>
      <c r="AR369" s="976"/>
      <c r="AS369" s="976"/>
      <c r="AT369" s="976"/>
      <c r="AU369" s="976"/>
      <c r="AV369" s="650"/>
    </row>
    <row r="370" spans="1:48" s="659" customFormat="1" ht="24.6" hidden="1" customHeight="1" x14ac:dyDescent="0.15">
      <c r="A370" s="648"/>
      <c r="B370" s="147"/>
      <c r="C370" s="625" t="s">
        <v>5706</v>
      </c>
      <c r="D370" s="683"/>
      <c r="E370" s="625" t="s">
        <v>10713</v>
      </c>
      <c r="F370" s="625" t="s">
        <v>5723</v>
      </c>
      <c r="G370" s="625" t="s">
        <v>5723</v>
      </c>
      <c r="H370" s="626">
        <v>1575</v>
      </c>
      <c r="I370" s="626">
        <v>1574.74</v>
      </c>
      <c r="J370" s="626">
        <v>1574.74</v>
      </c>
      <c r="K370" s="625" t="s">
        <v>1194</v>
      </c>
      <c r="L370" s="625" t="s">
        <v>10714</v>
      </c>
      <c r="M370" s="625" t="s">
        <v>54</v>
      </c>
      <c r="N370" s="626">
        <v>24</v>
      </c>
      <c r="O370" s="626">
        <v>31</v>
      </c>
      <c r="P370" s="626">
        <v>744</v>
      </c>
      <c r="Q370" s="626">
        <v>7</v>
      </c>
      <c r="R370" s="626"/>
      <c r="S370" s="626"/>
      <c r="T370" s="625"/>
      <c r="U370" s="625">
        <v>2005</v>
      </c>
      <c r="V370" s="965"/>
      <c r="W370" s="683"/>
      <c r="X370" s="683"/>
      <c r="Y370" s="683"/>
      <c r="Z370" s="683"/>
      <c r="AA370" s="683"/>
      <c r="AB370" s="626"/>
      <c r="AC370" s="625"/>
      <c r="AD370" s="625"/>
      <c r="AE370" s="683"/>
      <c r="AF370" s="683"/>
      <c r="AG370" s="683"/>
      <c r="AH370" s="683"/>
      <c r="AI370" s="683"/>
      <c r="AJ370" s="683"/>
      <c r="AK370" s="683"/>
      <c r="AL370" s="683"/>
      <c r="AM370" s="683"/>
      <c r="AN370" s="683"/>
      <c r="AO370" s="683"/>
      <c r="AP370" s="683"/>
      <c r="AQ370" s="683"/>
      <c r="AR370" s="683"/>
      <c r="AS370" s="683"/>
      <c r="AT370" s="683"/>
      <c r="AU370" s="683"/>
      <c r="AV370" s="625"/>
    </row>
    <row r="371" spans="1:48" s="659" customFormat="1" ht="24.6" hidden="1" customHeight="1" x14ac:dyDescent="0.15">
      <c r="A371" s="648"/>
      <c r="B371" s="147"/>
      <c r="C371" s="625" t="s">
        <v>5706</v>
      </c>
      <c r="D371" s="683" t="s">
        <v>10715</v>
      </c>
      <c r="E371" s="625" t="s">
        <v>10716</v>
      </c>
      <c r="F371" s="625" t="s">
        <v>5706</v>
      </c>
      <c r="G371" s="625" t="s">
        <v>5847</v>
      </c>
      <c r="H371" s="626">
        <v>16555</v>
      </c>
      <c r="I371" s="626">
        <v>3535</v>
      </c>
      <c r="J371" s="626">
        <v>6946</v>
      </c>
      <c r="K371" s="625" t="s">
        <v>500</v>
      </c>
      <c r="L371" s="625" t="s">
        <v>1330</v>
      </c>
      <c r="M371" s="625" t="s">
        <v>54</v>
      </c>
      <c r="N371" s="626">
        <v>40</v>
      </c>
      <c r="O371" s="626">
        <v>52</v>
      </c>
      <c r="P371" s="626">
        <v>2080</v>
      </c>
      <c r="Q371" s="626">
        <v>23</v>
      </c>
      <c r="R371" s="626">
        <v>4311</v>
      </c>
      <c r="S371" s="626">
        <v>7000</v>
      </c>
      <c r="T371" s="625" t="s">
        <v>499</v>
      </c>
      <c r="U371" s="625">
        <v>1973</v>
      </c>
      <c r="V371" s="927"/>
      <c r="W371" s="706">
        <v>119</v>
      </c>
      <c r="X371" s="706">
        <v>114</v>
      </c>
      <c r="Y371" s="706">
        <v>33</v>
      </c>
      <c r="Z371" s="706"/>
      <c r="AA371" s="683"/>
      <c r="AB371" s="626">
        <v>266</v>
      </c>
      <c r="AC371" s="625">
        <v>2000</v>
      </c>
      <c r="AD371" s="625"/>
      <c r="AE371" s="683">
        <v>2</v>
      </c>
      <c r="AF371" s="706">
        <v>64</v>
      </c>
      <c r="AG371" s="683" t="s">
        <v>10489</v>
      </c>
      <c r="AH371" s="683"/>
      <c r="AI371" s="683"/>
      <c r="AJ371" s="683"/>
      <c r="AK371" s="683"/>
      <c r="AL371" s="683"/>
      <c r="AM371" s="683"/>
      <c r="AN371" s="683"/>
      <c r="AO371" s="683"/>
      <c r="AP371" s="683"/>
      <c r="AQ371" s="683"/>
      <c r="AR371" s="683"/>
      <c r="AS371" s="683"/>
      <c r="AT371" s="683"/>
      <c r="AU371" s="683"/>
      <c r="AV371" s="625"/>
    </row>
    <row r="372" spans="1:48" s="659" customFormat="1" ht="24.6" hidden="1" customHeight="1" x14ac:dyDescent="0.15">
      <c r="A372" s="648"/>
      <c r="B372" s="147"/>
      <c r="C372" s="625" t="s">
        <v>5706</v>
      </c>
      <c r="D372" s="683" t="s">
        <v>10717</v>
      </c>
      <c r="E372" s="625" t="s">
        <v>10718</v>
      </c>
      <c r="F372" s="625" t="s">
        <v>5706</v>
      </c>
      <c r="G372" s="625" t="s">
        <v>5847</v>
      </c>
      <c r="H372" s="626">
        <v>49520</v>
      </c>
      <c r="I372" s="626">
        <v>4300</v>
      </c>
      <c r="J372" s="626">
        <v>15164</v>
      </c>
      <c r="K372" s="625" t="s">
        <v>1194</v>
      </c>
      <c r="L372" s="625" t="s">
        <v>10719</v>
      </c>
      <c r="M372" s="625" t="s">
        <v>54</v>
      </c>
      <c r="N372" s="626">
        <v>67.2</v>
      </c>
      <c r="O372" s="626">
        <v>93</v>
      </c>
      <c r="P372" s="626">
        <v>2272</v>
      </c>
      <c r="Q372" s="626">
        <v>19</v>
      </c>
      <c r="R372" s="626">
        <v>2000</v>
      </c>
      <c r="S372" s="626">
        <v>3000</v>
      </c>
      <c r="T372" s="625" t="s">
        <v>499</v>
      </c>
      <c r="U372" s="625">
        <v>1996</v>
      </c>
      <c r="V372" s="927">
        <v>2600</v>
      </c>
      <c r="W372" s="706"/>
      <c r="X372" s="706">
        <v>5300</v>
      </c>
      <c r="Y372" s="706">
        <v>5000</v>
      </c>
      <c r="Z372" s="706"/>
      <c r="AA372" s="683"/>
      <c r="AB372" s="626">
        <v>12900</v>
      </c>
      <c r="AC372" s="625">
        <v>1997</v>
      </c>
      <c r="AD372" s="625"/>
      <c r="AE372" s="683">
        <v>1</v>
      </c>
      <c r="AF372" s="706">
        <v>240</v>
      </c>
      <c r="AG372" s="683" t="s">
        <v>10720</v>
      </c>
      <c r="AH372" s="683"/>
      <c r="AI372" s="683"/>
      <c r="AJ372" s="683"/>
      <c r="AK372" s="683"/>
      <c r="AL372" s="683"/>
      <c r="AM372" s="683"/>
      <c r="AN372" s="683"/>
      <c r="AO372" s="683"/>
      <c r="AP372" s="683"/>
      <c r="AQ372" s="683"/>
      <c r="AR372" s="683"/>
      <c r="AS372" s="683"/>
      <c r="AT372" s="683"/>
      <c r="AU372" s="683"/>
      <c r="AV372" s="625"/>
    </row>
    <row r="373" spans="1:48" s="659" customFormat="1" ht="24.6" hidden="1" customHeight="1" x14ac:dyDescent="0.15">
      <c r="A373" s="648"/>
      <c r="B373" s="147"/>
      <c r="C373" s="625" t="s">
        <v>5724</v>
      </c>
      <c r="D373" s="683" t="s">
        <v>5832</v>
      </c>
      <c r="E373" s="625" t="s">
        <v>10721</v>
      </c>
      <c r="F373" s="625" t="s">
        <v>5724</v>
      </c>
      <c r="G373" s="625" t="s">
        <v>5724</v>
      </c>
      <c r="H373" s="626">
        <v>32325</v>
      </c>
      <c r="I373" s="626">
        <v>4411</v>
      </c>
      <c r="J373" s="626">
        <v>10658</v>
      </c>
      <c r="K373" s="625" t="s">
        <v>500</v>
      </c>
      <c r="L373" s="625" t="s">
        <v>1182</v>
      </c>
      <c r="M373" s="625" t="s">
        <v>54</v>
      </c>
      <c r="N373" s="626">
        <v>40</v>
      </c>
      <c r="O373" s="626">
        <v>52</v>
      </c>
      <c r="P373" s="626">
        <v>1860</v>
      </c>
      <c r="Q373" s="626">
        <v>31</v>
      </c>
      <c r="R373" s="626">
        <v>4864</v>
      </c>
      <c r="S373" s="626">
        <v>8000</v>
      </c>
      <c r="T373" s="625" t="s">
        <v>499</v>
      </c>
      <c r="U373" s="625">
        <v>1991</v>
      </c>
      <c r="V373" s="927">
        <v>7125</v>
      </c>
      <c r="W373" s="706"/>
      <c r="X373" s="706">
        <v>1500</v>
      </c>
      <c r="Y373" s="706"/>
      <c r="Z373" s="706"/>
      <c r="AA373" s="683"/>
      <c r="AB373" s="626">
        <v>10763</v>
      </c>
      <c r="AC373" s="625"/>
      <c r="AD373" s="625"/>
      <c r="AE373" s="683">
        <v>2</v>
      </c>
      <c r="AF373" s="706"/>
      <c r="AG373" s="683" t="s">
        <v>10489</v>
      </c>
      <c r="AH373" s="683"/>
      <c r="AI373" s="683" t="s">
        <v>6163</v>
      </c>
      <c r="AJ373" s="683"/>
      <c r="AK373" s="683"/>
      <c r="AL373" s="683"/>
      <c r="AM373" s="683"/>
      <c r="AN373" s="683"/>
      <c r="AO373" s="683"/>
      <c r="AP373" s="683"/>
      <c r="AQ373" s="683"/>
      <c r="AR373" s="683"/>
      <c r="AS373" s="683"/>
      <c r="AT373" s="683"/>
      <c r="AU373" s="683"/>
      <c r="AV373" s="625"/>
    </row>
    <row r="374" spans="1:48" s="659" customFormat="1" ht="24.6" hidden="1" customHeight="1" x14ac:dyDescent="0.15">
      <c r="A374" s="648"/>
      <c r="B374" s="147"/>
      <c r="C374" s="625" t="s">
        <v>5726</v>
      </c>
      <c r="D374" s="683" t="s">
        <v>10722</v>
      </c>
      <c r="E374" s="625" t="s">
        <v>10723</v>
      </c>
      <c r="F374" s="625" t="s">
        <v>5726</v>
      </c>
      <c r="G374" s="625" t="s">
        <v>16220</v>
      </c>
      <c r="H374" s="626">
        <v>84283</v>
      </c>
      <c r="I374" s="626">
        <v>16180</v>
      </c>
      <c r="J374" s="626">
        <v>18979</v>
      </c>
      <c r="K374" s="625" t="s">
        <v>500</v>
      </c>
      <c r="L374" s="625" t="s">
        <v>10724</v>
      </c>
      <c r="M374" s="625" t="s">
        <v>54</v>
      </c>
      <c r="N374" s="626">
        <v>37</v>
      </c>
      <c r="O374" s="626">
        <v>50</v>
      </c>
      <c r="P374" s="626">
        <v>1863</v>
      </c>
      <c r="Q374" s="626">
        <v>30</v>
      </c>
      <c r="R374" s="626">
        <v>5430</v>
      </c>
      <c r="S374" s="626">
        <v>6000</v>
      </c>
      <c r="T374" s="625" t="s">
        <v>499</v>
      </c>
      <c r="U374" s="625">
        <v>1997</v>
      </c>
      <c r="V374" s="927"/>
      <c r="W374" s="706" t="s">
        <v>10725</v>
      </c>
      <c r="X374" s="706" t="s">
        <v>10726</v>
      </c>
      <c r="Y374" s="706"/>
      <c r="Z374" s="706" t="s">
        <v>10727</v>
      </c>
      <c r="AA374" s="683" t="s">
        <v>5032</v>
      </c>
      <c r="AB374" s="626">
        <v>15074</v>
      </c>
      <c r="AC374" s="625"/>
      <c r="AD374" s="625"/>
      <c r="AE374" s="683">
        <v>1</v>
      </c>
      <c r="AF374" s="706">
        <v>98</v>
      </c>
      <c r="AG374" s="683" t="s">
        <v>10728</v>
      </c>
      <c r="AH374" s="683"/>
      <c r="AI374" s="683"/>
      <c r="AJ374" s="683"/>
      <c r="AK374" s="683"/>
      <c r="AL374" s="683"/>
      <c r="AM374" s="683"/>
      <c r="AN374" s="683"/>
      <c r="AO374" s="683"/>
      <c r="AP374" s="683"/>
      <c r="AQ374" s="683"/>
      <c r="AR374" s="683"/>
      <c r="AS374" s="683"/>
      <c r="AT374" s="683"/>
      <c r="AU374" s="683"/>
      <c r="AV374" s="625"/>
    </row>
    <row r="375" spans="1:48" s="659" customFormat="1" ht="24.6" hidden="1" customHeight="1" x14ac:dyDescent="0.15">
      <c r="A375" s="648"/>
      <c r="B375" s="147"/>
      <c r="C375" s="625" t="s">
        <v>5726</v>
      </c>
      <c r="D375" s="683"/>
      <c r="E375" s="625" t="s">
        <v>10729</v>
      </c>
      <c r="F375" s="625" t="s">
        <v>5726</v>
      </c>
      <c r="G375" s="625" t="s">
        <v>16220</v>
      </c>
      <c r="H375" s="626">
        <v>149930</v>
      </c>
      <c r="I375" s="626">
        <v>3356.48</v>
      </c>
      <c r="J375" s="626">
        <v>3826.3</v>
      </c>
      <c r="K375" s="625" t="s">
        <v>1169</v>
      </c>
      <c r="L375" s="625" t="s">
        <v>487</v>
      </c>
      <c r="M375" s="625" t="s">
        <v>54</v>
      </c>
      <c r="N375" s="626">
        <v>60</v>
      </c>
      <c r="O375" s="626">
        <v>39.6</v>
      </c>
      <c r="P375" s="626">
        <v>2376</v>
      </c>
      <c r="Q375" s="626">
        <v>18.5</v>
      </c>
      <c r="R375" s="626">
        <v>530</v>
      </c>
      <c r="S375" s="626">
        <v>530</v>
      </c>
      <c r="T375" s="625" t="s">
        <v>185</v>
      </c>
      <c r="U375" s="625">
        <v>2011</v>
      </c>
      <c r="V375" s="927"/>
      <c r="W375" s="706"/>
      <c r="X375" s="706"/>
      <c r="Y375" s="706"/>
      <c r="Z375" s="706"/>
      <c r="AA375" s="683"/>
      <c r="AB375" s="626"/>
      <c r="AC375" s="625"/>
      <c r="AD375" s="625"/>
      <c r="AE375" s="683"/>
      <c r="AF375" s="706"/>
      <c r="AG375" s="683"/>
      <c r="AH375" s="683"/>
      <c r="AI375" s="683"/>
      <c r="AJ375" s="683"/>
      <c r="AK375" s="683"/>
      <c r="AL375" s="683"/>
      <c r="AM375" s="683"/>
      <c r="AN375" s="683"/>
      <c r="AO375" s="683"/>
      <c r="AP375" s="683"/>
      <c r="AQ375" s="683"/>
      <c r="AR375" s="683"/>
      <c r="AS375" s="683"/>
      <c r="AT375" s="683"/>
      <c r="AU375" s="683"/>
      <c r="AV375" s="625"/>
    </row>
    <row r="376" spans="1:48" s="659" customFormat="1" ht="24.6" hidden="1" customHeight="1" x14ac:dyDescent="0.15">
      <c r="A376" s="648"/>
      <c r="B376" s="147"/>
      <c r="C376" s="625" t="s">
        <v>5726</v>
      </c>
      <c r="D376" s="683"/>
      <c r="E376" s="625" t="s">
        <v>10730</v>
      </c>
      <c r="F376" s="625" t="s">
        <v>5726</v>
      </c>
      <c r="G376" s="625" t="s">
        <v>17398</v>
      </c>
      <c r="H376" s="626">
        <v>4943</v>
      </c>
      <c r="I376" s="626">
        <v>831.8</v>
      </c>
      <c r="J376" s="626">
        <v>811</v>
      </c>
      <c r="K376" s="625" t="s">
        <v>1169</v>
      </c>
      <c r="L376" s="625" t="s">
        <v>10731</v>
      </c>
      <c r="M376" s="625" t="s">
        <v>54</v>
      </c>
      <c r="N376" s="626">
        <v>25</v>
      </c>
      <c r="O376" s="626">
        <v>21</v>
      </c>
      <c r="P376" s="626">
        <v>525</v>
      </c>
      <c r="Q376" s="626">
        <v>13.9</v>
      </c>
      <c r="R376" s="626">
        <v>98</v>
      </c>
      <c r="S376" s="626">
        <v>98</v>
      </c>
      <c r="T376" s="625" t="s">
        <v>499</v>
      </c>
      <c r="U376" s="625">
        <v>2011</v>
      </c>
      <c r="V376" s="927"/>
      <c r="W376" s="706"/>
      <c r="X376" s="706"/>
      <c r="Y376" s="706"/>
      <c r="Z376" s="706"/>
      <c r="AA376" s="683"/>
      <c r="AB376" s="626"/>
      <c r="AC376" s="625"/>
      <c r="AD376" s="625"/>
      <c r="AE376" s="683"/>
      <c r="AF376" s="706"/>
      <c r="AG376" s="683"/>
      <c r="AH376" s="683"/>
      <c r="AI376" s="683"/>
      <c r="AJ376" s="683"/>
      <c r="AK376" s="683"/>
      <c r="AL376" s="683"/>
      <c r="AM376" s="683"/>
      <c r="AN376" s="683"/>
      <c r="AO376" s="683"/>
      <c r="AP376" s="683"/>
      <c r="AQ376" s="683"/>
      <c r="AR376" s="683"/>
      <c r="AS376" s="683"/>
      <c r="AT376" s="683"/>
      <c r="AU376" s="683"/>
      <c r="AV376" s="625"/>
    </row>
    <row r="377" spans="1:48" s="659" customFormat="1" ht="24.6" hidden="1" customHeight="1" x14ac:dyDescent="0.15">
      <c r="A377" s="648"/>
      <c r="B377" s="147"/>
      <c r="C377" s="625" t="s">
        <v>5730</v>
      </c>
      <c r="D377" s="683" t="s">
        <v>10732</v>
      </c>
      <c r="E377" s="625" t="s">
        <v>14073</v>
      </c>
      <c r="F377" s="625" t="s">
        <v>5730</v>
      </c>
      <c r="G377" s="625" t="s">
        <v>5730</v>
      </c>
      <c r="H377" s="626">
        <v>4281</v>
      </c>
      <c r="I377" s="626">
        <v>2004</v>
      </c>
      <c r="J377" s="626">
        <v>2768</v>
      </c>
      <c r="K377" s="625" t="s">
        <v>500</v>
      </c>
      <c r="L377" s="625" t="s">
        <v>1182</v>
      </c>
      <c r="M377" s="625" t="s">
        <v>54</v>
      </c>
      <c r="N377" s="626">
        <v>25</v>
      </c>
      <c r="O377" s="626">
        <v>48</v>
      </c>
      <c r="P377" s="626">
        <v>1200</v>
      </c>
      <c r="Q377" s="626">
        <v>12</v>
      </c>
      <c r="R377" s="626">
        <v>1212</v>
      </c>
      <c r="S377" s="626">
        <v>3000</v>
      </c>
      <c r="T377" s="625" t="s">
        <v>185</v>
      </c>
      <c r="U377" s="625">
        <v>1983</v>
      </c>
      <c r="V377" s="927"/>
      <c r="W377" s="706"/>
      <c r="X377" s="706">
        <v>150</v>
      </c>
      <c r="Y377" s="706"/>
      <c r="Z377" s="706">
        <v>950</v>
      </c>
      <c r="AA377" s="683" t="s">
        <v>10733</v>
      </c>
      <c r="AB377" s="626">
        <v>1100</v>
      </c>
      <c r="AC377" s="625"/>
      <c r="AD377" s="625"/>
      <c r="AE377" s="683"/>
      <c r="AF377" s="706"/>
      <c r="AG377" s="683" t="s">
        <v>6026</v>
      </c>
      <c r="AH377" s="683"/>
      <c r="AI377" s="683"/>
      <c r="AJ377" s="683"/>
      <c r="AK377" s="683"/>
      <c r="AL377" s="683"/>
      <c r="AM377" s="683"/>
      <c r="AN377" s="683"/>
      <c r="AO377" s="683"/>
      <c r="AP377" s="683"/>
      <c r="AQ377" s="683"/>
      <c r="AR377" s="683"/>
      <c r="AS377" s="683"/>
      <c r="AT377" s="683"/>
      <c r="AU377" s="683"/>
      <c r="AV377" s="625"/>
    </row>
    <row r="378" spans="1:48" s="659" customFormat="1" ht="24.6" hidden="1" customHeight="1" x14ac:dyDescent="0.15">
      <c r="A378" s="648"/>
      <c r="B378" s="147"/>
      <c r="C378" s="625" t="s">
        <v>5730</v>
      </c>
      <c r="D378" s="683" t="s">
        <v>10734</v>
      </c>
      <c r="E378" s="625" t="s">
        <v>14074</v>
      </c>
      <c r="F378" s="625" t="s">
        <v>5730</v>
      </c>
      <c r="G378" s="625" t="s">
        <v>5730</v>
      </c>
      <c r="H378" s="626">
        <v>14568</v>
      </c>
      <c r="I378" s="626">
        <v>1758</v>
      </c>
      <c r="J378" s="626">
        <v>2673</v>
      </c>
      <c r="K378" s="625" t="s">
        <v>500</v>
      </c>
      <c r="L378" s="625" t="s">
        <v>1182</v>
      </c>
      <c r="M378" s="625" t="s">
        <v>1145</v>
      </c>
      <c r="N378" s="626">
        <v>30</v>
      </c>
      <c r="O378" s="626">
        <v>45</v>
      </c>
      <c r="P378" s="626">
        <v>1350</v>
      </c>
      <c r="Q378" s="626">
        <v>17.7</v>
      </c>
      <c r="R378" s="626">
        <v>650</v>
      </c>
      <c r="S378" s="626">
        <v>2500</v>
      </c>
      <c r="T378" s="625" t="s">
        <v>185</v>
      </c>
      <c r="U378" s="625">
        <v>1992</v>
      </c>
      <c r="V378" s="927">
        <v>693</v>
      </c>
      <c r="W378" s="706">
        <v>300</v>
      </c>
      <c r="X378" s="706">
        <v>350</v>
      </c>
      <c r="Y378" s="706"/>
      <c r="Z378" s="706"/>
      <c r="AA378" s="683"/>
      <c r="AB378" s="626">
        <v>1347</v>
      </c>
      <c r="AC378" s="625"/>
      <c r="AD378" s="625"/>
      <c r="AE378" s="683"/>
      <c r="AF378" s="966"/>
      <c r="AG378" s="683" t="s">
        <v>10735</v>
      </c>
      <c r="AH378" s="683"/>
      <c r="AI378" s="683"/>
      <c r="AJ378" s="683"/>
      <c r="AK378" s="683"/>
      <c r="AL378" s="683"/>
      <c r="AM378" s="683"/>
      <c r="AN378" s="683"/>
      <c r="AO378" s="683"/>
      <c r="AP378" s="683"/>
      <c r="AQ378" s="683"/>
      <c r="AR378" s="683"/>
      <c r="AS378" s="683"/>
      <c r="AT378" s="683"/>
      <c r="AU378" s="683"/>
      <c r="AV378" s="625"/>
    </row>
    <row r="379" spans="1:48" s="659" customFormat="1" ht="24.6" hidden="1" customHeight="1" x14ac:dyDescent="0.15">
      <c r="A379" s="648"/>
      <c r="B379" s="147"/>
      <c r="C379" s="625" t="s">
        <v>5730</v>
      </c>
      <c r="D379" s="683" t="s">
        <v>10732</v>
      </c>
      <c r="E379" s="625" t="s">
        <v>1256</v>
      </c>
      <c r="F379" s="625" t="s">
        <v>5730</v>
      </c>
      <c r="G379" s="625" t="s">
        <v>5730</v>
      </c>
      <c r="H379" s="626">
        <v>170625</v>
      </c>
      <c r="I379" s="626">
        <v>2655</v>
      </c>
      <c r="J379" s="626">
        <v>4385</v>
      </c>
      <c r="K379" s="625" t="s">
        <v>500</v>
      </c>
      <c r="L379" s="625" t="s">
        <v>1182</v>
      </c>
      <c r="M379" s="625" t="s">
        <v>54</v>
      </c>
      <c r="N379" s="626">
        <v>27</v>
      </c>
      <c r="O379" s="626">
        <v>54</v>
      </c>
      <c r="P379" s="626">
        <v>1458</v>
      </c>
      <c r="Q379" s="626">
        <v>18</v>
      </c>
      <c r="R379" s="626">
        <v>1000</v>
      </c>
      <c r="S379" s="626">
        <v>3000</v>
      </c>
      <c r="T379" s="625" t="s">
        <v>499</v>
      </c>
      <c r="U379" s="625">
        <v>2006</v>
      </c>
      <c r="V379" s="927"/>
      <c r="W379" s="706"/>
      <c r="X379" s="706">
        <v>150</v>
      </c>
      <c r="Y379" s="706"/>
      <c r="Z379" s="706">
        <v>950</v>
      </c>
      <c r="AA379" s="683" t="s">
        <v>10733</v>
      </c>
      <c r="AB379" s="626">
        <v>7500</v>
      </c>
      <c r="AC379" s="625"/>
      <c r="AD379" s="625"/>
      <c r="AE379" s="683"/>
      <c r="AF379" s="966"/>
      <c r="AG379" s="683" t="s">
        <v>6026</v>
      </c>
      <c r="AH379" s="683"/>
      <c r="AI379" s="683"/>
      <c r="AJ379" s="683"/>
      <c r="AK379" s="683"/>
      <c r="AL379" s="683"/>
      <c r="AM379" s="683"/>
      <c r="AN379" s="683"/>
      <c r="AO379" s="683"/>
      <c r="AP379" s="683"/>
      <c r="AQ379" s="683"/>
      <c r="AR379" s="683"/>
      <c r="AS379" s="683"/>
      <c r="AT379" s="683"/>
      <c r="AU379" s="683"/>
      <c r="AV379" s="625"/>
    </row>
    <row r="380" spans="1:48" s="659" customFormat="1" ht="24.6" hidden="1" customHeight="1" x14ac:dyDescent="0.15">
      <c r="A380" s="648" t="s">
        <v>343</v>
      </c>
      <c r="B380" s="147"/>
      <c r="C380" s="625" t="s">
        <v>5742</v>
      </c>
      <c r="D380" s="683" t="s">
        <v>5878</v>
      </c>
      <c r="E380" s="625" t="s">
        <v>10736</v>
      </c>
      <c r="F380" s="625" t="s">
        <v>5742</v>
      </c>
      <c r="G380" s="625" t="s">
        <v>5742</v>
      </c>
      <c r="H380" s="626">
        <v>23900</v>
      </c>
      <c r="I380" s="626">
        <v>3317</v>
      </c>
      <c r="J380" s="626">
        <v>11516</v>
      </c>
      <c r="K380" s="625" t="s">
        <v>500</v>
      </c>
      <c r="L380" s="625" t="s">
        <v>10737</v>
      </c>
      <c r="M380" s="625" t="s">
        <v>54</v>
      </c>
      <c r="N380" s="626">
        <v>48</v>
      </c>
      <c r="O380" s="626">
        <v>34</v>
      </c>
      <c r="P380" s="626">
        <v>1632</v>
      </c>
      <c r="Q380" s="626">
        <v>19.5</v>
      </c>
      <c r="R380" s="626">
        <v>2053</v>
      </c>
      <c r="S380" s="626">
        <v>2053</v>
      </c>
      <c r="T380" s="625" t="s">
        <v>499</v>
      </c>
      <c r="U380" s="625">
        <v>1999</v>
      </c>
      <c r="V380" s="927">
        <v>2038</v>
      </c>
      <c r="W380" s="706">
        <v>818</v>
      </c>
      <c r="X380" s="706">
        <v>540</v>
      </c>
      <c r="Y380" s="706"/>
      <c r="Z380" s="706"/>
      <c r="AA380" s="683"/>
      <c r="AB380" s="626">
        <v>3396</v>
      </c>
      <c r="AC380" s="625"/>
      <c r="AD380" s="625"/>
      <c r="AE380" s="683">
        <v>2</v>
      </c>
      <c r="AF380" s="966">
        <v>180</v>
      </c>
      <c r="AG380" s="683" t="s">
        <v>2166</v>
      </c>
      <c r="AH380" s="683"/>
      <c r="AI380" s="683"/>
      <c r="AJ380" s="683"/>
      <c r="AK380" s="683"/>
      <c r="AL380" s="683"/>
      <c r="AM380" s="683"/>
      <c r="AN380" s="683"/>
      <c r="AO380" s="683"/>
      <c r="AP380" s="683"/>
      <c r="AQ380" s="683"/>
      <c r="AR380" s="683"/>
      <c r="AS380" s="683"/>
      <c r="AT380" s="683"/>
      <c r="AU380" s="683"/>
      <c r="AV380" s="625"/>
    </row>
    <row r="381" spans="1:48" s="659" customFormat="1" ht="24.6" hidden="1" customHeight="1" x14ac:dyDescent="0.15">
      <c r="A381" s="648" t="s">
        <v>344</v>
      </c>
      <c r="B381" s="147"/>
      <c r="C381" s="625" t="s">
        <v>5742</v>
      </c>
      <c r="D381" s="683"/>
      <c r="E381" s="625" t="s">
        <v>10738</v>
      </c>
      <c r="F381" s="625" t="s">
        <v>5742</v>
      </c>
      <c r="G381" s="625" t="s">
        <v>5742</v>
      </c>
      <c r="H381" s="626">
        <v>7718</v>
      </c>
      <c r="I381" s="626">
        <v>1072</v>
      </c>
      <c r="J381" s="626">
        <v>2934</v>
      </c>
      <c r="K381" s="625" t="s">
        <v>500</v>
      </c>
      <c r="L381" s="625" t="s">
        <v>10739</v>
      </c>
      <c r="M381" s="625" t="s">
        <v>54</v>
      </c>
      <c r="N381" s="626">
        <v>20</v>
      </c>
      <c r="O381" s="626">
        <v>34</v>
      </c>
      <c r="P381" s="626">
        <v>680</v>
      </c>
      <c r="Q381" s="626">
        <v>10</v>
      </c>
      <c r="R381" s="626"/>
      <c r="S381" s="626"/>
      <c r="T381" s="625"/>
      <c r="U381" s="625">
        <v>2011</v>
      </c>
      <c r="V381" s="927"/>
      <c r="W381" s="706"/>
      <c r="X381" s="706"/>
      <c r="Y381" s="706"/>
      <c r="Z381" s="706"/>
      <c r="AA381" s="683"/>
      <c r="AB381" s="626">
        <v>3300</v>
      </c>
      <c r="AC381" s="625"/>
      <c r="AD381" s="625"/>
      <c r="AE381" s="683"/>
      <c r="AF381" s="706"/>
      <c r="AG381" s="683"/>
      <c r="AH381" s="683"/>
      <c r="AI381" s="683"/>
      <c r="AJ381" s="683"/>
      <c r="AK381" s="683"/>
      <c r="AL381" s="683"/>
      <c r="AM381" s="683"/>
      <c r="AN381" s="683"/>
      <c r="AO381" s="683"/>
      <c r="AP381" s="683"/>
      <c r="AQ381" s="683"/>
      <c r="AR381" s="683"/>
      <c r="AS381" s="683"/>
      <c r="AT381" s="683"/>
      <c r="AU381" s="683"/>
      <c r="AV381" s="625"/>
    </row>
    <row r="382" spans="1:48" s="659" customFormat="1" ht="24.6" hidden="1" customHeight="1" x14ac:dyDescent="0.15">
      <c r="A382" s="648"/>
      <c r="B382" s="147"/>
      <c r="C382" s="625" t="s">
        <v>5742</v>
      </c>
      <c r="D382" s="683"/>
      <c r="E382" s="625" t="s">
        <v>16240</v>
      </c>
      <c r="F382" s="625" t="s">
        <v>16241</v>
      </c>
      <c r="G382" s="625" t="s">
        <v>16241</v>
      </c>
      <c r="H382" s="626">
        <v>10707</v>
      </c>
      <c r="I382" s="626">
        <v>1803</v>
      </c>
      <c r="J382" s="626">
        <v>1821</v>
      </c>
      <c r="K382" s="625" t="s">
        <v>500</v>
      </c>
      <c r="L382" s="625" t="s">
        <v>10737</v>
      </c>
      <c r="M382" s="625" t="s">
        <v>54</v>
      </c>
      <c r="N382" s="626"/>
      <c r="O382" s="626"/>
      <c r="P382" s="626">
        <v>1432</v>
      </c>
      <c r="Q382" s="626">
        <v>12</v>
      </c>
      <c r="R382" s="626"/>
      <c r="S382" s="626"/>
      <c r="T382" s="625"/>
      <c r="U382" s="625">
        <v>2016</v>
      </c>
      <c r="V382" s="927"/>
      <c r="W382" s="706"/>
      <c r="X382" s="706"/>
      <c r="Y382" s="706"/>
      <c r="Z382" s="706"/>
      <c r="AA382" s="683"/>
      <c r="AB382" s="626"/>
      <c r="AC382" s="625"/>
      <c r="AD382" s="625"/>
      <c r="AE382" s="683"/>
      <c r="AF382" s="706"/>
      <c r="AG382" s="683"/>
      <c r="AH382" s="683"/>
      <c r="AI382" s="683"/>
      <c r="AJ382" s="683"/>
      <c r="AK382" s="683"/>
      <c r="AL382" s="683"/>
      <c r="AM382" s="683"/>
      <c r="AN382" s="683"/>
      <c r="AO382" s="683"/>
      <c r="AP382" s="683"/>
      <c r="AQ382" s="683"/>
      <c r="AR382" s="683"/>
      <c r="AS382" s="683"/>
      <c r="AT382" s="683"/>
      <c r="AU382" s="683"/>
      <c r="AV382" s="625"/>
    </row>
    <row r="383" spans="1:48" s="659" customFormat="1" ht="24.6" hidden="1" customHeight="1" x14ac:dyDescent="0.15">
      <c r="A383" s="648"/>
      <c r="B383" s="147"/>
      <c r="C383" s="625" t="s">
        <v>383</v>
      </c>
      <c r="D383" s="683" t="s">
        <v>10740</v>
      </c>
      <c r="E383" s="625" t="s">
        <v>10741</v>
      </c>
      <c r="F383" s="625" t="s">
        <v>383</v>
      </c>
      <c r="G383" s="625" t="s">
        <v>383</v>
      </c>
      <c r="H383" s="626">
        <v>8231</v>
      </c>
      <c r="I383" s="626">
        <v>4988</v>
      </c>
      <c r="J383" s="626">
        <v>4987</v>
      </c>
      <c r="K383" s="625" t="s">
        <v>500</v>
      </c>
      <c r="L383" s="625" t="s">
        <v>1182</v>
      </c>
      <c r="M383" s="625" t="s">
        <v>54</v>
      </c>
      <c r="N383" s="626">
        <v>24</v>
      </c>
      <c r="O383" s="626">
        <v>45.56</v>
      </c>
      <c r="P383" s="626">
        <v>1104</v>
      </c>
      <c r="Q383" s="626">
        <v>30</v>
      </c>
      <c r="R383" s="626">
        <v>1500</v>
      </c>
      <c r="S383" s="626">
        <v>2000</v>
      </c>
      <c r="T383" s="625" t="s">
        <v>499</v>
      </c>
      <c r="U383" s="625">
        <v>2000</v>
      </c>
      <c r="V383" s="927">
        <v>2648</v>
      </c>
      <c r="W383" s="706">
        <v>879</v>
      </c>
      <c r="X383" s="706">
        <v>2597</v>
      </c>
      <c r="Y383" s="706"/>
      <c r="Z383" s="706"/>
      <c r="AA383" s="683"/>
      <c r="AB383" s="626">
        <v>6124</v>
      </c>
      <c r="AC383" s="625"/>
      <c r="AD383" s="625"/>
      <c r="AE383" s="683"/>
      <c r="AF383" s="706"/>
      <c r="AG383" s="683" t="s">
        <v>10742</v>
      </c>
      <c r="AH383" s="683"/>
      <c r="AI383" s="683"/>
      <c r="AJ383" s="683"/>
      <c r="AK383" s="683"/>
      <c r="AL383" s="683"/>
      <c r="AM383" s="683"/>
      <c r="AN383" s="683"/>
      <c r="AO383" s="683"/>
      <c r="AP383" s="683"/>
      <c r="AQ383" s="683"/>
      <c r="AR383" s="683"/>
      <c r="AS383" s="683"/>
      <c r="AT383" s="683"/>
      <c r="AU383" s="683"/>
      <c r="AV383" s="625"/>
    </row>
    <row r="384" spans="1:48" s="659" customFormat="1" ht="24.6" hidden="1" customHeight="1" x14ac:dyDescent="0.15">
      <c r="A384" s="648"/>
      <c r="B384" s="147"/>
      <c r="C384" s="625" t="s">
        <v>383</v>
      </c>
      <c r="D384" s="683"/>
      <c r="E384" s="625" t="s">
        <v>10743</v>
      </c>
      <c r="F384" s="625" t="s">
        <v>383</v>
      </c>
      <c r="G384" s="625" t="s">
        <v>383</v>
      </c>
      <c r="H384" s="626">
        <v>2336</v>
      </c>
      <c r="I384" s="626">
        <v>753</v>
      </c>
      <c r="J384" s="626">
        <v>753</v>
      </c>
      <c r="K384" s="625" t="s">
        <v>10744</v>
      </c>
      <c r="L384" s="625" t="s">
        <v>10745</v>
      </c>
      <c r="M384" s="625" t="s">
        <v>2173</v>
      </c>
      <c r="N384" s="626">
        <v>19</v>
      </c>
      <c r="O384" s="626">
        <v>37</v>
      </c>
      <c r="P384" s="626">
        <v>703</v>
      </c>
      <c r="Q384" s="626">
        <v>8</v>
      </c>
      <c r="R384" s="626"/>
      <c r="S384" s="626"/>
      <c r="T384" s="625"/>
      <c r="U384" s="625">
        <v>2009</v>
      </c>
      <c r="V384" s="927"/>
      <c r="W384" s="706"/>
      <c r="X384" s="706"/>
      <c r="Y384" s="706"/>
      <c r="Z384" s="706"/>
      <c r="AA384" s="683"/>
      <c r="AB384" s="626">
        <v>400</v>
      </c>
      <c r="AC384" s="625"/>
      <c r="AD384" s="625"/>
      <c r="AE384" s="683"/>
      <c r="AF384" s="706"/>
      <c r="AG384" s="683"/>
      <c r="AH384" s="683"/>
      <c r="AI384" s="683"/>
      <c r="AJ384" s="683"/>
      <c r="AK384" s="683"/>
      <c r="AL384" s="683"/>
      <c r="AM384" s="683"/>
      <c r="AN384" s="683"/>
      <c r="AO384" s="683"/>
      <c r="AP384" s="683"/>
      <c r="AQ384" s="683"/>
      <c r="AR384" s="683"/>
      <c r="AS384" s="683"/>
      <c r="AT384" s="683"/>
      <c r="AU384" s="683"/>
      <c r="AV384" s="625"/>
    </row>
    <row r="385" spans="1:48" s="659" customFormat="1" ht="24.6" hidden="1" customHeight="1" x14ac:dyDescent="0.15">
      <c r="A385" s="648"/>
      <c r="B385" s="147"/>
      <c r="C385" s="625" t="s">
        <v>383</v>
      </c>
      <c r="D385" s="683"/>
      <c r="E385" s="625" t="s">
        <v>10746</v>
      </c>
      <c r="F385" s="625" t="s">
        <v>383</v>
      </c>
      <c r="G385" s="625" t="s">
        <v>383</v>
      </c>
      <c r="H385" s="626">
        <v>27831</v>
      </c>
      <c r="I385" s="626">
        <v>1509</v>
      </c>
      <c r="J385" s="626">
        <v>1509</v>
      </c>
      <c r="K385" s="625" t="s">
        <v>10744</v>
      </c>
      <c r="L385" s="625" t="s">
        <v>10747</v>
      </c>
      <c r="M385" s="625" t="s">
        <v>54</v>
      </c>
      <c r="N385" s="626">
        <v>35</v>
      </c>
      <c r="O385" s="626">
        <v>40</v>
      </c>
      <c r="P385" s="626">
        <v>1421</v>
      </c>
      <c r="Q385" s="626">
        <v>13.5</v>
      </c>
      <c r="R385" s="626"/>
      <c r="S385" s="626"/>
      <c r="T385" s="625"/>
      <c r="U385" s="625">
        <v>2013</v>
      </c>
      <c r="V385" s="927"/>
      <c r="W385" s="706"/>
      <c r="X385" s="706"/>
      <c r="Y385" s="706"/>
      <c r="Z385" s="706"/>
      <c r="AA385" s="683"/>
      <c r="AB385" s="626">
        <v>1500</v>
      </c>
      <c r="AC385" s="625"/>
      <c r="AD385" s="625"/>
      <c r="AE385" s="683"/>
      <c r="AF385" s="706"/>
      <c r="AG385" s="683"/>
      <c r="AH385" s="683"/>
      <c r="AI385" s="683"/>
      <c r="AJ385" s="683"/>
      <c r="AK385" s="683"/>
      <c r="AL385" s="683"/>
      <c r="AM385" s="683"/>
      <c r="AN385" s="683"/>
      <c r="AO385" s="683"/>
      <c r="AP385" s="683"/>
      <c r="AQ385" s="683"/>
      <c r="AR385" s="683"/>
      <c r="AS385" s="683"/>
      <c r="AT385" s="683"/>
      <c r="AU385" s="683"/>
      <c r="AV385" s="625"/>
    </row>
    <row r="386" spans="1:48" s="659" customFormat="1" ht="24.6" hidden="1" customHeight="1" x14ac:dyDescent="0.15">
      <c r="A386" s="648"/>
      <c r="B386" s="147"/>
      <c r="C386" s="625" t="s">
        <v>383</v>
      </c>
      <c r="D386" s="683"/>
      <c r="E386" s="625" t="s">
        <v>10748</v>
      </c>
      <c r="F386" s="625" t="s">
        <v>383</v>
      </c>
      <c r="G386" s="625" t="s">
        <v>383</v>
      </c>
      <c r="H386" s="626">
        <v>28772</v>
      </c>
      <c r="I386" s="626">
        <v>921</v>
      </c>
      <c r="J386" s="626">
        <v>1506</v>
      </c>
      <c r="K386" s="625" t="s">
        <v>10744</v>
      </c>
      <c r="L386" s="625" t="s">
        <v>10749</v>
      </c>
      <c r="M386" s="625" t="s">
        <v>2173</v>
      </c>
      <c r="N386" s="626">
        <v>22</v>
      </c>
      <c r="O386" s="626">
        <v>25</v>
      </c>
      <c r="P386" s="626">
        <v>921</v>
      </c>
      <c r="Q386" s="626">
        <v>10</v>
      </c>
      <c r="R386" s="626"/>
      <c r="S386" s="626"/>
      <c r="T386" s="625"/>
      <c r="U386" s="625">
        <v>2013</v>
      </c>
      <c r="V386" s="927"/>
      <c r="W386" s="706"/>
      <c r="X386" s="706"/>
      <c r="Y386" s="706"/>
      <c r="Z386" s="706"/>
      <c r="AA386" s="683"/>
      <c r="AB386" s="626">
        <v>700</v>
      </c>
      <c r="AC386" s="625"/>
      <c r="AD386" s="625"/>
      <c r="AE386" s="683"/>
      <c r="AF386" s="706"/>
      <c r="AG386" s="683"/>
      <c r="AH386" s="683"/>
      <c r="AI386" s="683"/>
      <c r="AJ386" s="683"/>
      <c r="AK386" s="683"/>
      <c r="AL386" s="683"/>
      <c r="AM386" s="683"/>
      <c r="AN386" s="683"/>
      <c r="AO386" s="683"/>
      <c r="AP386" s="683"/>
      <c r="AQ386" s="683"/>
      <c r="AR386" s="683"/>
      <c r="AS386" s="683"/>
      <c r="AT386" s="683"/>
      <c r="AU386" s="683"/>
      <c r="AV386" s="625"/>
    </row>
    <row r="387" spans="1:48" s="659" customFormat="1" ht="24.6" hidden="1" customHeight="1" x14ac:dyDescent="0.15">
      <c r="A387" s="648"/>
      <c r="B387" s="147"/>
      <c r="C387" s="625" t="s">
        <v>383</v>
      </c>
      <c r="D387" s="683"/>
      <c r="E387" s="625" t="s">
        <v>10750</v>
      </c>
      <c r="F387" s="625" t="s">
        <v>383</v>
      </c>
      <c r="G387" s="625" t="s">
        <v>383</v>
      </c>
      <c r="H387" s="626">
        <v>8156</v>
      </c>
      <c r="I387" s="626">
        <v>778</v>
      </c>
      <c r="J387" s="626">
        <v>772.47</v>
      </c>
      <c r="K387" s="625" t="s">
        <v>500</v>
      </c>
      <c r="L387" s="625" t="s">
        <v>10747</v>
      </c>
      <c r="M387" s="625" t="s">
        <v>54</v>
      </c>
      <c r="N387" s="626">
        <v>24</v>
      </c>
      <c r="O387" s="626">
        <v>28.9</v>
      </c>
      <c r="P387" s="626">
        <v>432</v>
      </c>
      <c r="Q387" s="626">
        <v>11.6</v>
      </c>
      <c r="R387" s="626"/>
      <c r="S387" s="626"/>
      <c r="T387" s="625"/>
      <c r="U387" s="625">
        <v>2015</v>
      </c>
      <c r="V387" s="927"/>
      <c r="W387" s="706"/>
      <c r="X387" s="706"/>
      <c r="Y387" s="706"/>
      <c r="Z387" s="706"/>
      <c r="AA387" s="683"/>
      <c r="AB387" s="626">
        <v>1629</v>
      </c>
      <c r="AC387" s="625"/>
      <c r="AD387" s="625"/>
      <c r="AE387" s="683"/>
      <c r="AF387" s="706"/>
      <c r="AG387" s="683"/>
      <c r="AH387" s="683"/>
      <c r="AI387" s="683"/>
      <c r="AJ387" s="683"/>
      <c r="AK387" s="683"/>
      <c r="AL387" s="683"/>
      <c r="AM387" s="683"/>
      <c r="AN387" s="683"/>
      <c r="AO387" s="683"/>
      <c r="AP387" s="683"/>
      <c r="AQ387" s="683"/>
      <c r="AR387" s="683"/>
      <c r="AS387" s="683"/>
      <c r="AT387" s="683"/>
      <c r="AU387" s="683"/>
      <c r="AV387" s="625"/>
    </row>
    <row r="388" spans="1:48" s="659" customFormat="1" ht="24.6" hidden="1" customHeight="1" x14ac:dyDescent="0.15">
      <c r="A388" s="648" t="s">
        <v>156</v>
      </c>
      <c r="B388" s="147"/>
      <c r="C388" s="625" t="s">
        <v>383</v>
      </c>
      <c r="D388" s="683"/>
      <c r="E388" s="625" t="s">
        <v>10751</v>
      </c>
      <c r="F388" s="625" t="s">
        <v>383</v>
      </c>
      <c r="G388" s="625" t="s">
        <v>383</v>
      </c>
      <c r="H388" s="626">
        <v>8422</v>
      </c>
      <c r="I388" s="626">
        <v>880</v>
      </c>
      <c r="J388" s="626">
        <v>880</v>
      </c>
      <c r="K388" s="625" t="s">
        <v>1276</v>
      </c>
      <c r="L388" s="625" t="s">
        <v>10747</v>
      </c>
      <c r="M388" s="625" t="s">
        <v>310</v>
      </c>
      <c r="N388" s="626">
        <v>22</v>
      </c>
      <c r="O388" s="626">
        <v>40</v>
      </c>
      <c r="P388" s="626">
        <v>880</v>
      </c>
      <c r="Q388" s="626">
        <v>9.1999999999999993</v>
      </c>
      <c r="R388" s="626"/>
      <c r="S388" s="626"/>
      <c r="T388" s="625"/>
      <c r="U388" s="625">
        <v>2015</v>
      </c>
      <c r="V388" s="927"/>
      <c r="W388" s="706"/>
      <c r="X388" s="706"/>
      <c r="Y388" s="706"/>
      <c r="Z388" s="706"/>
      <c r="AA388" s="683"/>
      <c r="AB388" s="626">
        <v>1300</v>
      </c>
      <c r="AC388" s="625"/>
      <c r="AD388" s="625"/>
      <c r="AE388" s="683"/>
      <c r="AF388" s="706"/>
      <c r="AG388" s="683"/>
      <c r="AH388" s="683"/>
      <c r="AI388" s="683"/>
      <c r="AJ388" s="683"/>
      <c r="AK388" s="683"/>
      <c r="AL388" s="683"/>
      <c r="AM388" s="683"/>
      <c r="AN388" s="683"/>
      <c r="AO388" s="683"/>
      <c r="AP388" s="683"/>
      <c r="AQ388" s="683"/>
      <c r="AR388" s="683"/>
      <c r="AS388" s="683"/>
      <c r="AT388" s="683"/>
      <c r="AU388" s="683"/>
      <c r="AV388" s="625"/>
    </row>
    <row r="389" spans="1:48" s="659" customFormat="1" ht="24.6" hidden="1" customHeight="1" x14ac:dyDescent="0.15">
      <c r="A389" s="648"/>
      <c r="B389" s="147"/>
      <c r="C389" s="625" t="s">
        <v>383</v>
      </c>
      <c r="D389" s="683"/>
      <c r="E389" s="625" t="s">
        <v>12021</v>
      </c>
      <c r="F389" s="625" t="s">
        <v>383</v>
      </c>
      <c r="G389" s="625" t="s">
        <v>16242</v>
      </c>
      <c r="H389" s="626">
        <v>4753</v>
      </c>
      <c r="I389" s="626">
        <v>3989.3</v>
      </c>
      <c r="J389" s="626">
        <v>3611.09</v>
      </c>
      <c r="K389" s="625" t="s">
        <v>1276</v>
      </c>
      <c r="L389" s="625" t="s">
        <v>12022</v>
      </c>
      <c r="M389" s="625" t="s">
        <v>310</v>
      </c>
      <c r="N389" s="626">
        <v>40</v>
      </c>
      <c r="O389" s="626">
        <v>70</v>
      </c>
      <c r="P389" s="626">
        <v>2800</v>
      </c>
      <c r="Q389" s="626">
        <v>20</v>
      </c>
      <c r="R389" s="626"/>
      <c r="S389" s="626"/>
      <c r="T389" s="625"/>
      <c r="U389" s="625">
        <v>2018</v>
      </c>
      <c r="V389" s="927"/>
      <c r="W389" s="706"/>
      <c r="X389" s="706"/>
      <c r="Y389" s="706"/>
      <c r="Z389" s="706"/>
      <c r="AA389" s="683"/>
      <c r="AB389" s="626">
        <v>2100</v>
      </c>
      <c r="AC389" s="625"/>
      <c r="AD389" s="625"/>
      <c r="AE389" s="683"/>
      <c r="AF389" s="706"/>
      <c r="AG389" s="683"/>
      <c r="AH389" s="683"/>
      <c r="AI389" s="683"/>
      <c r="AJ389" s="683"/>
      <c r="AK389" s="683"/>
      <c r="AL389" s="683"/>
      <c r="AM389" s="683"/>
      <c r="AN389" s="683"/>
      <c r="AO389" s="683"/>
      <c r="AP389" s="683"/>
      <c r="AQ389" s="683"/>
      <c r="AR389" s="683"/>
      <c r="AS389" s="683"/>
      <c r="AT389" s="683"/>
      <c r="AU389" s="683"/>
      <c r="AV389" s="625"/>
    </row>
    <row r="390" spans="1:48" s="659" customFormat="1" ht="24.6" hidden="1" customHeight="1" x14ac:dyDescent="0.15">
      <c r="A390" s="648" t="s">
        <v>156</v>
      </c>
      <c r="B390" s="147"/>
      <c r="C390" s="613" t="s">
        <v>383</v>
      </c>
      <c r="D390" s="614"/>
      <c r="E390" s="614" t="s">
        <v>14075</v>
      </c>
      <c r="F390" s="613" t="s">
        <v>383</v>
      </c>
      <c r="G390" s="613" t="s">
        <v>383</v>
      </c>
      <c r="H390" s="614">
        <v>3827.5</v>
      </c>
      <c r="I390" s="614">
        <v>702.11</v>
      </c>
      <c r="J390" s="614">
        <v>687.62</v>
      </c>
      <c r="K390" s="613" t="s">
        <v>500</v>
      </c>
      <c r="L390" s="613" t="s">
        <v>14076</v>
      </c>
      <c r="M390" s="613" t="s">
        <v>54</v>
      </c>
      <c r="N390" s="614">
        <v>18</v>
      </c>
      <c r="O390" s="614">
        <v>29</v>
      </c>
      <c r="P390" s="614">
        <v>522</v>
      </c>
      <c r="Q390" s="614">
        <v>12.3</v>
      </c>
      <c r="R390" s="614"/>
      <c r="S390" s="614"/>
      <c r="T390" s="613"/>
      <c r="U390" s="613">
        <v>2019</v>
      </c>
      <c r="V390" s="613"/>
      <c r="W390" s="706"/>
      <c r="X390" s="706"/>
      <c r="Y390" s="706"/>
      <c r="Z390" s="706"/>
      <c r="AA390" s="683"/>
      <c r="AB390" s="614">
        <v>2404</v>
      </c>
      <c r="AC390" s="613"/>
      <c r="AD390" s="625"/>
      <c r="AE390" s="683"/>
      <c r="AF390" s="706"/>
      <c r="AG390" s="683"/>
      <c r="AH390" s="683"/>
      <c r="AI390" s="683"/>
      <c r="AJ390" s="683"/>
      <c r="AK390" s="683"/>
      <c r="AL390" s="683"/>
      <c r="AM390" s="683"/>
      <c r="AN390" s="683"/>
      <c r="AO390" s="683"/>
      <c r="AP390" s="683"/>
      <c r="AQ390" s="683"/>
      <c r="AR390" s="683"/>
      <c r="AS390" s="683"/>
      <c r="AT390" s="683"/>
      <c r="AU390" s="683"/>
      <c r="AV390" s="613" t="s">
        <v>14077</v>
      </c>
    </row>
    <row r="391" spans="1:48" s="659" customFormat="1" ht="24.6" hidden="1" customHeight="1" x14ac:dyDescent="0.15">
      <c r="A391" s="648"/>
      <c r="B391" s="147"/>
      <c r="C391" s="613" t="s">
        <v>16242</v>
      </c>
      <c r="D391" s="614"/>
      <c r="E391" s="613" t="s">
        <v>16243</v>
      </c>
      <c r="F391" s="613" t="s">
        <v>16242</v>
      </c>
      <c r="G391" s="614" t="s">
        <v>16242</v>
      </c>
      <c r="H391" s="614">
        <v>9856.9</v>
      </c>
      <c r="I391" s="614">
        <v>1500</v>
      </c>
      <c r="J391" s="614">
        <v>1500</v>
      </c>
      <c r="K391" s="613" t="s">
        <v>16028</v>
      </c>
      <c r="L391" s="613" t="s">
        <v>16244</v>
      </c>
      <c r="M391" s="613" t="s">
        <v>2195</v>
      </c>
      <c r="N391" s="614">
        <v>30</v>
      </c>
      <c r="O391" s="614">
        <v>50</v>
      </c>
      <c r="P391" s="614">
        <v>1500</v>
      </c>
      <c r="Q391" s="614">
        <v>17</v>
      </c>
      <c r="R391" s="614"/>
      <c r="S391" s="613"/>
      <c r="T391" s="613"/>
      <c r="U391" s="613">
        <v>2020</v>
      </c>
      <c r="V391" s="614"/>
      <c r="W391" s="614" t="s">
        <v>16245</v>
      </c>
      <c r="X391" s="706"/>
      <c r="Y391" s="706"/>
      <c r="Z391" s="706"/>
      <c r="AA391" s="683"/>
      <c r="AB391" s="614"/>
      <c r="AC391" s="613"/>
      <c r="AD391" s="625"/>
      <c r="AE391" s="683"/>
      <c r="AF391" s="706"/>
      <c r="AG391" s="683"/>
      <c r="AH391" s="683"/>
      <c r="AI391" s="683"/>
      <c r="AJ391" s="683"/>
      <c r="AK391" s="683"/>
      <c r="AL391" s="683"/>
      <c r="AM391" s="683"/>
      <c r="AN391" s="683"/>
      <c r="AO391" s="683"/>
      <c r="AP391" s="683"/>
      <c r="AQ391" s="683"/>
      <c r="AR391" s="683"/>
      <c r="AS391" s="683"/>
      <c r="AT391" s="683"/>
      <c r="AU391" s="683"/>
      <c r="AV391" s="614" t="s">
        <v>16245</v>
      </c>
    </row>
    <row r="392" spans="1:48" s="659" customFormat="1" ht="24.6" hidden="1" customHeight="1" x14ac:dyDescent="0.15">
      <c r="A392" s="648"/>
      <c r="B392" s="147"/>
      <c r="C392" s="625" t="s">
        <v>5797</v>
      </c>
      <c r="D392" s="683" t="s">
        <v>10752</v>
      </c>
      <c r="E392" s="625" t="s">
        <v>10753</v>
      </c>
      <c r="F392" s="625" t="s">
        <v>5797</v>
      </c>
      <c r="G392" s="625" t="s">
        <v>5797</v>
      </c>
      <c r="H392" s="626">
        <v>51442</v>
      </c>
      <c r="I392" s="626">
        <v>632</v>
      </c>
      <c r="J392" s="626">
        <v>1049</v>
      </c>
      <c r="K392" s="625" t="s">
        <v>1276</v>
      </c>
      <c r="L392" s="625" t="s">
        <v>1295</v>
      </c>
      <c r="M392" s="625" t="s">
        <v>54</v>
      </c>
      <c r="N392" s="626">
        <v>15</v>
      </c>
      <c r="O392" s="626">
        <v>18</v>
      </c>
      <c r="P392" s="626">
        <v>270</v>
      </c>
      <c r="Q392" s="626">
        <v>11.3</v>
      </c>
      <c r="R392" s="626"/>
      <c r="S392" s="626"/>
      <c r="T392" s="625"/>
      <c r="U392" s="625">
        <v>2012</v>
      </c>
      <c r="V392" s="927" t="s">
        <v>10754</v>
      </c>
      <c r="W392" s="706">
        <v>1000</v>
      </c>
      <c r="X392" s="706">
        <v>420</v>
      </c>
      <c r="Y392" s="706"/>
      <c r="Z392" s="706"/>
      <c r="AA392" s="683"/>
      <c r="AB392" s="626">
        <v>1500</v>
      </c>
      <c r="AC392" s="625" t="s">
        <v>10754</v>
      </c>
      <c r="AD392" s="625"/>
      <c r="AE392" s="683"/>
      <c r="AF392" s="706"/>
      <c r="AG392" s="683" t="s">
        <v>10755</v>
      </c>
      <c r="AH392" s="683"/>
      <c r="AI392" s="683"/>
      <c r="AJ392" s="683"/>
      <c r="AK392" s="683"/>
      <c r="AL392" s="683"/>
      <c r="AM392" s="683"/>
      <c r="AN392" s="683"/>
      <c r="AO392" s="683"/>
      <c r="AP392" s="683"/>
      <c r="AQ392" s="683"/>
      <c r="AR392" s="683"/>
      <c r="AS392" s="683"/>
      <c r="AT392" s="683"/>
      <c r="AU392" s="683"/>
      <c r="AV392" s="625"/>
    </row>
    <row r="393" spans="1:48" s="659" customFormat="1" ht="24.6" hidden="1" customHeight="1" x14ac:dyDescent="0.15">
      <c r="A393" s="648"/>
      <c r="B393" s="147"/>
      <c r="C393" s="625" t="s">
        <v>12036</v>
      </c>
      <c r="D393" s="683"/>
      <c r="E393" s="631" t="s">
        <v>16246</v>
      </c>
      <c r="F393" s="625" t="s">
        <v>12036</v>
      </c>
      <c r="G393" s="625" t="s">
        <v>12036</v>
      </c>
      <c r="H393" s="626">
        <v>15275</v>
      </c>
      <c r="I393" s="626">
        <v>4366</v>
      </c>
      <c r="J393" s="626">
        <v>4447</v>
      </c>
      <c r="K393" s="625" t="s">
        <v>16247</v>
      </c>
      <c r="L393" s="625" t="s">
        <v>16248</v>
      </c>
      <c r="M393" s="625" t="s">
        <v>2280</v>
      </c>
      <c r="N393" s="626"/>
      <c r="O393" s="626"/>
      <c r="P393" s="626">
        <v>4048</v>
      </c>
      <c r="Q393" s="626"/>
      <c r="R393" s="626"/>
      <c r="S393" s="626"/>
      <c r="T393" s="625"/>
      <c r="U393" s="625">
        <v>2021</v>
      </c>
      <c r="V393" s="965"/>
      <c r="W393" s="683"/>
      <c r="X393" s="683"/>
      <c r="Y393" s="683"/>
      <c r="Z393" s="683"/>
      <c r="AA393" s="683"/>
      <c r="AB393" s="626">
        <v>8350</v>
      </c>
      <c r="AC393" s="625"/>
      <c r="AD393" s="625"/>
      <c r="AE393" s="683"/>
      <c r="AF393" s="683"/>
      <c r="AG393" s="683"/>
      <c r="AH393" s="683"/>
      <c r="AI393" s="683"/>
      <c r="AJ393" s="683"/>
      <c r="AK393" s="683"/>
      <c r="AL393" s="683"/>
      <c r="AM393" s="683"/>
      <c r="AN393" s="683"/>
      <c r="AO393" s="683"/>
      <c r="AP393" s="683"/>
      <c r="AQ393" s="683"/>
      <c r="AR393" s="683"/>
      <c r="AS393" s="683"/>
      <c r="AT393" s="683"/>
      <c r="AU393" s="683"/>
      <c r="AV393" s="625"/>
    </row>
    <row r="394" spans="1:48" s="659" customFormat="1" ht="24.6" hidden="1" customHeight="1" x14ac:dyDescent="0.2">
      <c r="A394" s="648"/>
      <c r="B394" s="154"/>
      <c r="C394" s="625" t="s">
        <v>5814</v>
      </c>
      <c r="D394" s="645" t="s">
        <v>10756</v>
      </c>
      <c r="E394" s="625" t="s">
        <v>10757</v>
      </c>
      <c r="F394" s="625" t="s">
        <v>5814</v>
      </c>
      <c r="G394" s="625" t="s">
        <v>5814</v>
      </c>
      <c r="H394" s="626">
        <v>19756</v>
      </c>
      <c r="I394" s="626">
        <v>2047</v>
      </c>
      <c r="J394" s="626">
        <v>3066</v>
      </c>
      <c r="K394" s="625" t="s">
        <v>500</v>
      </c>
      <c r="L394" s="625" t="s">
        <v>10758</v>
      </c>
      <c r="M394" s="625" t="s">
        <v>54</v>
      </c>
      <c r="N394" s="626">
        <v>23.4</v>
      </c>
      <c r="O394" s="626">
        <v>35.1</v>
      </c>
      <c r="P394" s="626">
        <v>805</v>
      </c>
      <c r="Q394" s="626">
        <v>15</v>
      </c>
      <c r="R394" s="626">
        <v>701</v>
      </c>
      <c r="S394" s="626">
        <v>2500</v>
      </c>
      <c r="T394" s="625" t="s">
        <v>499</v>
      </c>
      <c r="U394" s="625">
        <v>1998</v>
      </c>
      <c r="V394" s="927">
        <v>982</v>
      </c>
      <c r="W394" s="706">
        <v>1000</v>
      </c>
      <c r="X394" s="706">
        <v>420</v>
      </c>
      <c r="Y394" s="706"/>
      <c r="Z394" s="706"/>
      <c r="AA394" s="683"/>
      <c r="AB394" s="626">
        <v>2446</v>
      </c>
      <c r="AC394" s="625"/>
      <c r="AD394" s="625"/>
      <c r="AE394" s="683"/>
      <c r="AF394" s="706"/>
      <c r="AG394" s="683" t="s">
        <v>10755</v>
      </c>
      <c r="AH394" s="683"/>
      <c r="AI394" s="683"/>
      <c r="AJ394" s="683"/>
      <c r="AK394" s="683"/>
      <c r="AL394" s="683"/>
      <c r="AM394" s="683"/>
      <c r="AN394" s="683"/>
      <c r="AO394" s="683"/>
      <c r="AP394" s="683"/>
      <c r="AQ394" s="683"/>
      <c r="AR394" s="683"/>
      <c r="AS394" s="683"/>
      <c r="AT394" s="683"/>
      <c r="AU394" s="683"/>
      <c r="AV394" s="625"/>
    </row>
    <row r="395" spans="1:48" s="659" customFormat="1" ht="24.6" hidden="1" customHeight="1" x14ac:dyDescent="0.15">
      <c r="A395" s="648" t="s">
        <v>336</v>
      </c>
      <c r="B395" s="147"/>
      <c r="C395" s="625" t="s">
        <v>5814</v>
      </c>
      <c r="D395" s="645"/>
      <c r="E395" s="625" t="s">
        <v>10759</v>
      </c>
      <c r="F395" s="625" t="s">
        <v>5814</v>
      </c>
      <c r="G395" s="625" t="s">
        <v>5814</v>
      </c>
      <c r="H395" s="626">
        <v>9945</v>
      </c>
      <c r="I395" s="626">
        <v>1873</v>
      </c>
      <c r="J395" s="626">
        <v>2473</v>
      </c>
      <c r="K395" s="625" t="s">
        <v>500</v>
      </c>
      <c r="L395" s="625" t="s">
        <v>5395</v>
      </c>
      <c r="M395" s="625" t="s">
        <v>54</v>
      </c>
      <c r="N395" s="626">
        <v>39</v>
      </c>
      <c r="O395" s="626">
        <v>28</v>
      </c>
      <c r="P395" s="626">
        <v>1092</v>
      </c>
      <c r="Q395" s="626">
        <v>17</v>
      </c>
      <c r="R395" s="626">
        <v>151</v>
      </c>
      <c r="S395" s="626">
        <v>151</v>
      </c>
      <c r="T395" s="625" t="s">
        <v>499</v>
      </c>
      <c r="U395" s="625">
        <v>2012</v>
      </c>
      <c r="V395" s="927"/>
      <c r="W395" s="706"/>
      <c r="X395" s="706"/>
      <c r="Y395" s="706"/>
      <c r="Z395" s="706"/>
      <c r="AA395" s="683"/>
      <c r="AB395" s="626">
        <v>4600</v>
      </c>
      <c r="AC395" s="625"/>
      <c r="AD395" s="625"/>
      <c r="AE395" s="683"/>
      <c r="AF395" s="706"/>
      <c r="AG395" s="683"/>
      <c r="AH395" s="683"/>
      <c r="AI395" s="683"/>
      <c r="AJ395" s="683"/>
      <c r="AK395" s="683"/>
      <c r="AL395" s="683"/>
      <c r="AM395" s="683"/>
      <c r="AN395" s="683"/>
      <c r="AO395" s="683"/>
      <c r="AP395" s="683"/>
      <c r="AQ395" s="683"/>
      <c r="AR395" s="683"/>
      <c r="AS395" s="683"/>
      <c r="AT395" s="683"/>
      <c r="AU395" s="683"/>
      <c r="AV395" s="625"/>
    </row>
    <row r="396" spans="1:48" s="659" customFormat="1" ht="24.6" hidden="1" customHeight="1" x14ac:dyDescent="0.15">
      <c r="A396" s="648" t="s">
        <v>337</v>
      </c>
      <c r="B396" s="147"/>
      <c r="C396" s="625" t="s">
        <v>5817</v>
      </c>
      <c r="D396" s="773" t="s">
        <v>10760</v>
      </c>
      <c r="E396" s="625" t="s">
        <v>14078</v>
      </c>
      <c r="F396" s="625" t="s">
        <v>5817</v>
      </c>
      <c r="G396" s="625" t="s">
        <v>16011</v>
      </c>
      <c r="H396" s="626">
        <v>7731</v>
      </c>
      <c r="I396" s="626">
        <v>1923.99</v>
      </c>
      <c r="J396" s="626">
        <v>2837.37</v>
      </c>
      <c r="K396" s="625" t="s">
        <v>500</v>
      </c>
      <c r="L396" s="625" t="s">
        <v>10761</v>
      </c>
      <c r="M396" s="625" t="s">
        <v>54</v>
      </c>
      <c r="N396" s="626">
        <v>25</v>
      </c>
      <c r="O396" s="626">
        <v>45</v>
      </c>
      <c r="P396" s="626">
        <v>1125</v>
      </c>
      <c r="Q396" s="626" t="s">
        <v>344</v>
      </c>
      <c r="R396" s="626">
        <v>500</v>
      </c>
      <c r="S396" s="626">
        <v>1500</v>
      </c>
      <c r="T396" s="625" t="s">
        <v>185</v>
      </c>
      <c r="U396" s="625">
        <v>1988</v>
      </c>
      <c r="V396" s="927">
        <v>442</v>
      </c>
      <c r="W396" s="706"/>
      <c r="X396" s="706">
        <v>400</v>
      </c>
      <c r="Y396" s="706"/>
      <c r="Z396" s="706"/>
      <c r="AA396" s="773"/>
      <c r="AB396" s="626">
        <v>842</v>
      </c>
      <c r="AC396" s="773"/>
      <c r="AD396" s="773"/>
      <c r="AE396" s="773"/>
      <c r="AF396" s="966"/>
      <c r="AG396" s="773" t="s">
        <v>10762</v>
      </c>
      <c r="AH396" s="773"/>
      <c r="AI396" s="773"/>
      <c r="AJ396" s="773"/>
      <c r="AK396" s="773"/>
      <c r="AL396" s="773"/>
      <c r="AM396" s="773"/>
      <c r="AN396" s="773"/>
      <c r="AO396" s="773"/>
      <c r="AP396" s="773"/>
      <c r="AQ396" s="773"/>
      <c r="AR396" s="773"/>
      <c r="AS396" s="773"/>
      <c r="AT396" s="773"/>
      <c r="AU396" s="773"/>
      <c r="AV396" s="625"/>
    </row>
    <row r="397" spans="1:48" s="659" customFormat="1" ht="24.6" hidden="1" customHeight="1" x14ac:dyDescent="0.15">
      <c r="A397" s="648"/>
      <c r="B397" s="147"/>
      <c r="C397" s="625" t="s">
        <v>5817</v>
      </c>
      <c r="D397" s="773"/>
      <c r="E397" s="625" t="s">
        <v>10763</v>
      </c>
      <c r="F397" s="625" t="s">
        <v>5817</v>
      </c>
      <c r="G397" s="625" t="s">
        <v>16011</v>
      </c>
      <c r="H397" s="626">
        <v>111779</v>
      </c>
      <c r="I397" s="626">
        <v>5014.7299999999996</v>
      </c>
      <c r="J397" s="626">
        <v>7442.39</v>
      </c>
      <c r="K397" s="625" t="s">
        <v>1194</v>
      </c>
      <c r="L397" s="625" t="s">
        <v>10764</v>
      </c>
      <c r="M397" s="625" t="s">
        <v>54</v>
      </c>
      <c r="N397" s="626">
        <v>38</v>
      </c>
      <c r="O397" s="626">
        <v>56</v>
      </c>
      <c r="P397" s="626">
        <v>2128</v>
      </c>
      <c r="Q397" s="626">
        <v>21</v>
      </c>
      <c r="R397" s="626">
        <v>1526</v>
      </c>
      <c r="S397" s="626">
        <v>2000</v>
      </c>
      <c r="T397" s="625" t="s">
        <v>499</v>
      </c>
      <c r="U397" s="625">
        <v>2012</v>
      </c>
      <c r="V397" s="927"/>
      <c r="W397" s="706"/>
      <c r="X397" s="706"/>
      <c r="Y397" s="706"/>
      <c r="Z397" s="706"/>
      <c r="AA397" s="773"/>
      <c r="AB397" s="626">
        <v>192000</v>
      </c>
      <c r="AC397" s="773"/>
      <c r="AD397" s="773"/>
      <c r="AE397" s="773"/>
      <c r="AF397" s="966"/>
      <c r="AG397" s="773"/>
      <c r="AH397" s="773"/>
      <c r="AI397" s="773"/>
      <c r="AJ397" s="773"/>
      <c r="AK397" s="773"/>
      <c r="AL397" s="773"/>
      <c r="AM397" s="773"/>
      <c r="AN397" s="773"/>
      <c r="AO397" s="773"/>
      <c r="AP397" s="773"/>
      <c r="AQ397" s="773"/>
      <c r="AR397" s="773"/>
      <c r="AS397" s="773"/>
      <c r="AT397" s="773"/>
      <c r="AU397" s="773"/>
      <c r="AV397" s="625"/>
    </row>
    <row r="398" spans="1:48" s="659" customFormat="1" ht="24.6" hidden="1" customHeight="1" x14ac:dyDescent="0.15">
      <c r="A398" s="648" t="s">
        <v>339</v>
      </c>
      <c r="B398" s="293"/>
      <c r="C398" s="625" t="s">
        <v>5819</v>
      </c>
      <c r="D398" s="645"/>
      <c r="E398" s="625" t="s">
        <v>10765</v>
      </c>
      <c r="F398" s="625" t="s">
        <v>5819</v>
      </c>
      <c r="G398" s="625" t="s">
        <v>5819</v>
      </c>
      <c r="H398" s="626">
        <v>42816</v>
      </c>
      <c r="I398" s="626">
        <v>4675</v>
      </c>
      <c r="J398" s="626">
        <v>6773</v>
      </c>
      <c r="K398" s="625" t="s">
        <v>10766</v>
      </c>
      <c r="L398" s="625" t="s">
        <v>3928</v>
      </c>
      <c r="M398" s="625" t="s">
        <v>54</v>
      </c>
      <c r="N398" s="626">
        <v>32</v>
      </c>
      <c r="O398" s="626">
        <v>56</v>
      </c>
      <c r="P398" s="626">
        <v>1792</v>
      </c>
      <c r="Q398" s="626">
        <v>11</v>
      </c>
      <c r="R398" s="626">
        <v>1996</v>
      </c>
      <c r="S398" s="626">
        <v>1996</v>
      </c>
      <c r="T398" s="625" t="s">
        <v>499</v>
      </c>
      <c r="U398" s="625">
        <v>2010</v>
      </c>
      <c r="V398" s="927"/>
      <c r="W398" s="706"/>
      <c r="X398" s="706"/>
      <c r="Y398" s="706"/>
      <c r="Z398" s="706"/>
      <c r="AA398" s="683"/>
      <c r="AB398" s="626">
        <v>14000</v>
      </c>
      <c r="AC398" s="625"/>
      <c r="AD398" s="625"/>
      <c r="AE398" s="683"/>
      <c r="AF398" s="706"/>
      <c r="AG398" s="683"/>
      <c r="AH398" s="683"/>
      <c r="AI398" s="683"/>
      <c r="AJ398" s="683"/>
      <c r="AK398" s="683"/>
      <c r="AL398" s="683"/>
      <c r="AM398" s="683"/>
      <c r="AN398" s="683"/>
      <c r="AO398" s="683"/>
      <c r="AP398" s="683"/>
      <c r="AQ398" s="683"/>
      <c r="AR398" s="683"/>
      <c r="AS398" s="683"/>
      <c r="AT398" s="683"/>
      <c r="AU398" s="683"/>
      <c r="AV398" s="625"/>
    </row>
    <row r="399" spans="1:48" s="1139" customFormat="1" ht="24.6" hidden="1" customHeight="1" x14ac:dyDescent="0.15">
      <c r="A399" s="1137" t="s">
        <v>342</v>
      </c>
      <c r="B399" s="669" t="s">
        <v>0</v>
      </c>
      <c r="C399" s="650" t="s">
        <v>55</v>
      </c>
      <c r="D399" s="999"/>
      <c r="E399" s="676">
        <f>COUNTA(E400:E438)</f>
        <v>39</v>
      </c>
      <c r="F399" s="650"/>
      <c r="G399" s="650"/>
      <c r="H399" s="665">
        <f>SUM(H400:H438)</f>
        <v>796499.3</v>
      </c>
      <c r="I399" s="665">
        <f>SUM(I400:I438)</f>
        <v>101628.59999999999</v>
      </c>
      <c r="J399" s="665">
        <f>SUM(J400:J438)</f>
        <v>159040.4</v>
      </c>
      <c r="K399" s="650"/>
      <c r="L399" s="650"/>
      <c r="M399" s="650"/>
      <c r="N399" s="665"/>
      <c r="O399" s="665"/>
      <c r="P399" s="665"/>
      <c r="Q399" s="665"/>
      <c r="R399" s="665"/>
      <c r="S399" s="665"/>
      <c r="T399" s="650"/>
      <c r="U399" s="650"/>
      <c r="V399" s="1004"/>
      <c r="W399" s="982"/>
      <c r="X399" s="982"/>
      <c r="Y399" s="982"/>
      <c r="Z399" s="982"/>
      <c r="AA399" s="999"/>
      <c r="AB399" s="665"/>
      <c r="AC399" s="999"/>
      <c r="AD399" s="999"/>
      <c r="AE399" s="999"/>
      <c r="AF399" s="1005"/>
      <c r="AG399" s="999"/>
      <c r="AH399" s="999"/>
      <c r="AI399" s="999"/>
      <c r="AJ399" s="999"/>
      <c r="AK399" s="999"/>
      <c r="AL399" s="999"/>
      <c r="AM399" s="999"/>
      <c r="AN399" s="999"/>
      <c r="AO399" s="999"/>
      <c r="AP399" s="666"/>
      <c r="AQ399" s="666"/>
      <c r="AR399" s="666"/>
      <c r="AS399" s="666"/>
      <c r="AT399" s="666"/>
      <c r="AU399" s="666"/>
      <c r="AV399" s="650"/>
    </row>
    <row r="400" spans="1:48" s="659" customFormat="1" ht="24.6" hidden="1" customHeight="1" x14ac:dyDescent="0.15">
      <c r="A400" s="648"/>
      <c r="B400" s="147"/>
      <c r="C400" s="625" t="s">
        <v>2154</v>
      </c>
      <c r="D400" s="627" t="s">
        <v>2169</v>
      </c>
      <c r="E400" s="626" t="s">
        <v>2178</v>
      </c>
      <c r="F400" s="627" t="s">
        <v>2154</v>
      </c>
      <c r="G400" s="627" t="s">
        <v>10548</v>
      </c>
      <c r="H400" s="626">
        <v>24780</v>
      </c>
      <c r="I400" s="626">
        <v>3777.2</v>
      </c>
      <c r="J400" s="626">
        <v>9073</v>
      </c>
      <c r="K400" s="627" t="s">
        <v>2179</v>
      </c>
      <c r="L400" s="627" t="s">
        <v>2180</v>
      </c>
      <c r="M400" s="627" t="s">
        <v>54</v>
      </c>
      <c r="N400" s="626">
        <v>47</v>
      </c>
      <c r="O400" s="626">
        <v>34</v>
      </c>
      <c r="P400" s="626">
        <v>1598</v>
      </c>
      <c r="Q400" s="626">
        <v>16.920000000000002</v>
      </c>
      <c r="R400" s="626">
        <v>3916</v>
      </c>
      <c r="S400" s="626">
        <v>5500</v>
      </c>
      <c r="T400" s="625" t="s">
        <v>499</v>
      </c>
      <c r="U400" s="625">
        <v>1987</v>
      </c>
      <c r="V400" s="658">
        <v>1341</v>
      </c>
      <c r="W400" s="627">
        <v>433</v>
      </c>
      <c r="X400" s="627">
        <v>1250</v>
      </c>
      <c r="Y400" s="627">
        <v>0</v>
      </c>
      <c r="Z400" s="627">
        <v>647</v>
      </c>
      <c r="AA400" s="627" t="s">
        <v>2181</v>
      </c>
      <c r="AB400" s="626">
        <v>3671</v>
      </c>
      <c r="AC400" s="625" t="s">
        <v>417</v>
      </c>
      <c r="AD400" s="625" t="s">
        <v>417</v>
      </c>
      <c r="AE400" s="627">
        <v>2</v>
      </c>
      <c r="AF400" s="627">
        <v>21</v>
      </c>
      <c r="AG400" s="627" t="s">
        <v>10646</v>
      </c>
      <c r="AH400" s="627" t="s">
        <v>417</v>
      </c>
      <c r="AI400" s="627"/>
      <c r="AJ400" s="627"/>
      <c r="AK400" s="627"/>
      <c r="AL400" s="627"/>
      <c r="AM400" s="627"/>
      <c r="AN400" s="627"/>
      <c r="AO400" s="627"/>
      <c r="AP400" s="627"/>
      <c r="AQ400" s="627"/>
      <c r="AR400" s="627"/>
      <c r="AS400" s="627"/>
      <c r="AT400" s="627"/>
      <c r="AU400" s="627"/>
      <c r="AV400" s="625"/>
    </row>
    <row r="401" spans="1:48" s="659" customFormat="1" ht="24.6" hidden="1" customHeight="1" x14ac:dyDescent="0.15">
      <c r="A401" s="648"/>
      <c r="B401" s="147"/>
      <c r="C401" s="625" t="s">
        <v>1913</v>
      </c>
      <c r="D401" s="627" t="s">
        <v>2155</v>
      </c>
      <c r="E401" s="626" t="s">
        <v>10647</v>
      </c>
      <c r="F401" s="627" t="s">
        <v>1913</v>
      </c>
      <c r="G401" s="627" t="s">
        <v>1913</v>
      </c>
      <c r="H401" s="626">
        <v>4400</v>
      </c>
      <c r="I401" s="626">
        <v>3593</v>
      </c>
      <c r="J401" s="626">
        <v>6511</v>
      </c>
      <c r="K401" s="627" t="s">
        <v>2179</v>
      </c>
      <c r="L401" s="627" t="s">
        <v>1182</v>
      </c>
      <c r="M401" s="627" t="s">
        <v>54</v>
      </c>
      <c r="N401" s="626">
        <v>34</v>
      </c>
      <c r="O401" s="626">
        <v>46.4</v>
      </c>
      <c r="P401" s="626">
        <v>1669</v>
      </c>
      <c r="Q401" s="626">
        <v>14.3</v>
      </c>
      <c r="R401" s="626">
        <v>4197</v>
      </c>
      <c r="S401" s="626">
        <v>6000</v>
      </c>
      <c r="T401" s="625" t="s">
        <v>499</v>
      </c>
      <c r="U401" s="625">
        <v>1990</v>
      </c>
      <c r="V401" s="658">
        <v>3217</v>
      </c>
      <c r="W401" s="627"/>
      <c r="X401" s="627"/>
      <c r="Y401" s="627"/>
      <c r="Z401" s="627"/>
      <c r="AA401" s="627"/>
      <c r="AB401" s="626">
        <v>3217</v>
      </c>
      <c r="AC401" s="625"/>
      <c r="AD401" s="625"/>
      <c r="AE401" s="627">
        <v>1</v>
      </c>
      <c r="AF401" s="627"/>
      <c r="AG401" s="627"/>
      <c r="AH401" s="627"/>
      <c r="AI401" s="627"/>
      <c r="AJ401" s="627"/>
      <c r="AK401" s="627"/>
      <c r="AL401" s="627"/>
      <c r="AM401" s="627"/>
      <c r="AN401" s="627"/>
      <c r="AO401" s="627"/>
      <c r="AP401" s="627"/>
      <c r="AQ401" s="627"/>
      <c r="AR401" s="627"/>
      <c r="AS401" s="627"/>
      <c r="AT401" s="627"/>
      <c r="AU401" s="627"/>
      <c r="AV401" s="625"/>
    </row>
    <row r="402" spans="1:48" s="659" customFormat="1" ht="24.6" hidden="1" customHeight="1" x14ac:dyDescent="0.15">
      <c r="A402" s="648"/>
      <c r="B402" s="147"/>
      <c r="C402" s="625" t="s">
        <v>1913</v>
      </c>
      <c r="D402" s="627" t="s">
        <v>10648</v>
      </c>
      <c r="E402" s="626" t="s">
        <v>10649</v>
      </c>
      <c r="F402" s="627" t="s">
        <v>1913</v>
      </c>
      <c r="G402" s="627" t="s">
        <v>1913</v>
      </c>
      <c r="H402" s="626">
        <v>10946</v>
      </c>
      <c r="I402" s="626">
        <v>3079</v>
      </c>
      <c r="J402" s="626">
        <v>4444</v>
      </c>
      <c r="K402" s="627" t="s">
        <v>4965</v>
      </c>
      <c r="L402" s="627" t="s">
        <v>1182</v>
      </c>
      <c r="M402" s="627" t="s">
        <v>54</v>
      </c>
      <c r="N402" s="626">
        <v>30</v>
      </c>
      <c r="O402" s="626">
        <v>50</v>
      </c>
      <c r="P402" s="626">
        <v>1257</v>
      </c>
      <c r="Q402" s="626">
        <v>13</v>
      </c>
      <c r="R402" s="626">
        <v>2100</v>
      </c>
      <c r="S402" s="626">
        <v>3000</v>
      </c>
      <c r="T402" s="625" t="s">
        <v>499</v>
      </c>
      <c r="U402" s="625">
        <v>1999</v>
      </c>
      <c r="V402" s="658">
        <v>2089</v>
      </c>
      <c r="W402" s="627"/>
      <c r="X402" s="627">
        <v>580</v>
      </c>
      <c r="Y402" s="627"/>
      <c r="Z402" s="627"/>
      <c r="AA402" s="627"/>
      <c r="AB402" s="626">
        <v>2669</v>
      </c>
      <c r="AC402" s="625"/>
      <c r="AD402" s="625"/>
      <c r="AE402" s="627"/>
      <c r="AF402" s="627"/>
      <c r="AG402" s="627"/>
      <c r="AH402" s="627"/>
      <c r="AI402" s="627"/>
      <c r="AJ402" s="627"/>
      <c r="AK402" s="627"/>
      <c r="AL402" s="627"/>
      <c r="AM402" s="627"/>
      <c r="AN402" s="627"/>
      <c r="AO402" s="627"/>
      <c r="AP402" s="627"/>
      <c r="AQ402" s="627"/>
      <c r="AR402" s="627"/>
      <c r="AS402" s="627"/>
      <c r="AT402" s="627"/>
      <c r="AU402" s="627"/>
      <c r="AV402" s="625"/>
    </row>
    <row r="403" spans="1:48" s="659" customFormat="1" ht="24.6" hidden="1" customHeight="1" x14ac:dyDescent="0.15">
      <c r="A403" s="648"/>
      <c r="B403" s="147"/>
      <c r="C403" s="625" t="s">
        <v>6260</v>
      </c>
      <c r="D403" s="627"/>
      <c r="E403" s="626" t="s">
        <v>10650</v>
      </c>
      <c r="F403" s="627" t="s">
        <v>6260</v>
      </c>
      <c r="G403" s="627" t="s">
        <v>10651</v>
      </c>
      <c r="H403" s="626">
        <v>37658</v>
      </c>
      <c r="I403" s="626">
        <v>780</v>
      </c>
      <c r="J403" s="626">
        <v>780</v>
      </c>
      <c r="K403" s="627" t="s">
        <v>500</v>
      </c>
      <c r="L403" s="627" t="s">
        <v>5352</v>
      </c>
      <c r="M403" s="627" t="s">
        <v>54</v>
      </c>
      <c r="N403" s="626">
        <v>17</v>
      </c>
      <c r="O403" s="626">
        <v>28</v>
      </c>
      <c r="P403" s="626">
        <v>454</v>
      </c>
      <c r="Q403" s="626">
        <v>15</v>
      </c>
      <c r="R403" s="626">
        <v>200</v>
      </c>
      <c r="S403" s="626">
        <v>500</v>
      </c>
      <c r="T403" s="625" t="s">
        <v>185</v>
      </c>
      <c r="U403" s="625">
        <v>2003</v>
      </c>
      <c r="V403" s="658"/>
      <c r="W403" s="627"/>
      <c r="X403" s="627"/>
      <c r="Y403" s="627"/>
      <c r="Z403" s="627"/>
      <c r="AA403" s="627"/>
      <c r="AB403" s="626">
        <v>330</v>
      </c>
      <c r="AC403" s="625"/>
      <c r="AD403" s="625"/>
      <c r="AE403" s="627"/>
      <c r="AF403" s="627"/>
      <c r="AG403" s="627"/>
      <c r="AH403" s="627"/>
      <c r="AI403" s="627"/>
      <c r="AJ403" s="627"/>
      <c r="AK403" s="627"/>
      <c r="AL403" s="627"/>
      <c r="AM403" s="627"/>
      <c r="AN403" s="627"/>
      <c r="AO403" s="627"/>
      <c r="AP403" s="627"/>
      <c r="AQ403" s="627"/>
      <c r="AR403" s="627"/>
      <c r="AS403" s="627"/>
      <c r="AT403" s="627"/>
      <c r="AU403" s="627"/>
      <c r="AV403" s="625"/>
    </row>
    <row r="404" spans="1:48" s="659" customFormat="1" ht="24.6" hidden="1" customHeight="1" x14ac:dyDescent="0.15">
      <c r="A404" s="648"/>
      <c r="B404" s="147"/>
      <c r="C404" s="625" t="s">
        <v>6260</v>
      </c>
      <c r="D404" s="627"/>
      <c r="E404" s="626" t="s">
        <v>10652</v>
      </c>
      <c r="F404" s="627" t="s">
        <v>6260</v>
      </c>
      <c r="G404" s="627" t="s">
        <v>6260</v>
      </c>
      <c r="H404" s="626">
        <v>21781</v>
      </c>
      <c r="I404" s="626">
        <v>1033</v>
      </c>
      <c r="J404" s="626">
        <v>996</v>
      </c>
      <c r="K404" s="627" t="s">
        <v>4965</v>
      </c>
      <c r="L404" s="627" t="s">
        <v>10653</v>
      </c>
      <c r="M404" s="627" t="s">
        <v>3768</v>
      </c>
      <c r="N404" s="626">
        <v>24</v>
      </c>
      <c r="O404" s="626">
        <v>28</v>
      </c>
      <c r="P404" s="626">
        <v>685</v>
      </c>
      <c r="Q404" s="626">
        <v>11</v>
      </c>
      <c r="R404" s="626"/>
      <c r="S404" s="626"/>
      <c r="T404" s="625"/>
      <c r="U404" s="625">
        <v>2008</v>
      </c>
      <c r="V404" s="658"/>
      <c r="W404" s="627"/>
      <c r="X404" s="627"/>
      <c r="Y404" s="627"/>
      <c r="Z404" s="627"/>
      <c r="AA404" s="627"/>
      <c r="AB404" s="626">
        <v>2020</v>
      </c>
      <c r="AC404" s="625"/>
      <c r="AD404" s="625"/>
      <c r="AE404" s="627"/>
      <c r="AF404" s="627"/>
      <c r="AG404" s="627"/>
      <c r="AH404" s="627"/>
      <c r="AI404" s="627"/>
      <c r="AJ404" s="627"/>
      <c r="AK404" s="627"/>
      <c r="AL404" s="627"/>
      <c r="AM404" s="627"/>
      <c r="AN404" s="627"/>
      <c r="AO404" s="627"/>
      <c r="AP404" s="627"/>
      <c r="AQ404" s="627"/>
      <c r="AR404" s="627"/>
      <c r="AS404" s="627"/>
      <c r="AT404" s="627"/>
      <c r="AU404" s="627"/>
      <c r="AV404" s="625"/>
    </row>
    <row r="405" spans="1:48" s="659" customFormat="1" ht="24.6" hidden="1" customHeight="1" x14ac:dyDescent="0.15">
      <c r="A405" s="648"/>
      <c r="B405" s="147"/>
      <c r="C405" s="625" t="s">
        <v>6260</v>
      </c>
      <c r="D405" s="627"/>
      <c r="E405" s="626" t="s">
        <v>10654</v>
      </c>
      <c r="F405" s="627" t="s">
        <v>6260</v>
      </c>
      <c r="G405" s="627" t="s">
        <v>10559</v>
      </c>
      <c r="H405" s="626">
        <v>14010</v>
      </c>
      <c r="I405" s="626">
        <v>3755</v>
      </c>
      <c r="J405" s="626">
        <v>6483</v>
      </c>
      <c r="K405" s="627" t="s">
        <v>500</v>
      </c>
      <c r="L405" s="627" t="s">
        <v>10655</v>
      </c>
      <c r="M405" s="627" t="s">
        <v>54</v>
      </c>
      <c r="N405" s="626">
        <v>17</v>
      </c>
      <c r="O405" s="626">
        <v>28</v>
      </c>
      <c r="P405" s="626">
        <v>454</v>
      </c>
      <c r="Q405" s="626">
        <v>15</v>
      </c>
      <c r="R405" s="626">
        <v>200</v>
      </c>
      <c r="S405" s="626">
        <v>500</v>
      </c>
      <c r="T405" s="625" t="s">
        <v>185</v>
      </c>
      <c r="U405" s="625">
        <v>2003</v>
      </c>
      <c r="V405" s="658"/>
      <c r="W405" s="627"/>
      <c r="X405" s="627"/>
      <c r="Y405" s="627"/>
      <c r="Z405" s="627"/>
      <c r="AA405" s="627"/>
      <c r="AB405" s="626">
        <v>330</v>
      </c>
      <c r="AC405" s="625"/>
      <c r="AD405" s="625"/>
      <c r="AE405" s="627"/>
      <c r="AF405" s="627"/>
      <c r="AG405" s="627"/>
      <c r="AH405" s="627"/>
      <c r="AI405" s="627"/>
      <c r="AJ405" s="627"/>
      <c r="AK405" s="627"/>
      <c r="AL405" s="627"/>
      <c r="AM405" s="627"/>
      <c r="AN405" s="627"/>
      <c r="AO405" s="627"/>
      <c r="AP405" s="627"/>
      <c r="AQ405" s="627"/>
      <c r="AR405" s="627"/>
      <c r="AS405" s="627"/>
      <c r="AT405" s="627"/>
      <c r="AU405" s="627"/>
      <c r="AV405" s="625"/>
    </row>
    <row r="406" spans="1:48" s="659" customFormat="1" ht="24.6" hidden="1" customHeight="1" x14ac:dyDescent="0.15">
      <c r="A406" s="648"/>
      <c r="B406" s="147"/>
      <c r="C406" s="625" t="s">
        <v>6260</v>
      </c>
      <c r="D406" s="627"/>
      <c r="E406" s="626" t="s">
        <v>10656</v>
      </c>
      <c r="F406" s="627" t="s">
        <v>6260</v>
      </c>
      <c r="G406" s="627" t="s">
        <v>10559</v>
      </c>
      <c r="H406" s="626">
        <v>8241</v>
      </c>
      <c r="I406" s="626">
        <v>4612</v>
      </c>
      <c r="J406" s="626">
        <v>4612</v>
      </c>
      <c r="K406" s="627" t="s">
        <v>500</v>
      </c>
      <c r="L406" s="627" t="s">
        <v>10655</v>
      </c>
      <c r="M406" s="627" t="s">
        <v>54</v>
      </c>
      <c r="N406" s="626">
        <v>30</v>
      </c>
      <c r="O406" s="626">
        <v>45</v>
      </c>
      <c r="P406" s="626">
        <v>1039</v>
      </c>
      <c r="Q406" s="626">
        <v>14</v>
      </c>
      <c r="R406" s="626">
        <v>474</v>
      </c>
      <c r="S406" s="626">
        <v>2500</v>
      </c>
      <c r="T406" s="625" t="s">
        <v>185</v>
      </c>
      <c r="U406" s="625">
        <v>1992</v>
      </c>
      <c r="V406" s="658"/>
      <c r="W406" s="627"/>
      <c r="X406" s="627"/>
      <c r="Y406" s="627"/>
      <c r="Z406" s="627"/>
      <c r="AA406" s="627"/>
      <c r="AB406" s="626">
        <v>3207</v>
      </c>
      <c r="AC406" s="625"/>
      <c r="AD406" s="625"/>
      <c r="AE406" s="627"/>
      <c r="AF406" s="627"/>
      <c r="AG406" s="627"/>
      <c r="AH406" s="627"/>
      <c r="AI406" s="627"/>
      <c r="AJ406" s="627"/>
      <c r="AK406" s="627"/>
      <c r="AL406" s="627"/>
      <c r="AM406" s="627"/>
      <c r="AN406" s="627"/>
      <c r="AO406" s="627"/>
      <c r="AP406" s="627"/>
      <c r="AQ406" s="627"/>
      <c r="AR406" s="627"/>
      <c r="AS406" s="627"/>
      <c r="AT406" s="627"/>
      <c r="AU406" s="627"/>
      <c r="AV406" s="625"/>
    </row>
    <row r="407" spans="1:48" s="659" customFormat="1" ht="24.6" hidden="1" customHeight="1" x14ac:dyDescent="0.15">
      <c r="A407" s="648"/>
      <c r="B407" s="147"/>
      <c r="C407" s="625" t="s">
        <v>6260</v>
      </c>
      <c r="D407" s="627"/>
      <c r="E407" s="626" t="s">
        <v>10657</v>
      </c>
      <c r="F407" s="627" t="s">
        <v>6260</v>
      </c>
      <c r="G407" s="627" t="s">
        <v>10559</v>
      </c>
      <c r="H407" s="626">
        <v>3591</v>
      </c>
      <c r="I407" s="626">
        <v>1200</v>
      </c>
      <c r="J407" s="626">
        <v>1200</v>
      </c>
      <c r="K407" s="627" t="s">
        <v>4965</v>
      </c>
      <c r="L407" s="627" t="s">
        <v>10655</v>
      </c>
      <c r="M407" s="627" t="s">
        <v>54</v>
      </c>
      <c r="N407" s="626">
        <v>24</v>
      </c>
      <c r="O407" s="626">
        <v>28</v>
      </c>
      <c r="P407" s="626">
        <v>672</v>
      </c>
      <c r="Q407" s="626">
        <v>11</v>
      </c>
      <c r="R407" s="626">
        <v>250</v>
      </c>
      <c r="S407" s="626">
        <v>500</v>
      </c>
      <c r="T407" s="625" t="s">
        <v>185</v>
      </c>
      <c r="U407" s="625">
        <v>2008</v>
      </c>
      <c r="V407" s="658"/>
      <c r="W407" s="627"/>
      <c r="X407" s="627"/>
      <c r="Y407" s="627"/>
      <c r="Z407" s="627"/>
      <c r="AA407" s="627"/>
      <c r="AB407" s="626">
        <v>2186</v>
      </c>
      <c r="AC407" s="625"/>
      <c r="AD407" s="625"/>
      <c r="AE407" s="627"/>
      <c r="AF407" s="627"/>
      <c r="AG407" s="627"/>
      <c r="AH407" s="627"/>
      <c r="AI407" s="627"/>
      <c r="AJ407" s="627"/>
      <c r="AK407" s="627"/>
      <c r="AL407" s="627"/>
      <c r="AM407" s="627"/>
      <c r="AN407" s="627"/>
      <c r="AO407" s="627"/>
      <c r="AP407" s="627"/>
      <c r="AQ407" s="627"/>
      <c r="AR407" s="627"/>
      <c r="AS407" s="627"/>
      <c r="AT407" s="627"/>
      <c r="AU407" s="627"/>
      <c r="AV407" s="625"/>
    </row>
    <row r="408" spans="1:48" s="659" customFormat="1" ht="24.6" hidden="1" customHeight="1" x14ac:dyDescent="0.15">
      <c r="A408" s="648"/>
      <c r="B408" s="147"/>
      <c r="C408" s="625" t="s">
        <v>6265</v>
      </c>
      <c r="D408" s="627" t="s">
        <v>10658</v>
      </c>
      <c r="E408" s="626" t="s">
        <v>10659</v>
      </c>
      <c r="F408" s="627" t="s">
        <v>6265</v>
      </c>
      <c r="G408" s="627" t="s">
        <v>6265</v>
      </c>
      <c r="H408" s="626">
        <v>7961.2</v>
      </c>
      <c r="I408" s="626">
        <v>3056</v>
      </c>
      <c r="J408" s="626">
        <v>3850</v>
      </c>
      <c r="K408" s="627" t="s">
        <v>4965</v>
      </c>
      <c r="L408" s="627" t="s">
        <v>1182</v>
      </c>
      <c r="M408" s="627" t="s">
        <v>1145</v>
      </c>
      <c r="N408" s="626">
        <v>23</v>
      </c>
      <c r="O408" s="626">
        <v>48</v>
      </c>
      <c r="P408" s="626">
        <v>1240</v>
      </c>
      <c r="Q408" s="626">
        <v>20</v>
      </c>
      <c r="R408" s="626">
        <v>2300</v>
      </c>
      <c r="S408" s="626">
        <v>3000</v>
      </c>
      <c r="T408" s="625" t="s">
        <v>499</v>
      </c>
      <c r="U408" s="625">
        <v>1990</v>
      </c>
      <c r="V408" s="658">
        <v>1810</v>
      </c>
      <c r="W408" s="627"/>
      <c r="X408" s="627">
        <v>250</v>
      </c>
      <c r="Y408" s="627"/>
      <c r="Z408" s="627"/>
      <c r="AA408" s="627"/>
      <c r="AB408" s="626">
        <v>2060</v>
      </c>
      <c r="AC408" s="625"/>
      <c r="AD408" s="625"/>
      <c r="AE408" s="627"/>
      <c r="AF408" s="627"/>
      <c r="AG408" s="627"/>
      <c r="AH408" s="627"/>
      <c r="AI408" s="627"/>
      <c r="AJ408" s="627"/>
      <c r="AK408" s="627"/>
      <c r="AL408" s="627"/>
      <c r="AM408" s="627"/>
      <c r="AN408" s="627"/>
      <c r="AO408" s="627"/>
      <c r="AP408" s="627"/>
      <c r="AQ408" s="627"/>
      <c r="AR408" s="627"/>
      <c r="AS408" s="627"/>
      <c r="AT408" s="627"/>
      <c r="AU408" s="627"/>
      <c r="AV408" s="625"/>
    </row>
    <row r="409" spans="1:48" s="659" customFormat="1" ht="24.6" hidden="1" customHeight="1" x14ac:dyDescent="0.15">
      <c r="A409" s="648"/>
      <c r="B409" s="147"/>
      <c r="C409" s="625" t="s">
        <v>6265</v>
      </c>
      <c r="D409" s="627"/>
      <c r="E409" s="626" t="s">
        <v>2652</v>
      </c>
      <c r="F409" s="627" t="s">
        <v>6265</v>
      </c>
      <c r="G409" s="627" t="s">
        <v>6265</v>
      </c>
      <c r="H409" s="626">
        <v>4952</v>
      </c>
      <c r="I409" s="626">
        <v>3079</v>
      </c>
      <c r="J409" s="626">
        <v>4952</v>
      </c>
      <c r="K409" s="627" t="s">
        <v>10660</v>
      </c>
      <c r="L409" s="627" t="s">
        <v>5352</v>
      </c>
      <c r="M409" s="627" t="s">
        <v>1024</v>
      </c>
      <c r="N409" s="626">
        <v>34</v>
      </c>
      <c r="O409" s="626">
        <v>56</v>
      </c>
      <c r="P409" s="626">
        <v>968</v>
      </c>
      <c r="Q409" s="626">
        <v>12</v>
      </c>
      <c r="R409" s="626">
        <v>1658</v>
      </c>
      <c r="S409" s="626">
        <v>2000</v>
      </c>
      <c r="T409" s="625" t="s">
        <v>7047</v>
      </c>
      <c r="U409" s="625">
        <v>2011</v>
      </c>
      <c r="V409" s="658"/>
      <c r="W409" s="627"/>
      <c r="X409" s="627"/>
      <c r="Y409" s="627"/>
      <c r="Z409" s="627"/>
      <c r="AA409" s="627"/>
      <c r="AB409" s="626">
        <v>10000</v>
      </c>
      <c r="AC409" s="625"/>
      <c r="AD409" s="625"/>
      <c r="AE409" s="627"/>
      <c r="AF409" s="627"/>
      <c r="AG409" s="627"/>
      <c r="AH409" s="627"/>
      <c r="AI409" s="627"/>
      <c r="AJ409" s="627"/>
      <c r="AK409" s="627"/>
      <c r="AL409" s="627"/>
      <c r="AM409" s="627"/>
      <c r="AN409" s="627"/>
      <c r="AO409" s="627"/>
      <c r="AP409" s="627"/>
      <c r="AQ409" s="627"/>
      <c r="AR409" s="627"/>
      <c r="AS409" s="627"/>
      <c r="AT409" s="627"/>
      <c r="AU409" s="627"/>
      <c r="AV409" s="625"/>
    </row>
    <row r="410" spans="1:48" s="659" customFormat="1" ht="24.6" hidden="1" customHeight="1" x14ac:dyDescent="0.15">
      <c r="A410" s="648" t="s">
        <v>343</v>
      </c>
      <c r="B410" s="147"/>
      <c r="C410" s="625" t="s">
        <v>6268</v>
      </c>
      <c r="D410" s="627" t="s">
        <v>6269</v>
      </c>
      <c r="E410" s="627" t="s">
        <v>10661</v>
      </c>
      <c r="F410" s="627" t="s">
        <v>6268</v>
      </c>
      <c r="G410" s="627" t="s">
        <v>6268</v>
      </c>
      <c r="H410" s="626">
        <v>9549</v>
      </c>
      <c r="I410" s="626">
        <v>2912</v>
      </c>
      <c r="J410" s="626">
        <v>4292</v>
      </c>
      <c r="K410" s="627" t="s">
        <v>2179</v>
      </c>
      <c r="L410" s="627" t="s">
        <v>1182</v>
      </c>
      <c r="M410" s="627" t="s">
        <v>54</v>
      </c>
      <c r="N410" s="626">
        <v>27</v>
      </c>
      <c r="O410" s="626">
        <v>48</v>
      </c>
      <c r="P410" s="626">
        <v>1178</v>
      </c>
      <c r="Q410" s="626">
        <v>20</v>
      </c>
      <c r="R410" s="626">
        <v>1662</v>
      </c>
      <c r="S410" s="626">
        <v>2000</v>
      </c>
      <c r="T410" s="625" t="s">
        <v>499</v>
      </c>
      <c r="U410" s="625">
        <v>1990</v>
      </c>
      <c r="V410" s="658">
        <v>1549</v>
      </c>
      <c r="W410" s="627"/>
      <c r="X410" s="627">
        <v>351</v>
      </c>
      <c r="Y410" s="627"/>
      <c r="Z410" s="627"/>
      <c r="AA410" s="627"/>
      <c r="AB410" s="626">
        <v>1900</v>
      </c>
      <c r="AC410" s="625"/>
      <c r="AD410" s="625"/>
      <c r="AE410" s="627"/>
      <c r="AF410" s="627"/>
      <c r="AG410" s="627"/>
      <c r="AH410" s="627"/>
      <c r="AI410" s="627"/>
      <c r="AJ410" s="627"/>
      <c r="AK410" s="627"/>
      <c r="AL410" s="627"/>
      <c r="AM410" s="627"/>
      <c r="AN410" s="627"/>
      <c r="AO410" s="627"/>
      <c r="AP410" s="627"/>
      <c r="AQ410" s="627"/>
      <c r="AR410" s="627"/>
      <c r="AS410" s="627"/>
      <c r="AT410" s="627"/>
      <c r="AU410" s="627"/>
      <c r="AV410" s="625"/>
    </row>
    <row r="411" spans="1:48" s="659" customFormat="1" ht="24.6" hidden="1" customHeight="1" x14ac:dyDescent="0.15">
      <c r="A411" s="648" t="s">
        <v>121</v>
      </c>
      <c r="B411" s="147"/>
      <c r="C411" s="625" t="s">
        <v>6268</v>
      </c>
      <c r="D411" s="627"/>
      <c r="E411" s="626" t="s">
        <v>10662</v>
      </c>
      <c r="F411" s="627" t="s">
        <v>6268</v>
      </c>
      <c r="G411" s="627" t="s">
        <v>17489</v>
      </c>
      <c r="H411" s="626">
        <v>9285</v>
      </c>
      <c r="I411" s="626">
        <v>2060</v>
      </c>
      <c r="J411" s="626">
        <v>2276</v>
      </c>
      <c r="K411" s="627" t="s">
        <v>10663</v>
      </c>
      <c r="L411" s="627" t="s">
        <v>10664</v>
      </c>
      <c r="M411" s="627" t="s">
        <v>54</v>
      </c>
      <c r="N411" s="626">
        <v>27</v>
      </c>
      <c r="O411" s="626">
        <v>36</v>
      </c>
      <c r="P411" s="626">
        <v>986</v>
      </c>
      <c r="Q411" s="626">
        <v>16</v>
      </c>
      <c r="R411" s="626">
        <v>216</v>
      </c>
      <c r="S411" s="626">
        <v>250</v>
      </c>
      <c r="T411" s="625" t="s">
        <v>499</v>
      </c>
      <c r="U411" s="625">
        <v>2011</v>
      </c>
      <c r="V411" s="658"/>
      <c r="W411" s="627"/>
      <c r="X411" s="627"/>
      <c r="Y411" s="627"/>
      <c r="Z411" s="627"/>
      <c r="AA411" s="627"/>
      <c r="AB411" s="626">
        <v>5000</v>
      </c>
      <c r="AC411" s="625"/>
      <c r="AD411" s="625"/>
      <c r="AE411" s="627"/>
      <c r="AF411" s="627"/>
      <c r="AG411" s="627"/>
      <c r="AH411" s="627"/>
      <c r="AI411" s="627"/>
      <c r="AJ411" s="627"/>
      <c r="AK411" s="627"/>
      <c r="AL411" s="627"/>
      <c r="AM411" s="627"/>
      <c r="AN411" s="627"/>
      <c r="AO411" s="627"/>
      <c r="AP411" s="627"/>
      <c r="AQ411" s="627"/>
      <c r="AR411" s="627"/>
      <c r="AS411" s="627"/>
      <c r="AT411" s="627"/>
      <c r="AU411" s="627"/>
      <c r="AV411" s="625"/>
    </row>
    <row r="412" spans="1:48" s="659" customFormat="1" ht="24.6" hidden="1" customHeight="1" x14ac:dyDescent="0.15">
      <c r="A412" s="648" t="s">
        <v>144</v>
      </c>
      <c r="B412" s="147"/>
      <c r="C412" s="625" t="s">
        <v>6272</v>
      </c>
      <c r="D412" s="627"/>
      <c r="E412" s="626" t="s">
        <v>10665</v>
      </c>
      <c r="F412" s="627" t="s">
        <v>6272</v>
      </c>
      <c r="G412" s="627" t="s">
        <v>6272</v>
      </c>
      <c r="H412" s="626">
        <v>21794</v>
      </c>
      <c r="I412" s="626">
        <v>4206</v>
      </c>
      <c r="J412" s="626">
        <v>7790</v>
      </c>
      <c r="K412" s="627" t="s">
        <v>1169</v>
      </c>
      <c r="L412" s="627" t="s">
        <v>10666</v>
      </c>
      <c r="M412" s="627" t="s">
        <v>10667</v>
      </c>
      <c r="N412" s="626">
        <v>38</v>
      </c>
      <c r="O412" s="626">
        <v>48</v>
      </c>
      <c r="P412" s="626">
        <v>1824</v>
      </c>
      <c r="Q412" s="626">
        <v>18</v>
      </c>
      <c r="R412" s="626">
        <v>1836</v>
      </c>
      <c r="S412" s="626">
        <v>2000</v>
      </c>
      <c r="T412" s="625" t="s">
        <v>499</v>
      </c>
      <c r="U412" s="625">
        <v>2008</v>
      </c>
      <c r="V412" s="658"/>
      <c r="W412" s="627"/>
      <c r="X412" s="627"/>
      <c r="Y412" s="627"/>
      <c r="Z412" s="627"/>
      <c r="AA412" s="627"/>
      <c r="AB412" s="626">
        <v>16200</v>
      </c>
      <c r="AC412" s="625"/>
      <c r="AD412" s="625"/>
      <c r="AE412" s="627"/>
      <c r="AF412" s="627"/>
      <c r="AG412" s="627"/>
      <c r="AH412" s="627"/>
      <c r="AI412" s="627"/>
      <c r="AJ412" s="627"/>
      <c r="AK412" s="627"/>
      <c r="AL412" s="627"/>
      <c r="AM412" s="627"/>
      <c r="AN412" s="627"/>
      <c r="AO412" s="627"/>
      <c r="AP412" s="627"/>
      <c r="AQ412" s="627"/>
      <c r="AR412" s="627"/>
      <c r="AS412" s="627"/>
      <c r="AT412" s="627"/>
      <c r="AU412" s="627"/>
      <c r="AV412" s="625"/>
    </row>
    <row r="413" spans="1:48" s="659" customFormat="1" ht="24.6" hidden="1" customHeight="1" x14ac:dyDescent="0.15">
      <c r="A413" s="648" t="s">
        <v>145</v>
      </c>
      <c r="B413" s="147"/>
      <c r="C413" s="625" t="s">
        <v>6279</v>
      </c>
      <c r="D413" s="627" t="s">
        <v>10668</v>
      </c>
      <c r="E413" s="626" t="s">
        <v>10669</v>
      </c>
      <c r="F413" s="627" t="s">
        <v>6279</v>
      </c>
      <c r="G413" s="613" t="s">
        <v>17490</v>
      </c>
      <c r="H413" s="626">
        <v>14450</v>
      </c>
      <c r="I413" s="626">
        <v>3836</v>
      </c>
      <c r="J413" s="626">
        <v>6560</v>
      </c>
      <c r="K413" s="627" t="s">
        <v>4975</v>
      </c>
      <c r="L413" s="627" t="s">
        <v>3722</v>
      </c>
      <c r="M413" s="627" t="s">
        <v>54</v>
      </c>
      <c r="N413" s="626">
        <v>24</v>
      </c>
      <c r="O413" s="626">
        <v>46</v>
      </c>
      <c r="P413" s="626">
        <v>1400</v>
      </c>
      <c r="Q413" s="626">
        <v>15.5</v>
      </c>
      <c r="R413" s="626">
        <v>2152</v>
      </c>
      <c r="S413" s="626">
        <v>3000</v>
      </c>
      <c r="T413" s="625" t="s">
        <v>499</v>
      </c>
      <c r="U413" s="625">
        <v>2002</v>
      </c>
      <c r="V413" s="658">
        <v>7584</v>
      </c>
      <c r="W413" s="627">
        <v>200</v>
      </c>
      <c r="X413" s="627">
        <v>597</v>
      </c>
      <c r="Y413" s="627"/>
      <c r="Z413" s="627"/>
      <c r="AA413" s="627"/>
      <c r="AB413" s="626">
        <v>8381</v>
      </c>
      <c r="AC413" s="625"/>
      <c r="AD413" s="625"/>
      <c r="AE413" s="627">
        <v>2</v>
      </c>
      <c r="AF413" s="627"/>
      <c r="AG413" s="627"/>
      <c r="AH413" s="627"/>
      <c r="AI413" s="627"/>
      <c r="AJ413" s="627"/>
      <c r="AK413" s="627"/>
      <c r="AL413" s="627"/>
      <c r="AM413" s="627"/>
      <c r="AN413" s="627"/>
      <c r="AO413" s="627"/>
      <c r="AP413" s="627"/>
      <c r="AQ413" s="627"/>
      <c r="AR413" s="627"/>
      <c r="AS413" s="627"/>
      <c r="AT413" s="627"/>
      <c r="AU413" s="627"/>
      <c r="AV413" s="625"/>
    </row>
    <row r="414" spans="1:48" s="659" customFormat="1" ht="24.6" hidden="1" customHeight="1" x14ac:dyDescent="0.15">
      <c r="A414" s="648" t="s">
        <v>146</v>
      </c>
      <c r="B414" s="147"/>
      <c r="C414" s="613" t="s">
        <v>6281</v>
      </c>
      <c r="D414" s="613"/>
      <c r="E414" s="614" t="s">
        <v>10670</v>
      </c>
      <c r="F414" s="613" t="s">
        <v>6281</v>
      </c>
      <c r="G414" s="613" t="s">
        <v>6281</v>
      </c>
      <c r="H414" s="614">
        <v>37698</v>
      </c>
      <c r="I414" s="614">
        <v>4424</v>
      </c>
      <c r="J414" s="614">
        <v>6946</v>
      </c>
      <c r="K414" s="613" t="s">
        <v>500</v>
      </c>
      <c r="L414" s="613" t="s">
        <v>10671</v>
      </c>
      <c r="M414" s="613" t="s">
        <v>7817</v>
      </c>
      <c r="N414" s="614">
        <v>30</v>
      </c>
      <c r="O414" s="614">
        <v>58</v>
      </c>
      <c r="P414" s="614">
        <v>1560</v>
      </c>
      <c r="Q414" s="614">
        <v>22</v>
      </c>
      <c r="R414" s="614">
        <v>2756</v>
      </c>
      <c r="S414" s="614">
        <v>3000</v>
      </c>
      <c r="T414" s="613" t="s">
        <v>499</v>
      </c>
      <c r="U414" s="613">
        <v>2004</v>
      </c>
      <c r="V414" s="613"/>
      <c r="W414" s="613"/>
      <c r="X414" s="613"/>
      <c r="Y414" s="613"/>
      <c r="Z414" s="613"/>
      <c r="AA414" s="613"/>
      <c r="AB414" s="614">
        <v>10719</v>
      </c>
      <c r="AC414" s="613"/>
      <c r="AD414" s="613"/>
      <c r="AE414" s="613"/>
      <c r="AF414" s="613"/>
      <c r="AG414" s="613"/>
      <c r="AH414" s="613"/>
      <c r="AI414" s="613"/>
      <c r="AJ414" s="613"/>
      <c r="AK414" s="613"/>
      <c r="AL414" s="613"/>
      <c r="AM414" s="613"/>
      <c r="AN414" s="613"/>
      <c r="AO414" s="613"/>
      <c r="AP414" s="613"/>
      <c r="AQ414" s="613"/>
      <c r="AR414" s="613"/>
      <c r="AS414" s="613"/>
      <c r="AT414" s="613"/>
      <c r="AU414" s="613"/>
      <c r="AV414" s="613"/>
    </row>
    <row r="415" spans="1:48" s="659" customFormat="1" ht="24.6" hidden="1" customHeight="1" x14ac:dyDescent="0.15">
      <c r="A415" s="648" t="s">
        <v>179</v>
      </c>
      <c r="B415" s="147"/>
      <c r="C415" s="613" t="s">
        <v>16315</v>
      </c>
      <c r="D415" s="613"/>
      <c r="E415" s="614" t="s">
        <v>16316</v>
      </c>
      <c r="F415" s="613" t="s">
        <v>16315</v>
      </c>
      <c r="G415" s="613" t="s">
        <v>16315</v>
      </c>
      <c r="H415" s="614">
        <v>13113</v>
      </c>
      <c r="I415" s="614">
        <v>856</v>
      </c>
      <c r="J415" s="614">
        <v>856</v>
      </c>
      <c r="K415" s="613" t="s">
        <v>16317</v>
      </c>
      <c r="L415" s="613" t="s">
        <v>16318</v>
      </c>
      <c r="M415" s="613" t="s">
        <v>2280</v>
      </c>
      <c r="N415" s="614">
        <v>34</v>
      </c>
      <c r="O415" s="614">
        <v>34</v>
      </c>
      <c r="P415" s="614">
        <v>557</v>
      </c>
      <c r="Q415" s="614">
        <v>7</v>
      </c>
      <c r="R415" s="614"/>
      <c r="S415" s="614">
        <v>500</v>
      </c>
      <c r="T415" s="613"/>
      <c r="U415" s="613">
        <v>2008</v>
      </c>
      <c r="V415" s="613"/>
      <c r="W415" s="613"/>
      <c r="X415" s="613"/>
      <c r="Y415" s="613"/>
      <c r="Z415" s="613"/>
      <c r="AA415" s="613"/>
      <c r="AB415" s="614">
        <v>1300</v>
      </c>
      <c r="AC415" s="613"/>
      <c r="AD415" s="613"/>
      <c r="AE415" s="613"/>
      <c r="AF415" s="613"/>
      <c r="AG415" s="613"/>
      <c r="AH415" s="613"/>
      <c r="AI415" s="613"/>
      <c r="AJ415" s="613"/>
      <c r="AK415" s="613"/>
      <c r="AL415" s="613"/>
      <c r="AM415" s="613"/>
      <c r="AN415" s="613"/>
      <c r="AO415" s="613"/>
      <c r="AP415" s="613"/>
      <c r="AQ415" s="613"/>
      <c r="AR415" s="613"/>
      <c r="AS415" s="613"/>
      <c r="AT415" s="613"/>
      <c r="AU415" s="613"/>
      <c r="AV415" s="613"/>
    </row>
    <row r="416" spans="1:48" s="659" customFormat="1" ht="24.6" hidden="1" customHeight="1" x14ac:dyDescent="0.15">
      <c r="A416" s="648" t="s">
        <v>187</v>
      </c>
      <c r="B416" s="147"/>
      <c r="C416" s="625" t="s">
        <v>6281</v>
      </c>
      <c r="D416" s="627"/>
      <c r="E416" s="626" t="s">
        <v>10672</v>
      </c>
      <c r="F416" s="627" t="s">
        <v>16315</v>
      </c>
      <c r="G416" s="627" t="s">
        <v>6281</v>
      </c>
      <c r="H416" s="626">
        <v>13754</v>
      </c>
      <c r="I416" s="626">
        <v>1846</v>
      </c>
      <c r="J416" s="626">
        <v>2186</v>
      </c>
      <c r="K416" s="627" t="s">
        <v>500</v>
      </c>
      <c r="L416" s="627" t="s">
        <v>10673</v>
      </c>
      <c r="M416" s="627" t="s">
        <v>54</v>
      </c>
      <c r="N416" s="626">
        <v>24</v>
      </c>
      <c r="O416" s="626">
        <v>38</v>
      </c>
      <c r="P416" s="626">
        <v>912</v>
      </c>
      <c r="Q416" s="626">
        <v>10</v>
      </c>
      <c r="R416" s="626">
        <v>440</v>
      </c>
      <c r="S416" s="626">
        <v>2000</v>
      </c>
      <c r="T416" s="625" t="s">
        <v>10674</v>
      </c>
      <c r="U416" s="625">
        <v>2011</v>
      </c>
      <c r="V416" s="658"/>
      <c r="W416" s="627"/>
      <c r="X416" s="627"/>
      <c r="Y416" s="627"/>
      <c r="Z416" s="627"/>
      <c r="AA416" s="627"/>
      <c r="AB416" s="626">
        <v>4640</v>
      </c>
      <c r="AC416" s="625"/>
      <c r="AD416" s="625"/>
      <c r="AE416" s="627"/>
      <c r="AF416" s="627"/>
      <c r="AG416" s="627"/>
      <c r="AH416" s="627"/>
      <c r="AI416" s="627"/>
      <c r="AJ416" s="627"/>
      <c r="AK416" s="627"/>
      <c r="AL416" s="627"/>
      <c r="AM416" s="627"/>
      <c r="AN416" s="627"/>
      <c r="AO416" s="627"/>
      <c r="AP416" s="627"/>
      <c r="AQ416" s="627"/>
      <c r="AR416" s="627"/>
      <c r="AS416" s="627"/>
      <c r="AT416" s="627"/>
      <c r="AU416" s="627"/>
      <c r="AV416" s="625"/>
    </row>
    <row r="417" spans="1:48" s="659" customFormat="1" ht="24.6" hidden="1" customHeight="1" x14ac:dyDescent="0.15">
      <c r="A417" s="648"/>
      <c r="B417" s="147"/>
      <c r="C417" s="625" t="s">
        <v>16315</v>
      </c>
      <c r="D417" s="627"/>
      <c r="E417" s="626" t="s">
        <v>17491</v>
      </c>
      <c r="F417" s="627" t="s">
        <v>16315</v>
      </c>
      <c r="G417" s="627" t="s">
        <v>16315</v>
      </c>
      <c r="H417" s="626">
        <v>6331</v>
      </c>
      <c r="I417" s="626">
        <v>746</v>
      </c>
      <c r="J417" s="626">
        <v>746</v>
      </c>
      <c r="K417" s="627" t="s">
        <v>17492</v>
      </c>
      <c r="L417" s="627" t="s">
        <v>15770</v>
      </c>
      <c r="M417" s="627" t="s">
        <v>2280</v>
      </c>
      <c r="N417" s="626">
        <v>13</v>
      </c>
      <c r="O417" s="626">
        <v>50</v>
      </c>
      <c r="P417" s="626">
        <v>650</v>
      </c>
      <c r="Q417" s="626">
        <v>5</v>
      </c>
      <c r="R417" s="626"/>
      <c r="S417" s="626">
        <v>100</v>
      </c>
      <c r="T417" s="625"/>
      <c r="U417" s="625">
        <v>2022</v>
      </c>
      <c r="V417" s="658"/>
      <c r="W417" s="627"/>
      <c r="X417" s="627"/>
      <c r="Y417" s="627"/>
      <c r="Z417" s="627"/>
      <c r="AA417" s="627"/>
      <c r="AB417" s="626">
        <v>1500</v>
      </c>
      <c r="AC417" s="625"/>
      <c r="AD417" s="625"/>
      <c r="AE417" s="627"/>
      <c r="AF417" s="627"/>
      <c r="AG417" s="627"/>
      <c r="AH417" s="627"/>
      <c r="AI417" s="627"/>
      <c r="AJ417" s="627"/>
      <c r="AK417" s="627"/>
      <c r="AL417" s="627"/>
      <c r="AM417" s="627"/>
      <c r="AN417" s="627"/>
      <c r="AO417" s="627"/>
      <c r="AP417" s="627"/>
      <c r="AQ417" s="627"/>
      <c r="AR417" s="627"/>
      <c r="AS417" s="627"/>
      <c r="AT417" s="627"/>
      <c r="AU417" s="627"/>
      <c r="AV417" s="625"/>
    </row>
    <row r="418" spans="1:48" s="659" customFormat="1" ht="24.6" hidden="1" customHeight="1" x14ac:dyDescent="0.15">
      <c r="A418" s="648" t="s">
        <v>189</v>
      </c>
      <c r="B418" s="147"/>
      <c r="C418" s="625" t="s">
        <v>6286</v>
      </c>
      <c r="D418" s="627" t="s">
        <v>6404</v>
      </c>
      <c r="E418" s="626" t="s">
        <v>10675</v>
      </c>
      <c r="F418" s="627" t="s">
        <v>6286</v>
      </c>
      <c r="G418" s="627" t="s">
        <v>6286</v>
      </c>
      <c r="H418" s="626">
        <v>8628</v>
      </c>
      <c r="I418" s="626">
        <v>3974</v>
      </c>
      <c r="J418" s="626">
        <v>3974</v>
      </c>
      <c r="K418" s="627" t="s">
        <v>10678</v>
      </c>
      <c r="L418" s="627" t="s">
        <v>10676</v>
      </c>
      <c r="M418" s="627" t="s">
        <v>4943</v>
      </c>
      <c r="N418" s="626">
        <v>24</v>
      </c>
      <c r="O418" s="626">
        <v>46</v>
      </c>
      <c r="P418" s="626">
        <v>1104</v>
      </c>
      <c r="Q418" s="626">
        <v>13</v>
      </c>
      <c r="R418" s="626">
        <v>1700</v>
      </c>
      <c r="S418" s="626">
        <v>2500</v>
      </c>
      <c r="T418" s="625" t="s">
        <v>499</v>
      </c>
      <c r="U418" s="625">
        <v>1995</v>
      </c>
      <c r="V418" s="658">
        <v>1858</v>
      </c>
      <c r="W418" s="627">
        <v>400</v>
      </c>
      <c r="X418" s="627">
        <v>362</v>
      </c>
      <c r="Y418" s="627"/>
      <c r="Z418" s="627"/>
      <c r="AA418" s="627"/>
      <c r="AB418" s="626">
        <v>2620</v>
      </c>
      <c r="AC418" s="625"/>
      <c r="AD418" s="625"/>
      <c r="AE418" s="627"/>
      <c r="AF418" s="627"/>
      <c r="AG418" s="627"/>
      <c r="AH418" s="627"/>
      <c r="AI418" s="627"/>
      <c r="AJ418" s="627"/>
      <c r="AK418" s="627"/>
      <c r="AL418" s="627"/>
      <c r="AM418" s="627"/>
      <c r="AN418" s="627"/>
      <c r="AO418" s="627"/>
      <c r="AP418" s="627"/>
      <c r="AQ418" s="627"/>
      <c r="AR418" s="627"/>
      <c r="AS418" s="627"/>
      <c r="AT418" s="627"/>
      <c r="AU418" s="627"/>
      <c r="AV418" s="625"/>
    </row>
    <row r="419" spans="1:48" s="659" customFormat="1" ht="24.6" hidden="1" customHeight="1" x14ac:dyDescent="0.15">
      <c r="A419" s="648" t="s">
        <v>190</v>
      </c>
      <c r="B419" s="147"/>
      <c r="C419" s="625" t="s">
        <v>6286</v>
      </c>
      <c r="D419" s="627"/>
      <c r="E419" s="626" t="s">
        <v>10677</v>
      </c>
      <c r="F419" s="627" t="s">
        <v>6286</v>
      </c>
      <c r="G419" s="627" t="s">
        <v>6286</v>
      </c>
      <c r="H419" s="626">
        <v>19803</v>
      </c>
      <c r="I419" s="626">
        <v>3423</v>
      </c>
      <c r="J419" s="626">
        <v>5119</v>
      </c>
      <c r="K419" s="627" t="s">
        <v>10678</v>
      </c>
      <c r="L419" s="627" t="s">
        <v>10679</v>
      </c>
      <c r="M419" s="627" t="s">
        <v>4943</v>
      </c>
      <c r="N419" s="626">
        <v>31</v>
      </c>
      <c r="O419" s="626">
        <v>40</v>
      </c>
      <c r="P419" s="626">
        <v>1225</v>
      </c>
      <c r="Q419" s="626">
        <v>16</v>
      </c>
      <c r="R419" s="626">
        <v>1030</v>
      </c>
      <c r="S419" s="626">
        <v>1500</v>
      </c>
      <c r="T419" s="625" t="s">
        <v>499</v>
      </c>
      <c r="U419" s="625">
        <v>2014</v>
      </c>
      <c r="V419" s="658"/>
      <c r="W419" s="627"/>
      <c r="X419" s="627"/>
      <c r="Y419" s="627"/>
      <c r="Z419" s="627"/>
      <c r="AA419" s="627"/>
      <c r="AB419" s="626">
        <v>13200</v>
      </c>
      <c r="AC419" s="625"/>
      <c r="AD419" s="625"/>
      <c r="AE419" s="627"/>
      <c r="AF419" s="627"/>
      <c r="AG419" s="627"/>
      <c r="AH419" s="627"/>
      <c r="AI419" s="627"/>
      <c r="AJ419" s="627"/>
      <c r="AK419" s="627"/>
      <c r="AL419" s="627"/>
      <c r="AM419" s="627"/>
      <c r="AN419" s="627"/>
      <c r="AO419" s="627"/>
      <c r="AP419" s="627"/>
      <c r="AQ419" s="627"/>
      <c r="AR419" s="627"/>
      <c r="AS419" s="627"/>
      <c r="AT419" s="627"/>
      <c r="AU419" s="627"/>
      <c r="AV419" s="625"/>
    </row>
    <row r="420" spans="1:48" s="659" customFormat="1" ht="24.6" hidden="1" customHeight="1" x14ac:dyDescent="0.15">
      <c r="A420" s="648"/>
      <c r="B420" s="147"/>
      <c r="C420" s="625" t="s">
        <v>6286</v>
      </c>
      <c r="D420" s="627"/>
      <c r="E420" s="626" t="s">
        <v>12243</v>
      </c>
      <c r="F420" s="627" t="s">
        <v>6286</v>
      </c>
      <c r="G420" s="627" t="s">
        <v>6286</v>
      </c>
      <c r="H420" s="626">
        <v>12939</v>
      </c>
      <c r="I420" s="626">
        <v>1832</v>
      </c>
      <c r="J420" s="626">
        <v>4788</v>
      </c>
      <c r="K420" s="627" t="s">
        <v>354</v>
      </c>
      <c r="L420" s="627" t="s">
        <v>12244</v>
      </c>
      <c r="M420" s="627" t="s">
        <v>4943</v>
      </c>
      <c r="N420" s="626">
        <v>24</v>
      </c>
      <c r="O420" s="626">
        <v>30</v>
      </c>
      <c r="P420" s="626">
        <v>720</v>
      </c>
      <c r="Q420" s="626">
        <v>13</v>
      </c>
      <c r="R420" s="626"/>
      <c r="S420" s="626"/>
      <c r="T420" s="625"/>
      <c r="U420" s="625">
        <v>2018</v>
      </c>
      <c r="V420" s="658"/>
      <c r="W420" s="627"/>
      <c r="X420" s="627"/>
      <c r="Y420" s="627"/>
      <c r="Z420" s="627"/>
      <c r="AA420" s="627"/>
      <c r="AB420" s="626">
        <v>12200</v>
      </c>
      <c r="AC420" s="625"/>
      <c r="AD420" s="625"/>
      <c r="AE420" s="627"/>
      <c r="AF420" s="627"/>
      <c r="AG420" s="627"/>
      <c r="AH420" s="627"/>
      <c r="AI420" s="627"/>
      <c r="AJ420" s="627"/>
      <c r="AK420" s="627"/>
      <c r="AL420" s="627"/>
      <c r="AM420" s="627"/>
      <c r="AN420" s="627"/>
      <c r="AO420" s="627"/>
      <c r="AP420" s="627"/>
      <c r="AQ420" s="627"/>
      <c r="AR420" s="627"/>
      <c r="AS420" s="627"/>
      <c r="AT420" s="627"/>
      <c r="AU420" s="627"/>
      <c r="AV420" s="625"/>
    </row>
    <row r="421" spans="1:48" s="659" customFormat="1" ht="24.6" hidden="1" customHeight="1" x14ac:dyDescent="0.15">
      <c r="A421" s="648"/>
      <c r="B421" s="147"/>
      <c r="C421" s="625" t="s">
        <v>6292</v>
      </c>
      <c r="D421" s="627"/>
      <c r="E421" s="626" t="s">
        <v>10680</v>
      </c>
      <c r="F421" s="627" t="s">
        <v>6292</v>
      </c>
      <c r="G421" s="627" t="s">
        <v>6292</v>
      </c>
      <c r="H421" s="626">
        <v>51548</v>
      </c>
      <c r="I421" s="626">
        <v>7972</v>
      </c>
      <c r="J421" s="626">
        <v>17155</v>
      </c>
      <c r="K421" s="627" t="s">
        <v>1194</v>
      </c>
      <c r="L421" s="627" t="s">
        <v>10681</v>
      </c>
      <c r="M421" s="627" t="s">
        <v>54</v>
      </c>
      <c r="N421" s="626">
        <v>42</v>
      </c>
      <c r="O421" s="626">
        <v>72</v>
      </c>
      <c r="P421" s="626">
        <v>3024</v>
      </c>
      <c r="Q421" s="626">
        <v>14</v>
      </c>
      <c r="R421" s="626">
        <v>2730</v>
      </c>
      <c r="S421" s="626">
        <v>3500</v>
      </c>
      <c r="T421" s="625" t="s">
        <v>499</v>
      </c>
      <c r="U421" s="625">
        <v>2009</v>
      </c>
      <c r="V421" s="658"/>
      <c r="W421" s="627"/>
      <c r="X421" s="627"/>
      <c r="Y421" s="627"/>
      <c r="Z421" s="627"/>
      <c r="AA421" s="627"/>
      <c r="AB421" s="626">
        <v>37700</v>
      </c>
      <c r="AC421" s="625"/>
      <c r="AD421" s="625"/>
      <c r="AE421" s="627"/>
      <c r="AF421" s="627"/>
      <c r="AG421" s="627"/>
      <c r="AH421" s="627"/>
      <c r="AI421" s="627"/>
      <c r="AJ421" s="627"/>
      <c r="AK421" s="627"/>
      <c r="AL421" s="627"/>
      <c r="AM421" s="627"/>
      <c r="AN421" s="627"/>
      <c r="AO421" s="627"/>
      <c r="AP421" s="627"/>
      <c r="AQ421" s="627"/>
      <c r="AR421" s="627"/>
      <c r="AS421" s="627"/>
      <c r="AT421" s="627"/>
      <c r="AU421" s="627"/>
      <c r="AV421" s="625"/>
    </row>
    <row r="422" spans="1:48" s="659" customFormat="1" ht="24.6" hidden="1" customHeight="1" x14ac:dyDescent="0.15">
      <c r="A422" s="648"/>
      <c r="B422" s="147"/>
      <c r="C422" s="625" t="s">
        <v>6292</v>
      </c>
      <c r="D422" s="627"/>
      <c r="E422" s="626" t="s">
        <v>10682</v>
      </c>
      <c r="F422" s="627" t="s">
        <v>6292</v>
      </c>
      <c r="G422" s="627" t="s">
        <v>6292</v>
      </c>
      <c r="H422" s="626">
        <v>46752</v>
      </c>
      <c r="I422" s="626">
        <v>3349</v>
      </c>
      <c r="J422" s="626">
        <v>3840</v>
      </c>
      <c r="K422" s="627" t="s">
        <v>3721</v>
      </c>
      <c r="L422" s="627" t="s">
        <v>487</v>
      </c>
      <c r="M422" s="627" t="s">
        <v>54</v>
      </c>
      <c r="N422" s="626">
        <v>55</v>
      </c>
      <c r="O422" s="626">
        <v>30</v>
      </c>
      <c r="P422" s="626">
        <v>1650</v>
      </c>
      <c r="Q422" s="626">
        <v>15</v>
      </c>
      <c r="R422" s="626">
        <v>953</v>
      </c>
      <c r="S422" s="626">
        <v>2000</v>
      </c>
      <c r="T422" s="625" t="s">
        <v>499</v>
      </c>
      <c r="U422" s="625">
        <v>2012</v>
      </c>
      <c r="V422" s="658"/>
      <c r="W422" s="627"/>
      <c r="X422" s="627"/>
      <c r="Y422" s="627"/>
      <c r="Z422" s="627"/>
      <c r="AA422" s="627"/>
      <c r="AB422" s="626">
        <v>9700</v>
      </c>
      <c r="AC422" s="625"/>
      <c r="AD422" s="625"/>
      <c r="AE422" s="627"/>
      <c r="AF422" s="627"/>
      <c r="AG422" s="627"/>
      <c r="AH422" s="627"/>
      <c r="AI422" s="627"/>
      <c r="AJ422" s="627"/>
      <c r="AK422" s="627"/>
      <c r="AL422" s="627"/>
      <c r="AM422" s="627"/>
      <c r="AN422" s="627"/>
      <c r="AO422" s="627"/>
      <c r="AP422" s="627"/>
      <c r="AQ422" s="627"/>
      <c r="AR422" s="627"/>
      <c r="AS422" s="627"/>
      <c r="AT422" s="627"/>
      <c r="AU422" s="627"/>
      <c r="AV422" s="625"/>
    </row>
    <row r="423" spans="1:48" s="659" customFormat="1" ht="24.6" hidden="1" customHeight="1" x14ac:dyDescent="0.15">
      <c r="A423" s="648"/>
      <c r="B423" s="147"/>
      <c r="C423" s="625" t="s">
        <v>6299</v>
      </c>
      <c r="D423" s="627" t="s">
        <v>10683</v>
      </c>
      <c r="E423" s="626" t="s">
        <v>10684</v>
      </c>
      <c r="F423" s="627" t="s">
        <v>6299</v>
      </c>
      <c r="G423" s="627" t="s">
        <v>6299</v>
      </c>
      <c r="H423" s="626">
        <v>11941</v>
      </c>
      <c r="I423" s="626">
        <v>5213</v>
      </c>
      <c r="J423" s="626">
        <v>5145</v>
      </c>
      <c r="K423" s="627" t="s">
        <v>4965</v>
      </c>
      <c r="L423" s="627" t="s">
        <v>10685</v>
      </c>
      <c r="M423" s="627" t="s">
        <v>54</v>
      </c>
      <c r="N423" s="626">
        <v>26</v>
      </c>
      <c r="O423" s="626">
        <v>47</v>
      </c>
      <c r="P423" s="626">
        <v>1500</v>
      </c>
      <c r="Q423" s="626">
        <v>20</v>
      </c>
      <c r="R423" s="626">
        <v>2165</v>
      </c>
      <c r="S423" s="626">
        <v>3000</v>
      </c>
      <c r="T423" s="625" t="s">
        <v>499</v>
      </c>
      <c r="U423" s="625">
        <v>1999</v>
      </c>
      <c r="V423" s="658">
        <v>4217</v>
      </c>
      <c r="W423" s="627"/>
      <c r="X423" s="627">
        <v>580</v>
      </c>
      <c r="Y423" s="627"/>
      <c r="Z423" s="627">
        <v>4</v>
      </c>
      <c r="AA423" s="627"/>
      <c r="AB423" s="626">
        <v>4801</v>
      </c>
      <c r="AC423" s="625"/>
      <c r="AD423" s="625"/>
      <c r="AE423" s="627">
        <v>2</v>
      </c>
      <c r="AF423" s="627">
        <v>10</v>
      </c>
      <c r="AG423" s="627">
        <v>600</v>
      </c>
      <c r="AH423" s="627"/>
      <c r="AI423" s="627"/>
      <c r="AJ423" s="627"/>
      <c r="AK423" s="627"/>
      <c r="AL423" s="627"/>
      <c r="AM423" s="627"/>
      <c r="AN423" s="627"/>
      <c r="AO423" s="627"/>
      <c r="AP423" s="627"/>
      <c r="AQ423" s="627"/>
      <c r="AR423" s="627"/>
      <c r="AS423" s="627"/>
      <c r="AT423" s="627"/>
      <c r="AU423" s="627"/>
      <c r="AV423" s="625"/>
    </row>
    <row r="424" spans="1:48" s="659" customFormat="1" ht="24.6" hidden="1" customHeight="1" x14ac:dyDescent="0.15">
      <c r="A424" s="648"/>
      <c r="B424" s="147"/>
      <c r="C424" s="625" t="s">
        <v>210</v>
      </c>
      <c r="D424" s="627"/>
      <c r="E424" s="626" t="s">
        <v>10686</v>
      </c>
      <c r="F424" s="627" t="s">
        <v>210</v>
      </c>
      <c r="G424" s="627" t="s">
        <v>210</v>
      </c>
      <c r="H424" s="626">
        <v>26199</v>
      </c>
      <c r="I424" s="626">
        <v>3086</v>
      </c>
      <c r="J424" s="626">
        <v>5193</v>
      </c>
      <c r="K424" s="686" t="s">
        <v>4965</v>
      </c>
      <c r="L424" s="627" t="s">
        <v>1182</v>
      </c>
      <c r="M424" s="627" t="s">
        <v>5364</v>
      </c>
      <c r="N424" s="626">
        <v>35</v>
      </c>
      <c r="O424" s="626">
        <v>46</v>
      </c>
      <c r="P424" s="626">
        <v>1480</v>
      </c>
      <c r="Q424" s="626">
        <v>13</v>
      </c>
      <c r="R424" s="626">
        <v>2638</v>
      </c>
      <c r="S424" s="626">
        <v>3000</v>
      </c>
      <c r="T424" s="625" t="s">
        <v>499</v>
      </c>
      <c r="U424" s="625">
        <v>1993</v>
      </c>
      <c r="V424" s="658">
        <v>3952</v>
      </c>
      <c r="W424" s="627"/>
      <c r="X424" s="627">
        <v>348</v>
      </c>
      <c r="Y424" s="627"/>
      <c r="Z424" s="627"/>
      <c r="AA424" s="627"/>
      <c r="AB424" s="626">
        <v>4300</v>
      </c>
      <c r="AC424" s="625"/>
      <c r="AD424" s="625"/>
      <c r="AE424" s="627"/>
      <c r="AF424" s="627"/>
      <c r="AG424" s="627"/>
      <c r="AH424" s="627"/>
      <c r="AI424" s="627"/>
      <c r="AJ424" s="627"/>
      <c r="AK424" s="627"/>
      <c r="AL424" s="627"/>
      <c r="AM424" s="627"/>
      <c r="AN424" s="627"/>
      <c r="AO424" s="627"/>
      <c r="AP424" s="627"/>
      <c r="AQ424" s="627"/>
      <c r="AR424" s="627"/>
      <c r="AS424" s="627"/>
      <c r="AT424" s="627"/>
      <c r="AU424" s="627"/>
      <c r="AV424" s="625"/>
    </row>
    <row r="425" spans="1:48" s="659" customFormat="1" ht="24.6" hidden="1" customHeight="1" x14ac:dyDescent="0.15">
      <c r="A425" s="648" t="s">
        <v>156</v>
      </c>
      <c r="B425" s="147"/>
      <c r="C425" s="625" t="s">
        <v>210</v>
      </c>
      <c r="D425" s="627"/>
      <c r="E425" s="626" t="s">
        <v>10687</v>
      </c>
      <c r="F425" s="627" t="s">
        <v>210</v>
      </c>
      <c r="G425" s="627" t="s">
        <v>210</v>
      </c>
      <c r="H425" s="626">
        <v>1421</v>
      </c>
      <c r="I425" s="626">
        <v>946</v>
      </c>
      <c r="J425" s="626">
        <v>946</v>
      </c>
      <c r="K425" s="764" t="s">
        <v>7824</v>
      </c>
      <c r="L425" s="627" t="s">
        <v>1199</v>
      </c>
      <c r="M425" s="627" t="s">
        <v>5364</v>
      </c>
      <c r="N425" s="626">
        <v>35</v>
      </c>
      <c r="O425" s="626">
        <v>46</v>
      </c>
      <c r="P425" s="626">
        <v>1480</v>
      </c>
      <c r="Q425" s="626">
        <v>13</v>
      </c>
      <c r="R425" s="626">
        <v>216</v>
      </c>
      <c r="S425" s="626">
        <v>250</v>
      </c>
      <c r="T425" s="625" t="s">
        <v>499</v>
      </c>
      <c r="U425" s="625">
        <v>1994</v>
      </c>
      <c r="V425" s="658">
        <v>425</v>
      </c>
      <c r="W425" s="627"/>
      <c r="X425" s="627"/>
      <c r="Y425" s="627"/>
      <c r="Z425" s="627"/>
      <c r="AA425" s="627"/>
      <c r="AB425" s="626">
        <v>425</v>
      </c>
      <c r="AC425" s="625"/>
      <c r="AD425" s="625"/>
      <c r="AE425" s="627"/>
      <c r="AF425" s="627"/>
      <c r="AG425" s="627"/>
      <c r="AH425" s="627"/>
      <c r="AI425" s="627"/>
      <c r="AJ425" s="627"/>
      <c r="AK425" s="627"/>
      <c r="AL425" s="627"/>
      <c r="AM425" s="627"/>
      <c r="AN425" s="627"/>
      <c r="AO425" s="627"/>
      <c r="AP425" s="627"/>
      <c r="AQ425" s="627"/>
      <c r="AR425" s="627"/>
      <c r="AS425" s="627"/>
      <c r="AT425" s="627"/>
      <c r="AU425" s="627"/>
      <c r="AV425" s="625"/>
    </row>
    <row r="426" spans="1:48" s="659" customFormat="1" ht="24.6" hidden="1" customHeight="1" x14ac:dyDescent="0.15">
      <c r="A426" s="648"/>
      <c r="B426" s="147"/>
      <c r="C426" s="625" t="s">
        <v>210</v>
      </c>
      <c r="D426" s="627"/>
      <c r="E426" s="626" t="s">
        <v>10688</v>
      </c>
      <c r="F426" s="627" t="s">
        <v>210</v>
      </c>
      <c r="G426" s="627" t="s">
        <v>210</v>
      </c>
      <c r="H426" s="626">
        <v>7357</v>
      </c>
      <c r="I426" s="626">
        <v>1341</v>
      </c>
      <c r="J426" s="626">
        <v>1312</v>
      </c>
      <c r="K426" s="627" t="s">
        <v>500</v>
      </c>
      <c r="L426" s="627" t="s">
        <v>10689</v>
      </c>
      <c r="M426" s="627" t="s">
        <v>330</v>
      </c>
      <c r="N426" s="626">
        <v>24</v>
      </c>
      <c r="O426" s="626">
        <v>39</v>
      </c>
      <c r="P426" s="626">
        <v>936</v>
      </c>
      <c r="Q426" s="626">
        <v>8</v>
      </c>
      <c r="R426" s="626"/>
      <c r="S426" s="626"/>
      <c r="T426" s="625"/>
      <c r="U426" s="625">
        <v>2010</v>
      </c>
      <c r="V426" s="658"/>
      <c r="W426" s="627"/>
      <c r="X426" s="627"/>
      <c r="Y426" s="627"/>
      <c r="Z426" s="627"/>
      <c r="AA426" s="627"/>
      <c r="AB426" s="626">
        <v>1000</v>
      </c>
      <c r="AC426" s="625"/>
      <c r="AD426" s="625"/>
      <c r="AE426" s="627"/>
      <c r="AF426" s="627"/>
      <c r="AG426" s="627"/>
      <c r="AH426" s="627"/>
      <c r="AI426" s="627"/>
      <c r="AJ426" s="627"/>
      <c r="AK426" s="627"/>
      <c r="AL426" s="627"/>
      <c r="AM426" s="627"/>
      <c r="AN426" s="627"/>
      <c r="AO426" s="627"/>
      <c r="AP426" s="627"/>
      <c r="AQ426" s="627"/>
      <c r="AR426" s="627"/>
      <c r="AS426" s="627"/>
      <c r="AT426" s="627"/>
      <c r="AU426" s="627"/>
      <c r="AV426" s="625"/>
    </row>
    <row r="427" spans="1:48" s="659" customFormat="1" ht="24.6" hidden="1" customHeight="1" x14ac:dyDescent="0.15">
      <c r="A427" s="648"/>
      <c r="B427" s="147"/>
      <c r="C427" s="625" t="s">
        <v>210</v>
      </c>
      <c r="D427" s="627"/>
      <c r="E427" s="626" t="s">
        <v>10690</v>
      </c>
      <c r="F427" s="627" t="s">
        <v>210</v>
      </c>
      <c r="G427" s="627" t="s">
        <v>210</v>
      </c>
      <c r="H427" s="626">
        <v>5198</v>
      </c>
      <c r="I427" s="626">
        <v>2238</v>
      </c>
      <c r="J427" s="626">
        <v>2624</v>
      </c>
      <c r="K427" s="627" t="s">
        <v>10691</v>
      </c>
      <c r="L427" s="627" t="s">
        <v>1182</v>
      </c>
      <c r="M427" s="627" t="s">
        <v>5364</v>
      </c>
      <c r="N427" s="626">
        <v>30</v>
      </c>
      <c r="O427" s="626">
        <v>40</v>
      </c>
      <c r="P427" s="626">
        <v>1200</v>
      </c>
      <c r="Q427" s="626">
        <v>15</v>
      </c>
      <c r="R427" s="626">
        <v>350</v>
      </c>
      <c r="S427" s="626">
        <v>500</v>
      </c>
      <c r="T427" s="625" t="s">
        <v>499</v>
      </c>
      <c r="U427" s="625">
        <v>2012</v>
      </c>
      <c r="V427" s="658"/>
      <c r="W427" s="627"/>
      <c r="X427" s="627"/>
      <c r="Y427" s="627"/>
      <c r="Z427" s="627"/>
      <c r="AA427" s="627"/>
      <c r="AB427" s="626">
        <v>5100</v>
      </c>
      <c r="AC427" s="625"/>
      <c r="AD427" s="625"/>
      <c r="AE427" s="627"/>
      <c r="AF427" s="627"/>
      <c r="AG427" s="627"/>
      <c r="AH427" s="627"/>
      <c r="AI427" s="627"/>
      <c r="AJ427" s="627"/>
      <c r="AK427" s="627"/>
      <c r="AL427" s="627"/>
      <c r="AM427" s="627"/>
      <c r="AN427" s="627"/>
      <c r="AO427" s="627"/>
      <c r="AP427" s="627"/>
      <c r="AQ427" s="627"/>
      <c r="AR427" s="627"/>
      <c r="AS427" s="627"/>
      <c r="AT427" s="627"/>
      <c r="AU427" s="627"/>
      <c r="AV427" s="625"/>
    </row>
    <row r="428" spans="1:48" s="659" customFormat="1" ht="24.6" hidden="1" customHeight="1" x14ac:dyDescent="0.15">
      <c r="A428" s="648"/>
      <c r="B428" s="147"/>
      <c r="C428" s="625" t="s">
        <v>210</v>
      </c>
      <c r="D428" s="627"/>
      <c r="E428" s="626" t="s">
        <v>10692</v>
      </c>
      <c r="F428" s="627" t="s">
        <v>210</v>
      </c>
      <c r="G428" s="627" t="s">
        <v>210</v>
      </c>
      <c r="H428" s="626">
        <v>2198</v>
      </c>
      <c r="I428" s="626">
        <v>862</v>
      </c>
      <c r="J428" s="626">
        <v>862</v>
      </c>
      <c r="K428" s="627" t="s">
        <v>1276</v>
      </c>
      <c r="L428" s="627" t="s">
        <v>1456</v>
      </c>
      <c r="M428" s="627" t="s">
        <v>54</v>
      </c>
      <c r="N428" s="626"/>
      <c r="O428" s="626"/>
      <c r="P428" s="626"/>
      <c r="Q428" s="626"/>
      <c r="R428" s="626"/>
      <c r="S428" s="626">
        <v>267</v>
      </c>
      <c r="T428" s="625"/>
      <c r="U428" s="625">
        <v>2017</v>
      </c>
      <c r="V428" s="658"/>
      <c r="W428" s="627"/>
      <c r="X428" s="627"/>
      <c r="Y428" s="627"/>
      <c r="Z428" s="627"/>
      <c r="AA428" s="627"/>
      <c r="AB428" s="626">
        <v>1750</v>
      </c>
      <c r="AC428" s="625"/>
      <c r="AD428" s="625"/>
      <c r="AE428" s="627"/>
      <c r="AF428" s="627"/>
      <c r="AG428" s="627"/>
      <c r="AH428" s="627"/>
      <c r="AI428" s="627"/>
      <c r="AJ428" s="627"/>
      <c r="AK428" s="627"/>
      <c r="AL428" s="627"/>
      <c r="AM428" s="627"/>
      <c r="AN428" s="627"/>
      <c r="AO428" s="627"/>
      <c r="AP428" s="627"/>
      <c r="AQ428" s="627"/>
      <c r="AR428" s="627"/>
      <c r="AS428" s="627"/>
      <c r="AT428" s="627"/>
      <c r="AU428" s="627"/>
      <c r="AV428" s="625"/>
    </row>
    <row r="429" spans="1:48" s="659" customFormat="1" ht="24.6" hidden="1" customHeight="1" x14ac:dyDescent="0.15">
      <c r="A429" s="648" t="s">
        <v>93</v>
      </c>
      <c r="B429" s="147"/>
      <c r="C429" s="625" t="s">
        <v>6308</v>
      </c>
      <c r="D429" s="627" t="s">
        <v>10693</v>
      </c>
      <c r="E429" s="626" t="s">
        <v>10694</v>
      </c>
      <c r="F429" s="627" t="s">
        <v>6308</v>
      </c>
      <c r="G429" s="627" t="s">
        <v>16376</v>
      </c>
      <c r="H429" s="626">
        <v>13213</v>
      </c>
      <c r="I429" s="626">
        <v>5611</v>
      </c>
      <c r="J429" s="626">
        <v>8751</v>
      </c>
      <c r="K429" s="627" t="s">
        <v>2179</v>
      </c>
      <c r="L429" s="627" t="s">
        <v>10695</v>
      </c>
      <c r="M429" s="627" t="s">
        <v>54</v>
      </c>
      <c r="N429" s="626">
        <v>37.5</v>
      </c>
      <c r="O429" s="626">
        <v>52.5</v>
      </c>
      <c r="P429" s="626">
        <v>1968</v>
      </c>
      <c r="Q429" s="626">
        <v>10.199999999999999</v>
      </c>
      <c r="R429" s="626">
        <v>2540</v>
      </c>
      <c r="S429" s="626">
        <v>3000</v>
      </c>
      <c r="T429" s="625" t="s">
        <v>499</v>
      </c>
      <c r="U429" s="625">
        <v>1995</v>
      </c>
      <c r="V429" s="658">
        <v>4013</v>
      </c>
      <c r="W429" s="627">
        <v>400</v>
      </c>
      <c r="X429" s="627">
        <v>363</v>
      </c>
      <c r="Y429" s="627"/>
      <c r="Z429" s="627"/>
      <c r="AA429" s="627"/>
      <c r="AB429" s="626">
        <v>4776</v>
      </c>
      <c r="AC429" s="625"/>
      <c r="AD429" s="625"/>
      <c r="AE429" s="627"/>
      <c r="AF429" s="627"/>
      <c r="AG429" s="627"/>
      <c r="AH429" s="627"/>
      <c r="AI429" s="627"/>
      <c r="AJ429" s="627"/>
      <c r="AK429" s="627"/>
      <c r="AL429" s="627"/>
      <c r="AM429" s="627"/>
      <c r="AN429" s="627"/>
      <c r="AO429" s="627"/>
      <c r="AP429" s="627"/>
      <c r="AQ429" s="627"/>
      <c r="AR429" s="627"/>
      <c r="AS429" s="627"/>
      <c r="AT429" s="627"/>
      <c r="AU429" s="627"/>
      <c r="AV429" s="625"/>
    </row>
    <row r="430" spans="1:48" s="659" customFormat="1" ht="24.6" hidden="1" customHeight="1" x14ac:dyDescent="0.15">
      <c r="A430" s="648" t="s">
        <v>336</v>
      </c>
      <c r="B430" s="147"/>
      <c r="C430" s="625" t="s">
        <v>6308</v>
      </c>
      <c r="D430" s="627" t="s">
        <v>10696</v>
      </c>
      <c r="E430" s="626" t="s">
        <v>10697</v>
      </c>
      <c r="F430" s="627" t="s">
        <v>6308</v>
      </c>
      <c r="G430" s="627" t="s">
        <v>16376</v>
      </c>
      <c r="H430" s="626">
        <v>7873</v>
      </c>
      <c r="I430" s="626">
        <v>772</v>
      </c>
      <c r="J430" s="626">
        <v>8751</v>
      </c>
      <c r="K430" s="686" t="s">
        <v>2179</v>
      </c>
      <c r="L430" s="627" t="s">
        <v>10698</v>
      </c>
      <c r="M430" s="627" t="s">
        <v>784</v>
      </c>
      <c r="N430" s="626">
        <v>16</v>
      </c>
      <c r="O430" s="626">
        <v>24</v>
      </c>
      <c r="P430" s="626">
        <v>676</v>
      </c>
      <c r="Q430" s="626">
        <v>17</v>
      </c>
      <c r="R430" s="626">
        <v>1500</v>
      </c>
      <c r="S430" s="626">
        <v>3000</v>
      </c>
      <c r="T430" s="625" t="s">
        <v>499</v>
      </c>
      <c r="U430" s="625">
        <v>2004</v>
      </c>
      <c r="V430" s="658">
        <v>718</v>
      </c>
      <c r="W430" s="627"/>
      <c r="X430" s="627">
        <v>350</v>
      </c>
      <c r="Y430" s="627"/>
      <c r="Z430" s="627"/>
      <c r="AA430" s="627"/>
      <c r="AB430" s="626">
        <v>1420</v>
      </c>
      <c r="AC430" s="625"/>
      <c r="AD430" s="625"/>
      <c r="AE430" s="627"/>
      <c r="AF430" s="627"/>
      <c r="AG430" s="627"/>
      <c r="AH430" s="627"/>
      <c r="AI430" s="627"/>
      <c r="AJ430" s="627"/>
      <c r="AK430" s="627"/>
      <c r="AL430" s="627"/>
      <c r="AM430" s="627"/>
      <c r="AN430" s="627"/>
      <c r="AO430" s="627"/>
      <c r="AP430" s="627"/>
      <c r="AQ430" s="627"/>
      <c r="AR430" s="627"/>
      <c r="AS430" s="627"/>
      <c r="AT430" s="627"/>
      <c r="AU430" s="627"/>
      <c r="AV430" s="625"/>
    </row>
    <row r="431" spans="1:48" s="659" customFormat="1" ht="24.6" hidden="1" customHeight="1" x14ac:dyDescent="0.15">
      <c r="A431" s="648" t="s">
        <v>337</v>
      </c>
      <c r="B431" s="147"/>
      <c r="C431" s="625" t="s">
        <v>6308</v>
      </c>
      <c r="D431" s="627"/>
      <c r="E431" s="626" t="s">
        <v>10699</v>
      </c>
      <c r="F431" s="627" t="s">
        <v>6308</v>
      </c>
      <c r="G431" s="627" t="s">
        <v>6308</v>
      </c>
      <c r="H431" s="626">
        <v>136090</v>
      </c>
      <c r="I431" s="626">
        <v>1113</v>
      </c>
      <c r="J431" s="626">
        <v>1110</v>
      </c>
      <c r="K431" s="627" t="s">
        <v>2179</v>
      </c>
      <c r="L431" s="627" t="s">
        <v>10700</v>
      </c>
      <c r="M431" s="627" t="s">
        <v>54</v>
      </c>
      <c r="N431" s="626">
        <v>18.600000000000001</v>
      </c>
      <c r="O431" s="626">
        <v>39</v>
      </c>
      <c r="P431" s="626">
        <v>725</v>
      </c>
      <c r="Q431" s="626">
        <v>10</v>
      </c>
      <c r="R431" s="626">
        <v>160</v>
      </c>
      <c r="S431" s="626">
        <v>500</v>
      </c>
      <c r="T431" s="625" t="s">
        <v>499</v>
      </c>
      <c r="U431" s="625">
        <v>2010</v>
      </c>
      <c r="V431" s="658"/>
      <c r="W431" s="627"/>
      <c r="X431" s="627"/>
      <c r="Y431" s="627"/>
      <c r="Z431" s="627"/>
      <c r="AA431" s="627"/>
      <c r="AB431" s="626">
        <v>1920</v>
      </c>
      <c r="AC431" s="625"/>
      <c r="AD431" s="625"/>
      <c r="AE431" s="627"/>
      <c r="AF431" s="627"/>
      <c r="AG431" s="627"/>
      <c r="AH431" s="627"/>
      <c r="AI431" s="627"/>
      <c r="AJ431" s="627"/>
      <c r="AK431" s="627"/>
      <c r="AL431" s="627"/>
      <c r="AM431" s="627"/>
      <c r="AN431" s="627"/>
      <c r="AO431" s="627"/>
      <c r="AP431" s="627"/>
      <c r="AQ431" s="627"/>
      <c r="AR431" s="627"/>
      <c r="AS431" s="627"/>
      <c r="AT431" s="627"/>
      <c r="AU431" s="627"/>
      <c r="AV431" s="625"/>
    </row>
    <row r="432" spans="1:48" s="659" customFormat="1" ht="24.6" hidden="1" customHeight="1" x14ac:dyDescent="0.2">
      <c r="A432" s="648"/>
      <c r="B432" s="154"/>
      <c r="C432" s="625" t="s">
        <v>6313</v>
      </c>
      <c r="D432" s="627"/>
      <c r="E432" s="626" t="s">
        <v>15025</v>
      </c>
      <c r="F432" s="627" t="s">
        <v>6313</v>
      </c>
      <c r="G432" s="627" t="s">
        <v>6313</v>
      </c>
      <c r="H432" s="626">
        <v>8403</v>
      </c>
      <c r="I432" s="626">
        <v>1742</v>
      </c>
      <c r="J432" s="626">
        <v>1771</v>
      </c>
      <c r="K432" s="627" t="s">
        <v>1276</v>
      </c>
      <c r="L432" s="627" t="s">
        <v>15026</v>
      </c>
      <c r="M432" s="627" t="s">
        <v>54</v>
      </c>
      <c r="N432" s="626">
        <v>25.2</v>
      </c>
      <c r="O432" s="626">
        <v>45</v>
      </c>
      <c r="P432" s="626">
        <v>1134</v>
      </c>
      <c r="Q432" s="626">
        <v>11</v>
      </c>
      <c r="R432" s="626">
        <v>386</v>
      </c>
      <c r="S432" s="626">
        <v>386</v>
      </c>
      <c r="T432" s="625" t="s">
        <v>499</v>
      </c>
      <c r="U432" s="625">
        <v>1999</v>
      </c>
      <c r="V432" s="658"/>
      <c r="W432" s="627"/>
      <c r="X432" s="627"/>
      <c r="Y432" s="627"/>
      <c r="Z432" s="627"/>
      <c r="AA432" s="627"/>
      <c r="AB432" s="626">
        <v>1000</v>
      </c>
      <c r="AC432" s="625"/>
      <c r="AD432" s="625"/>
      <c r="AE432" s="627"/>
      <c r="AF432" s="627"/>
      <c r="AG432" s="627"/>
      <c r="AH432" s="627"/>
      <c r="AI432" s="627"/>
      <c r="AJ432" s="627"/>
      <c r="AK432" s="627"/>
      <c r="AL432" s="627"/>
      <c r="AM432" s="627"/>
      <c r="AN432" s="627"/>
      <c r="AO432" s="627"/>
      <c r="AP432" s="627"/>
      <c r="AQ432" s="627"/>
      <c r="AR432" s="627"/>
      <c r="AS432" s="627"/>
      <c r="AT432" s="627"/>
      <c r="AU432" s="627"/>
      <c r="AV432" s="625"/>
    </row>
    <row r="433" spans="1:48" s="659" customFormat="1" ht="24.6" hidden="1" customHeight="1" x14ac:dyDescent="0.15">
      <c r="A433" s="648">
        <v>1</v>
      </c>
      <c r="B433" s="147"/>
      <c r="C433" s="625" t="s">
        <v>6320</v>
      </c>
      <c r="D433" s="627" t="s">
        <v>10701</v>
      </c>
      <c r="E433" s="626" t="s">
        <v>10702</v>
      </c>
      <c r="F433" s="627" t="s">
        <v>6320</v>
      </c>
      <c r="G433" s="625" t="s">
        <v>16377</v>
      </c>
      <c r="H433" s="626">
        <v>14455.3</v>
      </c>
      <c r="I433" s="626">
        <v>820</v>
      </c>
      <c r="J433" s="626">
        <v>820</v>
      </c>
      <c r="K433" s="627" t="s">
        <v>1276</v>
      </c>
      <c r="L433" s="627" t="s">
        <v>487</v>
      </c>
      <c r="M433" s="627" t="s">
        <v>54</v>
      </c>
      <c r="N433" s="626">
        <v>20</v>
      </c>
      <c r="O433" s="626">
        <v>34.799999999999997</v>
      </c>
      <c r="P433" s="626">
        <v>696</v>
      </c>
      <c r="Q433" s="626">
        <v>11.1</v>
      </c>
      <c r="R433" s="626">
        <v>56</v>
      </c>
      <c r="S433" s="626">
        <v>250</v>
      </c>
      <c r="T433" s="625" t="s">
        <v>499</v>
      </c>
      <c r="U433" s="625">
        <v>2010</v>
      </c>
      <c r="V433" s="658"/>
      <c r="W433" s="627"/>
      <c r="X433" s="627"/>
      <c r="Y433" s="627"/>
      <c r="Z433" s="627"/>
      <c r="AA433" s="627"/>
      <c r="AB433" s="626">
        <v>630</v>
      </c>
      <c r="AC433" s="625"/>
      <c r="AD433" s="625"/>
      <c r="AE433" s="627"/>
      <c r="AF433" s="627"/>
      <c r="AG433" s="627"/>
      <c r="AH433" s="627"/>
      <c r="AI433" s="627"/>
      <c r="AJ433" s="627"/>
      <c r="AK433" s="627"/>
      <c r="AL433" s="627"/>
      <c r="AM433" s="627"/>
      <c r="AN433" s="627"/>
      <c r="AO433" s="627"/>
      <c r="AP433" s="627"/>
      <c r="AQ433" s="627"/>
      <c r="AR433" s="627"/>
      <c r="AS433" s="627"/>
      <c r="AT433" s="627"/>
      <c r="AU433" s="627"/>
      <c r="AV433" s="625"/>
    </row>
    <row r="434" spans="1:48" s="659" customFormat="1" ht="24.6" hidden="1" customHeight="1" x14ac:dyDescent="0.15">
      <c r="A434" s="648" t="s">
        <v>338</v>
      </c>
      <c r="B434" s="147"/>
      <c r="C434" s="625" t="s">
        <v>6320</v>
      </c>
      <c r="D434" s="625" t="s">
        <v>10703</v>
      </c>
      <c r="E434" s="625" t="s">
        <v>10704</v>
      </c>
      <c r="F434" s="625" t="s">
        <v>6320</v>
      </c>
      <c r="G434" s="625" t="s">
        <v>16377</v>
      </c>
      <c r="H434" s="626">
        <v>27690.799999999999</v>
      </c>
      <c r="I434" s="626">
        <v>657.4</v>
      </c>
      <c r="J434" s="626">
        <v>657.4</v>
      </c>
      <c r="K434" s="626" t="s">
        <v>1276</v>
      </c>
      <c r="L434" s="626" t="s">
        <v>1295</v>
      </c>
      <c r="M434" s="626" t="s">
        <v>54</v>
      </c>
      <c r="N434" s="626">
        <v>11.1</v>
      </c>
      <c r="O434" s="626">
        <v>38</v>
      </c>
      <c r="P434" s="626">
        <v>421.8</v>
      </c>
      <c r="Q434" s="626">
        <v>7.3</v>
      </c>
      <c r="R434" s="626"/>
      <c r="S434" s="626">
        <v>250</v>
      </c>
      <c r="T434" s="626"/>
      <c r="U434" s="613">
        <v>2010</v>
      </c>
      <c r="V434" s="613"/>
      <c r="W434" s="613"/>
      <c r="X434" s="613"/>
      <c r="Y434" s="613"/>
      <c r="Z434" s="613"/>
      <c r="AA434" s="613"/>
      <c r="AB434" s="614">
        <v>560</v>
      </c>
      <c r="AC434" s="625"/>
      <c r="AD434" s="625"/>
      <c r="AE434" s="627"/>
      <c r="AF434" s="627"/>
      <c r="AG434" s="627"/>
      <c r="AH434" s="627"/>
      <c r="AI434" s="627"/>
      <c r="AJ434" s="627"/>
      <c r="AK434" s="627"/>
      <c r="AL434" s="627"/>
      <c r="AM434" s="627"/>
      <c r="AN434" s="627"/>
      <c r="AO434" s="627"/>
      <c r="AP434" s="627"/>
      <c r="AQ434" s="627"/>
      <c r="AR434" s="627"/>
      <c r="AS434" s="627"/>
      <c r="AT434" s="627"/>
      <c r="AU434" s="627"/>
      <c r="AV434" s="625"/>
    </row>
    <row r="435" spans="1:48" s="659" customFormat="1" ht="24.6" hidden="1" customHeight="1" x14ac:dyDescent="0.15">
      <c r="A435" s="648"/>
      <c r="B435" s="147"/>
      <c r="C435" s="625" t="s">
        <v>6326</v>
      </c>
      <c r="D435" s="625" t="s">
        <v>10705</v>
      </c>
      <c r="E435" s="625" t="s">
        <v>10706</v>
      </c>
      <c r="F435" s="625" t="s">
        <v>6326</v>
      </c>
      <c r="G435" s="625" t="s">
        <v>6326</v>
      </c>
      <c r="H435" s="626">
        <v>3874</v>
      </c>
      <c r="I435" s="626">
        <v>1718</v>
      </c>
      <c r="J435" s="626">
        <v>2266</v>
      </c>
      <c r="K435" s="626" t="s">
        <v>4965</v>
      </c>
      <c r="L435" s="626" t="s">
        <v>10707</v>
      </c>
      <c r="M435" s="626" t="s">
        <v>5364</v>
      </c>
      <c r="N435" s="626">
        <v>22</v>
      </c>
      <c r="O435" s="626">
        <v>41</v>
      </c>
      <c r="P435" s="626">
        <v>890</v>
      </c>
      <c r="Q435" s="626">
        <v>12</v>
      </c>
      <c r="R435" s="626">
        <v>270</v>
      </c>
      <c r="S435" s="626"/>
      <c r="T435" s="626" t="s">
        <v>499</v>
      </c>
      <c r="U435" s="613">
        <v>1988</v>
      </c>
      <c r="V435" s="613">
        <v>720</v>
      </c>
      <c r="W435" s="613"/>
      <c r="X435" s="613">
        <v>200</v>
      </c>
      <c r="Y435" s="613"/>
      <c r="Z435" s="613"/>
      <c r="AA435" s="613"/>
      <c r="AB435" s="614">
        <v>920</v>
      </c>
      <c r="AC435" s="625"/>
      <c r="AD435" s="625"/>
      <c r="AE435" s="627"/>
      <c r="AF435" s="627"/>
      <c r="AG435" s="627"/>
      <c r="AH435" s="627"/>
      <c r="AI435" s="627"/>
      <c r="AJ435" s="627"/>
      <c r="AK435" s="627"/>
      <c r="AL435" s="627"/>
      <c r="AM435" s="627"/>
      <c r="AN435" s="627"/>
      <c r="AO435" s="627"/>
      <c r="AP435" s="627"/>
      <c r="AQ435" s="627"/>
      <c r="AR435" s="627"/>
      <c r="AS435" s="627"/>
      <c r="AT435" s="627"/>
      <c r="AU435" s="627"/>
      <c r="AV435" s="625"/>
    </row>
    <row r="436" spans="1:48" s="659" customFormat="1" ht="24.6" hidden="1" customHeight="1" x14ac:dyDescent="0.15">
      <c r="A436" s="648"/>
      <c r="B436" s="147"/>
      <c r="C436" s="625" t="s">
        <v>6336</v>
      </c>
      <c r="D436" s="627"/>
      <c r="E436" s="626" t="s">
        <v>10708</v>
      </c>
      <c r="F436" s="627" t="s">
        <v>6336</v>
      </c>
      <c r="G436" s="627" t="s">
        <v>6336</v>
      </c>
      <c r="H436" s="626">
        <v>24725</v>
      </c>
      <c r="I436" s="626">
        <v>512</v>
      </c>
      <c r="J436" s="626">
        <v>499</v>
      </c>
      <c r="K436" s="627" t="s">
        <v>10691</v>
      </c>
      <c r="L436" s="627" t="s">
        <v>1295</v>
      </c>
      <c r="M436" s="627" t="s">
        <v>54</v>
      </c>
      <c r="N436" s="626">
        <v>13</v>
      </c>
      <c r="O436" s="626">
        <v>31</v>
      </c>
      <c r="P436" s="626">
        <v>499</v>
      </c>
      <c r="Q436" s="626">
        <v>8</v>
      </c>
      <c r="R436" s="626"/>
      <c r="S436" s="626"/>
      <c r="T436" s="625"/>
      <c r="U436" s="625">
        <v>2017</v>
      </c>
      <c r="V436" s="658"/>
      <c r="W436" s="627"/>
      <c r="X436" s="627"/>
      <c r="Y436" s="627"/>
      <c r="Z436" s="627"/>
      <c r="AA436" s="627"/>
      <c r="AB436" s="626">
        <v>780</v>
      </c>
      <c r="AC436" s="625"/>
      <c r="AD436" s="625"/>
      <c r="AE436" s="627"/>
      <c r="AF436" s="627"/>
      <c r="AG436" s="627"/>
      <c r="AH436" s="627"/>
      <c r="AI436" s="627"/>
      <c r="AJ436" s="627"/>
      <c r="AK436" s="627"/>
      <c r="AL436" s="627"/>
      <c r="AM436" s="627"/>
      <c r="AN436" s="627"/>
      <c r="AO436" s="627"/>
      <c r="AP436" s="627"/>
      <c r="AQ436" s="627"/>
      <c r="AR436" s="627"/>
      <c r="AS436" s="627"/>
      <c r="AT436" s="627"/>
      <c r="AU436" s="627"/>
      <c r="AV436" s="625"/>
    </row>
    <row r="437" spans="1:48" s="659" customFormat="1" ht="24.6" hidden="1" customHeight="1" x14ac:dyDescent="0.15">
      <c r="A437" s="648" t="s">
        <v>339</v>
      </c>
      <c r="B437" s="147"/>
      <c r="C437" s="625" t="s">
        <v>6336</v>
      </c>
      <c r="D437" s="627"/>
      <c r="E437" s="626" t="s">
        <v>10709</v>
      </c>
      <c r="F437" s="627" t="s">
        <v>6336</v>
      </c>
      <c r="G437" s="627" t="s">
        <v>6336</v>
      </c>
      <c r="H437" s="626">
        <v>98489</v>
      </c>
      <c r="I437" s="626">
        <v>3268</v>
      </c>
      <c r="J437" s="626">
        <v>5496</v>
      </c>
      <c r="K437" s="627" t="s">
        <v>500</v>
      </c>
      <c r="L437" s="627" t="s">
        <v>10710</v>
      </c>
      <c r="M437" s="627" t="s">
        <v>54</v>
      </c>
      <c r="N437" s="626">
        <v>30</v>
      </c>
      <c r="O437" s="626">
        <v>46</v>
      </c>
      <c r="P437" s="626">
        <v>1392</v>
      </c>
      <c r="Q437" s="626">
        <v>13</v>
      </c>
      <c r="R437" s="626">
        <v>1509</v>
      </c>
      <c r="S437" s="626">
        <v>3000</v>
      </c>
      <c r="T437" s="625" t="s">
        <v>499</v>
      </c>
      <c r="U437" s="625">
        <v>2010</v>
      </c>
      <c r="V437" s="658"/>
      <c r="W437" s="627"/>
      <c r="X437" s="627"/>
      <c r="Y437" s="627"/>
      <c r="Z437" s="627"/>
      <c r="AA437" s="627"/>
      <c r="AB437" s="626">
        <v>10000</v>
      </c>
      <c r="AC437" s="625"/>
      <c r="AD437" s="625"/>
      <c r="AE437" s="627"/>
      <c r="AF437" s="627"/>
      <c r="AG437" s="627"/>
      <c r="AH437" s="627"/>
      <c r="AI437" s="627"/>
      <c r="AJ437" s="627"/>
      <c r="AK437" s="627"/>
      <c r="AL437" s="627"/>
      <c r="AM437" s="627"/>
      <c r="AN437" s="627"/>
      <c r="AO437" s="627"/>
      <c r="AP437" s="627"/>
      <c r="AQ437" s="627"/>
      <c r="AR437" s="627"/>
      <c r="AS437" s="627"/>
      <c r="AT437" s="627"/>
      <c r="AU437" s="627"/>
      <c r="AV437" s="625"/>
    </row>
    <row r="438" spans="1:48" s="659" customFormat="1" ht="24.6" hidden="1" customHeight="1" x14ac:dyDescent="0.15">
      <c r="A438" s="648"/>
      <c r="B438" s="293"/>
      <c r="C438" s="625" t="s">
        <v>6338</v>
      </c>
      <c r="D438" s="627" t="s">
        <v>10705</v>
      </c>
      <c r="E438" s="631" t="s">
        <v>10711</v>
      </c>
      <c r="F438" s="627" t="s">
        <v>6338</v>
      </c>
      <c r="G438" s="627" t="s">
        <v>6338</v>
      </c>
      <c r="H438" s="626">
        <v>3408</v>
      </c>
      <c r="I438" s="626">
        <v>2329</v>
      </c>
      <c r="J438" s="626">
        <v>3408</v>
      </c>
      <c r="K438" s="627" t="s">
        <v>2179</v>
      </c>
      <c r="L438" s="627" t="s">
        <v>10712</v>
      </c>
      <c r="M438" s="627" t="s">
        <v>54</v>
      </c>
      <c r="N438" s="626">
        <v>31</v>
      </c>
      <c r="O438" s="626">
        <v>39</v>
      </c>
      <c r="P438" s="626">
        <v>1194</v>
      </c>
      <c r="Q438" s="626">
        <v>11</v>
      </c>
      <c r="R438" s="626">
        <v>1405</v>
      </c>
      <c r="S438" s="626">
        <v>1500</v>
      </c>
      <c r="T438" s="625" t="s">
        <v>499</v>
      </c>
      <c r="U438" s="625">
        <v>2005</v>
      </c>
      <c r="V438" s="658">
        <v>720</v>
      </c>
      <c r="W438" s="627"/>
      <c r="X438" s="627">
        <v>200</v>
      </c>
      <c r="Y438" s="627"/>
      <c r="Z438" s="627"/>
      <c r="AA438" s="627"/>
      <c r="AB438" s="626">
        <v>3862</v>
      </c>
      <c r="AC438" s="625"/>
      <c r="AD438" s="625"/>
      <c r="AE438" s="627"/>
      <c r="AF438" s="627"/>
      <c r="AG438" s="627"/>
      <c r="AH438" s="627"/>
      <c r="AI438" s="627"/>
      <c r="AJ438" s="627"/>
      <c r="AK438" s="627"/>
      <c r="AL438" s="627"/>
      <c r="AM438" s="627"/>
      <c r="AN438" s="627"/>
      <c r="AO438" s="627"/>
      <c r="AP438" s="627"/>
      <c r="AQ438" s="627"/>
      <c r="AR438" s="627"/>
      <c r="AS438" s="627"/>
      <c r="AT438" s="627"/>
      <c r="AU438" s="627"/>
      <c r="AV438" s="625"/>
    </row>
    <row r="439" spans="1:48" s="1139" customFormat="1" ht="24.6" hidden="1" customHeight="1" x14ac:dyDescent="0.15">
      <c r="A439" s="1137" t="s">
        <v>340</v>
      </c>
      <c r="B439" s="669" t="s">
        <v>58</v>
      </c>
      <c r="C439" s="650" t="s">
        <v>55</v>
      </c>
      <c r="D439" s="1146"/>
      <c r="E439" s="676">
        <f>COUNTA(E440:E471)</f>
        <v>32</v>
      </c>
      <c r="F439" s="1147"/>
      <c r="G439" s="1147"/>
      <c r="H439" s="665">
        <f>SUM(H440:H471)</f>
        <v>510545.8</v>
      </c>
      <c r="I439" s="665">
        <f>SUM(I440:I471)</f>
        <v>100870.88</v>
      </c>
      <c r="J439" s="665">
        <f>SUM(J440:J471)</f>
        <v>170038.85</v>
      </c>
      <c r="K439" s="1147"/>
      <c r="L439" s="1147"/>
      <c r="M439" s="1147"/>
      <c r="N439" s="1148"/>
      <c r="O439" s="1148"/>
      <c r="P439" s="1148"/>
      <c r="Q439" s="1148"/>
      <c r="R439" s="1148"/>
      <c r="S439" s="1148"/>
      <c r="T439" s="650"/>
      <c r="U439" s="1147"/>
      <c r="V439" s="1149"/>
      <c r="W439" s="1146"/>
      <c r="X439" s="1146"/>
      <c r="Y439" s="1146"/>
      <c r="Z439" s="1146"/>
      <c r="AA439" s="1146"/>
      <c r="AB439" s="1148"/>
      <c r="AC439" s="1147"/>
      <c r="AD439" s="1147"/>
      <c r="AE439" s="1146"/>
      <c r="AF439" s="1146"/>
      <c r="AG439" s="1146"/>
      <c r="AH439" s="1146"/>
      <c r="AI439" s="1146"/>
      <c r="AJ439" s="1146"/>
      <c r="AK439" s="1146"/>
      <c r="AL439" s="1146"/>
      <c r="AM439" s="1146"/>
      <c r="AN439" s="1146"/>
      <c r="AO439" s="1146"/>
      <c r="AP439" s="1146"/>
      <c r="AQ439" s="1146"/>
      <c r="AR439" s="1146"/>
      <c r="AS439" s="1146"/>
      <c r="AT439" s="1146"/>
      <c r="AU439" s="1146"/>
      <c r="AV439" s="1147"/>
    </row>
    <row r="440" spans="1:48" s="659" customFormat="1" ht="24.6" hidden="1" customHeight="1" x14ac:dyDescent="0.15">
      <c r="A440" s="648"/>
      <c r="B440" s="147"/>
      <c r="C440" s="625" t="s">
        <v>6788</v>
      </c>
      <c r="D440" s="831" t="s">
        <v>7035</v>
      </c>
      <c r="E440" s="714" t="s">
        <v>7036</v>
      </c>
      <c r="F440" s="714" t="s">
        <v>6788</v>
      </c>
      <c r="G440" s="625" t="s">
        <v>16383</v>
      </c>
      <c r="H440" s="626">
        <v>10800</v>
      </c>
      <c r="I440" s="626">
        <v>4262</v>
      </c>
      <c r="J440" s="626">
        <v>10054</v>
      </c>
      <c r="K440" s="625" t="s">
        <v>500</v>
      </c>
      <c r="L440" s="625" t="s">
        <v>1221</v>
      </c>
      <c r="M440" s="625" t="s">
        <v>54</v>
      </c>
      <c r="N440" s="626">
        <v>32</v>
      </c>
      <c r="O440" s="626">
        <v>44</v>
      </c>
      <c r="P440" s="660">
        <v>1366</v>
      </c>
      <c r="Q440" s="626">
        <v>17</v>
      </c>
      <c r="R440" s="660">
        <v>5001</v>
      </c>
      <c r="S440" s="626">
        <v>8600</v>
      </c>
      <c r="T440" s="625" t="s">
        <v>499</v>
      </c>
      <c r="U440" s="625">
        <v>1984</v>
      </c>
      <c r="V440" s="658">
        <v>2425</v>
      </c>
      <c r="W440" s="627">
        <v>2425</v>
      </c>
      <c r="X440" s="627">
        <v>150</v>
      </c>
      <c r="Y440" s="627"/>
      <c r="Z440" s="627"/>
      <c r="AA440" s="627"/>
      <c r="AB440" s="626">
        <v>5000</v>
      </c>
      <c r="AC440" s="625"/>
      <c r="AD440" s="625"/>
      <c r="AE440" s="627">
        <v>1</v>
      </c>
      <c r="AF440" s="627">
        <v>30</v>
      </c>
      <c r="AG440" s="627">
        <v>105</v>
      </c>
      <c r="AH440" s="627"/>
      <c r="AI440" s="627"/>
      <c r="AJ440" s="627"/>
      <c r="AK440" s="627"/>
      <c r="AL440" s="627"/>
      <c r="AM440" s="627"/>
      <c r="AN440" s="627"/>
      <c r="AO440" s="627"/>
      <c r="AP440" s="627"/>
      <c r="AQ440" s="627"/>
      <c r="AR440" s="627"/>
      <c r="AS440" s="627"/>
      <c r="AT440" s="627"/>
      <c r="AU440" s="627"/>
      <c r="AV440" s="625"/>
    </row>
    <row r="441" spans="1:48" s="659" customFormat="1" ht="24.6" hidden="1" customHeight="1" x14ac:dyDescent="0.15">
      <c r="A441" s="648"/>
      <c r="B441" s="147"/>
      <c r="C441" s="625" t="s">
        <v>6788</v>
      </c>
      <c r="D441" s="831" t="s">
        <v>7037</v>
      </c>
      <c r="E441" s="714" t="s">
        <v>7038</v>
      </c>
      <c r="F441" s="714" t="s">
        <v>6788</v>
      </c>
      <c r="G441" s="625" t="s">
        <v>16383</v>
      </c>
      <c r="H441" s="626">
        <v>7924</v>
      </c>
      <c r="I441" s="626">
        <v>2173</v>
      </c>
      <c r="J441" s="626">
        <v>2783</v>
      </c>
      <c r="K441" s="625" t="s">
        <v>500</v>
      </c>
      <c r="L441" s="625" t="s">
        <v>7039</v>
      </c>
      <c r="M441" s="625" t="s">
        <v>54</v>
      </c>
      <c r="N441" s="626">
        <v>30</v>
      </c>
      <c r="O441" s="626">
        <v>40</v>
      </c>
      <c r="P441" s="660">
        <v>1040</v>
      </c>
      <c r="Q441" s="626">
        <v>18</v>
      </c>
      <c r="R441" s="660">
        <v>512</v>
      </c>
      <c r="S441" s="626">
        <v>1000</v>
      </c>
      <c r="T441" s="625" t="s">
        <v>499</v>
      </c>
      <c r="U441" s="625">
        <v>2003</v>
      </c>
      <c r="V441" s="658">
        <v>3429</v>
      </c>
      <c r="W441" s="627"/>
      <c r="X441" s="627">
        <v>362</v>
      </c>
      <c r="Y441" s="627"/>
      <c r="Z441" s="627"/>
      <c r="AA441" s="627"/>
      <c r="AB441" s="626">
        <v>3791</v>
      </c>
      <c r="AC441" s="625"/>
      <c r="AD441" s="625"/>
      <c r="AE441" s="627"/>
      <c r="AF441" s="627"/>
      <c r="AG441" s="627"/>
      <c r="AH441" s="627"/>
      <c r="AI441" s="627"/>
      <c r="AJ441" s="627"/>
      <c r="AK441" s="627"/>
      <c r="AL441" s="627"/>
      <c r="AM441" s="627"/>
      <c r="AN441" s="627"/>
      <c r="AO441" s="627"/>
      <c r="AP441" s="627"/>
      <c r="AQ441" s="627"/>
      <c r="AR441" s="627"/>
      <c r="AS441" s="627"/>
      <c r="AT441" s="627"/>
      <c r="AU441" s="627"/>
      <c r="AV441" s="625"/>
    </row>
    <row r="442" spans="1:48" s="659" customFormat="1" ht="24.6" hidden="1" customHeight="1" x14ac:dyDescent="0.15">
      <c r="A442" s="648"/>
      <c r="B442" s="147"/>
      <c r="C442" s="625" t="s">
        <v>6788</v>
      </c>
      <c r="D442" s="831" t="s">
        <v>7037</v>
      </c>
      <c r="E442" s="714" t="s">
        <v>7040</v>
      </c>
      <c r="F442" s="714" t="s">
        <v>6788</v>
      </c>
      <c r="G442" s="625" t="s">
        <v>6792</v>
      </c>
      <c r="H442" s="626">
        <v>29388</v>
      </c>
      <c r="I442" s="626">
        <v>7206</v>
      </c>
      <c r="J442" s="626">
        <v>7206</v>
      </c>
      <c r="K442" s="625" t="s">
        <v>1169</v>
      </c>
      <c r="L442" s="625" t="s">
        <v>7041</v>
      </c>
      <c r="M442" s="625" t="s">
        <v>7042</v>
      </c>
      <c r="N442" s="626">
        <v>45</v>
      </c>
      <c r="O442" s="626">
        <v>120</v>
      </c>
      <c r="P442" s="660">
        <v>5400</v>
      </c>
      <c r="Q442" s="626">
        <v>12</v>
      </c>
      <c r="R442" s="660">
        <v>400</v>
      </c>
      <c r="S442" s="626">
        <v>400</v>
      </c>
      <c r="T442" s="625" t="s">
        <v>10769</v>
      </c>
      <c r="U442" s="625">
        <v>2013</v>
      </c>
      <c r="V442" s="658">
        <v>3429</v>
      </c>
      <c r="W442" s="627"/>
      <c r="X442" s="627">
        <v>362</v>
      </c>
      <c r="Y442" s="627"/>
      <c r="Z442" s="627"/>
      <c r="AA442" s="627"/>
      <c r="AB442" s="626">
        <v>7000</v>
      </c>
      <c r="AC442" s="625"/>
      <c r="AD442" s="625"/>
      <c r="AE442" s="627"/>
      <c r="AF442" s="627"/>
      <c r="AG442" s="627"/>
      <c r="AH442" s="627"/>
      <c r="AI442" s="627"/>
      <c r="AJ442" s="627"/>
      <c r="AK442" s="627"/>
      <c r="AL442" s="627"/>
      <c r="AM442" s="627"/>
      <c r="AN442" s="627"/>
      <c r="AO442" s="627"/>
      <c r="AP442" s="627"/>
      <c r="AQ442" s="627"/>
      <c r="AR442" s="627"/>
      <c r="AS442" s="627"/>
      <c r="AT442" s="627"/>
      <c r="AU442" s="627"/>
      <c r="AV442" s="625"/>
    </row>
    <row r="443" spans="1:48" s="659" customFormat="1" ht="24.6" hidden="1" customHeight="1" x14ac:dyDescent="0.15">
      <c r="A443" s="648"/>
      <c r="B443" s="147"/>
      <c r="C443" s="625" t="s">
        <v>6788</v>
      </c>
      <c r="D443" s="831" t="s">
        <v>7037</v>
      </c>
      <c r="E443" s="714" t="s">
        <v>7043</v>
      </c>
      <c r="F443" s="714" t="s">
        <v>6788</v>
      </c>
      <c r="G443" s="625" t="s">
        <v>16382</v>
      </c>
      <c r="H443" s="626">
        <v>920</v>
      </c>
      <c r="I443" s="626">
        <v>514</v>
      </c>
      <c r="J443" s="626">
        <v>514</v>
      </c>
      <c r="K443" s="625" t="s">
        <v>1169</v>
      </c>
      <c r="L443" s="625" t="s">
        <v>7041</v>
      </c>
      <c r="M443" s="625" t="s">
        <v>54</v>
      </c>
      <c r="N443" s="626">
        <v>15</v>
      </c>
      <c r="O443" s="626">
        <v>30</v>
      </c>
      <c r="P443" s="660">
        <v>450</v>
      </c>
      <c r="Q443" s="626">
        <v>12</v>
      </c>
      <c r="R443" s="660">
        <v>400</v>
      </c>
      <c r="S443" s="626">
        <v>400</v>
      </c>
      <c r="T443" s="625"/>
      <c r="U443" s="625">
        <v>2008</v>
      </c>
      <c r="V443" s="658">
        <v>3429</v>
      </c>
      <c r="W443" s="627"/>
      <c r="X443" s="627">
        <v>362</v>
      </c>
      <c r="Y443" s="627"/>
      <c r="Z443" s="627"/>
      <c r="AA443" s="627"/>
      <c r="AB443" s="626">
        <v>352</v>
      </c>
      <c r="AC443" s="625"/>
      <c r="AD443" s="625"/>
      <c r="AE443" s="627"/>
      <c r="AF443" s="627"/>
      <c r="AG443" s="627"/>
      <c r="AH443" s="627"/>
      <c r="AI443" s="627"/>
      <c r="AJ443" s="627"/>
      <c r="AK443" s="627"/>
      <c r="AL443" s="627"/>
      <c r="AM443" s="627"/>
      <c r="AN443" s="627"/>
      <c r="AO443" s="627"/>
      <c r="AP443" s="627"/>
      <c r="AQ443" s="627"/>
      <c r="AR443" s="627"/>
      <c r="AS443" s="627"/>
      <c r="AT443" s="627"/>
      <c r="AU443" s="627"/>
      <c r="AV443" s="625"/>
    </row>
    <row r="444" spans="1:48" s="659" customFormat="1" ht="24.6" hidden="1" customHeight="1" x14ac:dyDescent="0.15">
      <c r="A444" s="648"/>
      <c r="B444" s="147"/>
      <c r="C444" s="625" t="s">
        <v>6794</v>
      </c>
      <c r="D444" s="627" t="s">
        <v>7044</v>
      </c>
      <c r="E444" s="625" t="s">
        <v>7045</v>
      </c>
      <c r="F444" s="625" t="s">
        <v>6794</v>
      </c>
      <c r="G444" s="625" t="s">
        <v>10770</v>
      </c>
      <c r="H444" s="626">
        <v>21000</v>
      </c>
      <c r="I444" s="626">
        <v>9150</v>
      </c>
      <c r="J444" s="626">
        <v>15462</v>
      </c>
      <c r="K444" s="625" t="s">
        <v>500</v>
      </c>
      <c r="L444" s="625" t="s">
        <v>7046</v>
      </c>
      <c r="M444" s="625" t="s">
        <v>54</v>
      </c>
      <c r="N444" s="626">
        <v>32</v>
      </c>
      <c r="O444" s="626">
        <v>52</v>
      </c>
      <c r="P444" s="660">
        <v>1665</v>
      </c>
      <c r="Q444" s="626">
        <v>18</v>
      </c>
      <c r="R444" s="660">
        <v>6380</v>
      </c>
      <c r="S444" s="626">
        <v>8500</v>
      </c>
      <c r="T444" s="625" t="s">
        <v>7047</v>
      </c>
      <c r="U444" s="625">
        <v>1998</v>
      </c>
      <c r="V444" s="658">
        <v>18390</v>
      </c>
      <c r="W444" s="627">
        <v>2350</v>
      </c>
      <c r="X444" s="627">
        <v>660</v>
      </c>
      <c r="Y444" s="627">
        <v>3400</v>
      </c>
      <c r="Z444" s="627"/>
      <c r="AA444" s="627"/>
      <c r="AB444" s="626">
        <v>24800</v>
      </c>
      <c r="AC444" s="625"/>
      <c r="AD444" s="625"/>
      <c r="AE444" s="627">
        <v>2</v>
      </c>
      <c r="AF444" s="627"/>
      <c r="AG444" s="627">
        <v>1500</v>
      </c>
      <c r="AH444" s="627"/>
      <c r="AI444" s="627"/>
      <c r="AJ444" s="627"/>
      <c r="AK444" s="627"/>
      <c r="AL444" s="627"/>
      <c r="AM444" s="627"/>
      <c r="AN444" s="627"/>
      <c r="AO444" s="627"/>
      <c r="AP444" s="627"/>
      <c r="AQ444" s="627"/>
      <c r="AR444" s="627"/>
      <c r="AS444" s="627"/>
      <c r="AT444" s="627"/>
      <c r="AU444" s="627"/>
      <c r="AV444" s="625"/>
    </row>
    <row r="445" spans="1:48" s="659" customFormat="1" ht="24.6" hidden="1" customHeight="1" x14ac:dyDescent="0.15">
      <c r="A445" s="648"/>
      <c r="B445" s="147"/>
      <c r="C445" s="625" t="s">
        <v>6804</v>
      </c>
      <c r="D445" s="627"/>
      <c r="E445" s="625" t="s">
        <v>7049</v>
      </c>
      <c r="F445" s="625" t="s">
        <v>6804</v>
      </c>
      <c r="G445" s="625" t="s">
        <v>6804</v>
      </c>
      <c r="H445" s="626">
        <v>44029</v>
      </c>
      <c r="I445" s="626">
        <v>7003</v>
      </c>
      <c r="J445" s="626">
        <v>15589</v>
      </c>
      <c r="K445" s="625" t="s">
        <v>500</v>
      </c>
      <c r="L445" s="625" t="s">
        <v>7050</v>
      </c>
      <c r="M445" s="625" t="s">
        <v>54</v>
      </c>
      <c r="N445" s="626">
        <v>38</v>
      </c>
      <c r="O445" s="626">
        <v>46</v>
      </c>
      <c r="P445" s="660">
        <v>1748</v>
      </c>
      <c r="Q445" s="626">
        <v>25</v>
      </c>
      <c r="R445" s="660">
        <v>5503</v>
      </c>
      <c r="S445" s="626">
        <v>6000</v>
      </c>
      <c r="T445" s="625" t="s">
        <v>7047</v>
      </c>
      <c r="U445" s="625">
        <v>2005</v>
      </c>
      <c r="V445" s="658">
        <v>18390</v>
      </c>
      <c r="W445" s="627">
        <v>2350</v>
      </c>
      <c r="X445" s="627">
        <v>660</v>
      </c>
      <c r="Y445" s="627">
        <v>3400</v>
      </c>
      <c r="Z445" s="627"/>
      <c r="AA445" s="627"/>
      <c r="AB445" s="626">
        <v>38000</v>
      </c>
      <c r="AC445" s="625"/>
      <c r="AD445" s="625"/>
      <c r="AE445" s="627">
        <v>2</v>
      </c>
      <c r="AF445" s="627"/>
      <c r="AG445" s="627">
        <v>1500</v>
      </c>
      <c r="AH445" s="627"/>
      <c r="AI445" s="627"/>
      <c r="AJ445" s="627"/>
      <c r="AK445" s="627"/>
      <c r="AL445" s="627"/>
      <c r="AM445" s="627"/>
      <c r="AN445" s="627"/>
      <c r="AO445" s="627"/>
      <c r="AP445" s="627"/>
      <c r="AQ445" s="627"/>
      <c r="AR445" s="627"/>
      <c r="AS445" s="627"/>
      <c r="AT445" s="627"/>
      <c r="AU445" s="627"/>
      <c r="AV445" s="625"/>
    </row>
    <row r="446" spans="1:48" s="659" customFormat="1" ht="24.6" hidden="1" customHeight="1" x14ac:dyDescent="0.15">
      <c r="A446" s="648"/>
      <c r="B446" s="147"/>
      <c r="C446" s="625" t="s">
        <v>16518</v>
      </c>
      <c r="D446" s="627" t="s">
        <v>17701</v>
      </c>
      <c r="E446" s="625" t="s">
        <v>17702</v>
      </c>
      <c r="F446" s="625" t="s">
        <v>16518</v>
      </c>
      <c r="G446" s="625" t="s">
        <v>16518</v>
      </c>
      <c r="H446" s="626">
        <v>1800</v>
      </c>
      <c r="I446" s="626">
        <v>1069</v>
      </c>
      <c r="J446" s="626">
        <v>1726</v>
      </c>
      <c r="K446" s="625" t="s">
        <v>2204</v>
      </c>
      <c r="L446" s="625" t="s">
        <v>2221</v>
      </c>
      <c r="M446" s="625" t="s">
        <v>2280</v>
      </c>
      <c r="N446" s="626">
        <v>45.5</v>
      </c>
      <c r="O446" s="626">
        <v>23.5</v>
      </c>
      <c r="P446" s="660">
        <v>1069</v>
      </c>
      <c r="Q446" s="626">
        <v>25</v>
      </c>
      <c r="R446" s="660">
        <v>365</v>
      </c>
      <c r="S446" s="626">
        <v>500</v>
      </c>
      <c r="T446" s="625" t="s">
        <v>2199</v>
      </c>
      <c r="U446" s="625"/>
      <c r="V446" s="658"/>
      <c r="W446" s="627"/>
      <c r="X446" s="627"/>
      <c r="Y446" s="627"/>
      <c r="Z446" s="627"/>
      <c r="AA446" s="627"/>
      <c r="AB446" s="626"/>
      <c r="AC446" s="625"/>
      <c r="AD446" s="625"/>
      <c r="AE446" s="627"/>
      <c r="AF446" s="627"/>
      <c r="AG446" s="627"/>
      <c r="AH446" s="627"/>
      <c r="AI446" s="627"/>
      <c r="AJ446" s="627"/>
      <c r="AK446" s="627"/>
      <c r="AL446" s="627"/>
      <c r="AM446" s="627"/>
      <c r="AN446" s="627"/>
      <c r="AO446" s="627"/>
      <c r="AP446" s="627"/>
      <c r="AQ446" s="627"/>
      <c r="AR446" s="627"/>
      <c r="AS446" s="627"/>
      <c r="AT446" s="627"/>
      <c r="AU446" s="627"/>
      <c r="AV446" s="625"/>
    </row>
    <row r="447" spans="1:48" s="659" customFormat="1" ht="24.6" hidden="1" customHeight="1" x14ac:dyDescent="0.15">
      <c r="A447" s="648"/>
      <c r="B447" s="147"/>
      <c r="C447" s="625" t="s">
        <v>16518</v>
      </c>
      <c r="D447" s="627" t="s">
        <v>17701</v>
      </c>
      <c r="E447" s="625" t="s">
        <v>17703</v>
      </c>
      <c r="F447" s="625" t="s">
        <v>16518</v>
      </c>
      <c r="G447" s="625" t="s">
        <v>16518</v>
      </c>
      <c r="H447" s="626">
        <v>2595</v>
      </c>
      <c r="I447" s="626">
        <v>966</v>
      </c>
      <c r="J447" s="626">
        <v>966</v>
      </c>
      <c r="K447" s="625" t="s">
        <v>2204</v>
      </c>
      <c r="L447" s="625" t="s">
        <v>17704</v>
      </c>
      <c r="M447" s="625" t="s">
        <v>2280</v>
      </c>
      <c r="N447" s="626">
        <v>38</v>
      </c>
      <c r="O447" s="626">
        <v>25</v>
      </c>
      <c r="P447" s="660">
        <v>966</v>
      </c>
      <c r="Q447" s="626">
        <v>10</v>
      </c>
      <c r="R447" s="660">
        <v>200</v>
      </c>
      <c r="S447" s="626">
        <v>200</v>
      </c>
      <c r="T447" s="625" t="s">
        <v>2199</v>
      </c>
      <c r="U447" s="625">
        <v>2018</v>
      </c>
      <c r="V447" s="658"/>
      <c r="W447" s="627"/>
      <c r="X447" s="627"/>
      <c r="Y447" s="627"/>
      <c r="Z447" s="627"/>
      <c r="AA447" s="627"/>
      <c r="AB447" s="626">
        <v>2000</v>
      </c>
      <c r="AC447" s="625"/>
      <c r="AD447" s="625"/>
      <c r="AE447" s="627"/>
      <c r="AF447" s="627"/>
      <c r="AG447" s="627"/>
      <c r="AH447" s="627"/>
      <c r="AI447" s="627"/>
      <c r="AJ447" s="627"/>
      <c r="AK447" s="627"/>
      <c r="AL447" s="627"/>
      <c r="AM447" s="627"/>
      <c r="AN447" s="627"/>
      <c r="AO447" s="627"/>
      <c r="AP447" s="627"/>
      <c r="AQ447" s="627"/>
      <c r="AR447" s="627"/>
      <c r="AS447" s="627"/>
      <c r="AT447" s="627"/>
      <c r="AU447" s="627"/>
      <c r="AV447" s="625"/>
    </row>
    <row r="448" spans="1:48" s="659" customFormat="1" ht="24.6" hidden="1" customHeight="1" x14ac:dyDescent="0.15">
      <c r="A448" s="648"/>
      <c r="B448" s="147"/>
      <c r="C448" s="625" t="s">
        <v>2080</v>
      </c>
      <c r="D448" s="627" t="s">
        <v>7051</v>
      </c>
      <c r="E448" s="625" t="s">
        <v>7052</v>
      </c>
      <c r="F448" s="625" t="s">
        <v>2080</v>
      </c>
      <c r="G448" s="625" t="s">
        <v>7053</v>
      </c>
      <c r="H448" s="626">
        <v>33206</v>
      </c>
      <c r="I448" s="626">
        <v>8038</v>
      </c>
      <c r="J448" s="626">
        <v>18509</v>
      </c>
      <c r="K448" s="625" t="s">
        <v>500</v>
      </c>
      <c r="L448" s="625" t="s">
        <v>7054</v>
      </c>
      <c r="M448" s="625" t="s">
        <v>54</v>
      </c>
      <c r="N448" s="626">
        <v>40</v>
      </c>
      <c r="O448" s="626">
        <v>52</v>
      </c>
      <c r="P448" s="660">
        <v>1716</v>
      </c>
      <c r="Q448" s="626">
        <v>25</v>
      </c>
      <c r="R448" s="660">
        <v>6262</v>
      </c>
      <c r="S448" s="626">
        <v>6262</v>
      </c>
      <c r="T448" s="625" t="s">
        <v>499</v>
      </c>
      <c r="U448" s="625">
        <v>2002</v>
      </c>
      <c r="V448" s="658">
        <v>23620</v>
      </c>
      <c r="W448" s="627">
        <v>1135</v>
      </c>
      <c r="X448" s="627">
        <v>910</v>
      </c>
      <c r="Y448" s="627">
        <v>450</v>
      </c>
      <c r="Z448" s="627"/>
      <c r="AA448" s="627"/>
      <c r="AB448" s="626">
        <v>30165</v>
      </c>
      <c r="AC448" s="625"/>
      <c r="AD448" s="625"/>
      <c r="AE448" s="627">
        <v>1</v>
      </c>
      <c r="AF448" s="627">
        <v>1200</v>
      </c>
      <c r="AG448" s="627"/>
      <c r="AH448" s="627"/>
      <c r="AI448" s="627"/>
      <c r="AJ448" s="627"/>
      <c r="AK448" s="627"/>
      <c r="AL448" s="627"/>
      <c r="AM448" s="627"/>
      <c r="AN448" s="627"/>
      <c r="AO448" s="627"/>
      <c r="AP448" s="627"/>
      <c r="AQ448" s="627"/>
      <c r="AR448" s="627"/>
      <c r="AS448" s="627"/>
      <c r="AT448" s="627"/>
      <c r="AU448" s="627"/>
      <c r="AV448" s="625"/>
    </row>
    <row r="449" spans="1:48" s="659" customFormat="1" ht="24.6" hidden="1" customHeight="1" x14ac:dyDescent="0.15">
      <c r="A449" s="648" t="s">
        <v>341</v>
      </c>
      <c r="B449" s="147"/>
      <c r="C449" s="714" t="s">
        <v>2085</v>
      </c>
      <c r="D449" s="831" t="s">
        <v>7055</v>
      </c>
      <c r="E449" s="714" t="s">
        <v>7056</v>
      </c>
      <c r="F449" s="625" t="s">
        <v>2085</v>
      </c>
      <c r="G449" s="625" t="s">
        <v>2085</v>
      </c>
      <c r="H449" s="626">
        <v>48453</v>
      </c>
      <c r="I449" s="626">
        <v>6909</v>
      </c>
      <c r="J449" s="626">
        <v>16519</v>
      </c>
      <c r="K449" s="625" t="s">
        <v>500</v>
      </c>
      <c r="L449" s="625" t="s">
        <v>1216</v>
      </c>
      <c r="M449" s="625" t="s">
        <v>54</v>
      </c>
      <c r="N449" s="626">
        <v>30</v>
      </c>
      <c r="O449" s="626">
        <v>47</v>
      </c>
      <c r="P449" s="660">
        <v>1925</v>
      </c>
      <c r="Q449" s="626">
        <v>28</v>
      </c>
      <c r="R449" s="660">
        <v>6277</v>
      </c>
      <c r="S449" s="626">
        <v>6277</v>
      </c>
      <c r="T449" s="625" t="s">
        <v>16399</v>
      </c>
      <c r="U449" s="625">
        <v>2000</v>
      </c>
      <c r="V449" s="658">
        <v>27739</v>
      </c>
      <c r="W449" s="627">
        <v>1000</v>
      </c>
      <c r="X449" s="627">
        <v>660</v>
      </c>
      <c r="Y449" s="627"/>
      <c r="Z449" s="627"/>
      <c r="AA449" s="627"/>
      <c r="AB449" s="626">
        <v>29399</v>
      </c>
      <c r="AC449" s="625"/>
      <c r="AD449" s="625"/>
      <c r="AE449" s="627" t="s">
        <v>7057</v>
      </c>
      <c r="AF449" s="627">
        <v>862</v>
      </c>
      <c r="AG449" s="627" t="s">
        <v>7058</v>
      </c>
      <c r="AH449" s="627"/>
      <c r="AI449" s="627" t="s">
        <v>3870</v>
      </c>
      <c r="AJ449" s="627">
        <v>2</v>
      </c>
      <c r="AK449" s="627">
        <v>1360</v>
      </c>
      <c r="AL449" s="627" t="s">
        <v>3061</v>
      </c>
      <c r="AM449" s="627" t="s">
        <v>1819</v>
      </c>
      <c r="AN449" s="627"/>
      <c r="AO449" s="627"/>
      <c r="AP449" s="627"/>
      <c r="AQ449" s="627"/>
      <c r="AR449" s="627"/>
      <c r="AS449" s="627"/>
      <c r="AT449" s="627"/>
      <c r="AU449" s="627"/>
      <c r="AV449" s="625"/>
    </row>
    <row r="450" spans="1:48" s="889" customFormat="1" ht="24.6" hidden="1" customHeight="1" x14ac:dyDescent="0.15">
      <c r="A450" s="895"/>
      <c r="B450" s="895"/>
      <c r="C450" s="714" t="s">
        <v>2085</v>
      </c>
      <c r="D450" s="950" t="s">
        <v>17705</v>
      </c>
      <c r="E450" s="833" t="s">
        <v>17706</v>
      </c>
      <c r="F450" s="613" t="s">
        <v>16429</v>
      </c>
      <c r="G450" s="613" t="s">
        <v>16429</v>
      </c>
      <c r="H450" s="614" t="s">
        <v>17707</v>
      </c>
      <c r="I450" s="614">
        <v>4959.32</v>
      </c>
      <c r="J450" s="614">
        <v>8726</v>
      </c>
      <c r="K450" s="613" t="s">
        <v>2204</v>
      </c>
      <c r="L450" s="613" t="s">
        <v>17708</v>
      </c>
      <c r="M450" s="613" t="s">
        <v>2280</v>
      </c>
      <c r="N450" s="614">
        <v>25</v>
      </c>
      <c r="O450" s="614">
        <v>45</v>
      </c>
      <c r="P450" s="614">
        <v>1430</v>
      </c>
      <c r="Q450" s="614">
        <v>14</v>
      </c>
      <c r="R450" s="614">
        <v>1016</v>
      </c>
      <c r="S450" s="614">
        <v>1016</v>
      </c>
      <c r="T450" s="613" t="s">
        <v>17709</v>
      </c>
      <c r="U450" s="613">
        <v>2020</v>
      </c>
      <c r="V450" s="613"/>
      <c r="W450" s="613"/>
      <c r="X450" s="613"/>
      <c r="Y450" s="613"/>
      <c r="Z450" s="613"/>
      <c r="AA450" s="613"/>
      <c r="AB450" s="614">
        <v>24400</v>
      </c>
      <c r="AC450" s="613"/>
      <c r="AD450" s="613"/>
      <c r="AE450" s="613"/>
      <c r="AF450" s="613"/>
      <c r="AG450" s="613"/>
      <c r="AH450" s="613"/>
      <c r="AI450" s="613"/>
      <c r="AJ450" s="613"/>
      <c r="AK450" s="613"/>
      <c r="AL450" s="613"/>
      <c r="AM450" s="613"/>
      <c r="AN450" s="613"/>
      <c r="AO450" s="613"/>
      <c r="AP450" s="613"/>
      <c r="AQ450" s="613"/>
      <c r="AR450" s="613"/>
      <c r="AS450" s="613"/>
      <c r="AT450" s="613"/>
      <c r="AU450" s="613"/>
      <c r="AV450" s="613"/>
    </row>
    <row r="451" spans="1:48" s="659" customFormat="1" ht="24.6" hidden="1" customHeight="1" x14ac:dyDescent="0.15">
      <c r="A451" s="648" t="s">
        <v>342</v>
      </c>
      <c r="B451" s="147"/>
      <c r="C451" s="625" t="s">
        <v>6828</v>
      </c>
      <c r="D451" s="627" t="s">
        <v>17649</v>
      </c>
      <c r="E451" s="625" t="s">
        <v>13824</v>
      </c>
      <c r="F451" s="625" t="s">
        <v>6828</v>
      </c>
      <c r="G451" s="625" t="s">
        <v>13816</v>
      </c>
      <c r="H451" s="626">
        <v>2800</v>
      </c>
      <c r="I451" s="626">
        <v>907</v>
      </c>
      <c r="J451" s="626">
        <v>899</v>
      </c>
      <c r="K451" s="625" t="s">
        <v>500</v>
      </c>
      <c r="L451" s="625" t="s">
        <v>17857</v>
      </c>
      <c r="M451" s="625" t="s">
        <v>54</v>
      </c>
      <c r="N451" s="626">
        <v>18</v>
      </c>
      <c r="O451" s="626">
        <v>30</v>
      </c>
      <c r="P451" s="660"/>
      <c r="Q451" s="626"/>
      <c r="R451" s="660">
        <v>96</v>
      </c>
      <c r="S451" s="626">
        <v>100</v>
      </c>
      <c r="T451" s="625" t="s">
        <v>2220</v>
      </c>
      <c r="U451" s="625">
        <v>2009</v>
      </c>
      <c r="V451" s="658"/>
      <c r="W451" s="627"/>
      <c r="X451" s="627"/>
      <c r="Y451" s="627"/>
      <c r="Z451" s="627"/>
      <c r="AA451" s="627"/>
      <c r="AB451" s="626">
        <v>1850</v>
      </c>
      <c r="AC451" s="625"/>
      <c r="AD451" s="625"/>
      <c r="AE451" s="627"/>
      <c r="AF451" s="627"/>
      <c r="AG451" s="627"/>
      <c r="AH451" s="627"/>
      <c r="AI451" s="627"/>
      <c r="AJ451" s="627"/>
      <c r="AK451" s="627"/>
      <c r="AL451" s="627"/>
      <c r="AM451" s="627"/>
      <c r="AN451" s="627"/>
      <c r="AO451" s="627"/>
      <c r="AP451" s="627"/>
      <c r="AQ451" s="627"/>
      <c r="AR451" s="627"/>
      <c r="AS451" s="627"/>
      <c r="AT451" s="627"/>
      <c r="AU451" s="627"/>
      <c r="AV451" s="625"/>
    </row>
    <row r="452" spans="1:48" s="659" customFormat="1" ht="24.6" hidden="1" customHeight="1" x14ac:dyDescent="0.15">
      <c r="A452" s="648"/>
      <c r="B452" s="147"/>
      <c r="C452" s="625" t="s">
        <v>6828</v>
      </c>
      <c r="D452" s="627" t="s">
        <v>17618</v>
      </c>
      <c r="E452" s="625" t="s">
        <v>7059</v>
      </c>
      <c r="F452" s="625" t="s">
        <v>6828</v>
      </c>
      <c r="G452" s="625" t="s">
        <v>6830</v>
      </c>
      <c r="H452" s="626">
        <v>1800</v>
      </c>
      <c r="I452" s="626">
        <v>1874</v>
      </c>
      <c r="J452" s="626">
        <v>2278</v>
      </c>
      <c r="K452" s="625" t="s">
        <v>500</v>
      </c>
      <c r="L452" s="625" t="s">
        <v>7060</v>
      </c>
      <c r="M452" s="625" t="s">
        <v>54</v>
      </c>
      <c r="N452" s="626">
        <v>26</v>
      </c>
      <c r="O452" s="626">
        <v>48</v>
      </c>
      <c r="P452" s="660">
        <v>1239</v>
      </c>
      <c r="Q452" s="626">
        <v>13</v>
      </c>
      <c r="R452" s="660">
        <v>500</v>
      </c>
      <c r="S452" s="626">
        <v>1000</v>
      </c>
      <c r="T452" s="625" t="s">
        <v>185</v>
      </c>
      <c r="U452" s="625">
        <v>1988</v>
      </c>
      <c r="V452" s="658">
        <v>583</v>
      </c>
      <c r="W452" s="627"/>
      <c r="X452" s="627">
        <v>300</v>
      </c>
      <c r="Y452" s="627"/>
      <c r="Z452" s="627"/>
      <c r="AA452" s="627"/>
      <c r="AB452" s="626">
        <v>883</v>
      </c>
      <c r="AC452" s="625">
        <v>1994</v>
      </c>
      <c r="AD452" s="625">
        <v>2002</v>
      </c>
      <c r="AE452" s="627" t="s">
        <v>7061</v>
      </c>
      <c r="AF452" s="627">
        <v>27</v>
      </c>
      <c r="AG452" s="627"/>
      <c r="AH452" s="627"/>
      <c r="AI452" s="627"/>
      <c r="AJ452" s="627"/>
      <c r="AK452" s="627"/>
      <c r="AL452" s="627"/>
      <c r="AM452" s="627"/>
      <c r="AN452" s="627"/>
      <c r="AO452" s="627"/>
      <c r="AP452" s="627"/>
      <c r="AQ452" s="627"/>
      <c r="AR452" s="627"/>
      <c r="AS452" s="627"/>
      <c r="AT452" s="627"/>
      <c r="AU452" s="627"/>
      <c r="AV452" s="625"/>
    </row>
    <row r="453" spans="1:48" s="659" customFormat="1" ht="24.6" hidden="1" customHeight="1" x14ac:dyDescent="0.15">
      <c r="A453" s="648" t="s">
        <v>343</v>
      </c>
      <c r="B453" s="147"/>
      <c r="C453" s="625" t="s">
        <v>6831</v>
      </c>
      <c r="D453" s="627" t="s">
        <v>7062</v>
      </c>
      <c r="E453" s="625" t="s">
        <v>7063</v>
      </c>
      <c r="F453" s="625" t="s">
        <v>6831</v>
      </c>
      <c r="G453" s="625" t="s">
        <v>964</v>
      </c>
      <c r="H453" s="626">
        <v>21737</v>
      </c>
      <c r="I453" s="626">
        <v>3304</v>
      </c>
      <c r="J453" s="626">
        <v>6185</v>
      </c>
      <c r="K453" s="625" t="s">
        <v>500</v>
      </c>
      <c r="L453" s="625" t="s">
        <v>1182</v>
      </c>
      <c r="M453" s="625" t="s">
        <v>54</v>
      </c>
      <c r="N453" s="626">
        <v>26</v>
      </c>
      <c r="O453" s="626">
        <v>48</v>
      </c>
      <c r="P453" s="660">
        <v>1382</v>
      </c>
      <c r="Q453" s="626">
        <v>14</v>
      </c>
      <c r="R453" s="660">
        <v>2300</v>
      </c>
      <c r="S453" s="626">
        <v>3000</v>
      </c>
      <c r="T453" s="625" t="s">
        <v>499</v>
      </c>
      <c r="U453" s="625">
        <v>1998</v>
      </c>
      <c r="V453" s="658">
        <v>5893</v>
      </c>
      <c r="W453" s="627">
        <v>522</v>
      </c>
      <c r="X453" s="627">
        <v>745</v>
      </c>
      <c r="Y453" s="627"/>
      <c r="Z453" s="627">
        <v>700</v>
      </c>
      <c r="AA453" s="627" t="s">
        <v>762</v>
      </c>
      <c r="AB453" s="626">
        <v>7860</v>
      </c>
      <c r="AC453" s="625"/>
      <c r="AD453" s="625"/>
      <c r="AE453" s="627">
        <v>1</v>
      </c>
      <c r="AF453" s="627">
        <v>30</v>
      </c>
      <c r="AG453" s="627" t="s">
        <v>7064</v>
      </c>
      <c r="AH453" s="627"/>
      <c r="AI453" s="627"/>
      <c r="AJ453" s="627"/>
      <c r="AK453" s="627"/>
      <c r="AL453" s="627"/>
      <c r="AM453" s="627"/>
      <c r="AN453" s="627"/>
      <c r="AO453" s="627"/>
      <c r="AP453" s="627"/>
      <c r="AQ453" s="627"/>
      <c r="AR453" s="627"/>
      <c r="AS453" s="627"/>
      <c r="AT453" s="627"/>
      <c r="AU453" s="627"/>
      <c r="AV453" s="625"/>
    </row>
    <row r="454" spans="1:48" s="659" customFormat="1" ht="24.6" hidden="1" customHeight="1" x14ac:dyDescent="0.15">
      <c r="A454" s="648" t="s">
        <v>344</v>
      </c>
      <c r="B454" s="147"/>
      <c r="C454" s="625" t="s">
        <v>6831</v>
      </c>
      <c r="D454" s="627" t="s">
        <v>7065</v>
      </c>
      <c r="E454" s="625" t="s">
        <v>7066</v>
      </c>
      <c r="F454" s="625" t="s">
        <v>6831</v>
      </c>
      <c r="G454" s="625" t="s">
        <v>964</v>
      </c>
      <c r="H454" s="626">
        <v>3035</v>
      </c>
      <c r="I454" s="626">
        <v>2186</v>
      </c>
      <c r="J454" s="626">
        <v>2214</v>
      </c>
      <c r="K454" s="625" t="s">
        <v>500</v>
      </c>
      <c r="L454" s="625" t="s">
        <v>1182</v>
      </c>
      <c r="M454" s="625" t="s">
        <v>54</v>
      </c>
      <c r="N454" s="626">
        <v>49</v>
      </c>
      <c r="O454" s="626">
        <v>29</v>
      </c>
      <c r="P454" s="660">
        <v>1432</v>
      </c>
      <c r="Q454" s="626">
        <v>8</v>
      </c>
      <c r="R454" s="660">
        <v>300</v>
      </c>
      <c r="S454" s="626">
        <v>300</v>
      </c>
      <c r="T454" s="625" t="s">
        <v>499</v>
      </c>
      <c r="U454" s="625">
        <v>1987</v>
      </c>
      <c r="V454" s="658">
        <v>422</v>
      </c>
      <c r="W454" s="627">
        <v>147</v>
      </c>
      <c r="X454" s="627">
        <v>400</v>
      </c>
      <c r="Y454" s="627"/>
      <c r="Z454" s="627"/>
      <c r="AA454" s="627"/>
      <c r="AB454" s="626">
        <v>969</v>
      </c>
      <c r="AC454" s="625">
        <v>1998</v>
      </c>
      <c r="AD454" s="625"/>
      <c r="AE454" s="627" t="s">
        <v>7067</v>
      </c>
      <c r="AF454" s="627"/>
      <c r="AG454" s="627" t="s">
        <v>7068</v>
      </c>
      <c r="AH454" s="627"/>
      <c r="AI454" s="627"/>
      <c r="AJ454" s="627"/>
      <c r="AK454" s="627"/>
      <c r="AL454" s="627"/>
      <c r="AM454" s="627"/>
      <c r="AN454" s="627"/>
      <c r="AO454" s="627"/>
      <c r="AP454" s="627"/>
      <c r="AQ454" s="627"/>
      <c r="AR454" s="627"/>
      <c r="AS454" s="627"/>
      <c r="AT454" s="627"/>
      <c r="AU454" s="627"/>
      <c r="AV454" s="625"/>
    </row>
    <row r="455" spans="1:48" s="659" customFormat="1" ht="24.6" hidden="1" customHeight="1" x14ac:dyDescent="0.15">
      <c r="A455" s="648"/>
      <c r="B455" s="147"/>
      <c r="C455" s="625" t="s">
        <v>6837</v>
      </c>
      <c r="D455" s="627" t="s">
        <v>6838</v>
      </c>
      <c r="E455" s="625" t="s">
        <v>11683</v>
      </c>
      <c r="F455" s="625" t="s">
        <v>6837</v>
      </c>
      <c r="G455" s="625" t="s">
        <v>11684</v>
      </c>
      <c r="H455" s="626">
        <v>7250</v>
      </c>
      <c r="I455" s="626">
        <v>2099</v>
      </c>
      <c r="J455" s="626">
        <v>2724</v>
      </c>
      <c r="K455" s="625" t="s">
        <v>500</v>
      </c>
      <c r="L455" s="625" t="s">
        <v>1182</v>
      </c>
      <c r="M455" s="625" t="s">
        <v>54</v>
      </c>
      <c r="N455" s="626">
        <v>24</v>
      </c>
      <c r="O455" s="626">
        <v>46</v>
      </c>
      <c r="P455" s="660">
        <v>1104</v>
      </c>
      <c r="Q455" s="626">
        <v>14</v>
      </c>
      <c r="R455" s="660">
        <v>480</v>
      </c>
      <c r="S455" s="626">
        <v>3000</v>
      </c>
      <c r="T455" s="625" t="s">
        <v>499</v>
      </c>
      <c r="U455" s="625">
        <v>1996</v>
      </c>
      <c r="V455" s="658">
        <v>50</v>
      </c>
      <c r="W455" s="627">
        <v>2000</v>
      </c>
      <c r="X455" s="627">
        <v>420</v>
      </c>
      <c r="Y455" s="627"/>
      <c r="Z455" s="627"/>
      <c r="AA455" s="627"/>
      <c r="AB455" s="626">
        <v>2470</v>
      </c>
      <c r="AC455" s="625"/>
      <c r="AD455" s="625"/>
      <c r="AE455" s="627"/>
      <c r="AF455" s="627"/>
      <c r="AG455" s="627" t="s">
        <v>7069</v>
      </c>
      <c r="AH455" s="627"/>
      <c r="AI455" s="627"/>
      <c r="AJ455" s="627"/>
      <c r="AK455" s="627"/>
      <c r="AL455" s="627"/>
      <c r="AM455" s="627"/>
      <c r="AN455" s="627"/>
      <c r="AO455" s="627"/>
      <c r="AP455" s="627"/>
      <c r="AQ455" s="627"/>
      <c r="AR455" s="627"/>
      <c r="AS455" s="627"/>
      <c r="AT455" s="627"/>
      <c r="AU455" s="627"/>
      <c r="AV455" s="625"/>
    </row>
    <row r="456" spans="1:48" s="659" customFormat="1" ht="24.6" hidden="1" customHeight="1" x14ac:dyDescent="0.15">
      <c r="A456" s="648" t="s">
        <v>121</v>
      </c>
      <c r="B456" s="147"/>
      <c r="C456" s="625" t="s">
        <v>6837</v>
      </c>
      <c r="D456" s="627"/>
      <c r="E456" s="625" t="s">
        <v>11685</v>
      </c>
      <c r="F456" s="625" t="s">
        <v>6837</v>
      </c>
      <c r="G456" s="625" t="s">
        <v>11684</v>
      </c>
      <c r="H456" s="626">
        <v>23424</v>
      </c>
      <c r="I456" s="626">
        <v>6399</v>
      </c>
      <c r="J456" s="626">
        <v>12147</v>
      </c>
      <c r="K456" s="625" t="s">
        <v>500</v>
      </c>
      <c r="L456" s="625" t="s">
        <v>1182</v>
      </c>
      <c r="M456" s="693" t="s">
        <v>54</v>
      </c>
      <c r="N456" s="626">
        <v>35</v>
      </c>
      <c r="O456" s="626">
        <v>52</v>
      </c>
      <c r="P456" s="660">
        <v>1820</v>
      </c>
      <c r="Q456" s="626">
        <v>24</v>
      </c>
      <c r="R456" s="751">
        <v>5150</v>
      </c>
      <c r="S456" s="626">
        <v>6000</v>
      </c>
      <c r="T456" s="625" t="s">
        <v>7047</v>
      </c>
      <c r="U456" s="625">
        <v>2012</v>
      </c>
      <c r="V456" s="658"/>
      <c r="W456" s="627"/>
      <c r="X456" s="627"/>
      <c r="Y456" s="627"/>
      <c r="Z456" s="627"/>
      <c r="AA456" s="627"/>
      <c r="AB456" s="626">
        <v>32590</v>
      </c>
      <c r="AC456" s="625"/>
      <c r="AD456" s="625"/>
      <c r="AE456" s="686"/>
      <c r="AF456" s="627"/>
      <c r="AG456" s="627"/>
      <c r="AH456" s="627"/>
      <c r="AI456" s="627"/>
      <c r="AJ456" s="627"/>
      <c r="AK456" s="627"/>
      <c r="AL456" s="627"/>
      <c r="AM456" s="627"/>
      <c r="AN456" s="627"/>
      <c r="AO456" s="627"/>
      <c r="AP456" s="627"/>
      <c r="AQ456" s="627"/>
      <c r="AR456" s="627"/>
      <c r="AS456" s="627"/>
      <c r="AT456" s="627"/>
      <c r="AU456" s="627"/>
      <c r="AV456" s="625"/>
    </row>
    <row r="457" spans="1:48" s="659" customFormat="1" ht="24.6" hidden="1" customHeight="1" x14ac:dyDescent="0.15">
      <c r="A457" s="648" t="s">
        <v>145</v>
      </c>
      <c r="B457" s="147"/>
      <c r="C457" s="625" t="s">
        <v>6843</v>
      </c>
      <c r="D457" s="627" t="s">
        <v>17700</v>
      </c>
      <c r="E457" s="625" t="s">
        <v>7070</v>
      </c>
      <c r="F457" s="625" t="s">
        <v>6843</v>
      </c>
      <c r="G457" s="625" t="s">
        <v>6843</v>
      </c>
      <c r="H457" s="626">
        <v>9783</v>
      </c>
      <c r="I457" s="626">
        <v>2261.14</v>
      </c>
      <c r="J457" s="626">
        <v>3402.6</v>
      </c>
      <c r="K457" s="625" t="s">
        <v>500</v>
      </c>
      <c r="L457" s="625" t="s">
        <v>1184</v>
      </c>
      <c r="M457" s="625" t="s">
        <v>54</v>
      </c>
      <c r="N457" s="626">
        <v>25</v>
      </c>
      <c r="O457" s="626">
        <v>48</v>
      </c>
      <c r="P457" s="660">
        <v>2927</v>
      </c>
      <c r="Q457" s="626">
        <v>15</v>
      </c>
      <c r="R457" s="660">
        <v>900</v>
      </c>
      <c r="S457" s="626">
        <v>1500</v>
      </c>
      <c r="T457" s="625" t="s">
        <v>499</v>
      </c>
      <c r="U457" s="625">
        <v>1989</v>
      </c>
      <c r="V457" s="658">
        <v>230</v>
      </c>
      <c r="W457" s="627">
        <v>550</v>
      </c>
      <c r="X457" s="627"/>
      <c r="Y457" s="627"/>
      <c r="Z457" s="627">
        <v>20</v>
      </c>
      <c r="AA457" s="627" t="s">
        <v>2181</v>
      </c>
      <c r="AB457" s="626">
        <v>800</v>
      </c>
      <c r="AC457" s="625"/>
      <c r="AD457" s="625"/>
      <c r="AE457" s="627"/>
      <c r="AF457" s="627"/>
      <c r="AG457" s="627" t="s">
        <v>7071</v>
      </c>
      <c r="AH457" s="627"/>
      <c r="AI457" s="627"/>
      <c r="AJ457" s="627"/>
      <c r="AK457" s="627"/>
      <c r="AL457" s="627"/>
      <c r="AM457" s="627"/>
      <c r="AN457" s="627"/>
      <c r="AO457" s="627"/>
      <c r="AP457" s="627"/>
      <c r="AQ457" s="627"/>
      <c r="AR457" s="627"/>
      <c r="AS457" s="627"/>
      <c r="AT457" s="627"/>
      <c r="AU457" s="627"/>
      <c r="AV457" s="625"/>
    </row>
    <row r="458" spans="1:48" s="659" customFormat="1" ht="24.6" hidden="1" customHeight="1" x14ac:dyDescent="0.15">
      <c r="A458" s="648" t="s">
        <v>145</v>
      </c>
      <c r="B458" s="147"/>
      <c r="C458" s="625" t="s">
        <v>6843</v>
      </c>
      <c r="D458" s="627" t="s">
        <v>17681</v>
      </c>
      <c r="E458" s="625" t="s">
        <v>7072</v>
      </c>
      <c r="F458" s="625" t="s">
        <v>6843</v>
      </c>
      <c r="G458" s="625" t="s">
        <v>6843</v>
      </c>
      <c r="H458" s="626">
        <v>3400</v>
      </c>
      <c r="I458" s="626">
        <v>1851</v>
      </c>
      <c r="J458" s="626">
        <v>2331</v>
      </c>
      <c r="K458" s="625" t="s">
        <v>17710</v>
      </c>
      <c r="L458" s="625" t="s">
        <v>1253</v>
      </c>
      <c r="M458" s="625" t="s">
        <v>54</v>
      </c>
      <c r="N458" s="626">
        <v>27</v>
      </c>
      <c r="O458" s="626">
        <v>49.75</v>
      </c>
      <c r="P458" s="660">
        <v>1350</v>
      </c>
      <c r="Q458" s="626">
        <v>13</v>
      </c>
      <c r="R458" s="660">
        <v>500</v>
      </c>
      <c r="S458" s="626">
        <v>2000</v>
      </c>
      <c r="T458" s="625" t="s">
        <v>7047</v>
      </c>
      <c r="U458" s="625">
        <v>2016</v>
      </c>
      <c r="V458" s="658">
        <v>230</v>
      </c>
      <c r="W458" s="627">
        <v>550</v>
      </c>
      <c r="X458" s="627"/>
      <c r="Y458" s="627"/>
      <c r="Z458" s="627">
        <v>20</v>
      </c>
      <c r="AA458" s="627" t="s">
        <v>2181</v>
      </c>
      <c r="AB458" s="626">
        <v>3200</v>
      </c>
      <c r="AC458" s="625"/>
      <c r="AD458" s="625"/>
      <c r="AE458" s="627"/>
      <c r="AF458" s="627"/>
      <c r="AG458" s="627" t="s">
        <v>7071</v>
      </c>
      <c r="AH458" s="627"/>
      <c r="AI458" s="627"/>
      <c r="AJ458" s="627"/>
      <c r="AK458" s="627"/>
      <c r="AL458" s="627"/>
      <c r="AM458" s="627"/>
      <c r="AN458" s="627"/>
      <c r="AO458" s="627"/>
      <c r="AP458" s="627"/>
      <c r="AQ458" s="627"/>
      <c r="AR458" s="627"/>
      <c r="AS458" s="627"/>
      <c r="AT458" s="627"/>
      <c r="AU458" s="627"/>
      <c r="AV458" s="625"/>
    </row>
    <row r="459" spans="1:48" s="659" customFormat="1" ht="24.6" hidden="1" customHeight="1" x14ac:dyDescent="0.15">
      <c r="A459" s="648" t="s">
        <v>146</v>
      </c>
      <c r="B459" s="147"/>
      <c r="C459" s="625" t="s">
        <v>6877</v>
      </c>
      <c r="D459" s="627" t="s">
        <v>7048</v>
      </c>
      <c r="E459" s="625" t="s">
        <v>7073</v>
      </c>
      <c r="F459" s="625" t="s">
        <v>6877</v>
      </c>
      <c r="G459" s="625" t="s">
        <v>6877</v>
      </c>
      <c r="H459" s="626">
        <v>36375</v>
      </c>
      <c r="I459" s="626">
        <v>10573</v>
      </c>
      <c r="J459" s="626">
        <v>17851</v>
      </c>
      <c r="K459" s="625" t="s">
        <v>500</v>
      </c>
      <c r="L459" s="625" t="s">
        <v>7074</v>
      </c>
      <c r="M459" s="625" t="s">
        <v>54</v>
      </c>
      <c r="N459" s="626">
        <v>38</v>
      </c>
      <c r="O459" s="626">
        <v>58</v>
      </c>
      <c r="P459" s="660">
        <v>2107</v>
      </c>
      <c r="Q459" s="626">
        <v>24</v>
      </c>
      <c r="R459" s="660">
        <v>5036</v>
      </c>
      <c r="S459" s="626">
        <v>5036</v>
      </c>
      <c r="T459" s="625" t="s">
        <v>499</v>
      </c>
      <c r="U459" s="625">
        <v>2009</v>
      </c>
      <c r="V459" s="658">
        <v>676</v>
      </c>
      <c r="W459" s="627"/>
      <c r="X459" s="627">
        <v>350</v>
      </c>
      <c r="Y459" s="627"/>
      <c r="Z459" s="627"/>
      <c r="AA459" s="627"/>
      <c r="AB459" s="626">
        <v>49200</v>
      </c>
      <c r="AC459" s="625">
        <v>2002</v>
      </c>
      <c r="AD459" s="625"/>
      <c r="AE459" s="627"/>
      <c r="AF459" s="627"/>
      <c r="AG459" s="627" t="s">
        <v>7075</v>
      </c>
      <c r="AH459" s="627"/>
      <c r="AI459" s="627"/>
      <c r="AJ459" s="627"/>
      <c r="AK459" s="627"/>
      <c r="AL459" s="627"/>
      <c r="AM459" s="627"/>
      <c r="AN459" s="627"/>
      <c r="AO459" s="627"/>
      <c r="AP459" s="627"/>
      <c r="AQ459" s="627"/>
      <c r="AR459" s="627"/>
      <c r="AS459" s="627"/>
      <c r="AT459" s="627"/>
      <c r="AU459" s="627"/>
      <c r="AV459" s="625"/>
    </row>
    <row r="460" spans="1:48" s="659" customFormat="1" ht="24.6" hidden="1" customHeight="1" x14ac:dyDescent="0.15">
      <c r="A460" s="648"/>
      <c r="B460" s="147"/>
      <c r="C460" s="625" t="s">
        <v>6854</v>
      </c>
      <c r="D460" s="627" t="s">
        <v>7076</v>
      </c>
      <c r="E460" s="625" t="s">
        <v>7077</v>
      </c>
      <c r="F460" s="625" t="s">
        <v>6854</v>
      </c>
      <c r="G460" s="625" t="s">
        <v>13815</v>
      </c>
      <c r="H460" s="626">
        <v>6376</v>
      </c>
      <c r="I460" s="626">
        <v>982</v>
      </c>
      <c r="J460" s="626">
        <v>1248</v>
      </c>
      <c r="K460" s="625" t="s">
        <v>500</v>
      </c>
      <c r="L460" s="625" t="s">
        <v>7078</v>
      </c>
      <c r="M460" s="625" t="s">
        <v>54</v>
      </c>
      <c r="N460" s="626">
        <v>20</v>
      </c>
      <c r="O460" s="626">
        <v>34</v>
      </c>
      <c r="P460" s="660">
        <v>663</v>
      </c>
      <c r="Q460" s="626">
        <v>13</v>
      </c>
      <c r="R460" s="660"/>
      <c r="S460" s="626">
        <v>600</v>
      </c>
      <c r="T460" s="625" t="s">
        <v>185</v>
      </c>
      <c r="U460" s="625">
        <v>1989</v>
      </c>
      <c r="V460" s="658">
        <v>210</v>
      </c>
      <c r="W460" s="627"/>
      <c r="X460" s="627">
        <v>200</v>
      </c>
      <c r="Y460" s="627"/>
      <c r="Z460" s="627"/>
      <c r="AA460" s="627"/>
      <c r="AB460" s="626">
        <v>410</v>
      </c>
      <c r="AC460" s="625">
        <v>2001</v>
      </c>
      <c r="AD460" s="625"/>
      <c r="AE460" s="627"/>
      <c r="AF460" s="627"/>
      <c r="AG460" s="627">
        <v>20</v>
      </c>
      <c r="AH460" s="627"/>
      <c r="AI460" s="627" t="s">
        <v>487</v>
      </c>
      <c r="AJ460" s="627">
        <v>4</v>
      </c>
      <c r="AK460" s="627">
        <v>663</v>
      </c>
      <c r="AL460" s="627"/>
      <c r="AM460" s="627" t="s">
        <v>7079</v>
      </c>
      <c r="AN460" s="627" t="s">
        <v>1277</v>
      </c>
      <c r="AO460" s="627">
        <v>1</v>
      </c>
      <c r="AP460" s="627">
        <v>663</v>
      </c>
      <c r="AQ460" s="627"/>
      <c r="AR460" s="627" t="s">
        <v>7079</v>
      </c>
      <c r="AS460" s="627" t="s">
        <v>1490</v>
      </c>
      <c r="AT460" s="627">
        <v>1</v>
      </c>
      <c r="AU460" s="627">
        <v>663</v>
      </c>
      <c r="AV460" s="625"/>
    </row>
    <row r="461" spans="1:48" s="659" customFormat="1" ht="24.6" hidden="1" customHeight="1" x14ac:dyDescent="0.15">
      <c r="A461" s="648"/>
      <c r="B461" s="147"/>
      <c r="C461" s="625" t="s">
        <v>6854</v>
      </c>
      <c r="D461" s="627" t="s">
        <v>17711</v>
      </c>
      <c r="E461" s="625" t="s">
        <v>11686</v>
      </c>
      <c r="F461" s="625" t="s">
        <v>6854</v>
      </c>
      <c r="G461" s="625" t="s">
        <v>13815</v>
      </c>
      <c r="H461" s="626">
        <v>65825</v>
      </c>
      <c r="I461" s="626">
        <v>2928</v>
      </c>
      <c r="J461" s="626">
        <v>4324</v>
      </c>
      <c r="K461" s="625" t="s">
        <v>500</v>
      </c>
      <c r="L461" s="625" t="s">
        <v>7078</v>
      </c>
      <c r="M461" s="625" t="s">
        <v>54</v>
      </c>
      <c r="N461" s="626">
        <v>27</v>
      </c>
      <c r="O461" s="626">
        <v>72</v>
      </c>
      <c r="P461" s="660">
        <v>1944</v>
      </c>
      <c r="Q461" s="626">
        <v>14</v>
      </c>
      <c r="R461" s="660">
        <v>996</v>
      </c>
      <c r="S461" s="626">
        <v>996</v>
      </c>
      <c r="T461" s="625" t="s">
        <v>185</v>
      </c>
      <c r="U461" s="625">
        <v>2016</v>
      </c>
      <c r="V461" s="658">
        <v>210</v>
      </c>
      <c r="W461" s="627"/>
      <c r="X461" s="627">
        <v>200</v>
      </c>
      <c r="Y461" s="627"/>
      <c r="Z461" s="627"/>
      <c r="AA461" s="627"/>
      <c r="AB461" s="626">
        <v>8500</v>
      </c>
      <c r="AC461" s="625"/>
      <c r="AD461" s="625"/>
      <c r="AE461" s="627"/>
      <c r="AF461" s="627"/>
      <c r="AG461" s="627"/>
      <c r="AH461" s="627"/>
      <c r="AI461" s="627"/>
      <c r="AJ461" s="627"/>
      <c r="AK461" s="627"/>
      <c r="AL461" s="627"/>
      <c r="AM461" s="627"/>
      <c r="AN461" s="627"/>
      <c r="AO461" s="627"/>
      <c r="AP461" s="627"/>
      <c r="AQ461" s="627"/>
      <c r="AR461" s="627"/>
      <c r="AS461" s="627"/>
      <c r="AT461" s="627"/>
      <c r="AU461" s="627"/>
      <c r="AV461" s="625"/>
    </row>
    <row r="462" spans="1:48" s="659" customFormat="1" ht="24.6" hidden="1" customHeight="1" x14ac:dyDescent="0.15">
      <c r="A462" s="648"/>
      <c r="B462" s="147"/>
      <c r="C462" s="625" t="s">
        <v>6856</v>
      </c>
      <c r="D462" s="627" t="s">
        <v>7080</v>
      </c>
      <c r="E462" s="625" t="s">
        <v>7081</v>
      </c>
      <c r="F462" s="625" t="s">
        <v>6856</v>
      </c>
      <c r="G462" s="625" t="s">
        <v>6856</v>
      </c>
      <c r="H462" s="626">
        <v>11834</v>
      </c>
      <c r="I462" s="626">
        <v>1919</v>
      </c>
      <c r="J462" s="626">
        <v>1919</v>
      </c>
      <c r="K462" s="627" t="s">
        <v>1194</v>
      </c>
      <c r="L462" s="627" t="s">
        <v>7082</v>
      </c>
      <c r="M462" s="627" t="s">
        <v>54</v>
      </c>
      <c r="N462" s="626">
        <v>27</v>
      </c>
      <c r="O462" s="626">
        <v>46</v>
      </c>
      <c r="P462" s="660">
        <v>1919</v>
      </c>
      <c r="Q462" s="626">
        <v>11</v>
      </c>
      <c r="R462" s="1040">
        <v>448</v>
      </c>
      <c r="S462" s="626">
        <v>2500</v>
      </c>
      <c r="T462" s="627" t="s">
        <v>939</v>
      </c>
      <c r="U462" s="625">
        <v>1986</v>
      </c>
      <c r="V462" s="658">
        <v>226</v>
      </c>
      <c r="W462" s="627">
        <v>400</v>
      </c>
      <c r="X462" s="627"/>
      <c r="Y462" s="627"/>
      <c r="Z462" s="627"/>
      <c r="AA462" s="627"/>
      <c r="AB462" s="626">
        <v>626</v>
      </c>
      <c r="AC462" s="625"/>
      <c r="AD462" s="625"/>
      <c r="AE462" s="627"/>
      <c r="AF462" s="627"/>
      <c r="AG462" s="627"/>
      <c r="AH462" s="627"/>
      <c r="AI462" s="627"/>
      <c r="AJ462" s="627"/>
      <c r="AK462" s="627"/>
      <c r="AL462" s="627"/>
      <c r="AM462" s="627"/>
      <c r="AN462" s="627"/>
      <c r="AO462" s="627"/>
      <c r="AP462" s="627"/>
      <c r="AQ462" s="627"/>
      <c r="AR462" s="627"/>
      <c r="AS462" s="627"/>
      <c r="AT462" s="627"/>
      <c r="AU462" s="627"/>
      <c r="AV462" s="699"/>
    </row>
    <row r="463" spans="1:48" s="659" customFormat="1" ht="24.6" hidden="1" customHeight="1" x14ac:dyDescent="0.15">
      <c r="A463" s="648"/>
      <c r="B463" s="147"/>
      <c r="C463" s="625" t="s">
        <v>6862</v>
      </c>
      <c r="D463" s="627" t="s">
        <v>10771</v>
      </c>
      <c r="E463" s="625" t="s">
        <v>10771</v>
      </c>
      <c r="F463" s="625" t="s">
        <v>6862</v>
      </c>
      <c r="G463" s="625" t="s">
        <v>6862</v>
      </c>
      <c r="H463" s="626">
        <v>61000</v>
      </c>
      <c r="I463" s="626">
        <v>2322.4299999999998</v>
      </c>
      <c r="J463" s="626">
        <v>4102.99</v>
      </c>
      <c r="K463" s="625" t="s">
        <v>500</v>
      </c>
      <c r="L463" s="625" t="s">
        <v>10772</v>
      </c>
      <c r="M463" s="625" t="s">
        <v>54</v>
      </c>
      <c r="N463" s="626">
        <v>21.6</v>
      </c>
      <c r="O463" s="626">
        <v>42.5</v>
      </c>
      <c r="P463" s="660">
        <v>918</v>
      </c>
      <c r="Q463" s="626"/>
      <c r="R463" s="660">
        <v>796</v>
      </c>
      <c r="S463" s="626">
        <v>3000</v>
      </c>
      <c r="T463" s="625" t="s">
        <v>7047</v>
      </c>
      <c r="U463" s="625">
        <v>2017</v>
      </c>
      <c r="V463" s="658">
        <v>8450</v>
      </c>
      <c r="W463" s="627"/>
      <c r="X463" s="627"/>
      <c r="Y463" s="627"/>
      <c r="Z463" s="627"/>
      <c r="AA463" s="627"/>
      <c r="AB463" s="626">
        <v>8450</v>
      </c>
      <c r="AC463" s="625"/>
      <c r="AD463" s="625"/>
      <c r="AE463" s="627"/>
      <c r="AF463" s="627"/>
      <c r="AG463" s="627"/>
      <c r="AH463" s="627"/>
      <c r="AI463" s="627"/>
      <c r="AJ463" s="627"/>
      <c r="AK463" s="627"/>
      <c r="AL463" s="627"/>
      <c r="AM463" s="627"/>
      <c r="AN463" s="627"/>
      <c r="AO463" s="627"/>
      <c r="AP463" s="627"/>
      <c r="AQ463" s="627"/>
      <c r="AR463" s="627"/>
      <c r="AS463" s="627"/>
      <c r="AT463" s="627"/>
      <c r="AU463" s="627"/>
      <c r="AV463" s="625"/>
    </row>
    <row r="464" spans="1:48" s="659" customFormat="1" ht="24.6" hidden="1" customHeight="1" x14ac:dyDescent="0.15">
      <c r="A464" s="648"/>
      <c r="B464" s="147"/>
      <c r="C464" s="625" t="s">
        <v>6931</v>
      </c>
      <c r="D464" s="627"/>
      <c r="E464" s="625" t="s">
        <v>7083</v>
      </c>
      <c r="F464" s="625" t="s">
        <v>6931</v>
      </c>
      <c r="G464" s="625" t="s">
        <v>6931</v>
      </c>
      <c r="H464" s="626">
        <v>10807</v>
      </c>
      <c r="I464" s="626">
        <v>1159</v>
      </c>
      <c r="J464" s="626">
        <v>1389</v>
      </c>
      <c r="K464" s="625" t="s">
        <v>500</v>
      </c>
      <c r="L464" s="625" t="s">
        <v>3701</v>
      </c>
      <c r="M464" s="625" t="s">
        <v>54</v>
      </c>
      <c r="N464" s="626">
        <v>18</v>
      </c>
      <c r="O464" s="626">
        <v>36</v>
      </c>
      <c r="P464" s="660">
        <v>648</v>
      </c>
      <c r="Q464" s="626">
        <v>13</v>
      </c>
      <c r="R464" s="660">
        <v>678</v>
      </c>
      <c r="S464" s="626">
        <v>1000</v>
      </c>
      <c r="T464" s="625" t="s">
        <v>7047</v>
      </c>
      <c r="U464" s="625">
        <v>1975</v>
      </c>
      <c r="V464" s="658"/>
      <c r="W464" s="627"/>
      <c r="X464" s="627"/>
      <c r="Y464" s="627"/>
      <c r="Z464" s="627"/>
      <c r="AA464" s="627"/>
      <c r="AB464" s="626">
        <v>40</v>
      </c>
      <c r="AC464" s="625"/>
      <c r="AD464" s="625"/>
      <c r="AE464" s="627"/>
      <c r="AF464" s="627"/>
      <c r="AG464" s="627"/>
      <c r="AH464" s="627"/>
      <c r="AI464" s="627"/>
      <c r="AJ464" s="627"/>
      <c r="AK464" s="627"/>
      <c r="AL464" s="627"/>
      <c r="AM464" s="627"/>
      <c r="AN464" s="627"/>
      <c r="AO464" s="627"/>
      <c r="AP464" s="627"/>
      <c r="AQ464" s="627"/>
      <c r="AR464" s="627"/>
      <c r="AS464" s="627"/>
      <c r="AT464" s="627"/>
      <c r="AU464" s="627"/>
      <c r="AV464" s="625"/>
    </row>
    <row r="465" spans="1:48" s="659" customFormat="1" ht="24.6" hidden="1" customHeight="1" x14ac:dyDescent="0.15">
      <c r="A465" s="648" t="s">
        <v>336</v>
      </c>
      <c r="B465" s="147"/>
      <c r="C465" s="625" t="s">
        <v>2086</v>
      </c>
      <c r="D465" s="627" t="s">
        <v>6990</v>
      </c>
      <c r="E465" s="625" t="s">
        <v>7084</v>
      </c>
      <c r="F465" s="625" t="s">
        <v>2086</v>
      </c>
      <c r="G465" s="625" t="s">
        <v>2086</v>
      </c>
      <c r="H465" s="626">
        <v>5035</v>
      </c>
      <c r="I465" s="626">
        <v>1265</v>
      </c>
      <c r="J465" s="626">
        <v>1585</v>
      </c>
      <c r="K465" s="625" t="s">
        <v>3810</v>
      </c>
      <c r="L465" s="625" t="s">
        <v>1493</v>
      </c>
      <c r="M465" s="625" t="s">
        <v>54</v>
      </c>
      <c r="N465" s="626">
        <v>24</v>
      </c>
      <c r="O465" s="626">
        <v>34</v>
      </c>
      <c r="P465" s="660">
        <v>816</v>
      </c>
      <c r="Q465" s="626">
        <v>13</v>
      </c>
      <c r="R465" s="660">
        <v>240</v>
      </c>
      <c r="S465" s="626">
        <v>900</v>
      </c>
      <c r="T465" s="625" t="s">
        <v>499</v>
      </c>
      <c r="U465" s="625">
        <v>1989</v>
      </c>
      <c r="V465" s="658">
        <v>180</v>
      </c>
      <c r="W465" s="627">
        <v>190</v>
      </c>
      <c r="X465" s="627">
        <v>300</v>
      </c>
      <c r="Y465" s="627"/>
      <c r="Z465" s="627"/>
      <c r="AA465" s="627"/>
      <c r="AB465" s="626">
        <v>670</v>
      </c>
      <c r="AC465" s="625"/>
      <c r="AD465" s="625"/>
      <c r="AE465" s="627"/>
      <c r="AF465" s="627"/>
      <c r="AG465" s="627" t="s">
        <v>7075</v>
      </c>
      <c r="AH465" s="627"/>
      <c r="AI465" s="627"/>
      <c r="AJ465" s="627"/>
      <c r="AK465" s="627"/>
      <c r="AL465" s="627"/>
      <c r="AM465" s="627"/>
      <c r="AN465" s="627"/>
      <c r="AO465" s="627"/>
      <c r="AP465" s="627"/>
      <c r="AQ465" s="627"/>
      <c r="AR465" s="627"/>
      <c r="AS465" s="627"/>
      <c r="AT465" s="627"/>
      <c r="AU465" s="627"/>
      <c r="AV465" s="625"/>
    </row>
    <row r="466" spans="1:48" s="659" customFormat="1" ht="24.6" hidden="1" customHeight="1" x14ac:dyDescent="0.15">
      <c r="A466" s="648" t="s">
        <v>156</v>
      </c>
      <c r="B466" s="147"/>
      <c r="C466" s="625" t="s">
        <v>6880</v>
      </c>
      <c r="D466" s="627"/>
      <c r="E466" s="625" t="s">
        <v>7089</v>
      </c>
      <c r="F466" s="625" t="s">
        <v>6880</v>
      </c>
      <c r="G466" s="625" t="s">
        <v>15078</v>
      </c>
      <c r="H466" s="830">
        <v>2400</v>
      </c>
      <c r="I466" s="830">
        <v>477.99</v>
      </c>
      <c r="J466" s="830">
        <v>802.76</v>
      </c>
      <c r="K466" s="625" t="s">
        <v>500</v>
      </c>
      <c r="L466" s="625" t="s">
        <v>1295</v>
      </c>
      <c r="M466" s="625" t="s">
        <v>54</v>
      </c>
      <c r="N466" s="626">
        <v>11</v>
      </c>
      <c r="O466" s="626">
        <v>30</v>
      </c>
      <c r="P466" s="660">
        <v>811</v>
      </c>
      <c r="Q466" s="626">
        <v>6</v>
      </c>
      <c r="R466" s="660"/>
      <c r="S466" s="626"/>
      <c r="T466" s="625"/>
      <c r="U466" s="625">
        <v>2012</v>
      </c>
      <c r="V466" s="658"/>
      <c r="W466" s="627"/>
      <c r="X466" s="627"/>
      <c r="Y466" s="627"/>
      <c r="Z466" s="627"/>
      <c r="AA466" s="627"/>
      <c r="AB466" s="626">
        <v>600</v>
      </c>
      <c r="AC466" s="625"/>
      <c r="AD466" s="625"/>
      <c r="AE466" s="627"/>
      <c r="AF466" s="627"/>
      <c r="AG466" s="627"/>
      <c r="AH466" s="627"/>
      <c r="AI466" s="627"/>
      <c r="AJ466" s="627"/>
      <c r="AK466" s="627"/>
      <c r="AL466" s="627"/>
      <c r="AM466" s="627"/>
      <c r="AN466" s="627"/>
      <c r="AO466" s="627"/>
      <c r="AP466" s="627"/>
      <c r="AQ466" s="627"/>
      <c r="AR466" s="627"/>
      <c r="AS466" s="627"/>
      <c r="AT466" s="627"/>
      <c r="AU466" s="627"/>
      <c r="AV466" s="765" t="s">
        <v>15079</v>
      </c>
    </row>
    <row r="467" spans="1:48" s="659" customFormat="1" ht="24.6" hidden="1" customHeight="1" x14ac:dyDescent="0.2">
      <c r="A467" s="648"/>
      <c r="B467" s="154"/>
      <c r="C467" s="625" t="s">
        <v>6937</v>
      </c>
      <c r="D467" s="627" t="s">
        <v>7085</v>
      </c>
      <c r="E467" s="625" t="s">
        <v>7086</v>
      </c>
      <c r="F467" s="625" t="s">
        <v>6937</v>
      </c>
      <c r="G467" s="625" t="s">
        <v>6937</v>
      </c>
      <c r="H467" s="929">
        <v>7547</v>
      </c>
      <c r="I467" s="929">
        <v>2439</v>
      </c>
      <c r="J467" s="929">
        <v>2439</v>
      </c>
      <c r="K467" s="765" t="s">
        <v>500</v>
      </c>
      <c r="L467" s="625" t="s">
        <v>7087</v>
      </c>
      <c r="M467" s="625" t="s">
        <v>54</v>
      </c>
      <c r="N467" s="626">
        <v>25</v>
      </c>
      <c r="O467" s="626">
        <v>38</v>
      </c>
      <c r="P467" s="660">
        <v>961</v>
      </c>
      <c r="Q467" s="626">
        <v>12</v>
      </c>
      <c r="R467" s="660">
        <v>1115</v>
      </c>
      <c r="S467" s="626">
        <v>2500</v>
      </c>
      <c r="T467" s="625" t="s">
        <v>499</v>
      </c>
      <c r="U467" s="625">
        <v>1989</v>
      </c>
      <c r="V467" s="658">
        <v>100</v>
      </c>
      <c r="W467" s="627"/>
      <c r="X467" s="627">
        <v>900</v>
      </c>
      <c r="Y467" s="627"/>
      <c r="Z467" s="627"/>
      <c r="AA467" s="627"/>
      <c r="AB467" s="626">
        <v>1000</v>
      </c>
      <c r="AC467" s="625"/>
      <c r="AD467" s="625"/>
      <c r="AE467" s="627"/>
      <c r="AF467" s="627"/>
      <c r="AG467" s="627"/>
      <c r="AH467" s="627"/>
      <c r="AI467" s="627"/>
      <c r="AJ467" s="627"/>
      <c r="AK467" s="627"/>
      <c r="AL467" s="627"/>
      <c r="AM467" s="627"/>
      <c r="AN467" s="627"/>
      <c r="AO467" s="627"/>
      <c r="AP467" s="627"/>
      <c r="AQ467" s="627"/>
      <c r="AR467" s="627"/>
      <c r="AS467" s="627"/>
      <c r="AT467" s="627"/>
      <c r="AU467" s="627"/>
      <c r="AV467" s="625"/>
    </row>
    <row r="468" spans="1:48" s="659" customFormat="1" ht="24.6" hidden="1" customHeight="1" x14ac:dyDescent="0.15">
      <c r="A468" s="648"/>
      <c r="B468" s="147"/>
      <c r="C468" s="625" t="s">
        <v>6937</v>
      </c>
      <c r="D468" s="627"/>
      <c r="E468" s="625" t="s">
        <v>7088</v>
      </c>
      <c r="F468" s="625" t="s">
        <v>6937</v>
      </c>
      <c r="G468" s="625" t="s">
        <v>6937</v>
      </c>
      <c r="H468" s="626">
        <v>2793</v>
      </c>
      <c r="I468" s="626">
        <v>672</v>
      </c>
      <c r="J468" s="626">
        <v>656</v>
      </c>
      <c r="K468" s="625" t="s">
        <v>500</v>
      </c>
      <c r="L468" s="625" t="s">
        <v>7087</v>
      </c>
      <c r="M468" s="625" t="s">
        <v>54</v>
      </c>
      <c r="N468" s="626">
        <v>17</v>
      </c>
      <c r="O468" s="626">
        <v>32</v>
      </c>
      <c r="P468" s="660">
        <v>554</v>
      </c>
      <c r="Q468" s="626">
        <v>9</v>
      </c>
      <c r="R468" s="660"/>
      <c r="S468" s="626">
        <v>200</v>
      </c>
      <c r="T468" s="625"/>
      <c r="U468" s="625">
        <v>2011</v>
      </c>
      <c r="V468" s="658"/>
      <c r="W468" s="627"/>
      <c r="X468" s="627"/>
      <c r="Y468" s="627"/>
      <c r="Z468" s="627"/>
      <c r="AA468" s="627"/>
      <c r="AB468" s="626">
        <v>1394</v>
      </c>
      <c r="AC468" s="625"/>
      <c r="AD468" s="625"/>
      <c r="AE468" s="627"/>
      <c r="AF468" s="627"/>
      <c r="AG468" s="627"/>
      <c r="AH468" s="627"/>
      <c r="AI468" s="627"/>
      <c r="AJ468" s="627"/>
      <c r="AK468" s="627"/>
      <c r="AL468" s="627"/>
      <c r="AM468" s="627"/>
      <c r="AN468" s="627"/>
      <c r="AO468" s="627"/>
      <c r="AP468" s="627"/>
      <c r="AQ468" s="627"/>
      <c r="AR468" s="627"/>
      <c r="AS468" s="627"/>
      <c r="AT468" s="627"/>
      <c r="AU468" s="627"/>
      <c r="AV468" s="625"/>
    </row>
    <row r="469" spans="1:48" s="659" customFormat="1" ht="24.6" hidden="1" customHeight="1" x14ac:dyDescent="0.15">
      <c r="A469" s="648" t="s">
        <v>156</v>
      </c>
      <c r="B469" s="147"/>
      <c r="C469" s="625" t="s">
        <v>6881</v>
      </c>
      <c r="D469" s="627" t="s">
        <v>7048</v>
      </c>
      <c r="E469" s="625" t="s">
        <v>10773</v>
      </c>
      <c r="F469" s="625" t="s">
        <v>6881</v>
      </c>
      <c r="G469" s="625" t="s">
        <v>6881</v>
      </c>
      <c r="H469" s="626">
        <v>9792</v>
      </c>
      <c r="I469" s="626">
        <v>1856</v>
      </c>
      <c r="J469" s="626">
        <v>2145</v>
      </c>
      <c r="K469" s="625" t="s">
        <v>500</v>
      </c>
      <c r="L469" s="625" t="s">
        <v>7074</v>
      </c>
      <c r="M469" s="625" t="s">
        <v>54</v>
      </c>
      <c r="N469" s="626">
        <v>25</v>
      </c>
      <c r="O469" s="626">
        <v>38</v>
      </c>
      <c r="P469" s="660">
        <v>2145</v>
      </c>
      <c r="Q469" s="626">
        <v>9</v>
      </c>
      <c r="R469" s="660">
        <v>800</v>
      </c>
      <c r="S469" s="626">
        <v>2500</v>
      </c>
      <c r="T469" s="625" t="s">
        <v>499</v>
      </c>
      <c r="U469" s="625">
        <v>1989</v>
      </c>
      <c r="V469" s="658">
        <v>676</v>
      </c>
      <c r="W469" s="627"/>
      <c r="X469" s="627">
        <v>350</v>
      </c>
      <c r="Y469" s="627"/>
      <c r="Z469" s="627"/>
      <c r="AA469" s="627"/>
      <c r="AB469" s="626">
        <v>1026</v>
      </c>
      <c r="AC469" s="625">
        <v>2002</v>
      </c>
      <c r="AD469" s="625"/>
      <c r="AE469" s="627"/>
      <c r="AF469" s="627"/>
      <c r="AG469" s="627" t="s">
        <v>7075</v>
      </c>
      <c r="AH469" s="627"/>
      <c r="AI469" s="627"/>
      <c r="AJ469" s="627"/>
      <c r="AK469" s="627"/>
      <c r="AL469" s="627"/>
      <c r="AM469" s="627"/>
      <c r="AN469" s="627"/>
      <c r="AO469" s="627"/>
      <c r="AP469" s="627"/>
      <c r="AQ469" s="627"/>
      <c r="AR469" s="627"/>
      <c r="AS469" s="627"/>
      <c r="AT469" s="627"/>
      <c r="AU469" s="627"/>
      <c r="AV469" s="625"/>
    </row>
    <row r="470" spans="1:48" s="659" customFormat="1" ht="24.6" hidden="1" customHeight="1" x14ac:dyDescent="0.15">
      <c r="A470" s="648"/>
      <c r="B470" s="147"/>
      <c r="C470" s="613" t="s">
        <v>6881</v>
      </c>
      <c r="D470" s="613"/>
      <c r="E470" s="614" t="s">
        <v>15080</v>
      </c>
      <c r="F470" s="613" t="s">
        <v>6881</v>
      </c>
      <c r="G470" s="613" t="s">
        <v>6881</v>
      </c>
      <c r="H470" s="614">
        <v>16427.8</v>
      </c>
      <c r="I470" s="614">
        <v>804</v>
      </c>
      <c r="J470" s="614">
        <v>999.5</v>
      </c>
      <c r="K470" s="613" t="s">
        <v>15081</v>
      </c>
      <c r="L470" s="613" t="s">
        <v>15082</v>
      </c>
      <c r="M470" s="613"/>
      <c r="N470" s="614">
        <v>25</v>
      </c>
      <c r="O470" s="614">
        <v>19</v>
      </c>
      <c r="P470" s="614">
        <v>999.5</v>
      </c>
      <c r="Q470" s="614"/>
      <c r="R470" s="614">
        <v>150</v>
      </c>
      <c r="S470" s="614">
        <v>500</v>
      </c>
      <c r="T470" s="613" t="s">
        <v>499</v>
      </c>
      <c r="U470" s="613">
        <v>2019</v>
      </c>
      <c r="V470" s="613"/>
      <c r="W470" s="613"/>
      <c r="X470" s="613"/>
      <c r="Y470" s="613"/>
      <c r="Z470" s="613"/>
      <c r="AA470" s="613"/>
      <c r="AB470" s="614"/>
      <c r="AC470" s="613"/>
      <c r="AD470" s="613"/>
      <c r="AE470" s="613"/>
      <c r="AF470" s="613"/>
      <c r="AG470" s="613"/>
      <c r="AH470" s="613"/>
      <c r="AI470" s="613"/>
      <c r="AJ470" s="613"/>
      <c r="AK470" s="613"/>
      <c r="AL470" s="613"/>
      <c r="AM470" s="613"/>
      <c r="AN470" s="613"/>
      <c r="AO470" s="613"/>
      <c r="AP470" s="613"/>
      <c r="AQ470" s="613"/>
      <c r="AR470" s="613"/>
      <c r="AS470" s="613"/>
      <c r="AT470" s="613"/>
      <c r="AU470" s="613"/>
      <c r="AV470" s="613"/>
    </row>
    <row r="471" spans="1:48" s="659" customFormat="1" ht="24.6" hidden="1" customHeight="1" x14ac:dyDescent="0.15">
      <c r="A471" s="648"/>
      <c r="B471" s="293"/>
      <c r="C471" s="625" t="s">
        <v>6885</v>
      </c>
      <c r="D471" s="627"/>
      <c r="E471" s="625" t="s">
        <v>11687</v>
      </c>
      <c r="F471" s="625" t="s">
        <v>6885</v>
      </c>
      <c r="G471" s="625" t="s">
        <v>6885</v>
      </c>
      <c r="H471" s="626">
        <v>990</v>
      </c>
      <c r="I471" s="626">
        <v>343</v>
      </c>
      <c r="J471" s="626">
        <v>343</v>
      </c>
      <c r="K471" s="625" t="s">
        <v>1169</v>
      </c>
      <c r="L471" s="625" t="s">
        <v>487</v>
      </c>
      <c r="M471" s="625" t="s">
        <v>54</v>
      </c>
      <c r="N471" s="626">
        <v>18</v>
      </c>
      <c r="O471" s="626">
        <v>19</v>
      </c>
      <c r="P471" s="660">
        <v>343</v>
      </c>
      <c r="Q471" s="626">
        <v>12</v>
      </c>
      <c r="R471" s="660"/>
      <c r="S471" s="626"/>
      <c r="T471" s="625"/>
      <c r="U471" s="625">
        <v>2016</v>
      </c>
      <c r="V471" s="658"/>
      <c r="W471" s="627"/>
      <c r="X471" s="627"/>
      <c r="Y471" s="627"/>
      <c r="Z471" s="627"/>
      <c r="AA471" s="627"/>
      <c r="AB471" s="626">
        <v>600</v>
      </c>
      <c r="AC471" s="625"/>
      <c r="AD471" s="625"/>
      <c r="AE471" s="627"/>
      <c r="AF471" s="627"/>
      <c r="AG471" s="627"/>
      <c r="AH471" s="627"/>
      <c r="AI471" s="627"/>
      <c r="AJ471" s="627"/>
      <c r="AK471" s="627"/>
      <c r="AL471" s="627"/>
      <c r="AM471" s="627"/>
      <c r="AN471" s="627"/>
      <c r="AO471" s="627"/>
      <c r="AP471" s="627"/>
      <c r="AQ471" s="627"/>
      <c r="AR471" s="627"/>
      <c r="AS471" s="627"/>
      <c r="AT471" s="627"/>
      <c r="AU471" s="627"/>
      <c r="AV471" s="625"/>
    </row>
    <row r="472" spans="1:48" s="1133" customFormat="1" ht="24.6" hidden="1" customHeight="1" x14ac:dyDescent="0.15">
      <c r="A472" s="1134" t="s">
        <v>178</v>
      </c>
      <c r="B472" s="669" t="s">
        <v>60</v>
      </c>
      <c r="C472" s="231" t="s">
        <v>55</v>
      </c>
      <c r="D472" s="240"/>
      <c r="E472" s="545">
        <f>COUNTA(E473:E526)</f>
        <v>54</v>
      </c>
      <c r="F472" s="231"/>
      <c r="G472" s="231"/>
      <c r="H472" s="241">
        <f>SUM(H473:H526)</f>
        <v>1203380.1000000001</v>
      </c>
      <c r="I472" s="241">
        <f>SUM(I473:I526)</f>
        <v>118644.72</v>
      </c>
      <c r="J472" s="241">
        <f>SUM(J473:J526)</f>
        <v>169267.23</v>
      </c>
      <c r="K472" s="231"/>
      <c r="L472" s="231"/>
      <c r="M472" s="231"/>
      <c r="N472" s="241"/>
      <c r="O472" s="241"/>
      <c r="P472" s="241"/>
      <c r="Q472" s="241"/>
      <c r="R472" s="241"/>
      <c r="S472" s="241"/>
      <c r="T472" s="231"/>
      <c r="U472" s="231"/>
      <c r="V472" s="1132"/>
      <c r="W472" s="240"/>
      <c r="X472" s="240"/>
      <c r="Y472" s="240"/>
      <c r="Z472" s="240"/>
      <c r="AA472" s="240"/>
      <c r="AB472" s="241"/>
      <c r="AC472" s="231"/>
      <c r="AD472" s="231"/>
      <c r="AE472" s="240"/>
      <c r="AF472" s="240"/>
      <c r="AG472" s="240"/>
      <c r="AH472" s="240"/>
      <c r="AI472" s="240"/>
      <c r="AJ472" s="240"/>
      <c r="AK472" s="240"/>
      <c r="AL472" s="240"/>
      <c r="AM472" s="240"/>
      <c r="AN472" s="240"/>
      <c r="AO472" s="240"/>
      <c r="AP472" s="240"/>
      <c r="AQ472" s="240"/>
      <c r="AR472" s="240"/>
      <c r="AS472" s="240"/>
      <c r="AT472" s="240"/>
      <c r="AU472" s="240"/>
      <c r="AV472" s="231"/>
    </row>
    <row r="473" spans="1:48" s="400" customFormat="1" ht="24.6" hidden="1" customHeight="1" x14ac:dyDescent="0.15">
      <c r="A473" s="164" t="s">
        <v>93</v>
      </c>
      <c r="B473" s="147"/>
      <c r="C473" s="232" t="s">
        <v>322</v>
      </c>
      <c r="D473" s="148" t="s">
        <v>7288</v>
      </c>
      <c r="E473" s="232" t="s">
        <v>7765</v>
      </c>
      <c r="F473" s="232" t="s">
        <v>322</v>
      </c>
      <c r="G473" s="232" t="s">
        <v>325</v>
      </c>
      <c r="H473" s="144">
        <v>34422</v>
      </c>
      <c r="I473" s="144">
        <v>13718</v>
      </c>
      <c r="J473" s="144">
        <v>14146</v>
      </c>
      <c r="K473" s="232" t="s">
        <v>4968</v>
      </c>
      <c r="L473" s="232" t="s">
        <v>7766</v>
      </c>
      <c r="M473" s="232" t="s">
        <v>54</v>
      </c>
      <c r="N473" s="144">
        <v>39</v>
      </c>
      <c r="O473" s="144">
        <v>48</v>
      </c>
      <c r="P473" s="144">
        <v>1657</v>
      </c>
      <c r="Q473" s="144">
        <v>25</v>
      </c>
      <c r="R473" s="144">
        <v>5891</v>
      </c>
      <c r="S473" s="144">
        <v>6000</v>
      </c>
      <c r="T473" s="232" t="s">
        <v>499</v>
      </c>
      <c r="U473" s="232">
        <v>1996</v>
      </c>
      <c r="V473" s="401">
        <v>19500</v>
      </c>
      <c r="W473" s="148"/>
      <c r="X473" s="148"/>
      <c r="Y473" s="148"/>
      <c r="Z473" s="148"/>
      <c r="AA473" s="148"/>
      <c r="AB473" s="144">
        <v>19500</v>
      </c>
      <c r="AC473" s="232"/>
      <c r="AD473" s="232"/>
      <c r="AE473" s="148">
        <v>1</v>
      </c>
      <c r="AF473" s="148">
        <v>400</v>
      </c>
      <c r="AG473" s="148">
        <v>1400</v>
      </c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232"/>
    </row>
    <row r="474" spans="1:48" s="400" customFormat="1" ht="24.6" hidden="1" customHeight="1" x14ac:dyDescent="0.15">
      <c r="A474" s="164"/>
      <c r="B474" s="147"/>
      <c r="C474" s="232" t="s">
        <v>322</v>
      </c>
      <c r="D474" s="148" t="s">
        <v>7767</v>
      </c>
      <c r="E474" s="232" t="s">
        <v>7768</v>
      </c>
      <c r="F474" s="232" t="s">
        <v>322</v>
      </c>
      <c r="G474" s="232" t="s">
        <v>7769</v>
      </c>
      <c r="H474" s="144">
        <v>10836</v>
      </c>
      <c r="I474" s="144">
        <v>1444</v>
      </c>
      <c r="J474" s="144">
        <v>1444</v>
      </c>
      <c r="K474" s="232" t="s">
        <v>4975</v>
      </c>
      <c r="L474" s="232" t="s">
        <v>1281</v>
      </c>
      <c r="M474" s="232" t="s">
        <v>54</v>
      </c>
      <c r="N474" s="144">
        <v>40</v>
      </c>
      <c r="O474" s="144">
        <v>60</v>
      </c>
      <c r="P474" s="144">
        <v>900</v>
      </c>
      <c r="Q474" s="144">
        <v>8</v>
      </c>
      <c r="R474" s="144">
        <v>330</v>
      </c>
      <c r="S474" s="144">
        <v>500</v>
      </c>
      <c r="T474" s="232" t="s">
        <v>185</v>
      </c>
      <c r="U474" s="232">
        <v>1997</v>
      </c>
      <c r="V474" s="401">
        <v>1467</v>
      </c>
      <c r="W474" s="148"/>
      <c r="X474" s="148"/>
      <c r="Y474" s="148"/>
      <c r="Z474" s="148"/>
      <c r="AA474" s="148"/>
      <c r="AB474" s="144">
        <v>1467</v>
      </c>
      <c r="AC474" s="232"/>
      <c r="AD474" s="232"/>
      <c r="AE474" s="148"/>
      <c r="AF474" s="148"/>
      <c r="AG474" s="148">
        <v>1000</v>
      </c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232"/>
    </row>
    <row r="475" spans="1:48" s="400" customFormat="1" ht="24.6" hidden="1" customHeight="1" x14ac:dyDescent="0.15">
      <c r="A475" s="164"/>
      <c r="B475" s="147"/>
      <c r="C475" s="232" t="s">
        <v>322</v>
      </c>
      <c r="D475" s="148" t="s">
        <v>323</v>
      </c>
      <c r="E475" s="232" t="s">
        <v>7770</v>
      </c>
      <c r="F475" s="232" t="s">
        <v>322</v>
      </c>
      <c r="G475" s="232" t="s">
        <v>325</v>
      </c>
      <c r="H475" s="144">
        <v>13840</v>
      </c>
      <c r="I475" s="144">
        <v>6225</v>
      </c>
      <c r="J475" s="144">
        <v>12366</v>
      </c>
      <c r="K475" s="232" t="s">
        <v>2179</v>
      </c>
      <c r="L475" s="232" t="s">
        <v>2180</v>
      </c>
      <c r="M475" s="232" t="s">
        <v>54</v>
      </c>
      <c r="N475" s="144">
        <v>29</v>
      </c>
      <c r="O475" s="144">
        <v>41</v>
      </c>
      <c r="P475" s="144">
        <v>1455</v>
      </c>
      <c r="Q475" s="144">
        <v>19</v>
      </c>
      <c r="R475" s="144">
        <v>5000</v>
      </c>
      <c r="S475" s="144">
        <v>5000</v>
      </c>
      <c r="T475" s="232" t="s">
        <v>499</v>
      </c>
      <c r="U475" s="232">
        <v>1980</v>
      </c>
      <c r="V475" s="401"/>
      <c r="W475" s="148">
        <v>1413000000</v>
      </c>
      <c r="X475" s="148">
        <v>1520000000</v>
      </c>
      <c r="Y475" s="148"/>
      <c r="Z475" s="148"/>
      <c r="AA475" s="148"/>
      <c r="AB475" s="144">
        <v>2933</v>
      </c>
      <c r="AC475" s="232"/>
      <c r="AD475" s="232"/>
      <c r="AE475" s="148">
        <v>3</v>
      </c>
      <c r="AF475" s="148">
        <v>600000000</v>
      </c>
      <c r="AG475" s="148" t="s">
        <v>7771</v>
      </c>
      <c r="AH475" s="148"/>
      <c r="AI475" s="148" t="s">
        <v>7772</v>
      </c>
      <c r="AJ475" s="148">
        <v>1</v>
      </c>
      <c r="AK475" s="148">
        <v>1804</v>
      </c>
      <c r="AL475" s="148" t="s">
        <v>500</v>
      </c>
      <c r="AM475" s="148" t="s">
        <v>328</v>
      </c>
      <c r="AN475" s="148"/>
      <c r="AO475" s="148"/>
      <c r="AP475" s="148"/>
      <c r="AQ475" s="148"/>
      <c r="AR475" s="148"/>
      <c r="AS475" s="148"/>
      <c r="AT475" s="148"/>
      <c r="AU475" s="148"/>
      <c r="AV475" s="232"/>
    </row>
    <row r="476" spans="1:48" s="400" customFormat="1" ht="24.6" hidden="1" customHeight="1" x14ac:dyDescent="0.15">
      <c r="A476" s="164"/>
      <c r="B476" s="147"/>
      <c r="C476" s="232" t="s">
        <v>322</v>
      </c>
      <c r="D476" s="148" t="s">
        <v>7428</v>
      </c>
      <c r="E476" s="232" t="s">
        <v>7773</v>
      </c>
      <c r="F476" s="232" t="s">
        <v>322</v>
      </c>
      <c r="G476" s="232" t="s">
        <v>7774</v>
      </c>
      <c r="H476" s="144">
        <v>27137</v>
      </c>
      <c r="I476" s="144">
        <v>1252</v>
      </c>
      <c r="J476" s="144">
        <v>1803</v>
      </c>
      <c r="K476" s="232" t="s">
        <v>7775</v>
      </c>
      <c r="L476" s="232" t="s">
        <v>3751</v>
      </c>
      <c r="M476" s="232" t="s">
        <v>54</v>
      </c>
      <c r="N476" s="144">
        <v>21</v>
      </c>
      <c r="O476" s="144">
        <v>35</v>
      </c>
      <c r="P476" s="144">
        <v>735</v>
      </c>
      <c r="Q476" s="144">
        <v>15</v>
      </c>
      <c r="R476" s="144">
        <v>318</v>
      </c>
      <c r="S476" s="144">
        <v>318</v>
      </c>
      <c r="T476" s="232" t="s">
        <v>499</v>
      </c>
      <c r="U476" s="232">
        <v>2003</v>
      </c>
      <c r="V476" s="401">
        <v>692000000</v>
      </c>
      <c r="W476" s="148">
        <v>500000000</v>
      </c>
      <c r="X476" s="148"/>
      <c r="Y476" s="148"/>
      <c r="Z476" s="148"/>
      <c r="AA476" s="148"/>
      <c r="AB476" s="144">
        <v>1192</v>
      </c>
      <c r="AC476" s="232"/>
      <c r="AD476" s="232"/>
      <c r="AE476" s="148"/>
      <c r="AF476" s="148"/>
      <c r="AG476" s="148" t="s">
        <v>7771</v>
      </c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232"/>
    </row>
    <row r="477" spans="1:48" s="400" customFormat="1" ht="24.6" hidden="1" customHeight="1" x14ac:dyDescent="0.15">
      <c r="A477" s="164"/>
      <c r="B477" s="147"/>
      <c r="C477" s="232" t="s">
        <v>322</v>
      </c>
      <c r="D477" s="148" t="s">
        <v>7776</v>
      </c>
      <c r="E477" s="232" t="s">
        <v>7777</v>
      </c>
      <c r="F477" s="232" t="s">
        <v>322</v>
      </c>
      <c r="G477" s="232" t="s">
        <v>322</v>
      </c>
      <c r="H477" s="144">
        <v>29685</v>
      </c>
      <c r="I477" s="144">
        <v>3964</v>
      </c>
      <c r="J477" s="144">
        <v>7025</v>
      </c>
      <c r="K477" s="232" t="s">
        <v>2179</v>
      </c>
      <c r="L477" s="232" t="s">
        <v>1184</v>
      </c>
      <c r="M477" s="232" t="s">
        <v>54</v>
      </c>
      <c r="N477" s="144">
        <v>35</v>
      </c>
      <c r="O477" s="144">
        <v>35</v>
      </c>
      <c r="P477" s="144">
        <v>875</v>
      </c>
      <c r="Q477" s="144">
        <v>12</v>
      </c>
      <c r="R477" s="144">
        <v>990</v>
      </c>
      <c r="S477" s="144">
        <v>2000</v>
      </c>
      <c r="T477" s="232" t="s">
        <v>499</v>
      </c>
      <c r="U477" s="232">
        <v>1993</v>
      </c>
      <c r="V477" s="401">
        <v>78</v>
      </c>
      <c r="W477" s="148"/>
      <c r="X477" s="148"/>
      <c r="Y477" s="148"/>
      <c r="Z477" s="148"/>
      <c r="AA477" s="148"/>
      <c r="AB477" s="144">
        <v>78</v>
      </c>
      <c r="AC477" s="232"/>
      <c r="AD477" s="232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232"/>
    </row>
    <row r="478" spans="1:48" s="400" customFormat="1" ht="24.6" hidden="1" customHeight="1" x14ac:dyDescent="0.15">
      <c r="A478" s="164"/>
      <c r="B478" s="147"/>
      <c r="C478" s="232" t="s">
        <v>7294</v>
      </c>
      <c r="D478" s="148" t="s">
        <v>7778</v>
      </c>
      <c r="E478" s="232" t="s">
        <v>7779</v>
      </c>
      <c r="F478" s="232" t="s">
        <v>7294</v>
      </c>
      <c r="G478" s="232" t="s">
        <v>7294</v>
      </c>
      <c r="H478" s="144">
        <v>12315</v>
      </c>
      <c r="I478" s="144">
        <v>2483</v>
      </c>
      <c r="J478" s="144">
        <v>3869</v>
      </c>
      <c r="K478" s="232" t="s">
        <v>7780</v>
      </c>
      <c r="L478" s="232" t="s">
        <v>1184</v>
      </c>
      <c r="M478" s="232" t="s">
        <v>1145</v>
      </c>
      <c r="N478" s="144">
        <v>25</v>
      </c>
      <c r="O478" s="144">
        <v>46</v>
      </c>
      <c r="P478" s="144">
        <v>1200</v>
      </c>
      <c r="Q478" s="144">
        <v>13</v>
      </c>
      <c r="R478" s="144">
        <v>1268</v>
      </c>
      <c r="S478" s="144">
        <v>2500</v>
      </c>
      <c r="T478" s="232" t="s">
        <v>499</v>
      </c>
      <c r="U478" s="232">
        <v>1990</v>
      </c>
      <c r="V478" s="401">
        <v>1393</v>
      </c>
      <c r="W478" s="148"/>
      <c r="X478" s="148">
        <v>550</v>
      </c>
      <c r="Y478" s="148"/>
      <c r="Z478" s="148"/>
      <c r="AA478" s="148"/>
      <c r="AB478" s="144">
        <v>1893</v>
      </c>
      <c r="AC478" s="232"/>
      <c r="AD478" s="232"/>
      <c r="AE478" s="148">
        <v>1</v>
      </c>
      <c r="AF478" s="148">
        <v>20</v>
      </c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232"/>
    </row>
    <row r="479" spans="1:48" s="400" customFormat="1" ht="24.6" hidden="1" customHeight="1" x14ac:dyDescent="0.15">
      <c r="A479" s="164"/>
      <c r="B479" s="147"/>
      <c r="C479" s="232" t="s">
        <v>7294</v>
      </c>
      <c r="D479" s="148" t="s">
        <v>7781</v>
      </c>
      <c r="E479" s="232" t="s">
        <v>7782</v>
      </c>
      <c r="F479" s="232" t="s">
        <v>7294</v>
      </c>
      <c r="G479" s="232" t="s">
        <v>7294</v>
      </c>
      <c r="H479" s="144">
        <v>1958</v>
      </c>
      <c r="I479" s="144">
        <v>1958</v>
      </c>
      <c r="J479" s="144">
        <v>2910</v>
      </c>
      <c r="K479" s="232" t="s">
        <v>4965</v>
      </c>
      <c r="L479" s="232" t="s">
        <v>1184</v>
      </c>
      <c r="M479" s="232" t="s">
        <v>54</v>
      </c>
      <c r="N479" s="144">
        <v>24</v>
      </c>
      <c r="O479" s="144">
        <v>46</v>
      </c>
      <c r="P479" s="144">
        <v>1104</v>
      </c>
      <c r="Q479" s="144">
        <v>12.5</v>
      </c>
      <c r="R479" s="144">
        <v>500</v>
      </c>
      <c r="S479" s="144">
        <v>2390</v>
      </c>
      <c r="T479" s="232" t="s">
        <v>185</v>
      </c>
      <c r="U479" s="232">
        <v>1997</v>
      </c>
      <c r="V479" s="401">
        <v>2494</v>
      </c>
      <c r="W479" s="148"/>
      <c r="X479" s="148">
        <v>420</v>
      </c>
      <c r="Y479" s="148"/>
      <c r="Z479" s="148"/>
      <c r="AA479" s="148"/>
      <c r="AB479" s="144">
        <v>2894</v>
      </c>
      <c r="AC479" s="232"/>
      <c r="AD479" s="232"/>
      <c r="AE479" s="148">
        <v>1</v>
      </c>
      <c r="AF479" s="148">
        <v>25</v>
      </c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232"/>
    </row>
    <row r="480" spans="1:48" s="400" customFormat="1" ht="24.6" hidden="1" customHeight="1" x14ac:dyDescent="0.15">
      <c r="A480" s="164"/>
      <c r="B480" s="147"/>
      <c r="C480" s="232" t="s">
        <v>7294</v>
      </c>
      <c r="E480" s="232" t="s">
        <v>16447</v>
      </c>
      <c r="F480" s="232" t="s">
        <v>7294</v>
      </c>
      <c r="G480" s="232" t="s">
        <v>7294</v>
      </c>
      <c r="H480" s="144">
        <v>627</v>
      </c>
      <c r="I480" s="144">
        <v>472.5</v>
      </c>
      <c r="J480" s="144">
        <v>627</v>
      </c>
      <c r="K480" s="232" t="s">
        <v>7775</v>
      </c>
      <c r="L480" s="232" t="s">
        <v>16448</v>
      </c>
      <c r="M480" s="232" t="s">
        <v>54</v>
      </c>
      <c r="N480" s="144">
        <v>17</v>
      </c>
      <c r="O480" s="144">
        <v>27</v>
      </c>
      <c r="P480" s="144">
        <v>459</v>
      </c>
      <c r="Q480" s="144">
        <v>10</v>
      </c>
      <c r="R480" s="144"/>
      <c r="S480" s="144">
        <v>150</v>
      </c>
      <c r="T480" s="1055"/>
      <c r="U480" s="232">
        <v>2021</v>
      </c>
      <c r="V480" s="1055"/>
      <c r="W480" s="1055"/>
      <c r="X480" s="1055"/>
      <c r="Y480" s="1055"/>
      <c r="Z480" s="1055"/>
      <c r="AA480" s="1055"/>
      <c r="AB480" s="1056">
        <v>1264</v>
      </c>
      <c r="AC480" s="232"/>
      <c r="AD480" s="232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232"/>
    </row>
    <row r="481" spans="1:48" s="400" customFormat="1" ht="24.6" hidden="1" customHeight="1" x14ac:dyDescent="0.15">
      <c r="A481" s="164"/>
      <c r="B481" s="147"/>
      <c r="C481" s="232" t="s">
        <v>7294</v>
      </c>
      <c r="D481" s="148"/>
      <c r="E481" s="232" t="s">
        <v>7783</v>
      </c>
      <c r="F481" s="232" t="s">
        <v>7294</v>
      </c>
      <c r="G481" s="232" t="s">
        <v>7294</v>
      </c>
      <c r="H481" s="144">
        <v>60522</v>
      </c>
      <c r="I481" s="144">
        <v>6608</v>
      </c>
      <c r="J481" s="144">
        <v>14764</v>
      </c>
      <c r="K481" s="232" t="s">
        <v>7775</v>
      </c>
      <c r="L481" s="232" t="s">
        <v>3751</v>
      </c>
      <c r="M481" s="232" t="s">
        <v>54</v>
      </c>
      <c r="N481" s="144">
        <v>46</v>
      </c>
      <c r="O481" s="144">
        <v>60</v>
      </c>
      <c r="P481" s="144">
        <v>2400</v>
      </c>
      <c r="Q481" s="144">
        <v>16</v>
      </c>
      <c r="R481" s="144">
        <v>5184</v>
      </c>
      <c r="S481" s="144">
        <v>6000</v>
      </c>
      <c r="T481" s="232" t="s">
        <v>499</v>
      </c>
      <c r="U481" s="232">
        <v>2008</v>
      </c>
      <c r="V481" s="401"/>
      <c r="W481" s="148"/>
      <c r="X481" s="148"/>
      <c r="Y481" s="148"/>
      <c r="Z481" s="148"/>
      <c r="AA481" s="148"/>
      <c r="AB481" s="144">
        <v>28000</v>
      </c>
      <c r="AC481" s="232"/>
      <c r="AD481" s="232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232"/>
    </row>
    <row r="482" spans="1:48" s="400" customFormat="1" ht="24.6" hidden="1" customHeight="1" x14ac:dyDescent="0.15">
      <c r="A482" s="164" t="s">
        <v>336</v>
      </c>
      <c r="B482" s="147"/>
      <c r="C482" s="232" t="s">
        <v>7299</v>
      </c>
      <c r="D482" s="148" t="s">
        <v>7784</v>
      </c>
      <c r="E482" s="232" t="s">
        <v>1201</v>
      </c>
      <c r="F482" s="232" t="s">
        <v>7299</v>
      </c>
      <c r="G482" s="232" t="s">
        <v>7299</v>
      </c>
      <c r="H482" s="144">
        <v>5158</v>
      </c>
      <c r="I482" s="144">
        <v>1400</v>
      </c>
      <c r="J482" s="144">
        <v>2638</v>
      </c>
      <c r="K482" s="232" t="s">
        <v>4975</v>
      </c>
      <c r="L482" s="232" t="s">
        <v>7785</v>
      </c>
      <c r="M482" s="232" t="s">
        <v>54</v>
      </c>
      <c r="N482" s="144">
        <v>23.7</v>
      </c>
      <c r="O482" s="144">
        <v>38.200000000000003</v>
      </c>
      <c r="P482" s="144">
        <v>1347</v>
      </c>
      <c r="Q482" s="144">
        <v>11</v>
      </c>
      <c r="R482" s="144">
        <v>1200</v>
      </c>
      <c r="S482" s="144">
        <v>2000</v>
      </c>
      <c r="T482" s="232" t="s">
        <v>499</v>
      </c>
      <c r="U482" s="232">
        <v>1988</v>
      </c>
      <c r="V482" s="401">
        <v>757</v>
      </c>
      <c r="W482" s="148">
        <v>200</v>
      </c>
      <c r="X482" s="148"/>
      <c r="Y482" s="148"/>
      <c r="Z482" s="148"/>
      <c r="AA482" s="148"/>
      <c r="AB482" s="144">
        <v>957</v>
      </c>
      <c r="AC482" s="232"/>
      <c r="AD482" s="232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232"/>
    </row>
    <row r="483" spans="1:48" s="400" customFormat="1" ht="24.6" hidden="1" customHeight="1" x14ac:dyDescent="0.15">
      <c r="A483" s="164" t="s">
        <v>337</v>
      </c>
      <c r="B483" s="147"/>
      <c r="C483" s="232" t="s">
        <v>7299</v>
      </c>
      <c r="D483" s="148"/>
      <c r="E483" s="232" t="s">
        <v>13740</v>
      </c>
      <c r="F483" s="232" t="s">
        <v>7299</v>
      </c>
      <c r="G483" s="232" t="s">
        <v>7299</v>
      </c>
      <c r="H483" s="144">
        <v>13995</v>
      </c>
      <c r="I483" s="144">
        <v>4017</v>
      </c>
      <c r="J483" s="144">
        <v>5726</v>
      </c>
      <c r="K483" s="232" t="s">
        <v>7824</v>
      </c>
      <c r="L483" s="232" t="s">
        <v>13741</v>
      </c>
      <c r="M483" s="232" t="s">
        <v>54</v>
      </c>
      <c r="N483" s="144">
        <v>32</v>
      </c>
      <c r="O483" s="144">
        <v>51</v>
      </c>
      <c r="P483" s="144">
        <v>1632</v>
      </c>
      <c r="Q483" s="144">
        <v>12</v>
      </c>
      <c r="R483" s="144">
        <v>1961</v>
      </c>
      <c r="S483" s="144">
        <v>4000</v>
      </c>
      <c r="T483" s="232" t="s">
        <v>499</v>
      </c>
      <c r="U483" s="232">
        <v>2019</v>
      </c>
      <c r="V483" s="401"/>
      <c r="W483" s="148"/>
      <c r="X483" s="148"/>
      <c r="Y483" s="148"/>
      <c r="Z483" s="148"/>
      <c r="AA483" s="148"/>
      <c r="AB483" s="144">
        <v>16000</v>
      </c>
      <c r="AC483" s="232"/>
      <c r="AD483" s="232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232"/>
    </row>
    <row r="484" spans="1:48" s="400" customFormat="1" ht="24.6" hidden="1" customHeight="1" x14ac:dyDescent="0.15">
      <c r="A484" s="164"/>
      <c r="B484" s="147"/>
      <c r="C484" s="232" t="s">
        <v>7305</v>
      </c>
      <c r="D484" s="148" t="s">
        <v>7786</v>
      </c>
      <c r="E484" s="232" t="s">
        <v>7787</v>
      </c>
      <c r="F484" s="232" t="s">
        <v>7305</v>
      </c>
      <c r="G484" s="232" t="s">
        <v>7305</v>
      </c>
      <c r="H484" s="144">
        <v>6934</v>
      </c>
      <c r="I484" s="144">
        <v>3112</v>
      </c>
      <c r="J484" s="144">
        <v>4129</v>
      </c>
      <c r="K484" s="232" t="s">
        <v>7788</v>
      </c>
      <c r="L484" s="232" t="s">
        <v>1182</v>
      </c>
      <c r="M484" s="232" t="s">
        <v>54</v>
      </c>
      <c r="N484" s="144">
        <v>48</v>
      </c>
      <c r="O484" s="144">
        <v>28</v>
      </c>
      <c r="P484" s="144">
        <v>1402</v>
      </c>
      <c r="Q484" s="144">
        <v>17</v>
      </c>
      <c r="R484" s="144">
        <v>1410</v>
      </c>
      <c r="S484" s="144">
        <v>2500</v>
      </c>
      <c r="T484" s="232" t="s">
        <v>499</v>
      </c>
      <c r="U484" s="232">
        <v>1996</v>
      </c>
      <c r="V484" s="401">
        <v>1963</v>
      </c>
      <c r="W484" s="148">
        <v>500</v>
      </c>
      <c r="X484" s="148">
        <v>420</v>
      </c>
      <c r="Y484" s="148"/>
      <c r="Z484" s="148"/>
      <c r="AA484" s="148"/>
      <c r="AB484" s="144">
        <v>2883</v>
      </c>
      <c r="AC484" s="232"/>
      <c r="AD484" s="232"/>
      <c r="AE484" s="148">
        <v>1</v>
      </c>
      <c r="AF484" s="148" t="s">
        <v>7667</v>
      </c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232" t="s">
        <v>15132</v>
      </c>
    </row>
    <row r="485" spans="1:48" s="400" customFormat="1" ht="24.6" hidden="1" customHeight="1" x14ac:dyDescent="0.15">
      <c r="A485" s="164" t="s">
        <v>156</v>
      </c>
      <c r="B485" s="147"/>
      <c r="C485" s="232" t="s">
        <v>7305</v>
      </c>
      <c r="D485" s="148" t="s">
        <v>7789</v>
      </c>
      <c r="E485" s="232" t="s">
        <v>7790</v>
      </c>
      <c r="F485" s="232" t="s">
        <v>7305</v>
      </c>
      <c r="G485" s="232" t="s">
        <v>7305</v>
      </c>
      <c r="H485" s="144">
        <v>6754</v>
      </c>
      <c r="I485" s="144">
        <v>1799</v>
      </c>
      <c r="J485" s="144">
        <v>2839</v>
      </c>
      <c r="K485" s="232" t="s">
        <v>15133</v>
      </c>
      <c r="L485" s="232" t="s">
        <v>1182</v>
      </c>
      <c r="M485" s="232" t="s">
        <v>54</v>
      </c>
      <c r="N485" s="144">
        <v>48</v>
      </c>
      <c r="O485" s="144">
        <v>24</v>
      </c>
      <c r="P485" s="144">
        <v>1152</v>
      </c>
      <c r="Q485" s="144">
        <v>15</v>
      </c>
      <c r="R485" s="144">
        <v>500</v>
      </c>
      <c r="S485" s="144">
        <v>2000</v>
      </c>
      <c r="T485" s="232" t="s">
        <v>499</v>
      </c>
      <c r="U485" s="232">
        <v>1991</v>
      </c>
      <c r="V485" s="401">
        <v>457</v>
      </c>
      <c r="W485" s="148">
        <v>200</v>
      </c>
      <c r="X485" s="148">
        <v>350</v>
      </c>
      <c r="Y485" s="148"/>
      <c r="Z485" s="148"/>
      <c r="AA485" s="148"/>
      <c r="AB485" s="144">
        <v>1007</v>
      </c>
      <c r="AC485" s="232"/>
      <c r="AD485" s="232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232" t="s">
        <v>16449</v>
      </c>
    </row>
    <row r="486" spans="1:48" s="400" customFormat="1" ht="24.6" hidden="1" customHeight="1" x14ac:dyDescent="0.15">
      <c r="A486" s="164" t="s">
        <v>156</v>
      </c>
      <c r="B486" s="147"/>
      <c r="C486" s="232" t="s">
        <v>7305</v>
      </c>
      <c r="D486" s="148"/>
      <c r="E486" s="232" t="s">
        <v>7791</v>
      </c>
      <c r="F486" s="232" t="s">
        <v>7305</v>
      </c>
      <c r="G486" s="232" t="s">
        <v>7305</v>
      </c>
      <c r="H486" s="144">
        <v>2219</v>
      </c>
      <c r="I486" s="144">
        <v>825</v>
      </c>
      <c r="J486" s="144">
        <v>825</v>
      </c>
      <c r="K486" s="232" t="s">
        <v>500</v>
      </c>
      <c r="L486" s="232" t="s">
        <v>1281</v>
      </c>
      <c r="M486" s="232" t="s">
        <v>54</v>
      </c>
      <c r="N486" s="144">
        <v>33</v>
      </c>
      <c r="O486" s="144">
        <v>19.7</v>
      </c>
      <c r="P486" s="144">
        <v>773.08</v>
      </c>
      <c r="Q486" s="144">
        <v>11.2</v>
      </c>
      <c r="R486" s="144"/>
      <c r="S486" s="144">
        <v>500</v>
      </c>
      <c r="T486" s="232"/>
      <c r="U486" s="232">
        <v>2008</v>
      </c>
      <c r="V486" s="401"/>
      <c r="W486" s="148"/>
      <c r="X486" s="148"/>
      <c r="Y486" s="148"/>
      <c r="Z486" s="148"/>
      <c r="AA486" s="148"/>
      <c r="AB486" s="144">
        <v>850</v>
      </c>
      <c r="AC486" s="232"/>
      <c r="AD486" s="232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232" t="s">
        <v>15134</v>
      </c>
    </row>
    <row r="487" spans="1:48" s="400" customFormat="1" ht="24.6" hidden="1" customHeight="1" x14ac:dyDescent="0.15">
      <c r="A487" s="164" t="s">
        <v>156</v>
      </c>
      <c r="B487" s="147"/>
      <c r="C487" s="232" t="s">
        <v>7305</v>
      </c>
      <c r="D487" s="148"/>
      <c r="E487" s="232" t="s">
        <v>15135</v>
      </c>
      <c r="F487" s="232" t="s">
        <v>7305</v>
      </c>
      <c r="G487" s="232" t="s">
        <v>7305</v>
      </c>
      <c r="H487" s="144">
        <v>134966</v>
      </c>
      <c r="I487" s="144">
        <v>1404.07</v>
      </c>
      <c r="J487" s="144">
        <v>1374.83</v>
      </c>
      <c r="K487" s="232" t="s">
        <v>15136</v>
      </c>
      <c r="L487" s="232" t="s">
        <v>15137</v>
      </c>
      <c r="M487" s="232" t="s">
        <v>54</v>
      </c>
      <c r="N487" s="144">
        <v>32.4</v>
      </c>
      <c r="O487" s="144">
        <v>19.8</v>
      </c>
      <c r="P487" s="144">
        <v>641.52</v>
      </c>
      <c r="Q487" s="144">
        <v>14.5</v>
      </c>
      <c r="R487" s="144"/>
      <c r="S487" s="144">
        <v>200</v>
      </c>
      <c r="T487" s="232"/>
      <c r="U487" s="232">
        <v>2020</v>
      </c>
      <c r="V487" s="401"/>
      <c r="W487" s="148"/>
      <c r="X487" s="148"/>
      <c r="Y487" s="148"/>
      <c r="Z487" s="148"/>
      <c r="AA487" s="148"/>
      <c r="AB487" s="144">
        <v>3500</v>
      </c>
      <c r="AC487" s="232"/>
      <c r="AD487" s="232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408"/>
    </row>
    <row r="488" spans="1:48" s="400" customFormat="1" ht="24.6" hidden="1" customHeight="1" x14ac:dyDescent="0.15">
      <c r="A488" s="164"/>
      <c r="B488" s="147"/>
      <c r="C488" s="232" t="s">
        <v>785</v>
      </c>
      <c r="D488" s="148" t="s">
        <v>7792</v>
      </c>
      <c r="E488" s="232" t="s">
        <v>1654</v>
      </c>
      <c r="F488" s="232" t="s">
        <v>785</v>
      </c>
      <c r="G488" s="232" t="s">
        <v>7316</v>
      </c>
      <c r="H488" s="144">
        <v>4585</v>
      </c>
      <c r="I488" s="144">
        <v>3295</v>
      </c>
      <c r="J488" s="144">
        <v>3295</v>
      </c>
      <c r="K488" s="232" t="s">
        <v>7793</v>
      </c>
      <c r="L488" s="232" t="s">
        <v>3701</v>
      </c>
      <c r="M488" s="232" t="s">
        <v>54</v>
      </c>
      <c r="N488" s="144">
        <v>24</v>
      </c>
      <c r="O488" s="144">
        <v>43</v>
      </c>
      <c r="P488" s="144">
        <v>1032</v>
      </c>
      <c r="Q488" s="144">
        <v>25</v>
      </c>
      <c r="R488" s="144">
        <v>840</v>
      </c>
      <c r="S488" s="144">
        <v>1500</v>
      </c>
      <c r="T488" s="232" t="s">
        <v>499</v>
      </c>
      <c r="U488" s="232">
        <v>1989</v>
      </c>
      <c r="V488" s="401"/>
      <c r="W488" s="148"/>
      <c r="X488" s="148"/>
      <c r="Y488" s="148"/>
      <c r="Z488" s="148"/>
      <c r="AA488" s="148"/>
      <c r="AB488" s="144"/>
      <c r="AC488" s="232"/>
      <c r="AD488" s="232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408"/>
    </row>
    <row r="489" spans="1:48" s="400" customFormat="1" ht="24.6" hidden="1" customHeight="1" x14ac:dyDescent="0.15">
      <c r="A489" s="164"/>
      <c r="B489" s="147"/>
      <c r="C489" s="232" t="s">
        <v>785</v>
      </c>
      <c r="D489" s="148" t="s">
        <v>7318</v>
      </c>
      <c r="E489" s="232" t="s">
        <v>7794</v>
      </c>
      <c r="F489" s="232" t="s">
        <v>785</v>
      </c>
      <c r="G489" s="232" t="s">
        <v>11612</v>
      </c>
      <c r="H489" s="144">
        <v>73500</v>
      </c>
      <c r="I489" s="144">
        <v>1178</v>
      </c>
      <c r="J489" s="144">
        <v>1449</v>
      </c>
      <c r="K489" s="232" t="s">
        <v>7793</v>
      </c>
      <c r="L489" s="232" t="s">
        <v>3701</v>
      </c>
      <c r="M489" s="232" t="s">
        <v>54</v>
      </c>
      <c r="N489" s="144">
        <v>22</v>
      </c>
      <c r="O489" s="144">
        <v>34</v>
      </c>
      <c r="P489" s="144">
        <v>748</v>
      </c>
      <c r="Q489" s="144">
        <v>20</v>
      </c>
      <c r="R489" s="144">
        <v>106</v>
      </c>
      <c r="S489" s="144">
        <v>700</v>
      </c>
      <c r="T489" s="232" t="s">
        <v>499</v>
      </c>
      <c r="U489" s="232">
        <v>1997</v>
      </c>
      <c r="V489" s="401"/>
      <c r="W489" s="148"/>
      <c r="X489" s="148"/>
      <c r="Y489" s="148"/>
      <c r="Z489" s="148"/>
      <c r="AA489" s="148"/>
      <c r="AB489" s="144">
        <v>1458</v>
      </c>
      <c r="AC489" s="232"/>
      <c r="AD489" s="232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232"/>
    </row>
    <row r="490" spans="1:48" s="400" customFormat="1" ht="24.6" hidden="1" customHeight="1" x14ac:dyDescent="0.15">
      <c r="A490" s="164" t="s">
        <v>156</v>
      </c>
      <c r="B490" s="147"/>
      <c r="C490" s="232" t="s">
        <v>785</v>
      </c>
      <c r="D490" s="148" t="s">
        <v>7795</v>
      </c>
      <c r="E490" s="232" t="s">
        <v>7796</v>
      </c>
      <c r="F490" s="232" t="s">
        <v>785</v>
      </c>
      <c r="G490" s="232" t="s">
        <v>7797</v>
      </c>
      <c r="H490" s="144">
        <v>3083.2</v>
      </c>
      <c r="I490" s="144">
        <v>1305</v>
      </c>
      <c r="J490" s="144">
        <v>1245</v>
      </c>
      <c r="K490" s="232" t="s">
        <v>7793</v>
      </c>
      <c r="L490" s="232" t="s">
        <v>487</v>
      </c>
      <c r="M490" s="232" t="s">
        <v>54</v>
      </c>
      <c r="N490" s="144">
        <v>21</v>
      </c>
      <c r="O490" s="144">
        <v>30</v>
      </c>
      <c r="P490" s="144">
        <v>630</v>
      </c>
      <c r="Q490" s="144">
        <v>15</v>
      </c>
      <c r="R490" s="144">
        <v>70</v>
      </c>
      <c r="S490" s="144">
        <v>500</v>
      </c>
      <c r="T490" s="232" t="s">
        <v>499</v>
      </c>
      <c r="U490" s="232">
        <v>2002</v>
      </c>
      <c r="V490" s="401" t="s">
        <v>7798</v>
      </c>
      <c r="W490" s="148"/>
      <c r="X490" s="148"/>
      <c r="Y490" s="148"/>
      <c r="Z490" s="148"/>
      <c r="AA490" s="148"/>
      <c r="AB490" s="144">
        <v>1715</v>
      </c>
      <c r="AC490" s="232"/>
      <c r="AD490" s="232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232"/>
    </row>
    <row r="491" spans="1:48" s="400" customFormat="1" ht="24.6" hidden="1" customHeight="1" x14ac:dyDescent="0.15">
      <c r="A491" s="164"/>
      <c r="B491" s="147"/>
      <c r="C491" s="232" t="s">
        <v>785</v>
      </c>
      <c r="D491" s="148" t="s">
        <v>7799</v>
      </c>
      <c r="E491" s="232" t="s">
        <v>7800</v>
      </c>
      <c r="F491" s="232" t="s">
        <v>785</v>
      </c>
      <c r="G491" s="232" t="s">
        <v>7801</v>
      </c>
      <c r="H491" s="144">
        <v>12516</v>
      </c>
      <c r="I491" s="144">
        <v>1095</v>
      </c>
      <c r="J491" s="144">
        <v>1278</v>
      </c>
      <c r="K491" s="232" t="s">
        <v>7793</v>
      </c>
      <c r="L491" s="232" t="s">
        <v>487</v>
      </c>
      <c r="M491" s="232" t="s">
        <v>54</v>
      </c>
      <c r="N491" s="144">
        <v>21</v>
      </c>
      <c r="O491" s="144">
        <v>30</v>
      </c>
      <c r="P491" s="144">
        <v>630</v>
      </c>
      <c r="Q491" s="144">
        <v>15</v>
      </c>
      <c r="R491" s="144">
        <v>50</v>
      </c>
      <c r="S491" s="144">
        <v>400</v>
      </c>
      <c r="T491" s="232" t="s">
        <v>499</v>
      </c>
      <c r="U491" s="232">
        <v>2002</v>
      </c>
      <c r="V491" s="401" t="s">
        <v>7802</v>
      </c>
      <c r="W491" s="148"/>
      <c r="X491" s="148"/>
      <c r="Y491" s="148"/>
      <c r="Z491" s="148"/>
      <c r="AA491" s="148"/>
      <c r="AB491" s="144">
        <v>1200</v>
      </c>
      <c r="AC491" s="232"/>
      <c r="AD491" s="232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232"/>
    </row>
    <row r="492" spans="1:48" s="400" customFormat="1" ht="24.6" hidden="1" customHeight="1" x14ac:dyDescent="0.15">
      <c r="A492" s="164" t="s">
        <v>93</v>
      </c>
      <c r="B492" s="147"/>
      <c r="C492" s="232" t="s">
        <v>785</v>
      </c>
      <c r="D492" s="148"/>
      <c r="E492" s="232" t="s">
        <v>7803</v>
      </c>
      <c r="F492" s="232" t="s">
        <v>785</v>
      </c>
      <c r="G492" s="232" t="s">
        <v>7316</v>
      </c>
      <c r="H492" s="144"/>
      <c r="I492" s="144">
        <v>3754</v>
      </c>
      <c r="J492" s="144">
        <v>7600</v>
      </c>
      <c r="K492" s="232" t="s">
        <v>1215</v>
      </c>
      <c r="L492" s="232" t="s">
        <v>2133</v>
      </c>
      <c r="M492" s="232" t="s">
        <v>7804</v>
      </c>
      <c r="N492" s="144">
        <v>33</v>
      </c>
      <c r="O492" s="144">
        <v>48</v>
      </c>
      <c r="P492" s="144">
        <v>1584</v>
      </c>
      <c r="Q492" s="144">
        <v>9</v>
      </c>
      <c r="R492" s="144">
        <v>2024</v>
      </c>
      <c r="S492" s="144">
        <v>3000</v>
      </c>
      <c r="T492" s="232" t="s">
        <v>499</v>
      </c>
      <c r="U492" s="232">
        <v>2004</v>
      </c>
      <c r="V492" s="401"/>
      <c r="W492" s="148"/>
      <c r="X492" s="148"/>
      <c r="Y492" s="148"/>
      <c r="Z492" s="148"/>
      <c r="AA492" s="148"/>
      <c r="AB492" s="144"/>
      <c r="AC492" s="232"/>
      <c r="AD492" s="232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232" t="s">
        <v>11613</v>
      </c>
    </row>
    <row r="493" spans="1:48" s="400" customFormat="1" ht="24.6" hidden="1" customHeight="1" x14ac:dyDescent="0.15">
      <c r="A493" s="164" t="s">
        <v>156</v>
      </c>
      <c r="B493" s="147"/>
      <c r="C493" s="232" t="s">
        <v>785</v>
      </c>
      <c r="D493" s="148"/>
      <c r="E493" s="232" t="s">
        <v>7805</v>
      </c>
      <c r="F493" s="232" t="s">
        <v>785</v>
      </c>
      <c r="G493" s="232" t="s">
        <v>7316</v>
      </c>
      <c r="H493" s="144">
        <v>1524.6</v>
      </c>
      <c r="I493" s="144">
        <v>1055.21</v>
      </c>
      <c r="J493" s="144">
        <v>1658.93</v>
      </c>
      <c r="K493" s="232" t="s">
        <v>1215</v>
      </c>
      <c r="L493" s="232" t="s">
        <v>2133</v>
      </c>
      <c r="M493" s="232" t="s">
        <v>54</v>
      </c>
      <c r="N493" s="144">
        <v>22.4</v>
      </c>
      <c r="O493" s="144">
        <v>37</v>
      </c>
      <c r="P493" s="144">
        <v>828.8</v>
      </c>
      <c r="Q493" s="144">
        <v>15</v>
      </c>
      <c r="R493" s="144"/>
      <c r="S493" s="144">
        <v>300</v>
      </c>
      <c r="T493" s="232"/>
      <c r="U493" s="232">
        <v>2010</v>
      </c>
      <c r="V493" s="401"/>
      <c r="W493" s="148"/>
      <c r="X493" s="148"/>
      <c r="Y493" s="148"/>
      <c r="Z493" s="148"/>
      <c r="AA493" s="148"/>
      <c r="AB493" s="144">
        <v>3000</v>
      </c>
      <c r="AC493" s="232"/>
      <c r="AD493" s="232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232"/>
    </row>
    <row r="494" spans="1:48" s="400" customFormat="1" ht="24.6" hidden="1" customHeight="1" x14ac:dyDescent="0.15">
      <c r="A494" s="164" t="s">
        <v>93</v>
      </c>
      <c r="B494" s="147"/>
      <c r="C494" s="232" t="s">
        <v>785</v>
      </c>
      <c r="D494" s="148"/>
      <c r="E494" s="144" t="s">
        <v>7806</v>
      </c>
      <c r="F494" s="148" t="s">
        <v>785</v>
      </c>
      <c r="G494" s="148" t="s">
        <v>7316</v>
      </c>
      <c r="H494" s="144">
        <v>1876</v>
      </c>
      <c r="I494" s="144">
        <v>1875.8</v>
      </c>
      <c r="J494" s="144">
        <v>2005</v>
      </c>
      <c r="K494" s="232" t="s">
        <v>1215</v>
      </c>
      <c r="L494" s="232" t="s">
        <v>2133</v>
      </c>
      <c r="M494" s="232" t="s">
        <v>54</v>
      </c>
      <c r="N494" s="144">
        <v>21.6</v>
      </c>
      <c r="O494" s="144">
        <v>36</v>
      </c>
      <c r="P494" s="144">
        <v>777.6</v>
      </c>
      <c r="Q494" s="144">
        <v>15</v>
      </c>
      <c r="R494" s="144">
        <v>500</v>
      </c>
      <c r="S494" s="144">
        <v>2000</v>
      </c>
      <c r="T494" s="232" t="s">
        <v>185</v>
      </c>
      <c r="U494" s="232">
        <v>2014</v>
      </c>
      <c r="V494" s="401"/>
      <c r="W494" s="148"/>
      <c r="X494" s="148"/>
      <c r="Y494" s="148"/>
      <c r="Z494" s="148"/>
      <c r="AA494" s="148"/>
      <c r="AB494" s="144">
        <v>4000</v>
      </c>
      <c r="AC494" s="232"/>
      <c r="AD494" s="232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232"/>
    </row>
    <row r="495" spans="1:48" s="400" customFormat="1" ht="24.6" hidden="1" customHeight="1" x14ac:dyDescent="0.15">
      <c r="A495" s="164" t="s">
        <v>156</v>
      </c>
      <c r="B495" s="147"/>
      <c r="C495" s="232" t="s">
        <v>7322</v>
      </c>
      <c r="D495" s="148"/>
      <c r="E495" s="232" t="s">
        <v>13742</v>
      </c>
      <c r="F495" s="232" t="s">
        <v>7322</v>
      </c>
      <c r="G495" s="232" t="s">
        <v>11593</v>
      </c>
      <c r="H495" s="144">
        <v>72072</v>
      </c>
      <c r="I495" s="144">
        <v>5061</v>
      </c>
      <c r="J495" s="144">
        <v>7199</v>
      </c>
      <c r="K495" s="232" t="s">
        <v>13743</v>
      </c>
      <c r="L495" s="232" t="s">
        <v>487</v>
      </c>
      <c r="M495" s="232" t="s">
        <v>54</v>
      </c>
      <c r="N495" s="144">
        <v>37</v>
      </c>
      <c r="O495" s="144">
        <v>62</v>
      </c>
      <c r="P495" s="144">
        <v>2294</v>
      </c>
      <c r="Q495" s="144">
        <v>16</v>
      </c>
      <c r="R495" s="144">
        <v>2551</v>
      </c>
      <c r="S495" s="144">
        <v>4451</v>
      </c>
      <c r="T495" s="232" t="s">
        <v>3635</v>
      </c>
      <c r="U495" s="232">
        <v>2016</v>
      </c>
      <c r="V495" s="401"/>
      <c r="W495" s="148"/>
      <c r="X495" s="148"/>
      <c r="Y495" s="148"/>
      <c r="Z495" s="148"/>
      <c r="AA495" s="148"/>
      <c r="AB495" s="144">
        <v>18000</v>
      </c>
      <c r="AC495" s="232"/>
      <c r="AD495" s="232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232"/>
    </row>
    <row r="496" spans="1:48" s="400" customFormat="1" ht="24.6" hidden="1" customHeight="1" x14ac:dyDescent="0.15">
      <c r="A496" s="164" t="s">
        <v>156</v>
      </c>
      <c r="B496" s="147"/>
      <c r="C496" s="232" t="s">
        <v>7322</v>
      </c>
      <c r="D496" s="148" t="s">
        <v>7807</v>
      </c>
      <c r="E496" s="232" t="s">
        <v>13744</v>
      </c>
      <c r="F496" s="232" t="s">
        <v>7322</v>
      </c>
      <c r="G496" s="232" t="s">
        <v>11593</v>
      </c>
      <c r="H496" s="144">
        <v>4007</v>
      </c>
      <c r="I496" s="144">
        <v>1853</v>
      </c>
      <c r="J496" s="144">
        <v>2333</v>
      </c>
      <c r="K496" s="232" t="s">
        <v>4965</v>
      </c>
      <c r="L496" s="232" t="s">
        <v>1297</v>
      </c>
      <c r="M496" s="232" t="s">
        <v>54</v>
      </c>
      <c r="N496" s="144">
        <v>20</v>
      </c>
      <c r="O496" s="144">
        <v>40</v>
      </c>
      <c r="P496" s="144">
        <v>800</v>
      </c>
      <c r="Q496" s="144">
        <v>10</v>
      </c>
      <c r="R496" s="144">
        <v>514</v>
      </c>
      <c r="S496" s="144">
        <v>1500</v>
      </c>
      <c r="T496" s="232" t="s">
        <v>499</v>
      </c>
      <c r="U496" s="232">
        <v>1986</v>
      </c>
      <c r="V496" s="401"/>
      <c r="W496" s="148"/>
      <c r="X496" s="148"/>
      <c r="Y496" s="148"/>
      <c r="Z496" s="148"/>
      <c r="AA496" s="148"/>
      <c r="AB496" s="144">
        <v>900</v>
      </c>
      <c r="AC496" s="232"/>
      <c r="AD496" s="232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232" t="s">
        <v>13745</v>
      </c>
    </row>
    <row r="497" spans="1:48" s="400" customFormat="1" ht="24.6" hidden="1" customHeight="1" x14ac:dyDescent="0.15">
      <c r="A497" s="164" t="s">
        <v>156</v>
      </c>
      <c r="B497" s="147"/>
      <c r="C497" s="232" t="s">
        <v>7331</v>
      </c>
      <c r="D497" s="148"/>
      <c r="E497" s="232" t="s">
        <v>7811</v>
      </c>
      <c r="F497" s="232" t="s">
        <v>7331</v>
      </c>
      <c r="G497" s="232" t="s">
        <v>7333</v>
      </c>
      <c r="H497" s="144"/>
      <c r="I497" s="144">
        <v>2357</v>
      </c>
      <c r="J497" s="144">
        <v>2860</v>
      </c>
      <c r="K497" s="232" t="s">
        <v>7812</v>
      </c>
      <c r="L497" s="232" t="s">
        <v>1182</v>
      </c>
      <c r="M497" s="232" t="s">
        <v>54</v>
      </c>
      <c r="N497" s="144">
        <v>28.5</v>
      </c>
      <c r="O497" s="144">
        <v>46</v>
      </c>
      <c r="P497" s="144">
        <v>1334</v>
      </c>
      <c r="Q497" s="144">
        <v>18.5</v>
      </c>
      <c r="R497" s="144">
        <v>525</v>
      </c>
      <c r="S497" s="144">
        <v>800</v>
      </c>
      <c r="T497" s="232" t="s">
        <v>185</v>
      </c>
      <c r="U497" s="232">
        <v>2011</v>
      </c>
      <c r="V497" s="401"/>
      <c r="W497" s="148"/>
      <c r="X497" s="148"/>
      <c r="Y497" s="148"/>
      <c r="Z497" s="148"/>
      <c r="AA497" s="148"/>
      <c r="AB497" s="144">
        <v>7400</v>
      </c>
      <c r="AC497" s="232"/>
      <c r="AD497" s="232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232" t="s">
        <v>7813</v>
      </c>
    </row>
    <row r="498" spans="1:48" s="400" customFormat="1" ht="24.6" hidden="1" customHeight="1" x14ac:dyDescent="0.15">
      <c r="A498" s="164" t="s">
        <v>156</v>
      </c>
      <c r="B498" s="147"/>
      <c r="C498" s="232" t="s">
        <v>7331</v>
      </c>
      <c r="D498" s="148" t="s">
        <v>7814</v>
      </c>
      <c r="E498" s="232" t="s">
        <v>7815</v>
      </c>
      <c r="F498" s="232" t="s">
        <v>7331</v>
      </c>
      <c r="G498" s="232" t="s">
        <v>7333</v>
      </c>
      <c r="H498" s="144">
        <v>12209</v>
      </c>
      <c r="I498" s="144">
        <v>2399</v>
      </c>
      <c r="J498" s="144">
        <v>3637</v>
      </c>
      <c r="K498" s="232" t="s">
        <v>500</v>
      </c>
      <c r="L498" s="232" t="s">
        <v>7816</v>
      </c>
      <c r="M498" s="232" t="s">
        <v>7817</v>
      </c>
      <c r="N498" s="144">
        <v>24</v>
      </c>
      <c r="O498" s="144">
        <v>48</v>
      </c>
      <c r="P498" s="144">
        <v>1152</v>
      </c>
      <c r="Q498" s="144">
        <v>10.6</v>
      </c>
      <c r="R498" s="144">
        <v>1060</v>
      </c>
      <c r="S498" s="144">
        <v>3000</v>
      </c>
      <c r="T498" s="232" t="s">
        <v>499</v>
      </c>
      <c r="U498" s="232">
        <v>1993</v>
      </c>
      <c r="V498" s="401"/>
      <c r="W498" s="148">
        <v>1550</v>
      </c>
      <c r="X498" s="148">
        <v>850</v>
      </c>
      <c r="Y498" s="148"/>
      <c r="Z498" s="148"/>
      <c r="AA498" s="148"/>
      <c r="AB498" s="144">
        <v>2400</v>
      </c>
      <c r="AC498" s="232"/>
      <c r="AD498" s="232"/>
      <c r="AE498" s="148">
        <v>1</v>
      </c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232"/>
    </row>
    <row r="499" spans="1:48" s="400" customFormat="1" ht="24.6" hidden="1" customHeight="1" x14ac:dyDescent="0.15">
      <c r="A499" s="164"/>
      <c r="B499" s="147"/>
      <c r="C499" s="232" t="s">
        <v>7331</v>
      </c>
      <c r="D499" s="148"/>
      <c r="E499" s="232" t="s">
        <v>7818</v>
      </c>
      <c r="F499" s="232" t="s">
        <v>7331</v>
      </c>
      <c r="G499" s="232" t="s">
        <v>7819</v>
      </c>
      <c r="H499" s="144">
        <v>1869</v>
      </c>
      <c r="I499" s="144">
        <v>1109</v>
      </c>
      <c r="J499" s="144">
        <v>1156</v>
      </c>
      <c r="K499" s="232" t="s">
        <v>500</v>
      </c>
      <c r="L499" s="232" t="s">
        <v>7820</v>
      </c>
      <c r="M499" s="232" t="s">
        <v>54</v>
      </c>
      <c r="N499" s="144">
        <v>35</v>
      </c>
      <c r="O499" s="144">
        <v>19</v>
      </c>
      <c r="P499" s="144">
        <v>655</v>
      </c>
      <c r="Q499" s="144">
        <v>14</v>
      </c>
      <c r="R499" s="144">
        <v>390</v>
      </c>
      <c r="S499" s="144">
        <v>1000</v>
      </c>
      <c r="T499" s="232" t="s">
        <v>499</v>
      </c>
      <c r="U499" s="232">
        <v>2010</v>
      </c>
      <c r="V499" s="401"/>
      <c r="W499" s="148"/>
      <c r="X499" s="148"/>
      <c r="Y499" s="148"/>
      <c r="Z499" s="148"/>
      <c r="AA499" s="148"/>
      <c r="AB499" s="144">
        <v>2252</v>
      </c>
      <c r="AC499" s="232"/>
      <c r="AD499" s="232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232"/>
    </row>
    <row r="500" spans="1:48" s="400" customFormat="1" ht="24.6" hidden="1" customHeight="1" x14ac:dyDescent="0.15">
      <c r="A500" s="164" t="s">
        <v>156</v>
      </c>
      <c r="B500" s="147"/>
      <c r="C500" s="232" t="s">
        <v>7331</v>
      </c>
      <c r="D500" s="148"/>
      <c r="E500" s="232" t="s">
        <v>7821</v>
      </c>
      <c r="F500" s="232" t="s">
        <v>7331</v>
      </c>
      <c r="G500" s="232" t="s">
        <v>10767</v>
      </c>
      <c r="H500" s="144">
        <v>19277.3</v>
      </c>
      <c r="I500" s="144">
        <v>648</v>
      </c>
      <c r="J500" s="144">
        <v>672</v>
      </c>
      <c r="K500" s="232" t="s">
        <v>1276</v>
      </c>
      <c r="L500" s="232" t="s">
        <v>1295</v>
      </c>
      <c r="M500" s="232" t="s">
        <v>54</v>
      </c>
      <c r="N500" s="144">
        <v>12</v>
      </c>
      <c r="O500" s="144">
        <v>54</v>
      </c>
      <c r="P500" s="144">
        <v>648</v>
      </c>
      <c r="Q500" s="144">
        <v>8</v>
      </c>
      <c r="R500" s="144"/>
      <c r="S500" s="144"/>
      <c r="T500" s="232" t="s">
        <v>185</v>
      </c>
      <c r="U500" s="232">
        <v>2014</v>
      </c>
      <c r="V500" s="401"/>
      <c r="W500" s="148"/>
      <c r="X500" s="148"/>
      <c r="Y500" s="148"/>
      <c r="Z500" s="148"/>
      <c r="AA500" s="148"/>
      <c r="AB500" s="144">
        <v>980</v>
      </c>
      <c r="AC500" s="232"/>
      <c r="AD500" s="232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232"/>
    </row>
    <row r="501" spans="1:48" s="400" customFormat="1" ht="24.6" hidden="1" customHeight="1" x14ac:dyDescent="0.15">
      <c r="A501" s="164"/>
      <c r="B501" s="147"/>
      <c r="C501" s="232" t="s">
        <v>787</v>
      </c>
      <c r="D501" s="148" t="s">
        <v>7342</v>
      </c>
      <c r="E501" s="232" t="s">
        <v>7822</v>
      </c>
      <c r="F501" s="232" t="s">
        <v>787</v>
      </c>
      <c r="G501" s="232" t="s">
        <v>7823</v>
      </c>
      <c r="H501" s="144">
        <v>11537</v>
      </c>
      <c r="I501" s="144">
        <v>3775.85</v>
      </c>
      <c r="J501" s="144">
        <v>6104.87</v>
      </c>
      <c r="K501" s="232" t="s">
        <v>7824</v>
      </c>
      <c r="L501" s="232" t="s">
        <v>1182</v>
      </c>
      <c r="M501" s="232" t="s">
        <v>54</v>
      </c>
      <c r="N501" s="144">
        <v>30</v>
      </c>
      <c r="O501" s="144">
        <v>42</v>
      </c>
      <c r="P501" s="144">
        <v>1377</v>
      </c>
      <c r="Q501" s="144">
        <v>23.6</v>
      </c>
      <c r="R501" s="144">
        <v>3426</v>
      </c>
      <c r="S501" s="144">
        <v>3426</v>
      </c>
      <c r="T501" s="232" t="s">
        <v>499</v>
      </c>
      <c r="U501" s="232">
        <v>2000</v>
      </c>
      <c r="V501" s="401">
        <v>15292</v>
      </c>
      <c r="W501" s="148">
        <v>2600</v>
      </c>
      <c r="X501" s="148">
        <v>792</v>
      </c>
      <c r="Y501" s="148"/>
      <c r="Z501" s="148"/>
      <c r="AA501" s="148"/>
      <c r="AB501" s="144">
        <v>18700</v>
      </c>
      <c r="AC501" s="232"/>
      <c r="AD501" s="232"/>
      <c r="AE501" s="148">
        <v>1</v>
      </c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381"/>
    </row>
    <row r="502" spans="1:48" s="400" customFormat="1" ht="24.6" hidden="1" customHeight="1" x14ac:dyDescent="0.15">
      <c r="A502" s="164" t="s">
        <v>93</v>
      </c>
      <c r="B502" s="147"/>
      <c r="C502" s="232" t="s">
        <v>787</v>
      </c>
      <c r="D502" s="148"/>
      <c r="E502" s="232" t="s">
        <v>1275</v>
      </c>
      <c r="F502" s="232" t="s">
        <v>787</v>
      </c>
      <c r="G502" s="232" t="s">
        <v>787</v>
      </c>
      <c r="H502" s="144"/>
      <c r="I502" s="144">
        <v>994.8</v>
      </c>
      <c r="J502" s="144">
        <v>994.8</v>
      </c>
      <c r="K502" s="232" t="s">
        <v>1276</v>
      </c>
      <c r="L502" s="232" t="s">
        <v>1277</v>
      </c>
      <c r="M502" s="232" t="s">
        <v>1278</v>
      </c>
      <c r="N502" s="144">
        <v>20.7</v>
      </c>
      <c r="O502" s="144">
        <v>35</v>
      </c>
      <c r="P502" s="144">
        <v>994.8</v>
      </c>
      <c r="Q502" s="144">
        <v>16.399999999999999</v>
      </c>
      <c r="R502" s="144"/>
      <c r="S502" s="144"/>
      <c r="T502" s="232"/>
      <c r="U502" s="232">
        <v>2013</v>
      </c>
      <c r="V502" s="401"/>
      <c r="W502" s="148"/>
      <c r="X502" s="148"/>
      <c r="Y502" s="148"/>
      <c r="Z502" s="148"/>
      <c r="AA502" s="148"/>
      <c r="AB502" s="144">
        <v>1440</v>
      </c>
      <c r="AC502" s="232"/>
      <c r="AD502" s="232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232" t="s">
        <v>11615</v>
      </c>
    </row>
    <row r="503" spans="1:48" s="400" customFormat="1" ht="24.6" hidden="1" customHeight="1" x14ac:dyDescent="0.15">
      <c r="A503" s="164" t="s">
        <v>156</v>
      </c>
      <c r="B503" s="147"/>
      <c r="C503" s="232" t="s">
        <v>788</v>
      </c>
      <c r="D503" s="148"/>
      <c r="E503" s="232" t="s">
        <v>13746</v>
      </c>
      <c r="F503" s="232" t="s">
        <v>788</v>
      </c>
      <c r="G503" s="232" t="s">
        <v>788</v>
      </c>
      <c r="H503" s="144">
        <v>4995</v>
      </c>
      <c r="I503" s="144">
        <v>999</v>
      </c>
      <c r="J503" s="144">
        <v>999</v>
      </c>
      <c r="K503" s="232" t="s">
        <v>1276</v>
      </c>
      <c r="L503" s="232" t="s">
        <v>1295</v>
      </c>
      <c r="M503" s="232" t="s">
        <v>13747</v>
      </c>
      <c r="N503" s="144">
        <v>20</v>
      </c>
      <c r="O503" s="144">
        <v>46</v>
      </c>
      <c r="P503" s="144">
        <v>920</v>
      </c>
      <c r="Q503" s="144">
        <v>9</v>
      </c>
      <c r="R503" s="144"/>
      <c r="S503" s="144"/>
      <c r="T503" s="232"/>
      <c r="U503" s="232">
        <v>2000</v>
      </c>
      <c r="V503" s="401"/>
      <c r="W503" s="148"/>
      <c r="X503" s="148"/>
      <c r="Y503" s="148"/>
      <c r="Z503" s="148"/>
      <c r="AA503" s="148"/>
      <c r="AB503" s="144"/>
      <c r="AC503" s="232"/>
      <c r="AD503" s="232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232"/>
    </row>
    <row r="504" spans="1:48" s="400" customFormat="1" ht="24.6" hidden="1" customHeight="1" x14ac:dyDescent="0.2">
      <c r="A504" s="164" t="s">
        <v>93</v>
      </c>
      <c r="B504" s="1057"/>
      <c r="C504" s="232" t="s">
        <v>7358</v>
      </c>
      <c r="D504" s="148"/>
      <c r="E504" s="232" t="s">
        <v>7825</v>
      </c>
      <c r="F504" s="232" t="s">
        <v>7358</v>
      </c>
      <c r="G504" s="232" t="s">
        <v>7826</v>
      </c>
      <c r="H504" s="144">
        <v>11404</v>
      </c>
      <c r="I504" s="144">
        <v>1568</v>
      </c>
      <c r="J504" s="144">
        <v>1568</v>
      </c>
      <c r="K504" s="232" t="s">
        <v>354</v>
      </c>
      <c r="L504" s="232" t="s">
        <v>4024</v>
      </c>
      <c r="M504" s="232" t="s">
        <v>54</v>
      </c>
      <c r="N504" s="144">
        <v>22</v>
      </c>
      <c r="O504" s="144">
        <v>35</v>
      </c>
      <c r="P504" s="144">
        <v>770</v>
      </c>
      <c r="Q504" s="144">
        <v>10.5</v>
      </c>
      <c r="R504" s="144">
        <v>400</v>
      </c>
      <c r="S504" s="144">
        <v>400</v>
      </c>
      <c r="T504" s="232" t="s">
        <v>185</v>
      </c>
      <c r="U504" s="232">
        <v>2008</v>
      </c>
      <c r="V504" s="401"/>
      <c r="W504" s="148"/>
      <c r="X504" s="148"/>
      <c r="Y504" s="148"/>
      <c r="Z504" s="148"/>
      <c r="AA504" s="148"/>
      <c r="AB504" s="144">
        <v>2800</v>
      </c>
      <c r="AC504" s="232"/>
      <c r="AD504" s="232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232"/>
    </row>
    <row r="505" spans="1:48" s="400" customFormat="1" ht="24.6" hidden="1" customHeight="1" x14ac:dyDescent="0.2">
      <c r="A505" s="164"/>
      <c r="B505" s="1057"/>
      <c r="C505" s="232" t="s">
        <v>7358</v>
      </c>
      <c r="D505" s="148"/>
      <c r="E505" s="232" t="s">
        <v>7827</v>
      </c>
      <c r="F505" s="232" t="s">
        <v>7358</v>
      </c>
      <c r="G505" s="232" t="s">
        <v>7828</v>
      </c>
      <c r="H505" s="144">
        <v>2214</v>
      </c>
      <c r="I505" s="144">
        <v>585</v>
      </c>
      <c r="J505" s="144">
        <v>585</v>
      </c>
      <c r="K505" s="232" t="s">
        <v>354</v>
      </c>
      <c r="L505" s="232" t="s">
        <v>2860</v>
      </c>
      <c r="M505" s="232" t="s">
        <v>54</v>
      </c>
      <c r="N505" s="144">
        <v>16</v>
      </c>
      <c r="O505" s="144">
        <v>24</v>
      </c>
      <c r="P505" s="144">
        <v>384</v>
      </c>
      <c r="Q505" s="144">
        <v>10</v>
      </c>
      <c r="R505" s="144"/>
      <c r="S505" s="144"/>
      <c r="T505" s="232"/>
      <c r="U505" s="232">
        <v>2010</v>
      </c>
      <c r="V505" s="401"/>
      <c r="W505" s="148"/>
      <c r="X505" s="148"/>
      <c r="Y505" s="148"/>
      <c r="Z505" s="148"/>
      <c r="AA505" s="148"/>
      <c r="AB505" s="144">
        <v>1447</v>
      </c>
      <c r="AC505" s="232"/>
      <c r="AD505" s="232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232"/>
    </row>
    <row r="506" spans="1:48" s="400" customFormat="1" ht="24.6" hidden="1" customHeight="1" x14ac:dyDescent="0.2">
      <c r="A506" s="164" t="s">
        <v>156</v>
      </c>
      <c r="B506" s="154"/>
      <c r="C506" s="232" t="s">
        <v>7365</v>
      </c>
      <c r="D506" s="148" t="s">
        <v>7829</v>
      </c>
      <c r="E506" s="232" t="s">
        <v>7830</v>
      </c>
      <c r="F506" s="232" t="s">
        <v>7365</v>
      </c>
      <c r="G506" s="232" t="s">
        <v>13712</v>
      </c>
      <c r="H506" s="144">
        <v>14602</v>
      </c>
      <c r="I506" s="144">
        <v>4105</v>
      </c>
      <c r="J506" s="144">
        <v>4105</v>
      </c>
      <c r="K506" s="232" t="s">
        <v>7780</v>
      </c>
      <c r="L506" s="232" t="s">
        <v>1211</v>
      </c>
      <c r="M506" s="232" t="s">
        <v>54</v>
      </c>
      <c r="N506" s="144">
        <v>26.4</v>
      </c>
      <c r="O506" s="144">
        <v>39.6</v>
      </c>
      <c r="P506" s="144">
        <v>1040</v>
      </c>
      <c r="Q506" s="144">
        <v>23.3</v>
      </c>
      <c r="R506" s="144">
        <v>936</v>
      </c>
      <c r="S506" s="144">
        <v>2800</v>
      </c>
      <c r="T506" s="232" t="s">
        <v>499</v>
      </c>
      <c r="U506" s="232">
        <v>1999</v>
      </c>
      <c r="V506" s="401">
        <v>46</v>
      </c>
      <c r="W506" s="148">
        <v>15</v>
      </c>
      <c r="X506" s="148">
        <v>19</v>
      </c>
      <c r="Y506" s="148"/>
      <c r="Z506" s="148"/>
      <c r="AA506" s="148"/>
      <c r="AB506" s="144">
        <v>80</v>
      </c>
      <c r="AC506" s="232"/>
      <c r="AD506" s="232"/>
      <c r="AE506" s="148"/>
      <c r="AF506" s="148"/>
      <c r="AG506" s="148" t="s">
        <v>7831</v>
      </c>
      <c r="AH506" s="148"/>
      <c r="AI506" s="148" t="s">
        <v>2093</v>
      </c>
      <c r="AJ506" s="148">
        <v>1</v>
      </c>
      <c r="AK506" s="148">
        <v>86</v>
      </c>
      <c r="AL506" s="148" t="s">
        <v>7832</v>
      </c>
      <c r="AM506" s="148" t="s">
        <v>688</v>
      </c>
      <c r="AN506" s="148"/>
      <c r="AO506" s="148"/>
      <c r="AP506" s="148"/>
      <c r="AQ506" s="148"/>
      <c r="AR506" s="148"/>
      <c r="AS506" s="148"/>
      <c r="AT506" s="148"/>
      <c r="AU506" s="148"/>
      <c r="AV506" s="232" t="s">
        <v>427</v>
      </c>
    </row>
    <row r="507" spans="1:48" s="400" customFormat="1" ht="24.6" hidden="1" customHeight="1" x14ac:dyDescent="0.2">
      <c r="A507" s="164" t="s">
        <v>156</v>
      </c>
      <c r="B507" s="154"/>
      <c r="C507" s="232" t="s">
        <v>7365</v>
      </c>
      <c r="D507" s="148"/>
      <c r="E507" s="232" t="s">
        <v>7833</v>
      </c>
      <c r="F507" s="232" t="s">
        <v>7365</v>
      </c>
      <c r="G507" s="232" t="s">
        <v>13712</v>
      </c>
      <c r="H507" s="144">
        <v>1533</v>
      </c>
      <c r="I507" s="144">
        <v>489</v>
      </c>
      <c r="J507" s="144">
        <v>489</v>
      </c>
      <c r="K507" s="232"/>
      <c r="L507" s="232" t="s">
        <v>1295</v>
      </c>
      <c r="M507" s="232" t="s">
        <v>54</v>
      </c>
      <c r="N507" s="144">
        <v>18</v>
      </c>
      <c r="O507" s="144">
        <v>22</v>
      </c>
      <c r="P507" s="144">
        <v>396</v>
      </c>
      <c r="Q507" s="144">
        <v>6.8</v>
      </c>
      <c r="R507" s="144">
        <v>0</v>
      </c>
      <c r="S507" s="144"/>
      <c r="T507" s="232"/>
      <c r="U507" s="232">
        <v>2015</v>
      </c>
      <c r="V507" s="401"/>
      <c r="W507" s="148"/>
      <c r="X507" s="148"/>
      <c r="Y507" s="148"/>
      <c r="Z507" s="148"/>
      <c r="AA507" s="148"/>
      <c r="AB507" s="144">
        <v>1150</v>
      </c>
      <c r="AC507" s="232"/>
      <c r="AD507" s="232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232" t="s">
        <v>11616</v>
      </c>
    </row>
    <row r="508" spans="1:48" s="400" customFormat="1" ht="24.6" hidden="1" customHeight="1" x14ac:dyDescent="0.15">
      <c r="A508" s="164"/>
      <c r="B508" s="147"/>
      <c r="C508" s="232" t="s">
        <v>768</v>
      </c>
      <c r="D508" s="148" t="s">
        <v>7834</v>
      </c>
      <c r="E508" s="232" t="s">
        <v>7835</v>
      </c>
      <c r="F508" s="232" t="s">
        <v>768</v>
      </c>
      <c r="G508" s="232" t="s">
        <v>768</v>
      </c>
      <c r="H508" s="144">
        <v>11997</v>
      </c>
      <c r="I508" s="144">
        <v>2159.54</v>
      </c>
      <c r="J508" s="144">
        <v>2579.84</v>
      </c>
      <c r="K508" s="232" t="s">
        <v>4975</v>
      </c>
      <c r="L508" s="232" t="s">
        <v>3710</v>
      </c>
      <c r="M508" s="232" t="s">
        <v>54</v>
      </c>
      <c r="N508" s="144">
        <v>24</v>
      </c>
      <c r="O508" s="144">
        <v>47</v>
      </c>
      <c r="P508" s="144">
        <v>1152</v>
      </c>
      <c r="Q508" s="144">
        <v>9.3000000000000007</v>
      </c>
      <c r="R508" s="144">
        <v>600</v>
      </c>
      <c r="S508" s="144">
        <v>1500</v>
      </c>
      <c r="T508" s="232" t="s">
        <v>185</v>
      </c>
      <c r="U508" s="232">
        <v>1990</v>
      </c>
      <c r="V508" s="401"/>
      <c r="W508" s="148"/>
      <c r="X508" s="148" t="s">
        <v>7836</v>
      </c>
      <c r="Y508" s="148"/>
      <c r="Z508" s="148"/>
      <c r="AA508" s="148"/>
      <c r="AB508" s="144">
        <v>400</v>
      </c>
      <c r="AC508" s="232"/>
      <c r="AD508" s="232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232"/>
    </row>
    <row r="509" spans="1:48" s="400" customFormat="1" ht="24.6" hidden="1" customHeight="1" x14ac:dyDescent="0.15">
      <c r="A509" s="164"/>
      <c r="B509" s="147"/>
      <c r="C509" s="232" t="s">
        <v>768</v>
      </c>
      <c r="D509" s="148"/>
      <c r="E509" s="232" t="s">
        <v>7837</v>
      </c>
      <c r="F509" s="232" t="s">
        <v>768</v>
      </c>
      <c r="G509" s="232" t="s">
        <v>7838</v>
      </c>
      <c r="H509" s="144">
        <v>4158</v>
      </c>
      <c r="I509" s="144">
        <v>791</v>
      </c>
      <c r="J509" s="144">
        <v>804.64</v>
      </c>
      <c r="K509" s="232" t="s">
        <v>354</v>
      </c>
      <c r="L509" s="232" t="s">
        <v>3710</v>
      </c>
      <c r="M509" s="232" t="s">
        <v>54</v>
      </c>
      <c r="N509" s="144">
        <v>20</v>
      </c>
      <c r="O509" s="144">
        <v>30</v>
      </c>
      <c r="P509" s="144">
        <v>600</v>
      </c>
      <c r="Q509" s="144">
        <v>12.5</v>
      </c>
      <c r="R509" s="144">
        <v>150</v>
      </c>
      <c r="S509" s="144">
        <v>150</v>
      </c>
      <c r="T509" s="232" t="s">
        <v>185</v>
      </c>
      <c r="U509" s="232">
        <v>2007</v>
      </c>
      <c r="V509" s="401"/>
      <c r="W509" s="148"/>
      <c r="X509" s="148"/>
      <c r="Y509" s="148"/>
      <c r="Z509" s="148"/>
      <c r="AA509" s="148"/>
      <c r="AB509" s="144">
        <v>1468</v>
      </c>
      <c r="AC509" s="232"/>
      <c r="AD509" s="232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232"/>
    </row>
    <row r="510" spans="1:48" s="400" customFormat="1" ht="24.6" hidden="1" customHeight="1" x14ac:dyDescent="0.15">
      <c r="A510" s="164"/>
      <c r="B510" s="147"/>
      <c r="C510" s="232" t="s">
        <v>768</v>
      </c>
      <c r="D510" s="148"/>
      <c r="E510" s="232" t="s">
        <v>1279</v>
      </c>
      <c r="F510" s="232" t="s">
        <v>768</v>
      </c>
      <c r="G510" s="232" t="s">
        <v>768</v>
      </c>
      <c r="H510" s="144">
        <v>240500</v>
      </c>
      <c r="I510" s="144">
        <v>3426</v>
      </c>
      <c r="J510" s="144">
        <v>5791</v>
      </c>
      <c r="K510" s="232" t="s">
        <v>1280</v>
      </c>
      <c r="L510" s="232" t="s">
        <v>10768</v>
      </c>
      <c r="M510" s="232" t="s">
        <v>54</v>
      </c>
      <c r="N510" s="144">
        <v>41</v>
      </c>
      <c r="O510" s="144">
        <v>45</v>
      </c>
      <c r="P510" s="144">
        <v>1815</v>
      </c>
      <c r="Q510" s="144">
        <v>13</v>
      </c>
      <c r="R510" s="144">
        <v>1790</v>
      </c>
      <c r="S510" s="144">
        <v>3000</v>
      </c>
      <c r="T510" s="232" t="s">
        <v>1282</v>
      </c>
      <c r="U510" s="232">
        <v>2013</v>
      </c>
      <c r="V510" s="401"/>
      <c r="W510" s="148"/>
      <c r="X510" s="148"/>
      <c r="Y510" s="148"/>
      <c r="Z510" s="148"/>
      <c r="AA510" s="148"/>
      <c r="AB510" s="144">
        <v>10000</v>
      </c>
      <c r="AC510" s="232"/>
      <c r="AD510" s="232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232"/>
    </row>
    <row r="511" spans="1:48" s="400" customFormat="1" ht="24.6" hidden="1" customHeight="1" x14ac:dyDescent="0.15">
      <c r="A511" s="164" t="s">
        <v>156</v>
      </c>
      <c r="B511" s="147"/>
      <c r="C511" s="232" t="s">
        <v>7377</v>
      </c>
      <c r="D511" s="148"/>
      <c r="E511" s="232" t="s">
        <v>7839</v>
      </c>
      <c r="F511" s="232" t="s">
        <v>7377</v>
      </c>
      <c r="G511" s="232" t="s">
        <v>15107</v>
      </c>
      <c r="H511" s="144">
        <v>8912</v>
      </c>
      <c r="I511" s="144">
        <v>3896.24</v>
      </c>
      <c r="J511" s="144">
        <v>5626.57</v>
      </c>
      <c r="K511" s="232" t="s">
        <v>354</v>
      </c>
      <c r="L511" s="232" t="s">
        <v>7840</v>
      </c>
      <c r="M511" s="232" t="s">
        <v>54</v>
      </c>
      <c r="N511" s="144">
        <v>26</v>
      </c>
      <c r="O511" s="144">
        <v>46</v>
      </c>
      <c r="P511" s="144">
        <v>1196</v>
      </c>
      <c r="Q511" s="144">
        <v>17</v>
      </c>
      <c r="R511" s="144">
        <v>2005</v>
      </c>
      <c r="S511" s="144">
        <v>3000</v>
      </c>
      <c r="T511" s="232" t="s">
        <v>499</v>
      </c>
      <c r="U511" s="232">
        <v>2008</v>
      </c>
      <c r="V511" s="401"/>
      <c r="W511" s="148"/>
      <c r="X511" s="148"/>
      <c r="Y511" s="148"/>
      <c r="Z511" s="148"/>
      <c r="AA511" s="148"/>
      <c r="AB511" s="144">
        <v>14100</v>
      </c>
      <c r="AC511" s="232"/>
      <c r="AD511" s="232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232" t="s">
        <v>11617</v>
      </c>
    </row>
    <row r="512" spans="1:48" s="400" customFormat="1" ht="24.6" hidden="1" customHeight="1" x14ac:dyDescent="0.15">
      <c r="A512" s="164"/>
      <c r="B512" s="147"/>
      <c r="C512" s="232" t="s">
        <v>7377</v>
      </c>
      <c r="D512" s="148"/>
      <c r="E512" s="232" t="s">
        <v>7841</v>
      </c>
      <c r="F512" s="232" t="s">
        <v>7377</v>
      </c>
      <c r="G512" s="232" t="s">
        <v>15107</v>
      </c>
      <c r="H512" s="144">
        <v>1757</v>
      </c>
      <c r="I512" s="144">
        <v>628</v>
      </c>
      <c r="J512" s="144">
        <v>628</v>
      </c>
      <c r="K512" s="232" t="s">
        <v>3642</v>
      </c>
      <c r="L512" s="232" t="s">
        <v>1295</v>
      </c>
      <c r="M512" s="232" t="s">
        <v>54</v>
      </c>
      <c r="N512" s="144">
        <v>14</v>
      </c>
      <c r="O512" s="144">
        <v>34</v>
      </c>
      <c r="P512" s="144">
        <v>476</v>
      </c>
      <c r="Q512" s="144">
        <v>6.3</v>
      </c>
      <c r="R512" s="144"/>
      <c r="S512" s="144"/>
      <c r="T512" s="232"/>
      <c r="U512" s="232">
        <v>2009</v>
      </c>
      <c r="V512" s="401"/>
      <c r="W512" s="148"/>
      <c r="X512" s="148"/>
      <c r="Y512" s="148"/>
      <c r="Z512" s="148"/>
      <c r="AA512" s="148"/>
      <c r="AB512" s="144">
        <v>550</v>
      </c>
      <c r="AC512" s="232"/>
      <c r="AD512" s="232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232"/>
    </row>
    <row r="513" spans="1:48" s="400" customFormat="1" ht="24.6" hidden="1" customHeight="1" x14ac:dyDescent="0.15">
      <c r="A513" s="164" t="s">
        <v>336</v>
      </c>
      <c r="B513" s="147"/>
      <c r="C513" s="232" t="s">
        <v>7381</v>
      </c>
      <c r="D513" s="148" t="s">
        <v>7842</v>
      </c>
      <c r="E513" s="232" t="s">
        <v>7843</v>
      </c>
      <c r="F513" s="232" t="s">
        <v>7381</v>
      </c>
      <c r="G513" s="232" t="s">
        <v>11594</v>
      </c>
      <c r="H513" s="144"/>
      <c r="I513" s="144">
        <v>3082.81</v>
      </c>
      <c r="J513" s="144">
        <v>4825.55</v>
      </c>
      <c r="K513" s="232" t="s">
        <v>7494</v>
      </c>
      <c r="L513" s="232" t="s">
        <v>1182</v>
      </c>
      <c r="M513" s="232" t="s">
        <v>54</v>
      </c>
      <c r="N513" s="144">
        <v>24</v>
      </c>
      <c r="O513" s="144">
        <v>48</v>
      </c>
      <c r="P513" s="144">
        <v>1152</v>
      </c>
      <c r="Q513" s="144">
        <v>15.4</v>
      </c>
      <c r="R513" s="144">
        <v>1006</v>
      </c>
      <c r="S513" s="144">
        <v>3000</v>
      </c>
      <c r="T513" s="232" t="s">
        <v>499</v>
      </c>
      <c r="U513" s="232">
        <v>2000</v>
      </c>
      <c r="V513" s="401">
        <v>2117</v>
      </c>
      <c r="W513" s="148">
        <v>300</v>
      </c>
      <c r="X513" s="148">
        <v>420</v>
      </c>
      <c r="Y513" s="148"/>
      <c r="Z513" s="148">
        <v>1200</v>
      </c>
      <c r="AA513" s="148" t="s">
        <v>762</v>
      </c>
      <c r="AB513" s="144">
        <v>4037</v>
      </c>
      <c r="AC513" s="232"/>
      <c r="AD513" s="232"/>
      <c r="AE513" s="148"/>
      <c r="AF513" s="148"/>
      <c r="AG513" s="148"/>
      <c r="AH513" s="148" t="s">
        <v>7844</v>
      </c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232" t="s">
        <v>7845</v>
      </c>
    </row>
    <row r="514" spans="1:48" s="400" customFormat="1" ht="24.6" hidden="1" customHeight="1" x14ac:dyDescent="0.15">
      <c r="A514" s="164" t="s">
        <v>337</v>
      </c>
      <c r="B514" s="147"/>
      <c r="C514" s="232" t="s">
        <v>7381</v>
      </c>
      <c r="D514" s="148" t="s">
        <v>7842</v>
      </c>
      <c r="E514" s="232" t="s">
        <v>7846</v>
      </c>
      <c r="F514" s="136" t="s">
        <v>7381</v>
      </c>
      <c r="G514" s="232" t="s">
        <v>11594</v>
      </c>
      <c r="H514" s="144">
        <v>12405</v>
      </c>
      <c r="I514" s="144">
        <v>1422</v>
      </c>
      <c r="J514" s="144">
        <v>1454</v>
      </c>
      <c r="K514" s="232" t="s">
        <v>7494</v>
      </c>
      <c r="L514" s="232" t="s">
        <v>1182</v>
      </c>
      <c r="M514" s="232" t="s">
        <v>54</v>
      </c>
      <c r="N514" s="144">
        <v>22</v>
      </c>
      <c r="O514" s="144">
        <v>39.200000000000003</v>
      </c>
      <c r="P514" s="144">
        <v>862</v>
      </c>
      <c r="Q514" s="144">
        <v>13.6</v>
      </c>
      <c r="R514" s="144">
        <v>100</v>
      </c>
      <c r="S514" s="144">
        <v>1000</v>
      </c>
      <c r="T514" s="232" t="s">
        <v>499</v>
      </c>
      <c r="U514" s="232">
        <v>2011</v>
      </c>
      <c r="V514" s="401">
        <v>2117</v>
      </c>
      <c r="W514" s="148">
        <v>300</v>
      </c>
      <c r="X514" s="148">
        <v>420</v>
      </c>
      <c r="Y514" s="148"/>
      <c r="Z514" s="148">
        <v>1200</v>
      </c>
      <c r="AA514" s="148" t="s">
        <v>762</v>
      </c>
      <c r="AB514" s="144">
        <v>5172</v>
      </c>
      <c r="AC514" s="232"/>
      <c r="AD514" s="232"/>
      <c r="AE514" s="148"/>
      <c r="AF514" s="148"/>
      <c r="AG514" s="148"/>
      <c r="AH514" s="148" t="s">
        <v>7844</v>
      </c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232"/>
    </row>
    <row r="515" spans="1:48" s="400" customFormat="1" ht="24.6" hidden="1" customHeight="1" x14ac:dyDescent="0.15">
      <c r="A515" s="164"/>
      <c r="B515" s="147"/>
      <c r="C515" s="232" t="s">
        <v>17808</v>
      </c>
      <c r="D515" s="148"/>
      <c r="E515" s="232" t="s">
        <v>17819</v>
      </c>
      <c r="F515" s="136" t="s">
        <v>17808</v>
      </c>
      <c r="G515" s="232" t="s">
        <v>17807</v>
      </c>
      <c r="H515" s="144">
        <v>6042</v>
      </c>
      <c r="I515" s="144">
        <v>757</v>
      </c>
      <c r="J515" s="144">
        <v>757</v>
      </c>
      <c r="K515" s="232" t="s">
        <v>15749</v>
      </c>
      <c r="L515" s="232" t="s">
        <v>17820</v>
      </c>
      <c r="M515" s="232" t="s">
        <v>2280</v>
      </c>
      <c r="N515" s="144">
        <v>24</v>
      </c>
      <c r="O515" s="144">
        <v>31</v>
      </c>
      <c r="P515" s="144">
        <v>757</v>
      </c>
      <c r="Q515" s="144">
        <v>10</v>
      </c>
      <c r="R515" s="144" t="s">
        <v>2226</v>
      </c>
      <c r="S515" s="144" t="s">
        <v>2226</v>
      </c>
      <c r="T515" s="232" t="s">
        <v>2226</v>
      </c>
      <c r="U515" s="232">
        <v>2021</v>
      </c>
      <c r="V515" s="401"/>
      <c r="W515" s="148"/>
      <c r="X515" s="148"/>
      <c r="Y515" s="148"/>
      <c r="Z515" s="148"/>
      <c r="AA515" s="148"/>
      <c r="AB515" s="144">
        <v>2200</v>
      </c>
      <c r="AC515" s="232"/>
      <c r="AD515" s="232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232" t="s">
        <v>16272</v>
      </c>
    </row>
    <row r="516" spans="1:48" s="400" customFormat="1" ht="24.6" hidden="1" customHeight="1" x14ac:dyDescent="0.15">
      <c r="A516" s="164"/>
      <c r="B516" s="147"/>
      <c r="C516" s="232" t="s">
        <v>17808</v>
      </c>
      <c r="D516" s="148"/>
      <c r="E516" s="232" t="s">
        <v>17821</v>
      </c>
      <c r="F516" s="136" t="s">
        <v>17808</v>
      </c>
      <c r="G516" s="232" t="s">
        <v>17807</v>
      </c>
      <c r="H516" s="144">
        <v>41207</v>
      </c>
      <c r="I516" s="144">
        <v>1138</v>
      </c>
      <c r="J516" s="144">
        <v>1138</v>
      </c>
      <c r="K516" s="232" t="s">
        <v>15749</v>
      </c>
      <c r="L516" s="232" t="s">
        <v>15436</v>
      </c>
      <c r="M516" s="232" t="s">
        <v>2195</v>
      </c>
      <c r="N516" s="144">
        <v>22</v>
      </c>
      <c r="O516" s="144">
        <v>50</v>
      </c>
      <c r="P516" s="144">
        <v>1100</v>
      </c>
      <c r="Q516" s="144">
        <v>5</v>
      </c>
      <c r="R516" s="144" t="s">
        <v>2226</v>
      </c>
      <c r="S516" s="144" t="s">
        <v>2226</v>
      </c>
      <c r="T516" s="232" t="s">
        <v>2226</v>
      </c>
      <c r="U516" s="232">
        <v>2022</v>
      </c>
      <c r="V516" s="401"/>
      <c r="W516" s="148"/>
      <c r="X516" s="148"/>
      <c r="Y516" s="148"/>
      <c r="Z516" s="148"/>
      <c r="AA516" s="148"/>
      <c r="AB516" s="144">
        <v>2000</v>
      </c>
      <c r="AC516" s="232"/>
      <c r="AD516" s="232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232" t="s">
        <v>16272</v>
      </c>
    </row>
    <row r="517" spans="1:48" s="400" customFormat="1" ht="24.6" hidden="1" customHeight="1" x14ac:dyDescent="0.15">
      <c r="A517" s="164" t="s">
        <v>339</v>
      </c>
      <c r="B517" s="147"/>
      <c r="C517" s="232" t="s">
        <v>7385</v>
      </c>
      <c r="D517" s="148" t="s">
        <v>7724</v>
      </c>
      <c r="E517" s="232" t="s">
        <v>7847</v>
      </c>
      <c r="F517" s="136" t="s">
        <v>7385</v>
      </c>
      <c r="G517" s="232" t="s">
        <v>7385</v>
      </c>
      <c r="H517" s="144">
        <v>2055</v>
      </c>
      <c r="I517" s="144">
        <v>2055</v>
      </c>
      <c r="J517" s="144">
        <v>2855</v>
      </c>
      <c r="K517" s="232" t="s">
        <v>4965</v>
      </c>
      <c r="L517" s="232" t="s">
        <v>1182</v>
      </c>
      <c r="M517" s="232" t="s">
        <v>54</v>
      </c>
      <c r="N517" s="144">
        <v>24</v>
      </c>
      <c r="O517" s="144">
        <v>48</v>
      </c>
      <c r="P517" s="144">
        <v>1152</v>
      </c>
      <c r="Q517" s="144">
        <v>19.5</v>
      </c>
      <c r="R517" s="144">
        <v>622</v>
      </c>
      <c r="S517" s="144">
        <v>2000</v>
      </c>
      <c r="T517" s="232" t="s">
        <v>499</v>
      </c>
      <c r="U517" s="232">
        <v>1997</v>
      </c>
      <c r="V517" s="401">
        <v>710000000</v>
      </c>
      <c r="W517" s="148">
        <v>1002000000</v>
      </c>
      <c r="X517" s="148">
        <v>420000000</v>
      </c>
      <c r="Y517" s="148"/>
      <c r="Z517" s="148"/>
      <c r="AA517" s="148"/>
      <c r="AB517" s="144">
        <v>2132</v>
      </c>
      <c r="AC517" s="232"/>
      <c r="AD517" s="232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64"/>
    </row>
    <row r="518" spans="1:48" s="400" customFormat="1" ht="24.6" hidden="1" customHeight="1" x14ac:dyDescent="0.15">
      <c r="A518" s="164" t="s">
        <v>340</v>
      </c>
      <c r="B518" s="147"/>
      <c r="C518" s="232" t="s">
        <v>7385</v>
      </c>
      <c r="D518" s="148"/>
      <c r="E518" s="232" t="s">
        <v>7848</v>
      </c>
      <c r="F518" s="232" t="s">
        <v>7385</v>
      </c>
      <c r="G518" s="232" t="s">
        <v>7385</v>
      </c>
      <c r="H518" s="144">
        <v>85519</v>
      </c>
      <c r="I518" s="144">
        <v>565</v>
      </c>
      <c r="J518" s="144">
        <v>565</v>
      </c>
      <c r="K518" s="232" t="s">
        <v>1276</v>
      </c>
      <c r="L518" s="232" t="s">
        <v>1295</v>
      </c>
      <c r="M518" s="232" t="s">
        <v>54</v>
      </c>
      <c r="N518" s="144">
        <v>14</v>
      </c>
      <c r="O518" s="144">
        <v>34</v>
      </c>
      <c r="P518" s="144">
        <v>476</v>
      </c>
      <c r="Q518" s="144">
        <v>5</v>
      </c>
      <c r="R518" s="144">
        <v>100</v>
      </c>
      <c r="S518" s="144">
        <v>100</v>
      </c>
      <c r="T518" s="232" t="s">
        <v>499</v>
      </c>
      <c r="U518" s="232">
        <v>2014</v>
      </c>
      <c r="V518" s="401"/>
      <c r="W518" s="148"/>
      <c r="X518" s="148"/>
      <c r="Y518" s="148"/>
      <c r="Z518" s="148"/>
      <c r="AA518" s="148"/>
      <c r="AB518" s="144">
        <v>600</v>
      </c>
      <c r="AC518" s="232"/>
      <c r="AD518" s="232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232"/>
    </row>
    <row r="519" spans="1:48" s="400" customFormat="1" ht="24.6" hidden="1" customHeight="1" x14ac:dyDescent="0.15">
      <c r="A519" s="164" t="s">
        <v>341</v>
      </c>
      <c r="B519" s="147"/>
      <c r="C519" s="232" t="s">
        <v>7385</v>
      </c>
      <c r="D519" s="148"/>
      <c r="E519" s="232" t="s">
        <v>11618</v>
      </c>
      <c r="F519" s="232" t="s">
        <v>7385</v>
      </c>
      <c r="G519" s="232" t="s">
        <v>7385</v>
      </c>
      <c r="H519" s="144">
        <v>37539</v>
      </c>
      <c r="I519" s="144">
        <v>393</v>
      </c>
      <c r="J519" s="144">
        <v>467</v>
      </c>
      <c r="K519" s="232" t="s">
        <v>1276</v>
      </c>
      <c r="L519" s="232" t="s">
        <v>1295</v>
      </c>
      <c r="M519" s="232" t="s">
        <v>54</v>
      </c>
      <c r="N519" s="144"/>
      <c r="O519" s="144"/>
      <c r="P519" s="144"/>
      <c r="Q519" s="144"/>
      <c r="R519" s="144"/>
      <c r="S519" s="144"/>
      <c r="T519" s="232"/>
      <c r="U519" s="232">
        <v>2017</v>
      </c>
      <c r="V519" s="401"/>
      <c r="W519" s="148"/>
      <c r="X519" s="148"/>
      <c r="Y519" s="148"/>
      <c r="Z519" s="148"/>
      <c r="AA519" s="148"/>
      <c r="AB519" s="144">
        <v>400</v>
      </c>
      <c r="AC519" s="232"/>
      <c r="AD519" s="232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409"/>
    </row>
    <row r="520" spans="1:48" s="400" customFormat="1" ht="24.6" hidden="1" customHeight="1" x14ac:dyDescent="0.2">
      <c r="A520" s="164"/>
      <c r="B520" s="154"/>
      <c r="C520" s="232" t="s">
        <v>7385</v>
      </c>
      <c r="D520" s="148"/>
      <c r="E520" s="144" t="s">
        <v>11619</v>
      </c>
      <c r="F520" s="148" t="s">
        <v>7385</v>
      </c>
      <c r="G520" s="148" t="s">
        <v>7385</v>
      </c>
      <c r="H520" s="144">
        <v>4312</v>
      </c>
      <c r="I520" s="144">
        <v>434</v>
      </c>
      <c r="J520" s="144">
        <v>434</v>
      </c>
      <c r="K520" s="232" t="s">
        <v>1276</v>
      </c>
      <c r="L520" s="232" t="s">
        <v>1295</v>
      </c>
      <c r="M520" s="232" t="s">
        <v>54</v>
      </c>
      <c r="N520" s="144"/>
      <c r="O520" s="144"/>
      <c r="P520" s="144"/>
      <c r="Q520" s="144"/>
      <c r="R520" s="144"/>
      <c r="S520" s="144"/>
      <c r="T520" s="232"/>
      <c r="U520" s="232">
        <v>2017</v>
      </c>
      <c r="V520" s="401"/>
      <c r="W520" s="148"/>
      <c r="X520" s="148"/>
      <c r="Y520" s="148"/>
      <c r="Z520" s="148"/>
      <c r="AA520" s="148"/>
      <c r="AB520" s="144">
        <v>500</v>
      </c>
      <c r="AC520" s="232"/>
      <c r="AD520" s="232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232"/>
    </row>
    <row r="521" spans="1:48" s="400" customFormat="1" ht="24.6" hidden="1" customHeight="1" x14ac:dyDescent="0.15">
      <c r="A521" s="164"/>
      <c r="B521" s="147"/>
      <c r="C521" s="232" t="s">
        <v>7385</v>
      </c>
      <c r="D521" s="148"/>
      <c r="E521" s="232" t="s">
        <v>2652</v>
      </c>
      <c r="F521" s="232" t="s">
        <v>7385</v>
      </c>
      <c r="G521" s="232" t="s">
        <v>7385</v>
      </c>
      <c r="H521" s="144">
        <v>85519</v>
      </c>
      <c r="I521" s="144">
        <v>988</v>
      </c>
      <c r="J521" s="144">
        <v>988</v>
      </c>
      <c r="K521" s="232" t="s">
        <v>1276</v>
      </c>
      <c r="L521" s="232" t="s">
        <v>14215</v>
      </c>
      <c r="M521" s="232" t="s">
        <v>54</v>
      </c>
      <c r="N521" s="144">
        <v>22</v>
      </c>
      <c r="O521" s="144">
        <v>46</v>
      </c>
      <c r="P521" s="144">
        <v>1012</v>
      </c>
      <c r="Q521" s="144">
        <v>13</v>
      </c>
      <c r="R521" s="144"/>
      <c r="S521" s="144"/>
      <c r="T521" s="232"/>
      <c r="U521" s="232">
        <v>2020</v>
      </c>
      <c r="V521" s="401"/>
      <c r="W521" s="148"/>
      <c r="X521" s="148"/>
      <c r="Y521" s="148"/>
      <c r="Z521" s="148"/>
      <c r="AA521" s="148"/>
      <c r="AB521" s="144">
        <v>1840</v>
      </c>
      <c r="AC521" s="232"/>
      <c r="AD521" s="232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232"/>
    </row>
    <row r="522" spans="1:48" s="400" customFormat="1" ht="24.6" hidden="1" customHeight="1" x14ac:dyDescent="0.15">
      <c r="A522" s="164"/>
      <c r="B522" s="147"/>
      <c r="C522" s="232" t="s">
        <v>7385</v>
      </c>
      <c r="D522" s="148"/>
      <c r="E522" s="232" t="s">
        <v>16450</v>
      </c>
      <c r="F522" s="232" t="s">
        <v>7385</v>
      </c>
      <c r="G522" s="232" t="s">
        <v>7385</v>
      </c>
      <c r="H522" s="144">
        <v>23857</v>
      </c>
      <c r="I522" s="144">
        <v>349.2</v>
      </c>
      <c r="J522" s="144">
        <v>349.2</v>
      </c>
      <c r="K522" s="232" t="s">
        <v>1276</v>
      </c>
      <c r="L522" s="232" t="s">
        <v>1295</v>
      </c>
      <c r="M522" s="232" t="s">
        <v>54</v>
      </c>
      <c r="N522" s="144">
        <v>12</v>
      </c>
      <c r="O522" s="144">
        <v>31.5</v>
      </c>
      <c r="P522" s="144">
        <v>378</v>
      </c>
      <c r="Q522" s="144"/>
      <c r="R522" s="144"/>
      <c r="S522" s="144"/>
      <c r="T522" s="232"/>
      <c r="U522" s="232">
        <v>2021</v>
      </c>
      <c r="V522" s="401"/>
      <c r="W522" s="148"/>
      <c r="X522" s="148"/>
      <c r="Y522" s="148"/>
      <c r="Z522" s="148"/>
      <c r="AA522" s="148"/>
      <c r="AB522" s="144">
        <v>365</v>
      </c>
      <c r="AC522" s="232"/>
      <c r="AD522" s="232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232"/>
    </row>
    <row r="523" spans="1:48" s="400" customFormat="1" ht="24.6" hidden="1" customHeight="1" x14ac:dyDescent="0.15">
      <c r="A523" s="164"/>
      <c r="B523" s="147"/>
      <c r="C523" s="232" t="s">
        <v>789</v>
      </c>
      <c r="D523" s="148" t="s">
        <v>7849</v>
      </c>
      <c r="E523" s="232" t="s">
        <v>7850</v>
      </c>
      <c r="F523" s="232" t="s">
        <v>789</v>
      </c>
      <c r="G523" s="232" t="s">
        <v>789</v>
      </c>
      <c r="H523" s="144">
        <v>12450</v>
      </c>
      <c r="I523" s="144">
        <v>2249</v>
      </c>
      <c r="J523" s="144">
        <v>3021</v>
      </c>
      <c r="K523" s="232" t="s">
        <v>4975</v>
      </c>
      <c r="L523" s="232" t="s">
        <v>3722</v>
      </c>
      <c r="M523" s="232" t="s">
        <v>54</v>
      </c>
      <c r="N523" s="144">
        <v>24</v>
      </c>
      <c r="O523" s="144">
        <v>78</v>
      </c>
      <c r="P523" s="144">
        <v>1152</v>
      </c>
      <c r="Q523" s="144">
        <v>17</v>
      </c>
      <c r="R523" s="144">
        <v>724</v>
      </c>
      <c r="S523" s="144">
        <v>3000</v>
      </c>
      <c r="T523" s="232" t="s">
        <v>185</v>
      </c>
      <c r="U523" s="232">
        <v>2000</v>
      </c>
      <c r="V523" s="401">
        <v>2583</v>
      </c>
      <c r="W523" s="148">
        <v>950</v>
      </c>
      <c r="X523" s="148">
        <v>504</v>
      </c>
      <c r="Y523" s="148"/>
      <c r="Z523" s="148"/>
      <c r="AA523" s="148"/>
      <c r="AB523" s="144">
        <v>4037</v>
      </c>
      <c r="AC523" s="232"/>
      <c r="AD523" s="232"/>
      <c r="AE523" s="148"/>
      <c r="AF523" s="148"/>
      <c r="AG523" s="148" t="s">
        <v>1482</v>
      </c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232"/>
    </row>
    <row r="524" spans="1:48" s="400" customFormat="1" ht="24.6" hidden="1" customHeight="1" x14ac:dyDescent="0.15">
      <c r="A524" s="164"/>
      <c r="B524" s="147"/>
      <c r="C524" s="232" t="s">
        <v>789</v>
      </c>
      <c r="D524" s="148" t="s">
        <v>7849</v>
      </c>
      <c r="E524" s="232" t="s">
        <v>7851</v>
      </c>
      <c r="F524" s="232" t="s">
        <v>789</v>
      </c>
      <c r="G524" s="232" t="s">
        <v>789</v>
      </c>
      <c r="H524" s="144">
        <v>3057</v>
      </c>
      <c r="I524" s="144">
        <v>544</v>
      </c>
      <c r="J524" s="144">
        <v>544</v>
      </c>
      <c r="K524" s="232" t="s">
        <v>500</v>
      </c>
      <c r="L524" s="232" t="s">
        <v>1295</v>
      </c>
      <c r="M524" s="232" t="s">
        <v>54</v>
      </c>
      <c r="N524" s="144">
        <v>18</v>
      </c>
      <c r="O524" s="144">
        <v>22</v>
      </c>
      <c r="P524" s="144">
        <v>396</v>
      </c>
      <c r="Q524" s="144">
        <v>2.8</v>
      </c>
      <c r="R524" s="144" t="s">
        <v>417</v>
      </c>
      <c r="S524" s="144" t="s">
        <v>417</v>
      </c>
      <c r="T524" s="144" t="s">
        <v>417</v>
      </c>
      <c r="U524" s="232">
        <v>2010</v>
      </c>
      <c r="V524" s="401">
        <v>2583</v>
      </c>
      <c r="W524" s="148">
        <v>950</v>
      </c>
      <c r="X524" s="148">
        <v>504</v>
      </c>
      <c r="Y524" s="148"/>
      <c r="Z524" s="148"/>
      <c r="AA524" s="148"/>
      <c r="AB524" s="144">
        <v>495</v>
      </c>
      <c r="AC524" s="232"/>
      <c r="AD524" s="232"/>
      <c r="AE524" s="148"/>
      <c r="AF524" s="148"/>
      <c r="AG524" s="148" t="s">
        <v>1482</v>
      </c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232"/>
    </row>
    <row r="525" spans="1:48" s="400" customFormat="1" ht="24.6" hidden="1" customHeight="1" x14ac:dyDescent="0.15">
      <c r="A525" s="164"/>
      <c r="B525" s="147"/>
      <c r="C525" s="232" t="s">
        <v>2099</v>
      </c>
      <c r="D525" s="148" t="s">
        <v>7394</v>
      </c>
      <c r="E525" s="232" t="s">
        <v>7852</v>
      </c>
      <c r="F525" s="232" t="s">
        <v>2099</v>
      </c>
      <c r="G525" s="232" t="s">
        <v>2099</v>
      </c>
      <c r="H525" s="144">
        <v>1822</v>
      </c>
      <c r="I525" s="144">
        <v>1821.7</v>
      </c>
      <c r="J525" s="144">
        <v>2949</v>
      </c>
      <c r="K525" s="232" t="s">
        <v>4965</v>
      </c>
      <c r="L525" s="232" t="s">
        <v>7853</v>
      </c>
      <c r="M525" s="232" t="s">
        <v>54</v>
      </c>
      <c r="N525" s="144">
        <v>24</v>
      </c>
      <c r="O525" s="144">
        <v>48</v>
      </c>
      <c r="P525" s="144">
        <v>1152</v>
      </c>
      <c r="Q525" s="144">
        <v>17</v>
      </c>
      <c r="R525" s="144">
        <v>624</v>
      </c>
      <c r="S525" s="144">
        <v>1000</v>
      </c>
      <c r="T525" s="232" t="s">
        <v>499</v>
      </c>
      <c r="U525" s="232">
        <v>1993</v>
      </c>
      <c r="V525" s="401">
        <v>1284</v>
      </c>
      <c r="W525" s="148"/>
      <c r="X525" s="148">
        <v>350</v>
      </c>
      <c r="Y525" s="148"/>
      <c r="Z525" s="148"/>
      <c r="AA525" s="148"/>
      <c r="AB525" s="144">
        <v>1634</v>
      </c>
      <c r="AC525" s="232"/>
      <c r="AD525" s="232"/>
      <c r="AE525" s="148"/>
      <c r="AF525" s="148"/>
      <c r="AG525" s="148" t="s">
        <v>7854</v>
      </c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232"/>
    </row>
    <row r="526" spans="1:48" s="400" customFormat="1" ht="24.6" hidden="1" customHeight="1" x14ac:dyDescent="0.15">
      <c r="A526" s="164"/>
      <c r="B526" s="147"/>
      <c r="C526" s="232" t="s">
        <v>7399</v>
      </c>
      <c r="D526" s="148" t="s">
        <v>7855</v>
      </c>
      <c r="E526" s="232" t="s">
        <v>7856</v>
      </c>
      <c r="F526" s="232" t="s">
        <v>7399</v>
      </c>
      <c r="G526" s="232" t="s">
        <v>2558</v>
      </c>
      <c r="H526" s="144">
        <v>6100</v>
      </c>
      <c r="I526" s="144">
        <v>1762</v>
      </c>
      <c r="J526" s="144">
        <v>5771</v>
      </c>
      <c r="K526" s="232" t="s">
        <v>354</v>
      </c>
      <c r="L526" s="232" t="s">
        <v>1182</v>
      </c>
      <c r="M526" s="232" t="s">
        <v>54</v>
      </c>
      <c r="N526" s="144">
        <v>21.6</v>
      </c>
      <c r="O526" s="144">
        <v>40.5</v>
      </c>
      <c r="P526" s="144">
        <v>864</v>
      </c>
      <c r="Q526" s="144">
        <v>11</v>
      </c>
      <c r="R526" s="144">
        <v>1111</v>
      </c>
      <c r="S526" s="144">
        <v>3000</v>
      </c>
      <c r="T526" s="232" t="s">
        <v>499</v>
      </c>
      <c r="U526" s="232">
        <v>1998</v>
      </c>
      <c r="V526" s="401">
        <v>3492</v>
      </c>
      <c r="W526" s="148">
        <v>600</v>
      </c>
      <c r="X526" s="148">
        <v>3208</v>
      </c>
      <c r="Y526" s="148"/>
      <c r="Z526" s="148"/>
      <c r="AA526" s="148"/>
      <c r="AB526" s="144">
        <v>7300</v>
      </c>
      <c r="AC526" s="232"/>
      <c r="AD526" s="232"/>
      <c r="AE526" s="148"/>
      <c r="AF526" s="148"/>
      <c r="AG526" s="148"/>
      <c r="AH526" s="148"/>
      <c r="AI526" s="148" t="s">
        <v>7857</v>
      </c>
      <c r="AJ526" s="148">
        <v>1</v>
      </c>
      <c r="AK526" s="148">
        <v>5771</v>
      </c>
      <c r="AL526" s="148" t="s">
        <v>7858</v>
      </c>
      <c r="AM526" s="148" t="s">
        <v>3391</v>
      </c>
      <c r="AN526" s="148"/>
      <c r="AO526" s="148"/>
      <c r="AP526" s="148"/>
      <c r="AQ526" s="148"/>
      <c r="AR526" s="148"/>
      <c r="AS526" s="148"/>
      <c r="AT526" s="148"/>
      <c r="AU526" s="148"/>
      <c r="AV526" s="232"/>
    </row>
    <row r="527" spans="1:48" s="1133" customFormat="1" ht="24.6" hidden="1" customHeight="1" x14ac:dyDescent="0.15">
      <c r="A527" s="1134"/>
      <c r="B527" s="669" t="s">
        <v>83</v>
      </c>
      <c r="C527" s="231" t="s">
        <v>55</v>
      </c>
      <c r="D527" s="240"/>
      <c r="E527" s="545">
        <f>COUNTA(E528:E544)</f>
        <v>17</v>
      </c>
      <c r="F527" s="231"/>
      <c r="G527" s="231"/>
      <c r="H527" s="241">
        <f>SUM(H528:H544)</f>
        <v>164063</v>
      </c>
      <c r="I527" s="241">
        <f>SUM(I528:I544)</f>
        <v>33156.620000000003</v>
      </c>
      <c r="J527" s="241">
        <f>SUM(J528:J544)</f>
        <v>45931.750000000007</v>
      </c>
      <c r="K527" s="231"/>
      <c r="L527" s="231"/>
      <c r="M527" s="231"/>
      <c r="N527" s="241"/>
      <c r="O527" s="241"/>
      <c r="P527" s="241"/>
      <c r="Q527" s="241"/>
      <c r="R527" s="241"/>
      <c r="S527" s="241"/>
      <c r="T527" s="231"/>
      <c r="U527" s="231"/>
      <c r="V527" s="1132"/>
      <c r="W527" s="240"/>
      <c r="X527" s="240"/>
      <c r="Y527" s="240"/>
      <c r="Z527" s="240"/>
      <c r="AA527" s="240"/>
      <c r="AB527" s="241"/>
      <c r="AC527" s="231"/>
      <c r="AD527" s="231"/>
      <c r="AE527" s="240"/>
      <c r="AF527" s="240"/>
      <c r="AG527" s="240"/>
      <c r="AH527" s="240"/>
      <c r="AI527" s="240"/>
      <c r="AJ527" s="240"/>
      <c r="AK527" s="240"/>
      <c r="AL527" s="240"/>
      <c r="AM527" s="240"/>
      <c r="AN527" s="240"/>
      <c r="AO527" s="240"/>
      <c r="AP527" s="240"/>
      <c r="AQ527" s="240"/>
      <c r="AR527" s="240"/>
      <c r="AS527" s="240"/>
      <c r="AT527" s="240"/>
      <c r="AU527" s="240"/>
      <c r="AV527" s="231"/>
    </row>
    <row r="528" spans="1:48" s="400" customFormat="1" ht="24.6" hidden="1" customHeight="1" x14ac:dyDescent="0.15">
      <c r="A528" s="164" t="s">
        <v>342</v>
      </c>
      <c r="B528" s="147"/>
      <c r="C528" s="261" t="s">
        <v>8337</v>
      </c>
      <c r="D528" s="410" t="s">
        <v>8338</v>
      </c>
      <c r="E528" s="261" t="s">
        <v>8420</v>
      </c>
      <c r="F528" s="232" t="s">
        <v>8493</v>
      </c>
      <c r="G528" s="261" t="s">
        <v>8341</v>
      </c>
      <c r="H528" s="411">
        <v>5858</v>
      </c>
      <c r="I528" s="411">
        <v>3978</v>
      </c>
      <c r="J528" s="411">
        <v>8004.63</v>
      </c>
      <c r="K528" s="261" t="s">
        <v>4968</v>
      </c>
      <c r="L528" s="261" t="s">
        <v>8421</v>
      </c>
      <c r="M528" s="261" t="s">
        <v>54</v>
      </c>
      <c r="N528" s="411">
        <v>34</v>
      </c>
      <c r="O528" s="411">
        <v>50</v>
      </c>
      <c r="P528" s="411">
        <v>1801</v>
      </c>
      <c r="Q528" s="411">
        <v>12.5</v>
      </c>
      <c r="R528" s="411">
        <v>3718</v>
      </c>
      <c r="S528" s="411">
        <v>6000</v>
      </c>
      <c r="T528" s="261" t="s">
        <v>499</v>
      </c>
      <c r="U528" s="261">
        <v>1983</v>
      </c>
      <c r="V528" s="412"/>
      <c r="W528" s="410" t="s">
        <v>8422</v>
      </c>
      <c r="X528" s="410" t="s">
        <v>8423</v>
      </c>
      <c r="Y528" s="410"/>
      <c r="Z528" s="410"/>
      <c r="AA528" s="410"/>
      <c r="AB528" s="411">
        <v>4000</v>
      </c>
      <c r="AC528" s="261"/>
      <c r="AD528" s="261"/>
      <c r="AE528" s="410" t="s">
        <v>3738</v>
      </c>
      <c r="AF528" s="410" t="s">
        <v>2817</v>
      </c>
      <c r="AG528" s="410" t="s">
        <v>8424</v>
      </c>
      <c r="AH528" s="410"/>
      <c r="AI528" s="410"/>
      <c r="AJ528" s="410"/>
      <c r="AK528" s="410"/>
      <c r="AL528" s="410"/>
      <c r="AM528" s="410"/>
      <c r="AN528" s="410"/>
      <c r="AO528" s="410"/>
      <c r="AP528" s="410"/>
      <c r="AQ528" s="410"/>
      <c r="AR528" s="410"/>
      <c r="AS528" s="410"/>
      <c r="AT528" s="410"/>
      <c r="AU528" s="410"/>
      <c r="AV528" s="261" t="s">
        <v>14126</v>
      </c>
    </row>
    <row r="529" spans="1:48" s="400" customFormat="1" ht="24.6" hidden="1" customHeight="1" x14ac:dyDescent="0.15">
      <c r="A529" s="164" t="s">
        <v>343</v>
      </c>
      <c r="B529" s="147"/>
      <c r="C529" s="261" t="s">
        <v>8337</v>
      </c>
      <c r="D529" s="410" t="s">
        <v>8425</v>
      </c>
      <c r="E529" s="261" t="s">
        <v>8426</v>
      </c>
      <c r="F529" s="232" t="s">
        <v>8493</v>
      </c>
      <c r="G529" s="261" t="s">
        <v>8427</v>
      </c>
      <c r="H529" s="411">
        <v>10360</v>
      </c>
      <c r="I529" s="411">
        <v>1826</v>
      </c>
      <c r="J529" s="411">
        <v>2211</v>
      </c>
      <c r="K529" s="261" t="s">
        <v>8428</v>
      </c>
      <c r="L529" s="261" t="s">
        <v>5366</v>
      </c>
      <c r="M529" s="261" t="s">
        <v>54</v>
      </c>
      <c r="N529" s="411">
        <v>24</v>
      </c>
      <c r="O529" s="411">
        <v>48</v>
      </c>
      <c r="P529" s="411">
        <v>1171</v>
      </c>
      <c r="Q529" s="411">
        <v>15</v>
      </c>
      <c r="R529" s="411">
        <v>554</v>
      </c>
      <c r="S529" s="411">
        <v>650</v>
      </c>
      <c r="T529" s="261" t="s">
        <v>185</v>
      </c>
      <c r="U529" s="261">
        <v>1998</v>
      </c>
      <c r="V529" s="412" t="s">
        <v>8429</v>
      </c>
      <c r="W529" s="410" t="s">
        <v>1735</v>
      </c>
      <c r="X529" s="410" t="s">
        <v>7836</v>
      </c>
      <c r="Y529" s="410" t="s">
        <v>8430</v>
      </c>
      <c r="Z529" s="410"/>
      <c r="AA529" s="410"/>
      <c r="AB529" s="411">
        <v>2084</v>
      </c>
      <c r="AC529" s="261"/>
      <c r="AD529" s="261"/>
      <c r="AE529" s="410" t="s">
        <v>2772</v>
      </c>
      <c r="AF529" s="410" t="s">
        <v>8431</v>
      </c>
      <c r="AG529" s="410" t="s">
        <v>8432</v>
      </c>
      <c r="AH529" s="410"/>
      <c r="AI529" s="410"/>
      <c r="AJ529" s="410"/>
      <c r="AK529" s="410"/>
      <c r="AL529" s="410"/>
      <c r="AM529" s="410"/>
      <c r="AN529" s="410"/>
      <c r="AO529" s="410"/>
      <c r="AP529" s="410"/>
      <c r="AQ529" s="410"/>
      <c r="AR529" s="410"/>
      <c r="AS529" s="410"/>
      <c r="AT529" s="410"/>
      <c r="AU529" s="410"/>
      <c r="AV529" s="261"/>
    </row>
    <row r="530" spans="1:48" s="400" customFormat="1" ht="24.6" hidden="1" customHeight="1" x14ac:dyDescent="0.15">
      <c r="A530" s="164" t="s">
        <v>344</v>
      </c>
      <c r="B530" s="147"/>
      <c r="C530" s="261" t="s">
        <v>8337</v>
      </c>
      <c r="D530" s="410"/>
      <c r="E530" s="261" t="s">
        <v>8433</v>
      </c>
      <c r="F530" s="232" t="s">
        <v>8493</v>
      </c>
      <c r="G530" s="261" t="s">
        <v>8434</v>
      </c>
      <c r="H530" s="411">
        <v>22686</v>
      </c>
      <c r="I530" s="411">
        <v>2791</v>
      </c>
      <c r="J530" s="411">
        <v>2791</v>
      </c>
      <c r="K530" s="261" t="s">
        <v>354</v>
      </c>
      <c r="L530" s="261" t="s">
        <v>8435</v>
      </c>
      <c r="M530" s="261" t="s">
        <v>54</v>
      </c>
      <c r="N530" s="411">
        <v>28</v>
      </c>
      <c r="O530" s="411">
        <v>34</v>
      </c>
      <c r="P530" s="411">
        <v>658</v>
      </c>
      <c r="Q530" s="411">
        <v>18</v>
      </c>
      <c r="R530" s="411">
        <v>500</v>
      </c>
      <c r="S530" s="411">
        <v>1000</v>
      </c>
      <c r="T530" s="261" t="s">
        <v>499</v>
      </c>
      <c r="U530" s="261">
        <v>2015</v>
      </c>
      <c r="V530" s="412"/>
      <c r="W530" s="410"/>
      <c r="X530" s="410"/>
      <c r="Y530" s="410"/>
      <c r="Z530" s="410"/>
      <c r="AA530" s="410"/>
      <c r="AB530" s="411">
        <v>2754</v>
      </c>
      <c r="AC530" s="261"/>
      <c r="AD530" s="261"/>
      <c r="AE530" s="410"/>
      <c r="AF530" s="410"/>
      <c r="AG530" s="410"/>
      <c r="AH530" s="410"/>
      <c r="AI530" s="410"/>
      <c r="AJ530" s="410"/>
      <c r="AK530" s="410"/>
      <c r="AL530" s="410"/>
      <c r="AM530" s="410"/>
      <c r="AN530" s="410"/>
      <c r="AO530" s="410"/>
      <c r="AP530" s="410"/>
      <c r="AQ530" s="410"/>
      <c r="AR530" s="410"/>
      <c r="AS530" s="410"/>
      <c r="AT530" s="410"/>
      <c r="AU530" s="410"/>
      <c r="AV530" s="261"/>
    </row>
    <row r="531" spans="1:48" s="400" customFormat="1" ht="24.6" hidden="1" customHeight="1" x14ac:dyDescent="0.15">
      <c r="A531" s="164"/>
      <c r="B531" s="147"/>
      <c r="C531" s="261" t="s">
        <v>8337</v>
      </c>
      <c r="D531" s="410"/>
      <c r="E531" s="261" t="s">
        <v>15248</v>
      </c>
      <c r="F531" s="232" t="s">
        <v>8493</v>
      </c>
      <c r="G531" s="261" t="s">
        <v>8434</v>
      </c>
      <c r="H531" s="411">
        <v>19559</v>
      </c>
      <c r="I531" s="411">
        <v>1020.4</v>
      </c>
      <c r="J531" s="411">
        <v>999.32</v>
      </c>
      <c r="K531" s="261" t="s">
        <v>354</v>
      </c>
      <c r="L531" s="261" t="s">
        <v>8435</v>
      </c>
      <c r="M531" s="261" t="s">
        <v>54</v>
      </c>
      <c r="N531" s="411">
        <v>36</v>
      </c>
      <c r="O531" s="411">
        <v>22</v>
      </c>
      <c r="P531" s="411">
        <v>792</v>
      </c>
      <c r="Q531" s="411">
        <v>11</v>
      </c>
      <c r="R531" s="411" t="s">
        <v>417</v>
      </c>
      <c r="S531" s="411">
        <v>100</v>
      </c>
      <c r="T531" s="261" t="s">
        <v>417</v>
      </c>
      <c r="U531" s="261">
        <v>2020</v>
      </c>
      <c r="V531" s="412"/>
      <c r="W531" s="410"/>
      <c r="X531" s="410"/>
      <c r="Y531" s="410"/>
      <c r="Z531" s="410"/>
      <c r="AA531" s="410"/>
      <c r="AB531" s="411">
        <v>3300</v>
      </c>
      <c r="AC531" s="261"/>
      <c r="AD531" s="261"/>
      <c r="AE531" s="410"/>
      <c r="AF531" s="410"/>
      <c r="AG531" s="410"/>
      <c r="AH531" s="410"/>
      <c r="AI531" s="410"/>
      <c r="AJ531" s="410"/>
      <c r="AK531" s="410"/>
      <c r="AL531" s="410"/>
      <c r="AM531" s="410"/>
      <c r="AN531" s="410"/>
      <c r="AO531" s="410"/>
      <c r="AP531" s="410"/>
      <c r="AQ531" s="410"/>
      <c r="AR531" s="410"/>
      <c r="AS531" s="410"/>
      <c r="AT531" s="410"/>
      <c r="AU531" s="410"/>
      <c r="AV531" s="261"/>
    </row>
    <row r="532" spans="1:48" s="400" customFormat="1" ht="24.6" hidden="1" customHeight="1" x14ac:dyDescent="0.15">
      <c r="A532" s="164"/>
      <c r="B532" s="147"/>
      <c r="C532" s="261" t="s">
        <v>8337</v>
      </c>
      <c r="D532" s="410" t="s">
        <v>8345</v>
      </c>
      <c r="E532" s="261" t="s">
        <v>8436</v>
      </c>
      <c r="F532" s="232" t="s">
        <v>8493</v>
      </c>
      <c r="G532" s="261" t="s">
        <v>8419</v>
      </c>
      <c r="H532" s="411">
        <v>17428</v>
      </c>
      <c r="I532" s="411">
        <v>2980</v>
      </c>
      <c r="J532" s="411">
        <v>3820</v>
      </c>
      <c r="K532" s="261" t="s">
        <v>4975</v>
      </c>
      <c r="L532" s="261" t="s">
        <v>1182</v>
      </c>
      <c r="M532" s="261" t="s">
        <v>54</v>
      </c>
      <c r="N532" s="411">
        <v>28</v>
      </c>
      <c r="O532" s="411">
        <v>48</v>
      </c>
      <c r="P532" s="411">
        <v>1344</v>
      </c>
      <c r="Q532" s="411">
        <v>14.9</v>
      </c>
      <c r="R532" s="411">
        <v>760</v>
      </c>
      <c r="S532" s="411">
        <v>1000</v>
      </c>
      <c r="T532" s="261" t="s">
        <v>499</v>
      </c>
      <c r="U532" s="261">
        <v>1997</v>
      </c>
      <c r="V532" s="412" t="s">
        <v>8437</v>
      </c>
      <c r="W532" s="410" t="s">
        <v>8438</v>
      </c>
      <c r="X532" s="410" t="s">
        <v>8439</v>
      </c>
      <c r="Y532" s="410"/>
      <c r="Z532" s="410"/>
      <c r="AA532" s="410"/>
      <c r="AB532" s="411">
        <v>4835</v>
      </c>
      <c r="AC532" s="261"/>
      <c r="AD532" s="261"/>
      <c r="AE532" s="410" t="s">
        <v>8440</v>
      </c>
      <c r="AF532" s="410" t="s">
        <v>2926</v>
      </c>
      <c r="AG532" s="410" t="s">
        <v>7961</v>
      </c>
      <c r="AH532" s="410"/>
      <c r="AI532" s="410"/>
      <c r="AJ532" s="410"/>
      <c r="AK532" s="410"/>
      <c r="AL532" s="410"/>
      <c r="AM532" s="410"/>
      <c r="AN532" s="410"/>
      <c r="AO532" s="410"/>
      <c r="AP532" s="410"/>
      <c r="AQ532" s="410"/>
      <c r="AR532" s="410"/>
      <c r="AS532" s="410"/>
      <c r="AT532" s="410"/>
      <c r="AU532" s="410"/>
      <c r="AV532" s="261"/>
    </row>
    <row r="533" spans="1:48" s="400" customFormat="1" ht="24.6" hidden="1" customHeight="1" x14ac:dyDescent="0.15">
      <c r="A533" s="164" t="s">
        <v>144</v>
      </c>
      <c r="B533" s="147"/>
      <c r="C533" s="261" t="s">
        <v>8337</v>
      </c>
      <c r="D533" s="410" t="s">
        <v>8441</v>
      </c>
      <c r="E533" s="261" t="s">
        <v>8442</v>
      </c>
      <c r="F533" s="232" t="s">
        <v>8493</v>
      </c>
      <c r="G533" s="261" t="s">
        <v>8443</v>
      </c>
      <c r="H533" s="411">
        <v>10800</v>
      </c>
      <c r="I533" s="411">
        <v>1972</v>
      </c>
      <c r="J533" s="411">
        <v>2279</v>
      </c>
      <c r="K533" s="261" t="s">
        <v>4965</v>
      </c>
      <c r="L533" s="261" t="s">
        <v>1184</v>
      </c>
      <c r="M533" s="261" t="s">
        <v>54</v>
      </c>
      <c r="N533" s="411">
        <v>22</v>
      </c>
      <c r="O533" s="411">
        <v>35</v>
      </c>
      <c r="P533" s="411">
        <v>770</v>
      </c>
      <c r="Q533" s="411">
        <v>12</v>
      </c>
      <c r="R533" s="411">
        <v>508</v>
      </c>
      <c r="S533" s="411">
        <v>800</v>
      </c>
      <c r="T533" s="261" t="s">
        <v>499</v>
      </c>
      <c r="U533" s="261">
        <v>1994</v>
      </c>
      <c r="V533" s="412" t="s">
        <v>8444</v>
      </c>
      <c r="W533" s="410" t="s">
        <v>8445</v>
      </c>
      <c r="X533" s="410"/>
      <c r="Y533" s="410"/>
      <c r="Z533" s="410"/>
      <c r="AA533" s="410"/>
      <c r="AB533" s="411">
        <v>1919</v>
      </c>
      <c r="AC533" s="261"/>
      <c r="AD533" s="261"/>
      <c r="AE533" s="410" t="s">
        <v>4103</v>
      </c>
      <c r="AF533" s="410" t="s">
        <v>8446</v>
      </c>
      <c r="AG533" s="410" t="s">
        <v>7961</v>
      </c>
      <c r="AH533" s="410"/>
      <c r="AI533" s="410"/>
      <c r="AJ533" s="410"/>
      <c r="AK533" s="410"/>
      <c r="AL533" s="410"/>
      <c r="AM533" s="410"/>
      <c r="AN533" s="410"/>
      <c r="AO533" s="410"/>
      <c r="AP533" s="410"/>
      <c r="AQ533" s="410"/>
      <c r="AR533" s="410"/>
      <c r="AS533" s="410"/>
      <c r="AT533" s="410"/>
      <c r="AU533" s="410"/>
      <c r="AV533" s="261"/>
    </row>
    <row r="534" spans="1:48" s="400" customFormat="1" ht="24.6" hidden="1" customHeight="1" x14ac:dyDescent="0.15">
      <c r="A534" s="164" t="s">
        <v>146</v>
      </c>
      <c r="B534" s="147"/>
      <c r="C534" s="261" t="s">
        <v>8337</v>
      </c>
      <c r="D534" s="410" t="s">
        <v>8447</v>
      </c>
      <c r="E534" s="261" t="s">
        <v>8448</v>
      </c>
      <c r="F534" s="232" t="s">
        <v>8493</v>
      </c>
      <c r="G534" s="261" t="s">
        <v>8346</v>
      </c>
      <c r="H534" s="411">
        <v>10500</v>
      </c>
      <c r="I534" s="411">
        <v>2043</v>
      </c>
      <c r="J534" s="411">
        <v>2763</v>
      </c>
      <c r="K534" s="261" t="s">
        <v>4965</v>
      </c>
      <c r="L534" s="261" t="s">
        <v>1182</v>
      </c>
      <c r="M534" s="261" t="s">
        <v>54</v>
      </c>
      <c r="N534" s="411">
        <v>23</v>
      </c>
      <c r="O534" s="411">
        <v>48</v>
      </c>
      <c r="P534" s="411">
        <v>1104</v>
      </c>
      <c r="Q534" s="411">
        <v>12</v>
      </c>
      <c r="R534" s="411">
        <v>552</v>
      </c>
      <c r="S534" s="411">
        <v>900</v>
      </c>
      <c r="T534" s="261" t="s">
        <v>499</v>
      </c>
      <c r="U534" s="261">
        <v>1994</v>
      </c>
      <c r="V534" s="412" t="s">
        <v>8449</v>
      </c>
      <c r="W534" s="410" t="s">
        <v>7836</v>
      </c>
      <c r="X534" s="410" t="s">
        <v>8450</v>
      </c>
      <c r="Y534" s="410"/>
      <c r="Z534" s="410"/>
      <c r="AA534" s="410"/>
      <c r="AB534" s="411">
        <v>1842</v>
      </c>
      <c r="AC534" s="261"/>
      <c r="AD534" s="261"/>
      <c r="AE534" s="410" t="s">
        <v>8440</v>
      </c>
      <c r="AF534" s="410" t="s">
        <v>2926</v>
      </c>
      <c r="AG534" s="410" t="s">
        <v>7961</v>
      </c>
      <c r="AH534" s="410"/>
      <c r="AI534" s="410" t="s">
        <v>8347</v>
      </c>
      <c r="AJ534" s="410" t="s">
        <v>8451</v>
      </c>
      <c r="AK534" s="410" t="s">
        <v>8452</v>
      </c>
      <c r="AL534" s="410" t="s">
        <v>8348</v>
      </c>
      <c r="AM534" s="410" t="s">
        <v>1819</v>
      </c>
      <c r="AN534" s="410"/>
      <c r="AO534" s="410"/>
      <c r="AP534" s="410"/>
      <c r="AQ534" s="410"/>
      <c r="AR534" s="410"/>
      <c r="AS534" s="410"/>
      <c r="AT534" s="410"/>
      <c r="AU534" s="410"/>
      <c r="AV534" s="261"/>
    </row>
    <row r="535" spans="1:48" s="400" customFormat="1" ht="24.6" hidden="1" customHeight="1" x14ac:dyDescent="0.15">
      <c r="A535" s="164" t="s">
        <v>147</v>
      </c>
      <c r="B535" s="147"/>
      <c r="C535" s="261" t="s">
        <v>8337</v>
      </c>
      <c r="D535" s="410" t="s">
        <v>8453</v>
      </c>
      <c r="E535" s="261" t="s">
        <v>8454</v>
      </c>
      <c r="F535" s="232" t="s">
        <v>8493</v>
      </c>
      <c r="G535" s="261" t="s">
        <v>8455</v>
      </c>
      <c r="H535" s="411">
        <v>21370</v>
      </c>
      <c r="I535" s="411">
        <v>2848</v>
      </c>
      <c r="J535" s="411">
        <v>3182</v>
      </c>
      <c r="K535" s="261" t="s">
        <v>4965</v>
      </c>
      <c r="L535" s="261" t="s">
        <v>1184</v>
      </c>
      <c r="M535" s="261" t="s">
        <v>54</v>
      </c>
      <c r="N535" s="411">
        <v>21.4</v>
      </c>
      <c r="O535" s="411">
        <v>35</v>
      </c>
      <c r="P535" s="411">
        <v>749</v>
      </c>
      <c r="Q535" s="411">
        <v>14.9</v>
      </c>
      <c r="R535" s="411">
        <v>378</v>
      </c>
      <c r="S535" s="411">
        <v>700</v>
      </c>
      <c r="T535" s="261" t="s">
        <v>499</v>
      </c>
      <c r="U535" s="261">
        <v>1998</v>
      </c>
      <c r="V535" s="412" t="s">
        <v>8456</v>
      </c>
      <c r="W535" s="410" t="s">
        <v>8416</v>
      </c>
      <c r="X535" s="410" t="s">
        <v>716</v>
      </c>
      <c r="Y535" s="410"/>
      <c r="Z535" s="410"/>
      <c r="AA535" s="410"/>
      <c r="AB535" s="411">
        <v>2123</v>
      </c>
      <c r="AC535" s="261"/>
      <c r="AD535" s="261"/>
      <c r="AE535" s="410" t="s">
        <v>8440</v>
      </c>
      <c r="AF535" s="410" t="s">
        <v>2926</v>
      </c>
      <c r="AG535" s="410" t="s">
        <v>7961</v>
      </c>
      <c r="AH535" s="410"/>
      <c r="AI535" s="410"/>
      <c r="AJ535" s="410"/>
      <c r="AK535" s="410"/>
      <c r="AL535" s="410"/>
      <c r="AM535" s="410"/>
      <c r="AN535" s="410"/>
      <c r="AO535" s="410"/>
      <c r="AP535" s="410"/>
      <c r="AQ535" s="410"/>
      <c r="AR535" s="410"/>
      <c r="AS535" s="410"/>
      <c r="AT535" s="410"/>
      <c r="AU535" s="410"/>
      <c r="AV535" s="261"/>
    </row>
    <row r="536" spans="1:48" s="400" customFormat="1" ht="24.6" hidden="1" customHeight="1" x14ac:dyDescent="0.15">
      <c r="A536" s="164"/>
      <c r="B536" s="147"/>
      <c r="C536" s="261" t="s">
        <v>8337</v>
      </c>
      <c r="D536" s="410" t="s">
        <v>8339</v>
      </c>
      <c r="E536" s="261" t="s">
        <v>8457</v>
      </c>
      <c r="F536" s="232" t="s">
        <v>8493</v>
      </c>
      <c r="G536" s="261" t="s">
        <v>8458</v>
      </c>
      <c r="H536" s="411">
        <v>22674</v>
      </c>
      <c r="I536" s="411">
        <v>166</v>
      </c>
      <c r="J536" s="411">
        <v>166</v>
      </c>
      <c r="K536" s="261" t="s">
        <v>4965</v>
      </c>
      <c r="L536" s="261" t="s">
        <v>1184</v>
      </c>
      <c r="M536" s="261" t="s">
        <v>54</v>
      </c>
      <c r="N536" s="411">
        <v>21.3</v>
      </c>
      <c r="O536" s="411">
        <v>34.5</v>
      </c>
      <c r="P536" s="411">
        <v>735</v>
      </c>
      <c r="Q536" s="411">
        <v>14.9</v>
      </c>
      <c r="R536" s="411">
        <v>340</v>
      </c>
      <c r="S536" s="411">
        <v>700</v>
      </c>
      <c r="T536" s="261" t="s">
        <v>499</v>
      </c>
      <c r="U536" s="261">
        <v>1998</v>
      </c>
      <c r="V536" s="412" t="s">
        <v>8459</v>
      </c>
      <c r="W536" s="410" t="s">
        <v>8416</v>
      </c>
      <c r="X536" s="410" t="s">
        <v>716</v>
      </c>
      <c r="Y536" s="410"/>
      <c r="Z536" s="410"/>
      <c r="AA536" s="410"/>
      <c r="AB536" s="411">
        <v>1883</v>
      </c>
      <c r="AC536" s="261"/>
      <c r="AD536" s="261"/>
      <c r="AE536" s="410" t="s">
        <v>8440</v>
      </c>
      <c r="AF536" s="410" t="s">
        <v>2926</v>
      </c>
      <c r="AG536" s="410" t="s">
        <v>7961</v>
      </c>
      <c r="AH536" s="410"/>
      <c r="AI536" s="410"/>
      <c r="AJ536" s="410"/>
      <c r="AK536" s="410"/>
      <c r="AL536" s="410"/>
      <c r="AM536" s="410"/>
      <c r="AN536" s="410"/>
      <c r="AO536" s="410"/>
      <c r="AP536" s="410"/>
      <c r="AQ536" s="410"/>
      <c r="AR536" s="410"/>
      <c r="AS536" s="410"/>
      <c r="AT536" s="410"/>
      <c r="AU536" s="410"/>
      <c r="AV536" s="261"/>
    </row>
    <row r="537" spans="1:48" s="400" customFormat="1" ht="24.6" hidden="1" customHeight="1" x14ac:dyDescent="0.2">
      <c r="A537" s="164"/>
      <c r="B537" s="147"/>
      <c r="C537" s="1070" t="s">
        <v>8337</v>
      </c>
      <c r="D537" s="413"/>
      <c r="E537" s="1070" t="s">
        <v>8460</v>
      </c>
      <c r="F537" s="232" t="s">
        <v>8493</v>
      </c>
      <c r="G537" s="261" t="s">
        <v>8461</v>
      </c>
      <c r="H537" s="414">
        <v>5745</v>
      </c>
      <c r="I537" s="414">
        <v>1378.22</v>
      </c>
      <c r="J537" s="414">
        <v>1312.02</v>
      </c>
      <c r="K537" s="261" t="s">
        <v>4965</v>
      </c>
      <c r="L537" s="261" t="s">
        <v>1184</v>
      </c>
      <c r="M537" s="261" t="s">
        <v>54</v>
      </c>
      <c r="N537" s="414">
        <v>34</v>
      </c>
      <c r="O537" s="414">
        <v>20.5</v>
      </c>
      <c r="P537" s="414">
        <v>697</v>
      </c>
      <c r="Q537" s="414">
        <v>12</v>
      </c>
      <c r="R537" s="414">
        <v>180</v>
      </c>
      <c r="S537" s="414">
        <v>500</v>
      </c>
      <c r="T537" s="261" t="s">
        <v>499</v>
      </c>
      <c r="U537" s="1070">
        <v>2009</v>
      </c>
      <c r="V537" s="415"/>
      <c r="W537" s="416"/>
      <c r="X537" s="416"/>
      <c r="Y537" s="416"/>
      <c r="Z537" s="416"/>
      <c r="AA537" s="416"/>
      <c r="AB537" s="414">
        <v>3317</v>
      </c>
      <c r="AC537" s="416"/>
      <c r="AD537" s="416"/>
      <c r="AE537" s="416"/>
      <c r="AF537" s="416"/>
      <c r="AG537" s="416"/>
      <c r="AH537" s="416"/>
      <c r="AI537" s="416"/>
      <c r="AJ537" s="416"/>
      <c r="AK537" s="416"/>
      <c r="AL537" s="416"/>
      <c r="AM537" s="416"/>
      <c r="AN537" s="416"/>
      <c r="AO537" s="416"/>
      <c r="AP537" s="416"/>
      <c r="AQ537" s="416"/>
      <c r="AR537" s="416"/>
      <c r="AS537" s="416"/>
      <c r="AT537" s="416"/>
      <c r="AU537" s="416"/>
      <c r="AV537" s="416"/>
    </row>
    <row r="538" spans="1:48" s="400" customFormat="1" ht="24.6" hidden="1" customHeight="1" x14ac:dyDescent="0.2">
      <c r="A538" s="380"/>
      <c r="B538" s="154"/>
      <c r="C538" s="1070" t="s">
        <v>8337</v>
      </c>
      <c r="D538" s="413"/>
      <c r="E538" s="1070" t="s">
        <v>8462</v>
      </c>
      <c r="F538" s="232" t="s">
        <v>8493</v>
      </c>
      <c r="G538" s="261" t="s">
        <v>8463</v>
      </c>
      <c r="H538" s="414">
        <v>3118</v>
      </c>
      <c r="I538" s="414">
        <v>1072</v>
      </c>
      <c r="J538" s="414">
        <v>1204</v>
      </c>
      <c r="K538" s="1070" t="s">
        <v>8428</v>
      </c>
      <c r="L538" s="261" t="s">
        <v>1184</v>
      </c>
      <c r="M538" s="261" t="s">
        <v>54</v>
      </c>
      <c r="N538" s="414">
        <v>25.9</v>
      </c>
      <c r="O538" s="414">
        <v>31</v>
      </c>
      <c r="P538" s="414">
        <v>802.9</v>
      </c>
      <c r="Q538" s="414">
        <v>13.36</v>
      </c>
      <c r="R538" s="414">
        <v>109</v>
      </c>
      <c r="S538" s="414">
        <v>500</v>
      </c>
      <c r="T538" s="261" t="s">
        <v>499</v>
      </c>
      <c r="U538" s="1070">
        <v>2009</v>
      </c>
      <c r="V538" s="415"/>
      <c r="W538" s="416"/>
      <c r="X538" s="416"/>
      <c r="Y538" s="416"/>
      <c r="Z538" s="416"/>
      <c r="AA538" s="416"/>
      <c r="AB538" s="414">
        <v>1982</v>
      </c>
      <c r="AC538" s="416"/>
      <c r="AD538" s="416"/>
      <c r="AE538" s="416"/>
      <c r="AF538" s="416"/>
      <c r="AG538" s="416"/>
      <c r="AH538" s="416"/>
      <c r="AI538" s="416"/>
      <c r="AJ538" s="416"/>
      <c r="AK538" s="416"/>
      <c r="AL538" s="416"/>
      <c r="AM538" s="416"/>
      <c r="AN538" s="416"/>
      <c r="AO538" s="416"/>
      <c r="AP538" s="416"/>
      <c r="AQ538" s="416"/>
      <c r="AR538" s="416"/>
      <c r="AS538" s="416"/>
      <c r="AT538" s="416"/>
      <c r="AU538" s="416"/>
      <c r="AV538" s="416"/>
    </row>
    <row r="539" spans="1:48" s="400" customFormat="1" ht="24.6" hidden="1" customHeight="1" x14ac:dyDescent="0.2">
      <c r="A539" s="380"/>
      <c r="B539" s="154"/>
      <c r="C539" s="232" t="s">
        <v>8352</v>
      </c>
      <c r="D539" s="148" t="s">
        <v>8425</v>
      </c>
      <c r="E539" s="232" t="s">
        <v>14127</v>
      </c>
      <c r="F539" s="232" t="s">
        <v>8493</v>
      </c>
      <c r="G539" s="232" t="s">
        <v>8355</v>
      </c>
      <c r="H539" s="144">
        <v>10500</v>
      </c>
      <c r="I539" s="144">
        <v>2062</v>
      </c>
      <c r="J539" s="144">
        <v>2810</v>
      </c>
      <c r="K539" s="232" t="s">
        <v>4975</v>
      </c>
      <c r="L539" s="232" t="s">
        <v>5366</v>
      </c>
      <c r="M539" s="232" t="s">
        <v>54</v>
      </c>
      <c r="N539" s="144">
        <v>24</v>
      </c>
      <c r="O539" s="144">
        <v>48</v>
      </c>
      <c r="P539" s="144">
        <v>1152</v>
      </c>
      <c r="Q539" s="144">
        <v>14.9</v>
      </c>
      <c r="R539" s="144">
        <v>884</v>
      </c>
      <c r="S539" s="144">
        <v>884</v>
      </c>
      <c r="T539" s="232" t="s">
        <v>499</v>
      </c>
      <c r="U539" s="232">
        <v>1998</v>
      </c>
      <c r="V539" s="401" t="s">
        <v>8429</v>
      </c>
      <c r="W539" s="148" t="s">
        <v>1735</v>
      </c>
      <c r="X539" s="148" t="s">
        <v>7836</v>
      </c>
      <c r="Y539" s="148" t="s">
        <v>8430</v>
      </c>
      <c r="Z539" s="148"/>
      <c r="AA539" s="148"/>
      <c r="AB539" s="144">
        <v>1965</v>
      </c>
      <c r="AC539" s="232"/>
      <c r="AD539" s="232"/>
      <c r="AE539" s="148" t="s">
        <v>2772</v>
      </c>
      <c r="AF539" s="148" t="s">
        <v>8431</v>
      </c>
      <c r="AG539" s="148" t="s">
        <v>8432</v>
      </c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232"/>
    </row>
    <row r="540" spans="1:48" s="400" customFormat="1" ht="24.6" hidden="1" customHeight="1" x14ac:dyDescent="0.2">
      <c r="A540" s="380"/>
      <c r="B540" s="154"/>
      <c r="C540" s="232" t="s">
        <v>8352</v>
      </c>
      <c r="D540" s="148" t="s">
        <v>8464</v>
      </c>
      <c r="E540" s="232" t="s">
        <v>14128</v>
      </c>
      <c r="F540" s="232" t="s">
        <v>8493</v>
      </c>
      <c r="G540" s="232" t="s">
        <v>8355</v>
      </c>
      <c r="H540" s="144">
        <v>3465</v>
      </c>
      <c r="I540" s="144">
        <v>1805</v>
      </c>
      <c r="J540" s="144">
        <v>2527</v>
      </c>
      <c r="K540" s="232" t="s">
        <v>4975</v>
      </c>
      <c r="L540" s="232" t="s">
        <v>8465</v>
      </c>
      <c r="M540" s="232" t="s">
        <v>54</v>
      </c>
      <c r="N540" s="144">
        <v>24</v>
      </c>
      <c r="O540" s="144">
        <v>48</v>
      </c>
      <c r="P540" s="144">
        <v>1731</v>
      </c>
      <c r="Q540" s="144">
        <v>17.100000000000001</v>
      </c>
      <c r="R540" s="144">
        <v>526</v>
      </c>
      <c r="S540" s="144">
        <v>526</v>
      </c>
      <c r="T540" s="232" t="s">
        <v>499</v>
      </c>
      <c r="U540" s="232">
        <v>1997</v>
      </c>
      <c r="V540" s="401" t="s">
        <v>8466</v>
      </c>
      <c r="W540" s="148" t="s">
        <v>8467</v>
      </c>
      <c r="X540" s="148" t="s">
        <v>8439</v>
      </c>
      <c r="Y540" s="148" t="s">
        <v>8468</v>
      </c>
      <c r="Z540" s="148"/>
      <c r="AA540" s="148"/>
      <c r="AB540" s="144">
        <v>1731</v>
      </c>
      <c r="AC540" s="232"/>
      <c r="AD540" s="232"/>
      <c r="AE540" s="148" t="s">
        <v>2772</v>
      </c>
      <c r="AF540" s="148" t="s">
        <v>4482</v>
      </c>
      <c r="AG540" s="148" t="s">
        <v>8469</v>
      </c>
      <c r="AH540" s="148" t="s">
        <v>8470</v>
      </c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232"/>
    </row>
    <row r="541" spans="1:48" s="400" customFormat="1" ht="24.6" hidden="1" customHeight="1" x14ac:dyDescent="0.2">
      <c r="A541" s="380"/>
      <c r="B541" s="154"/>
      <c r="C541" s="232" t="s">
        <v>8352</v>
      </c>
      <c r="D541" s="148" t="s">
        <v>8357</v>
      </c>
      <c r="E541" s="232" t="s">
        <v>8471</v>
      </c>
      <c r="F541" s="232" t="s">
        <v>8493</v>
      </c>
      <c r="G541" s="232" t="s">
        <v>8358</v>
      </c>
      <c r="H541" s="144"/>
      <c r="I541" s="144">
        <v>1029</v>
      </c>
      <c r="J541" s="144">
        <v>3850.65</v>
      </c>
      <c r="K541" s="232" t="s">
        <v>4965</v>
      </c>
      <c r="L541" s="232" t="s">
        <v>3796</v>
      </c>
      <c r="M541" s="232" t="s">
        <v>54</v>
      </c>
      <c r="N541" s="144">
        <v>20</v>
      </c>
      <c r="O541" s="144">
        <v>32</v>
      </c>
      <c r="P541" s="144">
        <v>640</v>
      </c>
      <c r="Q541" s="144">
        <v>12</v>
      </c>
      <c r="R541" s="144">
        <v>400</v>
      </c>
      <c r="S541" s="144">
        <v>400</v>
      </c>
      <c r="T541" s="232" t="s">
        <v>499</v>
      </c>
      <c r="U541" s="232">
        <v>1987</v>
      </c>
      <c r="V541" s="401" t="s">
        <v>8472</v>
      </c>
      <c r="W541" s="148"/>
      <c r="X541" s="148" t="s">
        <v>8416</v>
      </c>
      <c r="Y541" s="148"/>
      <c r="Z541" s="148"/>
      <c r="AA541" s="148"/>
      <c r="AB541" s="144">
        <v>870</v>
      </c>
      <c r="AC541" s="232"/>
      <c r="AD541" s="232"/>
      <c r="AE541" s="148" t="s">
        <v>8440</v>
      </c>
      <c r="AF541" s="148" t="s">
        <v>1120</v>
      </c>
      <c r="AG541" s="148" t="s">
        <v>7961</v>
      </c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232" t="s">
        <v>14129</v>
      </c>
    </row>
    <row r="542" spans="1:48" s="400" customFormat="1" ht="24.6" hidden="1" customHeight="1" x14ac:dyDescent="0.2">
      <c r="A542" s="380"/>
      <c r="B542" s="154"/>
      <c r="C542" s="232" t="s">
        <v>8352</v>
      </c>
      <c r="D542" s="148" t="s">
        <v>8363</v>
      </c>
      <c r="E542" s="232" t="s">
        <v>8473</v>
      </c>
      <c r="F542" s="232" t="s">
        <v>8493</v>
      </c>
      <c r="G542" s="232" t="s">
        <v>8364</v>
      </c>
      <c r="H542" s="144"/>
      <c r="I542" s="144">
        <v>1847</v>
      </c>
      <c r="J542" s="144">
        <v>2663.3</v>
      </c>
      <c r="K542" s="232" t="s">
        <v>4965</v>
      </c>
      <c r="L542" s="232" t="s">
        <v>3796</v>
      </c>
      <c r="M542" s="232" t="s">
        <v>54</v>
      </c>
      <c r="N542" s="144">
        <v>22</v>
      </c>
      <c r="O542" s="144">
        <v>39</v>
      </c>
      <c r="P542" s="144">
        <v>877</v>
      </c>
      <c r="Q542" s="144">
        <v>18</v>
      </c>
      <c r="R542" s="144">
        <v>405</v>
      </c>
      <c r="S542" s="144">
        <v>405</v>
      </c>
      <c r="T542" s="232" t="s">
        <v>499</v>
      </c>
      <c r="U542" s="232">
        <v>1998</v>
      </c>
      <c r="V542" s="401" t="s">
        <v>8474</v>
      </c>
      <c r="W542" s="148" t="s">
        <v>8416</v>
      </c>
      <c r="X542" s="148" t="s">
        <v>8475</v>
      </c>
      <c r="Y542" s="148"/>
      <c r="Z542" s="148" t="s">
        <v>8476</v>
      </c>
      <c r="AA542" s="148" t="s">
        <v>8360</v>
      </c>
      <c r="AB542" s="144">
        <v>2431</v>
      </c>
      <c r="AC542" s="232"/>
      <c r="AD542" s="232"/>
      <c r="AE542" s="417" t="s">
        <v>8440</v>
      </c>
      <c r="AF542" s="417" t="s">
        <v>1120</v>
      </c>
      <c r="AG542" s="148" t="s">
        <v>7961</v>
      </c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232" t="s">
        <v>8477</v>
      </c>
    </row>
    <row r="543" spans="1:48" s="400" customFormat="1" ht="24.6" hidden="1" customHeight="1" x14ac:dyDescent="0.2">
      <c r="A543" s="380"/>
      <c r="B543" s="154"/>
      <c r="C543" s="232" t="s">
        <v>8352</v>
      </c>
      <c r="D543" s="148" t="s">
        <v>8361</v>
      </c>
      <c r="E543" s="232" t="s">
        <v>8478</v>
      </c>
      <c r="F543" s="232" t="s">
        <v>8493</v>
      </c>
      <c r="G543" s="232" t="s">
        <v>8362</v>
      </c>
      <c r="H543" s="144"/>
      <c r="I543" s="144">
        <v>1924</v>
      </c>
      <c r="J543" s="144">
        <v>2501.83</v>
      </c>
      <c r="K543" s="232" t="s">
        <v>4965</v>
      </c>
      <c r="L543" s="232" t="s">
        <v>3796</v>
      </c>
      <c r="M543" s="232" t="s">
        <v>54</v>
      </c>
      <c r="N543" s="144">
        <v>22</v>
      </c>
      <c r="O543" s="144">
        <v>36</v>
      </c>
      <c r="P543" s="144">
        <v>804</v>
      </c>
      <c r="Q543" s="144">
        <v>18</v>
      </c>
      <c r="R543" s="144">
        <v>416</v>
      </c>
      <c r="S543" s="144">
        <v>416</v>
      </c>
      <c r="T543" s="232" t="s">
        <v>499</v>
      </c>
      <c r="U543" s="232">
        <v>1998</v>
      </c>
      <c r="V543" s="401" t="s">
        <v>8479</v>
      </c>
      <c r="W543" s="148" t="s">
        <v>8416</v>
      </c>
      <c r="X543" s="148" t="s">
        <v>1939</v>
      </c>
      <c r="Y543" s="148"/>
      <c r="Z543" s="148"/>
      <c r="AA543" s="148"/>
      <c r="AB543" s="144">
        <v>2533</v>
      </c>
      <c r="AC543" s="232"/>
      <c r="AD543" s="232"/>
      <c r="AE543" s="417" t="s">
        <v>8440</v>
      </c>
      <c r="AF543" s="417" t="s">
        <v>1120</v>
      </c>
      <c r="AG543" s="148" t="s">
        <v>7961</v>
      </c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232" t="s">
        <v>8480</v>
      </c>
    </row>
    <row r="544" spans="1:48" s="400" customFormat="1" ht="24.6" hidden="1" customHeight="1" x14ac:dyDescent="0.2">
      <c r="A544" s="380"/>
      <c r="B544" s="154"/>
      <c r="C544" s="232" t="s">
        <v>8352</v>
      </c>
      <c r="D544" s="148"/>
      <c r="E544" s="232" t="s">
        <v>8481</v>
      </c>
      <c r="F544" s="232" t="s">
        <v>8493</v>
      </c>
      <c r="G544" s="232" t="s">
        <v>8355</v>
      </c>
      <c r="H544" s="144"/>
      <c r="I544" s="144">
        <v>2415</v>
      </c>
      <c r="J544" s="144">
        <v>2847</v>
      </c>
      <c r="K544" s="232" t="s">
        <v>1169</v>
      </c>
      <c r="L544" s="232" t="s">
        <v>8482</v>
      </c>
      <c r="M544" s="232" t="s">
        <v>54</v>
      </c>
      <c r="N544" s="144">
        <v>32</v>
      </c>
      <c r="O544" s="144">
        <v>49</v>
      </c>
      <c r="P544" s="144">
        <v>1568</v>
      </c>
      <c r="Q544" s="144">
        <v>14</v>
      </c>
      <c r="R544" s="144">
        <v>350</v>
      </c>
      <c r="S544" s="144">
        <v>350</v>
      </c>
      <c r="T544" s="232" t="s">
        <v>499</v>
      </c>
      <c r="U544" s="232">
        <v>2014</v>
      </c>
      <c r="V544" s="401"/>
      <c r="W544" s="148"/>
      <c r="X544" s="148"/>
      <c r="Y544" s="148"/>
      <c r="Z544" s="148"/>
      <c r="AA544" s="148"/>
      <c r="AB544" s="144">
        <v>3900</v>
      </c>
      <c r="AC544" s="232"/>
      <c r="AD544" s="232"/>
      <c r="AE544" s="417"/>
      <c r="AF544" s="417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232" t="s">
        <v>8483</v>
      </c>
    </row>
  </sheetData>
  <mergeCells count="25">
    <mergeCell ref="AN3:AR3"/>
    <mergeCell ref="AS3:AU3"/>
    <mergeCell ref="B1:E1"/>
    <mergeCell ref="T1:AV1"/>
    <mergeCell ref="E2:E3"/>
    <mergeCell ref="F2:F3"/>
    <mergeCell ref="G2:G3"/>
    <mergeCell ref="H2:H3"/>
    <mergeCell ref="I2:I3"/>
    <mergeCell ref="J2:J3"/>
    <mergeCell ref="K2:K3"/>
    <mergeCell ref="AV2:AV3"/>
    <mergeCell ref="U2:U3"/>
    <mergeCell ref="V2:AB3"/>
    <mergeCell ref="AI2:AU2"/>
    <mergeCell ref="AC2:AD2"/>
    <mergeCell ref="AI3:AM3"/>
    <mergeCell ref="A2:A3"/>
    <mergeCell ref="B2:B3"/>
    <mergeCell ref="C2:C3"/>
    <mergeCell ref="D2:D3"/>
    <mergeCell ref="AE3:AF3"/>
    <mergeCell ref="AE2:AH2"/>
    <mergeCell ref="L2:Q2"/>
    <mergeCell ref="R2:T2"/>
  </mergeCells>
  <phoneticPr fontId="3" type="noConversion"/>
  <conditionalFormatting sqref="E25:E31">
    <cfRule type="duplicateValues" dxfId="4" priority="2"/>
  </conditionalFormatting>
  <conditionalFormatting sqref="E43">
    <cfRule type="duplicateValues" dxfId="3" priority="1"/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theme="0" tint="-0.14999847407452621"/>
  </sheetPr>
  <dimension ref="A1:BG65"/>
  <sheetViews>
    <sheetView view="pageBreakPreview" topLeftCell="B1" zoomScaleSheetLayoutView="100" workbookViewId="0">
      <pane ySplit="4" topLeftCell="A5" activePane="bottomLeft" state="frozen"/>
      <selection activeCell="A17" sqref="A17:L17"/>
      <selection pane="bottomLeft" activeCell="BF2" sqref="A2:XFD3"/>
    </sheetView>
  </sheetViews>
  <sheetFormatPr defaultColWidth="8.88671875" defaultRowHeight="24.6" customHeight="1" x14ac:dyDescent="0.2"/>
  <cols>
    <col min="1" max="1" width="5.21875" style="131" hidden="1" customWidth="1"/>
    <col min="2" max="2" width="3.77734375" style="131" customWidth="1"/>
    <col min="3" max="3" width="5.33203125" style="131" customWidth="1"/>
    <col min="4" max="4" width="22" style="131" hidden="1" customWidth="1"/>
    <col min="5" max="5" width="12.88671875" style="421" customWidth="1"/>
    <col min="6" max="6" width="8.109375" style="131" customWidth="1"/>
    <col min="7" max="7" width="32.88671875" style="131" hidden="1" customWidth="1"/>
    <col min="8" max="8" width="12.6640625" style="131" customWidth="1"/>
    <col min="9" max="9" width="8" style="131" hidden="1" customWidth="1"/>
    <col min="10" max="10" width="25.33203125" style="131" hidden="1" customWidth="1"/>
    <col min="11" max="11" width="7.77734375" style="133" customWidth="1"/>
    <col min="12" max="13" width="7.44140625" style="133" customWidth="1"/>
    <col min="14" max="14" width="7.21875" style="131" customWidth="1"/>
    <col min="15" max="15" width="12.6640625" style="131" customWidth="1"/>
    <col min="16" max="17" width="14.6640625" style="131" hidden="1" customWidth="1"/>
    <col min="18" max="18" width="16.6640625" style="131" hidden="1" customWidth="1"/>
    <col min="19" max="19" width="20" style="131" hidden="1" customWidth="1"/>
    <col min="20" max="20" width="6.6640625" style="131" bestFit="1" customWidth="1"/>
    <col min="21" max="21" width="4" style="132" customWidth="1"/>
    <col min="22" max="22" width="4.33203125" style="132" customWidth="1"/>
    <col min="23" max="23" width="4.5546875" style="132" customWidth="1"/>
    <col min="24" max="24" width="4" style="132" customWidth="1"/>
    <col min="25" max="25" width="5.6640625" style="133" bestFit="1" customWidth="1"/>
    <col min="26" max="26" width="5.21875" style="132" customWidth="1"/>
    <col min="27" max="27" width="5.44140625" style="131" bestFit="1" customWidth="1"/>
    <col min="28" max="28" width="4.77734375" style="131" customWidth="1"/>
    <col min="29" max="29" width="9.44140625" style="418" hidden="1" customWidth="1"/>
    <col min="30" max="30" width="14.44140625" style="131" hidden="1" customWidth="1"/>
    <col min="31" max="31" width="10.77734375" style="131" hidden="1" customWidth="1"/>
    <col min="32" max="32" width="15.33203125" style="131" hidden="1" customWidth="1"/>
    <col min="33" max="33" width="2.6640625" style="131" hidden="1" customWidth="1"/>
    <col min="34" max="34" width="3.21875" style="131" hidden="1" customWidth="1"/>
    <col min="35" max="35" width="6.21875" style="133" customWidth="1"/>
    <col min="36" max="36" width="10.77734375" style="131" hidden="1" customWidth="1"/>
    <col min="37" max="37" width="5.77734375" style="131" hidden="1" customWidth="1"/>
    <col min="38" max="38" width="23.6640625" style="131" hidden="1" customWidth="1"/>
    <col min="39" max="39" width="9.5546875" style="131" hidden="1" customWidth="1"/>
    <col min="40" max="40" width="15.33203125" style="131" hidden="1" customWidth="1"/>
    <col min="41" max="41" width="25.88671875" style="131" hidden="1" customWidth="1"/>
    <col min="42" max="42" width="28.44140625" style="131" hidden="1" customWidth="1"/>
    <col min="43" max="43" width="18.109375" style="131" hidden="1" customWidth="1"/>
    <col min="44" max="44" width="17.5546875" style="131" hidden="1" customWidth="1"/>
    <col min="45" max="45" width="21.88671875" style="131" hidden="1" customWidth="1"/>
    <col min="46" max="46" width="19.5546875" style="131" hidden="1" customWidth="1"/>
    <col min="47" max="47" width="21" style="131" hidden="1" customWidth="1"/>
    <col min="48" max="48" width="22.21875" style="131" hidden="1" customWidth="1"/>
    <col min="49" max="49" width="12.21875" style="131" hidden="1" customWidth="1"/>
    <col min="50" max="50" width="20.44140625" style="131" hidden="1" customWidth="1"/>
    <col min="51" max="51" width="18.109375" style="131" hidden="1" customWidth="1"/>
    <col min="52" max="52" width="22" style="131" hidden="1" customWidth="1"/>
    <col min="53" max="53" width="12.21875" style="131" hidden="1" customWidth="1"/>
    <col min="54" max="54" width="7.77734375" style="131" hidden="1" customWidth="1"/>
    <col min="55" max="55" width="22.5546875" style="131" hidden="1" customWidth="1"/>
    <col min="56" max="56" width="18.109375" style="131" hidden="1" customWidth="1"/>
    <col min="57" max="57" width="9.44140625" style="131" customWidth="1"/>
    <col min="58" max="16384" width="8.88671875" style="5"/>
  </cols>
  <sheetData>
    <row r="1" spans="1:59" ht="24.6" customHeight="1" x14ac:dyDescent="0.2">
      <c r="B1" s="1833" t="s">
        <v>49</v>
      </c>
      <c r="C1" s="1833"/>
      <c r="D1" s="1833"/>
      <c r="E1" s="1833"/>
      <c r="AA1" s="1834" t="s">
        <v>276</v>
      </c>
      <c r="AB1" s="1834"/>
      <c r="AC1" s="1834"/>
      <c r="AD1" s="1834"/>
      <c r="AE1" s="1834"/>
      <c r="AF1" s="1834"/>
      <c r="AG1" s="1834"/>
      <c r="AH1" s="1834"/>
      <c r="AI1" s="1834"/>
      <c r="AJ1" s="1834"/>
      <c r="AK1" s="1834"/>
      <c r="AL1" s="1834"/>
      <c r="AM1" s="1834"/>
      <c r="AN1" s="1834"/>
      <c r="AO1" s="1834"/>
      <c r="AP1" s="1834"/>
      <c r="AQ1" s="1834"/>
      <c r="AR1" s="1834"/>
      <c r="AS1" s="1834"/>
      <c r="AT1" s="1834"/>
      <c r="AU1" s="1834"/>
      <c r="AV1" s="1834"/>
      <c r="AW1" s="1834"/>
      <c r="AX1" s="1834"/>
      <c r="AY1" s="1834"/>
      <c r="AZ1" s="1834"/>
      <c r="BA1" s="1834"/>
      <c r="BB1" s="1834"/>
      <c r="BC1" s="1834"/>
      <c r="BD1" s="1834"/>
      <c r="BE1" s="1834"/>
    </row>
    <row r="2" spans="1:59" ht="24.6" customHeight="1" x14ac:dyDescent="0.15">
      <c r="A2" s="1830" t="s">
        <v>395</v>
      </c>
      <c r="B2" s="1869" t="s">
        <v>396</v>
      </c>
      <c r="C2" s="1869" t="s">
        <v>397</v>
      </c>
      <c r="D2" s="1869" t="s">
        <v>398</v>
      </c>
      <c r="E2" s="1869" t="s">
        <v>399</v>
      </c>
      <c r="F2" s="1869" t="s">
        <v>400</v>
      </c>
      <c r="G2" s="1869" t="s">
        <v>401</v>
      </c>
      <c r="H2" s="1869" t="s">
        <v>402</v>
      </c>
      <c r="I2" s="1869" t="s">
        <v>403</v>
      </c>
      <c r="J2" s="1869" t="s">
        <v>404</v>
      </c>
      <c r="K2" s="1869" t="s">
        <v>405</v>
      </c>
      <c r="L2" s="1869" t="s">
        <v>406</v>
      </c>
      <c r="M2" s="1869" t="s">
        <v>407</v>
      </c>
      <c r="N2" s="1869" t="s">
        <v>475</v>
      </c>
      <c r="O2" s="1869" t="s">
        <v>408</v>
      </c>
      <c r="P2" s="1869"/>
      <c r="Q2" s="1869"/>
      <c r="R2" s="1869"/>
      <c r="S2" s="1869"/>
      <c r="T2" s="1869"/>
      <c r="U2" s="1869"/>
      <c r="V2" s="1869"/>
      <c r="W2" s="1869"/>
      <c r="X2" s="1869"/>
      <c r="Y2" s="1869" t="s">
        <v>226</v>
      </c>
      <c r="Z2" s="1869"/>
      <c r="AA2" s="1869"/>
      <c r="AB2" s="1869" t="s">
        <v>164</v>
      </c>
      <c r="AC2" s="1871" t="s">
        <v>507</v>
      </c>
      <c r="AD2" s="1871"/>
      <c r="AE2" s="1871"/>
      <c r="AF2" s="1871"/>
      <c r="AG2" s="1871"/>
      <c r="AH2" s="1871"/>
      <c r="AI2" s="1871"/>
      <c r="AJ2" s="1869" t="s">
        <v>411</v>
      </c>
      <c r="AK2" s="1869"/>
      <c r="AL2" s="1869" t="s">
        <v>412</v>
      </c>
      <c r="AM2" s="1869"/>
      <c r="AN2" s="1869"/>
      <c r="AO2" s="1870"/>
      <c r="AP2" s="1869" t="s">
        <v>413</v>
      </c>
      <c r="AQ2" s="1870"/>
      <c r="AR2" s="1870"/>
      <c r="AS2" s="1870"/>
      <c r="AT2" s="1870"/>
      <c r="AU2" s="1870"/>
      <c r="AV2" s="1870"/>
      <c r="AW2" s="1870"/>
      <c r="AX2" s="1870"/>
      <c r="AY2" s="1870"/>
      <c r="AZ2" s="1870"/>
      <c r="BA2" s="1870"/>
      <c r="BB2" s="1870"/>
      <c r="BC2" s="1870"/>
      <c r="BD2" s="1870"/>
      <c r="BE2" s="1869" t="s">
        <v>414</v>
      </c>
    </row>
    <row r="3" spans="1:59" ht="24.6" hidden="1" customHeight="1" x14ac:dyDescent="0.15">
      <c r="A3" s="1830"/>
      <c r="B3" s="1869"/>
      <c r="C3" s="1869"/>
      <c r="D3" s="1869"/>
      <c r="E3" s="1869"/>
      <c r="F3" s="1869"/>
      <c r="G3" s="1869"/>
      <c r="H3" s="1869"/>
      <c r="I3" s="1869"/>
      <c r="J3" s="1869"/>
      <c r="K3" s="1869"/>
      <c r="L3" s="1869"/>
      <c r="M3" s="1869"/>
      <c r="N3" s="1869"/>
      <c r="O3" s="395" t="s">
        <v>228</v>
      </c>
      <c r="P3" s="396" t="s">
        <v>229</v>
      </c>
      <c r="Q3" s="396" t="s">
        <v>230</v>
      </c>
      <c r="R3" s="396" t="s">
        <v>494</v>
      </c>
      <c r="S3" s="396" t="s">
        <v>349</v>
      </c>
      <c r="T3" s="395" t="s">
        <v>168</v>
      </c>
      <c r="U3" s="396" t="s">
        <v>157</v>
      </c>
      <c r="V3" s="396" t="s">
        <v>158</v>
      </c>
      <c r="W3" s="396" t="s">
        <v>143</v>
      </c>
      <c r="X3" s="396" t="s">
        <v>231</v>
      </c>
      <c r="Y3" s="395" t="s">
        <v>472</v>
      </c>
      <c r="Z3" s="395" t="s">
        <v>313</v>
      </c>
      <c r="AA3" s="395" t="s">
        <v>73</v>
      </c>
      <c r="AB3" s="1869"/>
      <c r="AC3" s="1873"/>
      <c r="AD3" s="1873"/>
      <c r="AE3" s="1873"/>
      <c r="AF3" s="1873"/>
      <c r="AG3" s="1873"/>
      <c r="AH3" s="1873"/>
      <c r="AI3" s="1873"/>
      <c r="AJ3" s="395" t="s">
        <v>476</v>
      </c>
      <c r="AK3" s="395" t="s">
        <v>477</v>
      </c>
      <c r="AL3" s="1869" t="s">
        <v>478</v>
      </c>
      <c r="AM3" s="1869"/>
      <c r="AN3" s="396" t="s">
        <v>232</v>
      </c>
      <c r="AO3" s="396" t="s">
        <v>480</v>
      </c>
      <c r="AP3" s="1869" t="s">
        <v>481</v>
      </c>
      <c r="AQ3" s="1870"/>
      <c r="AR3" s="1870"/>
      <c r="AS3" s="1870"/>
      <c r="AT3" s="1870"/>
      <c r="AU3" s="1869" t="s">
        <v>482</v>
      </c>
      <c r="AV3" s="1870"/>
      <c r="AW3" s="1870"/>
      <c r="AX3" s="1870"/>
      <c r="AY3" s="1870"/>
      <c r="AZ3" s="1869" t="s">
        <v>167</v>
      </c>
      <c r="BA3" s="1870"/>
      <c r="BB3" s="1870"/>
      <c r="BC3" s="1870"/>
      <c r="BD3" s="1870"/>
      <c r="BE3" s="1869"/>
    </row>
    <row r="4" spans="1:59" s="575" customFormat="1" ht="24.6" hidden="1" customHeight="1" x14ac:dyDescent="0.15">
      <c r="A4" s="1128"/>
      <c r="B4" s="596" t="s">
        <v>48</v>
      </c>
      <c r="C4" s="231" t="s">
        <v>1</v>
      </c>
      <c r="D4" s="240"/>
      <c r="E4" s="545">
        <f>COUNTA(E6:E6,E8:E9,E11:E14,E16:E18,E20:E20,E22:E27,E29:E38,E40:E42,E43,E46:E47,E49:E54,E56:E60,E62:E64,E65)</f>
        <v>48</v>
      </c>
      <c r="F4" s="545"/>
      <c r="G4" s="545">
        <f t="shared" ref="G4:J4" si="0">COUNTA(G6:G6,G8:G9,G11:G14,G16:G18,G20:G20,G22:G27,G29:G38,G40:G42,G43,G46:G47,G49:G54,G56:G60,G62:G64,G65)</f>
        <v>19</v>
      </c>
      <c r="H4" s="545"/>
      <c r="I4" s="545">
        <f t="shared" si="0"/>
        <v>15</v>
      </c>
      <c r="J4" s="545">
        <f t="shared" si="0"/>
        <v>15</v>
      </c>
      <c r="K4" s="241">
        <f>SUM(K6:K6,K8:K9,K11:K14,K16:K18,K20:K20,K22:K27,K29:K38,K40:K42,K43,K46:K47,K49:K54,K56:K60,K62:K64,K65)</f>
        <v>1135475.6499999999</v>
      </c>
      <c r="L4" s="241">
        <f t="shared" ref="L4:M4" si="1">SUM(L6:L6,L8:L9,L11:L14,L16:L18,L20:L20,L22:L27,L29:L38,L40:L42,L43,L46:L47,L49:L54,L56:L60,L62:L64,L65)</f>
        <v>75118.69</v>
      </c>
      <c r="M4" s="241">
        <f t="shared" si="1"/>
        <v>147042.12999999998</v>
      </c>
      <c r="N4" s="231"/>
      <c r="O4" s="240"/>
      <c r="P4" s="236"/>
      <c r="Q4" s="236"/>
      <c r="R4" s="236"/>
      <c r="S4" s="236"/>
      <c r="T4" s="240"/>
      <c r="U4" s="248"/>
      <c r="V4" s="248"/>
      <c r="W4" s="248"/>
      <c r="X4" s="248"/>
      <c r="Y4" s="241"/>
      <c r="Z4" s="241"/>
      <c r="AA4" s="231"/>
      <c r="AB4" s="231"/>
      <c r="AC4" s="1150"/>
      <c r="AD4" s="244"/>
      <c r="AE4" s="244"/>
      <c r="AF4" s="244"/>
      <c r="AG4" s="244"/>
      <c r="AH4" s="244"/>
      <c r="AI4" s="546"/>
      <c r="AJ4" s="231"/>
      <c r="AK4" s="231"/>
      <c r="AL4" s="240"/>
      <c r="AM4" s="240"/>
      <c r="AN4" s="240"/>
      <c r="AO4" s="236"/>
      <c r="AP4" s="236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</row>
    <row r="5" spans="1:59" s="575" customFormat="1" ht="24.6" hidden="1" customHeight="1" x14ac:dyDescent="0.2">
      <c r="A5" s="1128"/>
      <c r="B5" s="592" t="s">
        <v>56</v>
      </c>
      <c r="C5" s="231" t="s">
        <v>55</v>
      </c>
      <c r="D5" s="240"/>
      <c r="E5" s="545">
        <f>COUNTA(E6:E6)</f>
        <v>1</v>
      </c>
      <c r="F5" s="240"/>
      <c r="G5" s="240"/>
      <c r="H5" s="240"/>
      <c r="I5" s="240"/>
      <c r="J5" s="240"/>
      <c r="K5" s="241">
        <f>SUM(K6:K6)</f>
        <v>12817</v>
      </c>
      <c r="L5" s="241">
        <f>SUM(L6:L6)</f>
        <v>5778</v>
      </c>
      <c r="M5" s="241">
        <f>SUM(M6:M6)</f>
        <v>12817</v>
      </c>
      <c r="N5" s="231"/>
      <c r="O5" s="240"/>
      <c r="P5" s="236"/>
      <c r="Q5" s="236"/>
      <c r="R5" s="236"/>
      <c r="S5" s="236"/>
      <c r="T5" s="231"/>
      <c r="U5" s="248"/>
      <c r="V5" s="248"/>
      <c r="W5" s="248"/>
      <c r="X5" s="248"/>
      <c r="Y5" s="241"/>
      <c r="Z5" s="241"/>
      <c r="AA5" s="231"/>
      <c r="AB5" s="231"/>
      <c r="AC5" s="1132"/>
      <c r="AD5" s="240"/>
      <c r="AE5" s="240"/>
      <c r="AF5" s="240"/>
      <c r="AG5" s="240"/>
      <c r="AH5" s="240"/>
      <c r="AI5" s="546"/>
      <c r="AJ5" s="231"/>
      <c r="AK5" s="231"/>
      <c r="AL5" s="240"/>
      <c r="AM5" s="240"/>
      <c r="AN5" s="240"/>
      <c r="AO5" s="236"/>
      <c r="AP5" s="236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G5" s="1652" t="s">
        <v>20755</v>
      </c>
    </row>
    <row r="6" spans="1:59" ht="24.6" hidden="1" customHeight="1" x14ac:dyDescent="0.2">
      <c r="A6" s="204" t="s">
        <v>156</v>
      </c>
      <c r="B6" s="147"/>
      <c r="C6" s="232" t="s">
        <v>623</v>
      </c>
      <c r="D6" s="148"/>
      <c r="E6" s="232" t="s">
        <v>11927</v>
      </c>
      <c r="F6" s="232" t="s">
        <v>1013</v>
      </c>
      <c r="G6" s="232" t="s">
        <v>617</v>
      </c>
      <c r="H6" s="232" t="s">
        <v>10246</v>
      </c>
      <c r="I6" s="148"/>
      <c r="J6" s="148" t="s">
        <v>11928</v>
      </c>
      <c r="K6" s="144">
        <v>12817</v>
      </c>
      <c r="L6" s="144">
        <v>5778</v>
      </c>
      <c r="M6" s="144">
        <v>12817</v>
      </c>
      <c r="N6" s="232" t="s">
        <v>11929</v>
      </c>
      <c r="O6" s="148" t="s">
        <v>1288</v>
      </c>
      <c r="P6" s="148">
        <v>0</v>
      </c>
      <c r="Q6" s="185">
        <v>0</v>
      </c>
      <c r="R6" s="148"/>
      <c r="S6" s="148"/>
      <c r="T6" s="232" t="s">
        <v>54</v>
      </c>
      <c r="U6" s="144">
        <v>14</v>
      </c>
      <c r="V6" s="144">
        <v>14</v>
      </c>
      <c r="W6" s="144">
        <v>604</v>
      </c>
      <c r="X6" s="144">
        <v>22</v>
      </c>
      <c r="Y6" s="144">
        <v>1184</v>
      </c>
      <c r="Z6" s="144"/>
      <c r="AA6" s="232" t="s">
        <v>499</v>
      </c>
      <c r="AB6" s="232">
        <v>1986</v>
      </c>
      <c r="AC6" s="401"/>
      <c r="AD6" s="148"/>
      <c r="AE6" s="148"/>
      <c r="AF6" s="148"/>
      <c r="AG6" s="148"/>
      <c r="AH6" s="148"/>
      <c r="AI6" s="144"/>
      <c r="AJ6" s="232"/>
      <c r="AK6" s="232"/>
      <c r="AL6" s="148" t="s">
        <v>621</v>
      </c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G6" s="1652" t="s">
        <v>20756</v>
      </c>
    </row>
    <row r="7" spans="1:59" s="575" customFormat="1" ht="24.6" hidden="1" customHeight="1" x14ac:dyDescent="0.2">
      <c r="A7" s="573"/>
      <c r="B7" s="592" t="s">
        <v>1973</v>
      </c>
      <c r="C7" s="231" t="s">
        <v>613</v>
      </c>
      <c r="D7" s="240"/>
      <c r="E7" s="545">
        <f>COUNTA(E8:E9)</f>
        <v>2</v>
      </c>
      <c r="F7" s="240"/>
      <c r="G7" s="240"/>
      <c r="H7" s="240"/>
      <c r="I7" s="240"/>
      <c r="J7" s="240"/>
      <c r="K7" s="241">
        <f>SUM(K8:K9)</f>
        <v>6893</v>
      </c>
      <c r="L7" s="241">
        <f>SUM(L8:L9)</f>
        <v>2447</v>
      </c>
      <c r="M7" s="241">
        <f>SUM(M8:M9)</f>
        <v>5355</v>
      </c>
      <c r="N7" s="231"/>
      <c r="O7" s="240"/>
      <c r="P7" s="240"/>
      <c r="Q7" s="1151"/>
      <c r="R7" s="240"/>
      <c r="S7" s="240"/>
      <c r="T7" s="231"/>
      <c r="U7" s="241"/>
      <c r="V7" s="241"/>
      <c r="W7" s="241"/>
      <c r="X7" s="241"/>
      <c r="Y7" s="241"/>
      <c r="Z7" s="241"/>
      <c r="AA7" s="231"/>
      <c r="AB7" s="231"/>
      <c r="AC7" s="1132"/>
      <c r="AD7" s="240"/>
      <c r="AE7" s="240"/>
      <c r="AF7" s="240"/>
      <c r="AG7" s="240"/>
      <c r="AH7" s="240"/>
      <c r="AI7" s="241"/>
      <c r="AJ7" s="231"/>
      <c r="AK7" s="231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G7" s="1652" t="s">
        <v>20757</v>
      </c>
    </row>
    <row r="8" spans="1:59" ht="24.6" hidden="1" customHeight="1" x14ac:dyDescent="0.2">
      <c r="A8" s="178" t="s">
        <v>418</v>
      </c>
      <c r="B8" s="147"/>
      <c r="C8" s="232" t="s">
        <v>634</v>
      </c>
      <c r="D8" s="148" t="s">
        <v>1283</v>
      </c>
      <c r="E8" s="232" t="s">
        <v>1284</v>
      </c>
      <c r="F8" s="232" t="s">
        <v>637</v>
      </c>
      <c r="G8" s="232" t="s">
        <v>638</v>
      </c>
      <c r="H8" s="232" t="s">
        <v>964</v>
      </c>
      <c r="I8" s="148"/>
      <c r="J8" s="148"/>
      <c r="K8" s="144">
        <v>3101</v>
      </c>
      <c r="L8" s="144">
        <v>1037</v>
      </c>
      <c r="M8" s="144">
        <v>3513</v>
      </c>
      <c r="N8" s="232" t="s">
        <v>1285</v>
      </c>
      <c r="O8" s="148" t="s">
        <v>1990</v>
      </c>
      <c r="P8" s="148" t="s">
        <v>1286</v>
      </c>
      <c r="Q8" s="185" t="s">
        <v>486</v>
      </c>
      <c r="R8" s="148" t="s">
        <v>1287</v>
      </c>
      <c r="S8" s="148" t="s">
        <v>1288</v>
      </c>
      <c r="T8" s="232" t="s">
        <v>1289</v>
      </c>
      <c r="U8" s="144">
        <v>15</v>
      </c>
      <c r="V8" s="144">
        <v>26</v>
      </c>
      <c r="W8" s="144">
        <v>1812</v>
      </c>
      <c r="X8" s="144"/>
      <c r="Y8" s="144"/>
      <c r="Z8" s="144">
        <v>600</v>
      </c>
      <c r="AA8" s="232" t="s">
        <v>185</v>
      </c>
      <c r="AB8" s="232">
        <v>1987</v>
      </c>
      <c r="AC8" s="401"/>
      <c r="AD8" s="148"/>
      <c r="AE8" s="148"/>
      <c r="AF8" s="148">
        <v>83</v>
      </c>
      <c r="AG8" s="148"/>
      <c r="AH8" s="148"/>
      <c r="AI8" s="144">
        <v>804</v>
      </c>
      <c r="AJ8" s="232"/>
      <c r="AK8" s="232"/>
      <c r="AL8" s="148"/>
      <c r="AM8" s="148"/>
      <c r="AN8" s="148">
        <v>870</v>
      </c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G8" s="1652" t="s">
        <v>20758</v>
      </c>
    </row>
    <row r="9" spans="1:59" ht="24.6" hidden="1" customHeight="1" x14ac:dyDescent="0.2">
      <c r="A9" s="178" t="s">
        <v>419</v>
      </c>
      <c r="B9" s="151"/>
      <c r="C9" s="232" t="s">
        <v>634</v>
      </c>
      <c r="D9" s="148" t="s">
        <v>1283</v>
      </c>
      <c r="E9" s="232" t="s">
        <v>1290</v>
      </c>
      <c r="F9" s="232" t="s">
        <v>637</v>
      </c>
      <c r="G9" s="232" t="s">
        <v>638</v>
      </c>
      <c r="H9" s="232" t="s">
        <v>964</v>
      </c>
      <c r="I9" s="148"/>
      <c r="J9" s="148" t="s">
        <v>1291</v>
      </c>
      <c r="K9" s="144">
        <v>3792</v>
      </c>
      <c r="L9" s="144">
        <v>1410</v>
      </c>
      <c r="M9" s="144">
        <v>1842</v>
      </c>
      <c r="N9" s="232" t="s">
        <v>1285</v>
      </c>
      <c r="O9" s="148" t="s">
        <v>1292</v>
      </c>
      <c r="P9" s="148"/>
      <c r="Q9" s="185"/>
      <c r="R9" s="148"/>
      <c r="S9" s="148"/>
      <c r="T9" s="232" t="s">
        <v>54</v>
      </c>
      <c r="U9" s="144">
        <v>27</v>
      </c>
      <c r="V9" s="144">
        <v>36</v>
      </c>
      <c r="W9" s="144">
        <v>972</v>
      </c>
      <c r="X9" s="144"/>
      <c r="Y9" s="144">
        <v>436</v>
      </c>
      <c r="Z9" s="144">
        <v>500</v>
      </c>
      <c r="AA9" s="232" t="s">
        <v>185</v>
      </c>
      <c r="AB9" s="232">
        <v>1985</v>
      </c>
      <c r="AC9" s="401"/>
      <c r="AD9" s="148"/>
      <c r="AE9" s="148"/>
      <c r="AF9" s="148"/>
      <c r="AG9" s="148"/>
      <c r="AH9" s="148"/>
      <c r="AI9" s="144">
        <v>491</v>
      </c>
      <c r="AJ9" s="232"/>
      <c r="AK9" s="232"/>
      <c r="AL9" s="148"/>
      <c r="AM9" s="148"/>
      <c r="AN9" s="148">
        <v>1040</v>
      </c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G9" s="1652" t="s">
        <v>20759</v>
      </c>
    </row>
    <row r="10" spans="1:59" s="575" customFormat="1" ht="24.6" hidden="1" customHeight="1" x14ac:dyDescent="0.2">
      <c r="A10" s="1152"/>
      <c r="B10" s="592" t="s">
        <v>289</v>
      </c>
      <c r="C10" s="231" t="s">
        <v>55</v>
      </c>
      <c r="D10" s="240"/>
      <c r="E10" s="545">
        <f>COUNTA(E11:E14)</f>
        <v>4</v>
      </c>
      <c r="F10" s="240"/>
      <c r="G10" s="240"/>
      <c r="H10" s="240"/>
      <c r="I10" s="240"/>
      <c r="J10" s="240"/>
      <c r="K10" s="241">
        <f>SUM(K11:K14)</f>
        <v>5725</v>
      </c>
      <c r="L10" s="241">
        <f>SUM(L11:L14)</f>
        <v>2920</v>
      </c>
      <c r="M10" s="241">
        <f>SUM(M11:M14)</f>
        <v>3546</v>
      </c>
      <c r="N10" s="231"/>
      <c r="O10" s="240"/>
      <c r="P10" s="240"/>
      <c r="Q10" s="240"/>
      <c r="R10" s="240"/>
      <c r="S10" s="240"/>
      <c r="T10" s="231"/>
      <c r="U10" s="241"/>
      <c r="V10" s="241"/>
      <c r="W10" s="241"/>
      <c r="X10" s="241"/>
      <c r="Y10" s="241"/>
      <c r="Z10" s="241"/>
      <c r="AA10" s="231"/>
      <c r="AB10" s="240"/>
      <c r="AC10" s="1132"/>
      <c r="AD10" s="240"/>
      <c r="AE10" s="240"/>
      <c r="AF10" s="240"/>
      <c r="AG10" s="240"/>
      <c r="AH10" s="240"/>
      <c r="AI10" s="241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G10" s="1652" t="s">
        <v>20761</v>
      </c>
    </row>
    <row r="11" spans="1:59" ht="24.6" hidden="1" customHeight="1" x14ac:dyDescent="0.2">
      <c r="A11" s="186">
        <v>4</v>
      </c>
      <c r="B11" s="147"/>
      <c r="C11" s="232" t="s">
        <v>2278</v>
      </c>
      <c r="D11" s="148" t="s">
        <v>2283</v>
      </c>
      <c r="E11" s="232" t="s">
        <v>2284</v>
      </c>
      <c r="F11" s="232" t="s">
        <v>2193</v>
      </c>
      <c r="G11" s="232" t="s">
        <v>2196</v>
      </c>
      <c r="H11" s="267" t="s">
        <v>16767</v>
      </c>
      <c r="I11" s="232">
        <v>2</v>
      </c>
      <c r="J11" s="148" t="s">
        <v>2285</v>
      </c>
      <c r="K11" s="144">
        <v>1500</v>
      </c>
      <c r="L11" s="144">
        <v>824</v>
      </c>
      <c r="M11" s="144">
        <v>985</v>
      </c>
      <c r="N11" s="232" t="s">
        <v>2282</v>
      </c>
      <c r="O11" s="148" t="s">
        <v>2286</v>
      </c>
      <c r="P11" s="148"/>
      <c r="Q11" s="185"/>
      <c r="R11" s="148"/>
      <c r="S11" s="148"/>
      <c r="T11" s="232" t="s">
        <v>2280</v>
      </c>
      <c r="U11" s="144">
        <v>20</v>
      </c>
      <c r="V11" s="144">
        <v>38</v>
      </c>
      <c r="W11" s="144">
        <v>697</v>
      </c>
      <c r="X11" s="144">
        <v>6</v>
      </c>
      <c r="Y11" s="144">
        <v>70</v>
      </c>
      <c r="Z11" s="144">
        <v>150</v>
      </c>
      <c r="AA11" s="232" t="s">
        <v>2199</v>
      </c>
      <c r="AB11" s="232">
        <v>1980</v>
      </c>
      <c r="AC11" s="401"/>
      <c r="AD11" s="148" t="s">
        <v>2287</v>
      </c>
      <c r="AE11" s="148"/>
      <c r="AF11" s="148"/>
      <c r="AG11" s="148"/>
      <c r="AH11" s="148"/>
      <c r="AI11" s="144">
        <v>216</v>
      </c>
      <c r="AJ11" s="232"/>
      <c r="AK11" s="232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G11" s="1652" t="s">
        <v>20760</v>
      </c>
    </row>
    <row r="12" spans="1:59" ht="24.6" hidden="1" customHeight="1" x14ac:dyDescent="0.2">
      <c r="A12" s="205">
        <v>5</v>
      </c>
      <c r="B12" s="147"/>
      <c r="C12" s="232" t="s">
        <v>2278</v>
      </c>
      <c r="D12" s="148" t="s">
        <v>2279</v>
      </c>
      <c r="E12" s="232" t="s">
        <v>2288</v>
      </c>
      <c r="F12" s="232" t="s">
        <v>2193</v>
      </c>
      <c r="G12" s="232" t="s">
        <v>2196</v>
      </c>
      <c r="H12" s="267" t="s">
        <v>16768</v>
      </c>
      <c r="I12" s="232">
        <v>1</v>
      </c>
      <c r="J12" s="148" t="s">
        <v>2289</v>
      </c>
      <c r="K12" s="144">
        <v>1500</v>
      </c>
      <c r="L12" s="144">
        <v>824</v>
      </c>
      <c r="M12" s="144">
        <v>795</v>
      </c>
      <c r="N12" s="232" t="s">
        <v>2282</v>
      </c>
      <c r="O12" s="148" t="s">
        <v>2290</v>
      </c>
      <c r="P12" s="148"/>
      <c r="Q12" s="185"/>
      <c r="R12" s="148"/>
      <c r="S12" s="148"/>
      <c r="T12" s="232" t="s">
        <v>2280</v>
      </c>
      <c r="U12" s="144">
        <v>20</v>
      </c>
      <c r="V12" s="144">
        <v>35</v>
      </c>
      <c r="W12" s="144">
        <v>581</v>
      </c>
      <c r="X12" s="144">
        <v>6</v>
      </c>
      <c r="Y12" s="144">
        <v>70</v>
      </c>
      <c r="Z12" s="144">
        <v>150</v>
      </c>
      <c r="AA12" s="232" t="s">
        <v>2199</v>
      </c>
      <c r="AB12" s="232">
        <v>1980</v>
      </c>
      <c r="AC12" s="401"/>
      <c r="AD12" s="148" t="s">
        <v>2287</v>
      </c>
      <c r="AE12" s="148"/>
      <c r="AF12" s="148"/>
      <c r="AG12" s="148"/>
      <c r="AH12" s="148"/>
      <c r="AI12" s="144">
        <v>216</v>
      </c>
      <c r="AJ12" s="232"/>
      <c r="AK12" s="232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G12" s="1652" t="s">
        <v>20762</v>
      </c>
    </row>
    <row r="13" spans="1:59" ht="24.6" hidden="1" customHeight="1" x14ac:dyDescent="0.2">
      <c r="A13" s="186">
        <v>6</v>
      </c>
      <c r="B13" s="147"/>
      <c r="C13" s="232" t="s">
        <v>2291</v>
      </c>
      <c r="D13" s="148" t="s">
        <v>2283</v>
      </c>
      <c r="E13" s="232" t="s">
        <v>2292</v>
      </c>
      <c r="F13" s="232" t="s">
        <v>2193</v>
      </c>
      <c r="G13" s="232" t="s">
        <v>2196</v>
      </c>
      <c r="H13" s="267" t="s">
        <v>16753</v>
      </c>
      <c r="I13" s="232">
        <v>1</v>
      </c>
      <c r="J13" s="148" t="s">
        <v>2293</v>
      </c>
      <c r="K13" s="144">
        <v>442</v>
      </c>
      <c r="L13" s="144">
        <v>294</v>
      </c>
      <c r="M13" s="144">
        <v>312</v>
      </c>
      <c r="N13" s="232" t="s">
        <v>2282</v>
      </c>
      <c r="O13" s="148" t="s">
        <v>2294</v>
      </c>
      <c r="P13" s="148"/>
      <c r="Q13" s="185"/>
      <c r="R13" s="148"/>
      <c r="S13" s="148"/>
      <c r="T13" s="232" t="s">
        <v>2295</v>
      </c>
      <c r="U13" s="144">
        <v>12</v>
      </c>
      <c r="V13" s="144">
        <v>18</v>
      </c>
      <c r="W13" s="144">
        <v>216</v>
      </c>
      <c r="X13" s="144">
        <v>3.5</v>
      </c>
      <c r="Y13" s="144">
        <v>20</v>
      </c>
      <c r="Z13" s="144">
        <v>100</v>
      </c>
      <c r="AA13" s="232" t="s">
        <v>2199</v>
      </c>
      <c r="AB13" s="232">
        <v>2003</v>
      </c>
      <c r="AC13" s="401"/>
      <c r="AD13" s="148" t="s">
        <v>2242</v>
      </c>
      <c r="AE13" s="148"/>
      <c r="AF13" s="148"/>
      <c r="AG13" s="148"/>
      <c r="AH13" s="148"/>
      <c r="AI13" s="144">
        <v>300</v>
      </c>
      <c r="AJ13" s="232"/>
      <c r="AK13" s="232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G13" s="1652" t="s">
        <v>20763</v>
      </c>
    </row>
    <row r="14" spans="1:59" ht="24.6" hidden="1" customHeight="1" x14ac:dyDescent="0.2">
      <c r="A14" s="205">
        <v>7</v>
      </c>
      <c r="B14" s="293"/>
      <c r="C14" s="232" t="s">
        <v>2276</v>
      </c>
      <c r="D14" s="148" t="s">
        <v>2296</v>
      </c>
      <c r="E14" s="232" t="s">
        <v>2297</v>
      </c>
      <c r="F14" s="232" t="s">
        <v>2193</v>
      </c>
      <c r="G14" s="232" t="s">
        <v>2196</v>
      </c>
      <c r="H14" s="267" t="s">
        <v>16767</v>
      </c>
      <c r="I14" s="232">
        <v>2</v>
      </c>
      <c r="J14" s="148" t="s">
        <v>2298</v>
      </c>
      <c r="K14" s="144">
        <v>2283</v>
      </c>
      <c r="L14" s="144">
        <v>978</v>
      </c>
      <c r="M14" s="144">
        <v>1454</v>
      </c>
      <c r="N14" s="232" t="s">
        <v>2282</v>
      </c>
      <c r="O14" s="148" t="s">
        <v>2286</v>
      </c>
      <c r="P14" s="148"/>
      <c r="Q14" s="185"/>
      <c r="R14" s="148"/>
      <c r="S14" s="148"/>
      <c r="T14" s="232" t="s">
        <v>2299</v>
      </c>
      <c r="U14" s="144">
        <v>15</v>
      </c>
      <c r="V14" s="144">
        <v>27</v>
      </c>
      <c r="W14" s="144">
        <v>588</v>
      </c>
      <c r="X14" s="144">
        <v>8</v>
      </c>
      <c r="Y14" s="144">
        <v>50</v>
      </c>
      <c r="Z14" s="144">
        <v>300</v>
      </c>
      <c r="AA14" s="232" t="s">
        <v>2199</v>
      </c>
      <c r="AB14" s="232">
        <v>1987</v>
      </c>
      <c r="AC14" s="401"/>
      <c r="AD14" s="148" t="s">
        <v>2300</v>
      </c>
      <c r="AE14" s="148" t="s">
        <v>2301</v>
      </c>
      <c r="AF14" s="148"/>
      <c r="AG14" s="148"/>
      <c r="AH14" s="148"/>
      <c r="AI14" s="144">
        <v>490</v>
      </c>
      <c r="AJ14" s="232"/>
      <c r="AK14" s="232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 t="s">
        <v>2302</v>
      </c>
      <c r="BG14" s="1652" t="s">
        <v>20764</v>
      </c>
    </row>
    <row r="15" spans="1:59" s="643" customFormat="1" ht="24.6" hidden="1" customHeight="1" x14ac:dyDescent="0.2">
      <c r="A15" s="1551"/>
      <c r="B15" s="1109" t="s">
        <v>16801</v>
      </c>
      <c r="C15" s="989" t="s">
        <v>16812</v>
      </c>
      <c r="D15" s="992"/>
      <c r="E15" s="861">
        <f>COUNTA(E16:E18)</f>
        <v>3</v>
      </c>
      <c r="F15" s="989"/>
      <c r="G15" s="989"/>
      <c r="H15" s="989"/>
      <c r="I15" s="989"/>
      <c r="J15" s="992"/>
      <c r="K15" s="886">
        <f>SUM(K16:K18)</f>
        <v>357431</v>
      </c>
      <c r="L15" s="886">
        <f>SUM(L16:L18)</f>
        <v>23322</v>
      </c>
      <c r="M15" s="886">
        <f>SUM(M16:M18)</f>
        <v>54818</v>
      </c>
      <c r="N15" s="989"/>
      <c r="O15" s="992"/>
      <c r="P15" s="992"/>
      <c r="Q15" s="1584"/>
      <c r="R15" s="992"/>
      <c r="S15" s="992"/>
      <c r="T15" s="989"/>
      <c r="U15" s="886"/>
      <c r="V15" s="886"/>
      <c r="W15" s="886"/>
      <c r="X15" s="886"/>
      <c r="Y15" s="886"/>
      <c r="Z15" s="886"/>
      <c r="AA15" s="989"/>
      <c r="AB15" s="989"/>
      <c r="AC15" s="990"/>
      <c r="AD15" s="992"/>
      <c r="AE15" s="992"/>
      <c r="AF15" s="992"/>
      <c r="AG15" s="992"/>
      <c r="AH15" s="992"/>
      <c r="AI15" s="886"/>
      <c r="AJ15" s="989"/>
      <c r="AK15" s="989"/>
      <c r="AL15" s="992"/>
      <c r="AM15" s="992"/>
      <c r="AN15" s="992"/>
      <c r="AO15" s="992"/>
      <c r="AP15" s="992"/>
      <c r="AQ15" s="992"/>
      <c r="AR15" s="992"/>
      <c r="AS15" s="992"/>
      <c r="AT15" s="992"/>
      <c r="AU15" s="992"/>
      <c r="AV15" s="992"/>
      <c r="AW15" s="992"/>
      <c r="AX15" s="992"/>
      <c r="AY15" s="992"/>
      <c r="AZ15" s="992"/>
      <c r="BA15" s="992"/>
      <c r="BB15" s="992"/>
      <c r="BC15" s="992"/>
      <c r="BD15" s="992"/>
      <c r="BE15" s="992"/>
      <c r="BG15" s="1652" t="s">
        <v>20765</v>
      </c>
    </row>
    <row r="16" spans="1:59" s="622" customFormat="1" ht="24.6" hidden="1" customHeight="1" x14ac:dyDescent="0.2">
      <c r="A16" s="1585"/>
      <c r="B16" s="122"/>
      <c r="C16" s="652" t="s">
        <v>855</v>
      </c>
      <c r="D16" s="653"/>
      <c r="E16" s="652" t="s">
        <v>14584</v>
      </c>
      <c r="F16" s="652" t="s">
        <v>654</v>
      </c>
      <c r="G16" s="652"/>
      <c r="H16" s="652" t="s">
        <v>894</v>
      </c>
      <c r="I16" s="652"/>
      <c r="J16" s="653"/>
      <c r="K16" s="691">
        <v>68482</v>
      </c>
      <c r="L16" s="691">
        <v>13188</v>
      </c>
      <c r="M16" s="691">
        <v>31818</v>
      </c>
      <c r="N16" s="652" t="s">
        <v>1215</v>
      </c>
      <c r="O16" s="653" t="s">
        <v>1292</v>
      </c>
      <c r="P16" s="653"/>
      <c r="Q16" s="1586"/>
      <c r="R16" s="653"/>
      <c r="S16" s="653"/>
      <c r="T16" s="652"/>
      <c r="U16" s="691"/>
      <c r="V16" s="691"/>
      <c r="W16" s="691"/>
      <c r="X16" s="691"/>
      <c r="Y16" s="691">
        <v>8828</v>
      </c>
      <c r="Z16" s="691"/>
      <c r="AA16" s="652" t="s">
        <v>499</v>
      </c>
      <c r="AB16" s="652">
        <v>2013</v>
      </c>
      <c r="AC16" s="737"/>
      <c r="AD16" s="653"/>
      <c r="AE16" s="653"/>
      <c r="AF16" s="653"/>
      <c r="AG16" s="653"/>
      <c r="AH16" s="653"/>
      <c r="AI16" s="691"/>
      <c r="AJ16" s="652"/>
      <c r="AK16" s="652"/>
      <c r="AL16" s="653"/>
      <c r="AM16" s="653"/>
      <c r="AN16" s="653"/>
      <c r="AO16" s="653"/>
      <c r="AP16" s="653"/>
      <c r="AQ16" s="653"/>
      <c r="AR16" s="653"/>
      <c r="AS16" s="653"/>
      <c r="AT16" s="653"/>
      <c r="AU16" s="653"/>
      <c r="AV16" s="653"/>
      <c r="AW16" s="653"/>
      <c r="AX16" s="653"/>
      <c r="AY16" s="653"/>
      <c r="AZ16" s="653"/>
      <c r="BA16" s="653"/>
      <c r="BB16" s="653"/>
      <c r="BC16" s="653"/>
      <c r="BD16" s="653"/>
      <c r="BE16" s="653"/>
      <c r="BG16" s="1652" t="s">
        <v>20766</v>
      </c>
    </row>
    <row r="17" spans="1:59" s="622" customFormat="1" ht="24.6" hidden="1" customHeight="1" x14ac:dyDescent="0.2">
      <c r="A17" s="1585"/>
      <c r="B17" s="122"/>
      <c r="C17" s="652" t="s">
        <v>871</v>
      </c>
      <c r="D17" s="653"/>
      <c r="E17" s="652" t="s">
        <v>14585</v>
      </c>
      <c r="F17" s="652" t="s">
        <v>654</v>
      </c>
      <c r="G17" s="652"/>
      <c r="H17" s="652" t="s">
        <v>16839</v>
      </c>
      <c r="I17" s="652"/>
      <c r="J17" s="653"/>
      <c r="K17" s="691">
        <v>46465</v>
      </c>
      <c r="L17" s="691">
        <v>6357</v>
      </c>
      <c r="M17" s="691">
        <v>16200</v>
      </c>
      <c r="N17" s="652" t="s">
        <v>1215</v>
      </c>
      <c r="O17" s="653" t="s">
        <v>16843</v>
      </c>
      <c r="P17" s="653"/>
      <c r="Q17" s="1586"/>
      <c r="R17" s="653"/>
      <c r="S17" s="653"/>
      <c r="T17" s="652"/>
      <c r="U17" s="691"/>
      <c r="V17" s="691"/>
      <c r="W17" s="691"/>
      <c r="X17" s="691"/>
      <c r="Y17" s="691">
        <v>4043</v>
      </c>
      <c r="Z17" s="691"/>
      <c r="AA17" s="652" t="s">
        <v>499</v>
      </c>
      <c r="AB17" s="652">
        <v>2013</v>
      </c>
      <c r="AC17" s="737"/>
      <c r="AD17" s="653"/>
      <c r="AE17" s="653"/>
      <c r="AF17" s="653"/>
      <c r="AG17" s="653"/>
      <c r="AH17" s="653"/>
      <c r="AI17" s="691"/>
      <c r="AJ17" s="652"/>
      <c r="AK17" s="652"/>
      <c r="AL17" s="653"/>
      <c r="AM17" s="653"/>
      <c r="AN17" s="653"/>
      <c r="AO17" s="653"/>
      <c r="AP17" s="653"/>
      <c r="AQ17" s="653"/>
      <c r="AR17" s="653"/>
      <c r="AS17" s="653"/>
      <c r="AT17" s="653"/>
      <c r="AU17" s="653"/>
      <c r="AV17" s="653"/>
      <c r="AW17" s="653"/>
      <c r="AX17" s="653"/>
      <c r="AY17" s="653"/>
      <c r="AZ17" s="653"/>
      <c r="BA17" s="653"/>
      <c r="BB17" s="653"/>
      <c r="BC17" s="653"/>
      <c r="BD17" s="653"/>
      <c r="BE17" s="653"/>
      <c r="BG17" s="1652" t="s">
        <v>20767</v>
      </c>
    </row>
    <row r="18" spans="1:59" s="622" customFormat="1" ht="24.6" hidden="1" customHeight="1" x14ac:dyDescent="0.2">
      <c r="A18" s="1585"/>
      <c r="B18" s="122"/>
      <c r="C18" s="652" t="s">
        <v>891</v>
      </c>
      <c r="D18" s="653"/>
      <c r="E18" s="652" t="s">
        <v>14586</v>
      </c>
      <c r="F18" s="652" t="s">
        <v>654</v>
      </c>
      <c r="G18" s="652"/>
      <c r="H18" s="652" t="s">
        <v>14587</v>
      </c>
      <c r="I18" s="652"/>
      <c r="J18" s="653"/>
      <c r="K18" s="691">
        <v>242484</v>
      </c>
      <c r="L18" s="691">
        <v>3777</v>
      </c>
      <c r="M18" s="691">
        <v>6800</v>
      </c>
      <c r="N18" s="652" t="s">
        <v>1215</v>
      </c>
      <c r="O18" s="653" t="s">
        <v>14588</v>
      </c>
      <c r="P18" s="653"/>
      <c r="Q18" s="1586"/>
      <c r="R18" s="653"/>
      <c r="S18" s="653"/>
      <c r="T18" s="652"/>
      <c r="U18" s="691"/>
      <c r="V18" s="691"/>
      <c r="W18" s="691"/>
      <c r="X18" s="691"/>
      <c r="Y18" s="691">
        <v>8115</v>
      </c>
      <c r="Z18" s="691"/>
      <c r="AA18" s="652" t="s">
        <v>499</v>
      </c>
      <c r="AB18" s="652">
        <v>2014</v>
      </c>
      <c r="AC18" s="737"/>
      <c r="AD18" s="653"/>
      <c r="AE18" s="653"/>
      <c r="AF18" s="653"/>
      <c r="AG18" s="653"/>
      <c r="AH18" s="653"/>
      <c r="AI18" s="691">
        <v>157687</v>
      </c>
      <c r="AJ18" s="652"/>
      <c r="AK18" s="652"/>
      <c r="AL18" s="653"/>
      <c r="AM18" s="653"/>
      <c r="AN18" s="653"/>
      <c r="AO18" s="653"/>
      <c r="AP18" s="653"/>
      <c r="AQ18" s="653"/>
      <c r="AR18" s="653"/>
      <c r="AS18" s="653"/>
      <c r="AT18" s="653"/>
      <c r="AU18" s="653"/>
      <c r="AV18" s="653"/>
      <c r="AW18" s="653"/>
      <c r="AX18" s="653"/>
      <c r="AY18" s="653"/>
      <c r="AZ18" s="653"/>
      <c r="BA18" s="653"/>
      <c r="BB18" s="653"/>
      <c r="BC18" s="653"/>
      <c r="BD18" s="653"/>
      <c r="BE18" s="653"/>
      <c r="BG18" s="1652" t="s">
        <v>20768</v>
      </c>
    </row>
    <row r="19" spans="1:59" s="575" customFormat="1" ht="24.6" hidden="1" customHeight="1" x14ac:dyDescent="0.2">
      <c r="A19" s="934"/>
      <c r="B19" s="669" t="s">
        <v>348</v>
      </c>
      <c r="C19" s="650" t="s">
        <v>1005</v>
      </c>
      <c r="D19" s="666"/>
      <c r="E19" s="676">
        <f>COUNTA(E20:E20)</f>
        <v>1</v>
      </c>
      <c r="F19" s="666"/>
      <c r="G19" s="666"/>
      <c r="H19" s="666"/>
      <c r="I19" s="666"/>
      <c r="J19" s="666"/>
      <c r="K19" s="665">
        <f>SUM(K20:K20)</f>
        <v>1576</v>
      </c>
      <c r="L19" s="665">
        <f>SUM(L20:L20)</f>
        <v>690</v>
      </c>
      <c r="M19" s="665">
        <f>SUM(M20:M20)</f>
        <v>795</v>
      </c>
      <c r="N19" s="650"/>
      <c r="O19" s="666"/>
      <c r="P19" s="666"/>
      <c r="Q19" s="1153"/>
      <c r="R19" s="666"/>
      <c r="S19" s="666"/>
      <c r="T19" s="650"/>
      <c r="U19" s="665"/>
      <c r="V19" s="665"/>
      <c r="W19" s="665"/>
      <c r="X19" s="665"/>
      <c r="Y19" s="665"/>
      <c r="Z19" s="665"/>
      <c r="AA19" s="650"/>
      <c r="AB19" s="650"/>
      <c r="AC19" s="1138"/>
      <c r="AD19" s="666"/>
      <c r="AE19" s="666"/>
      <c r="AF19" s="666"/>
      <c r="AG19" s="666"/>
      <c r="AH19" s="666"/>
      <c r="AI19" s="665"/>
      <c r="AJ19" s="650"/>
      <c r="AK19" s="650"/>
      <c r="AL19" s="666"/>
      <c r="AM19" s="666"/>
      <c r="AN19" s="666"/>
      <c r="AO19" s="666"/>
      <c r="AP19" s="666"/>
      <c r="AQ19" s="666"/>
      <c r="AR19" s="666"/>
      <c r="AS19" s="666"/>
      <c r="AT19" s="666"/>
      <c r="AU19" s="666"/>
      <c r="AV19" s="666"/>
      <c r="AW19" s="666"/>
      <c r="AX19" s="666"/>
      <c r="AY19" s="666"/>
      <c r="AZ19" s="666"/>
      <c r="BA19" s="666"/>
      <c r="BB19" s="666"/>
      <c r="BC19" s="666"/>
      <c r="BD19" s="666"/>
      <c r="BE19" s="666"/>
      <c r="BG19" s="1653" t="s">
        <v>20769</v>
      </c>
    </row>
    <row r="20" spans="1:59" ht="24.6" hidden="1" customHeight="1" x14ac:dyDescent="0.2">
      <c r="A20" s="621" t="s">
        <v>336</v>
      </c>
      <c r="B20" s="147"/>
      <c r="C20" s="625" t="s">
        <v>644</v>
      </c>
      <c r="D20" s="627"/>
      <c r="E20" s="625" t="s">
        <v>9402</v>
      </c>
      <c r="F20" s="625" t="s">
        <v>665</v>
      </c>
      <c r="G20" s="625"/>
      <c r="H20" s="625" t="s">
        <v>666</v>
      </c>
      <c r="I20" s="627"/>
      <c r="J20" s="627"/>
      <c r="K20" s="660">
        <v>1576</v>
      </c>
      <c r="L20" s="626">
        <v>690</v>
      </c>
      <c r="M20" s="626">
        <v>795</v>
      </c>
      <c r="N20" s="625" t="s">
        <v>1215</v>
      </c>
      <c r="O20" s="627" t="s">
        <v>1286</v>
      </c>
      <c r="P20" s="627"/>
      <c r="Q20" s="628"/>
      <c r="R20" s="627" t="s">
        <v>54</v>
      </c>
      <c r="S20" s="626">
        <v>17</v>
      </c>
      <c r="T20" s="625" t="s">
        <v>54</v>
      </c>
      <c r="U20" s="626">
        <v>17</v>
      </c>
      <c r="V20" s="626">
        <v>29</v>
      </c>
      <c r="W20" s="626">
        <v>459</v>
      </c>
      <c r="X20" s="626">
        <v>12</v>
      </c>
      <c r="Y20" s="626">
        <v>108</v>
      </c>
      <c r="Z20" s="625">
        <v>130</v>
      </c>
      <c r="AA20" s="625" t="s">
        <v>499</v>
      </c>
      <c r="AB20" s="625">
        <v>1997</v>
      </c>
      <c r="AC20" s="627"/>
      <c r="AD20" s="627"/>
      <c r="AE20" s="627"/>
      <c r="AF20" s="627"/>
      <c r="AG20" s="626">
        <v>787</v>
      </c>
      <c r="AH20" s="625"/>
      <c r="AI20" s="626">
        <v>810</v>
      </c>
      <c r="AJ20" s="627"/>
      <c r="AK20" s="627"/>
      <c r="AL20" s="627"/>
      <c r="AM20" s="627"/>
      <c r="AN20" s="627"/>
      <c r="AO20" s="627"/>
      <c r="AP20" s="627"/>
      <c r="AQ20" s="627"/>
      <c r="AR20" s="627"/>
      <c r="AS20" s="627"/>
      <c r="AT20" s="627"/>
      <c r="AU20" s="627"/>
      <c r="AV20" s="627"/>
      <c r="AW20" s="627"/>
      <c r="AX20" s="627"/>
      <c r="AY20" s="627"/>
      <c r="AZ20" s="627"/>
      <c r="BA20" s="627"/>
      <c r="BB20" s="815"/>
      <c r="BC20" s="815"/>
      <c r="BD20" s="815"/>
      <c r="BE20" s="627" t="s">
        <v>2831</v>
      </c>
      <c r="BG20" s="1653" t="s">
        <v>20770</v>
      </c>
    </row>
    <row r="21" spans="1:59" s="575" customFormat="1" ht="24.6" hidden="1" customHeight="1" x14ac:dyDescent="0.15">
      <c r="A21" s="934"/>
      <c r="B21" s="669" t="s">
        <v>2303</v>
      </c>
      <c r="C21" s="650" t="s">
        <v>1005</v>
      </c>
      <c r="D21" s="666"/>
      <c r="E21" s="676">
        <f>COUNTA(E22:E27)</f>
        <v>6</v>
      </c>
      <c r="F21" s="666"/>
      <c r="G21" s="666"/>
      <c r="H21" s="666"/>
      <c r="I21" s="666"/>
      <c r="J21" s="666"/>
      <c r="K21" s="665">
        <f>SUM(K22:K27)</f>
        <v>21877.200000000001</v>
      </c>
      <c r="L21" s="665">
        <f>SUM(L22:L27)</f>
        <v>5989.8499999999995</v>
      </c>
      <c r="M21" s="665">
        <f>SUM(M22:M27)</f>
        <v>7129.25</v>
      </c>
      <c r="N21" s="650"/>
      <c r="O21" s="666"/>
      <c r="P21" s="813"/>
      <c r="Q21" s="813"/>
      <c r="R21" s="813"/>
      <c r="S21" s="813"/>
      <c r="T21" s="650"/>
      <c r="U21" s="814"/>
      <c r="V21" s="814"/>
      <c r="W21" s="814"/>
      <c r="X21" s="814"/>
      <c r="Y21" s="665"/>
      <c r="Z21" s="665"/>
      <c r="AA21" s="650"/>
      <c r="AB21" s="650"/>
      <c r="AC21" s="1138"/>
      <c r="AD21" s="666"/>
      <c r="AE21" s="666"/>
      <c r="AF21" s="666"/>
      <c r="AG21" s="666"/>
      <c r="AH21" s="666"/>
      <c r="AI21" s="915"/>
      <c r="AJ21" s="650"/>
      <c r="AK21" s="650"/>
      <c r="AL21" s="666"/>
      <c r="AM21" s="666"/>
      <c r="AN21" s="666"/>
      <c r="AO21" s="813"/>
      <c r="AP21" s="813"/>
      <c r="AQ21" s="666"/>
      <c r="AR21" s="666"/>
      <c r="AS21" s="666"/>
      <c r="AT21" s="666"/>
      <c r="AU21" s="666"/>
      <c r="AV21" s="666"/>
      <c r="AW21" s="666"/>
      <c r="AX21" s="666"/>
      <c r="AY21" s="666"/>
      <c r="AZ21" s="666"/>
      <c r="BA21" s="666"/>
      <c r="BB21" s="666"/>
      <c r="BC21" s="666"/>
      <c r="BD21" s="666"/>
      <c r="BE21" s="666"/>
    </row>
    <row r="22" spans="1:59" ht="24.6" hidden="1" customHeight="1" x14ac:dyDescent="0.2">
      <c r="A22" s="715" t="s">
        <v>156</v>
      </c>
      <c r="B22" s="154"/>
      <c r="C22" s="625" t="s">
        <v>2044</v>
      </c>
      <c r="D22" s="627" t="s">
        <v>9815</v>
      </c>
      <c r="E22" s="625" t="s">
        <v>9816</v>
      </c>
      <c r="F22" s="625" t="s">
        <v>2044</v>
      </c>
      <c r="G22" s="625" t="s">
        <v>9817</v>
      </c>
      <c r="H22" s="625" t="s">
        <v>9818</v>
      </c>
      <c r="I22" s="627">
        <v>3</v>
      </c>
      <c r="J22" s="627" t="s">
        <v>9819</v>
      </c>
      <c r="K22" s="626">
        <v>6749</v>
      </c>
      <c r="L22" s="626">
        <v>1348.44</v>
      </c>
      <c r="M22" s="626">
        <v>1707.84</v>
      </c>
      <c r="N22" s="625" t="s">
        <v>3810</v>
      </c>
      <c r="O22" s="627" t="s">
        <v>486</v>
      </c>
      <c r="P22" s="627"/>
      <c r="Q22" s="628"/>
      <c r="R22" s="627"/>
      <c r="S22" s="627"/>
      <c r="T22" s="625" t="s">
        <v>153</v>
      </c>
      <c r="U22" s="626">
        <v>25</v>
      </c>
      <c r="V22" s="626">
        <v>37</v>
      </c>
      <c r="W22" s="626">
        <v>925</v>
      </c>
      <c r="X22" s="626">
        <v>10.6</v>
      </c>
      <c r="Y22" s="626">
        <v>500</v>
      </c>
      <c r="Z22" s="626">
        <v>500</v>
      </c>
      <c r="AA22" s="625" t="s">
        <v>185</v>
      </c>
      <c r="AB22" s="625">
        <v>2002</v>
      </c>
      <c r="AC22" s="627"/>
      <c r="AD22" s="627">
        <v>1250</v>
      </c>
      <c r="AE22" s="627"/>
      <c r="AF22" s="627"/>
      <c r="AG22" s="627">
        <v>200</v>
      </c>
      <c r="AH22" s="627"/>
      <c r="AI22" s="626">
        <v>1450</v>
      </c>
      <c r="AJ22" s="625"/>
      <c r="AK22" s="625"/>
      <c r="AL22" s="627"/>
      <c r="AM22" s="627"/>
      <c r="AN22" s="627"/>
      <c r="AO22" s="627"/>
      <c r="AP22" s="627"/>
      <c r="AQ22" s="627"/>
      <c r="AR22" s="627"/>
      <c r="AS22" s="627"/>
      <c r="AT22" s="627"/>
      <c r="AU22" s="627"/>
      <c r="AV22" s="627"/>
      <c r="AW22" s="627"/>
      <c r="AX22" s="627"/>
      <c r="AY22" s="627"/>
      <c r="AZ22" s="627"/>
      <c r="BA22" s="627"/>
      <c r="BB22" s="627"/>
      <c r="BC22" s="627"/>
      <c r="BD22" s="627"/>
      <c r="BE22" s="627" t="s">
        <v>9820</v>
      </c>
    </row>
    <row r="23" spans="1:59" ht="24.6" hidden="1" customHeight="1" x14ac:dyDescent="0.15">
      <c r="A23" s="715"/>
      <c r="B23" s="147"/>
      <c r="C23" s="625" t="s">
        <v>2044</v>
      </c>
      <c r="D23" s="627"/>
      <c r="E23" s="625" t="s">
        <v>9821</v>
      </c>
      <c r="F23" s="625" t="s">
        <v>2044</v>
      </c>
      <c r="G23" s="625"/>
      <c r="H23" s="625" t="s">
        <v>9818</v>
      </c>
      <c r="I23" s="627"/>
      <c r="J23" s="627"/>
      <c r="K23" s="626">
        <v>8265</v>
      </c>
      <c r="L23" s="626">
        <v>1491</v>
      </c>
      <c r="M23" s="626">
        <v>1941</v>
      </c>
      <c r="N23" s="625" t="s">
        <v>1194</v>
      </c>
      <c r="O23" s="627" t="s">
        <v>1286</v>
      </c>
      <c r="P23" s="627"/>
      <c r="Q23" s="628"/>
      <c r="R23" s="627"/>
      <c r="S23" s="627"/>
      <c r="T23" s="625" t="s">
        <v>54</v>
      </c>
      <c r="U23" s="626">
        <v>20</v>
      </c>
      <c r="V23" s="626">
        <v>48</v>
      </c>
      <c r="W23" s="626">
        <v>960</v>
      </c>
      <c r="X23" s="626">
        <v>7</v>
      </c>
      <c r="Y23" s="626">
        <v>450</v>
      </c>
      <c r="Z23" s="626">
        <v>450</v>
      </c>
      <c r="AA23" s="625" t="s">
        <v>185</v>
      </c>
      <c r="AB23" s="625">
        <v>2006</v>
      </c>
      <c r="AC23" s="627"/>
      <c r="AD23" s="627"/>
      <c r="AE23" s="627"/>
      <c r="AF23" s="627"/>
      <c r="AG23" s="627"/>
      <c r="AH23" s="627"/>
      <c r="AI23" s="626">
        <v>4500</v>
      </c>
      <c r="AJ23" s="625"/>
      <c r="AK23" s="625"/>
      <c r="AL23" s="627"/>
      <c r="AM23" s="627"/>
      <c r="AN23" s="627"/>
      <c r="AO23" s="627"/>
      <c r="AP23" s="627"/>
      <c r="AQ23" s="627"/>
      <c r="AR23" s="627"/>
      <c r="AS23" s="627"/>
      <c r="AT23" s="627"/>
      <c r="AU23" s="627"/>
      <c r="AV23" s="627"/>
      <c r="AW23" s="627"/>
      <c r="AX23" s="627"/>
      <c r="AY23" s="627"/>
      <c r="AZ23" s="627"/>
      <c r="BA23" s="627"/>
      <c r="BB23" s="627"/>
      <c r="BC23" s="627"/>
      <c r="BD23" s="627"/>
      <c r="BE23" s="627" t="s">
        <v>9820</v>
      </c>
    </row>
    <row r="24" spans="1:59" ht="24.6" hidden="1" customHeight="1" x14ac:dyDescent="0.15">
      <c r="A24" s="715"/>
      <c r="B24" s="147"/>
      <c r="C24" s="625" t="s">
        <v>3052</v>
      </c>
      <c r="D24" s="627" t="s">
        <v>9525</v>
      </c>
      <c r="E24" s="625" t="s">
        <v>9402</v>
      </c>
      <c r="F24" s="625" t="s">
        <v>3052</v>
      </c>
      <c r="G24" s="625"/>
      <c r="H24" s="625" t="s">
        <v>9453</v>
      </c>
      <c r="I24" s="627"/>
      <c r="J24" s="627"/>
      <c r="K24" s="626"/>
      <c r="L24" s="626">
        <v>380.21</v>
      </c>
      <c r="M24" s="626">
        <v>380.21</v>
      </c>
      <c r="N24" s="625" t="s">
        <v>1194</v>
      </c>
      <c r="O24" s="627" t="s">
        <v>1286</v>
      </c>
      <c r="P24" s="627"/>
      <c r="Q24" s="628"/>
      <c r="R24" s="627"/>
      <c r="S24" s="627"/>
      <c r="T24" s="625" t="s">
        <v>54</v>
      </c>
      <c r="U24" s="626">
        <v>10.56</v>
      </c>
      <c r="V24" s="626">
        <v>27.2</v>
      </c>
      <c r="W24" s="626">
        <v>287.27999999999997</v>
      </c>
      <c r="X24" s="626">
        <v>4.5</v>
      </c>
      <c r="Y24" s="626" t="s">
        <v>417</v>
      </c>
      <c r="Z24" s="626" t="s">
        <v>417</v>
      </c>
      <c r="AA24" s="625" t="s">
        <v>417</v>
      </c>
      <c r="AB24" s="625">
        <v>2005</v>
      </c>
      <c r="AC24" s="604"/>
      <c r="AD24" s="604"/>
      <c r="AE24" s="604"/>
      <c r="AF24" s="604"/>
      <c r="AG24" s="604"/>
      <c r="AH24" s="604"/>
      <c r="AI24" s="297">
        <v>116</v>
      </c>
      <c r="AJ24" s="147"/>
      <c r="AK24" s="147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627" t="s">
        <v>9822</v>
      </c>
    </row>
    <row r="25" spans="1:59" ht="24.6" hidden="1" customHeight="1" x14ac:dyDescent="0.15">
      <c r="A25" s="715"/>
      <c r="B25" s="147"/>
      <c r="C25" s="625" t="s">
        <v>3107</v>
      </c>
      <c r="D25" s="627"/>
      <c r="E25" s="625" t="s">
        <v>9823</v>
      </c>
      <c r="F25" s="625" t="s">
        <v>3107</v>
      </c>
      <c r="G25" s="625"/>
      <c r="H25" s="625" t="s">
        <v>15604</v>
      </c>
      <c r="I25" s="627"/>
      <c r="J25" s="627"/>
      <c r="K25" s="626">
        <v>330</v>
      </c>
      <c r="L25" s="626"/>
      <c r="M25" s="626">
        <v>330</v>
      </c>
      <c r="N25" s="625"/>
      <c r="O25" s="627" t="s">
        <v>9824</v>
      </c>
      <c r="P25" s="627"/>
      <c r="Q25" s="628"/>
      <c r="R25" s="627"/>
      <c r="S25" s="627"/>
      <c r="T25" s="625"/>
      <c r="U25" s="626"/>
      <c r="V25" s="626"/>
      <c r="W25" s="626"/>
      <c r="X25" s="626"/>
      <c r="Y25" s="626">
        <v>0</v>
      </c>
      <c r="Z25" s="626">
        <v>0</v>
      </c>
      <c r="AA25" s="625">
        <v>0</v>
      </c>
      <c r="AB25" s="625">
        <v>2017</v>
      </c>
      <c r="AC25" s="604"/>
      <c r="AD25" s="604"/>
      <c r="AE25" s="604"/>
      <c r="AF25" s="604"/>
      <c r="AG25" s="604"/>
      <c r="AH25" s="604"/>
      <c r="AI25" s="297">
        <v>800</v>
      </c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613"/>
    </row>
    <row r="26" spans="1:59" ht="24.6" hidden="1" customHeight="1" x14ac:dyDescent="0.15">
      <c r="A26" s="715"/>
      <c r="B26" s="147"/>
      <c r="C26" s="625" t="s">
        <v>3154</v>
      </c>
      <c r="D26" s="627"/>
      <c r="E26" s="625" t="s">
        <v>9825</v>
      </c>
      <c r="F26" s="625" t="s">
        <v>3165</v>
      </c>
      <c r="G26" s="625"/>
      <c r="H26" s="625" t="s">
        <v>3165</v>
      </c>
      <c r="I26" s="627"/>
      <c r="J26" s="627"/>
      <c r="K26" s="626">
        <v>2566</v>
      </c>
      <c r="L26" s="626">
        <v>2566</v>
      </c>
      <c r="M26" s="626">
        <v>2566</v>
      </c>
      <c r="N26" s="625"/>
      <c r="O26" s="627" t="s">
        <v>9826</v>
      </c>
      <c r="P26" s="627"/>
      <c r="Q26" s="628"/>
      <c r="R26" s="627"/>
      <c r="S26" s="627"/>
      <c r="T26" s="625"/>
      <c r="U26" s="626"/>
      <c r="V26" s="626"/>
      <c r="W26" s="626">
        <v>1000</v>
      </c>
      <c r="X26" s="626"/>
      <c r="Y26" s="626"/>
      <c r="Z26" s="626"/>
      <c r="AA26" s="625"/>
      <c r="AB26" s="625">
        <v>2009</v>
      </c>
      <c r="AC26" s="604"/>
      <c r="AD26" s="604"/>
      <c r="AE26" s="604"/>
      <c r="AF26" s="604"/>
      <c r="AG26" s="604"/>
      <c r="AH26" s="604"/>
      <c r="AI26" s="297">
        <v>1500</v>
      </c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613" t="s">
        <v>9827</v>
      </c>
    </row>
    <row r="27" spans="1:59" ht="24.6" hidden="1" customHeight="1" x14ac:dyDescent="0.15">
      <c r="A27" s="715"/>
      <c r="B27" s="147"/>
      <c r="C27" s="625" t="s">
        <v>3168</v>
      </c>
      <c r="D27" s="627"/>
      <c r="E27" s="625" t="s">
        <v>9828</v>
      </c>
      <c r="F27" s="625" t="s">
        <v>3168</v>
      </c>
      <c r="G27" s="625"/>
      <c r="H27" s="625" t="s">
        <v>3168</v>
      </c>
      <c r="I27" s="627"/>
      <c r="J27" s="627"/>
      <c r="K27" s="626">
        <v>3967.2</v>
      </c>
      <c r="L27" s="626">
        <v>204.2</v>
      </c>
      <c r="M27" s="626">
        <v>204.2</v>
      </c>
      <c r="N27" s="625" t="s">
        <v>1111</v>
      </c>
      <c r="O27" s="627" t="s">
        <v>1287</v>
      </c>
      <c r="P27" s="627"/>
      <c r="Q27" s="628"/>
      <c r="R27" s="627"/>
      <c r="S27" s="627"/>
      <c r="T27" s="625" t="s">
        <v>3829</v>
      </c>
      <c r="U27" s="626">
        <v>5</v>
      </c>
      <c r="V27" s="626">
        <v>5</v>
      </c>
      <c r="W27" s="626">
        <v>25</v>
      </c>
      <c r="X27" s="626"/>
      <c r="Y27" s="626" t="s">
        <v>417</v>
      </c>
      <c r="Z27" s="626" t="s">
        <v>417</v>
      </c>
      <c r="AA27" s="625" t="s">
        <v>417</v>
      </c>
      <c r="AB27" s="625">
        <v>2003</v>
      </c>
      <c r="AC27" s="604"/>
      <c r="AD27" s="604"/>
      <c r="AE27" s="604"/>
      <c r="AF27" s="604"/>
      <c r="AG27" s="604"/>
      <c r="AH27" s="604"/>
      <c r="AI27" s="297">
        <v>70</v>
      </c>
      <c r="AJ27" s="625"/>
      <c r="AK27" s="625"/>
      <c r="AL27" s="627"/>
      <c r="AM27" s="627"/>
      <c r="AN27" s="627"/>
      <c r="AO27" s="627"/>
      <c r="AP27" s="627"/>
      <c r="AQ27" s="627"/>
      <c r="AR27" s="627"/>
      <c r="AS27" s="627"/>
      <c r="AT27" s="627"/>
      <c r="AU27" s="627"/>
      <c r="AV27" s="627"/>
      <c r="AW27" s="627"/>
      <c r="AX27" s="627"/>
      <c r="AY27" s="627"/>
      <c r="AZ27" s="627"/>
      <c r="BA27" s="627"/>
      <c r="BB27" s="627"/>
      <c r="BC27" s="627"/>
      <c r="BD27" s="627"/>
      <c r="BE27" s="627"/>
    </row>
    <row r="28" spans="1:59" s="575" customFormat="1" ht="24.6" hidden="1" customHeight="1" x14ac:dyDescent="0.15">
      <c r="A28" s="1144"/>
      <c r="B28" s="998" t="s">
        <v>57</v>
      </c>
      <c r="C28" s="897" t="s">
        <v>1005</v>
      </c>
      <c r="D28" s="666"/>
      <c r="E28" s="676">
        <f>COUNTA(E29:E38)</f>
        <v>10</v>
      </c>
      <c r="F28" s="666"/>
      <c r="G28" s="666"/>
      <c r="H28" s="666"/>
      <c r="I28" s="666"/>
      <c r="J28" s="666"/>
      <c r="K28" s="665">
        <f>SUM(K29:K38)</f>
        <v>98926</v>
      </c>
      <c r="L28" s="665">
        <f>SUM(L29:L38)</f>
        <v>8506.0300000000007</v>
      </c>
      <c r="M28" s="665">
        <f>SUM(M29:M38)</f>
        <v>14135.43</v>
      </c>
      <c r="N28" s="665"/>
      <c r="O28" s="665"/>
      <c r="P28" s="665">
        <f>SUM(P30:P38)</f>
        <v>0</v>
      </c>
      <c r="Q28" s="665">
        <f>SUM(Q30:Q38)</f>
        <v>0</v>
      </c>
      <c r="R28" s="665">
        <f>SUM(R30:R38)</f>
        <v>0</v>
      </c>
      <c r="S28" s="665">
        <f>SUM(S30:S38)</f>
        <v>0</v>
      </c>
      <c r="T28" s="665"/>
      <c r="U28" s="665"/>
      <c r="V28" s="665"/>
      <c r="W28" s="665"/>
      <c r="X28" s="665"/>
      <c r="Y28" s="665"/>
      <c r="Z28" s="665"/>
      <c r="AA28" s="665"/>
      <c r="AB28" s="665"/>
      <c r="AC28" s="665">
        <f t="shared" ref="AC28:AH28" si="2">SUM(AC30:AC38)</f>
        <v>0</v>
      </c>
      <c r="AD28" s="665">
        <f t="shared" si="2"/>
        <v>0</v>
      </c>
      <c r="AE28" s="665">
        <f t="shared" si="2"/>
        <v>0</v>
      </c>
      <c r="AF28" s="665">
        <f t="shared" si="2"/>
        <v>0</v>
      </c>
      <c r="AG28" s="665">
        <f t="shared" si="2"/>
        <v>0</v>
      </c>
      <c r="AH28" s="665">
        <f t="shared" si="2"/>
        <v>0</v>
      </c>
      <c r="AI28" s="665">
        <f>SUM(AI29:AI38)</f>
        <v>16302</v>
      </c>
      <c r="AJ28" s="650"/>
      <c r="AK28" s="650"/>
      <c r="AL28" s="666"/>
      <c r="AM28" s="666"/>
      <c r="AN28" s="666"/>
      <c r="AO28" s="813"/>
      <c r="AP28" s="813"/>
      <c r="AQ28" s="666"/>
      <c r="AR28" s="666"/>
      <c r="AS28" s="666"/>
      <c r="AT28" s="666"/>
      <c r="AU28" s="666"/>
      <c r="AV28" s="666"/>
      <c r="AW28" s="666"/>
      <c r="AX28" s="666"/>
      <c r="AY28" s="666"/>
      <c r="AZ28" s="666"/>
      <c r="BA28" s="666"/>
      <c r="BB28" s="666"/>
      <c r="BC28" s="666"/>
      <c r="BD28" s="666"/>
      <c r="BE28" s="666"/>
    </row>
    <row r="29" spans="1:59" ht="24.6" hidden="1" customHeight="1" x14ac:dyDescent="0.15">
      <c r="A29" s="760" t="s">
        <v>146</v>
      </c>
      <c r="B29" s="158"/>
      <c r="C29" s="749" t="s">
        <v>1860</v>
      </c>
      <c r="D29" s="627"/>
      <c r="E29" s="631" t="s">
        <v>4541</v>
      </c>
      <c r="F29" s="627" t="s">
        <v>1863</v>
      </c>
      <c r="G29" s="627"/>
      <c r="H29" s="627" t="s">
        <v>1863</v>
      </c>
      <c r="I29" s="627"/>
      <c r="J29" s="627"/>
      <c r="K29" s="626">
        <v>1225</v>
      </c>
      <c r="L29" s="626">
        <v>588</v>
      </c>
      <c r="M29" s="626">
        <v>701</v>
      </c>
      <c r="N29" s="626"/>
      <c r="O29" s="626" t="s">
        <v>1655</v>
      </c>
      <c r="P29" s="626"/>
      <c r="Q29" s="626"/>
      <c r="R29" s="626"/>
      <c r="S29" s="626"/>
      <c r="T29" s="626"/>
      <c r="U29" s="626">
        <v>18.12</v>
      </c>
      <c r="V29" s="626">
        <v>25</v>
      </c>
      <c r="W29" s="626">
        <v>453</v>
      </c>
      <c r="X29" s="626"/>
      <c r="Y29" s="626"/>
      <c r="Z29" s="626"/>
      <c r="AA29" s="626"/>
      <c r="AB29" s="625">
        <v>2008</v>
      </c>
      <c r="AC29" s="297"/>
      <c r="AD29" s="297"/>
      <c r="AE29" s="297"/>
      <c r="AF29" s="297"/>
      <c r="AG29" s="297"/>
      <c r="AH29" s="297"/>
      <c r="AI29" s="297">
        <v>1000</v>
      </c>
      <c r="AJ29" s="625"/>
      <c r="AK29" s="625"/>
      <c r="AL29" s="627"/>
      <c r="AM29" s="627"/>
      <c r="AN29" s="627"/>
      <c r="AO29" s="613"/>
      <c r="AP29" s="613"/>
      <c r="AQ29" s="627"/>
      <c r="AR29" s="627"/>
      <c r="AS29" s="627"/>
      <c r="AT29" s="627"/>
      <c r="AU29" s="627"/>
      <c r="AV29" s="627"/>
      <c r="AW29" s="627"/>
      <c r="AX29" s="627"/>
      <c r="AY29" s="627"/>
      <c r="AZ29" s="627"/>
      <c r="BA29" s="627"/>
      <c r="BB29" s="627"/>
      <c r="BC29" s="627"/>
      <c r="BD29" s="627"/>
      <c r="BE29" s="627"/>
    </row>
    <row r="30" spans="1:59" ht="24.6" hidden="1" customHeight="1" x14ac:dyDescent="0.15">
      <c r="A30" s="875"/>
      <c r="B30" s="158"/>
      <c r="C30" s="749" t="s">
        <v>690</v>
      </c>
      <c r="D30" s="627"/>
      <c r="E30" s="631" t="s">
        <v>4542</v>
      </c>
      <c r="F30" s="627" t="s">
        <v>690</v>
      </c>
      <c r="G30" s="627"/>
      <c r="H30" s="627" t="s">
        <v>4449</v>
      </c>
      <c r="I30" s="627"/>
      <c r="J30" s="627"/>
      <c r="K30" s="626">
        <v>71644</v>
      </c>
      <c r="L30" s="626">
        <v>939</v>
      </c>
      <c r="M30" s="626">
        <v>3284</v>
      </c>
      <c r="N30" s="627" t="s">
        <v>1215</v>
      </c>
      <c r="O30" s="627" t="s">
        <v>4543</v>
      </c>
      <c r="P30" s="613"/>
      <c r="Q30" s="613"/>
      <c r="R30" s="613"/>
      <c r="S30" s="613"/>
      <c r="T30" s="627" t="s">
        <v>54</v>
      </c>
      <c r="U30" s="614">
        <v>16</v>
      </c>
      <c r="V30" s="614">
        <v>17</v>
      </c>
      <c r="W30" s="614">
        <v>272</v>
      </c>
      <c r="X30" s="614">
        <v>5</v>
      </c>
      <c r="Y30" s="626"/>
      <c r="Z30" s="626"/>
      <c r="AA30" s="627"/>
      <c r="AB30" s="625">
        <v>2006</v>
      </c>
      <c r="AC30" s="604"/>
      <c r="AD30" s="604"/>
      <c r="AE30" s="604"/>
      <c r="AF30" s="604"/>
      <c r="AG30" s="604"/>
      <c r="AH30" s="604"/>
      <c r="AI30" s="297">
        <v>3644</v>
      </c>
      <c r="AJ30" s="625"/>
      <c r="AK30" s="625"/>
      <c r="AL30" s="627"/>
      <c r="AM30" s="627"/>
      <c r="AN30" s="627"/>
      <c r="AO30" s="613"/>
      <c r="AP30" s="613"/>
      <c r="AQ30" s="627"/>
      <c r="AR30" s="627"/>
      <c r="AS30" s="627"/>
      <c r="AT30" s="627"/>
      <c r="AU30" s="627"/>
      <c r="AV30" s="627"/>
      <c r="AW30" s="627"/>
      <c r="AX30" s="627"/>
      <c r="AY30" s="627"/>
      <c r="AZ30" s="627"/>
      <c r="BA30" s="627"/>
      <c r="BB30" s="627"/>
      <c r="BC30" s="627"/>
      <c r="BD30" s="627"/>
      <c r="BE30" s="627"/>
    </row>
    <row r="31" spans="1:59" ht="24.6" hidden="1" customHeight="1" x14ac:dyDescent="0.15">
      <c r="A31" s="875"/>
      <c r="B31" s="158"/>
      <c r="C31" s="749" t="s">
        <v>695</v>
      </c>
      <c r="D31" s="627"/>
      <c r="E31" s="631" t="s">
        <v>4544</v>
      </c>
      <c r="F31" s="627" t="s">
        <v>695</v>
      </c>
      <c r="G31" s="627"/>
      <c r="H31" s="627" t="s">
        <v>16010</v>
      </c>
      <c r="I31" s="627"/>
      <c r="J31" s="627"/>
      <c r="K31" s="626">
        <v>12831</v>
      </c>
      <c r="L31" s="626">
        <v>1526</v>
      </c>
      <c r="M31" s="626">
        <v>2897</v>
      </c>
      <c r="N31" s="627" t="s">
        <v>1215</v>
      </c>
      <c r="O31" s="627" t="s">
        <v>4545</v>
      </c>
      <c r="P31" s="613"/>
      <c r="Q31" s="613"/>
      <c r="R31" s="613"/>
      <c r="S31" s="613"/>
      <c r="T31" s="627" t="s">
        <v>54</v>
      </c>
      <c r="U31" s="614">
        <v>29</v>
      </c>
      <c r="V31" s="614">
        <v>57</v>
      </c>
      <c r="W31" s="614">
        <v>1653</v>
      </c>
      <c r="X31" s="614">
        <v>17</v>
      </c>
      <c r="Y31" s="626"/>
      <c r="Z31" s="626"/>
      <c r="AA31" s="627"/>
      <c r="AB31" s="625">
        <v>2009</v>
      </c>
      <c r="AC31" s="604"/>
      <c r="AD31" s="604"/>
      <c r="AE31" s="604"/>
      <c r="AF31" s="604"/>
      <c r="AG31" s="604"/>
      <c r="AH31" s="604"/>
      <c r="AI31" s="297">
        <v>5343</v>
      </c>
      <c r="AJ31" s="625"/>
      <c r="AK31" s="625"/>
      <c r="AL31" s="627"/>
      <c r="AM31" s="627"/>
      <c r="AN31" s="627"/>
      <c r="AO31" s="613"/>
      <c r="AP31" s="613"/>
      <c r="AQ31" s="627"/>
      <c r="AR31" s="627"/>
      <c r="AS31" s="627"/>
      <c r="AT31" s="627"/>
      <c r="AU31" s="627"/>
      <c r="AV31" s="627"/>
      <c r="AW31" s="627"/>
      <c r="AX31" s="627"/>
      <c r="AY31" s="627"/>
      <c r="AZ31" s="627"/>
      <c r="BA31" s="627"/>
      <c r="BB31" s="627"/>
      <c r="BC31" s="627"/>
      <c r="BD31" s="627"/>
      <c r="BE31" s="627"/>
    </row>
    <row r="32" spans="1:59" ht="24.6" hidden="1" customHeight="1" x14ac:dyDescent="0.15">
      <c r="A32" s="875"/>
      <c r="B32" s="158"/>
      <c r="C32" s="656" t="s">
        <v>1628</v>
      </c>
      <c r="D32" s="625" t="s">
        <v>4546</v>
      </c>
      <c r="E32" s="631" t="s">
        <v>4546</v>
      </c>
      <c r="F32" s="625" t="s">
        <v>1628</v>
      </c>
      <c r="G32" s="627"/>
      <c r="H32" s="625" t="s">
        <v>1628</v>
      </c>
      <c r="I32" s="627"/>
      <c r="J32" s="627"/>
      <c r="K32" s="626">
        <v>500</v>
      </c>
      <c r="L32" s="626">
        <v>255.03</v>
      </c>
      <c r="M32" s="626">
        <v>353.43</v>
      </c>
      <c r="N32" s="625" t="s">
        <v>4547</v>
      </c>
      <c r="O32" s="627" t="s">
        <v>1287</v>
      </c>
      <c r="P32" s="613"/>
      <c r="Q32" s="613"/>
      <c r="R32" s="613"/>
      <c r="S32" s="613"/>
      <c r="T32" s="625" t="s">
        <v>54</v>
      </c>
      <c r="U32" s="614">
        <v>15.6</v>
      </c>
      <c r="V32" s="614">
        <v>11.1</v>
      </c>
      <c r="W32" s="614">
        <v>173.16</v>
      </c>
      <c r="X32" s="614">
        <v>3.5</v>
      </c>
      <c r="Y32" s="626"/>
      <c r="Z32" s="626"/>
      <c r="AA32" s="625"/>
      <c r="AB32" s="625">
        <v>2007</v>
      </c>
      <c r="AC32" s="604"/>
      <c r="AD32" s="604"/>
      <c r="AE32" s="604"/>
      <c r="AF32" s="604"/>
      <c r="AG32" s="604"/>
      <c r="AH32" s="604"/>
      <c r="AI32" s="297">
        <v>275</v>
      </c>
      <c r="AJ32" s="297">
        <v>275</v>
      </c>
      <c r="AK32" s="625"/>
      <c r="AL32" s="627"/>
      <c r="AM32" s="627"/>
      <c r="AN32" s="627"/>
      <c r="AO32" s="613"/>
      <c r="AP32" s="613"/>
      <c r="AQ32" s="627"/>
      <c r="AR32" s="627"/>
      <c r="AS32" s="627"/>
      <c r="AT32" s="627"/>
      <c r="AU32" s="627"/>
      <c r="AV32" s="627"/>
      <c r="AW32" s="627"/>
      <c r="AX32" s="627"/>
      <c r="AY32" s="627"/>
      <c r="AZ32" s="627"/>
      <c r="BA32" s="627"/>
      <c r="BB32" s="627"/>
      <c r="BC32" s="627"/>
      <c r="BD32" s="627"/>
      <c r="BE32" s="627" t="s">
        <v>1007</v>
      </c>
    </row>
    <row r="33" spans="1:57" ht="24.6" hidden="1" customHeight="1" x14ac:dyDescent="0.15">
      <c r="A33" s="875"/>
      <c r="B33" s="158"/>
      <c r="C33" s="749" t="s">
        <v>353</v>
      </c>
      <c r="D33" s="627"/>
      <c r="E33" s="631" t="s">
        <v>4548</v>
      </c>
      <c r="F33" s="627" t="s">
        <v>353</v>
      </c>
      <c r="G33" s="627"/>
      <c r="H33" s="627" t="s">
        <v>16069</v>
      </c>
      <c r="I33" s="627"/>
      <c r="J33" s="627"/>
      <c r="K33" s="626">
        <v>1999</v>
      </c>
      <c r="L33" s="626">
        <v>291</v>
      </c>
      <c r="M33" s="626">
        <v>758</v>
      </c>
      <c r="N33" s="627" t="s">
        <v>1215</v>
      </c>
      <c r="O33" s="627" t="s">
        <v>1287</v>
      </c>
      <c r="P33" s="613"/>
      <c r="Q33" s="613"/>
      <c r="R33" s="613"/>
      <c r="S33" s="613"/>
      <c r="T33" s="627" t="s">
        <v>54</v>
      </c>
      <c r="U33" s="614">
        <v>14</v>
      </c>
      <c r="V33" s="614">
        <v>11</v>
      </c>
      <c r="W33" s="614">
        <v>154</v>
      </c>
      <c r="X33" s="614">
        <v>13</v>
      </c>
      <c r="Y33" s="626"/>
      <c r="Z33" s="626">
        <v>50</v>
      </c>
      <c r="AA33" s="627"/>
      <c r="AB33" s="625">
        <v>1995</v>
      </c>
      <c r="AC33" s="604"/>
      <c r="AD33" s="604"/>
      <c r="AE33" s="604"/>
      <c r="AF33" s="604"/>
      <c r="AG33" s="604"/>
      <c r="AH33" s="604"/>
      <c r="AI33" s="297">
        <v>165</v>
      </c>
      <c r="AJ33" s="625"/>
      <c r="AK33" s="625"/>
      <c r="AL33" s="627"/>
      <c r="AM33" s="627"/>
      <c r="AN33" s="627"/>
      <c r="AO33" s="613"/>
      <c r="AP33" s="613"/>
      <c r="AQ33" s="627"/>
      <c r="AR33" s="627"/>
      <c r="AS33" s="627"/>
      <c r="AT33" s="627"/>
      <c r="AU33" s="627"/>
      <c r="AV33" s="627"/>
      <c r="AW33" s="627"/>
      <c r="AX33" s="627"/>
      <c r="AY33" s="627"/>
      <c r="AZ33" s="627"/>
      <c r="BA33" s="627"/>
      <c r="BB33" s="627"/>
      <c r="BC33" s="627"/>
      <c r="BD33" s="627"/>
      <c r="BE33" s="627"/>
    </row>
    <row r="34" spans="1:57" ht="24.6" hidden="1" customHeight="1" x14ac:dyDescent="0.15">
      <c r="A34" s="875"/>
      <c r="B34" s="158"/>
      <c r="C34" s="749" t="s">
        <v>730</v>
      </c>
      <c r="D34" s="627" t="s">
        <v>4549</v>
      </c>
      <c r="E34" s="645" t="s">
        <v>4550</v>
      </c>
      <c r="F34" s="627" t="s">
        <v>730</v>
      </c>
      <c r="G34" s="627" t="s">
        <v>4551</v>
      </c>
      <c r="H34" s="627" t="s">
        <v>730</v>
      </c>
      <c r="I34" s="627">
        <v>2</v>
      </c>
      <c r="J34" s="627" t="s">
        <v>4552</v>
      </c>
      <c r="K34" s="626">
        <v>499</v>
      </c>
      <c r="L34" s="626">
        <v>499</v>
      </c>
      <c r="M34" s="626">
        <v>490</v>
      </c>
      <c r="N34" s="627" t="s">
        <v>1169</v>
      </c>
      <c r="O34" s="627" t="s">
        <v>4553</v>
      </c>
      <c r="P34" s="627" t="s">
        <v>486</v>
      </c>
      <c r="Q34" s="627" t="s">
        <v>1295</v>
      </c>
      <c r="R34" s="627"/>
      <c r="S34" s="627"/>
      <c r="T34" s="627" t="s">
        <v>784</v>
      </c>
      <c r="U34" s="626">
        <v>15</v>
      </c>
      <c r="V34" s="626">
        <v>20</v>
      </c>
      <c r="W34" s="626">
        <v>300</v>
      </c>
      <c r="X34" s="626">
        <v>6</v>
      </c>
      <c r="Y34" s="626">
        <v>100</v>
      </c>
      <c r="Z34" s="626">
        <v>100</v>
      </c>
      <c r="AA34" s="627" t="s">
        <v>4554</v>
      </c>
      <c r="AB34" s="645">
        <v>2001</v>
      </c>
      <c r="AC34" s="658" t="s">
        <v>4555</v>
      </c>
      <c r="AD34" s="627"/>
      <c r="AE34" s="627"/>
      <c r="AF34" s="627"/>
      <c r="AG34" s="627"/>
      <c r="AH34" s="627"/>
      <c r="AI34" s="626">
        <v>380</v>
      </c>
      <c r="AJ34" s="627"/>
      <c r="AK34" s="627"/>
      <c r="AL34" s="627"/>
      <c r="AM34" s="627"/>
      <c r="AN34" s="627"/>
      <c r="AO34" s="627"/>
      <c r="AP34" s="627"/>
      <c r="AQ34" s="627"/>
      <c r="AR34" s="627"/>
      <c r="AS34" s="627"/>
      <c r="AT34" s="627"/>
      <c r="AU34" s="627"/>
      <c r="AV34" s="627"/>
      <c r="AW34" s="627"/>
      <c r="AX34" s="627"/>
      <c r="AY34" s="627"/>
      <c r="AZ34" s="627"/>
      <c r="BA34" s="627"/>
      <c r="BB34" s="627"/>
      <c r="BC34" s="627"/>
      <c r="BD34" s="627"/>
      <c r="BE34" s="627"/>
    </row>
    <row r="35" spans="1:57" ht="24.6" hidden="1" customHeight="1" x14ac:dyDescent="0.15">
      <c r="A35" s="875"/>
      <c r="B35" s="158"/>
      <c r="C35" s="749" t="s">
        <v>752</v>
      </c>
      <c r="D35" s="627"/>
      <c r="E35" s="645" t="s">
        <v>17195</v>
      </c>
      <c r="F35" s="627" t="s">
        <v>752</v>
      </c>
      <c r="G35" s="627"/>
      <c r="H35" s="627" t="s">
        <v>4556</v>
      </c>
      <c r="I35" s="627"/>
      <c r="J35" s="627"/>
      <c r="K35" s="626">
        <v>453</v>
      </c>
      <c r="L35" s="626">
        <v>198</v>
      </c>
      <c r="M35" s="626">
        <v>396</v>
      </c>
      <c r="N35" s="627" t="s">
        <v>1215</v>
      </c>
      <c r="O35" s="627" t="s">
        <v>1629</v>
      </c>
      <c r="P35" s="627"/>
      <c r="Q35" s="627"/>
      <c r="R35" s="627"/>
      <c r="S35" s="627"/>
      <c r="T35" s="627" t="s">
        <v>54</v>
      </c>
      <c r="U35" s="626">
        <v>15</v>
      </c>
      <c r="V35" s="626">
        <v>11</v>
      </c>
      <c r="W35" s="626">
        <v>165</v>
      </c>
      <c r="X35" s="626">
        <v>3</v>
      </c>
      <c r="Y35" s="626"/>
      <c r="Z35" s="626"/>
      <c r="AA35" s="627"/>
      <c r="AB35" s="645">
        <v>1999</v>
      </c>
      <c r="AC35" s="658"/>
      <c r="AD35" s="627"/>
      <c r="AE35" s="627"/>
      <c r="AF35" s="627"/>
      <c r="AG35" s="627"/>
      <c r="AH35" s="627"/>
      <c r="AI35" s="626">
        <v>242</v>
      </c>
      <c r="AJ35" s="627"/>
      <c r="AK35" s="627"/>
      <c r="AL35" s="627"/>
      <c r="AM35" s="627"/>
      <c r="AN35" s="627"/>
      <c r="AO35" s="627"/>
      <c r="AP35" s="627"/>
      <c r="AQ35" s="627"/>
      <c r="AR35" s="627"/>
      <c r="AS35" s="627"/>
      <c r="AT35" s="627"/>
      <c r="AU35" s="627"/>
      <c r="AV35" s="627"/>
      <c r="AW35" s="627"/>
      <c r="AX35" s="627"/>
      <c r="AY35" s="627"/>
      <c r="AZ35" s="627"/>
      <c r="BA35" s="627"/>
      <c r="BB35" s="627"/>
      <c r="BC35" s="627"/>
      <c r="BD35" s="627"/>
      <c r="BE35" s="627"/>
    </row>
    <row r="36" spans="1:57" s="808" customFormat="1" ht="24.6" hidden="1" customHeight="1" x14ac:dyDescent="0.15">
      <c r="A36" s="875"/>
      <c r="B36" s="158"/>
      <c r="C36" s="749" t="s">
        <v>752</v>
      </c>
      <c r="D36" s="627"/>
      <c r="E36" s="645" t="s">
        <v>17196</v>
      </c>
      <c r="F36" s="627" t="s">
        <v>16013</v>
      </c>
      <c r="G36" s="627"/>
      <c r="H36" s="627" t="s">
        <v>16013</v>
      </c>
      <c r="I36" s="627"/>
      <c r="J36" s="627"/>
      <c r="K36" s="626">
        <v>625</v>
      </c>
      <c r="L36" s="626">
        <v>625</v>
      </c>
      <c r="M36" s="626">
        <v>625</v>
      </c>
      <c r="N36" s="627" t="s">
        <v>17197</v>
      </c>
      <c r="O36" s="627" t="s">
        <v>2286</v>
      </c>
      <c r="P36" s="627"/>
      <c r="Q36" s="627"/>
      <c r="R36" s="627"/>
      <c r="S36" s="627"/>
      <c r="T36" s="627" t="s">
        <v>2280</v>
      </c>
      <c r="U36" s="1400">
        <v>20</v>
      </c>
      <c r="V36" s="830">
        <v>30</v>
      </c>
      <c r="W36" s="830">
        <v>500</v>
      </c>
      <c r="X36" s="830">
        <v>7.1</v>
      </c>
      <c r="Y36" s="626"/>
      <c r="Z36" s="626"/>
      <c r="AA36" s="627"/>
      <c r="AB36" s="645">
        <v>2004</v>
      </c>
      <c r="AC36" s="658"/>
      <c r="AD36" s="627"/>
      <c r="AE36" s="627"/>
      <c r="AF36" s="627"/>
      <c r="AG36" s="627"/>
      <c r="AH36" s="627"/>
      <c r="AI36" s="626">
        <v>453</v>
      </c>
      <c r="AJ36" s="627"/>
      <c r="AK36" s="627"/>
      <c r="AL36" s="627"/>
      <c r="AM36" s="627"/>
      <c r="AN36" s="627"/>
      <c r="AO36" s="627"/>
      <c r="AP36" s="627"/>
      <c r="AQ36" s="627"/>
      <c r="AR36" s="627"/>
      <c r="AS36" s="627"/>
      <c r="AT36" s="627"/>
      <c r="AU36" s="627"/>
      <c r="AV36" s="627"/>
      <c r="AW36" s="627"/>
      <c r="AX36" s="627"/>
      <c r="AY36" s="627"/>
      <c r="AZ36" s="627"/>
      <c r="BA36" s="627"/>
      <c r="BB36" s="627"/>
      <c r="BC36" s="627"/>
      <c r="BD36" s="627"/>
      <c r="BE36" s="627" t="s">
        <v>17091</v>
      </c>
    </row>
    <row r="37" spans="1:57" ht="24.6" hidden="1" customHeight="1" x14ac:dyDescent="0.15">
      <c r="A37" s="875"/>
      <c r="B37" s="158"/>
      <c r="C37" s="749" t="s">
        <v>756</v>
      </c>
      <c r="D37" s="627"/>
      <c r="E37" s="645" t="s">
        <v>4557</v>
      </c>
      <c r="F37" s="627" t="s">
        <v>756</v>
      </c>
      <c r="G37" s="627"/>
      <c r="H37" s="627" t="s">
        <v>17185</v>
      </c>
      <c r="I37" s="627"/>
      <c r="J37" s="627"/>
      <c r="K37" s="626">
        <v>6120</v>
      </c>
      <c r="L37" s="626">
        <v>2108</v>
      </c>
      <c r="M37" s="626">
        <v>3154</v>
      </c>
      <c r="N37" s="627" t="s">
        <v>4558</v>
      </c>
      <c r="O37" s="627" t="s">
        <v>4559</v>
      </c>
      <c r="P37" s="627"/>
      <c r="Q37" s="627"/>
      <c r="R37" s="627"/>
      <c r="S37" s="627"/>
      <c r="T37" s="627" t="s">
        <v>54</v>
      </c>
      <c r="U37" s="626">
        <v>18</v>
      </c>
      <c r="V37" s="626">
        <v>25</v>
      </c>
      <c r="W37" s="626">
        <v>450</v>
      </c>
      <c r="X37" s="626">
        <v>4.5</v>
      </c>
      <c r="Y37" s="626"/>
      <c r="Z37" s="626"/>
      <c r="AA37" s="627"/>
      <c r="AB37" s="645">
        <v>2014</v>
      </c>
      <c r="AC37" s="658"/>
      <c r="AD37" s="627"/>
      <c r="AE37" s="627"/>
      <c r="AF37" s="627"/>
      <c r="AG37" s="627"/>
      <c r="AH37" s="627"/>
      <c r="AI37" s="626">
        <v>2600</v>
      </c>
      <c r="AJ37" s="627"/>
      <c r="AK37" s="627"/>
      <c r="AL37" s="627"/>
      <c r="AM37" s="627"/>
      <c r="AN37" s="627"/>
      <c r="AO37" s="627"/>
      <c r="AP37" s="627"/>
      <c r="AQ37" s="627"/>
      <c r="AR37" s="627"/>
      <c r="AS37" s="627"/>
      <c r="AT37" s="627"/>
      <c r="AU37" s="627"/>
      <c r="AV37" s="627"/>
      <c r="AW37" s="627"/>
      <c r="AX37" s="627"/>
      <c r="AY37" s="627"/>
      <c r="AZ37" s="627"/>
      <c r="BA37" s="627"/>
      <c r="BB37" s="627"/>
      <c r="BC37" s="627"/>
      <c r="BD37" s="627"/>
      <c r="BE37" s="824"/>
    </row>
    <row r="38" spans="1:57" ht="24.6" hidden="1" customHeight="1" x14ac:dyDescent="0.15">
      <c r="A38" s="875"/>
      <c r="B38" s="604"/>
      <c r="C38" s="749" t="s">
        <v>756</v>
      </c>
      <c r="D38" s="627"/>
      <c r="E38" s="645" t="s">
        <v>4560</v>
      </c>
      <c r="F38" s="627" t="s">
        <v>756</v>
      </c>
      <c r="G38" s="627"/>
      <c r="H38" s="627" t="s">
        <v>756</v>
      </c>
      <c r="I38" s="627"/>
      <c r="J38" s="627"/>
      <c r="K38" s="626">
        <v>3030</v>
      </c>
      <c r="L38" s="626">
        <v>1477</v>
      </c>
      <c r="M38" s="626">
        <v>1477</v>
      </c>
      <c r="N38" s="627" t="s">
        <v>1215</v>
      </c>
      <c r="O38" s="627" t="s">
        <v>4561</v>
      </c>
      <c r="P38" s="627"/>
      <c r="Q38" s="627"/>
      <c r="R38" s="627"/>
      <c r="S38" s="627"/>
      <c r="T38" s="627" t="s">
        <v>54</v>
      </c>
      <c r="U38" s="626">
        <v>26</v>
      </c>
      <c r="V38" s="626">
        <v>34</v>
      </c>
      <c r="W38" s="626">
        <v>884</v>
      </c>
      <c r="X38" s="626">
        <v>10</v>
      </c>
      <c r="Y38" s="626">
        <v>353</v>
      </c>
      <c r="Z38" s="626">
        <v>400</v>
      </c>
      <c r="AA38" s="627" t="s">
        <v>499</v>
      </c>
      <c r="AB38" s="645">
        <v>2004</v>
      </c>
      <c r="AC38" s="658"/>
      <c r="AD38" s="627"/>
      <c r="AE38" s="627"/>
      <c r="AF38" s="627"/>
      <c r="AG38" s="627"/>
      <c r="AH38" s="627"/>
      <c r="AI38" s="626">
        <v>2200</v>
      </c>
      <c r="AJ38" s="627"/>
      <c r="AK38" s="627"/>
      <c r="AL38" s="627"/>
      <c r="AM38" s="627"/>
      <c r="AN38" s="627"/>
      <c r="AO38" s="627"/>
      <c r="AP38" s="627"/>
      <c r="AQ38" s="627"/>
      <c r="AR38" s="627"/>
      <c r="AS38" s="627"/>
      <c r="AT38" s="627"/>
      <c r="AU38" s="627"/>
      <c r="AV38" s="627"/>
      <c r="AW38" s="627"/>
      <c r="AX38" s="627"/>
      <c r="AY38" s="627"/>
      <c r="AZ38" s="627"/>
      <c r="BA38" s="627"/>
      <c r="BB38" s="627"/>
      <c r="BC38" s="627"/>
      <c r="BD38" s="627"/>
      <c r="BE38" s="627"/>
    </row>
    <row r="39" spans="1:57" s="575" customFormat="1" ht="24.6" hidden="1" customHeight="1" x14ac:dyDescent="0.15">
      <c r="A39" s="675" t="s">
        <v>178</v>
      </c>
      <c r="B39" s="669" t="s">
        <v>59</v>
      </c>
      <c r="C39" s="914" t="s">
        <v>55</v>
      </c>
      <c r="D39" s="666"/>
      <c r="E39" s="676">
        <f>COUNTA(E40:E42)</f>
        <v>3</v>
      </c>
      <c r="F39" s="666"/>
      <c r="G39" s="666"/>
      <c r="H39" s="666"/>
      <c r="I39" s="666"/>
      <c r="J39" s="666"/>
      <c r="K39" s="665">
        <f>SUM(K40:K42)</f>
        <v>18623</v>
      </c>
      <c r="L39" s="665">
        <f>SUM(L40:L42)</f>
        <v>4762</v>
      </c>
      <c r="M39" s="665">
        <f>SUM(M40:M42)</f>
        <v>16139</v>
      </c>
      <c r="N39" s="650"/>
      <c r="O39" s="666"/>
      <c r="P39" s="813"/>
      <c r="Q39" s="813"/>
      <c r="R39" s="813"/>
      <c r="S39" s="813"/>
      <c r="T39" s="650"/>
      <c r="U39" s="814"/>
      <c r="V39" s="814"/>
      <c r="W39" s="814"/>
      <c r="X39" s="814"/>
      <c r="Y39" s="665"/>
      <c r="Z39" s="665"/>
      <c r="AA39" s="650"/>
      <c r="AB39" s="650"/>
      <c r="AC39" s="1138"/>
      <c r="AD39" s="666"/>
      <c r="AE39" s="666"/>
      <c r="AF39" s="666"/>
      <c r="AG39" s="666"/>
      <c r="AH39" s="666"/>
      <c r="AI39" s="915"/>
      <c r="AJ39" s="650"/>
      <c r="AK39" s="650"/>
      <c r="AL39" s="666"/>
      <c r="AM39" s="666"/>
      <c r="AN39" s="666"/>
      <c r="AO39" s="813"/>
      <c r="AP39" s="813"/>
      <c r="AQ39" s="666"/>
      <c r="AR39" s="666"/>
      <c r="AS39" s="666"/>
      <c r="AT39" s="666"/>
      <c r="AU39" s="666"/>
      <c r="AV39" s="666"/>
      <c r="AW39" s="666"/>
      <c r="AX39" s="666"/>
      <c r="AY39" s="666"/>
      <c r="AZ39" s="666"/>
      <c r="BA39" s="666"/>
      <c r="BB39" s="666"/>
      <c r="BC39" s="666"/>
      <c r="BD39" s="666"/>
      <c r="BE39" s="666"/>
    </row>
    <row r="40" spans="1:57" ht="24.6" hidden="1" customHeight="1" x14ac:dyDescent="0.15">
      <c r="A40" s="630"/>
      <c r="B40" s="147"/>
      <c r="C40" s="656" t="s">
        <v>495</v>
      </c>
      <c r="D40" s="627" t="s">
        <v>1867</v>
      </c>
      <c r="E40" s="625" t="s">
        <v>4979</v>
      </c>
      <c r="F40" s="625" t="s">
        <v>495</v>
      </c>
      <c r="G40" s="625" t="s">
        <v>1868</v>
      </c>
      <c r="H40" s="625" t="s">
        <v>4980</v>
      </c>
      <c r="I40" s="627">
        <v>83</v>
      </c>
      <c r="J40" s="627" t="s">
        <v>4981</v>
      </c>
      <c r="K40" s="626">
        <v>5830</v>
      </c>
      <c r="L40" s="626">
        <v>1253</v>
      </c>
      <c r="M40" s="626">
        <v>1253</v>
      </c>
      <c r="N40" s="625" t="s">
        <v>1215</v>
      </c>
      <c r="O40" s="627" t="s">
        <v>486</v>
      </c>
      <c r="P40" s="627"/>
      <c r="Q40" s="628"/>
      <c r="R40" s="627"/>
      <c r="S40" s="627"/>
      <c r="T40" s="625" t="s">
        <v>4982</v>
      </c>
      <c r="U40" s="626">
        <v>23</v>
      </c>
      <c r="V40" s="626">
        <v>26</v>
      </c>
      <c r="W40" s="626">
        <v>598</v>
      </c>
      <c r="X40" s="626">
        <v>8</v>
      </c>
      <c r="Y40" s="626">
        <v>489</v>
      </c>
      <c r="Z40" s="626">
        <v>700</v>
      </c>
      <c r="AA40" s="625" t="s">
        <v>185</v>
      </c>
      <c r="AB40" s="625">
        <v>1979</v>
      </c>
      <c r="AC40" s="658"/>
      <c r="AD40" s="627">
        <v>306</v>
      </c>
      <c r="AE40" s="627">
        <v>84</v>
      </c>
      <c r="AF40" s="627"/>
      <c r="AG40" s="627"/>
      <c r="AH40" s="627"/>
      <c r="AI40" s="626">
        <v>390</v>
      </c>
      <c r="AJ40" s="625">
        <v>1990</v>
      </c>
      <c r="AK40" s="625">
        <v>1999</v>
      </c>
      <c r="AL40" s="627"/>
      <c r="AM40" s="627"/>
      <c r="AN40" s="627"/>
      <c r="AO40" s="627"/>
      <c r="AP40" s="627"/>
      <c r="AQ40" s="627"/>
      <c r="AR40" s="627"/>
      <c r="AS40" s="627"/>
      <c r="AT40" s="627"/>
      <c r="AU40" s="627"/>
      <c r="AV40" s="627"/>
      <c r="AW40" s="627"/>
      <c r="AX40" s="627"/>
      <c r="AY40" s="627"/>
      <c r="AZ40" s="627"/>
      <c r="BA40" s="627"/>
      <c r="BB40" s="627"/>
      <c r="BC40" s="627"/>
      <c r="BD40" s="627"/>
      <c r="BE40" s="627"/>
    </row>
    <row r="41" spans="1:57" ht="24.6" hidden="1" customHeight="1" x14ac:dyDescent="0.15">
      <c r="A41" s="630"/>
      <c r="B41" s="147"/>
      <c r="C41" s="656" t="s">
        <v>495</v>
      </c>
      <c r="D41" s="627" t="s">
        <v>4983</v>
      </c>
      <c r="E41" s="625" t="s">
        <v>4984</v>
      </c>
      <c r="F41" s="625" t="s">
        <v>495</v>
      </c>
      <c r="G41" s="625" t="s">
        <v>4985</v>
      </c>
      <c r="H41" s="625" t="s">
        <v>4980</v>
      </c>
      <c r="I41" s="627" t="s">
        <v>4986</v>
      </c>
      <c r="J41" s="627" t="s">
        <v>4987</v>
      </c>
      <c r="K41" s="626">
        <v>9105</v>
      </c>
      <c r="L41" s="626">
        <v>1805</v>
      </c>
      <c r="M41" s="626">
        <v>3761</v>
      </c>
      <c r="N41" s="625" t="s">
        <v>1215</v>
      </c>
      <c r="O41" s="627" t="s">
        <v>486</v>
      </c>
      <c r="P41" s="627"/>
      <c r="Q41" s="628"/>
      <c r="R41" s="627"/>
      <c r="S41" s="627"/>
      <c r="T41" s="625" t="s">
        <v>4982</v>
      </c>
      <c r="U41" s="626">
        <v>22</v>
      </c>
      <c r="V41" s="626">
        <v>56</v>
      </c>
      <c r="W41" s="626">
        <v>1216</v>
      </c>
      <c r="X41" s="626">
        <v>8</v>
      </c>
      <c r="Y41" s="626">
        <v>300</v>
      </c>
      <c r="Z41" s="626">
        <v>600</v>
      </c>
      <c r="AA41" s="625" t="s">
        <v>185</v>
      </c>
      <c r="AB41" s="625">
        <v>2004</v>
      </c>
      <c r="AC41" s="927">
        <v>21</v>
      </c>
      <c r="AD41" s="706"/>
      <c r="AE41" s="706">
        <v>65</v>
      </c>
      <c r="AF41" s="706">
        <v>45</v>
      </c>
      <c r="AG41" s="706"/>
      <c r="AH41" s="627"/>
      <c r="AI41" s="626">
        <v>5544</v>
      </c>
      <c r="AJ41" s="625"/>
      <c r="AK41" s="625">
        <v>2003</v>
      </c>
      <c r="AL41" s="627"/>
      <c r="AM41" s="627"/>
      <c r="AN41" s="627" t="s">
        <v>4988</v>
      </c>
      <c r="AO41" s="627"/>
      <c r="AP41" s="627" t="s">
        <v>683</v>
      </c>
      <c r="AQ41" s="627" t="s">
        <v>2052</v>
      </c>
      <c r="AR41" s="928">
        <v>4452</v>
      </c>
      <c r="AS41" s="627" t="s">
        <v>4989</v>
      </c>
      <c r="AT41" s="627" t="s">
        <v>688</v>
      </c>
      <c r="AU41" s="627"/>
      <c r="AV41" s="627"/>
      <c r="AW41" s="928">
        <v>748</v>
      </c>
      <c r="AX41" s="627"/>
      <c r="AY41" s="627"/>
      <c r="AZ41" s="627"/>
      <c r="BA41" s="627"/>
      <c r="BB41" s="627"/>
      <c r="BC41" s="627"/>
      <c r="BD41" s="627"/>
      <c r="BE41" s="627"/>
    </row>
    <row r="42" spans="1:57" ht="24.6" hidden="1" customHeight="1" x14ac:dyDescent="0.15">
      <c r="A42" s="630"/>
      <c r="B42" s="293"/>
      <c r="C42" s="656" t="s">
        <v>495</v>
      </c>
      <c r="D42" s="627" t="s">
        <v>1869</v>
      </c>
      <c r="E42" s="625" t="s">
        <v>4990</v>
      </c>
      <c r="F42" s="625" t="s">
        <v>495</v>
      </c>
      <c r="G42" s="625" t="s">
        <v>1870</v>
      </c>
      <c r="H42" s="625" t="s">
        <v>4991</v>
      </c>
      <c r="I42" s="627" t="s">
        <v>1871</v>
      </c>
      <c r="J42" s="627" t="s">
        <v>4987</v>
      </c>
      <c r="K42" s="626">
        <v>3688</v>
      </c>
      <c r="L42" s="626">
        <v>1704</v>
      </c>
      <c r="M42" s="626">
        <v>11125</v>
      </c>
      <c r="N42" s="625" t="s">
        <v>1215</v>
      </c>
      <c r="O42" s="627" t="s">
        <v>4992</v>
      </c>
      <c r="P42" s="627"/>
      <c r="Q42" s="628"/>
      <c r="R42" s="627"/>
      <c r="S42" s="627"/>
      <c r="T42" s="625" t="s">
        <v>54</v>
      </c>
      <c r="U42" s="626">
        <v>25</v>
      </c>
      <c r="V42" s="626">
        <v>43</v>
      </c>
      <c r="W42" s="626">
        <v>1625</v>
      </c>
      <c r="X42" s="626">
        <v>12</v>
      </c>
      <c r="Y42" s="626">
        <v>300</v>
      </c>
      <c r="Z42" s="626">
        <v>350</v>
      </c>
      <c r="AA42" s="625" t="s">
        <v>499</v>
      </c>
      <c r="AB42" s="625">
        <v>2004</v>
      </c>
      <c r="AC42" s="927">
        <v>21</v>
      </c>
      <c r="AD42" s="706"/>
      <c r="AE42" s="706">
        <v>65</v>
      </c>
      <c r="AF42" s="706">
        <v>45</v>
      </c>
      <c r="AG42" s="706"/>
      <c r="AH42" s="627"/>
      <c r="AI42" s="626">
        <v>12711</v>
      </c>
      <c r="AJ42" s="625"/>
      <c r="AK42" s="625">
        <v>2003</v>
      </c>
      <c r="AL42" s="627"/>
      <c r="AM42" s="627"/>
      <c r="AN42" s="627" t="s">
        <v>1872</v>
      </c>
      <c r="AO42" s="627"/>
      <c r="AP42" s="627" t="s">
        <v>683</v>
      </c>
      <c r="AQ42" s="627" t="s">
        <v>1873</v>
      </c>
      <c r="AR42" s="928">
        <v>4453</v>
      </c>
      <c r="AS42" s="627" t="s">
        <v>4989</v>
      </c>
      <c r="AT42" s="627" t="s">
        <v>688</v>
      </c>
      <c r="AU42" s="627"/>
      <c r="AV42" s="627"/>
      <c r="AW42" s="928">
        <v>749</v>
      </c>
      <c r="AX42" s="627"/>
      <c r="AY42" s="627"/>
      <c r="AZ42" s="627"/>
      <c r="BA42" s="627"/>
      <c r="BB42" s="627"/>
      <c r="BC42" s="627"/>
      <c r="BD42" s="627"/>
      <c r="BE42" s="627"/>
    </row>
    <row r="43" spans="1:57" s="575" customFormat="1" ht="24.6" hidden="1" customHeight="1" x14ac:dyDescent="0.15">
      <c r="A43" s="675"/>
      <c r="B43" s="669" t="s">
        <v>94</v>
      </c>
      <c r="C43" s="650" t="s">
        <v>55</v>
      </c>
      <c r="D43" s="666"/>
      <c r="E43" s="676">
        <f>COUNTA(E44:E44)</f>
        <v>1</v>
      </c>
      <c r="F43" s="650"/>
      <c r="G43" s="650"/>
      <c r="H43" s="650"/>
      <c r="I43" s="666"/>
      <c r="J43" s="666"/>
      <c r="K43" s="665">
        <f>SUM(K44)</f>
        <v>98286.9</v>
      </c>
      <c r="L43" s="665">
        <f t="shared" ref="L43:M43" si="3">SUM(L44)</f>
        <v>4616.79</v>
      </c>
      <c r="M43" s="665">
        <f t="shared" si="3"/>
        <v>7263.12</v>
      </c>
      <c r="N43" s="650"/>
      <c r="O43" s="666"/>
      <c r="P43" s="666"/>
      <c r="Q43" s="1153"/>
      <c r="R43" s="666"/>
      <c r="S43" s="666"/>
      <c r="T43" s="650"/>
      <c r="U43" s="665">
        <f>SUM(U44)</f>
        <v>22</v>
      </c>
      <c r="V43" s="665">
        <f t="shared" ref="V43:Z43" si="4">SUM(V44)</f>
        <v>22</v>
      </c>
      <c r="W43" s="665">
        <f t="shared" si="4"/>
        <v>484</v>
      </c>
      <c r="X43" s="665">
        <f t="shared" si="4"/>
        <v>15</v>
      </c>
      <c r="Y43" s="665">
        <f t="shared" si="4"/>
        <v>0</v>
      </c>
      <c r="Z43" s="665">
        <f t="shared" si="4"/>
        <v>0</v>
      </c>
      <c r="AA43" s="650"/>
      <c r="AB43" s="650"/>
      <c r="AC43" s="1004"/>
      <c r="AD43" s="982"/>
      <c r="AE43" s="982"/>
      <c r="AF43" s="982"/>
      <c r="AG43" s="982"/>
      <c r="AH43" s="666"/>
      <c r="AI43" s="665"/>
      <c r="AJ43" s="650"/>
      <c r="AK43" s="650"/>
      <c r="AL43" s="666"/>
      <c r="AM43" s="666"/>
      <c r="AN43" s="666"/>
      <c r="AO43" s="666"/>
      <c r="AP43" s="666"/>
      <c r="AQ43" s="666"/>
      <c r="AR43" s="1154"/>
      <c r="AS43" s="666"/>
      <c r="AT43" s="666"/>
      <c r="AU43" s="666"/>
      <c r="AV43" s="666"/>
      <c r="AW43" s="1154"/>
      <c r="AX43" s="666"/>
      <c r="AY43" s="666"/>
      <c r="AZ43" s="666"/>
      <c r="BA43" s="666"/>
      <c r="BB43" s="666"/>
      <c r="BC43" s="666"/>
      <c r="BD43" s="666"/>
      <c r="BE43" s="666"/>
    </row>
    <row r="44" spans="1:57" ht="24.6" customHeight="1" x14ac:dyDescent="0.15">
      <c r="A44" s="630"/>
      <c r="B44" s="147"/>
      <c r="C44" s="625" t="s">
        <v>5326</v>
      </c>
      <c r="D44" s="627" t="s">
        <v>1867</v>
      </c>
      <c r="E44" s="631" t="s">
        <v>16191</v>
      </c>
      <c r="F44" s="627" t="s">
        <v>5326</v>
      </c>
      <c r="G44" s="627" t="s">
        <v>1868</v>
      </c>
      <c r="H44" s="627" t="s">
        <v>5326</v>
      </c>
      <c r="I44" s="627">
        <v>83</v>
      </c>
      <c r="J44" s="627" t="s">
        <v>4981</v>
      </c>
      <c r="K44" s="626">
        <v>98286.9</v>
      </c>
      <c r="L44" s="626">
        <v>4616.79</v>
      </c>
      <c r="M44" s="626">
        <v>7263.12</v>
      </c>
      <c r="N44" s="625" t="s">
        <v>1215</v>
      </c>
      <c r="O44" s="627" t="s">
        <v>1629</v>
      </c>
      <c r="P44" s="613"/>
      <c r="Q44" s="613"/>
      <c r="R44" s="613"/>
      <c r="S44" s="613"/>
      <c r="T44" s="625" t="s">
        <v>54</v>
      </c>
      <c r="U44" s="614">
        <v>22</v>
      </c>
      <c r="V44" s="614">
        <v>22</v>
      </c>
      <c r="W44" s="614">
        <v>484</v>
      </c>
      <c r="X44" s="614">
        <v>15</v>
      </c>
      <c r="Y44" s="626"/>
      <c r="Z44" s="626"/>
      <c r="AA44" s="625"/>
      <c r="AB44" s="625">
        <v>2021</v>
      </c>
      <c r="AC44" s="658"/>
      <c r="AD44" s="627">
        <v>306</v>
      </c>
      <c r="AE44" s="627">
        <v>84</v>
      </c>
      <c r="AF44" s="627"/>
      <c r="AG44" s="627"/>
      <c r="AH44" s="627"/>
      <c r="AI44" s="297">
        <v>400</v>
      </c>
      <c r="AJ44" s="625"/>
      <c r="AK44" s="625"/>
      <c r="AL44" s="627"/>
      <c r="AM44" s="627"/>
      <c r="AN44" s="627"/>
      <c r="AO44" s="613"/>
      <c r="AP44" s="613"/>
      <c r="AQ44" s="627"/>
      <c r="AR44" s="627"/>
      <c r="AS44" s="627"/>
      <c r="AT44" s="627"/>
      <c r="AU44" s="627"/>
      <c r="AV44" s="627"/>
      <c r="AW44" s="627"/>
      <c r="AX44" s="627"/>
      <c r="AY44" s="627"/>
      <c r="AZ44" s="627"/>
      <c r="BA44" s="627"/>
      <c r="BB44" s="627"/>
      <c r="BC44" s="627"/>
      <c r="BD44" s="627"/>
      <c r="BE44" s="627"/>
    </row>
    <row r="45" spans="1:57" s="575" customFormat="1" ht="24.6" hidden="1" customHeight="1" x14ac:dyDescent="0.15">
      <c r="A45" s="934" t="s">
        <v>121</v>
      </c>
      <c r="B45" s="669" t="s">
        <v>95</v>
      </c>
      <c r="C45" s="650" t="s">
        <v>55</v>
      </c>
      <c r="D45" s="976"/>
      <c r="E45" s="676">
        <f>COUNTA(E46:E47)</f>
        <v>2</v>
      </c>
      <c r="F45" s="976"/>
      <c r="G45" s="976"/>
      <c r="H45" s="976" t="s">
        <v>2222</v>
      </c>
      <c r="I45" s="976"/>
      <c r="J45" s="976"/>
      <c r="K45" s="665">
        <f>SUM(K46:K47)</f>
        <v>260660</v>
      </c>
      <c r="L45" s="665">
        <f>SUM(L46:L47)</f>
        <v>3109</v>
      </c>
      <c r="M45" s="665">
        <f>SUM(M46:M47)</f>
        <v>6150</v>
      </c>
      <c r="N45" s="650"/>
      <c r="O45" s="665"/>
      <c r="P45" s="665">
        <f t="shared" ref="P45:AH45" si="5">SUM(P46:P47)</f>
        <v>0</v>
      </c>
      <c r="Q45" s="665">
        <f t="shared" si="5"/>
        <v>22.5</v>
      </c>
      <c r="R45" s="665">
        <f t="shared" si="5"/>
        <v>55</v>
      </c>
      <c r="S45" s="665">
        <f t="shared" si="5"/>
        <v>1265</v>
      </c>
      <c r="T45" s="650"/>
      <c r="U45" s="665"/>
      <c r="V45" s="665"/>
      <c r="W45" s="665"/>
      <c r="X45" s="665"/>
      <c r="Y45" s="665"/>
      <c r="Z45" s="665"/>
      <c r="AA45" s="650"/>
      <c r="AB45" s="665"/>
      <c r="AC45" s="665">
        <f t="shared" si="5"/>
        <v>21</v>
      </c>
      <c r="AD45" s="665">
        <f t="shared" si="5"/>
        <v>0</v>
      </c>
      <c r="AE45" s="665">
        <f t="shared" si="5"/>
        <v>65</v>
      </c>
      <c r="AF45" s="665">
        <f t="shared" si="5"/>
        <v>45</v>
      </c>
      <c r="AG45" s="665">
        <f t="shared" si="5"/>
        <v>0</v>
      </c>
      <c r="AH45" s="665">
        <f t="shared" si="5"/>
        <v>0</v>
      </c>
      <c r="AI45" s="665"/>
      <c r="AJ45" s="665">
        <f t="shared" ref="AJ45:BD45" si="6">SUM(AJ47)</f>
        <v>0</v>
      </c>
      <c r="AK45" s="665">
        <f t="shared" si="6"/>
        <v>2003</v>
      </c>
      <c r="AL45" s="665">
        <f t="shared" si="6"/>
        <v>0</v>
      </c>
      <c r="AM45" s="665">
        <f t="shared" si="6"/>
        <v>0</v>
      </c>
      <c r="AN45" s="665">
        <f t="shared" si="6"/>
        <v>0</v>
      </c>
      <c r="AO45" s="665">
        <f t="shared" si="6"/>
        <v>0</v>
      </c>
      <c r="AP45" s="665">
        <f t="shared" si="6"/>
        <v>0</v>
      </c>
      <c r="AQ45" s="665">
        <f t="shared" si="6"/>
        <v>0</v>
      </c>
      <c r="AR45" s="665">
        <f t="shared" si="6"/>
        <v>4452</v>
      </c>
      <c r="AS45" s="665">
        <f t="shared" si="6"/>
        <v>0</v>
      </c>
      <c r="AT45" s="665">
        <f t="shared" si="6"/>
        <v>0</v>
      </c>
      <c r="AU45" s="665">
        <f t="shared" si="6"/>
        <v>0</v>
      </c>
      <c r="AV45" s="665">
        <f t="shared" si="6"/>
        <v>0</v>
      </c>
      <c r="AW45" s="665">
        <f t="shared" si="6"/>
        <v>748</v>
      </c>
      <c r="AX45" s="665">
        <f t="shared" si="6"/>
        <v>0</v>
      </c>
      <c r="AY45" s="665">
        <f t="shared" si="6"/>
        <v>0</v>
      </c>
      <c r="AZ45" s="665">
        <f t="shared" si="6"/>
        <v>0</v>
      </c>
      <c r="BA45" s="665">
        <f t="shared" si="6"/>
        <v>0</v>
      </c>
      <c r="BB45" s="665">
        <f t="shared" si="6"/>
        <v>0</v>
      </c>
      <c r="BC45" s="665">
        <f t="shared" si="6"/>
        <v>0</v>
      </c>
      <c r="BD45" s="665">
        <f t="shared" si="6"/>
        <v>0</v>
      </c>
      <c r="BE45" s="665"/>
    </row>
    <row r="46" spans="1:57" ht="24.6" hidden="1" customHeight="1" x14ac:dyDescent="0.2">
      <c r="A46" s="621"/>
      <c r="B46" s="154"/>
      <c r="C46" s="625" t="s">
        <v>5726</v>
      </c>
      <c r="D46" s="683"/>
      <c r="E46" s="625" t="s">
        <v>17402</v>
      </c>
      <c r="F46" s="625" t="s">
        <v>5726</v>
      </c>
      <c r="G46" s="683"/>
      <c r="H46" s="625" t="s">
        <v>5946</v>
      </c>
      <c r="I46" s="683"/>
      <c r="J46" s="683"/>
      <c r="K46" s="626">
        <v>260000</v>
      </c>
      <c r="L46" s="626">
        <v>2557</v>
      </c>
      <c r="M46" s="626">
        <v>5598</v>
      </c>
      <c r="N46" s="625" t="s">
        <v>1215</v>
      </c>
      <c r="O46" s="626" t="s">
        <v>1655</v>
      </c>
      <c r="P46" s="625" t="s">
        <v>54</v>
      </c>
      <c r="Q46" s="626">
        <v>22.5</v>
      </c>
      <c r="R46" s="626">
        <v>55</v>
      </c>
      <c r="S46" s="626">
        <v>1265</v>
      </c>
      <c r="T46" s="625" t="s">
        <v>54</v>
      </c>
      <c r="U46" s="626">
        <v>22.5</v>
      </c>
      <c r="V46" s="626">
        <v>55</v>
      </c>
      <c r="W46" s="626">
        <v>1265</v>
      </c>
      <c r="X46" s="626">
        <v>4</v>
      </c>
      <c r="Y46" s="626"/>
      <c r="Z46" s="626"/>
      <c r="AA46" s="625"/>
      <c r="AB46" s="645">
        <v>2022</v>
      </c>
      <c r="AC46" s="626"/>
      <c r="AD46" s="626"/>
      <c r="AE46" s="626"/>
      <c r="AF46" s="626"/>
      <c r="AG46" s="626"/>
      <c r="AH46" s="626"/>
      <c r="AI46" s="626">
        <v>16200</v>
      </c>
      <c r="AJ46" s="626" t="s">
        <v>7023</v>
      </c>
      <c r="AK46" s="626"/>
      <c r="AL46" s="626"/>
      <c r="AM46" s="626"/>
      <c r="AN46" s="626"/>
      <c r="AO46" s="626"/>
      <c r="AP46" s="626"/>
      <c r="AQ46" s="626"/>
      <c r="AR46" s="626"/>
      <c r="AS46" s="626"/>
      <c r="AT46" s="626"/>
      <c r="AU46" s="626"/>
      <c r="AV46" s="626"/>
      <c r="AW46" s="626"/>
      <c r="AX46" s="626"/>
      <c r="AY46" s="626"/>
      <c r="AZ46" s="626"/>
      <c r="BA46" s="626"/>
      <c r="BB46" s="626"/>
      <c r="BC46" s="626"/>
      <c r="BD46" s="626"/>
      <c r="BE46" s="626" t="s">
        <v>7023</v>
      </c>
    </row>
    <row r="47" spans="1:57" ht="24.6" hidden="1" customHeight="1" x14ac:dyDescent="0.15">
      <c r="A47" s="621"/>
      <c r="B47" s="147"/>
      <c r="C47" s="625" t="s">
        <v>5738</v>
      </c>
      <c r="D47" s="683" t="s">
        <v>10797</v>
      </c>
      <c r="E47" s="625" t="s">
        <v>10798</v>
      </c>
      <c r="F47" s="625" t="s">
        <v>5738</v>
      </c>
      <c r="G47" s="625" t="s">
        <v>4985</v>
      </c>
      <c r="H47" s="625" t="s">
        <v>5738</v>
      </c>
      <c r="I47" s="683" t="s">
        <v>4986</v>
      </c>
      <c r="J47" s="683" t="s">
        <v>4987</v>
      </c>
      <c r="K47" s="626">
        <v>660</v>
      </c>
      <c r="L47" s="626">
        <v>552</v>
      </c>
      <c r="M47" s="626">
        <v>552</v>
      </c>
      <c r="N47" s="625" t="s">
        <v>1215</v>
      </c>
      <c r="O47" s="683" t="s">
        <v>1287</v>
      </c>
      <c r="P47" s="683"/>
      <c r="Q47" s="628"/>
      <c r="R47" s="683"/>
      <c r="S47" s="683"/>
      <c r="T47" s="625" t="s">
        <v>54</v>
      </c>
      <c r="U47" s="626">
        <v>11.7</v>
      </c>
      <c r="V47" s="626">
        <v>21.7</v>
      </c>
      <c r="W47" s="626">
        <v>253.9</v>
      </c>
      <c r="X47" s="626">
        <v>3.35</v>
      </c>
      <c r="Y47" s="626"/>
      <c r="Z47" s="626">
        <v>100</v>
      </c>
      <c r="AA47" s="625"/>
      <c r="AB47" s="625">
        <v>1986</v>
      </c>
      <c r="AC47" s="927">
        <v>21</v>
      </c>
      <c r="AD47" s="706"/>
      <c r="AE47" s="706">
        <v>65</v>
      </c>
      <c r="AF47" s="706">
        <v>45</v>
      </c>
      <c r="AG47" s="706"/>
      <c r="AH47" s="683"/>
      <c r="AI47" s="626">
        <v>131</v>
      </c>
      <c r="AJ47" s="625"/>
      <c r="AK47" s="625">
        <v>2003</v>
      </c>
      <c r="AL47" s="683"/>
      <c r="AM47" s="683"/>
      <c r="AN47" s="683" t="s">
        <v>4988</v>
      </c>
      <c r="AO47" s="683"/>
      <c r="AP47" s="683" t="s">
        <v>683</v>
      </c>
      <c r="AQ47" s="683" t="s">
        <v>2052</v>
      </c>
      <c r="AR47" s="928">
        <v>4452</v>
      </c>
      <c r="AS47" s="683" t="s">
        <v>4989</v>
      </c>
      <c r="AT47" s="683" t="s">
        <v>688</v>
      </c>
      <c r="AU47" s="683"/>
      <c r="AV47" s="683"/>
      <c r="AW47" s="928">
        <v>748</v>
      </c>
      <c r="AX47" s="683"/>
      <c r="AY47" s="683"/>
      <c r="AZ47" s="683"/>
      <c r="BA47" s="683"/>
      <c r="BB47" s="683"/>
      <c r="BC47" s="683"/>
      <c r="BD47" s="683"/>
      <c r="BE47" s="683"/>
    </row>
    <row r="48" spans="1:57" ht="24.6" hidden="1" customHeight="1" x14ac:dyDescent="0.15">
      <c r="A48" s="621"/>
      <c r="B48" s="669" t="s">
        <v>0</v>
      </c>
      <c r="C48" s="650" t="s">
        <v>55</v>
      </c>
      <c r="D48" s="999"/>
      <c r="E48" s="676">
        <f>COUNTA(E49:E54)</f>
        <v>6</v>
      </c>
      <c r="F48" s="999"/>
      <c r="G48" s="999"/>
      <c r="H48" s="999"/>
      <c r="I48" s="999"/>
      <c r="J48" s="999"/>
      <c r="K48" s="665">
        <f>SUM(K49:K54)</f>
        <v>117684</v>
      </c>
      <c r="L48" s="665">
        <f>SUM(L49:L54)</f>
        <v>3837.2</v>
      </c>
      <c r="M48" s="665">
        <f>SUM(M49:M54)</f>
        <v>5602</v>
      </c>
      <c r="N48" s="650"/>
      <c r="O48" s="999"/>
      <c r="P48" s="999"/>
      <c r="Q48" s="999"/>
      <c r="R48" s="999"/>
      <c r="S48" s="999"/>
      <c r="T48" s="650"/>
      <c r="U48" s="665"/>
      <c r="V48" s="665"/>
      <c r="W48" s="665"/>
      <c r="X48" s="665"/>
      <c r="Y48" s="665"/>
      <c r="Z48" s="665"/>
      <c r="AA48" s="650"/>
      <c r="AB48" s="999"/>
      <c r="AC48" s="1004"/>
      <c r="AD48" s="982"/>
      <c r="AE48" s="982"/>
      <c r="AF48" s="982"/>
      <c r="AG48" s="982"/>
      <c r="AH48" s="999"/>
      <c r="AI48" s="665"/>
      <c r="AJ48" s="999"/>
      <c r="AK48" s="999"/>
      <c r="AL48" s="999"/>
      <c r="AM48" s="1005"/>
      <c r="AN48" s="999"/>
      <c r="AO48" s="999"/>
      <c r="AP48" s="999"/>
      <c r="AQ48" s="999"/>
      <c r="AR48" s="999"/>
      <c r="AS48" s="999"/>
      <c r="AT48" s="999"/>
      <c r="AU48" s="999"/>
      <c r="AV48" s="999"/>
      <c r="AW48" s="666"/>
      <c r="AX48" s="666"/>
      <c r="AY48" s="666"/>
      <c r="AZ48" s="666"/>
      <c r="BA48" s="666"/>
      <c r="BB48" s="666"/>
      <c r="BC48" s="666"/>
      <c r="BD48" s="666"/>
      <c r="BE48" s="666"/>
    </row>
    <row r="49" spans="1:57" ht="24.6" hidden="1" customHeight="1" x14ac:dyDescent="0.2">
      <c r="A49" s="621" t="s">
        <v>340</v>
      </c>
      <c r="B49" s="154"/>
      <c r="C49" s="625" t="s">
        <v>1913</v>
      </c>
      <c r="D49" s="627" t="s">
        <v>9815</v>
      </c>
      <c r="E49" s="625" t="s">
        <v>10782</v>
      </c>
      <c r="F49" s="625" t="s">
        <v>1913</v>
      </c>
      <c r="G49" s="625" t="s">
        <v>9817</v>
      </c>
      <c r="H49" s="625" t="s">
        <v>1913</v>
      </c>
      <c r="I49" s="627">
        <v>3</v>
      </c>
      <c r="J49" s="627" t="s">
        <v>9819</v>
      </c>
      <c r="K49" s="626">
        <v>796</v>
      </c>
      <c r="L49" s="626">
        <v>796</v>
      </c>
      <c r="M49" s="626">
        <v>796</v>
      </c>
      <c r="N49" s="625" t="s">
        <v>1215</v>
      </c>
      <c r="O49" s="627" t="s">
        <v>486</v>
      </c>
      <c r="P49" s="627"/>
      <c r="Q49" s="628"/>
      <c r="R49" s="627"/>
      <c r="S49" s="627"/>
      <c r="T49" s="625" t="s">
        <v>10783</v>
      </c>
      <c r="U49" s="626">
        <v>18</v>
      </c>
      <c r="V49" s="626">
        <v>25</v>
      </c>
      <c r="W49" s="626">
        <v>380</v>
      </c>
      <c r="X49" s="626">
        <v>5</v>
      </c>
      <c r="Y49" s="626">
        <v>70</v>
      </c>
      <c r="Z49" s="626">
        <v>100</v>
      </c>
      <c r="AA49" s="625" t="s">
        <v>499</v>
      </c>
      <c r="AB49" s="625">
        <v>1990</v>
      </c>
      <c r="AC49" s="658"/>
      <c r="AD49" s="627">
        <v>1250</v>
      </c>
      <c r="AE49" s="627"/>
      <c r="AF49" s="627"/>
      <c r="AG49" s="627">
        <v>200</v>
      </c>
      <c r="AH49" s="627"/>
      <c r="AI49" s="626"/>
      <c r="AJ49" s="625"/>
      <c r="AK49" s="625"/>
      <c r="AL49" s="627"/>
      <c r="AM49" s="627"/>
      <c r="AN49" s="627"/>
      <c r="AO49" s="627"/>
      <c r="AP49" s="627"/>
      <c r="AQ49" s="627"/>
      <c r="AR49" s="627"/>
      <c r="AS49" s="627"/>
      <c r="AT49" s="627"/>
      <c r="AU49" s="627"/>
      <c r="AV49" s="627"/>
      <c r="AW49" s="627"/>
      <c r="AX49" s="627"/>
      <c r="AY49" s="627"/>
      <c r="AZ49" s="627"/>
      <c r="BA49" s="627"/>
      <c r="BB49" s="627"/>
      <c r="BC49" s="627"/>
      <c r="BD49" s="627"/>
      <c r="BE49" s="824"/>
    </row>
    <row r="50" spans="1:57" ht="24.6" hidden="1" customHeight="1" x14ac:dyDescent="0.15">
      <c r="A50" s="621"/>
      <c r="B50" s="147"/>
      <c r="C50" s="625" t="s">
        <v>6260</v>
      </c>
      <c r="D50" s="627" t="s">
        <v>10784</v>
      </c>
      <c r="E50" s="625" t="s">
        <v>2652</v>
      </c>
      <c r="F50" s="625" t="s">
        <v>6260</v>
      </c>
      <c r="G50" s="625" t="s">
        <v>6263</v>
      </c>
      <c r="H50" s="625" t="s">
        <v>17493</v>
      </c>
      <c r="I50" s="1002">
        <v>5.5555555555555552E-2</v>
      </c>
      <c r="J50" s="627"/>
      <c r="K50" s="626">
        <v>3299</v>
      </c>
      <c r="L50" s="626">
        <v>266</v>
      </c>
      <c r="M50" s="626">
        <v>522</v>
      </c>
      <c r="N50" s="625" t="s">
        <v>10785</v>
      </c>
      <c r="O50" s="627" t="s">
        <v>10786</v>
      </c>
      <c r="P50" s="627" t="s">
        <v>486</v>
      </c>
      <c r="Q50" s="628"/>
      <c r="R50" s="627"/>
      <c r="S50" s="627"/>
      <c r="T50" s="625" t="s">
        <v>54</v>
      </c>
      <c r="U50" s="626">
        <v>15</v>
      </c>
      <c r="V50" s="626">
        <v>15</v>
      </c>
      <c r="W50" s="626">
        <v>364</v>
      </c>
      <c r="X50" s="626">
        <v>4</v>
      </c>
      <c r="Y50" s="626"/>
      <c r="Z50" s="626">
        <v>100</v>
      </c>
      <c r="AA50" s="625"/>
      <c r="AB50" s="625">
        <v>2000</v>
      </c>
      <c r="AC50" s="658">
        <v>396</v>
      </c>
      <c r="AD50" s="627"/>
      <c r="AE50" s="627"/>
      <c r="AF50" s="627"/>
      <c r="AG50" s="627"/>
      <c r="AH50" s="627"/>
      <c r="AI50" s="626">
        <v>396</v>
      </c>
      <c r="AJ50" s="625"/>
      <c r="AK50" s="625"/>
      <c r="AL50" s="627"/>
      <c r="AM50" s="627"/>
      <c r="AN50" s="627"/>
      <c r="AO50" s="627"/>
      <c r="AP50" s="627"/>
      <c r="AQ50" s="627"/>
      <c r="AR50" s="627"/>
      <c r="AS50" s="627"/>
      <c r="AT50" s="627"/>
      <c r="AU50" s="627"/>
      <c r="AV50" s="627"/>
      <c r="AW50" s="627"/>
      <c r="AX50" s="627"/>
      <c r="AY50" s="627"/>
      <c r="AZ50" s="627"/>
      <c r="BA50" s="627"/>
      <c r="BB50" s="627"/>
      <c r="BC50" s="627"/>
      <c r="BD50" s="627"/>
      <c r="BE50" s="627"/>
    </row>
    <row r="51" spans="1:57" ht="24.6" hidden="1" customHeight="1" x14ac:dyDescent="0.15">
      <c r="A51" s="621"/>
      <c r="B51" s="147"/>
      <c r="C51" s="625" t="s">
        <v>10559</v>
      </c>
      <c r="D51" s="627"/>
      <c r="E51" s="625" t="s">
        <v>17494</v>
      </c>
      <c r="F51" s="625" t="s">
        <v>10559</v>
      </c>
      <c r="G51" s="625"/>
      <c r="H51" s="625" t="s">
        <v>10559</v>
      </c>
      <c r="I51" s="1002"/>
      <c r="J51" s="627"/>
      <c r="K51" s="626"/>
      <c r="L51" s="626"/>
      <c r="M51" s="626"/>
      <c r="N51" s="625"/>
      <c r="O51" s="627" t="s">
        <v>2286</v>
      </c>
      <c r="P51" s="627"/>
      <c r="Q51" s="628"/>
      <c r="R51" s="627"/>
      <c r="S51" s="627"/>
      <c r="T51" s="625"/>
      <c r="U51" s="626"/>
      <c r="V51" s="626"/>
      <c r="W51" s="626"/>
      <c r="X51" s="626"/>
      <c r="Y51" s="626"/>
      <c r="Z51" s="626"/>
      <c r="AA51" s="625"/>
      <c r="AB51" s="625">
        <v>2022</v>
      </c>
      <c r="AC51" s="658"/>
      <c r="AD51" s="627"/>
      <c r="AE51" s="627"/>
      <c r="AF51" s="627"/>
      <c r="AG51" s="627"/>
      <c r="AH51" s="627"/>
      <c r="AI51" s="626"/>
      <c r="AJ51" s="625"/>
      <c r="AK51" s="625"/>
      <c r="AL51" s="627"/>
      <c r="AM51" s="627"/>
      <c r="AN51" s="627"/>
      <c r="AO51" s="627"/>
      <c r="AP51" s="627"/>
      <c r="AQ51" s="627"/>
      <c r="AR51" s="627"/>
      <c r="AS51" s="627"/>
      <c r="AT51" s="627"/>
      <c r="AU51" s="627"/>
      <c r="AV51" s="627"/>
      <c r="AW51" s="627"/>
      <c r="AX51" s="627"/>
      <c r="AY51" s="627"/>
      <c r="AZ51" s="627"/>
      <c r="BA51" s="627"/>
      <c r="BB51" s="627"/>
      <c r="BC51" s="627"/>
      <c r="BD51" s="627"/>
      <c r="BE51" s="627"/>
    </row>
    <row r="52" spans="1:57" ht="24.6" hidden="1" customHeight="1" x14ac:dyDescent="0.15">
      <c r="A52" s="621" t="s">
        <v>344</v>
      </c>
      <c r="B52" s="147"/>
      <c r="C52" s="625" t="s">
        <v>6265</v>
      </c>
      <c r="D52" s="627"/>
      <c r="E52" s="625" t="s">
        <v>10787</v>
      </c>
      <c r="F52" s="625" t="s">
        <v>10788</v>
      </c>
      <c r="G52" s="625" t="s">
        <v>10789</v>
      </c>
      <c r="H52" s="625" t="s">
        <v>10790</v>
      </c>
      <c r="I52" s="627"/>
      <c r="J52" s="627"/>
      <c r="K52" s="626">
        <v>6045</v>
      </c>
      <c r="L52" s="626">
        <v>1448</v>
      </c>
      <c r="M52" s="626">
        <v>2305</v>
      </c>
      <c r="N52" s="625" t="s">
        <v>1215</v>
      </c>
      <c r="O52" s="627" t="s">
        <v>10791</v>
      </c>
      <c r="P52" s="627" t="s">
        <v>1292</v>
      </c>
      <c r="Q52" s="628" t="s">
        <v>10792</v>
      </c>
      <c r="R52" s="627" t="s">
        <v>486</v>
      </c>
      <c r="S52" s="627"/>
      <c r="T52" s="625" t="s">
        <v>54</v>
      </c>
      <c r="U52" s="626" t="s">
        <v>10793</v>
      </c>
      <c r="V52" s="626" t="s">
        <v>10794</v>
      </c>
      <c r="W52" s="626">
        <v>1528</v>
      </c>
      <c r="X52" s="626">
        <v>10</v>
      </c>
      <c r="Y52" s="626"/>
      <c r="Z52" s="626"/>
      <c r="AA52" s="625"/>
      <c r="AB52" s="625">
        <v>1991</v>
      </c>
      <c r="AC52" s="658">
        <v>689</v>
      </c>
      <c r="AD52" s="627"/>
      <c r="AE52" s="627">
        <v>300</v>
      </c>
      <c r="AF52" s="627"/>
      <c r="AG52" s="627"/>
      <c r="AH52" s="627"/>
      <c r="AI52" s="626">
        <v>989</v>
      </c>
      <c r="AJ52" s="625"/>
      <c r="AK52" s="625"/>
      <c r="AL52" s="627"/>
      <c r="AM52" s="627"/>
      <c r="AN52" s="627"/>
      <c r="AO52" s="627" t="s">
        <v>10795</v>
      </c>
      <c r="AP52" s="627"/>
      <c r="AQ52" s="627"/>
      <c r="AR52" s="627"/>
      <c r="AS52" s="627"/>
      <c r="AT52" s="627"/>
      <c r="AU52" s="627"/>
      <c r="AV52" s="627"/>
      <c r="AW52" s="627"/>
      <c r="AX52" s="627"/>
      <c r="AY52" s="627"/>
      <c r="AZ52" s="627"/>
      <c r="BA52" s="627"/>
      <c r="BB52" s="627"/>
      <c r="BC52" s="627"/>
      <c r="BD52" s="627"/>
      <c r="BE52" s="627"/>
    </row>
    <row r="53" spans="1:57" ht="24.6" hidden="1" customHeight="1" x14ac:dyDescent="0.15">
      <c r="A53" s="621"/>
      <c r="B53" s="147"/>
      <c r="C53" s="625" t="s">
        <v>6286</v>
      </c>
      <c r="D53" s="627"/>
      <c r="E53" s="631" t="s">
        <v>10796</v>
      </c>
      <c r="F53" s="627" t="s">
        <v>6286</v>
      </c>
      <c r="G53" s="627"/>
      <c r="H53" s="627" t="s">
        <v>6286</v>
      </c>
      <c r="I53" s="627"/>
      <c r="J53" s="627"/>
      <c r="K53" s="647">
        <v>12427</v>
      </c>
      <c r="L53" s="647">
        <v>613</v>
      </c>
      <c r="M53" s="626">
        <v>989</v>
      </c>
      <c r="N53" s="625" t="s">
        <v>1215</v>
      </c>
      <c r="O53" s="627" t="s">
        <v>1288</v>
      </c>
      <c r="P53" s="613"/>
      <c r="Q53" s="613"/>
      <c r="R53" s="613"/>
      <c r="S53" s="613"/>
      <c r="T53" s="627" t="s">
        <v>3829</v>
      </c>
      <c r="U53" s="614"/>
      <c r="V53" s="614"/>
      <c r="W53" s="614"/>
      <c r="X53" s="614"/>
      <c r="Y53" s="626"/>
      <c r="Z53" s="626"/>
      <c r="AA53" s="625"/>
      <c r="AB53" s="625">
        <v>2015</v>
      </c>
      <c r="AC53" s="1006"/>
      <c r="AD53" s="604"/>
      <c r="AE53" s="604"/>
      <c r="AF53" s="604"/>
      <c r="AG53" s="604"/>
      <c r="AH53" s="604"/>
      <c r="AI53" s="297">
        <v>2500</v>
      </c>
      <c r="AJ53" s="625"/>
      <c r="AK53" s="625"/>
      <c r="AL53" s="627"/>
      <c r="AM53" s="627"/>
      <c r="AN53" s="627"/>
      <c r="AO53" s="613"/>
      <c r="AP53" s="613"/>
      <c r="AQ53" s="627"/>
      <c r="AR53" s="627"/>
      <c r="AS53" s="627"/>
      <c r="AT53" s="627"/>
      <c r="AU53" s="627"/>
      <c r="AV53" s="627"/>
      <c r="AW53" s="627"/>
      <c r="AX53" s="627"/>
      <c r="AY53" s="627"/>
      <c r="AZ53" s="627"/>
      <c r="BA53" s="627"/>
      <c r="BB53" s="627"/>
      <c r="BC53" s="627"/>
      <c r="BD53" s="627"/>
      <c r="BE53" s="699"/>
    </row>
    <row r="54" spans="1:57" ht="24.6" hidden="1" customHeight="1" x14ac:dyDescent="0.15">
      <c r="A54" s="621"/>
      <c r="B54" s="147"/>
      <c r="C54" s="625" t="s">
        <v>6292</v>
      </c>
      <c r="D54" s="627" t="s">
        <v>9815</v>
      </c>
      <c r="E54" s="631" t="s">
        <v>15027</v>
      </c>
      <c r="F54" s="627" t="s">
        <v>6292</v>
      </c>
      <c r="G54" s="627" t="s">
        <v>6292</v>
      </c>
      <c r="H54" s="627" t="s">
        <v>6292</v>
      </c>
      <c r="I54" s="627">
        <v>3</v>
      </c>
      <c r="J54" s="627" t="s">
        <v>9819</v>
      </c>
      <c r="K54" s="647">
        <v>95117</v>
      </c>
      <c r="L54" s="647">
        <v>714.2</v>
      </c>
      <c r="M54" s="626">
        <v>990</v>
      </c>
      <c r="N54" s="625" t="s">
        <v>15028</v>
      </c>
      <c r="O54" s="627" t="s">
        <v>1287</v>
      </c>
      <c r="P54" s="613"/>
      <c r="Q54" s="613"/>
      <c r="R54" s="613"/>
      <c r="S54" s="613"/>
      <c r="T54" s="627" t="s">
        <v>784</v>
      </c>
      <c r="U54" s="614">
        <v>25.8</v>
      </c>
      <c r="V54" s="614">
        <v>25.8</v>
      </c>
      <c r="W54" s="614">
        <v>990</v>
      </c>
      <c r="X54" s="614">
        <v>10.3</v>
      </c>
      <c r="Y54" s="626">
        <v>170</v>
      </c>
      <c r="Z54" s="626">
        <v>170</v>
      </c>
      <c r="AA54" s="625" t="s">
        <v>9692</v>
      </c>
      <c r="AB54" s="625">
        <v>2020</v>
      </c>
      <c r="AC54" s="1006"/>
      <c r="AD54" s="604">
        <v>1250</v>
      </c>
      <c r="AE54" s="604"/>
      <c r="AF54" s="604"/>
      <c r="AG54" s="604">
        <v>200</v>
      </c>
      <c r="AH54" s="604"/>
      <c r="AI54" s="297">
        <v>2400</v>
      </c>
      <c r="AJ54" s="625"/>
      <c r="AK54" s="625"/>
      <c r="AL54" s="627"/>
      <c r="AM54" s="627"/>
      <c r="AN54" s="627"/>
      <c r="AO54" s="613"/>
      <c r="AP54" s="613"/>
      <c r="AQ54" s="627"/>
      <c r="AR54" s="627"/>
      <c r="AS54" s="627"/>
      <c r="AT54" s="627"/>
      <c r="AU54" s="627"/>
      <c r="AV54" s="627"/>
      <c r="AW54" s="627"/>
      <c r="AX54" s="627"/>
      <c r="AY54" s="627"/>
      <c r="AZ54" s="627"/>
      <c r="BA54" s="627"/>
      <c r="BB54" s="627"/>
      <c r="BC54" s="627"/>
      <c r="BD54" s="627"/>
      <c r="BE54" s="824"/>
    </row>
    <row r="55" spans="1:57" s="575" customFormat="1" ht="24.6" hidden="1" customHeight="1" x14ac:dyDescent="0.15">
      <c r="A55" s="934"/>
      <c r="B55" s="669" t="s">
        <v>58</v>
      </c>
      <c r="C55" s="650" t="s">
        <v>55</v>
      </c>
      <c r="D55" s="666"/>
      <c r="E55" s="676">
        <f>COUNTA(E56:E60)</f>
        <v>5</v>
      </c>
      <c r="F55" s="666"/>
      <c r="G55" s="666"/>
      <c r="H55" s="666"/>
      <c r="I55" s="666"/>
      <c r="J55" s="666"/>
      <c r="K55" s="665">
        <f>SUM(K56:K60)</f>
        <v>126336.55</v>
      </c>
      <c r="L55" s="665">
        <f>SUM(L56:L60)</f>
        <v>5161.46</v>
      </c>
      <c r="M55" s="665">
        <f>SUM(M56:M60)</f>
        <v>8844.43</v>
      </c>
      <c r="N55" s="650"/>
      <c r="O55" s="666"/>
      <c r="P55" s="666"/>
      <c r="Q55" s="1153"/>
      <c r="R55" s="666"/>
      <c r="S55" s="666"/>
      <c r="T55" s="650"/>
      <c r="U55" s="665"/>
      <c r="V55" s="665"/>
      <c r="W55" s="665"/>
      <c r="X55" s="665"/>
      <c r="Y55" s="665"/>
      <c r="Z55" s="665"/>
      <c r="AA55" s="650"/>
      <c r="AB55" s="650"/>
      <c r="AC55" s="1138"/>
      <c r="AD55" s="666"/>
      <c r="AE55" s="666"/>
      <c r="AF55" s="666"/>
      <c r="AG55" s="666"/>
      <c r="AH55" s="666"/>
      <c r="AI55" s="665"/>
      <c r="AJ55" s="650"/>
      <c r="AK55" s="650"/>
      <c r="AL55" s="666"/>
      <c r="AM55" s="666"/>
      <c r="AN55" s="666"/>
      <c r="AO55" s="666"/>
      <c r="AP55" s="666"/>
      <c r="AQ55" s="666"/>
      <c r="AR55" s="666"/>
      <c r="AS55" s="666"/>
      <c r="AT55" s="666"/>
      <c r="AU55" s="666"/>
      <c r="AV55" s="666"/>
      <c r="AW55" s="666"/>
      <c r="AX55" s="666"/>
      <c r="AY55" s="666"/>
      <c r="AZ55" s="666"/>
      <c r="BA55" s="666"/>
      <c r="BB55" s="666"/>
      <c r="BC55" s="666"/>
      <c r="BD55" s="666"/>
      <c r="BE55" s="666"/>
    </row>
    <row r="56" spans="1:57" ht="24.6" hidden="1" customHeight="1" x14ac:dyDescent="0.2">
      <c r="A56" s="715">
        <v>1</v>
      </c>
      <c r="B56" s="154"/>
      <c r="C56" s="1025" t="s">
        <v>6828</v>
      </c>
      <c r="D56" s="627" t="s">
        <v>17618</v>
      </c>
      <c r="E56" s="645" t="s">
        <v>13825</v>
      </c>
      <c r="F56" s="627" t="s">
        <v>6828</v>
      </c>
      <c r="G56" s="627" t="s">
        <v>10805</v>
      </c>
      <c r="H56" s="627" t="s">
        <v>6830</v>
      </c>
      <c r="I56" s="627">
        <v>1</v>
      </c>
      <c r="J56" s="627" t="s">
        <v>10806</v>
      </c>
      <c r="K56" s="626">
        <v>18400</v>
      </c>
      <c r="L56" s="626">
        <v>721</v>
      </c>
      <c r="M56" s="626">
        <v>1139</v>
      </c>
      <c r="N56" s="627" t="s">
        <v>10807</v>
      </c>
      <c r="O56" s="627" t="s">
        <v>13826</v>
      </c>
      <c r="P56" s="627"/>
      <c r="Q56" s="628"/>
      <c r="R56" s="627"/>
      <c r="S56" s="627"/>
      <c r="T56" s="627" t="s">
        <v>10808</v>
      </c>
      <c r="U56" s="626">
        <v>18</v>
      </c>
      <c r="V56" s="626">
        <v>20</v>
      </c>
      <c r="W56" s="626">
        <v>360</v>
      </c>
      <c r="X56" s="626">
        <v>4</v>
      </c>
      <c r="Y56" s="626" t="s">
        <v>417</v>
      </c>
      <c r="Z56" s="626" t="s">
        <v>417</v>
      </c>
      <c r="AA56" s="627" t="s">
        <v>417</v>
      </c>
      <c r="AB56" s="625">
        <v>2006</v>
      </c>
      <c r="AC56" s="658">
        <v>54</v>
      </c>
      <c r="AD56" s="627"/>
      <c r="AE56" s="627"/>
      <c r="AF56" s="627"/>
      <c r="AG56" s="627"/>
      <c r="AH56" s="627"/>
      <c r="AI56" s="626">
        <v>1600</v>
      </c>
      <c r="AJ56" s="625">
        <v>2000</v>
      </c>
      <c r="AK56" s="625"/>
      <c r="AL56" s="627"/>
      <c r="AM56" s="627"/>
      <c r="AN56" s="627"/>
      <c r="AO56" s="627"/>
      <c r="AP56" s="627"/>
      <c r="AQ56" s="627"/>
      <c r="AR56" s="627"/>
      <c r="AS56" s="627"/>
      <c r="AT56" s="627"/>
      <c r="AU56" s="627"/>
      <c r="AV56" s="627"/>
      <c r="AW56" s="627"/>
      <c r="AX56" s="627"/>
      <c r="AY56" s="627"/>
      <c r="AZ56" s="627"/>
      <c r="BA56" s="627"/>
      <c r="BB56" s="627"/>
      <c r="BC56" s="627"/>
      <c r="BD56" s="627"/>
      <c r="BE56" s="699"/>
    </row>
    <row r="57" spans="1:57" ht="24.6" hidden="1" customHeight="1" x14ac:dyDescent="0.2">
      <c r="A57" s="715"/>
      <c r="B57" s="154"/>
      <c r="C57" s="1025" t="s">
        <v>6828</v>
      </c>
      <c r="D57" s="627"/>
      <c r="E57" s="645" t="s">
        <v>13827</v>
      </c>
      <c r="F57" s="627" t="s">
        <v>6828</v>
      </c>
      <c r="G57" s="627"/>
      <c r="H57" s="627" t="s">
        <v>6828</v>
      </c>
      <c r="I57" s="627"/>
      <c r="J57" s="627"/>
      <c r="K57" s="626">
        <v>65833.55</v>
      </c>
      <c r="L57" s="626">
        <v>2004.46</v>
      </c>
      <c r="M57" s="626">
        <v>4452.43</v>
      </c>
      <c r="N57" s="627" t="s">
        <v>10807</v>
      </c>
      <c r="O57" s="627" t="s">
        <v>1287</v>
      </c>
      <c r="P57" s="627"/>
      <c r="Q57" s="628"/>
      <c r="R57" s="627"/>
      <c r="S57" s="627"/>
      <c r="T57" s="627" t="s">
        <v>10814</v>
      </c>
      <c r="U57" s="626">
        <v>30</v>
      </c>
      <c r="V57" s="626">
        <v>33</v>
      </c>
      <c r="W57" s="626">
        <v>990</v>
      </c>
      <c r="X57" s="626">
        <v>12.3</v>
      </c>
      <c r="Y57" s="626" t="s">
        <v>417</v>
      </c>
      <c r="Z57" s="626" t="s">
        <v>417</v>
      </c>
      <c r="AA57" s="627" t="s">
        <v>417</v>
      </c>
      <c r="AB57" s="625">
        <v>2019</v>
      </c>
      <c r="AC57" s="658"/>
      <c r="AD57" s="627"/>
      <c r="AE57" s="627"/>
      <c r="AF57" s="627"/>
      <c r="AG57" s="627"/>
      <c r="AH57" s="627"/>
      <c r="AI57" s="626">
        <v>1000</v>
      </c>
      <c r="AJ57" s="625"/>
      <c r="AK57" s="625"/>
      <c r="AL57" s="627"/>
      <c r="AM57" s="627"/>
      <c r="AN57" s="627"/>
      <c r="AO57" s="627"/>
      <c r="AP57" s="627"/>
      <c r="AQ57" s="627"/>
      <c r="AR57" s="627"/>
      <c r="AS57" s="627"/>
      <c r="AT57" s="627"/>
      <c r="AU57" s="627"/>
      <c r="AV57" s="627"/>
      <c r="AW57" s="627"/>
      <c r="AX57" s="627"/>
      <c r="AY57" s="627"/>
      <c r="AZ57" s="627"/>
      <c r="BA57" s="627"/>
      <c r="BB57" s="627"/>
      <c r="BC57" s="627"/>
      <c r="BD57" s="627"/>
      <c r="BE57" s="699"/>
    </row>
    <row r="58" spans="1:57" ht="24.6" hidden="1" customHeight="1" x14ac:dyDescent="0.15">
      <c r="A58" s="715"/>
      <c r="B58" s="147"/>
      <c r="C58" s="625" t="s">
        <v>6831</v>
      </c>
      <c r="D58" s="627"/>
      <c r="E58" s="625" t="s">
        <v>10809</v>
      </c>
      <c r="F58" s="625" t="s">
        <v>6831</v>
      </c>
      <c r="G58" s="625"/>
      <c r="H58" s="625" t="s">
        <v>4451</v>
      </c>
      <c r="I58" s="627"/>
      <c r="J58" s="627"/>
      <c r="K58" s="626">
        <v>40115</v>
      </c>
      <c r="L58" s="626">
        <v>1825</v>
      </c>
      <c r="M58" s="626">
        <v>2645</v>
      </c>
      <c r="N58" s="625" t="s">
        <v>1215</v>
      </c>
      <c r="O58" s="627" t="s">
        <v>1629</v>
      </c>
      <c r="P58" s="627"/>
      <c r="Q58" s="628"/>
      <c r="R58" s="627"/>
      <c r="S58" s="627"/>
      <c r="T58" s="625" t="s">
        <v>54</v>
      </c>
      <c r="U58" s="626">
        <v>21</v>
      </c>
      <c r="V58" s="626">
        <v>48</v>
      </c>
      <c r="W58" s="626">
        <v>1008</v>
      </c>
      <c r="X58" s="626">
        <v>12</v>
      </c>
      <c r="Y58" s="626">
        <v>504</v>
      </c>
      <c r="Z58" s="626">
        <v>600</v>
      </c>
      <c r="AA58" s="625" t="s">
        <v>499</v>
      </c>
      <c r="AB58" s="625">
        <v>2006</v>
      </c>
      <c r="AC58" s="658"/>
      <c r="AD58" s="627"/>
      <c r="AE58" s="627"/>
      <c r="AF58" s="627"/>
      <c r="AG58" s="627"/>
      <c r="AH58" s="627"/>
      <c r="AI58" s="626">
        <v>3925</v>
      </c>
      <c r="AJ58" s="625"/>
      <c r="AK58" s="625"/>
      <c r="AL58" s="627"/>
      <c r="AM58" s="627"/>
      <c r="AN58" s="627"/>
      <c r="AO58" s="627"/>
      <c r="AP58" s="627"/>
      <c r="AQ58" s="627"/>
      <c r="AR58" s="627"/>
      <c r="AS58" s="627"/>
      <c r="AT58" s="627"/>
      <c r="AU58" s="627"/>
      <c r="AV58" s="627"/>
      <c r="AW58" s="627"/>
      <c r="AX58" s="627"/>
      <c r="AY58" s="627"/>
      <c r="AZ58" s="627"/>
      <c r="BA58" s="627"/>
      <c r="BB58" s="627"/>
      <c r="BC58" s="627"/>
      <c r="BD58" s="627"/>
      <c r="BE58" s="627"/>
    </row>
    <row r="59" spans="1:57" ht="24.6" hidden="1" customHeight="1" x14ac:dyDescent="0.2">
      <c r="A59" s="715"/>
      <c r="B59" s="154"/>
      <c r="C59" s="625" t="s">
        <v>6837</v>
      </c>
      <c r="D59" s="627"/>
      <c r="E59" s="625" t="s">
        <v>10810</v>
      </c>
      <c r="F59" s="625" t="s">
        <v>6837</v>
      </c>
      <c r="G59" s="625"/>
      <c r="H59" s="625" t="s">
        <v>6837</v>
      </c>
      <c r="I59" s="627"/>
      <c r="J59" s="627"/>
      <c r="K59" s="626">
        <v>600</v>
      </c>
      <c r="L59" s="626">
        <v>207</v>
      </c>
      <c r="M59" s="626">
        <v>204</v>
      </c>
      <c r="N59" s="625" t="s">
        <v>1111</v>
      </c>
      <c r="O59" s="627" t="s">
        <v>1287</v>
      </c>
      <c r="P59" s="627"/>
      <c r="Q59" s="628"/>
      <c r="R59" s="627"/>
      <c r="S59" s="627"/>
      <c r="T59" s="625" t="s">
        <v>10808</v>
      </c>
      <c r="U59" s="626">
        <v>10</v>
      </c>
      <c r="V59" s="626">
        <v>17</v>
      </c>
      <c r="W59" s="626">
        <v>50</v>
      </c>
      <c r="X59" s="626">
        <v>4</v>
      </c>
      <c r="Y59" s="626" t="s">
        <v>417</v>
      </c>
      <c r="Z59" s="626" t="s">
        <v>417</v>
      </c>
      <c r="AA59" s="625" t="s">
        <v>417</v>
      </c>
      <c r="AB59" s="625">
        <v>2002</v>
      </c>
      <c r="AC59" s="658"/>
      <c r="AD59" s="627"/>
      <c r="AE59" s="627"/>
      <c r="AF59" s="627"/>
      <c r="AG59" s="627"/>
      <c r="AH59" s="627"/>
      <c r="AI59" s="626">
        <v>70</v>
      </c>
      <c r="AJ59" s="625"/>
      <c r="AK59" s="625"/>
      <c r="AL59" s="627"/>
      <c r="AM59" s="627"/>
      <c r="AN59" s="627"/>
      <c r="AO59" s="627"/>
      <c r="AP59" s="627"/>
      <c r="AQ59" s="627"/>
      <c r="AR59" s="627"/>
      <c r="AS59" s="627"/>
      <c r="AT59" s="627"/>
      <c r="AU59" s="627"/>
      <c r="AV59" s="627"/>
      <c r="AW59" s="627"/>
      <c r="AX59" s="627"/>
      <c r="AY59" s="627"/>
      <c r="AZ59" s="627"/>
      <c r="BA59" s="627"/>
      <c r="BB59" s="627"/>
      <c r="BC59" s="627"/>
      <c r="BD59" s="627"/>
      <c r="BE59" s="627"/>
    </row>
    <row r="60" spans="1:57" ht="24.6" hidden="1" customHeight="1" x14ac:dyDescent="0.15">
      <c r="A60" s="1041">
        <v>3</v>
      </c>
      <c r="B60" s="293"/>
      <c r="C60" s="625" t="s">
        <v>6862</v>
      </c>
      <c r="D60" s="627"/>
      <c r="E60" s="631" t="s">
        <v>10811</v>
      </c>
      <c r="F60" s="627" t="s">
        <v>6862</v>
      </c>
      <c r="G60" s="627"/>
      <c r="H60" s="627" t="s">
        <v>6862</v>
      </c>
      <c r="I60" s="627"/>
      <c r="J60" s="627"/>
      <c r="K60" s="626">
        <v>1388</v>
      </c>
      <c r="L60" s="626">
        <v>404</v>
      </c>
      <c r="M60" s="626">
        <v>404</v>
      </c>
      <c r="N60" s="625" t="s">
        <v>10812</v>
      </c>
      <c r="O60" s="627" t="s">
        <v>10813</v>
      </c>
      <c r="P60" s="627"/>
      <c r="Q60" s="628"/>
      <c r="R60" s="627"/>
      <c r="S60" s="627"/>
      <c r="T60" s="625" t="s">
        <v>10814</v>
      </c>
      <c r="U60" s="626">
        <v>12</v>
      </c>
      <c r="V60" s="626">
        <v>23</v>
      </c>
      <c r="W60" s="626">
        <v>290</v>
      </c>
      <c r="X60" s="626">
        <v>3</v>
      </c>
      <c r="Y60" s="626" t="s">
        <v>417</v>
      </c>
      <c r="Z60" s="626" t="s">
        <v>417</v>
      </c>
      <c r="AA60" s="625" t="s">
        <v>417</v>
      </c>
      <c r="AB60" s="625">
        <v>2013</v>
      </c>
      <c r="AC60" s="658"/>
      <c r="AD60" s="627"/>
      <c r="AE60" s="627"/>
      <c r="AF60" s="627"/>
      <c r="AG60" s="627"/>
      <c r="AH60" s="627"/>
      <c r="AI60" s="626">
        <v>620</v>
      </c>
      <c r="AJ60" s="625"/>
      <c r="AK60" s="625"/>
      <c r="AL60" s="627"/>
      <c r="AM60" s="627"/>
      <c r="AN60" s="627"/>
      <c r="AO60" s="627"/>
      <c r="AP60" s="627"/>
      <c r="AQ60" s="627"/>
      <c r="AR60" s="627"/>
      <c r="AS60" s="627"/>
      <c r="AT60" s="627"/>
      <c r="AU60" s="627"/>
      <c r="AV60" s="627"/>
      <c r="AW60" s="627"/>
      <c r="AX60" s="627"/>
      <c r="AY60" s="627"/>
      <c r="AZ60" s="627"/>
      <c r="BA60" s="627"/>
      <c r="BB60" s="627"/>
      <c r="BC60" s="627"/>
      <c r="BD60" s="627"/>
      <c r="BE60" s="627"/>
    </row>
    <row r="61" spans="1:57" s="575" customFormat="1" ht="24.6" hidden="1" customHeight="1" x14ac:dyDescent="0.2">
      <c r="A61" s="1155"/>
      <c r="B61" s="712" t="s">
        <v>60</v>
      </c>
      <c r="C61" s="231" t="s">
        <v>55</v>
      </c>
      <c r="D61" s="240"/>
      <c r="E61" s="545">
        <f>COUNTA(E62:E64)</f>
        <v>3</v>
      </c>
      <c r="F61" s="240"/>
      <c r="G61" s="240"/>
      <c r="H61" s="240"/>
      <c r="I61" s="240"/>
      <c r="J61" s="240"/>
      <c r="K61" s="241">
        <f>SUM(K62:K64)</f>
        <v>6997</v>
      </c>
      <c r="L61" s="241">
        <f>SUM(L62:L64)</f>
        <v>3022.3599999999997</v>
      </c>
      <c r="M61" s="241">
        <f>SUM(M62:M64)</f>
        <v>3490.9</v>
      </c>
      <c r="N61" s="231"/>
      <c r="O61" s="240"/>
      <c r="P61" s="240"/>
      <c r="Q61" s="1151"/>
      <c r="R61" s="240"/>
      <c r="S61" s="241"/>
      <c r="T61" s="231"/>
      <c r="U61" s="241"/>
      <c r="V61" s="241"/>
      <c r="W61" s="581"/>
      <c r="X61" s="241"/>
      <c r="Y61" s="240"/>
      <c r="Z61" s="231"/>
      <c r="AA61" s="1156"/>
      <c r="AB61" s="240"/>
      <c r="AC61" s="240"/>
      <c r="AD61" s="240"/>
      <c r="AE61" s="240"/>
      <c r="AF61" s="240"/>
      <c r="AG61" s="241"/>
      <c r="AH61" s="231"/>
      <c r="AI61" s="241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  <c r="AZ61" s="240"/>
      <c r="BA61" s="240"/>
      <c r="BB61" s="1157"/>
      <c r="BC61" s="1157"/>
      <c r="BD61" s="1157"/>
      <c r="BE61" s="1158"/>
    </row>
    <row r="62" spans="1:57" ht="24.6" hidden="1" customHeight="1" x14ac:dyDescent="0.15">
      <c r="A62" s="204"/>
      <c r="B62" s="147"/>
      <c r="C62" s="232" t="s">
        <v>7305</v>
      </c>
      <c r="D62" s="148"/>
      <c r="E62" s="232" t="s">
        <v>10799</v>
      </c>
      <c r="F62" s="232" t="s">
        <v>7305</v>
      </c>
      <c r="G62" s="232"/>
      <c r="H62" s="232" t="s">
        <v>10800</v>
      </c>
      <c r="I62" s="148"/>
      <c r="J62" s="148"/>
      <c r="K62" s="144">
        <v>3545</v>
      </c>
      <c r="L62" s="144">
        <v>692</v>
      </c>
      <c r="M62" s="144">
        <v>835</v>
      </c>
      <c r="N62" s="232" t="s">
        <v>1215</v>
      </c>
      <c r="O62" s="148" t="s">
        <v>486</v>
      </c>
      <c r="P62" s="185"/>
      <c r="Q62" s="148"/>
      <c r="R62" s="148"/>
      <c r="S62" s="148"/>
      <c r="T62" s="232" t="s">
        <v>54</v>
      </c>
      <c r="U62" s="144">
        <v>13</v>
      </c>
      <c r="V62" s="144">
        <v>25</v>
      </c>
      <c r="W62" s="144">
        <v>325</v>
      </c>
      <c r="X62" s="144"/>
      <c r="Y62" s="144">
        <v>128</v>
      </c>
      <c r="Z62" s="144">
        <v>300</v>
      </c>
      <c r="AA62" s="232" t="s">
        <v>4792</v>
      </c>
      <c r="AB62" s="232">
        <v>2013</v>
      </c>
      <c r="AC62" s="401"/>
      <c r="AD62" s="148"/>
      <c r="AE62" s="148"/>
      <c r="AF62" s="148"/>
      <c r="AG62" s="148"/>
      <c r="AH62" s="148"/>
      <c r="AI62" s="144">
        <v>1250</v>
      </c>
      <c r="AJ62" s="232"/>
      <c r="AK62" s="232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</row>
    <row r="63" spans="1:57" ht="24.6" hidden="1" customHeight="1" x14ac:dyDescent="0.15">
      <c r="A63" s="216"/>
      <c r="B63" s="147"/>
      <c r="C63" s="232" t="s">
        <v>768</v>
      </c>
      <c r="D63" s="148" t="s">
        <v>10801</v>
      </c>
      <c r="E63" s="232" t="s">
        <v>10802</v>
      </c>
      <c r="F63" s="232" t="s">
        <v>768</v>
      </c>
      <c r="G63" s="232" t="s">
        <v>7297</v>
      </c>
      <c r="H63" s="232" t="s">
        <v>768</v>
      </c>
      <c r="I63" s="148">
        <v>1</v>
      </c>
      <c r="J63" s="148"/>
      <c r="K63" s="144">
        <v>1575</v>
      </c>
      <c r="L63" s="144">
        <v>453</v>
      </c>
      <c r="M63" s="144">
        <v>441</v>
      </c>
      <c r="N63" s="232" t="s">
        <v>1215</v>
      </c>
      <c r="O63" s="148" t="s">
        <v>10803</v>
      </c>
      <c r="P63" s="185"/>
      <c r="Q63" s="148"/>
      <c r="R63" s="148"/>
      <c r="S63" s="148"/>
      <c r="T63" s="232" t="s">
        <v>54</v>
      </c>
      <c r="U63" s="144">
        <v>14.4</v>
      </c>
      <c r="V63" s="144">
        <v>30.6</v>
      </c>
      <c r="W63" s="144">
        <v>441</v>
      </c>
      <c r="X63" s="144">
        <v>3</v>
      </c>
      <c r="Y63" s="144" t="s">
        <v>417</v>
      </c>
      <c r="Z63" s="144" t="s">
        <v>417</v>
      </c>
      <c r="AA63" s="164"/>
      <c r="AB63" s="232">
        <v>2006</v>
      </c>
      <c r="AC63" s="401">
        <v>55</v>
      </c>
      <c r="AD63" s="148"/>
      <c r="AE63" s="148">
        <v>80</v>
      </c>
      <c r="AF63" s="148"/>
      <c r="AG63" s="148"/>
      <c r="AH63" s="148"/>
      <c r="AI63" s="144">
        <v>2688</v>
      </c>
      <c r="AJ63" s="232"/>
      <c r="AK63" s="232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</row>
    <row r="64" spans="1:57" ht="24.6" hidden="1" customHeight="1" x14ac:dyDescent="0.2">
      <c r="B64" s="1017"/>
      <c r="C64" s="232" t="s">
        <v>768</v>
      </c>
      <c r="D64" s="148"/>
      <c r="E64" s="232" t="s">
        <v>10804</v>
      </c>
      <c r="F64" s="232" t="s">
        <v>768</v>
      </c>
      <c r="G64" s="232"/>
      <c r="H64" s="232" t="s">
        <v>768</v>
      </c>
      <c r="I64" s="148"/>
      <c r="J64" s="148"/>
      <c r="K64" s="144">
        <v>1877</v>
      </c>
      <c r="L64" s="144">
        <v>1877.36</v>
      </c>
      <c r="M64" s="144">
        <v>2214.9</v>
      </c>
      <c r="N64" s="232"/>
      <c r="O64" s="148" t="s">
        <v>1288</v>
      </c>
      <c r="P64" s="185"/>
      <c r="Q64" s="148"/>
      <c r="R64" s="148"/>
      <c r="S64" s="148"/>
      <c r="T64" s="232"/>
      <c r="U64" s="144"/>
      <c r="V64" s="144"/>
      <c r="W64" s="144">
        <v>1291</v>
      </c>
      <c r="X64" s="144"/>
      <c r="Y64" s="144">
        <v>342</v>
      </c>
      <c r="Z64" s="144"/>
      <c r="AA64" s="164" t="s">
        <v>499</v>
      </c>
      <c r="AB64" s="232">
        <v>2011</v>
      </c>
      <c r="AC64" s="401"/>
      <c r="AD64" s="148"/>
      <c r="AE64" s="148"/>
      <c r="AF64" s="148"/>
      <c r="AG64" s="148"/>
      <c r="AH64" s="148"/>
      <c r="AI64" s="144">
        <v>3823</v>
      </c>
      <c r="AJ64" s="232"/>
      <c r="AK64" s="232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</row>
    <row r="65" spans="1:57" s="575" customFormat="1" ht="24.6" hidden="1" customHeight="1" x14ac:dyDescent="0.2">
      <c r="A65" s="1081"/>
      <c r="B65" s="596" t="s">
        <v>9441</v>
      </c>
      <c r="C65" s="231" t="s">
        <v>8337</v>
      </c>
      <c r="D65" s="240"/>
      <c r="E65" s="231" t="s">
        <v>8484</v>
      </c>
      <c r="F65" s="231" t="s">
        <v>8339</v>
      </c>
      <c r="G65" s="231"/>
      <c r="H65" s="231" t="s">
        <v>8485</v>
      </c>
      <c r="I65" s="240"/>
      <c r="J65" s="240"/>
      <c r="K65" s="241">
        <v>1643</v>
      </c>
      <c r="L65" s="241">
        <v>957</v>
      </c>
      <c r="M65" s="241">
        <v>957</v>
      </c>
      <c r="N65" s="231" t="s">
        <v>1285</v>
      </c>
      <c r="O65" s="240" t="s">
        <v>486</v>
      </c>
      <c r="P65" s="240"/>
      <c r="Q65" s="1151"/>
      <c r="R65" s="240"/>
      <c r="S65" s="240"/>
      <c r="T65" s="231" t="s">
        <v>54</v>
      </c>
      <c r="U65" s="241">
        <v>22</v>
      </c>
      <c r="V65" s="241">
        <v>36</v>
      </c>
      <c r="W65" s="241">
        <v>792</v>
      </c>
      <c r="X65" s="241">
        <v>10</v>
      </c>
      <c r="Y65" s="241"/>
      <c r="Z65" s="241">
        <v>100</v>
      </c>
      <c r="AA65" s="231" t="s">
        <v>499</v>
      </c>
      <c r="AB65" s="231">
        <v>2002</v>
      </c>
      <c r="AC65" s="1132"/>
      <c r="AD65" s="240"/>
      <c r="AE65" s="240"/>
      <c r="AF65" s="240"/>
      <c r="AG65" s="240"/>
      <c r="AH65" s="240"/>
      <c r="AI65" s="241">
        <v>1300</v>
      </c>
      <c r="AJ65" s="231"/>
      <c r="AK65" s="231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  <c r="BA65" s="240"/>
      <c r="BB65" s="240"/>
      <c r="BC65" s="240"/>
      <c r="BD65" s="240"/>
      <c r="BE65" s="240"/>
    </row>
  </sheetData>
  <autoFilter ref="A2:BG65" xr:uid="{A2845353-EABB-4798-B3B8-D638D40D74E6}">
    <filterColumn colId="2">
      <filters>
        <filter val="서천군"/>
      </filters>
    </filterColumn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  <filterColumn colId="25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5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28">
    <mergeCell ref="AP2:BD2"/>
    <mergeCell ref="AU3:AY3"/>
    <mergeCell ref="AZ3:BD3"/>
    <mergeCell ref="M2:M3"/>
    <mergeCell ref="N2:N3"/>
    <mergeCell ref="O2:X2"/>
    <mergeCell ref="AL3:AM3"/>
    <mergeCell ref="Y2:AA2"/>
    <mergeCell ref="AB2:AB3"/>
    <mergeCell ref="AJ2:AK2"/>
    <mergeCell ref="AL2:AO2"/>
    <mergeCell ref="AC2:AI3"/>
    <mergeCell ref="B1:E1"/>
    <mergeCell ref="AA1:BE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BE2:BE3"/>
    <mergeCell ref="AP3:AT3"/>
  </mergeCell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/>
  <dimension ref="A1:XFD795"/>
  <sheetViews>
    <sheetView view="pageBreakPreview" topLeftCell="B1" zoomScaleNormal="85" zoomScaleSheetLayoutView="100" workbookViewId="0">
      <pane ySplit="5" topLeftCell="A552" activePane="bottomLeft" state="frozen"/>
      <selection activeCell="B1" sqref="B1"/>
      <selection pane="bottomLeft" activeCell="AR793" sqref="AR793"/>
    </sheetView>
  </sheetViews>
  <sheetFormatPr defaultColWidth="8.88671875" defaultRowHeight="24" customHeight="1" x14ac:dyDescent="0.15"/>
  <cols>
    <col min="1" max="1" width="5.21875" style="170" hidden="1" customWidth="1"/>
    <col min="2" max="2" width="3.6640625" style="170" customWidth="1"/>
    <col min="3" max="3" width="6.5546875" style="170" customWidth="1"/>
    <col min="4" max="4" width="14.109375" style="176" bestFit="1" customWidth="1"/>
    <col min="5" max="5" width="7.21875" style="170" customWidth="1"/>
    <col min="6" max="6" width="15.44140625" style="170" customWidth="1"/>
    <col min="7" max="7" width="11.109375" style="135" bestFit="1" customWidth="1"/>
    <col min="8" max="8" width="8" style="135" bestFit="1" customWidth="1"/>
    <col min="9" max="9" width="7.88671875" style="135" bestFit="1" customWidth="1"/>
    <col min="10" max="11" width="14.6640625" style="170" hidden="1" customWidth="1"/>
    <col min="12" max="12" width="16.6640625" style="170" hidden="1" customWidth="1"/>
    <col min="13" max="13" width="20" style="170" hidden="1" customWidth="1"/>
    <col min="14" max="15" width="6.44140625" style="135" bestFit="1" customWidth="1"/>
    <col min="16" max="16" width="11.6640625" style="135" customWidth="1"/>
    <col min="17" max="17" width="12.6640625" style="170" customWidth="1"/>
    <col min="18" max="18" width="6.44140625" style="135" bestFit="1" customWidth="1"/>
    <col min="19" max="19" width="11.109375" style="135" customWidth="1"/>
    <col min="20" max="20" width="5.44140625" style="135" customWidth="1"/>
    <col min="21" max="21" width="9.44140625" style="170" hidden="1" customWidth="1"/>
    <col min="22" max="22" width="14.44140625" style="170" hidden="1" customWidth="1"/>
    <col min="23" max="23" width="10.77734375" style="170" hidden="1" customWidth="1"/>
    <col min="24" max="24" width="15.33203125" style="170" hidden="1" customWidth="1"/>
    <col min="25" max="25" width="2.6640625" style="170" hidden="1" customWidth="1"/>
    <col min="26" max="26" width="3.21875" style="170" hidden="1" customWidth="1"/>
    <col min="27" max="27" width="15.44140625" style="170" customWidth="1"/>
    <col min="28" max="28" width="10.77734375" style="170" hidden="1" customWidth="1"/>
    <col min="29" max="29" width="5.77734375" style="170" hidden="1" customWidth="1"/>
    <col min="30" max="30" width="23.6640625" style="170" hidden="1" customWidth="1"/>
    <col min="31" max="31" width="9.5546875" style="170" hidden="1" customWidth="1"/>
    <col min="32" max="32" width="15.33203125" style="170" hidden="1" customWidth="1"/>
    <col min="33" max="33" width="25.88671875" style="170" hidden="1" customWidth="1"/>
    <col min="34" max="34" width="4.5546875" style="170" customWidth="1"/>
    <col min="35" max="35" width="9.44140625" style="170" hidden="1" customWidth="1"/>
    <col min="36" max="36" width="14.44140625" style="170" hidden="1" customWidth="1"/>
    <col min="37" max="37" width="10.77734375" style="170" hidden="1" customWidth="1"/>
    <col min="38" max="38" width="15.33203125" style="170" hidden="1" customWidth="1"/>
    <col min="39" max="39" width="2.6640625" style="170" hidden="1" customWidth="1"/>
    <col min="40" max="40" width="0.6640625" style="170" hidden="1" customWidth="1"/>
    <col min="41" max="41" width="6.33203125" style="135" bestFit="1" customWidth="1"/>
    <col min="42" max="42" width="10.109375" style="135" customWidth="1"/>
    <col min="43" max="43" width="8.88671875" style="6"/>
    <col min="44" max="44" width="10.21875" style="6" bestFit="1" customWidth="1"/>
    <col min="45" max="16384" width="8.88671875" style="6"/>
  </cols>
  <sheetData>
    <row r="1" spans="1:44" ht="24" customHeight="1" x14ac:dyDescent="0.15">
      <c r="B1" s="1878" t="s">
        <v>50</v>
      </c>
      <c r="C1" s="1878"/>
      <c r="D1" s="1878"/>
      <c r="U1" s="1879"/>
      <c r="V1" s="1879"/>
      <c r="W1" s="1879"/>
      <c r="X1" s="1879"/>
      <c r="Y1" s="1879"/>
      <c r="Z1" s="1879"/>
      <c r="AA1" s="1879"/>
      <c r="AB1" s="1879"/>
      <c r="AC1" s="1879"/>
      <c r="AD1" s="1879"/>
      <c r="AE1" s="1879"/>
      <c r="AF1" s="1879"/>
      <c r="AG1" s="1879"/>
      <c r="AH1" s="1879"/>
      <c r="AP1" s="170"/>
      <c r="AQ1" s="170"/>
    </row>
    <row r="2" spans="1:44" ht="24" customHeight="1" x14ac:dyDescent="0.15">
      <c r="A2" s="1874" t="s">
        <v>297</v>
      </c>
      <c r="B2" s="1801" t="s">
        <v>298</v>
      </c>
      <c r="C2" s="1801" t="s">
        <v>397</v>
      </c>
      <c r="D2" s="1801" t="s">
        <v>300</v>
      </c>
      <c r="E2" s="1801" t="s">
        <v>400</v>
      </c>
      <c r="F2" s="1801" t="s">
        <v>233</v>
      </c>
      <c r="G2" s="1801" t="s">
        <v>234</v>
      </c>
      <c r="H2" s="1801" t="s">
        <v>235</v>
      </c>
      <c r="I2" s="1801" t="s">
        <v>236</v>
      </c>
      <c r="J2" s="1801" t="s">
        <v>408</v>
      </c>
      <c r="K2" s="1801"/>
      <c r="L2" s="1801"/>
      <c r="M2" s="1801"/>
      <c r="N2" s="1801"/>
      <c r="O2" s="1801"/>
      <c r="P2" s="1801"/>
      <c r="Q2" s="1801"/>
      <c r="R2" s="1801"/>
      <c r="S2" s="1801"/>
      <c r="T2" s="1801"/>
      <c r="U2" s="246" t="s">
        <v>227</v>
      </c>
      <c r="V2" s="1161" t="s">
        <v>484</v>
      </c>
      <c r="W2" s="1161"/>
      <c r="X2" s="1161"/>
      <c r="Y2" s="1161"/>
      <c r="Z2" s="1161"/>
      <c r="AA2" s="1831" t="s">
        <v>317</v>
      </c>
      <c r="AB2" s="1161"/>
      <c r="AC2" s="1801" t="s">
        <v>241</v>
      </c>
      <c r="AD2" s="1801"/>
      <c r="AE2" s="1801" t="s">
        <v>242</v>
      </c>
      <c r="AF2" s="1801"/>
      <c r="AG2" s="1801"/>
      <c r="AH2" s="1801" t="s">
        <v>239</v>
      </c>
      <c r="AI2" s="1831" t="s">
        <v>240</v>
      </c>
      <c r="AJ2" s="1831"/>
      <c r="AK2" s="1831"/>
      <c r="AL2" s="1831"/>
      <c r="AM2" s="1831"/>
      <c r="AN2" s="1831"/>
      <c r="AO2" s="1831"/>
      <c r="AP2" s="1831" t="s">
        <v>318</v>
      </c>
      <c r="AQ2" s="170"/>
    </row>
    <row r="3" spans="1:44" ht="24" hidden="1" customHeight="1" x14ac:dyDescent="0.15">
      <c r="A3" s="1874"/>
      <c r="B3" s="1801"/>
      <c r="C3" s="1801"/>
      <c r="D3" s="1801"/>
      <c r="E3" s="1801"/>
      <c r="F3" s="1801"/>
      <c r="G3" s="1801"/>
      <c r="H3" s="1801"/>
      <c r="I3" s="1801"/>
      <c r="J3" s="1801" t="s">
        <v>228</v>
      </c>
      <c r="K3" s="1819" t="s">
        <v>229</v>
      </c>
      <c r="L3" s="1819" t="s">
        <v>230</v>
      </c>
      <c r="M3" s="1819" t="s">
        <v>494</v>
      </c>
      <c r="N3" s="1880" t="s">
        <v>122</v>
      </c>
      <c r="O3" s="1819" t="s">
        <v>416</v>
      </c>
      <c r="P3" s="1819"/>
      <c r="Q3" s="1819"/>
      <c r="R3" s="1819" t="s">
        <v>123</v>
      </c>
      <c r="S3" s="1819"/>
      <c r="T3" s="1831" t="s">
        <v>430</v>
      </c>
      <c r="U3" s="246"/>
      <c r="V3" s="1162"/>
      <c r="W3" s="1162"/>
      <c r="X3" s="1162"/>
      <c r="Y3" s="1162"/>
      <c r="Z3" s="1162"/>
      <c r="AA3" s="1815"/>
      <c r="AB3" s="1162"/>
      <c r="AC3" s="246" t="s">
        <v>250</v>
      </c>
      <c r="AD3" s="246" t="s">
        <v>251</v>
      </c>
      <c r="AE3" s="1801" t="s">
        <v>252</v>
      </c>
      <c r="AF3" s="1801"/>
      <c r="AG3" s="247" t="s">
        <v>232</v>
      </c>
      <c r="AH3" s="1801"/>
      <c r="AI3" s="1815"/>
      <c r="AJ3" s="1815"/>
      <c r="AK3" s="1815"/>
      <c r="AL3" s="1815"/>
      <c r="AM3" s="1815"/>
      <c r="AN3" s="1815"/>
      <c r="AO3" s="1815"/>
      <c r="AP3" s="1815"/>
      <c r="AQ3" s="170"/>
    </row>
    <row r="4" spans="1:44" ht="24" hidden="1" customHeight="1" x14ac:dyDescent="0.15">
      <c r="A4" s="1874"/>
      <c r="B4" s="1801"/>
      <c r="C4" s="1801"/>
      <c r="D4" s="1801"/>
      <c r="E4" s="1801"/>
      <c r="F4" s="1801"/>
      <c r="G4" s="1801"/>
      <c r="H4" s="1801"/>
      <c r="I4" s="1801"/>
      <c r="J4" s="1801"/>
      <c r="K4" s="1819"/>
      <c r="L4" s="1819"/>
      <c r="M4" s="1819"/>
      <c r="N4" s="1832"/>
      <c r="O4" s="247" t="s">
        <v>143</v>
      </c>
      <c r="P4" s="247" t="s">
        <v>319</v>
      </c>
      <c r="Q4" s="246" t="s">
        <v>228</v>
      </c>
      <c r="R4" s="247" t="s">
        <v>143</v>
      </c>
      <c r="S4" s="247" t="s">
        <v>319</v>
      </c>
      <c r="T4" s="1816"/>
      <c r="U4" s="246"/>
      <c r="V4" s="246"/>
      <c r="W4" s="1163"/>
      <c r="X4" s="1163"/>
      <c r="Y4" s="1163"/>
      <c r="Z4" s="1163"/>
      <c r="AA4" s="1816"/>
      <c r="AB4" s="1163"/>
      <c r="AC4" s="1163"/>
      <c r="AD4" s="246"/>
      <c r="AE4" s="246"/>
      <c r="AF4" s="246" t="s">
        <v>262</v>
      </c>
      <c r="AG4" s="246" t="s">
        <v>263</v>
      </c>
      <c r="AH4" s="1801"/>
      <c r="AI4" s="1816"/>
      <c r="AJ4" s="1816"/>
      <c r="AK4" s="1816"/>
      <c r="AL4" s="1816"/>
      <c r="AM4" s="1816"/>
      <c r="AN4" s="1816"/>
      <c r="AO4" s="1816"/>
      <c r="AP4" s="1816"/>
      <c r="AQ4" s="170"/>
    </row>
    <row r="5" spans="1:44" s="565" customFormat="1" ht="24" hidden="1" customHeight="1" x14ac:dyDescent="0.15">
      <c r="A5" s="1128"/>
      <c r="B5" s="596" t="s">
        <v>48</v>
      </c>
      <c r="C5" s="231" t="s">
        <v>1</v>
      </c>
      <c r="D5" s="545">
        <f>COUNTA(D7:D118,D120:D149,D151:D174,D176:D214,D216:D238,D240:D254,D256:D266,D268:D286,D288:D438,D440:D491,D493:D525,D527:D564,D566:D623,D625:D664,D666:D717,D719:D781,D783:D792)</f>
        <v>769</v>
      </c>
      <c r="E5" s="545"/>
      <c r="F5" s="545"/>
      <c r="G5" s="241">
        <f>SUM(G7:G118,G120:G149,G151:G174,G176:G214,G216:G238,G240:G254,G256:G266,G268:G286,G288:G438,G440:G491,G493:G525,G527:G564,G566:G623,G625:G664,G666:G717,G719:G781,G783:G792)</f>
        <v>18197357.719999999</v>
      </c>
      <c r="H5" s="241">
        <f>SUM(H7:H118,H120:H149,H151:H174,H176:H214,H216:H238,H240:H254,H256:H266,H268:H286,H288:H438,H440:H491,H493:H525,H527:H564,H566:H623,H625:H664,H666:H717,H719:H781,H783:H792)</f>
        <v>1668621.7479999994</v>
      </c>
      <c r="I5" s="241">
        <f>SUM(I7:I118,I120:I149,I151:I174,I176:I214,I216:I238,I240:I254,I256:I266,I268:I286,I288:I438,I440:I491,I493:I525,I527:I564,I566:I623,I625:I664,I666:I717,I719:I781,I783:I792)</f>
        <v>3584160.4499999997</v>
      </c>
      <c r="J5" s="241">
        <f>SUM(J6,J118,J144,J175,J213,J239,J253,J287,J419,J485,J521,J554,J614,J654,J702,J760)</f>
        <v>2477.8000000000002</v>
      </c>
      <c r="K5" s="241">
        <f>SUM(K6,K118,K144,K175,K213,K239,K253,K287,K419,K485,K521,K554,K614,K654,K702,K760)</f>
        <v>730</v>
      </c>
      <c r="L5" s="241">
        <f>SUM(L6,L118,L144,L175,L213,L239,L253,L287,L419,L485,L521,L554,L614,L654,L702,L760)</f>
        <v>0</v>
      </c>
      <c r="M5" s="241">
        <f>SUM(M6,M118,M144,M175,M213,M239,M253,M287,M419,M485,M521,M554,M614,M654,M702,M760)</f>
        <v>0</v>
      </c>
      <c r="N5" s="241"/>
      <c r="O5" s="241"/>
      <c r="P5" s="241"/>
      <c r="Q5" s="231"/>
      <c r="R5" s="241"/>
      <c r="S5" s="248"/>
      <c r="T5" s="241"/>
      <c r="U5" s="240"/>
      <c r="V5" s="240"/>
      <c r="W5" s="240"/>
      <c r="X5" s="240"/>
      <c r="Y5" s="240"/>
      <c r="Z5" s="240"/>
      <c r="AA5" s="231"/>
      <c r="AB5" s="231"/>
      <c r="AC5" s="231"/>
      <c r="AD5" s="231"/>
      <c r="AE5" s="231"/>
      <c r="AF5" s="231"/>
      <c r="AG5" s="236"/>
      <c r="AH5" s="231"/>
      <c r="AI5" s="240"/>
      <c r="AJ5" s="240"/>
      <c r="AK5" s="240"/>
      <c r="AL5" s="240"/>
      <c r="AM5" s="240"/>
      <c r="AN5" s="240"/>
      <c r="AO5" s="241"/>
      <c r="AP5" s="241"/>
      <c r="AQ5" s="1160"/>
    </row>
    <row r="6" spans="1:44" s="565" customFormat="1" ht="24" hidden="1" customHeight="1" x14ac:dyDescent="0.2">
      <c r="A6" s="1128"/>
      <c r="B6" s="592" t="s">
        <v>56</v>
      </c>
      <c r="C6" s="231" t="s">
        <v>55</v>
      </c>
      <c r="D6" s="545">
        <f>COUNTA(D7:D118)</f>
        <v>112</v>
      </c>
      <c r="E6" s="240"/>
      <c r="F6" s="240"/>
      <c r="G6" s="241">
        <f>SUM(G7:G118)</f>
        <v>1193346.5</v>
      </c>
      <c r="H6" s="241">
        <f>SUM(H7:H118)</f>
        <v>217073.58</v>
      </c>
      <c r="I6" s="241">
        <f>SUM(I7:I118)</f>
        <v>636762.01</v>
      </c>
      <c r="J6" s="241">
        <f t="shared" ref="J6:M6" si="0">SUM(J7:J117)</f>
        <v>349.8</v>
      </c>
      <c r="K6" s="241">
        <f t="shared" si="0"/>
        <v>730</v>
      </c>
      <c r="L6" s="241">
        <f t="shared" si="0"/>
        <v>0</v>
      </c>
      <c r="M6" s="241">
        <f t="shared" si="0"/>
        <v>0</v>
      </c>
      <c r="N6" s="241"/>
      <c r="O6" s="241"/>
      <c r="P6" s="248"/>
      <c r="Q6" s="236"/>
      <c r="R6" s="241"/>
      <c r="S6" s="248"/>
      <c r="T6" s="241"/>
      <c r="U6" s="240"/>
      <c r="V6" s="240"/>
      <c r="W6" s="240"/>
      <c r="X6" s="240"/>
      <c r="Y6" s="240"/>
      <c r="Z6" s="240"/>
      <c r="AA6" s="235"/>
      <c r="AB6" s="231"/>
      <c r="AC6" s="231"/>
      <c r="AD6" s="231"/>
      <c r="AE6" s="231"/>
      <c r="AF6" s="231"/>
      <c r="AG6" s="236"/>
      <c r="AH6" s="231"/>
      <c r="AI6" s="240"/>
      <c r="AJ6" s="240"/>
      <c r="AK6" s="240"/>
      <c r="AL6" s="240"/>
      <c r="AM6" s="240"/>
      <c r="AN6" s="240"/>
      <c r="AO6" s="546"/>
      <c r="AP6" s="546"/>
      <c r="AQ6" s="1160"/>
      <c r="AR6" s="1652" t="s">
        <v>20755</v>
      </c>
    </row>
    <row r="7" spans="1:44" s="225" customFormat="1" ht="24" hidden="1" customHeight="1" x14ac:dyDescent="0.2">
      <c r="A7" s="204">
        <v>5</v>
      </c>
      <c r="B7" s="147"/>
      <c r="C7" s="232" t="s">
        <v>8572</v>
      </c>
      <c r="D7" s="232" t="s">
        <v>1037</v>
      </c>
      <c r="E7" s="232" t="s">
        <v>8572</v>
      </c>
      <c r="F7" s="419" t="s">
        <v>9052</v>
      </c>
      <c r="G7" s="144">
        <v>6351</v>
      </c>
      <c r="H7" s="144">
        <v>3440</v>
      </c>
      <c r="I7" s="144">
        <v>12127</v>
      </c>
      <c r="J7" s="144"/>
      <c r="K7" s="144"/>
      <c r="L7" s="144"/>
      <c r="M7" s="144"/>
      <c r="N7" s="144">
        <v>3892.6</v>
      </c>
      <c r="O7" s="144">
        <v>1795</v>
      </c>
      <c r="P7" s="148" t="s">
        <v>8738</v>
      </c>
      <c r="Q7" s="232" t="s">
        <v>8739</v>
      </c>
      <c r="R7" s="1192">
        <v>1332</v>
      </c>
      <c r="S7" s="250" t="s">
        <v>15336</v>
      </c>
      <c r="T7" s="250">
        <v>765.6</v>
      </c>
      <c r="U7" s="232">
        <v>1991</v>
      </c>
      <c r="V7" s="148"/>
      <c r="W7" s="148">
        <v>1110</v>
      </c>
      <c r="X7" s="148">
        <v>3000</v>
      </c>
      <c r="Y7" s="148"/>
      <c r="Z7" s="148"/>
      <c r="AA7" s="232" t="s">
        <v>8740</v>
      </c>
      <c r="AB7" s="232">
        <v>4110</v>
      </c>
      <c r="AC7" s="232"/>
      <c r="AD7" s="232"/>
      <c r="AE7" s="232"/>
      <c r="AF7" s="232"/>
      <c r="AG7" s="232"/>
      <c r="AH7" s="232">
        <v>1991</v>
      </c>
      <c r="AI7" s="148"/>
      <c r="AJ7" s="148"/>
      <c r="AK7" s="148"/>
      <c r="AL7" s="148"/>
      <c r="AM7" s="148"/>
      <c r="AN7" s="148"/>
      <c r="AO7" s="144">
        <v>11888</v>
      </c>
      <c r="AP7" s="250"/>
      <c r="AQ7" s="170"/>
      <c r="AR7" s="1652" t="s">
        <v>20756</v>
      </c>
    </row>
    <row r="8" spans="1:44" s="225" customFormat="1" ht="24" hidden="1" customHeight="1" x14ac:dyDescent="0.2">
      <c r="A8" s="204"/>
      <c r="B8" s="147"/>
      <c r="C8" s="232" t="s">
        <v>8572</v>
      </c>
      <c r="D8" s="232" t="s">
        <v>8741</v>
      </c>
      <c r="E8" s="232" t="s">
        <v>8572</v>
      </c>
      <c r="F8" s="419" t="s">
        <v>9052</v>
      </c>
      <c r="G8" s="144">
        <v>3975</v>
      </c>
      <c r="H8" s="144">
        <v>1730</v>
      </c>
      <c r="I8" s="144">
        <v>11262</v>
      </c>
      <c r="J8" s="144"/>
      <c r="K8" s="144"/>
      <c r="L8" s="144"/>
      <c r="M8" s="144"/>
      <c r="N8" s="144">
        <v>2623</v>
      </c>
      <c r="O8" s="144">
        <v>960</v>
      </c>
      <c r="P8" s="148" t="s">
        <v>8742</v>
      </c>
      <c r="Q8" s="232" t="s">
        <v>8743</v>
      </c>
      <c r="R8" s="1192">
        <v>1071</v>
      </c>
      <c r="S8" s="250" t="s">
        <v>11930</v>
      </c>
      <c r="T8" s="250">
        <v>331</v>
      </c>
      <c r="U8" s="232">
        <v>1991</v>
      </c>
      <c r="V8" s="148"/>
      <c r="W8" s="148">
        <v>1110</v>
      </c>
      <c r="X8" s="148">
        <v>3000</v>
      </c>
      <c r="Y8" s="148"/>
      <c r="Z8" s="148"/>
      <c r="AA8" s="232" t="s">
        <v>8744</v>
      </c>
      <c r="AB8" s="232">
        <v>4110</v>
      </c>
      <c r="AC8" s="232"/>
      <c r="AD8" s="232"/>
      <c r="AE8" s="232"/>
      <c r="AF8" s="232"/>
      <c r="AG8" s="232"/>
      <c r="AH8" s="232">
        <v>2000</v>
      </c>
      <c r="AI8" s="148"/>
      <c r="AJ8" s="148"/>
      <c r="AK8" s="148"/>
      <c r="AL8" s="148"/>
      <c r="AM8" s="148"/>
      <c r="AN8" s="148"/>
      <c r="AO8" s="144">
        <v>24647</v>
      </c>
      <c r="AP8" s="250"/>
      <c r="AQ8" s="170"/>
      <c r="AR8" s="1652" t="s">
        <v>20757</v>
      </c>
    </row>
    <row r="9" spans="1:44" s="225" customFormat="1" ht="24" hidden="1" customHeight="1" x14ac:dyDescent="0.2">
      <c r="A9" s="204"/>
      <c r="B9" s="147"/>
      <c r="C9" s="232" t="s">
        <v>8572</v>
      </c>
      <c r="D9" s="232" t="s">
        <v>8745</v>
      </c>
      <c r="E9" s="232" t="s">
        <v>8572</v>
      </c>
      <c r="F9" s="419" t="s">
        <v>9052</v>
      </c>
      <c r="G9" s="144">
        <v>3069.8</v>
      </c>
      <c r="H9" s="144">
        <v>2083.35</v>
      </c>
      <c r="I9" s="144">
        <v>6756.14</v>
      </c>
      <c r="J9" s="144"/>
      <c r="K9" s="144"/>
      <c r="L9" s="144"/>
      <c r="M9" s="144"/>
      <c r="N9" s="144">
        <v>1878.3500000000001</v>
      </c>
      <c r="O9" s="144">
        <v>734.02</v>
      </c>
      <c r="P9" s="148" t="s">
        <v>8746</v>
      </c>
      <c r="Q9" s="232" t="s">
        <v>8747</v>
      </c>
      <c r="R9" s="1192">
        <v>775.63</v>
      </c>
      <c r="S9" s="250" t="s">
        <v>8748</v>
      </c>
      <c r="T9" s="250">
        <v>368.7</v>
      </c>
      <c r="U9" s="232"/>
      <c r="V9" s="148"/>
      <c r="W9" s="148"/>
      <c r="X9" s="148"/>
      <c r="Y9" s="148"/>
      <c r="Z9" s="148"/>
      <c r="AA9" s="232" t="s">
        <v>8749</v>
      </c>
      <c r="AB9" s="232"/>
      <c r="AC9" s="232"/>
      <c r="AD9" s="232"/>
      <c r="AE9" s="232"/>
      <c r="AF9" s="232"/>
      <c r="AG9" s="232"/>
      <c r="AH9" s="232">
        <v>2007</v>
      </c>
      <c r="AI9" s="148"/>
      <c r="AJ9" s="148"/>
      <c r="AK9" s="148"/>
      <c r="AL9" s="148"/>
      <c r="AM9" s="148"/>
      <c r="AN9" s="148"/>
      <c r="AO9" s="144">
        <v>16254</v>
      </c>
      <c r="AP9" s="250"/>
      <c r="AQ9" s="170"/>
      <c r="AR9" s="1652" t="s">
        <v>20758</v>
      </c>
    </row>
    <row r="10" spans="1:44" s="225" customFormat="1" ht="24" hidden="1" customHeight="1" x14ac:dyDescent="0.2">
      <c r="A10" s="204"/>
      <c r="B10" s="147"/>
      <c r="C10" s="232" t="s">
        <v>670</v>
      </c>
      <c r="D10" s="232" t="s">
        <v>14216</v>
      </c>
      <c r="E10" s="232" t="s">
        <v>670</v>
      </c>
      <c r="F10" s="419" t="s">
        <v>2597</v>
      </c>
      <c r="G10" s="144">
        <v>5180</v>
      </c>
      <c r="H10" s="144">
        <v>2930</v>
      </c>
      <c r="I10" s="144">
        <v>10732</v>
      </c>
      <c r="J10" s="144"/>
      <c r="K10" s="144"/>
      <c r="L10" s="144"/>
      <c r="M10" s="144"/>
      <c r="N10" s="144">
        <v>2994</v>
      </c>
      <c r="O10" s="144">
        <v>1136</v>
      </c>
      <c r="P10" s="148" t="s">
        <v>8750</v>
      </c>
      <c r="Q10" s="232" t="s">
        <v>8751</v>
      </c>
      <c r="R10" s="1192">
        <v>1337</v>
      </c>
      <c r="S10" s="250" t="s">
        <v>8752</v>
      </c>
      <c r="T10" s="250">
        <v>521</v>
      </c>
      <c r="U10" s="232"/>
      <c r="V10" s="148"/>
      <c r="W10" s="148"/>
      <c r="X10" s="148"/>
      <c r="Y10" s="148"/>
      <c r="Z10" s="148"/>
      <c r="AA10" s="232" t="s">
        <v>8753</v>
      </c>
      <c r="AB10" s="232"/>
      <c r="AC10" s="232"/>
      <c r="AD10" s="232"/>
      <c r="AE10" s="232"/>
      <c r="AF10" s="232"/>
      <c r="AG10" s="232"/>
      <c r="AH10" s="232">
        <v>2005</v>
      </c>
      <c r="AI10" s="148"/>
      <c r="AJ10" s="148"/>
      <c r="AK10" s="148"/>
      <c r="AL10" s="148"/>
      <c r="AM10" s="148"/>
      <c r="AN10" s="148"/>
      <c r="AO10" s="144">
        <v>33094</v>
      </c>
      <c r="AP10" s="250"/>
      <c r="AQ10" s="170"/>
      <c r="AR10" s="1652" t="s">
        <v>20759</v>
      </c>
    </row>
    <row r="11" spans="1:44" s="225" customFormat="1" ht="24" hidden="1" customHeight="1" x14ac:dyDescent="0.2">
      <c r="A11" s="204"/>
      <c r="B11" s="147"/>
      <c r="C11" s="232" t="s">
        <v>670</v>
      </c>
      <c r="D11" s="232" t="s">
        <v>14217</v>
      </c>
      <c r="E11" s="232" t="s">
        <v>670</v>
      </c>
      <c r="F11" s="419" t="s">
        <v>2597</v>
      </c>
      <c r="G11" s="144">
        <v>3343</v>
      </c>
      <c r="H11" s="144">
        <v>609</v>
      </c>
      <c r="I11" s="144">
        <v>1077</v>
      </c>
      <c r="J11" s="144"/>
      <c r="K11" s="144"/>
      <c r="L11" s="144"/>
      <c r="M11" s="144"/>
      <c r="N11" s="144">
        <v>165</v>
      </c>
      <c r="O11" s="144"/>
      <c r="P11" s="148"/>
      <c r="Q11" s="232" t="s">
        <v>2093</v>
      </c>
      <c r="R11" s="1192"/>
      <c r="S11" s="250"/>
      <c r="T11" s="250">
        <v>165</v>
      </c>
      <c r="U11" s="232"/>
      <c r="V11" s="148"/>
      <c r="W11" s="148"/>
      <c r="X11" s="148"/>
      <c r="Y11" s="148"/>
      <c r="Z11" s="148"/>
      <c r="AA11" s="232" t="s">
        <v>8754</v>
      </c>
      <c r="AB11" s="232"/>
      <c r="AC11" s="232"/>
      <c r="AD11" s="232"/>
      <c r="AE11" s="232"/>
      <c r="AF11" s="232"/>
      <c r="AG11" s="232"/>
      <c r="AH11" s="232">
        <v>2004</v>
      </c>
      <c r="AI11" s="148"/>
      <c r="AJ11" s="148"/>
      <c r="AK11" s="148"/>
      <c r="AL11" s="148"/>
      <c r="AM11" s="148"/>
      <c r="AN11" s="148"/>
      <c r="AO11" s="144"/>
      <c r="AP11" s="250"/>
      <c r="AQ11" s="170"/>
      <c r="AR11" s="1652" t="s">
        <v>20761</v>
      </c>
    </row>
    <row r="12" spans="1:44" s="225" customFormat="1" ht="24" hidden="1" customHeight="1" x14ac:dyDescent="0.2">
      <c r="A12" s="204"/>
      <c r="B12" s="147"/>
      <c r="C12" s="232" t="s">
        <v>670</v>
      </c>
      <c r="D12" s="232" t="s">
        <v>8755</v>
      </c>
      <c r="E12" s="232" t="s">
        <v>670</v>
      </c>
      <c r="F12" s="419" t="s">
        <v>2597</v>
      </c>
      <c r="G12" s="144">
        <v>2830</v>
      </c>
      <c r="H12" s="144">
        <v>1238</v>
      </c>
      <c r="I12" s="144">
        <v>5306</v>
      </c>
      <c r="J12" s="144"/>
      <c r="K12" s="144"/>
      <c r="L12" s="144"/>
      <c r="M12" s="144"/>
      <c r="N12" s="144">
        <v>1932</v>
      </c>
      <c r="O12" s="144"/>
      <c r="P12" s="148"/>
      <c r="Q12" s="232" t="s">
        <v>2093</v>
      </c>
      <c r="R12" s="1192">
        <v>1115</v>
      </c>
      <c r="S12" s="250" t="s">
        <v>8756</v>
      </c>
      <c r="T12" s="250">
        <v>817</v>
      </c>
      <c r="U12" s="232"/>
      <c r="V12" s="148"/>
      <c r="W12" s="148"/>
      <c r="X12" s="148"/>
      <c r="Y12" s="148"/>
      <c r="Z12" s="148"/>
      <c r="AA12" s="232" t="s">
        <v>11931</v>
      </c>
      <c r="AB12" s="232"/>
      <c r="AC12" s="232"/>
      <c r="AD12" s="232"/>
      <c r="AE12" s="232"/>
      <c r="AF12" s="232"/>
      <c r="AG12" s="232"/>
      <c r="AH12" s="232">
        <v>2008</v>
      </c>
      <c r="AI12" s="148"/>
      <c r="AJ12" s="148"/>
      <c r="AK12" s="148"/>
      <c r="AL12" s="148"/>
      <c r="AM12" s="148"/>
      <c r="AN12" s="148"/>
      <c r="AO12" s="144">
        <v>15450</v>
      </c>
      <c r="AP12" s="250"/>
      <c r="AQ12" s="170"/>
      <c r="AR12" s="1652" t="s">
        <v>20760</v>
      </c>
    </row>
    <row r="13" spans="1:44" s="225" customFormat="1" ht="24" hidden="1" customHeight="1" x14ac:dyDescent="0.2">
      <c r="A13" s="204"/>
      <c r="B13" s="147"/>
      <c r="C13" s="232" t="s">
        <v>670</v>
      </c>
      <c r="D13" s="232" t="s">
        <v>8757</v>
      </c>
      <c r="E13" s="232" t="s">
        <v>670</v>
      </c>
      <c r="F13" s="419" t="s">
        <v>2597</v>
      </c>
      <c r="G13" s="144">
        <v>1740.6</v>
      </c>
      <c r="H13" s="144">
        <v>1035.96</v>
      </c>
      <c r="I13" s="144">
        <v>4637.72</v>
      </c>
      <c r="J13" s="144"/>
      <c r="K13" s="144"/>
      <c r="L13" s="144"/>
      <c r="M13" s="144"/>
      <c r="N13" s="144">
        <v>413</v>
      </c>
      <c r="O13" s="144"/>
      <c r="P13" s="148"/>
      <c r="Q13" s="232" t="s">
        <v>2093</v>
      </c>
      <c r="R13" s="1192"/>
      <c r="S13" s="250"/>
      <c r="T13" s="250">
        <v>413</v>
      </c>
      <c r="U13" s="232"/>
      <c r="V13" s="148"/>
      <c r="W13" s="148"/>
      <c r="X13" s="148"/>
      <c r="Y13" s="148"/>
      <c r="Z13" s="148"/>
      <c r="AA13" s="232" t="s">
        <v>11932</v>
      </c>
      <c r="AB13" s="232"/>
      <c r="AC13" s="232"/>
      <c r="AD13" s="232"/>
      <c r="AE13" s="232"/>
      <c r="AF13" s="232"/>
      <c r="AG13" s="232"/>
      <c r="AH13" s="232">
        <v>2005</v>
      </c>
      <c r="AI13" s="148"/>
      <c r="AJ13" s="148"/>
      <c r="AK13" s="148"/>
      <c r="AL13" s="148"/>
      <c r="AM13" s="148"/>
      <c r="AN13" s="148"/>
      <c r="AO13" s="144">
        <v>1420</v>
      </c>
      <c r="AP13" s="250"/>
      <c r="AQ13" s="170"/>
      <c r="AR13" s="1652" t="s">
        <v>20762</v>
      </c>
    </row>
    <row r="14" spans="1:44" s="225" customFormat="1" ht="24" hidden="1" customHeight="1" x14ac:dyDescent="0.2">
      <c r="A14" s="204"/>
      <c r="B14" s="147"/>
      <c r="C14" s="232" t="s">
        <v>670</v>
      </c>
      <c r="D14" s="232" t="s">
        <v>14218</v>
      </c>
      <c r="E14" s="232" t="s">
        <v>670</v>
      </c>
      <c r="F14" s="419" t="s">
        <v>2597</v>
      </c>
      <c r="G14" s="144">
        <v>577</v>
      </c>
      <c r="H14" s="144">
        <v>273.82</v>
      </c>
      <c r="I14" s="144">
        <v>1850.75</v>
      </c>
      <c r="J14" s="144"/>
      <c r="K14" s="144"/>
      <c r="L14" s="144"/>
      <c r="M14" s="144"/>
      <c r="N14" s="144">
        <v>294</v>
      </c>
      <c r="O14" s="144">
        <v>169</v>
      </c>
      <c r="P14" s="148"/>
      <c r="Q14" s="232" t="s">
        <v>11933</v>
      </c>
      <c r="R14" s="1192"/>
      <c r="S14" s="250"/>
      <c r="T14" s="250">
        <v>125</v>
      </c>
      <c r="U14" s="232"/>
      <c r="V14" s="148"/>
      <c r="W14" s="148"/>
      <c r="X14" s="148"/>
      <c r="Y14" s="148"/>
      <c r="Z14" s="148"/>
      <c r="AA14" s="232" t="s">
        <v>8758</v>
      </c>
      <c r="AB14" s="232"/>
      <c r="AC14" s="232"/>
      <c r="AD14" s="232"/>
      <c r="AE14" s="232"/>
      <c r="AF14" s="232"/>
      <c r="AG14" s="232"/>
      <c r="AH14" s="232">
        <v>2010</v>
      </c>
      <c r="AI14" s="148"/>
      <c r="AJ14" s="148"/>
      <c r="AK14" s="148"/>
      <c r="AL14" s="148"/>
      <c r="AM14" s="148"/>
      <c r="AN14" s="148"/>
      <c r="AO14" s="144">
        <v>3500</v>
      </c>
      <c r="AP14" s="250"/>
      <c r="AQ14" s="170"/>
      <c r="AR14" s="1652" t="s">
        <v>20763</v>
      </c>
    </row>
    <row r="15" spans="1:44" s="225" customFormat="1" ht="24" hidden="1" customHeight="1" x14ac:dyDescent="0.2">
      <c r="A15" s="204"/>
      <c r="B15" s="147"/>
      <c r="C15" s="232" t="s">
        <v>8578</v>
      </c>
      <c r="D15" s="232" t="s">
        <v>14457</v>
      </c>
      <c r="E15" s="232" t="s">
        <v>8578</v>
      </c>
      <c r="F15" s="419" t="s">
        <v>14219</v>
      </c>
      <c r="G15" s="144">
        <v>1201.9000000000001</v>
      </c>
      <c r="H15" s="144">
        <v>650.61</v>
      </c>
      <c r="I15" s="144">
        <v>3840.52</v>
      </c>
      <c r="J15" s="144"/>
      <c r="K15" s="144"/>
      <c r="L15" s="144"/>
      <c r="M15" s="144"/>
      <c r="N15" s="144">
        <v>1210.1000000000001</v>
      </c>
      <c r="O15" s="144">
        <v>264.42</v>
      </c>
      <c r="P15" s="148" t="s">
        <v>8759</v>
      </c>
      <c r="Q15" s="232" t="s">
        <v>15337</v>
      </c>
      <c r="R15" s="1192">
        <v>746</v>
      </c>
      <c r="S15" s="250" t="s">
        <v>1311</v>
      </c>
      <c r="T15" s="250">
        <v>199.68</v>
      </c>
      <c r="U15" s="232"/>
      <c r="V15" s="148"/>
      <c r="W15" s="148"/>
      <c r="X15" s="148"/>
      <c r="Y15" s="148"/>
      <c r="Z15" s="148"/>
      <c r="AA15" s="232" t="s">
        <v>15338</v>
      </c>
      <c r="AB15" s="232"/>
      <c r="AC15" s="232"/>
      <c r="AD15" s="232"/>
      <c r="AE15" s="232"/>
      <c r="AF15" s="232"/>
      <c r="AG15" s="232"/>
      <c r="AH15" s="232">
        <v>1998</v>
      </c>
      <c r="AI15" s="148"/>
      <c r="AJ15" s="148"/>
      <c r="AK15" s="148"/>
      <c r="AL15" s="148"/>
      <c r="AM15" s="148"/>
      <c r="AN15" s="148"/>
      <c r="AO15" s="144">
        <v>7485</v>
      </c>
      <c r="AP15" s="250"/>
      <c r="AQ15" s="170"/>
      <c r="AR15" s="1652" t="s">
        <v>20764</v>
      </c>
    </row>
    <row r="16" spans="1:44" s="225" customFormat="1" ht="24" hidden="1" customHeight="1" x14ac:dyDescent="0.2">
      <c r="A16" s="204"/>
      <c r="B16" s="147"/>
      <c r="C16" s="232" t="s">
        <v>8578</v>
      </c>
      <c r="D16" s="232" t="s">
        <v>14458</v>
      </c>
      <c r="E16" s="232" t="s">
        <v>8578</v>
      </c>
      <c r="F16" s="419" t="s">
        <v>9060</v>
      </c>
      <c r="G16" s="144">
        <v>1627</v>
      </c>
      <c r="H16" s="144">
        <v>877</v>
      </c>
      <c r="I16" s="144">
        <v>6358</v>
      </c>
      <c r="J16" s="144"/>
      <c r="K16" s="144"/>
      <c r="L16" s="144"/>
      <c r="M16" s="144"/>
      <c r="N16" s="144"/>
      <c r="O16" s="144">
        <v>328</v>
      </c>
      <c r="P16" s="148"/>
      <c r="Q16" s="232" t="s">
        <v>8760</v>
      </c>
      <c r="R16" s="1192">
        <v>886</v>
      </c>
      <c r="S16" s="250" t="s">
        <v>8761</v>
      </c>
      <c r="T16" s="250">
        <v>343</v>
      </c>
      <c r="U16" s="232"/>
      <c r="V16" s="148"/>
      <c r="W16" s="148"/>
      <c r="X16" s="148"/>
      <c r="Y16" s="148"/>
      <c r="Z16" s="148"/>
      <c r="AA16" s="232" t="s">
        <v>15339</v>
      </c>
      <c r="AB16" s="232"/>
      <c r="AC16" s="232"/>
      <c r="AD16" s="232"/>
      <c r="AE16" s="232"/>
      <c r="AF16" s="232"/>
      <c r="AG16" s="232"/>
      <c r="AH16" s="232">
        <v>2001</v>
      </c>
      <c r="AI16" s="148"/>
      <c r="AJ16" s="148"/>
      <c r="AK16" s="148"/>
      <c r="AL16" s="148"/>
      <c r="AM16" s="148"/>
      <c r="AN16" s="148"/>
      <c r="AO16" s="144">
        <v>12592</v>
      </c>
      <c r="AP16" s="250"/>
      <c r="AQ16" s="170"/>
      <c r="AR16" s="1652" t="s">
        <v>20765</v>
      </c>
    </row>
    <row r="17" spans="1:44" s="225" customFormat="1" ht="24" hidden="1" customHeight="1" x14ac:dyDescent="0.2">
      <c r="A17" s="204"/>
      <c r="B17" s="147"/>
      <c r="C17" s="232" t="s">
        <v>8578</v>
      </c>
      <c r="D17" s="232" t="s">
        <v>8763</v>
      </c>
      <c r="E17" s="232" t="s">
        <v>8578</v>
      </c>
      <c r="F17" s="419" t="s">
        <v>9058</v>
      </c>
      <c r="G17" s="144">
        <v>1270</v>
      </c>
      <c r="H17" s="144">
        <v>762</v>
      </c>
      <c r="I17" s="144">
        <v>5919</v>
      </c>
      <c r="J17" s="144"/>
      <c r="K17" s="144"/>
      <c r="L17" s="144"/>
      <c r="M17" s="144"/>
      <c r="N17" s="144">
        <v>2360</v>
      </c>
      <c r="O17" s="144">
        <v>721</v>
      </c>
      <c r="P17" s="148"/>
      <c r="Q17" s="232" t="s">
        <v>1652</v>
      </c>
      <c r="R17" s="1192">
        <v>932</v>
      </c>
      <c r="S17" s="250" t="s">
        <v>8764</v>
      </c>
      <c r="T17" s="250">
        <v>707</v>
      </c>
      <c r="U17" s="232"/>
      <c r="V17" s="148"/>
      <c r="W17" s="148"/>
      <c r="X17" s="148"/>
      <c r="Y17" s="148"/>
      <c r="Z17" s="148"/>
      <c r="AA17" s="232" t="s">
        <v>8762</v>
      </c>
      <c r="AB17" s="232"/>
      <c r="AC17" s="232"/>
      <c r="AD17" s="232"/>
      <c r="AE17" s="232"/>
      <c r="AF17" s="232"/>
      <c r="AG17" s="232"/>
      <c r="AH17" s="232">
        <v>2005</v>
      </c>
      <c r="AI17" s="148"/>
      <c r="AJ17" s="148"/>
      <c r="AK17" s="148"/>
      <c r="AL17" s="148"/>
      <c r="AM17" s="148"/>
      <c r="AN17" s="148"/>
      <c r="AO17" s="144">
        <v>16000</v>
      </c>
      <c r="AP17" s="250"/>
      <c r="AQ17" s="170"/>
      <c r="AR17" s="1652" t="s">
        <v>20766</v>
      </c>
    </row>
    <row r="18" spans="1:44" s="225" customFormat="1" ht="24" hidden="1" customHeight="1" x14ac:dyDescent="0.2">
      <c r="A18" s="204">
        <v>7</v>
      </c>
      <c r="B18" s="147"/>
      <c r="C18" s="232" t="s">
        <v>8578</v>
      </c>
      <c r="D18" s="232" t="s">
        <v>16681</v>
      </c>
      <c r="E18" s="232" t="s">
        <v>8578</v>
      </c>
      <c r="F18" s="419" t="s">
        <v>9058</v>
      </c>
      <c r="G18" s="144">
        <v>1333</v>
      </c>
      <c r="H18" s="144">
        <v>666</v>
      </c>
      <c r="I18" s="144">
        <v>6497</v>
      </c>
      <c r="J18" s="144"/>
      <c r="K18" s="144"/>
      <c r="L18" s="144"/>
      <c r="M18" s="144"/>
      <c r="N18" s="144">
        <v>1098</v>
      </c>
      <c r="O18" s="144">
        <v>257</v>
      </c>
      <c r="P18" s="148" t="s">
        <v>15340</v>
      </c>
      <c r="Q18" s="232" t="s">
        <v>15341</v>
      </c>
      <c r="R18" s="1192">
        <v>500</v>
      </c>
      <c r="S18" s="250" t="s">
        <v>1895</v>
      </c>
      <c r="T18" s="250">
        <v>341</v>
      </c>
      <c r="U18" s="232"/>
      <c r="V18" s="148"/>
      <c r="W18" s="148"/>
      <c r="X18" s="148"/>
      <c r="Y18" s="148"/>
      <c r="Z18" s="148"/>
      <c r="AA18" s="232" t="s">
        <v>15342</v>
      </c>
      <c r="AB18" s="232"/>
      <c r="AC18" s="232"/>
      <c r="AD18" s="232"/>
      <c r="AE18" s="232"/>
      <c r="AF18" s="232"/>
      <c r="AG18" s="232"/>
      <c r="AH18" s="232">
        <v>2006</v>
      </c>
      <c r="AI18" s="148"/>
      <c r="AJ18" s="148"/>
      <c r="AK18" s="148"/>
      <c r="AL18" s="148"/>
      <c r="AM18" s="148"/>
      <c r="AN18" s="148"/>
      <c r="AO18" s="144">
        <v>14700</v>
      </c>
      <c r="AP18" s="250"/>
      <c r="AQ18" s="170"/>
      <c r="AR18" s="1652" t="s">
        <v>20767</v>
      </c>
    </row>
    <row r="19" spans="1:44" s="225" customFormat="1" ht="24" hidden="1" customHeight="1" x14ac:dyDescent="0.2">
      <c r="A19" s="204">
        <v>8</v>
      </c>
      <c r="B19" s="147"/>
      <c r="C19" s="232" t="s">
        <v>8578</v>
      </c>
      <c r="D19" s="232" t="s">
        <v>15343</v>
      </c>
      <c r="E19" s="232" t="s">
        <v>8578</v>
      </c>
      <c r="F19" s="419" t="s">
        <v>9058</v>
      </c>
      <c r="G19" s="144"/>
      <c r="H19" s="144">
        <v>732</v>
      </c>
      <c r="I19" s="144"/>
      <c r="J19" s="144"/>
      <c r="K19" s="144"/>
      <c r="L19" s="144"/>
      <c r="M19" s="144"/>
      <c r="N19" s="144">
        <v>732</v>
      </c>
      <c r="O19" s="144">
        <v>160</v>
      </c>
      <c r="P19" s="148"/>
      <c r="Q19" s="232" t="s">
        <v>1295</v>
      </c>
      <c r="R19" s="1192"/>
      <c r="S19" s="250"/>
      <c r="T19" s="250">
        <v>265</v>
      </c>
      <c r="U19" s="232"/>
      <c r="V19" s="148"/>
      <c r="W19" s="148"/>
      <c r="X19" s="148"/>
      <c r="Y19" s="148"/>
      <c r="Z19" s="148"/>
      <c r="AA19" s="232" t="s">
        <v>15344</v>
      </c>
      <c r="AB19" s="232"/>
      <c r="AC19" s="232"/>
      <c r="AD19" s="232"/>
      <c r="AE19" s="232"/>
      <c r="AF19" s="232"/>
      <c r="AG19" s="232"/>
      <c r="AH19" s="232">
        <v>2020</v>
      </c>
      <c r="AI19" s="148"/>
      <c r="AJ19" s="148"/>
      <c r="AK19" s="148"/>
      <c r="AL19" s="148"/>
      <c r="AM19" s="148"/>
      <c r="AN19" s="148"/>
      <c r="AO19" s="144"/>
      <c r="AP19" s="250"/>
      <c r="AQ19" s="170"/>
      <c r="AR19" s="1652" t="s">
        <v>20768</v>
      </c>
    </row>
    <row r="20" spans="1:44" s="225" customFormat="1" ht="24" hidden="1" customHeight="1" x14ac:dyDescent="0.2">
      <c r="A20" s="204">
        <v>9</v>
      </c>
      <c r="B20" s="147"/>
      <c r="C20" s="232" t="s">
        <v>8568</v>
      </c>
      <c r="D20" s="232" t="s">
        <v>8766</v>
      </c>
      <c r="E20" s="232" t="s">
        <v>8568</v>
      </c>
      <c r="F20" s="419" t="s">
        <v>14220</v>
      </c>
      <c r="G20" s="144">
        <v>6279</v>
      </c>
      <c r="H20" s="144">
        <v>1998</v>
      </c>
      <c r="I20" s="144">
        <v>5950</v>
      </c>
      <c r="J20" s="144" t="s">
        <v>1277</v>
      </c>
      <c r="K20" s="144" t="s">
        <v>487</v>
      </c>
      <c r="L20" s="144" t="s">
        <v>1490</v>
      </c>
      <c r="M20" s="144" t="s">
        <v>1629</v>
      </c>
      <c r="N20" s="144">
        <v>2090</v>
      </c>
      <c r="O20" s="144">
        <v>756</v>
      </c>
      <c r="P20" s="148" t="s">
        <v>8767</v>
      </c>
      <c r="Q20" s="232" t="s">
        <v>8768</v>
      </c>
      <c r="R20" s="1192">
        <v>1053</v>
      </c>
      <c r="S20" s="250" t="s">
        <v>8769</v>
      </c>
      <c r="T20" s="250">
        <v>281</v>
      </c>
      <c r="U20" s="232">
        <v>5845</v>
      </c>
      <c r="V20" s="148"/>
      <c r="W20" s="148"/>
      <c r="X20" s="148"/>
      <c r="Y20" s="148"/>
      <c r="Z20" s="148"/>
      <c r="AA20" s="232" t="s">
        <v>8770</v>
      </c>
      <c r="AB20" s="232"/>
      <c r="AC20" s="232"/>
      <c r="AD20" s="232"/>
      <c r="AE20" s="232"/>
      <c r="AF20" s="232"/>
      <c r="AG20" s="232"/>
      <c r="AH20" s="232">
        <v>1994</v>
      </c>
      <c r="AI20" s="148"/>
      <c r="AJ20" s="148">
        <v>306</v>
      </c>
      <c r="AK20" s="148">
        <v>84</v>
      </c>
      <c r="AL20" s="148"/>
      <c r="AM20" s="148"/>
      <c r="AN20" s="148"/>
      <c r="AO20" s="144">
        <v>5845</v>
      </c>
      <c r="AP20" s="250"/>
      <c r="AQ20" s="170"/>
      <c r="AR20" s="1653" t="s">
        <v>20769</v>
      </c>
    </row>
    <row r="21" spans="1:44" s="225" customFormat="1" ht="24" hidden="1" customHeight="1" x14ac:dyDescent="0.2">
      <c r="A21" s="204">
        <v>10</v>
      </c>
      <c r="B21" s="147"/>
      <c r="C21" s="232" t="s">
        <v>8568</v>
      </c>
      <c r="D21" s="232" t="s">
        <v>14459</v>
      </c>
      <c r="E21" s="232" t="s">
        <v>15345</v>
      </c>
      <c r="F21" s="419" t="s">
        <v>14220</v>
      </c>
      <c r="G21" s="144">
        <v>4587</v>
      </c>
      <c r="H21" s="144"/>
      <c r="I21" s="144">
        <v>4587</v>
      </c>
      <c r="J21" s="144"/>
      <c r="K21" s="144"/>
      <c r="L21" s="144"/>
      <c r="M21" s="144"/>
      <c r="N21" s="144"/>
      <c r="O21" s="144">
        <v>689</v>
      </c>
      <c r="P21" s="148"/>
      <c r="Q21" s="232" t="s">
        <v>3853</v>
      </c>
      <c r="R21" s="1192">
        <v>911</v>
      </c>
      <c r="S21" s="250" t="s">
        <v>1666</v>
      </c>
      <c r="T21" s="250">
        <v>136</v>
      </c>
      <c r="U21" s="232"/>
      <c r="V21" s="148"/>
      <c r="W21" s="148"/>
      <c r="X21" s="148"/>
      <c r="Y21" s="148"/>
      <c r="Z21" s="148"/>
      <c r="AA21" s="232" t="s">
        <v>8771</v>
      </c>
      <c r="AB21" s="232"/>
      <c r="AC21" s="232"/>
      <c r="AD21" s="232"/>
      <c r="AE21" s="232"/>
      <c r="AF21" s="232"/>
      <c r="AG21" s="232"/>
      <c r="AH21" s="232">
        <v>2002</v>
      </c>
      <c r="AI21" s="148"/>
      <c r="AJ21" s="148"/>
      <c r="AK21" s="148"/>
      <c r="AL21" s="148"/>
      <c r="AM21" s="148"/>
      <c r="AN21" s="148"/>
      <c r="AO21" s="144">
        <v>11688</v>
      </c>
      <c r="AP21" s="250"/>
      <c r="AQ21" s="170"/>
      <c r="AR21" s="1653" t="s">
        <v>20770</v>
      </c>
    </row>
    <row r="22" spans="1:44" s="225" customFormat="1" ht="24" hidden="1" customHeight="1" x14ac:dyDescent="0.15">
      <c r="A22" s="204"/>
      <c r="B22" s="147"/>
      <c r="C22" s="232" t="s">
        <v>8568</v>
      </c>
      <c r="D22" s="232" t="s">
        <v>8772</v>
      </c>
      <c r="E22" s="232" t="s">
        <v>8568</v>
      </c>
      <c r="F22" s="419" t="s">
        <v>14220</v>
      </c>
      <c r="G22" s="144">
        <v>3044</v>
      </c>
      <c r="H22" s="144"/>
      <c r="I22" s="144">
        <v>1894</v>
      </c>
      <c r="J22" s="144"/>
      <c r="K22" s="144"/>
      <c r="L22" s="144"/>
      <c r="M22" s="144"/>
      <c r="N22" s="144"/>
      <c r="O22" s="144"/>
      <c r="P22" s="148"/>
      <c r="Q22" s="232"/>
      <c r="R22" s="1192">
        <v>1105</v>
      </c>
      <c r="S22" s="250" t="s">
        <v>8773</v>
      </c>
      <c r="T22" s="250">
        <v>116</v>
      </c>
      <c r="U22" s="232"/>
      <c r="V22" s="148"/>
      <c r="W22" s="148"/>
      <c r="X22" s="148"/>
      <c r="Y22" s="148"/>
      <c r="Z22" s="148"/>
      <c r="AA22" s="232" t="s">
        <v>8771</v>
      </c>
      <c r="AB22" s="232"/>
      <c r="AC22" s="232"/>
      <c r="AD22" s="232"/>
      <c r="AE22" s="232"/>
      <c r="AF22" s="232"/>
      <c r="AG22" s="232"/>
      <c r="AH22" s="232">
        <v>2004</v>
      </c>
      <c r="AI22" s="148"/>
      <c r="AJ22" s="148"/>
      <c r="AK22" s="148"/>
      <c r="AL22" s="148"/>
      <c r="AM22" s="148"/>
      <c r="AN22" s="148"/>
      <c r="AO22" s="144">
        <v>8200</v>
      </c>
      <c r="AP22" s="250"/>
      <c r="AQ22" s="170"/>
    </row>
    <row r="23" spans="1:44" s="225" customFormat="1" ht="24" hidden="1" customHeight="1" x14ac:dyDescent="0.15">
      <c r="A23" s="204"/>
      <c r="B23" s="147"/>
      <c r="C23" s="232" t="s">
        <v>8568</v>
      </c>
      <c r="D23" s="232" t="s">
        <v>8774</v>
      </c>
      <c r="E23" s="232" t="s">
        <v>8568</v>
      </c>
      <c r="F23" s="419" t="s">
        <v>14220</v>
      </c>
      <c r="G23" s="144">
        <v>7839</v>
      </c>
      <c r="H23" s="144">
        <v>2236</v>
      </c>
      <c r="I23" s="144">
        <v>2193</v>
      </c>
      <c r="J23" s="144"/>
      <c r="K23" s="144"/>
      <c r="L23" s="144"/>
      <c r="M23" s="144"/>
      <c r="N23" s="144">
        <v>1550</v>
      </c>
      <c r="O23" s="144">
        <v>1745</v>
      </c>
      <c r="P23" s="148" t="s">
        <v>8775</v>
      </c>
      <c r="Q23" s="232" t="s">
        <v>11938</v>
      </c>
      <c r="R23" s="1192"/>
      <c r="S23" s="250"/>
      <c r="T23" s="250">
        <v>195</v>
      </c>
      <c r="U23" s="232"/>
      <c r="V23" s="148"/>
      <c r="W23" s="148"/>
      <c r="X23" s="148"/>
      <c r="Y23" s="148"/>
      <c r="Z23" s="148"/>
      <c r="AA23" s="232" t="s">
        <v>8776</v>
      </c>
      <c r="AB23" s="232"/>
      <c r="AC23" s="232"/>
      <c r="AD23" s="232"/>
      <c r="AE23" s="232"/>
      <c r="AF23" s="232"/>
      <c r="AG23" s="232"/>
      <c r="AH23" s="232">
        <v>2017</v>
      </c>
      <c r="AI23" s="148"/>
      <c r="AJ23" s="148"/>
      <c r="AK23" s="148"/>
      <c r="AL23" s="148"/>
      <c r="AM23" s="148"/>
      <c r="AN23" s="148"/>
      <c r="AO23" s="144">
        <v>3900</v>
      </c>
      <c r="AP23" s="250"/>
      <c r="AQ23" s="170"/>
    </row>
    <row r="24" spans="1:44" s="225" customFormat="1" ht="24" hidden="1" customHeight="1" x14ac:dyDescent="0.15">
      <c r="A24" s="204"/>
      <c r="B24" s="147"/>
      <c r="C24" s="232" t="s">
        <v>8568</v>
      </c>
      <c r="D24" s="232" t="s">
        <v>14460</v>
      </c>
      <c r="E24" s="232" t="s">
        <v>14387</v>
      </c>
      <c r="F24" s="232" t="s">
        <v>14220</v>
      </c>
      <c r="G24" s="144"/>
      <c r="H24" s="144"/>
      <c r="I24" s="144">
        <v>1889</v>
      </c>
      <c r="J24" s="144"/>
      <c r="K24" s="144"/>
      <c r="L24" s="144"/>
      <c r="M24" s="144"/>
      <c r="N24" s="144"/>
      <c r="O24" s="144">
        <v>1161</v>
      </c>
      <c r="P24" s="148"/>
      <c r="Q24" s="232"/>
      <c r="R24" s="250">
        <v>913</v>
      </c>
      <c r="S24" s="250" t="s">
        <v>14461</v>
      </c>
      <c r="T24" s="250">
        <v>248</v>
      </c>
      <c r="U24" s="148"/>
      <c r="V24" s="148"/>
      <c r="W24" s="148"/>
      <c r="X24" s="148"/>
      <c r="Y24" s="148"/>
      <c r="Z24" s="148"/>
      <c r="AA24" s="232" t="s">
        <v>14462</v>
      </c>
      <c r="AB24" s="232"/>
      <c r="AC24" s="232"/>
      <c r="AD24" s="232"/>
      <c r="AE24" s="232"/>
      <c r="AF24" s="232"/>
      <c r="AG24" s="232"/>
      <c r="AH24" s="232">
        <v>2020</v>
      </c>
      <c r="AI24" s="148"/>
      <c r="AJ24" s="148"/>
      <c r="AK24" s="148"/>
      <c r="AL24" s="148"/>
      <c r="AM24" s="148"/>
      <c r="AN24" s="148"/>
      <c r="AO24" s="144"/>
      <c r="AP24" s="250"/>
      <c r="AQ24" s="170"/>
    </row>
    <row r="25" spans="1:44" s="225" customFormat="1" ht="24" hidden="1" customHeight="1" x14ac:dyDescent="0.15">
      <c r="A25" s="204"/>
      <c r="B25" s="147"/>
      <c r="C25" s="232" t="s">
        <v>8568</v>
      </c>
      <c r="D25" s="232" t="s">
        <v>16665</v>
      </c>
      <c r="E25" s="232" t="s">
        <v>67</v>
      </c>
      <c r="F25" s="232" t="s">
        <v>8777</v>
      </c>
      <c r="G25" s="144">
        <v>1082</v>
      </c>
      <c r="H25" s="144">
        <v>972</v>
      </c>
      <c r="I25" s="144">
        <v>5733</v>
      </c>
      <c r="J25" s="144"/>
      <c r="K25" s="144"/>
      <c r="L25" s="144"/>
      <c r="M25" s="144"/>
      <c r="N25" s="144"/>
      <c r="O25" s="144">
        <v>258</v>
      </c>
      <c r="P25" s="148" t="s">
        <v>8778</v>
      </c>
      <c r="Q25" s="232" t="s">
        <v>8779</v>
      </c>
      <c r="R25" s="250">
        <v>861</v>
      </c>
      <c r="S25" s="250" t="s">
        <v>8780</v>
      </c>
      <c r="T25" s="250">
        <v>168</v>
      </c>
      <c r="U25" s="148"/>
      <c r="V25" s="148"/>
      <c r="W25" s="148"/>
      <c r="X25" s="148"/>
      <c r="Y25" s="148"/>
      <c r="Z25" s="148"/>
      <c r="AA25" s="232" t="s">
        <v>8765</v>
      </c>
      <c r="AB25" s="232"/>
      <c r="AC25" s="232"/>
      <c r="AD25" s="232"/>
      <c r="AE25" s="232"/>
      <c r="AF25" s="232"/>
      <c r="AG25" s="232"/>
      <c r="AH25" s="232">
        <v>2004</v>
      </c>
      <c r="AI25" s="148"/>
      <c r="AJ25" s="148"/>
      <c r="AK25" s="148"/>
      <c r="AL25" s="148"/>
      <c r="AM25" s="148"/>
      <c r="AN25" s="148"/>
      <c r="AO25" s="144">
        <v>12093</v>
      </c>
      <c r="AP25" s="250"/>
      <c r="AQ25" s="170"/>
    </row>
    <row r="26" spans="1:44" s="225" customFormat="1" ht="24" hidden="1" customHeight="1" x14ac:dyDescent="0.15">
      <c r="A26" s="204"/>
      <c r="B26" s="147"/>
      <c r="C26" s="232" t="s">
        <v>16558</v>
      </c>
      <c r="D26" s="232" t="s">
        <v>16559</v>
      </c>
      <c r="E26" s="232" t="s">
        <v>16558</v>
      </c>
      <c r="F26" s="232" t="s">
        <v>16560</v>
      </c>
      <c r="G26" s="144">
        <v>12172</v>
      </c>
      <c r="H26" s="144"/>
      <c r="I26" s="144">
        <v>5590</v>
      </c>
      <c r="J26" s="144"/>
      <c r="K26" s="144"/>
      <c r="L26" s="144"/>
      <c r="M26" s="144"/>
      <c r="N26" s="144"/>
      <c r="O26" s="144">
        <v>528</v>
      </c>
      <c r="P26" s="148"/>
      <c r="Q26" s="232" t="s">
        <v>16561</v>
      </c>
      <c r="R26" s="250">
        <v>674</v>
      </c>
      <c r="S26" s="250"/>
      <c r="T26" s="250">
        <v>139</v>
      </c>
      <c r="U26" s="148"/>
      <c r="V26" s="148"/>
      <c r="W26" s="148"/>
      <c r="X26" s="148"/>
      <c r="Y26" s="148"/>
      <c r="Z26" s="148"/>
      <c r="AA26" s="232" t="s">
        <v>16562</v>
      </c>
      <c r="AB26" s="232"/>
      <c r="AC26" s="232"/>
      <c r="AD26" s="232"/>
      <c r="AE26" s="232"/>
      <c r="AF26" s="232"/>
      <c r="AG26" s="232"/>
      <c r="AH26" s="232">
        <v>2022</v>
      </c>
      <c r="AI26" s="148"/>
      <c r="AJ26" s="148"/>
      <c r="AK26" s="148"/>
      <c r="AL26" s="148"/>
      <c r="AM26" s="148"/>
      <c r="AN26" s="148"/>
      <c r="AO26" s="144"/>
      <c r="AP26" s="250" t="s">
        <v>16725</v>
      </c>
      <c r="AQ26" s="170"/>
    </row>
    <row r="27" spans="1:44" s="225" customFormat="1" ht="24" hidden="1" customHeight="1" x14ac:dyDescent="0.15">
      <c r="A27" s="204"/>
      <c r="B27" s="147"/>
      <c r="C27" s="232" t="s">
        <v>962</v>
      </c>
      <c r="D27" s="232" t="s">
        <v>15346</v>
      </c>
      <c r="E27" s="232" t="s">
        <v>67</v>
      </c>
      <c r="F27" s="232" t="s">
        <v>15347</v>
      </c>
      <c r="G27" s="144">
        <v>3312</v>
      </c>
      <c r="H27" s="144">
        <v>1896</v>
      </c>
      <c r="I27" s="144">
        <v>7406</v>
      </c>
      <c r="J27" s="144"/>
      <c r="K27" s="144"/>
      <c r="L27" s="144"/>
      <c r="M27" s="144"/>
      <c r="N27" s="144"/>
      <c r="O27" s="144"/>
      <c r="P27" s="148"/>
      <c r="Q27" s="232"/>
      <c r="R27" s="250">
        <v>896</v>
      </c>
      <c r="S27" s="250" t="s">
        <v>8784</v>
      </c>
      <c r="T27" s="250"/>
      <c r="U27" s="148"/>
      <c r="V27" s="148"/>
      <c r="W27" s="148"/>
      <c r="X27" s="148"/>
      <c r="Y27" s="148"/>
      <c r="Z27" s="148"/>
      <c r="AA27" s="232" t="s">
        <v>427</v>
      </c>
      <c r="AB27" s="232"/>
      <c r="AC27" s="232"/>
      <c r="AD27" s="232"/>
      <c r="AE27" s="232"/>
      <c r="AF27" s="232"/>
      <c r="AG27" s="232"/>
      <c r="AH27" s="232">
        <v>2002</v>
      </c>
      <c r="AI27" s="148"/>
      <c r="AJ27" s="148"/>
      <c r="AK27" s="148"/>
      <c r="AL27" s="148"/>
      <c r="AM27" s="148"/>
      <c r="AN27" s="148"/>
      <c r="AO27" s="144">
        <v>12125</v>
      </c>
      <c r="AP27" s="250"/>
      <c r="AQ27" s="170"/>
    </row>
    <row r="28" spans="1:44" s="225" customFormat="1" ht="24" hidden="1" customHeight="1" x14ac:dyDescent="0.15">
      <c r="A28" s="204"/>
      <c r="B28" s="147"/>
      <c r="C28" s="232" t="s">
        <v>962</v>
      </c>
      <c r="D28" s="232" t="s">
        <v>14310</v>
      </c>
      <c r="E28" s="232" t="s">
        <v>962</v>
      </c>
      <c r="F28" s="232" t="s">
        <v>8689</v>
      </c>
      <c r="G28" s="144">
        <v>18853</v>
      </c>
      <c r="H28" s="144">
        <v>2520</v>
      </c>
      <c r="I28" s="144">
        <v>3817</v>
      </c>
      <c r="J28" s="144"/>
      <c r="K28" s="144"/>
      <c r="L28" s="144"/>
      <c r="M28" s="144"/>
      <c r="N28" s="144">
        <v>1335</v>
      </c>
      <c r="O28" s="144">
        <v>198</v>
      </c>
      <c r="P28" s="148"/>
      <c r="Q28" s="232" t="s">
        <v>14463</v>
      </c>
      <c r="R28" s="250">
        <v>300</v>
      </c>
      <c r="S28" s="250" t="s">
        <v>11939</v>
      </c>
      <c r="T28" s="250">
        <v>33</v>
      </c>
      <c r="U28" s="148"/>
      <c r="V28" s="148"/>
      <c r="W28" s="148"/>
      <c r="X28" s="148"/>
      <c r="Y28" s="148"/>
      <c r="Z28" s="148"/>
      <c r="AA28" s="232" t="s">
        <v>14464</v>
      </c>
      <c r="AB28" s="232"/>
      <c r="AC28" s="232"/>
      <c r="AD28" s="232"/>
      <c r="AE28" s="232"/>
      <c r="AF28" s="232"/>
      <c r="AG28" s="232"/>
      <c r="AH28" s="232">
        <v>2004</v>
      </c>
      <c r="AI28" s="148"/>
      <c r="AJ28" s="148"/>
      <c r="AK28" s="148"/>
      <c r="AL28" s="148"/>
      <c r="AM28" s="148"/>
      <c r="AN28" s="148"/>
      <c r="AO28" s="144">
        <v>38307</v>
      </c>
      <c r="AP28" s="250"/>
      <c r="AQ28" s="170"/>
    </row>
    <row r="29" spans="1:44" s="225" customFormat="1" ht="24" hidden="1" customHeight="1" x14ac:dyDescent="0.15">
      <c r="A29" s="204"/>
      <c r="B29" s="147"/>
      <c r="C29" s="232" t="s">
        <v>962</v>
      </c>
      <c r="D29" s="232" t="s">
        <v>8781</v>
      </c>
      <c r="E29" s="232" t="s">
        <v>962</v>
      </c>
      <c r="F29" s="232" t="s">
        <v>8689</v>
      </c>
      <c r="G29" s="144">
        <v>10921</v>
      </c>
      <c r="H29" s="144">
        <v>1853</v>
      </c>
      <c r="I29" s="144">
        <v>7997</v>
      </c>
      <c r="J29" s="144"/>
      <c r="K29" s="144"/>
      <c r="L29" s="144"/>
      <c r="M29" s="144"/>
      <c r="N29" s="144">
        <v>2433</v>
      </c>
      <c r="O29" s="144">
        <v>727</v>
      </c>
      <c r="P29" s="148" t="s">
        <v>8782</v>
      </c>
      <c r="Q29" s="232" t="s">
        <v>14465</v>
      </c>
      <c r="R29" s="250">
        <v>958</v>
      </c>
      <c r="S29" s="250" t="s">
        <v>8783</v>
      </c>
      <c r="T29" s="250">
        <v>429</v>
      </c>
      <c r="U29" s="148"/>
      <c r="V29" s="148"/>
      <c r="W29" s="148"/>
      <c r="X29" s="148"/>
      <c r="Y29" s="148"/>
      <c r="Z29" s="148"/>
      <c r="AA29" s="232" t="s">
        <v>14466</v>
      </c>
      <c r="AB29" s="232"/>
      <c r="AC29" s="232"/>
      <c r="AD29" s="232"/>
      <c r="AE29" s="232"/>
      <c r="AF29" s="232"/>
      <c r="AG29" s="232"/>
      <c r="AH29" s="232">
        <v>2006</v>
      </c>
      <c r="AI29" s="148"/>
      <c r="AJ29" s="148"/>
      <c r="AK29" s="148"/>
      <c r="AL29" s="148"/>
      <c r="AM29" s="148"/>
      <c r="AN29" s="148"/>
      <c r="AO29" s="144">
        <v>27049</v>
      </c>
      <c r="AP29" s="250"/>
      <c r="AQ29" s="170"/>
    </row>
    <row r="30" spans="1:44" s="225" customFormat="1" ht="24" hidden="1" customHeight="1" x14ac:dyDescent="0.15">
      <c r="A30" s="178"/>
      <c r="B30" s="147"/>
      <c r="C30" s="232" t="s">
        <v>962</v>
      </c>
      <c r="D30" s="232" t="s">
        <v>8785</v>
      </c>
      <c r="E30" s="232" t="s">
        <v>962</v>
      </c>
      <c r="F30" s="232" t="s">
        <v>8689</v>
      </c>
      <c r="G30" s="144">
        <v>3690</v>
      </c>
      <c r="H30" s="144">
        <v>2050</v>
      </c>
      <c r="I30" s="144">
        <v>8176</v>
      </c>
      <c r="J30" s="144"/>
      <c r="K30" s="144"/>
      <c r="L30" s="144"/>
      <c r="M30" s="144"/>
      <c r="N30" s="144">
        <v>1515</v>
      </c>
      <c r="O30" s="144">
        <v>665</v>
      </c>
      <c r="P30" s="148"/>
      <c r="Q30" s="232" t="s">
        <v>14467</v>
      </c>
      <c r="R30" s="250">
        <v>676</v>
      </c>
      <c r="S30" s="250" t="s">
        <v>8786</v>
      </c>
      <c r="T30" s="250">
        <v>231</v>
      </c>
      <c r="U30" s="148"/>
      <c r="V30" s="148"/>
      <c r="W30" s="148"/>
      <c r="X30" s="148"/>
      <c r="Y30" s="148"/>
      <c r="Z30" s="148"/>
      <c r="AA30" s="232" t="s">
        <v>14468</v>
      </c>
      <c r="AB30" s="232"/>
      <c r="AC30" s="232"/>
      <c r="AD30" s="232"/>
      <c r="AE30" s="232"/>
      <c r="AF30" s="232"/>
      <c r="AG30" s="232"/>
      <c r="AH30" s="232">
        <v>2008</v>
      </c>
      <c r="AI30" s="148"/>
      <c r="AJ30" s="148"/>
      <c r="AK30" s="148"/>
      <c r="AL30" s="148"/>
      <c r="AM30" s="148"/>
      <c r="AN30" s="148"/>
      <c r="AO30" s="144">
        <v>24452</v>
      </c>
      <c r="AP30" s="250"/>
      <c r="AQ30" s="170"/>
    </row>
    <row r="31" spans="1:44" s="225" customFormat="1" ht="24" hidden="1" customHeight="1" x14ac:dyDescent="0.15">
      <c r="A31" s="204"/>
      <c r="B31" s="147"/>
      <c r="C31" s="232" t="s">
        <v>962</v>
      </c>
      <c r="D31" s="251" t="s">
        <v>14221</v>
      </c>
      <c r="E31" s="232" t="s">
        <v>962</v>
      </c>
      <c r="F31" s="232" t="s">
        <v>8689</v>
      </c>
      <c r="G31" s="144">
        <v>18235</v>
      </c>
      <c r="H31" s="144">
        <v>1230</v>
      </c>
      <c r="I31" s="144">
        <v>1350</v>
      </c>
      <c r="J31" s="301"/>
      <c r="K31" s="301"/>
      <c r="L31" s="301"/>
      <c r="M31" s="301"/>
      <c r="N31" s="301"/>
      <c r="O31" s="144">
        <v>777</v>
      </c>
      <c r="P31" s="1192"/>
      <c r="Q31" s="299" t="s">
        <v>2652</v>
      </c>
      <c r="R31" s="1192"/>
      <c r="S31" s="1192"/>
      <c r="T31" s="250"/>
      <c r="U31" s="148"/>
      <c r="V31" s="148"/>
      <c r="W31" s="148"/>
      <c r="X31" s="148"/>
      <c r="Y31" s="148"/>
      <c r="Z31" s="148"/>
      <c r="AA31" s="232" t="s">
        <v>14222</v>
      </c>
      <c r="AB31" s="232"/>
      <c r="AC31" s="232"/>
      <c r="AD31" s="232"/>
      <c r="AE31" s="232"/>
      <c r="AF31" s="232"/>
      <c r="AG31" s="299"/>
      <c r="AH31" s="232">
        <v>2019</v>
      </c>
      <c r="AI31" s="148"/>
      <c r="AJ31" s="148"/>
      <c r="AK31" s="148"/>
      <c r="AL31" s="148"/>
      <c r="AM31" s="148"/>
      <c r="AN31" s="148"/>
      <c r="AO31" s="144">
        <v>7874</v>
      </c>
      <c r="AP31" s="250"/>
      <c r="AQ31" s="170"/>
    </row>
    <row r="32" spans="1:44" s="225" customFormat="1" ht="24" hidden="1" customHeight="1" x14ac:dyDescent="0.15">
      <c r="A32" s="204"/>
      <c r="B32" s="147"/>
      <c r="C32" s="232" t="s">
        <v>8591</v>
      </c>
      <c r="D32" s="251" t="s">
        <v>8787</v>
      </c>
      <c r="E32" s="232" t="s">
        <v>8591</v>
      </c>
      <c r="F32" s="232" t="s">
        <v>8593</v>
      </c>
      <c r="G32" s="144">
        <v>3429</v>
      </c>
      <c r="H32" s="144">
        <v>977</v>
      </c>
      <c r="I32" s="144">
        <v>5157</v>
      </c>
      <c r="J32" s="301" t="s">
        <v>1277</v>
      </c>
      <c r="K32" s="301" t="s">
        <v>487</v>
      </c>
      <c r="L32" s="301"/>
      <c r="M32" s="301"/>
      <c r="N32" s="301">
        <v>1844</v>
      </c>
      <c r="O32" s="144">
        <v>769</v>
      </c>
      <c r="P32" s="1192" t="s">
        <v>8788</v>
      </c>
      <c r="Q32" s="299" t="s">
        <v>8789</v>
      </c>
      <c r="R32" s="1192">
        <v>894</v>
      </c>
      <c r="S32" s="1192" t="s">
        <v>8790</v>
      </c>
      <c r="T32" s="250">
        <v>181</v>
      </c>
      <c r="U32" s="148"/>
      <c r="V32" s="148" t="s">
        <v>8791</v>
      </c>
      <c r="W32" s="148"/>
      <c r="X32" s="148"/>
      <c r="Y32" s="148"/>
      <c r="Z32" s="148"/>
      <c r="AA32" s="232" t="s">
        <v>8792</v>
      </c>
      <c r="AB32" s="232"/>
      <c r="AC32" s="232"/>
      <c r="AD32" s="232"/>
      <c r="AE32" s="232"/>
      <c r="AF32" s="232"/>
      <c r="AG32" s="299"/>
      <c r="AH32" s="232">
        <v>1992</v>
      </c>
      <c r="AI32" s="148">
        <v>5400</v>
      </c>
      <c r="AJ32" s="148"/>
      <c r="AK32" s="148"/>
      <c r="AL32" s="148"/>
      <c r="AM32" s="148"/>
      <c r="AN32" s="148"/>
      <c r="AO32" s="144">
        <v>3546</v>
      </c>
      <c r="AP32" s="250"/>
      <c r="AQ32" s="170"/>
    </row>
    <row r="33" spans="1:43" s="225" customFormat="1" ht="24" hidden="1" customHeight="1" x14ac:dyDescent="0.15">
      <c r="A33" s="204"/>
      <c r="B33" s="147"/>
      <c r="C33" s="232" t="s">
        <v>8591</v>
      </c>
      <c r="D33" s="232" t="s">
        <v>8793</v>
      </c>
      <c r="E33" s="232" t="s">
        <v>3363</v>
      </c>
      <c r="F33" s="232" t="s">
        <v>9069</v>
      </c>
      <c r="G33" s="144">
        <v>4133</v>
      </c>
      <c r="H33" s="144">
        <v>1179</v>
      </c>
      <c r="I33" s="144">
        <v>3394</v>
      </c>
      <c r="J33" s="144" t="s">
        <v>1277</v>
      </c>
      <c r="K33" s="144" t="s">
        <v>487</v>
      </c>
      <c r="L33" s="144"/>
      <c r="M33" s="144"/>
      <c r="N33" s="144" t="s">
        <v>417</v>
      </c>
      <c r="O33" s="144" t="s">
        <v>417</v>
      </c>
      <c r="P33" s="148" t="s">
        <v>417</v>
      </c>
      <c r="Q33" s="232" t="s">
        <v>417</v>
      </c>
      <c r="R33" s="250"/>
      <c r="S33" s="250"/>
      <c r="T33" s="250">
        <v>274</v>
      </c>
      <c r="U33" s="148"/>
      <c r="V33" s="148" t="s">
        <v>8791</v>
      </c>
      <c r="W33" s="148"/>
      <c r="X33" s="148"/>
      <c r="Y33" s="148"/>
      <c r="Z33" s="148"/>
      <c r="AA33" s="232" t="s">
        <v>8794</v>
      </c>
      <c r="AB33" s="232"/>
      <c r="AC33" s="232"/>
      <c r="AD33" s="232"/>
      <c r="AE33" s="232"/>
      <c r="AF33" s="232"/>
      <c r="AG33" s="232"/>
      <c r="AH33" s="232">
        <v>2005</v>
      </c>
      <c r="AI33" s="148">
        <v>5400</v>
      </c>
      <c r="AJ33" s="148"/>
      <c r="AK33" s="148"/>
      <c r="AL33" s="148"/>
      <c r="AM33" s="148"/>
      <c r="AN33" s="148"/>
      <c r="AO33" s="144">
        <v>4850</v>
      </c>
      <c r="AP33" s="250"/>
      <c r="AQ33" s="170"/>
    </row>
    <row r="34" spans="1:43" s="225" customFormat="1" ht="24" hidden="1" customHeight="1" x14ac:dyDescent="0.15">
      <c r="A34" s="204"/>
      <c r="B34" s="147"/>
      <c r="C34" s="232" t="s">
        <v>8591</v>
      </c>
      <c r="D34" s="232" t="s">
        <v>16664</v>
      </c>
      <c r="E34" s="232" t="s">
        <v>67</v>
      </c>
      <c r="F34" s="232" t="s">
        <v>16644</v>
      </c>
      <c r="G34" s="144">
        <v>2899</v>
      </c>
      <c r="H34" s="144">
        <v>1297</v>
      </c>
      <c r="I34" s="144">
        <v>4924</v>
      </c>
      <c r="J34" s="144"/>
      <c r="K34" s="144"/>
      <c r="L34" s="144"/>
      <c r="M34" s="144"/>
      <c r="N34" s="144"/>
      <c r="O34" s="144">
        <v>218</v>
      </c>
      <c r="P34" s="144" t="s">
        <v>8795</v>
      </c>
      <c r="Q34" s="232" t="s">
        <v>8796</v>
      </c>
      <c r="R34" s="144">
        <v>630</v>
      </c>
      <c r="S34" s="144" t="s">
        <v>8780</v>
      </c>
      <c r="T34" s="144">
        <v>214</v>
      </c>
      <c r="U34" s="148"/>
      <c r="V34" s="148"/>
      <c r="W34" s="148"/>
      <c r="X34" s="148"/>
      <c r="Y34" s="148"/>
      <c r="Z34" s="148"/>
      <c r="AA34" s="232" t="s">
        <v>8797</v>
      </c>
      <c r="AB34" s="232"/>
      <c r="AC34" s="232"/>
      <c r="AD34" s="232"/>
      <c r="AE34" s="232"/>
      <c r="AF34" s="232"/>
      <c r="AG34" s="232"/>
      <c r="AH34" s="232">
        <v>2003</v>
      </c>
      <c r="AI34" s="148"/>
      <c r="AJ34" s="148"/>
      <c r="AK34" s="148"/>
      <c r="AL34" s="148"/>
      <c r="AM34" s="148"/>
      <c r="AN34" s="148"/>
      <c r="AO34" s="144">
        <v>11570</v>
      </c>
      <c r="AP34" s="144"/>
      <c r="AQ34" s="170"/>
    </row>
    <row r="35" spans="1:43" s="225" customFormat="1" ht="24" hidden="1" customHeight="1" x14ac:dyDescent="0.15">
      <c r="A35" s="204"/>
      <c r="B35" s="147"/>
      <c r="C35" s="232" t="s">
        <v>8591</v>
      </c>
      <c r="D35" s="232" t="s">
        <v>8798</v>
      </c>
      <c r="E35" s="232" t="s">
        <v>8591</v>
      </c>
      <c r="F35" s="232" t="s">
        <v>15348</v>
      </c>
      <c r="G35" s="144">
        <v>1849</v>
      </c>
      <c r="H35" s="144">
        <v>1105</v>
      </c>
      <c r="I35" s="144">
        <v>7464</v>
      </c>
      <c r="J35" s="144"/>
      <c r="K35" s="144"/>
      <c r="L35" s="144"/>
      <c r="M35" s="144"/>
      <c r="N35" s="144">
        <v>1749</v>
      </c>
      <c r="O35" s="144">
        <v>340</v>
      </c>
      <c r="P35" s="148"/>
      <c r="Q35" s="232" t="s">
        <v>8799</v>
      </c>
      <c r="R35" s="144">
        <v>1184</v>
      </c>
      <c r="S35" s="144" t="s">
        <v>8800</v>
      </c>
      <c r="T35" s="144">
        <v>225</v>
      </c>
      <c r="U35" s="148"/>
      <c r="V35" s="148"/>
      <c r="W35" s="148"/>
      <c r="X35" s="148"/>
      <c r="Y35" s="148"/>
      <c r="Z35" s="148"/>
      <c r="AA35" s="232" t="s">
        <v>8801</v>
      </c>
      <c r="AB35" s="232"/>
      <c r="AC35" s="232"/>
      <c r="AD35" s="232"/>
      <c r="AE35" s="232"/>
      <c r="AF35" s="232"/>
      <c r="AG35" s="232"/>
      <c r="AH35" s="232">
        <v>2000</v>
      </c>
      <c r="AI35" s="148"/>
      <c r="AJ35" s="148"/>
      <c r="AK35" s="148"/>
      <c r="AL35" s="148"/>
      <c r="AM35" s="148"/>
      <c r="AN35" s="148"/>
      <c r="AO35" s="144"/>
      <c r="AP35" s="144"/>
      <c r="AQ35" s="170"/>
    </row>
    <row r="36" spans="1:43" s="225" customFormat="1" ht="24" hidden="1" customHeight="1" x14ac:dyDescent="0.15">
      <c r="A36" s="204"/>
      <c r="B36" s="147"/>
      <c r="C36" s="232" t="s">
        <v>8561</v>
      </c>
      <c r="D36" s="232" t="s">
        <v>8802</v>
      </c>
      <c r="E36" s="232" t="s">
        <v>8561</v>
      </c>
      <c r="F36" s="232" t="s">
        <v>8694</v>
      </c>
      <c r="G36" s="144">
        <v>3248</v>
      </c>
      <c r="H36" s="144">
        <v>1500</v>
      </c>
      <c r="I36" s="144">
        <v>6302</v>
      </c>
      <c r="J36" s="144"/>
      <c r="K36" s="144"/>
      <c r="L36" s="144"/>
      <c r="M36" s="144"/>
      <c r="N36" s="144">
        <v>3260</v>
      </c>
      <c r="O36" s="144">
        <v>1601</v>
      </c>
      <c r="P36" s="148" t="s">
        <v>8803</v>
      </c>
      <c r="Q36" s="232" t="s">
        <v>3853</v>
      </c>
      <c r="R36" s="144">
        <v>1082</v>
      </c>
      <c r="S36" s="144" t="s">
        <v>8804</v>
      </c>
      <c r="T36" s="144">
        <v>577</v>
      </c>
      <c r="U36" s="148" t="s">
        <v>8805</v>
      </c>
      <c r="V36" s="148" t="s">
        <v>8806</v>
      </c>
      <c r="W36" s="148"/>
      <c r="X36" s="148"/>
      <c r="Y36" s="148"/>
      <c r="Z36" s="148"/>
      <c r="AA36" s="232" t="s">
        <v>8807</v>
      </c>
      <c r="AB36" s="232"/>
      <c r="AC36" s="232"/>
      <c r="AD36" s="232"/>
      <c r="AE36" s="232"/>
      <c r="AF36" s="232"/>
      <c r="AG36" s="232"/>
      <c r="AH36" s="232">
        <v>1999</v>
      </c>
      <c r="AI36" s="148"/>
      <c r="AJ36" s="148" t="s">
        <v>8450</v>
      </c>
      <c r="AK36" s="148" t="s">
        <v>8808</v>
      </c>
      <c r="AL36" s="148"/>
      <c r="AM36" s="148"/>
      <c r="AN36" s="148"/>
      <c r="AO36" s="144">
        <v>13510</v>
      </c>
      <c r="AP36" s="144"/>
      <c r="AQ36" s="170"/>
    </row>
    <row r="37" spans="1:43" s="225" customFormat="1" ht="24" hidden="1" customHeight="1" x14ac:dyDescent="0.15">
      <c r="A37" s="204"/>
      <c r="B37" s="147"/>
      <c r="C37" s="232" t="s">
        <v>8561</v>
      </c>
      <c r="D37" s="232" t="s">
        <v>8809</v>
      </c>
      <c r="E37" s="232" t="s">
        <v>8561</v>
      </c>
      <c r="F37" s="232" t="s">
        <v>8694</v>
      </c>
      <c r="G37" s="144">
        <v>1731</v>
      </c>
      <c r="H37" s="144">
        <v>1731</v>
      </c>
      <c r="I37" s="144">
        <v>1731</v>
      </c>
      <c r="J37" s="144"/>
      <c r="K37" s="144"/>
      <c r="L37" s="144"/>
      <c r="M37" s="144"/>
      <c r="N37" s="144"/>
      <c r="O37" s="144"/>
      <c r="P37" s="148"/>
      <c r="Q37" s="232" t="s">
        <v>4024</v>
      </c>
      <c r="R37" s="144"/>
      <c r="S37" s="148"/>
      <c r="T37" s="144"/>
      <c r="U37" s="148"/>
      <c r="V37" s="148"/>
      <c r="W37" s="148"/>
      <c r="X37" s="148"/>
      <c r="Y37" s="148"/>
      <c r="Z37" s="148"/>
      <c r="AA37" s="232"/>
      <c r="AB37" s="232"/>
      <c r="AC37" s="232"/>
      <c r="AD37" s="232"/>
      <c r="AE37" s="232"/>
      <c r="AF37" s="232"/>
      <c r="AG37" s="232"/>
      <c r="AH37" s="232">
        <v>2010</v>
      </c>
      <c r="AI37" s="148"/>
      <c r="AJ37" s="148"/>
      <c r="AK37" s="148"/>
      <c r="AL37" s="148"/>
      <c r="AM37" s="148"/>
      <c r="AN37" s="148"/>
      <c r="AO37" s="144">
        <v>1000</v>
      </c>
      <c r="AP37" s="144"/>
      <c r="AQ37" s="170"/>
    </row>
    <row r="38" spans="1:43" s="225" customFormat="1" ht="24" hidden="1" customHeight="1" x14ac:dyDescent="0.15">
      <c r="A38" s="204"/>
      <c r="B38" s="147"/>
      <c r="C38" s="232" t="s">
        <v>8561</v>
      </c>
      <c r="D38" s="232" t="s">
        <v>8810</v>
      </c>
      <c r="E38" s="232" t="s">
        <v>8561</v>
      </c>
      <c r="F38" s="232" t="s">
        <v>8694</v>
      </c>
      <c r="G38" s="144">
        <v>6998</v>
      </c>
      <c r="H38" s="144">
        <v>1517</v>
      </c>
      <c r="I38" s="144">
        <v>5075</v>
      </c>
      <c r="J38" s="144"/>
      <c r="K38" s="144"/>
      <c r="L38" s="144"/>
      <c r="M38" s="144"/>
      <c r="N38" s="144">
        <v>2019</v>
      </c>
      <c r="O38" s="144">
        <v>950</v>
      </c>
      <c r="P38" s="301" t="s">
        <v>8811</v>
      </c>
      <c r="Q38" s="232" t="s">
        <v>3853</v>
      </c>
      <c r="R38" s="144">
        <v>709</v>
      </c>
      <c r="S38" s="301" t="s">
        <v>8812</v>
      </c>
      <c r="T38" s="144">
        <v>360</v>
      </c>
      <c r="U38" s="148"/>
      <c r="V38" s="148"/>
      <c r="W38" s="148"/>
      <c r="X38" s="148"/>
      <c r="Y38" s="148"/>
      <c r="Z38" s="148"/>
      <c r="AA38" s="232" t="s">
        <v>8813</v>
      </c>
      <c r="AB38" s="232"/>
      <c r="AC38" s="232"/>
      <c r="AD38" s="232"/>
      <c r="AE38" s="232"/>
      <c r="AF38" s="232"/>
      <c r="AG38" s="299"/>
      <c r="AH38" s="232">
        <v>2006</v>
      </c>
      <c r="AI38" s="148"/>
      <c r="AJ38" s="148"/>
      <c r="AK38" s="148"/>
      <c r="AL38" s="148"/>
      <c r="AM38" s="148"/>
      <c r="AN38" s="148"/>
      <c r="AO38" s="144">
        <v>15548</v>
      </c>
      <c r="AP38" s="144"/>
      <c r="AQ38" s="170"/>
    </row>
    <row r="39" spans="1:43" s="225" customFormat="1" ht="24" hidden="1" customHeight="1" x14ac:dyDescent="0.15">
      <c r="A39" s="204"/>
      <c r="B39" s="147"/>
      <c r="C39" s="232" t="s">
        <v>8561</v>
      </c>
      <c r="D39" s="232" t="s">
        <v>16648</v>
      </c>
      <c r="E39" s="232" t="s">
        <v>67</v>
      </c>
      <c r="F39" s="232" t="s">
        <v>14223</v>
      </c>
      <c r="G39" s="144">
        <v>7710</v>
      </c>
      <c r="H39" s="144">
        <v>1313</v>
      </c>
      <c r="I39" s="144">
        <v>5084</v>
      </c>
      <c r="J39" s="144"/>
      <c r="K39" s="144"/>
      <c r="L39" s="144"/>
      <c r="M39" s="144"/>
      <c r="N39" s="144"/>
      <c r="O39" s="144">
        <v>486</v>
      </c>
      <c r="P39" s="301"/>
      <c r="Q39" s="232" t="s">
        <v>1518</v>
      </c>
      <c r="R39" s="144">
        <v>593</v>
      </c>
      <c r="S39" s="144" t="s">
        <v>8780</v>
      </c>
      <c r="T39" s="144">
        <v>194</v>
      </c>
      <c r="U39" s="148"/>
      <c r="V39" s="148"/>
      <c r="W39" s="148"/>
      <c r="X39" s="148"/>
      <c r="Y39" s="148"/>
      <c r="Z39" s="148"/>
      <c r="AA39" s="232" t="s">
        <v>8814</v>
      </c>
      <c r="AB39" s="232"/>
      <c r="AC39" s="232"/>
      <c r="AD39" s="232"/>
      <c r="AE39" s="232"/>
      <c r="AF39" s="232"/>
      <c r="AG39" s="299"/>
      <c r="AH39" s="232">
        <v>2006</v>
      </c>
      <c r="AI39" s="148"/>
      <c r="AJ39" s="148"/>
      <c r="AK39" s="148"/>
      <c r="AL39" s="148"/>
      <c r="AM39" s="148"/>
      <c r="AN39" s="148"/>
      <c r="AO39" s="144">
        <v>13301</v>
      </c>
      <c r="AP39" s="144"/>
      <c r="AQ39" s="170"/>
    </row>
    <row r="40" spans="1:43" s="225" customFormat="1" ht="24" hidden="1" customHeight="1" x14ac:dyDescent="0.15">
      <c r="A40" s="204"/>
      <c r="B40" s="147"/>
      <c r="C40" s="232" t="s">
        <v>425</v>
      </c>
      <c r="D40" s="232" t="s">
        <v>14224</v>
      </c>
      <c r="E40" s="232" t="s">
        <v>425</v>
      </c>
      <c r="F40" s="232" t="s">
        <v>9075</v>
      </c>
      <c r="G40" s="144">
        <v>2973</v>
      </c>
      <c r="H40" s="144">
        <v>1674</v>
      </c>
      <c r="I40" s="144">
        <v>8659</v>
      </c>
      <c r="J40" s="144"/>
      <c r="K40" s="144"/>
      <c r="L40" s="144"/>
      <c r="M40" s="144"/>
      <c r="N40" s="144">
        <v>1680</v>
      </c>
      <c r="O40" s="144">
        <v>258</v>
      </c>
      <c r="P40" s="301" t="s">
        <v>8815</v>
      </c>
      <c r="Q40" s="232" t="s">
        <v>8816</v>
      </c>
      <c r="R40" s="144">
        <v>1085</v>
      </c>
      <c r="S40" s="301" t="s">
        <v>8817</v>
      </c>
      <c r="T40" s="144">
        <v>337</v>
      </c>
      <c r="U40" s="148" t="s">
        <v>8818</v>
      </c>
      <c r="V40" s="148" t="s">
        <v>8819</v>
      </c>
      <c r="W40" s="148"/>
      <c r="X40" s="148"/>
      <c r="Y40" s="148"/>
      <c r="Z40" s="148"/>
      <c r="AA40" s="232" t="s">
        <v>8820</v>
      </c>
      <c r="AB40" s="232"/>
      <c r="AC40" s="232"/>
      <c r="AD40" s="232"/>
      <c r="AE40" s="232"/>
      <c r="AF40" s="232"/>
      <c r="AG40" s="299"/>
      <c r="AH40" s="232">
        <v>2001</v>
      </c>
      <c r="AI40" s="148"/>
      <c r="AJ40" s="148">
        <v>1110</v>
      </c>
      <c r="AK40" s="148">
        <v>3000</v>
      </c>
      <c r="AL40" s="148"/>
      <c r="AM40" s="148"/>
      <c r="AN40" s="148"/>
      <c r="AO40" s="144">
        <v>7504</v>
      </c>
      <c r="AP40" s="144"/>
      <c r="AQ40" s="170"/>
    </row>
    <row r="41" spans="1:43" s="225" customFormat="1" ht="24" hidden="1" customHeight="1" x14ac:dyDescent="0.15">
      <c r="A41" s="204"/>
      <c r="B41" s="147"/>
      <c r="C41" s="232" t="s">
        <v>425</v>
      </c>
      <c r="D41" s="232" t="s">
        <v>8821</v>
      </c>
      <c r="E41" s="232" t="s">
        <v>425</v>
      </c>
      <c r="F41" s="419" t="s">
        <v>9075</v>
      </c>
      <c r="G41" s="144">
        <v>3985</v>
      </c>
      <c r="H41" s="144">
        <v>1505</v>
      </c>
      <c r="I41" s="144">
        <v>2041</v>
      </c>
      <c r="J41" s="144" t="s">
        <v>1277</v>
      </c>
      <c r="K41" s="144" t="s">
        <v>1295</v>
      </c>
      <c r="L41" s="144" t="s">
        <v>487</v>
      </c>
      <c r="M41" s="144" t="s">
        <v>8822</v>
      </c>
      <c r="N41" s="144">
        <v>1224</v>
      </c>
      <c r="O41" s="144">
        <v>1054</v>
      </c>
      <c r="P41" s="148" t="s">
        <v>8823</v>
      </c>
      <c r="Q41" s="232" t="s">
        <v>3853</v>
      </c>
      <c r="R41" s="1192"/>
      <c r="S41" s="250"/>
      <c r="T41" s="250">
        <v>170</v>
      </c>
      <c r="U41" s="232" t="s">
        <v>8824</v>
      </c>
      <c r="V41" s="148" t="s">
        <v>8825</v>
      </c>
      <c r="W41" s="148"/>
      <c r="X41" s="148"/>
      <c r="Y41" s="148"/>
      <c r="Z41" s="148"/>
      <c r="AA41" s="232" t="s">
        <v>8826</v>
      </c>
      <c r="AB41" s="232"/>
      <c r="AC41" s="232"/>
      <c r="AD41" s="232"/>
      <c r="AE41" s="232"/>
      <c r="AF41" s="232"/>
      <c r="AG41" s="232"/>
      <c r="AH41" s="232">
        <v>1993</v>
      </c>
      <c r="AI41" s="148"/>
      <c r="AJ41" s="148"/>
      <c r="AK41" s="148"/>
      <c r="AL41" s="148"/>
      <c r="AM41" s="148"/>
      <c r="AN41" s="148"/>
      <c r="AO41" s="144">
        <v>1381</v>
      </c>
      <c r="AP41" s="250"/>
      <c r="AQ41" s="170"/>
    </row>
    <row r="42" spans="1:43" s="225" customFormat="1" ht="24" hidden="1" customHeight="1" x14ac:dyDescent="0.15">
      <c r="A42" s="204"/>
      <c r="B42" s="147"/>
      <c r="C42" s="232" t="s">
        <v>425</v>
      </c>
      <c r="D42" s="232" t="s">
        <v>8827</v>
      </c>
      <c r="E42" s="232" t="s">
        <v>425</v>
      </c>
      <c r="F42" s="232" t="s">
        <v>9075</v>
      </c>
      <c r="G42" s="144">
        <v>5316</v>
      </c>
      <c r="H42" s="144">
        <v>1524</v>
      </c>
      <c r="I42" s="144">
        <v>3273</v>
      </c>
      <c r="J42" s="144"/>
      <c r="K42" s="144"/>
      <c r="L42" s="144"/>
      <c r="M42" s="144"/>
      <c r="N42" s="144" t="s">
        <v>417</v>
      </c>
      <c r="O42" s="144" t="s">
        <v>417</v>
      </c>
      <c r="P42" s="148" t="s">
        <v>417</v>
      </c>
      <c r="Q42" s="232" t="s">
        <v>417</v>
      </c>
      <c r="R42" s="144">
        <v>737</v>
      </c>
      <c r="S42" s="144" t="s">
        <v>8828</v>
      </c>
      <c r="T42" s="144">
        <v>281</v>
      </c>
      <c r="U42" s="148" t="s">
        <v>2769</v>
      </c>
      <c r="V42" s="148"/>
      <c r="W42" s="148"/>
      <c r="X42" s="148"/>
      <c r="Y42" s="148"/>
      <c r="Z42" s="148"/>
      <c r="AA42" s="232" t="s">
        <v>8829</v>
      </c>
      <c r="AB42" s="232"/>
      <c r="AC42" s="232"/>
      <c r="AD42" s="232"/>
      <c r="AE42" s="232"/>
      <c r="AF42" s="232"/>
      <c r="AG42" s="232"/>
      <c r="AH42" s="232">
        <v>2000</v>
      </c>
      <c r="AI42" s="148" t="s">
        <v>4555</v>
      </c>
      <c r="AJ42" s="148"/>
      <c r="AK42" s="148"/>
      <c r="AL42" s="148"/>
      <c r="AM42" s="148"/>
      <c r="AN42" s="148"/>
      <c r="AO42" s="144">
        <v>5227</v>
      </c>
      <c r="AP42" s="144"/>
      <c r="AQ42" s="170"/>
    </row>
    <row r="43" spans="1:43" s="225" customFormat="1" ht="24" hidden="1" customHeight="1" x14ac:dyDescent="0.15">
      <c r="A43" s="204"/>
      <c r="B43" s="147"/>
      <c r="C43" s="232" t="s">
        <v>425</v>
      </c>
      <c r="D43" s="232" t="s">
        <v>11943</v>
      </c>
      <c r="E43" s="232" t="s">
        <v>425</v>
      </c>
      <c r="F43" s="232" t="s">
        <v>9075</v>
      </c>
      <c r="G43" s="144">
        <v>604.5</v>
      </c>
      <c r="H43" s="144">
        <v>301.31</v>
      </c>
      <c r="I43" s="144">
        <v>636.58000000000004</v>
      </c>
      <c r="J43" s="144"/>
      <c r="K43" s="144"/>
      <c r="L43" s="144"/>
      <c r="M43" s="144"/>
      <c r="N43" s="144">
        <v>587</v>
      </c>
      <c r="O43" s="144">
        <v>288.5</v>
      </c>
      <c r="P43" s="144" t="s">
        <v>417</v>
      </c>
      <c r="Q43" s="232" t="s">
        <v>2093</v>
      </c>
      <c r="R43" s="144">
        <v>298.2</v>
      </c>
      <c r="S43" s="144" t="s">
        <v>417</v>
      </c>
      <c r="T43" s="144"/>
      <c r="U43" s="148"/>
      <c r="V43" s="148"/>
      <c r="W43" s="148"/>
      <c r="X43" s="148"/>
      <c r="Y43" s="148"/>
      <c r="Z43" s="148"/>
      <c r="AA43" s="232" t="s">
        <v>11944</v>
      </c>
      <c r="AB43" s="232"/>
      <c r="AC43" s="232"/>
      <c r="AD43" s="232"/>
      <c r="AE43" s="232"/>
      <c r="AF43" s="232"/>
      <c r="AG43" s="232"/>
      <c r="AH43" s="232">
        <v>2018</v>
      </c>
      <c r="AI43" s="148"/>
      <c r="AJ43" s="148"/>
      <c r="AK43" s="148"/>
      <c r="AL43" s="148"/>
      <c r="AM43" s="148"/>
      <c r="AN43" s="148"/>
      <c r="AO43" s="144">
        <v>12000</v>
      </c>
      <c r="AP43" s="144"/>
      <c r="AQ43" s="170"/>
    </row>
    <row r="44" spans="1:43" s="225" customFormat="1" ht="24" hidden="1" customHeight="1" x14ac:dyDescent="0.15">
      <c r="A44" s="204"/>
      <c r="B44" s="147"/>
      <c r="C44" s="232" t="s">
        <v>425</v>
      </c>
      <c r="D44" s="232" t="s">
        <v>426</v>
      </c>
      <c r="E44" s="232" t="s">
        <v>425</v>
      </c>
      <c r="F44" s="232" t="s">
        <v>9075</v>
      </c>
      <c r="G44" s="144">
        <v>690</v>
      </c>
      <c r="H44" s="144">
        <v>36713</v>
      </c>
      <c r="I44" s="144">
        <v>643</v>
      </c>
      <c r="J44" s="144"/>
      <c r="K44" s="144"/>
      <c r="L44" s="144"/>
      <c r="M44" s="144"/>
      <c r="N44" s="144">
        <v>643</v>
      </c>
      <c r="O44" s="144" t="s">
        <v>417</v>
      </c>
      <c r="P44" s="148" t="s">
        <v>417</v>
      </c>
      <c r="Q44" s="232" t="s">
        <v>417</v>
      </c>
      <c r="R44" s="144" t="s">
        <v>417</v>
      </c>
      <c r="S44" s="148" t="s">
        <v>417</v>
      </c>
      <c r="T44" s="144">
        <v>643</v>
      </c>
      <c r="U44" s="148"/>
      <c r="V44" s="148"/>
      <c r="W44" s="148"/>
      <c r="X44" s="148"/>
      <c r="Y44" s="148"/>
      <c r="Z44" s="148"/>
      <c r="AA44" s="232" t="s">
        <v>14226</v>
      </c>
      <c r="AB44" s="232"/>
      <c r="AC44" s="232"/>
      <c r="AD44" s="232"/>
      <c r="AE44" s="232"/>
      <c r="AF44" s="232"/>
      <c r="AG44" s="232"/>
      <c r="AH44" s="232">
        <v>2009</v>
      </c>
      <c r="AI44" s="148"/>
      <c r="AJ44" s="148"/>
      <c r="AK44" s="148"/>
      <c r="AL44" s="148"/>
      <c r="AM44" s="148"/>
      <c r="AN44" s="148"/>
      <c r="AO44" s="144">
        <v>1389</v>
      </c>
      <c r="AP44" s="144"/>
      <c r="AQ44" s="170"/>
    </row>
    <row r="45" spans="1:43" s="225" customFormat="1" ht="24" hidden="1" customHeight="1" x14ac:dyDescent="0.15">
      <c r="A45" s="204"/>
      <c r="B45" s="147"/>
      <c r="C45" s="258" t="s">
        <v>425</v>
      </c>
      <c r="D45" s="258" t="s">
        <v>14469</v>
      </c>
      <c r="E45" s="258" t="s">
        <v>425</v>
      </c>
      <c r="F45" s="258" t="s">
        <v>8600</v>
      </c>
      <c r="G45" s="260">
        <v>385</v>
      </c>
      <c r="H45" s="260">
        <v>385</v>
      </c>
      <c r="I45" s="260">
        <v>385</v>
      </c>
      <c r="J45" s="260"/>
      <c r="K45" s="260"/>
      <c r="L45" s="260"/>
      <c r="M45" s="260"/>
      <c r="N45" s="260">
        <v>0.38500000000000001</v>
      </c>
      <c r="O45" s="260"/>
      <c r="P45" s="603"/>
      <c r="Q45" s="258" t="s">
        <v>2093</v>
      </c>
      <c r="R45" s="260"/>
      <c r="S45" s="603"/>
      <c r="T45" s="260"/>
      <c r="U45" s="603"/>
      <c r="V45" s="603"/>
      <c r="W45" s="603"/>
      <c r="X45" s="603"/>
      <c r="Y45" s="603"/>
      <c r="Z45" s="603"/>
      <c r="AA45" s="258" t="s">
        <v>2093</v>
      </c>
      <c r="AB45" s="258"/>
      <c r="AC45" s="258"/>
      <c r="AD45" s="258"/>
      <c r="AE45" s="258"/>
      <c r="AF45" s="258"/>
      <c r="AG45" s="258"/>
      <c r="AH45" s="258">
        <v>2020</v>
      </c>
      <c r="AI45" s="603"/>
      <c r="AJ45" s="603"/>
      <c r="AK45" s="603"/>
      <c r="AL45" s="603"/>
      <c r="AM45" s="603"/>
      <c r="AN45" s="603"/>
      <c r="AO45" s="260">
        <v>525</v>
      </c>
      <c r="AP45" s="260"/>
      <c r="AQ45" s="170"/>
    </row>
    <row r="46" spans="1:43" s="225" customFormat="1" ht="24" hidden="1" customHeight="1" x14ac:dyDescent="0.15">
      <c r="A46" s="204"/>
      <c r="B46" s="147"/>
      <c r="C46" s="1267" t="s">
        <v>425</v>
      </c>
      <c r="D46" s="1267" t="s">
        <v>14225</v>
      </c>
      <c r="E46" s="1267" t="s">
        <v>16579</v>
      </c>
      <c r="F46" s="1267" t="s">
        <v>9075</v>
      </c>
      <c r="G46" s="1268"/>
      <c r="H46" s="1268"/>
      <c r="I46" s="1268">
        <v>397</v>
      </c>
      <c r="J46" s="1268"/>
      <c r="K46" s="1268"/>
      <c r="L46" s="1268"/>
      <c r="M46" s="1268"/>
      <c r="N46" s="1268"/>
      <c r="O46" s="1268"/>
      <c r="P46" s="1269"/>
      <c r="Q46" s="1267"/>
      <c r="R46" s="1268"/>
      <c r="S46" s="1268"/>
      <c r="T46" s="1268"/>
      <c r="U46" s="1269"/>
      <c r="V46" s="1269"/>
      <c r="W46" s="1269"/>
      <c r="X46" s="1269"/>
      <c r="Y46" s="1269"/>
      <c r="Z46" s="1269"/>
      <c r="AA46" s="1267" t="s">
        <v>427</v>
      </c>
      <c r="AB46" s="1267"/>
      <c r="AC46" s="1267"/>
      <c r="AD46" s="1267"/>
      <c r="AE46" s="1267"/>
      <c r="AF46" s="1267"/>
      <c r="AG46" s="1267"/>
      <c r="AH46" s="1267">
        <v>2003</v>
      </c>
      <c r="AI46" s="1269"/>
      <c r="AJ46" s="1269"/>
      <c r="AK46" s="1269"/>
      <c r="AL46" s="1269"/>
      <c r="AM46" s="1269"/>
      <c r="AN46" s="1269"/>
      <c r="AO46" s="1268"/>
      <c r="AP46" s="1268"/>
      <c r="AQ46" s="170"/>
    </row>
    <row r="47" spans="1:43" s="225" customFormat="1" ht="24" hidden="1" customHeight="1" x14ac:dyDescent="0.15">
      <c r="A47" s="204"/>
      <c r="B47" s="147"/>
      <c r="C47" s="1267" t="s">
        <v>425</v>
      </c>
      <c r="D47" s="1267" t="s">
        <v>15349</v>
      </c>
      <c r="E47" s="1267" t="s">
        <v>425</v>
      </c>
      <c r="F47" s="1267" t="s">
        <v>8600</v>
      </c>
      <c r="G47" s="1268"/>
      <c r="H47" s="1268"/>
      <c r="I47" s="1268">
        <v>450</v>
      </c>
      <c r="J47" s="1268"/>
      <c r="K47" s="1268"/>
      <c r="L47" s="1268"/>
      <c r="M47" s="1268"/>
      <c r="N47" s="1268"/>
      <c r="O47" s="1268"/>
      <c r="P47" s="1269"/>
      <c r="Q47" s="1267" t="s">
        <v>2093</v>
      </c>
      <c r="R47" s="1268">
        <v>214</v>
      </c>
      <c r="S47" s="1268"/>
      <c r="T47" s="1268"/>
      <c r="U47" s="1269"/>
      <c r="V47" s="1269"/>
      <c r="W47" s="1269"/>
      <c r="X47" s="1269"/>
      <c r="Y47" s="1269"/>
      <c r="Z47" s="1269"/>
      <c r="AA47" s="1267"/>
      <c r="AB47" s="1267"/>
      <c r="AC47" s="1267"/>
      <c r="AD47" s="1267"/>
      <c r="AE47" s="1267"/>
      <c r="AF47" s="1267"/>
      <c r="AG47" s="1267"/>
      <c r="AH47" s="1267">
        <v>2020</v>
      </c>
      <c r="AI47" s="1269"/>
      <c r="AJ47" s="1269"/>
      <c r="AK47" s="1269"/>
      <c r="AL47" s="1269"/>
      <c r="AM47" s="1269"/>
      <c r="AN47" s="1269"/>
      <c r="AO47" s="1268">
        <v>20</v>
      </c>
      <c r="AP47" s="1268"/>
      <c r="AQ47" s="170"/>
    </row>
    <row r="48" spans="1:43" s="225" customFormat="1" ht="24" hidden="1" customHeight="1" x14ac:dyDescent="0.15">
      <c r="A48" s="204"/>
      <c r="B48" s="147"/>
      <c r="C48" s="1267" t="s">
        <v>8696</v>
      </c>
      <c r="D48" s="1267" t="s">
        <v>16666</v>
      </c>
      <c r="E48" s="1267" t="s">
        <v>67</v>
      </c>
      <c r="F48" s="1267" t="s">
        <v>8836</v>
      </c>
      <c r="G48" s="1268">
        <v>6801</v>
      </c>
      <c r="H48" s="1268">
        <v>1778</v>
      </c>
      <c r="I48" s="1268">
        <v>5542</v>
      </c>
      <c r="J48" s="1268"/>
      <c r="K48" s="1268"/>
      <c r="L48" s="1268"/>
      <c r="M48" s="1268"/>
      <c r="N48" s="1268">
        <v>1602</v>
      </c>
      <c r="O48" s="1268">
        <v>717</v>
      </c>
      <c r="P48" s="1269" t="s">
        <v>8837</v>
      </c>
      <c r="Q48" s="1267" t="s">
        <v>8838</v>
      </c>
      <c r="R48" s="1268">
        <v>605</v>
      </c>
      <c r="S48" s="1268" t="s">
        <v>8839</v>
      </c>
      <c r="T48" s="1268">
        <v>280</v>
      </c>
      <c r="U48" s="1269"/>
      <c r="V48" s="1269"/>
      <c r="W48" s="1269"/>
      <c r="X48" s="1269"/>
      <c r="Y48" s="1269"/>
      <c r="Z48" s="1269"/>
      <c r="AA48" s="1267" t="s">
        <v>8840</v>
      </c>
      <c r="AB48" s="1267"/>
      <c r="AC48" s="1267"/>
      <c r="AD48" s="1267"/>
      <c r="AE48" s="1267"/>
      <c r="AF48" s="1267"/>
      <c r="AG48" s="1267"/>
      <c r="AH48" s="1267">
        <v>2001</v>
      </c>
      <c r="AI48" s="1269"/>
      <c r="AJ48" s="1269"/>
      <c r="AK48" s="1269"/>
      <c r="AL48" s="1269"/>
      <c r="AM48" s="1269"/>
      <c r="AN48" s="1269"/>
      <c r="AO48" s="1268">
        <v>13188</v>
      </c>
      <c r="AP48" s="1268"/>
      <c r="AQ48" s="170"/>
    </row>
    <row r="49" spans="1:43" s="225" customFormat="1" ht="24" hidden="1" customHeight="1" x14ac:dyDescent="0.15">
      <c r="A49" s="204"/>
      <c r="B49" s="147"/>
      <c r="C49" s="293" t="s">
        <v>8696</v>
      </c>
      <c r="D49" s="293" t="s">
        <v>8832</v>
      </c>
      <c r="E49" s="293" t="s">
        <v>8696</v>
      </c>
      <c r="F49" s="293" t="s">
        <v>9082</v>
      </c>
      <c r="G49" s="297">
        <v>4539</v>
      </c>
      <c r="H49" s="297">
        <v>3465.36</v>
      </c>
      <c r="I49" s="297">
        <v>6828</v>
      </c>
      <c r="J49" s="297"/>
      <c r="K49" s="297"/>
      <c r="L49" s="297"/>
      <c r="M49" s="297"/>
      <c r="N49" s="297">
        <v>2605.9</v>
      </c>
      <c r="O49" s="297">
        <v>1458.4</v>
      </c>
      <c r="P49" s="604" t="s">
        <v>8833</v>
      </c>
      <c r="Q49" s="293" t="s">
        <v>8834</v>
      </c>
      <c r="R49" s="297">
        <v>832.5</v>
      </c>
      <c r="S49" s="297" t="s">
        <v>8835</v>
      </c>
      <c r="T49" s="297">
        <v>315</v>
      </c>
      <c r="U49" s="604"/>
      <c r="V49" s="604"/>
      <c r="W49" s="604"/>
      <c r="X49" s="604"/>
      <c r="Y49" s="604"/>
      <c r="Z49" s="604"/>
      <c r="AA49" s="293" t="s">
        <v>15350</v>
      </c>
      <c r="AB49" s="293"/>
      <c r="AC49" s="293"/>
      <c r="AD49" s="293"/>
      <c r="AE49" s="293"/>
      <c r="AF49" s="293"/>
      <c r="AG49" s="293"/>
      <c r="AH49" s="293">
        <v>2005</v>
      </c>
      <c r="AI49" s="604"/>
      <c r="AJ49" s="604"/>
      <c r="AK49" s="604"/>
      <c r="AL49" s="604"/>
      <c r="AM49" s="604"/>
      <c r="AN49" s="604"/>
      <c r="AO49" s="297">
        <v>14317</v>
      </c>
      <c r="AP49" s="297"/>
      <c r="AQ49" s="170"/>
    </row>
    <row r="50" spans="1:43" s="225" customFormat="1" ht="24" hidden="1" customHeight="1" x14ac:dyDescent="0.15">
      <c r="A50" s="204"/>
      <c r="B50" s="147"/>
      <c r="C50" s="232" t="s">
        <v>8696</v>
      </c>
      <c r="D50" s="232" t="s">
        <v>14470</v>
      </c>
      <c r="E50" s="232" t="s">
        <v>8696</v>
      </c>
      <c r="F50" s="232" t="s">
        <v>8697</v>
      </c>
      <c r="G50" s="144">
        <v>13478</v>
      </c>
      <c r="H50" s="144">
        <v>5826</v>
      </c>
      <c r="I50" s="144">
        <v>11228</v>
      </c>
      <c r="J50" s="144"/>
      <c r="K50" s="144"/>
      <c r="L50" s="144"/>
      <c r="M50" s="144"/>
      <c r="N50" s="144">
        <v>1134</v>
      </c>
      <c r="O50" s="144"/>
      <c r="P50" s="148"/>
      <c r="Q50" s="232"/>
      <c r="R50" s="144">
        <v>953</v>
      </c>
      <c r="S50" s="148" t="s">
        <v>8841</v>
      </c>
      <c r="T50" s="144">
        <v>181</v>
      </c>
      <c r="U50" s="148" t="s">
        <v>8842</v>
      </c>
      <c r="V50" s="148"/>
      <c r="W50" s="148"/>
      <c r="X50" s="148"/>
      <c r="Y50" s="148"/>
      <c r="Z50" s="148"/>
      <c r="AA50" s="232" t="s">
        <v>15351</v>
      </c>
      <c r="AB50" s="232"/>
      <c r="AC50" s="232"/>
      <c r="AD50" s="232"/>
      <c r="AE50" s="232"/>
      <c r="AF50" s="232"/>
      <c r="AG50" s="232"/>
      <c r="AH50" s="232">
        <v>2001</v>
      </c>
      <c r="AI50" s="148"/>
      <c r="AJ50" s="148"/>
      <c r="AK50" s="148"/>
      <c r="AL50" s="148"/>
      <c r="AM50" s="148"/>
      <c r="AN50" s="148"/>
      <c r="AO50" s="144">
        <v>34089</v>
      </c>
      <c r="AP50" s="144"/>
      <c r="AQ50" s="170"/>
    </row>
    <row r="51" spans="1:43" s="225" customFormat="1" ht="24" hidden="1" customHeight="1" x14ac:dyDescent="0.15">
      <c r="A51" s="204"/>
      <c r="B51" s="147"/>
      <c r="C51" s="232" t="s">
        <v>8601</v>
      </c>
      <c r="D51" s="232" t="s">
        <v>8843</v>
      </c>
      <c r="E51" s="232" t="s">
        <v>67</v>
      </c>
      <c r="F51" s="232" t="s">
        <v>8699</v>
      </c>
      <c r="G51" s="144">
        <v>50075</v>
      </c>
      <c r="H51" s="144">
        <v>11049</v>
      </c>
      <c r="I51" s="144">
        <v>21341</v>
      </c>
      <c r="J51" s="144"/>
      <c r="K51" s="144"/>
      <c r="L51" s="144"/>
      <c r="M51" s="144"/>
      <c r="N51" s="144"/>
      <c r="O51" s="144">
        <v>1036</v>
      </c>
      <c r="P51" s="148" t="s">
        <v>8844</v>
      </c>
      <c r="Q51" s="232" t="s">
        <v>1354</v>
      </c>
      <c r="R51" s="250">
        <v>480</v>
      </c>
      <c r="S51" s="250" t="s">
        <v>8845</v>
      </c>
      <c r="T51" s="250">
        <v>139</v>
      </c>
      <c r="U51" s="148"/>
      <c r="V51" s="148"/>
      <c r="W51" s="148"/>
      <c r="X51" s="148"/>
      <c r="Y51" s="148"/>
      <c r="Z51" s="148"/>
      <c r="AA51" s="232" t="s">
        <v>15352</v>
      </c>
      <c r="AB51" s="232"/>
      <c r="AC51" s="232"/>
      <c r="AD51" s="232"/>
      <c r="AE51" s="232"/>
      <c r="AF51" s="232"/>
      <c r="AG51" s="232"/>
      <c r="AH51" s="232">
        <v>2005</v>
      </c>
      <c r="AI51" s="148"/>
      <c r="AJ51" s="148"/>
      <c r="AK51" s="148"/>
      <c r="AL51" s="148"/>
      <c r="AM51" s="148"/>
      <c r="AN51" s="148"/>
      <c r="AO51" s="144">
        <v>28735</v>
      </c>
      <c r="AP51" s="250"/>
      <c r="AQ51" s="170"/>
    </row>
    <row r="52" spans="1:43" s="225" customFormat="1" ht="24" hidden="1" customHeight="1" x14ac:dyDescent="0.15">
      <c r="A52" s="204"/>
      <c r="B52" s="147"/>
      <c r="C52" s="232" t="s">
        <v>8601</v>
      </c>
      <c r="D52" s="232" t="s">
        <v>15353</v>
      </c>
      <c r="E52" s="232" t="s">
        <v>8601</v>
      </c>
      <c r="F52" s="232" t="s">
        <v>8699</v>
      </c>
      <c r="G52" s="144">
        <v>3494</v>
      </c>
      <c r="H52" s="144">
        <v>1694</v>
      </c>
      <c r="I52" s="144">
        <v>5724</v>
      </c>
      <c r="J52" s="144"/>
      <c r="K52" s="144">
        <v>730</v>
      </c>
      <c r="L52" s="144" t="s">
        <v>15354</v>
      </c>
      <c r="M52" s="144" t="s">
        <v>3870</v>
      </c>
      <c r="N52" s="144"/>
      <c r="O52" s="144">
        <v>730</v>
      </c>
      <c r="P52" s="148" t="s">
        <v>15354</v>
      </c>
      <c r="Q52" s="232" t="s">
        <v>3870</v>
      </c>
      <c r="R52" s="144">
        <v>280</v>
      </c>
      <c r="S52" s="250" t="s">
        <v>8845</v>
      </c>
      <c r="T52" s="144">
        <v>200</v>
      </c>
      <c r="U52" s="207"/>
      <c r="V52" s="207"/>
      <c r="W52" s="207"/>
      <c r="X52" s="207"/>
      <c r="Y52" s="207"/>
      <c r="Z52" s="207"/>
      <c r="AA52" s="207" t="s">
        <v>15355</v>
      </c>
      <c r="AB52" s="207"/>
      <c r="AC52" s="207"/>
      <c r="AD52" s="207"/>
      <c r="AE52" s="207"/>
      <c r="AF52" s="207"/>
      <c r="AG52" s="207"/>
      <c r="AH52" s="232">
        <v>2021</v>
      </c>
      <c r="AI52" s="144">
        <v>18000</v>
      </c>
      <c r="AJ52" s="232" t="s">
        <v>15356</v>
      </c>
      <c r="AK52" s="207"/>
      <c r="AL52" s="207"/>
      <c r="AM52" s="207"/>
      <c r="AN52" s="207"/>
      <c r="AO52" s="144">
        <v>18000</v>
      </c>
      <c r="AP52" s="232"/>
      <c r="AQ52" s="170"/>
    </row>
    <row r="53" spans="1:43" s="225" customFormat="1" ht="24" hidden="1" customHeight="1" x14ac:dyDescent="0.15">
      <c r="A53" s="204"/>
      <c r="B53" s="147"/>
      <c r="C53" s="232" t="s">
        <v>345</v>
      </c>
      <c r="D53" s="232" t="s">
        <v>15357</v>
      </c>
      <c r="E53" s="232" t="s">
        <v>345</v>
      </c>
      <c r="F53" s="232" t="s">
        <v>8846</v>
      </c>
      <c r="G53" s="144">
        <v>4777</v>
      </c>
      <c r="H53" s="144">
        <v>1637</v>
      </c>
      <c r="I53" s="144">
        <v>5856</v>
      </c>
      <c r="J53" s="144"/>
      <c r="K53" s="144"/>
      <c r="L53" s="144"/>
      <c r="M53" s="144"/>
      <c r="N53" s="144">
        <v>1747</v>
      </c>
      <c r="O53" s="144">
        <v>1075</v>
      </c>
      <c r="P53" s="148" t="s">
        <v>8847</v>
      </c>
      <c r="Q53" s="232" t="s">
        <v>1357</v>
      </c>
      <c r="R53" s="250">
        <v>460</v>
      </c>
      <c r="S53" s="250" t="s">
        <v>8848</v>
      </c>
      <c r="T53" s="250">
        <v>212</v>
      </c>
      <c r="U53" s="148">
        <v>7448</v>
      </c>
      <c r="V53" s="148"/>
      <c r="W53" s="148"/>
      <c r="X53" s="148"/>
      <c r="Y53" s="148"/>
      <c r="Z53" s="148"/>
      <c r="AA53" s="232" t="s">
        <v>14471</v>
      </c>
      <c r="AB53" s="232"/>
      <c r="AC53" s="232"/>
      <c r="AD53" s="232"/>
      <c r="AE53" s="232"/>
      <c r="AF53" s="232"/>
      <c r="AG53" s="232"/>
      <c r="AH53" s="232">
        <v>1998</v>
      </c>
      <c r="AI53" s="148"/>
      <c r="AJ53" s="148"/>
      <c r="AK53" s="148"/>
      <c r="AL53" s="148"/>
      <c r="AM53" s="148"/>
      <c r="AN53" s="148"/>
      <c r="AO53" s="144">
        <v>7448</v>
      </c>
      <c r="AP53" s="250"/>
      <c r="AQ53" s="170"/>
    </row>
    <row r="54" spans="1:43" s="225" customFormat="1" ht="24" hidden="1" customHeight="1" x14ac:dyDescent="0.15">
      <c r="A54" s="204"/>
      <c r="B54" s="147"/>
      <c r="C54" s="232" t="s">
        <v>345</v>
      </c>
      <c r="D54" s="232" t="s">
        <v>15358</v>
      </c>
      <c r="E54" s="232" t="s">
        <v>345</v>
      </c>
      <c r="F54" s="232" t="s">
        <v>8846</v>
      </c>
      <c r="G54" s="144">
        <v>261303</v>
      </c>
      <c r="H54" s="144">
        <v>2381</v>
      </c>
      <c r="I54" s="144">
        <v>8000</v>
      </c>
      <c r="J54" s="144"/>
      <c r="K54" s="144"/>
      <c r="L54" s="144"/>
      <c r="M54" s="144"/>
      <c r="N54" s="144"/>
      <c r="O54" s="144">
        <v>1389</v>
      </c>
      <c r="P54" s="250" t="s">
        <v>8851</v>
      </c>
      <c r="Q54" s="232" t="s">
        <v>4024</v>
      </c>
      <c r="R54" s="250">
        <v>840</v>
      </c>
      <c r="S54" s="250" t="s">
        <v>8852</v>
      </c>
      <c r="T54" s="250">
        <v>416</v>
      </c>
      <c r="U54" s="148"/>
      <c r="V54" s="148"/>
      <c r="W54" s="148"/>
      <c r="X54" s="148"/>
      <c r="Y54" s="148"/>
      <c r="Z54" s="148"/>
      <c r="AA54" s="232" t="s">
        <v>8853</v>
      </c>
      <c r="AB54" s="232"/>
      <c r="AC54" s="232"/>
      <c r="AD54" s="232"/>
      <c r="AE54" s="232"/>
      <c r="AF54" s="232"/>
      <c r="AG54" s="232"/>
      <c r="AH54" s="232">
        <v>2017</v>
      </c>
      <c r="AI54" s="148"/>
      <c r="AJ54" s="148"/>
      <c r="AK54" s="148"/>
      <c r="AL54" s="148"/>
      <c r="AM54" s="148"/>
      <c r="AN54" s="148"/>
      <c r="AO54" s="144">
        <v>24230</v>
      </c>
      <c r="AP54" s="250"/>
      <c r="AQ54" s="170"/>
    </row>
    <row r="55" spans="1:43" s="225" customFormat="1" ht="24" hidden="1" customHeight="1" x14ac:dyDescent="0.15">
      <c r="A55" s="204"/>
      <c r="B55" s="147"/>
      <c r="C55" s="232" t="s">
        <v>345</v>
      </c>
      <c r="D55" s="232" t="s">
        <v>16667</v>
      </c>
      <c r="E55" s="232" t="s">
        <v>67</v>
      </c>
      <c r="F55" s="232" t="s">
        <v>8849</v>
      </c>
      <c r="G55" s="144">
        <v>3330</v>
      </c>
      <c r="H55" s="144">
        <v>1536</v>
      </c>
      <c r="I55" s="144">
        <v>7786</v>
      </c>
      <c r="J55" s="144"/>
      <c r="K55" s="144"/>
      <c r="L55" s="144"/>
      <c r="M55" s="144"/>
      <c r="N55" s="144"/>
      <c r="O55" s="144">
        <v>632</v>
      </c>
      <c r="P55" s="148"/>
      <c r="Q55" s="232" t="s">
        <v>8850</v>
      </c>
      <c r="R55" s="144">
        <v>972</v>
      </c>
      <c r="S55" s="148" t="s">
        <v>8830</v>
      </c>
      <c r="T55" s="144">
        <v>238</v>
      </c>
      <c r="U55" s="148"/>
      <c r="V55" s="148"/>
      <c r="W55" s="148"/>
      <c r="X55" s="148"/>
      <c r="Y55" s="148"/>
      <c r="Z55" s="148"/>
      <c r="AA55" s="232" t="s">
        <v>8831</v>
      </c>
      <c r="AB55" s="232"/>
      <c r="AC55" s="232"/>
      <c r="AD55" s="232"/>
      <c r="AE55" s="232"/>
      <c r="AF55" s="232"/>
      <c r="AG55" s="232"/>
      <c r="AH55" s="232">
        <v>1997</v>
      </c>
      <c r="AI55" s="148"/>
      <c r="AJ55" s="148"/>
      <c r="AK55" s="148"/>
      <c r="AL55" s="148"/>
      <c r="AM55" s="148"/>
      <c r="AN55" s="148"/>
      <c r="AO55" s="144"/>
      <c r="AP55" s="144"/>
      <c r="AQ55" s="170"/>
    </row>
    <row r="56" spans="1:43" s="225" customFormat="1" ht="24" hidden="1" customHeight="1" x14ac:dyDescent="0.15">
      <c r="A56" s="204"/>
      <c r="B56" s="147"/>
      <c r="C56" s="232" t="s">
        <v>8607</v>
      </c>
      <c r="D56" s="232" t="s">
        <v>8854</v>
      </c>
      <c r="E56" s="232" t="s">
        <v>8607</v>
      </c>
      <c r="F56" s="232" t="s">
        <v>9107</v>
      </c>
      <c r="G56" s="144">
        <v>9988</v>
      </c>
      <c r="H56" s="144">
        <v>2508</v>
      </c>
      <c r="I56" s="255">
        <v>8847.27</v>
      </c>
      <c r="J56" s="255" t="s">
        <v>2726</v>
      </c>
      <c r="K56" s="255" t="s">
        <v>1295</v>
      </c>
      <c r="L56" s="255"/>
      <c r="M56" s="255"/>
      <c r="N56" s="144">
        <v>2081</v>
      </c>
      <c r="O56" s="264">
        <v>791</v>
      </c>
      <c r="P56" s="1270" t="s">
        <v>8855</v>
      </c>
      <c r="Q56" s="1270" t="s">
        <v>14472</v>
      </c>
      <c r="R56" s="1270">
        <v>1031</v>
      </c>
      <c r="S56" s="1270" t="s">
        <v>8856</v>
      </c>
      <c r="T56" s="250">
        <v>259</v>
      </c>
      <c r="U56" s="148">
        <v>9669251250</v>
      </c>
      <c r="V56" s="148">
        <v>7640000000</v>
      </c>
      <c r="W56" s="148"/>
      <c r="X56" s="148"/>
      <c r="Y56" s="148"/>
      <c r="Z56" s="148"/>
      <c r="AA56" s="232" t="s">
        <v>8857</v>
      </c>
      <c r="AB56" s="232"/>
      <c r="AC56" s="232"/>
      <c r="AD56" s="232">
        <v>1</v>
      </c>
      <c r="AE56" s="232"/>
      <c r="AF56" s="232"/>
      <c r="AG56" s="232"/>
      <c r="AH56" s="232">
        <v>2003</v>
      </c>
      <c r="AI56" s="148"/>
      <c r="AJ56" s="148"/>
      <c r="AK56" s="148"/>
      <c r="AL56" s="148"/>
      <c r="AM56" s="148"/>
      <c r="AN56" s="148"/>
      <c r="AO56" s="144">
        <v>17309</v>
      </c>
      <c r="AP56" s="250"/>
      <c r="AQ56" s="170"/>
    </row>
    <row r="57" spans="1:43" s="225" customFormat="1" ht="24" hidden="1" customHeight="1" x14ac:dyDescent="0.15">
      <c r="A57" s="204"/>
      <c r="B57" s="147"/>
      <c r="C57" s="299" t="s">
        <v>8607</v>
      </c>
      <c r="D57" s="299" t="s">
        <v>16668</v>
      </c>
      <c r="E57" s="299" t="s">
        <v>67</v>
      </c>
      <c r="F57" s="299" t="s">
        <v>8858</v>
      </c>
      <c r="G57" s="301">
        <v>13500</v>
      </c>
      <c r="H57" s="301">
        <v>2154</v>
      </c>
      <c r="I57" s="301">
        <v>4963</v>
      </c>
      <c r="J57" s="301"/>
      <c r="K57" s="301"/>
      <c r="L57" s="301"/>
      <c r="M57" s="301"/>
      <c r="N57" s="301"/>
      <c r="O57" s="301">
        <v>621</v>
      </c>
      <c r="P57" s="1192"/>
      <c r="Q57" s="299" t="s">
        <v>1518</v>
      </c>
      <c r="R57" s="1192">
        <v>692</v>
      </c>
      <c r="S57" s="1192" t="s">
        <v>8830</v>
      </c>
      <c r="T57" s="1192">
        <v>221</v>
      </c>
      <c r="U57" s="299"/>
      <c r="V57" s="299"/>
      <c r="W57" s="299"/>
      <c r="X57" s="299"/>
      <c r="Y57" s="299"/>
      <c r="Z57" s="299"/>
      <c r="AA57" s="299" t="s">
        <v>8831</v>
      </c>
      <c r="AB57" s="299"/>
      <c r="AC57" s="299"/>
      <c r="AD57" s="299"/>
      <c r="AE57" s="299"/>
      <c r="AF57" s="299"/>
      <c r="AG57" s="299"/>
      <c r="AH57" s="299">
        <v>2003</v>
      </c>
      <c r="AI57" s="299"/>
      <c r="AJ57" s="299"/>
      <c r="AK57" s="299"/>
      <c r="AL57" s="299"/>
      <c r="AM57" s="299"/>
      <c r="AN57" s="299"/>
      <c r="AO57" s="301">
        <v>16723</v>
      </c>
      <c r="AP57" s="1192"/>
      <c r="AQ57" s="170"/>
    </row>
    <row r="58" spans="1:43" s="225" customFormat="1" ht="24" hidden="1" customHeight="1" x14ac:dyDescent="0.15">
      <c r="A58" s="204"/>
      <c r="B58" s="147"/>
      <c r="C58" s="299" t="s">
        <v>16581</v>
      </c>
      <c r="D58" s="299" t="s">
        <v>16582</v>
      </c>
      <c r="E58" s="299" t="s">
        <v>16581</v>
      </c>
      <c r="F58" s="299" t="s">
        <v>16583</v>
      </c>
      <c r="G58" s="301">
        <v>1703.7</v>
      </c>
      <c r="H58" s="301">
        <v>1020.96</v>
      </c>
      <c r="I58" s="301">
        <v>5307</v>
      </c>
      <c r="J58" s="301"/>
      <c r="K58" s="301"/>
      <c r="L58" s="301"/>
      <c r="M58" s="301"/>
      <c r="N58" s="301">
        <v>932</v>
      </c>
      <c r="O58" s="301">
        <v>613.80999999999995</v>
      </c>
      <c r="P58" s="1192" t="s">
        <v>16584</v>
      </c>
      <c r="Q58" s="299" t="s">
        <v>16585</v>
      </c>
      <c r="R58" s="1192"/>
      <c r="S58" s="1192"/>
      <c r="T58" s="1192">
        <v>318</v>
      </c>
      <c r="U58" s="299"/>
      <c r="V58" s="299"/>
      <c r="W58" s="299"/>
      <c r="X58" s="299"/>
      <c r="Y58" s="299"/>
      <c r="Z58" s="299"/>
      <c r="AA58" s="299" t="s">
        <v>16586</v>
      </c>
      <c r="AB58" s="299"/>
      <c r="AC58" s="299"/>
      <c r="AD58" s="299"/>
      <c r="AE58" s="299"/>
      <c r="AF58" s="299"/>
      <c r="AG58" s="299"/>
      <c r="AH58" s="299">
        <v>2021</v>
      </c>
      <c r="AI58" s="299"/>
      <c r="AJ58" s="299"/>
      <c r="AK58" s="299"/>
      <c r="AL58" s="299"/>
      <c r="AM58" s="299"/>
      <c r="AN58" s="299"/>
      <c r="AO58" s="301">
        <v>28430</v>
      </c>
      <c r="AP58" s="1192" t="s">
        <v>16724</v>
      </c>
      <c r="AQ58" s="170"/>
    </row>
    <row r="59" spans="1:43" s="225" customFormat="1" ht="24" hidden="1" customHeight="1" x14ac:dyDescent="0.15">
      <c r="A59" s="204"/>
      <c r="B59" s="147"/>
      <c r="C59" s="299" t="s">
        <v>8612</v>
      </c>
      <c r="D59" s="299" t="s">
        <v>14473</v>
      </c>
      <c r="E59" s="299" t="s">
        <v>8612</v>
      </c>
      <c r="F59" s="299" t="s">
        <v>8859</v>
      </c>
      <c r="G59" s="301">
        <v>11326</v>
      </c>
      <c r="H59" s="301">
        <v>5249</v>
      </c>
      <c r="I59" s="301">
        <v>9482</v>
      </c>
      <c r="J59" s="301" t="s">
        <v>1277</v>
      </c>
      <c r="K59" s="301" t="s">
        <v>6018</v>
      </c>
      <c r="L59" s="301" t="s">
        <v>1490</v>
      </c>
      <c r="M59" s="301"/>
      <c r="N59" s="301">
        <v>2089</v>
      </c>
      <c r="O59" s="301">
        <v>744</v>
      </c>
      <c r="P59" s="1192" t="s">
        <v>8860</v>
      </c>
      <c r="Q59" s="299" t="s">
        <v>8861</v>
      </c>
      <c r="R59" s="1192">
        <v>973</v>
      </c>
      <c r="S59" s="1192" t="s">
        <v>8862</v>
      </c>
      <c r="T59" s="1192">
        <v>379</v>
      </c>
      <c r="U59" s="299"/>
      <c r="V59" s="299">
        <v>4115</v>
      </c>
      <c r="W59" s="299"/>
      <c r="X59" s="299"/>
      <c r="Y59" s="299"/>
      <c r="Z59" s="299"/>
      <c r="AA59" s="299" t="s">
        <v>1334</v>
      </c>
      <c r="AB59" s="299"/>
      <c r="AC59" s="299"/>
      <c r="AD59" s="299"/>
      <c r="AE59" s="299"/>
      <c r="AF59" s="299"/>
      <c r="AG59" s="299"/>
      <c r="AH59" s="299">
        <v>1993</v>
      </c>
      <c r="AI59" s="299"/>
      <c r="AJ59" s="299"/>
      <c r="AK59" s="299"/>
      <c r="AL59" s="299"/>
      <c r="AM59" s="299"/>
      <c r="AN59" s="299"/>
      <c r="AO59" s="301">
        <v>4115</v>
      </c>
      <c r="AP59" s="1192"/>
      <c r="AQ59" s="170"/>
    </row>
    <row r="60" spans="1:43" s="225" customFormat="1" ht="24" hidden="1" customHeight="1" x14ac:dyDescent="0.15">
      <c r="A60" s="204"/>
      <c r="B60" s="147"/>
      <c r="C60" s="299" t="s">
        <v>8612</v>
      </c>
      <c r="D60" s="299" t="s">
        <v>16669</v>
      </c>
      <c r="E60" s="299" t="s">
        <v>67</v>
      </c>
      <c r="F60" s="299" t="s">
        <v>8863</v>
      </c>
      <c r="G60" s="301">
        <v>6257</v>
      </c>
      <c r="H60" s="301">
        <v>1520</v>
      </c>
      <c r="I60" s="301">
        <v>4937</v>
      </c>
      <c r="J60" s="301"/>
      <c r="K60" s="301"/>
      <c r="L60" s="301"/>
      <c r="M60" s="301"/>
      <c r="N60" s="144">
        <v>1354</v>
      </c>
      <c r="O60" s="301">
        <v>608</v>
      </c>
      <c r="P60" s="250" t="s">
        <v>8864</v>
      </c>
      <c r="Q60" s="299" t="s">
        <v>8865</v>
      </c>
      <c r="R60" s="250">
        <v>616</v>
      </c>
      <c r="S60" s="250" t="s">
        <v>8866</v>
      </c>
      <c r="T60" s="1192">
        <v>130</v>
      </c>
      <c r="U60" s="299"/>
      <c r="V60" s="299"/>
      <c r="W60" s="299"/>
      <c r="X60" s="299"/>
      <c r="Y60" s="299"/>
      <c r="Z60" s="299"/>
      <c r="AA60" s="299" t="s">
        <v>8867</v>
      </c>
      <c r="AB60" s="299"/>
      <c r="AC60" s="299"/>
      <c r="AD60" s="299"/>
      <c r="AE60" s="299"/>
      <c r="AF60" s="299"/>
      <c r="AG60" s="299"/>
      <c r="AH60" s="232">
        <v>2005</v>
      </c>
      <c r="AI60" s="148"/>
      <c r="AJ60" s="148"/>
      <c r="AK60" s="148"/>
      <c r="AL60" s="148"/>
      <c r="AM60" s="148"/>
      <c r="AN60" s="148"/>
      <c r="AO60" s="144"/>
      <c r="AP60" s="250"/>
      <c r="AQ60" s="170"/>
    </row>
    <row r="61" spans="1:43" s="225" customFormat="1" ht="24" hidden="1" customHeight="1" x14ac:dyDescent="0.15">
      <c r="A61" s="204"/>
      <c r="B61" s="147"/>
      <c r="C61" s="299" t="s">
        <v>965</v>
      </c>
      <c r="D61" s="299" t="s">
        <v>14227</v>
      </c>
      <c r="E61" s="299" t="s">
        <v>965</v>
      </c>
      <c r="F61" s="299" t="s">
        <v>8868</v>
      </c>
      <c r="G61" s="301">
        <v>8388</v>
      </c>
      <c r="H61" s="301">
        <v>4263</v>
      </c>
      <c r="I61" s="301">
        <v>19756</v>
      </c>
      <c r="J61" s="301"/>
      <c r="K61" s="301"/>
      <c r="L61" s="301"/>
      <c r="M61" s="301"/>
      <c r="N61" s="144">
        <v>1613</v>
      </c>
      <c r="O61" s="301">
        <v>912</v>
      </c>
      <c r="P61" s="1192" t="s">
        <v>8869</v>
      </c>
      <c r="Q61" s="299" t="s">
        <v>8870</v>
      </c>
      <c r="R61" s="250">
        <v>353</v>
      </c>
      <c r="S61" s="1192" t="s">
        <v>8871</v>
      </c>
      <c r="T61" s="1192">
        <v>403</v>
      </c>
      <c r="U61" s="299"/>
      <c r="V61" s="299"/>
      <c r="W61" s="299"/>
      <c r="X61" s="299"/>
      <c r="Y61" s="299"/>
      <c r="Z61" s="299"/>
      <c r="AA61" s="299" t="s">
        <v>8872</v>
      </c>
      <c r="AB61" s="299"/>
      <c r="AC61" s="299"/>
      <c r="AD61" s="299"/>
      <c r="AE61" s="299"/>
      <c r="AF61" s="299"/>
      <c r="AG61" s="299"/>
      <c r="AH61" s="232">
        <v>2002</v>
      </c>
      <c r="AI61" s="148"/>
      <c r="AJ61" s="148"/>
      <c r="AK61" s="148"/>
      <c r="AL61" s="148"/>
      <c r="AM61" s="148"/>
      <c r="AN61" s="148"/>
      <c r="AO61" s="144">
        <v>44656</v>
      </c>
      <c r="AP61" s="250"/>
      <c r="AQ61" s="170"/>
    </row>
    <row r="62" spans="1:43" s="225" customFormat="1" ht="24" hidden="1" customHeight="1" x14ac:dyDescent="0.15">
      <c r="A62" s="204"/>
      <c r="B62" s="147"/>
      <c r="C62" s="232" t="s">
        <v>965</v>
      </c>
      <c r="D62" s="232" t="s">
        <v>16670</v>
      </c>
      <c r="E62" s="232" t="s">
        <v>965</v>
      </c>
      <c r="F62" s="232" t="s">
        <v>16656</v>
      </c>
      <c r="G62" s="144">
        <v>2286</v>
      </c>
      <c r="H62" s="144">
        <v>1113.8900000000001</v>
      </c>
      <c r="I62" s="144">
        <v>5209</v>
      </c>
      <c r="J62" s="144"/>
      <c r="K62" s="144"/>
      <c r="L62" s="144"/>
      <c r="M62" s="144"/>
      <c r="N62" s="144">
        <v>968.75</v>
      </c>
      <c r="O62" s="144">
        <v>656.25</v>
      </c>
      <c r="P62" s="148" t="s">
        <v>8873</v>
      </c>
      <c r="Q62" s="232" t="s">
        <v>8874</v>
      </c>
      <c r="R62" s="144" t="s">
        <v>8875</v>
      </c>
      <c r="S62" s="144" t="s">
        <v>8876</v>
      </c>
      <c r="T62" s="144">
        <v>0</v>
      </c>
      <c r="U62" s="148"/>
      <c r="V62" s="148"/>
      <c r="W62" s="148"/>
      <c r="X62" s="148"/>
      <c r="Y62" s="148"/>
      <c r="Z62" s="148"/>
      <c r="AA62" s="232" t="s">
        <v>8877</v>
      </c>
      <c r="AB62" s="232"/>
      <c r="AC62" s="232"/>
      <c r="AD62" s="232"/>
      <c r="AE62" s="232"/>
      <c r="AF62" s="232"/>
      <c r="AG62" s="232"/>
      <c r="AH62" s="232">
        <v>2008</v>
      </c>
      <c r="AI62" s="148"/>
      <c r="AJ62" s="148"/>
      <c r="AK62" s="148"/>
      <c r="AL62" s="148"/>
      <c r="AM62" s="148"/>
      <c r="AN62" s="148"/>
      <c r="AO62" s="144"/>
      <c r="AP62" s="144"/>
      <c r="AQ62" s="170"/>
    </row>
    <row r="63" spans="1:43" s="225" customFormat="1" ht="24" hidden="1" customHeight="1" x14ac:dyDescent="0.15">
      <c r="A63" s="204"/>
      <c r="B63" s="147"/>
      <c r="C63" s="232" t="s">
        <v>965</v>
      </c>
      <c r="D63" s="232" t="s">
        <v>8878</v>
      </c>
      <c r="E63" s="232" t="s">
        <v>965</v>
      </c>
      <c r="F63" s="232" t="s">
        <v>14474</v>
      </c>
      <c r="G63" s="144">
        <v>2483</v>
      </c>
      <c r="H63" s="144">
        <v>1544</v>
      </c>
      <c r="I63" s="144">
        <v>1811</v>
      </c>
      <c r="J63" s="144" t="s">
        <v>1490</v>
      </c>
      <c r="K63" s="144"/>
      <c r="L63" s="144"/>
      <c r="M63" s="144"/>
      <c r="N63" s="144">
        <v>794</v>
      </c>
      <c r="O63" s="144">
        <v>794</v>
      </c>
      <c r="P63" s="148" t="s">
        <v>8879</v>
      </c>
      <c r="Q63" s="232" t="s">
        <v>14475</v>
      </c>
      <c r="R63" s="144"/>
      <c r="S63" s="148"/>
      <c r="T63" s="144"/>
      <c r="U63" s="148">
        <v>3000000000</v>
      </c>
      <c r="V63" s="148"/>
      <c r="W63" s="148">
        <v>4800000000</v>
      </c>
      <c r="X63" s="148"/>
      <c r="Y63" s="148"/>
      <c r="Z63" s="148"/>
      <c r="AA63" s="232" t="s">
        <v>8880</v>
      </c>
      <c r="AB63" s="232"/>
      <c r="AC63" s="232"/>
      <c r="AD63" s="232"/>
      <c r="AE63" s="232"/>
      <c r="AF63" s="232" t="s">
        <v>7873</v>
      </c>
      <c r="AG63" s="232"/>
      <c r="AH63" s="232">
        <v>2011</v>
      </c>
      <c r="AI63" s="148"/>
      <c r="AJ63" s="148"/>
      <c r="AK63" s="148"/>
      <c r="AL63" s="148"/>
      <c r="AM63" s="148"/>
      <c r="AN63" s="148"/>
      <c r="AO63" s="144">
        <v>4478</v>
      </c>
      <c r="AP63" s="144"/>
      <c r="AQ63" s="170"/>
    </row>
    <row r="64" spans="1:43" s="225" customFormat="1" ht="24" hidden="1" customHeight="1" x14ac:dyDescent="0.15">
      <c r="A64" s="204"/>
      <c r="B64" s="147"/>
      <c r="C64" s="232" t="s">
        <v>965</v>
      </c>
      <c r="D64" s="232" t="s">
        <v>8881</v>
      </c>
      <c r="E64" s="232" t="s">
        <v>67</v>
      </c>
      <c r="F64" s="232" t="s">
        <v>14474</v>
      </c>
      <c r="G64" s="144">
        <v>103961.7</v>
      </c>
      <c r="H64" s="144">
        <v>1464.49</v>
      </c>
      <c r="I64" s="144">
        <v>1723.52</v>
      </c>
      <c r="J64" s="144"/>
      <c r="K64" s="144"/>
      <c r="L64" s="144"/>
      <c r="M64" s="144"/>
      <c r="N64" s="144">
        <v>1436</v>
      </c>
      <c r="O64" s="144">
        <v>1142.4000000000001</v>
      </c>
      <c r="P64" s="250" t="s">
        <v>8882</v>
      </c>
      <c r="Q64" s="232" t="s">
        <v>487</v>
      </c>
      <c r="R64" s="250"/>
      <c r="S64" s="250"/>
      <c r="T64" s="250"/>
      <c r="U64" s="148"/>
      <c r="V64" s="148"/>
      <c r="W64" s="148"/>
      <c r="X64" s="148"/>
      <c r="Y64" s="148"/>
      <c r="Z64" s="148"/>
      <c r="AA64" s="232" t="s">
        <v>8883</v>
      </c>
      <c r="AB64" s="232"/>
      <c r="AC64" s="232"/>
      <c r="AD64" s="232"/>
      <c r="AE64" s="232"/>
      <c r="AF64" s="232"/>
      <c r="AG64" s="232"/>
      <c r="AH64" s="232" t="s">
        <v>8884</v>
      </c>
      <c r="AI64" s="148"/>
      <c r="AJ64" s="148"/>
      <c r="AK64" s="148"/>
      <c r="AL64" s="148"/>
      <c r="AM64" s="148"/>
      <c r="AN64" s="148"/>
      <c r="AO64" s="144">
        <v>3000</v>
      </c>
      <c r="AP64" s="250"/>
      <c r="AQ64" s="170"/>
    </row>
    <row r="65" spans="1:43" s="225" customFormat="1" ht="24" hidden="1" customHeight="1" x14ac:dyDescent="0.15">
      <c r="A65" s="204"/>
      <c r="B65" s="147"/>
      <c r="C65" s="232" t="s">
        <v>965</v>
      </c>
      <c r="D65" s="232" t="s">
        <v>8885</v>
      </c>
      <c r="E65" s="232" t="s">
        <v>965</v>
      </c>
      <c r="F65" s="232" t="s">
        <v>14228</v>
      </c>
      <c r="G65" s="144">
        <v>52577</v>
      </c>
      <c r="H65" s="144">
        <v>3553</v>
      </c>
      <c r="I65" s="144">
        <v>7390</v>
      </c>
      <c r="J65" s="144"/>
      <c r="K65" s="144"/>
      <c r="L65" s="144"/>
      <c r="M65" s="144"/>
      <c r="N65" s="144">
        <v>4530</v>
      </c>
      <c r="O65" s="144">
        <v>2744</v>
      </c>
      <c r="P65" s="148" t="s">
        <v>8886</v>
      </c>
      <c r="Q65" s="232" t="s">
        <v>8887</v>
      </c>
      <c r="R65" s="144"/>
      <c r="S65" s="148"/>
      <c r="T65" s="411">
        <v>382</v>
      </c>
      <c r="U65" s="148"/>
      <c r="V65" s="148"/>
      <c r="W65" s="148"/>
      <c r="X65" s="148"/>
      <c r="Y65" s="148"/>
      <c r="Z65" s="148"/>
      <c r="AA65" s="232" t="s">
        <v>8888</v>
      </c>
      <c r="AB65" s="232"/>
      <c r="AC65" s="232"/>
      <c r="AD65" s="232"/>
      <c r="AE65" s="232"/>
      <c r="AF65" s="232"/>
      <c r="AG65" s="232"/>
      <c r="AH65" s="232" t="s">
        <v>6534</v>
      </c>
      <c r="AI65" s="148"/>
      <c r="AJ65" s="148"/>
      <c r="AK65" s="148"/>
      <c r="AL65" s="148"/>
      <c r="AM65" s="148"/>
      <c r="AN65" s="148"/>
      <c r="AO65" s="144">
        <v>18415</v>
      </c>
      <c r="AP65" s="144"/>
      <c r="AQ65" s="170"/>
    </row>
    <row r="66" spans="1:43" s="225" customFormat="1" ht="24" hidden="1" customHeight="1" x14ac:dyDescent="0.15">
      <c r="A66" s="204"/>
      <c r="B66" s="147"/>
      <c r="C66" s="232" t="s">
        <v>965</v>
      </c>
      <c r="D66" s="232" t="s">
        <v>14476</v>
      </c>
      <c r="E66" s="232" t="s">
        <v>965</v>
      </c>
      <c r="F66" s="232" t="s">
        <v>14477</v>
      </c>
      <c r="G66" s="144"/>
      <c r="H66" s="144">
        <v>759</v>
      </c>
      <c r="I66" s="144">
        <v>996</v>
      </c>
      <c r="J66" s="144"/>
      <c r="K66" s="144"/>
      <c r="L66" s="144"/>
      <c r="M66" s="144"/>
      <c r="N66" s="144">
        <v>693</v>
      </c>
      <c r="O66" s="144">
        <v>648</v>
      </c>
      <c r="P66" s="148" t="s">
        <v>14478</v>
      </c>
      <c r="Q66" s="232" t="s">
        <v>14479</v>
      </c>
      <c r="R66" s="250"/>
      <c r="S66" s="250"/>
      <c r="T66" s="250">
        <v>45</v>
      </c>
      <c r="U66" s="148"/>
      <c r="V66" s="148"/>
      <c r="W66" s="148"/>
      <c r="X66" s="148"/>
      <c r="Y66" s="148"/>
      <c r="Z66" s="148"/>
      <c r="AA66" s="232" t="s">
        <v>427</v>
      </c>
      <c r="AB66" s="232"/>
      <c r="AC66" s="232"/>
      <c r="AD66" s="232"/>
      <c r="AE66" s="232"/>
      <c r="AF66" s="232"/>
      <c r="AG66" s="232"/>
      <c r="AH66" s="232">
        <v>2020</v>
      </c>
      <c r="AI66" s="148"/>
      <c r="AJ66" s="148"/>
      <c r="AK66" s="148"/>
      <c r="AL66" s="148"/>
      <c r="AM66" s="148"/>
      <c r="AN66" s="148"/>
      <c r="AO66" s="144"/>
      <c r="AP66" s="250"/>
      <c r="AQ66" s="170"/>
    </row>
    <row r="67" spans="1:43" s="225" customFormat="1" ht="24" hidden="1" customHeight="1" x14ac:dyDescent="0.15">
      <c r="A67" s="204"/>
      <c r="B67" s="147"/>
      <c r="C67" s="232" t="s">
        <v>614</v>
      </c>
      <c r="D67" s="232" t="s">
        <v>8889</v>
      </c>
      <c r="E67" s="232" t="s">
        <v>614</v>
      </c>
      <c r="F67" s="232" t="s">
        <v>9116</v>
      </c>
      <c r="G67" s="144">
        <v>6877</v>
      </c>
      <c r="H67" s="144">
        <v>2637</v>
      </c>
      <c r="I67" s="144">
        <v>8062</v>
      </c>
      <c r="J67" s="144"/>
      <c r="K67" s="144"/>
      <c r="L67" s="144"/>
      <c r="M67" s="144"/>
      <c r="N67" s="144">
        <v>2552</v>
      </c>
      <c r="O67" s="144">
        <v>1342</v>
      </c>
      <c r="P67" s="148" t="s">
        <v>8742</v>
      </c>
      <c r="Q67" s="232" t="s">
        <v>8890</v>
      </c>
      <c r="R67" s="250">
        <v>1062</v>
      </c>
      <c r="S67" s="250" t="s">
        <v>8891</v>
      </c>
      <c r="T67" s="250">
        <v>148</v>
      </c>
      <c r="U67" s="148">
        <v>7686</v>
      </c>
      <c r="V67" s="148">
        <v>1500</v>
      </c>
      <c r="W67" s="148"/>
      <c r="X67" s="148"/>
      <c r="Y67" s="148"/>
      <c r="Z67" s="148"/>
      <c r="AA67" s="232" t="s">
        <v>8892</v>
      </c>
      <c r="AB67" s="232"/>
      <c r="AC67" s="232"/>
      <c r="AD67" s="232"/>
      <c r="AE67" s="232"/>
      <c r="AF67" s="232"/>
      <c r="AG67" s="232"/>
      <c r="AH67" s="232">
        <v>1995</v>
      </c>
      <c r="AI67" s="148"/>
      <c r="AJ67" s="148"/>
      <c r="AK67" s="148"/>
      <c r="AL67" s="148"/>
      <c r="AM67" s="148">
        <v>13675</v>
      </c>
      <c r="AN67" s="148"/>
      <c r="AO67" s="144">
        <v>9186</v>
      </c>
      <c r="AP67" s="250"/>
      <c r="AQ67" s="170"/>
    </row>
    <row r="68" spans="1:43" s="225" customFormat="1" ht="24" hidden="1" customHeight="1" x14ac:dyDescent="0.15">
      <c r="A68" s="204"/>
      <c r="B68" s="147"/>
      <c r="C68" s="232" t="s">
        <v>614</v>
      </c>
      <c r="D68" s="232" t="s">
        <v>8893</v>
      </c>
      <c r="E68" s="232" t="s">
        <v>614</v>
      </c>
      <c r="F68" s="232" t="s">
        <v>9116</v>
      </c>
      <c r="G68" s="144">
        <v>1500</v>
      </c>
      <c r="H68" s="144">
        <v>839</v>
      </c>
      <c r="I68" s="144">
        <v>3144</v>
      </c>
      <c r="J68" s="144"/>
      <c r="K68" s="144"/>
      <c r="L68" s="144"/>
      <c r="M68" s="144"/>
      <c r="N68" s="144">
        <v>1136</v>
      </c>
      <c r="O68" s="144">
        <v>381</v>
      </c>
      <c r="P68" s="148" t="s">
        <v>8894</v>
      </c>
      <c r="Q68" s="232" t="s">
        <v>3861</v>
      </c>
      <c r="R68" s="250">
        <v>623</v>
      </c>
      <c r="S68" s="250" t="s">
        <v>8895</v>
      </c>
      <c r="T68" s="250">
        <v>132</v>
      </c>
      <c r="U68" s="148">
        <v>7686</v>
      </c>
      <c r="V68" s="148">
        <v>1500</v>
      </c>
      <c r="W68" s="148"/>
      <c r="X68" s="148"/>
      <c r="Y68" s="148"/>
      <c r="Z68" s="148"/>
      <c r="AA68" s="232" t="s">
        <v>8896</v>
      </c>
      <c r="AB68" s="232"/>
      <c r="AC68" s="232"/>
      <c r="AD68" s="232"/>
      <c r="AE68" s="232"/>
      <c r="AF68" s="232"/>
      <c r="AG68" s="232"/>
      <c r="AH68" s="232">
        <v>1999</v>
      </c>
      <c r="AI68" s="148"/>
      <c r="AJ68" s="148"/>
      <c r="AK68" s="148"/>
      <c r="AL68" s="148"/>
      <c r="AM68" s="148">
        <v>13675</v>
      </c>
      <c r="AN68" s="148"/>
      <c r="AO68" s="144">
        <v>8238</v>
      </c>
      <c r="AP68" s="250"/>
      <c r="AQ68" s="170"/>
    </row>
    <row r="69" spans="1:43" s="225" customFormat="1" ht="24" hidden="1" customHeight="1" x14ac:dyDescent="0.15">
      <c r="A69" s="204">
        <v>11</v>
      </c>
      <c r="B69" s="147"/>
      <c r="C69" s="232" t="s">
        <v>614</v>
      </c>
      <c r="D69" s="232" t="s">
        <v>8897</v>
      </c>
      <c r="E69" s="148" t="s">
        <v>614</v>
      </c>
      <c r="F69" s="148" t="s">
        <v>9116</v>
      </c>
      <c r="G69" s="144">
        <v>2209</v>
      </c>
      <c r="H69" s="144">
        <v>1061.5899999999999</v>
      </c>
      <c r="I69" s="144">
        <v>3322</v>
      </c>
      <c r="J69" s="144"/>
      <c r="K69" s="144"/>
      <c r="L69" s="144"/>
      <c r="M69" s="144"/>
      <c r="N69" s="144">
        <v>1389</v>
      </c>
      <c r="O69" s="144">
        <v>620</v>
      </c>
      <c r="P69" s="1199" t="s">
        <v>8898</v>
      </c>
      <c r="Q69" s="232" t="s">
        <v>8789</v>
      </c>
      <c r="R69" s="1199">
        <v>564</v>
      </c>
      <c r="S69" s="250" t="s">
        <v>8899</v>
      </c>
      <c r="T69" s="1271">
        <v>205</v>
      </c>
      <c r="U69" s="148"/>
      <c r="V69" s="148"/>
      <c r="W69" s="148"/>
      <c r="X69" s="148"/>
      <c r="Y69" s="148"/>
      <c r="Z69" s="148"/>
      <c r="AA69" s="232" t="s">
        <v>8900</v>
      </c>
      <c r="AB69" s="232"/>
      <c r="AC69" s="232"/>
      <c r="AD69" s="232"/>
      <c r="AE69" s="232"/>
      <c r="AF69" s="232"/>
      <c r="AG69" s="232"/>
      <c r="AH69" s="232">
        <v>2007</v>
      </c>
      <c r="AI69" s="148"/>
      <c r="AJ69" s="148"/>
      <c r="AK69" s="148"/>
      <c r="AL69" s="148"/>
      <c r="AM69" s="148"/>
      <c r="AN69" s="148"/>
      <c r="AO69" s="144">
        <v>9390</v>
      </c>
      <c r="AP69" s="250"/>
      <c r="AQ69" s="170"/>
    </row>
    <row r="70" spans="1:43" s="225" customFormat="1" ht="24" hidden="1" customHeight="1" x14ac:dyDescent="0.15">
      <c r="A70" s="204">
        <v>22</v>
      </c>
      <c r="B70" s="147"/>
      <c r="C70" s="148" t="s">
        <v>614</v>
      </c>
      <c r="D70" s="148" t="s">
        <v>8901</v>
      </c>
      <c r="E70" s="232" t="s">
        <v>16641</v>
      </c>
      <c r="F70" s="148" t="s">
        <v>15360</v>
      </c>
      <c r="G70" s="144">
        <v>2632</v>
      </c>
      <c r="H70" s="144">
        <v>1822</v>
      </c>
      <c r="I70" s="144">
        <v>5842</v>
      </c>
      <c r="J70" s="144"/>
      <c r="K70" s="144"/>
      <c r="L70" s="144"/>
      <c r="M70" s="144"/>
      <c r="N70" s="144">
        <v>1915</v>
      </c>
      <c r="O70" s="144">
        <v>570</v>
      </c>
      <c r="P70" s="148" t="s">
        <v>15361</v>
      </c>
      <c r="Q70" s="148" t="s">
        <v>15362</v>
      </c>
      <c r="R70" s="148">
        <v>917</v>
      </c>
      <c r="S70" s="148" t="s">
        <v>15363</v>
      </c>
      <c r="T70" s="148">
        <v>429</v>
      </c>
      <c r="U70" s="148">
        <v>1991</v>
      </c>
      <c r="V70" s="148"/>
      <c r="W70" s="148">
        <v>1110</v>
      </c>
      <c r="X70" s="148">
        <v>3000</v>
      </c>
      <c r="Y70" s="148"/>
      <c r="Z70" s="148"/>
      <c r="AA70" s="148" t="s">
        <v>15364</v>
      </c>
      <c r="AB70" s="148">
        <v>4110</v>
      </c>
      <c r="AC70" s="148"/>
      <c r="AD70" s="148"/>
      <c r="AE70" s="148"/>
      <c r="AF70" s="148"/>
      <c r="AG70" s="148"/>
      <c r="AH70" s="1199">
        <v>1999</v>
      </c>
      <c r="AI70" s="148"/>
      <c r="AJ70" s="148"/>
      <c r="AK70" s="148"/>
      <c r="AL70" s="148"/>
      <c r="AM70" s="148"/>
      <c r="AN70" s="148"/>
      <c r="AO70" s="165">
        <v>8112</v>
      </c>
      <c r="AP70" s="301"/>
      <c r="AQ70" s="170"/>
    </row>
    <row r="71" spans="1:43" s="225" customFormat="1" ht="24" hidden="1" customHeight="1" x14ac:dyDescent="0.15">
      <c r="A71" s="204">
        <v>13</v>
      </c>
      <c r="B71" s="147"/>
      <c r="C71" s="148" t="s">
        <v>614</v>
      </c>
      <c r="D71" s="148" t="s">
        <v>16671</v>
      </c>
      <c r="E71" s="148" t="s">
        <v>67</v>
      </c>
      <c r="F71" s="148" t="s">
        <v>14229</v>
      </c>
      <c r="G71" s="144">
        <v>5743</v>
      </c>
      <c r="H71" s="144">
        <v>3342</v>
      </c>
      <c r="I71" s="144">
        <v>6203</v>
      </c>
      <c r="J71" s="144"/>
      <c r="K71" s="144"/>
      <c r="L71" s="144"/>
      <c r="M71" s="144"/>
      <c r="N71" s="144"/>
      <c r="O71" s="144">
        <v>785</v>
      </c>
      <c r="P71" s="148" t="s">
        <v>8902</v>
      </c>
      <c r="Q71" s="148" t="s">
        <v>8903</v>
      </c>
      <c r="R71" s="148">
        <v>794</v>
      </c>
      <c r="S71" s="148" t="s">
        <v>8830</v>
      </c>
      <c r="T71" s="148">
        <v>172</v>
      </c>
      <c r="U71" s="148"/>
      <c r="V71" s="148"/>
      <c r="W71" s="148"/>
      <c r="X71" s="148"/>
      <c r="Y71" s="148"/>
      <c r="Z71" s="148"/>
      <c r="AA71" s="148" t="s">
        <v>8831</v>
      </c>
      <c r="AB71" s="148"/>
      <c r="AC71" s="148"/>
      <c r="AD71" s="148"/>
      <c r="AE71" s="148"/>
      <c r="AF71" s="148"/>
      <c r="AG71" s="148"/>
      <c r="AH71" s="1199">
        <v>1988</v>
      </c>
      <c r="AI71" s="148"/>
      <c r="AJ71" s="148"/>
      <c r="AK71" s="148"/>
      <c r="AL71" s="148"/>
      <c r="AM71" s="148"/>
      <c r="AN71" s="148"/>
      <c r="AO71" s="165">
        <v>3638</v>
      </c>
      <c r="AP71" s="301"/>
      <c r="AQ71" s="170"/>
    </row>
    <row r="72" spans="1:43" s="225" customFormat="1" ht="24" hidden="1" customHeight="1" x14ac:dyDescent="0.15">
      <c r="A72" s="204">
        <v>14</v>
      </c>
      <c r="B72" s="147"/>
      <c r="C72" s="148" t="s">
        <v>794</v>
      </c>
      <c r="D72" s="148" t="s">
        <v>14230</v>
      </c>
      <c r="E72" s="148" t="s">
        <v>794</v>
      </c>
      <c r="F72" s="148" t="s">
        <v>9122</v>
      </c>
      <c r="G72" s="144">
        <v>3011</v>
      </c>
      <c r="H72" s="144">
        <v>1796</v>
      </c>
      <c r="I72" s="144">
        <v>11357</v>
      </c>
      <c r="J72" s="144" t="s">
        <v>1330</v>
      </c>
      <c r="K72" s="144" t="s">
        <v>1277</v>
      </c>
      <c r="L72" s="144"/>
      <c r="M72" s="144"/>
      <c r="N72" s="144">
        <v>2384</v>
      </c>
      <c r="O72" s="144">
        <v>745</v>
      </c>
      <c r="P72" s="148" t="s">
        <v>8904</v>
      </c>
      <c r="Q72" s="148" t="s">
        <v>8905</v>
      </c>
      <c r="R72" s="148">
        <v>894</v>
      </c>
      <c r="S72" s="148" t="s">
        <v>8906</v>
      </c>
      <c r="T72" s="148">
        <v>745</v>
      </c>
      <c r="U72" s="148">
        <v>4838</v>
      </c>
      <c r="V72" s="148">
        <v>3188</v>
      </c>
      <c r="W72" s="148"/>
      <c r="X72" s="148">
        <v>8426</v>
      </c>
      <c r="Y72" s="148"/>
      <c r="Z72" s="148"/>
      <c r="AA72" s="148" t="s">
        <v>8907</v>
      </c>
      <c r="AB72" s="148"/>
      <c r="AC72" s="148"/>
      <c r="AD72" s="148"/>
      <c r="AE72" s="148"/>
      <c r="AF72" s="148"/>
      <c r="AG72" s="148"/>
      <c r="AH72" s="1199">
        <v>2000</v>
      </c>
      <c r="AI72" s="148"/>
      <c r="AJ72" s="148"/>
      <c r="AK72" s="148"/>
      <c r="AL72" s="148"/>
      <c r="AM72" s="148"/>
      <c r="AN72" s="148"/>
      <c r="AO72" s="165">
        <v>17219</v>
      </c>
      <c r="AP72" s="301"/>
      <c r="AQ72" s="170"/>
    </row>
    <row r="73" spans="1:43" s="225" customFormat="1" ht="24" hidden="1" customHeight="1" x14ac:dyDescent="0.15">
      <c r="A73" s="204">
        <v>15</v>
      </c>
      <c r="B73" s="147"/>
      <c r="C73" s="232" t="s">
        <v>794</v>
      </c>
      <c r="D73" s="232" t="s">
        <v>8908</v>
      </c>
      <c r="E73" s="232" t="s">
        <v>794</v>
      </c>
      <c r="F73" s="232" t="s">
        <v>9122</v>
      </c>
      <c r="G73" s="144">
        <v>2550</v>
      </c>
      <c r="H73" s="144">
        <v>1044</v>
      </c>
      <c r="I73" s="144">
        <v>4752</v>
      </c>
      <c r="J73" s="144"/>
      <c r="K73" s="144"/>
      <c r="L73" s="144"/>
      <c r="M73" s="144"/>
      <c r="N73" s="144"/>
      <c r="O73" s="144"/>
      <c r="P73" s="148"/>
      <c r="Q73" s="232"/>
      <c r="R73" s="301">
        <v>1047</v>
      </c>
      <c r="S73" s="144" t="s">
        <v>8909</v>
      </c>
      <c r="T73" s="144"/>
      <c r="U73" s="148"/>
      <c r="V73" s="148"/>
      <c r="W73" s="148"/>
      <c r="X73" s="148"/>
      <c r="Y73" s="148"/>
      <c r="Z73" s="148"/>
      <c r="AA73" s="232" t="s">
        <v>8910</v>
      </c>
      <c r="AB73" s="232"/>
      <c r="AC73" s="232"/>
      <c r="AD73" s="232"/>
      <c r="AE73" s="232"/>
      <c r="AF73" s="232"/>
      <c r="AG73" s="232"/>
      <c r="AH73" s="232">
        <v>2004</v>
      </c>
      <c r="AI73" s="148"/>
      <c r="AJ73" s="148"/>
      <c r="AK73" s="148"/>
      <c r="AL73" s="148"/>
      <c r="AM73" s="144"/>
      <c r="AN73" s="232"/>
      <c r="AO73" s="144">
        <v>11276</v>
      </c>
      <c r="AP73" s="232"/>
      <c r="AQ73" s="170"/>
    </row>
    <row r="74" spans="1:43" s="225" customFormat="1" ht="24" hidden="1" customHeight="1" x14ac:dyDescent="0.15">
      <c r="A74" s="178">
        <v>16</v>
      </c>
      <c r="B74" s="147"/>
      <c r="C74" s="232" t="s">
        <v>794</v>
      </c>
      <c r="D74" s="232" t="s">
        <v>8911</v>
      </c>
      <c r="E74" s="232" t="s">
        <v>794</v>
      </c>
      <c r="F74" s="232" t="s">
        <v>9122</v>
      </c>
      <c r="G74" s="144">
        <v>1146</v>
      </c>
      <c r="H74" s="144">
        <v>1141.5999999999999</v>
      </c>
      <c r="I74" s="144">
        <v>4079.03</v>
      </c>
      <c r="J74" s="144" t="s">
        <v>2726</v>
      </c>
      <c r="K74" s="144" t="s">
        <v>1295</v>
      </c>
      <c r="L74" s="144"/>
      <c r="M74" s="144"/>
      <c r="N74" s="144">
        <v>2081</v>
      </c>
      <c r="O74" s="144">
        <v>791</v>
      </c>
      <c r="P74" s="144" t="s">
        <v>8912</v>
      </c>
      <c r="Q74" s="232" t="s">
        <v>14231</v>
      </c>
      <c r="R74" s="144">
        <v>727</v>
      </c>
      <c r="S74" s="144" t="s">
        <v>8913</v>
      </c>
      <c r="T74" s="144">
        <v>273.60000000000002</v>
      </c>
      <c r="U74" s="148">
        <v>9669251250</v>
      </c>
      <c r="V74" s="148">
        <v>7640000000</v>
      </c>
      <c r="W74" s="148"/>
      <c r="X74" s="148"/>
      <c r="Y74" s="148"/>
      <c r="Z74" s="148"/>
      <c r="AA74" s="232" t="s">
        <v>8914</v>
      </c>
      <c r="AB74" s="232"/>
      <c r="AC74" s="232"/>
      <c r="AD74" s="232">
        <v>1</v>
      </c>
      <c r="AE74" s="232"/>
      <c r="AF74" s="232"/>
      <c r="AG74" s="232"/>
      <c r="AH74" s="232">
        <v>2006</v>
      </c>
      <c r="AI74" s="148"/>
      <c r="AJ74" s="148"/>
      <c r="AK74" s="148"/>
      <c r="AL74" s="148"/>
      <c r="AM74" s="144"/>
      <c r="AN74" s="232"/>
      <c r="AO74" s="144">
        <v>13120</v>
      </c>
      <c r="AP74" s="232"/>
      <c r="AQ74" s="170"/>
    </row>
    <row r="75" spans="1:43" s="225" customFormat="1" ht="24" hidden="1" customHeight="1" x14ac:dyDescent="0.15">
      <c r="A75" s="178">
        <v>17</v>
      </c>
      <c r="B75" s="147"/>
      <c r="C75" s="232" t="s">
        <v>8564</v>
      </c>
      <c r="D75" s="232" t="s">
        <v>8915</v>
      </c>
      <c r="E75" s="232" t="s">
        <v>8564</v>
      </c>
      <c r="F75" s="232" t="s">
        <v>8633</v>
      </c>
      <c r="G75" s="144">
        <v>4174</v>
      </c>
      <c r="H75" s="144">
        <v>1306</v>
      </c>
      <c r="I75" s="144">
        <v>5263</v>
      </c>
      <c r="J75" s="144" t="s">
        <v>1277</v>
      </c>
      <c r="K75" s="144" t="s">
        <v>1733</v>
      </c>
      <c r="L75" s="144" t="s">
        <v>1621</v>
      </c>
      <c r="M75" s="144"/>
      <c r="N75" s="144">
        <v>1543</v>
      </c>
      <c r="O75" s="144">
        <v>673</v>
      </c>
      <c r="P75" s="144" t="s">
        <v>8916</v>
      </c>
      <c r="Q75" s="232" t="s">
        <v>8917</v>
      </c>
      <c r="R75" s="144">
        <v>744</v>
      </c>
      <c r="S75" s="144" t="s">
        <v>8918</v>
      </c>
      <c r="T75" s="144">
        <v>126</v>
      </c>
      <c r="U75" s="148"/>
      <c r="V75" s="148"/>
      <c r="W75" s="148"/>
      <c r="X75" s="148">
        <v>3796</v>
      </c>
      <c r="Y75" s="148"/>
      <c r="Z75" s="148"/>
      <c r="AA75" s="232" t="s">
        <v>1334</v>
      </c>
      <c r="AB75" s="232">
        <v>2001</v>
      </c>
      <c r="AC75" s="232">
        <v>2002</v>
      </c>
      <c r="AD75" s="232"/>
      <c r="AE75" s="232"/>
      <c r="AF75" s="232"/>
      <c r="AG75" s="232"/>
      <c r="AH75" s="232">
        <v>1992</v>
      </c>
      <c r="AI75" s="148"/>
      <c r="AJ75" s="148" t="s">
        <v>8919</v>
      </c>
      <c r="AK75" s="148"/>
      <c r="AL75" s="148"/>
      <c r="AM75" s="144"/>
      <c r="AN75" s="232"/>
      <c r="AO75" s="144">
        <v>3796</v>
      </c>
      <c r="AP75" s="232"/>
      <c r="AQ75" s="170"/>
    </row>
    <row r="76" spans="1:43" s="225" customFormat="1" ht="24" hidden="1" customHeight="1" x14ac:dyDescent="0.15">
      <c r="A76" s="178"/>
      <c r="B76" s="147"/>
      <c r="C76" s="232" t="s">
        <v>8564</v>
      </c>
      <c r="D76" s="232" t="s">
        <v>8920</v>
      </c>
      <c r="E76" s="232" t="s">
        <v>8564</v>
      </c>
      <c r="F76" s="419" t="s">
        <v>8564</v>
      </c>
      <c r="G76" s="144">
        <v>1600</v>
      </c>
      <c r="H76" s="144">
        <v>673</v>
      </c>
      <c r="I76" s="144">
        <v>673</v>
      </c>
      <c r="J76" s="144" t="s">
        <v>1491</v>
      </c>
      <c r="K76" s="144" t="s">
        <v>1295</v>
      </c>
      <c r="L76" s="144" t="s">
        <v>1490</v>
      </c>
      <c r="M76" s="144" t="s">
        <v>8921</v>
      </c>
      <c r="N76" s="144">
        <v>1600</v>
      </c>
      <c r="O76" s="144">
        <v>1600</v>
      </c>
      <c r="P76" s="148" t="s">
        <v>8922</v>
      </c>
      <c r="Q76" s="232" t="s">
        <v>8923</v>
      </c>
      <c r="R76" s="301" t="s">
        <v>417</v>
      </c>
      <c r="S76" s="144" t="s">
        <v>417</v>
      </c>
      <c r="T76" s="144" t="s">
        <v>417</v>
      </c>
      <c r="U76" s="232"/>
      <c r="V76" s="148"/>
      <c r="W76" s="148"/>
      <c r="X76" s="148">
        <v>89</v>
      </c>
      <c r="Y76" s="148"/>
      <c r="Z76" s="148"/>
      <c r="AA76" s="232" t="s">
        <v>8924</v>
      </c>
      <c r="AB76" s="232">
        <v>2001</v>
      </c>
      <c r="AC76" s="232"/>
      <c r="AD76" s="232"/>
      <c r="AE76" s="232"/>
      <c r="AF76" s="232"/>
      <c r="AG76" s="232"/>
      <c r="AH76" s="232">
        <v>1991</v>
      </c>
      <c r="AI76" s="148"/>
      <c r="AJ76" s="148" t="s">
        <v>8919</v>
      </c>
      <c r="AK76" s="148"/>
      <c r="AL76" s="148"/>
      <c r="AM76" s="148"/>
      <c r="AN76" s="148"/>
      <c r="AO76" s="144">
        <v>89</v>
      </c>
      <c r="AP76" s="144"/>
      <c r="AQ76" s="170"/>
    </row>
    <row r="77" spans="1:43" s="225" customFormat="1" ht="24" hidden="1" customHeight="1" x14ac:dyDescent="0.15">
      <c r="A77" s="204"/>
      <c r="B77" s="147"/>
      <c r="C77" s="232" t="s">
        <v>8564</v>
      </c>
      <c r="D77" s="232" t="s">
        <v>16672</v>
      </c>
      <c r="E77" s="232" t="s">
        <v>67</v>
      </c>
      <c r="F77" s="232" t="s">
        <v>16659</v>
      </c>
      <c r="G77" s="144">
        <v>1762</v>
      </c>
      <c r="H77" s="144">
        <v>1254</v>
      </c>
      <c r="I77" s="144">
        <v>4986</v>
      </c>
      <c r="J77" s="144"/>
      <c r="K77" s="144"/>
      <c r="L77" s="144"/>
      <c r="M77" s="144"/>
      <c r="N77" s="144">
        <v>853</v>
      </c>
      <c r="O77" s="144">
        <v>195</v>
      </c>
      <c r="P77" s="148" t="s">
        <v>8925</v>
      </c>
      <c r="Q77" s="232" t="s">
        <v>1518</v>
      </c>
      <c r="R77" s="144">
        <v>658</v>
      </c>
      <c r="S77" s="148" t="s">
        <v>8830</v>
      </c>
      <c r="T77" s="144">
        <v>160</v>
      </c>
      <c r="U77" s="148"/>
      <c r="V77" s="148"/>
      <c r="W77" s="148"/>
      <c r="X77" s="148"/>
      <c r="Y77" s="148"/>
      <c r="Z77" s="148"/>
      <c r="AA77" s="232" t="s">
        <v>8765</v>
      </c>
      <c r="AB77" s="232"/>
      <c r="AC77" s="232"/>
      <c r="AD77" s="232"/>
      <c r="AE77" s="232"/>
      <c r="AF77" s="232"/>
      <c r="AG77" s="232"/>
      <c r="AH77" s="232">
        <v>2002</v>
      </c>
      <c r="AI77" s="148"/>
      <c r="AJ77" s="148"/>
      <c r="AK77" s="148"/>
      <c r="AL77" s="148"/>
      <c r="AM77" s="148"/>
      <c r="AN77" s="148"/>
      <c r="AO77" s="144">
        <v>11971</v>
      </c>
      <c r="AP77" s="144"/>
      <c r="AQ77" s="170"/>
    </row>
    <row r="78" spans="1:43" s="225" customFormat="1" ht="24" hidden="1" customHeight="1" x14ac:dyDescent="0.15">
      <c r="A78" s="204">
        <v>18</v>
      </c>
      <c r="B78" s="147"/>
      <c r="C78" s="232" t="s">
        <v>8564</v>
      </c>
      <c r="D78" s="232" t="s">
        <v>8926</v>
      </c>
      <c r="E78" s="232" t="s">
        <v>8564</v>
      </c>
      <c r="F78" s="232" t="s">
        <v>11920</v>
      </c>
      <c r="G78" s="144">
        <v>1125</v>
      </c>
      <c r="H78" s="144">
        <v>674</v>
      </c>
      <c r="I78" s="144">
        <v>3669</v>
      </c>
      <c r="J78" s="144"/>
      <c r="K78" s="144"/>
      <c r="L78" s="144"/>
      <c r="M78" s="144"/>
      <c r="N78" s="144">
        <v>912</v>
      </c>
      <c r="O78" s="144" t="s">
        <v>8927</v>
      </c>
      <c r="P78" s="144" t="s">
        <v>8927</v>
      </c>
      <c r="Q78" s="232"/>
      <c r="R78" s="144">
        <v>300</v>
      </c>
      <c r="S78" s="144" t="s">
        <v>8928</v>
      </c>
      <c r="T78" s="144">
        <v>612</v>
      </c>
      <c r="U78" s="148"/>
      <c r="V78" s="148"/>
      <c r="W78" s="148"/>
      <c r="X78" s="148"/>
      <c r="Y78" s="148"/>
      <c r="Z78" s="148"/>
      <c r="AA78" s="232" t="s">
        <v>8929</v>
      </c>
      <c r="AB78" s="232"/>
      <c r="AC78" s="232"/>
      <c r="AD78" s="232"/>
      <c r="AE78" s="232"/>
      <c r="AF78" s="232"/>
      <c r="AG78" s="232"/>
      <c r="AH78" s="232">
        <v>2014</v>
      </c>
      <c r="AI78" s="148"/>
      <c r="AJ78" s="148"/>
      <c r="AK78" s="148"/>
      <c r="AL78" s="148"/>
      <c r="AM78" s="148"/>
      <c r="AN78" s="148"/>
      <c r="AO78" s="144">
        <v>9689</v>
      </c>
      <c r="AP78" s="144"/>
      <c r="AQ78" s="170"/>
    </row>
    <row r="79" spans="1:43" s="225" customFormat="1" ht="24" hidden="1" customHeight="1" x14ac:dyDescent="0.15">
      <c r="A79" s="178">
        <v>19</v>
      </c>
      <c r="B79" s="147"/>
      <c r="C79" s="232" t="s">
        <v>8564</v>
      </c>
      <c r="D79" s="232" t="s">
        <v>8930</v>
      </c>
      <c r="E79" s="232" t="s">
        <v>8564</v>
      </c>
      <c r="F79" s="232" t="s">
        <v>8633</v>
      </c>
      <c r="G79" s="144">
        <v>10250</v>
      </c>
      <c r="H79" s="144">
        <v>788</v>
      </c>
      <c r="I79" s="144">
        <v>1072</v>
      </c>
      <c r="J79" s="144"/>
      <c r="K79" s="144"/>
      <c r="L79" s="144"/>
      <c r="M79" s="144"/>
      <c r="N79" s="144">
        <v>327</v>
      </c>
      <c r="O79" s="144">
        <v>327</v>
      </c>
      <c r="P79" s="144" t="s">
        <v>14480</v>
      </c>
      <c r="Q79" s="232" t="s">
        <v>8931</v>
      </c>
      <c r="R79" s="144" t="s">
        <v>417</v>
      </c>
      <c r="S79" s="144" t="s">
        <v>417</v>
      </c>
      <c r="T79" s="144">
        <v>288</v>
      </c>
      <c r="U79" s="148"/>
      <c r="V79" s="148"/>
      <c r="W79" s="148"/>
      <c r="X79" s="148"/>
      <c r="Y79" s="148"/>
      <c r="Z79" s="148"/>
      <c r="AA79" s="232" t="s">
        <v>427</v>
      </c>
      <c r="AB79" s="232"/>
      <c r="AC79" s="232"/>
      <c r="AD79" s="232"/>
      <c r="AE79" s="232"/>
      <c r="AF79" s="232"/>
      <c r="AG79" s="232"/>
      <c r="AH79" s="232">
        <v>2014</v>
      </c>
      <c r="AI79" s="148"/>
      <c r="AJ79" s="148"/>
      <c r="AK79" s="148"/>
      <c r="AL79" s="148"/>
      <c r="AM79" s="148"/>
      <c r="AN79" s="148"/>
      <c r="AO79" s="144">
        <v>3346</v>
      </c>
      <c r="AP79" s="144"/>
      <c r="AQ79" s="170"/>
    </row>
    <row r="80" spans="1:43" s="225" customFormat="1" ht="24" hidden="1" customHeight="1" x14ac:dyDescent="0.15">
      <c r="A80" s="204">
        <v>20</v>
      </c>
      <c r="B80" s="147"/>
      <c r="C80" s="232" t="s">
        <v>8564</v>
      </c>
      <c r="D80" s="232" t="s">
        <v>14481</v>
      </c>
      <c r="E80" s="232" t="s">
        <v>8564</v>
      </c>
      <c r="F80" s="232" t="s">
        <v>8633</v>
      </c>
      <c r="G80" s="144">
        <v>12813</v>
      </c>
      <c r="H80" s="144">
        <v>1234</v>
      </c>
      <c r="I80" s="144">
        <v>2884</v>
      </c>
      <c r="J80" s="144"/>
      <c r="K80" s="144"/>
      <c r="L80" s="144"/>
      <c r="M80" s="144"/>
      <c r="N80" s="144">
        <v>1123</v>
      </c>
      <c r="O80" s="144">
        <v>1123</v>
      </c>
      <c r="P80" s="144" t="s">
        <v>14482</v>
      </c>
      <c r="Q80" s="232" t="s">
        <v>2836</v>
      </c>
      <c r="R80" s="144"/>
      <c r="S80" s="144"/>
      <c r="T80" s="144"/>
      <c r="U80" s="148"/>
      <c r="V80" s="148"/>
      <c r="W80" s="148"/>
      <c r="X80" s="148"/>
      <c r="Y80" s="148"/>
      <c r="Z80" s="148"/>
      <c r="AA80" s="232" t="s">
        <v>7094</v>
      </c>
      <c r="AB80" s="232"/>
      <c r="AC80" s="232"/>
      <c r="AD80" s="232"/>
      <c r="AE80" s="232"/>
      <c r="AF80" s="232"/>
      <c r="AG80" s="232"/>
      <c r="AH80" s="232">
        <v>2020</v>
      </c>
      <c r="AI80" s="148"/>
      <c r="AJ80" s="148"/>
      <c r="AK80" s="148"/>
      <c r="AL80" s="148"/>
      <c r="AM80" s="148"/>
      <c r="AN80" s="148"/>
      <c r="AO80" s="144">
        <v>11234</v>
      </c>
      <c r="AP80" s="144"/>
      <c r="AQ80" s="170"/>
    </row>
    <row r="81" spans="1:43" s="225" customFormat="1" ht="24" hidden="1" customHeight="1" x14ac:dyDescent="0.15">
      <c r="A81" s="204"/>
      <c r="B81" s="147"/>
      <c r="C81" s="232" t="s">
        <v>8634</v>
      </c>
      <c r="D81" s="232" t="s">
        <v>8932</v>
      </c>
      <c r="E81" s="232" t="s">
        <v>8634</v>
      </c>
      <c r="F81" s="232" t="s">
        <v>8933</v>
      </c>
      <c r="G81" s="144">
        <v>5090</v>
      </c>
      <c r="H81" s="144">
        <v>2159</v>
      </c>
      <c r="I81" s="144">
        <v>9115</v>
      </c>
      <c r="J81" s="144" t="s">
        <v>1330</v>
      </c>
      <c r="K81" s="144" t="s">
        <v>1277</v>
      </c>
      <c r="L81" s="144" t="s">
        <v>1295</v>
      </c>
      <c r="M81" s="144" t="s">
        <v>8934</v>
      </c>
      <c r="N81" s="144">
        <v>1868</v>
      </c>
      <c r="O81" s="144">
        <v>818</v>
      </c>
      <c r="P81" s="148" t="s">
        <v>8935</v>
      </c>
      <c r="Q81" s="232" t="s">
        <v>8936</v>
      </c>
      <c r="R81" s="250">
        <v>859</v>
      </c>
      <c r="S81" s="250" t="s">
        <v>8937</v>
      </c>
      <c r="T81" s="250">
        <v>191</v>
      </c>
      <c r="U81" s="148" t="s">
        <v>8938</v>
      </c>
      <c r="V81" s="148" t="s">
        <v>8939</v>
      </c>
      <c r="W81" s="148"/>
      <c r="X81" s="148"/>
      <c r="Y81" s="148"/>
      <c r="Z81" s="148"/>
      <c r="AA81" s="232" t="s">
        <v>8940</v>
      </c>
      <c r="AB81" s="232"/>
      <c r="AC81" s="232"/>
      <c r="AD81" s="232">
        <v>1</v>
      </c>
      <c r="AE81" s="232" t="s">
        <v>8941</v>
      </c>
      <c r="AF81" s="232" t="s">
        <v>8942</v>
      </c>
      <c r="AG81" s="232" t="s">
        <v>8943</v>
      </c>
      <c r="AH81" s="232">
        <v>2001</v>
      </c>
      <c r="AI81" s="148"/>
      <c r="AJ81" s="148" t="s">
        <v>8416</v>
      </c>
      <c r="AK81" s="148"/>
      <c r="AL81" s="148"/>
      <c r="AM81" s="148"/>
      <c r="AN81" s="148"/>
      <c r="AO81" s="144">
        <v>15432</v>
      </c>
      <c r="AP81" s="250"/>
      <c r="AQ81" s="170"/>
    </row>
    <row r="82" spans="1:43" s="225" customFormat="1" ht="24" hidden="1" customHeight="1" x14ac:dyDescent="0.15">
      <c r="A82" s="204">
        <v>21</v>
      </c>
      <c r="B82" s="147"/>
      <c r="C82" s="232" t="s">
        <v>8634</v>
      </c>
      <c r="D82" s="232" t="s">
        <v>16673</v>
      </c>
      <c r="E82" s="232" t="s">
        <v>67</v>
      </c>
      <c r="F82" s="232" t="s">
        <v>9105</v>
      </c>
      <c r="G82" s="144">
        <v>6268</v>
      </c>
      <c r="H82" s="144">
        <v>1246</v>
      </c>
      <c r="I82" s="144">
        <v>5055</v>
      </c>
      <c r="J82" s="144"/>
      <c r="K82" s="144"/>
      <c r="L82" s="144"/>
      <c r="M82" s="144"/>
      <c r="N82" s="144"/>
      <c r="O82" s="144">
        <v>200</v>
      </c>
      <c r="P82" s="148"/>
      <c r="Q82" s="232" t="s">
        <v>1518</v>
      </c>
      <c r="R82" s="250">
        <v>730</v>
      </c>
      <c r="S82" s="250" t="s">
        <v>8830</v>
      </c>
      <c r="T82" s="250">
        <v>385</v>
      </c>
      <c r="U82" s="148"/>
      <c r="V82" s="148"/>
      <c r="W82" s="148"/>
      <c r="X82" s="148"/>
      <c r="Y82" s="148"/>
      <c r="Z82" s="148"/>
      <c r="AA82" s="232" t="s">
        <v>8831</v>
      </c>
      <c r="AB82" s="232"/>
      <c r="AC82" s="232"/>
      <c r="AD82" s="232"/>
      <c r="AE82" s="232"/>
      <c r="AF82" s="232"/>
      <c r="AG82" s="232"/>
      <c r="AH82" s="232">
        <v>2004</v>
      </c>
      <c r="AI82" s="148"/>
      <c r="AJ82" s="148"/>
      <c r="AK82" s="148"/>
      <c r="AL82" s="148"/>
      <c r="AM82" s="148"/>
      <c r="AN82" s="148"/>
      <c r="AO82" s="144">
        <v>12940</v>
      </c>
      <c r="AP82" s="250"/>
      <c r="AQ82" s="170"/>
    </row>
    <row r="83" spans="1:43" s="225" customFormat="1" ht="24" hidden="1" customHeight="1" x14ac:dyDescent="0.15">
      <c r="A83" s="204">
        <v>22</v>
      </c>
      <c r="B83" s="147"/>
      <c r="C83" s="232" t="s">
        <v>8634</v>
      </c>
      <c r="D83" s="232" t="s">
        <v>8944</v>
      </c>
      <c r="E83" s="232" t="s">
        <v>8634</v>
      </c>
      <c r="F83" s="232" t="s">
        <v>8933</v>
      </c>
      <c r="G83" s="144">
        <v>5972</v>
      </c>
      <c r="H83" s="144">
        <v>2990</v>
      </c>
      <c r="I83" s="144">
        <v>3066</v>
      </c>
      <c r="J83" s="144"/>
      <c r="K83" s="144"/>
      <c r="L83" s="144"/>
      <c r="M83" s="144"/>
      <c r="N83" s="144">
        <v>608</v>
      </c>
      <c r="O83" s="144">
        <v>243</v>
      </c>
      <c r="P83" s="148" t="s">
        <v>8945</v>
      </c>
      <c r="Q83" s="232" t="s">
        <v>16592</v>
      </c>
      <c r="R83" s="144"/>
      <c r="S83" s="148"/>
      <c r="T83" s="144">
        <v>365</v>
      </c>
      <c r="U83" s="148"/>
      <c r="V83" s="148"/>
      <c r="W83" s="148"/>
      <c r="X83" s="148"/>
      <c r="Y83" s="148"/>
      <c r="Z83" s="148"/>
      <c r="AA83" s="232" t="s">
        <v>8946</v>
      </c>
      <c r="AB83" s="232"/>
      <c r="AC83" s="232"/>
      <c r="AD83" s="232"/>
      <c r="AE83" s="232"/>
      <c r="AF83" s="232"/>
      <c r="AG83" s="232"/>
      <c r="AH83" s="232">
        <v>2007</v>
      </c>
      <c r="AI83" s="148"/>
      <c r="AJ83" s="148"/>
      <c r="AK83" s="148"/>
      <c r="AL83" s="148"/>
      <c r="AM83" s="148"/>
      <c r="AN83" s="148"/>
      <c r="AO83" s="144">
        <v>2100</v>
      </c>
      <c r="AP83" s="144"/>
      <c r="AQ83" s="170"/>
    </row>
    <row r="84" spans="1:43" s="225" customFormat="1" ht="24" hidden="1" customHeight="1" x14ac:dyDescent="0.15">
      <c r="A84" s="204">
        <v>23</v>
      </c>
      <c r="B84" s="140"/>
      <c r="C84" s="232" t="s">
        <v>8634</v>
      </c>
      <c r="D84" s="1272" t="s">
        <v>16593</v>
      </c>
      <c r="E84" s="299" t="s">
        <v>8634</v>
      </c>
      <c r="F84" s="232" t="s">
        <v>8933</v>
      </c>
      <c r="G84" s="301">
        <v>2627</v>
      </c>
      <c r="H84" s="301">
        <v>1567</v>
      </c>
      <c r="I84" s="301">
        <v>8305</v>
      </c>
      <c r="J84" s="301"/>
      <c r="K84" s="301"/>
      <c r="L84" s="301"/>
      <c r="M84" s="301"/>
      <c r="N84" s="301">
        <v>1914</v>
      </c>
      <c r="O84" s="301">
        <v>812</v>
      </c>
      <c r="P84" s="301" t="s">
        <v>14483</v>
      </c>
      <c r="Q84" s="299" t="s">
        <v>1255</v>
      </c>
      <c r="R84" s="301">
        <v>885</v>
      </c>
      <c r="S84" s="301" t="s">
        <v>1666</v>
      </c>
      <c r="T84" s="301">
        <v>217</v>
      </c>
      <c r="U84" s="299"/>
      <c r="V84" s="299"/>
      <c r="W84" s="299"/>
      <c r="X84" s="299"/>
      <c r="Y84" s="299"/>
      <c r="Z84" s="299"/>
      <c r="AA84" s="299" t="s">
        <v>14484</v>
      </c>
      <c r="AB84" s="299"/>
      <c r="AC84" s="299"/>
      <c r="AD84" s="299"/>
      <c r="AE84" s="299"/>
      <c r="AF84" s="299"/>
      <c r="AG84" s="299"/>
      <c r="AH84" s="299">
        <v>2020</v>
      </c>
      <c r="AI84" s="299"/>
      <c r="AJ84" s="299"/>
      <c r="AK84" s="299"/>
      <c r="AL84" s="299"/>
      <c r="AM84" s="299"/>
      <c r="AN84" s="299"/>
      <c r="AO84" s="301">
        <v>28700</v>
      </c>
      <c r="AP84" s="301"/>
      <c r="AQ84" s="170"/>
    </row>
    <row r="85" spans="1:43" s="225" customFormat="1" ht="24" hidden="1" customHeight="1" x14ac:dyDescent="0.15">
      <c r="A85" s="178"/>
      <c r="B85" s="140"/>
      <c r="C85" s="232" t="s">
        <v>8634</v>
      </c>
      <c r="D85" s="1272" t="s">
        <v>15365</v>
      </c>
      <c r="E85" s="299" t="s">
        <v>8634</v>
      </c>
      <c r="F85" s="232" t="s">
        <v>8933</v>
      </c>
      <c r="G85" s="301">
        <v>648</v>
      </c>
      <c r="H85" s="301">
        <v>319</v>
      </c>
      <c r="I85" s="301">
        <v>438</v>
      </c>
      <c r="J85" s="301"/>
      <c r="K85" s="301"/>
      <c r="L85" s="301"/>
      <c r="M85" s="301"/>
      <c r="N85" s="301">
        <v>154</v>
      </c>
      <c r="O85" s="301">
        <v>154</v>
      </c>
      <c r="P85" s="299"/>
      <c r="Q85" s="299" t="s">
        <v>15366</v>
      </c>
      <c r="R85" s="301"/>
      <c r="S85" s="301"/>
      <c r="T85" s="301"/>
      <c r="U85" s="299"/>
      <c r="V85" s="299"/>
      <c r="W85" s="299"/>
      <c r="X85" s="299"/>
      <c r="Y85" s="299"/>
      <c r="Z85" s="299"/>
      <c r="AA85" s="299"/>
      <c r="AB85" s="299"/>
      <c r="AC85" s="299"/>
      <c r="AD85" s="299"/>
      <c r="AE85" s="299"/>
      <c r="AF85" s="299"/>
      <c r="AG85" s="299"/>
      <c r="AH85" s="299">
        <v>2021</v>
      </c>
      <c r="AI85" s="299"/>
      <c r="AJ85" s="299"/>
      <c r="AK85" s="299"/>
      <c r="AL85" s="299"/>
      <c r="AM85" s="299"/>
      <c r="AN85" s="299"/>
      <c r="AO85" s="301">
        <v>1875</v>
      </c>
      <c r="AP85" s="301"/>
      <c r="AQ85" s="170"/>
    </row>
    <row r="86" spans="1:43" s="225" customFormat="1" ht="24" hidden="1" customHeight="1" x14ac:dyDescent="0.15">
      <c r="A86" s="178">
        <v>24</v>
      </c>
      <c r="B86" s="140"/>
      <c r="C86" s="299" t="s">
        <v>312</v>
      </c>
      <c r="D86" s="1272" t="s">
        <v>8947</v>
      </c>
      <c r="E86" s="299" t="s">
        <v>312</v>
      </c>
      <c r="F86" s="232" t="s">
        <v>8948</v>
      </c>
      <c r="G86" s="301">
        <v>5380</v>
      </c>
      <c r="H86" s="301">
        <v>1456</v>
      </c>
      <c r="I86" s="301">
        <v>9169</v>
      </c>
      <c r="J86" s="301"/>
      <c r="K86" s="301"/>
      <c r="L86" s="301"/>
      <c r="M86" s="301"/>
      <c r="N86" s="301">
        <v>1607</v>
      </c>
      <c r="O86" s="301">
        <v>651</v>
      </c>
      <c r="P86" s="301"/>
      <c r="Q86" s="299" t="s">
        <v>8949</v>
      </c>
      <c r="R86" s="1273">
        <v>421</v>
      </c>
      <c r="S86" s="1273" t="s">
        <v>8913</v>
      </c>
      <c r="T86" s="301">
        <v>535</v>
      </c>
      <c r="U86" s="299"/>
      <c r="V86" s="299"/>
      <c r="W86" s="299"/>
      <c r="X86" s="299"/>
      <c r="Y86" s="299"/>
      <c r="Z86" s="299"/>
      <c r="AA86" s="299" t="s">
        <v>16610</v>
      </c>
      <c r="AB86" s="299"/>
      <c r="AC86" s="299"/>
      <c r="AD86" s="299"/>
      <c r="AE86" s="299"/>
      <c r="AF86" s="299"/>
      <c r="AG86" s="299"/>
      <c r="AH86" s="299">
        <v>2004</v>
      </c>
      <c r="AI86" s="299"/>
      <c r="AJ86" s="299"/>
      <c r="AK86" s="299"/>
      <c r="AL86" s="299"/>
      <c r="AM86" s="299"/>
      <c r="AN86" s="299"/>
      <c r="AO86" s="301">
        <v>15888</v>
      </c>
      <c r="AP86" s="301"/>
      <c r="AQ86" s="170"/>
    </row>
    <row r="87" spans="1:43" s="225" customFormat="1" ht="24" hidden="1" customHeight="1" x14ac:dyDescent="0.15">
      <c r="A87" s="178">
        <v>25</v>
      </c>
      <c r="B87" s="147"/>
      <c r="C87" s="232" t="s">
        <v>312</v>
      </c>
      <c r="D87" s="232" t="s">
        <v>8950</v>
      </c>
      <c r="E87" s="232" t="s">
        <v>312</v>
      </c>
      <c r="F87" s="232" t="s">
        <v>8948</v>
      </c>
      <c r="G87" s="144">
        <v>1509</v>
      </c>
      <c r="H87" s="144">
        <v>893</v>
      </c>
      <c r="I87" s="144">
        <v>6674</v>
      </c>
      <c r="J87" s="144"/>
      <c r="K87" s="144"/>
      <c r="L87" s="144"/>
      <c r="M87" s="144"/>
      <c r="N87" s="144">
        <v>1647</v>
      </c>
      <c r="O87" s="144">
        <v>553</v>
      </c>
      <c r="P87" s="148" t="s">
        <v>8951</v>
      </c>
      <c r="Q87" s="232" t="s">
        <v>8952</v>
      </c>
      <c r="R87" s="250">
        <v>759</v>
      </c>
      <c r="S87" s="250" t="s">
        <v>8953</v>
      </c>
      <c r="T87" s="250">
        <v>335</v>
      </c>
      <c r="U87" s="148"/>
      <c r="V87" s="148"/>
      <c r="W87" s="148"/>
      <c r="X87" s="148"/>
      <c r="Y87" s="148"/>
      <c r="Z87" s="148"/>
      <c r="AA87" s="232" t="s">
        <v>16611</v>
      </c>
      <c r="AB87" s="232"/>
      <c r="AC87" s="232"/>
      <c r="AD87" s="232"/>
      <c r="AE87" s="232"/>
      <c r="AF87" s="232"/>
      <c r="AG87" s="232"/>
      <c r="AH87" s="232">
        <v>2014</v>
      </c>
      <c r="AI87" s="148"/>
      <c r="AJ87" s="148"/>
      <c r="AK87" s="148"/>
      <c r="AL87" s="148"/>
      <c r="AM87" s="148"/>
      <c r="AN87" s="148"/>
      <c r="AO87" s="144">
        <v>22516</v>
      </c>
      <c r="AP87" s="250"/>
      <c r="AQ87" s="170"/>
    </row>
    <row r="88" spans="1:43" s="225" customFormat="1" ht="24" hidden="1" customHeight="1" x14ac:dyDescent="0.15">
      <c r="A88" s="204">
        <v>27</v>
      </c>
      <c r="B88" s="147"/>
      <c r="C88" s="232" t="s">
        <v>312</v>
      </c>
      <c r="D88" s="232" t="s">
        <v>14485</v>
      </c>
      <c r="E88" s="232" t="s">
        <v>312</v>
      </c>
      <c r="F88" s="232" t="s">
        <v>8954</v>
      </c>
      <c r="G88" s="144">
        <v>1989</v>
      </c>
      <c r="H88" s="144">
        <v>6287</v>
      </c>
      <c r="I88" s="144">
        <v>6509</v>
      </c>
      <c r="J88" s="144"/>
      <c r="K88" s="144"/>
      <c r="L88" s="144"/>
      <c r="M88" s="144"/>
      <c r="N88" s="144">
        <v>691</v>
      </c>
      <c r="O88" s="144"/>
      <c r="P88" s="148"/>
      <c r="Q88" s="232"/>
      <c r="R88" s="144">
        <v>467</v>
      </c>
      <c r="S88" s="148" t="s">
        <v>8913</v>
      </c>
      <c r="T88" s="144">
        <v>224</v>
      </c>
      <c r="U88" s="148"/>
      <c r="V88" s="148"/>
      <c r="W88" s="148"/>
      <c r="X88" s="148"/>
      <c r="Y88" s="148"/>
      <c r="Z88" s="148"/>
      <c r="AA88" s="232"/>
      <c r="AB88" s="232"/>
      <c r="AC88" s="232"/>
      <c r="AD88" s="232"/>
      <c r="AE88" s="232"/>
      <c r="AF88" s="232"/>
      <c r="AG88" s="232"/>
      <c r="AH88" s="232">
        <v>2003</v>
      </c>
      <c r="AI88" s="148"/>
      <c r="AJ88" s="148"/>
      <c r="AK88" s="148"/>
      <c r="AL88" s="148"/>
      <c r="AM88" s="148"/>
      <c r="AN88" s="148"/>
      <c r="AO88" s="144"/>
      <c r="AP88" s="144"/>
      <c r="AQ88" s="170"/>
    </row>
    <row r="89" spans="1:43" s="225" customFormat="1" ht="24" hidden="1" customHeight="1" x14ac:dyDescent="0.15">
      <c r="A89" s="204">
        <v>28</v>
      </c>
      <c r="B89" s="147"/>
      <c r="C89" s="232" t="s">
        <v>312</v>
      </c>
      <c r="D89" s="232" t="s">
        <v>16674</v>
      </c>
      <c r="E89" s="232" t="s">
        <v>67</v>
      </c>
      <c r="F89" s="232" t="s">
        <v>16661</v>
      </c>
      <c r="G89" s="144">
        <v>2314</v>
      </c>
      <c r="H89" s="144"/>
      <c r="I89" s="144">
        <v>4306</v>
      </c>
      <c r="J89" s="144"/>
      <c r="K89" s="144"/>
      <c r="L89" s="144"/>
      <c r="M89" s="144"/>
      <c r="N89" s="144">
        <v>1950</v>
      </c>
      <c r="O89" s="144">
        <v>664</v>
      </c>
      <c r="P89" s="148" t="s">
        <v>8955</v>
      </c>
      <c r="Q89" s="232" t="s">
        <v>3796</v>
      </c>
      <c r="R89" s="144">
        <v>398.3</v>
      </c>
      <c r="S89" s="148" t="s">
        <v>8956</v>
      </c>
      <c r="T89" s="144">
        <v>285.60000000000002</v>
      </c>
      <c r="U89" s="148"/>
      <c r="V89" s="148"/>
      <c r="W89" s="148"/>
      <c r="X89" s="148"/>
      <c r="Y89" s="148"/>
      <c r="Z89" s="148"/>
      <c r="AA89" s="232" t="s">
        <v>8957</v>
      </c>
      <c r="AB89" s="232"/>
      <c r="AC89" s="232"/>
      <c r="AD89" s="232"/>
      <c r="AE89" s="232"/>
      <c r="AF89" s="232"/>
      <c r="AG89" s="232"/>
      <c r="AH89" s="232">
        <v>1987</v>
      </c>
      <c r="AI89" s="148"/>
      <c r="AJ89" s="148"/>
      <c r="AK89" s="148"/>
      <c r="AL89" s="148"/>
      <c r="AM89" s="148"/>
      <c r="AN89" s="148"/>
      <c r="AO89" s="144">
        <v>1400</v>
      </c>
      <c r="AP89" s="144"/>
      <c r="AQ89" s="170"/>
    </row>
    <row r="90" spans="1:43" s="225" customFormat="1" ht="24" hidden="1" customHeight="1" x14ac:dyDescent="0.15">
      <c r="A90" s="204">
        <v>29</v>
      </c>
      <c r="B90" s="147"/>
      <c r="C90" s="232" t="s">
        <v>8641</v>
      </c>
      <c r="D90" s="232" t="s">
        <v>8958</v>
      </c>
      <c r="E90" s="232" t="s">
        <v>8641</v>
      </c>
      <c r="F90" s="232" t="s">
        <v>14232</v>
      </c>
      <c r="G90" s="144">
        <v>3352</v>
      </c>
      <c r="H90" s="144">
        <v>1314</v>
      </c>
      <c r="I90" s="144">
        <v>3629</v>
      </c>
      <c r="J90" s="144" t="s">
        <v>1277</v>
      </c>
      <c r="K90" s="144" t="s">
        <v>487</v>
      </c>
      <c r="L90" s="144"/>
      <c r="M90" s="144"/>
      <c r="N90" s="144">
        <v>1228</v>
      </c>
      <c r="O90" s="144">
        <v>565</v>
      </c>
      <c r="P90" s="144" t="s">
        <v>11949</v>
      </c>
      <c r="Q90" s="232" t="s">
        <v>11950</v>
      </c>
      <c r="R90" s="144">
        <v>568</v>
      </c>
      <c r="S90" s="144" t="s">
        <v>8959</v>
      </c>
      <c r="T90" s="144">
        <v>204</v>
      </c>
      <c r="U90" s="148">
        <v>331</v>
      </c>
      <c r="V90" s="148">
        <v>3160</v>
      </c>
      <c r="W90" s="148">
        <v>800</v>
      </c>
      <c r="X90" s="148"/>
      <c r="Y90" s="148"/>
      <c r="Z90" s="148"/>
      <c r="AA90" s="232" t="s">
        <v>14233</v>
      </c>
      <c r="AB90" s="232">
        <v>2002</v>
      </c>
      <c r="AC90" s="232"/>
      <c r="AD90" s="232"/>
      <c r="AE90" s="232"/>
      <c r="AF90" s="232"/>
      <c r="AG90" s="232"/>
      <c r="AH90" s="232">
        <v>1998</v>
      </c>
      <c r="AI90" s="148"/>
      <c r="AJ90" s="148"/>
      <c r="AK90" s="148"/>
      <c r="AL90" s="148"/>
      <c r="AM90" s="148"/>
      <c r="AN90" s="148"/>
      <c r="AO90" s="144">
        <v>4291</v>
      </c>
      <c r="AP90" s="144"/>
      <c r="AQ90" s="170"/>
    </row>
    <row r="91" spans="1:43" s="225" customFormat="1" ht="24" hidden="1" customHeight="1" x14ac:dyDescent="0.15">
      <c r="A91" s="178">
        <v>30</v>
      </c>
      <c r="B91" s="147"/>
      <c r="C91" s="232" t="s">
        <v>8641</v>
      </c>
      <c r="D91" s="232" t="s">
        <v>8960</v>
      </c>
      <c r="E91" s="232" t="s">
        <v>8641</v>
      </c>
      <c r="F91" s="232" t="s">
        <v>14232</v>
      </c>
      <c r="G91" s="144">
        <v>4709</v>
      </c>
      <c r="H91" s="144">
        <v>2796</v>
      </c>
      <c r="I91" s="144">
        <v>8650</v>
      </c>
      <c r="J91" s="144" t="s">
        <v>1277</v>
      </c>
      <c r="K91" s="144" t="s">
        <v>487</v>
      </c>
      <c r="L91" s="144"/>
      <c r="M91" s="144"/>
      <c r="N91" s="144">
        <v>2185</v>
      </c>
      <c r="O91" s="144">
        <v>660</v>
      </c>
      <c r="P91" s="144" t="s">
        <v>8961</v>
      </c>
      <c r="Q91" s="232" t="s">
        <v>8962</v>
      </c>
      <c r="R91" s="144">
        <v>875</v>
      </c>
      <c r="S91" s="144" t="s">
        <v>8963</v>
      </c>
      <c r="T91" s="144">
        <v>650</v>
      </c>
      <c r="U91" s="148">
        <v>8144</v>
      </c>
      <c r="V91" s="148">
        <v>11156</v>
      </c>
      <c r="W91" s="148"/>
      <c r="X91" s="148"/>
      <c r="Y91" s="148"/>
      <c r="Z91" s="148"/>
      <c r="AA91" s="232" t="s">
        <v>14234</v>
      </c>
      <c r="AB91" s="232"/>
      <c r="AC91" s="232"/>
      <c r="AD91" s="232"/>
      <c r="AE91" s="232"/>
      <c r="AF91" s="232"/>
      <c r="AG91" s="232"/>
      <c r="AH91" s="232">
        <v>2002</v>
      </c>
      <c r="AI91" s="148"/>
      <c r="AJ91" s="148"/>
      <c r="AK91" s="148"/>
      <c r="AL91" s="148"/>
      <c r="AM91" s="148"/>
      <c r="AN91" s="148"/>
      <c r="AO91" s="144">
        <v>1650</v>
      </c>
      <c r="AP91" s="144"/>
      <c r="AQ91" s="170"/>
    </row>
    <row r="92" spans="1:43" s="225" customFormat="1" ht="24" hidden="1" customHeight="1" x14ac:dyDescent="0.15">
      <c r="A92" s="178">
        <v>31</v>
      </c>
      <c r="B92" s="147"/>
      <c r="C92" s="232" t="s">
        <v>8641</v>
      </c>
      <c r="D92" s="232" t="s">
        <v>8964</v>
      </c>
      <c r="E92" s="232" t="s">
        <v>8641</v>
      </c>
      <c r="F92" s="232" t="s">
        <v>14232</v>
      </c>
      <c r="G92" s="144">
        <v>949</v>
      </c>
      <c r="H92" s="144">
        <v>567</v>
      </c>
      <c r="I92" s="144">
        <v>2990</v>
      </c>
      <c r="J92" s="144"/>
      <c r="K92" s="144"/>
      <c r="L92" s="144"/>
      <c r="M92" s="144"/>
      <c r="N92" s="144">
        <v>1167</v>
      </c>
      <c r="O92" s="144"/>
      <c r="P92" s="144"/>
      <c r="Q92" s="232"/>
      <c r="R92" s="144">
        <v>683</v>
      </c>
      <c r="S92" s="144" t="s">
        <v>8965</v>
      </c>
      <c r="T92" s="144">
        <v>484</v>
      </c>
      <c r="U92" s="148"/>
      <c r="V92" s="148"/>
      <c r="W92" s="148"/>
      <c r="X92" s="148"/>
      <c r="Y92" s="148"/>
      <c r="Z92" s="148"/>
      <c r="AA92" s="232" t="s">
        <v>8966</v>
      </c>
      <c r="AB92" s="232"/>
      <c r="AC92" s="232"/>
      <c r="AD92" s="232"/>
      <c r="AE92" s="232"/>
      <c r="AF92" s="232"/>
      <c r="AG92" s="232"/>
      <c r="AH92" s="232">
        <v>2002</v>
      </c>
      <c r="AI92" s="148"/>
      <c r="AJ92" s="148"/>
      <c r="AK92" s="148"/>
      <c r="AL92" s="148"/>
      <c r="AM92" s="148"/>
      <c r="AN92" s="148"/>
      <c r="AO92" s="144">
        <v>7039</v>
      </c>
      <c r="AP92" s="144"/>
      <c r="AQ92" s="170"/>
    </row>
    <row r="93" spans="1:43" s="225" customFormat="1" ht="24" hidden="1" customHeight="1" x14ac:dyDescent="0.15">
      <c r="A93" s="178"/>
      <c r="B93" s="147"/>
      <c r="C93" s="232" t="s">
        <v>8641</v>
      </c>
      <c r="D93" s="232" t="s">
        <v>8967</v>
      </c>
      <c r="E93" s="232" t="s">
        <v>8641</v>
      </c>
      <c r="F93" s="232" t="s">
        <v>14232</v>
      </c>
      <c r="G93" s="144">
        <v>15020</v>
      </c>
      <c r="H93" s="144">
        <v>3202</v>
      </c>
      <c r="I93" s="144">
        <v>7102</v>
      </c>
      <c r="J93" s="144"/>
      <c r="K93" s="144"/>
      <c r="L93" s="144"/>
      <c r="M93" s="144"/>
      <c r="N93" s="144">
        <v>1939</v>
      </c>
      <c r="O93" s="144">
        <v>1620</v>
      </c>
      <c r="P93" s="144" t="s">
        <v>8968</v>
      </c>
      <c r="Q93" s="232" t="s">
        <v>8969</v>
      </c>
      <c r="R93" s="144"/>
      <c r="S93" s="144"/>
      <c r="T93" s="144">
        <v>319</v>
      </c>
      <c r="U93" s="148"/>
      <c r="V93" s="148"/>
      <c r="W93" s="148"/>
      <c r="X93" s="148"/>
      <c r="Y93" s="148"/>
      <c r="Z93" s="148"/>
      <c r="AA93" s="232" t="s">
        <v>15367</v>
      </c>
      <c r="AB93" s="232"/>
      <c r="AC93" s="232"/>
      <c r="AD93" s="232"/>
      <c r="AE93" s="232"/>
      <c r="AF93" s="232"/>
      <c r="AG93" s="232"/>
      <c r="AH93" s="232">
        <v>2017</v>
      </c>
      <c r="AI93" s="148"/>
      <c r="AJ93" s="148"/>
      <c r="AK93" s="148"/>
      <c r="AL93" s="148"/>
      <c r="AM93" s="148"/>
      <c r="AN93" s="148"/>
      <c r="AO93" s="144">
        <v>21920</v>
      </c>
      <c r="AP93" s="144"/>
      <c r="AQ93" s="170"/>
    </row>
    <row r="94" spans="1:43" s="225" customFormat="1" ht="24" hidden="1" customHeight="1" x14ac:dyDescent="0.15">
      <c r="A94" s="204">
        <v>32</v>
      </c>
      <c r="B94" s="147"/>
      <c r="C94" s="232" t="s">
        <v>8641</v>
      </c>
      <c r="D94" s="232" t="s">
        <v>14486</v>
      </c>
      <c r="E94" s="232" t="s">
        <v>67</v>
      </c>
      <c r="F94" s="232" t="s">
        <v>14487</v>
      </c>
      <c r="G94" s="144">
        <v>6487</v>
      </c>
      <c r="H94" s="144">
        <v>2144</v>
      </c>
      <c r="I94" s="144">
        <v>22520</v>
      </c>
      <c r="J94" s="144"/>
      <c r="K94" s="144"/>
      <c r="L94" s="144"/>
      <c r="M94" s="144"/>
      <c r="N94" s="144">
        <v>1179</v>
      </c>
      <c r="O94" s="144"/>
      <c r="P94" s="144"/>
      <c r="Q94" s="232"/>
      <c r="R94" s="301">
        <v>1004</v>
      </c>
      <c r="S94" s="144" t="s">
        <v>11951</v>
      </c>
      <c r="T94" s="144">
        <v>175</v>
      </c>
      <c r="U94" s="232"/>
      <c r="V94" s="273"/>
      <c r="W94" s="232"/>
      <c r="X94" s="232"/>
      <c r="Y94" s="232"/>
      <c r="Z94" s="232"/>
      <c r="AA94" s="232" t="s">
        <v>7947</v>
      </c>
      <c r="AB94" s="232"/>
      <c r="AC94" s="232"/>
      <c r="AD94" s="232"/>
      <c r="AE94" s="232"/>
      <c r="AF94" s="232"/>
      <c r="AG94" s="232"/>
      <c r="AH94" s="232">
        <v>2002</v>
      </c>
      <c r="AI94" s="148"/>
      <c r="AJ94" s="148"/>
      <c r="AK94" s="148"/>
      <c r="AL94" s="148"/>
      <c r="AM94" s="148"/>
      <c r="AN94" s="148"/>
      <c r="AO94" s="144">
        <v>22348</v>
      </c>
      <c r="AP94" s="144"/>
      <c r="AQ94" s="170"/>
    </row>
    <row r="95" spans="1:43" s="225" customFormat="1" ht="24" hidden="1" customHeight="1" x14ac:dyDescent="0.15">
      <c r="A95" s="178">
        <v>34</v>
      </c>
      <c r="B95" s="147"/>
      <c r="C95" s="232" t="s">
        <v>8648</v>
      </c>
      <c r="D95" s="232" t="s">
        <v>14235</v>
      </c>
      <c r="E95" s="232" t="s">
        <v>8648</v>
      </c>
      <c r="F95" s="232" t="s">
        <v>14236</v>
      </c>
      <c r="G95" s="144">
        <v>10357</v>
      </c>
      <c r="H95" s="144">
        <v>1924.19</v>
      </c>
      <c r="I95" s="144">
        <v>6985</v>
      </c>
      <c r="J95" s="144" t="s">
        <v>487</v>
      </c>
      <c r="K95" s="144"/>
      <c r="L95" s="144"/>
      <c r="M95" s="144"/>
      <c r="N95" s="144">
        <v>1848</v>
      </c>
      <c r="O95" s="144">
        <v>760</v>
      </c>
      <c r="P95" s="144" t="s">
        <v>8970</v>
      </c>
      <c r="Q95" s="232" t="s">
        <v>3861</v>
      </c>
      <c r="R95" s="144">
        <v>902</v>
      </c>
      <c r="S95" s="144" t="s">
        <v>311</v>
      </c>
      <c r="T95" s="144">
        <v>186</v>
      </c>
      <c r="U95" s="273" t="s">
        <v>8971</v>
      </c>
      <c r="V95" s="273"/>
      <c r="W95" s="232"/>
      <c r="X95" s="232"/>
      <c r="Y95" s="232"/>
      <c r="Z95" s="232"/>
      <c r="AA95" s="232" t="s">
        <v>8972</v>
      </c>
      <c r="AB95" s="232"/>
      <c r="AC95" s="232"/>
      <c r="AD95" s="232"/>
      <c r="AE95" s="232"/>
      <c r="AF95" s="232"/>
      <c r="AG95" s="232"/>
      <c r="AH95" s="232">
        <v>2000</v>
      </c>
      <c r="AI95" s="148"/>
      <c r="AJ95" s="148">
        <v>1250</v>
      </c>
      <c r="AK95" s="148"/>
      <c r="AL95" s="148"/>
      <c r="AM95" s="148">
        <v>200</v>
      </c>
      <c r="AN95" s="148"/>
      <c r="AO95" s="144">
        <v>14436</v>
      </c>
      <c r="AP95" s="264"/>
      <c r="AQ95" s="170"/>
    </row>
    <row r="96" spans="1:43" s="225" customFormat="1" ht="24" hidden="1" customHeight="1" x14ac:dyDescent="0.15">
      <c r="A96" s="178">
        <v>35</v>
      </c>
      <c r="B96" s="147"/>
      <c r="C96" s="232" t="s">
        <v>8648</v>
      </c>
      <c r="D96" s="232" t="s">
        <v>8973</v>
      </c>
      <c r="E96" s="232" t="s">
        <v>8648</v>
      </c>
      <c r="F96" s="232" t="s">
        <v>14237</v>
      </c>
      <c r="G96" s="144">
        <v>1864</v>
      </c>
      <c r="H96" s="144">
        <v>972.56</v>
      </c>
      <c r="I96" s="144">
        <v>1978.41</v>
      </c>
      <c r="J96" s="144"/>
      <c r="K96" s="144"/>
      <c r="L96" s="144"/>
      <c r="M96" s="144"/>
      <c r="N96" s="144">
        <v>669</v>
      </c>
      <c r="O96" s="144" t="s">
        <v>417</v>
      </c>
      <c r="P96" s="144" t="s">
        <v>417</v>
      </c>
      <c r="Q96" s="232" t="s">
        <v>417</v>
      </c>
      <c r="R96" s="144">
        <v>669</v>
      </c>
      <c r="S96" s="144" t="s">
        <v>8974</v>
      </c>
      <c r="T96" s="144">
        <v>169</v>
      </c>
      <c r="U96" s="273" t="s">
        <v>2769</v>
      </c>
      <c r="V96" s="273"/>
      <c r="W96" s="232"/>
      <c r="X96" s="232"/>
      <c r="Y96" s="232"/>
      <c r="Z96" s="232"/>
      <c r="AA96" s="232" t="s">
        <v>8975</v>
      </c>
      <c r="AB96" s="232"/>
      <c r="AC96" s="232"/>
      <c r="AD96" s="232"/>
      <c r="AE96" s="232"/>
      <c r="AF96" s="232"/>
      <c r="AG96" s="232"/>
      <c r="AH96" s="232">
        <v>2006</v>
      </c>
      <c r="AI96" s="148" t="s">
        <v>4555</v>
      </c>
      <c r="AJ96" s="148"/>
      <c r="AK96" s="148"/>
      <c r="AL96" s="148"/>
      <c r="AM96" s="148"/>
      <c r="AN96" s="148"/>
      <c r="AO96" s="144">
        <v>3966</v>
      </c>
      <c r="AP96" s="144"/>
      <c r="AQ96" s="170"/>
    </row>
    <row r="97" spans="1:43" s="225" customFormat="1" ht="24" hidden="1" customHeight="1" x14ac:dyDescent="0.15">
      <c r="A97" s="178"/>
      <c r="B97" s="147"/>
      <c r="C97" s="232" t="s">
        <v>8648</v>
      </c>
      <c r="D97" s="232" t="s">
        <v>11953</v>
      </c>
      <c r="E97" s="232" t="s">
        <v>8648</v>
      </c>
      <c r="F97" s="232" t="s">
        <v>14237</v>
      </c>
      <c r="G97" s="144">
        <v>987.9</v>
      </c>
      <c r="H97" s="144">
        <v>349.8</v>
      </c>
      <c r="I97" s="144">
        <v>349.8</v>
      </c>
      <c r="J97" s="144">
        <v>349.8</v>
      </c>
      <c r="K97" s="144" t="s">
        <v>417</v>
      </c>
      <c r="L97" s="144" t="s">
        <v>417</v>
      </c>
      <c r="M97" s="144" t="s">
        <v>417</v>
      </c>
      <c r="N97" s="144">
        <v>350</v>
      </c>
      <c r="O97" s="144" t="s">
        <v>417</v>
      </c>
      <c r="P97" s="144" t="s">
        <v>417</v>
      </c>
      <c r="Q97" s="232" t="s">
        <v>417</v>
      </c>
      <c r="R97" s="144" t="s">
        <v>417</v>
      </c>
      <c r="S97" s="144" t="s">
        <v>417</v>
      </c>
      <c r="T97" s="144">
        <v>92</v>
      </c>
      <c r="U97" s="273"/>
      <c r="V97" s="273"/>
      <c r="W97" s="232"/>
      <c r="X97" s="232"/>
      <c r="Y97" s="232"/>
      <c r="Z97" s="232"/>
      <c r="AA97" s="232" t="s">
        <v>11954</v>
      </c>
      <c r="AB97" s="232"/>
      <c r="AC97" s="232"/>
      <c r="AD97" s="232"/>
      <c r="AE97" s="232"/>
      <c r="AF97" s="232"/>
      <c r="AG97" s="232"/>
      <c r="AH97" s="232">
        <v>2018</v>
      </c>
      <c r="AI97" s="148"/>
      <c r="AJ97" s="148"/>
      <c r="AK97" s="148"/>
      <c r="AL97" s="148"/>
      <c r="AM97" s="148"/>
      <c r="AN97" s="148"/>
      <c r="AO97" s="144">
        <v>160</v>
      </c>
      <c r="AP97" s="144"/>
      <c r="AQ97" s="170"/>
    </row>
    <row r="98" spans="1:43" s="225" customFormat="1" ht="24" hidden="1" customHeight="1" x14ac:dyDescent="0.15">
      <c r="A98" s="205"/>
      <c r="B98" s="147"/>
      <c r="C98" s="232" t="s">
        <v>8650</v>
      </c>
      <c r="D98" s="232" t="s">
        <v>8984</v>
      </c>
      <c r="E98" s="232" t="s">
        <v>9168</v>
      </c>
      <c r="F98" s="232" t="s">
        <v>8985</v>
      </c>
      <c r="G98" s="144">
        <v>13886</v>
      </c>
      <c r="H98" s="144"/>
      <c r="I98" s="144">
        <v>14325</v>
      </c>
      <c r="J98" s="144"/>
      <c r="K98" s="144"/>
      <c r="L98" s="144"/>
      <c r="M98" s="144"/>
      <c r="N98" s="144"/>
      <c r="O98" s="144"/>
      <c r="P98" s="144"/>
      <c r="Q98" s="232"/>
      <c r="R98" s="144"/>
      <c r="S98" s="144" t="s">
        <v>8986</v>
      </c>
      <c r="T98" s="144">
        <v>250</v>
      </c>
      <c r="U98" s="148"/>
      <c r="V98" s="148"/>
      <c r="W98" s="148"/>
      <c r="X98" s="148"/>
      <c r="Y98" s="148"/>
      <c r="Z98" s="148"/>
      <c r="AA98" s="232" t="s">
        <v>1352</v>
      </c>
      <c r="AB98" s="232"/>
      <c r="AC98" s="232"/>
      <c r="AD98" s="232"/>
      <c r="AE98" s="232"/>
      <c r="AF98" s="232"/>
      <c r="AG98" s="232"/>
      <c r="AH98" s="232">
        <v>2006</v>
      </c>
      <c r="AI98" s="148"/>
      <c r="AJ98" s="148"/>
      <c r="AK98" s="148"/>
      <c r="AL98" s="148"/>
      <c r="AM98" s="148"/>
      <c r="AN98" s="148"/>
      <c r="AO98" s="144">
        <v>18549</v>
      </c>
      <c r="AP98" s="144"/>
      <c r="AQ98" s="170"/>
    </row>
    <row r="99" spans="1:43" s="225" customFormat="1" ht="24" hidden="1" customHeight="1" x14ac:dyDescent="0.15">
      <c r="A99" s="186">
        <v>36</v>
      </c>
      <c r="B99" s="147"/>
      <c r="C99" s="232" t="s">
        <v>8650</v>
      </c>
      <c r="D99" s="232" t="s">
        <v>8976</v>
      </c>
      <c r="E99" s="232" t="s">
        <v>8650</v>
      </c>
      <c r="F99" s="232" t="s">
        <v>2833</v>
      </c>
      <c r="G99" s="144">
        <v>26092</v>
      </c>
      <c r="H99" s="144">
        <v>1724</v>
      </c>
      <c r="I99" s="144">
        <v>7380</v>
      </c>
      <c r="J99" s="144" t="s">
        <v>8977</v>
      </c>
      <c r="K99" s="144"/>
      <c r="L99" s="144"/>
      <c r="M99" s="144"/>
      <c r="N99" s="144">
        <v>2636</v>
      </c>
      <c r="O99" s="144">
        <v>891</v>
      </c>
      <c r="P99" s="144" t="s">
        <v>8978</v>
      </c>
      <c r="Q99" s="232" t="s">
        <v>3861</v>
      </c>
      <c r="R99" s="144">
        <v>1283</v>
      </c>
      <c r="S99" s="144" t="s">
        <v>8979</v>
      </c>
      <c r="T99" s="144">
        <v>462</v>
      </c>
      <c r="U99" s="148" t="s">
        <v>8980</v>
      </c>
      <c r="V99" s="148"/>
      <c r="W99" s="148"/>
      <c r="X99" s="148"/>
      <c r="Y99" s="148"/>
      <c r="Z99" s="148"/>
      <c r="AA99" s="232" t="s">
        <v>8981</v>
      </c>
      <c r="AB99" s="232" t="s">
        <v>8982</v>
      </c>
      <c r="AC99" s="232"/>
      <c r="AD99" s="232"/>
      <c r="AE99" s="232"/>
      <c r="AF99" s="232"/>
      <c r="AG99" s="232"/>
      <c r="AH99" s="232">
        <v>1994</v>
      </c>
      <c r="AI99" s="148">
        <v>21</v>
      </c>
      <c r="AJ99" s="148"/>
      <c r="AK99" s="148">
        <v>65</v>
      </c>
      <c r="AL99" s="148">
        <v>45</v>
      </c>
      <c r="AM99" s="148"/>
      <c r="AN99" s="148"/>
      <c r="AO99" s="144">
        <v>7290</v>
      </c>
      <c r="AP99" s="144"/>
      <c r="AQ99" s="170"/>
    </row>
    <row r="100" spans="1:43" s="225" customFormat="1" ht="24" hidden="1" customHeight="1" x14ac:dyDescent="0.15">
      <c r="A100" s="204"/>
      <c r="B100" s="147"/>
      <c r="C100" s="232" t="s">
        <v>8650</v>
      </c>
      <c r="D100" s="232" t="s">
        <v>14238</v>
      </c>
      <c r="E100" s="232" t="s">
        <v>8650</v>
      </c>
      <c r="F100" s="232" t="s">
        <v>14198</v>
      </c>
      <c r="G100" s="144">
        <v>11608</v>
      </c>
      <c r="H100" s="144">
        <v>2878</v>
      </c>
      <c r="I100" s="144">
        <v>3120</v>
      </c>
      <c r="J100" s="144"/>
      <c r="K100" s="144"/>
      <c r="L100" s="144"/>
      <c r="M100" s="144"/>
      <c r="N100" s="144"/>
      <c r="O100" s="144"/>
      <c r="P100" s="144"/>
      <c r="Q100" s="232"/>
      <c r="R100" s="144"/>
      <c r="S100" s="144"/>
      <c r="T100" s="144">
        <v>253</v>
      </c>
      <c r="U100" s="148"/>
      <c r="V100" s="148"/>
      <c r="W100" s="148"/>
      <c r="X100" s="148"/>
      <c r="Y100" s="148"/>
      <c r="Z100" s="148"/>
      <c r="AA100" s="232" t="s">
        <v>8983</v>
      </c>
      <c r="AB100" s="232"/>
      <c r="AC100" s="232"/>
      <c r="AD100" s="232"/>
      <c r="AE100" s="232"/>
      <c r="AF100" s="232"/>
      <c r="AG100" s="232"/>
      <c r="AH100" s="232">
        <v>2006</v>
      </c>
      <c r="AI100" s="162"/>
      <c r="AJ100" s="162"/>
      <c r="AK100" s="162"/>
      <c r="AL100" s="162"/>
      <c r="AM100" s="162"/>
      <c r="AN100" s="148"/>
      <c r="AO100" s="144">
        <v>5458</v>
      </c>
      <c r="AP100" s="144"/>
      <c r="AQ100" s="170"/>
    </row>
    <row r="101" spans="1:43" s="225" customFormat="1" ht="24" hidden="1" customHeight="1" x14ac:dyDescent="0.15">
      <c r="A101" s="204"/>
      <c r="B101" s="147"/>
      <c r="C101" s="232" t="s">
        <v>8650</v>
      </c>
      <c r="D101" s="232" t="s">
        <v>14239</v>
      </c>
      <c r="E101" s="232" t="s">
        <v>8650</v>
      </c>
      <c r="F101" s="232" t="s">
        <v>14240</v>
      </c>
      <c r="G101" s="144">
        <v>76544</v>
      </c>
      <c r="H101" s="144">
        <v>766</v>
      </c>
      <c r="I101" s="144">
        <v>1501</v>
      </c>
      <c r="J101" s="144"/>
      <c r="K101" s="144"/>
      <c r="L101" s="144"/>
      <c r="M101" s="144"/>
      <c r="N101" s="144"/>
      <c r="O101" s="144"/>
      <c r="P101" s="144"/>
      <c r="Q101" s="232"/>
      <c r="R101" s="144"/>
      <c r="S101" s="144"/>
      <c r="T101" s="144">
        <v>189</v>
      </c>
      <c r="U101" s="148"/>
      <c r="V101" s="148"/>
      <c r="W101" s="148"/>
      <c r="X101" s="148"/>
      <c r="Y101" s="148"/>
      <c r="Z101" s="148"/>
      <c r="AA101" s="232" t="s">
        <v>8987</v>
      </c>
      <c r="AB101" s="232"/>
      <c r="AC101" s="232"/>
      <c r="AD101" s="232"/>
      <c r="AE101" s="232"/>
      <c r="AF101" s="232"/>
      <c r="AG101" s="232"/>
      <c r="AH101" s="232">
        <v>2008</v>
      </c>
      <c r="AI101" s="162"/>
      <c r="AJ101" s="162"/>
      <c r="AK101" s="162"/>
      <c r="AL101" s="162"/>
      <c r="AM101" s="162"/>
      <c r="AN101" s="148"/>
      <c r="AO101" s="144">
        <v>1180</v>
      </c>
      <c r="AP101" s="144"/>
      <c r="AQ101" s="170"/>
    </row>
    <row r="102" spans="1:43" s="225" customFormat="1" ht="24" hidden="1" customHeight="1" x14ac:dyDescent="0.15">
      <c r="A102" s="204"/>
      <c r="B102" s="147"/>
      <c r="C102" s="232" t="s">
        <v>8650</v>
      </c>
      <c r="D102" s="232" t="s">
        <v>11956</v>
      </c>
      <c r="E102" s="232" t="s">
        <v>8650</v>
      </c>
      <c r="F102" s="232" t="s">
        <v>11957</v>
      </c>
      <c r="G102" s="144">
        <v>2262</v>
      </c>
      <c r="H102" s="144">
        <v>1097</v>
      </c>
      <c r="I102" s="144">
        <v>13594</v>
      </c>
      <c r="J102" s="144"/>
      <c r="K102" s="144"/>
      <c r="L102" s="144"/>
      <c r="M102" s="144"/>
      <c r="N102" s="144">
        <v>1239</v>
      </c>
      <c r="O102" s="144"/>
      <c r="P102" s="144" t="s">
        <v>417</v>
      </c>
      <c r="Q102" s="232"/>
      <c r="R102" s="144">
        <v>654</v>
      </c>
      <c r="S102" s="144"/>
      <c r="T102" s="144">
        <v>585</v>
      </c>
      <c r="U102" s="148"/>
      <c r="V102" s="148"/>
      <c r="W102" s="148"/>
      <c r="X102" s="148"/>
      <c r="Y102" s="148"/>
      <c r="Z102" s="148"/>
      <c r="AA102" s="232" t="s">
        <v>11958</v>
      </c>
      <c r="AB102" s="232"/>
      <c r="AC102" s="232"/>
      <c r="AD102" s="232"/>
      <c r="AE102" s="232"/>
      <c r="AF102" s="232"/>
      <c r="AG102" s="232"/>
      <c r="AH102" s="232">
        <v>2013</v>
      </c>
      <c r="AI102" s="162"/>
      <c r="AJ102" s="162"/>
      <c r="AK102" s="162"/>
      <c r="AL102" s="162"/>
      <c r="AM102" s="162"/>
      <c r="AN102" s="148"/>
      <c r="AO102" s="144">
        <v>73300</v>
      </c>
      <c r="AP102" s="144"/>
      <c r="AQ102" s="170"/>
    </row>
    <row r="103" spans="1:43" s="225" customFormat="1" ht="24" hidden="1" customHeight="1" x14ac:dyDescent="0.15">
      <c r="A103" s="204"/>
      <c r="B103" s="147"/>
      <c r="C103" s="299" t="s">
        <v>8650</v>
      </c>
      <c r="D103" s="299" t="s">
        <v>11959</v>
      </c>
      <c r="E103" s="299" t="s">
        <v>8650</v>
      </c>
      <c r="F103" s="299" t="s">
        <v>11957</v>
      </c>
      <c r="G103" s="301">
        <v>20923</v>
      </c>
      <c r="H103" s="301"/>
      <c r="I103" s="301">
        <v>6320</v>
      </c>
      <c r="J103" s="144"/>
      <c r="K103" s="144"/>
      <c r="L103" s="144"/>
      <c r="M103" s="144"/>
      <c r="N103" s="144">
        <v>2593</v>
      </c>
      <c r="O103" s="144">
        <v>1513</v>
      </c>
      <c r="P103" s="144"/>
      <c r="Q103" s="232" t="s">
        <v>3861</v>
      </c>
      <c r="R103" s="144">
        <v>772</v>
      </c>
      <c r="S103" s="144"/>
      <c r="T103" s="144">
        <v>308</v>
      </c>
      <c r="U103" s="148"/>
      <c r="V103" s="148"/>
      <c r="W103" s="148"/>
      <c r="X103" s="148"/>
      <c r="Y103" s="148"/>
      <c r="Z103" s="148"/>
      <c r="AA103" s="232" t="s">
        <v>11960</v>
      </c>
      <c r="AB103" s="232"/>
      <c r="AC103" s="232"/>
      <c r="AD103" s="232"/>
      <c r="AE103" s="232"/>
      <c r="AF103" s="232"/>
      <c r="AG103" s="232"/>
      <c r="AH103" s="232">
        <v>2018</v>
      </c>
      <c r="AI103" s="162"/>
      <c r="AJ103" s="162"/>
      <c r="AK103" s="162"/>
      <c r="AL103" s="162"/>
      <c r="AM103" s="162"/>
      <c r="AN103" s="148"/>
      <c r="AO103" s="144">
        <v>25957</v>
      </c>
      <c r="AP103" s="144"/>
      <c r="AQ103" s="170"/>
    </row>
    <row r="104" spans="1:43" s="225" customFormat="1" ht="24" hidden="1" customHeight="1" x14ac:dyDescent="0.15">
      <c r="A104" s="204"/>
      <c r="B104" s="147"/>
      <c r="C104" s="232" t="s">
        <v>8656</v>
      </c>
      <c r="D104" s="232" t="s">
        <v>8988</v>
      </c>
      <c r="E104" s="232" t="s">
        <v>8656</v>
      </c>
      <c r="F104" s="232" t="s">
        <v>14241</v>
      </c>
      <c r="G104" s="144">
        <v>50362</v>
      </c>
      <c r="H104" s="144">
        <v>979</v>
      </c>
      <c r="I104" s="144">
        <v>2494</v>
      </c>
      <c r="J104" s="144" t="s">
        <v>1277</v>
      </c>
      <c r="K104" s="144" t="s">
        <v>3140</v>
      </c>
      <c r="L104" s="144" t="s">
        <v>487</v>
      </c>
      <c r="M104" s="144" t="s">
        <v>8989</v>
      </c>
      <c r="N104" s="144">
        <v>933</v>
      </c>
      <c r="O104" s="144">
        <v>636</v>
      </c>
      <c r="P104" s="144" t="s">
        <v>8990</v>
      </c>
      <c r="Q104" s="232" t="s">
        <v>8991</v>
      </c>
      <c r="R104" s="144"/>
      <c r="S104" s="266"/>
      <c r="T104" s="144">
        <v>297</v>
      </c>
      <c r="U104" s="148">
        <v>2311</v>
      </c>
      <c r="V104" s="148"/>
      <c r="W104" s="148"/>
      <c r="X104" s="148"/>
      <c r="Y104" s="148"/>
      <c r="Z104" s="148"/>
      <c r="AA104" s="232" t="s">
        <v>8992</v>
      </c>
      <c r="AB104" s="232"/>
      <c r="AC104" s="232"/>
      <c r="AD104" s="232"/>
      <c r="AE104" s="232"/>
      <c r="AF104" s="232"/>
      <c r="AG104" s="232"/>
      <c r="AH104" s="232" t="s">
        <v>8993</v>
      </c>
      <c r="AI104" s="162"/>
      <c r="AJ104" s="162"/>
      <c r="AK104" s="162"/>
      <c r="AL104" s="162"/>
      <c r="AM104" s="162"/>
      <c r="AN104" s="1199"/>
      <c r="AO104" s="144">
        <v>2311</v>
      </c>
      <c r="AP104" s="144"/>
      <c r="AQ104" s="170"/>
    </row>
    <row r="105" spans="1:43" s="225" customFormat="1" ht="24" hidden="1" customHeight="1" x14ac:dyDescent="0.15">
      <c r="A105" s="204"/>
      <c r="B105" s="147"/>
      <c r="C105" s="232" t="s">
        <v>8656</v>
      </c>
      <c r="D105" s="232" t="s">
        <v>8994</v>
      </c>
      <c r="E105" s="232" t="s">
        <v>8656</v>
      </c>
      <c r="F105" s="232" t="s">
        <v>14241</v>
      </c>
      <c r="G105" s="144">
        <v>12587</v>
      </c>
      <c r="H105" s="144">
        <v>796</v>
      </c>
      <c r="I105" s="144">
        <v>795</v>
      </c>
      <c r="J105" s="144" t="s">
        <v>8995</v>
      </c>
      <c r="K105" s="144" t="s">
        <v>1491</v>
      </c>
      <c r="L105" s="144" t="s">
        <v>2093</v>
      </c>
      <c r="M105" s="144" t="s">
        <v>8996</v>
      </c>
      <c r="N105" s="144">
        <v>540</v>
      </c>
      <c r="O105" s="144">
        <v>540</v>
      </c>
      <c r="P105" s="144" t="s">
        <v>8997</v>
      </c>
      <c r="Q105" s="232" t="s">
        <v>6002</v>
      </c>
      <c r="R105" s="144"/>
      <c r="S105" s="266"/>
      <c r="T105" s="144"/>
      <c r="U105" s="148">
        <v>48</v>
      </c>
      <c r="V105" s="148"/>
      <c r="W105" s="148"/>
      <c r="X105" s="148"/>
      <c r="Y105" s="148"/>
      <c r="Z105" s="148"/>
      <c r="AA105" s="232"/>
      <c r="AB105" s="232"/>
      <c r="AC105" s="232"/>
      <c r="AD105" s="232"/>
      <c r="AE105" s="232"/>
      <c r="AF105" s="232"/>
      <c r="AG105" s="232"/>
      <c r="AH105" s="232">
        <v>1997</v>
      </c>
      <c r="AI105" s="148">
        <v>55</v>
      </c>
      <c r="AJ105" s="148"/>
      <c r="AK105" s="148">
        <v>80</v>
      </c>
      <c r="AL105" s="148"/>
      <c r="AM105" s="148"/>
      <c r="AN105" s="148"/>
      <c r="AO105" s="144">
        <v>698</v>
      </c>
      <c r="AP105" s="144"/>
      <c r="AQ105" s="170"/>
    </row>
    <row r="106" spans="1:43" s="225" customFormat="1" ht="24" hidden="1" customHeight="1" x14ac:dyDescent="0.15">
      <c r="A106" s="204"/>
      <c r="B106" s="147"/>
      <c r="C106" s="232" t="s">
        <v>8656</v>
      </c>
      <c r="D106" s="232" t="s">
        <v>14488</v>
      </c>
      <c r="E106" s="232" t="s">
        <v>8656</v>
      </c>
      <c r="F106" s="232" t="s">
        <v>14241</v>
      </c>
      <c r="G106" s="144">
        <v>3304</v>
      </c>
      <c r="H106" s="144">
        <v>1571</v>
      </c>
      <c r="I106" s="144">
        <v>9914</v>
      </c>
      <c r="J106" s="144" t="s">
        <v>8996</v>
      </c>
      <c r="K106" s="144" t="s">
        <v>1490</v>
      </c>
      <c r="L106" s="144" t="s">
        <v>8998</v>
      </c>
      <c r="M106" s="144" t="s">
        <v>1286</v>
      </c>
      <c r="N106" s="144">
        <v>2557</v>
      </c>
      <c r="O106" s="144">
        <v>1080</v>
      </c>
      <c r="P106" s="144" t="s">
        <v>8999</v>
      </c>
      <c r="Q106" s="232" t="s">
        <v>9000</v>
      </c>
      <c r="R106" s="144">
        <v>969</v>
      </c>
      <c r="S106" s="144" t="s">
        <v>9001</v>
      </c>
      <c r="T106" s="144">
        <v>508</v>
      </c>
      <c r="U106" s="148">
        <v>40</v>
      </c>
      <c r="V106" s="148"/>
      <c r="W106" s="148"/>
      <c r="X106" s="148"/>
      <c r="Y106" s="148"/>
      <c r="Z106" s="148"/>
      <c r="AA106" s="232" t="s">
        <v>11962</v>
      </c>
      <c r="AB106" s="232"/>
      <c r="AC106" s="232"/>
      <c r="AD106" s="232"/>
      <c r="AE106" s="232"/>
      <c r="AF106" s="232"/>
      <c r="AG106" s="232"/>
      <c r="AH106" s="232">
        <v>2004</v>
      </c>
      <c r="AI106" s="148"/>
      <c r="AJ106" s="148"/>
      <c r="AK106" s="148"/>
      <c r="AL106" s="148"/>
      <c r="AM106" s="148"/>
      <c r="AN106" s="148"/>
      <c r="AO106" s="144">
        <v>19000</v>
      </c>
      <c r="AP106" s="144"/>
      <c r="AQ106" s="170"/>
    </row>
    <row r="107" spans="1:43" s="225" customFormat="1" ht="24" hidden="1" customHeight="1" x14ac:dyDescent="0.15">
      <c r="A107" s="204"/>
      <c r="B107" s="147"/>
      <c r="C107" s="232" t="s">
        <v>16615</v>
      </c>
      <c r="D107" s="232" t="s">
        <v>16616</v>
      </c>
      <c r="E107" s="232" t="s">
        <v>16615</v>
      </c>
      <c r="F107" s="232" t="s">
        <v>16617</v>
      </c>
      <c r="G107" s="144">
        <v>64598.400000000001</v>
      </c>
      <c r="H107" s="144">
        <v>2650.09</v>
      </c>
      <c r="I107" s="144">
        <v>9682.27</v>
      </c>
      <c r="J107" s="144"/>
      <c r="K107" s="144"/>
      <c r="L107" s="144"/>
      <c r="M107" s="144"/>
      <c r="N107" s="144" t="s">
        <v>16618</v>
      </c>
      <c r="O107" s="144" t="s">
        <v>16552</v>
      </c>
      <c r="P107" s="144" t="s">
        <v>16618</v>
      </c>
      <c r="Q107" s="232" t="s">
        <v>16619</v>
      </c>
      <c r="R107" s="144" t="s">
        <v>16618</v>
      </c>
      <c r="S107" s="144" t="s">
        <v>16620</v>
      </c>
      <c r="T107" s="144" t="s">
        <v>16552</v>
      </c>
      <c r="U107" s="148"/>
      <c r="V107" s="148"/>
      <c r="W107" s="148"/>
      <c r="X107" s="148"/>
      <c r="Y107" s="148"/>
      <c r="Z107" s="148"/>
      <c r="AA107" s="232" t="s">
        <v>16621</v>
      </c>
      <c r="AB107" s="232"/>
      <c r="AC107" s="232"/>
      <c r="AD107" s="232"/>
      <c r="AE107" s="232"/>
      <c r="AF107" s="232"/>
      <c r="AG107" s="232"/>
      <c r="AH107" s="232">
        <v>2021</v>
      </c>
      <c r="AI107" s="148"/>
      <c r="AJ107" s="148"/>
      <c r="AK107" s="148"/>
      <c r="AL107" s="148"/>
      <c r="AM107" s="148"/>
      <c r="AN107" s="148"/>
      <c r="AO107" s="144">
        <v>12122</v>
      </c>
      <c r="AP107" s="144" t="s">
        <v>16724</v>
      </c>
      <c r="AQ107" s="170"/>
    </row>
    <row r="108" spans="1:43" s="225" customFormat="1" ht="24" hidden="1" customHeight="1" x14ac:dyDescent="0.15">
      <c r="A108" s="204"/>
      <c r="B108" s="147"/>
      <c r="C108" s="232" t="s">
        <v>8656</v>
      </c>
      <c r="D108" s="299" t="s">
        <v>16682</v>
      </c>
      <c r="E108" s="232" t="s">
        <v>8656</v>
      </c>
      <c r="F108" s="299" t="s">
        <v>9002</v>
      </c>
      <c r="G108" s="301">
        <v>1372</v>
      </c>
      <c r="H108" s="301"/>
      <c r="I108" s="301">
        <v>7048</v>
      </c>
      <c r="J108" s="301"/>
      <c r="K108" s="301"/>
      <c r="L108" s="301"/>
      <c r="M108" s="301"/>
      <c r="N108" s="301"/>
      <c r="O108" s="301">
        <v>214</v>
      </c>
      <c r="P108" s="301" t="s">
        <v>9003</v>
      </c>
      <c r="Q108" s="299" t="s">
        <v>2664</v>
      </c>
      <c r="R108" s="301">
        <v>700</v>
      </c>
      <c r="S108" s="301" t="s">
        <v>9004</v>
      </c>
      <c r="T108" s="301">
        <v>181</v>
      </c>
      <c r="U108" s="299"/>
      <c r="V108" s="299"/>
      <c r="W108" s="299"/>
      <c r="X108" s="299"/>
      <c r="Y108" s="299"/>
      <c r="Z108" s="299"/>
      <c r="AA108" s="299" t="s">
        <v>9005</v>
      </c>
      <c r="AB108" s="299"/>
      <c r="AC108" s="299"/>
      <c r="AD108" s="299"/>
      <c r="AE108" s="299"/>
      <c r="AF108" s="299"/>
      <c r="AG108" s="299"/>
      <c r="AH108" s="299">
        <v>2004</v>
      </c>
      <c r="AI108" s="299"/>
      <c r="AJ108" s="299"/>
      <c r="AK108" s="299"/>
      <c r="AL108" s="299"/>
      <c r="AM108" s="299"/>
      <c r="AN108" s="299"/>
      <c r="AO108" s="301">
        <v>18700</v>
      </c>
      <c r="AP108" s="301"/>
      <c r="AQ108" s="170"/>
    </row>
    <row r="109" spans="1:43" s="225" customFormat="1" ht="24" hidden="1" customHeight="1" x14ac:dyDescent="0.15">
      <c r="A109" s="204"/>
      <c r="B109" s="147"/>
      <c r="C109" s="232" t="s">
        <v>8656</v>
      </c>
      <c r="D109" s="232" t="s">
        <v>9006</v>
      </c>
      <c r="E109" s="232" t="s">
        <v>16641</v>
      </c>
      <c r="F109" s="419" t="s">
        <v>9007</v>
      </c>
      <c r="G109" s="144">
        <v>6408</v>
      </c>
      <c r="H109" s="144">
        <v>2803</v>
      </c>
      <c r="I109" s="144">
        <v>9716</v>
      </c>
      <c r="J109" s="144"/>
      <c r="K109" s="144"/>
      <c r="L109" s="144"/>
      <c r="M109" s="144"/>
      <c r="N109" s="144">
        <v>4770</v>
      </c>
      <c r="O109" s="144"/>
      <c r="P109" s="148">
        <v>0</v>
      </c>
      <c r="Q109" s="232"/>
      <c r="R109" s="301">
        <v>2806</v>
      </c>
      <c r="S109" s="144" t="s">
        <v>9008</v>
      </c>
      <c r="T109" s="144">
        <v>1964</v>
      </c>
      <c r="U109" s="232">
        <v>1991</v>
      </c>
      <c r="V109" s="148"/>
      <c r="W109" s="148">
        <v>1110</v>
      </c>
      <c r="X109" s="148">
        <v>3000</v>
      </c>
      <c r="Y109" s="148"/>
      <c r="Z109" s="148"/>
      <c r="AA109" s="232" t="s">
        <v>9009</v>
      </c>
      <c r="AB109" s="232">
        <v>4110</v>
      </c>
      <c r="AC109" s="232"/>
      <c r="AD109" s="232"/>
      <c r="AE109" s="232"/>
      <c r="AF109" s="232"/>
      <c r="AG109" s="232"/>
      <c r="AH109" s="232">
        <v>2001</v>
      </c>
      <c r="AI109" s="148"/>
      <c r="AJ109" s="148"/>
      <c r="AK109" s="148"/>
      <c r="AL109" s="148"/>
      <c r="AM109" s="148"/>
      <c r="AN109" s="148"/>
      <c r="AO109" s="144">
        <v>9423</v>
      </c>
      <c r="AP109" s="144"/>
      <c r="AQ109" s="170"/>
    </row>
    <row r="110" spans="1:43" s="225" customFormat="1" ht="24" hidden="1" customHeight="1" x14ac:dyDescent="0.15">
      <c r="A110" s="204"/>
      <c r="B110" s="147"/>
      <c r="C110" s="232" t="s">
        <v>8656</v>
      </c>
      <c r="D110" s="299" t="s">
        <v>16675</v>
      </c>
      <c r="E110" s="299" t="s">
        <v>67</v>
      </c>
      <c r="F110" s="299" t="s">
        <v>16662</v>
      </c>
      <c r="G110" s="301">
        <v>8265</v>
      </c>
      <c r="H110" s="301">
        <v>2095</v>
      </c>
      <c r="I110" s="301">
        <v>6391</v>
      </c>
      <c r="J110" s="301"/>
      <c r="K110" s="301"/>
      <c r="L110" s="301"/>
      <c r="M110" s="301"/>
      <c r="N110" s="301">
        <v>1762</v>
      </c>
      <c r="O110" s="301">
        <v>896</v>
      </c>
      <c r="P110" s="301" t="s">
        <v>9010</v>
      </c>
      <c r="Q110" s="299" t="s">
        <v>2854</v>
      </c>
      <c r="R110" s="301">
        <v>691</v>
      </c>
      <c r="S110" s="301" t="s">
        <v>4568</v>
      </c>
      <c r="T110" s="301">
        <v>175</v>
      </c>
      <c r="U110" s="299"/>
      <c r="V110" s="299"/>
      <c r="W110" s="299"/>
      <c r="X110" s="299"/>
      <c r="Y110" s="299"/>
      <c r="Z110" s="299"/>
      <c r="AA110" s="299" t="s">
        <v>1453</v>
      </c>
      <c r="AB110" s="299"/>
      <c r="AC110" s="299"/>
      <c r="AD110" s="299"/>
      <c r="AE110" s="299"/>
      <c r="AF110" s="299"/>
      <c r="AG110" s="299"/>
      <c r="AH110" s="299">
        <v>1994</v>
      </c>
      <c r="AI110" s="299"/>
      <c r="AJ110" s="299"/>
      <c r="AK110" s="299"/>
      <c r="AL110" s="299"/>
      <c r="AM110" s="299"/>
      <c r="AN110" s="299"/>
      <c r="AO110" s="301">
        <v>5150</v>
      </c>
      <c r="AP110" s="301"/>
      <c r="AQ110" s="170"/>
    </row>
    <row r="111" spans="1:43" s="225" customFormat="1" ht="24" hidden="1" customHeight="1" x14ac:dyDescent="0.15">
      <c r="A111" s="204"/>
      <c r="B111" s="147"/>
      <c r="C111" s="232" t="s">
        <v>623</v>
      </c>
      <c r="D111" s="232" t="s">
        <v>15368</v>
      </c>
      <c r="E111" s="232" t="s">
        <v>623</v>
      </c>
      <c r="F111" s="232" t="s">
        <v>8730</v>
      </c>
      <c r="G111" s="144">
        <v>4426</v>
      </c>
      <c r="H111" s="144">
        <v>2637</v>
      </c>
      <c r="I111" s="144">
        <v>9011</v>
      </c>
      <c r="J111" s="144"/>
      <c r="K111" s="144"/>
      <c r="L111" s="144"/>
      <c r="M111" s="144"/>
      <c r="N111" s="144">
        <v>1782</v>
      </c>
      <c r="O111" s="144">
        <v>917</v>
      </c>
      <c r="P111" s="148" t="s">
        <v>9011</v>
      </c>
      <c r="Q111" s="232" t="s">
        <v>9012</v>
      </c>
      <c r="R111" s="250">
        <v>865</v>
      </c>
      <c r="S111" s="250" t="s">
        <v>311</v>
      </c>
      <c r="T111" s="250">
        <v>356</v>
      </c>
      <c r="U111" s="148"/>
      <c r="V111" s="148"/>
      <c r="W111" s="148"/>
      <c r="X111" s="148"/>
      <c r="Y111" s="148"/>
      <c r="Z111" s="148"/>
      <c r="AA111" s="232" t="s">
        <v>9013</v>
      </c>
      <c r="AB111" s="232"/>
      <c r="AC111" s="232"/>
      <c r="AD111" s="232"/>
      <c r="AE111" s="232"/>
      <c r="AF111" s="232"/>
      <c r="AG111" s="232"/>
      <c r="AH111" s="232">
        <v>2004</v>
      </c>
      <c r="AI111" s="148"/>
      <c r="AJ111" s="148"/>
      <c r="AK111" s="148"/>
      <c r="AL111" s="148"/>
      <c r="AM111" s="148"/>
      <c r="AN111" s="148"/>
      <c r="AO111" s="144">
        <v>19123</v>
      </c>
      <c r="AP111" s="250"/>
      <c r="AQ111" s="170"/>
    </row>
    <row r="112" spans="1:43" s="225" customFormat="1" ht="24" hidden="1" customHeight="1" x14ac:dyDescent="0.15">
      <c r="A112" s="204"/>
      <c r="B112" s="147"/>
      <c r="C112" s="232" t="s">
        <v>623</v>
      </c>
      <c r="D112" s="232" t="s">
        <v>16683</v>
      </c>
      <c r="E112" s="232" t="s">
        <v>623</v>
      </c>
      <c r="F112" s="232" t="s">
        <v>15369</v>
      </c>
      <c r="G112" s="144">
        <v>10206</v>
      </c>
      <c r="H112" s="144"/>
      <c r="I112" s="144">
        <v>7422</v>
      </c>
      <c r="J112" s="144"/>
      <c r="K112" s="144"/>
      <c r="L112" s="144"/>
      <c r="M112" s="144"/>
      <c r="N112" s="144">
        <v>954</v>
      </c>
      <c r="O112" s="144">
        <v>648</v>
      </c>
      <c r="P112" s="148"/>
      <c r="Q112" s="232" t="s">
        <v>9014</v>
      </c>
      <c r="R112" s="250"/>
      <c r="S112" s="250"/>
      <c r="T112" s="250">
        <v>306</v>
      </c>
      <c r="U112" s="148"/>
      <c r="V112" s="148"/>
      <c r="W112" s="148"/>
      <c r="X112" s="148"/>
      <c r="Y112" s="148"/>
      <c r="Z112" s="148"/>
      <c r="AA112" s="232" t="s">
        <v>9015</v>
      </c>
      <c r="AB112" s="232"/>
      <c r="AC112" s="232"/>
      <c r="AD112" s="232"/>
      <c r="AE112" s="232"/>
      <c r="AF112" s="232"/>
      <c r="AG112" s="232"/>
      <c r="AH112" s="232">
        <v>2000</v>
      </c>
      <c r="AI112" s="148"/>
      <c r="AJ112" s="148"/>
      <c r="AK112" s="148"/>
      <c r="AL112" s="148"/>
      <c r="AM112" s="148"/>
      <c r="AN112" s="148"/>
      <c r="AO112" s="144"/>
      <c r="AP112" s="250"/>
      <c r="AQ112" s="170"/>
    </row>
    <row r="113" spans="1:43" s="225" customFormat="1" ht="24" hidden="1" customHeight="1" x14ac:dyDescent="0.15">
      <c r="A113" s="204"/>
      <c r="B113" s="147"/>
      <c r="C113" s="232" t="s">
        <v>623</v>
      </c>
      <c r="D113" s="232" t="s">
        <v>16684</v>
      </c>
      <c r="E113" s="232" t="s">
        <v>623</v>
      </c>
      <c r="F113" s="232" t="s">
        <v>15370</v>
      </c>
      <c r="G113" s="144">
        <v>602</v>
      </c>
      <c r="H113" s="144"/>
      <c r="I113" s="144">
        <v>2147</v>
      </c>
      <c r="J113" s="144"/>
      <c r="K113" s="144"/>
      <c r="L113" s="144"/>
      <c r="M113" s="144"/>
      <c r="N113" s="144">
        <v>317</v>
      </c>
      <c r="O113" s="144">
        <v>237</v>
      </c>
      <c r="P113" s="148"/>
      <c r="Q113" s="232" t="s">
        <v>9014</v>
      </c>
      <c r="R113" s="250"/>
      <c r="S113" s="250"/>
      <c r="T113" s="250">
        <v>80</v>
      </c>
      <c r="U113" s="148"/>
      <c r="V113" s="148"/>
      <c r="W113" s="148"/>
      <c r="X113" s="148"/>
      <c r="Y113" s="148"/>
      <c r="Z113" s="148"/>
      <c r="AA113" s="232"/>
      <c r="AB113" s="232"/>
      <c r="AC113" s="232"/>
      <c r="AD113" s="232"/>
      <c r="AE113" s="232"/>
      <c r="AF113" s="232"/>
      <c r="AG113" s="232"/>
      <c r="AH113" s="232">
        <v>1997</v>
      </c>
      <c r="AI113" s="148"/>
      <c r="AJ113" s="148"/>
      <c r="AK113" s="148"/>
      <c r="AL113" s="148"/>
      <c r="AM113" s="148"/>
      <c r="AN113" s="148"/>
      <c r="AO113" s="144"/>
      <c r="AP113" s="250"/>
      <c r="AQ113" s="170"/>
    </row>
    <row r="114" spans="1:43" s="225" customFormat="1" ht="24" hidden="1" customHeight="1" x14ac:dyDescent="0.15">
      <c r="A114" s="204"/>
      <c r="B114" s="147"/>
      <c r="C114" s="232" t="s">
        <v>623</v>
      </c>
      <c r="D114" s="232" t="s">
        <v>9016</v>
      </c>
      <c r="E114" s="232" t="s">
        <v>14242</v>
      </c>
      <c r="F114" s="232" t="s">
        <v>16640</v>
      </c>
      <c r="G114" s="144">
        <v>4799</v>
      </c>
      <c r="H114" s="144">
        <v>1873</v>
      </c>
      <c r="I114" s="144">
        <v>7603</v>
      </c>
      <c r="J114" s="144"/>
      <c r="K114" s="144"/>
      <c r="L114" s="144"/>
      <c r="M114" s="144"/>
      <c r="N114" s="144"/>
      <c r="O114" s="144">
        <v>792</v>
      </c>
      <c r="P114" s="148" t="s">
        <v>9017</v>
      </c>
      <c r="Q114" s="232"/>
      <c r="R114" s="250">
        <v>2687</v>
      </c>
      <c r="S114" s="250" t="s">
        <v>9018</v>
      </c>
      <c r="T114" s="250">
        <v>297</v>
      </c>
      <c r="U114" s="148"/>
      <c r="V114" s="148"/>
      <c r="W114" s="148"/>
      <c r="X114" s="148"/>
      <c r="Y114" s="148"/>
      <c r="Z114" s="148"/>
      <c r="AA114" s="232" t="s">
        <v>9019</v>
      </c>
      <c r="AB114" s="232"/>
      <c r="AC114" s="232"/>
      <c r="AD114" s="232"/>
      <c r="AE114" s="232"/>
      <c r="AF114" s="232"/>
      <c r="AG114" s="232"/>
      <c r="AH114" s="232">
        <v>1995</v>
      </c>
      <c r="AI114" s="148"/>
      <c r="AJ114" s="148"/>
      <c r="AK114" s="148"/>
      <c r="AL114" s="148"/>
      <c r="AM114" s="148"/>
      <c r="AN114" s="148"/>
      <c r="AO114" s="144"/>
      <c r="AP114" s="250"/>
      <c r="AQ114" s="170"/>
    </row>
    <row r="115" spans="1:43" s="225" customFormat="1" ht="24" hidden="1" customHeight="1" x14ac:dyDescent="0.15">
      <c r="A115" s="204"/>
      <c r="B115" s="147"/>
      <c r="C115" s="232" t="s">
        <v>623</v>
      </c>
      <c r="D115" s="232" t="s">
        <v>9020</v>
      </c>
      <c r="E115" s="232" t="s">
        <v>623</v>
      </c>
      <c r="F115" s="232" t="s">
        <v>623</v>
      </c>
      <c r="G115" s="144">
        <v>3000</v>
      </c>
      <c r="H115" s="144">
        <v>2692</v>
      </c>
      <c r="I115" s="144">
        <v>2692</v>
      </c>
      <c r="J115" s="144"/>
      <c r="K115" s="144"/>
      <c r="L115" s="144"/>
      <c r="M115" s="144"/>
      <c r="N115" s="144"/>
      <c r="O115" s="144"/>
      <c r="P115" s="148"/>
      <c r="Q115" s="232"/>
      <c r="R115" s="250"/>
      <c r="S115" s="250"/>
      <c r="T115" s="250"/>
      <c r="U115" s="148"/>
      <c r="V115" s="148"/>
      <c r="W115" s="148"/>
      <c r="X115" s="148"/>
      <c r="Y115" s="148"/>
      <c r="Z115" s="148"/>
      <c r="AA115" s="232"/>
      <c r="AB115" s="232"/>
      <c r="AC115" s="232"/>
      <c r="AD115" s="232"/>
      <c r="AE115" s="232"/>
      <c r="AF115" s="232"/>
      <c r="AG115" s="232"/>
      <c r="AH115" s="232">
        <v>2012</v>
      </c>
      <c r="AI115" s="148"/>
      <c r="AJ115" s="148"/>
      <c r="AK115" s="148"/>
      <c r="AL115" s="148"/>
      <c r="AM115" s="148"/>
      <c r="AN115" s="148"/>
      <c r="AO115" s="144"/>
      <c r="AP115" s="250"/>
      <c r="AQ115" s="170"/>
    </row>
    <row r="116" spans="1:43" s="225" customFormat="1" ht="24" hidden="1" customHeight="1" x14ac:dyDescent="0.15">
      <c r="A116" s="204"/>
      <c r="B116" s="147"/>
      <c r="C116" s="232" t="s">
        <v>973</v>
      </c>
      <c r="D116" s="232" t="s">
        <v>9021</v>
      </c>
      <c r="E116" s="232" t="s">
        <v>973</v>
      </c>
      <c r="F116" s="232" t="s">
        <v>11884</v>
      </c>
      <c r="G116" s="144">
        <v>6490</v>
      </c>
      <c r="H116" s="144">
        <v>1745</v>
      </c>
      <c r="I116" s="144">
        <v>7954</v>
      </c>
      <c r="J116" s="144" t="s">
        <v>1295</v>
      </c>
      <c r="K116" s="144" t="s">
        <v>1277</v>
      </c>
      <c r="L116" s="144" t="s">
        <v>1621</v>
      </c>
      <c r="M116" s="144" t="s">
        <v>1292</v>
      </c>
      <c r="N116" s="144">
        <v>1465</v>
      </c>
      <c r="O116" s="144">
        <v>800</v>
      </c>
      <c r="P116" s="144" t="s">
        <v>9022</v>
      </c>
      <c r="Q116" s="232" t="s">
        <v>9023</v>
      </c>
      <c r="R116" s="144">
        <v>420</v>
      </c>
      <c r="S116" s="144" t="s">
        <v>9024</v>
      </c>
      <c r="T116" s="144">
        <v>245</v>
      </c>
      <c r="U116" s="148" t="s">
        <v>9025</v>
      </c>
      <c r="V116" s="148" t="s">
        <v>9026</v>
      </c>
      <c r="W116" s="148"/>
      <c r="X116" s="148"/>
      <c r="Y116" s="148"/>
      <c r="Z116" s="148"/>
      <c r="AA116" s="232" t="s">
        <v>9027</v>
      </c>
      <c r="AB116" s="232"/>
      <c r="AC116" s="232"/>
      <c r="AD116" s="232"/>
      <c r="AE116" s="232"/>
      <c r="AF116" s="232"/>
      <c r="AG116" s="232"/>
      <c r="AH116" s="232">
        <v>2003</v>
      </c>
      <c r="AI116" s="148"/>
      <c r="AJ116" s="148">
        <v>3900</v>
      </c>
      <c r="AK116" s="148"/>
      <c r="AL116" s="148"/>
      <c r="AM116" s="148"/>
      <c r="AN116" s="148"/>
      <c r="AO116" s="144">
        <v>14823</v>
      </c>
      <c r="AP116" s="144"/>
      <c r="AQ116" s="170"/>
    </row>
    <row r="117" spans="1:43" s="225" customFormat="1" ht="24" hidden="1" customHeight="1" x14ac:dyDescent="0.15">
      <c r="A117" s="204"/>
      <c r="B117" s="147"/>
      <c r="C117" s="232" t="s">
        <v>973</v>
      </c>
      <c r="D117" s="232" t="s">
        <v>9028</v>
      </c>
      <c r="E117" s="232" t="s">
        <v>973</v>
      </c>
      <c r="F117" s="232" t="s">
        <v>11884</v>
      </c>
      <c r="G117" s="144">
        <v>1967</v>
      </c>
      <c r="H117" s="144">
        <v>967</v>
      </c>
      <c r="I117" s="144">
        <v>1347</v>
      </c>
      <c r="J117" s="144" t="s">
        <v>487</v>
      </c>
      <c r="K117" s="144" t="s">
        <v>1277</v>
      </c>
      <c r="L117" s="144" t="s">
        <v>1292</v>
      </c>
      <c r="M117" s="144" t="s">
        <v>9029</v>
      </c>
      <c r="N117" s="144">
        <v>720</v>
      </c>
      <c r="O117" s="144">
        <v>720</v>
      </c>
      <c r="P117" s="144" t="s">
        <v>9030</v>
      </c>
      <c r="Q117" s="232" t="s">
        <v>9031</v>
      </c>
      <c r="R117" s="144"/>
      <c r="S117" s="144"/>
      <c r="T117" s="144"/>
      <c r="U117" s="148" t="s">
        <v>9032</v>
      </c>
      <c r="V117" s="148" t="s">
        <v>2879</v>
      </c>
      <c r="W117" s="148"/>
      <c r="X117" s="148"/>
      <c r="Y117" s="148"/>
      <c r="Z117" s="148"/>
      <c r="AA117" s="232"/>
      <c r="AB117" s="232" t="s">
        <v>8982</v>
      </c>
      <c r="AC117" s="232"/>
      <c r="AD117" s="232"/>
      <c r="AE117" s="232"/>
      <c r="AF117" s="232"/>
      <c r="AG117" s="232"/>
      <c r="AH117" s="232">
        <v>2002</v>
      </c>
      <c r="AI117" s="148"/>
      <c r="AJ117" s="148" t="s">
        <v>9033</v>
      </c>
      <c r="AK117" s="148"/>
      <c r="AL117" s="148"/>
      <c r="AM117" s="148"/>
      <c r="AN117" s="148"/>
      <c r="AO117" s="144">
        <v>3400</v>
      </c>
      <c r="AP117" s="144"/>
      <c r="AQ117" s="170"/>
    </row>
    <row r="118" spans="1:43" s="225" customFormat="1" ht="24" hidden="1" customHeight="1" x14ac:dyDescent="0.15">
      <c r="A118" s="204"/>
      <c r="B118" s="151"/>
      <c r="C118" s="232" t="s">
        <v>973</v>
      </c>
      <c r="D118" s="232" t="s">
        <v>9034</v>
      </c>
      <c r="E118" s="232" t="s">
        <v>973</v>
      </c>
      <c r="F118" s="232" t="s">
        <v>11884</v>
      </c>
      <c r="G118" s="144">
        <v>2000</v>
      </c>
      <c r="H118" s="144">
        <v>982</v>
      </c>
      <c r="I118" s="144">
        <v>2869</v>
      </c>
      <c r="J118" s="144" t="s">
        <v>487</v>
      </c>
      <c r="K118" s="144" t="s">
        <v>1277</v>
      </c>
      <c r="L118" s="144" t="s">
        <v>1292</v>
      </c>
      <c r="M118" s="144" t="s">
        <v>9029</v>
      </c>
      <c r="N118" s="144">
        <v>748</v>
      </c>
      <c r="O118" s="144">
        <v>548</v>
      </c>
      <c r="P118" s="144" t="s">
        <v>9035</v>
      </c>
      <c r="Q118" s="232" t="s">
        <v>9036</v>
      </c>
      <c r="R118" s="144">
        <v>200</v>
      </c>
      <c r="S118" s="144" t="s">
        <v>9037</v>
      </c>
      <c r="T118" s="144"/>
      <c r="U118" s="148" t="s">
        <v>9032</v>
      </c>
      <c r="V118" s="148" t="s">
        <v>2879</v>
      </c>
      <c r="W118" s="148"/>
      <c r="X118" s="148"/>
      <c r="Y118" s="148"/>
      <c r="Z118" s="148"/>
      <c r="AA118" s="232" t="s">
        <v>2393</v>
      </c>
      <c r="AB118" s="232" t="s">
        <v>8982</v>
      </c>
      <c r="AC118" s="232"/>
      <c r="AD118" s="232"/>
      <c r="AE118" s="232"/>
      <c r="AF118" s="232"/>
      <c r="AG118" s="232"/>
      <c r="AH118" s="232">
        <v>2014</v>
      </c>
      <c r="AI118" s="148"/>
      <c r="AJ118" s="148" t="s">
        <v>9033</v>
      </c>
      <c r="AK118" s="148"/>
      <c r="AL118" s="148"/>
      <c r="AM118" s="148"/>
      <c r="AN118" s="148"/>
      <c r="AO118" s="144">
        <v>11120</v>
      </c>
      <c r="AP118" s="144"/>
      <c r="AQ118" s="170"/>
    </row>
    <row r="119" spans="1:43" s="565" customFormat="1" ht="24" hidden="1" customHeight="1" x14ac:dyDescent="0.15">
      <c r="A119" s="573" t="s">
        <v>272</v>
      </c>
      <c r="B119" s="592" t="s">
        <v>1973</v>
      </c>
      <c r="C119" s="231" t="s">
        <v>613</v>
      </c>
      <c r="D119" s="545">
        <f>COUNTA(D120:D149)</f>
        <v>30</v>
      </c>
      <c r="E119" s="240"/>
      <c r="F119" s="240"/>
      <c r="G119" s="241">
        <f>SUM(G120:G149)</f>
        <v>398744.76</v>
      </c>
      <c r="H119" s="241">
        <f>SUM(H120:H149)</f>
        <v>51534.51</v>
      </c>
      <c r="I119" s="241">
        <f>SUM(I120:I149)</f>
        <v>146043.83000000002</v>
      </c>
      <c r="J119" s="241">
        <f>SUM(J135:J144)</f>
        <v>812</v>
      </c>
      <c r="K119" s="241">
        <f>SUM(K135:K144)</f>
        <v>0</v>
      </c>
      <c r="L119" s="241">
        <f>SUM(L135:L144)</f>
        <v>204</v>
      </c>
      <c r="M119" s="241">
        <f>SUM(M135:M144)</f>
        <v>0</v>
      </c>
      <c r="N119" s="241"/>
      <c r="O119" s="241"/>
      <c r="P119" s="241"/>
      <c r="Q119" s="231"/>
      <c r="R119" s="241"/>
      <c r="S119" s="241"/>
      <c r="T119" s="241"/>
      <c r="U119" s="240"/>
      <c r="V119" s="240"/>
      <c r="W119" s="240"/>
      <c r="X119" s="240"/>
      <c r="Y119" s="240"/>
      <c r="Z119" s="240"/>
      <c r="AA119" s="231"/>
      <c r="AB119" s="231"/>
      <c r="AC119" s="231"/>
      <c r="AD119" s="231"/>
      <c r="AE119" s="231"/>
      <c r="AF119" s="231"/>
      <c r="AG119" s="231"/>
      <c r="AH119" s="231"/>
      <c r="AI119" s="240"/>
      <c r="AJ119" s="240"/>
      <c r="AK119" s="240"/>
      <c r="AL119" s="240"/>
      <c r="AM119" s="240"/>
      <c r="AN119" s="240"/>
      <c r="AO119" s="241"/>
      <c r="AP119" s="241"/>
      <c r="AQ119" s="1160"/>
    </row>
    <row r="120" spans="1:43" s="225" customFormat="1" ht="24" hidden="1" customHeight="1" x14ac:dyDescent="0.15">
      <c r="A120" s="204"/>
      <c r="B120" s="147"/>
      <c r="C120" s="232" t="s">
        <v>670</v>
      </c>
      <c r="D120" s="232" t="s">
        <v>15413</v>
      </c>
      <c r="E120" s="232" t="s">
        <v>670</v>
      </c>
      <c r="F120" s="232" t="s">
        <v>14552</v>
      </c>
      <c r="G120" s="144">
        <v>1324</v>
      </c>
      <c r="H120" s="144">
        <v>786</v>
      </c>
      <c r="I120" s="144">
        <v>1720</v>
      </c>
      <c r="J120" s="144"/>
      <c r="K120" s="144"/>
      <c r="L120" s="144"/>
      <c r="M120" s="144"/>
      <c r="N120" s="144">
        <v>1150</v>
      </c>
      <c r="O120" s="144">
        <v>760</v>
      </c>
      <c r="P120" s="144" t="s">
        <v>1303</v>
      </c>
      <c r="Q120" s="232" t="s">
        <v>1304</v>
      </c>
      <c r="R120" s="144"/>
      <c r="S120" s="144"/>
      <c r="T120" s="144">
        <v>390</v>
      </c>
      <c r="U120" s="148"/>
      <c r="V120" s="148"/>
      <c r="W120" s="148"/>
      <c r="X120" s="148"/>
      <c r="Y120" s="148"/>
      <c r="Z120" s="148"/>
      <c r="AA120" s="232" t="s">
        <v>1305</v>
      </c>
      <c r="AB120" s="232"/>
      <c r="AC120" s="232"/>
      <c r="AD120" s="232"/>
      <c r="AE120" s="232"/>
      <c r="AF120" s="232"/>
      <c r="AG120" s="232"/>
      <c r="AH120" s="136">
        <v>2007</v>
      </c>
      <c r="AI120" s="136"/>
      <c r="AJ120" s="136"/>
      <c r="AK120" s="136"/>
      <c r="AL120" s="136"/>
      <c r="AM120" s="136"/>
      <c r="AN120" s="136"/>
      <c r="AO120" s="138">
        <v>3830</v>
      </c>
      <c r="AP120" s="138"/>
      <c r="AQ120" s="170"/>
    </row>
    <row r="121" spans="1:43" s="225" customFormat="1" ht="24" hidden="1" customHeight="1" x14ac:dyDescent="0.15">
      <c r="A121" s="204"/>
      <c r="B121" s="147"/>
      <c r="C121" s="232" t="s">
        <v>644</v>
      </c>
      <c r="D121" s="232" t="s">
        <v>1293</v>
      </c>
      <c r="E121" s="232" t="s">
        <v>637</v>
      </c>
      <c r="F121" s="232" t="s">
        <v>1294</v>
      </c>
      <c r="G121" s="144">
        <v>5162</v>
      </c>
      <c r="H121" s="144">
        <v>1762</v>
      </c>
      <c r="I121" s="144">
        <v>4707</v>
      </c>
      <c r="J121" s="144" t="s">
        <v>1277</v>
      </c>
      <c r="K121" s="144" t="s">
        <v>487</v>
      </c>
      <c r="L121" s="144" t="s">
        <v>1295</v>
      </c>
      <c r="M121" s="144"/>
      <c r="N121" s="144">
        <v>1887</v>
      </c>
      <c r="O121" s="144">
        <v>719</v>
      </c>
      <c r="P121" s="144" t="s">
        <v>1296</v>
      </c>
      <c r="Q121" s="232" t="s">
        <v>1297</v>
      </c>
      <c r="R121" s="144">
        <v>963</v>
      </c>
      <c r="S121" s="144" t="s">
        <v>1298</v>
      </c>
      <c r="T121" s="144">
        <v>205</v>
      </c>
      <c r="U121" s="148"/>
      <c r="V121" s="148">
        <v>500</v>
      </c>
      <c r="W121" s="148"/>
      <c r="X121" s="148"/>
      <c r="Y121" s="148"/>
      <c r="Z121" s="148"/>
      <c r="AA121" s="232" t="s">
        <v>1299</v>
      </c>
      <c r="AB121" s="232"/>
      <c r="AC121" s="232"/>
      <c r="AD121" s="232" t="s">
        <v>1185</v>
      </c>
      <c r="AE121" s="232">
        <v>150</v>
      </c>
      <c r="AF121" s="232">
        <v>1500</v>
      </c>
      <c r="AG121" s="232"/>
      <c r="AH121" s="136">
        <v>2002</v>
      </c>
      <c r="AI121" s="136"/>
      <c r="AJ121" s="136"/>
      <c r="AK121" s="136"/>
      <c r="AL121" s="136"/>
      <c r="AM121" s="136"/>
      <c r="AN121" s="136"/>
      <c r="AO121" s="138">
        <v>7250</v>
      </c>
      <c r="AP121" s="138"/>
      <c r="AQ121" s="170"/>
    </row>
    <row r="122" spans="1:43" s="225" customFormat="1" ht="24" hidden="1" customHeight="1" x14ac:dyDescent="0.15">
      <c r="A122" s="204"/>
      <c r="B122" s="147"/>
      <c r="C122" s="232" t="s">
        <v>644</v>
      </c>
      <c r="D122" s="232" t="s">
        <v>1300</v>
      </c>
      <c r="E122" s="232" t="s">
        <v>644</v>
      </c>
      <c r="F122" s="232" t="s">
        <v>9204</v>
      </c>
      <c r="G122" s="144">
        <v>845</v>
      </c>
      <c r="H122" s="144">
        <v>571.88</v>
      </c>
      <c r="I122" s="144">
        <v>3043.92</v>
      </c>
      <c r="J122" s="144"/>
      <c r="K122" s="144"/>
      <c r="L122" s="144"/>
      <c r="M122" s="144"/>
      <c r="N122" s="144">
        <v>992.33</v>
      </c>
      <c r="O122" s="144"/>
      <c r="P122" s="144"/>
      <c r="Q122" s="232"/>
      <c r="R122" s="144">
        <v>375</v>
      </c>
      <c r="S122" s="144" t="s">
        <v>1301</v>
      </c>
      <c r="T122" s="144">
        <v>617.33000000000004</v>
      </c>
      <c r="U122" s="148"/>
      <c r="V122" s="148"/>
      <c r="W122" s="148"/>
      <c r="X122" s="148"/>
      <c r="Y122" s="148"/>
      <c r="Z122" s="148"/>
      <c r="AA122" s="232" t="s">
        <v>1302</v>
      </c>
      <c r="AB122" s="232"/>
      <c r="AC122" s="232"/>
      <c r="AD122" s="232"/>
      <c r="AE122" s="232"/>
      <c r="AF122" s="232"/>
      <c r="AG122" s="232"/>
      <c r="AH122" s="232">
        <v>2012</v>
      </c>
      <c r="AI122" s="148"/>
      <c r="AJ122" s="148"/>
      <c r="AK122" s="148"/>
      <c r="AL122" s="148"/>
      <c r="AM122" s="148"/>
      <c r="AN122" s="148"/>
      <c r="AO122" s="144">
        <v>5898</v>
      </c>
      <c r="AP122" s="144"/>
      <c r="AQ122" s="170"/>
    </row>
    <row r="123" spans="1:43" s="225" customFormat="1" ht="24" hidden="1" customHeight="1" x14ac:dyDescent="0.15">
      <c r="A123" s="204"/>
      <c r="B123" s="147"/>
      <c r="C123" s="136" t="s">
        <v>863</v>
      </c>
      <c r="D123" s="139" t="s">
        <v>9205</v>
      </c>
      <c r="E123" s="136" t="s">
        <v>863</v>
      </c>
      <c r="F123" s="136" t="s">
        <v>863</v>
      </c>
      <c r="G123" s="138">
        <v>2818</v>
      </c>
      <c r="H123" s="138">
        <v>1539</v>
      </c>
      <c r="I123" s="138">
        <v>5720</v>
      </c>
      <c r="J123" s="138"/>
      <c r="K123" s="138"/>
      <c r="L123" s="138"/>
      <c r="M123" s="138"/>
      <c r="N123" s="138">
        <v>1837</v>
      </c>
      <c r="O123" s="138">
        <v>929</v>
      </c>
      <c r="P123" s="144" t="s">
        <v>9206</v>
      </c>
      <c r="Q123" s="136" t="s">
        <v>9207</v>
      </c>
      <c r="R123" s="138">
        <v>690</v>
      </c>
      <c r="S123" s="144" t="s">
        <v>9208</v>
      </c>
      <c r="T123" s="138">
        <v>218</v>
      </c>
      <c r="U123" s="136"/>
      <c r="V123" s="136"/>
      <c r="W123" s="136"/>
      <c r="X123" s="136"/>
      <c r="Y123" s="136"/>
      <c r="Z123" s="136"/>
      <c r="AA123" s="136" t="s">
        <v>9209</v>
      </c>
      <c r="AB123" s="136"/>
      <c r="AC123" s="136"/>
      <c r="AD123" s="136"/>
      <c r="AE123" s="136"/>
      <c r="AF123" s="136"/>
      <c r="AG123" s="136"/>
      <c r="AH123" s="136">
        <v>2017</v>
      </c>
      <c r="AI123" s="136"/>
      <c r="AJ123" s="136"/>
      <c r="AK123" s="136"/>
      <c r="AL123" s="136"/>
      <c r="AM123" s="136"/>
      <c r="AN123" s="136"/>
      <c r="AO123" s="138"/>
      <c r="AP123" s="138"/>
      <c r="AQ123" s="170"/>
    </row>
    <row r="124" spans="1:43" s="225" customFormat="1" ht="24" hidden="1" customHeight="1" x14ac:dyDescent="0.15">
      <c r="A124" s="204"/>
      <c r="B124" s="147"/>
      <c r="C124" s="232" t="s">
        <v>863</v>
      </c>
      <c r="D124" s="149" t="s">
        <v>9210</v>
      </c>
      <c r="E124" s="148" t="s">
        <v>863</v>
      </c>
      <c r="F124" s="148" t="s">
        <v>863</v>
      </c>
      <c r="G124" s="144">
        <v>11693</v>
      </c>
      <c r="H124" s="144">
        <v>341</v>
      </c>
      <c r="I124" s="144">
        <v>341</v>
      </c>
      <c r="J124" s="144"/>
      <c r="K124" s="144"/>
      <c r="L124" s="144"/>
      <c r="M124" s="144"/>
      <c r="N124" s="144"/>
      <c r="O124" s="144">
        <v>341</v>
      </c>
      <c r="P124" s="144" t="s">
        <v>9211</v>
      </c>
      <c r="Q124" s="232" t="s">
        <v>487</v>
      </c>
      <c r="R124" s="144"/>
      <c r="S124" s="144"/>
      <c r="T124" s="144"/>
      <c r="U124" s="148"/>
      <c r="V124" s="148"/>
      <c r="W124" s="148"/>
      <c r="X124" s="148"/>
      <c r="Y124" s="148"/>
      <c r="Z124" s="148"/>
      <c r="AA124" s="232"/>
      <c r="AB124" s="232"/>
      <c r="AC124" s="232"/>
      <c r="AD124" s="232"/>
      <c r="AE124" s="232"/>
      <c r="AF124" s="232"/>
      <c r="AG124" s="232"/>
      <c r="AH124" s="232">
        <v>2017</v>
      </c>
      <c r="AI124" s="148"/>
      <c r="AJ124" s="148"/>
      <c r="AK124" s="148"/>
      <c r="AL124" s="148"/>
      <c r="AM124" s="148"/>
      <c r="AN124" s="148"/>
      <c r="AO124" s="144">
        <v>305</v>
      </c>
      <c r="AP124" s="144"/>
      <c r="AQ124" s="170"/>
    </row>
    <row r="125" spans="1:43" s="225" customFormat="1" ht="24" hidden="1" customHeight="1" x14ac:dyDescent="0.15">
      <c r="A125" s="204"/>
      <c r="B125" s="147"/>
      <c r="C125" s="232" t="s">
        <v>863</v>
      </c>
      <c r="D125" s="232" t="s">
        <v>14558</v>
      </c>
      <c r="E125" s="232" t="s">
        <v>863</v>
      </c>
      <c r="F125" s="232" t="s">
        <v>863</v>
      </c>
      <c r="G125" s="144">
        <v>23032</v>
      </c>
      <c r="H125" s="144">
        <v>334</v>
      </c>
      <c r="I125" s="144">
        <v>334</v>
      </c>
      <c r="J125" s="144"/>
      <c r="K125" s="144"/>
      <c r="L125" s="144"/>
      <c r="M125" s="144"/>
      <c r="N125" s="144"/>
      <c r="O125" s="144">
        <v>334</v>
      </c>
      <c r="P125" s="144" t="s">
        <v>14559</v>
      </c>
      <c r="Q125" s="232" t="s">
        <v>487</v>
      </c>
      <c r="R125" s="144"/>
      <c r="S125" s="144"/>
      <c r="T125" s="144"/>
      <c r="U125" s="148"/>
      <c r="V125" s="148"/>
      <c r="W125" s="148"/>
      <c r="X125" s="148"/>
      <c r="Y125" s="148"/>
      <c r="Z125" s="148"/>
      <c r="AA125" s="232"/>
      <c r="AB125" s="232"/>
      <c r="AC125" s="232"/>
      <c r="AD125" s="232"/>
      <c r="AE125" s="232"/>
      <c r="AF125" s="232"/>
      <c r="AG125" s="232"/>
      <c r="AH125" s="232">
        <v>2020</v>
      </c>
      <c r="AI125" s="148"/>
      <c r="AJ125" s="148"/>
      <c r="AK125" s="148"/>
      <c r="AL125" s="148"/>
      <c r="AM125" s="148"/>
      <c r="AN125" s="148"/>
      <c r="AO125" s="144">
        <v>364</v>
      </c>
      <c r="AP125" s="144"/>
      <c r="AQ125" s="170"/>
    </row>
    <row r="126" spans="1:43" s="225" customFormat="1" ht="24" hidden="1" customHeight="1" x14ac:dyDescent="0.15">
      <c r="A126" s="204"/>
      <c r="B126" s="147"/>
      <c r="C126" s="232" t="s">
        <v>801</v>
      </c>
      <c r="D126" s="232" t="s">
        <v>1310</v>
      </c>
      <c r="E126" s="232" t="s">
        <v>801</v>
      </c>
      <c r="F126" s="232" t="s">
        <v>1038</v>
      </c>
      <c r="G126" s="144">
        <v>27236</v>
      </c>
      <c r="H126" s="144">
        <v>2337</v>
      </c>
      <c r="I126" s="144">
        <v>7890</v>
      </c>
      <c r="J126" s="144"/>
      <c r="K126" s="144"/>
      <c r="L126" s="144"/>
      <c r="M126" s="144"/>
      <c r="N126" s="144">
        <v>834</v>
      </c>
      <c r="O126" s="144"/>
      <c r="P126" s="144"/>
      <c r="Q126" s="232"/>
      <c r="R126" s="144">
        <v>375</v>
      </c>
      <c r="S126" s="144" t="s">
        <v>1311</v>
      </c>
      <c r="T126" s="144">
        <v>459</v>
      </c>
      <c r="U126" s="148"/>
      <c r="V126" s="148"/>
      <c r="W126" s="148"/>
      <c r="X126" s="148"/>
      <c r="Y126" s="148"/>
      <c r="Z126" s="148"/>
      <c r="AA126" s="232" t="s">
        <v>1312</v>
      </c>
      <c r="AB126" s="232"/>
      <c r="AC126" s="232"/>
      <c r="AD126" s="232"/>
      <c r="AE126" s="232"/>
      <c r="AF126" s="232"/>
      <c r="AG126" s="232"/>
      <c r="AH126" s="136">
        <v>2009</v>
      </c>
      <c r="AI126" s="136"/>
      <c r="AJ126" s="136"/>
      <c r="AK126" s="136"/>
      <c r="AL126" s="136"/>
      <c r="AM126" s="136"/>
      <c r="AN126" s="136"/>
      <c r="AO126" s="138">
        <v>11500</v>
      </c>
      <c r="AP126" s="138"/>
      <c r="AQ126" s="170"/>
    </row>
    <row r="127" spans="1:43" s="225" customFormat="1" ht="24" hidden="1" customHeight="1" x14ac:dyDescent="0.15">
      <c r="A127" s="204"/>
      <c r="B127" s="147"/>
      <c r="C127" s="232" t="s">
        <v>1321</v>
      </c>
      <c r="D127" s="232" t="s">
        <v>1322</v>
      </c>
      <c r="E127" s="232" t="s">
        <v>1321</v>
      </c>
      <c r="F127" s="232" t="s">
        <v>1321</v>
      </c>
      <c r="G127" s="144">
        <v>4600</v>
      </c>
      <c r="H127" s="144">
        <v>632</v>
      </c>
      <c r="I127" s="144">
        <v>878</v>
      </c>
      <c r="J127" s="144"/>
      <c r="K127" s="144"/>
      <c r="L127" s="144"/>
      <c r="M127" s="144"/>
      <c r="N127" s="144">
        <v>632</v>
      </c>
      <c r="O127" s="144">
        <v>632</v>
      </c>
      <c r="P127" s="144" t="s">
        <v>1323</v>
      </c>
      <c r="Q127" s="232" t="s">
        <v>1324</v>
      </c>
      <c r="R127" s="144"/>
      <c r="S127" s="144"/>
      <c r="T127" s="144"/>
      <c r="U127" s="148" t="s">
        <v>1325</v>
      </c>
      <c r="V127" s="148">
        <v>2006</v>
      </c>
      <c r="W127" s="148" t="s">
        <v>1326</v>
      </c>
      <c r="X127" s="148"/>
      <c r="Y127" s="148"/>
      <c r="Z127" s="148"/>
      <c r="AA127" s="232" t="s">
        <v>14553</v>
      </c>
      <c r="AB127" s="232">
        <v>2006</v>
      </c>
      <c r="AC127" s="232" t="s">
        <v>1326</v>
      </c>
      <c r="AD127" s="232"/>
      <c r="AE127" s="232"/>
      <c r="AF127" s="232"/>
      <c r="AG127" s="232"/>
      <c r="AH127" s="136">
        <v>2006</v>
      </c>
      <c r="AI127" s="136"/>
      <c r="AJ127" s="136"/>
      <c r="AK127" s="136"/>
      <c r="AL127" s="136"/>
      <c r="AM127" s="136"/>
      <c r="AN127" s="136"/>
      <c r="AO127" s="138">
        <v>1000</v>
      </c>
      <c r="AP127" s="138"/>
      <c r="AQ127" s="170"/>
    </row>
    <row r="128" spans="1:43" s="225" customFormat="1" ht="24" hidden="1" customHeight="1" x14ac:dyDescent="0.15">
      <c r="A128" s="204"/>
      <c r="B128" s="147"/>
      <c r="C128" s="232" t="s">
        <v>1321</v>
      </c>
      <c r="D128" s="232" t="s">
        <v>11788</v>
      </c>
      <c r="E128" s="232" t="s">
        <v>1321</v>
      </c>
      <c r="F128" s="232" t="s">
        <v>11789</v>
      </c>
      <c r="G128" s="144">
        <v>3881</v>
      </c>
      <c r="H128" s="144">
        <v>2068</v>
      </c>
      <c r="I128" s="144">
        <v>3881</v>
      </c>
      <c r="J128" s="144"/>
      <c r="K128" s="144"/>
      <c r="L128" s="144"/>
      <c r="M128" s="144"/>
      <c r="N128" s="144">
        <v>1897</v>
      </c>
      <c r="O128" s="144">
        <v>1897</v>
      </c>
      <c r="P128" s="144"/>
      <c r="Q128" s="232" t="s">
        <v>1493</v>
      </c>
      <c r="R128" s="144"/>
      <c r="S128" s="144"/>
      <c r="T128" s="144"/>
      <c r="U128" s="148" t="s">
        <v>1325</v>
      </c>
      <c r="V128" s="148">
        <v>2006</v>
      </c>
      <c r="W128" s="148" t="s">
        <v>1326</v>
      </c>
      <c r="X128" s="148"/>
      <c r="Y128" s="148"/>
      <c r="Z128" s="148"/>
      <c r="AA128" s="232"/>
      <c r="AB128" s="232">
        <v>2006</v>
      </c>
      <c r="AC128" s="232" t="s">
        <v>1326</v>
      </c>
      <c r="AD128" s="232"/>
      <c r="AE128" s="232"/>
      <c r="AF128" s="232"/>
      <c r="AG128" s="232"/>
      <c r="AH128" s="136">
        <v>2018</v>
      </c>
      <c r="AI128" s="136"/>
      <c r="AJ128" s="136"/>
      <c r="AK128" s="136"/>
      <c r="AL128" s="136"/>
      <c r="AM128" s="136"/>
      <c r="AN128" s="136"/>
      <c r="AO128" s="138"/>
      <c r="AP128" s="430"/>
      <c r="AQ128" s="170"/>
    </row>
    <row r="129" spans="1:43" s="225" customFormat="1" ht="24" hidden="1" customHeight="1" x14ac:dyDescent="0.15">
      <c r="A129" s="204"/>
      <c r="B129" s="147"/>
      <c r="C129" s="232" t="s">
        <v>1321</v>
      </c>
      <c r="D129" s="232" t="s">
        <v>9212</v>
      </c>
      <c r="E129" s="232" t="s">
        <v>1321</v>
      </c>
      <c r="F129" s="232" t="s">
        <v>9213</v>
      </c>
      <c r="G129" s="144">
        <v>3499</v>
      </c>
      <c r="H129" s="144">
        <v>566</v>
      </c>
      <c r="I129" s="144">
        <v>6148</v>
      </c>
      <c r="J129" s="144"/>
      <c r="K129" s="144"/>
      <c r="L129" s="144"/>
      <c r="M129" s="144"/>
      <c r="N129" s="144">
        <v>1823</v>
      </c>
      <c r="O129" s="144">
        <v>864</v>
      </c>
      <c r="P129" s="144" t="s">
        <v>9214</v>
      </c>
      <c r="Q129" s="232" t="s">
        <v>9215</v>
      </c>
      <c r="R129" s="144">
        <v>727</v>
      </c>
      <c r="S129" s="144" t="s">
        <v>1484</v>
      </c>
      <c r="T129" s="144">
        <v>232</v>
      </c>
      <c r="U129" s="148"/>
      <c r="V129" s="148"/>
      <c r="W129" s="148"/>
      <c r="X129" s="148"/>
      <c r="Y129" s="148"/>
      <c r="Z129" s="148"/>
      <c r="AA129" s="232" t="s">
        <v>9216</v>
      </c>
      <c r="AB129" s="232"/>
      <c r="AC129" s="232"/>
      <c r="AD129" s="232"/>
      <c r="AE129" s="232"/>
      <c r="AF129" s="232"/>
      <c r="AG129" s="232"/>
      <c r="AH129" s="136">
        <v>2017</v>
      </c>
      <c r="AI129" s="136"/>
      <c r="AJ129" s="136"/>
      <c r="AK129" s="136"/>
      <c r="AL129" s="136"/>
      <c r="AM129" s="136"/>
      <c r="AN129" s="136"/>
      <c r="AO129" s="138">
        <v>11490</v>
      </c>
      <c r="AP129" s="138"/>
      <c r="AQ129" s="170"/>
    </row>
    <row r="130" spans="1:43" s="225" customFormat="1" ht="24" hidden="1" customHeight="1" x14ac:dyDescent="0.15">
      <c r="A130" s="204"/>
      <c r="B130" s="147"/>
      <c r="C130" s="232" t="s">
        <v>818</v>
      </c>
      <c r="D130" s="232" t="s">
        <v>1327</v>
      </c>
      <c r="E130" s="232" t="s">
        <v>637</v>
      </c>
      <c r="F130" s="232" t="s">
        <v>1319</v>
      </c>
      <c r="G130" s="144">
        <v>13119</v>
      </c>
      <c r="H130" s="144">
        <v>2142</v>
      </c>
      <c r="I130" s="144">
        <v>10677</v>
      </c>
      <c r="J130" s="144"/>
      <c r="K130" s="144"/>
      <c r="L130" s="144"/>
      <c r="M130" s="144"/>
      <c r="N130" s="144">
        <v>2075</v>
      </c>
      <c r="O130" s="144">
        <v>2075</v>
      </c>
      <c r="P130" s="144" t="s">
        <v>14554</v>
      </c>
      <c r="Q130" s="232" t="s">
        <v>1328</v>
      </c>
      <c r="R130" s="144"/>
      <c r="S130" s="144"/>
      <c r="T130" s="144">
        <v>1262</v>
      </c>
      <c r="U130" s="148"/>
      <c r="V130" s="148"/>
      <c r="W130" s="148"/>
      <c r="X130" s="148"/>
      <c r="Y130" s="148"/>
      <c r="Z130" s="148"/>
      <c r="AA130" s="232" t="s">
        <v>1329</v>
      </c>
      <c r="AB130" s="232"/>
      <c r="AC130" s="232"/>
      <c r="AD130" s="232"/>
      <c r="AE130" s="232"/>
      <c r="AF130" s="232"/>
      <c r="AG130" s="232"/>
      <c r="AH130" s="232">
        <v>2008</v>
      </c>
      <c r="AI130" s="148"/>
      <c r="AJ130" s="148"/>
      <c r="AK130" s="148"/>
      <c r="AL130" s="148"/>
      <c r="AM130" s="148"/>
      <c r="AN130" s="148"/>
      <c r="AO130" s="144">
        <v>19913</v>
      </c>
      <c r="AP130" s="144"/>
      <c r="AQ130" s="170"/>
    </row>
    <row r="131" spans="1:43" s="225" customFormat="1" ht="24" hidden="1" customHeight="1" x14ac:dyDescent="0.15">
      <c r="A131" s="204" t="s">
        <v>93</v>
      </c>
      <c r="B131" s="147"/>
      <c r="C131" s="232" t="s">
        <v>818</v>
      </c>
      <c r="D131" s="232" t="s">
        <v>1995</v>
      </c>
      <c r="E131" s="232" t="s">
        <v>818</v>
      </c>
      <c r="F131" s="232" t="s">
        <v>15414</v>
      </c>
      <c r="G131" s="144">
        <v>1822</v>
      </c>
      <c r="H131" s="144">
        <v>1389</v>
      </c>
      <c r="I131" s="144">
        <v>4869</v>
      </c>
      <c r="J131" s="144"/>
      <c r="K131" s="144"/>
      <c r="L131" s="144"/>
      <c r="M131" s="144"/>
      <c r="N131" s="144">
        <v>718</v>
      </c>
      <c r="O131" s="144"/>
      <c r="P131" s="144"/>
      <c r="Q131" s="232"/>
      <c r="R131" s="144">
        <v>325</v>
      </c>
      <c r="S131" s="144" t="s">
        <v>311</v>
      </c>
      <c r="T131" s="144">
        <v>393</v>
      </c>
      <c r="U131" s="148"/>
      <c r="V131" s="148"/>
      <c r="W131" s="148"/>
      <c r="X131" s="148"/>
      <c r="Y131" s="148"/>
      <c r="Z131" s="148"/>
      <c r="AA131" s="232" t="s">
        <v>1996</v>
      </c>
      <c r="AB131" s="232"/>
      <c r="AC131" s="232"/>
      <c r="AD131" s="232"/>
      <c r="AE131" s="232"/>
      <c r="AF131" s="232"/>
      <c r="AG131" s="232"/>
      <c r="AH131" s="232">
        <v>2014</v>
      </c>
      <c r="AI131" s="148"/>
      <c r="AJ131" s="148"/>
      <c r="AK131" s="148"/>
      <c r="AL131" s="148"/>
      <c r="AM131" s="148"/>
      <c r="AN131" s="148"/>
      <c r="AO131" s="144">
        <v>14600</v>
      </c>
      <c r="AP131" s="144"/>
      <c r="AQ131" s="170"/>
    </row>
    <row r="132" spans="1:43" s="225" customFormat="1" ht="24" hidden="1" customHeight="1" x14ac:dyDescent="0.15">
      <c r="A132" s="204"/>
      <c r="B132" s="147"/>
      <c r="C132" s="232" t="s">
        <v>651</v>
      </c>
      <c r="D132" s="232" t="s">
        <v>1306</v>
      </c>
      <c r="E132" s="232" t="s">
        <v>651</v>
      </c>
      <c r="F132" s="232" t="s">
        <v>651</v>
      </c>
      <c r="G132" s="144">
        <v>10900</v>
      </c>
      <c r="H132" s="144">
        <v>2130.9499999999998</v>
      </c>
      <c r="I132" s="144">
        <v>5558.87</v>
      </c>
      <c r="J132" s="144"/>
      <c r="K132" s="144"/>
      <c r="L132" s="144"/>
      <c r="M132" s="144"/>
      <c r="N132" s="144">
        <v>2155.65</v>
      </c>
      <c r="O132" s="144">
        <v>884.47</v>
      </c>
      <c r="P132" s="144" t="s">
        <v>1307</v>
      </c>
      <c r="Q132" s="232" t="s">
        <v>2386</v>
      </c>
      <c r="R132" s="144">
        <v>837</v>
      </c>
      <c r="S132" s="144" t="s">
        <v>1308</v>
      </c>
      <c r="T132" s="144">
        <v>434.18</v>
      </c>
      <c r="U132" s="148"/>
      <c r="V132" s="148"/>
      <c r="W132" s="148"/>
      <c r="X132" s="148"/>
      <c r="Y132" s="148"/>
      <c r="Z132" s="148"/>
      <c r="AA132" s="232" t="s">
        <v>1309</v>
      </c>
      <c r="AB132" s="232"/>
      <c r="AC132" s="232"/>
      <c r="AD132" s="232"/>
      <c r="AE132" s="232"/>
      <c r="AF132" s="232"/>
      <c r="AG132" s="232"/>
      <c r="AH132" s="136">
        <v>2010</v>
      </c>
      <c r="AI132" s="136"/>
      <c r="AJ132" s="136"/>
      <c r="AK132" s="136"/>
      <c r="AL132" s="136"/>
      <c r="AM132" s="136"/>
      <c r="AN132" s="136"/>
      <c r="AO132" s="138">
        <v>10700</v>
      </c>
      <c r="AP132" s="138"/>
      <c r="AQ132" s="170"/>
    </row>
    <row r="133" spans="1:43" s="225" customFormat="1" ht="24" hidden="1" customHeight="1" x14ac:dyDescent="0.15">
      <c r="A133" s="204"/>
      <c r="B133" s="147"/>
      <c r="C133" s="232" t="s">
        <v>680</v>
      </c>
      <c r="D133" s="232" t="s">
        <v>1313</v>
      </c>
      <c r="E133" s="232" t="s">
        <v>680</v>
      </c>
      <c r="F133" s="232" t="s">
        <v>2387</v>
      </c>
      <c r="G133" s="144">
        <v>33618</v>
      </c>
      <c r="H133" s="144">
        <v>922</v>
      </c>
      <c r="I133" s="144">
        <v>907</v>
      </c>
      <c r="J133" s="144"/>
      <c r="K133" s="144"/>
      <c r="L133" s="144"/>
      <c r="M133" s="144"/>
      <c r="N133" s="144">
        <v>711</v>
      </c>
      <c r="O133" s="144">
        <v>711</v>
      </c>
      <c r="P133" s="144" t="s">
        <v>1314</v>
      </c>
      <c r="Q133" s="232" t="s">
        <v>1315</v>
      </c>
      <c r="R133" s="144"/>
      <c r="S133" s="144"/>
      <c r="T133" s="144"/>
      <c r="U133" s="148"/>
      <c r="V133" s="148"/>
      <c r="W133" s="148"/>
      <c r="X133" s="148"/>
      <c r="Y133" s="148"/>
      <c r="Z133" s="148"/>
      <c r="AA133" s="232" t="s">
        <v>1316</v>
      </c>
      <c r="AB133" s="232"/>
      <c r="AC133" s="232"/>
      <c r="AD133" s="232"/>
      <c r="AE133" s="232"/>
      <c r="AF133" s="232"/>
      <c r="AG133" s="232"/>
      <c r="AH133" s="136">
        <v>2006</v>
      </c>
      <c r="AI133" s="136"/>
      <c r="AJ133" s="136"/>
      <c r="AK133" s="136"/>
      <c r="AL133" s="136"/>
      <c r="AM133" s="136"/>
      <c r="AN133" s="136"/>
      <c r="AO133" s="138">
        <v>1451</v>
      </c>
      <c r="AP133" s="138" t="s">
        <v>16541</v>
      </c>
      <c r="AQ133" s="170"/>
    </row>
    <row r="134" spans="1:43" s="225" customFormat="1" ht="24" hidden="1" customHeight="1" x14ac:dyDescent="0.15">
      <c r="A134" s="204"/>
      <c r="B134" s="147"/>
      <c r="C134" s="232" t="s">
        <v>680</v>
      </c>
      <c r="D134" s="232" t="s">
        <v>1317</v>
      </c>
      <c r="E134" s="232" t="s">
        <v>1318</v>
      </c>
      <c r="F134" s="232" t="s">
        <v>1319</v>
      </c>
      <c r="G134" s="144">
        <v>13453</v>
      </c>
      <c r="H134" s="144">
        <v>1350</v>
      </c>
      <c r="I134" s="144">
        <v>3639</v>
      </c>
      <c r="J134" s="144"/>
      <c r="K134" s="144"/>
      <c r="L134" s="144"/>
      <c r="M134" s="144"/>
      <c r="N134" s="144">
        <v>1497</v>
      </c>
      <c r="O134" s="144">
        <v>600</v>
      </c>
      <c r="P134" s="144" t="s">
        <v>513</v>
      </c>
      <c r="Q134" s="232" t="s">
        <v>1253</v>
      </c>
      <c r="R134" s="144">
        <v>641</v>
      </c>
      <c r="S134" s="144" t="s">
        <v>311</v>
      </c>
      <c r="T134" s="144">
        <v>256</v>
      </c>
      <c r="U134" s="148"/>
      <c r="V134" s="148"/>
      <c r="W134" s="148"/>
      <c r="X134" s="148"/>
      <c r="Y134" s="148"/>
      <c r="Z134" s="148"/>
      <c r="AA134" s="232" t="s">
        <v>1320</v>
      </c>
      <c r="AB134" s="232"/>
      <c r="AC134" s="232"/>
      <c r="AD134" s="232"/>
      <c r="AE134" s="232"/>
      <c r="AF134" s="232"/>
      <c r="AG134" s="232"/>
      <c r="AH134" s="136">
        <v>2011</v>
      </c>
      <c r="AI134" s="136"/>
      <c r="AJ134" s="136"/>
      <c r="AK134" s="136"/>
      <c r="AL134" s="136"/>
      <c r="AM134" s="136"/>
      <c r="AN134" s="136"/>
      <c r="AO134" s="138">
        <v>7100</v>
      </c>
      <c r="AP134" s="138" t="s">
        <v>16542</v>
      </c>
      <c r="AQ134" s="170"/>
    </row>
    <row r="135" spans="1:43" s="225" customFormat="1" ht="24" hidden="1" customHeight="1" x14ac:dyDescent="0.15">
      <c r="A135" s="204"/>
      <c r="B135" s="147"/>
      <c r="C135" s="232" t="s">
        <v>797</v>
      </c>
      <c r="D135" s="232" t="s">
        <v>1037</v>
      </c>
      <c r="E135" s="232" t="s">
        <v>637</v>
      </c>
      <c r="F135" s="232" t="s">
        <v>1038</v>
      </c>
      <c r="G135" s="144">
        <v>21214</v>
      </c>
      <c r="H135" s="144">
        <v>2800</v>
      </c>
      <c r="I135" s="144">
        <v>6959</v>
      </c>
      <c r="J135" s="144" t="s">
        <v>1330</v>
      </c>
      <c r="K135" s="144" t="s">
        <v>1277</v>
      </c>
      <c r="L135" s="144" t="s">
        <v>487</v>
      </c>
      <c r="M135" s="144" t="s">
        <v>1295</v>
      </c>
      <c r="N135" s="144">
        <v>1904</v>
      </c>
      <c r="O135" s="144">
        <v>1320</v>
      </c>
      <c r="P135" s="144" t="s">
        <v>1331</v>
      </c>
      <c r="Q135" s="232" t="s">
        <v>1332</v>
      </c>
      <c r="R135" s="144">
        <v>471</v>
      </c>
      <c r="S135" s="144" t="s">
        <v>1333</v>
      </c>
      <c r="T135" s="144">
        <v>113</v>
      </c>
      <c r="U135" s="148"/>
      <c r="V135" s="148">
        <v>22953</v>
      </c>
      <c r="W135" s="148"/>
      <c r="X135" s="148"/>
      <c r="Y135" s="148"/>
      <c r="Z135" s="148"/>
      <c r="AA135" s="232" t="s">
        <v>1334</v>
      </c>
      <c r="AB135" s="232"/>
      <c r="AC135" s="232"/>
      <c r="AD135" s="232" t="s">
        <v>1183</v>
      </c>
      <c r="AE135" s="232">
        <v>214</v>
      </c>
      <c r="AF135" s="232">
        <v>3671</v>
      </c>
      <c r="AG135" s="232"/>
      <c r="AH135" s="232">
        <v>1991</v>
      </c>
      <c r="AI135" s="148"/>
      <c r="AJ135" s="148"/>
      <c r="AK135" s="148"/>
      <c r="AL135" s="148"/>
      <c r="AM135" s="148"/>
      <c r="AN135" s="148"/>
      <c r="AO135" s="144">
        <v>4630</v>
      </c>
      <c r="AP135" s="144"/>
      <c r="AQ135" s="170"/>
    </row>
    <row r="136" spans="1:43" s="225" customFormat="1" ht="24" hidden="1" customHeight="1" x14ac:dyDescent="0.15">
      <c r="A136" s="178"/>
      <c r="B136" s="147"/>
      <c r="C136" s="232" t="s">
        <v>797</v>
      </c>
      <c r="D136" s="232" t="s">
        <v>1335</v>
      </c>
      <c r="E136" s="232" t="s">
        <v>637</v>
      </c>
      <c r="F136" s="232" t="s">
        <v>1336</v>
      </c>
      <c r="G136" s="144">
        <v>10390</v>
      </c>
      <c r="H136" s="144">
        <v>2383</v>
      </c>
      <c r="I136" s="144">
        <v>7708</v>
      </c>
      <c r="J136" s="144">
        <v>812</v>
      </c>
      <c r="K136" s="144" t="s">
        <v>1337</v>
      </c>
      <c r="L136" s="144">
        <v>204</v>
      </c>
      <c r="M136" s="144" t="s">
        <v>1338</v>
      </c>
      <c r="N136" s="144">
        <v>2378.58</v>
      </c>
      <c r="O136" s="144">
        <v>1158.58</v>
      </c>
      <c r="P136" s="144" t="s">
        <v>1339</v>
      </c>
      <c r="Q136" s="232" t="s">
        <v>1340</v>
      </c>
      <c r="R136" s="144">
        <v>812</v>
      </c>
      <c r="S136" s="144" t="s">
        <v>1337</v>
      </c>
      <c r="T136" s="144">
        <v>408</v>
      </c>
      <c r="U136" s="148"/>
      <c r="V136" s="148"/>
      <c r="W136" s="148"/>
      <c r="X136" s="148"/>
      <c r="Y136" s="148"/>
      <c r="Z136" s="148"/>
      <c r="AA136" s="232" t="s">
        <v>1341</v>
      </c>
      <c r="AB136" s="232">
        <v>2007</v>
      </c>
      <c r="AC136" s="232">
        <v>9989</v>
      </c>
      <c r="AD136" s="232"/>
      <c r="AE136" s="232"/>
      <c r="AF136" s="232"/>
      <c r="AG136" s="232"/>
      <c r="AH136" s="232">
        <v>2007</v>
      </c>
      <c r="AI136" s="148">
        <v>9989</v>
      </c>
      <c r="AJ136" s="148"/>
      <c r="AK136" s="148"/>
      <c r="AL136" s="148"/>
      <c r="AM136" s="148"/>
      <c r="AN136" s="148"/>
      <c r="AO136" s="144">
        <v>9989</v>
      </c>
      <c r="AP136" s="144"/>
      <c r="AQ136" s="170"/>
    </row>
    <row r="137" spans="1:43" s="225" customFormat="1" ht="24" hidden="1" customHeight="1" x14ac:dyDescent="0.15">
      <c r="A137" s="204"/>
      <c r="B137" s="147"/>
      <c r="C137" s="232" t="s">
        <v>841</v>
      </c>
      <c r="D137" s="232" t="s">
        <v>1342</v>
      </c>
      <c r="E137" s="232" t="s">
        <v>841</v>
      </c>
      <c r="F137" s="232" t="s">
        <v>13923</v>
      </c>
      <c r="G137" s="144">
        <v>3656</v>
      </c>
      <c r="H137" s="144">
        <v>1942</v>
      </c>
      <c r="I137" s="144">
        <v>7251</v>
      </c>
      <c r="J137" s="144"/>
      <c r="K137" s="144"/>
      <c r="L137" s="144"/>
      <c r="M137" s="144"/>
      <c r="N137" s="144">
        <v>1614</v>
      </c>
      <c r="O137" s="144">
        <v>622</v>
      </c>
      <c r="P137" s="144" t="s">
        <v>1343</v>
      </c>
      <c r="Q137" s="232" t="s">
        <v>1344</v>
      </c>
      <c r="R137" s="144">
        <v>798</v>
      </c>
      <c r="S137" s="144" t="s">
        <v>1345</v>
      </c>
      <c r="T137" s="144">
        <v>194</v>
      </c>
      <c r="U137" s="148"/>
      <c r="V137" s="148"/>
      <c r="W137" s="148"/>
      <c r="X137" s="148"/>
      <c r="Y137" s="148"/>
      <c r="Z137" s="148"/>
      <c r="AA137" s="232" t="s">
        <v>1346</v>
      </c>
      <c r="AB137" s="232"/>
      <c r="AC137" s="232"/>
      <c r="AD137" s="232"/>
      <c r="AE137" s="232"/>
      <c r="AF137" s="232"/>
      <c r="AG137" s="232"/>
      <c r="AH137" s="232">
        <v>2005</v>
      </c>
      <c r="AI137" s="148"/>
      <c r="AJ137" s="148"/>
      <c r="AK137" s="148"/>
      <c r="AL137" s="148"/>
      <c r="AM137" s="148"/>
      <c r="AN137" s="148"/>
      <c r="AO137" s="144">
        <v>13700</v>
      </c>
      <c r="AP137" s="144"/>
      <c r="AQ137" s="170"/>
    </row>
    <row r="138" spans="1:43" s="225" customFormat="1" ht="24" hidden="1" customHeight="1" x14ac:dyDescent="0.15">
      <c r="A138" s="204"/>
      <c r="B138" s="147"/>
      <c r="C138" s="232" t="s">
        <v>841</v>
      </c>
      <c r="D138" s="232" t="s">
        <v>13928</v>
      </c>
      <c r="E138" s="232" t="s">
        <v>841</v>
      </c>
      <c r="F138" s="232" t="s">
        <v>13923</v>
      </c>
      <c r="G138" s="144">
        <v>11107</v>
      </c>
      <c r="H138" s="144">
        <v>2195</v>
      </c>
      <c r="I138" s="144">
        <v>4007.61</v>
      </c>
      <c r="J138" s="144"/>
      <c r="K138" s="144"/>
      <c r="L138" s="144"/>
      <c r="M138" s="144"/>
      <c r="N138" s="144">
        <v>1667</v>
      </c>
      <c r="O138" s="144">
        <v>700</v>
      </c>
      <c r="P138" s="144" t="s">
        <v>13929</v>
      </c>
      <c r="Q138" s="232" t="s">
        <v>13930</v>
      </c>
      <c r="R138" s="144">
        <v>625.16</v>
      </c>
      <c r="S138" s="144" t="s">
        <v>1311</v>
      </c>
      <c r="T138" s="144">
        <v>342</v>
      </c>
      <c r="U138" s="148"/>
      <c r="V138" s="148"/>
      <c r="W138" s="148"/>
      <c r="X138" s="148"/>
      <c r="Y138" s="148"/>
      <c r="Z138" s="148"/>
      <c r="AA138" s="232" t="s">
        <v>13931</v>
      </c>
      <c r="AB138" s="232"/>
      <c r="AC138" s="232"/>
      <c r="AD138" s="232"/>
      <c r="AE138" s="232"/>
      <c r="AF138" s="232"/>
      <c r="AG138" s="232"/>
      <c r="AH138" s="232">
        <v>2018</v>
      </c>
      <c r="AI138" s="148"/>
      <c r="AJ138" s="148"/>
      <c r="AK138" s="148"/>
      <c r="AL138" s="148"/>
      <c r="AM138" s="148"/>
      <c r="AN138" s="148"/>
      <c r="AO138" s="144">
        <v>13200</v>
      </c>
      <c r="AP138" s="144"/>
      <c r="AQ138" s="170"/>
    </row>
    <row r="139" spans="1:43" s="225" customFormat="1" ht="24" hidden="1" customHeight="1" x14ac:dyDescent="0.15">
      <c r="A139" s="204"/>
      <c r="B139" s="147"/>
      <c r="C139" s="232" t="s">
        <v>807</v>
      </c>
      <c r="D139" s="232" t="s">
        <v>1347</v>
      </c>
      <c r="E139" s="232" t="s">
        <v>807</v>
      </c>
      <c r="F139" s="232" t="s">
        <v>807</v>
      </c>
      <c r="G139" s="144">
        <v>1140</v>
      </c>
      <c r="H139" s="144">
        <v>1140</v>
      </c>
      <c r="I139" s="144">
        <v>1140</v>
      </c>
      <c r="J139" s="144"/>
      <c r="K139" s="144"/>
      <c r="L139" s="144"/>
      <c r="M139" s="144"/>
      <c r="N139" s="144">
        <v>1140</v>
      </c>
      <c r="O139" s="144">
        <v>1140</v>
      </c>
      <c r="P139" s="144" t="s">
        <v>1348</v>
      </c>
      <c r="Q139" s="232" t="s">
        <v>1349</v>
      </c>
      <c r="R139" s="144"/>
      <c r="S139" s="144"/>
      <c r="T139" s="144"/>
      <c r="U139" s="148"/>
      <c r="V139" s="148"/>
      <c r="W139" s="148"/>
      <c r="X139" s="148"/>
      <c r="Y139" s="148"/>
      <c r="Z139" s="148"/>
      <c r="AA139" s="232"/>
      <c r="AB139" s="232"/>
      <c r="AC139" s="232"/>
      <c r="AD139" s="232"/>
      <c r="AE139" s="232"/>
      <c r="AF139" s="232"/>
      <c r="AG139" s="232"/>
      <c r="AH139" s="232">
        <v>2006</v>
      </c>
      <c r="AI139" s="148"/>
      <c r="AJ139" s="148"/>
      <c r="AK139" s="148"/>
      <c r="AL139" s="148"/>
      <c r="AM139" s="148"/>
      <c r="AN139" s="148"/>
      <c r="AO139" s="144">
        <v>1500</v>
      </c>
      <c r="AP139" s="144"/>
      <c r="AQ139" s="170"/>
    </row>
    <row r="140" spans="1:43" s="225" customFormat="1" ht="24" hidden="1" customHeight="1" x14ac:dyDescent="0.15">
      <c r="A140" s="204"/>
      <c r="B140" s="147"/>
      <c r="C140" s="232" t="s">
        <v>807</v>
      </c>
      <c r="D140" s="232" t="s">
        <v>1350</v>
      </c>
      <c r="E140" s="232" t="s">
        <v>807</v>
      </c>
      <c r="F140" s="232" t="s">
        <v>807</v>
      </c>
      <c r="G140" s="144">
        <v>5694</v>
      </c>
      <c r="H140" s="144">
        <v>133</v>
      </c>
      <c r="I140" s="144">
        <v>4786</v>
      </c>
      <c r="J140" s="144"/>
      <c r="K140" s="144"/>
      <c r="L140" s="144"/>
      <c r="M140" s="144"/>
      <c r="N140" s="144">
        <v>1319</v>
      </c>
      <c r="O140" s="144"/>
      <c r="P140" s="144"/>
      <c r="Q140" s="232"/>
      <c r="R140" s="144">
        <v>923</v>
      </c>
      <c r="S140" s="144" t="s">
        <v>1351</v>
      </c>
      <c r="T140" s="144">
        <v>396</v>
      </c>
      <c r="U140" s="148"/>
      <c r="V140" s="148"/>
      <c r="W140" s="148"/>
      <c r="X140" s="148"/>
      <c r="Y140" s="148"/>
      <c r="Z140" s="148"/>
      <c r="AA140" s="232" t="s">
        <v>1352</v>
      </c>
      <c r="AB140" s="232"/>
      <c r="AC140" s="232"/>
      <c r="AD140" s="232"/>
      <c r="AE140" s="232"/>
      <c r="AF140" s="232"/>
      <c r="AG140" s="232"/>
      <c r="AH140" s="232">
        <v>2007</v>
      </c>
      <c r="AI140" s="148"/>
      <c r="AJ140" s="148"/>
      <c r="AK140" s="148"/>
      <c r="AL140" s="148"/>
      <c r="AM140" s="148"/>
      <c r="AN140" s="148"/>
      <c r="AO140" s="144">
        <v>7700</v>
      </c>
      <c r="AP140" s="144"/>
      <c r="AQ140" s="170"/>
    </row>
    <row r="141" spans="1:43" s="225" customFormat="1" ht="24" hidden="1" customHeight="1" x14ac:dyDescent="0.15">
      <c r="A141" s="204">
        <v>9</v>
      </c>
      <c r="B141" s="147"/>
      <c r="C141" s="232" t="s">
        <v>794</v>
      </c>
      <c r="D141" s="232" t="s">
        <v>1365</v>
      </c>
      <c r="E141" s="232" t="s">
        <v>794</v>
      </c>
      <c r="F141" s="232" t="s">
        <v>794</v>
      </c>
      <c r="G141" s="144">
        <v>7471</v>
      </c>
      <c r="H141" s="144">
        <v>3080</v>
      </c>
      <c r="I141" s="144">
        <v>5111</v>
      </c>
      <c r="J141" s="144"/>
      <c r="K141" s="144"/>
      <c r="L141" s="144"/>
      <c r="M141" s="144"/>
      <c r="N141" s="144">
        <v>1864</v>
      </c>
      <c r="O141" s="144">
        <v>839</v>
      </c>
      <c r="P141" s="144" t="s">
        <v>1366</v>
      </c>
      <c r="Q141" s="232" t="s">
        <v>1253</v>
      </c>
      <c r="R141" s="144">
        <v>787</v>
      </c>
      <c r="S141" s="144" t="s">
        <v>1311</v>
      </c>
      <c r="T141" s="144">
        <v>238</v>
      </c>
      <c r="U141" s="148"/>
      <c r="V141" s="148"/>
      <c r="W141" s="148"/>
      <c r="X141" s="148"/>
      <c r="Y141" s="148"/>
      <c r="Z141" s="148"/>
      <c r="AA141" s="232" t="s">
        <v>1367</v>
      </c>
      <c r="AB141" s="232"/>
      <c r="AC141" s="232"/>
      <c r="AD141" s="232"/>
      <c r="AE141" s="232"/>
      <c r="AF141" s="232"/>
      <c r="AG141" s="232"/>
      <c r="AH141" s="136">
        <v>2013</v>
      </c>
      <c r="AI141" s="136"/>
      <c r="AJ141" s="136"/>
      <c r="AK141" s="136"/>
      <c r="AL141" s="136"/>
      <c r="AM141" s="136"/>
      <c r="AN141" s="136"/>
      <c r="AO141" s="138">
        <v>12331</v>
      </c>
      <c r="AP141" s="138"/>
      <c r="AQ141" s="170"/>
    </row>
    <row r="142" spans="1:43" s="225" customFormat="1" ht="24" hidden="1" customHeight="1" x14ac:dyDescent="0.15">
      <c r="A142" s="204"/>
      <c r="B142" s="147"/>
      <c r="C142" s="232" t="s">
        <v>794</v>
      </c>
      <c r="D142" s="232" t="s">
        <v>1997</v>
      </c>
      <c r="E142" s="232" t="s">
        <v>637</v>
      </c>
      <c r="F142" s="232" t="s">
        <v>1998</v>
      </c>
      <c r="G142" s="144">
        <v>3899</v>
      </c>
      <c r="H142" s="144">
        <v>1380.28</v>
      </c>
      <c r="I142" s="144">
        <v>3629</v>
      </c>
      <c r="J142" s="144"/>
      <c r="K142" s="144"/>
      <c r="L142" s="144"/>
      <c r="M142" s="144"/>
      <c r="N142" s="144">
        <v>2235</v>
      </c>
      <c r="O142" s="144"/>
      <c r="P142" s="144"/>
      <c r="Q142" s="232"/>
      <c r="R142" s="144">
        <v>1318</v>
      </c>
      <c r="S142" s="144" t="s">
        <v>1999</v>
      </c>
      <c r="T142" s="144">
        <v>917</v>
      </c>
      <c r="U142" s="148"/>
      <c r="V142" s="148"/>
      <c r="W142" s="148"/>
      <c r="X142" s="148"/>
      <c r="Y142" s="148"/>
      <c r="Z142" s="148"/>
      <c r="AA142" s="232" t="s">
        <v>2000</v>
      </c>
      <c r="AB142" s="232"/>
      <c r="AC142" s="232"/>
      <c r="AD142" s="232"/>
      <c r="AE142" s="232"/>
      <c r="AF142" s="232"/>
      <c r="AG142" s="232"/>
      <c r="AH142" s="232">
        <v>2003</v>
      </c>
      <c r="AI142" s="148"/>
      <c r="AJ142" s="148"/>
      <c r="AK142" s="148"/>
      <c r="AL142" s="148"/>
      <c r="AM142" s="148"/>
      <c r="AN142" s="148"/>
      <c r="AO142" s="144"/>
      <c r="AP142" s="144"/>
      <c r="AQ142" s="170"/>
    </row>
    <row r="143" spans="1:43" s="225" customFormat="1" ht="24" hidden="1" customHeight="1" x14ac:dyDescent="0.15">
      <c r="A143" s="204"/>
      <c r="B143" s="147"/>
      <c r="C143" s="300" t="s">
        <v>634</v>
      </c>
      <c r="D143" s="300" t="s">
        <v>1363</v>
      </c>
      <c r="E143" s="266" t="s">
        <v>634</v>
      </c>
      <c r="F143" s="300" t="s">
        <v>634</v>
      </c>
      <c r="G143" s="144">
        <v>17286</v>
      </c>
      <c r="H143" s="399">
        <v>2004</v>
      </c>
      <c r="I143" s="1587">
        <v>7693</v>
      </c>
      <c r="J143" s="1587"/>
      <c r="K143" s="1587"/>
      <c r="L143" s="1587"/>
      <c r="M143" s="1381"/>
      <c r="N143" s="1587">
        <v>2007</v>
      </c>
      <c r="O143" s="1587">
        <v>848</v>
      </c>
      <c r="P143" s="148" t="s">
        <v>14555</v>
      </c>
      <c r="Q143" s="232" t="s">
        <v>1364</v>
      </c>
      <c r="R143" s="391">
        <v>810</v>
      </c>
      <c r="S143" s="391" t="s">
        <v>14556</v>
      </c>
      <c r="T143" s="431">
        <v>349</v>
      </c>
      <c r="U143" s="148"/>
      <c r="V143" s="148"/>
      <c r="W143" s="148"/>
      <c r="X143" s="148"/>
      <c r="Y143" s="148"/>
      <c r="Z143" s="148"/>
      <c r="AA143" s="232" t="s">
        <v>14557</v>
      </c>
      <c r="AB143" s="432"/>
      <c r="AC143" s="408"/>
      <c r="AD143" s="232"/>
      <c r="AE143" s="232"/>
      <c r="AF143" s="232"/>
      <c r="AG143" s="232"/>
      <c r="AH143" s="266">
        <v>2013</v>
      </c>
      <c r="AI143" s="391"/>
      <c r="AJ143" s="148"/>
      <c r="AK143" s="148"/>
      <c r="AL143" s="148"/>
      <c r="AM143" s="148"/>
      <c r="AN143" s="148"/>
      <c r="AO143" s="399">
        <v>14517</v>
      </c>
      <c r="AP143" s="144"/>
      <c r="AQ143" s="170"/>
    </row>
    <row r="144" spans="1:43" s="225" customFormat="1" ht="24" hidden="1" customHeight="1" x14ac:dyDescent="0.15">
      <c r="A144" s="204"/>
      <c r="B144" s="140"/>
      <c r="C144" s="232" t="s">
        <v>634</v>
      </c>
      <c r="D144" s="232" t="s">
        <v>7811</v>
      </c>
      <c r="E144" s="232" t="s">
        <v>634</v>
      </c>
      <c r="F144" s="232" t="s">
        <v>15415</v>
      </c>
      <c r="G144" s="144">
        <v>9006.76</v>
      </c>
      <c r="H144" s="144">
        <v>3864.4</v>
      </c>
      <c r="I144" s="144">
        <v>1593.67</v>
      </c>
      <c r="J144" s="144"/>
      <c r="K144" s="144"/>
      <c r="L144" s="144"/>
      <c r="M144" s="144"/>
      <c r="N144" s="144">
        <v>657.47</v>
      </c>
      <c r="O144" s="144"/>
      <c r="P144" s="144"/>
      <c r="Q144" s="232"/>
      <c r="R144" s="144"/>
      <c r="S144" s="144"/>
      <c r="T144" s="144">
        <v>657.47</v>
      </c>
      <c r="U144" s="148"/>
      <c r="V144" s="148"/>
      <c r="W144" s="148"/>
      <c r="X144" s="148"/>
      <c r="Y144" s="148"/>
      <c r="Z144" s="148"/>
      <c r="AA144" s="232" t="s">
        <v>15416</v>
      </c>
      <c r="AB144" s="232"/>
      <c r="AC144" s="232"/>
      <c r="AD144" s="232"/>
      <c r="AE144" s="232"/>
      <c r="AF144" s="232"/>
      <c r="AG144" s="232"/>
      <c r="AH144" s="136">
        <v>2020</v>
      </c>
      <c r="AI144" s="136"/>
      <c r="AJ144" s="136"/>
      <c r="AK144" s="136"/>
      <c r="AL144" s="136"/>
      <c r="AM144" s="136"/>
      <c r="AN144" s="136"/>
      <c r="AO144" s="138">
        <v>2193</v>
      </c>
      <c r="AP144" s="138"/>
      <c r="AQ144" s="170"/>
    </row>
    <row r="145" spans="1:43" s="225" customFormat="1" ht="24" hidden="1" customHeight="1" x14ac:dyDescent="0.15">
      <c r="A145" s="205"/>
      <c r="B145" s="140"/>
      <c r="C145" s="232" t="s">
        <v>1991</v>
      </c>
      <c r="D145" s="232" t="s">
        <v>1992</v>
      </c>
      <c r="E145" s="232" t="s">
        <v>1991</v>
      </c>
      <c r="F145" s="232" t="s">
        <v>15417</v>
      </c>
      <c r="G145" s="144">
        <v>17589</v>
      </c>
      <c r="H145" s="144">
        <v>1166</v>
      </c>
      <c r="I145" s="144">
        <v>2978.76</v>
      </c>
      <c r="J145" s="144"/>
      <c r="K145" s="144"/>
      <c r="L145" s="144"/>
      <c r="M145" s="144"/>
      <c r="N145" s="144">
        <v>936</v>
      </c>
      <c r="O145" s="144">
        <v>739</v>
      </c>
      <c r="P145" s="144" t="s">
        <v>1993</v>
      </c>
      <c r="Q145" s="232" t="s">
        <v>1994</v>
      </c>
      <c r="R145" s="144"/>
      <c r="S145" s="144"/>
      <c r="T145" s="144">
        <v>196.56</v>
      </c>
      <c r="U145" s="148"/>
      <c r="V145" s="148"/>
      <c r="W145" s="148"/>
      <c r="X145" s="148"/>
      <c r="Y145" s="148"/>
      <c r="Z145" s="148"/>
      <c r="AA145" s="232" t="s">
        <v>15418</v>
      </c>
      <c r="AB145" s="232"/>
      <c r="AC145" s="232"/>
      <c r="AD145" s="232"/>
      <c r="AE145" s="232"/>
      <c r="AF145" s="232"/>
      <c r="AG145" s="232"/>
      <c r="AH145" s="136">
        <v>2014</v>
      </c>
      <c r="AI145" s="136"/>
      <c r="AJ145" s="136"/>
      <c r="AK145" s="136"/>
      <c r="AL145" s="136"/>
      <c r="AM145" s="136"/>
      <c r="AN145" s="136"/>
      <c r="AO145" s="138">
        <v>5086</v>
      </c>
      <c r="AP145" s="430"/>
      <c r="AQ145" s="170"/>
    </row>
    <row r="146" spans="1:43" s="225" customFormat="1" ht="24" hidden="1" customHeight="1" x14ac:dyDescent="0.15">
      <c r="A146" s="205"/>
      <c r="B146" s="140"/>
      <c r="C146" s="232" t="s">
        <v>1991</v>
      </c>
      <c r="D146" s="232" t="s">
        <v>13924</v>
      </c>
      <c r="E146" s="232" t="s">
        <v>1991</v>
      </c>
      <c r="F146" s="232" t="s">
        <v>9213</v>
      </c>
      <c r="G146" s="144">
        <v>9957</v>
      </c>
      <c r="H146" s="144">
        <v>2884</v>
      </c>
      <c r="I146" s="144">
        <v>4995</v>
      </c>
      <c r="J146" s="144"/>
      <c r="K146" s="144"/>
      <c r="L146" s="144"/>
      <c r="M146" s="144"/>
      <c r="N146" s="144">
        <v>1995</v>
      </c>
      <c r="O146" s="144">
        <v>806</v>
      </c>
      <c r="P146" s="144" t="s">
        <v>13925</v>
      </c>
      <c r="Q146" s="232" t="s">
        <v>3861</v>
      </c>
      <c r="R146" s="144">
        <v>917</v>
      </c>
      <c r="S146" s="144" t="s">
        <v>13926</v>
      </c>
      <c r="T146" s="144">
        <v>272</v>
      </c>
      <c r="U146" s="432"/>
      <c r="V146" s="432"/>
      <c r="W146" s="432"/>
      <c r="X146" s="148"/>
      <c r="Y146" s="148"/>
      <c r="Z146" s="148"/>
      <c r="AA146" s="232" t="s">
        <v>13927</v>
      </c>
      <c r="AB146" s="432"/>
      <c r="AC146" s="432"/>
      <c r="AD146" s="232"/>
      <c r="AE146" s="232"/>
      <c r="AF146" s="232"/>
      <c r="AG146" s="232"/>
      <c r="AH146" s="232">
        <v>2019</v>
      </c>
      <c r="AI146" s="148"/>
      <c r="AJ146" s="148"/>
      <c r="AK146" s="148"/>
      <c r="AL146" s="148"/>
      <c r="AM146" s="148"/>
      <c r="AN146" s="148"/>
      <c r="AO146" s="144">
        <v>24185</v>
      </c>
      <c r="AP146" s="144"/>
      <c r="AQ146" s="170"/>
    </row>
    <row r="147" spans="1:43" s="225" customFormat="1" ht="24" hidden="1" customHeight="1" x14ac:dyDescent="0.15">
      <c r="A147" s="205"/>
      <c r="B147" s="140"/>
      <c r="C147" s="232" t="s">
        <v>828</v>
      </c>
      <c r="D147" s="232" t="s">
        <v>1358</v>
      </c>
      <c r="E147" s="232" t="s">
        <v>828</v>
      </c>
      <c r="F147" s="232" t="s">
        <v>2388</v>
      </c>
      <c r="G147" s="144">
        <v>6520</v>
      </c>
      <c r="H147" s="144">
        <v>7692</v>
      </c>
      <c r="I147" s="144">
        <v>17883</v>
      </c>
      <c r="J147" s="144"/>
      <c r="K147" s="144"/>
      <c r="L147" s="144"/>
      <c r="M147" s="144"/>
      <c r="N147" s="144">
        <v>3799</v>
      </c>
      <c r="O147" s="144">
        <v>1450</v>
      </c>
      <c r="P147" s="144" t="s">
        <v>1359</v>
      </c>
      <c r="Q147" s="232" t="s">
        <v>1360</v>
      </c>
      <c r="R147" s="144">
        <v>1483</v>
      </c>
      <c r="S147" s="144" t="s">
        <v>1361</v>
      </c>
      <c r="T147" s="144">
        <v>866</v>
      </c>
      <c r="U147" s="148"/>
      <c r="V147" s="148"/>
      <c r="W147" s="148"/>
      <c r="X147" s="148"/>
      <c r="Y147" s="148"/>
      <c r="Z147" s="148"/>
      <c r="AA147" s="232" t="s">
        <v>1362</v>
      </c>
      <c r="AB147" s="232"/>
      <c r="AC147" s="232"/>
      <c r="AD147" s="232"/>
      <c r="AE147" s="232"/>
      <c r="AF147" s="232"/>
      <c r="AG147" s="232"/>
      <c r="AH147" s="232">
        <v>2012</v>
      </c>
      <c r="AI147" s="148"/>
      <c r="AJ147" s="148"/>
      <c r="AK147" s="148"/>
      <c r="AL147" s="148"/>
      <c r="AM147" s="148"/>
      <c r="AN147" s="148"/>
      <c r="AO147" s="144">
        <v>11189</v>
      </c>
      <c r="AP147" s="144"/>
      <c r="AQ147" s="170"/>
    </row>
    <row r="148" spans="1:43" s="225" customFormat="1" ht="24" hidden="1" customHeight="1" x14ac:dyDescent="0.15">
      <c r="A148" s="205"/>
      <c r="B148" s="140"/>
      <c r="C148" s="232" t="s">
        <v>846</v>
      </c>
      <c r="D148" s="232" t="s">
        <v>1353</v>
      </c>
      <c r="E148" s="232" t="s">
        <v>846</v>
      </c>
      <c r="F148" s="232" t="s">
        <v>848</v>
      </c>
      <c r="G148" s="144">
        <v>8588</v>
      </c>
      <c r="H148" s="144"/>
      <c r="I148" s="144">
        <v>4882</v>
      </c>
      <c r="J148" s="144"/>
      <c r="K148" s="144"/>
      <c r="L148" s="144"/>
      <c r="M148" s="144"/>
      <c r="N148" s="144">
        <v>1816</v>
      </c>
      <c r="O148" s="144"/>
      <c r="P148" s="144"/>
      <c r="Q148" s="232" t="s">
        <v>1354</v>
      </c>
      <c r="R148" s="144">
        <v>1191</v>
      </c>
      <c r="S148" s="144" t="s">
        <v>1351</v>
      </c>
      <c r="T148" s="144">
        <v>625</v>
      </c>
      <c r="U148" s="432"/>
      <c r="V148" s="432"/>
      <c r="W148" s="432"/>
      <c r="X148" s="148"/>
      <c r="Y148" s="148"/>
      <c r="Z148" s="148"/>
      <c r="AA148" s="232" t="s">
        <v>1355</v>
      </c>
      <c r="AB148" s="432"/>
      <c r="AC148" s="432"/>
      <c r="AD148" s="232"/>
      <c r="AE148" s="232"/>
      <c r="AF148" s="232"/>
      <c r="AG148" s="232"/>
      <c r="AH148" s="232">
        <v>2012</v>
      </c>
      <c r="AI148" s="148"/>
      <c r="AJ148" s="148"/>
      <c r="AK148" s="148"/>
      <c r="AL148" s="148"/>
      <c r="AM148" s="148"/>
      <c r="AN148" s="148"/>
      <c r="AO148" s="144"/>
      <c r="AP148" s="144"/>
      <c r="AQ148" s="170"/>
    </row>
    <row r="149" spans="1:43" s="225" customFormat="1" ht="24" hidden="1" customHeight="1" x14ac:dyDescent="0.15">
      <c r="A149" s="205"/>
      <c r="B149" s="140"/>
      <c r="C149" s="232" t="s">
        <v>846</v>
      </c>
      <c r="D149" s="232" t="s">
        <v>1356</v>
      </c>
      <c r="E149" s="232" t="s">
        <v>846</v>
      </c>
      <c r="F149" s="232" t="s">
        <v>848</v>
      </c>
      <c r="G149" s="144">
        <v>108225</v>
      </c>
      <c r="H149" s="144"/>
      <c r="I149" s="144">
        <v>5113</v>
      </c>
      <c r="J149" s="144"/>
      <c r="K149" s="144"/>
      <c r="L149" s="144"/>
      <c r="M149" s="144"/>
      <c r="N149" s="144">
        <v>4350</v>
      </c>
      <c r="O149" s="144">
        <v>897</v>
      </c>
      <c r="P149" s="144"/>
      <c r="Q149" s="232" t="s">
        <v>1357</v>
      </c>
      <c r="R149" s="144">
        <v>787</v>
      </c>
      <c r="S149" s="144" t="s">
        <v>15419</v>
      </c>
      <c r="T149" s="144">
        <v>304</v>
      </c>
      <c r="U149" s="432"/>
      <c r="V149" s="432"/>
      <c r="W149" s="432"/>
      <c r="X149" s="148"/>
      <c r="Y149" s="148"/>
      <c r="Z149" s="148"/>
      <c r="AA149" s="232" t="s">
        <v>15420</v>
      </c>
      <c r="AB149" s="432"/>
      <c r="AC149" s="432"/>
      <c r="AD149" s="232"/>
      <c r="AE149" s="232"/>
      <c r="AF149" s="232"/>
      <c r="AG149" s="232"/>
      <c r="AH149" s="232">
        <v>2012</v>
      </c>
      <c r="AI149" s="148"/>
      <c r="AJ149" s="148"/>
      <c r="AK149" s="148"/>
      <c r="AL149" s="148"/>
      <c r="AM149" s="148"/>
      <c r="AN149" s="148"/>
      <c r="AO149" s="144"/>
      <c r="AP149" s="144"/>
      <c r="AQ149" s="170"/>
    </row>
    <row r="150" spans="1:43" s="565" customFormat="1" ht="24" hidden="1" customHeight="1" x14ac:dyDescent="0.15">
      <c r="A150" s="1129"/>
      <c r="B150" s="592" t="s">
        <v>289</v>
      </c>
      <c r="C150" s="231" t="s">
        <v>55</v>
      </c>
      <c r="D150" s="545">
        <f>COUNTA(D151:D174)</f>
        <v>24</v>
      </c>
      <c r="E150" s="240"/>
      <c r="F150" s="240"/>
      <c r="G150" s="241">
        <f>SUM(G151:G174)</f>
        <v>387494</v>
      </c>
      <c r="H150" s="241">
        <f>SUM(H151:H174)</f>
        <v>59506.19</v>
      </c>
      <c r="I150" s="241">
        <f>SUM(I151:I174)</f>
        <v>121447.3</v>
      </c>
      <c r="J150" s="241">
        <f>SUM(J163:J171)</f>
        <v>0</v>
      </c>
      <c r="K150" s="241">
        <f>SUM(K163:K171)</f>
        <v>0</v>
      </c>
      <c r="L150" s="241">
        <f>SUM(L163:L171)</f>
        <v>0</v>
      </c>
      <c r="M150" s="241">
        <f>SUM(M163:M171)</f>
        <v>0</v>
      </c>
      <c r="N150" s="241"/>
      <c r="O150" s="241"/>
      <c r="P150" s="241"/>
      <c r="Q150" s="231"/>
      <c r="R150" s="241"/>
      <c r="S150" s="241"/>
      <c r="T150" s="241"/>
      <c r="U150" s="240"/>
      <c r="V150" s="240"/>
      <c r="W150" s="240"/>
      <c r="X150" s="240"/>
      <c r="Y150" s="240"/>
      <c r="Z150" s="240"/>
      <c r="AA150" s="231"/>
      <c r="AB150" s="231"/>
      <c r="AC150" s="231"/>
      <c r="AD150" s="231"/>
      <c r="AE150" s="231"/>
      <c r="AF150" s="231"/>
      <c r="AG150" s="231"/>
      <c r="AH150" s="236"/>
      <c r="AI150" s="236"/>
      <c r="AJ150" s="236"/>
      <c r="AK150" s="236"/>
      <c r="AL150" s="236"/>
      <c r="AM150" s="236"/>
      <c r="AN150" s="236"/>
      <c r="AO150" s="248"/>
      <c r="AP150" s="248"/>
      <c r="AQ150" s="1160"/>
    </row>
    <row r="151" spans="1:43" s="225" customFormat="1" ht="24" hidden="1" customHeight="1" x14ac:dyDescent="0.15">
      <c r="A151" s="205"/>
      <c r="B151" s="147"/>
      <c r="C151" s="232" t="s">
        <v>2218</v>
      </c>
      <c r="D151" s="149" t="s">
        <v>15489</v>
      </c>
      <c r="E151" s="148" t="s">
        <v>2218</v>
      </c>
      <c r="F151" s="433" t="s">
        <v>15490</v>
      </c>
      <c r="G151" s="1588">
        <v>7960</v>
      </c>
      <c r="H151" s="1588">
        <v>1878</v>
      </c>
      <c r="I151" s="1588">
        <v>5273</v>
      </c>
      <c r="J151" s="144"/>
      <c r="K151" s="144"/>
      <c r="L151" s="144"/>
      <c r="M151" s="144"/>
      <c r="N151" s="144">
        <f>SUM(O151,T151)</f>
        <v>1277</v>
      </c>
      <c r="O151" s="1588">
        <v>1104</v>
      </c>
      <c r="P151" s="434" t="s">
        <v>15491</v>
      </c>
      <c r="Q151" s="433" t="s">
        <v>2684</v>
      </c>
      <c r="R151" s="144"/>
      <c r="S151" s="144"/>
      <c r="T151" s="435">
        <v>173</v>
      </c>
      <c r="U151" s="148"/>
      <c r="V151" s="148"/>
      <c r="W151" s="148"/>
      <c r="X151" s="148"/>
      <c r="Y151" s="148"/>
      <c r="Z151" s="148"/>
      <c r="AA151" s="436" t="s">
        <v>15492</v>
      </c>
      <c r="AB151" s="232"/>
      <c r="AC151" s="232"/>
      <c r="AD151" s="232"/>
      <c r="AE151" s="232"/>
      <c r="AF151" s="232"/>
      <c r="AG151" s="232"/>
      <c r="AH151" s="136">
        <v>2021</v>
      </c>
      <c r="AI151" s="136"/>
      <c r="AJ151" s="136"/>
      <c r="AK151" s="136"/>
      <c r="AL151" s="136"/>
      <c r="AM151" s="136"/>
      <c r="AN151" s="136"/>
      <c r="AO151" s="437">
        <v>15756</v>
      </c>
      <c r="AP151" s="138"/>
      <c r="AQ151" s="170"/>
    </row>
    <row r="152" spans="1:43" s="225" customFormat="1" ht="24" hidden="1" customHeight="1" x14ac:dyDescent="0.15">
      <c r="A152" s="205"/>
      <c r="B152" s="147"/>
      <c r="C152" s="232" t="s">
        <v>863</v>
      </c>
      <c r="D152" s="232" t="s">
        <v>2486</v>
      </c>
      <c r="E152" s="232" t="s">
        <v>863</v>
      </c>
      <c r="F152" s="232" t="s">
        <v>2487</v>
      </c>
      <c r="G152" s="144">
        <v>25057</v>
      </c>
      <c r="H152" s="144">
        <v>4989</v>
      </c>
      <c r="I152" s="144">
        <v>11680</v>
      </c>
      <c r="J152" s="144"/>
      <c r="K152" s="144"/>
      <c r="L152" s="144"/>
      <c r="M152" s="144"/>
      <c r="N152" s="144">
        <v>4406</v>
      </c>
      <c r="O152" s="144">
        <v>1265</v>
      </c>
      <c r="P152" s="144" t="s">
        <v>1993</v>
      </c>
      <c r="Q152" s="232" t="s">
        <v>2488</v>
      </c>
      <c r="R152" s="144">
        <v>2528</v>
      </c>
      <c r="S152" s="144" t="s">
        <v>2489</v>
      </c>
      <c r="T152" s="144">
        <v>613</v>
      </c>
      <c r="U152" s="148"/>
      <c r="V152" s="148"/>
      <c r="W152" s="148"/>
      <c r="X152" s="148"/>
      <c r="Y152" s="148"/>
      <c r="Z152" s="148"/>
      <c r="AA152" s="232" t="s">
        <v>2490</v>
      </c>
      <c r="AB152" s="232"/>
      <c r="AC152" s="232"/>
      <c r="AD152" s="232"/>
      <c r="AE152" s="232"/>
      <c r="AF152" s="232"/>
      <c r="AG152" s="232"/>
      <c r="AH152" s="136">
        <v>2004</v>
      </c>
      <c r="AI152" s="136"/>
      <c r="AJ152" s="136"/>
      <c r="AK152" s="136"/>
      <c r="AL152" s="136"/>
      <c r="AM152" s="136"/>
      <c r="AN152" s="136"/>
      <c r="AO152" s="138">
        <v>304</v>
      </c>
      <c r="AP152" s="138"/>
      <c r="AQ152" s="170"/>
    </row>
    <row r="153" spans="1:43" s="225" customFormat="1" ht="24" hidden="1" customHeight="1" x14ac:dyDescent="0.15">
      <c r="A153" s="205"/>
      <c r="B153" s="147"/>
      <c r="C153" s="232" t="s">
        <v>863</v>
      </c>
      <c r="D153" s="232" t="s">
        <v>2491</v>
      </c>
      <c r="E153" s="232" t="s">
        <v>863</v>
      </c>
      <c r="F153" s="232" t="s">
        <v>2492</v>
      </c>
      <c r="G153" s="144">
        <v>1650</v>
      </c>
      <c r="H153" s="144">
        <v>988.19</v>
      </c>
      <c r="I153" s="144">
        <v>1441.3</v>
      </c>
      <c r="J153" s="144"/>
      <c r="K153" s="144"/>
      <c r="L153" s="144"/>
      <c r="M153" s="144"/>
      <c r="N153" s="144" t="s">
        <v>2493</v>
      </c>
      <c r="O153" s="144" t="s">
        <v>2493</v>
      </c>
      <c r="P153" s="144" t="s">
        <v>2494</v>
      </c>
      <c r="Q153" s="232" t="s">
        <v>2495</v>
      </c>
      <c r="R153" s="144" t="s">
        <v>417</v>
      </c>
      <c r="S153" s="144" t="s">
        <v>417</v>
      </c>
      <c r="T153" s="144" t="s">
        <v>417</v>
      </c>
      <c r="U153" s="148"/>
      <c r="V153" s="148"/>
      <c r="W153" s="148"/>
      <c r="X153" s="148"/>
      <c r="Y153" s="148"/>
      <c r="Z153" s="148"/>
      <c r="AA153" s="232" t="s">
        <v>417</v>
      </c>
      <c r="AB153" s="232"/>
      <c r="AC153" s="232"/>
      <c r="AD153" s="232"/>
      <c r="AE153" s="232"/>
      <c r="AF153" s="232"/>
      <c r="AG153" s="232"/>
      <c r="AH153" s="136">
        <v>2014</v>
      </c>
      <c r="AI153" s="136"/>
      <c r="AJ153" s="136"/>
      <c r="AK153" s="136"/>
      <c r="AL153" s="136"/>
      <c r="AM153" s="136"/>
      <c r="AN153" s="136"/>
      <c r="AO153" s="138">
        <v>5445</v>
      </c>
      <c r="AP153" s="138"/>
      <c r="AQ153" s="170"/>
    </row>
    <row r="154" spans="1:43" s="225" customFormat="1" ht="24" hidden="1" customHeight="1" x14ac:dyDescent="0.15">
      <c r="A154" s="205"/>
      <c r="B154" s="147"/>
      <c r="C154" s="232" t="s">
        <v>644</v>
      </c>
      <c r="D154" s="232" t="s">
        <v>1504</v>
      </c>
      <c r="E154" s="232" t="s">
        <v>644</v>
      </c>
      <c r="F154" s="232" t="s">
        <v>644</v>
      </c>
      <c r="G154" s="144">
        <v>6514</v>
      </c>
      <c r="H154" s="144">
        <v>2994</v>
      </c>
      <c r="I154" s="144">
        <v>2994</v>
      </c>
      <c r="J154" s="144"/>
      <c r="K154" s="144"/>
      <c r="L154" s="144"/>
      <c r="M154" s="144"/>
      <c r="N154" s="144">
        <v>1163</v>
      </c>
      <c r="O154" s="144">
        <v>702</v>
      </c>
      <c r="P154" s="144" t="s">
        <v>2496</v>
      </c>
      <c r="Q154" s="232" t="s">
        <v>2497</v>
      </c>
      <c r="R154" s="264"/>
      <c r="S154" s="264"/>
      <c r="T154" s="264">
        <v>461</v>
      </c>
      <c r="U154" s="148"/>
      <c r="V154" s="148"/>
      <c r="W154" s="148"/>
      <c r="X154" s="148"/>
      <c r="Y154" s="148"/>
      <c r="Z154" s="148"/>
      <c r="AA154" s="164"/>
      <c r="AB154" s="232"/>
      <c r="AC154" s="232"/>
      <c r="AD154" s="232"/>
      <c r="AE154" s="232"/>
      <c r="AF154" s="232"/>
      <c r="AG154" s="232"/>
      <c r="AH154" s="136">
        <v>2009</v>
      </c>
      <c r="AI154" s="136"/>
      <c r="AJ154" s="136"/>
      <c r="AK154" s="136"/>
      <c r="AL154" s="136"/>
      <c r="AM154" s="136"/>
      <c r="AN154" s="136"/>
      <c r="AO154" s="138">
        <v>6400</v>
      </c>
      <c r="AP154" s="138"/>
      <c r="AQ154" s="170"/>
    </row>
    <row r="155" spans="1:43" s="225" customFormat="1" ht="24" hidden="1" customHeight="1" x14ac:dyDescent="0.15">
      <c r="A155" s="205"/>
      <c r="B155" s="147"/>
      <c r="C155" s="232" t="s">
        <v>651</v>
      </c>
      <c r="D155" s="232" t="s">
        <v>9309</v>
      </c>
      <c r="E155" s="232" t="s">
        <v>651</v>
      </c>
      <c r="F155" s="232" t="s">
        <v>9310</v>
      </c>
      <c r="G155" s="144">
        <v>4945</v>
      </c>
      <c r="H155" s="144">
        <v>1330</v>
      </c>
      <c r="I155" s="144">
        <v>2508</v>
      </c>
      <c r="J155" s="144"/>
      <c r="K155" s="144"/>
      <c r="L155" s="144"/>
      <c r="M155" s="144"/>
      <c r="N155" s="144">
        <v>1285</v>
      </c>
      <c r="O155" s="144">
        <v>1007</v>
      </c>
      <c r="P155" s="144" t="s">
        <v>9311</v>
      </c>
      <c r="Q155" s="232" t="s">
        <v>9312</v>
      </c>
      <c r="R155" s="264" t="s">
        <v>417</v>
      </c>
      <c r="S155" s="264" t="s">
        <v>417</v>
      </c>
      <c r="T155" s="264">
        <v>278</v>
      </c>
      <c r="U155" s="148"/>
      <c r="V155" s="148"/>
      <c r="W155" s="148"/>
      <c r="X155" s="148"/>
      <c r="Y155" s="148"/>
      <c r="Z155" s="148"/>
      <c r="AA155" s="164" t="s">
        <v>9313</v>
      </c>
      <c r="AB155" s="232"/>
      <c r="AC155" s="232"/>
      <c r="AD155" s="232"/>
      <c r="AE155" s="232"/>
      <c r="AF155" s="232"/>
      <c r="AG155" s="232"/>
      <c r="AH155" s="136">
        <v>2017</v>
      </c>
      <c r="AI155" s="136"/>
      <c r="AJ155" s="136"/>
      <c r="AK155" s="136"/>
      <c r="AL155" s="136"/>
      <c r="AM155" s="136"/>
      <c r="AN155" s="136"/>
      <c r="AO155" s="138">
        <v>7900</v>
      </c>
      <c r="AP155" s="138"/>
      <c r="AQ155" s="170"/>
    </row>
    <row r="156" spans="1:43" s="225" customFormat="1" ht="24" hidden="1" customHeight="1" x14ac:dyDescent="0.15">
      <c r="A156" s="205"/>
      <c r="B156" s="147"/>
      <c r="C156" s="232" t="s">
        <v>680</v>
      </c>
      <c r="D156" s="232" t="s">
        <v>2498</v>
      </c>
      <c r="E156" s="232" t="s">
        <v>680</v>
      </c>
      <c r="F156" s="232" t="s">
        <v>14572</v>
      </c>
      <c r="G156" s="144">
        <v>3504</v>
      </c>
      <c r="H156" s="144"/>
      <c r="I156" s="144">
        <v>3310</v>
      </c>
      <c r="J156" s="144"/>
      <c r="K156" s="144"/>
      <c r="L156" s="144"/>
      <c r="M156" s="144"/>
      <c r="N156" s="144"/>
      <c r="O156" s="144" t="s">
        <v>2499</v>
      </c>
      <c r="P156" s="144" t="s">
        <v>2500</v>
      </c>
      <c r="Q156" s="232" t="s">
        <v>2501</v>
      </c>
      <c r="R156" s="264"/>
      <c r="S156" s="264"/>
      <c r="T156" s="264"/>
      <c r="U156" s="148"/>
      <c r="V156" s="148"/>
      <c r="W156" s="148"/>
      <c r="X156" s="148"/>
      <c r="Y156" s="148"/>
      <c r="Z156" s="148"/>
      <c r="AA156" s="164" t="s">
        <v>2502</v>
      </c>
      <c r="AB156" s="232"/>
      <c r="AC156" s="232"/>
      <c r="AD156" s="232"/>
      <c r="AE156" s="232"/>
      <c r="AF156" s="232"/>
      <c r="AG156" s="232"/>
      <c r="AH156" s="136">
        <v>2015</v>
      </c>
      <c r="AI156" s="136"/>
      <c r="AJ156" s="136"/>
      <c r="AK156" s="136"/>
      <c r="AL156" s="136"/>
      <c r="AM156" s="136"/>
      <c r="AN156" s="136"/>
      <c r="AO156" s="138">
        <v>14500</v>
      </c>
      <c r="AP156" s="138"/>
      <c r="AQ156" s="170"/>
    </row>
    <row r="157" spans="1:43" s="225" customFormat="1" ht="24" hidden="1" customHeight="1" x14ac:dyDescent="0.15">
      <c r="A157" s="205"/>
      <c r="B157" s="147"/>
      <c r="C157" s="232" t="s">
        <v>2275</v>
      </c>
      <c r="D157" s="267" t="s">
        <v>15493</v>
      </c>
      <c r="E157" s="267" t="s">
        <v>2193</v>
      </c>
      <c r="F157" s="267" t="s">
        <v>16759</v>
      </c>
      <c r="G157" s="144">
        <v>1160</v>
      </c>
      <c r="H157" s="144"/>
      <c r="I157" s="144">
        <v>2081</v>
      </c>
      <c r="J157" s="144"/>
      <c r="K157" s="144"/>
      <c r="L157" s="144"/>
      <c r="M157" s="144"/>
      <c r="N157" s="144">
        <v>1200</v>
      </c>
      <c r="O157" s="144" t="s">
        <v>15494</v>
      </c>
      <c r="P157" s="144"/>
      <c r="Q157" s="232" t="s">
        <v>15495</v>
      </c>
      <c r="R157" s="264"/>
      <c r="S157" s="264"/>
      <c r="T157" s="264">
        <v>296.10000000000002</v>
      </c>
      <c r="U157" s="148"/>
      <c r="V157" s="148"/>
      <c r="W157" s="148"/>
      <c r="X157" s="148"/>
      <c r="Y157" s="148"/>
      <c r="Z157" s="148"/>
      <c r="AA157" s="164" t="s">
        <v>15496</v>
      </c>
      <c r="AB157" s="232"/>
      <c r="AC157" s="232"/>
      <c r="AD157" s="232"/>
      <c r="AE157" s="232"/>
      <c r="AF157" s="232"/>
      <c r="AG157" s="232"/>
      <c r="AH157" s="136">
        <v>2021</v>
      </c>
      <c r="AI157" s="136"/>
      <c r="AJ157" s="136"/>
      <c r="AK157" s="136"/>
      <c r="AL157" s="136"/>
      <c r="AM157" s="136"/>
      <c r="AN157" s="136"/>
      <c r="AO157" s="138"/>
      <c r="AP157" s="138"/>
      <c r="AQ157" s="170"/>
    </row>
    <row r="158" spans="1:43" s="225" customFormat="1" ht="24" hidden="1" customHeight="1" x14ac:dyDescent="0.15">
      <c r="A158" s="205"/>
      <c r="B158" s="140"/>
      <c r="C158" s="232" t="s">
        <v>2418</v>
      </c>
      <c r="D158" s="267" t="s">
        <v>13885</v>
      </c>
      <c r="E158" s="267" t="s">
        <v>2128</v>
      </c>
      <c r="F158" s="267" t="s">
        <v>16769</v>
      </c>
      <c r="G158" s="144">
        <v>3000</v>
      </c>
      <c r="H158" s="144">
        <v>1745</v>
      </c>
      <c r="I158" s="144">
        <v>3991</v>
      </c>
      <c r="J158" s="144"/>
      <c r="K158" s="144"/>
      <c r="L158" s="144"/>
      <c r="M158" s="144"/>
      <c r="N158" s="144">
        <v>943</v>
      </c>
      <c r="O158" s="144" t="s">
        <v>13886</v>
      </c>
      <c r="P158" s="144" t="s">
        <v>13887</v>
      </c>
      <c r="Q158" s="232" t="s">
        <v>13888</v>
      </c>
      <c r="R158" s="264" t="s">
        <v>417</v>
      </c>
      <c r="S158" s="264" t="s">
        <v>417</v>
      </c>
      <c r="T158" s="264">
        <v>221</v>
      </c>
      <c r="U158" s="148"/>
      <c r="V158" s="148"/>
      <c r="W158" s="148"/>
      <c r="X158" s="148"/>
      <c r="Y158" s="148"/>
      <c r="Z158" s="148"/>
      <c r="AA158" s="164" t="s">
        <v>13889</v>
      </c>
      <c r="AB158" s="232"/>
      <c r="AC158" s="232"/>
      <c r="AD158" s="232"/>
      <c r="AE158" s="232"/>
      <c r="AF158" s="232"/>
      <c r="AG158" s="232"/>
      <c r="AH158" s="136">
        <v>2019</v>
      </c>
      <c r="AI158" s="136"/>
      <c r="AJ158" s="136"/>
      <c r="AK158" s="136"/>
      <c r="AL158" s="136"/>
      <c r="AM158" s="136"/>
      <c r="AN158" s="136"/>
      <c r="AO158" s="138">
        <v>10000</v>
      </c>
      <c r="AP158" s="138"/>
      <c r="AQ158" s="170"/>
    </row>
    <row r="159" spans="1:43" s="225" customFormat="1" ht="24" hidden="1" customHeight="1" x14ac:dyDescent="0.15">
      <c r="A159" s="205"/>
      <c r="B159" s="147"/>
      <c r="C159" s="232" t="s">
        <v>2418</v>
      </c>
      <c r="D159" s="267" t="s">
        <v>2503</v>
      </c>
      <c r="E159" s="267" t="s">
        <v>2418</v>
      </c>
      <c r="F159" s="267" t="s">
        <v>2504</v>
      </c>
      <c r="G159" s="144">
        <v>6598</v>
      </c>
      <c r="H159" s="144">
        <v>1318</v>
      </c>
      <c r="I159" s="144">
        <v>2759</v>
      </c>
      <c r="J159" s="144"/>
      <c r="K159" s="144"/>
      <c r="L159" s="144"/>
      <c r="M159" s="144"/>
      <c r="N159" s="144">
        <v>753</v>
      </c>
      <c r="O159" s="144">
        <v>753</v>
      </c>
      <c r="P159" s="144" t="s">
        <v>2505</v>
      </c>
      <c r="Q159" s="232" t="s">
        <v>1994</v>
      </c>
      <c r="R159" s="264"/>
      <c r="S159" s="264"/>
      <c r="T159" s="264"/>
      <c r="U159" s="148"/>
      <c r="V159" s="148"/>
      <c r="W159" s="148"/>
      <c r="X159" s="148"/>
      <c r="Y159" s="148"/>
      <c r="Z159" s="148"/>
      <c r="AA159" s="164" t="s">
        <v>2506</v>
      </c>
      <c r="AB159" s="232"/>
      <c r="AC159" s="232"/>
      <c r="AD159" s="232"/>
      <c r="AE159" s="232"/>
      <c r="AF159" s="232"/>
      <c r="AG159" s="232"/>
      <c r="AH159" s="136">
        <v>1996</v>
      </c>
      <c r="AI159" s="136"/>
      <c r="AJ159" s="136"/>
      <c r="AK159" s="136"/>
      <c r="AL159" s="136"/>
      <c r="AM159" s="136"/>
      <c r="AN159" s="136"/>
      <c r="AO159" s="138">
        <v>150</v>
      </c>
      <c r="AP159" s="138"/>
      <c r="AQ159" s="170"/>
    </row>
    <row r="160" spans="1:43" s="225" customFormat="1" ht="24" hidden="1" customHeight="1" x14ac:dyDescent="0.15">
      <c r="A160" s="205"/>
      <c r="B160" s="147"/>
      <c r="C160" s="232" t="s">
        <v>2418</v>
      </c>
      <c r="D160" s="267" t="s">
        <v>2507</v>
      </c>
      <c r="E160" s="267" t="s">
        <v>2418</v>
      </c>
      <c r="F160" s="267" t="s">
        <v>2418</v>
      </c>
      <c r="G160" s="144">
        <v>10851</v>
      </c>
      <c r="H160" s="144">
        <v>2070</v>
      </c>
      <c r="I160" s="144">
        <v>3394</v>
      </c>
      <c r="J160" s="144"/>
      <c r="K160" s="144"/>
      <c r="L160" s="144"/>
      <c r="M160" s="144"/>
      <c r="N160" s="144">
        <v>1732</v>
      </c>
      <c r="O160" s="144">
        <v>1446</v>
      </c>
      <c r="P160" s="144" t="s">
        <v>2508</v>
      </c>
      <c r="Q160" s="232" t="s">
        <v>2509</v>
      </c>
      <c r="R160" s="144"/>
      <c r="S160" s="144"/>
      <c r="T160" s="144">
        <v>286</v>
      </c>
      <c r="U160" s="148"/>
      <c r="V160" s="148"/>
      <c r="W160" s="148"/>
      <c r="X160" s="148"/>
      <c r="Y160" s="148"/>
      <c r="Z160" s="148"/>
      <c r="AA160" s="232" t="s">
        <v>11759</v>
      </c>
      <c r="AB160" s="232"/>
      <c r="AC160" s="232"/>
      <c r="AD160" s="232"/>
      <c r="AE160" s="232"/>
      <c r="AF160" s="232"/>
      <c r="AG160" s="232"/>
      <c r="AH160" s="136">
        <v>2016</v>
      </c>
      <c r="AI160" s="136"/>
      <c r="AJ160" s="136"/>
      <c r="AK160" s="136"/>
      <c r="AL160" s="136"/>
      <c r="AM160" s="136"/>
      <c r="AN160" s="136"/>
      <c r="AO160" s="138">
        <v>11146</v>
      </c>
      <c r="AP160" s="138"/>
      <c r="AQ160" s="170"/>
    </row>
    <row r="161" spans="1:43" s="225" customFormat="1" ht="24" hidden="1" customHeight="1" x14ac:dyDescent="0.15">
      <c r="A161" s="205"/>
      <c r="B161" s="147"/>
      <c r="C161" s="149" t="s">
        <v>2200</v>
      </c>
      <c r="D161" s="438" t="s">
        <v>15478</v>
      </c>
      <c r="E161" s="438" t="s">
        <v>2193</v>
      </c>
      <c r="F161" s="438" t="s">
        <v>16753</v>
      </c>
      <c r="G161" s="144">
        <v>32853</v>
      </c>
      <c r="H161" s="144">
        <v>5788</v>
      </c>
      <c r="I161" s="144">
        <v>5480</v>
      </c>
      <c r="J161" s="144"/>
      <c r="K161" s="144"/>
      <c r="L161" s="144"/>
      <c r="M161" s="138"/>
      <c r="N161" s="138"/>
      <c r="O161" s="138">
        <v>2074</v>
      </c>
      <c r="P161" s="438" t="s">
        <v>15479</v>
      </c>
      <c r="Q161" s="138" t="s">
        <v>15480</v>
      </c>
      <c r="R161" s="136"/>
      <c r="S161" s="138"/>
      <c r="T161" s="138"/>
      <c r="U161" s="138"/>
      <c r="V161" s="138"/>
      <c r="W161" s="138"/>
      <c r="X161" s="138">
        <v>8371</v>
      </c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613">
        <v>2016</v>
      </c>
      <c r="AI161" s="138"/>
      <c r="AJ161" s="138"/>
      <c r="AK161" s="138"/>
      <c r="AL161" s="138"/>
      <c r="AM161" s="138"/>
      <c r="AN161" s="138"/>
      <c r="AO161" s="138">
        <v>8371</v>
      </c>
      <c r="AP161" s="138"/>
      <c r="AQ161" s="170"/>
    </row>
    <row r="162" spans="1:43" s="225" customFormat="1" ht="24" hidden="1" customHeight="1" x14ac:dyDescent="0.15">
      <c r="A162" s="205"/>
      <c r="B162" s="147"/>
      <c r="C162" s="232" t="s">
        <v>2126</v>
      </c>
      <c r="D162" s="232" t="s">
        <v>1494</v>
      </c>
      <c r="E162" s="232" t="s">
        <v>2128</v>
      </c>
      <c r="F162" s="232" t="s">
        <v>16770</v>
      </c>
      <c r="G162" s="144">
        <v>9918</v>
      </c>
      <c r="H162" s="144">
        <v>2014</v>
      </c>
      <c r="I162" s="144">
        <v>6572</v>
      </c>
      <c r="J162" s="144" t="s">
        <v>1330</v>
      </c>
      <c r="K162" s="144" t="s">
        <v>1277</v>
      </c>
      <c r="L162" s="144"/>
      <c r="M162" s="144"/>
      <c r="N162" s="144">
        <v>2667</v>
      </c>
      <c r="O162" s="144">
        <v>1152</v>
      </c>
      <c r="P162" s="144" t="s">
        <v>2511</v>
      </c>
      <c r="Q162" s="232" t="s">
        <v>2221</v>
      </c>
      <c r="R162" s="144">
        <v>1152</v>
      </c>
      <c r="S162" s="144" t="s">
        <v>1497</v>
      </c>
      <c r="T162" s="144">
        <v>363</v>
      </c>
      <c r="U162" s="148"/>
      <c r="V162" s="148" t="s">
        <v>2512</v>
      </c>
      <c r="W162" s="148" t="s">
        <v>2513</v>
      </c>
      <c r="X162" s="148"/>
      <c r="Y162" s="148"/>
      <c r="Z162" s="148"/>
      <c r="AA162" s="232" t="s">
        <v>16771</v>
      </c>
      <c r="AB162" s="232"/>
      <c r="AC162" s="232"/>
      <c r="AD162" s="232"/>
      <c r="AE162" s="232"/>
      <c r="AF162" s="232"/>
      <c r="AG162" s="232"/>
      <c r="AH162" s="613">
        <v>1991</v>
      </c>
      <c r="AI162" s="136"/>
      <c r="AJ162" s="136"/>
      <c r="AK162" s="136"/>
      <c r="AL162" s="136"/>
      <c r="AM162" s="136"/>
      <c r="AN162" s="136"/>
      <c r="AO162" s="138">
        <v>9000</v>
      </c>
      <c r="AP162" s="138"/>
      <c r="AQ162" s="170"/>
    </row>
    <row r="163" spans="1:43" s="225" customFormat="1" ht="24" hidden="1" customHeight="1" x14ac:dyDescent="0.15">
      <c r="A163" s="205"/>
      <c r="B163" s="140"/>
      <c r="C163" s="232" t="s">
        <v>2126</v>
      </c>
      <c r="D163" s="232" t="s">
        <v>2514</v>
      </c>
      <c r="E163" s="232" t="s">
        <v>2128</v>
      </c>
      <c r="F163" s="232" t="s">
        <v>2515</v>
      </c>
      <c r="G163" s="144">
        <v>23275</v>
      </c>
      <c r="H163" s="144">
        <v>4143</v>
      </c>
      <c r="I163" s="144">
        <v>10124</v>
      </c>
      <c r="J163" s="144"/>
      <c r="K163" s="144"/>
      <c r="L163" s="144"/>
      <c r="M163" s="144"/>
      <c r="N163" s="144">
        <v>972</v>
      </c>
      <c r="O163" s="144">
        <v>972</v>
      </c>
      <c r="P163" s="144" t="s">
        <v>2516</v>
      </c>
      <c r="Q163" s="232" t="s">
        <v>1994</v>
      </c>
      <c r="R163" s="144"/>
      <c r="S163" s="144"/>
      <c r="T163" s="144"/>
      <c r="U163" s="148"/>
      <c r="V163" s="148"/>
      <c r="W163" s="148"/>
      <c r="X163" s="148"/>
      <c r="Y163" s="148"/>
      <c r="Z163" s="148"/>
      <c r="AA163" s="232" t="s">
        <v>2517</v>
      </c>
      <c r="AB163" s="232"/>
      <c r="AC163" s="232"/>
      <c r="AD163" s="232"/>
      <c r="AE163" s="232"/>
      <c r="AF163" s="232"/>
      <c r="AG163" s="232"/>
      <c r="AH163" s="613">
        <v>1994</v>
      </c>
      <c r="AI163" s="136"/>
      <c r="AJ163" s="136"/>
      <c r="AK163" s="136"/>
      <c r="AL163" s="136"/>
      <c r="AM163" s="136"/>
      <c r="AN163" s="136"/>
      <c r="AO163" s="138">
        <v>11232</v>
      </c>
      <c r="AP163" s="138"/>
      <c r="AQ163" s="170"/>
    </row>
    <row r="164" spans="1:43" s="225" customFormat="1" ht="24" hidden="1" customHeight="1" x14ac:dyDescent="0.15">
      <c r="A164" s="205"/>
      <c r="B164" s="140"/>
      <c r="C164" s="232" t="s">
        <v>2126</v>
      </c>
      <c r="D164" s="232" t="s">
        <v>2518</v>
      </c>
      <c r="E164" s="232" t="s">
        <v>2126</v>
      </c>
      <c r="F164" s="232" t="s">
        <v>2519</v>
      </c>
      <c r="G164" s="144">
        <v>6489</v>
      </c>
      <c r="H164" s="144">
        <v>1477</v>
      </c>
      <c r="I164" s="144">
        <v>4125</v>
      </c>
      <c r="J164" s="144"/>
      <c r="K164" s="144"/>
      <c r="L164" s="144"/>
      <c r="M164" s="144"/>
      <c r="N164" s="144">
        <v>1567</v>
      </c>
      <c r="O164" s="144">
        <v>819</v>
      </c>
      <c r="P164" s="144" t="s">
        <v>2520</v>
      </c>
      <c r="Q164" s="232" t="s">
        <v>1994</v>
      </c>
      <c r="R164" s="144">
        <v>748</v>
      </c>
      <c r="S164" s="144" t="s">
        <v>311</v>
      </c>
      <c r="T164" s="144"/>
      <c r="U164" s="148"/>
      <c r="V164" s="148"/>
      <c r="W164" s="148"/>
      <c r="X164" s="148"/>
      <c r="Y164" s="148"/>
      <c r="Z164" s="148"/>
      <c r="AA164" s="232" t="s">
        <v>2506</v>
      </c>
      <c r="AB164" s="232"/>
      <c r="AC164" s="232"/>
      <c r="AD164" s="232"/>
      <c r="AE164" s="232"/>
      <c r="AF164" s="232"/>
      <c r="AG164" s="232"/>
      <c r="AH164" s="613">
        <v>1999</v>
      </c>
      <c r="AI164" s="136"/>
      <c r="AJ164" s="136"/>
      <c r="AK164" s="136"/>
      <c r="AL164" s="136"/>
      <c r="AM164" s="136"/>
      <c r="AN164" s="136"/>
      <c r="AO164" s="138">
        <v>6300</v>
      </c>
      <c r="AP164" s="138"/>
      <c r="AQ164" s="170"/>
    </row>
    <row r="165" spans="1:43" s="225" customFormat="1" ht="24" hidden="1" customHeight="1" x14ac:dyDescent="0.15">
      <c r="A165" s="205"/>
      <c r="B165" s="140"/>
      <c r="C165" s="232" t="s">
        <v>2276</v>
      </c>
      <c r="D165" s="232" t="s">
        <v>15481</v>
      </c>
      <c r="E165" s="232" t="s">
        <v>15482</v>
      </c>
      <c r="F165" s="232" t="s">
        <v>15483</v>
      </c>
      <c r="G165" s="144">
        <v>25768</v>
      </c>
      <c r="H165" s="144">
        <v>10539</v>
      </c>
      <c r="I165" s="144">
        <v>23312</v>
      </c>
      <c r="J165" s="144"/>
      <c r="K165" s="144"/>
      <c r="L165" s="144"/>
      <c r="M165" s="144"/>
      <c r="N165" s="144"/>
      <c r="O165" s="144">
        <v>1197</v>
      </c>
      <c r="P165" s="144"/>
      <c r="Q165" s="232" t="s">
        <v>15484</v>
      </c>
      <c r="R165" s="144">
        <v>1050</v>
      </c>
      <c r="S165" s="144" t="s">
        <v>15485</v>
      </c>
      <c r="T165" s="144"/>
      <c r="U165" s="148"/>
      <c r="V165" s="148"/>
      <c r="W165" s="148"/>
      <c r="X165" s="148"/>
      <c r="Y165" s="148"/>
      <c r="Z165" s="148"/>
      <c r="AA165" s="232" t="s">
        <v>15483</v>
      </c>
      <c r="AB165" s="232"/>
      <c r="AC165" s="232"/>
      <c r="AD165" s="232"/>
      <c r="AE165" s="232"/>
      <c r="AF165" s="232"/>
      <c r="AG165" s="232"/>
      <c r="AH165" s="613">
        <v>2002</v>
      </c>
      <c r="AI165" s="136"/>
      <c r="AJ165" s="136"/>
      <c r="AK165" s="136"/>
      <c r="AL165" s="136"/>
      <c r="AM165" s="136"/>
      <c r="AN165" s="136"/>
      <c r="AO165" s="138"/>
      <c r="AP165" s="138"/>
      <c r="AQ165" s="170"/>
    </row>
    <row r="166" spans="1:43" s="225" customFormat="1" ht="24" hidden="1" customHeight="1" x14ac:dyDescent="0.15">
      <c r="A166" s="205"/>
      <c r="B166" s="140"/>
      <c r="C166" s="232" t="s">
        <v>2126</v>
      </c>
      <c r="D166" s="232" t="s">
        <v>9314</v>
      </c>
      <c r="E166" s="232" t="s">
        <v>2128</v>
      </c>
      <c r="F166" s="232" t="s">
        <v>2521</v>
      </c>
      <c r="G166" s="144">
        <v>9910</v>
      </c>
      <c r="H166" s="144">
        <v>1838</v>
      </c>
      <c r="I166" s="144">
        <v>4633</v>
      </c>
      <c r="J166" s="144"/>
      <c r="K166" s="144"/>
      <c r="L166" s="144"/>
      <c r="M166" s="144"/>
      <c r="N166" s="144">
        <v>1764</v>
      </c>
      <c r="O166" s="144">
        <v>864</v>
      </c>
      <c r="P166" s="144" t="s">
        <v>2522</v>
      </c>
      <c r="Q166" s="232" t="s">
        <v>1994</v>
      </c>
      <c r="R166" s="144">
        <v>750</v>
      </c>
      <c r="S166" s="144" t="s">
        <v>2523</v>
      </c>
      <c r="T166" s="144">
        <v>150</v>
      </c>
      <c r="U166" s="148"/>
      <c r="V166" s="148"/>
      <c r="W166" s="148"/>
      <c r="X166" s="148"/>
      <c r="Y166" s="148"/>
      <c r="Z166" s="148"/>
      <c r="AA166" s="232" t="s">
        <v>2524</v>
      </c>
      <c r="AB166" s="232"/>
      <c r="AC166" s="232"/>
      <c r="AD166" s="232"/>
      <c r="AE166" s="232"/>
      <c r="AF166" s="232"/>
      <c r="AG166" s="232"/>
      <c r="AH166" s="613">
        <v>2000</v>
      </c>
      <c r="AI166" s="136"/>
      <c r="AJ166" s="136"/>
      <c r="AK166" s="136"/>
      <c r="AL166" s="136"/>
      <c r="AM166" s="136"/>
      <c r="AN166" s="136"/>
      <c r="AO166" s="138">
        <v>8600</v>
      </c>
      <c r="AP166" s="138" t="s">
        <v>11760</v>
      </c>
      <c r="AQ166" s="170"/>
    </row>
    <row r="167" spans="1:43" s="225" customFormat="1" ht="24" hidden="1" customHeight="1" x14ac:dyDescent="0.15">
      <c r="A167" s="205"/>
      <c r="B167" s="140"/>
      <c r="C167" s="232" t="s">
        <v>2276</v>
      </c>
      <c r="D167" s="232" t="s">
        <v>15486</v>
      </c>
      <c r="E167" s="232" t="s">
        <v>2193</v>
      </c>
      <c r="F167" s="267" t="s">
        <v>16759</v>
      </c>
      <c r="G167" s="144">
        <v>44668</v>
      </c>
      <c r="H167" s="144">
        <v>1323</v>
      </c>
      <c r="I167" s="144">
        <v>2202</v>
      </c>
      <c r="J167" s="144"/>
      <c r="K167" s="144"/>
      <c r="L167" s="144"/>
      <c r="M167" s="144"/>
      <c r="N167" s="144">
        <v>687</v>
      </c>
      <c r="O167" s="144"/>
      <c r="P167" s="144"/>
      <c r="Q167" s="232"/>
      <c r="R167" s="144">
        <v>325</v>
      </c>
      <c r="S167" s="144" t="s">
        <v>15487</v>
      </c>
      <c r="T167" s="144">
        <v>362</v>
      </c>
      <c r="U167" s="148"/>
      <c r="V167" s="148"/>
      <c r="W167" s="148"/>
      <c r="X167" s="148"/>
      <c r="Y167" s="148"/>
      <c r="Z167" s="148"/>
      <c r="AA167" s="232" t="s">
        <v>15488</v>
      </c>
      <c r="AB167" s="232"/>
      <c r="AC167" s="232"/>
      <c r="AD167" s="232"/>
      <c r="AE167" s="232"/>
      <c r="AF167" s="232"/>
      <c r="AG167" s="232"/>
      <c r="AH167" s="613">
        <v>2007</v>
      </c>
      <c r="AI167" s="136"/>
      <c r="AJ167" s="136"/>
      <c r="AK167" s="136"/>
      <c r="AL167" s="136"/>
      <c r="AM167" s="136"/>
      <c r="AN167" s="136"/>
      <c r="AO167" s="138">
        <v>4500</v>
      </c>
      <c r="AP167" s="138"/>
      <c r="AQ167" s="170"/>
    </row>
    <row r="168" spans="1:43" s="225" customFormat="1" ht="24" hidden="1" customHeight="1" x14ac:dyDescent="0.15">
      <c r="A168" s="205"/>
      <c r="B168" s="140"/>
      <c r="C168" s="232" t="s">
        <v>2126</v>
      </c>
      <c r="D168" s="232" t="s">
        <v>2525</v>
      </c>
      <c r="E168" s="232" t="s">
        <v>2128</v>
      </c>
      <c r="F168" s="232" t="s">
        <v>11761</v>
      </c>
      <c r="G168" s="144">
        <v>68581</v>
      </c>
      <c r="H168" s="144">
        <v>3154</v>
      </c>
      <c r="I168" s="144">
        <v>3844</v>
      </c>
      <c r="J168" s="144"/>
      <c r="K168" s="144"/>
      <c r="L168" s="144"/>
      <c r="M168" s="144"/>
      <c r="N168" s="144">
        <v>3651</v>
      </c>
      <c r="O168" s="144">
        <v>3651</v>
      </c>
      <c r="P168" s="144" t="s">
        <v>2526</v>
      </c>
      <c r="Q168" s="232" t="s">
        <v>2527</v>
      </c>
      <c r="R168" s="144"/>
      <c r="S168" s="144"/>
      <c r="T168" s="144"/>
      <c r="U168" s="148"/>
      <c r="V168" s="148"/>
      <c r="W168" s="148"/>
      <c r="X168" s="148"/>
      <c r="Y168" s="148"/>
      <c r="Z168" s="148"/>
      <c r="AA168" s="232" t="s">
        <v>2528</v>
      </c>
      <c r="AB168" s="232"/>
      <c r="AC168" s="232"/>
      <c r="AD168" s="232"/>
      <c r="AE168" s="232"/>
      <c r="AF168" s="232"/>
      <c r="AG168" s="232"/>
      <c r="AH168" s="613">
        <v>2016</v>
      </c>
      <c r="AI168" s="136"/>
      <c r="AJ168" s="136"/>
      <c r="AK168" s="136"/>
      <c r="AL168" s="136"/>
      <c r="AM168" s="136"/>
      <c r="AN168" s="136"/>
      <c r="AO168" s="138">
        <v>5510</v>
      </c>
      <c r="AP168" s="138"/>
      <c r="AQ168" s="170"/>
    </row>
    <row r="169" spans="1:43" s="225" customFormat="1" ht="24" hidden="1" customHeight="1" x14ac:dyDescent="0.15">
      <c r="A169" s="205"/>
      <c r="B169" s="140"/>
      <c r="C169" s="232" t="s">
        <v>2126</v>
      </c>
      <c r="D169" s="232" t="s">
        <v>11762</v>
      </c>
      <c r="E169" s="232" t="s">
        <v>2126</v>
      </c>
      <c r="F169" s="232" t="s">
        <v>13890</v>
      </c>
      <c r="G169" s="144">
        <v>36100</v>
      </c>
      <c r="H169" s="144">
        <v>1507</v>
      </c>
      <c r="I169" s="144">
        <v>2580</v>
      </c>
      <c r="J169" s="144"/>
      <c r="K169" s="144"/>
      <c r="L169" s="144"/>
      <c r="M169" s="144"/>
      <c r="N169" s="144">
        <v>1121</v>
      </c>
      <c r="O169" s="144">
        <v>1121</v>
      </c>
      <c r="P169" s="144" t="s">
        <v>11763</v>
      </c>
      <c r="Q169" s="232" t="s">
        <v>11764</v>
      </c>
      <c r="R169" s="144"/>
      <c r="S169" s="144"/>
      <c r="T169" s="144" t="s">
        <v>11765</v>
      </c>
      <c r="U169" s="148"/>
      <c r="V169" s="148"/>
      <c r="W169" s="148"/>
      <c r="X169" s="148"/>
      <c r="Y169" s="148"/>
      <c r="Z169" s="148"/>
      <c r="AA169" s="232"/>
      <c r="AB169" s="232"/>
      <c r="AC169" s="232"/>
      <c r="AD169" s="232"/>
      <c r="AE169" s="232"/>
      <c r="AF169" s="232"/>
      <c r="AG169" s="232"/>
      <c r="AH169" s="613">
        <v>2018</v>
      </c>
      <c r="AI169" s="136"/>
      <c r="AJ169" s="136"/>
      <c r="AK169" s="136"/>
      <c r="AL169" s="136"/>
      <c r="AM169" s="136"/>
      <c r="AN169" s="136"/>
      <c r="AO169" s="138">
        <v>6100</v>
      </c>
      <c r="AP169" s="138"/>
      <c r="AQ169" s="170"/>
    </row>
    <row r="170" spans="1:43" s="225" customFormat="1" ht="24" hidden="1" customHeight="1" x14ac:dyDescent="0.15">
      <c r="A170" s="205"/>
      <c r="B170" s="140"/>
      <c r="C170" s="232" t="s">
        <v>2126</v>
      </c>
      <c r="D170" s="232" t="s">
        <v>11766</v>
      </c>
      <c r="E170" s="232" t="s">
        <v>2126</v>
      </c>
      <c r="F170" s="232" t="s">
        <v>13890</v>
      </c>
      <c r="G170" s="144">
        <v>1540</v>
      </c>
      <c r="H170" s="144">
        <v>381</v>
      </c>
      <c r="I170" s="144">
        <v>801</v>
      </c>
      <c r="J170" s="144"/>
      <c r="K170" s="144"/>
      <c r="L170" s="144"/>
      <c r="M170" s="144"/>
      <c r="N170" s="144">
        <v>354</v>
      </c>
      <c r="O170" s="144">
        <v>354</v>
      </c>
      <c r="P170" s="144" t="s">
        <v>11767</v>
      </c>
      <c r="Q170" s="232" t="s">
        <v>11768</v>
      </c>
      <c r="R170" s="144"/>
      <c r="S170" s="144"/>
      <c r="T170" s="144" t="s">
        <v>11769</v>
      </c>
      <c r="U170" s="148"/>
      <c r="V170" s="148"/>
      <c r="W170" s="148"/>
      <c r="X170" s="148"/>
      <c r="Y170" s="148"/>
      <c r="Z170" s="148"/>
      <c r="AA170" s="232"/>
      <c r="AB170" s="232"/>
      <c r="AC170" s="232"/>
      <c r="AD170" s="232"/>
      <c r="AE170" s="232"/>
      <c r="AF170" s="232"/>
      <c r="AG170" s="232"/>
      <c r="AH170" s="613">
        <v>2018</v>
      </c>
      <c r="AI170" s="136"/>
      <c r="AJ170" s="136"/>
      <c r="AK170" s="136"/>
      <c r="AL170" s="136"/>
      <c r="AM170" s="136"/>
      <c r="AN170" s="136"/>
      <c r="AO170" s="138">
        <v>2500</v>
      </c>
      <c r="AP170" s="138"/>
      <c r="AQ170" s="170"/>
    </row>
    <row r="171" spans="1:43" s="225" customFormat="1" ht="24" hidden="1" customHeight="1" x14ac:dyDescent="0.15">
      <c r="A171" s="205"/>
      <c r="B171" s="140"/>
      <c r="C171" s="232" t="s">
        <v>2139</v>
      </c>
      <c r="D171" s="232" t="s">
        <v>2529</v>
      </c>
      <c r="E171" s="232" t="s">
        <v>2139</v>
      </c>
      <c r="F171" s="232" t="s">
        <v>2530</v>
      </c>
      <c r="G171" s="144">
        <v>9917</v>
      </c>
      <c r="H171" s="144">
        <v>2270</v>
      </c>
      <c r="I171" s="144">
        <v>3805</v>
      </c>
      <c r="J171" s="144"/>
      <c r="K171" s="144"/>
      <c r="L171" s="144"/>
      <c r="M171" s="144"/>
      <c r="N171" s="144">
        <v>648</v>
      </c>
      <c r="O171" s="144">
        <v>648</v>
      </c>
      <c r="P171" s="144" t="s">
        <v>2531</v>
      </c>
      <c r="Q171" s="232" t="s">
        <v>1994</v>
      </c>
      <c r="R171" s="144"/>
      <c r="S171" s="144"/>
      <c r="T171" s="144"/>
      <c r="U171" s="148"/>
      <c r="V171" s="148"/>
      <c r="W171" s="148"/>
      <c r="X171" s="148"/>
      <c r="Y171" s="148"/>
      <c r="Z171" s="148"/>
      <c r="AA171" s="232" t="s">
        <v>2506</v>
      </c>
      <c r="AB171" s="232"/>
      <c r="AC171" s="232"/>
      <c r="AD171" s="232"/>
      <c r="AE171" s="232"/>
      <c r="AF171" s="232"/>
      <c r="AG171" s="232"/>
      <c r="AH171" s="613">
        <v>2008</v>
      </c>
      <c r="AI171" s="136"/>
      <c r="AJ171" s="136"/>
      <c r="AK171" s="136"/>
      <c r="AL171" s="136"/>
      <c r="AM171" s="136"/>
      <c r="AN171" s="136"/>
      <c r="AO171" s="138">
        <v>6600</v>
      </c>
      <c r="AP171" s="138"/>
      <c r="AQ171" s="170"/>
    </row>
    <row r="172" spans="1:43" s="225" customFormat="1" ht="24" hidden="1" customHeight="1" x14ac:dyDescent="0.15">
      <c r="A172" s="205"/>
      <c r="B172" s="147"/>
      <c r="C172" s="232" t="s">
        <v>2131</v>
      </c>
      <c r="D172" s="232" t="s">
        <v>2132</v>
      </c>
      <c r="E172" s="232" t="s">
        <v>2128</v>
      </c>
      <c r="F172" s="232" t="s">
        <v>16772</v>
      </c>
      <c r="G172" s="144">
        <v>30790</v>
      </c>
      <c r="H172" s="144">
        <v>3822</v>
      </c>
      <c r="I172" s="144">
        <v>5905</v>
      </c>
      <c r="J172" s="144"/>
      <c r="K172" s="144"/>
      <c r="L172" s="144"/>
      <c r="M172" s="144"/>
      <c r="N172" s="144">
        <f>O172+R172+T172</f>
        <v>1930</v>
      </c>
      <c r="O172" s="144">
        <v>688</v>
      </c>
      <c r="P172" s="144" t="s">
        <v>1296</v>
      </c>
      <c r="Q172" s="232" t="s">
        <v>2133</v>
      </c>
      <c r="R172" s="144">
        <v>838</v>
      </c>
      <c r="S172" s="144" t="s">
        <v>2134</v>
      </c>
      <c r="T172" s="144">
        <v>404</v>
      </c>
      <c r="U172" s="148"/>
      <c r="V172" s="148"/>
      <c r="W172" s="148"/>
      <c r="X172" s="148"/>
      <c r="Y172" s="148"/>
      <c r="Z172" s="148"/>
      <c r="AA172" s="232" t="s">
        <v>16773</v>
      </c>
      <c r="AB172" s="232"/>
      <c r="AC172" s="232"/>
      <c r="AD172" s="232"/>
      <c r="AE172" s="232"/>
      <c r="AF172" s="232"/>
      <c r="AG172" s="232"/>
      <c r="AH172" s="613">
        <v>2015</v>
      </c>
      <c r="AI172" s="136"/>
      <c r="AJ172" s="136"/>
      <c r="AK172" s="136"/>
      <c r="AL172" s="136"/>
      <c r="AM172" s="136"/>
      <c r="AN172" s="136"/>
      <c r="AO172" s="138">
        <v>16500</v>
      </c>
      <c r="AP172" s="138"/>
      <c r="AQ172" s="170"/>
    </row>
    <row r="173" spans="1:43" s="225" customFormat="1" ht="24" hidden="1" customHeight="1" x14ac:dyDescent="0.15">
      <c r="A173" s="205"/>
      <c r="B173" s="147"/>
      <c r="C173" s="232" t="s">
        <v>2131</v>
      </c>
      <c r="D173" s="232" t="s">
        <v>2532</v>
      </c>
      <c r="E173" s="232" t="s">
        <v>2139</v>
      </c>
      <c r="F173" s="232" t="s">
        <v>2483</v>
      </c>
      <c r="G173" s="144">
        <v>4968</v>
      </c>
      <c r="H173" s="144">
        <v>1663</v>
      </c>
      <c r="I173" s="144">
        <v>2581</v>
      </c>
      <c r="J173" s="144"/>
      <c r="K173" s="144"/>
      <c r="L173" s="144"/>
      <c r="M173" s="144"/>
      <c r="N173" s="144">
        <v>1090</v>
      </c>
      <c r="O173" s="144"/>
      <c r="P173" s="144"/>
      <c r="Q173" s="232"/>
      <c r="R173" s="144">
        <v>800</v>
      </c>
      <c r="S173" s="144" t="s">
        <v>2533</v>
      </c>
      <c r="T173" s="144">
        <v>290</v>
      </c>
      <c r="U173" s="148"/>
      <c r="V173" s="148"/>
      <c r="W173" s="148"/>
      <c r="X173" s="148"/>
      <c r="Y173" s="148"/>
      <c r="Z173" s="148"/>
      <c r="AA173" s="232" t="s">
        <v>2534</v>
      </c>
      <c r="AB173" s="232"/>
      <c r="AC173" s="232"/>
      <c r="AD173" s="232"/>
      <c r="AE173" s="232"/>
      <c r="AF173" s="232"/>
      <c r="AG173" s="232"/>
      <c r="AH173" s="613">
        <v>2013</v>
      </c>
      <c r="AI173" s="136"/>
      <c r="AJ173" s="136"/>
      <c r="AK173" s="136"/>
      <c r="AL173" s="136"/>
      <c r="AM173" s="136"/>
      <c r="AN173" s="136"/>
      <c r="AO173" s="138">
        <v>7815</v>
      </c>
      <c r="AP173" s="138"/>
      <c r="AQ173" s="170"/>
    </row>
    <row r="174" spans="1:43" s="225" customFormat="1" ht="24" hidden="1" customHeight="1" x14ac:dyDescent="0.15">
      <c r="A174" s="205"/>
      <c r="B174" s="147"/>
      <c r="C174" s="232" t="s">
        <v>2139</v>
      </c>
      <c r="D174" s="232" t="s">
        <v>9315</v>
      </c>
      <c r="E174" s="232" t="s">
        <v>2139</v>
      </c>
      <c r="F174" s="232" t="s">
        <v>2483</v>
      </c>
      <c r="G174" s="144">
        <v>11478</v>
      </c>
      <c r="H174" s="144">
        <v>2275</v>
      </c>
      <c r="I174" s="144">
        <v>6052</v>
      </c>
      <c r="J174" s="144"/>
      <c r="K174" s="144"/>
      <c r="L174" s="144"/>
      <c r="M174" s="144"/>
      <c r="N174" s="144">
        <v>2289</v>
      </c>
      <c r="O174" s="144">
        <v>2289</v>
      </c>
      <c r="P174" s="144" t="s">
        <v>9316</v>
      </c>
      <c r="Q174" s="232" t="s">
        <v>1281</v>
      </c>
      <c r="R174" s="144"/>
      <c r="S174" s="144"/>
      <c r="T174" s="144"/>
      <c r="U174" s="148">
        <v>2017</v>
      </c>
      <c r="V174" s="148"/>
      <c r="W174" s="148"/>
      <c r="X174" s="148"/>
      <c r="Y174" s="148"/>
      <c r="Z174" s="148"/>
      <c r="AA174" s="232" t="s">
        <v>9317</v>
      </c>
      <c r="AB174" s="232">
        <v>1930</v>
      </c>
      <c r="AC174" s="232"/>
      <c r="AD174" s="232"/>
      <c r="AE174" s="232"/>
      <c r="AF174" s="232"/>
      <c r="AG174" s="232"/>
      <c r="AH174" s="613">
        <v>2017</v>
      </c>
      <c r="AI174" s="136"/>
      <c r="AJ174" s="136"/>
      <c r="AK174" s="136"/>
      <c r="AL174" s="136"/>
      <c r="AM174" s="136"/>
      <c r="AN174" s="136"/>
      <c r="AO174" s="138">
        <v>1930</v>
      </c>
      <c r="AP174" s="138"/>
      <c r="AQ174" s="170"/>
    </row>
    <row r="175" spans="1:43" s="640" customFormat="1" ht="24" hidden="1" customHeight="1" x14ac:dyDescent="0.15">
      <c r="A175" s="1130"/>
      <c r="B175" s="669" t="s">
        <v>16801</v>
      </c>
      <c r="C175" s="650" t="s">
        <v>613</v>
      </c>
      <c r="D175" s="676">
        <f>COUNTA(D176:D214)</f>
        <v>39</v>
      </c>
      <c r="E175" s="666"/>
      <c r="F175" s="666"/>
      <c r="G175" s="665">
        <f>SUM(G176:G214)</f>
        <v>1169347.6000000001</v>
      </c>
      <c r="H175" s="665">
        <f>SUM(H176:H214)</f>
        <v>69668.41</v>
      </c>
      <c r="I175" s="665">
        <f>SUM(I176:I214)</f>
        <v>155911.25</v>
      </c>
      <c r="J175" s="665"/>
      <c r="K175" s="665"/>
      <c r="L175" s="665"/>
      <c r="M175" s="665"/>
      <c r="N175" s="665"/>
      <c r="O175" s="665"/>
      <c r="P175" s="665"/>
      <c r="Q175" s="650"/>
      <c r="R175" s="665"/>
      <c r="S175" s="665"/>
      <c r="T175" s="665"/>
      <c r="U175" s="666"/>
      <c r="V175" s="666"/>
      <c r="W175" s="666"/>
      <c r="X175" s="666"/>
      <c r="Y175" s="666"/>
      <c r="Z175" s="666"/>
      <c r="AA175" s="650"/>
      <c r="AB175" s="650"/>
      <c r="AC175" s="650"/>
      <c r="AD175" s="650"/>
      <c r="AE175" s="650"/>
      <c r="AF175" s="650"/>
      <c r="AG175" s="650"/>
      <c r="AH175" s="613"/>
      <c r="AI175" s="1572"/>
      <c r="AJ175" s="1572"/>
      <c r="AK175" s="1572"/>
      <c r="AL175" s="1572"/>
      <c r="AM175" s="1572"/>
      <c r="AN175" s="1572"/>
      <c r="AO175" s="1573"/>
      <c r="AP175" s="1573"/>
      <c r="AQ175" s="1505"/>
    </row>
    <row r="176" spans="1:43" s="629" customFormat="1" ht="24" hidden="1" customHeight="1" x14ac:dyDescent="0.15">
      <c r="A176" s="624"/>
      <c r="B176" s="258"/>
      <c r="C176" s="625" t="s">
        <v>863</v>
      </c>
      <c r="D176" s="631" t="s">
        <v>16841</v>
      </c>
      <c r="E176" s="627" t="s">
        <v>654</v>
      </c>
      <c r="F176" s="625" t="s">
        <v>2510</v>
      </c>
      <c r="G176" s="626">
        <v>28994</v>
      </c>
      <c r="H176" s="626">
        <v>9446</v>
      </c>
      <c r="I176" s="626">
        <v>22734</v>
      </c>
      <c r="J176" s="626" t="s">
        <v>1330</v>
      </c>
      <c r="K176" s="626" t="s">
        <v>1277</v>
      </c>
      <c r="L176" s="626"/>
      <c r="M176" s="626"/>
      <c r="N176" s="626">
        <v>5071</v>
      </c>
      <c r="O176" s="626">
        <v>3882</v>
      </c>
      <c r="P176" s="626" t="s">
        <v>16844</v>
      </c>
      <c r="Q176" s="625" t="s">
        <v>4528</v>
      </c>
      <c r="R176" s="626">
        <v>1189</v>
      </c>
      <c r="S176" s="626" t="s">
        <v>16845</v>
      </c>
      <c r="T176" s="626"/>
      <c r="U176" s="627"/>
      <c r="V176" s="627">
        <v>1890</v>
      </c>
      <c r="W176" s="627"/>
      <c r="X176" s="627">
        <v>3750</v>
      </c>
      <c r="Y176" s="627"/>
      <c r="Z176" s="627"/>
      <c r="AA176" s="625" t="s">
        <v>16846</v>
      </c>
      <c r="AB176" s="625"/>
      <c r="AC176" s="625"/>
      <c r="AD176" s="625"/>
      <c r="AE176" s="625"/>
      <c r="AF176" s="625"/>
      <c r="AG176" s="625"/>
      <c r="AH176" s="613">
        <v>2013</v>
      </c>
      <c r="AI176" s="720"/>
      <c r="AJ176" s="720"/>
      <c r="AK176" s="720"/>
      <c r="AL176" s="720"/>
      <c r="AM176" s="720"/>
      <c r="AN176" s="720"/>
      <c r="AO176" s="719">
        <v>3599</v>
      </c>
      <c r="AP176" s="719"/>
      <c r="AQ176" s="207"/>
    </row>
    <row r="177" spans="1:43" s="629" customFormat="1" ht="24" hidden="1" customHeight="1" x14ac:dyDescent="0.15">
      <c r="A177" s="624"/>
      <c r="B177" s="147"/>
      <c r="C177" s="625" t="s">
        <v>863</v>
      </c>
      <c r="D177" s="631" t="s">
        <v>16847</v>
      </c>
      <c r="E177" s="627" t="s">
        <v>863</v>
      </c>
      <c r="F177" s="625" t="s">
        <v>863</v>
      </c>
      <c r="G177" s="626">
        <v>5800</v>
      </c>
      <c r="H177" s="626">
        <v>1659</v>
      </c>
      <c r="I177" s="626">
        <v>8011</v>
      </c>
      <c r="J177" s="626"/>
      <c r="K177" s="626"/>
      <c r="L177" s="626"/>
      <c r="M177" s="626"/>
      <c r="N177" s="626">
        <v>991</v>
      </c>
      <c r="O177" s="626"/>
      <c r="P177" s="626"/>
      <c r="Q177" s="625"/>
      <c r="R177" s="626">
        <v>747</v>
      </c>
      <c r="S177" s="626" t="s">
        <v>16848</v>
      </c>
      <c r="T177" s="626">
        <v>244</v>
      </c>
      <c r="U177" s="627"/>
      <c r="V177" s="627"/>
      <c r="W177" s="627"/>
      <c r="X177" s="627"/>
      <c r="Y177" s="627"/>
      <c r="Z177" s="627"/>
      <c r="AA177" s="625"/>
      <c r="AB177" s="625"/>
      <c r="AC177" s="625"/>
      <c r="AD177" s="625"/>
      <c r="AE177" s="625"/>
      <c r="AF177" s="625"/>
      <c r="AG177" s="625"/>
      <c r="AH177" s="613">
        <v>2021</v>
      </c>
      <c r="AI177" s="720"/>
      <c r="AJ177" s="720"/>
      <c r="AK177" s="720"/>
      <c r="AL177" s="720"/>
      <c r="AM177" s="720"/>
      <c r="AN177" s="720"/>
      <c r="AO177" s="719">
        <v>37800</v>
      </c>
      <c r="AP177" s="719"/>
      <c r="AQ177" s="207"/>
    </row>
    <row r="178" spans="1:43" s="629" customFormat="1" ht="24" hidden="1" customHeight="1" x14ac:dyDescent="0.15">
      <c r="A178" s="624"/>
      <c r="B178" s="147"/>
      <c r="C178" s="625" t="s">
        <v>865</v>
      </c>
      <c r="D178" s="625" t="s">
        <v>2629</v>
      </c>
      <c r="E178" s="625" t="s">
        <v>654</v>
      </c>
      <c r="F178" s="625" t="s">
        <v>2510</v>
      </c>
      <c r="G178" s="626">
        <v>8570</v>
      </c>
      <c r="H178" s="626">
        <v>2635.64</v>
      </c>
      <c r="I178" s="626">
        <v>4814.7299999999996</v>
      </c>
      <c r="J178" s="626"/>
      <c r="K178" s="626"/>
      <c r="L178" s="626"/>
      <c r="M178" s="626"/>
      <c r="N178" s="626">
        <v>2633</v>
      </c>
      <c r="O178" s="626">
        <v>807</v>
      </c>
      <c r="P178" s="626" t="s">
        <v>2630</v>
      </c>
      <c r="Q178" s="625" t="s">
        <v>1496</v>
      </c>
      <c r="R178" s="626">
        <v>1381</v>
      </c>
      <c r="S178" s="626" t="s">
        <v>1333</v>
      </c>
      <c r="T178" s="626">
        <v>445</v>
      </c>
      <c r="U178" s="627"/>
      <c r="V178" s="627"/>
      <c r="W178" s="627"/>
      <c r="X178" s="627"/>
      <c r="Y178" s="627"/>
      <c r="Z178" s="627"/>
      <c r="AA178" s="625" t="s">
        <v>2490</v>
      </c>
      <c r="AB178" s="625"/>
      <c r="AC178" s="625"/>
      <c r="AD178" s="625"/>
      <c r="AE178" s="625"/>
      <c r="AF178" s="625"/>
      <c r="AG178" s="625"/>
      <c r="AH178" s="613">
        <v>2002</v>
      </c>
      <c r="AI178" s="720"/>
      <c r="AJ178" s="720"/>
      <c r="AK178" s="720"/>
      <c r="AL178" s="720"/>
      <c r="AM178" s="720"/>
      <c r="AN178" s="720"/>
      <c r="AO178" s="719">
        <v>5740</v>
      </c>
      <c r="AP178" s="719"/>
      <c r="AQ178" s="207"/>
    </row>
    <row r="179" spans="1:43" s="629" customFormat="1" ht="24" hidden="1" customHeight="1" x14ac:dyDescent="0.15">
      <c r="A179" s="624"/>
      <c r="B179" s="147"/>
      <c r="C179" s="625" t="s">
        <v>865</v>
      </c>
      <c r="D179" s="625" t="s">
        <v>2631</v>
      </c>
      <c r="E179" s="625" t="s">
        <v>865</v>
      </c>
      <c r="F179" s="625" t="s">
        <v>2632</v>
      </c>
      <c r="G179" s="626">
        <v>12966</v>
      </c>
      <c r="H179" s="626">
        <v>378</v>
      </c>
      <c r="I179" s="626">
        <v>1770</v>
      </c>
      <c r="J179" s="626"/>
      <c r="K179" s="626"/>
      <c r="L179" s="626"/>
      <c r="M179" s="626"/>
      <c r="N179" s="626">
        <v>1080</v>
      </c>
      <c r="O179" s="626">
        <v>1080</v>
      </c>
      <c r="P179" s="626" t="s">
        <v>2633</v>
      </c>
      <c r="Q179" s="625" t="s">
        <v>2634</v>
      </c>
      <c r="R179" s="626"/>
      <c r="S179" s="626"/>
      <c r="T179" s="626"/>
      <c r="U179" s="627"/>
      <c r="V179" s="627"/>
      <c r="W179" s="627"/>
      <c r="X179" s="627"/>
      <c r="Y179" s="627"/>
      <c r="Z179" s="627"/>
      <c r="AA179" s="625" t="s">
        <v>2635</v>
      </c>
      <c r="AB179" s="625"/>
      <c r="AC179" s="625"/>
      <c r="AD179" s="625"/>
      <c r="AE179" s="625"/>
      <c r="AF179" s="625"/>
      <c r="AG179" s="625"/>
      <c r="AH179" s="613">
        <v>2011</v>
      </c>
      <c r="AI179" s="720"/>
      <c r="AJ179" s="720"/>
      <c r="AK179" s="720"/>
      <c r="AL179" s="720"/>
      <c r="AM179" s="720"/>
      <c r="AN179" s="720"/>
      <c r="AO179" s="719">
        <v>9000</v>
      </c>
      <c r="AP179" s="719"/>
      <c r="AQ179" s="207"/>
    </row>
    <row r="180" spans="1:43" s="629" customFormat="1" ht="24" hidden="1" customHeight="1" x14ac:dyDescent="0.15">
      <c r="A180" s="624"/>
      <c r="B180" s="147"/>
      <c r="C180" s="625" t="s">
        <v>865</v>
      </c>
      <c r="D180" s="625" t="s">
        <v>2636</v>
      </c>
      <c r="E180" s="625" t="s">
        <v>865</v>
      </c>
      <c r="F180" s="625" t="s">
        <v>2632</v>
      </c>
      <c r="G180" s="626">
        <v>2064</v>
      </c>
      <c r="H180" s="626">
        <v>1442</v>
      </c>
      <c r="I180" s="626">
        <v>2346</v>
      </c>
      <c r="J180" s="626"/>
      <c r="K180" s="626"/>
      <c r="L180" s="626"/>
      <c r="M180" s="626"/>
      <c r="N180" s="626">
        <v>1121</v>
      </c>
      <c r="O180" s="626">
        <v>1005</v>
      </c>
      <c r="P180" s="626" t="s">
        <v>2637</v>
      </c>
      <c r="Q180" s="625" t="s">
        <v>1493</v>
      </c>
      <c r="R180" s="626"/>
      <c r="S180" s="626"/>
      <c r="T180" s="626">
        <v>116</v>
      </c>
      <c r="U180" s="627"/>
      <c r="V180" s="627"/>
      <c r="W180" s="627"/>
      <c r="X180" s="627"/>
      <c r="Y180" s="627"/>
      <c r="Z180" s="627"/>
      <c r="AA180" s="625" t="s">
        <v>2638</v>
      </c>
      <c r="AB180" s="625"/>
      <c r="AC180" s="625"/>
      <c r="AD180" s="625"/>
      <c r="AE180" s="625"/>
      <c r="AF180" s="625"/>
      <c r="AG180" s="625"/>
      <c r="AH180" s="613">
        <v>2015</v>
      </c>
      <c r="AI180" s="720"/>
      <c r="AJ180" s="720"/>
      <c r="AK180" s="720"/>
      <c r="AL180" s="720"/>
      <c r="AM180" s="720"/>
      <c r="AN180" s="720"/>
      <c r="AO180" s="719">
        <v>8260</v>
      </c>
      <c r="AP180" s="719"/>
      <c r="AQ180" s="207"/>
    </row>
    <row r="181" spans="1:43" s="629" customFormat="1" ht="24" hidden="1" customHeight="1" x14ac:dyDescent="0.15">
      <c r="A181" s="624"/>
      <c r="B181" s="147"/>
      <c r="C181" s="625" t="s">
        <v>865</v>
      </c>
      <c r="D181" s="625" t="s">
        <v>10441</v>
      </c>
      <c r="E181" s="625" t="s">
        <v>865</v>
      </c>
      <c r="F181" s="625" t="s">
        <v>2632</v>
      </c>
      <c r="G181" s="626">
        <v>2440</v>
      </c>
      <c r="H181" s="626">
        <v>600</v>
      </c>
      <c r="I181" s="626">
        <v>600</v>
      </c>
      <c r="J181" s="626"/>
      <c r="K181" s="626"/>
      <c r="L181" s="626"/>
      <c r="M181" s="626"/>
      <c r="N181" s="626">
        <v>600</v>
      </c>
      <c r="O181" s="626">
        <v>600</v>
      </c>
      <c r="P181" s="626" t="s">
        <v>10442</v>
      </c>
      <c r="Q181" s="625" t="s">
        <v>1493</v>
      </c>
      <c r="R181" s="626"/>
      <c r="S181" s="626"/>
      <c r="T181" s="626"/>
      <c r="U181" s="627"/>
      <c r="V181" s="627"/>
      <c r="W181" s="627"/>
      <c r="X181" s="627"/>
      <c r="Y181" s="627"/>
      <c r="Z181" s="627"/>
      <c r="AA181" s="625" t="s">
        <v>687</v>
      </c>
      <c r="AB181" s="625"/>
      <c r="AC181" s="625"/>
      <c r="AD181" s="625"/>
      <c r="AE181" s="625"/>
      <c r="AF181" s="625"/>
      <c r="AG181" s="625"/>
      <c r="AH181" s="613">
        <v>2017</v>
      </c>
      <c r="AI181" s="720"/>
      <c r="AJ181" s="720"/>
      <c r="AK181" s="720"/>
      <c r="AL181" s="720"/>
      <c r="AM181" s="720"/>
      <c r="AN181" s="720"/>
      <c r="AO181" s="719">
        <v>3000</v>
      </c>
      <c r="AP181" s="719"/>
      <c r="AQ181" s="207"/>
    </row>
    <row r="182" spans="1:43" s="629" customFormat="1" ht="24" hidden="1" customHeight="1" x14ac:dyDescent="0.15">
      <c r="A182" s="624"/>
      <c r="B182" s="147"/>
      <c r="C182" s="625" t="s">
        <v>865</v>
      </c>
      <c r="D182" s="627" t="s">
        <v>16831</v>
      </c>
      <c r="E182" s="625" t="s">
        <v>865</v>
      </c>
      <c r="F182" s="625" t="s">
        <v>16832</v>
      </c>
      <c r="G182" s="626">
        <v>6615</v>
      </c>
      <c r="H182" s="626">
        <v>0</v>
      </c>
      <c r="I182" s="626">
        <v>0</v>
      </c>
      <c r="J182" s="626">
        <v>1224</v>
      </c>
      <c r="K182" s="626" t="s">
        <v>3810</v>
      </c>
      <c r="L182" s="626" t="s">
        <v>487</v>
      </c>
      <c r="M182" s="626" t="s">
        <v>54</v>
      </c>
      <c r="N182" s="626">
        <v>1224</v>
      </c>
      <c r="O182" s="626">
        <v>1224</v>
      </c>
      <c r="P182" s="626">
        <v>1224</v>
      </c>
      <c r="Q182" s="626" t="s">
        <v>487</v>
      </c>
      <c r="R182" s="626"/>
      <c r="S182" s="626"/>
      <c r="T182" s="625"/>
      <c r="U182" s="625">
        <v>2013</v>
      </c>
      <c r="V182" s="658"/>
      <c r="W182" s="627"/>
      <c r="X182" s="627"/>
      <c r="Y182" s="627"/>
      <c r="Z182" s="627"/>
      <c r="AA182" s="627" t="s">
        <v>13682</v>
      </c>
      <c r="AB182" s="626">
        <v>425</v>
      </c>
      <c r="AC182" s="625" t="s">
        <v>2395</v>
      </c>
      <c r="AD182" s="625"/>
      <c r="AE182" s="627"/>
      <c r="AF182" s="627"/>
      <c r="AG182" s="627"/>
      <c r="AH182" s="613">
        <v>2000</v>
      </c>
      <c r="AI182" s="627"/>
      <c r="AJ182" s="627"/>
      <c r="AK182" s="627"/>
      <c r="AL182" s="627"/>
      <c r="AM182" s="627"/>
      <c r="AN182" s="627"/>
      <c r="AO182" s="625">
        <v>425</v>
      </c>
      <c r="AP182" s="625" t="s">
        <v>17935</v>
      </c>
      <c r="AQ182" s="207"/>
    </row>
    <row r="183" spans="1:43" s="629" customFormat="1" ht="24" hidden="1" customHeight="1" x14ac:dyDescent="0.15">
      <c r="A183" s="624"/>
      <c r="B183" s="147"/>
      <c r="C183" s="625" t="s">
        <v>865</v>
      </c>
      <c r="D183" s="627" t="s">
        <v>16849</v>
      </c>
      <c r="E183" s="625" t="s">
        <v>865</v>
      </c>
      <c r="F183" s="625" t="s">
        <v>16832</v>
      </c>
      <c r="G183" s="626">
        <v>2978</v>
      </c>
      <c r="H183" s="626">
        <v>1601</v>
      </c>
      <c r="I183" s="626">
        <v>2999</v>
      </c>
      <c r="J183" s="626">
        <v>1224</v>
      </c>
      <c r="K183" s="626" t="s">
        <v>3810</v>
      </c>
      <c r="L183" s="626" t="s">
        <v>487</v>
      </c>
      <c r="M183" s="626" t="s">
        <v>54</v>
      </c>
      <c r="N183" s="626"/>
      <c r="O183" s="626">
        <v>875</v>
      </c>
      <c r="P183" s="626" t="s">
        <v>16850</v>
      </c>
      <c r="Q183" s="626" t="s">
        <v>16851</v>
      </c>
      <c r="R183" s="626"/>
      <c r="S183" s="626"/>
      <c r="T183" s="625">
        <v>228</v>
      </c>
      <c r="U183" s="625">
        <v>2013</v>
      </c>
      <c r="V183" s="658"/>
      <c r="W183" s="627"/>
      <c r="X183" s="627"/>
      <c r="Y183" s="627"/>
      <c r="Z183" s="627"/>
      <c r="AA183" s="627" t="s">
        <v>16852</v>
      </c>
      <c r="AB183" s="626">
        <v>425</v>
      </c>
      <c r="AC183" s="625" t="s">
        <v>2395</v>
      </c>
      <c r="AD183" s="625"/>
      <c r="AE183" s="627"/>
      <c r="AF183" s="627"/>
      <c r="AG183" s="627"/>
      <c r="AH183" s="613">
        <v>2022</v>
      </c>
      <c r="AI183" s="627"/>
      <c r="AJ183" s="627"/>
      <c r="AK183" s="627"/>
      <c r="AL183" s="627"/>
      <c r="AM183" s="627"/>
      <c r="AN183" s="627"/>
      <c r="AO183" s="722">
        <v>14842</v>
      </c>
      <c r="AP183" s="625" t="s">
        <v>3317</v>
      </c>
      <c r="AQ183" s="207"/>
    </row>
    <row r="184" spans="1:43" s="629" customFormat="1" ht="24" hidden="1" customHeight="1" x14ac:dyDescent="0.15">
      <c r="A184" s="624"/>
      <c r="B184" s="147"/>
      <c r="C184" s="625" t="s">
        <v>855</v>
      </c>
      <c r="D184" s="625" t="s">
        <v>1494</v>
      </c>
      <c r="E184" s="625" t="s">
        <v>654</v>
      </c>
      <c r="F184" s="625" t="s">
        <v>894</v>
      </c>
      <c r="G184" s="626">
        <v>33252.5</v>
      </c>
      <c r="H184" s="626">
        <v>2371.54</v>
      </c>
      <c r="I184" s="626">
        <v>6619.3</v>
      </c>
      <c r="J184" s="626"/>
      <c r="K184" s="626"/>
      <c r="L184" s="626"/>
      <c r="M184" s="626"/>
      <c r="N184" s="626">
        <v>2784</v>
      </c>
      <c r="O184" s="626">
        <v>1220</v>
      </c>
      <c r="P184" s="626" t="s">
        <v>2511</v>
      </c>
      <c r="Q184" s="625" t="s">
        <v>2639</v>
      </c>
      <c r="R184" s="626">
        <v>1286</v>
      </c>
      <c r="S184" s="626" t="s">
        <v>2640</v>
      </c>
      <c r="T184" s="626">
        <v>278</v>
      </c>
      <c r="U184" s="627"/>
      <c r="V184" s="627"/>
      <c r="W184" s="627"/>
      <c r="X184" s="627"/>
      <c r="Y184" s="627"/>
      <c r="Z184" s="627"/>
      <c r="AA184" s="625" t="s">
        <v>2641</v>
      </c>
      <c r="AB184" s="625"/>
      <c r="AC184" s="625"/>
      <c r="AD184" s="625"/>
      <c r="AE184" s="625"/>
      <c r="AF184" s="625"/>
      <c r="AG184" s="625"/>
      <c r="AH184" s="613">
        <v>1992</v>
      </c>
      <c r="AI184" s="720"/>
      <c r="AJ184" s="720"/>
      <c r="AK184" s="720"/>
      <c r="AL184" s="720"/>
      <c r="AM184" s="720"/>
      <c r="AN184" s="720"/>
      <c r="AO184" s="719">
        <v>3422</v>
      </c>
      <c r="AP184" s="719"/>
      <c r="AQ184" s="207"/>
    </row>
    <row r="185" spans="1:43" s="629" customFormat="1" ht="24" hidden="1" customHeight="1" x14ac:dyDescent="0.15">
      <c r="A185" s="624"/>
      <c r="B185" s="147"/>
      <c r="C185" s="625" t="s">
        <v>855</v>
      </c>
      <c r="D185" s="625" t="s">
        <v>2642</v>
      </c>
      <c r="E185" s="625" t="s">
        <v>855</v>
      </c>
      <c r="F185" s="625" t="s">
        <v>855</v>
      </c>
      <c r="G185" s="626">
        <v>994</v>
      </c>
      <c r="H185" s="626">
        <v>497</v>
      </c>
      <c r="I185" s="626">
        <v>497</v>
      </c>
      <c r="J185" s="626"/>
      <c r="K185" s="626"/>
      <c r="L185" s="626"/>
      <c r="M185" s="626"/>
      <c r="N185" s="626">
        <v>497</v>
      </c>
      <c r="O185" s="626">
        <v>497</v>
      </c>
      <c r="P185" s="626"/>
      <c r="Q185" s="625" t="s">
        <v>487</v>
      </c>
      <c r="R185" s="626"/>
      <c r="S185" s="626"/>
      <c r="T185" s="626"/>
      <c r="U185" s="627"/>
      <c r="V185" s="627"/>
      <c r="W185" s="627"/>
      <c r="X185" s="627"/>
      <c r="Y185" s="627"/>
      <c r="Z185" s="627"/>
      <c r="AA185" s="625" t="s">
        <v>2643</v>
      </c>
      <c r="AB185" s="625"/>
      <c r="AC185" s="625"/>
      <c r="AD185" s="625"/>
      <c r="AE185" s="625"/>
      <c r="AF185" s="625"/>
      <c r="AG185" s="625"/>
      <c r="AH185" s="613">
        <v>2013</v>
      </c>
      <c r="AI185" s="720"/>
      <c r="AJ185" s="720"/>
      <c r="AK185" s="720"/>
      <c r="AL185" s="720"/>
      <c r="AM185" s="720"/>
      <c r="AN185" s="720"/>
      <c r="AO185" s="719">
        <v>1230</v>
      </c>
      <c r="AP185" s="719"/>
      <c r="AQ185" s="207"/>
    </row>
    <row r="186" spans="1:43" s="629" customFormat="1" ht="24" hidden="1" customHeight="1" x14ac:dyDescent="0.15">
      <c r="A186" s="621" t="s">
        <v>93</v>
      </c>
      <c r="B186" s="147"/>
      <c r="C186" s="625" t="s">
        <v>12012</v>
      </c>
      <c r="D186" s="625" t="s">
        <v>14011</v>
      </c>
      <c r="E186" s="625" t="s">
        <v>12012</v>
      </c>
      <c r="F186" s="625" t="s">
        <v>14012</v>
      </c>
      <c r="G186" s="626">
        <v>5056</v>
      </c>
      <c r="H186" s="626">
        <v>1775.4</v>
      </c>
      <c r="I186" s="626">
        <v>4490</v>
      </c>
      <c r="J186" s="626"/>
      <c r="K186" s="626"/>
      <c r="L186" s="626"/>
      <c r="M186" s="626"/>
      <c r="N186" s="626">
        <v>3286</v>
      </c>
      <c r="O186" s="626">
        <v>965.85</v>
      </c>
      <c r="P186" s="626" t="s">
        <v>14589</v>
      </c>
      <c r="Q186" s="625" t="s">
        <v>3682</v>
      </c>
      <c r="R186" s="626">
        <v>1697</v>
      </c>
      <c r="S186" s="626" t="s">
        <v>1311</v>
      </c>
      <c r="T186" s="626">
        <v>623</v>
      </c>
      <c r="U186" s="627"/>
      <c r="V186" s="627"/>
      <c r="W186" s="627"/>
      <c r="X186" s="627"/>
      <c r="Y186" s="627"/>
      <c r="Z186" s="627"/>
      <c r="AA186" s="625" t="s">
        <v>14590</v>
      </c>
      <c r="AB186" s="625"/>
      <c r="AC186" s="625"/>
      <c r="AD186" s="625"/>
      <c r="AE186" s="625"/>
      <c r="AF186" s="625"/>
      <c r="AG186" s="625"/>
      <c r="AH186" s="613">
        <v>2018</v>
      </c>
      <c r="AI186" s="720"/>
      <c r="AJ186" s="720"/>
      <c r="AK186" s="720"/>
      <c r="AL186" s="720"/>
      <c r="AM186" s="720"/>
      <c r="AN186" s="720"/>
      <c r="AO186" s="719">
        <v>12650</v>
      </c>
      <c r="AP186" s="719"/>
      <c r="AQ186" s="207"/>
    </row>
    <row r="187" spans="1:43" s="629" customFormat="1" ht="24" hidden="1" customHeight="1" x14ac:dyDescent="0.15">
      <c r="A187" s="621"/>
      <c r="B187" s="147"/>
      <c r="C187" s="625" t="s">
        <v>12012</v>
      </c>
      <c r="D187" s="625" t="s">
        <v>14013</v>
      </c>
      <c r="E187" s="625" t="s">
        <v>12012</v>
      </c>
      <c r="F187" s="625" t="s">
        <v>14014</v>
      </c>
      <c r="G187" s="626">
        <v>239.5</v>
      </c>
      <c r="H187" s="626">
        <v>138.53</v>
      </c>
      <c r="I187" s="626">
        <v>498.82</v>
      </c>
      <c r="J187" s="626"/>
      <c r="K187" s="626"/>
      <c r="L187" s="626"/>
      <c r="M187" s="626"/>
      <c r="N187" s="626">
        <v>261.83</v>
      </c>
      <c r="O187" s="626"/>
      <c r="P187" s="626"/>
      <c r="Q187" s="625"/>
      <c r="R187" s="626"/>
      <c r="S187" s="626"/>
      <c r="T187" s="626">
        <v>261.83</v>
      </c>
      <c r="U187" s="627"/>
      <c r="V187" s="627"/>
      <c r="W187" s="627"/>
      <c r="X187" s="627"/>
      <c r="Y187" s="627"/>
      <c r="Z187" s="627"/>
      <c r="AA187" s="625" t="s">
        <v>14015</v>
      </c>
      <c r="AB187" s="625"/>
      <c r="AC187" s="625"/>
      <c r="AD187" s="625"/>
      <c r="AE187" s="625"/>
      <c r="AF187" s="625"/>
      <c r="AG187" s="625"/>
      <c r="AH187" s="613">
        <v>2013</v>
      </c>
      <c r="AI187" s="720"/>
      <c r="AJ187" s="720"/>
      <c r="AK187" s="720"/>
      <c r="AL187" s="720"/>
      <c r="AM187" s="720"/>
      <c r="AN187" s="720"/>
      <c r="AO187" s="719"/>
      <c r="AP187" s="719"/>
      <c r="AQ187" s="207"/>
    </row>
    <row r="188" spans="1:43" s="629" customFormat="1" ht="24" hidden="1" customHeight="1" x14ac:dyDescent="0.15">
      <c r="A188" s="621"/>
      <c r="B188" s="147"/>
      <c r="C188" s="625" t="s">
        <v>878</v>
      </c>
      <c r="D188" s="625" t="s">
        <v>2644</v>
      </c>
      <c r="E188" s="625" t="s">
        <v>878</v>
      </c>
      <c r="F188" s="625" t="s">
        <v>1062</v>
      </c>
      <c r="G188" s="626">
        <v>8745</v>
      </c>
      <c r="H188" s="626">
        <v>1291</v>
      </c>
      <c r="I188" s="626">
        <v>2204.71</v>
      </c>
      <c r="J188" s="626"/>
      <c r="K188" s="626"/>
      <c r="L188" s="626"/>
      <c r="M188" s="626"/>
      <c r="N188" s="626">
        <v>938</v>
      </c>
      <c r="O188" s="626"/>
      <c r="P188" s="626"/>
      <c r="Q188" s="625"/>
      <c r="R188" s="626">
        <v>420</v>
      </c>
      <c r="S188" s="626" t="s">
        <v>12008</v>
      </c>
      <c r="T188" s="626">
        <v>518</v>
      </c>
      <c r="U188" s="627"/>
      <c r="V188" s="627"/>
      <c r="W188" s="627"/>
      <c r="X188" s="627"/>
      <c r="Y188" s="627"/>
      <c r="Z188" s="627"/>
      <c r="AA188" s="625" t="s">
        <v>427</v>
      </c>
      <c r="AB188" s="625"/>
      <c r="AC188" s="625"/>
      <c r="AD188" s="625"/>
      <c r="AE188" s="625"/>
      <c r="AF188" s="625"/>
      <c r="AG188" s="625"/>
      <c r="AH188" s="613">
        <v>2004</v>
      </c>
      <c r="AI188" s="720"/>
      <c r="AJ188" s="720"/>
      <c r="AK188" s="720"/>
      <c r="AL188" s="720"/>
      <c r="AM188" s="720"/>
      <c r="AN188" s="720"/>
      <c r="AO188" s="719">
        <v>4430</v>
      </c>
      <c r="AP188" s="719"/>
      <c r="AQ188" s="207"/>
    </row>
    <row r="189" spans="1:43" s="629" customFormat="1" ht="24" hidden="1" customHeight="1" x14ac:dyDescent="0.15">
      <c r="A189" s="621"/>
      <c r="B189" s="147"/>
      <c r="C189" s="625" t="s">
        <v>878</v>
      </c>
      <c r="D189" s="625" t="s">
        <v>2646</v>
      </c>
      <c r="E189" s="625" t="s">
        <v>878</v>
      </c>
      <c r="F189" s="625" t="s">
        <v>882</v>
      </c>
      <c r="G189" s="626">
        <v>18311</v>
      </c>
      <c r="H189" s="626">
        <v>1449.43</v>
      </c>
      <c r="I189" s="626">
        <v>1846</v>
      </c>
      <c r="J189" s="626" t="s">
        <v>1330</v>
      </c>
      <c r="K189" s="626" t="s">
        <v>1277</v>
      </c>
      <c r="L189" s="626" t="s">
        <v>487</v>
      </c>
      <c r="M189" s="626"/>
      <c r="N189" s="626">
        <v>888.75</v>
      </c>
      <c r="O189" s="626">
        <v>888.75</v>
      </c>
      <c r="P189" s="626" t="s">
        <v>2647</v>
      </c>
      <c r="Q189" s="625" t="s">
        <v>10443</v>
      </c>
      <c r="R189" s="626"/>
      <c r="S189" s="626"/>
      <c r="T189" s="626"/>
      <c r="U189" s="627"/>
      <c r="V189" s="627">
        <v>422</v>
      </c>
      <c r="W189" s="627"/>
      <c r="X189" s="627">
        <v>3000</v>
      </c>
      <c r="Y189" s="627"/>
      <c r="Z189" s="627"/>
      <c r="AA189" s="625" t="s">
        <v>2648</v>
      </c>
      <c r="AB189" s="625"/>
      <c r="AC189" s="625"/>
      <c r="AD189" s="625">
        <v>1</v>
      </c>
      <c r="AE189" s="625"/>
      <c r="AF189" s="625"/>
      <c r="AG189" s="625"/>
      <c r="AH189" s="613">
        <v>2015</v>
      </c>
      <c r="AI189" s="720"/>
      <c r="AJ189" s="720"/>
      <c r="AK189" s="720"/>
      <c r="AL189" s="720"/>
      <c r="AM189" s="720"/>
      <c r="AN189" s="720"/>
      <c r="AO189" s="719">
        <v>4486</v>
      </c>
      <c r="AP189" s="719" t="s">
        <v>10444</v>
      </c>
      <c r="AQ189" s="207"/>
    </row>
    <row r="190" spans="1:43" s="629" customFormat="1" ht="24" hidden="1" customHeight="1" x14ac:dyDescent="0.15">
      <c r="A190" s="621"/>
      <c r="B190" s="147"/>
      <c r="C190" s="625" t="s">
        <v>878</v>
      </c>
      <c r="D190" s="625" t="s">
        <v>10471</v>
      </c>
      <c r="E190" s="625" t="s">
        <v>654</v>
      </c>
      <c r="F190" s="625" t="s">
        <v>894</v>
      </c>
      <c r="G190" s="626">
        <v>142968.9</v>
      </c>
      <c r="H190" s="626">
        <v>11960.04</v>
      </c>
      <c r="I190" s="626">
        <v>26723.25</v>
      </c>
      <c r="J190" s="626"/>
      <c r="K190" s="626"/>
      <c r="L190" s="626"/>
      <c r="M190" s="626"/>
      <c r="N190" s="626"/>
      <c r="O190" s="626">
        <v>754.48</v>
      </c>
      <c r="P190" s="626" t="s">
        <v>15508</v>
      </c>
      <c r="Q190" s="625" t="s">
        <v>2093</v>
      </c>
      <c r="R190" s="626">
        <v>829.89</v>
      </c>
      <c r="S190" s="626" t="s">
        <v>15509</v>
      </c>
      <c r="T190" s="626"/>
      <c r="U190" s="627"/>
      <c r="V190" s="627"/>
      <c r="W190" s="627"/>
      <c r="X190" s="627"/>
      <c r="Y190" s="627"/>
      <c r="Z190" s="627"/>
      <c r="AA190" s="625" t="s">
        <v>15511</v>
      </c>
      <c r="AB190" s="625"/>
      <c r="AC190" s="625"/>
      <c r="AD190" s="625"/>
      <c r="AE190" s="625"/>
      <c r="AF190" s="625"/>
      <c r="AG190" s="625"/>
      <c r="AH190" s="613">
        <v>2013</v>
      </c>
      <c r="AI190" s="720"/>
      <c r="AJ190" s="720"/>
      <c r="AK190" s="720"/>
      <c r="AL190" s="720"/>
      <c r="AM190" s="720"/>
      <c r="AN190" s="720"/>
      <c r="AO190" s="719">
        <v>41706</v>
      </c>
      <c r="AP190" s="719"/>
      <c r="AQ190" s="207"/>
    </row>
    <row r="191" spans="1:43" s="629" customFormat="1" ht="24" hidden="1" customHeight="1" x14ac:dyDescent="0.15">
      <c r="A191" s="621"/>
      <c r="B191" s="147"/>
      <c r="C191" s="625" t="s">
        <v>670</v>
      </c>
      <c r="D191" s="625" t="s">
        <v>1481</v>
      </c>
      <c r="E191" s="625" t="s">
        <v>670</v>
      </c>
      <c r="F191" s="625" t="s">
        <v>2649</v>
      </c>
      <c r="G191" s="626">
        <v>50555</v>
      </c>
      <c r="H191" s="626">
        <v>1379</v>
      </c>
      <c r="I191" s="626">
        <v>5519</v>
      </c>
      <c r="J191" s="626"/>
      <c r="K191" s="626"/>
      <c r="L191" s="626"/>
      <c r="M191" s="626"/>
      <c r="N191" s="626"/>
      <c r="O191" s="626">
        <v>4621</v>
      </c>
      <c r="P191" s="626"/>
      <c r="Q191" s="625" t="s">
        <v>2650</v>
      </c>
      <c r="R191" s="626">
        <v>561</v>
      </c>
      <c r="S191" s="626" t="s">
        <v>2651</v>
      </c>
      <c r="T191" s="626">
        <v>337</v>
      </c>
      <c r="U191" s="627"/>
      <c r="V191" s="627"/>
      <c r="W191" s="627"/>
      <c r="X191" s="627"/>
      <c r="Y191" s="627"/>
      <c r="Z191" s="627"/>
      <c r="AA191" s="625"/>
      <c r="AB191" s="625"/>
      <c r="AC191" s="625"/>
      <c r="AD191" s="625"/>
      <c r="AE191" s="625"/>
      <c r="AF191" s="625"/>
      <c r="AG191" s="625"/>
      <c r="AH191" s="613">
        <v>2012</v>
      </c>
      <c r="AI191" s="720"/>
      <c r="AJ191" s="720"/>
      <c r="AK191" s="720"/>
      <c r="AL191" s="720"/>
      <c r="AM191" s="720"/>
      <c r="AN191" s="720"/>
      <c r="AO191" s="719">
        <v>15624</v>
      </c>
      <c r="AP191" s="719"/>
      <c r="AQ191" s="207"/>
    </row>
    <row r="192" spans="1:43" s="629" customFormat="1" ht="24" hidden="1" customHeight="1" x14ac:dyDescent="0.15">
      <c r="A192" s="621"/>
      <c r="B192" s="147"/>
      <c r="C192" s="625" t="s">
        <v>670</v>
      </c>
      <c r="D192" s="625" t="s">
        <v>2652</v>
      </c>
      <c r="E192" s="625" t="s">
        <v>670</v>
      </c>
      <c r="F192" s="625" t="s">
        <v>2649</v>
      </c>
      <c r="G192" s="626">
        <v>932</v>
      </c>
      <c r="H192" s="626">
        <v>932</v>
      </c>
      <c r="I192" s="626">
        <v>932.4</v>
      </c>
      <c r="J192" s="626"/>
      <c r="K192" s="626"/>
      <c r="L192" s="626"/>
      <c r="M192" s="626"/>
      <c r="N192" s="626"/>
      <c r="O192" s="626">
        <v>932</v>
      </c>
      <c r="P192" s="626"/>
      <c r="Q192" s="625" t="s">
        <v>1518</v>
      </c>
      <c r="R192" s="626"/>
      <c r="S192" s="626"/>
      <c r="T192" s="626"/>
      <c r="U192" s="627"/>
      <c r="V192" s="627"/>
      <c r="W192" s="627"/>
      <c r="X192" s="627"/>
      <c r="Y192" s="627"/>
      <c r="Z192" s="627"/>
      <c r="AA192" s="625"/>
      <c r="AB192" s="625"/>
      <c r="AC192" s="625"/>
      <c r="AD192" s="625"/>
      <c r="AE192" s="625"/>
      <c r="AF192" s="625"/>
      <c r="AG192" s="625"/>
      <c r="AH192" s="613">
        <v>2012</v>
      </c>
      <c r="AI192" s="720"/>
      <c r="AJ192" s="720"/>
      <c r="AK192" s="720"/>
      <c r="AL192" s="720"/>
      <c r="AM192" s="720"/>
      <c r="AN192" s="720"/>
      <c r="AO192" s="719">
        <v>983</v>
      </c>
      <c r="AP192" s="719"/>
      <c r="AQ192" s="207"/>
    </row>
    <row r="193" spans="1:43" s="629" customFormat="1" ht="24" hidden="1" customHeight="1" x14ac:dyDescent="0.15">
      <c r="A193" s="621"/>
      <c r="B193" s="147"/>
      <c r="C193" s="625" t="s">
        <v>644</v>
      </c>
      <c r="D193" s="625" t="s">
        <v>2653</v>
      </c>
      <c r="E193" s="625" t="s">
        <v>644</v>
      </c>
      <c r="F193" s="625" t="s">
        <v>2510</v>
      </c>
      <c r="G193" s="626">
        <v>14760</v>
      </c>
      <c r="H193" s="626">
        <v>2235</v>
      </c>
      <c r="I193" s="626">
        <v>3895</v>
      </c>
      <c r="J193" s="626"/>
      <c r="K193" s="626"/>
      <c r="L193" s="626"/>
      <c r="M193" s="626"/>
      <c r="N193" s="626">
        <v>2881</v>
      </c>
      <c r="O193" s="626">
        <v>792</v>
      </c>
      <c r="P193" s="626" t="s">
        <v>2654</v>
      </c>
      <c r="Q193" s="625" t="s">
        <v>2655</v>
      </c>
      <c r="R193" s="626">
        <v>1872</v>
      </c>
      <c r="S193" s="626" t="s">
        <v>2656</v>
      </c>
      <c r="T193" s="626">
        <v>217</v>
      </c>
      <c r="U193" s="627"/>
      <c r="V193" s="627"/>
      <c r="W193" s="627"/>
      <c r="X193" s="627"/>
      <c r="Y193" s="627"/>
      <c r="Z193" s="627"/>
      <c r="AA193" s="625" t="s">
        <v>2657</v>
      </c>
      <c r="AB193" s="625"/>
      <c r="AC193" s="625"/>
      <c r="AD193" s="625"/>
      <c r="AE193" s="625"/>
      <c r="AF193" s="625"/>
      <c r="AG193" s="625"/>
      <c r="AH193" s="613">
        <v>2000</v>
      </c>
      <c r="AI193" s="720"/>
      <c r="AJ193" s="720"/>
      <c r="AK193" s="720"/>
      <c r="AL193" s="720"/>
      <c r="AM193" s="720"/>
      <c r="AN193" s="720"/>
      <c r="AO193" s="719">
        <v>14650</v>
      </c>
      <c r="AP193" s="719"/>
      <c r="AQ193" s="207"/>
    </row>
    <row r="194" spans="1:43" s="629" customFormat="1" ht="24" hidden="1" customHeight="1" x14ac:dyDescent="0.15">
      <c r="A194" s="621"/>
      <c r="B194" s="147"/>
      <c r="C194" s="625" t="s">
        <v>644</v>
      </c>
      <c r="D194" s="625" t="s">
        <v>2658</v>
      </c>
      <c r="E194" s="625" t="s">
        <v>644</v>
      </c>
      <c r="F194" s="625" t="s">
        <v>2510</v>
      </c>
      <c r="G194" s="626">
        <v>9921</v>
      </c>
      <c r="H194" s="626">
        <v>1363</v>
      </c>
      <c r="I194" s="626">
        <v>5505</v>
      </c>
      <c r="J194" s="626"/>
      <c r="K194" s="626"/>
      <c r="L194" s="626"/>
      <c r="M194" s="626"/>
      <c r="N194" s="626">
        <v>1043</v>
      </c>
      <c r="O194" s="626">
        <v>121.68</v>
      </c>
      <c r="P194" s="626" t="s">
        <v>2659</v>
      </c>
      <c r="Q194" s="625" t="s">
        <v>2660</v>
      </c>
      <c r="R194" s="626">
        <v>921</v>
      </c>
      <c r="S194" s="626" t="s">
        <v>2661</v>
      </c>
      <c r="T194" s="626" t="s">
        <v>1007</v>
      </c>
      <c r="U194" s="627"/>
      <c r="V194" s="627"/>
      <c r="W194" s="627"/>
      <c r="X194" s="627"/>
      <c r="Y194" s="627"/>
      <c r="Z194" s="627"/>
      <c r="AA194" s="625" t="s">
        <v>2662</v>
      </c>
      <c r="AB194" s="625">
        <v>2015</v>
      </c>
      <c r="AC194" s="625">
        <v>4486</v>
      </c>
      <c r="AD194" s="625" t="s">
        <v>2648</v>
      </c>
      <c r="AE194" s="625">
        <v>2015</v>
      </c>
      <c r="AF194" s="625">
        <v>4486</v>
      </c>
      <c r="AG194" s="625" t="s">
        <v>2648</v>
      </c>
      <c r="AH194" s="613">
        <v>2005</v>
      </c>
      <c r="AI194" s="720">
        <v>4486</v>
      </c>
      <c r="AJ194" s="720" t="s">
        <v>2648</v>
      </c>
      <c r="AK194" s="720">
        <v>2015</v>
      </c>
      <c r="AL194" s="720">
        <v>4486</v>
      </c>
      <c r="AM194" s="720" t="s">
        <v>2648</v>
      </c>
      <c r="AN194" s="720">
        <v>2015</v>
      </c>
      <c r="AO194" s="719">
        <v>12479</v>
      </c>
      <c r="AP194" s="719"/>
      <c r="AQ194" s="207"/>
    </row>
    <row r="195" spans="1:43" s="629" customFormat="1" ht="24" hidden="1" customHeight="1" x14ac:dyDescent="0.15">
      <c r="A195" s="621"/>
      <c r="B195" s="147"/>
      <c r="C195" s="625" t="s">
        <v>644</v>
      </c>
      <c r="D195" s="625" t="s">
        <v>1504</v>
      </c>
      <c r="E195" s="625" t="s">
        <v>644</v>
      </c>
      <c r="F195" s="625" t="s">
        <v>2510</v>
      </c>
      <c r="G195" s="626">
        <v>12475</v>
      </c>
      <c r="H195" s="626">
        <v>1847.33</v>
      </c>
      <c r="I195" s="626">
        <v>5354</v>
      </c>
      <c r="J195" s="626"/>
      <c r="K195" s="626"/>
      <c r="L195" s="626"/>
      <c r="M195" s="626"/>
      <c r="N195" s="626">
        <v>3520</v>
      </c>
      <c r="O195" s="626">
        <v>949</v>
      </c>
      <c r="P195" s="626" t="s">
        <v>2663</v>
      </c>
      <c r="Q195" s="625" t="s">
        <v>2664</v>
      </c>
      <c r="R195" s="626">
        <v>1622</v>
      </c>
      <c r="S195" s="626" t="s">
        <v>311</v>
      </c>
      <c r="T195" s="626">
        <v>949</v>
      </c>
      <c r="U195" s="627"/>
      <c r="V195" s="627"/>
      <c r="W195" s="627"/>
      <c r="X195" s="627"/>
      <c r="Y195" s="627"/>
      <c r="Z195" s="627"/>
      <c r="AA195" s="625" t="s">
        <v>2665</v>
      </c>
      <c r="AB195" s="625"/>
      <c r="AC195" s="625"/>
      <c r="AD195" s="625"/>
      <c r="AE195" s="625"/>
      <c r="AF195" s="625"/>
      <c r="AG195" s="625"/>
      <c r="AH195" s="613">
        <v>2008</v>
      </c>
      <c r="AI195" s="720"/>
      <c r="AJ195" s="720"/>
      <c r="AK195" s="720"/>
      <c r="AL195" s="720"/>
      <c r="AM195" s="720"/>
      <c r="AN195" s="720"/>
      <c r="AO195" s="719">
        <v>9700</v>
      </c>
      <c r="AP195" s="719"/>
      <c r="AQ195" s="207"/>
    </row>
    <row r="196" spans="1:43" s="629" customFormat="1" ht="24" hidden="1" customHeight="1" x14ac:dyDescent="0.15">
      <c r="A196" s="621" t="s">
        <v>336</v>
      </c>
      <c r="B196" s="147"/>
      <c r="C196" s="625" t="s">
        <v>644</v>
      </c>
      <c r="D196" s="625" t="s">
        <v>1478</v>
      </c>
      <c r="E196" s="625" t="s">
        <v>654</v>
      </c>
      <c r="F196" s="625" t="s">
        <v>2666</v>
      </c>
      <c r="G196" s="626">
        <v>4240</v>
      </c>
      <c r="H196" s="626">
        <v>2044.95</v>
      </c>
      <c r="I196" s="626">
        <v>7109.38</v>
      </c>
      <c r="J196" s="626"/>
      <c r="K196" s="626"/>
      <c r="L196" s="626"/>
      <c r="M196" s="626"/>
      <c r="N196" s="626">
        <v>1280</v>
      </c>
      <c r="O196" s="626">
        <v>185</v>
      </c>
      <c r="P196" s="626"/>
      <c r="Q196" s="625" t="s">
        <v>2667</v>
      </c>
      <c r="R196" s="626">
        <v>902</v>
      </c>
      <c r="S196" s="626" t="s">
        <v>311</v>
      </c>
      <c r="T196" s="626">
        <v>193</v>
      </c>
      <c r="U196" s="627"/>
      <c r="V196" s="627"/>
      <c r="W196" s="627"/>
      <c r="X196" s="627"/>
      <c r="Y196" s="627"/>
      <c r="Z196" s="627"/>
      <c r="AA196" s="625" t="s">
        <v>2668</v>
      </c>
      <c r="AB196" s="625"/>
      <c r="AC196" s="625"/>
      <c r="AD196" s="625"/>
      <c r="AE196" s="625"/>
      <c r="AF196" s="625"/>
      <c r="AG196" s="625"/>
      <c r="AH196" s="613">
        <v>2010</v>
      </c>
      <c r="AI196" s="720"/>
      <c r="AJ196" s="720"/>
      <c r="AK196" s="720"/>
      <c r="AL196" s="720"/>
      <c r="AM196" s="720"/>
      <c r="AN196" s="720"/>
      <c r="AO196" s="719">
        <v>17000</v>
      </c>
      <c r="AP196" s="719"/>
      <c r="AQ196" s="207"/>
    </row>
    <row r="197" spans="1:43" s="629" customFormat="1" ht="24" hidden="1" customHeight="1" x14ac:dyDescent="0.15">
      <c r="A197" s="621"/>
      <c r="B197" s="147"/>
      <c r="C197" s="720" t="s">
        <v>871</v>
      </c>
      <c r="D197" s="726" t="s">
        <v>2669</v>
      </c>
      <c r="E197" s="720" t="s">
        <v>871</v>
      </c>
      <c r="F197" s="720" t="s">
        <v>871</v>
      </c>
      <c r="G197" s="719">
        <v>10434</v>
      </c>
      <c r="H197" s="719">
        <v>1341</v>
      </c>
      <c r="I197" s="719">
        <v>2632</v>
      </c>
      <c r="J197" s="626"/>
      <c r="K197" s="626"/>
      <c r="L197" s="626"/>
      <c r="M197" s="626"/>
      <c r="N197" s="719">
        <v>1431</v>
      </c>
      <c r="O197" s="719">
        <v>651</v>
      </c>
      <c r="P197" s="720" t="s">
        <v>2671</v>
      </c>
      <c r="Q197" s="626" t="s">
        <v>2672</v>
      </c>
      <c r="R197" s="719"/>
      <c r="S197" s="626"/>
      <c r="T197" s="719">
        <v>68</v>
      </c>
      <c r="U197" s="627"/>
      <c r="V197" s="627"/>
      <c r="W197" s="627"/>
      <c r="X197" s="627"/>
      <c r="Y197" s="627"/>
      <c r="Z197" s="627"/>
      <c r="AA197" s="719" t="s">
        <v>2673</v>
      </c>
      <c r="AB197" s="625"/>
      <c r="AC197" s="625"/>
      <c r="AD197" s="625"/>
      <c r="AE197" s="625"/>
      <c r="AF197" s="625"/>
      <c r="AG197" s="625"/>
      <c r="AH197" s="613">
        <v>2007</v>
      </c>
      <c r="AI197" s="720"/>
      <c r="AJ197" s="720"/>
      <c r="AK197" s="720"/>
      <c r="AL197" s="720"/>
      <c r="AM197" s="720"/>
      <c r="AN197" s="720"/>
      <c r="AO197" s="719">
        <v>3700</v>
      </c>
      <c r="AP197" s="720"/>
      <c r="AQ197" s="207"/>
    </row>
    <row r="198" spans="1:43" s="1266" customFormat="1" ht="24" hidden="1" customHeight="1" x14ac:dyDescent="0.15">
      <c r="A198" s="621"/>
      <c r="B198" s="147"/>
      <c r="C198" s="720" t="s">
        <v>871</v>
      </c>
      <c r="D198" s="726" t="s">
        <v>1322</v>
      </c>
      <c r="E198" s="720" t="s">
        <v>871</v>
      </c>
      <c r="F198" s="720" t="s">
        <v>16853</v>
      </c>
      <c r="G198" s="719">
        <v>48137.4</v>
      </c>
      <c r="H198" s="719">
        <v>1003.14</v>
      </c>
      <c r="I198" s="719">
        <v>1219.8599999999999</v>
      </c>
      <c r="J198" s="626"/>
      <c r="K198" s="626"/>
      <c r="L198" s="626"/>
      <c r="M198" s="626"/>
      <c r="N198" s="719">
        <f>O198+T198</f>
        <v>1219.9000000000001</v>
      </c>
      <c r="O198" s="719">
        <v>666.9</v>
      </c>
      <c r="P198" s="720" t="s">
        <v>16854</v>
      </c>
      <c r="Q198" s="626" t="s">
        <v>1518</v>
      </c>
      <c r="R198" s="719"/>
      <c r="S198" s="626"/>
      <c r="T198" s="719">
        <v>553</v>
      </c>
      <c r="U198" s="627"/>
      <c r="V198" s="627"/>
      <c r="W198" s="627"/>
      <c r="X198" s="627"/>
      <c r="Y198" s="627"/>
      <c r="Z198" s="627"/>
      <c r="AA198" s="719" t="s">
        <v>16855</v>
      </c>
      <c r="AB198" s="625"/>
      <c r="AC198" s="625"/>
      <c r="AD198" s="625"/>
      <c r="AE198" s="625"/>
      <c r="AF198" s="625"/>
      <c r="AG198" s="625"/>
      <c r="AH198" s="613">
        <v>2021</v>
      </c>
      <c r="AI198" s="720"/>
      <c r="AJ198" s="720"/>
      <c r="AK198" s="720"/>
      <c r="AL198" s="720"/>
      <c r="AM198" s="720"/>
      <c r="AN198" s="720"/>
      <c r="AO198" s="719">
        <v>2300</v>
      </c>
      <c r="AP198" s="720"/>
      <c r="AQ198" s="207"/>
    </row>
    <row r="199" spans="1:43" s="629" customFormat="1" ht="24" hidden="1" customHeight="1" x14ac:dyDescent="0.15">
      <c r="A199" s="621"/>
      <c r="B199" s="147"/>
      <c r="C199" s="720" t="s">
        <v>855</v>
      </c>
      <c r="D199" s="720" t="s">
        <v>2674</v>
      </c>
      <c r="E199" s="720" t="s">
        <v>855</v>
      </c>
      <c r="F199" s="720" t="s">
        <v>10415</v>
      </c>
      <c r="G199" s="719">
        <v>12528</v>
      </c>
      <c r="H199" s="719">
        <v>1683</v>
      </c>
      <c r="I199" s="719">
        <v>4712</v>
      </c>
      <c r="J199" s="626"/>
      <c r="K199" s="626"/>
      <c r="L199" s="626"/>
      <c r="M199" s="626"/>
      <c r="N199" s="626">
        <v>2633</v>
      </c>
      <c r="O199" s="719">
        <v>840</v>
      </c>
      <c r="P199" s="719" t="s">
        <v>2675</v>
      </c>
      <c r="Q199" s="720" t="s">
        <v>14591</v>
      </c>
      <c r="R199" s="626">
        <v>1572</v>
      </c>
      <c r="S199" s="626" t="s">
        <v>1311</v>
      </c>
      <c r="T199" s="719">
        <v>221</v>
      </c>
      <c r="U199" s="627"/>
      <c r="V199" s="627"/>
      <c r="W199" s="627"/>
      <c r="X199" s="627"/>
      <c r="Y199" s="627"/>
      <c r="Z199" s="627"/>
      <c r="AA199" s="720" t="s">
        <v>2676</v>
      </c>
      <c r="AB199" s="625"/>
      <c r="AC199" s="625"/>
      <c r="AD199" s="625"/>
      <c r="AE199" s="625"/>
      <c r="AF199" s="625"/>
      <c r="AG199" s="625"/>
      <c r="AH199" s="613">
        <v>2006</v>
      </c>
      <c r="AI199" s="720"/>
      <c r="AJ199" s="720"/>
      <c r="AK199" s="720"/>
      <c r="AL199" s="720"/>
      <c r="AM199" s="720"/>
      <c r="AN199" s="720"/>
      <c r="AO199" s="719">
        <v>9140</v>
      </c>
      <c r="AP199" s="719"/>
      <c r="AQ199" s="207"/>
    </row>
    <row r="200" spans="1:43" s="629" customFormat="1" ht="24" hidden="1" customHeight="1" x14ac:dyDescent="0.15">
      <c r="A200" s="621"/>
      <c r="B200" s="147"/>
      <c r="C200" s="720" t="s">
        <v>855</v>
      </c>
      <c r="D200" s="720" t="s">
        <v>2677</v>
      </c>
      <c r="E200" s="720" t="s">
        <v>654</v>
      </c>
      <c r="F200" s="720" t="s">
        <v>325</v>
      </c>
      <c r="G200" s="719">
        <v>29478</v>
      </c>
      <c r="H200" s="719">
        <v>2883</v>
      </c>
      <c r="I200" s="719">
        <v>4810</v>
      </c>
      <c r="J200" s="626"/>
      <c r="K200" s="626"/>
      <c r="L200" s="626"/>
      <c r="M200" s="626"/>
      <c r="N200" s="626">
        <v>2229</v>
      </c>
      <c r="O200" s="719">
        <v>931</v>
      </c>
      <c r="P200" s="719"/>
      <c r="Q200" s="720" t="s">
        <v>2678</v>
      </c>
      <c r="R200" s="626">
        <v>975</v>
      </c>
      <c r="S200" s="626" t="s">
        <v>2679</v>
      </c>
      <c r="T200" s="719">
        <v>323</v>
      </c>
      <c r="U200" s="627"/>
      <c r="V200" s="627"/>
      <c r="W200" s="627"/>
      <c r="X200" s="627"/>
      <c r="Y200" s="627"/>
      <c r="Z200" s="627"/>
      <c r="AA200" s="720" t="s">
        <v>2680</v>
      </c>
      <c r="AB200" s="625"/>
      <c r="AC200" s="625"/>
      <c r="AD200" s="625"/>
      <c r="AE200" s="625"/>
      <c r="AF200" s="625"/>
      <c r="AG200" s="625"/>
      <c r="AH200" s="613">
        <v>2009</v>
      </c>
      <c r="AI200" s="720"/>
      <c r="AJ200" s="720"/>
      <c r="AK200" s="720"/>
      <c r="AL200" s="720"/>
      <c r="AM200" s="720"/>
      <c r="AN200" s="720"/>
      <c r="AO200" s="719">
        <v>11755</v>
      </c>
      <c r="AP200" s="719"/>
      <c r="AQ200" s="207"/>
    </row>
    <row r="201" spans="1:43" s="629" customFormat="1" ht="24" hidden="1" customHeight="1" x14ac:dyDescent="0.15">
      <c r="A201" s="621"/>
      <c r="B201" s="147"/>
      <c r="C201" s="720" t="s">
        <v>855</v>
      </c>
      <c r="D201" s="726" t="s">
        <v>2681</v>
      </c>
      <c r="E201" s="720" t="s">
        <v>855</v>
      </c>
      <c r="F201" s="720" t="s">
        <v>855</v>
      </c>
      <c r="G201" s="719">
        <v>578.20000000000005</v>
      </c>
      <c r="H201" s="719">
        <v>346</v>
      </c>
      <c r="I201" s="719">
        <v>691</v>
      </c>
      <c r="J201" s="626"/>
      <c r="K201" s="626"/>
      <c r="L201" s="626"/>
      <c r="M201" s="626"/>
      <c r="N201" s="719">
        <v>615</v>
      </c>
      <c r="O201" s="719">
        <v>615</v>
      </c>
      <c r="P201" s="719"/>
      <c r="Q201" s="720" t="s">
        <v>1518</v>
      </c>
      <c r="R201" s="719"/>
      <c r="S201" s="719"/>
      <c r="T201" s="719"/>
      <c r="U201" s="627"/>
      <c r="V201" s="627"/>
      <c r="W201" s="627"/>
      <c r="X201" s="627"/>
      <c r="Y201" s="627"/>
      <c r="Z201" s="627"/>
      <c r="AA201" s="720" t="s">
        <v>2682</v>
      </c>
      <c r="AB201" s="625"/>
      <c r="AC201" s="625"/>
      <c r="AD201" s="625"/>
      <c r="AE201" s="625"/>
      <c r="AF201" s="625"/>
      <c r="AG201" s="625"/>
      <c r="AH201" s="613">
        <v>2011</v>
      </c>
      <c r="AI201" s="720"/>
      <c r="AJ201" s="720"/>
      <c r="AK201" s="720"/>
      <c r="AL201" s="720"/>
      <c r="AM201" s="720"/>
      <c r="AN201" s="720"/>
      <c r="AO201" s="719">
        <v>700</v>
      </c>
      <c r="AP201" s="719"/>
      <c r="AQ201" s="207"/>
    </row>
    <row r="202" spans="1:43" s="629" customFormat="1" ht="24" hidden="1" customHeight="1" x14ac:dyDescent="0.15">
      <c r="A202" s="621"/>
      <c r="B202" s="147"/>
      <c r="C202" s="720" t="s">
        <v>855</v>
      </c>
      <c r="D202" s="726" t="s">
        <v>10445</v>
      </c>
      <c r="E202" s="720" t="s">
        <v>855</v>
      </c>
      <c r="F202" s="720" t="s">
        <v>855</v>
      </c>
      <c r="G202" s="719">
        <v>1415</v>
      </c>
      <c r="H202" s="719">
        <v>649</v>
      </c>
      <c r="I202" s="719">
        <v>649</v>
      </c>
      <c r="J202" s="719" t="s">
        <v>978</v>
      </c>
      <c r="K202" s="719" t="s">
        <v>2670</v>
      </c>
      <c r="L202" s="719"/>
      <c r="M202" s="719"/>
      <c r="N202" s="719">
        <v>649</v>
      </c>
      <c r="O202" s="719">
        <v>649</v>
      </c>
      <c r="P202" s="719"/>
      <c r="Q202" s="626" t="s">
        <v>487</v>
      </c>
      <c r="R202" s="719"/>
      <c r="S202" s="719"/>
      <c r="T202" s="719"/>
      <c r="U202" s="720"/>
      <c r="V202" s="720"/>
      <c r="W202" s="720"/>
      <c r="X202" s="720"/>
      <c r="Y202" s="720"/>
      <c r="Z202" s="720"/>
      <c r="AA202" s="720" t="s">
        <v>2643</v>
      </c>
      <c r="AB202" s="720"/>
      <c r="AC202" s="720"/>
      <c r="AD202" s="720"/>
      <c r="AE202" s="720"/>
      <c r="AF202" s="720"/>
      <c r="AG202" s="720"/>
      <c r="AH202" s="613">
        <v>2011</v>
      </c>
      <c r="AI202" s="720"/>
      <c r="AJ202" s="720"/>
      <c r="AK202" s="720"/>
      <c r="AL202" s="720"/>
      <c r="AM202" s="720"/>
      <c r="AN202" s="720"/>
      <c r="AO202" s="719">
        <v>700</v>
      </c>
      <c r="AP202" s="719"/>
      <c r="AQ202" s="207"/>
    </row>
    <row r="203" spans="1:43" s="629" customFormat="1" ht="24" hidden="1" customHeight="1" x14ac:dyDescent="0.15">
      <c r="A203" s="621"/>
      <c r="B203" s="147"/>
      <c r="C203" s="625" t="s">
        <v>855</v>
      </c>
      <c r="D203" s="625" t="s">
        <v>14592</v>
      </c>
      <c r="E203" s="625" t="s">
        <v>855</v>
      </c>
      <c r="F203" s="625" t="s">
        <v>10415</v>
      </c>
      <c r="G203" s="626">
        <v>2028.9</v>
      </c>
      <c r="H203" s="626">
        <v>926.96</v>
      </c>
      <c r="I203" s="626">
        <v>4865</v>
      </c>
      <c r="J203" s="719"/>
      <c r="K203" s="719"/>
      <c r="L203" s="719"/>
      <c r="M203" s="719"/>
      <c r="N203" s="626">
        <v>1630.78</v>
      </c>
      <c r="O203" s="626">
        <v>1406.78</v>
      </c>
      <c r="P203" s="626"/>
      <c r="Q203" s="625" t="s">
        <v>3682</v>
      </c>
      <c r="R203" s="626"/>
      <c r="S203" s="626"/>
      <c r="T203" s="626">
        <v>223.68</v>
      </c>
      <c r="U203" s="720"/>
      <c r="V203" s="720"/>
      <c r="W203" s="720"/>
      <c r="X203" s="720"/>
      <c r="Y203" s="720"/>
      <c r="Z203" s="720"/>
      <c r="AA203" s="625" t="s">
        <v>14594</v>
      </c>
      <c r="AB203" s="720"/>
      <c r="AC203" s="720"/>
      <c r="AD203" s="720"/>
      <c r="AE203" s="720"/>
      <c r="AF203" s="720"/>
      <c r="AG203" s="720"/>
      <c r="AH203" s="613"/>
      <c r="AI203" s="720"/>
      <c r="AJ203" s="720"/>
      <c r="AK203" s="720"/>
      <c r="AL203" s="720"/>
      <c r="AM203" s="720"/>
      <c r="AN203" s="720"/>
      <c r="AO203" s="719"/>
      <c r="AP203" s="719" t="s">
        <v>16856</v>
      </c>
      <c r="AQ203" s="207"/>
    </row>
    <row r="204" spans="1:43" s="629" customFormat="1" ht="24" hidden="1" customHeight="1" x14ac:dyDescent="0.15">
      <c r="A204" s="621"/>
      <c r="B204" s="147"/>
      <c r="C204" s="625" t="s">
        <v>855</v>
      </c>
      <c r="D204" s="625" t="s">
        <v>16857</v>
      </c>
      <c r="E204" s="625" t="s">
        <v>654</v>
      </c>
      <c r="F204" s="625" t="s">
        <v>855</v>
      </c>
      <c r="G204" s="626">
        <v>102117</v>
      </c>
      <c r="H204" s="626">
        <v>2383</v>
      </c>
      <c r="I204" s="626">
        <v>2835</v>
      </c>
      <c r="J204" s="719"/>
      <c r="K204" s="719">
        <v>29478</v>
      </c>
      <c r="L204" s="719">
        <v>2883</v>
      </c>
      <c r="M204" s="719">
        <v>4810</v>
      </c>
      <c r="N204" s="626">
        <v>2260</v>
      </c>
      <c r="O204" s="626">
        <v>2260</v>
      </c>
      <c r="P204" s="626"/>
      <c r="Q204" s="625" t="s">
        <v>1518</v>
      </c>
      <c r="R204" s="626"/>
      <c r="S204" s="626"/>
      <c r="T204" s="626"/>
      <c r="U204" s="720"/>
      <c r="V204" s="720"/>
      <c r="W204" s="720"/>
      <c r="X204" s="720"/>
      <c r="Y204" s="720"/>
      <c r="Z204" s="720"/>
      <c r="AA204" s="625" t="s">
        <v>16858</v>
      </c>
      <c r="AB204" s="720"/>
      <c r="AC204" s="719"/>
      <c r="AD204" s="720"/>
      <c r="AE204" s="720"/>
      <c r="AF204" s="719"/>
      <c r="AG204" s="720"/>
      <c r="AH204" s="613">
        <v>2018</v>
      </c>
      <c r="AI204" s="719"/>
      <c r="AJ204" s="720"/>
      <c r="AK204" s="720"/>
      <c r="AL204" s="719"/>
      <c r="AM204" s="720"/>
      <c r="AN204" s="720"/>
      <c r="AO204" s="719">
        <v>3340</v>
      </c>
      <c r="AP204" s="719"/>
      <c r="AQ204" s="207"/>
    </row>
    <row r="205" spans="1:43" s="629" customFormat="1" ht="24" hidden="1" customHeight="1" x14ac:dyDescent="0.15">
      <c r="A205" s="621" t="s">
        <v>337</v>
      </c>
      <c r="B205" s="147"/>
      <c r="C205" s="625" t="s">
        <v>855</v>
      </c>
      <c r="D205" s="625" t="s">
        <v>16859</v>
      </c>
      <c r="E205" s="625" t="s">
        <v>855</v>
      </c>
      <c r="F205" s="625" t="s">
        <v>855</v>
      </c>
      <c r="G205" s="626">
        <v>53961</v>
      </c>
      <c r="H205" s="626">
        <v>816</v>
      </c>
      <c r="I205" s="626">
        <v>816</v>
      </c>
      <c r="J205" s="719"/>
      <c r="K205" s="719"/>
      <c r="L205" s="719"/>
      <c r="M205" s="719"/>
      <c r="N205" s="626">
        <v>760</v>
      </c>
      <c r="O205" s="626">
        <v>760</v>
      </c>
      <c r="P205" s="626"/>
      <c r="Q205" s="625" t="s">
        <v>1518</v>
      </c>
      <c r="R205" s="626"/>
      <c r="S205" s="626"/>
      <c r="T205" s="626"/>
      <c r="U205" s="720"/>
      <c r="V205" s="720"/>
      <c r="W205" s="720"/>
      <c r="X205" s="720"/>
      <c r="Y205" s="720"/>
      <c r="Z205" s="720"/>
      <c r="AA205" s="625" t="s">
        <v>16860</v>
      </c>
      <c r="AB205" s="720"/>
      <c r="AC205" s="720"/>
      <c r="AD205" s="720"/>
      <c r="AE205" s="720"/>
      <c r="AF205" s="720"/>
      <c r="AG205" s="720"/>
      <c r="AH205" s="613">
        <v>2021</v>
      </c>
      <c r="AI205" s="720"/>
      <c r="AJ205" s="720"/>
      <c r="AK205" s="720"/>
      <c r="AL205" s="720"/>
      <c r="AM205" s="720"/>
      <c r="AN205" s="720"/>
      <c r="AO205" s="719">
        <v>2500</v>
      </c>
      <c r="AP205" s="719"/>
      <c r="AQ205" s="207"/>
    </row>
    <row r="206" spans="1:43" s="629" customFormat="1" ht="24" hidden="1" customHeight="1" x14ac:dyDescent="0.15">
      <c r="A206" s="621"/>
      <c r="B206" s="147"/>
      <c r="C206" s="625" t="s">
        <v>871</v>
      </c>
      <c r="D206" s="625" t="s">
        <v>14595</v>
      </c>
      <c r="E206" s="625" t="s">
        <v>871</v>
      </c>
      <c r="F206" s="625" t="s">
        <v>871</v>
      </c>
      <c r="G206" s="626">
        <v>3050</v>
      </c>
      <c r="H206" s="626">
        <v>1220</v>
      </c>
      <c r="I206" s="626">
        <v>1220</v>
      </c>
      <c r="J206" s="719"/>
      <c r="K206" s="719"/>
      <c r="L206" s="719"/>
      <c r="M206" s="719"/>
      <c r="N206" s="626">
        <v>680</v>
      </c>
      <c r="O206" s="626">
        <v>680</v>
      </c>
      <c r="P206" s="626" t="s">
        <v>14596</v>
      </c>
      <c r="Q206" s="625" t="s">
        <v>14597</v>
      </c>
      <c r="R206" s="626"/>
      <c r="S206" s="626"/>
      <c r="T206" s="626"/>
      <c r="U206" s="720"/>
      <c r="V206" s="720"/>
      <c r="W206" s="720"/>
      <c r="X206" s="720"/>
      <c r="Y206" s="720"/>
      <c r="Z206" s="720"/>
      <c r="AA206" s="625" t="s">
        <v>14598</v>
      </c>
      <c r="AB206" s="720"/>
      <c r="AC206" s="720"/>
      <c r="AD206" s="720"/>
      <c r="AE206" s="720"/>
      <c r="AF206" s="720"/>
      <c r="AG206" s="720"/>
      <c r="AH206" s="613">
        <v>2021</v>
      </c>
      <c r="AI206" s="720"/>
      <c r="AJ206" s="720"/>
      <c r="AK206" s="720"/>
      <c r="AL206" s="720"/>
      <c r="AM206" s="720"/>
      <c r="AN206" s="720"/>
      <c r="AO206" s="719">
        <v>2300</v>
      </c>
      <c r="AP206" s="719"/>
      <c r="AQ206" s="207"/>
    </row>
    <row r="207" spans="1:43" s="629" customFormat="1" ht="24" hidden="1" customHeight="1" x14ac:dyDescent="0.15">
      <c r="A207" s="630"/>
      <c r="B207" s="147"/>
      <c r="C207" s="625" t="s">
        <v>884</v>
      </c>
      <c r="D207" s="625" t="s">
        <v>2683</v>
      </c>
      <c r="E207" s="625" t="s">
        <v>884</v>
      </c>
      <c r="F207" s="625" t="s">
        <v>884</v>
      </c>
      <c r="G207" s="626">
        <v>130547</v>
      </c>
      <c r="H207" s="626">
        <v>2015</v>
      </c>
      <c r="I207" s="626">
        <v>1693</v>
      </c>
      <c r="J207" s="626">
        <v>1564.48</v>
      </c>
      <c r="K207" s="626">
        <v>1564.48</v>
      </c>
      <c r="L207" s="626"/>
      <c r="M207" s="626" t="s">
        <v>14593</v>
      </c>
      <c r="N207" s="626">
        <v>963</v>
      </c>
      <c r="O207" s="626">
        <v>904</v>
      </c>
      <c r="P207" s="626"/>
      <c r="Q207" s="625" t="s">
        <v>2684</v>
      </c>
      <c r="R207" s="626"/>
      <c r="S207" s="626"/>
      <c r="T207" s="626">
        <v>59</v>
      </c>
      <c r="U207" s="627"/>
      <c r="V207" s="627"/>
      <c r="W207" s="627"/>
      <c r="X207" s="627"/>
      <c r="Y207" s="627"/>
      <c r="Z207" s="627"/>
      <c r="AA207" s="625" t="s">
        <v>2685</v>
      </c>
      <c r="AB207" s="625"/>
      <c r="AC207" s="625"/>
      <c r="AD207" s="625"/>
      <c r="AE207" s="625"/>
      <c r="AF207" s="625"/>
      <c r="AG207" s="625"/>
      <c r="AH207" s="613">
        <v>2016</v>
      </c>
      <c r="AI207" s="720"/>
      <c r="AJ207" s="720"/>
      <c r="AK207" s="720"/>
      <c r="AL207" s="720"/>
      <c r="AM207" s="720"/>
      <c r="AN207" s="720"/>
      <c r="AO207" s="719">
        <v>4895</v>
      </c>
      <c r="AP207" s="719"/>
      <c r="AQ207" s="207" t="s">
        <v>10416</v>
      </c>
    </row>
    <row r="208" spans="1:43" s="629" customFormat="1" ht="24" hidden="1" customHeight="1" x14ac:dyDescent="0.15">
      <c r="A208" s="630"/>
      <c r="B208" s="147"/>
      <c r="C208" s="625" t="s">
        <v>884</v>
      </c>
      <c r="D208" s="625" t="s">
        <v>16861</v>
      </c>
      <c r="E208" s="625" t="s">
        <v>884</v>
      </c>
      <c r="F208" s="625" t="s">
        <v>884</v>
      </c>
      <c r="G208" s="626">
        <v>10538</v>
      </c>
      <c r="H208" s="626"/>
      <c r="I208" s="626">
        <v>1190</v>
      </c>
      <c r="J208" s="626"/>
      <c r="K208" s="626"/>
      <c r="L208" s="626"/>
      <c r="M208" s="626"/>
      <c r="N208" s="626">
        <v>700</v>
      </c>
      <c r="O208" s="626">
        <v>700</v>
      </c>
      <c r="P208" s="626" t="s">
        <v>16862</v>
      </c>
      <c r="Q208" s="625" t="s">
        <v>16863</v>
      </c>
      <c r="R208" s="626"/>
      <c r="S208" s="626"/>
      <c r="T208" s="626"/>
      <c r="U208" s="627"/>
      <c r="V208" s="627"/>
      <c r="W208" s="627"/>
      <c r="X208" s="627"/>
      <c r="Y208" s="627"/>
      <c r="Z208" s="627"/>
      <c r="AA208" s="625" t="s">
        <v>16864</v>
      </c>
      <c r="AB208" s="625"/>
      <c r="AC208" s="625"/>
      <c r="AD208" s="625"/>
      <c r="AE208" s="625"/>
      <c r="AF208" s="625"/>
      <c r="AG208" s="625"/>
      <c r="AH208" s="613">
        <v>2021</v>
      </c>
      <c r="AI208" s="720"/>
      <c r="AJ208" s="720"/>
      <c r="AK208" s="720"/>
      <c r="AL208" s="720"/>
      <c r="AM208" s="720"/>
      <c r="AN208" s="720"/>
      <c r="AO208" s="719">
        <v>4899</v>
      </c>
      <c r="AP208" s="719"/>
      <c r="AQ208" s="207"/>
    </row>
    <row r="209" spans="1:43" s="629" customFormat="1" ht="24" hidden="1" customHeight="1" x14ac:dyDescent="0.15">
      <c r="A209" s="630"/>
      <c r="B209" s="147"/>
      <c r="C209" s="625" t="s">
        <v>884</v>
      </c>
      <c r="D209" s="625" t="s">
        <v>16865</v>
      </c>
      <c r="E209" s="625" t="s">
        <v>884</v>
      </c>
      <c r="F209" s="625" t="s">
        <v>884</v>
      </c>
      <c r="G209" s="626">
        <v>49196</v>
      </c>
      <c r="H209" s="626"/>
      <c r="I209" s="626">
        <v>1102</v>
      </c>
      <c r="J209" s="626"/>
      <c r="K209" s="626"/>
      <c r="L209" s="626"/>
      <c r="M209" s="626"/>
      <c r="N209" s="626">
        <v>700</v>
      </c>
      <c r="O209" s="626">
        <v>700</v>
      </c>
      <c r="P209" s="626" t="s">
        <v>16862</v>
      </c>
      <c r="Q209" s="625" t="s">
        <v>16863</v>
      </c>
      <c r="R209" s="626"/>
      <c r="S209" s="626"/>
      <c r="T209" s="626"/>
      <c r="U209" s="627"/>
      <c r="V209" s="627"/>
      <c r="W209" s="627"/>
      <c r="X209" s="627"/>
      <c r="Y209" s="627"/>
      <c r="Z209" s="627"/>
      <c r="AA209" s="625" t="s">
        <v>16864</v>
      </c>
      <c r="AB209" s="625"/>
      <c r="AC209" s="625"/>
      <c r="AD209" s="625"/>
      <c r="AE209" s="625"/>
      <c r="AF209" s="625"/>
      <c r="AG209" s="625"/>
      <c r="AH209" s="613">
        <v>2021</v>
      </c>
      <c r="AI209" s="720"/>
      <c r="AJ209" s="720"/>
      <c r="AK209" s="720"/>
      <c r="AL209" s="720"/>
      <c r="AM209" s="720"/>
      <c r="AN209" s="720"/>
      <c r="AO209" s="719">
        <v>5325</v>
      </c>
      <c r="AP209" s="719"/>
      <c r="AQ209" s="207"/>
    </row>
    <row r="210" spans="1:43" s="629" customFormat="1" ht="24" hidden="1" customHeight="1" x14ac:dyDescent="0.15">
      <c r="A210" s="630"/>
      <c r="B210" s="147"/>
      <c r="C210" s="720" t="s">
        <v>884</v>
      </c>
      <c r="D210" s="720" t="s">
        <v>12009</v>
      </c>
      <c r="E210" s="720" t="s">
        <v>884</v>
      </c>
      <c r="F210" s="720" t="s">
        <v>884</v>
      </c>
      <c r="G210" s="719">
        <v>80316</v>
      </c>
      <c r="H210" s="719">
        <v>1346.62</v>
      </c>
      <c r="I210" s="719">
        <v>1879.52</v>
      </c>
      <c r="J210" s="626"/>
      <c r="K210" s="626"/>
      <c r="L210" s="626"/>
      <c r="M210" s="626"/>
      <c r="N210" s="626"/>
      <c r="O210" s="626">
        <v>700</v>
      </c>
      <c r="P210" s="626" t="s">
        <v>16862</v>
      </c>
      <c r="Q210" s="625" t="s">
        <v>12010</v>
      </c>
      <c r="R210" s="626"/>
      <c r="S210" s="626"/>
      <c r="T210" s="626"/>
      <c r="U210" s="627"/>
      <c r="V210" s="627"/>
      <c r="W210" s="627"/>
      <c r="X210" s="627"/>
      <c r="Y210" s="627"/>
      <c r="Z210" s="627"/>
      <c r="AA210" s="625" t="s">
        <v>2685</v>
      </c>
      <c r="AB210" s="625"/>
      <c r="AC210" s="625"/>
      <c r="AD210" s="625"/>
      <c r="AE210" s="625"/>
      <c r="AF210" s="625"/>
      <c r="AG210" s="625"/>
      <c r="AH210" s="613">
        <v>2018</v>
      </c>
      <c r="AI210" s="720"/>
      <c r="AJ210" s="1574"/>
      <c r="AK210" s="1574"/>
      <c r="AL210" s="1574"/>
      <c r="AM210" s="1574"/>
      <c r="AN210" s="1574"/>
      <c r="AO210" s="719">
        <v>4590</v>
      </c>
      <c r="AP210" s="719"/>
      <c r="AQ210" s="207"/>
    </row>
    <row r="211" spans="1:43" s="629" customFormat="1" ht="24" hidden="1" customHeight="1" x14ac:dyDescent="0.2">
      <c r="A211" s="630"/>
      <c r="B211" s="147"/>
      <c r="C211" s="625" t="s">
        <v>891</v>
      </c>
      <c r="D211" s="625" t="s">
        <v>10446</v>
      </c>
      <c r="E211" s="625" t="s">
        <v>891</v>
      </c>
      <c r="F211" s="625" t="s">
        <v>891</v>
      </c>
      <c r="G211" s="626">
        <v>2604</v>
      </c>
      <c r="H211" s="626">
        <v>516</v>
      </c>
      <c r="I211" s="626">
        <v>634</v>
      </c>
      <c r="J211" s="626"/>
      <c r="K211" s="626"/>
      <c r="L211" s="626"/>
      <c r="M211" s="626"/>
      <c r="N211" s="626">
        <v>445</v>
      </c>
      <c r="O211" s="626">
        <v>445</v>
      </c>
      <c r="P211" s="626"/>
      <c r="Q211" s="625" t="s">
        <v>10447</v>
      </c>
      <c r="R211" s="626"/>
      <c r="S211" s="626"/>
      <c r="T211" s="626"/>
      <c r="U211" s="627"/>
      <c r="V211" s="625"/>
      <c r="W211" s="658"/>
      <c r="X211" s="627"/>
      <c r="Y211" s="627"/>
      <c r="Z211" s="627"/>
      <c r="AA211" s="625" t="s">
        <v>10448</v>
      </c>
      <c r="AB211" s="625"/>
      <c r="AC211" s="625"/>
      <c r="AD211" s="625"/>
      <c r="AE211" s="625"/>
      <c r="AF211" s="625"/>
      <c r="AG211" s="625"/>
      <c r="AH211" s="613">
        <v>2017</v>
      </c>
      <c r="AI211" s="627"/>
      <c r="AJ211" s="1575"/>
      <c r="AK211" s="1575"/>
      <c r="AL211" s="1575"/>
      <c r="AM211" s="1575"/>
      <c r="AN211" s="1575"/>
      <c r="AO211" s="719">
        <v>4441</v>
      </c>
      <c r="AP211" s="719"/>
      <c r="AQ211" s="207"/>
    </row>
    <row r="212" spans="1:43" s="629" customFormat="1" ht="24" hidden="1" customHeight="1" x14ac:dyDescent="0.15">
      <c r="A212" s="630"/>
      <c r="B212" s="147"/>
      <c r="C212" s="720" t="s">
        <v>891</v>
      </c>
      <c r="D212" s="720" t="s">
        <v>14599</v>
      </c>
      <c r="E212" s="720" t="s">
        <v>891</v>
      </c>
      <c r="F212" s="720" t="s">
        <v>14600</v>
      </c>
      <c r="G212" s="719">
        <v>4131.5</v>
      </c>
      <c r="H212" s="719">
        <v>2460.17</v>
      </c>
      <c r="I212" s="719">
        <v>5632.28</v>
      </c>
      <c r="J212" s="719"/>
      <c r="K212" s="719"/>
      <c r="L212" s="719"/>
      <c r="M212" s="719"/>
      <c r="N212" s="719">
        <v>3819</v>
      </c>
      <c r="O212" s="719">
        <v>1620</v>
      </c>
      <c r="P212" s="719" t="s">
        <v>14601</v>
      </c>
      <c r="Q212" s="625" t="s">
        <v>3861</v>
      </c>
      <c r="R212" s="719">
        <v>1315</v>
      </c>
      <c r="S212" s="626" t="s">
        <v>1311</v>
      </c>
      <c r="T212" s="719">
        <v>884</v>
      </c>
      <c r="U212" s="720"/>
      <c r="V212" s="720"/>
      <c r="W212" s="720"/>
      <c r="X212" s="720"/>
      <c r="Y212" s="720"/>
      <c r="Z212" s="720"/>
      <c r="AA212" s="720" t="s">
        <v>14602</v>
      </c>
      <c r="AB212" s="720"/>
      <c r="AC212" s="720"/>
      <c r="AD212" s="720"/>
      <c r="AE212" s="720"/>
      <c r="AF212" s="720"/>
      <c r="AG212" s="720"/>
      <c r="AH212" s="613">
        <v>2019</v>
      </c>
      <c r="AI212" s="720"/>
      <c r="AJ212" s="720"/>
      <c r="AK212" s="720"/>
      <c r="AL212" s="720"/>
      <c r="AM212" s="720"/>
      <c r="AN212" s="720"/>
      <c r="AO212" s="719">
        <v>13405</v>
      </c>
      <c r="AP212" s="719"/>
      <c r="AQ212" s="207"/>
    </row>
    <row r="213" spans="1:43" s="629" customFormat="1" ht="24" hidden="1" customHeight="1" x14ac:dyDescent="0.15">
      <c r="A213" s="624"/>
      <c r="B213" s="147"/>
      <c r="C213" s="720" t="s">
        <v>891</v>
      </c>
      <c r="D213" s="726" t="s">
        <v>10449</v>
      </c>
      <c r="E213" s="720" t="s">
        <v>654</v>
      </c>
      <c r="F213" s="720" t="s">
        <v>10450</v>
      </c>
      <c r="G213" s="719">
        <v>242484.7</v>
      </c>
      <c r="H213" s="719">
        <v>2079.66</v>
      </c>
      <c r="I213" s="719">
        <v>3908</v>
      </c>
      <c r="J213" s="719" t="s">
        <v>1330</v>
      </c>
      <c r="K213" s="719" t="s">
        <v>1277</v>
      </c>
      <c r="L213" s="719" t="s">
        <v>487</v>
      </c>
      <c r="M213" s="719" t="s">
        <v>1295</v>
      </c>
      <c r="N213" s="719">
        <v>1351.8</v>
      </c>
      <c r="O213" s="719">
        <v>557.79999999999995</v>
      </c>
      <c r="P213" s="720" t="s">
        <v>10451</v>
      </c>
      <c r="Q213" s="626" t="s">
        <v>14603</v>
      </c>
      <c r="R213" s="719">
        <v>680</v>
      </c>
      <c r="S213" s="626" t="s">
        <v>10452</v>
      </c>
      <c r="T213" s="719">
        <v>114</v>
      </c>
      <c r="U213" s="720"/>
      <c r="V213" s="720"/>
      <c r="W213" s="720"/>
      <c r="X213" s="720"/>
      <c r="Y213" s="720"/>
      <c r="Z213" s="720"/>
      <c r="AA213" s="719" t="s">
        <v>14604</v>
      </c>
      <c r="AB213" s="720"/>
      <c r="AC213" s="720"/>
      <c r="AD213" s="720"/>
      <c r="AE213" s="720"/>
      <c r="AF213" s="720">
        <v>1</v>
      </c>
      <c r="AG213" s="720"/>
      <c r="AH213" s="613">
        <v>2017</v>
      </c>
      <c r="AI213" s="720"/>
      <c r="AJ213" s="720"/>
      <c r="AK213" s="720"/>
      <c r="AL213" s="720"/>
      <c r="AM213" s="720"/>
      <c r="AN213" s="720"/>
      <c r="AO213" s="719">
        <v>9355</v>
      </c>
      <c r="AP213" s="720"/>
      <c r="AQ213" s="207"/>
    </row>
    <row r="214" spans="1:43" s="629" customFormat="1" ht="24" hidden="1" customHeight="1" x14ac:dyDescent="0.15">
      <c r="A214" s="621"/>
      <c r="B214" s="293"/>
      <c r="C214" s="720" t="s">
        <v>891</v>
      </c>
      <c r="D214" s="726" t="s">
        <v>7131</v>
      </c>
      <c r="E214" s="720" t="s">
        <v>654</v>
      </c>
      <c r="F214" s="720" t="s">
        <v>10450</v>
      </c>
      <c r="G214" s="719">
        <v>12926</v>
      </c>
      <c r="H214" s="719">
        <v>954</v>
      </c>
      <c r="I214" s="719">
        <v>954</v>
      </c>
      <c r="J214" s="719" t="s">
        <v>1330</v>
      </c>
      <c r="K214" s="719" t="s">
        <v>10453</v>
      </c>
      <c r="L214" s="719" t="s">
        <v>487</v>
      </c>
      <c r="M214" s="719" t="s">
        <v>1295</v>
      </c>
      <c r="N214" s="719">
        <v>900</v>
      </c>
      <c r="O214" s="719">
        <v>900</v>
      </c>
      <c r="P214" s="720" t="s">
        <v>10454</v>
      </c>
      <c r="Q214" s="626" t="s">
        <v>14605</v>
      </c>
      <c r="R214" s="719"/>
      <c r="S214" s="626"/>
      <c r="T214" s="719"/>
      <c r="U214" s="720"/>
      <c r="V214" s="720"/>
      <c r="W214" s="720"/>
      <c r="X214" s="720"/>
      <c r="Y214" s="720"/>
      <c r="Z214" s="720"/>
      <c r="AA214" s="719" t="s">
        <v>14606</v>
      </c>
      <c r="AB214" s="720"/>
      <c r="AC214" s="720" t="s">
        <v>10455</v>
      </c>
      <c r="AD214" s="720"/>
      <c r="AE214" s="720"/>
      <c r="AF214" s="720">
        <v>1</v>
      </c>
      <c r="AG214" s="720"/>
      <c r="AH214" s="613">
        <v>2002</v>
      </c>
      <c r="AI214" s="720"/>
      <c r="AJ214" s="720"/>
      <c r="AK214" s="720"/>
      <c r="AL214" s="720"/>
      <c r="AM214" s="720"/>
      <c r="AN214" s="720"/>
      <c r="AO214" s="719"/>
      <c r="AP214" s="720"/>
      <c r="AQ214" s="207"/>
    </row>
    <row r="215" spans="1:43" s="565" customFormat="1" ht="24" hidden="1" customHeight="1" x14ac:dyDescent="0.15">
      <c r="A215" s="934"/>
      <c r="B215" s="669" t="s">
        <v>348</v>
      </c>
      <c r="C215" s="650" t="s">
        <v>55</v>
      </c>
      <c r="D215" s="676">
        <f>COUNTA(D216:D238)</f>
        <v>23</v>
      </c>
      <c r="E215" s="666"/>
      <c r="F215" s="666"/>
      <c r="G215" s="665">
        <f>SUM(G216:G238)</f>
        <v>155005.29999999999</v>
      </c>
      <c r="H215" s="665">
        <f>SUM(H216:H238)</f>
        <v>48597.755000000005</v>
      </c>
      <c r="I215" s="665">
        <f>SUM(I216:I238)</f>
        <v>96822.11</v>
      </c>
      <c r="J215" s="665"/>
      <c r="K215" s="665"/>
      <c r="L215" s="665"/>
      <c r="M215" s="665"/>
      <c r="N215" s="665"/>
      <c r="O215" s="665"/>
      <c r="P215" s="665"/>
      <c r="Q215" s="650"/>
      <c r="R215" s="665"/>
      <c r="S215" s="665"/>
      <c r="T215" s="665"/>
      <c r="U215" s="666"/>
      <c r="V215" s="666"/>
      <c r="W215" s="666"/>
      <c r="X215" s="666"/>
      <c r="Y215" s="666"/>
      <c r="Z215" s="666"/>
      <c r="AA215" s="650"/>
      <c r="AB215" s="650"/>
      <c r="AC215" s="650"/>
      <c r="AD215" s="650"/>
      <c r="AE215" s="650"/>
      <c r="AF215" s="650"/>
      <c r="AG215" s="650"/>
      <c r="AH215" s="613"/>
      <c r="AI215" s="813"/>
      <c r="AJ215" s="813"/>
      <c r="AK215" s="813"/>
      <c r="AL215" s="813"/>
      <c r="AM215" s="813"/>
      <c r="AN215" s="813"/>
      <c r="AO215" s="814"/>
      <c r="AP215" s="814"/>
      <c r="AQ215" s="1160"/>
    </row>
    <row r="216" spans="1:43" s="225" customFormat="1" ht="24" hidden="1" customHeight="1" x14ac:dyDescent="0.15">
      <c r="A216" s="621"/>
      <c r="B216" s="147"/>
      <c r="C216" s="625" t="s">
        <v>863</v>
      </c>
      <c r="D216" s="625" t="s">
        <v>2822</v>
      </c>
      <c r="E216" s="625" t="s">
        <v>863</v>
      </c>
      <c r="F216" s="625" t="s">
        <v>14655</v>
      </c>
      <c r="G216" s="626">
        <v>6230</v>
      </c>
      <c r="H216" s="626">
        <v>1044</v>
      </c>
      <c r="I216" s="626">
        <v>3907</v>
      </c>
      <c r="J216" s="626" t="s">
        <v>1277</v>
      </c>
      <c r="K216" s="626"/>
      <c r="L216" s="626"/>
      <c r="M216" s="626"/>
      <c r="N216" s="626">
        <v>652</v>
      </c>
      <c r="O216" s="626">
        <v>652</v>
      </c>
      <c r="P216" s="626" t="s">
        <v>2823</v>
      </c>
      <c r="Q216" s="625" t="s">
        <v>2824</v>
      </c>
      <c r="R216" s="626"/>
      <c r="S216" s="626"/>
      <c r="T216" s="626"/>
      <c r="U216" s="627" t="s">
        <v>2825</v>
      </c>
      <c r="V216" s="627" t="s">
        <v>2826</v>
      </c>
      <c r="W216" s="627" t="s">
        <v>2826</v>
      </c>
      <c r="X216" s="627" t="s">
        <v>2827</v>
      </c>
      <c r="Y216" s="627"/>
      <c r="Z216" s="627"/>
      <c r="AA216" s="625" t="s">
        <v>14656</v>
      </c>
      <c r="AB216" s="625"/>
      <c r="AC216" s="625"/>
      <c r="AD216" s="625"/>
      <c r="AE216" s="625"/>
      <c r="AF216" s="625"/>
      <c r="AG216" s="625"/>
      <c r="AH216" s="613">
        <v>1999</v>
      </c>
      <c r="AI216" s="613"/>
      <c r="AJ216" s="613"/>
      <c r="AK216" s="613"/>
      <c r="AL216" s="613"/>
      <c r="AM216" s="613"/>
      <c r="AN216" s="613"/>
      <c r="AO216" s="614">
        <v>5867</v>
      </c>
      <c r="AP216" s="614"/>
      <c r="AQ216" s="170"/>
    </row>
    <row r="217" spans="1:43" s="225" customFormat="1" ht="24" hidden="1" customHeight="1" x14ac:dyDescent="0.15">
      <c r="A217" s="621"/>
      <c r="B217" s="147"/>
      <c r="C217" s="625" t="s">
        <v>863</v>
      </c>
      <c r="D217" s="631" t="s">
        <v>2828</v>
      </c>
      <c r="E217" s="627" t="s">
        <v>863</v>
      </c>
      <c r="F217" s="627" t="s">
        <v>13849</v>
      </c>
      <c r="G217" s="626">
        <v>2887</v>
      </c>
      <c r="H217" s="626">
        <v>1441</v>
      </c>
      <c r="I217" s="626">
        <v>4520</v>
      </c>
      <c r="J217" s="626"/>
      <c r="K217" s="626"/>
      <c r="L217" s="626"/>
      <c r="M217" s="626"/>
      <c r="N217" s="626">
        <v>2044</v>
      </c>
      <c r="O217" s="626">
        <v>837</v>
      </c>
      <c r="P217" s="626" t="s">
        <v>2829</v>
      </c>
      <c r="Q217" s="625" t="s">
        <v>2133</v>
      </c>
      <c r="R217" s="626">
        <v>978</v>
      </c>
      <c r="S217" s="626" t="s">
        <v>1510</v>
      </c>
      <c r="T217" s="626">
        <v>229</v>
      </c>
      <c r="U217" s="627"/>
      <c r="V217" s="627"/>
      <c r="W217" s="627"/>
      <c r="X217" s="627"/>
      <c r="Y217" s="627"/>
      <c r="Z217" s="627"/>
      <c r="AA217" s="625" t="s">
        <v>2830</v>
      </c>
      <c r="AB217" s="625"/>
      <c r="AC217" s="625"/>
      <c r="AD217" s="625"/>
      <c r="AE217" s="625"/>
      <c r="AF217" s="625"/>
      <c r="AG217" s="625"/>
      <c r="AH217" s="613">
        <v>2009</v>
      </c>
      <c r="AI217" s="613"/>
      <c r="AJ217" s="613"/>
      <c r="AK217" s="613"/>
      <c r="AL217" s="613"/>
      <c r="AM217" s="613"/>
      <c r="AN217" s="613"/>
      <c r="AO217" s="614">
        <v>10550</v>
      </c>
      <c r="AP217" s="614"/>
      <c r="AQ217" s="170"/>
    </row>
    <row r="218" spans="1:43" s="225" customFormat="1" ht="24" hidden="1" customHeight="1" x14ac:dyDescent="0.15">
      <c r="A218" s="621"/>
      <c r="B218" s="147"/>
      <c r="C218" s="625" t="s">
        <v>863</v>
      </c>
      <c r="D218" s="631" t="s">
        <v>13844</v>
      </c>
      <c r="E218" s="627" t="s">
        <v>863</v>
      </c>
      <c r="F218" s="627" t="s">
        <v>13845</v>
      </c>
      <c r="G218" s="626">
        <v>15519</v>
      </c>
      <c r="H218" s="626">
        <v>2795.92</v>
      </c>
      <c r="I218" s="626">
        <v>4019.42</v>
      </c>
      <c r="J218" s="626"/>
      <c r="K218" s="626"/>
      <c r="L218" s="626"/>
      <c r="M218" s="626"/>
      <c r="N218" s="626">
        <v>1592</v>
      </c>
      <c r="O218" s="626">
        <v>1592.31</v>
      </c>
      <c r="P218" s="626" t="s">
        <v>13846</v>
      </c>
      <c r="Q218" s="625" t="s">
        <v>8704</v>
      </c>
      <c r="R218" s="626"/>
      <c r="S218" s="626"/>
      <c r="T218" s="626"/>
      <c r="U218" s="627"/>
      <c r="V218" s="627"/>
      <c r="W218" s="627"/>
      <c r="X218" s="627"/>
      <c r="Y218" s="627"/>
      <c r="Z218" s="627"/>
      <c r="AA218" s="625" t="s">
        <v>13847</v>
      </c>
      <c r="AB218" s="625"/>
      <c r="AC218" s="625"/>
      <c r="AD218" s="625"/>
      <c r="AE218" s="625"/>
      <c r="AF218" s="625"/>
      <c r="AG218" s="625"/>
      <c r="AH218" s="613">
        <v>2018</v>
      </c>
      <c r="AI218" s="613"/>
      <c r="AJ218" s="613"/>
      <c r="AK218" s="613"/>
      <c r="AL218" s="613"/>
      <c r="AM218" s="613"/>
      <c r="AN218" s="613"/>
      <c r="AO218" s="614">
        <v>9900</v>
      </c>
      <c r="AP218" s="614"/>
      <c r="AQ218" s="170"/>
    </row>
    <row r="219" spans="1:43" s="225" customFormat="1" ht="24" hidden="1" customHeight="1" x14ac:dyDescent="0.15">
      <c r="A219" s="621"/>
      <c r="B219" s="147"/>
      <c r="C219" s="625" t="s">
        <v>863</v>
      </c>
      <c r="D219" s="631" t="s">
        <v>13848</v>
      </c>
      <c r="E219" s="627" t="s">
        <v>863</v>
      </c>
      <c r="F219" s="627" t="s">
        <v>13849</v>
      </c>
      <c r="G219" s="626">
        <v>2709.1</v>
      </c>
      <c r="H219" s="626">
        <v>1404.62</v>
      </c>
      <c r="I219" s="626">
        <v>3650.21</v>
      </c>
      <c r="J219" s="626"/>
      <c r="K219" s="626"/>
      <c r="L219" s="626"/>
      <c r="M219" s="626"/>
      <c r="N219" s="626">
        <v>1748</v>
      </c>
      <c r="O219" s="626">
        <v>624</v>
      </c>
      <c r="P219" s="626" t="s">
        <v>13850</v>
      </c>
      <c r="Q219" s="625" t="s">
        <v>10447</v>
      </c>
      <c r="R219" s="626">
        <v>741.83</v>
      </c>
      <c r="S219" s="626" t="s">
        <v>1510</v>
      </c>
      <c r="T219" s="626">
        <v>381.76</v>
      </c>
      <c r="U219" s="627"/>
      <c r="V219" s="627"/>
      <c r="W219" s="627"/>
      <c r="X219" s="627"/>
      <c r="Y219" s="627"/>
      <c r="Z219" s="627"/>
      <c r="AA219" s="625" t="s">
        <v>13851</v>
      </c>
      <c r="AB219" s="625"/>
      <c r="AC219" s="625"/>
      <c r="AD219" s="625"/>
      <c r="AE219" s="625"/>
      <c r="AF219" s="625"/>
      <c r="AG219" s="625"/>
      <c r="AH219" s="613">
        <v>2019</v>
      </c>
      <c r="AI219" s="613"/>
      <c r="AJ219" s="613"/>
      <c r="AK219" s="613"/>
      <c r="AL219" s="613"/>
      <c r="AM219" s="613"/>
      <c r="AN219" s="613"/>
      <c r="AO219" s="614">
        <v>1850</v>
      </c>
      <c r="AP219" s="614"/>
      <c r="AQ219" s="170"/>
    </row>
    <row r="220" spans="1:43" s="225" customFormat="1" ht="24" hidden="1" customHeight="1" x14ac:dyDescent="0.15">
      <c r="A220" s="621"/>
      <c r="B220" s="147"/>
      <c r="C220" s="625" t="s">
        <v>644</v>
      </c>
      <c r="D220" s="625" t="s">
        <v>2832</v>
      </c>
      <c r="E220" s="625" t="s">
        <v>644</v>
      </c>
      <c r="F220" s="625" t="s">
        <v>2833</v>
      </c>
      <c r="G220" s="660">
        <v>18175</v>
      </c>
      <c r="H220" s="626">
        <v>2090</v>
      </c>
      <c r="I220" s="626">
        <v>3226</v>
      </c>
      <c r="J220" s="626"/>
      <c r="K220" s="626"/>
      <c r="L220" s="626"/>
      <c r="M220" s="626"/>
      <c r="N220" s="626">
        <v>206</v>
      </c>
      <c r="O220" s="626">
        <v>206</v>
      </c>
      <c r="P220" s="626" t="s">
        <v>2834</v>
      </c>
      <c r="Q220" s="625" t="s">
        <v>1295</v>
      </c>
      <c r="R220" s="626"/>
      <c r="S220" s="626"/>
      <c r="T220" s="626">
        <v>186</v>
      </c>
      <c r="U220" s="627"/>
      <c r="V220" s="627"/>
      <c r="W220" s="627"/>
      <c r="X220" s="627"/>
      <c r="Y220" s="627"/>
      <c r="Z220" s="627"/>
      <c r="AA220" s="625" t="s">
        <v>2835</v>
      </c>
      <c r="AB220" s="625"/>
      <c r="AC220" s="625"/>
      <c r="AD220" s="625"/>
      <c r="AE220" s="625"/>
      <c r="AF220" s="625"/>
      <c r="AG220" s="625"/>
      <c r="AH220" s="613">
        <v>2000</v>
      </c>
      <c r="AI220" s="613"/>
      <c r="AJ220" s="613"/>
      <c r="AK220" s="613"/>
      <c r="AL220" s="613"/>
      <c r="AM220" s="613"/>
      <c r="AN220" s="613"/>
      <c r="AO220" s="614">
        <v>9601</v>
      </c>
      <c r="AP220" s="614"/>
      <c r="AQ220" s="170"/>
    </row>
    <row r="221" spans="1:43" s="225" customFormat="1" ht="24" hidden="1" customHeight="1" x14ac:dyDescent="0.15">
      <c r="A221" s="621"/>
      <c r="B221" s="147"/>
      <c r="C221" s="625" t="s">
        <v>644</v>
      </c>
      <c r="D221" s="625" t="s">
        <v>16926</v>
      </c>
      <c r="E221" s="625" t="s">
        <v>644</v>
      </c>
      <c r="F221" s="625" t="s">
        <v>16927</v>
      </c>
      <c r="G221" s="660">
        <v>3337</v>
      </c>
      <c r="H221" s="626">
        <v>1200</v>
      </c>
      <c r="I221" s="660">
        <v>3337</v>
      </c>
      <c r="J221" s="626"/>
      <c r="K221" s="626"/>
      <c r="L221" s="626"/>
      <c r="M221" s="626"/>
      <c r="N221" s="626">
        <f>O221+R221</f>
        <v>2000</v>
      </c>
      <c r="O221" s="626">
        <v>1200</v>
      </c>
      <c r="P221" s="626" t="s">
        <v>513</v>
      </c>
      <c r="Q221" s="625" t="s">
        <v>16928</v>
      </c>
      <c r="R221" s="626">
        <v>800</v>
      </c>
      <c r="S221" s="626" t="s">
        <v>16929</v>
      </c>
      <c r="T221" s="626">
        <v>200</v>
      </c>
      <c r="U221" s="627"/>
      <c r="V221" s="627"/>
      <c r="W221" s="627"/>
      <c r="X221" s="627"/>
      <c r="Y221" s="627"/>
      <c r="Z221" s="627"/>
      <c r="AA221" s="625" t="s">
        <v>16930</v>
      </c>
      <c r="AB221" s="625"/>
      <c r="AC221" s="625"/>
      <c r="AD221" s="625"/>
      <c r="AE221" s="625"/>
      <c r="AF221" s="625"/>
      <c r="AG221" s="625"/>
      <c r="AH221" s="613">
        <v>2022</v>
      </c>
      <c r="AI221" s="613"/>
      <c r="AJ221" s="613"/>
      <c r="AK221" s="613"/>
      <c r="AL221" s="613"/>
      <c r="AM221" s="613"/>
      <c r="AN221" s="613"/>
      <c r="AO221" s="614">
        <v>11000</v>
      </c>
      <c r="AP221" s="614"/>
      <c r="AQ221" s="170"/>
    </row>
    <row r="222" spans="1:43" s="225" customFormat="1" ht="24" hidden="1" customHeight="1" x14ac:dyDescent="0.15">
      <c r="A222" s="621"/>
      <c r="B222" s="147"/>
      <c r="C222" s="625" t="s">
        <v>644</v>
      </c>
      <c r="D222" s="625" t="s">
        <v>16931</v>
      </c>
      <c r="E222" s="625" t="s">
        <v>644</v>
      </c>
      <c r="F222" s="625" t="s">
        <v>16927</v>
      </c>
      <c r="G222" s="660">
        <v>4398</v>
      </c>
      <c r="H222" s="626">
        <v>870</v>
      </c>
      <c r="I222" s="626">
        <v>1868</v>
      </c>
      <c r="J222" s="626"/>
      <c r="K222" s="626"/>
      <c r="L222" s="626"/>
      <c r="M222" s="626"/>
      <c r="N222" s="626">
        <v>870</v>
      </c>
      <c r="O222" s="626">
        <v>870</v>
      </c>
      <c r="P222" s="626" t="s">
        <v>513</v>
      </c>
      <c r="Q222" s="625" t="s">
        <v>2836</v>
      </c>
      <c r="R222" s="626"/>
      <c r="S222" s="626"/>
      <c r="T222" s="626"/>
      <c r="U222" s="627"/>
      <c r="V222" s="627"/>
      <c r="W222" s="627"/>
      <c r="X222" s="627"/>
      <c r="Y222" s="627"/>
      <c r="Z222" s="627"/>
      <c r="AA222" s="625" t="s">
        <v>2837</v>
      </c>
      <c r="AB222" s="625"/>
      <c r="AC222" s="625"/>
      <c r="AD222" s="625"/>
      <c r="AE222" s="625"/>
      <c r="AF222" s="625"/>
      <c r="AG222" s="625"/>
      <c r="AH222" s="613">
        <v>2004</v>
      </c>
      <c r="AI222" s="613"/>
      <c r="AJ222" s="613"/>
      <c r="AK222" s="613"/>
      <c r="AL222" s="613"/>
      <c r="AM222" s="613"/>
      <c r="AN222" s="613"/>
      <c r="AO222" s="614">
        <v>3000</v>
      </c>
      <c r="AP222" s="614"/>
      <c r="AQ222" s="170"/>
    </row>
    <row r="223" spans="1:43" s="225" customFormat="1" ht="24" hidden="1" customHeight="1" x14ac:dyDescent="0.15">
      <c r="A223" s="621"/>
      <c r="B223" s="147"/>
      <c r="C223" s="625" t="s">
        <v>644</v>
      </c>
      <c r="D223" s="625" t="s">
        <v>2838</v>
      </c>
      <c r="E223" s="625" t="s">
        <v>665</v>
      </c>
      <c r="F223" s="625" t="s">
        <v>666</v>
      </c>
      <c r="G223" s="626">
        <v>7220</v>
      </c>
      <c r="H223" s="626">
        <v>2737</v>
      </c>
      <c r="I223" s="626">
        <v>9058.7000000000007</v>
      </c>
      <c r="J223" s="626"/>
      <c r="K223" s="626"/>
      <c r="L223" s="626"/>
      <c r="M223" s="626"/>
      <c r="N223" s="626">
        <v>1050.28</v>
      </c>
      <c r="O223" s="626">
        <v>1050.28</v>
      </c>
      <c r="P223" s="626" t="s">
        <v>2839</v>
      </c>
      <c r="Q223" s="625" t="s">
        <v>2836</v>
      </c>
      <c r="R223" s="626"/>
      <c r="S223" s="626"/>
      <c r="T223" s="626">
        <v>451.03</v>
      </c>
      <c r="U223" s="627"/>
      <c r="V223" s="627"/>
      <c r="W223" s="627"/>
      <c r="X223" s="627"/>
      <c r="Y223" s="627"/>
      <c r="Z223" s="627"/>
      <c r="AA223" s="625" t="s">
        <v>2840</v>
      </c>
      <c r="AB223" s="625"/>
      <c r="AC223" s="625"/>
      <c r="AD223" s="625"/>
      <c r="AE223" s="625"/>
      <c r="AF223" s="625"/>
      <c r="AG223" s="625"/>
      <c r="AH223" s="613">
        <v>2015</v>
      </c>
      <c r="AI223" s="613"/>
      <c r="AJ223" s="613"/>
      <c r="AK223" s="613"/>
      <c r="AL223" s="613"/>
      <c r="AM223" s="613"/>
      <c r="AN223" s="613"/>
      <c r="AO223" s="614">
        <v>23700</v>
      </c>
      <c r="AP223" s="614"/>
      <c r="AQ223" s="170"/>
    </row>
    <row r="224" spans="1:43" s="225" customFormat="1" ht="24" hidden="1" customHeight="1" x14ac:dyDescent="0.15">
      <c r="A224" s="621"/>
      <c r="B224" s="147"/>
      <c r="C224" s="625" t="s">
        <v>644</v>
      </c>
      <c r="D224" s="625" t="s">
        <v>2841</v>
      </c>
      <c r="E224" s="625" t="s">
        <v>665</v>
      </c>
      <c r="F224" s="147" t="s">
        <v>2842</v>
      </c>
      <c r="G224" s="626">
        <v>3004</v>
      </c>
      <c r="H224" s="626">
        <v>1896</v>
      </c>
      <c r="I224" s="626">
        <v>3761.16</v>
      </c>
      <c r="J224" s="626"/>
      <c r="K224" s="626"/>
      <c r="L224" s="626"/>
      <c r="M224" s="626"/>
      <c r="N224" s="626">
        <v>908.71</v>
      </c>
      <c r="O224" s="626">
        <v>908.71</v>
      </c>
      <c r="P224" s="626" t="s">
        <v>2843</v>
      </c>
      <c r="Q224" s="625" t="s">
        <v>2844</v>
      </c>
      <c r="R224" s="626"/>
      <c r="S224" s="626"/>
      <c r="T224" s="626">
        <v>198.08</v>
      </c>
      <c r="U224" s="627"/>
      <c r="V224" s="627"/>
      <c r="W224" s="627"/>
      <c r="X224" s="627"/>
      <c r="Y224" s="627"/>
      <c r="Z224" s="627"/>
      <c r="AA224" s="625" t="s">
        <v>2845</v>
      </c>
      <c r="AB224" s="625"/>
      <c r="AC224" s="625"/>
      <c r="AD224" s="625"/>
      <c r="AE224" s="625"/>
      <c r="AF224" s="625"/>
      <c r="AG224" s="625"/>
      <c r="AH224" s="613">
        <v>2015</v>
      </c>
      <c r="AI224" s="613"/>
      <c r="AJ224" s="613"/>
      <c r="AK224" s="613"/>
      <c r="AL224" s="613"/>
      <c r="AM224" s="613"/>
      <c r="AN224" s="613"/>
      <c r="AO224" s="614">
        <v>7600</v>
      </c>
      <c r="AP224" s="614"/>
      <c r="AQ224" s="170"/>
    </row>
    <row r="225" spans="1:43" s="225" customFormat="1" ht="24" hidden="1" customHeight="1" x14ac:dyDescent="0.15">
      <c r="A225" s="621"/>
      <c r="B225" s="147"/>
      <c r="C225" s="625" t="s">
        <v>651</v>
      </c>
      <c r="D225" s="625" t="s">
        <v>2846</v>
      </c>
      <c r="E225" s="625" t="s">
        <v>665</v>
      </c>
      <c r="F225" s="625" t="s">
        <v>2847</v>
      </c>
      <c r="G225" s="626">
        <v>2574</v>
      </c>
      <c r="H225" s="626">
        <v>2574</v>
      </c>
      <c r="I225" s="626">
        <v>6067</v>
      </c>
      <c r="J225" s="626"/>
      <c r="K225" s="626"/>
      <c r="L225" s="626"/>
      <c r="M225" s="626"/>
      <c r="N225" s="626">
        <v>2075</v>
      </c>
      <c r="O225" s="626">
        <v>1140</v>
      </c>
      <c r="P225" s="626"/>
      <c r="Q225" s="625" t="s">
        <v>2848</v>
      </c>
      <c r="R225" s="626">
        <v>935</v>
      </c>
      <c r="S225" s="626" t="s">
        <v>1484</v>
      </c>
      <c r="T225" s="626"/>
      <c r="U225" s="627"/>
      <c r="V225" s="627"/>
      <c r="W225" s="627"/>
      <c r="X225" s="627"/>
      <c r="Y225" s="627"/>
      <c r="Z225" s="627"/>
      <c r="AA225" s="625" t="s">
        <v>2837</v>
      </c>
      <c r="AB225" s="625"/>
      <c r="AC225" s="625"/>
      <c r="AD225" s="625"/>
      <c r="AE225" s="625"/>
      <c r="AF225" s="625"/>
      <c r="AG225" s="625"/>
      <c r="AH225" s="613">
        <v>2009</v>
      </c>
      <c r="AI225" s="613"/>
      <c r="AJ225" s="613"/>
      <c r="AK225" s="613"/>
      <c r="AL225" s="613"/>
      <c r="AM225" s="613"/>
      <c r="AN225" s="613"/>
      <c r="AO225" s="614">
        <v>70000</v>
      </c>
      <c r="AP225" s="614"/>
      <c r="AQ225" s="170"/>
    </row>
    <row r="226" spans="1:43" ht="24" hidden="1" customHeight="1" x14ac:dyDescent="0.15">
      <c r="A226" s="621"/>
      <c r="B226" s="147"/>
      <c r="C226" s="625" t="s">
        <v>651</v>
      </c>
      <c r="D226" s="625" t="s">
        <v>2849</v>
      </c>
      <c r="E226" s="625" t="s">
        <v>651</v>
      </c>
      <c r="F226" s="625" t="s">
        <v>13852</v>
      </c>
      <c r="G226" s="626">
        <v>13062.8</v>
      </c>
      <c r="H226" s="626">
        <v>2588</v>
      </c>
      <c r="I226" s="626">
        <v>6161.42</v>
      </c>
      <c r="J226" s="626"/>
      <c r="K226" s="626"/>
      <c r="L226" s="626"/>
      <c r="M226" s="626"/>
      <c r="N226" s="626">
        <v>3798</v>
      </c>
      <c r="O226" s="626">
        <v>2114.73</v>
      </c>
      <c r="P226" s="626"/>
      <c r="Q226" s="625" t="s">
        <v>2850</v>
      </c>
      <c r="R226" s="626">
        <v>1254.56</v>
      </c>
      <c r="S226" s="626" t="s">
        <v>1484</v>
      </c>
      <c r="T226" s="626">
        <v>428</v>
      </c>
      <c r="U226" s="627"/>
      <c r="V226" s="627"/>
      <c r="W226" s="627"/>
      <c r="X226" s="627"/>
      <c r="Y226" s="627"/>
      <c r="Z226" s="627"/>
      <c r="AA226" s="625" t="s">
        <v>2851</v>
      </c>
      <c r="AB226" s="625"/>
      <c r="AC226" s="625"/>
      <c r="AD226" s="625"/>
      <c r="AE226" s="625"/>
      <c r="AF226" s="625"/>
      <c r="AG226" s="625"/>
      <c r="AH226" s="613">
        <v>2016</v>
      </c>
      <c r="AI226" s="613"/>
      <c r="AJ226" s="613"/>
      <c r="AK226" s="613"/>
      <c r="AL226" s="613"/>
      <c r="AM226" s="613"/>
      <c r="AN226" s="613"/>
      <c r="AO226" s="614">
        <v>17808</v>
      </c>
      <c r="AP226" s="614"/>
      <c r="AQ226" s="170"/>
    </row>
    <row r="227" spans="1:43" ht="24" hidden="1" customHeight="1" x14ac:dyDescent="0.15">
      <c r="A227" s="621"/>
      <c r="B227" s="147"/>
      <c r="C227" s="625" t="s">
        <v>680</v>
      </c>
      <c r="D227" s="625" t="s">
        <v>2852</v>
      </c>
      <c r="E227" s="625" t="s">
        <v>680</v>
      </c>
      <c r="F227" s="625" t="s">
        <v>15522</v>
      </c>
      <c r="G227" s="626">
        <v>3305</v>
      </c>
      <c r="H227" s="626">
        <v>1704.15</v>
      </c>
      <c r="I227" s="626">
        <v>5030.2</v>
      </c>
      <c r="J227" s="626"/>
      <c r="K227" s="626"/>
      <c r="L227" s="626"/>
      <c r="M227" s="626"/>
      <c r="N227" s="626">
        <v>686</v>
      </c>
      <c r="O227" s="626">
        <v>686</v>
      </c>
      <c r="P227" s="626" t="s">
        <v>2853</v>
      </c>
      <c r="Q227" s="625" t="s">
        <v>2854</v>
      </c>
      <c r="R227" s="626"/>
      <c r="S227" s="626"/>
      <c r="T227" s="626"/>
      <c r="U227" s="627"/>
      <c r="V227" s="627"/>
      <c r="W227" s="627"/>
      <c r="X227" s="627"/>
      <c r="Y227" s="627"/>
      <c r="Z227" s="627"/>
      <c r="AA227" s="625" t="s">
        <v>2855</v>
      </c>
      <c r="AB227" s="625"/>
      <c r="AC227" s="625"/>
      <c r="AD227" s="625"/>
      <c r="AE227" s="625"/>
      <c r="AF227" s="625"/>
      <c r="AG227" s="625"/>
      <c r="AH227" s="613">
        <v>1995</v>
      </c>
      <c r="AI227" s="613"/>
      <c r="AJ227" s="613"/>
      <c r="AK227" s="613"/>
      <c r="AL227" s="613"/>
      <c r="AM227" s="613"/>
      <c r="AN227" s="613"/>
      <c r="AO227" s="614">
        <v>3100</v>
      </c>
      <c r="AP227" s="614"/>
      <c r="AQ227" s="170"/>
    </row>
    <row r="228" spans="1:43" s="225" customFormat="1" ht="24" hidden="1" customHeight="1" x14ac:dyDescent="0.15">
      <c r="A228" s="621"/>
      <c r="B228" s="147"/>
      <c r="C228" s="625" t="s">
        <v>680</v>
      </c>
      <c r="D228" s="625" t="s">
        <v>2856</v>
      </c>
      <c r="E228" s="625" t="s">
        <v>2857</v>
      </c>
      <c r="F228" s="625" t="s">
        <v>2858</v>
      </c>
      <c r="G228" s="626">
        <v>1980</v>
      </c>
      <c r="H228" s="626">
        <v>970.32</v>
      </c>
      <c r="I228" s="626">
        <v>2246</v>
      </c>
      <c r="J228" s="626"/>
      <c r="K228" s="626"/>
      <c r="L228" s="626"/>
      <c r="M228" s="626"/>
      <c r="N228" s="626">
        <v>847</v>
      </c>
      <c r="O228" s="626">
        <v>480</v>
      </c>
      <c r="P228" s="626" t="s">
        <v>2859</v>
      </c>
      <c r="Q228" s="625" t="s">
        <v>2860</v>
      </c>
      <c r="R228" s="626"/>
      <c r="S228" s="626"/>
      <c r="T228" s="626">
        <v>367</v>
      </c>
      <c r="U228" s="627"/>
      <c r="V228" s="627"/>
      <c r="W228" s="627"/>
      <c r="X228" s="627"/>
      <c r="Y228" s="627"/>
      <c r="Z228" s="627"/>
      <c r="AA228" s="625" t="s">
        <v>2861</v>
      </c>
      <c r="AB228" s="625"/>
      <c r="AC228" s="625"/>
      <c r="AD228" s="625"/>
      <c r="AE228" s="625"/>
      <c r="AF228" s="625"/>
      <c r="AG228" s="625"/>
      <c r="AH228" s="613">
        <v>2006</v>
      </c>
      <c r="AI228" s="613"/>
      <c r="AJ228" s="613"/>
      <c r="AK228" s="613"/>
      <c r="AL228" s="613"/>
      <c r="AM228" s="613"/>
      <c r="AN228" s="613"/>
      <c r="AO228" s="614">
        <v>2844</v>
      </c>
      <c r="AP228" s="614"/>
      <c r="AQ228" s="170"/>
    </row>
    <row r="229" spans="1:43" s="225" customFormat="1" ht="24" hidden="1" customHeight="1" x14ac:dyDescent="0.15">
      <c r="A229" s="621"/>
      <c r="B229" s="147"/>
      <c r="C229" s="625" t="s">
        <v>680</v>
      </c>
      <c r="D229" s="439" t="s">
        <v>2862</v>
      </c>
      <c r="E229" s="625" t="s">
        <v>665</v>
      </c>
      <c r="F229" s="625" t="s">
        <v>2863</v>
      </c>
      <c r="G229" s="626">
        <v>7736</v>
      </c>
      <c r="H229" s="626">
        <v>3218</v>
      </c>
      <c r="I229" s="626">
        <v>3218</v>
      </c>
      <c r="J229" s="626"/>
      <c r="K229" s="626"/>
      <c r="L229" s="626"/>
      <c r="M229" s="626"/>
      <c r="N229" s="626">
        <v>1404</v>
      </c>
      <c r="O229" s="626">
        <v>936</v>
      </c>
      <c r="P229" s="626" t="s">
        <v>2864</v>
      </c>
      <c r="Q229" s="625" t="s">
        <v>2865</v>
      </c>
      <c r="R229" s="626">
        <v>336</v>
      </c>
      <c r="S229" s="626" t="s">
        <v>2866</v>
      </c>
      <c r="T229" s="626">
        <v>132</v>
      </c>
      <c r="U229" s="627"/>
      <c r="V229" s="627"/>
      <c r="W229" s="627"/>
      <c r="X229" s="627"/>
      <c r="Y229" s="627"/>
      <c r="Z229" s="627"/>
      <c r="AA229" s="625" t="s">
        <v>2867</v>
      </c>
      <c r="AB229" s="625"/>
      <c r="AC229" s="625"/>
      <c r="AD229" s="625"/>
      <c r="AE229" s="625"/>
      <c r="AF229" s="625"/>
      <c r="AG229" s="625"/>
      <c r="AH229" s="613">
        <v>1995</v>
      </c>
      <c r="AI229" s="661"/>
      <c r="AJ229" s="661"/>
      <c r="AK229" s="661"/>
      <c r="AL229" s="661"/>
      <c r="AM229" s="661"/>
      <c r="AN229" s="661"/>
      <c r="AO229" s="662">
        <v>3663</v>
      </c>
      <c r="AP229" s="614"/>
      <c r="AQ229" s="170"/>
    </row>
    <row r="230" spans="1:43" s="225" customFormat="1" ht="24" hidden="1" customHeight="1" x14ac:dyDescent="0.15">
      <c r="A230" s="621"/>
      <c r="B230" s="147"/>
      <c r="C230" s="625" t="s">
        <v>680</v>
      </c>
      <c r="D230" s="625" t="s">
        <v>2868</v>
      </c>
      <c r="E230" s="625" t="s">
        <v>665</v>
      </c>
      <c r="F230" s="625" t="s">
        <v>666</v>
      </c>
      <c r="G230" s="626">
        <v>7185</v>
      </c>
      <c r="H230" s="626">
        <v>1740</v>
      </c>
      <c r="I230" s="626">
        <v>1752</v>
      </c>
      <c r="J230" s="626"/>
      <c r="K230" s="626"/>
      <c r="L230" s="626"/>
      <c r="M230" s="626"/>
      <c r="N230" s="626">
        <v>1145</v>
      </c>
      <c r="O230" s="626">
        <v>1145</v>
      </c>
      <c r="P230" s="626" t="s">
        <v>2869</v>
      </c>
      <c r="Q230" s="625" t="s">
        <v>2870</v>
      </c>
      <c r="R230" s="626"/>
      <c r="S230" s="626"/>
      <c r="T230" s="626"/>
      <c r="U230" s="627"/>
      <c r="V230" s="627"/>
      <c r="W230" s="627"/>
      <c r="X230" s="627"/>
      <c r="Y230" s="627"/>
      <c r="Z230" s="627"/>
      <c r="AA230" s="625" t="s">
        <v>2871</v>
      </c>
      <c r="AB230" s="625"/>
      <c r="AC230" s="625"/>
      <c r="AD230" s="625"/>
      <c r="AE230" s="625"/>
      <c r="AF230" s="625"/>
      <c r="AG230" s="625"/>
      <c r="AH230" s="613">
        <v>2011</v>
      </c>
      <c r="AI230" s="613"/>
      <c r="AJ230" s="613"/>
      <c r="AK230" s="613"/>
      <c r="AL230" s="613"/>
      <c r="AM230" s="613"/>
      <c r="AN230" s="613"/>
      <c r="AO230" s="614">
        <v>4645</v>
      </c>
      <c r="AP230" s="614"/>
      <c r="AQ230" s="170"/>
    </row>
    <row r="231" spans="1:43" s="225" customFormat="1" ht="24" hidden="1" customHeight="1" x14ac:dyDescent="0.15">
      <c r="A231" s="621" t="s">
        <v>338</v>
      </c>
      <c r="B231" s="147"/>
      <c r="C231" s="293" t="s">
        <v>680</v>
      </c>
      <c r="D231" s="293" t="s">
        <v>2872</v>
      </c>
      <c r="E231" s="293" t="s">
        <v>680</v>
      </c>
      <c r="F231" s="440" t="s">
        <v>15523</v>
      </c>
      <c r="G231" s="297">
        <v>1355.4</v>
      </c>
      <c r="H231" s="297">
        <v>810.85500000000002</v>
      </c>
      <c r="I231" s="297">
        <v>1032</v>
      </c>
      <c r="J231" s="297"/>
      <c r="K231" s="297"/>
      <c r="L231" s="297"/>
      <c r="M231" s="297"/>
      <c r="N231" s="297">
        <v>555.75</v>
      </c>
      <c r="O231" s="297">
        <v>555.75</v>
      </c>
      <c r="P231" s="297" t="s">
        <v>2873</v>
      </c>
      <c r="Q231" s="293" t="s">
        <v>2874</v>
      </c>
      <c r="R231" s="297"/>
      <c r="S231" s="442"/>
      <c r="T231" s="297"/>
      <c r="U231" s="604"/>
      <c r="V231" s="604"/>
      <c r="W231" s="604"/>
      <c r="X231" s="604"/>
      <c r="Y231" s="604"/>
      <c r="Z231" s="604"/>
      <c r="AA231" s="293" t="s">
        <v>2871</v>
      </c>
      <c r="AB231" s="293"/>
      <c r="AC231" s="293"/>
      <c r="AD231" s="293"/>
      <c r="AE231" s="293"/>
      <c r="AF231" s="293"/>
      <c r="AG231" s="293"/>
      <c r="AH231" s="613">
        <v>2015</v>
      </c>
      <c r="AI231" s="376"/>
      <c r="AJ231" s="376"/>
      <c r="AK231" s="376"/>
      <c r="AL231" s="376"/>
      <c r="AM231" s="376"/>
      <c r="AN231" s="376"/>
      <c r="AO231" s="443">
        <v>5048</v>
      </c>
      <c r="AP231" s="443"/>
      <c r="AQ231" s="170"/>
    </row>
    <row r="232" spans="1:43" s="225" customFormat="1" ht="24" hidden="1" customHeight="1" x14ac:dyDescent="0.15">
      <c r="A232" s="621"/>
      <c r="B232" s="147"/>
      <c r="C232" s="1576" t="s">
        <v>2275</v>
      </c>
      <c r="D232" s="1576" t="s">
        <v>16932</v>
      </c>
      <c r="E232" s="1576" t="s">
        <v>2275</v>
      </c>
      <c r="F232" s="714" t="s">
        <v>15523</v>
      </c>
      <c r="G232" s="1316">
        <v>2200</v>
      </c>
      <c r="H232" s="1316">
        <v>1869.02</v>
      </c>
      <c r="I232" s="1316">
        <v>4621</v>
      </c>
      <c r="J232" s="1316"/>
      <c r="K232" s="1316"/>
      <c r="L232" s="1316"/>
      <c r="M232" s="1316"/>
      <c r="N232" s="1316">
        <v>1482</v>
      </c>
      <c r="O232" s="1316">
        <v>449</v>
      </c>
      <c r="P232" s="1316" t="s">
        <v>16933</v>
      </c>
      <c r="Q232" s="1576" t="s">
        <v>16934</v>
      </c>
      <c r="R232" s="1316">
        <v>832</v>
      </c>
      <c r="S232" s="830" t="s">
        <v>16935</v>
      </c>
      <c r="T232" s="1316">
        <v>200</v>
      </c>
      <c r="U232" s="1577"/>
      <c r="V232" s="1577"/>
      <c r="W232" s="1577"/>
      <c r="X232" s="1577"/>
      <c r="Y232" s="1577"/>
      <c r="Z232" s="1577"/>
      <c r="AA232" s="1576" t="s">
        <v>16936</v>
      </c>
      <c r="AB232" s="1576"/>
      <c r="AC232" s="1576"/>
      <c r="AD232" s="1576"/>
      <c r="AE232" s="1576"/>
      <c r="AF232" s="1576"/>
      <c r="AG232" s="1576"/>
      <c r="AH232" s="613">
        <v>2022</v>
      </c>
      <c r="AI232" s="1578"/>
      <c r="AJ232" s="1578"/>
      <c r="AK232" s="1578"/>
      <c r="AL232" s="1578"/>
      <c r="AM232" s="1578"/>
      <c r="AN232" s="1578"/>
      <c r="AO232" s="663">
        <v>14330</v>
      </c>
      <c r="AP232" s="663"/>
      <c r="AQ232" s="170"/>
    </row>
    <row r="233" spans="1:43" s="225" customFormat="1" ht="24" hidden="1" customHeight="1" x14ac:dyDescent="0.15">
      <c r="A233" s="621"/>
      <c r="B233" s="147"/>
      <c r="C233" s="1576" t="s">
        <v>2275</v>
      </c>
      <c r="D233" s="1576" t="s">
        <v>16937</v>
      </c>
      <c r="E233" s="1576" t="s">
        <v>2275</v>
      </c>
      <c r="F233" s="714" t="s">
        <v>15523</v>
      </c>
      <c r="G233" s="1316">
        <v>21176</v>
      </c>
      <c r="H233" s="1316">
        <v>2907.87</v>
      </c>
      <c r="I233" s="1316">
        <v>4995</v>
      </c>
      <c r="J233" s="1316"/>
      <c r="K233" s="1316"/>
      <c r="L233" s="1316"/>
      <c r="M233" s="1316"/>
      <c r="N233" s="1316">
        <v>2066</v>
      </c>
      <c r="O233" s="1316">
        <v>2066</v>
      </c>
      <c r="P233" s="1316" t="s">
        <v>16938</v>
      </c>
      <c r="Q233" s="1576" t="s">
        <v>16939</v>
      </c>
      <c r="R233" s="1316"/>
      <c r="S233" s="830"/>
      <c r="T233" s="1316"/>
      <c r="U233" s="1577"/>
      <c r="V233" s="1577"/>
      <c r="W233" s="1577"/>
      <c r="X233" s="1577"/>
      <c r="Y233" s="1577"/>
      <c r="Z233" s="1577"/>
      <c r="AA233" s="1576" t="s">
        <v>16940</v>
      </c>
      <c r="AB233" s="1576"/>
      <c r="AC233" s="1576"/>
      <c r="AD233" s="1576"/>
      <c r="AE233" s="1576"/>
      <c r="AF233" s="1576"/>
      <c r="AG233" s="1576"/>
      <c r="AH233" s="613">
        <v>2022</v>
      </c>
      <c r="AI233" s="1578"/>
      <c r="AJ233" s="1578"/>
      <c r="AK233" s="1578"/>
      <c r="AL233" s="1578"/>
      <c r="AM233" s="1578"/>
      <c r="AN233" s="1578"/>
      <c r="AO233" s="663">
        <v>16000</v>
      </c>
      <c r="AP233" s="663"/>
      <c r="AQ233" s="170"/>
    </row>
    <row r="234" spans="1:43" s="225" customFormat="1" ht="24" hidden="1" customHeight="1" x14ac:dyDescent="0.15">
      <c r="A234" s="621"/>
      <c r="B234" s="147"/>
      <c r="C234" s="1576" t="s">
        <v>2275</v>
      </c>
      <c r="D234" s="1576" t="s">
        <v>16941</v>
      </c>
      <c r="E234" s="1576" t="s">
        <v>2275</v>
      </c>
      <c r="F234" s="1576" t="s">
        <v>15523</v>
      </c>
      <c r="G234" s="1316">
        <v>3957</v>
      </c>
      <c r="H234" s="1316"/>
      <c r="I234" s="1316">
        <v>3295</v>
      </c>
      <c r="J234" s="1316"/>
      <c r="K234" s="1316"/>
      <c r="L234" s="1316"/>
      <c r="M234" s="1316"/>
      <c r="N234" s="1316">
        <v>445</v>
      </c>
      <c r="O234" s="1316">
        <v>445</v>
      </c>
      <c r="P234" s="1316" t="s">
        <v>16942</v>
      </c>
      <c r="Q234" s="1576" t="s">
        <v>15855</v>
      </c>
      <c r="R234" s="1316"/>
      <c r="S234" s="1579"/>
      <c r="T234" s="1316"/>
      <c r="U234" s="1577"/>
      <c r="V234" s="1577"/>
      <c r="W234" s="1577"/>
      <c r="X234" s="1577"/>
      <c r="Y234" s="1577"/>
      <c r="Z234" s="1577"/>
      <c r="AA234" s="1576" t="s">
        <v>16943</v>
      </c>
      <c r="AB234" s="1576"/>
      <c r="AC234" s="1576"/>
      <c r="AD234" s="1576"/>
      <c r="AE234" s="1576"/>
      <c r="AF234" s="1576"/>
      <c r="AG234" s="1576"/>
      <c r="AH234" s="613">
        <v>2022</v>
      </c>
      <c r="AI234" s="1578"/>
      <c r="AJ234" s="1578"/>
      <c r="AK234" s="1578"/>
      <c r="AL234" s="1578"/>
      <c r="AM234" s="1578"/>
      <c r="AN234" s="1578"/>
      <c r="AO234" s="663">
        <v>5667</v>
      </c>
      <c r="AP234" s="663"/>
      <c r="AQ234" s="170"/>
    </row>
    <row r="235" spans="1:43" s="225" customFormat="1" ht="24" hidden="1" customHeight="1" x14ac:dyDescent="0.15">
      <c r="A235" s="621"/>
      <c r="B235" s="147"/>
      <c r="C235" s="625" t="s">
        <v>897</v>
      </c>
      <c r="D235" s="625" t="s">
        <v>2875</v>
      </c>
      <c r="E235" s="625" t="s">
        <v>897</v>
      </c>
      <c r="F235" s="625" t="s">
        <v>2766</v>
      </c>
      <c r="G235" s="626">
        <v>10538</v>
      </c>
      <c r="H235" s="626">
        <v>10538</v>
      </c>
      <c r="I235" s="626">
        <v>10538</v>
      </c>
      <c r="J235" s="626" t="s">
        <v>1330</v>
      </c>
      <c r="K235" s="626" t="s">
        <v>1277</v>
      </c>
      <c r="L235" s="626"/>
      <c r="M235" s="626"/>
      <c r="N235" s="626">
        <v>3335</v>
      </c>
      <c r="O235" s="626">
        <v>1061</v>
      </c>
      <c r="P235" s="626" t="s">
        <v>2876</v>
      </c>
      <c r="Q235" s="625" t="s">
        <v>2877</v>
      </c>
      <c r="R235" s="626">
        <v>844</v>
      </c>
      <c r="S235" s="626" t="s">
        <v>1484</v>
      </c>
      <c r="T235" s="626">
        <v>1430</v>
      </c>
      <c r="U235" s="627" t="s">
        <v>2878</v>
      </c>
      <c r="V235" s="627" t="s">
        <v>1619</v>
      </c>
      <c r="W235" s="627" t="s">
        <v>2879</v>
      </c>
      <c r="X235" s="627" t="s">
        <v>2827</v>
      </c>
      <c r="Y235" s="627"/>
      <c r="Z235" s="627"/>
      <c r="AA235" s="625" t="s">
        <v>2880</v>
      </c>
      <c r="AB235" s="625"/>
      <c r="AC235" s="625"/>
      <c r="AD235" s="625"/>
      <c r="AE235" s="625"/>
      <c r="AF235" s="625"/>
      <c r="AG235" s="625"/>
      <c r="AH235" s="613">
        <v>2003</v>
      </c>
      <c r="AI235" s="613"/>
      <c r="AJ235" s="613"/>
      <c r="AK235" s="613"/>
      <c r="AL235" s="613"/>
      <c r="AM235" s="613"/>
      <c r="AN235" s="613"/>
      <c r="AO235" s="614">
        <v>12505</v>
      </c>
      <c r="AP235" s="614"/>
      <c r="AQ235" s="170"/>
    </row>
    <row r="236" spans="1:43" ht="24" hidden="1" customHeight="1" x14ac:dyDescent="0.15">
      <c r="A236" s="621" t="s">
        <v>339</v>
      </c>
      <c r="B236" s="147"/>
      <c r="C236" s="625" t="s">
        <v>897</v>
      </c>
      <c r="D236" s="625" t="s">
        <v>2881</v>
      </c>
      <c r="E236" s="625" t="s">
        <v>897</v>
      </c>
      <c r="F236" s="625" t="s">
        <v>2766</v>
      </c>
      <c r="G236" s="626">
        <v>999</v>
      </c>
      <c r="H236" s="626">
        <v>999</v>
      </c>
      <c r="I236" s="626">
        <v>999</v>
      </c>
      <c r="J236" s="626"/>
      <c r="K236" s="626"/>
      <c r="L236" s="626"/>
      <c r="M236" s="626"/>
      <c r="N236" s="626">
        <v>999</v>
      </c>
      <c r="O236" s="626">
        <v>999</v>
      </c>
      <c r="P236" s="626" t="s">
        <v>2882</v>
      </c>
      <c r="Q236" s="625" t="s">
        <v>2860</v>
      </c>
      <c r="R236" s="626"/>
      <c r="S236" s="626"/>
      <c r="T236" s="626"/>
      <c r="U236" s="627"/>
      <c r="V236" s="627"/>
      <c r="W236" s="627"/>
      <c r="X236" s="627"/>
      <c r="Y236" s="627"/>
      <c r="Z236" s="627"/>
      <c r="AA236" s="625" t="s">
        <v>2884</v>
      </c>
      <c r="AB236" s="625"/>
      <c r="AC236" s="625"/>
      <c r="AD236" s="625"/>
      <c r="AE236" s="625"/>
      <c r="AF236" s="625"/>
      <c r="AG236" s="625"/>
      <c r="AH236" s="613">
        <v>2015</v>
      </c>
      <c r="AI236" s="613"/>
      <c r="AJ236" s="613"/>
      <c r="AK236" s="613"/>
      <c r="AL236" s="613"/>
      <c r="AM236" s="613"/>
      <c r="AN236" s="613"/>
      <c r="AO236" s="614">
        <v>1998</v>
      </c>
      <c r="AP236" s="614"/>
      <c r="AQ236" s="170"/>
    </row>
    <row r="237" spans="1:43" s="225" customFormat="1" ht="24" hidden="1" customHeight="1" x14ac:dyDescent="0.15">
      <c r="A237" s="621"/>
      <c r="B237" s="147"/>
      <c r="C237" s="625" t="s">
        <v>897</v>
      </c>
      <c r="D237" s="625" t="s">
        <v>9403</v>
      </c>
      <c r="E237" s="625" t="s">
        <v>897</v>
      </c>
      <c r="F237" s="625" t="s">
        <v>2766</v>
      </c>
      <c r="G237" s="626">
        <v>3485</v>
      </c>
      <c r="H237" s="626">
        <v>807</v>
      </c>
      <c r="I237" s="626">
        <v>807</v>
      </c>
      <c r="J237" s="626" t="s">
        <v>1330</v>
      </c>
      <c r="K237" s="626" t="s">
        <v>1277</v>
      </c>
      <c r="L237" s="626"/>
      <c r="M237" s="626"/>
      <c r="N237" s="626">
        <v>693</v>
      </c>
      <c r="O237" s="626">
        <v>693</v>
      </c>
      <c r="P237" s="626" t="s">
        <v>2883</v>
      </c>
      <c r="Q237" s="625" t="s">
        <v>487</v>
      </c>
      <c r="R237" s="626"/>
      <c r="S237" s="626"/>
      <c r="T237" s="626"/>
      <c r="U237" s="627"/>
      <c r="V237" s="627"/>
      <c r="W237" s="627"/>
      <c r="X237" s="627"/>
      <c r="Y237" s="627"/>
      <c r="Z237" s="627"/>
      <c r="AA237" s="625" t="s">
        <v>2884</v>
      </c>
      <c r="AB237" s="625"/>
      <c r="AC237" s="625"/>
      <c r="AD237" s="625"/>
      <c r="AE237" s="625"/>
      <c r="AF237" s="625"/>
      <c r="AG237" s="625"/>
      <c r="AH237" s="613">
        <v>2005</v>
      </c>
      <c r="AI237" s="613"/>
      <c r="AJ237" s="613"/>
      <c r="AK237" s="613"/>
      <c r="AL237" s="613"/>
      <c r="AM237" s="613"/>
      <c r="AN237" s="613"/>
      <c r="AO237" s="614">
        <v>470</v>
      </c>
      <c r="AP237" s="614"/>
      <c r="AQ237" s="170"/>
    </row>
    <row r="238" spans="1:43" s="225" customFormat="1" ht="24" hidden="1" customHeight="1" x14ac:dyDescent="0.15">
      <c r="A238" s="621"/>
      <c r="B238" s="293"/>
      <c r="C238" s="625" t="s">
        <v>15524</v>
      </c>
      <c r="D238" s="625" t="s">
        <v>15525</v>
      </c>
      <c r="E238" s="625" t="s">
        <v>15524</v>
      </c>
      <c r="F238" s="625" t="s">
        <v>15526</v>
      </c>
      <c r="G238" s="626">
        <v>11973</v>
      </c>
      <c r="H238" s="626">
        <v>2393</v>
      </c>
      <c r="I238" s="626">
        <v>8713</v>
      </c>
      <c r="J238" s="626"/>
      <c r="K238" s="626"/>
      <c r="L238" s="626"/>
      <c r="M238" s="626"/>
      <c r="N238" s="626">
        <v>1631</v>
      </c>
      <c r="O238" s="626">
        <v>1193</v>
      </c>
      <c r="P238" s="626" t="s">
        <v>15527</v>
      </c>
      <c r="Q238" s="625" t="s">
        <v>15528</v>
      </c>
      <c r="R238" s="626"/>
      <c r="S238" s="626"/>
      <c r="T238" s="626">
        <v>438</v>
      </c>
      <c r="U238" s="627"/>
      <c r="V238" s="627"/>
      <c r="W238" s="627"/>
      <c r="X238" s="627"/>
      <c r="Y238" s="627"/>
      <c r="Z238" s="627"/>
      <c r="AA238" s="625" t="s">
        <v>15529</v>
      </c>
      <c r="AB238" s="625"/>
      <c r="AC238" s="625"/>
      <c r="AD238" s="625"/>
      <c r="AE238" s="625"/>
      <c r="AF238" s="625"/>
      <c r="AG238" s="625"/>
      <c r="AH238" s="613">
        <v>2021</v>
      </c>
      <c r="AI238" s="613"/>
      <c r="AJ238" s="613"/>
      <c r="AK238" s="613"/>
      <c r="AL238" s="613"/>
      <c r="AM238" s="613"/>
      <c r="AN238" s="613"/>
      <c r="AO238" s="614">
        <v>20050</v>
      </c>
      <c r="AP238" s="614"/>
      <c r="AQ238" s="170"/>
    </row>
    <row r="239" spans="1:43" s="565" customFormat="1" ht="24" hidden="1" customHeight="1" x14ac:dyDescent="0.15">
      <c r="A239" s="934"/>
      <c r="B239" s="712" t="s">
        <v>135</v>
      </c>
      <c r="C239" s="650" t="s">
        <v>55</v>
      </c>
      <c r="D239" s="676">
        <f>COUNTA(D240:D254)</f>
        <v>15</v>
      </c>
      <c r="E239" s="666"/>
      <c r="F239" s="666"/>
      <c r="G239" s="665">
        <f>SUM(G240:G254)</f>
        <v>290826.7</v>
      </c>
      <c r="H239" s="665">
        <f>SUM(H240:H254)</f>
        <v>29127.78</v>
      </c>
      <c r="I239" s="665">
        <f>SUM(I240:I254)</f>
        <v>60991.1</v>
      </c>
      <c r="J239" s="665"/>
      <c r="K239" s="665"/>
      <c r="L239" s="665"/>
      <c r="M239" s="665"/>
      <c r="N239" s="665"/>
      <c r="O239" s="665"/>
      <c r="P239" s="665"/>
      <c r="Q239" s="650"/>
      <c r="R239" s="665"/>
      <c r="S239" s="665"/>
      <c r="T239" s="665"/>
      <c r="U239" s="666"/>
      <c r="V239" s="666"/>
      <c r="W239" s="666"/>
      <c r="X239" s="666"/>
      <c r="Y239" s="666"/>
      <c r="Z239" s="666"/>
      <c r="AA239" s="650"/>
      <c r="AB239" s="650"/>
      <c r="AC239" s="650"/>
      <c r="AD239" s="650"/>
      <c r="AE239" s="650"/>
      <c r="AF239" s="650"/>
      <c r="AG239" s="650"/>
      <c r="AH239" s="613"/>
      <c r="AI239" s="813"/>
      <c r="AJ239" s="813"/>
      <c r="AK239" s="813"/>
      <c r="AL239" s="813"/>
      <c r="AM239" s="813"/>
      <c r="AN239" s="813"/>
      <c r="AO239" s="814"/>
      <c r="AP239" s="814"/>
      <c r="AQ239" s="1160"/>
    </row>
    <row r="240" spans="1:43" s="225" customFormat="1" ht="24" hidden="1" customHeight="1" x14ac:dyDescent="0.15">
      <c r="A240" s="621" t="s">
        <v>336</v>
      </c>
      <c r="B240" s="147"/>
      <c r="C240" s="625" t="s">
        <v>863</v>
      </c>
      <c r="D240" s="631" t="s">
        <v>2941</v>
      </c>
      <c r="E240" s="627" t="s">
        <v>863</v>
      </c>
      <c r="F240" s="627" t="s">
        <v>863</v>
      </c>
      <c r="G240" s="626">
        <v>4260</v>
      </c>
      <c r="H240" s="626">
        <v>1620</v>
      </c>
      <c r="I240" s="626">
        <v>4984</v>
      </c>
      <c r="J240" s="626"/>
      <c r="K240" s="626"/>
      <c r="L240" s="626"/>
      <c r="M240" s="626"/>
      <c r="N240" s="626"/>
      <c r="O240" s="626">
        <v>764</v>
      </c>
      <c r="P240" s="626" t="s">
        <v>1482</v>
      </c>
      <c r="Q240" s="625" t="s">
        <v>1483</v>
      </c>
      <c r="R240" s="626">
        <v>754.72</v>
      </c>
      <c r="S240" s="626" t="s">
        <v>1484</v>
      </c>
      <c r="T240" s="626">
        <v>238.55</v>
      </c>
      <c r="U240" s="627"/>
      <c r="V240" s="627"/>
      <c r="W240" s="627"/>
      <c r="X240" s="627"/>
      <c r="Y240" s="627"/>
      <c r="Z240" s="627"/>
      <c r="AA240" s="625" t="s">
        <v>1485</v>
      </c>
      <c r="AB240" s="625"/>
      <c r="AC240" s="625"/>
      <c r="AD240" s="625"/>
      <c r="AE240" s="625"/>
      <c r="AF240" s="625"/>
      <c r="AG240" s="625"/>
      <c r="AH240" s="613">
        <v>2014</v>
      </c>
      <c r="AI240" s="613"/>
      <c r="AJ240" s="613"/>
      <c r="AK240" s="613"/>
      <c r="AL240" s="613"/>
      <c r="AM240" s="613"/>
      <c r="AN240" s="613"/>
      <c r="AO240" s="614">
        <v>14200</v>
      </c>
      <c r="AP240" s="614"/>
      <c r="AQ240" s="170"/>
    </row>
    <row r="241" spans="1:16384" s="225" customFormat="1" ht="24" hidden="1" customHeight="1" x14ac:dyDescent="0.15">
      <c r="A241" s="621"/>
      <c r="B241" s="147"/>
      <c r="C241" s="625" t="s">
        <v>670</v>
      </c>
      <c r="D241" s="631" t="s">
        <v>1481</v>
      </c>
      <c r="E241" s="627" t="s">
        <v>670</v>
      </c>
      <c r="F241" s="627" t="s">
        <v>670</v>
      </c>
      <c r="G241" s="626">
        <v>2034.6</v>
      </c>
      <c r="H241" s="626">
        <v>1195</v>
      </c>
      <c r="I241" s="626">
        <v>4423</v>
      </c>
      <c r="J241" s="626"/>
      <c r="K241" s="626"/>
      <c r="L241" s="626"/>
      <c r="M241" s="626"/>
      <c r="N241" s="626">
        <v>1758</v>
      </c>
      <c r="O241" s="626">
        <v>764.28</v>
      </c>
      <c r="P241" s="626" t="s">
        <v>1482</v>
      </c>
      <c r="Q241" s="625" t="s">
        <v>1483</v>
      </c>
      <c r="R241" s="626">
        <v>754.72</v>
      </c>
      <c r="S241" s="626" t="s">
        <v>1484</v>
      </c>
      <c r="T241" s="626">
        <v>238.55</v>
      </c>
      <c r="U241" s="627"/>
      <c r="V241" s="627"/>
      <c r="W241" s="627"/>
      <c r="X241" s="627"/>
      <c r="Y241" s="627"/>
      <c r="Z241" s="627"/>
      <c r="AA241" s="625" t="s">
        <v>1485</v>
      </c>
      <c r="AB241" s="625"/>
      <c r="AC241" s="625"/>
      <c r="AD241" s="625"/>
      <c r="AE241" s="625"/>
      <c r="AF241" s="625"/>
      <c r="AG241" s="625"/>
      <c r="AH241" s="613">
        <v>2010</v>
      </c>
      <c r="AI241" s="613"/>
      <c r="AJ241" s="613"/>
      <c r="AK241" s="613"/>
      <c r="AL241" s="613"/>
      <c r="AM241" s="613"/>
      <c r="AN241" s="613"/>
      <c r="AO241" s="614">
        <v>9200</v>
      </c>
      <c r="AP241" s="614" t="s">
        <v>14667</v>
      </c>
      <c r="AQ241" s="170"/>
    </row>
    <row r="242" spans="1:16384" s="225" customFormat="1" ht="24" hidden="1" customHeight="1" x14ac:dyDescent="0.15">
      <c r="A242" s="621"/>
      <c r="B242" s="147"/>
      <c r="C242" s="625" t="s">
        <v>670</v>
      </c>
      <c r="D242" s="631" t="s">
        <v>1486</v>
      </c>
      <c r="E242" s="627" t="s">
        <v>672</v>
      </c>
      <c r="F242" s="627" t="s">
        <v>1487</v>
      </c>
      <c r="G242" s="626">
        <v>3637.1</v>
      </c>
      <c r="H242" s="626">
        <v>939.57</v>
      </c>
      <c r="I242" s="626">
        <v>412.79</v>
      </c>
      <c r="J242" s="626"/>
      <c r="K242" s="626"/>
      <c r="L242" s="626"/>
      <c r="M242" s="626"/>
      <c r="N242" s="626">
        <v>938</v>
      </c>
      <c r="O242" s="626"/>
      <c r="P242" s="626"/>
      <c r="Q242" s="625"/>
      <c r="R242" s="626">
        <v>719.52</v>
      </c>
      <c r="S242" s="626" t="s">
        <v>1488</v>
      </c>
      <c r="T242" s="626">
        <v>217.53</v>
      </c>
      <c r="U242" s="627"/>
      <c r="V242" s="627"/>
      <c r="W242" s="627"/>
      <c r="X242" s="627"/>
      <c r="Y242" s="627"/>
      <c r="Z242" s="627"/>
      <c r="AA242" s="625" t="s">
        <v>1258</v>
      </c>
      <c r="AB242" s="625"/>
      <c r="AC242" s="625"/>
      <c r="AD242" s="625"/>
      <c r="AE242" s="625"/>
      <c r="AF242" s="625"/>
      <c r="AG242" s="625"/>
      <c r="AH242" s="613">
        <v>2000</v>
      </c>
      <c r="AI242" s="613"/>
      <c r="AJ242" s="613"/>
      <c r="AK242" s="613"/>
      <c r="AL242" s="613"/>
      <c r="AM242" s="613"/>
      <c r="AN242" s="613"/>
      <c r="AO242" s="614">
        <v>2526</v>
      </c>
      <c r="AP242" s="614"/>
      <c r="AQ242" s="170"/>
    </row>
    <row r="243" spans="1:16384" s="225" customFormat="1" ht="24" hidden="1" customHeight="1" x14ac:dyDescent="0.15">
      <c r="A243" s="621"/>
      <c r="B243" s="147"/>
      <c r="C243" s="625" t="s">
        <v>670</v>
      </c>
      <c r="D243" s="631" t="s">
        <v>1489</v>
      </c>
      <c r="E243" s="627" t="s">
        <v>672</v>
      </c>
      <c r="F243" s="627" t="s">
        <v>325</v>
      </c>
      <c r="G243" s="626">
        <v>8602</v>
      </c>
      <c r="H243" s="626">
        <v>1011</v>
      </c>
      <c r="I243" s="626">
        <v>2111.8200000000002</v>
      </c>
      <c r="J243" s="626" t="s">
        <v>1295</v>
      </c>
      <c r="K243" s="626" t="s">
        <v>1490</v>
      </c>
      <c r="L243" s="626" t="s">
        <v>1491</v>
      </c>
      <c r="M243" s="626" t="s">
        <v>1492</v>
      </c>
      <c r="N243" s="626">
        <v>1922</v>
      </c>
      <c r="O243" s="626">
        <v>1816</v>
      </c>
      <c r="P243" s="626">
        <v>506</v>
      </c>
      <c r="Q243" s="625" t="s">
        <v>1493</v>
      </c>
      <c r="R243" s="626"/>
      <c r="S243" s="626"/>
      <c r="T243" s="626">
        <v>106</v>
      </c>
      <c r="U243" s="627">
        <v>1124</v>
      </c>
      <c r="V243" s="627">
        <v>70</v>
      </c>
      <c r="W243" s="627"/>
      <c r="X243" s="627"/>
      <c r="Y243" s="627"/>
      <c r="Z243" s="627"/>
      <c r="AA243" s="625" t="s">
        <v>2942</v>
      </c>
      <c r="AB243" s="625"/>
      <c r="AC243" s="625"/>
      <c r="AD243" s="625"/>
      <c r="AE243" s="625"/>
      <c r="AF243" s="625"/>
      <c r="AG243" s="625"/>
      <c r="AH243" s="613">
        <v>1997</v>
      </c>
      <c r="AI243" s="613"/>
      <c r="AJ243" s="613"/>
      <c r="AK243" s="613"/>
      <c r="AL243" s="613"/>
      <c r="AM243" s="613"/>
      <c r="AN243" s="613"/>
      <c r="AO243" s="614">
        <v>1124</v>
      </c>
      <c r="AP243" s="614"/>
      <c r="AQ243" s="170"/>
    </row>
    <row r="244" spans="1:16384" s="225" customFormat="1" ht="24" hidden="1" customHeight="1" x14ac:dyDescent="0.15">
      <c r="A244" s="621"/>
      <c r="B244" s="147"/>
      <c r="C244" s="625" t="s">
        <v>644</v>
      </c>
      <c r="D244" s="625" t="s">
        <v>1494</v>
      </c>
      <c r="E244" s="625" t="s">
        <v>672</v>
      </c>
      <c r="F244" s="625" t="s">
        <v>325</v>
      </c>
      <c r="G244" s="626">
        <v>14047</v>
      </c>
      <c r="H244" s="626">
        <v>1710</v>
      </c>
      <c r="I244" s="626">
        <v>6390</v>
      </c>
      <c r="J244" s="626" t="s">
        <v>1295</v>
      </c>
      <c r="K244" s="626" t="s">
        <v>1277</v>
      </c>
      <c r="L244" s="626"/>
      <c r="M244" s="626"/>
      <c r="N244" s="626">
        <v>3331</v>
      </c>
      <c r="O244" s="626">
        <v>1152</v>
      </c>
      <c r="P244" s="626" t="s">
        <v>1495</v>
      </c>
      <c r="Q244" s="625" t="s">
        <v>2943</v>
      </c>
      <c r="R244" s="626">
        <v>1008</v>
      </c>
      <c r="S244" s="626" t="s">
        <v>1497</v>
      </c>
      <c r="T244" s="626">
        <v>418</v>
      </c>
      <c r="U244" s="627"/>
      <c r="V244" s="627">
        <v>100</v>
      </c>
      <c r="W244" s="627">
        <v>3000</v>
      </c>
      <c r="X244" s="627"/>
      <c r="Y244" s="627"/>
      <c r="Z244" s="627"/>
      <c r="AA244" s="625" t="s">
        <v>1498</v>
      </c>
      <c r="AB244" s="625"/>
      <c r="AC244" s="625"/>
      <c r="AD244" s="625"/>
      <c r="AE244" s="625"/>
      <c r="AF244" s="625"/>
      <c r="AG244" s="625"/>
      <c r="AH244" s="613">
        <v>1991</v>
      </c>
      <c r="AI244" s="613"/>
      <c r="AJ244" s="613"/>
      <c r="AK244" s="613"/>
      <c r="AL244" s="613"/>
      <c r="AM244" s="613"/>
      <c r="AN244" s="613"/>
      <c r="AO244" s="614">
        <v>3100</v>
      </c>
      <c r="AP244" s="614"/>
      <c r="AQ244" s="170"/>
    </row>
    <row r="245" spans="1:16384" s="225" customFormat="1" ht="24" hidden="1" customHeight="1" x14ac:dyDescent="0.15">
      <c r="A245" s="621"/>
      <c r="B245" s="147"/>
      <c r="C245" s="625" t="s">
        <v>644</v>
      </c>
      <c r="D245" s="625" t="s">
        <v>1499</v>
      </c>
      <c r="E245" s="625" t="s">
        <v>644</v>
      </c>
      <c r="F245" s="625" t="s">
        <v>14668</v>
      </c>
      <c r="G245" s="626">
        <v>148587</v>
      </c>
      <c r="H245" s="626">
        <v>7845</v>
      </c>
      <c r="I245" s="626">
        <v>12123</v>
      </c>
      <c r="J245" s="626"/>
      <c r="K245" s="626"/>
      <c r="L245" s="626"/>
      <c r="M245" s="626"/>
      <c r="N245" s="626">
        <v>2866</v>
      </c>
      <c r="O245" s="626">
        <v>546</v>
      </c>
      <c r="P245" s="626" t="s">
        <v>1500</v>
      </c>
      <c r="Q245" s="625" t="s">
        <v>1501</v>
      </c>
      <c r="R245" s="626">
        <v>1965</v>
      </c>
      <c r="S245" s="626" t="s">
        <v>1502</v>
      </c>
      <c r="T245" s="626">
        <v>355</v>
      </c>
      <c r="U245" s="627"/>
      <c r="V245" s="627"/>
      <c r="W245" s="627"/>
      <c r="X245" s="627"/>
      <c r="Y245" s="627"/>
      <c r="Z245" s="627"/>
      <c r="AA245" s="625" t="s">
        <v>1503</v>
      </c>
      <c r="AB245" s="625"/>
      <c r="AC245" s="625"/>
      <c r="AD245" s="625"/>
      <c r="AE245" s="625"/>
      <c r="AF245" s="625"/>
      <c r="AG245" s="625"/>
      <c r="AH245" s="613">
        <v>2002</v>
      </c>
      <c r="AI245" s="613"/>
      <c r="AJ245" s="613"/>
      <c r="AK245" s="613"/>
      <c r="AL245" s="613"/>
      <c r="AM245" s="613"/>
      <c r="AN245" s="613"/>
      <c r="AO245" s="614">
        <v>21522</v>
      </c>
      <c r="AP245" s="614"/>
      <c r="AQ245" s="170"/>
    </row>
    <row r="246" spans="1:16384" s="225" customFormat="1" ht="24" hidden="1" customHeight="1" x14ac:dyDescent="0.15">
      <c r="A246" s="621" t="s">
        <v>339</v>
      </c>
      <c r="B246" s="147"/>
      <c r="C246" s="625" t="s">
        <v>644</v>
      </c>
      <c r="D246" s="625" t="s">
        <v>1504</v>
      </c>
      <c r="E246" s="625" t="s">
        <v>644</v>
      </c>
      <c r="F246" s="625" t="s">
        <v>11782</v>
      </c>
      <c r="G246" s="626">
        <v>10004</v>
      </c>
      <c r="H246" s="626">
        <v>1258</v>
      </c>
      <c r="I246" s="626">
        <v>2389.34</v>
      </c>
      <c r="J246" s="626"/>
      <c r="K246" s="626"/>
      <c r="L246" s="626"/>
      <c r="M246" s="626"/>
      <c r="N246" s="626"/>
      <c r="O246" s="626"/>
      <c r="P246" s="626"/>
      <c r="Q246" s="625" t="s">
        <v>1505</v>
      </c>
      <c r="R246" s="626">
        <v>1198</v>
      </c>
      <c r="S246" s="626" t="s">
        <v>1484</v>
      </c>
      <c r="T246" s="626">
        <v>584</v>
      </c>
      <c r="U246" s="627"/>
      <c r="V246" s="627"/>
      <c r="W246" s="627"/>
      <c r="X246" s="627"/>
      <c r="Y246" s="627"/>
      <c r="Z246" s="627"/>
      <c r="AA246" s="625" t="s">
        <v>1258</v>
      </c>
      <c r="AB246" s="625"/>
      <c r="AC246" s="625"/>
      <c r="AD246" s="625"/>
      <c r="AE246" s="625"/>
      <c r="AF246" s="625"/>
      <c r="AG246" s="625"/>
      <c r="AH246" s="613">
        <v>2006</v>
      </c>
      <c r="AI246" s="613"/>
      <c r="AJ246" s="613"/>
      <c r="AK246" s="613"/>
      <c r="AL246" s="613"/>
      <c r="AM246" s="613"/>
      <c r="AN246" s="613"/>
      <c r="AO246" s="614">
        <v>4683</v>
      </c>
      <c r="AP246" s="614"/>
      <c r="AQ246" s="170"/>
    </row>
    <row r="247" spans="1:16384" s="225" customFormat="1" ht="24" hidden="1" customHeight="1" x14ac:dyDescent="0.15">
      <c r="A247" s="621"/>
      <c r="B247" s="147"/>
      <c r="C247" s="625" t="s">
        <v>644</v>
      </c>
      <c r="D247" s="625" t="s">
        <v>2944</v>
      </c>
      <c r="E247" s="625" t="s">
        <v>644</v>
      </c>
      <c r="F247" s="625" t="s">
        <v>19594</v>
      </c>
      <c r="G247" s="626">
        <v>12438</v>
      </c>
      <c r="H247" s="626">
        <v>1129.21</v>
      </c>
      <c r="I247" s="626">
        <v>2535.15</v>
      </c>
      <c r="J247" s="626"/>
      <c r="K247" s="626"/>
      <c r="L247" s="626"/>
      <c r="M247" s="626"/>
      <c r="N247" s="626">
        <v>1989</v>
      </c>
      <c r="O247" s="626">
        <v>980.5</v>
      </c>
      <c r="P247" s="626" t="s">
        <v>2945</v>
      </c>
      <c r="Q247" s="625" t="s">
        <v>2946</v>
      </c>
      <c r="R247" s="626">
        <v>1009</v>
      </c>
      <c r="S247" s="626" t="s">
        <v>1484</v>
      </c>
      <c r="T247" s="626"/>
      <c r="U247" s="627"/>
      <c r="V247" s="627"/>
      <c r="W247" s="627"/>
      <c r="X247" s="627"/>
      <c r="Y247" s="627"/>
      <c r="Z247" s="627"/>
      <c r="AA247" s="625"/>
      <c r="AB247" s="625"/>
      <c r="AC247" s="625"/>
      <c r="AD247" s="625"/>
      <c r="AE247" s="625"/>
      <c r="AF247" s="625"/>
      <c r="AG247" s="625"/>
      <c r="AH247" s="613">
        <v>2016</v>
      </c>
      <c r="AI247" s="613"/>
      <c r="AJ247" s="613"/>
      <c r="AK247" s="613"/>
      <c r="AL247" s="613"/>
      <c r="AM247" s="613"/>
      <c r="AN247" s="613"/>
      <c r="AO247" s="614">
        <v>6100</v>
      </c>
      <c r="AP247" s="614"/>
      <c r="AQ247" s="170"/>
    </row>
    <row r="248" spans="1:16384" s="225" customFormat="1" ht="24" hidden="1" customHeight="1" x14ac:dyDescent="0.15">
      <c r="A248" s="621" t="s">
        <v>342</v>
      </c>
      <c r="B248" s="147"/>
      <c r="C248" s="625" t="s">
        <v>1506</v>
      </c>
      <c r="D248" s="625" t="s">
        <v>1507</v>
      </c>
      <c r="E248" s="625" t="s">
        <v>1506</v>
      </c>
      <c r="F248" s="625" t="s">
        <v>2947</v>
      </c>
      <c r="G248" s="626">
        <v>10155</v>
      </c>
      <c r="H248" s="626">
        <v>996</v>
      </c>
      <c r="I248" s="626">
        <v>2289</v>
      </c>
      <c r="J248" s="626">
        <v>1963</v>
      </c>
      <c r="K248" s="626">
        <v>993</v>
      </c>
      <c r="L248" s="626" t="s">
        <v>1330</v>
      </c>
      <c r="M248" s="626" t="s">
        <v>1295</v>
      </c>
      <c r="N248" s="626">
        <v>1963</v>
      </c>
      <c r="O248" s="626">
        <v>993</v>
      </c>
      <c r="P248" s="626" t="s">
        <v>1508</v>
      </c>
      <c r="Q248" s="625" t="s">
        <v>15510</v>
      </c>
      <c r="R248" s="626">
        <v>970</v>
      </c>
      <c r="S248" s="626" t="s">
        <v>1510</v>
      </c>
      <c r="T248" s="626"/>
      <c r="U248" s="627">
        <v>3110</v>
      </c>
      <c r="V248" s="627"/>
      <c r="W248" s="627"/>
      <c r="X248" s="627"/>
      <c r="Y248" s="627"/>
      <c r="Z248" s="627"/>
      <c r="AA248" s="625"/>
      <c r="AB248" s="625">
        <v>2002</v>
      </c>
      <c r="AC248" s="625"/>
      <c r="AD248" s="625"/>
      <c r="AE248" s="625"/>
      <c r="AF248" s="625"/>
      <c r="AG248" s="625"/>
      <c r="AH248" s="613">
        <v>2000</v>
      </c>
      <c r="AI248" s="613"/>
      <c r="AJ248" s="613"/>
      <c r="AK248" s="613"/>
      <c r="AL248" s="613"/>
      <c r="AM248" s="613"/>
      <c r="AN248" s="613"/>
      <c r="AO248" s="614">
        <v>3110</v>
      </c>
      <c r="AP248" s="614"/>
      <c r="AQ248" s="170"/>
    </row>
    <row r="249" spans="1:16384" s="225" customFormat="1" ht="24" hidden="1" customHeight="1" x14ac:dyDescent="0.15">
      <c r="A249" s="621" t="s">
        <v>343</v>
      </c>
      <c r="B249" s="147"/>
      <c r="C249" s="625" t="s">
        <v>1506</v>
      </c>
      <c r="D249" s="625" t="s">
        <v>1511</v>
      </c>
      <c r="E249" s="625" t="s">
        <v>1506</v>
      </c>
      <c r="F249" s="625" t="s">
        <v>2947</v>
      </c>
      <c r="G249" s="626">
        <v>19703</v>
      </c>
      <c r="H249" s="626">
        <v>1082</v>
      </c>
      <c r="I249" s="626">
        <v>2340</v>
      </c>
      <c r="J249" s="626">
        <v>1993</v>
      </c>
      <c r="K249" s="626">
        <v>999</v>
      </c>
      <c r="L249" s="626" t="s">
        <v>1330</v>
      </c>
      <c r="M249" s="626" t="s">
        <v>1295</v>
      </c>
      <c r="N249" s="626">
        <v>1993</v>
      </c>
      <c r="O249" s="626">
        <v>999</v>
      </c>
      <c r="P249" s="626" t="s">
        <v>1508</v>
      </c>
      <c r="Q249" s="625" t="s">
        <v>15510</v>
      </c>
      <c r="R249" s="626">
        <v>994</v>
      </c>
      <c r="S249" s="626" t="s">
        <v>1510</v>
      </c>
      <c r="T249" s="626"/>
      <c r="U249" s="627">
        <v>1300</v>
      </c>
      <c r="V249" s="627"/>
      <c r="W249" s="627"/>
      <c r="X249" s="627">
        <v>2200</v>
      </c>
      <c r="Y249" s="627"/>
      <c r="Z249" s="627"/>
      <c r="AA249" s="625"/>
      <c r="AB249" s="625"/>
      <c r="AC249" s="625"/>
      <c r="AD249" s="625"/>
      <c r="AE249" s="625"/>
      <c r="AF249" s="625"/>
      <c r="AG249" s="625"/>
      <c r="AH249" s="613">
        <v>2002</v>
      </c>
      <c r="AI249" s="613"/>
      <c r="AJ249" s="613"/>
      <c r="AK249" s="613"/>
      <c r="AL249" s="613"/>
      <c r="AM249" s="613"/>
      <c r="AN249" s="613"/>
      <c r="AO249" s="614">
        <v>3500</v>
      </c>
      <c r="AP249" s="614"/>
      <c r="AQ249" s="170"/>
    </row>
    <row r="250" spans="1:16384" s="225" customFormat="1" ht="24" hidden="1" customHeight="1" x14ac:dyDescent="0.15">
      <c r="A250" s="621"/>
      <c r="B250" s="147"/>
      <c r="C250" s="625" t="s">
        <v>1506</v>
      </c>
      <c r="D250" s="625" t="s">
        <v>14669</v>
      </c>
      <c r="E250" s="625" t="s">
        <v>1506</v>
      </c>
      <c r="F250" s="625" t="s">
        <v>14670</v>
      </c>
      <c r="G250" s="626">
        <v>23780</v>
      </c>
      <c r="H250" s="626">
        <v>3306</v>
      </c>
      <c r="I250" s="626">
        <v>4986</v>
      </c>
      <c r="J250" s="626"/>
      <c r="K250" s="626"/>
      <c r="L250" s="626"/>
      <c r="M250" s="626"/>
      <c r="N250" s="626">
        <v>1746</v>
      </c>
      <c r="O250" s="626">
        <v>1537.99</v>
      </c>
      <c r="P250" s="626"/>
      <c r="Q250" s="625" t="s">
        <v>15542</v>
      </c>
      <c r="R250" s="626"/>
      <c r="S250" s="626"/>
      <c r="T250" s="626">
        <v>208.02</v>
      </c>
      <c r="U250" s="627"/>
      <c r="V250" s="627"/>
      <c r="W250" s="627"/>
      <c r="X250" s="627"/>
      <c r="Y250" s="627"/>
      <c r="Z250" s="627"/>
      <c r="AA250" s="625" t="s">
        <v>14671</v>
      </c>
      <c r="AB250" s="625"/>
      <c r="AC250" s="625"/>
      <c r="AD250" s="625"/>
      <c r="AE250" s="625"/>
      <c r="AF250" s="625"/>
      <c r="AG250" s="625"/>
      <c r="AH250" s="613">
        <v>2020</v>
      </c>
      <c r="AI250" s="613"/>
      <c r="AJ250" s="613"/>
      <c r="AK250" s="613"/>
      <c r="AL250" s="613"/>
      <c r="AM250" s="613"/>
      <c r="AN250" s="613"/>
      <c r="AO250" s="614">
        <v>22100</v>
      </c>
      <c r="AP250" s="614"/>
      <c r="AQ250" s="170"/>
    </row>
    <row r="251" spans="1:16384" s="225" customFormat="1" ht="24" hidden="1" customHeight="1" x14ac:dyDescent="0.15">
      <c r="A251" s="621">
        <v>0</v>
      </c>
      <c r="B251" s="147"/>
      <c r="C251" s="625" t="s">
        <v>1506</v>
      </c>
      <c r="D251" s="625" t="s">
        <v>9351</v>
      </c>
      <c r="E251" s="625" t="s">
        <v>672</v>
      </c>
      <c r="F251" s="625" t="s">
        <v>325</v>
      </c>
      <c r="G251" s="626">
        <v>7819</v>
      </c>
      <c r="H251" s="626">
        <v>3055</v>
      </c>
      <c r="I251" s="626">
        <v>4463</v>
      </c>
      <c r="J251" s="626">
        <v>0</v>
      </c>
      <c r="K251" s="626">
        <v>0</v>
      </c>
      <c r="L251" s="626">
        <v>0</v>
      </c>
      <c r="M251" s="626">
        <v>0</v>
      </c>
      <c r="N251" s="626">
        <v>1466.25</v>
      </c>
      <c r="O251" s="626">
        <v>1466.25</v>
      </c>
      <c r="P251" s="626">
        <v>1275</v>
      </c>
      <c r="Q251" s="625" t="s">
        <v>9352</v>
      </c>
      <c r="R251" s="626">
        <v>0</v>
      </c>
      <c r="S251" s="626">
        <v>0</v>
      </c>
      <c r="T251" s="626">
        <v>0</v>
      </c>
      <c r="U251" s="627">
        <v>0</v>
      </c>
      <c r="V251" s="627">
        <v>0</v>
      </c>
      <c r="W251" s="627">
        <v>0</v>
      </c>
      <c r="X251" s="627">
        <v>0</v>
      </c>
      <c r="Y251" s="627">
        <v>0</v>
      </c>
      <c r="Z251" s="627">
        <v>0</v>
      </c>
      <c r="AA251" s="625" t="s">
        <v>9353</v>
      </c>
      <c r="AB251" s="625">
        <v>0</v>
      </c>
      <c r="AC251" s="625">
        <v>0</v>
      </c>
      <c r="AD251" s="625">
        <v>0</v>
      </c>
      <c r="AE251" s="625">
        <v>0</v>
      </c>
      <c r="AF251" s="625">
        <v>0</v>
      </c>
      <c r="AG251" s="625">
        <v>0</v>
      </c>
      <c r="AH251" s="613">
        <v>2017</v>
      </c>
      <c r="AI251" s="613">
        <v>0</v>
      </c>
      <c r="AJ251" s="613">
        <v>0</v>
      </c>
      <c r="AK251" s="613">
        <v>0</v>
      </c>
      <c r="AL251" s="613">
        <v>0</v>
      </c>
      <c r="AM251" s="613">
        <v>0</v>
      </c>
      <c r="AN251" s="613">
        <v>0</v>
      </c>
      <c r="AO251" s="614">
        <v>9390</v>
      </c>
      <c r="AP251" s="614"/>
      <c r="AQ251" s="170"/>
      <c r="AX251" s="225">
        <v>0</v>
      </c>
      <c r="AY251" s="225">
        <v>0</v>
      </c>
      <c r="AZ251" s="225">
        <v>0</v>
      </c>
      <c r="BA251" s="225">
        <v>0</v>
      </c>
      <c r="BB251" s="225">
        <v>0</v>
      </c>
      <c r="BC251" s="225">
        <v>0</v>
      </c>
      <c r="BD251" s="225">
        <v>0</v>
      </c>
      <c r="BE251" s="225" t="e">
        <v>#N/A</v>
      </c>
      <c r="BF251" s="225" t="e">
        <v>#N/A</v>
      </c>
      <c r="BG251" s="225" t="e">
        <v>#N/A</v>
      </c>
      <c r="BH251" s="225" t="e">
        <v>#N/A</v>
      </c>
      <c r="BI251" s="225" t="e">
        <v>#N/A</v>
      </c>
      <c r="BJ251" s="225" t="e">
        <v>#N/A</v>
      </c>
      <c r="BK251" s="225" t="e">
        <v>#N/A</v>
      </c>
      <c r="BL251" s="225" t="e">
        <v>#N/A</v>
      </c>
      <c r="BM251" s="225" t="e">
        <v>#N/A</v>
      </c>
      <c r="BN251" s="225" t="e">
        <v>#N/A</v>
      </c>
      <c r="BO251" s="225" t="e">
        <v>#N/A</v>
      </c>
      <c r="BP251" s="225" t="e">
        <v>#N/A</v>
      </c>
      <c r="BQ251" s="225" t="e">
        <v>#N/A</v>
      </c>
      <c r="BR251" s="225" t="e">
        <v>#N/A</v>
      </c>
      <c r="BS251" s="225" t="e">
        <v>#N/A</v>
      </c>
      <c r="BT251" s="225" t="e">
        <v>#N/A</v>
      </c>
      <c r="BU251" s="225" t="e">
        <v>#N/A</v>
      </c>
      <c r="BV251" s="225" t="e">
        <v>#N/A</v>
      </c>
      <c r="BW251" s="225" t="e">
        <v>#N/A</v>
      </c>
      <c r="BX251" s="225" t="e">
        <v>#N/A</v>
      </c>
      <c r="BY251" s="225" t="e">
        <v>#N/A</v>
      </c>
      <c r="BZ251" s="225" t="e">
        <v>#N/A</v>
      </c>
      <c r="CA251" s="225" t="e">
        <v>#N/A</v>
      </c>
      <c r="CB251" s="225" t="e">
        <v>#N/A</v>
      </c>
      <c r="CC251" s="225" t="e">
        <v>#N/A</v>
      </c>
      <c r="CD251" s="225" t="e">
        <v>#N/A</v>
      </c>
      <c r="CE251" s="225" t="e">
        <v>#N/A</v>
      </c>
      <c r="CF251" s="225" t="e">
        <v>#N/A</v>
      </c>
      <c r="CG251" s="225" t="e">
        <v>#N/A</v>
      </c>
      <c r="CH251" s="225" t="e">
        <v>#N/A</v>
      </c>
      <c r="CI251" s="225" t="e">
        <v>#N/A</v>
      </c>
      <c r="CJ251" s="225" t="e">
        <v>#N/A</v>
      </c>
      <c r="CK251" s="225" t="e">
        <v>#N/A</v>
      </c>
      <c r="CL251" s="225" t="e">
        <v>#N/A</v>
      </c>
      <c r="CM251" s="225" t="e">
        <v>#N/A</v>
      </c>
      <c r="CN251" s="225" t="e">
        <v>#N/A</v>
      </c>
      <c r="CO251" s="225" t="e">
        <v>#N/A</v>
      </c>
      <c r="CP251" s="225" t="e">
        <v>#N/A</v>
      </c>
      <c r="CQ251" s="225" t="e">
        <v>#N/A</v>
      </c>
      <c r="CR251" s="225" t="e">
        <v>#N/A</v>
      </c>
      <c r="CS251" s="225" t="e">
        <v>#N/A</v>
      </c>
      <c r="CT251" s="225" t="e">
        <v>#N/A</v>
      </c>
      <c r="CU251" s="225" t="e">
        <v>#N/A</v>
      </c>
      <c r="CV251" s="225" t="e">
        <v>#N/A</v>
      </c>
      <c r="CW251" s="225" t="e">
        <v>#N/A</v>
      </c>
      <c r="CX251" s="225" t="e">
        <v>#N/A</v>
      </c>
      <c r="CY251" s="225" t="e">
        <v>#N/A</v>
      </c>
      <c r="CZ251" s="225" t="e">
        <v>#N/A</v>
      </c>
      <c r="DA251" s="225" t="e">
        <v>#N/A</v>
      </c>
      <c r="DB251" s="225" t="e">
        <v>#N/A</v>
      </c>
      <c r="DC251" s="225" t="e">
        <v>#N/A</v>
      </c>
      <c r="DD251" s="225" t="e">
        <v>#N/A</v>
      </c>
      <c r="DE251" s="225" t="e">
        <v>#N/A</v>
      </c>
      <c r="DF251" s="225" t="e">
        <v>#N/A</v>
      </c>
      <c r="DG251" s="225" t="e">
        <v>#N/A</v>
      </c>
      <c r="DH251" s="225" t="e">
        <v>#N/A</v>
      </c>
      <c r="DI251" s="225" t="e">
        <v>#N/A</v>
      </c>
      <c r="DJ251" s="225" t="e">
        <v>#N/A</v>
      </c>
      <c r="DK251" s="225" t="e">
        <v>#N/A</v>
      </c>
      <c r="DL251" s="225" t="e">
        <v>#N/A</v>
      </c>
      <c r="DM251" s="225" t="e">
        <v>#N/A</v>
      </c>
      <c r="DN251" s="225" t="e">
        <v>#N/A</v>
      </c>
      <c r="DO251" s="225" t="e">
        <v>#N/A</v>
      </c>
      <c r="DP251" s="225" t="e">
        <v>#N/A</v>
      </c>
      <c r="DQ251" s="225" t="e">
        <v>#N/A</v>
      </c>
      <c r="DR251" s="225" t="e">
        <v>#N/A</v>
      </c>
      <c r="DS251" s="225" t="e">
        <v>#N/A</v>
      </c>
      <c r="DT251" s="225" t="e">
        <v>#N/A</v>
      </c>
      <c r="DU251" s="225" t="e">
        <v>#N/A</v>
      </c>
      <c r="DV251" s="225" t="e">
        <v>#N/A</v>
      </c>
      <c r="DW251" s="225" t="e">
        <v>#N/A</v>
      </c>
      <c r="DX251" s="225" t="e">
        <v>#N/A</v>
      </c>
      <c r="DY251" s="225" t="e">
        <v>#N/A</v>
      </c>
      <c r="DZ251" s="225" t="e">
        <v>#N/A</v>
      </c>
      <c r="EA251" s="225" t="e">
        <v>#N/A</v>
      </c>
      <c r="EB251" s="225" t="e">
        <v>#N/A</v>
      </c>
      <c r="EC251" s="225" t="e">
        <v>#N/A</v>
      </c>
      <c r="ED251" s="225" t="e">
        <v>#N/A</v>
      </c>
      <c r="EE251" s="225" t="e">
        <v>#N/A</v>
      </c>
      <c r="EF251" s="225" t="e">
        <v>#N/A</v>
      </c>
      <c r="EG251" s="225" t="e">
        <v>#N/A</v>
      </c>
      <c r="EH251" s="225" t="e">
        <v>#N/A</v>
      </c>
      <c r="EI251" s="225" t="e">
        <v>#N/A</v>
      </c>
      <c r="EJ251" s="225" t="e">
        <v>#N/A</v>
      </c>
      <c r="EK251" s="225" t="e">
        <v>#N/A</v>
      </c>
      <c r="EL251" s="225" t="e">
        <v>#N/A</v>
      </c>
      <c r="EM251" s="225" t="e">
        <v>#N/A</v>
      </c>
      <c r="EN251" s="225" t="e">
        <v>#N/A</v>
      </c>
      <c r="EO251" s="225" t="e">
        <v>#N/A</v>
      </c>
      <c r="EP251" s="225" t="e">
        <v>#N/A</v>
      </c>
      <c r="EQ251" s="225" t="e">
        <v>#N/A</v>
      </c>
      <c r="ER251" s="225" t="e">
        <v>#N/A</v>
      </c>
      <c r="ES251" s="225" t="e">
        <v>#N/A</v>
      </c>
      <c r="ET251" s="225" t="e">
        <v>#N/A</v>
      </c>
      <c r="EU251" s="225" t="e">
        <v>#N/A</v>
      </c>
      <c r="EV251" s="225" t="e">
        <v>#N/A</v>
      </c>
      <c r="EW251" s="225" t="e">
        <v>#N/A</v>
      </c>
      <c r="EX251" s="225" t="e">
        <v>#N/A</v>
      </c>
      <c r="EY251" s="225" t="e">
        <v>#N/A</v>
      </c>
      <c r="EZ251" s="225" t="e">
        <v>#N/A</v>
      </c>
      <c r="FA251" s="225" t="e">
        <v>#N/A</v>
      </c>
      <c r="FB251" s="225" t="e">
        <v>#N/A</v>
      </c>
      <c r="FC251" s="225" t="e">
        <v>#N/A</v>
      </c>
      <c r="FD251" s="225" t="e">
        <v>#N/A</v>
      </c>
      <c r="FE251" s="225" t="e">
        <v>#N/A</v>
      </c>
      <c r="FF251" s="225" t="e">
        <v>#N/A</v>
      </c>
      <c r="FG251" s="225" t="e">
        <v>#N/A</v>
      </c>
      <c r="FH251" s="225" t="e">
        <v>#N/A</v>
      </c>
      <c r="FI251" s="225" t="e">
        <v>#N/A</v>
      </c>
      <c r="FJ251" s="225" t="e">
        <v>#N/A</v>
      </c>
      <c r="FK251" s="225" t="e">
        <v>#N/A</v>
      </c>
      <c r="FL251" s="225" t="e">
        <v>#N/A</v>
      </c>
      <c r="FM251" s="225" t="e">
        <v>#N/A</v>
      </c>
      <c r="FN251" s="225" t="e">
        <v>#N/A</v>
      </c>
      <c r="FO251" s="225" t="e">
        <v>#N/A</v>
      </c>
      <c r="FP251" s="225" t="e">
        <v>#N/A</v>
      </c>
      <c r="FQ251" s="225" t="e">
        <v>#N/A</v>
      </c>
      <c r="FR251" s="225" t="e">
        <v>#N/A</v>
      </c>
      <c r="FS251" s="225" t="e">
        <v>#N/A</v>
      </c>
      <c r="FT251" s="225" t="e">
        <v>#N/A</v>
      </c>
      <c r="FU251" s="225" t="e">
        <v>#N/A</v>
      </c>
      <c r="FV251" s="225" t="e">
        <v>#N/A</v>
      </c>
      <c r="FW251" s="225" t="e">
        <v>#N/A</v>
      </c>
      <c r="FX251" s="225" t="e">
        <v>#N/A</v>
      </c>
      <c r="FY251" s="225" t="e">
        <v>#N/A</v>
      </c>
      <c r="FZ251" s="225" t="e">
        <v>#N/A</v>
      </c>
      <c r="GA251" s="225" t="e">
        <v>#N/A</v>
      </c>
      <c r="GB251" s="225" t="e">
        <v>#N/A</v>
      </c>
      <c r="GC251" s="225" t="e">
        <v>#N/A</v>
      </c>
      <c r="GD251" s="225" t="e">
        <v>#N/A</v>
      </c>
      <c r="GE251" s="225" t="e">
        <v>#N/A</v>
      </c>
      <c r="GF251" s="225" t="e">
        <v>#N/A</v>
      </c>
      <c r="GG251" s="225" t="e">
        <v>#N/A</v>
      </c>
      <c r="GH251" s="225" t="e">
        <v>#N/A</v>
      </c>
      <c r="GI251" s="225" t="e">
        <v>#N/A</v>
      </c>
      <c r="GJ251" s="225" t="e">
        <v>#N/A</v>
      </c>
      <c r="GK251" s="225" t="e">
        <v>#N/A</v>
      </c>
      <c r="GL251" s="225" t="e">
        <v>#N/A</v>
      </c>
      <c r="GM251" s="225" t="e">
        <v>#N/A</v>
      </c>
      <c r="GN251" s="225" t="e">
        <v>#N/A</v>
      </c>
      <c r="GO251" s="225" t="e">
        <v>#N/A</v>
      </c>
      <c r="GP251" s="225" t="e">
        <v>#N/A</v>
      </c>
      <c r="GQ251" s="225" t="e">
        <v>#N/A</v>
      </c>
      <c r="GR251" s="225" t="e">
        <v>#N/A</v>
      </c>
      <c r="GS251" s="225" t="e">
        <v>#N/A</v>
      </c>
      <c r="GT251" s="225" t="e">
        <v>#N/A</v>
      </c>
      <c r="GU251" s="225" t="e">
        <v>#N/A</v>
      </c>
      <c r="GV251" s="225" t="e">
        <v>#N/A</v>
      </c>
      <c r="GW251" s="225" t="e">
        <v>#N/A</v>
      </c>
      <c r="GX251" s="225" t="e">
        <v>#N/A</v>
      </c>
      <c r="GY251" s="225" t="e">
        <v>#N/A</v>
      </c>
      <c r="GZ251" s="225" t="e">
        <v>#N/A</v>
      </c>
      <c r="HA251" s="225" t="e">
        <v>#N/A</v>
      </c>
      <c r="HB251" s="225" t="e">
        <v>#N/A</v>
      </c>
      <c r="HC251" s="225" t="e">
        <v>#N/A</v>
      </c>
      <c r="HD251" s="225" t="e">
        <v>#N/A</v>
      </c>
      <c r="HE251" s="225" t="e">
        <v>#N/A</v>
      </c>
      <c r="HF251" s="225" t="e">
        <v>#N/A</v>
      </c>
      <c r="HG251" s="225" t="e">
        <v>#N/A</v>
      </c>
      <c r="HH251" s="225" t="e">
        <v>#N/A</v>
      </c>
      <c r="HI251" s="225" t="e">
        <v>#N/A</v>
      </c>
      <c r="HJ251" s="225" t="e">
        <v>#N/A</v>
      </c>
      <c r="HK251" s="225" t="e">
        <v>#N/A</v>
      </c>
      <c r="HL251" s="225" t="e">
        <v>#N/A</v>
      </c>
      <c r="HM251" s="225" t="e">
        <v>#N/A</v>
      </c>
      <c r="HN251" s="225" t="e">
        <v>#N/A</v>
      </c>
      <c r="HO251" s="225" t="e">
        <v>#N/A</v>
      </c>
      <c r="HP251" s="225" t="e">
        <v>#N/A</v>
      </c>
      <c r="HQ251" s="225" t="e">
        <v>#N/A</v>
      </c>
      <c r="HR251" s="225" t="e">
        <v>#N/A</v>
      </c>
      <c r="HS251" s="225" t="e">
        <v>#N/A</v>
      </c>
      <c r="HT251" s="225" t="e">
        <v>#N/A</v>
      </c>
      <c r="HU251" s="225" t="e">
        <v>#N/A</v>
      </c>
      <c r="HV251" s="225" t="e">
        <v>#N/A</v>
      </c>
      <c r="HW251" s="225" t="e">
        <v>#N/A</v>
      </c>
      <c r="HX251" s="225" t="e">
        <v>#N/A</v>
      </c>
      <c r="HY251" s="225" t="e">
        <v>#N/A</v>
      </c>
      <c r="HZ251" s="225" t="e">
        <v>#N/A</v>
      </c>
      <c r="IA251" s="225" t="e">
        <v>#N/A</v>
      </c>
      <c r="IB251" s="225" t="e">
        <v>#N/A</v>
      </c>
      <c r="IC251" s="225" t="e">
        <v>#N/A</v>
      </c>
      <c r="ID251" s="225" t="e">
        <v>#N/A</v>
      </c>
      <c r="IE251" s="225" t="e">
        <v>#N/A</v>
      </c>
      <c r="IF251" s="225" t="e">
        <v>#N/A</v>
      </c>
      <c r="IG251" s="225" t="e">
        <v>#N/A</v>
      </c>
      <c r="IH251" s="225" t="e">
        <v>#N/A</v>
      </c>
      <c r="II251" s="225" t="e">
        <v>#N/A</v>
      </c>
      <c r="IJ251" s="225" t="e">
        <v>#N/A</v>
      </c>
      <c r="IK251" s="225" t="e">
        <v>#N/A</v>
      </c>
      <c r="IL251" s="225" t="e">
        <v>#N/A</v>
      </c>
      <c r="IM251" s="225" t="e">
        <v>#N/A</v>
      </c>
      <c r="IN251" s="225" t="e">
        <v>#N/A</v>
      </c>
      <c r="IO251" s="225" t="e">
        <v>#N/A</v>
      </c>
      <c r="IP251" s="225" t="e">
        <v>#N/A</v>
      </c>
      <c r="IQ251" s="225" t="e">
        <v>#N/A</v>
      </c>
      <c r="IR251" s="225" t="e">
        <v>#N/A</v>
      </c>
      <c r="IS251" s="225" t="e">
        <v>#N/A</v>
      </c>
      <c r="IT251" s="225" t="e">
        <v>#N/A</v>
      </c>
      <c r="IU251" s="225" t="e">
        <v>#N/A</v>
      </c>
      <c r="IV251" s="225" t="e">
        <v>#N/A</v>
      </c>
      <c r="IW251" s="225" t="e">
        <v>#N/A</v>
      </c>
      <c r="IX251" s="225" t="e">
        <v>#N/A</v>
      </c>
      <c r="IY251" s="225" t="e">
        <v>#N/A</v>
      </c>
      <c r="IZ251" s="225" t="e">
        <v>#N/A</v>
      </c>
      <c r="JA251" s="225" t="e">
        <v>#N/A</v>
      </c>
      <c r="JB251" s="225" t="e">
        <v>#N/A</v>
      </c>
      <c r="JC251" s="225" t="e">
        <v>#N/A</v>
      </c>
      <c r="JD251" s="225" t="e">
        <v>#N/A</v>
      </c>
      <c r="JE251" s="225" t="e">
        <v>#N/A</v>
      </c>
      <c r="JF251" s="225" t="e">
        <v>#N/A</v>
      </c>
      <c r="JG251" s="225" t="e">
        <v>#N/A</v>
      </c>
      <c r="JH251" s="225" t="e">
        <v>#N/A</v>
      </c>
      <c r="JI251" s="225" t="e">
        <v>#N/A</v>
      </c>
      <c r="JJ251" s="225" t="e">
        <v>#N/A</v>
      </c>
      <c r="JK251" s="225" t="e">
        <v>#N/A</v>
      </c>
      <c r="JL251" s="225" t="e">
        <v>#N/A</v>
      </c>
      <c r="JM251" s="225" t="e">
        <v>#N/A</v>
      </c>
      <c r="JN251" s="225" t="e">
        <v>#N/A</v>
      </c>
      <c r="JO251" s="225" t="e">
        <v>#N/A</v>
      </c>
      <c r="JP251" s="225" t="e">
        <v>#N/A</v>
      </c>
      <c r="JQ251" s="225" t="e">
        <v>#N/A</v>
      </c>
      <c r="JR251" s="225" t="e">
        <v>#N/A</v>
      </c>
      <c r="JS251" s="225" t="e">
        <v>#N/A</v>
      </c>
      <c r="JT251" s="225" t="e">
        <v>#N/A</v>
      </c>
      <c r="JU251" s="225" t="e">
        <v>#N/A</v>
      </c>
      <c r="JV251" s="225" t="e">
        <v>#N/A</v>
      </c>
      <c r="JW251" s="225" t="e">
        <v>#N/A</v>
      </c>
      <c r="JX251" s="225" t="e">
        <v>#N/A</v>
      </c>
      <c r="JY251" s="225" t="e">
        <v>#N/A</v>
      </c>
      <c r="JZ251" s="225" t="e">
        <v>#N/A</v>
      </c>
      <c r="KA251" s="225" t="e">
        <v>#N/A</v>
      </c>
      <c r="KB251" s="225" t="e">
        <v>#N/A</v>
      </c>
      <c r="KC251" s="225" t="e">
        <v>#N/A</v>
      </c>
      <c r="KD251" s="225" t="e">
        <v>#N/A</v>
      </c>
      <c r="KE251" s="225" t="e">
        <v>#N/A</v>
      </c>
      <c r="KF251" s="225" t="e">
        <v>#N/A</v>
      </c>
      <c r="KG251" s="225" t="e">
        <v>#N/A</v>
      </c>
      <c r="KH251" s="225" t="e">
        <v>#N/A</v>
      </c>
      <c r="KI251" s="225" t="e">
        <v>#N/A</v>
      </c>
      <c r="KJ251" s="225" t="e">
        <v>#N/A</v>
      </c>
      <c r="KK251" s="225" t="e">
        <v>#N/A</v>
      </c>
      <c r="KL251" s="225" t="e">
        <v>#N/A</v>
      </c>
      <c r="KM251" s="225" t="e">
        <v>#N/A</v>
      </c>
      <c r="KN251" s="225" t="e">
        <v>#N/A</v>
      </c>
      <c r="KO251" s="225" t="e">
        <v>#N/A</v>
      </c>
      <c r="KP251" s="225" t="e">
        <v>#N/A</v>
      </c>
      <c r="KQ251" s="225" t="e">
        <v>#N/A</v>
      </c>
      <c r="KR251" s="225" t="e">
        <v>#N/A</v>
      </c>
      <c r="KS251" s="225" t="e">
        <v>#N/A</v>
      </c>
      <c r="KT251" s="225" t="e">
        <v>#N/A</v>
      </c>
      <c r="KU251" s="225" t="e">
        <v>#N/A</v>
      </c>
      <c r="KV251" s="225" t="e">
        <v>#N/A</v>
      </c>
      <c r="KW251" s="225" t="e">
        <v>#N/A</v>
      </c>
      <c r="KX251" s="225" t="e">
        <v>#N/A</v>
      </c>
      <c r="KY251" s="225" t="e">
        <v>#N/A</v>
      </c>
      <c r="KZ251" s="225" t="e">
        <v>#N/A</v>
      </c>
      <c r="LA251" s="225" t="e">
        <v>#N/A</v>
      </c>
      <c r="LB251" s="225" t="e">
        <v>#N/A</v>
      </c>
      <c r="LC251" s="225" t="e">
        <v>#N/A</v>
      </c>
      <c r="LD251" s="225" t="e">
        <v>#N/A</v>
      </c>
      <c r="LE251" s="225" t="e">
        <v>#N/A</v>
      </c>
      <c r="LF251" s="225" t="e">
        <v>#N/A</v>
      </c>
      <c r="LG251" s="225" t="e">
        <v>#N/A</v>
      </c>
      <c r="LH251" s="225" t="e">
        <v>#N/A</v>
      </c>
      <c r="LI251" s="225" t="e">
        <v>#N/A</v>
      </c>
      <c r="LJ251" s="225" t="e">
        <v>#N/A</v>
      </c>
      <c r="LK251" s="225" t="e">
        <v>#N/A</v>
      </c>
      <c r="LL251" s="225" t="e">
        <v>#N/A</v>
      </c>
      <c r="LM251" s="225" t="e">
        <v>#N/A</v>
      </c>
      <c r="LN251" s="225" t="e">
        <v>#N/A</v>
      </c>
      <c r="LO251" s="225" t="e">
        <v>#N/A</v>
      </c>
      <c r="LP251" s="225" t="e">
        <v>#N/A</v>
      </c>
      <c r="LQ251" s="225" t="e">
        <v>#N/A</v>
      </c>
      <c r="LR251" s="225" t="e">
        <v>#N/A</v>
      </c>
      <c r="LS251" s="225" t="e">
        <v>#N/A</v>
      </c>
      <c r="LT251" s="225" t="e">
        <v>#N/A</v>
      </c>
      <c r="LU251" s="225" t="e">
        <v>#N/A</v>
      </c>
      <c r="LV251" s="225" t="e">
        <v>#N/A</v>
      </c>
      <c r="LW251" s="225" t="e">
        <v>#N/A</v>
      </c>
      <c r="LX251" s="225" t="e">
        <v>#N/A</v>
      </c>
      <c r="LY251" s="225" t="e">
        <v>#N/A</v>
      </c>
      <c r="LZ251" s="225" t="e">
        <v>#N/A</v>
      </c>
      <c r="MA251" s="225" t="e">
        <v>#N/A</v>
      </c>
      <c r="MB251" s="225" t="e">
        <v>#N/A</v>
      </c>
      <c r="MC251" s="225" t="e">
        <v>#N/A</v>
      </c>
      <c r="MD251" s="225" t="e">
        <v>#N/A</v>
      </c>
      <c r="ME251" s="225" t="e">
        <v>#N/A</v>
      </c>
      <c r="MF251" s="225" t="e">
        <v>#N/A</v>
      </c>
      <c r="MG251" s="225" t="e">
        <v>#N/A</v>
      </c>
      <c r="MH251" s="225" t="e">
        <v>#N/A</v>
      </c>
      <c r="MI251" s="225" t="e">
        <v>#N/A</v>
      </c>
      <c r="MJ251" s="225" t="e">
        <v>#N/A</v>
      </c>
      <c r="MK251" s="225" t="e">
        <v>#N/A</v>
      </c>
      <c r="ML251" s="225" t="e">
        <v>#N/A</v>
      </c>
      <c r="MM251" s="225" t="e">
        <v>#N/A</v>
      </c>
      <c r="MN251" s="225" t="e">
        <v>#N/A</v>
      </c>
      <c r="MO251" s="225" t="e">
        <v>#N/A</v>
      </c>
      <c r="MP251" s="225" t="e">
        <v>#N/A</v>
      </c>
      <c r="MQ251" s="225" t="e">
        <v>#N/A</v>
      </c>
      <c r="MR251" s="225" t="e">
        <v>#N/A</v>
      </c>
      <c r="MS251" s="225" t="e">
        <v>#N/A</v>
      </c>
      <c r="MT251" s="225" t="e">
        <v>#N/A</v>
      </c>
      <c r="MU251" s="225" t="e">
        <v>#N/A</v>
      </c>
      <c r="MV251" s="225" t="e">
        <v>#N/A</v>
      </c>
      <c r="MW251" s="225" t="e">
        <v>#N/A</v>
      </c>
      <c r="MX251" s="225" t="e">
        <v>#N/A</v>
      </c>
      <c r="MY251" s="225" t="e">
        <v>#N/A</v>
      </c>
      <c r="MZ251" s="225" t="e">
        <v>#N/A</v>
      </c>
      <c r="NA251" s="225" t="e">
        <v>#N/A</v>
      </c>
      <c r="NB251" s="225" t="e">
        <v>#N/A</v>
      </c>
      <c r="NC251" s="225" t="e">
        <v>#N/A</v>
      </c>
      <c r="ND251" s="225" t="e">
        <v>#N/A</v>
      </c>
      <c r="NE251" s="225" t="e">
        <v>#N/A</v>
      </c>
      <c r="NF251" s="225" t="e">
        <v>#N/A</v>
      </c>
      <c r="NG251" s="225" t="e">
        <v>#N/A</v>
      </c>
      <c r="NH251" s="225" t="e">
        <v>#N/A</v>
      </c>
      <c r="NI251" s="225" t="e">
        <v>#N/A</v>
      </c>
      <c r="NJ251" s="225" t="e">
        <v>#N/A</v>
      </c>
      <c r="NK251" s="225" t="e">
        <v>#N/A</v>
      </c>
      <c r="NL251" s="225" t="e">
        <v>#N/A</v>
      </c>
      <c r="NM251" s="225" t="e">
        <v>#N/A</v>
      </c>
      <c r="NN251" s="225" t="e">
        <v>#N/A</v>
      </c>
      <c r="NO251" s="225" t="e">
        <v>#N/A</v>
      </c>
      <c r="NP251" s="225" t="e">
        <v>#N/A</v>
      </c>
      <c r="NQ251" s="225" t="e">
        <v>#N/A</v>
      </c>
      <c r="NR251" s="225" t="e">
        <v>#N/A</v>
      </c>
      <c r="NS251" s="225" t="e">
        <v>#N/A</v>
      </c>
      <c r="NT251" s="225" t="e">
        <v>#N/A</v>
      </c>
      <c r="NU251" s="225" t="e">
        <v>#N/A</v>
      </c>
      <c r="NV251" s="225" t="e">
        <v>#N/A</v>
      </c>
      <c r="NW251" s="225" t="e">
        <v>#N/A</v>
      </c>
      <c r="NX251" s="225" t="e">
        <v>#N/A</v>
      </c>
      <c r="NY251" s="225" t="e">
        <v>#N/A</v>
      </c>
      <c r="NZ251" s="225" t="e">
        <v>#N/A</v>
      </c>
      <c r="OA251" s="225" t="e">
        <v>#N/A</v>
      </c>
      <c r="OB251" s="225" t="e">
        <v>#N/A</v>
      </c>
      <c r="OC251" s="225" t="e">
        <v>#N/A</v>
      </c>
      <c r="OD251" s="225" t="e">
        <v>#N/A</v>
      </c>
      <c r="OE251" s="225" t="e">
        <v>#N/A</v>
      </c>
      <c r="OF251" s="225" t="e">
        <v>#N/A</v>
      </c>
      <c r="OG251" s="225" t="e">
        <v>#N/A</v>
      </c>
      <c r="OH251" s="225" t="e">
        <v>#N/A</v>
      </c>
      <c r="OI251" s="225" t="e">
        <v>#N/A</v>
      </c>
      <c r="OJ251" s="225" t="e">
        <v>#N/A</v>
      </c>
      <c r="OK251" s="225" t="e">
        <v>#N/A</v>
      </c>
      <c r="OL251" s="225" t="e">
        <v>#N/A</v>
      </c>
      <c r="OM251" s="225" t="e">
        <v>#N/A</v>
      </c>
      <c r="ON251" s="225" t="e">
        <v>#N/A</v>
      </c>
      <c r="OO251" s="225" t="e">
        <v>#N/A</v>
      </c>
      <c r="OP251" s="225" t="e">
        <v>#N/A</v>
      </c>
      <c r="OQ251" s="225" t="e">
        <v>#N/A</v>
      </c>
      <c r="OR251" s="225" t="e">
        <v>#N/A</v>
      </c>
      <c r="OS251" s="225" t="e">
        <v>#N/A</v>
      </c>
      <c r="OT251" s="225" t="e">
        <v>#N/A</v>
      </c>
      <c r="OU251" s="225" t="e">
        <v>#N/A</v>
      </c>
      <c r="OV251" s="225" t="e">
        <v>#N/A</v>
      </c>
      <c r="OW251" s="225" t="e">
        <v>#N/A</v>
      </c>
      <c r="OX251" s="225" t="e">
        <v>#N/A</v>
      </c>
      <c r="OY251" s="225" t="e">
        <v>#N/A</v>
      </c>
      <c r="OZ251" s="225" t="e">
        <v>#N/A</v>
      </c>
      <c r="PA251" s="225" t="e">
        <v>#N/A</v>
      </c>
      <c r="PB251" s="225" t="e">
        <v>#N/A</v>
      </c>
      <c r="PC251" s="225" t="e">
        <v>#N/A</v>
      </c>
      <c r="PD251" s="225" t="e">
        <v>#N/A</v>
      </c>
      <c r="PE251" s="225" t="e">
        <v>#N/A</v>
      </c>
      <c r="PF251" s="225" t="e">
        <v>#N/A</v>
      </c>
      <c r="PG251" s="225" t="e">
        <v>#N/A</v>
      </c>
      <c r="PH251" s="225" t="e">
        <v>#N/A</v>
      </c>
      <c r="PI251" s="225" t="e">
        <v>#N/A</v>
      </c>
      <c r="PJ251" s="225" t="e">
        <v>#N/A</v>
      </c>
      <c r="PK251" s="225" t="e">
        <v>#N/A</v>
      </c>
      <c r="PL251" s="225" t="e">
        <v>#N/A</v>
      </c>
      <c r="PM251" s="225" t="e">
        <v>#N/A</v>
      </c>
      <c r="PN251" s="225" t="e">
        <v>#N/A</v>
      </c>
      <c r="PO251" s="225" t="e">
        <v>#N/A</v>
      </c>
      <c r="PP251" s="225" t="e">
        <v>#N/A</v>
      </c>
      <c r="PQ251" s="225" t="e">
        <v>#N/A</v>
      </c>
      <c r="PR251" s="225" t="e">
        <v>#N/A</v>
      </c>
      <c r="PS251" s="225" t="e">
        <v>#N/A</v>
      </c>
      <c r="PT251" s="225" t="e">
        <v>#N/A</v>
      </c>
      <c r="PU251" s="225" t="e">
        <v>#N/A</v>
      </c>
      <c r="PV251" s="225" t="e">
        <v>#N/A</v>
      </c>
      <c r="PW251" s="225" t="e">
        <v>#N/A</v>
      </c>
      <c r="PX251" s="225" t="e">
        <v>#N/A</v>
      </c>
      <c r="PY251" s="225" t="e">
        <v>#N/A</v>
      </c>
      <c r="PZ251" s="225" t="e">
        <v>#N/A</v>
      </c>
      <c r="QA251" s="225" t="e">
        <v>#N/A</v>
      </c>
      <c r="QB251" s="225" t="e">
        <v>#N/A</v>
      </c>
      <c r="QC251" s="225" t="e">
        <v>#N/A</v>
      </c>
      <c r="QD251" s="225" t="e">
        <v>#N/A</v>
      </c>
      <c r="QE251" s="225" t="e">
        <v>#N/A</v>
      </c>
      <c r="QF251" s="225" t="e">
        <v>#N/A</v>
      </c>
      <c r="QG251" s="225" t="e">
        <v>#N/A</v>
      </c>
      <c r="QH251" s="225" t="e">
        <v>#N/A</v>
      </c>
      <c r="QI251" s="225" t="e">
        <v>#N/A</v>
      </c>
      <c r="QJ251" s="225" t="e">
        <v>#N/A</v>
      </c>
      <c r="QK251" s="225" t="e">
        <v>#N/A</v>
      </c>
      <c r="QL251" s="225" t="e">
        <v>#N/A</v>
      </c>
      <c r="QM251" s="225" t="e">
        <v>#N/A</v>
      </c>
      <c r="QN251" s="225" t="e">
        <v>#N/A</v>
      </c>
      <c r="QO251" s="225" t="e">
        <v>#N/A</v>
      </c>
      <c r="QP251" s="225" t="e">
        <v>#N/A</v>
      </c>
      <c r="QQ251" s="225" t="e">
        <v>#N/A</v>
      </c>
      <c r="QR251" s="225" t="e">
        <v>#N/A</v>
      </c>
      <c r="QS251" s="225" t="e">
        <v>#N/A</v>
      </c>
      <c r="QT251" s="225" t="e">
        <v>#N/A</v>
      </c>
      <c r="QU251" s="225" t="e">
        <v>#N/A</v>
      </c>
      <c r="QV251" s="225" t="e">
        <v>#N/A</v>
      </c>
      <c r="QW251" s="225" t="e">
        <v>#N/A</v>
      </c>
      <c r="QX251" s="225" t="e">
        <v>#N/A</v>
      </c>
      <c r="QY251" s="225" t="e">
        <v>#N/A</v>
      </c>
      <c r="QZ251" s="225" t="e">
        <v>#N/A</v>
      </c>
      <c r="RA251" s="225" t="e">
        <v>#N/A</v>
      </c>
      <c r="RB251" s="225" t="e">
        <v>#N/A</v>
      </c>
      <c r="RC251" s="225" t="e">
        <v>#N/A</v>
      </c>
      <c r="RD251" s="225" t="e">
        <v>#N/A</v>
      </c>
      <c r="RE251" s="225" t="e">
        <v>#N/A</v>
      </c>
      <c r="RF251" s="225" t="e">
        <v>#N/A</v>
      </c>
      <c r="RG251" s="225" t="e">
        <v>#N/A</v>
      </c>
      <c r="RH251" s="225" t="e">
        <v>#N/A</v>
      </c>
      <c r="RI251" s="225" t="e">
        <v>#N/A</v>
      </c>
      <c r="RJ251" s="225" t="e">
        <v>#N/A</v>
      </c>
      <c r="RK251" s="225" t="e">
        <v>#N/A</v>
      </c>
      <c r="RL251" s="225" t="e">
        <v>#N/A</v>
      </c>
      <c r="RM251" s="225" t="e">
        <v>#N/A</v>
      </c>
      <c r="RN251" s="225" t="e">
        <v>#N/A</v>
      </c>
      <c r="RO251" s="225" t="e">
        <v>#N/A</v>
      </c>
      <c r="RP251" s="225" t="e">
        <v>#N/A</v>
      </c>
      <c r="RQ251" s="225" t="e">
        <v>#N/A</v>
      </c>
      <c r="RR251" s="225" t="e">
        <v>#N/A</v>
      </c>
      <c r="RS251" s="225" t="e">
        <v>#N/A</v>
      </c>
      <c r="RT251" s="225" t="e">
        <v>#N/A</v>
      </c>
      <c r="RU251" s="225" t="e">
        <v>#N/A</v>
      </c>
      <c r="RV251" s="225" t="e">
        <v>#N/A</v>
      </c>
      <c r="RW251" s="225" t="e">
        <v>#N/A</v>
      </c>
      <c r="RX251" s="225" t="e">
        <v>#N/A</v>
      </c>
      <c r="RY251" s="225" t="e">
        <v>#N/A</v>
      </c>
      <c r="RZ251" s="225" t="e">
        <v>#N/A</v>
      </c>
      <c r="SA251" s="225" t="e">
        <v>#N/A</v>
      </c>
      <c r="SB251" s="225" t="e">
        <v>#N/A</v>
      </c>
      <c r="SC251" s="225" t="e">
        <v>#N/A</v>
      </c>
      <c r="SD251" s="225" t="e">
        <v>#N/A</v>
      </c>
      <c r="SE251" s="225" t="e">
        <v>#N/A</v>
      </c>
      <c r="SF251" s="225" t="e">
        <v>#N/A</v>
      </c>
      <c r="SG251" s="225" t="e">
        <v>#N/A</v>
      </c>
      <c r="SH251" s="225" t="e">
        <v>#N/A</v>
      </c>
      <c r="SI251" s="225" t="e">
        <v>#N/A</v>
      </c>
      <c r="SJ251" s="225" t="e">
        <v>#N/A</v>
      </c>
      <c r="SK251" s="225" t="e">
        <v>#N/A</v>
      </c>
      <c r="SL251" s="225" t="e">
        <v>#N/A</v>
      </c>
      <c r="SM251" s="225" t="e">
        <v>#N/A</v>
      </c>
      <c r="SN251" s="225" t="e">
        <v>#N/A</v>
      </c>
      <c r="SO251" s="225" t="e">
        <v>#N/A</v>
      </c>
      <c r="SP251" s="225" t="e">
        <v>#N/A</v>
      </c>
      <c r="SQ251" s="225" t="e">
        <v>#N/A</v>
      </c>
      <c r="SR251" s="225" t="e">
        <v>#N/A</v>
      </c>
      <c r="SS251" s="225" t="e">
        <v>#N/A</v>
      </c>
      <c r="ST251" s="225" t="e">
        <v>#N/A</v>
      </c>
      <c r="SU251" s="225" t="e">
        <v>#N/A</v>
      </c>
      <c r="SV251" s="225" t="e">
        <v>#N/A</v>
      </c>
      <c r="SW251" s="225" t="e">
        <v>#N/A</v>
      </c>
      <c r="SX251" s="225" t="e">
        <v>#N/A</v>
      </c>
      <c r="SY251" s="225" t="e">
        <v>#N/A</v>
      </c>
      <c r="SZ251" s="225" t="e">
        <v>#N/A</v>
      </c>
      <c r="TA251" s="225" t="e">
        <v>#N/A</v>
      </c>
      <c r="TB251" s="225" t="e">
        <v>#N/A</v>
      </c>
      <c r="TC251" s="225" t="e">
        <v>#N/A</v>
      </c>
      <c r="TD251" s="225" t="e">
        <v>#N/A</v>
      </c>
      <c r="TE251" s="225" t="e">
        <v>#N/A</v>
      </c>
      <c r="TF251" s="225" t="e">
        <v>#N/A</v>
      </c>
      <c r="TG251" s="225" t="e">
        <v>#N/A</v>
      </c>
      <c r="TH251" s="225" t="e">
        <v>#N/A</v>
      </c>
      <c r="TI251" s="225" t="e">
        <v>#N/A</v>
      </c>
      <c r="TJ251" s="225" t="e">
        <v>#N/A</v>
      </c>
      <c r="TK251" s="225" t="e">
        <v>#N/A</v>
      </c>
      <c r="TL251" s="225" t="e">
        <v>#N/A</v>
      </c>
      <c r="TM251" s="225" t="e">
        <v>#N/A</v>
      </c>
      <c r="TN251" s="225" t="e">
        <v>#N/A</v>
      </c>
      <c r="TO251" s="225" t="e">
        <v>#N/A</v>
      </c>
      <c r="TP251" s="225" t="e">
        <v>#N/A</v>
      </c>
      <c r="TQ251" s="225" t="e">
        <v>#N/A</v>
      </c>
      <c r="TR251" s="225" t="e">
        <v>#N/A</v>
      </c>
      <c r="TS251" s="225" t="e">
        <v>#N/A</v>
      </c>
      <c r="TT251" s="225" t="e">
        <v>#N/A</v>
      </c>
      <c r="TU251" s="225" t="e">
        <v>#N/A</v>
      </c>
      <c r="TV251" s="225" t="e">
        <v>#N/A</v>
      </c>
      <c r="TW251" s="225" t="e">
        <v>#N/A</v>
      </c>
      <c r="TX251" s="225" t="e">
        <v>#N/A</v>
      </c>
      <c r="TY251" s="225" t="e">
        <v>#N/A</v>
      </c>
      <c r="TZ251" s="225" t="e">
        <v>#N/A</v>
      </c>
      <c r="UA251" s="225" t="e">
        <v>#N/A</v>
      </c>
      <c r="UB251" s="225" t="e">
        <v>#N/A</v>
      </c>
      <c r="UC251" s="225" t="e">
        <v>#N/A</v>
      </c>
      <c r="UD251" s="225" t="e">
        <v>#N/A</v>
      </c>
      <c r="UE251" s="225" t="e">
        <v>#N/A</v>
      </c>
      <c r="UF251" s="225" t="e">
        <v>#N/A</v>
      </c>
      <c r="UG251" s="225" t="e">
        <v>#N/A</v>
      </c>
      <c r="UH251" s="225" t="e">
        <v>#N/A</v>
      </c>
      <c r="UI251" s="225" t="e">
        <v>#N/A</v>
      </c>
      <c r="UJ251" s="225" t="e">
        <v>#N/A</v>
      </c>
      <c r="UK251" s="225" t="e">
        <v>#N/A</v>
      </c>
      <c r="UL251" s="225" t="e">
        <v>#N/A</v>
      </c>
      <c r="UM251" s="225" t="e">
        <v>#N/A</v>
      </c>
      <c r="UN251" s="225" t="e">
        <v>#N/A</v>
      </c>
      <c r="UO251" s="225" t="e">
        <v>#N/A</v>
      </c>
      <c r="UP251" s="225" t="e">
        <v>#N/A</v>
      </c>
      <c r="UQ251" s="225" t="e">
        <v>#N/A</v>
      </c>
      <c r="UR251" s="225" t="e">
        <v>#N/A</v>
      </c>
      <c r="US251" s="225" t="e">
        <v>#N/A</v>
      </c>
      <c r="UT251" s="225" t="e">
        <v>#N/A</v>
      </c>
      <c r="UU251" s="225" t="e">
        <v>#N/A</v>
      </c>
      <c r="UV251" s="225" t="e">
        <v>#N/A</v>
      </c>
      <c r="UW251" s="225" t="e">
        <v>#N/A</v>
      </c>
      <c r="UX251" s="225" t="e">
        <v>#N/A</v>
      </c>
      <c r="UY251" s="225" t="e">
        <v>#N/A</v>
      </c>
      <c r="UZ251" s="225" t="e">
        <v>#N/A</v>
      </c>
      <c r="VA251" s="225" t="e">
        <v>#N/A</v>
      </c>
      <c r="VB251" s="225" t="e">
        <v>#N/A</v>
      </c>
      <c r="VC251" s="225" t="e">
        <v>#N/A</v>
      </c>
      <c r="VD251" s="225" t="e">
        <v>#N/A</v>
      </c>
      <c r="VE251" s="225" t="e">
        <v>#N/A</v>
      </c>
      <c r="VF251" s="225" t="e">
        <v>#N/A</v>
      </c>
      <c r="VG251" s="225" t="e">
        <v>#N/A</v>
      </c>
      <c r="VH251" s="225" t="e">
        <v>#N/A</v>
      </c>
      <c r="VI251" s="225" t="e">
        <v>#N/A</v>
      </c>
      <c r="VJ251" s="225" t="e">
        <v>#N/A</v>
      </c>
      <c r="VK251" s="225" t="e">
        <v>#N/A</v>
      </c>
      <c r="VL251" s="225" t="e">
        <v>#N/A</v>
      </c>
      <c r="VM251" s="225" t="e">
        <v>#N/A</v>
      </c>
      <c r="VN251" s="225" t="e">
        <v>#N/A</v>
      </c>
      <c r="VO251" s="225" t="e">
        <v>#N/A</v>
      </c>
      <c r="VP251" s="225" t="e">
        <v>#N/A</v>
      </c>
      <c r="VQ251" s="225" t="e">
        <v>#N/A</v>
      </c>
      <c r="VR251" s="225" t="e">
        <v>#N/A</v>
      </c>
      <c r="VS251" s="225" t="e">
        <v>#N/A</v>
      </c>
      <c r="VT251" s="225" t="e">
        <v>#N/A</v>
      </c>
      <c r="VU251" s="225" t="e">
        <v>#N/A</v>
      </c>
      <c r="VV251" s="225" t="e">
        <v>#N/A</v>
      </c>
      <c r="VW251" s="225" t="e">
        <v>#N/A</v>
      </c>
      <c r="VX251" s="225" t="e">
        <v>#N/A</v>
      </c>
      <c r="VY251" s="225" t="e">
        <v>#N/A</v>
      </c>
      <c r="VZ251" s="225" t="e">
        <v>#N/A</v>
      </c>
      <c r="WA251" s="225" t="e">
        <v>#N/A</v>
      </c>
      <c r="WB251" s="225" t="e">
        <v>#N/A</v>
      </c>
      <c r="WC251" s="225" t="e">
        <v>#N/A</v>
      </c>
      <c r="WD251" s="225" t="e">
        <v>#N/A</v>
      </c>
      <c r="WE251" s="225" t="e">
        <v>#N/A</v>
      </c>
      <c r="WF251" s="225" t="e">
        <v>#N/A</v>
      </c>
      <c r="WG251" s="225" t="e">
        <v>#N/A</v>
      </c>
      <c r="WH251" s="225" t="e">
        <v>#N/A</v>
      </c>
      <c r="WI251" s="225" t="e">
        <v>#N/A</v>
      </c>
      <c r="WJ251" s="225" t="e">
        <v>#N/A</v>
      </c>
      <c r="WK251" s="225" t="e">
        <v>#N/A</v>
      </c>
      <c r="WL251" s="225" t="e">
        <v>#N/A</v>
      </c>
      <c r="WM251" s="225" t="e">
        <v>#N/A</v>
      </c>
      <c r="WN251" s="225" t="e">
        <v>#N/A</v>
      </c>
      <c r="WO251" s="225" t="e">
        <v>#N/A</v>
      </c>
      <c r="WP251" s="225" t="e">
        <v>#N/A</v>
      </c>
      <c r="WQ251" s="225" t="e">
        <v>#N/A</v>
      </c>
      <c r="WR251" s="225" t="e">
        <v>#N/A</v>
      </c>
      <c r="WS251" s="225" t="e">
        <v>#N/A</v>
      </c>
      <c r="WT251" s="225" t="e">
        <v>#N/A</v>
      </c>
      <c r="WU251" s="225" t="e">
        <v>#N/A</v>
      </c>
      <c r="WV251" s="225" t="e">
        <v>#N/A</v>
      </c>
      <c r="WW251" s="225" t="e">
        <v>#N/A</v>
      </c>
      <c r="WX251" s="225" t="e">
        <v>#N/A</v>
      </c>
      <c r="WY251" s="225" t="e">
        <v>#N/A</v>
      </c>
      <c r="WZ251" s="225" t="e">
        <v>#N/A</v>
      </c>
      <c r="XA251" s="225" t="e">
        <v>#N/A</v>
      </c>
      <c r="XB251" s="225" t="e">
        <v>#N/A</v>
      </c>
      <c r="XC251" s="225" t="e">
        <v>#N/A</v>
      </c>
      <c r="XD251" s="225" t="e">
        <v>#N/A</v>
      </c>
      <c r="XE251" s="225" t="e">
        <v>#N/A</v>
      </c>
      <c r="XF251" s="225" t="e">
        <v>#N/A</v>
      </c>
      <c r="XG251" s="225" t="e">
        <v>#N/A</v>
      </c>
      <c r="XH251" s="225" t="e">
        <v>#N/A</v>
      </c>
      <c r="XI251" s="225" t="e">
        <v>#N/A</v>
      </c>
      <c r="XJ251" s="225" t="e">
        <v>#N/A</v>
      </c>
      <c r="XK251" s="225" t="e">
        <v>#N/A</v>
      </c>
      <c r="XL251" s="225" t="e">
        <v>#N/A</v>
      </c>
      <c r="XM251" s="225" t="e">
        <v>#N/A</v>
      </c>
      <c r="XN251" s="225" t="e">
        <v>#N/A</v>
      </c>
      <c r="XO251" s="225" t="e">
        <v>#N/A</v>
      </c>
      <c r="XP251" s="225" t="e">
        <v>#N/A</v>
      </c>
      <c r="XQ251" s="225" t="e">
        <v>#N/A</v>
      </c>
      <c r="XR251" s="225" t="e">
        <v>#N/A</v>
      </c>
      <c r="XS251" s="225" t="e">
        <v>#N/A</v>
      </c>
      <c r="XT251" s="225" t="e">
        <v>#N/A</v>
      </c>
      <c r="XU251" s="225" t="e">
        <v>#N/A</v>
      </c>
      <c r="XV251" s="225" t="e">
        <v>#N/A</v>
      </c>
      <c r="XW251" s="225" t="e">
        <v>#N/A</v>
      </c>
      <c r="XX251" s="225" t="e">
        <v>#N/A</v>
      </c>
      <c r="XY251" s="225" t="e">
        <v>#N/A</v>
      </c>
      <c r="XZ251" s="225" t="e">
        <v>#N/A</v>
      </c>
      <c r="YA251" s="225" t="e">
        <v>#N/A</v>
      </c>
      <c r="YB251" s="225" t="e">
        <v>#N/A</v>
      </c>
      <c r="YC251" s="225" t="e">
        <v>#N/A</v>
      </c>
      <c r="YD251" s="225" t="e">
        <v>#N/A</v>
      </c>
      <c r="YE251" s="225" t="e">
        <v>#N/A</v>
      </c>
      <c r="YF251" s="225" t="e">
        <v>#N/A</v>
      </c>
      <c r="YG251" s="225" t="e">
        <v>#N/A</v>
      </c>
      <c r="YH251" s="225" t="e">
        <v>#N/A</v>
      </c>
      <c r="YI251" s="225" t="e">
        <v>#N/A</v>
      </c>
      <c r="YJ251" s="225" t="e">
        <v>#N/A</v>
      </c>
      <c r="YK251" s="225" t="e">
        <v>#N/A</v>
      </c>
      <c r="YL251" s="225" t="e">
        <v>#N/A</v>
      </c>
      <c r="YM251" s="225" t="e">
        <v>#N/A</v>
      </c>
      <c r="YN251" s="225" t="e">
        <v>#N/A</v>
      </c>
      <c r="YO251" s="225" t="e">
        <v>#N/A</v>
      </c>
      <c r="YP251" s="225" t="e">
        <v>#N/A</v>
      </c>
      <c r="YQ251" s="225" t="e">
        <v>#N/A</v>
      </c>
      <c r="YR251" s="225" t="e">
        <v>#N/A</v>
      </c>
      <c r="YS251" s="225" t="e">
        <v>#N/A</v>
      </c>
      <c r="YT251" s="225" t="e">
        <v>#N/A</v>
      </c>
      <c r="YU251" s="225" t="e">
        <v>#N/A</v>
      </c>
      <c r="YV251" s="225" t="e">
        <v>#N/A</v>
      </c>
      <c r="YW251" s="225" t="e">
        <v>#N/A</v>
      </c>
      <c r="YX251" s="225" t="e">
        <v>#N/A</v>
      </c>
      <c r="YY251" s="225" t="e">
        <v>#N/A</v>
      </c>
      <c r="YZ251" s="225" t="e">
        <v>#N/A</v>
      </c>
      <c r="ZA251" s="225" t="e">
        <v>#N/A</v>
      </c>
      <c r="ZB251" s="225" t="e">
        <v>#N/A</v>
      </c>
      <c r="ZC251" s="225" t="e">
        <v>#N/A</v>
      </c>
      <c r="ZD251" s="225" t="e">
        <v>#N/A</v>
      </c>
      <c r="ZE251" s="225" t="e">
        <v>#N/A</v>
      </c>
      <c r="ZF251" s="225" t="e">
        <v>#N/A</v>
      </c>
      <c r="ZG251" s="225" t="e">
        <v>#N/A</v>
      </c>
      <c r="ZH251" s="225" t="e">
        <v>#N/A</v>
      </c>
      <c r="ZI251" s="225" t="e">
        <v>#N/A</v>
      </c>
      <c r="ZJ251" s="225" t="e">
        <v>#N/A</v>
      </c>
      <c r="ZK251" s="225" t="e">
        <v>#N/A</v>
      </c>
      <c r="ZL251" s="225" t="e">
        <v>#N/A</v>
      </c>
      <c r="ZM251" s="225" t="e">
        <v>#N/A</v>
      </c>
      <c r="ZN251" s="225" t="e">
        <v>#N/A</v>
      </c>
      <c r="ZO251" s="225" t="e">
        <v>#N/A</v>
      </c>
      <c r="ZP251" s="225" t="e">
        <v>#N/A</v>
      </c>
      <c r="ZQ251" s="225" t="e">
        <v>#N/A</v>
      </c>
      <c r="ZR251" s="225" t="e">
        <v>#N/A</v>
      </c>
      <c r="ZS251" s="225" t="e">
        <v>#N/A</v>
      </c>
      <c r="ZT251" s="225" t="e">
        <v>#N/A</v>
      </c>
      <c r="ZU251" s="225" t="e">
        <v>#N/A</v>
      </c>
      <c r="ZV251" s="225" t="e">
        <v>#N/A</v>
      </c>
      <c r="ZW251" s="225" t="e">
        <v>#N/A</v>
      </c>
      <c r="ZX251" s="225" t="e">
        <v>#N/A</v>
      </c>
      <c r="ZY251" s="225" t="e">
        <v>#N/A</v>
      </c>
      <c r="ZZ251" s="225" t="e">
        <v>#N/A</v>
      </c>
      <c r="AAA251" s="225" t="e">
        <v>#N/A</v>
      </c>
      <c r="AAB251" s="225" t="e">
        <v>#N/A</v>
      </c>
      <c r="AAC251" s="225" t="e">
        <v>#N/A</v>
      </c>
      <c r="AAD251" s="225" t="e">
        <v>#N/A</v>
      </c>
      <c r="AAE251" s="225" t="e">
        <v>#N/A</v>
      </c>
      <c r="AAF251" s="225" t="e">
        <v>#N/A</v>
      </c>
      <c r="AAG251" s="225" t="e">
        <v>#N/A</v>
      </c>
      <c r="AAH251" s="225" t="e">
        <v>#N/A</v>
      </c>
      <c r="AAI251" s="225" t="e">
        <v>#N/A</v>
      </c>
      <c r="AAJ251" s="225" t="e">
        <v>#N/A</v>
      </c>
      <c r="AAK251" s="225" t="e">
        <v>#N/A</v>
      </c>
      <c r="AAL251" s="225" t="e">
        <v>#N/A</v>
      </c>
      <c r="AAM251" s="225" t="e">
        <v>#N/A</v>
      </c>
      <c r="AAN251" s="225" t="e">
        <v>#N/A</v>
      </c>
      <c r="AAO251" s="225" t="e">
        <v>#N/A</v>
      </c>
      <c r="AAP251" s="225" t="e">
        <v>#N/A</v>
      </c>
      <c r="AAQ251" s="225" t="e">
        <v>#N/A</v>
      </c>
      <c r="AAR251" s="225" t="e">
        <v>#N/A</v>
      </c>
      <c r="AAS251" s="225" t="e">
        <v>#N/A</v>
      </c>
      <c r="AAT251" s="225" t="e">
        <v>#N/A</v>
      </c>
      <c r="AAU251" s="225" t="e">
        <v>#N/A</v>
      </c>
      <c r="AAV251" s="225" t="e">
        <v>#N/A</v>
      </c>
      <c r="AAW251" s="225" t="e">
        <v>#N/A</v>
      </c>
      <c r="AAX251" s="225" t="e">
        <v>#N/A</v>
      </c>
      <c r="AAY251" s="225" t="e">
        <v>#N/A</v>
      </c>
      <c r="AAZ251" s="225" t="e">
        <v>#N/A</v>
      </c>
      <c r="ABA251" s="225" t="e">
        <v>#N/A</v>
      </c>
      <c r="ABB251" s="225" t="e">
        <v>#N/A</v>
      </c>
      <c r="ABC251" s="225" t="e">
        <v>#N/A</v>
      </c>
      <c r="ABD251" s="225" t="e">
        <v>#N/A</v>
      </c>
      <c r="ABE251" s="225" t="e">
        <v>#N/A</v>
      </c>
      <c r="ABF251" s="225" t="e">
        <v>#N/A</v>
      </c>
      <c r="ABG251" s="225" t="e">
        <v>#N/A</v>
      </c>
      <c r="ABH251" s="225" t="e">
        <v>#N/A</v>
      </c>
      <c r="ABI251" s="225" t="e">
        <v>#N/A</v>
      </c>
      <c r="ABJ251" s="225" t="e">
        <v>#N/A</v>
      </c>
      <c r="ABK251" s="225" t="e">
        <v>#N/A</v>
      </c>
      <c r="ABL251" s="225" t="e">
        <v>#N/A</v>
      </c>
      <c r="ABM251" s="225" t="e">
        <v>#N/A</v>
      </c>
      <c r="ABN251" s="225" t="e">
        <v>#N/A</v>
      </c>
      <c r="ABO251" s="225" t="e">
        <v>#N/A</v>
      </c>
      <c r="ABP251" s="225" t="e">
        <v>#N/A</v>
      </c>
      <c r="ABQ251" s="225" t="e">
        <v>#N/A</v>
      </c>
      <c r="ABR251" s="225" t="e">
        <v>#N/A</v>
      </c>
      <c r="ABS251" s="225" t="e">
        <v>#N/A</v>
      </c>
      <c r="ABT251" s="225" t="e">
        <v>#N/A</v>
      </c>
      <c r="ABU251" s="225" t="e">
        <v>#N/A</v>
      </c>
      <c r="ABV251" s="225" t="e">
        <v>#N/A</v>
      </c>
      <c r="ABW251" s="225" t="e">
        <v>#N/A</v>
      </c>
      <c r="ABX251" s="225" t="e">
        <v>#N/A</v>
      </c>
      <c r="ABY251" s="225" t="e">
        <v>#N/A</v>
      </c>
      <c r="ABZ251" s="225" t="e">
        <v>#N/A</v>
      </c>
      <c r="ACA251" s="225" t="e">
        <v>#N/A</v>
      </c>
      <c r="ACB251" s="225" t="e">
        <v>#N/A</v>
      </c>
      <c r="ACC251" s="225" t="e">
        <v>#N/A</v>
      </c>
      <c r="ACD251" s="225" t="e">
        <v>#N/A</v>
      </c>
      <c r="ACE251" s="225" t="e">
        <v>#N/A</v>
      </c>
      <c r="ACF251" s="225" t="e">
        <v>#N/A</v>
      </c>
      <c r="ACG251" s="225" t="e">
        <v>#N/A</v>
      </c>
      <c r="ACH251" s="225" t="e">
        <v>#N/A</v>
      </c>
      <c r="ACI251" s="225" t="e">
        <v>#N/A</v>
      </c>
      <c r="ACJ251" s="225" t="e">
        <v>#N/A</v>
      </c>
      <c r="ACK251" s="225" t="e">
        <v>#N/A</v>
      </c>
      <c r="ACL251" s="225" t="e">
        <v>#N/A</v>
      </c>
      <c r="ACM251" s="225" t="e">
        <v>#N/A</v>
      </c>
      <c r="ACN251" s="225" t="e">
        <v>#N/A</v>
      </c>
      <c r="ACO251" s="225" t="e">
        <v>#N/A</v>
      </c>
      <c r="ACP251" s="225" t="e">
        <v>#N/A</v>
      </c>
      <c r="ACQ251" s="225" t="e">
        <v>#N/A</v>
      </c>
      <c r="ACR251" s="225" t="e">
        <v>#N/A</v>
      </c>
      <c r="ACS251" s="225" t="e">
        <v>#N/A</v>
      </c>
      <c r="ACT251" s="225" t="e">
        <v>#N/A</v>
      </c>
      <c r="ACU251" s="225" t="e">
        <v>#N/A</v>
      </c>
      <c r="ACV251" s="225" t="e">
        <v>#N/A</v>
      </c>
      <c r="ACW251" s="225" t="e">
        <v>#N/A</v>
      </c>
      <c r="ACX251" s="225" t="e">
        <v>#N/A</v>
      </c>
      <c r="ACY251" s="225" t="e">
        <v>#N/A</v>
      </c>
      <c r="ACZ251" s="225" t="e">
        <v>#N/A</v>
      </c>
      <c r="ADA251" s="225" t="e">
        <v>#N/A</v>
      </c>
      <c r="ADB251" s="225" t="e">
        <v>#N/A</v>
      </c>
      <c r="ADC251" s="225" t="e">
        <v>#N/A</v>
      </c>
      <c r="ADD251" s="225" t="e">
        <v>#N/A</v>
      </c>
      <c r="ADE251" s="225" t="e">
        <v>#N/A</v>
      </c>
      <c r="ADF251" s="225" t="e">
        <v>#N/A</v>
      </c>
      <c r="ADG251" s="225" t="e">
        <v>#N/A</v>
      </c>
      <c r="ADH251" s="225" t="e">
        <v>#N/A</v>
      </c>
      <c r="ADI251" s="225" t="e">
        <v>#N/A</v>
      </c>
      <c r="ADJ251" s="225" t="e">
        <v>#N/A</v>
      </c>
      <c r="ADK251" s="225" t="e">
        <v>#N/A</v>
      </c>
      <c r="ADL251" s="225" t="e">
        <v>#N/A</v>
      </c>
      <c r="ADM251" s="225" t="e">
        <v>#N/A</v>
      </c>
      <c r="ADN251" s="225" t="e">
        <v>#N/A</v>
      </c>
      <c r="ADO251" s="225" t="e">
        <v>#N/A</v>
      </c>
      <c r="ADP251" s="225" t="e">
        <v>#N/A</v>
      </c>
      <c r="ADQ251" s="225" t="e">
        <v>#N/A</v>
      </c>
      <c r="ADR251" s="225" t="e">
        <v>#N/A</v>
      </c>
      <c r="ADS251" s="225" t="e">
        <v>#N/A</v>
      </c>
      <c r="ADT251" s="225" t="e">
        <v>#N/A</v>
      </c>
      <c r="ADU251" s="225" t="e">
        <v>#N/A</v>
      </c>
      <c r="ADV251" s="225" t="e">
        <v>#N/A</v>
      </c>
      <c r="ADW251" s="225" t="e">
        <v>#N/A</v>
      </c>
      <c r="ADX251" s="225" t="e">
        <v>#N/A</v>
      </c>
      <c r="ADY251" s="225" t="e">
        <v>#N/A</v>
      </c>
      <c r="ADZ251" s="225" t="e">
        <v>#N/A</v>
      </c>
      <c r="AEA251" s="225" t="e">
        <v>#N/A</v>
      </c>
      <c r="AEB251" s="225" t="e">
        <v>#N/A</v>
      </c>
      <c r="AEC251" s="225" t="e">
        <v>#N/A</v>
      </c>
      <c r="AED251" s="225" t="e">
        <v>#N/A</v>
      </c>
      <c r="AEE251" s="225" t="e">
        <v>#N/A</v>
      </c>
      <c r="AEF251" s="225" t="e">
        <v>#N/A</v>
      </c>
      <c r="AEG251" s="225" t="e">
        <v>#N/A</v>
      </c>
      <c r="AEH251" s="225" t="e">
        <v>#N/A</v>
      </c>
      <c r="AEI251" s="225" t="e">
        <v>#N/A</v>
      </c>
      <c r="AEJ251" s="225" t="e">
        <v>#N/A</v>
      </c>
      <c r="AEK251" s="225" t="e">
        <v>#N/A</v>
      </c>
      <c r="AEL251" s="225" t="e">
        <v>#N/A</v>
      </c>
      <c r="AEM251" s="225" t="e">
        <v>#N/A</v>
      </c>
      <c r="AEN251" s="225" t="e">
        <v>#N/A</v>
      </c>
      <c r="AEO251" s="225" t="e">
        <v>#N/A</v>
      </c>
      <c r="AEP251" s="225" t="e">
        <v>#N/A</v>
      </c>
      <c r="AEQ251" s="225" t="e">
        <v>#N/A</v>
      </c>
      <c r="AER251" s="225" t="e">
        <v>#N/A</v>
      </c>
      <c r="AES251" s="225" t="e">
        <v>#N/A</v>
      </c>
      <c r="AET251" s="225" t="e">
        <v>#N/A</v>
      </c>
      <c r="AEU251" s="225" t="e">
        <v>#N/A</v>
      </c>
      <c r="AEV251" s="225" t="e">
        <v>#N/A</v>
      </c>
      <c r="AEW251" s="225" t="e">
        <v>#N/A</v>
      </c>
      <c r="AEX251" s="225" t="e">
        <v>#N/A</v>
      </c>
      <c r="AEY251" s="225" t="e">
        <v>#N/A</v>
      </c>
      <c r="AEZ251" s="225" t="e">
        <v>#N/A</v>
      </c>
      <c r="AFA251" s="225" t="e">
        <v>#N/A</v>
      </c>
      <c r="AFB251" s="225" t="e">
        <v>#N/A</v>
      </c>
      <c r="AFC251" s="225" t="e">
        <v>#N/A</v>
      </c>
      <c r="AFD251" s="225" t="e">
        <v>#N/A</v>
      </c>
      <c r="AFE251" s="225" t="e">
        <v>#N/A</v>
      </c>
      <c r="AFF251" s="225" t="e">
        <v>#N/A</v>
      </c>
      <c r="AFG251" s="225" t="e">
        <v>#N/A</v>
      </c>
      <c r="AFH251" s="225" t="e">
        <v>#N/A</v>
      </c>
      <c r="AFI251" s="225" t="e">
        <v>#N/A</v>
      </c>
      <c r="AFJ251" s="225" t="e">
        <v>#N/A</v>
      </c>
      <c r="AFK251" s="225" t="e">
        <v>#N/A</v>
      </c>
      <c r="AFL251" s="225" t="e">
        <v>#N/A</v>
      </c>
      <c r="AFM251" s="225" t="e">
        <v>#N/A</v>
      </c>
      <c r="AFN251" s="225" t="e">
        <v>#N/A</v>
      </c>
      <c r="AFO251" s="225" t="e">
        <v>#N/A</v>
      </c>
      <c r="AFP251" s="225" t="e">
        <v>#N/A</v>
      </c>
      <c r="AFQ251" s="225" t="e">
        <v>#N/A</v>
      </c>
      <c r="AFR251" s="225" t="e">
        <v>#N/A</v>
      </c>
      <c r="AFS251" s="225" t="e">
        <v>#N/A</v>
      </c>
      <c r="AFT251" s="225" t="e">
        <v>#N/A</v>
      </c>
      <c r="AFU251" s="225" t="e">
        <v>#N/A</v>
      </c>
      <c r="AFV251" s="225" t="e">
        <v>#N/A</v>
      </c>
      <c r="AFW251" s="225" t="e">
        <v>#N/A</v>
      </c>
      <c r="AFX251" s="225" t="e">
        <v>#N/A</v>
      </c>
      <c r="AFY251" s="225" t="e">
        <v>#N/A</v>
      </c>
      <c r="AFZ251" s="225" t="e">
        <v>#N/A</v>
      </c>
      <c r="AGA251" s="225" t="e">
        <v>#N/A</v>
      </c>
      <c r="AGB251" s="225" t="e">
        <v>#N/A</v>
      </c>
      <c r="AGC251" s="225" t="e">
        <v>#N/A</v>
      </c>
      <c r="AGD251" s="225" t="e">
        <v>#N/A</v>
      </c>
      <c r="AGE251" s="225" t="e">
        <v>#N/A</v>
      </c>
      <c r="AGF251" s="225" t="e">
        <v>#N/A</v>
      </c>
      <c r="AGG251" s="225" t="e">
        <v>#N/A</v>
      </c>
      <c r="AGH251" s="225" t="e">
        <v>#N/A</v>
      </c>
      <c r="AGI251" s="225" t="e">
        <v>#N/A</v>
      </c>
      <c r="AGJ251" s="225" t="e">
        <v>#N/A</v>
      </c>
      <c r="AGK251" s="225" t="e">
        <v>#N/A</v>
      </c>
      <c r="AGL251" s="225" t="e">
        <v>#N/A</v>
      </c>
      <c r="AGM251" s="225" t="e">
        <v>#N/A</v>
      </c>
      <c r="AGN251" s="225" t="e">
        <v>#N/A</v>
      </c>
      <c r="AGO251" s="225" t="e">
        <v>#N/A</v>
      </c>
      <c r="AGP251" s="225" t="e">
        <v>#N/A</v>
      </c>
      <c r="AGQ251" s="225" t="e">
        <v>#N/A</v>
      </c>
      <c r="AGR251" s="225" t="e">
        <v>#N/A</v>
      </c>
      <c r="AGS251" s="225" t="e">
        <v>#N/A</v>
      </c>
      <c r="AGT251" s="225" t="e">
        <v>#N/A</v>
      </c>
      <c r="AGU251" s="225" t="e">
        <v>#N/A</v>
      </c>
      <c r="AGV251" s="225" t="e">
        <v>#N/A</v>
      </c>
      <c r="AGW251" s="225" t="e">
        <v>#N/A</v>
      </c>
      <c r="AGX251" s="225" t="e">
        <v>#N/A</v>
      </c>
      <c r="AGY251" s="225" t="e">
        <v>#N/A</v>
      </c>
      <c r="AGZ251" s="225" t="e">
        <v>#N/A</v>
      </c>
      <c r="AHA251" s="225" t="e">
        <v>#N/A</v>
      </c>
      <c r="AHB251" s="225" t="e">
        <v>#N/A</v>
      </c>
      <c r="AHC251" s="225" t="e">
        <v>#N/A</v>
      </c>
      <c r="AHD251" s="225" t="e">
        <v>#N/A</v>
      </c>
      <c r="AHE251" s="225" t="e">
        <v>#N/A</v>
      </c>
      <c r="AHF251" s="225" t="e">
        <v>#N/A</v>
      </c>
      <c r="AHG251" s="225" t="e">
        <v>#N/A</v>
      </c>
      <c r="AHH251" s="225" t="e">
        <v>#N/A</v>
      </c>
      <c r="AHI251" s="225" t="e">
        <v>#N/A</v>
      </c>
      <c r="AHJ251" s="225" t="e">
        <v>#N/A</v>
      </c>
      <c r="AHK251" s="225" t="e">
        <v>#N/A</v>
      </c>
      <c r="AHL251" s="225" t="e">
        <v>#N/A</v>
      </c>
      <c r="AHM251" s="225" t="e">
        <v>#N/A</v>
      </c>
      <c r="AHN251" s="225" t="e">
        <v>#N/A</v>
      </c>
      <c r="AHO251" s="225" t="e">
        <v>#N/A</v>
      </c>
      <c r="AHP251" s="225" t="e">
        <v>#N/A</v>
      </c>
      <c r="AHQ251" s="225" t="e">
        <v>#N/A</v>
      </c>
      <c r="AHR251" s="225" t="e">
        <v>#N/A</v>
      </c>
      <c r="AHS251" s="225" t="e">
        <v>#N/A</v>
      </c>
      <c r="AHT251" s="225" t="e">
        <v>#N/A</v>
      </c>
      <c r="AHU251" s="225" t="e">
        <v>#N/A</v>
      </c>
      <c r="AHV251" s="225" t="e">
        <v>#N/A</v>
      </c>
      <c r="AHW251" s="225" t="e">
        <v>#N/A</v>
      </c>
      <c r="AHX251" s="225" t="e">
        <v>#N/A</v>
      </c>
      <c r="AHY251" s="225" t="e">
        <v>#N/A</v>
      </c>
      <c r="AHZ251" s="225" t="e">
        <v>#N/A</v>
      </c>
      <c r="AIA251" s="225" t="e">
        <v>#N/A</v>
      </c>
      <c r="AIB251" s="225" t="e">
        <v>#N/A</v>
      </c>
      <c r="AIC251" s="225" t="e">
        <v>#N/A</v>
      </c>
      <c r="AID251" s="225" t="e">
        <v>#N/A</v>
      </c>
      <c r="AIE251" s="225" t="e">
        <v>#N/A</v>
      </c>
      <c r="AIF251" s="225" t="e">
        <v>#N/A</v>
      </c>
      <c r="AIG251" s="225" t="e">
        <v>#N/A</v>
      </c>
      <c r="AIH251" s="225" t="e">
        <v>#N/A</v>
      </c>
      <c r="AII251" s="225" t="e">
        <v>#N/A</v>
      </c>
      <c r="AIJ251" s="225" t="e">
        <v>#N/A</v>
      </c>
      <c r="AIK251" s="225" t="e">
        <v>#N/A</v>
      </c>
      <c r="AIL251" s="225" t="e">
        <v>#N/A</v>
      </c>
      <c r="AIM251" s="225" t="e">
        <v>#N/A</v>
      </c>
      <c r="AIN251" s="225" t="e">
        <v>#N/A</v>
      </c>
      <c r="AIO251" s="225" t="e">
        <v>#N/A</v>
      </c>
      <c r="AIP251" s="225" t="e">
        <v>#N/A</v>
      </c>
      <c r="AIQ251" s="225" t="e">
        <v>#N/A</v>
      </c>
      <c r="AIR251" s="225" t="e">
        <v>#N/A</v>
      </c>
      <c r="AIS251" s="225" t="e">
        <v>#N/A</v>
      </c>
      <c r="AIT251" s="225" t="e">
        <v>#N/A</v>
      </c>
      <c r="AIU251" s="225" t="e">
        <v>#N/A</v>
      </c>
      <c r="AIV251" s="225" t="e">
        <v>#N/A</v>
      </c>
      <c r="AIW251" s="225" t="e">
        <v>#N/A</v>
      </c>
      <c r="AIX251" s="225" t="e">
        <v>#N/A</v>
      </c>
      <c r="AIY251" s="225" t="e">
        <v>#N/A</v>
      </c>
      <c r="AIZ251" s="225" t="e">
        <v>#N/A</v>
      </c>
      <c r="AJA251" s="225" t="e">
        <v>#N/A</v>
      </c>
      <c r="AJB251" s="225" t="e">
        <v>#N/A</v>
      </c>
      <c r="AJC251" s="225" t="e">
        <v>#N/A</v>
      </c>
      <c r="AJD251" s="225" t="e">
        <v>#N/A</v>
      </c>
      <c r="AJE251" s="225" t="e">
        <v>#N/A</v>
      </c>
      <c r="AJF251" s="225" t="e">
        <v>#N/A</v>
      </c>
      <c r="AJG251" s="225" t="e">
        <v>#N/A</v>
      </c>
      <c r="AJH251" s="225" t="e">
        <v>#N/A</v>
      </c>
      <c r="AJI251" s="225" t="e">
        <v>#N/A</v>
      </c>
      <c r="AJJ251" s="225" t="e">
        <v>#N/A</v>
      </c>
      <c r="AJK251" s="225" t="e">
        <v>#N/A</v>
      </c>
      <c r="AJL251" s="225" t="e">
        <v>#N/A</v>
      </c>
      <c r="AJM251" s="225" t="e">
        <v>#N/A</v>
      </c>
      <c r="AJN251" s="225" t="e">
        <v>#N/A</v>
      </c>
      <c r="AJO251" s="225" t="e">
        <v>#N/A</v>
      </c>
      <c r="AJP251" s="225" t="e">
        <v>#N/A</v>
      </c>
      <c r="AJQ251" s="225" t="e">
        <v>#N/A</v>
      </c>
      <c r="AJR251" s="225" t="e">
        <v>#N/A</v>
      </c>
      <c r="AJS251" s="225" t="e">
        <v>#N/A</v>
      </c>
      <c r="AJT251" s="225" t="e">
        <v>#N/A</v>
      </c>
      <c r="AJU251" s="225" t="e">
        <v>#N/A</v>
      </c>
      <c r="AJV251" s="225" t="e">
        <v>#N/A</v>
      </c>
      <c r="AJW251" s="225" t="e">
        <v>#N/A</v>
      </c>
      <c r="AJX251" s="225" t="e">
        <v>#N/A</v>
      </c>
      <c r="AJY251" s="225" t="e">
        <v>#N/A</v>
      </c>
      <c r="AJZ251" s="225" t="e">
        <v>#N/A</v>
      </c>
      <c r="AKA251" s="225" t="e">
        <v>#N/A</v>
      </c>
      <c r="AKB251" s="225" t="e">
        <v>#N/A</v>
      </c>
      <c r="AKC251" s="225" t="e">
        <v>#N/A</v>
      </c>
      <c r="AKD251" s="225" t="e">
        <v>#N/A</v>
      </c>
      <c r="AKE251" s="225" t="e">
        <v>#N/A</v>
      </c>
      <c r="AKF251" s="225" t="e">
        <v>#N/A</v>
      </c>
      <c r="AKG251" s="225" t="e">
        <v>#N/A</v>
      </c>
      <c r="AKH251" s="225" t="e">
        <v>#N/A</v>
      </c>
      <c r="AKI251" s="225" t="e">
        <v>#N/A</v>
      </c>
      <c r="AKJ251" s="225" t="e">
        <v>#N/A</v>
      </c>
      <c r="AKK251" s="225" t="e">
        <v>#N/A</v>
      </c>
      <c r="AKL251" s="225" t="e">
        <v>#N/A</v>
      </c>
      <c r="AKM251" s="225" t="e">
        <v>#N/A</v>
      </c>
      <c r="AKN251" s="225" t="e">
        <v>#N/A</v>
      </c>
      <c r="AKO251" s="225" t="e">
        <v>#N/A</v>
      </c>
      <c r="AKP251" s="225" t="e">
        <v>#N/A</v>
      </c>
      <c r="AKQ251" s="225" t="e">
        <v>#N/A</v>
      </c>
      <c r="AKR251" s="225" t="e">
        <v>#N/A</v>
      </c>
      <c r="AKS251" s="225" t="e">
        <v>#N/A</v>
      </c>
      <c r="AKT251" s="225" t="e">
        <v>#N/A</v>
      </c>
      <c r="AKU251" s="225" t="e">
        <v>#N/A</v>
      </c>
      <c r="AKV251" s="225" t="e">
        <v>#N/A</v>
      </c>
      <c r="AKW251" s="225" t="e">
        <v>#N/A</v>
      </c>
      <c r="AKX251" s="225" t="e">
        <v>#N/A</v>
      </c>
      <c r="AKY251" s="225" t="e">
        <v>#N/A</v>
      </c>
      <c r="AKZ251" s="225" t="e">
        <v>#N/A</v>
      </c>
      <c r="ALA251" s="225" t="e">
        <v>#N/A</v>
      </c>
      <c r="ALB251" s="225" t="e">
        <v>#N/A</v>
      </c>
      <c r="ALC251" s="225" t="e">
        <v>#N/A</v>
      </c>
      <c r="ALD251" s="225" t="e">
        <v>#N/A</v>
      </c>
      <c r="ALE251" s="225" t="e">
        <v>#N/A</v>
      </c>
      <c r="ALF251" s="225" t="e">
        <v>#N/A</v>
      </c>
      <c r="ALG251" s="225" t="e">
        <v>#N/A</v>
      </c>
      <c r="ALH251" s="225" t="e">
        <v>#N/A</v>
      </c>
      <c r="ALI251" s="225" t="e">
        <v>#N/A</v>
      </c>
      <c r="ALJ251" s="225" t="e">
        <v>#N/A</v>
      </c>
      <c r="ALK251" s="225" t="e">
        <v>#N/A</v>
      </c>
      <c r="ALL251" s="225" t="e">
        <v>#N/A</v>
      </c>
      <c r="ALM251" s="225" t="e">
        <v>#N/A</v>
      </c>
      <c r="ALN251" s="225" t="e">
        <v>#N/A</v>
      </c>
      <c r="ALO251" s="225" t="e">
        <v>#N/A</v>
      </c>
      <c r="ALP251" s="225" t="e">
        <v>#N/A</v>
      </c>
      <c r="ALQ251" s="225" t="e">
        <v>#N/A</v>
      </c>
      <c r="ALR251" s="225" t="e">
        <v>#N/A</v>
      </c>
      <c r="ALS251" s="225" t="e">
        <v>#N/A</v>
      </c>
      <c r="ALT251" s="225" t="e">
        <v>#N/A</v>
      </c>
      <c r="ALU251" s="225" t="e">
        <v>#N/A</v>
      </c>
      <c r="ALV251" s="225" t="e">
        <v>#N/A</v>
      </c>
      <c r="ALW251" s="225" t="e">
        <v>#N/A</v>
      </c>
      <c r="ALX251" s="225" t="e">
        <v>#N/A</v>
      </c>
      <c r="ALY251" s="225" t="e">
        <v>#N/A</v>
      </c>
      <c r="ALZ251" s="225" t="e">
        <v>#N/A</v>
      </c>
      <c r="AMA251" s="225" t="e">
        <v>#N/A</v>
      </c>
      <c r="AMB251" s="225" t="e">
        <v>#N/A</v>
      </c>
      <c r="AMC251" s="225" t="e">
        <v>#N/A</v>
      </c>
      <c r="AMD251" s="225" t="e">
        <v>#N/A</v>
      </c>
      <c r="AME251" s="225" t="e">
        <v>#N/A</v>
      </c>
      <c r="AMF251" s="225" t="e">
        <v>#N/A</v>
      </c>
      <c r="AMG251" s="225" t="e">
        <v>#N/A</v>
      </c>
      <c r="AMH251" s="225" t="e">
        <v>#N/A</v>
      </c>
      <c r="AMI251" s="225" t="e">
        <v>#N/A</v>
      </c>
      <c r="AMJ251" s="225" t="e">
        <v>#N/A</v>
      </c>
      <c r="AMK251" s="225" t="e">
        <v>#N/A</v>
      </c>
      <c r="AML251" s="225" t="e">
        <v>#N/A</v>
      </c>
      <c r="AMM251" s="225" t="e">
        <v>#N/A</v>
      </c>
      <c r="AMN251" s="225" t="e">
        <v>#N/A</v>
      </c>
      <c r="AMO251" s="225" t="e">
        <v>#N/A</v>
      </c>
      <c r="AMP251" s="225" t="e">
        <v>#N/A</v>
      </c>
      <c r="AMQ251" s="225" t="e">
        <v>#N/A</v>
      </c>
      <c r="AMR251" s="225" t="e">
        <v>#N/A</v>
      </c>
      <c r="AMS251" s="225" t="e">
        <v>#N/A</v>
      </c>
      <c r="AMT251" s="225" t="e">
        <v>#N/A</v>
      </c>
      <c r="AMU251" s="225" t="e">
        <v>#N/A</v>
      </c>
      <c r="AMV251" s="225" t="e">
        <v>#N/A</v>
      </c>
      <c r="AMW251" s="225" t="e">
        <v>#N/A</v>
      </c>
      <c r="AMX251" s="225" t="e">
        <v>#N/A</v>
      </c>
      <c r="AMY251" s="225" t="e">
        <v>#N/A</v>
      </c>
      <c r="AMZ251" s="225" t="e">
        <v>#N/A</v>
      </c>
      <c r="ANA251" s="225" t="e">
        <v>#N/A</v>
      </c>
      <c r="ANB251" s="225" t="e">
        <v>#N/A</v>
      </c>
      <c r="ANC251" s="225" t="e">
        <v>#N/A</v>
      </c>
      <c r="AND251" s="225" t="e">
        <v>#N/A</v>
      </c>
      <c r="ANE251" s="225" t="e">
        <v>#N/A</v>
      </c>
      <c r="ANF251" s="225" t="e">
        <v>#N/A</v>
      </c>
      <c r="ANG251" s="225" t="e">
        <v>#N/A</v>
      </c>
      <c r="ANH251" s="225" t="e">
        <v>#N/A</v>
      </c>
      <c r="ANI251" s="225" t="e">
        <v>#N/A</v>
      </c>
      <c r="ANJ251" s="225" t="e">
        <v>#N/A</v>
      </c>
      <c r="ANK251" s="225" t="e">
        <v>#N/A</v>
      </c>
      <c r="ANL251" s="225" t="e">
        <v>#N/A</v>
      </c>
      <c r="ANM251" s="225" t="e">
        <v>#N/A</v>
      </c>
      <c r="ANN251" s="225" t="e">
        <v>#N/A</v>
      </c>
      <c r="ANO251" s="225" t="e">
        <v>#N/A</v>
      </c>
      <c r="ANP251" s="225" t="e">
        <v>#N/A</v>
      </c>
      <c r="ANQ251" s="225" t="e">
        <v>#N/A</v>
      </c>
      <c r="ANR251" s="225" t="e">
        <v>#N/A</v>
      </c>
      <c r="ANS251" s="225" t="e">
        <v>#N/A</v>
      </c>
      <c r="ANT251" s="225" t="e">
        <v>#N/A</v>
      </c>
      <c r="ANU251" s="225" t="e">
        <v>#N/A</v>
      </c>
      <c r="ANV251" s="225" t="e">
        <v>#N/A</v>
      </c>
      <c r="ANW251" s="225" t="e">
        <v>#N/A</v>
      </c>
      <c r="ANX251" s="225" t="e">
        <v>#N/A</v>
      </c>
      <c r="ANY251" s="225" t="e">
        <v>#N/A</v>
      </c>
      <c r="ANZ251" s="225" t="e">
        <v>#N/A</v>
      </c>
      <c r="AOA251" s="225" t="e">
        <v>#N/A</v>
      </c>
      <c r="AOB251" s="225" t="e">
        <v>#N/A</v>
      </c>
      <c r="AOC251" s="225" t="e">
        <v>#N/A</v>
      </c>
      <c r="AOD251" s="225" t="e">
        <v>#N/A</v>
      </c>
      <c r="AOE251" s="225" t="e">
        <v>#N/A</v>
      </c>
      <c r="AOF251" s="225" t="e">
        <v>#N/A</v>
      </c>
      <c r="AOG251" s="225" t="e">
        <v>#N/A</v>
      </c>
      <c r="AOH251" s="225" t="e">
        <v>#N/A</v>
      </c>
      <c r="AOI251" s="225" t="e">
        <v>#N/A</v>
      </c>
      <c r="AOJ251" s="225" t="e">
        <v>#N/A</v>
      </c>
      <c r="AOK251" s="225" t="e">
        <v>#N/A</v>
      </c>
      <c r="AOL251" s="225" t="e">
        <v>#N/A</v>
      </c>
      <c r="AOM251" s="225" t="e">
        <v>#N/A</v>
      </c>
      <c r="AON251" s="225" t="e">
        <v>#N/A</v>
      </c>
      <c r="AOO251" s="225" t="e">
        <v>#N/A</v>
      </c>
      <c r="AOP251" s="225" t="e">
        <v>#N/A</v>
      </c>
      <c r="AOQ251" s="225" t="e">
        <v>#N/A</v>
      </c>
      <c r="AOR251" s="225" t="e">
        <v>#N/A</v>
      </c>
      <c r="AOS251" s="225" t="e">
        <v>#N/A</v>
      </c>
      <c r="AOT251" s="225" t="e">
        <v>#N/A</v>
      </c>
      <c r="AOU251" s="225" t="e">
        <v>#N/A</v>
      </c>
      <c r="AOV251" s="225" t="e">
        <v>#N/A</v>
      </c>
      <c r="AOW251" s="225" t="e">
        <v>#N/A</v>
      </c>
      <c r="AOX251" s="225" t="e">
        <v>#N/A</v>
      </c>
      <c r="AOY251" s="225" t="e">
        <v>#N/A</v>
      </c>
      <c r="AOZ251" s="225" t="e">
        <v>#N/A</v>
      </c>
      <c r="APA251" s="225" t="e">
        <v>#N/A</v>
      </c>
      <c r="APB251" s="225" t="e">
        <v>#N/A</v>
      </c>
      <c r="APC251" s="225" t="e">
        <v>#N/A</v>
      </c>
      <c r="APD251" s="225" t="e">
        <v>#N/A</v>
      </c>
      <c r="APE251" s="225" t="e">
        <v>#N/A</v>
      </c>
      <c r="APF251" s="225" t="e">
        <v>#N/A</v>
      </c>
      <c r="APG251" s="225" t="e">
        <v>#N/A</v>
      </c>
      <c r="APH251" s="225" t="e">
        <v>#N/A</v>
      </c>
      <c r="API251" s="225" t="e">
        <v>#N/A</v>
      </c>
      <c r="APJ251" s="225" t="e">
        <v>#N/A</v>
      </c>
      <c r="APK251" s="225" t="e">
        <v>#N/A</v>
      </c>
      <c r="APL251" s="225" t="e">
        <v>#N/A</v>
      </c>
      <c r="APM251" s="225" t="e">
        <v>#N/A</v>
      </c>
      <c r="APN251" s="225" t="e">
        <v>#N/A</v>
      </c>
      <c r="APO251" s="225" t="e">
        <v>#N/A</v>
      </c>
      <c r="APP251" s="225" t="e">
        <v>#N/A</v>
      </c>
      <c r="APQ251" s="225" t="e">
        <v>#N/A</v>
      </c>
      <c r="APR251" s="225" t="e">
        <v>#N/A</v>
      </c>
      <c r="APS251" s="225" t="e">
        <v>#N/A</v>
      </c>
      <c r="APT251" s="225" t="e">
        <v>#N/A</v>
      </c>
      <c r="APU251" s="225" t="e">
        <v>#N/A</v>
      </c>
      <c r="APV251" s="225" t="e">
        <v>#N/A</v>
      </c>
      <c r="APW251" s="225" t="e">
        <v>#N/A</v>
      </c>
      <c r="APX251" s="225" t="e">
        <v>#N/A</v>
      </c>
      <c r="APY251" s="225" t="e">
        <v>#N/A</v>
      </c>
      <c r="APZ251" s="225" t="e">
        <v>#N/A</v>
      </c>
      <c r="AQA251" s="225" t="e">
        <v>#N/A</v>
      </c>
      <c r="AQB251" s="225" t="e">
        <v>#N/A</v>
      </c>
      <c r="AQC251" s="225" t="e">
        <v>#N/A</v>
      </c>
      <c r="AQD251" s="225" t="e">
        <v>#N/A</v>
      </c>
      <c r="AQE251" s="225" t="e">
        <v>#N/A</v>
      </c>
      <c r="AQF251" s="225" t="e">
        <v>#N/A</v>
      </c>
      <c r="AQG251" s="225" t="e">
        <v>#N/A</v>
      </c>
      <c r="AQH251" s="225" t="e">
        <v>#N/A</v>
      </c>
      <c r="AQI251" s="225" t="e">
        <v>#N/A</v>
      </c>
      <c r="AQJ251" s="225" t="e">
        <v>#N/A</v>
      </c>
      <c r="AQK251" s="225" t="e">
        <v>#N/A</v>
      </c>
      <c r="AQL251" s="225" t="e">
        <v>#N/A</v>
      </c>
      <c r="AQM251" s="225" t="e">
        <v>#N/A</v>
      </c>
      <c r="AQN251" s="225" t="e">
        <v>#N/A</v>
      </c>
      <c r="AQO251" s="225" t="e">
        <v>#N/A</v>
      </c>
      <c r="AQP251" s="225" t="e">
        <v>#N/A</v>
      </c>
      <c r="AQQ251" s="225" t="e">
        <v>#N/A</v>
      </c>
      <c r="AQR251" s="225" t="e">
        <v>#N/A</v>
      </c>
      <c r="AQS251" s="225" t="e">
        <v>#N/A</v>
      </c>
      <c r="AQT251" s="225" t="e">
        <v>#N/A</v>
      </c>
      <c r="AQU251" s="225" t="e">
        <v>#N/A</v>
      </c>
      <c r="AQV251" s="225" t="e">
        <v>#N/A</v>
      </c>
      <c r="AQW251" s="225" t="e">
        <v>#N/A</v>
      </c>
      <c r="AQX251" s="225" t="e">
        <v>#N/A</v>
      </c>
      <c r="AQY251" s="225" t="e">
        <v>#N/A</v>
      </c>
      <c r="AQZ251" s="225" t="e">
        <v>#N/A</v>
      </c>
      <c r="ARA251" s="225" t="e">
        <v>#N/A</v>
      </c>
      <c r="ARB251" s="225" t="e">
        <v>#N/A</v>
      </c>
      <c r="ARC251" s="225" t="e">
        <v>#N/A</v>
      </c>
      <c r="ARD251" s="225" t="e">
        <v>#N/A</v>
      </c>
      <c r="ARE251" s="225" t="e">
        <v>#N/A</v>
      </c>
      <c r="ARF251" s="225" t="e">
        <v>#N/A</v>
      </c>
      <c r="ARG251" s="225" t="e">
        <v>#N/A</v>
      </c>
      <c r="ARH251" s="225" t="e">
        <v>#N/A</v>
      </c>
      <c r="ARI251" s="225" t="e">
        <v>#N/A</v>
      </c>
      <c r="ARJ251" s="225" t="e">
        <v>#N/A</v>
      </c>
      <c r="ARK251" s="225" t="e">
        <v>#N/A</v>
      </c>
      <c r="ARL251" s="225" t="e">
        <v>#N/A</v>
      </c>
      <c r="ARM251" s="225" t="e">
        <v>#N/A</v>
      </c>
      <c r="ARN251" s="225" t="e">
        <v>#N/A</v>
      </c>
      <c r="ARO251" s="225" t="e">
        <v>#N/A</v>
      </c>
      <c r="ARP251" s="225" t="e">
        <v>#N/A</v>
      </c>
      <c r="ARQ251" s="225" t="e">
        <v>#N/A</v>
      </c>
      <c r="ARR251" s="225" t="e">
        <v>#N/A</v>
      </c>
      <c r="ARS251" s="225" t="e">
        <v>#N/A</v>
      </c>
      <c r="ART251" s="225" t="e">
        <v>#N/A</v>
      </c>
      <c r="ARU251" s="225" t="e">
        <v>#N/A</v>
      </c>
      <c r="ARV251" s="225" t="e">
        <v>#N/A</v>
      </c>
      <c r="ARW251" s="225" t="e">
        <v>#N/A</v>
      </c>
      <c r="ARX251" s="225" t="e">
        <v>#N/A</v>
      </c>
      <c r="ARY251" s="225" t="e">
        <v>#N/A</v>
      </c>
      <c r="ARZ251" s="225" t="e">
        <v>#N/A</v>
      </c>
      <c r="ASA251" s="225" t="e">
        <v>#N/A</v>
      </c>
      <c r="ASB251" s="225" t="e">
        <v>#N/A</v>
      </c>
      <c r="ASC251" s="225" t="e">
        <v>#N/A</v>
      </c>
      <c r="ASD251" s="225" t="e">
        <v>#N/A</v>
      </c>
      <c r="ASE251" s="225" t="e">
        <v>#N/A</v>
      </c>
      <c r="ASF251" s="225" t="e">
        <v>#N/A</v>
      </c>
      <c r="ASG251" s="225" t="e">
        <v>#N/A</v>
      </c>
      <c r="ASH251" s="225" t="e">
        <v>#N/A</v>
      </c>
      <c r="ASI251" s="225" t="e">
        <v>#N/A</v>
      </c>
      <c r="ASJ251" s="225" t="e">
        <v>#N/A</v>
      </c>
      <c r="ASK251" s="225" t="e">
        <v>#N/A</v>
      </c>
      <c r="ASL251" s="225" t="e">
        <v>#N/A</v>
      </c>
      <c r="ASM251" s="225" t="e">
        <v>#N/A</v>
      </c>
      <c r="ASN251" s="225" t="e">
        <v>#N/A</v>
      </c>
      <c r="ASO251" s="225" t="e">
        <v>#N/A</v>
      </c>
      <c r="ASP251" s="225" t="e">
        <v>#N/A</v>
      </c>
      <c r="ASQ251" s="225" t="e">
        <v>#N/A</v>
      </c>
      <c r="ASR251" s="225" t="e">
        <v>#N/A</v>
      </c>
      <c r="ASS251" s="225" t="e">
        <v>#N/A</v>
      </c>
      <c r="AST251" s="225" t="e">
        <v>#N/A</v>
      </c>
      <c r="ASU251" s="225" t="e">
        <v>#N/A</v>
      </c>
      <c r="ASV251" s="225" t="e">
        <v>#N/A</v>
      </c>
      <c r="ASW251" s="225" t="e">
        <v>#N/A</v>
      </c>
      <c r="ASX251" s="225" t="e">
        <v>#N/A</v>
      </c>
      <c r="ASY251" s="225" t="e">
        <v>#N/A</v>
      </c>
      <c r="ASZ251" s="225" t="e">
        <v>#N/A</v>
      </c>
      <c r="ATA251" s="225" t="e">
        <v>#N/A</v>
      </c>
      <c r="ATB251" s="225" t="e">
        <v>#N/A</v>
      </c>
      <c r="ATC251" s="225" t="e">
        <v>#N/A</v>
      </c>
      <c r="ATD251" s="225" t="e">
        <v>#N/A</v>
      </c>
      <c r="ATE251" s="225" t="e">
        <v>#N/A</v>
      </c>
      <c r="ATF251" s="225" t="e">
        <v>#N/A</v>
      </c>
      <c r="ATG251" s="225" t="e">
        <v>#N/A</v>
      </c>
      <c r="ATH251" s="225" t="e">
        <v>#N/A</v>
      </c>
      <c r="ATI251" s="225" t="e">
        <v>#N/A</v>
      </c>
      <c r="ATJ251" s="225" t="e">
        <v>#N/A</v>
      </c>
      <c r="ATK251" s="225" t="e">
        <v>#N/A</v>
      </c>
      <c r="ATL251" s="225" t="e">
        <v>#N/A</v>
      </c>
      <c r="ATM251" s="225" t="e">
        <v>#N/A</v>
      </c>
      <c r="ATN251" s="225" t="e">
        <v>#N/A</v>
      </c>
      <c r="ATO251" s="225" t="e">
        <v>#N/A</v>
      </c>
      <c r="ATP251" s="225" t="e">
        <v>#N/A</v>
      </c>
      <c r="ATQ251" s="225" t="e">
        <v>#N/A</v>
      </c>
      <c r="ATR251" s="225" t="e">
        <v>#N/A</v>
      </c>
      <c r="ATS251" s="225" t="e">
        <v>#N/A</v>
      </c>
      <c r="ATT251" s="225" t="e">
        <v>#N/A</v>
      </c>
      <c r="ATU251" s="225" t="e">
        <v>#N/A</v>
      </c>
      <c r="ATV251" s="225" t="e">
        <v>#N/A</v>
      </c>
      <c r="ATW251" s="225" t="e">
        <v>#N/A</v>
      </c>
      <c r="ATX251" s="225" t="e">
        <v>#N/A</v>
      </c>
      <c r="ATY251" s="225" t="e">
        <v>#N/A</v>
      </c>
      <c r="ATZ251" s="225" t="e">
        <v>#N/A</v>
      </c>
      <c r="AUA251" s="225" t="e">
        <v>#N/A</v>
      </c>
      <c r="AUB251" s="225" t="e">
        <v>#N/A</v>
      </c>
      <c r="AUC251" s="225" t="e">
        <v>#N/A</v>
      </c>
      <c r="AUD251" s="225" t="e">
        <v>#N/A</v>
      </c>
      <c r="AUE251" s="225" t="e">
        <v>#N/A</v>
      </c>
      <c r="AUF251" s="225" t="e">
        <v>#N/A</v>
      </c>
      <c r="AUG251" s="225" t="e">
        <v>#N/A</v>
      </c>
      <c r="AUH251" s="225" t="e">
        <v>#N/A</v>
      </c>
      <c r="AUI251" s="225" t="e">
        <v>#N/A</v>
      </c>
      <c r="AUJ251" s="225" t="e">
        <v>#N/A</v>
      </c>
      <c r="AUK251" s="225" t="e">
        <v>#N/A</v>
      </c>
      <c r="AUL251" s="225" t="e">
        <v>#N/A</v>
      </c>
      <c r="AUM251" s="225" t="e">
        <v>#N/A</v>
      </c>
      <c r="AUN251" s="225" t="e">
        <v>#N/A</v>
      </c>
      <c r="AUO251" s="225" t="e">
        <v>#N/A</v>
      </c>
      <c r="AUP251" s="225" t="e">
        <v>#N/A</v>
      </c>
      <c r="AUQ251" s="225" t="e">
        <v>#N/A</v>
      </c>
      <c r="AUR251" s="225" t="e">
        <v>#N/A</v>
      </c>
      <c r="AUS251" s="225" t="e">
        <v>#N/A</v>
      </c>
      <c r="AUT251" s="225" t="e">
        <v>#N/A</v>
      </c>
      <c r="AUU251" s="225" t="e">
        <v>#N/A</v>
      </c>
      <c r="AUV251" s="225" t="e">
        <v>#N/A</v>
      </c>
      <c r="AUW251" s="225" t="e">
        <v>#N/A</v>
      </c>
      <c r="AUX251" s="225" t="e">
        <v>#N/A</v>
      </c>
      <c r="AUY251" s="225" t="e">
        <v>#N/A</v>
      </c>
      <c r="AUZ251" s="225" t="e">
        <v>#N/A</v>
      </c>
      <c r="AVA251" s="225" t="e">
        <v>#N/A</v>
      </c>
      <c r="AVB251" s="225" t="e">
        <v>#N/A</v>
      </c>
      <c r="AVC251" s="225" t="e">
        <v>#N/A</v>
      </c>
      <c r="AVD251" s="225" t="e">
        <v>#N/A</v>
      </c>
      <c r="AVE251" s="225" t="e">
        <v>#N/A</v>
      </c>
      <c r="AVF251" s="225" t="e">
        <v>#N/A</v>
      </c>
      <c r="AVG251" s="225" t="e">
        <v>#N/A</v>
      </c>
      <c r="AVH251" s="225" t="e">
        <v>#N/A</v>
      </c>
      <c r="AVI251" s="225" t="e">
        <v>#N/A</v>
      </c>
      <c r="AVJ251" s="225" t="e">
        <v>#N/A</v>
      </c>
      <c r="AVK251" s="225" t="e">
        <v>#N/A</v>
      </c>
      <c r="AVL251" s="225" t="e">
        <v>#N/A</v>
      </c>
      <c r="AVM251" s="225" t="e">
        <v>#N/A</v>
      </c>
      <c r="AVN251" s="225" t="e">
        <v>#N/A</v>
      </c>
      <c r="AVO251" s="225" t="e">
        <v>#N/A</v>
      </c>
      <c r="AVP251" s="225" t="e">
        <v>#N/A</v>
      </c>
      <c r="AVQ251" s="225" t="e">
        <v>#N/A</v>
      </c>
      <c r="AVR251" s="225" t="e">
        <v>#N/A</v>
      </c>
      <c r="AVS251" s="225" t="e">
        <v>#N/A</v>
      </c>
      <c r="AVT251" s="225" t="e">
        <v>#N/A</v>
      </c>
      <c r="AVU251" s="225" t="e">
        <v>#N/A</v>
      </c>
      <c r="AVV251" s="225" t="e">
        <v>#N/A</v>
      </c>
      <c r="AVW251" s="225" t="e">
        <v>#N/A</v>
      </c>
      <c r="AVX251" s="225" t="e">
        <v>#N/A</v>
      </c>
      <c r="AVY251" s="225" t="e">
        <v>#N/A</v>
      </c>
      <c r="AVZ251" s="225" t="e">
        <v>#N/A</v>
      </c>
      <c r="AWA251" s="225" t="e">
        <v>#N/A</v>
      </c>
      <c r="AWB251" s="225" t="e">
        <v>#N/A</v>
      </c>
      <c r="AWC251" s="225" t="e">
        <v>#N/A</v>
      </c>
      <c r="AWD251" s="225" t="e">
        <v>#N/A</v>
      </c>
      <c r="AWE251" s="225" t="e">
        <v>#N/A</v>
      </c>
      <c r="AWF251" s="225" t="e">
        <v>#N/A</v>
      </c>
      <c r="AWG251" s="225" t="e">
        <v>#N/A</v>
      </c>
      <c r="AWH251" s="225" t="e">
        <v>#N/A</v>
      </c>
      <c r="AWI251" s="225" t="e">
        <v>#N/A</v>
      </c>
      <c r="AWJ251" s="225" t="e">
        <v>#N/A</v>
      </c>
      <c r="AWK251" s="225" t="e">
        <v>#N/A</v>
      </c>
      <c r="AWL251" s="225" t="e">
        <v>#N/A</v>
      </c>
      <c r="AWM251" s="225" t="e">
        <v>#N/A</v>
      </c>
      <c r="AWN251" s="225" t="e">
        <v>#N/A</v>
      </c>
      <c r="AWO251" s="225" t="e">
        <v>#N/A</v>
      </c>
      <c r="AWP251" s="225" t="e">
        <v>#N/A</v>
      </c>
      <c r="AWQ251" s="225" t="e">
        <v>#N/A</v>
      </c>
      <c r="AWR251" s="225" t="e">
        <v>#N/A</v>
      </c>
      <c r="AWS251" s="225" t="e">
        <v>#N/A</v>
      </c>
      <c r="AWT251" s="225" t="e">
        <v>#N/A</v>
      </c>
      <c r="AWU251" s="225" t="e">
        <v>#N/A</v>
      </c>
      <c r="AWV251" s="225" t="e">
        <v>#N/A</v>
      </c>
      <c r="AWW251" s="225" t="e">
        <v>#N/A</v>
      </c>
      <c r="AWX251" s="225" t="e">
        <v>#N/A</v>
      </c>
      <c r="AWY251" s="225" t="e">
        <v>#N/A</v>
      </c>
      <c r="AWZ251" s="225" t="e">
        <v>#N/A</v>
      </c>
      <c r="AXA251" s="225" t="e">
        <v>#N/A</v>
      </c>
      <c r="AXB251" s="225" t="e">
        <v>#N/A</v>
      </c>
      <c r="AXC251" s="225" t="e">
        <v>#N/A</v>
      </c>
      <c r="AXD251" s="225" t="e">
        <v>#N/A</v>
      </c>
      <c r="AXE251" s="225" t="e">
        <v>#N/A</v>
      </c>
      <c r="AXF251" s="225" t="e">
        <v>#N/A</v>
      </c>
      <c r="AXG251" s="225" t="e">
        <v>#N/A</v>
      </c>
      <c r="AXH251" s="225" t="e">
        <v>#N/A</v>
      </c>
      <c r="AXI251" s="225" t="e">
        <v>#N/A</v>
      </c>
      <c r="AXJ251" s="225" t="e">
        <v>#N/A</v>
      </c>
      <c r="AXK251" s="225" t="e">
        <v>#N/A</v>
      </c>
      <c r="AXL251" s="225" t="e">
        <v>#N/A</v>
      </c>
      <c r="AXM251" s="225" t="e">
        <v>#N/A</v>
      </c>
      <c r="AXN251" s="225" t="e">
        <v>#N/A</v>
      </c>
      <c r="AXO251" s="225" t="e">
        <v>#N/A</v>
      </c>
      <c r="AXP251" s="225" t="e">
        <v>#N/A</v>
      </c>
      <c r="AXQ251" s="225" t="e">
        <v>#N/A</v>
      </c>
      <c r="AXR251" s="225" t="e">
        <v>#N/A</v>
      </c>
      <c r="AXS251" s="225" t="e">
        <v>#N/A</v>
      </c>
      <c r="AXT251" s="225" t="e">
        <v>#N/A</v>
      </c>
      <c r="AXU251" s="225" t="e">
        <v>#N/A</v>
      </c>
      <c r="AXV251" s="225" t="e">
        <v>#N/A</v>
      </c>
      <c r="AXW251" s="225" t="e">
        <v>#N/A</v>
      </c>
      <c r="AXX251" s="225" t="e">
        <v>#N/A</v>
      </c>
      <c r="AXY251" s="225" t="e">
        <v>#N/A</v>
      </c>
      <c r="AXZ251" s="225" t="e">
        <v>#N/A</v>
      </c>
      <c r="AYA251" s="225" t="e">
        <v>#N/A</v>
      </c>
      <c r="AYB251" s="225" t="e">
        <v>#N/A</v>
      </c>
      <c r="AYC251" s="225" t="e">
        <v>#N/A</v>
      </c>
      <c r="AYD251" s="225" t="e">
        <v>#N/A</v>
      </c>
      <c r="AYE251" s="225" t="e">
        <v>#N/A</v>
      </c>
      <c r="AYF251" s="225" t="e">
        <v>#N/A</v>
      </c>
      <c r="AYG251" s="225" t="e">
        <v>#N/A</v>
      </c>
      <c r="AYH251" s="225" t="e">
        <v>#N/A</v>
      </c>
      <c r="AYI251" s="225" t="e">
        <v>#N/A</v>
      </c>
      <c r="AYJ251" s="225" t="e">
        <v>#N/A</v>
      </c>
      <c r="AYK251" s="225" t="e">
        <v>#N/A</v>
      </c>
      <c r="AYL251" s="225" t="e">
        <v>#N/A</v>
      </c>
      <c r="AYM251" s="225" t="e">
        <v>#N/A</v>
      </c>
      <c r="AYN251" s="225" t="e">
        <v>#N/A</v>
      </c>
      <c r="AYO251" s="225" t="e">
        <v>#N/A</v>
      </c>
      <c r="AYP251" s="225" t="e">
        <v>#N/A</v>
      </c>
      <c r="AYQ251" s="225" t="e">
        <v>#N/A</v>
      </c>
      <c r="AYR251" s="225" t="e">
        <v>#N/A</v>
      </c>
      <c r="AYS251" s="225" t="e">
        <v>#N/A</v>
      </c>
      <c r="AYT251" s="225" t="e">
        <v>#N/A</v>
      </c>
      <c r="AYU251" s="225" t="e">
        <v>#N/A</v>
      </c>
      <c r="AYV251" s="225" t="e">
        <v>#N/A</v>
      </c>
      <c r="AYW251" s="225" t="e">
        <v>#N/A</v>
      </c>
      <c r="AYX251" s="225" t="e">
        <v>#N/A</v>
      </c>
      <c r="AYY251" s="225" t="e">
        <v>#N/A</v>
      </c>
      <c r="AYZ251" s="225" t="e">
        <v>#N/A</v>
      </c>
      <c r="AZA251" s="225" t="e">
        <v>#N/A</v>
      </c>
      <c r="AZB251" s="225" t="e">
        <v>#N/A</v>
      </c>
      <c r="AZC251" s="225" t="e">
        <v>#N/A</v>
      </c>
      <c r="AZD251" s="225" t="e">
        <v>#N/A</v>
      </c>
      <c r="AZE251" s="225" t="e">
        <v>#N/A</v>
      </c>
      <c r="AZF251" s="225" t="e">
        <v>#N/A</v>
      </c>
      <c r="AZG251" s="225" t="e">
        <v>#N/A</v>
      </c>
      <c r="AZH251" s="225" t="e">
        <v>#N/A</v>
      </c>
      <c r="AZI251" s="225" t="e">
        <v>#N/A</v>
      </c>
      <c r="AZJ251" s="225" t="e">
        <v>#N/A</v>
      </c>
      <c r="AZK251" s="225" t="e">
        <v>#N/A</v>
      </c>
      <c r="AZL251" s="225" t="e">
        <v>#N/A</v>
      </c>
      <c r="AZM251" s="225" t="e">
        <v>#N/A</v>
      </c>
      <c r="AZN251" s="225" t="e">
        <v>#N/A</v>
      </c>
      <c r="AZO251" s="225" t="e">
        <v>#N/A</v>
      </c>
      <c r="AZP251" s="225" t="e">
        <v>#N/A</v>
      </c>
      <c r="AZQ251" s="225" t="e">
        <v>#N/A</v>
      </c>
      <c r="AZR251" s="225" t="e">
        <v>#N/A</v>
      </c>
      <c r="AZS251" s="225" t="e">
        <v>#N/A</v>
      </c>
      <c r="AZT251" s="225" t="e">
        <v>#N/A</v>
      </c>
      <c r="AZU251" s="225" t="e">
        <v>#N/A</v>
      </c>
      <c r="AZV251" s="225" t="e">
        <v>#N/A</v>
      </c>
      <c r="AZW251" s="225" t="e">
        <v>#N/A</v>
      </c>
      <c r="AZX251" s="225" t="e">
        <v>#N/A</v>
      </c>
      <c r="AZY251" s="225" t="e">
        <v>#N/A</v>
      </c>
      <c r="AZZ251" s="225" t="e">
        <v>#N/A</v>
      </c>
      <c r="BAA251" s="225" t="e">
        <v>#N/A</v>
      </c>
      <c r="BAB251" s="225" t="e">
        <v>#N/A</v>
      </c>
      <c r="BAC251" s="225" t="e">
        <v>#N/A</v>
      </c>
      <c r="BAD251" s="225" t="e">
        <v>#N/A</v>
      </c>
      <c r="BAE251" s="225" t="e">
        <v>#N/A</v>
      </c>
      <c r="BAF251" s="225" t="e">
        <v>#N/A</v>
      </c>
      <c r="BAG251" s="225" t="e">
        <v>#N/A</v>
      </c>
      <c r="BAH251" s="225" t="e">
        <v>#N/A</v>
      </c>
      <c r="BAI251" s="225" t="e">
        <v>#N/A</v>
      </c>
      <c r="BAJ251" s="225" t="e">
        <v>#N/A</v>
      </c>
      <c r="BAK251" s="225" t="e">
        <v>#N/A</v>
      </c>
      <c r="BAL251" s="225" t="e">
        <v>#N/A</v>
      </c>
      <c r="BAM251" s="225" t="e">
        <v>#N/A</v>
      </c>
      <c r="BAN251" s="225" t="e">
        <v>#N/A</v>
      </c>
      <c r="BAO251" s="225" t="e">
        <v>#N/A</v>
      </c>
      <c r="BAP251" s="225" t="e">
        <v>#N/A</v>
      </c>
      <c r="BAQ251" s="225" t="e">
        <v>#N/A</v>
      </c>
      <c r="BAR251" s="225" t="e">
        <v>#N/A</v>
      </c>
      <c r="BAS251" s="225" t="e">
        <v>#N/A</v>
      </c>
      <c r="BAT251" s="225" t="e">
        <v>#N/A</v>
      </c>
      <c r="BAU251" s="225" t="e">
        <v>#N/A</v>
      </c>
      <c r="BAV251" s="225" t="e">
        <v>#N/A</v>
      </c>
      <c r="BAW251" s="225" t="e">
        <v>#N/A</v>
      </c>
      <c r="BAX251" s="225" t="e">
        <v>#N/A</v>
      </c>
      <c r="BAY251" s="225" t="e">
        <v>#N/A</v>
      </c>
      <c r="BAZ251" s="225" t="e">
        <v>#N/A</v>
      </c>
      <c r="BBA251" s="225" t="e">
        <v>#N/A</v>
      </c>
      <c r="BBB251" s="225" t="e">
        <v>#N/A</v>
      </c>
      <c r="BBC251" s="225" t="e">
        <v>#N/A</v>
      </c>
      <c r="BBD251" s="225" t="e">
        <v>#N/A</v>
      </c>
      <c r="BBE251" s="225" t="e">
        <v>#N/A</v>
      </c>
      <c r="BBF251" s="225" t="e">
        <v>#N/A</v>
      </c>
      <c r="BBG251" s="225" t="e">
        <v>#N/A</v>
      </c>
      <c r="BBH251" s="225" t="e">
        <v>#N/A</v>
      </c>
      <c r="BBI251" s="225" t="e">
        <v>#N/A</v>
      </c>
      <c r="BBJ251" s="225" t="e">
        <v>#N/A</v>
      </c>
      <c r="BBK251" s="225" t="e">
        <v>#N/A</v>
      </c>
      <c r="BBL251" s="225" t="e">
        <v>#N/A</v>
      </c>
      <c r="BBM251" s="225" t="e">
        <v>#N/A</v>
      </c>
      <c r="BBN251" s="225" t="e">
        <v>#N/A</v>
      </c>
      <c r="BBO251" s="225" t="e">
        <v>#N/A</v>
      </c>
      <c r="BBP251" s="225" t="e">
        <v>#N/A</v>
      </c>
      <c r="BBQ251" s="225" t="e">
        <v>#N/A</v>
      </c>
      <c r="BBR251" s="225" t="e">
        <v>#N/A</v>
      </c>
      <c r="BBS251" s="225" t="e">
        <v>#N/A</v>
      </c>
      <c r="BBT251" s="225" t="e">
        <v>#N/A</v>
      </c>
      <c r="BBU251" s="225" t="e">
        <v>#N/A</v>
      </c>
      <c r="BBV251" s="225" t="e">
        <v>#N/A</v>
      </c>
      <c r="BBW251" s="225" t="e">
        <v>#N/A</v>
      </c>
      <c r="BBX251" s="225" t="e">
        <v>#N/A</v>
      </c>
      <c r="BBY251" s="225" t="e">
        <v>#N/A</v>
      </c>
      <c r="BBZ251" s="225" t="e">
        <v>#N/A</v>
      </c>
      <c r="BCA251" s="225" t="e">
        <v>#N/A</v>
      </c>
      <c r="BCB251" s="225" t="e">
        <v>#N/A</v>
      </c>
      <c r="BCC251" s="225" t="e">
        <v>#N/A</v>
      </c>
      <c r="BCD251" s="225" t="e">
        <v>#N/A</v>
      </c>
      <c r="BCE251" s="225" t="e">
        <v>#N/A</v>
      </c>
      <c r="BCF251" s="225" t="e">
        <v>#N/A</v>
      </c>
      <c r="BCG251" s="225" t="e">
        <v>#N/A</v>
      </c>
      <c r="BCH251" s="225" t="e">
        <v>#N/A</v>
      </c>
      <c r="BCI251" s="225" t="e">
        <v>#N/A</v>
      </c>
      <c r="BCJ251" s="225" t="e">
        <v>#N/A</v>
      </c>
      <c r="BCK251" s="225" t="e">
        <v>#N/A</v>
      </c>
      <c r="BCL251" s="225" t="e">
        <v>#N/A</v>
      </c>
      <c r="BCM251" s="225" t="e">
        <v>#N/A</v>
      </c>
      <c r="BCN251" s="225" t="e">
        <v>#N/A</v>
      </c>
      <c r="BCO251" s="225" t="e">
        <v>#N/A</v>
      </c>
      <c r="BCP251" s="225" t="e">
        <v>#N/A</v>
      </c>
      <c r="BCQ251" s="225" t="e">
        <v>#N/A</v>
      </c>
      <c r="BCR251" s="225" t="e">
        <v>#N/A</v>
      </c>
      <c r="BCS251" s="225" t="e">
        <v>#N/A</v>
      </c>
      <c r="BCT251" s="225" t="e">
        <v>#N/A</v>
      </c>
      <c r="BCU251" s="225" t="e">
        <v>#N/A</v>
      </c>
      <c r="BCV251" s="225" t="e">
        <v>#N/A</v>
      </c>
      <c r="BCW251" s="225" t="e">
        <v>#N/A</v>
      </c>
      <c r="BCX251" s="225" t="e">
        <v>#N/A</v>
      </c>
      <c r="BCY251" s="225" t="e">
        <v>#N/A</v>
      </c>
      <c r="BCZ251" s="225" t="e">
        <v>#N/A</v>
      </c>
      <c r="BDA251" s="225" t="e">
        <v>#N/A</v>
      </c>
      <c r="BDB251" s="225" t="e">
        <v>#N/A</v>
      </c>
      <c r="BDC251" s="225" t="e">
        <v>#N/A</v>
      </c>
      <c r="BDD251" s="225" t="e">
        <v>#N/A</v>
      </c>
      <c r="BDE251" s="225" t="e">
        <v>#N/A</v>
      </c>
      <c r="BDF251" s="225" t="e">
        <v>#N/A</v>
      </c>
      <c r="BDG251" s="225" t="e">
        <v>#N/A</v>
      </c>
      <c r="BDH251" s="225" t="e">
        <v>#N/A</v>
      </c>
      <c r="BDI251" s="225" t="e">
        <v>#N/A</v>
      </c>
      <c r="BDJ251" s="225" t="e">
        <v>#N/A</v>
      </c>
      <c r="BDK251" s="225" t="e">
        <v>#N/A</v>
      </c>
      <c r="BDL251" s="225" t="e">
        <v>#N/A</v>
      </c>
      <c r="BDM251" s="225" t="e">
        <v>#N/A</v>
      </c>
      <c r="BDN251" s="225" t="e">
        <v>#N/A</v>
      </c>
      <c r="BDO251" s="225" t="e">
        <v>#N/A</v>
      </c>
      <c r="BDP251" s="225" t="e">
        <v>#N/A</v>
      </c>
      <c r="BDQ251" s="225" t="e">
        <v>#N/A</v>
      </c>
      <c r="BDR251" s="225" t="e">
        <v>#N/A</v>
      </c>
      <c r="BDS251" s="225" t="e">
        <v>#N/A</v>
      </c>
      <c r="BDT251" s="225" t="e">
        <v>#N/A</v>
      </c>
      <c r="BDU251" s="225" t="e">
        <v>#N/A</v>
      </c>
      <c r="BDV251" s="225" t="e">
        <v>#N/A</v>
      </c>
      <c r="BDW251" s="225" t="e">
        <v>#N/A</v>
      </c>
      <c r="BDX251" s="225" t="e">
        <v>#N/A</v>
      </c>
      <c r="BDY251" s="225" t="e">
        <v>#N/A</v>
      </c>
      <c r="BDZ251" s="225" t="e">
        <v>#N/A</v>
      </c>
      <c r="BEA251" s="225" t="e">
        <v>#N/A</v>
      </c>
      <c r="BEB251" s="225" t="e">
        <v>#N/A</v>
      </c>
      <c r="BEC251" s="225" t="e">
        <v>#N/A</v>
      </c>
      <c r="BED251" s="225" t="e">
        <v>#N/A</v>
      </c>
      <c r="BEE251" s="225" t="e">
        <v>#N/A</v>
      </c>
      <c r="BEF251" s="225" t="e">
        <v>#N/A</v>
      </c>
      <c r="BEG251" s="225" t="e">
        <v>#N/A</v>
      </c>
      <c r="BEH251" s="225" t="e">
        <v>#N/A</v>
      </c>
      <c r="BEI251" s="225" t="e">
        <v>#N/A</v>
      </c>
      <c r="BEJ251" s="225" t="e">
        <v>#N/A</v>
      </c>
      <c r="BEK251" s="225" t="e">
        <v>#N/A</v>
      </c>
      <c r="BEL251" s="225" t="e">
        <v>#N/A</v>
      </c>
      <c r="BEM251" s="225" t="e">
        <v>#N/A</v>
      </c>
      <c r="BEN251" s="225" t="e">
        <v>#N/A</v>
      </c>
      <c r="BEO251" s="225" t="e">
        <v>#N/A</v>
      </c>
      <c r="BEP251" s="225" t="e">
        <v>#N/A</v>
      </c>
      <c r="BEQ251" s="225" t="e">
        <v>#N/A</v>
      </c>
      <c r="BER251" s="225" t="e">
        <v>#N/A</v>
      </c>
      <c r="BES251" s="225" t="e">
        <v>#N/A</v>
      </c>
      <c r="BET251" s="225" t="e">
        <v>#N/A</v>
      </c>
      <c r="BEU251" s="225" t="e">
        <v>#N/A</v>
      </c>
      <c r="BEV251" s="225" t="e">
        <v>#N/A</v>
      </c>
      <c r="BEW251" s="225" t="e">
        <v>#N/A</v>
      </c>
      <c r="BEX251" s="225" t="e">
        <v>#N/A</v>
      </c>
      <c r="BEY251" s="225" t="e">
        <v>#N/A</v>
      </c>
      <c r="BEZ251" s="225" t="e">
        <v>#N/A</v>
      </c>
      <c r="BFA251" s="225" t="e">
        <v>#N/A</v>
      </c>
      <c r="BFB251" s="225" t="e">
        <v>#N/A</v>
      </c>
      <c r="BFC251" s="225" t="e">
        <v>#N/A</v>
      </c>
      <c r="BFD251" s="225" t="e">
        <v>#N/A</v>
      </c>
      <c r="BFE251" s="225" t="e">
        <v>#N/A</v>
      </c>
      <c r="BFF251" s="225" t="e">
        <v>#N/A</v>
      </c>
      <c r="BFG251" s="225" t="e">
        <v>#N/A</v>
      </c>
      <c r="BFH251" s="225" t="e">
        <v>#N/A</v>
      </c>
      <c r="BFI251" s="225" t="e">
        <v>#N/A</v>
      </c>
      <c r="BFJ251" s="225" t="e">
        <v>#N/A</v>
      </c>
      <c r="BFK251" s="225" t="e">
        <v>#N/A</v>
      </c>
      <c r="BFL251" s="225" t="e">
        <v>#N/A</v>
      </c>
      <c r="BFM251" s="225" t="e">
        <v>#N/A</v>
      </c>
      <c r="BFN251" s="225" t="e">
        <v>#N/A</v>
      </c>
      <c r="BFO251" s="225" t="e">
        <v>#N/A</v>
      </c>
      <c r="BFP251" s="225" t="e">
        <v>#N/A</v>
      </c>
      <c r="BFQ251" s="225" t="e">
        <v>#N/A</v>
      </c>
      <c r="BFR251" s="225" t="e">
        <v>#N/A</v>
      </c>
      <c r="BFS251" s="225" t="e">
        <v>#N/A</v>
      </c>
      <c r="BFT251" s="225" t="e">
        <v>#N/A</v>
      </c>
      <c r="BFU251" s="225" t="e">
        <v>#N/A</v>
      </c>
      <c r="BFV251" s="225" t="e">
        <v>#N/A</v>
      </c>
      <c r="BFW251" s="225" t="e">
        <v>#N/A</v>
      </c>
      <c r="BFX251" s="225" t="e">
        <v>#N/A</v>
      </c>
      <c r="BFY251" s="225" t="e">
        <v>#N/A</v>
      </c>
      <c r="BFZ251" s="225" t="e">
        <v>#N/A</v>
      </c>
      <c r="BGA251" s="225" t="e">
        <v>#N/A</v>
      </c>
      <c r="BGB251" s="225" t="e">
        <v>#N/A</v>
      </c>
      <c r="BGC251" s="225" t="e">
        <v>#N/A</v>
      </c>
      <c r="BGD251" s="225" t="e">
        <v>#N/A</v>
      </c>
      <c r="BGE251" s="225" t="e">
        <v>#N/A</v>
      </c>
      <c r="BGF251" s="225" t="e">
        <v>#N/A</v>
      </c>
      <c r="BGG251" s="225" t="e">
        <v>#N/A</v>
      </c>
      <c r="BGH251" s="225" t="e">
        <v>#N/A</v>
      </c>
      <c r="BGI251" s="225" t="e">
        <v>#N/A</v>
      </c>
      <c r="BGJ251" s="225" t="e">
        <v>#N/A</v>
      </c>
      <c r="BGK251" s="225" t="e">
        <v>#N/A</v>
      </c>
      <c r="BGL251" s="225" t="e">
        <v>#N/A</v>
      </c>
      <c r="BGM251" s="225" t="e">
        <v>#N/A</v>
      </c>
      <c r="BGN251" s="225" t="e">
        <v>#N/A</v>
      </c>
      <c r="BGO251" s="225" t="e">
        <v>#N/A</v>
      </c>
      <c r="BGP251" s="225" t="e">
        <v>#N/A</v>
      </c>
      <c r="BGQ251" s="225" t="e">
        <v>#N/A</v>
      </c>
      <c r="BGR251" s="225" t="e">
        <v>#N/A</v>
      </c>
      <c r="BGS251" s="225" t="e">
        <v>#N/A</v>
      </c>
      <c r="BGT251" s="225" t="e">
        <v>#N/A</v>
      </c>
      <c r="BGU251" s="225" t="e">
        <v>#N/A</v>
      </c>
      <c r="BGV251" s="225" t="e">
        <v>#N/A</v>
      </c>
      <c r="BGW251" s="225" t="e">
        <v>#N/A</v>
      </c>
      <c r="BGX251" s="225" t="e">
        <v>#N/A</v>
      </c>
      <c r="BGY251" s="225" t="e">
        <v>#N/A</v>
      </c>
      <c r="BGZ251" s="225" t="e">
        <v>#N/A</v>
      </c>
      <c r="BHA251" s="225" t="e">
        <v>#N/A</v>
      </c>
      <c r="BHB251" s="225" t="e">
        <v>#N/A</v>
      </c>
      <c r="BHC251" s="225" t="e">
        <v>#N/A</v>
      </c>
      <c r="BHD251" s="225" t="e">
        <v>#N/A</v>
      </c>
      <c r="BHE251" s="225" t="e">
        <v>#N/A</v>
      </c>
      <c r="BHF251" s="225" t="e">
        <v>#N/A</v>
      </c>
      <c r="BHG251" s="225" t="e">
        <v>#N/A</v>
      </c>
      <c r="BHH251" s="225" t="e">
        <v>#N/A</v>
      </c>
      <c r="BHI251" s="225" t="e">
        <v>#N/A</v>
      </c>
      <c r="BHJ251" s="225" t="e">
        <v>#N/A</v>
      </c>
      <c r="BHK251" s="225" t="e">
        <v>#N/A</v>
      </c>
      <c r="BHL251" s="225" t="e">
        <v>#N/A</v>
      </c>
      <c r="BHM251" s="225" t="e">
        <v>#N/A</v>
      </c>
      <c r="BHN251" s="225" t="e">
        <v>#N/A</v>
      </c>
      <c r="BHO251" s="225" t="e">
        <v>#N/A</v>
      </c>
      <c r="BHP251" s="225" t="e">
        <v>#N/A</v>
      </c>
      <c r="BHQ251" s="225" t="e">
        <v>#N/A</v>
      </c>
      <c r="BHR251" s="225" t="e">
        <v>#N/A</v>
      </c>
      <c r="BHS251" s="225" t="e">
        <v>#N/A</v>
      </c>
      <c r="BHT251" s="225" t="e">
        <v>#N/A</v>
      </c>
      <c r="BHU251" s="225" t="e">
        <v>#N/A</v>
      </c>
      <c r="BHV251" s="225" t="e">
        <v>#N/A</v>
      </c>
      <c r="BHW251" s="225" t="e">
        <v>#N/A</v>
      </c>
      <c r="BHX251" s="225" t="e">
        <v>#N/A</v>
      </c>
      <c r="BHY251" s="225" t="e">
        <v>#N/A</v>
      </c>
      <c r="BHZ251" s="225" t="e">
        <v>#N/A</v>
      </c>
      <c r="BIA251" s="225" t="e">
        <v>#N/A</v>
      </c>
      <c r="BIB251" s="225" t="e">
        <v>#N/A</v>
      </c>
      <c r="BIC251" s="225" t="e">
        <v>#N/A</v>
      </c>
      <c r="BID251" s="225" t="e">
        <v>#N/A</v>
      </c>
      <c r="BIE251" s="225" t="e">
        <v>#N/A</v>
      </c>
      <c r="BIF251" s="225" t="e">
        <v>#N/A</v>
      </c>
      <c r="BIG251" s="225" t="e">
        <v>#N/A</v>
      </c>
      <c r="BIH251" s="225" t="e">
        <v>#N/A</v>
      </c>
      <c r="BII251" s="225" t="e">
        <v>#N/A</v>
      </c>
      <c r="BIJ251" s="225" t="e">
        <v>#N/A</v>
      </c>
      <c r="BIK251" s="225" t="e">
        <v>#N/A</v>
      </c>
      <c r="BIL251" s="225" t="e">
        <v>#N/A</v>
      </c>
      <c r="BIM251" s="225" t="e">
        <v>#N/A</v>
      </c>
      <c r="BIN251" s="225" t="e">
        <v>#N/A</v>
      </c>
      <c r="BIO251" s="225" t="e">
        <v>#N/A</v>
      </c>
      <c r="BIP251" s="225" t="e">
        <v>#N/A</v>
      </c>
      <c r="BIQ251" s="225" t="e">
        <v>#N/A</v>
      </c>
      <c r="BIR251" s="225" t="e">
        <v>#N/A</v>
      </c>
      <c r="BIS251" s="225" t="e">
        <v>#N/A</v>
      </c>
      <c r="BIT251" s="225" t="e">
        <v>#N/A</v>
      </c>
      <c r="BIU251" s="225" t="e">
        <v>#N/A</v>
      </c>
      <c r="BIV251" s="225" t="e">
        <v>#N/A</v>
      </c>
      <c r="BIW251" s="225" t="e">
        <v>#N/A</v>
      </c>
      <c r="BIX251" s="225" t="e">
        <v>#N/A</v>
      </c>
      <c r="BIY251" s="225" t="e">
        <v>#N/A</v>
      </c>
      <c r="BIZ251" s="225" t="e">
        <v>#N/A</v>
      </c>
      <c r="BJA251" s="225" t="e">
        <v>#N/A</v>
      </c>
      <c r="BJB251" s="225" t="e">
        <v>#N/A</v>
      </c>
      <c r="BJC251" s="225" t="e">
        <v>#N/A</v>
      </c>
      <c r="BJD251" s="225" t="e">
        <v>#N/A</v>
      </c>
      <c r="BJE251" s="225" t="e">
        <v>#N/A</v>
      </c>
      <c r="BJF251" s="225" t="e">
        <v>#N/A</v>
      </c>
      <c r="BJG251" s="225" t="e">
        <v>#N/A</v>
      </c>
      <c r="BJH251" s="225" t="e">
        <v>#N/A</v>
      </c>
      <c r="BJI251" s="225" t="e">
        <v>#N/A</v>
      </c>
      <c r="BJJ251" s="225" t="e">
        <v>#N/A</v>
      </c>
      <c r="BJK251" s="225" t="e">
        <v>#N/A</v>
      </c>
      <c r="BJL251" s="225" t="e">
        <v>#N/A</v>
      </c>
      <c r="BJM251" s="225" t="e">
        <v>#N/A</v>
      </c>
      <c r="BJN251" s="225" t="e">
        <v>#N/A</v>
      </c>
      <c r="BJO251" s="225" t="e">
        <v>#N/A</v>
      </c>
      <c r="BJP251" s="225" t="e">
        <v>#N/A</v>
      </c>
      <c r="BJQ251" s="225" t="e">
        <v>#N/A</v>
      </c>
      <c r="BJR251" s="225" t="e">
        <v>#N/A</v>
      </c>
      <c r="BJS251" s="225" t="e">
        <v>#N/A</v>
      </c>
      <c r="BJT251" s="225" t="e">
        <v>#N/A</v>
      </c>
      <c r="BJU251" s="225" t="e">
        <v>#N/A</v>
      </c>
      <c r="BJV251" s="225" t="e">
        <v>#N/A</v>
      </c>
      <c r="BJW251" s="225" t="e">
        <v>#N/A</v>
      </c>
      <c r="BJX251" s="225" t="e">
        <v>#N/A</v>
      </c>
      <c r="BJY251" s="225" t="e">
        <v>#N/A</v>
      </c>
      <c r="BJZ251" s="225" t="e">
        <v>#N/A</v>
      </c>
      <c r="BKA251" s="225" t="e">
        <v>#N/A</v>
      </c>
      <c r="BKB251" s="225" t="e">
        <v>#N/A</v>
      </c>
      <c r="BKC251" s="225" t="e">
        <v>#N/A</v>
      </c>
      <c r="BKD251" s="225" t="e">
        <v>#N/A</v>
      </c>
      <c r="BKE251" s="225" t="e">
        <v>#N/A</v>
      </c>
      <c r="BKF251" s="225" t="e">
        <v>#N/A</v>
      </c>
      <c r="BKG251" s="225" t="e">
        <v>#N/A</v>
      </c>
      <c r="BKH251" s="225" t="e">
        <v>#N/A</v>
      </c>
      <c r="BKI251" s="225" t="e">
        <v>#N/A</v>
      </c>
      <c r="BKJ251" s="225" t="e">
        <v>#N/A</v>
      </c>
      <c r="BKK251" s="225" t="e">
        <v>#N/A</v>
      </c>
      <c r="BKL251" s="225" t="e">
        <v>#N/A</v>
      </c>
      <c r="BKM251" s="225" t="e">
        <v>#N/A</v>
      </c>
      <c r="BKN251" s="225" t="e">
        <v>#N/A</v>
      </c>
      <c r="BKO251" s="225" t="e">
        <v>#N/A</v>
      </c>
      <c r="BKP251" s="225" t="e">
        <v>#N/A</v>
      </c>
      <c r="BKQ251" s="225" t="e">
        <v>#N/A</v>
      </c>
      <c r="BKR251" s="225" t="e">
        <v>#N/A</v>
      </c>
      <c r="BKS251" s="225" t="e">
        <v>#N/A</v>
      </c>
      <c r="BKT251" s="225" t="e">
        <v>#N/A</v>
      </c>
      <c r="BKU251" s="225" t="e">
        <v>#N/A</v>
      </c>
      <c r="BKV251" s="225" t="e">
        <v>#N/A</v>
      </c>
      <c r="BKW251" s="225" t="e">
        <v>#N/A</v>
      </c>
      <c r="BKX251" s="225" t="e">
        <v>#N/A</v>
      </c>
      <c r="BKY251" s="225" t="e">
        <v>#N/A</v>
      </c>
      <c r="BKZ251" s="225" t="e">
        <v>#N/A</v>
      </c>
      <c r="BLA251" s="225" t="e">
        <v>#N/A</v>
      </c>
      <c r="BLB251" s="225" t="e">
        <v>#N/A</v>
      </c>
      <c r="BLC251" s="225" t="e">
        <v>#N/A</v>
      </c>
      <c r="BLD251" s="225" t="e">
        <v>#N/A</v>
      </c>
      <c r="BLE251" s="225" t="e">
        <v>#N/A</v>
      </c>
      <c r="BLF251" s="225" t="e">
        <v>#N/A</v>
      </c>
      <c r="BLG251" s="225" t="e">
        <v>#N/A</v>
      </c>
      <c r="BLH251" s="225" t="e">
        <v>#N/A</v>
      </c>
      <c r="BLI251" s="225" t="e">
        <v>#N/A</v>
      </c>
      <c r="BLJ251" s="225" t="e">
        <v>#N/A</v>
      </c>
      <c r="BLK251" s="225" t="e">
        <v>#N/A</v>
      </c>
      <c r="BLL251" s="225" t="e">
        <v>#N/A</v>
      </c>
      <c r="BLM251" s="225" t="e">
        <v>#N/A</v>
      </c>
      <c r="BLN251" s="225" t="e">
        <v>#N/A</v>
      </c>
      <c r="BLO251" s="225" t="e">
        <v>#N/A</v>
      </c>
      <c r="BLP251" s="225" t="e">
        <v>#N/A</v>
      </c>
      <c r="BLQ251" s="225" t="e">
        <v>#N/A</v>
      </c>
      <c r="BLR251" s="225" t="e">
        <v>#N/A</v>
      </c>
      <c r="BLS251" s="225" t="e">
        <v>#N/A</v>
      </c>
      <c r="BLT251" s="225" t="e">
        <v>#N/A</v>
      </c>
      <c r="BLU251" s="225" t="e">
        <v>#N/A</v>
      </c>
      <c r="BLV251" s="225" t="e">
        <v>#N/A</v>
      </c>
      <c r="BLW251" s="225" t="e">
        <v>#N/A</v>
      </c>
      <c r="BLX251" s="225" t="e">
        <v>#N/A</v>
      </c>
      <c r="BLY251" s="225" t="e">
        <v>#N/A</v>
      </c>
      <c r="BLZ251" s="225" t="e">
        <v>#N/A</v>
      </c>
      <c r="BMA251" s="225" t="e">
        <v>#N/A</v>
      </c>
      <c r="BMB251" s="225" t="e">
        <v>#N/A</v>
      </c>
      <c r="BMC251" s="225" t="e">
        <v>#N/A</v>
      </c>
      <c r="BMD251" s="225" t="e">
        <v>#N/A</v>
      </c>
      <c r="BME251" s="225" t="e">
        <v>#N/A</v>
      </c>
      <c r="BMF251" s="225" t="e">
        <v>#N/A</v>
      </c>
      <c r="BMG251" s="225" t="e">
        <v>#N/A</v>
      </c>
      <c r="BMH251" s="225" t="e">
        <v>#N/A</v>
      </c>
      <c r="BMI251" s="225" t="e">
        <v>#N/A</v>
      </c>
      <c r="BMJ251" s="225" t="e">
        <v>#N/A</v>
      </c>
      <c r="BMK251" s="225" t="e">
        <v>#N/A</v>
      </c>
      <c r="BML251" s="225" t="e">
        <v>#N/A</v>
      </c>
      <c r="BMM251" s="225" t="e">
        <v>#N/A</v>
      </c>
      <c r="BMN251" s="225" t="e">
        <v>#N/A</v>
      </c>
      <c r="BMO251" s="225" t="e">
        <v>#N/A</v>
      </c>
      <c r="BMP251" s="225" t="e">
        <v>#N/A</v>
      </c>
      <c r="BMQ251" s="225" t="e">
        <v>#N/A</v>
      </c>
      <c r="BMR251" s="225" t="e">
        <v>#N/A</v>
      </c>
      <c r="BMS251" s="225" t="e">
        <v>#N/A</v>
      </c>
      <c r="BMT251" s="225" t="e">
        <v>#N/A</v>
      </c>
      <c r="BMU251" s="225" t="e">
        <v>#N/A</v>
      </c>
      <c r="BMV251" s="225" t="e">
        <v>#N/A</v>
      </c>
      <c r="BMW251" s="225" t="e">
        <v>#N/A</v>
      </c>
      <c r="BMX251" s="225" t="e">
        <v>#N/A</v>
      </c>
      <c r="BMY251" s="225" t="e">
        <v>#N/A</v>
      </c>
      <c r="BMZ251" s="225" t="e">
        <v>#N/A</v>
      </c>
      <c r="BNA251" s="225" t="e">
        <v>#N/A</v>
      </c>
      <c r="BNB251" s="225" t="e">
        <v>#N/A</v>
      </c>
      <c r="BNC251" s="225" t="e">
        <v>#N/A</v>
      </c>
      <c r="BND251" s="225" t="e">
        <v>#N/A</v>
      </c>
      <c r="BNE251" s="225" t="e">
        <v>#N/A</v>
      </c>
      <c r="BNF251" s="225" t="e">
        <v>#N/A</v>
      </c>
      <c r="BNG251" s="225" t="e">
        <v>#N/A</v>
      </c>
      <c r="BNH251" s="225" t="e">
        <v>#N/A</v>
      </c>
      <c r="BNI251" s="225" t="e">
        <v>#N/A</v>
      </c>
      <c r="BNJ251" s="225" t="e">
        <v>#N/A</v>
      </c>
      <c r="BNK251" s="225" t="e">
        <v>#N/A</v>
      </c>
      <c r="BNL251" s="225" t="e">
        <v>#N/A</v>
      </c>
      <c r="BNM251" s="225" t="e">
        <v>#N/A</v>
      </c>
      <c r="BNN251" s="225" t="e">
        <v>#N/A</v>
      </c>
      <c r="BNO251" s="225" t="e">
        <v>#N/A</v>
      </c>
      <c r="BNP251" s="225" t="e">
        <v>#N/A</v>
      </c>
      <c r="BNQ251" s="225" t="e">
        <v>#N/A</v>
      </c>
      <c r="BNR251" s="225" t="e">
        <v>#N/A</v>
      </c>
      <c r="BNS251" s="225" t="e">
        <v>#N/A</v>
      </c>
      <c r="BNT251" s="225" t="e">
        <v>#N/A</v>
      </c>
      <c r="BNU251" s="225" t="e">
        <v>#N/A</v>
      </c>
      <c r="BNV251" s="225" t="e">
        <v>#N/A</v>
      </c>
      <c r="BNW251" s="225" t="e">
        <v>#N/A</v>
      </c>
      <c r="BNX251" s="225" t="e">
        <v>#N/A</v>
      </c>
      <c r="BNY251" s="225" t="e">
        <v>#N/A</v>
      </c>
      <c r="BNZ251" s="225" t="e">
        <v>#N/A</v>
      </c>
      <c r="BOA251" s="225" t="e">
        <v>#N/A</v>
      </c>
      <c r="BOB251" s="225" t="e">
        <v>#N/A</v>
      </c>
      <c r="BOC251" s="225" t="e">
        <v>#N/A</v>
      </c>
      <c r="BOD251" s="225" t="e">
        <v>#N/A</v>
      </c>
      <c r="BOE251" s="225" t="e">
        <v>#N/A</v>
      </c>
      <c r="BOF251" s="225" t="e">
        <v>#N/A</v>
      </c>
      <c r="BOG251" s="225" t="e">
        <v>#N/A</v>
      </c>
      <c r="BOH251" s="225" t="e">
        <v>#N/A</v>
      </c>
      <c r="BOI251" s="225" t="e">
        <v>#N/A</v>
      </c>
      <c r="BOJ251" s="225" t="e">
        <v>#N/A</v>
      </c>
      <c r="BOK251" s="225" t="e">
        <v>#N/A</v>
      </c>
      <c r="BOL251" s="225" t="e">
        <v>#N/A</v>
      </c>
      <c r="BOM251" s="225" t="e">
        <v>#N/A</v>
      </c>
      <c r="BON251" s="225" t="e">
        <v>#N/A</v>
      </c>
      <c r="BOO251" s="225" t="e">
        <v>#N/A</v>
      </c>
      <c r="BOP251" s="225" t="e">
        <v>#N/A</v>
      </c>
      <c r="BOQ251" s="225" t="e">
        <v>#N/A</v>
      </c>
      <c r="BOR251" s="225" t="e">
        <v>#N/A</v>
      </c>
      <c r="BOS251" s="225" t="e">
        <v>#N/A</v>
      </c>
      <c r="BOT251" s="225" t="e">
        <v>#N/A</v>
      </c>
      <c r="BOU251" s="225" t="e">
        <v>#N/A</v>
      </c>
      <c r="BOV251" s="225" t="e">
        <v>#N/A</v>
      </c>
      <c r="BOW251" s="225" t="e">
        <v>#N/A</v>
      </c>
      <c r="BOX251" s="225" t="e">
        <v>#N/A</v>
      </c>
      <c r="BOY251" s="225" t="e">
        <v>#N/A</v>
      </c>
      <c r="BOZ251" s="225" t="e">
        <v>#N/A</v>
      </c>
      <c r="BPA251" s="225" t="e">
        <v>#N/A</v>
      </c>
      <c r="BPB251" s="225" t="e">
        <v>#N/A</v>
      </c>
      <c r="BPC251" s="225" t="e">
        <v>#N/A</v>
      </c>
      <c r="BPD251" s="225" t="e">
        <v>#N/A</v>
      </c>
      <c r="BPE251" s="225" t="e">
        <v>#N/A</v>
      </c>
      <c r="BPF251" s="225" t="e">
        <v>#N/A</v>
      </c>
      <c r="BPG251" s="225" t="e">
        <v>#N/A</v>
      </c>
      <c r="BPH251" s="225" t="e">
        <v>#N/A</v>
      </c>
      <c r="BPI251" s="225" t="e">
        <v>#N/A</v>
      </c>
      <c r="BPJ251" s="225" t="e">
        <v>#N/A</v>
      </c>
      <c r="BPK251" s="225" t="e">
        <v>#N/A</v>
      </c>
      <c r="BPL251" s="225" t="e">
        <v>#N/A</v>
      </c>
      <c r="BPM251" s="225" t="e">
        <v>#N/A</v>
      </c>
      <c r="BPN251" s="225" t="e">
        <v>#N/A</v>
      </c>
      <c r="BPO251" s="225" t="e">
        <v>#N/A</v>
      </c>
      <c r="BPP251" s="225" t="e">
        <v>#N/A</v>
      </c>
      <c r="BPQ251" s="225" t="e">
        <v>#N/A</v>
      </c>
      <c r="BPR251" s="225" t="e">
        <v>#N/A</v>
      </c>
      <c r="BPS251" s="225" t="e">
        <v>#N/A</v>
      </c>
      <c r="BPT251" s="225" t="e">
        <v>#N/A</v>
      </c>
      <c r="BPU251" s="225" t="e">
        <v>#N/A</v>
      </c>
      <c r="BPV251" s="225" t="e">
        <v>#N/A</v>
      </c>
      <c r="BPW251" s="225" t="e">
        <v>#N/A</v>
      </c>
      <c r="BPX251" s="225" t="e">
        <v>#N/A</v>
      </c>
      <c r="BPY251" s="225" t="e">
        <v>#N/A</v>
      </c>
      <c r="BPZ251" s="225" t="e">
        <v>#N/A</v>
      </c>
      <c r="BQA251" s="225" t="e">
        <v>#N/A</v>
      </c>
      <c r="BQB251" s="225" t="e">
        <v>#N/A</v>
      </c>
      <c r="BQC251" s="225" t="e">
        <v>#N/A</v>
      </c>
      <c r="BQD251" s="225" t="e">
        <v>#N/A</v>
      </c>
      <c r="BQE251" s="225" t="e">
        <v>#N/A</v>
      </c>
      <c r="BQF251" s="225" t="e">
        <v>#N/A</v>
      </c>
      <c r="BQG251" s="225" t="e">
        <v>#N/A</v>
      </c>
      <c r="BQH251" s="225" t="e">
        <v>#N/A</v>
      </c>
      <c r="BQI251" s="225" t="e">
        <v>#N/A</v>
      </c>
      <c r="BQJ251" s="225" t="e">
        <v>#N/A</v>
      </c>
      <c r="BQK251" s="225" t="e">
        <v>#N/A</v>
      </c>
      <c r="BQL251" s="225" t="e">
        <v>#N/A</v>
      </c>
      <c r="BQM251" s="225" t="e">
        <v>#N/A</v>
      </c>
      <c r="BQN251" s="225" t="e">
        <v>#N/A</v>
      </c>
      <c r="BQO251" s="225" t="e">
        <v>#N/A</v>
      </c>
      <c r="BQP251" s="225" t="e">
        <v>#N/A</v>
      </c>
      <c r="BQQ251" s="225" t="e">
        <v>#N/A</v>
      </c>
      <c r="BQR251" s="225" t="e">
        <v>#N/A</v>
      </c>
      <c r="BQS251" s="225" t="e">
        <v>#N/A</v>
      </c>
      <c r="BQT251" s="225" t="e">
        <v>#N/A</v>
      </c>
      <c r="BQU251" s="225" t="e">
        <v>#N/A</v>
      </c>
      <c r="BQV251" s="225" t="e">
        <v>#N/A</v>
      </c>
      <c r="BQW251" s="225" t="e">
        <v>#N/A</v>
      </c>
      <c r="BQX251" s="225" t="e">
        <v>#N/A</v>
      </c>
      <c r="BQY251" s="225" t="e">
        <v>#N/A</v>
      </c>
      <c r="BQZ251" s="225" t="e">
        <v>#N/A</v>
      </c>
      <c r="BRA251" s="225" t="e">
        <v>#N/A</v>
      </c>
      <c r="BRB251" s="225" t="e">
        <v>#N/A</v>
      </c>
      <c r="BRC251" s="225" t="e">
        <v>#N/A</v>
      </c>
      <c r="BRD251" s="225" t="e">
        <v>#N/A</v>
      </c>
      <c r="BRE251" s="225" t="e">
        <v>#N/A</v>
      </c>
      <c r="BRF251" s="225" t="e">
        <v>#N/A</v>
      </c>
      <c r="BRG251" s="225" t="e">
        <v>#N/A</v>
      </c>
      <c r="BRH251" s="225" t="e">
        <v>#N/A</v>
      </c>
      <c r="BRI251" s="225" t="e">
        <v>#N/A</v>
      </c>
      <c r="BRJ251" s="225" t="e">
        <v>#N/A</v>
      </c>
      <c r="BRK251" s="225" t="e">
        <v>#N/A</v>
      </c>
      <c r="BRL251" s="225" t="e">
        <v>#N/A</v>
      </c>
      <c r="BRM251" s="225" t="e">
        <v>#N/A</v>
      </c>
      <c r="BRN251" s="225" t="e">
        <v>#N/A</v>
      </c>
      <c r="BRO251" s="225" t="e">
        <v>#N/A</v>
      </c>
      <c r="BRP251" s="225" t="e">
        <v>#N/A</v>
      </c>
      <c r="BRQ251" s="225" t="e">
        <v>#N/A</v>
      </c>
      <c r="BRR251" s="225" t="e">
        <v>#N/A</v>
      </c>
      <c r="BRS251" s="225" t="e">
        <v>#N/A</v>
      </c>
      <c r="BRT251" s="225" t="e">
        <v>#N/A</v>
      </c>
      <c r="BRU251" s="225" t="e">
        <v>#N/A</v>
      </c>
      <c r="BRV251" s="225" t="e">
        <v>#N/A</v>
      </c>
      <c r="BRW251" s="225" t="e">
        <v>#N/A</v>
      </c>
      <c r="BRX251" s="225" t="e">
        <v>#N/A</v>
      </c>
      <c r="BRY251" s="225" t="e">
        <v>#N/A</v>
      </c>
      <c r="BRZ251" s="225" t="e">
        <v>#N/A</v>
      </c>
      <c r="BSA251" s="225" t="e">
        <v>#N/A</v>
      </c>
      <c r="BSB251" s="225" t="e">
        <v>#N/A</v>
      </c>
      <c r="BSC251" s="225" t="e">
        <v>#N/A</v>
      </c>
      <c r="BSD251" s="225" t="e">
        <v>#N/A</v>
      </c>
      <c r="BSE251" s="225" t="e">
        <v>#N/A</v>
      </c>
      <c r="BSF251" s="225" t="e">
        <v>#N/A</v>
      </c>
      <c r="BSG251" s="225" t="e">
        <v>#N/A</v>
      </c>
      <c r="BSH251" s="225" t="e">
        <v>#N/A</v>
      </c>
      <c r="BSI251" s="225" t="e">
        <v>#N/A</v>
      </c>
      <c r="BSJ251" s="225" t="e">
        <v>#N/A</v>
      </c>
      <c r="BSK251" s="225" t="e">
        <v>#N/A</v>
      </c>
      <c r="BSL251" s="225" t="e">
        <v>#N/A</v>
      </c>
      <c r="BSM251" s="225" t="e">
        <v>#N/A</v>
      </c>
      <c r="BSN251" s="225" t="e">
        <v>#N/A</v>
      </c>
      <c r="BSO251" s="225" t="e">
        <v>#N/A</v>
      </c>
      <c r="BSP251" s="225" t="e">
        <v>#N/A</v>
      </c>
      <c r="BSQ251" s="225" t="e">
        <v>#N/A</v>
      </c>
      <c r="BSR251" s="225" t="e">
        <v>#N/A</v>
      </c>
      <c r="BSS251" s="225" t="e">
        <v>#N/A</v>
      </c>
      <c r="BST251" s="225" t="e">
        <v>#N/A</v>
      </c>
      <c r="BSU251" s="225" t="e">
        <v>#N/A</v>
      </c>
      <c r="BSV251" s="225" t="e">
        <v>#N/A</v>
      </c>
      <c r="BSW251" s="225" t="e">
        <v>#N/A</v>
      </c>
      <c r="BSX251" s="225" t="e">
        <v>#N/A</v>
      </c>
      <c r="BSY251" s="225" t="e">
        <v>#N/A</v>
      </c>
      <c r="BSZ251" s="225" t="e">
        <v>#N/A</v>
      </c>
      <c r="BTA251" s="225" t="e">
        <v>#N/A</v>
      </c>
      <c r="BTB251" s="225" t="e">
        <v>#N/A</v>
      </c>
      <c r="BTC251" s="225" t="e">
        <v>#N/A</v>
      </c>
      <c r="BTD251" s="225" t="e">
        <v>#N/A</v>
      </c>
      <c r="BTE251" s="225" t="e">
        <v>#N/A</v>
      </c>
      <c r="BTF251" s="225" t="e">
        <v>#N/A</v>
      </c>
      <c r="BTG251" s="225" t="e">
        <v>#N/A</v>
      </c>
      <c r="BTH251" s="225" t="e">
        <v>#N/A</v>
      </c>
      <c r="BTI251" s="225" t="e">
        <v>#N/A</v>
      </c>
      <c r="BTJ251" s="225" t="e">
        <v>#N/A</v>
      </c>
      <c r="BTK251" s="225" t="e">
        <v>#N/A</v>
      </c>
      <c r="BTL251" s="225" t="e">
        <v>#N/A</v>
      </c>
      <c r="BTM251" s="225" t="e">
        <v>#N/A</v>
      </c>
      <c r="BTN251" s="225" t="e">
        <v>#N/A</v>
      </c>
      <c r="BTO251" s="225" t="e">
        <v>#N/A</v>
      </c>
      <c r="BTP251" s="225" t="e">
        <v>#N/A</v>
      </c>
      <c r="BTQ251" s="225" t="e">
        <v>#N/A</v>
      </c>
      <c r="BTR251" s="225" t="e">
        <v>#N/A</v>
      </c>
      <c r="BTS251" s="225" t="e">
        <v>#N/A</v>
      </c>
      <c r="BTT251" s="225" t="e">
        <v>#N/A</v>
      </c>
      <c r="BTU251" s="225" t="e">
        <v>#N/A</v>
      </c>
      <c r="BTV251" s="225" t="e">
        <v>#N/A</v>
      </c>
      <c r="BTW251" s="225" t="e">
        <v>#N/A</v>
      </c>
      <c r="BTX251" s="225" t="e">
        <v>#N/A</v>
      </c>
      <c r="BTY251" s="225" t="e">
        <v>#N/A</v>
      </c>
      <c r="BTZ251" s="225" t="e">
        <v>#N/A</v>
      </c>
      <c r="BUA251" s="225" t="e">
        <v>#N/A</v>
      </c>
      <c r="BUB251" s="225" t="e">
        <v>#N/A</v>
      </c>
      <c r="BUC251" s="225" t="e">
        <v>#N/A</v>
      </c>
      <c r="BUD251" s="225" t="e">
        <v>#N/A</v>
      </c>
      <c r="BUE251" s="225" t="e">
        <v>#N/A</v>
      </c>
      <c r="BUF251" s="225" t="e">
        <v>#N/A</v>
      </c>
      <c r="BUG251" s="225" t="e">
        <v>#N/A</v>
      </c>
      <c r="BUH251" s="225" t="e">
        <v>#N/A</v>
      </c>
      <c r="BUI251" s="225" t="e">
        <v>#N/A</v>
      </c>
      <c r="BUJ251" s="225" t="e">
        <v>#N/A</v>
      </c>
      <c r="BUK251" s="225" t="e">
        <v>#N/A</v>
      </c>
      <c r="BUL251" s="225" t="e">
        <v>#N/A</v>
      </c>
      <c r="BUM251" s="225" t="e">
        <v>#N/A</v>
      </c>
      <c r="BUN251" s="225" t="e">
        <v>#N/A</v>
      </c>
      <c r="BUO251" s="225" t="e">
        <v>#N/A</v>
      </c>
      <c r="BUP251" s="225" t="e">
        <v>#N/A</v>
      </c>
      <c r="BUQ251" s="225" t="e">
        <v>#N/A</v>
      </c>
      <c r="BUR251" s="225" t="e">
        <v>#N/A</v>
      </c>
      <c r="BUS251" s="225" t="e">
        <v>#N/A</v>
      </c>
      <c r="BUT251" s="225" t="e">
        <v>#N/A</v>
      </c>
      <c r="BUU251" s="225" t="e">
        <v>#N/A</v>
      </c>
      <c r="BUV251" s="225" t="e">
        <v>#N/A</v>
      </c>
      <c r="BUW251" s="225" t="e">
        <v>#N/A</v>
      </c>
      <c r="BUX251" s="225" t="e">
        <v>#N/A</v>
      </c>
      <c r="BUY251" s="225" t="e">
        <v>#N/A</v>
      </c>
      <c r="BUZ251" s="225" t="e">
        <v>#N/A</v>
      </c>
      <c r="BVA251" s="225" t="e">
        <v>#N/A</v>
      </c>
      <c r="BVB251" s="225" t="e">
        <v>#N/A</v>
      </c>
      <c r="BVC251" s="225" t="e">
        <v>#N/A</v>
      </c>
      <c r="BVD251" s="225" t="e">
        <v>#N/A</v>
      </c>
      <c r="BVE251" s="225" t="e">
        <v>#N/A</v>
      </c>
      <c r="BVF251" s="225" t="e">
        <v>#N/A</v>
      </c>
      <c r="BVG251" s="225" t="e">
        <v>#N/A</v>
      </c>
      <c r="BVH251" s="225" t="e">
        <v>#N/A</v>
      </c>
      <c r="BVI251" s="225" t="e">
        <v>#N/A</v>
      </c>
      <c r="BVJ251" s="225" t="e">
        <v>#N/A</v>
      </c>
      <c r="BVK251" s="225" t="e">
        <v>#N/A</v>
      </c>
      <c r="BVL251" s="225" t="e">
        <v>#N/A</v>
      </c>
      <c r="BVM251" s="225" t="e">
        <v>#N/A</v>
      </c>
      <c r="BVN251" s="225" t="e">
        <v>#N/A</v>
      </c>
      <c r="BVO251" s="225" t="e">
        <v>#N/A</v>
      </c>
      <c r="BVP251" s="225" t="e">
        <v>#N/A</v>
      </c>
      <c r="BVQ251" s="225" t="e">
        <v>#N/A</v>
      </c>
      <c r="BVR251" s="225" t="e">
        <v>#N/A</v>
      </c>
      <c r="BVS251" s="225" t="e">
        <v>#N/A</v>
      </c>
      <c r="BVT251" s="225" t="e">
        <v>#N/A</v>
      </c>
      <c r="BVU251" s="225" t="e">
        <v>#N/A</v>
      </c>
      <c r="BVV251" s="225" t="e">
        <v>#N/A</v>
      </c>
      <c r="BVW251" s="225" t="e">
        <v>#N/A</v>
      </c>
      <c r="BVX251" s="225" t="e">
        <v>#N/A</v>
      </c>
      <c r="BVY251" s="225" t="e">
        <v>#N/A</v>
      </c>
      <c r="BVZ251" s="225" t="e">
        <v>#N/A</v>
      </c>
      <c r="BWA251" s="225" t="e">
        <v>#N/A</v>
      </c>
      <c r="BWB251" s="225" t="e">
        <v>#N/A</v>
      </c>
      <c r="BWC251" s="225" t="e">
        <v>#N/A</v>
      </c>
      <c r="BWD251" s="225" t="e">
        <v>#N/A</v>
      </c>
      <c r="BWE251" s="225" t="e">
        <v>#N/A</v>
      </c>
      <c r="BWF251" s="225" t="e">
        <v>#N/A</v>
      </c>
      <c r="BWG251" s="225" t="e">
        <v>#N/A</v>
      </c>
      <c r="BWH251" s="225" t="e">
        <v>#N/A</v>
      </c>
      <c r="BWI251" s="225" t="e">
        <v>#N/A</v>
      </c>
      <c r="BWJ251" s="225" t="e">
        <v>#N/A</v>
      </c>
      <c r="BWK251" s="225" t="e">
        <v>#N/A</v>
      </c>
      <c r="BWL251" s="225" t="e">
        <v>#N/A</v>
      </c>
      <c r="BWM251" s="225" t="e">
        <v>#N/A</v>
      </c>
      <c r="BWN251" s="225" t="e">
        <v>#N/A</v>
      </c>
      <c r="BWO251" s="225" t="e">
        <v>#N/A</v>
      </c>
      <c r="BWP251" s="225" t="e">
        <v>#N/A</v>
      </c>
      <c r="BWQ251" s="225" t="e">
        <v>#N/A</v>
      </c>
      <c r="BWR251" s="225" t="e">
        <v>#N/A</v>
      </c>
      <c r="BWS251" s="225" t="e">
        <v>#N/A</v>
      </c>
      <c r="BWT251" s="225" t="e">
        <v>#N/A</v>
      </c>
      <c r="BWU251" s="225" t="e">
        <v>#N/A</v>
      </c>
      <c r="BWV251" s="225" t="e">
        <v>#N/A</v>
      </c>
      <c r="BWW251" s="225" t="e">
        <v>#N/A</v>
      </c>
      <c r="BWX251" s="225" t="e">
        <v>#N/A</v>
      </c>
      <c r="BWY251" s="225" t="e">
        <v>#N/A</v>
      </c>
      <c r="BWZ251" s="225" t="e">
        <v>#N/A</v>
      </c>
      <c r="BXA251" s="225" t="e">
        <v>#N/A</v>
      </c>
      <c r="BXB251" s="225" t="e">
        <v>#N/A</v>
      </c>
      <c r="BXC251" s="225" t="e">
        <v>#N/A</v>
      </c>
      <c r="BXD251" s="225" t="e">
        <v>#N/A</v>
      </c>
      <c r="BXE251" s="225" t="e">
        <v>#N/A</v>
      </c>
      <c r="BXF251" s="225" t="e">
        <v>#N/A</v>
      </c>
      <c r="BXG251" s="225" t="e">
        <v>#N/A</v>
      </c>
      <c r="BXH251" s="225" t="e">
        <v>#N/A</v>
      </c>
      <c r="BXI251" s="225" t="e">
        <v>#N/A</v>
      </c>
      <c r="BXJ251" s="225" t="e">
        <v>#N/A</v>
      </c>
      <c r="BXK251" s="225" t="e">
        <v>#N/A</v>
      </c>
      <c r="BXL251" s="225" t="e">
        <v>#N/A</v>
      </c>
      <c r="BXM251" s="225" t="e">
        <v>#N/A</v>
      </c>
      <c r="BXN251" s="225" t="e">
        <v>#N/A</v>
      </c>
      <c r="BXO251" s="225" t="e">
        <v>#N/A</v>
      </c>
      <c r="BXP251" s="225" t="e">
        <v>#N/A</v>
      </c>
      <c r="BXQ251" s="225" t="e">
        <v>#N/A</v>
      </c>
      <c r="BXR251" s="225" t="e">
        <v>#N/A</v>
      </c>
      <c r="BXS251" s="225" t="e">
        <v>#N/A</v>
      </c>
      <c r="BXT251" s="225" t="e">
        <v>#N/A</v>
      </c>
      <c r="BXU251" s="225" t="e">
        <v>#N/A</v>
      </c>
      <c r="BXV251" s="225" t="e">
        <v>#N/A</v>
      </c>
      <c r="BXW251" s="225" t="e">
        <v>#N/A</v>
      </c>
      <c r="BXX251" s="225" t="e">
        <v>#N/A</v>
      </c>
      <c r="BXY251" s="225" t="e">
        <v>#N/A</v>
      </c>
      <c r="BXZ251" s="225" t="e">
        <v>#N/A</v>
      </c>
      <c r="BYA251" s="225" t="e">
        <v>#N/A</v>
      </c>
      <c r="BYB251" s="225" t="e">
        <v>#N/A</v>
      </c>
      <c r="BYC251" s="225" t="e">
        <v>#N/A</v>
      </c>
      <c r="BYD251" s="225" t="e">
        <v>#N/A</v>
      </c>
      <c r="BYE251" s="225" t="e">
        <v>#N/A</v>
      </c>
      <c r="BYF251" s="225" t="e">
        <v>#N/A</v>
      </c>
      <c r="BYG251" s="225" t="e">
        <v>#N/A</v>
      </c>
      <c r="BYH251" s="225" t="e">
        <v>#N/A</v>
      </c>
      <c r="BYI251" s="225" t="e">
        <v>#N/A</v>
      </c>
      <c r="BYJ251" s="225" t="e">
        <v>#N/A</v>
      </c>
      <c r="BYK251" s="225" t="e">
        <v>#N/A</v>
      </c>
      <c r="BYL251" s="225" t="e">
        <v>#N/A</v>
      </c>
      <c r="BYM251" s="225" t="e">
        <v>#N/A</v>
      </c>
      <c r="BYN251" s="225" t="e">
        <v>#N/A</v>
      </c>
      <c r="BYO251" s="225" t="e">
        <v>#N/A</v>
      </c>
      <c r="BYP251" s="225" t="e">
        <v>#N/A</v>
      </c>
      <c r="BYQ251" s="225" t="e">
        <v>#N/A</v>
      </c>
      <c r="BYR251" s="225" t="e">
        <v>#N/A</v>
      </c>
      <c r="BYS251" s="225" t="e">
        <v>#N/A</v>
      </c>
      <c r="BYT251" s="225" t="e">
        <v>#N/A</v>
      </c>
      <c r="BYU251" s="225" t="e">
        <v>#N/A</v>
      </c>
      <c r="BYV251" s="225" t="e">
        <v>#N/A</v>
      </c>
      <c r="BYW251" s="225" t="e">
        <v>#N/A</v>
      </c>
      <c r="BYX251" s="225" t="e">
        <v>#N/A</v>
      </c>
      <c r="BYY251" s="225" t="e">
        <v>#N/A</v>
      </c>
      <c r="BYZ251" s="225" t="e">
        <v>#N/A</v>
      </c>
      <c r="BZA251" s="225" t="e">
        <v>#N/A</v>
      </c>
      <c r="BZB251" s="225" t="e">
        <v>#N/A</v>
      </c>
      <c r="BZC251" s="225" t="e">
        <v>#N/A</v>
      </c>
      <c r="BZD251" s="225" t="e">
        <v>#N/A</v>
      </c>
      <c r="BZE251" s="225" t="e">
        <v>#N/A</v>
      </c>
      <c r="BZF251" s="225" t="e">
        <v>#N/A</v>
      </c>
      <c r="BZG251" s="225" t="e">
        <v>#N/A</v>
      </c>
      <c r="BZH251" s="225" t="e">
        <v>#N/A</v>
      </c>
      <c r="BZI251" s="225" t="e">
        <v>#N/A</v>
      </c>
      <c r="BZJ251" s="225" t="e">
        <v>#N/A</v>
      </c>
      <c r="BZK251" s="225" t="e">
        <v>#N/A</v>
      </c>
      <c r="BZL251" s="225" t="e">
        <v>#N/A</v>
      </c>
      <c r="BZM251" s="225" t="e">
        <v>#N/A</v>
      </c>
      <c r="BZN251" s="225" t="e">
        <v>#N/A</v>
      </c>
      <c r="BZO251" s="225" t="e">
        <v>#N/A</v>
      </c>
      <c r="BZP251" s="225" t="e">
        <v>#N/A</v>
      </c>
      <c r="BZQ251" s="225" t="e">
        <v>#N/A</v>
      </c>
      <c r="BZR251" s="225" t="e">
        <v>#N/A</v>
      </c>
      <c r="BZS251" s="225" t="e">
        <v>#N/A</v>
      </c>
      <c r="BZT251" s="225" t="e">
        <v>#N/A</v>
      </c>
      <c r="BZU251" s="225" t="e">
        <v>#N/A</v>
      </c>
      <c r="BZV251" s="225" t="e">
        <v>#N/A</v>
      </c>
      <c r="BZW251" s="225" t="e">
        <v>#N/A</v>
      </c>
      <c r="BZX251" s="225" t="e">
        <v>#N/A</v>
      </c>
      <c r="BZY251" s="225" t="e">
        <v>#N/A</v>
      </c>
      <c r="BZZ251" s="225" t="e">
        <v>#N/A</v>
      </c>
      <c r="CAA251" s="225" t="e">
        <v>#N/A</v>
      </c>
      <c r="CAB251" s="225" t="e">
        <v>#N/A</v>
      </c>
      <c r="CAC251" s="225" t="e">
        <v>#N/A</v>
      </c>
      <c r="CAD251" s="225" t="e">
        <v>#N/A</v>
      </c>
      <c r="CAE251" s="225" t="e">
        <v>#N/A</v>
      </c>
      <c r="CAF251" s="225" t="e">
        <v>#N/A</v>
      </c>
      <c r="CAG251" s="225" t="e">
        <v>#N/A</v>
      </c>
      <c r="CAH251" s="225" t="e">
        <v>#N/A</v>
      </c>
      <c r="CAI251" s="225" t="e">
        <v>#N/A</v>
      </c>
      <c r="CAJ251" s="225" t="e">
        <v>#N/A</v>
      </c>
      <c r="CAK251" s="225" t="e">
        <v>#N/A</v>
      </c>
      <c r="CAL251" s="225" t="e">
        <v>#N/A</v>
      </c>
      <c r="CAM251" s="225" t="e">
        <v>#N/A</v>
      </c>
      <c r="CAN251" s="225" t="e">
        <v>#N/A</v>
      </c>
      <c r="CAO251" s="225" t="e">
        <v>#N/A</v>
      </c>
      <c r="CAP251" s="225" t="e">
        <v>#N/A</v>
      </c>
      <c r="CAQ251" s="225" t="e">
        <v>#N/A</v>
      </c>
      <c r="CAR251" s="225" t="e">
        <v>#N/A</v>
      </c>
      <c r="CAS251" s="225" t="e">
        <v>#N/A</v>
      </c>
      <c r="CAT251" s="225" t="e">
        <v>#N/A</v>
      </c>
      <c r="CAU251" s="225" t="e">
        <v>#N/A</v>
      </c>
      <c r="CAV251" s="225" t="e">
        <v>#N/A</v>
      </c>
      <c r="CAW251" s="225" t="e">
        <v>#N/A</v>
      </c>
      <c r="CAX251" s="225" t="e">
        <v>#N/A</v>
      </c>
      <c r="CAY251" s="225" t="e">
        <v>#N/A</v>
      </c>
      <c r="CAZ251" s="225" t="e">
        <v>#N/A</v>
      </c>
      <c r="CBA251" s="225" t="e">
        <v>#N/A</v>
      </c>
      <c r="CBB251" s="225" t="e">
        <v>#N/A</v>
      </c>
      <c r="CBC251" s="225" t="e">
        <v>#N/A</v>
      </c>
      <c r="CBD251" s="225" t="e">
        <v>#N/A</v>
      </c>
      <c r="CBE251" s="225" t="e">
        <v>#N/A</v>
      </c>
      <c r="CBF251" s="225" t="e">
        <v>#N/A</v>
      </c>
      <c r="CBG251" s="225" t="e">
        <v>#N/A</v>
      </c>
      <c r="CBH251" s="225" t="e">
        <v>#N/A</v>
      </c>
      <c r="CBI251" s="225" t="e">
        <v>#N/A</v>
      </c>
      <c r="CBJ251" s="225" t="e">
        <v>#N/A</v>
      </c>
      <c r="CBK251" s="225" t="e">
        <v>#N/A</v>
      </c>
      <c r="CBL251" s="225" t="e">
        <v>#N/A</v>
      </c>
      <c r="CBM251" s="225" t="e">
        <v>#N/A</v>
      </c>
      <c r="CBN251" s="225" t="e">
        <v>#N/A</v>
      </c>
      <c r="CBO251" s="225" t="e">
        <v>#N/A</v>
      </c>
      <c r="CBP251" s="225" t="e">
        <v>#N/A</v>
      </c>
      <c r="CBQ251" s="225" t="e">
        <v>#N/A</v>
      </c>
      <c r="CBR251" s="225" t="e">
        <v>#N/A</v>
      </c>
      <c r="CBS251" s="225" t="e">
        <v>#N/A</v>
      </c>
      <c r="CBT251" s="225" t="e">
        <v>#N/A</v>
      </c>
      <c r="CBU251" s="225" t="e">
        <v>#N/A</v>
      </c>
      <c r="CBV251" s="225" t="e">
        <v>#N/A</v>
      </c>
      <c r="CBW251" s="225" t="e">
        <v>#N/A</v>
      </c>
      <c r="CBX251" s="225" t="e">
        <v>#N/A</v>
      </c>
      <c r="CBY251" s="225" t="e">
        <v>#N/A</v>
      </c>
      <c r="CBZ251" s="225" t="e">
        <v>#N/A</v>
      </c>
      <c r="CCA251" s="225" t="e">
        <v>#N/A</v>
      </c>
      <c r="CCB251" s="225" t="e">
        <v>#N/A</v>
      </c>
      <c r="CCC251" s="225" t="e">
        <v>#N/A</v>
      </c>
      <c r="CCD251" s="225" t="e">
        <v>#N/A</v>
      </c>
      <c r="CCE251" s="225" t="e">
        <v>#N/A</v>
      </c>
      <c r="CCF251" s="225" t="e">
        <v>#N/A</v>
      </c>
      <c r="CCG251" s="225" t="e">
        <v>#N/A</v>
      </c>
      <c r="CCH251" s="225" t="e">
        <v>#N/A</v>
      </c>
      <c r="CCI251" s="225" t="e">
        <v>#N/A</v>
      </c>
      <c r="CCJ251" s="225" t="e">
        <v>#N/A</v>
      </c>
      <c r="CCK251" s="225" t="e">
        <v>#N/A</v>
      </c>
      <c r="CCL251" s="225" t="e">
        <v>#N/A</v>
      </c>
      <c r="CCM251" s="225" t="e">
        <v>#N/A</v>
      </c>
      <c r="CCN251" s="225" t="e">
        <v>#N/A</v>
      </c>
      <c r="CCO251" s="225" t="e">
        <v>#N/A</v>
      </c>
      <c r="CCP251" s="225" t="e">
        <v>#N/A</v>
      </c>
      <c r="CCQ251" s="225" t="e">
        <v>#N/A</v>
      </c>
      <c r="CCR251" s="225" t="e">
        <v>#N/A</v>
      </c>
      <c r="CCS251" s="225" t="e">
        <v>#N/A</v>
      </c>
      <c r="CCT251" s="225" t="e">
        <v>#N/A</v>
      </c>
      <c r="CCU251" s="225" t="e">
        <v>#N/A</v>
      </c>
      <c r="CCV251" s="225" t="e">
        <v>#N/A</v>
      </c>
      <c r="CCW251" s="225" t="e">
        <v>#N/A</v>
      </c>
      <c r="CCX251" s="225" t="e">
        <v>#N/A</v>
      </c>
      <c r="CCY251" s="225" t="e">
        <v>#N/A</v>
      </c>
      <c r="CCZ251" s="225" t="e">
        <v>#N/A</v>
      </c>
      <c r="CDA251" s="225" t="e">
        <v>#N/A</v>
      </c>
      <c r="CDB251" s="225" t="e">
        <v>#N/A</v>
      </c>
      <c r="CDC251" s="225" t="e">
        <v>#N/A</v>
      </c>
      <c r="CDD251" s="225" t="e">
        <v>#N/A</v>
      </c>
      <c r="CDE251" s="225" t="e">
        <v>#N/A</v>
      </c>
      <c r="CDF251" s="225" t="e">
        <v>#N/A</v>
      </c>
      <c r="CDG251" s="225" t="e">
        <v>#N/A</v>
      </c>
      <c r="CDH251" s="225" t="e">
        <v>#N/A</v>
      </c>
      <c r="CDI251" s="225" t="e">
        <v>#N/A</v>
      </c>
      <c r="CDJ251" s="225" t="e">
        <v>#N/A</v>
      </c>
      <c r="CDK251" s="225" t="e">
        <v>#N/A</v>
      </c>
      <c r="CDL251" s="225" t="e">
        <v>#N/A</v>
      </c>
      <c r="CDM251" s="225" t="e">
        <v>#N/A</v>
      </c>
      <c r="CDN251" s="225" t="e">
        <v>#N/A</v>
      </c>
      <c r="CDO251" s="225" t="e">
        <v>#N/A</v>
      </c>
      <c r="CDP251" s="225" t="e">
        <v>#N/A</v>
      </c>
      <c r="CDQ251" s="225" t="e">
        <v>#N/A</v>
      </c>
      <c r="CDR251" s="225" t="e">
        <v>#N/A</v>
      </c>
      <c r="CDS251" s="225" t="e">
        <v>#N/A</v>
      </c>
      <c r="CDT251" s="225" t="e">
        <v>#N/A</v>
      </c>
      <c r="CDU251" s="225" t="e">
        <v>#N/A</v>
      </c>
      <c r="CDV251" s="225" t="e">
        <v>#N/A</v>
      </c>
      <c r="CDW251" s="225" t="e">
        <v>#N/A</v>
      </c>
      <c r="CDX251" s="225" t="e">
        <v>#N/A</v>
      </c>
      <c r="CDY251" s="225" t="e">
        <v>#N/A</v>
      </c>
      <c r="CDZ251" s="225" t="e">
        <v>#N/A</v>
      </c>
      <c r="CEA251" s="225" t="e">
        <v>#N/A</v>
      </c>
      <c r="CEB251" s="225" t="e">
        <v>#N/A</v>
      </c>
      <c r="CEC251" s="225" t="e">
        <v>#N/A</v>
      </c>
      <c r="CED251" s="225" t="e">
        <v>#N/A</v>
      </c>
      <c r="CEE251" s="225" t="e">
        <v>#N/A</v>
      </c>
      <c r="CEF251" s="225" t="e">
        <v>#N/A</v>
      </c>
      <c r="CEG251" s="225" t="e">
        <v>#N/A</v>
      </c>
      <c r="CEH251" s="225" t="e">
        <v>#N/A</v>
      </c>
      <c r="CEI251" s="225" t="e">
        <v>#N/A</v>
      </c>
      <c r="CEJ251" s="225" t="e">
        <v>#N/A</v>
      </c>
      <c r="CEK251" s="225" t="e">
        <v>#N/A</v>
      </c>
      <c r="CEL251" s="225" t="e">
        <v>#N/A</v>
      </c>
      <c r="CEM251" s="225" t="e">
        <v>#N/A</v>
      </c>
      <c r="CEN251" s="225" t="e">
        <v>#N/A</v>
      </c>
      <c r="CEO251" s="225" t="e">
        <v>#N/A</v>
      </c>
      <c r="CEP251" s="225" t="e">
        <v>#N/A</v>
      </c>
      <c r="CEQ251" s="225" t="e">
        <v>#N/A</v>
      </c>
      <c r="CER251" s="225" t="e">
        <v>#N/A</v>
      </c>
      <c r="CES251" s="225" t="e">
        <v>#N/A</v>
      </c>
      <c r="CET251" s="225" t="e">
        <v>#N/A</v>
      </c>
      <c r="CEU251" s="225" t="e">
        <v>#N/A</v>
      </c>
      <c r="CEV251" s="225" t="e">
        <v>#N/A</v>
      </c>
      <c r="CEW251" s="225" t="e">
        <v>#N/A</v>
      </c>
      <c r="CEX251" s="225" t="e">
        <v>#N/A</v>
      </c>
      <c r="CEY251" s="225" t="e">
        <v>#N/A</v>
      </c>
      <c r="CEZ251" s="225" t="e">
        <v>#N/A</v>
      </c>
      <c r="CFA251" s="225" t="e">
        <v>#N/A</v>
      </c>
      <c r="CFB251" s="225" t="e">
        <v>#N/A</v>
      </c>
      <c r="CFC251" s="225" t="e">
        <v>#N/A</v>
      </c>
      <c r="CFD251" s="225" t="e">
        <v>#N/A</v>
      </c>
      <c r="CFE251" s="225" t="e">
        <v>#N/A</v>
      </c>
      <c r="CFF251" s="225" t="e">
        <v>#N/A</v>
      </c>
      <c r="CFG251" s="225" t="e">
        <v>#N/A</v>
      </c>
      <c r="CFH251" s="225" t="e">
        <v>#N/A</v>
      </c>
      <c r="CFI251" s="225" t="e">
        <v>#N/A</v>
      </c>
      <c r="CFJ251" s="225" t="e">
        <v>#N/A</v>
      </c>
      <c r="CFK251" s="225" t="e">
        <v>#N/A</v>
      </c>
      <c r="CFL251" s="225" t="e">
        <v>#N/A</v>
      </c>
      <c r="CFM251" s="225" t="e">
        <v>#N/A</v>
      </c>
      <c r="CFN251" s="225" t="e">
        <v>#N/A</v>
      </c>
      <c r="CFO251" s="225" t="e">
        <v>#N/A</v>
      </c>
      <c r="CFP251" s="225" t="e">
        <v>#N/A</v>
      </c>
      <c r="CFQ251" s="225" t="e">
        <v>#N/A</v>
      </c>
      <c r="CFR251" s="225" t="e">
        <v>#N/A</v>
      </c>
      <c r="CFS251" s="225" t="e">
        <v>#N/A</v>
      </c>
      <c r="CFT251" s="225" t="e">
        <v>#N/A</v>
      </c>
      <c r="CFU251" s="225" t="e">
        <v>#N/A</v>
      </c>
      <c r="CFV251" s="225" t="e">
        <v>#N/A</v>
      </c>
      <c r="CFW251" s="225" t="e">
        <v>#N/A</v>
      </c>
      <c r="CFX251" s="225" t="e">
        <v>#N/A</v>
      </c>
      <c r="CFY251" s="225" t="e">
        <v>#N/A</v>
      </c>
      <c r="CFZ251" s="225" t="e">
        <v>#N/A</v>
      </c>
      <c r="CGA251" s="225" t="e">
        <v>#N/A</v>
      </c>
      <c r="CGB251" s="225" t="e">
        <v>#N/A</v>
      </c>
      <c r="CGC251" s="225" t="e">
        <v>#N/A</v>
      </c>
      <c r="CGD251" s="225" t="e">
        <v>#N/A</v>
      </c>
      <c r="CGE251" s="225" t="e">
        <v>#N/A</v>
      </c>
      <c r="CGF251" s="225" t="e">
        <v>#N/A</v>
      </c>
      <c r="CGG251" s="225" t="e">
        <v>#N/A</v>
      </c>
      <c r="CGH251" s="225" t="e">
        <v>#N/A</v>
      </c>
      <c r="CGI251" s="225" t="e">
        <v>#N/A</v>
      </c>
      <c r="CGJ251" s="225" t="e">
        <v>#N/A</v>
      </c>
      <c r="CGK251" s="225" t="e">
        <v>#N/A</v>
      </c>
      <c r="CGL251" s="225" t="e">
        <v>#N/A</v>
      </c>
      <c r="CGM251" s="225" t="e">
        <v>#N/A</v>
      </c>
      <c r="CGN251" s="225" t="e">
        <v>#N/A</v>
      </c>
      <c r="CGO251" s="225" t="e">
        <v>#N/A</v>
      </c>
      <c r="CGP251" s="225" t="e">
        <v>#N/A</v>
      </c>
      <c r="CGQ251" s="225" t="e">
        <v>#N/A</v>
      </c>
      <c r="CGR251" s="225" t="e">
        <v>#N/A</v>
      </c>
      <c r="CGS251" s="225" t="e">
        <v>#N/A</v>
      </c>
      <c r="CGT251" s="225" t="e">
        <v>#N/A</v>
      </c>
      <c r="CGU251" s="225" t="e">
        <v>#N/A</v>
      </c>
      <c r="CGV251" s="225" t="e">
        <v>#N/A</v>
      </c>
      <c r="CGW251" s="225" t="e">
        <v>#N/A</v>
      </c>
      <c r="CGX251" s="225" t="e">
        <v>#N/A</v>
      </c>
      <c r="CGY251" s="225" t="e">
        <v>#N/A</v>
      </c>
      <c r="CGZ251" s="225" t="e">
        <v>#N/A</v>
      </c>
      <c r="CHA251" s="225" t="e">
        <v>#N/A</v>
      </c>
      <c r="CHB251" s="225" t="e">
        <v>#N/A</v>
      </c>
      <c r="CHC251" s="225" t="e">
        <v>#N/A</v>
      </c>
      <c r="CHD251" s="225" t="e">
        <v>#N/A</v>
      </c>
      <c r="CHE251" s="225" t="e">
        <v>#N/A</v>
      </c>
      <c r="CHF251" s="225" t="e">
        <v>#N/A</v>
      </c>
      <c r="CHG251" s="225" t="e">
        <v>#N/A</v>
      </c>
      <c r="CHH251" s="225" t="e">
        <v>#N/A</v>
      </c>
      <c r="CHI251" s="225" t="e">
        <v>#N/A</v>
      </c>
      <c r="CHJ251" s="225" t="e">
        <v>#N/A</v>
      </c>
      <c r="CHK251" s="225" t="e">
        <v>#N/A</v>
      </c>
      <c r="CHL251" s="225" t="e">
        <v>#N/A</v>
      </c>
      <c r="CHM251" s="225" t="e">
        <v>#N/A</v>
      </c>
      <c r="CHN251" s="225" t="e">
        <v>#N/A</v>
      </c>
      <c r="CHO251" s="225" t="e">
        <v>#N/A</v>
      </c>
      <c r="CHP251" s="225" t="e">
        <v>#N/A</v>
      </c>
      <c r="CHQ251" s="225" t="e">
        <v>#N/A</v>
      </c>
      <c r="CHR251" s="225" t="e">
        <v>#N/A</v>
      </c>
      <c r="CHS251" s="225" t="e">
        <v>#N/A</v>
      </c>
      <c r="CHT251" s="225" t="e">
        <v>#N/A</v>
      </c>
      <c r="CHU251" s="225" t="e">
        <v>#N/A</v>
      </c>
      <c r="CHV251" s="225" t="e">
        <v>#N/A</v>
      </c>
      <c r="CHW251" s="225" t="e">
        <v>#N/A</v>
      </c>
      <c r="CHX251" s="225" t="e">
        <v>#N/A</v>
      </c>
      <c r="CHY251" s="225" t="e">
        <v>#N/A</v>
      </c>
      <c r="CHZ251" s="225" t="e">
        <v>#N/A</v>
      </c>
      <c r="CIA251" s="225" t="e">
        <v>#N/A</v>
      </c>
      <c r="CIB251" s="225" t="e">
        <v>#N/A</v>
      </c>
      <c r="CIC251" s="225" t="e">
        <v>#N/A</v>
      </c>
      <c r="CID251" s="225" t="e">
        <v>#N/A</v>
      </c>
      <c r="CIE251" s="225" t="e">
        <v>#N/A</v>
      </c>
      <c r="CIF251" s="225" t="e">
        <v>#N/A</v>
      </c>
      <c r="CIG251" s="225" t="e">
        <v>#N/A</v>
      </c>
      <c r="CIH251" s="225" t="e">
        <v>#N/A</v>
      </c>
      <c r="CII251" s="225" t="e">
        <v>#N/A</v>
      </c>
      <c r="CIJ251" s="225" t="e">
        <v>#N/A</v>
      </c>
      <c r="CIK251" s="225" t="e">
        <v>#N/A</v>
      </c>
      <c r="CIL251" s="225" t="e">
        <v>#N/A</v>
      </c>
      <c r="CIM251" s="225" t="e">
        <v>#N/A</v>
      </c>
      <c r="CIN251" s="225" t="e">
        <v>#N/A</v>
      </c>
      <c r="CIO251" s="225" t="e">
        <v>#N/A</v>
      </c>
      <c r="CIP251" s="225" t="e">
        <v>#N/A</v>
      </c>
      <c r="CIQ251" s="225" t="e">
        <v>#N/A</v>
      </c>
      <c r="CIR251" s="225" t="e">
        <v>#N/A</v>
      </c>
      <c r="CIS251" s="225" t="e">
        <v>#N/A</v>
      </c>
      <c r="CIT251" s="225" t="e">
        <v>#N/A</v>
      </c>
      <c r="CIU251" s="225" t="e">
        <v>#N/A</v>
      </c>
      <c r="CIV251" s="225" t="e">
        <v>#N/A</v>
      </c>
      <c r="CIW251" s="225" t="e">
        <v>#N/A</v>
      </c>
      <c r="CIX251" s="225" t="e">
        <v>#N/A</v>
      </c>
      <c r="CIY251" s="225" t="e">
        <v>#N/A</v>
      </c>
      <c r="CIZ251" s="225" t="e">
        <v>#N/A</v>
      </c>
      <c r="CJA251" s="225" t="e">
        <v>#N/A</v>
      </c>
      <c r="CJB251" s="225" t="e">
        <v>#N/A</v>
      </c>
      <c r="CJC251" s="225" t="e">
        <v>#N/A</v>
      </c>
      <c r="CJD251" s="225" t="e">
        <v>#N/A</v>
      </c>
      <c r="CJE251" s="225" t="e">
        <v>#N/A</v>
      </c>
      <c r="CJF251" s="225" t="e">
        <v>#N/A</v>
      </c>
      <c r="CJG251" s="225" t="e">
        <v>#N/A</v>
      </c>
      <c r="CJH251" s="225" t="e">
        <v>#N/A</v>
      </c>
      <c r="CJI251" s="225" t="e">
        <v>#N/A</v>
      </c>
      <c r="CJJ251" s="225" t="e">
        <v>#N/A</v>
      </c>
      <c r="CJK251" s="225" t="e">
        <v>#N/A</v>
      </c>
      <c r="CJL251" s="225" t="e">
        <v>#N/A</v>
      </c>
      <c r="CJM251" s="225" t="e">
        <v>#N/A</v>
      </c>
      <c r="CJN251" s="225" t="e">
        <v>#N/A</v>
      </c>
      <c r="CJO251" s="225" t="e">
        <v>#N/A</v>
      </c>
      <c r="CJP251" s="225" t="e">
        <v>#N/A</v>
      </c>
      <c r="CJQ251" s="225" t="e">
        <v>#N/A</v>
      </c>
      <c r="CJR251" s="225" t="e">
        <v>#N/A</v>
      </c>
      <c r="CJS251" s="225" t="e">
        <v>#N/A</v>
      </c>
      <c r="CJT251" s="225" t="e">
        <v>#N/A</v>
      </c>
      <c r="CJU251" s="225" t="e">
        <v>#N/A</v>
      </c>
      <c r="CJV251" s="225" t="e">
        <v>#N/A</v>
      </c>
      <c r="CJW251" s="225" t="e">
        <v>#N/A</v>
      </c>
      <c r="CJX251" s="225" t="e">
        <v>#N/A</v>
      </c>
      <c r="CJY251" s="225" t="e">
        <v>#N/A</v>
      </c>
      <c r="CJZ251" s="225" t="e">
        <v>#N/A</v>
      </c>
      <c r="CKA251" s="225" t="e">
        <v>#N/A</v>
      </c>
      <c r="CKB251" s="225" t="e">
        <v>#N/A</v>
      </c>
      <c r="CKC251" s="225" t="e">
        <v>#N/A</v>
      </c>
      <c r="CKD251" s="225" t="e">
        <v>#N/A</v>
      </c>
      <c r="CKE251" s="225" t="e">
        <v>#N/A</v>
      </c>
      <c r="CKF251" s="225" t="e">
        <v>#N/A</v>
      </c>
      <c r="CKG251" s="225" t="e">
        <v>#N/A</v>
      </c>
      <c r="CKH251" s="225" t="e">
        <v>#N/A</v>
      </c>
      <c r="CKI251" s="225" t="e">
        <v>#N/A</v>
      </c>
      <c r="CKJ251" s="225" t="e">
        <v>#N/A</v>
      </c>
      <c r="CKK251" s="225" t="e">
        <v>#N/A</v>
      </c>
      <c r="CKL251" s="225" t="e">
        <v>#N/A</v>
      </c>
      <c r="CKM251" s="225" t="e">
        <v>#N/A</v>
      </c>
      <c r="CKN251" s="225" t="e">
        <v>#N/A</v>
      </c>
      <c r="CKO251" s="225" t="e">
        <v>#N/A</v>
      </c>
      <c r="CKP251" s="225" t="e">
        <v>#N/A</v>
      </c>
      <c r="CKQ251" s="225" t="e">
        <v>#N/A</v>
      </c>
      <c r="CKR251" s="225" t="e">
        <v>#N/A</v>
      </c>
      <c r="CKS251" s="225" t="e">
        <v>#N/A</v>
      </c>
      <c r="CKT251" s="225" t="e">
        <v>#N/A</v>
      </c>
      <c r="CKU251" s="225" t="e">
        <v>#N/A</v>
      </c>
      <c r="CKV251" s="225" t="e">
        <v>#N/A</v>
      </c>
      <c r="CKW251" s="225" t="e">
        <v>#N/A</v>
      </c>
      <c r="CKX251" s="225" t="e">
        <v>#N/A</v>
      </c>
      <c r="CKY251" s="225" t="e">
        <v>#N/A</v>
      </c>
      <c r="CKZ251" s="225" t="e">
        <v>#N/A</v>
      </c>
      <c r="CLA251" s="225" t="e">
        <v>#N/A</v>
      </c>
      <c r="CLB251" s="225" t="e">
        <v>#N/A</v>
      </c>
      <c r="CLC251" s="225" t="e">
        <v>#N/A</v>
      </c>
      <c r="CLD251" s="225" t="e">
        <v>#N/A</v>
      </c>
      <c r="CLE251" s="225" t="e">
        <v>#N/A</v>
      </c>
      <c r="CLF251" s="225" t="e">
        <v>#N/A</v>
      </c>
      <c r="CLG251" s="225" t="e">
        <v>#N/A</v>
      </c>
      <c r="CLH251" s="225" t="e">
        <v>#N/A</v>
      </c>
      <c r="CLI251" s="225" t="e">
        <v>#N/A</v>
      </c>
      <c r="CLJ251" s="225" t="e">
        <v>#N/A</v>
      </c>
      <c r="CLK251" s="225" t="e">
        <v>#N/A</v>
      </c>
      <c r="CLL251" s="225" t="e">
        <v>#N/A</v>
      </c>
      <c r="CLM251" s="225" t="e">
        <v>#N/A</v>
      </c>
      <c r="CLN251" s="225" t="e">
        <v>#N/A</v>
      </c>
      <c r="CLO251" s="225" t="e">
        <v>#N/A</v>
      </c>
      <c r="CLP251" s="225" t="e">
        <v>#N/A</v>
      </c>
      <c r="CLQ251" s="225" t="e">
        <v>#N/A</v>
      </c>
      <c r="CLR251" s="225" t="e">
        <v>#N/A</v>
      </c>
      <c r="CLS251" s="225" t="e">
        <v>#N/A</v>
      </c>
      <c r="CLT251" s="225" t="e">
        <v>#N/A</v>
      </c>
      <c r="CLU251" s="225" t="e">
        <v>#N/A</v>
      </c>
      <c r="CLV251" s="225" t="e">
        <v>#N/A</v>
      </c>
      <c r="CLW251" s="225" t="e">
        <v>#N/A</v>
      </c>
      <c r="CLX251" s="225" t="e">
        <v>#N/A</v>
      </c>
      <c r="CLY251" s="225" t="e">
        <v>#N/A</v>
      </c>
      <c r="CLZ251" s="225" t="e">
        <v>#N/A</v>
      </c>
      <c r="CMA251" s="225" t="e">
        <v>#N/A</v>
      </c>
      <c r="CMB251" s="225" t="e">
        <v>#N/A</v>
      </c>
      <c r="CMC251" s="225" t="e">
        <v>#N/A</v>
      </c>
      <c r="CMD251" s="225" t="e">
        <v>#N/A</v>
      </c>
      <c r="CME251" s="225" t="e">
        <v>#N/A</v>
      </c>
      <c r="CMF251" s="225" t="e">
        <v>#N/A</v>
      </c>
      <c r="CMG251" s="225" t="e">
        <v>#N/A</v>
      </c>
      <c r="CMH251" s="225" t="e">
        <v>#N/A</v>
      </c>
      <c r="CMI251" s="225" t="e">
        <v>#N/A</v>
      </c>
      <c r="CMJ251" s="225" t="e">
        <v>#N/A</v>
      </c>
      <c r="CMK251" s="225" t="e">
        <v>#N/A</v>
      </c>
      <c r="CML251" s="225" t="e">
        <v>#N/A</v>
      </c>
      <c r="CMM251" s="225" t="e">
        <v>#N/A</v>
      </c>
      <c r="CMN251" s="225" t="e">
        <v>#N/A</v>
      </c>
      <c r="CMO251" s="225" t="e">
        <v>#N/A</v>
      </c>
      <c r="CMP251" s="225" t="e">
        <v>#N/A</v>
      </c>
      <c r="CMQ251" s="225" t="e">
        <v>#N/A</v>
      </c>
      <c r="CMR251" s="225" t="e">
        <v>#N/A</v>
      </c>
      <c r="CMS251" s="225" t="e">
        <v>#N/A</v>
      </c>
      <c r="CMT251" s="225" t="e">
        <v>#N/A</v>
      </c>
      <c r="CMU251" s="225" t="e">
        <v>#N/A</v>
      </c>
      <c r="CMV251" s="225" t="e">
        <v>#N/A</v>
      </c>
      <c r="CMW251" s="225" t="e">
        <v>#N/A</v>
      </c>
      <c r="CMX251" s="225" t="e">
        <v>#N/A</v>
      </c>
      <c r="CMY251" s="225" t="e">
        <v>#N/A</v>
      </c>
      <c r="CMZ251" s="225" t="e">
        <v>#N/A</v>
      </c>
      <c r="CNA251" s="225" t="e">
        <v>#N/A</v>
      </c>
      <c r="CNB251" s="225" t="e">
        <v>#N/A</v>
      </c>
      <c r="CNC251" s="225" t="e">
        <v>#N/A</v>
      </c>
      <c r="CND251" s="225" t="e">
        <v>#N/A</v>
      </c>
      <c r="CNE251" s="225" t="e">
        <v>#N/A</v>
      </c>
      <c r="CNF251" s="225" t="e">
        <v>#N/A</v>
      </c>
      <c r="CNG251" s="225" t="e">
        <v>#N/A</v>
      </c>
      <c r="CNH251" s="225" t="e">
        <v>#N/A</v>
      </c>
      <c r="CNI251" s="225" t="e">
        <v>#N/A</v>
      </c>
      <c r="CNJ251" s="225" t="e">
        <v>#N/A</v>
      </c>
      <c r="CNK251" s="225" t="e">
        <v>#N/A</v>
      </c>
      <c r="CNL251" s="225" t="e">
        <v>#N/A</v>
      </c>
      <c r="CNM251" s="225" t="e">
        <v>#N/A</v>
      </c>
      <c r="CNN251" s="225" t="e">
        <v>#N/A</v>
      </c>
      <c r="CNO251" s="225" t="e">
        <v>#N/A</v>
      </c>
      <c r="CNP251" s="225" t="e">
        <v>#N/A</v>
      </c>
      <c r="CNQ251" s="225" t="e">
        <v>#N/A</v>
      </c>
      <c r="CNR251" s="225" t="e">
        <v>#N/A</v>
      </c>
      <c r="CNS251" s="225" t="e">
        <v>#N/A</v>
      </c>
      <c r="CNT251" s="225" t="e">
        <v>#N/A</v>
      </c>
      <c r="CNU251" s="225" t="e">
        <v>#N/A</v>
      </c>
      <c r="CNV251" s="225" t="e">
        <v>#N/A</v>
      </c>
      <c r="CNW251" s="225" t="e">
        <v>#N/A</v>
      </c>
      <c r="CNX251" s="225" t="e">
        <v>#N/A</v>
      </c>
      <c r="CNY251" s="225" t="e">
        <v>#N/A</v>
      </c>
      <c r="CNZ251" s="225" t="e">
        <v>#N/A</v>
      </c>
      <c r="COA251" s="225" t="e">
        <v>#N/A</v>
      </c>
      <c r="COB251" s="225" t="e">
        <v>#N/A</v>
      </c>
      <c r="COC251" s="225" t="e">
        <v>#N/A</v>
      </c>
      <c r="COD251" s="225" t="e">
        <v>#N/A</v>
      </c>
      <c r="COE251" s="225" t="e">
        <v>#N/A</v>
      </c>
      <c r="COF251" s="225" t="e">
        <v>#N/A</v>
      </c>
      <c r="COG251" s="225" t="e">
        <v>#N/A</v>
      </c>
      <c r="COH251" s="225" t="e">
        <v>#N/A</v>
      </c>
      <c r="COI251" s="225" t="e">
        <v>#N/A</v>
      </c>
      <c r="COJ251" s="225" t="e">
        <v>#N/A</v>
      </c>
      <c r="COK251" s="225" t="e">
        <v>#N/A</v>
      </c>
      <c r="COL251" s="225" t="e">
        <v>#N/A</v>
      </c>
      <c r="COM251" s="225" t="e">
        <v>#N/A</v>
      </c>
      <c r="CON251" s="225" t="e">
        <v>#N/A</v>
      </c>
      <c r="COO251" s="225" t="e">
        <v>#N/A</v>
      </c>
      <c r="COP251" s="225" t="e">
        <v>#N/A</v>
      </c>
      <c r="COQ251" s="225" t="e">
        <v>#N/A</v>
      </c>
      <c r="COR251" s="225" t="e">
        <v>#N/A</v>
      </c>
      <c r="COS251" s="225" t="e">
        <v>#N/A</v>
      </c>
      <c r="COT251" s="225" t="e">
        <v>#N/A</v>
      </c>
      <c r="COU251" s="225" t="e">
        <v>#N/A</v>
      </c>
      <c r="COV251" s="225" t="e">
        <v>#N/A</v>
      </c>
      <c r="COW251" s="225" t="e">
        <v>#N/A</v>
      </c>
      <c r="COX251" s="225" t="e">
        <v>#N/A</v>
      </c>
      <c r="COY251" s="225" t="e">
        <v>#N/A</v>
      </c>
      <c r="COZ251" s="225" t="e">
        <v>#N/A</v>
      </c>
      <c r="CPA251" s="225" t="e">
        <v>#N/A</v>
      </c>
      <c r="CPB251" s="225" t="e">
        <v>#N/A</v>
      </c>
      <c r="CPC251" s="225" t="e">
        <v>#N/A</v>
      </c>
      <c r="CPD251" s="225" t="e">
        <v>#N/A</v>
      </c>
      <c r="CPE251" s="225" t="e">
        <v>#N/A</v>
      </c>
      <c r="CPF251" s="225" t="e">
        <v>#N/A</v>
      </c>
      <c r="CPG251" s="225" t="e">
        <v>#N/A</v>
      </c>
      <c r="CPH251" s="225" t="e">
        <v>#N/A</v>
      </c>
      <c r="CPI251" s="225" t="e">
        <v>#N/A</v>
      </c>
      <c r="CPJ251" s="225" t="e">
        <v>#N/A</v>
      </c>
      <c r="CPK251" s="225" t="e">
        <v>#N/A</v>
      </c>
      <c r="CPL251" s="225" t="e">
        <v>#N/A</v>
      </c>
      <c r="CPM251" s="225" t="e">
        <v>#N/A</v>
      </c>
      <c r="CPN251" s="225" t="e">
        <v>#N/A</v>
      </c>
      <c r="CPO251" s="225" t="e">
        <v>#N/A</v>
      </c>
      <c r="CPP251" s="225" t="e">
        <v>#N/A</v>
      </c>
      <c r="CPQ251" s="225" t="e">
        <v>#N/A</v>
      </c>
      <c r="CPR251" s="225" t="e">
        <v>#N/A</v>
      </c>
      <c r="CPS251" s="225" t="e">
        <v>#N/A</v>
      </c>
      <c r="CPT251" s="225" t="e">
        <v>#N/A</v>
      </c>
      <c r="CPU251" s="225" t="e">
        <v>#N/A</v>
      </c>
      <c r="CPV251" s="225" t="e">
        <v>#N/A</v>
      </c>
      <c r="CPW251" s="225" t="e">
        <v>#N/A</v>
      </c>
      <c r="CPX251" s="225" t="e">
        <v>#N/A</v>
      </c>
      <c r="CPY251" s="225" t="e">
        <v>#N/A</v>
      </c>
      <c r="CPZ251" s="225" t="e">
        <v>#N/A</v>
      </c>
      <c r="CQA251" s="225" t="e">
        <v>#N/A</v>
      </c>
      <c r="CQB251" s="225" t="e">
        <v>#N/A</v>
      </c>
      <c r="CQC251" s="225" t="e">
        <v>#N/A</v>
      </c>
      <c r="CQD251" s="225" t="e">
        <v>#N/A</v>
      </c>
      <c r="CQE251" s="225" t="e">
        <v>#N/A</v>
      </c>
      <c r="CQF251" s="225" t="e">
        <v>#N/A</v>
      </c>
      <c r="CQG251" s="225" t="e">
        <v>#N/A</v>
      </c>
      <c r="CQH251" s="225" t="e">
        <v>#N/A</v>
      </c>
      <c r="CQI251" s="225" t="e">
        <v>#N/A</v>
      </c>
      <c r="CQJ251" s="225" t="e">
        <v>#N/A</v>
      </c>
      <c r="CQK251" s="225" t="e">
        <v>#N/A</v>
      </c>
      <c r="CQL251" s="225" t="e">
        <v>#N/A</v>
      </c>
      <c r="CQM251" s="225" t="e">
        <v>#N/A</v>
      </c>
      <c r="CQN251" s="225" t="e">
        <v>#N/A</v>
      </c>
      <c r="CQO251" s="225" t="e">
        <v>#N/A</v>
      </c>
      <c r="CQP251" s="225" t="e">
        <v>#N/A</v>
      </c>
      <c r="CQQ251" s="225" t="e">
        <v>#N/A</v>
      </c>
      <c r="CQR251" s="225" t="e">
        <v>#N/A</v>
      </c>
      <c r="CQS251" s="225" t="e">
        <v>#N/A</v>
      </c>
      <c r="CQT251" s="225" t="e">
        <v>#N/A</v>
      </c>
      <c r="CQU251" s="225" t="e">
        <v>#N/A</v>
      </c>
      <c r="CQV251" s="225" t="e">
        <v>#N/A</v>
      </c>
      <c r="CQW251" s="225" t="e">
        <v>#N/A</v>
      </c>
      <c r="CQX251" s="225" t="e">
        <v>#N/A</v>
      </c>
      <c r="CQY251" s="225" t="e">
        <v>#N/A</v>
      </c>
      <c r="CQZ251" s="225" t="e">
        <v>#N/A</v>
      </c>
      <c r="CRA251" s="225" t="e">
        <v>#N/A</v>
      </c>
      <c r="CRB251" s="225" t="e">
        <v>#N/A</v>
      </c>
      <c r="CRC251" s="225" t="e">
        <v>#N/A</v>
      </c>
      <c r="CRD251" s="225" t="e">
        <v>#N/A</v>
      </c>
      <c r="CRE251" s="225" t="e">
        <v>#N/A</v>
      </c>
      <c r="CRF251" s="225" t="e">
        <v>#N/A</v>
      </c>
      <c r="CRG251" s="225" t="e">
        <v>#N/A</v>
      </c>
      <c r="CRH251" s="225" t="e">
        <v>#N/A</v>
      </c>
      <c r="CRI251" s="225" t="e">
        <v>#N/A</v>
      </c>
      <c r="CRJ251" s="225" t="e">
        <v>#N/A</v>
      </c>
      <c r="CRK251" s="225" t="e">
        <v>#N/A</v>
      </c>
      <c r="CRL251" s="225" t="e">
        <v>#N/A</v>
      </c>
      <c r="CRM251" s="225" t="e">
        <v>#N/A</v>
      </c>
      <c r="CRN251" s="225" t="e">
        <v>#N/A</v>
      </c>
      <c r="CRO251" s="225" t="e">
        <v>#N/A</v>
      </c>
      <c r="CRP251" s="225" t="e">
        <v>#N/A</v>
      </c>
      <c r="CRQ251" s="225" t="e">
        <v>#N/A</v>
      </c>
      <c r="CRR251" s="225" t="e">
        <v>#N/A</v>
      </c>
      <c r="CRS251" s="225" t="e">
        <v>#N/A</v>
      </c>
      <c r="CRT251" s="225" t="e">
        <v>#N/A</v>
      </c>
      <c r="CRU251" s="225" t="e">
        <v>#N/A</v>
      </c>
      <c r="CRV251" s="225" t="e">
        <v>#N/A</v>
      </c>
      <c r="CRW251" s="225" t="e">
        <v>#N/A</v>
      </c>
      <c r="CRX251" s="225" t="e">
        <v>#N/A</v>
      </c>
      <c r="CRY251" s="225" t="e">
        <v>#N/A</v>
      </c>
      <c r="CRZ251" s="225" t="e">
        <v>#N/A</v>
      </c>
      <c r="CSA251" s="225" t="e">
        <v>#N/A</v>
      </c>
      <c r="CSB251" s="225" t="e">
        <v>#N/A</v>
      </c>
      <c r="CSC251" s="225" t="e">
        <v>#N/A</v>
      </c>
      <c r="CSD251" s="225" t="e">
        <v>#N/A</v>
      </c>
      <c r="CSE251" s="225" t="e">
        <v>#N/A</v>
      </c>
      <c r="CSF251" s="225" t="e">
        <v>#N/A</v>
      </c>
      <c r="CSG251" s="225" t="e">
        <v>#N/A</v>
      </c>
      <c r="CSH251" s="225" t="e">
        <v>#N/A</v>
      </c>
      <c r="CSI251" s="225" t="e">
        <v>#N/A</v>
      </c>
      <c r="CSJ251" s="225" t="e">
        <v>#N/A</v>
      </c>
      <c r="CSK251" s="225" t="e">
        <v>#N/A</v>
      </c>
      <c r="CSL251" s="225" t="e">
        <v>#N/A</v>
      </c>
      <c r="CSM251" s="225" t="e">
        <v>#N/A</v>
      </c>
      <c r="CSN251" s="225" t="e">
        <v>#N/A</v>
      </c>
      <c r="CSO251" s="225" t="e">
        <v>#N/A</v>
      </c>
      <c r="CSP251" s="225" t="e">
        <v>#N/A</v>
      </c>
      <c r="CSQ251" s="225" t="e">
        <v>#N/A</v>
      </c>
      <c r="CSR251" s="225" t="e">
        <v>#N/A</v>
      </c>
      <c r="CSS251" s="225" t="e">
        <v>#N/A</v>
      </c>
      <c r="CST251" s="225" t="e">
        <v>#N/A</v>
      </c>
      <c r="CSU251" s="225" t="e">
        <v>#N/A</v>
      </c>
      <c r="CSV251" s="225" t="e">
        <v>#N/A</v>
      </c>
      <c r="CSW251" s="225" t="e">
        <v>#N/A</v>
      </c>
      <c r="CSX251" s="225" t="e">
        <v>#N/A</v>
      </c>
      <c r="CSY251" s="225" t="e">
        <v>#N/A</v>
      </c>
      <c r="CSZ251" s="225" t="e">
        <v>#N/A</v>
      </c>
      <c r="CTA251" s="225" t="e">
        <v>#N/A</v>
      </c>
      <c r="CTB251" s="225" t="e">
        <v>#N/A</v>
      </c>
      <c r="CTC251" s="225" t="e">
        <v>#N/A</v>
      </c>
      <c r="CTD251" s="225" t="e">
        <v>#N/A</v>
      </c>
      <c r="CTE251" s="225" t="e">
        <v>#N/A</v>
      </c>
      <c r="CTF251" s="225" t="e">
        <v>#N/A</v>
      </c>
      <c r="CTG251" s="225" t="e">
        <v>#N/A</v>
      </c>
      <c r="CTH251" s="225" t="e">
        <v>#N/A</v>
      </c>
      <c r="CTI251" s="225" t="e">
        <v>#N/A</v>
      </c>
      <c r="CTJ251" s="225" t="e">
        <v>#N/A</v>
      </c>
      <c r="CTK251" s="225" t="e">
        <v>#N/A</v>
      </c>
      <c r="CTL251" s="225" t="e">
        <v>#N/A</v>
      </c>
      <c r="CTM251" s="225" t="e">
        <v>#N/A</v>
      </c>
      <c r="CTN251" s="225" t="e">
        <v>#N/A</v>
      </c>
      <c r="CTO251" s="225" t="e">
        <v>#N/A</v>
      </c>
      <c r="CTP251" s="225" t="e">
        <v>#N/A</v>
      </c>
      <c r="CTQ251" s="225" t="e">
        <v>#N/A</v>
      </c>
      <c r="CTR251" s="225" t="e">
        <v>#N/A</v>
      </c>
      <c r="CTS251" s="225" t="e">
        <v>#N/A</v>
      </c>
      <c r="CTT251" s="225" t="e">
        <v>#N/A</v>
      </c>
      <c r="CTU251" s="225" t="e">
        <v>#N/A</v>
      </c>
      <c r="CTV251" s="225" t="e">
        <v>#N/A</v>
      </c>
      <c r="CTW251" s="225" t="e">
        <v>#N/A</v>
      </c>
      <c r="CTX251" s="225" t="e">
        <v>#N/A</v>
      </c>
      <c r="CTY251" s="225" t="e">
        <v>#N/A</v>
      </c>
      <c r="CTZ251" s="225" t="e">
        <v>#N/A</v>
      </c>
      <c r="CUA251" s="225" t="e">
        <v>#N/A</v>
      </c>
      <c r="CUB251" s="225" t="e">
        <v>#N/A</v>
      </c>
      <c r="CUC251" s="225" t="e">
        <v>#N/A</v>
      </c>
      <c r="CUD251" s="225" t="e">
        <v>#N/A</v>
      </c>
      <c r="CUE251" s="225" t="e">
        <v>#N/A</v>
      </c>
      <c r="CUF251" s="225" t="e">
        <v>#N/A</v>
      </c>
      <c r="CUG251" s="225" t="e">
        <v>#N/A</v>
      </c>
      <c r="CUH251" s="225" t="e">
        <v>#N/A</v>
      </c>
      <c r="CUI251" s="225" t="e">
        <v>#N/A</v>
      </c>
      <c r="CUJ251" s="225" t="e">
        <v>#N/A</v>
      </c>
      <c r="CUK251" s="225" t="e">
        <v>#N/A</v>
      </c>
      <c r="CUL251" s="225" t="e">
        <v>#N/A</v>
      </c>
      <c r="CUM251" s="225" t="e">
        <v>#N/A</v>
      </c>
      <c r="CUN251" s="225" t="e">
        <v>#N/A</v>
      </c>
      <c r="CUO251" s="225" t="e">
        <v>#N/A</v>
      </c>
      <c r="CUP251" s="225" t="e">
        <v>#N/A</v>
      </c>
      <c r="CUQ251" s="225" t="e">
        <v>#N/A</v>
      </c>
      <c r="CUR251" s="225" t="e">
        <v>#N/A</v>
      </c>
      <c r="CUS251" s="225" t="e">
        <v>#N/A</v>
      </c>
      <c r="CUT251" s="225" t="e">
        <v>#N/A</v>
      </c>
      <c r="CUU251" s="225" t="e">
        <v>#N/A</v>
      </c>
      <c r="CUV251" s="225" t="e">
        <v>#N/A</v>
      </c>
      <c r="CUW251" s="225" t="e">
        <v>#N/A</v>
      </c>
      <c r="CUX251" s="225" t="e">
        <v>#N/A</v>
      </c>
      <c r="CUY251" s="225" t="e">
        <v>#N/A</v>
      </c>
      <c r="CUZ251" s="225" t="e">
        <v>#N/A</v>
      </c>
      <c r="CVA251" s="225" t="e">
        <v>#N/A</v>
      </c>
      <c r="CVB251" s="225" t="e">
        <v>#N/A</v>
      </c>
      <c r="CVC251" s="225" t="e">
        <v>#N/A</v>
      </c>
      <c r="CVD251" s="225" t="e">
        <v>#N/A</v>
      </c>
      <c r="CVE251" s="225" t="e">
        <v>#N/A</v>
      </c>
      <c r="CVF251" s="225" t="e">
        <v>#N/A</v>
      </c>
      <c r="CVG251" s="225" t="e">
        <v>#N/A</v>
      </c>
      <c r="CVH251" s="225" t="e">
        <v>#N/A</v>
      </c>
      <c r="CVI251" s="225" t="e">
        <v>#N/A</v>
      </c>
      <c r="CVJ251" s="225" t="e">
        <v>#N/A</v>
      </c>
      <c r="CVK251" s="225" t="e">
        <v>#N/A</v>
      </c>
      <c r="CVL251" s="225" t="e">
        <v>#N/A</v>
      </c>
      <c r="CVM251" s="225" t="e">
        <v>#N/A</v>
      </c>
      <c r="CVN251" s="225" t="e">
        <v>#N/A</v>
      </c>
      <c r="CVO251" s="225" t="e">
        <v>#N/A</v>
      </c>
      <c r="CVP251" s="225" t="e">
        <v>#N/A</v>
      </c>
      <c r="CVQ251" s="225" t="e">
        <v>#N/A</v>
      </c>
      <c r="CVR251" s="225" t="e">
        <v>#N/A</v>
      </c>
      <c r="CVS251" s="225" t="e">
        <v>#N/A</v>
      </c>
      <c r="CVT251" s="225" t="e">
        <v>#N/A</v>
      </c>
      <c r="CVU251" s="225" t="e">
        <v>#N/A</v>
      </c>
      <c r="CVV251" s="225" t="e">
        <v>#N/A</v>
      </c>
      <c r="CVW251" s="225" t="e">
        <v>#N/A</v>
      </c>
      <c r="CVX251" s="225" t="e">
        <v>#N/A</v>
      </c>
      <c r="CVY251" s="225" t="e">
        <v>#N/A</v>
      </c>
      <c r="CVZ251" s="225" t="e">
        <v>#N/A</v>
      </c>
      <c r="CWA251" s="225" t="e">
        <v>#N/A</v>
      </c>
      <c r="CWB251" s="225" t="e">
        <v>#N/A</v>
      </c>
      <c r="CWC251" s="225" t="e">
        <v>#N/A</v>
      </c>
      <c r="CWD251" s="225" t="e">
        <v>#N/A</v>
      </c>
      <c r="CWE251" s="225" t="e">
        <v>#N/A</v>
      </c>
      <c r="CWF251" s="225" t="e">
        <v>#N/A</v>
      </c>
      <c r="CWG251" s="225" t="e">
        <v>#N/A</v>
      </c>
      <c r="CWH251" s="225" t="e">
        <v>#N/A</v>
      </c>
      <c r="CWI251" s="225" t="e">
        <v>#N/A</v>
      </c>
      <c r="CWJ251" s="225" t="e">
        <v>#N/A</v>
      </c>
      <c r="CWK251" s="225" t="e">
        <v>#N/A</v>
      </c>
      <c r="CWL251" s="225" t="e">
        <v>#N/A</v>
      </c>
      <c r="CWM251" s="225" t="e">
        <v>#N/A</v>
      </c>
      <c r="CWN251" s="225" t="e">
        <v>#N/A</v>
      </c>
      <c r="CWO251" s="225" t="e">
        <v>#N/A</v>
      </c>
      <c r="CWP251" s="225" t="e">
        <v>#N/A</v>
      </c>
      <c r="CWQ251" s="225" t="e">
        <v>#N/A</v>
      </c>
      <c r="CWR251" s="225" t="e">
        <v>#N/A</v>
      </c>
      <c r="CWS251" s="225" t="e">
        <v>#N/A</v>
      </c>
      <c r="CWT251" s="225" t="e">
        <v>#N/A</v>
      </c>
      <c r="CWU251" s="225" t="e">
        <v>#N/A</v>
      </c>
      <c r="CWV251" s="225" t="e">
        <v>#N/A</v>
      </c>
      <c r="CWW251" s="225" t="e">
        <v>#N/A</v>
      </c>
      <c r="CWX251" s="225" t="e">
        <v>#N/A</v>
      </c>
      <c r="CWY251" s="225" t="e">
        <v>#N/A</v>
      </c>
      <c r="CWZ251" s="225" t="e">
        <v>#N/A</v>
      </c>
      <c r="CXA251" s="225" t="e">
        <v>#N/A</v>
      </c>
      <c r="CXB251" s="225" t="e">
        <v>#N/A</v>
      </c>
      <c r="CXC251" s="225" t="e">
        <v>#N/A</v>
      </c>
      <c r="CXD251" s="225" t="e">
        <v>#N/A</v>
      </c>
      <c r="CXE251" s="225" t="e">
        <v>#N/A</v>
      </c>
      <c r="CXF251" s="225" t="e">
        <v>#N/A</v>
      </c>
      <c r="CXG251" s="225" t="e">
        <v>#N/A</v>
      </c>
      <c r="CXH251" s="225" t="e">
        <v>#N/A</v>
      </c>
      <c r="CXI251" s="225" t="e">
        <v>#N/A</v>
      </c>
      <c r="CXJ251" s="225" t="e">
        <v>#N/A</v>
      </c>
      <c r="CXK251" s="225" t="e">
        <v>#N/A</v>
      </c>
      <c r="CXL251" s="225" t="e">
        <v>#N/A</v>
      </c>
      <c r="CXM251" s="225" t="e">
        <v>#N/A</v>
      </c>
      <c r="CXN251" s="225" t="e">
        <v>#N/A</v>
      </c>
      <c r="CXO251" s="225" t="e">
        <v>#N/A</v>
      </c>
      <c r="CXP251" s="225" t="e">
        <v>#N/A</v>
      </c>
      <c r="CXQ251" s="225" t="e">
        <v>#N/A</v>
      </c>
      <c r="CXR251" s="225" t="e">
        <v>#N/A</v>
      </c>
      <c r="CXS251" s="225" t="e">
        <v>#N/A</v>
      </c>
      <c r="CXT251" s="225" t="e">
        <v>#N/A</v>
      </c>
      <c r="CXU251" s="225" t="e">
        <v>#N/A</v>
      </c>
      <c r="CXV251" s="225" t="e">
        <v>#N/A</v>
      </c>
      <c r="CXW251" s="225" t="e">
        <v>#N/A</v>
      </c>
      <c r="CXX251" s="225" t="e">
        <v>#N/A</v>
      </c>
      <c r="CXY251" s="225" t="e">
        <v>#N/A</v>
      </c>
      <c r="CXZ251" s="225" t="e">
        <v>#N/A</v>
      </c>
      <c r="CYA251" s="225" t="e">
        <v>#N/A</v>
      </c>
      <c r="CYB251" s="225" t="e">
        <v>#N/A</v>
      </c>
      <c r="CYC251" s="225" t="e">
        <v>#N/A</v>
      </c>
      <c r="CYD251" s="225" t="e">
        <v>#N/A</v>
      </c>
      <c r="CYE251" s="225" t="e">
        <v>#N/A</v>
      </c>
      <c r="CYF251" s="225" t="e">
        <v>#N/A</v>
      </c>
      <c r="CYG251" s="225" t="e">
        <v>#N/A</v>
      </c>
      <c r="CYH251" s="225" t="e">
        <v>#N/A</v>
      </c>
      <c r="CYI251" s="225" t="e">
        <v>#N/A</v>
      </c>
      <c r="CYJ251" s="225" t="e">
        <v>#N/A</v>
      </c>
      <c r="CYK251" s="225" t="e">
        <v>#N/A</v>
      </c>
      <c r="CYL251" s="225" t="e">
        <v>#N/A</v>
      </c>
      <c r="CYM251" s="225" t="e">
        <v>#N/A</v>
      </c>
      <c r="CYN251" s="225" t="e">
        <v>#N/A</v>
      </c>
      <c r="CYO251" s="225" t="e">
        <v>#N/A</v>
      </c>
      <c r="CYP251" s="225" t="e">
        <v>#N/A</v>
      </c>
      <c r="CYQ251" s="225" t="e">
        <v>#N/A</v>
      </c>
      <c r="CYR251" s="225" t="e">
        <v>#N/A</v>
      </c>
      <c r="CYS251" s="225" t="e">
        <v>#N/A</v>
      </c>
      <c r="CYT251" s="225" t="e">
        <v>#N/A</v>
      </c>
      <c r="CYU251" s="225" t="e">
        <v>#N/A</v>
      </c>
      <c r="CYV251" s="225" t="e">
        <v>#N/A</v>
      </c>
      <c r="CYW251" s="225" t="e">
        <v>#N/A</v>
      </c>
      <c r="CYX251" s="225" t="e">
        <v>#N/A</v>
      </c>
      <c r="CYY251" s="225" t="e">
        <v>#N/A</v>
      </c>
      <c r="CYZ251" s="225" t="e">
        <v>#N/A</v>
      </c>
      <c r="CZA251" s="225" t="e">
        <v>#N/A</v>
      </c>
      <c r="CZB251" s="225" t="e">
        <v>#N/A</v>
      </c>
      <c r="CZC251" s="225" t="e">
        <v>#N/A</v>
      </c>
      <c r="CZD251" s="225" t="e">
        <v>#N/A</v>
      </c>
      <c r="CZE251" s="225" t="e">
        <v>#N/A</v>
      </c>
      <c r="CZF251" s="225" t="e">
        <v>#N/A</v>
      </c>
      <c r="CZG251" s="225" t="e">
        <v>#N/A</v>
      </c>
      <c r="CZH251" s="225" t="e">
        <v>#N/A</v>
      </c>
      <c r="CZI251" s="225" t="e">
        <v>#N/A</v>
      </c>
      <c r="CZJ251" s="225" t="e">
        <v>#N/A</v>
      </c>
      <c r="CZK251" s="225" t="e">
        <v>#N/A</v>
      </c>
      <c r="CZL251" s="225" t="e">
        <v>#N/A</v>
      </c>
      <c r="CZM251" s="225" t="e">
        <v>#N/A</v>
      </c>
      <c r="CZN251" s="225" t="e">
        <v>#N/A</v>
      </c>
      <c r="CZO251" s="225" t="e">
        <v>#N/A</v>
      </c>
      <c r="CZP251" s="225" t="e">
        <v>#N/A</v>
      </c>
      <c r="CZQ251" s="225" t="e">
        <v>#N/A</v>
      </c>
      <c r="CZR251" s="225" t="e">
        <v>#N/A</v>
      </c>
      <c r="CZS251" s="225" t="e">
        <v>#N/A</v>
      </c>
      <c r="CZT251" s="225" t="e">
        <v>#N/A</v>
      </c>
      <c r="CZU251" s="225" t="e">
        <v>#N/A</v>
      </c>
      <c r="CZV251" s="225" t="e">
        <v>#N/A</v>
      </c>
      <c r="CZW251" s="225" t="e">
        <v>#N/A</v>
      </c>
      <c r="CZX251" s="225" t="e">
        <v>#N/A</v>
      </c>
      <c r="CZY251" s="225" t="e">
        <v>#N/A</v>
      </c>
      <c r="CZZ251" s="225" t="e">
        <v>#N/A</v>
      </c>
      <c r="DAA251" s="225" t="e">
        <v>#N/A</v>
      </c>
      <c r="DAB251" s="225" t="e">
        <v>#N/A</v>
      </c>
      <c r="DAC251" s="225" t="e">
        <v>#N/A</v>
      </c>
      <c r="DAD251" s="225" t="e">
        <v>#N/A</v>
      </c>
      <c r="DAE251" s="225" t="e">
        <v>#N/A</v>
      </c>
      <c r="DAF251" s="225" t="e">
        <v>#N/A</v>
      </c>
      <c r="DAG251" s="225" t="e">
        <v>#N/A</v>
      </c>
      <c r="DAH251" s="225" t="e">
        <v>#N/A</v>
      </c>
      <c r="DAI251" s="225" t="e">
        <v>#N/A</v>
      </c>
      <c r="DAJ251" s="225" t="e">
        <v>#N/A</v>
      </c>
      <c r="DAK251" s="225" t="e">
        <v>#N/A</v>
      </c>
      <c r="DAL251" s="225" t="e">
        <v>#N/A</v>
      </c>
      <c r="DAM251" s="225" t="e">
        <v>#N/A</v>
      </c>
      <c r="DAN251" s="225" t="e">
        <v>#N/A</v>
      </c>
      <c r="DAO251" s="225" t="e">
        <v>#N/A</v>
      </c>
      <c r="DAP251" s="225" t="e">
        <v>#N/A</v>
      </c>
      <c r="DAQ251" s="225" t="e">
        <v>#N/A</v>
      </c>
      <c r="DAR251" s="225" t="e">
        <v>#N/A</v>
      </c>
      <c r="DAS251" s="225" t="e">
        <v>#N/A</v>
      </c>
      <c r="DAT251" s="225" t="e">
        <v>#N/A</v>
      </c>
      <c r="DAU251" s="225" t="e">
        <v>#N/A</v>
      </c>
      <c r="DAV251" s="225" t="e">
        <v>#N/A</v>
      </c>
      <c r="DAW251" s="225" t="e">
        <v>#N/A</v>
      </c>
      <c r="DAX251" s="225" t="e">
        <v>#N/A</v>
      </c>
      <c r="DAY251" s="225" t="e">
        <v>#N/A</v>
      </c>
      <c r="DAZ251" s="225" t="e">
        <v>#N/A</v>
      </c>
      <c r="DBA251" s="225" t="e">
        <v>#N/A</v>
      </c>
      <c r="DBB251" s="225" t="e">
        <v>#N/A</v>
      </c>
      <c r="DBC251" s="225" t="e">
        <v>#N/A</v>
      </c>
      <c r="DBD251" s="225" t="e">
        <v>#N/A</v>
      </c>
      <c r="DBE251" s="225" t="e">
        <v>#N/A</v>
      </c>
      <c r="DBF251" s="225" t="e">
        <v>#N/A</v>
      </c>
      <c r="DBG251" s="225" t="e">
        <v>#N/A</v>
      </c>
      <c r="DBH251" s="225" t="e">
        <v>#N/A</v>
      </c>
      <c r="DBI251" s="225" t="e">
        <v>#N/A</v>
      </c>
      <c r="DBJ251" s="225" t="e">
        <v>#N/A</v>
      </c>
      <c r="DBK251" s="225" t="e">
        <v>#N/A</v>
      </c>
      <c r="DBL251" s="225" t="e">
        <v>#N/A</v>
      </c>
      <c r="DBM251" s="225" t="e">
        <v>#N/A</v>
      </c>
      <c r="DBN251" s="225" t="e">
        <v>#N/A</v>
      </c>
      <c r="DBO251" s="225" t="e">
        <v>#N/A</v>
      </c>
      <c r="DBP251" s="225" t="e">
        <v>#N/A</v>
      </c>
      <c r="DBQ251" s="225" t="e">
        <v>#N/A</v>
      </c>
      <c r="DBR251" s="225" t="e">
        <v>#N/A</v>
      </c>
      <c r="DBS251" s="225" t="e">
        <v>#N/A</v>
      </c>
      <c r="DBT251" s="225" t="e">
        <v>#N/A</v>
      </c>
      <c r="DBU251" s="225" t="e">
        <v>#N/A</v>
      </c>
      <c r="DBV251" s="225" t="e">
        <v>#N/A</v>
      </c>
      <c r="DBW251" s="225" t="e">
        <v>#N/A</v>
      </c>
      <c r="DBX251" s="225" t="e">
        <v>#N/A</v>
      </c>
      <c r="DBY251" s="225" t="e">
        <v>#N/A</v>
      </c>
      <c r="DBZ251" s="225" t="e">
        <v>#N/A</v>
      </c>
      <c r="DCA251" s="225" t="e">
        <v>#N/A</v>
      </c>
      <c r="DCB251" s="225" t="e">
        <v>#N/A</v>
      </c>
      <c r="DCC251" s="225" t="e">
        <v>#N/A</v>
      </c>
      <c r="DCD251" s="225" t="e">
        <v>#N/A</v>
      </c>
      <c r="DCE251" s="225" t="e">
        <v>#N/A</v>
      </c>
      <c r="DCF251" s="225" t="e">
        <v>#N/A</v>
      </c>
      <c r="DCG251" s="225" t="e">
        <v>#N/A</v>
      </c>
      <c r="DCH251" s="225" t="e">
        <v>#N/A</v>
      </c>
      <c r="DCI251" s="225" t="e">
        <v>#N/A</v>
      </c>
      <c r="DCJ251" s="225" t="e">
        <v>#N/A</v>
      </c>
      <c r="DCK251" s="225" t="e">
        <v>#N/A</v>
      </c>
      <c r="DCL251" s="225" t="e">
        <v>#N/A</v>
      </c>
      <c r="DCM251" s="225" t="e">
        <v>#N/A</v>
      </c>
      <c r="DCN251" s="225" t="e">
        <v>#N/A</v>
      </c>
      <c r="DCO251" s="225" t="e">
        <v>#N/A</v>
      </c>
      <c r="DCP251" s="225" t="e">
        <v>#N/A</v>
      </c>
      <c r="DCQ251" s="225" t="e">
        <v>#N/A</v>
      </c>
      <c r="DCR251" s="225" t="e">
        <v>#N/A</v>
      </c>
      <c r="DCS251" s="225" t="e">
        <v>#N/A</v>
      </c>
      <c r="DCT251" s="225" t="e">
        <v>#N/A</v>
      </c>
      <c r="DCU251" s="225" t="e">
        <v>#N/A</v>
      </c>
      <c r="DCV251" s="225" t="e">
        <v>#N/A</v>
      </c>
      <c r="DCW251" s="225" t="e">
        <v>#N/A</v>
      </c>
      <c r="DCX251" s="225" t="e">
        <v>#N/A</v>
      </c>
      <c r="DCY251" s="225" t="e">
        <v>#N/A</v>
      </c>
      <c r="DCZ251" s="225" t="e">
        <v>#N/A</v>
      </c>
      <c r="DDA251" s="225" t="e">
        <v>#N/A</v>
      </c>
      <c r="DDB251" s="225" t="e">
        <v>#N/A</v>
      </c>
      <c r="DDC251" s="225" t="e">
        <v>#N/A</v>
      </c>
      <c r="DDD251" s="225" t="e">
        <v>#N/A</v>
      </c>
      <c r="DDE251" s="225" t="e">
        <v>#N/A</v>
      </c>
      <c r="DDF251" s="225" t="e">
        <v>#N/A</v>
      </c>
      <c r="DDG251" s="225" t="e">
        <v>#N/A</v>
      </c>
      <c r="DDH251" s="225" t="e">
        <v>#N/A</v>
      </c>
      <c r="DDI251" s="225" t="e">
        <v>#N/A</v>
      </c>
      <c r="DDJ251" s="225" t="e">
        <v>#N/A</v>
      </c>
      <c r="DDK251" s="225" t="e">
        <v>#N/A</v>
      </c>
      <c r="DDL251" s="225" t="e">
        <v>#N/A</v>
      </c>
      <c r="DDM251" s="225" t="e">
        <v>#N/A</v>
      </c>
      <c r="DDN251" s="225" t="e">
        <v>#N/A</v>
      </c>
      <c r="DDO251" s="225" t="e">
        <v>#N/A</v>
      </c>
      <c r="DDP251" s="225" t="e">
        <v>#N/A</v>
      </c>
      <c r="DDQ251" s="225" t="e">
        <v>#N/A</v>
      </c>
      <c r="DDR251" s="225" t="e">
        <v>#N/A</v>
      </c>
      <c r="DDS251" s="225" t="e">
        <v>#N/A</v>
      </c>
      <c r="DDT251" s="225" t="e">
        <v>#N/A</v>
      </c>
      <c r="DDU251" s="225" t="e">
        <v>#N/A</v>
      </c>
      <c r="DDV251" s="225" t="e">
        <v>#N/A</v>
      </c>
      <c r="DDW251" s="225" t="e">
        <v>#N/A</v>
      </c>
      <c r="DDX251" s="225" t="e">
        <v>#N/A</v>
      </c>
      <c r="DDY251" s="225" t="e">
        <v>#N/A</v>
      </c>
      <c r="DDZ251" s="225" t="e">
        <v>#N/A</v>
      </c>
      <c r="DEA251" s="225" t="e">
        <v>#N/A</v>
      </c>
      <c r="DEB251" s="225" t="e">
        <v>#N/A</v>
      </c>
      <c r="DEC251" s="225" t="e">
        <v>#N/A</v>
      </c>
      <c r="DED251" s="225" t="e">
        <v>#N/A</v>
      </c>
      <c r="DEE251" s="225" t="e">
        <v>#N/A</v>
      </c>
      <c r="DEF251" s="225" t="e">
        <v>#N/A</v>
      </c>
      <c r="DEG251" s="225" t="e">
        <v>#N/A</v>
      </c>
      <c r="DEH251" s="225" t="e">
        <v>#N/A</v>
      </c>
      <c r="DEI251" s="225" t="e">
        <v>#N/A</v>
      </c>
      <c r="DEJ251" s="225" t="e">
        <v>#N/A</v>
      </c>
      <c r="DEK251" s="225" t="e">
        <v>#N/A</v>
      </c>
      <c r="DEL251" s="225" t="e">
        <v>#N/A</v>
      </c>
      <c r="DEM251" s="225" t="e">
        <v>#N/A</v>
      </c>
      <c r="DEN251" s="225" t="e">
        <v>#N/A</v>
      </c>
      <c r="DEO251" s="225" t="e">
        <v>#N/A</v>
      </c>
      <c r="DEP251" s="225" t="e">
        <v>#N/A</v>
      </c>
      <c r="DEQ251" s="225" t="e">
        <v>#N/A</v>
      </c>
      <c r="DER251" s="225" t="e">
        <v>#N/A</v>
      </c>
      <c r="DES251" s="225" t="e">
        <v>#N/A</v>
      </c>
      <c r="DET251" s="225" t="e">
        <v>#N/A</v>
      </c>
      <c r="DEU251" s="225" t="e">
        <v>#N/A</v>
      </c>
      <c r="DEV251" s="225" t="e">
        <v>#N/A</v>
      </c>
      <c r="DEW251" s="225" t="e">
        <v>#N/A</v>
      </c>
      <c r="DEX251" s="225" t="e">
        <v>#N/A</v>
      </c>
      <c r="DEY251" s="225" t="e">
        <v>#N/A</v>
      </c>
      <c r="DEZ251" s="225" t="e">
        <v>#N/A</v>
      </c>
      <c r="DFA251" s="225" t="e">
        <v>#N/A</v>
      </c>
      <c r="DFB251" s="225" t="e">
        <v>#N/A</v>
      </c>
      <c r="DFC251" s="225" t="e">
        <v>#N/A</v>
      </c>
      <c r="DFD251" s="225" t="e">
        <v>#N/A</v>
      </c>
      <c r="DFE251" s="225" t="e">
        <v>#N/A</v>
      </c>
      <c r="DFF251" s="225" t="e">
        <v>#N/A</v>
      </c>
      <c r="DFG251" s="225" t="e">
        <v>#N/A</v>
      </c>
      <c r="DFH251" s="225" t="e">
        <v>#N/A</v>
      </c>
      <c r="DFI251" s="225" t="e">
        <v>#N/A</v>
      </c>
      <c r="DFJ251" s="225" t="e">
        <v>#N/A</v>
      </c>
      <c r="DFK251" s="225" t="e">
        <v>#N/A</v>
      </c>
      <c r="DFL251" s="225" t="e">
        <v>#N/A</v>
      </c>
      <c r="DFM251" s="225" t="e">
        <v>#N/A</v>
      </c>
      <c r="DFN251" s="225" t="e">
        <v>#N/A</v>
      </c>
      <c r="DFO251" s="225" t="e">
        <v>#N/A</v>
      </c>
      <c r="DFP251" s="225" t="e">
        <v>#N/A</v>
      </c>
      <c r="DFQ251" s="225" t="e">
        <v>#N/A</v>
      </c>
      <c r="DFR251" s="225" t="e">
        <v>#N/A</v>
      </c>
      <c r="DFS251" s="225" t="e">
        <v>#N/A</v>
      </c>
      <c r="DFT251" s="225" t="e">
        <v>#N/A</v>
      </c>
      <c r="DFU251" s="225" t="e">
        <v>#N/A</v>
      </c>
      <c r="DFV251" s="225" t="e">
        <v>#N/A</v>
      </c>
      <c r="DFW251" s="225" t="e">
        <v>#N/A</v>
      </c>
      <c r="DFX251" s="225" t="e">
        <v>#N/A</v>
      </c>
      <c r="DFY251" s="225" t="e">
        <v>#N/A</v>
      </c>
      <c r="DFZ251" s="225" t="e">
        <v>#N/A</v>
      </c>
      <c r="DGA251" s="225" t="e">
        <v>#N/A</v>
      </c>
      <c r="DGB251" s="225" t="e">
        <v>#N/A</v>
      </c>
      <c r="DGC251" s="225" t="e">
        <v>#N/A</v>
      </c>
      <c r="DGD251" s="225" t="e">
        <v>#N/A</v>
      </c>
      <c r="DGE251" s="225" t="e">
        <v>#N/A</v>
      </c>
      <c r="DGF251" s="225" t="e">
        <v>#N/A</v>
      </c>
      <c r="DGG251" s="225" t="e">
        <v>#N/A</v>
      </c>
      <c r="DGH251" s="225" t="e">
        <v>#N/A</v>
      </c>
      <c r="DGI251" s="225" t="e">
        <v>#N/A</v>
      </c>
      <c r="DGJ251" s="225" t="e">
        <v>#N/A</v>
      </c>
      <c r="DGK251" s="225" t="e">
        <v>#N/A</v>
      </c>
      <c r="DGL251" s="225" t="e">
        <v>#N/A</v>
      </c>
      <c r="DGM251" s="225" t="e">
        <v>#N/A</v>
      </c>
      <c r="DGN251" s="225" t="e">
        <v>#N/A</v>
      </c>
      <c r="DGO251" s="225" t="e">
        <v>#N/A</v>
      </c>
      <c r="DGP251" s="225" t="e">
        <v>#N/A</v>
      </c>
      <c r="DGQ251" s="225" t="e">
        <v>#N/A</v>
      </c>
      <c r="DGR251" s="225" t="e">
        <v>#N/A</v>
      </c>
      <c r="DGS251" s="225" t="e">
        <v>#N/A</v>
      </c>
      <c r="DGT251" s="225" t="e">
        <v>#N/A</v>
      </c>
      <c r="DGU251" s="225" t="e">
        <v>#N/A</v>
      </c>
      <c r="DGV251" s="225" t="e">
        <v>#N/A</v>
      </c>
      <c r="DGW251" s="225" t="e">
        <v>#N/A</v>
      </c>
      <c r="DGX251" s="225" t="e">
        <v>#N/A</v>
      </c>
      <c r="DGY251" s="225" t="e">
        <v>#N/A</v>
      </c>
      <c r="DGZ251" s="225" t="e">
        <v>#N/A</v>
      </c>
      <c r="DHA251" s="225" t="e">
        <v>#N/A</v>
      </c>
      <c r="DHB251" s="225" t="e">
        <v>#N/A</v>
      </c>
      <c r="DHC251" s="225" t="e">
        <v>#N/A</v>
      </c>
      <c r="DHD251" s="225" t="e">
        <v>#N/A</v>
      </c>
      <c r="DHE251" s="225" t="e">
        <v>#N/A</v>
      </c>
      <c r="DHF251" s="225" t="e">
        <v>#N/A</v>
      </c>
      <c r="DHG251" s="225" t="e">
        <v>#N/A</v>
      </c>
      <c r="DHH251" s="225" t="e">
        <v>#N/A</v>
      </c>
      <c r="DHI251" s="225" t="e">
        <v>#N/A</v>
      </c>
      <c r="DHJ251" s="225" t="e">
        <v>#N/A</v>
      </c>
      <c r="DHK251" s="225" t="e">
        <v>#N/A</v>
      </c>
      <c r="DHL251" s="225" t="e">
        <v>#N/A</v>
      </c>
      <c r="DHM251" s="225" t="e">
        <v>#N/A</v>
      </c>
      <c r="DHN251" s="225" t="e">
        <v>#N/A</v>
      </c>
      <c r="DHO251" s="225" t="e">
        <v>#N/A</v>
      </c>
      <c r="DHP251" s="225" t="e">
        <v>#N/A</v>
      </c>
      <c r="DHQ251" s="225" t="e">
        <v>#N/A</v>
      </c>
      <c r="DHR251" s="225" t="e">
        <v>#N/A</v>
      </c>
      <c r="DHS251" s="225" t="e">
        <v>#N/A</v>
      </c>
      <c r="DHT251" s="225" t="e">
        <v>#N/A</v>
      </c>
      <c r="DHU251" s="225" t="e">
        <v>#N/A</v>
      </c>
      <c r="DHV251" s="225" t="e">
        <v>#N/A</v>
      </c>
      <c r="DHW251" s="225" t="e">
        <v>#N/A</v>
      </c>
      <c r="DHX251" s="225" t="e">
        <v>#N/A</v>
      </c>
      <c r="DHY251" s="225" t="e">
        <v>#N/A</v>
      </c>
      <c r="DHZ251" s="225" t="e">
        <v>#N/A</v>
      </c>
      <c r="DIA251" s="225" t="e">
        <v>#N/A</v>
      </c>
      <c r="DIB251" s="225" t="e">
        <v>#N/A</v>
      </c>
      <c r="DIC251" s="225" t="e">
        <v>#N/A</v>
      </c>
      <c r="DID251" s="225" t="e">
        <v>#N/A</v>
      </c>
      <c r="DIE251" s="225" t="e">
        <v>#N/A</v>
      </c>
      <c r="DIF251" s="225" t="e">
        <v>#N/A</v>
      </c>
      <c r="DIG251" s="225" t="e">
        <v>#N/A</v>
      </c>
      <c r="DIH251" s="225" t="e">
        <v>#N/A</v>
      </c>
      <c r="DII251" s="225" t="e">
        <v>#N/A</v>
      </c>
      <c r="DIJ251" s="225" t="e">
        <v>#N/A</v>
      </c>
      <c r="DIK251" s="225" t="e">
        <v>#N/A</v>
      </c>
      <c r="DIL251" s="225" t="e">
        <v>#N/A</v>
      </c>
      <c r="DIM251" s="225" t="e">
        <v>#N/A</v>
      </c>
      <c r="DIN251" s="225" t="e">
        <v>#N/A</v>
      </c>
      <c r="DIO251" s="225" t="e">
        <v>#N/A</v>
      </c>
      <c r="DIP251" s="225" t="e">
        <v>#N/A</v>
      </c>
      <c r="DIQ251" s="225" t="e">
        <v>#N/A</v>
      </c>
      <c r="DIR251" s="225" t="e">
        <v>#N/A</v>
      </c>
      <c r="DIS251" s="225" t="e">
        <v>#N/A</v>
      </c>
      <c r="DIT251" s="225" t="e">
        <v>#N/A</v>
      </c>
      <c r="DIU251" s="225" t="e">
        <v>#N/A</v>
      </c>
      <c r="DIV251" s="225" t="e">
        <v>#N/A</v>
      </c>
      <c r="DIW251" s="225" t="e">
        <v>#N/A</v>
      </c>
      <c r="DIX251" s="225" t="e">
        <v>#N/A</v>
      </c>
      <c r="DIY251" s="225" t="e">
        <v>#N/A</v>
      </c>
      <c r="DIZ251" s="225" t="e">
        <v>#N/A</v>
      </c>
      <c r="DJA251" s="225" t="e">
        <v>#N/A</v>
      </c>
      <c r="DJB251" s="225" t="e">
        <v>#N/A</v>
      </c>
      <c r="DJC251" s="225" t="e">
        <v>#N/A</v>
      </c>
      <c r="DJD251" s="225" t="e">
        <v>#N/A</v>
      </c>
      <c r="DJE251" s="225" t="e">
        <v>#N/A</v>
      </c>
      <c r="DJF251" s="225" t="e">
        <v>#N/A</v>
      </c>
      <c r="DJG251" s="225" t="e">
        <v>#N/A</v>
      </c>
      <c r="DJH251" s="225" t="e">
        <v>#N/A</v>
      </c>
      <c r="DJI251" s="225" t="e">
        <v>#N/A</v>
      </c>
      <c r="DJJ251" s="225" t="e">
        <v>#N/A</v>
      </c>
      <c r="DJK251" s="225" t="e">
        <v>#N/A</v>
      </c>
      <c r="DJL251" s="225" t="e">
        <v>#N/A</v>
      </c>
      <c r="DJM251" s="225" t="e">
        <v>#N/A</v>
      </c>
      <c r="DJN251" s="225" t="e">
        <v>#N/A</v>
      </c>
      <c r="DJO251" s="225" t="e">
        <v>#N/A</v>
      </c>
      <c r="DJP251" s="225" t="e">
        <v>#N/A</v>
      </c>
      <c r="DJQ251" s="225" t="e">
        <v>#N/A</v>
      </c>
      <c r="DJR251" s="225" t="e">
        <v>#N/A</v>
      </c>
      <c r="DJS251" s="225" t="e">
        <v>#N/A</v>
      </c>
      <c r="DJT251" s="225" t="e">
        <v>#N/A</v>
      </c>
      <c r="DJU251" s="225" t="e">
        <v>#N/A</v>
      </c>
      <c r="DJV251" s="225" t="e">
        <v>#N/A</v>
      </c>
      <c r="DJW251" s="225" t="e">
        <v>#N/A</v>
      </c>
      <c r="DJX251" s="225" t="e">
        <v>#N/A</v>
      </c>
      <c r="DJY251" s="225" t="e">
        <v>#N/A</v>
      </c>
      <c r="DJZ251" s="225" t="e">
        <v>#N/A</v>
      </c>
      <c r="DKA251" s="225" t="e">
        <v>#N/A</v>
      </c>
      <c r="DKB251" s="225" t="e">
        <v>#N/A</v>
      </c>
      <c r="DKC251" s="225" t="e">
        <v>#N/A</v>
      </c>
      <c r="DKD251" s="225" t="e">
        <v>#N/A</v>
      </c>
      <c r="DKE251" s="225" t="e">
        <v>#N/A</v>
      </c>
      <c r="DKF251" s="225" t="e">
        <v>#N/A</v>
      </c>
      <c r="DKG251" s="225" t="e">
        <v>#N/A</v>
      </c>
      <c r="DKH251" s="225" t="e">
        <v>#N/A</v>
      </c>
      <c r="DKI251" s="225" t="e">
        <v>#N/A</v>
      </c>
      <c r="DKJ251" s="225" t="e">
        <v>#N/A</v>
      </c>
      <c r="DKK251" s="225" t="e">
        <v>#N/A</v>
      </c>
      <c r="DKL251" s="225" t="e">
        <v>#N/A</v>
      </c>
      <c r="DKM251" s="225" t="e">
        <v>#N/A</v>
      </c>
      <c r="DKN251" s="225" t="e">
        <v>#N/A</v>
      </c>
      <c r="DKO251" s="225" t="e">
        <v>#N/A</v>
      </c>
      <c r="DKP251" s="225" t="e">
        <v>#N/A</v>
      </c>
      <c r="DKQ251" s="225" t="e">
        <v>#N/A</v>
      </c>
      <c r="DKR251" s="225" t="e">
        <v>#N/A</v>
      </c>
      <c r="DKS251" s="225" t="e">
        <v>#N/A</v>
      </c>
      <c r="DKT251" s="225" t="e">
        <v>#N/A</v>
      </c>
      <c r="DKU251" s="225" t="e">
        <v>#N/A</v>
      </c>
      <c r="DKV251" s="225" t="e">
        <v>#N/A</v>
      </c>
      <c r="DKW251" s="225" t="e">
        <v>#N/A</v>
      </c>
      <c r="DKX251" s="225" t="e">
        <v>#N/A</v>
      </c>
      <c r="DKY251" s="225" t="e">
        <v>#N/A</v>
      </c>
      <c r="DKZ251" s="225" t="e">
        <v>#N/A</v>
      </c>
      <c r="DLA251" s="225" t="e">
        <v>#N/A</v>
      </c>
      <c r="DLB251" s="225" t="e">
        <v>#N/A</v>
      </c>
      <c r="DLC251" s="225" t="e">
        <v>#N/A</v>
      </c>
      <c r="DLD251" s="225" t="e">
        <v>#N/A</v>
      </c>
      <c r="DLE251" s="225" t="e">
        <v>#N/A</v>
      </c>
      <c r="DLF251" s="225" t="e">
        <v>#N/A</v>
      </c>
      <c r="DLG251" s="225" t="e">
        <v>#N/A</v>
      </c>
      <c r="DLH251" s="225" t="e">
        <v>#N/A</v>
      </c>
      <c r="DLI251" s="225" t="e">
        <v>#N/A</v>
      </c>
      <c r="DLJ251" s="225" t="e">
        <v>#N/A</v>
      </c>
      <c r="DLK251" s="225" t="e">
        <v>#N/A</v>
      </c>
      <c r="DLL251" s="225" t="e">
        <v>#N/A</v>
      </c>
      <c r="DLM251" s="225" t="e">
        <v>#N/A</v>
      </c>
      <c r="DLN251" s="225" t="e">
        <v>#N/A</v>
      </c>
      <c r="DLO251" s="225" t="e">
        <v>#N/A</v>
      </c>
      <c r="DLP251" s="225" t="e">
        <v>#N/A</v>
      </c>
      <c r="DLQ251" s="225" t="e">
        <v>#N/A</v>
      </c>
      <c r="DLR251" s="225" t="e">
        <v>#N/A</v>
      </c>
      <c r="DLS251" s="225" t="e">
        <v>#N/A</v>
      </c>
      <c r="DLT251" s="225" t="e">
        <v>#N/A</v>
      </c>
      <c r="DLU251" s="225" t="e">
        <v>#N/A</v>
      </c>
      <c r="DLV251" s="225" t="e">
        <v>#N/A</v>
      </c>
      <c r="DLW251" s="225" t="e">
        <v>#N/A</v>
      </c>
      <c r="DLX251" s="225" t="e">
        <v>#N/A</v>
      </c>
      <c r="DLY251" s="225" t="e">
        <v>#N/A</v>
      </c>
      <c r="DLZ251" s="225" t="e">
        <v>#N/A</v>
      </c>
      <c r="DMA251" s="225" t="e">
        <v>#N/A</v>
      </c>
      <c r="DMB251" s="225" t="e">
        <v>#N/A</v>
      </c>
      <c r="DMC251" s="225" t="e">
        <v>#N/A</v>
      </c>
      <c r="DMD251" s="225" t="e">
        <v>#N/A</v>
      </c>
      <c r="DME251" s="225" t="e">
        <v>#N/A</v>
      </c>
      <c r="DMF251" s="225" t="e">
        <v>#N/A</v>
      </c>
      <c r="DMG251" s="225" t="e">
        <v>#N/A</v>
      </c>
      <c r="DMH251" s="225" t="e">
        <v>#N/A</v>
      </c>
      <c r="DMI251" s="225" t="e">
        <v>#N/A</v>
      </c>
      <c r="DMJ251" s="225" t="e">
        <v>#N/A</v>
      </c>
      <c r="DMK251" s="225" t="e">
        <v>#N/A</v>
      </c>
      <c r="DML251" s="225" t="e">
        <v>#N/A</v>
      </c>
      <c r="DMM251" s="225" t="e">
        <v>#N/A</v>
      </c>
      <c r="DMN251" s="225" t="e">
        <v>#N/A</v>
      </c>
      <c r="DMO251" s="225" t="e">
        <v>#N/A</v>
      </c>
      <c r="DMP251" s="225" t="e">
        <v>#N/A</v>
      </c>
      <c r="DMQ251" s="225" t="e">
        <v>#N/A</v>
      </c>
      <c r="DMR251" s="225" t="e">
        <v>#N/A</v>
      </c>
      <c r="DMS251" s="225" t="e">
        <v>#N/A</v>
      </c>
      <c r="DMT251" s="225" t="e">
        <v>#N/A</v>
      </c>
      <c r="DMU251" s="225" t="e">
        <v>#N/A</v>
      </c>
      <c r="DMV251" s="225" t="e">
        <v>#N/A</v>
      </c>
      <c r="DMW251" s="225" t="e">
        <v>#N/A</v>
      </c>
      <c r="DMX251" s="225" t="e">
        <v>#N/A</v>
      </c>
      <c r="DMY251" s="225" t="e">
        <v>#N/A</v>
      </c>
      <c r="DMZ251" s="225" t="e">
        <v>#N/A</v>
      </c>
      <c r="DNA251" s="225" t="e">
        <v>#N/A</v>
      </c>
      <c r="DNB251" s="225" t="e">
        <v>#N/A</v>
      </c>
      <c r="DNC251" s="225" t="e">
        <v>#N/A</v>
      </c>
      <c r="DND251" s="225" t="e">
        <v>#N/A</v>
      </c>
      <c r="DNE251" s="225" t="e">
        <v>#N/A</v>
      </c>
      <c r="DNF251" s="225" t="e">
        <v>#N/A</v>
      </c>
      <c r="DNG251" s="225" t="e">
        <v>#N/A</v>
      </c>
      <c r="DNH251" s="225" t="e">
        <v>#N/A</v>
      </c>
      <c r="DNI251" s="225" t="e">
        <v>#N/A</v>
      </c>
      <c r="DNJ251" s="225" t="e">
        <v>#N/A</v>
      </c>
      <c r="DNK251" s="225" t="e">
        <v>#N/A</v>
      </c>
      <c r="DNL251" s="225" t="e">
        <v>#N/A</v>
      </c>
      <c r="DNM251" s="225" t="e">
        <v>#N/A</v>
      </c>
      <c r="DNN251" s="225" t="e">
        <v>#N/A</v>
      </c>
      <c r="DNO251" s="225" t="e">
        <v>#N/A</v>
      </c>
      <c r="DNP251" s="225" t="e">
        <v>#N/A</v>
      </c>
      <c r="DNQ251" s="225" t="e">
        <v>#N/A</v>
      </c>
      <c r="DNR251" s="225" t="e">
        <v>#N/A</v>
      </c>
      <c r="DNS251" s="225" t="e">
        <v>#N/A</v>
      </c>
      <c r="DNT251" s="225" t="e">
        <v>#N/A</v>
      </c>
      <c r="DNU251" s="225" t="e">
        <v>#N/A</v>
      </c>
      <c r="DNV251" s="225" t="e">
        <v>#N/A</v>
      </c>
      <c r="DNW251" s="225" t="e">
        <v>#N/A</v>
      </c>
      <c r="DNX251" s="225" t="e">
        <v>#N/A</v>
      </c>
      <c r="DNY251" s="225" t="e">
        <v>#N/A</v>
      </c>
      <c r="DNZ251" s="225" t="e">
        <v>#N/A</v>
      </c>
      <c r="DOA251" s="225" t="e">
        <v>#N/A</v>
      </c>
      <c r="DOB251" s="225" t="e">
        <v>#N/A</v>
      </c>
      <c r="DOC251" s="225" t="e">
        <v>#N/A</v>
      </c>
      <c r="DOD251" s="225" t="e">
        <v>#N/A</v>
      </c>
      <c r="DOE251" s="225" t="e">
        <v>#N/A</v>
      </c>
      <c r="DOF251" s="225" t="e">
        <v>#N/A</v>
      </c>
      <c r="DOG251" s="225" t="e">
        <v>#N/A</v>
      </c>
      <c r="DOH251" s="225" t="e">
        <v>#N/A</v>
      </c>
      <c r="DOI251" s="225" t="e">
        <v>#N/A</v>
      </c>
      <c r="DOJ251" s="225" t="e">
        <v>#N/A</v>
      </c>
      <c r="DOK251" s="225" t="e">
        <v>#N/A</v>
      </c>
      <c r="DOL251" s="225" t="e">
        <v>#N/A</v>
      </c>
      <c r="DOM251" s="225" t="e">
        <v>#N/A</v>
      </c>
      <c r="DON251" s="225" t="e">
        <v>#N/A</v>
      </c>
      <c r="DOO251" s="225" t="e">
        <v>#N/A</v>
      </c>
      <c r="DOP251" s="225" t="e">
        <v>#N/A</v>
      </c>
      <c r="DOQ251" s="225" t="e">
        <v>#N/A</v>
      </c>
      <c r="DOR251" s="225" t="e">
        <v>#N/A</v>
      </c>
      <c r="DOS251" s="225" t="e">
        <v>#N/A</v>
      </c>
      <c r="DOT251" s="225" t="e">
        <v>#N/A</v>
      </c>
      <c r="DOU251" s="225" t="e">
        <v>#N/A</v>
      </c>
      <c r="DOV251" s="225" t="e">
        <v>#N/A</v>
      </c>
      <c r="DOW251" s="225" t="e">
        <v>#N/A</v>
      </c>
      <c r="DOX251" s="225" t="e">
        <v>#N/A</v>
      </c>
      <c r="DOY251" s="225" t="e">
        <v>#N/A</v>
      </c>
      <c r="DOZ251" s="225" t="e">
        <v>#N/A</v>
      </c>
      <c r="DPA251" s="225" t="e">
        <v>#N/A</v>
      </c>
      <c r="DPB251" s="225" t="e">
        <v>#N/A</v>
      </c>
      <c r="DPC251" s="225" t="e">
        <v>#N/A</v>
      </c>
      <c r="DPD251" s="225" t="e">
        <v>#N/A</v>
      </c>
      <c r="DPE251" s="225" t="e">
        <v>#N/A</v>
      </c>
      <c r="DPF251" s="225" t="e">
        <v>#N/A</v>
      </c>
      <c r="DPG251" s="225" t="e">
        <v>#N/A</v>
      </c>
      <c r="DPH251" s="225" t="e">
        <v>#N/A</v>
      </c>
      <c r="DPI251" s="225" t="e">
        <v>#N/A</v>
      </c>
      <c r="DPJ251" s="225" t="e">
        <v>#N/A</v>
      </c>
      <c r="DPK251" s="225" t="e">
        <v>#N/A</v>
      </c>
      <c r="DPL251" s="225" t="e">
        <v>#N/A</v>
      </c>
      <c r="DPM251" s="225" t="e">
        <v>#N/A</v>
      </c>
      <c r="DPN251" s="225" t="e">
        <v>#N/A</v>
      </c>
      <c r="DPO251" s="225" t="e">
        <v>#N/A</v>
      </c>
      <c r="DPP251" s="225" t="e">
        <v>#N/A</v>
      </c>
      <c r="DPQ251" s="225" t="e">
        <v>#N/A</v>
      </c>
      <c r="DPR251" s="225" t="e">
        <v>#N/A</v>
      </c>
      <c r="DPS251" s="225" t="e">
        <v>#N/A</v>
      </c>
      <c r="DPT251" s="225" t="e">
        <v>#N/A</v>
      </c>
      <c r="DPU251" s="225" t="e">
        <v>#N/A</v>
      </c>
      <c r="DPV251" s="225" t="e">
        <v>#N/A</v>
      </c>
      <c r="DPW251" s="225" t="e">
        <v>#N/A</v>
      </c>
      <c r="DPX251" s="225" t="e">
        <v>#N/A</v>
      </c>
      <c r="DPY251" s="225" t="e">
        <v>#N/A</v>
      </c>
      <c r="DPZ251" s="225" t="e">
        <v>#N/A</v>
      </c>
      <c r="DQA251" s="225" t="e">
        <v>#N/A</v>
      </c>
      <c r="DQB251" s="225" t="e">
        <v>#N/A</v>
      </c>
      <c r="DQC251" s="225" t="e">
        <v>#N/A</v>
      </c>
      <c r="DQD251" s="225" t="e">
        <v>#N/A</v>
      </c>
      <c r="DQE251" s="225" t="e">
        <v>#N/A</v>
      </c>
      <c r="DQF251" s="225" t="e">
        <v>#N/A</v>
      </c>
      <c r="DQG251" s="225" t="e">
        <v>#N/A</v>
      </c>
      <c r="DQH251" s="225" t="e">
        <v>#N/A</v>
      </c>
      <c r="DQI251" s="225" t="e">
        <v>#N/A</v>
      </c>
      <c r="DQJ251" s="225" t="e">
        <v>#N/A</v>
      </c>
      <c r="DQK251" s="225" t="e">
        <v>#N/A</v>
      </c>
      <c r="DQL251" s="225" t="e">
        <v>#N/A</v>
      </c>
      <c r="DQM251" s="225" t="e">
        <v>#N/A</v>
      </c>
      <c r="DQN251" s="225" t="e">
        <v>#N/A</v>
      </c>
      <c r="DQO251" s="225" t="e">
        <v>#N/A</v>
      </c>
      <c r="DQP251" s="225" t="e">
        <v>#N/A</v>
      </c>
      <c r="DQQ251" s="225" t="e">
        <v>#N/A</v>
      </c>
      <c r="DQR251" s="225" t="e">
        <v>#N/A</v>
      </c>
      <c r="DQS251" s="225" t="e">
        <v>#N/A</v>
      </c>
      <c r="DQT251" s="225" t="e">
        <v>#N/A</v>
      </c>
      <c r="DQU251" s="225" t="e">
        <v>#N/A</v>
      </c>
      <c r="DQV251" s="225" t="e">
        <v>#N/A</v>
      </c>
      <c r="DQW251" s="225" t="e">
        <v>#N/A</v>
      </c>
      <c r="DQX251" s="225" t="e">
        <v>#N/A</v>
      </c>
      <c r="DQY251" s="225" t="e">
        <v>#N/A</v>
      </c>
      <c r="DQZ251" s="225" t="e">
        <v>#N/A</v>
      </c>
      <c r="DRA251" s="225" t="e">
        <v>#N/A</v>
      </c>
      <c r="DRB251" s="225" t="e">
        <v>#N/A</v>
      </c>
      <c r="DRC251" s="225" t="e">
        <v>#N/A</v>
      </c>
      <c r="DRD251" s="225" t="e">
        <v>#N/A</v>
      </c>
      <c r="DRE251" s="225" t="e">
        <v>#N/A</v>
      </c>
      <c r="DRF251" s="225" t="e">
        <v>#N/A</v>
      </c>
      <c r="DRG251" s="225" t="e">
        <v>#N/A</v>
      </c>
      <c r="DRH251" s="225" t="e">
        <v>#N/A</v>
      </c>
      <c r="DRI251" s="225" t="e">
        <v>#N/A</v>
      </c>
      <c r="DRJ251" s="225" t="e">
        <v>#N/A</v>
      </c>
      <c r="DRK251" s="225" t="e">
        <v>#N/A</v>
      </c>
      <c r="DRL251" s="225" t="e">
        <v>#N/A</v>
      </c>
      <c r="DRM251" s="225" t="e">
        <v>#N/A</v>
      </c>
      <c r="DRN251" s="225" t="e">
        <v>#N/A</v>
      </c>
      <c r="DRO251" s="225" t="e">
        <v>#N/A</v>
      </c>
      <c r="DRP251" s="225" t="e">
        <v>#N/A</v>
      </c>
      <c r="DRQ251" s="225" t="e">
        <v>#N/A</v>
      </c>
      <c r="DRR251" s="225" t="e">
        <v>#N/A</v>
      </c>
      <c r="DRS251" s="225" t="e">
        <v>#N/A</v>
      </c>
      <c r="DRT251" s="225" t="e">
        <v>#N/A</v>
      </c>
      <c r="DRU251" s="225" t="e">
        <v>#N/A</v>
      </c>
      <c r="DRV251" s="225" t="e">
        <v>#N/A</v>
      </c>
      <c r="DRW251" s="225" t="e">
        <v>#N/A</v>
      </c>
      <c r="DRX251" s="225" t="e">
        <v>#N/A</v>
      </c>
      <c r="DRY251" s="225" t="e">
        <v>#N/A</v>
      </c>
      <c r="DRZ251" s="225" t="e">
        <v>#N/A</v>
      </c>
      <c r="DSA251" s="225" t="e">
        <v>#N/A</v>
      </c>
      <c r="DSB251" s="225" t="e">
        <v>#N/A</v>
      </c>
      <c r="DSC251" s="225" t="e">
        <v>#N/A</v>
      </c>
      <c r="DSD251" s="225" t="e">
        <v>#N/A</v>
      </c>
      <c r="DSE251" s="225" t="e">
        <v>#N/A</v>
      </c>
      <c r="DSF251" s="225" t="e">
        <v>#N/A</v>
      </c>
      <c r="DSG251" s="225" t="e">
        <v>#N/A</v>
      </c>
      <c r="DSH251" s="225" t="e">
        <v>#N/A</v>
      </c>
      <c r="DSI251" s="225" t="e">
        <v>#N/A</v>
      </c>
      <c r="DSJ251" s="225" t="e">
        <v>#N/A</v>
      </c>
      <c r="DSK251" s="225" t="e">
        <v>#N/A</v>
      </c>
      <c r="DSL251" s="225" t="e">
        <v>#N/A</v>
      </c>
      <c r="DSM251" s="225" t="e">
        <v>#N/A</v>
      </c>
      <c r="DSN251" s="225" t="e">
        <v>#N/A</v>
      </c>
      <c r="DSO251" s="225" t="e">
        <v>#N/A</v>
      </c>
      <c r="DSP251" s="225" t="e">
        <v>#N/A</v>
      </c>
      <c r="DSQ251" s="225" t="e">
        <v>#N/A</v>
      </c>
      <c r="DSR251" s="225" t="e">
        <v>#N/A</v>
      </c>
      <c r="DSS251" s="225" t="e">
        <v>#N/A</v>
      </c>
      <c r="DST251" s="225" t="e">
        <v>#N/A</v>
      </c>
      <c r="DSU251" s="225" t="e">
        <v>#N/A</v>
      </c>
      <c r="DSV251" s="225" t="e">
        <v>#N/A</v>
      </c>
      <c r="DSW251" s="225" t="e">
        <v>#N/A</v>
      </c>
      <c r="DSX251" s="225" t="e">
        <v>#N/A</v>
      </c>
      <c r="DSY251" s="225" t="e">
        <v>#N/A</v>
      </c>
      <c r="DSZ251" s="225" t="e">
        <v>#N/A</v>
      </c>
      <c r="DTA251" s="225" t="e">
        <v>#N/A</v>
      </c>
      <c r="DTB251" s="225" t="e">
        <v>#N/A</v>
      </c>
      <c r="DTC251" s="225" t="e">
        <v>#N/A</v>
      </c>
      <c r="DTD251" s="225" t="e">
        <v>#N/A</v>
      </c>
      <c r="DTE251" s="225" t="e">
        <v>#N/A</v>
      </c>
      <c r="DTF251" s="225" t="e">
        <v>#N/A</v>
      </c>
      <c r="DTG251" s="225" t="e">
        <v>#N/A</v>
      </c>
      <c r="DTH251" s="225" t="e">
        <v>#N/A</v>
      </c>
      <c r="DTI251" s="225" t="e">
        <v>#N/A</v>
      </c>
      <c r="DTJ251" s="225" t="e">
        <v>#N/A</v>
      </c>
      <c r="DTK251" s="225" t="e">
        <v>#N/A</v>
      </c>
      <c r="DTL251" s="225" t="e">
        <v>#N/A</v>
      </c>
      <c r="DTM251" s="225" t="e">
        <v>#N/A</v>
      </c>
      <c r="DTN251" s="225" t="e">
        <v>#N/A</v>
      </c>
      <c r="DTO251" s="225" t="e">
        <v>#N/A</v>
      </c>
      <c r="DTP251" s="225" t="e">
        <v>#N/A</v>
      </c>
      <c r="DTQ251" s="225" t="e">
        <v>#N/A</v>
      </c>
      <c r="DTR251" s="225" t="e">
        <v>#N/A</v>
      </c>
      <c r="DTS251" s="225" t="e">
        <v>#N/A</v>
      </c>
      <c r="DTT251" s="225" t="e">
        <v>#N/A</v>
      </c>
      <c r="DTU251" s="225" t="e">
        <v>#N/A</v>
      </c>
      <c r="DTV251" s="225" t="e">
        <v>#N/A</v>
      </c>
      <c r="DTW251" s="225" t="e">
        <v>#N/A</v>
      </c>
      <c r="DTX251" s="225" t="e">
        <v>#N/A</v>
      </c>
      <c r="DTY251" s="225" t="e">
        <v>#N/A</v>
      </c>
      <c r="DTZ251" s="225" t="e">
        <v>#N/A</v>
      </c>
      <c r="DUA251" s="225" t="e">
        <v>#N/A</v>
      </c>
      <c r="DUB251" s="225" t="e">
        <v>#N/A</v>
      </c>
      <c r="DUC251" s="225" t="e">
        <v>#N/A</v>
      </c>
      <c r="DUD251" s="225" t="e">
        <v>#N/A</v>
      </c>
      <c r="DUE251" s="225" t="e">
        <v>#N/A</v>
      </c>
      <c r="DUF251" s="225" t="e">
        <v>#N/A</v>
      </c>
      <c r="DUG251" s="225" t="e">
        <v>#N/A</v>
      </c>
      <c r="DUH251" s="225" t="e">
        <v>#N/A</v>
      </c>
      <c r="DUI251" s="225" t="e">
        <v>#N/A</v>
      </c>
      <c r="DUJ251" s="225" t="e">
        <v>#N/A</v>
      </c>
      <c r="DUK251" s="225" t="e">
        <v>#N/A</v>
      </c>
      <c r="DUL251" s="225" t="e">
        <v>#N/A</v>
      </c>
      <c r="DUM251" s="225" t="e">
        <v>#N/A</v>
      </c>
      <c r="DUN251" s="225" t="e">
        <v>#N/A</v>
      </c>
      <c r="DUO251" s="225" t="e">
        <v>#N/A</v>
      </c>
      <c r="DUP251" s="225" t="e">
        <v>#N/A</v>
      </c>
      <c r="DUQ251" s="225" t="e">
        <v>#N/A</v>
      </c>
      <c r="DUR251" s="225" t="e">
        <v>#N/A</v>
      </c>
      <c r="DUS251" s="225" t="e">
        <v>#N/A</v>
      </c>
      <c r="DUT251" s="225" t="e">
        <v>#N/A</v>
      </c>
      <c r="DUU251" s="225" t="e">
        <v>#N/A</v>
      </c>
      <c r="DUV251" s="225" t="e">
        <v>#N/A</v>
      </c>
      <c r="DUW251" s="225" t="e">
        <v>#N/A</v>
      </c>
      <c r="DUX251" s="225" t="e">
        <v>#N/A</v>
      </c>
      <c r="DUY251" s="225" t="e">
        <v>#N/A</v>
      </c>
      <c r="DUZ251" s="225" t="e">
        <v>#N/A</v>
      </c>
      <c r="DVA251" s="225" t="e">
        <v>#N/A</v>
      </c>
      <c r="DVB251" s="225" t="e">
        <v>#N/A</v>
      </c>
      <c r="DVC251" s="225" t="e">
        <v>#N/A</v>
      </c>
      <c r="DVD251" s="225" t="e">
        <v>#N/A</v>
      </c>
      <c r="DVE251" s="225" t="e">
        <v>#N/A</v>
      </c>
      <c r="DVF251" s="225" t="e">
        <v>#N/A</v>
      </c>
      <c r="DVG251" s="225" t="e">
        <v>#N/A</v>
      </c>
      <c r="DVH251" s="225" t="e">
        <v>#N/A</v>
      </c>
      <c r="DVI251" s="225" t="e">
        <v>#N/A</v>
      </c>
      <c r="DVJ251" s="225" t="e">
        <v>#N/A</v>
      </c>
      <c r="DVK251" s="225" t="e">
        <v>#N/A</v>
      </c>
      <c r="DVL251" s="225" t="e">
        <v>#N/A</v>
      </c>
      <c r="DVM251" s="225" t="e">
        <v>#N/A</v>
      </c>
      <c r="DVN251" s="225" t="e">
        <v>#N/A</v>
      </c>
      <c r="DVO251" s="225" t="e">
        <v>#N/A</v>
      </c>
      <c r="DVP251" s="225" t="e">
        <v>#N/A</v>
      </c>
      <c r="DVQ251" s="225" t="e">
        <v>#N/A</v>
      </c>
      <c r="DVR251" s="225" t="e">
        <v>#N/A</v>
      </c>
      <c r="DVS251" s="225" t="e">
        <v>#N/A</v>
      </c>
      <c r="DVT251" s="225" t="e">
        <v>#N/A</v>
      </c>
      <c r="DVU251" s="225" t="e">
        <v>#N/A</v>
      </c>
      <c r="DVV251" s="225" t="e">
        <v>#N/A</v>
      </c>
      <c r="DVW251" s="225" t="e">
        <v>#N/A</v>
      </c>
      <c r="DVX251" s="225" t="e">
        <v>#N/A</v>
      </c>
      <c r="DVY251" s="225" t="e">
        <v>#N/A</v>
      </c>
      <c r="DVZ251" s="225" t="e">
        <v>#N/A</v>
      </c>
      <c r="DWA251" s="225" t="e">
        <v>#N/A</v>
      </c>
      <c r="DWB251" s="225" t="e">
        <v>#N/A</v>
      </c>
      <c r="DWC251" s="225" t="e">
        <v>#N/A</v>
      </c>
      <c r="DWD251" s="225" t="e">
        <v>#N/A</v>
      </c>
      <c r="DWE251" s="225" t="e">
        <v>#N/A</v>
      </c>
      <c r="DWF251" s="225" t="e">
        <v>#N/A</v>
      </c>
      <c r="DWG251" s="225" t="e">
        <v>#N/A</v>
      </c>
      <c r="DWH251" s="225" t="e">
        <v>#N/A</v>
      </c>
      <c r="DWI251" s="225" t="e">
        <v>#N/A</v>
      </c>
      <c r="DWJ251" s="225" t="e">
        <v>#N/A</v>
      </c>
      <c r="DWK251" s="225" t="e">
        <v>#N/A</v>
      </c>
      <c r="DWL251" s="225" t="e">
        <v>#N/A</v>
      </c>
      <c r="DWM251" s="225" t="e">
        <v>#N/A</v>
      </c>
      <c r="DWN251" s="225" t="e">
        <v>#N/A</v>
      </c>
      <c r="DWO251" s="225" t="e">
        <v>#N/A</v>
      </c>
      <c r="DWP251" s="225" t="e">
        <v>#N/A</v>
      </c>
      <c r="DWQ251" s="225" t="e">
        <v>#N/A</v>
      </c>
      <c r="DWR251" s="225" t="e">
        <v>#N/A</v>
      </c>
      <c r="DWS251" s="225" t="e">
        <v>#N/A</v>
      </c>
      <c r="DWT251" s="225" t="e">
        <v>#N/A</v>
      </c>
      <c r="DWU251" s="225" t="e">
        <v>#N/A</v>
      </c>
      <c r="DWV251" s="225" t="e">
        <v>#N/A</v>
      </c>
      <c r="DWW251" s="225" t="e">
        <v>#N/A</v>
      </c>
      <c r="DWX251" s="225" t="e">
        <v>#N/A</v>
      </c>
      <c r="DWY251" s="225" t="e">
        <v>#N/A</v>
      </c>
      <c r="DWZ251" s="225" t="e">
        <v>#N/A</v>
      </c>
      <c r="DXA251" s="225" t="e">
        <v>#N/A</v>
      </c>
      <c r="DXB251" s="225" t="e">
        <v>#N/A</v>
      </c>
      <c r="DXC251" s="225" t="e">
        <v>#N/A</v>
      </c>
      <c r="DXD251" s="225" t="e">
        <v>#N/A</v>
      </c>
      <c r="DXE251" s="225" t="e">
        <v>#N/A</v>
      </c>
      <c r="DXF251" s="225" t="e">
        <v>#N/A</v>
      </c>
      <c r="DXG251" s="225" t="e">
        <v>#N/A</v>
      </c>
      <c r="DXH251" s="225" t="e">
        <v>#N/A</v>
      </c>
      <c r="DXI251" s="225" t="e">
        <v>#N/A</v>
      </c>
      <c r="DXJ251" s="225" t="e">
        <v>#N/A</v>
      </c>
      <c r="DXK251" s="225" t="e">
        <v>#N/A</v>
      </c>
      <c r="DXL251" s="225" t="e">
        <v>#N/A</v>
      </c>
      <c r="DXM251" s="225" t="e">
        <v>#N/A</v>
      </c>
      <c r="DXN251" s="225" t="e">
        <v>#N/A</v>
      </c>
      <c r="DXO251" s="225" t="e">
        <v>#N/A</v>
      </c>
      <c r="DXP251" s="225" t="e">
        <v>#N/A</v>
      </c>
      <c r="DXQ251" s="225" t="e">
        <v>#N/A</v>
      </c>
      <c r="DXR251" s="225" t="e">
        <v>#N/A</v>
      </c>
      <c r="DXS251" s="225" t="e">
        <v>#N/A</v>
      </c>
      <c r="DXT251" s="225" t="e">
        <v>#N/A</v>
      </c>
      <c r="DXU251" s="225" t="e">
        <v>#N/A</v>
      </c>
      <c r="DXV251" s="225" t="e">
        <v>#N/A</v>
      </c>
      <c r="DXW251" s="225" t="e">
        <v>#N/A</v>
      </c>
      <c r="DXX251" s="225" t="e">
        <v>#N/A</v>
      </c>
      <c r="DXY251" s="225" t="e">
        <v>#N/A</v>
      </c>
      <c r="DXZ251" s="225" t="e">
        <v>#N/A</v>
      </c>
      <c r="DYA251" s="225" t="e">
        <v>#N/A</v>
      </c>
      <c r="DYB251" s="225" t="e">
        <v>#N/A</v>
      </c>
      <c r="DYC251" s="225" t="e">
        <v>#N/A</v>
      </c>
      <c r="DYD251" s="225" t="e">
        <v>#N/A</v>
      </c>
      <c r="DYE251" s="225" t="e">
        <v>#N/A</v>
      </c>
      <c r="DYF251" s="225" t="e">
        <v>#N/A</v>
      </c>
      <c r="DYG251" s="225" t="e">
        <v>#N/A</v>
      </c>
      <c r="DYH251" s="225" t="e">
        <v>#N/A</v>
      </c>
      <c r="DYI251" s="225" t="e">
        <v>#N/A</v>
      </c>
      <c r="DYJ251" s="225" t="e">
        <v>#N/A</v>
      </c>
      <c r="DYK251" s="225" t="e">
        <v>#N/A</v>
      </c>
      <c r="DYL251" s="225" t="e">
        <v>#N/A</v>
      </c>
      <c r="DYM251" s="225" t="e">
        <v>#N/A</v>
      </c>
      <c r="DYN251" s="225" t="e">
        <v>#N/A</v>
      </c>
      <c r="DYO251" s="225" t="e">
        <v>#N/A</v>
      </c>
      <c r="DYP251" s="225" t="e">
        <v>#N/A</v>
      </c>
      <c r="DYQ251" s="225" t="e">
        <v>#N/A</v>
      </c>
      <c r="DYR251" s="225" t="e">
        <v>#N/A</v>
      </c>
      <c r="DYS251" s="225" t="e">
        <v>#N/A</v>
      </c>
      <c r="DYT251" s="225" t="e">
        <v>#N/A</v>
      </c>
      <c r="DYU251" s="225" t="e">
        <v>#N/A</v>
      </c>
      <c r="DYV251" s="225" t="e">
        <v>#N/A</v>
      </c>
      <c r="DYW251" s="225" t="e">
        <v>#N/A</v>
      </c>
      <c r="DYX251" s="225" t="e">
        <v>#N/A</v>
      </c>
      <c r="DYY251" s="225" t="e">
        <v>#N/A</v>
      </c>
      <c r="DYZ251" s="225" t="e">
        <v>#N/A</v>
      </c>
      <c r="DZA251" s="225" t="e">
        <v>#N/A</v>
      </c>
      <c r="DZB251" s="225" t="e">
        <v>#N/A</v>
      </c>
      <c r="DZC251" s="225" t="e">
        <v>#N/A</v>
      </c>
      <c r="DZD251" s="225" t="e">
        <v>#N/A</v>
      </c>
      <c r="DZE251" s="225" t="e">
        <v>#N/A</v>
      </c>
      <c r="DZF251" s="225" t="e">
        <v>#N/A</v>
      </c>
      <c r="DZG251" s="225" t="e">
        <v>#N/A</v>
      </c>
      <c r="DZH251" s="225" t="e">
        <v>#N/A</v>
      </c>
      <c r="DZI251" s="225" t="e">
        <v>#N/A</v>
      </c>
      <c r="DZJ251" s="225" t="e">
        <v>#N/A</v>
      </c>
      <c r="DZK251" s="225" t="e">
        <v>#N/A</v>
      </c>
      <c r="DZL251" s="225" t="e">
        <v>#N/A</v>
      </c>
      <c r="DZM251" s="225" t="e">
        <v>#N/A</v>
      </c>
      <c r="DZN251" s="225" t="e">
        <v>#N/A</v>
      </c>
      <c r="DZO251" s="225" t="e">
        <v>#N/A</v>
      </c>
      <c r="DZP251" s="225" t="e">
        <v>#N/A</v>
      </c>
      <c r="DZQ251" s="225" t="e">
        <v>#N/A</v>
      </c>
      <c r="DZR251" s="225" t="e">
        <v>#N/A</v>
      </c>
      <c r="DZS251" s="225" t="e">
        <v>#N/A</v>
      </c>
      <c r="DZT251" s="225" t="e">
        <v>#N/A</v>
      </c>
      <c r="DZU251" s="225" t="e">
        <v>#N/A</v>
      </c>
      <c r="DZV251" s="225" t="e">
        <v>#N/A</v>
      </c>
      <c r="DZW251" s="225" t="e">
        <v>#N/A</v>
      </c>
      <c r="DZX251" s="225" t="e">
        <v>#N/A</v>
      </c>
      <c r="DZY251" s="225" t="e">
        <v>#N/A</v>
      </c>
      <c r="DZZ251" s="225" t="e">
        <v>#N/A</v>
      </c>
      <c r="EAA251" s="225" t="e">
        <v>#N/A</v>
      </c>
      <c r="EAB251" s="225" t="e">
        <v>#N/A</v>
      </c>
      <c r="EAC251" s="225" t="e">
        <v>#N/A</v>
      </c>
      <c r="EAD251" s="225" t="e">
        <v>#N/A</v>
      </c>
      <c r="EAE251" s="225" t="e">
        <v>#N/A</v>
      </c>
      <c r="EAF251" s="225" t="e">
        <v>#N/A</v>
      </c>
      <c r="EAG251" s="225" t="e">
        <v>#N/A</v>
      </c>
      <c r="EAH251" s="225" t="e">
        <v>#N/A</v>
      </c>
      <c r="EAI251" s="225" t="e">
        <v>#N/A</v>
      </c>
      <c r="EAJ251" s="225" t="e">
        <v>#N/A</v>
      </c>
      <c r="EAK251" s="225" t="e">
        <v>#N/A</v>
      </c>
      <c r="EAL251" s="225" t="e">
        <v>#N/A</v>
      </c>
      <c r="EAM251" s="225" t="e">
        <v>#N/A</v>
      </c>
      <c r="EAN251" s="225" t="e">
        <v>#N/A</v>
      </c>
      <c r="EAO251" s="225" t="e">
        <v>#N/A</v>
      </c>
      <c r="EAP251" s="225" t="e">
        <v>#N/A</v>
      </c>
      <c r="EAQ251" s="225" t="e">
        <v>#N/A</v>
      </c>
      <c r="EAR251" s="225" t="e">
        <v>#N/A</v>
      </c>
      <c r="EAS251" s="225" t="e">
        <v>#N/A</v>
      </c>
      <c r="EAT251" s="225" t="e">
        <v>#N/A</v>
      </c>
      <c r="EAU251" s="225" t="e">
        <v>#N/A</v>
      </c>
      <c r="EAV251" s="225" t="e">
        <v>#N/A</v>
      </c>
      <c r="EAW251" s="225" t="e">
        <v>#N/A</v>
      </c>
      <c r="EAX251" s="225" t="e">
        <v>#N/A</v>
      </c>
      <c r="EAY251" s="225" t="e">
        <v>#N/A</v>
      </c>
      <c r="EAZ251" s="225" t="e">
        <v>#N/A</v>
      </c>
      <c r="EBA251" s="225" t="e">
        <v>#N/A</v>
      </c>
      <c r="EBB251" s="225" t="e">
        <v>#N/A</v>
      </c>
      <c r="EBC251" s="225" t="e">
        <v>#N/A</v>
      </c>
      <c r="EBD251" s="225" t="e">
        <v>#N/A</v>
      </c>
      <c r="EBE251" s="225" t="e">
        <v>#N/A</v>
      </c>
      <c r="EBF251" s="225" t="e">
        <v>#N/A</v>
      </c>
      <c r="EBG251" s="225" t="e">
        <v>#N/A</v>
      </c>
      <c r="EBH251" s="225" t="e">
        <v>#N/A</v>
      </c>
      <c r="EBI251" s="225" t="e">
        <v>#N/A</v>
      </c>
      <c r="EBJ251" s="225" t="e">
        <v>#N/A</v>
      </c>
      <c r="EBK251" s="225" t="e">
        <v>#N/A</v>
      </c>
      <c r="EBL251" s="225" t="e">
        <v>#N/A</v>
      </c>
      <c r="EBM251" s="225" t="e">
        <v>#N/A</v>
      </c>
      <c r="EBN251" s="225" t="e">
        <v>#N/A</v>
      </c>
      <c r="EBO251" s="225" t="e">
        <v>#N/A</v>
      </c>
      <c r="EBP251" s="225" t="e">
        <v>#N/A</v>
      </c>
      <c r="EBQ251" s="225" t="e">
        <v>#N/A</v>
      </c>
      <c r="EBR251" s="225" t="e">
        <v>#N/A</v>
      </c>
      <c r="EBS251" s="225" t="e">
        <v>#N/A</v>
      </c>
      <c r="EBT251" s="225" t="e">
        <v>#N/A</v>
      </c>
      <c r="EBU251" s="225" t="e">
        <v>#N/A</v>
      </c>
      <c r="EBV251" s="225" t="e">
        <v>#N/A</v>
      </c>
      <c r="EBW251" s="225" t="e">
        <v>#N/A</v>
      </c>
      <c r="EBX251" s="225" t="e">
        <v>#N/A</v>
      </c>
      <c r="EBY251" s="225" t="e">
        <v>#N/A</v>
      </c>
      <c r="EBZ251" s="225" t="e">
        <v>#N/A</v>
      </c>
      <c r="ECA251" s="225" t="e">
        <v>#N/A</v>
      </c>
      <c r="ECB251" s="225" t="e">
        <v>#N/A</v>
      </c>
      <c r="ECC251" s="225" t="e">
        <v>#N/A</v>
      </c>
      <c r="ECD251" s="225" t="e">
        <v>#N/A</v>
      </c>
      <c r="ECE251" s="225" t="e">
        <v>#N/A</v>
      </c>
      <c r="ECF251" s="225" t="e">
        <v>#N/A</v>
      </c>
      <c r="ECG251" s="225" t="e">
        <v>#N/A</v>
      </c>
      <c r="ECH251" s="225" t="e">
        <v>#N/A</v>
      </c>
      <c r="ECI251" s="225" t="e">
        <v>#N/A</v>
      </c>
      <c r="ECJ251" s="225" t="e">
        <v>#N/A</v>
      </c>
      <c r="ECK251" s="225" t="e">
        <v>#N/A</v>
      </c>
      <c r="ECL251" s="225" t="e">
        <v>#N/A</v>
      </c>
      <c r="ECM251" s="225" t="e">
        <v>#N/A</v>
      </c>
      <c r="ECN251" s="225" t="e">
        <v>#N/A</v>
      </c>
      <c r="ECO251" s="225" t="e">
        <v>#N/A</v>
      </c>
      <c r="ECP251" s="225" t="e">
        <v>#N/A</v>
      </c>
      <c r="ECQ251" s="225" t="e">
        <v>#N/A</v>
      </c>
      <c r="ECR251" s="225" t="e">
        <v>#N/A</v>
      </c>
      <c r="ECS251" s="225" t="e">
        <v>#N/A</v>
      </c>
      <c r="ECT251" s="225" t="e">
        <v>#N/A</v>
      </c>
      <c r="ECU251" s="225" t="e">
        <v>#N/A</v>
      </c>
      <c r="ECV251" s="225" t="e">
        <v>#N/A</v>
      </c>
      <c r="ECW251" s="225" t="e">
        <v>#N/A</v>
      </c>
      <c r="ECX251" s="225" t="e">
        <v>#N/A</v>
      </c>
      <c r="ECY251" s="225" t="e">
        <v>#N/A</v>
      </c>
      <c r="ECZ251" s="225" t="e">
        <v>#N/A</v>
      </c>
      <c r="EDA251" s="225" t="e">
        <v>#N/A</v>
      </c>
      <c r="EDB251" s="225" t="e">
        <v>#N/A</v>
      </c>
      <c r="EDC251" s="225" t="e">
        <v>#N/A</v>
      </c>
      <c r="EDD251" s="225" t="e">
        <v>#N/A</v>
      </c>
      <c r="EDE251" s="225" t="e">
        <v>#N/A</v>
      </c>
      <c r="EDF251" s="225" t="e">
        <v>#N/A</v>
      </c>
      <c r="EDG251" s="225" t="e">
        <v>#N/A</v>
      </c>
      <c r="EDH251" s="225" t="e">
        <v>#N/A</v>
      </c>
      <c r="EDI251" s="225" t="e">
        <v>#N/A</v>
      </c>
      <c r="EDJ251" s="225" t="e">
        <v>#N/A</v>
      </c>
      <c r="EDK251" s="225" t="e">
        <v>#N/A</v>
      </c>
      <c r="EDL251" s="225" t="e">
        <v>#N/A</v>
      </c>
      <c r="EDM251" s="225" t="e">
        <v>#N/A</v>
      </c>
      <c r="EDN251" s="225" t="e">
        <v>#N/A</v>
      </c>
      <c r="EDO251" s="225" t="e">
        <v>#N/A</v>
      </c>
      <c r="EDP251" s="225" t="e">
        <v>#N/A</v>
      </c>
      <c r="EDQ251" s="225" t="e">
        <v>#N/A</v>
      </c>
      <c r="EDR251" s="225" t="e">
        <v>#N/A</v>
      </c>
      <c r="EDS251" s="225" t="e">
        <v>#N/A</v>
      </c>
      <c r="EDT251" s="225" t="e">
        <v>#N/A</v>
      </c>
      <c r="EDU251" s="225" t="e">
        <v>#N/A</v>
      </c>
      <c r="EDV251" s="225" t="e">
        <v>#N/A</v>
      </c>
      <c r="EDW251" s="225" t="e">
        <v>#N/A</v>
      </c>
      <c r="EDX251" s="225" t="e">
        <v>#N/A</v>
      </c>
      <c r="EDY251" s="225" t="e">
        <v>#N/A</v>
      </c>
      <c r="EDZ251" s="225" t="e">
        <v>#N/A</v>
      </c>
      <c r="EEA251" s="225" t="e">
        <v>#N/A</v>
      </c>
      <c r="EEB251" s="225" t="e">
        <v>#N/A</v>
      </c>
      <c r="EEC251" s="225" t="e">
        <v>#N/A</v>
      </c>
      <c r="EED251" s="225" t="e">
        <v>#N/A</v>
      </c>
      <c r="EEE251" s="225" t="e">
        <v>#N/A</v>
      </c>
      <c r="EEF251" s="225" t="e">
        <v>#N/A</v>
      </c>
      <c r="EEG251" s="225" t="e">
        <v>#N/A</v>
      </c>
      <c r="EEH251" s="225" t="e">
        <v>#N/A</v>
      </c>
      <c r="EEI251" s="225" t="e">
        <v>#N/A</v>
      </c>
      <c r="EEJ251" s="225" t="e">
        <v>#N/A</v>
      </c>
      <c r="EEK251" s="225" t="e">
        <v>#N/A</v>
      </c>
      <c r="EEL251" s="225" t="e">
        <v>#N/A</v>
      </c>
      <c r="EEM251" s="225" t="e">
        <v>#N/A</v>
      </c>
      <c r="EEN251" s="225" t="e">
        <v>#N/A</v>
      </c>
      <c r="EEO251" s="225" t="e">
        <v>#N/A</v>
      </c>
      <c r="EEP251" s="225" t="e">
        <v>#N/A</v>
      </c>
      <c r="EEQ251" s="225" t="e">
        <v>#N/A</v>
      </c>
      <c r="EER251" s="225" t="e">
        <v>#N/A</v>
      </c>
      <c r="EES251" s="225" t="e">
        <v>#N/A</v>
      </c>
      <c r="EET251" s="225" t="e">
        <v>#N/A</v>
      </c>
      <c r="EEU251" s="225" t="e">
        <v>#N/A</v>
      </c>
      <c r="EEV251" s="225" t="e">
        <v>#N/A</v>
      </c>
      <c r="EEW251" s="225" t="e">
        <v>#N/A</v>
      </c>
      <c r="EEX251" s="225" t="e">
        <v>#N/A</v>
      </c>
      <c r="EEY251" s="225" t="e">
        <v>#N/A</v>
      </c>
      <c r="EEZ251" s="225" t="e">
        <v>#N/A</v>
      </c>
      <c r="EFA251" s="225" t="e">
        <v>#N/A</v>
      </c>
      <c r="EFB251" s="225" t="e">
        <v>#N/A</v>
      </c>
      <c r="EFC251" s="225" t="e">
        <v>#N/A</v>
      </c>
      <c r="EFD251" s="225" t="e">
        <v>#N/A</v>
      </c>
      <c r="EFE251" s="225" t="e">
        <v>#N/A</v>
      </c>
      <c r="EFF251" s="225" t="e">
        <v>#N/A</v>
      </c>
      <c r="EFG251" s="225" t="e">
        <v>#N/A</v>
      </c>
      <c r="EFH251" s="225" t="e">
        <v>#N/A</v>
      </c>
      <c r="EFI251" s="225" t="e">
        <v>#N/A</v>
      </c>
      <c r="EFJ251" s="225" t="e">
        <v>#N/A</v>
      </c>
      <c r="EFK251" s="225" t="e">
        <v>#N/A</v>
      </c>
      <c r="EFL251" s="225" t="e">
        <v>#N/A</v>
      </c>
      <c r="EFM251" s="225" t="e">
        <v>#N/A</v>
      </c>
      <c r="EFN251" s="225" t="e">
        <v>#N/A</v>
      </c>
      <c r="EFO251" s="225" t="e">
        <v>#N/A</v>
      </c>
      <c r="EFP251" s="225" t="e">
        <v>#N/A</v>
      </c>
      <c r="EFQ251" s="225" t="e">
        <v>#N/A</v>
      </c>
      <c r="EFR251" s="225" t="e">
        <v>#N/A</v>
      </c>
      <c r="EFS251" s="225" t="e">
        <v>#N/A</v>
      </c>
      <c r="EFT251" s="225" t="e">
        <v>#N/A</v>
      </c>
      <c r="EFU251" s="225" t="e">
        <v>#N/A</v>
      </c>
      <c r="EFV251" s="225" t="e">
        <v>#N/A</v>
      </c>
      <c r="EFW251" s="225" t="e">
        <v>#N/A</v>
      </c>
      <c r="EFX251" s="225" t="e">
        <v>#N/A</v>
      </c>
      <c r="EFY251" s="225" t="e">
        <v>#N/A</v>
      </c>
      <c r="EFZ251" s="225" t="e">
        <v>#N/A</v>
      </c>
      <c r="EGA251" s="225" t="e">
        <v>#N/A</v>
      </c>
      <c r="EGB251" s="225" t="e">
        <v>#N/A</v>
      </c>
      <c r="EGC251" s="225" t="e">
        <v>#N/A</v>
      </c>
      <c r="EGD251" s="225" t="e">
        <v>#N/A</v>
      </c>
      <c r="EGE251" s="225" t="e">
        <v>#N/A</v>
      </c>
      <c r="EGF251" s="225" t="e">
        <v>#N/A</v>
      </c>
      <c r="EGG251" s="225" t="e">
        <v>#N/A</v>
      </c>
      <c r="EGH251" s="225" t="e">
        <v>#N/A</v>
      </c>
      <c r="EGI251" s="225" t="e">
        <v>#N/A</v>
      </c>
      <c r="EGJ251" s="225" t="e">
        <v>#N/A</v>
      </c>
      <c r="EGK251" s="225" t="e">
        <v>#N/A</v>
      </c>
      <c r="EGL251" s="225" t="e">
        <v>#N/A</v>
      </c>
      <c r="EGM251" s="225" t="e">
        <v>#N/A</v>
      </c>
      <c r="EGN251" s="225" t="e">
        <v>#N/A</v>
      </c>
      <c r="EGO251" s="225" t="e">
        <v>#N/A</v>
      </c>
      <c r="EGP251" s="225" t="e">
        <v>#N/A</v>
      </c>
      <c r="EGQ251" s="225" t="e">
        <v>#N/A</v>
      </c>
      <c r="EGR251" s="225" t="e">
        <v>#N/A</v>
      </c>
      <c r="EGS251" s="225" t="e">
        <v>#N/A</v>
      </c>
      <c r="EGT251" s="225" t="e">
        <v>#N/A</v>
      </c>
      <c r="EGU251" s="225" t="e">
        <v>#N/A</v>
      </c>
      <c r="EGV251" s="225" t="e">
        <v>#N/A</v>
      </c>
      <c r="EGW251" s="225" t="e">
        <v>#N/A</v>
      </c>
      <c r="EGX251" s="225" t="e">
        <v>#N/A</v>
      </c>
      <c r="EGY251" s="225" t="e">
        <v>#N/A</v>
      </c>
      <c r="EGZ251" s="225" t="e">
        <v>#N/A</v>
      </c>
      <c r="EHA251" s="225" t="e">
        <v>#N/A</v>
      </c>
      <c r="EHB251" s="225" t="e">
        <v>#N/A</v>
      </c>
      <c r="EHC251" s="225" t="e">
        <v>#N/A</v>
      </c>
      <c r="EHD251" s="225" t="e">
        <v>#N/A</v>
      </c>
      <c r="EHE251" s="225" t="e">
        <v>#N/A</v>
      </c>
      <c r="EHF251" s="225" t="e">
        <v>#N/A</v>
      </c>
      <c r="EHG251" s="225" t="e">
        <v>#N/A</v>
      </c>
      <c r="EHH251" s="225" t="e">
        <v>#N/A</v>
      </c>
      <c r="EHI251" s="225" t="e">
        <v>#N/A</v>
      </c>
      <c r="EHJ251" s="225" t="e">
        <v>#N/A</v>
      </c>
      <c r="EHK251" s="225" t="e">
        <v>#N/A</v>
      </c>
      <c r="EHL251" s="225" t="e">
        <v>#N/A</v>
      </c>
      <c r="EHM251" s="225" t="e">
        <v>#N/A</v>
      </c>
      <c r="EHN251" s="225" t="e">
        <v>#N/A</v>
      </c>
      <c r="EHO251" s="225" t="e">
        <v>#N/A</v>
      </c>
      <c r="EHP251" s="225" t="e">
        <v>#N/A</v>
      </c>
      <c r="EHQ251" s="225" t="e">
        <v>#N/A</v>
      </c>
      <c r="EHR251" s="225" t="e">
        <v>#N/A</v>
      </c>
      <c r="EHS251" s="225" t="e">
        <v>#N/A</v>
      </c>
      <c r="EHT251" s="225" t="e">
        <v>#N/A</v>
      </c>
      <c r="EHU251" s="225" t="e">
        <v>#N/A</v>
      </c>
      <c r="EHV251" s="225" t="e">
        <v>#N/A</v>
      </c>
      <c r="EHW251" s="225" t="e">
        <v>#N/A</v>
      </c>
      <c r="EHX251" s="225" t="e">
        <v>#N/A</v>
      </c>
      <c r="EHY251" s="225" t="e">
        <v>#N/A</v>
      </c>
      <c r="EHZ251" s="225" t="e">
        <v>#N/A</v>
      </c>
      <c r="EIA251" s="225" t="e">
        <v>#N/A</v>
      </c>
      <c r="EIB251" s="225" t="e">
        <v>#N/A</v>
      </c>
      <c r="EIC251" s="225" t="e">
        <v>#N/A</v>
      </c>
      <c r="EID251" s="225" t="e">
        <v>#N/A</v>
      </c>
      <c r="EIE251" s="225" t="e">
        <v>#N/A</v>
      </c>
      <c r="EIF251" s="225" t="e">
        <v>#N/A</v>
      </c>
      <c r="EIG251" s="225" t="e">
        <v>#N/A</v>
      </c>
      <c r="EIH251" s="225" t="e">
        <v>#N/A</v>
      </c>
      <c r="EII251" s="225" t="e">
        <v>#N/A</v>
      </c>
      <c r="EIJ251" s="225" t="e">
        <v>#N/A</v>
      </c>
      <c r="EIK251" s="225" t="e">
        <v>#N/A</v>
      </c>
      <c r="EIL251" s="225" t="e">
        <v>#N/A</v>
      </c>
      <c r="EIM251" s="225" t="e">
        <v>#N/A</v>
      </c>
      <c r="EIN251" s="225" t="e">
        <v>#N/A</v>
      </c>
      <c r="EIO251" s="225" t="e">
        <v>#N/A</v>
      </c>
      <c r="EIP251" s="225" t="e">
        <v>#N/A</v>
      </c>
      <c r="EIQ251" s="225" t="e">
        <v>#N/A</v>
      </c>
      <c r="EIR251" s="225" t="e">
        <v>#N/A</v>
      </c>
      <c r="EIS251" s="225" t="e">
        <v>#N/A</v>
      </c>
      <c r="EIT251" s="225" t="e">
        <v>#N/A</v>
      </c>
      <c r="EIU251" s="225" t="e">
        <v>#N/A</v>
      </c>
      <c r="EIV251" s="225" t="e">
        <v>#N/A</v>
      </c>
      <c r="EIW251" s="225" t="e">
        <v>#N/A</v>
      </c>
      <c r="EIX251" s="225" t="e">
        <v>#N/A</v>
      </c>
      <c r="EIY251" s="225" t="e">
        <v>#N/A</v>
      </c>
      <c r="EIZ251" s="225" t="e">
        <v>#N/A</v>
      </c>
      <c r="EJA251" s="225" t="e">
        <v>#N/A</v>
      </c>
      <c r="EJB251" s="225" t="e">
        <v>#N/A</v>
      </c>
      <c r="EJC251" s="225" t="e">
        <v>#N/A</v>
      </c>
      <c r="EJD251" s="225" t="e">
        <v>#N/A</v>
      </c>
      <c r="EJE251" s="225" t="e">
        <v>#N/A</v>
      </c>
      <c r="EJF251" s="225" t="e">
        <v>#N/A</v>
      </c>
      <c r="EJG251" s="225" t="e">
        <v>#N/A</v>
      </c>
      <c r="EJH251" s="225" t="e">
        <v>#N/A</v>
      </c>
      <c r="EJI251" s="225" t="e">
        <v>#N/A</v>
      </c>
      <c r="EJJ251" s="225" t="e">
        <v>#N/A</v>
      </c>
      <c r="EJK251" s="225" t="e">
        <v>#N/A</v>
      </c>
      <c r="EJL251" s="225" t="e">
        <v>#N/A</v>
      </c>
      <c r="EJM251" s="225" t="e">
        <v>#N/A</v>
      </c>
      <c r="EJN251" s="225" t="e">
        <v>#N/A</v>
      </c>
      <c r="EJO251" s="225" t="e">
        <v>#N/A</v>
      </c>
      <c r="EJP251" s="225" t="e">
        <v>#N/A</v>
      </c>
      <c r="EJQ251" s="225" t="e">
        <v>#N/A</v>
      </c>
      <c r="EJR251" s="225" t="e">
        <v>#N/A</v>
      </c>
      <c r="EJS251" s="225" t="e">
        <v>#N/A</v>
      </c>
      <c r="EJT251" s="225" t="e">
        <v>#N/A</v>
      </c>
      <c r="EJU251" s="225" t="e">
        <v>#N/A</v>
      </c>
      <c r="EJV251" s="225" t="e">
        <v>#N/A</v>
      </c>
      <c r="EJW251" s="225" t="e">
        <v>#N/A</v>
      </c>
      <c r="EJX251" s="225" t="e">
        <v>#N/A</v>
      </c>
      <c r="EJY251" s="225" t="e">
        <v>#N/A</v>
      </c>
      <c r="EJZ251" s="225" t="e">
        <v>#N/A</v>
      </c>
      <c r="EKA251" s="225" t="e">
        <v>#N/A</v>
      </c>
      <c r="EKB251" s="225" t="e">
        <v>#N/A</v>
      </c>
      <c r="EKC251" s="225" t="e">
        <v>#N/A</v>
      </c>
      <c r="EKD251" s="225" t="e">
        <v>#N/A</v>
      </c>
      <c r="EKE251" s="225" t="e">
        <v>#N/A</v>
      </c>
      <c r="EKF251" s="225" t="e">
        <v>#N/A</v>
      </c>
      <c r="EKG251" s="225" t="e">
        <v>#N/A</v>
      </c>
      <c r="EKH251" s="225" t="e">
        <v>#N/A</v>
      </c>
      <c r="EKI251" s="225" t="e">
        <v>#N/A</v>
      </c>
      <c r="EKJ251" s="225" t="e">
        <v>#N/A</v>
      </c>
      <c r="EKK251" s="225" t="e">
        <v>#N/A</v>
      </c>
      <c r="EKL251" s="225" t="e">
        <v>#N/A</v>
      </c>
      <c r="EKM251" s="225" t="e">
        <v>#N/A</v>
      </c>
      <c r="EKN251" s="225" t="e">
        <v>#N/A</v>
      </c>
      <c r="EKO251" s="225" t="e">
        <v>#N/A</v>
      </c>
      <c r="EKP251" s="225" t="e">
        <v>#N/A</v>
      </c>
      <c r="EKQ251" s="225" t="e">
        <v>#N/A</v>
      </c>
      <c r="EKR251" s="225" t="e">
        <v>#N/A</v>
      </c>
      <c r="EKS251" s="225" t="e">
        <v>#N/A</v>
      </c>
      <c r="EKT251" s="225" t="e">
        <v>#N/A</v>
      </c>
      <c r="EKU251" s="225" t="e">
        <v>#N/A</v>
      </c>
      <c r="EKV251" s="225" t="e">
        <v>#N/A</v>
      </c>
      <c r="EKW251" s="225" t="e">
        <v>#N/A</v>
      </c>
      <c r="EKX251" s="225" t="e">
        <v>#N/A</v>
      </c>
      <c r="EKY251" s="225" t="e">
        <v>#N/A</v>
      </c>
      <c r="EKZ251" s="225" t="e">
        <v>#N/A</v>
      </c>
      <c r="ELA251" s="225" t="e">
        <v>#N/A</v>
      </c>
      <c r="ELB251" s="225" t="e">
        <v>#N/A</v>
      </c>
      <c r="ELC251" s="225" t="e">
        <v>#N/A</v>
      </c>
      <c r="ELD251" s="225" t="e">
        <v>#N/A</v>
      </c>
      <c r="ELE251" s="225" t="e">
        <v>#N/A</v>
      </c>
      <c r="ELF251" s="225" t="e">
        <v>#N/A</v>
      </c>
      <c r="ELG251" s="225" t="e">
        <v>#N/A</v>
      </c>
      <c r="ELH251" s="225" t="e">
        <v>#N/A</v>
      </c>
      <c r="ELI251" s="225" t="e">
        <v>#N/A</v>
      </c>
      <c r="ELJ251" s="225" t="e">
        <v>#N/A</v>
      </c>
      <c r="ELK251" s="225" t="e">
        <v>#N/A</v>
      </c>
      <c r="ELL251" s="225" t="e">
        <v>#N/A</v>
      </c>
      <c r="ELM251" s="225" t="e">
        <v>#N/A</v>
      </c>
      <c r="ELN251" s="225" t="e">
        <v>#N/A</v>
      </c>
      <c r="ELO251" s="225" t="e">
        <v>#N/A</v>
      </c>
      <c r="ELP251" s="225" t="e">
        <v>#N/A</v>
      </c>
      <c r="ELQ251" s="225" t="e">
        <v>#N/A</v>
      </c>
      <c r="ELR251" s="225" t="e">
        <v>#N/A</v>
      </c>
      <c r="ELS251" s="225" t="e">
        <v>#N/A</v>
      </c>
      <c r="ELT251" s="225" t="e">
        <v>#N/A</v>
      </c>
      <c r="ELU251" s="225" t="e">
        <v>#N/A</v>
      </c>
      <c r="ELV251" s="225" t="e">
        <v>#N/A</v>
      </c>
      <c r="ELW251" s="225" t="e">
        <v>#N/A</v>
      </c>
      <c r="ELX251" s="225" t="e">
        <v>#N/A</v>
      </c>
      <c r="ELY251" s="225" t="e">
        <v>#N/A</v>
      </c>
      <c r="ELZ251" s="225" t="e">
        <v>#N/A</v>
      </c>
      <c r="EMA251" s="225" t="e">
        <v>#N/A</v>
      </c>
      <c r="EMB251" s="225" t="e">
        <v>#N/A</v>
      </c>
      <c r="EMC251" s="225" t="e">
        <v>#N/A</v>
      </c>
      <c r="EMD251" s="225" t="e">
        <v>#N/A</v>
      </c>
      <c r="EME251" s="225" t="e">
        <v>#N/A</v>
      </c>
      <c r="EMF251" s="225" t="e">
        <v>#N/A</v>
      </c>
      <c r="EMG251" s="225" t="e">
        <v>#N/A</v>
      </c>
      <c r="EMH251" s="225" t="e">
        <v>#N/A</v>
      </c>
      <c r="EMI251" s="225" t="e">
        <v>#N/A</v>
      </c>
      <c r="EMJ251" s="225" t="e">
        <v>#N/A</v>
      </c>
      <c r="EMK251" s="225" t="e">
        <v>#N/A</v>
      </c>
      <c r="EML251" s="225" t="e">
        <v>#N/A</v>
      </c>
      <c r="EMM251" s="225" t="e">
        <v>#N/A</v>
      </c>
      <c r="EMN251" s="225" t="e">
        <v>#N/A</v>
      </c>
      <c r="EMO251" s="225" t="e">
        <v>#N/A</v>
      </c>
      <c r="EMP251" s="225" t="e">
        <v>#N/A</v>
      </c>
      <c r="EMQ251" s="225" t="e">
        <v>#N/A</v>
      </c>
      <c r="EMR251" s="225" t="e">
        <v>#N/A</v>
      </c>
      <c r="EMS251" s="225" t="e">
        <v>#N/A</v>
      </c>
      <c r="EMT251" s="225" t="e">
        <v>#N/A</v>
      </c>
      <c r="EMU251" s="225" t="e">
        <v>#N/A</v>
      </c>
      <c r="EMV251" s="225" t="e">
        <v>#N/A</v>
      </c>
      <c r="EMW251" s="225" t="e">
        <v>#N/A</v>
      </c>
      <c r="EMX251" s="225" t="e">
        <v>#N/A</v>
      </c>
      <c r="EMY251" s="225" t="e">
        <v>#N/A</v>
      </c>
      <c r="EMZ251" s="225" t="e">
        <v>#N/A</v>
      </c>
      <c r="ENA251" s="225" t="e">
        <v>#N/A</v>
      </c>
      <c r="ENB251" s="225" t="e">
        <v>#N/A</v>
      </c>
      <c r="ENC251" s="225" t="e">
        <v>#N/A</v>
      </c>
      <c r="END251" s="225" t="e">
        <v>#N/A</v>
      </c>
      <c r="ENE251" s="225" t="e">
        <v>#N/A</v>
      </c>
      <c r="ENF251" s="225" t="e">
        <v>#N/A</v>
      </c>
      <c r="ENG251" s="225" t="e">
        <v>#N/A</v>
      </c>
      <c r="ENH251" s="225" t="e">
        <v>#N/A</v>
      </c>
      <c r="ENI251" s="225" t="e">
        <v>#N/A</v>
      </c>
      <c r="ENJ251" s="225" t="e">
        <v>#N/A</v>
      </c>
      <c r="ENK251" s="225" t="e">
        <v>#N/A</v>
      </c>
      <c r="ENL251" s="225" t="e">
        <v>#N/A</v>
      </c>
      <c r="ENM251" s="225" t="e">
        <v>#N/A</v>
      </c>
      <c r="ENN251" s="225" t="e">
        <v>#N/A</v>
      </c>
      <c r="ENO251" s="225" t="e">
        <v>#N/A</v>
      </c>
      <c r="ENP251" s="225" t="e">
        <v>#N/A</v>
      </c>
      <c r="ENQ251" s="225" t="e">
        <v>#N/A</v>
      </c>
      <c r="ENR251" s="225" t="e">
        <v>#N/A</v>
      </c>
      <c r="ENS251" s="225" t="e">
        <v>#N/A</v>
      </c>
      <c r="ENT251" s="225" t="e">
        <v>#N/A</v>
      </c>
      <c r="ENU251" s="225" t="e">
        <v>#N/A</v>
      </c>
      <c r="ENV251" s="225" t="e">
        <v>#N/A</v>
      </c>
      <c r="ENW251" s="225" t="e">
        <v>#N/A</v>
      </c>
      <c r="ENX251" s="225" t="e">
        <v>#N/A</v>
      </c>
      <c r="ENY251" s="225" t="e">
        <v>#N/A</v>
      </c>
      <c r="ENZ251" s="225" t="e">
        <v>#N/A</v>
      </c>
      <c r="EOA251" s="225" t="e">
        <v>#N/A</v>
      </c>
      <c r="EOB251" s="225" t="e">
        <v>#N/A</v>
      </c>
      <c r="EOC251" s="225" t="e">
        <v>#N/A</v>
      </c>
      <c r="EOD251" s="225" t="e">
        <v>#N/A</v>
      </c>
      <c r="EOE251" s="225" t="e">
        <v>#N/A</v>
      </c>
      <c r="EOF251" s="225" t="e">
        <v>#N/A</v>
      </c>
      <c r="EOG251" s="225" t="e">
        <v>#N/A</v>
      </c>
      <c r="EOH251" s="225" t="e">
        <v>#N/A</v>
      </c>
      <c r="EOI251" s="225" t="e">
        <v>#N/A</v>
      </c>
      <c r="EOJ251" s="225" t="e">
        <v>#N/A</v>
      </c>
      <c r="EOK251" s="225" t="e">
        <v>#N/A</v>
      </c>
      <c r="EOL251" s="225" t="e">
        <v>#N/A</v>
      </c>
      <c r="EOM251" s="225" t="e">
        <v>#N/A</v>
      </c>
      <c r="EON251" s="225" t="e">
        <v>#N/A</v>
      </c>
      <c r="EOO251" s="225" t="e">
        <v>#N/A</v>
      </c>
      <c r="EOP251" s="225" t="e">
        <v>#N/A</v>
      </c>
      <c r="EOQ251" s="225" t="e">
        <v>#N/A</v>
      </c>
      <c r="EOR251" s="225" t="e">
        <v>#N/A</v>
      </c>
      <c r="EOS251" s="225" t="e">
        <v>#N/A</v>
      </c>
      <c r="EOT251" s="225" t="e">
        <v>#N/A</v>
      </c>
      <c r="EOU251" s="225" t="e">
        <v>#N/A</v>
      </c>
      <c r="EOV251" s="225" t="e">
        <v>#N/A</v>
      </c>
      <c r="EOW251" s="225" t="e">
        <v>#N/A</v>
      </c>
      <c r="EOX251" s="225" t="e">
        <v>#N/A</v>
      </c>
      <c r="EOY251" s="225" t="e">
        <v>#N/A</v>
      </c>
      <c r="EOZ251" s="225" t="e">
        <v>#N/A</v>
      </c>
      <c r="EPA251" s="225" t="e">
        <v>#N/A</v>
      </c>
      <c r="EPB251" s="225" t="e">
        <v>#N/A</v>
      </c>
      <c r="EPC251" s="225" t="e">
        <v>#N/A</v>
      </c>
      <c r="EPD251" s="225" t="e">
        <v>#N/A</v>
      </c>
      <c r="EPE251" s="225" t="e">
        <v>#N/A</v>
      </c>
      <c r="EPF251" s="225" t="e">
        <v>#N/A</v>
      </c>
      <c r="EPG251" s="225" t="e">
        <v>#N/A</v>
      </c>
      <c r="EPH251" s="225" t="e">
        <v>#N/A</v>
      </c>
      <c r="EPI251" s="225" t="e">
        <v>#N/A</v>
      </c>
      <c r="EPJ251" s="225" t="e">
        <v>#N/A</v>
      </c>
      <c r="EPK251" s="225" t="e">
        <v>#N/A</v>
      </c>
      <c r="EPL251" s="225" t="e">
        <v>#N/A</v>
      </c>
      <c r="EPM251" s="225" t="e">
        <v>#N/A</v>
      </c>
      <c r="EPN251" s="225" t="e">
        <v>#N/A</v>
      </c>
      <c r="EPO251" s="225" t="e">
        <v>#N/A</v>
      </c>
      <c r="EPP251" s="225" t="e">
        <v>#N/A</v>
      </c>
      <c r="EPQ251" s="225" t="e">
        <v>#N/A</v>
      </c>
      <c r="EPR251" s="225" t="e">
        <v>#N/A</v>
      </c>
      <c r="EPS251" s="225" t="e">
        <v>#N/A</v>
      </c>
      <c r="EPT251" s="225" t="e">
        <v>#N/A</v>
      </c>
      <c r="EPU251" s="225" t="e">
        <v>#N/A</v>
      </c>
      <c r="EPV251" s="225" t="e">
        <v>#N/A</v>
      </c>
      <c r="EPW251" s="225" t="e">
        <v>#N/A</v>
      </c>
      <c r="EPX251" s="225" t="e">
        <v>#N/A</v>
      </c>
      <c r="EPY251" s="225" t="e">
        <v>#N/A</v>
      </c>
      <c r="EPZ251" s="225" t="e">
        <v>#N/A</v>
      </c>
      <c r="EQA251" s="225" t="e">
        <v>#N/A</v>
      </c>
      <c r="EQB251" s="225" t="e">
        <v>#N/A</v>
      </c>
      <c r="EQC251" s="225" t="e">
        <v>#N/A</v>
      </c>
      <c r="EQD251" s="225" t="e">
        <v>#N/A</v>
      </c>
      <c r="EQE251" s="225" t="e">
        <v>#N/A</v>
      </c>
      <c r="EQF251" s="225" t="e">
        <v>#N/A</v>
      </c>
      <c r="EQG251" s="225" t="e">
        <v>#N/A</v>
      </c>
      <c r="EQH251" s="225" t="e">
        <v>#N/A</v>
      </c>
      <c r="EQI251" s="225" t="e">
        <v>#N/A</v>
      </c>
      <c r="EQJ251" s="225" t="e">
        <v>#N/A</v>
      </c>
      <c r="EQK251" s="225" t="e">
        <v>#N/A</v>
      </c>
      <c r="EQL251" s="225" t="e">
        <v>#N/A</v>
      </c>
      <c r="EQM251" s="225" t="e">
        <v>#N/A</v>
      </c>
      <c r="EQN251" s="225" t="e">
        <v>#N/A</v>
      </c>
      <c r="EQO251" s="225" t="e">
        <v>#N/A</v>
      </c>
      <c r="EQP251" s="225" t="e">
        <v>#N/A</v>
      </c>
      <c r="EQQ251" s="225" t="e">
        <v>#N/A</v>
      </c>
      <c r="EQR251" s="225" t="e">
        <v>#N/A</v>
      </c>
      <c r="EQS251" s="225" t="e">
        <v>#N/A</v>
      </c>
      <c r="EQT251" s="225" t="e">
        <v>#N/A</v>
      </c>
      <c r="EQU251" s="225" t="e">
        <v>#N/A</v>
      </c>
      <c r="EQV251" s="225" t="e">
        <v>#N/A</v>
      </c>
      <c r="EQW251" s="225" t="e">
        <v>#N/A</v>
      </c>
      <c r="EQX251" s="225" t="e">
        <v>#N/A</v>
      </c>
      <c r="EQY251" s="225" t="e">
        <v>#N/A</v>
      </c>
      <c r="EQZ251" s="225" t="e">
        <v>#N/A</v>
      </c>
      <c r="ERA251" s="225" t="e">
        <v>#N/A</v>
      </c>
      <c r="ERB251" s="225" t="e">
        <v>#N/A</v>
      </c>
      <c r="ERC251" s="225" t="e">
        <v>#N/A</v>
      </c>
      <c r="ERD251" s="225" t="e">
        <v>#N/A</v>
      </c>
      <c r="ERE251" s="225" t="e">
        <v>#N/A</v>
      </c>
      <c r="ERF251" s="225" t="e">
        <v>#N/A</v>
      </c>
      <c r="ERG251" s="225" t="e">
        <v>#N/A</v>
      </c>
      <c r="ERH251" s="225" t="e">
        <v>#N/A</v>
      </c>
      <c r="ERI251" s="225" t="e">
        <v>#N/A</v>
      </c>
      <c r="ERJ251" s="225" t="e">
        <v>#N/A</v>
      </c>
      <c r="ERK251" s="225" t="e">
        <v>#N/A</v>
      </c>
      <c r="ERL251" s="225" t="e">
        <v>#N/A</v>
      </c>
      <c r="ERM251" s="225" t="e">
        <v>#N/A</v>
      </c>
      <c r="ERN251" s="225" t="e">
        <v>#N/A</v>
      </c>
      <c r="ERO251" s="225" t="e">
        <v>#N/A</v>
      </c>
      <c r="ERP251" s="225" t="e">
        <v>#N/A</v>
      </c>
      <c r="ERQ251" s="225" t="e">
        <v>#N/A</v>
      </c>
      <c r="ERR251" s="225" t="e">
        <v>#N/A</v>
      </c>
      <c r="ERS251" s="225" t="e">
        <v>#N/A</v>
      </c>
      <c r="ERT251" s="225" t="e">
        <v>#N/A</v>
      </c>
      <c r="ERU251" s="225" t="e">
        <v>#N/A</v>
      </c>
      <c r="ERV251" s="225" t="e">
        <v>#N/A</v>
      </c>
      <c r="ERW251" s="225" t="e">
        <v>#N/A</v>
      </c>
      <c r="ERX251" s="225" t="e">
        <v>#N/A</v>
      </c>
      <c r="ERY251" s="225" t="e">
        <v>#N/A</v>
      </c>
      <c r="ERZ251" s="225" t="e">
        <v>#N/A</v>
      </c>
      <c r="ESA251" s="225" t="e">
        <v>#N/A</v>
      </c>
      <c r="ESB251" s="225" t="e">
        <v>#N/A</v>
      </c>
      <c r="ESC251" s="225" t="e">
        <v>#N/A</v>
      </c>
      <c r="ESD251" s="225" t="e">
        <v>#N/A</v>
      </c>
      <c r="ESE251" s="225" t="e">
        <v>#N/A</v>
      </c>
      <c r="ESF251" s="225" t="e">
        <v>#N/A</v>
      </c>
      <c r="ESG251" s="225" t="e">
        <v>#N/A</v>
      </c>
      <c r="ESH251" s="225" t="e">
        <v>#N/A</v>
      </c>
      <c r="ESI251" s="225" t="e">
        <v>#N/A</v>
      </c>
      <c r="ESJ251" s="225" t="e">
        <v>#N/A</v>
      </c>
      <c r="ESK251" s="225" t="e">
        <v>#N/A</v>
      </c>
      <c r="ESL251" s="225" t="e">
        <v>#N/A</v>
      </c>
      <c r="ESM251" s="225" t="e">
        <v>#N/A</v>
      </c>
      <c r="ESN251" s="225" t="e">
        <v>#N/A</v>
      </c>
      <c r="ESO251" s="225" t="e">
        <v>#N/A</v>
      </c>
      <c r="ESP251" s="225" t="e">
        <v>#N/A</v>
      </c>
      <c r="ESQ251" s="225" t="e">
        <v>#N/A</v>
      </c>
      <c r="ESR251" s="225" t="e">
        <v>#N/A</v>
      </c>
      <c r="ESS251" s="225" t="e">
        <v>#N/A</v>
      </c>
      <c r="EST251" s="225" t="e">
        <v>#N/A</v>
      </c>
      <c r="ESU251" s="225" t="e">
        <v>#N/A</v>
      </c>
      <c r="ESV251" s="225" t="e">
        <v>#N/A</v>
      </c>
      <c r="ESW251" s="225" t="e">
        <v>#N/A</v>
      </c>
      <c r="ESX251" s="225" t="e">
        <v>#N/A</v>
      </c>
      <c r="ESY251" s="225" t="e">
        <v>#N/A</v>
      </c>
      <c r="ESZ251" s="225" t="e">
        <v>#N/A</v>
      </c>
      <c r="ETA251" s="225" t="e">
        <v>#N/A</v>
      </c>
      <c r="ETB251" s="225" t="e">
        <v>#N/A</v>
      </c>
      <c r="ETC251" s="225" t="e">
        <v>#N/A</v>
      </c>
      <c r="ETD251" s="225" t="e">
        <v>#N/A</v>
      </c>
      <c r="ETE251" s="225" t="e">
        <v>#N/A</v>
      </c>
      <c r="ETF251" s="225" t="e">
        <v>#N/A</v>
      </c>
      <c r="ETG251" s="225" t="e">
        <v>#N/A</v>
      </c>
      <c r="ETH251" s="225" t="e">
        <v>#N/A</v>
      </c>
      <c r="ETI251" s="225" t="e">
        <v>#N/A</v>
      </c>
      <c r="ETJ251" s="225" t="e">
        <v>#N/A</v>
      </c>
      <c r="ETK251" s="225" t="e">
        <v>#N/A</v>
      </c>
      <c r="ETL251" s="225" t="e">
        <v>#N/A</v>
      </c>
      <c r="ETM251" s="225" t="e">
        <v>#N/A</v>
      </c>
      <c r="ETN251" s="225" t="e">
        <v>#N/A</v>
      </c>
      <c r="ETO251" s="225" t="e">
        <v>#N/A</v>
      </c>
      <c r="ETP251" s="225" t="e">
        <v>#N/A</v>
      </c>
      <c r="ETQ251" s="225" t="e">
        <v>#N/A</v>
      </c>
      <c r="ETR251" s="225" t="e">
        <v>#N/A</v>
      </c>
      <c r="ETS251" s="225" t="e">
        <v>#N/A</v>
      </c>
      <c r="ETT251" s="225" t="e">
        <v>#N/A</v>
      </c>
      <c r="ETU251" s="225" t="e">
        <v>#N/A</v>
      </c>
      <c r="ETV251" s="225" t="e">
        <v>#N/A</v>
      </c>
      <c r="ETW251" s="225" t="e">
        <v>#N/A</v>
      </c>
      <c r="ETX251" s="225" t="e">
        <v>#N/A</v>
      </c>
      <c r="ETY251" s="225" t="e">
        <v>#N/A</v>
      </c>
      <c r="ETZ251" s="225" t="e">
        <v>#N/A</v>
      </c>
      <c r="EUA251" s="225" t="e">
        <v>#N/A</v>
      </c>
      <c r="EUB251" s="225" t="e">
        <v>#N/A</v>
      </c>
      <c r="EUC251" s="225" t="e">
        <v>#N/A</v>
      </c>
      <c r="EUD251" s="225" t="e">
        <v>#N/A</v>
      </c>
      <c r="EUE251" s="225" t="e">
        <v>#N/A</v>
      </c>
      <c r="EUF251" s="225" t="e">
        <v>#N/A</v>
      </c>
      <c r="EUG251" s="225" t="e">
        <v>#N/A</v>
      </c>
      <c r="EUH251" s="225" t="e">
        <v>#N/A</v>
      </c>
      <c r="EUI251" s="225" t="e">
        <v>#N/A</v>
      </c>
      <c r="EUJ251" s="225" t="e">
        <v>#N/A</v>
      </c>
      <c r="EUK251" s="225" t="e">
        <v>#N/A</v>
      </c>
      <c r="EUL251" s="225" t="e">
        <v>#N/A</v>
      </c>
      <c r="EUM251" s="225" t="e">
        <v>#N/A</v>
      </c>
      <c r="EUN251" s="225" t="e">
        <v>#N/A</v>
      </c>
      <c r="EUO251" s="225" t="e">
        <v>#N/A</v>
      </c>
      <c r="EUP251" s="225" t="e">
        <v>#N/A</v>
      </c>
      <c r="EUQ251" s="225" t="e">
        <v>#N/A</v>
      </c>
      <c r="EUR251" s="225" t="e">
        <v>#N/A</v>
      </c>
      <c r="EUS251" s="225" t="e">
        <v>#N/A</v>
      </c>
      <c r="EUT251" s="225" t="e">
        <v>#N/A</v>
      </c>
      <c r="EUU251" s="225" t="e">
        <v>#N/A</v>
      </c>
      <c r="EUV251" s="225" t="e">
        <v>#N/A</v>
      </c>
      <c r="EUW251" s="225" t="e">
        <v>#N/A</v>
      </c>
      <c r="EUX251" s="225" t="e">
        <v>#N/A</v>
      </c>
      <c r="EUY251" s="225" t="e">
        <v>#N/A</v>
      </c>
      <c r="EUZ251" s="225" t="e">
        <v>#N/A</v>
      </c>
      <c r="EVA251" s="225" t="e">
        <v>#N/A</v>
      </c>
      <c r="EVB251" s="225" t="e">
        <v>#N/A</v>
      </c>
      <c r="EVC251" s="225" t="e">
        <v>#N/A</v>
      </c>
      <c r="EVD251" s="225" t="e">
        <v>#N/A</v>
      </c>
      <c r="EVE251" s="225" t="e">
        <v>#N/A</v>
      </c>
      <c r="EVF251" s="225" t="e">
        <v>#N/A</v>
      </c>
      <c r="EVG251" s="225" t="e">
        <v>#N/A</v>
      </c>
      <c r="EVH251" s="225" t="e">
        <v>#N/A</v>
      </c>
      <c r="EVI251" s="225" t="e">
        <v>#N/A</v>
      </c>
      <c r="EVJ251" s="225" t="e">
        <v>#N/A</v>
      </c>
      <c r="EVK251" s="225" t="e">
        <v>#N/A</v>
      </c>
      <c r="EVL251" s="225" t="e">
        <v>#N/A</v>
      </c>
      <c r="EVM251" s="225" t="e">
        <v>#N/A</v>
      </c>
      <c r="EVN251" s="225" t="e">
        <v>#N/A</v>
      </c>
      <c r="EVO251" s="225" t="e">
        <v>#N/A</v>
      </c>
      <c r="EVP251" s="225" t="e">
        <v>#N/A</v>
      </c>
      <c r="EVQ251" s="225" t="e">
        <v>#N/A</v>
      </c>
      <c r="EVR251" s="225" t="e">
        <v>#N/A</v>
      </c>
      <c r="EVS251" s="225" t="e">
        <v>#N/A</v>
      </c>
      <c r="EVT251" s="225" t="e">
        <v>#N/A</v>
      </c>
      <c r="EVU251" s="225" t="e">
        <v>#N/A</v>
      </c>
      <c r="EVV251" s="225" t="e">
        <v>#N/A</v>
      </c>
      <c r="EVW251" s="225" t="e">
        <v>#N/A</v>
      </c>
      <c r="EVX251" s="225" t="e">
        <v>#N/A</v>
      </c>
      <c r="EVY251" s="225" t="e">
        <v>#N/A</v>
      </c>
      <c r="EVZ251" s="225" t="e">
        <v>#N/A</v>
      </c>
      <c r="EWA251" s="225" t="e">
        <v>#N/A</v>
      </c>
      <c r="EWB251" s="225" t="e">
        <v>#N/A</v>
      </c>
      <c r="EWC251" s="225" t="e">
        <v>#N/A</v>
      </c>
      <c r="EWD251" s="225" t="e">
        <v>#N/A</v>
      </c>
      <c r="EWE251" s="225" t="e">
        <v>#N/A</v>
      </c>
      <c r="EWF251" s="225" t="e">
        <v>#N/A</v>
      </c>
      <c r="EWG251" s="225" t="e">
        <v>#N/A</v>
      </c>
      <c r="EWH251" s="225" t="e">
        <v>#N/A</v>
      </c>
      <c r="EWI251" s="225" t="e">
        <v>#N/A</v>
      </c>
      <c r="EWJ251" s="225" t="e">
        <v>#N/A</v>
      </c>
      <c r="EWK251" s="225" t="e">
        <v>#N/A</v>
      </c>
      <c r="EWL251" s="225" t="e">
        <v>#N/A</v>
      </c>
      <c r="EWM251" s="225" t="e">
        <v>#N/A</v>
      </c>
      <c r="EWN251" s="225" t="e">
        <v>#N/A</v>
      </c>
      <c r="EWO251" s="225" t="e">
        <v>#N/A</v>
      </c>
      <c r="EWP251" s="225" t="e">
        <v>#N/A</v>
      </c>
      <c r="EWQ251" s="225" t="e">
        <v>#N/A</v>
      </c>
      <c r="EWR251" s="225" t="e">
        <v>#N/A</v>
      </c>
      <c r="EWS251" s="225" t="e">
        <v>#N/A</v>
      </c>
      <c r="EWT251" s="225" t="e">
        <v>#N/A</v>
      </c>
      <c r="EWU251" s="225" t="e">
        <v>#N/A</v>
      </c>
      <c r="EWV251" s="225" t="e">
        <v>#N/A</v>
      </c>
      <c r="EWW251" s="225" t="e">
        <v>#N/A</v>
      </c>
      <c r="EWX251" s="225" t="e">
        <v>#N/A</v>
      </c>
      <c r="EWY251" s="225" t="e">
        <v>#N/A</v>
      </c>
      <c r="EWZ251" s="225" t="e">
        <v>#N/A</v>
      </c>
      <c r="EXA251" s="225" t="e">
        <v>#N/A</v>
      </c>
      <c r="EXB251" s="225" t="e">
        <v>#N/A</v>
      </c>
      <c r="EXC251" s="225" t="e">
        <v>#N/A</v>
      </c>
      <c r="EXD251" s="225" t="e">
        <v>#N/A</v>
      </c>
      <c r="EXE251" s="225" t="e">
        <v>#N/A</v>
      </c>
      <c r="EXF251" s="225" t="e">
        <v>#N/A</v>
      </c>
      <c r="EXG251" s="225" t="e">
        <v>#N/A</v>
      </c>
      <c r="EXH251" s="225" t="e">
        <v>#N/A</v>
      </c>
      <c r="EXI251" s="225" t="e">
        <v>#N/A</v>
      </c>
      <c r="EXJ251" s="225" t="e">
        <v>#N/A</v>
      </c>
      <c r="EXK251" s="225" t="e">
        <v>#N/A</v>
      </c>
      <c r="EXL251" s="225" t="e">
        <v>#N/A</v>
      </c>
      <c r="EXM251" s="225" t="e">
        <v>#N/A</v>
      </c>
      <c r="EXN251" s="225" t="e">
        <v>#N/A</v>
      </c>
      <c r="EXO251" s="225" t="e">
        <v>#N/A</v>
      </c>
      <c r="EXP251" s="225" t="e">
        <v>#N/A</v>
      </c>
      <c r="EXQ251" s="225" t="e">
        <v>#N/A</v>
      </c>
      <c r="EXR251" s="225" t="e">
        <v>#N/A</v>
      </c>
      <c r="EXS251" s="225" t="e">
        <v>#N/A</v>
      </c>
      <c r="EXT251" s="225" t="e">
        <v>#N/A</v>
      </c>
      <c r="EXU251" s="225" t="e">
        <v>#N/A</v>
      </c>
      <c r="EXV251" s="225" t="e">
        <v>#N/A</v>
      </c>
      <c r="EXW251" s="225" t="e">
        <v>#N/A</v>
      </c>
      <c r="EXX251" s="225" t="e">
        <v>#N/A</v>
      </c>
      <c r="EXY251" s="225" t="e">
        <v>#N/A</v>
      </c>
      <c r="EXZ251" s="225" t="e">
        <v>#N/A</v>
      </c>
      <c r="EYA251" s="225" t="e">
        <v>#N/A</v>
      </c>
      <c r="EYB251" s="225" t="e">
        <v>#N/A</v>
      </c>
      <c r="EYC251" s="225" t="e">
        <v>#N/A</v>
      </c>
      <c r="EYD251" s="225" t="e">
        <v>#N/A</v>
      </c>
      <c r="EYE251" s="225" t="e">
        <v>#N/A</v>
      </c>
      <c r="EYF251" s="225" t="e">
        <v>#N/A</v>
      </c>
      <c r="EYG251" s="225" t="e">
        <v>#N/A</v>
      </c>
      <c r="EYH251" s="225" t="e">
        <v>#N/A</v>
      </c>
      <c r="EYI251" s="225" t="e">
        <v>#N/A</v>
      </c>
      <c r="EYJ251" s="225" t="e">
        <v>#N/A</v>
      </c>
      <c r="EYK251" s="225" t="e">
        <v>#N/A</v>
      </c>
      <c r="EYL251" s="225" t="e">
        <v>#N/A</v>
      </c>
      <c r="EYM251" s="225" t="e">
        <v>#N/A</v>
      </c>
      <c r="EYN251" s="225" t="e">
        <v>#N/A</v>
      </c>
      <c r="EYO251" s="225" t="e">
        <v>#N/A</v>
      </c>
      <c r="EYP251" s="225" t="e">
        <v>#N/A</v>
      </c>
      <c r="EYQ251" s="225" t="e">
        <v>#N/A</v>
      </c>
      <c r="EYR251" s="225" t="e">
        <v>#N/A</v>
      </c>
      <c r="EYS251" s="225" t="e">
        <v>#N/A</v>
      </c>
      <c r="EYT251" s="225" t="e">
        <v>#N/A</v>
      </c>
      <c r="EYU251" s="225" t="e">
        <v>#N/A</v>
      </c>
      <c r="EYV251" s="225" t="e">
        <v>#N/A</v>
      </c>
      <c r="EYW251" s="225" t="e">
        <v>#N/A</v>
      </c>
      <c r="EYX251" s="225" t="e">
        <v>#N/A</v>
      </c>
      <c r="EYY251" s="225" t="e">
        <v>#N/A</v>
      </c>
      <c r="EYZ251" s="225" t="e">
        <v>#N/A</v>
      </c>
      <c r="EZA251" s="225" t="e">
        <v>#N/A</v>
      </c>
      <c r="EZB251" s="225" t="e">
        <v>#N/A</v>
      </c>
      <c r="EZC251" s="225" t="e">
        <v>#N/A</v>
      </c>
      <c r="EZD251" s="225" t="e">
        <v>#N/A</v>
      </c>
      <c r="EZE251" s="225" t="e">
        <v>#N/A</v>
      </c>
      <c r="EZF251" s="225" t="e">
        <v>#N/A</v>
      </c>
      <c r="EZG251" s="225" t="e">
        <v>#N/A</v>
      </c>
      <c r="EZH251" s="225" t="e">
        <v>#N/A</v>
      </c>
      <c r="EZI251" s="225" t="e">
        <v>#N/A</v>
      </c>
      <c r="EZJ251" s="225" t="e">
        <v>#N/A</v>
      </c>
      <c r="EZK251" s="225" t="e">
        <v>#N/A</v>
      </c>
      <c r="EZL251" s="225" t="e">
        <v>#N/A</v>
      </c>
      <c r="EZM251" s="225" t="e">
        <v>#N/A</v>
      </c>
      <c r="EZN251" s="225" t="e">
        <v>#N/A</v>
      </c>
      <c r="EZO251" s="225" t="e">
        <v>#N/A</v>
      </c>
      <c r="EZP251" s="225" t="e">
        <v>#N/A</v>
      </c>
      <c r="EZQ251" s="225" t="e">
        <v>#N/A</v>
      </c>
      <c r="EZR251" s="225" t="e">
        <v>#N/A</v>
      </c>
      <c r="EZS251" s="225" t="e">
        <v>#N/A</v>
      </c>
      <c r="EZT251" s="225" t="e">
        <v>#N/A</v>
      </c>
      <c r="EZU251" s="225" t="e">
        <v>#N/A</v>
      </c>
      <c r="EZV251" s="225" t="e">
        <v>#N/A</v>
      </c>
      <c r="EZW251" s="225" t="e">
        <v>#N/A</v>
      </c>
      <c r="EZX251" s="225" t="e">
        <v>#N/A</v>
      </c>
      <c r="EZY251" s="225" t="e">
        <v>#N/A</v>
      </c>
      <c r="EZZ251" s="225" t="e">
        <v>#N/A</v>
      </c>
      <c r="FAA251" s="225" t="e">
        <v>#N/A</v>
      </c>
      <c r="FAB251" s="225" t="e">
        <v>#N/A</v>
      </c>
      <c r="FAC251" s="225" t="e">
        <v>#N/A</v>
      </c>
      <c r="FAD251" s="225" t="e">
        <v>#N/A</v>
      </c>
      <c r="FAE251" s="225" t="e">
        <v>#N/A</v>
      </c>
      <c r="FAF251" s="225" t="e">
        <v>#N/A</v>
      </c>
      <c r="FAG251" s="225" t="e">
        <v>#N/A</v>
      </c>
      <c r="FAH251" s="225" t="e">
        <v>#N/A</v>
      </c>
      <c r="FAI251" s="225" t="e">
        <v>#N/A</v>
      </c>
      <c r="FAJ251" s="225" t="e">
        <v>#N/A</v>
      </c>
      <c r="FAK251" s="225" t="e">
        <v>#N/A</v>
      </c>
      <c r="FAL251" s="225" t="e">
        <v>#N/A</v>
      </c>
      <c r="FAM251" s="225" t="e">
        <v>#N/A</v>
      </c>
      <c r="FAN251" s="225" t="e">
        <v>#N/A</v>
      </c>
      <c r="FAO251" s="225" t="e">
        <v>#N/A</v>
      </c>
      <c r="FAP251" s="225" t="e">
        <v>#N/A</v>
      </c>
      <c r="FAQ251" s="225" t="e">
        <v>#N/A</v>
      </c>
      <c r="FAR251" s="225" t="e">
        <v>#N/A</v>
      </c>
      <c r="FAS251" s="225" t="e">
        <v>#N/A</v>
      </c>
      <c r="FAT251" s="225" t="e">
        <v>#N/A</v>
      </c>
      <c r="FAU251" s="225" t="e">
        <v>#N/A</v>
      </c>
      <c r="FAV251" s="225" t="e">
        <v>#N/A</v>
      </c>
      <c r="FAW251" s="225" t="e">
        <v>#N/A</v>
      </c>
      <c r="FAX251" s="225" t="e">
        <v>#N/A</v>
      </c>
      <c r="FAY251" s="225" t="e">
        <v>#N/A</v>
      </c>
      <c r="FAZ251" s="225" t="e">
        <v>#N/A</v>
      </c>
      <c r="FBA251" s="225" t="e">
        <v>#N/A</v>
      </c>
      <c r="FBB251" s="225" t="e">
        <v>#N/A</v>
      </c>
      <c r="FBC251" s="225" t="e">
        <v>#N/A</v>
      </c>
      <c r="FBD251" s="225" t="e">
        <v>#N/A</v>
      </c>
      <c r="FBE251" s="225" t="e">
        <v>#N/A</v>
      </c>
      <c r="FBF251" s="225" t="e">
        <v>#N/A</v>
      </c>
      <c r="FBG251" s="225" t="e">
        <v>#N/A</v>
      </c>
      <c r="FBH251" s="225" t="e">
        <v>#N/A</v>
      </c>
      <c r="FBI251" s="225" t="e">
        <v>#N/A</v>
      </c>
      <c r="FBJ251" s="225" t="e">
        <v>#N/A</v>
      </c>
      <c r="FBK251" s="225" t="e">
        <v>#N/A</v>
      </c>
      <c r="FBL251" s="225" t="e">
        <v>#N/A</v>
      </c>
      <c r="FBM251" s="225" t="e">
        <v>#N/A</v>
      </c>
      <c r="FBN251" s="225" t="e">
        <v>#N/A</v>
      </c>
      <c r="FBO251" s="225" t="e">
        <v>#N/A</v>
      </c>
      <c r="FBP251" s="225" t="e">
        <v>#N/A</v>
      </c>
      <c r="FBQ251" s="225" t="e">
        <v>#N/A</v>
      </c>
      <c r="FBR251" s="225" t="e">
        <v>#N/A</v>
      </c>
      <c r="FBS251" s="225" t="e">
        <v>#N/A</v>
      </c>
      <c r="FBT251" s="225" t="e">
        <v>#N/A</v>
      </c>
      <c r="FBU251" s="225" t="e">
        <v>#N/A</v>
      </c>
      <c r="FBV251" s="225" t="e">
        <v>#N/A</v>
      </c>
      <c r="FBW251" s="225" t="e">
        <v>#N/A</v>
      </c>
      <c r="FBX251" s="225" t="e">
        <v>#N/A</v>
      </c>
      <c r="FBY251" s="225" t="e">
        <v>#N/A</v>
      </c>
      <c r="FBZ251" s="225" t="e">
        <v>#N/A</v>
      </c>
      <c r="FCA251" s="225" t="e">
        <v>#N/A</v>
      </c>
      <c r="FCB251" s="225" t="e">
        <v>#N/A</v>
      </c>
      <c r="FCC251" s="225" t="e">
        <v>#N/A</v>
      </c>
      <c r="FCD251" s="225" t="e">
        <v>#N/A</v>
      </c>
      <c r="FCE251" s="225" t="e">
        <v>#N/A</v>
      </c>
      <c r="FCF251" s="225" t="e">
        <v>#N/A</v>
      </c>
      <c r="FCG251" s="225" t="e">
        <v>#N/A</v>
      </c>
      <c r="FCH251" s="225" t="e">
        <v>#N/A</v>
      </c>
      <c r="FCI251" s="225" t="e">
        <v>#N/A</v>
      </c>
      <c r="FCJ251" s="225" t="e">
        <v>#N/A</v>
      </c>
      <c r="FCK251" s="225" t="e">
        <v>#N/A</v>
      </c>
      <c r="FCL251" s="225" t="e">
        <v>#N/A</v>
      </c>
      <c r="FCM251" s="225" t="e">
        <v>#N/A</v>
      </c>
      <c r="FCN251" s="225" t="e">
        <v>#N/A</v>
      </c>
      <c r="FCO251" s="225" t="e">
        <v>#N/A</v>
      </c>
      <c r="FCP251" s="225" t="e">
        <v>#N/A</v>
      </c>
      <c r="FCQ251" s="225" t="e">
        <v>#N/A</v>
      </c>
      <c r="FCR251" s="225" t="e">
        <v>#N/A</v>
      </c>
      <c r="FCS251" s="225" t="e">
        <v>#N/A</v>
      </c>
      <c r="FCT251" s="225" t="e">
        <v>#N/A</v>
      </c>
      <c r="FCU251" s="225" t="e">
        <v>#N/A</v>
      </c>
      <c r="FCV251" s="225" t="e">
        <v>#N/A</v>
      </c>
      <c r="FCW251" s="225" t="e">
        <v>#N/A</v>
      </c>
      <c r="FCX251" s="225" t="e">
        <v>#N/A</v>
      </c>
      <c r="FCY251" s="225" t="e">
        <v>#N/A</v>
      </c>
      <c r="FCZ251" s="225" t="e">
        <v>#N/A</v>
      </c>
      <c r="FDA251" s="225" t="e">
        <v>#N/A</v>
      </c>
      <c r="FDB251" s="225" t="e">
        <v>#N/A</v>
      </c>
      <c r="FDC251" s="225" t="e">
        <v>#N/A</v>
      </c>
      <c r="FDD251" s="225" t="e">
        <v>#N/A</v>
      </c>
      <c r="FDE251" s="225" t="e">
        <v>#N/A</v>
      </c>
      <c r="FDF251" s="225" t="e">
        <v>#N/A</v>
      </c>
      <c r="FDG251" s="225" t="e">
        <v>#N/A</v>
      </c>
      <c r="FDH251" s="225" t="e">
        <v>#N/A</v>
      </c>
      <c r="FDI251" s="225" t="e">
        <v>#N/A</v>
      </c>
      <c r="FDJ251" s="225" t="e">
        <v>#N/A</v>
      </c>
      <c r="FDK251" s="225" t="e">
        <v>#N/A</v>
      </c>
      <c r="FDL251" s="225" t="e">
        <v>#N/A</v>
      </c>
      <c r="FDM251" s="225" t="e">
        <v>#N/A</v>
      </c>
      <c r="FDN251" s="225" t="e">
        <v>#N/A</v>
      </c>
      <c r="FDO251" s="225" t="e">
        <v>#N/A</v>
      </c>
      <c r="FDP251" s="225" t="e">
        <v>#N/A</v>
      </c>
      <c r="FDQ251" s="225" t="e">
        <v>#N/A</v>
      </c>
      <c r="FDR251" s="225" t="e">
        <v>#N/A</v>
      </c>
      <c r="FDS251" s="225" t="e">
        <v>#N/A</v>
      </c>
      <c r="FDT251" s="225" t="e">
        <v>#N/A</v>
      </c>
      <c r="FDU251" s="225" t="e">
        <v>#N/A</v>
      </c>
      <c r="FDV251" s="225" t="e">
        <v>#N/A</v>
      </c>
      <c r="FDW251" s="225" t="e">
        <v>#N/A</v>
      </c>
      <c r="FDX251" s="225" t="e">
        <v>#N/A</v>
      </c>
      <c r="FDY251" s="225" t="e">
        <v>#N/A</v>
      </c>
      <c r="FDZ251" s="225" t="e">
        <v>#N/A</v>
      </c>
      <c r="FEA251" s="225" t="e">
        <v>#N/A</v>
      </c>
      <c r="FEB251" s="225" t="e">
        <v>#N/A</v>
      </c>
      <c r="FEC251" s="225" t="e">
        <v>#N/A</v>
      </c>
      <c r="FED251" s="225" t="e">
        <v>#N/A</v>
      </c>
      <c r="FEE251" s="225" t="e">
        <v>#N/A</v>
      </c>
      <c r="FEF251" s="225" t="e">
        <v>#N/A</v>
      </c>
      <c r="FEG251" s="225" t="e">
        <v>#N/A</v>
      </c>
      <c r="FEH251" s="225" t="e">
        <v>#N/A</v>
      </c>
      <c r="FEI251" s="225" t="e">
        <v>#N/A</v>
      </c>
      <c r="FEJ251" s="225" t="e">
        <v>#N/A</v>
      </c>
      <c r="FEK251" s="225" t="e">
        <v>#N/A</v>
      </c>
      <c r="FEL251" s="225" t="e">
        <v>#N/A</v>
      </c>
      <c r="FEM251" s="225" t="e">
        <v>#N/A</v>
      </c>
      <c r="FEN251" s="225" t="e">
        <v>#N/A</v>
      </c>
      <c r="FEO251" s="225" t="e">
        <v>#N/A</v>
      </c>
      <c r="FEP251" s="225" t="e">
        <v>#N/A</v>
      </c>
      <c r="FEQ251" s="225" t="e">
        <v>#N/A</v>
      </c>
      <c r="FER251" s="225" t="e">
        <v>#N/A</v>
      </c>
      <c r="FES251" s="225" t="e">
        <v>#N/A</v>
      </c>
      <c r="FET251" s="225" t="e">
        <v>#N/A</v>
      </c>
      <c r="FEU251" s="225" t="e">
        <v>#N/A</v>
      </c>
      <c r="FEV251" s="225" t="e">
        <v>#N/A</v>
      </c>
      <c r="FEW251" s="225" t="e">
        <v>#N/A</v>
      </c>
      <c r="FEX251" s="225" t="e">
        <v>#N/A</v>
      </c>
      <c r="FEY251" s="225" t="e">
        <v>#N/A</v>
      </c>
      <c r="FEZ251" s="225" t="e">
        <v>#N/A</v>
      </c>
      <c r="FFA251" s="225" t="e">
        <v>#N/A</v>
      </c>
      <c r="FFB251" s="225" t="e">
        <v>#N/A</v>
      </c>
      <c r="FFC251" s="225" t="e">
        <v>#N/A</v>
      </c>
      <c r="FFD251" s="225" t="e">
        <v>#N/A</v>
      </c>
      <c r="FFE251" s="225" t="e">
        <v>#N/A</v>
      </c>
      <c r="FFF251" s="225" t="e">
        <v>#N/A</v>
      </c>
      <c r="FFG251" s="225" t="e">
        <v>#N/A</v>
      </c>
      <c r="FFH251" s="225" t="e">
        <v>#N/A</v>
      </c>
      <c r="FFI251" s="225" t="e">
        <v>#N/A</v>
      </c>
      <c r="FFJ251" s="225" t="e">
        <v>#N/A</v>
      </c>
      <c r="FFK251" s="225" t="e">
        <v>#N/A</v>
      </c>
      <c r="FFL251" s="225" t="e">
        <v>#N/A</v>
      </c>
      <c r="FFM251" s="225" t="e">
        <v>#N/A</v>
      </c>
      <c r="FFN251" s="225" t="e">
        <v>#N/A</v>
      </c>
      <c r="FFO251" s="225" t="e">
        <v>#N/A</v>
      </c>
      <c r="FFP251" s="225" t="e">
        <v>#N/A</v>
      </c>
      <c r="FFQ251" s="225" t="e">
        <v>#N/A</v>
      </c>
      <c r="FFR251" s="225" t="e">
        <v>#N/A</v>
      </c>
      <c r="FFS251" s="225" t="e">
        <v>#N/A</v>
      </c>
      <c r="FFT251" s="225" t="e">
        <v>#N/A</v>
      </c>
      <c r="FFU251" s="225" t="e">
        <v>#N/A</v>
      </c>
      <c r="FFV251" s="225" t="e">
        <v>#N/A</v>
      </c>
      <c r="FFW251" s="225" t="e">
        <v>#N/A</v>
      </c>
      <c r="FFX251" s="225" t="e">
        <v>#N/A</v>
      </c>
      <c r="FFY251" s="225" t="e">
        <v>#N/A</v>
      </c>
      <c r="FFZ251" s="225" t="e">
        <v>#N/A</v>
      </c>
      <c r="FGA251" s="225" t="e">
        <v>#N/A</v>
      </c>
      <c r="FGB251" s="225" t="e">
        <v>#N/A</v>
      </c>
      <c r="FGC251" s="225" t="e">
        <v>#N/A</v>
      </c>
      <c r="FGD251" s="225" t="e">
        <v>#N/A</v>
      </c>
      <c r="FGE251" s="225" t="e">
        <v>#N/A</v>
      </c>
      <c r="FGF251" s="225" t="e">
        <v>#N/A</v>
      </c>
      <c r="FGG251" s="225" t="e">
        <v>#N/A</v>
      </c>
      <c r="FGH251" s="225" t="e">
        <v>#N/A</v>
      </c>
      <c r="FGI251" s="225" t="e">
        <v>#N/A</v>
      </c>
      <c r="FGJ251" s="225" t="e">
        <v>#N/A</v>
      </c>
      <c r="FGK251" s="225" t="e">
        <v>#N/A</v>
      </c>
      <c r="FGL251" s="225" t="e">
        <v>#N/A</v>
      </c>
      <c r="FGM251" s="225" t="e">
        <v>#N/A</v>
      </c>
      <c r="FGN251" s="225" t="e">
        <v>#N/A</v>
      </c>
      <c r="FGO251" s="225" t="e">
        <v>#N/A</v>
      </c>
      <c r="FGP251" s="225" t="e">
        <v>#N/A</v>
      </c>
      <c r="FGQ251" s="225" t="e">
        <v>#N/A</v>
      </c>
      <c r="FGR251" s="225" t="e">
        <v>#N/A</v>
      </c>
      <c r="FGS251" s="225" t="e">
        <v>#N/A</v>
      </c>
      <c r="FGT251" s="225" t="e">
        <v>#N/A</v>
      </c>
      <c r="FGU251" s="225" t="e">
        <v>#N/A</v>
      </c>
      <c r="FGV251" s="225" t="e">
        <v>#N/A</v>
      </c>
      <c r="FGW251" s="225" t="e">
        <v>#N/A</v>
      </c>
      <c r="FGX251" s="225" t="e">
        <v>#N/A</v>
      </c>
      <c r="FGY251" s="225" t="e">
        <v>#N/A</v>
      </c>
      <c r="FGZ251" s="225" t="e">
        <v>#N/A</v>
      </c>
      <c r="FHA251" s="225" t="e">
        <v>#N/A</v>
      </c>
      <c r="FHB251" s="225" t="e">
        <v>#N/A</v>
      </c>
      <c r="FHC251" s="225" t="e">
        <v>#N/A</v>
      </c>
      <c r="FHD251" s="225" t="e">
        <v>#N/A</v>
      </c>
      <c r="FHE251" s="225" t="e">
        <v>#N/A</v>
      </c>
      <c r="FHF251" s="225" t="e">
        <v>#N/A</v>
      </c>
      <c r="FHG251" s="225" t="e">
        <v>#N/A</v>
      </c>
      <c r="FHH251" s="225" t="e">
        <v>#N/A</v>
      </c>
      <c r="FHI251" s="225" t="e">
        <v>#N/A</v>
      </c>
      <c r="FHJ251" s="225" t="e">
        <v>#N/A</v>
      </c>
      <c r="FHK251" s="225" t="e">
        <v>#N/A</v>
      </c>
      <c r="FHL251" s="225" t="e">
        <v>#N/A</v>
      </c>
      <c r="FHM251" s="225" t="e">
        <v>#N/A</v>
      </c>
      <c r="FHN251" s="225" t="e">
        <v>#N/A</v>
      </c>
      <c r="FHO251" s="225" t="e">
        <v>#N/A</v>
      </c>
      <c r="FHP251" s="225" t="e">
        <v>#N/A</v>
      </c>
      <c r="FHQ251" s="225" t="e">
        <v>#N/A</v>
      </c>
      <c r="FHR251" s="225" t="e">
        <v>#N/A</v>
      </c>
      <c r="FHS251" s="225" t="e">
        <v>#N/A</v>
      </c>
      <c r="FHT251" s="225" t="e">
        <v>#N/A</v>
      </c>
      <c r="FHU251" s="225" t="e">
        <v>#N/A</v>
      </c>
      <c r="FHV251" s="225" t="e">
        <v>#N/A</v>
      </c>
      <c r="FHW251" s="225" t="e">
        <v>#N/A</v>
      </c>
      <c r="FHX251" s="225" t="e">
        <v>#N/A</v>
      </c>
      <c r="FHY251" s="225" t="e">
        <v>#N/A</v>
      </c>
      <c r="FHZ251" s="225" t="e">
        <v>#N/A</v>
      </c>
      <c r="FIA251" s="225" t="e">
        <v>#N/A</v>
      </c>
      <c r="FIB251" s="225" t="e">
        <v>#N/A</v>
      </c>
      <c r="FIC251" s="225" t="e">
        <v>#N/A</v>
      </c>
      <c r="FID251" s="225" t="e">
        <v>#N/A</v>
      </c>
      <c r="FIE251" s="225" t="e">
        <v>#N/A</v>
      </c>
      <c r="FIF251" s="225" t="e">
        <v>#N/A</v>
      </c>
      <c r="FIG251" s="225" t="e">
        <v>#N/A</v>
      </c>
      <c r="FIH251" s="225" t="e">
        <v>#N/A</v>
      </c>
      <c r="FII251" s="225" t="e">
        <v>#N/A</v>
      </c>
      <c r="FIJ251" s="225" t="e">
        <v>#N/A</v>
      </c>
      <c r="FIK251" s="225" t="e">
        <v>#N/A</v>
      </c>
      <c r="FIL251" s="225" t="e">
        <v>#N/A</v>
      </c>
      <c r="FIM251" s="225" t="e">
        <v>#N/A</v>
      </c>
      <c r="FIN251" s="225" t="e">
        <v>#N/A</v>
      </c>
      <c r="FIO251" s="225" t="e">
        <v>#N/A</v>
      </c>
      <c r="FIP251" s="225" t="e">
        <v>#N/A</v>
      </c>
      <c r="FIQ251" s="225" t="e">
        <v>#N/A</v>
      </c>
      <c r="FIR251" s="225" t="e">
        <v>#N/A</v>
      </c>
      <c r="FIS251" s="225" t="e">
        <v>#N/A</v>
      </c>
      <c r="FIT251" s="225" t="e">
        <v>#N/A</v>
      </c>
      <c r="FIU251" s="225" t="e">
        <v>#N/A</v>
      </c>
      <c r="FIV251" s="225" t="e">
        <v>#N/A</v>
      </c>
      <c r="FIW251" s="225" t="e">
        <v>#N/A</v>
      </c>
      <c r="FIX251" s="225" t="e">
        <v>#N/A</v>
      </c>
      <c r="FIY251" s="225" t="e">
        <v>#N/A</v>
      </c>
      <c r="FIZ251" s="225" t="e">
        <v>#N/A</v>
      </c>
      <c r="FJA251" s="225" t="e">
        <v>#N/A</v>
      </c>
      <c r="FJB251" s="225" t="e">
        <v>#N/A</v>
      </c>
      <c r="FJC251" s="225" t="e">
        <v>#N/A</v>
      </c>
      <c r="FJD251" s="225" t="e">
        <v>#N/A</v>
      </c>
      <c r="FJE251" s="225" t="e">
        <v>#N/A</v>
      </c>
      <c r="FJF251" s="225" t="e">
        <v>#N/A</v>
      </c>
      <c r="FJG251" s="225" t="e">
        <v>#N/A</v>
      </c>
      <c r="FJH251" s="225" t="e">
        <v>#N/A</v>
      </c>
      <c r="FJI251" s="225" t="e">
        <v>#N/A</v>
      </c>
      <c r="FJJ251" s="225" t="e">
        <v>#N/A</v>
      </c>
      <c r="FJK251" s="225" t="e">
        <v>#N/A</v>
      </c>
      <c r="FJL251" s="225" t="e">
        <v>#N/A</v>
      </c>
      <c r="FJM251" s="225" t="e">
        <v>#N/A</v>
      </c>
      <c r="FJN251" s="225" t="e">
        <v>#N/A</v>
      </c>
      <c r="FJO251" s="225" t="e">
        <v>#N/A</v>
      </c>
      <c r="FJP251" s="225" t="e">
        <v>#N/A</v>
      </c>
      <c r="FJQ251" s="225" t="e">
        <v>#N/A</v>
      </c>
      <c r="FJR251" s="225" t="e">
        <v>#N/A</v>
      </c>
      <c r="FJS251" s="225" t="e">
        <v>#N/A</v>
      </c>
      <c r="FJT251" s="225" t="e">
        <v>#N/A</v>
      </c>
      <c r="FJU251" s="225" t="e">
        <v>#N/A</v>
      </c>
      <c r="FJV251" s="225" t="e">
        <v>#N/A</v>
      </c>
      <c r="FJW251" s="225" t="e">
        <v>#N/A</v>
      </c>
      <c r="FJX251" s="225" t="e">
        <v>#N/A</v>
      </c>
      <c r="FJY251" s="225" t="e">
        <v>#N/A</v>
      </c>
      <c r="FJZ251" s="225" t="e">
        <v>#N/A</v>
      </c>
      <c r="FKA251" s="225" t="e">
        <v>#N/A</v>
      </c>
      <c r="FKB251" s="225" t="e">
        <v>#N/A</v>
      </c>
      <c r="FKC251" s="225" t="e">
        <v>#N/A</v>
      </c>
      <c r="FKD251" s="225" t="e">
        <v>#N/A</v>
      </c>
      <c r="FKE251" s="225" t="e">
        <v>#N/A</v>
      </c>
      <c r="FKF251" s="225" t="e">
        <v>#N/A</v>
      </c>
      <c r="FKG251" s="225" t="e">
        <v>#N/A</v>
      </c>
      <c r="FKH251" s="225" t="e">
        <v>#N/A</v>
      </c>
      <c r="FKI251" s="225" t="e">
        <v>#N/A</v>
      </c>
      <c r="FKJ251" s="225" t="e">
        <v>#N/A</v>
      </c>
      <c r="FKK251" s="225" t="e">
        <v>#N/A</v>
      </c>
      <c r="FKL251" s="225" t="e">
        <v>#N/A</v>
      </c>
      <c r="FKM251" s="225" t="e">
        <v>#N/A</v>
      </c>
      <c r="FKN251" s="225" t="e">
        <v>#N/A</v>
      </c>
      <c r="FKO251" s="225" t="e">
        <v>#N/A</v>
      </c>
      <c r="FKP251" s="225" t="e">
        <v>#N/A</v>
      </c>
      <c r="FKQ251" s="225" t="e">
        <v>#N/A</v>
      </c>
      <c r="FKR251" s="225" t="e">
        <v>#N/A</v>
      </c>
      <c r="FKS251" s="225" t="e">
        <v>#N/A</v>
      </c>
      <c r="FKT251" s="225" t="e">
        <v>#N/A</v>
      </c>
      <c r="FKU251" s="225" t="e">
        <v>#N/A</v>
      </c>
      <c r="FKV251" s="225" t="e">
        <v>#N/A</v>
      </c>
      <c r="FKW251" s="225" t="e">
        <v>#N/A</v>
      </c>
      <c r="FKX251" s="225" t="e">
        <v>#N/A</v>
      </c>
      <c r="FKY251" s="225" t="e">
        <v>#N/A</v>
      </c>
      <c r="FKZ251" s="225" t="e">
        <v>#N/A</v>
      </c>
      <c r="FLA251" s="225" t="e">
        <v>#N/A</v>
      </c>
      <c r="FLB251" s="225" t="e">
        <v>#N/A</v>
      </c>
      <c r="FLC251" s="225" t="e">
        <v>#N/A</v>
      </c>
      <c r="FLD251" s="225" t="e">
        <v>#N/A</v>
      </c>
      <c r="FLE251" s="225" t="e">
        <v>#N/A</v>
      </c>
      <c r="FLF251" s="225" t="e">
        <v>#N/A</v>
      </c>
      <c r="FLG251" s="225" t="e">
        <v>#N/A</v>
      </c>
      <c r="FLH251" s="225" t="e">
        <v>#N/A</v>
      </c>
      <c r="FLI251" s="225" t="e">
        <v>#N/A</v>
      </c>
      <c r="FLJ251" s="225" t="e">
        <v>#N/A</v>
      </c>
      <c r="FLK251" s="225" t="e">
        <v>#N/A</v>
      </c>
      <c r="FLL251" s="225" t="e">
        <v>#N/A</v>
      </c>
      <c r="FLM251" s="225" t="e">
        <v>#N/A</v>
      </c>
      <c r="FLN251" s="225" t="e">
        <v>#N/A</v>
      </c>
      <c r="FLO251" s="225" t="e">
        <v>#N/A</v>
      </c>
      <c r="FLP251" s="225" t="e">
        <v>#N/A</v>
      </c>
      <c r="FLQ251" s="225" t="e">
        <v>#N/A</v>
      </c>
      <c r="FLR251" s="225" t="e">
        <v>#N/A</v>
      </c>
      <c r="FLS251" s="225" t="e">
        <v>#N/A</v>
      </c>
      <c r="FLT251" s="225" t="e">
        <v>#N/A</v>
      </c>
      <c r="FLU251" s="225" t="e">
        <v>#N/A</v>
      </c>
      <c r="FLV251" s="225" t="e">
        <v>#N/A</v>
      </c>
      <c r="FLW251" s="225" t="e">
        <v>#N/A</v>
      </c>
      <c r="FLX251" s="225" t="e">
        <v>#N/A</v>
      </c>
      <c r="FLY251" s="225" t="e">
        <v>#N/A</v>
      </c>
      <c r="FLZ251" s="225" t="e">
        <v>#N/A</v>
      </c>
      <c r="FMA251" s="225" t="e">
        <v>#N/A</v>
      </c>
      <c r="FMB251" s="225" t="e">
        <v>#N/A</v>
      </c>
      <c r="FMC251" s="225" t="e">
        <v>#N/A</v>
      </c>
      <c r="FMD251" s="225" t="e">
        <v>#N/A</v>
      </c>
      <c r="FME251" s="225" t="e">
        <v>#N/A</v>
      </c>
      <c r="FMF251" s="225" t="e">
        <v>#N/A</v>
      </c>
      <c r="FMG251" s="225" t="e">
        <v>#N/A</v>
      </c>
      <c r="FMH251" s="225" t="e">
        <v>#N/A</v>
      </c>
      <c r="FMI251" s="225" t="e">
        <v>#N/A</v>
      </c>
      <c r="FMJ251" s="225" t="e">
        <v>#N/A</v>
      </c>
      <c r="FMK251" s="225" t="e">
        <v>#N/A</v>
      </c>
      <c r="FML251" s="225" t="e">
        <v>#N/A</v>
      </c>
      <c r="FMM251" s="225" t="e">
        <v>#N/A</v>
      </c>
      <c r="FMN251" s="225" t="e">
        <v>#N/A</v>
      </c>
      <c r="FMO251" s="225" t="e">
        <v>#N/A</v>
      </c>
      <c r="FMP251" s="225" t="e">
        <v>#N/A</v>
      </c>
      <c r="FMQ251" s="225" t="e">
        <v>#N/A</v>
      </c>
      <c r="FMR251" s="225" t="e">
        <v>#N/A</v>
      </c>
      <c r="FMS251" s="225" t="e">
        <v>#N/A</v>
      </c>
      <c r="FMT251" s="225" t="e">
        <v>#N/A</v>
      </c>
      <c r="FMU251" s="225" t="e">
        <v>#N/A</v>
      </c>
      <c r="FMV251" s="225" t="e">
        <v>#N/A</v>
      </c>
      <c r="FMW251" s="225" t="e">
        <v>#N/A</v>
      </c>
      <c r="FMX251" s="225" t="e">
        <v>#N/A</v>
      </c>
      <c r="FMY251" s="225" t="e">
        <v>#N/A</v>
      </c>
      <c r="FMZ251" s="225" t="e">
        <v>#N/A</v>
      </c>
      <c r="FNA251" s="225" t="e">
        <v>#N/A</v>
      </c>
      <c r="FNB251" s="225" t="e">
        <v>#N/A</v>
      </c>
      <c r="FNC251" s="225" t="e">
        <v>#N/A</v>
      </c>
      <c r="FND251" s="225" t="e">
        <v>#N/A</v>
      </c>
      <c r="FNE251" s="225" t="e">
        <v>#N/A</v>
      </c>
      <c r="FNF251" s="225" t="e">
        <v>#N/A</v>
      </c>
      <c r="FNG251" s="225" t="e">
        <v>#N/A</v>
      </c>
      <c r="FNH251" s="225" t="e">
        <v>#N/A</v>
      </c>
      <c r="FNI251" s="225" t="e">
        <v>#N/A</v>
      </c>
      <c r="FNJ251" s="225" t="e">
        <v>#N/A</v>
      </c>
      <c r="FNK251" s="225" t="e">
        <v>#N/A</v>
      </c>
      <c r="FNL251" s="225" t="e">
        <v>#N/A</v>
      </c>
      <c r="FNM251" s="225" t="e">
        <v>#N/A</v>
      </c>
      <c r="FNN251" s="225" t="e">
        <v>#N/A</v>
      </c>
      <c r="FNO251" s="225" t="e">
        <v>#N/A</v>
      </c>
      <c r="FNP251" s="225" t="e">
        <v>#N/A</v>
      </c>
      <c r="FNQ251" s="225" t="e">
        <v>#N/A</v>
      </c>
      <c r="FNR251" s="225" t="e">
        <v>#N/A</v>
      </c>
      <c r="FNS251" s="225" t="e">
        <v>#N/A</v>
      </c>
      <c r="FNT251" s="225" t="e">
        <v>#N/A</v>
      </c>
      <c r="FNU251" s="225" t="e">
        <v>#N/A</v>
      </c>
      <c r="FNV251" s="225" t="e">
        <v>#N/A</v>
      </c>
      <c r="FNW251" s="225" t="e">
        <v>#N/A</v>
      </c>
      <c r="FNX251" s="225" t="e">
        <v>#N/A</v>
      </c>
      <c r="FNY251" s="225" t="e">
        <v>#N/A</v>
      </c>
      <c r="FNZ251" s="225" t="e">
        <v>#N/A</v>
      </c>
      <c r="FOA251" s="225" t="e">
        <v>#N/A</v>
      </c>
      <c r="FOB251" s="225" t="e">
        <v>#N/A</v>
      </c>
      <c r="FOC251" s="225" t="e">
        <v>#N/A</v>
      </c>
      <c r="FOD251" s="225" t="e">
        <v>#N/A</v>
      </c>
      <c r="FOE251" s="225" t="e">
        <v>#N/A</v>
      </c>
      <c r="FOF251" s="225" t="e">
        <v>#N/A</v>
      </c>
      <c r="FOG251" s="225" t="e">
        <v>#N/A</v>
      </c>
      <c r="FOH251" s="225" t="e">
        <v>#N/A</v>
      </c>
      <c r="FOI251" s="225" t="e">
        <v>#N/A</v>
      </c>
      <c r="FOJ251" s="225" t="e">
        <v>#N/A</v>
      </c>
      <c r="FOK251" s="225" t="e">
        <v>#N/A</v>
      </c>
      <c r="FOL251" s="225" t="e">
        <v>#N/A</v>
      </c>
      <c r="FOM251" s="225" t="e">
        <v>#N/A</v>
      </c>
      <c r="FON251" s="225" t="e">
        <v>#N/A</v>
      </c>
      <c r="FOO251" s="225" t="e">
        <v>#N/A</v>
      </c>
      <c r="FOP251" s="225" t="e">
        <v>#N/A</v>
      </c>
      <c r="FOQ251" s="225" t="e">
        <v>#N/A</v>
      </c>
      <c r="FOR251" s="225" t="e">
        <v>#N/A</v>
      </c>
      <c r="FOS251" s="225" t="e">
        <v>#N/A</v>
      </c>
      <c r="FOT251" s="225" t="e">
        <v>#N/A</v>
      </c>
      <c r="FOU251" s="225" t="e">
        <v>#N/A</v>
      </c>
      <c r="FOV251" s="225" t="e">
        <v>#N/A</v>
      </c>
      <c r="FOW251" s="225" t="e">
        <v>#N/A</v>
      </c>
      <c r="FOX251" s="225" t="e">
        <v>#N/A</v>
      </c>
      <c r="FOY251" s="225" t="e">
        <v>#N/A</v>
      </c>
      <c r="FOZ251" s="225" t="e">
        <v>#N/A</v>
      </c>
      <c r="FPA251" s="225" t="e">
        <v>#N/A</v>
      </c>
      <c r="FPB251" s="225" t="e">
        <v>#N/A</v>
      </c>
      <c r="FPC251" s="225" t="e">
        <v>#N/A</v>
      </c>
      <c r="FPD251" s="225" t="e">
        <v>#N/A</v>
      </c>
      <c r="FPE251" s="225" t="e">
        <v>#N/A</v>
      </c>
      <c r="FPF251" s="225" t="e">
        <v>#N/A</v>
      </c>
      <c r="FPG251" s="225" t="e">
        <v>#N/A</v>
      </c>
      <c r="FPH251" s="225" t="e">
        <v>#N/A</v>
      </c>
      <c r="FPI251" s="225" t="e">
        <v>#N/A</v>
      </c>
      <c r="FPJ251" s="225" t="e">
        <v>#N/A</v>
      </c>
      <c r="FPK251" s="225" t="e">
        <v>#N/A</v>
      </c>
      <c r="FPL251" s="225" t="e">
        <v>#N/A</v>
      </c>
      <c r="FPM251" s="225" t="e">
        <v>#N/A</v>
      </c>
      <c r="FPN251" s="225" t="e">
        <v>#N/A</v>
      </c>
      <c r="FPO251" s="225" t="e">
        <v>#N/A</v>
      </c>
      <c r="FPP251" s="225" t="e">
        <v>#N/A</v>
      </c>
      <c r="FPQ251" s="225" t="e">
        <v>#N/A</v>
      </c>
      <c r="FPR251" s="225" t="e">
        <v>#N/A</v>
      </c>
      <c r="FPS251" s="225" t="e">
        <v>#N/A</v>
      </c>
      <c r="FPT251" s="225" t="e">
        <v>#N/A</v>
      </c>
      <c r="FPU251" s="225" t="e">
        <v>#N/A</v>
      </c>
      <c r="FPV251" s="225" t="e">
        <v>#N/A</v>
      </c>
      <c r="FPW251" s="225" t="e">
        <v>#N/A</v>
      </c>
      <c r="FPX251" s="225" t="e">
        <v>#N/A</v>
      </c>
      <c r="FPY251" s="225" t="e">
        <v>#N/A</v>
      </c>
      <c r="FPZ251" s="225" t="e">
        <v>#N/A</v>
      </c>
      <c r="FQA251" s="225" t="e">
        <v>#N/A</v>
      </c>
      <c r="FQB251" s="225" t="e">
        <v>#N/A</v>
      </c>
      <c r="FQC251" s="225" t="e">
        <v>#N/A</v>
      </c>
      <c r="FQD251" s="225" t="e">
        <v>#N/A</v>
      </c>
      <c r="FQE251" s="225" t="e">
        <v>#N/A</v>
      </c>
      <c r="FQF251" s="225" t="e">
        <v>#N/A</v>
      </c>
      <c r="FQG251" s="225" t="e">
        <v>#N/A</v>
      </c>
      <c r="FQH251" s="225" t="e">
        <v>#N/A</v>
      </c>
      <c r="FQI251" s="225" t="e">
        <v>#N/A</v>
      </c>
      <c r="FQJ251" s="225" t="e">
        <v>#N/A</v>
      </c>
      <c r="FQK251" s="225" t="e">
        <v>#N/A</v>
      </c>
      <c r="FQL251" s="225" t="e">
        <v>#N/A</v>
      </c>
      <c r="FQM251" s="225" t="e">
        <v>#N/A</v>
      </c>
      <c r="FQN251" s="225" t="e">
        <v>#N/A</v>
      </c>
      <c r="FQO251" s="225" t="e">
        <v>#N/A</v>
      </c>
      <c r="FQP251" s="225" t="e">
        <v>#N/A</v>
      </c>
      <c r="FQQ251" s="225" t="e">
        <v>#N/A</v>
      </c>
      <c r="FQR251" s="225" t="e">
        <v>#N/A</v>
      </c>
      <c r="FQS251" s="225" t="e">
        <v>#N/A</v>
      </c>
      <c r="FQT251" s="225" t="e">
        <v>#N/A</v>
      </c>
      <c r="FQU251" s="225" t="e">
        <v>#N/A</v>
      </c>
      <c r="FQV251" s="225" t="e">
        <v>#N/A</v>
      </c>
      <c r="FQW251" s="225" t="e">
        <v>#N/A</v>
      </c>
      <c r="FQX251" s="225" t="e">
        <v>#N/A</v>
      </c>
      <c r="FQY251" s="225" t="e">
        <v>#N/A</v>
      </c>
      <c r="FQZ251" s="225" t="e">
        <v>#N/A</v>
      </c>
      <c r="FRA251" s="225" t="e">
        <v>#N/A</v>
      </c>
      <c r="FRB251" s="225" t="e">
        <v>#N/A</v>
      </c>
      <c r="FRC251" s="225" t="e">
        <v>#N/A</v>
      </c>
      <c r="FRD251" s="225" t="e">
        <v>#N/A</v>
      </c>
      <c r="FRE251" s="225" t="e">
        <v>#N/A</v>
      </c>
      <c r="FRF251" s="225" t="e">
        <v>#N/A</v>
      </c>
      <c r="FRG251" s="225" t="e">
        <v>#N/A</v>
      </c>
      <c r="FRH251" s="225" t="e">
        <v>#N/A</v>
      </c>
      <c r="FRI251" s="225" t="e">
        <v>#N/A</v>
      </c>
      <c r="FRJ251" s="225" t="e">
        <v>#N/A</v>
      </c>
      <c r="FRK251" s="225" t="e">
        <v>#N/A</v>
      </c>
      <c r="FRL251" s="225" t="e">
        <v>#N/A</v>
      </c>
      <c r="FRM251" s="225" t="e">
        <v>#N/A</v>
      </c>
      <c r="FRN251" s="225" t="e">
        <v>#N/A</v>
      </c>
      <c r="FRO251" s="225" t="e">
        <v>#N/A</v>
      </c>
      <c r="FRP251" s="225" t="e">
        <v>#N/A</v>
      </c>
      <c r="FRQ251" s="225" t="e">
        <v>#N/A</v>
      </c>
      <c r="FRR251" s="225" t="e">
        <v>#N/A</v>
      </c>
      <c r="FRS251" s="225" t="e">
        <v>#N/A</v>
      </c>
      <c r="FRT251" s="225" t="e">
        <v>#N/A</v>
      </c>
      <c r="FRU251" s="225" t="e">
        <v>#N/A</v>
      </c>
      <c r="FRV251" s="225" t="e">
        <v>#N/A</v>
      </c>
      <c r="FRW251" s="225" t="e">
        <v>#N/A</v>
      </c>
      <c r="FRX251" s="225" t="e">
        <v>#N/A</v>
      </c>
      <c r="FRY251" s="225" t="e">
        <v>#N/A</v>
      </c>
      <c r="FRZ251" s="225" t="e">
        <v>#N/A</v>
      </c>
      <c r="FSA251" s="225" t="e">
        <v>#N/A</v>
      </c>
      <c r="FSB251" s="225" t="e">
        <v>#N/A</v>
      </c>
      <c r="FSC251" s="225" t="e">
        <v>#N/A</v>
      </c>
      <c r="FSD251" s="225" t="e">
        <v>#N/A</v>
      </c>
      <c r="FSE251" s="225" t="e">
        <v>#N/A</v>
      </c>
      <c r="FSF251" s="225" t="e">
        <v>#N/A</v>
      </c>
      <c r="FSG251" s="225" t="e">
        <v>#N/A</v>
      </c>
      <c r="FSH251" s="225" t="e">
        <v>#N/A</v>
      </c>
      <c r="FSI251" s="225" t="e">
        <v>#N/A</v>
      </c>
      <c r="FSJ251" s="225" t="e">
        <v>#N/A</v>
      </c>
      <c r="FSK251" s="225" t="e">
        <v>#N/A</v>
      </c>
      <c r="FSL251" s="225" t="e">
        <v>#N/A</v>
      </c>
      <c r="FSM251" s="225" t="e">
        <v>#N/A</v>
      </c>
      <c r="FSN251" s="225" t="e">
        <v>#N/A</v>
      </c>
      <c r="FSO251" s="225" t="e">
        <v>#N/A</v>
      </c>
      <c r="FSP251" s="225" t="e">
        <v>#N/A</v>
      </c>
      <c r="FSQ251" s="225" t="e">
        <v>#N/A</v>
      </c>
      <c r="FSR251" s="225" t="e">
        <v>#N/A</v>
      </c>
      <c r="FSS251" s="225" t="e">
        <v>#N/A</v>
      </c>
      <c r="FST251" s="225" t="e">
        <v>#N/A</v>
      </c>
      <c r="FSU251" s="225" t="e">
        <v>#N/A</v>
      </c>
      <c r="FSV251" s="225" t="e">
        <v>#N/A</v>
      </c>
      <c r="FSW251" s="225" t="e">
        <v>#N/A</v>
      </c>
      <c r="FSX251" s="225" t="e">
        <v>#N/A</v>
      </c>
      <c r="FSY251" s="225" t="e">
        <v>#N/A</v>
      </c>
      <c r="FSZ251" s="225" t="e">
        <v>#N/A</v>
      </c>
      <c r="FTA251" s="225" t="e">
        <v>#N/A</v>
      </c>
      <c r="FTB251" s="225" t="e">
        <v>#N/A</v>
      </c>
      <c r="FTC251" s="225" t="e">
        <v>#N/A</v>
      </c>
      <c r="FTD251" s="225" t="e">
        <v>#N/A</v>
      </c>
      <c r="FTE251" s="225" t="e">
        <v>#N/A</v>
      </c>
      <c r="FTF251" s="225" t="e">
        <v>#N/A</v>
      </c>
      <c r="FTG251" s="225" t="e">
        <v>#N/A</v>
      </c>
      <c r="FTH251" s="225" t="e">
        <v>#N/A</v>
      </c>
      <c r="FTI251" s="225" t="e">
        <v>#N/A</v>
      </c>
      <c r="FTJ251" s="225" t="e">
        <v>#N/A</v>
      </c>
      <c r="FTK251" s="225" t="e">
        <v>#N/A</v>
      </c>
      <c r="FTL251" s="225" t="e">
        <v>#N/A</v>
      </c>
      <c r="FTM251" s="225" t="e">
        <v>#N/A</v>
      </c>
      <c r="FTN251" s="225" t="e">
        <v>#N/A</v>
      </c>
      <c r="FTO251" s="225" t="e">
        <v>#N/A</v>
      </c>
      <c r="FTP251" s="225" t="e">
        <v>#N/A</v>
      </c>
      <c r="FTQ251" s="225" t="e">
        <v>#N/A</v>
      </c>
      <c r="FTR251" s="225" t="e">
        <v>#N/A</v>
      </c>
      <c r="FTS251" s="225" t="e">
        <v>#N/A</v>
      </c>
      <c r="FTT251" s="225" t="e">
        <v>#N/A</v>
      </c>
      <c r="FTU251" s="225" t="e">
        <v>#N/A</v>
      </c>
      <c r="FTV251" s="225" t="e">
        <v>#N/A</v>
      </c>
      <c r="FTW251" s="225" t="e">
        <v>#N/A</v>
      </c>
      <c r="FTX251" s="225" t="e">
        <v>#N/A</v>
      </c>
      <c r="FTY251" s="225" t="e">
        <v>#N/A</v>
      </c>
      <c r="FTZ251" s="225" t="e">
        <v>#N/A</v>
      </c>
      <c r="FUA251" s="225" t="e">
        <v>#N/A</v>
      </c>
      <c r="FUB251" s="225" t="e">
        <v>#N/A</v>
      </c>
      <c r="FUC251" s="225" t="e">
        <v>#N/A</v>
      </c>
      <c r="FUD251" s="225" t="e">
        <v>#N/A</v>
      </c>
      <c r="FUE251" s="225" t="e">
        <v>#N/A</v>
      </c>
      <c r="FUF251" s="225" t="e">
        <v>#N/A</v>
      </c>
      <c r="FUG251" s="225" t="e">
        <v>#N/A</v>
      </c>
      <c r="FUH251" s="225" t="e">
        <v>#N/A</v>
      </c>
      <c r="FUI251" s="225" t="e">
        <v>#N/A</v>
      </c>
      <c r="FUJ251" s="225" t="e">
        <v>#N/A</v>
      </c>
      <c r="FUK251" s="225" t="e">
        <v>#N/A</v>
      </c>
      <c r="FUL251" s="225" t="e">
        <v>#N/A</v>
      </c>
      <c r="FUM251" s="225" t="e">
        <v>#N/A</v>
      </c>
      <c r="FUN251" s="225" t="e">
        <v>#N/A</v>
      </c>
      <c r="FUO251" s="225" t="e">
        <v>#N/A</v>
      </c>
      <c r="FUP251" s="225" t="e">
        <v>#N/A</v>
      </c>
      <c r="FUQ251" s="225" t="e">
        <v>#N/A</v>
      </c>
      <c r="FUR251" s="225" t="e">
        <v>#N/A</v>
      </c>
      <c r="FUS251" s="225" t="e">
        <v>#N/A</v>
      </c>
      <c r="FUT251" s="225" t="e">
        <v>#N/A</v>
      </c>
      <c r="FUU251" s="225" t="e">
        <v>#N/A</v>
      </c>
      <c r="FUV251" s="225" t="e">
        <v>#N/A</v>
      </c>
      <c r="FUW251" s="225" t="e">
        <v>#N/A</v>
      </c>
      <c r="FUX251" s="225" t="e">
        <v>#N/A</v>
      </c>
      <c r="FUY251" s="225" t="e">
        <v>#N/A</v>
      </c>
      <c r="FUZ251" s="225" t="e">
        <v>#N/A</v>
      </c>
      <c r="FVA251" s="225" t="e">
        <v>#N/A</v>
      </c>
      <c r="FVB251" s="225" t="e">
        <v>#N/A</v>
      </c>
      <c r="FVC251" s="225" t="e">
        <v>#N/A</v>
      </c>
      <c r="FVD251" s="225" t="e">
        <v>#N/A</v>
      </c>
      <c r="FVE251" s="225" t="e">
        <v>#N/A</v>
      </c>
      <c r="FVF251" s="225" t="e">
        <v>#N/A</v>
      </c>
      <c r="FVG251" s="225" t="e">
        <v>#N/A</v>
      </c>
      <c r="FVH251" s="225" t="e">
        <v>#N/A</v>
      </c>
      <c r="FVI251" s="225" t="e">
        <v>#N/A</v>
      </c>
      <c r="FVJ251" s="225" t="e">
        <v>#N/A</v>
      </c>
      <c r="FVK251" s="225" t="e">
        <v>#N/A</v>
      </c>
      <c r="FVL251" s="225" t="e">
        <v>#N/A</v>
      </c>
      <c r="FVM251" s="225" t="e">
        <v>#N/A</v>
      </c>
      <c r="FVN251" s="225" t="e">
        <v>#N/A</v>
      </c>
      <c r="FVO251" s="225" t="e">
        <v>#N/A</v>
      </c>
      <c r="FVP251" s="225" t="e">
        <v>#N/A</v>
      </c>
      <c r="FVQ251" s="225" t="e">
        <v>#N/A</v>
      </c>
      <c r="FVR251" s="225" t="e">
        <v>#N/A</v>
      </c>
      <c r="FVS251" s="225" t="e">
        <v>#N/A</v>
      </c>
      <c r="FVT251" s="225" t="e">
        <v>#N/A</v>
      </c>
      <c r="FVU251" s="225" t="e">
        <v>#N/A</v>
      </c>
      <c r="FVV251" s="225" t="e">
        <v>#N/A</v>
      </c>
      <c r="FVW251" s="225" t="e">
        <v>#N/A</v>
      </c>
      <c r="FVX251" s="225" t="e">
        <v>#N/A</v>
      </c>
      <c r="FVY251" s="225" t="e">
        <v>#N/A</v>
      </c>
      <c r="FVZ251" s="225" t="e">
        <v>#N/A</v>
      </c>
      <c r="FWA251" s="225" t="e">
        <v>#N/A</v>
      </c>
      <c r="FWB251" s="225" t="e">
        <v>#N/A</v>
      </c>
      <c r="FWC251" s="225" t="e">
        <v>#N/A</v>
      </c>
      <c r="FWD251" s="225" t="e">
        <v>#N/A</v>
      </c>
      <c r="FWE251" s="225" t="e">
        <v>#N/A</v>
      </c>
      <c r="FWF251" s="225" t="e">
        <v>#N/A</v>
      </c>
      <c r="FWG251" s="225" t="e">
        <v>#N/A</v>
      </c>
      <c r="FWH251" s="225" t="e">
        <v>#N/A</v>
      </c>
      <c r="FWI251" s="225" t="e">
        <v>#N/A</v>
      </c>
      <c r="FWJ251" s="225" t="e">
        <v>#N/A</v>
      </c>
      <c r="FWK251" s="225" t="e">
        <v>#N/A</v>
      </c>
      <c r="FWL251" s="225" t="e">
        <v>#N/A</v>
      </c>
      <c r="FWM251" s="225" t="e">
        <v>#N/A</v>
      </c>
      <c r="FWN251" s="225" t="e">
        <v>#N/A</v>
      </c>
      <c r="FWO251" s="225" t="e">
        <v>#N/A</v>
      </c>
      <c r="FWP251" s="225" t="e">
        <v>#N/A</v>
      </c>
      <c r="FWQ251" s="225" t="e">
        <v>#N/A</v>
      </c>
      <c r="FWR251" s="225" t="e">
        <v>#N/A</v>
      </c>
      <c r="FWS251" s="225" t="e">
        <v>#N/A</v>
      </c>
      <c r="FWT251" s="225" t="e">
        <v>#N/A</v>
      </c>
      <c r="FWU251" s="225" t="e">
        <v>#N/A</v>
      </c>
      <c r="FWV251" s="225" t="e">
        <v>#N/A</v>
      </c>
      <c r="FWW251" s="225" t="e">
        <v>#N/A</v>
      </c>
      <c r="FWX251" s="225" t="e">
        <v>#N/A</v>
      </c>
      <c r="FWY251" s="225" t="e">
        <v>#N/A</v>
      </c>
      <c r="FWZ251" s="225" t="e">
        <v>#N/A</v>
      </c>
      <c r="FXA251" s="225" t="e">
        <v>#N/A</v>
      </c>
      <c r="FXB251" s="225" t="e">
        <v>#N/A</v>
      </c>
      <c r="FXC251" s="225" t="e">
        <v>#N/A</v>
      </c>
      <c r="FXD251" s="225" t="e">
        <v>#N/A</v>
      </c>
      <c r="FXE251" s="225" t="e">
        <v>#N/A</v>
      </c>
      <c r="FXF251" s="225" t="e">
        <v>#N/A</v>
      </c>
      <c r="FXG251" s="225" t="e">
        <v>#N/A</v>
      </c>
      <c r="FXH251" s="225" t="e">
        <v>#N/A</v>
      </c>
      <c r="FXI251" s="225" t="e">
        <v>#N/A</v>
      </c>
      <c r="FXJ251" s="225" t="e">
        <v>#N/A</v>
      </c>
      <c r="FXK251" s="225" t="e">
        <v>#N/A</v>
      </c>
      <c r="FXL251" s="225" t="e">
        <v>#N/A</v>
      </c>
      <c r="FXM251" s="225" t="e">
        <v>#N/A</v>
      </c>
      <c r="FXN251" s="225" t="e">
        <v>#N/A</v>
      </c>
      <c r="FXO251" s="225" t="e">
        <v>#N/A</v>
      </c>
      <c r="FXP251" s="225" t="e">
        <v>#N/A</v>
      </c>
      <c r="FXQ251" s="225" t="e">
        <v>#N/A</v>
      </c>
      <c r="FXR251" s="225" t="e">
        <v>#N/A</v>
      </c>
      <c r="FXS251" s="225" t="e">
        <v>#N/A</v>
      </c>
      <c r="FXT251" s="225" t="e">
        <v>#N/A</v>
      </c>
      <c r="FXU251" s="225" t="e">
        <v>#N/A</v>
      </c>
      <c r="FXV251" s="225" t="e">
        <v>#N/A</v>
      </c>
      <c r="FXW251" s="225" t="e">
        <v>#N/A</v>
      </c>
      <c r="FXX251" s="225" t="e">
        <v>#N/A</v>
      </c>
      <c r="FXY251" s="225" t="e">
        <v>#N/A</v>
      </c>
      <c r="FXZ251" s="225" t="e">
        <v>#N/A</v>
      </c>
      <c r="FYA251" s="225" t="e">
        <v>#N/A</v>
      </c>
      <c r="FYB251" s="225" t="e">
        <v>#N/A</v>
      </c>
      <c r="FYC251" s="225" t="e">
        <v>#N/A</v>
      </c>
      <c r="FYD251" s="225" t="e">
        <v>#N/A</v>
      </c>
      <c r="FYE251" s="225" t="e">
        <v>#N/A</v>
      </c>
      <c r="FYF251" s="225" t="e">
        <v>#N/A</v>
      </c>
      <c r="FYG251" s="225" t="e">
        <v>#N/A</v>
      </c>
      <c r="FYH251" s="225" t="e">
        <v>#N/A</v>
      </c>
      <c r="FYI251" s="225" t="e">
        <v>#N/A</v>
      </c>
      <c r="FYJ251" s="225" t="e">
        <v>#N/A</v>
      </c>
      <c r="FYK251" s="225" t="e">
        <v>#N/A</v>
      </c>
      <c r="FYL251" s="225" t="e">
        <v>#N/A</v>
      </c>
      <c r="FYM251" s="225" t="e">
        <v>#N/A</v>
      </c>
      <c r="FYN251" s="225" t="e">
        <v>#N/A</v>
      </c>
      <c r="FYO251" s="225" t="e">
        <v>#N/A</v>
      </c>
      <c r="FYP251" s="225" t="e">
        <v>#N/A</v>
      </c>
      <c r="FYQ251" s="225" t="e">
        <v>#N/A</v>
      </c>
      <c r="FYR251" s="225" t="e">
        <v>#N/A</v>
      </c>
      <c r="FYS251" s="225" t="e">
        <v>#N/A</v>
      </c>
      <c r="FYT251" s="225" t="e">
        <v>#N/A</v>
      </c>
      <c r="FYU251" s="225" t="e">
        <v>#N/A</v>
      </c>
      <c r="FYV251" s="225" t="e">
        <v>#N/A</v>
      </c>
      <c r="FYW251" s="225" t="e">
        <v>#N/A</v>
      </c>
      <c r="FYX251" s="225" t="e">
        <v>#N/A</v>
      </c>
      <c r="FYY251" s="225" t="e">
        <v>#N/A</v>
      </c>
      <c r="FYZ251" s="225" t="e">
        <v>#N/A</v>
      </c>
      <c r="FZA251" s="225" t="e">
        <v>#N/A</v>
      </c>
      <c r="FZB251" s="225" t="e">
        <v>#N/A</v>
      </c>
      <c r="FZC251" s="225" t="e">
        <v>#N/A</v>
      </c>
      <c r="FZD251" s="225" t="e">
        <v>#N/A</v>
      </c>
      <c r="FZE251" s="225" t="e">
        <v>#N/A</v>
      </c>
      <c r="FZF251" s="225" t="e">
        <v>#N/A</v>
      </c>
      <c r="FZG251" s="225" t="e">
        <v>#N/A</v>
      </c>
      <c r="FZH251" s="225" t="e">
        <v>#N/A</v>
      </c>
      <c r="FZI251" s="225" t="e">
        <v>#N/A</v>
      </c>
      <c r="FZJ251" s="225" t="e">
        <v>#N/A</v>
      </c>
      <c r="FZK251" s="225" t="e">
        <v>#N/A</v>
      </c>
      <c r="FZL251" s="225" t="e">
        <v>#N/A</v>
      </c>
      <c r="FZM251" s="225" t="e">
        <v>#N/A</v>
      </c>
      <c r="FZN251" s="225" t="e">
        <v>#N/A</v>
      </c>
      <c r="FZO251" s="225" t="e">
        <v>#N/A</v>
      </c>
      <c r="FZP251" s="225" t="e">
        <v>#N/A</v>
      </c>
      <c r="FZQ251" s="225" t="e">
        <v>#N/A</v>
      </c>
      <c r="FZR251" s="225" t="e">
        <v>#N/A</v>
      </c>
      <c r="FZS251" s="225" t="e">
        <v>#N/A</v>
      </c>
      <c r="FZT251" s="225" t="e">
        <v>#N/A</v>
      </c>
      <c r="FZU251" s="225" t="e">
        <v>#N/A</v>
      </c>
      <c r="FZV251" s="225" t="e">
        <v>#N/A</v>
      </c>
      <c r="FZW251" s="225" t="e">
        <v>#N/A</v>
      </c>
      <c r="FZX251" s="225" t="e">
        <v>#N/A</v>
      </c>
      <c r="FZY251" s="225" t="e">
        <v>#N/A</v>
      </c>
      <c r="FZZ251" s="225" t="e">
        <v>#N/A</v>
      </c>
      <c r="GAA251" s="225" t="e">
        <v>#N/A</v>
      </c>
      <c r="GAB251" s="225" t="e">
        <v>#N/A</v>
      </c>
      <c r="GAC251" s="225" t="e">
        <v>#N/A</v>
      </c>
      <c r="GAD251" s="225" t="e">
        <v>#N/A</v>
      </c>
      <c r="GAE251" s="225" t="e">
        <v>#N/A</v>
      </c>
      <c r="GAF251" s="225" t="e">
        <v>#N/A</v>
      </c>
      <c r="GAG251" s="225" t="e">
        <v>#N/A</v>
      </c>
      <c r="GAH251" s="225" t="e">
        <v>#N/A</v>
      </c>
      <c r="GAI251" s="225" t="e">
        <v>#N/A</v>
      </c>
      <c r="GAJ251" s="225" t="e">
        <v>#N/A</v>
      </c>
      <c r="GAK251" s="225" t="e">
        <v>#N/A</v>
      </c>
      <c r="GAL251" s="225" t="e">
        <v>#N/A</v>
      </c>
      <c r="GAM251" s="225" t="e">
        <v>#N/A</v>
      </c>
      <c r="GAN251" s="225" t="e">
        <v>#N/A</v>
      </c>
      <c r="GAO251" s="225" t="e">
        <v>#N/A</v>
      </c>
      <c r="GAP251" s="225" t="e">
        <v>#N/A</v>
      </c>
      <c r="GAQ251" s="225" t="e">
        <v>#N/A</v>
      </c>
      <c r="GAR251" s="225" t="e">
        <v>#N/A</v>
      </c>
      <c r="GAS251" s="225" t="e">
        <v>#N/A</v>
      </c>
      <c r="GAT251" s="225" t="e">
        <v>#N/A</v>
      </c>
      <c r="GAU251" s="225" t="e">
        <v>#N/A</v>
      </c>
      <c r="GAV251" s="225" t="e">
        <v>#N/A</v>
      </c>
      <c r="GAW251" s="225" t="e">
        <v>#N/A</v>
      </c>
      <c r="GAX251" s="225" t="e">
        <v>#N/A</v>
      </c>
      <c r="GAY251" s="225" t="e">
        <v>#N/A</v>
      </c>
      <c r="GAZ251" s="225" t="e">
        <v>#N/A</v>
      </c>
      <c r="GBA251" s="225" t="e">
        <v>#N/A</v>
      </c>
      <c r="GBB251" s="225" t="e">
        <v>#N/A</v>
      </c>
      <c r="GBC251" s="225" t="e">
        <v>#N/A</v>
      </c>
      <c r="GBD251" s="225" t="e">
        <v>#N/A</v>
      </c>
      <c r="GBE251" s="225" t="e">
        <v>#N/A</v>
      </c>
      <c r="GBF251" s="225" t="e">
        <v>#N/A</v>
      </c>
      <c r="GBG251" s="225" t="e">
        <v>#N/A</v>
      </c>
      <c r="GBH251" s="225" t="e">
        <v>#N/A</v>
      </c>
      <c r="GBI251" s="225" t="e">
        <v>#N/A</v>
      </c>
      <c r="GBJ251" s="225" t="e">
        <v>#N/A</v>
      </c>
      <c r="GBK251" s="225" t="e">
        <v>#N/A</v>
      </c>
      <c r="GBL251" s="225" t="e">
        <v>#N/A</v>
      </c>
      <c r="GBM251" s="225" t="e">
        <v>#N/A</v>
      </c>
      <c r="GBN251" s="225" t="e">
        <v>#N/A</v>
      </c>
      <c r="GBO251" s="225" t="e">
        <v>#N/A</v>
      </c>
      <c r="GBP251" s="225" t="e">
        <v>#N/A</v>
      </c>
      <c r="GBQ251" s="225" t="e">
        <v>#N/A</v>
      </c>
      <c r="GBR251" s="225" t="e">
        <v>#N/A</v>
      </c>
      <c r="GBS251" s="225" t="e">
        <v>#N/A</v>
      </c>
      <c r="GBT251" s="225" t="e">
        <v>#N/A</v>
      </c>
      <c r="GBU251" s="225" t="e">
        <v>#N/A</v>
      </c>
      <c r="GBV251" s="225" t="e">
        <v>#N/A</v>
      </c>
      <c r="GBW251" s="225" t="e">
        <v>#N/A</v>
      </c>
      <c r="GBX251" s="225" t="e">
        <v>#N/A</v>
      </c>
      <c r="GBY251" s="225" t="e">
        <v>#N/A</v>
      </c>
      <c r="GBZ251" s="225" t="e">
        <v>#N/A</v>
      </c>
      <c r="GCA251" s="225" t="e">
        <v>#N/A</v>
      </c>
      <c r="GCB251" s="225" t="e">
        <v>#N/A</v>
      </c>
      <c r="GCC251" s="225" t="e">
        <v>#N/A</v>
      </c>
      <c r="GCD251" s="225" t="e">
        <v>#N/A</v>
      </c>
      <c r="GCE251" s="225" t="e">
        <v>#N/A</v>
      </c>
      <c r="GCF251" s="225" t="e">
        <v>#N/A</v>
      </c>
      <c r="GCG251" s="225" t="e">
        <v>#N/A</v>
      </c>
      <c r="GCH251" s="225" t="e">
        <v>#N/A</v>
      </c>
      <c r="GCI251" s="225" t="e">
        <v>#N/A</v>
      </c>
      <c r="GCJ251" s="225" t="e">
        <v>#N/A</v>
      </c>
      <c r="GCK251" s="225" t="e">
        <v>#N/A</v>
      </c>
      <c r="GCL251" s="225" t="e">
        <v>#N/A</v>
      </c>
      <c r="GCM251" s="225" t="e">
        <v>#N/A</v>
      </c>
      <c r="GCN251" s="225" t="e">
        <v>#N/A</v>
      </c>
      <c r="GCO251" s="225" t="e">
        <v>#N/A</v>
      </c>
      <c r="GCP251" s="225" t="e">
        <v>#N/A</v>
      </c>
      <c r="GCQ251" s="225" t="e">
        <v>#N/A</v>
      </c>
      <c r="GCR251" s="225" t="e">
        <v>#N/A</v>
      </c>
      <c r="GCS251" s="225" t="e">
        <v>#N/A</v>
      </c>
      <c r="GCT251" s="225" t="e">
        <v>#N/A</v>
      </c>
      <c r="GCU251" s="225" t="e">
        <v>#N/A</v>
      </c>
      <c r="GCV251" s="225" t="e">
        <v>#N/A</v>
      </c>
      <c r="GCW251" s="225" t="e">
        <v>#N/A</v>
      </c>
      <c r="GCX251" s="225" t="e">
        <v>#N/A</v>
      </c>
      <c r="GCY251" s="225" t="e">
        <v>#N/A</v>
      </c>
      <c r="GCZ251" s="225" t="e">
        <v>#N/A</v>
      </c>
      <c r="GDA251" s="225" t="e">
        <v>#N/A</v>
      </c>
      <c r="GDB251" s="225" t="e">
        <v>#N/A</v>
      </c>
      <c r="GDC251" s="225" t="e">
        <v>#N/A</v>
      </c>
      <c r="GDD251" s="225" t="e">
        <v>#N/A</v>
      </c>
      <c r="GDE251" s="225" t="e">
        <v>#N/A</v>
      </c>
      <c r="GDF251" s="225" t="e">
        <v>#N/A</v>
      </c>
      <c r="GDG251" s="225" t="e">
        <v>#N/A</v>
      </c>
      <c r="GDH251" s="225" t="e">
        <v>#N/A</v>
      </c>
      <c r="GDI251" s="225" t="e">
        <v>#N/A</v>
      </c>
      <c r="GDJ251" s="225" t="e">
        <v>#N/A</v>
      </c>
      <c r="GDK251" s="225" t="e">
        <v>#N/A</v>
      </c>
      <c r="GDL251" s="225" t="e">
        <v>#N/A</v>
      </c>
      <c r="GDM251" s="225" t="e">
        <v>#N/A</v>
      </c>
      <c r="GDN251" s="225" t="e">
        <v>#N/A</v>
      </c>
      <c r="GDO251" s="225" t="e">
        <v>#N/A</v>
      </c>
      <c r="GDP251" s="225" t="e">
        <v>#N/A</v>
      </c>
      <c r="GDQ251" s="225" t="e">
        <v>#N/A</v>
      </c>
      <c r="GDR251" s="225" t="e">
        <v>#N/A</v>
      </c>
      <c r="GDS251" s="225" t="e">
        <v>#N/A</v>
      </c>
      <c r="GDT251" s="225" t="e">
        <v>#N/A</v>
      </c>
      <c r="GDU251" s="225" t="e">
        <v>#N/A</v>
      </c>
      <c r="GDV251" s="225" t="e">
        <v>#N/A</v>
      </c>
      <c r="GDW251" s="225" t="e">
        <v>#N/A</v>
      </c>
      <c r="GDX251" s="225" t="e">
        <v>#N/A</v>
      </c>
      <c r="GDY251" s="225" t="e">
        <v>#N/A</v>
      </c>
      <c r="GDZ251" s="225" t="e">
        <v>#N/A</v>
      </c>
      <c r="GEA251" s="225" t="e">
        <v>#N/A</v>
      </c>
      <c r="GEB251" s="225" t="e">
        <v>#N/A</v>
      </c>
      <c r="GEC251" s="225" t="e">
        <v>#N/A</v>
      </c>
      <c r="GED251" s="225" t="e">
        <v>#N/A</v>
      </c>
      <c r="GEE251" s="225" t="e">
        <v>#N/A</v>
      </c>
      <c r="GEF251" s="225" t="e">
        <v>#N/A</v>
      </c>
      <c r="GEG251" s="225" t="e">
        <v>#N/A</v>
      </c>
      <c r="GEH251" s="225" t="e">
        <v>#N/A</v>
      </c>
      <c r="GEI251" s="225" t="e">
        <v>#N/A</v>
      </c>
      <c r="GEJ251" s="225" t="e">
        <v>#N/A</v>
      </c>
      <c r="GEK251" s="225" t="e">
        <v>#N/A</v>
      </c>
      <c r="GEL251" s="225" t="e">
        <v>#N/A</v>
      </c>
      <c r="GEM251" s="225" t="e">
        <v>#N/A</v>
      </c>
      <c r="GEN251" s="225" t="e">
        <v>#N/A</v>
      </c>
      <c r="GEO251" s="225" t="e">
        <v>#N/A</v>
      </c>
      <c r="GEP251" s="225" t="e">
        <v>#N/A</v>
      </c>
      <c r="GEQ251" s="225" t="e">
        <v>#N/A</v>
      </c>
      <c r="GER251" s="225" t="e">
        <v>#N/A</v>
      </c>
      <c r="GES251" s="225" t="e">
        <v>#N/A</v>
      </c>
      <c r="GET251" s="225" t="e">
        <v>#N/A</v>
      </c>
      <c r="GEU251" s="225" t="e">
        <v>#N/A</v>
      </c>
      <c r="GEV251" s="225" t="e">
        <v>#N/A</v>
      </c>
      <c r="GEW251" s="225" t="e">
        <v>#N/A</v>
      </c>
      <c r="GEX251" s="225" t="e">
        <v>#N/A</v>
      </c>
      <c r="GEY251" s="225" t="e">
        <v>#N/A</v>
      </c>
      <c r="GEZ251" s="225" t="e">
        <v>#N/A</v>
      </c>
      <c r="GFA251" s="225" t="e">
        <v>#N/A</v>
      </c>
      <c r="GFB251" s="225" t="e">
        <v>#N/A</v>
      </c>
      <c r="GFC251" s="225" t="e">
        <v>#N/A</v>
      </c>
      <c r="GFD251" s="225" t="e">
        <v>#N/A</v>
      </c>
      <c r="GFE251" s="225" t="e">
        <v>#N/A</v>
      </c>
      <c r="GFF251" s="225" t="e">
        <v>#N/A</v>
      </c>
      <c r="GFG251" s="225" t="e">
        <v>#N/A</v>
      </c>
      <c r="GFH251" s="225" t="e">
        <v>#N/A</v>
      </c>
      <c r="GFI251" s="225" t="e">
        <v>#N/A</v>
      </c>
      <c r="GFJ251" s="225" t="e">
        <v>#N/A</v>
      </c>
      <c r="GFK251" s="225" t="e">
        <v>#N/A</v>
      </c>
      <c r="GFL251" s="225" t="e">
        <v>#N/A</v>
      </c>
      <c r="GFM251" s="225" t="e">
        <v>#N/A</v>
      </c>
      <c r="GFN251" s="225" t="e">
        <v>#N/A</v>
      </c>
      <c r="GFO251" s="225" t="e">
        <v>#N/A</v>
      </c>
      <c r="GFP251" s="225" t="e">
        <v>#N/A</v>
      </c>
      <c r="GFQ251" s="225" t="e">
        <v>#N/A</v>
      </c>
      <c r="GFR251" s="225" t="e">
        <v>#N/A</v>
      </c>
      <c r="GFS251" s="225" t="e">
        <v>#N/A</v>
      </c>
      <c r="GFT251" s="225" t="e">
        <v>#N/A</v>
      </c>
      <c r="GFU251" s="225" t="e">
        <v>#N/A</v>
      </c>
      <c r="GFV251" s="225" t="e">
        <v>#N/A</v>
      </c>
      <c r="GFW251" s="225" t="e">
        <v>#N/A</v>
      </c>
      <c r="GFX251" s="225" t="e">
        <v>#N/A</v>
      </c>
      <c r="GFY251" s="225" t="e">
        <v>#N/A</v>
      </c>
      <c r="GFZ251" s="225" t="e">
        <v>#N/A</v>
      </c>
      <c r="GGA251" s="225" t="e">
        <v>#N/A</v>
      </c>
      <c r="GGB251" s="225" t="e">
        <v>#N/A</v>
      </c>
      <c r="GGC251" s="225" t="e">
        <v>#N/A</v>
      </c>
      <c r="GGD251" s="225" t="e">
        <v>#N/A</v>
      </c>
      <c r="GGE251" s="225" t="e">
        <v>#N/A</v>
      </c>
      <c r="GGF251" s="225" t="e">
        <v>#N/A</v>
      </c>
      <c r="GGG251" s="225" t="e">
        <v>#N/A</v>
      </c>
      <c r="GGH251" s="225" t="e">
        <v>#N/A</v>
      </c>
      <c r="GGI251" s="225" t="e">
        <v>#N/A</v>
      </c>
      <c r="GGJ251" s="225" t="e">
        <v>#N/A</v>
      </c>
      <c r="GGK251" s="225" t="e">
        <v>#N/A</v>
      </c>
      <c r="GGL251" s="225" t="e">
        <v>#N/A</v>
      </c>
      <c r="GGM251" s="225" t="e">
        <v>#N/A</v>
      </c>
      <c r="GGN251" s="225" t="e">
        <v>#N/A</v>
      </c>
      <c r="GGO251" s="225" t="e">
        <v>#N/A</v>
      </c>
      <c r="GGP251" s="225" t="e">
        <v>#N/A</v>
      </c>
      <c r="GGQ251" s="225" t="e">
        <v>#N/A</v>
      </c>
      <c r="GGR251" s="225" t="e">
        <v>#N/A</v>
      </c>
      <c r="GGS251" s="225" t="e">
        <v>#N/A</v>
      </c>
      <c r="GGT251" s="225" t="e">
        <v>#N/A</v>
      </c>
      <c r="GGU251" s="225" t="e">
        <v>#N/A</v>
      </c>
      <c r="GGV251" s="225" t="e">
        <v>#N/A</v>
      </c>
      <c r="GGW251" s="225" t="e">
        <v>#N/A</v>
      </c>
      <c r="GGX251" s="225" t="e">
        <v>#N/A</v>
      </c>
      <c r="GGY251" s="225" t="e">
        <v>#N/A</v>
      </c>
      <c r="GGZ251" s="225" t="e">
        <v>#N/A</v>
      </c>
      <c r="GHA251" s="225" t="e">
        <v>#N/A</v>
      </c>
      <c r="GHB251" s="225" t="e">
        <v>#N/A</v>
      </c>
      <c r="GHC251" s="225" t="e">
        <v>#N/A</v>
      </c>
      <c r="GHD251" s="225" t="e">
        <v>#N/A</v>
      </c>
      <c r="GHE251" s="225" t="e">
        <v>#N/A</v>
      </c>
      <c r="GHF251" s="225" t="e">
        <v>#N/A</v>
      </c>
      <c r="GHG251" s="225" t="e">
        <v>#N/A</v>
      </c>
      <c r="GHH251" s="225" t="e">
        <v>#N/A</v>
      </c>
      <c r="GHI251" s="225" t="e">
        <v>#N/A</v>
      </c>
      <c r="GHJ251" s="225" t="e">
        <v>#N/A</v>
      </c>
      <c r="GHK251" s="225" t="e">
        <v>#N/A</v>
      </c>
      <c r="GHL251" s="225" t="e">
        <v>#N/A</v>
      </c>
      <c r="GHM251" s="225" t="e">
        <v>#N/A</v>
      </c>
      <c r="GHN251" s="225" t="e">
        <v>#N/A</v>
      </c>
      <c r="GHO251" s="225" t="e">
        <v>#N/A</v>
      </c>
      <c r="GHP251" s="225" t="e">
        <v>#N/A</v>
      </c>
      <c r="GHQ251" s="225" t="e">
        <v>#N/A</v>
      </c>
      <c r="GHR251" s="225" t="e">
        <v>#N/A</v>
      </c>
      <c r="GHS251" s="225" t="e">
        <v>#N/A</v>
      </c>
      <c r="GHT251" s="225" t="e">
        <v>#N/A</v>
      </c>
      <c r="GHU251" s="225" t="e">
        <v>#N/A</v>
      </c>
      <c r="GHV251" s="225" t="e">
        <v>#N/A</v>
      </c>
      <c r="GHW251" s="225" t="e">
        <v>#N/A</v>
      </c>
      <c r="GHX251" s="225" t="e">
        <v>#N/A</v>
      </c>
      <c r="GHY251" s="225" t="e">
        <v>#N/A</v>
      </c>
      <c r="GHZ251" s="225" t="e">
        <v>#N/A</v>
      </c>
      <c r="GIA251" s="225" t="e">
        <v>#N/A</v>
      </c>
      <c r="GIB251" s="225" t="e">
        <v>#N/A</v>
      </c>
      <c r="GIC251" s="225" t="e">
        <v>#N/A</v>
      </c>
      <c r="GID251" s="225" t="e">
        <v>#N/A</v>
      </c>
      <c r="GIE251" s="225" t="e">
        <v>#N/A</v>
      </c>
      <c r="GIF251" s="225" t="e">
        <v>#N/A</v>
      </c>
      <c r="GIG251" s="225" t="e">
        <v>#N/A</v>
      </c>
      <c r="GIH251" s="225" t="e">
        <v>#N/A</v>
      </c>
      <c r="GII251" s="225" t="e">
        <v>#N/A</v>
      </c>
      <c r="GIJ251" s="225" t="e">
        <v>#N/A</v>
      </c>
      <c r="GIK251" s="225" t="e">
        <v>#N/A</v>
      </c>
      <c r="GIL251" s="225" t="e">
        <v>#N/A</v>
      </c>
      <c r="GIM251" s="225" t="e">
        <v>#N/A</v>
      </c>
      <c r="GIN251" s="225" t="e">
        <v>#N/A</v>
      </c>
      <c r="GIO251" s="225" t="e">
        <v>#N/A</v>
      </c>
      <c r="GIP251" s="225" t="e">
        <v>#N/A</v>
      </c>
      <c r="GIQ251" s="225" t="e">
        <v>#N/A</v>
      </c>
      <c r="GIR251" s="225" t="e">
        <v>#N/A</v>
      </c>
      <c r="GIS251" s="225" t="e">
        <v>#N/A</v>
      </c>
      <c r="GIT251" s="225" t="e">
        <v>#N/A</v>
      </c>
      <c r="GIU251" s="225" t="e">
        <v>#N/A</v>
      </c>
      <c r="GIV251" s="225" t="e">
        <v>#N/A</v>
      </c>
      <c r="GIW251" s="225" t="e">
        <v>#N/A</v>
      </c>
      <c r="GIX251" s="225" t="e">
        <v>#N/A</v>
      </c>
      <c r="GIY251" s="225" t="e">
        <v>#N/A</v>
      </c>
      <c r="GIZ251" s="225" t="e">
        <v>#N/A</v>
      </c>
      <c r="GJA251" s="225" t="e">
        <v>#N/A</v>
      </c>
      <c r="GJB251" s="225" t="e">
        <v>#N/A</v>
      </c>
      <c r="GJC251" s="225" t="e">
        <v>#N/A</v>
      </c>
      <c r="GJD251" s="225" t="e">
        <v>#N/A</v>
      </c>
      <c r="GJE251" s="225" t="e">
        <v>#N/A</v>
      </c>
      <c r="GJF251" s="225" t="e">
        <v>#N/A</v>
      </c>
      <c r="GJG251" s="225" t="e">
        <v>#N/A</v>
      </c>
      <c r="GJH251" s="225" t="e">
        <v>#N/A</v>
      </c>
      <c r="GJI251" s="225" t="e">
        <v>#N/A</v>
      </c>
      <c r="GJJ251" s="225" t="e">
        <v>#N/A</v>
      </c>
      <c r="GJK251" s="225" t="e">
        <v>#N/A</v>
      </c>
      <c r="GJL251" s="225" t="e">
        <v>#N/A</v>
      </c>
      <c r="GJM251" s="225" t="e">
        <v>#N/A</v>
      </c>
      <c r="GJN251" s="225" t="e">
        <v>#N/A</v>
      </c>
      <c r="GJO251" s="225" t="e">
        <v>#N/A</v>
      </c>
      <c r="GJP251" s="225" t="e">
        <v>#N/A</v>
      </c>
      <c r="GJQ251" s="225" t="e">
        <v>#N/A</v>
      </c>
      <c r="GJR251" s="225" t="e">
        <v>#N/A</v>
      </c>
      <c r="GJS251" s="225" t="e">
        <v>#N/A</v>
      </c>
      <c r="GJT251" s="225" t="e">
        <v>#N/A</v>
      </c>
      <c r="GJU251" s="225" t="e">
        <v>#N/A</v>
      </c>
      <c r="GJV251" s="225" t="e">
        <v>#N/A</v>
      </c>
      <c r="GJW251" s="225" t="e">
        <v>#N/A</v>
      </c>
      <c r="GJX251" s="225" t="e">
        <v>#N/A</v>
      </c>
      <c r="GJY251" s="225" t="e">
        <v>#N/A</v>
      </c>
      <c r="GJZ251" s="225" t="e">
        <v>#N/A</v>
      </c>
      <c r="GKA251" s="225" t="e">
        <v>#N/A</v>
      </c>
      <c r="GKB251" s="225" t="e">
        <v>#N/A</v>
      </c>
      <c r="GKC251" s="225" t="e">
        <v>#N/A</v>
      </c>
      <c r="GKD251" s="225" t="e">
        <v>#N/A</v>
      </c>
      <c r="GKE251" s="225" t="e">
        <v>#N/A</v>
      </c>
      <c r="GKF251" s="225" t="e">
        <v>#N/A</v>
      </c>
      <c r="GKG251" s="225" t="e">
        <v>#N/A</v>
      </c>
      <c r="GKH251" s="225" t="e">
        <v>#N/A</v>
      </c>
      <c r="GKI251" s="225" t="e">
        <v>#N/A</v>
      </c>
      <c r="GKJ251" s="225" t="e">
        <v>#N/A</v>
      </c>
      <c r="GKK251" s="225" t="e">
        <v>#N/A</v>
      </c>
      <c r="GKL251" s="225" t="e">
        <v>#N/A</v>
      </c>
      <c r="GKM251" s="225" t="e">
        <v>#N/A</v>
      </c>
      <c r="GKN251" s="225" t="e">
        <v>#N/A</v>
      </c>
      <c r="GKO251" s="225" t="e">
        <v>#N/A</v>
      </c>
      <c r="GKP251" s="225" t="e">
        <v>#N/A</v>
      </c>
      <c r="GKQ251" s="225" t="e">
        <v>#N/A</v>
      </c>
      <c r="GKR251" s="225" t="e">
        <v>#N/A</v>
      </c>
      <c r="GKS251" s="225" t="e">
        <v>#N/A</v>
      </c>
      <c r="GKT251" s="225" t="e">
        <v>#N/A</v>
      </c>
      <c r="GKU251" s="225" t="e">
        <v>#N/A</v>
      </c>
      <c r="GKV251" s="225" t="e">
        <v>#N/A</v>
      </c>
      <c r="GKW251" s="225" t="e">
        <v>#N/A</v>
      </c>
      <c r="GKX251" s="225" t="e">
        <v>#N/A</v>
      </c>
      <c r="GKY251" s="225" t="e">
        <v>#N/A</v>
      </c>
      <c r="GKZ251" s="225" t="e">
        <v>#N/A</v>
      </c>
      <c r="GLA251" s="225" t="e">
        <v>#N/A</v>
      </c>
      <c r="GLB251" s="225" t="e">
        <v>#N/A</v>
      </c>
      <c r="GLC251" s="225" t="e">
        <v>#N/A</v>
      </c>
      <c r="GLD251" s="225" t="e">
        <v>#N/A</v>
      </c>
      <c r="GLE251" s="225" t="e">
        <v>#N/A</v>
      </c>
      <c r="GLF251" s="225" t="e">
        <v>#N/A</v>
      </c>
      <c r="GLG251" s="225" t="e">
        <v>#N/A</v>
      </c>
      <c r="GLH251" s="225" t="e">
        <v>#N/A</v>
      </c>
      <c r="GLI251" s="225" t="e">
        <v>#N/A</v>
      </c>
      <c r="GLJ251" s="225" t="e">
        <v>#N/A</v>
      </c>
      <c r="GLK251" s="225" t="e">
        <v>#N/A</v>
      </c>
      <c r="GLL251" s="225" t="e">
        <v>#N/A</v>
      </c>
      <c r="GLM251" s="225" t="e">
        <v>#N/A</v>
      </c>
      <c r="GLN251" s="225" t="e">
        <v>#N/A</v>
      </c>
      <c r="GLO251" s="225" t="e">
        <v>#N/A</v>
      </c>
      <c r="GLP251" s="225" t="e">
        <v>#N/A</v>
      </c>
      <c r="GLQ251" s="225" t="e">
        <v>#N/A</v>
      </c>
      <c r="GLR251" s="225" t="e">
        <v>#N/A</v>
      </c>
      <c r="GLS251" s="225" t="e">
        <v>#N/A</v>
      </c>
      <c r="GLT251" s="225" t="e">
        <v>#N/A</v>
      </c>
      <c r="GLU251" s="225" t="e">
        <v>#N/A</v>
      </c>
      <c r="GLV251" s="225" t="e">
        <v>#N/A</v>
      </c>
      <c r="GLW251" s="225" t="e">
        <v>#N/A</v>
      </c>
      <c r="GLX251" s="225" t="e">
        <v>#N/A</v>
      </c>
      <c r="GLY251" s="225" t="e">
        <v>#N/A</v>
      </c>
      <c r="GLZ251" s="225" t="e">
        <v>#N/A</v>
      </c>
      <c r="GMA251" s="225" t="e">
        <v>#N/A</v>
      </c>
      <c r="GMB251" s="225" t="e">
        <v>#N/A</v>
      </c>
      <c r="GMC251" s="225" t="e">
        <v>#N/A</v>
      </c>
      <c r="GMD251" s="225" t="e">
        <v>#N/A</v>
      </c>
      <c r="GME251" s="225" t="e">
        <v>#N/A</v>
      </c>
      <c r="GMF251" s="225" t="e">
        <v>#N/A</v>
      </c>
      <c r="GMG251" s="225" t="e">
        <v>#N/A</v>
      </c>
      <c r="GMH251" s="225" t="e">
        <v>#N/A</v>
      </c>
      <c r="GMI251" s="225" t="e">
        <v>#N/A</v>
      </c>
      <c r="GMJ251" s="225" t="e">
        <v>#N/A</v>
      </c>
      <c r="GMK251" s="225" t="e">
        <v>#N/A</v>
      </c>
      <c r="GML251" s="225" t="e">
        <v>#N/A</v>
      </c>
      <c r="GMM251" s="225" t="e">
        <v>#N/A</v>
      </c>
      <c r="GMN251" s="225" t="e">
        <v>#N/A</v>
      </c>
      <c r="GMO251" s="225" t="e">
        <v>#N/A</v>
      </c>
      <c r="GMP251" s="225" t="e">
        <v>#N/A</v>
      </c>
      <c r="GMQ251" s="225" t="e">
        <v>#N/A</v>
      </c>
      <c r="GMR251" s="225" t="e">
        <v>#N/A</v>
      </c>
      <c r="GMS251" s="225" t="e">
        <v>#N/A</v>
      </c>
      <c r="GMT251" s="225" t="e">
        <v>#N/A</v>
      </c>
      <c r="GMU251" s="225" t="e">
        <v>#N/A</v>
      </c>
      <c r="GMV251" s="225" t="e">
        <v>#N/A</v>
      </c>
      <c r="GMW251" s="225" t="e">
        <v>#N/A</v>
      </c>
      <c r="GMX251" s="225" t="e">
        <v>#N/A</v>
      </c>
      <c r="GMY251" s="225" t="e">
        <v>#N/A</v>
      </c>
      <c r="GMZ251" s="225" t="e">
        <v>#N/A</v>
      </c>
      <c r="GNA251" s="225" t="e">
        <v>#N/A</v>
      </c>
      <c r="GNB251" s="225" t="e">
        <v>#N/A</v>
      </c>
      <c r="GNC251" s="225" t="e">
        <v>#N/A</v>
      </c>
      <c r="GND251" s="225" t="e">
        <v>#N/A</v>
      </c>
      <c r="GNE251" s="225" t="e">
        <v>#N/A</v>
      </c>
      <c r="GNF251" s="225" t="e">
        <v>#N/A</v>
      </c>
      <c r="GNG251" s="225" t="e">
        <v>#N/A</v>
      </c>
      <c r="GNH251" s="225" t="e">
        <v>#N/A</v>
      </c>
      <c r="GNI251" s="225" t="e">
        <v>#N/A</v>
      </c>
      <c r="GNJ251" s="225" t="e">
        <v>#N/A</v>
      </c>
      <c r="GNK251" s="225" t="e">
        <v>#N/A</v>
      </c>
      <c r="GNL251" s="225" t="e">
        <v>#N/A</v>
      </c>
      <c r="GNM251" s="225" t="e">
        <v>#N/A</v>
      </c>
      <c r="GNN251" s="225" t="e">
        <v>#N/A</v>
      </c>
      <c r="GNO251" s="225" t="e">
        <v>#N/A</v>
      </c>
      <c r="GNP251" s="225" t="e">
        <v>#N/A</v>
      </c>
      <c r="GNQ251" s="225" t="e">
        <v>#N/A</v>
      </c>
      <c r="GNR251" s="225" t="e">
        <v>#N/A</v>
      </c>
      <c r="GNS251" s="225" t="e">
        <v>#N/A</v>
      </c>
      <c r="GNT251" s="225" t="e">
        <v>#N/A</v>
      </c>
      <c r="GNU251" s="225" t="e">
        <v>#N/A</v>
      </c>
      <c r="GNV251" s="225" t="e">
        <v>#N/A</v>
      </c>
      <c r="GNW251" s="225" t="e">
        <v>#N/A</v>
      </c>
      <c r="GNX251" s="225" t="e">
        <v>#N/A</v>
      </c>
      <c r="GNY251" s="225" t="e">
        <v>#N/A</v>
      </c>
      <c r="GNZ251" s="225" t="e">
        <v>#N/A</v>
      </c>
      <c r="GOA251" s="225" t="e">
        <v>#N/A</v>
      </c>
      <c r="GOB251" s="225" t="e">
        <v>#N/A</v>
      </c>
      <c r="GOC251" s="225" t="e">
        <v>#N/A</v>
      </c>
      <c r="GOD251" s="225" t="e">
        <v>#N/A</v>
      </c>
      <c r="GOE251" s="225" t="e">
        <v>#N/A</v>
      </c>
      <c r="GOF251" s="225" t="e">
        <v>#N/A</v>
      </c>
      <c r="GOG251" s="225" t="e">
        <v>#N/A</v>
      </c>
      <c r="GOH251" s="225" t="e">
        <v>#N/A</v>
      </c>
      <c r="GOI251" s="225" t="e">
        <v>#N/A</v>
      </c>
      <c r="GOJ251" s="225" t="e">
        <v>#N/A</v>
      </c>
      <c r="GOK251" s="225" t="e">
        <v>#N/A</v>
      </c>
      <c r="GOL251" s="225" t="e">
        <v>#N/A</v>
      </c>
      <c r="GOM251" s="225" t="e">
        <v>#N/A</v>
      </c>
      <c r="GON251" s="225" t="e">
        <v>#N/A</v>
      </c>
      <c r="GOO251" s="225" t="e">
        <v>#N/A</v>
      </c>
      <c r="GOP251" s="225" t="e">
        <v>#N/A</v>
      </c>
      <c r="GOQ251" s="225" t="e">
        <v>#N/A</v>
      </c>
      <c r="GOR251" s="225" t="e">
        <v>#N/A</v>
      </c>
      <c r="GOS251" s="225" t="e">
        <v>#N/A</v>
      </c>
      <c r="GOT251" s="225" t="e">
        <v>#N/A</v>
      </c>
      <c r="GOU251" s="225" t="e">
        <v>#N/A</v>
      </c>
      <c r="GOV251" s="225" t="e">
        <v>#N/A</v>
      </c>
      <c r="GOW251" s="225" t="e">
        <v>#N/A</v>
      </c>
      <c r="GOX251" s="225" t="e">
        <v>#N/A</v>
      </c>
      <c r="GOY251" s="225" t="e">
        <v>#N/A</v>
      </c>
      <c r="GOZ251" s="225" t="e">
        <v>#N/A</v>
      </c>
      <c r="GPA251" s="225" t="e">
        <v>#N/A</v>
      </c>
      <c r="GPB251" s="225" t="e">
        <v>#N/A</v>
      </c>
      <c r="GPC251" s="225" t="e">
        <v>#N/A</v>
      </c>
      <c r="GPD251" s="225" t="e">
        <v>#N/A</v>
      </c>
      <c r="GPE251" s="225" t="e">
        <v>#N/A</v>
      </c>
      <c r="GPF251" s="225" t="e">
        <v>#N/A</v>
      </c>
      <c r="GPG251" s="225" t="e">
        <v>#N/A</v>
      </c>
      <c r="GPH251" s="225" t="e">
        <v>#N/A</v>
      </c>
      <c r="GPI251" s="225" t="e">
        <v>#N/A</v>
      </c>
      <c r="GPJ251" s="225" t="e">
        <v>#N/A</v>
      </c>
      <c r="GPK251" s="225" t="e">
        <v>#N/A</v>
      </c>
      <c r="GPL251" s="225" t="e">
        <v>#N/A</v>
      </c>
      <c r="GPM251" s="225" t="e">
        <v>#N/A</v>
      </c>
      <c r="GPN251" s="225" t="e">
        <v>#N/A</v>
      </c>
      <c r="GPO251" s="225" t="e">
        <v>#N/A</v>
      </c>
      <c r="GPP251" s="225" t="e">
        <v>#N/A</v>
      </c>
      <c r="GPQ251" s="225" t="e">
        <v>#N/A</v>
      </c>
      <c r="GPR251" s="225" t="e">
        <v>#N/A</v>
      </c>
      <c r="GPS251" s="225" t="e">
        <v>#N/A</v>
      </c>
      <c r="GPT251" s="225" t="e">
        <v>#N/A</v>
      </c>
      <c r="GPU251" s="225" t="e">
        <v>#N/A</v>
      </c>
      <c r="GPV251" s="225" t="e">
        <v>#N/A</v>
      </c>
      <c r="GPW251" s="225" t="e">
        <v>#N/A</v>
      </c>
      <c r="GPX251" s="225" t="e">
        <v>#N/A</v>
      </c>
      <c r="GPY251" s="225" t="e">
        <v>#N/A</v>
      </c>
      <c r="GPZ251" s="225" t="e">
        <v>#N/A</v>
      </c>
      <c r="GQA251" s="225" t="e">
        <v>#N/A</v>
      </c>
      <c r="GQB251" s="225" t="e">
        <v>#N/A</v>
      </c>
      <c r="GQC251" s="225" t="e">
        <v>#N/A</v>
      </c>
      <c r="GQD251" s="225" t="e">
        <v>#N/A</v>
      </c>
      <c r="GQE251" s="225" t="e">
        <v>#N/A</v>
      </c>
      <c r="GQF251" s="225" t="e">
        <v>#N/A</v>
      </c>
      <c r="GQG251" s="225" t="e">
        <v>#N/A</v>
      </c>
      <c r="GQH251" s="225" t="e">
        <v>#N/A</v>
      </c>
      <c r="GQI251" s="225" t="e">
        <v>#N/A</v>
      </c>
      <c r="GQJ251" s="225" t="e">
        <v>#N/A</v>
      </c>
      <c r="GQK251" s="225" t="e">
        <v>#N/A</v>
      </c>
      <c r="GQL251" s="225" t="e">
        <v>#N/A</v>
      </c>
      <c r="GQM251" s="225" t="e">
        <v>#N/A</v>
      </c>
      <c r="GQN251" s="225" t="e">
        <v>#N/A</v>
      </c>
      <c r="GQO251" s="225" t="e">
        <v>#N/A</v>
      </c>
      <c r="GQP251" s="225" t="e">
        <v>#N/A</v>
      </c>
      <c r="GQQ251" s="225" t="e">
        <v>#N/A</v>
      </c>
      <c r="GQR251" s="225" t="e">
        <v>#N/A</v>
      </c>
      <c r="GQS251" s="225" t="e">
        <v>#N/A</v>
      </c>
      <c r="GQT251" s="225" t="e">
        <v>#N/A</v>
      </c>
      <c r="GQU251" s="225" t="e">
        <v>#N/A</v>
      </c>
      <c r="GQV251" s="225" t="e">
        <v>#N/A</v>
      </c>
      <c r="GQW251" s="225" t="e">
        <v>#N/A</v>
      </c>
      <c r="GQX251" s="225" t="e">
        <v>#N/A</v>
      </c>
      <c r="GQY251" s="225" t="e">
        <v>#N/A</v>
      </c>
      <c r="GQZ251" s="225" t="e">
        <v>#N/A</v>
      </c>
      <c r="GRA251" s="225" t="e">
        <v>#N/A</v>
      </c>
      <c r="GRB251" s="225" t="e">
        <v>#N/A</v>
      </c>
      <c r="GRC251" s="225" t="e">
        <v>#N/A</v>
      </c>
      <c r="GRD251" s="225" t="e">
        <v>#N/A</v>
      </c>
      <c r="GRE251" s="225" t="e">
        <v>#N/A</v>
      </c>
      <c r="GRF251" s="225" t="e">
        <v>#N/A</v>
      </c>
      <c r="GRG251" s="225" t="e">
        <v>#N/A</v>
      </c>
      <c r="GRH251" s="225" t="e">
        <v>#N/A</v>
      </c>
      <c r="GRI251" s="225" t="e">
        <v>#N/A</v>
      </c>
      <c r="GRJ251" s="225" t="e">
        <v>#N/A</v>
      </c>
      <c r="GRK251" s="225" t="e">
        <v>#N/A</v>
      </c>
      <c r="GRL251" s="225" t="e">
        <v>#N/A</v>
      </c>
      <c r="GRM251" s="225" t="e">
        <v>#N/A</v>
      </c>
      <c r="GRN251" s="225" t="e">
        <v>#N/A</v>
      </c>
      <c r="GRO251" s="225" t="e">
        <v>#N/A</v>
      </c>
      <c r="GRP251" s="225" t="e">
        <v>#N/A</v>
      </c>
      <c r="GRQ251" s="225" t="e">
        <v>#N/A</v>
      </c>
      <c r="GRR251" s="225" t="e">
        <v>#N/A</v>
      </c>
      <c r="GRS251" s="225" t="e">
        <v>#N/A</v>
      </c>
      <c r="GRT251" s="225" t="e">
        <v>#N/A</v>
      </c>
      <c r="GRU251" s="225" t="e">
        <v>#N/A</v>
      </c>
      <c r="GRV251" s="225" t="e">
        <v>#N/A</v>
      </c>
      <c r="GRW251" s="225" t="e">
        <v>#N/A</v>
      </c>
      <c r="GRX251" s="225" t="e">
        <v>#N/A</v>
      </c>
      <c r="GRY251" s="225" t="e">
        <v>#N/A</v>
      </c>
      <c r="GRZ251" s="225" t="e">
        <v>#N/A</v>
      </c>
      <c r="GSA251" s="225" t="e">
        <v>#N/A</v>
      </c>
      <c r="GSB251" s="225" t="e">
        <v>#N/A</v>
      </c>
      <c r="GSC251" s="225" t="e">
        <v>#N/A</v>
      </c>
      <c r="GSD251" s="225" t="e">
        <v>#N/A</v>
      </c>
      <c r="GSE251" s="225" t="e">
        <v>#N/A</v>
      </c>
      <c r="GSF251" s="225" t="e">
        <v>#N/A</v>
      </c>
      <c r="GSG251" s="225" t="e">
        <v>#N/A</v>
      </c>
      <c r="GSH251" s="225" t="e">
        <v>#N/A</v>
      </c>
      <c r="GSI251" s="225" t="e">
        <v>#N/A</v>
      </c>
      <c r="GSJ251" s="225" t="e">
        <v>#N/A</v>
      </c>
      <c r="GSK251" s="225" t="e">
        <v>#N/A</v>
      </c>
      <c r="GSL251" s="225" t="e">
        <v>#N/A</v>
      </c>
      <c r="GSM251" s="225" t="e">
        <v>#N/A</v>
      </c>
      <c r="GSN251" s="225" t="e">
        <v>#N/A</v>
      </c>
      <c r="GSO251" s="225" t="e">
        <v>#N/A</v>
      </c>
      <c r="GSP251" s="225" t="e">
        <v>#N/A</v>
      </c>
      <c r="GSQ251" s="225" t="e">
        <v>#N/A</v>
      </c>
      <c r="GSR251" s="225" t="e">
        <v>#N/A</v>
      </c>
      <c r="GSS251" s="225" t="e">
        <v>#N/A</v>
      </c>
      <c r="GST251" s="225" t="e">
        <v>#N/A</v>
      </c>
      <c r="GSU251" s="225" t="e">
        <v>#N/A</v>
      </c>
      <c r="GSV251" s="225" t="e">
        <v>#N/A</v>
      </c>
      <c r="GSW251" s="225" t="e">
        <v>#N/A</v>
      </c>
      <c r="GSX251" s="225" t="e">
        <v>#N/A</v>
      </c>
      <c r="GSY251" s="225" t="e">
        <v>#N/A</v>
      </c>
      <c r="GSZ251" s="225" t="e">
        <v>#N/A</v>
      </c>
      <c r="GTA251" s="225" t="e">
        <v>#N/A</v>
      </c>
      <c r="GTB251" s="225" t="e">
        <v>#N/A</v>
      </c>
      <c r="GTC251" s="225" t="e">
        <v>#N/A</v>
      </c>
      <c r="GTD251" s="225" t="e">
        <v>#N/A</v>
      </c>
      <c r="GTE251" s="225" t="e">
        <v>#N/A</v>
      </c>
      <c r="GTF251" s="225" t="e">
        <v>#N/A</v>
      </c>
      <c r="GTG251" s="225" t="e">
        <v>#N/A</v>
      </c>
      <c r="GTH251" s="225" t="e">
        <v>#N/A</v>
      </c>
      <c r="GTI251" s="225" t="e">
        <v>#N/A</v>
      </c>
      <c r="GTJ251" s="225" t="e">
        <v>#N/A</v>
      </c>
      <c r="GTK251" s="225" t="e">
        <v>#N/A</v>
      </c>
      <c r="GTL251" s="225" t="e">
        <v>#N/A</v>
      </c>
      <c r="GTM251" s="225" t="e">
        <v>#N/A</v>
      </c>
      <c r="GTN251" s="225" t="e">
        <v>#N/A</v>
      </c>
      <c r="GTO251" s="225" t="e">
        <v>#N/A</v>
      </c>
      <c r="GTP251" s="225" t="e">
        <v>#N/A</v>
      </c>
      <c r="GTQ251" s="225" t="e">
        <v>#N/A</v>
      </c>
      <c r="GTR251" s="225" t="e">
        <v>#N/A</v>
      </c>
      <c r="GTS251" s="225" t="e">
        <v>#N/A</v>
      </c>
      <c r="GTT251" s="225" t="e">
        <v>#N/A</v>
      </c>
      <c r="GTU251" s="225" t="e">
        <v>#N/A</v>
      </c>
      <c r="GTV251" s="225" t="e">
        <v>#N/A</v>
      </c>
      <c r="GTW251" s="225" t="e">
        <v>#N/A</v>
      </c>
      <c r="GTX251" s="225" t="e">
        <v>#N/A</v>
      </c>
      <c r="GTY251" s="225" t="e">
        <v>#N/A</v>
      </c>
      <c r="GTZ251" s="225" t="e">
        <v>#N/A</v>
      </c>
      <c r="GUA251" s="225" t="e">
        <v>#N/A</v>
      </c>
      <c r="GUB251" s="225" t="e">
        <v>#N/A</v>
      </c>
      <c r="GUC251" s="225" t="e">
        <v>#N/A</v>
      </c>
      <c r="GUD251" s="225" t="e">
        <v>#N/A</v>
      </c>
      <c r="GUE251" s="225" t="e">
        <v>#N/A</v>
      </c>
      <c r="GUF251" s="225" t="e">
        <v>#N/A</v>
      </c>
      <c r="GUG251" s="225" t="e">
        <v>#N/A</v>
      </c>
      <c r="GUH251" s="225" t="e">
        <v>#N/A</v>
      </c>
      <c r="GUI251" s="225" t="e">
        <v>#N/A</v>
      </c>
      <c r="GUJ251" s="225" t="e">
        <v>#N/A</v>
      </c>
      <c r="GUK251" s="225" t="e">
        <v>#N/A</v>
      </c>
      <c r="GUL251" s="225" t="e">
        <v>#N/A</v>
      </c>
      <c r="GUM251" s="225" t="e">
        <v>#N/A</v>
      </c>
      <c r="GUN251" s="225" t="e">
        <v>#N/A</v>
      </c>
      <c r="GUO251" s="225" t="e">
        <v>#N/A</v>
      </c>
      <c r="GUP251" s="225" t="e">
        <v>#N/A</v>
      </c>
      <c r="GUQ251" s="225" t="e">
        <v>#N/A</v>
      </c>
      <c r="GUR251" s="225" t="e">
        <v>#N/A</v>
      </c>
      <c r="GUS251" s="225" t="e">
        <v>#N/A</v>
      </c>
      <c r="GUT251" s="225" t="e">
        <v>#N/A</v>
      </c>
      <c r="GUU251" s="225" t="e">
        <v>#N/A</v>
      </c>
      <c r="GUV251" s="225" t="e">
        <v>#N/A</v>
      </c>
      <c r="GUW251" s="225" t="e">
        <v>#N/A</v>
      </c>
      <c r="GUX251" s="225" t="e">
        <v>#N/A</v>
      </c>
      <c r="GUY251" s="225" t="e">
        <v>#N/A</v>
      </c>
      <c r="GUZ251" s="225" t="e">
        <v>#N/A</v>
      </c>
      <c r="GVA251" s="225" t="e">
        <v>#N/A</v>
      </c>
      <c r="GVB251" s="225" t="e">
        <v>#N/A</v>
      </c>
      <c r="GVC251" s="225" t="e">
        <v>#N/A</v>
      </c>
      <c r="GVD251" s="225" t="e">
        <v>#N/A</v>
      </c>
      <c r="GVE251" s="225" t="e">
        <v>#N/A</v>
      </c>
      <c r="GVF251" s="225" t="e">
        <v>#N/A</v>
      </c>
      <c r="GVG251" s="225" t="e">
        <v>#N/A</v>
      </c>
      <c r="GVH251" s="225" t="e">
        <v>#N/A</v>
      </c>
      <c r="GVI251" s="225" t="e">
        <v>#N/A</v>
      </c>
      <c r="GVJ251" s="225" t="e">
        <v>#N/A</v>
      </c>
      <c r="GVK251" s="225" t="e">
        <v>#N/A</v>
      </c>
      <c r="GVL251" s="225" t="e">
        <v>#N/A</v>
      </c>
      <c r="GVM251" s="225" t="e">
        <v>#N/A</v>
      </c>
      <c r="GVN251" s="225" t="e">
        <v>#N/A</v>
      </c>
      <c r="GVO251" s="225" t="e">
        <v>#N/A</v>
      </c>
      <c r="GVP251" s="225" t="e">
        <v>#N/A</v>
      </c>
      <c r="GVQ251" s="225" t="e">
        <v>#N/A</v>
      </c>
      <c r="GVR251" s="225" t="e">
        <v>#N/A</v>
      </c>
      <c r="GVS251" s="225" t="e">
        <v>#N/A</v>
      </c>
      <c r="GVT251" s="225" t="e">
        <v>#N/A</v>
      </c>
      <c r="GVU251" s="225" t="e">
        <v>#N/A</v>
      </c>
      <c r="GVV251" s="225" t="e">
        <v>#N/A</v>
      </c>
      <c r="GVW251" s="225" t="e">
        <v>#N/A</v>
      </c>
      <c r="GVX251" s="225" t="e">
        <v>#N/A</v>
      </c>
      <c r="GVY251" s="225" t="e">
        <v>#N/A</v>
      </c>
      <c r="GVZ251" s="225" t="e">
        <v>#N/A</v>
      </c>
      <c r="GWA251" s="225" t="e">
        <v>#N/A</v>
      </c>
      <c r="GWB251" s="225" t="e">
        <v>#N/A</v>
      </c>
      <c r="GWC251" s="225" t="e">
        <v>#N/A</v>
      </c>
      <c r="GWD251" s="225" t="e">
        <v>#N/A</v>
      </c>
      <c r="GWE251" s="225" t="e">
        <v>#N/A</v>
      </c>
      <c r="GWF251" s="225" t="e">
        <v>#N/A</v>
      </c>
      <c r="GWG251" s="225" t="e">
        <v>#N/A</v>
      </c>
      <c r="GWH251" s="225" t="e">
        <v>#N/A</v>
      </c>
      <c r="GWI251" s="225" t="e">
        <v>#N/A</v>
      </c>
      <c r="GWJ251" s="225" t="e">
        <v>#N/A</v>
      </c>
      <c r="GWK251" s="225" t="e">
        <v>#N/A</v>
      </c>
      <c r="GWL251" s="225" t="e">
        <v>#N/A</v>
      </c>
      <c r="GWM251" s="225" t="e">
        <v>#N/A</v>
      </c>
      <c r="GWN251" s="225" t="e">
        <v>#N/A</v>
      </c>
      <c r="GWO251" s="225" t="e">
        <v>#N/A</v>
      </c>
      <c r="GWP251" s="225" t="e">
        <v>#N/A</v>
      </c>
      <c r="GWQ251" s="225" t="e">
        <v>#N/A</v>
      </c>
      <c r="GWR251" s="225" t="e">
        <v>#N/A</v>
      </c>
      <c r="GWS251" s="225" t="e">
        <v>#N/A</v>
      </c>
      <c r="GWT251" s="225" t="e">
        <v>#N/A</v>
      </c>
      <c r="GWU251" s="225" t="e">
        <v>#N/A</v>
      </c>
      <c r="GWV251" s="225" t="e">
        <v>#N/A</v>
      </c>
      <c r="GWW251" s="225" t="e">
        <v>#N/A</v>
      </c>
      <c r="GWX251" s="225" t="e">
        <v>#N/A</v>
      </c>
      <c r="GWY251" s="225" t="e">
        <v>#N/A</v>
      </c>
      <c r="GWZ251" s="225" t="e">
        <v>#N/A</v>
      </c>
      <c r="GXA251" s="225" t="e">
        <v>#N/A</v>
      </c>
      <c r="GXB251" s="225" t="e">
        <v>#N/A</v>
      </c>
      <c r="GXC251" s="225" t="e">
        <v>#N/A</v>
      </c>
      <c r="GXD251" s="225" t="e">
        <v>#N/A</v>
      </c>
      <c r="GXE251" s="225" t="e">
        <v>#N/A</v>
      </c>
      <c r="GXF251" s="225" t="e">
        <v>#N/A</v>
      </c>
      <c r="GXG251" s="225" t="e">
        <v>#N/A</v>
      </c>
      <c r="GXH251" s="225" t="e">
        <v>#N/A</v>
      </c>
      <c r="GXI251" s="225" t="e">
        <v>#N/A</v>
      </c>
      <c r="GXJ251" s="225" t="e">
        <v>#N/A</v>
      </c>
      <c r="GXK251" s="225" t="e">
        <v>#N/A</v>
      </c>
      <c r="GXL251" s="225" t="e">
        <v>#N/A</v>
      </c>
      <c r="GXM251" s="225" t="e">
        <v>#N/A</v>
      </c>
      <c r="GXN251" s="225" t="e">
        <v>#N/A</v>
      </c>
      <c r="GXO251" s="225" t="e">
        <v>#N/A</v>
      </c>
      <c r="GXP251" s="225" t="e">
        <v>#N/A</v>
      </c>
      <c r="GXQ251" s="225" t="e">
        <v>#N/A</v>
      </c>
      <c r="GXR251" s="225" t="e">
        <v>#N/A</v>
      </c>
      <c r="GXS251" s="225" t="e">
        <v>#N/A</v>
      </c>
      <c r="GXT251" s="225" t="e">
        <v>#N/A</v>
      </c>
      <c r="GXU251" s="225" t="e">
        <v>#N/A</v>
      </c>
      <c r="GXV251" s="225" t="e">
        <v>#N/A</v>
      </c>
      <c r="GXW251" s="225" t="e">
        <v>#N/A</v>
      </c>
      <c r="GXX251" s="225" t="e">
        <v>#N/A</v>
      </c>
      <c r="GXY251" s="225" t="e">
        <v>#N/A</v>
      </c>
      <c r="GXZ251" s="225" t="e">
        <v>#N/A</v>
      </c>
      <c r="GYA251" s="225" t="e">
        <v>#N/A</v>
      </c>
      <c r="GYB251" s="225" t="e">
        <v>#N/A</v>
      </c>
      <c r="GYC251" s="225" t="e">
        <v>#N/A</v>
      </c>
      <c r="GYD251" s="225" t="e">
        <v>#N/A</v>
      </c>
      <c r="GYE251" s="225" t="e">
        <v>#N/A</v>
      </c>
      <c r="GYF251" s="225" t="e">
        <v>#N/A</v>
      </c>
      <c r="GYG251" s="225" t="e">
        <v>#N/A</v>
      </c>
      <c r="GYH251" s="225" t="e">
        <v>#N/A</v>
      </c>
      <c r="GYI251" s="225" t="e">
        <v>#N/A</v>
      </c>
      <c r="GYJ251" s="225" t="e">
        <v>#N/A</v>
      </c>
      <c r="GYK251" s="225" t="e">
        <v>#N/A</v>
      </c>
      <c r="GYL251" s="225" t="e">
        <v>#N/A</v>
      </c>
      <c r="GYM251" s="225" t="e">
        <v>#N/A</v>
      </c>
      <c r="GYN251" s="225" t="e">
        <v>#N/A</v>
      </c>
      <c r="GYO251" s="225" t="e">
        <v>#N/A</v>
      </c>
      <c r="GYP251" s="225" t="e">
        <v>#N/A</v>
      </c>
      <c r="GYQ251" s="225" t="e">
        <v>#N/A</v>
      </c>
      <c r="GYR251" s="225" t="e">
        <v>#N/A</v>
      </c>
      <c r="GYS251" s="225" t="e">
        <v>#N/A</v>
      </c>
      <c r="GYT251" s="225" t="e">
        <v>#N/A</v>
      </c>
      <c r="GYU251" s="225" t="e">
        <v>#N/A</v>
      </c>
      <c r="GYV251" s="225" t="e">
        <v>#N/A</v>
      </c>
      <c r="GYW251" s="225" t="e">
        <v>#N/A</v>
      </c>
      <c r="GYX251" s="225" t="e">
        <v>#N/A</v>
      </c>
      <c r="GYY251" s="225" t="e">
        <v>#N/A</v>
      </c>
      <c r="GYZ251" s="225" t="e">
        <v>#N/A</v>
      </c>
      <c r="GZA251" s="225" t="e">
        <v>#N/A</v>
      </c>
      <c r="GZB251" s="225" t="e">
        <v>#N/A</v>
      </c>
      <c r="GZC251" s="225" t="e">
        <v>#N/A</v>
      </c>
      <c r="GZD251" s="225" t="e">
        <v>#N/A</v>
      </c>
      <c r="GZE251" s="225" t="e">
        <v>#N/A</v>
      </c>
      <c r="GZF251" s="225" t="e">
        <v>#N/A</v>
      </c>
      <c r="GZG251" s="225" t="e">
        <v>#N/A</v>
      </c>
      <c r="GZH251" s="225" t="e">
        <v>#N/A</v>
      </c>
      <c r="GZI251" s="225" t="e">
        <v>#N/A</v>
      </c>
      <c r="GZJ251" s="225" t="e">
        <v>#N/A</v>
      </c>
      <c r="GZK251" s="225" t="e">
        <v>#N/A</v>
      </c>
      <c r="GZL251" s="225" t="e">
        <v>#N/A</v>
      </c>
      <c r="GZM251" s="225" t="e">
        <v>#N/A</v>
      </c>
      <c r="GZN251" s="225" t="e">
        <v>#N/A</v>
      </c>
      <c r="GZO251" s="225" t="e">
        <v>#N/A</v>
      </c>
      <c r="GZP251" s="225" t="e">
        <v>#N/A</v>
      </c>
      <c r="GZQ251" s="225" t="e">
        <v>#N/A</v>
      </c>
      <c r="GZR251" s="225" t="e">
        <v>#N/A</v>
      </c>
      <c r="GZS251" s="225" t="e">
        <v>#N/A</v>
      </c>
      <c r="GZT251" s="225" t="e">
        <v>#N/A</v>
      </c>
      <c r="GZU251" s="225" t="e">
        <v>#N/A</v>
      </c>
      <c r="GZV251" s="225" t="e">
        <v>#N/A</v>
      </c>
      <c r="GZW251" s="225" t="e">
        <v>#N/A</v>
      </c>
      <c r="GZX251" s="225" t="e">
        <v>#N/A</v>
      </c>
      <c r="GZY251" s="225" t="e">
        <v>#N/A</v>
      </c>
      <c r="GZZ251" s="225" t="e">
        <v>#N/A</v>
      </c>
      <c r="HAA251" s="225" t="e">
        <v>#N/A</v>
      </c>
      <c r="HAB251" s="225" t="e">
        <v>#N/A</v>
      </c>
      <c r="HAC251" s="225" t="e">
        <v>#N/A</v>
      </c>
      <c r="HAD251" s="225" t="e">
        <v>#N/A</v>
      </c>
      <c r="HAE251" s="225" t="e">
        <v>#N/A</v>
      </c>
      <c r="HAF251" s="225" t="e">
        <v>#N/A</v>
      </c>
      <c r="HAG251" s="225" t="e">
        <v>#N/A</v>
      </c>
      <c r="HAH251" s="225" t="e">
        <v>#N/A</v>
      </c>
      <c r="HAI251" s="225" t="e">
        <v>#N/A</v>
      </c>
      <c r="HAJ251" s="225" t="e">
        <v>#N/A</v>
      </c>
      <c r="HAK251" s="225" t="e">
        <v>#N/A</v>
      </c>
      <c r="HAL251" s="225" t="e">
        <v>#N/A</v>
      </c>
      <c r="HAM251" s="225" t="e">
        <v>#N/A</v>
      </c>
      <c r="HAN251" s="225" t="e">
        <v>#N/A</v>
      </c>
      <c r="HAO251" s="225" t="e">
        <v>#N/A</v>
      </c>
      <c r="HAP251" s="225" t="e">
        <v>#N/A</v>
      </c>
      <c r="HAQ251" s="225" t="e">
        <v>#N/A</v>
      </c>
      <c r="HAR251" s="225" t="e">
        <v>#N/A</v>
      </c>
      <c r="HAS251" s="225" t="e">
        <v>#N/A</v>
      </c>
      <c r="HAT251" s="225" t="e">
        <v>#N/A</v>
      </c>
      <c r="HAU251" s="225" t="e">
        <v>#N/A</v>
      </c>
      <c r="HAV251" s="225" t="e">
        <v>#N/A</v>
      </c>
      <c r="HAW251" s="225" t="e">
        <v>#N/A</v>
      </c>
      <c r="HAX251" s="225" t="e">
        <v>#N/A</v>
      </c>
      <c r="HAY251" s="225" t="e">
        <v>#N/A</v>
      </c>
      <c r="HAZ251" s="225" t="e">
        <v>#N/A</v>
      </c>
      <c r="HBA251" s="225" t="e">
        <v>#N/A</v>
      </c>
      <c r="HBB251" s="225" t="e">
        <v>#N/A</v>
      </c>
      <c r="HBC251" s="225" t="e">
        <v>#N/A</v>
      </c>
      <c r="HBD251" s="225" t="e">
        <v>#N/A</v>
      </c>
      <c r="HBE251" s="225" t="e">
        <v>#N/A</v>
      </c>
      <c r="HBF251" s="225" t="e">
        <v>#N/A</v>
      </c>
      <c r="HBG251" s="225" t="e">
        <v>#N/A</v>
      </c>
      <c r="HBH251" s="225" t="e">
        <v>#N/A</v>
      </c>
      <c r="HBI251" s="225" t="e">
        <v>#N/A</v>
      </c>
      <c r="HBJ251" s="225" t="e">
        <v>#N/A</v>
      </c>
      <c r="HBK251" s="225" t="e">
        <v>#N/A</v>
      </c>
      <c r="HBL251" s="225" t="e">
        <v>#N/A</v>
      </c>
      <c r="HBM251" s="225" t="e">
        <v>#N/A</v>
      </c>
      <c r="HBN251" s="225" t="e">
        <v>#N/A</v>
      </c>
      <c r="HBO251" s="225" t="e">
        <v>#N/A</v>
      </c>
      <c r="HBP251" s="225" t="e">
        <v>#N/A</v>
      </c>
      <c r="HBQ251" s="225" t="e">
        <v>#N/A</v>
      </c>
      <c r="HBR251" s="225" t="e">
        <v>#N/A</v>
      </c>
      <c r="HBS251" s="225" t="e">
        <v>#N/A</v>
      </c>
      <c r="HBT251" s="225" t="e">
        <v>#N/A</v>
      </c>
      <c r="HBU251" s="225" t="e">
        <v>#N/A</v>
      </c>
      <c r="HBV251" s="225" t="e">
        <v>#N/A</v>
      </c>
      <c r="HBW251" s="225" t="e">
        <v>#N/A</v>
      </c>
      <c r="HBX251" s="225" t="e">
        <v>#N/A</v>
      </c>
      <c r="HBY251" s="225" t="e">
        <v>#N/A</v>
      </c>
      <c r="HBZ251" s="225" t="e">
        <v>#N/A</v>
      </c>
      <c r="HCA251" s="225" t="e">
        <v>#N/A</v>
      </c>
      <c r="HCB251" s="225" t="e">
        <v>#N/A</v>
      </c>
      <c r="HCC251" s="225" t="e">
        <v>#N/A</v>
      </c>
      <c r="HCD251" s="225" t="e">
        <v>#N/A</v>
      </c>
      <c r="HCE251" s="225" t="e">
        <v>#N/A</v>
      </c>
      <c r="HCF251" s="225" t="e">
        <v>#N/A</v>
      </c>
      <c r="HCG251" s="225" t="e">
        <v>#N/A</v>
      </c>
      <c r="HCH251" s="225" t="e">
        <v>#N/A</v>
      </c>
      <c r="HCI251" s="225" t="e">
        <v>#N/A</v>
      </c>
      <c r="HCJ251" s="225" t="e">
        <v>#N/A</v>
      </c>
      <c r="HCK251" s="225" t="e">
        <v>#N/A</v>
      </c>
      <c r="HCL251" s="225" t="e">
        <v>#N/A</v>
      </c>
      <c r="HCM251" s="225" t="e">
        <v>#N/A</v>
      </c>
      <c r="HCN251" s="225" t="e">
        <v>#N/A</v>
      </c>
      <c r="HCO251" s="225" t="e">
        <v>#N/A</v>
      </c>
      <c r="HCP251" s="225" t="e">
        <v>#N/A</v>
      </c>
      <c r="HCQ251" s="225" t="e">
        <v>#N/A</v>
      </c>
      <c r="HCR251" s="225" t="e">
        <v>#N/A</v>
      </c>
      <c r="HCS251" s="225" t="e">
        <v>#N/A</v>
      </c>
      <c r="HCT251" s="225" t="e">
        <v>#N/A</v>
      </c>
      <c r="HCU251" s="225" t="e">
        <v>#N/A</v>
      </c>
      <c r="HCV251" s="225" t="e">
        <v>#N/A</v>
      </c>
      <c r="HCW251" s="225" t="e">
        <v>#N/A</v>
      </c>
      <c r="HCX251" s="225" t="e">
        <v>#N/A</v>
      </c>
      <c r="HCY251" s="225" t="e">
        <v>#N/A</v>
      </c>
      <c r="HCZ251" s="225" t="e">
        <v>#N/A</v>
      </c>
      <c r="HDA251" s="225" t="e">
        <v>#N/A</v>
      </c>
      <c r="HDB251" s="225" t="e">
        <v>#N/A</v>
      </c>
      <c r="HDC251" s="225" t="e">
        <v>#N/A</v>
      </c>
      <c r="HDD251" s="225" t="e">
        <v>#N/A</v>
      </c>
      <c r="HDE251" s="225" t="e">
        <v>#N/A</v>
      </c>
      <c r="HDF251" s="225" t="e">
        <v>#N/A</v>
      </c>
      <c r="HDG251" s="225" t="e">
        <v>#N/A</v>
      </c>
      <c r="HDH251" s="225" t="e">
        <v>#N/A</v>
      </c>
      <c r="HDI251" s="225" t="e">
        <v>#N/A</v>
      </c>
      <c r="HDJ251" s="225" t="e">
        <v>#N/A</v>
      </c>
      <c r="HDK251" s="225" t="e">
        <v>#N/A</v>
      </c>
      <c r="HDL251" s="225" t="e">
        <v>#N/A</v>
      </c>
      <c r="HDM251" s="225" t="e">
        <v>#N/A</v>
      </c>
      <c r="HDN251" s="225" t="e">
        <v>#N/A</v>
      </c>
      <c r="HDO251" s="225" t="e">
        <v>#N/A</v>
      </c>
      <c r="HDP251" s="225" t="e">
        <v>#N/A</v>
      </c>
      <c r="HDQ251" s="225" t="e">
        <v>#N/A</v>
      </c>
      <c r="HDR251" s="225" t="e">
        <v>#N/A</v>
      </c>
      <c r="HDS251" s="225" t="e">
        <v>#N/A</v>
      </c>
      <c r="HDT251" s="225" t="e">
        <v>#N/A</v>
      </c>
      <c r="HDU251" s="225" t="e">
        <v>#N/A</v>
      </c>
      <c r="HDV251" s="225" t="e">
        <v>#N/A</v>
      </c>
      <c r="HDW251" s="225" t="e">
        <v>#N/A</v>
      </c>
      <c r="HDX251" s="225" t="e">
        <v>#N/A</v>
      </c>
      <c r="HDY251" s="225" t="e">
        <v>#N/A</v>
      </c>
      <c r="HDZ251" s="225" t="e">
        <v>#N/A</v>
      </c>
      <c r="HEA251" s="225" t="e">
        <v>#N/A</v>
      </c>
      <c r="HEB251" s="225" t="e">
        <v>#N/A</v>
      </c>
      <c r="HEC251" s="225" t="e">
        <v>#N/A</v>
      </c>
      <c r="HED251" s="225" t="e">
        <v>#N/A</v>
      </c>
      <c r="HEE251" s="225" t="e">
        <v>#N/A</v>
      </c>
      <c r="HEF251" s="225" t="e">
        <v>#N/A</v>
      </c>
      <c r="HEG251" s="225" t="e">
        <v>#N/A</v>
      </c>
      <c r="HEH251" s="225" t="e">
        <v>#N/A</v>
      </c>
      <c r="HEI251" s="225" t="e">
        <v>#N/A</v>
      </c>
      <c r="HEJ251" s="225" t="e">
        <v>#N/A</v>
      </c>
      <c r="HEK251" s="225" t="e">
        <v>#N/A</v>
      </c>
      <c r="HEL251" s="225" t="e">
        <v>#N/A</v>
      </c>
      <c r="HEM251" s="225" t="e">
        <v>#N/A</v>
      </c>
      <c r="HEN251" s="225" t="e">
        <v>#N/A</v>
      </c>
      <c r="HEO251" s="225" t="e">
        <v>#N/A</v>
      </c>
      <c r="HEP251" s="225" t="e">
        <v>#N/A</v>
      </c>
      <c r="HEQ251" s="225" t="e">
        <v>#N/A</v>
      </c>
      <c r="HER251" s="225" t="e">
        <v>#N/A</v>
      </c>
      <c r="HES251" s="225" t="e">
        <v>#N/A</v>
      </c>
      <c r="HET251" s="225" t="e">
        <v>#N/A</v>
      </c>
      <c r="HEU251" s="225" t="e">
        <v>#N/A</v>
      </c>
      <c r="HEV251" s="225" t="e">
        <v>#N/A</v>
      </c>
      <c r="HEW251" s="225" t="e">
        <v>#N/A</v>
      </c>
      <c r="HEX251" s="225" t="e">
        <v>#N/A</v>
      </c>
      <c r="HEY251" s="225" t="e">
        <v>#N/A</v>
      </c>
      <c r="HEZ251" s="225" t="e">
        <v>#N/A</v>
      </c>
      <c r="HFA251" s="225" t="e">
        <v>#N/A</v>
      </c>
      <c r="HFB251" s="225" t="e">
        <v>#N/A</v>
      </c>
      <c r="HFC251" s="225" t="e">
        <v>#N/A</v>
      </c>
      <c r="HFD251" s="225" t="e">
        <v>#N/A</v>
      </c>
      <c r="HFE251" s="225" t="e">
        <v>#N/A</v>
      </c>
      <c r="HFF251" s="225" t="e">
        <v>#N/A</v>
      </c>
      <c r="HFG251" s="225" t="e">
        <v>#N/A</v>
      </c>
      <c r="HFH251" s="225" t="e">
        <v>#N/A</v>
      </c>
      <c r="HFI251" s="225" t="e">
        <v>#N/A</v>
      </c>
      <c r="HFJ251" s="225" t="e">
        <v>#N/A</v>
      </c>
      <c r="HFK251" s="225" t="e">
        <v>#N/A</v>
      </c>
      <c r="HFL251" s="225" t="e">
        <v>#N/A</v>
      </c>
      <c r="HFM251" s="225" t="e">
        <v>#N/A</v>
      </c>
      <c r="HFN251" s="225" t="e">
        <v>#N/A</v>
      </c>
      <c r="HFO251" s="225" t="e">
        <v>#N/A</v>
      </c>
      <c r="HFP251" s="225" t="e">
        <v>#N/A</v>
      </c>
      <c r="HFQ251" s="225" t="e">
        <v>#N/A</v>
      </c>
      <c r="HFR251" s="225" t="e">
        <v>#N/A</v>
      </c>
      <c r="HFS251" s="225" t="e">
        <v>#N/A</v>
      </c>
      <c r="HFT251" s="225" t="e">
        <v>#N/A</v>
      </c>
      <c r="HFU251" s="225" t="e">
        <v>#N/A</v>
      </c>
      <c r="HFV251" s="225" t="e">
        <v>#N/A</v>
      </c>
      <c r="HFW251" s="225" t="e">
        <v>#N/A</v>
      </c>
      <c r="HFX251" s="225" t="e">
        <v>#N/A</v>
      </c>
      <c r="HFY251" s="225" t="e">
        <v>#N/A</v>
      </c>
      <c r="HFZ251" s="225" t="e">
        <v>#N/A</v>
      </c>
      <c r="HGA251" s="225" t="e">
        <v>#N/A</v>
      </c>
      <c r="HGB251" s="225" t="e">
        <v>#N/A</v>
      </c>
      <c r="HGC251" s="225" t="e">
        <v>#N/A</v>
      </c>
      <c r="HGD251" s="225" t="e">
        <v>#N/A</v>
      </c>
      <c r="HGE251" s="225" t="e">
        <v>#N/A</v>
      </c>
      <c r="HGF251" s="225" t="e">
        <v>#N/A</v>
      </c>
      <c r="HGG251" s="225" t="e">
        <v>#N/A</v>
      </c>
      <c r="HGH251" s="225" t="e">
        <v>#N/A</v>
      </c>
      <c r="HGI251" s="225" t="e">
        <v>#N/A</v>
      </c>
      <c r="HGJ251" s="225" t="e">
        <v>#N/A</v>
      </c>
      <c r="HGK251" s="225" t="e">
        <v>#N/A</v>
      </c>
      <c r="HGL251" s="225" t="e">
        <v>#N/A</v>
      </c>
      <c r="HGM251" s="225" t="e">
        <v>#N/A</v>
      </c>
      <c r="HGN251" s="225" t="e">
        <v>#N/A</v>
      </c>
      <c r="HGO251" s="225" t="e">
        <v>#N/A</v>
      </c>
      <c r="HGP251" s="225" t="e">
        <v>#N/A</v>
      </c>
      <c r="HGQ251" s="225" t="e">
        <v>#N/A</v>
      </c>
      <c r="HGR251" s="225" t="e">
        <v>#N/A</v>
      </c>
      <c r="HGS251" s="225" t="e">
        <v>#N/A</v>
      </c>
      <c r="HGT251" s="225" t="e">
        <v>#N/A</v>
      </c>
      <c r="HGU251" s="225" t="e">
        <v>#N/A</v>
      </c>
      <c r="HGV251" s="225" t="e">
        <v>#N/A</v>
      </c>
      <c r="HGW251" s="225" t="e">
        <v>#N/A</v>
      </c>
      <c r="HGX251" s="225" t="e">
        <v>#N/A</v>
      </c>
      <c r="HGY251" s="225" t="e">
        <v>#N/A</v>
      </c>
      <c r="HGZ251" s="225" t="e">
        <v>#N/A</v>
      </c>
      <c r="HHA251" s="225" t="e">
        <v>#N/A</v>
      </c>
      <c r="HHB251" s="225" t="e">
        <v>#N/A</v>
      </c>
      <c r="HHC251" s="225" t="e">
        <v>#N/A</v>
      </c>
      <c r="HHD251" s="225" t="e">
        <v>#N/A</v>
      </c>
      <c r="HHE251" s="225" t="e">
        <v>#N/A</v>
      </c>
      <c r="HHF251" s="225" t="e">
        <v>#N/A</v>
      </c>
      <c r="HHG251" s="225" t="e">
        <v>#N/A</v>
      </c>
      <c r="HHH251" s="225" t="e">
        <v>#N/A</v>
      </c>
      <c r="HHI251" s="225" t="e">
        <v>#N/A</v>
      </c>
      <c r="HHJ251" s="225" t="e">
        <v>#N/A</v>
      </c>
      <c r="HHK251" s="225" t="e">
        <v>#N/A</v>
      </c>
      <c r="HHL251" s="225" t="e">
        <v>#N/A</v>
      </c>
      <c r="HHM251" s="225" t="e">
        <v>#N/A</v>
      </c>
      <c r="HHN251" s="225" t="e">
        <v>#N/A</v>
      </c>
      <c r="HHO251" s="225" t="e">
        <v>#N/A</v>
      </c>
      <c r="HHP251" s="225" t="e">
        <v>#N/A</v>
      </c>
      <c r="HHQ251" s="225" t="e">
        <v>#N/A</v>
      </c>
      <c r="HHR251" s="225" t="e">
        <v>#N/A</v>
      </c>
      <c r="HHS251" s="225" t="e">
        <v>#N/A</v>
      </c>
      <c r="HHT251" s="225" t="e">
        <v>#N/A</v>
      </c>
      <c r="HHU251" s="225" t="e">
        <v>#N/A</v>
      </c>
      <c r="HHV251" s="225" t="e">
        <v>#N/A</v>
      </c>
      <c r="HHW251" s="225" t="e">
        <v>#N/A</v>
      </c>
      <c r="HHX251" s="225" t="e">
        <v>#N/A</v>
      </c>
      <c r="HHY251" s="225" t="e">
        <v>#N/A</v>
      </c>
      <c r="HHZ251" s="225" t="e">
        <v>#N/A</v>
      </c>
      <c r="HIA251" s="225" t="e">
        <v>#N/A</v>
      </c>
      <c r="HIB251" s="225" t="e">
        <v>#N/A</v>
      </c>
      <c r="HIC251" s="225" t="e">
        <v>#N/A</v>
      </c>
      <c r="HID251" s="225" t="e">
        <v>#N/A</v>
      </c>
      <c r="HIE251" s="225" t="e">
        <v>#N/A</v>
      </c>
      <c r="HIF251" s="225" t="e">
        <v>#N/A</v>
      </c>
      <c r="HIG251" s="225" t="e">
        <v>#N/A</v>
      </c>
      <c r="HIH251" s="225" t="e">
        <v>#N/A</v>
      </c>
      <c r="HII251" s="225" t="e">
        <v>#N/A</v>
      </c>
      <c r="HIJ251" s="225" t="e">
        <v>#N/A</v>
      </c>
      <c r="HIK251" s="225" t="e">
        <v>#N/A</v>
      </c>
      <c r="HIL251" s="225" t="e">
        <v>#N/A</v>
      </c>
      <c r="HIM251" s="225" t="e">
        <v>#N/A</v>
      </c>
      <c r="HIN251" s="225" t="e">
        <v>#N/A</v>
      </c>
      <c r="HIO251" s="225" t="e">
        <v>#N/A</v>
      </c>
      <c r="HIP251" s="225" t="e">
        <v>#N/A</v>
      </c>
      <c r="HIQ251" s="225" t="e">
        <v>#N/A</v>
      </c>
      <c r="HIR251" s="225" t="e">
        <v>#N/A</v>
      </c>
      <c r="HIS251" s="225" t="e">
        <v>#N/A</v>
      </c>
      <c r="HIT251" s="225" t="e">
        <v>#N/A</v>
      </c>
      <c r="HIU251" s="225" t="e">
        <v>#N/A</v>
      </c>
      <c r="HIV251" s="225" t="e">
        <v>#N/A</v>
      </c>
      <c r="HIW251" s="225" t="e">
        <v>#N/A</v>
      </c>
      <c r="HIX251" s="225" t="e">
        <v>#N/A</v>
      </c>
      <c r="HIY251" s="225" t="e">
        <v>#N/A</v>
      </c>
      <c r="HIZ251" s="225" t="e">
        <v>#N/A</v>
      </c>
      <c r="HJA251" s="225" t="e">
        <v>#N/A</v>
      </c>
      <c r="HJB251" s="225" t="e">
        <v>#N/A</v>
      </c>
      <c r="HJC251" s="225" t="e">
        <v>#N/A</v>
      </c>
      <c r="HJD251" s="225" t="e">
        <v>#N/A</v>
      </c>
      <c r="HJE251" s="225" t="e">
        <v>#N/A</v>
      </c>
      <c r="HJF251" s="225" t="e">
        <v>#N/A</v>
      </c>
      <c r="HJG251" s="225" t="e">
        <v>#N/A</v>
      </c>
      <c r="HJH251" s="225" t="e">
        <v>#N/A</v>
      </c>
      <c r="HJI251" s="225" t="e">
        <v>#N/A</v>
      </c>
      <c r="HJJ251" s="225" t="e">
        <v>#N/A</v>
      </c>
      <c r="HJK251" s="225" t="e">
        <v>#N/A</v>
      </c>
      <c r="HJL251" s="225" t="e">
        <v>#N/A</v>
      </c>
      <c r="HJM251" s="225" t="e">
        <v>#N/A</v>
      </c>
      <c r="HJN251" s="225" t="e">
        <v>#N/A</v>
      </c>
      <c r="HJO251" s="225" t="e">
        <v>#N/A</v>
      </c>
      <c r="HJP251" s="225" t="e">
        <v>#N/A</v>
      </c>
      <c r="HJQ251" s="225" t="e">
        <v>#N/A</v>
      </c>
      <c r="HJR251" s="225" t="e">
        <v>#N/A</v>
      </c>
      <c r="HJS251" s="225" t="e">
        <v>#N/A</v>
      </c>
      <c r="HJT251" s="225" t="e">
        <v>#N/A</v>
      </c>
      <c r="HJU251" s="225" t="e">
        <v>#N/A</v>
      </c>
      <c r="HJV251" s="225" t="e">
        <v>#N/A</v>
      </c>
      <c r="HJW251" s="225" t="e">
        <v>#N/A</v>
      </c>
      <c r="HJX251" s="225" t="e">
        <v>#N/A</v>
      </c>
      <c r="HJY251" s="225" t="e">
        <v>#N/A</v>
      </c>
      <c r="HJZ251" s="225" t="e">
        <v>#N/A</v>
      </c>
      <c r="HKA251" s="225" t="e">
        <v>#N/A</v>
      </c>
      <c r="HKB251" s="225" t="e">
        <v>#N/A</v>
      </c>
      <c r="HKC251" s="225" t="e">
        <v>#N/A</v>
      </c>
      <c r="HKD251" s="225" t="e">
        <v>#N/A</v>
      </c>
      <c r="HKE251" s="225" t="e">
        <v>#N/A</v>
      </c>
      <c r="HKF251" s="225" t="e">
        <v>#N/A</v>
      </c>
      <c r="HKG251" s="225" t="e">
        <v>#N/A</v>
      </c>
      <c r="HKH251" s="225" t="e">
        <v>#N/A</v>
      </c>
      <c r="HKI251" s="225" t="e">
        <v>#N/A</v>
      </c>
      <c r="HKJ251" s="225" t="e">
        <v>#N/A</v>
      </c>
      <c r="HKK251" s="225" t="e">
        <v>#N/A</v>
      </c>
      <c r="HKL251" s="225" t="e">
        <v>#N/A</v>
      </c>
      <c r="HKM251" s="225" t="e">
        <v>#N/A</v>
      </c>
      <c r="HKN251" s="225" t="e">
        <v>#N/A</v>
      </c>
      <c r="HKO251" s="225" t="e">
        <v>#N/A</v>
      </c>
      <c r="HKP251" s="225" t="e">
        <v>#N/A</v>
      </c>
      <c r="HKQ251" s="225" t="e">
        <v>#N/A</v>
      </c>
      <c r="HKR251" s="225" t="e">
        <v>#N/A</v>
      </c>
      <c r="HKS251" s="225" t="e">
        <v>#N/A</v>
      </c>
      <c r="HKT251" s="225" t="e">
        <v>#N/A</v>
      </c>
      <c r="HKU251" s="225" t="e">
        <v>#N/A</v>
      </c>
      <c r="HKV251" s="225" t="e">
        <v>#N/A</v>
      </c>
      <c r="HKW251" s="225" t="e">
        <v>#N/A</v>
      </c>
      <c r="HKX251" s="225" t="e">
        <v>#N/A</v>
      </c>
      <c r="HKY251" s="225" t="e">
        <v>#N/A</v>
      </c>
      <c r="HKZ251" s="225" t="e">
        <v>#N/A</v>
      </c>
      <c r="HLA251" s="225" t="e">
        <v>#N/A</v>
      </c>
      <c r="HLB251" s="225" t="e">
        <v>#N/A</v>
      </c>
      <c r="HLC251" s="225" t="e">
        <v>#N/A</v>
      </c>
      <c r="HLD251" s="225" t="e">
        <v>#N/A</v>
      </c>
      <c r="HLE251" s="225" t="e">
        <v>#N/A</v>
      </c>
      <c r="HLF251" s="225" t="e">
        <v>#N/A</v>
      </c>
      <c r="HLG251" s="225" t="e">
        <v>#N/A</v>
      </c>
      <c r="HLH251" s="225" t="e">
        <v>#N/A</v>
      </c>
      <c r="HLI251" s="225" t="e">
        <v>#N/A</v>
      </c>
      <c r="HLJ251" s="225" t="e">
        <v>#N/A</v>
      </c>
      <c r="HLK251" s="225" t="e">
        <v>#N/A</v>
      </c>
      <c r="HLL251" s="225" t="e">
        <v>#N/A</v>
      </c>
      <c r="HLM251" s="225" t="e">
        <v>#N/A</v>
      </c>
      <c r="HLN251" s="225" t="e">
        <v>#N/A</v>
      </c>
      <c r="HLO251" s="225" t="e">
        <v>#N/A</v>
      </c>
      <c r="HLP251" s="225" t="e">
        <v>#N/A</v>
      </c>
      <c r="HLQ251" s="225" t="e">
        <v>#N/A</v>
      </c>
      <c r="HLR251" s="225" t="e">
        <v>#N/A</v>
      </c>
      <c r="HLS251" s="225" t="e">
        <v>#N/A</v>
      </c>
      <c r="HLT251" s="225" t="e">
        <v>#N/A</v>
      </c>
      <c r="HLU251" s="225" t="e">
        <v>#N/A</v>
      </c>
      <c r="HLV251" s="225" t="e">
        <v>#N/A</v>
      </c>
      <c r="HLW251" s="225" t="e">
        <v>#N/A</v>
      </c>
      <c r="HLX251" s="225" t="e">
        <v>#N/A</v>
      </c>
      <c r="HLY251" s="225" t="e">
        <v>#N/A</v>
      </c>
      <c r="HLZ251" s="225" t="e">
        <v>#N/A</v>
      </c>
      <c r="HMA251" s="225" t="e">
        <v>#N/A</v>
      </c>
      <c r="HMB251" s="225" t="e">
        <v>#N/A</v>
      </c>
      <c r="HMC251" s="225" t="e">
        <v>#N/A</v>
      </c>
      <c r="HMD251" s="225" t="e">
        <v>#N/A</v>
      </c>
      <c r="HME251" s="225" t="e">
        <v>#N/A</v>
      </c>
      <c r="HMF251" s="225" t="e">
        <v>#N/A</v>
      </c>
      <c r="HMG251" s="225" t="e">
        <v>#N/A</v>
      </c>
      <c r="HMH251" s="225" t="e">
        <v>#N/A</v>
      </c>
      <c r="HMI251" s="225" t="e">
        <v>#N/A</v>
      </c>
      <c r="HMJ251" s="225" t="e">
        <v>#N/A</v>
      </c>
      <c r="HMK251" s="225" t="e">
        <v>#N/A</v>
      </c>
      <c r="HML251" s="225" t="e">
        <v>#N/A</v>
      </c>
      <c r="HMM251" s="225" t="e">
        <v>#N/A</v>
      </c>
      <c r="HMN251" s="225" t="e">
        <v>#N/A</v>
      </c>
      <c r="HMO251" s="225" t="e">
        <v>#N/A</v>
      </c>
      <c r="HMP251" s="225" t="e">
        <v>#N/A</v>
      </c>
      <c r="HMQ251" s="225" t="e">
        <v>#N/A</v>
      </c>
      <c r="HMR251" s="225" t="e">
        <v>#N/A</v>
      </c>
      <c r="HMS251" s="225" t="e">
        <v>#N/A</v>
      </c>
      <c r="HMT251" s="225" t="e">
        <v>#N/A</v>
      </c>
      <c r="HMU251" s="225" t="e">
        <v>#N/A</v>
      </c>
      <c r="HMV251" s="225" t="e">
        <v>#N/A</v>
      </c>
      <c r="HMW251" s="225" t="e">
        <v>#N/A</v>
      </c>
      <c r="HMX251" s="225" t="e">
        <v>#N/A</v>
      </c>
      <c r="HMY251" s="225" t="e">
        <v>#N/A</v>
      </c>
      <c r="HMZ251" s="225" t="e">
        <v>#N/A</v>
      </c>
      <c r="HNA251" s="225" t="e">
        <v>#N/A</v>
      </c>
      <c r="HNB251" s="225" t="e">
        <v>#N/A</v>
      </c>
      <c r="HNC251" s="225" t="e">
        <v>#N/A</v>
      </c>
      <c r="HND251" s="225" t="e">
        <v>#N/A</v>
      </c>
      <c r="HNE251" s="225" t="e">
        <v>#N/A</v>
      </c>
      <c r="HNF251" s="225" t="e">
        <v>#N/A</v>
      </c>
      <c r="HNG251" s="225" t="e">
        <v>#N/A</v>
      </c>
      <c r="HNH251" s="225" t="e">
        <v>#N/A</v>
      </c>
      <c r="HNI251" s="225" t="e">
        <v>#N/A</v>
      </c>
      <c r="HNJ251" s="225" t="e">
        <v>#N/A</v>
      </c>
      <c r="HNK251" s="225" t="e">
        <v>#N/A</v>
      </c>
      <c r="HNL251" s="225" t="e">
        <v>#N/A</v>
      </c>
      <c r="HNM251" s="225" t="e">
        <v>#N/A</v>
      </c>
      <c r="HNN251" s="225" t="e">
        <v>#N/A</v>
      </c>
      <c r="HNO251" s="225" t="e">
        <v>#N/A</v>
      </c>
      <c r="HNP251" s="225" t="e">
        <v>#N/A</v>
      </c>
      <c r="HNQ251" s="225" t="e">
        <v>#N/A</v>
      </c>
      <c r="HNR251" s="225" t="e">
        <v>#N/A</v>
      </c>
      <c r="HNS251" s="225" t="e">
        <v>#N/A</v>
      </c>
      <c r="HNT251" s="225" t="e">
        <v>#N/A</v>
      </c>
      <c r="HNU251" s="225" t="e">
        <v>#N/A</v>
      </c>
      <c r="HNV251" s="225" t="e">
        <v>#N/A</v>
      </c>
      <c r="HNW251" s="225" t="e">
        <v>#N/A</v>
      </c>
      <c r="HNX251" s="225" t="e">
        <v>#N/A</v>
      </c>
      <c r="HNY251" s="225" t="e">
        <v>#N/A</v>
      </c>
      <c r="HNZ251" s="225" t="e">
        <v>#N/A</v>
      </c>
      <c r="HOA251" s="225" t="e">
        <v>#N/A</v>
      </c>
      <c r="HOB251" s="225" t="e">
        <v>#N/A</v>
      </c>
      <c r="HOC251" s="225" t="e">
        <v>#N/A</v>
      </c>
      <c r="HOD251" s="225" t="e">
        <v>#N/A</v>
      </c>
      <c r="HOE251" s="225" t="e">
        <v>#N/A</v>
      </c>
      <c r="HOF251" s="225" t="e">
        <v>#N/A</v>
      </c>
      <c r="HOG251" s="225" t="e">
        <v>#N/A</v>
      </c>
      <c r="HOH251" s="225" t="e">
        <v>#N/A</v>
      </c>
      <c r="HOI251" s="225" t="e">
        <v>#N/A</v>
      </c>
      <c r="HOJ251" s="225" t="e">
        <v>#N/A</v>
      </c>
      <c r="HOK251" s="225" t="e">
        <v>#N/A</v>
      </c>
      <c r="HOL251" s="225" t="e">
        <v>#N/A</v>
      </c>
      <c r="HOM251" s="225" t="e">
        <v>#N/A</v>
      </c>
      <c r="HON251" s="225" t="e">
        <v>#N/A</v>
      </c>
      <c r="HOO251" s="225" t="e">
        <v>#N/A</v>
      </c>
      <c r="HOP251" s="225" t="e">
        <v>#N/A</v>
      </c>
      <c r="HOQ251" s="225" t="e">
        <v>#N/A</v>
      </c>
      <c r="HOR251" s="225" t="e">
        <v>#N/A</v>
      </c>
      <c r="HOS251" s="225" t="e">
        <v>#N/A</v>
      </c>
      <c r="HOT251" s="225" t="e">
        <v>#N/A</v>
      </c>
      <c r="HOU251" s="225" t="e">
        <v>#N/A</v>
      </c>
      <c r="HOV251" s="225" t="e">
        <v>#N/A</v>
      </c>
      <c r="HOW251" s="225" t="e">
        <v>#N/A</v>
      </c>
      <c r="HOX251" s="225" t="e">
        <v>#N/A</v>
      </c>
      <c r="HOY251" s="225" t="e">
        <v>#N/A</v>
      </c>
      <c r="HOZ251" s="225" t="e">
        <v>#N/A</v>
      </c>
      <c r="HPA251" s="225" t="e">
        <v>#N/A</v>
      </c>
      <c r="HPB251" s="225" t="e">
        <v>#N/A</v>
      </c>
      <c r="HPC251" s="225" t="e">
        <v>#N/A</v>
      </c>
      <c r="HPD251" s="225" t="e">
        <v>#N/A</v>
      </c>
      <c r="HPE251" s="225" t="e">
        <v>#N/A</v>
      </c>
      <c r="HPF251" s="225" t="e">
        <v>#N/A</v>
      </c>
      <c r="HPG251" s="225" t="e">
        <v>#N/A</v>
      </c>
      <c r="HPH251" s="225" t="e">
        <v>#N/A</v>
      </c>
      <c r="HPI251" s="225" t="e">
        <v>#N/A</v>
      </c>
      <c r="HPJ251" s="225" t="e">
        <v>#N/A</v>
      </c>
      <c r="HPK251" s="225" t="e">
        <v>#N/A</v>
      </c>
      <c r="HPL251" s="225" t="e">
        <v>#N/A</v>
      </c>
      <c r="HPM251" s="225" t="e">
        <v>#N/A</v>
      </c>
      <c r="HPN251" s="225" t="e">
        <v>#N/A</v>
      </c>
      <c r="HPO251" s="225" t="e">
        <v>#N/A</v>
      </c>
      <c r="HPP251" s="225" t="e">
        <v>#N/A</v>
      </c>
      <c r="HPQ251" s="225" t="e">
        <v>#N/A</v>
      </c>
      <c r="HPR251" s="225" t="e">
        <v>#N/A</v>
      </c>
      <c r="HPS251" s="225" t="e">
        <v>#N/A</v>
      </c>
      <c r="HPT251" s="225" t="e">
        <v>#N/A</v>
      </c>
      <c r="HPU251" s="225" t="e">
        <v>#N/A</v>
      </c>
      <c r="HPV251" s="225" t="e">
        <v>#N/A</v>
      </c>
      <c r="HPW251" s="225" t="e">
        <v>#N/A</v>
      </c>
      <c r="HPX251" s="225" t="e">
        <v>#N/A</v>
      </c>
      <c r="HPY251" s="225" t="e">
        <v>#N/A</v>
      </c>
      <c r="HPZ251" s="225" t="e">
        <v>#N/A</v>
      </c>
      <c r="HQA251" s="225" t="e">
        <v>#N/A</v>
      </c>
      <c r="HQB251" s="225" t="e">
        <v>#N/A</v>
      </c>
      <c r="HQC251" s="225" t="e">
        <v>#N/A</v>
      </c>
      <c r="HQD251" s="225" t="e">
        <v>#N/A</v>
      </c>
      <c r="HQE251" s="225" t="e">
        <v>#N/A</v>
      </c>
      <c r="HQF251" s="225" t="e">
        <v>#N/A</v>
      </c>
      <c r="HQG251" s="225" t="e">
        <v>#N/A</v>
      </c>
      <c r="HQH251" s="225" t="e">
        <v>#N/A</v>
      </c>
      <c r="HQI251" s="225" t="e">
        <v>#N/A</v>
      </c>
      <c r="HQJ251" s="225" t="e">
        <v>#N/A</v>
      </c>
      <c r="HQK251" s="225" t="e">
        <v>#N/A</v>
      </c>
      <c r="HQL251" s="225" t="e">
        <v>#N/A</v>
      </c>
      <c r="HQM251" s="225" t="e">
        <v>#N/A</v>
      </c>
      <c r="HQN251" s="225" t="e">
        <v>#N/A</v>
      </c>
      <c r="HQO251" s="225" t="e">
        <v>#N/A</v>
      </c>
      <c r="HQP251" s="225" t="e">
        <v>#N/A</v>
      </c>
      <c r="HQQ251" s="225" t="e">
        <v>#N/A</v>
      </c>
      <c r="HQR251" s="225" t="e">
        <v>#N/A</v>
      </c>
      <c r="HQS251" s="225" t="e">
        <v>#N/A</v>
      </c>
      <c r="HQT251" s="225" t="e">
        <v>#N/A</v>
      </c>
      <c r="HQU251" s="225" t="e">
        <v>#N/A</v>
      </c>
      <c r="HQV251" s="225" t="e">
        <v>#N/A</v>
      </c>
      <c r="HQW251" s="225" t="e">
        <v>#N/A</v>
      </c>
      <c r="HQX251" s="225" t="e">
        <v>#N/A</v>
      </c>
      <c r="HQY251" s="225" t="e">
        <v>#N/A</v>
      </c>
      <c r="HQZ251" s="225" t="e">
        <v>#N/A</v>
      </c>
      <c r="HRA251" s="225" t="e">
        <v>#N/A</v>
      </c>
      <c r="HRB251" s="225" t="e">
        <v>#N/A</v>
      </c>
      <c r="HRC251" s="225" t="e">
        <v>#N/A</v>
      </c>
      <c r="HRD251" s="225" t="e">
        <v>#N/A</v>
      </c>
      <c r="HRE251" s="225" t="e">
        <v>#N/A</v>
      </c>
      <c r="HRF251" s="225" t="e">
        <v>#N/A</v>
      </c>
      <c r="HRG251" s="225" t="e">
        <v>#N/A</v>
      </c>
      <c r="HRH251" s="225" t="e">
        <v>#N/A</v>
      </c>
      <c r="HRI251" s="225" t="e">
        <v>#N/A</v>
      </c>
      <c r="HRJ251" s="225" t="e">
        <v>#N/A</v>
      </c>
      <c r="HRK251" s="225" t="e">
        <v>#N/A</v>
      </c>
      <c r="HRL251" s="225" t="e">
        <v>#N/A</v>
      </c>
      <c r="HRM251" s="225" t="e">
        <v>#N/A</v>
      </c>
      <c r="HRN251" s="225" t="e">
        <v>#N/A</v>
      </c>
      <c r="HRO251" s="225" t="e">
        <v>#N/A</v>
      </c>
      <c r="HRP251" s="225" t="e">
        <v>#N/A</v>
      </c>
      <c r="HRQ251" s="225" t="e">
        <v>#N/A</v>
      </c>
      <c r="HRR251" s="225" t="e">
        <v>#N/A</v>
      </c>
      <c r="HRS251" s="225" t="e">
        <v>#N/A</v>
      </c>
      <c r="HRT251" s="225" t="e">
        <v>#N/A</v>
      </c>
      <c r="HRU251" s="225" t="e">
        <v>#N/A</v>
      </c>
      <c r="HRV251" s="225" t="e">
        <v>#N/A</v>
      </c>
      <c r="HRW251" s="225" t="e">
        <v>#N/A</v>
      </c>
      <c r="HRX251" s="225" t="e">
        <v>#N/A</v>
      </c>
      <c r="HRY251" s="225" t="e">
        <v>#N/A</v>
      </c>
      <c r="HRZ251" s="225" t="e">
        <v>#N/A</v>
      </c>
      <c r="HSA251" s="225" t="e">
        <v>#N/A</v>
      </c>
      <c r="HSB251" s="225" t="e">
        <v>#N/A</v>
      </c>
      <c r="HSC251" s="225" t="e">
        <v>#N/A</v>
      </c>
      <c r="HSD251" s="225" t="e">
        <v>#N/A</v>
      </c>
      <c r="HSE251" s="225" t="e">
        <v>#N/A</v>
      </c>
      <c r="HSF251" s="225" t="e">
        <v>#N/A</v>
      </c>
      <c r="HSG251" s="225" t="e">
        <v>#N/A</v>
      </c>
      <c r="HSH251" s="225" t="e">
        <v>#N/A</v>
      </c>
      <c r="HSI251" s="225" t="e">
        <v>#N/A</v>
      </c>
      <c r="HSJ251" s="225" t="e">
        <v>#N/A</v>
      </c>
      <c r="HSK251" s="225" t="e">
        <v>#N/A</v>
      </c>
      <c r="HSL251" s="225" t="e">
        <v>#N/A</v>
      </c>
      <c r="HSM251" s="225" t="e">
        <v>#N/A</v>
      </c>
      <c r="HSN251" s="225" t="e">
        <v>#N/A</v>
      </c>
      <c r="HSO251" s="225" t="e">
        <v>#N/A</v>
      </c>
      <c r="HSP251" s="225" t="e">
        <v>#N/A</v>
      </c>
      <c r="HSQ251" s="225" t="e">
        <v>#N/A</v>
      </c>
      <c r="HSR251" s="225" t="e">
        <v>#N/A</v>
      </c>
      <c r="HSS251" s="225" t="e">
        <v>#N/A</v>
      </c>
      <c r="HST251" s="225" t="e">
        <v>#N/A</v>
      </c>
      <c r="HSU251" s="225" t="e">
        <v>#N/A</v>
      </c>
      <c r="HSV251" s="225" t="e">
        <v>#N/A</v>
      </c>
      <c r="HSW251" s="225" t="e">
        <v>#N/A</v>
      </c>
      <c r="HSX251" s="225" t="e">
        <v>#N/A</v>
      </c>
      <c r="HSY251" s="225" t="e">
        <v>#N/A</v>
      </c>
      <c r="HSZ251" s="225" t="e">
        <v>#N/A</v>
      </c>
      <c r="HTA251" s="225" t="e">
        <v>#N/A</v>
      </c>
      <c r="HTB251" s="225" t="e">
        <v>#N/A</v>
      </c>
      <c r="HTC251" s="225" t="e">
        <v>#N/A</v>
      </c>
      <c r="HTD251" s="225" t="e">
        <v>#N/A</v>
      </c>
      <c r="HTE251" s="225" t="e">
        <v>#N/A</v>
      </c>
      <c r="HTF251" s="225" t="e">
        <v>#N/A</v>
      </c>
      <c r="HTG251" s="225" t="e">
        <v>#N/A</v>
      </c>
      <c r="HTH251" s="225" t="e">
        <v>#N/A</v>
      </c>
      <c r="HTI251" s="225" t="e">
        <v>#N/A</v>
      </c>
      <c r="HTJ251" s="225" t="e">
        <v>#N/A</v>
      </c>
      <c r="HTK251" s="225" t="e">
        <v>#N/A</v>
      </c>
      <c r="HTL251" s="225" t="e">
        <v>#N/A</v>
      </c>
      <c r="HTM251" s="225" t="e">
        <v>#N/A</v>
      </c>
      <c r="HTN251" s="225" t="e">
        <v>#N/A</v>
      </c>
      <c r="HTO251" s="225" t="e">
        <v>#N/A</v>
      </c>
      <c r="HTP251" s="225" t="e">
        <v>#N/A</v>
      </c>
      <c r="HTQ251" s="225" t="e">
        <v>#N/A</v>
      </c>
      <c r="HTR251" s="225" t="e">
        <v>#N/A</v>
      </c>
      <c r="HTS251" s="225" t="e">
        <v>#N/A</v>
      </c>
      <c r="HTT251" s="225" t="e">
        <v>#N/A</v>
      </c>
      <c r="HTU251" s="225" t="e">
        <v>#N/A</v>
      </c>
      <c r="HTV251" s="225" t="e">
        <v>#N/A</v>
      </c>
      <c r="HTW251" s="225" t="e">
        <v>#N/A</v>
      </c>
      <c r="HTX251" s="225" t="e">
        <v>#N/A</v>
      </c>
      <c r="HTY251" s="225" t="e">
        <v>#N/A</v>
      </c>
      <c r="HTZ251" s="225" t="e">
        <v>#N/A</v>
      </c>
      <c r="HUA251" s="225" t="e">
        <v>#N/A</v>
      </c>
      <c r="HUB251" s="225" t="e">
        <v>#N/A</v>
      </c>
      <c r="HUC251" s="225" t="e">
        <v>#N/A</v>
      </c>
      <c r="HUD251" s="225" t="e">
        <v>#N/A</v>
      </c>
      <c r="HUE251" s="225" t="e">
        <v>#N/A</v>
      </c>
      <c r="HUF251" s="225" t="e">
        <v>#N/A</v>
      </c>
      <c r="HUG251" s="225" t="e">
        <v>#N/A</v>
      </c>
      <c r="HUH251" s="225" t="e">
        <v>#N/A</v>
      </c>
      <c r="HUI251" s="225" t="e">
        <v>#N/A</v>
      </c>
      <c r="HUJ251" s="225" t="e">
        <v>#N/A</v>
      </c>
      <c r="HUK251" s="225" t="e">
        <v>#N/A</v>
      </c>
      <c r="HUL251" s="225" t="e">
        <v>#N/A</v>
      </c>
      <c r="HUM251" s="225" t="e">
        <v>#N/A</v>
      </c>
      <c r="HUN251" s="225" t="e">
        <v>#N/A</v>
      </c>
      <c r="HUO251" s="225" t="e">
        <v>#N/A</v>
      </c>
      <c r="HUP251" s="225" t="e">
        <v>#N/A</v>
      </c>
      <c r="HUQ251" s="225" t="e">
        <v>#N/A</v>
      </c>
      <c r="HUR251" s="225" t="e">
        <v>#N/A</v>
      </c>
      <c r="HUS251" s="225" t="e">
        <v>#N/A</v>
      </c>
      <c r="HUT251" s="225" t="e">
        <v>#N/A</v>
      </c>
      <c r="HUU251" s="225" t="e">
        <v>#N/A</v>
      </c>
      <c r="HUV251" s="225" t="e">
        <v>#N/A</v>
      </c>
      <c r="HUW251" s="225" t="e">
        <v>#N/A</v>
      </c>
      <c r="HUX251" s="225" t="e">
        <v>#N/A</v>
      </c>
      <c r="HUY251" s="225" t="e">
        <v>#N/A</v>
      </c>
      <c r="HUZ251" s="225" t="e">
        <v>#N/A</v>
      </c>
      <c r="HVA251" s="225" t="e">
        <v>#N/A</v>
      </c>
      <c r="HVB251" s="225" t="e">
        <v>#N/A</v>
      </c>
      <c r="HVC251" s="225" t="e">
        <v>#N/A</v>
      </c>
      <c r="HVD251" s="225" t="e">
        <v>#N/A</v>
      </c>
      <c r="HVE251" s="225" t="e">
        <v>#N/A</v>
      </c>
      <c r="HVF251" s="225" t="e">
        <v>#N/A</v>
      </c>
      <c r="HVG251" s="225" t="e">
        <v>#N/A</v>
      </c>
      <c r="HVH251" s="225" t="e">
        <v>#N/A</v>
      </c>
      <c r="HVI251" s="225" t="e">
        <v>#N/A</v>
      </c>
      <c r="HVJ251" s="225" t="e">
        <v>#N/A</v>
      </c>
      <c r="HVK251" s="225" t="e">
        <v>#N/A</v>
      </c>
      <c r="HVL251" s="225" t="e">
        <v>#N/A</v>
      </c>
      <c r="HVM251" s="225" t="e">
        <v>#N/A</v>
      </c>
      <c r="HVN251" s="225" t="e">
        <v>#N/A</v>
      </c>
      <c r="HVO251" s="225" t="e">
        <v>#N/A</v>
      </c>
      <c r="HVP251" s="225" t="e">
        <v>#N/A</v>
      </c>
      <c r="HVQ251" s="225" t="e">
        <v>#N/A</v>
      </c>
      <c r="HVR251" s="225" t="e">
        <v>#N/A</v>
      </c>
      <c r="HVS251" s="225" t="e">
        <v>#N/A</v>
      </c>
      <c r="HVT251" s="225" t="e">
        <v>#N/A</v>
      </c>
      <c r="HVU251" s="225" t="e">
        <v>#N/A</v>
      </c>
      <c r="HVV251" s="225" t="e">
        <v>#N/A</v>
      </c>
      <c r="HVW251" s="225" t="e">
        <v>#N/A</v>
      </c>
      <c r="HVX251" s="225" t="e">
        <v>#N/A</v>
      </c>
      <c r="HVY251" s="225" t="e">
        <v>#N/A</v>
      </c>
      <c r="HVZ251" s="225" t="e">
        <v>#N/A</v>
      </c>
      <c r="HWA251" s="225" t="e">
        <v>#N/A</v>
      </c>
      <c r="HWB251" s="225" t="e">
        <v>#N/A</v>
      </c>
      <c r="HWC251" s="225" t="e">
        <v>#N/A</v>
      </c>
      <c r="HWD251" s="225" t="e">
        <v>#N/A</v>
      </c>
      <c r="HWE251" s="225" t="e">
        <v>#N/A</v>
      </c>
      <c r="HWF251" s="225" t="e">
        <v>#N/A</v>
      </c>
      <c r="HWG251" s="225" t="e">
        <v>#N/A</v>
      </c>
      <c r="HWH251" s="225" t="e">
        <v>#N/A</v>
      </c>
      <c r="HWI251" s="225" t="e">
        <v>#N/A</v>
      </c>
      <c r="HWJ251" s="225" t="e">
        <v>#N/A</v>
      </c>
      <c r="HWK251" s="225" t="e">
        <v>#N/A</v>
      </c>
      <c r="HWL251" s="225" t="e">
        <v>#N/A</v>
      </c>
      <c r="HWM251" s="225" t="e">
        <v>#N/A</v>
      </c>
      <c r="HWN251" s="225" t="e">
        <v>#N/A</v>
      </c>
      <c r="HWO251" s="225" t="e">
        <v>#N/A</v>
      </c>
      <c r="HWP251" s="225" t="e">
        <v>#N/A</v>
      </c>
      <c r="HWQ251" s="225" t="e">
        <v>#N/A</v>
      </c>
      <c r="HWR251" s="225" t="e">
        <v>#N/A</v>
      </c>
      <c r="HWS251" s="225" t="e">
        <v>#N/A</v>
      </c>
      <c r="HWT251" s="225" t="e">
        <v>#N/A</v>
      </c>
      <c r="HWU251" s="225" t="e">
        <v>#N/A</v>
      </c>
      <c r="HWV251" s="225" t="e">
        <v>#N/A</v>
      </c>
      <c r="HWW251" s="225" t="e">
        <v>#N/A</v>
      </c>
      <c r="HWX251" s="225" t="e">
        <v>#N/A</v>
      </c>
      <c r="HWY251" s="225" t="e">
        <v>#N/A</v>
      </c>
      <c r="HWZ251" s="225" t="e">
        <v>#N/A</v>
      </c>
      <c r="HXA251" s="225" t="e">
        <v>#N/A</v>
      </c>
      <c r="HXB251" s="225" t="e">
        <v>#N/A</v>
      </c>
      <c r="HXC251" s="225" t="e">
        <v>#N/A</v>
      </c>
      <c r="HXD251" s="225" t="e">
        <v>#N/A</v>
      </c>
      <c r="HXE251" s="225" t="e">
        <v>#N/A</v>
      </c>
      <c r="HXF251" s="225" t="e">
        <v>#N/A</v>
      </c>
      <c r="HXG251" s="225" t="e">
        <v>#N/A</v>
      </c>
      <c r="HXH251" s="225" t="e">
        <v>#N/A</v>
      </c>
      <c r="HXI251" s="225" t="e">
        <v>#N/A</v>
      </c>
      <c r="HXJ251" s="225" t="e">
        <v>#N/A</v>
      </c>
      <c r="HXK251" s="225" t="e">
        <v>#N/A</v>
      </c>
      <c r="HXL251" s="225" t="e">
        <v>#N/A</v>
      </c>
      <c r="HXM251" s="225" t="e">
        <v>#N/A</v>
      </c>
      <c r="HXN251" s="225" t="e">
        <v>#N/A</v>
      </c>
      <c r="HXO251" s="225" t="e">
        <v>#N/A</v>
      </c>
      <c r="HXP251" s="225" t="e">
        <v>#N/A</v>
      </c>
      <c r="HXQ251" s="225" t="e">
        <v>#N/A</v>
      </c>
      <c r="HXR251" s="225" t="e">
        <v>#N/A</v>
      </c>
      <c r="HXS251" s="225" t="e">
        <v>#N/A</v>
      </c>
      <c r="HXT251" s="225" t="e">
        <v>#N/A</v>
      </c>
      <c r="HXU251" s="225" t="e">
        <v>#N/A</v>
      </c>
      <c r="HXV251" s="225" t="e">
        <v>#N/A</v>
      </c>
      <c r="HXW251" s="225" t="e">
        <v>#N/A</v>
      </c>
      <c r="HXX251" s="225" t="e">
        <v>#N/A</v>
      </c>
      <c r="HXY251" s="225" t="e">
        <v>#N/A</v>
      </c>
      <c r="HXZ251" s="225" t="e">
        <v>#N/A</v>
      </c>
      <c r="HYA251" s="225" t="e">
        <v>#N/A</v>
      </c>
      <c r="HYB251" s="225" t="e">
        <v>#N/A</v>
      </c>
      <c r="HYC251" s="225" t="e">
        <v>#N/A</v>
      </c>
      <c r="HYD251" s="225" t="e">
        <v>#N/A</v>
      </c>
      <c r="HYE251" s="225" t="e">
        <v>#N/A</v>
      </c>
      <c r="HYF251" s="225" t="e">
        <v>#N/A</v>
      </c>
      <c r="HYG251" s="225" t="e">
        <v>#N/A</v>
      </c>
      <c r="HYH251" s="225" t="e">
        <v>#N/A</v>
      </c>
      <c r="HYI251" s="225" t="e">
        <v>#N/A</v>
      </c>
      <c r="HYJ251" s="225" t="e">
        <v>#N/A</v>
      </c>
      <c r="HYK251" s="225" t="e">
        <v>#N/A</v>
      </c>
      <c r="HYL251" s="225" t="e">
        <v>#N/A</v>
      </c>
      <c r="HYM251" s="225" t="e">
        <v>#N/A</v>
      </c>
      <c r="HYN251" s="225" t="e">
        <v>#N/A</v>
      </c>
      <c r="HYO251" s="225" t="e">
        <v>#N/A</v>
      </c>
      <c r="HYP251" s="225" t="e">
        <v>#N/A</v>
      </c>
      <c r="HYQ251" s="225" t="e">
        <v>#N/A</v>
      </c>
      <c r="HYR251" s="225" t="e">
        <v>#N/A</v>
      </c>
      <c r="HYS251" s="225" t="e">
        <v>#N/A</v>
      </c>
      <c r="HYT251" s="225" t="e">
        <v>#N/A</v>
      </c>
      <c r="HYU251" s="225" t="e">
        <v>#N/A</v>
      </c>
      <c r="HYV251" s="225" t="e">
        <v>#N/A</v>
      </c>
      <c r="HYW251" s="225" t="e">
        <v>#N/A</v>
      </c>
      <c r="HYX251" s="225" t="e">
        <v>#N/A</v>
      </c>
      <c r="HYY251" s="225" t="e">
        <v>#N/A</v>
      </c>
      <c r="HYZ251" s="225" t="e">
        <v>#N/A</v>
      </c>
      <c r="HZA251" s="225" t="e">
        <v>#N/A</v>
      </c>
      <c r="HZB251" s="225" t="e">
        <v>#N/A</v>
      </c>
      <c r="HZC251" s="225" t="e">
        <v>#N/A</v>
      </c>
      <c r="HZD251" s="225" t="e">
        <v>#N/A</v>
      </c>
      <c r="HZE251" s="225" t="e">
        <v>#N/A</v>
      </c>
      <c r="HZF251" s="225" t="e">
        <v>#N/A</v>
      </c>
      <c r="HZG251" s="225" t="e">
        <v>#N/A</v>
      </c>
      <c r="HZH251" s="225" t="e">
        <v>#N/A</v>
      </c>
      <c r="HZI251" s="225" t="e">
        <v>#N/A</v>
      </c>
      <c r="HZJ251" s="225" t="e">
        <v>#N/A</v>
      </c>
      <c r="HZK251" s="225" t="e">
        <v>#N/A</v>
      </c>
      <c r="HZL251" s="225" t="e">
        <v>#N/A</v>
      </c>
      <c r="HZM251" s="225" t="e">
        <v>#N/A</v>
      </c>
      <c r="HZN251" s="225" t="e">
        <v>#N/A</v>
      </c>
      <c r="HZO251" s="225" t="e">
        <v>#N/A</v>
      </c>
      <c r="HZP251" s="225" t="e">
        <v>#N/A</v>
      </c>
      <c r="HZQ251" s="225" t="e">
        <v>#N/A</v>
      </c>
      <c r="HZR251" s="225" t="e">
        <v>#N/A</v>
      </c>
      <c r="HZS251" s="225" t="e">
        <v>#N/A</v>
      </c>
      <c r="HZT251" s="225" t="e">
        <v>#N/A</v>
      </c>
      <c r="HZU251" s="225" t="e">
        <v>#N/A</v>
      </c>
      <c r="HZV251" s="225" t="e">
        <v>#N/A</v>
      </c>
      <c r="HZW251" s="225" t="e">
        <v>#N/A</v>
      </c>
      <c r="HZX251" s="225" t="e">
        <v>#N/A</v>
      </c>
      <c r="HZY251" s="225" t="e">
        <v>#N/A</v>
      </c>
      <c r="HZZ251" s="225" t="e">
        <v>#N/A</v>
      </c>
      <c r="IAA251" s="225" t="e">
        <v>#N/A</v>
      </c>
      <c r="IAB251" s="225" t="e">
        <v>#N/A</v>
      </c>
      <c r="IAC251" s="225" t="e">
        <v>#N/A</v>
      </c>
      <c r="IAD251" s="225" t="e">
        <v>#N/A</v>
      </c>
      <c r="IAE251" s="225" t="e">
        <v>#N/A</v>
      </c>
      <c r="IAF251" s="225" t="e">
        <v>#N/A</v>
      </c>
      <c r="IAG251" s="225" t="e">
        <v>#N/A</v>
      </c>
      <c r="IAH251" s="225" t="e">
        <v>#N/A</v>
      </c>
      <c r="IAI251" s="225" t="e">
        <v>#N/A</v>
      </c>
      <c r="IAJ251" s="225" t="e">
        <v>#N/A</v>
      </c>
      <c r="IAK251" s="225" t="e">
        <v>#N/A</v>
      </c>
      <c r="IAL251" s="225" t="e">
        <v>#N/A</v>
      </c>
      <c r="IAM251" s="225" t="e">
        <v>#N/A</v>
      </c>
      <c r="IAN251" s="225" t="e">
        <v>#N/A</v>
      </c>
      <c r="IAO251" s="225" t="e">
        <v>#N/A</v>
      </c>
      <c r="IAP251" s="225" t="e">
        <v>#N/A</v>
      </c>
      <c r="IAQ251" s="225" t="e">
        <v>#N/A</v>
      </c>
      <c r="IAR251" s="225" t="e">
        <v>#N/A</v>
      </c>
      <c r="IAS251" s="225" t="e">
        <v>#N/A</v>
      </c>
      <c r="IAT251" s="225" t="e">
        <v>#N/A</v>
      </c>
      <c r="IAU251" s="225" t="e">
        <v>#N/A</v>
      </c>
      <c r="IAV251" s="225" t="e">
        <v>#N/A</v>
      </c>
      <c r="IAW251" s="225" t="e">
        <v>#N/A</v>
      </c>
      <c r="IAX251" s="225" t="e">
        <v>#N/A</v>
      </c>
      <c r="IAY251" s="225" t="e">
        <v>#N/A</v>
      </c>
      <c r="IAZ251" s="225" t="e">
        <v>#N/A</v>
      </c>
      <c r="IBA251" s="225" t="e">
        <v>#N/A</v>
      </c>
      <c r="IBB251" s="225" t="e">
        <v>#N/A</v>
      </c>
      <c r="IBC251" s="225" t="e">
        <v>#N/A</v>
      </c>
      <c r="IBD251" s="225" t="e">
        <v>#N/A</v>
      </c>
      <c r="IBE251" s="225" t="e">
        <v>#N/A</v>
      </c>
      <c r="IBF251" s="225" t="e">
        <v>#N/A</v>
      </c>
      <c r="IBG251" s="225" t="e">
        <v>#N/A</v>
      </c>
      <c r="IBH251" s="225" t="e">
        <v>#N/A</v>
      </c>
      <c r="IBI251" s="225" t="e">
        <v>#N/A</v>
      </c>
      <c r="IBJ251" s="225" t="e">
        <v>#N/A</v>
      </c>
      <c r="IBK251" s="225" t="e">
        <v>#N/A</v>
      </c>
      <c r="IBL251" s="225" t="e">
        <v>#N/A</v>
      </c>
      <c r="IBM251" s="225" t="e">
        <v>#N/A</v>
      </c>
      <c r="IBN251" s="225" t="e">
        <v>#N/A</v>
      </c>
      <c r="IBO251" s="225" t="e">
        <v>#N/A</v>
      </c>
      <c r="IBP251" s="225" t="e">
        <v>#N/A</v>
      </c>
      <c r="IBQ251" s="225" t="e">
        <v>#N/A</v>
      </c>
      <c r="IBR251" s="225" t="e">
        <v>#N/A</v>
      </c>
      <c r="IBS251" s="225" t="e">
        <v>#N/A</v>
      </c>
      <c r="IBT251" s="225" t="e">
        <v>#N/A</v>
      </c>
      <c r="IBU251" s="225" t="e">
        <v>#N/A</v>
      </c>
      <c r="IBV251" s="225" t="e">
        <v>#N/A</v>
      </c>
      <c r="IBW251" s="225" t="e">
        <v>#N/A</v>
      </c>
      <c r="IBX251" s="225" t="e">
        <v>#N/A</v>
      </c>
      <c r="IBY251" s="225" t="e">
        <v>#N/A</v>
      </c>
      <c r="IBZ251" s="225" t="e">
        <v>#N/A</v>
      </c>
      <c r="ICA251" s="225" t="e">
        <v>#N/A</v>
      </c>
      <c r="ICB251" s="225" t="e">
        <v>#N/A</v>
      </c>
      <c r="ICC251" s="225" t="e">
        <v>#N/A</v>
      </c>
      <c r="ICD251" s="225" t="e">
        <v>#N/A</v>
      </c>
      <c r="ICE251" s="225" t="e">
        <v>#N/A</v>
      </c>
      <c r="ICF251" s="225" t="e">
        <v>#N/A</v>
      </c>
      <c r="ICG251" s="225" t="e">
        <v>#N/A</v>
      </c>
      <c r="ICH251" s="225" t="e">
        <v>#N/A</v>
      </c>
      <c r="ICI251" s="225" t="e">
        <v>#N/A</v>
      </c>
      <c r="ICJ251" s="225" t="e">
        <v>#N/A</v>
      </c>
      <c r="ICK251" s="225" t="e">
        <v>#N/A</v>
      </c>
      <c r="ICL251" s="225" t="e">
        <v>#N/A</v>
      </c>
      <c r="ICM251" s="225" t="e">
        <v>#N/A</v>
      </c>
      <c r="ICN251" s="225" t="e">
        <v>#N/A</v>
      </c>
      <c r="ICO251" s="225" t="e">
        <v>#N/A</v>
      </c>
      <c r="ICP251" s="225" t="e">
        <v>#N/A</v>
      </c>
      <c r="ICQ251" s="225" t="e">
        <v>#N/A</v>
      </c>
      <c r="ICR251" s="225" t="e">
        <v>#N/A</v>
      </c>
      <c r="ICS251" s="225" t="e">
        <v>#N/A</v>
      </c>
      <c r="ICT251" s="225" t="e">
        <v>#N/A</v>
      </c>
      <c r="ICU251" s="225" t="e">
        <v>#N/A</v>
      </c>
      <c r="ICV251" s="225" t="e">
        <v>#N/A</v>
      </c>
      <c r="ICW251" s="225" t="e">
        <v>#N/A</v>
      </c>
      <c r="ICX251" s="225" t="e">
        <v>#N/A</v>
      </c>
      <c r="ICY251" s="225" t="e">
        <v>#N/A</v>
      </c>
      <c r="ICZ251" s="225" t="e">
        <v>#N/A</v>
      </c>
      <c r="IDA251" s="225" t="e">
        <v>#N/A</v>
      </c>
      <c r="IDB251" s="225" t="e">
        <v>#N/A</v>
      </c>
      <c r="IDC251" s="225" t="e">
        <v>#N/A</v>
      </c>
      <c r="IDD251" s="225" t="e">
        <v>#N/A</v>
      </c>
      <c r="IDE251" s="225" t="e">
        <v>#N/A</v>
      </c>
      <c r="IDF251" s="225" t="e">
        <v>#N/A</v>
      </c>
      <c r="IDG251" s="225" t="e">
        <v>#N/A</v>
      </c>
      <c r="IDH251" s="225" t="e">
        <v>#N/A</v>
      </c>
      <c r="IDI251" s="225" t="e">
        <v>#N/A</v>
      </c>
      <c r="IDJ251" s="225" t="e">
        <v>#N/A</v>
      </c>
      <c r="IDK251" s="225" t="e">
        <v>#N/A</v>
      </c>
      <c r="IDL251" s="225" t="e">
        <v>#N/A</v>
      </c>
      <c r="IDM251" s="225" t="e">
        <v>#N/A</v>
      </c>
      <c r="IDN251" s="225" t="e">
        <v>#N/A</v>
      </c>
      <c r="IDO251" s="225" t="e">
        <v>#N/A</v>
      </c>
      <c r="IDP251" s="225" t="e">
        <v>#N/A</v>
      </c>
      <c r="IDQ251" s="225" t="e">
        <v>#N/A</v>
      </c>
      <c r="IDR251" s="225" t="e">
        <v>#N/A</v>
      </c>
      <c r="IDS251" s="225" t="e">
        <v>#N/A</v>
      </c>
      <c r="IDT251" s="225" t="e">
        <v>#N/A</v>
      </c>
      <c r="IDU251" s="225" t="e">
        <v>#N/A</v>
      </c>
      <c r="IDV251" s="225" t="e">
        <v>#N/A</v>
      </c>
      <c r="IDW251" s="225" t="e">
        <v>#N/A</v>
      </c>
      <c r="IDX251" s="225" t="e">
        <v>#N/A</v>
      </c>
      <c r="IDY251" s="225" t="e">
        <v>#N/A</v>
      </c>
      <c r="IDZ251" s="225" t="e">
        <v>#N/A</v>
      </c>
      <c r="IEA251" s="225" t="e">
        <v>#N/A</v>
      </c>
      <c r="IEB251" s="225" t="e">
        <v>#N/A</v>
      </c>
      <c r="IEC251" s="225" t="e">
        <v>#N/A</v>
      </c>
      <c r="IED251" s="225" t="e">
        <v>#N/A</v>
      </c>
      <c r="IEE251" s="225" t="e">
        <v>#N/A</v>
      </c>
      <c r="IEF251" s="225" t="e">
        <v>#N/A</v>
      </c>
      <c r="IEG251" s="225" t="e">
        <v>#N/A</v>
      </c>
      <c r="IEH251" s="225" t="e">
        <v>#N/A</v>
      </c>
      <c r="IEI251" s="225" t="e">
        <v>#N/A</v>
      </c>
      <c r="IEJ251" s="225" t="e">
        <v>#N/A</v>
      </c>
      <c r="IEK251" s="225" t="e">
        <v>#N/A</v>
      </c>
      <c r="IEL251" s="225" t="e">
        <v>#N/A</v>
      </c>
      <c r="IEM251" s="225" t="e">
        <v>#N/A</v>
      </c>
      <c r="IEN251" s="225" t="e">
        <v>#N/A</v>
      </c>
      <c r="IEO251" s="225" t="e">
        <v>#N/A</v>
      </c>
      <c r="IEP251" s="225" t="e">
        <v>#N/A</v>
      </c>
      <c r="IEQ251" s="225" t="e">
        <v>#N/A</v>
      </c>
      <c r="IER251" s="225" t="e">
        <v>#N/A</v>
      </c>
      <c r="IES251" s="225" t="e">
        <v>#N/A</v>
      </c>
      <c r="IET251" s="225" t="e">
        <v>#N/A</v>
      </c>
      <c r="IEU251" s="225" t="e">
        <v>#N/A</v>
      </c>
      <c r="IEV251" s="225" t="e">
        <v>#N/A</v>
      </c>
      <c r="IEW251" s="225" t="e">
        <v>#N/A</v>
      </c>
      <c r="IEX251" s="225" t="e">
        <v>#N/A</v>
      </c>
      <c r="IEY251" s="225" t="e">
        <v>#N/A</v>
      </c>
      <c r="IEZ251" s="225" t="e">
        <v>#N/A</v>
      </c>
      <c r="IFA251" s="225" t="e">
        <v>#N/A</v>
      </c>
      <c r="IFB251" s="225" t="e">
        <v>#N/A</v>
      </c>
      <c r="IFC251" s="225" t="e">
        <v>#N/A</v>
      </c>
      <c r="IFD251" s="225" t="e">
        <v>#N/A</v>
      </c>
      <c r="IFE251" s="225" t="e">
        <v>#N/A</v>
      </c>
      <c r="IFF251" s="225" t="e">
        <v>#N/A</v>
      </c>
      <c r="IFG251" s="225" t="e">
        <v>#N/A</v>
      </c>
      <c r="IFH251" s="225" t="e">
        <v>#N/A</v>
      </c>
      <c r="IFI251" s="225" t="e">
        <v>#N/A</v>
      </c>
      <c r="IFJ251" s="225" t="e">
        <v>#N/A</v>
      </c>
      <c r="IFK251" s="225" t="e">
        <v>#N/A</v>
      </c>
      <c r="IFL251" s="225" t="e">
        <v>#N/A</v>
      </c>
      <c r="IFM251" s="225" t="e">
        <v>#N/A</v>
      </c>
      <c r="IFN251" s="225" t="e">
        <v>#N/A</v>
      </c>
      <c r="IFO251" s="225" t="e">
        <v>#N/A</v>
      </c>
      <c r="IFP251" s="225" t="e">
        <v>#N/A</v>
      </c>
      <c r="IFQ251" s="225" t="e">
        <v>#N/A</v>
      </c>
      <c r="IFR251" s="225" t="e">
        <v>#N/A</v>
      </c>
      <c r="IFS251" s="225" t="e">
        <v>#N/A</v>
      </c>
      <c r="IFT251" s="225" t="e">
        <v>#N/A</v>
      </c>
      <c r="IFU251" s="225" t="e">
        <v>#N/A</v>
      </c>
      <c r="IFV251" s="225" t="e">
        <v>#N/A</v>
      </c>
      <c r="IFW251" s="225" t="e">
        <v>#N/A</v>
      </c>
      <c r="IFX251" s="225" t="e">
        <v>#N/A</v>
      </c>
      <c r="IFY251" s="225" t="e">
        <v>#N/A</v>
      </c>
      <c r="IFZ251" s="225" t="e">
        <v>#N/A</v>
      </c>
      <c r="IGA251" s="225" t="e">
        <v>#N/A</v>
      </c>
      <c r="IGB251" s="225" t="e">
        <v>#N/A</v>
      </c>
      <c r="IGC251" s="225" t="e">
        <v>#N/A</v>
      </c>
      <c r="IGD251" s="225" t="e">
        <v>#N/A</v>
      </c>
      <c r="IGE251" s="225" t="e">
        <v>#N/A</v>
      </c>
      <c r="IGF251" s="225" t="e">
        <v>#N/A</v>
      </c>
      <c r="IGG251" s="225" t="e">
        <v>#N/A</v>
      </c>
      <c r="IGH251" s="225" t="e">
        <v>#N/A</v>
      </c>
      <c r="IGI251" s="225" t="e">
        <v>#N/A</v>
      </c>
      <c r="IGJ251" s="225" t="e">
        <v>#N/A</v>
      </c>
      <c r="IGK251" s="225" t="e">
        <v>#N/A</v>
      </c>
      <c r="IGL251" s="225" t="e">
        <v>#N/A</v>
      </c>
      <c r="IGM251" s="225" t="e">
        <v>#N/A</v>
      </c>
      <c r="IGN251" s="225" t="e">
        <v>#N/A</v>
      </c>
      <c r="IGO251" s="225" t="e">
        <v>#N/A</v>
      </c>
      <c r="IGP251" s="225" t="e">
        <v>#N/A</v>
      </c>
      <c r="IGQ251" s="225" t="e">
        <v>#N/A</v>
      </c>
      <c r="IGR251" s="225" t="e">
        <v>#N/A</v>
      </c>
      <c r="IGS251" s="225" t="e">
        <v>#N/A</v>
      </c>
      <c r="IGT251" s="225" t="e">
        <v>#N/A</v>
      </c>
      <c r="IGU251" s="225" t="e">
        <v>#N/A</v>
      </c>
      <c r="IGV251" s="225" t="e">
        <v>#N/A</v>
      </c>
      <c r="IGW251" s="225" t="e">
        <v>#N/A</v>
      </c>
      <c r="IGX251" s="225" t="e">
        <v>#N/A</v>
      </c>
      <c r="IGY251" s="225" t="e">
        <v>#N/A</v>
      </c>
      <c r="IGZ251" s="225" t="e">
        <v>#N/A</v>
      </c>
      <c r="IHA251" s="225" t="e">
        <v>#N/A</v>
      </c>
      <c r="IHB251" s="225" t="e">
        <v>#N/A</v>
      </c>
      <c r="IHC251" s="225" t="e">
        <v>#N/A</v>
      </c>
      <c r="IHD251" s="225" t="e">
        <v>#N/A</v>
      </c>
      <c r="IHE251" s="225" t="e">
        <v>#N/A</v>
      </c>
      <c r="IHF251" s="225" t="e">
        <v>#N/A</v>
      </c>
      <c r="IHG251" s="225" t="e">
        <v>#N/A</v>
      </c>
      <c r="IHH251" s="225" t="e">
        <v>#N/A</v>
      </c>
      <c r="IHI251" s="225" t="e">
        <v>#N/A</v>
      </c>
      <c r="IHJ251" s="225" t="e">
        <v>#N/A</v>
      </c>
      <c r="IHK251" s="225" t="e">
        <v>#N/A</v>
      </c>
      <c r="IHL251" s="225" t="e">
        <v>#N/A</v>
      </c>
      <c r="IHM251" s="225" t="e">
        <v>#N/A</v>
      </c>
      <c r="IHN251" s="225" t="e">
        <v>#N/A</v>
      </c>
      <c r="IHO251" s="225" t="e">
        <v>#N/A</v>
      </c>
      <c r="IHP251" s="225" t="e">
        <v>#N/A</v>
      </c>
      <c r="IHQ251" s="225" t="e">
        <v>#N/A</v>
      </c>
      <c r="IHR251" s="225" t="e">
        <v>#N/A</v>
      </c>
      <c r="IHS251" s="225" t="e">
        <v>#N/A</v>
      </c>
      <c r="IHT251" s="225" t="e">
        <v>#N/A</v>
      </c>
      <c r="IHU251" s="225" t="e">
        <v>#N/A</v>
      </c>
      <c r="IHV251" s="225" t="e">
        <v>#N/A</v>
      </c>
      <c r="IHW251" s="225" t="e">
        <v>#N/A</v>
      </c>
      <c r="IHX251" s="225" t="e">
        <v>#N/A</v>
      </c>
      <c r="IHY251" s="225" t="e">
        <v>#N/A</v>
      </c>
      <c r="IHZ251" s="225" t="e">
        <v>#N/A</v>
      </c>
      <c r="IIA251" s="225" t="e">
        <v>#N/A</v>
      </c>
      <c r="IIB251" s="225" t="e">
        <v>#N/A</v>
      </c>
      <c r="IIC251" s="225" t="e">
        <v>#N/A</v>
      </c>
      <c r="IID251" s="225" t="e">
        <v>#N/A</v>
      </c>
      <c r="IIE251" s="225" t="e">
        <v>#N/A</v>
      </c>
      <c r="IIF251" s="225" t="e">
        <v>#N/A</v>
      </c>
      <c r="IIG251" s="225" t="e">
        <v>#N/A</v>
      </c>
      <c r="IIH251" s="225" t="e">
        <v>#N/A</v>
      </c>
      <c r="III251" s="225" t="e">
        <v>#N/A</v>
      </c>
      <c r="IIJ251" s="225" t="e">
        <v>#N/A</v>
      </c>
      <c r="IIK251" s="225" t="e">
        <v>#N/A</v>
      </c>
      <c r="IIL251" s="225" t="e">
        <v>#N/A</v>
      </c>
      <c r="IIM251" s="225" t="e">
        <v>#N/A</v>
      </c>
      <c r="IIN251" s="225" t="e">
        <v>#N/A</v>
      </c>
      <c r="IIO251" s="225" t="e">
        <v>#N/A</v>
      </c>
      <c r="IIP251" s="225" t="e">
        <v>#N/A</v>
      </c>
      <c r="IIQ251" s="225" t="e">
        <v>#N/A</v>
      </c>
      <c r="IIR251" s="225" t="e">
        <v>#N/A</v>
      </c>
      <c r="IIS251" s="225" t="e">
        <v>#N/A</v>
      </c>
      <c r="IIT251" s="225" t="e">
        <v>#N/A</v>
      </c>
      <c r="IIU251" s="225" t="e">
        <v>#N/A</v>
      </c>
      <c r="IIV251" s="225" t="e">
        <v>#N/A</v>
      </c>
      <c r="IIW251" s="225" t="e">
        <v>#N/A</v>
      </c>
      <c r="IIX251" s="225" t="e">
        <v>#N/A</v>
      </c>
      <c r="IIY251" s="225" t="e">
        <v>#N/A</v>
      </c>
      <c r="IIZ251" s="225" t="e">
        <v>#N/A</v>
      </c>
      <c r="IJA251" s="225" t="e">
        <v>#N/A</v>
      </c>
      <c r="IJB251" s="225" t="e">
        <v>#N/A</v>
      </c>
      <c r="IJC251" s="225" t="e">
        <v>#N/A</v>
      </c>
      <c r="IJD251" s="225" t="e">
        <v>#N/A</v>
      </c>
      <c r="IJE251" s="225" t="e">
        <v>#N/A</v>
      </c>
      <c r="IJF251" s="225" t="e">
        <v>#N/A</v>
      </c>
      <c r="IJG251" s="225" t="e">
        <v>#N/A</v>
      </c>
      <c r="IJH251" s="225" t="e">
        <v>#N/A</v>
      </c>
      <c r="IJI251" s="225" t="e">
        <v>#N/A</v>
      </c>
      <c r="IJJ251" s="225" t="e">
        <v>#N/A</v>
      </c>
      <c r="IJK251" s="225" t="e">
        <v>#N/A</v>
      </c>
      <c r="IJL251" s="225" t="e">
        <v>#N/A</v>
      </c>
      <c r="IJM251" s="225" t="e">
        <v>#N/A</v>
      </c>
      <c r="IJN251" s="225" t="e">
        <v>#N/A</v>
      </c>
      <c r="IJO251" s="225" t="e">
        <v>#N/A</v>
      </c>
      <c r="IJP251" s="225" t="e">
        <v>#N/A</v>
      </c>
      <c r="IJQ251" s="225" t="e">
        <v>#N/A</v>
      </c>
      <c r="IJR251" s="225" t="e">
        <v>#N/A</v>
      </c>
      <c r="IJS251" s="225" t="e">
        <v>#N/A</v>
      </c>
      <c r="IJT251" s="225" t="e">
        <v>#N/A</v>
      </c>
      <c r="IJU251" s="225" t="e">
        <v>#N/A</v>
      </c>
      <c r="IJV251" s="225" t="e">
        <v>#N/A</v>
      </c>
      <c r="IJW251" s="225" t="e">
        <v>#N/A</v>
      </c>
      <c r="IJX251" s="225" t="e">
        <v>#N/A</v>
      </c>
      <c r="IJY251" s="225" t="e">
        <v>#N/A</v>
      </c>
      <c r="IJZ251" s="225" t="e">
        <v>#N/A</v>
      </c>
      <c r="IKA251" s="225" t="e">
        <v>#N/A</v>
      </c>
      <c r="IKB251" s="225" t="e">
        <v>#N/A</v>
      </c>
      <c r="IKC251" s="225" t="e">
        <v>#N/A</v>
      </c>
      <c r="IKD251" s="225" t="e">
        <v>#N/A</v>
      </c>
      <c r="IKE251" s="225" t="e">
        <v>#N/A</v>
      </c>
      <c r="IKF251" s="225" t="e">
        <v>#N/A</v>
      </c>
      <c r="IKG251" s="225" t="e">
        <v>#N/A</v>
      </c>
      <c r="IKH251" s="225" t="e">
        <v>#N/A</v>
      </c>
      <c r="IKI251" s="225" t="e">
        <v>#N/A</v>
      </c>
      <c r="IKJ251" s="225" t="e">
        <v>#N/A</v>
      </c>
      <c r="IKK251" s="225" t="e">
        <v>#N/A</v>
      </c>
      <c r="IKL251" s="225" t="e">
        <v>#N/A</v>
      </c>
      <c r="IKM251" s="225" t="e">
        <v>#N/A</v>
      </c>
      <c r="IKN251" s="225" t="e">
        <v>#N/A</v>
      </c>
      <c r="IKO251" s="225" t="e">
        <v>#N/A</v>
      </c>
      <c r="IKP251" s="225" t="e">
        <v>#N/A</v>
      </c>
      <c r="IKQ251" s="225" t="e">
        <v>#N/A</v>
      </c>
      <c r="IKR251" s="225" t="e">
        <v>#N/A</v>
      </c>
      <c r="IKS251" s="225" t="e">
        <v>#N/A</v>
      </c>
      <c r="IKT251" s="225" t="e">
        <v>#N/A</v>
      </c>
      <c r="IKU251" s="225" t="e">
        <v>#N/A</v>
      </c>
      <c r="IKV251" s="225" t="e">
        <v>#N/A</v>
      </c>
      <c r="IKW251" s="225" t="e">
        <v>#N/A</v>
      </c>
      <c r="IKX251" s="225" t="e">
        <v>#N/A</v>
      </c>
      <c r="IKY251" s="225" t="e">
        <v>#N/A</v>
      </c>
      <c r="IKZ251" s="225" t="e">
        <v>#N/A</v>
      </c>
      <c r="ILA251" s="225" t="e">
        <v>#N/A</v>
      </c>
      <c r="ILB251" s="225" t="e">
        <v>#N/A</v>
      </c>
      <c r="ILC251" s="225" t="e">
        <v>#N/A</v>
      </c>
      <c r="ILD251" s="225" t="e">
        <v>#N/A</v>
      </c>
      <c r="ILE251" s="225" t="e">
        <v>#N/A</v>
      </c>
      <c r="ILF251" s="225" t="e">
        <v>#N/A</v>
      </c>
      <c r="ILG251" s="225" t="e">
        <v>#N/A</v>
      </c>
      <c r="ILH251" s="225" t="e">
        <v>#N/A</v>
      </c>
      <c r="ILI251" s="225" t="e">
        <v>#N/A</v>
      </c>
      <c r="ILJ251" s="225" t="e">
        <v>#N/A</v>
      </c>
      <c r="ILK251" s="225" t="e">
        <v>#N/A</v>
      </c>
      <c r="ILL251" s="225" t="e">
        <v>#N/A</v>
      </c>
      <c r="ILM251" s="225" t="e">
        <v>#N/A</v>
      </c>
      <c r="ILN251" s="225" t="e">
        <v>#N/A</v>
      </c>
      <c r="ILO251" s="225" t="e">
        <v>#N/A</v>
      </c>
      <c r="ILP251" s="225" t="e">
        <v>#N/A</v>
      </c>
      <c r="ILQ251" s="225" t="e">
        <v>#N/A</v>
      </c>
      <c r="ILR251" s="225" t="e">
        <v>#N/A</v>
      </c>
      <c r="ILS251" s="225" t="e">
        <v>#N/A</v>
      </c>
      <c r="ILT251" s="225" t="e">
        <v>#N/A</v>
      </c>
      <c r="ILU251" s="225" t="e">
        <v>#N/A</v>
      </c>
      <c r="ILV251" s="225" t="e">
        <v>#N/A</v>
      </c>
      <c r="ILW251" s="225" t="e">
        <v>#N/A</v>
      </c>
      <c r="ILX251" s="225" t="e">
        <v>#N/A</v>
      </c>
      <c r="ILY251" s="225" t="e">
        <v>#N/A</v>
      </c>
      <c r="ILZ251" s="225" t="e">
        <v>#N/A</v>
      </c>
      <c r="IMA251" s="225" t="e">
        <v>#N/A</v>
      </c>
      <c r="IMB251" s="225" t="e">
        <v>#N/A</v>
      </c>
      <c r="IMC251" s="225" t="e">
        <v>#N/A</v>
      </c>
      <c r="IMD251" s="225" t="e">
        <v>#N/A</v>
      </c>
      <c r="IME251" s="225" t="e">
        <v>#N/A</v>
      </c>
      <c r="IMF251" s="225" t="e">
        <v>#N/A</v>
      </c>
      <c r="IMG251" s="225" t="e">
        <v>#N/A</v>
      </c>
      <c r="IMH251" s="225" t="e">
        <v>#N/A</v>
      </c>
      <c r="IMI251" s="225" t="e">
        <v>#N/A</v>
      </c>
      <c r="IMJ251" s="225" t="e">
        <v>#N/A</v>
      </c>
      <c r="IMK251" s="225" t="e">
        <v>#N/A</v>
      </c>
      <c r="IML251" s="225" t="e">
        <v>#N/A</v>
      </c>
      <c r="IMM251" s="225" t="e">
        <v>#N/A</v>
      </c>
      <c r="IMN251" s="225" t="e">
        <v>#N/A</v>
      </c>
      <c r="IMO251" s="225" t="e">
        <v>#N/A</v>
      </c>
      <c r="IMP251" s="225" t="e">
        <v>#N/A</v>
      </c>
      <c r="IMQ251" s="225" t="e">
        <v>#N/A</v>
      </c>
      <c r="IMR251" s="225" t="e">
        <v>#N/A</v>
      </c>
      <c r="IMS251" s="225" t="e">
        <v>#N/A</v>
      </c>
      <c r="IMT251" s="225" t="e">
        <v>#N/A</v>
      </c>
      <c r="IMU251" s="225" t="e">
        <v>#N/A</v>
      </c>
      <c r="IMV251" s="225" t="e">
        <v>#N/A</v>
      </c>
      <c r="IMW251" s="225" t="e">
        <v>#N/A</v>
      </c>
      <c r="IMX251" s="225" t="e">
        <v>#N/A</v>
      </c>
      <c r="IMY251" s="225" t="e">
        <v>#N/A</v>
      </c>
      <c r="IMZ251" s="225" t="e">
        <v>#N/A</v>
      </c>
      <c r="INA251" s="225" t="e">
        <v>#N/A</v>
      </c>
      <c r="INB251" s="225" t="e">
        <v>#N/A</v>
      </c>
      <c r="INC251" s="225" t="e">
        <v>#N/A</v>
      </c>
      <c r="IND251" s="225" t="e">
        <v>#N/A</v>
      </c>
      <c r="INE251" s="225" t="e">
        <v>#N/A</v>
      </c>
      <c r="INF251" s="225" t="e">
        <v>#N/A</v>
      </c>
      <c r="ING251" s="225" t="e">
        <v>#N/A</v>
      </c>
      <c r="INH251" s="225" t="e">
        <v>#N/A</v>
      </c>
      <c r="INI251" s="225" t="e">
        <v>#N/A</v>
      </c>
      <c r="INJ251" s="225" t="e">
        <v>#N/A</v>
      </c>
      <c r="INK251" s="225" t="e">
        <v>#N/A</v>
      </c>
      <c r="INL251" s="225" t="e">
        <v>#N/A</v>
      </c>
      <c r="INM251" s="225" t="e">
        <v>#N/A</v>
      </c>
      <c r="INN251" s="225" t="e">
        <v>#N/A</v>
      </c>
      <c r="INO251" s="225" t="e">
        <v>#N/A</v>
      </c>
      <c r="INP251" s="225" t="e">
        <v>#N/A</v>
      </c>
      <c r="INQ251" s="225" t="e">
        <v>#N/A</v>
      </c>
      <c r="INR251" s="225" t="e">
        <v>#N/A</v>
      </c>
      <c r="INS251" s="225" t="e">
        <v>#N/A</v>
      </c>
      <c r="INT251" s="225" t="e">
        <v>#N/A</v>
      </c>
      <c r="INU251" s="225" t="e">
        <v>#N/A</v>
      </c>
      <c r="INV251" s="225" t="e">
        <v>#N/A</v>
      </c>
      <c r="INW251" s="225" t="e">
        <v>#N/A</v>
      </c>
      <c r="INX251" s="225" t="e">
        <v>#N/A</v>
      </c>
      <c r="INY251" s="225" t="e">
        <v>#N/A</v>
      </c>
      <c r="INZ251" s="225" t="e">
        <v>#N/A</v>
      </c>
      <c r="IOA251" s="225" t="e">
        <v>#N/A</v>
      </c>
      <c r="IOB251" s="225" t="e">
        <v>#N/A</v>
      </c>
      <c r="IOC251" s="225" t="e">
        <v>#N/A</v>
      </c>
      <c r="IOD251" s="225" t="e">
        <v>#N/A</v>
      </c>
      <c r="IOE251" s="225" t="e">
        <v>#N/A</v>
      </c>
      <c r="IOF251" s="225" t="e">
        <v>#N/A</v>
      </c>
      <c r="IOG251" s="225" t="e">
        <v>#N/A</v>
      </c>
      <c r="IOH251" s="225" t="e">
        <v>#N/A</v>
      </c>
      <c r="IOI251" s="225" t="e">
        <v>#N/A</v>
      </c>
      <c r="IOJ251" s="225" t="e">
        <v>#N/A</v>
      </c>
      <c r="IOK251" s="225" t="e">
        <v>#N/A</v>
      </c>
      <c r="IOL251" s="225" t="e">
        <v>#N/A</v>
      </c>
      <c r="IOM251" s="225" t="e">
        <v>#N/A</v>
      </c>
      <c r="ION251" s="225" t="e">
        <v>#N/A</v>
      </c>
      <c r="IOO251" s="225" t="e">
        <v>#N/A</v>
      </c>
      <c r="IOP251" s="225" t="e">
        <v>#N/A</v>
      </c>
      <c r="IOQ251" s="225" t="e">
        <v>#N/A</v>
      </c>
      <c r="IOR251" s="225" t="e">
        <v>#N/A</v>
      </c>
      <c r="IOS251" s="225" t="e">
        <v>#N/A</v>
      </c>
      <c r="IOT251" s="225" t="e">
        <v>#N/A</v>
      </c>
      <c r="IOU251" s="225" t="e">
        <v>#N/A</v>
      </c>
      <c r="IOV251" s="225" t="e">
        <v>#N/A</v>
      </c>
      <c r="IOW251" s="225" t="e">
        <v>#N/A</v>
      </c>
      <c r="IOX251" s="225" t="e">
        <v>#N/A</v>
      </c>
      <c r="IOY251" s="225" t="e">
        <v>#N/A</v>
      </c>
      <c r="IOZ251" s="225" t="e">
        <v>#N/A</v>
      </c>
      <c r="IPA251" s="225" t="e">
        <v>#N/A</v>
      </c>
      <c r="IPB251" s="225" t="e">
        <v>#N/A</v>
      </c>
      <c r="IPC251" s="225" t="e">
        <v>#N/A</v>
      </c>
      <c r="IPD251" s="225" t="e">
        <v>#N/A</v>
      </c>
      <c r="IPE251" s="225" t="e">
        <v>#N/A</v>
      </c>
      <c r="IPF251" s="225" t="e">
        <v>#N/A</v>
      </c>
      <c r="IPG251" s="225" t="e">
        <v>#N/A</v>
      </c>
      <c r="IPH251" s="225" t="e">
        <v>#N/A</v>
      </c>
      <c r="IPI251" s="225" t="e">
        <v>#N/A</v>
      </c>
      <c r="IPJ251" s="225" t="e">
        <v>#N/A</v>
      </c>
      <c r="IPK251" s="225" t="e">
        <v>#N/A</v>
      </c>
      <c r="IPL251" s="225" t="e">
        <v>#N/A</v>
      </c>
      <c r="IPM251" s="225" t="e">
        <v>#N/A</v>
      </c>
      <c r="IPN251" s="225" t="e">
        <v>#N/A</v>
      </c>
      <c r="IPO251" s="225" t="e">
        <v>#N/A</v>
      </c>
      <c r="IPP251" s="225" t="e">
        <v>#N/A</v>
      </c>
      <c r="IPQ251" s="225" t="e">
        <v>#N/A</v>
      </c>
      <c r="IPR251" s="225" t="e">
        <v>#N/A</v>
      </c>
      <c r="IPS251" s="225" t="e">
        <v>#N/A</v>
      </c>
      <c r="IPT251" s="225" t="e">
        <v>#N/A</v>
      </c>
      <c r="IPU251" s="225" t="e">
        <v>#N/A</v>
      </c>
      <c r="IPV251" s="225" t="e">
        <v>#N/A</v>
      </c>
      <c r="IPW251" s="225" t="e">
        <v>#N/A</v>
      </c>
      <c r="IPX251" s="225" t="e">
        <v>#N/A</v>
      </c>
      <c r="IPY251" s="225" t="e">
        <v>#N/A</v>
      </c>
      <c r="IPZ251" s="225" t="e">
        <v>#N/A</v>
      </c>
      <c r="IQA251" s="225" t="e">
        <v>#N/A</v>
      </c>
      <c r="IQB251" s="225" t="e">
        <v>#N/A</v>
      </c>
      <c r="IQC251" s="225" t="e">
        <v>#N/A</v>
      </c>
      <c r="IQD251" s="225" t="e">
        <v>#N/A</v>
      </c>
      <c r="IQE251" s="225" t="e">
        <v>#N/A</v>
      </c>
      <c r="IQF251" s="225" t="e">
        <v>#N/A</v>
      </c>
      <c r="IQG251" s="225" t="e">
        <v>#N/A</v>
      </c>
      <c r="IQH251" s="225" t="e">
        <v>#N/A</v>
      </c>
      <c r="IQI251" s="225" t="e">
        <v>#N/A</v>
      </c>
      <c r="IQJ251" s="225" t="e">
        <v>#N/A</v>
      </c>
      <c r="IQK251" s="225" t="e">
        <v>#N/A</v>
      </c>
      <c r="IQL251" s="225" t="e">
        <v>#N/A</v>
      </c>
      <c r="IQM251" s="225" t="e">
        <v>#N/A</v>
      </c>
      <c r="IQN251" s="225" t="e">
        <v>#N/A</v>
      </c>
      <c r="IQO251" s="225" t="e">
        <v>#N/A</v>
      </c>
      <c r="IQP251" s="225" t="e">
        <v>#N/A</v>
      </c>
      <c r="IQQ251" s="225" t="e">
        <v>#N/A</v>
      </c>
      <c r="IQR251" s="225" t="e">
        <v>#N/A</v>
      </c>
      <c r="IQS251" s="225" t="e">
        <v>#N/A</v>
      </c>
      <c r="IQT251" s="225" t="e">
        <v>#N/A</v>
      </c>
      <c r="IQU251" s="225" t="e">
        <v>#N/A</v>
      </c>
      <c r="IQV251" s="225" t="e">
        <v>#N/A</v>
      </c>
      <c r="IQW251" s="225" t="e">
        <v>#N/A</v>
      </c>
      <c r="IQX251" s="225" t="e">
        <v>#N/A</v>
      </c>
      <c r="IQY251" s="225" t="e">
        <v>#N/A</v>
      </c>
      <c r="IQZ251" s="225" t="e">
        <v>#N/A</v>
      </c>
      <c r="IRA251" s="225" t="e">
        <v>#N/A</v>
      </c>
      <c r="IRB251" s="225" t="e">
        <v>#N/A</v>
      </c>
      <c r="IRC251" s="225" t="e">
        <v>#N/A</v>
      </c>
      <c r="IRD251" s="225" t="e">
        <v>#N/A</v>
      </c>
      <c r="IRE251" s="225" t="e">
        <v>#N/A</v>
      </c>
      <c r="IRF251" s="225" t="e">
        <v>#N/A</v>
      </c>
      <c r="IRG251" s="225" t="e">
        <v>#N/A</v>
      </c>
      <c r="IRH251" s="225" t="e">
        <v>#N/A</v>
      </c>
      <c r="IRI251" s="225" t="e">
        <v>#N/A</v>
      </c>
      <c r="IRJ251" s="225" t="e">
        <v>#N/A</v>
      </c>
      <c r="IRK251" s="225" t="e">
        <v>#N/A</v>
      </c>
      <c r="IRL251" s="225" t="e">
        <v>#N/A</v>
      </c>
      <c r="IRM251" s="225" t="e">
        <v>#N/A</v>
      </c>
      <c r="IRN251" s="225" t="e">
        <v>#N/A</v>
      </c>
      <c r="IRO251" s="225" t="e">
        <v>#N/A</v>
      </c>
      <c r="IRP251" s="225" t="e">
        <v>#N/A</v>
      </c>
      <c r="IRQ251" s="225" t="e">
        <v>#N/A</v>
      </c>
      <c r="IRR251" s="225" t="e">
        <v>#N/A</v>
      </c>
      <c r="IRS251" s="225" t="e">
        <v>#N/A</v>
      </c>
      <c r="IRT251" s="225" t="e">
        <v>#N/A</v>
      </c>
      <c r="IRU251" s="225" t="e">
        <v>#N/A</v>
      </c>
      <c r="IRV251" s="225" t="e">
        <v>#N/A</v>
      </c>
      <c r="IRW251" s="225" t="e">
        <v>#N/A</v>
      </c>
      <c r="IRX251" s="225" t="e">
        <v>#N/A</v>
      </c>
      <c r="IRY251" s="225" t="e">
        <v>#N/A</v>
      </c>
      <c r="IRZ251" s="225" t="e">
        <v>#N/A</v>
      </c>
      <c r="ISA251" s="225" t="e">
        <v>#N/A</v>
      </c>
      <c r="ISB251" s="225" t="e">
        <v>#N/A</v>
      </c>
      <c r="ISC251" s="225" t="e">
        <v>#N/A</v>
      </c>
      <c r="ISD251" s="225" t="e">
        <v>#N/A</v>
      </c>
      <c r="ISE251" s="225" t="e">
        <v>#N/A</v>
      </c>
      <c r="ISF251" s="225" t="e">
        <v>#N/A</v>
      </c>
      <c r="ISG251" s="225" t="e">
        <v>#N/A</v>
      </c>
      <c r="ISH251" s="225" t="e">
        <v>#N/A</v>
      </c>
      <c r="ISI251" s="225" t="e">
        <v>#N/A</v>
      </c>
      <c r="ISJ251" s="225" t="e">
        <v>#N/A</v>
      </c>
      <c r="ISK251" s="225" t="e">
        <v>#N/A</v>
      </c>
      <c r="ISL251" s="225" t="e">
        <v>#N/A</v>
      </c>
      <c r="ISM251" s="225" t="e">
        <v>#N/A</v>
      </c>
      <c r="ISN251" s="225" t="e">
        <v>#N/A</v>
      </c>
      <c r="ISO251" s="225" t="e">
        <v>#N/A</v>
      </c>
      <c r="ISP251" s="225" t="e">
        <v>#N/A</v>
      </c>
      <c r="ISQ251" s="225" t="e">
        <v>#N/A</v>
      </c>
      <c r="ISR251" s="225" t="e">
        <v>#N/A</v>
      </c>
      <c r="ISS251" s="225" t="e">
        <v>#N/A</v>
      </c>
      <c r="IST251" s="225" t="e">
        <v>#N/A</v>
      </c>
      <c r="ISU251" s="225" t="e">
        <v>#N/A</v>
      </c>
      <c r="ISV251" s="225" t="e">
        <v>#N/A</v>
      </c>
      <c r="ISW251" s="225" t="e">
        <v>#N/A</v>
      </c>
      <c r="ISX251" s="225" t="e">
        <v>#N/A</v>
      </c>
      <c r="ISY251" s="225" t="e">
        <v>#N/A</v>
      </c>
      <c r="ISZ251" s="225" t="e">
        <v>#N/A</v>
      </c>
      <c r="ITA251" s="225" t="e">
        <v>#N/A</v>
      </c>
      <c r="ITB251" s="225" t="e">
        <v>#N/A</v>
      </c>
      <c r="ITC251" s="225" t="e">
        <v>#N/A</v>
      </c>
      <c r="ITD251" s="225" t="e">
        <v>#N/A</v>
      </c>
      <c r="ITE251" s="225" t="e">
        <v>#N/A</v>
      </c>
      <c r="ITF251" s="225" t="e">
        <v>#N/A</v>
      </c>
      <c r="ITG251" s="225" t="e">
        <v>#N/A</v>
      </c>
      <c r="ITH251" s="225" t="e">
        <v>#N/A</v>
      </c>
      <c r="ITI251" s="225" t="e">
        <v>#N/A</v>
      </c>
      <c r="ITJ251" s="225" t="e">
        <v>#N/A</v>
      </c>
      <c r="ITK251" s="225" t="e">
        <v>#N/A</v>
      </c>
      <c r="ITL251" s="225" t="e">
        <v>#N/A</v>
      </c>
      <c r="ITM251" s="225" t="e">
        <v>#N/A</v>
      </c>
      <c r="ITN251" s="225" t="e">
        <v>#N/A</v>
      </c>
      <c r="ITO251" s="225" t="e">
        <v>#N/A</v>
      </c>
      <c r="ITP251" s="225" t="e">
        <v>#N/A</v>
      </c>
      <c r="ITQ251" s="225" t="e">
        <v>#N/A</v>
      </c>
      <c r="ITR251" s="225" t="e">
        <v>#N/A</v>
      </c>
      <c r="ITS251" s="225" t="e">
        <v>#N/A</v>
      </c>
      <c r="ITT251" s="225" t="e">
        <v>#N/A</v>
      </c>
      <c r="ITU251" s="225" t="e">
        <v>#N/A</v>
      </c>
      <c r="ITV251" s="225" t="e">
        <v>#N/A</v>
      </c>
      <c r="ITW251" s="225" t="e">
        <v>#N/A</v>
      </c>
      <c r="ITX251" s="225" t="e">
        <v>#N/A</v>
      </c>
      <c r="ITY251" s="225" t="e">
        <v>#N/A</v>
      </c>
      <c r="ITZ251" s="225" t="e">
        <v>#N/A</v>
      </c>
      <c r="IUA251" s="225" t="e">
        <v>#N/A</v>
      </c>
      <c r="IUB251" s="225" t="e">
        <v>#N/A</v>
      </c>
      <c r="IUC251" s="225" t="e">
        <v>#N/A</v>
      </c>
      <c r="IUD251" s="225" t="e">
        <v>#N/A</v>
      </c>
      <c r="IUE251" s="225" t="e">
        <v>#N/A</v>
      </c>
      <c r="IUF251" s="225" t="e">
        <v>#N/A</v>
      </c>
      <c r="IUG251" s="225" t="e">
        <v>#N/A</v>
      </c>
      <c r="IUH251" s="225" t="e">
        <v>#N/A</v>
      </c>
      <c r="IUI251" s="225" t="e">
        <v>#N/A</v>
      </c>
      <c r="IUJ251" s="225" t="e">
        <v>#N/A</v>
      </c>
      <c r="IUK251" s="225" t="e">
        <v>#N/A</v>
      </c>
      <c r="IUL251" s="225" t="e">
        <v>#N/A</v>
      </c>
      <c r="IUM251" s="225" t="e">
        <v>#N/A</v>
      </c>
      <c r="IUN251" s="225" t="e">
        <v>#N/A</v>
      </c>
      <c r="IUO251" s="225" t="e">
        <v>#N/A</v>
      </c>
      <c r="IUP251" s="225" t="e">
        <v>#N/A</v>
      </c>
      <c r="IUQ251" s="225" t="e">
        <v>#N/A</v>
      </c>
      <c r="IUR251" s="225" t="e">
        <v>#N/A</v>
      </c>
      <c r="IUS251" s="225" t="e">
        <v>#N/A</v>
      </c>
      <c r="IUT251" s="225" t="e">
        <v>#N/A</v>
      </c>
      <c r="IUU251" s="225" t="e">
        <v>#N/A</v>
      </c>
      <c r="IUV251" s="225" t="e">
        <v>#N/A</v>
      </c>
      <c r="IUW251" s="225" t="e">
        <v>#N/A</v>
      </c>
      <c r="IUX251" s="225" t="e">
        <v>#N/A</v>
      </c>
      <c r="IUY251" s="225" t="e">
        <v>#N/A</v>
      </c>
      <c r="IUZ251" s="225" t="e">
        <v>#N/A</v>
      </c>
      <c r="IVA251" s="225" t="e">
        <v>#N/A</v>
      </c>
      <c r="IVB251" s="225" t="e">
        <v>#N/A</v>
      </c>
      <c r="IVC251" s="225" t="e">
        <v>#N/A</v>
      </c>
      <c r="IVD251" s="225" t="e">
        <v>#N/A</v>
      </c>
      <c r="IVE251" s="225" t="e">
        <v>#N/A</v>
      </c>
      <c r="IVF251" s="225" t="e">
        <v>#N/A</v>
      </c>
      <c r="IVG251" s="225" t="e">
        <v>#N/A</v>
      </c>
      <c r="IVH251" s="225" t="e">
        <v>#N/A</v>
      </c>
      <c r="IVI251" s="225" t="e">
        <v>#N/A</v>
      </c>
      <c r="IVJ251" s="225" t="e">
        <v>#N/A</v>
      </c>
      <c r="IVK251" s="225" t="e">
        <v>#N/A</v>
      </c>
      <c r="IVL251" s="225" t="e">
        <v>#N/A</v>
      </c>
      <c r="IVM251" s="225" t="e">
        <v>#N/A</v>
      </c>
      <c r="IVN251" s="225" t="e">
        <v>#N/A</v>
      </c>
      <c r="IVO251" s="225" t="e">
        <v>#N/A</v>
      </c>
      <c r="IVP251" s="225" t="e">
        <v>#N/A</v>
      </c>
      <c r="IVQ251" s="225" t="e">
        <v>#N/A</v>
      </c>
      <c r="IVR251" s="225" t="e">
        <v>#N/A</v>
      </c>
      <c r="IVS251" s="225" t="e">
        <v>#N/A</v>
      </c>
      <c r="IVT251" s="225" t="e">
        <v>#N/A</v>
      </c>
      <c r="IVU251" s="225" t="e">
        <v>#N/A</v>
      </c>
      <c r="IVV251" s="225" t="e">
        <v>#N/A</v>
      </c>
      <c r="IVW251" s="225" t="e">
        <v>#N/A</v>
      </c>
      <c r="IVX251" s="225" t="e">
        <v>#N/A</v>
      </c>
      <c r="IVY251" s="225" t="e">
        <v>#N/A</v>
      </c>
      <c r="IVZ251" s="225" t="e">
        <v>#N/A</v>
      </c>
      <c r="IWA251" s="225" t="e">
        <v>#N/A</v>
      </c>
      <c r="IWB251" s="225" t="e">
        <v>#N/A</v>
      </c>
      <c r="IWC251" s="225" t="e">
        <v>#N/A</v>
      </c>
      <c r="IWD251" s="225" t="e">
        <v>#N/A</v>
      </c>
      <c r="IWE251" s="225" t="e">
        <v>#N/A</v>
      </c>
      <c r="IWF251" s="225" t="e">
        <v>#N/A</v>
      </c>
      <c r="IWG251" s="225" t="e">
        <v>#N/A</v>
      </c>
      <c r="IWH251" s="225" t="e">
        <v>#N/A</v>
      </c>
      <c r="IWI251" s="225" t="e">
        <v>#N/A</v>
      </c>
      <c r="IWJ251" s="225" t="e">
        <v>#N/A</v>
      </c>
      <c r="IWK251" s="225" t="e">
        <v>#N/A</v>
      </c>
      <c r="IWL251" s="225" t="e">
        <v>#N/A</v>
      </c>
      <c r="IWM251" s="225" t="e">
        <v>#N/A</v>
      </c>
      <c r="IWN251" s="225" t="e">
        <v>#N/A</v>
      </c>
      <c r="IWO251" s="225" t="e">
        <v>#N/A</v>
      </c>
      <c r="IWP251" s="225" t="e">
        <v>#N/A</v>
      </c>
      <c r="IWQ251" s="225" t="e">
        <v>#N/A</v>
      </c>
      <c r="IWR251" s="225" t="e">
        <v>#N/A</v>
      </c>
      <c r="IWS251" s="225" t="e">
        <v>#N/A</v>
      </c>
      <c r="IWT251" s="225" t="e">
        <v>#N/A</v>
      </c>
      <c r="IWU251" s="225" t="e">
        <v>#N/A</v>
      </c>
      <c r="IWV251" s="225" t="e">
        <v>#N/A</v>
      </c>
      <c r="IWW251" s="225" t="e">
        <v>#N/A</v>
      </c>
      <c r="IWX251" s="225" t="e">
        <v>#N/A</v>
      </c>
      <c r="IWY251" s="225" t="e">
        <v>#N/A</v>
      </c>
      <c r="IWZ251" s="225" t="e">
        <v>#N/A</v>
      </c>
      <c r="IXA251" s="225" t="e">
        <v>#N/A</v>
      </c>
      <c r="IXB251" s="225" t="e">
        <v>#N/A</v>
      </c>
      <c r="IXC251" s="225" t="e">
        <v>#N/A</v>
      </c>
      <c r="IXD251" s="225" t="e">
        <v>#N/A</v>
      </c>
      <c r="IXE251" s="225" t="e">
        <v>#N/A</v>
      </c>
      <c r="IXF251" s="225" t="e">
        <v>#N/A</v>
      </c>
      <c r="IXG251" s="225" t="e">
        <v>#N/A</v>
      </c>
      <c r="IXH251" s="225" t="e">
        <v>#N/A</v>
      </c>
      <c r="IXI251" s="225" t="e">
        <v>#N/A</v>
      </c>
      <c r="IXJ251" s="225" t="e">
        <v>#N/A</v>
      </c>
      <c r="IXK251" s="225" t="e">
        <v>#N/A</v>
      </c>
      <c r="IXL251" s="225" t="e">
        <v>#N/A</v>
      </c>
      <c r="IXM251" s="225" t="e">
        <v>#N/A</v>
      </c>
      <c r="IXN251" s="225" t="e">
        <v>#N/A</v>
      </c>
      <c r="IXO251" s="225" t="e">
        <v>#N/A</v>
      </c>
      <c r="IXP251" s="225" t="e">
        <v>#N/A</v>
      </c>
      <c r="IXQ251" s="225" t="e">
        <v>#N/A</v>
      </c>
      <c r="IXR251" s="225" t="e">
        <v>#N/A</v>
      </c>
      <c r="IXS251" s="225" t="e">
        <v>#N/A</v>
      </c>
      <c r="IXT251" s="225" t="e">
        <v>#N/A</v>
      </c>
      <c r="IXU251" s="225" t="e">
        <v>#N/A</v>
      </c>
      <c r="IXV251" s="225" t="e">
        <v>#N/A</v>
      </c>
      <c r="IXW251" s="225" t="e">
        <v>#N/A</v>
      </c>
      <c r="IXX251" s="225" t="e">
        <v>#N/A</v>
      </c>
      <c r="IXY251" s="225" t="e">
        <v>#N/A</v>
      </c>
      <c r="IXZ251" s="225" t="e">
        <v>#N/A</v>
      </c>
      <c r="IYA251" s="225" t="e">
        <v>#N/A</v>
      </c>
      <c r="IYB251" s="225" t="e">
        <v>#N/A</v>
      </c>
      <c r="IYC251" s="225" t="e">
        <v>#N/A</v>
      </c>
      <c r="IYD251" s="225" t="e">
        <v>#N/A</v>
      </c>
      <c r="IYE251" s="225" t="e">
        <v>#N/A</v>
      </c>
      <c r="IYF251" s="225" t="e">
        <v>#N/A</v>
      </c>
      <c r="IYG251" s="225" t="e">
        <v>#N/A</v>
      </c>
      <c r="IYH251" s="225" t="e">
        <v>#N/A</v>
      </c>
      <c r="IYI251" s="225" t="e">
        <v>#N/A</v>
      </c>
      <c r="IYJ251" s="225" t="e">
        <v>#N/A</v>
      </c>
      <c r="IYK251" s="225" t="e">
        <v>#N/A</v>
      </c>
      <c r="IYL251" s="225" t="e">
        <v>#N/A</v>
      </c>
      <c r="IYM251" s="225" t="e">
        <v>#N/A</v>
      </c>
      <c r="IYN251" s="225" t="e">
        <v>#N/A</v>
      </c>
      <c r="IYO251" s="225" t="e">
        <v>#N/A</v>
      </c>
      <c r="IYP251" s="225" t="e">
        <v>#N/A</v>
      </c>
      <c r="IYQ251" s="225" t="e">
        <v>#N/A</v>
      </c>
      <c r="IYR251" s="225" t="e">
        <v>#N/A</v>
      </c>
      <c r="IYS251" s="225" t="e">
        <v>#N/A</v>
      </c>
      <c r="IYT251" s="225" t="e">
        <v>#N/A</v>
      </c>
      <c r="IYU251" s="225" t="e">
        <v>#N/A</v>
      </c>
      <c r="IYV251" s="225" t="e">
        <v>#N/A</v>
      </c>
      <c r="IYW251" s="225" t="e">
        <v>#N/A</v>
      </c>
      <c r="IYX251" s="225" t="e">
        <v>#N/A</v>
      </c>
      <c r="IYY251" s="225" t="e">
        <v>#N/A</v>
      </c>
      <c r="IYZ251" s="225" t="e">
        <v>#N/A</v>
      </c>
      <c r="IZA251" s="225" t="e">
        <v>#N/A</v>
      </c>
      <c r="IZB251" s="225" t="e">
        <v>#N/A</v>
      </c>
      <c r="IZC251" s="225" t="e">
        <v>#N/A</v>
      </c>
      <c r="IZD251" s="225" t="e">
        <v>#N/A</v>
      </c>
      <c r="IZE251" s="225" t="e">
        <v>#N/A</v>
      </c>
      <c r="IZF251" s="225" t="e">
        <v>#N/A</v>
      </c>
      <c r="IZG251" s="225" t="e">
        <v>#N/A</v>
      </c>
      <c r="IZH251" s="225" t="e">
        <v>#N/A</v>
      </c>
      <c r="IZI251" s="225" t="e">
        <v>#N/A</v>
      </c>
      <c r="IZJ251" s="225" t="e">
        <v>#N/A</v>
      </c>
      <c r="IZK251" s="225" t="e">
        <v>#N/A</v>
      </c>
      <c r="IZL251" s="225" t="e">
        <v>#N/A</v>
      </c>
      <c r="IZM251" s="225" t="e">
        <v>#N/A</v>
      </c>
      <c r="IZN251" s="225" t="e">
        <v>#N/A</v>
      </c>
      <c r="IZO251" s="225" t="e">
        <v>#N/A</v>
      </c>
      <c r="IZP251" s="225" t="e">
        <v>#N/A</v>
      </c>
      <c r="IZQ251" s="225" t="e">
        <v>#N/A</v>
      </c>
      <c r="IZR251" s="225" t="e">
        <v>#N/A</v>
      </c>
      <c r="IZS251" s="225" t="e">
        <v>#N/A</v>
      </c>
      <c r="IZT251" s="225" t="e">
        <v>#N/A</v>
      </c>
      <c r="IZU251" s="225" t="e">
        <v>#N/A</v>
      </c>
      <c r="IZV251" s="225" t="e">
        <v>#N/A</v>
      </c>
      <c r="IZW251" s="225" t="e">
        <v>#N/A</v>
      </c>
      <c r="IZX251" s="225" t="e">
        <v>#N/A</v>
      </c>
      <c r="IZY251" s="225" t="e">
        <v>#N/A</v>
      </c>
      <c r="IZZ251" s="225" t="e">
        <v>#N/A</v>
      </c>
      <c r="JAA251" s="225" t="e">
        <v>#N/A</v>
      </c>
      <c r="JAB251" s="225" t="e">
        <v>#N/A</v>
      </c>
      <c r="JAC251" s="225" t="e">
        <v>#N/A</v>
      </c>
      <c r="JAD251" s="225" t="e">
        <v>#N/A</v>
      </c>
      <c r="JAE251" s="225" t="e">
        <v>#N/A</v>
      </c>
      <c r="JAF251" s="225" t="e">
        <v>#N/A</v>
      </c>
      <c r="JAG251" s="225" t="e">
        <v>#N/A</v>
      </c>
      <c r="JAH251" s="225" t="e">
        <v>#N/A</v>
      </c>
      <c r="JAI251" s="225" t="e">
        <v>#N/A</v>
      </c>
      <c r="JAJ251" s="225" t="e">
        <v>#N/A</v>
      </c>
      <c r="JAK251" s="225" t="e">
        <v>#N/A</v>
      </c>
      <c r="JAL251" s="225" t="e">
        <v>#N/A</v>
      </c>
      <c r="JAM251" s="225" t="e">
        <v>#N/A</v>
      </c>
      <c r="JAN251" s="225" t="e">
        <v>#N/A</v>
      </c>
      <c r="JAO251" s="225" t="e">
        <v>#N/A</v>
      </c>
      <c r="JAP251" s="225" t="e">
        <v>#N/A</v>
      </c>
      <c r="JAQ251" s="225" t="e">
        <v>#N/A</v>
      </c>
      <c r="JAR251" s="225" t="e">
        <v>#N/A</v>
      </c>
      <c r="JAS251" s="225" t="e">
        <v>#N/A</v>
      </c>
      <c r="JAT251" s="225" t="e">
        <v>#N/A</v>
      </c>
      <c r="JAU251" s="225" t="e">
        <v>#N/A</v>
      </c>
      <c r="JAV251" s="225" t="e">
        <v>#N/A</v>
      </c>
      <c r="JAW251" s="225" t="e">
        <v>#N/A</v>
      </c>
      <c r="JAX251" s="225" t="e">
        <v>#N/A</v>
      </c>
      <c r="JAY251" s="225" t="e">
        <v>#N/A</v>
      </c>
      <c r="JAZ251" s="225" t="e">
        <v>#N/A</v>
      </c>
      <c r="JBA251" s="225" t="e">
        <v>#N/A</v>
      </c>
      <c r="JBB251" s="225" t="e">
        <v>#N/A</v>
      </c>
      <c r="JBC251" s="225" t="e">
        <v>#N/A</v>
      </c>
      <c r="JBD251" s="225" t="e">
        <v>#N/A</v>
      </c>
      <c r="JBE251" s="225" t="e">
        <v>#N/A</v>
      </c>
      <c r="JBF251" s="225" t="e">
        <v>#N/A</v>
      </c>
      <c r="JBG251" s="225" t="e">
        <v>#N/A</v>
      </c>
      <c r="JBH251" s="225" t="e">
        <v>#N/A</v>
      </c>
      <c r="JBI251" s="225" t="e">
        <v>#N/A</v>
      </c>
      <c r="JBJ251" s="225" t="e">
        <v>#N/A</v>
      </c>
      <c r="JBK251" s="225" t="e">
        <v>#N/A</v>
      </c>
      <c r="JBL251" s="225" t="e">
        <v>#N/A</v>
      </c>
      <c r="JBM251" s="225" t="e">
        <v>#N/A</v>
      </c>
      <c r="JBN251" s="225" t="e">
        <v>#N/A</v>
      </c>
      <c r="JBO251" s="225" t="e">
        <v>#N/A</v>
      </c>
      <c r="JBP251" s="225" t="e">
        <v>#N/A</v>
      </c>
      <c r="JBQ251" s="225" t="e">
        <v>#N/A</v>
      </c>
      <c r="JBR251" s="225" t="e">
        <v>#N/A</v>
      </c>
      <c r="JBS251" s="225" t="e">
        <v>#N/A</v>
      </c>
      <c r="JBT251" s="225" t="e">
        <v>#N/A</v>
      </c>
      <c r="JBU251" s="225" t="e">
        <v>#N/A</v>
      </c>
      <c r="JBV251" s="225" t="e">
        <v>#N/A</v>
      </c>
      <c r="JBW251" s="225" t="e">
        <v>#N/A</v>
      </c>
      <c r="JBX251" s="225" t="e">
        <v>#N/A</v>
      </c>
      <c r="JBY251" s="225" t="e">
        <v>#N/A</v>
      </c>
      <c r="JBZ251" s="225" t="e">
        <v>#N/A</v>
      </c>
      <c r="JCA251" s="225" t="e">
        <v>#N/A</v>
      </c>
      <c r="JCB251" s="225" t="e">
        <v>#N/A</v>
      </c>
      <c r="JCC251" s="225" t="e">
        <v>#N/A</v>
      </c>
      <c r="JCD251" s="225" t="e">
        <v>#N/A</v>
      </c>
      <c r="JCE251" s="225" t="e">
        <v>#N/A</v>
      </c>
      <c r="JCF251" s="225" t="e">
        <v>#N/A</v>
      </c>
      <c r="JCG251" s="225" t="e">
        <v>#N/A</v>
      </c>
      <c r="JCH251" s="225" t="e">
        <v>#N/A</v>
      </c>
      <c r="JCI251" s="225" t="e">
        <v>#N/A</v>
      </c>
      <c r="JCJ251" s="225" t="e">
        <v>#N/A</v>
      </c>
      <c r="JCK251" s="225" t="e">
        <v>#N/A</v>
      </c>
      <c r="JCL251" s="225" t="e">
        <v>#N/A</v>
      </c>
      <c r="JCM251" s="225" t="e">
        <v>#N/A</v>
      </c>
      <c r="JCN251" s="225" t="e">
        <v>#N/A</v>
      </c>
      <c r="JCO251" s="225" t="e">
        <v>#N/A</v>
      </c>
      <c r="JCP251" s="225" t="e">
        <v>#N/A</v>
      </c>
      <c r="JCQ251" s="225" t="e">
        <v>#N/A</v>
      </c>
      <c r="JCR251" s="225" t="e">
        <v>#N/A</v>
      </c>
      <c r="JCS251" s="225" t="e">
        <v>#N/A</v>
      </c>
      <c r="JCT251" s="225" t="e">
        <v>#N/A</v>
      </c>
      <c r="JCU251" s="225" t="e">
        <v>#N/A</v>
      </c>
      <c r="JCV251" s="225" t="e">
        <v>#N/A</v>
      </c>
      <c r="JCW251" s="225" t="e">
        <v>#N/A</v>
      </c>
      <c r="JCX251" s="225" t="e">
        <v>#N/A</v>
      </c>
      <c r="JCY251" s="225" t="e">
        <v>#N/A</v>
      </c>
      <c r="JCZ251" s="225" t="e">
        <v>#N/A</v>
      </c>
      <c r="JDA251" s="225" t="e">
        <v>#N/A</v>
      </c>
      <c r="JDB251" s="225" t="e">
        <v>#N/A</v>
      </c>
      <c r="JDC251" s="225" t="e">
        <v>#N/A</v>
      </c>
      <c r="JDD251" s="225" t="e">
        <v>#N/A</v>
      </c>
      <c r="JDE251" s="225" t="e">
        <v>#N/A</v>
      </c>
      <c r="JDF251" s="225" t="e">
        <v>#N/A</v>
      </c>
      <c r="JDG251" s="225" t="e">
        <v>#N/A</v>
      </c>
      <c r="JDH251" s="225" t="e">
        <v>#N/A</v>
      </c>
      <c r="JDI251" s="225" t="e">
        <v>#N/A</v>
      </c>
      <c r="JDJ251" s="225" t="e">
        <v>#N/A</v>
      </c>
      <c r="JDK251" s="225" t="e">
        <v>#N/A</v>
      </c>
      <c r="JDL251" s="225" t="e">
        <v>#N/A</v>
      </c>
      <c r="JDM251" s="225" t="e">
        <v>#N/A</v>
      </c>
      <c r="JDN251" s="225" t="e">
        <v>#N/A</v>
      </c>
      <c r="JDO251" s="225" t="e">
        <v>#N/A</v>
      </c>
      <c r="JDP251" s="225" t="e">
        <v>#N/A</v>
      </c>
      <c r="JDQ251" s="225" t="e">
        <v>#N/A</v>
      </c>
      <c r="JDR251" s="225" t="e">
        <v>#N/A</v>
      </c>
      <c r="JDS251" s="225" t="e">
        <v>#N/A</v>
      </c>
      <c r="JDT251" s="225" t="e">
        <v>#N/A</v>
      </c>
      <c r="JDU251" s="225" t="e">
        <v>#N/A</v>
      </c>
      <c r="JDV251" s="225" t="e">
        <v>#N/A</v>
      </c>
      <c r="JDW251" s="225" t="e">
        <v>#N/A</v>
      </c>
      <c r="JDX251" s="225" t="e">
        <v>#N/A</v>
      </c>
      <c r="JDY251" s="225" t="e">
        <v>#N/A</v>
      </c>
      <c r="JDZ251" s="225" t="e">
        <v>#N/A</v>
      </c>
      <c r="JEA251" s="225" t="e">
        <v>#N/A</v>
      </c>
      <c r="JEB251" s="225" t="e">
        <v>#N/A</v>
      </c>
      <c r="JEC251" s="225" t="e">
        <v>#N/A</v>
      </c>
      <c r="JED251" s="225" t="e">
        <v>#N/A</v>
      </c>
      <c r="JEE251" s="225" t="e">
        <v>#N/A</v>
      </c>
      <c r="JEF251" s="225" t="e">
        <v>#N/A</v>
      </c>
      <c r="JEG251" s="225" t="e">
        <v>#N/A</v>
      </c>
      <c r="JEH251" s="225" t="e">
        <v>#N/A</v>
      </c>
      <c r="JEI251" s="225" t="e">
        <v>#N/A</v>
      </c>
      <c r="JEJ251" s="225" t="e">
        <v>#N/A</v>
      </c>
      <c r="JEK251" s="225" t="e">
        <v>#N/A</v>
      </c>
      <c r="JEL251" s="225" t="e">
        <v>#N/A</v>
      </c>
      <c r="JEM251" s="225" t="e">
        <v>#N/A</v>
      </c>
      <c r="JEN251" s="225" t="e">
        <v>#N/A</v>
      </c>
      <c r="JEO251" s="225" t="e">
        <v>#N/A</v>
      </c>
      <c r="JEP251" s="225" t="e">
        <v>#N/A</v>
      </c>
      <c r="JEQ251" s="225" t="e">
        <v>#N/A</v>
      </c>
      <c r="JER251" s="225" t="e">
        <v>#N/A</v>
      </c>
      <c r="JES251" s="225" t="e">
        <v>#N/A</v>
      </c>
      <c r="JET251" s="225" t="e">
        <v>#N/A</v>
      </c>
      <c r="JEU251" s="225" t="e">
        <v>#N/A</v>
      </c>
      <c r="JEV251" s="225" t="e">
        <v>#N/A</v>
      </c>
      <c r="JEW251" s="225" t="e">
        <v>#N/A</v>
      </c>
      <c r="JEX251" s="225" t="e">
        <v>#N/A</v>
      </c>
      <c r="JEY251" s="225" t="e">
        <v>#N/A</v>
      </c>
      <c r="JEZ251" s="225" t="e">
        <v>#N/A</v>
      </c>
      <c r="JFA251" s="225" t="e">
        <v>#N/A</v>
      </c>
      <c r="JFB251" s="225" t="e">
        <v>#N/A</v>
      </c>
      <c r="JFC251" s="225" t="e">
        <v>#N/A</v>
      </c>
      <c r="JFD251" s="225" t="e">
        <v>#N/A</v>
      </c>
      <c r="JFE251" s="225" t="e">
        <v>#N/A</v>
      </c>
      <c r="JFF251" s="225" t="e">
        <v>#N/A</v>
      </c>
      <c r="JFG251" s="225" t="e">
        <v>#N/A</v>
      </c>
      <c r="JFH251" s="225" t="e">
        <v>#N/A</v>
      </c>
      <c r="JFI251" s="225" t="e">
        <v>#N/A</v>
      </c>
      <c r="JFJ251" s="225" t="e">
        <v>#N/A</v>
      </c>
      <c r="JFK251" s="225" t="e">
        <v>#N/A</v>
      </c>
      <c r="JFL251" s="225" t="e">
        <v>#N/A</v>
      </c>
      <c r="JFM251" s="225" t="e">
        <v>#N/A</v>
      </c>
      <c r="JFN251" s="225" t="e">
        <v>#N/A</v>
      </c>
      <c r="JFO251" s="225" t="e">
        <v>#N/A</v>
      </c>
      <c r="JFP251" s="225" t="e">
        <v>#N/A</v>
      </c>
      <c r="JFQ251" s="225" t="e">
        <v>#N/A</v>
      </c>
      <c r="JFR251" s="225" t="e">
        <v>#N/A</v>
      </c>
      <c r="JFS251" s="225" t="e">
        <v>#N/A</v>
      </c>
      <c r="JFT251" s="225" t="e">
        <v>#N/A</v>
      </c>
      <c r="JFU251" s="225" t="e">
        <v>#N/A</v>
      </c>
      <c r="JFV251" s="225" t="e">
        <v>#N/A</v>
      </c>
      <c r="JFW251" s="225" t="e">
        <v>#N/A</v>
      </c>
      <c r="JFX251" s="225" t="e">
        <v>#N/A</v>
      </c>
      <c r="JFY251" s="225" t="e">
        <v>#N/A</v>
      </c>
      <c r="JFZ251" s="225" t="e">
        <v>#N/A</v>
      </c>
      <c r="JGA251" s="225" t="e">
        <v>#N/A</v>
      </c>
      <c r="JGB251" s="225" t="e">
        <v>#N/A</v>
      </c>
      <c r="JGC251" s="225" t="e">
        <v>#N/A</v>
      </c>
      <c r="JGD251" s="225" t="e">
        <v>#N/A</v>
      </c>
      <c r="JGE251" s="225" t="e">
        <v>#N/A</v>
      </c>
      <c r="JGF251" s="225" t="e">
        <v>#N/A</v>
      </c>
      <c r="JGG251" s="225" t="e">
        <v>#N/A</v>
      </c>
      <c r="JGH251" s="225" t="e">
        <v>#N/A</v>
      </c>
      <c r="JGI251" s="225" t="e">
        <v>#N/A</v>
      </c>
      <c r="JGJ251" s="225" t="e">
        <v>#N/A</v>
      </c>
      <c r="JGK251" s="225" t="e">
        <v>#N/A</v>
      </c>
      <c r="JGL251" s="225" t="e">
        <v>#N/A</v>
      </c>
      <c r="JGM251" s="225" t="e">
        <v>#N/A</v>
      </c>
      <c r="JGN251" s="225" t="e">
        <v>#N/A</v>
      </c>
      <c r="JGO251" s="225" t="e">
        <v>#N/A</v>
      </c>
      <c r="JGP251" s="225" t="e">
        <v>#N/A</v>
      </c>
      <c r="JGQ251" s="225" t="e">
        <v>#N/A</v>
      </c>
      <c r="JGR251" s="225" t="e">
        <v>#N/A</v>
      </c>
      <c r="JGS251" s="225" t="e">
        <v>#N/A</v>
      </c>
      <c r="JGT251" s="225" t="e">
        <v>#N/A</v>
      </c>
      <c r="JGU251" s="225" t="e">
        <v>#N/A</v>
      </c>
      <c r="JGV251" s="225" t="e">
        <v>#N/A</v>
      </c>
      <c r="JGW251" s="225" t="e">
        <v>#N/A</v>
      </c>
      <c r="JGX251" s="225" t="e">
        <v>#N/A</v>
      </c>
      <c r="JGY251" s="225" t="e">
        <v>#N/A</v>
      </c>
      <c r="JGZ251" s="225" t="e">
        <v>#N/A</v>
      </c>
      <c r="JHA251" s="225" t="e">
        <v>#N/A</v>
      </c>
      <c r="JHB251" s="225" t="e">
        <v>#N/A</v>
      </c>
      <c r="JHC251" s="225" t="e">
        <v>#N/A</v>
      </c>
      <c r="JHD251" s="225" t="e">
        <v>#N/A</v>
      </c>
      <c r="JHE251" s="225" t="e">
        <v>#N/A</v>
      </c>
      <c r="JHF251" s="225" t="e">
        <v>#N/A</v>
      </c>
      <c r="JHG251" s="225" t="e">
        <v>#N/A</v>
      </c>
      <c r="JHH251" s="225" t="e">
        <v>#N/A</v>
      </c>
      <c r="JHI251" s="225" t="e">
        <v>#N/A</v>
      </c>
      <c r="JHJ251" s="225" t="e">
        <v>#N/A</v>
      </c>
      <c r="JHK251" s="225" t="e">
        <v>#N/A</v>
      </c>
      <c r="JHL251" s="225" t="e">
        <v>#N/A</v>
      </c>
      <c r="JHM251" s="225" t="e">
        <v>#N/A</v>
      </c>
      <c r="JHN251" s="225" t="e">
        <v>#N/A</v>
      </c>
      <c r="JHO251" s="225" t="e">
        <v>#N/A</v>
      </c>
      <c r="JHP251" s="225" t="e">
        <v>#N/A</v>
      </c>
      <c r="JHQ251" s="225" t="e">
        <v>#N/A</v>
      </c>
      <c r="JHR251" s="225" t="e">
        <v>#N/A</v>
      </c>
      <c r="JHS251" s="225" t="e">
        <v>#N/A</v>
      </c>
      <c r="JHT251" s="225" t="e">
        <v>#N/A</v>
      </c>
      <c r="JHU251" s="225" t="e">
        <v>#N/A</v>
      </c>
      <c r="JHV251" s="225" t="e">
        <v>#N/A</v>
      </c>
      <c r="JHW251" s="225" t="e">
        <v>#N/A</v>
      </c>
      <c r="JHX251" s="225" t="e">
        <v>#N/A</v>
      </c>
      <c r="JHY251" s="225" t="e">
        <v>#N/A</v>
      </c>
      <c r="JHZ251" s="225" t="e">
        <v>#N/A</v>
      </c>
      <c r="JIA251" s="225" t="e">
        <v>#N/A</v>
      </c>
      <c r="JIB251" s="225" t="e">
        <v>#N/A</v>
      </c>
      <c r="JIC251" s="225" t="e">
        <v>#N/A</v>
      </c>
      <c r="JID251" s="225" t="e">
        <v>#N/A</v>
      </c>
      <c r="JIE251" s="225" t="e">
        <v>#N/A</v>
      </c>
      <c r="JIF251" s="225" t="e">
        <v>#N/A</v>
      </c>
      <c r="JIG251" s="225" t="e">
        <v>#N/A</v>
      </c>
      <c r="JIH251" s="225" t="e">
        <v>#N/A</v>
      </c>
      <c r="JII251" s="225" t="e">
        <v>#N/A</v>
      </c>
      <c r="JIJ251" s="225" t="e">
        <v>#N/A</v>
      </c>
      <c r="JIK251" s="225" t="e">
        <v>#N/A</v>
      </c>
      <c r="JIL251" s="225" t="e">
        <v>#N/A</v>
      </c>
      <c r="JIM251" s="225" t="e">
        <v>#N/A</v>
      </c>
      <c r="JIN251" s="225" t="e">
        <v>#N/A</v>
      </c>
      <c r="JIO251" s="225" t="e">
        <v>#N/A</v>
      </c>
      <c r="JIP251" s="225" t="e">
        <v>#N/A</v>
      </c>
      <c r="JIQ251" s="225" t="e">
        <v>#N/A</v>
      </c>
      <c r="JIR251" s="225" t="e">
        <v>#N/A</v>
      </c>
      <c r="JIS251" s="225" t="e">
        <v>#N/A</v>
      </c>
      <c r="JIT251" s="225" t="e">
        <v>#N/A</v>
      </c>
      <c r="JIU251" s="225" t="e">
        <v>#N/A</v>
      </c>
      <c r="JIV251" s="225" t="e">
        <v>#N/A</v>
      </c>
      <c r="JIW251" s="225" t="e">
        <v>#N/A</v>
      </c>
      <c r="JIX251" s="225" t="e">
        <v>#N/A</v>
      </c>
      <c r="JIY251" s="225" t="e">
        <v>#N/A</v>
      </c>
      <c r="JIZ251" s="225" t="e">
        <v>#N/A</v>
      </c>
      <c r="JJA251" s="225" t="e">
        <v>#N/A</v>
      </c>
      <c r="JJB251" s="225" t="e">
        <v>#N/A</v>
      </c>
      <c r="JJC251" s="225" t="e">
        <v>#N/A</v>
      </c>
      <c r="JJD251" s="225" t="e">
        <v>#N/A</v>
      </c>
      <c r="JJE251" s="225" t="e">
        <v>#N/A</v>
      </c>
      <c r="JJF251" s="225" t="e">
        <v>#N/A</v>
      </c>
      <c r="JJG251" s="225" t="e">
        <v>#N/A</v>
      </c>
      <c r="JJH251" s="225" t="e">
        <v>#N/A</v>
      </c>
      <c r="JJI251" s="225" t="e">
        <v>#N/A</v>
      </c>
      <c r="JJJ251" s="225" t="e">
        <v>#N/A</v>
      </c>
      <c r="JJK251" s="225" t="e">
        <v>#N/A</v>
      </c>
      <c r="JJL251" s="225" t="e">
        <v>#N/A</v>
      </c>
      <c r="JJM251" s="225" t="e">
        <v>#N/A</v>
      </c>
      <c r="JJN251" s="225" t="e">
        <v>#N/A</v>
      </c>
      <c r="JJO251" s="225" t="e">
        <v>#N/A</v>
      </c>
      <c r="JJP251" s="225" t="e">
        <v>#N/A</v>
      </c>
      <c r="JJQ251" s="225" t="e">
        <v>#N/A</v>
      </c>
      <c r="JJR251" s="225" t="e">
        <v>#N/A</v>
      </c>
      <c r="JJS251" s="225" t="e">
        <v>#N/A</v>
      </c>
      <c r="JJT251" s="225" t="e">
        <v>#N/A</v>
      </c>
      <c r="JJU251" s="225" t="e">
        <v>#N/A</v>
      </c>
      <c r="JJV251" s="225" t="e">
        <v>#N/A</v>
      </c>
      <c r="JJW251" s="225" t="e">
        <v>#N/A</v>
      </c>
      <c r="JJX251" s="225" t="e">
        <v>#N/A</v>
      </c>
      <c r="JJY251" s="225" t="e">
        <v>#N/A</v>
      </c>
      <c r="JJZ251" s="225" t="e">
        <v>#N/A</v>
      </c>
      <c r="JKA251" s="225" t="e">
        <v>#N/A</v>
      </c>
      <c r="JKB251" s="225" t="e">
        <v>#N/A</v>
      </c>
      <c r="JKC251" s="225" t="e">
        <v>#N/A</v>
      </c>
      <c r="JKD251" s="225" t="e">
        <v>#N/A</v>
      </c>
      <c r="JKE251" s="225" t="e">
        <v>#N/A</v>
      </c>
      <c r="JKF251" s="225" t="e">
        <v>#N/A</v>
      </c>
      <c r="JKG251" s="225" t="e">
        <v>#N/A</v>
      </c>
      <c r="JKH251" s="225" t="e">
        <v>#N/A</v>
      </c>
      <c r="JKI251" s="225" t="e">
        <v>#N/A</v>
      </c>
      <c r="JKJ251" s="225" t="e">
        <v>#N/A</v>
      </c>
      <c r="JKK251" s="225" t="e">
        <v>#N/A</v>
      </c>
      <c r="JKL251" s="225" t="e">
        <v>#N/A</v>
      </c>
      <c r="JKM251" s="225" t="e">
        <v>#N/A</v>
      </c>
      <c r="JKN251" s="225" t="e">
        <v>#N/A</v>
      </c>
      <c r="JKO251" s="225" t="e">
        <v>#N/A</v>
      </c>
      <c r="JKP251" s="225" t="e">
        <v>#N/A</v>
      </c>
      <c r="JKQ251" s="225" t="e">
        <v>#N/A</v>
      </c>
      <c r="JKR251" s="225" t="e">
        <v>#N/A</v>
      </c>
      <c r="JKS251" s="225" t="e">
        <v>#N/A</v>
      </c>
      <c r="JKT251" s="225" t="e">
        <v>#N/A</v>
      </c>
      <c r="JKU251" s="225" t="e">
        <v>#N/A</v>
      </c>
      <c r="JKV251" s="225" t="e">
        <v>#N/A</v>
      </c>
      <c r="JKW251" s="225" t="e">
        <v>#N/A</v>
      </c>
      <c r="JKX251" s="225" t="e">
        <v>#N/A</v>
      </c>
      <c r="JKY251" s="225" t="e">
        <v>#N/A</v>
      </c>
      <c r="JKZ251" s="225" t="e">
        <v>#N/A</v>
      </c>
      <c r="JLA251" s="225" t="e">
        <v>#N/A</v>
      </c>
      <c r="JLB251" s="225" t="e">
        <v>#N/A</v>
      </c>
      <c r="JLC251" s="225" t="e">
        <v>#N/A</v>
      </c>
      <c r="JLD251" s="225" t="e">
        <v>#N/A</v>
      </c>
      <c r="JLE251" s="225" t="e">
        <v>#N/A</v>
      </c>
      <c r="JLF251" s="225" t="e">
        <v>#N/A</v>
      </c>
      <c r="JLG251" s="225" t="e">
        <v>#N/A</v>
      </c>
      <c r="JLH251" s="225" t="e">
        <v>#N/A</v>
      </c>
      <c r="JLI251" s="225" t="e">
        <v>#N/A</v>
      </c>
      <c r="JLJ251" s="225" t="e">
        <v>#N/A</v>
      </c>
      <c r="JLK251" s="225" t="e">
        <v>#N/A</v>
      </c>
      <c r="JLL251" s="225" t="e">
        <v>#N/A</v>
      </c>
      <c r="JLM251" s="225" t="e">
        <v>#N/A</v>
      </c>
      <c r="JLN251" s="225" t="e">
        <v>#N/A</v>
      </c>
      <c r="JLO251" s="225" t="e">
        <v>#N/A</v>
      </c>
      <c r="JLP251" s="225" t="e">
        <v>#N/A</v>
      </c>
      <c r="JLQ251" s="225" t="e">
        <v>#N/A</v>
      </c>
      <c r="JLR251" s="225" t="e">
        <v>#N/A</v>
      </c>
      <c r="JLS251" s="225" t="e">
        <v>#N/A</v>
      </c>
      <c r="JLT251" s="225" t="e">
        <v>#N/A</v>
      </c>
      <c r="JLU251" s="225" t="e">
        <v>#N/A</v>
      </c>
      <c r="JLV251" s="225" t="e">
        <v>#N/A</v>
      </c>
      <c r="JLW251" s="225" t="e">
        <v>#N/A</v>
      </c>
      <c r="JLX251" s="225" t="e">
        <v>#N/A</v>
      </c>
      <c r="JLY251" s="225" t="e">
        <v>#N/A</v>
      </c>
      <c r="JLZ251" s="225" t="e">
        <v>#N/A</v>
      </c>
      <c r="JMA251" s="225" t="e">
        <v>#N/A</v>
      </c>
      <c r="JMB251" s="225" t="e">
        <v>#N/A</v>
      </c>
      <c r="JMC251" s="225" t="e">
        <v>#N/A</v>
      </c>
      <c r="JMD251" s="225" t="e">
        <v>#N/A</v>
      </c>
      <c r="JME251" s="225" t="e">
        <v>#N/A</v>
      </c>
      <c r="JMF251" s="225" t="e">
        <v>#N/A</v>
      </c>
      <c r="JMG251" s="225" t="e">
        <v>#N/A</v>
      </c>
      <c r="JMH251" s="225" t="e">
        <v>#N/A</v>
      </c>
      <c r="JMI251" s="225" t="e">
        <v>#N/A</v>
      </c>
      <c r="JMJ251" s="225" t="e">
        <v>#N/A</v>
      </c>
      <c r="JMK251" s="225" t="e">
        <v>#N/A</v>
      </c>
      <c r="JML251" s="225" t="e">
        <v>#N/A</v>
      </c>
      <c r="JMM251" s="225" t="e">
        <v>#N/A</v>
      </c>
      <c r="JMN251" s="225" t="e">
        <v>#N/A</v>
      </c>
      <c r="JMO251" s="225" t="e">
        <v>#N/A</v>
      </c>
      <c r="JMP251" s="225" t="e">
        <v>#N/A</v>
      </c>
      <c r="JMQ251" s="225" t="e">
        <v>#N/A</v>
      </c>
      <c r="JMR251" s="225" t="e">
        <v>#N/A</v>
      </c>
      <c r="JMS251" s="225" t="e">
        <v>#N/A</v>
      </c>
      <c r="JMT251" s="225" t="e">
        <v>#N/A</v>
      </c>
      <c r="JMU251" s="225" t="e">
        <v>#N/A</v>
      </c>
      <c r="JMV251" s="225" t="e">
        <v>#N/A</v>
      </c>
      <c r="JMW251" s="225" t="e">
        <v>#N/A</v>
      </c>
      <c r="JMX251" s="225" t="e">
        <v>#N/A</v>
      </c>
      <c r="JMY251" s="225" t="e">
        <v>#N/A</v>
      </c>
      <c r="JMZ251" s="225" t="e">
        <v>#N/A</v>
      </c>
      <c r="JNA251" s="225" t="e">
        <v>#N/A</v>
      </c>
      <c r="JNB251" s="225" t="e">
        <v>#N/A</v>
      </c>
      <c r="JNC251" s="225" t="e">
        <v>#N/A</v>
      </c>
      <c r="JND251" s="225" t="e">
        <v>#N/A</v>
      </c>
      <c r="JNE251" s="225" t="e">
        <v>#N/A</v>
      </c>
      <c r="JNF251" s="225" t="e">
        <v>#N/A</v>
      </c>
      <c r="JNG251" s="225" t="e">
        <v>#N/A</v>
      </c>
      <c r="JNH251" s="225" t="e">
        <v>#N/A</v>
      </c>
      <c r="JNI251" s="225" t="e">
        <v>#N/A</v>
      </c>
      <c r="JNJ251" s="225" t="e">
        <v>#N/A</v>
      </c>
      <c r="JNK251" s="225" t="e">
        <v>#N/A</v>
      </c>
      <c r="JNL251" s="225" t="e">
        <v>#N/A</v>
      </c>
      <c r="JNM251" s="225" t="e">
        <v>#N/A</v>
      </c>
      <c r="JNN251" s="225" t="e">
        <v>#N/A</v>
      </c>
      <c r="JNO251" s="225" t="e">
        <v>#N/A</v>
      </c>
      <c r="JNP251" s="225" t="e">
        <v>#N/A</v>
      </c>
      <c r="JNQ251" s="225" t="e">
        <v>#N/A</v>
      </c>
      <c r="JNR251" s="225" t="e">
        <v>#N/A</v>
      </c>
      <c r="JNS251" s="225" t="e">
        <v>#N/A</v>
      </c>
      <c r="JNT251" s="225" t="e">
        <v>#N/A</v>
      </c>
      <c r="JNU251" s="225" t="e">
        <v>#N/A</v>
      </c>
      <c r="JNV251" s="225" t="e">
        <v>#N/A</v>
      </c>
      <c r="JNW251" s="225" t="e">
        <v>#N/A</v>
      </c>
      <c r="JNX251" s="225" t="e">
        <v>#N/A</v>
      </c>
      <c r="JNY251" s="225" t="e">
        <v>#N/A</v>
      </c>
      <c r="JNZ251" s="225" t="e">
        <v>#N/A</v>
      </c>
      <c r="JOA251" s="225" t="e">
        <v>#N/A</v>
      </c>
      <c r="JOB251" s="225" t="e">
        <v>#N/A</v>
      </c>
      <c r="JOC251" s="225" t="e">
        <v>#N/A</v>
      </c>
      <c r="JOD251" s="225" t="e">
        <v>#N/A</v>
      </c>
      <c r="JOE251" s="225" t="e">
        <v>#N/A</v>
      </c>
      <c r="JOF251" s="225" t="e">
        <v>#N/A</v>
      </c>
      <c r="JOG251" s="225" t="e">
        <v>#N/A</v>
      </c>
      <c r="JOH251" s="225" t="e">
        <v>#N/A</v>
      </c>
      <c r="JOI251" s="225" t="e">
        <v>#N/A</v>
      </c>
      <c r="JOJ251" s="225" t="e">
        <v>#N/A</v>
      </c>
      <c r="JOK251" s="225" t="e">
        <v>#N/A</v>
      </c>
      <c r="JOL251" s="225" t="e">
        <v>#N/A</v>
      </c>
      <c r="JOM251" s="225" t="e">
        <v>#N/A</v>
      </c>
      <c r="JON251" s="225" t="e">
        <v>#N/A</v>
      </c>
      <c r="JOO251" s="225" t="e">
        <v>#N/A</v>
      </c>
      <c r="JOP251" s="225" t="e">
        <v>#N/A</v>
      </c>
      <c r="JOQ251" s="225" t="e">
        <v>#N/A</v>
      </c>
      <c r="JOR251" s="225" t="e">
        <v>#N/A</v>
      </c>
      <c r="JOS251" s="225" t="e">
        <v>#N/A</v>
      </c>
      <c r="JOT251" s="225" t="e">
        <v>#N/A</v>
      </c>
      <c r="JOU251" s="225" t="e">
        <v>#N/A</v>
      </c>
      <c r="JOV251" s="225" t="e">
        <v>#N/A</v>
      </c>
      <c r="JOW251" s="225" t="e">
        <v>#N/A</v>
      </c>
      <c r="JOX251" s="225" t="e">
        <v>#N/A</v>
      </c>
      <c r="JOY251" s="225" t="e">
        <v>#N/A</v>
      </c>
      <c r="JOZ251" s="225" t="e">
        <v>#N/A</v>
      </c>
      <c r="JPA251" s="225" t="e">
        <v>#N/A</v>
      </c>
      <c r="JPB251" s="225" t="e">
        <v>#N/A</v>
      </c>
      <c r="JPC251" s="225" t="e">
        <v>#N/A</v>
      </c>
      <c r="JPD251" s="225" t="e">
        <v>#N/A</v>
      </c>
      <c r="JPE251" s="225" t="e">
        <v>#N/A</v>
      </c>
      <c r="JPF251" s="225" t="e">
        <v>#N/A</v>
      </c>
      <c r="JPG251" s="225" t="e">
        <v>#N/A</v>
      </c>
      <c r="JPH251" s="225" t="e">
        <v>#N/A</v>
      </c>
      <c r="JPI251" s="225" t="e">
        <v>#N/A</v>
      </c>
      <c r="JPJ251" s="225" t="e">
        <v>#N/A</v>
      </c>
      <c r="JPK251" s="225" t="e">
        <v>#N/A</v>
      </c>
      <c r="JPL251" s="225" t="e">
        <v>#N/A</v>
      </c>
      <c r="JPM251" s="225" t="e">
        <v>#N/A</v>
      </c>
      <c r="JPN251" s="225" t="e">
        <v>#N/A</v>
      </c>
      <c r="JPO251" s="225" t="e">
        <v>#N/A</v>
      </c>
      <c r="JPP251" s="225" t="e">
        <v>#N/A</v>
      </c>
      <c r="JPQ251" s="225" t="e">
        <v>#N/A</v>
      </c>
      <c r="JPR251" s="225" t="e">
        <v>#N/A</v>
      </c>
      <c r="JPS251" s="225" t="e">
        <v>#N/A</v>
      </c>
      <c r="JPT251" s="225" t="e">
        <v>#N/A</v>
      </c>
      <c r="JPU251" s="225" t="e">
        <v>#N/A</v>
      </c>
      <c r="JPV251" s="225" t="e">
        <v>#N/A</v>
      </c>
      <c r="JPW251" s="225" t="e">
        <v>#N/A</v>
      </c>
      <c r="JPX251" s="225" t="e">
        <v>#N/A</v>
      </c>
      <c r="JPY251" s="225" t="e">
        <v>#N/A</v>
      </c>
      <c r="JPZ251" s="225" t="e">
        <v>#N/A</v>
      </c>
      <c r="JQA251" s="225" t="e">
        <v>#N/A</v>
      </c>
      <c r="JQB251" s="225" t="e">
        <v>#N/A</v>
      </c>
      <c r="JQC251" s="225" t="e">
        <v>#N/A</v>
      </c>
      <c r="JQD251" s="225" t="e">
        <v>#N/A</v>
      </c>
      <c r="JQE251" s="225" t="e">
        <v>#N/A</v>
      </c>
      <c r="JQF251" s="225" t="e">
        <v>#N/A</v>
      </c>
      <c r="JQG251" s="225" t="e">
        <v>#N/A</v>
      </c>
      <c r="JQH251" s="225" t="e">
        <v>#N/A</v>
      </c>
      <c r="JQI251" s="225" t="e">
        <v>#N/A</v>
      </c>
      <c r="JQJ251" s="225" t="e">
        <v>#N/A</v>
      </c>
      <c r="JQK251" s="225" t="e">
        <v>#N/A</v>
      </c>
      <c r="JQL251" s="225" t="e">
        <v>#N/A</v>
      </c>
      <c r="JQM251" s="225" t="e">
        <v>#N/A</v>
      </c>
      <c r="JQN251" s="225" t="e">
        <v>#N/A</v>
      </c>
      <c r="JQO251" s="225" t="e">
        <v>#N/A</v>
      </c>
      <c r="JQP251" s="225" t="e">
        <v>#N/A</v>
      </c>
      <c r="JQQ251" s="225" t="e">
        <v>#N/A</v>
      </c>
      <c r="JQR251" s="225" t="e">
        <v>#N/A</v>
      </c>
      <c r="JQS251" s="225" t="e">
        <v>#N/A</v>
      </c>
      <c r="JQT251" s="225" t="e">
        <v>#N/A</v>
      </c>
      <c r="JQU251" s="225" t="e">
        <v>#N/A</v>
      </c>
      <c r="JQV251" s="225" t="e">
        <v>#N/A</v>
      </c>
      <c r="JQW251" s="225" t="e">
        <v>#N/A</v>
      </c>
      <c r="JQX251" s="225" t="e">
        <v>#N/A</v>
      </c>
      <c r="JQY251" s="225" t="e">
        <v>#N/A</v>
      </c>
      <c r="JQZ251" s="225" t="e">
        <v>#N/A</v>
      </c>
      <c r="JRA251" s="225" t="e">
        <v>#N/A</v>
      </c>
      <c r="JRB251" s="225" t="e">
        <v>#N/A</v>
      </c>
      <c r="JRC251" s="225" t="e">
        <v>#N/A</v>
      </c>
      <c r="JRD251" s="225" t="e">
        <v>#N/A</v>
      </c>
      <c r="JRE251" s="225" t="e">
        <v>#N/A</v>
      </c>
      <c r="JRF251" s="225" t="e">
        <v>#N/A</v>
      </c>
      <c r="JRG251" s="225" t="e">
        <v>#N/A</v>
      </c>
      <c r="JRH251" s="225" t="e">
        <v>#N/A</v>
      </c>
      <c r="JRI251" s="225" t="e">
        <v>#N/A</v>
      </c>
      <c r="JRJ251" s="225" t="e">
        <v>#N/A</v>
      </c>
      <c r="JRK251" s="225" t="e">
        <v>#N/A</v>
      </c>
      <c r="JRL251" s="225" t="e">
        <v>#N/A</v>
      </c>
      <c r="JRM251" s="225" t="e">
        <v>#N/A</v>
      </c>
      <c r="JRN251" s="225" t="e">
        <v>#N/A</v>
      </c>
      <c r="JRO251" s="225" t="e">
        <v>#N/A</v>
      </c>
      <c r="JRP251" s="225" t="e">
        <v>#N/A</v>
      </c>
      <c r="JRQ251" s="225" t="e">
        <v>#N/A</v>
      </c>
      <c r="JRR251" s="225" t="e">
        <v>#N/A</v>
      </c>
      <c r="JRS251" s="225" t="e">
        <v>#N/A</v>
      </c>
      <c r="JRT251" s="225" t="e">
        <v>#N/A</v>
      </c>
      <c r="JRU251" s="225" t="e">
        <v>#N/A</v>
      </c>
      <c r="JRV251" s="225" t="e">
        <v>#N/A</v>
      </c>
      <c r="JRW251" s="225" t="e">
        <v>#N/A</v>
      </c>
      <c r="JRX251" s="225" t="e">
        <v>#N/A</v>
      </c>
      <c r="JRY251" s="225" t="e">
        <v>#N/A</v>
      </c>
      <c r="JRZ251" s="225" t="e">
        <v>#N/A</v>
      </c>
      <c r="JSA251" s="225" t="e">
        <v>#N/A</v>
      </c>
      <c r="JSB251" s="225" t="e">
        <v>#N/A</v>
      </c>
      <c r="JSC251" s="225" t="e">
        <v>#N/A</v>
      </c>
      <c r="JSD251" s="225" t="e">
        <v>#N/A</v>
      </c>
      <c r="JSE251" s="225" t="e">
        <v>#N/A</v>
      </c>
      <c r="JSF251" s="225" t="e">
        <v>#N/A</v>
      </c>
      <c r="JSG251" s="225" t="e">
        <v>#N/A</v>
      </c>
      <c r="JSH251" s="225" t="e">
        <v>#N/A</v>
      </c>
      <c r="JSI251" s="225" t="e">
        <v>#N/A</v>
      </c>
      <c r="JSJ251" s="225" t="e">
        <v>#N/A</v>
      </c>
      <c r="JSK251" s="225" t="e">
        <v>#N/A</v>
      </c>
      <c r="JSL251" s="225" t="e">
        <v>#N/A</v>
      </c>
      <c r="JSM251" s="225" t="e">
        <v>#N/A</v>
      </c>
      <c r="JSN251" s="225" t="e">
        <v>#N/A</v>
      </c>
      <c r="JSO251" s="225" t="e">
        <v>#N/A</v>
      </c>
      <c r="JSP251" s="225" t="e">
        <v>#N/A</v>
      </c>
      <c r="JSQ251" s="225" t="e">
        <v>#N/A</v>
      </c>
      <c r="JSR251" s="225" t="e">
        <v>#N/A</v>
      </c>
      <c r="JSS251" s="225" t="e">
        <v>#N/A</v>
      </c>
      <c r="JST251" s="225" t="e">
        <v>#N/A</v>
      </c>
      <c r="JSU251" s="225" t="e">
        <v>#N/A</v>
      </c>
      <c r="JSV251" s="225" t="e">
        <v>#N/A</v>
      </c>
      <c r="JSW251" s="225" t="e">
        <v>#N/A</v>
      </c>
      <c r="JSX251" s="225" t="e">
        <v>#N/A</v>
      </c>
      <c r="JSY251" s="225" t="e">
        <v>#N/A</v>
      </c>
      <c r="JSZ251" s="225" t="e">
        <v>#N/A</v>
      </c>
      <c r="JTA251" s="225" t="e">
        <v>#N/A</v>
      </c>
      <c r="JTB251" s="225" t="e">
        <v>#N/A</v>
      </c>
      <c r="JTC251" s="225" t="e">
        <v>#N/A</v>
      </c>
      <c r="JTD251" s="225" t="e">
        <v>#N/A</v>
      </c>
      <c r="JTE251" s="225" t="e">
        <v>#N/A</v>
      </c>
      <c r="JTF251" s="225" t="e">
        <v>#N/A</v>
      </c>
      <c r="JTG251" s="225" t="e">
        <v>#N/A</v>
      </c>
      <c r="JTH251" s="225" t="e">
        <v>#N/A</v>
      </c>
      <c r="JTI251" s="225" t="e">
        <v>#N/A</v>
      </c>
      <c r="JTJ251" s="225" t="e">
        <v>#N/A</v>
      </c>
      <c r="JTK251" s="225" t="e">
        <v>#N/A</v>
      </c>
      <c r="JTL251" s="225" t="e">
        <v>#N/A</v>
      </c>
      <c r="JTM251" s="225" t="e">
        <v>#N/A</v>
      </c>
      <c r="JTN251" s="225" t="e">
        <v>#N/A</v>
      </c>
      <c r="JTO251" s="225" t="e">
        <v>#N/A</v>
      </c>
      <c r="JTP251" s="225" t="e">
        <v>#N/A</v>
      </c>
      <c r="JTQ251" s="225" t="e">
        <v>#N/A</v>
      </c>
      <c r="JTR251" s="225" t="e">
        <v>#N/A</v>
      </c>
      <c r="JTS251" s="225" t="e">
        <v>#N/A</v>
      </c>
      <c r="JTT251" s="225" t="e">
        <v>#N/A</v>
      </c>
      <c r="JTU251" s="225" t="e">
        <v>#N/A</v>
      </c>
      <c r="JTV251" s="225" t="e">
        <v>#N/A</v>
      </c>
      <c r="JTW251" s="225" t="e">
        <v>#N/A</v>
      </c>
      <c r="JTX251" s="225" t="e">
        <v>#N/A</v>
      </c>
      <c r="JTY251" s="225" t="e">
        <v>#N/A</v>
      </c>
      <c r="JTZ251" s="225" t="e">
        <v>#N/A</v>
      </c>
      <c r="JUA251" s="225" t="e">
        <v>#N/A</v>
      </c>
      <c r="JUB251" s="225" t="e">
        <v>#N/A</v>
      </c>
      <c r="JUC251" s="225" t="e">
        <v>#N/A</v>
      </c>
      <c r="JUD251" s="225" t="e">
        <v>#N/A</v>
      </c>
      <c r="JUE251" s="225" t="e">
        <v>#N/A</v>
      </c>
      <c r="JUF251" s="225" t="e">
        <v>#N/A</v>
      </c>
      <c r="JUG251" s="225" t="e">
        <v>#N/A</v>
      </c>
      <c r="JUH251" s="225" t="e">
        <v>#N/A</v>
      </c>
      <c r="JUI251" s="225" t="e">
        <v>#N/A</v>
      </c>
      <c r="JUJ251" s="225" t="e">
        <v>#N/A</v>
      </c>
      <c r="JUK251" s="225" t="e">
        <v>#N/A</v>
      </c>
      <c r="JUL251" s="225" t="e">
        <v>#N/A</v>
      </c>
      <c r="JUM251" s="225" t="e">
        <v>#N/A</v>
      </c>
      <c r="JUN251" s="225" t="e">
        <v>#N/A</v>
      </c>
      <c r="JUO251" s="225" t="e">
        <v>#N/A</v>
      </c>
      <c r="JUP251" s="225" t="e">
        <v>#N/A</v>
      </c>
      <c r="JUQ251" s="225" t="e">
        <v>#N/A</v>
      </c>
      <c r="JUR251" s="225" t="e">
        <v>#N/A</v>
      </c>
      <c r="JUS251" s="225" t="e">
        <v>#N/A</v>
      </c>
      <c r="JUT251" s="225" t="e">
        <v>#N/A</v>
      </c>
      <c r="JUU251" s="225" t="e">
        <v>#N/A</v>
      </c>
      <c r="JUV251" s="225" t="e">
        <v>#N/A</v>
      </c>
      <c r="JUW251" s="225" t="e">
        <v>#N/A</v>
      </c>
      <c r="JUX251" s="225" t="e">
        <v>#N/A</v>
      </c>
      <c r="JUY251" s="225" t="e">
        <v>#N/A</v>
      </c>
      <c r="JUZ251" s="225" t="e">
        <v>#N/A</v>
      </c>
      <c r="JVA251" s="225" t="e">
        <v>#N/A</v>
      </c>
      <c r="JVB251" s="225" t="e">
        <v>#N/A</v>
      </c>
      <c r="JVC251" s="225" t="e">
        <v>#N/A</v>
      </c>
      <c r="JVD251" s="225" t="e">
        <v>#N/A</v>
      </c>
      <c r="JVE251" s="225" t="e">
        <v>#N/A</v>
      </c>
      <c r="JVF251" s="225" t="e">
        <v>#N/A</v>
      </c>
      <c r="JVG251" s="225" t="e">
        <v>#N/A</v>
      </c>
      <c r="JVH251" s="225" t="e">
        <v>#N/A</v>
      </c>
      <c r="JVI251" s="225" t="e">
        <v>#N/A</v>
      </c>
      <c r="JVJ251" s="225" t="e">
        <v>#N/A</v>
      </c>
      <c r="JVK251" s="225" t="e">
        <v>#N/A</v>
      </c>
      <c r="JVL251" s="225" t="e">
        <v>#N/A</v>
      </c>
      <c r="JVM251" s="225" t="e">
        <v>#N/A</v>
      </c>
      <c r="JVN251" s="225" t="e">
        <v>#N/A</v>
      </c>
      <c r="JVO251" s="225" t="e">
        <v>#N/A</v>
      </c>
      <c r="JVP251" s="225" t="e">
        <v>#N/A</v>
      </c>
      <c r="JVQ251" s="225" t="e">
        <v>#N/A</v>
      </c>
      <c r="JVR251" s="225" t="e">
        <v>#N/A</v>
      </c>
      <c r="JVS251" s="225" t="e">
        <v>#N/A</v>
      </c>
      <c r="JVT251" s="225" t="e">
        <v>#N/A</v>
      </c>
      <c r="JVU251" s="225" t="e">
        <v>#N/A</v>
      </c>
      <c r="JVV251" s="225" t="e">
        <v>#N/A</v>
      </c>
      <c r="JVW251" s="225" t="e">
        <v>#N/A</v>
      </c>
      <c r="JVX251" s="225" t="e">
        <v>#N/A</v>
      </c>
      <c r="JVY251" s="225" t="e">
        <v>#N/A</v>
      </c>
      <c r="JVZ251" s="225" t="e">
        <v>#N/A</v>
      </c>
      <c r="JWA251" s="225" t="e">
        <v>#N/A</v>
      </c>
      <c r="JWB251" s="225" t="e">
        <v>#N/A</v>
      </c>
      <c r="JWC251" s="225" t="e">
        <v>#N/A</v>
      </c>
      <c r="JWD251" s="225" t="e">
        <v>#N/A</v>
      </c>
      <c r="JWE251" s="225" t="e">
        <v>#N/A</v>
      </c>
      <c r="JWF251" s="225" t="e">
        <v>#N/A</v>
      </c>
      <c r="JWG251" s="225" t="e">
        <v>#N/A</v>
      </c>
      <c r="JWH251" s="225" t="e">
        <v>#N/A</v>
      </c>
      <c r="JWI251" s="225" t="e">
        <v>#N/A</v>
      </c>
      <c r="JWJ251" s="225" t="e">
        <v>#N/A</v>
      </c>
      <c r="JWK251" s="225" t="e">
        <v>#N/A</v>
      </c>
      <c r="JWL251" s="225" t="e">
        <v>#N/A</v>
      </c>
      <c r="JWM251" s="225" t="e">
        <v>#N/A</v>
      </c>
      <c r="JWN251" s="225" t="e">
        <v>#N/A</v>
      </c>
      <c r="JWO251" s="225" t="e">
        <v>#N/A</v>
      </c>
      <c r="JWP251" s="225" t="e">
        <v>#N/A</v>
      </c>
      <c r="JWQ251" s="225" t="e">
        <v>#N/A</v>
      </c>
      <c r="JWR251" s="225" t="e">
        <v>#N/A</v>
      </c>
      <c r="JWS251" s="225" t="e">
        <v>#N/A</v>
      </c>
      <c r="JWT251" s="225" t="e">
        <v>#N/A</v>
      </c>
      <c r="JWU251" s="225" t="e">
        <v>#N/A</v>
      </c>
      <c r="JWV251" s="225" t="e">
        <v>#N/A</v>
      </c>
      <c r="JWW251" s="225" t="e">
        <v>#N/A</v>
      </c>
      <c r="JWX251" s="225" t="e">
        <v>#N/A</v>
      </c>
      <c r="JWY251" s="225" t="e">
        <v>#N/A</v>
      </c>
      <c r="JWZ251" s="225" t="e">
        <v>#N/A</v>
      </c>
      <c r="JXA251" s="225" t="e">
        <v>#N/A</v>
      </c>
      <c r="JXB251" s="225" t="e">
        <v>#N/A</v>
      </c>
      <c r="JXC251" s="225" t="e">
        <v>#N/A</v>
      </c>
      <c r="JXD251" s="225" t="e">
        <v>#N/A</v>
      </c>
      <c r="JXE251" s="225" t="e">
        <v>#N/A</v>
      </c>
      <c r="JXF251" s="225" t="e">
        <v>#N/A</v>
      </c>
      <c r="JXG251" s="225" t="e">
        <v>#N/A</v>
      </c>
      <c r="JXH251" s="225" t="e">
        <v>#N/A</v>
      </c>
      <c r="JXI251" s="225" t="e">
        <v>#N/A</v>
      </c>
      <c r="JXJ251" s="225" t="e">
        <v>#N/A</v>
      </c>
      <c r="JXK251" s="225" t="e">
        <v>#N/A</v>
      </c>
      <c r="JXL251" s="225" t="e">
        <v>#N/A</v>
      </c>
      <c r="JXM251" s="225" t="e">
        <v>#N/A</v>
      </c>
      <c r="JXN251" s="225" t="e">
        <v>#N/A</v>
      </c>
      <c r="JXO251" s="225" t="e">
        <v>#N/A</v>
      </c>
      <c r="JXP251" s="225" t="e">
        <v>#N/A</v>
      </c>
      <c r="JXQ251" s="225" t="e">
        <v>#N/A</v>
      </c>
      <c r="JXR251" s="225" t="e">
        <v>#N/A</v>
      </c>
      <c r="JXS251" s="225" t="e">
        <v>#N/A</v>
      </c>
      <c r="JXT251" s="225" t="e">
        <v>#N/A</v>
      </c>
      <c r="JXU251" s="225" t="e">
        <v>#N/A</v>
      </c>
      <c r="JXV251" s="225" t="e">
        <v>#N/A</v>
      </c>
      <c r="JXW251" s="225" t="e">
        <v>#N/A</v>
      </c>
      <c r="JXX251" s="225" t="e">
        <v>#N/A</v>
      </c>
      <c r="JXY251" s="225" t="e">
        <v>#N/A</v>
      </c>
      <c r="JXZ251" s="225" t="e">
        <v>#N/A</v>
      </c>
      <c r="JYA251" s="225" t="e">
        <v>#N/A</v>
      </c>
      <c r="JYB251" s="225" t="e">
        <v>#N/A</v>
      </c>
      <c r="JYC251" s="225" t="e">
        <v>#N/A</v>
      </c>
      <c r="JYD251" s="225" t="e">
        <v>#N/A</v>
      </c>
      <c r="JYE251" s="225" t="e">
        <v>#N/A</v>
      </c>
      <c r="JYF251" s="225" t="e">
        <v>#N/A</v>
      </c>
      <c r="JYG251" s="225" t="e">
        <v>#N/A</v>
      </c>
      <c r="JYH251" s="225" t="e">
        <v>#N/A</v>
      </c>
      <c r="JYI251" s="225" t="e">
        <v>#N/A</v>
      </c>
      <c r="JYJ251" s="225" t="e">
        <v>#N/A</v>
      </c>
      <c r="JYK251" s="225" t="e">
        <v>#N/A</v>
      </c>
      <c r="JYL251" s="225" t="e">
        <v>#N/A</v>
      </c>
      <c r="JYM251" s="225" t="e">
        <v>#N/A</v>
      </c>
      <c r="JYN251" s="225" t="e">
        <v>#N/A</v>
      </c>
      <c r="JYO251" s="225" t="e">
        <v>#N/A</v>
      </c>
      <c r="JYP251" s="225" t="e">
        <v>#N/A</v>
      </c>
      <c r="JYQ251" s="225" t="e">
        <v>#N/A</v>
      </c>
      <c r="JYR251" s="225" t="e">
        <v>#N/A</v>
      </c>
      <c r="JYS251" s="225" t="e">
        <v>#N/A</v>
      </c>
      <c r="JYT251" s="225" t="e">
        <v>#N/A</v>
      </c>
      <c r="JYU251" s="225" t="e">
        <v>#N/A</v>
      </c>
      <c r="JYV251" s="225" t="e">
        <v>#N/A</v>
      </c>
      <c r="JYW251" s="225" t="e">
        <v>#N/A</v>
      </c>
      <c r="JYX251" s="225" t="e">
        <v>#N/A</v>
      </c>
      <c r="JYY251" s="225" t="e">
        <v>#N/A</v>
      </c>
      <c r="JYZ251" s="225" t="e">
        <v>#N/A</v>
      </c>
      <c r="JZA251" s="225" t="e">
        <v>#N/A</v>
      </c>
      <c r="JZB251" s="225" t="e">
        <v>#N/A</v>
      </c>
      <c r="JZC251" s="225" t="e">
        <v>#N/A</v>
      </c>
      <c r="JZD251" s="225" t="e">
        <v>#N/A</v>
      </c>
      <c r="JZE251" s="225" t="e">
        <v>#N/A</v>
      </c>
      <c r="JZF251" s="225" t="e">
        <v>#N/A</v>
      </c>
      <c r="JZG251" s="225" t="e">
        <v>#N/A</v>
      </c>
      <c r="JZH251" s="225" t="e">
        <v>#N/A</v>
      </c>
      <c r="JZI251" s="225" t="e">
        <v>#N/A</v>
      </c>
      <c r="JZJ251" s="225" t="e">
        <v>#N/A</v>
      </c>
      <c r="JZK251" s="225" t="e">
        <v>#N/A</v>
      </c>
      <c r="JZL251" s="225" t="e">
        <v>#N/A</v>
      </c>
      <c r="JZM251" s="225" t="e">
        <v>#N/A</v>
      </c>
      <c r="JZN251" s="225" t="e">
        <v>#N/A</v>
      </c>
      <c r="JZO251" s="225" t="e">
        <v>#N/A</v>
      </c>
      <c r="JZP251" s="225" t="e">
        <v>#N/A</v>
      </c>
      <c r="JZQ251" s="225" t="e">
        <v>#N/A</v>
      </c>
      <c r="JZR251" s="225" t="e">
        <v>#N/A</v>
      </c>
      <c r="JZS251" s="225" t="e">
        <v>#N/A</v>
      </c>
      <c r="JZT251" s="225" t="e">
        <v>#N/A</v>
      </c>
      <c r="JZU251" s="225" t="e">
        <v>#N/A</v>
      </c>
      <c r="JZV251" s="225" t="e">
        <v>#N/A</v>
      </c>
      <c r="JZW251" s="225" t="e">
        <v>#N/A</v>
      </c>
      <c r="JZX251" s="225" t="e">
        <v>#N/A</v>
      </c>
      <c r="JZY251" s="225" t="e">
        <v>#N/A</v>
      </c>
      <c r="JZZ251" s="225" t="e">
        <v>#N/A</v>
      </c>
      <c r="KAA251" s="225" t="e">
        <v>#N/A</v>
      </c>
      <c r="KAB251" s="225" t="e">
        <v>#N/A</v>
      </c>
      <c r="KAC251" s="225" t="e">
        <v>#N/A</v>
      </c>
      <c r="KAD251" s="225" t="e">
        <v>#N/A</v>
      </c>
      <c r="KAE251" s="225" t="e">
        <v>#N/A</v>
      </c>
      <c r="KAF251" s="225" t="e">
        <v>#N/A</v>
      </c>
      <c r="KAG251" s="225" t="e">
        <v>#N/A</v>
      </c>
      <c r="KAH251" s="225" t="e">
        <v>#N/A</v>
      </c>
      <c r="KAI251" s="225" t="e">
        <v>#N/A</v>
      </c>
      <c r="KAJ251" s="225" t="e">
        <v>#N/A</v>
      </c>
      <c r="KAK251" s="225" t="e">
        <v>#N/A</v>
      </c>
      <c r="KAL251" s="225" t="e">
        <v>#N/A</v>
      </c>
      <c r="KAM251" s="225" t="e">
        <v>#N/A</v>
      </c>
      <c r="KAN251" s="225" t="e">
        <v>#N/A</v>
      </c>
      <c r="KAO251" s="225" t="e">
        <v>#N/A</v>
      </c>
      <c r="KAP251" s="225" t="e">
        <v>#N/A</v>
      </c>
      <c r="KAQ251" s="225" t="e">
        <v>#N/A</v>
      </c>
      <c r="KAR251" s="225" t="e">
        <v>#N/A</v>
      </c>
      <c r="KAS251" s="225" t="e">
        <v>#N/A</v>
      </c>
      <c r="KAT251" s="225" t="e">
        <v>#N/A</v>
      </c>
      <c r="KAU251" s="225" t="e">
        <v>#N/A</v>
      </c>
      <c r="KAV251" s="225" t="e">
        <v>#N/A</v>
      </c>
      <c r="KAW251" s="225" t="e">
        <v>#N/A</v>
      </c>
      <c r="KAX251" s="225" t="e">
        <v>#N/A</v>
      </c>
      <c r="KAY251" s="225" t="e">
        <v>#N/A</v>
      </c>
      <c r="KAZ251" s="225" t="e">
        <v>#N/A</v>
      </c>
      <c r="KBA251" s="225" t="e">
        <v>#N/A</v>
      </c>
      <c r="KBB251" s="225" t="e">
        <v>#N/A</v>
      </c>
      <c r="KBC251" s="225" t="e">
        <v>#N/A</v>
      </c>
      <c r="KBD251" s="225" t="e">
        <v>#N/A</v>
      </c>
      <c r="KBE251" s="225" t="e">
        <v>#N/A</v>
      </c>
      <c r="KBF251" s="225" t="e">
        <v>#N/A</v>
      </c>
      <c r="KBG251" s="225" t="e">
        <v>#N/A</v>
      </c>
      <c r="KBH251" s="225" t="e">
        <v>#N/A</v>
      </c>
      <c r="KBI251" s="225" t="e">
        <v>#N/A</v>
      </c>
      <c r="KBJ251" s="225" t="e">
        <v>#N/A</v>
      </c>
      <c r="KBK251" s="225" t="e">
        <v>#N/A</v>
      </c>
      <c r="KBL251" s="225" t="e">
        <v>#N/A</v>
      </c>
      <c r="KBM251" s="225" t="e">
        <v>#N/A</v>
      </c>
      <c r="KBN251" s="225" t="e">
        <v>#N/A</v>
      </c>
      <c r="KBO251" s="225" t="e">
        <v>#N/A</v>
      </c>
      <c r="KBP251" s="225" t="e">
        <v>#N/A</v>
      </c>
      <c r="KBQ251" s="225" t="e">
        <v>#N/A</v>
      </c>
      <c r="KBR251" s="225" t="e">
        <v>#N/A</v>
      </c>
      <c r="KBS251" s="225" t="e">
        <v>#N/A</v>
      </c>
      <c r="KBT251" s="225" t="e">
        <v>#N/A</v>
      </c>
      <c r="KBU251" s="225" t="e">
        <v>#N/A</v>
      </c>
      <c r="KBV251" s="225" t="e">
        <v>#N/A</v>
      </c>
      <c r="KBW251" s="225" t="e">
        <v>#N/A</v>
      </c>
      <c r="KBX251" s="225" t="e">
        <v>#N/A</v>
      </c>
      <c r="KBY251" s="225" t="e">
        <v>#N/A</v>
      </c>
      <c r="KBZ251" s="225" t="e">
        <v>#N/A</v>
      </c>
      <c r="KCA251" s="225" t="e">
        <v>#N/A</v>
      </c>
      <c r="KCB251" s="225" t="e">
        <v>#N/A</v>
      </c>
      <c r="KCC251" s="225" t="e">
        <v>#N/A</v>
      </c>
      <c r="KCD251" s="225" t="e">
        <v>#N/A</v>
      </c>
      <c r="KCE251" s="225" t="e">
        <v>#N/A</v>
      </c>
      <c r="KCF251" s="225" t="e">
        <v>#N/A</v>
      </c>
      <c r="KCG251" s="225" t="e">
        <v>#N/A</v>
      </c>
      <c r="KCH251" s="225" t="e">
        <v>#N/A</v>
      </c>
      <c r="KCI251" s="225" t="e">
        <v>#N/A</v>
      </c>
      <c r="KCJ251" s="225" t="e">
        <v>#N/A</v>
      </c>
      <c r="KCK251" s="225" t="e">
        <v>#N/A</v>
      </c>
      <c r="KCL251" s="225" t="e">
        <v>#N/A</v>
      </c>
      <c r="KCM251" s="225" t="e">
        <v>#N/A</v>
      </c>
      <c r="KCN251" s="225" t="e">
        <v>#N/A</v>
      </c>
      <c r="KCO251" s="225" t="e">
        <v>#N/A</v>
      </c>
      <c r="KCP251" s="225" t="e">
        <v>#N/A</v>
      </c>
      <c r="KCQ251" s="225" t="e">
        <v>#N/A</v>
      </c>
      <c r="KCR251" s="225" t="e">
        <v>#N/A</v>
      </c>
      <c r="KCS251" s="225" t="e">
        <v>#N/A</v>
      </c>
      <c r="KCT251" s="225" t="e">
        <v>#N/A</v>
      </c>
      <c r="KCU251" s="225" t="e">
        <v>#N/A</v>
      </c>
      <c r="KCV251" s="225" t="e">
        <v>#N/A</v>
      </c>
      <c r="KCW251" s="225" t="e">
        <v>#N/A</v>
      </c>
      <c r="KCX251" s="225" t="e">
        <v>#N/A</v>
      </c>
      <c r="KCY251" s="225" t="e">
        <v>#N/A</v>
      </c>
      <c r="KCZ251" s="225" t="e">
        <v>#N/A</v>
      </c>
      <c r="KDA251" s="225" t="e">
        <v>#N/A</v>
      </c>
      <c r="KDB251" s="225" t="e">
        <v>#N/A</v>
      </c>
      <c r="KDC251" s="225" t="e">
        <v>#N/A</v>
      </c>
      <c r="KDD251" s="225" t="e">
        <v>#N/A</v>
      </c>
      <c r="KDE251" s="225" t="e">
        <v>#N/A</v>
      </c>
      <c r="KDF251" s="225" t="e">
        <v>#N/A</v>
      </c>
      <c r="KDG251" s="225" t="e">
        <v>#N/A</v>
      </c>
      <c r="KDH251" s="225" t="e">
        <v>#N/A</v>
      </c>
      <c r="KDI251" s="225" t="e">
        <v>#N/A</v>
      </c>
      <c r="KDJ251" s="225" t="e">
        <v>#N/A</v>
      </c>
      <c r="KDK251" s="225" t="e">
        <v>#N/A</v>
      </c>
      <c r="KDL251" s="225" t="e">
        <v>#N/A</v>
      </c>
      <c r="KDM251" s="225" t="e">
        <v>#N/A</v>
      </c>
      <c r="KDN251" s="225" t="e">
        <v>#N/A</v>
      </c>
      <c r="KDO251" s="225" t="e">
        <v>#N/A</v>
      </c>
      <c r="KDP251" s="225" t="e">
        <v>#N/A</v>
      </c>
      <c r="KDQ251" s="225" t="e">
        <v>#N/A</v>
      </c>
      <c r="KDR251" s="225" t="e">
        <v>#N/A</v>
      </c>
      <c r="KDS251" s="225" t="e">
        <v>#N/A</v>
      </c>
      <c r="KDT251" s="225" t="e">
        <v>#N/A</v>
      </c>
      <c r="KDU251" s="225" t="e">
        <v>#N/A</v>
      </c>
      <c r="KDV251" s="225" t="e">
        <v>#N/A</v>
      </c>
      <c r="KDW251" s="225" t="e">
        <v>#N/A</v>
      </c>
      <c r="KDX251" s="225" t="e">
        <v>#N/A</v>
      </c>
      <c r="KDY251" s="225" t="e">
        <v>#N/A</v>
      </c>
      <c r="KDZ251" s="225" t="e">
        <v>#N/A</v>
      </c>
      <c r="KEA251" s="225" t="e">
        <v>#N/A</v>
      </c>
      <c r="KEB251" s="225" t="e">
        <v>#N/A</v>
      </c>
      <c r="KEC251" s="225" t="e">
        <v>#N/A</v>
      </c>
      <c r="KED251" s="225" t="e">
        <v>#N/A</v>
      </c>
      <c r="KEE251" s="225" t="e">
        <v>#N/A</v>
      </c>
      <c r="KEF251" s="225" t="e">
        <v>#N/A</v>
      </c>
      <c r="KEG251" s="225" t="e">
        <v>#N/A</v>
      </c>
      <c r="KEH251" s="225" t="e">
        <v>#N/A</v>
      </c>
      <c r="KEI251" s="225" t="e">
        <v>#N/A</v>
      </c>
      <c r="KEJ251" s="225" t="e">
        <v>#N/A</v>
      </c>
      <c r="KEK251" s="225" t="e">
        <v>#N/A</v>
      </c>
      <c r="KEL251" s="225" t="e">
        <v>#N/A</v>
      </c>
      <c r="KEM251" s="225" t="e">
        <v>#N/A</v>
      </c>
      <c r="KEN251" s="225" t="e">
        <v>#N/A</v>
      </c>
      <c r="KEO251" s="225" t="e">
        <v>#N/A</v>
      </c>
      <c r="KEP251" s="225" t="e">
        <v>#N/A</v>
      </c>
      <c r="KEQ251" s="225" t="e">
        <v>#N/A</v>
      </c>
      <c r="KER251" s="225" t="e">
        <v>#N/A</v>
      </c>
      <c r="KES251" s="225" t="e">
        <v>#N/A</v>
      </c>
      <c r="KET251" s="225" t="e">
        <v>#N/A</v>
      </c>
      <c r="KEU251" s="225" t="e">
        <v>#N/A</v>
      </c>
      <c r="KEV251" s="225" t="e">
        <v>#N/A</v>
      </c>
      <c r="KEW251" s="225" t="e">
        <v>#N/A</v>
      </c>
      <c r="KEX251" s="225" t="e">
        <v>#N/A</v>
      </c>
      <c r="KEY251" s="225" t="e">
        <v>#N/A</v>
      </c>
      <c r="KEZ251" s="225" t="e">
        <v>#N/A</v>
      </c>
      <c r="KFA251" s="225" t="e">
        <v>#N/A</v>
      </c>
      <c r="KFB251" s="225" t="e">
        <v>#N/A</v>
      </c>
      <c r="KFC251" s="225" t="e">
        <v>#N/A</v>
      </c>
      <c r="KFD251" s="225" t="e">
        <v>#N/A</v>
      </c>
      <c r="KFE251" s="225" t="e">
        <v>#N/A</v>
      </c>
      <c r="KFF251" s="225" t="e">
        <v>#N/A</v>
      </c>
      <c r="KFG251" s="225" t="e">
        <v>#N/A</v>
      </c>
      <c r="KFH251" s="225" t="e">
        <v>#N/A</v>
      </c>
      <c r="KFI251" s="225" t="e">
        <v>#N/A</v>
      </c>
      <c r="KFJ251" s="225" t="e">
        <v>#N/A</v>
      </c>
      <c r="KFK251" s="225" t="e">
        <v>#N/A</v>
      </c>
      <c r="KFL251" s="225" t="e">
        <v>#N/A</v>
      </c>
      <c r="KFM251" s="225" t="e">
        <v>#N/A</v>
      </c>
      <c r="KFN251" s="225" t="e">
        <v>#N/A</v>
      </c>
      <c r="KFO251" s="225" t="e">
        <v>#N/A</v>
      </c>
      <c r="KFP251" s="225" t="e">
        <v>#N/A</v>
      </c>
      <c r="KFQ251" s="225" t="e">
        <v>#N/A</v>
      </c>
      <c r="KFR251" s="225" t="e">
        <v>#N/A</v>
      </c>
      <c r="KFS251" s="225" t="e">
        <v>#N/A</v>
      </c>
      <c r="KFT251" s="225" t="e">
        <v>#N/A</v>
      </c>
      <c r="KFU251" s="225" t="e">
        <v>#N/A</v>
      </c>
      <c r="KFV251" s="225" t="e">
        <v>#N/A</v>
      </c>
      <c r="KFW251" s="225" t="e">
        <v>#N/A</v>
      </c>
      <c r="KFX251" s="225" t="e">
        <v>#N/A</v>
      </c>
      <c r="KFY251" s="225" t="e">
        <v>#N/A</v>
      </c>
      <c r="KFZ251" s="225" t="e">
        <v>#N/A</v>
      </c>
      <c r="KGA251" s="225" t="e">
        <v>#N/A</v>
      </c>
      <c r="KGB251" s="225" t="e">
        <v>#N/A</v>
      </c>
      <c r="KGC251" s="225" t="e">
        <v>#N/A</v>
      </c>
      <c r="KGD251" s="225" t="e">
        <v>#N/A</v>
      </c>
      <c r="KGE251" s="225" t="e">
        <v>#N/A</v>
      </c>
      <c r="KGF251" s="225" t="e">
        <v>#N/A</v>
      </c>
      <c r="KGG251" s="225" t="e">
        <v>#N/A</v>
      </c>
      <c r="KGH251" s="225" t="e">
        <v>#N/A</v>
      </c>
      <c r="KGI251" s="225" t="e">
        <v>#N/A</v>
      </c>
      <c r="KGJ251" s="225" t="e">
        <v>#N/A</v>
      </c>
      <c r="KGK251" s="225" t="e">
        <v>#N/A</v>
      </c>
      <c r="KGL251" s="225" t="e">
        <v>#N/A</v>
      </c>
      <c r="KGM251" s="225" t="e">
        <v>#N/A</v>
      </c>
      <c r="KGN251" s="225" t="e">
        <v>#N/A</v>
      </c>
      <c r="KGO251" s="225" t="e">
        <v>#N/A</v>
      </c>
      <c r="KGP251" s="225" t="e">
        <v>#N/A</v>
      </c>
      <c r="KGQ251" s="225" t="e">
        <v>#N/A</v>
      </c>
      <c r="KGR251" s="225" t="e">
        <v>#N/A</v>
      </c>
      <c r="KGS251" s="225" t="e">
        <v>#N/A</v>
      </c>
      <c r="KGT251" s="225" t="e">
        <v>#N/A</v>
      </c>
      <c r="KGU251" s="225" t="e">
        <v>#N/A</v>
      </c>
      <c r="KGV251" s="225" t="e">
        <v>#N/A</v>
      </c>
      <c r="KGW251" s="225" t="e">
        <v>#N/A</v>
      </c>
      <c r="KGX251" s="225" t="e">
        <v>#N/A</v>
      </c>
      <c r="KGY251" s="225" t="e">
        <v>#N/A</v>
      </c>
      <c r="KGZ251" s="225" t="e">
        <v>#N/A</v>
      </c>
      <c r="KHA251" s="225" t="e">
        <v>#N/A</v>
      </c>
      <c r="KHB251" s="225" t="e">
        <v>#N/A</v>
      </c>
      <c r="KHC251" s="225" t="e">
        <v>#N/A</v>
      </c>
      <c r="KHD251" s="225" t="e">
        <v>#N/A</v>
      </c>
      <c r="KHE251" s="225" t="e">
        <v>#N/A</v>
      </c>
      <c r="KHF251" s="225" t="e">
        <v>#N/A</v>
      </c>
      <c r="KHG251" s="225" t="e">
        <v>#N/A</v>
      </c>
      <c r="KHH251" s="225" t="e">
        <v>#N/A</v>
      </c>
      <c r="KHI251" s="225" t="e">
        <v>#N/A</v>
      </c>
      <c r="KHJ251" s="225" t="e">
        <v>#N/A</v>
      </c>
      <c r="KHK251" s="225" t="e">
        <v>#N/A</v>
      </c>
      <c r="KHL251" s="225" t="e">
        <v>#N/A</v>
      </c>
      <c r="KHM251" s="225" t="e">
        <v>#N/A</v>
      </c>
      <c r="KHN251" s="225" t="e">
        <v>#N/A</v>
      </c>
      <c r="KHO251" s="225" t="e">
        <v>#N/A</v>
      </c>
      <c r="KHP251" s="225" t="e">
        <v>#N/A</v>
      </c>
      <c r="KHQ251" s="225" t="e">
        <v>#N/A</v>
      </c>
      <c r="KHR251" s="225" t="e">
        <v>#N/A</v>
      </c>
      <c r="KHS251" s="225" t="e">
        <v>#N/A</v>
      </c>
      <c r="KHT251" s="225" t="e">
        <v>#N/A</v>
      </c>
      <c r="KHU251" s="225" t="e">
        <v>#N/A</v>
      </c>
      <c r="KHV251" s="225" t="e">
        <v>#N/A</v>
      </c>
      <c r="KHW251" s="225" t="e">
        <v>#N/A</v>
      </c>
      <c r="KHX251" s="225" t="e">
        <v>#N/A</v>
      </c>
      <c r="KHY251" s="225" t="e">
        <v>#N/A</v>
      </c>
      <c r="KHZ251" s="225" t="e">
        <v>#N/A</v>
      </c>
      <c r="KIA251" s="225" t="e">
        <v>#N/A</v>
      </c>
      <c r="KIB251" s="225" t="e">
        <v>#N/A</v>
      </c>
      <c r="KIC251" s="225" t="e">
        <v>#N/A</v>
      </c>
      <c r="KID251" s="225" t="e">
        <v>#N/A</v>
      </c>
      <c r="KIE251" s="225" t="e">
        <v>#N/A</v>
      </c>
      <c r="KIF251" s="225" t="e">
        <v>#N/A</v>
      </c>
      <c r="KIG251" s="225" t="e">
        <v>#N/A</v>
      </c>
      <c r="KIH251" s="225" t="e">
        <v>#N/A</v>
      </c>
      <c r="KII251" s="225" t="e">
        <v>#N/A</v>
      </c>
      <c r="KIJ251" s="225" t="e">
        <v>#N/A</v>
      </c>
      <c r="KIK251" s="225" t="e">
        <v>#N/A</v>
      </c>
      <c r="KIL251" s="225" t="e">
        <v>#N/A</v>
      </c>
      <c r="KIM251" s="225" t="e">
        <v>#N/A</v>
      </c>
      <c r="KIN251" s="225" t="e">
        <v>#N/A</v>
      </c>
      <c r="KIO251" s="225" t="e">
        <v>#N/A</v>
      </c>
      <c r="KIP251" s="225" t="e">
        <v>#N/A</v>
      </c>
      <c r="KIQ251" s="225" t="e">
        <v>#N/A</v>
      </c>
      <c r="KIR251" s="225" t="e">
        <v>#N/A</v>
      </c>
      <c r="KIS251" s="225" t="e">
        <v>#N/A</v>
      </c>
      <c r="KIT251" s="225" t="e">
        <v>#N/A</v>
      </c>
      <c r="KIU251" s="225" t="e">
        <v>#N/A</v>
      </c>
      <c r="KIV251" s="225" t="e">
        <v>#N/A</v>
      </c>
      <c r="KIW251" s="225" t="e">
        <v>#N/A</v>
      </c>
      <c r="KIX251" s="225" t="e">
        <v>#N/A</v>
      </c>
      <c r="KIY251" s="225" t="e">
        <v>#N/A</v>
      </c>
      <c r="KIZ251" s="225" t="e">
        <v>#N/A</v>
      </c>
      <c r="KJA251" s="225" t="e">
        <v>#N/A</v>
      </c>
      <c r="KJB251" s="225" t="e">
        <v>#N/A</v>
      </c>
      <c r="KJC251" s="225" t="e">
        <v>#N/A</v>
      </c>
      <c r="KJD251" s="225" t="e">
        <v>#N/A</v>
      </c>
      <c r="KJE251" s="225" t="e">
        <v>#N/A</v>
      </c>
      <c r="KJF251" s="225" t="e">
        <v>#N/A</v>
      </c>
      <c r="KJG251" s="225" t="e">
        <v>#N/A</v>
      </c>
      <c r="KJH251" s="225" t="e">
        <v>#N/A</v>
      </c>
      <c r="KJI251" s="225" t="e">
        <v>#N/A</v>
      </c>
      <c r="KJJ251" s="225" t="e">
        <v>#N/A</v>
      </c>
      <c r="KJK251" s="225" t="e">
        <v>#N/A</v>
      </c>
      <c r="KJL251" s="225" t="e">
        <v>#N/A</v>
      </c>
      <c r="KJM251" s="225" t="e">
        <v>#N/A</v>
      </c>
      <c r="KJN251" s="225" t="e">
        <v>#N/A</v>
      </c>
      <c r="KJO251" s="225" t="e">
        <v>#N/A</v>
      </c>
      <c r="KJP251" s="225" t="e">
        <v>#N/A</v>
      </c>
      <c r="KJQ251" s="225" t="e">
        <v>#N/A</v>
      </c>
      <c r="KJR251" s="225" t="e">
        <v>#N/A</v>
      </c>
      <c r="KJS251" s="225" t="e">
        <v>#N/A</v>
      </c>
      <c r="KJT251" s="225" t="e">
        <v>#N/A</v>
      </c>
      <c r="KJU251" s="225" t="e">
        <v>#N/A</v>
      </c>
      <c r="KJV251" s="225" t="e">
        <v>#N/A</v>
      </c>
      <c r="KJW251" s="225" t="e">
        <v>#N/A</v>
      </c>
      <c r="KJX251" s="225" t="e">
        <v>#N/A</v>
      </c>
      <c r="KJY251" s="225" t="e">
        <v>#N/A</v>
      </c>
      <c r="KJZ251" s="225" t="e">
        <v>#N/A</v>
      </c>
      <c r="KKA251" s="225" t="e">
        <v>#N/A</v>
      </c>
      <c r="KKB251" s="225" t="e">
        <v>#N/A</v>
      </c>
      <c r="KKC251" s="225" t="e">
        <v>#N/A</v>
      </c>
      <c r="KKD251" s="225" t="e">
        <v>#N/A</v>
      </c>
      <c r="KKE251" s="225" t="e">
        <v>#N/A</v>
      </c>
      <c r="KKF251" s="225" t="e">
        <v>#N/A</v>
      </c>
      <c r="KKG251" s="225" t="e">
        <v>#N/A</v>
      </c>
      <c r="KKH251" s="225" t="e">
        <v>#N/A</v>
      </c>
      <c r="KKI251" s="225" t="e">
        <v>#N/A</v>
      </c>
      <c r="KKJ251" s="225" t="e">
        <v>#N/A</v>
      </c>
      <c r="KKK251" s="225" t="e">
        <v>#N/A</v>
      </c>
      <c r="KKL251" s="225" t="e">
        <v>#N/A</v>
      </c>
      <c r="KKM251" s="225" t="e">
        <v>#N/A</v>
      </c>
      <c r="KKN251" s="225" t="e">
        <v>#N/A</v>
      </c>
      <c r="KKO251" s="225" t="e">
        <v>#N/A</v>
      </c>
      <c r="KKP251" s="225" t="e">
        <v>#N/A</v>
      </c>
      <c r="KKQ251" s="225" t="e">
        <v>#N/A</v>
      </c>
      <c r="KKR251" s="225" t="e">
        <v>#N/A</v>
      </c>
      <c r="KKS251" s="225" t="e">
        <v>#N/A</v>
      </c>
      <c r="KKT251" s="225" t="e">
        <v>#N/A</v>
      </c>
      <c r="KKU251" s="225" t="e">
        <v>#N/A</v>
      </c>
      <c r="KKV251" s="225" t="e">
        <v>#N/A</v>
      </c>
      <c r="KKW251" s="225" t="e">
        <v>#N/A</v>
      </c>
      <c r="KKX251" s="225" t="e">
        <v>#N/A</v>
      </c>
      <c r="KKY251" s="225" t="e">
        <v>#N/A</v>
      </c>
      <c r="KKZ251" s="225" t="e">
        <v>#N/A</v>
      </c>
      <c r="KLA251" s="225" t="e">
        <v>#N/A</v>
      </c>
      <c r="KLB251" s="225" t="e">
        <v>#N/A</v>
      </c>
      <c r="KLC251" s="225" t="e">
        <v>#N/A</v>
      </c>
      <c r="KLD251" s="225" t="e">
        <v>#N/A</v>
      </c>
      <c r="KLE251" s="225" t="e">
        <v>#N/A</v>
      </c>
      <c r="KLF251" s="225" t="e">
        <v>#N/A</v>
      </c>
      <c r="KLG251" s="225" t="e">
        <v>#N/A</v>
      </c>
      <c r="KLH251" s="225" t="e">
        <v>#N/A</v>
      </c>
      <c r="KLI251" s="225" t="e">
        <v>#N/A</v>
      </c>
      <c r="KLJ251" s="225" t="e">
        <v>#N/A</v>
      </c>
      <c r="KLK251" s="225" t="e">
        <v>#N/A</v>
      </c>
      <c r="KLL251" s="225" t="e">
        <v>#N/A</v>
      </c>
      <c r="KLM251" s="225" t="e">
        <v>#N/A</v>
      </c>
      <c r="KLN251" s="225" t="e">
        <v>#N/A</v>
      </c>
      <c r="KLO251" s="225" t="e">
        <v>#N/A</v>
      </c>
      <c r="KLP251" s="225" t="e">
        <v>#N/A</v>
      </c>
      <c r="KLQ251" s="225" t="e">
        <v>#N/A</v>
      </c>
      <c r="KLR251" s="225" t="e">
        <v>#N/A</v>
      </c>
      <c r="KLS251" s="225" t="e">
        <v>#N/A</v>
      </c>
      <c r="KLT251" s="225" t="e">
        <v>#N/A</v>
      </c>
      <c r="KLU251" s="225" t="e">
        <v>#N/A</v>
      </c>
      <c r="KLV251" s="225" t="e">
        <v>#N/A</v>
      </c>
      <c r="KLW251" s="225" t="e">
        <v>#N/A</v>
      </c>
      <c r="KLX251" s="225" t="e">
        <v>#N/A</v>
      </c>
      <c r="KLY251" s="225" t="e">
        <v>#N/A</v>
      </c>
      <c r="KLZ251" s="225" t="e">
        <v>#N/A</v>
      </c>
      <c r="KMA251" s="225" t="e">
        <v>#N/A</v>
      </c>
      <c r="KMB251" s="225" t="e">
        <v>#N/A</v>
      </c>
      <c r="KMC251" s="225" t="e">
        <v>#N/A</v>
      </c>
      <c r="KMD251" s="225" t="e">
        <v>#N/A</v>
      </c>
      <c r="KME251" s="225" t="e">
        <v>#N/A</v>
      </c>
      <c r="KMF251" s="225" t="e">
        <v>#N/A</v>
      </c>
      <c r="KMG251" s="225" t="e">
        <v>#N/A</v>
      </c>
      <c r="KMH251" s="225" t="e">
        <v>#N/A</v>
      </c>
      <c r="KMI251" s="225" t="e">
        <v>#N/A</v>
      </c>
      <c r="KMJ251" s="225" t="e">
        <v>#N/A</v>
      </c>
      <c r="KMK251" s="225" t="e">
        <v>#N/A</v>
      </c>
      <c r="KML251" s="225" t="e">
        <v>#N/A</v>
      </c>
      <c r="KMM251" s="225" t="e">
        <v>#N/A</v>
      </c>
      <c r="KMN251" s="225" t="e">
        <v>#N/A</v>
      </c>
      <c r="KMO251" s="225" t="e">
        <v>#N/A</v>
      </c>
      <c r="KMP251" s="225" t="e">
        <v>#N/A</v>
      </c>
      <c r="KMQ251" s="225" t="e">
        <v>#N/A</v>
      </c>
      <c r="KMR251" s="225" t="e">
        <v>#N/A</v>
      </c>
      <c r="KMS251" s="225" t="e">
        <v>#N/A</v>
      </c>
      <c r="KMT251" s="225" t="e">
        <v>#N/A</v>
      </c>
      <c r="KMU251" s="225" t="e">
        <v>#N/A</v>
      </c>
      <c r="KMV251" s="225" t="e">
        <v>#N/A</v>
      </c>
      <c r="KMW251" s="225" t="e">
        <v>#N/A</v>
      </c>
      <c r="KMX251" s="225" t="e">
        <v>#N/A</v>
      </c>
      <c r="KMY251" s="225" t="e">
        <v>#N/A</v>
      </c>
      <c r="KMZ251" s="225" t="e">
        <v>#N/A</v>
      </c>
      <c r="KNA251" s="225" t="e">
        <v>#N/A</v>
      </c>
      <c r="KNB251" s="225" t="e">
        <v>#N/A</v>
      </c>
      <c r="KNC251" s="225" t="e">
        <v>#N/A</v>
      </c>
      <c r="KND251" s="225" t="e">
        <v>#N/A</v>
      </c>
      <c r="KNE251" s="225" t="e">
        <v>#N/A</v>
      </c>
      <c r="KNF251" s="225" t="e">
        <v>#N/A</v>
      </c>
      <c r="KNG251" s="225" t="e">
        <v>#N/A</v>
      </c>
      <c r="KNH251" s="225" t="e">
        <v>#N/A</v>
      </c>
      <c r="KNI251" s="225" t="e">
        <v>#N/A</v>
      </c>
      <c r="KNJ251" s="225" t="e">
        <v>#N/A</v>
      </c>
      <c r="KNK251" s="225" t="e">
        <v>#N/A</v>
      </c>
      <c r="KNL251" s="225" t="e">
        <v>#N/A</v>
      </c>
      <c r="KNM251" s="225" t="e">
        <v>#N/A</v>
      </c>
      <c r="KNN251" s="225" t="e">
        <v>#N/A</v>
      </c>
      <c r="KNO251" s="225" t="e">
        <v>#N/A</v>
      </c>
      <c r="KNP251" s="225" t="e">
        <v>#N/A</v>
      </c>
      <c r="KNQ251" s="225" t="e">
        <v>#N/A</v>
      </c>
      <c r="KNR251" s="225" t="e">
        <v>#N/A</v>
      </c>
      <c r="KNS251" s="225" t="e">
        <v>#N/A</v>
      </c>
      <c r="KNT251" s="225" t="e">
        <v>#N/A</v>
      </c>
      <c r="KNU251" s="225" t="e">
        <v>#N/A</v>
      </c>
      <c r="KNV251" s="225" t="e">
        <v>#N/A</v>
      </c>
      <c r="KNW251" s="225" t="e">
        <v>#N/A</v>
      </c>
      <c r="KNX251" s="225" t="e">
        <v>#N/A</v>
      </c>
      <c r="KNY251" s="225" t="e">
        <v>#N/A</v>
      </c>
      <c r="KNZ251" s="225" t="e">
        <v>#N/A</v>
      </c>
      <c r="KOA251" s="225" t="e">
        <v>#N/A</v>
      </c>
      <c r="KOB251" s="225" t="e">
        <v>#N/A</v>
      </c>
      <c r="KOC251" s="225" t="e">
        <v>#N/A</v>
      </c>
      <c r="KOD251" s="225" t="e">
        <v>#N/A</v>
      </c>
      <c r="KOE251" s="225" t="e">
        <v>#N/A</v>
      </c>
      <c r="KOF251" s="225" t="e">
        <v>#N/A</v>
      </c>
      <c r="KOG251" s="225" t="e">
        <v>#N/A</v>
      </c>
      <c r="KOH251" s="225" t="e">
        <v>#N/A</v>
      </c>
      <c r="KOI251" s="225" t="e">
        <v>#N/A</v>
      </c>
      <c r="KOJ251" s="225" t="e">
        <v>#N/A</v>
      </c>
      <c r="KOK251" s="225" t="e">
        <v>#N/A</v>
      </c>
      <c r="KOL251" s="225" t="e">
        <v>#N/A</v>
      </c>
      <c r="KOM251" s="225" t="e">
        <v>#N/A</v>
      </c>
      <c r="KON251" s="225" t="e">
        <v>#N/A</v>
      </c>
      <c r="KOO251" s="225" t="e">
        <v>#N/A</v>
      </c>
      <c r="KOP251" s="225" t="e">
        <v>#N/A</v>
      </c>
      <c r="KOQ251" s="225" t="e">
        <v>#N/A</v>
      </c>
      <c r="KOR251" s="225" t="e">
        <v>#N/A</v>
      </c>
      <c r="KOS251" s="225" t="e">
        <v>#N/A</v>
      </c>
      <c r="KOT251" s="225" t="e">
        <v>#N/A</v>
      </c>
      <c r="KOU251" s="225" t="e">
        <v>#N/A</v>
      </c>
      <c r="KOV251" s="225" t="e">
        <v>#N/A</v>
      </c>
      <c r="KOW251" s="225" t="e">
        <v>#N/A</v>
      </c>
      <c r="KOX251" s="225" t="e">
        <v>#N/A</v>
      </c>
      <c r="KOY251" s="225" t="e">
        <v>#N/A</v>
      </c>
      <c r="KOZ251" s="225" t="e">
        <v>#N/A</v>
      </c>
      <c r="KPA251" s="225" t="e">
        <v>#N/A</v>
      </c>
      <c r="KPB251" s="225" t="e">
        <v>#N/A</v>
      </c>
      <c r="KPC251" s="225" t="e">
        <v>#N/A</v>
      </c>
      <c r="KPD251" s="225" t="e">
        <v>#N/A</v>
      </c>
      <c r="KPE251" s="225" t="e">
        <v>#N/A</v>
      </c>
      <c r="KPF251" s="225" t="e">
        <v>#N/A</v>
      </c>
      <c r="KPG251" s="225" t="e">
        <v>#N/A</v>
      </c>
      <c r="KPH251" s="225" t="e">
        <v>#N/A</v>
      </c>
      <c r="KPI251" s="225" t="e">
        <v>#N/A</v>
      </c>
      <c r="KPJ251" s="225" t="e">
        <v>#N/A</v>
      </c>
      <c r="KPK251" s="225" t="e">
        <v>#N/A</v>
      </c>
      <c r="KPL251" s="225" t="e">
        <v>#N/A</v>
      </c>
      <c r="KPM251" s="225" t="e">
        <v>#N/A</v>
      </c>
      <c r="KPN251" s="225" t="e">
        <v>#N/A</v>
      </c>
      <c r="KPO251" s="225" t="e">
        <v>#N/A</v>
      </c>
      <c r="KPP251" s="225" t="e">
        <v>#N/A</v>
      </c>
      <c r="KPQ251" s="225" t="e">
        <v>#N/A</v>
      </c>
      <c r="KPR251" s="225" t="e">
        <v>#N/A</v>
      </c>
      <c r="KPS251" s="225" t="e">
        <v>#N/A</v>
      </c>
      <c r="KPT251" s="225" t="e">
        <v>#N/A</v>
      </c>
      <c r="KPU251" s="225" t="e">
        <v>#N/A</v>
      </c>
      <c r="KPV251" s="225" t="e">
        <v>#N/A</v>
      </c>
      <c r="KPW251" s="225" t="e">
        <v>#N/A</v>
      </c>
      <c r="KPX251" s="225" t="e">
        <v>#N/A</v>
      </c>
      <c r="KPY251" s="225" t="e">
        <v>#N/A</v>
      </c>
      <c r="KPZ251" s="225" t="e">
        <v>#N/A</v>
      </c>
      <c r="KQA251" s="225" t="e">
        <v>#N/A</v>
      </c>
      <c r="KQB251" s="225" t="e">
        <v>#N/A</v>
      </c>
      <c r="KQC251" s="225" t="e">
        <v>#N/A</v>
      </c>
      <c r="KQD251" s="225" t="e">
        <v>#N/A</v>
      </c>
      <c r="KQE251" s="225" t="e">
        <v>#N/A</v>
      </c>
      <c r="KQF251" s="225" t="e">
        <v>#N/A</v>
      </c>
      <c r="KQG251" s="225" t="e">
        <v>#N/A</v>
      </c>
      <c r="KQH251" s="225" t="e">
        <v>#N/A</v>
      </c>
      <c r="KQI251" s="225" t="e">
        <v>#N/A</v>
      </c>
      <c r="KQJ251" s="225" t="e">
        <v>#N/A</v>
      </c>
      <c r="KQK251" s="225" t="e">
        <v>#N/A</v>
      </c>
      <c r="KQL251" s="225" t="e">
        <v>#N/A</v>
      </c>
      <c r="KQM251" s="225" t="e">
        <v>#N/A</v>
      </c>
      <c r="KQN251" s="225" t="e">
        <v>#N/A</v>
      </c>
      <c r="KQO251" s="225" t="e">
        <v>#N/A</v>
      </c>
      <c r="KQP251" s="225" t="e">
        <v>#N/A</v>
      </c>
      <c r="KQQ251" s="225" t="e">
        <v>#N/A</v>
      </c>
      <c r="KQR251" s="225" t="e">
        <v>#N/A</v>
      </c>
      <c r="KQS251" s="225" t="e">
        <v>#N/A</v>
      </c>
      <c r="KQT251" s="225" t="e">
        <v>#N/A</v>
      </c>
      <c r="KQU251" s="225" t="e">
        <v>#N/A</v>
      </c>
      <c r="KQV251" s="225" t="e">
        <v>#N/A</v>
      </c>
      <c r="KQW251" s="225" t="e">
        <v>#N/A</v>
      </c>
      <c r="KQX251" s="225" t="e">
        <v>#N/A</v>
      </c>
      <c r="KQY251" s="225" t="e">
        <v>#N/A</v>
      </c>
      <c r="KQZ251" s="225" t="e">
        <v>#N/A</v>
      </c>
      <c r="KRA251" s="225" t="e">
        <v>#N/A</v>
      </c>
      <c r="KRB251" s="225" t="e">
        <v>#N/A</v>
      </c>
      <c r="KRC251" s="225" t="e">
        <v>#N/A</v>
      </c>
      <c r="KRD251" s="225" t="e">
        <v>#N/A</v>
      </c>
      <c r="KRE251" s="225" t="e">
        <v>#N/A</v>
      </c>
      <c r="KRF251" s="225" t="e">
        <v>#N/A</v>
      </c>
      <c r="KRG251" s="225" t="e">
        <v>#N/A</v>
      </c>
      <c r="KRH251" s="225" t="e">
        <v>#N/A</v>
      </c>
      <c r="KRI251" s="225" t="e">
        <v>#N/A</v>
      </c>
      <c r="KRJ251" s="225" t="e">
        <v>#N/A</v>
      </c>
      <c r="KRK251" s="225" t="e">
        <v>#N/A</v>
      </c>
      <c r="KRL251" s="225" t="e">
        <v>#N/A</v>
      </c>
      <c r="KRM251" s="225" t="e">
        <v>#N/A</v>
      </c>
      <c r="KRN251" s="225" t="e">
        <v>#N/A</v>
      </c>
      <c r="KRO251" s="225" t="e">
        <v>#N/A</v>
      </c>
      <c r="KRP251" s="225" t="e">
        <v>#N/A</v>
      </c>
      <c r="KRQ251" s="225" t="e">
        <v>#N/A</v>
      </c>
      <c r="KRR251" s="225" t="e">
        <v>#N/A</v>
      </c>
      <c r="KRS251" s="225" t="e">
        <v>#N/A</v>
      </c>
      <c r="KRT251" s="225" t="e">
        <v>#N/A</v>
      </c>
      <c r="KRU251" s="225" t="e">
        <v>#N/A</v>
      </c>
      <c r="KRV251" s="225" t="e">
        <v>#N/A</v>
      </c>
      <c r="KRW251" s="225" t="e">
        <v>#N/A</v>
      </c>
      <c r="KRX251" s="225" t="e">
        <v>#N/A</v>
      </c>
      <c r="KRY251" s="225" t="e">
        <v>#N/A</v>
      </c>
      <c r="KRZ251" s="225" t="e">
        <v>#N/A</v>
      </c>
      <c r="KSA251" s="225" t="e">
        <v>#N/A</v>
      </c>
      <c r="KSB251" s="225" t="e">
        <v>#N/A</v>
      </c>
      <c r="KSC251" s="225" t="e">
        <v>#N/A</v>
      </c>
      <c r="KSD251" s="225" t="e">
        <v>#N/A</v>
      </c>
      <c r="KSE251" s="225" t="e">
        <v>#N/A</v>
      </c>
      <c r="KSF251" s="225" t="e">
        <v>#N/A</v>
      </c>
      <c r="KSG251" s="225" t="e">
        <v>#N/A</v>
      </c>
      <c r="KSH251" s="225" t="e">
        <v>#N/A</v>
      </c>
      <c r="KSI251" s="225" t="e">
        <v>#N/A</v>
      </c>
      <c r="KSJ251" s="225" t="e">
        <v>#N/A</v>
      </c>
      <c r="KSK251" s="225" t="e">
        <v>#N/A</v>
      </c>
      <c r="KSL251" s="225" t="e">
        <v>#N/A</v>
      </c>
      <c r="KSM251" s="225" t="e">
        <v>#N/A</v>
      </c>
      <c r="KSN251" s="225" t="e">
        <v>#N/A</v>
      </c>
      <c r="KSO251" s="225" t="e">
        <v>#N/A</v>
      </c>
      <c r="KSP251" s="225" t="e">
        <v>#N/A</v>
      </c>
      <c r="KSQ251" s="225" t="e">
        <v>#N/A</v>
      </c>
      <c r="KSR251" s="225" t="e">
        <v>#N/A</v>
      </c>
      <c r="KSS251" s="225" t="e">
        <v>#N/A</v>
      </c>
      <c r="KST251" s="225" t="e">
        <v>#N/A</v>
      </c>
      <c r="KSU251" s="225" t="e">
        <v>#N/A</v>
      </c>
      <c r="KSV251" s="225" t="e">
        <v>#N/A</v>
      </c>
      <c r="KSW251" s="225" t="e">
        <v>#N/A</v>
      </c>
      <c r="KSX251" s="225" t="e">
        <v>#N/A</v>
      </c>
      <c r="KSY251" s="225" t="e">
        <v>#N/A</v>
      </c>
      <c r="KSZ251" s="225" t="e">
        <v>#N/A</v>
      </c>
      <c r="KTA251" s="225" t="e">
        <v>#N/A</v>
      </c>
      <c r="KTB251" s="225" t="e">
        <v>#N/A</v>
      </c>
      <c r="KTC251" s="225" t="e">
        <v>#N/A</v>
      </c>
      <c r="KTD251" s="225" t="e">
        <v>#N/A</v>
      </c>
      <c r="KTE251" s="225" t="e">
        <v>#N/A</v>
      </c>
      <c r="KTF251" s="225" t="e">
        <v>#N/A</v>
      </c>
      <c r="KTG251" s="225" t="e">
        <v>#N/A</v>
      </c>
      <c r="KTH251" s="225" t="e">
        <v>#N/A</v>
      </c>
      <c r="KTI251" s="225" t="e">
        <v>#N/A</v>
      </c>
      <c r="KTJ251" s="225" t="e">
        <v>#N/A</v>
      </c>
      <c r="KTK251" s="225" t="e">
        <v>#N/A</v>
      </c>
      <c r="KTL251" s="225" t="e">
        <v>#N/A</v>
      </c>
      <c r="KTM251" s="225" t="e">
        <v>#N/A</v>
      </c>
      <c r="KTN251" s="225" t="e">
        <v>#N/A</v>
      </c>
      <c r="KTO251" s="225" t="e">
        <v>#N/A</v>
      </c>
      <c r="KTP251" s="225" t="e">
        <v>#N/A</v>
      </c>
      <c r="KTQ251" s="225" t="e">
        <v>#N/A</v>
      </c>
      <c r="KTR251" s="225" t="e">
        <v>#N/A</v>
      </c>
      <c r="KTS251" s="225" t="e">
        <v>#N/A</v>
      </c>
      <c r="KTT251" s="225" t="e">
        <v>#N/A</v>
      </c>
      <c r="KTU251" s="225" t="e">
        <v>#N/A</v>
      </c>
      <c r="KTV251" s="225" t="e">
        <v>#N/A</v>
      </c>
      <c r="KTW251" s="225" t="e">
        <v>#N/A</v>
      </c>
      <c r="KTX251" s="225" t="e">
        <v>#N/A</v>
      </c>
      <c r="KTY251" s="225" t="e">
        <v>#N/A</v>
      </c>
      <c r="KTZ251" s="225" t="e">
        <v>#N/A</v>
      </c>
      <c r="KUA251" s="225" t="e">
        <v>#N/A</v>
      </c>
      <c r="KUB251" s="225" t="e">
        <v>#N/A</v>
      </c>
      <c r="KUC251" s="225" t="e">
        <v>#N/A</v>
      </c>
      <c r="KUD251" s="225" t="e">
        <v>#N/A</v>
      </c>
      <c r="KUE251" s="225" t="e">
        <v>#N/A</v>
      </c>
      <c r="KUF251" s="225" t="e">
        <v>#N/A</v>
      </c>
      <c r="KUG251" s="225" t="e">
        <v>#N/A</v>
      </c>
      <c r="KUH251" s="225" t="e">
        <v>#N/A</v>
      </c>
      <c r="KUI251" s="225" t="e">
        <v>#N/A</v>
      </c>
      <c r="KUJ251" s="225" t="e">
        <v>#N/A</v>
      </c>
      <c r="KUK251" s="225" t="e">
        <v>#N/A</v>
      </c>
      <c r="KUL251" s="225" t="e">
        <v>#N/A</v>
      </c>
      <c r="KUM251" s="225" t="e">
        <v>#N/A</v>
      </c>
      <c r="KUN251" s="225" t="e">
        <v>#N/A</v>
      </c>
      <c r="KUO251" s="225" t="e">
        <v>#N/A</v>
      </c>
      <c r="KUP251" s="225" t="e">
        <v>#N/A</v>
      </c>
      <c r="KUQ251" s="225" t="e">
        <v>#N/A</v>
      </c>
      <c r="KUR251" s="225" t="e">
        <v>#N/A</v>
      </c>
      <c r="KUS251" s="225" t="e">
        <v>#N/A</v>
      </c>
      <c r="KUT251" s="225" t="e">
        <v>#N/A</v>
      </c>
      <c r="KUU251" s="225" t="e">
        <v>#N/A</v>
      </c>
      <c r="KUV251" s="225" t="e">
        <v>#N/A</v>
      </c>
      <c r="KUW251" s="225" t="e">
        <v>#N/A</v>
      </c>
      <c r="KUX251" s="225" t="e">
        <v>#N/A</v>
      </c>
      <c r="KUY251" s="225" t="e">
        <v>#N/A</v>
      </c>
      <c r="KUZ251" s="225" t="e">
        <v>#N/A</v>
      </c>
      <c r="KVA251" s="225" t="e">
        <v>#N/A</v>
      </c>
      <c r="KVB251" s="225" t="e">
        <v>#N/A</v>
      </c>
      <c r="KVC251" s="225" t="e">
        <v>#N/A</v>
      </c>
      <c r="KVD251" s="225" t="e">
        <v>#N/A</v>
      </c>
      <c r="KVE251" s="225" t="e">
        <v>#N/A</v>
      </c>
      <c r="KVF251" s="225" t="e">
        <v>#N/A</v>
      </c>
      <c r="KVG251" s="225" t="e">
        <v>#N/A</v>
      </c>
      <c r="KVH251" s="225" t="e">
        <v>#N/A</v>
      </c>
      <c r="KVI251" s="225" t="e">
        <v>#N/A</v>
      </c>
      <c r="KVJ251" s="225" t="e">
        <v>#N/A</v>
      </c>
      <c r="KVK251" s="225" t="e">
        <v>#N/A</v>
      </c>
      <c r="KVL251" s="225" t="e">
        <v>#N/A</v>
      </c>
      <c r="KVM251" s="225" t="e">
        <v>#N/A</v>
      </c>
      <c r="KVN251" s="225" t="e">
        <v>#N/A</v>
      </c>
      <c r="KVO251" s="225" t="e">
        <v>#N/A</v>
      </c>
      <c r="KVP251" s="225" t="e">
        <v>#N/A</v>
      </c>
      <c r="KVQ251" s="225" t="e">
        <v>#N/A</v>
      </c>
      <c r="KVR251" s="225" t="e">
        <v>#N/A</v>
      </c>
      <c r="KVS251" s="225" t="e">
        <v>#N/A</v>
      </c>
      <c r="KVT251" s="225" t="e">
        <v>#N/A</v>
      </c>
      <c r="KVU251" s="225" t="e">
        <v>#N/A</v>
      </c>
      <c r="KVV251" s="225" t="e">
        <v>#N/A</v>
      </c>
      <c r="KVW251" s="225" t="e">
        <v>#N/A</v>
      </c>
      <c r="KVX251" s="225" t="e">
        <v>#N/A</v>
      </c>
      <c r="KVY251" s="225" t="e">
        <v>#N/A</v>
      </c>
      <c r="KVZ251" s="225" t="e">
        <v>#N/A</v>
      </c>
      <c r="KWA251" s="225" t="e">
        <v>#N/A</v>
      </c>
      <c r="KWB251" s="225" t="e">
        <v>#N/A</v>
      </c>
      <c r="KWC251" s="225" t="e">
        <v>#N/A</v>
      </c>
      <c r="KWD251" s="225" t="e">
        <v>#N/A</v>
      </c>
      <c r="KWE251" s="225" t="e">
        <v>#N/A</v>
      </c>
      <c r="KWF251" s="225" t="e">
        <v>#N/A</v>
      </c>
      <c r="KWG251" s="225" t="e">
        <v>#N/A</v>
      </c>
      <c r="KWH251" s="225" t="e">
        <v>#N/A</v>
      </c>
      <c r="KWI251" s="225" t="e">
        <v>#N/A</v>
      </c>
      <c r="KWJ251" s="225" t="e">
        <v>#N/A</v>
      </c>
      <c r="KWK251" s="225" t="e">
        <v>#N/A</v>
      </c>
      <c r="KWL251" s="225" t="e">
        <v>#N/A</v>
      </c>
      <c r="KWM251" s="225" t="e">
        <v>#N/A</v>
      </c>
      <c r="KWN251" s="225" t="e">
        <v>#N/A</v>
      </c>
      <c r="KWO251" s="225" t="e">
        <v>#N/A</v>
      </c>
      <c r="KWP251" s="225" t="e">
        <v>#N/A</v>
      </c>
      <c r="KWQ251" s="225" t="e">
        <v>#N/A</v>
      </c>
      <c r="KWR251" s="225" t="e">
        <v>#N/A</v>
      </c>
      <c r="KWS251" s="225" t="e">
        <v>#N/A</v>
      </c>
      <c r="KWT251" s="225" t="e">
        <v>#N/A</v>
      </c>
      <c r="KWU251" s="225" t="e">
        <v>#N/A</v>
      </c>
      <c r="KWV251" s="225" t="e">
        <v>#N/A</v>
      </c>
      <c r="KWW251" s="225" t="e">
        <v>#N/A</v>
      </c>
      <c r="KWX251" s="225" t="e">
        <v>#N/A</v>
      </c>
      <c r="KWY251" s="225" t="e">
        <v>#N/A</v>
      </c>
      <c r="KWZ251" s="225" t="e">
        <v>#N/A</v>
      </c>
      <c r="KXA251" s="225" t="e">
        <v>#N/A</v>
      </c>
      <c r="KXB251" s="225" t="e">
        <v>#N/A</v>
      </c>
      <c r="KXC251" s="225" t="e">
        <v>#N/A</v>
      </c>
      <c r="KXD251" s="225" t="e">
        <v>#N/A</v>
      </c>
      <c r="KXE251" s="225" t="e">
        <v>#N/A</v>
      </c>
      <c r="KXF251" s="225" t="e">
        <v>#N/A</v>
      </c>
      <c r="KXG251" s="225" t="e">
        <v>#N/A</v>
      </c>
      <c r="KXH251" s="225" t="e">
        <v>#N/A</v>
      </c>
      <c r="KXI251" s="225" t="e">
        <v>#N/A</v>
      </c>
      <c r="KXJ251" s="225" t="e">
        <v>#N/A</v>
      </c>
      <c r="KXK251" s="225" t="e">
        <v>#N/A</v>
      </c>
      <c r="KXL251" s="225" t="e">
        <v>#N/A</v>
      </c>
      <c r="KXM251" s="225" t="e">
        <v>#N/A</v>
      </c>
      <c r="KXN251" s="225" t="e">
        <v>#N/A</v>
      </c>
      <c r="KXO251" s="225" t="e">
        <v>#N/A</v>
      </c>
      <c r="KXP251" s="225" t="e">
        <v>#N/A</v>
      </c>
      <c r="KXQ251" s="225" t="e">
        <v>#N/A</v>
      </c>
      <c r="KXR251" s="225" t="e">
        <v>#N/A</v>
      </c>
      <c r="KXS251" s="225" t="e">
        <v>#N/A</v>
      </c>
      <c r="KXT251" s="225" t="e">
        <v>#N/A</v>
      </c>
      <c r="KXU251" s="225" t="e">
        <v>#N/A</v>
      </c>
      <c r="KXV251" s="225" t="e">
        <v>#N/A</v>
      </c>
      <c r="KXW251" s="225" t="e">
        <v>#N/A</v>
      </c>
      <c r="KXX251" s="225" t="e">
        <v>#N/A</v>
      </c>
      <c r="KXY251" s="225" t="e">
        <v>#N/A</v>
      </c>
      <c r="KXZ251" s="225" t="e">
        <v>#N/A</v>
      </c>
      <c r="KYA251" s="225" t="e">
        <v>#N/A</v>
      </c>
      <c r="KYB251" s="225" t="e">
        <v>#N/A</v>
      </c>
      <c r="KYC251" s="225" t="e">
        <v>#N/A</v>
      </c>
      <c r="KYD251" s="225" t="e">
        <v>#N/A</v>
      </c>
      <c r="KYE251" s="225" t="e">
        <v>#N/A</v>
      </c>
      <c r="KYF251" s="225" t="e">
        <v>#N/A</v>
      </c>
      <c r="KYG251" s="225" t="e">
        <v>#N/A</v>
      </c>
      <c r="KYH251" s="225" t="e">
        <v>#N/A</v>
      </c>
      <c r="KYI251" s="225" t="e">
        <v>#N/A</v>
      </c>
      <c r="KYJ251" s="225" t="e">
        <v>#N/A</v>
      </c>
      <c r="KYK251" s="225" t="e">
        <v>#N/A</v>
      </c>
      <c r="KYL251" s="225" t="e">
        <v>#N/A</v>
      </c>
      <c r="KYM251" s="225" t="e">
        <v>#N/A</v>
      </c>
      <c r="KYN251" s="225" t="e">
        <v>#N/A</v>
      </c>
      <c r="KYO251" s="225" t="e">
        <v>#N/A</v>
      </c>
      <c r="KYP251" s="225" t="e">
        <v>#N/A</v>
      </c>
      <c r="KYQ251" s="225" t="e">
        <v>#N/A</v>
      </c>
      <c r="KYR251" s="225" t="e">
        <v>#N/A</v>
      </c>
      <c r="KYS251" s="225" t="e">
        <v>#N/A</v>
      </c>
      <c r="KYT251" s="225" t="e">
        <v>#N/A</v>
      </c>
      <c r="KYU251" s="225" t="e">
        <v>#N/A</v>
      </c>
      <c r="KYV251" s="225" t="e">
        <v>#N/A</v>
      </c>
      <c r="KYW251" s="225" t="e">
        <v>#N/A</v>
      </c>
      <c r="KYX251" s="225" t="e">
        <v>#N/A</v>
      </c>
      <c r="KYY251" s="225" t="e">
        <v>#N/A</v>
      </c>
      <c r="KYZ251" s="225" t="e">
        <v>#N/A</v>
      </c>
      <c r="KZA251" s="225" t="e">
        <v>#N/A</v>
      </c>
      <c r="KZB251" s="225" t="e">
        <v>#N/A</v>
      </c>
      <c r="KZC251" s="225" t="e">
        <v>#N/A</v>
      </c>
      <c r="KZD251" s="225" t="e">
        <v>#N/A</v>
      </c>
      <c r="KZE251" s="225" t="e">
        <v>#N/A</v>
      </c>
      <c r="KZF251" s="225" t="e">
        <v>#N/A</v>
      </c>
      <c r="KZG251" s="225" t="e">
        <v>#N/A</v>
      </c>
      <c r="KZH251" s="225" t="e">
        <v>#N/A</v>
      </c>
      <c r="KZI251" s="225" t="e">
        <v>#N/A</v>
      </c>
      <c r="KZJ251" s="225" t="e">
        <v>#N/A</v>
      </c>
      <c r="KZK251" s="225" t="e">
        <v>#N/A</v>
      </c>
      <c r="KZL251" s="225" t="e">
        <v>#N/A</v>
      </c>
      <c r="KZM251" s="225" t="e">
        <v>#N/A</v>
      </c>
      <c r="KZN251" s="225" t="e">
        <v>#N/A</v>
      </c>
      <c r="KZO251" s="225" t="e">
        <v>#N/A</v>
      </c>
      <c r="KZP251" s="225" t="e">
        <v>#N/A</v>
      </c>
      <c r="KZQ251" s="225" t="e">
        <v>#N/A</v>
      </c>
      <c r="KZR251" s="225" t="e">
        <v>#N/A</v>
      </c>
      <c r="KZS251" s="225" t="e">
        <v>#N/A</v>
      </c>
      <c r="KZT251" s="225" t="e">
        <v>#N/A</v>
      </c>
      <c r="KZU251" s="225" t="e">
        <v>#N/A</v>
      </c>
      <c r="KZV251" s="225" t="e">
        <v>#N/A</v>
      </c>
      <c r="KZW251" s="225" t="e">
        <v>#N/A</v>
      </c>
      <c r="KZX251" s="225" t="e">
        <v>#N/A</v>
      </c>
      <c r="KZY251" s="225" t="e">
        <v>#N/A</v>
      </c>
      <c r="KZZ251" s="225" t="e">
        <v>#N/A</v>
      </c>
      <c r="LAA251" s="225" t="e">
        <v>#N/A</v>
      </c>
      <c r="LAB251" s="225" t="e">
        <v>#N/A</v>
      </c>
      <c r="LAC251" s="225" t="e">
        <v>#N/A</v>
      </c>
      <c r="LAD251" s="225" t="e">
        <v>#N/A</v>
      </c>
      <c r="LAE251" s="225" t="e">
        <v>#N/A</v>
      </c>
      <c r="LAF251" s="225" t="e">
        <v>#N/A</v>
      </c>
      <c r="LAG251" s="225" t="e">
        <v>#N/A</v>
      </c>
      <c r="LAH251" s="225" t="e">
        <v>#N/A</v>
      </c>
      <c r="LAI251" s="225" t="e">
        <v>#N/A</v>
      </c>
      <c r="LAJ251" s="225" t="e">
        <v>#N/A</v>
      </c>
      <c r="LAK251" s="225" t="e">
        <v>#N/A</v>
      </c>
      <c r="LAL251" s="225" t="e">
        <v>#N/A</v>
      </c>
      <c r="LAM251" s="225" t="e">
        <v>#N/A</v>
      </c>
      <c r="LAN251" s="225" t="e">
        <v>#N/A</v>
      </c>
      <c r="LAO251" s="225" t="e">
        <v>#N/A</v>
      </c>
      <c r="LAP251" s="225" t="e">
        <v>#N/A</v>
      </c>
      <c r="LAQ251" s="225" t="e">
        <v>#N/A</v>
      </c>
      <c r="LAR251" s="225" t="e">
        <v>#N/A</v>
      </c>
      <c r="LAS251" s="225" t="e">
        <v>#N/A</v>
      </c>
      <c r="LAT251" s="225" t="e">
        <v>#N/A</v>
      </c>
      <c r="LAU251" s="225" t="e">
        <v>#N/A</v>
      </c>
      <c r="LAV251" s="225" t="e">
        <v>#N/A</v>
      </c>
      <c r="LAW251" s="225" t="e">
        <v>#N/A</v>
      </c>
      <c r="LAX251" s="225" t="e">
        <v>#N/A</v>
      </c>
      <c r="LAY251" s="225" t="e">
        <v>#N/A</v>
      </c>
      <c r="LAZ251" s="225" t="e">
        <v>#N/A</v>
      </c>
      <c r="LBA251" s="225" t="e">
        <v>#N/A</v>
      </c>
      <c r="LBB251" s="225" t="e">
        <v>#N/A</v>
      </c>
      <c r="LBC251" s="225" t="e">
        <v>#N/A</v>
      </c>
      <c r="LBD251" s="225" t="e">
        <v>#N/A</v>
      </c>
      <c r="LBE251" s="225" t="e">
        <v>#N/A</v>
      </c>
      <c r="LBF251" s="225" t="e">
        <v>#N/A</v>
      </c>
      <c r="LBG251" s="225" t="e">
        <v>#N/A</v>
      </c>
      <c r="LBH251" s="225" t="e">
        <v>#N/A</v>
      </c>
      <c r="LBI251" s="225" t="e">
        <v>#N/A</v>
      </c>
      <c r="LBJ251" s="225" t="e">
        <v>#N/A</v>
      </c>
      <c r="LBK251" s="225" t="e">
        <v>#N/A</v>
      </c>
      <c r="LBL251" s="225" t="e">
        <v>#N/A</v>
      </c>
      <c r="LBM251" s="225" t="e">
        <v>#N/A</v>
      </c>
      <c r="LBN251" s="225" t="e">
        <v>#N/A</v>
      </c>
      <c r="LBO251" s="225" t="e">
        <v>#N/A</v>
      </c>
      <c r="LBP251" s="225" t="e">
        <v>#N/A</v>
      </c>
      <c r="LBQ251" s="225" t="e">
        <v>#N/A</v>
      </c>
      <c r="LBR251" s="225" t="e">
        <v>#N/A</v>
      </c>
      <c r="LBS251" s="225" t="e">
        <v>#N/A</v>
      </c>
      <c r="LBT251" s="225" t="e">
        <v>#N/A</v>
      </c>
      <c r="LBU251" s="225" t="e">
        <v>#N/A</v>
      </c>
      <c r="LBV251" s="225" t="e">
        <v>#N/A</v>
      </c>
      <c r="LBW251" s="225" t="e">
        <v>#N/A</v>
      </c>
      <c r="LBX251" s="225" t="e">
        <v>#N/A</v>
      </c>
      <c r="LBY251" s="225" t="e">
        <v>#N/A</v>
      </c>
      <c r="LBZ251" s="225" t="e">
        <v>#N/A</v>
      </c>
      <c r="LCA251" s="225" t="e">
        <v>#N/A</v>
      </c>
      <c r="LCB251" s="225" t="e">
        <v>#N/A</v>
      </c>
      <c r="LCC251" s="225" t="e">
        <v>#N/A</v>
      </c>
      <c r="LCD251" s="225" t="e">
        <v>#N/A</v>
      </c>
      <c r="LCE251" s="225" t="e">
        <v>#N/A</v>
      </c>
      <c r="LCF251" s="225" t="e">
        <v>#N/A</v>
      </c>
      <c r="LCG251" s="225" t="e">
        <v>#N/A</v>
      </c>
      <c r="LCH251" s="225" t="e">
        <v>#N/A</v>
      </c>
      <c r="LCI251" s="225" t="e">
        <v>#N/A</v>
      </c>
      <c r="LCJ251" s="225" t="e">
        <v>#N/A</v>
      </c>
      <c r="LCK251" s="225" t="e">
        <v>#N/A</v>
      </c>
      <c r="LCL251" s="225" t="e">
        <v>#N/A</v>
      </c>
      <c r="LCM251" s="225" t="e">
        <v>#N/A</v>
      </c>
      <c r="LCN251" s="225" t="e">
        <v>#N/A</v>
      </c>
      <c r="LCO251" s="225" t="e">
        <v>#N/A</v>
      </c>
      <c r="LCP251" s="225" t="e">
        <v>#N/A</v>
      </c>
      <c r="LCQ251" s="225" t="e">
        <v>#N/A</v>
      </c>
      <c r="LCR251" s="225" t="e">
        <v>#N/A</v>
      </c>
      <c r="LCS251" s="225" t="e">
        <v>#N/A</v>
      </c>
      <c r="LCT251" s="225" t="e">
        <v>#N/A</v>
      </c>
      <c r="LCU251" s="225" t="e">
        <v>#N/A</v>
      </c>
      <c r="LCV251" s="225" t="e">
        <v>#N/A</v>
      </c>
      <c r="LCW251" s="225" t="e">
        <v>#N/A</v>
      </c>
      <c r="LCX251" s="225" t="e">
        <v>#N/A</v>
      </c>
      <c r="LCY251" s="225" t="e">
        <v>#N/A</v>
      </c>
      <c r="LCZ251" s="225" t="e">
        <v>#N/A</v>
      </c>
      <c r="LDA251" s="225" t="e">
        <v>#N/A</v>
      </c>
      <c r="LDB251" s="225" t="e">
        <v>#N/A</v>
      </c>
      <c r="LDC251" s="225" t="e">
        <v>#N/A</v>
      </c>
      <c r="LDD251" s="225" t="e">
        <v>#N/A</v>
      </c>
      <c r="LDE251" s="225" t="e">
        <v>#N/A</v>
      </c>
      <c r="LDF251" s="225" t="e">
        <v>#N/A</v>
      </c>
      <c r="LDG251" s="225" t="e">
        <v>#N/A</v>
      </c>
      <c r="LDH251" s="225" t="e">
        <v>#N/A</v>
      </c>
      <c r="LDI251" s="225" t="e">
        <v>#N/A</v>
      </c>
      <c r="LDJ251" s="225" t="e">
        <v>#N/A</v>
      </c>
      <c r="LDK251" s="225" t="e">
        <v>#N/A</v>
      </c>
      <c r="LDL251" s="225" t="e">
        <v>#N/A</v>
      </c>
      <c r="LDM251" s="225" t="e">
        <v>#N/A</v>
      </c>
      <c r="LDN251" s="225" t="e">
        <v>#N/A</v>
      </c>
      <c r="LDO251" s="225" t="e">
        <v>#N/A</v>
      </c>
      <c r="LDP251" s="225" t="e">
        <v>#N/A</v>
      </c>
      <c r="LDQ251" s="225" t="e">
        <v>#N/A</v>
      </c>
      <c r="LDR251" s="225" t="e">
        <v>#N/A</v>
      </c>
      <c r="LDS251" s="225" t="e">
        <v>#N/A</v>
      </c>
      <c r="LDT251" s="225" t="e">
        <v>#N/A</v>
      </c>
      <c r="LDU251" s="225" t="e">
        <v>#N/A</v>
      </c>
      <c r="LDV251" s="225" t="e">
        <v>#N/A</v>
      </c>
      <c r="LDW251" s="225" t="e">
        <v>#N/A</v>
      </c>
      <c r="LDX251" s="225" t="e">
        <v>#N/A</v>
      </c>
      <c r="LDY251" s="225" t="e">
        <v>#N/A</v>
      </c>
      <c r="LDZ251" s="225" t="e">
        <v>#N/A</v>
      </c>
      <c r="LEA251" s="225" t="e">
        <v>#N/A</v>
      </c>
      <c r="LEB251" s="225" t="e">
        <v>#N/A</v>
      </c>
      <c r="LEC251" s="225" t="e">
        <v>#N/A</v>
      </c>
      <c r="LED251" s="225" t="e">
        <v>#N/A</v>
      </c>
      <c r="LEE251" s="225" t="e">
        <v>#N/A</v>
      </c>
      <c r="LEF251" s="225" t="e">
        <v>#N/A</v>
      </c>
      <c r="LEG251" s="225" t="e">
        <v>#N/A</v>
      </c>
      <c r="LEH251" s="225" t="e">
        <v>#N/A</v>
      </c>
      <c r="LEI251" s="225" t="e">
        <v>#N/A</v>
      </c>
      <c r="LEJ251" s="225" t="e">
        <v>#N/A</v>
      </c>
      <c r="LEK251" s="225" t="e">
        <v>#N/A</v>
      </c>
      <c r="LEL251" s="225" t="e">
        <v>#N/A</v>
      </c>
      <c r="LEM251" s="225" t="e">
        <v>#N/A</v>
      </c>
      <c r="LEN251" s="225" t="e">
        <v>#N/A</v>
      </c>
      <c r="LEO251" s="225" t="e">
        <v>#N/A</v>
      </c>
      <c r="LEP251" s="225" t="e">
        <v>#N/A</v>
      </c>
      <c r="LEQ251" s="225" t="e">
        <v>#N/A</v>
      </c>
      <c r="LER251" s="225" t="e">
        <v>#N/A</v>
      </c>
      <c r="LES251" s="225" t="e">
        <v>#N/A</v>
      </c>
      <c r="LET251" s="225" t="e">
        <v>#N/A</v>
      </c>
      <c r="LEU251" s="225" t="e">
        <v>#N/A</v>
      </c>
      <c r="LEV251" s="225" t="e">
        <v>#N/A</v>
      </c>
      <c r="LEW251" s="225" t="e">
        <v>#N/A</v>
      </c>
      <c r="LEX251" s="225" t="e">
        <v>#N/A</v>
      </c>
      <c r="LEY251" s="225" t="e">
        <v>#N/A</v>
      </c>
      <c r="LEZ251" s="225" t="e">
        <v>#N/A</v>
      </c>
      <c r="LFA251" s="225" t="e">
        <v>#N/A</v>
      </c>
      <c r="LFB251" s="225" t="e">
        <v>#N/A</v>
      </c>
      <c r="LFC251" s="225" t="e">
        <v>#N/A</v>
      </c>
      <c r="LFD251" s="225" t="e">
        <v>#N/A</v>
      </c>
      <c r="LFE251" s="225" t="e">
        <v>#N/A</v>
      </c>
      <c r="LFF251" s="225" t="e">
        <v>#N/A</v>
      </c>
      <c r="LFG251" s="225" t="e">
        <v>#N/A</v>
      </c>
      <c r="LFH251" s="225" t="e">
        <v>#N/A</v>
      </c>
      <c r="LFI251" s="225" t="e">
        <v>#N/A</v>
      </c>
      <c r="LFJ251" s="225" t="e">
        <v>#N/A</v>
      </c>
      <c r="LFK251" s="225" t="e">
        <v>#N/A</v>
      </c>
      <c r="LFL251" s="225" t="e">
        <v>#N/A</v>
      </c>
      <c r="LFM251" s="225" t="e">
        <v>#N/A</v>
      </c>
      <c r="LFN251" s="225" t="e">
        <v>#N/A</v>
      </c>
      <c r="LFO251" s="225" t="e">
        <v>#N/A</v>
      </c>
      <c r="LFP251" s="225" t="e">
        <v>#N/A</v>
      </c>
      <c r="LFQ251" s="225" t="e">
        <v>#N/A</v>
      </c>
      <c r="LFR251" s="225" t="e">
        <v>#N/A</v>
      </c>
      <c r="LFS251" s="225" t="e">
        <v>#N/A</v>
      </c>
      <c r="LFT251" s="225" t="e">
        <v>#N/A</v>
      </c>
      <c r="LFU251" s="225" t="e">
        <v>#N/A</v>
      </c>
      <c r="LFV251" s="225" t="e">
        <v>#N/A</v>
      </c>
      <c r="LFW251" s="225" t="e">
        <v>#N/A</v>
      </c>
      <c r="LFX251" s="225" t="e">
        <v>#N/A</v>
      </c>
      <c r="LFY251" s="225" t="e">
        <v>#N/A</v>
      </c>
      <c r="LFZ251" s="225" t="e">
        <v>#N/A</v>
      </c>
      <c r="LGA251" s="225" t="e">
        <v>#N/A</v>
      </c>
      <c r="LGB251" s="225" t="e">
        <v>#N/A</v>
      </c>
      <c r="LGC251" s="225" t="e">
        <v>#N/A</v>
      </c>
      <c r="LGD251" s="225" t="e">
        <v>#N/A</v>
      </c>
      <c r="LGE251" s="225" t="e">
        <v>#N/A</v>
      </c>
      <c r="LGF251" s="225" t="e">
        <v>#N/A</v>
      </c>
      <c r="LGG251" s="225" t="e">
        <v>#N/A</v>
      </c>
      <c r="LGH251" s="225" t="e">
        <v>#N/A</v>
      </c>
      <c r="LGI251" s="225" t="e">
        <v>#N/A</v>
      </c>
      <c r="LGJ251" s="225" t="e">
        <v>#N/A</v>
      </c>
      <c r="LGK251" s="225" t="e">
        <v>#N/A</v>
      </c>
      <c r="LGL251" s="225" t="e">
        <v>#N/A</v>
      </c>
      <c r="LGM251" s="225" t="e">
        <v>#N/A</v>
      </c>
      <c r="LGN251" s="225" t="e">
        <v>#N/A</v>
      </c>
      <c r="LGO251" s="225" t="e">
        <v>#N/A</v>
      </c>
      <c r="LGP251" s="225" t="e">
        <v>#N/A</v>
      </c>
      <c r="LGQ251" s="225" t="e">
        <v>#N/A</v>
      </c>
      <c r="LGR251" s="225" t="e">
        <v>#N/A</v>
      </c>
      <c r="LGS251" s="225" t="e">
        <v>#N/A</v>
      </c>
      <c r="LGT251" s="225" t="e">
        <v>#N/A</v>
      </c>
      <c r="LGU251" s="225" t="e">
        <v>#N/A</v>
      </c>
      <c r="LGV251" s="225" t="e">
        <v>#N/A</v>
      </c>
      <c r="LGW251" s="225" t="e">
        <v>#N/A</v>
      </c>
      <c r="LGX251" s="225" t="e">
        <v>#N/A</v>
      </c>
      <c r="LGY251" s="225" t="e">
        <v>#N/A</v>
      </c>
      <c r="LGZ251" s="225" t="e">
        <v>#N/A</v>
      </c>
      <c r="LHA251" s="225" t="e">
        <v>#N/A</v>
      </c>
      <c r="LHB251" s="225" t="e">
        <v>#N/A</v>
      </c>
      <c r="LHC251" s="225" t="e">
        <v>#N/A</v>
      </c>
      <c r="LHD251" s="225" t="e">
        <v>#N/A</v>
      </c>
      <c r="LHE251" s="225" t="e">
        <v>#N/A</v>
      </c>
      <c r="LHF251" s="225" t="e">
        <v>#N/A</v>
      </c>
      <c r="LHG251" s="225" t="e">
        <v>#N/A</v>
      </c>
      <c r="LHH251" s="225" t="e">
        <v>#N/A</v>
      </c>
      <c r="LHI251" s="225" t="e">
        <v>#N/A</v>
      </c>
      <c r="LHJ251" s="225" t="e">
        <v>#N/A</v>
      </c>
      <c r="LHK251" s="225" t="e">
        <v>#N/A</v>
      </c>
      <c r="LHL251" s="225" t="e">
        <v>#N/A</v>
      </c>
      <c r="LHM251" s="225" t="e">
        <v>#N/A</v>
      </c>
      <c r="LHN251" s="225" t="e">
        <v>#N/A</v>
      </c>
      <c r="LHO251" s="225" t="e">
        <v>#N/A</v>
      </c>
      <c r="LHP251" s="225" t="e">
        <v>#N/A</v>
      </c>
      <c r="LHQ251" s="225" t="e">
        <v>#N/A</v>
      </c>
      <c r="LHR251" s="225" t="e">
        <v>#N/A</v>
      </c>
      <c r="LHS251" s="225" t="e">
        <v>#N/A</v>
      </c>
      <c r="LHT251" s="225" t="e">
        <v>#N/A</v>
      </c>
      <c r="LHU251" s="225" t="e">
        <v>#N/A</v>
      </c>
      <c r="LHV251" s="225" t="e">
        <v>#N/A</v>
      </c>
      <c r="LHW251" s="225" t="e">
        <v>#N/A</v>
      </c>
      <c r="LHX251" s="225" t="e">
        <v>#N/A</v>
      </c>
      <c r="LHY251" s="225" t="e">
        <v>#N/A</v>
      </c>
      <c r="LHZ251" s="225" t="e">
        <v>#N/A</v>
      </c>
      <c r="LIA251" s="225" t="e">
        <v>#N/A</v>
      </c>
      <c r="LIB251" s="225" t="e">
        <v>#N/A</v>
      </c>
      <c r="LIC251" s="225" t="e">
        <v>#N/A</v>
      </c>
      <c r="LID251" s="225" t="e">
        <v>#N/A</v>
      </c>
      <c r="LIE251" s="225" t="e">
        <v>#N/A</v>
      </c>
      <c r="LIF251" s="225" t="e">
        <v>#N/A</v>
      </c>
      <c r="LIG251" s="225" t="e">
        <v>#N/A</v>
      </c>
      <c r="LIH251" s="225" t="e">
        <v>#N/A</v>
      </c>
      <c r="LII251" s="225" t="e">
        <v>#N/A</v>
      </c>
      <c r="LIJ251" s="225" t="e">
        <v>#N/A</v>
      </c>
      <c r="LIK251" s="225" t="e">
        <v>#N/A</v>
      </c>
      <c r="LIL251" s="225" t="e">
        <v>#N/A</v>
      </c>
      <c r="LIM251" s="225" t="e">
        <v>#N/A</v>
      </c>
      <c r="LIN251" s="225" t="e">
        <v>#N/A</v>
      </c>
      <c r="LIO251" s="225" t="e">
        <v>#N/A</v>
      </c>
      <c r="LIP251" s="225" t="e">
        <v>#N/A</v>
      </c>
      <c r="LIQ251" s="225" t="e">
        <v>#N/A</v>
      </c>
      <c r="LIR251" s="225" t="e">
        <v>#N/A</v>
      </c>
      <c r="LIS251" s="225" t="e">
        <v>#N/A</v>
      </c>
      <c r="LIT251" s="225" t="e">
        <v>#N/A</v>
      </c>
      <c r="LIU251" s="225" t="e">
        <v>#N/A</v>
      </c>
      <c r="LIV251" s="225" t="e">
        <v>#N/A</v>
      </c>
      <c r="LIW251" s="225" t="e">
        <v>#N/A</v>
      </c>
      <c r="LIX251" s="225" t="e">
        <v>#N/A</v>
      </c>
      <c r="LIY251" s="225" t="e">
        <v>#N/A</v>
      </c>
      <c r="LIZ251" s="225" t="e">
        <v>#N/A</v>
      </c>
      <c r="LJA251" s="225" t="e">
        <v>#N/A</v>
      </c>
      <c r="LJB251" s="225" t="e">
        <v>#N/A</v>
      </c>
      <c r="LJC251" s="225" t="e">
        <v>#N/A</v>
      </c>
      <c r="LJD251" s="225" t="e">
        <v>#N/A</v>
      </c>
      <c r="LJE251" s="225" t="e">
        <v>#N/A</v>
      </c>
      <c r="LJF251" s="225" t="e">
        <v>#N/A</v>
      </c>
      <c r="LJG251" s="225" t="e">
        <v>#N/A</v>
      </c>
      <c r="LJH251" s="225" t="e">
        <v>#N/A</v>
      </c>
      <c r="LJI251" s="225" t="e">
        <v>#N/A</v>
      </c>
      <c r="LJJ251" s="225" t="e">
        <v>#N/A</v>
      </c>
      <c r="LJK251" s="225" t="e">
        <v>#N/A</v>
      </c>
      <c r="LJL251" s="225" t="e">
        <v>#N/A</v>
      </c>
      <c r="LJM251" s="225" t="e">
        <v>#N/A</v>
      </c>
      <c r="LJN251" s="225" t="e">
        <v>#N/A</v>
      </c>
      <c r="LJO251" s="225" t="e">
        <v>#N/A</v>
      </c>
      <c r="LJP251" s="225" t="e">
        <v>#N/A</v>
      </c>
      <c r="LJQ251" s="225" t="e">
        <v>#N/A</v>
      </c>
      <c r="LJR251" s="225" t="e">
        <v>#N/A</v>
      </c>
      <c r="LJS251" s="225" t="e">
        <v>#N/A</v>
      </c>
      <c r="LJT251" s="225" t="e">
        <v>#N/A</v>
      </c>
      <c r="LJU251" s="225" t="e">
        <v>#N/A</v>
      </c>
      <c r="LJV251" s="225" t="e">
        <v>#N/A</v>
      </c>
      <c r="LJW251" s="225" t="e">
        <v>#N/A</v>
      </c>
      <c r="LJX251" s="225" t="e">
        <v>#N/A</v>
      </c>
      <c r="LJY251" s="225" t="e">
        <v>#N/A</v>
      </c>
      <c r="LJZ251" s="225" t="e">
        <v>#N/A</v>
      </c>
      <c r="LKA251" s="225" t="e">
        <v>#N/A</v>
      </c>
      <c r="LKB251" s="225" t="e">
        <v>#N/A</v>
      </c>
      <c r="LKC251" s="225" t="e">
        <v>#N/A</v>
      </c>
      <c r="LKD251" s="225" t="e">
        <v>#N/A</v>
      </c>
      <c r="LKE251" s="225" t="e">
        <v>#N/A</v>
      </c>
      <c r="LKF251" s="225" t="e">
        <v>#N/A</v>
      </c>
      <c r="LKG251" s="225" t="e">
        <v>#N/A</v>
      </c>
      <c r="LKH251" s="225" t="e">
        <v>#N/A</v>
      </c>
      <c r="LKI251" s="225" t="e">
        <v>#N/A</v>
      </c>
      <c r="LKJ251" s="225" t="e">
        <v>#N/A</v>
      </c>
      <c r="LKK251" s="225" t="e">
        <v>#N/A</v>
      </c>
      <c r="LKL251" s="225" t="e">
        <v>#N/A</v>
      </c>
      <c r="LKM251" s="225" t="e">
        <v>#N/A</v>
      </c>
      <c r="LKN251" s="225" t="e">
        <v>#N/A</v>
      </c>
      <c r="LKO251" s="225" t="e">
        <v>#N/A</v>
      </c>
      <c r="LKP251" s="225" t="e">
        <v>#N/A</v>
      </c>
      <c r="LKQ251" s="225" t="e">
        <v>#N/A</v>
      </c>
      <c r="LKR251" s="225" t="e">
        <v>#N/A</v>
      </c>
      <c r="LKS251" s="225" t="e">
        <v>#N/A</v>
      </c>
      <c r="LKT251" s="225" t="e">
        <v>#N/A</v>
      </c>
      <c r="LKU251" s="225" t="e">
        <v>#N/A</v>
      </c>
      <c r="LKV251" s="225" t="e">
        <v>#N/A</v>
      </c>
      <c r="LKW251" s="225" t="e">
        <v>#N/A</v>
      </c>
      <c r="LKX251" s="225" t="e">
        <v>#N/A</v>
      </c>
      <c r="LKY251" s="225" t="e">
        <v>#N/A</v>
      </c>
      <c r="LKZ251" s="225" t="e">
        <v>#N/A</v>
      </c>
      <c r="LLA251" s="225" t="e">
        <v>#N/A</v>
      </c>
      <c r="LLB251" s="225" t="e">
        <v>#N/A</v>
      </c>
      <c r="LLC251" s="225" t="e">
        <v>#N/A</v>
      </c>
      <c r="LLD251" s="225" t="e">
        <v>#N/A</v>
      </c>
      <c r="LLE251" s="225" t="e">
        <v>#N/A</v>
      </c>
      <c r="LLF251" s="225" t="e">
        <v>#N/A</v>
      </c>
      <c r="LLG251" s="225" t="e">
        <v>#N/A</v>
      </c>
      <c r="LLH251" s="225" t="e">
        <v>#N/A</v>
      </c>
      <c r="LLI251" s="225" t="e">
        <v>#N/A</v>
      </c>
      <c r="LLJ251" s="225" t="e">
        <v>#N/A</v>
      </c>
      <c r="LLK251" s="225" t="e">
        <v>#N/A</v>
      </c>
      <c r="LLL251" s="225" t="e">
        <v>#N/A</v>
      </c>
      <c r="LLM251" s="225" t="e">
        <v>#N/A</v>
      </c>
      <c r="LLN251" s="225" t="e">
        <v>#N/A</v>
      </c>
      <c r="LLO251" s="225" t="e">
        <v>#N/A</v>
      </c>
      <c r="LLP251" s="225" t="e">
        <v>#N/A</v>
      </c>
      <c r="LLQ251" s="225" t="e">
        <v>#N/A</v>
      </c>
      <c r="LLR251" s="225" t="e">
        <v>#N/A</v>
      </c>
      <c r="LLS251" s="225" t="e">
        <v>#N/A</v>
      </c>
      <c r="LLT251" s="225" t="e">
        <v>#N/A</v>
      </c>
      <c r="LLU251" s="225" t="e">
        <v>#N/A</v>
      </c>
      <c r="LLV251" s="225" t="e">
        <v>#N/A</v>
      </c>
      <c r="LLW251" s="225" t="e">
        <v>#N/A</v>
      </c>
      <c r="LLX251" s="225" t="e">
        <v>#N/A</v>
      </c>
      <c r="LLY251" s="225" t="e">
        <v>#N/A</v>
      </c>
      <c r="LLZ251" s="225" t="e">
        <v>#N/A</v>
      </c>
      <c r="LMA251" s="225" t="e">
        <v>#N/A</v>
      </c>
      <c r="LMB251" s="225" t="e">
        <v>#N/A</v>
      </c>
      <c r="LMC251" s="225" t="e">
        <v>#N/A</v>
      </c>
      <c r="LMD251" s="225" t="e">
        <v>#N/A</v>
      </c>
      <c r="LME251" s="225" t="e">
        <v>#N/A</v>
      </c>
      <c r="LMF251" s="225" t="e">
        <v>#N/A</v>
      </c>
      <c r="LMG251" s="225" t="e">
        <v>#N/A</v>
      </c>
      <c r="LMH251" s="225" t="e">
        <v>#N/A</v>
      </c>
      <c r="LMI251" s="225" t="e">
        <v>#N/A</v>
      </c>
      <c r="LMJ251" s="225" t="e">
        <v>#N/A</v>
      </c>
      <c r="LMK251" s="225" t="e">
        <v>#N/A</v>
      </c>
      <c r="LML251" s="225" t="e">
        <v>#N/A</v>
      </c>
      <c r="LMM251" s="225" t="e">
        <v>#N/A</v>
      </c>
      <c r="LMN251" s="225" t="e">
        <v>#N/A</v>
      </c>
      <c r="LMO251" s="225" t="e">
        <v>#N/A</v>
      </c>
      <c r="LMP251" s="225" t="e">
        <v>#N/A</v>
      </c>
      <c r="LMQ251" s="225" t="e">
        <v>#N/A</v>
      </c>
      <c r="LMR251" s="225" t="e">
        <v>#N/A</v>
      </c>
      <c r="LMS251" s="225" t="e">
        <v>#N/A</v>
      </c>
      <c r="LMT251" s="225" t="e">
        <v>#N/A</v>
      </c>
      <c r="LMU251" s="225" t="e">
        <v>#N/A</v>
      </c>
      <c r="LMV251" s="225" t="e">
        <v>#N/A</v>
      </c>
      <c r="LMW251" s="225" t="e">
        <v>#N/A</v>
      </c>
      <c r="LMX251" s="225" t="e">
        <v>#N/A</v>
      </c>
      <c r="LMY251" s="225" t="e">
        <v>#N/A</v>
      </c>
      <c r="LMZ251" s="225" t="e">
        <v>#N/A</v>
      </c>
      <c r="LNA251" s="225" t="e">
        <v>#N/A</v>
      </c>
      <c r="LNB251" s="225" t="e">
        <v>#N/A</v>
      </c>
      <c r="LNC251" s="225" t="e">
        <v>#N/A</v>
      </c>
      <c r="LND251" s="225" t="e">
        <v>#N/A</v>
      </c>
      <c r="LNE251" s="225" t="e">
        <v>#N/A</v>
      </c>
      <c r="LNF251" s="225" t="e">
        <v>#N/A</v>
      </c>
      <c r="LNG251" s="225" t="e">
        <v>#N/A</v>
      </c>
      <c r="LNH251" s="225" t="e">
        <v>#N/A</v>
      </c>
      <c r="LNI251" s="225" t="e">
        <v>#N/A</v>
      </c>
      <c r="LNJ251" s="225" t="e">
        <v>#N/A</v>
      </c>
      <c r="LNK251" s="225" t="e">
        <v>#N/A</v>
      </c>
      <c r="LNL251" s="225" t="e">
        <v>#N/A</v>
      </c>
      <c r="LNM251" s="225" t="e">
        <v>#N/A</v>
      </c>
      <c r="LNN251" s="225" t="e">
        <v>#N/A</v>
      </c>
      <c r="LNO251" s="225" t="e">
        <v>#N/A</v>
      </c>
      <c r="LNP251" s="225" t="e">
        <v>#N/A</v>
      </c>
      <c r="LNQ251" s="225" t="e">
        <v>#N/A</v>
      </c>
      <c r="LNR251" s="225" t="e">
        <v>#N/A</v>
      </c>
      <c r="LNS251" s="225" t="e">
        <v>#N/A</v>
      </c>
      <c r="LNT251" s="225" t="e">
        <v>#N/A</v>
      </c>
      <c r="LNU251" s="225" t="e">
        <v>#N/A</v>
      </c>
      <c r="LNV251" s="225" t="e">
        <v>#N/A</v>
      </c>
      <c r="LNW251" s="225" t="e">
        <v>#N/A</v>
      </c>
      <c r="LNX251" s="225" t="e">
        <v>#N/A</v>
      </c>
      <c r="LNY251" s="225" t="e">
        <v>#N/A</v>
      </c>
      <c r="LNZ251" s="225" t="e">
        <v>#N/A</v>
      </c>
      <c r="LOA251" s="225" t="e">
        <v>#N/A</v>
      </c>
      <c r="LOB251" s="225" t="e">
        <v>#N/A</v>
      </c>
      <c r="LOC251" s="225" t="e">
        <v>#N/A</v>
      </c>
      <c r="LOD251" s="225" t="e">
        <v>#N/A</v>
      </c>
      <c r="LOE251" s="225" t="e">
        <v>#N/A</v>
      </c>
      <c r="LOF251" s="225" t="e">
        <v>#N/A</v>
      </c>
      <c r="LOG251" s="225" t="e">
        <v>#N/A</v>
      </c>
      <c r="LOH251" s="225" t="e">
        <v>#N/A</v>
      </c>
      <c r="LOI251" s="225" t="e">
        <v>#N/A</v>
      </c>
      <c r="LOJ251" s="225" t="e">
        <v>#N/A</v>
      </c>
      <c r="LOK251" s="225" t="e">
        <v>#N/A</v>
      </c>
      <c r="LOL251" s="225" t="e">
        <v>#N/A</v>
      </c>
      <c r="LOM251" s="225" t="e">
        <v>#N/A</v>
      </c>
      <c r="LON251" s="225" t="e">
        <v>#N/A</v>
      </c>
      <c r="LOO251" s="225" t="e">
        <v>#N/A</v>
      </c>
      <c r="LOP251" s="225" t="e">
        <v>#N/A</v>
      </c>
      <c r="LOQ251" s="225" t="e">
        <v>#N/A</v>
      </c>
      <c r="LOR251" s="225" t="e">
        <v>#N/A</v>
      </c>
      <c r="LOS251" s="225" t="e">
        <v>#N/A</v>
      </c>
      <c r="LOT251" s="225" t="e">
        <v>#N/A</v>
      </c>
      <c r="LOU251" s="225" t="e">
        <v>#N/A</v>
      </c>
      <c r="LOV251" s="225" t="e">
        <v>#N/A</v>
      </c>
      <c r="LOW251" s="225" t="e">
        <v>#N/A</v>
      </c>
      <c r="LOX251" s="225" t="e">
        <v>#N/A</v>
      </c>
      <c r="LOY251" s="225" t="e">
        <v>#N/A</v>
      </c>
      <c r="LOZ251" s="225" t="e">
        <v>#N/A</v>
      </c>
      <c r="LPA251" s="225" t="e">
        <v>#N/A</v>
      </c>
      <c r="LPB251" s="225" t="e">
        <v>#N/A</v>
      </c>
      <c r="LPC251" s="225" t="e">
        <v>#N/A</v>
      </c>
      <c r="LPD251" s="225" t="e">
        <v>#N/A</v>
      </c>
      <c r="LPE251" s="225" t="e">
        <v>#N/A</v>
      </c>
      <c r="LPF251" s="225" t="e">
        <v>#N/A</v>
      </c>
      <c r="LPG251" s="225" t="e">
        <v>#N/A</v>
      </c>
      <c r="LPH251" s="225" t="e">
        <v>#N/A</v>
      </c>
      <c r="LPI251" s="225" t="e">
        <v>#N/A</v>
      </c>
      <c r="LPJ251" s="225" t="e">
        <v>#N/A</v>
      </c>
      <c r="LPK251" s="225" t="e">
        <v>#N/A</v>
      </c>
      <c r="LPL251" s="225" t="e">
        <v>#N/A</v>
      </c>
      <c r="LPM251" s="225" t="e">
        <v>#N/A</v>
      </c>
      <c r="LPN251" s="225" t="e">
        <v>#N/A</v>
      </c>
      <c r="LPO251" s="225" t="e">
        <v>#N/A</v>
      </c>
      <c r="LPP251" s="225" t="e">
        <v>#N/A</v>
      </c>
      <c r="LPQ251" s="225" t="e">
        <v>#N/A</v>
      </c>
      <c r="LPR251" s="225" t="e">
        <v>#N/A</v>
      </c>
      <c r="LPS251" s="225" t="e">
        <v>#N/A</v>
      </c>
      <c r="LPT251" s="225" t="e">
        <v>#N/A</v>
      </c>
      <c r="LPU251" s="225" t="e">
        <v>#N/A</v>
      </c>
      <c r="LPV251" s="225" t="e">
        <v>#N/A</v>
      </c>
      <c r="LPW251" s="225" t="e">
        <v>#N/A</v>
      </c>
      <c r="LPX251" s="225" t="e">
        <v>#N/A</v>
      </c>
      <c r="LPY251" s="225" t="e">
        <v>#N/A</v>
      </c>
      <c r="LPZ251" s="225" t="e">
        <v>#N/A</v>
      </c>
      <c r="LQA251" s="225" t="e">
        <v>#N/A</v>
      </c>
      <c r="LQB251" s="225" t="e">
        <v>#N/A</v>
      </c>
      <c r="LQC251" s="225" t="e">
        <v>#N/A</v>
      </c>
      <c r="LQD251" s="225" t="e">
        <v>#N/A</v>
      </c>
      <c r="LQE251" s="225" t="e">
        <v>#N/A</v>
      </c>
      <c r="LQF251" s="225" t="e">
        <v>#N/A</v>
      </c>
      <c r="LQG251" s="225" t="e">
        <v>#N/A</v>
      </c>
      <c r="LQH251" s="225" t="e">
        <v>#N/A</v>
      </c>
      <c r="LQI251" s="225" t="e">
        <v>#N/A</v>
      </c>
      <c r="LQJ251" s="225" t="e">
        <v>#N/A</v>
      </c>
      <c r="LQK251" s="225" t="e">
        <v>#N/A</v>
      </c>
      <c r="LQL251" s="225" t="e">
        <v>#N/A</v>
      </c>
      <c r="LQM251" s="225" t="e">
        <v>#N/A</v>
      </c>
      <c r="LQN251" s="225" t="e">
        <v>#N/A</v>
      </c>
      <c r="LQO251" s="225" t="e">
        <v>#N/A</v>
      </c>
      <c r="LQP251" s="225" t="e">
        <v>#N/A</v>
      </c>
      <c r="LQQ251" s="225" t="e">
        <v>#N/A</v>
      </c>
      <c r="LQR251" s="225" t="e">
        <v>#N/A</v>
      </c>
      <c r="LQS251" s="225" t="e">
        <v>#N/A</v>
      </c>
      <c r="LQT251" s="225" t="e">
        <v>#N/A</v>
      </c>
      <c r="LQU251" s="225" t="e">
        <v>#N/A</v>
      </c>
      <c r="LQV251" s="225" t="e">
        <v>#N/A</v>
      </c>
      <c r="LQW251" s="225" t="e">
        <v>#N/A</v>
      </c>
      <c r="LQX251" s="225" t="e">
        <v>#N/A</v>
      </c>
      <c r="LQY251" s="225" t="e">
        <v>#N/A</v>
      </c>
      <c r="LQZ251" s="225" t="e">
        <v>#N/A</v>
      </c>
      <c r="LRA251" s="225" t="e">
        <v>#N/A</v>
      </c>
      <c r="LRB251" s="225" t="e">
        <v>#N/A</v>
      </c>
      <c r="LRC251" s="225" t="e">
        <v>#N/A</v>
      </c>
      <c r="LRD251" s="225" t="e">
        <v>#N/A</v>
      </c>
      <c r="LRE251" s="225" t="e">
        <v>#N/A</v>
      </c>
      <c r="LRF251" s="225" t="e">
        <v>#N/A</v>
      </c>
      <c r="LRG251" s="225" t="e">
        <v>#N/A</v>
      </c>
      <c r="LRH251" s="225" t="e">
        <v>#N/A</v>
      </c>
      <c r="LRI251" s="225" t="e">
        <v>#N/A</v>
      </c>
      <c r="LRJ251" s="225" t="e">
        <v>#N/A</v>
      </c>
      <c r="LRK251" s="225" t="e">
        <v>#N/A</v>
      </c>
      <c r="LRL251" s="225" t="e">
        <v>#N/A</v>
      </c>
      <c r="LRM251" s="225" t="e">
        <v>#N/A</v>
      </c>
      <c r="LRN251" s="225" t="e">
        <v>#N/A</v>
      </c>
      <c r="LRO251" s="225" t="e">
        <v>#N/A</v>
      </c>
      <c r="LRP251" s="225" t="e">
        <v>#N/A</v>
      </c>
      <c r="LRQ251" s="225" t="e">
        <v>#N/A</v>
      </c>
      <c r="LRR251" s="225" t="e">
        <v>#N/A</v>
      </c>
      <c r="LRS251" s="225" t="e">
        <v>#N/A</v>
      </c>
      <c r="LRT251" s="225" t="e">
        <v>#N/A</v>
      </c>
      <c r="LRU251" s="225" t="e">
        <v>#N/A</v>
      </c>
      <c r="LRV251" s="225" t="e">
        <v>#N/A</v>
      </c>
      <c r="LRW251" s="225" t="e">
        <v>#N/A</v>
      </c>
      <c r="LRX251" s="225" t="e">
        <v>#N/A</v>
      </c>
      <c r="LRY251" s="225" t="e">
        <v>#N/A</v>
      </c>
      <c r="LRZ251" s="225" t="e">
        <v>#N/A</v>
      </c>
      <c r="LSA251" s="225" t="e">
        <v>#N/A</v>
      </c>
      <c r="LSB251" s="225" t="e">
        <v>#N/A</v>
      </c>
      <c r="LSC251" s="225" t="e">
        <v>#N/A</v>
      </c>
      <c r="LSD251" s="225" t="e">
        <v>#N/A</v>
      </c>
      <c r="LSE251" s="225" t="e">
        <v>#N/A</v>
      </c>
      <c r="LSF251" s="225" t="e">
        <v>#N/A</v>
      </c>
      <c r="LSG251" s="225" t="e">
        <v>#N/A</v>
      </c>
      <c r="LSH251" s="225" t="e">
        <v>#N/A</v>
      </c>
      <c r="LSI251" s="225" t="e">
        <v>#N/A</v>
      </c>
      <c r="LSJ251" s="225" t="e">
        <v>#N/A</v>
      </c>
      <c r="LSK251" s="225" t="e">
        <v>#N/A</v>
      </c>
      <c r="LSL251" s="225" t="e">
        <v>#N/A</v>
      </c>
      <c r="LSM251" s="225" t="e">
        <v>#N/A</v>
      </c>
      <c r="LSN251" s="225" t="e">
        <v>#N/A</v>
      </c>
      <c r="LSO251" s="225" t="e">
        <v>#N/A</v>
      </c>
      <c r="LSP251" s="225" t="e">
        <v>#N/A</v>
      </c>
      <c r="LSQ251" s="225" t="e">
        <v>#N/A</v>
      </c>
      <c r="LSR251" s="225" t="e">
        <v>#N/A</v>
      </c>
      <c r="LSS251" s="225" t="e">
        <v>#N/A</v>
      </c>
      <c r="LST251" s="225" t="e">
        <v>#N/A</v>
      </c>
      <c r="LSU251" s="225" t="e">
        <v>#N/A</v>
      </c>
      <c r="LSV251" s="225" t="e">
        <v>#N/A</v>
      </c>
      <c r="LSW251" s="225" t="e">
        <v>#N/A</v>
      </c>
      <c r="LSX251" s="225" t="e">
        <v>#N/A</v>
      </c>
      <c r="LSY251" s="225" t="e">
        <v>#N/A</v>
      </c>
      <c r="LSZ251" s="225" t="e">
        <v>#N/A</v>
      </c>
      <c r="LTA251" s="225" t="e">
        <v>#N/A</v>
      </c>
      <c r="LTB251" s="225" t="e">
        <v>#N/A</v>
      </c>
      <c r="LTC251" s="225" t="e">
        <v>#N/A</v>
      </c>
      <c r="LTD251" s="225" t="e">
        <v>#N/A</v>
      </c>
      <c r="LTE251" s="225" t="e">
        <v>#N/A</v>
      </c>
      <c r="LTF251" s="225" t="e">
        <v>#N/A</v>
      </c>
      <c r="LTG251" s="225" t="e">
        <v>#N/A</v>
      </c>
      <c r="LTH251" s="225" t="e">
        <v>#N/A</v>
      </c>
      <c r="LTI251" s="225" t="e">
        <v>#N/A</v>
      </c>
      <c r="LTJ251" s="225" t="e">
        <v>#N/A</v>
      </c>
      <c r="LTK251" s="225" t="e">
        <v>#N/A</v>
      </c>
      <c r="LTL251" s="225" t="e">
        <v>#N/A</v>
      </c>
      <c r="LTM251" s="225" t="e">
        <v>#N/A</v>
      </c>
      <c r="LTN251" s="225" t="e">
        <v>#N/A</v>
      </c>
      <c r="LTO251" s="225" t="e">
        <v>#N/A</v>
      </c>
      <c r="LTP251" s="225" t="e">
        <v>#N/A</v>
      </c>
      <c r="LTQ251" s="225" t="e">
        <v>#N/A</v>
      </c>
      <c r="LTR251" s="225" t="e">
        <v>#N/A</v>
      </c>
      <c r="LTS251" s="225" t="e">
        <v>#N/A</v>
      </c>
      <c r="LTT251" s="225" t="e">
        <v>#N/A</v>
      </c>
      <c r="LTU251" s="225" t="e">
        <v>#N/A</v>
      </c>
      <c r="LTV251" s="225" t="e">
        <v>#N/A</v>
      </c>
      <c r="LTW251" s="225" t="e">
        <v>#N/A</v>
      </c>
      <c r="LTX251" s="225" t="e">
        <v>#N/A</v>
      </c>
      <c r="LTY251" s="225" t="e">
        <v>#N/A</v>
      </c>
      <c r="LTZ251" s="225" t="e">
        <v>#N/A</v>
      </c>
      <c r="LUA251" s="225" t="e">
        <v>#N/A</v>
      </c>
      <c r="LUB251" s="225" t="e">
        <v>#N/A</v>
      </c>
      <c r="LUC251" s="225" t="e">
        <v>#N/A</v>
      </c>
      <c r="LUD251" s="225" t="e">
        <v>#N/A</v>
      </c>
      <c r="LUE251" s="225" t="e">
        <v>#N/A</v>
      </c>
      <c r="LUF251" s="225" t="e">
        <v>#N/A</v>
      </c>
      <c r="LUG251" s="225" t="e">
        <v>#N/A</v>
      </c>
      <c r="LUH251" s="225" t="e">
        <v>#N/A</v>
      </c>
      <c r="LUI251" s="225" t="e">
        <v>#N/A</v>
      </c>
      <c r="LUJ251" s="225" t="e">
        <v>#N/A</v>
      </c>
      <c r="LUK251" s="225" t="e">
        <v>#N/A</v>
      </c>
      <c r="LUL251" s="225" t="e">
        <v>#N/A</v>
      </c>
      <c r="LUM251" s="225" t="e">
        <v>#N/A</v>
      </c>
      <c r="LUN251" s="225" t="e">
        <v>#N/A</v>
      </c>
      <c r="LUO251" s="225" t="e">
        <v>#N/A</v>
      </c>
      <c r="LUP251" s="225" t="e">
        <v>#N/A</v>
      </c>
      <c r="LUQ251" s="225" t="e">
        <v>#N/A</v>
      </c>
      <c r="LUR251" s="225" t="e">
        <v>#N/A</v>
      </c>
      <c r="LUS251" s="225" t="e">
        <v>#N/A</v>
      </c>
      <c r="LUT251" s="225" t="e">
        <v>#N/A</v>
      </c>
      <c r="LUU251" s="225" t="e">
        <v>#N/A</v>
      </c>
      <c r="LUV251" s="225" t="e">
        <v>#N/A</v>
      </c>
      <c r="LUW251" s="225" t="e">
        <v>#N/A</v>
      </c>
      <c r="LUX251" s="225" t="e">
        <v>#N/A</v>
      </c>
      <c r="LUY251" s="225" t="e">
        <v>#N/A</v>
      </c>
      <c r="LUZ251" s="225" t="e">
        <v>#N/A</v>
      </c>
      <c r="LVA251" s="225" t="e">
        <v>#N/A</v>
      </c>
      <c r="LVB251" s="225" t="e">
        <v>#N/A</v>
      </c>
      <c r="LVC251" s="225" t="e">
        <v>#N/A</v>
      </c>
      <c r="LVD251" s="225" t="e">
        <v>#N/A</v>
      </c>
      <c r="LVE251" s="225" t="e">
        <v>#N/A</v>
      </c>
      <c r="LVF251" s="225" t="e">
        <v>#N/A</v>
      </c>
      <c r="LVG251" s="225" t="e">
        <v>#N/A</v>
      </c>
      <c r="LVH251" s="225" t="e">
        <v>#N/A</v>
      </c>
      <c r="LVI251" s="225" t="e">
        <v>#N/A</v>
      </c>
      <c r="LVJ251" s="225" t="e">
        <v>#N/A</v>
      </c>
      <c r="LVK251" s="225" t="e">
        <v>#N/A</v>
      </c>
      <c r="LVL251" s="225" t="e">
        <v>#N/A</v>
      </c>
      <c r="LVM251" s="225" t="e">
        <v>#N/A</v>
      </c>
      <c r="LVN251" s="225" t="e">
        <v>#N/A</v>
      </c>
      <c r="LVO251" s="225" t="e">
        <v>#N/A</v>
      </c>
      <c r="LVP251" s="225" t="e">
        <v>#N/A</v>
      </c>
      <c r="LVQ251" s="225" t="e">
        <v>#N/A</v>
      </c>
      <c r="LVR251" s="225" t="e">
        <v>#N/A</v>
      </c>
      <c r="LVS251" s="225" t="e">
        <v>#N/A</v>
      </c>
      <c r="LVT251" s="225" t="e">
        <v>#N/A</v>
      </c>
      <c r="LVU251" s="225" t="e">
        <v>#N/A</v>
      </c>
      <c r="LVV251" s="225" t="e">
        <v>#N/A</v>
      </c>
      <c r="LVW251" s="225" t="e">
        <v>#N/A</v>
      </c>
      <c r="LVX251" s="225" t="e">
        <v>#N/A</v>
      </c>
      <c r="LVY251" s="225" t="e">
        <v>#N/A</v>
      </c>
      <c r="LVZ251" s="225" t="e">
        <v>#N/A</v>
      </c>
      <c r="LWA251" s="225" t="e">
        <v>#N/A</v>
      </c>
      <c r="LWB251" s="225" t="e">
        <v>#N/A</v>
      </c>
      <c r="LWC251" s="225" t="e">
        <v>#N/A</v>
      </c>
      <c r="LWD251" s="225" t="e">
        <v>#N/A</v>
      </c>
      <c r="LWE251" s="225" t="e">
        <v>#N/A</v>
      </c>
      <c r="LWF251" s="225" t="e">
        <v>#N/A</v>
      </c>
      <c r="LWG251" s="225" t="e">
        <v>#N/A</v>
      </c>
      <c r="LWH251" s="225" t="e">
        <v>#N/A</v>
      </c>
      <c r="LWI251" s="225" t="e">
        <v>#N/A</v>
      </c>
      <c r="LWJ251" s="225" t="e">
        <v>#N/A</v>
      </c>
      <c r="LWK251" s="225" t="e">
        <v>#N/A</v>
      </c>
      <c r="LWL251" s="225" t="e">
        <v>#N/A</v>
      </c>
      <c r="LWM251" s="225" t="e">
        <v>#N/A</v>
      </c>
      <c r="LWN251" s="225" t="e">
        <v>#N/A</v>
      </c>
      <c r="LWO251" s="225" t="e">
        <v>#N/A</v>
      </c>
      <c r="LWP251" s="225" t="e">
        <v>#N/A</v>
      </c>
      <c r="LWQ251" s="225" t="e">
        <v>#N/A</v>
      </c>
      <c r="LWR251" s="225" t="e">
        <v>#N/A</v>
      </c>
      <c r="LWS251" s="225" t="e">
        <v>#N/A</v>
      </c>
      <c r="LWT251" s="225" t="e">
        <v>#N/A</v>
      </c>
      <c r="LWU251" s="225" t="e">
        <v>#N/A</v>
      </c>
      <c r="LWV251" s="225" t="e">
        <v>#N/A</v>
      </c>
      <c r="LWW251" s="225" t="e">
        <v>#N/A</v>
      </c>
      <c r="LWX251" s="225" t="e">
        <v>#N/A</v>
      </c>
      <c r="LWY251" s="225" t="e">
        <v>#N/A</v>
      </c>
      <c r="LWZ251" s="225" t="e">
        <v>#N/A</v>
      </c>
      <c r="LXA251" s="225" t="e">
        <v>#N/A</v>
      </c>
      <c r="LXB251" s="225" t="e">
        <v>#N/A</v>
      </c>
      <c r="LXC251" s="225" t="e">
        <v>#N/A</v>
      </c>
      <c r="LXD251" s="225" t="e">
        <v>#N/A</v>
      </c>
      <c r="LXE251" s="225" t="e">
        <v>#N/A</v>
      </c>
      <c r="LXF251" s="225" t="e">
        <v>#N/A</v>
      </c>
      <c r="LXG251" s="225" t="e">
        <v>#N/A</v>
      </c>
      <c r="LXH251" s="225" t="e">
        <v>#N/A</v>
      </c>
      <c r="LXI251" s="225" t="e">
        <v>#N/A</v>
      </c>
      <c r="LXJ251" s="225" t="e">
        <v>#N/A</v>
      </c>
      <c r="LXK251" s="225" t="e">
        <v>#N/A</v>
      </c>
      <c r="LXL251" s="225" t="e">
        <v>#N/A</v>
      </c>
      <c r="LXM251" s="225" t="e">
        <v>#N/A</v>
      </c>
      <c r="LXN251" s="225" t="e">
        <v>#N/A</v>
      </c>
      <c r="LXO251" s="225" t="e">
        <v>#N/A</v>
      </c>
      <c r="LXP251" s="225" t="e">
        <v>#N/A</v>
      </c>
      <c r="LXQ251" s="225" t="e">
        <v>#N/A</v>
      </c>
      <c r="LXR251" s="225" t="e">
        <v>#N/A</v>
      </c>
      <c r="LXS251" s="225" t="e">
        <v>#N/A</v>
      </c>
      <c r="LXT251" s="225" t="e">
        <v>#N/A</v>
      </c>
      <c r="LXU251" s="225" t="e">
        <v>#N/A</v>
      </c>
      <c r="LXV251" s="225" t="e">
        <v>#N/A</v>
      </c>
      <c r="LXW251" s="225" t="e">
        <v>#N/A</v>
      </c>
      <c r="LXX251" s="225" t="e">
        <v>#N/A</v>
      </c>
      <c r="LXY251" s="225" t="e">
        <v>#N/A</v>
      </c>
      <c r="LXZ251" s="225" t="e">
        <v>#N/A</v>
      </c>
      <c r="LYA251" s="225" t="e">
        <v>#N/A</v>
      </c>
      <c r="LYB251" s="225" t="e">
        <v>#N/A</v>
      </c>
      <c r="LYC251" s="225" t="e">
        <v>#N/A</v>
      </c>
      <c r="LYD251" s="225" t="e">
        <v>#N/A</v>
      </c>
      <c r="LYE251" s="225" t="e">
        <v>#N/A</v>
      </c>
      <c r="LYF251" s="225" t="e">
        <v>#N/A</v>
      </c>
      <c r="LYG251" s="225" t="e">
        <v>#N/A</v>
      </c>
      <c r="LYH251" s="225" t="e">
        <v>#N/A</v>
      </c>
      <c r="LYI251" s="225" t="e">
        <v>#N/A</v>
      </c>
      <c r="LYJ251" s="225" t="e">
        <v>#N/A</v>
      </c>
      <c r="LYK251" s="225" t="e">
        <v>#N/A</v>
      </c>
      <c r="LYL251" s="225" t="e">
        <v>#N/A</v>
      </c>
      <c r="LYM251" s="225" t="e">
        <v>#N/A</v>
      </c>
      <c r="LYN251" s="225" t="e">
        <v>#N/A</v>
      </c>
      <c r="LYO251" s="225" t="e">
        <v>#N/A</v>
      </c>
      <c r="LYP251" s="225" t="e">
        <v>#N/A</v>
      </c>
      <c r="LYQ251" s="225" t="e">
        <v>#N/A</v>
      </c>
      <c r="LYR251" s="225" t="e">
        <v>#N/A</v>
      </c>
      <c r="LYS251" s="225" t="e">
        <v>#N/A</v>
      </c>
      <c r="LYT251" s="225" t="e">
        <v>#N/A</v>
      </c>
      <c r="LYU251" s="225" t="e">
        <v>#N/A</v>
      </c>
      <c r="LYV251" s="225" t="e">
        <v>#N/A</v>
      </c>
      <c r="LYW251" s="225" t="e">
        <v>#N/A</v>
      </c>
      <c r="LYX251" s="225" t="e">
        <v>#N/A</v>
      </c>
      <c r="LYY251" s="225" t="e">
        <v>#N/A</v>
      </c>
      <c r="LYZ251" s="225" t="e">
        <v>#N/A</v>
      </c>
      <c r="LZA251" s="225" t="e">
        <v>#N/A</v>
      </c>
      <c r="LZB251" s="225" t="e">
        <v>#N/A</v>
      </c>
      <c r="LZC251" s="225" t="e">
        <v>#N/A</v>
      </c>
      <c r="LZD251" s="225" t="e">
        <v>#N/A</v>
      </c>
      <c r="LZE251" s="225" t="e">
        <v>#N/A</v>
      </c>
      <c r="LZF251" s="225" t="e">
        <v>#N/A</v>
      </c>
      <c r="LZG251" s="225" t="e">
        <v>#N/A</v>
      </c>
      <c r="LZH251" s="225" t="e">
        <v>#N/A</v>
      </c>
      <c r="LZI251" s="225" t="e">
        <v>#N/A</v>
      </c>
      <c r="LZJ251" s="225" t="e">
        <v>#N/A</v>
      </c>
      <c r="LZK251" s="225" t="e">
        <v>#N/A</v>
      </c>
      <c r="LZL251" s="225" t="e">
        <v>#N/A</v>
      </c>
      <c r="LZM251" s="225" t="e">
        <v>#N/A</v>
      </c>
      <c r="LZN251" s="225" t="e">
        <v>#N/A</v>
      </c>
      <c r="LZO251" s="225" t="e">
        <v>#N/A</v>
      </c>
      <c r="LZP251" s="225" t="e">
        <v>#N/A</v>
      </c>
      <c r="LZQ251" s="225" t="e">
        <v>#N/A</v>
      </c>
      <c r="LZR251" s="225" t="e">
        <v>#N/A</v>
      </c>
      <c r="LZS251" s="225" t="e">
        <v>#N/A</v>
      </c>
      <c r="LZT251" s="225" t="e">
        <v>#N/A</v>
      </c>
      <c r="LZU251" s="225" t="e">
        <v>#N/A</v>
      </c>
      <c r="LZV251" s="225" t="e">
        <v>#N/A</v>
      </c>
      <c r="LZW251" s="225" t="e">
        <v>#N/A</v>
      </c>
      <c r="LZX251" s="225" t="e">
        <v>#N/A</v>
      </c>
      <c r="LZY251" s="225" t="e">
        <v>#N/A</v>
      </c>
      <c r="LZZ251" s="225" t="e">
        <v>#N/A</v>
      </c>
      <c r="MAA251" s="225" t="e">
        <v>#N/A</v>
      </c>
      <c r="MAB251" s="225" t="e">
        <v>#N/A</v>
      </c>
      <c r="MAC251" s="225" t="e">
        <v>#N/A</v>
      </c>
      <c r="MAD251" s="225" t="e">
        <v>#N/A</v>
      </c>
      <c r="MAE251" s="225" t="e">
        <v>#N/A</v>
      </c>
      <c r="MAF251" s="225" t="e">
        <v>#N/A</v>
      </c>
      <c r="MAG251" s="225" t="e">
        <v>#N/A</v>
      </c>
      <c r="MAH251" s="225" t="e">
        <v>#N/A</v>
      </c>
      <c r="MAI251" s="225" t="e">
        <v>#N/A</v>
      </c>
      <c r="MAJ251" s="225" t="e">
        <v>#N/A</v>
      </c>
      <c r="MAK251" s="225" t="e">
        <v>#N/A</v>
      </c>
      <c r="MAL251" s="225" t="e">
        <v>#N/A</v>
      </c>
      <c r="MAM251" s="225" t="e">
        <v>#N/A</v>
      </c>
      <c r="MAN251" s="225" t="e">
        <v>#N/A</v>
      </c>
      <c r="MAO251" s="225" t="e">
        <v>#N/A</v>
      </c>
      <c r="MAP251" s="225" t="e">
        <v>#N/A</v>
      </c>
      <c r="MAQ251" s="225" t="e">
        <v>#N/A</v>
      </c>
      <c r="MAR251" s="225" t="e">
        <v>#N/A</v>
      </c>
      <c r="MAS251" s="225" t="e">
        <v>#N/A</v>
      </c>
      <c r="MAT251" s="225" t="e">
        <v>#N/A</v>
      </c>
      <c r="MAU251" s="225" t="e">
        <v>#N/A</v>
      </c>
      <c r="MAV251" s="225" t="e">
        <v>#N/A</v>
      </c>
      <c r="MAW251" s="225" t="e">
        <v>#N/A</v>
      </c>
      <c r="MAX251" s="225" t="e">
        <v>#N/A</v>
      </c>
      <c r="MAY251" s="225" t="e">
        <v>#N/A</v>
      </c>
      <c r="MAZ251" s="225" t="e">
        <v>#N/A</v>
      </c>
      <c r="MBA251" s="225" t="e">
        <v>#N/A</v>
      </c>
      <c r="MBB251" s="225" t="e">
        <v>#N/A</v>
      </c>
      <c r="MBC251" s="225" t="e">
        <v>#N/A</v>
      </c>
      <c r="MBD251" s="225" t="e">
        <v>#N/A</v>
      </c>
      <c r="MBE251" s="225" t="e">
        <v>#N/A</v>
      </c>
      <c r="MBF251" s="225" t="e">
        <v>#N/A</v>
      </c>
      <c r="MBG251" s="225" t="e">
        <v>#N/A</v>
      </c>
      <c r="MBH251" s="225" t="e">
        <v>#N/A</v>
      </c>
      <c r="MBI251" s="225" t="e">
        <v>#N/A</v>
      </c>
      <c r="MBJ251" s="225" t="e">
        <v>#N/A</v>
      </c>
      <c r="MBK251" s="225" t="e">
        <v>#N/A</v>
      </c>
      <c r="MBL251" s="225" t="e">
        <v>#N/A</v>
      </c>
      <c r="MBM251" s="225" t="e">
        <v>#N/A</v>
      </c>
      <c r="MBN251" s="225" t="e">
        <v>#N/A</v>
      </c>
      <c r="MBO251" s="225" t="e">
        <v>#N/A</v>
      </c>
      <c r="MBP251" s="225" t="e">
        <v>#N/A</v>
      </c>
      <c r="MBQ251" s="225" t="e">
        <v>#N/A</v>
      </c>
      <c r="MBR251" s="225" t="e">
        <v>#N/A</v>
      </c>
      <c r="MBS251" s="225" t="e">
        <v>#N/A</v>
      </c>
      <c r="MBT251" s="225" t="e">
        <v>#N/A</v>
      </c>
      <c r="MBU251" s="225" t="e">
        <v>#N/A</v>
      </c>
      <c r="MBV251" s="225" t="e">
        <v>#N/A</v>
      </c>
      <c r="MBW251" s="225" t="e">
        <v>#N/A</v>
      </c>
      <c r="MBX251" s="225" t="e">
        <v>#N/A</v>
      </c>
      <c r="MBY251" s="225" t="e">
        <v>#N/A</v>
      </c>
      <c r="MBZ251" s="225" t="e">
        <v>#N/A</v>
      </c>
      <c r="MCA251" s="225" t="e">
        <v>#N/A</v>
      </c>
      <c r="MCB251" s="225" t="e">
        <v>#N/A</v>
      </c>
      <c r="MCC251" s="225" t="e">
        <v>#N/A</v>
      </c>
      <c r="MCD251" s="225" t="e">
        <v>#N/A</v>
      </c>
      <c r="MCE251" s="225" t="e">
        <v>#N/A</v>
      </c>
      <c r="MCF251" s="225" t="e">
        <v>#N/A</v>
      </c>
      <c r="MCG251" s="225" t="e">
        <v>#N/A</v>
      </c>
      <c r="MCH251" s="225" t="e">
        <v>#N/A</v>
      </c>
      <c r="MCI251" s="225" t="e">
        <v>#N/A</v>
      </c>
      <c r="MCJ251" s="225" t="e">
        <v>#N/A</v>
      </c>
      <c r="MCK251" s="225" t="e">
        <v>#N/A</v>
      </c>
      <c r="MCL251" s="225" t="e">
        <v>#N/A</v>
      </c>
      <c r="MCM251" s="225" t="e">
        <v>#N/A</v>
      </c>
      <c r="MCN251" s="225" t="e">
        <v>#N/A</v>
      </c>
      <c r="MCO251" s="225" t="e">
        <v>#N/A</v>
      </c>
      <c r="MCP251" s="225" t="e">
        <v>#N/A</v>
      </c>
      <c r="MCQ251" s="225" t="e">
        <v>#N/A</v>
      </c>
      <c r="MCR251" s="225" t="e">
        <v>#N/A</v>
      </c>
      <c r="MCS251" s="225" t="e">
        <v>#N/A</v>
      </c>
      <c r="MCT251" s="225" t="e">
        <v>#N/A</v>
      </c>
      <c r="MCU251" s="225" t="e">
        <v>#N/A</v>
      </c>
      <c r="MCV251" s="225" t="e">
        <v>#N/A</v>
      </c>
      <c r="MCW251" s="225" t="e">
        <v>#N/A</v>
      </c>
      <c r="MCX251" s="225" t="e">
        <v>#N/A</v>
      </c>
      <c r="MCY251" s="225" t="e">
        <v>#N/A</v>
      </c>
      <c r="MCZ251" s="225" t="e">
        <v>#N/A</v>
      </c>
      <c r="MDA251" s="225" t="e">
        <v>#N/A</v>
      </c>
      <c r="MDB251" s="225" t="e">
        <v>#N/A</v>
      </c>
      <c r="MDC251" s="225" t="e">
        <v>#N/A</v>
      </c>
      <c r="MDD251" s="225" t="e">
        <v>#N/A</v>
      </c>
      <c r="MDE251" s="225" t="e">
        <v>#N/A</v>
      </c>
      <c r="MDF251" s="225" t="e">
        <v>#N/A</v>
      </c>
      <c r="MDG251" s="225" t="e">
        <v>#N/A</v>
      </c>
      <c r="MDH251" s="225" t="e">
        <v>#N/A</v>
      </c>
      <c r="MDI251" s="225" t="e">
        <v>#N/A</v>
      </c>
      <c r="MDJ251" s="225" t="e">
        <v>#N/A</v>
      </c>
      <c r="MDK251" s="225" t="e">
        <v>#N/A</v>
      </c>
      <c r="MDL251" s="225" t="e">
        <v>#N/A</v>
      </c>
      <c r="MDM251" s="225" t="e">
        <v>#N/A</v>
      </c>
      <c r="MDN251" s="225" t="e">
        <v>#N/A</v>
      </c>
      <c r="MDO251" s="225" t="e">
        <v>#N/A</v>
      </c>
      <c r="MDP251" s="225" t="e">
        <v>#N/A</v>
      </c>
      <c r="MDQ251" s="225" t="e">
        <v>#N/A</v>
      </c>
      <c r="MDR251" s="225" t="e">
        <v>#N/A</v>
      </c>
      <c r="MDS251" s="225" t="e">
        <v>#N/A</v>
      </c>
      <c r="MDT251" s="225" t="e">
        <v>#N/A</v>
      </c>
      <c r="MDU251" s="225" t="e">
        <v>#N/A</v>
      </c>
      <c r="MDV251" s="225" t="e">
        <v>#N/A</v>
      </c>
      <c r="MDW251" s="225" t="e">
        <v>#N/A</v>
      </c>
      <c r="MDX251" s="225" t="e">
        <v>#N/A</v>
      </c>
      <c r="MDY251" s="225" t="e">
        <v>#N/A</v>
      </c>
      <c r="MDZ251" s="225" t="e">
        <v>#N/A</v>
      </c>
      <c r="MEA251" s="225" t="e">
        <v>#N/A</v>
      </c>
      <c r="MEB251" s="225" t="e">
        <v>#N/A</v>
      </c>
      <c r="MEC251" s="225" t="e">
        <v>#N/A</v>
      </c>
      <c r="MED251" s="225" t="e">
        <v>#N/A</v>
      </c>
      <c r="MEE251" s="225" t="e">
        <v>#N/A</v>
      </c>
      <c r="MEF251" s="225" t="e">
        <v>#N/A</v>
      </c>
      <c r="MEG251" s="225" t="e">
        <v>#N/A</v>
      </c>
      <c r="MEH251" s="225" t="e">
        <v>#N/A</v>
      </c>
      <c r="MEI251" s="225" t="e">
        <v>#N/A</v>
      </c>
      <c r="MEJ251" s="225" t="e">
        <v>#N/A</v>
      </c>
      <c r="MEK251" s="225" t="e">
        <v>#N/A</v>
      </c>
      <c r="MEL251" s="225" t="e">
        <v>#N/A</v>
      </c>
      <c r="MEM251" s="225" t="e">
        <v>#N/A</v>
      </c>
      <c r="MEN251" s="225" t="e">
        <v>#N/A</v>
      </c>
      <c r="MEO251" s="225" t="e">
        <v>#N/A</v>
      </c>
      <c r="MEP251" s="225" t="e">
        <v>#N/A</v>
      </c>
      <c r="MEQ251" s="225" t="e">
        <v>#N/A</v>
      </c>
      <c r="MER251" s="225" t="e">
        <v>#N/A</v>
      </c>
      <c r="MES251" s="225" t="e">
        <v>#N/A</v>
      </c>
      <c r="MET251" s="225" t="e">
        <v>#N/A</v>
      </c>
      <c r="MEU251" s="225" t="e">
        <v>#N/A</v>
      </c>
      <c r="MEV251" s="225" t="e">
        <v>#N/A</v>
      </c>
      <c r="MEW251" s="225" t="e">
        <v>#N/A</v>
      </c>
      <c r="MEX251" s="225" t="e">
        <v>#N/A</v>
      </c>
      <c r="MEY251" s="225" t="e">
        <v>#N/A</v>
      </c>
      <c r="MEZ251" s="225" t="e">
        <v>#N/A</v>
      </c>
      <c r="MFA251" s="225" t="e">
        <v>#N/A</v>
      </c>
      <c r="MFB251" s="225" t="e">
        <v>#N/A</v>
      </c>
      <c r="MFC251" s="225" t="e">
        <v>#N/A</v>
      </c>
      <c r="MFD251" s="225" t="e">
        <v>#N/A</v>
      </c>
      <c r="MFE251" s="225" t="e">
        <v>#N/A</v>
      </c>
      <c r="MFF251" s="225" t="e">
        <v>#N/A</v>
      </c>
      <c r="MFG251" s="225" t="e">
        <v>#N/A</v>
      </c>
      <c r="MFH251" s="225" t="e">
        <v>#N/A</v>
      </c>
      <c r="MFI251" s="225" t="e">
        <v>#N/A</v>
      </c>
      <c r="MFJ251" s="225" t="e">
        <v>#N/A</v>
      </c>
      <c r="MFK251" s="225" t="e">
        <v>#N/A</v>
      </c>
      <c r="MFL251" s="225" t="e">
        <v>#N/A</v>
      </c>
      <c r="MFM251" s="225" t="e">
        <v>#N/A</v>
      </c>
      <c r="MFN251" s="225" t="e">
        <v>#N/A</v>
      </c>
      <c r="MFO251" s="225" t="e">
        <v>#N/A</v>
      </c>
      <c r="MFP251" s="225" t="e">
        <v>#N/A</v>
      </c>
      <c r="MFQ251" s="225" t="e">
        <v>#N/A</v>
      </c>
      <c r="MFR251" s="225" t="e">
        <v>#N/A</v>
      </c>
      <c r="MFS251" s="225" t="e">
        <v>#N/A</v>
      </c>
      <c r="MFT251" s="225" t="e">
        <v>#N/A</v>
      </c>
      <c r="MFU251" s="225" t="e">
        <v>#N/A</v>
      </c>
      <c r="MFV251" s="225" t="e">
        <v>#N/A</v>
      </c>
      <c r="MFW251" s="225" t="e">
        <v>#N/A</v>
      </c>
      <c r="MFX251" s="225" t="e">
        <v>#N/A</v>
      </c>
      <c r="MFY251" s="225" t="e">
        <v>#N/A</v>
      </c>
      <c r="MFZ251" s="225" t="e">
        <v>#N/A</v>
      </c>
      <c r="MGA251" s="225" t="e">
        <v>#N/A</v>
      </c>
      <c r="MGB251" s="225" t="e">
        <v>#N/A</v>
      </c>
      <c r="MGC251" s="225" t="e">
        <v>#N/A</v>
      </c>
      <c r="MGD251" s="225" t="e">
        <v>#N/A</v>
      </c>
      <c r="MGE251" s="225" t="e">
        <v>#N/A</v>
      </c>
      <c r="MGF251" s="225" t="e">
        <v>#N/A</v>
      </c>
      <c r="MGG251" s="225" t="e">
        <v>#N/A</v>
      </c>
      <c r="MGH251" s="225" t="e">
        <v>#N/A</v>
      </c>
      <c r="MGI251" s="225" t="e">
        <v>#N/A</v>
      </c>
      <c r="MGJ251" s="225" t="e">
        <v>#N/A</v>
      </c>
      <c r="MGK251" s="225" t="e">
        <v>#N/A</v>
      </c>
      <c r="MGL251" s="225" t="e">
        <v>#N/A</v>
      </c>
      <c r="MGM251" s="225" t="e">
        <v>#N/A</v>
      </c>
      <c r="MGN251" s="225" t="e">
        <v>#N/A</v>
      </c>
      <c r="MGO251" s="225" t="e">
        <v>#N/A</v>
      </c>
      <c r="MGP251" s="225" t="e">
        <v>#N/A</v>
      </c>
      <c r="MGQ251" s="225" t="e">
        <v>#N/A</v>
      </c>
      <c r="MGR251" s="225" t="e">
        <v>#N/A</v>
      </c>
      <c r="MGS251" s="225" t="e">
        <v>#N/A</v>
      </c>
      <c r="MGT251" s="225" t="e">
        <v>#N/A</v>
      </c>
      <c r="MGU251" s="225" t="e">
        <v>#N/A</v>
      </c>
      <c r="MGV251" s="225" t="e">
        <v>#N/A</v>
      </c>
      <c r="MGW251" s="225" t="e">
        <v>#N/A</v>
      </c>
      <c r="MGX251" s="225" t="e">
        <v>#N/A</v>
      </c>
      <c r="MGY251" s="225" t="e">
        <v>#N/A</v>
      </c>
      <c r="MGZ251" s="225" t="e">
        <v>#N/A</v>
      </c>
      <c r="MHA251" s="225" t="e">
        <v>#N/A</v>
      </c>
      <c r="MHB251" s="225" t="e">
        <v>#N/A</v>
      </c>
      <c r="MHC251" s="225" t="e">
        <v>#N/A</v>
      </c>
      <c r="MHD251" s="225" t="e">
        <v>#N/A</v>
      </c>
      <c r="MHE251" s="225" t="e">
        <v>#N/A</v>
      </c>
      <c r="MHF251" s="225" t="e">
        <v>#N/A</v>
      </c>
      <c r="MHG251" s="225" t="e">
        <v>#N/A</v>
      </c>
      <c r="MHH251" s="225" t="e">
        <v>#N/A</v>
      </c>
      <c r="MHI251" s="225" t="e">
        <v>#N/A</v>
      </c>
      <c r="MHJ251" s="225" t="e">
        <v>#N/A</v>
      </c>
      <c r="MHK251" s="225" t="e">
        <v>#N/A</v>
      </c>
      <c r="MHL251" s="225" t="e">
        <v>#N/A</v>
      </c>
      <c r="MHM251" s="225" t="e">
        <v>#N/A</v>
      </c>
      <c r="MHN251" s="225" t="e">
        <v>#N/A</v>
      </c>
      <c r="MHO251" s="225" t="e">
        <v>#N/A</v>
      </c>
      <c r="MHP251" s="225" t="e">
        <v>#N/A</v>
      </c>
      <c r="MHQ251" s="225" t="e">
        <v>#N/A</v>
      </c>
      <c r="MHR251" s="225" t="e">
        <v>#N/A</v>
      </c>
      <c r="MHS251" s="225" t="e">
        <v>#N/A</v>
      </c>
      <c r="MHT251" s="225" t="e">
        <v>#N/A</v>
      </c>
      <c r="MHU251" s="225" t="e">
        <v>#N/A</v>
      </c>
      <c r="MHV251" s="225" t="e">
        <v>#N/A</v>
      </c>
      <c r="MHW251" s="225" t="e">
        <v>#N/A</v>
      </c>
      <c r="MHX251" s="225" t="e">
        <v>#N/A</v>
      </c>
      <c r="MHY251" s="225" t="e">
        <v>#N/A</v>
      </c>
      <c r="MHZ251" s="225" t="e">
        <v>#N/A</v>
      </c>
      <c r="MIA251" s="225" t="e">
        <v>#N/A</v>
      </c>
      <c r="MIB251" s="225" t="e">
        <v>#N/A</v>
      </c>
      <c r="MIC251" s="225" t="e">
        <v>#N/A</v>
      </c>
      <c r="MID251" s="225" t="e">
        <v>#N/A</v>
      </c>
      <c r="MIE251" s="225" t="e">
        <v>#N/A</v>
      </c>
      <c r="MIF251" s="225" t="e">
        <v>#N/A</v>
      </c>
      <c r="MIG251" s="225" t="e">
        <v>#N/A</v>
      </c>
      <c r="MIH251" s="225" t="e">
        <v>#N/A</v>
      </c>
      <c r="MII251" s="225" t="e">
        <v>#N/A</v>
      </c>
      <c r="MIJ251" s="225" t="e">
        <v>#N/A</v>
      </c>
      <c r="MIK251" s="225" t="e">
        <v>#N/A</v>
      </c>
      <c r="MIL251" s="225" t="e">
        <v>#N/A</v>
      </c>
      <c r="MIM251" s="225" t="e">
        <v>#N/A</v>
      </c>
      <c r="MIN251" s="225" t="e">
        <v>#N/A</v>
      </c>
      <c r="MIO251" s="225" t="e">
        <v>#N/A</v>
      </c>
      <c r="MIP251" s="225" t="e">
        <v>#N/A</v>
      </c>
      <c r="MIQ251" s="225" t="e">
        <v>#N/A</v>
      </c>
      <c r="MIR251" s="225" t="e">
        <v>#N/A</v>
      </c>
      <c r="MIS251" s="225" t="e">
        <v>#N/A</v>
      </c>
      <c r="MIT251" s="225" t="e">
        <v>#N/A</v>
      </c>
      <c r="MIU251" s="225" t="e">
        <v>#N/A</v>
      </c>
      <c r="MIV251" s="225" t="e">
        <v>#N/A</v>
      </c>
      <c r="MIW251" s="225" t="e">
        <v>#N/A</v>
      </c>
      <c r="MIX251" s="225" t="e">
        <v>#N/A</v>
      </c>
      <c r="MIY251" s="225" t="e">
        <v>#N/A</v>
      </c>
      <c r="MIZ251" s="225" t="e">
        <v>#N/A</v>
      </c>
      <c r="MJA251" s="225" t="e">
        <v>#N/A</v>
      </c>
      <c r="MJB251" s="225" t="e">
        <v>#N/A</v>
      </c>
      <c r="MJC251" s="225" t="e">
        <v>#N/A</v>
      </c>
      <c r="MJD251" s="225" t="e">
        <v>#N/A</v>
      </c>
      <c r="MJE251" s="225" t="e">
        <v>#N/A</v>
      </c>
      <c r="MJF251" s="225" t="e">
        <v>#N/A</v>
      </c>
      <c r="MJG251" s="225" t="e">
        <v>#N/A</v>
      </c>
      <c r="MJH251" s="225" t="e">
        <v>#N/A</v>
      </c>
      <c r="MJI251" s="225" t="e">
        <v>#N/A</v>
      </c>
      <c r="MJJ251" s="225" t="e">
        <v>#N/A</v>
      </c>
      <c r="MJK251" s="225" t="e">
        <v>#N/A</v>
      </c>
      <c r="MJL251" s="225" t="e">
        <v>#N/A</v>
      </c>
      <c r="MJM251" s="225" t="e">
        <v>#N/A</v>
      </c>
      <c r="MJN251" s="225" t="e">
        <v>#N/A</v>
      </c>
      <c r="MJO251" s="225" t="e">
        <v>#N/A</v>
      </c>
      <c r="MJP251" s="225" t="e">
        <v>#N/A</v>
      </c>
      <c r="MJQ251" s="225" t="e">
        <v>#N/A</v>
      </c>
      <c r="MJR251" s="225" t="e">
        <v>#N/A</v>
      </c>
      <c r="MJS251" s="225" t="e">
        <v>#N/A</v>
      </c>
      <c r="MJT251" s="225" t="e">
        <v>#N/A</v>
      </c>
      <c r="MJU251" s="225" t="e">
        <v>#N/A</v>
      </c>
      <c r="MJV251" s="225" t="e">
        <v>#N/A</v>
      </c>
      <c r="MJW251" s="225" t="e">
        <v>#N/A</v>
      </c>
      <c r="MJX251" s="225" t="e">
        <v>#N/A</v>
      </c>
      <c r="MJY251" s="225" t="e">
        <v>#N/A</v>
      </c>
      <c r="MJZ251" s="225" t="e">
        <v>#N/A</v>
      </c>
      <c r="MKA251" s="225" t="e">
        <v>#N/A</v>
      </c>
      <c r="MKB251" s="225" t="e">
        <v>#N/A</v>
      </c>
      <c r="MKC251" s="225" t="e">
        <v>#N/A</v>
      </c>
      <c r="MKD251" s="225" t="e">
        <v>#N/A</v>
      </c>
      <c r="MKE251" s="225" t="e">
        <v>#N/A</v>
      </c>
      <c r="MKF251" s="225" t="e">
        <v>#N/A</v>
      </c>
      <c r="MKG251" s="225" t="e">
        <v>#N/A</v>
      </c>
      <c r="MKH251" s="225" t="e">
        <v>#N/A</v>
      </c>
      <c r="MKI251" s="225" t="e">
        <v>#N/A</v>
      </c>
      <c r="MKJ251" s="225" t="e">
        <v>#N/A</v>
      </c>
      <c r="MKK251" s="225" t="e">
        <v>#N/A</v>
      </c>
      <c r="MKL251" s="225" t="e">
        <v>#N/A</v>
      </c>
      <c r="MKM251" s="225" t="e">
        <v>#N/A</v>
      </c>
      <c r="MKN251" s="225" t="e">
        <v>#N/A</v>
      </c>
      <c r="MKO251" s="225" t="e">
        <v>#N/A</v>
      </c>
      <c r="MKP251" s="225" t="e">
        <v>#N/A</v>
      </c>
      <c r="MKQ251" s="225" t="e">
        <v>#N/A</v>
      </c>
      <c r="MKR251" s="225" t="e">
        <v>#N/A</v>
      </c>
      <c r="MKS251" s="225" t="e">
        <v>#N/A</v>
      </c>
      <c r="MKT251" s="225" t="e">
        <v>#N/A</v>
      </c>
      <c r="MKU251" s="225" t="e">
        <v>#N/A</v>
      </c>
      <c r="MKV251" s="225" t="e">
        <v>#N/A</v>
      </c>
      <c r="MKW251" s="225" t="e">
        <v>#N/A</v>
      </c>
      <c r="MKX251" s="225" t="e">
        <v>#N/A</v>
      </c>
      <c r="MKY251" s="225" t="e">
        <v>#N/A</v>
      </c>
      <c r="MKZ251" s="225" t="e">
        <v>#N/A</v>
      </c>
      <c r="MLA251" s="225" t="e">
        <v>#N/A</v>
      </c>
      <c r="MLB251" s="225" t="e">
        <v>#N/A</v>
      </c>
      <c r="MLC251" s="225" t="e">
        <v>#N/A</v>
      </c>
      <c r="MLD251" s="225" t="e">
        <v>#N/A</v>
      </c>
      <c r="MLE251" s="225" t="e">
        <v>#N/A</v>
      </c>
      <c r="MLF251" s="225" t="e">
        <v>#N/A</v>
      </c>
      <c r="MLG251" s="225" t="e">
        <v>#N/A</v>
      </c>
      <c r="MLH251" s="225" t="e">
        <v>#N/A</v>
      </c>
      <c r="MLI251" s="225" t="e">
        <v>#N/A</v>
      </c>
      <c r="MLJ251" s="225" t="e">
        <v>#N/A</v>
      </c>
      <c r="MLK251" s="225" t="e">
        <v>#N/A</v>
      </c>
      <c r="MLL251" s="225" t="e">
        <v>#N/A</v>
      </c>
      <c r="MLM251" s="225" t="e">
        <v>#N/A</v>
      </c>
      <c r="MLN251" s="225" t="e">
        <v>#N/A</v>
      </c>
      <c r="MLO251" s="225" t="e">
        <v>#N/A</v>
      </c>
      <c r="MLP251" s="225" t="e">
        <v>#N/A</v>
      </c>
      <c r="MLQ251" s="225" t="e">
        <v>#N/A</v>
      </c>
      <c r="MLR251" s="225" t="e">
        <v>#N/A</v>
      </c>
      <c r="MLS251" s="225" t="e">
        <v>#N/A</v>
      </c>
      <c r="MLT251" s="225" t="e">
        <v>#N/A</v>
      </c>
      <c r="MLU251" s="225" t="e">
        <v>#N/A</v>
      </c>
      <c r="MLV251" s="225" t="e">
        <v>#N/A</v>
      </c>
      <c r="MLW251" s="225" t="e">
        <v>#N/A</v>
      </c>
      <c r="MLX251" s="225" t="e">
        <v>#N/A</v>
      </c>
      <c r="MLY251" s="225" t="e">
        <v>#N/A</v>
      </c>
      <c r="MLZ251" s="225" t="e">
        <v>#N/A</v>
      </c>
      <c r="MMA251" s="225" t="e">
        <v>#N/A</v>
      </c>
      <c r="MMB251" s="225" t="e">
        <v>#N/A</v>
      </c>
      <c r="MMC251" s="225" t="e">
        <v>#N/A</v>
      </c>
      <c r="MMD251" s="225" t="e">
        <v>#N/A</v>
      </c>
      <c r="MME251" s="225" t="e">
        <v>#N/A</v>
      </c>
      <c r="MMF251" s="225" t="e">
        <v>#N/A</v>
      </c>
      <c r="MMG251" s="225" t="e">
        <v>#N/A</v>
      </c>
      <c r="MMH251" s="225" t="e">
        <v>#N/A</v>
      </c>
      <c r="MMI251" s="225" t="e">
        <v>#N/A</v>
      </c>
      <c r="MMJ251" s="225" t="e">
        <v>#N/A</v>
      </c>
      <c r="MMK251" s="225" t="e">
        <v>#N/A</v>
      </c>
      <c r="MML251" s="225" t="e">
        <v>#N/A</v>
      </c>
      <c r="MMM251" s="225" t="e">
        <v>#N/A</v>
      </c>
      <c r="MMN251" s="225" t="e">
        <v>#N/A</v>
      </c>
      <c r="MMO251" s="225" t="e">
        <v>#N/A</v>
      </c>
      <c r="MMP251" s="225" t="e">
        <v>#N/A</v>
      </c>
      <c r="MMQ251" s="225" t="e">
        <v>#N/A</v>
      </c>
      <c r="MMR251" s="225" t="e">
        <v>#N/A</v>
      </c>
      <c r="MMS251" s="225" t="e">
        <v>#N/A</v>
      </c>
      <c r="MMT251" s="225" t="e">
        <v>#N/A</v>
      </c>
      <c r="MMU251" s="225" t="e">
        <v>#N/A</v>
      </c>
      <c r="MMV251" s="225" t="e">
        <v>#N/A</v>
      </c>
      <c r="MMW251" s="225" t="e">
        <v>#N/A</v>
      </c>
      <c r="MMX251" s="225" t="e">
        <v>#N/A</v>
      </c>
      <c r="MMY251" s="225" t="e">
        <v>#N/A</v>
      </c>
      <c r="MMZ251" s="225" t="e">
        <v>#N/A</v>
      </c>
      <c r="MNA251" s="225" t="e">
        <v>#N/A</v>
      </c>
      <c r="MNB251" s="225" t="e">
        <v>#N/A</v>
      </c>
      <c r="MNC251" s="225" t="e">
        <v>#N/A</v>
      </c>
      <c r="MND251" s="225" t="e">
        <v>#N/A</v>
      </c>
      <c r="MNE251" s="225" t="e">
        <v>#N/A</v>
      </c>
      <c r="MNF251" s="225" t="e">
        <v>#N/A</v>
      </c>
      <c r="MNG251" s="225" t="e">
        <v>#N/A</v>
      </c>
      <c r="MNH251" s="225" t="e">
        <v>#N/A</v>
      </c>
      <c r="MNI251" s="225" t="e">
        <v>#N/A</v>
      </c>
      <c r="MNJ251" s="225" t="e">
        <v>#N/A</v>
      </c>
      <c r="MNK251" s="225" t="e">
        <v>#N/A</v>
      </c>
      <c r="MNL251" s="225" t="e">
        <v>#N/A</v>
      </c>
      <c r="MNM251" s="225" t="e">
        <v>#N/A</v>
      </c>
      <c r="MNN251" s="225" t="e">
        <v>#N/A</v>
      </c>
      <c r="MNO251" s="225" t="e">
        <v>#N/A</v>
      </c>
      <c r="MNP251" s="225" t="e">
        <v>#N/A</v>
      </c>
      <c r="MNQ251" s="225" t="e">
        <v>#N/A</v>
      </c>
      <c r="MNR251" s="225" t="e">
        <v>#N/A</v>
      </c>
      <c r="MNS251" s="225" t="e">
        <v>#N/A</v>
      </c>
      <c r="MNT251" s="225" t="e">
        <v>#N/A</v>
      </c>
      <c r="MNU251" s="225" t="e">
        <v>#N/A</v>
      </c>
      <c r="MNV251" s="225" t="e">
        <v>#N/A</v>
      </c>
      <c r="MNW251" s="225" t="e">
        <v>#N/A</v>
      </c>
      <c r="MNX251" s="225" t="e">
        <v>#N/A</v>
      </c>
      <c r="MNY251" s="225" t="e">
        <v>#N/A</v>
      </c>
      <c r="MNZ251" s="225" t="e">
        <v>#N/A</v>
      </c>
      <c r="MOA251" s="225" t="e">
        <v>#N/A</v>
      </c>
      <c r="MOB251" s="225" t="e">
        <v>#N/A</v>
      </c>
      <c r="MOC251" s="225" t="e">
        <v>#N/A</v>
      </c>
      <c r="MOD251" s="225" t="e">
        <v>#N/A</v>
      </c>
      <c r="MOE251" s="225" t="e">
        <v>#N/A</v>
      </c>
      <c r="MOF251" s="225" t="e">
        <v>#N/A</v>
      </c>
      <c r="MOG251" s="225" t="e">
        <v>#N/A</v>
      </c>
      <c r="MOH251" s="225" t="e">
        <v>#N/A</v>
      </c>
      <c r="MOI251" s="225" t="e">
        <v>#N/A</v>
      </c>
      <c r="MOJ251" s="225" t="e">
        <v>#N/A</v>
      </c>
      <c r="MOK251" s="225" t="e">
        <v>#N/A</v>
      </c>
      <c r="MOL251" s="225" t="e">
        <v>#N/A</v>
      </c>
      <c r="MOM251" s="225" t="e">
        <v>#N/A</v>
      </c>
      <c r="MON251" s="225" t="e">
        <v>#N/A</v>
      </c>
      <c r="MOO251" s="225" t="e">
        <v>#N/A</v>
      </c>
      <c r="MOP251" s="225" t="e">
        <v>#N/A</v>
      </c>
      <c r="MOQ251" s="225" t="e">
        <v>#N/A</v>
      </c>
      <c r="MOR251" s="225" t="e">
        <v>#N/A</v>
      </c>
      <c r="MOS251" s="225" t="e">
        <v>#N/A</v>
      </c>
      <c r="MOT251" s="225" t="e">
        <v>#N/A</v>
      </c>
      <c r="MOU251" s="225" t="e">
        <v>#N/A</v>
      </c>
      <c r="MOV251" s="225" t="e">
        <v>#N/A</v>
      </c>
      <c r="MOW251" s="225" t="e">
        <v>#N/A</v>
      </c>
      <c r="MOX251" s="225" t="e">
        <v>#N/A</v>
      </c>
      <c r="MOY251" s="225" t="e">
        <v>#N/A</v>
      </c>
      <c r="MOZ251" s="225" t="e">
        <v>#N/A</v>
      </c>
      <c r="MPA251" s="225" t="e">
        <v>#N/A</v>
      </c>
      <c r="MPB251" s="225" t="e">
        <v>#N/A</v>
      </c>
      <c r="MPC251" s="225" t="e">
        <v>#N/A</v>
      </c>
      <c r="MPD251" s="225" t="e">
        <v>#N/A</v>
      </c>
      <c r="MPE251" s="225" t="e">
        <v>#N/A</v>
      </c>
      <c r="MPF251" s="225" t="e">
        <v>#N/A</v>
      </c>
      <c r="MPG251" s="225" t="e">
        <v>#N/A</v>
      </c>
      <c r="MPH251" s="225" t="e">
        <v>#N/A</v>
      </c>
      <c r="MPI251" s="225" t="e">
        <v>#N/A</v>
      </c>
      <c r="MPJ251" s="225" t="e">
        <v>#N/A</v>
      </c>
      <c r="MPK251" s="225" t="e">
        <v>#N/A</v>
      </c>
      <c r="MPL251" s="225" t="e">
        <v>#N/A</v>
      </c>
      <c r="MPM251" s="225" t="e">
        <v>#N/A</v>
      </c>
      <c r="MPN251" s="225" t="e">
        <v>#N/A</v>
      </c>
      <c r="MPO251" s="225" t="e">
        <v>#N/A</v>
      </c>
      <c r="MPP251" s="225" t="e">
        <v>#N/A</v>
      </c>
      <c r="MPQ251" s="225" t="e">
        <v>#N/A</v>
      </c>
      <c r="MPR251" s="225" t="e">
        <v>#N/A</v>
      </c>
      <c r="MPS251" s="225" t="e">
        <v>#N/A</v>
      </c>
      <c r="MPT251" s="225" t="e">
        <v>#N/A</v>
      </c>
      <c r="MPU251" s="225" t="e">
        <v>#N/A</v>
      </c>
      <c r="MPV251" s="225" t="e">
        <v>#N/A</v>
      </c>
      <c r="MPW251" s="225" t="e">
        <v>#N/A</v>
      </c>
      <c r="MPX251" s="225" t="e">
        <v>#N/A</v>
      </c>
      <c r="MPY251" s="225" t="e">
        <v>#N/A</v>
      </c>
      <c r="MPZ251" s="225" t="e">
        <v>#N/A</v>
      </c>
      <c r="MQA251" s="225" t="e">
        <v>#N/A</v>
      </c>
      <c r="MQB251" s="225" t="e">
        <v>#N/A</v>
      </c>
      <c r="MQC251" s="225" t="e">
        <v>#N/A</v>
      </c>
      <c r="MQD251" s="225" t="e">
        <v>#N/A</v>
      </c>
      <c r="MQE251" s="225" t="e">
        <v>#N/A</v>
      </c>
      <c r="MQF251" s="225" t="e">
        <v>#N/A</v>
      </c>
      <c r="MQG251" s="225" t="e">
        <v>#N/A</v>
      </c>
      <c r="MQH251" s="225" t="e">
        <v>#N/A</v>
      </c>
      <c r="MQI251" s="225" t="e">
        <v>#N/A</v>
      </c>
      <c r="MQJ251" s="225" t="e">
        <v>#N/A</v>
      </c>
      <c r="MQK251" s="225" t="e">
        <v>#N/A</v>
      </c>
      <c r="MQL251" s="225" t="e">
        <v>#N/A</v>
      </c>
      <c r="MQM251" s="225" t="e">
        <v>#N/A</v>
      </c>
      <c r="MQN251" s="225" t="e">
        <v>#N/A</v>
      </c>
      <c r="MQO251" s="225" t="e">
        <v>#N/A</v>
      </c>
      <c r="MQP251" s="225" t="e">
        <v>#N/A</v>
      </c>
      <c r="MQQ251" s="225" t="e">
        <v>#N/A</v>
      </c>
      <c r="MQR251" s="225" t="e">
        <v>#N/A</v>
      </c>
      <c r="MQS251" s="225" t="e">
        <v>#N/A</v>
      </c>
      <c r="MQT251" s="225" t="e">
        <v>#N/A</v>
      </c>
      <c r="MQU251" s="225" t="e">
        <v>#N/A</v>
      </c>
      <c r="MQV251" s="225" t="e">
        <v>#N/A</v>
      </c>
      <c r="MQW251" s="225" t="e">
        <v>#N/A</v>
      </c>
      <c r="MQX251" s="225" t="e">
        <v>#N/A</v>
      </c>
      <c r="MQY251" s="225" t="e">
        <v>#N/A</v>
      </c>
      <c r="MQZ251" s="225" t="e">
        <v>#N/A</v>
      </c>
      <c r="MRA251" s="225" t="e">
        <v>#N/A</v>
      </c>
      <c r="MRB251" s="225" t="e">
        <v>#N/A</v>
      </c>
      <c r="MRC251" s="225" t="e">
        <v>#N/A</v>
      </c>
      <c r="MRD251" s="225" t="e">
        <v>#N/A</v>
      </c>
      <c r="MRE251" s="225" t="e">
        <v>#N/A</v>
      </c>
      <c r="MRF251" s="225" t="e">
        <v>#N/A</v>
      </c>
      <c r="MRG251" s="225" t="e">
        <v>#N/A</v>
      </c>
      <c r="MRH251" s="225" t="e">
        <v>#N/A</v>
      </c>
      <c r="MRI251" s="225" t="e">
        <v>#N/A</v>
      </c>
      <c r="MRJ251" s="225" t="e">
        <v>#N/A</v>
      </c>
      <c r="MRK251" s="225" t="e">
        <v>#N/A</v>
      </c>
      <c r="MRL251" s="225" t="e">
        <v>#N/A</v>
      </c>
      <c r="MRM251" s="225" t="e">
        <v>#N/A</v>
      </c>
      <c r="MRN251" s="225" t="e">
        <v>#N/A</v>
      </c>
      <c r="MRO251" s="225" t="e">
        <v>#N/A</v>
      </c>
      <c r="MRP251" s="225" t="e">
        <v>#N/A</v>
      </c>
      <c r="MRQ251" s="225" t="e">
        <v>#N/A</v>
      </c>
      <c r="MRR251" s="225" t="e">
        <v>#N/A</v>
      </c>
      <c r="MRS251" s="225" t="e">
        <v>#N/A</v>
      </c>
      <c r="MRT251" s="225" t="e">
        <v>#N/A</v>
      </c>
      <c r="MRU251" s="225" t="e">
        <v>#N/A</v>
      </c>
      <c r="MRV251" s="225" t="e">
        <v>#N/A</v>
      </c>
      <c r="MRW251" s="225" t="e">
        <v>#N/A</v>
      </c>
      <c r="MRX251" s="225" t="e">
        <v>#N/A</v>
      </c>
      <c r="MRY251" s="225" t="e">
        <v>#N/A</v>
      </c>
      <c r="MRZ251" s="225" t="e">
        <v>#N/A</v>
      </c>
      <c r="MSA251" s="225" t="e">
        <v>#N/A</v>
      </c>
      <c r="MSB251" s="225" t="e">
        <v>#N/A</v>
      </c>
      <c r="MSC251" s="225" t="e">
        <v>#N/A</v>
      </c>
      <c r="MSD251" s="225" t="e">
        <v>#N/A</v>
      </c>
      <c r="MSE251" s="225" t="e">
        <v>#N/A</v>
      </c>
      <c r="MSF251" s="225" t="e">
        <v>#N/A</v>
      </c>
      <c r="MSG251" s="225" t="e">
        <v>#N/A</v>
      </c>
      <c r="MSH251" s="225" t="e">
        <v>#N/A</v>
      </c>
      <c r="MSI251" s="225" t="e">
        <v>#N/A</v>
      </c>
      <c r="MSJ251" s="225" t="e">
        <v>#N/A</v>
      </c>
      <c r="MSK251" s="225" t="e">
        <v>#N/A</v>
      </c>
      <c r="MSL251" s="225" t="e">
        <v>#N/A</v>
      </c>
      <c r="MSM251" s="225" t="e">
        <v>#N/A</v>
      </c>
      <c r="MSN251" s="225" t="e">
        <v>#N/A</v>
      </c>
      <c r="MSO251" s="225" t="e">
        <v>#N/A</v>
      </c>
      <c r="MSP251" s="225" t="e">
        <v>#N/A</v>
      </c>
      <c r="MSQ251" s="225" t="e">
        <v>#N/A</v>
      </c>
      <c r="MSR251" s="225" t="e">
        <v>#N/A</v>
      </c>
      <c r="MSS251" s="225" t="e">
        <v>#N/A</v>
      </c>
      <c r="MST251" s="225" t="e">
        <v>#N/A</v>
      </c>
      <c r="MSU251" s="225" t="e">
        <v>#N/A</v>
      </c>
      <c r="MSV251" s="225" t="e">
        <v>#N/A</v>
      </c>
      <c r="MSW251" s="225" t="e">
        <v>#N/A</v>
      </c>
      <c r="MSX251" s="225" t="e">
        <v>#N/A</v>
      </c>
      <c r="MSY251" s="225" t="e">
        <v>#N/A</v>
      </c>
      <c r="MSZ251" s="225" t="e">
        <v>#N/A</v>
      </c>
      <c r="MTA251" s="225" t="e">
        <v>#N/A</v>
      </c>
      <c r="MTB251" s="225" t="e">
        <v>#N/A</v>
      </c>
      <c r="MTC251" s="225" t="e">
        <v>#N/A</v>
      </c>
      <c r="MTD251" s="225" t="e">
        <v>#N/A</v>
      </c>
      <c r="MTE251" s="225" t="e">
        <v>#N/A</v>
      </c>
      <c r="MTF251" s="225" t="e">
        <v>#N/A</v>
      </c>
      <c r="MTG251" s="225" t="e">
        <v>#N/A</v>
      </c>
      <c r="MTH251" s="225" t="e">
        <v>#N/A</v>
      </c>
      <c r="MTI251" s="225" t="e">
        <v>#N/A</v>
      </c>
      <c r="MTJ251" s="225" t="e">
        <v>#N/A</v>
      </c>
      <c r="MTK251" s="225" t="e">
        <v>#N/A</v>
      </c>
      <c r="MTL251" s="225" t="e">
        <v>#N/A</v>
      </c>
      <c r="MTM251" s="225" t="e">
        <v>#N/A</v>
      </c>
      <c r="MTN251" s="225" t="e">
        <v>#N/A</v>
      </c>
      <c r="MTO251" s="225" t="e">
        <v>#N/A</v>
      </c>
      <c r="MTP251" s="225" t="e">
        <v>#N/A</v>
      </c>
      <c r="MTQ251" s="225" t="e">
        <v>#N/A</v>
      </c>
      <c r="MTR251" s="225" t="e">
        <v>#N/A</v>
      </c>
      <c r="MTS251" s="225" t="e">
        <v>#N/A</v>
      </c>
      <c r="MTT251" s="225" t="e">
        <v>#N/A</v>
      </c>
      <c r="MTU251" s="225" t="e">
        <v>#N/A</v>
      </c>
      <c r="MTV251" s="225" t="e">
        <v>#N/A</v>
      </c>
      <c r="MTW251" s="225" t="e">
        <v>#N/A</v>
      </c>
      <c r="MTX251" s="225" t="e">
        <v>#N/A</v>
      </c>
      <c r="MTY251" s="225" t="e">
        <v>#N/A</v>
      </c>
      <c r="MTZ251" s="225" t="e">
        <v>#N/A</v>
      </c>
      <c r="MUA251" s="225" t="e">
        <v>#N/A</v>
      </c>
      <c r="MUB251" s="225" t="e">
        <v>#N/A</v>
      </c>
      <c r="MUC251" s="225" t="e">
        <v>#N/A</v>
      </c>
      <c r="MUD251" s="225" t="e">
        <v>#N/A</v>
      </c>
      <c r="MUE251" s="225" t="e">
        <v>#N/A</v>
      </c>
      <c r="MUF251" s="225" t="e">
        <v>#N/A</v>
      </c>
      <c r="MUG251" s="225" t="e">
        <v>#N/A</v>
      </c>
      <c r="MUH251" s="225" t="e">
        <v>#N/A</v>
      </c>
      <c r="MUI251" s="225" t="e">
        <v>#N/A</v>
      </c>
      <c r="MUJ251" s="225" t="e">
        <v>#N/A</v>
      </c>
      <c r="MUK251" s="225" t="e">
        <v>#N/A</v>
      </c>
      <c r="MUL251" s="225" t="e">
        <v>#N/A</v>
      </c>
      <c r="MUM251" s="225" t="e">
        <v>#N/A</v>
      </c>
      <c r="MUN251" s="225" t="e">
        <v>#N/A</v>
      </c>
      <c r="MUO251" s="225" t="e">
        <v>#N/A</v>
      </c>
      <c r="MUP251" s="225" t="e">
        <v>#N/A</v>
      </c>
      <c r="MUQ251" s="225" t="e">
        <v>#N/A</v>
      </c>
      <c r="MUR251" s="225" t="e">
        <v>#N/A</v>
      </c>
      <c r="MUS251" s="225" t="e">
        <v>#N/A</v>
      </c>
      <c r="MUT251" s="225" t="e">
        <v>#N/A</v>
      </c>
      <c r="MUU251" s="225" t="e">
        <v>#N/A</v>
      </c>
      <c r="MUV251" s="225" t="e">
        <v>#N/A</v>
      </c>
      <c r="MUW251" s="225" t="e">
        <v>#N/A</v>
      </c>
      <c r="MUX251" s="225" t="e">
        <v>#N/A</v>
      </c>
      <c r="MUY251" s="225" t="e">
        <v>#N/A</v>
      </c>
      <c r="MUZ251" s="225" t="e">
        <v>#N/A</v>
      </c>
      <c r="MVA251" s="225" t="e">
        <v>#N/A</v>
      </c>
      <c r="MVB251" s="225" t="e">
        <v>#N/A</v>
      </c>
      <c r="MVC251" s="225" t="e">
        <v>#N/A</v>
      </c>
      <c r="MVD251" s="225" t="e">
        <v>#N/A</v>
      </c>
      <c r="MVE251" s="225" t="e">
        <v>#N/A</v>
      </c>
      <c r="MVF251" s="225" t="e">
        <v>#N/A</v>
      </c>
      <c r="MVG251" s="225" t="e">
        <v>#N/A</v>
      </c>
      <c r="MVH251" s="225" t="e">
        <v>#N/A</v>
      </c>
      <c r="MVI251" s="225" t="e">
        <v>#N/A</v>
      </c>
      <c r="MVJ251" s="225" t="e">
        <v>#N/A</v>
      </c>
      <c r="MVK251" s="225" t="e">
        <v>#N/A</v>
      </c>
      <c r="MVL251" s="225" t="e">
        <v>#N/A</v>
      </c>
      <c r="MVM251" s="225" t="e">
        <v>#N/A</v>
      </c>
      <c r="MVN251" s="225" t="e">
        <v>#N/A</v>
      </c>
      <c r="MVO251" s="225" t="e">
        <v>#N/A</v>
      </c>
      <c r="MVP251" s="225" t="e">
        <v>#N/A</v>
      </c>
      <c r="MVQ251" s="225" t="e">
        <v>#N/A</v>
      </c>
      <c r="MVR251" s="225" t="e">
        <v>#N/A</v>
      </c>
      <c r="MVS251" s="225" t="e">
        <v>#N/A</v>
      </c>
      <c r="MVT251" s="225" t="e">
        <v>#N/A</v>
      </c>
      <c r="MVU251" s="225" t="e">
        <v>#N/A</v>
      </c>
      <c r="MVV251" s="225" t="e">
        <v>#N/A</v>
      </c>
      <c r="MVW251" s="225" t="e">
        <v>#N/A</v>
      </c>
      <c r="MVX251" s="225" t="e">
        <v>#N/A</v>
      </c>
      <c r="MVY251" s="225" t="e">
        <v>#N/A</v>
      </c>
      <c r="MVZ251" s="225" t="e">
        <v>#N/A</v>
      </c>
      <c r="MWA251" s="225" t="e">
        <v>#N/A</v>
      </c>
      <c r="MWB251" s="225" t="e">
        <v>#N/A</v>
      </c>
      <c r="MWC251" s="225" t="e">
        <v>#N/A</v>
      </c>
      <c r="MWD251" s="225" t="e">
        <v>#N/A</v>
      </c>
      <c r="MWE251" s="225" t="e">
        <v>#N/A</v>
      </c>
      <c r="MWF251" s="225" t="e">
        <v>#N/A</v>
      </c>
      <c r="MWG251" s="225" t="e">
        <v>#N/A</v>
      </c>
      <c r="MWH251" s="225" t="e">
        <v>#N/A</v>
      </c>
      <c r="MWI251" s="225" t="e">
        <v>#N/A</v>
      </c>
      <c r="MWJ251" s="225" t="e">
        <v>#N/A</v>
      </c>
      <c r="MWK251" s="225" t="e">
        <v>#N/A</v>
      </c>
      <c r="MWL251" s="225" t="e">
        <v>#N/A</v>
      </c>
      <c r="MWM251" s="225" t="e">
        <v>#N/A</v>
      </c>
      <c r="MWN251" s="225" t="e">
        <v>#N/A</v>
      </c>
      <c r="MWO251" s="225" t="e">
        <v>#N/A</v>
      </c>
      <c r="MWP251" s="225" t="e">
        <v>#N/A</v>
      </c>
      <c r="MWQ251" s="225" t="e">
        <v>#N/A</v>
      </c>
      <c r="MWR251" s="225" t="e">
        <v>#N/A</v>
      </c>
      <c r="MWS251" s="225" t="e">
        <v>#N/A</v>
      </c>
      <c r="MWT251" s="225" t="e">
        <v>#N/A</v>
      </c>
      <c r="MWU251" s="225" t="e">
        <v>#N/A</v>
      </c>
      <c r="MWV251" s="225" t="e">
        <v>#N/A</v>
      </c>
      <c r="MWW251" s="225" t="e">
        <v>#N/A</v>
      </c>
      <c r="MWX251" s="225" t="e">
        <v>#N/A</v>
      </c>
      <c r="MWY251" s="225" t="e">
        <v>#N/A</v>
      </c>
      <c r="MWZ251" s="225" t="e">
        <v>#N/A</v>
      </c>
      <c r="MXA251" s="225" t="e">
        <v>#N/A</v>
      </c>
      <c r="MXB251" s="225" t="e">
        <v>#N/A</v>
      </c>
      <c r="MXC251" s="225" t="e">
        <v>#N/A</v>
      </c>
      <c r="MXD251" s="225" t="e">
        <v>#N/A</v>
      </c>
      <c r="MXE251" s="225" t="e">
        <v>#N/A</v>
      </c>
      <c r="MXF251" s="225" t="e">
        <v>#N/A</v>
      </c>
      <c r="MXG251" s="225" t="e">
        <v>#N/A</v>
      </c>
      <c r="MXH251" s="225" t="e">
        <v>#N/A</v>
      </c>
      <c r="MXI251" s="225" t="e">
        <v>#N/A</v>
      </c>
      <c r="MXJ251" s="225" t="e">
        <v>#N/A</v>
      </c>
      <c r="MXK251" s="225" t="e">
        <v>#N/A</v>
      </c>
      <c r="MXL251" s="225" t="e">
        <v>#N/A</v>
      </c>
      <c r="MXM251" s="225" t="e">
        <v>#N/A</v>
      </c>
      <c r="MXN251" s="225" t="e">
        <v>#N/A</v>
      </c>
      <c r="MXO251" s="225" t="e">
        <v>#N/A</v>
      </c>
      <c r="MXP251" s="225" t="e">
        <v>#N/A</v>
      </c>
      <c r="MXQ251" s="225" t="e">
        <v>#N/A</v>
      </c>
      <c r="MXR251" s="225" t="e">
        <v>#N/A</v>
      </c>
      <c r="MXS251" s="225" t="e">
        <v>#N/A</v>
      </c>
      <c r="MXT251" s="225" t="e">
        <v>#N/A</v>
      </c>
      <c r="MXU251" s="225" t="e">
        <v>#N/A</v>
      </c>
      <c r="MXV251" s="225" t="e">
        <v>#N/A</v>
      </c>
      <c r="MXW251" s="225" t="e">
        <v>#N/A</v>
      </c>
      <c r="MXX251" s="225" t="e">
        <v>#N/A</v>
      </c>
      <c r="MXY251" s="225" t="e">
        <v>#N/A</v>
      </c>
      <c r="MXZ251" s="225" t="e">
        <v>#N/A</v>
      </c>
      <c r="MYA251" s="225" t="e">
        <v>#N/A</v>
      </c>
      <c r="MYB251" s="225" t="e">
        <v>#N/A</v>
      </c>
      <c r="MYC251" s="225" t="e">
        <v>#N/A</v>
      </c>
      <c r="MYD251" s="225" t="e">
        <v>#N/A</v>
      </c>
      <c r="MYE251" s="225" t="e">
        <v>#N/A</v>
      </c>
      <c r="MYF251" s="225" t="e">
        <v>#N/A</v>
      </c>
      <c r="MYG251" s="225" t="e">
        <v>#N/A</v>
      </c>
      <c r="MYH251" s="225" t="e">
        <v>#N/A</v>
      </c>
      <c r="MYI251" s="225" t="e">
        <v>#N/A</v>
      </c>
      <c r="MYJ251" s="225" t="e">
        <v>#N/A</v>
      </c>
      <c r="MYK251" s="225" t="e">
        <v>#N/A</v>
      </c>
      <c r="MYL251" s="225" t="e">
        <v>#N/A</v>
      </c>
      <c r="MYM251" s="225" t="e">
        <v>#N/A</v>
      </c>
      <c r="MYN251" s="225" t="e">
        <v>#N/A</v>
      </c>
      <c r="MYO251" s="225" t="e">
        <v>#N/A</v>
      </c>
      <c r="MYP251" s="225" t="e">
        <v>#N/A</v>
      </c>
      <c r="MYQ251" s="225" t="e">
        <v>#N/A</v>
      </c>
      <c r="MYR251" s="225" t="e">
        <v>#N/A</v>
      </c>
      <c r="MYS251" s="225" t="e">
        <v>#N/A</v>
      </c>
      <c r="MYT251" s="225" t="e">
        <v>#N/A</v>
      </c>
      <c r="MYU251" s="225" t="e">
        <v>#N/A</v>
      </c>
      <c r="MYV251" s="225" t="e">
        <v>#N/A</v>
      </c>
      <c r="MYW251" s="225" t="e">
        <v>#N/A</v>
      </c>
      <c r="MYX251" s="225" t="e">
        <v>#N/A</v>
      </c>
      <c r="MYY251" s="225" t="e">
        <v>#N/A</v>
      </c>
      <c r="MYZ251" s="225" t="e">
        <v>#N/A</v>
      </c>
      <c r="MZA251" s="225" t="e">
        <v>#N/A</v>
      </c>
      <c r="MZB251" s="225" t="e">
        <v>#N/A</v>
      </c>
      <c r="MZC251" s="225" t="e">
        <v>#N/A</v>
      </c>
      <c r="MZD251" s="225" t="e">
        <v>#N/A</v>
      </c>
      <c r="MZE251" s="225" t="e">
        <v>#N/A</v>
      </c>
      <c r="MZF251" s="225" t="e">
        <v>#N/A</v>
      </c>
      <c r="MZG251" s="225" t="e">
        <v>#N/A</v>
      </c>
      <c r="MZH251" s="225" t="e">
        <v>#N/A</v>
      </c>
      <c r="MZI251" s="225" t="e">
        <v>#N/A</v>
      </c>
      <c r="MZJ251" s="225" t="e">
        <v>#N/A</v>
      </c>
      <c r="MZK251" s="225" t="e">
        <v>#N/A</v>
      </c>
      <c r="MZL251" s="225" t="e">
        <v>#N/A</v>
      </c>
      <c r="MZM251" s="225" t="e">
        <v>#N/A</v>
      </c>
      <c r="MZN251" s="225" t="e">
        <v>#N/A</v>
      </c>
      <c r="MZO251" s="225" t="e">
        <v>#N/A</v>
      </c>
      <c r="MZP251" s="225" t="e">
        <v>#N/A</v>
      </c>
      <c r="MZQ251" s="225" t="e">
        <v>#N/A</v>
      </c>
      <c r="MZR251" s="225" t="e">
        <v>#N/A</v>
      </c>
      <c r="MZS251" s="225" t="e">
        <v>#N/A</v>
      </c>
      <c r="MZT251" s="225" t="e">
        <v>#N/A</v>
      </c>
      <c r="MZU251" s="225" t="e">
        <v>#N/A</v>
      </c>
      <c r="MZV251" s="225" t="e">
        <v>#N/A</v>
      </c>
      <c r="MZW251" s="225" t="e">
        <v>#N/A</v>
      </c>
      <c r="MZX251" s="225" t="e">
        <v>#N/A</v>
      </c>
      <c r="MZY251" s="225" t="e">
        <v>#N/A</v>
      </c>
      <c r="MZZ251" s="225" t="e">
        <v>#N/A</v>
      </c>
      <c r="NAA251" s="225" t="e">
        <v>#N/A</v>
      </c>
      <c r="NAB251" s="225" t="e">
        <v>#N/A</v>
      </c>
      <c r="NAC251" s="225" t="e">
        <v>#N/A</v>
      </c>
      <c r="NAD251" s="225" t="e">
        <v>#N/A</v>
      </c>
      <c r="NAE251" s="225" t="e">
        <v>#N/A</v>
      </c>
      <c r="NAF251" s="225" t="e">
        <v>#N/A</v>
      </c>
      <c r="NAG251" s="225" t="e">
        <v>#N/A</v>
      </c>
      <c r="NAH251" s="225" t="e">
        <v>#N/A</v>
      </c>
      <c r="NAI251" s="225" t="e">
        <v>#N/A</v>
      </c>
      <c r="NAJ251" s="225" t="e">
        <v>#N/A</v>
      </c>
      <c r="NAK251" s="225" t="e">
        <v>#N/A</v>
      </c>
      <c r="NAL251" s="225" t="e">
        <v>#N/A</v>
      </c>
      <c r="NAM251" s="225" t="e">
        <v>#N/A</v>
      </c>
      <c r="NAN251" s="225" t="e">
        <v>#N/A</v>
      </c>
      <c r="NAO251" s="225" t="e">
        <v>#N/A</v>
      </c>
      <c r="NAP251" s="225" t="e">
        <v>#N/A</v>
      </c>
      <c r="NAQ251" s="225" t="e">
        <v>#N/A</v>
      </c>
      <c r="NAR251" s="225" t="e">
        <v>#N/A</v>
      </c>
      <c r="NAS251" s="225" t="e">
        <v>#N/A</v>
      </c>
      <c r="NAT251" s="225" t="e">
        <v>#N/A</v>
      </c>
      <c r="NAU251" s="225" t="e">
        <v>#N/A</v>
      </c>
      <c r="NAV251" s="225" t="e">
        <v>#N/A</v>
      </c>
      <c r="NAW251" s="225" t="e">
        <v>#N/A</v>
      </c>
      <c r="NAX251" s="225" t="e">
        <v>#N/A</v>
      </c>
      <c r="NAY251" s="225" t="e">
        <v>#N/A</v>
      </c>
      <c r="NAZ251" s="225" t="e">
        <v>#N/A</v>
      </c>
      <c r="NBA251" s="225" t="e">
        <v>#N/A</v>
      </c>
      <c r="NBB251" s="225" t="e">
        <v>#N/A</v>
      </c>
      <c r="NBC251" s="225" t="e">
        <v>#N/A</v>
      </c>
      <c r="NBD251" s="225" t="e">
        <v>#N/A</v>
      </c>
      <c r="NBE251" s="225" t="e">
        <v>#N/A</v>
      </c>
      <c r="NBF251" s="225" t="e">
        <v>#N/A</v>
      </c>
      <c r="NBG251" s="225" t="e">
        <v>#N/A</v>
      </c>
      <c r="NBH251" s="225" t="e">
        <v>#N/A</v>
      </c>
      <c r="NBI251" s="225" t="e">
        <v>#N/A</v>
      </c>
      <c r="NBJ251" s="225" t="e">
        <v>#N/A</v>
      </c>
      <c r="NBK251" s="225" t="e">
        <v>#N/A</v>
      </c>
      <c r="NBL251" s="225" t="e">
        <v>#N/A</v>
      </c>
      <c r="NBM251" s="225" t="e">
        <v>#N/A</v>
      </c>
      <c r="NBN251" s="225" t="e">
        <v>#N/A</v>
      </c>
      <c r="NBO251" s="225" t="e">
        <v>#N/A</v>
      </c>
      <c r="NBP251" s="225" t="e">
        <v>#N/A</v>
      </c>
      <c r="NBQ251" s="225" t="e">
        <v>#N/A</v>
      </c>
      <c r="NBR251" s="225" t="e">
        <v>#N/A</v>
      </c>
      <c r="NBS251" s="225" t="e">
        <v>#N/A</v>
      </c>
      <c r="NBT251" s="225" t="e">
        <v>#N/A</v>
      </c>
      <c r="NBU251" s="225" t="e">
        <v>#N/A</v>
      </c>
      <c r="NBV251" s="225" t="e">
        <v>#N/A</v>
      </c>
      <c r="NBW251" s="225" t="e">
        <v>#N/A</v>
      </c>
      <c r="NBX251" s="225" t="e">
        <v>#N/A</v>
      </c>
      <c r="NBY251" s="225" t="e">
        <v>#N/A</v>
      </c>
      <c r="NBZ251" s="225" t="e">
        <v>#N/A</v>
      </c>
      <c r="NCA251" s="225" t="e">
        <v>#N/A</v>
      </c>
      <c r="NCB251" s="225" t="e">
        <v>#N/A</v>
      </c>
      <c r="NCC251" s="225" t="e">
        <v>#N/A</v>
      </c>
      <c r="NCD251" s="225" t="e">
        <v>#N/A</v>
      </c>
      <c r="NCE251" s="225" t="e">
        <v>#N/A</v>
      </c>
      <c r="NCF251" s="225" t="e">
        <v>#N/A</v>
      </c>
      <c r="NCG251" s="225" t="e">
        <v>#N/A</v>
      </c>
      <c r="NCH251" s="225" t="e">
        <v>#N/A</v>
      </c>
      <c r="NCI251" s="225" t="e">
        <v>#N/A</v>
      </c>
      <c r="NCJ251" s="225" t="e">
        <v>#N/A</v>
      </c>
      <c r="NCK251" s="225" t="e">
        <v>#N/A</v>
      </c>
      <c r="NCL251" s="225" t="e">
        <v>#N/A</v>
      </c>
      <c r="NCM251" s="225" t="e">
        <v>#N/A</v>
      </c>
      <c r="NCN251" s="225" t="e">
        <v>#N/A</v>
      </c>
      <c r="NCO251" s="225" t="e">
        <v>#N/A</v>
      </c>
      <c r="NCP251" s="225" t="e">
        <v>#N/A</v>
      </c>
      <c r="NCQ251" s="225" t="e">
        <v>#N/A</v>
      </c>
      <c r="NCR251" s="225" t="e">
        <v>#N/A</v>
      </c>
      <c r="NCS251" s="225" t="e">
        <v>#N/A</v>
      </c>
      <c r="NCT251" s="225" t="e">
        <v>#N/A</v>
      </c>
      <c r="NCU251" s="225" t="e">
        <v>#N/A</v>
      </c>
      <c r="NCV251" s="225" t="e">
        <v>#N/A</v>
      </c>
      <c r="NCW251" s="225" t="e">
        <v>#N/A</v>
      </c>
      <c r="NCX251" s="225" t="e">
        <v>#N/A</v>
      </c>
      <c r="NCY251" s="225" t="e">
        <v>#N/A</v>
      </c>
      <c r="NCZ251" s="225" t="e">
        <v>#N/A</v>
      </c>
      <c r="NDA251" s="225" t="e">
        <v>#N/A</v>
      </c>
      <c r="NDB251" s="225" t="e">
        <v>#N/A</v>
      </c>
      <c r="NDC251" s="225" t="e">
        <v>#N/A</v>
      </c>
      <c r="NDD251" s="225" t="e">
        <v>#N/A</v>
      </c>
      <c r="NDE251" s="225" t="e">
        <v>#N/A</v>
      </c>
      <c r="NDF251" s="225" t="e">
        <v>#N/A</v>
      </c>
      <c r="NDG251" s="225" t="e">
        <v>#N/A</v>
      </c>
      <c r="NDH251" s="225" t="e">
        <v>#N/A</v>
      </c>
      <c r="NDI251" s="225" t="e">
        <v>#N/A</v>
      </c>
      <c r="NDJ251" s="225" t="e">
        <v>#N/A</v>
      </c>
      <c r="NDK251" s="225" t="e">
        <v>#N/A</v>
      </c>
      <c r="NDL251" s="225" t="e">
        <v>#N/A</v>
      </c>
      <c r="NDM251" s="225" t="e">
        <v>#N/A</v>
      </c>
      <c r="NDN251" s="225" t="e">
        <v>#N/A</v>
      </c>
      <c r="NDO251" s="225" t="e">
        <v>#N/A</v>
      </c>
      <c r="NDP251" s="225" t="e">
        <v>#N/A</v>
      </c>
      <c r="NDQ251" s="225" t="e">
        <v>#N/A</v>
      </c>
      <c r="NDR251" s="225" t="e">
        <v>#N/A</v>
      </c>
      <c r="NDS251" s="225" t="e">
        <v>#N/A</v>
      </c>
      <c r="NDT251" s="225" t="e">
        <v>#N/A</v>
      </c>
      <c r="NDU251" s="225" t="e">
        <v>#N/A</v>
      </c>
      <c r="NDV251" s="225" t="e">
        <v>#N/A</v>
      </c>
      <c r="NDW251" s="225" t="e">
        <v>#N/A</v>
      </c>
      <c r="NDX251" s="225" t="e">
        <v>#N/A</v>
      </c>
      <c r="NDY251" s="225" t="e">
        <v>#N/A</v>
      </c>
      <c r="NDZ251" s="225" t="e">
        <v>#N/A</v>
      </c>
      <c r="NEA251" s="225" t="e">
        <v>#N/A</v>
      </c>
      <c r="NEB251" s="225" t="e">
        <v>#N/A</v>
      </c>
      <c r="NEC251" s="225" t="e">
        <v>#N/A</v>
      </c>
      <c r="NED251" s="225" t="e">
        <v>#N/A</v>
      </c>
      <c r="NEE251" s="225" t="e">
        <v>#N/A</v>
      </c>
      <c r="NEF251" s="225" t="e">
        <v>#N/A</v>
      </c>
      <c r="NEG251" s="225" t="e">
        <v>#N/A</v>
      </c>
      <c r="NEH251" s="225" t="e">
        <v>#N/A</v>
      </c>
      <c r="NEI251" s="225" t="e">
        <v>#N/A</v>
      </c>
      <c r="NEJ251" s="225" t="e">
        <v>#N/A</v>
      </c>
      <c r="NEK251" s="225" t="e">
        <v>#N/A</v>
      </c>
      <c r="NEL251" s="225" t="e">
        <v>#N/A</v>
      </c>
      <c r="NEM251" s="225" t="e">
        <v>#N/A</v>
      </c>
      <c r="NEN251" s="225" t="e">
        <v>#N/A</v>
      </c>
      <c r="NEO251" s="225" t="e">
        <v>#N/A</v>
      </c>
      <c r="NEP251" s="225" t="e">
        <v>#N/A</v>
      </c>
      <c r="NEQ251" s="225" t="e">
        <v>#N/A</v>
      </c>
      <c r="NER251" s="225" t="e">
        <v>#N/A</v>
      </c>
      <c r="NES251" s="225" t="e">
        <v>#N/A</v>
      </c>
      <c r="NET251" s="225" t="e">
        <v>#N/A</v>
      </c>
      <c r="NEU251" s="225" t="e">
        <v>#N/A</v>
      </c>
      <c r="NEV251" s="225" t="e">
        <v>#N/A</v>
      </c>
      <c r="NEW251" s="225" t="e">
        <v>#N/A</v>
      </c>
      <c r="NEX251" s="225" t="e">
        <v>#N/A</v>
      </c>
      <c r="NEY251" s="225" t="e">
        <v>#N/A</v>
      </c>
      <c r="NEZ251" s="225" t="e">
        <v>#N/A</v>
      </c>
      <c r="NFA251" s="225" t="e">
        <v>#N/A</v>
      </c>
      <c r="NFB251" s="225" t="e">
        <v>#N/A</v>
      </c>
      <c r="NFC251" s="225" t="e">
        <v>#N/A</v>
      </c>
      <c r="NFD251" s="225" t="e">
        <v>#N/A</v>
      </c>
      <c r="NFE251" s="225" t="e">
        <v>#N/A</v>
      </c>
      <c r="NFF251" s="225" t="e">
        <v>#N/A</v>
      </c>
      <c r="NFG251" s="225" t="e">
        <v>#N/A</v>
      </c>
      <c r="NFH251" s="225" t="e">
        <v>#N/A</v>
      </c>
      <c r="NFI251" s="225" t="e">
        <v>#N/A</v>
      </c>
      <c r="NFJ251" s="225" t="e">
        <v>#N/A</v>
      </c>
      <c r="NFK251" s="225" t="e">
        <v>#N/A</v>
      </c>
      <c r="NFL251" s="225" t="e">
        <v>#N/A</v>
      </c>
      <c r="NFM251" s="225" t="e">
        <v>#N/A</v>
      </c>
      <c r="NFN251" s="225" t="e">
        <v>#N/A</v>
      </c>
      <c r="NFO251" s="225" t="e">
        <v>#N/A</v>
      </c>
      <c r="NFP251" s="225" t="e">
        <v>#N/A</v>
      </c>
      <c r="NFQ251" s="225" t="e">
        <v>#N/A</v>
      </c>
      <c r="NFR251" s="225" t="e">
        <v>#N/A</v>
      </c>
      <c r="NFS251" s="225" t="e">
        <v>#N/A</v>
      </c>
      <c r="NFT251" s="225" t="e">
        <v>#N/A</v>
      </c>
      <c r="NFU251" s="225" t="e">
        <v>#N/A</v>
      </c>
      <c r="NFV251" s="225" t="e">
        <v>#N/A</v>
      </c>
      <c r="NFW251" s="225" t="e">
        <v>#N/A</v>
      </c>
      <c r="NFX251" s="225" t="e">
        <v>#N/A</v>
      </c>
      <c r="NFY251" s="225" t="e">
        <v>#N/A</v>
      </c>
      <c r="NFZ251" s="225" t="e">
        <v>#N/A</v>
      </c>
      <c r="NGA251" s="225" t="e">
        <v>#N/A</v>
      </c>
      <c r="NGB251" s="225" t="e">
        <v>#N/A</v>
      </c>
      <c r="NGC251" s="225" t="e">
        <v>#N/A</v>
      </c>
      <c r="NGD251" s="225" t="e">
        <v>#N/A</v>
      </c>
      <c r="NGE251" s="225" t="e">
        <v>#N/A</v>
      </c>
      <c r="NGF251" s="225" t="e">
        <v>#N/A</v>
      </c>
      <c r="NGG251" s="225" t="e">
        <v>#N/A</v>
      </c>
      <c r="NGH251" s="225" t="e">
        <v>#N/A</v>
      </c>
      <c r="NGI251" s="225" t="e">
        <v>#N/A</v>
      </c>
      <c r="NGJ251" s="225" t="e">
        <v>#N/A</v>
      </c>
      <c r="NGK251" s="225" t="e">
        <v>#N/A</v>
      </c>
      <c r="NGL251" s="225" t="e">
        <v>#N/A</v>
      </c>
      <c r="NGM251" s="225" t="e">
        <v>#N/A</v>
      </c>
      <c r="NGN251" s="225" t="e">
        <v>#N/A</v>
      </c>
      <c r="NGO251" s="225" t="e">
        <v>#N/A</v>
      </c>
      <c r="NGP251" s="225" t="e">
        <v>#N/A</v>
      </c>
      <c r="NGQ251" s="225" t="e">
        <v>#N/A</v>
      </c>
      <c r="NGR251" s="225" t="e">
        <v>#N/A</v>
      </c>
      <c r="NGS251" s="225" t="e">
        <v>#N/A</v>
      </c>
      <c r="NGT251" s="225" t="e">
        <v>#N/A</v>
      </c>
      <c r="NGU251" s="225" t="e">
        <v>#N/A</v>
      </c>
      <c r="NGV251" s="225" t="e">
        <v>#N/A</v>
      </c>
      <c r="NGW251" s="225" t="e">
        <v>#N/A</v>
      </c>
      <c r="NGX251" s="225" t="e">
        <v>#N/A</v>
      </c>
      <c r="NGY251" s="225" t="e">
        <v>#N/A</v>
      </c>
      <c r="NGZ251" s="225" t="e">
        <v>#N/A</v>
      </c>
      <c r="NHA251" s="225" t="e">
        <v>#N/A</v>
      </c>
      <c r="NHB251" s="225" t="e">
        <v>#N/A</v>
      </c>
      <c r="NHC251" s="225" t="e">
        <v>#N/A</v>
      </c>
      <c r="NHD251" s="225" t="e">
        <v>#N/A</v>
      </c>
      <c r="NHE251" s="225" t="e">
        <v>#N/A</v>
      </c>
      <c r="NHF251" s="225" t="e">
        <v>#N/A</v>
      </c>
      <c r="NHG251" s="225" t="e">
        <v>#N/A</v>
      </c>
      <c r="NHH251" s="225" t="e">
        <v>#N/A</v>
      </c>
      <c r="NHI251" s="225" t="e">
        <v>#N/A</v>
      </c>
      <c r="NHJ251" s="225" t="e">
        <v>#N/A</v>
      </c>
      <c r="NHK251" s="225" t="e">
        <v>#N/A</v>
      </c>
      <c r="NHL251" s="225" t="e">
        <v>#N/A</v>
      </c>
      <c r="NHM251" s="225" t="e">
        <v>#N/A</v>
      </c>
      <c r="NHN251" s="225" t="e">
        <v>#N/A</v>
      </c>
      <c r="NHO251" s="225" t="e">
        <v>#N/A</v>
      </c>
      <c r="NHP251" s="225" t="e">
        <v>#N/A</v>
      </c>
      <c r="NHQ251" s="225" t="e">
        <v>#N/A</v>
      </c>
      <c r="NHR251" s="225" t="e">
        <v>#N/A</v>
      </c>
      <c r="NHS251" s="225" t="e">
        <v>#N/A</v>
      </c>
      <c r="NHT251" s="225" t="e">
        <v>#N/A</v>
      </c>
      <c r="NHU251" s="225" t="e">
        <v>#N/A</v>
      </c>
      <c r="NHV251" s="225" t="e">
        <v>#N/A</v>
      </c>
      <c r="NHW251" s="225" t="e">
        <v>#N/A</v>
      </c>
      <c r="NHX251" s="225" t="e">
        <v>#N/A</v>
      </c>
      <c r="NHY251" s="225" t="e">
        <v>#N/A</v>
      </c>
      <c r="NHZ251" s="225" t="e">
        <v>#N/A</v>
      </c>
      <c r="NIA251" s="225" t="e">
        <v>#N/A</v>
      </c>
      <c r="NIB251" s="225" t="e">
        <v>#N/A</v>
      </c>
      <c r="NIC251" s="225" t="e">
        <v>#N/A</v>
      </c>
      <c r="NID251" s="225" t="e">
        <v>#N/A</v>
      </c>
      <c r="NIE251" s="225" t="e">
        <v>#N/A</v>
      </c>
      <c r="NIF251" s="225" t="e">
        <v>#N/A</v>
      </c>
      <c r="NIG251" s="225" t="e">
        <v>#N/A</v>
      </c>
      <c r="NIH251" s="225" t="e">
        <v>#N/A</v>
      </c>
      <c r="NII251" s="225" t="e">
        <v>#N/A</v>
      </c>
      <c r="NIJ251" s="225" t="e">
        <v>#N/A</v>
      </c>
      <c r="NIK251" s="225" t="e">
        <v>#N/A</v>
      </c>
      <c r="NIL251" s="225" t="e">
        <v>#N/A</v>
      </c>
      <c r="NIM251" s="225" t="e">
        <v>#N/A</v>
      </c>
      <c r="NIN251" s="225" t="e">
        <v>#N/A</v>
      </c>
      <c r="NIO251" s="225" t="e">
        <v>#N/A</v>
      </c>
      <c r="NIP251" s="225" t="e">
        <v>#N/A</v>
      </c>
      <c r="NIQ251" s="225" t="e">
        <v>#N/A</v>
      </c>
      <c r="NIR251" s="225" t="e">
        <v>#N/A</v>
      </c>
      <c r="NIS251" s="225" t="e">
        <v>#N/A</v>
      </c>
      <c r="NIT251" s="225" t="e">
        <v>#N/A</v>
      </c>
      <c r="NIU251" s="225" t="e">
        <v>#N/A</v>
      </c>
      <c r="NIV251" s="225" t="e">
        <v>#N/A</v>
      </c>
      <c r="NIW251" s="225" t="e">
        <v>#N/A</v>
      </c>
      <c r="NIX251" s="225" t="e">
        <v>#N/A</v>
      </c>
      <c r="NIY251" s="225" t="e">
        <v>#N/A</v>
      </c>
      <c r="NIZ251" s="225" t="e">
        <v>#N/A</v>
      </c>
      <c r="NJA251" s="225" t="e">
        <v>#N/A</v>
      </c>
      <c r="NJB251" s="225" t="e">
        <v>#N/A</v>
      </c>
      <c r="NJC251" s="225" t="e">
        <v>#N/A</v>
      </c>
      <c r="NJD251" s="225" t="e">
        <v>#N/A</v>
      </c>
      <c r="NJE251" s="225" t="e">
        <v>#N/A</v>
      </c>
      <c r="NJF251" s="225" t="e">
        <v>#N/A</v>
      </c>
      <c r="NJG251" s="225" t="e">
        <v>#N/A</v>
      </c>
      <c r="NJH251" s="225" t="e">
        <v>#N/A</v>
      </c>
      <c r="NJI251" s="225" t="e">
        <v>#N/A</v>
      </c>
      <c r="NJJ251" s="225" t="e">
        <v>#N/A</v>
      </c>
      <c r="NJK251" s="225" t="e">
        <v>#N/A</v>
      </c>
      <c r="NJL251" s="225" t="e">
        <v>#N/A</v>
      </c>
      <c r="NJM251" s="225" t="e">
        <v>#N/A</v>
      </c>
      <c r="NJN251" s="225" t="e">
        <v>#N/A</v>
      </c>
      <c r="NJO251" s="225" t="e">
        <v>#N/A</v>
      </c>
      <c r="NJP251" s="225" t="e">
        <v>#N/A</v>
      </c>
      <c r="NJQ251" s="225" t="e">
        <v>#N/A</v>
      </c>
      <c r="NJR251" s="225" t="e">
        <v>#N/A</v>
      </c>
      <c r="NJS251" s="225" t="e">
        <v>#N/A</v>
      </c>
      <c r="NJT251" s="225" t="e">
        <v>#N/A</v>
      </c>
      <c r="NJU251" s="225" t="e">
        <v>#N/A</v>
      </c>
      <c r="NJV251" s="225" t="e">
        <v>#N/A</v>
      </c>
      <c r="NJW251" s="225" t="e">
        <v>#N/A</v>
      </c>
      <c r="NJX251" s="225" t="e">
        <v>#N/A</v>
      </c>
      <c r="NJY251" s="225" t="e">
        <v>#N/A</v>
      </c>
      <c r="NJZ251" s="225" t="e">
        <v>#N/A</v>
      </c>
      <c r="NKA251" s="225" t="e">
        <v>#N/A</v>
      </c>
      <c r="NKB251" s="225" t="e">
        <v>#N/A</v>
      </c>
      <c r="NKC251" s="225" t="e">
        <v>#N/A</v>
      </c>
      <c r="NKD251" s="225" t="e">
        <v>#N/A</v>
      </c>
      <c r="NKE251" s="225" t="e">
        <v>#N/A</v>
      </c>
      <c r="NKF251" s="225" t="e">
        <v>#N/A</v>
      </c>
      <c r="NKG251" s="225" t="e">
        <v>#N/A</v>
      </c>
      <c r="NKH251" s="225" t="e">
        <v>#N/A</v>
      </c>
      <c r="NKI251" s="225" t="e">
        <v>#N/A</v>
      </c>
      <c r="NKJ251" s="225" t="e">
        <v>#N/A</v>
      </c>
      <c r="NKK251" s="225" t="e">
        <v>#N/A</v>
      </c>
      <c r="NKL251" s="225" t="e">
        <v>#N/A</v>
      </c>
      <c r="NKM251" s="225" t="e">
        <v>#N/A</v>
      </c>
      <c r="NKN251" s="225" t="e">
        <v>#N/A</v>
      </c>
      <c r="NKO251" s="225" t="e">
        <v>#N/A</v>
      </c>
      <c r="NKP251" s="225" t="e">
        <v>#N/A</v>
      </c>
      <c r="NKQ251" s="225" t="e">
        <v>#N/A</v>
      </c>
      <c r="NKR251" s="225" t="e">
        <v>#N/A</v>
      </c>
      <c r="NKS251" s="225" t="e">
        <v>#N/A</v>
      </c>
      <c r="NKT251" s="225" t="e">
        <v>#N/A</v>
      </c>
      <c r="NKU251" s="225" t="e">
        <v>#N/A</v>
      </c>
      <c r="NKV251" s="225" t="e">
        <v>#N/A</v>
      </c>
      <c r="NKW251" s="225" t="e">
        <v>#N/A</v>
      </c>
      <c r="NKX251" s="225" t="e">
        <v>#N/A</v>
      </c>
      <c r="NKY251" s="225" t="e">
        <v>#N/A</v>
      </c>
      <c r="NKZ251" s="225" t="e">
        <v>#N/A</v>
      </c>
      <c r="NLA251" s="225" t="e">
        <v>#N/A</v>
      </c>
      <c r="NLB251" s="225" t="e">
        <v>#N/A</v>
      </c>
      <c r="NLC251" s="225" t="e">
        <v>#N/A</v>
      </c>
      <c r="NLD251" s="225" t="e">
        <v>#N/A</v>
      </c>
      <c r="NLE251" s="225" t="e">
        <v>#N/A</v>
      </c>
      <c r="NLF251" s="225" t="e">
        <v>#N/A</v>
      </c>
      <c r="NLG251" s="225" t="e">
        <v>#N/A</v>
      </c>
      <c r="NLH251" s="225" t="e">
        <v>#N/A</v>
      </c>
      <c r="NLI251" s="225" t="e">
        <v>#N/A</v>
      </c>
      <c r="NLJ251" s="225" t="e">
        <v>#N/A</v>
      </c>
      <c r="NLK251" s="225" t="e">
        <v>#N/A</v>
      </c>
      <c r="NLL251" s="225" t="e">
        <v>#N/A</v>
      </c>
      <c r="NLM251" s="225" t="e">
        <v>#N/A</v>
      </c>
      <c r="NLN251" s="225" t="e">
        <v>#N/A</v>
      </c>
      <c r="NLO251" s="225" t="e">
        <v>#N/A</v>
      </c>
      <c r="NLP251" s="225" t="e">
        <v>#N/A</v>
      </c>
      <c r="NLQ251" s="225" t="e">
        <v>#N/A</v>
      </c>
      <c r="NLR251" s="225" t="e">
        <v>#N/A</v>
      </c>
      <c r="NLS251" s="225" t="e">
        <v>#N/A</v>
      </c>
      <c r="NLT251" s="225" t="e">
        <v>#N/A</v>
      </c>
      <c r="NLU251" s="225" t="e">
        <v>#N/A</v>
      </c>
      <c r="NLV251" s="225" t="e">
        <v>#N/A</v>
      </c>
      <c r="NLW251" s="225" t="e">
        <v>#N/A</v>
      </c>
      <c r="NLX251" s="225" t="e">
        <v>#N/A</v>
      </c>
      <c r="NLY251" s="225" t="e">
        <v>#N/A</v>
      </c>
      <c r="NLZ251" s="225" t="e">
        <v>#N/A</v>
      </c>
      <c r="NMA251" s="225" t="e">
        <v>#N/A</v>
      </c>
      <c r="NMB251" s="225" t="e">
        <v>#N/A</v>
      </c>
      <c r="NMC251" s="225" t="e">
        <v>#N/A</v>
      </c>
      <c r="NMD251" s="225" t="e">
        <v>#N/A</v>
      </c>
      <c r="NME251" s="225" t="e">
        <v>#N/A</v>
      </c>
      <c r="NMF251" s="225" t="e">
        <v>#N/A</v>
      </c>
      <c r="NMG251" s="225" t="e">
        <v>#N/A</v>
      </c>
      <c r="NMH251" s="225" t="e">
        <v>#N/A</v>
      </c>
      <c r="NMI251" s="225" t="e">
        <v>#N/A</v>
      </c>
      <c r="NMJ251" s="225" t="e">
        <v>#N/A</v>
      </c>
      <c r="NMK251" s="225" t="e">
        <v>#N/A</v>
      </c>
      <c r="NML251" s="225" t="e">
        <v>#N/A</v>
      </c>
      <c r="NMM251" s="225" t="e">
        <v>#N/A</v>
      </c>
      <c r="NMN251" s="225" t="e">
        <v>#N/A</v>
      </c>
      <c r="NMO251" s="225" t="e">
        <v>#N/A</v>
      </c>
      <c r="NMP251" s="225" t="e">
        <v>#N/A</v>
      </c>
      <c r="NMQ251" s="225" t="e">
        <v>#N/A</v>
      </c>
      <c r="NMR251" s="225" t="e">
        <v>#N/A</v>
      </c>
      <c r="NMS251" s="225" t="e">
        <v>#N/A</v>
      </c>
      <c r="NMT251" s="225" t="e">
        <v>#N/A</v>
      </c>
      <c r="NMU251" s="225" t="e">
        <v>#N/A</v>
      </c>
      <c r="NMV251" s="225" t="e">
        <v>#N/A</v>
      </c>
      <c r="NMW251" s="225" t="e">
        <v>#N/A</v>
      </c>
      <c r="NMX251" s="225" t="e">
        <v>#N/A</v>
      </c>
      <c r="NMY251" s="225" t="e">
        <v>#N/A</v>
      </c>
      <c r="NMZ251" s="225" t="e">
        <v>#N/A</v>
      </c>
      <c r="NNA251" s="225" t="e">
        <v>#N/A</v>
      </c>
      <c r="NNB251" s="225" t="e">
        <v>#N/A</v>
      </c>
      <c r="NNC251" s="225" t="e">
        <v>#N/A</v>
      </c>
      <c r="NND251" s="225" t="e">
        <v>#N/A</v>
      </c>
      <c r="NNE251" s="225" t="e">
        <v>#N/A</v>
      </c>
      <c r="NNF251" s="225" t="e">
        <v>#N/A</v>
      </c>
      <c r="NNG251" s="225" t="e">
        <v>#N/A</v>
      </c>
      <c r="NNH251" s="225" t="e">
        <v>#N/A</v>
      </c>
      <c r="NNI251" s="225" t="e">
        <v>#N/A</v>
      </c>
      <c r="NNJ251" s="225" t="e">
        <v>#N/A</v>
      </c>
      <c r="NNK251" s="225" t="e">
        <v>#N/A</v>
      </c>
      <c r="NNL251" s="225" t="e">
        <v>#N/A</v>
      </c>
      <c r="NNM251" s="225" t="e">
        <v>#N/A</v>
      </c>
      <c r="NNN251" s="225" t="e">
        <v>#N/A</v>
      </c>
      <c r="NNO251" s="225" t="e">
        <v>#N/A</v>
      </c>
      <c r="NNP251" s="225" t="e">
        <v>#N/A</v>
      </c>
      <c r="NNQ251" s="225" t="e">
        <v>#N/A</v>
      </c>
      <c r="NNR251" s="225" t="e">
        <v>#N/A</v>
      </c>
      <c r="NNS251" s="225" t="e">
        <v>#N/A</v>
      </c>
      <c r="NNT251" s="225" t="e">
        <v>#N/A</v>
      </c>
      <c r="NNU251" s="225" t="e">
        <v>#N/A</v>
      </c>
      <c r="NNV251" s="225" t="e">
        <v>#N/A</v>
      </c>
      <c r="NNW251" s="225" t="e">
        <v>#N/A</v>
      </c>
      <c r="NNX251" s="225" t="e">
        <v>#N/A</v>
      </c>
      <c r="NNY251" s="225" t="e">
        <v>#N/A</v>
      </c>
      <c r="NNZ251" s="225" t="e">
        <v>#N/A</v>
      </c>
      <c r="NOA251" s="225" t="e">
        <v>#N/A</v>
      </c>
      <c r="NOB251" s="225" t="e">
        <v>#N/A</v>
      </c>
      <c r="NOC251" s="225" t="e">
        <v>#N/A</v>
      </c>
      <c r="NOD251" s="225" t="e">
        <v>#N/A</v>
      </c>
      <c r="NOE251" s="225" t="e">
        <v>#N/A</v>
      </c>
      <c r="NOF251" s="225" t="e">
        <v>#N/A</v>
      </c>
      <c r="NOG251" s="225" t="e">
        <v>#N/A</v>
      </c>
      <c r="NOH251" s="225" t="e">
        <v>#N/A</v>
      </c>
      <c r="NOI251" s="225" t="e">
        <v>#N/A</v>
      </c>
      <c r="NOJ251" s="225" t="e">
        <v>#N/A</v>
      </c>
      <c r="NOK251" s="225" t="e">
        <v>#N/A</v>
      </c>
      <c r="NOL251" s="225" t="e">
        <v>#N/A</v>
      </c>
      <c r="NOM251" s="225" t="e">
        <v>#N/A</v>
      </c>
      <c r="NON251" s="225" t="e">
        <v>#N/A</v>
      </c>
      <c r="NOO251" s="225" t="e">
        <v>#N/A</v>
      </c>
      <c r="NOP251" s="225" t="e">
        <v>#N/A</v>
      </c>
      <c r="NOQ251" s="225" t="e">
        <v>#N/A</v>
      </c>
      <c r="NOR251" s="225" t="e">
        <v>#N/A</v>
      </c>
      <c r="NOS251" s="225" t="e">
        <v>#N/A</v>
      </c>
      <c r="NOT251" s="225" t="e">
        <v>#N/A</v>
      </c>
      <c r="NOU251" s="225" t="e">
        <v>#N/A</v>
      </c>
      <c r="NOV251" s="225" t="e">
        <v>#N/A</v>
      </c>
      <c r="NOW251" s="225" t="e">
        <v>#N/A</v>
      </c>
      <c r="NOX251" s="225" t="e">
        <v>#N/A</v>
      </c>
      <c r="NOY251" s="225" t="e">
        <v>#N/A</v>
      </c>
      <c r="NOZ251" s="225" t="e">
        <v>#N/A</v>
      </c>
      <c r="NPA251" s="225" t="e">
        <v>#N/A</v>
      </c>
      <c r="NPB251" s="225" t="e">
        <v>#N/A</v>
      </c>
      <c r="NPC251" s="225" t="e">
        <v>#N/A</v>
      </c>
      <c r="NPD251" s="225" t="e">
        <v>#N/A</v>
      </c>
      <c r="NPE251" s="225" t="e">
        <v>#N/A</v>
      </c>
      <c r="NPF251" s="225" t="e">
        <v>#N/A</v>
      </c>
      <c r="NPG251" s="225" t="e">
        <v>#N/A</v>
      </c>
      <c r="NPH251" s="225" t="e">
        <v>#N/A</v>
      </c>
      <c r="NPI251" s="225" t="e">
        <v>#N/A</v>
      </c>
      <c r="NPJ251" s="225" t="e">
        <v>#N/A</v>
      </c>
      <c r="NPK251" s="225" t="e">
        <v>#N/A</v>
      </c>
      <c r="NPL251" s="225" t="e">
        <v>#N/A</v>
      </c>
      <c r="NPM251" s="225" t="e">
        <v>#N/A</v>
      </c>
      <c r="NPN251" s="225" t="e">
        <v>#N/A</v>
      </c>
      <c r="NPO251" s="225" t="e">
        <v>#N/A</v>
      </c>
      <c r="NPP251" s="225" t="e">
        <v>#N/A</v>
      </c>
      <c r="NPQ251" s="225" t="e">
        <v>#N/A</v>
      </c>
      <c r="NPR251" s="225" t="e">
        <v>#N/A</v>
      </c>
      <c r="NPS251" s="225" t="e">
        <v>#N/A</v>
      </c>
      <c r="NPT251" s="225" t="e">
        <v>#N/A</v>
      </c>
      <c r="NPU251" s="225" t="e">
        <v>#N/A</v>
      </c>
      <c r="NPV251" s="225" t="e">
        <v>#N/A</v>
      </c>
      <c r="NPW251" s="225" t="e">
        <v>#N/A</v>
      </c>
      <c r="NPX251" s="225" t="e">
        <v>#N/A</v>
      </c>
      <c r="NPY251" s="225" t="e">
        <v>#N/A</v>
      </c>
      <c r="NPZ251" s="225" t="e">
        <v>#N/A</v>
      </c>
      <c r="NQA251" s="225" t="e">
        <v>#N/A</v>
      </c>
      <c r="NQB251" s="225" t="e">
        <v>#N/A</v>
      </c>
      <c r="NQC251" s="225" t="e">
        <v>#N/A</v>
      </c>
      <c r="NQD251" s="225" t="e">
        <v>#N/A</v>
      </c>
      <c r="NQE251" s="225" t="e">
        <v>#N/A</v>
      </c>
      <c r="NQF251" s="225" t="e">
        <v>#N/A</v>
      </c>
      <c r="NQG251" s="225" t="e">
        <v>#N/A</v>
      </c>
      <c r="NQH251" s="225" t="e">
        <v>#N/A</v>
      </c>
      <c r="NQI251" s="225" t="e">
        <v>#N/A</v>
      </c>
      <c r="NQJ251" s="225" t="e">
        <v>#N/A</v>
      </c>
      <c r="NQK251" s="225" t="e">
        <v>#N/A</v>
      </c>
      <c r="NQL251" s="225" t="e">
        <v>#N/A</v>
      </c>
      <c r="NQM251" s="225" t="e">
        <v>#N/A</v>
      </c>
      <c r="NQN251" s="225" t="e">
        <v>#N/A</v>
      </c>
      <c r="NQO251" s="225" t="e">
        <v>#N/A</v>
      </c>
      <c r="NQP251" s="225" t="e">
        <v>#N/A</v>
      </c>
      <c r="NQQ251" s="225" t="e">
        <v>#N/A</v>
      </c>
      <c r="NQR251" s="225" t="e">
        <v>#N/A</v>
      </c>
      <c r="NQS251" s="225" t="e">
        <v>#N/A</v>
      </c>
      <c r="NQT251" s="225" t="e">
        <v>#N/A</v>
      </c>
      <c r="NQU251" s="225" t="e">
        <v>#N/A</v>
      </c>
      <c r="NQV251" s="225" t="e">
        <v>#N/A</v>
      </c>
      <c r="NQW251" s="225" t="e">
        <v>#N/A</v>
      </c>
      <c r="NQX251" s="225" t="e">
        <v>#N/A</v>
      </c>
      <c r="NQY251" s="225" t="e">
        <v>#N/A</v>
      </c>
      <c r="NQZ251" s="225" t="e">
        <v>#N/A</v>
      </c>
      <c r="NRA251" s="225" t="e">
        <v>#N/A</v>
      </c>
      <c r="NRB251" s="225" t="e">
        <v>#N/A</v>
      </c>
      <c r="NRC251" s="225" t="e">
        <v>#N/A</v>
      </c>
      <c r="NRD251" s="225" t="e">
        <v>#N/A</v>
      </c>
      <c r="NRE251" s="225" t="e">
        <v>#N/A</v>
      </c>
      <c r="NRF251" s="225" t="e">
        <v>#N/A</v>
      </c>
      <c r="NRG251" s="225" t="e">
        <v>#N/A</v>
      </c>
      <c r="NRH251" s="225" t="e">
        <v>#N/A</v>
      </c>
      <c r="NRI251" s="225" t="e">
        <v>#N/A</v>
      </c>
      <c r="NRJ251" s="225" t="e">
        <v>#N/A</v>
      </c>
      <c r="NRK251" s="225" t="e">
        <v>#N/A</v>
      </c>
      <c r="NRL251" s="225" t="e">
        <v>#N/A</v>
      </c>
      <c r="NRM251" s="225" t="e">
        <v>#N/A</v>
      </c>
      <c r="NRN251" s="225" t="e">
        <v>#N/A</v>
      </c>
      <c r="NRO251" s="225" t="e">
        <v>#N/A</v>
      </c>
      <c r="NRP251" s="225" t="e">
        <v>#N/A</v>
      </c>
      <c r="NRQ251" s="225" t="e">
        <v>#N/A</v>
      </c>
      <c r="NRR251" s="225" t="e">
        <v>#N/A</v>
      </c>
      <c r="NRS251" s="225" t="e">
        <v>#N/A</v>
      </c>
      <c r="NRT251" s="225" t="e">
        <v>#N/A</v>
      </c>
      <c r="NRU251" s="225" t="e">
        <v>#N/A</v>
      </c>
      <c r="NRV251" s="225" t="e">
        <v>#N/A</v>
      </c>
      <c r="NRW251" s="225" t="e">
        <v>#N/A</v>
      </c>
      <c r="NRX251" s="225" t="e">
        <v>#N/A</v>
      </c>
      <c r="NRY251" s="225" t="e">
        <v>#N/A</v>
      </c>
      <c r="NRZ251" s="225" t="e">
        <v>#N/A</v>
      </c>
      <c r="NSA251" s="225" t="e">
        <v>#N/A</v>
      </c>
      <c r="NSB251" s="225" t="e">
        <v>#N/A</v>
      </c>
      <c r="NSC251" s="225" t="e">
        <v>#N/A</v>
      </c>
      <c r="NSD251" s="225" t="e">
        <v>#N/A</v>
      </c>
      <c r="NSE251" s="225" t="e">
        <v>#N/A</v>
      </c>
      <c r="NSF251" s="225" t="e">
        <v>#N/A</v>
      </c>
      <c r="NSG251" s="225" t="e">
        <v>#N/A</v>
      </c>
      <c r="NSH251" s="225" t="e">
        <v>#N/A</v>
      </c>
      <c r="NSI251" s="225" t="e">
        <v>#N/A</v>
      </c>
      <c r="NSJ251" s="225" t="e">
        <v>#N/A</v>
      </c>
      <c r="NSK251" s="225" t="e">
        <v>#N/A</v>
      </c>
      <c r="NSL251" s="225" t="e">
        <v>#N/A</v>
      </c>
      <c r="NSM251" s="225" t="e">
        <v>#N/A</v>
      </c>
      <c r="NSN251" s="225" t="e">
        <v>#N/A</v>
      </c>
      <c r="NSO251" s="225" t="e">
        <v>#N/A</v>
      </c>
      <c r="NSP251" s="225" t="e">
        <v>#N/A</v>
      </c>
      <c r="NSQ251" s="225" t="e">
        <v>#N/A</v>
      </c>
      <c r="NSR251" s="225" t="e">
        <v>#N/A</v>
      </c>
      <c r="NSS251" s="225" t="e">
        <v>#N/A</v>
      </c>
      <c r="NST251" s="225" t="e">
        <v>#N/A</v>
      </c>
      <c r="NSU251" s="225" t="e">
        <v>#N/A</v>
      </c>
      <c r="NSV251" s="225" t="e">
        <v>#N/A</v>
      </c>
      <c r="NSW251" s="225" t="e">
        <v>#N/A</v>
      </c>
      <c r="NSX251" s="225" t="e">
        <v>#N/A</v>
      </c>
      <c r="NSY251" s="225" t="e">
        <v>#N/A</v>
      </c>
      <c r="NSZ251" s="225" t="e">
        <v>#N/A</v>
      </c>
      <c r="NTA251" s="225" t="e">
        <v>#N/A</v>
      </c>
      <c r="NTB251" s="225" t="e">
        <v>#N/A</v>
      </c>
      <c r="NTC251" s="225" t="e">
        <v>#N/A</v>
      </c>
      <c r="NTD251" s="225" t="e">
        <v>#N/A</v>
      </c>
      <c r="NTE251" s="225" t="e">
        <v>#N/A</v>
      </c>
      <c r="NTF251" s="225" t="e">
        <v>#N/A</v>
      </c>
      <c r="NTG251" s="225" t="e">
        <v>#N/A</v>
      </c>
      <c r="NTH251" s="225" t="e">
        <v>#N/A</v>
      </c>
      <c r="NTI251" s="225" t="e">
        <v>#N/A</v>
      </c>
      <c r="NTJ251" s="225" t="e">
        <v>#N/A</v>
      </c>
      <c r="NTK251" s="225" t="e">
        <v>#N/A</v>
      </c>
      <c r="NTL251" s="225" t="e">
        <v>#N/A</v>
      </c>
      <c r="NTM251" s="225" t="e">
        <v>#N/A</v>
      </c>
      <c r="NTN251" s="225" t="e">
        <v>#N/A</v>
      </c>
      <c r="NTO251" s="225" t="e">
        <v>#N/A</v>
      </c>
      <c r="NTP251" s="225" t="e">
        <v>#N/A</v>
      </c>
      <c r="NTQ251" s="225" t="e">
        <v>#N/A</v>
      </c>
      <c r="NTR251" s="225" t="e">
        <v>#N/A</v>
      </c>
      <c r="NTS251" s="225" t="e">
        <v>#N/A</v>
      </c>
      <c r="NTT251" s="225" t="e">
        <v>#N/A</v>
      </c>
      <c r="NTU251" s="225" t="e">
        <v>#N/A</v>
      </c>
      <c r="NTV251" s="225" t="e">
        <v>#N/A</v>
      </c>
      <c r="NTW251" s="225" t="e">
        <v>#N/A</v>
      </c>
      <c r="NTX251" s="225" t="e">
        <v>#N/A</v>
      </c>
      <c r="NTY251" s="225" t="e">
        <v>#N/A</v>
      </c>
      <c r="NTZ251" s="225" t="e">
        <v>#N/A</v>
      </c>
      <c r="NUA251" s="225" t="e">
        <v>#N/A</v>
      </c>
      <c r="NUB251" s="225" t="e">
        <v>#N/A</v>
      </c>
      <c r="NUC251" s="225" t="e">
        <v>#N/A</v>
      </c>
      <c r="NUD251" s="225" t="e">
        <v>#N/A</v>
      </c>
      <c r="NUE251" s="225" t="e">
        <v>#N/A</v>
      </c>
      <c r="NUF251" s="225" t="e">
        <v>#N/A</v>
      </c>
      <c r="NUG251" s="225" t="e">
        <v>#N/A</v>
      </c>
      <c r="NUH251" s="225" t="e">
        <v>#N/A</v>
      </c>
      <c r="NUI251" s="225" t="e">
        <v>#N/A</v>
      </c>
      <c r="NUJ251" s="225" t="e">
        <v>#N/A</v>
      </c>
      <c r="NUK251" s="225" t="e">
        <v>#N/A</v>
      </c>
      <c r="NUL251" s="225" t="e">
        <v>#N/A</v>
      </c>
      <c r="NUM251" s="225" t="e">
        <v>#N/A</v>
      </c>
      <c r="NUN251" s="225" t="e">
        <v>#N/A</v>
      </c>
      <c r="NUO251" s="225" t="e">
        <v>#N/A</v>
      </c>
      <c r="NUP251" s="225" t="e">
        <v>#N/A</v>
      </c>
      <c r="NUQ251" s="225" t="e">
        <v>#N/A</v>
      </c>
      <c r="NUR251" s="225" t="e">
        <v>#N/A</v>
      </c>
      <c r="NUS251" s="225" t="e">
        <v>#N/A</v>
      </c>
      <c r="NUT251" s="225" t="e">
        <v>#N/A</v>
      </c>
      <c r="NUU251" s="225" t="e">
        <v>#N/A</v>
      </c>
      <c r="NUV251" s="225" t="e">
        <v>#N/A</v>
      </c>
      <c r="NUW251" s="225" t="e">
        <v>#N/A</v>
      </c>
      <c r="NUX251" s="225" t="e">
        <v>#N/A</v>
      </c>
      <c r="NUY251" s="225" t="e">
        <v>#N/A</v>
      </c>
      <c r="NUZ251" s="225" t="e">
        <v>#N/A</v>
      </c>
      <c r="NVA251" s="225" t="e">
        <v>#N/A</v>
      </c>
      <c r="NVB251" s="225" t="e">
        <v>#N/A</v>
      </c>
      <c r="NVC251" s="225" t="e">
        <v>#N/A</v>
      </c>
      <c r="NVD251" s="225" t="e">
        <v>#N/A</v>
      </c>
      <c r="NVE251" s="225" t="e">
        <v>#N/A</v>
      </c>
      <c r="NVF251" s="225" t="e">
        <v>#N/A</v>
      </c>
      <c r="NVG251" s="225" t="e">
        <v>#N/A</v>
      </c>
      <c r="NVH251" s="225" t="e">
        <v>#N/A</v>
      </c>
      <c r="NVI251" s="225" t="e">
        <v>#N/A</v>
      </c>
      <c r="NVJ251" s="225" t="e">
        <v>#N/A</v>
      </c>
      <c r="NVK251" s="225" t="e">
        <v>#N/A</v>
      </c>
      <c r="NVL251" s="225" t="e">
        <v>#N/A</v>
      </c>
      <c r="NVM251" s="225" t="e">
        <v>#N/A</v>
      </c>
      <c r="NVN251" s="225" t="e">
        <v>#N/A</v>
      </c>
      <c r="NVO251" s="225" t="e">
        <v>#N/A</v>
      </c>
      <c r="NVP251" s="225" t="e">
        <v>#N/A</v>
      </c>
      <c r="NVQ251" s="225" t="e">
        <v>#N/A</v>
      </c>
      <c r="NVR251" s="225" t="e">
        <v>#N/A</v>
      </c>
      <c r="NVS251" s="225" t="e">
        <v>#N/A</v>
      </c>
      <c r="NVT251" s="225" t="e">
        <v>#N/A</v>
      </c>
      <c r="NVU251" s="225" t="e">
        <v>#N/A</v>
      </c>
      <c r="NVV251" s="225" t="e">
        <v>#N/A</v>
      </c>
      <c r="NVW251" s="225" t="e">
        <v>#N/A</v>
      </c>
      <c r="NVX251" s="225" t="e">
        <v>#N/A</v>
      </c>
      <c r="NVY251" s="225" t="e">
        <v>#N/A</v>
      </c>
      <c r="NVZ251" s="225" t="e">
        <v>#N/A</v>
      </c>
      <c r="NWA251" s="225" t="e">
        <v>#N/A</v>
      </c>
      <c r="NWB251" s="225" t="e">
        <v>#N/A</v>
      </c>
      <c r="NWC251" s="225" t="e">
        <v>#N/A</v>
      </c>
      <c r="NWD251" s="225" t="e">
        <v>#N/A</v>
      </c>
      <c r="NWE251" s="225" t="e">
        <v>#N/A</v>
      </c>
      <c r="NWF251" s="225" t="e">
        <v>#N/A</v>
      </c>
      <c r="NWG251" s="225" t="e">
        <v>#N/A</v>
      </c>
      <c r="NWH251" s="225" t="e">
        <v>#N/A</v>
      </c>
      <c r="NWI251" s="225" t="e">
        <v>#N/A</v>
      </c>
      <c r="NWJ251" s="225" t="e">
        <v>#N/A</v>
      </c>
      <c r="NWK251" s="225" t="e">
        <v>#N/A</v>
      </c>
      <c r="NWL251" s="225" t="e">
        <v>#N/A</v>
      </c>
      <c r="NWM251" s="225" t="e">
        <v>#N/A</v>
      </c>
      <c r="NWN251" s="225" t="e">
        <v>#N/A</v>
      </c>
      <c r="NWO251" s="225" t="e">
        <v>#N/A</v>
      </c>
      <c r="NWP251" s="225" t="e">
        <v>#N/A</v>
      </c>
      <c r="NWQ251" s="225" t="e">
        <v>#N/A</v>
      </c>
      <c r="NWR251" s="225" t="e">
        <v>#N/A</v>
      </c>
      <c r="NWS251" s="225" t="e">
        <v>#N/A</v>
      </c>
      <c r="NWT251" s="225" t="e">
        <v>#N/A</v>
      </c>
      <c r="NWU251" s="225" t="e">
        <v>#N/A</v>
      </c>
      <c r="NWV251" s="225" t="e">
        <v>#N/A</v>
      </c>
      <c r="NWW251" s="225" t="e">
        <v>#N/A</v>
      </c>
      <c r="NWX251" s="225" t="e">
        <v>#N/A</v>
      </c>
      <c r="NWY251" s="225" t="e">
        <v>#N/A</v>
      </c>
      <c r="NWZ251" s="225" t="e">
        <v>#N/A</v>
      </c>
      <c r="NXA251" s="225" t="e">
        <v>#N/A</v>
      </c>
      <c r="NXB251" s="225" t="e">
        <v>#N/A</v>
      </c>
      <c r="NXC251" s="225" t="e">
        <v>#N/A</v>
      </c>
      <c r="NXD251" s="225" t="e">
        <v>#N/A</v>
      </c>
      <c r="NXE251" s="225" t="e">
        <v>#N/A</v>
      </c>
      <c r="NXF251" s="225" t="e">
        <v>#N/A</v>
      </c>
      <c r="NXG251" s="225" t="e">
        <v>#N/A</v>
      </c>
      <c r="NXH251" s="225" t="e">
        <v>#N/A</v>
      </c>
      <c r="NXI251" s="225" t="e">
        <v>#N/A</v>
      </c>
      <c r="NXJ251" s="225" t="e">
        <v>#N/A</v>
      </c>
      <c r="NXK251" s="225" t="e">
        <v>#N/A</v>
      </c>
      <c r="NXL251" s="225" t="e">
        <v>#N/A</v>
      </c>
      <c r="NXM251" s="225" t="e">
        <v>#N/A</v>
      </c>
      <c r="NXN251" s="225" t="e">
        <v>#N/A</v>
      </c>
      <c r="NXO251" s="225" t="e">
        <v>#N/A</v>
      </c>
      <c r="NXP251" s="225" t="e">
        <v>#N/A</v>
      </c>
      <c r="NXQ251" s="225" t="e">
        <v>#N/A</v>
      </c>
      <c r="NXR251" s="225" t="e">
        <v>#N/A</v>
      </c>
      <c r="NXS251" s="225" t="e">
        <v>#N/A</v>
      </c>
      <c r="NXT251" s="225" t="e">
        <v>#N/A</v>
      </c>
      <c r="NXU251" s="225" t="e">
        <v>#N/A</v>
      </c>
      <c r="NXV251" s="225" t="e">
        <v>#N/A</v>
      </c>
      <c r="NXW251" s="225" t="e">
        <v>#N/A</v>
      </c>
      <c r="NXX251" s="225" t="e">
        <v>#N/A</v>
      </c>
      <c r="NXY251" s="225" t="e">
        <v>#N/A</v>
      </c>
      <c r="NXZ251" s="225" t="e">
        <v>#N/A</v>
      </c>
      <c r="NYA251" s="225" t="e">
        <v>#N/A</v>
      </c>
      <c r="NYB251" s="225" t="e">
        <v>#N/A</v>
      </c>
      <c r="NYC251" s="225" t="e">
        <v>#N/A</v>
      </c>
      <c r="NYD251" s="225" t="e">
        <v>#N/A</v>
      </c>
      <c r="NYE251" s="225" t="e">
        <v>#N/A</v>
      </c>
      <c r="NYF251" s="225" t="e">
        <v>#N/A</v>
      </c>
      <c r="NYG251" s="225" t="e">
        <v>#N/A</v>
      </c>
      <c r="NYH251" s="225" t="e">
        <v>#N/A</v>
      </c>
      <c r="NYI251" s="225" t="e">
        <v>#N/A</v>
      </c>
      <c r="NYJ251" s="225" t="e">
        <v>#N/A</v>
      </c>
      <c r="NYK251" s="225" t="e">
        <v>#N/A</v>
      </c>
      <c r="NYL251" s="225" t="e">
        <v>#N/A</v>
      </c>
      <c r="NYM251" s="225" t="e">
        <v>#N/A</v>
      </c>
      <c r="NYN251" s="225" t="e">
        <v>#N/A</v>
      </c>
      <c r="NYO251" s="225" t="e">
        <v>#N/A</v>
      </c>
      <c r="NYP251" s="225" t="e">
        <v>#N/A</v>
      </c>
      <c r="NYQ251" s="225" t="e">
        <v>#N/A</v>
      </c>
      <c r="NYR251" s="225" t="e">
        <v>#N/A</v>
      </c>
      <c r="NYS251" s="225" t="e">
        <v>#N/A</v>
      </c>
      <c r="NYT251" s="225" t="e">
        <v>#N/A</v>
      </c>
      <c r="NYU251" s="225" t="e">
        <v>#N/A</v>
      </c>
      <c r="NYV251" s="225" t="e">
        <v>#N/A</v>
      </c>
      <c r="NYW251" s="225" t="e">
        <v>#N/A</v>
      </c>
      <c r="NYX251" s="225" t="e">
        <v>#N/A</v>
      </c>
      <c r="NYY251" s="225" t="e">
        <v>#N/A</v>
      </c>
      <c r="NYZ251" s="225" t="e">
        <v>#N/A</v>
      </c>
      <c r="NZA251" s="225" t="e">
        <v>#N/A</v>
      </c>
      <c r="NZB251" s="225" t="e">
        <v>#N/A</v>
      </c>
      <c r="NZC251" s="225" t="e">
        <v>#N/A</v>
      </c>
      <c r="NZD251" s="225" t="e">
        <v>#N/A</v>
      </c>
      <c r="NZE251" s="225" t="e">
        <v>#N/A</v>
      </c>
      <c r="NZF251" s="225" t="e">
        <v>#N/A</v>
      </c>
      <c r="NZG251" s="225" t="e">
        <v>#N/A</v>
      </c>
      <c r="NZH251" s="225" t="e">
        <v>#N/A</v>
      </c>
      <c r="NZI251" s="225" t="e">
        <v>#N/A</v>
      </c>
      <c r="NZJ251" s="225" t="e">
        <v>#N/A</v>
      </c>
      <c r="NZK251" s="225" t="e">
        <v>#N/A</v>
      </c>
      <c r="NZL251" s="225" t="e">
        <v>#N/A</v>
      </c>
      <c r="NZM251" s="225" t="e">
        <v>#N/A</v>
      </c>
      <c r="NZN251" s="225" t="e">
        <v>#N/A</v>
      </c>
      <c r="NZO251" s="225" t="e">
        <v>#N/A</v>
      </c>
      <c r="NZP251" s="225" t="e">
        <v>#N/A</v>
      </c>
      <c r="NZQ251" s="225" t="e">
        <v>#N/A</v>
      </c>
      <c r="NZR251" s="225" t="e">
        <v>#N/A</v>
      </c>
      <c r="NZS251" s="225" t="e">
        <v>#N/A</v>
      </c>
      <c r="NZT251" s="225" t="e">
        <v>#N/A</v>
      </c>
      <c r="NZU251" s="225" t="e">
        <v>#N/A</v>
      </c>
      <c r="NZV251" s="225" t="e">
        <v>#N/A</v>
      </c>
      <c r="NZW251" s="225" t="e">
        <v>#N/A</v>
      </c>
      <c r="NZX251" s="225" t="e">
        <v>#N/A</v>
      </c>
      <c r="NZY251" s="225" t="e">
        <v>#N/A</v>
      </c>
      <c r="NZZ251" s="225" t="e">
        <v>#N/A</v>
      </c>
      <c r="OAA251" s="225" t="e">
        <v>#N/A</v>
      </c>
      <c r="OAB251" s="225" t="e">
        <v>#N/A</v>
      </c>
      <c r="OAC251" s="225" t="e">
        <v>#N/A</v>
      </c>
      <c r="OAD251" s="225" t="e">
        <v>#N/A</v>
      </c>
      <c r="OAE251" s="225" t="e">
        <v>#N/A</v>
      </c>
      <c r="OAF251" s="225" t="e">
        <v>#N/A</v>
      </c>
      <c r="OAG251" s="225" t="e">
        <v>#N/A</v>
      </c>
      <c r="OAH251" s="225" t="e">
        <v>#N/A</v>
      </c>
      <c r="OAI251" s="225" t="e">
        <v>#N/A</v>
      </c>
      <c r="OAJ251" s="225" t="e">
        <v>#N/A</v>
      </c>
      <c r="OAK251" s="225" t="e">
        <v>#N/A</v>
      </c>
      <c r="OAL251" s="225" t="e">
        <v>#N/A</v>
      </c>
      <c r="OAM251" s="225" t="e">
        <v>#N/A</v>
      </c>
      <c r="OAN251" s="225" t="e">
        <v>#N/A</v>
      </c>
      <c r="OAO251" s="225" t="e">
        <v>#N/A</v>
      </c>
      <c r="OAP251" s="225" t="e">
        <v>#N/A</v>
      </c>
      <c r="OAQ251" s="225" t="e">
        <v>#N/A</v>
      </c>
      <c r="OAR251" s="225" t="e">
        <v>#N/A</v>
      </c>
      <c r="OAS251" s="225" t="e">
        <v>#N/A</v>
      </c>
      <c r="OAT251" s="225" t="e">
        <v>#N/A</v>
      </c>
      <c r="OAU251" s="225" t="e">
        <v>#N/A</v>
      </c>
      <c r="OAV251" s="225" t="e">
        <v>#N/A</v>
      </c>
      <c r="OAW251" s="225" t="e">
        <v>#N/A</v>
      </c>
      <c r="OAX251" s="225" t="e">
        <v>#N/A</v>
      </c>
      <c r="OAY251" s="225" t="e">
        <v>#N/A</v>
      </c>
      <c r="OAZ251" s="225" t="e">
        <v>#N/A</v>
      </c>
      <c r="OBA251" s="225" t="e">
        <v>#N/A</v>
      </c>
      <c r="OBB251" s="225" t="e">
        <v>#N/A</v>
      </c>
      <c r="OBC251" s="225" t="e">
        <v>#N/A</v>
      </c>
      <c r="OBD251" s="225" t="e">
        <v>#N/A</v>
      </c>
      <c r="OBE251" s="225" t="e">
        <v>#N/A</v>
      </c>
      <c r="OBF251" s="225" t="e">
        <v>#N/A</v>
      </c>
      <c r="OBG251" s="225" t="e">
        <v>#N/A</v>
      </c>
      <c r="OBH251" s="225" t="e">
        <v>#N/A</v>
      </c>
      <c r="OBI251" s="225" t="e">
        <v>#N/A</v>
      </c>
      <c r="OBJ251" s="225" t="e">
        <v>#N/A</v>
      </c>
      <c r="OBK251" s="225" t="e">
        <v>#N/A</v>
      </c>
      <c r="OBL251" s="225" t="e">
        <v>#N/A</v>
      </c>
      <c r="OBM251" s="225" t="e">
        <v>#N/A</v>
      </c>
      <c r="OBN251" s="225" t="e">
        <v>#N/A</v>
      </c>
      <c r="OBO251" s="225" t="e">
        <v>#N/A</v>
      </c>
      <c r="OBP251" s="225" t="e">
        <v>#N/A</v>
      </c>
      <c r="OBQ251" s="225" t="e">
        <v>#N/A</v>
      </c>
      <c r="OBR251" s="225" t="e">
        <v>#N/A</v>
      </c>
      <c r="OBS251" s="225" t="e">
        <v>#N/A</v>
      </c>
      <c r="OBT251" s="225" t="e">
        <v>#N/A</v>
      </c>
      <c r="OBU251" s="225" t="e">
        <v>#N/A</v>
      </c>
      <c r="OBV251" s="225" t="e">
        <v>#N/A</v>
      </c>
      <c r="OBW251" s="225" t="e">
        <v>#N/A</v>
      </c>
      <c r="OBX251" s="225" t="e">
        <v>#N/A</v>
      </c>
      <c r="OBY251" s="225" t="e">
        <v>#N/A</v>
      </c>
      <c r="OBZ251" s="225" t="e">
        <v>#N/A</v>
      </c>
      <c r="OCA251" s="225" t="e">
        <v>#N/A</v>
      </c>
      <c r="OCB251" s="225" t="e">
        <v>#N/A</v>
      </c>
      <c r="OCC251" s="225" t="e">
        <v>#N/A</v>
      </c>
      <c r="OCD251" s="225" t="e">
        <v>#N/A</v>
      </c>
      <c r="OCE251" s="225" t="e">
        <v>#N/A</v>
      </c>
      <c r="OCF251" s="225" t="e">
        <v>#N/A</v>
      </c>
      <c r="OCG251" s="225" t="e">
        <v>#N/A</v>
      </c>
      <c r="OCH251" s="225" t="e">
        <v>#N/A</v>
      </c>
      <c r="OCI251" s="225" t="e">
        <v>#N/A</v>
      </c>
      <c r="OCJ251" s="225" t="e">
        <v>#N/A</v>
      </c>
      <c r="OCK251" s="225" t="e">
        <v>#N/A</v>
      </c>
      <c r="OCL251" s="225" t="e">
        <v>#N/A</v>
      </c>
      <c r="OCM251" s="225" t="e">
        <v>#N/A</v>
      </c>
      <c r="OCN251" s="225" t="e">
        <v>#N/A</v>
      </c>
      <c r="OCO251" s="225" t="e">
        <v>#N/A</v>
      </c>
      <c r="OCP251" s="225" t="e">
        <v>#N/A</v>
      </c>
      <c r="OCQ251" s="225" t="e">
        <v>#N/A</v>
      </c>
      <c r="OCR251" s="225" t="e">
        <v>#N/A</v>
      </c>
      <c r="OCS251" s="225" t="e">
        <v>#N/A</v>
      </c>
      <c r="OCT251" s="225" t="e">
        <v>#N/A</v>
      </c>
      <c r="OCU251" s="225" t="e">
        <v>#N/A</v>
      </c>
      <c r="OCV251" s="225" t="e">
        <v>#N/A</v>
      </c>
      <c r="OCW251" s="225" t="e">
        <v>#N/A</v>
      </c>
      <c r="OCX251" s="225" t="e">
        <v>#N/A</v>
      </c>
      <c r="OCY251" s="225" t="e">
        <v>#N/A</v>
      </c>
      <c r="OCZ251" s="225" t="e">
        <v>#N/A</v>
      </c>
      <c r="ODA251" s="225" t="e">
        <v>#N/A</v>
      </c>
      <c r="ODB251" s="225" t="e">
        <v>#N/A</v>
      </c>
      <c r="ODC251" s="225" t="e">
        <v>#N/A</v>
      </c>
      <c r="ODD251" s="225" t="e">
        <v>#N/A</v>
      </c>
      <c r="ODE251" s="225" t="e">
        <v>#N/A</v>
      </c>
      <c r="ODF251" s="225" t="e">
        <v>#N/A</v>
      </c>
      <c r="ODG251" s="225" t="e">
        <v>#N/A</v>
      </c>
      <c r="ODH251" s="225" t="e">
        <v>#N/A</v>
      </c>
      <c r="ODI251" s="225" t="e">
        <v>#N/A</v>
      </c>
      <c r="ODJ251" s="225" t="e">
        <v>#N/A</v>
      </c>
      <c r="ODK251" s="225" t="e">
        <v>#N/A</v>
      </c>
      <c r="ODL251" s="225" t="e">
        <v>#N/A</v>
      </c>
      <c r="ODM251" s="225" t="e">
        <v>#N/A</v>
      </c>
      <c r="ODN251" s="225" t="e">
        <v>#N/A</v>
      </c>
      <c r="ODO251" s="225" t="e">
        <v>#N/A</v>
      </c>
      <c r="ODP251" s="225" t="e">
        <v>#N/A</v>
      </c>
      <c r="ODQ251" s="225" t="e">
        <v>#N/A</v>
      </c>
      <c r="ODR251" s="225" t="e">
        <v>#N/A</v>
      </c>
      <c r="ODS251" s="225" t="e">
        <v>#N/A</v>
      </c>
      <c r="ODT251" s="225" t="e">
        <v>#N/A</v>
      </c>
      <c r="ODU251" s="225" t="e">
        <v>#N/A</v>
      </c>
      <c r="ODV251" s="225" t="e">
        <v>#N/A</v>
      </c>
      <c r="ODW251" s="225" t="e">
        <v>#N/A</v>
      </c>
      <c r="ODX251" s="225" t="e">
        <v>#N/A</v>
      </c>
      <c r="ODY251" s="225" t="e">
        <v>#N/A</v>
      </c>
      <c r="ODZ251" s="225" t="e">
        <v>#N/A</v>
      </c>
      <c r="OEA251" s="225" t="e">
        <v>#N/A</v>
      </c>
      <c r="OEB251" s="225" t="e">
        <v>#N/A</v>
      </c>
      <c r="OEC251" s="225" t="e">
        <v>#N/A</v>
      </c>
      <c r="OED251" s="225" t="e">
        <v>#N/A</v>
      </c>
      <c r="OEE251" s="225" t="e">
        <v>#N/A</v>
      </c>
      <c r="OEF251" s="225" t="e">
        <v>#N/A</v>
      </c>
      <c r="OEG251" s="225" t="e">
        <v>#N/A</v>
      </c>
      <c r="OEH251" s="225" t="e">
        <v>#N/A</v>
      </c>
      <c r="OEI251" s="225" t="e">
        <v>#N/A</v>
      </c>
      <c r="OEJ251" s="225" t="e">
        <v>#N/A</v>
      </c>
      <c r="OEK251" s="225" t="e">
        <v>#N/A</v>
      </c>
      <c r="OEL251" s="225" t="e">
        <v>#N/A</v>
      </c>
      <c r="OEM251" s="225" t="e">
        <v>#N/A</v>
      </c>
      <c r="OEN251" s="225" t="e">
        <v>#N/A</v>
      </c>
      <c r="OEO251" s="225" t="e">
        <v>#N/A</v>
      </c>
      <c r="OEP251" s="225" t="e">
        <v>#N/A</v>
      </c>
      <c r="OEQ251" s="225" t="e">
        <v>#N/A</v>
      </c>
      <c r="OER251" s="225" t="e">
        <v>#N/A</v>
      </c>
      <c r="OES251" s="225" t="e">
        <v>#N/A</v>
      </c>
      <c r="OET251" s="225" t="e">
        <v>#N/A</v>
      </c>
      <c r="OEU251" s="225" t="e">
        <v>#N/A</v>
      </c>
      <c r="OEV251" s="225" t="e">
        <v>#N/A</v>
      </c>
      <c r="OEW251" s="225" t="e">
        <v>#N/A</v>
      </c>
      <c r="OEX251" s="225" t="e">
        <v>#N/A</v>
      </c>
      <c r="OEY251" s="225" t="e">
        <v>#N/A</v>
      </c>
      <c r="OEZ251" s="225" t="e">
        <v>#N/A</v>
      </c>
      <c r="OFA251" s="225" t="e">
        <v>#N/A</v>
      </c>
      <c r="OFB251" s="225" t="e">
        <v>#N/A</v>
      </c>
      <c r="OFC251" s="225" t="e">
        <v>#N/A</v>
      </c>
      <c r="OFD251" s="225" t="e">
        <v>#N/A</v>
      </c>
      <c r="OFE251" s="225" t="e">
        <v>#N/A</v>
      </c>
      <c r="OFF251" s="225" t="e">
        <v>#N/A</v>
      </c>
      <c r="OFG251" s="225" t="e">
        <v>#N/A</v>
      </c>
      <c r="OFH251" s="225" t="e">
        <v>#N/A</v>
      </c>
      <c r="OFI251" s="225" t="e">
        <v>#N/A</v>
      </c>
      <c r="OFJ251" s="225" t="e">
        <v>#N/A</v>
      </c>
      <c r="OFK251" s="225" t="e">
        <v>#N/A</v>
      </c>
      <c r="OFL251" s="225" t="e">
        <v>#N/A</v>
      </c>
      <c r="OFM251" s="225" t="e">
        <v>#N/A</v>
      </c>
      <c r="OFN251" s="225" t="e">
        <v>#N/A</v>
      </c>
      <c r="OFO251" s="225" t="e">
        <v>#N/A</v>
      </c>
      <c r="OFP251" s="225" t="e">
        <v>#N/A</v>
      </c>
      <c r="OFQ251" s="225" t="e">
        <v>#N/A</v>
      </c>
      <c r="OFR251" s="225" t="e">
        <v>#N/A</v>
      </c>
      <c r="OFS251" s="225" t="e">
        <v>#N/A</v>
      </c>
      <c r="OFT251" s="225" t="e">
        <v>#N/A</v>
      </c>
      <c r="OFU251" s="225" t="e">
        <v>#N/A</v>
      </c>
      <c r="OFV251" s="225" t="e">
        <v>#N/A</v>
      </c>
      <c r="OFW251" s="225" t="e">
        <v>#N/A</v>
      </c>
      <c r="OFX251" s="225" t="e">
        <v>#N/A</v>
      </c>
      <c r="OFY251" s="225" t="e">
        <v>#N/A</v>
      </c>
      <c r="OFZ251" s="225" t="e">
        <v>#N/A</v>
      </c>
      <c r="OGA251" s="225" t="e">
        <v>#N/A</v>
      </c>
      <c r="OGB251" s="225" t="e">
        <v>#N/A</v>
      </c>
      <c r="OGC251" s="225" t="e">
        <v>#N/A</v>
      </c>
      <c r="OGD251" s="225" t="e">
        <v>#N/A</v>
      </c>
      <c r="OGE251" s="225" t="e">
        <v>#N/A</v>
      </c>
      <c r="OGF251" s="225" t="e">
        <v>#N/A</v>
      </c>
      <c r="OGG251" s="225" t="e">
        <v>#N/A</v>
      </c>
      <c r="OGH251" s="225" t="e">
        <v>#N/A</v>
      </c>
      <c r="OGI251" s="225" t="e">
        <v>#N/A</v>
      </c>
      <c r="OGJ251" s="225" t="e">
        <v>#N/A</v>
      </c>
      <c r="OGK251" s="225" t="e">
        <v>#N/A</v>
      </c>
      <c r="OGL251" s="225" t="e">
        <v>#N/A</v>
      </c>
      <c r="OGM251" s="225" t="e">
        <v>#N/A</v>
      </c>
      <c r="OGN251" s="225" t="e">
        <v>#N/A</v>
      </c>
      <c r="OGO251" s="225" t="e">
        <v>#N/A</v>
      </c>
      <c r="OGP251" s="225" t="e">
        <v>#N/A</v>
      </c>
      <c r="OGQ251" s="225" t="e">
        <v>#N/A</v>
      </c>
      <c r="OGR251" s="225" t="e">
        <v>#N/A</v>
      </c>
      <c r="OGS251" s="225" t="e">
        <v>#N/A</v>
      </c>
      <c r="OGT251" s="225" t="e">
        <v>#N/A</v>
      </c>
      <c r="OGU251" s="225" t="e">
        <v>#N/A</v>
      </c>
      <c r="OGV251" s="225" t="e">
        <v>#N/A</v>
      </c>
      <c r="OGW251" s="225" t="e">
        <v>#N/A</v>
      </c>
      <c r="OGX251" s="225" t="e">
        <v>#N/A</v>
      </c>
      <c r="OGY251" s="225" t="e">
        <v>#N/A</v>
      </c>
      <c r="OGZ251" s="225" t="e">
        <v>#N/A</v>
      </c>
      <c r="OHA251" s="225" t="e">
        <v>#N/A</v>
      </c>
      <c r="OHB251" s="225" t="e">
        <v>#N/A</v>
      </c>
      <c r="OHC251" s="225" t="e">
        <v>#N/A</v>
      </c>
      <c r="OHD251" s="225" t="e">
        <v>#N/A</v>
      </c>
      <c r="OHE251" s="225" t="e">
        <v>#N/A</v>
      </c>
      <c r="OHF251" s="225" t="e">
        <v>#N/A</v>
      </c>
      <c r="OHG251" s="225" t="e">
        <v>#N/A</v>
      </c>
      <c r="OHH251" s="225" t="e">
        <v>#N/A</v>
      </c>
      <c r="OHI251" s="225" t="e">
        <v>#N/A</v>
      </c>
      <c r="OHJ251" s="225" t="e">
        <v>#N/A</v>
      </c>
      <c r="OHK251" s="225" t="e">
        <v>#N/A</v>
      </c>
      <c r="OHL251" s="225" t="e">
        <v>#N/A</v>
      </c>
      <c r="OHM251" s="225" t="e">
        <v>#N/A</v>
      </c>
      <c r="OHN251" s="225" t="e">
        <v>#N/A</v>
      </c>
      <c r="OHO251" s="225" t="e">
        <v>#N/A</v>
      </c>
      <c r="OHP251" s="225" t="e">
        <v>#N/A</v>
      </c>
      <c r="OHQ251" s="225" t="e">
        <v>#N/A</v>
      </c>
      <c r="OHR251" s="225" t="e">
        <v>#N/A</v>
      </c>
      <c r="OHS251" s="225" t="e">
        <v>#N/A</v>
      </c>
      <c r="OHT251" s="225" t="e">
        <v>#N/A</v>
      </c>
      <c r="OHU251" s="225" t="e">
        <v>#N/A</v>
      </c>
      <c r="OHV251" s="225" t="e">
        <v>#N/A</v>
      </c>
      <c r="OHW251" s="225" t="e">
        <v>#N/A</v>
      </c>
      <c r="OHX251" s="225" t="e">
        <v>#N/A</v>
      </c>
      <c r="OHY251" s="225" t="e">
        <v>#N/A</v>
      </c>
      <c r="OHZ251" s="225" t="e">
        <v>#N/A</v>
      </c>
      <c r="OIA251" s="225" t="e">
        <v>#N/A</v>
      </c>
      <c r="OIB251" s="225" t="e">
        <v>#N/A</v>
      </c>
      <c r="OIC251" s="225" t="e">
        <v>#N/A</v>
      </c>
      <c r="OID251" s="225" t="e">
        <v>#N/A</v>
      </c>
      <c r="OIE251" s="225" t="e">
        <v>#N/A</v>
      </c>
      <c r="OIF251" s="225" t="e">
        <v>#N/A</v>
      </c>
      <c r="OIG251" s="225" t="e">
        <v>#N/A</v>
      </c>
      <c r="OIH251" s="225" t="e">
        <v>#N/A</v>
      </c>
      <c r="OII251" s="225" t="e">
        <v>#N/A</v>
      </c>
      <c r="OIJ251" s="225" t="e">
        <v>#N/A</v>
      </c>
      <c r="OIK251" s="225" t="e">
        <v>#N/A</v>
      </c>
      <c r="OIL251" s="225" t="e">
        <v>#N/A</v>
      </c>
      <c r="OIM251" s="225" t="e">
        <v>#N/A</v>
      </c>
      <c r="OIN251" s="225" t="e">
        <v>#N/A</v>
      </c>
      <c r="OIO251" s="225" t="e">
        <v>#N/A</v>
      </c>
      <c r="OIP251" s="225" t="e">
        <v>#N/A</v>
      </c>
      <c r="OIQ251" s="225" t="e">
        <v>#N/A</v>
      </c>
      <c r="OIR251" s="225" t="e">
        <v>#N/A</v>
      </c>
      <c r="OIS251" s="225" t="e">
        <v>#N/A</v>
      </c>
      <c r="OIT251" s="225" t="e">
        <v>#N/A</v>
      </c>
      <c r="OIU251" s="225" t="e">
        <v>#N/A</v>
      </c>
      <c r="OIV251" s="225" t="e">
        <v>#N/A</v>
      </c>
      <c r="OIW251" s="225" t="e">
        <v>#N/A</v>
      </c>
      <c r="OIX251" s="225" t="e">
        <v>#N/A</v>
      </c>
      <c r="OIY251" s="225" t="e">
        <v>#N/A</v>
      </c>
      <c r="OIZ251" s="225" t="e">
        <v>#N/A</v>
      </c>
      <c r="OJA251" s="225" t="e">
        <v>#N/A</v>
      </c>
      <c r="OJB251" s="225" t="e">
        <v>#N/A</v>
      </c>
      <c r="OJC251" s="225" t="e">
        <v>#N/A</v>
      </c>
      <c r="OJD251" s="225" t="e">
        <v>#N/A</v>
      </c>
      <c r="OJE251" s="225" t="e">
        <v>#N/A</v>
      </c>
      <c r="OJF251" s="225" t="e">
        <v>#N/A</v>
      </c>
      <c r="OJG251" s="225" t="e">
        <v>#N/A</v>
      </c>
      <c r="OJH251" s="225" t="e">
        <v>#N/A</v>
      </c>
      <c r="OJI251" s="225" t="e">
        <v>#N/A</v>
      </c>
      <c r="OJJ251" s="225" t="e">
        <v>#N/A</v>
      </c>
      <c r="OJK251" s="225" t="e">
        <v>#N/A</v>
      </c>
      <c r="OJL251" s="225" t="e">
        <v>#N/A</v>
      </c>
      <c r="OJM251" s="225" t="e">
        <v>#N/A</v>
      </c>
      <c r="OJN251" s="225" t="e">
        <v>#N/A</v>
      </c>
      <c r="OJO251" s="225" t="e">
        <v>#N/A</v>
      </c>
      <c r="OJP251" s="225" t="e">
        <v>#N/A</v>
      </c>
      <c r="OJQ251" s="225" t="e">
        <v>#N/A</v>
      </c>
      <c r="OJR251" s="225" t="e">
        <v>#N/A</v>
      </c>
      <c r="OJS251" s="225" t="e">
        <v>#N/A</v>
      </c>
      <c r="OJT251" s="225" t="e">
        <v>#N/A</v>
      </c>
      <c r="OJU251" s="225" t="e">
        <v>#N/A</v>
      </c>
      <c r="OJV251" s="225" t="e">
        <v>#N/A</v>
      </c>
      <c r="OJW251" s="225" t="e">
        <v>#N/A</v>
      </c>
      <c r="OJX251" s="225" t="e">
        <v>#N/A</v>
      </c>
      <c r="OJY251" s="225" t="e">
        <v>#N/A</v>
      </c>
      <c r="OJZ251" s="225" t="e">
        <v>#N/A</v>
      </c>
      <c r="OKA251" s="225" t="e">
        <v>#N/A</v>
      </c>
      <c r="OKB251" s="225" t="e">
        <v>#N/A</v>
      </c>
      <c r="OKC251" s="225" t="e">
        <v>#N/A</v>
      </c>
      <c r="OKD251" s="225" t="e">
        <v>#N/A</v>
      </c>
      <c r="OKE251" s="225" t="e">
        <v>#N/A</v>
      </c>
      <c r="OKF251" s="225" t="e">
        <v>#N/A</v>
      </c>
      <c r="OKG251" s="225" t="e">
        <v>#N/A</v>
      </c>
      <c r="OKH251" s="225" t="e">
        <v>#N/A</v>
      </c>
      <c r="OKI251" s="225" t="e">
        <v>#N/A</v>
      </c>
      <c r="OKJ251" s="225" t="e">
        <v>#N/A</v>
      </c>
      <c r="OKK251" s="225" t="e">
        <v>#N/A</v>
      </c>
      <c r="OKL251" s="225" t="e">
        <v>#N/A</v>
      </c>
      <c r="OKM251" s="225" t="e">
        <v>#N/A</v>
      </c>
      <c r="OKN251" s="225" t="e">
        <v>#N/A</v>
      </c>
      <c r="OKO251" s="225" t="e">
        <v>#N/A</v>
      </c>
      <c r="OKP251" s="225" t="e">
        <v>#N/A</v>
      </c>
      <c r="OKQ251" s="225" t="e">
        <v>#N/A</v>
      </c>
      <c r="OKR251" s="225" t="e">
        <v>#N/A</v>
      </c>
      <c r="OKS251" s="225" t="e">
        <v>#N/A</v>
      </c>
      <c r="OKT251" s="225" t="e">
        <v>#N/A</v>
      </c>
      <c r="OKU251" s="225" t="e">
        <v>#N/A</v>
      </c>
      <c r="OKV251" s="225" t="e">
        <v>#N/A</v>
      </c>
      <c r="OKW251" s="225" t="e">
        <v>#N/A</v>
      </c>
      <c r="OKX251" s="225" t="e">
        <v>#N/A</v>
      </c>
      <c r="OKY251" s="225" t="e">
        <v>#N/A</v>
      </c>
      <c r="OKZ251" s="225" t="e">
        <v>#N/A</v>
      </c>
      <c r="OLA251" s="225" t="e">
        <v>#N/A</v>
      </c>
      <c r="OLB251" s="225" t="e">
        <v>#N/A</v>
      </c>
      <c r="OLC251" s="225" t="e">
        <v>#N/A</v>
      </c>
      <c r="OLD251" s="225" t="e">
        <v>#N/A</v>
      </c>
      <c r="OLE251" s="225" t="e">
        <v>#N/A</v>
      </c>
      <c r="OLF251" s="225" t="e">
        <v>#N/A</v>
      </c>
      <c r="OLG251" s="225" t="e">
        <v>#N/A</v>
      </c>
      <c r="OLH251" s="225" t="e">
        <v>#N/A</v>
      </c>
      <c r="OLI251" s="225" t="e">
        <v>#N/A</v>
      </c>
      <c r="OLJ251" s="225" t="e">
        <v>#N/A</v>
      </c>
      <c r="OLK251" s="225" t="e">
        <v>#N/A</v>
      </c>
      <c r="OLL251" s="225" t="e">
        <v>#N/A</v>
      </c>
      <c r="OLM251" s="225" t="e">
        <v>#N/A</v>
      </c>
      <c r="OLN251" s="225" t="e">
        <v>#N/A</v>
      </c>
      <c r="OLO251" s="225" t="e">
        <v>#N/A</v>
      </c>
      <c r="OLP251" s="225" t="e">
        <v>#N/A</v>
      </c>
      <c r="OLQ251" s="225" t="e">
        <v>#N/A</v>
      </c>
      <c r="OLR251" s="225" t="e">
        <v>#N/A</v>
      </c>
      <c r="OLS251" s="225" t="e">
        <v>#N/A</v>
      </c>
      <c r="OLT251" s="225" t="e">
        <v>#N/A</v>
      </c>
      <c r="OLU251" s="225" t="e">
        <v>#N/A</v>
      </c>
      <c r="OLV251" s="225" t="e">
        <v>#N/A</v>
      </c>
      <c r="OLW251" s="225" t="e">
        <v>#N/A</v>
      </c>
      <c r="OLX251" s="225" t="e">
        <v>#N/A</v>
      </c>
      <c r="OLY251" s="225" t="e">
        <v>#N/A</v>
      </c>
      <c r="OLZ251" s="225" t="e">
        <v>#N/A</v>
      </c>
      <c r="OMA251" s="225" t="e">
        <v>#N/A</v>
      </c>
      <c r="OMB251" s="225" t="e">
        <v>#N/A</v>
      </c>
      <c r="OMC251" s="225" t="e">
        <v>#N/A</v>
      </c>
      <c r="OMD251" s="225" t="e">
        <v>#N/A</v>
      </c>
      <c r="OME251" s="225" t="e">
        <v>#N/A</v>
      </c>
      <c r="OMF251" s="225" t="e">
        <v>#N/A</v>
      </c>
      <c r="OMG251" s="225" t="e">
        <v>#N/A</v>
      </c>
      <c r="OMH251" s="225" t="e">
        <v>#N/A</v>
      </c>
      <c r="OMI251" s="225" t="e">
        <v>#N/A</v>
      </c>
      <c r="OMJ251" s="225" t="e">
        <v>#N/A</v>
      </c>
      <c r="OMK251" s="225" t="e">
        <v>#N/A</v>
      </c>
      <c r="OML251" s="225" t="e">
        <v>#N/A</v>
      </c>
      <c r="OMM251" s="225" t="e">
        <v>#N/A</v>
      </c>
      <c r="OMN251" s="225" t="e">
        <v>#N/A</v>
      </c>
      <c r="OMO251" s="225" t="e">
        <v>#N/A</v>
      </c>
      <c r="OMP251" s="225" t="e">
        <v>#N/A</v>
      </c>
      <c r="OMQ251" s="225" t="e">
        <v>#N/A</v>
      </c>
      <c r="OMR251" s="225" t="e">
        <v>#N/A</v>
      </c>
      <c r="OMS251" s="225" t="e">
        <v>#N/A</v>
      </c>
      <c r="OMT251" s="225" t="e">
        <v>#N/A</v>
      </c>
      <c r="OMU251" s="225" t="e">
        <v>#N/A</v>
      </c>
      <c r="OMV251" s="225" t="e">
        <v>#N/A</v>
      </c>
      <c r="OMW251" s="225" t="e">
        <v>#N/A</v>
      </c>
      <c r="OMX251" s="225" t="e">
        <v>#N/A</v>
      </c>
      <c r="OMY251" s="225" t="e">
        <v>#N/A</v>
      </c>
      <c r="OMZ251" s="225" t="e">
        <v>#N/A</v>
      </c>
      <c r="ONA251" s="225" t="e">
        <v>#N/A</v>
      </c>
      <c r="ONB251" s="225" t="e">
        <v>#N/A</v>
      </c>
      <c r="ONC251" s="225" t="e">
        <v>#N/A</v>
      </c>
      <c r="OND251" s="225" t="e">
        <v>#N/A</v>
      </c>
      <c r="ONE251" s="225" t="e">
        <v>#N/A</v>
      </c>
      <c r="ONF251" s="225" t="e">
        <v>#N/A</v>
      </c>
      <c r="ONG251" s="225" t="e">
        <v>#N/A</v>
      </c>
      <c r="ONH251" s="225" t="e">
        <v>#N/A</v>
      </c>
      <c r="ONI251" s="225" t="e">
        <v>#N/A</v>
      </c>
      <c r="ONJ251" s="225" t="e">
        <v>#N/A</v>
      </c>
      <c r="ONK251" s="225" t="e">
        <v>#N/A</v>
      </c>
      <c r="ONL251" s="225" t="e">
        <v>#N/A</v>
      </c>
      <c r="ONM251" s="225" t="e">
        <v>#N/A</v>
      </c>
      <c r="ONN251" s="225" t="e">
        <v>#N/A</v>
      </c>
      <c r="ONO251" s="225" t="e">
        <v>#N/A</v>
      </c>
      <c r="ONP251" s="225" t="e">
        <v>#N/A</v>
      </c>
      <c r="ONQ251" s="225" t="e">
        <v>#N/A</v>
      </c>
      <c r="ONR251" s="225" t="e">
        <v>#N/A</v>
      </c>
      <c r="ONS251" s="225" t="e">
        <v>#N/A</v>
      </c>
      <c r="ONT251" s="225" t="e">
        <v>#N/A</v>
      </c>
      <c r="ONU251" s="225" t="e">
        <v>#N/A</v>
      </c>
      <c r="ONV251" s="225" t="e">
        <v>#N/A</v>
      </c>
      <c r="ONW251" s="225" t="e">
        <v>#N/A</v>
      </c>
      <c r="ONX251" s="225" t="e">
        <v>#N/A</v>
      </c>
      <c r="ONY251" s="225" t="e">
        <v>#N/A</v>
      </c>
      <c r="ONZ251" s="225" t="e">
        <v>#N/A</v>
      </c>
      <c r="OOA251" s="225" t="e">
        <v>#N/A</v>
      </c>
      <c r="OOB251" s="225" t="e">
        <v>#N/A</v>
      </c>
      <c r="OOC251" s="225" t="e">
        <v>#N/A</v>
      </c>
      <c r="OOD251" s="225" t="e">
        <v>#N/A</v>
      </c>
      <c r="OOE251" s="225" t="e">
        <v>#N/A</v>
      </c>
      <c r="OOF251" s="225" t="e">
        <v>#N/A</v>
      </c>
      <c r="OOG251" s="225" t="e">
        <v>#N/A</v>
      </c>
      <c r="OOH251" s="225" t="e">
        <v>#N/A</v>
      </c>
      <c r="OOI251" s="225" t="e">
        <v>#N/A</v>
      </c>
      <c r="OOJ251" s="225" t="e">
        <v>#N/A</v>
      </c>
      <c r="OOK251" s="225" t="e">
        <v>#N/A</v>
      </c>
      <c r="OOL251" s="225" t="e">
        <v>#N/A</v>
      </c>
      <c r="OOM251" s="225" t="e">
        <v>#N/A</v>
      </c>
      <c r="OON251" s="225" t="e">
        <v>#N/A</v>
      </c>
      <c r="OOO251" s="225" t="e">
        <v>#N/A</v>
      </c>
      <c r="OOP251" s="225" t="e">
        <v>#N/A</v>
      </c>
      <c r="OOQ251" s="225" t="e">
        <v>#N/A</v>
      </c>
      <c r="OOR251" s="225" t="e">
        <v>#N/A</v>
      </c>
      <c r="OOS251" s="225" t="e">
        <v>#N/A</v>
      </c>
      <c r="OOT251" s="225" t="e">
        <v>#N/A</v>
      </c>
      <c r="OOU251" s="225" t="e">
        <v>#N/A</v>
      </c>
      <c r="OOV251" s="225" t="e">
        <v>#N/A</v>
      </c>
      <c r="OOW251" s="225" t="e">
        <v>#N/A</v>
      </c>
      <c r="OOX251" s="225" t="e">
        <v>#N/A</v>
      </c>
      <c r="OOY251" s="225" t="e">
        <v>#N/A</v>
      </c>
      <c r="OOZ251" s="225" t="e">
        <v>#N/A</v>
      </c>
      <c r="OPA251" s="225" t="e">
        <v>#N/A</v>
      </c>
      <c r="OPB251" s="225" t="e">
        <v>#N/A</v>
      </c>
      <c r="OPC251" s="225" t="e">
        <v>#N/A</v>
      </c>
      <c r="OPD251" s="225" t="e">
        <v>#N/A</v>
      </c>
      <c r="OPE251" s="225" t="e">
        <v>#N/A</v>
      </c>
      <c r="OPF251" s="225" t="e">
        <v>#N/A</v>
      </c>
      <c r="OPG251" s="225" t="e">
        <v>#N/A</v>
      </c>
      <c r="OPH251" s="225" t="e">
        <v>#N/A</v>
      </c>
      <c r="OPI251" s="225" t="e">
        <v>#N/A</v>
      </c>
      <c r="OPJ251" s="225" t="e">
        <v>#N/A</v>
      </c>
      <c r="OPK251" s="225" t="e">
        <v>#N/A</v>
      </c>
      <c r="OPL251" s="225" t="e">
        <v>#N/A</v>
      </c>
      <c r="OPM251" s="225" t="e">
        <v>#N/A</v>
      </c>
      <c r="OPN251" s="225" t="e">
        <v>#N/A</v>
      </c>
      <c r="OPO251" s="225" t="e">
        <v>#N/A</v>
      </c>
      <c r="OPP251" s="225" t="e">
        <v>#N/A</v>
      </c>
      <c r="OPQ251" s="225" t="e">
        <v>#N/A</v>
      </c>
      <c r="OPR251" s="225" t="e">
        <v>#N/A</v>
      </c>
      <c r="OPS251" s="225" t="e">
        <v>#N/A</v>
      </c>
      <c r="OPT251" s="225" t="e">
        <v>#N/A</v>
      </c>
      <c r="OPU251" s="225" t="e">
        <v>#N/A</v>
      </c>
      <c r="OPV251" s="225" t="e">
        <v>#N/A</v>
      </c>
      <c r="OPW251" s="225" t="e">
        <v>#N/A</v>
      </c>
      <c r="OPX251" s="225" t="e">
        <v>#N/A</v>
      </c>
      <c r="OPY251" s="225" t="e">
        <v>#N/A</v>
      </c>
      <c r="OPZ251" s="225" t="e">
        <v>#N/A</v>
      </c>
      <c r="OQA251" s="225" t="e">
        <v>#N/A</v>
      </c>
      <c r="OQB251" s="225" t="e">
        <v>#N/A</v>
      </c>
      <c r="OQC251" s="225" t="e">
        <v>#N/A</v>
      </c>
      <c r="OQD251" s="225" t="e">
        <v>#N/A</v>
      </c>
      <c r="OQE251" s="225" t="e">
        <v>#N/A</v>
      </c>
      <c r="OQF251" s="225" t="e">
        <v>#N/A</v>
      </c>
      <c r="OQG251" s="225" t="e">
        <v>#N/A</v>
      </c>
      <c r="OQH251" s="225" t="e">
        <v>#N/A</v>
      </c>
      <c r="OQI251" s="225" t="e">
        <v>#N/A</v>
      </c>
      <c r="OQJ251" s="225" t="e">
        <v>#N/A</v>
      </c>
      <c r="OQK251" s="225" t="e">
        <v>#N/A</v>
      </c>
      <c r="OQL251" s="225" t="e">
        <v>#N/A</v>
      </c>
      <c r="OQM251" s="225" t="e">
        <v>#N/A</v>
      </c>
      <c r="OQN251" s="225" t="e">
        <v>#N/A</v>
      </c>
      <c r="OQO251" s="225" t="e">
        <v>#N/A</v>
      </c>
      <c r="OQP251" s="225" t="e">
        <v>#N/A</v>
      </c>
      <c r="OQQ251" s="225" t="e">
        <v>#N/A</v>
      </c>
      <c r="OQR251" s="225" t="e">
        <v>#N/A</v>
      </c>
      <c r="OQS251" s="225" t="e">
        <v>#N/A</v>
      </c>
      <c r="OQT251" s="225" t="e">
        <v>#N/A</v>
      </c>
      <c r="OQU251" s="225" t="e">
        <v>#N/A</v>
      </c>
      <c r="OQV251" s="225" t="e">
        <v>#N/A</v>
      </c>
      <c r="OQW251" s="225" t="e">
        <v>#N/A</v>
      </c>
      <c r="OQX251" s="225" t="e">
        <v>#N/A</v>
      </c>
      <c r="OQY251" s="225" t="e">
        <v>#N/A</v>
      </c>
      <c r="OQZ251" s="225" t="e">
        <v>#N/A</v>
      </c>
      <c r="ORA251" s="225" t="e">
        <v>#N/A</v>
      </c>
      <c r="ORB251" s="225" t="e">
        <v>#N/A</v>
      </c>
      <c r="ORC251" s="225" t="e">
        <v>#N/A</v>
      </c>
      <c r="ORD251" s="225" t="e">
        <v>#N/A</v>
      </c>
      <c r="ORE251" s="225" t="e">
        <v>#N/A</v>
      </c>
      <c r="ORF251" s="225" t="e">
        <v>#N/A</v>
      </c>
      <c r="ORG251" s="225" t="e">
        <v>#N/A</v>
      </c>
      <c r="ORH251" s="225" t="e">
        <v>#N/A</v>
      </c>
      <c r="ORI251" s="225" t="e">
        <v>#N/A</v>
      </c>
      <c r="ORJ251" s="225" t="e">
        <v>#N/A</v>
      </c>
      <c r="ORK251" s="225" t="e">
        <v>#N/A</v>
      </c>
      <c r="ORL251" s="225" t="e">
        <v>#N/A</v>
      </c>
      <c r="ORM251" s="225" t="e">
        <v>#N/A</v>
      </c>
      <c r="ORN251" s="225" t="e">
        <v>#N/A</v>
      </c>
      <c r="ORO251" s="225" t="e">
        <v>#N/A</v>
      </c>
      <c r="ORP251" s="225" t="e">
        <v>#N/A</v>
      </c>
      <c r="ORQ251" s="225" t="e">
        <v>#N/A</v>
      </c>
      <c r="ORR251" s="225" t="e">
        <v>#N/A</v>
      </c>
      <c r="ORS251" s="225" t="e">
        <v>#N/A</v>
      </c>
      <c r="ORT251" s="225" t="e">
        <v>#N/A</v>
      </c>
      <c r="ORU251" s="225" t="e">
        <v>#N/A</v>
      </c>
      <c r="ORV251" s="225" t="e">
        <v>#N/A</v>
      </c>
      <c r="ORW251" s="225" t="e">
        <v>#N/A</v>
      </c>
      <c r="ORX251" s="225" t="e">
        <v>#N/A</v>
      </c>
      <c r="ORY251" s="225" t="e">
        <v>#N/A</v>
      </c>
      <c r="ORZ251" s="225" t="e">
        <v>#N/A</v>
      </c>
      <c r="OSA251" s="225" t="e">
        <v>#N/A</v>
      </c>
      <c r="OSB251" s="225" t="e">
        <v>#N/A</v>
      </c>
      <c r="OSC251" s="225" t="e">
        <v>#N/A</v>
      </c>
      <c r="OSD251" s="225" t="e">
        <v>#N/A</v>
      </c>
      <c r="OSE251" s="225" t="e">
        <v>#N/A</v>
      </c>
      <c r="OSF251" s="225" t="e">
        <v>#N/A</v>
      </c>
      <c r="OSG251" s="225" t="e">
        <v>#N/A</v>
      </c>
      <c r="OSH251" s="225" t="e">
        <v>#N/A</v>
      </c>
      <c r="OSI251" s="225" t="e">
        <v>#N/A</v>
      </c>
      <c r="OSJ251" s="225" t="e">
        <v>#N/A</v>
      </c>
      <c r="OSK251" s="225" t="e">
        <v>#N/A</v>
      </c>
      <c r="OSL251" s="225" t="e">
        <v>#N/A</v>
      </c>
      <c r="OSM251" s="225" t="e">
        <v>#N/A</v>
      </c>
      <c r="OSN251" s="225" t="e">
        <v>#N/A</v>
      </c>
      <c r="OSO251" s="225" t="e">
        <v>#N/A</v>
      </c>
      <c r="OSP251" s="225" t="e">
        <v>#N/A</v>
      </c>
      <c r="OSQ251" s="225" t="e">
        <v>#N/A</v>
      </c>
      <c r="OSR251" s="225" t="e">
        <v>#N/A</v>
      </c>
      <c r="OSS251" s="225" t="e">
        <v>#N/A</v>
      </c>
      <c r="OST251" s="225" t="e">
        <v>#N/A</v>
      </c>
      <c r="OSU251" s="225" t="e">
        <v>#N/A</v>
      </c>
      <c r="OSV251" s="225" t="e">
        <v>#N/A</v>
      </c>
      <c r="OSW251" s="225" t="e">
        <v>#N/A</v>
      </c>
      <c r="OSX251" s="225" t="e">
        <v>#N/A</v>
      </c>
      <c r="OSY251" s="225" t="e">
        <v>#N/A</v>
      </c>
      <c r="OSZ251" s="225" t="e">
        <v>#N/A</v>
      </c>
      <c r="OTA251" s="225" t="e">
        <v>#N/A</v>
      </c>
      <c r="OTB251" s="225" t="e">
        <v>#N/A</v>
      </c>
      <c r="OTC251" s="225" t="e">
        <v>#N/A</v>
      </c>
      <c r="OTD251" s="225" t="e">
        <v>#N/A</v>
      </c>
      <c r="OTE251" s="225" t="e">
        <v>#N/A</v>
      </c>
      <c r="OTF251" s="225" t="e">
        <v>#N/A</v>
      </c>
      <c r="OTG251" s="225" t="e">
        <v>#N/A</v>
      </c>
      <c r="OTH251" s="225" t="e">
        <v>#N/A</v>
      </c>
      <c r="OTI251" s="225" t="e">
        <v>#N/A</v>
      </c>
      <c r="OTJ251" s="225" t="e">
        <v>#N/A</v>
      </c>
      <c r="OTK251" s="225" t="e">
        <v>#N/A</v>
      </c>
      <c r="OTL251" s="225" t="e">
        <v>#N/A</v>
      </c>
      <c r="OTM251" s="225" t="e">
        <v>#N/A</v>
      </c>
      <c r="OTN251" s="225" t="e">
        <v>#N/A</v>
      </c>
      <c r="OTO251" s="225" t="e">
        <v>#N/A</v>
      </c>
      <c r="OTP251" s="225" t="e">
        <v>#N/A</v>
      </c>
      <c r="OTQ251" s="225" t="e">
        <v>#N/A</v>
      </c>
      <c r="OTR251" s="225" t="e">
        <v>#N/A</v>
      </c>
      <c r="OTS251" s="225" t="e">
        <v>#N/A</v>
      </c>
      <c r="OTT251" s="225" t="e">
        <v>#N/A</v>
      </c>
      <c r="OTU251" s="225" t="e">
        <v>#N/A</v>
      </c>
      <c r="OTV251" s="225" t="e">
        <v>#N/A</v>
      </c>
      <c r="OTW251" s="225" t="e">
        <v>#N/A</v>
      </c>
      <c r="OTX251" s="225" t="e">
        <v>#N/A</v>
      </c>
      <c r="OTY251" s="225" t="e">
        <v>#N/A</v>
      </c>
      <c r="OTZ251" s="225" t="e">
        <v>#N/A</v>
      </c>
      <c r="OUA251" s="225" t="e">
        <v>#N/A</v>
      </c>
      <c r="OUB251" s="225" t="e">
        <v>#N/A</v>
      </c>
      <c r="OUC251" s="225" t="e">
        <v>#N/A</v>
      </c>
      <c r="OUD251" s="225" t="e">
        <v>#N/A</v>
      </c>
      <c r="OUE251" s="225" t="e">
        <v>#N/A</v>
      </c>
      <c r="OUF251" s="225" t="e">
        <v>#N/A</v>
      </c>
      <c r="OUG251" s="225" t="e">
        <v>#N/A</v>
      </c>
      <c r="OUH251" s="225" t="e">
        <v>#N/A</v>
      </c>
      <c r="OUI251" s="225" t="e">
        <v>#N/A</v>
      </c>
      <c r="OUJ251" s="225" t="e">
        <v>#N/A</v>
      </c>
      <c r="OUK251" s="225" t="e">
        <v>#N/A</v>
      </c>
      <c r="OUL251" s="225" t="e">
        <v>#N/A</v>
      </c>
      <c r="OUM251" s="225" t="e">
        <v>#N/A</v>
      </c>
      <c r="OUN251" s="225" t="e">
        <v>#N/A</v>
      </c>
      <c r="OUO251" s="225" t="e">
        <v>#N/A</v>
      </c>
      <c r="OUP251" s="225" t="e">
        <v>#N/A</v>
      </c>
      <c r="OUQ251" s="225" t="e">
        <v>#N/A</v>
      </c>
      <c r="OUR251" s="225" t="e">
        <v>#N/A</v>
      </c>
      <c r="OUS251" s="225" t="e">
        <v>#N/A</v>
      </c>
      <c r="OUT251" s="225" t="e">
        <v>#N/A</v>
      </c>
      <c r="OUU251" s="225" t="e">
        <v>#N/A</v>
      </c>
      <c r="OUV251" s="225" t="e">
        <v>#N/A</v>
      </c>
      <c r="OUW251" s="225" t="e">
        <v>#N/A</v>
      </c>
      <c r="OUX251" s="225" t="e">
        <v>#N/A</v>
      </c>
      <c r="OUY251" s="225" t="e">
        <v>#N/A</v>
      </c>
      <c r="OUZ251" s="225" t="e">
        <v>#N/A</v>
      </c>
      <c r="OVA251" s="225" t="e">
        <v>#N/A</v>
      </c>
      <c r="OVB251" s="225" t="e">
        <v>#N/A</v>
      </c>
      <c r="OVC251" s="225" t="e">
        <v>#N/A</v>
      </c>
      <c r="OVD251" s="225" t="e">
        <v>#N/A</v>
      </c>
      <c r="OVE251" s="225" t="e">
        <v>#N/A</v>
      </c>
      <c r="OVF251" s="225" t="e">
        <v>#N/A</v>
      </c>
      <c r="OVG251" s="225" t="e">
        <v>#N/A</v>
      </c>
      <c r="OVH251" s="225" t="e">
        <v>#N/A</v>
      </c>
      <c r="OVI251" s="225" t="e">
        <v>#N/A</v>
      </c>
      <c r="OVJ251" s="225" t="e">
        <v>#N/A</v>
      </c>
      <c r="OVK251" s="225" t="e">
        <v>#N/A</v>
      </c>
      <c r="OVL251" s="225" t="e">
        <v>#N/A</v>
      </c>
      <c r="OVM251" s="225" t="e">
        <v>#N/A</v>
      </c>
      <c r="OVN251" s="225" t="e">
        <v>#N/A</v>
      </c>
      <c r="OVO251" s="225" t="e">
        <v>#N/A</v>
      </c>
      <c r="OVP251" s="225" t="e">
        <v>#N/A</v>
      </c>
      <c r="OVQ251" s="225" t="e">
        <v>#N/A</v>
      </c>
      <c r="OVR251" s="225" t="e">
        <v>#N/A</v>
      </c>
      <c r="OVS251" s="225" t="e">
        <v>#N/A</v>
      </c>
      <c r="OVT251" s="225" t="e">
        <v>#N/A</v>
      </c>
      <c r="OVU251" s="225" t="e">
        <v>#N/A</v>
      </c>
      <c r="OVV251" s="225" t="e">
        <v>#N/A</v>
      </c>
      <c r="OVW251" s="225" t="e">
        <v>#N/A</v>
      </c>
      <c r="OVX251" s="225" t="e">
        <v>#N/A</v>
      </c>
      <c r="OVY251" s="225" t="e">
        <v>#N/A</v>
      </c>
      <c r="OVZ251" s="225" t="e">
        <v>#N/A</v>
      </c>
      <c r="OWA251" s="225" t="e">
        <v>#N/A</v>
      </c>
      <c r="OWB251" s="225" t="e">
        <v>#N/A</v>
      </c>
      <c r="OWC251" s="225" t="e">
        <v>#N/A</v>
      </c>
      <c r="OWD251" s="225" t="e">
        <v>#N/A</v>
      </c>
      <c r="OWE251" s="225" t="e">
        <v>#N/A</v>
      </c>
      <c r="OWF251" s="225" t="e">
        <v>#N/A</v>
      </c>
      <c r="OWG251" s="225" t="e">
        <v>#N/A</v>
      </c>
      <c r="OWH251" s="225" t="e">
        <v>#N/A</v>
      </c>
      <c r="OWI251" s="225" t="e">
        <v>#N/A</v>
      </c>
      <c r="OWJ251" s="225" t="e">
        <v>#N/A</v>
      </c>
      <c r="OWK251" s="225" t="e">
        <v>#N/A</v>
      </c>
      <c r="OWL251" s="225" t="e">
        <v>#N/A</v>
      </c>
      <c r="OWM251" s="225" t="e">
        <v>#N/A</v>
      </c>
      <c r="OWN251" s="225" t="e">
        <v>#N/A</v>
      </c>
      <c r="OWO251" s="225" t="e">
        <v>#N/A</v>
      </c>
      <c r="OWP251" s="225" t="e">
        <v>#N/A</v>
      </c>
      <c r="OWQ251" s="225" t="e">
        <v>#N/A</v>
      </c>
      <c r="OWR251" s="225" t="e">
        <v>#N/A</v>
      </c>
      <c r="OWS251" s="225" t="e">
        <v>#N/A</v>
      </c>
      <c r="OWT251" s="225" t="e">
        <v>#N/A</v>
      </c>
      <c r="OWU251" s="225" t="e">
        <v>#N/A</v>
      </c>
      <c r="OWV251" s="225" t="e">
        <v>#N/A</v>
      </c>
      <c r="OWW251" s="225" t="e">
        <v>#N/A</v>
      </c>
      <c r="OWX251" s="225" t="e">
        <v>#N/A</v>
      </c>
      <c r="OWY251" s="225" t="e">
        <v>#N/A</v>
      </c>
      <c r="OWZ251" s="225" t="e">
        <v>#N/A</v>
      </c>
      <c r="OXA251" s="225" t="e">
        <v>#N/A</v>
      </c>
      <c r="OXB251" s="225" t="e">
        <v>#N/A</v>
      </c>
      <c r="OXC251" s="225" t="e">
        <v>#N/A</v>
      </c>
      <c r="OXD251" s="225" t="e">
        <v>#N/A</v>
      </c>
      <c r="OXE251" s="225" t="e">
        <v>#N/A</v>
      </c>
      <c r="OXF251" s="225" t="e">
        <v>#N/A</v>
      </c>
      <c r="OXG251" s="225" t="e">
        <v>#N/A</v>
      </c>
      <c r="OXH251" s="225" t="e">
        <v>#N/A</v>
      </c>
      <c r="OXI251" s="225" t="e">
        <v>#N/A</v>
      </c>
      <c r="OXJ251" s="225" t="e">
        <v>#N/A</v>
      </c>
      <c r="OXK251" s="225" t="e">
        <v>#N/A</v>
      </c>
      <c r="OXL251" s="225" t="e">
        <v>#N/A</v>
      </c>
      <c r="OXM251" s="225" t="e">
        <v>#N/A</v>
      </c>
      <c r="OXN251" s="225" t="e">
        <v>#N/A</v>
      </c>
      <c r="OXO251" s="225" t="e">
        <v>#N/A</v>
      </c>
      <c r="OXP251" s="225" t="e">
        <v>#N/A</v>
      </c>
      <c r="OXQ251" s="225" t="e">
        <v>#N/A</v>
      </c>
      <c r="OXR251" s="225" t="e">
        <v>#N/A</v>
      </c>
      <c r="OXS251" s="225" t="e">
        <v>#N/A</v>
      </c>
      <c r="OXT251" s="225" t="e">
        <v>#N/A</v>
      </c>
      <c r="OXU251" s="225" t="e">
        <v>#N/A</v>
      </c>
      <c r="OXV251" s="225" t="e">
        <v>#N/A</v>
      </c>
      <c r="OXW251" s="225" t="e">
        <v>#N/A</v>
      </c>
      <c r="OXX251" s="225" t="e">
        <v>#N/A</v>
      </c>
      <c r="OXY251" s="225" t="e">
        <v>#N/A</v>
      </c>
      <c r="OXZ251" s="225" t="e">
        <v>#N/A</v>
      </c>
      <c r="OYA251" s="225" t="e">
        <v>#N/A</v>
      </c>
      <c r="OYB251" s="225" t="e">
        <v>#N/A</v>
      </c>
      <c r="OYC251" s="225" t="e">
        <v>#N/A</v>
      </c>
      <c r="OYD251" s="225" t="e">
        <v>#N/A</v>
      </c>
      <c r="OYE251" s="225" t="e">
        <v>#N/A</v>
      </c>
      <c r="OYF251" s="225" t="e">
        <v>#N/A</v>
      </c>
      <c r="OYG251" s="225" t="e">
        <v>#N/A</v>
      </c>
      <c r="OYH251" s="225" t="e">
        <v>#N/A</v>
      </c>
      <c r="OYI251" s="225" t="e">
        <v>#N/A</v>
      </c>
      <c r="OYJ251" s="225" t="e">
        <v>#N/A</v>
      </c>
      <c r="OYK251" s="225" t="e">
        <v>#N/A</v>
      </c>
      <c r="OYL251" s="225" t="e">
        <v>#N/A</v>
      </c>
      <c r="OYM251" s="225" t="e">
        <v>#N/A</v>
      </c>
      <c r="OYN251" s="225" t="e">
        <v>#N/A</v>
      </c>
      <c r="OYO251" s="225" t="e">
        <v>#N/A</v>
      </c>
      <c r="OYP251" s="225" t="e">
        <v>#N/A</v>
      </c>
      <c r="OYQ251" s="225" t="e">
        <v>#N/A</v>
      </c>
      <c r="OYR251" s="225" t="e">
        <v>#N/A</v>
      </c>
      <c r="OYS251" s="225" t="e">
        <v>#N/A</v>
      </c>
      <c r="OYT251" s="225" t="e">
        <v>#N/A</v>
      </c>
      <c r="OYU251" s="225" t="e">
        <v>#N/A</v>
      </c>
      <c r="OYV251" s="225" t="e">
        <v>#N/A</v>
      </c>
      <c r="OYW251" s="225" t="e">
        <v>#N/A</v>
      </c>
      <c r="OYX251" s="225" t="e">
        <v>#N/A</v>
      </c>
      <c r="OYY251" s="225" t="e">
        <v>#N/A</v>
      </c>
      <c r="OYZ251" s="225" t="e">
        <v>#N/A</v>
      </c>
      <c r="OZA251" s="225" t="e">
        <v>#N/A</v>
      </c>
      <c r="OZB251" s="225" t="e">
        <v>#N/A</v>
      </c>
      <c r="OZC251" s="225" t="e">
        <v>#N/A</v>
      </c>
      <c r="OZD251" s="225" t="e">
        <v>#N/A</v>
      </c>
      <c r="OZE251" s="225" t="e">
        <v>#N/A</v>
      </c>
      <c r="OZF251" s="225" t="e">
        <v>#N/A</v>
      </c>
      <c r="OZG251" s="225" t="e">
        <v>#N/A</v>
      </c>
      <c r="OZH251" s="225" t="e">
        <v>#N/A</v>
      </c>
      <c r="OZI251" s="225" t="e">
        <v>#N/A</v>
      </c>
      <c r="OZJ251" s="225" t="e">
        <v>#N/A</v>
      </c>
      <c r="OZK251" s="225" t="e">
        <v>#N/A</v>
      </c>
      <c r="OZL251" s="225" t="e">
        <v>#N/A</v>
      </c>
      <c r="OZM251" s="225" t="e">
        <v>#N/A</v>
      </c>
      <c r="OZN251" s="225" t="e">
        <v>#N/A</v>
      </c>
      <c r="OZO251" s="225" t="e">
        <v>#N/A</v>
      </c>
      <c r="OZP251" s="225" t="e">
        <v>#N/A</v>
      </c>
      <c r="OZQ251" s="225" t="e">
        <v>#N/A</v>
      </c>
      <c r="OZR251" s="225" t="e">
        <v>#N/A</v>
      </c>
      <c r="OZS251" s="225" t="e">
        <v>#N/A</v>
      </c>
      <c r="OZT251" s="225" t="e">
        <v>#N/A</v>
      </c>
      <c r="OZU251" s="225" t="e">
        <v>#N/A</v>
      </c>
      <c r="OZV251" s="225" t="e">
        <v>#N/A</v>
      </c>
      <c r="OZW251" s="225" t="e">
        <v>#N/A</v>
      </c>
      <c r="OZX251" s="225" t="e">
        <v>#N/A</v>
      </c>
      <c r="OZY251" s="225" t="e">
        <v>#N/A</v>
      </c>
      <c r="OZZ251" s="225" t="e">
        <v>#N/A</v>
      </c>
      <c r="PAA251" s="225" t="e">
        <v>#N/A</v>
      </c>
      <c r="PAB251" s="225" t="e">
        <v>#N/A</v>
      </c>
      <c r="PAC251" s="225" t="e">
        <v>#N/A</v>
      </c>
      <c r="PAD251" s="225" t="e">
        <v>#N/A</v>
      </c>
      <c r="PAE251" s="225" t="e">
        <v>#N/A</v>
      </c>
      <c r="PAF251" s="225" t="e">
        <v>#N/A</v>
      </c>
      <c r="PAG251" s="225" t="e">
        <v>#N/A</v>
      </c>
      <c r="PAH251" s="225" t="e">
        <v>#N/A</v>
      </c>
      <c r="PAI251" s="225" t="e">
        <v>#N/A</v>
      </c>
      <c r="PAJ251" s="225" t="e">
        <v>#N/A</v>
      </c>
      <c r="PAK251" s="225" t="e">
        <v>#N/A</v>
      </c>
      <c r="PAL251" s="225" t="e">
        <v>#N/A</v>
      </c>
      <c r="PAM251" s="225" t="e">
        <v>#N/A</v>
      </c>
      <c r="PAN251" s="225" t="e">
        <v>#N/A</v>
      </c>
      <c r="PAO251" s="225" t="e">
        <v>#N/A</v>
      </c>
      <c r="PAP251" s="225" t="e">
        <v>#N/A</v>
      </c>
      <c r="PAQ251" s="225" t="e">
        <v>#N/A</v>
      </c>
      <c r="PAR251" s="225" t="e">
        <v>#N/A</v>
      </c>
      <c r="PAS251" s="225" t="e">
        <v>#N/A</v>
      </c>
      <c r="PAT251" s="225" t="e">
        <v>#N/A</v>
      </c>
      <c r="PAU251" s="225" t="e">
        <v>#N/A</v>
      </c>
      <c r="PAV251" s="225" t="e">
        <v>#N/A</v>
      </c>
      <c r="PAW251" s="225" t="e">
        <v>#N/A</v>
      </c>
      <c r="PAX251" s="225" t="e">
        <v>#N/A</v>
      </c>
      <c r="PAY251" s="225" t="e">
        <v>#N/A</v>
      </c>
      <c r="PAZ251" s="225" t="e">
        <v>#N/A</v>
      </c>
      <c r="PBA251" s="225" t="e">
        <v>#N/A</v>
      </c>
      <c r="PBB251" s="225" t="e">
        <v>#N/A</v>
      </c>
      <c r="PBC251" s="225" t="e">
        <v>#N/A</v>
      </c>
      <c r="PBD251" s="225" t="e">
        <v>#N/A</v>
      </c>
      <c r="PBE251" s="225" t="e">
        <v>#N/A</v>
      </c>
      <c r="PBF251" s="225" t="e">
        <v>#N/A</v>
      </c>
      <c r="PBG251" s="225" t="e">
        <v>#N/A</v>
      </c>
      <c r="PBH251" s="225" t="e">
        <v>#N/A</v>
      </c>
      <c r="PBI251" s="225" t="e">
        <v>#N/A</v>
      </c>
      <c r="PBJ251" s="225" t="e">
        <v>#N/A</v>
      </c>
      <c r="PBK251" s="225" t="e">
        <v>#N/A</v>
      </c>
      <c r="PBL251" s="225" t="e">
        <v>#N/A</v>
      </c>
      <c r="PBM251" s="225" t="e">
        <v>#N/A</v>
      </c>
      <c r="PBN251" s="225" t="e">
        <v>#N/A</v>
      </c>
      <c r="PBO251" s="225" t="e">
        <v>#N/A</v>
      </c>
      <c r="PBP251" s="225" t="e">
        <v>#N/A</v>
      </c>
      <c r="PBQ251" s="225" t="e">
        <v>#N/A</v>
      </c>
      <c r="PBR251" s="225" t="e">
        <v>#N/A</v>
      </c>
      <c r="PBS251" s="225" t="e">
        <v>#N/A</v>
      </c>
      <c r="PBT251" s="225" t="e">
        <v>#N/A</v>
      </c>
      <c r="PBU251" s="225" t="e">
        <v>#N/A</v>
      </c>
      <c r="PBV251" s="225" t="e">
        <v>#N/A</v>
      </c>
      <c r="PBW251" s="225" t="e">
        <v>#N/A</v>
      </c>
      <c r="PBX251" s="225" t="e">
        <v>#N/A</v>
      </c>
      <c r="PBY251" s="225" t="e">
        <v>#N/A</v>
      </c>
      <c r="PBZ251" s="225" t="e">
        <v>#N/A</v>
      </c>
      <c r="PCA251" s="225" t="e">
        <v>#N/A</v>
      </c>
      <c r="PCB251" s="225" t="e">
        <v>#N/A</v>
      </c>
      <c r="PCC251" s="225" t="e">
        <v>#N/A</v>
      </c>
      <c r="PCD251" s="225" t="e">
        <v>#N/A</v>
      </c>
      <c r="PCE251" s="225" t="e">
        <v>#N/A</v>
      </c>
      <c r="PCF251" s="225" t="e">
        <v>#N/A</v>
      </c>
      <c r="PCG251" s="225" t="e">
        <v>#N/A</v>
      </c>
      <c r="PCH251" s="225" t="e">
        <v>#N/A</v>
      </c>
      <c r="PCI251" s="225" t="e">
        <v>#N/A</v>
      </c>
      <c r="PCJ251" s="225" t="e">
        <v>#N/A</v>
      </c>
      <c r="PCK251" s="225" t="e">
        <v>#N/A</v>
      </c>
      <c r="PCL251" s="225" t="e">
        <v>#N/A</v>
      </c>
      <c r="PCM251" s="225" t="e">
        <v>#N/A</v>
      </c>
      <c r="PCN251" s="225" t="e">
        <v>#N/A</v>
      </c>
      <c r="PCO251" s="225" t="e">
        <v>#N/A</v>
      </c>
      <c r="PCP251" s="225" t="e">
        <v>#N/A</v>
      </c>
      <c r="PCQ251" s="225" t="e">
        <v>#N/A</v>
      </c>
      <c r="PCR251" s="225" t="e">
        <v>#N/A</v>
      </c>
      <c r="PCS251" s="225" t="e">
        <v>#N/A</v>
      </c>
      <c r="PCT251" s="225" t="e">
        <v>#N/A</v>
      </c>
      <c r="PCU251" s="225" t="e">
        <v>#N/A</v>
      </c>
      <c r="PCV251" s="225" t="e">
        <v>#N/A</v>
      </c>
      <c r="PCW251" s="225" t="e">
        <v>#N/A</v>
      </c>
      <c r="PCX251" s="225" t="e">
        <v>#N/A</v>
      </c>
      <c r="PCY251" s="225" t="e">
        <v>#N/A</v>
      </c>
      <c r="PCZ251" s="225" t="e">
        <v>#N/A</v>
      </c>
      <c r="PDA251" s="225" t="e">
        <v>#N/A</v>
      </c>
      <c r="PDB251" s="225" t="e">
        <v>#N/A</v>
      </c>
      <c r="PDC251" s="225" t="e">
        <v>#N/A</v>
      </c>
      <c r="PDD251" s="225" t="e">
        <v>#N/A</v>
      </c>
      <c r="PDE251" s="225" t="e">
        <v>#N/A</v>
      </c>
      <c r="PDF251" s="225" t="e">
        <v>#N/A</v>
      </c>
      <c r="PDG251" s="225" t="e">
        <v>#N/A</v>
      </c>
      <c r="PDH251" s="225" t="e">
        <v>#N/A</v>
      </c>
      <c r="PDI251" s="225" t="e">
        <v>#N/A</v>
      </c>
      <c r="PDJ251" s="225" t="e">
        <v>#N/A</v>
      </c>
      <c r="PDK251" s="225" t="e">
        <v>#N/A</v>
      </c>
      <c r="PDL251" s="225" t="e">
        <v>#N/A</v>
      </c>
      <c r="PDM251" s="225" t="e">
        <v>#N/A</v>
      </c>
      <c r="PDN251" s="225" t="e">
        <v>#N/A</v>
      </c>
      <c r="PDO251" s="225" t="e">
        <v>#N/A</v>
      </c>
      <c r="PDP251" s="225" t="e">
        <v>#N/A</v>
      </c>
      <c r="PDQ251" s="225" t="e">
        <v>#N/A</v>
      </c>
      <c r="PDR251" s="225" t="e">
        <v>#N/A</v>
      </c>
      <c r="PDS251" s="225" t="e">
        <v>#N/A</v>
      </c>
      <c r="PDT251" s="225" t="e">
        <v>#N/A</v>
      </c>
      <c r="PDU251" s="225" t="e">
        <v>#N/A</v>
      </c>
      <c r="PDV251" s="225" t="e">
        <v>#N/A</v>
      </c>
      <c r="PDW251" s="225" t="e">
        <v>#N/A</v>
      </c>
      <c r="PDX251" s="225" t="e">
        <v>#N/A</v>
      </c>
      <c r="PDY251" s="225" t="e">
        <v>#N/A</v>
      </c>
      <c r="PDZ251" s="225" t="e">
        <v>#N/A</v>
      </c>
      <c r="PEA251" s="225" t="e">
        <v>#N/A</v>
      </c>
      <c r="PEB251" s="225" t="e">
        <v>#N/A</v>
      </c>
      <c r="PEC251" s="225" t="e">
        <v>#N/A</v>
      </c>
      <c r="PED251" s="225" t="e">
        <v>#N/A</v>
      </c>
      <c r="PEE251" s="225" t="e">
        <v>#N/A</v>
      </c>
      <c r="PEF251" s="225" t="e">
        <v>#N/A</v>
      </c>
      <c r="PEG251" s="225" t="e">
        <v>#N/A</v>
      </c>
      <c r="PEH251" s="225" t="e">
        <v>#N/A</v>
      </c>
      <c r="PEI251" s="225" t="e">
        <v>#N/A</v>
      </c>
      <c r="PEJ251" s="225" t="e">
        <v>#N/A</v>
      </c>
      <c r="PEK251" s="225" t="e">
        <v>#N/A</v>
      </c>
      <c r="PEL251" s="225" t="e">
        <v>#N/A</v>
      </c>
      <c r="PEM251" s="225" t="e">
        <v>#N/A</v>
      </c>
      <c r="PEN251" s="225" t="e">
        <v>#N/A</v>
      </c>
      <c r="PEO251" s="225" t="e">
        <v>#N/A</v>
      </c>
      <c r="PEP251" s="225" t="e">
        <v>#N/A</v>
      </c>
      <c r="PEQ251" s="225" t="e">
        <v>#N/A</v>
      </c>
      <c r="PER251" s="225" t="e">
        <v>#N/A</v>
      </c>
      <c r="PES251" s="225" t="e">
        <v>#N/A</v>
      </c>
      <c r="PET251" s="225" t="e">
        <v>#N/A</v>
      </c>
      <c r="PEU251" s="225" t="e">
        <v>#N/A</v>
      </c>
      <c r="PEV251" s="225" t="e">
        <v>#N/A</v>
      </c>
      <c r="PEW251" s="225" t="e">
        <v>#N/A</v>
      </c>
      <c r="PEX251" s="225" t="e">
        <v>#N/A</v>
      </c>
      <c r="PEY251" s="225" t="e">
        <v>#N/A</v>
      </c>
      <c r="PEZ251" s="225" t="e">
        <v>#N/A</v>
      </c>
      <c r="PFA251" s="225" t="e">
        <v>#N/A</v>
      </c>
      <c r="PFB251" s="225" t="e">
        <v>#N/A</v>
      </c>
      <c r="PFC251" s="225" t="e">
        <v>#N/A</v>
      </c>
      <c r="PFD251" s="225" t="e">
        <v>#N/A</v>
      </c>
      <c r="PFE251" s="225" t="e">
        <v>#N/A</v>
      </c>
      <c r="PFF251" s="225" t="e">
        <v>#N/A</v>
      </c>
      <c r="PFG251" s="225" t="e">
        <v>#N/A</v>
      </c>
      <c r="PFH251" s="225" t="e">
        <v>#N/A</v>
      </c>
      <c r="PFI251" s="225" t="e">
        <v>#N/A</v>
      </c>
      <c r="PFJ251" s="225" t="e">
        <v>#N/A</v>
      </c>
      <c r="PFK251" s="225" t="e">
        <v>#N/A</v>
      </c>
      <c r="PFL251" s="225" t="e">
        <v>#N/A</v>
      </c>
      <c r="PFM251" s="225" t="e">
        <v>#N/A</v>
      </c>
      <c r="PFN251" s="225" t="e">
        <v>#N/A</v>
      </c>
      <c r="PFO251" s="225" t="e">
        <v>#N/A</v>
      </c>
      <c r="PFP251" s="225" t="e">
        <v>#N/A</v>
      </c>
      <c r="PFQ251" s="225" t="e">
        <v>#N/A</v>
      </c>
      <c r="PFR251" s="225" t="e">
        <v>#N/A</v>
      </c>
      <c r="PFS251" s="225" t="e">
        <v>#N/A</v>
      </c>
      <c r="PFT251" s="225" t="e">
        <v>#N/A</v>
      </c>
      <c r="PFU251" s="225" t="e">
        <v>#N/A</v>
      </c>
      <c r="PFV251" s="225" t="e">
        <v>#N/A</v>
      </c>
      <c r="PFW251" s="225" t="e">
        <v>#N/A</v>
      </c>
      <c r="PFX251" s="225" t="e">
        <v>#N/A</v>
      </c>
      <c r="PFY251" s="225" t="e">
        <v>#N/A</v>
      </c>
      <c r="PFZ251" s="225" t="e">
        <v>#N/A</v>
      </c>
      <c r="PGA251" s="225" t="e">
        <v>#N/A</v>
      </c>
      <c r="PGB251" s="225" t="e">
        <v>#N/A</v>
      </c>
      <c r="PGC251" s="225" t="e">
        <v>#N/A</v>
      </c>
      <c r="PGD251" s="225" t="e">
        <v>#N/A</v>
      </c>
      <c r="PGE251" s="225" t="e">
        <v>#N/A</v>
      </c>
      <c r="PGF251" s="225" t="e">
        <v>#N/A</v>
      </c>
      <c r="PGG251" s="225" t="e">
        <v>#N/A</v>
      </c>
      <c r="PGH251" s="225" t="e">
        <v>#N/A</v>
      </c>
      <c r="PGI251" s="225" t="e">
        <v>#N/A</v>
      </c>
      <c r="PGJ251" s="225" t="e">
        <v>#N/A</v>
      </c>
      <c r="PGK251" s="225" t="e">
        <v>#N/A</v>
      </c>
      <c r="PGL251" s="225" t="e">
        <v>#N/A</v>
      </c>
      <c r="PGM251" s="225" t="e">
        <v>#N/A</v>
      </c>
      <c r="PGN251" s="225" t="e">
        <v>#N/A</v>
      </c>
      <c r="PGO251" s="225" t="e">
        <v>#N/A</v>
      </c>
      <c r="PGP251" s="225" t="e">
        <v>#N/A</v>
      </c>
      <c r="PGQ251" s="225" t="e">
        <v>#N/A</v>
      </c>
      <c r="PGR251" s="225" t="e">
        <v>#N/A</v>
      </c>
      <c r="PGS251" s="225" t="e">
        <v>#N/A</v>
      </c>
      <c r="PGT251" s="225" t="e">
        <v>#N/A</v>
      </c>
      <c r="PGU251" s="225" t="e">
        <v>#N/A</v>
      </c>
      <c r="PGV251" s="225" t="e">
        <v>#N/A</v>
      </c>
      <c r="PGW251" s="225" t="e">
        <v>#N/A</v>
      </c>
      <c r="PGX251" s="225" t="e">
        <v>#N/A</v>
      </c>
      <c r="PGY251" s="225" t="e">
        <v>#N/A</v>
      </c>
      <c r="PGZ251" s="225" t="e">
        <v>#N/A</v>
      </c>
      <c r="PHA251" s="225" t="e">
        <v>#N/A</v>
      </c>
      <c r="PHB251" s="225" t="e">
        <v>#N/A</v>
      </c>
      <c r="PHC251" s="225" t="e">
        <v>#N/A</v>
      </c>
      <c r="PHD251" s="225" t="e">
        <v>#N/A</v>
      </c>
      <c r="PHE251" s="225" t="e">
        <v>#N/A</v>
      </c>
      <c r="PHF251" s="225" t="e">
        <v>#N/A</v>
      </c>
      <c r="PHG251" s="225" t="e">
        <v>#N/A</v>
      </c>
      <c r="PHH251" s="225" t="e">
        <v>#N/A</v>
      </c>
      <c r="PHI251" s="225" t="e">
        <v>#N/A</v>
      </c>
      <c r="PHJ251" s="225" t="e">
        <v>#N/A</v>
      </c>
      <c r="PHK251" s="225" t="e">
        <v>#N/A</v>
      </c>
      <c r="PHL251" s="225" t="e">
        <v>#N/A</v>
      </c>
      <c r="PHM251" s="225" t="e">
        <v>#N/A</v>
      </c>
      <c r="PHN251" s="225" t="e">
        <v>#N/A</v>
      </c>
      <c r="PHO251" s="225" t="e">
        <v>#N/A</v>
      </c>
      <c r="PHP251" s="225" t="e">
        <v>#N/A</v>
      </c>
      <c r="PHQ251" s="225" t="e">
        <v>#N/A</v>
      </c>
      <c r="PHR251" s="225" t="e">
        <v>#N/A</v>
      </c>
      <c r="PHS251" s="225" t="e">
        <v>#N/A</v>
      </c>
      <c r="PHT251" s="225" t="e">
        <v>#N/A</v>
      </c>
      <c r="PHU251" s="225" t="e">
        <v>#N/A</v>
      </c>
      <c r="PHV251" s="225" t="e">
        <v>#N/A</v>
      </c>
      <c r="PHW251" s="225" t="e">
        <v>#N/A</v>
      </c>
      <c r="PHX251" s="225" t="e">
        <v>#N/A</v>
      </c>
      <c r="PHY251" s="225" t="e">
        <v>#N/A</v>
      </c>
      <c r="PHZ251" s="225" t="e">
        <v>#N/A</v>
      </c>
      <c r="PIA251" s="225" t="e">
        <v>#N/A</v>
      </c>
      <c r="PIB251" s="225" t="e">
        <v>#N/A</v>
      </c>
      <c r="PIC251" s="225" t="e">
        <v>#N/A</v>
      </c>
      <c r="PID251" s="225" t="e">
        <v>#N/A</v>
      </c>
      <c r="PIE251" s="225" t="e">
        <v>#N/A</v>
      </c>
      <c r="PIF251" s="225" t="e">
        <v>#N/A</v>
      </c>
      <c r="PIG251" s="225" t="e">
        <v>#N/A</v>
      </c>
      <c r="PIH251" s="225" t="e">
        <v>#N/A</v>
      </c>
      <c r="PII251" s="225" t="e">
        <v>#N/A</v>
      </c>
      <c r="PIJ251" s="225" t="e">
        <v>#N/A</v>
      </c>
      <c r="PIK251" s="225" t="e">
        <v>#N/A</v>
      </c>
      <c r="PIL251" s="225" t="e">
        <v>#N/A</v>
      </c>
      <c r="PIM251" s="225" t="e">
        <v>#N/A</v>
      </c>
      <c r="PIN251" s="225" t="e">
        <v>#N/A</v>
      </c>
      <c r="PIO251" s="225" t="e">
        <v>#N/A</v>
      </c>
      <c r="PIP251" s="225" t="e">
        <v>#N/A</v>
      </c>
      <c r="PIQ251" s="225" t="e">
        <v>#N/A</v>
      </c>
      <c r="PIR251" s="225" t="e">
        <v>#N/A</v>
      </c>
      <c r="PIS251" s="225" t="e">
        <v>#N/A</v>
      </c>
      <c r="PIT251" s="225" t="e">
        <v>#N/A</v>
      </c>
      <c r="PIU251" s="225" t="e">
        <v>#N/A</v>
      </c>
      <c r="PIV251" s="225" t="e">
        <v>#N/A</v>
      </c>
      <c r="PIW251" s="225" t="e">
        <v>#N/A</v>
      </c>
      <c r="PIX251" s="225" t="e">
        <v>#N/A</v>
      </c>
      <c r="PIY251" s="225" t="e">
        <v>#N/A</v>
      </c>
      <c r="PIZ251" s="225" t="e">
        <v>#N/A</v>
      </c>
      <c r="PJA251" s="225" t="e">
        <v>#N/A</v>
      </c>
      <c r="PJB251" s="225" t="e">
        <v>#N/A</v>
      </c>
      <c r="PJC251" s="225" t="e">
        <v>#N/A</v>
      </c>
      <c r="PJD251" s="225" t="e">
        <v>#N/A</v>
      </c>
      <c r="PJE251" s="225" t="e">
        <v>#N/A</v>
      </c>
      <c r="PJF251" s="225" t="e">
        <v>#N/A</v>
      </c>
      <c r="PJG251" s="225" t="e">
        <v>#N/A</v>
      </c>
      <c r="PJH251" s="225" t="e">
        <v>#N/A</v>
      </c>
      <c r="PJI251" s="225" t="e">
        <v>#N/A</v>
      </c>
      <c r="PJJ251" s="225" t="e">
        <v>#N/A</v>
      </c>
      <c r="PJK251" s="225" t="e">
        <v>#N/A</v>
      </c>
      <c r="PJL251" s="225" t="e">
        <v>#N/A</v>
      </c>
      <c r="PJM251" s="225" t="e">
        <v>#N/A</v>
      </c>
      <c r="PJN251" s="225" t="e">
        <v>#N/A</v>
      </c>
      <c r="PJO251" s="225" t="e">
        <v>#N/A</v>
      </c>
      <c r="PJP251" s="225" t="e">
        <v>#N/A</v>
      </c>
      <c r="PJQ251" s="225" t="e">
        <v>#N/A</v>
      </c>
      <c r="PJR251" s="225" t="e">
        <v>#N/A</v>
      </c>
      <c r="PJS251" s="225" t="e">
        <v>#N/A</v>
      </c>
      <c r="PJT251" s="225" t="e">
        <v>#N/A</v>
      </c>
      <c r="PJU251" s="225" t="e">
        <v>#N/A</v>
      </c>
      <c r="PJV251" s="225" t="e">
        <v>#N/A</v>
      </c>
      <c r="PJW251" s="225" t="e">
        <v>#N/A</v>
      </c>
      <c r="PJX251" s="225" t="e">
        <v>#N/A</v>
      </c>
      <c r="PJY251" s="225" t="e">
        <v>#N/A</v>
      </c>
      <c r="PJZ251" s="225" t="e">
        <v>#N/A</v>
      </c>
      <c r="PKA251" s="225" t="e">
        <v>#N/A</v>
      </c>
      <c r="PKB251" s="225" t="e">
        <v>#N/A</v>
      </c>
      <c r="PKC251" s="225" t="e">
        <v>#N/A</v>
      </c>
      <c r="PKD251" s="225" t="e">
        <v>#N/A</v>
      </c>
      <c r="PKE251" s="225" t="e">
        <v>#N/A</v>
      </c>
      <c r="PKF251" s="225" t="e">
        <v>#N/A</v>
      </c>
      <c r="PKG251" s="225" t="e">
        <v>#N/A</v>
      </c>
      <c r="PKH251" s="225" t="e">
        <v>#N/A</v>
      </c>
      <c r="PKI251" s="225" t="e">
        <v>#N/A</v>
      </c>
      <c r="PKJ251" s="225" t="e">
        <v>#N/A</v>
      </c>
      <c r="PKK251" s="225" t="e">
        <v>#N/A</v>
      </c>
      <c r="PKL251" s="225" t="e">
        <v>#N/A</v>
      </c>
      <c r="PKM251" s="225" t="e">
        <v>#N/A</v>
      </c>
      <c r="PKN251" s="225" t="e">
        <v>#N/A</v>
      </c>
      <c r="PKO251" s="225" t="e">
        <v>#N/A</v>
      </c>
      <c r="PKP251" s="225" t="e">
        <v>#N/A</v>
      </c>
      <c r="PKQ251" s="225" t="e">
        <v>#N/A</v>
      </c>
      <c r="PKR251" s="225" t="e">
        <v>#N/A</v>
      </c>
      <c r="PKS251" s="225" t="e">
        <v>#N/A</v>
      </c>
      <c r="PKT251" s="225" t="e">
        <v>#N/A</v>
      </c>
      <c r="PKU251" s="225" t="e">
        <v>#N/A</v>
      </c>
      <c r="PKV251" s="225" t="e">
        <v>#N/A</v>
      </c>
      <c r="PKW251" s="225" t="e">
        <v>#N/A</v>
      </c>
      <c r="PKX251" s="225" t="e">
        <v>#N/A</v>
      </c>
      <c r="PKY251" s="225" t="e">
        <v>#N/A</v>
      </c>
      <c r="PKZ251" s="225" t="e">
        <v>#N/A</v>
      </c>
      <c r="PLA251" s="225" t="e">
        <v>#N/A</v>
      </c>
      <c r="PLB251" s="225" t="e">
        <v>#N/A</v>
      </c>
      <c r="PLC251" s="225" t="e">
        <v>#N/A</v>
      </c>
      <c r="PLD251" s="225" t="e">
        <v>#N/A</v>
      </c>
      <c r="PLE251" s="225" t="e">
        <v>#N/A</v>
      </c>
      <c r="PLF251" s="225" t="e">
        <v>#N/A</v>
      </c>
      <c r="PLG251" s="225" t="e">
        <v>#N/A</v>
      </c>
      <c r="PLH251" s="225" t="e">
        <v>#N/A</v>
      </c>
      <c r="PLI251" s="225" t="e">
        <v>#N/A</v>
      </c>
      <c r="PLJ251" s="225" t="e">
        <v>#N/A</v>
      </c>
      <c r="PLK251" s="225" t="e">
        <v>#N/A</v>
      </c>
      <c r="PLL251" s="225" t="e">
        <v>#N/A</v>
      </c>
      <c r="PLM251" s="225" t="e">
        <v>#N/A</v>
      </c>
      <c r="PLN251" s="225" t="e">
        <v>#N/A</v>
      </c>
      <c r="PLO251" s="225" t="e">
        <v>#N/A</v>
      </c>
      <c r="PLP251" s="225" t="e">
        <v>#N/A</v>
      </c>
      <c r="PLQ251" s="225" t="e">
        <v>#N/A</v>
      </c>
      <c r="PLR251" s="225" t="e">
        <v>#N/A</v>
      </c>
      <c r="PLS251" s="225" t="e">
        <v>#N/A</v>
      </c>
      <c r="PLT251" s="225" t="e">
        <v>#N/A</v>
      </c>
      <c r="PLU251" s="225" t="e">
        <v>#N/A</v>
      </c>
      <c r="PLV251" s="225" t="e">
        <v>#N/A</v>
      </c>
      <c r="PLW251" s="225" t="e">
        <v>#N/A</v>
      </c>
      <c r="PLX251" s="225" t="e">
        <v>#N/A</v>
      </c>
      <c r="PLY251" s="225" t="e">
        <v>#N/A</v>
      </c>
      <c r="PLZ251" s="225" t="e">
        <v>#N/A</v>
      </c>
      <c r="PMA251" s="225" t="e">
        <v>#N/A</v>
      </c>
      <c r="PMB251" s="225" t="e">
        <v>#N/A</v>
      </c>
      <c r="PMC251" s="225" t="e">
        <v>#N/A</v>
      </c>
      <c r="PMD251" s="225" t="e">
        <v>#N/A</v>
      </c>
      <c r="PME251" s="225" t="e">
        <v>#N/A</v>
      </c>
      <c r="PMF251" s="225" t="e">
        <v>#N/A</v>
      </c>
      <c r="PMG251" s="225" t="e">
        <v>#N/A</v>
      </c>
      <c r="PMH251" s="225" t="e">
        <v>#N/A</v>
      </c>
      <c r="PMI251" s="225" t="e">
        <v>#N/A</v>
      </c>
      <c r="PMJ251" s="225" t="e">
        <v>#N/A</v>
      </c>
      <c r="PMK251" s="225" t="e">
        <v>#N/A</v>
      </c>
      <c r="PML251" s="225" t="e">
        <v>#N/A</v>
      </c>
      <c r="PMM251" s="225" t="e">
        <v>#N/A</v>
      </c>
      <c r="PMN251" s="225" t="e">
        <v>#N/A</v>
      </c>
      <c r="PMO251" s="225" t="e">
        <v>#N/A</v>
      </c>
      <c r="PMP251" s="225" t="e">
        <v>#N/A</v>
      </c>
      <c r="PMQ251" s="225" t="e">
        <v>#N/A</v>
      </c>
      <c r="PMR251" s="225" t="e">
        <v>#N/A</v>
      </c>
      <c r="PMS251" s="225" t="e">
        <v>#N/A</v>
      </c>
      <c r="PMT251" s="225" t="e">
        <v>#N/A</v>
      </c>
      <c r="PMU251" s="225" t="e">
        <v>#N/A</v>
      </c>
      <c r="PMV251" s="225" t="e">
        <v>#N/A</v>
      </c>
      <c r="PMW251" s="225" t="e">
        <v>#N/A</v>
      </c>
      <c r="PMX251" s="225" t="e">
        <v>#N/A</v>
      </c>
      <c r="PMY251" s="225" t="e">
        <v>#N/A</v>
      </c>
      <c r="PMZ251" s="225" t="e">
        <v>#N/A</v>
      </c>
      <c r="PNA251" s="225" t="e">
        <v>#N/A</v>
      </c>
      <c r="PNB251" s="225" t="e">
        <v>#N/A</v>
      </c>
      <c r="PNC251" s="225" t="e">
        <v>#N/A</v>
      </c>
      <c r="PND251" s="225" t="e">
        <v>#N/A</v>
      </c>
      <c r="PNE251" s="225" t="e">
        <v>#N/A</v>
      </c>
      <c r="PNF251" s="225" t="e">
        <v>#N/A</v>
      </c>
      <c r="PNG251" s="225" t="e">
        <v>#N/A</v>
      </c>
      <c r="PNH251" s="225" t="e">
        <v>#N/A</v>
      </c>
      <c r="PNI251" s="225" t="e">
        <v>#N/A</v>
      </c>
      <c r="PNJ251" s="225" t="e">
        <v>#N/A</v>
      </c>
      <c r="PNK251" s="225" t="e">
        <v>#N/A</v>
      </c>
      <c r="PNL251" s="225" t="e">
        <v>#N/A</v>
      </c>
      <c r="PNM251" s="225" t="e">
        <v>#N/A</v>
      </c>
      <c r="PNN251" s="225" t="e">
        <v>#N/A</v>
      </c>
      <c r="PNO251" s="225" t="e">
        <v>#N/A</v>
      </c>
      <c r="PNP251" s="225" t="e">
        <v>#N/A</v>
      </c>
      <c r="PNQ251" s="225" t="e">
        <v>#N/A</v>
      </c>
      <c r="PNR251" s="225" t="e">
        <v>#N/A</v>
      </c>
      <c r="PNS251" s="225" t="e">
        <v>#N/A</v>
      </c>
      <c r="PNT251" s="225" t="e">
        <v>#N/A</v>
      </c>
      <c r="PNU251" s="225" t="e">
        <v>#N/A</v>
      </c>
      <c r="PNV251" s="225" t="e">
        <v>#N/A</v>
      </c>
      <c r="PNW251" s="225" t="e">
        <v>#N/A</v>
      </c>
      <c r="PNX251" s="225" t="e">
        <v>#N/A</v>
      </c>
      <c r="PNY251" s="225" t="e">
        <v>#N/A</v>
      </c>
      <c r="PNZ251" s="225" t="e">
        <v>#N/A</v>
      </c>
      <c r="POA251" s="225" t="e">
        <v>#N/A</v>
      </c>
      <c r="POB251" s="225" t="e">
        <v>#N/A</v>
      </c>
      <c r="POC251" s="225" t="e">
        <v>#N/A</v>
      </c>
      <c r="POD251" s="225" t="e">
        <v>#N/A</v>
      </c>
      <c r="POE251" s="225" t="e">
        <v>#N/A</v>
      </c>
      <c r="POF251" s="225" t="e">
        <v>#N/A</v>
      </c>
      <c r="POG251" s="225" t="e">
        <v>#N/A</v>
      </c>
      <c r="POH251" s="225" t="e">
        <v>#N/A</v>
      </c>
      <c r="POI251" s="225" t="e">
        <v>#N/A</v>
      </c>
      <c r="POJ251" s="225" t="e">
        <v>#N/A</v>
      </c>
      <c r="POK251" s="225" t="e">
        <v>#N/A</v>
      </c>
      <c r="POL251" s="225" t="e">
        <v>#N/A</v>
      </c>
      <c r="POM251" s="225" t="e">
        <v>#N/A</v>
      </c>
      <c r="PON251" s="225" t="e">
        <v>#N/A</v>
      </c>
      <c r="POO251" s="225" t="e">
        <v>#N/A</v>
      </c>
      <c r="POP251" s="225" t="e">
        <v>#N/A</v>
      </c>
      <c r="POQ251" s="225" t="e">
        <v>#N/A</v>
      </c>
      <c r="POR251" s="225" t="e">
        <v>#N/A</v>
      </c>
      <c r="POS251" s="225" t="e">
        <v>#N/A</v>
      </c>
      <c r="POT251" s="225" t="e">
        <v>#N/A</v>
      </c>
      <c r="POU251" s="225" t="e">
        <v>#N/A</v>
      </c>
      <c r="POV251" s="225" t="e">
        <v>#N/A</v>
      </c>
      <c r="POW251" s="225" t="e">
        <v>#N/A</v>
      </c>
      <c r="POX251" s="225" t="e">
        <v>#N/A</v>
      </c>
      <c r="POY251" s="225" t="e">
        <v>#N/A</v>
      </c>
      <c r="POZ251" s="225" t="e">
        <v>#N/A</v>
      </c>
      <c r="PPA251" s="225" t="e">
        <v>#N/A</v>
      </c>
      <c r="PPB251" s="225" t="e">
        <v>#N/A</v>
      </c>
      <c r="PPC251" s="225" t="e">
        <v>#N/A</v>
      </c>
      <c r="PPD251" s="225" t="e">
        <v>#N/A</v>
      </c>
      <c r="PPE251" s="225" t="e">
        <v>#N/A</v>
      </c>
      <c r="PPF251" s="225" t="e">
        <v>#N/A</v>
      </c>
      <c r="PPG251" s="225" t="e">
        <v>#N/A</v>
      </c>
      <c r="PPH251" s="225" t="e">
        <v>#N/A</v>
      </c>
      <c r="PPI251" s="225" t="e">
        <v>#N/A</v>
      </c>
      <c r="PPJ251" s="225" t="e">
        <v>#N/A</v>
      </c>
      <c r="PPK251" s="225" t="e">
        <v>#N/A</v>
      </c>
      <c r="PPL251" s="225" t="e">
        <v>#N/A</v>
      </c>
      <c r="PPM251" s="225" t="e">
        <v>#N/A</v>
      </c>
      <c r="PPN251" s="225" t="e">
        <v>#N/A</v>
      </c>
      <c r="PPO251" s="225" t="e">
        <v>#N/A</v>
      </c>
      <c r="PPP251" s="225" t="e">
        <v>#N/A</v>
      </c>
      <c r="PPQ251" s="225" t="e">
        <v>#N/A</v>
      </c>
      <c r="PPR251" s="225" t="e">
        <v>#N/A</v>
      </c>
      <c r="PPS251" s="225" t="e">
        <v>#N/A</v>
      </c>
      <c r="PPT251" s="225" t="e">
        <v>#N/A</v>
      </c>
      <c r="PPU251" s="225" t="e">
        <v>#N/A</v>
      </c>
      <c r="PPV251" s="225" t="e">
        <v>#N/A</v>
      </c>
      <c r="PPW251" s="225" t="e">
        <v>#N/A</v>
      </c>
      <c r="PPX251" s="225" t="e">
        <v>#N/A</v>
      </c>
      <c r="PPY251" s="225" t="e">
        <v>#N/A</v>
      </c>
      <c r="PPZ251" s="225" t="e">
        <v>#N/A</v>
      </c>
      <c r="PQA251" s="225" t="e">
        <v>#N/A</v>
      </c>
      <c r="PQB251" s="225" t="e">
        <v>#N/A</v>
      </c>
      <c r="PQC251" s="225" t="e">
        <v>#N/A</v>
      </c>
      <c r="PQD251" s="225" t="e">
        <v>#N/A</v>
      </c>
      <c r="PQE251" s="225" t="e">
        <v>#N/A</v>
      </c>
      <c r="PQF251" s="225" t="e">
        <v>#N/A</v>
      </c>
      <c r="PQG251" s="225" t="e">
        <v>#N/A</v>
      </c>
      <c r="PQH251" s="225" t="e">
        <v>#N/A</v>
      </c>
      <c r="PQI251" s="225" t="e">
        <v>#N/A</v>
      </c>
      <c r="PQJ251" s="225" t="e">
        <v>#N/A</v>
      </c>
      <c r="PQK251" s="225" t="e">
        <v>#N/A</v>
      </c>
      <c r="PQL251" s="225" t="e">
        <v>#N/A</v>
      </c>
      <c r="PQM251" s="225" t="e">
        <v>#N/A</v>
      </c>
      <c r="PQN251" s="225" t="e">
        <v>#N/A</v>
      </c>
      <c r="PQO251" s="225" t="e">
        <v>#N/A</v>
      </c>
      <c r="PQP251" s="225" t="e">
        <v>#N/A</v>
      </c>
      <c r="PQQ251" s="225" t="e">
        <v>#N/A</v>
      </c>
      <c r="PQR251" s="225" t="e">
        <v>#N/A</v>
      </c>
      <c r="PQS251" s="225" t="e">
        <v>#N/A</v>
      </c>
      <c r="PQT251" s="225" t="e">
        <v>#N/A</v>
      </c>
      <c r="PQU251" s="225" t="e">
        <v>#N/A</v>
      </c>
      <c r="PQV251" s="225" t="e">
        <v>#N/A</v>
      </c>
      <c r="PQW251" s="225" t="e">
        <v>#N/A</v>
      </c>
      <c r="PQX251" s="225" t="e">
        <v>#N/A</v>
      </c>
      <c r="PQY251" s="225" t="e">
        <v>#N/A</v>
      </c>
      <c r="PQZ251" s="225" t="e">
        <v>#N/A</v>
      </c>
      <c r="PRA251" s="225" t="e">
        <v>#N/A</v>
      </c>
      <c r="PRB251" s="225" t="e">
        <v>#N/A</v>
      </c>
      <c r="PRC251" s="225" t="e">
        <v>#N/A</v>
      </c>
      <c r="PRD251" s="225" t="e">
        <v>#N/A</v>
      </c>
      <c r="PRE251" s="225" t="e">
        <v>#N/A</v>
      </c>
      <c r="PRF251" s="225" t="e">
        <v>#N/A</v>
      </c>
      <c r="PRG251" s="225" t="e">
        <v>#N/A</v>
      </c>
      <c r="PRH251" s="225" t="e">
        <v>#N/A</v>
      </c>
      <c r="PRI251" s="225" t="e">
        <v>#N/A</v>
      </c>
      <c r="PRJ251" s="225" t="e">
        <v>#N/A</v>
      </c>
      <c r="PRK251" s="225" t="e">
        <v>#N/A</v>
      </c>
      <c r="PRL251" s="225" t="e">
        <v>#N/A</v>
      </c>
      <c r="PRM251" s="225" t="e">
        <v>#N/A</v>
      </c>
      <c r="PRN251" s="225" t="e">
        <v>#N/A</v>
      </c>
      <c r="PRO251" s="225" t="e">
        <v>#N/A</v>
      </c>
      <c r="PRP251" s="225" t="e">
        <v>#N/A</v>
      </c>
      <c r="PRQ251" s="225" t="e">
        <v>#N/A</v>
      </c>
      <c r="PRR251" s="225" t="e">
        <v>#N/A</v>
      </c>
      <c r="PRS251" s="225" t="e">
        <v>#N/A</v>
      </c>
      <c r="PRT251" s="225" t="e">
        <v>#N/A</v>
      </c>
      <c r="PRU251" s="225" t="e">
        <v>#N/A</v>
      </c>
      <c r="PRV251" s="225" t="e">
        <v>#N/A</v>
      </c>
      <c r="PRW251" s="225" t="e">
        <v>#N/A</v>
      </c>
      <c r="PRX251" s="225" t="e">
        <v>#N/A</v>
      </c>
      <c r="PRY251" s="225" t="e">
        <v>#N/A</v>
      </c>
      <c r="PRZ251" s="225" t="e">
        <v>#N/A</v>
      </c>
      <c r="PSA251" s="225" t="e">
        <v>#N/A</v>
      </c>
      <c r="PSB251" s="225" t="e">
        <v>#N/A</v>
      </c>
      <c r="PSC251" s="225" t="e">
        <v>#N/A</v>
      </c>
      <c r="PSD251" s="225" t="e">
        <v>#N/A</v>
      </c>
      <c r="PSE251" s="225" t="e">
        <v>#N/A</v>
      </c>
      <c r="PSF251" s="225" t="e">
        <v>#N/A</v>
      </c>
      <c r="PSG251" s="225" t="e">
        <v>#N/A</v>
      </c>
      <c r="PSH251" s="225" t="e">
        <v>#N/A</v>
      </c>
      <c r="PSI251" s="225" t="e">
        <v>#N/A</v>
      </c>
      <c r="PSJ251" s="225" t="e">
        <v>#N/A</v>
      </c>
      <c r="PSK251" s="225" t="e">
        <v>#N/A</v>
      </c>
      <c r="PSL251" s="225" t="e">
        <v>#N/A</v>
      </c>
      <c r="PSM251" s="225" t="e">
        <v>#N/A</v>
      </c>
      <c r="PSN251" s="225" t="e">
        <v>#N/A</v>
      </c>
      <c r="PSO251" s="225" t="e">
        <v>#N/A</v>
      </c>
      <c r="PSP251" s="225" t="e">
        <v>#N/A</v>
      </c>
      <c r="PSQ251" s="225" t="e">
        <v>#N/A</v>
      </c>
      <c r="PSR251" s="225" t="e">
        <v>#N/A</v>
      </c>
      <c r="PSS251" s="225" t="e">
        <v>#N/A</v>
      </c>
      <c r="PST251" s="225" t="e">
        <v>#N/A</v>
      </c>
      <c r="PSU251" s="225" t="e">
        <v>#N/A</v>
      </c>
      <c r="PSV251" s="225" t="e">
        <v>#N/A</v>
      </c>
      <c r="PSW251" s="225" t="e">
        <v>#N/A</v>
      </c>
      <c r="PSX251" s="225" t="e">
        <v>#N/A</v>
      </c>
      <c r="PSY251" s="225" t="e">
        <v>#N/A</v>
      </c>
      <c r="PSZ251" s="225" t="e">
        <v>#N/A</v>
      </c>
      <c r="PTA251" s="225" t="e">
        <v>#N/A</v>
      </c>
      <c r="PTB251" s="225" t="e">
        <v>#N/A</v>
      </c>
      <c r="PTC251" s="225" t="e">
        <v>#N/A</v>
      </c>
      <c r="PTD251" s="225" t="e">
        <v>#N/A</v>
      </c>
      <c r="PTE251" s="225" t="e">
        <v>#N/A</v>
      </c>
      <c r="PTF251" s="225" t="e">
        <v>#N/A</v>
      </c>
      <c r="PTG251" s="225" t="e">
        <v>#N/A</v>
      </c>
      <c r="PTH251" s="225" t="e">
        <v>#N/A</v>
      </c>
      <c r="PTI251" s="225" t="e">
        <v>#N/A</v>
      </c>
      <c r="PTJ251" s="225" t="e">
        <v>#N/A</v>
      </c>
      <c r="PTK251" s="225" t="e">
        <v>#N/A</v>
      </c>
      <c r="PTL251" s="225" t="e">
        <v>#N/A</v>
      </c>
      <c r="PTM251" s="225" t="e">
        <v>#N/A</v>
      </c>
      <c r="PTN251" s="225" t="e">
        <v>#N/A</v>
      </c>
      <c r="PTO251" s="225" t="e">
        <v>#N/A</v>
      </c>
      <c r="PTP251" s="225" t="e">
        <v>#N/A</v>
      </c>
      <c r="PTQ251" s="225" t="e">
        <v>#N/A</v>
      </c>
      <c r="PTR251" s="225" t="e">
        <v>#N/A</v>
      </c>
      <c r="PTS251" s="225" t="e">
        <v>#N/A</v>
      </c>
      <c r="PTT251" s="225" t="e">
        <v>#N/A</v>
      </c>
      <c r="PTU251" s="225" t="e">
        <v>#N/A</v>
      </c>
      <c r="PTV251" s="225" t="e">
        <v>#N/A</v>
      </c>
      <c r="PTW251" s="225" t="e">
        <v>#N/A</v>
      </c>
      <c r="PTX251" s="225" t="e">
        <v>#N/A</v>
      </c>
      <c r="PTY251" s="225" t="e">
        <v>#N/A</v>
      </c>
      <c r="PTZ251" s="225" t="e">
        <v>#N/A</v>
      </c>
      <c r="PUA251" s="225" t="e">
        <v>#N/A</v>
      </c>
      <c r="PUB251" s="225" t="e">
        <v>#N/A</v>
      </c>
      <c r="PUC251" s="225" t="e">
        <v>#N/A</v>
      </c>
      <c r="PUD251" s="225" t="e">
        <v>#N/A</v>
      </c>
      <c r="PUE251" s="225" t="e">
        <v>#N/A</v>
      </c>
      <c r="PUF251" s="225" t="e">
        <v>#N/A</v>
      </c>
      <c r="PUG251" s="225" t="e">
        <v>#N/A</v>
      </c>
      <c r="PUH251" s="225" t="e">
        <v>#N/A</v>
      </c>
      <c r="PUI251" s="225" t="e">
        <v>#N/A</v>
      </c>
      <c r="PUJ251" s="225" t="e">
        <v>#N/A</v>
      </c>
      <c r="PUK251" s="225" t="e">
        <v>#N/A</v>
      </c>
      <c r="PUL251" s="225" t="e">
        <v>#N/A</v>
      </c>
      <c r="PUM251" s="225" t="e">
        <v>#N/A</v>
      </c>
      <c r="PUN251" s="225" t="e">
        <v>#N/A</v>
      </c>
      <c r="PUO251" s="225" t="e">
        <v>#N/A</v>
      </c>
      <c r="PUP251" s="225" t="e">
        <v>#N/A</v>
      </c>
      <c r="PUQ251" s="225" t="e">
        <v>#N/A</v>
      </c>
      <c r="PUR251" s="225" t="e">
        <v>#N/A</v>
      </c>
      <c r="PUS251" s="225" t="e">
        <v>#N/A</v>
      </c>
      <c r="PUT251" s="225" t="e">
        <v>#N/A</v>
      </c>
      <c r="PUU251" s="225" t="e">
        <v>#N/A</v>
      </c>
      <c r="PUV251" s="225" t="e">
        <v>#N/A</v>
      </c>
      <c r="PUW251" s="225" t="e">
        <v>#N/A</v>
      </c>
      <c r="PUX251" s="225" t="e">
        <v>#N/A</v>
      </c>
      <c r="PUY251" s="225" t="e">
        <v>#N/A</v>
      </c>
      <c r="PUZ251" s="225" t="e">
        <v>#N/A</v>
      </c>
      <c r="PVA251" s="225" t="e">
        <v>#N/A</v>
      </c>
      <c r="PVB251" s="225" t="e">
        <v>#N/A</v>
      </c>
      <c r="PVC251" s="225" t="e">
        <v>#N/A</v>
      </c>
      <c r="PVD251" s="225" t="e">
        <v>#N/A</v>
      </c>
      <c r="PVE251" s="225" t="e">
        <v>#N/A</v>
      </c>
      <c r="PVF251" s="225" t="e">
        <v>#N/A</v>
      </c>
      <c r="PVG251" s="225" t="e">
        <v>#N/A</v>
      </c>
      <c r="PVH251" s="225" t="e">
        <v>#N/A</v>
      </c>
      <c r="PVI251" s="225" t="e">
        <v>#N/A</v>
      </c>
      <c r="PVJ251" s="225" t="e">
        <v>#N/A</v>
      </c>
      <c r="PVK251" s="225" t="e">
        <v>#N/A</v>
      </c>
      <c r="PVL251" s="225" t="e">
        <v>#N/A</v>
      </c>
      <c r="PVM251" s="225" t="e">
        <v>#N/A</v>
      </c>
      <c r="PVN251" s="225" t="e">
        <v>#N/A</v>
      </c>
      <c r="PVO251" s="225" t="e">
        <v>#N/A</v>
      </c>
      <c r="PVP251" s="225" t="e">
        <v>#N/A</v>
      </c>
      <c r="PVQ251" s="225" t="e">
        <v>#N/A</v>
      </c>
      <c r="PVR251" s="225" t="e">
        <v>#N/A</v>
      </c>
      <c r="PVS251" s="225" t="e">
        <v>#N/A</v>
      </c>
      <c r="PVT251" s="225" t="e">
        <v>#N/A</v>
      </c>
      <c r="PVU251" s="225" t="e">
        <v>#N/A</v>
      </c>
      <c r="PVV251" s="225" t="e">
        <v>#N/A</v>
      </c>
      <c r="PVW251" s="225" t="e">
        <v>#N/A</v>
      </c>
      <c r="PVX251" s="225" t="e">
        <v>#N/A</v>
      </c>
      <c r="PVY251" s="225" t="e">
        <v>#N/A</v>
      </c>
      <c r="PVZ251" s="225" t="e">
        <v>#N/A</v>
      </c>
      <c r="PWA251" s="225" t="e">
        <v>#N/A</v>
      </c>
      <c r="PWB251" s="225" t="e">
        <v>#N/A</v>
      </c>
      <c r="PWC251" s="225" t="e">
        <v>#N/A</v>
      </c>
      <c r="PWD251" s="225" t="e">
        <v>#N/A</v>
      </c>
      <c r="PWE251" s="225" t="e">
        <v>#N/A</v>
      </c>
      <c r="PWF251" s="225" t="e">
        <v>#N/A</v>
      </c>
      <c r="PWG251" s="225" t="e">
        <v>#N/A</v>
      </c>
      <c r="PWH251" s="225" t="e">
        <v>#N/A</v>
      </c>
      <c r="PWI251" s="225" t="e">
        <v>#N/A</v>
      </c>
      <c r="PWJ251" s="225" t="e">
        <v>#N/A</v>
      </c>
      <c r="PWK251" s="225" t="e">
        <v>#N/A</v>
      </c>
      <c r="PWL251" s="225" t="e">
        <v>#N/A</v>
      </c>
      <c r="PWM251" s="225" t="e">
        <v>#N/A</v>
      </c>
      <c r="PWN251" s="225" t="e">
        <v>#N/A</v>
      </c>
      <c r="PWO251" s="225" t="e">
        <v>#N/A</v>
      </c>
      <c r="PWP251" s="225" t="e">
        <v>#N/A</v>
      </c>
      <c r="PWQ251" s="225" t="e">
        <v>#N/A</v>
      </c>
      <c r="PWR251" s="225" t="e">
        <v>#N/A</v>
      </c>
      <c r="PWS251" s="225" t="e">
        <v>#N/A</v>
      </c>
      <c r="PWT251" s="225" t="e">
        <v>#N/A</v>
      </c>
      <c r="PWU251" s="225" t="e">
        <v>#N/A</v>
      </c>
      <c r="PWV251" s="225" t="e">
        <v>#N/A</v>
      </c>
      <c r="PWW251" s="225" t="e">
        <v>#N/A</v>
      </c>
      <c r="PWX251" s="225" t="e">
        <v>#N/A</v>
      </c>
      <c r="PWY251" s="225" t="e">
        <v>#N/A</v>
      </c>
      <c r="PWZ251" s="225" t="e">
        <v>#N/A</v>
      </c>
      <c r="PXA251" s="225" t="e">
        <v>#N/A</v>
      </c>
      <c r="PXB251" s="225" t="e">
        <v>#N/A</v>
      </c>
      <c r="PXC251" s="225" t="e">
        <v>#N/A</v>
      </c>
      <c r="PXD251" s="225" t="e">
        <v>#N/A</v>
      </c>
      <c r="PXE251" s="225" t="e">
        <v>#N/A</v>
      </c>
      <c r="PXF251" s="225" t="e">
        <v>#N/A</v>
      </c>
      <c r="PXG251" s="225" t="e">
        <v>#N/A</v>
      </c>
      <c r="PXH251" s="225" t="e">
        <v>#N/A</v>
      </c>
      <c r="PXI251" s="225" t="e">
        <v>#N/A</v>
      </c>
      <c r="PXJ251" s="225" t="e">
        <v>#N/A</v>
      </c>
      <c r="PXK251" s="225" t="e">
        <v>#N/A</v>
      </c>
      <c r="PXL251" s="225" t="e">
        <v>#N/A</v>
      </c>
      <c r="PXM251" s="225" t="e">
        <v>#N/A</v>
      </c>
      <c r="PXN251" s="225" t="e">
        <v>#N/A</v>
      </c>
      <c r="PXO251" s="225" t="e">
        <v>#N/A</v>
      </c>
      <c r="PXP251" s="225" t="e">
        <v>#N/A</v>
      </c>
      <c r="PXQ251" s="225" t="e">
        <v>#N/A</v>
      </c>
      <c r="PXR251" s="225" t="e">
        <v>#N/A</v>
      </c>
      <c r="PXS251" s="225" t="e">
        <v>#N/A</v>
      </c>
      <c r="PXT251" s="225" t="e">
        <v>#N/A</v>
      </c>
      <c r="PXU251" s="225" t="e">
        <v>#N/A</v>
      </c>
      <c r="PXV251" s="225" t="e">
        <v>#N/A</v>
      </c>
      <c r="PXW251" s="225" t="e">
        <v>#N/A</v>
      </c>
      <c r="PXX251" s="225" t="e">
        <v>#N/A</v>
      </c>
      <c r="PXY251" s="225" t="e">
        <v>#N/A</v>
      </c>
      <c r="PXZ251" s="225" t="e">
        <v>#N/A</v>
      </c>
      <c r="PYA251" s="225" t="e">
        <v>#N/A</v>
      </c>
      <c r="PYB251" s="225" t="e">
        <v>#N/A</v>
      </c>
      <c r="PYC251" s="225" t="e">
        <v>#N/A</v>
      </c>
      <c r="PYD251" s="225" t="e">
        <v>#N/A</v>
      </c>
      <c r="PYE251" s="225" t="e">
        <v>#N/A</v>
      </c>
      <c r="PYF251" s="225" t="e">
        <v>#N/A</v>
      </c>
      <c r="PYG251" s="225" t="e">
        <v>#N/A</v>
      </c>
      <c r="PYH251" s="225" t="e">
        <v>#N/A</v>
      </c>
      <c r="PYI251" s="225" t="e">
        <v>#N/A</v>
      </c>
      <c r="PYJ251" s="225" t="e">
        <v>#N/A</v>
      </c>
      <c r="PYK251" s="225" t="e">
        <v>#N/A</v>
      </c>
      <c r="PYL251" s="225" t="e">
        <v>#N/A</v>
      </c>
      <c r="PYM251" s="225" t="e">
        <v>#N/A</v>
      </c>
      <c r="PYN251" s="225" t="e">
        <v>#N/A</v>
      </c>
      <c r="PYO251" s="225" t="e">
        <v>#N/A</v>
      </c>
      <c r="PYP251" s="225" t="e">
        <v>#N/A</v>
      </c>
      <c r="PYQ251" s="225" t="e">
        <v>#N/A</v>
      </c>
      <c r="PYR251" s="225" t="e">
        <v>#N/A</v>
      </c>
      <c r="PYS251" s="225" t="e">
        <v>#N/A</v>
      </c>
      <c r="PYT251" s="225" t="e">
        <v>#N/A</v>
      </c>
      <c r="PYU251" s="225" t="e">
        <v>#N/A</v>
      </c>
      <c r="PYV251" s="225" t="e">
        <v>#N/A</v>
      </c>
      <c r="PYW251" s="225" t="e">
        <v>#N/A</v>
      </c>
      <c r="PYX251" s="225" t="e">
        <v>#N/A</v>
      </c>
      <c r="PYY251" s="225" t="e">
        <v>#N/A</v>
      </c>
      <c r="PYZ251" s="225" t="e">
        <v>#N/A</v>
      </c>
      <c r="PZA251" s="225" t="e">
        <v>#N/A</v>
      </c>
      <c r="PZB251" s="225" t="e">
        <v>#N/A</v>
      </c>
      <c r="PZC251" s="225" t="e">
        <v>#N/A</v>
      </c>
      <c r="PZD251" s="225" t="e">
        <v>#N/A</v>
      </c>
      <c r="PZE251" s="225" t="e">
        <v>#N/A</v>
      </c>
      <c r="PZF251" s="225" t="e">
        <v>#N/A</v>
      </c>
      <c r="PZG251" s="225" t="e">
        <v>#N/A</v>
      </c>
      <c r="PZH251" s="225" t="e">
        <v>#N/A</v>
      </c>
      <c r="PZI251" s="225" t="e">
        <v>#N/A</v>
      </c>
      <c r="PZJ251" s="225" t="e">
        <v>#N/A</v>
      </c>
      <c r="PZK251" s="225" t="e">
        <v>#N/A</v>
      </c>
      <c r="PZL251" s="225" t="e">
        <v>#N/A</v>
      </c>
      <c r="PZM251" s="225" t="e">
        <v>#N/A</v>
      </c>
      <c r="PZN251" s="225" t="e">
        <v>#N/A</v>
      </c>
      <c r="PZO251" s="225" t="e">
        <v>#N/A</v>
      </c>
      <c r="PZP251" s="225" t="e">
        <v>#N/A</v>
      </c>
      <c r="PZQ251" s="225" t="e">
        <v>#N/A</v>
      </c>
      <c r="PZR251" s="225" t="e">
        <v>#N/A</v>
      </c>
      <c r="PZS251" s="225" t="e">
        <v>#N/A</v>
      </c>
      <c r="PZT251" s="225" t="e">
        <v>#N/A</v>
      </c>
      <c r="PZU251" s="225" t="e">
        <v>#N/A</v>
      </c>
      <c r="PZV251" s="225" t="e">
        <v>#N/A</v>
      </c>
      <c r="PZW251" s="225" t="e">
        <v>#N/A</v>
      </c>
      <c r="PZX251" s="225" t="e">
        <v>#N/A</v>
      </c>
      <c r="PZY251" s="225" t="e">
        <v>#N/A</v>
      </c>
      <c r="PZZ251" s="225" t="e">
        <v>#N/A</v>
      </c>
      <c r="QAA251" s="225" t="e">
        <v>#N/A</v>
      </c>
      <c r="QAB251" s="225" t="e">
        <v>#N/A</v>
      </c>
      <c r="QAC251" s="225" t="e">
        <v>#N/A</v>
      </c>
      <c r="QAD251" s="225" t="e">
        <v>#N/A</v>
      </c>
      <c r="QAE251" s="225" t="e">
        <v>#N/A</v>
      </c>
      <c r="QAF251" s="225" t="e">
        <v>#N/A</v>
      </c>
      <c r="QAG251" s="225" t="e">
        <v>#N/A</v>
      </c>
      <c r="QAH251" s="225" t="e">
        <v>#N/A</v>
      </c>
      <c r="QAI251" s="225" t="e">
        <v>#N/A</v>
      </c>
      <c r="QAJ251" s="225" t="e">
        <v>#N/A</v>
      </c>
      <c r="QAK251" s="225" t="e">
        <v>#N/A</v>
      </c>
      <c r="QAL251" s="225" t="e">
        <v>#N/A</v>
      </c>
      <c r="QAM251" s="225" t="e">
        <v>#N/A</v>
      </c>
      <c r="QAN251" s="225" t="e">
        <v>#N/A</v>
      </c>
      <c r="QAO251" s="225" t="e">
        <v>#N/A</v>
      </c>
      <c r="QAP251" s="225" t="e">
        <v>#N/A</v>
      </c>
      <c r="QAQ251" s="225" t="e">
        <v>#N/A</v>
      </c>
      <c r="QAR251" s="225" t="e">
        <v>#N/A</v>
      </c>
      <c r="QAS251" s="225" t="e">
        <v>#N/A</v>
      </c>
      <c r="QAT251" s="225" t="e">
        <v>#N/A</v>
      </c>
      <c r="QAU251" s="225" t="e">
        <v>#N/A</v>
      </c>
      <c r="QAV251" s="225" t="e">
        <v>#N/A</v>
      </c>
      <c r="QAW251" s="225" t="e">
        <v>#N/A</v>
      </c>
      <c r="QAX251" s="225" t="e">
        <v>#N/A</v>
      </c>
      <c r="QAY251" s="225" t="e">
        <v>#N/A</v>
      </c>
      <c r="QAZ251" s="225" t="e">
        <v>#N/A</v>
      </c>
      <c r="QBA251" s="225" t="e">
        <v>#N/A</v>
      </c>
      <c r="QBB251" s="225" t="e">
        <v>#N/A</v>
      </c>
      <c r="QBC251" s="225" t="e">
        <v>#N/A</v>
      </c>
      <c r="QBD251" s="225" t="e">
        <v>#N/A</v>
      </c>
      <c r="QBE251" s="225" t="e">
        <v>#N/A</v>
      </c>
      <c r="QBF251" s="225" t="e">
        <v>#N/A</v>
      </c>
      <c r="QBG251" s="225" t="e">
        <v>#N/A</v>
      </c>
      <c r="QBH251" s="225" t="e">
        <v>#N/A</v>
      </c>
      <c r="QBI251" s="225" t="e">
        <v>#N/A</v>
      </c>
      <c r="QBJ251" s="225" t="e">
        <v>#N/A</v>
      </c>
      <c r="QBK251" s="225" t="e">
        <v>#N/A</v>
      </c>
      <c r="QBL251" s="225" t="e">
        <v>#N/A</v>
      </c>
      <c r="QBM251" s="225" t="e">
        <v>#N/A</v>
      </c>
      <c r="QBN251" s="225" t="e">
        <v>#N/A</v>
      </c>
      <c r="QBO251" s="225" t="e">
        <v>#N/A</v>
      </c>
      <c r="QBP251" s="225" t="e">
        <v>#N/A</v>
      </c>
      <c r="QBQ251" s="225" t="e">
        <v>#N/A</v>
      </c>
      <c r="QBR251" s="225" t="e">
        <v>#N/A</v>
      </c>
      <c r="QBS251" s="225" t="e">
        <v>#N/A</v>
      </c>
      <c r="QBT251" s="225" t="e">
        <v>#N/A</v>
      </c>
      <c r="QBU251" s="225" t="e">
        <v>#N/A</v>
      </c>
      <c r="QBV251" s="225" t="e">
        <v>#N/A</v>
      </c>
      <c r="QBW251" s="225" t="e">
        <v>#N/A</v>
      </c>
      <c r="QBX251" s="225" t="e">
        <v>#N/A</v>
      </c>
      <c r="QBY251" s="225" t="e">
        <v>#N/A</v>
      </c>
      <c r="QBZ251" s="225" t="e">
        <v>#N/A</v>
      </c>
      <c r="QCA251" s="225" t="e">
        <v>#N/A</v>
      </c>
      <c r="QCB251" s="225" t="e">
        <v>#N/A</v>
      </c>
      <c r="QCC251" s="225" t="e">
        <v>#N/A</v>
      </c>
      <c r="QCD251" s="225" t="e">
        <v>#N/A</v>
      </c>
      <c r="QCE251" s="225" t="e">
        <v>#N/A</v>
      </c>
      <c r="QCF251" s="225" t="e">
        <v>#N/A</v>
      </c>
      <c r="QCG251" s="225" t="e">
        <v>#N/A</v>
      </c>
      <c r="QCH251" s="225" t="e">
        <v>#N/A</v>
      </c>
      <c r="QCI251" s="225" t="e">
        <v>#N/A</v>
      </c>
      <c r="QCJ251" s="225" t="e">
        <v>#N/A</v>
      </c>
      <c r="QCK251" s="225" t="e">
        <v>#N/A</v>
      </c>
      <c r="QCL251" s="225" t="e">
        <v>#N/A</v>
      </c>
      <c r="QCM251" s="225" t="e">
        <v>#N/A</v>
      </c>
      <c r="QCN251" s="225" t="e">
        <v>#N/A</v>
      </c>
      <c r="QCO251" s="225" t="e">
        <v>#N/A</v>
      </c>
      <c r="QCP251" s="225" t="e">
        <v>#N/A</v>
      </c>
      <c r="QCQ251" s="225" t="e">
        <v>#N/A</v>
      </c>
      <c r="QCR251" s="225" t="e">
        <v>#N/A</v>
      </c>
      <c r="QCS251" s="225" t="e">
        <v>#N/A</v>
      </c>
      <c r="QCT251" s="225" t="e">
        <v>#N/A</v>
      </c>
      <c r="QCU251" s="225" t="e">
        <v>#N/A</v>
      </c>
      <c r="QCV251" s="225" t="e">
        <v>#N/A</v>
      </c>
      <c r="QCW251" s="225" t="e">
        <v>#N/A</v>
      </c>
      <c r="QCX251" s="225" t="e">
        <v>#N/A</v>
      </c>
      <c r="QCY251" s="225" t="e">
        <v>#N/A</v>
      </c>
      <c r="QCZ251" s="225" t="e">
        <v>#N/A</v>
      </c>
      <c r="QDA251" s="225" t="e">
        <v>#N/A</v>
      </c>
      <c r="QDB251" s="225" t="e">
        <v>#N/A</v>
      </c>
      <c r="QDC251" s="225" t="e">
        <v>#N/A</v>
      </c>
      <c r="QDD251" s="225" t="e">
        <v>#N/A</v>
      </c>
      <c r="QDE251" s="225" t="e">
        <v>#N/A</v>
      </c>
      <c r="QDF251" s="225" t="e">
        <v>#N/A</v>
      </c>
      <c r="QDG251" s="225" t="e">
        <v>#N/A</v>
      </c>
      <c r="QDH251" s="225" t="e">
        <v>#N/A</v>
      </c>
      <c r="QDI251" s="225" t="e">
        <v>#N/A</v>
      </c>
      <c r="QDJ251" s="225" t="e">
        <v>#N/A</v>
      </c>
      <c r="QDK251" s="225" t="e">
        <v>#N/A</v>
      </c>
      <c r="QDL251" s="225" t="e">
        <v>#N/A</v>
      </c>
      <c r="QDM251" s="225" t="e">
        <v>#N/A</v>
      </c>
      <c r="QDN251" s="225" t="e">
        <v>#N/A</v>
      </c>
      <c r="QDO251" s="225" t="e">
        <v>#N/A</v>
      </c>
      <c r="QDP251" s="225" t="e">
        <v>#N/A</v>
      </c>
      <c r="QDQ251" s="225" t="e">
        <v>#N/A</v>
      </c>
      <c r="QDR251" s="225" t="e">
        <v>#N/A</v>
      </c>
      <c r="QDS251" s="225" t="e">
        <v>#N/A</v>
      </c>
      <c r="QDT251" s="225" t="e">
        <v>#N/A</v>
      </c>
      <c r="QDU251" s="225" t="e">
        <v>#N/A</v>
      </c>
      <c r="QDV251" s="225" t="e">
        <v>#N/A</v>
      </c>
      <c r="QDW251" s="225" t="e">
        <v>#N/A</v>
      </c>
      <c r="QDX251" s="225" t="e">
        <v>#N/A</v>
      </c>
      <c r="QDY251" s="225" t="e">
        <v>#N/A</v>
      </c>
      <c r="QDZ251" s="225" t="e">
        <v>#N/A</v>
      </c>
      <c r="QEA251" s="225" t="e">
        <v>#N/A</v>
      </c>
      <c r="QEB251" s="225" t="e">
        <v>#N/A</v>
      </c>
      <c r="QEC251" s="225" t="e">
        <v>#N/A</v>
      </c>
      <c r="QED251" s="225" t="e">
        <v>#N/A</v>
      </c>
      <c r="QEE251" s="225" t="e">
        <v>#N/A</v>
      </c>
      <c r="QEF251" s="225" t="e">
        <v>#N/A</v>
      </c>
      <c r="QEG251" s="225" t="e">
        <v>#N/A</v>
      </c>
      <c r="QEH251" s="225" t="e">
        <v>#N/A</v>
      </c>
      <c r="QEI251" s="225" t="e">
        <v>#N/A</v>
      </c>
      <c r="QEJ251" s="225" t="e">
        <v>#N/A</v>
      </c>
      <c r="QEK251" s="225" t="e">
        <v>#N/A</v>
      </c>
      <c r="QEL251" s="225" t="e">
        <v>#N/A</v>
      </c>
      <c r="QEM251" s="225" t="e">
        <v>#N/A</v>
      </c>
      <c r="QEN251" s="225" t="e">
        <v>#N/A</v>
      </c>
      <c r="QEO251" s="225" t="e">
        <v>#N/A</v>
      </c>
      <c r="QEP251" s="225" t="e">
        <v>#N/A</v>
      </c>
      <c r="QEQ251" s="225" t="e">
        <v>#N/A</v>
      </c>
      <c r="QER251" s="225" t="e">
        <v>#N/A</v>
      </c>
      <c r="QES251" s="225" t="e">
        <v>#N/A</v>
      </c>
      <c r="QET251" s="225" t="e">
        <v>#N/A</v>
      </c>
      <c r="QEU251" s="225" t="e">
        <v>#N/A</v>
      </c>
      <c r="QEV251" s="225" t="e">
        <v>#N/A</v>
      </c>
      <c r="QEW251" s="225" t="e">
        <v>#N/A</v>
      </c>
      <c r="QEX251" s="225" t="e">
        <v>#N/A</v>
      </c>
      <c r="QEY251" s="225" t="e">
        <v>#N/A</v>
      </c>
      <c r="QEZ251" s="225" t="e">
        <v>#N/A</v>
      </c>
      <c r="QFA251" s="225" t="e">
        <v>#N/A</v>
      </c>
      <c r="QFB251" s="225" t="e">
        <v>#N/A</v>
      </c>
      <c r="QFC251" s="225" t="e">
        <v>#N/A</v>
      </c>
      <c r="QFD251" s="225" t="e">
        <v>#N/A</v>
      </c>
      <c r="QFE251" s="225" t="e">
        <v>#N/A</v>
      </c>
      <c r="QFF251" s="225" t="e">
        <v>#N/A</v>
      </c>
      <c r="QFG251" s="225" t="e">
        <v>#N/A</v>
      </c>
      <c r="QFH251" s="225" t="e">
        <v>#N/A</v>
      </c>
      <c r="QFI251" s="225" t="e">
        <v>#N/A</v>
      </c>
      <c r="QFJ251" s="225" t="e">
        <v>#N/A</v>
      </c>
      <c r="QFK251" s="225" t="e">
        <v>#N/A</v>
      </c>
      <c r="QFL251" s="225" t="e">
        <v>#N/A</v>
      </c>
      <c r="QFM251" s="225" t="e">
        <v>#N/A</v>
      </c>
      <c r="QFN251" s="225" t="e">
        <v>#N/A</v>
      </c>
      <c r="QFO251" s="225" t="e">
        <v>#N/A</v>
      </c>
      <c r="QFP251" s="225" t="e">
        <v>#N/A</v>
      </c>
      <c r="QFQ251" s="225" t="e">
        <v>#N/A</v>
      </c>
      <c r="QFR251" s="225" t="e">
        <v>#N/A</v>
      </c>
      <c r="QFS251" s="225" t="e">
        <v>#N/A</v>
      </c>
      <c r="QFT251" s="225" t="e">
        <v>#N/A</v>
      </c>
      <c r="QFU251" s="225" t="e">
        <v>#N/A</v>
      </c>
      <c r="QFV251" s="225" t="e">
        <v>#N/A</v>
      </c>
      <c r="QFW251" s="225" t="e">
        <v>#N/A</v>
      </c>
      <c r="QFX251" s="225" t="e">
        <v>#N/A</v>
      </c>
      <c r="QFY251" s="225" t="e">
        <v>#N/A</v>
      </c>
      <c r="QFZ251" s="225" t="e">
        <v>#N/A</v>
      </c>
      <c r="QGA251" s="225" t="e">
        <v>#N/A</v>
      </c>
      <c r="QGB251" s="225" t="e">
        <v>#N/A</v>
      </c>
      <c r="QGC251" s="225" t="e">
        <v>#N/A</v>
      </c>
      <c r="QGD251" s="225" t="e">
        <v>#N/A</v>
      </c>
      <c r="QGE251" s="225" t="e">
        <v>#N/A</v>
      </c>
      <c r="QGF251" s="225" t="e">
        <v>#N/A</v>
      </c>
      <c r="QGG251" s="225" t="e">
        <v>#N/A</v>
      </c>
      <c r="QGH251" s="225" t="e">
        <v>#N/A</v>
      </c>
      <c r="QGI251" s="225" t="e">
        <v>#N/A</v>
      </c>
      <c r="QGJ251" s="225" t="e">
        <v>#N/A</v>
      </c>
      <c r="QGK251" s="225" t="e">
        <v>#N/A</v>
      </c>
      <c r="QGL251" s="225" t="e">
        <v>#N/A</v>
      </c>
      <c r="QGM251" s="225" t="e">
        <v>#N/A</v>
      </c>
      <c r="QGN251" s="225" t="e">
        <v>#N/A</v>
      </c>
      <c r="QGO251" s="225" t="e">
        <v>#N/A</v>
      </c>
      <c r="QGP251" s="225" t="e">
        <v>#N/A</v>
      </c>
      <c r="QGQ251" s="225" t="e">
        <v>#N/A</v>
      </c>
      <c r="QGR251" s="225" t="e">
        <v>#N/A</v>
      </c>
      <c r="QGS251" s="225" t="e">
        <v>#N/A</v>
      </c>
      <c r="QGT251" s="225" t="e">
        <v>#N/A</v>
      </c>
      <c r="QGU251" s="225" t="e">
        <v>#N/A</v>
      </c>
      <c r="QGV251" s="225" t="e">
        <v>#N/A</v>
      </c>
      <c r="QGW251" s="225" t="e">
        <v>#N/A</v>
      </c>
      <c r="QGX251" s="225" t="e">
        <v>#N/A</v>
      </c>
      <c r="QGY251" s="225" t="e">
        <v>#N/A</v>
      </c>
      <c r="QGZ251" s="225" t="e">
        <v>#N/A</v>
      </c>
      <c r="QHA251" s="225" t="e">
        <v>#N/A</v>
      </c>
      <c r="QHB251" s="225" t="e">
        <v>#N/A</v>
      </c>
      <c r="QHC251" s="225" t="e">
        <v>#N/A</v>
      </c>
      <c r="QHD251" s="225" t="e">
        <v>#N/A</v>
      </c>
      <c r="QHE251" s="225" t="e">
        <v>#N/A</v>
      </c>
      <c r="QHF251" s="225" t="e">
        <v>#N/A</v>
      </c>
      <c r="QHG251" s="225" t="e">
        <v>#N/A</v>
      </c>
      <c r="QHH251" s="225" t="e">
        <v>#N/A</v>
      </c>
      <c r="QHI251" s="225" t="e">
        <v>#N/A</v>
      </c>
      <c r="QHJ251" s="225" t="e">
        <v>#N/A</v>
      </c>
      <c r="QHK251" s="225" t="e">
        <v>#N/A</v>
      </c>
      <c r="QHL251" s="225" t="e">
        <v>#N/A</v>
      </c>
      <c r="QHM251" s="225" t="e">
        <v>#N/A</v>
      </c>
      <c r="QHN251" s="225" t="e">
        <v>#N/A</v>
      </c>
      <c r="QHO251" s="225" t="e">
        <v>#N/A</v>
      </c>
      <c r="QHP251" s="225" t="e">
        <v>#N/A</v>
      </c>
      <c r="QHQ251" s="225" t="e">
        <v>#N/A</v>
      </c>
      <c r="QHR251" s="225" t="e">
        <v>#N/A</v>
      </c>
      <c r="QHS251" s="225" t="e">
        <v>#N/A</v>
      </c>
      <c r="QHT251" s="225" t="e">
        <v>#N/A</v>
      </c>
      <c r="QHU251" s="225" t="e">
        <v>#N/A</v>
      </c>
      <c r="QHV251" s="225" t="e">
        <v>#N/A</v>
      </c>
      <c r="QHW251" s="225" t="e">
        <v>#N/A</v>
      </c>
      <c r="QHX251" s="225" t="e">
        <v>#N/A</v>
      </c>
      <c r="QHY251" s="225" t="e">
        <v>#N/A</v>
      </c>
      <c r="QHZ251" s="225" t="e">
        <v>#N/A</v>
      </c>
      <c r="QIA251" s="225" t="e">
        <v>#N/A</v>
      </c>
      <c r="QIB251" s="225" t="e">
        <v>#N/A</v>
      </c>
      <c r="QIC251" s="225" t="e">
        <v>#N/A</v>
      </c>
      <c r="QID251" s="225" t="e">
        <v>#N/A</v>
      </c>
      <c r="QIE251" s="225" t="e">
        <v>#N/A</v>
      </c>
      <c r="QIF251" s="225" t="e">
        <v>#N/A</v>
      </c>
      <c r="QIG251" s="225" t="e">
        <v>#N/A</v>
      </c>
      <c r="QIH251" s="225" t="e">
        <v>#N/A</v>
      </c>
      <c r="QII251" s="225" t="e">
        <v>#N/A</v>
      </c>
      <c r="QIJ251" s="225" t="e">
        <v>#N/A</v>
      </c>
      <c r="QIK251" s="225" t="e">
        <v>#N/A</v>
      </c>
      <c r="QIL251" s="225" t="e">
        <v>#N/A</v>
      </c>
      <c r="QIM251" s="225" t="e">
        <v>#N/A</v>
      </c>
      <c r="QIN251" s="225" t="e">
        <v>#N/A</v>
      </c>
      <c r="QIO251" s="225" t="e">
        <v>#N/A</v>
      </c>
      <c r="QIP251" s="225" t="e">
        <v>#N/A</v>
      </c>
      <c r="QIQ251" s="225" t="e">
        <v>#N/A</v>
      </c>
      <c r="QIR251" s="225" t="e">
        <v>#N/A</v>
      </c>
      <c r="QIS251" s="225" t="e">
        <v>#N/A</v>
      </c>
      <c r="QIT251" s="225" t="e">
        <v>#N/A</v>
      </c>
      <c r="QIU251" s="225" t="e">
        <v>#N/A</v>
      </c>
      <c r="QIV251" s="225" t="e">
        <v>#N/A</v>
      </c>
      <c r="QIW251" s="225" t="e">
        <v>#N/A</v>
      </c>
      <c r="QIX251" s="225" t="e">
        <v>#N/A</v>
      </c>
      <c r="QIY251" s="225" t="e">
        <v>#N/A</v>
      </c>
      <c r="QIZ251" s="225" t="e">
        <v>#N/A</v>
      </c>
      <c r="QJA251" s="225" t="e">
        <v>#N/A</v>
      </c>
      <c r="QJB251" s="225" t="e">
        <v>#N/A</v>
      </c>
      <c r="QJC251" s="225" t="e">
        <v>#N/A</v>
      </c>
      <c r="QJD251" s="225" t="e">
        <v>#N/A</v>
      </c>
      <c r="QJE251" s="225" t="e">
        <v>#N/A</v>
      </c>
      <c r="QJF251" s="225" t="e">
        <v>#N/A</v>
      </c>
      <c r="QJG251" s="225" t="e">
        <v>#N/A</v>
      </c>
      <c r="QJH251" s="225" t="e">
        <v>#N/A</v>
      </c>
      <c r="QJI251" s="225" t="e">
        <v>#N/A</v>
      </c>
      <c r="QJJ251" s="225" t="e">
        <v>#N/A</v>
      </c>
      <c r="QJK251" s="225" t="e">
        <v>#N/A</v>
      </c>
      <c r="QJL251" s="225" t="e">
        <v>#N/A</v>
      </c>
      <c r="QJM251" s="225" t="e">
        <v>#N/A</v>
      </c>
      <c r="QJN251" s="225" t="e">
        <v>#N/A</v>
      </c>
      <c r="QJO251" s="225" t="e">
        <v>#N/A</v>
      </c>
      <c r="QJP251" s="225" t="e">
        <v>#N/A</v>
      </c>
      <c r="QJQ251" s="225" t="e">
        <v>#N/A</v>
      </c>
      <c r="QJR251" s="225" t="e">
        <v>#N/A</v>
      </c>
      <c r="QJS251" s="225" t="e">
        <v>#N/A</v>
      </c>
      <c r="QJT251" s="225" t="e">
        <v>#N/A</v>
      </c>
      <c r="QJU251" s="225" t="e">
        <v>#N/A</v>
      </c>
      <c r="QJV251" s="225" t="e">
        <v>#N/A</v>
      </c>
      <c r="QJW251" s="225" t="e">
        <v>#N/A</v>
      </c>
      <c r="QJX251" s="225" t="e">
        <v>#N/A</v>
      </c>
      <c r="QJY251" s="225" t="e">
        <v>#N/A</v>
      </c>
      <c r="QJZ251" s="225" t="e">
        <v>#N/A</v>
      </c>
      <c r="QKA251" s="225" t="e">
        <v>#N/A</v>
      </c>
      <c r="QKB251" s="225" t="e">
        <v>#N/A</v>
      </c>
      <c r="QKC251" s="225" t="e">
        <v>#N/A</v>
      </c>
      <c r="QKD251" s="225" t="e">
        <v>#N/A</v>
      </c>
      <c r="QKE251" s="225" t="e">
        <v>#N/A</v>
      </c>
      <c r="QKF251" s="225" t="e">
        <v>#N/A</v>
      </c>
      <c r="QKG251" s="225" t="e">
        <v>#N/A</v>
      </c>
      <c r="QKH251" s="225" t="e">
        <v>#N/A</v>
      </c>
      <c r="QKI251" s="225" t="e">
        <v>#N/A</v>
      </c>
      <c r="QKJ251" s="225" t="e">
        <v>#N/A</v>
      </c>
      <c r="QKK251" s="225" t="e">
        <v>#N/A</v>
      </c>
      <c r="QKL251" s="225" t="e">
        <v>#N/A</v>
      </c>
      <c r="QKM251" s="225" t="e">
        <v>#N/A</v>
      </c>
      <c r="QKN251" s="225" t="e">
        <v>#N/A</v>
      </c>
      <c r="QKO251" s="225" t="e">
        <v>#N/A</v>
      </c>
      <c r="QKP251" s="225" t="e">
        <v>#N/A</v>
      </c>
      <c r="QKQ251" s="225" t="e">
        <v>#N/A</v>
      </c>
      <c r="QKR251" s="225" t="e">
        <v>#N/A</v>
      </c>
      <c r="QKS251" s="225" t="e">
        <v>#N/A</v>
      </c>
      <c r="QKT251" s="225" t="e">
        <v>#N/A</v>
      </c>
      <c r="QKU251" s="225" t="e">
        <v>#N/A</v>
      </c>
      <c r="QKV251" s="225" t="e">
        <v>#N/A</v>
      </c>
      <c r="QKW251" s="225" t="e">
        <v>#N/A</v>
      </c>
      <c r="QKX251" s="225" t="e">
        <v>#N/A</v>
      </c>
      <c r="QKY251" s="225" t="e">
        <v>#N/A</v>
      </c>
      <c r="QKZ251" s="225" t="e">
        <v>#N/A</v>
      </c>
      <c r="QLA251" s="225" t="e">
        <v>#N/A</v>
      </c>
      <c r="QLB251" s="225" t="e">
        <v>#N/A</v>
      </c>
      <c r="QLC251" s="225" t="e">
        <v>#N/A</v>
      </c>
      <c r="QLD251" s="225" t="e">
        <v>#N/A</v>
      </c>
      <c r="QLE251" s="225" t="e">
        <v>#N/A</v>
      </c>
      <c r="QLF251" s="225" t="e">
        <v>#N/A</v>
      </c>
      <c r="QLG251" s="225" t="e">
        <v>#N/A</v>
      </c>
      <c r="QLH251" s="225" t="e">
        <v>#N/A</v>
      </c>
      <c r="QLI251" s="225" t="e">
        <v>#N/A</v>
      </c>
      <c r="QLJ251" s="225" t="e">
        <v>#N/A</v>
      </c>
      <c r="QLK251" s="225" t="e">
        <v>#N/A</v>
      </c>
      <c r="QLL251" s="225" t="e">
        <v>#N/A</v>
      </c>
      <c r="QLM251" s="225" t="e">
        <v>#N/A</v>
      </c>
      <c r="QLN251" s="225" t="e">
        <v>#N/A</v>
      </c>
      <c r="QLO251" s="225" t="e">
        <v>#N/A</v>
      </c>
      <c r="QLP251" s="225" t="e">
        <v>#N/A</v>
      </c>
      <c r="QLQ251" s="225" t="e">
        <v>#N/A</v>
      </c>
      <c r="QLR251" s="225" t="e">
        <v>#N/A</v>
      </c>
      <c r="QLS251" s="225" t="e">
        <v>#N/A</v>
      </c>
      <c r="QLT251" s="225" t="e">
        <v>#N/A</v>
      </c>
      <c r="QLU251" s="225" t="e">
        <v>#N/A</v>
      </c>
      <c r="QLV251" s="225" t="e">
        <v>#N/A</v>
      </c>
      <c r="QLW251" s="225" t="e">
        <v>#N/A</v>
      </c>
      <c r="QLX251" s="225" t="e">
        <v>#N/A</v>
      </c>
      <c r="QLY251" s="225" t="e">
        <v>#N/A</v>
      </c>
      <c r="QLZ251" s="225" t="e">
        <v>#N/A</v>
      </c>
      <c r="QMA251" s="225" t="e">
        <v>#N/A</v>
      </c>
      <c r="QMB251" s="225" t="e">
        <v>#N/A</v>
      </c>
      <c r="QMC251" s="225" t="e">
        <v>#N/A</v>
      </c>
      <c r="QMD251" s="225" t="e">
        <v>#N/A</v>
      </c>
      <c r="QME251" s="225" t="e">
        <v>#N/A</v>
      </c>
      <c r="QMF251" s="225" t="e">
        <v>#N/A</v>
      </c>
      <c r="QMG251" s="225" t="e">
        <v>#N/A</v>
      </c>
      <c r="QMH251" s="225" t="e">
        <v>#N/A</v>
      </c>
      <c r="QMI251" s="225" t="e">
        <v>#N/A</v>
      </c>
      <c r="QMJ251" s="225" t="e">
        <v>#N/A</v>
      </c>
      <c r="QMK251" s="225" t="e">
        <v>#N/A</v>
      </c>
      <c r="QML251" s="225" t="e">
        <v>#N/A</v>
      </c>
      <c r="QMM251" s="225" t="e">
        <v>#N/A</v>
      </c>
      <c r="QMN251" s="225" t="e">
        <v>#N/A</v>
      </c>
      <c r="QMO251" s="225" t="e">
        <v>#N/A</v>
      </c>
      <c r="QMP251" s="225" t="e">
        <v>#N/A</v>
      </c>
      <c r="QMQ251" s="225" t="e">
        <v>#N/A</v>
      </c>
      <c r="QMR251" s="225" t="e">
        <v>#N/A</v>
      </c>
      <c r="QMS251" s="225" t="e">
        <v>#N/A</v>
      </c>
      <c r="QMT251" s="225" t="e">
        <v>#N/A</v>
      </c>
      <c r="QMU251" s="225" t="e">
        <v>#N/A</v>
      </c>
      <c r="QMV251" s="225" t="e">
        <v>#N/A</v>
      </c>
      <c r="QMW251" s="225" t="e">
        <v>#N/A</v>
      </c>
      <c r="QMX251" s="225" t="e">
        <v>#N/A</v>
      </c>
      <c r="QMY251" s="225" t="e">
        <v>#N/A</v>
      </c>
      <c r="QMZ251" s="225" t="e">
        <v>#N/A</v>
      </c>
      <c r="QNA251" s="225" t="e">
        <v>#N/A</v>
      </c>
      <c r="QNB251" s="225" t="e">
        <v>#N/A</v>
      </c>
      <c r="QNC251" s="225" t="e">
        <v>#N/A</v>
      </c>
      <c r="QND251" s="225" t="e">
        <v>#N/A</v>
      </c>
      <c r="QNE251" s="225" t="e">
        <v>#N/A</v>
      </c>
      <c r="QNF251" s="225" t="e">
        <v>#N/A</v>
      </c>
      <c r="QNG251" s="225" t="e">
        <v>#N/A</v>
      </c>
      <c r="QNH251" s="225" t="e">
        <v>#N/A</v>
      </c>
      <c r="QNI251" s="225" t="e">
        <v>#N/A</v>
      </c>
      <c r="QNJ251" s="225" t="e">
        <v>#N/A</v>
      </c>
      <c r="QNK251" s="225" t="e">
        <v>#N/A</v>
      </c>
      <c r="QNL251" s="225" t="e">
        <v>#N/A</v>
      </c>
      <c r="QNM251" s="225" t="e">
        <v>#N/A</v>
      </c>
      <c r="QNN251" s="225" t="e">
        <v>#N/A</v>
      </c>
      <c r="QNO251" s="225" t="e">
        <v>#N/A</v>
      </c>
      <c r="QNP251" s="225" t="e">
        <v>#N/A</v>
      </c>
      <c r="QNQ251" s="225" t="e">
        <v>#N/A</v>
      </c>
      <c r="QNR251" s="225" t="e">
        <v>#N/A</v>
      </c>
      <c r="QNS251" s="225" t="e">
        <v>#N/A</v>
      </c>
      <c r="QNT251" s="225" t="e">
        <v>#N/A</v>
      </c>
      <c r="QNU251" s="225" t="e">
        <v>#N/A</v>
      </c>
      <c r="QNV251" s="225" t="e">
        <v>#N/A</v>
      </c>
      <c r="QNW251" s="225" t="e">
        <v>#N/A</v>
      </c>
      <c r="QNX251" s="225" t="e">
        <v>#N/A</v>
      </c>
      <c r="QNY251" s="225" t="e">
        <v>#N/A</v>
      </c>
      <c r="QNZ251" s="225" t="e">
        <v>#N/A</v>
      </c>
      <c r="QOA251" s="225" t="e">
        <v>#N/A</v>
      </c>
      <c r="QOB251" s="225" t="e">
        <v>#N/A</v>
      </c>
      <c r="QOC251" s="225" t="e">
        <v>#N/A</v>
      </c>
      <c r="QOD251" s="225" t="e">
        <v>#N/A</v>
      </c>
      <c r="QOE251" s="225" t="e">
        <v>#N/A</v>
      </c>
      <c r="QOF251" s="225" t="e">
        <v>#N/A</v>
      </c>
      <c r="QOG251" s="225" t="e">
        <v>#N/A</v>
      </c>
      <c r="QOH251" s="225" t="e">
        <v>#N/A</v>
      </c>
      <c r="QOI251" s="225" t="e">
        <v>#N/A</v>
      </c>
      <c r="QOJ251" s="225" t="e">
        <v>#N/A</v>
      </c>
      <c r="QOK251" s="225" t="e">
        <v>#N/A</v>
      </c>
      <c r="QOL251" s="225" t="e">
        <v>#N/A</v>
      </c>
      <c r="QOM251" s="225" t="e">
        <v>#N/A</v>
      </c>
      <c r="QON251" s="225" t="e">
        <v>#N/A</v>
      </c>
      <c r="QOO251" s="225" t="e">
        <v>#N/A</v>
      </c>
      <c r="QOP251" s="225" t="e">
        <v>#N/A</v>
      </c>
      <c r="QOQ251" s="225" t="e">
        <v>#N/A</v>
      </c>
      <c r="QOR251" s="225" t="e">
        <v>#N/A</v>
      </c>
      <c r="QOS251" s="225" t="e">
        <v>#N/A</v>
      </c>
      <c r="QOT251" s="225" t="e">
        <v>#N/A</v>
      </c>
      <c r="QOU251" s="225" t="e">
        <v>#N/A</v>
      </c>
      <c r="QOV251" s="225" t="e">
        <v>#N/A</v>
      </c>
      <c r="QOW251" s="225" t="e">
        <v>#N/A</v>
      </c>
      <c r="QOX251" s="225" t="e">
        <v>#N/A</v>
      </c>
      <c r="QOY251" s="225" t="e">
        <v>#N/A</v>
      </c>
      <c r="QOZ251" s="225" t="e">
        <v>#N/A</v>
      </c>
      <c r="QPA251" s="225" t="e">
        <v>#N/A</v>
      </c>
      <c r="QPB251" s="225" t="e">
        <v>#N/A</v>
      </c>
      <c r="QPC251" s="225" t="e">
        <v>#N/A</v>
      </c>
      <c r="QPD251" s="225" t="e">
        <v>#N/A</v>
      </c>
      <c r="QPE251" s="225" t="e">
        <v>#N/A</v>
      </c>
      <c r="QPF251" s="225" t="e">
        <v>#N/A</v>
      </c>
      <c r="QPG251" s="225" t="e">
        <v>#N/A</v>
      </c>
      <c r="QPH251" s="225" t="e">
        <v>#N/A</v>
      </c>
      <c r="QPI251" s="225" t="e">
        <v>#N/A</v>
      </c>
      <c r="QPJ251" s="225" t="e">
        <v>#N/A</v>
      </c>
      <c r="QPK251" s="225" t="e">
        <v>#N/A</v>
      </c>
      <c r="QPL251" s="225" t="e">
        <v>#N/A</v>
      </c>
      <c r="QPM251" s="225" t="e">
        <v>#N/A</v>
      </c>
      <c r="QPN251" s="225" t="e">
        <v>#N/A</v>
      </c>
      <c r="QPO251" s="225" t="e">
        <v>#N/A</v>
      </c>
      <c r="QPP251" s="225" t="e">
        <v>#N/A</v>
      </c>
      <c r="QPQ251" s="225" t="e">
        <v>#N/A</v>
      </c>
      <c r="QPR251" s="225" t="e">
        <v>#N/A</v>
      </c>
      <c r="QPS251" s="225" t="e">
        <v>#N/A</v>
      </c>
      <c r="QPT251" s="225" t="e">
        <v>#N/A</v>
      </c>
      <c r="QPU251" s="225" t="e">
        <v>#N/A</v>
      </c>
      <c r="QPV251" s="225" t="e">
        <v>#N/A</v>
      </c>
      <c r="QPW251" s="225" t="e">
        <v>#N/A</v>
      </c>
      <c r="QPX251" s="225" t="e">
        <v>#N/A</v>
      </c>
      <c r="QPY251" s="225" t="e">
        <v>#N/A</v>
      </c>
      <c r="QPZ251" s="225" t="e">
        <v>#N/A</v>
      </c>
      <c r="QQA251" s="225" t="e">
        <v>#N/A</v>
      </c>
      <c r="QQB251" s="225" t="e">
        <v>#N/A</v>
      </c>
      <c r="QQC251" s="225" t="e">
        <v>#N/A</v>
      </c>
      <c r="QQD251" s="225" t="e">
        <v>#N/A</v>
      </c>
      <c r="QQE251" s="225" t="e">
        <v>#N/A</v>
      </c>
      <c r="QQF251" s="225" t="e">
        <v>#N/A</v>
      </c>
      <c r="QQG251" s="225" t="e">
        <v>#N/A</v>
      </c>
      <c r="QQH251" s="225" t="e">
        <v>#N/A</v>
      </c>
      <c r="QQI251" s="225" t="e">
        <v>#N/A</v>
      </c>
      <c r="QQJ251" s="225" t="e">
        <v>#N/A</v>
      </c>
      <c r="QQK251" s="225" t="e">
        <v>#N/A</v>
      </c>
      <c r="QQL251" s="225" t="e">
        <v>#N/A</v>
      </c>
      <c r="QQM251" s="225" t="e">
        <v>#N/A</v>
      </c>
      <c r="QQN251" s="225" t="e">
        <v>#N/A</v>
      </c>
      <c r="QQO251" s="225" t="e">
        <v>#N/A</v>
      </c>
      <c r="QQP251" s="225" t="e">
        <v>#N/A</v>
      </c>
      <c r="QQQ251" s="225" t="e">
        <v>#N/A</v>
      </c>
      <c r="QQR251" s="225" t="e">
        <v>#N/A</v>
      </c>
      <c r="QQS251" s="225" t="e">
        <v>#N/A</v>
      </c>
      <c r="QQT251" s="225" t="e">
        <v>#N/A</v>
      </c>
      <c r="QQU251" s="225" t="e">
        <v>#N/A</v>
      </c>
      <c r="QQV251" s="225" t="e">
        <v>#N/A</v>
      </c>
      <c r="QQW251" s="225" t="e">
        <v>#N/A</v>
      </c>
      <c r="QQX251" s="225" t="e">
        <v>#N/A</v>
      </c>
      <c r="QQY251" s="225" t="e">
        <v>#N/A</v>
      </c>
      <c r="QQZ251" s="225" t="e">
        <v>#N/A</v>
      </c>
      <c r="QRA251" s="225" t="e">
        <v>#N/A</v>
      </c>
      <c r="QRB251" s="225" t="e">
        <v>#N/A</v>
      </c>
      <c r="QRC251" s="225" t="e">
        <v>#N/A</v>
      </c>
      <c r="QRD251" s="225" t="e">
        <v>#N/A</v>
      </c>
      <c r="QRE251" s="225" t="e">
        <v>#N/A</v>
      </c>
      <c r="QRF251" s="225" t="e">
        <v>#N/A</v>
      </c>
      <c r="QRG251" s="225" t="e">
        <v>#N/A</v>
      </c>
      <c r="QRH251" s="225" t="e">
        <v>#N/A</v>
      </c>
      <c r="QRI251" s="225" t="e">
        <v>#N/A</v>
      </c>
      <c r="QRJ251" s="225" t="e">
        <v>#N/A</v>
      </c>
      <c r="QRK251" s="225" t="e">
        <v>#N/A</v>
      </c>
      <c r="QRL251" s="225" t="e">
        <v>#N/A</v>
      </c>
      <c r="QRM251" s="225" t="e">
        <v>#N/A</v>
      </c>
      <c r="QRN251" s="225" t="e">
        <v>#N/A</v>
      </c>
      <c r="QRO251" s="225" t="e">
        <v>#N/A</v>
      </c>
      <c r="QRP251" s="225" t="e">
        <v>#N/A</v>
      </c>
      <c r="QRQ251" s="225" t="e">
        <v>#N/A</v>
      </c>
      <c r="QRR251" s="225" t="e">
        <v>#N/A</v>
      </c>
      <c r="QRS251" s="225" t="e">
        <v>#N/A</v>
      </c>
      <c r="QRT251" s="225" t="e">
        <v>#N/A</v>
      </c>
      <c r="QRU251" s="225" t="e">
        <v>#N/A</v>
      </c>
      <c r="QRV251" s="225" t="e">
        <v>#N/A</v>
      </c>
      <c r="QRW251" s="225" t="e">
        <v>#N/A</v>
      </c>
      <c r="QRX251" s="225" t="e">
        <v>#N/A</v>
      </c>
      <c r="QRY251" s="225" t="e">
        <v>#N/A</v>
      </c>
      <c r="QRZ251" s="225" t="e">
        <v>#N/A</v>
      </c>
      <c r="QSA251" s="225" t="e">
        <v>#N/A</v>
      </c>
      <c r="QSB251" s="225" t="e">
        <v>#N/A</v>
      </c>
      <c r="QSC251" s="225" t="e">
        <v>#N/A</v>
      </c>
      <c r="QSD251" s="225" t="e">
        <v>#N/A</v>
      </c>
      <c r="QSE251" s="225" t="e">
        <v>#N/A</v>
      </c>
      <c r="QSF251" s="225" t="e">
        <v>#N/A</v>
      </c>
      <c r="QSG251" s="225" t="e">
        <v>#N/A</v>
      </c>
      <c r="QSH251" s="225" t="e">
        <v>#N/A</v>
      </c>
      <c r="QSI251" s="225" t="e">
        <v>#N/A</v>
      </c>
      <c r="QSJ251" s="225" t="e">
        <v>#N/A</v>
      </c>
      <c r="QSK251" s="225" t="e">
        <v>#N/A</v>
      </c>
      <c r="QSL251" s="225" t="e">
        <v>#N/A</v>
      </c>
      <c r="QSM251" s="225" t="e">
        <v>#N/A</v>
      </c>
      <c r="QSN251" s="225" t="e">
        <v>#N/A</v>
      </c>
      <c r="QSO251" s="225" t="e">
        <v>#N/A</v>
      </c>
      <c r="QSP251" s="225" t="e">
        <v>#N/A</v>
      </c>
      <c r="QSQ251" s="225" t="e">
        <v>#N/A</v>
      </c>
      <c r="QSR251" s="225" t="e">
        <v>#N/A</v>
      </c>
      <c r="QSS251" s="225" t="e">
        <v>#N/A</v>
      </c>
      <c r="QST251" s="225" t="e">
        <v>#N/A</v>
      </c>
      <c r="QSU251" s="225" t="e">
        <v>#N/A</v>
      </c>
      <c r="QSV251" s="225" t="e">
        <v>#N/A</v>
      </c>
      <c r="QSW251" s="225" t="e">
        <v>#N/A</v>
      </c>
      <c r="QSX251" s="225" t="e">
        <v>#N/A</v>
      </c>
      <c r="QSY251" s="225" t="e">
        <v>#N/A</v>
      </c>
      <c r="QSZ251" s="225" t="e">
        <v>#N/A</v>
      </c>
      <c r="QTA251" s="225" t="e">
        <v>#N/A</v>
      </c>
      <c r="QTB251" s="225" t="e">
        <v>#N/A</v>
      </c>
      <c r="QTC251" s="225" t="e">
        <v>#N/A</v>
      </c>
      <c r="QTD251" s="225" t="e">
        <v>#N/A</v>
      </c>
      <c r="QTE251" s="225" t="e">
        <v>#N/A</v>
      </c>
      <c r="QTF251" s="225" t="e">
        <v>#N/A</v>
      </c>
      <c r="QTG251" s="225" t="e">
        <v>#N/A</v>
      </c>
      <c r="QTH251" s="225" t="e">
        <v>#N/A</v>
      </c>
      <c r="QTI251" s="225" t="e">
        <v>#N/A</v>
      </c>
      <c r="QTJ251" s="225" t="e">
        <v>#N/A</v>
      </c>
      <c r="QTK251" s="225" t="e">
        <v>#N/A</v>
      </c>
      <c r="QTL251" s="225" t="e">
        <v>#N/A</v>
      </c>
      <c r="QTM251" s="225" t="e">
        <v>#N/A</v>
      </c>
      <c r="QTN251" s="225" t="e">
        <v>#N/A</v>
      </c>
      <c r="QTO251" s="225" t="e">
        <v>#N/A</v>
      </c>
      <c r="QTP251" s="225" t="e">
        <v>#N/A</v>
      </c>
      <c r="QTQ251" s="225" t="e">
        <v>#N/A</v>
      </c>
      <c r="QTR251" s="225" t="e">
        <v>#N/A</v>
      </c>
      <c r="QTS251" s="225" t="e">
        <v>#N/A</v>
      </c>
      <c r="QTT251" s="225" t="e">
        <v>#N/A</v>
      </c>
      <c r="QTU251" s="225" t="e">
        <v>#N/A</v>
      </c>
      <c r="QTV251" s="225" t="e">
        <v>#N/A</v>
      </c>
      <c r="QTW251" s="225" t="e">
        <v>#N/A</v>
      </c>
      <c r="QTX251" s="225" t="e">
        <v>#N/A</v>
      </c>
      <c r="QTY251" s="225" t="e">
        <v>#N/A</v>
      </c>
      <c r="QTZ251" s="225" t="e">
        <v>#N/A</v>
      </c>
      <c r="QUA251" s="225" t="e">
        <v>#N/A</v>
      </c>
      <c r="QUB251" s="225" t="e">
        <v>#N/A</v>
      </c>
      <c r="QUC251" s="225" t="e">
        <v>#N/A</v>
      </c>
      <c r="QUD251" s="225" t="e">
        <v>#N/A</v>
      </c>
      <c r="QUE251" s="225" t="e">
        <v>#N/A</v>
      </c>
      <c r="QUF251" s="225" t="e">
        <v>#N/A</v>
      </c>
      <c r="QUG251" s="225" t="e">
        <v>#N/A</v>
      </c>
      <c r="QUH251" s="225" t="e">
        <v>#N/A</v>
      </c>
      <c r="QUI251" s="225" t="e">
        <v>#N/A</v>
      </c>
      <c r="QUJ251" s="225" t="e">
        <v>#N/A</v>
      </c>
      <c r="QUK251" s="225" t="e">
        <v>#N/A</v>
      </c>
      <c r="QUL251" s="225" t="e">
        <v>#N/A</v>
      </c>
      <c r="QUM251" s="225" t="e">
        <v>#N/A</v>
      </c>
      <c r="QUN251" s="225" t="e">
        <v>#N/A</v>
      </c>
      <c r="QUO251" s="225" t="e">
        <v>#N/A</v>
      </c>
      <c r="QUP251" s="225" t="e">
        <v>#N/A</v>
      </c>
      <c r="QUQ251" s="225" t="e">
        <v>#N/A</v>
      </c>
      <c r="QUR251" s="225" t="e">
        <v>#N/A</v>
      </c>
      <c r="QUS251" s="225" t="e">
        <v>#N/A</v>
      </c>
      <c r="QUT251" s="225" t="e">
        <v>#N/A</v>
      </c>
      <c r="QUU251" s="225" t="e">
        <v>#N/A</v>
      </c>
      <c r="QUV251" s="225" t="e">
        <v>#N/A</v>
      </c>
      <c r="QUW251" s="225" t="e">
        <v>#N/A</v>
      </c>
      <c r="QUX251" s="225" t="e">
        <v>#N/A</v>
      </c>
      <c r="QUY251" s="225" t="e">
        <v>#N/A</v>
      </c>
      <c r="QUZ251" s="225" t="e">
        <v>#N/A</v>
      </c>
      <c r="QVA251" s="225" t="e">
        <v>#N/A</v>
      </c>
      <c r="QVB251" s="225" t="e">
        <v>#N/A</v>
      </c>
      <c r="QVC251" s="225" t="e">
        <v>#N/A</v>
      </c>
      <c r="QVD251" s="225" t="e">
        <v>#N/A</v>
      </c>
      <c r="QVE251" s="225" t="e">
        <v>#N/A</v>
      </c>
      <c r="QVF251" s="225" t="e">
        <v>#N/A</v>
      </c>
      <c r="QVG251" s="225" t="e">
        <v>#N/A</v>
      </c>
      <c r="QVH251" s="225" t="e">
        <v>#N/A</v>
      </c>
      <c r="QVI251" s="225" t="e">
        <v>#N/A</v>
      </c>
      <c r="QVJ251" s="225" t="e">
        <v>#N/A</v>
      </c>
      <c r="QVK251" s="225" t="e">
        <v>#N/A</v>
      </c>
      <c r="QVL251" s="225" t="e">
        <v>#N/A</v>
      </c>
      <c r="QVM251" s="225" t="e">
        <v>#N/A</v>
      </c>
      <c r="QVN251" s="225" t="e">
        <v>#N/A</v>
      </c>
      <c r="QVO251" s="225" t="e">
        <v>#N/A</v>
      </c>
      <c r="QVP251" s="225" t="e">
        <v>#N/A</v>
      </c>
      <c r="QVQ251" s="225" t="e">
        <v>#N/A</v>
      </c>
      <c r="QVR251" s="225" t="e">
        <v>#N/A</v>
      </c>
      <c r="QVS251" s="225" t="e">
        <v>#N/A</v>
      </c>
      <c r="QVT251" s="225" t="e">
        <v>#N/A</v>
      </c>
      <c r="QVU251" s="225" t="e">
        <v>#N/A</v>
      </c>
      <c r="QVV251" s="225" t="e">
        <v>#N/A</v>
      </c>
      <c r="QVW251" s="225" t="e">
        <v>#N/A</v>
      </c>
      <c r="QVX251" s="225" t="e">
        <v>#N/A</v>
      </c>
      <c r="QVY251" s="225" t="e">
        <v>#N/A</v>
      </c>
      <c r="QVZ251" s="225" t="e">
        <v>#N/A</v>
      </c>
      <c r="QWA251" s="225" t="e">
        <v>#N/A</v>
      </c>
      <c r="QWB251" s="225" t="e">
        <v>#N/A</v>
      </c>
      <c r="QWC251" s="225" t="e">
        <v>#N/A</v>
      </c>
      <c r="QWD251" s="225" t="e">
        <v>#N/A</v>
      </c>
      <c r="QWE251" s="225" t="e">
        <v>#N/A</v>
      </c>
      <c r="QWF251" s="225" t="e">
        <v>#N/A</v>
      </c>
      <c r="QWG251" s="225" t="e">
        <v>#N/A</v>
      </c>
      <c r="QWH251" s="225" t="e">
        <v>#N/A</v>
      </c>
      <c r="QWI251" s="225" t="e">
        <v>#N/A</v>
      </c>
      <c r="QWJ251" s="225" t="e">
        <v>#N/A</v>
      </c>
      <c r="QWK251" s="225" t="e">
        <v>#N/A</v>
      </c>
      <c r="QWL251" s="225" t="e">
        <v>#N/A</v>
      </c>
      <c r="QWM251" s="225" t="e">
        <v>#N/A</v>
      </c>
      <c r="QWN251" s="225" t="e">
        <v>#N/A</v>
      </c>
      <c r="QWO251" s="225" t="e">
        <v>#N/A</v>
      </c>
      <c r="QWP251" s="225" t="e">
        <v>#N/A</v>
      </c>
      <c r="QWQ251" s="225" t="e">
        <v>#N/A</v>
      </c>
      <c r="QWR251" s="225" t="e">
        <v>#N/A</v>
      </c>
      <c r="QWS251" s="225" t="e">
        <v>#N/A</v>
      </c>
      <c r="QWT251" s="225" t="e">
        <v>#N/A</v>
      </c>
      <c r="QWU251" s="225" t="e">
        <v>#N/A</v>
      </c>
      <c r="QWV251" s="225" t="e">
        <v>#N/A</v>
      </c>
      <c r="QWW251" s="225" t="e">
        <v>#N/A</v>
      </c>
      <c r="QWX251" s="225" t="e">
        <v>#N/A</v>
      </c>
      <c r="QWY251" s="225" t="e">
        <v>#N/A</v>
      </c>
      <c r="QWZ251" s="225" t="e">
        <v>#N/A</v>
      </c>
      <c r="QXA251" s="225" t="e">
        <v>#N/A</v>
      </c>
      <c r="QXB251" s="225" t="e">
        <v>#N/A</v>
      </c>
      <c r="QXC251" s="225" t="e">
        <v>#N/A</v>
      </c>
      <c r="QXD251" s="225" t="e">
        <v>#N/A</v>
      </c>
      <c r="QXE251" s="225" t="e">
        <v>#N/A</v>
      </c>
      <c r="QXF251" s="225" t="e">
        <v>#N/A</v>
      </c>
      <c r="QXG251" s="225" t="e">
        <v>#N/A</v>
      </c>
      <c r="QXH251" s="225" t="e">
        <v>#N/A</v>
      </c>
      <c r="QXI251" s="225" t="e">
        <v>#N/A</v>
      </c>
      <c r="QXJ251" s="225" t="e">
        <v>#N/A</v>
      </c>
      <c r="QXK251" s="225" t="e">
        <v>#N/A</v>
      </c>
      <c r="QXL251" s="225" t="e">
        <v>#N/A</v>
      </c>
      <c r="QXM251" s="225" t="e">
        <v>#N/A</v>
      </c>
      <c r="QXN251" s="225" t="e">
        <v>#N/A</v>
      </c>
      <c r="QXO251" s="225" t="e">
        <v>#N/A</v>
      </c>
      <c r="QXP251" s="225" t="e">
        <v>#N/A</v>
      </c>
      <c r="QXQ251" s="225" t="e">
        <v>#N/A</v>
      </c>
      <c r="QXR251" s="225" t="e">
        <v>#N/A</v>
      </c>
      <c r="QXS251" s="225" t="e">
        <v>#N/A</v>
      </c>
      <c r="QXT251" s="225" t="e">
        <v>#N/A</v>
      </c>
      <c r="QXU251" s="225" t="e">
        <v>#N/A</v>
      </c>
      <c r="QXV251" s="225" t="e">
        <v>#N/A</v>
      </c>
      <c r="QXW251" s="225" t="e">
        <v>#N/A</v>
      </c>
      <c r="QXX251" s="225" t="e">
        <v>#N/A</v>
      </c>
      <c r="QXY251" s="225" t="e">
        <v>#N/A</v>
      </c>
      <c r="QXZ251" s="225" t="e">
        <v>#N/A</v>
      </c>
      <c r="QYA251" s="225" t="e">
        <v>#N/A</v>
      </c>
      <c r="QYB251" s="225" t="e">
        <v>#N/A</v>
      </c>
      <c r="QYC251" s="225" t="e">
        <v>#N/A</v>
      </c>
      <c r="QYD251" s="225" t="e">
        <v>#N/A</v>
      </c>
      <c r="QYE251" s="225" t="e">
        <v>#N/A</v>
      </c>
      <c r="QYF251" s="225" t="e">
        <v>#N/A</v>
      </c>
      <c r="QYG251" s="225" t="e">
        <v>#N/A</v>
      </c>
      <c r="QYH251" s="225" t="e">
        <v>#N/A</v>
      </c>
      <c r="QYI251" s="225" t="e">
        <v>#N/A</v>
      </c>
      <c r="QYJ251" s="225" t="e">
        <v>#N/A</v>
      </c>
      <c r="QYK251" s="225" t="e">
        <v>#N/A</v>
      </c>
      <c r="QYL251" s="225" t="e">
        <v>#N/A</v>
      </c>
      <c r="QYM251" s="225" t="e">
        <v>#N/A</v>
      </c>
      <c r="QYN251" s="225" t="e">
        <v>#N/A</v>
      </c>
      <c r="QYO251" s="225" t="e">
        <v>#N/A</v>
      </c>
      <c r="QYP251" s="225" t="e">
        <v>#N/A</v>
      </c>
      <c r="QYQ251" s="225" t="e">
        <v>#N/A</v>
      </c>
      <c r="QYR251" s="225" t="e">
        <v>#N/A</v>
      </c>
      <c r="QYS251" s="225" t="e">
        <v>#N/A</v>
      </c>
      <c r="QYT251" s="225" t="e">
        <v>#N/A</v>
      </c>
      <c r="QYU251" s="225" t="e">
        <v>#N/A</v>
      </c>
      <c r="QYV251" s="225" t="e">
        <v>#N/A</v>
      </c>
      <c r="QYW251" s="225" t="e">
        <v>#N/A</v>
      </c>
      <c r="QYX251" s="225" t="e">
        <v>#N/A</v>
      </c>
      <c r="QYY251" s="225" t="e">
        <v>#N/A</v>
      </c>
      <c r="QYZ251" s="225" t="e">
        <v>#N/A</v>
      </c>
      <c r="QZA251" s="225" t="e">
        <v>#N/A</v>
      </c>
      <c r="QZB251" s="225" t="e">
        <v>#N/A</v>
      </c>
      <c r="QZC251" s="225" t="e">
        <v>#N/A</v>
      </c>
      <c r="QZD251" s="225" t="e">
        <v>#N/A</v>
      </c>
      <c r="QZE251" s="225" t="e">
        <v>#N/A</v>
      </c>
      <c r="QZF251" s="225" t="e">
        <v>#N/A</v>
      </c>
      <c r="QZG251" s="225" t="e">
        <v>#N/A</v>
      </c>
      <c r="QZH251" s="225" t="e">
        <v>#N/A</v>
      </c>
      <c r="QZI251" s="225" t="e">
        <v>#N/A</v>
      </c>
      <c r="QZJ251" s="225" t="e">
        <v>#N/A</v>
      </c>
      <c r="QZK251" s="225" t="e">
        <v>#N/A</v>
      </c>
      <c r="QZL251" s="225" t="e">
        <v>#N/A</v>
      </c>
      <c r="QZM251" s="225" t="e">
        <v>#N/A</v>
      </c>
      <c r="QZN251" s="225" t="e">
        <v>#N/A</v>
      </c>
      <c r="QZO251" s="225" t="e">
        <v>#N/A</v>
      </c>
      <c r="QZP251" s="225" t="e">
        <v>#N/A</v>
      </c>
      <c r="QZQ251" s="225" t="e">
        <v>#N/A</v>
      </c>
      <c r="QZR251" s="225" t="e">
        <v>#N/A</v>
      </c>
      <c r="QZS251" s="225" t="e">
        <v>#N/A</v>
      </c>
      <c r="QZT251" s="225" t="e">
        <v>#N/A</v>
      </c>
      <c r="QZU251" s="225" t="e">
        <v>#N/A</v>
      </c>
      <c r="QZV251" s="225" t="e">
        <v>#N/A</v>
      </c>
      <c r="QZW251" s="225" t="e">
        <v>#N/A</v>
      </c>
      <c r="QZX251" s="225" t="e">
        <v>#N/A</v>
      </c>
      <c r="QZY251" s="225" t="e">
        <v>#N/A</v>
      </c>
      <c r="QZZ251" s="225" t="e">
        <v>#N/A</v>
      </c>
      <c r="RAA251" s="225" t="e">
        <v>#N/A</v>
      </c>
      <c r="RAB251" s="225" t="e">
        <v>#N/A</v>
      </c>
      <c r="RAC251" s="225" t="e">
        <v>#N/A</v>
      </c>
      <c r="RAD251" s="225" t="e">
        <v>#N/A</v>
      </c>
      <c r="RAE251" s="225" t="e">
        <v>#N/A</v>
      </c>
      <c r="RAF251" s="225" t="e">
        <v>#N/A</v>
      </c>
      <c r="RAG251" s="225" t="e">
        <v>#N/A</v>
      </c>
      <c r="RAH251" s="225" t="e">
        <v>#N/A</v>
      </c>
      <c r="RAI251" s="225" t="e">
        <v>#N/A</v>
      </c>
      <c r="RAJ251" s="225" t="e">
        <v>#N/A</v>
      </c>
      <c r="RAK251" s="225" t="e">
        <v>#N/A</v>
      </c>
      <c r="RAL251" s="225" t="e">
        <v>#N/A</v>
      </c>
      <c r="RAM251" s="225" t="e">
        <v>#N/A</v>
      </c>
      <c r="RAN251" s="225" t="e">
        <v>#N/A</v>
      </c>
      <c r="RAO251" s="225" t="e">
        <v>#N/A</v>
      </c>
      <c r="RAP251" s="225" t="e">
        <v>#N/A</v>
      </c>
      <c r="RAQ251" s="225" t="e">
        <v>#N/A</v>
      </c>
      <c r="RAR251" s="225" t="e">
        <v>#N/A</v>
      </c>
      <c r="RAS251" s="225" t="e">
        <v>#N/A</v>
      </c>
      <c r="RAT251" s="225" t="e">
        <v>#N/A</v>
      </c>
      <c r="RAU251" s="225" t="e">
        <v>#N/A</v>
      </c>
      <c r="RAV251" s="225" t="e">
        <v>#N/A</v>
      </c>
      <c r="RAW251" s="225" t="e">
        <v>#N/A</v>
      </c>
      <c r="RAX251" s="225" t="e">
        <v>#N/A</v>
      </c>
      <c r="RAY251" s="225" t="e">
        <v>#N/A</v>
      </c>
      <c r="RAZ251" s="225" t="e">
        <v>#N/A</v>
      </c>
      <c r="RBA251" s="225" t="e">
        <v>#N/A</v>
      </c>
      <c r="RBB251" s="225" t="e">
        <v>#N/A</v>
      </c>
      <c r="RBC251" s="225" t="e">
        <v>#N/A</v>
      </c>
      <c r="RBD251" s="225" t="e">
        <v>#N/A</v>
      </c>
      <c r="RBE251" s="225" t="e">
        <v>#N/A</v>
      </c>
      <c r="RBF251" s="225" t="e">
        <v>#N/A</v>
      </c>
      <c r="RBG251" s="225" t="e">
        <v>#N/A</v>
      </c>
      <c r="RBH251" s="225" t="e">
        <v>#N/A</v>
      </c>
      <c r="RBI251" s="225" t="e">
        <v>#N/A</v>
      </c>
      <c r="RBJ251" s="225" t="e">
        <v>#N/A</v>
      </c>
      <c r="RBK251" s="225" t="e">
        <v>#N/A</v>
      </c>
      <c r="RBL251" s="225" t="e">
        <v>#N/A</v>
      </c>
      <c r="RBM251" s="225" t="e">
        <v>#N/A</v>
      </c>
      <c r="RBN251" s="225" t="e">
        <v>#N/A</v>
      </c>
      <c r="RBO251" s="225" t="e">
        <v>#N/A</v>
      </c>
      <c r="RBP251" s="225" t="e">
        <v>#N/A</v>
      </c>
      <c r="RBQ251" s="225" t="e">
        <v>#N/A</v>
      </c>
      <c r="RBR251" s="225" t="e">
        <v>#N/A</v>
      </c>
      <c r="RBS251" s="225" t="e">
        <v>#N/A</v>
      </c>
      <c r="RBT251" s="225" t="e">
        <v>#N/A</v>
      </c>
      <c r="RBU251" s="225" t="e">
        <v>#N/A</v>
      </c>
      <c r="RBV251" s="225" t="e">
        <v>#N/A</v>
      </c>
      <c r="RBW251" s="225" t="e">
        <v>#N/A</v>
      </c>
      <c r="RBX251" s="225" t="e">
        <v>#N/A</v>
      </c>
      <c r="RBY251" s="225" t="e">
        <v>#N/A</v>
      </c>
      <c r="RBZ251" s="225" t="e">
        <v>#N/A</v>
      </c>
      <c r="RCA251" s="225" t="e">
        <v>#N/A</v>
      </c>
      <c r="RCB251" s="225" t="e">
        <v>#N/A</v>
      </c>
      <c r="RCC251" s="225" t="e">
        <v>#N/A</v>
      </c>
      <c r="RCD251" s="225" t="e">
        <v>#N/A</v>
      </c>
      <c r="RCE251" s="225" t="e">
        <v>#N/A</v>
      </c>
      <c r="RCF251" s="225" t="e">
        <v>#N/A</v>
      </c>
      <c r="RCG251" s="225" t="e">
        <v>#N/A</v>
      </c>
      <c r="RCH251" s="225" t="e">
        <v>#N/A</v>
      </c>
      <c r="RCI251" s="225" t="e">
        <v>#N/A</v>
      </c>
      <c r="RCJ251" s="225" t="e">
        <v>#N/A</v>
      </c>
      <c r="RCK251" s="225" t="e">
        <v>#N/A</v>
      </c>
      <c r="RCL251" s="225" t="e">
        <v>#N/A</v>
      </c>
      <c r="RCM251" s="225" t="e">
        <v>#N/A</v>
      </c>
      <c r="RCN251" s="225" t="e">
        <v>#N/A</v>
      </c>
      <c r="RCO251" s="225" t="e">
        <v>#N/A</v>
      </c>
      <c r="RCP251" s="225" t="e">
        <v>#N/A</v>
      </c>
      <c r="RCQ251" s="225" t="e">
        <v>#N/A</v>
      </c>
      <c r="RCR251" s="225" t="e">
        <v>#N/A</v>
      </c>
      <c r="RCS251" s="225" t="e">
        <v>#N/A</v>
      </c>
      <c r="RCT251" s="225" t="e">
        <v>#N/A</v>
      </c>
      <c r="RCU251" s="225" t="e">
        <v>#N/A</v>
      </c>
      <c r="RCV251" s="225" t="e">
        <v>#N/A</v>
      </c>
      <c r="RCW251" s="225" t="e">
        <v>#N/A</v>
      </c>
      <c r="RCX251" s="225" t="e">
        <v>#N/A</v>
      </c>
      <c r="RCY251" s="225" t="e">
        <v>#N/A</v>
      </c>
      <c r="RCZ251" s="225" t="e">
        <v>#N/A</v>
      </c>
      <c r="RDA251" s="225" t="e">
        <v>#N/A</v>
      </c>
      <c r="RDB251" s="225" t="e">
        <v>#N/A</v>
      </c>
      <c r="RDC251" s="225" t="e">
        <v>#N/A</v>
      </c>
      <c r="RDD251" s="225" t="e">
        <v>#N/A</v>
      </c>
      <c r="RDE251" s="225" t="e">
        <v>#N/A</v>
      </c>
      <c r="RDF251" s="225" t="e">
        <v>#N/A</v>
      </c>
      <c r="RDG251" s="225" t="e">
        <v>#N/A</v>
      </c>
      <c r="RDH251" s="225" t="e">
        <v>#N/A</v>
      </c>
      <c r="RDI251" s="225" t="e">
        <v>#N/A</v>
      </c>
      <c r="RDJ251" s="225" t="e">
        <v>#N/A</v>
      </c>
      <c r="RDK251" s="225" t="e">
        <v>#N/A</v>
      </c>
      <c r="RDL251" s="225" t="e">
        <v>#N/A</v>
      </c>
      <c r="RDM251" s="225" t="e">
        <v>#N/A</v>
      </c>
      <c r="RDN251" s="225" t="e">
        <v>#N/A</v>
      </c>
      <c r="RDO251" s="225" t="e">
        <v>#N/A</v>
      </c>
      <c r="RDP251" s="225" t="e">
        <v>#N/A</v>
      </c>
      <c r="RDQ251" s="225" t="e">
        <v>#N/A</v>
      </c>
      <c r="RDR251" s="225" t="e">
        <v>#N/A</v>
      </c>
      <c r="RDS251" s="225" t="e">
        <v>#N/A</v>
      </c>
      <c r="RDT251" s="225" t="e">
        <v>#N/A</v>
      </c>
      <c r="RDU251" s="225" t="e">
        <v>#N/A</v>
      </c>
      <c r="RDV251" s="225" t="e">
        <v>#N/A</v>
      </c>
      <c r="RDW251" s="225" t="e">
        <v>#N/A</v>
      </c>
      <c r="RDX251" s="225" t="e">
        <v>#N/A</v>
      </c>
      <c r="RDY251" s="225" t="e">
        <v>#N/A</v>
      </c>
      <c r="RDZ251" s="225" t="e">
        <v>#N/A</v>
      </c>
      <c r="REA251" s="225" t="e">
        <v>#N/A</v>
      </c>
      <c r="REB251" s="225" t="e">
        <v>#N/A</v>
      </c>
      <c r="REC251" s="225" t="e">
        <v>#N/A</v>
      </c>
      <c r="RED251" s="225" t="e">
        <v>#N/A</v>
      </c>
      <c r="REE251" s="225" t="e">
        <v>#N/A</v>
      </c>
      <c r="REF251" s="225" t="e">
        <v>#N/A</v>
      </c>
      <c r="REG251" s="225" t="e">
        <v>#N/A</v>
      </c>
      <c r="REH251" s="225" t="e">
        <v>#N/A</v>
      </c>
      <c r="REI251" s="225" t="e">
        <v>#N/A</v>
      </c>
      <c r="REJ251" s="225" t="e">
        <v>#N/A</v>
      </c>
      <c r="REK251" s="225" t="e">
        <v>#N/A</v>
      </c>
      <c r="REL251" s="225" t="e">
        <v>#N/A</v>
      </c>
      <c r="REM251" s="225" t="e">
        <v>#N/A</v>
      </c>
      <c r="REN251" s="225" t="e">
        <v>#N/A</v>
      </c>
      <c r="REO251" s="225" t="e">
        <v>#N/A</v>
      </c>
      <c r="REP251" s="225" t="e">
        <v>#N/A</v>
      </c>
      <c r="REQ251" s="225" t="e">
        <v>#N/A</v>
      </c>
      <c r="RER251" s="225" t="e">
        <v>#N/A</v>
      </c>
      <c r="RES251" s="225" t="e">
        <v>#N/A</v>
      </c>
      <c r="RET251" s="225" t="e">
        <v>#N/A</v>
      </c>
      <c r="REU251" s="225" t="e">
        <v>#N/A</v>
      </c>
      <c r="REV251" s="225" t="e">
        <v>#N/A</v>
      </c>
      <c r="REW251" s="225" t="e">
        <v>#N/A</v>
      </c>
      <c r="REX251" s="225" t="e">
        <v>#N/A</v>
      </c>
      <c r="REY251" s="225" t="e">
        <v>#N/A</v>
      </c>
      <c r="REZ251" s="225" t="e">
        <v>#N/A</v>
      </c>
      <c r="RFA251" s="225" t="e">
        <v>#N/A</v>
      </c>
      <c r="RFB251" s="225" t="e">
        <v>#N/A</v>
      </c>
      <c r="RFC251" s="225" t="e">
        <v>#N/A</v>
      </c>
      <c r="RFD251" s="225" t="e">
        <v>#N/A</v>
      </c>
      <c r="RFE251" s="225" t="e">
        <v>#N/A</v>
      </c>
      <c r="RFF251" s="225" t="e">
        <v>#N/A</v>
      </c>
      <c r="RFG251" s="225" t="e">
        <v>#N/A</v>
      </c>
      <c r="RFH251" s="225" t="e">
        <v>#N/A</v>
      </c>
      <c r="RFI251" s="225" t="e">
        <v>#N/A</v>
      </c>
      <c r="RFJ251" s="225" t="e">
        <v>#N/A</v>
      </c>
      <c r="RFK251" s="225" t="e">
        <v>#N/A</v>
      </c>
      <c r="RFL251" s="225" t="e">
        <v>#N/A</v>
      </c>
      <c r="RFM251" s="225" t="e">
        <v>#N/A</v>
      </c>
      <c r="RFN251" s="225" t="e">
        <v>#N/A</v>
      </c>
      <c r="RFO251" s="225" t="e">
        <v>#N/A</v>
      </c>
      <c r="RFP251" s="225" t="e">
        <v>#N/A</v>
      </c>
      <c r="RFQ251" s="225" t="e">
        <v>#N/A</v>
      </c>
      <c r="RFR251" s="225" t="e">
        <v>#N/A</v>
      </c>
      <c r="RFS251" s="225" t="e">
        <v>#N/A</v>
      </c>
      <c r="RFT251" s="225" t="e">
        <v>#N/A</v>
      </c>
      <c r="RFU251" s="225" t="e">
        <v>#N/A</v>
      </c>
      <c r="RFV251" s="225" t="e">
        <v>#N/A</v>
      </c>
      <c r="RFW251" s="225" t="e">
        <v>#N/A</v>
      </c>
      <c r="RFX251" s="225" t="e">
        <v>#N/A</v>
      </c>
      <c r="RFY251" s="225" t="e">
        <v>#N/A</v>
      </c>
      <c r="RFZ251" s="225" t="e">
        <v>#N/A</v>
      </c>
      <c r="RGA251" s="225" t="e">
        <v>#N/A</v>
      </c>
      <c r="RGB251" s="225" t="e">
        <v>#N/A</v>
      </c>
      <c r="RGC251" s="225" t="e">
        <v>#N/A</v>
      </c>
      <c r="RGD251" s="225" t="e">
        <v>#N/A</v>
      </c>
      <c r="RGE251" s="225" t="e">
        <v>#N/A</v>
      </c>
      <c r="RGF251" s="225" t="e">
        <v>#N/A</v>
      </c>
      <c r="RGG251" s="225" t="e">
        <v>#N/A</v>
      </c>
      <c r="RGH251" s="225" t="e">
        <v>#N/A</v>
      </c>
      <c r="RGI251" s="225" t="e">
        <v>#N/A</v>
      </c>
      <c r="RGJ251" s="225" t="e">
        <v>#N/A</v>
      </c>
      <c r="RGK251" s="225" t="e">
        <v>#N/A</v>
      </c>
      <c r="RGL251" s="225" t="e">
        <v>#N/A</v>
      </c>
      <c r="RGM251" s="225" t="e">
        <v>#N/A</v>
      </c>
      <c r="RGN251" s="225" t="e">
        <v>#N/A</v>
      </c>
      <c r="RGO251" s="225" t="e">
        <v>#N/A</v>
      </c>
      <c r="RGP251" s="225" t="e">
        <v>#N/A</v>
      </c>
      <c r="RGQ251" s="225" t="e">
        <v>#N/A</v>
      </c>
      <c r="RGR251" s="225" t="e">
        <v>#N/A</v>
      </c>
      <c r="RGS251" s="225" t="e">
        <v>#N/A</v>
      </c>
      <c r="RGT251" s="225" t="e">
        <v>#N/A</v>
      </c>
      <c r="RGU251" s="225" t="e">
        <v>#N/A</v>
      </c>
      <c r="RGV251" s="225" t="e">
        <v>#N/A</v>
      </c>
      <c r="RGW251" s="225" t="e">
        <v>#N/A</v>
      </c>
      <c r="RGX251" s="225" t="e">
        <v>#N/A</v>
      </c>
      <c r="RGY251" s="225" t="e">
        <v>#N/A</v>
      </c>
      <c r="RGZ251" s="225" t="e">
        <v>#N/A</v>
      </c>
      <c r="RHA251" s="225" t="e">
        <v>#N/A</v>
      </c>
      <c r="RHB251" s="225" t="e">
        <v>#N/A</v>
      </c>
      <c r="RHC251" s="225" t="e">
        <v>#N/A</v>
      </c>
      <c r="RHD251" s="225" t="e">
        <v>#N/A</v>
      </c>
      <c r="RHE251" s="225" t="e">
        <v>#N/A</v>
      </c>
      <c r="RHF251" s="225" t="e">
        <v>#N/A</v>
      </c>
      <c r="RHG251" s="225" t="e">
        <v>#N/A</v>
      </c>
      <c r="RHH251" s="225" t="e">
        <v>#N/A</v>
      </c>
      <c r="RHI251" s="225" t="e">
        <v>#N/A</v>
      </c>
      <c r="RHJ251" s="225" t="e">
        <v>#N/A</v>
      </c>
      <c r="RHK251" s="225" t="e">
        <v>#N/A</v>
      </c>
      <c r="RHL251" s="225" t="e">
        <v>#N/A</v>
      </c>
      <c r="RHM251" s="225" t="e">
        <v>#N/A</v>
      </c>
      <c r="RHN251" s="225" t="e">
        <v>#N/A</v>
      </c>
      <c r="RHO251" s="225" t="e">
        <v>#N/A</v>
      </c>
      <c r="RHP251" s="225" t="e">
        <v>#N/A</v>
      </c>
      <c r="RHQ251" s="225" t="e">
        <v>#N/A</v>
      </c>
      <c r="RHR251" s="225" t="e">
        <v>#N/A</v>
      </c>
      <c r="RHS251" s="225" t="e">
        <v>#N/A</v>
      </c>
      <c r="RHT251" s="225" t="e">
        <v>#N/A</v>
      </c>
      <c r="RHU251" s="225" t="e">
        <v>#N/A</v>
      </c>
      <c r="RHV251" s="225" t="e">
        <v>#N/A</v>
      </c>
      <c r="RHW251" s="225" t="e">
        <v>#N/A</v>
      </c>
      <c r="RHX251" s="225" t="e">
        <v>#N/A</v>
      </c>
      <c r="RHY251" s="225" t="e">
        <v>#N/A</v>
      </c>
      <c r="RHZ251" s="225" t="e">
        <v>#N/A</v>
      </c>
      <c r="RIA251" s="225" t="e">
        <v>#N/A</v>
      </c>
      <c r="RIB251" s="225" t="e">
        <v>#N/A</v>
      </c>
      <c r="RIC251" s="225" t="e">
        <v>#N/A</v>
      </c>
      <c r="RID251" s="225" t="e">
        <v>#N/A</v>
      </c>
      <c r="RIE251" s="225" t="e">
        <v>#N/A</v>
      </c>
      <c r="RIF251" s="225" t="e">
        <v>#N/A</v>
      </c>
      <c r="RIG251" s="225" t="e">
        <v>#N/A</v>
      </c>
      <c r="RIH251" s="225" t="e">
        <v>#N/A</v>
      </c>
      <c r="RII251" s="225" t="e">
        <v>#N/A</v>
      </c>
      <c r="RIJ251" s="225" t="e">
        <v>#N/A</v>
      </c>
      <c r="RIK251" s="225" t="e">
        <v>#N/A</v>
      </c>
      <c r="RIL251" s="225" t="e">
        <v>#N/A</v>
      </c>
      <c r="RIM251" s="225" t="e">
        <v>#N/A</v>
      </c>
      <c r="RIN251" s="225" t="e">
        <v>#N/A</v>
      </c>
      <c r="RIO251" s="225" t="e">
        <v>#N/A</v>
      </c>
      <c r="RIP251" s="225" t="e">
        <v>#N/A</v>
      </c>
      <c r="RIQ251" s="225" t="e">
        <v>#N/A</v>
      </c>
      <c r="RIR251" s="225" t="e">
        <v>#N/A</v>
      </c>
      <c r="RIS251" s="225" t="e">
        <v>#N/A</v>
      </c>
      <c r="RIT251" s="225" t="e">
        <v>#N/A</v>
      </c>
      <c r="RIU251" s="225" t="e">
        <v>#N/A</v>
      </c>
      <c r="RIV251" s="225" t="e">
        <v>#N/A</v>
      </c>
      <c r="RIW251" s="225" t="e">
        <v>#N/A</v>
      </c>
      <c r="RIX251" s="225" t="e">
        <v>#N/A</v>
      </c>
      <c r="RIY251" s="225" t="e">
        <v>#N/A</v>
      </c>
      <c r="RIZ251" s="225" t="e">
        <v>#N/A</v>
      </c>
      <c r="RJA251" s="225" t="e">
        <v>#N/A</v>
      </c>
      <c r="RJB251" s="225" t="e">
        <v>#N/A</v>
      </c>
      <c r="RJC251" s="225" t="e">
        <v>#N/A</v>
      </c>
      <c r="RJD251" s="225" t="e">
        <v>#N/A</v>
      </c>
      <c r="RJE251" s="225" t="e">
        <v>#N/A</v>
      </c>
      <c r="RJF251" s="225" t="e">
        <v>#N/A</v>
      </c>
      <c r="RJG251" s="225" t="e">
        <v>#N/A</v>
      </c>
      <c r="RJH251" s="225" t="e">
        <v>#N/A</v>
      </c>
      <c r="RJI251" s="225" t="e">
        <v>#N/A</v>
      </c>
      <c r="RJJ251" s="225" t="e">
        <v>#N/A</v>
      </c>
      <c r="RJK251" s="225" t="e">
        <v>#N/A</v>
      </c>
      <c r="RJL251" s="225" t="e">
        <v>#N/A</v>
      </c>
      <c r="RJM251" s="225" t="e">
        <v>#N/A</v>
      </c>
      <c r="RJN251" s="225" t="e">
        <v>#N/A</v>
      </c>
      <c r="RJO251" s="225" t="e">
        <v>#N/A</v>
      </c>
      <c r="RJP251" s="225" t="e">
        <v>#N/A</v>
      </c>
      <c r="RJQ251" s="225" t="e">
        <v>#N/A</v>
      </c>
      <c r="RJR251" s="225" t="e">
        <v>#N/A</v>
      </c>
      <c r="RJS251" s="225" t="e">
        <v>#N/A</v>
      </c>
      <c r="RJT251" s="225" t="e">
        <v>#N/A</v>
      </c>
      <c r="RJU251" s="225" t="e">
        <v>#N/A</v>
      </c>
      <c r="RJV251" s="225" t="e">
        <v>#N/A</v>
      </c>
      <c r="RJW251" s="225" t="e">
        <v>#N/A</v>
      </c>
      <c r="RJX251" s="225" t="e">
        <v>#N/A</v>
      </c>
      <c r="RJY251" s="225" t="e">
        <v>#N/A</v>
      </c>
      <c r="RJZ251" s="225" t="e">
        <v>#N/A</v>
      </c>
      <c r="RKA251" s="225" t="e">
        <v>#N/A</v>
      </c>
      <c r="RKB251" s="225" t="e">
        <v>#N/A</v>
      </c>
      <c r="RKC251" s="225" t="e">
        <v>#N/A</v>
      </c>
      <c r="RKD251" s="225" t="e">
        <v>#N/A</v>
      </c>
      <c r="RKE251" s="225" t="e">
        <v>#N/A</v>
      </c>
      <c r="RKF251" s="225" t="e">
        <v>#N/A</v>
      </c>
      <c r="RKG251" s="225" t="e">
        <v>#N/A</v>
      </c>
      <c r="RKH251" s="225" t="e">
        <v>#N/A</v>
      </c>
      <c r="RKI251" s="225" t="e">
        <v>#N/A</v>
      </c>
      <c r="RKJ251" s="225" t="e">
        <v>#N/A</v>
      </c>
      <c r="RKK251" s="225" t="e">
        <v>#N/A</v>
      </c>
      <c r="RKL251" s="225" t="e">
        <v>#N/A</v>
      </c>
      <c r="RKM251" s="225" t="e">
        <v>#N/A</v>
      </c>
      <c r="RKN251" s="225" t="e">
        <v>#N/A</v>
      </c>
      <c r="RKO251" s="225" t="e">
        <v>#N/A</v>
      </c>
      <c r="RKP251" s="225" t="e">
        <v>#N/A</v>
      </c>
      <c r="RKQ251" s="225" t="e">
        <v>#N/A</v>
      </c>
      <c r="RKR251" s="225" t="e">
        <v>#N/A</v>
      </c>
      <c r="RKS251" s="225" t="e">
        <v>#N/A</v>
      </c>
      <c r="RKT251" s="225" t="e">
        <v>#N/A</v>
      </c>
      <c r="RKU251" s="225" t="e">
        <v>#N/A</v>
      </c>
      <c r="RKV251" s="225" t="e">
        <v>#N/A</v>
      </c>
      <c r="RKW251" s="225" t="e">
        <v>#N/A</v>
      </c>
      <c r="RKX251" s="225" t="e">
        <v>#N/A</v>
      </c>
      <c r="RKY251" s="225" t="e">
        <v>#N/A</v>
      </c>
      <c r="RKZ251" s="225" t="e">
        <v>#N/A</v>
      </c>
      <c r="RLA251" s="225" t="e">
        <v>#N/A</v>
      </c>
      <c r="RLB251" s="225" t="e">
        <v>#N/A</v>
      </c>
      <c r="RLC251" s="225" t="e">
        <v>#N/A</v>
      </c>
      <c r="RLD251" s="225" t="e">
        <v>#N/A</v>
      </c>
      <c r="RLE251" s="225" t="e">
        <v>#N/A</v>
      </c>
      <c r="RLF251" s="225" t="e">
        <v>#N/A</v>
      </c>
      <c r="RLG251" s="225" t="e">
        <v>#N/A</v>
      </c>
      <c r="RLH251" s="225" t="e">
        <v>#N/A</v>
      </c>
      <c r="RLI251" s="225" t="e">
        <v>#N/A</v>
      </c>
      <c r="RLJ251" s="225" t="e">
        <v>#N/A</v>
      </c>
      <c r="RLK251" s="225" t="e">
        <v>#N/A</v>
      </c>
      <c r="RLL251" s="225" t="e">
        <v>#N/A</v>
      </c>
      <c r="RLM251" s="225" t="e">
        <v>#N/A</v>
      </c>
      <c r="RLN251" s="225" t="e">
        <v>#N/A</v>
      </c>
      <c r="RLO251" s="225" t="e">
        <v>#N/A</v>
      </c>
      <c r="RLP251" s="225" t="e">
        <v>#N/A</v>
      </c>
      <c r="RLQ251" s="225" t="e">
        <v>#N/A</v>
      </c>
      <c r="RLR251" s="225" t="e">
        <v>#N/A</v>
      </c>
      <c r="RLS251" s="225" t="e">
        <v>#N/A</v>
      </c>
      <c r="RLT251" s="225" t="e">
        <v>#N/A</v>
      </c>
      <c r="RLU251" s="225" t="e">
        <v>#N/A</v>
      </c>
      <c r="RLV251" s="225" t="e">
        <v>#N/A</v>
      </c>
      <c r="RLW251" s="225" t="e">
        <v>#N/A</v>
      </c>
      <c r="RLX251" s="225" t="e">
        <v>#N/A</v>
      </c>
      <c r="RLY251" s="225" t="e">
        <v>#N/A</v>
      </c>
      <c r="RLZ251" s="225" t="e">
        <v>#N/A</v>
      </c>
      <c r="RMA251" s="225" t="e">
        <v>#N/A</v>
      </c>
      <c r="RMB251" s="225" t="e">
        <v>#N/A</v>
      </c>
      <c r="RMC251" s="225" t="e">
        <v>#N/A</v>
      </c>
      <c r="RMD251" s="225" t="e">
        <v>#N/A</v>
      </c>
      <c r="RME251" s="225" t="e">
        <v>#N/A</v>
      </c>
      <c r="RMF251" s="225" t="e">
        <v>#N/A</v>
      </c>
      <c r="RMG251" s="225" t="e">
        <v>#N/A</v>
      </c>
      <c r="RMH251" s="225" t="e">
        <v>#N/A</v>
      </c>
      <c r="RMI251" s="225" t="e">
        <v>#N/A</v>
      </c>
      <c r="RMJ251" s="225" t="e">
        <v>#N/A</v>
      </c>
      <c r="RMK251" s="225" t="e">
        <v>#N/A</v>
      </c>
      <c r="RML251" s="225" t="e">
        <v>#N/A</v>
      </c>
      <c r="RMM251" s="225" t="e">
        <v>#N/A</v>
      </c>
      <c r="RMN251" s="225" t="e">
        <v>#N/A</v>
      </c>
      <c r="RMO251" s="225" t="e">
        <v>#N/A</v>
      </c>
      <c r="RMP251" s="225" t="e">
        <v>#N/A</v>
      </c>
      <c r="RMQ251" s="225" t="e">
        <v>#N/A</v>
      </c>
      <c r="RMR251" s="225" t="e">
        <v>#N/A</v>
      </c>
      <c r="RMS251" s="225" t="e">
        <v>#N/A</v>
      </c>
      <c r="RMT251" s="225" t="e">
        <v>#N/A</v>
      </c>
      <c r="RMU251" s="225" t="e">
        <v>#N/A</v>
      </c>
      <c r="RMV251" s="225" t="e">
        <v>#N/A</v>
      </c>
      <c r="RMW251" s="225" t="e">
        <v>#N/A</v>
      </c>
      <c r="RMX251" s="225" t="e">
        <v>#N/A</v>
      </c>
      <c r="RMY251" s="225" t="e">
        <v>#N/A</v>
      </c>
      <c r="RMZ251" s="225" t="e">
        <v>#N/A</v>
      </c>
      <c r="RNA251" s="225" t="e">
        <v>#N/A</v>
      </c>
      <c r="RNB251" s="225" t="e">
        <v>#N/A</v>
      </c>
      <c r="RNC251" s="225" t="e">
        <v>#N/A</v>
      </c>
      <c r="RND251" s="225" t="e">
        <v>#N/A</v>
      </c>
      <c r="RNE251" s="225" t="e">
        <v>#N/A</v>
      </c>
      <c r="RNF251" s="225" t="e">
        <v>#N/A</v>
      </c>
      <c r="RNG251" s="225" t="e">
        <v>#N/A</v>
      </c>
      <c r="RNH251" s="225" t="e">
        <v>#N/A</v>
      </c>
      <c r="RNI251" s="225" t="e">
        <v>#N/A</v>
      </c>
      <c r="RNJ251" s="225" t="e">
        <v>#N/A</v>
      </c>
      <c r="RNK251" s="225" t="e">
        <v>#N/A</v>
      </c>
      <c r="RNL251" s="225" t="e">
        <v>#N/A</v>
      </c>
      <c r="RNM251" s="225" t="e">
        <v>#N/A</v>
      </c>
      <c r="RNN251" s="225" t="e">
        <v>#N/A</v>
      </c>
      <c r="RNO251" s="225" t="e">
        <v>#N/A</v>
      </c>
      <c r="RNP251" s="225" t="e">
        <v>#N/A</v>
      </c>
      <c r="RNQ251" s="225" t="e">
        <v>#N/A</v>
      </c>
      <c r="RNR251" s="225" t="e">
        <v>#N/A</v>
      </c>
      <c r="RNS251" s="225" t="e">
        <v>#N/A</v>
      </c>
      <c r="RNT251" s="225" t="e">
        <v>#N/A</v>
      </c>
      <c r="RNU251" s="225" t="e">
        <v>#N/A</v>
      </c>
      <c r="RNV251" s="225" t="e">
        <v>#N/A</v>
      </c>
      <c r="RNW251" s="225" t="e">
        <v>#N/A</v>
      </c>
      <c r="RNX251" s="225" t="e">
        <v>#N/A</v>
      </c>
      <c r="RNY251" s="225" t="e">
        <v>#N/A</v>
      </c>
      <c r="RNZ251" s="225" t="e">
        <v>#N/A</v>
      </c>
      <c r="ROA251" s="225" t="e">
        <v>#N/A</v>
      </c>
      <c r="ROB251" s="225" t="e">
        <v>#N/A</v>
      </c>
      <c r="ROC251" s="225" t="e">
        <v>#N/A</v>
      </c>
      <c r="ROD251" s="225" t="e">
        <v>#N/A</v>
      </c>
      <c r="ROE251" s="225" t="e">
        <v>#N/A</v>
      </c>
      <c r="ROF251" s="225" t="e">
        <v>#N/A</v>
      </c>
      <c r="ROG251" s="225" t="e">
        <v>#N/A</v>
      </c>
      <c r="ROH251" s="225" t="e">
        <v>#N/A</v>
      </c>
      <c r="ROI251" s="225" t="e">
        <v>#N/A</v>
      </c>
      <c r="ROJ251" s="225" t="e">
        <v>#N/A</v>
      </c>
      <c r="ROK251" s="225" t="e">
        <v>#N/A</v>
      </c>
      <c r="ROL251" s="225" t="e">
        <v>#N/A</v>
      </c>
      <c r="ROM251" s="225" t="e">
        <v>#N/A</v>
      </c>
      <c r="RON251" s="225" t="e">
        <v>#N/A</v>
      </c>
      <c r="ROO251" s="225" t="e">
        <v>#N/A</v>
      </c>
      <c r="ROP251" s="225" t="e">
        <v>#N/A</v>
      </c>
      <c r="ROQ251" s="225" t="e">
        <v>#N/A</v>
      </c>
      <c r="ROR251" s="225" t="e">
        <v>#N/A</v>
      </c>
      <c r="ROS251" s="225" t="e">
        <v>#N/A</v>
      </c>
      <c r="ROT251" s="225" t="e">
        <v>#N/A</v>
      </c>
      <c r="ROU251" s="225" t="e">
        <v>#N/A</v>
      </c>
      <c r="ROV251" s="225" t="e">
        <v>#N/A</v>
      </c>
      <c r="ROW251" s="225" t="e">
        <v>#N/A</v>
      </c>
      <c r="ROX251" s="225" t="e">
        <v>#N/A</v>
      </c>
      <c r="ROY251" s="225" t="e">
        <v>#N/A</v>
      </c>
      <c r="ROZ251" s="225" t="e">
        <v>#N/A</v>
      </c>
      <c r="RPA251" s="225" t="e">
        <v>#N/A</v>
      </c>
      <c r="RPB251" s="225" t="e">
        <v>#N/A</v>
      </c>
      <c r="RPC251" s="225" t="e">
        <v>#N/A</v>
      </c>
      <c r="RPD251" s="225" t="e">
        <v>#N/A</v>
      </c>
      <c r="RPE251" s="225" t="e">
        <v>#N/A</v>
      </c>
      <c r="RPF251" s="225" t="e">
        <v>#N/A</v>
      </c>
      <c r="RPG251" s="225" t="e">
        <v>#N/A</v>
      </c>
      <c r="RPH251" s="225" t="e">
        <v>#N/A</v>
      </c>
      <c r="RPI251" s="225" t="e">
        <v>#N/A</v>
      </c>
      <c r="RPJ251" s="225" t="e">
        <v>#N/A</v>
      </c>
      <c r="RPK251" s="225" t="e">
        <v>#N/A</v>
      </c>
      <c r="RPL251" s="225" t="e">
        <v>#N/A</v>
      </c>
      <c r="RPM251" s="225" t="e">
        <v>#N/A</v>
      </c>
      <c r="RPN251" s="225" t="e">
        <v>#N/A</v>
      </c>
      <c r="RPO251" s="225" t="e">
        <v>#N/A</v>
      </c>
      <c r="RPP251" s="225" t="e">
        <v>#N/A</v>
      </c>
      <c r="RPQ251" s="225" t="e">
        <v>#N/A</v>
      </c>
      <c r="RPR251" s="225" t="e">
        <v>#N/A</v>
      </c>
      <c r="RPS251" s="225" t="e">
        <v>#N/A</v>
      </c>
      <c r="RPT251" s="225" t="e">
        <v>#N/A</v>
      </c>
      <c r="RPU251" s="225" t="e">
        <v>#N/A</v>
      </c>
      <c r="RPV251" s="225" t="e">
        <v>#N/A</v>
      </c>
      <c r="RPW251" s="225" t="e">
        <v>#N/A</v>
      </c>
      <c r="RPX251" s="225" t="e">
        <v>#N/A</v>
      </c>
      <c r="RPY251" s="225" t="e">
        <v>#N/A</v>
      </c>
      <c r="RPZ251" s="225" t="e">
        <v>#N/A</v>
      </c>
      <c r="RQA251" s="225" t="e">
        <v>#N/A</v>
      </c>
      <c r="RQB251" s="225" t="e">
        <v>#N/A</v>
      </c>
      <c r="RQC251" s="225" t="e">
        <v>#N/A</v>
      </c>
      <c r="RQD251" s="225" t="e">
        <v>#N/A</v>
      </c>
      <c r="RQE251" s="225" t="e">
        <v>#N/A</v>
      </c>
      <c r="RQF251" s="225" t="e">
        <v>#N/A</v>
      </c>
      <c r="RQG251" s="225" t="e">
        <v>#N/A</v>
      </c>
      <c r="RQH251" s="225" t="e">
        <v>#N/A</v>
      </c>
      <c r="RQI251" s="225" t="e">
        <v>#N/A</v>
      </c>
      <c r="RQJ251" s="225" t="e">
        <v>#N/A</v>
      </c>
      <c r="RQK251" s="225" t="e">
        <v>#N/A</v>
      </c>
      <c r="RQL251" s="225" t="e">
        <v>#N/A</v>
      </c>
      <c r="RQM251" s="225" t="e">
        <v>#N/A</v>
      </c>
      <c r="RQN251" s="225" t="e">
        <v>#N/A</v>
      </c>
      <c r="RQO251" s="225" t="e">
        <v>#N/A</v>
      </c>
      <c r="RQP251" s="225" t="e">
        <v>#N/A</v>
      </c>
      <c r="RQQ251" s="225" t="e">
        <v>#N/A</v>
      </c>
      <c r="RQR251" s="225" t="e">
        <v>#N/A</v>
      </c>
      <c r="RQS251" s="225" t="e">
        <v>#N/A</v>
      </c>
      <c r="RQT251" s="225" t="e">
        <v>#N/A</v>
      </c>
      <c r="RQU251" s="225" t="e">
        <v>#N/A</v>
      </c>
      <c r="RQV251" s="225" t="e">
        <v>#N/A</v>
      </c>
      <c r="RQW251" s="225" t="e">
        <v>#N/A</v>
      </c>
      <c r="RQX251" s="225" t="e">
        <v>#N/A</v>
      </c>
      <c r="RQY251" s="225" t="e">
        <v>#N/A</v>
      </c>
      <c r="RQZ251" s="225" t="e">
        <v>#N/A</v>
      </c>
      <c r="RRA251" s="225" t="e">
        <v>#N/A</v>
      </c>
      <c r="RRB251" s="225" t="e">
        <v>#N/A</v>
      </c>
      <c r="RRC251" s="225" t="e">
        <v>#N/A</v>
      </c>
      <c r="RRD251" s="225" t="e">
        <v>#N/A</v>
      </c>
      <c r="RRE251" s="225" t="e">
        <v>#N/A</v>
      </c>
      <c r="RRF251" s="225" t="e">
        <v>#N/A</v>
      </c>
      <c r="RRG251" s="225" t="e">
        <v>#N/A</v>
      </c>
      <c r="RRH251" s="225" t="e">
        <v>#N/A</v>
      </c>
      <c r="RRI251" s="225" t="e">
        <v>#N/A</v>
      </c>
      <c r="RRJ251" s="225" t="e">
        <v>#N/A</v>
      </c>
      <c r="RRK251" s="225" t="e">
        <v>#N/A</v>
      </c>
      <c r="RRL251" s="225" t="e">
        <v>#N/A</v>
      </c>
      <c r="RRM251" s="225" t="e">
        <v>#N/A</v>
      </c>
      <c r="RRN251" s="225" t="e">
        <v>#N/A</v>
      </c>
      <c r="RRO251" s="225" t="e">
        <v>#N/A</v>
      </c>
      <c r="RRP251" s="225" t="e">
        <v>#N/A</v>
      </c>
      <c r="RRQ251" s="225" t="e">
        <v>#N/A</v>
      </c>
      <c r="RRR251" s="225" t="e">
        <v>#N/A</v>
      </c>
      <c r="RRS251" s="225" t="e">
        <v>#N/A</v>
      </c>
      <c r="RRT251" s="225" t="e">
        <v>#N/A</v>
      </c>
      <c r="RRU251" s="225" t="e">
        <v>#N/A</v>
      </c>
      <c r="RRV251" s="225" t="e">
        <v>#N/A</v>
      </c>
      <c r="RRW251" s="225" t="e">
        <v>#N/A</v>
      </c>
      <c r="RRX251" s="225" t="e">
        <v>#N/A</v>
      </c>
      <c r="RRY251" s="225" t="e">
        <v>#N/A</v>
      </c>
      <c r="RRZ251" s="225" t="e">
        <v>#N/A</v>
      </c>
      <c r="RSA251" s="225" t="e">
        <v>#N/A</v>
      </c>
      <c r="RSB251" s="225" t="e">
        <v>#N/A</v>
      </c>
      <c r="RSC251" s="225" t="e">
        <v>#N/A</v>
      </c>
      <c r="RSD251" s="225" t="e">
        <v>#N/A</v>
      </c>
      <c r="RSE251" s="225" t="e">
        <v>#N/A</v>
      </c>
      <c r="RSF251" s="225" t="e">
        <v>#N/A</v>
      </c>
      <c r="RSG251" s="225" t="e">
        <v>#N/A</v>
      </c>
      <c r="RSH251" s="225" t="e">
        <v>#N/A</v>
      </c>
      <c r="RSI251" s="225" t="e">
        <v>#N/A</v>
      </c>
      <c r="RSJ251" s="225" t="e">
        <v>#N/A</v>
      </c>
      <c r="RSK251" s="225" t="e">
        <v>#N/A</v>
      </c>
      <c r="RSL251" s="225" t="e">
        <v>#N/A</v>
      </c>
      <c r="RSM251" s="225" t="e">
        <v>#N/A</v>
      </c>
      <c r="RSN251" s="225" t="e">
        <v>#N/A</v>
      </c>
      <c r="RSO251" s="225" t="e">
        <v>#N/A</v>
      </c>
      <c r="RSP251" s="225" t="e">
        <v>#N/A</v>
      </c>
      <c r="RSQ251" s="225" t="e">
        <v>#N/A</v>
      </c>
      <c r="RSR251" s="225" t="e">
        <v>#N/A</v>
      </c>
      <c r="RSS251" s="225" t="e">
        <v>#N/A</v>
      </c>
      <c r="RST251" s="225" t="e">
        <v>#N/A</v>
      </c>
      <c r="RSU251" s="225" t="e">
        <v>#N/A</v>
      </c>
      <c r="RSV251" s="225" t="e">
        <v>#N/A</v>
      </c>
      <c r="RSW251" s="225" t="e">
        <v>#N/A</v>
      </c>
      <c r="RSX251" s="225" t="e">
        <v>#N/A</v>
      </c>
      <c r="RSY251" s="225" t="e">
        <v>#N/A</v>
      </c>
      <c r="RSZ251" s="225" t="e">
        <v>#N/A</v>
      </c>
      <c r="RTA251" s="225" t="e">
        <v>#N/A</v>
      </c>
      <c r="RTB251" s="225" t="e">
        <v>#N/A</v>
      </c>
      <c r="RTC251" s="225" t="e">
        <v>#N/A</v>
      </c>
      <c r="RTD251" s="225" t="e">
        <v>#N/A</v>
      </c>
      <c r="RTE251" s="225" t="e">
        <v>#N/A</v>
      </c>
      <c r="RTF251" s="225" t="e">
        <v>#N/A</v>
      </c>
      <c r="RTG251" s="225" t="e">
        <v>#N/A</v>
      </c>
      <c r="RTH251" s="225" t="e">
        <v>#N/A</v>
      </c>
      <c r="RTI251" s="225" t="e">
        <v>#N/A</v>
      </c>
      <c r="RTJ251" s="225" t="e">
        <v>#N/A</v>
      </c>
      <c r="RTK251" s="225" t="e">
        <v>#N/A</v>
      </c>
      <c r="RTL251" s="225" t="e">
        <v>#N/A</v>
      </c>
      <c r="RTM251" s="225" t="e">
        <v>#N/A</v>
      </c>
      <c r="RTN251" s="225" t="e">
        <v>#N/A</v>
      </c>
      <c r="RTO251" s="225" t="e">
        <v>#N/A</v>
      </c>
      <c r="RTP251" s="225" t="e">
        <v>#N/A</v>
      </c>
      <c r="RTQ251" s="225" t="e">
        <v>#N/A</v>
      </c>
      <c r="RTR251" s="225" t="e">
        <v>#N/A</v>
      </c>
      <c r="RTS251" s="225" t="e">
        <v>#N/A</v>
      </c>
      <c r="RTT251" s="225" t="e">
        <v>#N/A</v>
      </c>
      <c r="RTU251" s="225" t="e">
        <v>#N/A</v>
      </c>
      <c r="RTV251" s="225" t="e">
        <v>#N/A</v>
      </c>
      <c r="RTW251" s="225" t="e">
        <v>#N/A</v>
      </c>
      <c r="RTX251" s="225" t="e">
        <v>#N/A</v>
      </c>
      <c r="RTY251" s="225" t="e">
        <v>#N/A</v>
      </c>
      <c r="RTZ251" s="225" t="e">
        <v>#N/A</v>
      </c>
      <c r="RUA251" s="225" t="e">
        <v>#N/A</v>
      </c>
      <c r="RUB251" s="225" t="e">
        <v>#N/A</v>
      </c>
      <c r="RUC251" s="225" t="e">
        <v>#N/A</v>
      </c>
      <c r="RUD251" s="225" t="e">
        <v>#N/A</v>
      </c>
      <c r="RUE251" s="225" t="e">
        <v>#N/A</v>
      </c>
      <c r="RUF251" s="225" t="e">
        <v>#N/A</v>
      </c>
      <c r="RUG251" s="225" t="e">
        <v>#N/A</v>
      </c>
      <c r="RUH251" s="225" t="e">
        <v>#N/A</v>
      </c>
      <c r="RUI251" s="225" t="e">
        <v>#N/A</v>
      </c>
      <c r="RUJ251" s="225" t="e">
        <v>#N/A</v>
      </c>
      <c r="RUK251" s="225" t="e">
        <v>#N/A</v>
      </c>
      <c r="RUL251" s="225" t="e">
        <v>#N/A</v>
      </c>
      <c r="RUM251" s="225" t="e">
        <v>#N/A</v>
      </c>
      <c r="RUN251" s="225" t="e">
        <v>#N/A</v>
      </c>
      <c r="RUO251" s="225" t="e">
        <v>#N/A</v>
      </c>
      <c r="RUP251" s="225" t="e">
        <v>#N/A</v>
      </c>
      <c r="RUQ251" s="225" t="e">
        <v>#N/A</v>
      </c>
      <c r="RUR251" s="225" t="e">
        <v>#N/A</v>
      </c>
      <c r="RUS251" s="225" t="e">
        <v>#N/A</v>
      </c>
      <c r="RUT251" s="225" t="e">
        <v>#N/A</v>
      </c>
      <c r="RUU251" s="225" t="e">
        <v>#N/A</v>
      </c>
      <c r="RUV251" s="225" t="e">
        <v>#N/A</v>
      </c>
      <c r="RUW251" s="225" t="e">
        <v>#N/A</v>
      </c>
      <c r="RUX251" s="225" t="e">
        <v>#N/A</v>
      </c>
      <c r="RUY251" s="225" t="e">
        <v>#N/A</v>
      </c>
      <c r="RUZ251" s="225" t="e">
        <v>#N/A</v>
      </c>
      <c r="RVA251" s="225" t="e">
        <v>#N/A</v>
      </c>
      <c r="RVB251" s="225" t="e">
        <v>#N/A</v>
      </c>
      <c r="RVC251" s="225" t="e">
        <v>#N/A</v>
      </c>
      <c r="RVD251" s="225" t="e">
        <v>#N/A</v>
      </c>
      <c r="RVE251" s="225" t="e">
        <v>#N/A</v>
      </c>
      <c r="RVF251" s="225" t="e">
        <v>#N/A</v>
      </c>
      <c r="RVG251" s="225" t="e">
        <v>#N/A</v>
      </c>
      <c r="RVH251" s="225" t="e">
        <v>#N/A</v>
      </c>
      <c r="RVI251" s="225" t="e">
        <v>#N/A</v>
      </c>
      <c r="RVJ251" s="225" t="e">
        <v>#N/A</v>
      </c>
      <c r="RVK251" s="225" t="e">
        <v>#N/A</v>
      </c>
      <c r="RVL251" s="225" t="e">
        <v>#N/A</v>
      </c>
      <c r="RVM251" s="225" t="e">
        <v>#N/A</v>
      </c>
      <c r="RVN251" s="225" t="e">
        <v>#N/A</v>
      </c>
      <c r="RVO251" s="225" t="e">
        <v>#N/A</v>
      </c>
      <c r="RVP251" s="225" t="e">
        <v>#N/A</v>
      </c>
      <c r="RVQ251" s="225" t="e">
        <v>#N/A</v>
      </c>
      <c r="RVR251" s="225" t="e">
        <v>#N/A</v>
      </c>
      <c r="RVS251" s="225" t="e">
        <v>#N/A</v>
      </c>
      <c r="RVT251" s="225" t="e">
        <v>#N/A</v>
      </c>
      <c r="RVU251" s="225" t="e">
        <v>#N/A</v>
      </c>
      <c r="RVV251" s="225" t="e">
        <v>#N/A</v>
      </c>
      <c r="RVW251" s="225" t="e">
        <v>#N/A</v>
      </c>
      <c r="RVX251" s="225" t="e">
        <v>#N/A</v>
      </c>
      <c r="RVY251" s="225" t="e">
        <v>#N/A</v>
      </c>
      <c r="RVZ251" s="225" t="e">
        <v>#N/A</v>
      </c>
      <c r="RWA251" s="225" t="e">
        <v>#N/A</v>
      </c>
      <c r="RWB251" s="225" t="e">
        <v>#N/A</v>
      </c>
      <c r="RWC251" s="225" t="e">
        <v>#N/A</v>
      </c>
      <c r="RWD251" s="225" t="e">
        <v>#N/A</v>
      </c>
      <c r="RWE251" s="225" t="e">
        <v>#N/A</v>
      </c>
      <c r="RWF251" s="225" t="e">
        <v>#N/A</v>
      </c>
      <c r="RWG251" s="225" t="e">
        <v>#N/A</v>
      </c>
      <c r="RWH251" s="225" t="e">
        <v>#N/A</v>
      </c>
      <c r="RWI251" s="225" t="e">
        <v>#N/A</v>
      </c>
      <c r="RWJ251" s="225" t="e">
        <v>#N/A</v>
      </c>
      <c r="RWK251" s="225" t="e">
        <v>#N/A</v>
      </c>
      <c r="RWL251" s="225" t="e">
        <v>#N/A</v>
      </c>
      <c r="RWM251" s="225" t="e">
        <v>#N/A</v>
      </c>
      <c r="RWN251" s="225" t="e">
        <v>#N/A</v>
      </c>
      <c r="RWO251" s="225" t="e">
        <v>#N/A</v>
      </c>
      <c r="RWP251" s="225" t="e">
        <v>#N/A</v>
      </c>
      <c r="RWQ251" s="225" t="e">
        <v>#N/A</v>
      </c>
      <c r="RWR251" s="225" t="e">
        <v>#N/A</v>
      </c>
      <c r="RWS251" s="225" t="e">
        <v>#N/A</v>
      </c>
      <c r="RWT251" s="225" t="e">
        <v>#N/A</v>
      </c>
      <c r="RWU251" s="225" t="e">
        <v>#N/A</v>
      </c>
      <c r="RWV251" s="225" t="e">
        <v>#N/A</v>
      </c>
      <c r="RWW251" s="225" t="e">
        <v>#N/A</v>
      </c>
      <c r="RWX251" s="225" t="e">
        <v>#N/A</v>
      </c>
      <c r="RWY251" s="225" t="e">
        <v>#N/A</v>
      </c>
      <c r="RWZ251" s="225" t="e">
        <v>#N/A</v>
      </c>
      <c r="RXA251" s="225" t="e">
        <v>#N/A</v>
      </c>
      <c r="RXB251" s="225" t="e">
        <v>#N/A</v>
      </c>
      <c r="RXC251" s="225" t="e">
        <v>#N/A</v>
      </c>
      <c r="RXD251" s="225" t="e">
        <v>#N/A</v>
      </c>
      <c r="RXE251" s="225" t="e">
        <v>#N/A</v>
      </c>
      <c r="RXF251" s="225" t="e">
        <v>#N/A</v>
      </c>
      <c r="RXG251" s="225" t="e">
        <v>#N/A</v>
      </c>
      <c r="RXH251" s="225" t="e">
        <v>#N/A</v>
      </c>
      <c r="RXI251" s="225" t="e">
        <v>#N/A</v>
      </c>
      <c r="RXJ251" s="225" t="e">
        <v>#N/A</v>
      </c>
      <c r="RXK251" s="225" t="e">
        <v>#N/A</v>
      </c>
      <c r="RXL251" s="225" t="e">
        <v>#N/A</v>
      </c>
      <c r="RXM251" s="225" t="e">
        <v>#N/A</v>
      </c>
      <c r="RXN251" s="225" t="e">
        <v>#N/A</v>
      </c>
      <c r="RXO251" s="225" t="e">
        <v>#N/A</v>
      </c>
      <c r="RXP251" s="225" t="e">
        <v>#N/A</v>
      </c>
      <c r="RXQ251" s="225" t="e">
        <v>#N/A</v>
      </c>
      <c r="RXR251" s="225" t="e">
        <v>#N/A</v>
      </c>
      <c r="RXS251" s="225" t="e">
        <v>#N/A</v>
      </c>
      <c r="RXT251" s="225" t="e">
        <v>#N/A</v>
      </c>
      <c r="RXU251" s="225" t="e">
        <v>#N/A</v>
      </c>
      <c r="RXV251" s="225" t="e">
        <v>#N/A</v>
      </c>
      <c r="RXW251" s="225" t="e">
        <v>#N/A</v>
      </c>
      <c r="RXX251" s="225" t="e">
        <v>#N/A</v>
      </c>
      <c r="RXY251" s="225" t="e">
        <v>#N/A</v>
      </c>
      <c r="RXZ251" s="225" t="e">
        <v>#N/A</v>
      </c>
      <c r="RYA251" s="225" t="e">
        <v>#N/A</v>
      </c>
      <c r="RYB251" s="225" t="e">
        <v>#N/A</v>
      </c>
      <c r="RYC251" s="225" t="e">
        <v>#N/A</v>
      </c>
      <c r="RYD251" s="225" t="e">
        <v>#N/A</v>
      </c>
      <c r="RYE251" s="225" t="e">
        <v>#N/A</v>
      </c>
      <c r="RYF251" s="225" t="e">
        <v>#N/A</v>
      </c>
      <c r="RYG251" s="225" t="e">
        <v>#N/A</v>
      </c>
      <c r="RYH251" s="225" t="e">
        <v>#N/A</v>
      </c>
      <c r="RYI251" s="225" t="e">
        <v>#N/A</v>
      </c>
      <c r="RYJ251" s="225" t="e">
        <v>#N/A</v>
      </c>
      <c r="RYK251" s="225" t="e">
        <v>#N/A</v>
      </c>
      <c r="RYL251" s="225" t="e">
        <v>#N/A</v>
      </c>
      <c r="RYM251" s="225" t="e">
        <v>#N/A</v>
      </c>
      <c r="RYN251" s="225" t="e">
        <v>#N/A</v>
      </c>
      <c r="RYO251" s="225" t="e">
        <v>#N/A</v>
      </c>
      <c r="RYP251" s="225" t="e">
        <v>#N/A</v>
      </c>
      <c r="RYQ251" s="225" t="e">
        <v>#N/A</v>
      </c>
      <c r="RYR251" s="225" t="e">
        <v>#N/A</v>
      </c>
      <c r="RYS251" s="225" t="e">
        <v>#N/A</v>
      </c>
      <c r="RYT251" s="225" t="e">
        <v>#N/A</v>
      </c>
      <c r="RYU251" s="225" t="e">
        <v>#N/A</v>
      </c>
      <c r="RYV251" s="225" t="e">
        <v>#N/A</v>
      </c>
      <c r="RYW251" s="225" t="e">
        <v>#N/A</v>
      </c>
      <c r="RYX251" s="225" t="e">
        <v>#N/A</v>
      </c>
      <c r="RYY251" s="225" t="e">
        <v>#N/A</v>
      </c>
      <c r="RYZ251" s="225" t="e">
        <v>#N/A</v>
      </c>
      <c r="RZA251" s="225" t="e">
        <v>#N/A</v>
      </c>
      <c r="RZB251" s="225" t="e">
        <v>#N/A</v>
      </c>
      <c r="RZC251" s="225" t="e">
        <v>#N/A</v>
      </c>
      <c r="RZD251" s="225" t="e">
        <v>#N/A</v>
      </c>
      <c r="RZE251" s="225" t="e">
        <v>#N/A</v>
      </c>
      <c r="RZF251" s="225" t="e">
        <v>#N/A</v>
      </c>
      <c r="RZG251" s="225" t="e">
        <v>#N/A</v>
      </c>
      <c r="RZH251" s="225" t="e">
        <v>#N/A</v>
      </c>
      <c r="RZI251" s="225" t="e">
        <v>#N/A</v>
      </c>
      <c r="RZJ251" s="225" t="e">
        <v>#N/A</v>
      </c>
      <c r="RZK251" s="225" t="e">
        <v>#N/A</v>
      </c>
      <c r="RZL251" s="225" t="e">
        <v>#N/A</v>
      </c>
      <c r="RZM251" s="225" t="e">
        <v>#N/A</v>
      </c>
      <c r="RZN251" s="225" t="e">
        <v>#N/A</v>
      </c>
      <c r="RZO251" s="225" t="e">
        <v>#N/A</v>
      </c>
      <c r="RZP251" s="225" t="e">
        <v>#N/A</v>
      </c>
      <c r="RZQ251" s="225" t="e">
        <v>#N/A</v>
      </c>
      <c r="RZR251" s="225" t="e">
        <v>#N/A</v>
      </c>
      <c r="RZS251" s="225" t="e">
        <v>#N/A</v>
      </c>
      <c r="RZT251" s="225" t="e">
        <v>#N/A</v>
      </c>
      <c r="RZU251" s="225" t="e">
        <v>#N/A</v>
      </c>
      <c r="RZV251" s="225" t="e">
        <v>#N/A</v>
      </c>
      <c r="RZW251" s="225" t="e">
        <v>#N/A</v>
      </c>
      <c r="RZX251" s="225" t="e">
        <v>#N/A</v>
      </c>
      <c r="RZY251" s="225" t="e">
        <v>#N/A</v>
      </c>
      <c r="RZZ251" s="225" t="e">
        <v>#N/A</v>
      </c>
      <c r="SAA251" s="225" t="e">
        <v>#N/A</v>
      </c>
      <c r="SAB251" s="225" t="e">
        <v>#N/A</v>
      </c>
      <c r="SAC251" s="225" t="e">
        <v>#N/A</v>
      </c>
      <c r="SAD251" s="225" t="e">
        <v>#N/A</v>
      </c>
      <c r="SAE251" s="225" t="e">
        <v>#N/A</v>
      </c>
      <c r="SAF251" s="225" t="e">
        <v>#N/A</v>
      </c>
      <c r="SAG251" s="225" t="e">
        <v>#N/A</v>
      </c>
      <c r="SAH251" s="225" t="e">
        <v>#N/A</v>
      </c>
      <c r="SAI251" s="225" t="e">
        <v>#N/A</v>
      </c>
      <c r="SAJ251" s="225" t="e">
        <v>#N/A</v>
      </c>
      <c r="SAK251" s="225" t="e">
        <v>#N/A</v>
      </c>
      <c r="SAL251" s="225" t="e">
        <v>#N/A</v>
      </c>
      <c r="SAM251" s="225" t="e">
        <v>#N/A</v>
      </c>
      <c r="SAN251" s="225" t="e">
        <v>#N/A</v>
      </c>
      <c r="SAO251" s="225" t="e">
        <v>#N/A</v>
      </c>
      <c r="SAP251" s="225" t="e">
        <v>#N/A</v>
      </c>
      <c r="SAQ251" s="225" t="e">
        <v>#N/A</v>
      </c>
      <c r="SAR251" s="225" t="e">
        <v>#N/A</v>
      </c>
      <c r="SAS251" s="225" t="e">
        <v>#N/A</v>
      </c>
      <c r="SAT251" s="225" t="e">
        <v>#N/A</v>
      </c>
      <c r="SAU251" s="225" t="e">
        <v>#N/A</v>
      </c>
      <c r="SAV251" s="225" t="e">
        <v>#N/A</v>
      </c>
      <c r="SAW251" s="225" t="e">
        <v>#N/A</v>
      </c>
      <c r="SAX251" s="225" t="e">
        <v>#N/A</v>
      </c>
      <c r="SAY251" s="225" t="e">
        <v>#N/A</v>
      </c>
      <c r="SAZ251" s="225" t="e">
        <v>#N/A</v>
      </c>
      <c r="SBA251" s="225" t="e">
        <v>#N/A</v>
      </c>
      <c r="SBB251" s="225" t="e">
        <v>#N/A</v>
      </c>
      <c r="SBC251" s="225" t="e">
        <v>#N/A</v>
      </c>
      <c r="SBD251" s="225" t="e">
        <v>#N/A</v>
      </c>
      <c r="SBE251" s="225" t="e">
        <v>#N/A</v>
      </c>
      <c r="SBF251" s="225" t="e">
        <v>#N/A</v>
      </c>
      <c r="SBG251" s="225" t="e">
        <v>#N/A</v>
      </c>
      <c r="SBH251" s="225" t="e">
        <v>#N/A</v>
      </c>
      <c r="SBI251" s="225" t="e">
        <v>#N/A</v>
      </c>
      <c r="SBJ251" s="225" t="e">
        <v>#N/A</v>
      </c>
      <c r="SBK251" s="225" t="e">
        <v>#N/A</v>
      </c>
      <c r="SBL251" s="225" t="e">
        <v>#N/A</v>
      </c>
      <c r="SBM251" s="225" t="e">
        <v>#N/A</v>
      </c>
      <c r="SBN251" s="225" t="e">
        <v>#N/A</v>
      </c>
      <c r="SBO251" s="225" t="e">
        <v>#N/A</v>
      </c>
      <c r="SBP251" s="225" t="e">
        <v>#N/A</v>
      </c>
      <c r="SBQ251" s="225" t="e">
        <v>#N/A</v>
      </c>
      <c r="SBR251" s="225" t="e">
        <v>#N/A</v>
      </c>
      <c r="SBS251" s="225" t="e">
        <v>#N/A</v>
      </c>
      <c r="SBT251" s="225" t="e">
        <v>#N/A</v>
      </c>
      <c r="SBU251" s="225" t="e">
        <v>#N/A</v>
      </c>
      <c r="SBV251" s="225" t="e">
        <v>#N/A</v>
      </c>
      <c r="SBW251" s="225" t="e">
        <v>#N/A</v>
      </c>
      <c r="SBX251" s="225" t="e">
        <v>#N/A</v>
      </c>
      <c r="SBY251" s="225" t="e">
        <v>#N/A</v>
      </c>
      <c r="SBZ251" s="225" t="e">
        <v>#N/A</v>
      </c>
      <c r="SCA251" s="225" t="e">
        <v>#N/A</v>
      </c>
      <c r="SCB251" s="225" t="e">
        <v>#N/A</v>
      </c>
      <c r="SCC251" s="225" t="e">
        <v>#N/A</v>
      </c>
      <c r="SCD251" s="225" t="e">
        <v>#N/A</v>
      </c>
      <c r="SCE251" s="225" t="e">
        <v>#N/A</v>
      </c>
      <c r="SCF251" s="225" t="e">
        <v>#N/A</v>
      </c>
      <c r="SCG251" s="225" t="e">
        <v>#N/A</v>
      </c>
      <c r="SCH251" s="225" t="e">
        <v>#N/A</v>
      </c>
      <c r="SCI251" s="225" t="e">
        <v>#N/A</v>
      </c>
      <c r="SCJ251" s="225" t="e">
        <v>#N/A</v>
      </c>
      <c r="SCK251" s="225" t="e">
        <v>#N/A</v>
      </c>
      <c r="SCL251" s="225" t="e">
        <v>#N/A</v>
      </c>
      <c r="SCM251" s="225" t="e">
        <v>#N/A</v>
      </c>
      <c r="SCN251" s="225" t="e">
        <v>#N/A</v>
      </c>
      <c r="SCO251" s="225" t="e">
        <v>#N/A</v>
      </c>
      <c r="SCP251" s="225" t="e">
        <v>#N/A</v>
      </c>
      <c r="SCQ251" s="225" t="e">
        <v>#N/A</v>
      </c>
      <c r="SCR251" s="225" t="e">
        <v>#N/A</v>
      </c>
      <c r="SCS251" s="225" t="e">
        <v>#N/A</v>
      </c>
      <c r="SCT251" s="225" t="e">
        <v>#N/A</v>
      </c>
      <c r="SCU251" s="225" t="e">
        <v>#N/A</v>
      </c>
      <c r="SCV251" s="225" t="e">
        <v>#N/A</v>
      </c>
      <c r="SCW251" s="225" t="e">
        <v>#N/A</v>
      </c>
      <c r="SCX251" s="225" t="e">
        <v>#N/A</v>
      </c>
      <c r="SCY251" s="225" t="e">
        <v>#N/A</v>
      </c>
      <c r="SCZ251" s="225" t="e">
        <v>#N/A</v>
      </c>
      <c r="SDA251" s="225" t="e">
        <v>#N/A</v>
      </c>
      <c r="SDB251" s="225" t="e">
        <v>#N/A</v>
      </c>
      <c r="SDC251" s="225" t="e">
        <v>#N/A</v>
      </c>
      <c r="SDD251" s="225" t="e">
        <v>#N/A</v>
      </c>
      <c r="SDE251" s="225" t="e">
        <v>#N/A</v>
      </c>
      <c r="SDF251" s="225" t="e">
        <v>#N/A</v>
      </c>
      <c r="SDG251" s="225" t="e">
        <v>#N/A</v>
      </c>
      <c r="SDH251" s="225" t="e">
        <v>#N/A</v>
      </c>
      <c r="SDI251" s="225" t="e">
        <v>#N/A</v>
      </c>
      <c r="SDJ251" s="225" t="e">
        <v>#N/A</v>
      </c>
      <c r="SDK251" s="225" t="e">
        <v>#N/A</v>
      </c>
      <c r="SDL251" s="225" t="e">
        <v>#N/A</v>
      </c>
      <c r="SDM251" s="225" t="e">
        <v>#N/A</v>
      </c>
      <c r="SDN251" s="225" t="e">
        <v>#N/A</v>
      </c>
      <c r="SDO251" s="225" t="e">
        <v>#N/A</v>
      </c>
      <c r="SDP251" s="225" t="e">
        <v>#N/A</v>
      </c>
      <c r="SDQ251" s="225" t="e">
        <v>#N/A</v>
      </c>
      <c r="SDR251" s="225" t="e">
        <v>#N/A</v>
      </c>
      <c r="SDS251" s="225" t="e">
        <v>#N/A</v>
      </c>
      <c r="SDT251" s="225" t="e">
        <v>#N/A</v>
      </c>
      <c r="SDU251" s="225" t="e">
        <v>#N/A</v>
      </c>
      <c r="SDV251" s="225" t="e">
        <v>#N/A</v>
      </c>
      <c r="SDW251" s="225" t="e">
        <v>#N/A</v>
      </c>
      <c r="SDX251" s="225" t="e">
        <v>#N/A</v>
      </c>
      <c r="SDY251" s="225" t="e">
        <v>#N/A</v>
      </c>
      <c r="SDZ251" s="225" t="e">
        <v>#N/A</v>
      </c>
      <c r="SEA251" s="225" t="e">
        <v>#N/A</v>
      </c>
      <c r="SEB251" s="225" t="e">
        <v>#N/A</v>
      </c>
      <c r="SEC251" s="225" t="e">
        <v>#N/A</v>
      </c>
      <c r="SED251" s="225" t="e">
        <v>#N/A</v>
      </c>
      <c r="SEE251" s="225" t="e">
        <v>#N/A</v>
      </c>
      <c r="SEF251" s="225" t="e">
        <v>#N/A</v>
      </c>
      <c r="SEG251" s="225" t="e">
        <v>#N/A</v>
      </c>
      <c r="SEH251" s="225" t="e">
        <v>#N/A</v>
      </c>
      <c r="SEI251" s="225" t="e">
        <v>#N/A</v>
      </c>
      <c r="SEJ251" s="225" t="e">
        <v>#N/A</v>
      </c>
      <c r="SEK251" s="225" t="e">
        <v>#N/A</v>
      </c>
      <c r="SEL251" s="225" t="e">
        <v>#N/A</v>
      </c>
      <c r="SEM251" s="225" t="e">
        <v>#N/A</v>
      </c>
      <c r="SEN251" s="225" t="e">
        <v>#N/A</v>
      </c>
      <c r="SEO251" s="225" t="e">
        <v>#N/A</v>
      </c>
      <c r="SEP251" s="225" t="e">
        <v>#N/A</v>
      </c>
      <c r="SEQ251" s="225" t="e">
        <v>#N/A</v>
      </c>
      <c r="SER251" s="225" t="e">
        <v>#N/A</v>
      </c>
      <c r="SES251" s="225" t="e">
        <v>#N/A</v>
      </c>
      <c r="SET251" s="225" t="e">
        <v>#N/A</v>
      </c>
      <c r="SEU251" s="225" t="e">
        <v>#N/A</v>
      </c>
      <c r="SEV251" s="225" t="e">
        <v>#N/A</v>
      </c>
      <c r="SEW251" s="225" t="e">
        <v>#N/A</v>
      </c>
      <c r="SEX251" s="225" t="e">
        <v>#N/A</v>
      </c>
      <c r="SEY251" s="225" t="e">
        <v>#N/A</v>
      </c>
      <c r="SEZ251" s="225" t="e">
        <v>#N/A</v>
      </c>
      <c r="SFA251" s="225" t="e">
        <v>#N/A</v>
      </c>
      <c r="SFB251" s="225" t="e">
        <v>#N/A</v>
      </c>
      <c r="SFC251" s="225" t="e">
        <v>#N/A</v>
      </c>
      <c r="SFD251" s="225" t="e">
        <v>#N/A</v>
      </c>
      <c r="SFE251" s="225" t="e">
        <v>#N/A</v>
      </c>
      <c r="SFF251" s="225" t="e">
        <v>#N/A</v>
      </c>
      <c r="SFG251" s="225" t="e">
        <v>#N/A</v>
      </c>
      <c r="SFH251" s="225" t="e">
        <v>#N/A</v>
      </c>
      <c r="SFI251" s="225" t="e">
        <v>#N/A</v>
      </c>
      <c r="SFJ251" s="225" t="e">
        <v>#N/A</v>
      </c>
      <c r="SFK251" s="225" t="e">
        <v>#N/A</v>
      </c>
      <c r="SFL251" s="225" t="e">
        <v>#N/A</v>
      </c>
      <c r="SFM251" s="225" t="e">
        <v>#N/A</v>
      </c>
      <c r="SFN251" s="225" t="e">
        <v>#N/A</v>
      </c>
      <c r="SFO251" s="225" t="e">
        <v>#N/A</v>
      </c>
      <c r="SFP251" s="225" t="e">
        <v>#N/A</v>
      </c>
      <c r="SFQ251" s="225" t="e">
        <v>#N/A</v>
      </c>
      <c r="SFR251" s="225" t="e">
        <v>#N/A</v>
      </c>
      <c r="SFS251" s="225" t="e">
        <v>#N/A</v>
      </c>
      <c r="SFT251" s="225" t="e">
        <v>#N/A</v>
      </c>
      <c r="SFU251" s="225" t="e">
        <v>#N/A</v>
      </c>
      <c r="SFV251" s="225" t="e">
        <v>#N/A</v>
      </c>
      <c r="SFW251" s="225" t="e">
        <v>#N/A</v>
      </c>
      <c r="SFX251" s="225" t="e">
        <v>#N/A</v>
      </c>
      <c r="SFY251" s="225" t="e">
        <v>#N/A</v>
      </c>
      <c r="SFZ251" s="225" t="e">
        <v>#N/A</v>
      </c>
      <c r="SGA251" s="225" t="e">
        <v>#N/A</v>
      </c>
      <c r="SGB251" s="225" t="e">
        <v>#N/A</v>
      </c>
      <c r="SGC251" s="225" t="e">
        <v>#N/A</v>
      </c>
      <c r="SGD251" s="225" t="e">
        <v>#N/A</v>
      </c>
      <c r="SGE251" s="225" t="e">
        <v>#N/A</v>
      </c>
      <c r="SGF251" s="225" t="e">
        <v>#N/A</v>
      </c>
      <c r="SGG251" s="225" t="e">
        <v>#N/A</v>
      </c>
      <c r="SGH251" s="225" t="e">
        <v>#N/A</v>
      </c>
      <c r="SGI251" s="225" t="e">
        <v>#N/A</v>
      </c>
      <c r="SGJ251" s="225" t="e">
        <v>#N/A</v>
      </c>
      <c r="SGK251" s="225" t="e">
        <v>#N/A</v>
      </c>
      <c r="SGL251" s="225" t="e">
        <v>#N/A</v>
      </c>
      <c r="SGM251" s="225" t="e">
        <v>#N/A</v>
      </c>
      <c r="SGN251" s="225" t="e">
        <v>#N/A</v>
      </c>
      <c r="SGO251" s="225" t="e">
        <v>#N/A</v>
      </c>
      <c r="SGP251" s="225" t="e">
        <v>#N/A</v>
      </c>
      <c r="SGQ251" s="225" t="e">
        <v>#N/A</v>
      </c>
      <c r="SGR251" s="225" t="e">
        <v>#N/A</v>
      </c>
      <c r="SGS251" s="225" t="e">
        <v>#N/A</v>
      </c>
      <c r="SGT251" s="225" t="e">
        <v>#N/A</v>
      </c>
      <c r="SGU251" s="225" t="e">
        <v>#N/A</v>
      </c>
      <c r="SGV251" s="225" t="e">
        <v>#N/A</v>
      </c>
      <c r="SGW251" s="225" t="e">
        <v>#N/A</v>
      </c>
      <c r="SGX251" s="225" t="e">
        <v>#N/A</v>
      </c>
      <c r="SGY251" s="225" t="e">
        <v>#N/A</v>
      </c>
      <c r="SGZ251" s="225" t="e">
        <v>#N/A</v>
      </c>
      <c r="SHA251" s="225" t="e">
        <v>#N/A</v>
      </c>
      <c r="SHB251" s="225" t="e">
        <v>#N/A</v>
      </c>
      <c r="SHC251" s="225" t="e">
        <v>#N/A</v>
      </c>
      <c r="SHD251" s="225" t="e">
        <v>#N/A</v>
      </c>
      <c r="SHE251" s="225" t="e">
        <v>#N/A</v>
      </c>
      <c r="SHF251" s="225" t="e">
        <v>#N/A</v>
      </c>
      <c r="SHG251" s="225" t="e">
        <v>#N/A</v>
      </c>
      <c r="SHH251" s="225" t="e">
        <v>#N/A</v>
      </c>
      <c r="SHI251" s="225" t="e">
        <v>#N/A</v>
      </c>
      <c r="SHJ251" s="225" t="e">
        <v>#N/A</v>
      </c>
      <c r="SHK251" s="225" t="e">
        <v>#N/A</v>
      </c>
      <c r="SHL251" s="225" t="e">
        <v>#N/A</v>
      </c>
      <c r="SHM251" s="225" t="e">
        <v>#N/A</v>
      </c>
      <c r="SHN251" s="225" t="e">
        <v>#N/A</v>
      </c>
      <c r="SHO251" s="225" t="e">
        <v>#N/A</v>
      </c>
      <c r="SHP251" s="225" t="e">
        <v>#N/A</v>
      </c>
      <c r="SHQ251" s="225" t="e">
        <v>#N/A</v>
      </c>
      <c r="SHR251" s="225" t="e">
        <v>#N/A</v>
      </c>
      <c r="SHS251" s="225" t="e">
        <v>#N/A</v>
      </c>
      <c r="SHT251" s="225" t="e">
        <v>#N/A</v>
      </c>
      <c r="SHU251" s="225" t="e">
        <v>#N/A</v>
      </c>
      <c r="SHV251" s="225" t="e">
        <v>#N/A</v>
      </c>
      <c r="SHW251" s="225" t="e">
        <v>#N/A</v>
      </c>
      <c r="SHX251" s="225" t="e">
        <v>#N/A</v>
      </c>
      <c r="SHY251" s="225" t="e">
        <v>#N/A</v>
      </c>
      <c r="SHZ251" s="225" t="e">
        <v>#N/A</v>
      </c>
      <c r="SIA251" s="225" t="e">
        <v>#N/A</v>
      </c>
      <c r="SIB251" s="225" t="e">
        <v>#N/A</v>
      </c>
      <c r="SIC251" s="225" t="e">
        <v>#N/A</v>
      </c>
      <c r="SID251" s="225" t="e">
        <v>#N/A</v>
      </c>
      <c r="SIE251" s="225" t="e">
        <v>#N/A</v>
      </c>
      <c r="SIF251" s="225" t="e">
        <v>#N/A</v>
      </c>
      <c r="SIG251" s="225" t="e">
        <v>#N/A</v>
      </c>
      <c r="SIH251" s="225" t="e">
        <v>#N/A</v>
      </c>
      <c r="SII251" s="225" t="e">
        <v>#N/A</v>
      </c>
      <c r="SIJ251" s="225" t="e">
        <v>#N/A</v>
      </c>
      <c r="SIK251" s="225" t="e">
        <v>#N/A</v>
      </c>
      <c r="SIL251" s="225" t="e">
        <v>#N/A</v>
      </c>
      <c r="SIM251" s="225" t="e">
        <v>#N/A</v>
      </c>
      <c r="SIN251" s="225" t="e">
        <v>#N/A</v>
      </c>
      <c r="SIO251" s="225" t="e">
        <v>#N/A</v>
      </c>
      <c r="SIP251" s="225" t="e">
        <v>#N/A</v>
      </c>
      <c r="SIQ251" s="225" t="e">
        <v>#N/A</v>
      </c>
      <c r="SIR251" s="225" t="e">
        <v>#N/A</v>
      </c>
      <c r="SIS251" s="225" t="e">
        <v>#N/A</v>
      </c>
      <c r="SIT251" s="225" t="e">
        <v>#N/A</v>
      </c>
      <c r="SIU251" s="225" t="e">
        <v>#N/A</v>
      </c>
      <c r="SIV251" s="225" t="e">
        <v>#N/A</v>
      </c>
      <c r="SIW251" s="225" t="e">
        <v>#N/A</v>
      </c>
      <c r="SIX251" s="225" t="e">
        <v>#N/A</v>
      </c>
      <c r="SIY251" s="225" t="e">
        <v>#N/A</v>
      </c>
      <c r="SIZ251" s="225" t="e">
        <v>#N/A</v>
      </c>
      <c r="SJA251" s="225" t="e">
        <v>#N/A</v>
      </c>
      <c r="SJB251" s="225" t="e">
        <v>#N/A</v>
      </c>
      <c r="SJC251" s="225" t="e">
        <v>#N/A</v>
      </c>
      <c r="SJD251" s="225" t="e">
        <v>#N/A</v>
      </c>
      <c r="SJE251" s="225" t="e">
        <v>#N/A</v>
      </c>
      <c r="SJF251" s="225" t="e">
        <v>#N/A</v>
      </c>
      <c r="SJG251" s="225" t="e">
        <v>#N/A</v>
      </c>
      <c r="SJH251" s="225" t="e">
        <v>#N/A</v>
      </c>
      <c r="SJI251" s="225" t="e">
        <v>#N/A</v>
      </c>
      <c r="SJJ251" s="225" t="e">
        <v>#N/A</v>
      </c>
      <c r="SJK251" s="225" t="e">
        <v>#N/A</v>
      </c>
      <c r="SJL251" s="225" t="e">
        <v>#N/A</v>
      </c>
      <c r="SJM251" s="225" t="e">
        <v>#N/A</v>
      </c>
      <c r="SJN251" s="225" t="e">
        <v>#N/A</v>
      </c>
      <c r="SJO251" s="225" t="e">
        <v>#N/A</v>
      </c>
      <c r="SJP251" s="225" t="e">
        <v>#N/A</v>
      </c>
      <c r="SJQ251" s="225" t="e">
        <v>#N/A</v>
      </c>
      <c r="SJR251" s="225" t="e">
        <v>#N/A</v>
      </c>
      <c r="SJS251" s="225" t="e">
        <v>#N/A</v>
      </c>
      <c r="SJT251" s="225" t="e">
        <v>#N/A</v>
      </c>
      <c r="SJU251" s="225" t="e">
        <v>#N/A</v>
      </c>
      <c r="SJV251" s="225" t="e">
        <v>#N/A</v>
      </c>
      <c r="SJW251" s="225" t="e">
        <v>#N/A</v>
      </c>
      <c r="SJX251" s="225" t="e">
        <v>#N/A</v>
      </c>
      <c r="SJY251" s="225" t="e">
        <v>#N/A</v>
      </c>
      <c r="SJZ251" s="225" t="e">
        <v>#N/A</v>
      </c>
      <c r="SKA251" s="225" t="e">
        <v>#N/A</v>
      </c>
      <c r="SKB251" s="225" t="e">
        <v>#N/A</v>
      </c>
      <c r="SKC251" s="225" t="e">
        <v>#N/A</v>
      </c>
      <c r="SKD251" s="225" t="e">
        <v>#N/A</v>
      </c>
      <c r="SKE251" s="225" t="e">
        <v>#N/A</v>
      </c>
      <c r="SKF251" s="225" t="e">
        <v>#N/A</v>
      </c>
      <c r="SKG251" s="225" t="e">
        <v>#N/A</v>
      </c>
      <c r="SKH251" s="225" t="e">
        <v>#N/A</v>
      </c>
      <c r="SKI251" s="225" t="e">
        <v>#N/A</v>
      </c>
      <c r="SKJ251" s="225" t="e">
        <v>#N/A</v>
      </c>
      <c r="SKK251" s="225" t="e">
        <v>#N/A</v>
      </c>
      <c r="SKL251" s="225" t="e">
        <v>#N/A</v>
      </c>
      <c r="SKM251" s="225" t="e">
        <v>#N/A</v>
      </c>
      <c r="SKN251" s="225" t="e">
        <v>#N/A</v>
      </c>
      <c r="SKO251" s="225" t="e">
        <v>#N/A</v>
      </c>
      <c r="SKP251" s="225" t="e">
        <v>#N/A</v>
      </c>
      <c r="SKQ251" s="225" t="e">
        <v>#N/A</v>
      </c>
      <c r="SKR251" s="225" t="e">
        <v>#N/A</v>
      </c>
      <c r="SKS251" s="225" t="e">
        <v>#N/A</v>
      </c>
      <c r="SKT251" s="225" t="e">
        <v>#N/A</v>
      </c>
      <c r="SKU251" s="225" t="e">
        <v>#N/A</v>
      </c>
      <c r="SKV251" s="225" t="e">
        <v>#N/A</v>
      </c>
      <c r="SKW251" s="225" t="e">
        <v>#N/A</v>
      </c>
      <c r="SKX251" s="225" t="e">
        <v>#N/A</v>
      </c>
      <c r="SKY251" s="225" t="e">
        <v>#N/A</v>
      </c>
      <c r="SKZ251" s="225" t="e">
        <v>#N/A</v>
      </c>
      <c r="SLA251" s="225" t="e">
        <v>#N/A</v>
      </c>
      <c r="SLB251" s="225" t="e">
        <v>#N/A</v>
      </c>
      <c r="SLC251" s="225" t="e">
        <v>#N/A</v>
      </c>
      <c r="SLD251" s="225" t="e">
        <v>#N/A</v>
      </c>
      <c r="SLE251" s="225" t="e">
        <v>#N/A</v>
      </c>
      <c r="SLF251" s="225" t="e">
        <v>#N/A</v>
      </c>
      <c r="SLG251" s="225" t="e">
        <v>#N/A</v>
      </c>
      <c r="SLH251" s="225" t="e">
        <v>#N/A</v>
      </c>
      <c r="SLI251" s="225" t="e">
        <v>#N/A</v>
      </c>
      <c r="SLJ251" s="225" t="e">
        <v>#N/A</v>
      </c>
      <c r="SLK251" s="225" t="e">
        <v>#N/A</v>
      </c>
      <c r="SLL251" s="225" t="e">
        <v>#N/A</v>
      </c>
      <c r="SLM251" s="225" t="e">
        <v>#N/A</v>
      </c>
      <c r="SLN251" s="225" t="e">
        <v>#N/A</v>
      </c>
      <c r="SLO251" s="225" t="e">
        <v>#N/A</v>
      </c>
      <c r="SLP251" s="225" t="e">
        <v>#N/A</v>
      </c>
      <c r="SLQ251" s="225" t="e">
        <v>#N/A</v>
      </c>
      <c r="SLR251" s="225" t="e">
        <v>#N/A</v>
      </c>
      <c r="SLS251" s="225" t="e">
        <v>#N/A</v>
      </c>
      <c r="SLT251" s="225" t="e">
        <v>#N/A</v>
      </c>
      <c r="SLU251" s="225" t="e">
        <v>#N/A</v>
      </c>
      <c r="SLV251" s="225" t="e">
        <v>#N/A</v>
      </c>
      <c r="SLW251" s="225" t="e">
        <v>#N/A</v>
      </c>
      <c r="SLX251" s="225" t="e">
        <v>#N/A</v>
      </c>
      <c r="SLY251" s="225" t="e">
        <v>#N/A</v>
      </c>
      <c r="SLZ251" s="225" t="e">
        <v>#N/A</v>
      </c>
      <c r="SMA251" s="225" t="e">
        <v>#N/A</v>
      </c>
      <c r="SMB251" s="225" t="e">
        <v>#N/A</v>
      </c>
      <c r="SMC251" s="225" t="e">
        <v>#N/A</v>
      </c>
      <c r="SMD251" s="225" t="e">
        <v>#N/A</v>
      </c>
      <c r="SME251" s="225" t="e">
        <v>#N/A</v>
      </c>
      <c r="SMF251" s="225" t="e">
        <v>#N/A</v>
      </c>
      <c r="SMG251" s="225" t="e">
        <v>#N/A</v>
      </c>
      <c r="SMH251" s="225" t="e">
        <v>#N/A</v>
      </c>
      <c r="SMI251" s="225" t="e">
        <v>#N/A</v>
      </c>
      <c r="SMJ251" s="225" t="e">
        <v>#N/A</v>
      </c>
      <c r="SMK251" s="225" t="e">
        <v>#N/A</v>
      </c>
      <c r="SML251" s="225" t="e">
        <v>#N/A</v>
      </c>
      <c r="SMM251" s="225" t="e">
        <v>#N/A</v>
      </c>
      <c r="SMN251" s="225" t="e">
        <v>#N/A</v>
      </c>
      <c r="SMO251" s="225" t="e">
        <v>#N/A</v>
      </c>
      <c r="SMP251" s="225" t="e">
        <v>#N/A</v>
      </c>
      <c r="SMQ251" s="225" t="e">
        <v>#N/A</v>
      </c>
      <c r="SMR251" s="225" t="e">
        <v>#N/A</v>
      </c>
      <c r="SMS251" s="225" t="e">
        <v>#N/A</v>
      </c>
      <c r="SMT251" s="225" t="e">
        <v>#N/A</v>
      </c>
      <c r="SMU251" s="225" t="e">
        <v>#N/A</v>
      </c>
      <c r="SMV251" s="225" t="e">
        <v>#N/A</v>
      </c>
      <c r="SMW251" s="225" t="e">
        <v>#N/A</v>
      </c>
      <c r="SMX251" s="225" t="e">
        <v>#N/A</v>
      </c>
      <c r="SMY251" s="225" t="e">
        <v>#N/A</v>
      </c>
      <c r="SMZ251" s="225" t="e">
        <v>#N/A</v>
      </c>
      <c r="SNA251" s="225" t="e">
        <v>#N/A</v>
      </c>
      <c r="SNB251" s="225" t="e">
        <v>#N/A</v>
      </c>
      <c r="SNC251" s="225" t="e">
        <v>#N/A</v>
      </c>
      <c r="SND251" s="225" t="e">
        <v>#N/A</v>
      </c>
      <c r="SNE251" s="225" t="e">
        <v>#N/A</v>
      </c>
      <c r="SNF251" s="225" t="e">
        <v>#N/A</v>
      </c>
      <c r="SNG251" s="225" t="e">
        <v>#N/A</v>
      </c>
      <c r="SNH251" s="225" t="e">
        <v>#N/A</v>
      </c>
      <c r="SNI251" s="225" t="e">
        <v>#N/A</v>
      </c>
      <c r="SNJ251" s="225" t="e">
        <v>#N/A</v>
      </c>
      <c r="SNK251" s="225" t="e">
        <v>#N/A</v>
      </c>
      <c r="SNL251" s="225" t="e">
        <v>#N/A</v>
      </c>
      <c r="SNM251" s="225" t="e">
        <v>#N/A</v>
      </c>
      <c r="SNN251" s="225" t="e">
        <v>#N/A</v>
      </c>
      <c r="SNO251" s="225" t="e">
        <v>#N/A</v>
      </c>
      <c r="SNP251" s="225" t="e">
        <v>#N/A</v>
      </c>
      <c r="SNQ251" s="225" t="e">
        <v>#N/A</v>
      </c>
      <c r="SNR251" s="225" t="e">
        <v>#N/A</v>
      </c>
      <c r="SNS251" s="225" t="e">
        <v>#N/A</v>
      </c>
      <c r="SNT251" s="225" t="e">
        <v>#N/A</v>
      </c>
      <c r="SNU251" s="225" t="e">
        <v>#N/A</v>
      </c>
      <c r="SNV251" s="225" t="e">
        <v>#N/A</v>
      </c>
      <c r="SNW251" s="225" t="e">
        <v>#N/A</v>
      </c>
      <c r="SNX251" s="225" t="e">
        <v>#N/A</v>
      </c>
      <c r="SNY251" s="225" t="e">
        <v>#N/A</v>
      </c>
      <c r="SNZ251" s="225" t="e">
        <v>#N/A</v>
      </c>
      <c r="SOA251" s="225" t="e">
        <v>#N/A</v>
      </c>
      <c r="SOB251" s="225" t="e">
        <v>#N/A</v>
      </c>
      <c r="SOC251" s="225" t="e">
        <v>#N/A</v>
      </c>
      <c r="SOD251" s="225" t="e">
        <v>#N/A</v>
      </c>
      <c r="SOE251" s="225" t="e">
        <v>#N/A</v>
      </c>
      <c r="SOF251" s="225" t="e">
        <v>#N/A</v>
      </c>
      <c r="SOG251" s="225" t="e">
        <v>#N/A</v>
      </c>
      <c r="SOH251" s="225" t="e">
        <v>#N/A</v>
      </c>
      <c r="SOI251" s="225" t="e">
        <v>#N/A</v>
      </c>
      <c r="SOJ251" s="225" t="e">
        <v>#N/A</v>
      </c>
      <c r="SOK251" s="225" t="e">
        <v>#N/A</v>
      </c>
      <c r="SOL251" s="225" t="e">
        <v>#N/A</v>
      </c>
      <c r="SOM251" s="225" t="e">
        <v>#N/A</v>
      </c>
      <c r="SON251" s="225" t="e">
        <v>#N/A</v>
      </c>
      <c r="SOO251" s="225" t="e">
        <v>#N/A</v>
      </c>
      <c r="SOP251" s="225" t="e">
        <v>#N/A</v>
      </c>
      <c r="SOQ251" s="225" t="e">
        <v>#N/A</v>
      </c>
      <c r="SOR251" s="225" t="e">
        <v>#N/A</v>
      </c>
      <c r="SOS251" s="225" t="e">
        <v>#N/A</v>
      </c>
      <c r="SOT251" s="225" t="e">
        <v>#N/A</v>
      </c>
      <c r="SOU251" s="225" t="e">
        <v>#N/A</v>
      </c>
      <c r="SOV251" s="225" t="e">
        <v>#N/A</v>
      </c>
      <c r="SOW251" s="225" t="e">
        <v>#N/A</v>
      </c>
      <c r="SOX251" s="225" t="e">
        <v>#N/A</v>
      </c>
      <c r="SOY251" s="225" t="e">
        <v>#N/A</v>
      </c>
      <c r="SOZ251" s="225" t="e">
        <v>#N/A</v>
      </c>
      <c r="SPA251" s="225" t="e">
        <v>#N/A</v>
      </c>
      <c r="SPB251" s="225" t="e">
        <v>#N/A</v>
      </c>
      <c r="SPC251" s="225" t="e">
        <v>#N/A</v>
      </c>
      <c r="SPD251" s="225" t="e">
        <v>#N/A</v>
      </c>
      <c r="SPE251" s="225" t="e">
        <v>#N/A</v>
      </c>
      <c r="SPF251" s="225" t="e">
        <v>#N/A</v>
      </c>
      <c r="SPG251" s="225" t="e">
        <v>#N/A</v>
      </c>
      <c r="SPH251" s="225" t="e">
        <v>#N/A</v>
      </c>
      <c r="SPI251" s="225" t="e">
        <v>#N/A</v>
      </c>
      <c r="SPJ251" s="225" t="e">
        <v>#N/A</v>
      </c>
      <c r="SPK251" s="225" t="e">
        <v>#N/A</v>
      </c>
      <c r="SPL251" s="225" t="e">
        <v>#N/A</v>
      </c>
      <c r="SPM251" s="225" t="e">
        <v>#N/A</v>
      </c>
      <c r="SPN251" s="225" t="e">
        <v>#N/A</v>
      </c>
      <c r="SPO251" s="225" t="e">
        <v>#N/A</v>
      </c>
      <c r="SPP251" s="225" t="e">
        <v>#N/A</v>
      </c>
      <c r="SPQ251" s="225" t="e">
        <v>#N/A</v>
      </c>
      <c r="SPR251" s="225" t="e">
        <v>#N/A</v>
      </c>
      <c r="SPS251" s="225" t="e">
        <v>#N/A</v>
      </c>
      <c r="SPT251" s="225" t="e">
        <v>#N/A</v>
      </c>
      <c r="SPU251" s="225" t="e">
        <v>#N/A</v>
      </c>
      <c r="SPV251" s="225" t="e">
        <v>#N/A</v>
      </c>
      <c r="SPW251" s="225" t="e">
        <v>#N/A</v>
      </c>
      <c r="SPX251" s="225" t="e">
        <v>#N/A</v>
      </c>
      <c r="SPY251" s="225" t="e">
        <v>#N/A</v>
      </c>
      <c r="SPZ251" s="225" t="e">
        <v>#N/A</v>
      </c>
      <c r="SQA251" s="225" t="e">
        <v>#N/A</v>
      </c>
      <c r="SQB251" s="225" t="e">
        <v>#N/A</v>
      </c>
      <c r="SQC251" s="225" t="e">
        <v>#N/A</v>
      </c>
      <c r="SQD251" s="225" t="e">
        <v>#N/A</v>
      </c>
      <c r="SQE251" s="225" t="e">
        <v>#N/A</v>
      </c>
      <c r="SQF251" s="225" t="e">
        <v>#N/A</v>
      </c>
      <c r="SQG251" s="225" t="e">
        <v>#N/A</v>
      </c>
      <c r="SQH251" s="225" t="e">
        <v>#N/A</v>
      </c>
      <c r="SQI251" s="225" t="e">
        <v>#N/A</v>
      </c>
      <c r="SQJ251" s="225" t="e">
        <v>#N/A</v>
      </c>
      <c r="SQK251" s="225" t="e">
        <v>#N/A</v>
      </c>
      <c r="SQL251" s="225" t="e">
        <v>#N/A</v>
      </c>
      <c r="SQM251" s="225" t="e">
        <v>#N/A</v>
      </c>
      <c r="SQN251" s="225" t="e">
        <v>#N/A</v>
      </c>
      <c r="SQO251" s="225" t="e">
        <v>#N/A</v>
      </c>
      <c r="SQP251" s="225" t="e">
        <v>#N/A</v>
      </c>
      <c r="SQQ251" s="225" t="e">
        <v>#N/A</v>
      </c>
      <c r="SQR251" s="225" t="e">
        <v>#N/A</v>
      </c>
      <c r="SQS251" s="225" t="e">
        <v>#N/A</v>
      </c>
      <c r="SQT251" s="225" t="e">
        <v>#N/A</v>
      </c>
      <c r="SQU251" s="225" t="e">
        <v>#N/A</v>
      </c>
      <c r="SQV251" s="225" t="e">
        <v>#N/A</v>
      </c>
      <c r="SQW251" s="225" t="e">
        <v>#N/A</v>
      </c>
      <c r="SQX251" s="225" t="e">
        <v>#N/A</v>
      </c>
      <c r="SQY251" s="225" t="e">
        <v>#N/A</v>
      </c>
      <c r="SQZ251" s="225" t="e">
        <v>#N/A</v>
      </c>
      <c r="SRA251" s="225" t="e">
        <v>#N/A</v>
      </c>
      <c r="SRB251" s="225" t="e">
        <v>#N/A</v>
      </c>
      <c r="SRC251" s="225" t="e">
        <v>#N/A</v>
      </c>
      <c r="SRD251" s="225" t="e">
        <v>#N/A</v>
      </c>
      <c r="SRE251" s="225" t="e">
        <v>#N/A</v>
      </c>
      <c r="SRF251" s="225" t="e">
        <v>#N/A</v>
      </c>
      <c r="SRG251" s="225" t="e">
        <v>#N/A</v>
      </c>
      <c r="SRH251" s="225" t="e">
        <v>#N/A</v>
      </c>
      <c r="SRI251" s="225" t="e">
        <v>#N/A</v>
      </c>
      <c r="SRJ251" s="225" t="e">
        <v>#N/A</v>
      </c>
      <c r="SRK251" s="225" t="e">
        <v>#N/A</v>
      </c>
      <c r="SRL251" s="225" t="e">
        <v>#N/A</v>
      </c>
      <c r="SRM251" s="225" t="e">
        <v>#N/A</v>
      </c>
      <c r="SRN251" s="225" t="e">
        <v>#N/A</v>
      </c>
      <c r="SRO251" s="225" t="e">
        <v>#N/A</v>
      </c>
      <c r="SRP251" s="225" t="e">
        <v>#N/A</v>
      </c>
      <c r="SRQ251" s="225" t="e">
        <v>#N/A</v>
      </c>
      <c r="SRR251" s="225" t="e">
        <v>#N/A</v>
      </c>
      <c r="SRS251" s="225" t="e">
        <v>#N/A</v>
      </c>
      <c r="SRT251" s="225" t="e">
        <v>#N/A</v>
      </c>
      <c r="SRU251" s="225" t="e">
        <v>#N/A</v>
      </c>
      <c r="SRV251" s="225" t="e">
        <v>#N/A</v>
      </c>
      <c r="SRW251" s="225" t="e">
        <v>#N/A</v>
      </c>
      <c r="SRX251" s="225" t="e">
        <v>#N/A</v>
      </c>
      <c r="SRY251" s="225" t="e">
        <v>#N/A</v>
      </c>
      <c r="SRZ251" s="225" t="e">
        <v>#N/A</v>
      </c>
      <c r="SSA251" s="225" t="e">
        <v>#N/A</v>
      </c>
      <c r="SSB251" s="225" t="e">
        <v>#N/A</v>
      </c>
      <c r="SSC251" s="225" t="e">
        <v>#N/A</v>
      </c>
      <c r="SSD251" s="225" t="e">
        <v>#N/A</v>
      </c>
      <c r="SSE251" s="225" t="e">
        <v>#N/A</v>
      </c>
      <c r="SSF251" s="225" t="e">
        <v>#N/A</v>
      </c>
      <c r="SSG251" s="225" t="e">
        <v>#N/A</v>
      </c>
      <c r="SSH251" s="225" t="e">
        <v>#N/A</v>
      </c>
      <c r="SSI251" s="225" t="e">
        <v>#N/A</v>
      </c>
      <c r="SSJ251" s="225" t="e">
        <v>#N/A</v>
      </c>
      <c r="SSK251" s="225" t="e">
        <v>#N/A</v>
      </c>
      <c r="SSL251" s="225" t="e">
        <v>#N/A</v>
      </c>
      <c r="SSM251" s="225" t="e">
        <v>#N/A</v>
      </c>
      <c r="SSN251" s="225" t="e">
        <v>#N/A</v>
      </c>
      <c r="SSO251" s="225" t="e">
        <v>#N/A</v>
      </c>
      <c r="SSP251" s="225" t="e">
        <v>#N/A</v>
      </c>
      <c r="SSQ251" s="225" t="e">
        <v>#N/A</v>
      </c>
      <c r="SSR251" s="225" t="e">
        <v>#N/A</v>
      </c>
      <c r="SSS251" s="225" t="e">
        <v>#N/A</v>
      </c>
      <c r="SST251" s="225" t="e">
        <v>#N/A</v>
      </c>
      <c r="SSU251" s="225" t="e">
        <v>#N/A</v>
      </c>
      <c r="SSV251" s="225" t="e">
        <v>#N/A</v>
      </c>
      <c r="SSW251" s="225" t="e">
        <v>#N/A</v>
      </c>
      <c r="SSX251" s="225" t="e">
        <v>#N/A</v>
      </c>
      <c r="SSY251" s="225" t="e">
        <v>#N/A</v>
      </c>
      <c r="SSZ251" s="225" t="e">
        <v>#N/A</v>
      </c>
      <c r="STA251" s="225" t="e">
        <v>#N/A</v>
      </c>
      <c r="STB251" s="225" t="e">
        <v>#N/A</v>
      </c>
      <c r="STC251" s="225" t="e">
        <v>#N/A</v>
      </c>
      <c r="STD251" s="225" t="e">
        <v>#N/A</v>
      </c>
      <c r="STE251" s="225" t="e">
        <v>#N/A</v>
      </c>
      <c r="STF251" s="225" t="e">
        <v>#N/A</v>
      </c>
      <c r="STG251" s="225" t="e">
        <v>#N/A</v>
      </c>
      <c r="STH251" s="225" t="e">
        <v>#N/A</v>
      </c>
      <c r="STI251" s="225" t="e">
        <v>#N/A</v>
      </c>
      <c r="STJ251" s="225" t="e">
        <v>#N/A</v>
      </c>
      <c r="STK251" s="225" t="e">
        <v>#N/A</v>
      </c>
      <c r="STL251" s="225" t="e">
        <v>#N/A</v>
      </c>
      <c r="STM251" s="225" t="e">
        <v>#N/A</v>
      </c>
      <c r="STN251" s="225" t="e">
        <v>#N/A</v>
      </c>
      <c r="STO251" s="225" t="e">
        <v>#N/A</v>
      </c>
      <c r="STP251" s="225" t="e">
        <v>#N/A</v>
      </c>
      <c r="STQ251" s="225" t="e">
        <v>#N/A</v>
      </c>
      <c r="STR251" s="225" t="e">
        <v>#N/A</v>
      </c>
      <c r="STS251" s="225" t="e">
        <v>#N/A</v>
      </c>
      <c r="STT251" s="225" t="e">
        <v>#N/A</v>
      </c>
      <c r="STU251" s="225" t="e">
        <v>#N/A</v>
      </c>
      <c r="STV251" s="225" t="e">
        <v>#N/A</v>
      </c>
      <c r="STW251" s="225" t="e">
        <v>#N/A</v>
      </c>
      <c r="STX251" s="225" t="e">
        <v>#N/A</v>
      </c>
      <c r="STY251" s="225" t="e">
        <v>#N/A</v>
      </c>
      <c r="STZ251" s="225" t="e">
        <v>#N/A</v>
      </c>
      <c r="SUA251" s="225" t="e">
        <v>#N/A</v>
      </c>
      <c r="SUB251" s="225" t="e">
        <v>#N/A</v>
      </c>
      <c r="SUC251" s="225" t="e">
        <v>#N/A</v>
      </c>
      <c r="SUD251" s="225" t="e">
        <v>#N/A</v>
      </c>
      <c r="SUE251" s="225" t="e">
        <v>#N/A</v>
      </c>
      <c r="SUF251" s="225" t="e">
        <v>#N/A</v>
      </c>
      <c r="SUG251" s="225" t="e">
        <v>#N/A</v>
      </c>
      <c r="SUH251" s="225" t="e">
        <v>#N/A</v>
      </c>
      <c r="SUI251" s="225" t="e">
        <v>#N/A</v>
      </c>
      <c r="SUJ251" s="225" t="e">
        <v>#N/A</v>
      </c>
      <c r="SUK251" s="225" t="e">
        <v>#N/A</v>
      </c>
      <c r="SUL251" s="225" t="e">
        <v>#N/A</v>
      </c>
      <c r="SUM251" s="225" t="e">
        <v>#N/A</v>
      </c>
      <c r="SUN251" s="225" t="e">
        <v>#N/A</v>
      </c>
      <c r="SUO251" s="225" t="e">
        <v>#N/A</v>
      </c>
      <c r="SUP251" s="225" t="e">
        <v>#N/A</v>
      </c>
      <c r="SUQ251" s="225" t="e">
        <v>#N/A</v>
      </c>
      <c r="SUR251" s="225" t="e">
        <v>#N/A</v>
      </c>
      <c r="SUS251" s="225" t="e">
        <v>#N/A</v>
      </c>
      <c r="SUT251" s="225" t="e">
        <v>#N/A</v>
      </c>
      <c r="SUU251" s="225" t="e">
        <v>#N/A</v>
      </c>
      <c r="SUV251" s="225" t="e">
        <v>#N/A</v>
      </c>
      <c r="SUW251" s="225" t="e">
        <v>#N/A</v>
      </c>
      <c r="SUX251" s="225" t="e">
        <v>#N/A</v>
      </c>
      <c r="SUY251" s="225" t="e">
        <v>#N/A</v>
      </c>
      <c r="SUZ251" s="225" t="e">
        <v>#N/A</v>
      </c>
      <c r="SVA251" s="225" t="e">
        <v>#N/A</v>
      </c>
      <c r="SVB251" s="225" t="e">
        <v>#N/A</v>
      </c>
      <c r="SVC251" s="225" t="e">
        <v>#N/A</v>
      </c>
      <c r="SVD251" s="225" t="e">
        <v>#N/A</v>
      </c>
      <c r="SVE251" s="225" t="e">
        <v>#N/A</v>
      </c>
      <c r="SVF251" s="225" t="e">
        <v>#N/A</v>
      </c>
      <c r="SVG251" s="225" t="e">
        <v>#N/A</v>
      </c>
      <c r="SVH251" s="225" t="e">
        <v>#N/A</v>
      </c>
      <c r="SVI251" s="225" t="e">
        <v>#N/A</v>
      </c>
      <c r="SVJ251" s="225" t="e">
        <v>#N/A</v>
      </c>
      <c r="SVK251" s="225" t="e">
        <v>#N/A</v>
      </c>
      <c r="SVL251" s="225" t="e">
        <v>#N/A</v>
      </c>
      <c r="SVM251" s="225" t="e">
        <v>#N/A</v>
      </c>
      <c r="SVN251" s="225" t="e">
        <v>#N/A</v>
      </c>
      <c r="SVO251" s="225" t="e">
        <v>#N/A</v>
      </c>
      <c r="SVP251" s="225" t="e">
        <v>#N/A</v>
      </c>
      <c r="SVQ251" s="225" t="e">
        <v>#N/A</v>
      </c>
      <c r="SVR251" s="225" t="e">
        <v>#N/A</v>
      </c>
      <c r="SVS251" s="225" t="e">
        <v>#N/A</v>
      </c>
      <c r="SVT251" s="225" t="e">
        <v>#N/A</v>
      </c>
      <c r="SVU251" s="225" t="e">
        <v>#N/A</v>
      </c>
      <c r="SVV251" s="225" t="e">
        <v>#N/A</v>
      </c>
      <c r="SVW251" s="225" t="e">
        <v>#N/A</v>
      </c>
      <c r="SVX251" s="225" t="e">
        <v>#N/A</v>
      </c>
      <c r="SVY251" s="225" t="e">
        <v>#N/A</v>
      </c>
      <c r="SVZ251" s="225" t="e">
        <v>#N/A</v>
      </c>
      <c r="SWA251" s="225" t="e">
        <v>#N/A</v>
      </c>
      <c r="SWB251" s="225" t="e">
        <v>#N/A</v>
      </c>
      <c r="SWC251" s="225" t="e">
        <v>#N/A</v>
      </c>
      <c r="SWD251" s="225" t="e">
        <v>#N/A</v>
      </c>
      <c r="SWE251" s="225" t="e">
        <v>#N/A</v>
      </c>
      <c r="SWF251" s="225" t="e">
        <v>#N/A</v>
      </c>
      <c r="SWG251" s="225" t="e">
        <v>#N/A</v>
      </c>
      <c r="SWH251" s="225" t="e">
        <v>#N/A</v>
      </c>
      <c r="SWI251" s="225" t="e">
        <v>#N/A</v>
      </c>
      <c r="SWJ251" s="225" t="e">
        <v>#N/A</v>
      </c>
      <c r="SWK251" s="225" t="e">
        <v>#N/A</v>
      </c>
      <c r="SWL251" s="225" t="e">
        <v>#N/A</v>
      </c>
      <c r="SWM251" s="225" t="e">
        <v>#N/A</v>
      </c>
      <c r="SWN251" s="225" t="e">
        <v>#N/A</v>
      </c>
      <c r="SWO251" s="225" t="e">
        <v>#N/A</v>
      </c>
      <c r="SWP251" s="225" t="e">
        <v>#N/A</v>
      </c>
      <c r="SWQ251" s="225" t="e">
        <v>#N/A</v>
      </c>
      <c r="SWR251" s="225" t="e">
        <v>#N/A</v>
      </c>
      <c r="SWS251" s="225" t="e">
        <v>#N/A</v>
      </c>
      <c r="SWT251" s="225" t="e">
        <v>#N/A</v>
      </c>
      <c r="SWU251" s="225" t="e">
        <v>#N/A</v>
      </c>
      <c r="SWV251" s="225" t="e">
        <v>#N/A</v>
      </c>
      <c r="SWW251" s="225" t="e">
        <v>#N/A</v>
      </c>
      <c r="SWX251" s="225" t="e">
        <v>#N/A</v>
      </c>
      <c r="SWY251" s="225" t="e">
        <v>#N/A</v>
      </c>
      <c r="SWZ251" s="225" t="e">
        <v>#N/A</v>
      </c>
      <c r="SXA251" s="225" t="e">
        <v>#N/A</v>
      </c>
      <c r="SXB251" s="225" t="e">
        <v>#N/A</v>
      </c>
      <c r="SXC251" s="225" t="e">
        <v>#N/A</v>
      </c>
      <c r="SXD251" s="225" t="e">
        <v>#N/A</v>
      </c>
      <c r="SXE251" s="225" t="e">
        <v>#N/A</v>
      </c>
      <c r="SXF251" s="225" t="e">
        <v>#N/A</v>
      </c>
      <c r="SXG251" s="225" t="e">
        <v>#N/A</v>
      </c>
      <c r="SXH251" s="225" t="e">
        <v>#N/A</v>
      </c>
      <c r="SXI251" s="225" t="e">
        <v>#N/A</v>
      </c>
      <c r="SXJ251" s="225" t="e">
        <v>#N/A</v>
      </c>
      <c r="SXK251" s="225" t="e">
        <v>#N/A</v>
      </c>
      <c r="SXL251" s="225" t="e">
        <v>#N/A</v>
      </c>
      <c r="SXM251" s="225" t="e">
        <v>#N/A</v>
      </c>
      <c r="SXN251" s="225" t="e">
        <v>#N/A</v>
      </c>
      <c r="SXO251" s="225" t="e">
        <v>#N/A</v>
      </c>
      <c r="SXP251" s="225" t="e">
        <v>#N/A</v>
      </c>
      <c r="SXQ251" s="225" t="e">
        <v>#N/A</v>
      </c>
      <c r="SXR251" s="225" t="e">
        <v>#N/A</v>
      </c>
      <c r="SXS251" s="225" t="e">
        <v>#N/A</v>
      </c>
      <c r="SXT251" s="225" t="e">
        <v>#N/A</v>
      </c>
      <c r="SXU251" s="225" t="e">
        <v>#N/A</v>
      </c>
      <c r="SXV251" s="225" t="e">
        <v>#N/A</v>
      </c>
      <c r="SXW251" s="225" t="e">
        <v>#N/A</v>
      </c>
      <c r="SXX251" s="225" t="e">
        <v>#N/A</v>
      </c>
      <c r="SXY251" s="225" t="e">
        <v>#N/A</v>
      </c>
      <c r="SXZ251" s="225" t="e">
        <v>#N/A</v>
      </c>
      <c r="SYA251" s="225" t="e">
        <v>#N/A</v>
      </c>
      <c r="SYB251" s="225" t="e">
        <v>#N/A</v>
      </c>
      <c r="SYC251" s="225" t="e">
        <v>#N/A</v>
      </c>
      <c r="SYD251" s="225" t="e">
        <v>#N/A</v>
      </c>
      <c r="SYE251" s="225" t="e">
        <v>#N/A</v>
      </c>
      <c r="SYF251" s="225" t="e">
        <v>#N/A</v>
      </c>
      <c r="SYG251" s="225" t="e">
        <v>#N/A</v>
      </c>
      <c r="SYH251" s="225" t="e">
        <v>#N/A</v>
      </c>
      <c r="SYI251" s="225" t="e">
        <v>#N/A</v>
      </c>
      <c r="SYJ251" s="225" t="e">
        <v>#N/A</v>
      </c>
      <c r="SYK251" s="225" t="e">
        <v>#N/A</v>
      </c>
      <c r="SYL251" s="225" t="e">
        <v>#N/A</v>
      </c>
      <c r="SYM251" s="225" t="e">
        <v>#N/A</v>
      </c>
      <c r="SYN251" s="225" t="e">
        <v>#N/A</v>
      </c>
      <c r="SYO251" s="225" t="e">
        <v>#N/A</v>
      </c>
      <c r="SYP251" s="225" t="e">
        <v>#N/A</v>
      </c>
      <c r="SYQ251" s="225" t="e">
        <v>#N/A</v>
      </c>
      <c r="SYR251" s="225" t="e">
        <v>#N/A</v>
      </c>
      <c r="SYS251" s="225" t="e">
        <v>#N/A</v>
      </c>
      <c r="SYT251" s="225" t="e">
        <v>#N/A</v>
      </c>
      <c r="SYU251" s="225" t="e">
        <v>#N/A</v>
      </c>
      <c r="SYV251" s="225" t="e">
        <v>#N/A</v>
      </c>
      <c r="SYW251" s="225" t="e">
        <v>#N/A</v>
      </c>
      <c r="SYX251" s="225" t="e">
        <v>#N/A</v>
      </c>
      <c r="SYY251" s="225" t="e">
        <v>#N/A</v>
      </c>
      <c r="SYZ251" s="225" t="e">
        <v>#N/A</v>
      </c>
      <c r="SZA251" s="225" t="e">
        <v>#N/A</v>
      </c>
      <c r="SZB251" s="225" t="e">
        <v>#N/A</v>
      </c>
      <c r="SZC251" s="225" t="e">
        <v>#N/A</v>
      </c>
      <c r="SZD251" s="225" t="e">
        <v>#N/A</v>
      </c>
      <c r="SZE251" s="225" t="e">
        <v>#N/A</v>
      </c>
      <c r="SZF251" s="225" t="e">
        <v>#N/A</v>
      </c>
      <c r="SZG251" s="225" t="e">
        <v>#N/A</v>
      </c>
      <c r="SZH251" s="225" t="e">
        <v>#N/A</v>
      </c>
      <c r="SZI251" s="225" t="e">
        <v>#N/A</v>
      </c>
      <c r="SZJ251" s="225" t="e">
        <v>#N/A</v>
      </c>
      <c r="SZK251" s="225" t="e">
        <v>#N/A</v>
      </c>
      <c r="SZL251" s="225" t="e">
        <v>#N/A</v>
      </c>
      <c r="SZM251" s="225" t="e">
        <v>#N/A</v>
      </c>
      <c r="SZN251" s="225" t="e">
        <v>#N/A</v>
      </c>
      <c r="SZO251" s="225" t="e">
        <v>#N/A</v>
      </c>
      <c r="SZP251" s="225" t="e">
        <v>#N/A</v>
      </c>
      <c r="SZQ251" s="225" t="e">
        <v>#N/A</v>
      </c>
      <c r="SZR251" s="225" t="e">
        <v>#N/A</v>
      </c>
      <c r="SZS251" s="225" t="e">
        <v>#N/A</v>
      </c>
      <c r="SZT251" s="225" t="e">
        <v>#N/A</v>
      </c>
      <c r="SZU251" s="225" t="e">
        <v>#N/A</v>
      </c>
      <c r="SZV251" s="225" t="e">
        <v>#N/A</v>
      </c>
      <c r="SZW251" s="225" t="e">
        <v>#N/A</v>
      </c>
      <c r="SZX251" s="225" t="e">
        <v>#N/A</v>
      </c>
      <c r="SZY251" s="225" t="e">
        <v>#N/A</v>
      </c>
      <c r="SZZ251" s="225" t="e">
        <v>#N/A</v>
      </c>
      <c r="TAA251" s="225" t="e">
        <v>#N/A</v>
      </c>
      <c r="TAB251" s="225" t="e">
        <v>#N/A</v>
      </c>
      <c r="TAC251" s="225" t="e">
        <v>#N/A</v>
      </c>
      <c r="TAD251" s="225" t="e">
        <v>#N/A</v>
      </c>
      <c r="TAE251" s="225" t="e">
        <v>#N/A</v>
      </c>
      <c r="TAF251" s="225" t="e">
        <v>#N/A</v>
      </c>
      <c r="TAG251" s="225" t="e">
        <v>#N/A</v>
      </c>
      <c r="TAH251" s="225" t="e">
        <v>#N/A</v>
      </c>
      <c r="TAI251" s="225" t="e">
        <v>#N/A</v>
      </c>
      <c r="TAJ251" s="225" t="e">
        <v>#N/A</v>
      </c>
      <c r="TAK251" s="225" t="e">
        <v>#N/A</v>
      </c>
      <c r="TAL251" s="225" t="e">
        <v>#N/A</v>
      </c>
      <c r="TAM251" s="225" t="e">
        <v>#N/A</v>
      </c>
      <c r="TAN251" s="225" t="e">
        <v>#N/A</v>
      </c>
      <c r="TAO251" s="225" t="e">
        <v>#N/A</v>
      </c>
      <c r="TAP251" s="225" t="e">
        <v>#N/A</v>
      </c>
      <c r="TAQ251" s="225" t="e">
        <v>#N/A</v>
      </c>
      <c r="TAR251" s="225" t="e">
        <v>#N/A</v>
      </c>
      <c r="TAS251" s="225" t="e">
        <v>#N/A</v>
      </c>
      <c r="TAT251" s="225" t="e">
        <v>#N/A</v>
      </c>
      <c r="TAU251" s="225" t="e">
        <v>#N/A</v>
      </c>
      <c r="TAV251" s="225" t="e">
        <v>#N/A</v>
      </c>
      <c r="TAW251" s="225" t="e">
        <v>#N/A</v>
      </c>
      <c r="TAX251" s="225" t="e">
        <v>#N/A</v>
      </c>
      <c r="TAY251" s="225" t="e">
        <v>#N/A</v>
      </c>
      <c r="TAZ251" s="225" t="e">
        <v>#N/A</v>
      </c>
      <c r="TBA251" s="225" t="e">
        <v>#N/A</v>
      </c>
      <c r="TBB251" s="225" t="e">
        <v>#N/A</v>
      </c>
      <c r="TBC251" s="225" t="e">
        <v>#N/A</v>
      </c>
      <c r="TBD251" s="225" t="e">
        <v>#N/A</v>
      </c>
      <c r="TBE251" s="225" t="e">
        <v>#N/A</v>
      </c>
      <c r="TBF251" s="225" t="e">
        <v>#N/A</v>
      </c>
      <c r="TBG251" s="225" t="e">
        <v>#N/A</v>
      </c>
      <c r="TBH251" s="225" t="e">
        <v>#N/A</v>
      </c>
      <c r="TBI251" s="225" t="e">
        <v>#N/A</v>
      </c>
      <c r="TBJ251" s="225" t="e">
        <v>#N/A</v>
      </c>
      <c r="TBK251" s="225" t="e">
        <v>#N/A</v>
      </c>
      <c r="TBL251" s="225" t="e">
        <v>#N/A</v>
      </c>
      <c r="TBM251" s="225" t="e">
        <v>#N/A</v>
      </c>
      <c r="TBN251" s="225" t="e">
        <v>#N/A</v>
      </c>
      <c r="TBO251" s="225" t="e">
        <v>#N/A</v>
      </c>
      <c r="TBP251" s="225" t="e">
        <v>#N/A</v>
      </c>
      <c r="TBQ251" s="225" t="e">
        <v>#N/A</v>
      </c>
      <c r="TBR251" s="225" t="e">
        <v>#N/A</v>
      </c>
      <c r="TBS251" s="225" t="e">
        <v>#N/A</v>
      </c>
      <c r="TBT251" s="225" t="e">
        <v>#N/A</v>
      </c>
      <c r="TBU251" s="225" t="e">
        <v>#N/A</v>
      </c>
      <c r="TBV251" s="225" t="e">
        <v>#N/A</v>
      </c>
      <c r="TBW251" s="225" t="e">
        <v>#N/A</v>
      </c>
      <c r="TBX251" s="225" t="e">
        <v>#N/A</v>
      </c>
      <c r="TBY251" s="225" t="e">
        <v>#N/A</v>
      </c>
      <c r="TBZ251" s="225" t="e">
        <v>#N/A</v>
      </c>
      <c r="TCA251" s="225" t="e">
        <v>#N/A</v>
      </c>
      <c r="TCB251" s="225" t="e">
        <v>#N/A</v>
      </c>
      <c r="TCC251" s="225" t="e">
        <v>#N/A</v>
      </c>
      <c r="TCD251" s="225" t="e">
        <v>#N/A</v>
      </c>
      <c r="TCE251" s="225" t="e">
        <v>#N/A</v>
      </c>
      <c r="TCF251" s="225" t="e">
        <v>#N/A</v>
      </c>
      <c r="TCG251" s="225" t="e">
        <v>#N/A</v>
      </c>
      <c r="TCH251" s="225" t="e">
        <v>#N/A</v>
      </c>
      <c r="TCI251" s="225" t="e">
        <v>#N/A</v>
      </c>
      <c r="TCJ251" s="225" t="e">
        <v>#N/A</v>
      </c>
      <c r="TCK251" s="225" t="e">
        <v>#N/A</v>
      </c>
      <c r="TCL251" s="225" t="e">
        <v>#N/A</v>
      </c>
      <c r="TCM251" s="225" t="e">
        <v>#N/A</v>
      </c>
      <c r="TCN251" s="225" t="e">
        <v>#N/A</v>
      </c>
      <c r="TCO251" s="225" t="e">
        <v>#N/A</v>
      </c>
      <c r="TCP251" s="225" t="e">
        <v>#N/A</v>
      </c>
      <c r="TCQ251" s="225" t="e">
        <v>#N/A</v>
      </c>
      <c r="TCR251" s="225" t="e">
        <v>#N/A</v>
      </c>
      <c r="TCS251" s="225" t="e">
        <v>#N/A</v>
      </c>
      <c r="TCT251" s="225" t="e">
        <v>#N/A</v>
      </c>
      <c r="TCU251" s="225" t="e">
        <v>#N/A</v>
      </c>
      <c r="TCV251" s="225" t="e">
        <v>#N/A</v>
      </c>
      <c r="TCW251" s="225" t="e">
        <v>#N/A</v>
      </c>
      <c r="TCX251" s="225" t="e">
        <v>#N/A</v>
      </c>
      <c r="TCY251" s="225" t="e">
        <v>#N/A</v>
      </c>
      <c r="TCZ251" s="225" t="e">
        <v>#N/A</v>
      </c>
      <c r="TDA251" s="225" t="e">
        <v>#N/A</v>
      </c>
      <c r="TDB251" s="225" t="e">
        <v>#N/A</v>
      </c>
      <c r="TDC251" s="225" t="e">
        <v>#N/A</v>
      </c>
      <c r="TDD251" s="225" t="e">
        <v>#N/A</v>
      </c>
      <c r="TDE251" s="225" t="e">
        <v>#N/A</v>
      </c>
      <c r="TDF251" s="225" t="e">
        <v>#N/A</v>
      </c>
      <c r="TDG251" s="225" t="e">
        <v>#N/A</v>
      </c>
      <c r="TDH251" s="225" t="e">
        <v>#N/A</v>
      </c>
      <c r="TDI251" s="225" t="e">
        <v>#N/A</v>
      </c>
      <c r="TDJ251" s="225" t="e">
        <v>#N/A</v>
      </c>
      <c r="TDK251" s="225" t="e">
        <v>#N/A</v>
      </c>
      <c r="TDL251" s="225" t="e">
        <v>#N/A</v>
      </c>
      <c r="TDM251" s="225" t="e">
        <v>#N/A</v>
      </c>
      <c r="TDN251" s="225" t="e">
        <v>#N/A</v>
      </c>
      <c r="TDO251" s="225" t="e">
        <v>#N/A</v>
      </c>
      <c r="TDP251" s="225" t="e">
        <v>#N/A</v>
      </c>
      <c r="TDQ251" s="225" t="e">
        <v>#N/A</v>
      </c>
      <c r="TDR251" s="225" t="e">
        <v>#N/A</v>
      </c>
      <c r="TDS251" s="225" t="e">
        <v>#N/A</v>
      </c>
      <c r="TDT251" s="225" t="e">
        <v>#N/A</v>
      </c>
      <c r="TDU251" s="225" t="e">
        <v>#N/A</v>
      </c>
      <c r="TDV251" s="225" t="e">
        <v>#N/A</v>
      </c>
      <c r="TDW251" s="225" t="e">
        <v>#N/A</v>
      </c>
      <c r="TDX251" s="225" t="e">
        <v>#N/A</v>
      </c>
      <c r="TDY251" s="225" t="e">
        <v>#N/A</v>
      </c>
      <c r="TDZ251" s="225" t="e">
        <v>#N/A</v>
      </c>
      <c r="TEA251" s="225" t="e">
        <v>#N/A</v>
      </c>
      <c r="TEB251" s="225" t="e">
        <v>#N/A</v>
      </c>
      <c r="TEC251" s="225" t="e">
        <v>#N/A</v>
      </c>
      <c r="TED251" s="225" t="e">
        <v>#N/A</v>
      </c>
      <c r="TEE251" s="225" t="e">
        <v>#N/A</v>
      </c>
      <c r="TEF251" s="225" t="e">
        <v>#N/A</v>
      </c>
      <c r="TEG251" s="225" t="e">
        <v>#N/A</v>
      </c>
      <c r="TEH251" s="225" t="e">
        <v>#N/A</v>
      </c>
      <c r="TEI251" s="225" t="e">
        <v>#N/A</v>
      </c>
      <c r="TEJ251" s="225" t="e">
        <v>#N/A</v>
      </c>
      <c r="TEK251" s="225" t="e">
        <v>#N/A</v>
      </c>
      <c r="TEL251" s="225" t="e">
        <v>#N/A</v>
      </c>
      <c r="TEM251" s="225" t="e">
        <v>#N/A</v>
      </c>
      <c r="TEN251" s="225" t="e">
        <v>#N/A</v>
      </c>
      <c r="TEO251" s="225" t="e">
        <v>#N/A</v>
      </c>
      <c r="TEP251" s="225" t="e">
        <v>#N/A</v>
      </c>
      <c r="TEQ251" s="225" t="e">
        <v>#N/A</v>
      </c>
      <c r="TER251" s="225" t="e">
        <v>#N/A</v>
      </c>
      <c r="TES251" s="225" t="e">
        <v>#N/A</v>
      </c>
      <c r="TET251" s="225" t="e">
        <v>#N/A</v>
      </c>
      <c r="TEU251" s="225" t="e">
        <v>#N/A</v>
      </c>
      <c r="TEV251" s="225" t="e">
        <v>#N/A</v>
      </c>
      <c r="TEW251" s="225" t="e">
        <v>#N/A</v>
      </c>
      <c r="TEX251" s="225" t="e">
        <v>#N/A</v>
      </c>
      <c r="TEY251" s="225" t="e">
        <v>#N/A</v>
      </c>
      <c r="TEZ251" s="225" t="e">
        <v>#N/A</v>
      </c>
      <c r="TFA251" s="225" t="e">
        <v>#N/A</v>
      </c>
      <c r="TFB251" s="225" t="e">
        <v>#N/A</v>
      </c>
      <c r="TFC251" s="225" t="e">
        <v>#N/A</v>
      </c>
      <c r="TFD251" s="225" t="e">
        <v>#N/A</v>
      </c>
      <c r="TFE251" s="225" t="e">
        <v>#N/A</v>
      </c>
      <c r="TFF251" s="225" t="e">
        <v>#N/A</v>
      </c>
      <c r="TFG251" s="225" t="e">
        <v>#N/A</v>
      </c>
      <c r="TFH251" s="225" t="e">
        <v>#N/A</v>
      </c>
      <c r="TFI251" s="225" t="e">
        <v>#N/A</v>
      </c>
      <c r="TFJ251" s="225" t="e">
        <v>#N/A</v>
      </c>
      <c r="TFK251" s="225" t="e">
        <v>#N/A</v>
      </c>
      <c r="TFL251" s="225" t="e">
        <v>#N/A</v>
      </c>
      <c r="TFM251" s="225" t="e">
        <v>#N/A</v>
      </c>
      <c r="TFN251" s="225" t="e">
        <v>#N/A</v>
      </c>
      <c r="TFO251" s="225" t="e">
        <v>#N/A</v>
      </c>
      <c r="TFP251" s="225" t="e">
        <v>#N/A</v>
      </c>
      <c r="TFQ251" s="225" t="e">
        <v>#N/A</v>
      </c>
      <c r="TFR251" s="225" t="e">
        <v>#N/A</v>
      </c>
      <c r="TFS251" s="225" t="e">
        <v>#N/A</v>
      </c>
      <c r="TFT251" s="225" t="e">
        <v>#N/A</v>
      </c>
      <c r="TFU251" s="225" t="e">
        <v>#N/A</v>
      </c>
      <c r="TFV251" s="225" t="e">
        <v>#N/A</v>
      </c>
      <c r="TFW251" s="225" t="e">
        <v>#N/A</v>
      </c>
      <c r="TFX251" s="225" t="e">
        <v>#N/A</v>
      </c>
      <c r="TFY251" s="225" t="e">
        <v>#N/A</v>
      </c>
      <c r="TFZ251" s="225" t="e">
        <v>#N/A</v>
      </c>
      <c r="TGA251" s="225" t="e">
        <v>#N/A</v>
      </c>
      <c r="TGB251" s="225" t="e">
        <v>#N/A</v>
      </c>
      <c r="TGC251" s="225" t="e">
        <v>#N/A</v>
      </c>
      <c r="TGD251" s="225" t="e">
        <v>#N/A</v>
      </c>
      <c r="TGE251" s="225" t="e">
        <v>#N/A</v>
      </c>
      <c r="TGF251" s="225" t="e">
        <v>#N/A</v>
      </c>
      <c r="TGG251" s="225" t="e">
        <v>#N/A</v>
      </c>
      <c r="TGH251" s="225" t="e">
        <v>#N/A</v>
      </c>
      <c r="TGI251" s="225" t="e">
        <v>#N/A</v>
      </c>
      <c r="TGJ251" s="225" t="e">
        <v>#N/A</v>
      </c>
      <c r="TGK251" s="225" t="e">
        <v>#N/A</v>
      </c>
      <c r="TGL251" s="225" t="e">
        <v>#N/A</v>
      </c>
      <c r="TGM251" s="225" t="e">
        <v>#N/A</v>
      </c>
      <c r="TGN251" s="225" t="e">
        <v>#N/A</v>
      </c>
      <c r="TGO251" s="225" t="e">
        <v>#N/A</v>
      </c>
      <c r="TGP251" s="225" t="e">
        <v>#N/A</v>
      </c>
      <c r="TGQ251" s="225" t="e">
        <v>#N/A</v>
      </c>
      <c r="TGR251" s="225" t="e">
        <v>#N/A</v>
      </c>
      <c r="TGS251" s="225" t="e">
        <v>#N/A</v>
      </c>
      <c r="TGT251" s="225" t="e">
        <v>#N/A</v>
      </c>
      <c r="TGU251" s="225" t="e">
        <v>#N/A</v>
      </c>
      <c r="TGV251" s="225" t="e">
        <v>#N/A</v>
      </c>
      <c r="TGW251" s="225" t="e">
        <v>#N/A</v>
      </c>
      <c r="TGX251" s="225" t="e">
        <v>#N/A</v>
      </c>
      <c r="TGY251" s="225" t="e">
        <v>#N/A</v>
      </c>
      <c r="TGZ251" s="225" t="e">
        <v>#N/A</v>
      </c>
      <c r="THA251" s="225" t="e">
        <v>#N/A</v>
      </c>
      <c r="THB251" s="225" t="e">
        <v>#N/A</v>
      </c>
      <c r="THC251" s="225" t="e">
        <v>#N/A</v>
      </c>
      <c r="THD251" s="225" t="e">
        <v>#N/A</v>
      </c>
      <c r="THE251" s="225" t="e">
        <v>#N/A</v>
      </c>
      <c r="THF251" s="225" t="e">
        <v>#N/A</v>
      </c>
      <c r="THG251" s="225" t="e">
        <v>#N/A</v>
      </c>
      <c r="THH251" s="225" t="e">
        <v>#N/A</v>
      </c>
      <c r="THI251" s="225" t="e">
        <v>#N/A</v>
      </c>
      <c r="THJ251" s="225" t="e">
        <v>#N/A</v>
      </c>
      <c r="THK251" s="225" t="e">
        <v>#N/A</v>
      </c>
      <c r="THL251" s="225" t="e">
        <v>#N/A</v>
      </c>
      <c r="THM251" s="225" t="e">
        <v>#N/A</v>
      </c>
      <c r="THN251" s="225" t="e">
        <v>#N/A</v>
      </c>
      <c r="THO251" s="225" t="e">
        <v>#N/A</v>
      </c>
      <c r="THP251" s="225" t="e">
        <v>#N/A</v>
      </c>
      <c r="THQ251" s="225" t="e">
        <v>#N/A</v>
      </c>
      <c r="THR251" s="225" t="e">
        <v>#N/A</v>
      </c>
      <c r="THS251" s="225" t="e">
        <v>#N/A</v>
      </c>
      <c r="THT251" s="225" t="e">
        <v>#N/A</v>
      </c>
      <c r="THU251" s="225" t="e">
        <v>#N/A</v>
      </c>
      <c r="THV251" s="225" t="e">
        <v>#N/A</v>
      </c>
      <c r="THW251" s="225" t="e">
        <v>#N/A</v>
      </c>
      <c r="THX251" s="225" t="e">
        <v>#N/A</v>
      </c>
      <c r="THY251" s="225" t="e">
        <v>#N/A</v>
      </c>
      <c r="THZ251" s="225" t="e">
        <v>#N/A</v>
      </c>
      <c r="TIA251" s="225" t="e">
        <v>#N/A</v>
      </c>
      <c r="TIB251" s="225" t="e">
        <v>#N/A</v>
      </c>
      <c r="TIC251" s="225" t="e">
        <v>#N/A</v>
      </c>
      <c r="TID251" s="225" t="e">
        <v>#N/A</v>
      </c>
      <c r="TIE251" s="225" t="e">
        <v>#N/A</v>
      </c>
      <c r="TIF251" s="225" t="e">
        <v>#N/A</v>
      </c>
      <c r="TIG251" s="225" t="e">
        <v>#N/A</v>
      </c>
      <c r="TIH251" s="225" t="e">
        <v>#N/A</v>
      </c>
      <c r="TII251" s="225" t="e">
        <v>#N/A</v>
      </c>
      <c r="TIJ251" s="225" t="e">
        <v>#N/A</v>
      </c>
      <c r="TIK251" s="225" t="e">
        <v>#N/A</v>
      </c>
      <c r="TIL251" s="225" t="e">
        <v>#N/A</v>
      </c>
      <c r="TIM251" s="225" t="e">
        <v>#N/A</v>
      </c>
      <c r="TIN251" s="225" t="e">
        <v>#N/A</v>
      </c>
      <c r="TIO251" s="225" t="e">
        <v>#N/A</v>
      </c>
      <c r="TIP251" s="225" t="e">
        <v>#N/A</v>
      </c>
      <c r="TIQ251" s="225" t="e">
        <v>#N/A</v>
      </c>
      <c r="TIR251" s="225" t="e">
        <v>#N/A</v>
      </c>
      <c r="TIS251" s="225" t="e">
        <v>#N/A</v>
      </c>
      <c r="TIT251" s="225" t="e">
        <v>#N/A</v>
      </c>
      <c r="TIU251" s="225" t="e">
        <v>#N/A</v>
      </c>
      <c r="TIV251" s="225" t="e">
        <v>#N/A</v>
      </c>
      <c r="TIW251" s="225" t="e">
        <v>#N/A</v>
      </c>
      <c r="TIX251" s="225" t="e">
        <v>#N/A</v>
      </c>
      <c r="TIY251" s="225" t="e">
        <v>#N/A</v>
      </c>
      <c r="TIZ251" s="225" t="e">
        <v>#N/A</v>
      </c>
      <c r="TJA251" s="225" t="e">
        <v>#N/A</v>
      </c>
      <c r="TJB251" s="225" t="e">
        <v>#N/A</v>
      </c>
      <c r="TJC251" s="225" t="e">
        <v>#N/A</v>
      </c>
      <c r="TJD251" s="225" t="e">
        <v>#N/A</v>
      </c>
      <c r="TJE251" s="225" t="e">
        <v>#N/A</v>
      </c>
      <c r="TJF251" s="225" t="e">
        <v>#N/A</v>
      </c>
      <c r="TJG251" s="225" t="e">
        <v>#N/A</v>
      </c>
      <c r="TJH251" s="225" t="e">
        <v>#N/A</v>
      </c>
      <c r="TJI251" s="225" t="e">
        <v>#N/A</v>
      </c>
      <c r="TJJ251" s="225" t="e">
        <v>#N/A</v>
      </c>
      <c r="TJK251" s="225" t="e">
        <v>#N/A</v>
      </c>
      <c r="TJL251" s="225" t="e">
        <v>#N/A</v>
      </c>
      <c r="TJM251" s="225" t="e">
        <v>#N/A</v>
      </c>
      <c r="TJN251" s="225" t="e">
        <v>#N/A</v>
      </c>
      <c r="TJO251" s="225" t="e">
        <v>#N/A</v>
      </c>
      <c r="TJP251" s="225" t="e">
        <v>#N/A</v>
      </c>
      <c r="TJQ251" s="225" t="e">
        <v>#N/A</v>
      </c>
      <c r="TJR251" s="225" t="e">
        <v>#N/A</v>
      </c>
      <c r="TJS251" s="225" t="e">
        <v>#N/A</v>
      </c>
      <c r="TJT251" s="225" t="e">
        <v>#N/A</v>
      </c>
      <c r="TJU251" s="225" t="e">
        <v>#N/A</v>
      </c>
      <c r="TJV251" s="225" t="e">
        <v>#N/A</v>
      </c>
      <c r="TJW251" s="225" t="e">
        <v>#N/A</v>
      </c>
      <c r="TJX251" s="225" t="e">
        <v>#N/A</v>
      </c>
      <c r="TJY251" s="225" t="e">
        <v>#N/A</v>
      </c>
      <c r="TJZ251" s="225" t="e">
        <v>#N/A</v>
      </c>
      <c r="TKA251" s="225" t="e">
        <v>#N/A</v>
      </c>
      <c r="TKB251" s="225" t="e">
        <v>#N/A</v>
      </c>
      <c r="TKC251" s="225" t="e">
        <v>#N/A</v>
      </c>
      <c r="TKD251" s="225" t="e">
        <v>#N/A</v>
      </c>
      <c r="TKE251" s="225" t="e">
        <v>#N/A</v>
      </c>
      <c r="TKF251" s="225" t="e">
        <v>#N/A</v>
      </c>
      <c r="TKG251" s="225" t="e">
        <v>#N/A</v>
      </c>
      <c r="TKH251" s="225" t="e">
        <v>#N/A</v>
      </c>
      <c r="TKI251" s="225" t="e">
        <v>#N/A</v>
      </c>
      <c r="TKJ251" s="225" t="e">
        <v>#N/A</v>
      </c>
      <c r="TKK251" s="225" t="e">
        <v>#N/A</v>
      </c>
      <c r="TKL251" s="225" t="e">
        <v>#N/A</v>
      </c>
      <c r="TKM251" s="225" t="e">
        <v>#N/A</v>
      </c>
      <c r="TKN251" s="225" t="e">
        <v>#N/A</v>
      </c>
      <c r="TKO251" s="225" t="e">
        <v>#N/A</v>
      </c>
      <c r="TKP251" s="225" t="e">
        <v>#N/A</v>
      </c>
      <c r="TKQ251" s="225" t="e">
        <v>#N/A</v>
      </c>
      <c r="TKR251" s="225" t="e">
        <v>#N/A</v>
      </c>
      <c r="TKS251" s="225" t="e">
        <v>#N/A</v>
      </c>
      <c r="TKT251" s="225" t="e">
        <v>#N/A</v>
      </c>
      <c r="TKU251" s="225" t="e">
        <v>#N/A</v>
      </c>
      <c r="TKV251" s="225" t="e">
        <v>#N/A</v>
      </c>
      <c r="TKW251" s="225" t="e">
        <v>#N/A</v>
      </c>
      <c r="TKX251" s="225" t="e">
        <v>#N/A</v>
      </c>
      <c r="TKY251" s="225" t="e">
        <v>#N/A</v>
      </c>
      <c r="TKZ251" s="225" t="e">
        <v>#N/A</v>
      </c>
      <c r="TLA251" s="225" t="e">
        <v>#N/A</v>
      </c>
      <c r="TLB251" s="225" t="e">
        <v>#N/A</v>
      </c>
      <c r="TLC251" s="225" t="e">
        <v>#N/A</v>
      </c>
      <c r="TLD251" s="225" t="e">
        <v>#N/A</v>
      </c>
      <c r="TLE251" s="225" t="e">
        <v>#N/A</v>
      </c>
      <c r="TLF251" s="225" t="e">
        <v>#N/A</v>
      </c>
      <c r="TLG251" s="225" t="e">
        <v>#N/A</v>
      </c>
      <c r="TLH251" s="225" t="e">
        <v>#N/A</v>
      </c>
      <c r="TLI251" s="225" t="e">
        <v>#N/A</v>
      </c>
      <c r="TLJ251" s="225" t="e">
        <v>#N/A</v>
      </c>
      <c r="TLK251" s="225" t="e">
        <v>#N/A</v>
      </c>
      <c r="TLL251" s="225" t="e">
        <v>#N/A</v>
      </c>
      <c r="TLM251" s="225" t="e">
        <v>#N/A</v>
      </c>
      <c r="TLN251" s="225" t="e">
        <v>#N/A</v>
      </c>
      <c r="TLO251" s="225" t="e">
        <v>#N/A</v>
      </c>
      <c r="TLP251" s="225" t="e">
        <v>#N/A</v>
      </c>
      <c r="TLQ251" s="225" t="e">
        <v>#N/A</v>
      </c>
      <c r="TLR251" s="225" t="e">
        <v>#N/A</v>
      </c>
      <c r="TLS251" s="225" t="e">
        <v>#N/A</v>
      </c>
      <c r="TLT251" s="225" t="e">
        <v>#N/A</v>
      </c>
      <c r="TLU251" s="225" t="e">
        <v>#N/A</v>
      </c>
      <c r="TLV251" s="225" t="e">
        <v>#N/A</v>
      </c>
      <c r="TLW251" s="225" t="e">
        <v>#N/A</v>
      </c>
      <c r="TLX251" s="225" t="e">
        <v>#N/A</v>
      </c>
      <c r="TLY251" s="225" t="e">
        <v>#N/A</v>
      </c>
      <c r="TLZ251" s="225" t="e">
        <v>#N/A</v>
      </c>
      <c r="TMA251" s="225" t="e">
        <v>#N/A</v>
      </c>
      <c r="TMB251" s="225" t="e">
        <v>#N/A</v>
      </c>
      <c r="TMC251" s="225" t="e">
        <v>#N/A</v>
      </c>
      <c r="TMD251" s="225" t="e">
        <v>#N/A</v>
      </c>
      <c r="TME251" s="225" t="e">
        <v>#N/A</v>
      </c>
      <c r="TMF251" s="225" t="e">
        <v>#N/A</v>
      </c>
      <c r="TMG251" s="225" t="e">
        <v>#N/A</v>
      </c>
      <c r="TMH251" s="225" t="e">
        <v>#N/A</v>
      </c>
      <c r="TMI251" s="225" t="e">
        <v>#N/A</v>
      </c>
      <c r="TMJ251" s="225" t="e">
        <v>#N/A</v>
      </c>
      <c r="TMK251" s="225" t="e">
        <v>#N/A</v>
      </c>
      <c r="TML251" s="225" t="e">
        <v>#N/A</v>
      </c>
      <c r="TMM251" s="225" t="e">
        <v>#N/A</v>
      </c>
      <c r="TMN251" s="225" t="e">
        <v>#N/A</v>
      </c>
      <c r="TMO251" s="225" t="e">
        <v>#N/A</v>
      </c>
      <c r="TMP251" s="225" t="e">
        <v>#N/A</v>
      </c>
      <c r="TMQ251" s="225" t="e">
        <v>#N/A</v>
      </c>
      <c r="TMR251" s="225" t="e">
        <v>#N/A</v>
      </c>
      <c r="TMS251" s="225" t="e">
        <v>#N/A</v>
      </c>
      <c r="TMT251" s="225" t="e">
        <v>#N/A</v>
      </c>
      <c r="TMU251" s="225" t="e">
        <v>#N/A</v>
      </c>
      <c r="TMV251" s="225" t="e">
        <v>#N/A</v>
      </c>
      <c r="TMW251" s="225" t="e">
        <v>#N/A</v>
      </c>
      <c r="TMX251" s="225" t="e">
        <v>#N/A</v>
      </c>
      <c r="TMY251" s="225" t="e">
        <v>#N/A</v>
      </c>
      <c r="TMZ251" s="225" t="e">
        <v>#N/A</v>
      </c>
      <c r="TNA251" s="225" t="e">
        <v>#N/A</v>
      </c>
      <c r="TNB251" s="225" t="e">
        <v>#N/A</v>
      </c>
      <c r="TNC251" s="225" t="e">
        <v>#N/A</v>
      </c>
      <c r="TND251" s="225" t="e">
        <v>#N/A</v>
      </c>
      <c r="TNE251" s="225" t="e">
        <v>#N/A</v>
      </c>
      <c r="TNF251" s="225" t="e">
        <v>#N/A</v>
      </c>
      <c r="TNG251" s="225" t="e">
        <v>#N/A</v>
      </c>
      <c r="TNH251" s="225" t="e">
        <v>#N/A</v>
      </c>
      <c r="TNI251" s="225" t="e">
        <v>#N/A</v>
      </c>
      <c r="TNJ251" s="225" t="e">
        <v>#N/A</v>
      </c>
      <c r="TNK251" s="225" t="e">
        <v>#N/A</v>
      </c>
      <c r="TNL251" s="225" t="e">
        <v>#N/A</v>
      </c>
      <c r="TNM251" s="225" t="e">
        <v>#N/A</v>
      </c>
      <c r="TNN251" s="225" t="e">
        <v>#N/A</v>
      </c>
      <c r="TNO251" s="225" t="e">
        <v>#N/A</v>
      </c>
      <c r="TNP251" s="225" t="e">
        <v>#N/A</v>
      </c>
      <c r="TNQ251" s="225" t="e">
        <v>#N/A</v>
      </c>
      <c r="TNR251" s="225" t="e">
        <v>#N/A</v>
      </c>
      <c r="TNS251" s="225" t="e">
        <v>#N/A</v>
      </c>
      <c r="TNT251" s="225" t="e">
        <v>#N/A</v>
      </c>
      <c r="TNU251" s="225" t="e">
        <v>#N/A</v>
      </c>
      <c r="TNV251" s="225" t="e">
        <v>#N/A</v>
      </c>
      <c r="TNW251" s="225" t="e">
        <v>#N/A</v>
      </c>
      <c r="TNX251" s="225" t="e">
        <v>#N/A</v>
      </c>
      <c r="TNY251" s="225" t="e">
        <v>#N/A</v>
      </c>
      <c r="TNZ251" s="225" t="e">
        <v>#N/A</v>
      </c>
      <c r="TOA251" s="225" t="e">
        <v>#N/A</v>
      </c>
      <c r="TOB251" s="225" t="e">
        <v>#N/A</v>
      </c>
      <c r="TOC251" s="225" t="e">
        <v>#N/A</v>
      </c>
      <c r="TOD251" s="225" t="e">
        <v>#N/A</v>
      </c>
      <c r="TOE251" s="225" t="e">
        <v>#N/A</v>
      </c>
      <c r="TOF251" s="225" t="e">
        <v>#N/A</v>
      </c>
      <c r="TOG251" s="225" t="e">
        <v>#N/A</v>
      </c>
      <c r="TOH251" s="225" t="e">
        <v>#N/A</v>
      </c>
      <c r="TOI251" s="225" t="e">
        <v>#N/A</v>
      </c>
      <c r="TOJ251" s="225" t="e">
        <v>#N/A</v>
      </c>
      <c r="TOK251" s="225" t="e">
        <v>#N/A</v>
      </c>
      <c r="TOL251" s="225" t="e">
        <v>#N/A</v>
      </c>
      <c r="TOM251" s="225" t="e">
        <v>#N/A</v>
      </c>
      <c r="TON251" s="225" t="e">
        <v>#N/A</v>
      </c>
      <c r="TOO251" s="225" t="e">
        <v>#N/A</v>
      </c>
      <c r="TOP251" s="225" t="e">
        <v>#N/A</v>
      </c>
      <c r="TOQ251" s="225" t="e">
        <v>#N/A</v>
      </c>
      <c r="TOR251" s="225" t="e">
        <v>#N/A</v>
      </c>
      <c r="TOS251" s="225" t="e">
        <v>#N/A</v>
      </c>
      <c r="TOT251" s="225" t="e">
        <v>#N/A</v>
      </c>
      <c r="TOU251" s="225" t="e">
        <v>#N/A</v>
      </c>
      <c r="TOV251" s="225" t="e">
        <v>#N/A</v>
      </c>
      <c r="TOW251" s="225" t="e">
        <v>#N/A</v>
      </c>
      <c r="TOX251" s="225" t="e">
        <v>#N/A</v>
      </c>
      <c r="TOY251" s="225" t="e">
        <v>#N/A</v>
      </c>
      <c r="TOZ251" s="225" t="e">
        <v>#N/A</v>
      </c>
      <c r="TPA251" s="225" t="e">
        <v>#N/A</v>
      </c>
      <c r="TPB251" s="225" t="e">
        <v>#N/A</v>
      </c>
      <c r="TPC251" s="225" t="e">
        <v>#N/A</v>
      </c>
      <c r="TPD251" s="225" t="e">
        <v>#N/A</v>
      </c>
      <c r="TPE251" s="225" t="e">
        <v>#N/A</v>
      </c>
      <c r="TPF251" s="225" t="e">
        <v>#N/A</v>
      </c>
      <c r="TPG251" s="225" t="e">
        <v>#N/A</v>
      </c>
      <c r="TPH251" s="225" t="e">
        <v>#N/A</v>
      </c>
      <c r="TPI251" s="225" t="e">
        <v>#N/A</v>
      </c>
      <c r="TPJ251" s="225" t="e">
        <v>#N/A</v>
      </c>
      <c r="TPK251" s="225" t="e">
        <v>#N/A</v>
      </c>
      <c r="TPL251" s="225" t="e">
        <v>#N/A</v>
      </c>
      <c r="TPM251" s="225" t="e">
        <v>#N/A</v>
      </c>
      <c r="TPN251" s="225" t="e">
        <v>#N/A</v>
      </c>
      <c r="TPO251" s="225" t="e">
        <v>#N/A</v>
      </c>
      <c r="TPP251" s="225" t="e">
        <v>#N/A</v>
      </c>
      <c r="TPQ251" s="225" t="e">
        <v>#N/A</v>
      </c>
      <c r="TPR251" s="225" t="e">
        <v>#N/A</v>
      </c>
      <c r="TPS251" s="225" t="e">
        <v>#N/A</v>
      </c>
      <c r="TPT251" s="225" t="e">
        <v>#N/A</v>
      </c>
      <c r="TPU251" s="225" t="e">
        <v>#N/A</v>
      </c>
      <c r="TPV251" s="225" t="e">
        <v>#N/A</v>
      </c>
      <c r="TPW251" s="225" t="e">
        <v>#N/A</v>
      </c>
      <c r="TPX251" s="225" t="e">
        <v>#N/A</v>
      </c>
      <c r="TPY251" s="225" t="e">
        <v>#N/A</v>
      </c>
      <c r="TPZ251" s="225" t="e">
        <v>#N/A</v>
      </c>
      <c r="TQA251" s="225" t="e">
        <v>#N/A</v>
      </c>
      <c r="TQB251" s="225" t="e">
        <v>#N/A</v>
      </c>
      <c r="TQC251" s="225" t="e">
        <v>#N/A</v>
      </c>
      <c r="TQD251" s="225" t="e">
        <v>#N/A</v>
      </c>
      <c r="TQE251" s="225" t="e">
        <v>#N/A</v>
      </c>
      <c r="TQF251" s="225" t="e">
        <v>#N/A</v>
      </c>
      <c r="TQG251" s="225" t="e">
        <v>#N/A</v>
      </c>
      <c r="TQH251" s="225" t="e">
        <v>#N/A</v>
      </c>
      <c r="TQI251" s="225" t="e">
        <v>#N/A</v>
      </c>
      <c r="TQJ251" s="225" t="e">
        <v>#N/A</v>
      </c>
      <c r="TQK251" s="225" t="e">
        <v>#N/A</v>
      </c>
      <c r="TQL251" s="225" t="e">
        <v>#N/A</v>
      </c>
      <c r="TQM251" s="225" t="e">
        <v>#N/A</v>
      </c>
      <c r="TQN251" s="225" t="e">
        <v>#N/A</v>
      </c>
      <c r="TQO251" s="225" t="e">
        <v>#N/A</v>
      </c>
      <c r="TQP251" s="225" t="e">
        <v>#N/A</v>
      </c>
      <c r="TQQ251" s="225" t="e">
        <v>#N/A</v>
      </c>
      <c r="TQR251" s="225" t="e">
        <v>#N/A</v>
      </c>
      <c r="TQS251" s="225" t="e">
        <v>#N/A</v>
      </c>
      <c r="TQT251" s="225" t="e">
        <v>#N/A</v>
      </c>
      <c r="TQU251" s="225" t="e">
        <v>#N/A</v>
      </c>
      <c r="TQV251" s="225" t="e">
        <v>#N/A</v>
      </c>
      <c r="TQW251" s="225" t="e">
        <v>#N/A</v>
      </c>
      <c r="TQX251" s="225" t="e">
        <v>#N/A</v>
      </c>
      <c r="TQY251" s="225" t="e">
        <v>#N/A</v>
      </c>
      <c r="TQZ251" s="225" t="e">
        <v>#N/A</v>
      </c>
      <c r="TRA251" s="225" t="e">
        <v>#N/A</v>
      </c>
      <c r="TRB251" s="225" t="e">
        <v>#N/A</v>
      </c>
      <c r="TRC251" s="225" t="e">
        <v>#N/A</v>
      </c>
      <c r="TRD251" s="225" t="e">
        <v>#N/A</v>
      </c>
      <c r="TRE251" s="225" t="e">
        <v>#N/A</v>
      </c>
      <c r="TRF251" s="225" t="e">
        <v>#N/A</v>
      </c>
      <c r="TRG251" s="225" t="e">
        <v>#N/A</v>
      </c>
      <c r="TRH251" s="225" t="e">
        <v>#N/A</v>
      </c>
      <c r="TRI251" s="225" t="e">
        <v>#N/A</v>
      </c>
      <c r="TRJ251" s="225" t="e">
        <v>#N/A</v>
      </c>
      <c r="TRK251" s="225" t="e">
        <v>#N/A</v>
      </c>
      <c r="TRL251" s="225" t="e">
        <v>#N/A</v>
      </c>
      <c r="TRM251" s="225" t="e">
        <v>#N/A</v>
      </c>
      <c r="TRN251" s="225" t="e">
        <v>#N/A</v>
      </c>
      <c r="TRO251" s="225" t="e">
        <v>#N/A</v>
      </c>
      <c r="TRP251" s="225" t="e">
        <v>#N/A</v>
      </c>
      <c r="TRQ251" s="225" t="e">
        <v>#N/A</v>
      </c>
      <c r="TRR251" s="225" t="e">
        <v>#N/A</v>
      </c>
      <c r="TRS251" s="225" t="e">
        <v>#N/A</v>
      </c>
      <c r="TRT251" s="225" t="e">
        <v>#N/A</v>
      </c>
      <c r="TRU251" s="225" t="e">
        <v>#N/A</v>
      </c>
      <c r="TRV251" s="225" t="e">
        <v>#N/A</v>
      </c>
      <c r="TRW251" s="225" t="e">
        <v>#N/A</v>
      </c>
      <c r="TRX251" s="225" t="e">
        <v>#N/A</v>
      </c>
      <c r="TRY251" s="225" t="e">
        <v>#N/A</v>
      </c>
      <c r="TRZ251" s="225" t="e">
        <v>#N/A</v>
      </c>
      <c r="TSA251" s="225" t="e">
        <v>#N/A</v>
      </c>
      <c r="TSB251" s="225" t="e">
        <v>#N/A</v>
      </c>
      <c r="TSC251" s="225" t="e">
        <v>#N/A</v>
      </c>
      <c r="TSD251" s="225" t="e">
        <v>#N/A</v>
      </c>
      <c r="TSE251" s="225" t="e">
        <v>#N/A</v>
      </c>
      <c r="TSF251" s="225" t="e">
        <v>#N/A</v>
      </c>
      <c r="TSG251" s="225" t="e">
        <v>#N/A</v>
      </c>
      <c r="TSH251" s="225" t="e">
        <v>#N/A</v>
      </c>
      <c r="TSI251" s="225" t="e">
        <v>#N/A</v>
      </c>
      <c r="TSJ251" s="225" t="e">
        <v>#N/A</v>
      </c>
      <c r="TSK251" s="225" t="e">
        <v>#N/A</v>
      </c>
      <c r="TSL251" s="225" t="e">
        <v>#N/A</v>
      </c>
      <c r="TSM251" s="225" t="e">
        <v>#N/A</v>
      </c>
      <c r="TSN251" s="225" t="e">
        <v>#N/A</v>
      </c>
      <c r="TSO251" s="225" t="e">
        <v>#N/A</v>
      </c>
      <c r="TSP251" s="225" t="e">
        <v>#N/A</v>
      </c>
      <c r="TSQ251" s="225" t="e">
        <v>#N/A</v>
      </c>
      <c r="TSR251" s="225" t="e">
        <v>#N/A</v>
      </c>
      <c r="TSS251" s="225" t="e">
        <v>#N/A</v>
      </c>
      <c r="TST251" s="225" t="e">
        <v>#N/A</v>
      </c>
      <c r="TSU251" s="225" t="e">
        <v>#N/A</v>
      </c>
      <c r="TSV251" s="225" t="e">
        <v>#N/A</v>
      </c>
      <c r="TSW251" s="225" t="e">
        <v>#N/A</v>
      </c>
      <c r="TSX251" s="225" t="e">
        <v>#N/A</v>
      </c>
      <c r="TSY251" s="225" t="e">
        <v>#N/A</v>
      </c>
      <c r="TSZ251" s="225" t="e">
        <v>#N/A</v>
      </c>
      <c r="TTA251" s="225" t="e">
        <v>#N/A</v>
      </c>
      <c r="TTB251" s="225" t="e">
        <v>#N/A</v>
      </c>
      <c r="TTC251" s="225" t="e">
        <v>#N/A</v>
      </c>
      <c r="TTD251" s="225" t="e">
        <v>#N/A</v>
      </c>
      <c r="TTE251" s="225" t="e">
        <v>#N/A</v>
      </c>
      <c r="TTF251" s="225" t="e">
        <v>#N/A</v>
      </c>
      <c r="TTG251" s="225" t="e">
        <v>#N/A</v>
      </c>
      <c r="TTH251" s="225" t="e">
        <v>#N/A</v>
      </c>
      <c r="TTI251" s="225" t="e">
        <v>#N/A</v>
      </c>
      <c r="TTJ251" s="225" t="e">
        <v>#N/A</v>
      </c>
      <c r="TTK251" s="225" t="e">
        <v>#N/A</v>
      </c>
      <c r="TTL251" s="225" t="e">
        <v>#N/A</v>
      </c>
      <c r="TTM251" s="225" t="e">
        <v>#N/A</v>
      </c>
      <c r="TTN251" s="225" t="e">
        <v>#N/A</v>
      </c>
      <c r="TTO251" s="225" t="e">
        <v>#N/A</v>
      </c>
      <c r="TTP251" s="225" t="e">
        <v>#N/A</v>
      </c>
      <c r="TTQ251" s="225" t="e">
        <v>#N/A</v>
      </c>
      <c r="TTR251" s="225" t="e">
        <v>#N/A</v>
      </c>
      <c r="TTS251" s="225" t="e">
        <v>#N/A</v>
      </c>
      <c r="TTT251" s="225" t="e">
        <v>#N/A</v>
      </c>
      <c r="TTU251" s="225" t="e">
        <v>#N/A</v>
      </c>
      <c r="TTV251" s="225" t="e">
        <v>#N/A</v>
      </c>
      <c r="TTW251" s="225" t="e">
        <v>#N/A</v>
      </c>
      <c r="TTX251" s="225" t="e">
        <v>#N/A</v>
      </c>
      <c r="TTY251" s="225" t="e">
        <v>#N/A</v>
      </c>
      <c r="TTZ251" s="225" t="e">
        <v>#N/A</v>
      </c>
      <c r="TUA251" s="225" t="e">
        <v>#N/A</v>
      </c>
      <c r="TUB251" s="225" t="e">
        <v>#N/A</v>
      </c>
      <c r="TUC251" s="225" t="e">
        <v>#N/A</v>
      </c>
      <c r="TUD251" s="225" t="e">
        <v>#N/A</v>
      </c>
      <c r="TUE251" s="225" t="e">
        <v>#N/A</v>
      </c>
      <c r="TUF251" s="225" t="e">
        <v>#N/A</v>
      </c>
      <c r="TUG251" s="225" t="e">
        <v>#N/A</v>
      </c>
      <c r="TUH251" s="225" t="e">
        <v>#N/A</v>
      </c>
      <c r="TUI251" s="225" t="e">
        <v>#N/A</v>
      </c>
      <c r="TUJ251" s="225" t="e">
        <v>#N/A</v>
      </c>
      <c r="TUK251" s="225" t="e">
        <v>#N/A</v>
      </c>
      <c r="TUL251" s="225" t="e">
        <v>#N/A</v>
      </c>
      <c r="TUM251" s="225" t="e">
        <v>#N/A</v>
      </c>
      <c r="TUN251" s="225" t="e">
        <v>#N/A</v>
      </c>
      <c r="TUO251" s="225" t="e">
        <v>#N/A</v>
      </c>
      <c r="TUP251" s="225" t="e">
        <v>#N/A</v>
      </c>
      <c r="TUQ251" s="225" t="e">
        <v>#N/A</v>
      </c>
      <c r="TUR251" s="225" t="e">
        <v>#N/A</v>
      </c>
      <c r="TUS251" s="225" t="e">
        <v>#N/A</v>
      </c>
      <c r="TUT251" s="225" t="e">
        <v>#N/A</v>
      </c>
      <c r="TUU251" s="225" t="e">
        <v>#N/A</v>
      </c>
      <c r="TUV251" s="225" t="e">
        <v>#N/A</v>
      </c>
      <c r="TUW251" s="225" t="e">
        <v>#N/A</v>
      </c>
      <c r="TUX251" s="225" t="e">
        <v>#N/A</v>
      </c>
      <c r="TUY251" s="225" t="e">
        <v>#N/A</v>
      </c>
      <c r="TUZ251" s="225" t="e">
        <v>#N/A</v>
      </c>
      <c r="TVA251" s="225" t="e">
        <v>#N/A</v>
      </c>
      <c r="TVB251" s="225" t="e">
        <v>#N/A</v>
      </c>
      <c r="TVC251" s="225" t="e">
        <v>#N/A</v>
      </c>
      <c r="TVD251" s="225" t="e">
        <v>#N/A</v>
      </c>
      <c r="TVE251" s="225" t="e">
        <v>#N/A</v>
      </c>
      <c r="TVF251" s="225" t="e">
        <v>#N/A</v>
      </c>
      <c r="TVG251" s="225" t="e">
        <v>#N/A</v>
      </c>
      <c r="TVH251" s="225" t="e">
        <v>#N/A</v>
      </c>
      <c r="TVI251" s="225" t="e">
        <v>#N/A</v>
      </c>
      <c r="TVJ251" s="225" t="e">
        <v>#N/A</v>
      </c>
      <c r="TVK251" s="225" t="e">
        <v>#N/A</v>
      </c>
      <c r="TVL251" s="225" t="e">
        <v>#N/A</v>
      </c>
      <c r="TVM251" s="225" t="e">
        <v>#N/A</v>
      </c>
      <c r="TVN251" s="225" t="e">
        <v>#N/A</v>
      </c>
      <c r="TVO251" s="225" t="e">
        <v>#N/A</v>
      </c>
      <c r="TVP251" s="225" t="e">
        <v>#N/A</v>
      </c>
      <c r="TVQ251" s="225" t="e">
        <v>#N/A</v>
      </c>
      <c r="TVR251" s="225" t="e">
        <v>#N/A</v>
      </c>
      <c r="TVS251" s="225" t="e">
        <v>#N/A</v>
      </c>
      <c r="TVT251" s="225" t="e">
        <v>#N/A</v>
      </c>
      <c r="TVU251" s="225" t="e">
        <v>#N/A</v>
      </c>
      <c r="TVV251" s="225" t="e">
        <v>#N/A</v>
      </c>
      <c r="TVW251" s="225" t="e">
        <v>#N/A</v>
      </c>
      <c r="TVX251" s="225" t="e">
        <v>#N/A</v>
      </c>
      <c r="TVY251" s="225" t="e">
        <v>#N/A</v>
      </c>
      <c r="TVZ251" s="225" t="e">
        <v>#N/A</v>
      </c>
      <c r="TWA251" s="225" t="e">
        <v>#N/A</v>
      </c>
      <c r="TWB251" s="225" t="e">
        <v>#N/A</v>
      </c>
      <c r="TWC251" s="225" t="e">
        <v>#N/A</v>
      </c>
      <c r="TWD251" s="225" t="e">
        <v>#N/A</v>
      </c>
      <c r="TWE251" s="225" t="e">
        <v>#N/A</v>
      </c>
      <c r="TWF251" s="225" t="e">
        <v>#N/A</v>
      </c>
      <c r="TWG251" s="225" t="e">
        <v>#N/A</v>
      </c>
      <c r="TWH251" s="225" t="e">
        <v>#N/A</v>
      </c>
      <c r="TWI251" s="225" t="e">
        <v>#N/A</v>
      </c>
      <c r="TWJ251" s="225" t="e">
        <v>#N/A</v>
      </c>
      <c r="TWK251" s="225" t="e">
        <v>#N/A</v>
      </c>
      <c r="TWL251" s="225" t="e">
        <v>#N/A</v>
      </c>
      <c r="TWM251" s="225" t="e">
        <v>#N/A</v>
      </c>
      <c r="TWN251" s="225" t="e">
        <v>#N/A</v>
      </c>
      <c r="TWO251" s="225" t="e">
        <v>#N/A</v>
      </c>
      <c r="TWP251" s="225" t="e">
        <v>#N/A</v>
      </c>
      <c r="TWQ251" s="225" t="e">
        <v>#N/A</v>
      </c>
      <c r="TWR251" s="225" t="e">
        <v>#N/A</v>
      </c>
      <c r="TWS251" s="225" t="e">
        <v>#N/A</v>
      </c>
      <c r="TWT251" s="225" t="e">
        <v>#N/A</v>
      </c>
      <c r="TWU251" s="225" t="e">
        <v>#N/A</v>
      </c>
      <c r="TWV251" s="225" t="e">
        <v>#N/A</v>
      </c>
      <c r="TWW251" s="225" t="e">
        <v>#N/A</v>
      </c>
      <c r="TWX251" s="225" t="e">
        <v>#N/A</v>
      </c>
      <c r="TWY251" s="225" t="e">
        <v>#N/A</v>
      </c>
      <c r="TWZ251" s="225" t="e">
        <v>#N/A</v>
      </c>
      <c r="TXA251" s="225" t="e">
        <v>#N/A</v>
      </c>
      <c r="TXB251" s="225" t="e">
        <v>#N/A</v>
      </c>
      <c r="TXC251" s="225" t="e">
        <v>#N/A</v>
      </c>
      <c r="TXD251" s="225" t="e">
        <v>#N/A</v>
      </c>
      <c r="TXE251" s="225" t="e">
        <v>#N/A</v>
      </c>
      <c r="TXF251" s="225" t="e">
        <v>#N/A</v>
      </c>
      <c r="TXG251" s="225" t="e">
        <v>#N/A</v>
      </c>
      <c r="TXH251" s="225" t="e">
        <v>#N/A</v>
      </c>
      <c r="TXI251" s="225" t="e">
        <v>#N/A</v>
      </c>
      <c r="TXJ251" s="225" t="e">
        <v>#N/A</v>
      </c>
      <c r="TXK251" s="225" t="e">
        <v>#N/A</v>
      </c>
      <c r="TXL251" s="225" t="e">
        <v>#N/A</v>
      </c>
      <c r="TXM251" s="225" t="e">
        <v>#N/A</v>
      </c>
      <c r="TXN251" s="225" t="e">
        <v>#N/A</v>
      </c>
      <c r="TXO251" s="225" t="e">
        <v>#N/A</v>
      </c>
      <c r="TXP251" s="225" t="e">
        <v>#N/A</v>
      </c>
      <c r="TXQ251" s="225" t="e">
        <v>#N/A</v>
      </c>
      <c r="TXR251" s="225" t="e">
        <v>#N/A</v>
      </c>
      <c r="TXS251" s="225" t="e">
        <v>#N/A</v>
      </c>
      <c r="TXT251" s="225" t="e">
        <v>#N/A</v>
      </c>
      <c r="TXU251" s="225" t="e">
        <v>#N/A</v>
      </c>
      <c r="TXV251" s="225" t="e">
        <v>#N/A</v>
      </c>
      <c r="TXW251" s="225" t="e">
        <v>#N/A</v>
      </c>
      <c r="TXX251" s="225" t="e">
        <v>#N/A</v>
      </c>
      <c r="TXY251" s="225" t="e">
        <v>#N/A</v>
      </c>
      <c r="TXZ251" s="225" t="e">
        <v>#N/A</v>
      </c>
      <c r="TYA251" s="225" t="e">
        <v>#N/A</v>
      </c>
      <c r="TYB251" s="225" t="e">
        <v>#N/A</v>
      </c>
      <c r="TYC251" s="225" t="e">
        <v>#N/A</v>
      </c>
      <c r="TYD251" s="225" t="e">
        <v>#N/A</v>
      </c>
      <c r="TYE251" s="225" t="e">
        <v>#N/A</v>
      </c>
      <c r="TYF251" s="225" t="e">
        <v>#N/A</v>
      </c>
      <c r="TYG251" s="225" t="e">
        <v>#N/A</v>
      </c>
      <c r="TYH251" s="225" t="e">
        <v>#N/A</v>
      </c>
      <c r="TYI251" s="225" t="e">
        <v>#N/A</v>
      </c>
      <c r="TYJ251" s="225" t="e">
        <v>#N/A</v>
      </c>
      <c r="TYK251" s="225" t="e">
        <v>#N/A</v>
      </c>
      <c r="TYL251" s="225" t="e">
        <v>#N/A</v>
      </c>
      <c r="TYM251" s="225" t="e">
        <v>#N/A</v>
      </c>
      <c r="TYN251" s="225" t="e">
        <v>#N/A</v>
      </c>
      <c r="TYO251" s="225" t="e">
        <v>#N/A</v>
      </c>
      <c r="TYP251" s="225" t="e">
        <v>#N/A</v>
      </c>
      <c r="TYQ251" s="225" t="e">
        <v>#N/A</v>
      </c>
      <c r="TYR251" s="225" t="e">
        <v>#N/A</v>
      </c>
      <c r="TYS251" s="225" t="e">
        <v>#N/A</v>
      </c>
      <c r="TYT251" s="225" t="e">
        <v>#N/A</v>
      </c>
      <c r="TYU251" s="225" t="e">
        <v>#N/A</v>
      </c>
      <c r="TYV251" s="225" t="e">
        <v>#N/A</v>
      </c>
      <c r="TYW251" s="225" t="e">
        <v>#N/A</v>
      </c>
      <c r="TYX251" s="225" t="e">
        <v>#N/A</v>
      </c>
      <c r="TYY251" s="225" t="e">
        <v>#N/A</v>
      </c>
      <c r="TYZ251" s="225" t="e">
        <v>#N/A</v>
      </c>
      <c r="TZA251" s="225" t="e">
        <v>#N/A</v>
      </c>
      <c r="TZB251" s="225" t="e">
        <v>#N/A</v>
      </c>
      <c r="TZC251" s="225" t="e">
        <v>#N/A</v>
      </c>
      <c r="TZD251" s="225" t="e">
        <v>#N/A</v>
      </c>
      <c r="TZE251" s="225" t="e">
        <v>#N/A</v>
      </c>
      <c r="TZF251" s="225" t="e">
        <v>#N/A</v>
      </c>
      <c r="TZG251" s="225" t="e">
        <v>#N/A</v>
      </c>
      <c r="TZH251" s="225" t="e">
        <v>#N/A</v>
      </c>
      <c r="TZI251" s="225" t="e">
        <v>#N/A</v>
      </c>
      <c r="TZJ251" s="225" t="e">
        <v>#N/A</v>
      </c>
      <c r="TZK251" s="225" t="e">
        <v>#N/A</v>
      </c>
      <c r="TZL251" s="225" t="e">
        <v>#N/A</v>
      </c>
      <c r="TZM251" s="225" t="e">
        <v>#N/A</v>
      </c>
      <c r="TZN251" s="225" t="e">
        <v>#N/A</v>
      </c>
      <c r="TZO251" s="225" t="e">
        <v>#N/A</v>
      </c>
      <c r="TZP251" s="225" t="e">
        <v>#N/A</v>
      </c>
      <c r="TZQ251" s="225" t="e">
        <v>#N/A</v>
      </c>
      <c r="TZR251" s="225" t="e">
        <v>#N/A</v>
      </c>
      <c r="TZS251" s="225" t="e">
        <v>#N/A</v>
      </c>
      <c r="TZT251" s="225" t="e">
        <v>#N/A</v>
      </c>
      <c r="TZU251" s="225" t="e">
        <v>#N/A</v>
      </c>
      <c r="TZV251" s="225" t="e">
        <v>#N/A</v>
      </c>
      <c r="TZW251" s="225" t="e">
        <v>#N/A</v>
      </c>
      <c r="TZX251" s="225" t="e">
        <v>#N/A</v>
      </c>
      <c r="TZY251" s="225" t="e">
        <v>#N/A</v>
      </c>
      <c r="TZZ251" s="225" t="e">
        <v>#N/A</v>
      </c>
      <c r="UAA251" s="225" t="e">
        <v>#N/A</v>
      </c>
      <c r="UAB251" s="225" t="e">
        <v>#N/A</v>
      </c>
      <c r="UAC251" s="225" t="e">
        <v>#N/A</v>
      </c>
      <c r="UAD251" s="225" t="e">
        <v>#N/A</v>
      </c>
      <c r="UAE251" s="225" t="e">
        <v>#N/A</v>
      </c>
      <c r="UAF251" s="225" t="e">
        <v>#N/A</v>
      </c>
      <c r="UAG251" s="225" t="e">
        <v>#N/A</v>
      </c>
      <c r="UAH251" s="225" t="e">
        <v>#N/A</v>
      </c>
      <c r="UAI251" s="225" t="e">
        <v>#N/A</v>
      </c>
      <c r="UAJ251" s="225" t="e">
        <v>#N/A</v>
      </c>
      <c r="UAK251" s="225" t="e">
        <v>#N/A</v>
      </c>
      <c r="UAL251" s="225" t="e">
        <v>#N/A</v>
      </c>
      <c r="UAM251" s="225" t="e">
        <v>#N/A</v>
      </c>
      <c r="UAN251" s="225" t="e">
        <v>#N/A</v>
      </c>
      <c r="UAO251" s="225" t="e">
        <v>#N/A</v>
      </c>
      <c r="UAP251" s="225" t="e">
        <v>#N/A</v>
      </c>
      <c r="UAQ251" s="225" t="e">
        <v>#N/A</v>
      </c>
      <c r="UAR251" s="225" t="e">
        <v>#N/A</v>
      </c>
      <c r="UAS251" s="225" t="e">
        <v>#N/A</v>
      </c>
      <c r="UAT251" s="225" t="e">
        <v>#N/A</v>
      </c>
      <c r="UAU251" s="225" t="e">
        <v>#N/A</v>
      </c>
      <c r="UAV251" s="225" t="e">
        <v>#N/A</v>
      </c>
      <c r="UAW251" s="225" t="e">
        <v>#N/A</v>
      </c>
      <c r="UAX251" s="225" t="e">
        <v>#N/A</v>
      </c>
      <c r="UAY251" s="225" t="e">
        <v>#N/A</v>
      </c>
      <c r="UAZ251" s="225" t="e">
        <v>#N/A</v>
      </c>
      <c r="UBA251" s="225" t="e">
        <v>#N/A</v>
      </c>
      <c r="UBB251" s="225" t="e">
        <v>#N/A</v>
      </c>
      <c r="UBC251" s="225" t="e">
        <v>#N/A</v>
      </c>
      <c r="UBD251" s="225" t="e">
        <v>#N/A</v>
      </c>
      <c r="UBE251" s="225" t="e">
        <v>#N/A</v>
      </c>
      <c r="UBF251" s="225" t="e">
        <v>#N/A</v>
      </c>
      <c r="UBG251" s="225" t="e">
        <v>#N/A</v>
      </c>
      <c r="UBH251" s="225" t="e">
        <v>#N/A</v>
      </c>
      <c r="UBI251" s="225" t="e">
        <v>#N/A</v>
      </c>
      <c r="UBJ251" s="225" t="e">
        <v>#N/A</v>
      </c>
      <c r="UBK251" s="225" t="e">
        <v>#N/A</v>
      </c>
      <c r="UBL251" s="225" t="e">
        <v>#N/A</v>
      </c>
      <c r="UBM251" s="225" t="e">
        <v>#N/A</v>
      </c>
      <c r="UBN251" s="225" t="e">
        <v>#N/A</v>
      </c>
      <c r="UBO251" s="225" t="e">
        <v>#N/A</v>
      </c>
      <c r="UBP251" s="225" t="e">
        <v>#N/A</v>
      </c>
      <c r="UBQ251" s="225" t="e">
        <v>#N/A</v>
      </c>
      <c r="UBR251" s="225" t="e">
        <v>#N/A</v>
      </c>
      <c r="UBS251" s="225" t="e">
        <v>#N/A</v>
      </c>
      <c r="UBT251" s="225" t="e">
        <v>#N/A</v>
      </c>
      <c r="UBU251" s="225" t="e">
        <v>#N/A</v>
      </c>
      <c r="UBV251" s="225" t="e">
        <v>#N/A</v>
      </c>
      <c r="UBW251" s="225" t="e">
        <v>#N/A</v>
      </c>
      <c r="UBX251" s="225" t="e">
        <v>#N/A</v>
      </c>
      <c r="UBY251" s="225" t="e">
        <v>#N/A</v>
      </c>
      <c r="UBZ251" s="225" t="e">
        <v>#N/A</v>
      </c>
      <c r="UCA251" s="225" t="e">
        <v>#N/A</v>
      </c>
      <c r="UCB251" s="225" t="e">
        <v>#N/A</v>
      </c>
      <c r="UCC251" s="225" t="e">
        <v>#N/A</v>
      </c>
      <c r="UCD251" s="225" t="e">
        <v>#N/A</v>
      </c>
      <c r="UCE251" s="225" t="e">
        <v>#N/A</v>
      </c>
      <c r="UCF251" s="225" t="e">
        <v>#N/A</v>
      </c>
      <c r="UCG251" s="225" t="e">
        <v>#N/A</v>
      </c>
      <c r="UCH251" s="225" t="e">
        <v>#N/A</v>
      </c>
      <c r="UCI251" s="225" t="e">
        <v>#N/A</v>
      </c>
      <c r="UCJ251" s="225" t="e">
        <v>#N/A</v>
      </c>
      <c r="UCK251" s="225" t="e">
        <v>#N/A</v>
      </c>
      <c r="UCL251" s="225" t="e">
        <v>#N/A</v>
      </c>
      <c r="UCM251" s="225" t="e">
        <v>#N/A</v>
      </c>
      <c r="UCN251" s="225" t="e">
        <v>#N/A</v>
      </c>
      <c r="UCO251" s="225" t="e">
        <v>#N/A</v>
      </c>
      <c r="UCP251" s="225" t="e">
        <v>#N/A</v>
      </c>
      <c r="UCQ251" s="225" t="e">
        <v>#N/A</v>
      </c>
      <c r="UCR251" s="225" t="e">
        <v>#N/A</v>
      </c>
      <c r="UCS251" s="225" t="e">
        <v>#N/A</v>
      </c>
      <c r="UCT251" s="225" t="e">
        <v>#N/A</v>
      </c>
      <c r="UCU251" s="225" t="e">
        <v>#N/A</v>
      </c>
      <c r="UCV251" s="225" t="e">
        <v>#N/A</v>
      </c>
      <c r="UCW251" s="225" t="e">
        <v>#N/A</v>
      </c>
      <c r="UCX251" s="225" t="e">
        <v>#N/A</v>
      </c>
      <c r="UCY251" s="225" t="e">
        <v>#N/A</v>
      </c>
      <c r="UCZ251" s="225" t="e">
        <v>#N/A</v>
      </c>
      <c r="UDA251" s="225" t="e">
        <v>#N/A</v>
      </c>
      <c r="UDB251" s="225" t="e">
        <v>#N/A</v>
      </c>
      <c r="UDC251" s="225" t="e">
        <v>#N/A</v>
      </c>
      <c r="UDD251" s="225" t="e">
        <v>#N/A</v>
      </c>
      <c r="UDE251" s="225" t="e">
        <v>#N/A</v>
      </c>
      <c r="UDF251" s="225" t="e">
        <v>#N/A</v>
      </c>
      <c r="UDG251" s="225" t="e">
        <v>#N/A</v>
      </c>
      <c r="UDH251" s="225" t="e">
        <v>#N/A</v>
      </c>
      <c r="UDI251" s="225" t="e">
        <v>#N/A</v>
      </c>
      <c r="UDJ251" s="225" t="e">
        <v>#N/A</v>
      </c>
      <c r="UDK251" s="225" t="e">
        <v>#N/A</v>
      </c>
      <c r="UDL251" s="225" t="e">
        <v>#N/A</v>
      </c>
      <c r="UDM251" s="225" t="e">
        <v>#N/A</v>
      </c>
      <c r="UDN251" s="225" t="e">
        <v>#N/A</v>
      </c>
      <c r="UDO251" s="225" t="e">
        <v>#N/A</v>
      </c>
      <c r="UDP251" s="225" t="e">
        <v>#N/A</v>
      </c>
      <c r="UDQ251" s="225" t="e">
        <v>#N/A</v>
      </c>
      <c r="UDR251" s="225" t="e">
        <v>#N/A</v>
      </c>
      <c r="UDS251" s="225" t="e">
        <v>#N/A</v>
      </c>
      <c r="UDT251" s="225" t="e">
        <v>#N/A</v>
      </c>
      <c r="UDU251" s="225" t="e">
        <v>#N/A</v>
      </c>
      <c r="UDV251" s="225" t="e">
        <v>#N/A</v>
      </c>
      <c r="UDW251" s="225" t="e">
        <v>#N/A</v>
      </c>
      <c r="UDX251" s="225" t="e">
        <v>#N/A</v>
      </c>
      <c r="UDY251" s="225" t="e">
        <v>#N/A</v>
      </c>
      <c r="UDZ251" s="225" t="e">
        <v>#N/A</v>
      </c>
      <c r="UEA251" s="225" t="e">
        <v>#N/A</v>
      </c>
      <c r="UEB251" s="225" t="e">
        <v>#N/A</v>
      </c>
      <c r="UEC251" s="225" t="e">
        <v>#N/A</v>
      </c>
      <c r="UED251" s="225" t="e">
        <v>#N/A</v>
      </c>
      <c r="UEE251" s="225" t="e">
        <v>#N/A</v>
      </c>
      <c r="UEF251" s="225" t="e">
        <v>#N/A</v>
      </c>
      <c r="UEG251" s="225" t="e">
        <v>#N/A</v>
      </c>
      <c r="UEH251" s="225" t="e">
        <v>#N/A</v>
      </c>
      <c r="UEI251" s="225" t="e">
        <v>#N/A</v>
      </c>
      <c r="UEJ251" s="225" t="e">
        <v>#N/A</v>
      </c>
      <c r="UEK251" s="225" t="e">
        <v>#N/A</v>
      </c>
      <c r="UEL251" s="225" t="e">
        <v>#N/A</v>
      </c>
      <c r="UEM251" s="225" t="e">
        <v>#N/A</v>
      </c>
      <c r="UEN251" s="225" t="e">
        <v>#N/A</v>
      </c>
      <c r="UEO251" s="225" t="e">
        <v>#N/A</v>
      </c>
      <c r="UEP251" s="225" t="e">
        <v>#N/A</v>
      </c>
      <c r="UEQ251" s="225" t="e">
        <v>#N/A</v>
      </c>
      <c r="UER251" s="225" t="e">
        <v>#N/A</v>
      </c>
      <c r="UES251" s="225" t="e">
        <v>#N/A</v>
      </c>
      <c r="UET251" s="225" t="e">
        <v>#N/A</v>
      </c>
      <c r="UEU251" s="225" t="e">
        <v>#N/A</v>
      </c>
      <c r="UEV251" s="225" t="e">
        <v>#N/A</v>
      </c>
      <c r="UEW251" s="225" t="e">
        <v>#N/A</v>
      </c>
      <c r="UEX251" s="225" t="e">
        <v>#N/A</v>
      </c>
      <c r="UEY251" s="225" t="e">
        <v>#N/A</v>
      </c>
      <c r="UEZ251" s="225" t="e">
        <v>#N/A</v>
      </c>
      <c r="UFA251" s="225" t="e">
        <v>#N/A</v>
      </c>
      <c r="UFB251" s="225" t="e">
        <v>#N/A</v>
      </c>
      <c r="UFC251" s="225" t="e">
        <v>#N/A</v>
      </c>
      <c r="UFD251" s="225" t="e">
        <v>#N/A</v>
      </c>
      <c r="UFE251" s="225" t="e">
        <v>#N/A</v>
      </c>
      <c r="UFF251" s="225" t="e">
        <v>#N/A</v>
      </c>
      <c r="UFG251" s="225" t="e">
        <v>#N/A</v>
      </c>
      <c r="UFH251" s="225" t="e">
        <v>#N/A</v>
      </c>
      <c r="UFI251" s="225" t="e">
        <v>#N/A</v>
      </c>
      <c r="UFJ251" s="225" t="e">
        <v>#N/A</v>
      </c>
      <c r="UFK251" s="225" t="e">
        <v>#N/A</v>
      </c>
      <c r="UFL251" s="225" t="e">
        <v>#N/A</v>
      </c>
      <c r="UFM251" s="225" t="e">
        <v>#N/A</v>
      </c>
      <c r="UFN251" s="225" t="e">
        <v>#N/A</v>
      </c>
      <c r="UFO251" s="225" t="e">
        <v>#N/A</v>
      </c>
      <c r="UFP251" s="225" t="e">
        <v>#N/A</v>
      </c>
      <c r="UFQ251" s="225" t="e">
        <v>#N/A</v>
      </c>
      <c r="UFR251" s="225" t="e">
        <v>#N/A</v>
      </c>
      <c r="UFS251" s="225" t="e">
        <v>#N/A</v>
      </c>
      <c r="UFT251" s="225" t="e">
        <v>#N/A</v>
      </c>
      <c r="UFU251" s="225" t="e">
        <v>#N/A</v>
      </c>
      <c r="UFV251" s="225" t="e">
        <v>#N/A</v>
      </c>
      <c r="UFW251" s="225" t="e">
        <v>#N/A</v>
      </c>
      <c r="UFX251" s="225" t="e">
        <v>#N/A</v>
      </c>
      <c r="UFY251" s="225" t="e">
        <v>#N/A</v>
      </c>
      <c r="UFZ251" s="225" t="e">
        <v>#N/A</v>
      </c>
      <c r="UGA251" s="225" t="e">
        <v>#N/A</v>
      </c>
      <c r="UGB251" s="225" t="e">
        <v>#N/A</v>
      </c>
      <c r="UGC251" s="225" t="e">
        <v>#N/A</v>
      </c>
      <c r="UGD251" s="225" t="e">
        <v>#N/A</v>
      </c>
      <c r="UGE251" s="225" t="e">
        <v>#N/A</v>
      </c>
      <c r="UGF251" s="225" t="e">
        <v>#N/A</v>
      </c>
      <c r="UGG251" s="225" t="e">
        <v>#N/A</v>
      </c>
      <c r="UGH251" s="225" t="e">
        <v>#N/A</v>
      </c>
      <c r="UGI251" s="225" t="e">
        <v>#N/A</v>
      </c>
      <c r="UGJ251" s="225" t="e">
        <v>#N/A</v>
      </c>
      <c r="UGK251" s="225" t="e">
        <v>#N/A</v>
      </c>
      <c r="UGL251" s="225" t="e">
        <v>#N/A</v>
      </c>
      <c r="UGM251" s="225" t="e">
        <v>#N/A</v>
      </c>
      <c r="UGN251" s="225" t="e">
        <v>#N/A</v>
      </c>
      <c r="UGO251" s="225" t="e">
        <v>#N/A</v>
      </c>
      <c r="UGP251" s="225" t="e">
        <v>#N/A</v>
      </c>
      <c r="UGQ251" s="225" t="e">
        <v>#N/A</v>
      </c>
      <c r="UGR251" s="225" t="e">
        <v>#N/A</v>
      </c>
      <c r="UGS251" s="225" t="e">
        <v>#N/A</v>
      </c>
      <c r="UGT251" s="225" t="e">
        <v>#N/A</v>
      </c>
      <c r="UGU251" s="225" t="e">
        <v>#N/A</v>
      </c>
      <c r="UGV251" s="225" t="e">
        <v>#N/A</v>
      </c>
      <c r="UGW251" s="225" t="e">
        <v>#N/A</v>
      </c>
      <c r="UGX251" s="225" t="e">
        <v>#N/A</v>
      </c>
      <c r="UGY251" s="225" t="e">
        <v>#N/A</v>
      </c>
      <c r="UGZ251" s="225" t="e">
        <v>#N/A</v>
      </c>
      <c r="UHA251" s="225" t="e">
        <v>#N/A</v>
      </c>
      <c r="UHB251" s="225" t="e">
        <v>#N/A</v>
      </c>
      <c r="UHC251" s="225" t="e">
        <v>#N/A</v>
      </c>
      <c r="UHD251" s="225" t="e">
        <v>#N/A</v>
      </c>
      <c r="UHE251" s="225" t="e">
        <v>#N/A</v>
      </c>
      <c r="UHF251" s="225" t="e">
        <v>#N/A</v>
      </c>
      <c r="UHG251" s="225" t="e">
        <v>#N/A</v>
      </c>
      <c r="UHH251" s="225" t="e">
        <v>#N/A</v>
      </c>
      <c r="UHI251" s="225" t="e">
        <v>#N/A</v>
      </c>
      <c r="UHJ251" s="225" t="e">
        <v>#N/A</v>
      </c>
      <c r="UHK251" s="225" t="e">
        <v>#N/A</v>
      </c>
      <c r="UHL251" s="225" t="e">
        <v>#N/A</v>
      </c>
      <c r="UHM251" s="225" t="e">
        <v>#N/A</v>
      </c>
      <c r="UHN251" s="225" t="e">
        <v>#N/A</v>
      </c>
      <c r="UHO251" s="225" t="e">
        <v>#N/A</v>
      </c>
      <c r="UHP251" s="225" t="e">
        <v>#N/A</v>
      </c>
      <c r="UHQ251" s="225" t="e">
        <v>#N/A</v>
      </c>
      <c r="UHR251" s="225" t="e">
        <v>#N/A</v>
      </c>
      <c r="UHS251" s="225" t="e">
        <v>#N/A</v>
      </c>
      <c r="UHT251" s="225" t="e">
        <v>#N/A</v>
      </c>
      <c r="UHU251" s="225" t="e">
        <v>#N/A</v>
      </c>
      <c r="UHV251" s="225" t="e">
        <v>#N/A</v>
      </c>
      <c r="UHW251" s="225" t="e">
        <v>#N/A</v>
      </c>
      <c r="UHX251" s="225" t="e">
        <v>#N/A</v>
      </c>
      <c r="UHY251" s="225" t="e">
        <v>#N/A</v>
      </c>
      <c r="UHZ251" s="225" t="e">
        <v>#N/A</v>
      </c>
      <c r="UIA251" s="225" t="e">
        <v>#N/A</v>
      </c>
      <c r="UIB251" s="225" t="e">
        <v>#N/A</v>
      </c>
      <c r="UIC251" s="225" t="e">
        <v>#N/A</v>
      </c>
      <c r="UID251" s="225" t="e">
        <v>#N/A</v>
      </c>
      <c r="UIE251" s="225" t="e">
        <v>#N/A</v>
      </c>
      <c r="UIF251" s="225" t="e">
        <v>#N/A</v>
      </c>
      <c r="UIG251" s="225" t="e">
        <v>#N/A</v>
      </c>
      <c r="UIH251" s="225" t="e">
        <v>#N/A</v>
      </c>
      <c r="UII251" s="225" t="e">
        <v>#N/A</v>
      </c>
      <c r="UIJ251" s="225" t="e">
        <v>#N/A</v>
      </c>
      <c r="UIK251" s="225" t="e">
        <v>#N/A</v>
      </c>
      <c r="UIL251" s="225" t="e">
        <v>#N/A</v>
      </c>
      <c r="UIM251" s="225" t="e">
        <v>#N/A</v>
      </c>
      <c r="UIN251" s="225" t="e">
        <v>#N/A</v>
      </c>
      <c r="UIO251" s="225" t="e">
        <v>#N/A</v>
      </c>
      <c r="UIP251" s="225" t="e">
        <v>#N/A</v>
      </c>
      <c r="UIQ251" s="225" t="e">
        <v>#N/A</v>
      </c>
      <c r="UIR251" s="225" t="e">
        <v>#N/A</v>
      </c>
      <c r="UIS251" s="225" t="e">
        <v>#N/A</v>
      </c>
      <c r="UIT251" s="225" t="e">
        <v>#N/A</v>
      </c>
      <c r="UIU251" s="225" t="e">
        <v>#N/A</v>
      </c>
      <c r="UIV251" s="225" t="e">
        <v>#N/A</v>
      </c>
      <c r="UIW251" s="225" t="e">
        <v>#N/A</v>
      </c>
      <c r="UIX251" s="225" t="e">
        <v>#N/A</v>
      </c>
      <c r="UIY251" s="225" t="e">
        <v>#N/A</v>
      </c>
      <c r="UIZ251" s="225" t="e">
        <v>#N/A</v>
      </c>
      <c r="UJA251" s="225" t="e">
        <v>#N/A</v>
      </c>
      <c r="UJB251" s="225" t="e">
        <v>#N/A</v>
      </c>
      <c r="UJC251" s="225" t="e">
        <v>#N/A</v>
      </c>
      <c r="UJD251" s="225" t="e">
        <v>#N/A</v>
      </c>
      <c r="UJE251" s="225" t="e">
        <v>#N/A</v>
      </c>
      <c r="UJF251" s="225" t="e">
        <v>#N/A</v>
      </c>
      <c r="UJG251" s="225" t="e">
        <v>#N/A</v>
      </c>
      <c r="UJH251" s="225" t="e">
        <v>#N/A</v>
      </c>
      <c r="UJI251" s="225" t="e">
        <v>#N/A</v>
      </c>
      <c r="UJJ251" s="225" t="e">
        <v>#N/A</v>
      </c>
      <c r="UJK251" s="225" t="e">
        <v>#N/A</v>
      </c>
      <c r="UJL251" s="225" t="e">
        <v>#N/A</v>
      </c>
      <c r="UJM251" s="225" t="e">
        <v>#N/A</v>
      </c>
      <c r="UJN251" s="225" t="e">
        <v>#N/A</v>
      </c>
      <c r="UJO251" s="225" t="e">
        <v>#N/A</v>
      </c>
      <c r="UJP251" s="225" t="e">
        <v>#N/A</v>
      </c>
      <c r="UJQ251" s="225" t="e">
        <v>#N/A</v>
      </c>
      <c r="UJR251" s="225" t="e">
        <v>#N/A</v>
      </c>
      <c r="UJS251" s="225" t="e">
        <v>#N/A</v>
      </c>
      <c r="UJT251" s="225" t="e">
        <v>#N/A</v>
      </c>
      <c r="UJU251" s="225" t="e">
        <v>#N/A</v>
      </c>
      <c r="UJV251" s="225" t="e">
        <v>#N/A</v>
      </c>
      <c r="UJW251" s="225" t="e">
        <v>#N/A</v>
      </c>
      <c r="UJX251" s="225" t="e">
        <v>#N/A</v>
      </c>
      <c r="UJY251" s="225" t="e">
        <v>#N/A</v>
      </c>
      <c r="UJZ251" s="225" t="e">
        <v>#N/A</v>
      </c>
      <c r="UKA251" s="225" t="e">
        <v>#N/A</v>
      </c>
      <c r="UKB251" s="225" t="e">
        <v>#N/A</v>
      </c>
      <c r="UKC251" s="225" t="e">
        <v>#N/A</v>
      </c>
      <c r="UKD251" s="225" t="e">
        <v>#N/A</v>
      </c>
      <c r="UKE251" s="225" t="e">
        <v>#N/A</v>
      </c>
      <c r="UKF251" s="225" t="e">
        <v>#N/A</v>
      </c>
      <c r="UKG251" s="225" t="e">
        <v>#N/A</v>
      </c>
      <c r="UKH251" s="225" t="e">
        <v>#N/A</v>
      </c>
      <c r="UKI251" s="225" t="e">
        <v>#N/A</v>
      </c>
      <c r="UKJ251" s="225" t="e">
        <v>#N/A</v>
      </c>
      <c r="UKK251" s="225" t="e">
        <v>#N/A</v>
      </c>
      <c r="UKL251" s="225" t="e">
        <v>#N/A</v>
      </c>
      <c r="UKM251" s="225" t="e">
        <v>#N/A</v>
      </c>
      <c r="UKN251" s="225" t="e">
        <v>#N/A</v>
      </c>
      <c r="UKO251" s="225" t="e">
        <v>#N/A</v>
      </c>
      <c r="UKP251" s="225" t="e">
        <v>#N/A</v>
      </c>
      <c r="UKQ251" s="225" t="e">
        <v>#N/A</v>
      </c>
      <c r="UKR251" s="225" t="e">
        <v>#N/A</v>
      </c>
      <c r="UKS251" s="225" t="e">
        <v>#N/A</v>
      </c>
      <c r="UKT251" s="225" t="e">
        <v>#N/A</v>
      </c>
      <c r="UKU251" s="225" t="e">
        <v>#N/A</v>
      </c>
      <c r="UKV251" s="225" t="e">
        <v>#N/A</v>
      </c>
      <c r="UKW251" s="225" t="e">
        <v>#N/A</v>
      </c>
      <c r="UKX251" s="225" t="e">
        <v>#N/A</v>
      </c>
      <c r="UKY251" s="225" t="e">
        <v>#N/A</v>
      </c>
      <c r="UKZ251" s="225" t="e">
        <v>#N/A</v>
      </c>
      <c r="ULA251" s="225" t="e">
        <v>#N/A</v>
      </c>
      <c r="ULB251" s="225" t="e">
        <v>#N/A</v>
      </c>
      <c r="ULC251" s="225" t="e">
        <v>#N/A</v>
      </c>
      <c r="ULD251" s="225" t="e">
        <v>#N/A</v>
      </c>
      <c r="ULE251" s="225" t="e">
        <v>#N/A</v>
      </c>
      <c r="ULF251" s="225" t="e">
        <v>#N/A</v>
      </c>
      <c r="ULG251" s="225" t="e">
        <v>#N/A</v>
      </c>
      <c r="ULH251" s="225" t="e">
        <v>#N/A</v>
      </c>
      <c r="ULI251" s="225" t="e">
        <v>#N/A</v>
      </c>
      <c r="ULJ251" s="225" t="e">
        <v>#N/A</v>
      </c>
      <c r="ULK251" s="225" t="e">
        <v>#N/A</v>
      </c>
      <c r="ULL251" s="225" t="e">
        <v>#N/A</v>
      </c>
      <c r="ULM251" s="225" t="e">
        <v>#N/A</v>
      </c>
      <c r="ULN251" s="225" t="e">
        <v>#N/A</v>
      </c>
      <c r="ULO251" s="225" t="e">
        <v>#N/A</v>
      </c>
      <c r="ULP251" s="225" t="e">
        <v>#N/A</v>
      </c>
      <c r="ULQ251" s="225" t="e">
        <v>#N/A</v>
      </c>
      <c r="ULR251" s="225" t="e">
        <v>#N/A</v>
      </c>
      <c r="ULS251" s="225" t="e">
        <v>#N/A</v>
      </c>
      <c r="ULT251" s="225" t="e">
        <v>#N/A</v>
      </c>
      <c r="ULU251" s="225" t="e">
        <v>#N/A</v>
      </c>
      <c r="ULV251" s="225" t="e">
        <v>#N/A</v>
      </c>
      <c r="ULW251" s="225" t="e">
        <v>#N/A</v>
      </c>
      <c r="ULX251" s="225" t="e">
        <v>#N/A</v>
      </c>
      <c r="ULY251" s="225" t="e">
        <v>#N/A</v>
      </c>
      <c r="ULZ251" s="225" t="e">
        <v>#N/A</v>
      </c>
      <c r="UMA251" s="225" t="e">
        <v>#N/A</v>
      </c>
      <c r="UMB251" s="225" t="e">
        <v>#N/A</v>
      </c>
      <c r="UMC251" s="225" t="e">
        <v>#N/A</v>
      </c>
      <c r="UMD251" s="225" t="e">
        <v>#N/A</v>
      </c>
      <c r="UME251" s="225" t="e">
        <v>#N/A</v>
      </c>
      <c r="UMF251" s="225" t="e">
        <v>#N/A</v>
      </c>
      <c r="UMG251" s="225" t="e">
        <v>#N/A</v>
      </c>
      <c r="UMH251" s="225" t="e">
        <v>#N/A</v>
      </c>
      <c r="UMI251" s="225" t="e">
        <v>#N/A</v>
      </c>
      <c r="UMJ251" s="225" t="e">
        <v>#N/A</v>
      </c>
      <c r="UMK251" s="225" t="e">
        <v>#N/A</v>
      </c>
      <c r="UML251" s="225" t="e">
        <v>#N/A</v>
      </c>
      <c r="UMM251" s="225" t="e">
        <v>#N/A</v>
      </c>
      <c r="UMN251" s="225" t="e">
        <v>#N/A</v>
      </c>
      <c r="UMO251" s="225" t="e">
        <v>#N/A</v>
      </c>
      <c r="UMP251" s="225" t="e">
        <v>#N/A</v>
      </c>
      <c r="UMQ251" s="225" t="e">
        <v>#N/A</v>
      </c>
      <c r="UMR251" s="225" t="e">
        <v>#N/A</v>
      </c>
      <c r="UMS251" s="225" t="e">
        <v>#N/A</v>
      </c>
      <c r="UMT251" s="225" t="e">
        <v>#N/A</v>
      </c>
      <c r="UMU251" s="225" t="e">
        <v>#N/A</v>
      </c>
      <c r="UMV251" s="225" t="e">
        <v>#N/A</v>
      </c>
      <c r="UMW251" s="225" t="e">
        <v>#N/A</v>
      </c>
      <c r="UMX251" s="225" t="e">
        <v>#N/A</v>
      </c>
      <c r="UMY251" s="225" t="e">
        <v>#N/A</v>
      </c>
      <c r="UMZ251" s="225" t="e">
        <v>#N/A</v>
      </c>
      <c r="UNA251" s="225" t="e">
        <v>#N/A</v>
      </c>
      <c r="UNB251" s="225" t="e">
        <v>#N/A</v>
      </c>
      <c r="UNC251" s="225" t="e">
        <v>#N/A</v>
      </c>
      <c r="UND251" s="225" t="e">
        <v>#N/A</v>
      </c>
      <c r="UNE251" s="225" t="e">
        <v>#N/A</v>
      </c>
      <c r="UNF251" s="225" t="e">
        <v>#N/A</v>
      </c>
      <c r="UNG251" s="225" t="e">
        <v>#N/A</v>
      </c>
      <c r="UNH251" s="225" t="e">
        <v>#N/A</v>
      </c>
      <c r="UNI251" s="225" t="e">
        <v>#N/A</v>
      </c>
      <c r="UNJ251" s="225" t="e">
        <v>#N/A</v>
      </c>
      <c r="UNK251" s="225" t="e">
        <v>#N/A</v>
      </c>
      <c r="UNL251" s="225" t="e">
        <v>#N/A</v>
      </c>
      <c r="UNM251" s="225" t="e">
        <v>#N/A</v>
      </c>
      <c r="UNN251" s="225" t="e">
        <v>#N/A</v>
      </c>
      <c r="UNO251" s="225" t="e">
        <v>#N/A</v>
      </c>
      <c r="UNP251" s="225" t="e">
        <v>#N/A</v>
      </c>
      <c r="UNQ251" s="225" t="e">
        <v>#N/A</v>
      </c>
      <c r="UNR251" s="225" t="e">
        <v>#N/A</v>
      </c>
      <c r="UNS251" s="225" t="e">
        <v>#N/A</v>
      </c>
      <c r="UNT251" s="225" t="e">
        <v>#N/A</v>
      </c>
      <c r="UNU251" s="225" t="e">
        <v>#N/A</v>
      </c>
      <c r="UNV251" s="225" t="e">
        <v>#N/A</v>
      </c>
      <c r="UNW251" s="225" t="e">
        <v>#N/A</v>
      </c>
      <c r="UNX251" s="225" t="e">
        <v>#N/A</v>
      </c>
      <c r="UNY251" s="225" t="e">
        <v>#N/A</v>
      </c>
      <c r="UNZ251" s="225" t="e">
        <v>#N/A</v>
      </c>
      <c r="UOA251" s="225" t="e">
        <v>#N/A</v>
      </c>
      <c r="UOB251" s="225" t="e">
        <v>#N/A</v>
      </c>
      <c r="UOC251" s="225" t="e">
        <v>#N/A</v>
      </c>
      <c r="UOD251" s="225" t="e">
        <v>#N/A</v>
      </c>
      <c r="UOE251" s="225" t="e">
        <v>#N/A</v>
      </c>
      <c r="UOF251" s="225" t="e">
        <v>#N/A</v>
      </c>
      <c r="UOG251" s="225" t="e">
        <v>#N/A</v>
      </c>
      <c r="UOH251" s="225" t="e">
        <v>#N/A</v>
      </c>
      <c r="UOI251" s="225" t="e">
        <v>#N/A</v>
      </c>
      <c r="UOJ251" s="225" t="e">
        <v>#N/A</v>
      </c>
      <c r="UOK251" s="225" t="e">
        <v>#N/A</v>
      </c>
      <c r="UOL251" s="225" t="e">
        <v>#N/A</v>
      </c>
      <c r="UOM251" s="225" t="e">
        <v>#N/A</v>
      </c>
      <c r="UON251" s="225" t="e">
        <v>#N/A</v>
      </c>
      <c r="UOO251" s="225" t="e">
        <v>#N/A</v>
      </c>
      <c r="UOP251" s="225" t="e">
        <v>#N/A</v>
      </c>
      <c r="UOQ251" s="225" t="e">
        <v>#N/A</v>
      </c>
      <c r="UOR251" s="225" t="e">
        <v>#N/A</v>
      </c>
      <c r="UOS251" s="225" t="e">
        <v>#N/A</v>
      </c>
      <c r="UOT251" s="225" t="e">
        <v>#N/A</v>
      </c>
      <c r="UOU251" s="225" t="e">
        <v>#N/A</v>
      </c>
      <c r="UOV251" s="225" t="e">
        <v>#N/A</v>
      </c>
      <c r="UOW251" s="225" t="e">
        <v>#N/A</v>
      </c>
      <c r="UOX251" s="225" t="e">
        <v>#N/A</v>
      </c>
      <c r="UOY251" s="225" t="e">
        <v>#N/A</v>
      </c>
      <c r="UOZ251" s="225" t="e">
        <v>#N/A</v>
      </c>
      <c r="UPA251" s="225" t="e">
        <v>#N/A</v>
      </c>
      <c r="UPB251" s="225" t="e">
        <v>#N/A</v>
      </c>
      <c r="UPC251" s="225" t="e">
        <v>#N/A</v>
      </c>
      <c r="UPD251" s="225" t="e">
        <v>#N/A</v>
      </c>
      <c r="UPE251" s="225" t="e">
        <v>#N/A</v>
      </c>
      <c r="UPF251" s="225" t="e">
        <v>#N/A</v>
      </c>
      <c r="UPG251" s="225" t="e">
        <v>#N/A</v>
      </c>
      <c r="UPH251" s="225" t="e">
        <v>#N/A</v>
      </c>
      <c r="UPI251" s="225" t="e">
        <v>#N/A</v>
      </c>
      <c r="UPJ251" s="225" t="e">
        <v>#N/A</v>
      </c>
      <c r="UPK251" s="225" t="e">
        <v>#N/A</v>
      </c>
      <c r="UPL251" s="225" t="e">
        <v>#N/A</v>
      </c>
      <c r="UPM251" s="225" t="e">
        <v>#N/A</v>
      </c>
      <c r="UPN251" s="225" t="e">
        <v>#N/A</v>
      </c>
      <c r="UPO251" s="225" t="e">
        <v>#N/A</v>
      </c>
      <c r="UPP251" s="225" t="e">
        <v>#N/A</v>
      </c>
      <c r="UPQ251" s="225" t="e">
        <v>#N/A</v>
      </c>
      <c r="UPR251" s="225" t="e">
        <v>#N/A</v>
      </c>
      <c r="UPS251" s="225" t="e">
        <v>#N/A</v>
      </c>
      <c r="UPT251" s="225" t="e">
        <v>#N/A</v>
      </c>
      <c r="UPU251" s="225" t="e">
        <v>#N/A</v>
      </c>
      <c r="UPV251" s="225" t="e">
        <v>#N/A</v>
      </c>
      <c r="UPW251" s="225" t="e">
        <v>#N/A</v>
      </c>
      <c r="UPX251" s="225" t="e">
        <v>#N/A</v>
      </c>
      <c r="UPY251" s="225" t="e">
        <v>#N/A</v>
      </c>
      <c r="UPZ251" s="225" t="e">
        <v>#N/A</v>
      </c>
      <c r="UQA251" s="225" t="e">
        <v>#N/A</v>
      </c>
      <c r="UQB251" s="225" t="e">
        <v>#N/A</v>
      </c>
      <c r="UQC251" s="225" t="e">
        <v>#N/A</v>
      </c>
      <c r="UQD251" s="225" t="e">
        <v>#N/A</v>
      </c>
      <c r="UQE251" s="225" t="e">
        <v>#N/A</v>
      </c>
      <c r="UQF251" s="225" t="e">
        <v>#N/A</v>
      </c>
      <c r="UQG251" s="225" t="e">
        <v>#N/A</v>
      </c>
      <c r="UQH251" s="225" t="e">
        <v>#N/A</v>
      </c>
      <c r="UQI251" s="225" t="e">
        <v>#N/A</v>
      </c>
      <c r="UQJ251" s="225" t="e">
        <v>#N/A</v>
      </c>
      <c r="UQK251" s="225" t="e">
        <v>#N/A</v>
      </c>
      <c r="UQL251" s="225" t="e">
        <v>#N/A</v>
      </c>
      <c r="UQM251" s="225" t="e">
        <v>#N/A</v>
      </c>
      <c r="UQN251" s="225" t="e">
        <v>#N/A</v>
      </c>
      <c r="UQO251" s="225" t="e">
        <v>#N/A</v>
      </c>
      <c r="UQP251" s="225" t="e">
        <v>#N/A</v>
      </c>
      <c r="UQQ251" s="225" t="e">
        <v>#N/A</v>
      </c>
      <c r="UQR251" s="225" t="e">
        <v>#N/A</v>
      </c>
      <c r="UQS251" s="225" t="e">
        <v>#N/A</v>
      </c>
      <c r="UQT251" s="225" t="e">
        <v>#N/A</v>
      </c>
      <c r="UQU251" s="225" t="e">
        <v>#N/A</v>
      </c>
      <c r="UQV251" s="225" t="e">
        <v>#N/A</v>
      </c>
      <c r="UQW251" s="225" t="e">
        <v>#N/A</v>
      </c>
      <c r="UQX251" s="225" t="e">
        <v>#N/A</v>
      </c>
      <c r="UQY251" s="225" t="e">
        <v>#N/A</v>
      </c>
      <c r="UQZ251" s="225" t="e">
        <v>#N/A</v>
      </c>
      <c r="URA251" s="225" t="e">
        <v>#N/A</v>
      </c>
      <c r="URB251" s="225" t="e">
        <v>#N/A</v>
      </c>
      <c r="URC251" s="225" t="e">
        <v>#N/A</v>
      </c>
      <c r="URD251" s="225" t="e">
        <v>#N/A</v>
      </c>
      <c r="URE251" s="225" t="e">
        <v>#N/A</v>
      </c>
      <c r="URF251" s="225" t="e">
        <v>#N/A</v>
      </c>
      <c r="URG251" s="225" t="e">
        <v>#N/A</v>
      </c>
      <c r="URH251" s="225" t="e">
        <v>#N/A</v>
      </c>
      <c r="URI251" s="225" t="e">
        <v>#N/A</v>
      </c>
      <c r="URJ251" s="225" t="e">
        <v>#N/A</v>
      </c>
      <c r="URK251" s="225" t="e">
        <v>#N/A</v>
      </c>
      <c r="URL251" s="225" t="e">
        <v>#N/A</v>
      </c>
      <c r="URM251" s="225" t="e">
        <v>#N/A</v>
      </c>
      <c r="URN251" s="225" t="e">
        <v>#N/A</v>
      </c>
      <c r="URO251" s="225" t="e">
        <v>#N/A</v>
      </c>
      <c r="URP251" s="225" t="e">
        <v>#N/A</v>
      </c>
      <c r="URQ251" s="225" t="e">
        <v>#N/A</v>
      </c>
      <c r="URR251" s="225" t="e">
        <v>#N/A</v>
      </c>
      <c r="URS251" s="225" t="e">
        <v>#N/A</v>
      </c>
      <c r="URT251" s="225" t="e">
        <v>#N/A</v>
      </c>
      <c r="URU251" s="225" t="e">
        <v>#N/A</v>
      </c>
      <c r="URV251" s="225" t="e">
        <v>#N/A</v>
      </c>
      <c r="URW251" s="225" t="e">
        <v>#N/A</v>
      </c>
      <c r="URX251" s="225" t="e">
        <v>#N/A</v>
      </c>
      <c r="URY251" s="225" t="e">
        <v>#N/A</v>
      </c>
      <c r="URZ251" s="225" t="e">
        <v>#N/A</v>
      </c>
      <c r="USA251" s="225" t="e">
        <v>#N/A</v>
      </c>
      <c r="USB251" s="225" t="e">
        <v>#N/A</v>
      </c>
      <c r="USC251" s="225" t="e">
        <v>#N/A</v>
      </c>
      <c r="USD251" s="225" t="e">
        <v>#N/A</v>
      </c>
      <c r="USE251" s="225" t="e">
        <v>#N/A</v>
      </c>
      <c r="USF251" s="225" t="e">
        <v>#N/A</v>
      </c>
      <c r="USG251" s="225" t="e">
        <v>#N/A</v>
      </c>
      <c r="USH251" s="225" t="e">
        <v>#N/A</v>
      </c>
      <c r="USI251" s="225" t="e">
        <v>#N/A</v>
      </c>
      <c r="USJ251" s="225" t="e">
        <v>#N/A</v>
      </c>
      <c r="USK251" s="225" t="e">
        <v>#N/A</v>
      </c>
      <c r="USL251" s="225" t="e">
        <v>#N/A</v>
      </c>
      <c r="USM251" s="225" t="e">
        <v>#N/A</v>
      </c>
      <c r="USN251" s="225" t="e">
        <v>#N/A</v>
      </c>
      <c r="USO251" s="225" t="e">
        <v>#N/A</v>
      </c>
      <c r="USP251" s="225" t="e">
        <v>#N/A</v>
      </c>
      <c r="USQ251" s="225" t="e">
        <v>#N/A</v>
      </c>
      <c r="USR251" s="225" t="e">
        <v>#N/A</v>
      </c>
      <c r="USS251" s="225" t="e">
        <v>#N/A</v>
      </c>
      <c r="UST251" s="225" t="e">
        <v>#N/A</v>
      </c>
      <c r="USU251" s="225" t="e">
        <v>#N/A</v>
      </c>
      <c r="USV251" s="225" t="e">
        <v>#N/A</v>
      </c>
      <c r="USW251" s="225" t="e">
        <v>#N/A</v>
      </c>
      <c r="USX251" s="225" t="e">
        <v>#N/A</v>
      </c>
      <c r="USY251" s="225" t="e">
        <v>#N/A</v>
      </c>
      <c r="USZ251" s="225" t="e">
        <v>#N/A</v>
      </c>
      <c r="UTA251" s="225" t="e">
        <v>#N/A</v>
      </c>
      <c r="UTB251" s="225" t="e">
        <v>#N/A</v>
      </c>
      <c r="UTC251" s="225" t="e">
        <v>#N/A</v>
      </c>
      <c r="UTD251" s="225" t="e">
        <v>#N/A</v>
      </c>
      <c r="UTE251" s="225" t="e">
        <v>#N/A</v>
      </c>
      <c r="UTF251" s="225" t="e">
        <v>#N/A</v>
      </c>
      <c r="UTG251" s="225" t="e">
        <v>#N/A</v>
      </c>
      <c r="UTH251" s="225" t="e">
        <v>#N/A</v>
      </c>
      <c r="UTI251" s="225" t="e">
        <v>#N/A</v>
      </c>
      <c r="UTJ251" s="225" t="e">
        <v>#N/A</v>
      </c>
      <c r="UTK251" s="225" t="e">
        <v>#N/A</v>
      </c>
      <c r="UTL251" s="225" t="e">
        <v>#N/A</v>
      </c>
      <c r="UTM251" s="225" t="e">
        <v>#N/A</v>
      </c>
      <c r="UTN251" s="225" t="e">
        <v>#N/A</v>
      </c>
      <c r="UTO251" s="225" t="e">
        <v>#N/A</v>
      </c>
      <c r="UTP251" s="225" t="e">
        <v>#N/A</v>
      </c>
      <c r="UTQ251" s="225" t="e">
        <v>#N/A</v>
      </c>
      <c r="UTR251" s="225" t="e">
        <v>#N/A</v>
      </c>
      <c r="UTS251" s="225" t="e">
        <v>#N/A</v>
      </c>
      <c r="UTT251" s="225" t="e">
        <v>#N/A</v>
      </c>
      <c r="UTU251" s="225" t="e">
        <v>#N/A</v>
      </c>
      <c r="UTV251" s="225" t="e">
        <v>#N/A</v>
      </c>
      <c r="UTW251" s="225" t="e">
        <v>#N/A</v>
      </c>
      <c r="UTX251" s="225" t="e">
        <v>#N/A</v>
      </c>
      <c r="UTY251" s="225" t="e">
        <v>#N/A</v>
      </c>
      <c r="UTZ251" s="225" t="e">
        <v>#N/A</v>
      </c>
      <c r="UUA251" s="225" t="e">
        <v>#N/A</v>
      </c>
      <c r="UUB251" s="225" t="e">
        <v>#N/A</v>
      </c>
      <c r="UUC251" s="225" t="e">
        <v>#N/A</v>
      </c>
      <c r="UUD251" s="225" t="e">
        <v>#N/A</v>
      </c>
      <c r="UUE251" s="225" t="e">
        <v>#N/A</v>
      </c>
      <c r="UUF251" s="225" t="e">
        <v>#N/A</v>
      </c>
      <c r="UUG251" s="225" t="e">
        <v>#N/A</v>
      </c>
      <c r="UUH251" s="225" t="e">
        <v>#N/A</v>
      </c>
      <c r="UUI251" s="225" t="e">
        <v>#N/A</v>
      </c>
      <c r="UUJ251" s="225" t="e">
        <v>#N/A</v>
      </c>
      <c r="UUK251" s="225" t="e">
        <v>#N/A</v>
      </c>
      <c r="UUL251" s="225" t="e">
        <v>#N/A</v>
      </c>
      <c r="UUM251" s="225" t="e">
        <v>#N/A</v>
      </c>
      <c r="UUN251" s="225" t="e">
        <v>#N/A</v>
      </c>
      <c r="UUO251" s="225" t="e">
        <v>#N/A</v>
      </c>
      <c r="UUP251" s="225" t="e">
        <v>#N/A</v>
      </c>
      <c r="UUQ251" s="225" t="e">
        <v>#N/A</v>
      </c>
      <c r="UUR251" s="225" t="e">
        <v>#N/A</v>
      </c>
      <c r="UUS251" s="225" t="e">
        <v>#N/A</v>
      </c>
      <c r="UUT251" s="225" t="e">
        <v>#N/A</v>
      </c>
      <c r="UUU251" s="225" t="e">
        <v>#N/A</v>
      </c>
      <c r="UUV251" s="225" t="e">
        <v>#N/A</v>
      </c>
      <c r="UUW251" s="225" t="e">
        <v>#N/A</v>
      </c>
      <c r="UUX251" s="225" t="e">
        <v>#N/A</v>
      </c>
      <c r="UUY251" s="225" t="e">
        <v>#N/A</v>
      </c>
      <c r="UUZ251" s="225" t="e">
        <v>#N/A</v>
      </c>
      <c r="UVA251" s="225" t="e">
        <v>#N/A</v>
      </c>
      <c r="UVB251" s="225" t="e">
        <v>#N/A</v>
      </c>
      <c r="UVC251" s="225" t="e">
        <v>#N/A</v>
      </c>
      <c r="UVD251" s="225" t="e">
        <v>#N/A</v>
      </c>
      <c r="UVE251" s="225" t="e">
        <v>#N/A</v>
      </c>
      <c r="UVF251" s="225" t="e">
        <v>#N/A</v>
      </c>
      <c r="UVG251" s="225" t="e">
        <v>#N/A</v>
      </c>
      <c r="UVH251" s="225" t="e">
        <v>#N/A</v>
      </c>
      <c r="UVI251" s="225" t="e">
        <v>#N/A</v>
      </c>
      <c r="UVJ251" s="225" t="e">
        <v>#N/A</v>
      </c>
      <c r="UVK251" s="225" t="e">
        <v>#N/A</v>
      </c>
      <c r="UVL251" s="225" t="e">
        <v>#N/A</v>
      </c>
      <c r="UVM251" s="225" t="e">
        <v>#N/A</v>
      </c>
      <c r="UVN251" s="225" t="e">
        <v>#N/A</v>
      </c>
      <c r="UVO251" s="225" t="e">
        <v>#N/A</v>
      </c>
      <c r="UVP251" s="225" t="e">
        <v>#N/A</v>
      </c>
      <c r="UVQ251" s="225" t="e">
        <v>#N/A</v>
      </c>
      <c r="UVR251" s="225" t="e">
        <v>#N/A</v>
      </c>
      <c r="UVS251" s="225" t="e">
        <v>#N/A</v>
      </c>
      <c r="UVT251" s="225" t="e">
        <v>#N/A</v>
      </c>
      <c r="UVU251" s="225" t="e">
        <v>#N/A</v>
      </c>
      <c r="UVV251" s="225" t="e">
        <v>#N/A</v>
      </c>
      <c r="UVW251" s="225" t="e">
        <v>#N/A</v>
      </c>
      <c r="UVX251" s="225" t="e">
        <v>#N/A</v>
      </c>
      <c r="UVY251" s="225" t="e">
        <v>#N/A</v>
      </c>
      <c r="UVZ251" s="225" t="e">
        <v>#N/A</v>
      </c>
      <c r="UWA251" s="225" t="e">
        <v>#N/A</v>
      </c>
      <c r="UWB251" s="225" t="e">
        <v>#N/A</v>
      </c>
      <c r="UWC251" s="225" t="e">
        <v>#N/A</v>
      </c>
      <c r="UWD251" s="225" t="e">
        <v>#N/A</v>
      </c>
      <c r="UWE251" s="225" t="e">
        <v>#N/A</v>
      </c>
      <c r="UWF251" s="225" t="e">
        <v>#N/A</v>
      </c>
      <c r="UWG251" s="225" t="e">
        <v>#N/A</v>
      </c>
      <c r="UWH251" s="225" t="e">
        <v>#N/A</v>
      </c>
      <c r="UWI251" s="225" t="e">
        <v>#N/A</v>
      </c>
      <c r="UWJ251" s="225" t="e">
        <v>#N/A</v>
      </c>
      <c r="UWK251" s="225" t="e">
        <v>#N/A</v>
      </c>
      <c r="UWL251" s="225" t="e">
        <v>#N/A</v>
      </c>
      <c r="UWM251" s="225" t="e">
        <v>#N/A</v>
      </c>
      <c r="UWN251" s="225" t="e">
        <v>#N/A</v>
      </c>
      <c r="UWO251" s="225" t="e">
        <v>#N/A</v>
      </c>
      <c r="UWP251" s="225" t="e">
        <v>#N/A</v>
      </c>
      <c r="UWQ251" s="225" t="e">
        <v>#N/A</v>
      </c>
      <c r="UWR251" s="225" t="e">
        <v>#N/A</v>
      </c>
      <c r="UWS251" s="225" t="e">
        <v>#N/A</v>
      </c>
      <c r="UWT251" s="225" t="e">
        <v>#N/A</v>
      </c>
      <c r="UWU251" s="225" t="e">
        <v>#N/A</v>
      </c>
      <c r="UWV251" s="225" t="e">
        <v>#N/A</v>
      </c>
      <c r="UWW251" s="225" t="e">
        <v>#N/A</v>
      </c>
      <c r="UWX251" s="225" t="e">
        <v>#N/A</v>
      </c>
      <c r="UWY251" s="225" t="e">
        <v>#N/A</v>
      </c>
      <c r="UWZ251" s="225" t="e">
        <v>#N/A</v>
      </c>
      <c r="UXA251" s="225" t="e">
        <v>#N/A</v>
      </c>
      <c r="UXB251" s="225" t="e">
        <v>#N/A</v>
      </c>
      <c r="UXC251" s="225" t="e">
        <v>#N/A</v>
      </c>
      <c r="UXD251" s="225" t="e">
        <v>#N/A</v>
      </c>
      <c r="UXE251" s="225" t="e">
        <v>#N/A</v>
      </c>
      <c r="UXF251" s="225" t="e">
        <v>#N/A</v>
      </c>
      <c r="UXG251" s="225" t="e">
        <v>#N/A</v>
      </c>
      <c r="UXH251" s="225" t="e">
        <v>#N/A</v>
      </c>
      <c r="UXI251" s="225" t="e">
        <v>#N/A</v>
      </c>
      <c r="UXJ251" s="225" t="e">
        <v>#N/A</v>
      </c>
      <c r="UXK251" s="225" t="e">
        <v>#N/A</v>
      </c>
      <c r="UXL251" s="225" t="e">
        <v>#N/A</v>
      </c>
      <c r="UXM251" s="225" t="e">
        <v>#N/A</v>
      </c>
      <c r="UXN251" s="225" t="e">
        <v>#N/A</v>
      </c>
      <c r="UXO251" s="225" t="e">
        <v>#N/A</v>
      </c>
      <c r="UXP251" s="225" t="e">
        <v>#N/A</v>
      </c>
      <c r="UXQ251" s="225" t="e">
        <v>#N/A</v>
      </c>
      <c r="UXR251" s="225" t="e">
        <v>#N/A</v>
      </c>
      <c r="UXS251" s="225" t="e">
        <v>#N/A</v>
      </c>
      <c r="UXT251" s="225" t="e">
        <v>#N/A</v>
      </c>
      <c r="UXU251" s="225" t="e">
        <v>#N/A</v>
      </c>
      <c r="UXV251" s="225" t="e">
        <v>#N/A</v>
      </c>
      <c r="UXW251" s="225" t="e">
        <v>#N/A</v>
      </c>
      <c r="UXX251" s="225" t="e">
        <v>#N/A</v>
      </c>
      <c r="UXY251" s="225" t="e">
        <v>#N/A</v>
      </c>
      <c r="UXZ251" s="225" t="e">
        <v>#N/A</v>
      </c>
      <c r="UYA251" s="225" t="e">
        <v>#N/A</v>
      </c>
      <c r="UYB251" s="225" t="e">
        <v>#N/A</v>
      </c>
      <c r="UYC251" s="225" t="e">
        <v>#N/A</v>
      </c>
      <c r="UYD251" s="225" t="e">
        <v>#N/A</v>
      </c>
      <c r="UYE251" s="225" t="e">
        <v>#N/A</v>
      </c>
      <c r="UYF251" s="225" t="e">
        <v>#N/A</v>
      </c>
      <c r="UYG251" s="225" t="e">
        <v>#N/A</v>
      </c>
      <c r="UYH251" s="225" t="e">
        <v>#N/A</v>
      </c>
      <c r="UYI251" s="225" t="e">
        <v>#N/A</v>
      </c>
      <c r="UYJ251" s="225" t="e">
        <v>#N/A</v>
      </c>
      <c r="UYK251" s="225" t="e">
        <v>#N/A</v>
      </c>
      <c r="UYL251" s="225" t="e">
        <v>#N/A</v>
      </c>
      <c r="UYM251" s="225" t="e">
        <v>#N/A</v>
      </c>
      <c r="UYN251" s="225" t="e">
        <v>#N/A</v>
      </c>
      <c r="UYO251" s="225" t="e">
        <v>#N/A</v>
      </c>
      <c r="UYP251" s="225" t="e">
        <v>#N/A</v>
      </c>
      <c r="UYQ251" s="225" t="e">
        <v>#N/A</v>
      </c>
      <c r="UYR251" s="225" t="e">
        <v>#N/A</v>
      </c>
      <c r="UYS251" s="225" t="e">
        <v>#N/A</v>
      </c>
      <c r="UYT251" s="225" t="e">
        <v>#N/A</v>
      </c>
      <c r="UYU251" s="225" t="e">
        <v>#N/A</v>
      </c>
      <c r="UYV251" s="225" t="e">
        <v>#N/A</v>
      </c>
      <c r="UYW251" s="225" t="e">
        <v>#N/A</v>
      </c>
      <c r="UYX251" s="225" t="e">
        <v>#N/A</v>
      </c>
      <c r="UYY251" s="225" t="e">
        <v>#N/A</v>
      </c>
      <c r="UYZ251" s="225" t="e">
        <v>#N/A</v>
      </c>
      <c r="UZA251" s="225" t="e">
        <v>#N/A</v>
      </c>
      <c r="UZB251" s="225" t="e">
        <v>#N/A</v>
      </c>
      <c r="UZC251" s="225" t="e">
        <v>#N/A</v>
      </c>
      <c r="UZD251" s="225" t="e">
        <v>#N/A</v>
      </c>
      <c r="UZE251" s="225" t="e">
        <v>#N/A</v>
      </c>
      <c r="UZF251" s="225" t="e">
        <v>#N/A</v>
      </c>
      <c r="UZG251" s="225" t="e">
        <v>#N/A</v>
      </c>
      <c r="UZH251" s="225" t="e">
        <v>#N/A</v>
      </c>
      <c r="UZI251" s="225" t="e">
        <v>#N/A</v>
      </c>
      <c r="UZJ251" s="225" t="e">
        <v>#N/A</v>
      </c>
      <c r="UZK251" s="225" t="e">
        <v>#N/A</v>
      </c>
      <c r="UZL251" s="225" t="e">
        <v>#N/A</v>
      </c>
      <c r="UZM251" s="225" t="e">
        <v>#N/A</v>
      </c>
      <c r="UZN251" s="225" t="e">
        <v>#N/A</v>
      </c>
      <c r="UZO251" s="225" t="e">
        <v>#N/A</v>
      </c>
      <c r="UZP251" s="225" t="e">
        <v>#N/A</v>
      </c>
      <c r="UZQ251" s="225" t="e">
        <v>#N/A</v>
      </c>
      <c r="UZR251" s="225" t="e">
        <v>#N/A</v>
      </c>
      <c r="UZS251" s="225" t="e">
        <v>#N/A</v>
      </c>
      <c r="UZT251" s="225" t="e">
        <v>#N/A</v>
      </c>
      <c r="UZU251" s="225" t="e">
        <v>#N/A</v>
      </c>
      <c r="UZV251" s="225" t="e">
        <v>#N/A</v>
      </c>
      <c r="UZW251" s="225" t="e">
        <v>#N/A</v>
      </c>
      <c r="UZX251" s="225" t="e">
        <v>#N/A</v>
      </c>
      <c r="UZY251" s="225" t="e">
        <v>#N/A</v>
      </c>
      <c r="UZZ251" s="225" t="e">
        <v>#N/A</v>
      </c>
      <c r="VAA251" s="225" t="e">
        <v>#N/A</v>
      </c>
      <c r="VAB251" s="225" t="e">
        <v>#N/A</v>
      </c>
      <c r="VAC251" s="225" t="e">
        <v>#N/A</v>
      </c>
      <c r="VAD251" s="225" t="e">
        <v>#N/A</v>
      </c>
      <c r="VAE251" s="225" t="e">
        <v>#N/A</v>
      </c>
      <c r="VAF251" s="225" t="e">
        <v>#N/A</v>
      </c>
      <c r="VAG251" s="225" t="e">
        <v>#N/A</v>
      </c>
      <c r="VAH251" s="225" t="e">
        <v>#N/A</v>
      </c>
      <c r="VAI251" s="225" t="e">
        <v>#N/A</v>
      </c>
      <c r="VAJ251" s="225" t="e">
        <v>#N/A</v>
      </c>
      <c r="VAK251" s="225" t="e">
        <v>#N/A</v>
      </c>
      <c r="VAL251" s="225" t="e">
        <v>#N/A</v>
      </c>
      <c r="VAM251" s="225" t="e">
        <v>#N/A</v>
      </c>
      <c r="VAN251" s="225" t="e">
        <v>#N/A</v>
      </c>
      <c r="VAO251" s="225" t="e">
        <v>#N/A</v>
      </c>
      <c r="VAP251" s="225" t="e">
        <v>#N/A</v>
      </c>
      <c r="VAQ251" s="225" t="e">
        <v>#N/A</v>
      </c>
      <c r="VAR251" s="225" t="e">
        <v>#N/A</v>
      </c>
      <c r="VAS251" s="225" t="e">
        <v>#N/A</v>
      </c>
      <c r="VAT251" s="225" t="e">
        <v>#N/A</v>
      </c>
      <c r="VAU251" s="225" t="e">
        <v>#N/A</v>
      </c>
      <c r="VAV251" s="225" t="e">
        <v>#N/A</v>
      </c>
      <c r="VAW251" s="225" t="e">
        <v>#N/A</v>
      </c>
      <c r="VAX251" s="225" t="e">
        <v>#N/A</v>
      </c>
      <c r="VAY251" s="225" t="e">
        <v>#N/A</v>
      </c>
      <c r="VAZ251" s="225" t="e">
        <v>#N/A</v>
      </c>
      <c r="VBA251" s="225" t="e">
        <v>#N/A</v>
      </c>
      <c r="VBB251" s="225" t="e">
        <v>#N/A</v>
      </c>
      <c r="VBC251" s="225" t="e">
        <v>#N/A</v>
      </c>
      <c r="VBD251" s="225" t="e">
        <v>#N/A</v>
      </c>
      <c r="VBE251" s="225" t="e">
        <v>#N/A</v>
      </c>
      <c r="VBF251" s="225" t="e">
        <v>#N/A</v>
      </c>
      <c r="VBG251" s="225" t="e">
        <v>#N/A</v>
      </c>
      <c r="VBH251" s="225" t="e">
        <v>#N/A</v>
      </c>
      <c r="VBI251" s="225" t="e">
        <v>#N/A</v>
      </c>
      <c r="VBJ251" s="225" t="e">
        <v>#N/A</v>
      </c>
      <c r="VBK251" s="225" t="e">
        <v>#N/A</v>
      </c>
      <c r="VBL251" s="225" t="e">
        <v>#N/A</v>
      </c>
      <c r="VBM251" s="225" t="e">
        <v>#N/A</v>
      </c>
      <c r="VBN251" s="225" t="e">
        <v>#N/A</v>
      </c>
      <c r="VBO251" s="225" t="e">
        <v>#N/A</v>
      </c>
      <c r="VBP251" s="225" t="e">
        <v>#N/A</v>
      </c>
      <c r="VBQ251" s="225" t="e">
        <v>#N/A</v>
      </c>
      <c r="VBR251" s="225" t="e">
        <v>#N/A</v>
      </c>
      <c r="VBS251" s="225" t="e">
        <v>#N/A</v>
      </c>
      <c r="VBT251" s="225" t="e">
        <v>#N/A</v>
      </c>
      <c r="VBU251" s="225" t="e">
        <v>#N/A</v>
      </c>
      <c r="VBV251" s="225" t="e">
        <v>#N/A</v>
      </c>
      <c r="VBW251" s="225" t="e">
        <v>#N/A</v>
      </c>
      <c r="VBX251" s="225" t="e">
        <v>#N/A</v>
      </c>
      <c r="VBY251" s="225" t="e">
        <v>#N/A</v>
      </c>
      <c r="VBZ251" s="225" t="e">
        <v>#N/A</v>
      </c>
      <c r="VCA251" s="225" t="e">
        <v>#N/A</v>
      </c>
      <c r="VCB251" s="225" t="e">
        <v>#N/A</v>
      </c>
      <c r="VCC251" s="225" t="e">
        <v>#N/A</v>
      </c>
      <c r="VCD251" s="225" t="e">
        <v>#N/A</v>
      </c>
      <c r="VCE251" s="225" t="e">
        <v>#N/A</v>
      </c>
      <c r="VCF251" s="225" t="e">
        <v>#N/A</v>
      </c>
      <c r="VCG251" s="225" t="e">
        <v>#N/A</v>
      </c>
      <c r="VCH251" s="225" t="e">
        <v>#N/A</v>
      </c>
      <c r="VCI251" s="225" t="e">
        <v>#N/A</v>
      </c>
      <c r="VCJ251" s="225" t="e">
        <v>#N/A</v>
      </c>
      <c r="VCK251" s="225" t="e">
        <v>#N/A</v>
      </c>
      <c r="VCL251" s="225" t="e">
        <v>#N/A</v>
      </c>
      <c r="VCM251" s="225" t="e">
        <v>#N/A</v>
      </c>
      <c r="VCN251" s="225" t="e">
        <v>#N/A</v>
      </c>
      <c r="VCO251" s="225" t="e">
        <v>#N/A</v>
      </c>
      <c r="VCP251" s="225" t="e">
        <v>#N/A</v>
      </c>
      <c r="VCQ251" s="225" t="e">
        <v>#N/A</v>
      </c>
      <c r="VCR251" s="225" t="e">
        <v>#N/A</v>
      </c>
      <c r="VCS251" s="225" t="e">
        <v>#N/A</v>
      </c>
      <c r="VCT251" s="225" t="e">
        <v>#N/A</v>
      </c>
      <c r="VCU251" s="225" t="e">
        <v>#N/A</v>
      </c>
      <c r="VCV251" s="225" t="e">
        <v>#N/A</v>
      </c>
      <c r="VCW251" s="225" t="e">
        <v>#N/A</v>
      </c>
      <c r="VCX251" s="225" t="e">
        <v>#N/A</v>
      </c>
      <c r="VCY251" s="225" t="e">
        <v>#N/A</v>
      </c>
      <c r="VCZ251" s="225" t="e">
        <v>#N/A</v>
      </c>
      <c r="VDA251" s="225" t="e">
        <v>#N/A</v>
      </c>
      <c r="VDB251" s="225" t="e">
        <v>#N/A</v>
      </c>
      <c r="VDC251" s="225" t="e">
        <v>#N/A</v>
      </c>
      <c r="VDD251" s="225" t="e">
        <v>#N/A</v>
      </c>
      <c r="VDE251" s="225" t="e">
        <v>#N/A</v>
      </c>
      <c r="VDF251" s="225" t="e">
        <v>#N/A</v>
      </c>
      <c r="VDG251" s="225" t="e">
        <v>#N/A</v>
      </c>
      <c r="VDH251" s="225" t="e">
        <v>#N/A</v>
      </c>
      <c r="VDI251" s="225" t="e">
        <v>#N/A</v>
      </c>
      <c r="VDJ251" s="225" t="e">
        <v>#N/A</v>
      </c>
      <c r="VDK251" s="225" t="e">
        <v>#N/A</v>
      </c>
      <c r="VDL251" s="225" t="e">
        <v>#N/A</v>
      </c>
      <c r="VDM251" s="225" t="e">
        <v>#N/A</v>
      </c>
      <c r="VDN251" s="225" t="e">
        <v>#N/A</v>
      </c>
      <c r="VDO251" s="225" t="e">
        <v>#N/A</v>
      </c>
      <c r="VDP251" s="225" t="e">
        <v>#N/A</v>
      </c>
      <c r="VDQ251" s="225" t="e">
        <v>#N/A</v>
      </c>
      <c r="VDR251" s="225" t="e">
        <v>#N/A</v>
      </c>
      <c r="VDS251" s="225" t="e">
        <v>#N/A</v>
      </c>
      <c r="VDT251" s="225" t="e">
        <v>#N/A</v>
      </c>
      <c r="VDU251" s="225" t="e">
        <v>#N/A</v>
      </c>
      <c r="VDV251" s="225" t="e">
        <v>#N/A</v>
      </c>
      <c r="VDW251" s="225" t="e">
        <v>#N/A</v>
      </c>
      <c r="VDX251" s="225" t="e">
        <v>#N/A</v>
      </c>
      <c r="VDY251" s="225" t="e">
        <v>#N/A</v>
      </c>
      <c r="VDZ251" s="225" t="e">
        <v>#N/A</v>
      </c>
      <c r="VEA251" s="225" t="e">
        <v>#N/A</v>
      </c>
      <c r="VEB251" s="225" t="e">
        <v>#N/A</v>
      </c>
      <c r="VEC251" s="225" t="e">
        <v>#N/A</v>
      </c>
      <c r="VED251" s="225" t="e">
        <v>#N/A</v>
      </c>
      <c r="VEE251" s="225" t="e">
        <v>#N/A</v>
      </c>
      <c r="VEF251" s="225" t="e">
        <v>#N/A</v>
      </c>
      <c r="VEG251" s="225" t="e">
        <v>#N/A</v>
      </c>
      <c r="VEH251" s="225" t="e">
        <v>#N/A</v>
      </c>
      <c r="VEI251" s="225" t="e">
        <v>#N/A</v>
      </c>
      <c r="VEJ251" s="225" t="e">
        <v>#N/A</v>
      </c>
      <c r="VEK251" s="225" t="e">
        <v>#N/A</v>
      </c>
      <c r="VEL251" s="225" t="e">
        <v>#N/A</v>
      </c>
      <c r="VEM251" s="225" t="e">
        <v>#N/A</v>
      </c>
      <c r="VEN251" s="225" t="e">
        <v>#N/A</v>
      </c>
      <c r="VEO251" s="225" t="e">
        <v>#N/A</v>
      </c>
      <c r="VEP251" s="225" t="e">
        <v>#N/A</v>
      </c>
      <c r="VEQ251" s="225" t="e">
        <v>#N/A</v>
      </c>
      <c r="VER251" s="225" t="e">
        <v>#N/A</v>
      </c>
      <c r="VES251" s="225" t="e">
        <v>#N/A</v>
      </c>
      <c r="VET251" s="225" t="e">
        <v>#N/A</v>
      </c>
      <c r="VEU251" s="225" t="e">
        <v>#N/A</v>
      </c>
      <c r="VEV251" s="225" t="e">
        <v>#N/A</v>
      </c>
      <c r="VEW251" s="225" t="e">
        <v>#N/A</v>
      </c>
      <c r="VEX251" s="225" t="e">
        <v>#N/A</v>
      </c>
      <c r="VEY251" s="225" t="e">
        <v>#N/A</v>
      </c>
      <c r="VEZ251" s="225" t="e">
        <v>#N/A</v>
      </c>
      <c r="VFA251" s="225" t="e">
        <v>#N/A</v>
      </c>
      <c r="VFB251" s="225" t="e">
        <v>#N/A</v>
      </c>
      <c r="VFC251" s="225" t="e">
        <v>#N/A</v>
      </c>
      <c r="VFD251" s="225" t="e">
        <v>#N/A</v>
      </c>
      <c r="VFE251" s="225" t="e">
        <v>#N/A</v>
      </c>
      <c r="VFF251" s="225" t="e">
        <v>#N/A</v>
      </c>
      <c r="VFG251" s="225" t="e">
        <v>#N/A</v>
      </c>
      <c r="VFH251" s="225" t="e">
        <v>#N/A</v>
      </c>
      <c r="VFI251" s="225" t="e">
        <v>#N/A</v>
      </c>
      <c r="VFJ251" s="225" t="e">
        <v>#N/A</v>
      </c>
      <c r="VFK251" s="225" t="e">
        <v>#N/A</v>
      </c>
      <c r="VFL251" s="225" t="e">
        <v>#N/A</v>
      </c>
      <c r="VFM251" s="225" t="e">
        <v>#N/A</v>
      </c>
      <c r="VFN251" s="225" t="e">
        <v>#N/A</v>
      </c>
      <c r="VFO251" s="225" t="e">
        <v>#N/A</v>
      </c>
      <c r="VFP251" s="225" t="e">
        <v>#N/A</v>
      </c>
      <c r="VFQ251" s="225" t="e">
        <v>#N/A</v>
      </c>
      <c r="VFR251" s="225" t="e">
        <v>#N/A</v>
      </c>
      <c r="VFS251" s="225" t="e">
        <v>#N/A</v>
      </c>
      <c r="VFT251" s="225" t="e">
        <v>#N/A</v>
      </c>
      <c r="VFU251" s="225" t="e">
        <v>#N/A</v>
      </c>
      <c r="VFV251" s="225" t="e">
        <v>#N/A</v>
      </c>
      <c r="VFW251" s="225" t="e">
        <v>#N/A</v>
      </c>
      <c r="VFX251" s="225" t="e">
        <v>#N/A</v>
      </c>
      <c r="VFY251" s="225" t="e">
        <v>#N/A</v>
      </c>
      <c r="VFZ251" s="225" t="e">
        <v>#N/A</v>
      </c>
      <c r="VGA251" s="225" t="e">
        <v>#N/A</v>
      </c>
      <c r="VGB251" s="225" t="e">
        <v>#N/A</v>
      </c>
      <c r="VGC251" s="225" t="e">
        <v>#N/A</v>
      </c>
      <c r="VGD251" s="225" t="e">
        <v>#N/A</v>
      </c>
      <c r="VGE251" s="225" t="e">
        <v>#N/A</v>
      </c>
      <c r="VGF251" s="225" t="e">
        <v>#N/A</v>
      </c>
      <c r="VGG251" s="225" t="e">
        <v>#N/A</v>
      </c>
      <c r="VGH251" s="225" t="e">
        <v>#N/A</v>
      </c>
      <c r="VGI251" s="225" t="e">
        <v>#N/A</v>
      </c>
      <c r="VGJ251" s="225" t="e">
        <v>#N/A</v>
      </c>
      <c r="VGK251" s="225" t="e">
        <v>#N/A</v>
      </c>
      <c r="VGL251" s="225" t="e">
        <v>#N/A</v>
      </c>
      <c r="VGM251" s="225" t="e">
        <v>#N/A</v>
      </c>
      <c r="VGN251" s="225" t="e">
        <v>#N/A</v>
      </c>
      <c r="VGO251" s="225" t="e">
        <v>#N/A</v>
      </c>
      <c r="VGP251" s="225" t="e">
        <v>#N/A</v>
      </c>
      <c r="VGQ251" s="225" t="e">
        <v>#N/A</v>
      </c>
      <c r="VGR251" s="225" t="e">
        <v>#N/A</v>
      </c>
      <c r="VGS251" s="225" t="e">
        <v>#N/A</v>
      </c>
      <c r="VGT251" s="225" t="e">
        <v>#N/A</v>
      </c>
      <c r="VGU251" s="225" t="e">
        <v>#N/A</v>
      </c>
      <c r="VGV251" s="225" t="e">
        <v>#N/A</v>
      </c>
      <c r="VGW251" s="225" t="e">
        <v>#N/A</v>
      </c>
      <c r="VGX251" s="225" t="e">
        <v>#N/A</v>
      </c>
      <c r="VGY251" s="225" t="e">
        <v>#N/A</v>
      </c>
      <c r="VGZ251" s="225" t="e">
        <v>#N/A</v>
      </c>
      <c r="VHA251" s="225" t="e">
        <v>#N/A</v>
      </c>
      <c r="VHB251" s="225" t="e">
        <v>#N/A</v>
      </c>
      <c r="VHC251" s="225" t="e">
        <v>#N/A</v>
      </c>
      <c r="VHD251" s="225" t="e">
        <v>#N/A</v>
      </c>
      <c r="VHE251" s="225" t="e">
        <v>#N/A</v>
      </c>
      <c r="VHF251" s="225" t="e">
        <v>#N/A</v>
      </c>
      <c r="VHG251" s="225" t="e">
        <v>#N/A</v>
      </c>
      <c r="VHH251" s="225" t="e">
        <v>#N/A</v>
      </c>
      <c r="VHI251" s="225" t="e">
        <v>#N/A</v>
      </c>
      <c r="VHJ251" s="225" t="e">
        <v>#N/A</v>
      </c>
      <c r="VHK251" s="225" t="e">
        <v>#N/A</v>
      </c>
      <c r="VHL251" s="225" t="e">
        <v>#N/A</v>
      </c>
      <c r="VHM251" s="225" t="e">
        <v>#N/A</v>
      </c>
      <c r="VHN251" s="225" t="e">
        <v>#N/A</v>
      </c>
      <c r="VHO251" s="225" t="e">
        <v>#N/A</v>
      </c>
      <c r="VHP251" s="225" t="e">
        <v>#N/A</v>
      </c>
      <c r="VHQ251" s="225" t="e">
        <v>#N/A</v>
      </c>
      <c r="VHR251" s="225" t="e">
        <v>#N/A</v>
      </c>
      <c r="VHS251" s="225" t="e">
        <v>#N/A</v>
      </c>
      <c r="VHT251" s="225" t="e">
        <v>#N/A</v>
      </c>
      <c r="VHU251" s="225" t="e">
        <v>#N/A</v>
      </c>
      <c r="VHV251" s="225" t="e">
        <v>#N/A</v>
      </c>
      <c r="VHW251" s="225" t="e">
        <v>#N/A</v>
      </c>
      <c r="VHX251" s="225" t="e">
        <v>#N/A</v>
      </c>
      <c r="VHY251" s="225" t="e">
        <v>#N/A</v>
      </c>
      <c r="VHZ251" s="225" t="e">
        <v>#N/A</v>
      </c>
      <c r="VIA251" s="225" t="e">
        <v>#N/A</v>
      </c>
      <c r="VIB251" s="225" t="e">
        <v>#N/A</v>
      </c>
      <c r="VIC251" s="225" t="e">
        <v>#N/A</v>
      </c>
      <c r="VID251" s="225" t="e">
        <v>#N/A</v>
      </c>
      <c r="VIE251" s="225" t="e">
        <v>#N/A</v>
      </c>
      <c r="VIF251" s="225" t="e">
        <v>#N/A</v>
      </c>
      <c r="VIG251" s="225" t="e">
        <v>#N/A</v>
      </c>
      <c r="VIH251" s="225" t="e">
        <v>#N/A</v>
      </c>
      <c r="VII251" s="225" t="e">
        <v>#N/A</v>
      </c>
      <c r="VIJ251" s="225" t="e">
        <v>#N/A</v>
      </c>
      <c r="VIK251" s="225" t="e">
        <v>#N/A</v>
      </c>
      <c r="VIL251" s="225" t="e">
        <v>#N/A</v>
      </c>
      <c r="VIM251" s="225" t="e">
        <v>#N/A</v>
      </c>
      <c r="VIN251" s="225" t="e">
        <v>#N/A</v>
      </c>
      <c r="VIO251" s="225" t="e">
        <v>#N/A</v>
      </c>
      <c r="VIP251" s="225" t="e">
        <v>#N/A</v>
      </c>
      <c r="VIQ251" s="225" t="e">
        <v>#N/A</v>
      </c>
      <c r="VIR251" s="225" t="e">
        <v>#N/A</v>
      </c>
      <c r="VIS251" s="225" t="e">
        <v>#N/A</v>
      </c>
      <c r="VIT251" s="225" t="e">
        <v>#N/A</v>
      </c>
      <c r="VIU251" s="225" t="e">
        <v>#N/A</v>
      </c>
      <c r="VIV251" s="225" t="e">
        <v>#N/A</v>
      </c>
      <c r="VIW251" s="225" t="e">
        <v>#N/A</v>
      </c>
      <c r="VIX251" s="225" t="e">
        <v>#N/A</v>
      </c>
      <c r="VIY251" s="225" t="e">
        <v>#N/A</v>
      </c>
      <c r="VIZ251" s="225" t="e">
        <v>#N/A</v>
      </c>
      <c r="VJA251" s="225" t="e">
        <v>#N/A</v>
      </c>
      <c r="VJB251" s="225" t="e">
        <v>#N/A</v>
      </c>
      <c r="VJC251" s="225" t="e">
        <v>#N/A</v>
      </c>
      <c r="VJD251" s="225" t="e">
        <v>#N/A</v>
      </c>
      <c r="VJE251" s="225" t="e">
        <v>#N/A</v>
      </c>
      <c r="VJF251" s="225" t="e">
        <v>#N/A</v>
      </c>
      <c r="VJG251" s="225" t="e">
        <v>#N/A</v>
      </c>
      <c r="VJH251" s="225" t="e">
        <v>#N/A</v>
      </c>
      <c r="VJI251" s="225" t="e">
        <v>#N/A</v>
      </c>
      <c r="VJJ251" s="225" t="e">
        <v>#N/A</v>
      </c>
      <c r="VJK251" s="225" t="e">
        <v>#N/A</v>
      </c>
      <c r="VJL251" s="225" t="e">
        <v>#N/A</v>
      </c>
      <c r="VJM251" s="225" t="e">
        <v>#N/A</v>
      </c>
      <c r="VJN251" s="225" t="e">
        <v>#N/A</v>
      </c>
      <c r="VJO251" s="225" t="e">
        <v>#N/A</v>
      </c>
      <c r="VJP251" s="225" t="e">
        <v>#N/A</v>
      </c>
      <c r="VJQ251" s="225" t="e">
        <v>#N/A</v>
      </c>
      <c r="VJR251" s="225" t="e">
        <v>#N/A</v>
      </c>
      <c r="VJS251" s="225" t="e">
        <v>#N/A</v>
      </c>
      <c r="VJT251" s="225" t="e">
        <v>#N/A</v>
      </c>
      <c r="VJU251" s="225" t="e">
        <v>#N/A</v>
      </c>
      <c r="VJV251" s="225" t="e">
        <v>#N/A</v>
      </c>
      <c r="VJW251" s="225" t="e">
        <v>#N/A</v>
      </c>
      <c r="VJX251" s="225" t="e">
        <v>#N/A</v>
      </c>
      <c r="VJY251" s="225" t="e">
        <v>#N/A</v>
      </c>
      <c r="VJZ251" s="225" t="e">
        <v>#N/A</v>
      </c>
      <c r="VKA251" s="225" t="e">
        <v>#N/A</v>
      </c>
      <c r="VKB251" s="225" t="e">
        <v>#N/A</v>
      </c>
      <c r="VKC251" s="225" t="e">
        <v>#N/A</v>
      </c>
      <c r="VKD251" s="225" t="e">
        <v>#N/A</v>
      </c>
      <c r="VKE251" s="225" t="e">
        <v>#N/A</v>
      </c>
      <c r="VKF251" s="225" t="e">
        <v>#N/A</v>
      </c>
      <c r="VKG251" s="225" t="e">
        <v>#N/A</v>
      </c>
      <c r="VKH251" s="225" t="e">
        <v>#N/A</v>
      </c>
      <c r="VKI251" s="225" t="e">
        <v>#N/A</v>
      </c>
      <c r="VKJ251" s="225" t="e">
        <v>#N/A</v>
      </c>
      <c r="VKK251" s="225" t="e">
        <v>#N/A</v>
      </c>
      <c r="VKL251" s="225" t="e">
        <v>#N/A</v>
      </c>
      <c r="VKM251" s="225" t="e">
        <v>#N/A</v>
      </c>
      <c r="VKN251" s="225" t="e">
        <v>#N/A</v>
      </c>
      <c r="VKO251" s="225" t="e">
        <v>#N/A</v>
      </c>
      <c r="VKP251" s="225" t="e">
        <v>#N/A</v>
      </c>
      <c r="VKQ251" s="225" t="e">
        <v>#N/A</v>
      </c>
      <c r="VKR251" s="225" t="e">
        <v>#N/A</v>
      </c>
      <c r="VKS251" s="225" t="e">
        <v>#N/A</v>
      </c>
      <c r="VKT251" s="225" t="e">
        <v>#N/A</v>
      </c>
      <c r="VKU251" s="225" t="e">
        <v>#N/A</v>
      </c>
      <c r="VKV251" s="225" t="e">
        <v>#N/A</v>
      </c>
      <c r="VKW251" s="225" t="e">
        <v>#N/A</v>
      </c>
      <c r="VKX251" s="225" t="e">
        <v>#N/A</v>
      </c>
      <c r="VKY251" s="225" t="e">
        <v>#N/A</v>
      </c>
      <c r="VKZ251" s="225" t="e">
        <v>#N/A</v>
      </c>
      <c r="VLA251" s="225" t="e">
        <v>#N/A</v>
      </c>
      <c r="VLB251" s="225" t="e">
        <v>#N/A</v>
      </c>
      <c r="VLC251" s="225" t="e">
        <v>#N/A</v>
      </c>
      <c r="VLD251" s="225" t="e">
        <v>#N/A</v>
      </c>
      <c r="VLE251" s="225" t="e">
        <v>#N/A</v>
      </c>
      <c r="VLF251" s="225" t="e">
        <v>#N/A</v>
      </c>
      <c r="VLG251" s="225" t="e">
        <v>#N/A</v>
      </c>
      <c r="VLH251" s="225" t="e">
        <v>#N/A</v>
      </c>
      <c r="VLI251" s="225" t="e">
        <v>#N/A</v>
      </c>
      <c r="VLJ251" s="225" t="e">
        <v>#N/A</v>
      </c>
      <c r="VLK251" s="225" t="e">
        <v>#N/A</v>
      </c>
      <c r="VLL251" s="225" t="e">
        <v>#N/A</v>
      </c>
      <c r="VLM251" s="225" t="e">
        <v>#N/A</v>
      </c>
      <c r="VLN251" s="225" t="e">
        <v>#N/A</v>
      </c>
      <c r="VLO251" s="225" t="e">
        <v>#N/A</v>
      </c>
      <c r="VLP251" s="225" t="e">
        <v>#N/A</v>
      </c>
      <c r="VLQ251" s="225" t="e">
        <v>#N/A</v>
      </c>
      <c r="VLR251" s="225" t="e">
        <v>#N/A</v>
      </c>
      <c r="VLS251" s="225" t="e">
        <v>#N/A</v>
      </c>
      <c r="VLT251" s="225" t="e">
        <v>#N/A</v>
      </c>
      <c r="VLU251" s="225" t="e">
        <v>#N/A</v>
      </c>
      <c r="VLV251" s="225" t="e">
        <v>#N/A</v>
      </c>
      <c r="VLW251" s="225" t="e">
        <v>#N/A</v>
      </c>
      <c r="VLX251" s="225" t="e">
        <v>#N/A</v>
      </c>
      <c r="VLY251" s="225" t="e">
        <v>#N/A</v>
      </c>
      <c r="VLZ251" s="225" t="e">
        <v>#N/A</v>
      </c>
      <c r="VMA251" s="225" t="e">
        <v>#N/A</v>
      </c>
      <c r="VMB251" s="225" t="e">
        <v>#N/A</v>
      </c>
      <c r="VMC251" s="225" t="e">
        <v>#N/A</v>
      </c>
      <c r="VMD251" s="225" t="e">
        <v>#N/A</v>
      </c>
      <c r="VME251" s="225" t="e">
        <v>#N/A</v>
      </c>
      <c r="VMF251" s="225" t="e">
        <v>#N/A</v>
      </c>
      <c r="VMG251" s="225" t="e">
        <v>#N/A</v>
      </c>
      <c r="VMH251" s="225" t="e">
        <v>#N/A</v>
      </c>
      <c r="VMI251" s="225" t="e">
        <v>#N/A</v>
      </c>
      <c r="VMJ251" s="225" t="e">
        <v>#N/A</v>
      </c>
      <c r="VMK251" s="225" t="e">
        <v>#N/A</v>
      </c>
      <c r="VML251" s="225" t="e">
        <v>#N/A</v>
      </c>
      <c r="VMM251" s="225" t="e">
        <v>#N/A</v>
      </c>
      <c r="VMN251" s="225" t="e">
        <v>#N/A</v>
      </c>
      <c r="VMO251" s="225" t="e">
        <v>#N/A</v>
      </c>
      <c r="VMP251" s="225" t="e">
        <v>#N/A</v>
      </c>
      <c r="VMQ251" s="225" t="e">
        <v>#N/A</v>
      </c>
      <c r="VMR251" s="225" t="e">
        <v>#N/A</v>
      </c>
      <c r="VMS251" s="225" t="e">
        <v>#N/A</v>
      </c>
      <c r="VMT251" s="225" t="e">
        <v>#N/A</v>
      </c>
      <c r="VMU251" s="225" t="e">
        <v>#N/A</v>
      </c>
      <c r="VMV251" s="225" t="e">
        <v>#N/A</v>
      </c>
      <c r="VMW251" s="225" t="e">
        <v>#N/A</v>
      </c>
      <c r="VMX251" s="225" t="e">
        <v>#N/A</v>
      </c>
      <c r="VMY251" s="225" t="e">
        <v>#N/A</v>
      </c>
      <c r="VMZ251" s="225" t="e">
        <v>#N/A</v>
      </c>
      <c r="VNA251" s="225" t="e">
        <v>#N/A</v>
      </c>
      <c r="VNB251" s="225" t="e">
        <v>#N/A</v>
      </c>
      <c r="VNC251" s="225" t="e">
        <v>#N/A</v>
      </c>
      <c r="VND251" s="225" t="e">
        <v>#N/A</v>
      </c>
      <c r="VNE251" s="225" t="e">
        <v>#N/A</v>
      </c>
      <c r="VNF251" s="225" t="e">
        <v>#N/A</v>
      </c>
      <c r="VNG251" s="225" t="e">
        <v>#N/A</v>
      </c>
      <c r="VNH251" s="225" t="e">
        <v>#N/A</v>
      </c>
      <c r="VNI251" s="225" t="e">
        <v>#N/A</v>
      </c>
      <c r="VNJ251" s="225" t="e">
        <v>#N/A</v>
      </c>
      <c r="VNK251" s="225" t="e">
        <v>#N/A</v>
      </c>
      <c r="VNL251" s="225" t="e">
        <v>#N/A</v>
      </c>
      <c r="VNM251" s="225" t="e">
        <v>#N/A</v>
      </c>
      <c r="VNN251" s="225" t="e">
        <v>#N/A</v>
      </c>
      <c r="VNO251" s="225" t="e">
        <v>#N/A</v>
      </c>
      <c r="VNP251" s="225" t="e">
        <v>#N/A</v>
      </c>
      <c r="VNQ251" s="225" t="e">
        <v>#N/A</v>
      </c>
      <c r="VNR251" s="225" t="e">
        <v>#N/A</v>
      </c>
      <c r="VNS251" s="225" t="e">
        <v>#N/A</v>
      </c>
      <c r="VNT251" s="225" t="e">
        <v>#N/A</v>
      </c>
      <c r="VNU251" s="225" t="e">
        <v>#N/A</v>
      </c>
      <c r="VNV251" s="225" t="e">
        <v>#N/A</v>
      </c>
      <c r="VNW251" s="225" t="e">
        <v>#N/A</v>
      </c>
      <c r="VNX251" s="225" t="e">
        <v>#N/A</v>
      </c>
      <c r="VNY251" s="225" t="e">
        <v>#N/A</v>
      </c>
      <c r="VNZ251" s="225" t="e">
        <v>#N/A</v>
      </c>
      <c r="VOA251" s="225" t="e">
        <v>#N/A</v>
      </c>
      <c r="VOB251" s="225" t="e">
        <v>#N/A</v>
      </c>
      <c r="VOC251" s="225" t="e">
        <v>#N/A</v>
      </c>
      <c r="VOD251" s="225" t="e">
        <v>#N/A</v>
      </c>
      <c r="VOE251" s="225" t="e">
        <v>#N/A</v>
      </c>
      <c r="VOF251" s="225" t="e">
        <v>#N/A</v>
      </c>
      <c r="VOG251" s="225" t="e">
        <v>#N/A</v>
      </c>
      <c r="VOH251" s="225" t="e">
        <v>#N/A</v>
      </c>
      <c r="VOI251" s="225" t="e">
        <v>#N/A</v>
      </c>
      <c r="VOJ251" s="225" t="e">
        <v>#N/A</v>
      </c>
      <c r="VOK251" s="225" t="e">
        <v>#N/A</v>
      </c>
      <c r="VOL251" s="225" t="e">
        <v>#N/A</v>
      </c>
      <c r="VOM251" s="225" t="e">
        <v>#N/A</v>
      </c>
      <c r="VON251" s="225" t="e">
        <v>#N/A</v>
      </c>
      <c r="VOO251" s="225" t="e">
        <v>#N/A</v>
      </c>
      <c r="VOP251" s="225" t="e">
        <v>#N/A</v>
      </c>
      <c r="VOQ251" s="225" t="e">
        <v>#N/A</v>
      </c>
      <c r="VOR251" s="225" t="e">
        <v>#N/A</v>
      </c>
      <c r="VOS251" s="225" t="e">
        <v>#N/A</v>
      </c>
      <c r="VOT251" s="225" t="e">
        <v>#N/A</v>
      </c>
      <c r="VOU251" s="225" t="e">
        <v>#N/A</v>
      </c>
      <c r="VOV251" s="225" t="e">
        <v>#N/A</v>
      </c>
      <c r="VOW251" s="225" t="e">
        <v>#N/A</v>
      </c>
      <c r="VOX251" s="225" t="e">
        <v>#N/A</v>
      </c>
      <c r="VOY251" s="225" t="e">
        <v>#N/A</v>
      </c>
      <c r="VOZ251" s="225" t="e">
        <v>#N/A</v>
      </c>
      <c r="VPA251" s="225" t="e">
        <v>#N/A</v>
      </c>
      <c r="VPB251" s="225" t="e">
        <v>#N/A</v>
      </c>
      <c r="VPC251" s="225" t="e">
        <v>#N/A</v>
      </c>
      <c r="VPD251" s="225" t="e">
        <v>#N/A</v>
      </c>
      <c r="VPE251" s="225" t="e">
        <v>#N/A</v>
      </c>
      <c r="VPF251" s="225" t="e">
        <v>#N/A</v>
      </c>
      <c r="VPG251" s="225" t="e">
        <v>#N/A</v>
      </c>
      <c r="VPH251" s="225" t="e">
        <v>#N/A</v>
      </c>
      <c r="VPI251" s="225" t="e">
        <v>#N/A</v>
      </c>
      <c r="VPJ251" s="225" t="e">
        <v>#N/A</v>
      </c>
      <c r="VPK251" s="225" t="e">
        <v>#N/A</v>
      </c>
      <c r="VPL251" s="225" t="e">
        <v>#N/A</v>
      </c>
      <c r="VPM251" s="225" t="e">
        <v>#N/A</v>
      </c>
      <c r="VPN251" s="225" t="e">
        <v>#N/A</v>
      </c>
      <c r="VPO251" s="225" t="e">
        <v>#N/A</v>
      </c>
      <c r="VPP251" s="225" t="e">
        <v>#N/A</v>
      </c>
      <c r="VPQ251" s="225" t="e">
        <v>#N/A</v>
      </c>
      <c r="VPR251" s="225" t="e">
        <v>#N/A</v>
      </c>
      <c r="VPS251" s="225" t="e">
        <v>#N/A</v>
      </c>
      <c r="VPT251" s="225" t="e">
        <v>#N/A</v>
      </c>
      <c r="VPU251" s="225" t="e">
        <v>#N/A</v>
      </c>
      <c r="VPV251" s="225" t="e">
        <v>#N/A</v>
      </c>
      <c r="VPW251" s="225" t="e">
        <v>#N/A</v>
      </c>
      <c r="VPX251" s="225" t="e">
        <v>#N/A</v>
      </c>
      <c r="VPY251" s="225" t="e">
        <v>#N/A</v>
      </c>
      <c r="VPZ251" s="225" t="e">
        <v>#N/A</v>
      </c>
      <c r="VQA251" s="225" t="e">
        <v>#N/A</v>
      </c>
      <c r="VQB251" s="225" t="e">
        <v>#N/A</v>
      </c>
      <c r="VQC251" s="225" t="e">
        <v>#N/A</v>
      </c>
      <c r="VQD251" s="225" t="e">
        <v>#N/A</v>
      </c>
      <c r="VQE251" s="225" t="e">
        <v>#N/A</v>
      </c>
      <c r="VQF251" s="225" t="e">
        <v>#N/A</v>
      </c>
      <c r="VQG251" s="225" t="e">
        <v>#N/A</v>
      </c>
      <c r="VQH251" s="225" t="e">
        <v>#N/A</v>
      </c>
      <c r="VQI251" s="225" t="e">
        <v>#N/A</v>
      </c>
      <c r="VQJ251" s="225" t="e">
        <v>#N/A</v>
      </c>
      <c r="VQK251" s="225" t="e">
        <v>#N/A</v>
      </c>
      <c r="VQL251" s="225" t="e">
        <v>#N/A</v>
      </c>
      <c r="VQM251" s="225" t="e">
        <v>#N/A</v>
      </c>
      <c r="VQN251" s="225" t="e">
        <v>#N/A</v>
      </c>
      <c r="VQO251" s="225" t="e">
        <v>#N/A</v>
      </c>
      <c r="VQP251" s="225" t="e">
        <v>#N/A</v>
      </c>
      <c r="VQQ251" s="225" t="e">
        <v>#N/A</v>
      </c>
      <c r="VQR251" s="225" t="e">
        <v>#N/A</v>
      </c>
      <c r="VQS251" s="225" t="e">
        <v>#N/A</v>
      </c>
      <c r="VQT251" s="225" t="e">
        <v>#N/A</v>
      </c>
      <c r="VQU251" s="225" t="e">
        <v>#N/A</v>
      </c>
      <c r="VQV251" s="225" t="e">
        <v>#N/A</v>
      </c>
      <c r="VQW251" s="225" t="e">
        <v>#N/A</v>
      </c>
      <c r="VQX251" s="225" t="e">
        <v>#N/A</v>
      </c>
      <c r="VQY251" s="225" t="e">
        <v>#N/A</v>
      </c>
      <c r="VQZ251" s="225" t="e">
        <v>#N/A</v>
      </c>
      <c r="VRA251" s="225" t="e">
        <v>#N/A</v>
      </c>
      <c r="VRB251" s="225" t="e">
        <v>#N/A</v>
      </c>
      <c r="VRC251" s="225" t="e">
        <v>#N/A</v>
      </c>
      <c r="VRD251" s="225" t="e">
        <v>#N/A</v>
      </c>
      <c r="VRE251" s="225" t="e">
        <v>#N/A</v>
      </c>
      <c r="VRF251" s="225" t="e">
        <v>#N/A</v>
      </c>
      <c r="VRG251" s="225" t="e">
        <v>#N/A</v>
      </c>
      <c r="VRH251" s="225" t="e">
        <v>#N/A</v>
      </c>
      <c r="VRI251" s="225" t="e">
        <v>#N/A</v>
      </c>
      <c r="VRJ251" s="225" t="e">
        <v>#N/A</v>
      </c>
      <c r="VRK251" s="225" t="e">
        <v>#N/A</v>
      </c>
      <c r="VRL251" s="225" t="e">
        <v>#N/A</v>
      </c>
      <c r="VRM251" s="225" t="e">
        <v>#N/A</v>
      </c>
      <c r="VRN251" s="225" t="e">
        <v>#N/A</v>
      </c>
      <c r="VRO251" s="225" t="e">
        <v>#N/A</v>
      </c>
      <c r="VRP251" s="225" t="e">
        <v>#N/A</v>
      </c>
      <c r="VRQ251" s="225" t="e">
        <v>#N/A</v>
      </c>
      <c r="VRR251" s="225" t="e">
        <v>#N/A</v>
      </c>
      <c r="VRS251" s="225" t="e">
        <v>#N/A</v>
      </c>
      <c r="VRT251" s="225" t="e">
        <v>#N/A</v>
      </c>
      <c r="VRU251" s="225" t="e">
        <v>#N/A</v>
      </c>
      <c r="VRV251" s="225" t="e">
        <v>#N/A</v>
      </c>
      <c r="VRW251" s="225" t="e">
        <v>#N/A</v>
      </c>
      <c r="VRX251" s="225" t="e">
        <v>#N/A</v>
      </c>
      <c r="VRY251" s="225" t="e">
        <v>#N/A</v>
      </c>
      <c r="VRZ251" s="225" t="e">
        <v>#N/A</v>
      </c>
      <c r="VSA251" s="225" t="e">
        <v>#N/A</v>
      </c>
      <c r="VSB251" s="225" t="e">
        <v>#N/A</v>
      </c>
      <c r="VSC251" s="225" t="e">
        <v>#N/A</v>
      </c>
      <c r="VSD251" s="225" t="e">
        <v>#N/A</v>
      </c>
      <c r="VSE251" s="225" t="e">
        <v>#N/A</v>
      </c>
      <c r="VSF251" s="225" t="e">
        <v>#N/A</v>
      </c>
      <c r="VSG251" s="225" t="e">
        <v>#N/A</v>
      </c>
      <c r="VSH251" s="225" t="e">
        <v>#N/A</v>
      </c>
      <c r="VSI251" s="225" t="e">
        <v>#N/A</v>
      </c>
      <c r="VSJ251" s="225" t="e">
        <v>#N/A</v>
      </c>
      <c r="VSK251" s="225" t="e">
        <v>#N/A</v>
      </c>
      <c r="VSL251" s="225" t="e">
        <v>#N/A</v>
      </c>
      <c r="VSM251" s="225" t="e">
        <v>#N/A</v>
      </c>
      <c r="VSN251" s="225" t="e">
        <v>#N/A</v>
      </c>
      <c r="VSO251" s="225" t="e">
        <v>#N/A</v>
      </c>
      <c r="VSP251" s="225" t="e">
        <v>#N/A</v>
      </c>
      <c r="VSQ251" s="225" t="e">
        <v>#N/A</v>
      </c>
      <c r="VSR251" s="225" t="e">
        <v>#N/A</v>
      </c>
      <c r="VSS251" s="225" t="e">
        <v>#N/A</v>
      </c>
      <c r="VST251" s="225" t="e">
        <v>#N/A</v>
      </c>
      <c r="VSU251" s="225" t="e">
        <v>#N/A</v>
      </c>
      <c r="VSV251" s="225" t="e">
        <v>#N/A</v>
      </c>
      <c r="VSW251" s="225" t="e">
        <v>#N/A</v>
      </c>
      <c r="VSX251" s="225" t="e">
        <v>#N/A</v>
      </c>
      <c r="VSY251" s="225" t="e">
        <v>#N/A</v>
      </c>
      <c r="VSZ251" s="225" t="e">
        <v>#N/A</v>
      </c>
      <c r="VTA251" s="225" t="e">
        <v>#N/A</v>
      </c>
      <c r="VTB251" s="225" t="e">
        <v>#N/A</v>
      </c>
      <c r="VTC251" s="225" t="e">
        <v>#N/A</v>
      </c>
      <c r="VTD251" s="225" t="e">
        <v>#N/A</v>
      </c>
      <c r="VTE251" s="225" t="e">
        <v>#N/A</v>
      </c>
      <c r="VTF251" s="225" t="e">
        <v>#N/A</v>
      </c>
      <c r="VTG251" s="225" t="e">
        <v>#N/A</v>
      </c>
      <c r="VTH251" s="225" t="e">
        <v>#N/A</v>
      </c>
      <c r="VTI251" s="225" t="e">
        <v>#N/A</v>
      </c>
      <c r="VTJ251" s="225" t="e">
        <v>#N/A</v>
      </c>
      <c r="VTK251" s="225" t="e">
        <v>#N/A</v>
      </c>
      <c r="VTL251" s="225" t="e">
        <v>#N/A</v>
      </c>
      <c r="VTM251" s="225" t="e">
        <v>#N/A</v>
      </c>
      <c r="VTN251" s="225" t="e">
        <v>#N/A</v>
      </c>
      <c r="VTO251" s="225" t="e">
        <v>#N/A</v>
      </c>
      <c r="VTP251" s="225" t="e">
        <v>#N/A</v>
      </c>
      <c r="VTQ251" s="225" t="e">
        <v>#N/A</v>
      </c>
      <c r="VTR251" s="225" t="e">
        <v>#N/A</v>
      </c>
      <c r="VTS251" s="225" t="e">
        <v>#N/A</v>
      </c>
      <c r="VTT251" s="225" t="e">
        <v>#N/A</v>
      </c>
      <c r="VTU251" s="225" t="e">
        <v>#N/A</v>
      </c>
      <c r="VTV251" s="225" t="e">
        <v>#N/A</v>
      </c>
      <c r="VTW251" s="225" t="e">
        <v>#N/A</v>
      </c>
      <c r="VTX251" s="225" t="e">
        <v>#N/A</v>
      </c>
      <c r="VTY251" s="225" t="e">
        <v>#N/A</v>
      </c>
      <c r="VTZ251" s="225" t="e">
        <v>#N/A</v>
      </c>
      <c r="VUA251" s="225" t="e">
        <v>#N/A</v>
      </c>
      <c r="VUB251" s="225" t="e">
        <v>#N/A</v>
      </c>
      <c r="VUC251" s="225" t="e">
        <v>#N/A</v>
      </c>
      <c r="VUD251" s="225" t="e">
        <v>#N/A</v>
      </c>
      <c r="VUE251" s="225" t="e">
        <v>#N/A</v>
      </c>
      <c r="VUF251" s="225" t="e">
        <v>#N/A</v>
      </c>
      <c r="VUG251" s="225" t="e">
        <v>#N/A</v>
      </c>
      <c r="VUH251" s="225" t="e">
        <v>#N/A</v>
      </c>
      <c r="VUI251" s="225" t="e">
        <v>#N/A</v>
      </c>
      <c r="VUJ251" s="225" t="e">
        <v>#N/A</v>
      </c>
      <c r="VUK251" s="225" t="e">
        <v>#N/A</v>
      </c>
      <c r="VUL251" s="225" t="e">
        <v>#N/A</v>
      </c>
      <c r="VUM251" s="225" t="e">
        <v>#N/A</v>
      </c>
      <c r="VUN251" s="225" t="e">
        <v>#N/A</v>
      </c>
      <c r="VUO251" s="225" t="e">
        <v>#N/A</v>
      </c>
      <c r="VUP251" s="225" t="e">
        <v>#N/A</v>
      </c>
      <c r="VUQ251" s="225" t="e">
        <v>#N/A</v>
      </c>
      <c r="VUR251" s="225" t="e">
        <v>#N/A</v>
      </c>
      <c r="VUS251" s="225" t="e">
        <v>#N/A</v>
      </c>
      <c r="VUT251" s="225" t="e">
        <v>#N/A</v>
      </c>
      <c r="VUU251" s="225" t="e">
        <v>#N/A</v>
      </c>
      <c r="VUV251" s="225" t="e">
        <v>#N/A</v>
      </c>
      <c r="VUW251" s="225" t="e">
        <v>#N/A</v>
      </c>
      <c r="VUX251" s="225" t="e">
        <v>#N/A</v>
      </c>
      <c r="VUY251" s="225" t="e">
        <v>#N/A</v>
      </c>
      <c r="VUZ251" s="225" t="e">
        <v>#N/A</v>
      </c>
      <c r="VVA251" s="225" t="e">
        <v>#N/A</v>
      </c>
      <c r="VVB251" s="225" t="e">
        <v>#N/A</v>
      </c>
      <c r="VVC251" s="225" t="e">
        <v>#N/A</v>
      </c>
      <c r="VVD251" s="225" t="e">
        <v>#N/A</v>
      </c>
      <c r="VVE251" s="225" t="e">
        <v>#N/A</v>
      </c>
      <c r="VVF251" s="225" t="e">
        <v>#N/A</v>
      </c>
      <c r="VVG251" s="225" t="e">
        <v>#N/A</v>
      </c>
      <c r="VVH251" s="225" t="e">
        <v>#N/A</v>
      </c>
      <c r="VVI251" s="225" t="e">
        <v>#N/A</v>
      </c>
      <c r="VVJ251" s="225" t="e">
        <v>#N/A</v>
      </c>
      <c r="VVK251" s="225" t="e">
        <v>#N/A</v>
      </c>
      <c r="VVL251" s="225" t="e">
        <v>#N/A</v>
      </c>
      <c r="VVM251" s="225" t="e">
        <v>#N/A</v>
      </c>
      <c r="VVN251" s="225" t="e">
        <v>#N/A</v>
      </c>
      <c r="VVO251" s="225" t="e">
        <v>#N/A</v>
      </c>
      <c r="VVP251" s="225" t="e">
        <v>#N/A</v>
      </c>
      <c r="VVQ251" s="225" t="e">
        <v>#N/A</v>
      </c>
      <c r="VVR251" s="225" t="e">
        <v>#N/A</v>
      </c>
      <c r="VVS251" s="225" t="e">
        <v>#N/A</v>
      </c>
      <c r="VVT251" s="225" t="e">
        <v>#N/A</v>
      </c>
      <c r="VVU251" s="225" t="e">
        <v>#N/A</v>
      </c>
      <c r="VVV251" s="225" t="e">
        <v>#N/A</v>
      </c>
      <c r="VVW251" s="225" t="e">
        <v>#N/A</v>
      </c>
      <c r="VVX251" s="225" t="e">
        <v>#N/A</v>
      </c>
      <c r="VVY251" s="225" t="e">
        <v>#N/A</v>
      </c>
      <c r="VVZ251" s="225" t="e">
        <v>#N/A</v>
      </c>
      <c r="VWA251" s="225" t="e">
        <v>#N/A</v>
      </c>
      <c r="VWB251" s="225" t="e">
        <v>#N/A</v>
      </c>
      <c r="VWC251" s="225" t="e">
        <v>#N/A</v>
      </c>
      <c r="VWD251" s="225" t="e">
        <v>#N/A</v>
      </c>
      <c r="VWE251" s="225" t="e">
        <v>#N/A</v>
      </c>
      <c r="VWF251" s="225" t="e">
        <v>#N/A</v>
      </c>
      <c r="VWG251" s="225" t="e">
        <v>#N/A</v>
      </c>
      <c r="VWH251" s="225" t="e">
        <v>#N/A</v>
      </c>
      <c r="VWI251" s="225" t="e">
        <v>#N/A</v>
      </c>
      <c r="VWJ251" s="225" t="e">
        <v>#N/A</v>
      </c>
      <c r="VWK251" s="225" t="e">
        <v>#N/A</v>
      </c>
      <c r="VWL251" s="225" t="e">
        <v>#N/A</v>
      </c>
      <c r="VWM251" s="225" t="e">
        <v>#N/A</v>
      </c>
      <c r="VWN251" s="225" t="e">
        <v>#N/A</v>
      </c>
      <c r="VWO251" s="225" t="e">
        <v>#N/A</v>
      </c>
      <c r="VWP251" s="225" t="e">
        <v>#N/A</v>
      </c>
      <c r="VWQ251" s="225" t="e">
        <v>#N/A</v>
      </c>
      <c r="VWR251" s="225" t="e">
        <v>#N/A</v>
      </c>
      <c r="VWS251" s="225" t="e">
        <v>#N/A</v>
      </c>
      <c r="VWT251" s="225" t="e">
        <v>#N/A</v>
      </c>
      <c r="VWU251" s="225" t="e">
        <v>#N/A</v>
      </c>
      <c r="VWV251" s="225" t="e">
        <v>#N/A</v>
      </c>
      <c r="VWW251" s="225" t="e">
        <v>#N/A</v>
      </c>
      <c r="VWX251" s="225" t="e">
        <v>#N/A</v>
      </c>
      <c r="VWY251" s="225" t="e">
        <v>#N/A</v>
      </c>
      <c r="VWZ251" s="225" t="e">
        <v>#N/A</v>
      </c>
      <c r="VXA251" s="225" t="e">
        <v>#N/A</v>
      </c>
      <c r="VXB251" s="225" t="e">
        <v>#N/A</v>
      </c>
      <c r="VXC251" s="225" t="e">
        <v>#N/A</v>
      </c>
      <c r="VXD251" s="225" t="e">
        <v>#N/A</v>
      </c>
      <c r="VXE251" s="225" t="e">
        <v>#N/A</v>
      </c>
      <c r="VXF251" s="225" t="e">
        <v>#N/A</v>
      </c>
      <c r="VXG251" s="225" t="e">
        <v>#N/A</v>
      </c>
      <c r="VXH251" s="225" t="e">
        <v>#N/A</v>
      </c>
      <c r="VXI251" s="225" t="e">
        <v>#N/A</v>
      </c>
      <c r="VXJ251" s="225" t="e">
        <v>#N/A</v>
      </c>
      <c r="VXK251" s="225" t="e">
        <v>#N/A</v>
      </c>
      <c r="VXL251" s="225" t="e">
        <v>#N/A</v>
      </c>
      <c r="VXM251" s="225" t="e">
        <v>#N/A</v>
      </c>
      <c r="VXN251" s="225" t="e">
        <v>#N/A</v>
      </c>
      <c r="VXO251" s="225" t="e">
        <v>#N/A</v>
      </c>
      <c r="VXP251" s="225" t="e">
        <v>#N/A</v>
      </c>
      <c r="VXQ251" s="225" t="e">
        <v>#N/A</v>
      </c>
      <c r="VXR251" s="225" t="e">
        <v>#N/A</v>
      </c>
      <c r="VXS251" s="225" t="e">
        <v>#N/A</v>
      </c>
      <c r="VXT251" s="225" t="e">
        <v>#N/A</v>
      </c>
      <c r="VXU251" s="225" t="e">
        <v>#N/A</v>
      </c>
      <c r="VXV251" s="225" t="e">
        <v>#N/A</v>
      </c>
      <c r="VXW251" s="225" t="e">
        <v>#N/A</v>
      </c>
      <c r="VXX251" s="225" t="e">
        <v>#N/A</v>
      </c>
      <c r="VXY251" s="225" t="e">
        <v>#N/A</v>
      </c>
      <c r="VXZ251" s="225" t="e">
        <v>#N/A</v>
      </c>
      <c r="VYA251" s="225" t="e">
        <v>#N/A</v>
      </c>
      <c r="VYB251" s="225" t="e">
        <v>#N/A</v>
      </c>
      <c r="VYC251" s="225" t="e">
        <v>#N/A</v>
      </c>
      <c r="VYD251" s="225" t="e">
        <v>#N/A</v>
      </c>
      <c r="VYE251" s="225" t="e">
        <v>#N/A</v>
      </c>
      <c r="VYF251" s="225" t="e">
        <v>#N/A</v>
      </c>
      <c r="VYG251" s="225" t="e">
        <v>#N/A</v>
      </c>
      <c r="VYH251" s="225" t="e">
        <v>#N/A</v>
      </c>
      <c r="VYI251" s="225" t="e">
        <v>#N/A</v>
      </c>
      <c r="VYJ251" s="225" t="e">
        <v>#N/A</v>
      </c>
      <c r="VYK251" s="225" t="e">
        <v>#N/A</v>
      </c>
      <c r="VYL251" s="225" t="e">
        <v>#N/A</v>
      </c>
      <c r="VYM251" s="225" t="e">
        <v>#N/A</v>
      </c>
      <c r="VYN251" s="225" t="e">
        <v>#N/A</v>
      </c>
      <c r="VYO251" s="225" t="e">
        <v>#N/A</v>
      </c>
      <c r="VYP251" s="225" t="e">
        <v>#N/A</v>
      </c>
      <c r="VYQ251" s="225" t="e">
        <v>#N/A</v>
      </c>
      <c r="VYR251" s="225" t="e">
        <v>#N/A</v>
      </c>
      <c r="VYS251" s="225" t="e">
        <v>#N/A</v>
      </c>
      <c r="VYT251" s="225" t="e">
        <v>#N/A</v>
      </c>
      <c r="VYU251" s="225" t="e">
        <v>#N/A</v>
      </c>
      <c r="VYV251" s="225" t="e">
        <v>#N/A</v>
      </c>
      <c r="VYW251" s="225" t="e">
        <v>#N/A</v>
      </c>
      <c r="VYX251" s="225" t="e">
        <v>#N/A</v>
      </c>
      <c r="VYY251" s="225" t="e">
        <v>#N/A</v>
      </c>
      <c r="VYZ251" s="225" t="e">
        <v>#N/A</v>
      </c>
      <c r="VZA251" s="225" t="e">
        <v>#N/A</v>
      </c>
      <c r="VZB251" s="225" t="e">
        <v>#N/A</v>
      </c>
      <c r="VZC251" s="225" t="e">
        <v>#N/A</v>
      </c>
      <c r="VZD251" s="225" t="e">
        <v>#N/A</v>
      </c>
      <c r="VZE251" s="225" t="e">
        <v>#N/A</v>
      </c>
      <c r="VZF251" s="225" t="e">
        <v>#N/A</v>
      </c>
      <c r="VZG251" s="225" t="e">
        <v>#N/A</v>
      </c>
      <c r="VZH251" s="225" t="e">
        <v>#N/A</v>
      </c>
      <c r="VZI251" s="225" t="e">
        <v>#N/A</v>
      </c>
      <c r="VZJ251" s="225" t="e">
        <v>#N/A</v>
      </c>
      <c r="VZK251" s="225" t="e">
        <v>#N/A</v>
      </c>
      <c r="VZL251" s="225" t="e">
        <v>#N/A</v>
      </c>
      <c r="VZM251" s="225" t="e">
        <v>#N/A</v>
      </c>
      <c r="VZN251" s="225" t="e">
        <v>#N/A</v>
      </c>
      <c r="VZO251" s="225" t="e">
        <v>#N/A</v>
      </c>
      <c r="VZP251" s="225" t="e">
        <v>#N/A</v>
      </c>
      <c r="VZQ251" s="225" t="e">
        <v>#N/A</v>
      </c>
      <c r="VZR251" s="225" t="e">
        <v>#N/A</v>
      </c>
      <c r="VZS251" s="225" t="e">
        <v>#N/A</v>
      </c>
      <c r="VZT251" s="225" t="e">
        <v>#N/A</v>
      </c>
      <c r="VZU251" s="225" t="e">
        <v>#N/A</v>
      </c>
      <c r="VZV251" s="225" t="e">
        <v>#N/A</v>
      </c>
      <c r="VZW251" s="225" t="e">
        <v>#N/A</v>
      </c>
      <c r="VZX251" s="225" t="e">
        <v>#N/A</v>
      </c>
      <c r="VZY251" s="225" t="e">
        <v>#N/A</v>
      </c>
      <c r="VZZ251" s="225" t="e">
        <v>#N/A</v>
      </c>
      <c r="WAA251" s="225" t="e">
        <v>#N/A</v>
      </c>
      <c r="WAB251" s="225" t="e">
        <v>#N/A</v>
      </c>
      <c r="WAC251" s="225" t="e">
        <v>#N/A</v>
      </c>
      <c r="WAD251" s="225" t="e">
        <v>#N/A</v>
      </c>
      <c r="WAE251" s="225" t="e">
        <v>#N/A</v>
      </c>
      <c r="WAF251" s="225" t="e">
        <v>#N/A</v>
      </c>
      <c r="WAG251" s="225" t="e">
        <v>#N/A</v>
      </c>
      <c r="WAH251" s="225" t="e">
        <v>#N/A</v>
      </c>
      <c r="WAI251" s="225" t="e">
        <v>#N/A</v>
      </c>
      <c r="WAJ251" s="225" t="e">
        <v>#N/A</v>
      </c>
      <c r="WAK251" s="225" t="e">
        <v>#N/A</v>
      </c>
      <c r="WAL251" s="225" t="e">
        <v>#N/A</v>
      </c>
      <c r="WAM251" s="225" t="e">
        <v>#N/A</v>
      </c>
      <c r="WAN251" s="225" t="e">
        <v>#N/A</v>
      </c>
      <c r="WAO251" s="225" t="e">
        <v>#N/A</v>
      </c>
      <c r="WAP251" s="225" t="e">
        <v>#N/A</v>
      </c>
      <c r="WAQ251" s="225" t="e">
        <v>#N/A</v>
      </c>
      <c r="WAR251" s="225" t="e">
        <v>#N/A</v>
      </c>
      <c r="WAS251" s="225" t="e">
        <v>#N/A</v>
      </c>
      <c r="WAT251" s="225" t="e">
        <v>#N/A</v>
      </c>
      <c r="WAU251" s="225" t="e">
        <v>#N/A</v>
      </c>
      <c r="WAV251" s="225" t="e">
        <v>#N/A</v>
      </c>
      <c r="WAW251" s="225" t="e">
        <v>#N/A</v>
      </c>
      <c r="WAX251" s="225" t="e">
        <v>#N/A</v>
      </c>
      <c r="WAY251" s="225" t="e">
        <v>#N/A</v>
      </c>
      <c r="WAZ251" s="225" t="e">
        <v>#N/A</v>
      </c>
      <c r="WBA251" s="225" t="e">
        <v>#N/A</v>
      </c>
      <c r="WBB251" s="225" t="e">
        <v>#N/A</v>
      </c>
      <c r="WBC251" s="225" t="e">
        <v>#N/A</v>
      </c>
      <c r="WBD251" s="225" t="e">
        <v>#N/A</v>
      </c>
      <c r="WBE251" s="225" t="e">
        <v>#N/A</v>
      </c>
      <c r="WBF251" s="225" t="e">
        <v>#N/A</v>
      </c>
      <c r="WBG251" s="225" t="e">
        <v>#N/A</v>
      </c>
      <c r="WBH251" s="225" t="e">
        <v>#N/A</v>
      </c>
      <c r="WBI251" s="225" t="e">
        <v>#N/A</v>
      </c>
      <c r="WBJ251" s="225" t="e">
        <v>#N/A</v>
      </c>
      <c r="WBK251" s="225" t="e">
        <v>#N/A</v>
      </c>
      <c r="WBL251" s="225" t="e">
        <v>#N/A</v>
      </c>
      <c r="WBM251" s="225" t="e">
        <v>#N/A</v>
      </c>
      <c r="WBN251" s="225" t="e">
        <v>#N/A</v>
      </c>
      <c r="WBO251" s="225" t="e">
        <v>#N/A</v>
      </c>
      <c r="WBP251" s="225" t="e">
        <v>#N/A</v>
      </c>
      <c r="WBQ251" s="225" t="e">
        <v>#N/A</v>
      </c>
      <c r="WBR251" s="225" t="e">
        <v>#N/A</v>
      </c>
      <c r="WBS251" s="225" t="e">
        <v>#N/A</v>
      </c>
      <c r="WBT251" s="225" t="e">
        <v>#N/A</v>
      </c>
      <c r="WBU251" s="225" t="e">
        <v>#N/A</v>
      </c>
      <c r="WBV251" s="225" t="e">
        <v>#N/A</v>
      </c>
      <c r="WBW251" s="225" t="e">
        <v>#N/A</v>
      </c>
      <c r="WBX251" s="225" t="e">
        <v>#N/A</v>
      </c>
      <c r="WBY251" s="225" t="e">
        <v>#N/A</v>
      </c>
      <c r="WBZ251" s="225" t="e">
        <v>#N/A</v>
      </c>
      <c r="WCA251" s="225" t="e">
        <v>#N/A</v>
      </c>
      <c r="WCB251" s="225" t="e">
        <v>#N/A</v>
      </c>
      <c r="WCC251" s="225" t="e">
        <v>#N/A</v>
      </c>
      <c r="WCD251" s="225" t="e">
        <v>#N/A</v>
      </c>
      <c r="WCE251" s="225" t="e">
        <v>#N/A</v>
      </c>
      <c r="WCF251" s="225" t="e">
        <v>#N/A</v>
      </c>
      <c r="WCG251" s="225" t="e">
        <v>#N/A</v>
      </c>
      <c r="WCH251" s="225" t="e">
        <v>#N/A</v>
      </c>
      <c r="WCI251" s="225" t="e">
        <v>#N/A</v>
      </c>
      <c r="WCJ251" s="225" t="e">
        <v>#N/A</v>
      </c>
      <c r="WCK251" s="225" t="e">
        <v>#N/A</v>
      </c>
      <c r="WCL251" s="225" t="e">
        <v>#N/A</v>
      </c>
      <c r="WCM251" s="225" t="e">
        <v>#N/A</v>
      </c>
      <c r="WCN251" s="225" t="e">
        <v>#N/A</v>
      </c>
      <c r="WCO251" s="225" t="e">
        <v>#N/A</v>
      </c>
      <c r="WCP251" s="225" t="e">
        <v>#N/A</v>
      </c>
      <c r="WCQ251" s="225" t="e">
        <v>#N/A</v>
      </c>
      <c r="WCR251" s="225" t="e">
        <v>#N/A</v>
      </c>
      <c r="WCS251" s="225" t="e">
        <v>#N/A</v>
      </c>
      <c r="WCT251" s="225" t="e">
        <v>#N/A</v>
      </c>
      <c r="WCU251" s="225" t="e">
        <v>#N/A</v>
      </c>
      <c r="WCV251" s="225" t="e">
        <v>#N/A</v>
      </c>
      <c r="WCW251" s="225" t="e">
        <v>#N/A</v>
      </c>
      <c r="WCX251" s="225" t="e">
        <v>#N/A</v>
      </c>
      <c r="WCY251" s="225" t="e">
        <v>#N/A</v>
      </c>
      <c r="WCZ251" s="225" t="e">
        <v>#N/A</v>
      </c>
      <c r="WDA251" s="225" t="e">
        <v>#N/A</v>
      </c>
      <c r="WDB251" s="225" t="e">
        <v>#N/A</v>
      </c>
      <c r="WDC251" s="225" t="e">
        <v>#N/A</v>
      </c>
      <c r="WDD251" s="225" t="e">
        <v>#N/A</v>
      </c>
      <c r="WDE251" s="225" t="e">
        <v>#N/A</v>
      </c>
      <c r="WDF251" s="225" t="e">
        <v>#N/A</v>
      </c>
      <c r="WDG251" s="225" t="e">
        <v>#N/A</v>
      </c>
      <c r="WDH251" s="225" t="e">
        <v>#N/A</v>
      </c>
      <c r="WDI251" s="225" t="e">
        <v>#N/A</v>
      </c>
      <c r="WDJ251" s="225" t="e">
        <v>#N/A</v>
      </c>
      <c r="WDK251" s="225" t="e">
        <v>#N/A</v>
      </c>
      <c r="WDL251" s="225" t="e">
        <v>#N/A</v>
      </c>
      <c r="WDM251" s="225" t="e">
        <v>#N/A</v>
      </c>
      <c r="WDN251" s="225" t="e">
        <v>#N/A</v>
      </c>
      <c r="WDO251" s="225" t="e">
        <v>#N/A</v>
      </c>
      <c r="WDP251" s="225" t="e">
        <v>#N/A</v>
      </c>
      <c r="WDQ251" s="225" t="e">
        <v>#N/A</v>
      </c>
      <c r="WDR251" s="225" t="e">
        <v>#N/A</v>
      </c>
      <c r="WDS251" s="225" t="e">
        <v>#N/A</v>
      </c>
      <c r="WDT251" s="225" t="e">
        <v>#N/A</v>
      </c>
      <c r="WDU251" s="225" t="e">
        <v>#N/A</v>
      </c>
      <c r="WDV251" s="225" t="e">
        <v>#N/A</v>
      </c>
      <c r="WDW251" s="225" t="e">
        <v>#N/A</v>
      </c>
      <c r="WDX251" s="225" t="e">
        <v>#N/A</v>
      </c>
      <c r="WDY251" s="225" t="e">
        <v>#N/A</v>
      </c>
      <c r="WDZ251" s="225" t="e">
        <v>#N/A</v>
      </c>
      <c r="WEA251" s="225" t="e">
        <v>#N/A</v>
      </c>
      <c r="WEB251" s="225" t="e">
        <v>#N/A</v>
      </c>
      <c r="WEC251" s="225" t="e">
        <v>#N/A</v>
      </c>
      <c r="WED251" s="225" t="e">
        <v>#N/A</v>
      </c>
      <c r="WEE251" s="225" t="e">
        <v>#N/A</v>
      </c>
      <c r="WEF251" s="225" t="e">
        <v>#N/A</v>
      </c>
      <c r="WEG251" s="225" t="e">
        <v>#N/A</v>
      </c>
      <c r="WEH251" s="225" t="e">
        <v>#N/A</v>
      </c>
      <c r="WEI251" s="225" t="e">
        <v>#N/A</v>
      </c>
      <c r="WEJ251" s="225" t="e">
        <v>#N/A</v>
      </c>
      <c r="WEK251" s="225" t="e">
        <v>#N/A</v>
      </c>
      <c r="WEL251" s="225" t="e">
        <v>#N/A</v>
      </c>
      <c r="WEM251" s="225" t="e">
        <v>#N/A</v>
      </c>
      <c r="WEN251" s="225" t="e">
        <v>#N/A</v>
      </c>
      <c r="WEO251" s="225" t="e">
        <v>#N/A</v>
      </c>
      <c r="WEP251" s="225" t="e">
        <v>#N/A</v>
      </c>
      <c r="WEQ251" s="225" t="e">
        <v>#N/A</v>
      </c>
      <c r="WER251" s="225" t="e">
        <v>#N/A</v>
      </c>
      <c r="WES251" s="225" t="e">
        <v>#N/A</v>
      </c>
      <c r="WET251" s="225" t="e">
        <v>#N/A</v>
      </c>
      <c r="WEU251" s="225" t="e">
        <v>#N/A</v>
      </c>
      <c r="WEV251" s="225" t="e">
        <v>#N/A</v>
      </c>
      <c r="WEW251" s="225" t="e">
        <v>#N/A</v>
      </c>
      <c r="WEX251" s="225" t="e">
        <v>#N/A</v>
      </c>
      <c r="WEY251" s="225" t="e">
        <v>#N/A</v>
      </c>
      <c r="WEZ251" s="225" t="e">
        <v>#N/A</v>
      </c>
      <c r="WFA251" s="225" t="e">
        <v>#N/A</v>
      </c>
      <c r="WFB251" s="225" t="e">
        <v>#N/A</v>
      </c>
      <c r="WFC251" s="225" t="e">
        <v>#N/A</v>
      </c>
      <c r="WFD251" s="225" t="e">
        <v>#N/A</v>
      </c>
      <c r="WFE251" s="225" t="e">
        <v>#N/A</v>
      </c>
      <c r="WFF251" s="225" t="e">
        <v>#N/A</v>
      </c>
      <c r="WFG251" s="225" t="e">
        <v>#N/A</v>
      </c>
      <c r="WFH251" s="225" t="e">
        <v>#N/A</v>
      </c>
      <c r="WFI251" s="225" t="e">
        <v>#N/A</v>
      </c>
      <c r="WFJ251" s="225" t="e">
        <v>#N/A</v>
      </c>
      <c r="WFK251" s="225" t="e">
        <v>#N/A</v>
      </c>
      <c r="WFL251" s="225" t="e">
        <v>#N/A</v>
      </c>
      <c r="WFM251" s="225" t="e">
        <v>#N/A</v>
      </c>
      <c r="WFN251" s="225" t="e">
        <v>#N/A</v>
      </c>
      <c r="WFO251" s="225" t="e">
        <v>#N/A</v>
      </c>
      <c r="WFP251" s="225" t="e">
        <v>#N/A</v>
      </c>
      <c r="WFQ251" s="225" t="e">
        <v>#N/A</v>
      </c>
      <c r="WFR251" s="225" t="e">
        <v>#N/A</v>
      </c>
      <c r="WFS251" s="225" t="e">
        <v>#N/A</v>
      </c>
      <c r="WFT251" s="225" t="e">
        <v>#N/A</v>
      </c>
      <c r="WFU251" s="225" t="e">
        <v>#N/A</v>
      </c>
      <c r="WFV251" s="225" t="e">
        <v>#N/A</v>
      </c>
      <c r="WFW251" s="225" t="e">
        <v>#N/A</v>
      </c>
      <c r="WFX251" s="225" t="e">
        <v>#N/A</v>
      </c>
      <c r="WFY251" s="225" t="e">
        <v>#N/A</v>
      </c>
      <c r="WFZ251" s="225" t="e">
        <v>#N/A</v>
      </c>
      <c r="WGA251" s="225" t="e">
        <v>#N/A</v>
      </c>
      <c r="WGB251" s="225" t="e">
        <v>#N/A</v>
      </c>
      <c r="WGC251" s="225" t="e">
        <v>#N/A</v>
      </c>
      <c r="WGD251" s="225" t="e">
        <v>#N/A</v>
      </c>
      <c r="WGE251" s="225" t="e">
        <v>#N/A</v>
      </c>
      <c r="WGF251" s="225" t="e">
        <v>#N/A</v>
      </c>
      <c r="WGG251" s="225" t="e">
        <v>#N/A</v>
      </c>
      <c r="WGH251" s="225" t="e">
        <v>#N/A</v>
      </c>
      <c r="WGI251" s="225" t="e">
        <v>#N/A</v>
      </c>
      <c r="WGJ251" s="225" t="e">
        <v>#N/A</v>
      </c>
      <c r="WGK251" s="225" t="e">
        <v>#N/A</v>
      </c>
      <c r="WGL251" s="225" t="e">
        <v>#N/A</v>
      </c>
      <c r="WGM251" s="225" t="e">
        <v>#N/A</v>
      </c>
      <c r="WGN251" s="225" t="e">
        <v>#N/A</v>
      </c>
      <c r="WGO251" s="225" t="e">
        <v>#N/A</v>
      </c>
      <c r="WGP251" s="225" t="e">
        <v>#N/A</v>
      </c>
      <c r="WGQ251" s="225" t="e">
        <v>#N/A</v>
      </c>
      <c r="WGR251" s="225" t="e">
        <v>#N/A</v>
      </c>
      <c r="WGS251" s="225" t="e">
        <v>#N/A</v>
      </c>
      <c r="WGT251" s="225" t="e">
        <v>#N/A</v>
      </c>
      <c r="WGU251" s="225" t="e">
        <v>#N/A</v>
      </c>
      <c r="WGV251" s="225" t="e">
        <v>#N/A</v>
      </c>
      <c r="WGW251" s="225" t="e">
        <v>#N/A</v>
      </c>
      <c r="WGX251" s="225" t="e">
        <v>#N/A</v>
      </c>
      <c r="WGY251" s="225" t="e">
        <v>#N/A</v>
      </c>
      <c r="WGZ251" s="225" t="e">
        <v>#N/A</v>
      </c>
      <c r="WHA251" s="225" t="e">
        <v>#N/A</v>
      </c>
      <c r="WHB251" s="225" t="e">
        <v>#N/A</v>
      </c>
      <c r="WHC251" s="225" t="e">
        <v>#N/A</v>
      </c>
      <c r="WHD251" s="225" t="e">
        <v>#N/A</v>
      </c>
      <c r="WHE251" s="225" t="e">
        <v>#N/A</v>
      </c>
      <c r="WHF251" s="225" t="e">
        <v>#N/A</v>
      </c>
      <c r="WHG251" s="225" t="e">
        <v>#N/A</v>
      </c>
      <c r="WHH251" s="225" t="e">
        <v>#N/A</v>
      </c>
      <c r="WHI251" s="225" t="e">
        <v>#N/A</v>
      </c>
      <c r="WHJ251" s="225" t="e">
        <v>#N/A</v>
      </c>
      <c r="WHK251" s="225" t="e">
        <v>#N/A</v>
      </c>
      <c r="WHL251" s="225" t="e">
        <v>#N/A</v>
      </c>
      <c r="WHM251" s="225" t="e">
        <v>#N/A</v>
      </c>
      <c r="WHN251" s="225" t="e">
        <v>#N/A</v>
      </c>
      <c r="WHO251" s="225" t="e">
        <v>#N/A</v>
      </c>
      <c r="WHP251" s="225" t="e">
        <v>#N/A</v>
      </c>
      <c r="WHQ251" s="225" t="e">
        <v>#N/A</v>
      </c>
      <c r="WHR251" s="225" t="e">
        <v>#N/A</v>
      </c>
      <c r="WHS251" s="225" t="e">
        <v>#N/A</v>
      </c>
      <c r="WHT251" s="225" t="e">
        <v>#N/A</v>
      </c>
      <c r="WHU251" s="225" t="e">
        <v>#N/A</v>
      </c>
      <c r="WHV251" s="225" t="e">
        <v>#N/A</v>
      </c>
      <c r="WHW251" s="225" t="e">
        <v>#N/A</v>
      </c>
      <c r="WHX251" s="225" t="e">
        <v>#N/A</v>
      </c>
      <c r="WHY251" s="225" t="e">
        <v>#N/A</v>
      </c>
      <c r="WHZ251" s="225" t="e">
        <v>#N/A</v>
      </c>
      <c r="WIA251" s="225" t="e">
        <v>#N/A</v>
      </c>
      <c r="WIB251" s="225" t="e">
        <v>#N/A</v>
      </c>
      <c r="WIC251" s="225" t="e">
        <v>#N/A</v>
      </c>
      <c r="WID251" s="225" t="e">
        <v>#N/A</v>
      </c>
      <c r="WIE251" s="225" t="e">
        <v>#N/A</v>
      </c>
      <c r="WIF251" s="225" t="e">
        <v>#N/A</v>
      </c>
      <c r="WIG251" s="225" t="e">
        <v>#N/A</v>
      </c>
      <c r="WIH251" s="225" t="e">
        <v>#N/A</v>
      </c>
      <c r="WII251" s="225" t="e">
        <v>#N/A</v>
      </c>
      <c r="WIJ251" s="225" t="e">
        <v>#N/A</v>
      </c>
      <c r="WIK251" s="225" t="e">
        <v>#N/A</v>
      </c>
      <c r="WIL251" s="225" t="e">
        <v>#N/A</v>
      </c>
      <c r="WIM251" s="225" t="e">
        <v>#N/A</v>
      </c>
      <c r="WIN251" s="225" t="e">
        <v>#N/A</v>
      </c>
      <c r="WIO251" s="225" t="e">
        <v>#N/A</v>
      </c>
      <c r="WIP251" s="225" t="e">
        <v>#N/A</v>
      </c>
      <c r="WIQ251" s="225" t="e">
        <v>#N/A</v>
      </c>
      <c r="WIR251" s="225" t="e">
        <v>#N/A</v>
      </c>
      <c r="WIS251" s="225" t="e">
        <v>#N/A</v>
      </c>
      <c r="WIT251" s="225" t="e">
        <v>#N/A</v>
      </c>
      <c r="WIU251" s="225" t="e">
        <v>#N/A</v>
      </c>
      <c r="WIV251" s="225" t="e">
        <v>#N/A</v>
      </c>
      <c r="WIW251" s="225" t="e">
        <v>#N/A</v>
      </c>
      <c r="WIX251" s="225" t="e">
        <v>#N/A</v>
      </c>
      <c r="WIY251" s="225" t="e">
        <v>#N/A</v>
      </c>
      <c r="WIZ251" s="225" t="e">
        <v>#N/A</v>
      </c>
      <c r="WJA251" s="225" t="e">
        <v>#N/A</v>
      </c>
      <c r="WJB251" s="225" t="e">
        <v>#N/A</v>
      </c>
      <c r="WJC251" s="225" t="e">
        <v>#N/A</v>
      </c>
      <c r="WJD251" s="225" t="e">
        <v>#N/A</v>
      </c>
      <c r="WJE251" s="225" t="e">
        <v>#N/A</v>
      </c>
      <c r="WJF251" s="225" t="e">
        <v>#N/A</v>
      </c>
      <c r="WJG251" s="225" t="e">
        <v>#N/A</v>
      </c>
      <c r="WJH251" s="225" t="e">
        <v>#N/A</v>
      </c>
      <c r="WJI251" s="225" t="e">
        <v>#N/A</v>
      </c>
      <c r="WJJ251" s="225" t="e">
        <v>#N/A</v>
      </c>
      <c r="WJK251" s="225" t="e">
        <v>#N/A</v>
      </c>
      <c r="WJL251" s="225" t="e">
        <v>#N/A</v>
      </c>
      <c r="WJM251" s="225" t="e">
        <v>#N/A</v>
      </c>
      <c r="WJN251" s="225" t="e">
        <v>#N/A</v>
      </c>
      <c r="WJO251" s="225" t="e">
        <v>#N/A</v>
      </c>
      <c r="WJP251" s="225" t="e">
        <v>#N/A</v>
      </c>
      <c r="WJQ251" s="225" t="e">
        <v>#N/A</v>
      </c>
      <c r="WJR251" s="225" t="e">
        <v>#N/A</v>
      </c>
      <c r="WJS251" s="225" t="e">
        <v>#N/A</v>
      </c>
      <c r="WJT251" s="225" t="e">
        <v>#N/A</v>
      </c>
      <c r="WJU251" s="225" t="e">
        <v>#N/A</v>
      </c>
      <c r="WJV251" s="225" t="e">
        <v>#N/A</v>
      </c>
      <c r="WJW251" s="225" t="e">
        <v>#N/A</v>
      </c>
      <c r="WJX251" s="225" t="e">
        <v>#N/A</v>
      </c>
      <c r="WJY251" s="225" t="e">
        <v>#N/A</v>
      </c>
      <c r="WJZ251" s="225" t="e">
        <v>#N/A</v>
      </c>
      <c r="WKA251" s="225" t="e">
        <v>#N/A</v>
      </c>
      <c r="WKB251" s="225" t="e">
        <v>#N/A</v>
      </c>
      <c r="WKC251" s="225" t="e">
        <v>#N/A</v>
      </c>
      <c r="WKD251" s="225" t="e">
        <v>#N/A</v>
      </c>
      <c r="WKE251" s="225" t="e">
        <v>#N/A</v>
      </c>
      <c r="WKF251" s="225" t="e">
        <v>#N/A</v>
      </c>
      <c r="WKG251" s="225" t="e">
        <v>#N/A</v>
      </c>
      <c r="WKH251" s="225" t="e">
        <v>#N/A</v>
      </c>
      <c r="WKI251" s="225" t="e">
        <v>#N/A</v>
      </c>
      <c r="WKJ251" s="225" t="e">
        <v>#N/A</v>
      </c>
      <c r="WKK251" s="225" t="e">
        <v>#N/A</v>
      </c>
      <c r="WKL251" s="225" t="e">
        <v>#N/A</v>
      </c>
      <c r="WKM251" s="225" t="e">
        <v>#N/A</v>
      </c>
      <c r="WKN251" s="225" t="e">
        <v>#N/A</v>
      </c>
      <c r="WKO251" s="225" t="e">
        <v>#N/A</v>
      </c>
      <c r="WKP251" s="225" t="e">
        <v>#N/A</v>
      </c>
      <c r="WKQ251" s="225" t="e">
        <v>#N/A</v>
      </c>
      <c r="WKR251" s="225" t="e">
        <v>#N/A</v>
      </c>
      <c r="WKS251" s="225" t="e">
        <v>#N/A</v>
      </c>
      <c r="WKT251" s="225" t="e">
        <v>#N/A</v>
      </c>
      <c r="WKU251" s="225" t="e">
        <v>#N/A</v>
      </c>
      <c r="WKV251" s="225" t="e">
        <v>#N/A</v>
      </c>
      <c r="WKW251" s="225" t="e">
        <v>#N/A</v>
      </c>
      <c r="WKX251" s="225" t="e">
        <v>#N/A</v>
      </c>
      <c r="WKY251" s="225" t="e">
        <v>#N/A</v>
      </c>
      <c r="WKZ251" s="225" t="e">
        <v>#N/A</v>
      </c>
      <c r="WLA251" s="225" t="e">
        <v>#N/A</v>
      </c>
      <c r="WLB251" s="225" t="e">
        <v>#N/A</v>
      </c>
      <c r="WLC251" s="225" t="e">
        <v>#N/A</v>
      </c>
      <c r="WLD251" s="225" t="e">
        <v>#N/A</v>
      </c>
      <c r="WLE251" s="225" t="e">
        <v>#N/A</v>
      </c>
      <c r="WLF251" s="225" t="e">
        <v>#N/A</v>
      </c>
      <c r="WLG251" s="225" t="e">
        <v>#N/A</v>
      </c>
      <c r="WLH251" s="225" t="e">
        <v>#N/A</v>
      </c>
      <c r="WLI251" s="225" t="e">
        <v>#N/A</v>
      </c>
      <c r="WLJ251" s="225" t="e">
        <v>#N/A</v>
      </c>
      <c r="WLK251" s="225" t="e">
        <v>#N/A</v>
      </c>
      <c r="WLL251" s="225" t="e">
        <v>#N/A</v>
      </c>
      <c r="WLM251" s="225" t="e">
        <v>#N/A</v>
      </c>
      <c r="WLN251" s="225" t="e">
        <v>#N/A</v>
      </c>
      <c r="WLO251" s="225" t="e">
        <v>#N/A</v>
      </c>
      <c r="WLP251" s="225" t="e">
        <v>#N/A</v>
      </c>
      <c r="WLQ251" s="225" t="e">
        <v>#N/A</v>
      </c>
      <c r="WLR251" s="225" t="e">
        <v>#N/A</v>
      </c>
      <c r="WLS251" s="225" t="e">
        <v>#N/A</v>
      </c>
      <c r="WLT251" s="225" t="e">
        <v>#N/A</v>
      </c>
      <c r="WLU251" s="225" t="e">
        <v>#N/A</v>
      </c>
      <c r="WLV251" s="225" t="e">
        <v>#N/A</v>
      </c>
      <c r="WLW251" s="225" t="e">
        <v>#N/A</v>
      </c>
      <c r="WLX251" s="225" t="e">
        <v>#N/A</v>
      </c>
      <c r="WLY251" s="225" t="e">
        <v>#N/A</v>
      </c>
      <c r="WLZ251" s="225" t="e">
        <v>#N/A</v>
      </c>
      <c r="WMA251" s="225" t="e">
        <v>#N/A</v>
      </c>
      <c r="WMB251" s="225" t="e">
        <v>#N/A</v>
      </c>
      <c r="WMC251" s="225" t="e">
        <v>#N/A</v>
      </c>
      <c r="WMD251" s="225" t="e">
        <v>#N/A</v>
      </c>
      <c r="WME251" s="225" t="e">
        <v>#N/A</v>
      </c>
      <c r="WMF251" s="225" t="e">
        <v>#N/A</v>
      </c>
      <c r="WMG251" s="225" t="e">
        <v>#N/A</v>
      </c>
      <c r="WMH251" s="225" t="e">
        <v>#N/A</v>
      </c>
      <c r="WMI251" s="225" t="e">
        <v>#N/A</v>
      </c>
      <c r="WMJ251" s="225" t="e">
        <v>#N/A</v>
      </c>
      <c r="WMK251" s="225" t="e">
        <v>#N/A</v>
      </c>
      <c r="WML251" s="225" t="e">
        <v>#N/A</v>
      </c>
      <c r="WMM251" s="225" t="e">
        <v>#N/A</v>
      </c>
      <c r="WMN251" s="225" t="e">
        <v>#N/A</v>
      </c>
      <c r="WMO251" s="225" t="e">
        <v>#N/A</v>
      </c>
      <c r="WMP251" s="225" t="e">
        <v>#N/A</v>
      </c>
      <c r="WMQ251" s="225" t="e">
        <v>#N/A</v>
      </c>
      <c r="WMR251" s="225" t="e">
        <v>#N/A</v>
      </c>
      <c r="WMS251" s="225" t="e">
        <v>#N/A</v>
      </c>
      <c r="WMT251" s="225" t="e">
        <v>#N/A</v>
      </c>
      <c r="WMU251" s="225" t="e">
        <v>#N/A</v>
      </c>
      <c r="WMV251" s="225" t="e">
        <v>#N/A</v>
      </c>
      <c r="WMW251" s="225" t="e">
        <v>#N/A</v>
      </c>
      <c r="WMX251" s="225" t="e">
        <v>#N/A</v>
      </c>
      <c r="WMY251" s="225" t="e">
        <v>#N/A</v>
      </c>
      <c r="WMZ251" s="225" t="e">
        <v>#N/A</v>
      </c>
      <c r="WNA251" s="225" t="e">
        <v>#N/A</v>
      </c>
      <c r="WNB251" s="225" t="e">
        <v>#N/A</v>
      </c>
      <c r="WNC251" s="225" t="e">
        <v>#N/A</v>
      </c>
      <c r="WND251" s="225" t="e">
        <v>#N/A</v>
      </c>
      <c r="WNE251" s="225" t="e">
        <v>#N/A</v>
      </c>
      <c r="WNF251" s="225" t="e">
        <v>#N/A</v>
      </c>
      <c r="WNG251" s="225" t="e">
        <v>#N/A</v>
      </c>
      <c r="WNH251" s="225" t="e">
        <v>#N/A</v>
      </c>
      <c r="WNI251" s="225" t="e">
        <v>#N/A</v>
      </c>
      <c r="WNJ251" s="225" t="e">
        <v>#N/A</v>
      </c>
      <c r="WNK251" s="225" t="e">
        <v>#N/A</v>
      </c>
      <c r="WNL251" s="225" t="e">
        <v>#N/A</v>
      </c>
      <c r="WNM251" s="225" t="e">
        <v>#N/A</v>
      </c>
      <c r="WNN251" s="225" t="e">
        <v>#N/A</v>
      </c>
      <c r="WNO251" s="225" t="e">
        <v>#N/A</v>
      </c>
      <c r="WNP251" s="225" t="e">
        <v>#N/A</v>
      </c>
      <c r="WNQ251" s="225" t="e">
        <v>#N/A</v>
      </c>
      <c r="WNR251" s="225" t="e">
        <v>#N/A</v>
      </c>
      <c r="WNS251" s="225" t="e">
        <v>#N/A</v>
      </c>
      <c r="WNT251" s="225" t="e">
        <v>#N/A</v>
      </c>
      <c r="WNU251" s="225" t="e">
        <v>#N/A</v>
      </c>
      <c r="WNV251" s="225" t="e">
        <v>#N/A</v>
      </c>
      <c r="WNW251" s="225" t="e">
        <v>#N/A</v>
      </c>
      <c r="WNX251" s="225" t="e">
        <v>#N/A</v>
      </c>
      <c r="WNY251" s="225" t="e">
        <v>#N/A</v>
      </c>
      <c r="WNZ251" s="225" t="e">
        <v>#N/A</v>
      </c>
      <c r="WOA251" s="225" t="e">
        <v>#N/A</v>
      </c>
      <c r="WOB251" s="225" t="e">
        <v>#N/A</v>
      </c>
      <c r="WOC251" s="225" t="e">
        <v>#N/A</v>
      </c>
      <c r="WOD251" s="225" t="e">
        <v>#N/A</v>
      </c>
      <c r="WOE251" s="225" t="e">
        <v>#N/A</v>
      </c>
      <c r="WOF251" s="225" t="e">
        <v>#N/A</v>
      </c>
      <c r="WOG251" s="225" t="e">
        <v>#N/A</v>
      </c>
      <c r="WOH251" s="225" t="e">
        <v>#N/A</v>
      </c>
      <c r="WOI251" s="225" t="e">
        <v>#N/A</v>
      </c>
      <c r="WOJ251" s="225" t="e">
        <v>#N/A</v>
      </c>
      <c r="WOK251" s="225" t="e">
        <v>#N/A</v>
      </c>
      <c r="WOL251" s="225" t="e">
        <v>#N/A</v>
      </c>
      <c r="WOM251" s="225" t="e">
        <v>#N/A</v>
      </c>
      <c r="WON251" s="225" t="e">
        <v>#N/A</v>
      </c>
      <c r="WOO251" s="225" t="e">
        <v>#N/A</v>
      </c>
      <c r="WOP251" s="225" t="e">
        <v>#N/A</v>
      </c>
      <c r="WOQ251" s="225" t="e">
        <v>#N/A</v>
      </c>
      <c r="WOR251" s="225" t="e">
        <v>#N/A</v>
      </c>
      <c r="WOS251" s="225" t="e">
        <v>#N/A</v>
      </c>
      <c r="WOT251" s="225" t="e">
        <v>#N/A</v>
      </c>
      <c r="WOU251" s="225" t="e">
        <v>#N/A</v>
      </c>
      <c r="WOV251" s="225" t="e">
        <v>#N/A</v>
      </c>
      <c r="WOW251" s="225" t="e">
        <v>#N/A</v>
      </c>
      <c r="WOX251" s="225" t="e">
        <v>#N/A</v>
      </c>
      <c r="WOY251" s="225" t="e">
        <v>#N/A</v>
      </c>
      <c r="WOZ251" s="225" t="e">
        <v>#N/A</v>
      </c>
      <c r="WPA251" s="225" t="e">
        <v>#N/A</v>
      </c>
      <c r="WPB251" s="225" t="e">
        <v>#N/A</v>
      </c>
      <c r="WPC251" s="225" t="e">
        <v>#N/A</v>
      </c>
      <c r="WPD251" s="225" t="e">
        <v>#N/A</v>
      </c>
      <c r="WPE251" s="225" t="e">
        <v>#N/A</v>
      </c>
      <c r="WPF251" s="225" t="e">
        <v>#N/A</v>
      </c>
      <c r="WPG251" s="225" t="e">
        <v>#N/A</v>
      </c>
      <c r="WPH251" s="225" t="e">
        <v>#N/A</v>
      </c>
      <c r="WPI251" s="225" t="e">
        <v>#N/A</v>
      </c>
      <c r="WPJ251" s="225" t="e">
        <v>#N/A</v>
      </c>
      <c r="WPK251" s="225" t="e">
        <v>#N/A</v>
      </c>
      <c r="WPL251" s="225" t="e">
        <v>#N/A</v>
      </c>
      <c r="WPM251" s="225" t="e">
        <v>#N/A</v>
      </c>
      <c r="WPN251" s="225" t="e">
        <v>#N/A</v>
      </c>
      <c r="WPO251" s="225" t="e">
        <v>#N/A</v>
      </c>
      <c r="WPP251" s="225" t="e">
        <v>#N/A</v>
      </c>
      <c r="WPQ251" s="225" t="e">
        <v>#N/A</v>
      </c>
      <c r="WPR251" s="225" t="e">
        <v>#N/A</v>
      </c>
      <c r="WPS251" s="225" t="e">
        <v>#N/A</v>
      </c>
      <c r="WPT251" s="225" t="e">
        <v>#N/A</v>
      </c>
      <c r="WPU251" s="225" t="e">
        <v>#N/A</v>
      </c>
      <c r="WPV251" s="225" t="e">
        <v>#N/A</v>
      </c>
      <c r="WPW251" s="225" t="e">
        <v>#N/A</v>
      </c>
      <c r="WPX251" s="225" t="e">
        <v>#N/A</v>
      </c>
      <c r="WPY251" s="225" t="e">
        <v>#N/A</v>
      </c>
      <c r="WPZ251" s="225" t="e">
        <v>#N/A</v>
      </c>
      <c r="WQA251" s="225" t="e">
        <v>#N/A</v>
      </c>
      <c r="WQB251" s="225" t="e">
        <v>#N/A</v>
      </c>
      <c r="WQC251" s="225" t="e">
        <v>#N/A</v>
      </c>
      <c r="WQD251" s="225" t="e">
        <v>#N/A</v>
      </c>
      <c r="WQE251" s="225" t="e">
        <v>#N/A</v>
      </c>
      <c r="WQF251" s="225" t="e">
        <v>#N/A</v>
      </c>
      <c r="WQG251" s="225" t="e">
        <v>#N/A</v>
      </c>
      <c r="WQH251" s="225" t="e">
        <v>#N/A</v>
      </c>
      <c r="WQI251" s="225" t="e">
        <v>#N/A</v>
      </c>
      <c r="WQJ251" s="225" t="e">
        <v>#N/A</v>
      </c>
      <c r="WQK251" s="225" t="e">
        <v>#N/A</v>
      </c>
      <c r="WQL251" s="225" t="e">
        <v>#N/A</v>
      </c>
      <c r="WQM251" s="225" t="e">
        <v>#N/A</v>
      </c>
      <c r="WQN251" s="225" t="e">
        <v>#N/A</v>
      </c>
      <c r="WQO251" s="225" t="e">
        <v>#N/A</v>
      </c>
      <c r="WQP251" s="225" t="e">
        <v>#N/A</v>
      </c>
      <c r="WQQ251" s="225" t="e">
        <v>#N/A</v>
      </c>
      <c r="WQR251" s="225" t="e">
        <v>#N/A</v>
      </c>
      <c r="WQS251" s="225" t="e">
        <v>#N/A</v>
      </c>
      <c r="WQT251" s="225" t="e">
        <v>#N/A</v>
      </c>
      <c r="WQU251" s="225" t="e">
        <v>#N/A</v>
      </c>
      <c r="WQV251" s="225" t="e">
        <v>#N/A</v>
      </c>
      <c r="WQW251" s="225" t="e">
        <v>#N/A</v>
      </c>
      <c r="WQX251" s="225" t="e">
        <v>#N/A</v>
      </c>
      <c r="WQY251" s="225" t="e">
        <v>#N/A</v>
      </c>
      <c r="WQZ251" s="225" t="e">
        <v>#N/A</v>
      </c>
      <c r="WRA251" s="225" t="e">
        <v>#N/A</v>
      </c>
      <c r="WRB251" s="225" t="e">
        <v>#N/A</v>
      </c>
      <c r="WRC251" s="225" t="e">
        <v>#N/A</v>
      </c>
      <c r="WRD251" s="225" t="e">
        <v>#N/A</v>
      </c>
      <c r="WRE251" s="225" t="e">
        <v>#N/A</v>
      </c>
      <c r="WRF251" s="225" t="e">
        <v>#N/A</v>
      </c>
      <c r="WRG251" s="225" t="e">
        <v>#N/A</v>
      </c>
      <c r="WRH251" s="225" t="e">
        <v>#N/A</v>
      </c>
      <c r="WRI251" s="225" t="e">
        <v>#N/A</v>
      </c>
      <c r="WRJ251" s="225" t="e">
        <v>#N/A</v>
      </c>
      <c r="WRK251" s="225" t="e">
        <v>#N/A</v>
      </c>
      <c r="WRL251" s="225" t="e">
        <v>#N/A</v>
      </c>
      <c r="WRM251" s="225" t="e">
        <v>#N/A</v>
      </c>
      <c r="WRN251" s="225" t="e">
        <v>#N/A</v>
      </c>
      <c r="WRO251" s="225" t="e">
        <v>#N/A</v>
      </c>
      <c r="WRP251" s="225" t="e">
        <v>#N/A</v>
      </c>
      <c r="WRQ251" s="225" t="e">
        <v>#N/A</v>
      </c>
      <c r="WRR251" s="225" t="e">
        <v>#N/A</v>
      </c>
      <c r="WRS251" s="225" t="e">
        <v>#N/A</v>
      </c>
      <c r="WRT251" s="225" t="e">
        <v>#N/A</v>
      </c>
      <c r="WRU251" s="225" t="e">
        <v>#N/A</v>
      </c>
      <c r="WRV251" s="225" t="e">
        <v>#N/A</v>
      </c>
      <c r="WRW251" s="225" t="e">
        <v>#N/A</v>
      </c>
      <c r="WRX251" s="225" t="e">
        <v>#N/A</v>
      </c>
      <c r="WRY251" s="225" t="e">
        <v>#N/A</v>
      </c>
      <c r="WRZ251" s="225" t="e">
        <v>#N/A</v>
      </c>
      <c r="WSA251" s="225" t="e">
        <v>#N/A</v>
      </c>
      <c r="WSB251" s="225" t="e">
        <v>#N/A</v>
      </c>
      <c r="WSC251" s="225" t="e">
        <v>#N/A</v>
      </c>
      <c r="WSD251" s="225" t="e">
        <v>#N/A</v>
      </c>
      <c r="WSE251" s="225" t="e">
        <v>#N/A</v>
      </c>
      <c r="WSF251" s="225" t="e">
        <v>#N/A</v>
      </c>
      <c r="WSG251" s="225" t="e">
        <v>#N/A</v>
      </c>
      <c r="WSH251" s="225" t="e">
        <v>#N/A</v>
      </c>
      <c r="WSI251" s="225" t="e">
        <v>#N/A</v>
      </c>
      <c r="WSJ251" s="225" t="e">
        <v>#N/A</v>
      </c>
      <c r="WSK251" s="225" t="e">
        <v>#N/A</v>
      </c>
      <c r="WSL251" s="225" t="e">
        <v>#N/A</v>
      </c>
      <c r="WSM251" s="225" t="e">
        <v>#N/A</v>
      </c>
      <c r="WSN251" s="225" t="e">
        <v>#N/A</v>
      </c>
      <c r="WSO251" s="225" t="e">
        <v>#N/A</v>
      </c>
      <c r="WSP251" s="225" t="e">
        <v>#N/A</v>
      </c>
      <c r="WSQ251" s="225" t="e">
        <v>#N/A</v>
      </c>
      <c r="WSR251" s="225" t="e">
        <v>#N/A</v>
      </c>
      <c r="WSS251" s="225" t="e">
        <v>#N/A</v>
      </c>
      <c r="WST251" s="225" t="e">
        <v>#N/A</v>
      </c>
      <c r="WSU251" s="225" t="e">
        <v>#N/A</v>
      </c>
      <c r="WSV251" s="225" t="e">
        <v>#N/A</v>
      </c>
      <c r="WSW251" s="225" t="e">
        <v>#N/A</v>
      </c>
      <c r="WSX251" s="225" t="e">
        <v>#N/A</v>
      </c>
      <c r="WSY251" s="225" t="e">
        <v>#N/A</v>
      </c>
      <c r="WSZ251" s="225" t="e">
        <v>#N/A</v>
      </c>
      <c r="WTA251" s="225" t="e">
        <v>#N/A</v>
      </c>
      <c r="WTB251" s="225" t="e">
        <v>#N/A</v>
      </c>
      <c r="WTC251" s="225" t="e">
        <v>#N/A</v>
      </c>
      <c r="WTD251" s="225" t="e">
        <v>#N/A</v>
      </c>
      <c r="WTE251" s="225" t="e">
        <v>#N/A</v>
      </c>
      <c r="WTF251" s="225" t="e">
        <v>#N/A</v>
      </c>
      <c r="WTG251" s="225" t="e">
        <v>#N/A</v>
      </c>
      <c r="WTH251" s="225" t="e">
        <v>#N/A</v>
      </c>
      <c r="WTI251" s="225" t="e">
        <v>#N/A</v>
      </c>
      <c r="WTJ251" s="225" t="e">
        <v>#N/A</v>
      </c>
      <c r="WTK251" s="225" t="e">
        <v>#N/A</v>
      </c>
      <c r="WTL251" s="225" t="e">
        <v>#N/A</v>
      </c>
      <c r="WTM251" s="225" t="e">
        <v>#N/A</v>
      </c>
      <c r="WTN251" s="225" t="e">
        <v>#N/A</v>
      </c>
      <c r="WTO251" s="225" t="e">
        <v>#N/A</v>
      </c>
      <c r="WTP251" s="225" t="e">
        <v>#N/A</v>
      </c>
      <c r="WTQ251" s="225" t="e">
        <v>#N/A</v>
      </c>
      <c r="WTR251" s="225" t="e">
        <v>#N/A</v>
      </c>
      <c r="WTS251" s="225" t="e">
        <v>#N/A</v>
      </c>
      <c r="WTT251" s="225" t="e">
        <v>#N/A</v>
      </c>
      <c r="WTU251" s="225" t="e">
        <v>#N/A</v>
      </c>
      <c r="WTV251" s="225" t="e">
        <v>#N/A</v>
      </c>
      <c r="WTW251" s="225" t="e">
        <v>#N/A</v>
      </c>
      <c r="WTX251" s="225" t="e">
        <v>#N/A</v>
      </c>
      <c r="WTY251" s="225" t="e">
        <v>#N/A</v>
      </c>
      <c r="WTZ251" s="225" t="e">
        <v>#N/A</v>
      </c>
      <c r="WUA251" s="225" t="e">
        <v>#N/A</v>
      </c>
      <c r="WUB251" s="225" t="e">
        <v>#N/A</v>
      </c>
      <c r="WUC251" s="225" t="e">
        <v>#N/A</v>
      </c>
      <c r="WUD251" s="225" t="e">
        <v>#N/A</v>
      </c>
      <c r="WUE251" s="225" t="e">
        <v>#N/A</v>
      </c>
      <c r="WUF251" s="225" t="e">
        <v>#N/A</v>
      </c>
      <c r="WUG251" s="225" t="e">
        <v>#N/A</v>
      </c>
      <c r="WUH251" s="225" t="e">
        <v>#N/A</v>
      </c>
      <c r="WUI251" s="225" t="e">
        <v>#N/A</v>
      </c>
      <c r="WUJ251" s="225" t="e">
        <v>#N/A</v>
      </c>
      <c r="WUK251" s="225" t="e">
        <v>#N/A</v>
      </c>
      <c r="WUL251" s="225" t="e">
        <v>#N/A</v>
      </c>
      <c r="WUM251" s="225" t="e">
        <v>#N/A</v>
      </c>
      <c r="WUN251" s="225" t="e">
        <v>#N/A</v>
      </c>
      <c r="WUO251" s="225" t="e">
        <v>#N/A</v>
      </c>
      <c r="WUP251" s="225" t="e">
        <v>#N/A</v>
      </c>
      <c r="WUQ251" s="225" t="e">
        <v>#N/A</v>
      </c>
      <c r="WUR251" s="225" t="e">
        <v>#N/A</v>
      </c>
      <c r="WUS251" s="225" t="e">
        <v>#N/A</v>
      </c>
      <c r="WUT251" s="225" t="e">
        <v>#N/A</v>
      </c>
      <c r="WUU251" s="225" t="e">
        <v>#N/A</v>
      </c>
      <c r="WUV251" s="225" t="e">
        <v>#N/A</v>
      </c>
      <c r="WUW251" s="225" t="e">
        <v>#N/A</v>
      </c>
      <c r="WUX251" s="225" t="e">
        <v>#N/A</v>
      </c>
      <c r="WUY251" s="225" t="e">
        <v>#N/A</v>
      </c>
      <c r="WUZ251" s="225" t="e">
        <v>#N/A</v>
      </c>
      <c r="WVA251" s="225" t="e">
        <v>#N/A</v>
      </c>
      <c r="WVB251" s="225" t="e">
        <v>#N/A</v>
      </c>
      <c r="WVC251" s="225" t="e">
        <v>#N/A</v>
      </c>
      <c r="WVD251" s="225" t="e">
        <v>#N/A</v>
      </c>
      <c r="WVE251" s="225" t="e">
        <v>#N/A</v>
      </c>
      <c r="WVF251" s="225" t="e">
        <v>#N/A</v>
      </c>
      <c r="WVG251" s="225" t="e">
        <v>#N/A</v>
      </c>
      <c r="WVH251" s="225" t="e">
        <v>#N/A</v>
      </c>
      <c r="WVI251" s="225" t="e">
        <v>#N/A</v>
      </c>
      <c r="WVJ251" s="225" t="e">
        <v>#N/A</v>
      </c>
      <c r="WVK251" s="225" t="e">
        <v>#N/A</v>
      </c>
      <c r="WVL251" s="225" t="e">
        <v>#N/A</v>
      </c>
      <c r="WVM251" s="225" t="e">
        <v>#N/A</v>
      </c>
      <c r="WVN251" s="225" t="e">
        <v>#N/A</v>
      </c>
      <c r="WVO251" s="225" t="e">
        <v>#N/A</v>
      </c>
      <c r="WVP251" s="225" t="e">
        <v>#N/A</v>
      </c>
      <c r="WVQ251" s="225" t="e">
        <v>#N/A</v>
      </c>
      <c r="WVR251" s="225" t="e">
        <v>#N/A</v>
      </c>
      <c r="WVS251" s="225" t="e">
        <v>#N/A</v>
      </c>
      <c r="WVT251" s="225" t="e">
        <v>#N/A</v>
      </c>
      <c r="WVU251" s="225" t="e">
        <v>#N/A</v>
      </c>
      <c r="WVV251" s="225" t="e">
        <v>#N/A</v>
      </c>
      <c r="WVW251" s="225" t="e">
        <v>#N/A</v>
      </c>
      <c r="WVX251" s="225" t="e">
        <v>#N/A</v>
      </c>
      <c r="WVY251" s="225" t="e">
        <v>#N/A</v>
      </c>
      <c r="WVZ251" s="225" t="e">
        <v>#N/A</v>
      </c>
      <c r="WWA251" s="225" t="e">
        <v>#N/A</v>
      </c>
      <c r="WWB251" s="225" t="e">
        <v>#N/A</v>
      </c>
      <c r="WWC251" s="225" t="e">
        <v>#N/A</v>
      </c>
      <c r="WWD251" s="225" t="e">
        <v>#N/A</v>
      </c>
      <c r="WWE251" s="225" t="e">
        <v>#N/A</v>
      </c>
      <c r="WWF251" s="225" t="e">
        <v>#N/A</v>
      </c>
      <c r="WWG251" s="225" t="e">
        <v>#N/A</v>
      </c>
      <c r="WWH251" s="225" t="e">
        <v>#N/A</v>
      </c>
      <c r="WWI251" s="225" t="e">
        <v>#N/A</v>
      </c>
      <c r="WWJ251" s="225" t="e">
        <v>#N/A</v>
      </c>
      <c r="WWK251" s="225" t="e">
        <v>#N/A</v>
      </c>
      <c r="WWL251" s="225" t="e">
        <v>#N/A</v>
      </c>
      <c r="WWM251" s="225" t="e">
        <v>#N/A</v>
      </c>
      <c r="WWN251" s="225" t="e">
        <v>#N/A</v>
      </c>
      <c r="WWO251" s="225" t="e">
        <v>#N/A</v>
      </c>
      <c r="WWP251" s="225" t="e">
        <v>#N/A</v>
      </c>
      <c r="WWQ251" s="225" t="e">
        <v>#N/A</v>
      </c>
      <c r="WWR251" s="225" t="e">
        <v>#N/A</v>
      </c>
      <c r="WWS251" s="225" t="e">
        <v>#N/A</v>
      </c>
      <c r="WWT251" s="225" t="e">
        <v>#N/A</v>
      </c>
      <c r="WWU251" s="225" t="e">
        <v>#N/A</v>
      </c>
      <c r="WWV251" s="225" t="e">
        <v>#N/A</v>
      </c>
      <c r="WWW251" s="225" t="e">
        <v>#N/A</v>
      </c>
      <c r="WWX251" s="225" t="e">
        <v>#N/A</v>
      </c>
      <c r="WWY251" s="225" t="e">
        <v>#N/A</v>
      </c>
      <c r="WWZ251" s="225" t="e">
        <v>#N/A</v>
      </c>
      <c r="WXA251" s="225" t="e">
        <v>#N/A</v>
      </c>
      <c r="WXB251" s="225" t="e">
        <v>#N/A</v>
      </c>
      <c r="WXC251" s="225" t="e">
        <v>#N/A</v>
      </c>
      <c r="WXD251" s="225" t="e">
        <v>#N/A</v>
      </c>
      <c r="WXE251" s="225" t="e">
        <v>#N/A</v>
      </c>
      <c r="WXF251" s="225" t="e">
        <v>#N/A</v>
      </c>
      <c r="WXG251" s="225" t="e">
        <v>#N/A</v>
      </c>
      <c r="WXH251" s="225" t="e">
        <v>#N/A</v>
      </c>
      <c r="WXI251" s="225" t="e">
        <v>#N/A</v>
      </c>
      <c r="WXJ251" s="225" t="e">
        <v>#N/A</v>
      </c>
      <c r="WXK251" s="225" t="e">
        <v>#N/A</v>
      </c>
      <c r="WXL251" s="225" t="e">
        <v>#N/A</v>
      </c>
      <c r="WXM251" s="225" t="e">
        <v>#N/A</v>
      </c>
      <c r="WXN251" s="225" t="e">
        <v>#N/A</v>
      </c>
      <c r="WXO251" s="225" t="e">
        <v>#N/A</v>
      </c>
      <c r="WXP251" s="225" t="e">
        <v>#N/A</v>
      </c>
      <c r="WXQ251" s="225" t="e">
        <v>#N/A</v>
      </c>
      <c r="WXR251" s="225" t="e">
        <v>#N/A</v>
      </c>
      <c r="WXS251" s="225" t="e">
        <v>#N/A</v>
      </c>
      <c r="WXT251" s="225" t="e">
        <v>#N/A</v>
      </c>
      <c r="WXU251" s="225" t="e">
        <v>#N/A</v>
      </c>
      <c r="WXV251" s="225" t="e">
        <v>#N/A</v>
      </c>
      <c r="WXW251" s="225" t="e">
        <v>#N/A</v>
      </c>
      <c r="WXX251" s="225" t="e">
        <v>#N/A</v>
      </c>
      <c r="WXY251" s="225" t="e">
        <v>#N/A</v>
      </c>
      <c r="WXZ251" s="225" t="e">
        <v>#N/A</v>
      </c>
      <c r="WYA251" s="225" t="e">
        <v>#N/A</v>
      </c>
      <c r="WYB251" s="225" t="e">
        <v>#N/A</v>
      </c>
      <c r="WYC251" s="225" t="e">
        <v>#N/A</v>
      </c>
      <c r="WYD251" s="225" t="e">
        <v>#N/A</v>
      </c>
      <c r="WYE251" s="225" t="e">
        <v>#N/A</v>
      </c>
      <c r="WYF251" s="225" t="e">
        <v>#N/A</v>
      </c>
      <c r="WYG251" s="225" t="e">
        <v>#N/A</v>
      </c>
      <c r="WYH251" s="225" t="e">
        <v>#N/A</v>
      </c>
      <c r="WYI251" s="225" t="e">
        <v>#N/A</v>
      </c>
      <c r="WYJ251" s="225" t="e">
        <v>#N/A</v>
      </c>
      <c r="WYK251" s="225" t="e">
        <v>#N/A</v>
      </c>
      <c r="WYL251" s="225" t="e">
        <v>#N/A</v>
      </c>
      <c r="WYM251" s="225" t="e">
        <v>#N/A</v>
      </c>
      <c r="WYN251" s="225" t="e">
        <v>#N/A</v>
      </c>
      <c r="WYO251" s="225" t="e">
        <v>#N/A</v>
      </c>
      <c r="WYP251" s="225" t="e">
        <v>#N/A</v>
      </c>
      <c r="WYQ251" s="225" t="e">
        <v>#N/A</v>
      </c>
      <c r="WYR251" s="225" t="e">
        <v>#N/A</v>
      </c>
      <c r="WYS251" s="225" t="e">
        <v>#N/A</v>
      </c>
      <c r="WYT251" s="225" t="e">
        <v>#N/A</v>
      </c>
      <c r="WYU251" s="225" t="e">
        <v>#N/A</v>
      </c>
      <c r="WYV251" s="225" t="e">
        <v>#N/A</v>
      </c>
      <c r="WYW251" s="225" t="e">
        <v>#N/A</v>
      </c>
      <c r="WYX251" s="225" t="e">
        <v>#N/A</v>
      </c>
      <c r="WYY251" s="225" t="e">
        <v>#N/A</v>
      </c>
      <c r="WYZ251" s="225" t="e">
        <v>#N/A</v>
      </c>
      <c r="WZA251" s="225" t="e">
        <v>#N/A</v>
      </c>
      <c r="WZB251" s="225" t="e">
        <v>#N/A</v>
      </c>
      <c r="WZC251" s="225" t="e">
        <v>#N/A</v>
      </c>
      <c r="WZD251" s="225" t="e">
        <v>#N/A</v>
      </c>
      <c r="WZE251" s="225" t="e">
        <v>#N/A</v>
      </c>
      <c r="WZF251" s="225" t="e">
        <v>#N/A</v>
      </c>
      <c r="WZG251" s="225" t="e">
        <v>#N/A</v>
      </c>
      <c r="WZH251" s="225" t="e">
        <v>#N/A</v>
      </c>
      <c r="WZI251" s="225" t="e">
        <v>#N/A</v>
      </c>
      <c r="WZJ251" s="225" t="e">
        <v>#N/A</v>
      </c>
      <c r="WZK251" s="225" t="e">
        <v>#N/A</v>
      </c>
      <c r="WZL251" s="225" t="e">
        <v>#N/A</v>
      </c>
      <c r="WZM251" s="225" t="e">
        <v>#N/A</v>
      </c>
      <c r="WZN251" s="225" t="e">
        <v>#N/A</v>
      </c>
      <c r="WZO251" s="225" t="e">
        <v>#N/A</v>
      </c>
      <c r="WZP251" s="225" t="e">
        <v>#N/A</v>
      </c>
      <c r="WZQ251" s="225" t="e">
        <v>#N/A</v>
      </c>
      <c r="WZR251" s="225" t="e">
        <v>#N/A</v>
      </c>
      <c r="WZS251" s="225" t="e">
        <v>#N/A</v>
      </c>
      <c r="WZT251" s="225" t="e">
        <v>#N/A</v>
      </c>
      <c r="WZU251" s="225" t="e">
        <v>#N/A</v>
      </c>
      <c r="WZV251" s="225" t="e">
        <v>#N/A</v>
      </c>
      <c r="WZW251" s="225" t="e">
        <v>#N/A</v>
      </c>
      <c r="WZX251" s="225" t="e">
        <v>#N/A</v>
      </c>
      <c r="WZY251" s="225" t="e">
        <v>#N/A</v>
      </c>
      <c r="WZZ251" s="225" t="e">
        <v>#N/A</v>
      </c>
      <c r="XAA251" s="225" t="e">
        <v>#N/A</v>
      </c>
      <c r="XAB251" s="225" t="e">
        <v>#N/A</v>
      </c>
      <c r="XAC251" s="225" t="e">
        <v>#N/A</v>
      </c>
      <c r="XAD251" s="225" t="e">
        <v>#N/A</v>
      </c>
      <c r="XAE251" s="225" t="e">
        <v>#N/A</v>
      </c>
      <c r="XAF251" s="225" t="e">
        <v>#N/A</v>
      </c>
      <c r="XAG251" s="225" t="e">
        <v>#N/A</v>
      </c>
      <c r="XAH251" s="225" t="e">
        <v>#N/A</v>
      </c>
      <c r="XAI251" s="225" t="e">
        <v>#N/A</v>
      </c>
      <c r="XAJ251" s="225" t="e">
        <v>#N/A</v>
      </c>
      <c r="XAK251" s="225" t="e">
        <v>#N/A</v>
      </c>
      <c r="XAL251" s="225" t="e">
        <v>#N/A</v>
      </c>
      <c r="XAM251" s="225" t="e">
        <v>#N/A</v>
      </c>
      <c r="XAN251" s="225" t="e">
        <v>#N/A</v>
      </c>
      <c r="XAO251" s="225" t="e">
        <v>#N/A</v>
      </c>
      <c r="XAP251" s="225" t="e">
        <v>#N/A</v>
      </c>
      <c r="XAQ251" s="225" t="e">
        <v>#N/A</v>
      </c>
      <c r="XAR251" s="225" t="e">
        <v>#N/A</v>
      </c>
      <c r="XAS251" s="225" t="e">
        <v>#N/A</v>
      </c>
      <c r="XAT251" s="225" t="e">
        <v>#N/A</v>
      </c>
      <c r="XAU251" s="225" t="e">
        <v>#N/A</v>
      </c>
      <c r="XAV251" s="225" t="e">
        <v>#N/A</v>
      </c>
      <c r="XAW251" s="225" t="e">
        <v>#N/A</v>
      </c>
      <c r="XAX251" s="225" t="e">
        <v>#N/A</v>
      </c>
      <c r="XAY251" s="225" t="e">
        <v>#N/A</v>
      </c>
      <c r="XAZ251" s="225" t="e">
        <v>#N/A</v>
      </c>
      <c r="XBA251" s="225" t="e">
        <v>#N/A</v>
      </c>
      <c r="XBB251" s="225" t="e">
        <v>#N/A</v>
      </c>
      <c r="XBC251" s="225" t="e">
        <v>#N/A</v>
      </c>
      <c r="XBD251" s="225" t="e">
        <v>#N/A</v>
      </c>
      <c r="XBE251" s="225" t="e">
        <v>#N/A</v>
      </c>
      <c r="XBF251" s="225" t="e">
        <v>#N/A</v>
      </c>
      <c r="XBG251" s="225" t="e">
        <v>#N/A</v>
      </c>
      <c r="XBH251" s="225" t="e">
        <v>#N/A</v>
      </c>
      <c r="XBI251" s="225" t="e">
        <v>#N/A</v>
      </c>
      <c r="XBJ251" s="225" t="e">
        <v>#N/A</v>
      </c>
      <c r="XBK251" s="225" t="e">
        <v>#N/A</v>
      </c>
      <c r="XBL251" s="225" t="e">
        <v>#N/A</v>
      </c>
      <c r="XBM251" s="225" t="e">
        <v>#N/A</v>
      </c>
      <c r="XBN251" s="225" t="e">
        <v>#N/A</v>
      </c>
      <c r="XBO251" s="225" t="e">
        <v>#N/A</v>
      </c>
      <c r="XBP251" s="225" t="e">
        <v>#N/A</v>
      </c>
      <c r="XBQ251" s="225" t="e">
        <v>#N/A</v>
      </c>
      <c r="XBR251" s="225" t="e">
        <v>#N/A</v>
      </c>
      <c r="XBS251" s="225" t="e">
        <v>#N/A</v>
      </c>
      <c r="XBT251" s="225" t="e">
        <v>#N/A</v>
      </c>
      <c r="XBU251" s="225" t="e">
        <v>#N/A</v>
      </c>
      <c r="XBV251" s="225" t="e">
        <v>#N/A</v>
      </c>
      <c r="XBW251" s="225" t="e">
        <v>#N/A</v>
      </c>
      <c r="XBX251" s="225" t="e">
        <v>#N/A</v>
      </c>
      <c r="XBY251" s="225" t="e">
        <v>#N/A</v>
      </c>
      <c r="XBZ251" s="225" t="e">
        <v>#N/A</v>
      </c>
      <c r="XCA251" s="225" t="e">
        <v>#N/A</v>
      </c>
      <c r="XCB251" s="225" t="e">
        <v>#N/A</v>
      </c>
      <c r="XCC251" s="225" t="e">
        <v>#N/A</v>
      </c>
      <c r="XCD251" s="225" t="e">
        <v>#N/A</v>
      </c>
      <c r="XCE251" s="225" t="e">
        <v>#N/A</v>
      </c>
      <c r="XCF251" s="225" t="e">
        <v>#N/A</v>
      </c>
      <c r="XCG251" s="225" t="e">
        <v>#N/A</v>
      </c>
      <c r="XCH251" s="225" t="e">
        <v>#N/A</v>
      </c>
      <c r="XCI251" s="225" t="e">
        <v>#N/A</v>
      </c>
      <c r="XCJ251" s="225" t="e">
        <v>#N/A</v>
      </c>
      <c r="XCK251" s="225" t="e">
        <v>#N/A</v>
      </c>
      <c r="XCL251" s="225" t="e">
        <v>#N/A</v>
      </c>
      <c r="XCM251" s="225" t="e">
        <v>#N/A</v>
      </c>
      <c r="XCN251" s="225" t="e">
        <v>#N/A</v>
      </c>
      <c r="XCO251" s="225" t="e">
        <v>#N/A</v>
      </c>
      <c r="XCP251" s="225" t="e">
        <v>#N/A</v>
      </c>
      <c r="XCQ251" s="225" t="e">
        <v>#N/A</v>
      </c>
      <c r="XCR251" s="225" t="e">
        <v>#N/A</v>
      </c>
      <c r="XCS251" s="225" t="e">
        <v>#N/A</v>
      </c>
      <c r="XCT251" s="225" t="e">
        <v>#N/A</v>
      </c>
      <c r="XCU251" s="225" t="e">
        <v>#N/A</v>
      </c>
      <c r="XCV251" s="225" t="e">
        <v>#N/A</v>
      </c>
      <c r="XCW251" s="225" t="e">
        <v>#N/A</v>
      </c>
      <c r="XCX251" s="225" t="e">
        <v>#N/A</v>
      </c>
      <c r="XCY251" s="225" t="e">
        <v>#N/A</v>
      </c>
      <c r="XCZ251" s="225" t="e">
        <v>#N/A</v>
      </c>
      <c r="XDA251" s="225" t="e">
        <v>#N/A</v>
      </c>
      <c r="XDB251" s="225" t="e">
        <v>#N/A</v>
      </c>
      <c r="XDC251" s="225" t="e">
        <v>#N/A</v>
      </c>
      <c r="XDD251" s="225" t="e">
        <v>#N/A</v>
      </c>
      <c r="XDE251" s="225" t="e">
        <v>#N/A</v>
      </c>
      <c r="XDF251" s="225" t="e">
        <v>#N/A</v>
      </c>
      <c r="XDG251" s="225" t="e">
        <v>#N/A</v>
      </c>
      <c r="XDH251" s="225" t="e">
        <v>#N/A</v>
      </c>
      <c r="XDI251" s="225" t="e">
        <v>#N/A</v>
      </c>
      <c r="XDJ251" s="225" t="e">
        <v>#N/A</v>
      </c>
      <c r="XDK251" s="225" t="e">
        <v>#N/A</v>
      </c>
      <c r="XDL251" s="225" t="e">
        <v>#N/A</v>
      </c>
      <c r="XDM251" s="225" t="e">
        <v>#N/A</v>
      </c>
      <c r="XDN251" s="225" t="e">
        <v>#N/A</v>
      </c>
      <c r="XDO251" s="225" t="e">
        <v>#N/A</v>
      </c>
      <c r="XDP251" s="225" t="e">
        <v>#N/A</v>
      </c>
      <c r="XDQ251" s="225" t="e">
        <v>#N/A</v>
      </c>
      <c r="XDR251" s="225" t="e">
        <v>#N/A</v>
      </c>
      <c r="XDS251" s="225" t="e">
        <v>#N/A</v>
      </c>
      <c r="XDT251" s="225" t="e">
        <v>#N/A</v>
      </c>
      <c r="XDU251" s="225" t="e">
        <v>#N/A</v>
      </c>
      <c r="XDV251" s="225" t="e">
        <v>#N/A</v>
      </c>
      <c r="XDW251" s="225" t="e">
        <v>#N/A</v>
      </c>
      <c r="XDX251" s="225" t="e">
        <v>#N/A</v>
      </c>
      <c r="XDY251" s="225" t="e">
        <v>#N/A</v>
      </c>
      <c r="XDZ251" s="225" t="e">
        <v>#N/A</v>
      </c>
      <c r="XEA251" s="225" t="e">
        <v>#N/A</v>
      </c>
      <c r="XEB251" s="225" t="e">
        <v>#N/A</v>
      </c>
      <c r="XEC251" s="225" t="e">
        <v>#N/A</v>
      </c>
      <c r="XED251" s="225" t="e">
        <v>#N/A</v>
      </c>
      <c r="XEE251" s="225" t="e">
        <v>#N/A</v>
      </c>
      <c r="XEF251" s="225" t="e">
        <v>#N/A</v>
      </c>
      <c r="XEG251" s="225" t="e">
        <v>#N/A</v>
      </c>
      <c r="XEH251" s="225" t="e">
        <v>#N/A</v>
      </c>
      <c r="XEI251" s="225" t="e">
        <v>#N/A</v>
      </c>
      <c r="XEJ251" s="225" t="e">
        <v>#N/A</v>
      </c>
      <c r="XEK251" s="225" t="e">
        <v>#N/A</v>
      </c>
      <c r="XEL251" s="225" t="e">
        <v>#N/A</v>
      </c>
      <c r="XEM251" s="225" t="e">
        <v>#N/A</v>
      </c>
      <c r="XEN251" s="225" t="e">
        <v>#N/A</v>
      </c>
      <c r="XEO251" s="225" t="e">
        <v>#N/A</v>
      </c>
      <c r="XEP251" s="225" t="e">
        <v>#N/A</v>
      </c>
      <c r="XEQ251" s="225" t="e">
        <v>#N/A</v>
      </c>
      <c r="XER251" s="225" t="e">
        <v>#N/A</v>
      </c>
      <c r="XES251" s="225" t="e">
        <v>#N/A</v>
      </c>
      <c r="XET251" s="225" t="e">
        <v>#N/A</v>
      </c>
      <c r="XEU251" s="225" t="e">
        <v>#N/A</v>
      </c>
      <c r="XEV251" s="225" t="e">
        <v>#N/A</v>
      </c>
      <c r="XEW251" s="225" t="e">
        <v>#N/A</v>
      </c>
      <c r="XEX251" s="225" t="e">
        <v>#N/A</v>
      </c>
      <c r="XEY251" s="225" t="e">
        <v>#N/A</v>
      </c>
      <c r="XEZ251" s="225" t="e">
        <v>#N/A</v>
      </c>
      <c r="XFA251" s="225" t="e">
        <v>#N/A</v>
      </c>
      <c r="XFB251" s="225" t="e">
        <v>#N/A</v>
      </c>
      <c r="XFC251" s="225" t="e">
        <v>#N/A</v>
      </c>
      <c r="XFD251" s="225" t="e">
        <v>#N/A</v>
      </c>
    </row>
    <row r="252" spans="1:16384" s="225" customFormat="1" ht="24" hidden="1" customHeight="1" x14ac:dyDescent="0.15">
      <c r="A252" s="621">
        <v>0</v>
      </c>
      <c r="B252" s="147"/>
      <c r="C252" s="625" t="s">
        <v>1087</v>
      </c>
      <c r="D252" s="625" t="s">
        <v>9354</v>
      </c>
      <c r="E252" s="625" t="s">
        <v>1087</v>
      </c>
      <c r="F252" s="625" t="s">
        <v>9355</v>
      </c>
      <c r="G252" s="626">
        <v>5013</v>
      </c>
      <c r="H252" s="626">
        <v>766</v>
      </c>
      <c r="I252" s="626">
        <v>2300</v>
      </c>
      <c r="J252" s="626">
        <v>0</v>
      </c>
      <c r="K252" s="626">
        <v>0</v>
      </c>
      <c r="L252" s="626">
        <v>0</v>
      </c>
      <c r="M252" s="626">
        <v>0</v>
      </c>
      <c r="N252" s="626">
        <v>1488</v>
      </c>
      <c r="O252" s="626">
        <v>766</v>
      </c>
      <c r="P252" s="626" t="s">
        <v>1508</v>
      </c>
      <c r="Q252" s="625" t="s">
        <v>9356</v>
      </c>
      <c r="R252" s="626">
        <v>722</v>
      </c>
      <c r="S252" s="626" t="s">
        <v>1484</v>
      </c>
      <c r="T252" s="626">
        <v>0</v>
      </c>
      <c r="U252" s="627">
        <v>0</v>
      </c>
      <c r="V252" s="627">
        <v>0</v>
      </c>
      <c r="W252" s="627">
        <v>0</v>
      </c>
      <c r="X252" s="627">
        <v>0</v>
      </c>
      <c r="Y252" s="627">
        <v>0</v>
      </c>
      <c r="Z252" s="627">
        <v>0</v>
      </c>
      <c r="AA252" s="625" t="s">
        <v>4100</v>
      </c>
      <c r="AB252" s="625">
        <v>0</v>
      </c>
      <c r="AC252" s="625">
        <v>0</v>
      </c>
      <c r="AD252" s="625">
        <v>0</v>
      </c>
      <c r="AE252" s="625">
        <v>0</v>
      </c>
      <c r="AF252" s="625">
        <v>0</v>
      </c>
      <c r="AG252" s="625">
        <v>0</v>
      </c>
      <c r="AH252" s="613">
        <v>2009</v>
      </c>
      <c r="AI252" s="613">
        <v>0</v>
      </c>
      <c r="AJ252" s="613">
        <v>0</v>
      </c>
      <c r="AK252" s="613">
        <v>0</v>
      </c>
      <c r="AL252" s="613">
        <v>0</v>
      </c>
      <c r="AM252" s="613">
        <v>0</v>
      </c>
      <c r="AN252" s="613">
        <v>0</v>
      </c>
      <c r="AO252" s="614">
        <v>6500</v>
      </c>
      <c r="AP252" s="614"/>
      <c r="AQ252" s="170"/>
      <c r="AX252" s="225">
        <v>0</v>
      </c>
      <c r="AY252" s="225">
        <v>0</v>
      </c>
      <c r="AZ252" s="225">
        <v>0</v>
      </c>
      <c r="BA252" s="225">
        <v>0</v>
      </c>
      <c r="BB252" s="225">
        <v>0</v>
      </c>
      <c r="BC252" s="225">
        <v>0</v>
      </c>
      <c r="BD252" s="225">
        <v>0</v>
      </c>
      <c r="BE252" s="225" t="e">
        <v>#N/A</v>
      </c>
      <c r="BF252" s="225" t="e">
        <v>#N/A</v>
      </c>
      <c r="BG252" s="225" t="e">
        <v>#N/A</v>
      </c>
      <c r="BH252" s="225" t="e">
        <v>#N/A</v>
      </c>
      <c r="BI252" s="225" t="e">
        <v>#N/A</v>
      </c>
      <c r="BJ252" s="225" t="e">
        <v>#N/A</v>
      </c>
      <c r="BK252" s="225" t="e">
        <v>#N/A</v>
      </c>
      <c r="BL252" s="225" t="e">
        <v>#N/A</v>
      </c>
      <c r="BM252" s="225" t="e">
        <v>#N/A</v>
      </c>
      <c r="BN252" s="225" t="e">
        <v>#N/A</v>
      </c>
      <c r="BO252" s="225" t="e">
        <v>#N/A</v>
      </c>
      <c r="BP252" s="225" t="e">
        <v>#N/A</v>
      </c>
      <c r="BQ252" s="225" t="e">
        <v>#N/A</v>
      </c>
      <c r="BR252" s="225" t="e">
        <v>#N/A</v>
      </c>
      <c r="BS252" s="225" t="e">
        <v>#N/A</v>
      </c>
      <c r="BT252" s="225" t="e">
        <v>#N/A</v>
      </c>
      <c r="BU252" s="225" t="e">
        <v>#N/A</v>
      </c>
      <c r="BV252" s="225" t="e">
        <v>#N/A</v>
      </c>
      <c r="BW252" s="225" t="e">
        <v>#N/A</v>
      </c>
      <c r="BX252" s="225" t="e">
        <v>#N/A</v>
      </c>
      <c r="BY252" s="225" t="e">
        <v>#N/A</v>
      </c>
      <c r="BZ252" s="225" t="e">
        <v>#N/A</v>
      </c>
      <c r="CA252" s="225" t="e">
        <v>#N/A</v>
      </c>
      <c r="CB252" s="225" t="e">
        <v>#N/A</v>
      </c>
      <c r="CC252" s="225" t="e">
        <v>#N/A</v>
      </c>
      <c r="CD252" s="225" t="e">
        <v>#N/A</v>
      </c>
      <c r="CE252" s="225" t="e">
        <v>#N/A</v>
      </c>
      <c r="CF252" s="225" t="e">
        <v>#N/A</v>
      </c>
      <c r="CG252" s="225" t="e">
        <v>#N/A</v>
      </c>
      <c r="CH252" s="225" t="e">
        <v>#N/A</v>
      </c>
      <c r="CI252" s="225" t="e">
        <v>#N/A</v>
      </c>
      <c r="CJ252" s="225" t="e">
        <v>#N/A</v>
      </c>
      <c r="CK252" s="225" t="e">
        <v>#N/A</v>
      </c>
      <c r="CL252" s="225" t="e">
        <v>#N/A</v>
      </c>
      <c r="CM252" s="225" t="e">
        <v>#N/A</v>
      </c>
      <c r="CN252" s="225" t="e">
        <v>#N/A</v>
      </c>
      <c r="CO252" s="225" t="e">
        <v>#N/A</v>
      </c>
      <c r="CP252" s="225" t="e">
        <v>#N/A</v>
      </c>
      <c r="CQ252" s="225" t="e">
        <v>#N/A</v>
      </c>
      <c r="CR252" s="225" t="e">
        <v>#N/A</v>
      </c>
      <c r="CS252" s="225" t="e">
        <v>#N/A</v>
      </c>
      <c r="CT252" s="225" t="e">
        <v>#N/A</v>
      </c>
      <c r="CU252" s="225" t="e">
        <v>#N/A</v>
      </c>
      <c r="CV252" s="225" t="e">
        <v>#N/A</v>
      </c>
      <c r="CW252" s="225" t="e">
        <v>#N/A</v>
      </c>
      <c r="CX252" s="225" t="e">
        <v>#N/A</v>
      </c>
      <c r="CY252" s="225" t="e">
        <v>#N/A</v>
      </c>
      <c r="CZ252" s="225" t="e">
        <v>#N/A</v>
      </c>
      <c r="DA252" s="225" t="e">
        <v>#N/A</v>
      </c>
      <c r="DB252" s="225" t="e">
        <v>#N/A</v>
      </c>
      <c r="DC252" s="225" t="e">
        <v>#N/A</v>
      </c>
      <c r="DD252" s="225" t="e">
        <v>#N/A</v>
      </c>
      <c r="DE252" s="225" t="e">
        <v>#N/A</v>
      </c>
      <c r="DF252" s="225" t="e">
        <v>#N/A</v>
      </c>
      <c r="DG252" s="225" t="e">
        <v>#N/A</v>
      </c>
      <c r="DH252" s="225" t="e">
        <v>#N/A</v>
      </c>
      <c r="DI252" s="225" t="e">
        <v>#N/A</v>
      </c>
      <c r="DJ252" s="225" t="e">
        <v>#N/A</v>
      </c>
      <c r="DK252" s="225" t="e">
        <v>#N/A</v>
      </c>
      <c r="DL252" s="225" t="e">
        <v>#N/A</v>
      </c>
      <c r="DM252" s="225" t="e">
        <v>#N/A</v>
      </c>
      <c r="DN252" s="225" t="e">
        <v>#N/A</v>
      </c>
      <c r="DO252" s="225" t="e">
        <v>#N/A</v>
      </c>
      <c r="DP252" s="225" t="e">
        <v>#N/A</v>
      </c>
      <c r="DQ252" s="225" t="e">
        <v>#N/A</v>
      </c>
      <c r="DR252" s="225" t="e">
        <v>#N/A</v>
      </c>
      <c r="DS252" s="225" t="e">
        <v>#N/A</v>
      </c>
      <c r="DT252" s="225" t="e">
        <v>#N/A</v>
      </c>
      <c r="DU252" s="225" t="e">
        <v>#N/A</v>
      </c>
      <c r="DV252" s="225" t="e">
        <v>#N/A</v>
      </c>
      <c r="DW252" s="225" t="e">
        <v>#N/A</v>
      </c>
      <c r="DX252" s="225" t="e">
        <v>#N/A</v>
      </c>
      <c r="DY252" s="225" t="e">
        <v>#N/A</v>
      </c>
      <c r="DZ252" s="225" t="e">
        <v>#N/A</v>
      </c>
      <c r="EA252" s="225" t="e">
        <v>#N/A</v>
      </c>
      <c r="EB252" s="225" t="e">
        <v>#N/A</v>
      </c>
      <c r="EC252" s="225" t="e">
        <v>#N/A</v>
      </c>
      <c r="ED252" s="225" t="e">
        <v>#N/A</v>
      </c>
      <c r="EE252" s="225" t="e">
        <v>#N/A</v>
      </c>
      <c r="EF252" s="225" t="e">
        <v>#N/A</v>
      </c>
      <c r="EG252" s="225" t="e">
        <v>#N/A</v>
      </c>
      <c r="EH252" s="225" t="e">
        <v>#N/A</v>
      </c>
      <c r="EI252" s="225" t="e">
        <v>#N/A</v>
      </c>
      <c r="EJ252" s="225" t="e">
        <v>#N/A</v>
      </c>
      <c r="EK252" s="225" t="e">
        <v>#N/A</v>
      </c>
      <c r="EL252" s="225" t="e">
        <v>#N/A</v>
      </c>
      <c r="EM252" s="225" t="e">
        <v>#N/A</v>
      </c>
      <c r="EN252" s="225" t="e">
        <v>#N/A</v>
      </c>
      <c r="EO252" s="225" t="e">
        <v>#N/A</v>
      </c>
      <c r="EP252" s="225" t="e">
        <v>#N/A</v>
      </c>
      <c r="EQ252" s="225" t="e">
        <v>#N/A</v>
      </c>
      <c r="ER252" s="225" t="e">
        <v>#N/A</v>
      </c>
      <c r="ES252" s="225" t="e">
        <v>#N/A</v>
      </c>
      <c r="ET252" s="225" t="e">
        <v>#N/A</v>
      </c>
      <c r="EU252" s="225" t="e">
        <v>#N/A</v>
      </c>
      <c r="EV252" s="225" t="e">
        <v>#N/A</v>
      </c>
      <c r="EW252" s="225" t="e">
        <v>#N/A</v>
      </c>
      <c r="EX252" s="225" t="e">
        <v>#N/A</v>
      </c>
      <c r="EY252" s="225" t="e">
        <v>#N/A</v>
      </c>
      <c r="EZ252" s="225" t="e">
        <v>#N/A</v>
      </c>
      <c r="FA252" s="225" t="e">
        <v>#N/A</v>
      </c>
      <c r="FB252" s="225" t="e">
        <v>#N/A</v>
      </c>
      <c r="FC252" s="225" t="e">
        <v>#N/A</v>
      </c>
      <c r="FD252" s="225" t="e">
        <v>#N/A</v>
      </c>
      <c r="FE252" s="225" t="e">
        <v>#N/A</v>
      </c>
      <c r="FF252" s="225" t="e">
        <v>#N/A</v>
      </c>
      <c r="FG252" s="225" t="e">
        <v>#N/A</v>
      </c>
      <c r="FH252" s="225" t="e">
        <v>#N/A</v>
      </c>
      <c r="FI252" s="225" t="e">
        <v>#N/A</v>
      </c>
      <c r="FJ252" s="225" t="e">
        <v>#N/A</v>
      </c>
      <c r="FK252" s="225" t="e">
        <v>#N/A</v>
      </c>
      <c r="FL252" s="225" t="e">
        <v>#N/A</v>
      </c>
      <c r="FM252" s="225" t="e">
        <v>#N/A</v>
      </c>
      <c r="FN252" s="225" t="e">
        <v>#N/A</v>
      </c>
      <c r="FO252" s="225" t="e">
        <v>#N/A</v>
      </c>
      <c r="FP252" s="225" t="e">
        <v>#N/A</v>
      </c>
      <c r="FQ252" s="225" t="e">
        <v>#N/A</v>
      </c>
      <c r="FR252" s="225" t="e">
        <v>#N/A</v>
      </c>
      <c r="FS252" s="225" t="e">
        <v>#N/A</v>
      </c>
      <c r="FT252" s="225" t="e">
        <v>#N/A</v>
      </c>
      <c r="FU252" s="225" t="e">
        <v>#N/A</v>
      </c>
      <c r="FV252" s="225" t="e">
        <v>#N/A</v>
      </c>
      <c r="FW252" s="225" t="e">
        <v>#N/A</v>
      </c>
      <c r="FX252" s="225" t="e">
        <v>#N/A</v>
      </c>
      <c r="FY252" s="225" t="e">
        <v>#N/A</v>
      </c>
      <c r="FZ252" s="225" t="e">
        <v>#N/A</v>
      </c>
      <c r="GA252" s="225" t="e">
        <v>#N/A</v>
      </c>
      <c r="GB252" s="225" t="e">
        <v>#N/A</v>
      </c>
      <c r="GC252" s="225" t="e">
        <v>#N/A</v>
      </c>
      <c r="GD252" s="225" t="e">
        <v>#N/A</v>
      </c>
      <c r="GE252" s="225" t="e">
        <v>#N/A</v>
      </c>
      <c r="GF252" s="225" t="e">
        <v>#N/A</v>
      </c>
      <c r="GG252" s="225" t="e">
        <v>#N/A</v>
      </c>
      <c r="GH252" s="225" t="e">
        <v>#N/A</v>
      </c>
      <c r="GI252" s="225" t="e">
        <v>#N/A</v>
      </c>
      <c r="GJ252" s="225" t="e">
        <v>#N/A</v>
      </c>
      <c r="GK252" s="225" t="e">
        <v>#N/A</v>
      </c>
      <c r="GL252" s="225" t="e">
        <v>#N/A</v>
      </c>
      <c r="GM252" s="225" t="e">
        <v>#N/A</v>
      </c>
      <c r="GN252" s="225" t="e">
        <v>#N/A</v>
      </c>
      <c r="GO252" s="225" t="e">
        <v>#N/A</v>
      </c>
      <c r="GP252" s="225" t="e">
        <v>#N/A</v>
      </c>
      <c r="GQ252" s="225" t="e">
        <v>#N/A</v>
      </c>
      <c r="GR252" s="225" t="e">
        <v>#N/A</v>
      </c>
      <c r="GS252" s="225" t="e">
        <v>#N/A</v>
      </c>
      <c r="GT252" s="225" t="e">
        <v>#N/A</v>
      </c>
      <c r="GU252" s="225" t="e">
        <v>#N/A</v>
      </c>
      <c r="GV252" s="225" t="e">
        <v>#N/A</v>
      </c>
      <c r="GW252" s="225" t="e">
        <v>#N/A</v>
      </c>
      <c r="GX252" s="225" t="e">
        <v>#N/A</v>
      </c>
      <c r="GY252" s="225" t="e">
        <v>#N/A</v>
      </c>
      <c r="GZ252" s="225" t="e">
        <v>#N/A</v>
      </c>
      <c r="HA252" s="225" t="e">
        <v>#N/A</v>
      </c>
      <c r="HB252" s="225" t="e">
        <v>#N/A</v>
      </c>
      <c r="HC252" s="225" t="e">
        <v>#N/A</v>
      </c>
      <c r="HD252" s="225" t="e">
        <v>#N/A</v>
      </c>
      <c r="HE252" s="225" t="e">
        <v>#N/A</v>
      </c>
      <c r="HF252" s="225" t="e">
        <v>#N/A</v>
      </c>
      <c r="HG252" s="225" t="e">
        <v>#N/A</v>
      </c>
      <c r="HH252" s="225" t="e">
        <v>#N/A</v>
      </c>
      <c r="HI252" s="225" t="e">
        <v>#N/A</v>
      </c>
      <c r="HJ252" s="225" t="e">
        <v>#N/A</v>
      </c>
      <c r="HK252" s="225" t="e">
        <v>#N/A</v>
      </c>
      <c r="HL252" s="225" t="e">
        <v>#N/A</v>
      </c>
      <c r="HM252" s="225" t="e">
        <v>#N/A</v>
      </c>
      <c r="HN252" s="225" t="e">
        <v>#N/A</v>
      </c>
      <c r="HO252" s="225" t="e">
        <v>#N/A</v>
      </c>
      <c r="HP252" s="225" t="e">
        <v>#N/A</v>
      </c>
      <c r="HQ252" s="225" t="e">
        <v>#N/A</v>
      </c>
      <c r="HR252" s="225" t="e">
        <v>#N/A</v>
      </c>
      <c r="HS252" s="225" t="e">
        <v>#N/A</v>
      </c>
      <c r="HT252" s="225" t="e">
        <v>#N/A</v>
      </c>
      <c r="HU252" s="225" t="e">
        <v>#N/A</v>
      </c>
      <c r="HV252" s="225" t="e">
        <v>#N/A</v>
      </c>
      <c r="HW252" s="225" t="e">
        <v>#N/A</v>
      </c>
      <c r="HX252" s="225" t="e">
        <v>#N/A</v>
      </c>
      <c r="HY252" s="225" t="e">
        <v>#N/A</v>
      </c>
      <c r="HZ252" s="225" t="e">
        <v>#N/A</v>
      </c>
      <c r="IA252" s="225" t="e">
        <v>#N/A</v>
      </c>
      <c r="IB252" s="225" t="e">
        <v>#N/A</v>
      </c>
      <c r="IC252" s="225" t="e">
        <v>#N/A</v>
      </c>
      <c r="ID252" s="225" t="e">
        <v>#N/A</v>
      </c>
      <c r="IE252" s="225" t="e">
        <v>#N/A</v>
      </c>
      <c r="IF252" s="225" t="e">
        <v>#N/A</v>
      </c>
      <c r="IG252" s="225" t="e">
        <v>#N/A</v>
      </c>
      <c r="IH252" s="225" t="e">
        <v>#N/A</v>
      </c>
      <c r="II252" s="225" t="e">
        <v>#N/A</v>
      </c>
      <c r="IJ252" s="225" t="e">
        <v>#N/A</v>
      </c>
      <c r="IK252" s="225" t="e">
        <v>#N/A</v>
      </c>
      <c r="IL252" s="225" t="e">
        <v>#N/A</v>
      </c>
      <c r="IM252" s="225" t="e">
        <v>#N/A</v>
      </c>
      <c r="IN252" s="225" t="e">
        <v>#N/A</v>
      </c>
      <c r="IO252" s="225" t="e">
        <v>#N/A</v>
      </c>
      <c r="IP252" s="225" t="e">
        <v>#N/A</v>
      </c>
      <c r="IQ252" s="225" t="e">
        <v>#N/A</v>
      </c>
      <c r="IR252" s="225" t="e">
        <v>#N/A</v>
      </c>
      <c r="IS252" s="225" t="e">
        <v>#N/A</v>
      </c>
      <c r="IT252" s="225" t="e">
        <v>#N/A</v>
      </c>
      <c r="IU252" s="225" t="e">
        <v>#N/A</v>
      </c>
      <c r="IV252" s="225" t="e">
        <v>#N/A</v>
      </c>
      <c r="IW252" s="225" t="e">
        <v>#N/A</v>
      </c>
      <c r="IX252" s="225" t="e">
        <v>#N/A</v>
      </c>
      <c r="IY252" s="225" t="e">
        <v>#N/A</v>
      </c>
      <c r="IZ252" s="225" t="e">
        <v>#N/A</v>
      </c>
      <c r="JA252" s="225" t="e">
        <v>#N/A</v>
      </c>
      <c r="JB252" s="225" t="e">
        <v>#N/A</v>
      </c>
      <c r="JC252" s="225" t="e">
        <v>#N/A</v>
      </c>
      <c r="JD252" s="225" t="e">
        <v>#N/A</v>
      </c>
      <c r="JE252" s="225" t="e">
        <v>#N/A</v>
      </c>
      <c r="JF252" s="225" t="e">
        <v>#N/A</v>
      </c>
      <c r="JG252" s="225" t="e">
        <v>#N/A</v>
      </c>
      <c r="JH252" s="225" t="e">
        <v>#N/A</v>
      </c>
      <c r="JI252" s="225" t="e">
        <v>#N/A</v>
      </c>
      <c r="JJ252" s="225" t="e">
        <v>#N/A</v>
      </c>
      <c r="JK252" s="225" t="e">
        <v>#N/A</v>
      </c>
      <c r="JL252" s="225" t="e">
        <v>#N/A</v>
      </c>
      <c r="JM252" s="225" t="e">
        <v>#N/A</v>
      </c>
      <c r="JN252" s="225" t="e">
        <v>#N/A</v>
      </c>
      <c r="JO252" s="225" t="e">
        <v>#N/A</v>
      </c>
      <c r="JP252" s="225" t="e">
        <v>#N/A</v>
      </c>
      <c r="JQ252" s="225" t="e">
        <v>#N/A</v>
      </c>
      <c r="JR252" s="225" t="e">
        <v>#N/A</v>
      </c>
      <c r="JS252" s="225" t="e">
        <v>#N/A</v>
      </c>
      <c r="JT252" s="225" t="e">
        <v>#N/A</v>
      </c>
      <c r="JU252" s="225" t="e">
        <v>#N/A</v>
      </c>
      <c r="JV252" s="225" t="e">
        <v>#N/A</v>
      </c>
      <c r="JW252" s="225" t="e">
        <v>#N/A</v>
      </c>
      <c r="JX252" s="225" t="e">
        <v>#N/A</v>
      </c>
      <c r="JY252" s="225" t="e">
        <v>#N/A</v>
      </c>
      <c r="JZ252" s="225" t="e">
        <v>#N/A</v>
      </c>
      <c r="KA252" s="225" t="e">
        <v>#N/A</v>
      </c>
      <c r="KB252" s="225" t="e">
        <v>#N/A</v>
      </c>
      <c r="KC252" s="225" t="e">
        <v>#N/A</v>
      </c>
      <c r="KD252" s="225" t="e">
        <v>#N/A</v>
      </c>
      <c r="KE252" s="225" t="e">
        <v>#N/A</v>
      </c>
      <c r="KF252" s="225" t="e">
        <v>#N/A</v>
      </c>
      <c r="KG252" s="225" t="e">
        <v>#N/A</v>
      </c>
      <c r="KH252" s="225" t="e">
        <v>#N/A</v>
      </c>
      <c r="KI252" s="225" t="e">
        <v>#N/A</v>
      </c>
      <c r="KJ252" s="225" t="e">
        <v>#N/A</v>
      </c>
      <c r="KK252" s="225" t="e">
        <v>#N/A</v>
      </c>
      <c r="KL252" s="225" t="e">
        <v>#N/A</v>
      </c>
      <c r="KM252" s="225" t="e">
        <v>#N/A</v>
      </c>
      <c r="KN252" s="225" t="e">
        <v>#N/A</v>
      </c>
      <c r="KO252" s="225" t="e">
        <v>#N/A</v>
      </c>
      <c r="KP252" s="225" t="e">
        <v>#N/A</v>
      </c>
      <c r="KQ252" s="225" t="e">
        <v>#N/A</v>
      </c>
      <c r="KR252" s="225" t="e">
        <v>#N/A</v>
      </c>
      <c r="KS252" s="225" t="e">
        <v>#N/A</v>
      </c>
      <c r="KT252" s="225" t="e">
        <v>#N/A</v>
      </c>
      <c r="KU252" s="225" t="e">
        <v>#N/A</v>
      </c>
      <c r="KV252" s="225" t="e">
        <v>#N/A</v>
      </c>
      <c r="KW252" s="225" t="e">
        <v>#N/A</v>
      </c>
      <c r="KX252" s="225" t="e">
        <v>#N/A</v>
      </c>
      <c r="KY252" s="225" t="e">
        <v>#N/A</v>
      </c>
      <c r="KZ252" s="225" t="e">
        <v>#N/A</v>
      </c>
      <c r="LA252" s="225" t="e">
        <v>#N/A</v>
      </c>
      <c r="LB252" s="225" t="e">
        <v>#N/A</v>
      </c>
      <c r="LC252" s="225" t="e">
        <v>#N/A</v>
      </c>
      <c r="LD252" s="225" t="e">
        <v>#N/A</v>
      </c>
      <c r="LE252" s="225" t="e">
        <v>#N/A</v>
      </c>
      <c r="LF252" s="225" t="e">
        <v>#N/A</v>
      </c>
      <c r="LG252" s="225" t="e">
        <v>#N/A</v>
      </c>
      <c r="LH252" s="225" t="e">
        <v>#N/A</v>
      </c>
      <c r="LI252" s="225" t="e">
        <v>#N/A</v>
      </c>
      <c r="LJ252" s="225" t="e">
        <v>#N/A</v>
      </c>
      <c r="LK252" s="225" t="e">
        <v>#N/A</v>
      </c>
      <c r="LL252" s="225" t="e">
        <v>#N/A</v>
      </c>
      <c r="LM252" s="225" t="e">
        <v>#N/A</v>
      </c>
      <c r="LN252" s="225" t="e">
        <v>#N/A</v>
      </c>
      <c r="LO252" s="225" t="e">
        <v>#N/A</v>
      </c>
      <c r="LP252" s="225" t="e">
        <v>#N/A</v>
      </c>
      <c r="LQ252" s="225" t="e">
        <v>#N/A</v>
      </c>
      <c r="LR252" s="225" t="e">
        <v>#N/A</v>
      </c>
      <c r="LS252" s="225" t="e">
        <v>#N/A</v>
      </c>
      <c r="LT252" s="225" t="e">
        <v>#N/A</v>
      </c>
      <c r="LU252" s="225" t="e">
        <v>#N/A</v>
      </c>
      <c r="LV252" s="225" t="e">
        <v>#N/A</v>
      </c>
      <c r="LW252" s="225" t="e">
        <v>#N/A</v>
      </c>
      <c r="LX252" s="225" t="e">
        <v>#N/A</v>
      </c>
      <c r="LY252" s="225" t="e">
        <v>#N/A</v>
      </c>
      <c r="LZ252" s="225" t="e">
        <v>#N/A</v>
      </c>
      <c r="MA252" s="225" t="e">
        <v>#N/A</v>
      </c>
      <c r="MB252" s="225" t="e">
        <v>#N/A</v>
      </c>
      <c r="MC252" s="225" t="e">
        <v>#N/A</v>
      </c>
      <c r="MD252" s="225" t="e">
        <v>#N/A</v>
      </c>
      <c r="ME252" s="225" t="e">
        <v>#N/A</v>
      </c>
      <c r="MF252" s="225" t="e">
        <v>#N/A</v>
      </c>
      <c r="MG252" s="225" t="e">
        <v>#N/A</v>
      </c>
      <c r="MH252" s="225" t="e">
        <v>#N/A</v>
      </c>
      <c r="MI252" s="225" t="e">
        <v>#N/A</v>
      </c>
      <c r="MJ252" s="225" t="e">
        <v>#N/A</v>
      </c>
      <c r="MK252" s="225" t="e">
        <v>#N/A</v>
      </c>
      <c r="ML252" s="225" t="e">
        <v>#N/A</v>
      </c>
      <c r="MM252" s="225" t="e">
        <v>#N/A</v>
      </c>
      <c r="MN252" s="225" t="e">
        <v>#N/A</v>
      </c>
      <c r="MO252" s="225" t="e">
        <v>#N/A</v>
      </c>
      <c r="MP252" s="225" t="e">
        <v>#N/A</v>
      </c>
      <c r="MQ252" s="225" t="e">
        <v>#N/A</v>
      </c>
      <c r="MR252" s="225" t="e">
        <v>#N/A</v>
      </c>
      <c r="MS252" s="225" t="e">
        <v>#N/A</v>
      </c>
      <c r="MT252" s="225" t="e">
        <v>#N/A</v>
      </c>
      <c r="MU252" s="225" t="e">
        <v>#N/A</v>
      </c>
      <c r="MV252" s="225" t="e">
        <v>#N/A</v>
      </c>
      <c r="MW252" s="225" t="e">
        <v>#N/A</v>
      </c>
      <c r="MX252" s="225" t="e">
        <v>#N/A</v>
      </c>
      <c r="MY252" s="225" t="e">
        <v>#N/A</v>
      </c>
      <c r="MZ252" s="225" t="e">
        <v>#N/A</v>
      </c>
      <c r="NA252" s="225" t="e">
        <v>#N/A</v>
      </c>
      <c r="NB252" s="225" t="e">
        <v>#N/A</v>
      </c>
      <c r="NC252" s="225" t="e">
        <v>#N/A</v>
      </c>
      <c r="ND252" s="225" t="e">
        <v>#N/A</v>
      </c>
      <c r="NE252" s="225" t="e">
        <v>#N/A</v>
      </c>
      <c r="NF252" s="225" t="e">
        <v>#N/A</v>
      </c>
      <c r="NG252" s="225" t="e">
        <v>#N/A</v>
      </c>
      <c r="NH252" s="225" t="e">
        <v>#N/A</v>
      </c>
      <c r="NI252" s="225" t="e">
        <v>#N/A</v>
      </c>
      <c r="NJ252" s="225" t="e">
        <v>#N/A</v>
      </c>
      <c r="NK252" s="225" t="e">
        <v>#N/A</v>
      </c>
      <c r="NL252" s="225" t="e">
        <v>#N/A</v>
      </c>
      <c r="NM252" s="225" t="e">
        <v>#N/A</v>
      </c>
      <c r="NN252" s="225" t="e">
        <v>#N/A</v>
      </c>
      <c r="NO252" s="225" t="e">
        <v>#N/A</v>
      </c>
      <c r="NP252" s="225" t="e">
        <v>#N/A</v>
      </c>
      <c r="NQ252" s="225" t="e">
        <v>#N/A</v>
      </c>
      <c r="NR252" s="225" t="e">
        <v>#N/A</v>
      </c>
      <c r="NS252" s="225" t="e">
        <v>#N/A</v>
      </c>
      <c r="NT252" s="225" t="e">
        <v>#N/A</v>
      </c>
      <c r="NU252" s="225" t="e">
        <v>#N/A</v>
      </c>
      <c r="NV252" s="225" t="e">
        <v>#N/A</v>
      </c>
      <c r="NW252" s="225" t="e">
        <v>#N/A</v>
      </c>
      <c r="NX252" s="225" t="e">
        <v>#N/A</v>
      </c>
      <c r="NY252" s="225" t="e">
        <v>#N/A</v>
      </c>
      <c r="NZ252" s="225" t="e">
        <v>#N/A</v>
      </c>
      <c r="OA252" s="225" t="e">
        <v>#N/A</v>
      </c>
      <c r="OB252" s="225" t="e">
        <v>#N/A</v>
      </c>
      <c r="OC252" s="225" t="e">
        <v>#N/A</v>
      </c>
      <c r="OD252" s="225" t="e">
        <v>#N/A</v>
      </c>
      <c r="OE252" s="225" t="e">
        <v>#N/A</v>
      </c>
      <c r="OF252" s="225" t="e">
        <v>#N/A</v>
      </c>
      <c r="OG252" s="225" t="e">
        <v>#N/A</v>
      </c>
      <c r="OH252" s="225" t="e">
        <v>#N/A</v>
      </c>
      <c r="OI252" s="225" t="e">
        <v>#N/A</v>
      </c>
      <c r="OJ252" s="225" t="e">
        <v>#N/A</v>
      </c>
      <c r="OK252" s="225" t="e">
        <v>#N/A</v>
      </c>
      <c r="OL252" s="225" t="e">
        <v>#N/A</v>
      </c>
      <c r="OM252" s="225" t="e">
        <v>#N/A</v>
      </c>
      <c r="ON252" s="225" t="e">
        <v>#N/A</v>
      </c>
      <c r="OO252" s="225" t="e">
        <v>#N/A</v>
      </c>
      <c r="OP252" s="225" t="e">
        <v>#N/A</v>
      </c>
      <c r="OQ252" s="225" t="e">
        <v>#N/A</v>
      </c>
      <c r="OR252" s="225" t="e">
        <v>#N/A</v>
      </c>
      <c r="OS252" s="225" t="e">
        <v>#N/A</v>
      </c>
      <c r="OT252" s="225" t="e">
        <v>#N/A</v>
      </c>
      <c r="OU252" s="225" t="e">
        <v>#N/A</v>
      </c>
      <c r="OV252" s="225" t="e">
        <v>#N/A</v>
      </c>
      <c r="OW252" s="225" t="e">
        <v>#N/A</v>
      </c>
      <c r="OX252" s="225" t="e">
        <v>#N/A</v>
      </c>
      <c r="OY252" s="225" t="e">
        <v>#N/A</v>
      </c>
      <c r="OZ252" s="225" t="e">
        <v>#N/A</v>
      </c>
      <c r="PA252" s="225" t="e">
        <v>#N/A</v>
      </c>
      <c r="PB252" s="225" t="e">
        <v>#N/A</v>
      </c>
      <c r="PC252" s="225" t="e">
        <v>#N/A</v>
      </c>
      <c r="PD252" s="225" t="e">
        <v>#N/A</v>
      </c>
      <c r="PE252" s="225" t="e">
        <v>#N/A</v>
      </c>
      <c r="PF252" s="225" t="e">
        <v>#N/A</v>
      </c>
      <c r="PG252" s="225" t="e">
        <v>#N/A</v>
      </c>
      <c r="PH252" s="225" t="e">
        <v>#N/A</v>
      </c>
      <c r="PI252" s="225" t="e">
        <v>#N/A</v>
      </c>
      <c r="PJ252" s="225" t="e">
        <v>#N/A</v>
      </c>
      <c r="PK252" s="225" t="e">
        <v>#N/A</v>
      </c>
      <c r="PL252" s="225" t="e">
        <v>#N/A</v>
      </c>
      <c r="PM252" s="225" t="e">
        <v>#N/A</v>
      </c>
      <c r="PN252" s="225" t="e">
        <v>#N/A</v>
      </c>
      <c r="PO252" s="225" t="e">
        <v>#N/A</v>
      </c>
      <c r="PP252" s="225" t="e">
        <v>#N/A</v>
      </c>
      <c r="PQ252" s="225" t="e">
        <v>#N/A</v>
      </c>
      <c r="PR252" s="225" t="e">
        <v>#N/A</v>
      </c>
      <c r="PS252" s="225" t="e">
        <v>#N/A</v>
      </c>
      <c r="PT252" s="225" t="e">
        <v>#N/A</v>
      </c>
      <c r="PU252" s="225" t="e">
        <v>#N/A</v>
      </c>
      <c r="PV252" s="225" t="e">
        <v>#N/A</v>
      </c>
      <c r="PW252" s="225" t="e">
        <v>#N/A</v>
      </c>
      <c r="PX252" s="225" t="e">
        <v>#N/A</v>
      </c>
      <c r="PY252" s="225" t="e">
        <v>#N/A</v>
      </c>
      <c r="PZ252" s="225" t="e">
        <v>#N/A</v>
      </c>
      <c r="QA252" s="225" t="e">
        <v>#N/A</v>
      </c>
      <c r="QB252" s="225" t="e">
        <v>#N/A</v>
      </c>
      <c r="QC252" s="225" t="e">
        <v>#N/A</v>
      </c>
      <c r="QD252" s="225" t="e">
        <v>#N/A</v>
      </c>
      <c r="QE252" s="225" t="e">
        <v>#N/A</v>
      </c>
      <c r="QF252" s="225" t="e">
        <v>#N/A</v>
      </c>
      <c r="QG252" s="225" t="e">
        <v>#N/A</v>
      </c>
      <c r="QH252" s="225" t="e">
        <v>#N/A</v>
      </c>
      <c r="QI252" s="225" t="e">
        <v>#N/A</v>
      </c>
      <c r="QJ252" s="225" t="e">
        <v>#N/A</v>
      </c>
      <c r="QK252" s="225" t="e">
        <v>#N/A</v>
      </c>
      <c r="QL252" s="225" t="e">
        <v>#N/A</v>
      </c>
      <c r="QM252" s="225" t="e">
        <v>#N/A</v>
      </c>
      <c r="QN252" s="225" t="e">
        <v>#N/A</v>
      </c>
      <c r="QO252" s="225" t="e">
        <v>#N/A</v>
      </c>
      <c r="QP252" s="225" t="e">
        <v>#N/A</v>
      </c>
      <c r="QQ252" s="225" t="e">
        <v>#N/A</v>
      </c>
      <c r="QR252" s="225" t="e">
        <v>#N/A</v>
      </c>
      <c r="QS252" s="225" t="e">
        <v>#N/A</v>
      </c>
      <c r="QT252" s="225" t="e">
        <v>#N/A</v>
      </c>
      <c r="QU252" s="225" t="e">
        <v>#N/A</v>
      </c>
      <c r="QV252" s="225" t="e">
        <v>#N/A</v>
      </c>
      <c r="QW252" s="225" t="e">
        <v>#N/A</v>
      </c>
      <c r="QX252" s="225" t="e">
        <v>#N/A</v>
      </c>
      <c r="QY252" s="225" t="e">
        <v>#N/A</v>
      </c>
      <c r="QZ252" s="225" t="e">
        <v>#N/A</v>
      </c>
      <c r="RA252" s="225" t="e">
        <v>#N/A</v>
      </c>
      <c r="RB252" s="225" t="e">
        <v>#N/A</v>
      </c>
      <c r="RC252" s="225" t="e">
        <v>#N/A</v>
      </c>
      <c r="RD252" s="225" t="e">
        <v>#N/A</v>
      </c>
      <c r="RE252" s="225" t="e">
        <v>#N/A</v>
      </c>
      <c r="RF252" s="225" t="e">
        <v>#N/A</v>
      </c>
      <c r="RG252" s="225" t="e">
        <v>#N/A</v>
      </c>
      <c r="RH252" s="225" t="e">
        <v>#N/A</v>
      </c>
      <c r="RI252" s="225" t="e">
        <v>#N/A</v>
      </c>
      <c r="RJ252" s="225" t="e">
        <v>#N/A</v>
      </c>
      <c r="RK252" s="225" t="e">
        <v>#N/A</v>
      </c>
      <c r="RL252" s="225" t="e">
        <v>#N/A</v>
      </c>
      <c r="RM252" s="225" t="e">
        <v>#N/A</v>
      </c>
      <c r="RN252" s="225" t="e">
        <v>#N/A</v>
      </c>
      <c r="RO252" s="225" t="e">
        <v>#N/A</v>
      </c>
      <c r="RP252" s="225" t="e">
        <v>#N/A</v>
      </c>
      <c r="RQ252" s="225" t="e">
        <v>#N/A</v>
      </c>
      <c r="RR252" s="225" t="e">
        <v>#N/A</v>
      </c>
      <c r="RS252" s="225" t="e">
        <v>#N/A</v>
      </c>
      <c r="RT252" s="225" t="e">
        <v>#N/A</v>
      </c>
      <c r="RU252" s="225" t="e">
        <v>#N/A</v>
      </c>
      <c r="RV252" s="225" t="e">
        <v>#N/A</v>
      </c>
      <c r="RW252" s="225" t="e">
        <v>#N/A</v>
      </c>
      <c r="RX252" s="225" t="e">
        <v>#N/A</v>
      </c>
      <c r="RY252" s="225" t="e">
        <v>#N/A</v>
      </c>
      <c r="RZ252" s="225" t="e">
        <v>#N/A</v>
      </c>
      <c r="SA252" s="225" t="e">
        <v>#N/A</v>
      </c>
      <c r="SB252" s="225" t="e">
        <v>#N/A</v>
      </c>
      <c r="SC252" s="225" t="e">
        <v>#N/A</v>
      </c>
      <c r="SD252" s="225" t="e">
        <v>#N/A</v>
      </c>
      <c r="SE252" s="225" t="e">
        <v>#N/A</v>
      </c>
      <c r="SF252" s="225" t="e">
        <v>#N/A</v>
      </c>
      <c r="SG252" s="225" t="e">
        <v>#N/A</v>
      </c>
      <c r="SH252" s="225" t="e">
        <v>#N/A</v>
      </c>
      <c r="SI252" s="225" t="e">
        <v>#N/A</v>
      </c>
      <c r="SJ252" s="225" t="e">
        <v>#N/A</v>
      </c>
      <c r="SK252" s="225" t="e">
        <v>#N/A</v>
      </c>
      <c r="SL252" s="225" t="e">
        <v>#N/A</v>
      </c>
      <c r="SM252" s="225" t="e">
        <v>#N/A</v>
      </c>
      <c r="SN252" s="225" t="e">
        <v>#N/A</v>
      </c>
      <c r="SO252" s="225" t="e">
        <v>#N/A</v>
      </c>
      <c r="SP252" s="225" t="e">
        <v>#N/A</v>
      </c>
      <c r="SQ252" s="225" t="e">
        <v>#N/A</v>
      </c>
      <c r="SR252" s="225" t="e">
        <v>#N/A</v>
      </c>
      <c r="SS252" s="225" t="e">
        <v>#N/A</v>
      </c>
      <c r="ST252" s="225" t="e">
        <v>#N/A</v>
      </c>
      <c r="SU252" s="225" t="e">
        <v>#N/A</v>
      </c>
      <c r="SV252" s="225" t="e">
        <v>#N/A</v>
      </c>
      <c r="SW252" s="225" t="e">
        <v>#N/A</v>
      </c>
      <c r="SX252" s="225" t="e">
        <v>#N/A</v>
      </c>
      <c r="SY252" s="225" t="e">
        <v>#N/A</v>
      </c>
      <c r="SZ252" s="225" t="e">
        <v>#N/A</v>
      </c>
      <c r="TA252" s="225" t="e">
        <v>#N/A</v>
      </c>
      <c r="TB252" s="225" t="e">
        <v>#N/A</v>
      </c>
      <c r="TC252" s="225" t="e">
        <v>#N/A</v>
      </c>
      <c r="TD252" s="225" t="e">
        <v>#N/A</v>
      </c>
      <c r="TE252" s="225" t="e">
        <v>#N/A</v>
      </c>
      <c r="TF252" s="225" t="e">
        <v>#N/A</v>
      </c>
      <c r="TG252" s="225" t="e">
        <v>#N/A</v>
      </c>
      <c r="TH252" s="225" t="e">
        <v>#N/A</v>
      </c>
      <c r="TI252" s="225" t="e">
        <v>#N/A</v>
      </c>
      <c r="TJ252" s="225" t="e">
        <v>#N/A</v>
      </c>
      <c r="TK252" s="225" t="e">
        <v>#N/A</v>
      </c>
      <c r="TL252" s="225" t="e">
        <v>#N/A</v>
      </c>
      <c r="TM252" s="225" t="e">
        <v>#N/A</v>
      </c>
      <c r="TN252" s="225" t="e">
        <v>#N/A</v>
      </c>
      <c r="TO252" s="225" t="e">
        <v>#N/A</v>
      </c>
      <c r="TP252" s="225" t="e">
        <v>#N/A</v>
      </c>
      <c r="TQ252" s="225" t="e">
        <v>#N/A</v>
      </c>
      <c r="TR252" s="225" t="e">
        <v>#N/A</v>
      </c>
      <c r="TS252" s="225" t="e">
        <v>#N/A</v>
      </c>
      <c r="TT252" s="225" t="e">
        <v>#N/A</v>
      </c>
      <c r="TU252" s="225" t="e">
        <v>#N/A</v>
      </c>
      <c r="TV252" s="225" t="e">
        <v>#N/A</v>
      </c>
      <c r="TW252" s="225" t="e">
        <v>#N/A</v>
      </c>
      <c r="TX252" s="225" t="e">
        <v>#N/A</v>
      </c>
      <c r="TY252" s="225" t="e">
        <v>#N/A</v>
      </c>
      <c r="TZ252" s="225" t="e">
        <v>#N/A</v>
      </c>
      <c r="UA252" s="225" t="e">
        <v>#N/A</v>
      </c>
      <c r="UB252" s="225" t="e">
        <v>#N/A</v>
      </c>
      <c r="UC252" s="225" t="e">
        <v>#N/A</v>
      </c>
      <c r="UD252" s="225" t="e">
        <v>#N/A</v>
      </c>
      <c r="UE252" s="225" t="e">
        <v>#N/A</v>
      </c>
      <c r="UF252" s="225" t="e">
        <v>#N/A</v>
      </c>
      <c r="UG252" s="225" t="e">
        <v>#N/A</v>
      </c>
      <c r="UH252" s="225" t="e">
        <v>#N/A</v>
      </c>
      <c r="UI252" s="225" t="e">
        <v>#N/A</v>
      </c>
      <c r="UJ252" s="225" t="e">
        <v>#N/A</v>
      </c>
      <c r="UK252" s="225" t="e">
        <v>#N/A</v>
      </c>
      <c r="UL252" s="225" t="e">
        <v>#N/A</v>
      </c>
      <c r="UM252" s="225" t="e">
        <v>#N/A</v>
      </c>
      <c r="UN252" s="225" t="e">
        <v>#N/A</v>
      </c>
      <c r="UO252" s="225" t="e">
        <v>#N/A</v>
      </c>
      <c r="UP252" s="225" t="e">
        <v>#N/A</v>
      </c>
      <c r="UQ252" s="225" t="e">
        <v>#N/A</v>
      </c>
      <c r="UR252" s="225" t="e">
        <v>#N/A</v>
      </c>
      <c r="US252" s="225" t="e">
        <v>#N/A</v>
      </c>
      <c r="UT252" s="225" t="e">
        <v>#N/A</v>
      </c>
      <c r="UU252" s="225" t="e">
        <v>#N/A</v>
      </c>
      <c r="UV252" s="225" t="e">
        <v>#N/A</v>
      </c>
      <c r="UW252" s="225" t="e">
        <v>#N/A</v>
      </c>
      <c r="UX252" s="225" t="e">
        <v>#N/A</v>
      </c>
      <c r="UY252" s="225" t="e">
        <v>#N/A</v>
      </c>
      <c r="UZ252" s="225" t="e">
        <v>#N/A</v>
      </c>
      <c r="VA252" s="225" t="e">
        <v>#N/A</v>
      </c>
      <c r="VB252" s="225" t="e">
        <v>#N/A</v>
      </c>
      <c r="VC252" s="225" t="e">
        <v>#N/A</v>
      </c>
      <c r="VD252" s="225" t="e">
        <v>#N/A</v>
      </c>
      <c r="VE252" s="225" t="e">
        <v>#N/A</v>
      </c>
      <c r="VF252" s="225" t="e">
        <v>#N/A</v>
      </c>
      <c r="VG252" s="225" t="e">
        <v>#N/A</v>
      </c>
      <c r="VH252" s="225" t="e">
        <v>#N/A</v>
      </c>
      <c r="VI252" s="225" t="e">
        <v>#N/A</v>
      </c>
      <c r="VJ252" s="225" t="e">
        <v>#N/A</v>
      </c>
      <c r="VK252" s="225" t="e">
        <v>#N/A</v>
      </c>
      <c r="VL252" s="225" t="e">
        <v>#N/A</v>
      </c>
      <c r="VM252" s="225" t="e">
        <v>#N/A</v>
      </c>
      <c r="VN252" s="225" t="e">
        <v>#N/A</v>
      </c>
      <c r="VO252" s="225" t="e">
        <v>#N/A</v>
      </c>
      <c r="VP252" s="225" t="e">
        <v>#N/A</v>
      </c>
      <c r="VQ252" s="225" t="e">
        <v>#N/A</v>
      </c>
      <c r="VR252" s="225" t="e">
        <v>#N/A</v>
      </c>
      <c r="VS252" s="225" t="e">
        <v>#N/A</v>
      </c>
      <c r="VT252" s="225" t="e">
        <v>#N/A</v>
      </c>
      <c r="VU252" s="225" t="e">
        <v>#N/A</v>
      </c>
      <c r="VV252" s="225" t="e">
        <v>#N/A</v>
      </c>
      <c r="VW252" s="225" t="e">
        <v>#N/A</v>
      </c>
      <c r="VX252" s="225" t="e">
        <v>#N/A</v>
      </c>
      <c r="VY252" s="225" t="e">
        <v>#N/A</v>
      </c>
      <c r="VZ252" s="225" t="e">
        <v>#N/A</v>
      </c>
      <c r="WA252" s="225" t="e">
        <v>#N/A</v>
      </c>
      <c r="WB252" s="225" t="e">
        <v>#N/A</v>
      </c>
      <c r="WC252" s="225" t="e">
        <v>#N/A</v>
      </c>
      <c r="WD252" s="225" t="e">
        <v>#N/A</v>
      </c>
      <c r="WE252" s="225" t="e">
        <v>#N/A</v>
      </c>
      <c r="WF252" s="225" t="e">
        <v>#N/A</v>
      </c>
      <c r="WG252" s="225" t="e">
        <v>#N/A</v>
      </c>
      <c r="WH252" s="225" t="e">
        <v>#N/A</v>
      </c>
      <c r="WI252" s="225" t="e">
        <v>#N/A</v>
      </c>
      <c r="WJ252" s="225" t="e">
        <v>#N/A</v>
      </c>
      <c r="WK252" s="225" t="e">
        <v>#N/A</v>
      </c>
      <c r="WL252" s="225" t="e">
        <v>#N/A</v>
      </c>
      <c r="WM252" s="225" t="e">
        <v>#N/A</v>
      </c>
      <c r="WN252" s="225" t="e">
        <v>#N/A</v>
      </c>
      <c r="WO252" s="225" t="e">
        <v>#N/A</v>
      </c>
      <c r="WP252" s="225" t="e">
        <v>#N/A</v>
      </c>
      <c r="WQ252" s="225" t="e">
        <v>#N/A</v>
      </c>
      <c r="WR252" s="225" t="e">
        <v>#N/A</v>
      </c>
      <c r="WS252" s="225" t="e">
        <v>#N/A</v>
      </c>
      <c r="WT252" s="225" t="e">
        <v>#N/A</v>
      </c>
      <c r="WU252" s="225" t="e">
        <v>#N/A</v>
      </c>
      <c r="WV252" s="225" t="e">
        <v>#N/A</v>
      </c>
      <c r="WW252" s="225" t="e">
        <v>#N/A</v>
      </c>
      <c r="WX252" s="225" t="e">
        <v>#N/A</v>
      </c>
      <c r="WY252" s="225" t="e">
        <v>#N/A</v>
      </c>
      <c r="WZ252" s="225" t="e">
        <v>#N/A</v>
      </c>
      <c r="XA252" s="225" t="e">
        <v>#N/A</v>
      </c>
      <c r="XB252" s="225" t="e">
        <v>#N/A</v>
      </c>
      <c r="XC252" s="225" t="e">
        <v>#N/A</v>
      </c>
      <c r="XD252" s="225" t="e">
        <v>#N/A</v>
      </c>
      <c r="XE252" s="225" t="e">
        <v>#N/A</v>
      </c>
      <c r="XF252" s="225" t="e">
        <v>#N/A</v>
      </c>
      <c r="XG252" s="225" t="e">
        <v>#N/A</v>
      </c>
      <c r="XH252" s="225" t="e">
        <v>#N/A</v>
      </c>
      <c r="XI252" s="225" t="e">
        <v>#N/A</v>
      </c>
      <c r="XJ252" s="225" t="e">
        <v>#N/A</v>
      </c>
      <c r="XK252" s="225" t="e">
        <v>#N/A</v>
      </c>
      <c r="XL252" s="225" t="e">
        <v>#N/A</v>
      </c>
      <c r="XM252" s="225" t="e">
        <v>#N/A</v>
      </c>
      <c r="XN252" s="225" t="e">
        <v>#N/A</v>
      </c>
      <c r="XO252" s="225" t="e">
        <v>#N/A</v>
      </c>
      <c r="XP252" s="225" t="e">
        <v>#N/A</v>
      </c>
      <c r="XQ252" s="225" t="e">
        <v>#N/A</v>
      </c>
      <c r="XR252" s="225" t="e">
        <v>#N/A</v>
      </c>
      <c r="XS252" s="225" t="e">
        <v>#N/A</v>
      </c>
      <c r="XT252" s="225" t="e">
        <v>#N/A</v>
      </c>
      <c r="XU252" s="225" t="e">
        <v>#N/A</v>
      </c>
      <c r="XV252" s="225" t="e">
        <v>#N/A</v>
      </c>
      <c r="XW252" s="225" t="e">
        <v>#N/A</v>
      </c>
      <c r="XX252" s="225" t="e">
        <v>#N/A</v>
      </c>
      <c r="XY252" s="225" t="e">
        <v>#N/A</v>
      </c>
      <c r="XZ252" s="225" t="e">
        <v>#N/A</v>
      </c>
      <c r="YA252" s="225" t="e">
        <v>#N/A</v>
      </c>
      <c r="YB252" s="225" t="e">
        <v>#N/A</v>
      </c>
      <c r="YC252" s="225" t="e">
        <v>#N/A</v>
      </c>
      <c r="YD252" s="225" t="e">
        <v>#N/A</v>
      </c>
      <c r="YE252" s="225" t="e">
        <v>#N/A</v>
      </c>
      <c r="YF252" s="225" t="e">
        <v>#N/A</v>
      </c>
      <c r="YG252" s="225" t="e">
        <v>#N/A</v>
      </c>
      <c r="YH252" s="225" t="e">
        <v>#N/A</v>
      </c>
      <c r="YI252" s="225" t="e">
        <v>#N/A</v>
      </c>
      <c r="YJ252" s="225" t="e">
        <v>#N/A</v>
      </c>
      <c r="YK252" s="225" t="e">
        <v>#N/A</v>
      </c>
      <c r="YL252" s="225" t="e">
        <v>#N/A</v>
      </c>
      <c r="YM252" s="225" t="e">
        <v>#N/A</v>
      </c>
      <c r="YN252" s="225" t="e">
        <v>#N/A</v>
      </c>
      <c r="YO252" s="225" t="e">
        <v>#N/A</v>
      </c>
      <c r="YP252" s="225" t="e">
        <v>#N/A</v>
      </c>
      <c r="YQ252" s="225" t="e">
        <v>#N/A</v>
      </c>
      <c r="YR252" s="225" t="e">
        <v>#N/A</v>
      </c>
      <c r="YS252" s="225" t="e">
        <v>#N/A</v>
      </c>
      <c r="YT252" s="225" t="e">
        <v>#N/A</v>
      </c>
      <c r="YU252" s="225" t="e">
        <v>#N/A</v>
      </c>
      <c r="YV252" s="225" t="e">
        <v>#N/A</v>
      </c>
      <c r="YW252" s="225" t="e">
        <v>#N/A</v>
      </c>
      <c r="YX252" s="225" t="e">
        <v>#N/A</v>
      </c>
      <c r="YY252" s="225" t="e">
        <v>#N/A</v>
      </c>
      <c r="YZ252" s="225" t="e">
        <v>#N/A</v>
      </c>
      <c r="ZA252" s="225" t="e">
        <v>#N/A</v>
      </c>
      <c r="ZB252" s="225" t="e">
        <v>#N/A</v>
      </c>
      <c r="ZC252" s="225" t="e">
        <v>#N/A</v>
      </c>
      <c r="ZD252" s="225" t="e">
        <v>#N/A</v>
      </c>
      <c r="ZE252" s="225" t="e">
        <v>#N/A</v>
      </c>
      <c r="ZF252" s="225" t="e">
        <v>#N/A</v>
      </c>
      <c r="ZG252" s="225" t="e">
        <v>#N/A</v>
      </c>
      <c r="ZH252" s="225" t="e">
        <v>#N/A</v>
      </c>
      <c r="ZI252" s="225" t="e">
        <v>#N/A</v>
      </c>
      <c r="ZJ252" s="225" t="e">
        <v>#N/A</v>
      </c>
      <c r="ZK252" s="225" t="e">
        <v>#N/A</v>
      </c>
      <c r="ZL252" s="225" t="e">
        <v>#N/A</v>
      </c>
      <c r="ZM252" s="225" t="e">
        <v>#N/A</v>
      </c>
      <c r="ZN252" s="225" t="e">
        <v>#N/A</v>
      </c>
      <c r="ZO252" s="225" t="e">
        <v>#N/A</v>
      </c>
      <c r="ZP252" s="225" t="e">
        <v>#N/A</v>
      </c>
      <c r="ZQ252" s="225" t="e">
        <v>#N/A</v>
      </c>
      <c r="ZR252" s="225" t="e">
        <v>#N/A</v>
      </c>
      <c r="ZS252" s="225" t="e">
        <v>#N/A</v>
      </c>
      <c r="ZT252" s="225" t="e">
        <v>#N/A</v>
      </c>
      <c r="ZU252" s="225" t="e">
        <v>#N/A</v>
      </c>
      <c r="ZV252" s="225" t="e">
        <v>#N/A</v>
      </c>
      <c r="ZW252" s="225" t="e">
        <v>#N/A</v>
      </c>
      <c r="ZX252" s="225" t="e">
        <v>#N/A</v>
      </c>
      <c r="ZY252" s="225" t="e">
        <v>#N/A</v>
      </c>
      <c r="ZZ252" s="225" t="e">
        <v>#N/A</v>
      </c>
      <c r="AAA252" s="225" t="e">
        <v>#N/A</v>
      </c>
      <c r="AAB252" s="225" t="e">
        <v>#N/A</v>
      </c>
      <c r="AAC252" s="225" t="e">
        <v>#N/A</v>
      </c>
      <c r="AAD252" s="225" t="e">
        <v>#N/A</v>
      </c>
      <c r="AAE252" s="225" t="e">
        <v>#N/A</v>
      </c>
      <c r="AAF252" s="225" t="e">
        <v>#N/A</v>
      </c>
      <c r="AAG252" s="225" t="e">
        <v>#N/A</v>
      </c>
      <c r="AAH252" s="225" t="e">
        <v>#N/A</v>
      </c>
      <c r="AAI252" s="225" t="e">
        <v>#N/A</v>
      </c>
      <c r="AAJ252" s="225" t="e">
        <v>#N/A</v>
      </c>
      <c r="AAK252" s="225" t="e">
        <v>#N/A</v>
      </c>
      <c r="AAL252" s="225" t="e">
        <v>#N/A</v>
      </c>
      <c r="AAM252" s="225" t="e">
        <v>#N/A</v>
      </c>
      <c r="AAN252" s="225" t="e">
        <v>#N/A</v>
      </c>
      <c r="AAO252" s="225" t="e">
        <v>#N/A</v>
      </c>
      <c r="AAP252" s="225" t="e">
        <v>#N/A</v>
      </c>
      <c r="AAQ252" s="225" t="e">
        <v>#N/A</v>
      </c>
      <c r="AAR252" s="225" t="e">
        <v>#N/A</v>
      </c>
      <c r="AAS252" s="225" t="e">
        <v>#N/A</v>
      </c>
      <c r="AAT252" s="225" t="e">
        <v>#N/A</v>
      </c>
      <c r="AAU252" s="225" t="e">
        <v>#N/A</v>
      </c>
      <c r="AAV252" s="225" t="e">
        <v>#N/A</v>
      </c>
      <c r="AAW252" s="225" t="e">
        <v>#N/A</v>
      </c>
      <c r="AAX252" s="225" t="e">
        <v>#N/A</v>
      </c>
      <c r="AAY252" s="225" t="e">
        <v>#N/A</v>
      </c>
      <c r="AAZ252" s="225" t="e">
        <v>#N/A</v>
      </c>
      <c r="ABA252" s="225" t="e">
        <v>#N/A</v>
      </c>
      <c r="ABB252" s="225" t="e">
        <v>#N/A</v>
      </c>
      <c r="ABC252" s="225" t="e">
        <v>#N/A</v>
      </c>
      <c r="ABD252" s="225" t="e">
        <v>#N/A</v>
      </c>
      <c r="ABE252" s="225" t="e">
        <v>#N/A</v>
      </c>
      <c r="ABF252" s="225" t="e">
        <v>#N/A</v>
      </c>
      <c r="ABG252" s="225" t="e">
        <v>#N/A</v>
      </c>
      <c r="ABH252" s="225" t="e">
        <v>#N/A</v>
      </c>
      <c r="ABI252" s="225" t="e">
        <v>#N/A</v>
      </c>
      <c r="ABJ252" s="225" t="e">
        <v>#N/A</v>
      </c>
      <c r="ABK252" s="225" t="e">
        <v>#N/A</v>
      </c>
      <c r="ABL252" s="225" t="e">
        <v>#N/A</v>
      </c>
      <c r="ABM252" s="225" t="e">
        <v>#N/A</v>
      </c>
      <c r="ABN252" s="225" t="e">
        <v>#N/A</v>
      </c>
      <c r="ABO252" s="225" t="e">
        <v>#N/A</v>
      </c>
      <c r="ABP252" s="225" t="e">
        <v>#N/A</v>
      </c>
      <c r="ABQ252" s="225" t="e">
        <v>#N/A</v>
      </c>
      <c r="ABR252" s="225" t="e">
        <v>#N/A</v>
      </c>
      <c r="ABS252" s="225" t="e">
        <v>#N/A</v>
      </c>
      <c r="ABT252" s="225" t="e">
        <v>#N/A</v>
      </c>
      <c r="ABU252" s="225" t="e">
        <v>#N/A</v>
      </c>
      <c r="ABV252" s="225" t="e">
        <v>#N/A</v>
      </c>
      <c r="ABW252" s="225" t="e">
        <v>#N/A</v>
      </c>
      <c r="ABX252" s="225" t="e">
        <v>#N/A</v>
      </c>
      <c r="ABY252" s="225" t="e">
        <v>#N/A</v>
      </c>
      <c r="ABZ252" s="225" t="e">
        <v>#N/A</v>
      </c>
      <c r="ACA252" s="225" t="e">
        <v>#N/A</v>
      </c>
      <c r="ACB252" s="225" t="e">
        <v>#N/A</v>
      </c>
      <c r="ACC252" s="225" t="e">
        <v>#N/A</v>
      </c>
      <c r="ACD252" s="225" t="e">
        <v>#N/A</v>
      </c>
      <c r="ACE252" s="225" t="e">
        <v>#N/A</v>
      </c>
      <c r="ACF252" s="225" t="e">
        <v>#N/A</v>
      </c>
      <c r="ACG252" s="225" t="e">
        <v>#N/A</v>
      </c>
      <c r="ACH252" s="225" t="e">
        <v>#N/A</v>
      </c>
      <c r="ACI252" s="225" t="e">
        <v>#N/A</v>
      </c>
      <c r="ACJ252" s="225" t="e">
        <v>#N/A</v>
      </c>
      <c r="ACK252" s="225" t="e">
        <v>#N/A</v>
      </c>
      <c r="ACL252" s="225" t="e">
        <v>#N/A</v>
      </c>
      <c r="ACM252" s="225" t="e">
        <v>#N/A</v>
      </c>
      <c r="ACN252" s="225" t="e">
        <v>#N/A</v>
      </c>
      <c r="ACO252" s="225" t="e">
        <v>#N/A</v>
      </c>
      <c r="ACP252" s="225" t="e">
        <v>#N/A</v>
      </c>
      <c r="ACQ252" s="225" t="e">
        <v>#N/A</v>
      </c>
      <c r="ACR252" s="225" t="e">
        <v>#N/A</v>
      </c>
      <c r="ACS252" s="225" t="e">
        <v>#N/A</v>
      </c>
      <c r="ACT252" s="225" t="e">
        <v>#N/A</v>
      </c>
      <c r="ACU252" s="225" t="e">
        <v>#N/A</v>
      </c>
      <c r="ACV252" s="225" t="e">
        <v>#N/A</v>
      </c>
      <c r="ACW252" s="225" t="e">
        <v>#N/A</v>
      </c>
      <c r="ACX252" s="225" t="e">
        <v>#N/A</v>
      </c>
      <c r="ACY252" s="225" t="e">
        <v>#N/A</v>
      </c>
      <c r="ACZ252" s="225" t="e">
        <v>#N/A</v>
      </c>
      <c r="ADA252" s="225" t="e">
        <v>#N/A</v>
      </c>
      <c r="ADB252" s="225" t="e">
        <v>#N/A</v>
      </c>
      <c r="ADC252" s="225" t="e">
        <v>#N/A</v>
      </c>
      <c r="ADD252" s="225" t="e">
        <v>#N/A</v>
      </c>
      <c r="ADE252" s="225" t="e">
        <v>#N/A</v>
      </c>
      <c r="ADF252" s="225" t="e">
        <v>#N/A</v>
      </c>
      <c r="ADG252" s="225" t="e">
        <v>#N/A</v>
      </c>
      <c r="ADH252" s="225" t="e">
        <v>#N/A</v>
      </c>
      <c r="ADI252" s="225" t="e">
        <v>#N/A</v>
      </c>
      <c r="ADJ252" s="225" t="e">
        <v>#N/A</v>
      </c>
      <c r="ADK252" s="225" t="e">
        <v>#N/A</v>
      </c>
      <c r="ADL252" s="225" t="e">
        <v>#N/A</v>
      </c>
      <c r="ADM252" s="225" t="e">
        <v>#N/A</v>
      </c>
      <c r="ADN252" s="225" t="e">
        <v>#N/A</v>
      </c>
      <c r="ADO252" s="225" t="e">
        <v>#N/A</v>
      </c>
      <c r="ADP252" s="225" t="e">
        <v>#N/A</v>
      </c>
      <c r="ADQ252" s="225" t="e">
        <v>#N/A</v>
      </c>
      <c r="ADR252" s="225" t="e">
        <v>#N/A</v>
      </c>
      <c r="ADS252" s="225" t="e">
        <v>#N/A</v>
      </c>
      <c r="ADT252" s="225" t="e">
        <v>#N/A</v>
      </c>
      <c r="ADU252" s="225" t="e">
        <v>#N/A</v>
      </c>
      <c r="ADV252" s="225" t="e">
        <v>#N/A</v>
      </c>
      <c r="ADW252" s="225" t="e">
        <v>#N/A</v>
      </c>
      <c r="ADX252" s="225" t="e">
        <v>#N/A</v>
      </c>
      <c r="ADY252" s="225" t="e">
        <v>#N/A</v>
      </c>
      <c r="ADZ252" s="225" t="e">
        <v>#N/A</v>
      </c>
      <c r="AEA252" s="225" t="e">
        <v>#N/A</v>
      </c>
      <c r="AEB252" s="225" t="e">
        <v>#N/A</v>
      </c>
      <c r="AEC252" s="225" t="e">
        <v>#N/A</v>
      </c>
      <c r="AED252" s="225" t="e">
        <v>#N/A</v>
      </c>
      <c r="AEE252" s="225" t="e">
        <v>#N/A</v>
      </c>
      <c r="AEF252" s="225" t="e">
        <v>#N/A</v>
      </c>
      <c r="AEG252" s="225" t="e">
        <v>#N/A</v>
      </c>
      <c r="AEH252" s="225" t="e">
        <v>#N/A</v>
      </c>
      <c r="AEI252" s="225" t="e">
        <v>#N/A</v>
      </c>
      <c r="AEJ252" s="225" t="e">
        <v>#N/A</v>
      </c>
      <c r="AEK252" s="225" t="e">
        <v>#N/A</v>
      </c>
      <c r="AEL252" s="225" t="e">
        <v>#N/A</v>
      </c>
      <c r="AEM252" s="225" t="e">
        <v>#N/A</v>
      </c>
      <c r="AEN252" s="225" t="e">
        <v>#N/A</v>
      </c>
      <c r="AEO252" s="225" t="e">
        <v>#N/A</v>
      </c>
      <c r="AEP252" s="225" t="e">
        <v>#N/A</v>
      </c>
      <c r="AEQ252" s="225" t="e">
        <v>#N/A</v>
      </c>
      <c r="AER252" s="225" t="e">
        <v>#N/A</v>
      </c>
      <c r="AES252" s="225" t="e">
        <v>#N/A</v>
      </c>
      <c r="AET252" s="225" t="e">
        <v>#N/A</v>
      </c>
      <c r="AEU252" s="225" t="e">
        <v>#N/A</v>
      </c>
      <c r="AEV252" s="225" t="e">
        <v>#N/A</v>
      </c>
      <c r="AEW252" s="225" t="e">
        <v>#N/A</v>
      </c>
      <c r="AEX252" s="225" t="e">
        <v>#N/A</v>
      </c>
      <c r="AEY252" s="225" t="e">
        <v>#N/A</v>
      </c>
      <c r="AEZ252" s="225" t="e">
        <v>#N/A</v>
      </c>
      <c r="AFA252" s="225" t="e">
        <v>#N/A</v>
      </c>
      <c r="AFB252" s="225" t="e">
        <v>#N/A</v>
      </c>
      <c r="AFC252" s="225" t="e">
        <v>#N/A</v>
      </c>
      <c r="AFD252" s="225" t="e">
        <v>#N/A</v>
      </c>
      <c r="AFE252" s="225" t="e">
        <v>#N/A</v>
      </c>
      <c r="AFF252" s="225" t="e">
        <v>#N/A</v>
      </c>
      <c r="AFG252" s="225" t="e">
        <v>#N/A</v>
      </c>
      <c r="AFH252" s="225" t="e">
        <v>#N/A</v>
      </c>
      <c r="AFI252" s="225" t="e">
        <v>#N/A</v>
      </c>
      <c r="AFJ252" s="225" t="e">
        <v>#N/A</v>
      </c>
      <c r="AFK252" s="225" t="e">
        <v>#N/A</v>
      </c>
      <c r="AFL252" s="225" t="e">
        <v>#N/A</v>
      </c>
      <c r="AFM252" s="225" t="e">
        <v>#N/A</v>
      </c>
      <c r="AFN252" s="225" t="e">
        <v>#N/A</v>
      </c>
      <c r="AFO252" s="225" t="e">
        <v>#N/A</v>
      </c>
      <c r="AFP252" s="225" t="e">
        <v>#N/A</v>
      </c>
      <c r="AFQ252" s="225" t="e">
        <v>#N/A</v>
      </c>
      <c r="AFR252" s="225" t="e">
        <v>#N/A</v>
      </c>
      <c r="AFS252" s="225" t="e">
        <v>#N/A</v>
      </c>
      <c r="AFT252" s="225" t="e">
        <v>#N/A</v>
      </c>
      <c r="AFU252" s="225" t="e">
        <v>#N/A</v>
      </c>
      <c r="AFV252" s="225" t="e">
        <v>#N/A</v>
      </c>
      <c r="AFW252" s="225" t="e">
        <v>#N/A</v>
      </c>
      <c r="AFX252" s="225" t="e">
        <v>#N/A</v>
      </c>
      <c r="AFY252" s="225" t="e">
        <v>#N/A</v>
      </c>
      <c r="AFZ252" s="225" t="e">
        <v>#N/A</v>
      </c>
      <c r="AGA252" s="225" t="e">
        <v>#N/A</v>
      </c>
      <c r="AGB252" s="225" t="e">
        <v>#N/A</v>
      </c>
      <c r="AGC252" s="225" t="e">
        <v>#N/A</v>
      </c>
      <c r="AGD252" s="225" t="e">
        <v>#N/A</v>
      </c>
      <c r="AGE252" s="225" t="e">
        <v>#N/A</v>
      </c>
      <c r="AGF252" s="225" t="e">
        <v>#N/A</v>
      </c>
      <c r="AGG252" s="225" t="e">
        <v>#N/A</v>
      </c>
      <c r="AGH252" s="225" t="e">
        <v>#N/A</v>
      </c>
      <c r="AGI252" s="225" t="e">
        <v>#N/A</v>
      </c>
      <c r="AGJ252" s="225" t="e">
        <v>#N/A</v>
      </c>
      <c r="AGK252" s="225" t="e">
        <v>#N/A</v>
      </c>
      <c r="AGL252" s="225" t="e">
        <v>#N/A</v>
      </c>
      <c r="AGM252" s="225" t="e">
        <v>#N/A</v>
      </c>
      <c r="AGN252" s="225" t="e">
        <v>#N/A</v>
      </c>
      <c r="AGO252" s="225" t="e">
        <v>#N/A</v>
      </c>
      <c r="AGP252" s="225" t="e">
        <v>#N/A</v>
      </c>
      <c r="AGQ252" s="225" t="e">
        <v>#N/A</v>
      </c>
      <c r="AGR252" s="225" t="e">
        <v>#N/A</v>
      </c>
      <c r="AGS252" s="225" t="e">
        <v>#N/A</v>
      </c>
      <c r="AGT252" s="225" t="e">
        <v>#N/A</v>
      </c>
      <c r="AGU252" s="225" t="e">
        <v>#N/A</v>
      </c>
      <c r="AGV252" s="225" t="e">
        <v>#N/A</v>
      </c>
      <c r="AGW252" s="225" t="e">
        <v>#N/A</v>
      </c>
      <c r="AGX252" s="225" t="e">
        <v>#N/A</v>
      </c>
      <c r="AGY252" s="225" t="e">
        <v>#N/A</v>
      </c>
      <c r="AGZ252" s="225" t="e">
        <v>#N/A</v>
      </c>
      <c r="AHA252" s="225" t="e">
        <v>#N/A</v>
      </c>
      <c r="AHB252" s="225" t="e">
        <v>#N/A</v>
      </c>
      <c r="AHC252" s="225" t="e">
        <v>#N/A</v>
      </c>
      <c r="AHD252" s="225" t="e">
        <v>#N/A</v>
      </c>
      <c r="AHE252" s="225" t="e">
        <v>#N/A</v>
      </c>
      <c r="AHF252" s="225" t="e">
        <v>#N/A</v>
      </c>
      <c r="AHG252" s="225" t="e">
        <v>#N/A</v>
      </c>
      <c r="AHH252" s="225" t="e">
        <v>#N/A</v>
      </c>
      <c r="AHI252" s="225" t="e">
        <v>#N/A</v>
      </c>
      <c r="AHJ252" s="225" t="e">
        <v>#N/A</v>
      </c>
      <c r="AHK252" s="225" t="e">
        <v>#N/A</v>
      </c>
      <c r="AHL252" s="225" t="e">
        <v>#N/A</v>
      </c>
      <c r="AHM252" s="225" t="e">
        <v>#N/A</v>
      </c>
      <c r="AHN252" s="225" t="e">
        <v>#N/A</v>
      </c>
      <c r="AHO252" s="225" t="e">
        <v>#N/A</v>
      </c>
      <c r="AHP252" s="225" t="e">
        <v>#N/A</v>
      </c>
      <c r="AHQ252" s="225" t="e">
        <v>#N/A</v>
      </c>
      <c r="AHR252" s="225" t="e">
        <v>#N/A</v>
      </c>
      <c r="AHS252" s="225" t="e">
        <v>#N/A</v>
      </c>
      <c r="AHT252" s="225" t="e">
        <v>#N/A</v>
      </c>
      <c r="AHU252" s="225" t="e">
        <v>#N/A</v>
      </c>
      <c r="AHV252" s="225" t="e">
        <v>#N/A</v>
      </c>
      <c r="AHW252" s="225" t="e">
        <v>#N/A</v>
      </c>
      <c r="AHX252" s="225" t="e">
        <v>#N/A</v>
      </c>
      <c r="AHY252" s="225" t="e">
        <v>#N/A</v>
      </c>
      <c r="AHZ252" s="225" t="e">
        <v>#N/A</v>
      </c>
      <c r="AIA252" s="225" t="e">
        <v>#N/A</v>
      </c>
      <c r="AIB252" s="225" t="e">
        <v>#N/A</v>
      </c>
      <c r="AIC252" s="225" t="e">
        <v>#N/A</v>
      </c>
      <c r="AID252" s="225" t="e">
        <v>#N/A</v>
      </c>
      <c r="AIE252" s="225" t="e">
        <v>#N/A</v>
      </c>
      <c r="AIF252" s="225" t="e">
        <v>#N/A</v>
      </c>
      <c r="AIG252" s="225" t="e">
        <v>#N/A</v>
      </c>
      <c r="AIH252" s="225" t="e">
        <v>#N/A</v>
      </c>
      <c r="AII252" s="225" t="e">
        <v>#N/A</v>
      </c>
      <c r="AIJ252" s="225" t="e">
        <v>#N/A</v>
      </c>
      <c r="AIK252" s="225" t="e">
        <v>#N/A</v>
      </c>
      <c r="AIL252" s="225" t="e">
        <v>#N/A</v>
      </c>
      <c r="AIM252" s="225" t="e">
        <v>#N/A</v>
      </c>
      <c r="AIN252" s="225" t="e">
        <v>#N/A</v>
      </c>
      <c r="AIO252" s="225" t="e">
        <v>#N/A</v>
      </c>
      <c r="AIP252" s="225" t="e">
        <v>#N/A</v>
      </c>
      <c r="AIQ252" s="225" t="e">
        <v>#N/A</v>
      </c>
      <c r="AIR252" s="225" t="e">
        <v>#N/A</v>
      </c>
      <c r="AIS252" s="225" t="e">
        <v>#N/A</v>
      </c>
      <c r="AIT252" s="225" t="e">
        <v>#N/A</v>
      </c>
      <c r="AIU252" s="225" t="e">
        <v>#N/A</v>
      </c>
      <c r="AIV252" s="225" t="e">
        <v>#N/A</v>
      </c>
      <c r="AIW252" s="225" t="e">
        <v>#N/A</v>
      </c>
      <c r="AIX252" s="225" t="e">
        <v>#N/A</v>
      </c>
      <c r="AIY252" s="225" t="e">
        <v>#N/A</v>
      </c>
      <c r="AIZ252" s="225" t="e">
        <v>#N/A</v>
      </c>
      <c r="AJA252" s="225" t="e">
        <v>#N/A</v>
      </c>
      <c r="AJB252" s="225" t="e">
        <v>#N/A</v>
      </c>
      <c r="AJC252" s="225" t="e">
        <v>#N/A</v>
      </c>
      <c r="AJD252" s="225" t="e">
        <v>#N/A</v>
      </c>
      <c r="AJE252" s="225" t="e">
        <v>#N/A</v>
      </c>
      <c r="AJF252" s="225" t="e">
        <v>#N/A</v>
      </c>
      <c r="AJG252" s="225" t="e">
        <v>#N/A</v>
      </c>
      <c r="AJH252" s="225" t="e">
        <v>#N/A</v>
      </c>
      <c r="AJI252" s="225" t="e">
        <v>#N/A</v>
      </c>
      <c r="AJJ252" s="225" t="e">
        <v>#N/A</v>
      </c>
      <c r="AJK252" s="225" t="e">
        <v>#N/A</v>
      </c>
      <c r="AJL252" s="225" t="e">
        <v>#N/A</v>
      </c>
      <c r="AJM252" s="225" t="e">
        <v>#N/A</v>
      </c>
      <c r="AJN252" s="225" t="e">
        <v>#N/A</v>
      </c>
      <c r="AJO252" s="225" t="e">
        <v>#N/A</v>
      </c>
      <c r="AJP252" s="225" t="e">
        <v>#N/A</v>
      </c>
      <c r="AJQ252" s="225" t="e">
        <v>#N/A</v>
      </c>
      <c r="AJR252" s="225" t="e">
        <v>#N/A</v>
      </c>
      <c r="AJS252" s="225" t="e">
        <v>#N/A</v>
      </c>
      <c r="AJT252" s="225" t="e">
        <v>#N/A</v>
      </c>
      <c r="AJU252" s="225" t="e">
        <v>#N/A</v>
      </c>
      <c r="AJV252" s="225" t="e">
        <v>#N/A</v>
      </c>
      <c r="AJW252" s="225" t="e">
        <v>#N/A</v>
      </c>
      <c r="AJX252" s="225" t="e">
        <v>#N/A</v>
      </c>
      <c r="AJY252" s="225" t="e">
        <v>#N/A</v>
      </c>
      <c r="AJZ252" s="225" t="e">
        <v>#N/A</v>
      </c>
      <c r="AKA252" s="225" t="e">
        <v>#N/A</v>
      </c>
      <c r="AKB252" s="225" t="e">
        <v>#N/A</v>
      </c>
      <c r="AKC252" s="225" t="e">
        <v>#N/A</v>
      </c>
      <c r="AKD252" s="225" t="e">
        <v>#N/A</v>
      </c>
      <c r="AKE252" s="225" t="e">
        <v>#N/A</v>
      </c>
      <c r="AKF252" s="225" t="e">
        <v>#N/A</v>
      </c>
      <c r="AKG252" s="225" t="e">
        <v>#N/A</v>
      </c>
      <c r="AKH252" s="225" t="e">
        <v>#N/A</v>
      </c>
      <c r="AKI252" s="225" t="e">
        <v>#N/A</v>
      </c>
      <c r="AKJ252" s="225" t="e">
        <v>#N/A</v>
      </c>
      <c r="AKK252" s="225" t="e">
        <v>#N/A</v>
      </c>
      <c r="AKL252" s="225" t="e">
        <v>#N/A</v>
      </c>
      <c r="AKM252" s="225" t="e">
        <v>#N/A</v>
      </c>
      <c r="AKN252" s="225" t="e">
        <v>#N/A</v>
      </c>
      <c r="AKO252" s="225" t="e">
        <v>#N/A</v>
      </c>
      <c r="AKP252" s="225" t="e">
        <v>#N/A</v>
      </c>
      <c r="AKQ252" s="225" t="e">
        <v>#N/A</v>
      </c>
      <c r="AKR252" s="225" t="e">
        <v>#N/A</v>
      </c>
      <c r="AKS252" s="225" t="e">
        <v>#N/A</v>
      </c>
      <c r="AKT252" s="225" t="e">
        <v>#N/A</v>
      </c>
      <c r="AKU252" s="225" t="e">
        <v>#N/A</v>
      </c>
      <c r="AKV252" s="225" t="e">
        <v>#N/A</v>
      </c>
      <c r="AKW252" s="225" t="e">
        <v>#N/A</v>
      </c>
      <c r="AKX252" s="225" t="e">
        <v>#N/A</v>
      </c>
      <c r="AKY252" s="225" t="e">
        <v>#N/A</v>
      </c>
      <c r="AKZ252" s="225" t="e">
        <v>#N/A</v>
      </c>
      <c r="ALA252" s="225" t="e">
        <v>#N/A</v>
      </c>
      <c r="ALB252" s="225" t="e">
        <v>#N/A</v>
      </c>
      <c r="ALC252" s="225" t="e">
        <v>#N/A</v>
      </c>
      <c r="ALD252" s="225" t="e">
        <v>#N/A</v>
      </c>
      <c r="ALE252" s="225" t="e">
        <v>#N/A</v>
      </c>
      <c r="ALF252" s="225" t="e">
        <v>#N/A</v>
      </c>
      <c r="ALG252" s="225" t="e">
        <v>#N/A</v>
      </c>
      <c r="ALH252" s="225" t="e">
        <v>#N/A</v>
      </c>
      <c r="ALI252" s="225" t="e">
        <v>#N/A</v>
      </c>
      <c r="ALJ252" s="225" t="e">
        <v>#N/A</v>
      </c>
      <c r="ALK252" s="225" t="e">
        <v>#N/A</v>
      </c>
      <c r="ALL252" s="225" t="e">
        <v>#N/A</v>
      </c>
      <c r="ALM252" s="225" t="e">
        <v>#N/A</v>
      </c>
      <c r="ALN252" s="225" t="e">
        <v>#N/A</v>
      </c>
      <c r="ALO252" s="225" t="e">
        <v>#N/A</v>
      </c>
      <c r="ALP252" s="225" t="e">
        <v>#N/A</v>
      </c>
      <c r="ALQ252" s="225" t="e">
        <v>#N/A</v>
      </c>
      <c r="ALR252" s="225" t="e">
        <v>#N/A</v>
      </c>
      <c r="ALS252" s="225" t="e">
        <v>#N/A</v>
      </c>
      <c r="ALT252" s="225" t="e">
        <v>#N/A</v>
      </c>
      <c r="ALU252" s="225" t="e">
        <v>#N/A</v>
      </c>
      <c r="ALV252" s="225" t="e">
        <v>#N/A</v>
      </c>
      <c r="ALW252" s="225" t="e">
        <v>#N/A</v>
      </c>
      <c r="ALX252" s="225" t="e">
        <v>#N/A</v>
      </c>
      <c r="ALY252" s="225" t="e">
        <v>#N/A</v>
      </c>
      <c r="ALZ252" s="225" t="e">
        <v>#N/A</v>
      </c>
      <c r="AMA252" s="225" t="e">
        <v>#N/A</v>
      </c>
      <c r="AMB252" s="225" t="e">
        <v>#N/A</v>
      </c>
      <c r="AMC252" s="225" t="e">
        <v>#N/A</v>
      </c>
      <c r="AMD252" s="225" t="e">
        <v>#N/A</v>
      </c>
      <c r="AME252" s="225" t="e">
        <v>#N/A</v>
      </c>
      <c r="AMF252" s="225" t="e">
        <v>#N/A</v>
      </c>
      <c r="AMG252" s="225" t="e">
        <v>#N/A</v>
      </c>
      <c r="AMH252" s="225" t="e">
        <v>#N/A</v>
      </c>
      <c r="AMI252" s="225" t="e">
        <v>#N/A</v>
      </c>
      <c r="AMJ252" s="225" t="e">
        <v>#N/A</v>
      </c>
      <c r="AMK252" s="225" t="e">
        <v>#N/A</v>
      </c>
      <c r="AML252" s="225" t="e">
        <v>#N/A</v>
      </c>
      <c r="AMM252" s="225" t="e">
        <v>#N/A</v>
      </c>
      <c r="AMN252" s="225" t="e">
        <v>#N/A</v>
      </c>
      <c r="AMO252" s="225" t="e">
        <v>#N/A</v>
      </c>
      <c r="AMP252" s="225" t="e">
        <v>#N/A</v>
      </c>
      <c r="AMQ252" s="225" t="e">
        <v>#N/A</v>
      </c>
      <c r="AMR252" s="225" t="e">
        <v>#N/A</v>
      </c>
      <c r="AMS252" s="225" t="e">
        <v>#N/A</v>
      </c>
      <c r="AMT252" s="225" t="e">
        <v>#N/A</v>
      </c>
      <c r="AMU252" s="225" t="e">
        <v>#N/A</v>
      </c>
      <c r="AMV252" s="225" t="e">
        <v>#N/A</v>
      </c>
      <c r="AMW252" s="225" t="e">
        <v>#N/A</v>
      </c>
      <c r="AMX252" s="225" t="e">
        <v>#N/A</v>
      </c>
      <c r="AMY252" s="225" t="e">
        <v>#N/A</v>
      </c>
      <c r="AMZ252" s="225" t="e">
        <v>#N/A</v>
      </c>
      <c r="ANA252" s="225" t="e">
        <v>#N/A</v>
      </c>
      <c r="ANB252" s="225" t="e">
        <v>#N/A</v>
      </c>
      <c r="ANC252" s="225" t="e">
        <v>#N/A</v>
      </c>
      <c r="AND252" s="225" t="e">
        <v>#N/A</v>
      </c>
      <c r="ANE252" s="225" t="e">
        <v>#N/A</v>
      </c>
      <c r="ANF252" s="225" t="e">
        <v>#N/A</v>
      </c>
      <c r="ANG252" s="225" t="e">
        <v>#N/A</v>
      </c>
      <c r="ANH252" s="225" t="e">
        <v>#N/A</v>
      </c>
      <c r="ANI252" s="225" t="e">
        <v>#N/A</v>
      </c>
      <c r="ANJ252" s="225" t="e">
        <v>#N/A</v>
      </c>
      <c r="ANK252" s="225" t="e">
        <v>#N/A</v>
      </c>
      <c r="ANL252" s="225" t="e">
        <v>#N/A</v>
      </c>
      <c r="ANM252" s="225" t="e">
        <v>#N/A</v>
      </c>
      <c r="ANN252" s="225" t="e">
        <v>#N/A</v>
      </c>
      <c r="ANO252" s="225" t="e">
        <v>#N/A</v>
      </c>
      <c r="ANP252" s="225" t="e">
        <v>#N/A</v>
      </c>
      <c r="ANQ252" s="225" t="e">
        <v>#N/A</v>
      </c>
      <c r="ANR252" s="225" t="e">
        <v>#N/A</v>
      </c>
      <c r="ANS252" s="225" t="e">
        <v>#N/A</v>
      </c>
      <c r="ANT252" s="225" t="e">
        <v>#N/A</v>
      </c>
      <c r="ANU252" s="225" t="e">
        <v>#N/A</v>
      </c>
      <c r="ANV252" s="225" t="e">
        <v>#N/A</v>
      </c>
      <c r="ANW252" s="225" t="e">
        <v>#N/A</v>
      </c>
      <c r="ANX252" s="225" t="e">
        <v>#N/A</v>
      </c>
      <c r="ANY252" s="225" t="e">
        <v>#N/A</v>
      </c>
      <c r="ANZ252" s="225" t="e">
        <v>#N/A</v>
      </c>
      <c r="AOA252" s="225" t="e">
        <v>#N/A</v>
      </c>
      <c r="AOB252" s="225" t="e">
        <v>#N/A</v>
      </c>
      <c r="AOC252" s="225" t="e">
        <v>#N/A</v>
      </c>
      <c r="AOD252" s="225" t="e">
        <v>#N/A</v>
      </c>
      <c r="AOE252" s="225" t="e">
        <v>#N/A</v>
      </c>
      <c r="AOF252" s="225" t="e">
        <v>#N/A</v>
      </c>
      <c r="AOG252" s="225" t="e">
        <v>#N/A</v>
      </c>
      <c r="AOH252" s="225" t="e">
        <v>#N/A</v>
      </c>
      <c r="AOI252" s="225" t="e">
        <v>#N/A</v>
      </c>
      <c r="AOJ252" s="225" t="e">
        <v>#N/A</v>
      </c>
      <c r="AOK252" s="225" t="e">
        <v>#N/A</v>
      </c>
      <c r="AOL252" s="225" t="e">
        <v>#N/A</v>
      </c>
      <c r="AOM252" s="225" t="e">
        <v>#N/A</v>
      </c>
      <c r="AON252" s="225" t="e">
        <v>#N/A</v>
      </c>
      <c r="AOO252" s="225" t="e">
        <v>#N/A</v>
      </c>
      <c r="AOP252" s="225" t="e">
        <v>#N/A</v>
      </c>
      <c r="AOQ252" s="225" t="e">
        <v>#N/A</v>
      </c>
      <c r="AOR252" s="225" t="e">
        <v>#N/A</v>
      </c>
      <c r="AOS252" s="225" t="e">
        <v>#N/A</v>
      </c>
      <c r="AOT252" s="225" t="e">
        <v>#N/A</v>
      </c>
      <c r="AOU252" s="225" t="e">
        <v>#N/A</v>
      </c>
      <c r="AOV252" s="225" t="e">
        <v>#N/A</v>
      </c>
      <c r="AOW252" s="225" t="e">
        <v>#N/A</v>
      </c>
      <c r="AOX252" s="225" t="e">
        <v>#N/A</v>
      </c>
      <c r="AOY252" s="225" t="e">
        <v>#N/A</v>
      </c>
      <c r="AOZ252" s="225" t="e">
        <v>#N/A</v>
      </c>
      <c r="APA252" s="225" t="e">
        <v>#N/A</v>
      </c>
      <c r="APB252" s="225" t="e">
        <v>#N/A</v>
      </c>
      <c r="APC252" s="225" t="e">
        <v>#N/A</v>
      </c>
      <c r="APD252" s="225" t="e">
        <v>#N/A</v>
      </c>
      <c r="APE252" s="225" t="e">
        <v>#N/A</v>
      </c>
      <c r="APF252" s="225" t="e">
        <v>#N/A</v>
      </c>
      <c r="APG252" s="225" t="e">
        <v>#N/A</v>
      </c>
      <c r="APH252" s="225" t="e">
        <v>#N/A</v>
      </c>
      <c r="API252" s="225" t="e">
        <v>#N/A</v>
      </c>
      <c r="APJ252" s="225" t="e">
        <v>#N/A</v>
      </c>
      <c r="APK252" s="225" t="e">
        <v>#N/A</v>
      </c>
      <c r="APL252" s="225" t="e">
        <v>#N/A</v>
      </c>
      <c r="APM252" s="225" t="e">
        <v>#N/A</v>
      </c>
      <c r="APN252" s="225" t="e">
        <v>#N/A</v>
      </c>
      <c r="APO252" s="225" t="e">
        <v>#N/A</v>
      </c>
      <c r="APP252" s="225" t="e">
        <v>#N/A</v>
      </c>
      <c r="APQ252" s="225" t="e">
        <v>#N/A</v>
      </c>
      <c r="APR252" s="225" t="e">
        <v>#N/A</v>
      </c>
      <c r="APS252" s="225" t="e">
        <v>#N/A</v>
      </c>
      <c r="APT252" s="225" t="e">
        <v>#N/A</v>
      </c>
      <c r="APU252" s="225" t="e">
        <v>#N/A</v>
      </c>
      <c r="APV252" s="225" t="e">
        <v>#N/A</v>
      </c>
      <c r="APW252" s="225" t="e">
        <v>#N/A</v>
      </c>
      <c r="APX252" s="225" t="e">
        <v>#N/A</v>
      </c>
      <c r="APY252" s="225" t="e">
        <v>#N/A</v>
      </c>
      <c r="APZ252" s="225" t="e">
        <v>#N/A</v>
      </c>
      <c r="AQA252" s="225" t="e">
        <v>#N/A</v>
      </c>
      <c r="AQB252" s="225" t="e">
        <v>#N/A</v>
      </c>
      <c r="AQC252" s="225" t="e">
        <v>#N/A</v>
      </c>
      <c r="AQD252" s="225" t="e">
        <v>#N/A</v>
      </c>
      <c r="AQE252" s="225" t="e">
        <v>#N/A</v>
      </c>
      <c r="AQF252" s="225" t="e">
        <v>#N/A</v>
      </c>
      <c r="AQG252" s="225" t="e">
        <v>#N/A</v>
      </c>
      <c r="AQH252" s="225" t="e">
        <v>#N/A</v>
      </c>
      <c r="AQI252" s="225" t="e">
        <v>#N/A</v>
      </c>
      <c r="AQJ252" s="225" t="e">
        <v>#N/A</v>
      </c>
      <c r="AQK252" s="225" t="e">
        <v>#N/A</v>
      </c>
      <c r="AQL252" s="225" t="e">
        <v>#N/A</v>
      </c>
      <c r="AQM252" s="225" t="e">
        <v>#N/A</v>
      </c>
      <c r="AQN252" s="225" t="e">
        <v>#N/A</v>
      </c>
      <c r="AQO252" s="225" t="e">
        <v>#N/A</v>
      </c>
      <c r="AQP252" s="225" t="e">
        <v>#N/A</v>
      </c>
      <c r="AQQ252" s="225" t="e">
        <v>#N/A</v>
      </c>
      <c r="AQR252" s="225" t="e">
        <v>#N/A</v>
      </c>
      <c r="AQS252" s="225" t="e">
        <v>#N/A</v>
      </c>
      <c r="AQT252" s="225" t="e">
        <v>#N/A</v>
      </c>
      <c r="AQU252" s="225" t="e">
        <v>#N/A</v>
      </c>
      <c r="AQV252" s="225" t="e">
        <v>#N/A</v>
      </c>
      <c r="AQW252" s="225" t="e">
        <v>#N/A</v>
      </c>
      <c r="AQX252" s="225" t="e">
        <v>#N/A</v>
      </c>
      <c r="AQY252" s="225" t="e">
        <v>#N/A</v>
      </c>
      <c r="AQZ252" s="225" t="e">
        <v>#N/A</v>
      </c>
      <c r="ARA252" s="225" t="e">
        <v>#N/A</v>
      </c>
      <c r="ARB252" s="225" t="e">
        <v>#N/A</v>
      </c>
      <c r="ARC252" s="225" t="e">
        <v>#N/A</v>
      </c>
      <c r="ARD252" s="225" t="e">
        <v>#N/A</v>
      </c>
      <c r="ARE252" s="225" t="e">
        <v>#N/A</v>
      </c>
      <c r="ARF252" s="225" t="e">
        <v>#N/A</v>
      </c>
      <c r="ARG252" s="225" t="e">
        <v>#N/A</v>
      </c>
      <c r="ARH252" s="225" t="e">
        <v>#N/A</v>
      </c>
      <c r="ARI252" s="225" t="e">
        <v>#N/A</v>
      </c>
      <c r="ARJ252" s="225" t="e">
        <v>#N/A</v>
      </c>
      <c r="ARK252" s="225" t="e">
        <v>#N/A</v>
      </c>
      <c r="ARL252" s="225" t="e">
        <v>#N/A</v>
      </c>
      <c r="ARM252" s="225" t="e">
        <v>#N/A</v>
      </c>
      <c r="ARN252" s="225" t="e">
        <v>#N/A</v>
      </c>
      <c r="ARO252" s="225" t="e">
        <v>#N/A</v>
      </c>
      <c r="ARP252" s="225" t="e">
        <v>#N/A</v>
      </c>
      <c r="ARQ252" s="225" t="e">
        <v>#N/A</v>
      </c>
      <c r="ARR252" s="225" t="e">
        <v>#N/A</v>
      </c>
      <c r="ARS252" s="225" t="e">
        <v>#N/A</v>
      </c>
      <c r="ART252" s="225" t="e">
        <v>#N/A</v>
      </c>
      <c r="ARU252" s="225" t="e">
        <v>#N/A</v>
      </c>
      <c r="ARV252" s="225" t="e">
        <v>#N/A</v>
      </c>
      <c r="ARW252" s="225" t="e">
        <v>#N/A</v>
      </c>
      <c r="ARX252" s="225" t="e">
        <v>#N/A</v>
      </c>
      <c r="ARY252" s="225" t="e">
        <v>#N/A</v>
      </c>
      <c r="ARZ252" s="225" t="e">
        <v>#N/A</v>
      </c>
      <c r="ASA252" s="225" t="e">
        <v>#N/A</v>
      </c>
      <c r="ASB252" s="225" t="e">
        <v>#N/A</v>
      </c>
      <c r="ASC252" s="225" t="e">
        <v>#N/A</v>
      </c>
      <c r="ASD252" s="225" t="e">
        <v>#N/A</v>
      </c>
      <c r="ASE252" s="225" t="e">
        <v>#N/A</v>
      </c>
      <c r="ASF252" s="225" t="e">
        <v>#N/A</v>
      </c>
      <c r="ASG252" s="225" t="e">
        <v>#N/A</v>
      </c>
      <c r="ASH252" s="225" t="e">
        <v>#N/A</v>
      </c>
      <c r="ASI252" s="225" t="e">
        <v>#N/A</v>
      </c>
      <c r="ASJ252" s="225" t="e">
        <v>#N/A</v>
      </c>
      <c r="ASK252" s="225" t="e">
        <v>#N/A</v>
      </c>
      <c r="ASL252" s="225" t="e">
        <v>#N/A</v>
      </c>
      <c r="ASM252" s="225" t="e">
        <v>#N/A</v>
      </c>
      <c r="ASN252" s="225" t="e">
        <v>#N/A</v>
      </c>
      <c r="ASO252" s="225" t="e">
        <v>#N/A</v>
      </c>
      <c r="ASP252" s="225" t="e">
        <v>#N/A</v>
      </c>
      <c r="ASQ252" s="225" t="e">
        <v>#N/A</v>
      </c>
      <c r="ASR252" s="225" t="e">
        <v>#N/A</v>
      </c>
      <c r="ASS252" s="225" t="e">
        <v>#N/A</v>
      </c>
      <c r="AST252" s="225" t="e">
        <v>#N/A</v>
      </c>
      <c r="ASU252" s="225" t="e">
        <v>#N/A</v>
      </c>
      <c r="ASV252" s="225" t="e">
        <v>#N/A</v>
      </c>
      <c r="ASW252" s="225" t="e">
        <v>#N/A</v>
      </c>
      <c r="ASX252" s="225" t="e">
        <v>#N/A</v>
      </c>
      <c r="ASY252" s="225" t="e">
        <v>#N/A</v>
      </c>
      <c r="ASZ252" s="225" t="e">
        <v>#N/A</v>
      </c>
      <c r="ATA252" s="225" t="e">
        <v>#N/A</v>
      </c>
      <c r="ATB252" s="225" t="e">
        <v>#N/A</v>
      </c>
      <c r="ATC252" s="225" t="e">
        <v>#N/A</v>
      </c>
      <c r="ATD252" s="225" t="e">
        <v>#N/A</v>
      </c>
      <c r="ATE252" s="225" t="e">
        <v>#N/A</v>
      </c>
      <c r="ATF252" s="225" t="e">
        <v>#N/A</v>
      </c>
      <c r="ATG252" s="225" t="e">
        <v>#N/A</v>
      </c>
      <c r="ATH252" s="225" t="e">
        <v>#N/A</v>
      </c>
      <c r="ATI252" s="225" t="e">
        <v>#N/A</v>
      </c>
      <c r="ATJ252" s="225" t="e">
        <v>#N/A</v>
      </c>
      <c r="ATK252" s="225" t="e">
        <v>#N/A</v>
      </c>
      <c r="ATL252" s="225" t="e">
        <v>#N/A</v>
      </c>
      <c r="ATM252" s="225" t="e">
        <v>#N/A</v>
      </c>
      <c r="ATN252" s="225" t="e">
        <v>#N/A</v>
      </c>
      <c r="ATO252" s="225" t="e">
        <v>#N/A</v>
      </c>
      <c r="ATP252" s="225" t="e">
        <v>#N/A</v>
      </c>
      <c r="ATQ252" s="225" t="e">
        <v>#N/A</v>
      </c>
      <c r="ATR252" s="225" t="e">
        <v>#N/A</v>
      </c>
      <c r="ATS252" s="225" t="e">
        <v>#N/A</v>
      </c>
      <c r="ATT252" s="225" t="e">
        <v>#N/A</v>
      </c>
      <c r="ATU252" s="225" t="e">
        <v>#N/A</v>
      </c>
      <c r="ATV252" s="225" t="e">
        <v>#N/A</v>
      </c>
      <c r="ATW252" s="225" t="e">
        <v>#N/A</v>
      </c>
      <c r="ATX252" s="225" t="e">
        <v>#N/A</v>
      </c>
      <c r="ATY252" s="225" t="e">
        <v>#N/A</v>
      </c>
      <c r="ATZ252" s="225" t="e">
        <v>#N/A</v>
      </c>
      <c r="AUA252" s="225" t="e">
        <v>#N/A</v>
      </c>
      <c r="AUB252" s="225" t="e">
        <v>#N/A</v>
      </c>
      <c r="AUC252" s="225" t="e">
        <v>#N/A</v>
      </c>
      <c r="AUD252" s="225" t="e">
        <v>#N/A</v>
      </c>
      <c r="AUE252" s="225" t="e">
        <v>#N/A</v>
      </c>
      <c r="AUF252" s="225" t="e">
        <v>#N/A</v>
      </c>
      <c r="AUG252" s="225" t="e">
        <v>#N/A</v>
      </c>
      <c r="AUH252" s="225" t="e">
        <v>#N/A</v>
      </c>
      <c r="AUI252" s="225" t="e">
        <v>#N/A</v>
      </c>
      <c r="AUJ252" s="225" t="e">
        <v>#N/A</v>
      </c>
      <c r="AUK252" s="225" t="e">
        <v>#N/A</v>
      </c>
      <c r="AUL252" s="225" t="e">
        <v>#N/A</v>
      </c>
      <c r="AUM252" s="225" t="e">
        <v>#N/A</v>
      </c>
      <c r="AUN252" s="225" t="e">
        <v>#N/A</v>
      </c>
      <c r="AUO252" s="225" t="e">
        <v>#N/A</v>
      </c>
      <c r="AUP252" s="225" t="e">
        <v>#N/A</v>
      </c>
      <c r="AUQ252" s="225" t="e">
        <v>#N/A</v>
      </c>
      <c r="AUR252" s="225" t="e">
        <v>#N/A</v>
      </c>
      <c r="AUS252" s="225" t="e">
        <v>#N/A</v>
      </c>
      <c r="AUT252" s="225" t="e">
        <v>#N/A</v>
      </c>
      <c r="AUU252" s="225" t="e">
        <v>#N/A</v>
      </c>
      <c r="AUV252" s="225" t="e">
        <v>#N/A</v>
      </c>
      <c r="AUW252" s="225" t="e">
        <v>#N/A</v>
      </c>
      <c r="AUX252" s="225" t="e">
        <v>#N/A</v>
      </c>
      <c r="AUY252" s="225" t="e">
        <v>#N/A</v>
      </c>
      <c r="AUZ252" s="225" t="e">
        <v>#N/A</v>
      </c>
      <c r="AVA252" s="225" t="e">
        <v>#N/A</v>
      </c>
      <c r="AVB252" s="225" t="e">
        <v>#N/A</v>
      </c>
      <c r="AVC252" s="225" t="e">
        <v>#N/A</v>
      </c>
      <c r="AVD252" s="225" t="e">
        <v>#N/A</v>
      </c>
      <c r="AVE252" s="225" t="e">
        <v>#N/A</v>
      </c>
      <c r="AVF252" s="225" t="e">
        <v>#N/A</v>
      </c>
      <c r="AVG252" s="225" t="e">
        <v>#N/A</v>
      </c>
      <c r="AVH252" s="225" t="e">
        <v>#N/A</v>
      </c>
      <c r="AVI252" s="225" t="e">
        <v>#N/A</v>
      </c>
      <c r="AVJ252" s="225" t="e">
        <v>#N/A</v>
      </c>
      <c r="AVK252" s="225" t="e">
        <v>#N/A</v>
      </c>
      <c r="AVL252" s="225" t="e">
        <v>#N/A</v>
      </c>
      <c r="AVM252" s="225" t="e">
        <v>#N/A</v>
      </c>
      <c r="AVN252" s="225" t="e">
        <v>#N/A</v>
      </c>
      <c r="AVO252" s="225" t="e">
        <v>#N/A</v>
      </c>
      <c r="AVP252" s="225" t="e">
        <v>#N/A</v>
      </c>
      <c r="AVQ252" s="225" t="e">
        <v>#N/A</v>
      </c>
      <c r="AVR252" s="225" t="e">
        <v>#N/A</v>
      </c>
      <c r="AVS252" s="225" t="e">
        <v>#N/A</v>
      </c>
      <c r="AVT252" s="225" t="e">
        <v>#N/A</v>
      </c>
      <c r="AVU252" s="225" t="e">
        <v>#N/A</v>
      </c>
      <c r="AVV252" s="225" t="e">
        <v>#N/A</v>
      </c>
      <c r="AVW252" s="225" t="e">
        <v>#N/A</v>
      </c>
      <c r="AVX252" s="225" t="e">
        <v>#N/A</v>
      </c>
      <c r="AVY252" s="225" t="e">
        <v>#N/A</v>
      </c>
      <c r="AVZ252" s="225" t="e">
        <v>#N/A</v>
      </c>
      <c r="AWA252" s="225" t="e">
        <v>#N/A</v>
      </c>
      <c r="AWB252" s="225" t="e">
        <v>#N/A</v>
      </c>
      <c r="AWC252" s="225" t="e">
        <v>#N/A</v>
      </c>
      <c r="AWD252" s="225" t="e">
        <v>#N/A</v>
      </c>
      <c r="AWE252" s="225" t="e">
        <v>#N/A</v>
      </c>
      <c r="AWF252" s="225" t="e">
        <v>#N/A</v>
      </c>
      <c r="AWG252" s="225" t="e">
        <v>#N/A</v>
      </c>
      <c r="AWH252" s="225" t="e">
        <v>#N/A</v>
      </c>
      <c r="AWI252" s="225" t="e">
        <v>#N/A</v>
      </c>
      <c r="AWJ252" s="225" t="e">
        <v>#N/A</v>
      </c>
      <c r="AWK252" s="225" t="e">
        <v>#N/A</v>
      </c>
      <c r="AWL252" s="225" t="e">
        <v>#N/A</v>
      </c>
      <c r="AWM252" s="225" t="e">
        <v>#N/A</v>
      </c>
      <c r="AWN252" s="225" t="e">
        <v>#N/A</v>
      </c>
      <c r="AWO252" s="225" t="e">
        <v>#N/A</v>
      </c>
      <c r="AWP252" s="225" t="e">
        <v>#N/A</v>
      </c>
      <c r="AWQ252" s="225" t="e">
        <v>#N/A</v>
      </c>
      <c r="AWR252" s="225" t="e">
        <v>#N/A</v>
      </c>
      <c r="AWS252" s="225" t="e">
        <v>#N/A</v>
      </c>
      <c r="AWT252" s="225" t="e">
        <v>#N/A</v>
      </c>
      <c r="AWU252" s="225" t="e">
        <v>#N/A</v>
      </c>
      <c r="AWV252" s="225" t="e">
        <v>#N/A</v>
      </c>
      <c r="AWW252" s="225" t="e">
        <v>#N/A</v>
      </c>
      <c r="AWX252" s="225" t="e">
        <v>#N/A</v>
      </c>
      <c r="AWY252" s="225" t="e">
        <v>#N/A</v>
      </c>
      <c r="AWZ252" s="225" t="e">
        <v>#N/A</v>
      </c>
      <c r="AXA252" s="225" t="e">
        <v>#N/A</v>
      </c>
      <c r="AXB252" s="225" t="e">
        <v>#N/A</v>
      </c>
      <c r="AXC252" s="225" t="e">
        <v>#N/A</v>
      </c>
      <c r="AXD252" s="225" t="e">
        <v>#N/A</v>
      </c>
      <c r="AXE252" s="225" t="e">
        <v>#N/A</v>
      </c>
      <c r="AXF252" s="225" t="e">
        <v>#N/A</v>
      </c>
      <c r="AXG252" s="225" t="e">
        <v>#N/A</v>
      </c>
      <c r="AXH252" s="225" t="e">
        <v>#N/A</v>
      </c>
      <c r="AXI252" s="225" t="e">
        <v>#N/A</v>
      </c>
      <c r="AXJ252" s="225" t="e">
        <v>#N/A</v>
      </c>
      <c r="AXK252" s="225" t="e">
        <v>#N/A</v>
      </c>
      <c r="AXL252" s="225" t="e">
        <v>#N/A</v>
      </c>
      <c r="AXM252" s="225" t="e">
        <v>#N/A</v>
      </c>
      <c r="AXN252" s="225" t="e">
        <v>#N/A</v>
      </c>
      <c r="AXO252" s="225" t="e">
        <v>#N/A</v>
      </c>
      <c r="AXP252" s="225" t="e">
        <v>#N/A</v>
      </c>
      <c r="AXQ252" s="225" t="e">
        <v>#N/A</v>
      </c>
      <c r="AXR252" s="225" t="e">
        <v>#N/A</v>
      </c>
      <c r="AXS252" s="225" t="e">
        <v>#N/A</v>
      </c>
      <c r="AXT252" s="225" t="e">
        <v>#N/A</v>
      </c>
      <c r="AXU252" s="225" t="e">
        <v>#N/A</v>
      </c>
      <c r="AXV252" s="225" t="e">
        <v>#N/A</v>
      </c>
      <c r="AXW252" s="225" t="e">
        <v>#N/A</v>
      </c>
      <c r="AXX252" s="225" t="e">
        <v>#N/A</v>
      </c>
      <c r="AXY252" s="225" t="e">
        <v>#N/A</v>
      </c>
      <c r="AXZ252" s="225" t="e">
        <v>#N/A</v>
      </c>
      <c r="AYA252" s="225" t="e">
        <v>#N/A</v>
      </c>
      <c r="AYB252" s="225" t="e">
        <v>#N/A</v>
      </c>
      <c r="AYC252" s="225" t="e">
        <v>#N/A</v>
      </c>
      <c r="AYD252" s="225" t="e">
        <v>#N/A</v>
      </c>
      <c r="AYE252" s="225" t="e">
        <v>#N/A</v>
      </c>
      <c r="AYF252" s="225" t="e">
        <v>#N/A</v>
      </c>
      <c r="AYG252" s="225" t="e">
        <v>#N/A</v>
      </c>
      <c r="AYH252" s="225" t="e">
        <v>#N/A</v>
      </c>
      <c r="AYI252" s="225" t="e">
        <v>#N/A</v>
      </c>
      <c r="AYJ252" s="225" t="e">
        <v>#N/A</v>
      </c>
      <c r="AYK252" s="225" t="e">
        <v>#N/A</v>
      </c>
      <c r="AYL252" s="225" t="e">
        <v>#N/A</v>
      </c>
      <c r="AYM252" s="225" t="e">
        <v>#N/A</v>
      </c>
      <c r="AYN252" s="225" t="e">
        <v>#N/A</v>
      </c>
      <c r="AYO252" s="225" t="e">
        <v>#N/A</v>
      </c>
      <c r="AYP252" s="225" t="e">
        <v>#N/A</v>
      </c>
      <c r="AYQ252" s="225" t="e">
        <v>#N/A</v>
      </c>
      <c r="AYR252" s="225" t="e">
        <v>#N/A</v>
      </c>
      <c r="AYS252" s="225" t="e">
        <v>#N/A</v>
      </c>
      <c r="AYT252" s="225" t="e">
        <v>#N/A</v>
      </c>
      <c r="AYU252" s="225" t="e">
        <v>#N/A</v>
      </c>
      <c r="AYV252" s="225" t="e">
        <v>#N/A</v>
      </c>
      <c r="AYW252" s="225" t="e">
        <v>#N/A</v>
      </c>
      <c r="AYX252" s="225" t="e">
        <v>#N/A</v>
      </c>
      <c r="AYY252" s="225" t="e">
        <v>#N/A</v>
      </c>
      <c r="AYZ252" s="225" t="e">
        <v>#N/A</v>
      </c>
      <c r="AZA252" s="225" t="e">
        <v>#N/A</v>
      </c>
      <c r="AZB252" s="225" t="e">
        <v>#N/A</v>
      </c>
      <c r="AZC252" s="225" t="e">
        <v>#N/A</v>
      </c>
      <c r="AZD252" s="225" t="e">
        <v>#N/A</v>
      </c>
      <c r="AZE252" s="225" t="e">
        <v>#N/A</v>
      </c>
      <c r="AZF252" s="225" t="e">
        <v>#N/A</v>
      </c>
      <c r="AZG252" s="225" t="e">
        <v>#N/A</v>
      </c>
      <c r="AZH252" s="225" t="e">
        <v>#N/A</v>
      </c>
      <c r="AZI252" s="225" t="e">
        <v>#N/A</v>
      </c>
      <c r="AZJ252" s="225" t="e">
        <v>#N/A</v>
      </c>
      <c r="AZK252" s="225" t="e">
        <v>#N/A</v>
      </c>
      <c r="AZL252" s="225" t="e">
        <v>#N/A</v>
      </c>
      <c r="AZM252" s="225" t="e">
        <v>#N/A</v>
      </c>
      <c r="AZN252" s="225" t="e">
        <v>#N/A</v>
      </c>
      <c r="AZO252" s="225" t="e">
        <v>#N/A</v>
      </c>
      <c r="AZP252" s="225" t="e">
        <v>#N/A</v>
      </c>
      <c r="AZQ252" s="225" t="e">
        <v>#N/A</v>
      </c>
      <c r="AZR252" s="225" t="e">
        <v>#N/A</v>
      </c>
      <c r="AZS252" s="225" t="e">
        <v>#N/A</v>
      </c>
      <c r="AZT252" s="225" t="e">
        <v>#N/A</v>
      </c>
      <c r="AZU252" s="225" t="e">
        <v>#N/A</v>
      </c>
      <c r="AZV252" s="225" t="e">
        <v>#N/A</v>
      </c>
      <c r="AZW252" s="225" t="e">
        <v>#N/A</v>
      </c>
      <c r="AZX252" s="225" t="e">
        <v>#N/A</v>
      </c>
      <c r="AZY252" s="225" t="e">
        <v>#N/A</v>
      </c>
      <c r="AZZ252" s="225" t="e">
        <v>#N/A</v>
      </c>
      <c r="BAA252" s="225" t="e">
        <v>#N/A</v>
      </c>
      <c r="BAB252" s="225" t="e">
        <v>#N/A</v>
      </c>
      <c r="BAC252" s="225" t="e">
        <v>#N/A</v>
      </c>
      <c r="BAD252" s="225" t="e">
        <v>#N/A</v>
      </c>
      <c r="BAE252" s="225" t="e">
        <v>#N/A</v>
      </c>
      <c r="BAF252" s="225" t="e">
        <v>#N/A</v>
      </c>
      <c r="BAG252" s="225" t="e">
        <v>#N/A</v>
      </c>
      <c r="BAH252" s="225" t="e">
        <v>#N/A</v>
      </c>
      <c r="BAI252" s="225" t="e">
        <v>#N/A</v>
      </c>
      <c r="BAJ252" s="225" t="e">
        <v>#N/A</v>
      </c>
      <c r="BAK252" s="225" t="e">
        <v>#N/A</v>
      </c>
      <c r="BAL252" s="225" t="e">
        <v>#N/A</v>
      </c>
      <c r="BAM252" s="225" t="e">
        <v>#N/A</v>
      </c>
      <c r="BAN252" s="225" t="e">
        <v>#N/A</v>
      </c>
      <c r="BAO252" s="225" t="e">
        <v>#N/A</v>
      </c>
      <c r="BAP252" s="225" t="e">
        <v>#N/A</v>
      </c>
      <c r="BAQ252" s="225" t="e">
        <v>#N/A</v>
      </c>
      <c r="BAR252" s="225" t="e">
        <v>#N/A</v>
      </c>
      <c r="BAS252" s="225" t="e">
        <v>#N/A</v>
      </c>
      <c r="BAT252" s="225" t="e">
        <v>#N/A</v>
      </c>
      <c r="BAU252" s="225" t="e">
        <v>#N/A</v>
      </c>
      <c r="BAV252" s="225" t="e">
        <v>#N/A</v>
      </c>
      <c r="BAW252" s="225" t="e">
        <v>#N/A</v>
      </c>
      <c r="BAX252" s="225" t="e">
        <v>#N/A</v>
      </c>
      <c r="BAY252" s="225" t="e">
        <v>#N/A</v>
      </c>
      <c r="BAZ252" s="225" t="e">
        <v>#N/A</v>
      </c>
      <c r="BBA252" s="225" t="e">
        <v>#N/A</v>
      </c>
      <c r="BBB252" s="225" t="e">
        <v>#N/A</v>
      </c>
      <c r="BBC252" s="225" t="e">
        <v>#N/A</v>
      </c>
      <c r="BBD252" s="225" t="e">
        <v>#N/A</v>
      </c>
      <c r="BBE252" s="225" t="e">
        <v>#N/A</v>
      </c>
      <c r="BBF252" s="225" t="e">
        <v>#N/A</v>
      </c>
      <c r="BBG252" s="225" t="e">
        <v>#N/A</v>
      </c>
      <c r="BBH252" s="225" t="e">
        <v>#N/A</v>
      </c>
      <c r="BBI252" s="225" t="e">
        <v>#N/A</v>
      </c>
      <c r="BBJ252" s="225" t="e">
        <v>#N/A</v>
      </c>
      <c r="BBK252" s="225" t="e">
        <v>#N/A</v>
      </c>
      <c r="BBL252" s="225" t="e">
        <v>#N/A</v>
      </c>
      <c r="BBM252" s="225" t="e">
        <v>#N/A</v>
      </c>
      <c r="BBN252" s="225" t="e">
        <v>#N/A</v>
      </c>
      <c r="BBO252" s="225" t="e">
        <v>#N/A</v>
      </c>
      <c r="BBP252" s="225" t="e">
        <v>#N/A</v>
      </c>
      <c r="BBQ252" s="225" t="e">
        <v>#N/A</v>
      </c>
      <c r="BBR252" s="225" t="e">
        <v>#N/A</v>
      </c>
      <c r="BBS252" s="225" t="e">
        <v>#N/A</v>
      </c>
      <c r="BBT252" s="225" t="e">
        <v>#N/A</v>
      </c>
      <c r="BBU252" s="225" t="e">
        <v>#N/A</v>
      </c>
      <c r="BBV252" s="225" t="e">
        <v>#N/A</v>
      </c>
      <c r="BBW252" s="225" t="e">
        <v>#N/A</v>
      </c>
      <c r="BBX252" s="225" t="e">
        <v>#N/A</v>
      </c>
      <c r="BBY252" s="225" t="e">
        <v>#N/A</v>
      </c>
      <c r="BBZ252" s="225" t="e">
        <v>#N/A</v>
      </c>
      <c r="BCA252" s="225" t="e">
        <v>#N/A</v>
      </c>
      <c r="BCB252" s="225" t="e">
        <v>#N/A</v>
      </c>
      <c r="BCC252" s="225" t="e">
        <v>#N/A</v>
      </c>
      <c r="BCD252" s="225" t="e">
        <v>#N/A</v>
      </c>
      <c r="BCE252" s="225" t="e">
        <v>#N/A</v>
      </c>
      <c r="BCF252" s="225" t="e">
        <v>#N/A</v>
      </c>
      <c r="BCG252" s="225" t="e">
        <v>#N/A</v>
      </c>
      <c r="BCH252" s="225" t="e">
        <v>#N/A</v>
      </c>
      <c r="BCI252" s="225" t="e">
        <v>#N/A</v>
      </c>
      <c r="BCJ252" s="225" t="e">
        <v>#N/A</v>
      </c>
      <c r="BCK252" s="225" t="e">
        <v>#N/A</v>
      </c>
      <c r="BCL252" s="225" t="e">
        <v>#N/A</v>
      </c>
      <c r="BCM252" s="225" t="e">
        <v>#N/A</v>
      </c>
      <c r="BCN252" s="225" t="e">
        <v>#N/A</v>
      </c>
      <c r="BCO252" s="225" t="e">
        <v>#N/A</v>
      </c>
      <c r="BCP252" s="225" t="e">
        <v>#N/A</v>
      </c>
      <c r="BCQ252" s="225" t="e">
        <v>#N/A</v>
      </c>
      <c r="BCR252" s="225" t="e">
        <v>#N/A</v>
      </c>
      <c r="BCS252" s="225" t="e">
        <v>#N/A</v>
      </c>
      <c r="BCT252" s="225" t="e">
        <v>#N/A</v>
      </c>
      <c r="BCU252" s="225" t="e">
        <v>#N/A</v>
      </c>
      <c r="BCV252" s="225" t="e">
        <v>#N/A</v>
      </c>
      <c r="BCW252" s="225" t="e">
        <v>#N/A</v>
      </c>
      <c r="BCX252" s="225" t="e">
        <v>#N/A</v>
      </c>
      <c r="BCY252" s="225" t="e">
        <v>#N/A</v>
      </c>
      <c r="BCZ252" s="225" t="e">
        <v>#N/A</v>
      </c>
      <c r="BDA252" s="225" t="e">
        <v>#N/A</v>
      </c>
      <c r="BDB252" s="225" t="e">
        <v>#N/A</v>
      </c>
      <c r="BDC252" s="225" t="e">
        <v>#N/A</v>
      </c>
      <c r="BDD252" s="225" t="e">
        <v>#N/A</v>
      </c>
      <c r="BDE252" s="225" t="e">
        <v>#N/A</v>
      </c>
      <c r="BDF252" s="225" t="e">
        <v>#N/A</v>
      </c>
      <c r="BDG252" s="225" t="e">
        <v>#N/A</v>
      </c>
      <c r="BDH252" s="225" t="e">
        <v>#N/A</v>
      </c>
      <c r="BDI252" s="225" t="e">
        <v>#N/A</v>
      </c>
      <c r="BDJ252" s="225" t="e">
        <v>#N/A</v>
      </c>
      <c r="BDK252" s="225" t="e">
        <v>#N/A</v>
      </c>
      <c r="BDL252" s="225" t="e">
        <v>#N/A</v>
      </c>
      <c r="BDM252" s="225" t="e">
        <v>#N/A</v>
      </c>
      <c r="BDN252" s="225" t="e">
        <v>#N/A</v>
      </c>
      <c r="BDO252" s="225" t="e">
        <v>#N/A</v>
      </c>
      <c r="BDP252" s="225" t="e">
        <v>#N/A</v>
      </c>
      <c r="BDQ252" s="225" t="e">
        <v>#N/A</v>
      </c>
      <c r="BDR252" s="225" t="e">
        <v>#N/A</v>
      </c>
      <c r="BDS252" s="225" t="e">
        <v>#N/A</v>
      </c>
      <c r="BDT252" s="225" t="e">
        <v>#N/A</v>
      </c>
      <c r="BDU252" s="225" t="e">
        <v>#N/A</v>
      </c>
      <c r="BDV252" s="225" t="e">
        <v>#N/A</v>
      </c>
      <c r="BDW252" s="225" t="e">
        <v>#N/A</v>
      </c>
      <c r="BDX252" s="225" t="e">
        <v>#N/A</v>
      </c>
      <c r="BDY252" s="225" t="e">
        <v>#N/A</v>
      </c>
      <c r="BDZ252" s="225" t="e">
        <v>#N/A</v>
      </c>
      <c r="BEA252" s="225" t="e">
        <v>#N/A</v>
      </c>
      <c r="BEB252" s="225" t="e">
        <v>#N/A</v>
      </c>
      <c r="BEC252" s="225" t="e">
        <v>#N/A</v>
      </c>
      <c r="BED252" s="225" t="e">
        <v>#N/A</v>
      </c>
      <c r="BEE252" s="225" t="e">
        <v>#N/A</v>
      </c>
      <c r="BEF252" s="225" t="e">
        <v>#N/A</v>
      </c>
      <c r="BEG252" s="225" t="e">
        <v>#N/A</v>
      </c>
      <c r="BEH252" s="225" t="e">
        <v>#N/A</v>
      </c>
      <c r="BEI252" s="225" t="e">
        <v>#N/A</v>
      </c>
      <c r="BEJ252" s="225" t="e">
        <v>#N/A</v>
      </c>
      <c r="BEK252" s="225" t="e">
        <v>#N/A</v>
      </c>
      <c r="BEL252" s="225" t="e">
        <v>#N/A</v>
      </c>
      <c r="BEM252" s="225" t="e">
        <v>#N/A</v>
      </c>
      <c r="BEN252" s="225" t="e">
        <v>#N/A</v>
      </c>
      <c r="BEO252" s="225" t="e">
        <v>#N/A</v>
      </c>
      <c r="BEP252" s="225" t="e">
        <v>#N/A</v>
      </c>
      <c r="BEQ252" s="225" t="e">
        <v>#N/A</v>
      </c>
      <c r="BER252" s="225" t="e">
        <v>#N/A</v>
      </c>
      <c r="BES252" s="225" t="e">
        <v>#N/A</v>
      </c>
      <c r="BET252" s="225" t="e">
        <v>#N/A</v>
      </c>
      <c r="BEU252" s="225" t="e">
        <v>#N/A</v>
      </c>
      <c r="BEV252" s="225" t="e">
        <v>#N/A</v>
      </c>
      <c r="BEW252" s="225" t="e">
        <v>#N/A</v>
      </c>
      <c r="BEX252" s="225" t="e">
        <v>#N/A</v>
      </c>
      <c r="BEY252" s="225" t="e">
        <v>#N/A</v>
      </c>
      <c r="BEZ252" s="225" t="e">
        <v>#N/A</v>
      </c>
      <c r="BFA252" s="225" t="e">
        <v>#N/A</v>
      </c>
      <c r="BFB252" s="225" t="e">
        <v>#N/A</v>
      </c>
      <c r="BFC252" s="225" t="e">
        <v>#N/A</v>
      </c>
      <c r="BFD252" s="225" t="e">
        <v>#N/A</v>
      </c>
      <c r="BFE252" s="225" t="e">
        <v>#N/A</v>
      </c>
      <c r="BFF252" s="225" t="e">
        <v>#N/A</v>
      </c>
      <c r="BFG252" s="225" t="e">
        <v>#N/A</v>
      </c>
      <c r="BFH252" s="225" t="e">
        <v>#N/A</v>
      </c>
      <c r="BFI252" s="225" t="e">
        <v>#N/A</v>
      </c>
      <c r="BFJ252" s="225" t="e">
        <v>#N/A</v>
      </c>
      <c r="BFK252" s="225" t="e">
        <v>#N/A</v>
      </c>
      <c r="BFL252" s="225" t="e">
        <v>#N/A</v>
      </c>
      <c r="BFM252" s="225" t="e">
        <v>#N/A</v>
      </c>
      <c r="BFN252" s="225" t="e">
        <v>#N/A</v>
      </c>
      <c r="BFO252" s="225" t="e">
        <v>#N/A</v>
      </c>
      <c r="BFP252" s="225" t="e">
        <v>#N/A</v>
      </c>
      <c r="BFQ252" s="225" t="e">
        <v>#N/A</v>
      </c>
      <c r="BFR252" s="225" t="e">
        <v>#N/A</v>
      </c>
      <c r="BFS252" s="225" t="e">
        <v>#N/A</v>
      </c>
      <c r="BFT252" s="225" t="e">
        <v>#N/A</v>
      </c>
      <c r="BFU252" s="225" t="e">
        <v>#N/A</v>
      </c>
      <c r="BFV252" s="225" t="e">
        <v>#N/A</v>
      </c>
      <c r="BFW252" s="225" t="e">
        <v>#N/A</v>
      </c>
      <c r="BFX252" s="225" t="e">
        <v>#N/A</v>
      </c>
      <c r="BFY252" s="225" t="e">
        <v>#N/A</v>
      </c>
      <c r="BFZ252" s="225" t="e">
        <v>#N/A</v>
      </c>
      <c r="BGA252" s="225" t="e">
        <v>#N/A</v>
      </c>
      <c r="BGB252" s="225" t="e">
        <v>#N/A</v>
      </c>
      <c r="BGC252" s="225" t="e">
        <v>#N/A</v>
      </c>
      <c r="BGD252" s="225" t="e">
        <v>#N/A</v>
      </c>
      <c r="BGE252" s="225" t="e">
        <v>#N/A</v>
      </c>
      <c r="BGF252" s="225" t="e">
        <v>#N/A</v>
      </c>
      <c r="BGG252" s="225" t="e">
        <v>#N/A</v>
      </c>
      <c r="BGH252" s="225" t="e">
        <v>#N/A</v>
      </c>
      <c r="BGI252" s="225" t="e">
        <v>#N/A</v>
      </c>
      <c r="BGJ252" s="225" t="e">
        <v>#N/A</v>
      </c>
      <c r="BGK252" s="225" t="e">
        <v>#N/A</v>
      </c>
      <c r="BGL252" s="225" t="e">
        <v>#N/A</v>
      </c>
      <c r="BGM252" s="225" t="e">
        <v>#N/A</v>
      </c>
      <c r="BGN252" s="225" t="e">
        <v>#N/A</v>
      </c>
      <c r="BGO252" s="225" t="e">
        <v>#N/A</v>
      </c>
      <c r="BGP252" s="225" t="e">
        <v>#N/A</v>
      </c>
      <c r="BGQ252" s="225" t="e">
        <v>#N/A</v>
      </c>
      <c r="BGR252" s="225" t="e">
        <v>#N/A</v>
      </c>
      <c r="BGS252" s="225" t="e">
        <v>#N/A</v>
      </c>
      <c r="BGT252" s="225" t="e">
        <v>#N/A</v>
      </c>
      <c r="BGU252" s="225" t="e">
        <v>#N/A</v>
      </c>
      <c r="BGV252" s="225" t="e">
        <v>#N/A</v>
      </c>
      <c r="BGW252" s="225" t="e">
        <v>#N/A</v>
      </c>
      <c r="BGX252" s="225" t="e">
        <v>#N/A</v>
      </c>
      <c r="BGY252" s="225" t="e">
        <v>#N/A</v>
      </c>
      <c r="BGZ252" s="225" t="e">
        <v>#N/A</v>
      </c>
      <c r="BHA252" s="225" t="e">
        <v>#N/A</v>
      </c>
      <c r="BHB252" s="225" t="e">
        <v>#N/A</v>
      </c>
      <c r="BHC252" s="225" t="e">
        <v>#N/A</v>
      </c>
      <c r="BHD252" s="225" t="e">
        <v>#N/A</v>
      </c>
      <c r="BHE252" s="225" t="e">
        <v>#N/A</v>
      </c>
      <c r="BHF252" s="225" t="e">
        <v>#N/A</v>
      </c>
      <c r="BHG252" s="225" t="e">
        <v>#N/A</v>
      </c>
      <c r="BHH252" s="225" t="e">
        <v>#N/A</v>
      </c>
      <c r="BHI252" s="225" t="e">
        <v>#N/A</v>
      </c>
      <c r="BHJ252" s="225" t="e">
        <v>#N/A</v>
      </c>
      <c r="BHK252" s="225" t="e">
        <v>#N/A</v>
      </c>
      <c r="BHL252" s="225" t="e">
        <v>#N/A</v>
      </c>
      <c r="BHM252" s="225" t="e">
        <v>#N/A</v>
      </c>
      <c r="BHN252" s="225" t="e">
        <v>#N/A</v>
      </c>
      <c r="BHO252" s="225" t="e">
        <v>#N/A</v>
      </c>
      <c r="BHP252" s="225" t="e">
        <v>#N/A</v>
      </c>
      <c r="BHQ252" s="225" t="e">
        <v>#N/A</v>
      </c>
      <c r="BHR252" s="225" t="e">
        <v>#N/A</v>
      </c>
      <c r="BHS252" s="225" t="e">
        <v>#N/A</v>
      </c>
      <c r="BHT252" s="225" t="e">
        <v>#N/A</v>
      </c>
      <c r="BHU252" s="225" t="e">
        <v>#N/A</v>
      </c>
      <c r="BHV252" s="225" t="e">
        <v>#N/A</v>
      </c>
      <c r="BHW252" s="225" t="e">
        <v>#N/A</v>
      </c>
      <c r="BHX252" s="225" t="e">
        <v>#N/A</v>
      </c>
      <c r="BHY252" s="225" t="e">
        <v>#N/A</v>
      </c>
      <c r="BHZ252" s="225" t="e">
        <v>#N/A</v>
      </c>
      <c r="BIA252" s="225" t="e">
        <v>#N/A</v>
      </c>
      <c r="BIB252" s="225" t="e">
        <v>#N/A</v>
      </c>
      <c r="BIC252" s="225" t="e">
        <v>#N/A</v>
      </c>
      <c r="BID252" s="225" t="e">
        <v>#N/A</v>
      </c>
      <c r="BIE252" s="225" t="e">
        <v>#N/A</v>
      </c>
      <c r="BIF252" s="225" t="e">
        <v>#N/A</v>
      </c>
      <c r="BIG252" s="225" t="e">
        <v>#N/A</v>
      </c>
      <c r="BIH252" s="225" t="e">
        <v>#N/A</v>
      </c>
      <c r="BII252" s="225" t="e">
        <v>#N/A</v>
      </c>
      <c r="BIJ252" s="225" t="e">
        <v>#N/A</v>
      </c>
      <c r="BIK252" s="225" t="e">
        <v>#N/A</v>
      </c>
      <c r="BIL252" s="225" t="e">
        <v>#N/A</v>
      </c>
      <c r="BIM252" s="225" t="e">
        <v>#N/A</v>
      </c>
      <c r="BIN252" s="225" t="e">
        <v>#N/A</v>
      </c>
      <c r="BIO252" s="225" t="e">
        <v>#N/A</v>
      </c>
      <c r="BIP252" s="225" t="e">
        <v>#N/A</v>
      </c>
      <c r="BIQ252" s="225" t="e">
        <v>#N/A</v>
      </c>
      <c r="BIR252" s="225" t="e">
        <v>#N/A</v>
      </c>
      <c r="BIS252" s="225" t="e">
        <v>#N/A</v>
      </c>
      <c r="BIT252" s="225" t="e">
        <v>#N/A</v>
      </c>
      <c r="BIU252" s="225" t="e">
        <v>#N/A</v>
      </c>
      <c r="BIV252" s="225" t="e">
        <v>#N/A</v>
      </c>
      <c r="BIW252" s="225" t="e">
        <v>#N/A</v>
      </c>
      <c r="BIX252" s="225" t="e">
        <v>#N/A</v>
      </c>
      <c r="BIY252" s="225" t="e">
        <v>#N/A</v>
      </c>
      <c r="BIZ252" s="225" t="e">
        <v>#N/A</v>
      </c>
      <c r="BJA252" s="225" t="e">
        <v>#N/A</v>
      </c>
      <c r="BJB252" s="225" t="e">
        <v>#N/A</v>
      </c>
      <c r="BJC252" s="225" t="e">
        <v>#N/A</v>
      </c>
      <c r="BJD252" s="225" t="e">
        <v>#N/A</v>
      </c>
      <c r="BJE252" s="225" t="e">
        <v>#N/A</v>
      </c>
      <c r="BJF252" s="225" t="e">
        <v>#N/A</v>
      </c>
      <c r="BJG252" s="225" t="e">
        <v>#N/A</v>
      </c>
      <c r="BJH252" s="225" t="e">
        <v>#N/A</v>
      </c>
      <c r="BJI252" s="225" t="e">
        <v>#N/A</v>
      </c>
      <c r="BJJ252" s="225" t="e">
        <v>#N/A</v>
      </c>
      <c r="BJK252" s="225" t="e">
        <v>#N/A</v>
      </c>
      <c r="BJL252" s="225" t="e">
        <v>#N/A</v>
      </c>
      <c r="BJM252" s="225" t="e">
        <v>#N/A</v>
      </c>
      <c r="BJN252" s="225" t="e">
        <v>#N/A</v>
      </c>
      <c r="BJO252" s="225" t="e">
        <v>#N/A</v>
      </c>
      <c r="BJP252" s="225" t="e">
        <v>#N/A</v>
      </c>
      <c r="BJQ252" s="225" t="e">
        <v>#N/A</v>
      </c>
      <c r="BJR252" s="225" t="e">
        <v>#N/A</v>
      </c>
      <c r="BJS252" s="225" t="e">
        <v>#N/A</v>
      </c>
      <c r="BJT252" s="225" t="e">
        <v>#N/A</v>
      </c>
      <c r="BJU252" s="225" t="e">
        <v>#N/A</v>
      </c>
      <c r="BJV252" s="225" t="e">
        <v>#N/A</v>
      </c>
      <c r="BJW252" s="225" t="e">
        <v>#N/A</v>
      </c>
      <c r="BJX252" s="225" t="e">
        <v>#N/A</v>
      </c>
      <c r="BJY252" s="225" t="e">
        <v>#N/A</v>
      </c>
      <c r="BJZ252" s="225" t="e">
        <v>#N/A</v>
      </c>
      <c r="BKA252" s="225" t="e">
        <v>#N/A</v>
      </c>
      <c r="BKB252" s="225" t="e">
        <v>#N/A</v>
      </c>
      <c r="BKC252" s="225" t="e">
        <v>#N/A</v>
      </c>
      <c r="BKD252" s="225" t="e">
        <v>#N/A</v>
      </c>
      <c r="BKE252" s="225" t="e">
        <v>#N/A</v>
      </c>
      <c r="BKF252" s="225" t="e">
        <v>#N/A</v>
      </c>
      <c r="BKG252" s="225" t="e">
        <v>#N/A</v>
      </c>
      <c r="BKH252" s="225" t="e">
        <v>#N/A</v>
      </c>
      <c r="BKI252" s="225" t="e">
        <v>#N/A</v>
      </c>
      <c r="BKJ252" s="225" t="e">
        <v>#N/A</v>
      </c>
      <c r="BKK252" s="225" t="e">
        <v>#N/A</v>
      </c>
      <c r="BKL252" s="225" t="e">
        <v>#N/A</v>
      </c>
      <c r="BKM252" s="225" t="e">
        <v>#N/A</v>
      </c>
      <c r="BKN252" s="225" t="e">
        <v>#N/A</v>
      </c>
      <c r="BKO252" s="225" t="e">
        <v>#N/A</v>
      </c>
      <c r="BKP252" s="225" t="e">
        <v>#N/A</v>
      </c>
      <c r="BKQ252" s="225" t="e">
        <v>#N/A</v>
      </c>
      <c r="BKR252" s="225" t="e">
        <v>#N/A</v>
      </c>
      <c r="BKS252" s="225" t="e">
        <v>#N/A</v>
      </c>
      <c r="BKT252" s="225" t="e">
        <v>#N/A</v>
      </c>
      <c r="BKU252" s="225" t="e">
        <v>#N/A</v>
      </c>
      <c r="BKV252" s="225" t="e">
        <v>#N/A</v>
      </c>
      <c r="BKW252" s="225" t="e">
        <v>#N/A</v>
      </c>
      <c r="BKX252" s="225" t="e">
        <v>#N/A</v>
      </c>
      <c r="BKY252" s="225" t="e">
        <v>#N/A</v>
      </c>
      <c r="BKZ252" s="225" t="e">
        <v>#N/A</v>
      </c>
      <c r="BLA252" s="225" t="e">
        <v>#N/A</v>
      </c>
      <c r="BLB252" s="225" t="e">
        <v>#N/A</v>
      </c>
      <c r="BLC252" s="225" t="e">
        <v>#N/A</v>
      </c>
      <c r="BLD252" s="225" t="e">
        <v>#N/A</v>
      </c>
      <c r="BLE252" s="225" t="e">
        <v>#N/A</v>
      </c>
      <c r="BLF252" s="225" t="e">
        <v>#N/A</v>
      </c>
      <c r="BLG252" s="225" t="e">
        <v>#N/A</v>
      </c>
      <c r="BLH252" s="225" t="e">
        <v>#N/A</v>
      </c>
      <c r="BLI252" s="225" t="e">
        <v>#N/A</v>
      </c>
      <c r="BLJ252" s="225" t="e">
        <v>#N/A</v>
      </c>
      <c r="BLK252" s="225" t="e">
        <v>#N/A</v>
      </c>
      <c r="BLL252" s="225" t="e">
        <v>#N/A</v>
      </c>
      <c r="BLM252" s="225" t="e">
        <v>#N/A</v>
      </c>
      <c r="BLN252" s="225" t="e">
        <v>#N/A</v>
      </c>
      <c r="BLO252" s="225" t="e">
        <v>#N/A</v>
      </c>
      <c r="BLP252" s="225" t="e">
        <v>#N/A</v>
      </c>
      <c r="BLQ252" s="225" t="e">
        <v>#N/A</v>
      </c>
      <c r="BLR252" s="225" t="e">
        <v>#N/A</v>
      </c>
      <c r="BLS252" s="225" t="e">
        <v>#N/A</v>
      </c>
      <c r="BLT252" s="225" t="e">
        <v>#N/A</v>
      </c>
      <c r="BLU252" s="225" t="e">
        <v>#N/A</v>
      </c>
      <c r="BLV252" s="225" t="e">
        <v>#N/A</v>
      </c>
      <c r="BLW252" s="225" t="e">
        <v>#N/A</v>
      </c>
      <c r="BLX252" s="225" t="e">
        <v>#N/A</v>
      </c>
      <c r="BLY252" s="225" t="e">
        <v>#N/A</v>
      </c>
      <c r="BLZ252" s="225" t="e">
        <v>#N/A</v>
      </c>
      <c r="BMA252" s="225" t="e">
        <v>#N/A</v>
      </c>
      <c r="BMB252" s="225" t="e">
        <v>#N/A</v>
      </c>
      <c r="BMC252" s="225" t="e">
        <v>#N/A</v>
      </c>
      <c r="BMD252" s="225" t="e">
        <v>#N/A</v>
      </c>
      <c r="BME252" s="225" t="e">
        <v>#N/A</v>
      </c>
      <c r="BMF252" s="225" t="e">
        <v>#N/A</v>
      </c>
      <c r="BMG252" s="225" t="e">
        <v>#N/A</v>
      </c>
      <c r="BMH252" s="225" t="e">
        <v>#N/A</v>
      </c>
      <c r="BMI252" s="225" t="e">
        <v>#N/A</v>
      </c>
      <c r="BMJ252" s="225" t="e">
        <v>#N/A</v>
      </c>
      <c r="BMK252" s="225" t="e">
        <v>#N/A</v>
      </c>
      <c r="BML252" s="225" t="e">
        <v>#N/A</v>
      </c>
      <c r="BMM252" s="225" t="e">
        <v>#N/A</v>
      </c>
      <c r="BMN252" s="225" t="e">
        <v>#N/A</v>
      </c>
      <c r="BMO252" s="225" t="e">
        <v>#N/A</v>
      </c>
      <c r="BMP252" s="225" t="e">
        <v>#N/A</v>
      </c>
      <c r="BMQ252" s="225" t="e">
        <v>#N/A</v>
      </c>
      <c r="BMR252" s="225" t="e">
        <v>#N/A</v>
      </c>
      <c r="BMS252" s="225" t="e">
        <v>#N/A</v>
      </c>
      <c r="BMT252" s="225" t="e">
        <v>#N/A</v>
      </c>
      <c r="BMU252" s="225" t="e">
        <v>#N/A</v>
      </c>
      <c r="BMV252" s="225" t="e">
        <v>#N/A</v>
      </c>
      <c r="BMW252" s="225" t="e">
        <v>#N/A</v>
      </c>
      <c r="BMX252" s="225" t="e">
        <v>#N/A</v>
      </c>
      <c r="BMY252" s="225" t="e">
        <v>#N/A</v>
      </c>
      <c r="BMZ252" s="225" t="e">
        <v>#N/A</v>
      </c>
      <c r="BNA252" s="225" t="e">
        <v>#N/A</v>
      </c>
      <c r="BNB252" s="225" t="e">
        <v>#N/A</v>
      </c>
      <c r="BNC252" s="225" t="e">
        <v>#N/A</v>
      </c>
      <c r="BND252" s="225" t="e">
        <v>#N/A</v>
      </c>
      <c r="BNE252" s="225" t="e">
        <v>#N/A</v>
      </c>
      <c r="BNF252" s="225" t="e">
        <v>#N/A</v>
      </c>
      <c r="BNG252" s="225" t="e">
        <v>#N/A</v>
      </c>
      <c r="BNH252" s="225" t="e">
        <v>#N/A</v>
      </c>
      <c r="BNI252" s="225" t="e">
        <v>#N/A</v>
      </c>
      <c r="BNJ252" s="225" t="e">
        <v>#N/A</v>
      </c>
      <c r="BNK252" s="225" t="e">
        <v>#N/A</v>
      </c>
      <c r="BNL252" s="225" t="e">
        <v>#N/A</v>
      </c>
      <c r="BNM252" s="225" t="e">
        <v>#N/A</v>
      </c>
      <c r="BNN252" s="225" t="e">
        <v>#N/A</v>
      </c>
      <c r="BNO252" s="225" t="e">
        <v>#N/A</v>
      </c>
      <c r="BNP252" s="225" t="e">
        <v>#N/A</v>
      </c>
      <c r="BNQ252" s="225" t="e">
        <v>#N/A</v>
      </c>
      <c r="BNR252" s="225" t="e">
        <v>#N/A</v>
      </c>
      <c r="BNS252" s="225" t="e">
        <v>#N/A</v>
      </c>
      <c r="BNT252" s="225" t="e">
        <v>#N/A</v>
      </c>
      <c r="BNU252" s="225" t="e">
        <v>#N/A</v>
      </c>
      <c r="BNV252" s="225" t="e">
        <v>#N/A</v>
      </c>
      <c r="BNW252" s="225" t="e">
        <v>#N/A</v>
      </c>
      <c r="BNX252" s="225" t="e">
        <v>#N/A</v>
      </c>
      <c r="BNY252" s="225" t="e">
        <v>#N/A</v>
      </c>
      <c r="BNZ252" s="225" t="e">
        <v>#N/A</v>
      </c>
      <c r="BOA252" s="225" t="e">
        <v>#N/A</v>
      </c>
      <c r="BOB252" s="225" t="e">
        <v>#N/A</v>
      </c>
      <c r="BOC252" s="225" t="e">
        <v>#N/A</v>
      </c>
      <c r="BOD252" s="225" t="e">
        <v>#N/A</v>
      </c>
      <c r="BOE252" s="225" t="e">
        <v>#N/A</v>
      </c>
      <c r="BOF252" s="225" t="e">
        <v>#N/A</v>
      </c>
      <c r="BOG252" s="225" t="e">
        <v>#N/A</v>
      </c>
      <c r="BOH252" s="225" t="e">
        <v>#N/A</v>
      </c>
      <c r="BOI252" s="225" t="e">
        <v>#N/A</v>
      </c>
      <c r="BOJ252" s="225" t="e">
        <v>#N/A</v>
      </c>
      <c r="BOK252" s="225" t="e">
        <v>#N/A</v>
      </c>
      <c r="BOL252" s="225" t="e">
        <v>#N/A</v>
      </c>
      <c r="BOM252" s="225" t="e">
        <v>#N/A</v>
      </c>
      <c r="BON252" s="225" t="e">
        <v>#N/A</v>
      </c>
      <c r="BOO252" s="225" t="e">
        <v>#N/A</v>
      </c>
      <c r="BOP252" s="225" t="e">
        <v>#N/A</v>
      </c>
      <c r="BOQ252" s="225" t="e">
        <v>#N/A</v>
      </c>
      <c r="BOR252" s="225" t="e">
        <v>#N/A</v>
      </c>
      <c r="BOS252" s="225" t="e">
        <v>#N/A</v>
      </c>
      <c r="BOT252" s="225" t="e">
        <v>#N/A</v>
      </c>
      <c r="BOU252" s="225" t="e">
        <v>#N/A</v>
      </c>
      <c r="BOV252" s="225" t="e">
        <v>#N/A</v>
      </c>
      <c r="BOW252" s="225" t="e">
        <v>#N/A</v>
      </c>
      <c r="BOX252" s="225" t="e">
        <v>#N/A</v>
      </c>
      <c r="BOY252" s="225" t="e">
        <v>#N/A</v>
      </c>
      <c r="BOZ252" s="225" t="e">
        <v>#N/A</v>
      </c>
      <c r="BPA252" s="225" t="e">
        <v>#N/A</v>
      </c>
      <c r="BPB252" s="225" t="e">
        <v>#N/A</v>
      </c>
      <c r="BPC252" s="225" t="e">
        <v>#N/A</v>
      </c>
      <c r="BPD252" s="225" t="e">
        <v>#N/A</v>
      </c>
      <c r="BPE252" s="225" t="e">
        <v>#N/A</v>
      </c>
      <c r="BPF252" s="225" t="e">
        <v>#N/A</v>
      </c>
      <c r="BPG252" s="225" t="e">
        <v>#N/A</v>
      </c>
      <c r="BPH252" s="225" t="e">
        <v>#N/A</v>
      </c>
      <c r="BPI252" s="225" t="e">
        <v>#N/A</v>
      </c>
      <c r="BPJ252" s="225" t="e">
        <v>#N/A</v>
      </c>
      <c r="BPK252" s="225" t="e">
        <v>#N/A</v>
      </c>
      <c r="BPL252" s="225" t="e">
        <v>#N/A</v>
      </c>
      <c r="BPM252" s="225" t="e">
        <v>#N/A</v>
      </c>
      <c r="BPN252" s="225" t="e">
        <v>#N/A</v>
      </c>
      <c r="BPO252" s="225" t="e">
        <v>#N/A</v>
      </c>
      <c r="BPP252" s="225" t="e">
        <v>#N/A</v>
      </c>
      <c r="BPQ252" s="225" t="e">
        <v>#N/A</v>
      </c>
      <c r="BPR252" s="225" t="e">
        <v>#N/A</v>
      </c>
      <c r="BPS252" s="225" t="e">
        <v>#N/A</v>
      </c>
      <c r="BPT252" s="225" t="e">
        <v>#N/A</v>
      </c>
      <c r="BPU252" s="225" t="e">
        <v>#N/A</v>
      </c>
      <c r="BPV252" s="225" t="e">
        <v>#N/A</v>
      </c>
      <c r="BPW252" s="225" t="e">
        <v>#N/A</v>
      </c>
      <c r="BPX252" s="225" t="e">
        <v>#N/A</v>
      </c>
      <c r="BPY252" s="225" t="e">
        <v>#N/A</v>
      </c>
      <c r="BPZ252" s="225" t="e">
        <v>#N/A</v>
      </c>
      <c r="BQA252" s="225" t="e">
        <v>#N/A</v>
      </c>
      <c r="BQB252" s="225" t="e">
        <v>#N/A</v>
      </c>
      <c r="BQC252" s="225" t="e">
        <v>#N/A</v>
      </c>
      <c r="BQD252" s="225" t="e">
        <v>#N/A</v>
      </c>
      <c r="BQE252" s="225" t="e">
        <v>#N/A</v>
      </c>
      <c r="BQF252" s="225" t="e">
        <v>#N/A</v>
      </c>
      <c r="BQG252" s="225" t="e">
        <v>#N/A</v>
      </c>
      <c r="BQH252" s="225" t="e">
        <v>#N/A</v>
      </c>
      <c r="BQI252" s="225" t="e">
        <v>#N/A</v>
      </c>
      <c r="BQJ252" s="225" t="e">
        <v>#N/A</v>
      </c>
      <c r="BQK252" s="225" t="e">
        <v>#N/A</v>
      </c>
      <c r="BQL252" s="225" t="e">
        <v>#N/A</v>
      </c>
      <c r="BQM252" s="225" t="e">
        <v>#N/A</v>
      </c>
      <c r="BQN252" s="225" t="e">
        <v>#N/A</v>
      </c>
      <c r="BQO252" s="225" t="e">
        <v>#N/A</v>
      </c>
      <c r="BQP252" s="225" t="e">
        <v>#N/A</v>
      </c>
      <c r="BQQ252" s="225" t="e">
        <v>#N/A</v>
      </c>
      <c r="BQR252" s="225" t="e">
        <v>#N/A</v>
      </c>
      <c r="BQS252" s="225" t="e">
        <v>#N/A</v>
      </c>
      <c r="BQT252" s="225" t="e">
        <v>#N/A</v>
      </c>
      <c r="BQU252" s="225" t="e">
        <v>#N/A</v>
      </c>
      <c r="BQV252" s="225" t="e">
        <v>#N/A</v>
      </c>
      <c r="BQW252" s="225" t="e">
        <v>#N/A</v>
      </c>
      <c r="BQX252" s="225" t="e">
        <v>#N/A</v>
      </c>
      <c r="BQY252" s="225" t="e">
        <v>#N/A</v>
      </c>
      <c r="BQZ252" s="225" t="e">
        <v>#N/A</v>
      </c>
      <c r="BRA252" s="225" t="e">
        <v>#N/A</v>
      </c>
      <c r="BRB252" s="225" t="e">
        <v>#N/A</v>
      </c>
      <c r="BRC252" s="225" t="e">
        <v>#N/A</v>
      </c>
      <c r="BRD252" s="225" t="e">
        <v>#N/A</v>
      </c>
      <c r="BRE252" s="225" t="e">
        <v>#N/A</v>
      </c>
      <c r="BRF252" s="225" t="e">
        <v>#N/A</v>
      </c>
      <c r="BRG252" s="225" t="e">
        <v>#N/A</v>
      </c>
      <c r="BRH252" s="225" t="e">
        <v>#N/A</v>
      </c>
      <c r="BRI252" s="225" t="e">
        <v>#N/A</v>
      </c>
      <c r="BRJ252" s="225" t="e">
        <v>#N/A</v>
      </c>
      <c r="BRK252" s="225" t="e">
        <v>#N/A</v>
      </c>
      <c r="BRL252" s="225" t="e">
        <v>#N/A</v>
      </c>
      <c r="BRM252" s="225" t="e">
        <v>#N/A</v>
      </c>
      <c r="BRN252" s="225" t="e">
        <v>#N/A</v>
      </c>
      <c r="BRO252" s="225" t="e">
        <v>#N/A</v>
      </c>
      <c r="BRP252" s="225" t="e">
        <v>#N/A</v>
      </c>
      <c r="BRQ252" s="225" t="e">
        <v>#N/A</v>
      </c>
      <c r="BRR252" s="225" t="e">
        <v>#N/A</v>
      </c>
      <c r="BRS252" s="225" t="e">
        <v>#N/A</v>
      </c>
      <c r="BRT252" s="225" t="e">
        <v>#N/A</v>
      </c>
      <c r="BRU252" s="225" t="e">
        <v>#N/A</v>
      </c>
      <c r="BRV252" s="225" t="e">
        <v>#N/A</v>
      </c>
      <c r="BRW252" s="225" t="e">
        <v>#N/A</v>
      </c>
      <c r="BRX252" s="225" t="e">
        <v>#N/A</v>
      </c>
      <c r="BRY252" s="225" t="e">
        <v>#N/A</v>
      </c>
      <c r="BRZ252" s="225" t="e">
        <v>#N/A</v>
      </c>
      <c r="BSA252" s="225" t="e">
        <v>#N/A</v>
      </c>
      <c r="BSB252" s="225" t="e">
        <v>#N/A</v>
      </c>
      <c r="BSC252" s="225" t="e">
        <v>#N/A</v>
      </c>
      <c r="BSD252" s="225" t="e">
        <v>#N/A</v>
      </c>
      <c r="BSE252" s="225" t="e">
        <v>#N/A</v>
      </c>
      <c r="BSF252" s="225" t="e">
        <v>#N/A</v>
      </c>
      <c r="BSG252" s="225" t="e">
        <v>#N/A</v>
      </c>
      <c r="BSH252" s="225" t="e">
        <v>#N/A</v>
      </c>
      <c r="BSI252" s="225" t="e">
        <v>#N/A</v>
      </c>
      <c r="BSJ252" s="225" t="e">
        <v>#N/A</v>
      </c>
      <c r="BSK252" s="225" t="e">
        <v>#N/A</v>
      </c>
      <c r="BSL252" s="225" t="e">
        <v>#N/A</v>
      </c>
      <c r="BSM252" s="225" t="e">
        <v>#N/A</v>
      </c>
      <c r="BSN252" s="225" t="e">
        <v>#N/A</v>
      </c>
      <c r="BSO252" s="225" t="e">
        <v>#N/A</v>
      </c>
      <c r="BSP252" s="225" t="e">
        <v>#N/A</v>
      </c>
      <c r="BSQ252" s="225" t="e">
        <v>#N/A</v>
      </c>
      <c r="BSR252" s="225" t="e">
        <v>#N/A</v>
      </c>
      <c r="BSS252" s="225" t="e">
        <v>#N/A</v>
      </c>
      <c r="BST252" s="225" t="e">
        <v>#N/A</v>
      </c>
      <c r="BSU252" s="225" t="e">
        <v>#N/A</v>
      </c>
      <c r="BSV252" s="225" t="e">
        <v>#N/A</v>
      </c>
      <c r="BSW252" s="225" t="e">
        <v>#N/A</v>
      </c>
      <c r="BSX252" s="225" t="e">
        <v>#N/A</v>
      </c>
      <c r="BSY252" s="225" t="e">
        <v>#N/A</v>
      </c>
      <c r="BSZ252" s="225" t="e">
        <v>#N/A</v>
      </c>
      <c r="BTA252" s="225" t="e">
        <v>#N/A</v>
      </c>
      <c r="BTB252" s="225" t="e">
        <v>#N/A</v>
      </c>
      <c r="BTC252" s="225" t="e">
        <v>#N/A</v>
      </c>
      <c r="BTD252" s="225" t="e">
        <v>#N/A</v>
      </c>
      <c r="BTE252" s="225" t="e">
        <v>#N/A</v>
      </c>
      <c r="BTF252" s="225" t="e">
        <v>#N/A</v>
      </c>
      <c r="BTG252" s="225" t="e">
        <v>#N/A</v>
      </c>
      <c r="BTH252" s="225" t="e">
        <v>#N/A</v>
      </c>
      <c r="BTI252" s="225" t="e">
        <v>#N/A</v>
      </c>
      <c r="BTJ252" s="225" t="e">
        <v>#N/A</v>
      </c>
      <c r="BTK252" s="225" t="e">
        <v>#N/A</v>
      </c>
      <c r="BTL252" s="225" t="e">
        <v>#N/A</v>
      </c>
      <c r="BTM252" s="225" t="e">
        <v>#N/A</v>
      </c>
      <c r="BTN252" s="225" t="e">
        <v>#N/A</v>
      </c>
      <c r="BTO252" s="225" t="e">
        <v>#N/A</v>
      </c>
      <c r="BTP252" s="225" t="e">
        <v>#N/A</v>
      </c>
      <c r="BTQ252" s="225" t="e">
        <v>#N/A</v>
      </c>
      <c r="BTR252" s="225" t="e">
        <v>#N/A</v>
      </c>
      <c r="BTS252" s="225" t="e">
        <v>#N/A</v>
      </c>
      <c r="BTT252" s="225" t="e">
        <v>#N/A</v>
      </c>
      <c r="BTU252" s="225" t="e">
        <v>#N/A</v>
      </c>
      <c r="BTV252" s="225" t="e">
        <v>#N/A</v>
      </c>
      <c r="BTW252" s="225" t="e">
        <v>#N/A</v>
      </c>
      <c r="BTX252" s="225" t="e">
        <v>#N/A</v>
      </c>
      <c r="BTY252" s="225" t="e">
        <v>#N/A</v>
      </c>
      <c r="BTZ252" s="225" t="e">
        <v>#N/A</v>
      </c>
      <c r="BUA252" s="225" t="e">
        <v>#N/A</v>
      </c>
      <c r="BUB252" s="225" t="e">
        <v>#N/A</v>
      </c>
      <c r="BUC252" s="225" t="e">
        <v>#N/A</v>
      </c>
      <c r="BUD252" s="225" t="e">
        <v>#N/A</v>
      </c>
      <c r="BUE252" s="225" t="e">
        <v>#N/A</v>
      </c>
      <c r="BUF252" s="225" t="e">
        <v>#N/A</v>
      </c>
      <c r="BUG252" s="225" t="e">
        <v>#N/A</v>
      </c>
      <c r="BUH252" s="225" t="e">
        <v>#N/A</v>
      </c>
      <c r="BUI252" s="225" t="e">
        <v>#N/A</v>
      </c>
      <c r="BUJ252" s="225" t="e">
        <v>#N/A</v>
      </c>
      <c r="BUK252" s="225" t="e">
        <v>#N/A</v>
      </c>
      <c r="BUL252" s="225" t="e">
        <v>#N/A</v>
      </c>
      <c r="BUM252" s="225" t="e">
        <v>#N/A</v>
      </c>
      <c r="BUN252" s="225" t="e">
        <v>#N/A</v>
      </c>
      <c r="BUO252" s="225" t="e">
        <v>#N/A</v>
      </c>
      <c r="BUP252" s="225" t="e">
        <v>#N/A</v>
      </c>
      <c r="BUQ252" s="225" t="e">
        <v>#N/A</v>
      </c>
      <c r="BUR252" s="225" t="e">
        <v>#N/A</v>
      </c>
      <c r="BUS252" s="225" t="e">
        <v>#N/A</v>
      </c>
      <c r="BUT252" s="225" t="e">
        <v>#N/A</v>
      </c>
      <c r="BUU252" s="225" t="e">
        <v>#N/A</v>
      </c>
      <c r="BUV252" s="225" t="e">
        <v>#N/A</v>
      </c>
      <c r="BUW252" s="225" t="e">
        <v>#N/A</v>
      </c>
      <c r="BUX252" s="225" t="e">
        <v>#N/A</v>
      </c>
      <c r="BUY252" s="225" t="e">
        <v>#N/A</v>
      </c>
      <c r="BUZ252" s="225" t="e">
        <v>#N/A</v>
      </c>
      <c r="BVA252" s="225" t="e">
        <v>#N/A</v>
      </c>
      <c r="BVB252" s="225" t="e">
        <v>#N/A</v>
      </c>
      <c r="BVC252" s="225" t="e">
        <v>#N/A</v>
      </c>
      <c r="BVD252" s="225" t="e">
        <v>#N/A</v>
      </c>
      <c r="BVE252" s="225" t="e">
        <v>#N/A</v>
      </c>
      <c r="BVF252" s="225" t="e">
        <v>#N/A</v>
      </c>
      <c r="BVG252" s="225" t="e">
        <v>#N/A</v>
      </c>
      <c r="BVH252" s="225" t="e">
        <v>#N/A</v>
      </c>
      <c r="BVI252" s="225" t="e">
        <v>#N/A</v>
      </c>
      <c r="BVJ252" s="225" t="e">
        <v>#N/A</v>
      </c>
      <c r="BVK252" s="225" t="e">
        <v>#N/A</v>
      </c>
      <c r="BVL252" s="225" t="e">
        <v>#N/A</v>
      </c>
      <c r="BVM252" s="225" t="e">
        <v>#N/A</v>
      </c>
      <c r="BVN252" s="225" t="e">
        <v>#N/A</v>
      </c>
      <c r="BVO252" s="225" t="e">
        <v>#N/A</v>
      </c>
      <c r="BVP252" s="225" t="e">
        <v>#N/A</v>
      </c>
      <c r="BVQ252" s="225" t="e">
        <v>#N/A</v>
      </c>
      <c r="BVR252" s="225" t="e">
        <v>#N/A</v>
      </c>
      <c r="BVS252" s="225" t="e">
        <v>#N/A</v>
      </c>
      <c r="BVT252" s="225" t="e">
        <v>#N/A</v>
      </c>
      <c r="BVU252" s="225" t="e">
        <v>#N/A</v>
      </c>
      <c r="BVV252" s="225" t="e">
        <v>#N/A</v>
      </c>
      <c r="BVW252" s="225" t="e">
        <v>#N/A</v>
      </c>
      <c r="BVX252" s="225" t="e">
        <v>#N/A</v>
      </c>
      <c r="BVY252" s="225" t="e">
        <v>#N/A</v>
      </c>
      <c r="BVZ252" s="225" t="e">
        <v>#N/A</v>
      </c>
      <c r="BWA252" s="225" t="e">
        <v>#N/A</v>
      </c>
      <c r="BWB252" s="225" t="e">
        <v>#N/A</v>
      </c>
      <c r="BWC252" s="225" t="e">
        <v>#N/A</v>
      </c>
      <c r="BWD252" s="225" t="e">
        <v>#N/A</v>
      </c>
      <c r="BWE252" s="225" t="e">
        <v>#N/A</v>
      </c>
      <c r="BWF252" s="225" t="e">
        <v>#N/A</v>
      </c>
      <c r="BWG252" s="225" t="e">
        <v>#N/A</v>
      </c>
      <c r="BWH252" s="225" t="e">
        <v>#N/A</v>
      </c>
      <c r="BWI252" s="225" t="e">
        <v>#N/A</v>
      </c>
      <c r="BWJ252" s="225" t="e">
        <v>#N/A</v>
      </c>
      <c r="BWK252" s="225" t="e">
        <v>#N/A</v>
      </c>
      <c r="BWL252" s="225" t="e">
        <v>#N/A</v>
      </c>
      <c r="BWM252" s="225" t="e">
        <v>#N/A</v>
      </c>
      <c r="BWN252" s="225" t="e">
        <v>#N/A</v>
      </c>
      <c r="BWO252" s="225" t="e">
        <v>#N/A</v>
      </c>
      <c r="BWP252" s="225" t="e">
        <v>#N/A</v>
      </c>
      <c r="BWQ252" s="225" t="e">
        <v>#N/A</v>
      </c>
      <c r="BWR252" s="225" t="e">
        <v>#N/A</v>
      </c>
      <c r="BWS252" s="225" t="e">
        <v>#N/A</v>
      </c>
      <c r="BWT252" s="225" t="e">
        <v>#N/A</v>
      </c>
      <c r="BWU252" s="225" t="e">
        <v>#N/A</v>
      </c>
      <c r="BWV252" s="225" t="e">
        <v>#N/A</v>
      </c>
      <c r="BWW252" s="225" t="e">
        <v>#N/A</v>
      </c>
      <c r="BWX252" s="225" t="e">
        <v>#N/A</v>
      </c>
      <c r="BWY252" s="225" t="e">
        <v>#N/A</v>
      </c>
      <c r="BWZ252" s="225" t="e">
        <v>#N/A</v>
      </c>
      <c r="BXA252" s="225" t="e">
        <v>#N/A</v>
      </c>
      <c r="BXB252" s="225" t="e">
        <v>#N/A</v>
      </c>
      <c r="BXC252" s="225" t="e">
        <v>#N/A</v>
      </c>
      <c r="BXD252" s="225" t="e">
        <v>#N/A</v>
      </c>
      <c r="BXE252" s="225" t="e">
        <v>#N/A</v>
      </c>
      <c r="BXF252" s="225" t="e">
        <v>#N/A</v>
      </c>
      <c r="BXG252" s="225" t="e">
        <v>#N/A</v>
      </c>
      <c r="BXH252" s="225" t="e">
        <v>#N/A</v>
      </c>
      <c r="BXI252" s="225" t="e">
        <v>#N/A</v>
      </c>
      <c r="BXJ252" s="225" t="e">
        <v>#N/A</v>
      </c>
      <c r="BXK252" s="225" t="e">
        <v>#N/A</v>
      </c>
      <c r="BXL252" s="225" t="e">
        <v>#N/A</v>
      </c>
      <c r="BXM252" s="225" t="e">
        <v>#N/A</v>
      </c>
      <c r="BXN252" s="225" t="e">
        <v>#N/A</v>
      </c>
      <c r="BXO252" s="225" t="e">
        <v>#N/A</v>
      </c>
      <c r="BXP252" s="225" t="e">
        <v>#N/A</v>
      </c>
      <c r="BXQ252" s="225" t="e">
        <v>#N/A</v>
      </c>
      <c r="BXR252" s="225" t="e">
        <v>#N/A</v>
      </c>
      <c r="BXS252" s="225" t="e">
        <v>#N/A</v>
      </c>
      <c r="BXT252" s="225" t="e">
        <v>#N/A</v>
      </c>
      <c r="BXU252" s="225" t="e">
        <v>#N/A</v>
      </c>
      <c r="BXV252" s="225" t="e">
        <v>#N/A</v>
      </c>
      <c r="BXW252" s="225" t="e">
        <v>#N/A</v>
      </c>
      <c r="BXX252" s="225" t="e">
        <v>#N/A</v>
      </c>
      <c r="BXY252" s="225" t="e">
        <v>#N/A</v>
      </c>
      <c r="BXZ252" s="225" t="e">
        <v>#N/A</v>
      </c>
      <c r="BYA252" s="225" t="e">
        <v>#N/A</v>
      </c>
      <c r="BYB252" s="225" t="e">
        <v>#N/A</v>
      </c>
      <c r="BYC252" s="225" t="e">
        <v>#N/A</v>
      </c>
      <c r="BYD252" s="225" t="e">
        <v>#N/A</v>
      </c>
      <c r="BYE252" s="225" t="e">
        <v>#N/A</v>
      </c>
      <c r="BYF252" s="225" t="e">
        <v>#N/A</v>
      </c>
      <c r="BYG252" s="225" t="e">
        <v>#N/A</v>
      </c>
      <c r="BYH252" s="225" t="e">
        <v>#N/A</v>
      </c>
      <c r="BYI252" s="225" t="e">
        <v>#N/A</v>
      </c>
      <c r="BYJ252" s="225" t="e">
        <v>#N/A</v>
      </c>
      <c r="BYK252" s="225" t="e">
        <v>#N/A</v>
      </c>
      <c r="BYL252" s="225" t="e">
        <v>#N/A</v>
      </c>
      <c r="BYM252" s="225" t="e">
        <v>#N/A</v>
      </c>
      <c r="BYN252" s="225" t="e">
        <v>#N/A</v>
      </c>
      <c r="BYO252" s="225" t="e">
        <v>#N/A</v>
      </c>
      <c r="BYP252" s="225" t="e">
        <v>#N/A</v>
      </c>
      <c r="BYQ252" s="225" t="e">
        <v>#N/A</v>
      </c>
      <c r="BYR252" s="225" t="e">
        <v>#N/A</v>
      </c>
      <c r="BYS252" s="225" t="e">
        <v>#N/A</v>
      </c>
      <c r="BYT252" s="225" t="e">
        <v>#N/A</v>
      </c>
      <c r="BYU252" s="225" t="e">
        <v>#N/A</v>
      </c>
      <c r="BYV252" s="225" t="e">
        <v>#N/A</v>
      </c>
      <c r="BYW252" s="225" t="e">
        <v>#N/A</v>
      </c>
      <c r="BYX252" s="225" t="e">
        <v>#N/A</v>
      </c>
      <c r="BYY252" s="225" t="e">
        <v>#N/A</v>
      </c>
      <c r="BYZ252" s="225" t="e">
        <v>#N/A</v>
      </c>
      <c r="BZA252" s="225" t="e">
        <v>#N/A</v>
      </c>
      <c r="BZB252" s="225" t="e">
        <v>#N/A</v>
      </c>
      <c r="BZC252" s="225" t="e">
        <v>#N/A</v>
      </c>
      <c r="BZD252" s="225" t="e">
        <v>#N/A</v>
      </c>
      <c r="BZE252" s="225" t="e">
        <v>#N/A</v>
      </c>
      <c r="BZF252" s="225" t="e">
        <v>#N/A</v>
      </c>
      <c r="BZG252" s="225" t="e">
        <v>#N/A</v>
      </c>
      <c r="BZH252" s="225" t="e">
        <v>#N/A</v>
      </c>
      <c r="BZI252" s="225" t="e">
        <v>#N/A</v>
      </c>
      <c r="BZJ252" s="225" t="e">
        <v>#N/A</v>
      </c>
      <c r="BZK252" s="225" t="e">
        <v>#N/A</v>
      </c>
      <c r="BZL252" s="225" t="e">
        <v>#N/A</v>
      </c>
      <c r="BZM252" s="225" t="e">
        <v>#N/A</v>
      </c>
      <c r="BZN252" s="225" t="e">
        <v>#N/A</v>
      </c>
      <c r="BZO252" s="225" t="e">
        <v>#N/A</v>
      </c>
      <c r="BZP252" s="225" t="e">
        <v>#N/A</v>
      </c>
      <c r="BZQ252" s="225" t="e">
        <v>#N/A</v>
      </c>
      <c r="BZR252" s="225" t="e">
        <v>#N/A</v>
      </c>
      <c r="BZS252" s="225" t="e">
        <v>#N/A</v>
      </c>
      <c r="BZT252" s="225" t="e">
        <v>#N/A</v>
      </c>
      <c r="BZU252" s="225" t="e">
        <v>#N/A</v>
      </c>
      <c r="BZV252" s="225" t="e">
        <v>#N/A</v>
      </c>
      <c r="BZW252" s="225" t="e">
        <v>#N/A</v>
      </c>
      <c r="BZX252" s="225" t="e">
        <v>#N/A</v>
      </c>
      <c r="BZY252" s="225" t="e">
        <v>#N/A</v>
      </c>
      <c r="BZZ252" s="225" t="e">
        <v>#N/A</v>
      </c>
      <c r="CAA252" s="225" t="e">
        <v>#N/A</v>
      </c>
      <c r="CAB252" s="225" t="e">
        <v>#N/A</v>
      </c>
      <c r="CAC252" s="225" t="e">
        <v>#N/A</v>
      </c>
      <c r="CAD252" s="225" t="e">
        <v>#N/A</v>
      </c>
      <c r="CAE252" s="225" t="e">
        <v>#N/A</v>
      </c>
      <c r="CAF252" s="225" t="e">
        <v>#N/A</v>
      </c>
      <c r="CAG252" s="225" t="e">
        <v>#N/A</v>
      </c>
      <c r="CAH252" s="225" t="e">
        <v>#N/A</v>
      </c>
      <c r="CAI252" s="225" t="e">
        <v>#N/A</v>
      </c>
      <c r="CAJ252" s="225" t="e">
        <v>#N/A</v>
      </c>
      <c r="CAK252" s="225" t="e">
        <v>#N/A</v>
      </c>
      <c r="CAL252" s="225" t="e">
        <v>#N/A</v>
      </c>
      <c r="CAM252" s="225" t="e">
        <v>#N/A</v>
      </c>
      <c r="CAN252" s="225" t="e">
        <v>#N/A</v>
      </c>
      <c r="CAO252" s="225" t="e">
        <v>#N/A</v>
      </c>
      <c r="CAP252" s="225" t="e">
        <v>#N/A</v>
      </c>
      <c r="CAQ252" s="225" t="e">
        <v>#N/A</v>
      </c>
      <c r="CAR252" s="225" t="e">
        <v>#N/A</v>
      </c>
      <c r="CAS252" s="225" t="e">
        <v>#N/A</v>
      </c>
      <c r="CAT252" s="225" t="e">
        <v>#N/A</v>
      </c>
      <c r="CAU252" s="225" t="e">
        <v>#N/A</v>
      </c>
      <c r="CAV252" s="225" t="e">
        <v>#N/A</v>
      </c>
      <c r="CAW252" s="225" t="e">
        <v>#N/A</v>
      </c>
      <c r="CAX252" s="225" t="e">
        <v>#N/A</v>
      </c>
      <c r="CAY252" s="225" t="e">
        <v>#N/A</v>
      </c>
      <c r="CAZ252" s="225" t="e">
        <v>#N/A</v>
      </c>
      <c r="CBA252" s="225" t="e">
        <v>#N/A</v>
      </c>
      <c r="CBB252" s="225" t="e">
        <v>#N/A</v>
      </c>
      <c r="CBC252" s="225" t="e">
        <v>#N/A</v>
      </c>
      <c r="CBD252" s="225" t="e">
        <v>#N/A</v>
      </c>
      <c r="CBE252" s="225" t="e">
        <v>#N/A</v>
      </c>
      <c r="CBF252" s="225" t="e">
        <v>#N/A</v>
      </c>
      <c r="CBG252" s="225" t="e">
        <v>#N/A</v>
      </c>
      <c r="CBH252" s="225" t="e">
        <v>#N/A</v>
      </c>
      <c r="CBI252" s="225" t="e">
        <v>#N/A</v>
      </c>
      <c r="CBJ252" s="225" t="e">
        <v>#N/A</v>
      </c>
      <c r="CBK252" s="225" t="e">
        <v>#N/A</v>
      </c>
      <c r="CBL252" s="225" t="e">
        <v>#N/A</v>
      </c>
      <c r="CBM252" s="225" t="e">
        <v>#N/A</v>
      </c>
      <c r="CBN252" s="225" t="e">
        <v>#N/A</v>
      </c>
      <c r="CBO252" s="225" t="e">
        <v>#N/A</v>
      </c>
      <c r="CBP252" s="225" t="e">
        <v>#N/A</v>
      </c>
      <c r="CBQ252" s="225" t="e">
        <v>#N/A</v>
      </c>
      <c r="CBR252" s="225" t="e">
        <v>#N/A</v>
      </c>
      <c r="CBS252" s="225" t="e">
        <v>#N/A</v>
      </c>
      <c r="CBT252" s="225" t="e">
        <v>#N/A</v>
      </c>
      <c r="CBU252" s="225" t="e">
        <v>#N/A</v>
      </c>
      <c r="CBV252" s="225" t="e">
        <v>#N/A</v>
      </c>
      <c r="CBW252" s="225" t="e">
        <v>#N/A</v>
      </c>
      <c r="CBX252" s="225" t="e">
        <v>#N/A</v>
      </c>
      <c r="CBY252" s="225" t="e">
        <v>#N/A</v>
      </c>
      <c r="CBZ252" s="225" t="e">
        <v>#N/A</v>
      </c>
      <c r="CCA252" s="225" t="e">
        <v>#N/A</v>
      </c>
      <c r="CCB252" s="225" t="e">
        <v>#N/A</v>
      </c>
      <c r="CCC252" s="225" t="e">
        <v>#N/A</v>
      </c>
      <c r="CCD252" s="225" t="e">
        <v>#N/A</v>
      </c>
      <c r="CCE252" s="225" t="e">
        <v>#N/A</v>
      </c>
      <c r="CCF252" s="225" t="e">
        <v>#N/A</v>
      </c>
      <c r="CCG252" s="225" t="e">
        <v>#N/A</v>
      </c>
      <c r="CCH252" s="225" t="e">
        <v>#N/A</v>
      </c>
      <c r="CCI252" s="225" t="e">
        <v>#N/A</v>
      </c>
      <c r="CCJ252" s="225" t="e">
        <v>#N/A</v>
      </c>
      <c r="CCK252" s="225" t="e">
        <v>#N/A</v>
      </c>
      <c r="CCL252" s="225" t="e">
        <v>#N/A</v>
      </c>
      <c r="CCM252" s="225" t="e">
        <v>#N/A</v>
      </c>
      <c r="CCN252" s="225" t="e">
        <v>#N/A</v>
      </c>
      <c r="CCO252" s="225" t="e">
        <v>#N/A</v>
      </c>
      <c r="CCP252" s="225" t="e">
        <v>#N/A</v>
      </c>
      <c r="CCQ252" s="225" t="e">
        <v>#N/A</v>
      </c>
      <c r="CCR252" s="225" t="e">
        <v>#N/A</v>
      </c>
      <c r="CCS252" s="225" t="e">
        <v>#N/A</v>
      </c>
      <c r="CCT252" s="225" t="e">
        <v>#N/A</v>
      </c>
      <c r="CCU252" s="225" t="e">
        <v>#N/A</v>
      </c>
      <c r="CCV252" s="225" t="e">
        <v>#N/A</v>
      </c>
      <c r="CCW252" s="225" t="e">
        <v>#N/A</v>
      </c>
      <c r="CCX252" s="225" t="e">
        <v>#N/A</v>
      </c>
      <c r="CCY252" s="225" t="e">
        <v>#N/A</v>
      </c>
      <c r="CCZ252" s="225" t="e">
        <v>#N/A</v>
      </c>
      <c r="CDA252" s="225" t="e">
        <v>#N/A</v>
      </c>
      <c r="CDB252" s="225" t="e">
        <v>#N/A</v>
      </c>
      <c r="CDC252" s="225" t="e">
        <v>#N/A</v>
      </c>
      <c r="CDD252" s="225" t="e">
        <v>#N/A</v>
      </c>
      <c r="CDE252" s="225" t="e">
        <v>#N/A</v>
      </c>
      <c r="CDF252" s="225" t="e">
        <v>#N/A</v>
      </c>
      <c r="CDG252" s="225" t="e">
        <v>#N/A</v>
      </c>
      <c r="CDH252" s="225" t="e">
        <v>#N/A</v>
      </c>
      <c r="CDI252" s="225" t="e">
        <v>#N/A</v>
      </c>
      <c r="CDJ252" s="225" t="e">
        <v>#N/A</v>
      </c>
      <c r="CDK252" s="225" t="e">
        <v>#N/A</v>
      </c>
      <c r="CDL252" s="225" t="e">
        <v>#N/A</v>
      </c>
      <c r="CDM252" s="225" t="e">
        <v>#N/A</v>
      </c>
      <c r="CDN252" s="225" t="e">
        <v>#N/A</v>
      </c>
      <c r="CDO252" s="225" t="e">
        <v>#N/A</v>
      </c>
      <c r="CDP252" s="225" t="e">
        <v>#N/A</v>
      </c>
      <c r="CDQ252" s="225" t="e">
        <v>#N/A</v>
      </c>
      <c r="CDR252" s="225" t="e">
        <v>#N/A</v>
      </c>
      <c r="CDS252" s="225" t="e">
        <v>#N/A</v>
      </c>
      <c r="CDT252" s="225" t="e">
        <v>#N/A</v>
      </c>
      <c r="CDU252" s="225" t="e">
        <v>#N/A</v>
      </c>
      <c r="CDV252" s="225" t="e">
        <v>#N/A</v>
      </c>
      <c r="CDW252" s="225" t="e">
        <v>#N/A</v>
      </c>
      <c r="CDX252" s="225" t="e">
        <v>#N/A</v>
      </c>
      <c r="CDY252" s="225" t="e">
        <v>#N/A</v>
      </c>
      <c r="CDZ252" s="225" t="e">
        <v>#N/A</v>
      </c>
      <c r="CEA252" s="225" t="e">
        <v>#N/A</v>
      </c>
      <c r="CEB252" s="225" t="e">
        <v>#N/A</v>
      </c>
      <c r="CEC252" s="225" t="e">
        <v>#N/A</v>
      </c>
      <c r="CED252" s="225" t="e">
        <v>#N/A</v>
      </c>
      <c r="CEE252" s="225" t="e">
        <v>#N/A</v>
      </c>
      <c r="CEF252" s="225" t="e">
        <v>#N/A</v>
      </c>
      <c r="CEG252" s="225" t="e">
        <v>#N/A</v>
      </c>
      <c r="CEH252" s="225" t="e">
        <v>#N/A</v>
      </c>
      <c r="CEI252" s="225" t="e">
        <v>#N/A</v>
      </c>
      <c r="CEJ252" s="225" t="e">
        <v>#N/A</v>
      </c>
      <c r="CEK252" s="225" t="e">
        <v>#N/A</v>
      </c>
      <c r="CEL252" s="225" t="e">
        <v>#N/A</v>
      </c>
      <c r="CEM252" s="225" t="e">
        <v>#N/A</v>
      </c>
      <c r="CEN252" s="225" t="e">
        <v>#N/A</v>
      </c>
      <c r="CEO252" s="225" t="e">
        <v>#N/A</v>
      </c>
      <c r="CEP252" s="225" t="e">
        <v>#N/A</v>
      </c>
      <c r="CEQ252" s="225" t="e">
        <v>#N/A</v>
      </c>
      <c r="CER252" s="225" t="e">
        <v>#N/A</v>
      </c>
      <c r="CES252" s="225" t="e">
        <v>#N/A</v>
      </c>
      <c r="CET252" s="225" t="e">
        <v>#N/A</v>
      </c>
      <c r="CEU252" s="225" t="e">
        <v>#N/A</v>
      </c>
      <c r="CEV252" s="225" t="e">
        <v>#N/A</v>
      </c>
      <c r="CEW252" s="225" t="e">
        <v>#N/A</v>
      </c>
      <c r="CEX252" s="225" t="e">
        <v>#N/A</v>
      </c>
      <c r="CEY252" s="225" t="e">
        <v>#N/A</v>
      </c>
      <c r="CEZ252" s="225" t="e">
        <v>#N/A</v>
      </c>
      <c r="CFA252" s="225" t="e">
        <v>#N/A</v>
      </c>
      <c r="CFB252" s="225" t="e">
        <v>#N/A</v>
      </c>
      <c r="CFC252" s="225" t="e">
        <v>#N/A</v>
      </c>
      <c r="CFD252" s="225" t="e">
        <v>#N/A</v>
      </c>
      <c r="CFE252" s="225" t="e">
        <v>#N/A</v>
      </c>
      <c r="CFF252" s="225" t="e">
        <v>#N/A</v>
      </c>
      <c r="CFG252" s="225" t="e">
        <v>#N/A</v>
      </c>
      <c r="CFH252" s="225" t="e">
        <v>#N/A</v>
      </c>
      <c r="CFI252" s="225" t="e">
        <v>#N/A</v>
      </c>
      <c r="CFJ252" s="225" t="e">
        <v>#N/A</v>
      </c>
      <c r="CFK252" s="225" t="e">
        <v>#N/A</v>
      </c>
      <c r="CFL252" s="225" t="e">
        <v>#N/A</v>
      </c>
      <c r="CFM252" s="225" t="e">
        <v>#N/A</v>
      </c>
      <c r="CFN252" s="225" t="e">
        <v>#N/A</v>
      </c>
      <c r="CFO252" s="225" t="e">
        <v>#N/A</v>
      </c>
      <c r="CFP252" s="225" t="e">
        <v>#N/A</v>
      </c>
      <c r="CFQ252" s="225" t="e">
        <v>#N/A</v>
      </c>
      <c r="CFR252" s="225" t="e">
        <v>#N/A</v>
      </c>
      <c r="CFS252" s="225" t="e">
        <v>#N/A</v>
      </c>
      <c r="CFT252" s="225" t="e">
        <v>#N/A</v>
      </c>
      <c r="CFU252" s="225" t="e">
        <v>#N/A</v>
      </c>
      <c r="CFV252" s="225" t="e">
        <v>#N/A</v>
      </c>
      <c r="CFW252" s="225" t="e">
        <v>#N/A</v>
      </c>
      <c r="CFX252" s="225" t="e">
        <v>#N/A</v>
      </c>
      <c r="CFY252" s="225" t="e">
        <v>#N/A</v>
      </c>
      <c r="CFZ252" s="225" t="e">
        <v>#N/A</v>
      </c>
      <c r="CGA252" s="225" t="e">
        <v>#N/A</v>
      </c>
      <c r="CGB252" s="225" t="e">
        <v>#N/A</v>
      </c>
      <c r="CGC252" s="225" t="e">
        <v>#N/A</v>
      </c>
      <c r="CGD252" s="225" t="e">
        <v>#N/A</v>
      </c>
      <c r="CGE252" s="225" t="e">
        <v>#N/A</v>
      </c>
      <c r="CGF252" s="225" t="e">
        <v>#N/A</v>
      </c>
      <c r="CGG252" s="225" t="e">
        <v>#N/A</v>
      </c>
      <c r="CGH252" s="225" t="e">
        <v>#N/A</v>
      </c>
      <c r="CGI252" s="225" t="e">
        <v>#N/A</v>
      </c>
      <c r="CGJ252" s="225" t="e">
        <v>#N/A</v>
      </c>
      <c r="CGK252" s="225" t="e">
        <v>#N/A</v>
      </c>
      <c r="CGL252" s="225" t="e">
        <v>#N/A</v>
      </c>
      <c r="CGM252" s="225" t="e">
        <v>#N/A</v>
      </c>
      <c r="CGN252" s="225" t="e">
        <v>#N/A</v>
      </c>
      <c r="CGO252" s="225" t="e">
        <v>#N/A</v>
      </c>
      <c r="CGP252" s="225" t="e">
        <v>#N/A</v>
      </c>
      <c r="CGQ252" s="225" t="e">
        <v>#N/A</v>
      </c>
      <c r="CGR252" s="225" t="e">
        <v>#N/A</v>
      </c>
      <c r="CGS252" s="225" t="e">
        <v>#N/A</v>
      </c>
      <c r="CGT252" s="225" t="e">
        <v>#N/A</v>
      </c>
      <c r="CGU252" s="225" t="e">
        <v>#N/A</v>
      </c>
      <c r="CGV252" s="225" t="e">
        <v>#N/A</v>
      </c>
      <c r="CGW252" s="225" t="e">
        <v>#N/A</v>
      </c>
      <c r="CGX252" s="225" t="e">
        <v>#N/A</v>
      </c>
      <c r="CGY252" s="225" t="e">
        <v>#N/A</v>
      </c>
      <c r="CGZ252" s="225" t="e">
        <v>#N/A</v>
      </c>
      <c r="CHA252" s="225" t="e">
        <v>#N/A</v>
      </c>
      <c r="CHB252" s="225" t="e">
        <v>#N/A</v>
      </c>
      <c r="CHC252" s="225" t="e">
        <v>#N/A</v>
      </c>
      <c r="CHD252" s="225" t="e">
        <v>#N/A</v>
      </c>
      <c r="CHE252" s="225" t="e">
        <v>#N/A</v>
      </c>
      <c r="CHF252" s="225" t="e">
        <v>#N/A</v>
      </c>
      <c r="CHG252" s="225" t="e">
        <v>#N/A</v>
      </c>
      <c r="CHH252" s="225" t="e">
        <v>#N/A</v>
      </c>
      <c r="CHI252" s="225" t="e">
        <v>#N/A</v>
      </c>
      <c r="CHJ252" s="225" t="e">
        <v>#N/A</v>
      </c>
      <c r="CHK252" s="225" t="e">
        <v>#N/A</v>
      </c>
      <c r="CHL252" s="225" t="e">
        <v>#N/A</v>
      </c>
      <c r="CHM252" s="225" t="e">
        <v>#N/A</v>
      </c>
      <c r="CHN252" s="225" t="e">
        <v>#N/A</v>
      </c>
      <c r="CHO252" s="225" t="e">
        <v>#N/A</v>
      </c>
      <c r="CHP252" s="225" t="e">
        <v>#N/A</v>
      </c>
      <c r="CHQ252" s="225" t="e">
        <v>#N/A</v>
      </c>
      <c r="CHR252" s="225" t="e">
        <v>#N/A</v>
      </c>
      <c r="CHS252" s="225" t="e">
        <v>#N/A</v>
      </c>
      <c r="CHT252" s="225" t="e">
        <v>#N/A</v>
      </c>
      <c r="CHU252" s="225" t="e">
        <v>#N/A</v>
      </c>
      <c r="CHV252" s="225" t="e">
        <v>#N/A</v>
      </c>
      <c r="CHW252" s="225" t="e">
        <v>#N/A</v>
      </c>
      <c r="CHX252" s="225" t="e">
        <v>#N/A</v>
      </c>
      <c r="CHY252" s="225" t="e">
        <v>#N/A</v>
      </c>
      <c r="CHZ252" s="225" t="e">
        <v>#N/A</v>
      </c>
      <c r="CIA252" s="225" t="e">
        <v>#N/A</v>
      </c>
      <c r="CIB252" s="225" t="e">
        <v>#N/A</v>
      </c>
      <c r="CIC252" s="225" t="e">
        <v>#N/A</v>
      </c>
      <c r="CID252" s="225" t="e">
        <v>#N/A</v>
      </c>
      <c r="CIE252" s="225" t="e">
        <v>#N/A</v>
      </c>
      <c r="CIF252" s="225" t="e">
        <v>#N/A</v>
      </c>
      <c r="CIG252" s="225" t="e">
        <v>#N/A</v>
      </c>
      <c r="CIH252" s="225" t="e">
        <v>#N/A</v>
      </c>
      <c r="CII252" s="225" t="e">
        <v>#N/A</v>
      </c>
      <c r="CIJ252" s="225" t="e">
        <v>#N/A</v>
      </c>
      <c r="CIK252" s="225" t="e">
        <v>#N/A</v>
      </c>
      <c r="CIL252" s="225" t="e">
        <v>#N/A</v>
      </c>
      <c r="CIM252" s="225" t="e">
        <v>#N/A</v>
      </c>
      <c r="CIN252" s="225" t="e">
        <v>#N/A</v>
      </c>
      <c r="CIO252" s="225" t="e">
        <v>#N/A</v>
      </c>
      <c r="CIP252" s="225" t="e">
        <v>#N/A</v>
      </c>
      <c r="CIQ252" s="225" t="e">
        <v>#N/A</v>
      </c>
      <c r="CIR252" s="225" t="e">
        <v>#N/A</v>
      </c>
      <c r="CIS252" s="225" t="e">
        <v>#N/A</v>
      </c>
      <c r="CIT252" s="225" t="e">
        <v>#N/A</v>
      </c>
      <c r="CIU252" s="225" t="e">
        <v>#N/A</v>
      </c>
      <c r="CIV252" s="225" t="e">
        <v>#N/A</v>
      </c>
      <c r="CIW252" s="225" t="e">
        <v>#N/A</v>
      </c>
      <c r="CIX252" s="225" t="e">
        <v>#N/A</v>
      </c>
      <c r="CIY252" s="225" t="e">
        <v>#N/A</v>
      </c>
      <c r="CIZ252" s="225" t="e">
        <v>#N/A</v>
      </c>
      <c r="CJA252" s="225" t="e">
        <v>#N/A</v>
      </c>
      <c r="CJB252" s="225" t="e">
        <v>#N/A</v>
      </c>
      <c r="CJC252" s="225" t="e">
        <v>#N/A</v>
      </c>
      <c r="CJD252" s="225" t="e">
        <v>#N/A</v>
      </c>
      <c r="CJE252" s="225" t="e">
        <v>#N/A</v>
      </c>
      <c r="CJF252" s="225" t="e">
        <v>#N/A</v>
      </c>
      <c r="CJG252" s="225" t="e">
        <v>#N/A</v>
      </c>
      <c r="CJH252" s="225" t="e">
        <v>#N/A</v>
      </c>
      <c r="CJI252" s="225" t="e">
        <v>#N/A</v>
      </c>
      <c r="CJJ252" s="225" t="e">
        <v>#N/A</v>
      </c>
      <c r="CJK252" s="225" t="e">
        <v>#N/A</v>
      </c>
      <c r="CJL252" s="225" t="e">
        <v>#N/A</v>
      </c>
      <c r="CJM252" s="225" t="e">
        <v>#N/A</v>
      </c>
      <c r="CJN252" s="225" t="e">
        <v>#N/A</v>
      </c>
      <c r="CJO252" s="225" t="e">
        <v>#N/A</v>
      </c>
      <c r="CJP252" s="225" t="e">
        <v>#N/A</v>
      </c>
      <c r="CJQ252" s="225" t="e">
        <v>#N/A</v>
      </c>
      <c r="CJR252" s="225" t="e">
        <v>#N/A</v>
      </c>
      <c r="CJS252" s="225" t="e">
        <v>#N/A</v>
      </c>
      <c r="CJT252" s="225" t="e">
        <v>#N/A</v>
      </c>
      <c r="CJU252" s="225" t="e">
        <v>#N/A</v>
      </c>
      <c r="CJV252" s="225" t="e">
        <v>#N/A</v>
      </c>
      <c r="CJW252" s="225" t="e">
        <v>#N/A</v>
      </c>
      <c r="CJX252" s="225" t="e">
        <v>#N/A</v>
      </c>
      <c r="CJY252" s="225" t="e">
        <v>#N/A</v>
      </c>
      <c r="CJZ252" s="225" t="e">
        <v>#N/A</v>
      </c>
      <c r="CKA252" s="225" t="e">
        <v>#N/A</v>
      </c>
      <c r="CKB252" s="225" t="e">
        <v>#N/A</v>
      </c>
      <c r="CKC252" s="225" t="e">
        <v>#N/A</v>
      </c>
      <c r="CKD252" s="225" t="e">
        <v>#N/A</v>
      </c>
      <c r="CKE252" s="225" t="e">
        <v>#N/A</v>
      </c>
      <c r="CKF252" s="225" t="e">
        <v>#N/A</v>
      </c>
      <c r="CKG252" s="225" t="e">
        <v>#N/A</v>
      </c>
      <c r="CKH252" s="225" t="e">
        <v>#N/A</v>
      </c>
      <c r="CKI252" s="225" t="e">
        <v>#N/A</v>
      </c>
      <c r="CKJ252" s="225" t="e">
        <v>#N/A</v>
      </c>
      <c r="CKK252" s="225" t="e">
        <v>#N/A</v>
      </c>
      <c r="CKL252" s="225" t="e">
        <v>#N/A</v>
      </c>
      <c r="CKM252" s="225" t="e">
        <v>#N/A</v>
      </c>
      <c r="CKN252" s="225" t="e">
        <v>#N/A</v>
      </c>
      <c r="CKO252" s="225" t="e">
        <v>#N/A</v>
      </c>
      <c r="CKP252" s="225" t="e">
        <v>#N/A</v>
      </c>
      <c r="CKQ252" s="225" t="e">
        <v>#N/A</v>
      </c>
      <c r="CKR252" s="225" t="e">
        <v>#N/A</v>
      </c>
      <c r="CKS252" s="225" t="e">
        <v>#N/A</v>
      </c>
      <c r="CKT252" s="225" t="e">
        <v>#N/A</v>
      </c>
      <c r="CKU252" s="225" t="e">
        <v>#N/A</v>
      </c>
      <c r="CKV252" s="225" t="e">
        <v>#N/A</v>
      </c>
      <c r="CKW252" s="225" t="e">
        <v>#N/A</v>
      </c>
      <c r="CKX252" s="225" t="e">
        <v>#N/A</v>
      </c>
      <c r="CKY252" s="225" t="e">
        <v>#N/A</v>
      </c>
      <c r="CKZ252" s="225" t="e">
        <v>#N/A</v>
      </c>
      <c r="CLA252" s="225" t="e">
        <v>#N/A</v>
      </c>
      <c r="CLB252" s="225" t="e">
        <v>#N/A</v>
      </c>
      <c r="CLC252" s="225" t="e">
        <v>#N/A</v>
      </c>
      <c r="CLD252" s="225" t="e">
        <v>#N/A</v>
      </c>
      <c r="CLE252" s="225" t="e">
        <v>#N/A</v>
      </c>
      <c r="CLF252" s="225" t="e">
        <v>#N/A</v>
      </c>
      <c r="CLG252" s="225" t="e">
        <v>#N/A</v>
      </c>
      <c r="CLH252" s="225" t="e">
        <v>#N/A</v>
      </c>
      <c r="CLI252" s="225" t="e">
        <v>#N/A</v>
      </c>
      <c r="CLJ252" s="225" t="e">
        <v>#N/A</v>
      </c>
      <c r="CLK252" s="225" t="e">
        <v>#N/A</v>
      </c>
      <c r="CLL252" s="225" t="e">
        <v>#N/A</v>
      </c>
      <c r="CLM252" s="225" t="e">
        <v>#N/A</v>
      </c>
      <c r="CLN252" s="225" t="e">
        <v>#N/A</v>
      </c>
      <c r="CLO252" s="225" t="e">
        <v>#N/A</v>
      </c>
      <c r="CLP252" s="225" t="e">
        <v>#N/A</v>
      </c>
      <c r="CLQ252" s="225" t="e">
        <v>#N/A</v>
      </c>
      <c r="CLR252" s="225" t="e">
        <v>#N/A</v>
      </c>
      <c r="CLS252" s="225" t="e">
        <v>#N/A</v>
      </c>
      <c r="CLT252" s="225" t="e">
        <v>#N/A</v>
      </c>
      <c r="CLU252" s="225" t="e">
        <v>#N/A</v>
      </c>
      <c r="CLV252" s="225" t="e">
        <v>#N/A</v>
      </c>
      <c r="CLW252" s="225" t="e">
        <v>#N/A</v>
      </c>
      <c r="CLX252" s="225" t="e">
        <v>#N/A</v>
      </c>
      <c r="CLY252" s="225" t="e">
        <v>#N/A</v>
      </c>
      <c r="CLZ252" s="225" t="e">
        <v>#N/A</v>
      </c>
      <c r="CMA252" s="225" t="e">
        <v>#N/A</v>
      </c>
      <c r="CMB252" s="225" t="e">
        <v>#N/A</v>
      </c>
      <c r="CMC252" s="225" t="e">
        <v>#N/A</v>
      </c>
      <c r="CMD252" s="225" t="e">
        <v>#N/A</v>
      </c>
      <c r="CME252" s="225" t="e">
        <v>#N/A</v>
      </c>
      <c r="CMF252" s="225" t="e">
        <v>#N/A</v>
      </c>
      <c r="CMG252" s="225" t="e">
        <v>#N/A</v>
      </c>
      <c r="CMH252" s="225" t="e">
        <v>#N/A</v>
      </c>
      <c r="CMI252" s="225" t="e">
        <v>#N/A</v>
      </c>
      <c r="CMJ252" s="225" t="e">
        <v>#N/A</v>
      </c>
      <c r="CMK252" s="225" t="e">
        <v>#N/A</v>
      </c>
      <c r="CML252" s="225" t="e">
        <v>#N/A</v>
      </c>
      <c r="CMM252" s="225" t="e">
        <v>#N/A</v>
      </c>
      <c r="CMN252" s="225" t="e">
        <v>#N/A</v>
      </c>
      <c r="CMO252" s="225" t="e">
        <v>#N/A</v>
      </c>
      <c r="CMP252" s="225" t="e">
        <v>#N/A</v>
      </c>
      <c r="CMQ252" s="225" t="e">
        <v>#N/A</v>
      </c>
      <c r="CMR252" s="225" t="e">
        <v>#N/A</v>
      </c>
      <c r="CMS252" s="225" t="e">
        <v>#N/A</v>
      </c>
      <c r="CMT252" s="225" t="e">
        <v>#N/A</v>
      </c>
      <c r="CMU252" s="225" t="e">
        <v>#N/A</v>
      </c>
      <c r="CMV252" s="225" t="e">
        <v>#N/A</v>
      </c>
      <c r="CMW252" s="225" t="e">
        <v>#N/A</v>
      </c>
      <c r="CMX252" s="225" t="e">
        <v>#N/A</v>
      </c>
      <c r="CMY252" s="225" t="e">
        <v>#N/A</v>
      </c>
      <c r="CMZ252" s="225" t="e">
        <v>#N/A</v>
      </c>
      <c r="CNA252" s="225" t="e">
        <v>#N/A</v>
      </c>
      <c r="CNB252" s="225" t="e">
        <v>#N/A</v>
      </c>
      <c r="CNC252" s="225" t="e">
        <v>#N/A</v>
      </c>
      <c r="CND252" s="225" t="e">
        <v>#N/A</v>
      </c>
      <c r="CNE252" s="225" t="e">
        <v>#N/A</v>
      </c>
      <c r="CNF252" s="225" t="e">
        <v>#N/A</v>
      </c>
      <c r="CNG252" s="225" t="e">
        <v>#N/A</v>
      </c>
      <c r="CNH252" s="225" t="e">
        <v>#N/A</v>
      </c>
      <c r="CNI252" s="225" t="e">
        <v>#N/A</v>
      </c>
      <c r="CNJ252" s="225" t="e">
        <v>#N/A</v>
      </c>
      <c r="CNK252" s="225" t="e">
        <v>#N/A</v>
      </c>
      <c r="CNL252" s="225" t="e">
        <v>#N/A</v>
      </c>
      <c r="CNM252" s="225" t="e">
        <v>#N/A</v>
      </c>
      <c r="CNN252" s="225" t="e">
        <v>#N/A</v>
      </c>
      <c r="CNO252" s="225" t="e">
        <v>#N/A</v>
      </c>
      <c r="CNP252" s="225" t="e">
        <v>#N/A</v>
      </c>
      <c r="CNQ252" s="225" t="e">
        <v>#N/A</v>
      </c>
      <c r="CNR252" s="225" t="e">
        <v>#N/A</v>
      </c>
      <c r="CNS252" s="225" t="e">
        <v>#N/A</v>
      </c>
      <c r="CNT252" s="225" t="e">
        <v>#N/A</v>
      </c>
      <c r="CNU252" s="225" t="e">
        <v>#N/A</v>
      </c>
      <c r="CNV252" s="225" t="e">
        <v>#N/A</v>
      </c>
      <c r="CNW252" s="225" t="e">
        <v>#N/A</v>
      </c>
      <c r="CNX252" s="225" t="e">
        <v>#N/A</v>
      </c>
      <c r="CNY252" s="225" t="e">
        <v>#N/A</v>
      </c>
      <c r="CNZ252" s="225" t="e">
        <v>#N/A</v>
      </c>
      <c r="COA252" s="225" t="e">
        <v>#N/A</v>
      </c>
      <c r="COB252" s="225" t="e">
        <v>#N/A</v>
      </c>
      <c r="COC252" s="225" t="e">
        <v>#N/A</v>
      </c>
      <c r="COD252" s="225" t="e">
        <v>#N/A</v>
      </c>
      <c r="COE252" s="225" t="e">
        <v>#N/A</v>
      </c>
      <c r="COF252" s="225" t="e">
        <v>#N/A</v>
      </c>
      <c r="COG252" s="225" t="e">
        <v>#N/A</v>
      </c>
      <c r="COH252" s="225" t="e">
        <v>#N/A</v>
      </c>
      <c r="COI252" s="225" t="e">
        <v>#N/A</v>
      </c>
      <c r="COJ252" s="225" t="e">
        <v>#N/A</v>
      </c>
      <c r="COK252" s="225" t="e">
        <v>#N/A</v>
      </c>
      <c r="COL252" s="225" t="e">
        <v>#N/A</v>
      </c>
      <c r="COM252" s="225" t="e">
        <v>#N/A</v>
      </c>
      <c r="CON252" s="225" t="e">
        <v>#N/A</v>
      </c>
      <c r="COO252" s="225" t="e">
        <v>#N/A</v>
      </c>
      <c r="COP252" s="225" t="e">
        <v>#N/A</v>
      </c>
      <c r="COQ252" s="225" t="e">
        <v>#N/A</v>
      </c>
      <c r="COR252" s="225" t="e">
        <v>#N/A</v>
      </c>
      <c r="COS252" s="225" t="e">
        <v>#N/A</v>
      </c>
      <c r="COT252" s="225" t="e">
        <v>#N/A</v>
      </c>
      <c r="COU252" s="225" t="e">
        <v>#N/A</v>
      </c>
      <c r="COV252" s="225" t="e">
        <v>#N/A</v>
      </c>
      <c r="COW252" s="225" t="e">
        <v>#N/A</v>
      </c>
      <c r="COX252" s="225" t="e">
        <v>#N/A</v>
      </c>
      <c r="COY252" s="225" t="e">
        <v>#N/A</v>
      </c>
      <c r="COZ252" s="225" t="e">
        <v>#N/A</v>
      </c>
      <c r="CPA252" s="225" t="e">
        <v>#N/A</v>
      </c>
      <c r="CPB252" s="225" t="e">
        <v>#N/A</v>
      </c>
      <c r="CPC252" s="225" t="e">
        <v>#N/A</v>
      </c>
      <c r="CPD252" s="225" t="e">
        <v>#N/A</v>
      </c>
      <c r="CPE252" s="225" t="e">
        <v>#N/A</v>
      </c>
      <c r="CPF252" s="225" t="e">
        <v>#N/A</v>
      </c>
      <c r="CPG252" s="225" t="e">
        <v>#N/A</v>
      </c>
      <c r="CPH252" s="225" t="e">
        <v>#N/A</v>
      </c>
      <c r="CPI252" s="225" t="e">
        <v>#N/A</v>
      </c>
      <c r="CPJ252" s="225" t="e">
        <v>#N/A</v>
      </c>
      <c r="CPK252" s="225" t="e">
        <v>#N/A</v>
      </c>
      <c r="CPL252" s="225" t="e">
        <v>#N/A</v>
      </c>
      <c r="CPM252" s="225" t="e">
        <v>#N/A</v>
      </c>
      <c r="CPN252" s="225" t="e">
        <v>#N/A</v>
      </c>
      <c r="CPO252" s="225" t="e">
        <v>#N/A</v>
      </c>
      <c r="CPP252" s="225" t="e">
        <v>#N/A</v>
      </c>
      <c r="CPQ252" s="225" t="e">
        <v>#N/A</v>
      </c>
      <c r="CPR252" s="225" t="e">
        <v>#N/A</v>
      </c>
      <c r="CPS252" s="225" t="e">
        <v>#N/A</v>
      </c>
      <c r="CPT252" s="225" t="e">
        <v>#N/A</v>
      </c>
      <c r="CPU252" s="225" t="e">
        <v>#N/A</v>
      </c>
      <c r="CPV252" s="225" t="e">
        <v>#N/A</v>
      </c>
      <c r="CPW252" s="225" t="e">
        <v>#N/A</v>
      </c>
      <c r="CPX252" s="225" t="e">
        <v>#N/A</v>
      </c>
      <c r="CPY252" s="225" t="e">
        <v>#N/A</v>
      </c>
      <c r="CPZ252" s="225" t="e">
        <v>#N/A</v>
      </c>
      <c r="CQA252" s="225" t="e">
        <v>#N/A</v>
      </c>
      <c r="CQB252" s="225" t="e">
        <v>#N/A</v>
      </c>
      <c r="CQC252" s="225" t="e">
        <v>#N/A</v>
      </c>
      <c r="CQD252" s="225" t="e">
        <v>#N/A</v>
      </c>
      <c r="CQE252" s="225" t="e">
        <v>#N/A</v>
      </c>
      <c r="CQF252" s="225" t="e">
        <v>#N/A</v>
      </c>
      <c r="CQG252" s="225" t="e">
        <v>#N/A</v>
      </c>
      <c r="CQH252" s="225" t="e">
        <v>#N/A</v>
      </c>
      <c r="CQI252" s="225" t="e">
        <v>#N/A</v>
      </c>
      <c r="CQJ252" s="225" t="e">
        <v>#N/A</v>
      </c>
      <c r="CQK252" s="225" t="e">
        <v>#N/A</v>
      </c>
      <c r="CQL252" s="225" t="e">
        <v>#N/A</v>
      </c>
      <c r="CQM252" s="225" t="e">
        <v>#N/A</v>
      </c>
      <c r="CQN252" s="225" t="e">
        <v>#N/A</v>
      </c>
      <c r="CQO252" s="225" t="e">
        <v>#N/A</v>
      </c>
      <c r="CQP252" s="225" t="e">
        <v>#N/A</v>
      </c>
      <c r="CQQ252" s="225" t="e">
        <v>#N/A</v>
      </c>
      <c r="CQR252" s="225" t="e">
        <v>#N/A</v>
      </c>
      <c r="CQS252" s="225" t="e">
        <v>#N/A</v>
      </c>
      <c r="CQT252" s="225" t="e">
        <v>#N/A</v>
      </c>
      <c r="CQU252" s="225" t="e">
        <v>#N/A</v>
      </c>
      <c r="CQV252" s="225" t="e">
        <v>#N/A</v>
      </c>
      <c r="CQW252" s="225" t="e">
        <v>#N/A</v>
      </c>
      <c r="CQX252" s="225" t="e">
        <v>#N/A</v>
      </c>
      <c r="CQY252" s="225" t="e">
        <v>#N/A</v>
      </c>
      <c r="CQZ252" s="225" t="e">
        <v>#N/A</v>
      </c>
      <c r="CRA252" s="225" t="e">
        <v>#N/A</v>
      </c>
      <c r="CRB252" s="225" t="e">
        <v>#N/A</v>
      </c>
      <c r="CRC252" s="225" t="e">
        <v>#N/A</v>
      </c>
      <c r="CRD252" s="225" t="e">
        <v>#N/A</v>
      </c>
      <c r="CRE252" s="225" t="e">
        <v>#N/A</v>
      </c>
      <c r="CRF252" s="225" t="e">
        <v>#N/A</v>
      </c>
      <c r="CRG252" s="225" t="e">
        <v>#N/A</v>
      </c>
      <c r="CRH252" s="225" t="e">
        <v>#N/A</v>
      </c>
      <c r="CRI252" s="225" t="e">
        <v>#N/A</v>
      </c>
      <c r="CRJ252" s="225" t="e">
        <v>#N/A</v>
      </c>
      <c r="CRK252" s="225" t="e">
        <v>#N/A</v>
      </c>
      <c r="CRL252" s="225" t="e">
        <v>#N/A</v>
      </c>
      <c r="CRM252" s="225" t="e">
        <v>#N/A</v>
      </c>
      <c r="CRN252" s="225" t="e">
        <v>#N/A</v>
      </c>
      <c r="CRO252" s="225" t="e">
        <v>#N/A</v>
      </c>
      <c r="CRP252" s="225" t="e">
        <v>#N/A</v>
      </c>
      <c r="CRQ252" s="225" t="e">
        <v>#N/A</v>
      </c>
      <c r="CRR252" s="225" t="e">
        <v>#N/A</v>
      </c>
      <c r="CRS252" s="225" t="e">
        <v>#N/A</v>
      </c>
      <c r="CRT252" s="225" t="e">
        <v>#N/A</v>
      </c>
      <c r="CRU252" s="225" t="e">
        <v>#N/A</v>
      </c>
      <c r="CRV252" s="225" t="e">
        <v>#N/A</v>
      </c>
      <c r="CRW252" s="225" t="e">
        <v>#N/A</v>
      </c>
      <c r="CRX252" s="225" t="e">
        <v>#N/A</v>
      </c>
      <c r="CRY252" s="225" t="e">
        <v>#N/A</v>
      </c>
      <c r="CRZ252" s="225" t="e">
        <v>#N/A</v>
      </c>
      <c r="CSA252" s="225" t="e">
        <v>#N/A</v>
      </c>
      <c r="CSB252" s="225" t="e">
        <v>#N/A</v>
      </c>
      <c r="CSC252" s="225" t="e">
        <v>#N/A</v>
      </c>
      <c r="CSD252" s="225" t="e">
        <v>#N/A</v>
      </c>
      <c r="CSE252" s="225" t="e">
        <v>#N/A</v>
      </c>
      <c r="CSF252" s="225" t="e">
        <v>#N/A</v>
      </c>
      <c r="CSG252" s="225" t="e">
        <v>#N/A</v>
      </c>
      <c r="CSH252" s="225" t="e">
        <v>#N/A</v>
      </c>
      <c r="CSI252" s="225" t="e">
        <v>#N/A</v>
      </c>
      <c r="CSJ252" s="225" t="e">
        <v>#N/A</v>
      </c>
      <c r="CSK252" s="225" t="e">
        <v>#N/A</v>
      </c>
      <c r="CSL252" s="225" t="e">
        <v>#N/A</v>
      </c>
      <c r="CSM252" s="225" t="e">
        <v>#N/A</v>
      </c>
      <c r="CSN252" s="225" t="e">
        <v>#N/A</v>
      </c>
      <c r="CSO252" s="225" t="e">
        <v>#N/A</v>
      </c>
      <c r="CSP252" s="225" t="e">
        <v>#N/A</v>
      </c>
      <c r="CSQ252" s="225" t="e">
        <v>#N/A</v>
      </c>
      <c r="CSR252" s="225" t="e">
        <v>#N/A</v>
      </c>
      <c r="CSS252" s="225" t="e">
        <v>#N/A</v>
      </c>
      <c r="CST252" s="225" t="e">
        <v>#N/A</v>
      </c>
      <c r="CSU252" s="225" t="e">
        <v>#N/A</v>
      </c>
      <c r="CSV252" s="225" t="e">
        <v>#N/A</v>
      </c>
      <c r="CSW252" s="225" t="e">
        <v>#N/A</v>
      </c>
      <c r="CSX252" s="225" t="e">
        <v>#N/A</v>
      </c>
      <c r="CSY252" s="225" t="e">
        <v>#N/A</v>
      </c>
      <c r="CSZ252" s="225" t="e">
        <v>#N/A</v>
      </c>
      <c r="CTA252" s="225" t="e">
        <v>#N/A</v>
      </c>
      <c r="CTB252" s="225" t="e">
        <v>#N/A</v>
      </c>
      <c r="CTC252" s="225" t="e">
        <v>#N/A</v>
      </c>
      <c r="CTD252" s="225" t="e">
        <v>#N/A</v>
      </c>
      <c r="CTE252" s="225" t="e">
        <v>#N/A</v>
      </c>
      <c r="CTF252" s="225" t="e">
        <v>#N/A</v>
      </c>
      <c r="CTG252" s="225" t="e">
        <v>#N/A</v>
      </c>
      <c r="CTH252" s="225" t="e">
        <v>#N/A</v>
      </c>
      <c r="CTI252" s="225" t="e">
        <v>#N/A</v>
      </c>
      <c r="CTJ252" s="225" t="e">
        <v>#N/A</v>
      </c>
      <c r="CTK252" s="225" t="e">
        <v>#N/A</v>
      </c>
      <c r="CTL252" s="225" t="e">
        <v>#N/A</v>
      </c>
      <c r="CTM252" s="225" t="e">
        <v>#N/A</v>
      </c>
      <c r="CTN252" s="225" t="e">
        <v>#N/A</v>
      </c>
      <c r="CTO252" s="225" t="e">
        <v>#N/A</v>
      </c>
      <c r="CTP252" s="225" t="e">
        <v>#N/A</v>
      </c>
      <c r="CTQ252" s="225" t="e">
        <v>#N/A</v>
      </c>
      <c r="CTR252" s="225" t="e">
        <v>#N/A</v>
      </c>
      <c r="CTS252" s="225" t="e">
        <v>#N/A</v>
      </c>
      <c r="CTT252" s="225" t="e">
        <v>#N/A</v>
      </c>
      <c r="CTU252" s="225" t="e">
        <v>#N/A</v>
      </c>
      <c r="CTV252" s="225" t="e">
        <v>#N/A</v>
      </c>
      <c r="CTW252" s="225" t="e">
        <v>#N/A</v>
      </c>
      <c r="CTX252" s="225" t="e">
        <v>#N/A</v>
      </c>
      <c r="CTY252" s="225" t="e">
        <v>#N/A</v>
      </c>
      <c r="CTZ252" s="225" t="e">
        <v>#N/A</v>
      </c>
      <c r="CUA252" s="225" t="e">
        <v>#N/A</v>
      </c>
      <c r="CUB252" s="225" t="e">
        <v>#N/A</v>
      </c>
      <c r="CUC252" s="225" t="e">
        <v>#N/A</v>
      </c>
      <c r="CUD252" s="225" t="e">
        <v>#N/A</v>
      </c>
      <c r="CUE252" s="225" t="e">
        <v>#N/A</v>
      </c>
      <c r="CUF252" s="225" t="e">
        <v>#N/A</v>
      </c>
      <c r="CUG252" s="225" t="e">
        <v>#N/A</v>
      </c>
      <c r="CUH252" s="225" t="e">
        <v>#N/A</v>
      </c>
      <c r="CUI252" s="225" t="e">
        <v>#N/A</v>
      </c>
      <c r="CUJ252" s="225" t="e">
        <v>#N/A</v>
      </c>
      <c r="CUK252" s="225" t="e">
        <v>#N/A</v>
      </c>
      <c r="CUL252" s="225" t="e">
        <v>#N/A</v>
      </c>
      <c r="CUM252" s="225" t="e">
        <v>#N/A</v>
      </c>
      <c r="CUN252" s="225" t="e">
        <v>#N/A</v>
      </c>
      <c r="CUO252" s="225" t="e">
        <v>#N/A</v>
      </c>
      <c r="CUP252" s="225" t="e">
        <v>#N/A</v>
      </c>
      <c r="CUQ252" s="225" t="e">
        <v>#N/A</v>
      </c>
      <c r="CUR252" s="225" t="e">
        <v>#N/A</v>
      </c>
      <c r="CUS252" s="225" t="e">
        <v>#N/A</v>
      </c>
      <c r="CUT252" s="225" t="e">
        <v>#N/A</v>
      </c>
      <c r="CUU252" s="225" t="e">
        <v>#N/A</v>
      </c>
      <c r="CUV252" s="225" t="e">
        <v>#N/A</v>
      </c>
      <c r="CUW252" s="225" t="e">
        <v>#N/A</v>
      </c>
      <c r="CUX252" s="225" t="e">
        <v>#N/A</v>
      </c>
      <c r="CUY252" s="225" t="e">
        <v>#N/A</v>
      </c>
      <c r="CUZ252" s="225" t="e">
        <v>#N/A</v>
      </c>
      <c r="CVA252" s="225" t="e">
        <v>#N/A</v>
      </c>
      <c r="CVB252" s="225" t="e">
        <v>#N/A</v>
      </c>
      <c r="CVC252" s="225" t="e">
        <v>#N/A</v>
      </c>
      <c r="CVD252" s="225" t="e">
        <v>#N/A</v>
      </c>
      <c r="CVE252" s="225" t="e">
        <v>#N/A</v>
      </c>
      <c r="CVF252" s="225" t="e">
        <v>#N/A</v>
      </c>
      <c r="CVG252" s="225" t="e">
        <v>#N/A</v>
      </c>
      <c r="CVH252" s="225" t="e">
        <v>#N/A</v>
      </c>
      <c r="CVI252" s="225" t="e">
        <v>#N/A</v>
      </c>
      <c r="CVJ252" s="225" t="e">
        <v>#N/A</v>
      </c>
      <c r="CVK252" s="225" t="e">
        <v>#N/A</v>
      </c>
      <c r="CVL252" s="225" t="e">
        <v>#N/A</v>
      </c>
      <c r="CVM252" s="225" t="e">
        <v>#N/A</v>
      </c>
      <c r="CVN252" s="225" t="e">
        <v>#N/A</v>
      </c>
      <c r="CVO252" s="225" t="e">
        <v>#N/A</v>
      </c>
      <c r="CVP252" s="225" t="e">
        <v>#N/A</v>
      </c>
      <c r="CVQ252" s="225" t="e">
        <v>#N/A</v>
      </c>
      <c r="CVR252" s="225" t="e">
        <v>#N/A</v>
      </c>
      <c r="CVS252" s="225" t="e">
        <v>#N/A</v>
      </c>
      <c r="CVT252" s="225" t="e">
        <v>#N/A</v>
      </c>
      <c r="CVU252" s="225" t="e">
        <v>#N/A</v>
      </c>
      <c r="CVV252" s="225" t="e">
        <v>#N/A</v>
      </c>
      <c r="CVW252" s="225" t="e">
        <v>#N/A</v>
      </c>
      <c r="CVX252" s="225" t="e">
        <v>#N/A</v>
      </c>
      <c r="CVY252" s="225" t="e">
        <v>#N/A</v>
      </c>
      <c r="CVZ252" s="225" t="e">
        <v>#N/A</v>
      </c>
      <c r="CWA252" s="225" t="e">
        <v>#N/A</v>
      </c>
      <c r="CWB252" s="225" t="e">
        <v>#N/A</v>
      </c>
      <c r="CWC252" s="225" t="e">
        <v>#N/A</v>
      </c>
      <c r="CWD252" s="225" t="e">
        <v>#N/A</v>
      </c>
      <c r="CWE252" s="225" t="e">
        <v>#N/A</v>
      </c>
      <c r="CWF252" s="225" t="e">
        <v>#N/A</v>
      </c>
      <c r="CWG252" s="225" t="e">
        <v>#N/A</v>
      </c>
      <c r="CWH252" s="225" t="e">
        <v>#N/A</v>
      </c>
      <c r="CWI252" s="225" t="e">
        <v>#N/A</v>
      </c>
      <c r="CWJ252" s="225" t="e">
        <v>#N/A</v>
      </c>
      <c r="CWK252" s="225" t="e">
        <v>#N/A</v>
      </c>
      <c r="CWL252" s="225" t="e">
        <v>#N/A</v>
      </c>
      <c r="CWM252" s="225" t="e">
        <v>#N/A</v>
      </c>
      <c r="CWN252" s="225" t="e">
        <v>#N/A</v>
      </c>
      <c r="CWO252" s="225" t="e">
        <v>#N/A</v>
      </c>
      <c r="CWP252" s="225" t="e">
        <v>#N/A</v>
      </c>
      <c r="CWQ252" s="225" t="e">
        <v>#N/A</v>
      </c>
      <c r="CWR252" s="225" t="e">
        <v>#N/A</v>
      </c>
      <c r="CWS252" s="225" t="e">
        <v>#N/A</v>
      </c>
      <c r="CWT252" s="225" t="e">
        <v>#N/A</v>
      </c>
      <c r="CWU252" s="225" t="e">
        <v>#N/A</v>
      </c>
      <c r="CWV252" s="225" t="e">
        <v>#N/A</v>
      </c>
      <c r="CWW252" s="225" t="e">
        <v>#N/A</v>
      </c>
      <c r="CWX252" s="225" t="e">
        <v>#N/A</v>
      </c>
      <c r="CWY252" s="225" t="e">
        <v>#N/A</v>
      </c>
      <c r="CWZ252" s="225" t="e">
        <v>#N/A</v>
      </c>
      <c r="CXA252" s="225" t="e">
        <v>#N/A</v>
      </c>
      <c r="CXB252" s="225" t="e">
        <v>#N/A</v>
      </c>
      <c r="CXC252" s="225" t="e">
        <v>#N/A</v>
      </c>
      <c r="CXD252" s="225" t="e">
        <v>#N/A</v>
      </c>
      <c r="CXE252" s="225" t="e">
        <v>#N/A</v>
      </c>
      <c r="CXF252" s="225" t="e">
        <v>#N/A</v>
      </c>
      <c r="CXG252" s="225" t="e">
        <v>#N/A</v>
      </c>
      <c r="CXH252" s="225" t="e">
        <v>#N/A</v>
      </c>
      <c r="CXI252" s="225" t="e">
        <v>#N/A</v>
      </c>
      <c r="CXJ252" s="225" t="e">
        <v>#N/A</v>
      </c>
      <c r="CXK252" s="225" t="e">
        <v>#N/A</v>
      </c>
      <c r="CXL252" s="225" t="e">
        <v>#N/A</v>
      </c>
      <c r="CXM252" s="225" t="e">
        <v>#N/A</v>
      </c>
      <c r="CXN252" s="225" t="e">
        <v>#N/A</v>
      </c>
      <c r="CXO252" s="225" t="e">
        <v>#N/A</v>
      </c>
      <c r="CXP252" s="225" t="e">
        <v>#N/A</v>
      </c>
      <c r="CXQ252" s="225" t="e">
        <v>#N/A</v>
      </c>
      <c r="CXR252" s="225" t="e">
        <v>#N/A</v>
      </c>
      <c r="CXS252" s="225" t="e">
        <v>#N/A</v>
      </c>
      <c r="CXT252" s="225" t="e">
        <v>#N/A</v>
      </c>
      <c r="CXU252" s="225" t="e">
        <v>#N/A</v>
      </c>
      <c r="CXV252" s="225" t="e">
        <v>#N/A</v>
      </c>
      <c r="CXW252" s="225" t="e">
        <v>#N/A</v>
      </c>
      <c r="CXX252" s="225" t="e">
        <v>#N/A</v>
      </c>
      <c r="CXY252" s="225" t="e">
        <v>#N/A</v>
      </c>
      <c r="CXZ252" s="225" t="e">
        <v>#N/A</v>
      </c>
      <c r="CYA252" s="225" t="e">
        <v>#N/A</v>
      </c>
      <c r="CYB252" s="225" t="e">
        <v>#N/A</v>
      </c>
      <c r="CYC252" s="225" t="e">
        <v>#N/A</v>
      </c>
      <c r="CYD252" s="225" t="e">
        <v>#N/A</v>
      </c>
      <c r="CYE252" s="225" t="e">
        <v>#N/A</v>
      </c>
      <c r="CYF252" s="225" t="e">
        <v>#N/A</v>
      </c>
      <c r="CYG252" s="225" t="e">
        <v>#N/A</v>
      </c>
      <c r="CYH252" s="225" t="e">
        <v>#N/A</v>
      </c>
      <c r="CYI252" s="225" t="e">
        <v>#N/A</v>
      </c>
      <c r="CYJ252" s="225" t="e">
        <v>#N/A</v>
      </c>
      <c r="CYK252" s="225" t="e">
        <v>#N/A</v>
      </c>
      <c r="CYL252" s="225" t="e">
        <v>#N/A</v>
      </c>
      <c r="CYM252" s="225" t="e">
        <v>#N/A</v>
      </c>
      <c r="CYN252" s="225" t="e">
        <v>#N/A</v>
      </c>
      <c r="CYO252" s="225" t="e">
        <v>#N/A</v>
      </c>
      <c r="CYP252" s="225" t="e">
        <v>#N/A</v>
      </c>
      <c r="CYQ252" s="225" t="e">
        <v>#N/A</v>
      </c>
      <c r="CYR252" s="225" t="e">
        <v>#N/A</v>
      </c>
      <c r="CYS252" s="225" t="e">
        <v>#N/A</v>
      </c>
      <c r="CYT252" s="225" t="e">
        <v>#N/A</v>
      </c>
      <c r="CYU252" s="225" t="e">
        <v>#N/A</v>
      </c>
      <c r="CYV252" s="225" t="e">
        <v>#N/A</v>
      </c>
      <c r="CYW252" s="225" t="e">
        <v>#N/A</v>
      </c>
      <c r="CYX252" s="225" t="e">
        <v>#N/A</v>
      </c>
      <c r="CYY252" s="225" t="e">
        <v>#N/A</v>
      </c>
      <c r="CYZ252" s="225" t="e">
        <v>#N/A</v>
      </c>
      <c r="CZA252" s="225" t="e">
        <v>#N/A</v>
      </c>
      <c r="CZB252" s="225" t="e">
        <v>#N/A</v>
      </c>
      <c r="CZC252" s="225" t="e">
        <v>#N/A</v>
      </c>
      <c r="CZD252" s="225" t="e">
        <v>#N/A</v>
      </c>
      <c r="CZE252" s="225" t="e">
        <v>#N/A</v>
      </c>
      <c r="CZF252" s="225" t="e">
        <v>#N/A</v>
      </c>
      <c r="CZG252" s="225" t="e">
        <v>#N/A</v>
      </c>
      <c r="CZH252" s="225" t="e">
        <v>#N/A</v>
      </c>
      <c r="CZI252" s="225" t="e">
        <v>#N/A</v>
      </c>
      <c r="CZJ252" s="225" t="e">
        <v>#N/A</v>
      </c>
      <c r="CZK252" s="225" t="e">
        <v>#N/A</v>
      </c>
      <c r="CZL252" s="225" t="e">
        <v>#N/A</v>
      </c>
      <c r="CZM252" s="225" t="e">
        <v>#N/A</v>
      </c>
      <c r="CZN252" s="225" t="e">
        <v>#N/A</v>
      </c>
      <c r="CZO252" s="225" t="e">
        <v>#N/A</v>
      </c>
      <c r="CZP252" s="225" t="e">
        <v>#N/A</v>
      </c>
      <c r="CZQ252" s="225" t="e">
        <v>#N/A</v>
      </c>
      <c r="CZR252" s="225" t="e">
        <v>#N/A</v>
      </c>
      <c r="CZS252" s="225" t="e">
        <v>#N/A</v>
      </c>
      <c r="CZT252" s="225" t="e">
        <v>#N/A</v>
      </c>
      <c r="CZU252" s="225" t="e">
        <v>#N/A</v>
      </c>
      <c r="CZV252" s="225" t="e">
        <v>#N/A</v>
      </c>
      <c r="CZW252" s="225" t="e">
        <v>#N/A</v>
      </c>
      <c r="CZX252" s="225" t="e">
        <v>#N/A</v>
      </c>
      <c r="CZY252" s="225" t="e">
        <v>#N/A</v>
      </c>
      <c r="CZZ252" s="225" t="e">
        <v>#N/A</v>
      </c>
      <c r="DAA252" s="225" t="e">
        <v>#N/A</v>
      </c>
      <c r="DAB252" s="225" t="e">
        <v>#N/A</v>
      </c>
      <c r="DAC252" s="225" t="e">
        <v>#N/A</v>
      </c>
      <c r="DAD252" s="225" t="e">
        <v>#N/A</v>
      </c>
      <c r="DAE252" s="225" t="e">
        <v>#N/A</v>
      </c>
      <c r="DAF252" s="225" t="e">
        <v>#N/A</v>
      </c>
      <c r="DAG252" s="225" t="e">
        <v>#N/A</v>
      </c>
      <c r="DAH252" s="225" t="e">
        <v>#N/A</v>
      </c>
      <c r="DAI252" s="225" t="e">
        <v>#N/A</v>
      </c>
      <c r="DAJ252" s="225" t="e">
        <v>#N/A</v>
      </c>
      <c r="DAK252" s="225" t="e">
        <v>#N/A</v>
      </c>
      <c r="DAL252" s="225" t="e">
        <v>#N/A</v>
      </c>
      <c r="DAM252" s="225" t="e">
        <v>#N/A</v>
      </c>
      <c r="DAN252" s="225" t="e">
        <v>#N/A</v>
      </c>
      <c r="DAO252" s="225" t="e">
        <v>#N/A</v>
      </c>
      <c r="DAP252" s="225" t="e">
        <v>#N/A</v>
      </c>
      <c r="DAQ252" s="225" t="e">
        <v>#N/A</v>
      </c>
      <c r="DAR252" s="225" t="e">
        <v>#N/A</v>
      </c>
      <c r="DAS252" s="225" t="e">
        <v>#N/A</v>
      </c>
      <c r="DAT252" s="225" t="e">
        <v>#N/A</v>
      </c>
      <c r="DAU252" s="225" t="e">
        <v>#N/A</v>
      </c>
      <c r="DAV252" s="225" t="e">
        <v>#N/A</v>
      </c>
      <c r="DAW252" s="225" t="e">
        <v>#N/A</v>
      </c>
      <c r="DAX252" s="225" t="e">
        <v>#N/A</v>
      </c>
      <c r="DAY252" s="225" t="e">
        <v>#N/A</v>
      </c>
      <c r="DAZ252" s="225" t="e">
        <v>#N/A</v>
      </c>
      <c r="DBA252" s="225" t="e">
        <v>#N/A</v>
      </c>
      <c r="DBB252" s="225" t="e">
        <v>#N/A</v>
      </c>
      <c r="DBC252" s="225" t="e">
        <v>#N/A</v>
      </c>
      <c r="DBD252" s="225" t="e">
        <v>#N/A</v>
      </c>
      <c r="DBE252" s="225" t="e">
        <v>#N/A</v>
      </c>
      <c r="DBF252" s="225" t="e">
        <v>#N/A</v>
      </c>
      <c r="DBG252" s="225" t="e">
        <v>#N/A</v>
      </c>
      <c r="DBH252" s="225" t="e">
        <v>#N/A</v>
      </c>
      <c r="DBI252" s="225" t="e">
        <v>#N/A</v>
      </c>
      <c r="DBJ252" s="225" t="e">
        <v>#N/A</v>
      </c>
      <c r="DBK252" s="225" t="e">
        <v>#N/A</v>
      </c>
      <c r="DBL252" s="225" t="e">
        <v>#N/A</v>
      </c>
      <c r="DBM252" s="225" t="e">
        <v>#N/A</v>
      </c>
      <c r="DBN252" s="225" t="e">
        <v>#N/A</v>
      </c>
      <c r="DBO252" s="225" t="e">
        <v>#N/A</v>
      </c>
      <c r="DBP252" s="225" t="e">
        <v>#N/A</v>
      </c>
      <c r="DBQ252" s="225" t="e">
        <v>#N/A</v>
      </c>
      <c r="DBR252" s="225" t="e">
        <v>#N/A</v>
      </c>
      <c r="DBS252" s="225" t="e">
        <v>#N/A</v>
      </c>
      <c r="DBT252" s="225" t="e">
        <v>#N/A</v>
      </c>
      <c r="DBU252" s="225" t="e">
        <v>#N/A</v>
      </c>
      <c r="DBV252" s="225" t="e">
        <v>#N/A</v>
      </c>
      <c r="DBW252" s="225" t="e">
        <v>#N/A</v>
      </c>
      <c r="DBX252" s="225" t="e">
        <v>#N/A</v>
      </c>
      <c r="DBY252" s="225" t="e">
        <v>#N/A</v>
      </c>
      <c r="DBZ252" s="225" t="e">
        <v>#N/A</v>
      </c>
      <c r="DCA252" s="225" t="e">
        <v>#N/A</v>
      </c>
      <c r="DCB252" s="225" t="e">
        <v>#N/A</v>
      </c>
      <c r="DCC252" s="225" t="e">
        <v>#N/A</v>
      </c>
      <c r="DCD252" s="225" t="e">
        <v>#N/A</v>
      </c>
      <c r="DCE252" s="225" t="e">
        <v>#N/A</v>
      </c>
      <c r="DCF252" s="225" t="e">
        <v>#N/A</v>
      </c>
      <c r="DCG252" s="225" t="e">
        <v>#N/A</v>
      </c>
      <c r="DCH252" s="225" t="e">
        <v>#N/A</v>
      </c>
      <c r="DCI252" s="225" t="e">
        <v>#N/A</v>
      </c>
      <c r="DCJ252" s="225" t="e">
        <v>#N/A</v>
      </c>
      <c r="DCK252" s="225" t="e">
        <v>#N/A</v>
      </c>
      <c r="DCL252" s="225" t="e">
        <v>#N/A</v>
      </c>
      <c r="DCM252" s="225" t="e">
        <v>#N/A</v>
      </c>
      <c r="DCN252" s="225" t="e">
        <v>#N/A</v>
      </c>
      <c r="DCO252" s="225" t="e">
        <v>#N/A</v>
      </c>
      <c r="DCP252" s="225" t="e">
        <v>#N/A</v>
      </c>
      <c r="DCQ252" s="225" t="e">
        <v>#N/A</v>
      </c>
      <c r="DCR252" s="225" t="e">
        <v>#N/A</v>
      </c>
      <c r="DCS252" s="225" t="e">
        <v>#N/A</v>
      </c>
      <c r="DCT252" s="225" t="e">
        <v>#N/A</v>
      </c>
      <c r="DCU252" s="225" t="e">
        <v>#N/A</v>
      </c>
      <c r="DCV252" s="225" t="e">
        <v>#N/A</v>
      </c>
      <c r="DCW252" s="225" t="e">
        <v>#N/A</v>
      </c>
      <c r="DCX252" s="225" t="e">
        <v>#N/A</v>
      </c>
      <c r="DCY252" s="225" t="e">
        <v>#N/A</v>
      </c>
      <c r="DCZ252" s="225" t="e">
        <v>#N/A</v>
      </c>
      <c r="DDA252" s="225" t="e">
        <v>#N/A</v>
      </c>
      <c r="DDB252" s="225" t="e">
        <v>#N/A</v>
      </c>
      <c r="DDC252" s="225" t="e">
        <v>#N/A</v>
      </c>
      <c r="DDD252" s="225" t="e">
        <v>#N/A</v>
      </c>
      <c r="DDE252" s="225" t="e">
        <v>#N/A</v>
      </c>
      <c r="DDF252" s="225" t="e">
        <v>#N/A</v>
      </c>
      <c r="DDG252" s="225" t="e">
        <v>#N/A</v>
      </c>
      <c r="DDH252" s="225" t="e">
        <v>#N/A</v>
      </c>
      <c r="DDI252" s="225" t="e">
        <v>#N/A</v>
      </c>
      <c r="DDJ252" s="225" t="e">
        <v>#N/A</v>
      </c>
      <c r="DDK252" s="225" t="e">
        <v>#N/A</v>
      </c>
      <c r="DDL252" s="225" t="e">
        <v>#N/A</v>
      </c>
      <c r="DDM252" s="225" t="e">
        <v>#N/A</v>
      </c>
      <c r="DDN252" s="225" t="e">
        <v>#N/A</v>
      </c>
      <c r="DDO252" s="225" t="e">
        <v>#N/A</v>
      </c>
      <c r="DDP252" s="225" t="e">
        <v>#N/A</v>
      </c>
      <c r="DDQ252" s="225" t="e">
        <v>#N/A</v>
      </c>
      <c r="DDR252" s="225" t="e">
        <v>#N/A</v>
      </c>
      <c r="DDS252" s="225" t="e">
        <v>#N/A</v>
      </c>
      <c r="DDT252" s="225" t="e">
        <v>#N/A</v>
      </c>
      <c r="DDU252" s="225" t="e">
        <v>#N/A</v>
      </c>
      <c r="DDV252" s="225" t="e">
        <v>#N/A</v>
      </c>
      <c r="DDW252" s="225" t="e">
        <v>#N/A</v>
      </c>
      <c r="DDX252" s="225" t="e">
        <v>#N/A</v>
      </c>
      <c r="DDY252" s="225" t="e">
        <v>#N/A</v>
      </c>
      <c r="DDZ252" s="225" t="e">
        <v>#N/A</v>
      </c>
      <c r="DEA252" s="225" t="e">
        <v>#N/A</v>
      </c>
      <c r="DEB252" s="225" t="e">
        <v>#N/A</v>
      </c>
      <c r="DEC252" s="225" t="e">
        <v>#N/A</v>
      </c>
      <c r="DED252" s="225" t="e">
        <v>#N/A</v>
      </c>
      <c r="DEE252" s="225" t="e">
        <v>#N/A</v>
      </c>
      <c r="DEF252" s="225" t="e">
        <v>#N/A</v>
      </c>
      <c r="DEG252" s="225" t="e">
        <v>#N/A</v>
      </c>
      <c r="DEH252" s="225" t="e">
        <v>#N/A</v>
      </c>
      <c r="DEI252" s="225" t="e">
        <v>#N/A</v>
      </c>
      <c r="DEJ252" s="225" t="e">
        <v>#N/A</v>
      </c>
      <c r="DEK252" s="225" t="e">
        <v>#N/A</v>
      </c>
      <c r="DEL252" s="225" t="e">
        <v>#N/A</v>
      </c>
      <c r="DEM252" s="225" t="e">
        <v>#N/A</v>
      </c>
      <c r="DEN252" s="225" t="e">
        <v>#N/A</v>
      </c>
      <c r="DEO252" s="225" t="e">
        <v>#N/A</v>
      </c>
      <c r="DEP252" s="225" t="e">
        <v>#N/A</v>
      </c>
      <c r="DEQ252" s="225" t="e">
        <v>#N/A</v>
      </c>
      <c r="DER252" s="225" t="e">
        <v>#N/A</v>
      </c>
      <c r="DES252" s="225" t="e">
        <v>#N/A</v>
      </c>
      <c r="DET252" s="225" t="e">
        <v>#N/A</v>
      </c>
      <c r="DEU252" s="225" t="e">
        <v>#N/A</v>
      </c>
      <c r="DEV252" s="225" t="e">
        <v>#N/A</v>
      </c>
      <c r="DEW252" s="225" t="e">
        <v>#N/A</v>
      </c>
      <c r="DEX252" s="225" t="e">
        <v>#N/A</v>
      </c>
      <c r="DEY252" s="225" t="e">
        <v>#N/A</v>
      </c>
      <c r="DEZ252" s="225" t="e">
        <v>#N/A</v>
      </c>
      <c r="DFA252" s="225" t="e">
        <v>#N/A</v>
      </c>
      <c r="DFB252" s="225" t="e">
        <v>#N/A</v>
      </c>
      <c r="DFC252" s="225" t="e">
        <v>#N/A</v>
      </c>
      <c r="DFD252" s="225" t="e">
        <v>#N/A</v>
      </c>
      <c r="DFE252" s="225" t="e">
        <v>#N/A</v>
      </c>
      <c r="DFF252" s="225" t="e">
        <v>#N/A</v>
      </c>
      <c r="DFG252" s="225" t="e">
        <v>#N/A</v>
      </c>
      <c r="DFH252" s="225" t="e">
        <v>#N/A</v>
      </c>
      <c r="DFI252" s="225" t="e">
        <v>#N/A</v>
      </c>
      <c r="DFJ252" s="225" t="e">
        <v>#N/A</v>
      </c>
      <c r="DFK252" s="225" t="e">
        <v>#N/A</v>
      </c>
      <c r="DFL252" s="225" t="e">
        <v>#N/A</v>
      </c>
      <c r="DFM252" s="225" t="e">
        <v>#N/A</v>
      </c>
      <c r="DFN252" s="225" t="e">
        <v>#N/A</v>
      </c>
      <c r="DFO252" s="225" t="e">
        <v>#N/A</v>
      </c>
      <c r="DFP252" s="225" t="e">
        <v>#N/A</v>
      </c>
      <c r="DFQ252" s="225" t="e">
        <v>#N/A</v>
      </c>
      <c r="DFR252" s="225" t="e">
        <v>#N/A</v>
      </c>
      <c r="DFS252" s="225" t="e">
        <v>#N/A</v>
      </c>
      <c r="DFT252" s="225" t="e">
        <v>#N/A</v>
      </c>
      <c r="DFU252" s="225" t="e">
        <v>#N/A</v>
      </c>
      <c r="DFV252" s="225" t="e">
        <v>#N/A</v>
      </c>
      <c r="DFW252" s="225" t="e">
        <v>#N/A</v>
      </c>
      <c r="DFX252" s="225" t="e">
        <v>#N/A</v>
      </c>
      <c r="DFY252" s="225" t="e">
        <v>#N/A</v>
      </c>
      <c r="DFZ252" s="225" t="e">
        <v>#N/A</v>
      </c>
      <c r="DGA252" s="225" t="e">
        <v>#N/A</v>
      </c>
      <c r="DGB252" s="225" t="e">
        <v>#N/A</v>
      </c>
      <c r="DGC252" s="225" t="e">
        <v>#N/A</v>
      </c>
      <c r="DGD252" s="225" t="e">
        <v>#N/A</v>
      </c>
      <c r="DGE252" s="225" t="e">
        <v>#N/A</v>
      </c>
      <c r="DGF252" s="225" t="e">
        <v>#N/A</v>
      </c>
      <c r="DGG252" s="225" t="e">
        <v>#N/A</v>
      </c>
      <c r="DGH252" s="225" t="e">
        <v>#N/A</v>
      </c>
      <c r="DGI252" s="225" t="e">
        <v>#N/A</v>
      </c>
      <c r="DGJ252" s="225" t="e">
        <v>#N/A</v>
      </c>
      <c r="DGK252" s="225" t="e">
        <v>#N/A</v>
      </c>
      <c r="DGL252" s="225" t="e">
        <v>#N/A</v>
      </c>
      <c r="DGM252" s="225" t="e">
        <v>#N/A</v>
      </c>
      <c r="DGN252" s="225" t="e">
        <v>#N/A</v>
      </c>
      <c r="DGO252" s="225" t="e">
        <v>#N/A</v>
      </c>
      <c r="DGP252" s="225" t="e">
        <v>#N/A</v>
      </c>
      <c r="DGQ252" s="225" t="e">
        <v>#N/A</v>
      </c>
      <c r="DGR252" s="225" t="e">
        <v>#N/A</v>
      </c>
      <c r="DGS252" s="225" t="e">
        <v>#N/A</v>
      </c>
      <c r="DGT252" s="225" t="e">
        <v>#N/A</v>
      </c>
      <c r="DGU252" s="225" t="e">
        <v>#N/A</v>
      </c>
      <c r="DGV252" s="225" t="e">
        <v>#N/A</v>
      </c>
      <c r="DGW252" s="225" t="e">
        <v>#N/A</v>
      </c>
      <c r="DGX252" s="225" t="e">
        <v>#N/A</v>
      </c>
      <c r="DGY252" s="225" t="e">
        <v>#N/A</v>
      </c>
      <c r="DGZ252" s="225" t="e">
        <v>#N/A</v>
      </c>
      <c r="DHA252" s="225" t="e">
        <v>#N/A</v>
      </c>
      <c r="DHB252" s="225" t="e">
        <v>#N/A</v>
      </c>
      <c r="DHC252" s="225" t="e">
        <v>#N/A</v>
      </c>
      <c r="DHD252" s="225" t="e">
        <v>#N/A</v>
      </c>
      <c r="DHE252" s="225" t="e">
        <v>#N/A</v>
      </c>
      <c r="DHF252" s="225" t="e">
        <v>#N/A</v>
      </c>
      <c r="DHG252" s="225" t="e">
        <v>#N/A</v>
      </c>
      <c r="DHH252" s="225" t="e">
        <v>#N/A</v>
      </c>
      <c r="DHI252" s="225" t="e">
        <v>#N/A</v>
      </c>
      <c r="DHJ252" s="225" t="e">
        <v>#N/A</v>
      </c>
      <c r="DHK252" s="225" t="e">
        <v>#N/A</v>
      </c>
      <c r="DHL252" s="225" t="e">
        <v>#N/A</v>
      </c>
      <c r="DHM252" s="225" t="e">
        <v>#N/A</v>
      </c>
      <c r="DHN252" s="225" t="e">
        <v>#N/A</v>
      </c>
      <c r="DHO252" s="225" t="e">
        <v>#N/A</v>
      </c>
      <c r="DHP252" s="225" t="e">
        <v>#N/A</v>
      </c>
      <c r="DHQ252" s="225" t="e">
        <v>#N/A</v>
      </c>
      <c r="DHR252" s="225" t="e">
        <v>#N/A</v>
      </c>
      <c r="DHS252" s="225" t="e">
        <v>#N/A</v>
      </c>
      <c r="DHT252" s="225" t="e">
        <v>#N/A</v>
      </c>
      <c r="DHU252" s="225" t="e">
        <v>#N/A</v>
      </c>
      <c r="DHV252" s="225" t="e">
        <v>#N/A</v>
      </c>
      <c r="DHW252" s="225" t="e">
        <v>#N/A</v>
      </c>
      <c r="DHX252" s="225" t="e">
        <v>#N/A</v>
      </c>
      <c r="DHY252" s="225" t="e">
        <v>#N/A</v>
      </c>
      <c r="DHZ252" s="225" t="e">
        <v>#N/A</v>
      </c>
      <c r="DIA252" s="225" t="e">
        <v>#N/A</v>
      </c>
      <c r="DIB252" s="225" t="e">
        <v>#N/A</v>
      </c>
      <c r="DIC252" s="225" t="e">
        <v>#N/A</v>
      </c>
      <c r="DID252" s="225" t="e">
        <v>#N/A</v>
      </c>
      <c r="DIE252" s="225" t="e">
        <v>#N/A</v>
      </c>
      <c r="DIF252" s="225" t="e">
        <v>#N/A</v>
      </c>
      <c r="DIG252" s="225" t="e">
        <v>#N/A</v>
      </c>
      <c r="DIH252" s="225" t="e">
        <v>#N/A</v>
      </c>
      <c r="DII252" s="225" t="e">
        <v>#N/A</v>
      </c>
      <c r="DIJ252" s="225" t="e">
        <v>#N/A</v>
      </c>
      <c r="DIK252" s="225" t="e">
        <v>#N/A</v>
      </c>
      <c r="DIL252" s="225" t="e">
        <v>#N/A</v>
      </c>
      <c r="DIM252" s="225" t="e">
        <v>#N/A</v>
      </c>
      <c r="DIN252" s="225" t="e">
        <v>#N/A</v>
      </c>
      <c r="DIO252" s="225" t="e">
        <v>#N/A</v>
      </c>
      <c r="DIP252" s="225" t="e">
        <v>#N/A</v>
      </c>
      <c r="DIQ252" s="225" t="e">
        <v>#N/A</v>
      </c>
      <c r="DIR252" s="225" t="e">
        <v>#N/A</v>
      </c>
      <c r="DIS252" s="225" t="e">
        <v>#N/A</v>
      </c>
      <c r="DIT252" s="225" t="e">
        <v>#N/A</v>
      </c>
      <c r="DIU252" s="225" t="e">
        <v>#N/A</v>
      </c>
      <c r="DIV252" s="225" t="e">
        <v>#N/A</v>
      </c>
      <c r="DIW252" s="225" t="e">
        <v>#N/A</v>
      </c>
      <c r="DIX252" s="225" t="e">
        <v>#N/A</v>
      </c>
      <c r="DIY252" s="225" t="e">
        <v>#N/A</v>
      </c>
      <c r="DIZ252" s="225" t="e">
        <v>#N/A</v>
      </c>
      <c r="DJA252" s="225" t="e">
        <v>#N/A</v>
      </c>
      <c r="DJB252" s="225" t="e">
        <v>#N/A</v>
      </c>
      <c r="DJC252" s="225" t="e">
        <v>#N/A</v>
      </c>
      <c r="DJD252" s="225" t="e">
        <v>#N/A</v>
      </c>
      <c r="DJE252" s="225" t="e">
        <v>#N/A</v>
      </c>
      <c r="DJF252" s="225" t="e">
        <v>#N/A</v>
      </c>
      <c r="DJG252" s="225" t="e">
        <v>#N/A</v>
      </c>
      <c r="DJH252" s="225" t="e">
        <v>#N/A</v>
      </c>
      <c r="DJI252" s="225" t="e">
        <v>#N/A</v>
      </c>
      <c r="DJJ252" s="225" t="e">
        <v>#N/A</v>
      </c>
      <c r="DJK252" s="225" t="e">
        <v>#N/A</v>
      </c>
      <c r="DJL252" s="225" t="e">
        <v>#N/A</v>
      </c>
      <c r="DJM252" s="225" t="e">
        <v>#N/A</v>
      </c>
      <c r="DJN252" s="225" t="e">
        <v>#N/A</v>
      </c>
      <c r="DJO252" s="225" t="e">
        <v>#N/A</v>
      </c>
      <c r="DJP252" s="225" t="e">
        <v>#N/A</v>
      </c>
      <c r="DJQ252" s="225" t="e">
        <v>#N/A</v>
      </c>
      <c r="DJR252" s="225" t="e">
        <v>#N/A</v>
      </c>
      <c r="DJS252" s="225" t="e">
        <v>#N/A</v>
      </c>
      <c r="DJT252" s="225" t="e">
        <v>#N/A</v>
      </c>
      <c r="DJU252" s="225" t="e">
        <v>#N/A</v>
      </c>
      <c r="DJV252" s="225" t="e">
        <v>#N/A</v>
      </c>
      <c r="DJW252" s="225" t="e">
        <v>#N/A</v>
      </c>
      <c r="DJX252" s="225" t="e">
        <v>#N/A</v>
      </c>
      <c r="DJY252" s="225" t="e">
        <v>#N/A</v>
      </c>
      <c r="DJZ252" s="225" t="e">
        <v>#N/A</v>
      </c>
      <c r="DKA252" s="225" t="e">
        <v>#N/A</v>
      </c>
      <c r="DKB252" s="225" t="e">
        <v>#N/A</v>
      </c>
      <c r="DKC252" s="225" t="e">
        <v>#N/A</v>
      </c>
      <c r="DKD252" s="225" t="e">
        <v>#N/A</v>
      </c>
      <c r="DKE252" s="225" t="e">
        <v>#N/A</v>
      </c>
      <c r="DKF252" s="225" t="e">
        <v>#N/A</v>
      </c>
      <c r="DKG252" s="225" t="e">
        <v>#N/A</v>
      </c>
      <c r="DKH252" s="225" t="e">
        <v>#N/A</v>
      </c>
      <c r="DKI252" s="225" t="e">
        <v>#N/A</v>
      </c>
      <c r="DKJ252" s="225" t="e">
        <v>#N/A</v>
      </c>
      <c r="DKK252" s="225" t="e">
        <v>#N/A</v>
      </c>
      <c r="DKL252" s="225" t="e">
        <v>#N/A</v>
      </c>
      <c r="DKM252" s="225" t="e">
        <v>#N/A</v>
      </c>
      <c r="DKN252" s="225" t="e">
        <v>#N/A</v>
      </c>
      <c r="DKO252" s="225" t="e">
        <v>#N/A</v>
      </c>
      <c r="DKP252" s="225" t="e">
        <v>#N/A</v>
      </c>
      <c r="DKQ252" s="225" t="e">
        <v>#N/A</v>
      </c>
      <c r="DKR252" s="225" t="e">
        <v>#N/A</v>
      </c>
      <c r="DKS252" s="225" t="e">
        <v>#N/A</v>
      </c>
      <c r="DKT252" s="225" t="e">
        <v>#N/A</v>
      </c>
      <c r="DKU252" s="225" t="e">
        <v>#N/A</v>
      </c>
      <c r="DKV252" s="225" t="e">
        <v>#N/A</v>
      </c>
      <c r="DKW252" s="225" t="e">
        <v>#N/A</v>
      </c>
      <c r="DKX252" s="225" t="e">
        <v>#N/A</v>
      </c>
      <c r="DKY252" s="225" t="e">
        <v>#N/A</v>
      </c>
      <c r="DKZ252" s="225" t="e">
        <v>#N/A</v>
      </c>
      <c r="DLA252" s="225" t="e">
        <v>#N/A</v>
      </c>
      <c r="DLB252" s="225" t="e">
        <v>#N/A</v>
      </c>
      <c r="DLC252" s="225" t="e">
        <v>#N/A</v>
      </c>
      <c r="DLD252" s="225" t="e">
        <v>#N/A</v>
      </c>
      <c r="DLE252" s="225" t="e">
        <v>#N/A</v>
      </c>
      <c r="DLF252" s="225" t="e">
        <v>#N/A</v>
      </c>
      <c r="DLG252" s="225" t="e">
        <v>#N/A</v>
      </c>
      <c r="DLH252" s="225" t="e">
        <v>#N/A</v>
      </c>
      <c r="DLI252" s="225" t="e">
        <v>#N/A</v>
      </c>
      <c r="DLJ252" s="225" t="e">
        <v>#N/A</v>
      </c>
      <c r="DLK252" s="225" t="e">
        <v>#N/A</v>
      </c>
      <c r="DLL252" s="225" t="e">
        <v>#N/A</v>
      </c>
      <c r="DLM252" s="225" t="e">
        <v>#N/A</v>
      </c>
      <c r="DLN252" s="225" t="e">
        <v>#N/A</v>
      </c>
      <c r="DLO252" s="225" t="e">
        <v>#N/A</v>
      </c>
      <c r="DLP252" s="225" t="e">
        <v>#N/A</v>
      </c>
      <c r="DLQ252" s="225" t="e">
        <v>#N/A</v>
      </c>
      <c r="DLR252" s="225" t="e">
        <v>#N/A</v>
      </c>
      <c r="DLS252" s="225" t="e">
        <v>#N/A</v>
      </c>
      <c r="DLT252" s="225" t="e">
        <v>#N/A</v>
      </c>
      <c r="DLU252" s="225" t="e">
        <v>#N/A</v>
      </c>
      <c r="DLV252" s="225" t="e">
        <v>#N/A</v>
      </c>
      <c r="DLW252" s="225" t="e">
        <v>#N/A</v>
      </c>
      <c r="DLX252" s="225" t="e">
        <v>#N/A</v>
      </c>
      <c r="DLY252" s="225" t="e">
        <v>#N/A</v>
      </c>
      <c r="DLZ252" s="225" t="e">
        <v>#N/A</v>
      </c>
      <c r="DMA252" s="225" t="e">
        <v>#N/A</v>
      </c>
      <c r="DMB252" s="225" t="e">
        <v>#N/A</v>
      </c>
      <c r="DMC252" s="225" t="e">
        <v>#N/A</v>
      </c>
      <c r="DMD252" s="225" t="e">
        <v>#N/A</v>
      </c>
      <c r="DME252" s="225" t="e">
        <v>#N/A</v>
      </c>
      <c r="DMF252" s="225" t="e">
        <v>#N/A</v>
      </c>
      <c r="DMG252" s="225" t="e">
        <v>#N/A</v>
      </c>
      <c r="DMH252" s="225" t="e">
        <v>#N/A</v>
      </c>
      <c r="DMI252" s="225" t="e">
        <v>#N/A</v>
      </c>
      <c r="DMJ252" s="225" t="e">
        <v>#N/A</v>
      </c>
      <c r="DMK252" s="225" t="e">
        <v>#N/A</v>
      </c>
      <c r="DML252" s="225" t="e">
        <v>#N/A</v>
      </c>
      <c r="DMM252" s="225" t="e">
        <v>#N/A</v>
      </c>
      <c r="DMN252" s="225" t="e">
        <v>#N/A</v>
      </c>
      <c r="DMO252" s="225" t="e">
        <v>#N/A</v>
      </c>
      <c r="DMP252" s="225" t="e">
        <v>#N/A</v>
      </c>
      <c r="DMQ252" s="225" t="e">
        <v>#N/A</v>
      </c>
      <c r="DMR252" s="225" t="e">
        <v>#N/A</v>
      </c>
      <c r="DMS252" s="225" t="e">
        <v>#N/A</v>
      </c>
      <c r="DMT252" s="225" t="e">
        <v>#N/A</v>
      </c>
      <c r="DMU252" s="225" t="e">
        <v>#N/A</v>
      </c>
      <c r="DMV252" s="225" t="e">
        <v>#N/A</v>
      </c>
      <c r="DMW252" s="225" t="e">
        <v>#N/A</v>
      </c>
      <c r="DMX252" s="225" t="e">
        <v>#N/A</v>
      </c>
      <c r="DMY252" s="225" t="e">
        <v>#N/A</v>
      </c>
      <c r="DMZ252" s="225" t="e">
        <v>#N/A</v>
      </c>
      <c r="DNA252" s="225" t="e">
        <v>#N/A</v>
      </c>
      <c r="DNB252" s="225" t="e">
        <v>#N/A</v>
      </c>
      <c r="DNC252" s="225" t="e">
        <v>#N/A</v>
      </c>
      <c r="DND252" s="225" t="e">
        <v>#N/A</v>
      </c>
      <c r="DNE252" s="225" t="e">
        <v>#N/A</v>
      </c>
      <c r="DNF252" s="225" t="e">
        <v>#N/A</v>
      </c>
      <c r="DNG252" s="225" t="e">
        <v>#N/A</v>
      </c>
      <c r="DNH252" s="225" t="e">
        <v>#N/A</v>
      </c>
      <c r="DNI252" s="225" t="e">
        <v>#N/A</v>
      </c>
      <c r="DNJ252" s="225" t="e">
        <v>#N/A</v>
      </c>
      <c r="DNK252" s="225" t="e">
        <v>#N/A</v>
      </c>
      <c r="DNL252" s="225" t="e">
        <v>#N/A</v>
      </c>
      <c r="DNM252" s="225" t="e">
        <v>#N/A</v>
      </c>
      <c r="DNN252" s="225" t="e">
        <v>#N/A</v>
      </c>
      <c r="DNO252" s="225" t="e">
        <v>#N/A</v>
      </c>
      <c r="DNP252" s="225" t="e">
        <v>#N/A</v>
      </c>
      <c r="DNQ252" s="225" t="e">
        <v>#N/A</v>
      </c>
      <c r="DNR252" s="225" t="e">
        <v>#N/A</v>
      </c>
      <c r="DNS252" s="225" t="e">
        <v>#N/A</v>
      </c>
      <c r="DNT252" s="225" t="e">
        <v>#N/A</v>
      </c>
      <c r="DNU252" s="225" t="e">
        <v>#N/A</v>
      </c>
      <c r="DNV252" s="225" t="e">
        <v>#N/A</v>
      </c>
      <c r="DNW252" s="225" t="e">
        <v>#N/A</v>
      </c>
      <c r="DNX252" s="225" t="e">
        <v>#N/A</v>
      </c>
      <c r="DNY252" s="225" t="e">
        <v>#N/A</v>
      </c>
      <c r="DNZ252" s="225" t="e">
        <v>#N/A</v>
      </c>
      <c r="DOA252" s="225" t="e">
        <v>#N/A</v>
      </c>
      <c r="DOB252" s="225" t="e">
        <v>#N/A</v>
      </c>
      <c r="DOC252" s="225" t="e">
        <v>#N/A</v>
      </c>
      <c r="DOD252" s="225" t="e">
        <v>#N/A</v>
      </c>
      <c r="DOE252" s="225" t="e">
        <v>#N/A</v>
      </c>
      <c r="DOF252" s="225" t="e">
        <v>#N/A</v>
      </c>
      <c r="DOG252" s="225" t="e">
        <v>#N/A</v>
      </c>
      <c r="DOH252" s="225" t="e">
        <v>#N/A</v>
      </c>
      <c r="DOI252" s="225" t="e">
        <v>#N/A</v>
      </c>
      <c r="DOJ252" s="225" t="e">
        <v>#N/A</v>
      </c>
      <c r="DOK252" s="225" t="e">
        <v>#N/A</v>
      </c>
      <c r="DOL252" s="225" t="e">
        <v>#N/A</v>
      </c>
      <c r="DOM252" s="225" t="e">
        <v>#N/A</v>
      </c>
      <c r="DON252" s="225" t="e">
        <v>#N/A</v>
      </c>
      <c r="DOO252" s="225" t="e">
        <v>#N/A</v>
      </c>
      <c r="DOP252" s="225" t="e">
        <v>#N/A</v>
      </c>
      <c r="DOQ252" s="225" t="e">
        <v>#N/A</v>
      </c>
      <c r="DOR252" s="225" t="e">
        <v>#N/A</v>
      </c>
      <c r="DOS252" s="225" t="e">
        <v>#N/A</v>
      </c>
      <c r="DOT252" s="225" t="e">
        <v>#N/A</v>
      </c>
      <c r="DOU252" s="225" t="e">
        <v>#N/A</v>
      </c>
      <c r="DOV252" s="225" t="e">
        <v>#N/A</v>
      </c>
      <c r="DOW252" s="225" t="e">
        <v>#N/A</v>
      </c>
      <c r="DOX252" s="225" t="e">
        <v>#N/A</v>
      </c>
      <c r="DOY252" s="225" t="e">
        <v>#N/A</v>
      </c>
      <c r="DOZ252" s="225" t="e">
        <v>#N/A</v>
      </c>
      <c r="DPA252" s="225" t="e">
        <v>#N/A</v>
      </c>
      <c r="DPB252" s="225" t="e">
        <v>#N/A</v>
      </c>
      <c r="DPC252" s="225" t="e">
        <v>#N/A</v>
      </c>
      <c r="DPD252" s="225" t="e">
        <v>#N/A</v>
      </c>
      <c r="DPE252" s="225" t="e">
        <v>#N/A</v>
      </c>
      <c r="DPF252" s="225" t="e">
        <v>#N/A</v>
      </c>
      <c r="DPG252" s="225" t="e">
        <v>#N/A</v>
      </c>
      <c r="DPH252" s="225" t="e">
        <v>#N/A</v>
      </c>
      <c r="DPI252" s="225" t="e">
        <v>#N/A</v>
      </c>
      <c r="DPJ252" s="225" t="e">
        <v>#N/A</v>
      </c>
      <c r="DPK252" s="225" t="e">
        <v>#N/A</v>
      </c>
      <c r="DPL252" s="225" t="e">
        <v>#N/A</v>
      </c>
      <c r="DPM252" s="225" t="e">
        <v>#N/A</v>
      </c>
      <c r="DPN252" s="225" t="e">
        <v>#N/A</v>
      </c>
      <c r="DPO252" s="225" t="e">
        <v>#N/A</v>
      </c>
      <c r="DPP252" s="225" t="e">
        <v>#N/A</v>
      </c>
      <c r="DPQ252" s="225" t="e">
        <v>#N/A</v>
      </c>
      <c r="DPR252" s="225" t="e">
        <v>#N/A</v>
      </c>
      <c r="DPS252" s="225" t="e">
        <v>#N/A</v>
      </c>
      <c r="DPT252" s="225" t="e">
        <v>#N/A</v>
      </c>
      <c r="DPU252" s="225" t="e">
        <v>#N/A</v>
      </c>
      <c r="DPV252" s="225" t="e">
        <v>#N/A</v>
      </c>
      <c r="DPW252" s="225" t="e">
        <v>#N/A</v>
      </c>
      <c r="DPX252" s="225" t="e">
        <v>#N/A</v>
      </c>
      <c r="DPY252" s="225" t="e">
        <v>#N/A</v>
      </c>
      <c r="DPZ252" s="225" t="e">
        <v>#N/A</v>
      </c>
      <c r="DQA252" s="225" t="e">
        <v>#N/A</v>
      </c>
      <c r="DQB252" s="225" t="e">
        <v>#N/A</v>
      </c>
      <c r="DQC252" s="225" t="e">
        <v>#N/A</v>
      </c>
      <c r="DQD252" s="225" t="e">
        <v>#N/A</v>
      </c>
      <c r="DQE252" s="225" t="e">
        <v>#N/A</v>
      </c>
      <c r="DQF252" s="225" t="e">
        <v>#N/A</v>
      </c>
      <c r="DQG252" s="225" t="e">
        <v>#N/A</v>
      </c>
      <c r="DQH252" s="225" t="e">
        <v>#N/A</v>
      </c>
      <c r="DQI252" s="225" t="e">
        <v>#N/A</v>
      </c>
      <c r="DQJ252" s="225" t="e">
        <v>#N/A</v>
      </c>
      <c r="DQK252" s="225" t="e">
        <v>#N/A</v>
      </c>
      <c r="DQL252" s="225" t="e">
        <v>#N/A</v>
      </c>
      <c r="DQM252" s="225" t="e">
        <v>#N/A</v>
      </c>
      <c r="DQN252" s="225" t="e">
        <v>#N/A</v>
      </c>
      <c r="DQO252" s="225" t="e">
        <v>#N/A</v>
      </c>
      <c r="DQP252" s="225" t="e">
        <v>#N/A</v>
      </c>
      <c r="DQQ252" s="225" t="e">
        <v>#N/A</v>
      </c>
      <c r="DQR252" s="225" t="e">
        <v>#N/A</v>
      </c>
      <c r="DQS252" s="225" t="e">
        <v>#N/A</v>
      </c>
      <c r="DQT252" s="225" t="e">
        <v>#N/A</v>
      </c>
      <c r="DQU252" s="225" t="e">
        <v>#N/A</v>
      </c>
      <c r="DQV252" s="225" t="e">
        <v>#N/A</v>
      </c>
      <c r="DQW252" s="225" t="e">
        <v>#N/A</v>
      </c>
      <c r="DQX252" s="225" t="e">
        <v>#N/A</v>
      </c>
      <c r="DQY252" s="225" t="e">
        <v>#N/A</v>
      </c>
      <c r="DQZ252" s="225" t="e">
        <v>#N/A</v>
      </c>
      <c r="DRA252" s="225" t="e">
        <v>#N/A</v>
      </c>
      <c r="DRB252" s="225" t="e">
        <v>#N/A</v>
      </c>
      <c r="DRC252" s="225" t="e">
        <v>#N/A</v>
      </c>
      <c r="DRD252" s="225" t="e">
        <v>#N/A</v>
      </c>
      <c r="DRE252" s="225" t="e">
        <v>#N/A</v>
      </c>
      <c r="DRF252" s="225" t="e">
        <v>#N/A</v>
      </c>
      <c r="DRG252" s="225" t="e">
        <v>#N/A</v>
      </c>
      <c r="DRH252" s="225" t="e">
        <v>#N/A</v>
      </c>
      <c r="DRI252" s="225" t="e">
        <v>#N/A</v>
      </c>
      <c r="DRJ252" s="225" t="e">
        <v>#N/A</v>
      </c>
      <c r="DRK252" s="225" t="e">
        <v>#N/A</v>
      </c>
      <c r="DRL252" s="225" t="e">
        <v>#N/A</v>
      </c>
      <c r="DRM252" s="225" t="e">
        <v>#N/A</v>
      </c>
      <c r="DRN252" s="225" t="e">
        <v>#N/A</v>
      </c>
      <c r="DRO252" s="225" t="e">
        <v>#N/A</v>
      </c>
      <c r="DRP252" s="225" t="e">
        <v>#N/A</v>
      </c>
      <c r="DRQ252" s="225" t="e">
        <v>#N/A</v>
      </c>
      <c r="DRR252" s="225" t="e">
        <v>#N/A</v>
      </c>
      <c r="DRS252" s="225" t="e">
        <v>#N/A</v>
      </c>
      <c r="DRT252" s="225" t="e">
        <v>#N/A</v>
      </c>
      <c r="DRU252" s="225" t="e">
        <v>#N/A</v>
      </c>
      <c r="DRV252" s="225" t="e">
        <v>#N/A</v>
      </c>
      <c r="DRW252" s="225" t="e">
        <v>#N/A</v>
      </c>
      <c r="DRX252" s="225" t="e">
        <v>#N/A</v>
      </c>
      <c r="DRY252" s="225" t="e">
        <v>#N/A</v>
      </c>
      <c r="DRZ252" s="225" t="e">
        <v>#N/A</v>
      </c>
      <c r="DSA252" s="225" t="e">
        <v>#N/A</v>
      </c>
      <c r="DSB252" s="225" t="e">
        <v>#N/A</v>
      </c>
      <c r="DSC252" s="225" t="e">
        <v>#N/A</v>
      </c>
      <c r="DSD252" s="225" t="e">
        <v>#N/A</v>
      </c>
      <c r="DSE252" s="225" t="e">
        <v>#N/A</v>
      </c>
      <c r="DSF252" s="225" t="e">
        <v>#N/A</v>
      </c>
      <c r="DSG252" s="225" t="e">
        <v>#N/A</v>
      </c>
      <c r="DSH252" s="225" t="e">
        <v>#N/A</v>
      </c>
      <c r="DSI252" s="225" t="e">
        <v>#N/A</v>
      </c>
      <c r="DSJ252" s="225" t="e">
        <v>#N/A</v>
      </c>
      <c r="DSK252" s="225" t="e">
        <v>#N/A</v>
      </c>
      <c r="DSL252" s="225" t="e">
        <v>#N/A</v>
      </c>
      <c r="DSM252" s="225" t="e">
        <v>#N/A</v>
      </c>
      <c r="DSN252" s="225" t="e">
        <v>#N/A</v>
      </c>
      <c r="DSO252" s="225" t="e">
        <v>#N/A</v>
      </c>
      <c r="DSP252" s="225" t="e">
        <v>#N/A</v>
      </c>
      <c r="DSQ252" s="225" t="e">
        <v>#N/A</v>
      </c>
      <c r="DSR252" s="225" t="e">
        <v>#N/A</v>
      </c>
      <c r="DSS252" s="225" t="e">
        <v>#N/A</v>
      </c>
      <c r="DST252" s="225" t="e">
        <v>#N/A</v>
      </c>
      <c r="DSU252" s="225" t="e">
        <v>#N/A</v>
      </c>
      <c r="DSV252" s="225" t="e">
        <v>#N/A</v>
      </c>
      <c r="DSW252" s="225" t="e">
        <v>#N/A</v>
      </c>
      <c r="DSX252" s="225" t="e">
        <v>#N/A</v>
      </c>
      <c r="DSY252" s="225" t="e">
        <v>#N/A</v>
      </c>
      <c r="DSZ252" s="225" t="e">
        <v>#N/A</v>
      </c>
      <c r="DTA252" s="225" t="e">
        <v>#N/A</v>
      </c>
      <c r="DTB252" s="225" t="e">
        <v>#N/A</v>
      </c>
      <c r="DTC252" s="225" t="e">
        <v>#N/A</v>
      </c>
      <c r="DTD252" s="225" t="e">
        <v>#N/A</v>
      </c>
      <c r="DTE252" s="225" t="e">
        <v>#N/A</v>
      </c>
      <c r="DTF252" s="225" t="e">
        <v>#N/A</v>
      </c>
      <c r="DTG252" s="225" t="e">
        <v>#N/A</v>
      </c>
      <c r="DTH252" s="225" t="e">
        <v>#N/A</v>
      </c>
      <c r="DTI252" s="225" t="e">
        <v>#N/A</v>
      </c>
      <c r="DTJ252" s="225" t="e">
        <v>#N/A</v>
      </c>
      <c r="DTK252" s="225" t="e">
        <v>#N/A</v>
      </c>
      <c r="DTL252" s="225" t="e">
        <v>#N/A</v>
      </c>
      <c r="DTM252" s="225" t="e">
        <v>#N/A</v>
      </c>
      <c r="DTN252" s="225" t="e">
        <v>#N/A</v>
      </c>
      <c r="DTO252" s="225" t="e">
        <v>#N/A</v>
      </c>
      <c r="DTP252" s="225" t="e">
        <v>#N/A</v>
      </c>
      <c r="DTQ252" s="225" t="e">
        <v>#N/A</v>
      </c>
      <c r="DTR252" s="225" t="e">
        <v>#N/A</v>
      </c>
      <c r="DTS252" s="225" t="e">
        <v>#N/A</v>
      </c>
      <c r="DTT252" s="225" t="e">
        <v>#N/A</v>
      </c>
      <c r="DTU252" s="225" t="e">
        <v>#N/A</v>
      </c>
      <c r="DTV252" s="225" t="e">
        <v>#N/A</v>
      </c>
      <c r="DTW252" s="225" t="e">
        <v>#N/A</v>
      </c>
      <c r="DTX252" s="225" t="e">
        <v>#N/A</v>
      </c>
      <c r="DTY252" s="225" t="e">
        <v>#N/A</v>
      </c>
      <c r="DTZ252" s="225" t="e">
        <v>#N/A</v>
      </c>
      <c r="DUA252" s="225" t="e">
        <v>#N/A</v>
      </c>
      <c r="DUB252" s="225" t="e">
        <v>#N/A</v>
      </c>
      <c r="DUC252" s="225" t="e">
        <v>#N/A</v>
      </c>
      <c r="DUD252" s="225" t="e">
        <v>#N/A</v>
      </c>
      <c r="DUE252" s="225" t="e">
        <v>#N/A</v>
      </c>
      <c r="DUF252" s="225" t="e">
        <v>#N/A</v>
      </c>
      <c r="DUG252" s="225" t="e">
        <v>#N/A</v>
      </c>
      <c r="DUH252" s="225" t="e">
        <v>#N/A</v>
      </c>
      <c r="DUI252" s="225" t="e">
        <v>#N/A</v>
      </c>
      <c r="DUJ252" s="225" t="e">
        <v>#N/A</v>
      </c>
      <c r="DUK252" s="225" t="e">
        <v>#N/A</v>
      </c>
      <c r="DUL252" s="225" t="e">
        <v>#N/A</v>
      </c>
      <c r="DUM252" s="225" t="e">
        <v>#N/A</v>
      </c>
      <c r="DUN252" s="225" t="e">
        <v>#N/A</v>
      </c>
      <c r="DUO252" s="225" t="e">
        <v>#N/A</v>
      </c>
      <c r="DUP252" s="225" t="e">
        <v>#N/A</v>
      </c>
      <c r="DUQ252" s="225" t="e">
        <v>#N/A</v>
      </c>
      <c r="DUR252" s="225" t="e">
        <v>#N/A</v>
      </c>
      <c r="DUS252" s="225" t="e">
        <v>#N/A</v>
      </c>
      <c r="DUT252" s="225" t="e">
        <v>#N/A</v>
      </c>
      <c r="DUU252" s="225" t="e">
        <v>#N/A</v>
      </c>
      <c r="DUV252" s="225" t="e">
        <v>#N/A</v>
      </c>
      <c r="DUW252" s="225" t="e">
        <v>#N/A</v>
      </c>
      <c r="DUX252" s="225" t="e">
        <v>#N/A</v>
      </c>
      <c r="DUY252" s="225" t="e">
        <v>#N/A</v>
      </c>
      <c r="DUZ252" s="225" t="e">
        <v>#N/A</v>
      </c>
      <c r="DVA252" s="225" t="e">
        <v>#N/A</v>
      </c>
      <c r="DVB252" s="225" t="e">
        <v>#N/A</v>
      </c>
      <c r="DVC252" s="225" t="e">
        <v>#N/A</v>
      </c>
      <c r="DVD252" s="225" t="e">
        <v>#N/A</v>
      </c>
      <c r="DVE252" s="225" t="e">
        <v>#N/A</v>
      </c>
      <c r="DVF252" s="225" t="e">
        <v>#N/A</v>
      </c>
      <c r="DVG252" s="225" t="e">
        <v>#N/A</v>
      </c>
      <c r="DVH252" s="225" t="e">
        <v>#N/A</v>
      </c>
      <c r="DVI252" s="225" t="e">
        <v>#N/A</v>
      </c>
      <c r="DVJ252" s="225" t="e">
        <v>#N/A</v>
      </c>
      <c r="DVK252" s="225" t="e">
        <v>#N/A</v>
      </c>
      <c r="DVL252" s="225" t="e">
        <v>#N/A</v>
      </c>
      <c r="DVM252" s="225" t="e">
        <v>#N/A</v>
      </c>
      <c r="DVN252" s="225" t="e">
        <v>#N/A</v>
      </c>
      <c r="DVO252" s="225" t="e">
        <v>#N/A</v>
      </c>
      <c r="DVP252" s="225" t="e">
        <v>#N/A</v>
      </c>
      <c r="DVQ252" s="225" t="e">
        <v>#N/A</v>
      </c>
      <c r="DVR252" s="225" t="e">
        <v>#N/A</v>
      </c>
      <c r="DVS252" s="225" t="e">
        <v>#N/A</v>
      </c>
      <c r="DVT252" s="225" t="e">
        <v>#N/A</v>
      </c>
      <c r="DVU252" s="225" t="e">
        <v>#N/A</v>
      </c>
      <c r="DVV252" s="225" t="e">
        <v>#N/A</v>
      </c>
      <c r="DVW252" s="225" t="e">
        <v>#N/A</v>
      </c>
      <c r="DVX252" s="225" t="e">
        <v>#N/A</v>
      </c>
      <c r="DVY252" s="225" t="e">
        <v>#N/A</v>
      </c>
      <c r="DVZ252" s="225" t="e">
        <v>#N/A</v>
      </c>
      <c r="DWA252" s="225" t="e">
        <v>#N/A</v>
      </c>
      <c r="DWB252" s="225" t="e">
        <v>#N/A</v>
      </c>
      <c r="DWC252" s="225" t="e">
        <v>#N/A</v>
      </c>
      <c r="DWD252" s="225" t="e">
        <v>#N/A</v>
      </c>
      <c r="DWE252" s="225" t="e">
        <v>#N/A</v>
      </c>
      <c r="DWF252" s="225" t="e">
        <v>#N/A</v>
      </c>
      <c r="DWG252" s="225" t="e">
        <v>#N/A</v>
      </c>
      <c r="DWH252" s="225" t="e">
        <v>#N/A</v>
      </c>
      <c r="DWI252" s="225" t="e">
        <v>#N/A</v>
      </c>
      <c r="DWJ252" s="225" t="e">
        <v>#N/A</v>
      </c>
      <c r="DWK252" s="225" t="e">
        <v>#N/A</v>
      </c>
      <c r="DWL252" s="225" t="e">
        <v>#N/A</v>
      </c>
      <c r="DWM252" s="225" t="e">
        <v>#N/A</v>
      </c>
      <c r="DWN252" s="225" t="e">
        <v>#N/A</v>
      </c>
      <c r="DWO252" s="225" t="e">
        <v>#N/A</v>
      </c>
      <c r="DWP252" s="225" t="e">
        <v>#N/A</v>
      </c>
      <c r="DWQ252" s="225" t="e">
        <v>#N/A</v>
      </c>
      <c r="DWR252" s="225" t="e">
        <v>#N/A</v>
      </c>
      <c r="DWS252" s="225" t="e">
        <v>#N/A</v>
      </c>
      <c r="DWT252" s="225" t="e">
        <v>#N/A</v>
      </c>
      <c r="DWU252" s="225" t="e">
        <v>#N/A</v>
      </c>
      <c r="DWV252" s="225" t="e">
        <v>#N/A</v>
      </c>
      <c r="DWW252" s="225" t="e">
        <v>#N/A</v>
      </c>
      <c r="DWX252" s="225" t="e">
        <v>#N/A</v>
      </c>
      <c r="DWY252" s="225" t="e">
        <v>#N/A</v>
      </c>
      <c r="DWZ252" s="225" t="e">
        <v>#N/A</v>
      </c>
      <c r="DXA252" s="225" t="e">
        <v>#N/A</v>
      </c>
      <c r="DXB252" s="225" t="e">
        <v>#N/A</v>
      </c>
      <c r="DXC252" s="225" t="e">
        <v>#N/A</v>
      </c>
      <c r="DXD252" s="225" t="e">
        <v>#N/A</v>
      </c>
      <c r="DXE252" s="225" t="e">
        <v>#N/A</v>
      </c>
      <c r="DXF252" s="225" t="e">
        <v>#N/A</v>
      </c>
      <c r="DXG252" s="225" t="e">
        <v>#N/A</v>
      </c>
      <c r="DXH252" s="225" t="e">
        <v>#N/A</v>
      </c>
      <c r="DXI252" s="225" t="e">
        <v>#N/A</v>
      </c>
      <c r="DXJ252" s="225" t="e">
        <v>#N/A</v>
      </c>
      <c r="DXK252" s="225" t="e">
        <v>#N/A</v>
      </c>
      <c r="DXL252" s="225" t="e">
        <v>#N/A</v>
      </c>
      <c r="DXM252" s="225" t="e">
        <v>#N/A</v>
      </c>
      <c r="DXN252" s="225" t="e">
        <v>#N/A</v>
      </c>
      <c r="DXO252" s="225" t="e">
        <v>#N/A</v>
      </c>
      <c r="DXP252" s="225" t="e">
        <v>#N/A</v>
      </c>
      <c r="DXQ252" s="225" t="e">
        <v>#N/A</v>
      </c>
      <c r="DXR252" s="225" t="e">
        <v>#N/A</v>
      </c>
      <c r="DXS252" s="225" t="e">
        <v>#N/A</v>
      </c>
      <c r="DXT252" s="225" t="e">
        <v>#N/A</v>
      </c>
      <c r="DXU252" s="225" t="e">
        <v>#N/A</v>
      </c>
      <c r="DXV252" s="225" t="e">
        <v>#N/A</v>
      </c>
      <c r="DXW252" s="225" t="e">
        <v>#N/A</v>
      </c>
      <c r="DXX252" s="225" t="e">
        <v>#N/A</v>
      </c>
      <c r="DXY252" s="225" t="e">
        <v>#N/A</v>
      </c>
      <c r="DXZ252" s="225" t="e">
        <v>#N/A</v>
      </c>
      <c r="DYA252" s="225" t="e">
        <v>#N/A</v>
      </c>
      <c r="DYB252" s="225" t="e">
        <v>#N/A</v>
      </c>
      <c r="DYC252" s="225" t="e">
        <v>#N/A</v>
      </c>
      <c r="DYD252" s="225" t="e">
        <v>#N/A</v>
      </c>
      <c r="DYE252" s="225" t="e">
        <v>#N/A</v>
      </c>
      <c r="DYF252" s="225" t="e">
        <v>#N/A</v>
      </c>
      <c r="DYG252" s="225" t="e">
        <v>#N/A</v>
      </c>
      <c r="DYH252" s="225" t="e">
        <v>#N/A</v>
      </c>
      <c r="DYI252" s="225" t="e">
        <v>#N/A</v>
      </c>
      <c r="DYJ252" s="225" t="e">
        <v>#N/A</v>
      </c>
      <c r="DYK252" s="225" t="e">
        <v>#N/A</v>
      </c>
      <c r="DYL252" s="225" t="e">
        <v>#N/A</v>
      </c>
      <c r="DYM252" s="225" t="e">
        <v>#N/A</v>
      </c>
      <c r="DYN252" s="225" t="e">
        <v>#N/A</v>
      </c>
      <c r="DYO252" s="225" t="e">
        <v>#N/A</v>
      </c>
      <c r="DYP252" s="225" t="e">
        <v>#N/A</v>
      </c>
      <c r="DYQ252" s="225" t="e">
        <v>#N/A</v>
      </c>
      <c r="DYR252" s="225" t="e">
        <v>#N/A</v>
      </c>
      <c r="DYS252" s="225" t="e">
        <v>#N/A</v>
      </c>
      <c r="DYT252" s="225" t="e">
        <v>#N/A</v>
      </c>
      <c r="DYU252" s="225" t="e">
        <v>#N/A</v>
      </c>
      <c r="DYV252" s="225" t="e">
        <v>#N/A</v>
      </c>
      <c r="DYW252" s="225" t="e">
        <v>#N/A</v>
      </c>
      <c r="DYX252" s="225" t="e">
        <v>#N/A</v>
      </c>
      <c r="DYY252" s="225" t="e">
        <v>#N/A</v>
      </c>
      <c r="DYZ252" s="225" t="e">
        <v>#N/A</v>
      </c>
      <c r="DZA252" s="225" t="e">
        <v>#N/A</v>
      </c>
      <c r="DZB252" s="225" t="e">
        <v>#N/A</v>
      </c>
      <c r="DZC252" s="225" t="e">
        <v>#N/A</v>
      </c>
      <c r="DZD252" s="225" t="e">
        <v>#N/A</v>
      </c>
      <c r="DZE252" s="225" t="e">
        <v>#N/A</v>
      </c>
      <c r="DZF252" s="225" t="e">
        <v>#N/A</v>
      </c>
      <c r="DZG252" s="225" t="e">
        <v>#N/A</v>
      </c>
      <c r="DZH252" s="225" t="e">
        <v>#N/A</v>
      </c>
      <c r="DZI252" s="225" t="e">
        <v>#N/A</v>
      </c>
      <c r="DZJ252" s="225" t="e">
        <v>#N/A</v>
      </c>
      <c r="DZK252" s="225" t="e">
        <v>#N/A</v>
      </c>
      <c r="DZL252" s="225" t="e">
        <v>#N/A</v>
      </c>
      <c r="DZM252" s="225" t="e">
        <v>#N/A</v>
      </c>
      <c r="DZN252" s="225" t="e">
        <v>#N/A</v>
      </c>
      <c r="DZO252" s="225" t="e">
        <v>#N/A</v>
      </c>
      <c r="DZP252" s="225" t="e">
        <v>#N/A</v>
      </c>
      <c r="DZQ252" s="225" t="e">
        <v>#N/A</v>
      </c>
      <c r="DZR252" s="225" t="e">
        <v>#N/A</v>
      </c>
      <c r="DZS252" s="225" t="e">
        <v>#N/A</v>
      </c>
      <c r="DZT252" s="225" t="e">
        <v>#N/A</v>
      </c>
      <c r="DZU252" s="225" t="e">
        <v>#N/A</v>
      </c>
      <c r="DZV252" s="225" t="e">
        <v>#N/A</v>
      </c>
      <c r="DZW252" s="225" t="e">
        <v>#N/A</v>
      </c>
      <c r="DZX252" s="225" t="e">
        <v>#N/A</v>
      </c>
      <c r="DZY252" s="225" t="e">
        <v>#N/A</v>
      </c>
      <c r="DZZ252" s="225" t="e">
        <v>#N/A</v>
      </c>
      <c r="EAA252" s="225" t="e">
        <v>#N/A</v>
      </c>
      <c r="EAB252" s="225" t="e">
        <v>#N/A</v>
      </c>
      <c r="EAC252" s="225" t="e">
        <v>#N/A</v>
      </c>
      <c r="EAD252" s="225" t="e">
        <v>#N/A</v>
      </c>
      <c r="EAE252" s="225" t="e">
        <v>#N/A</v>
      </c>
      <c r="EAF252" s="225" t="e">
        <v>#N/A</v>
      </c>
      <c r="EAG252" s="225" t="e">
        <v>#N/A</v>
      </c>
      <c r="EAH252" s="225" t="e">
        <v>#N/A</v>
      </c>
      <c r="EAI252" s="225" t="e">
        <v>#N/A</v>
      </c>
      <c r="EAJ252" s="225" t="e">
        <v>#N/A</v>
      </c>
      <c r="EAK252" s="225" t="e">
        <v>#N/A</v>
      </c>
      <c r="EAL252" s="225" t="e">
        <v>#N/A</v>
      </c>
      <c r="EAM252" s="225" t="e">
        <v>#N/A</v>
      </c>
      <c r="EAN252" s="225" t="e">
        <v>#N/A</v>
      </c>
      <c r="EAO252" s="225" t="e">
        <v>#N/A</v>
      </c>
      <c r="EAP252" s="225" t="e">
        <v>#N/A</v>
      </c>
      <c r="EAQ252" s="225" t="e">
        <v>#N/A</v>
      </c>
      <c r="EAR252" s="225" t="e">
        <v>#N/A</v>
      </c>
      <c r="EAS252" s="225" t="e">
        <v>#N/A</v>
      </c>
      <c r="EAT252" s="225" t="e">
        <v>#N/A</v>
      </c>
      <c r="EAU252" s="225" t="e">
        <v>#N/A</v>
      </c>
      <c r="EAV252" s="225" t="e">
        <v>#N/A</v>
      </c>
      <c r="EAW252" s="225" t="e">
        <v>#N/A</v>
      </c>
      <c r="EAX252" s="225" t="e">
        <v>#N/A</v>
      </c>
      <c r="EAY252" s="225" t="e">
        <v>#N/A</v>
      </c>
      <c r="EAZ252" s="225" t="e">
        <v>#N/A</v>
      </c>
      <c r="EBA252" s="225" t="e">
        <v>#N/A</v>
      </c>
      <c r="EBB252" s="225" t="e">
        <v>#N/A</v>
      </c>
      <c r="EBC252" s="225" t="e">
        <v>#N/A</v>
      </c>
      <c r="EBD252" s="225" t="e">
        <v>#N/A</v>
      </c>
      <c r="EBE252" s="225" t="e">
        <v>#N/A</v>
      </c>
      <c r="EBF252" s="225" t="e">
        <v>#N/A</v>
      </c>
      <c r="EBG252" s="225" t="e">
        <v>#N/A</v>
      </c>
      <c r="EBH252" s="225" t="e">
        <v>#N/A</v>
      </c>
      <c r="EBI252" s="225" t="e">
        <v>#N/A</v>
      </c>
      <c r="EBJ252" s="225" t="e">
        <v>#N/A</v>
      </c>
      <c r="EBK252" s="225" t="e">
        <v>#N/A</v>
      </c>
      <c r="EBL252" s="225" t="e">
        <v>#N/A</v>
      </c>
      <c r="EBM252" s="225" t="e">
        <v>#N/A</v>
      </c>
      <c r="EBN252" s="225" t="e">
        <v>#N/A</v>
      </c>
      <c r="EBO252" s="225" t="e">
        <v>#N/A</v>
      </c>
      <c r="EBP252" s="225" t="e">
        <v>#N/A</v>
      </c>
      <c r="EBQ252" s="225" t="e">
        <v>#N/A</v>
      </c>
      <c r="EBR252" s="225" t="e">
        <v>#N/A</v>
      </c>
      <c r="EBS252" s="225" t="e">
        <v>#N/A</v>
      </c>
      <c r="EBT252" s="225" t="e">
        <v>#N/A</v>
      </c>
      <c r="EBU252" s="225" t="e">
        <v>#N/A</v>
      </c>
      <c r="EBV252" s="225" t="e">
        <v>#N/A</v>
      </c>
      <c r="EBW252" s="225" t="e">
        <v>#N/A</v>
      </c>
      <c r="EBX252" s="225" t="e">
        <v>#N/A</v>
      </c>
      <c r="EBY252" s="225" t="e">
        <v>#N/A</v>
      </c>
      <c r="EBZ252" s="225" t="e">
        <v>#N/A</v>
      </c>
      <c r="ECA252" s="225" t="e">
        <v>#N/A</v>
      </c>
      <c r="ECB252" s="225" t="e">
        <v>#N/A</v>
      </c>
      <c r="ECC252" s="225" t="e">
        <v>#N/A</v>
      </c>
      <c r="ECD252" s="225" t="e">
        <v>#N/A</v>
      </c>
      <c r="ECE252" s="225" t="e">
        <v>#N/A</v>
      </c>
      <c r="ECF252" s="225" t="e">
        <v>#N/A</v>
      </c>
      <c r="ECG252" s="225" t="e">
        <v>#N/A</v>
      </c>
      <c r="ECH252" s="225" t="e">
        <v>#N/A</v>
      </c>
      <c r="ECI252" s="225" t="e">
        <v>#N/A</v>
      </c>
      <c r="ECJ252" s="225" t="e">
        <v>#N/A</v>
      </c>
      <c r="ECK252" s="225" t="e">
        <v>#N/A</v>
      </c>
      <c r="ECL252" s="225" t="e">
        <v>#N/A</v>
      </c>
      <c r="ECM252" s="225" t="e">
        <v>#N/A</v>
      </c>
      <c r="ECN252" s="225" t="e">
        <v>#N/A</v>
      </c>
      <c r="ECO252" s="225" t="e">
        <v>#N/A</v>
      </c>
      <c r="ECP252" s="225" t="e">
        <v>#N/A</v>
      </c>
      <c r="ECQ252" s="225" t="e">
        <v>#N/A</v>
      </c>
      <c r="ECR252" s="225" t="e">
        <v>#N/A</v>
      </c>
      <c r="ECS252" s="225" t="e">
        <v>#N/A</v>
      </c>
      <c r="ECT252" s="225" t="e">
        <v>#N/A</v>
      </c>
      <c r="ECU252" s="225" t="e">
        <v>#N/A</v>
      </c>
      <c r="ECV252" s="225" t="e">
        <v>#N/A</v>
      </c>
      <c r="ECW252" s="225" t="e">
        <v>#N/A</v>
      </c>
      <c r="ECX252" s="225" t="e">
        <v>#N/A</v>
      </c>
      <c r="ECY252" s="225" t="e">
        <v>#N/A</v>
      </c>
      <c r="ECZ252" s="225" t="e">
        <v>#N/A</v>
      </c>
      <c r="EDA252" s="225" t="e">
        <v>#N/A</v>
      </c>
      <c r="EDB252" s="225" t="e">
        <v>#N/A</v>
      </c>
      <c r="EDC252" s="225" t="e">
        <v>#N/A</v>
      </c>
      <c r="EDD252" s="225" t="e">
        <v>#N/A</v>
      </c>
      <c r="EDE252" s="225" t="e">
        <v>#N/A</v>
      </c>
      <c r="EDF252" s="225" t="e">
        <v>#N/A</v>
      </c>
      <c r="EDG252" s="225" t="e">
        <v>#N/A</v>
      </c>
      <c r="EDH252" s="225" t="e">
        <v>#N/A</v>
      </c>
      <c r="EDI252" s="225" t="e">
        <v>#N/A</v>
      </c>
      <c r="EDJ252" s="225" t="e">
        <v>#N/A</v>
      </c>
      <c r="EDK252" s="225" t="e">
        <v>#N/A</v>
      </c>
      <c r="EDL252" s="225" t="e">
        <v>#N/A</v>
      </c>
      <c r="EDM252" s="225" t="e">
        <v>#N/A</v>
      </c>
      <c r="EDN252" s="225" t="e">
        <v>#N/A</v>
      </c>
      <c r="EDO252" s="225" t="e">
        <v>#N/A</v>
      </c>
      <c r="EDP252" s="225" t="e">
        <v>#N/A</v>
      </c>
      <c r="EDQ252" s="225" t="e">
        <v>#N/A</v>
      </c>
      <c r="EDR252" s="225" t="e">
        <v>#N/A</v>
      </c>
      <c r="EDS252" s="225" t="e">
        <v>#N/A</v>
      </c>
      <c r="EDT252" s="225" t="e">
        <v>#N/A</v>
      </c>
      <c r="EDU252" s="225" t="e">
        <v>#N/A</v>
      </c>
      <c r="EDV252" s="225" t="e">
        <v>#N/A</v>
      </c>
      <c r="EDW252" s="225" t="e">
        <v>#N/A</v>
      </c>
      <c r="EDX252" s="225" t="e">
        <v>#N/A</v>
      </c>
      <c r="EDY252" s="225" t="e">
        <v>#N/A</v>
      </c>
      <c r="EDZ252" s="225" t="e">
        <v>#N/A</v>
      </c>
      <c r="EEA252" s="225" t="e">
        <v>#N/A</v>
      </c>
      <c r="EEB252" s="225" t="e">
        <v>#N/A</v>
      </c>
      <c r="EEC252" s="225" t="e">
        <v>#N/A</v>
      </c>
      <c r="EED252" s="225" t="e">
        <v>#N/A</v>
      </c>
      <c r="EEE252" s="225" t="e">
        <v>#N/A</v>
      </c>
      <c r="EEF252" s="225" t="e">
        <v>#N/A</v>
      </c>
      <c r="EEG252" s="225" t="e">
        <v>#N/A</v>
      </c>
      <c r="EEH252" s="225" t="e">
        <v>#N/A</v>
      </c>
      <c r="EEI252" s="225" t="e">
        <v>#N/A</v>
      </c>
      <c r="EEJ252" s="225" t="e">
        <v>#N/A</v>
      </c>
      <c r="EEK252" s="225" t="e">
        <v>#N/A</v>
      </c>
      <c r="EEL252" s="225" t="e">
        <v>#N/A</v>
      </c>
      <c r="EEM252" s="225" t="e">
        <v>#N/A</v>
      </c>
      <c r="EEN252" s="225" t="e">
        <v>#N/A</v>
      </c>
      <c r="EEO252" s="225" t="e">
        <v>#N/A</v>
      </c>
      <c r="EEP252" s="225" t="e">
        <v>#N/A</v>
      </c>
      <c r="EEQ252" s="225" t="e">
        <v>#N/A</v>
      </c>
      <c r="EER252" s="225" t="e">
        <v>#N/A</v>
      </c>
      <c r="EES252" s="225" t="e">
        <v>#N/A</v>
      </c>
      <c r="EET252" s="225" t="e">
        <v>#N/A</v>
      </c>
      <c r="EEU252" s="225" t="e">
        <v>#N/A</v>
      </c>
      <c r="EEV252" s="225" t="e">
        <v>#N/A</v>
      </c>
      <c r="EEW252" s="225" t="e">
        <v>#N/A</v>
      </c>
      <c r="EEX252" s="225" t="e">
        <v>#N/A</v>
      </c>
      <c r="EEY252" s="225" t="e">
        <v>#N/A</v>
      </c>
      <c r="EEZ252" s="225" t="e">
        <v>#N/A</v>
      </c>
      <c r="EFA252" s="225" t="e">
        <v>#N/A</v>
      </c>
      <c r="EFB252" s="225" t="e">
        <v>#N/A</v>
      </c>
      <c r="EFC252" s="225" t="e">
        <v>#N/A</v>
      </c>
      <c r="EFD252" s="225" t="e">
        <v>#N/A</v>
      </c>
      <c r="EFE252" s="225" t="e">
        <v>#N/A</v>
      </c>
      <c r="EFF252" s="225" t="e">
        <v>#N/A</v>
      </c>
      <c r="EFG252" s="225" t="e">
        <v>#N/A</v>
      </c>
      <c r="EFH252" s="225" t="e">
        <v>#N/A</v>
      </c>
      <c r="EFI252" s="225" t="e">
        <v>#N/A</v>
      </c>
      <c r="EFJ252" s="225" t="e">
        <v>#N/A</v>
      </c>
      <c r="EFK252" s="225" t="e">
        <v>#N/A</v>
      </c>
      <c r="EFL252" s="225" t="e">
        <v>#N/A</v>
      </c>
      <c r="EFM252" s="225" t="e">
        <v>#N/A</v>
      </c>
      <c r="EFN252" s="225" t="e">
        <v>#N/A</v>
      </c>
      <c r="EFO252" s="225" t="e">
        <v>#N/A</v>
      </c>
      <c r="EFP252" s="225" t="e">
        <v>#N/A</v>
      </c>
      <c r="EFQ252" s="225" t="e">
        <v>#N/A</v>
      </c>
      <c r="EFR252" s="225" t="e">
        <v>#N/A</v>
      </c>
      <c r="EFS252" s="225" t="e">
        <v>#N/A</v>
      </c>
      <c r="EFT252" s="225" t="e">
        <v>#N/A</v>
      </c>
      <c r="EFU252" s="225" t="e">
        <v>#N/A</v>
      </c>
      <c r="EFV252" s="225" t="e">
        <v>#N/A</v>
      </c>
      <c r="EFW252" s="225" t="e">
        <v>#N/A</v>
      </c>
      <c r="EFX252" s="225" t="e">
        <v>#N/A</v>
      </c>
      <c r="EFY252" s="225" t="e">
        <v>#N/A</v>
      </c>
      <c r="EFZ252" s="225" t="e">
        <v>#N/A</v>
      </c>
      <c r="EGA252" s="225" t="e">
        <v>#N/A</v>
      </c>
      <c r="EGB252" s="225" t="e">
        <v>#N/A</v>
      </c>
      <c r="EGC252" s="225" t="e">
        <v>#N/A</v>
      </c>
      <c r="EGD252" s="225" t="e">
        <v>#N/A</v>
      </c>
      <c r="EGE252" s="225" t="e">
        <v>#N/A</v>
      </c>
      <c r="EGF252" s="225" t="e">
        <v>#N/A</v>
      </c>
      <c r="EGG252" s="225" t="e">
        <v>#N/A</v>
      </c>
      <c r="EGH252" s="225" t="e">
        <v>#N/A</v>
      </c>
      <c r="EGI252" s="225" t="e">
        <v>#N/A</v>
      </c>
      <c r="EGJ252" s="225" t="e">
        <v>#N/A</v>
      </c>
      <c r="EGK252" s="225" t="e">
        <v>#N/A</v>
      </c>
      <c r="EGL252" s="225" t="e">
        <v>#N/A</v>
      </c>
      <c r="EGM252" s="225" t="e">
        <v>#N/A</v>
      </c>
      <c r="EGN252" s="225" t="e">
        <v>#N/A</v>
      </c>
      <c r="EGO252" s="225" t="e">
        <v>#N/A</v>
      </c>
      <c r="EGP252" s="225" t="e">
        <v>#N/A</v>
      </c>
      <c r="EGQ252" s="225" t="e">
        <v>#N/A</v>
      </c>
      <c r="EGR252" s="225" t="e">
        <v>#N/A</v>
      </c>
      <c r="EGS252" s="225" t="e">
        <v>#N/A</v>
      </c>
      <c r="EGT252" s="225" t="e">
        <v>#N/A</v>
      </c>
      <c r="EGU252" s="225" t="e">
        <v>#N/A</v>
      </c>
      <c r="EGV252" s="225" t="e">
        <v>#N/A</v>
      </c>
      <c r="EGW252" s="225" t="e">
        <v>#N/A</v>
      </c>
      <c r="EGX252" s="225" t="e">
        <v>#N/A</v>
      </c>
      <c r="EGY252" s="225" t="e">
        <v>#N/A</v>
      </c>
      <c r="EGZ252" s="225" t="e">
        <v>#N/A</v>
      </c>
      <c r="EHA252" s="225" t="e">
        <v>#N/A</v>
      </c>
      <c r="EHB252" s="225" t="e">
        <v>#N/A</v>
      </c>
      <c r="EHC252" s="225" t="e">
        <v>#N/A</v>
      </c>
      <c r="EHD252" s="225" t="e">
        <v>#N/A</v>
      </c>
      <c r="EHE252" s="225" t="e">
        <v>#N/A</v>
      </c>
      <c r="EHF252" s="225" t="e">
        <v>#N/A</v>
      </c>
      <c r="EHG252" s="225" t="e">
        <v>#N/A</v>
      </c>
      <c r="EHH252" s="225" t="e">
        <v>#N/A</v>
      </c>
      <c r="EHI252" s="225" t="e">
        <v>#N/A</v>
      </c>
      <c r="EHJ252" s="225" t="e">
        <v>#N/A</v>
      </c>
      <c r="EHK252" s="225" t="e">
        <v>#N/A</v>
      </c>
      <c r="EHL252" s="225" t="e">
        <v>#N/A</v>
      </c>
      <c r="EHM252" s="225" t="e">
        <v>#N/A</v>
      </c>
      <c r="EHN252" s="225" t="e">
        <v>#N/A</v>
      </c>
      <c r="EHO252" s="225" t="e">
        <v>#N/A</v>
      </c>
      <c r="EHP252" s="225" t="e">
        <v>#N/A</v>
      </c>
      <c r="EHQ252" s="225" t="e">
        <v>#N/A</v>
      </c>
      <c r="EHR252" s="225" t="e">
        <v>#N/A</v>
      </c>
      <c r="EHS252" s="225" t="e">
        <v>#N/A</v>
      </c>
      <c r="EHT252" s="225" t="e">
        <v>#N/A</v>
      </c>
      <c r="EHU252" s="225" t="e">
        <v>#N/A</v>
      </c>
      <c r="EHV252" s="225" t="e">
        <v>#N/A</v>
      </c>
      <c r="EHW252" s="225" t="e">
        <v>#N/A</v>
      </c>
      <c r="EHX252" s="225" t="e">
        <v>#N/A</v>
      </c>
      <c r="EHY252" s="225" t="e">
        <v>#N/A</v>
      </c>
      <c r="EHZ252" s="225" t="e">
        <v>#N/A</v>
      </c>
      <c r="EIA252" s="225" t="e">
        <v>#N/A</v>
      </c>
      <c r="EIB252" s="225" t="e">
        <v>#N/A</v>
      </c>
      <c r="EIC252" s="225" t="e">
        <v>#N/A</v>
      </c>
      <c r="EID252" s="225" t="e">
        <v>#N/A</v>
      </c>
      <c r="EIE252" s="225" t="e">
        <v>#N/A</v>
      </c>
      <c r="EIF252" s="225" t="e">
        <v>#N/A</v>
      </c>
      <c r="EIG252" s="225" t="e">
        <v>#N/A</v>
      </c>
      <c r="EIH252" s="225" t="e">
        <v>#N/A</v>
      </c>
      <c r="EII252" s="225" t="e">
        <v>#N/A</v>
      </c>
      <c r="EIJ252" s="225" t="e">
        <v>#N/A</v>
      </c>
      <c r="EIK252" s="225" t="e">
        <v>#N/A</v>
      </c>
      <c r="EIL252" s="225" t="e">
        <v>#N/A</v>
      </c>
      <c r="EIM252" s="225" t="e">
        <v>#N/A</v>
      </c>
      <c r="EIN252" s="225" t="e">
        <v>#N/A</v>
      </c>
      <c r="EIO252" s="225" t="e">
        <v>#N/A</v>
      </c>
      <c r="EIP252" s="225" t="e">
        <v>#N/A</v>
      </c>
      <c r="EIQ252" s="225" t="e">
        <v>#N/A</v>
      </c>
      <c r="EIR252" s="225" t="e">
        <v>#N/A</v>
      </c>
      <c r="EIS252" s="225" t="e">
        <v>#N/A</v>
      </c>
      <c r="EIT252" s="225" t="e">
        <v>#N/A</v>
      </c>
      <c r="EIU252" s="225" t="e">
        <v>#N/A</v>
      </c>
      <c r="EIV252" s="225" t="e">
        <v>#N/A</v>
      </c>
      <c r="EIW252" s="225" t="e">
        <v>#N/A</v>
      </c>
      <c r="EIX252" s="225" t="e">
        <v>#N/A</v>
      </c>
      <c r="EIY252" s="225" t="e">
        <v>#N/A</v>
      </c>
      <c r="EIZ252" s="225" t="e">
        <v>#N/A</v>
      </c>
      <c r="EJA252" s="225" t="e">
        <v>#N/A</v>
      </c>
      <c r="EJB252" s="225" t="e">
        <v>#N/A</v>
      </c>
      <c r="EJC252" s="225" t="e">
        <v>#N/A</v>
      </c>
      <c r="EJD252" s="225" t="e">
        <v>#N/A</v>
      </c>
      <c r="EJE252" s="225" t="e">
        <v>#N/A</v>
      </c>
      <c r="EJF252" s="225" t="e">
        <v>#N/A</v>
      </c>
      <c r="EJG252" s="225" t="e">
        <v>#N/A</v>
      </c>
      <c r="EJH252" s="225" t="e">
        <v>#N/A</v>
      </c>
      <c r="EJI252" s="225" t="e">
        <v>#N/A</v>
      </c>
      <c r="EJJ252" s="225" t="e">
        <v>#N/A</v>
      </c>
      <c r="EJK252" s="225" t="e">
        <v>#N/A</v>
      </c>
      <c r="EJL252" s="225" t="e">
        <v>#N/A</v>
      </c>
      <c r="EJM252" s="225" t="e">
        <v>#N/A</v>
      </c>
      <c r="EJN252" s="225" t="e">
        <v>#N/A</v>
      </c>
      <c r="EJO252" s="225" t="e">
        <v>#N/A</v>
      </c>
      <c r="EJP252" s="225" t="e">
        <v>#N/A</v>
      </c>
      <c r="EJQ252" s="225" t="e">
        <v>#N/A</v>
      </c>
      <c r="EJR252" s="225" t="e">
        <v>#N/A</v>
      </c>
      <c r="EJS252" s="225" t="e">
        <v>#N/A</v>
      </c>
      <c r="EJT252" s="225" t="e">
        <v>#N/A</v>
      </c>
      <c r="EJU252" s="225" t="e">
        <v>#N/A</v>
      </c>
      <c r="EJV252" s="225" t="e">
        <v>#N/A</v>
      </c>
      <c r="EJW252" s="225" t="e">
        <v>#N/A</v>
      </c>
      <c r="EJX252" s="225" t="e">
        <v>#N/A</v>
      </c>
      <c r="EJY252" s="225" t="e">
        <v>#N/A</v>
      </c>
      <c r="EJZ252" s="225" t="e">
        <v>#N/A</v>
      </c>
      <c r="EKA252" s="225" t="e">
        <v>#N/A</v>
      </c>
      <c r="EKB252" s="225" t="e">
        <v>#N/A</v>
      </c>
      <c r="EKC252" s="225" t="e">
        <v>#N/A</v>
      </c>
      <c r="EKD252" s="225" t="e">
        <v>#N/A</v>
      </c>
      <c r="EKE252" s="225" t="e">
        <v>#N/A</v>
      </c>
      <c r="EKF252" s="225" t="e">
        <v>#N/A</v>
      </c>
      <c r="EKG252" s="225" t="e">
        <v>#N/A</v>
      </c>
      <c r="EKH252" s="225" t="e">
        <v>#N/A</v>
      </c>
      <c r="EKI252" s="225" t="e">
        <v>#N/A</v>
      </c>
      <c r="EKJ252" s="225" t="e">
        <v>#N/A</v>
      </c>
      <c r="EKK252" s="225" t="e">
        <v>#N/A</v>
      </c>
      <c r="EKL252" s="225" t="e">
        <v>#N/A</v>
      </c>
      <c r="EKM252" s="225" t="e">
        <v>#N/A</v>
      </c>
      <c r="EKN252" s="225" t="e">
        <v>#N/A</v>
      </c>
      <c r="EKO252" s="225" t="e">
        <v>#N/A</v>
      </c>
      <c r="EKP252" s="225" t="e">
        <v>#N/A</v>
      </c>
      <c r="EKQ252" s="225" t="e">
        <v>#N/A</v>
      </c>
      <c r="EKR252" s="225" t="e">
        <v>#N/A</v>
      </c>
      <c r="EKS252" s="225" t="e">
        <v>#N/A</v>
      </c>
      <c r="EKT252" s="225" t="e">
        <v>#N/A</v>
      </c>
      <c r="EKU252" s="225" t="e">
        <v>#N/A</v>
      </c>
      <c r="EKV252" s="225" t="e">
        <v>#N/A</v>
      </c>
      <c r="EKW252" s="225" t="e">
        <v>#N/A</v>
      </c>
      <c r="EKX252" s="225" t="e">
        <v>#N/A</v>
      </c>
      <c r="EKY252" s="225" t="e">
        <v>#N/A</v>
      </c>
      <c r="EKZ252" s="225" t="e">
        <v>#N/A</v>
      </c>
      <c r="ELA252" s="225" t="e">
        <v>#N/A</v>
      </c>
      <c r="ELB252" s="225" t="e">
        <v>#N/A</v>
      </c>
      <c r="ELC252" s="225" t="e">
        <v>#N/A</v>
      </c>
      <c r="ELD252" s="225" t="e">
        <v>#N/A</v>
      </c>
      <c r="ELE252" s="225" t="e">
        <v>#N/A</v>
      </c>
      <c r="ELF252" s="225" t="e">
        <v>#N/A</v>
      </c>
      <c r="ELG252" s="225" t="e">
        <v>#N/A</v>
      </c>
      <c r="ELH252" s="225" t="e">
        <v>#N/A</v>
      </c>
      <c r="ELI252" s="225" t="e">
        <v>#N/A</v>
      </c>
      <c r="ELJ252" s="225" t="e">
        <v>#N/A</v>
      </c>
      <c r="ELK252" s="225" t="e">
        <v>#N/A</v>
      </c>
      <c r="ELL252" s="225" t="e">
        <v>#N/A</v>
      </c>
      <c r="ELM252" s="225" t="e">
        <v>#N/A</v>
      </c>
      <c r="ELN252" s="225" t="e">
        <v>#N/A</v>
      </c>
      <c r="ELO252" s="225" t="e">
        <v>#N/A</v>
      </c>
      <c r="ELP252" s="225" t="e">
        <v>#N/A</v>
      </c>
      <c r="ELQ252" s="225" t="e">
        <v>#N/A</v>
      </c>
      <c r="ELR252" s="225" t="e">
        <v>#N/A</v>
      </c>
      <c r="ELS252" s="225" t="e">
        <v>#N/A</v>
      </c>
      <c r="ELT252" s="225" t="e">
        <v>#N/A</v>
      </c>
      <c r="ELU252" s="225" t="e">
        <v>#N/A</v>
      </c>
      <c r="ELV252" s="225" t="e">
        <v>#N/A</v>
      </c>
      <c r="ELW252" s="225" t="e">
        <v>#N/A</v>
      </c>
      <c r="ELX252" s="225" t="e">
        <v>#N/A</v>
      </c>
      <c r="ELY252" s="225" t="e">
        <v>#N/A</v>
      </c>
      <c r="ELZ252" s="225" t="e">
        <v>#N/A</v>
      </c>
      <c r="EMA252" s="225" t="e">
        <v>#N/A</v>
      </c>
      <c r="EMB252" s="225" t="e">
        <v>#N/A</v>
      </c>
      <c r="EMC252" s="225" t="e">
        <v>#N/A</v>
      </c>
      <c r="EMD252" s="225" t="e">
        <v>#N/A</v>
      </c>
      <c r="EME252" s="225" t="e">
        <v>#N/A</v>
      </c>
      <c r="EMF252" s="225" t="e">
        <v>#N/A</v>
      </c>
      <c r="EMG252" s="225" t="e">
        <v>#N/A</v>
      </c>
      <c r="EMH252" s="225" t="e">
        <v>#N/A</v>
      </c>
      <c r="EMI252" s="225" t="e">
        <v>#N/A</v>
      </c>
      <c r="EMJ252" s="225" t="e">
        <v>#N/A</v>
      </c>
      <c r="EMK252" s="225" t="e">
        <v>#N/A</v>
      </c>
      <c r="EML252" s="225" t="e">
        <v>#N/A</v>
      </c>
      <c r="EMM252" s="225" t="e">
        <v>#N/A</v>
      </c>
      <c r="EMN252" s="225" t="e">
        <v>#N/A</v>
      </c>
      <c r="EMO252" s="225" t="e">
        <v>#N/A</v>
      </c>
      <c r="EMP252" s="225" t="e">
        <v>#N/A</v>
      </c>
      <c r="EMQ252" s="225" t="e">
        <v>#N/A</v>
      </c>
      <c r="EMR252" s="225" t="e">
        <v>#N/A</v>
      </c>
      <c r="EMS252" s="225" t="e">
        <v>#N/A</v>
      </c>
      <c r="EMT252" s="225" t="e">
        <v>#N/A</v>
      </c>
      <c r="EMU252" s="225" t="e">
        <v>#N/A</v>
      </c>
      <c r="EMV252" s="225" t="e">
        <v>#N/A</v>
      </c>
      <c r="EMW252" s="225" t="e">
        <v>#N/A</v>
      </c>
      <c r="EMX252" s="225" t="e">
        <v>#N/A</v>
      </c>
      <c r="EMY252" s="225" t="e">
        <v>#N/A</v>
      </c>
      <c r="EMZ252" s="225" t="e">
        <v>#N/A</v>
      </c>
      <c r="ENA252" s="225" t="e">
        <v>#N/A</v>
      </c>
      <c r="ENB252" s="225" t="e">
        <v>#N/A</v>
      </c>
      <c r="ENC252" s="225" t="e">
        <v>#N/A</v>
      </c>
      <c r="END252" s="225" t="e">
        <v>#N/A</v>
      </c>
      <c r="ENE252" s="225" t="e">
        <v>#N/A</v>
      </c>
      <c r="ENF252" s="225" t="e">
        <v>#N/A</v>
      </c>
      <c r="ENG252" s="225" t="e">
        <v>#N/A</v>
      </c>
      <c r="ENH252" s="225" t="e">
        <v>#N/A</v>
      </c>
      <c r="ENI252" s="225" t="e">
        <v>#N/A</v>
      </c>
      <c r="ENJ252" s="225" t="e">
        <v>#N/A</v>
      </c>
      <c r="ENK252" s="225" t="e">
        <v>#N/A</v>
      </c>
      <c r="ENL252" s="225" t="e">
        <v>#N/A</v>
      </c>
      <c r="ENM252" s="225" t="e">
        <v>#N/A</v>
      </c>
      <c r="ENN252" s="225" t="e">
        <v>#N/A</v>
      </c>
      <c r="ENO252" s="225" t="e">
        <v>#N/A</v>
      </c>
      <c r="ENP252" s="225" t="e">
        <v>#N/A</v>
      </c>
      <c r="ENQ252" s="225" t="e">
        <v>#N/A</v>
      </c>
      <c r="ENR252" s="225" t="e">
        <v>#N/A</v>
      </c>
      <c r="ENS252" s="225" t="e">
        <v>#N/A</v>
      </c>
      <c r="ENT252" s="225" t="e">
        <v>#N/A</v>
      </c>
      <c r="ENU252" s="225" t="e">
        <v>#N/A</v>
      </c>
      <c r="ENV252" s="225" t="e">
        <v>#N/A</v>
      </c>
      <c r="ENW252" s="225" t="e">
        <v>#N/A</v>
      </c>
      <c r="ENX252" s="225" t="e">
        <v>#N/A</v>
      </c>
      <c r="ENY252" s="225" t="e">
        <v>#N/A</v>
      </c>
      <c r="ENZ252" s="225" t="e">
        <v>#N/A</v>
      </c>
      <c r="EOA252" s="225" t="e">
        <v>#N/A</v>
      </c>
      <c r="EOB252" s="225" t="e">
        <v>#N/A</v>
      </c>
      <c r="EOC252" s="225" t="e">
        <v>#N/A</v>
      </c>
      <c r="EOD252" s="225" t="e">
        <v>#N/A</v>
      </c>
      <c r="EOE252" s="225" t="e">
        <v>#N/A</v>
      </c>
      <c r="EOF252" s="225" t="e">
        <v>#N/A</v>
      </c>
      <c r="EOG252" s="225" t="e">
        <v>#N/A</v>
      </c>
      <c r="EOH252" s="225" t="e">
        <v>#N/A</v>
      </c>
      <c r="EOI252" s="225" t="e">
        <v>#N/A</v>
      </c>
      <c r="EOJ252" s="225" t="e">
        <v>#N/A</v>
      </c>
      <c r="EOK252" s="225" t="e">
        <v>#N/A</v>
      </c>
      <c r="EOL252" s="225" t="e">
        <v>#N/A</v>
      </c>
      <c r="EOM252" s="225" t="e">
        <v>#N/A</v>
      </c>
      <c r="EON252" s="225" t="e">
        <v>#N/A</v>
      </c>
      <c r="EOO252" s="225" t="e">
        <v>#N/A</v>
      </c>
      <c r="EOP252" s="225" t="e">
        <v>#N/A</v>
      </c>
      <c r="EOQ252" s="225" t="e">
        <v>#N/A</v>
      </c>
      <c r="EOR252" s="225" t="e">
        <v>#N/A</v>
      </c>
      <c r="EOS252" s="225" t="e">
        <v>#N/A</v>
      </c>
      <c r="EOT252" s="225" t="e">
        <v>#N/A</v>
      </c>
      <c r="EOU252" s="225" t="e">
        <v>#N/A</v>
      </c>
      <c r="EOV252" s="225" t="e">
        <v>#N/A</v>
      </c>
      <c r="EOW252" s="225" t="e">
        <v>#N/A</v>
      </c>
      <c r="EOX252" s="225" t="e">
        <v>#N/A</v>
      </c>
      <c r="EOY252" s="225" t="e">
        <v>#N/A</v>
      </c>
      <c r="EOZ252" s="225" t="e">
        <v>#N/A</v>
      </c>
      <c r="EPA252" s="225" t="e">
        <v>#N/A</v>
      </c>
      <c r="EPB252" s="225" t="e">
        <v>#N/A</v>
      </c>
      <c r="EPC252" s="225" t="e">
        <v>#N/A</v>
      </c>
      <c r="EPD252" s="225" t="e">
        <v>#N/A</v>
      </c>
      <c r="EPE252" s="225" t="e">
        <v>#N/A</v>
      </c>
      <c r="EPF252" s="225" t="e">
        <v>#N/A</v>
      </c>
      <c r="EPG252" s="225" t="e">
        <v>#N/A</v>
      </c>
      <c r="EPH252" s="225" t="e">
        <v>#N/A</v>
      </c>
      <c r="EPI252" s="225" t="e">
        <v>#N/A</v>
      </c>
      <c r="EPJ252" s="225" t="e">
        <v>#N/A</v>
      </c>
      <c r="EPK252" s="225" t="e">
        <v>#N/A</v>
      </c>
      <c r="EPL252" s="225" t="e">
        <v>#N/A</v>
      </c>
      <c r="EPM252" s="225" t="e">
        <v>#N/A</v>
      </c>
      <c r="EPN252" s="225" t="e">
        <v>#N/A</v>
      </c>
      <c r="EPO252" s="225" t="e">
        <v>#N/A</v>
      </c>
      <c r="EPP252" s="225" t="e">
        <v>#N/A</v>
      </c>
      <c r="EPQ252" s="225" t="e">
        <v>#N/A</v>
      </c>
      <c r="EPR252" s="225" t="e">
        <v>#N/A</v>
      </c>
      <c r="EPS252" s="225" t="e">
        <v>#N/A</v>
      </c>
      <c r="EPT252" s="225" t="e">
        <v>#N/A</v>
      </c>
      <c r="EPU252" s="225" t="e">
        <v>#N/A</v>
      </c>
      <c r="EPV252" s="225" t="e">
        <v>#N/A</v>
      </c>
      <c r="EPW252" s="225" t="e">
        <v>#N/A</v>
      </c>
      <c r="EPX252" s="225" t="e">
        <v>#N/A</v>
      </c>
      <c r="EPY252" s="225" t="e">
        <v>#N/A</v>
      </c>
      <c r="EPZ252" s="225" t="e">
        <v>#N/A</v>
      </c>
      <c r="EQA252" s="225" t="e">
        <v>#N/A</v>
      </c>
      <c r="EQB252" s="225" t="e">
        <v>#N/A</v>
      </c>
      <c r="EQC252" s="225" t="e">
        <v>#N/A</v>
      </c>
      <c r="EQD252" s="225" t="e">
        <v>#N/A</v>
      </c>
      <c r="EQE252" s="225" t="e">
        <v>#N/A</v>
      </c>
      <c r="EQF252" s="225" t="e">
        <v>#N/A</v>
      </c>
      <c r="EQG252" s="225" t="e">
        <v>#N/A</v>
      </c>
      <c r="EQH252" s="225" t="e">
        <v>#N/A</v>
      </c>
      <c r="EQI252" s="225" t="e">
        <v>#N/A</v>
      </c>
      <c r="EQJ252" s="225" t="e">
        <v>#N/A</v>
      </c>
      <c r="EQK252" s="225" t="e">
        <v>#N/A</v>
      </c>
      <c r="EQL252" s="225" t="e">
        <v>#N/A</v>
      </c>
      <c r="EQM252" s="225" t="e">
        <v>#N/A</v>
      </c>
      <c r="EQN252" s="225" t="e">
        <v>#N/A</v>
      </c>
      <c r="EQO252" s="225" t="e">
        <v>#N/A</v>
      </c>
      <c r="EQP252" s="225" t="e">
        <v>#N/A</v>
      </c>
      <c r="EQQ252" s="225" t="e">
        <v>#N/A</v>
      </c>
      <c r="EQR252" s="225" t="e">
        <v>#N/A</v>
      </c>
      <c r="EQS252" s="225" t="e">
        <v>#N/A</v>
      </c>
      <c r="EQT252" s="225" t="e">
        <v>#N/A</v>
      </c>
      <c r="EQU252" s="225" t="e">
        <v>#N/A</v>
      </c>
      <c r="EQV252" s="225" t="e">
        <v>#N/A</v>
      </c>
      <c r="EQW252" s="225" t="e">
        <v>#N/A</v>
      </c>
      <c r="EQX252" s="225" t="e">
        <v>#N/A</v>
      </c>
      <c r="EQY252" s="225" t="e">
        <v>#N/A</v>
      </c>
      <c r="EQZ252" s="225" t="e">
        <v>#N/A</v>
      </c>
      <c r="ERA252" s="225" t="e">
        <v>#N/A</v>
      </c>
      <c r="ERB252" s="225" t="e">
        <v>#N/A</v>
      </c>
      <c r="ERC252" s="225" t="e">
        <v>#N/A</v>
      </c>
      <c r="ERD252" s="225" t="e">
        <v>#N/A</v>
      </c>
      <c r="ERE252" s="225" t="e">
        <v>#N/A</v>
      </c>
      <c r="ERF252" s="225" t="e">
        <v>#N/A</v>
      </c>
      <c r="ERG252" s="225" t="e">
        <v>#N/A</v>
      </c>
      <c r="ERH252" s="225" t="e">
        <v>#N/A</v>
      </c>
      <c r="ERI252" s="225" t="e">
        <v>#N/A</v>
      </c>
      <c r="ERJ252" s="225" t="e">
        <v>#N/A</v>
      </c>
      <c r="ERK252" s="225" t="e">
        <v>#N/A</v>
      </c>
      <c r="ERL252" s="225" t="e">
        <v>#N/A</v>
      </c>
      <c r="ERM252" s="225" t="e">
        <v>#N/A</v>
      </c>
      <c r="ERN252" s="225" t="e">
        <v>#N/A</v>
      </c>
      <c r="ERO252" s="225" t="e">
        <v>#N/A</v>
      </c>
      <c r="ERP252" s="225" t="e">
        <v>#N/A</v>
      </c>
      <c r="ERQ252" s="225" t="e">
        <v>#N/A</v>
      </c>
      <c r="ERR252" s="225" t="e">
        <v>#N/A</v>
      </c>
      <c r="ERS252" s="225" t="e">
        <v>#N/A</v>
      </c>
      <c r="ERT252" s="225" t="e">
        <v>#N/A</v>
      </c>
      <c r="ERU252" s="225" t="e">
        <v>#N/A</v>
      </c>
      <c r="ERV252" s="225" t="e">
        <v>#N/A</v>
      </c>
      <c r="ERW252" s="225" t="e">
        <v>#N/A</v>
      </c>
      <c r="ERX252" s="225" t="e">
        <v>#N/A</v>
      </c>
      <c r="ERY252" s="225" t="e">
        <v>#N/A</v>
      </c>
      <c r="ERZ252" s="225" t="e">
        <v>#N/A</v>
      </c>
      <c r="ESA252" s="225" t="e">
        <v>#N/A</v>
      </c>
      <c r="ESB252" s="225" t="e">
        <v>#N/A</v>
      </c>
      <c r="ESC252" s="225" t="e">
        <v>#N/A</v>
      </c>
      <c r="ESD252" s="225" t="e">
        <v>#N/A</v>
      </c>
      <c r="ESE252" s="225" t="e">
        <v>#N/A</v>
      </c>
      <c r="ESF252" s="225" t="e">
        <v>#N/A</v>
      </c>
      <c r="ESG252" s="225" t="e">
        <v>#N/A</v>
      </c>
      <c r="ESH252" s="225" t="e">
        <v>#N/A</v>
      </c>
      <c r="ESI252" s="225" t="e">
        <v>#N/A</v>
      </c>
      <c r="ESJ252" s="225" t="e">
        <v>#N/A</v>
      </c>
      <c r="ESK252" s="225" t="e">
        <v>#N/A</v>
      </c>
      <c r="ESL252" s="225" t="e">
        <v>#N/A</v>
      </c>
      <c r="ESM252" s="225" t="e">
        <v>#N/A</v>
      </c>
      <c r="ESN252" s="225" t="e">
        <v>#N/A</v>
      </c>
      <c r="ESO252" s="225" t="e">
        <v>#N/A</v>
      </c>
      <c r="ESP252" s="225" t="e">
        <v>#N/A</v>
      </c>
      <c r="ESQ252" s="225" t="e">
        <v>#N/A</v>
      </c>
      <c r="ESR252" s="225" t="e">
        <v>#N/A</v>
      </c>
      <c r="ESS252" s="225" t="e">
        <v>#N/A</v>
      </c>
      <c r="EST252" s="225" t="e">
        <v>#N/A</v>
      </c>
      <c r="ESU252" s="225" t="e">
        <v>#N/A</v>
      </c>
      <c r="ESV252" s="225" t="e">
        <v>#N/A</v>
      </c>
      <c r="ESW252" s="225" t="e">
        <v>#N/A</v>
      </c>
      <c r="ESX252" s="225" t="e">
        <v>#N/A</v>
      </c>
      <c r="ESY252" s="225" t="e">
        <v>#N/A</v>
      </c>
      <c r="ESZ252" s="225" t="e">
        <v>#N/A</v>
      </c>
      <c r="ETA252" s="225" t="e">
        <v>#N/A</v>
      </c>
      <c r="ETB252" s="225" t="e">
        <v>#N/A</v>
      </c>
      <c r="ETC252" s="225" t="e">
        <v>#N/A</v>
      </c>
      <c r="ETD252" s="225" t="e">
        <v>#N/A</v>
      </c>
      <c r="ETE252" s="225" t="e">
        <v>#N/A</v>
      </c>
      <c r="ETF252" s="225" t="e">
        <v>#N/A</v>
      </c>
      <c r="ETG252" s="225" t="e">
        <v>#N/A</v>
      </c>
      <c r="ETH252" s="225" t="e">
        <v>#N/A</v>
      </c>
      <c r="ETI252" s="225" t="e">
        <v>#N/A</v>
      </c>
      <c r="ETJ252" s="225" t="e">
        <v>#N/A</v>
      </c>
      <c r="ETK252" s="225" t="e">
        <v>#N/A</v>
      </c>
      <c r="ETL252" s="225" t="e">
        <v>#N/A</v>
      </c>
      <c r="ETM252" s="225" t="e">
        <v>#N/A</v>
      </c>
      <c r="ETN252" s="225" t="e">
        <v>#N/A</v>
      </c>
      <c r="ETO252" s="225" t="e">
        <v>#N/A</v>
      </c>
      <c r="ETP252" s="225" t="e">
        <v>#N/A</v>
      </c>
      <c r="ETQ252" s="225" t="e">
        <v>#N/A</v>
      </c>
      <c r="ETR252" s="225" t="e">
        <v>#N/A</v>
      </c>
      <c r="ETS252" s="225" t="e">
        <v>#N/A</v>
      </c>
      <c r="ETT252" s="225" t="e">
        <v>#N/A</v>
      </c>
      <c r="ETU252" s="225" t="e">
        <v>#N/A</v>
      </c>
      <c r="ETV252" s="225" t="e">
        <v>#N/A</v>
      </c>
      <c r="ETW252" s="225" t="e">
        <v>#N/A</v>
      </c>
      <c r="ETX252" s="225" t="e">
        <v>#N/A</v>
      </c>
      <c r="ETY252" s="225" t="e">
        <v>#N/A</v>
      </c>
      <c r="ETZ252" s="225" t="e">
        <v>#N/A</v>
      </c>
      <c r="EUA252" s="225" t="e">
        <v>#N/A</v>
      </c>
      <c r="EUB252" s="225" t="e">
        <v>#N/A</v>
      </c>
      <c r="EUC252" s="225" t="e">
        <v>#N/A</v>
      </c>
      <c r="EUD252" s="225" t="e">
        <v>#N/A</v>
      </c>
      <c r="EUE252" s="225" t="e">
        <v>#N/A</v>
      </c>
      <c r="EUF252" s="225" t="e">
        <v>#N/A</v>
      </c>
      <c r="EUG252" s="225" t="e">
        <v>#N/A</v>
      </c>
      <c r="EUH252" s="225" t="e">
        <v>#N/A</v>
      </c>
      <c r="EUI252" s="225" t="e">
        <v>#N/A</v>
      </c>
      <c r="EUJ252" s="225" t="e">
        <v>#N/A</v>
      </c>
      <c r="EUK252" s="225" t="e">
        <v>#N/A</v>
      </c>
      <c r="EUL252" s="225" t="e">
        <v>#N/A</v>
      </c>
      <c r="EUM252" s="225" t="e">
        <v>#N/A</v>
      </c>
      <c r="EUN252" s="225" t="e">
        <v>#N/A</v>
      </c>
      <c r="EUO252" s="225" t="e">
        <v>#N/A</v>
      </c>
      <c r="EUP252" s="225" t="e">
        <v>#N/A</v>
      </c>
      <c r="EUQ252" s="225" t="e">
        <v>#N/A</v>
      </c>
      <c r="EUR252" s="225" t="e">
        <v>#N/A</v>
      </c>
      <c r="EUS252" s="225" t="e">
        <v>#N/A</v>
      </c>
      <c r="EUT252" s="225" t="e">
        <v>#N/A</v>
      </c>
      <c r="EUU252" s="225" t="e">
        <v>#N/A</v>
      </c>
      <c r="EUV252" s="225" t="e">
        <v>#N/A</v>
      </c>
      <c r="EUW252" s="225" t="e">
        <v>#N/A</v>
      </c>
      <c r="EUX252" s="225" t="e">
        <v>#N/A</v>
      </c>
      <c r="EUY252" s="225" t="e">
        <v>#N/A</v>
      </c>
      <c r="EUZ252" s="225" t="e">
        <v>#N/A</v>
      </c>
      <c r="EVA252" s="225" t="e">
        <v>#N/A</v>
      </c>
      <c r="EVB252" s="225" t="e">
        <v>#N/A</v>
      </c>
      <c r="EVC252" s="225" t="e">
        <v>#N/A</v>
      </c>
      <c r="EVD252" s="225" t="e">
        <v>#N/A</v>
      </c>
      <c r="EVE252" s="225" t="e">
        <v>#N/A</v>
      </c>
      <c r="EVF252" s="225" t="e">
        <v>#N/A</v>
      </c>
      <c r="EVG252" s="225" t="e">
        <v>#N/A</v>
      </c>
      <c r="EVH252" s="225" t="e">
        <v>#N/A</v>
      </c>
      <c r="EVI252" s="225" t="e">
        <v>#N/A</v>
      </c>
      <c r="EVJ252" s="225" t="e">
        <v>#N/A</v>
      </c>
      <c r="EVK252" s="225" t="e">
        <v>#N/A</v>
      </c>
      <c r="EVL252" s="225" t="e">
        <v>#N/A</v>
      </c>
      <c r="EVM252" s="225" t="e">
        <v>#N/A</v>
      </c>
      <c r="EVN252" s="225" t="e">
        <v>#N/A</v>
      </c>
      <c r="EVO252" s="225" t="e">
        <v>#N/A</v>
      </c>
      <c r="EVP252" s="225" t="e">
        <v>#N/A</v>
      </c>
      <c r="EVQ252" s="225" t="e">
        <v>#N/A</v>
      </c>
      <c r="EVR252" s="225" t="e">
        <v>#N/A</v>
      </c>
      <c r="EVS252" s="225" t="e">
        <v>#N/A</v>
      </c>
      <c r="EVT252" s="225" t="e">
        <v>#N/A</v>
      </c>
      <c r="EVU252" s="225" t="e">
        <v>#N/A</v>
      </c>
      <c r="EVV252" s="225" t="e">
        <v>#N/A</v>
      </c>
      <c r="EVW252" s="225" t="e">
        <v>#N/A</v>
      </c>
      <c r="EVX252" s="225" t="e">
        <v>#N/A</v>
      </c>
      <c r="EVY252" s="225" t="e">
        <v>#N/A</v>
      </c>
      <c r="EVZ252" s="225" t="e">
        <v>#N/A</v>
      </c>
      <c r="EWA252" s="225" t="e">
        <v>#N/A</v>
      </c>
      <c r="EWB252" s="225" t="e">
        <v>#N/A</v>
      </c>
      <c r="EWC252" s="225" t="e">
        <v>#N/A</v>
      </c>
      <c r="EWD252" s="225" t="e">
        <v>#N/A</v>
      </c>
      <c r="EWE252" s="225" t="e">
        <v>#N/A</v>
      </c>
      <c r="EWF252" s="225" t="e">
        <v>#N/A</v>
      </c>
      <c r="EWG252" s="225" t="e">
        <v>#N/A</v>
      </c>
      <c r="EWH252" s="225" t="e">
        <v>#N/A</v>
      </c>
      <c r="EWI252" s="225" t="e">
        <v>#N/A</v>
      </c>
      <c r="EWJ252" s="225" t="e">
        <v>#N/A</v>
      </c>
      <c r="EWK252" s="225" t="e">
        <v>#N/A</v>
      </c>
      <c r="EWL252" s="225" t="e">
        <v>#N/A</v>
      </c>
      <c r="EWM252" s="225" t="e">
        <v>#N/A</v>
      </c>
      <c r="EWN252" s="225" t="e">
        <v>#N/A</v>
      </c>
      <c r="EWO252" s="225" t="e">
        <v>#N/A</v>
      </c>
      <c r="EWP252" s="225" t="e">
        <v>#N/A</v>
      </c>
      <c r="EWQ252" s="225" t="e">
        <v>#N/A</v>
      </c>
      <c r="EWR252" s="225" t="e">
        <v>#N/A</v>
      </c>
      <c r="EWS252" s="225" t="e">
        <v>#N/A</v>
      </c>
      <c r="EWT252" s="225" t="e">
        <v>#N/A</v>
      </c>
      <c r="EWU252" s="225" t="e">
        <v>#N/A</v>
      </c>
      <c r="EWV252" s="225" t="e">
        <v>#N/A</v>
      </c>
      <c r="EWW252" s="225" t="e">
        <v>#N/A</v>
      </c>
      <c r="EWX252" s="225" t="e">
        <v>#N/A</v>
      </c>
      <c r="EWY252" s="225" t="e">
        <v>#N/A</v>
      </c>
      <c r="EWZ252" s="225" t="e">
        <v>#N/A</v>
      </c>
      <c r="EXA252" s="225" t="e">
        <v>#N/A</v>
      </c>
      <c r="EXB252" s="225" t="e">
        <v>#N/A</v>
      </c>
      <c r="EXC252" s="225" t="e">
        <v>#N/A</v>
      </c>
      <c r="EXD252" s="225" t="e">
        <v>#N/A</v>
      </c>
      <c r="EXE252" s="225" t="e">
        <v>#N/A</v>
      </c>
      <c r="EXF252" s="225" t="e">
        <v>#N/A</v>
      </c>
      <c r="EXG252" s="225" t="e">
        <v>#N/A</v>
      </c>
      <c r="EXH252" s="225" t="e">
        <v>#N/A</v>
      </c>
      <c r="EXI252" s="225" t="e">
        <v>#N/A</v>
      </c>
      <c r="EXJ252" s="225" t="e">
        <v>#N/A</v>
      </c>
      <c r="EXK252" s="225" t="e">
        <v>#N/A</v>
      </c>
      <c r="EXL252" s="225" t="e">
        <v>#N/A</v>
      </c>
      <c r="EXM252" s="225" t="e">
        <v>#N/A</v>
      </c>
      <c r="EXN252" s="225" t="e">
        <v>#N/A</v>
      </c>
      <c r="EXO252" s="225" t="e">
        <v>#N/A</v>
      </c>
      <c r="EXP252" s="225" t="e">
        <v>#N/A</v>
      </c>
      <c r="EXQ252" s="225" t="e">
        <v>#N/A</v>
      </c>
      <c r="EXR252" s="225" t="e">
        <v>#N/A</v>
      </c>
      <c r="EXS252" s="225" t="e">
        <v>#N/A</v>
      </c>
      <c r="EXT252" s="225" t="e">
        <v>#N/A</v>
      </c>
      <c r="EXU252" s="225" t="e">
        <v>#N/A</v>
      </c>
      <c r="EXV252" s="225" t="e">
        <v>#N/A</v>
      </c>
      <c r="EXW252" s="225" t="e">
        <v>#N/A</v>
      </c>
      <c r="EXX252" s="225" t="e">
        <v>#N/A</v>
      </c>
      <c r="EXY252" s="225" t="e">
        <v>#N/A</v>
      </c>
      <c r="EXZ252" s="225" t="e">
        <v>#N/A</v>
      </c>
      <c r="EYA252" s="225" t="e">
        <v>#N/A</v>
      </c>
      <c r="EYB252" s="225" t="e">
        <v>#N/A</v>
      </c>
      <c r="EYC252" s="225" t="e">
        <v>#N/A</v>
      </c>
      <c r="EYD252" s="225" t="e">
        <v>#N/A</v>
      </c>
      <c r="EYE252" s="225" t="e">
        <v>#N/A</v>
      </c>
      <c r="EYF252" s="225" t="e">
        <v>#N/A</v>
      </c>
      <c r="EYG252" s="225" t="e">
        <v>#N/A</v>
      </c>
      <c r="EYH252" s="225" t="e">
        <v>#N/A</v>
      </c>
      <c r="EYI252" s="225" t="e">
        <v>#N/A</v>
      </c>
      <c r="EYJ252" s="225" t="e">
        <v>#N/A</v>
      </c>
      <c r="EYK252" s="225" t="e">
        <v>#N/A</v>
      </c>
      <c r="EYL252" s="225" t="e">
        <v>#N/A</v>
      </c>
      <c r="EYM252" s="225" t="e">
        <v>#N/A</v>
      </c>
      <c r="EYN252" s="225" t="e">
        <v>#N/A</v>
      </c>
      <c r="EYO252" s="225" t="e">
        <v>#N/A</v>
      </c>
      <c r="EYP252" s="225" t="e">
        <v>#N/A</v>
      </c>
      <c r="EYQ252" s="225" t="e">
        <v>#N/A</v>
      </c>
      <c r="EYR252" s="225" t="e">
        <v>#N/A</v>
      </c>
      <c r="EYS252" s="225" t="e">
        <v>#N/A</v>
      </c>
      <c r="EYT252" s="225" t="e">
        <v>#N/A</v>
      </c>
      <c r="EYU252" s="225" t="e">
        <v>#N/A</v>
      </c>
      <c r="EYV252" s="225" t="e">
        <v>#N/A</v>
      </c>
      <c r="EYW252" s="225" t="e">
        <v>#N/A</v>
      </c>
      <c r="EYX252" s="225" t="e">
        <v>#N/A</v>
      </c>
      <c r="EYY252" s="225" t="e">
        <v>#N/A</v>
      </c>
      <c r="EYZ252" s="225" t="e">
        <v>#N/A</v>
      </c>
      <c r="EZA252" s="225" t="e">
        <v>#N/A</v>
      </c>
      <c r="EZB252" s="225" t="e">
        <v>#N/A</v>
      </c>
      <c r="EZC252" s="225" t="e">
        <v>#N/A</v>
      </c>
      <c r="EZD252" s="225" t="e">
        <v>#N/A</v>
      </c>
      <c r="EZE252" s="225" t="e">
        <v>#N/A</v>
      </c>
      <c r="EZF252" s="225" t="e">
        <v>#N/A</v>
      </c>
      <c r="EZG252" s="225" t="e">
        <v>#N/A</v>
      </c>
      <c r="EZH252" s="225" t="e">
        <v>#N/A</v>
      </c>
      <c r="EZI252" s="225" t="e">
        <v>#N/A</v>
      </c>
      <c r="EZJ252" s="225" t="e">
        <v>#N/A</v>
      </c>
      <c r="EZK252" s="225" t="e">
        <v>#N/A</v>
      </c>
      <c r="EZL252" s="225" t="e">
        <v>#N/A</v>
      </c>
      <c r="EZM252" s="225" t="e">
        <v>#N/A</v>
      </c>
      <c r="EZN252" s="225" t="e">
        <v>#N/A</v>
      </c>
      <c r="EZO252" s="225" t="e">
        <v>#N/A</v>
      </c>
      <c r="EZP252" s="225" t="e">
        <v>#N/A</v>
      </c>
      <c r="EZQ252" s="225" t="e">
        <v>#N/A</v>
      </c>
      <c r="EZR252" s="225" t="e">
        <v>#N/A</v>
      </c>
      <c r="EZS252" s="225" t="e">
        <v>#N/A</v>
      </c>
      <c r="EZT252" s="225" t="e">
        <v>#N/A</v>
      </c>
      <c r="EZU252" s="225" t="e">
        <v>#N/A</v>
      </c>
      <c r="EZV252" s="225" t="e">
        <v>#N/A</v>
      </c>
      <c r="EZW252" s="225" t="e">
        <v>#N/A</v>
      </c>
      <c r="EZX252" s="225" t="e">
        <v>#N/A</v>
      </c>
      <c r="EZY252" s="225" t="e">
        <v>#N/A</v>
      </c>
      <c r="EZZ252" s="225" t="e">
        <v>#N/A</v>
      </c>
      <c r="FAA252" s="225" t="e">
        <v>#N/A</v>
      </c>
      <c r="FAB252" s="225" t="e">
        <v>#N/A</v>
      </c>
      <c r="FAC252" s="225" t="e">
        <v>#N/A</v>
      </c>
      <c r="FAD252" s="225" t="e">
        <v>#N/A</v>
      </c>
      <c r="FAE252" s="225" t="e">
        <v>#N/A</v>
      </c>
      <c r="FAF252" s="225" t="e">
        <v>#N/A</v>
      </c>
      <c r="FAG252" s="225" t="e">
        <v>#N/A</v>
      </c>
      <c r="FAH252" s="225" t="e">
        <v>#N/A</v>
      </c>
      <c r="FAI252" s="225" t="e">
        <v>#N/A</v>
      </c>
      <c r="FAJ252" s="225" t="e">
        <v>#N/A</v>
      </c>
      <c r="FAK252" s="225" t="e">
        <v>#N/A</v>
      </c>
      <c r="FAL252" s="225" t="e">
        <v>#N/A</v>
      </c>
      <c r="FAM252" s="225" t="e">
        <v>#N/A</v>
      </c>
      <c r="FAN252" s="225" t="e">
        <v>#N/A</v>
      </c>
      <c r="FAO252" s="225" t="e">
        <v>#N/A</v>
      </c>
      <c r="FAP252" s="225" t="e">
        <v>#N/A</v>
      </c>
      <c r="FAQ252" s="225" t="e">
        <v>#N/A</v>
      </c>
      <c r="FAR252" s="225" t="e">
        <v>#N/A</v>
      </c>
      <c r="FAS252" s="225" t="e">
        <v>#N/A</v>
      </c>
      <c r="FAT252" s="225" t="e">
        <v>#N/A</v>
      </c>
      <c r="FAU252" s="225" t="e">
        <v>#N/A</v>
      </c>
      <c r="FAV252" s="225" t="e">
        <v>#N/A</v>
      </c>
      <c r="FAW252" s="225" t="e">
        <v>#N/A</v>
      </c>
      <c r="FAX252" s="225" t="e">
        <v>#N/A</v>
      </c>
      <c r="FAY252" s="225" t="e">
        <v>#N/A</v>
      </c>
      <c r="FAZ252" s="225" t="e">
        <v>#N/A</v>
      </c>
      <c r="FBA252" s="225" t="e">
        <v>#N/A</v>
      </c>
      <c r="FBB252" s="225" t="e">
        <v>#N/A</v>
      </c>
      <c r="FBC252" s="225" t="e">
        <v>#N/A</v>
      </c>
      <c r="FBD252" s="225" t="e">
        <v>#N/A</v>
      </c>
      <c r="FBE252" s="225" t="e">
        <v>#N/A</v>
      </c>
      <c r="FBF252" s="225" t="e">
        <v>#N/A</v>
      </c>
      <c r="FBG252" s="225" t="e">
        <v>#N/A</v>
      </c>
      <c r="FBH252" s="225" t="e">
        <v>#N/A</v>
      </c>
      <c r="FBI252" s="225" t="e">
        <v>#N/A</v>
      </c>
      <c r="FBJ252" s="225" t="e">
        <v>#N/A</v>
      </c>
      <c r="FBK252" s="225" t="e">
        <v>#N/A</v>
      </c>
      <c r="FBL252" s="225" t="e">
        <v>#N/A</v>
      </c>
      <c r="FBM252" s="225" t="e">
        <v>#N/A</v>
      </c>
      <c r="FBN252" s="225" t="e">
        <v>#N/A</v>
      </c>
      <c r="FBO252" s="225" t="e">
        <v>#N/A</v>
      </c>
      <c r="FBP252" s="225" t="e">
        <v>#N/A</v>
      </c>
      <c r="FBQ252" s="225" t="e">
        <v>#N/A</v>
      </c>
      <c r="FBR252" s="225" t="e">
        <v>#N/A</v>
      </c>
      <c r="FBS252" s="225" t="e">
        <v>#N/A</v>
      </c>
      <c r="FBT252" s="225" t="e">
        <v>#N/A</v>
      </c>
      <c r="FBU252" s="225" t="e">
        <v>#N/A</v>
      </c>
      <c r="FBV252" s="225" t="e">
        <v>#N/A</v>
      </c>
      <c r="FBW252" s="225" t="e">
        <v>#N/A</v>
      </c>
      <c r="FBX252" s="225" t="e">
        <v>#N/A</v>
      </c>
      <c r="FBY252" s="225" t="e">
        <v>#N/A</v>
      </c>
      <c r="FBZ252" s="225" t="e">
        <v>#N/A</v>
      </c>
      <c r="FCA252" s="225" t="e">
        <v>#N/A</v>
      </c>
      <c r="FCB252" s="225" t="e">
        <v>#N/A</v>
      </c>
      <c r="FCC252" s="225" t="e">
        <v>#N/A</v>
      </c>
      <c r="FCD252" s="225" t="e">
        <v>#N/A</v>
      </c>
      <c r="FCE252" s="225" t="e">
        <v>#N/A</v>
      </c>
      <c r="FCF252" s="225" t="e">
        <v>#N/A</v>
      </c>
      <c r="FCG252" s="225" t="e">
        <v>#N/A</v>
      </c>
      <c r="FCH252" s="225" t="e">
        <v>#N/A</v>
      </c>
      <c r="FCI252" s="225" t="e">
        <v>#N/A</v>
      </c>
      <c r="FCJ252" s="225" t="e">
        <v>#N/A</v>
      </c>
      <c r="FCK252" s="225" t="e">
        <v>#N/A</v>
      </c>
      <c r="FCL252" s="225" t="e">
        <v>#N/A</v>
      </c>
      <c r="FCM252" s="225" t="e">
        <v>#N/A</v>
      </c>
      <c r="FCN252" s="225" t="e">
        <v>#N/A</v>
      </c>
      <c r="FCO252" s="225" t="e">
        <v>#N/A</v>
      </c>
      <c r="FCP252" s="225" t="e">
        <v>#N/A</v>
      </c>
      <c r="FCQ252" s="225" t="e">
        <v>#N/A</v>
      </c>
      <c r="FCR252" s="225" t="e">
        <v>#N/A</v>
      </c>
      <c r="FCS252" s="225" t="e">
        <v>#N/A</v>
      </c>
      <c r="FCT252" s="225" t="e">
        <v>#N/A</v>
      </c>
      <c r="FCU252" s="225" t="e">
        <v>#N/A</v>
      </c>
      <c r="FCV252" s="225" t="e">
        <v>#N/A</v>
      </c>
      <c r="FCW252" s="225" t="e">
        <v>#N/A</v>
      </c>
      <c r="FCX252" s="225" t="e">
        <v>#N/A</v>
      </c>
      <c r="FCY252" s="225" t="e">
        <v>#N/A</v>
      </c>
      <c r="FCZ252" s="225" t="e">
        <v>#N/A</v>
      </c>
      <c r="FDA252" s="225" t="e">
        <v>#N/A</v>
      </c>
      <c r="FDB252" s="225" t="e">
        <v>#N/A</v>
      </c>
      <c r="FDC252" s="225" t="e">
        <v>#N/A</v>
      </c>
      <c r="FDD252" s="225" t="e">
        <v>#N/A</v>
      </c>
      <c r="FDE252" s="225" t="e">
        <v>#N/A</v>
      </c>
      <c r="FDF252" s="225" t="e">
        <v>#N/A</v>
      </c>
      <c r="FDG252" s="225" t="e">
        <v>#N/A</v>
      </c>
      <c r="FDH252" s="225" t="e">
        <v>#N/A</v>
      </c>
      <c r="FDI252" s="225" t="e">
        <v>#N/A</v>
      </c>
      <c r="FDJ252" s="225" t="e">
        <v>#N/A</v>
      </c>
      <c r="FDK252" s="225" t="e">
        <v>#N/A</v>
      </c>
      <c r="FDL252" s="225" t="e">
        <v>#N/A</v>
      </c>
      <c r="FDM252" s="225" t="e">
        <v>#N/A</v>
      </c>
      <c r="FDN252" s="225" t="e">
        <v>#N/A</v>
      </c>
      <c r="FDO252" s="225" t="e">
        <v>#N/A</v>
      </c>
      <c r="FDP252" s="225" t="e">
        <v>#N/A</v>
      </c>
      <c r="FDQ252" s="225" t="e">
        <v>#N/A</v>
      </c>
      <c r="FDR252" s="225" t="e">
        <v>#N/A</v>
      </c>
      <c r="FDS252" s="225" t="e">
        <v>#N/A</v>
      </c>
      <c r="FDT252" s="225" t="e">
        <v>#N/A</v>
      </c>
      <c r="FDU252" s="225" t="e">
        <v>#N/A</v>
      </c>
      <c r="FDV252" s="225" t="e">
        <v>#N/A</v>
      </c>
      <c r="FDW252" s="225" t="e">
        <v>#N/A</v>
      </c>
      <c r="FDX252" s="225" t="e">
        <v>#N/A</v>
      </c>
      <c r="FDY252" s="225" t="e">
        <v>#N/A</v>
      </c>
      <c r="FDZ252" s="225" t="e">
        <v>#N/A</v>
      </c>
      <c r="FEA252" s="225" t="e">
        <v>#N/A</v>
      </c>
      <c r="FEB252" s="225" t="e">
        <v>#N/A</v>
      </c>
      <c r="FEC252" s="225" t="e">
        <v>#N/A</v>
      </c>
      <c r="FED252" s="225" t="e">
        <v>#N/A</v>
      </c>
      <c r="FEE252" s="225" t="e">
        <v>#N/A</v>
      </c>
      <c r="FEF252" s="225" t="e">
        <v>#N/A</v>
      </c>
      <c r="FEG252" s="225" t="e">
        <v>#N/A</v>
      </c>
      <c r="FEH252" s="225" t="e">
        <v>#N/A</v>
      </c>
      <c r="FEI252" s="225" t="e">
        <v>#N/A</v>
      </c>
      <c r="FEJ252" s="225" t="e">
        <v>#N/A</v>
      </c>
      <c r="FEK252" s="225" t="e">
        <v>#N/A</v>
      </c>
      <c r="FEL252" s="225" t="e">
        <v>#N/A</v>
      </c>
      <c r="FEM252" s="225" t="e">
        <v>#N/A</v>
      </c>
      <c r="FEN252" s="225" t="e">
        <v>#N/A</v>
      </c>
      <c r="FEO252" s="225" t="e">
        <v>#N/A</v>
      </c>
      <c r="FEP252" s="225" t="e">
        <v>#N/A</v>
      </c>
      <c r="FEQ252" s="225" t="e">
        <v>#N/A</v>
      </c>
      <c r="FER252" s="225" t="e">
        <v>#N/A</v>
      </c>
      <c r="FES252" s="225" t="e">
        <v>#N/A</v>
      </c>
      <c r="FET252" s="225" t="e">
        <v>#N/A</v>
      </c>
      <c r="FEU252" s="225" t="e">
        <v>#N/A</v>
      </c>
      <c r="FEV252" s="225" t="e">
        <v>#N/A</v>
      </c>
      <c r="FEW252" s="225" t="e">
        <v>#N/A</v>
      </c>
      <c r="FEX252" s="225" t="e">
        <v>#N/A</v>
      </c>
      <c r="FEY252" s="225" t="e">
        <v>#N/A</v>
      </c>
      <c r="FEZ252" s="225" t="e">
        <v>#N/A</v>
      </c>
      <c r="FFA252" s="225" t="e">
        <v>#N/A</v>
      </c>
      <c r="FFB252" s="225" t="e">
        <v>#N/A</v>
      </c>
      <c r="FFC252" s="225" t="e">
        <v>#N/A</v>
      </c>
      <c r="FFD252" s="225" t="e">
        <v>#N/A</v>
      </c>
      <c r="FFE252" s="225" t="e">
        <v>#N/A</v>
      </c>
      <c r="FFF252" s="225" t="e">
        <v>#N/A</v>
      </c>
      <c r="FFG252" s="225" t="e">
        <v>#N/A</v>
      </c>
      <c r="FFH252" s="225" t="e">
        <v>#N/A</v>
      </c>
      <c r="FFI252" s="225" t="e">
        <v>#N/A</v>
      </c>
      <c r="FFJ252" s="225" t="e">
        <v>#N/A</v>
      </c>
      <c r="FFK252" s="225" t="e">
        <v>#N/A</v>
      </c>
      <c r="FFL252" s="225" t="e">
        <v>#N/A</v>
      </c>
      <c r="FFM252" s="225" t="e">
        <v>#N/A</v>
      </c>
      <c r="FFN252" s="225" t="e">
        <v>#N/A</v>
      </c>
      <c r="FFO252" s="225" t="e">
        <v>#N/A</v>
      </c>
      <c r="FFP252" s="225" t="e">
        <v>#N/A</v>
      </c>
      <c r="FFQ252" s="225" t="e">
        <v>#N/A</v>
      </c>
      <c r="FFR252" s="225" t="e">
        <v>#N/A</v>
      </c>
      <c r="FFS252" s="225" t="e">
        <v>#N/A</v>
      </c>
      <c r="FFT252" s="225" t="e">
        <v>#N/A</v>
      </c>
      <c r="FFU252" s="225" t="e">
        <v>#N/A</v>
      </c>
      <c r="FFV252" s="225" t="e">
        <v>#N/A</v>
      </c>
      <c r="FFW252" s="225" t="e">
        <v>#N/A</v>
      </c>
      <c r="FFX252" s="225" t="e">
        <v>#N/A</v>
      </c>
      <c r="FFY252" s="225" t="e">
        <v>#N/A</v>
      </c>
      <c r="FFZ252" s="225" t="e">
        <v>#N/A</v>
      </c>
      <c r="FGA252" s="225" t="e">
        <v>#N/A</v>
      </c>
      <c r="FGB252" s="225" t="e">
        <v>#N/A</v>
      </c>
      <c r="FGC252" s="225" t="e">
        <v>#N/A</v>
      </c>
      <c r="FGD252" s="225" t="e">
        <v>#N/A</v>
      </c>
      <c r="FGE252" s="225" t="e">
        <v>#N/A</v>
      </c>
      <c r="FGF252" s="225" t="e">
        <v>#N/A</v>
      </c>
      <c r="FGG252" s="225" t="e">
        <v>#N/A</v>
      </c>
      <c r="FGH252" s="225" t="e">
        <v>#N/A</v>
      </c>
      <c r="FGI252" s="225" t="e">
        <v>#N/A</v>
      </c>
      <c r="FGJ252" s="225" t="e">
        <v>#N/A</v>
      </c>
      <c r="FGK252" s="225" t="e">
        <v>#N/A</v>
      </c>
      <c r="FGL252" s="225" t="e">
        <v>#N/A</v>
      </c>
      <c r="FGM252" s="225" t="e">
        <v>#N/A</v>
      </c>
      <c r="FGN252" s="225" t="e">
        <v>#N/A</v>
      </c>
      <c r="FGO252" s="225" t="e">
        <v>#N/A</v>
      </c>
      <c r="FGP252" s="225" t="e">
        <v>#N/A</v>
      </c>
      <c r="FGQ252" s="225" t="e">
        <v>#N/A</v>
      </c>
      <c r="FGR252" s="225" t="e">
        <v>#N/A</v>
      </c>
      <c r="FGS252" s="225" t="e">
        <v>#N/A</v>
      </c>
      <c r="FGT252" s="225" t="e">
        <v>#N/A</v>
      </c>
      <c r="FGU252" s="225" t="e">
        <v>#N/A</v>
      </c>
      <c r="FGV252" s="225" t="e">
        <v>#N/A</v>
      </c>
      <c r="FGW252" s="225" t="e">
        <v>#N/A</v>
      </c>
      <c r="FGX252" s="225" t="e">
        <v>#N/A</v>
      </c>
      <c r="FGY252" s="225" t="e">
        <v>#N/A</v>
      </c>
      <c r="FGZ252" s="225" t="e">
        <v>#N/A</v>
      </c>
      <c r="FHA252" s="225" t="e">
        <v>#N/A</v>
      </c>
      <c r="FHB252" s="225" t="e">
        <v>#N/A</v>
      </c>
      <c r="FHC252" s="225" t="e">
        <v>#N/A</v>
      </c>
      <c r="FHD252" s="225" t="e">
        <v>#N/A</v>
      </c>
      <c r="FHE252" s="225" t="e">
        <v>#N/A</v>
      </c>
      <c r="FHF252" s="225" t="e">
        <v>#N/A</v>
      </c>
      <c r="FHG252" s="225" t="e">
        <v>#N/A</v>
      </c>
      <c r="FHH252" s="225" t="e">
        <v>#N/A</v>
      </c>
      <c r="FHI252" s="225" t="e">
        <v>#N/A</v>
      </c>
      <c r="FHJ252" s="225" t="e">
        <v>#N/A</v>
      </c>
      <c r="FHK252" s="225" t="e">
        <v>#N/A</v>
      </c>
      <c r="FHL252" s="225" t="e">
        <v>#N/A</v>
      </c>
      <c r="FHM252" s="225" t="e">
        <v>#N/A</v>
      </c>
      <c r="FHN252" s="225" t="e">
        <v>#N/A</v>
      </c>
      <c r="FHO252" s="225" t="e">
        <v>#N/A</v>
      </c>
      <c r="FHP252" s="225" t="e">
        <v>#N/A</v>
      </c>
      <c r="FHQ252" s="225" t="e">
        <v>#N/A</v>
      </c>
      <c r="FHR252" s="225" t="e">
        <v>#N/A</v>
      </c>
      <c r="FHS252" s="225" t="e">
        <v>#N/A</v>
      </c>
      <c r="FHT252" s="225" t="e">
        <v>#N/A</v>
      </c>
      <c r="FHU252" s="225" t="e">
        <v>#N/A</v>
      </c>
      <c r="FHV252" s="225" t="e">
        <v>#N/A</v>
      </c>
      <c r="FHW252" s="225" t="e">
        <v>#N/A</v>
      </c>
      <c r="FHX252" s="225" t="e">
        <v>#N/A</v>
      </c>
      <c r="FHY252" s="225" t="e">
        <v>#N/A</v>
      </c>
      <c r="FHZ252" s="225" t="e">
        <v>#N/A</v>
      </c>
      <c r="FIA252" s="225" t="e">
        <v>#N/A</v>
      </c>
      <c r="FIB252" s="225" t="e">
        <v>#N/A</v>
      </c>
      <c r="FIC252" s="225" t="e">
        <v>#N/A</v>
      </c>
      <c r="FID252" s="225" t="e">
        <v>#N/A</v>
      </c>
      <c r="FIE252" s="225" t="e">
        <v>#N/A</v>
      </c>
      <c r="FIF252" s="225" t="e">
        <v>#N/A</v>
      </c>
      <c r="FIG252" s="225" t="e">
        <v>#N/A</v>
      </c>
      <c r="FIH252" s="225" t="e">
        <v>#N/A</v>
      </c>
      <c r="FII252" s="225" t="e">
        <v>#N/A</v>
      </c>
      <c r="FIJ252" s="225" t="e">
        <v>#N/A</v>
      </c>
      <c r="FIK252" s="225" t="e">
        <v>#N/A</v>
      </c>
      <c r="FIL252" s="225" t="e">
        <v>#N/A</v>
      </c>
      <c r="FIM252" s="225" t="e">
        <v>#N/A</v>
      </c>
      <c r="FIN252" s="225" t="e">
        <v>#N/A</v>
      </c>
      <c r="FIO252" s="225" t="e">
        <v>#N/A</v>
      </c>
      <c r="FIP252" s="225" t="e">
        <v>#N/A</v>
      </c>
      <c r="FIQ252" s="225" t="e">
        <v>#N/A</v>
      </c>
      <c r="FIR252" s="225" t="e">
        <v>#N/A</v>
      </c>
      <c r="FIS252" s="225" t="e">
        <v>#N/A</v>
      </c>
      <c r="FIT252" s="225" t="e">
        <v>#N/A</v>
      </c>
      <c r="FIU252" s="225" t="e">
        <v>#N/A</v>
      </c>
      <c r="FIV252" s="225" t="e">
        <v>#N/A</v>
      </c>
      <c r="FIW252" s="225" t="e">
        <v>#N/A</v>
      </c>
      <c r="FIX252" s="225" t="e">
        <v>#N/A</v>
      </c>
      <c r="FIY252" s="225" t="e">
        <v>#N/A</v>
      </c>
      <c r="FIZ252" s="225" t="e">
        <v>#N/A</v>
      </c>
      <c r="FJA252" s="225" t="e">
        <v>#N/A</v>
      </c>
      <c r="FJB252" s="225" t="e">
        <v>#N/A</v>
      </c>
      <c r="FJC252" s="225" t="e">
        <v>#N/A</v>
      </c>
      <c r="FJD252" s="225" t="e">
        <v>#N/A</v>
      </c>
      <c r="FJE252" s="225" t="e">
        <v>#N/A</v>
      </c>
      <c r="FJF252" s="225" t="e">
        <v>#N/A</v>
      </c>
      <c r="FJG252" s="225" t="e">
        <v>#N/A</v>
      </c>
      <c r="FJH252" s="225" t="e">
        <v>#N/A</v>
      </c>
      <c r="FJI252" s="225" t="e">
        <v>#N/A</v>
      </c>
      <c r="FJJ252" s="225" t="e">
        <v>#N/A</v>
      </c>
      <c r="FJK252" s="225" t="e">
        <v>#N/A</v>
      </c>
      <c r="FJL252" s="225" t="e">
        <v>#N/A</v>
      </c>
      <c r="FJM252" s="225" t="e">
        <v>#N/A</v>
      </c>
      <c r="FJN252" s="225" t="e">
        <v>#N/A</v>
      </c>
      <c r="FJO252" s="225" t="e">
        <v>#N/A</v>
      </c>
      <c r="FJP252" s="225" t="e">
        <v>#N/A</v>
      </c>
      <c r="FJQ252" s="225" t="e">
        <v>#N/A</v>
      </c>
      <c r="FJR252" s="225" t="e">
        <v>#N/A</v>
      </c>
      <c r="FJS252" s="225" t="e">
        <v>#N/A</v>
      </c>
      <c r="FJT252" s="225" t="e">
        <v>#N/A</v>
      </c>
      <c r="FJU252" s="225" t="e">
        <v>#N/A</v>
      </c>
      <c r="FJV252" s="225" t="e">
        <v>#N/A</v>
      </c>
      <c r="FJW252" s="225" t="e">
        <v>#N/A</v>
      </c>
      <c r="FJX252" s="225" t="e">
        <v>#N/A</v>
      </c>
      <c r="FJY252" s="225" t="e">
        <v>#N/A</v>
      </c>
      <c r="FJZ252" s="225" t="e">
        <v>#N/A</v>
      </c>
      <c r="FKA252" s="225" t="e">
        <v>#N/A</v>
      </c>
      <c r="FKB252" s="225" t="e">
        <v>#N/A</v>
      </c>
      <c r="FKC252" s="225" t="e">
        <v>#N/A</v>
      </c>
      <c r="FKD252" s="225" t="e">
        <v>#N/A</v>
      </c>
      <c r="FKE252" s="225" t="e">
        <v>#N/A</v>
      </c>
      <c r="FKF252" s="225" t="e">
        <v>#N/A</v>
      </c>
      <c r="FKG252" s="225" t="e">
        <v>#N/A</v>
      </c>
      <c r="FKH252" s="225" t="e">
        <v>#N/A</v>
      </c>
      <c r="FKI252" s="225" t="e">
        <v>#N/A</v>
      </c>
      <c r="FKJ252" s="225" t="e">
        <v>#N/A</v>
      </c>
      <c r="FKK252" s="225" t="e">
        <v>#N/A</v>
      </c>
      <c r="FKL252" s="225" t="e">
        <v>#N/A</v>
      </c>
      <c r="FKM252" s="225" t="e">
        <v>#N/A</v>
      </c>
      <c r="FKN252" s="225" t="e">
        <v>#N/A</v>
      </c>
      <c r="FKO252" s="225" t="e">
        <v>#N/A</v>
      </c>
      <c r="FKP252" s="225" t="e">
        <v>#N/A</v>
      </c>
      <c r="FKQ252" s="225" t="e">
        <v>#N/A</v>
      </c>
      <c r="FKR252" s="225" t="e">
        <v>#N/A</v>
      </c>
      <c r="FKS252" s="225" t="e">
        <v>#N/A</v>
      </c>
      <c r="FKT252" s="225" t="e">
        <v>#N/A</v>
      </c>
      <c r="FKU252" s="225" t="e">
        <v>#N/A</v>
      </c>
      <c r="FKV252" s="225" t="e">
        <v>#N/A</v>
      </c>
      <c r="FKW252" s="225" t="e">
        <v>#N/A</v>
      </c>
      <c r="FKX252" s="225" t="e">
        <v>#N/A</v>
      </c>
      <c r="FKY252" s="225" t="e">
        <v>#N/A</v>
      </c>
      <c r="FKZ252" s="225" t="e">
        <v>#N/A</v>
      </c>
      <c r="FLA252" s="225" t="e">
        <v>#N/A</v>
      </c>
      <c r="FLB252" s="225" t="e">
        <v>#N/A</v>
      </c>
      <c r="FLC252" s="225" t="e">
        <v>#N/A</v>
      </c>
      <c r="FLD252" s="225" t="e">
        <v>#N/A</v>
      </c>
      <c r="FLE252" s="225" t="e">
        <v>#N/A</v>
      </c>
      <c r="FLF252" s="225" t="e">
        <v>#N/A</v>
      </c>
      <c r="FLG252" s="225" t="e">
        <v>#N/A</v>
      </c>
      <c r="FLH252" s="225" t="e">
        <v>#N/A</v>
      </c>
      <c r="FLI252" s="225" t="e">
        <v>#N/A</v>
      </c>
      <c r="FLJ252" s="225" t="e">
        <v>#N/A</v>
      </c>
      <c r="FLK252" s="225" t="e">
        <v>#N/A</v>
      </c>
      <c r="FLL252" s="225" t="e">
        <v>#N/A</v>
      </c>
      <c r="FLM252" s="225" t="e">
        <v>#N/A</v>
      </c>
      <c r="FLN252" s="225" t="e">
        <v>#N/A</v>
      </c>
      <c r="FLO252" s="225" t="e">
        <v>#N/A</v>
      </c>
      <c r="FLP252" s="225" t="e">
        <v>#N/A</v>
      </c>
      <c r="FLQ252" s="225" t="e">
        <v>#N/A</v>
      </c>
      <c r="FLR252" s="225" t="e">
        <v>#N/A</v>
      </c>
      <c r="FLS252" s="225" t="e">
        <v>#N/A</v>
      </c>
      <c r="FLT252" s="225" t="e">
        <v>#N/A</v>
      </c>
      <c r="FLU252" s="225" t="e">
        <v>#N/A</v>
      </c>
      <c r="FLV252" s="225" t="e">
        <v>#N/A</v>
      </c>
      <c r="FLW252" s="225" t="e">
        <v>#N/A</v>
      </c>
      <c r="FLX252" s="225" t="e">
        <v>#N/A</v>
      </c>
      <c r="FLY252" s="225" t="e">
        <v>#N/A</v>
      </c>
      <c r="FLZ252" s="225" t="e">
        <v>#N/A</v>
      </c>
      <c r="FMA252" s="225" t="e">
        <v>#N/A</v>
      </c>
      <c r="FMB252" s="225" t="e">
        <v>#N/A</v>
      </c>
      <c r="FMC252" s="225" t="e">
        <v>#N/A</v>
      </c>
      <c r="FMD252" s="225" t="e">
        <v>#N/A</v>
      </c>
      <c r="FME252" s="225" t="e">
        <v>#N/A</v>
      </c>
      <c r="FMF252" s="225" t="e">
        <v>#N/A</v>
      </c>
      <c r="FMG252" s="225" t="e">
        <v>#N/A</v>
      </c>
      <c r="FMH252" s="225" t="e">
        <v>#N/A</v>
      </c>
      <c r="FMI252" s="225" t="e">
        <v>#N/A</v>
      </c>
      <c r="FMJ252" s="225" t="e">
        <v>#N/A</v>
      </c>
      <c r="FMK252" s="225" t="e">
        <v>#N/A</v>
      </c>
      <c r="FML252" s="225" t="e">
        <v>#N/A</v>
      </c>
      <c r="FMM252" s="225" t="e">
        <v>#N/A</v>
      </c>
      <c r="FMN252" s="225" t="e">
        <v>#N/A</v>
      </c>
      <c r="FMO252" s="225" t="e">
        <v>#N/A</v>
      </c>
      <c r="FMP252" s="225" t="e">
        <v>#N/A</v>
      </c>
      <c r="FMQ252" s="225" t="e">
        <v>#N/A</v>
      </c>
      <c r="FMR252" s="225" t="e">
        <v>#N/A</v>
      </c>
      <c r="FMS252" s="225" t="e">
        <v>#N/A</v>
      </c>
      <c r="FMT252" s="225" t="e">
        <v>#N/A</v>
      </c>
      <c r="FMU252" s="225" t="e">
        <v>#N/A</v>
      </c>
      <c r="FMV252" s="225" t="e">
        <v>#N/A</v>
      </c>
      <c r="FMW252" s="225" t="e">
        <v>#N/A</v>
      </c>
      <c r="FMX252" s="225" t="e">
        <v>#N/A</v>
      </c>
      <c r="FMY252" s="225" t="e">
        <v>#N/A</v>
      </c>
      <c r="FMZ252" s="225" t="e">
        <v>#N/A</v>
      </c>
      <c r="FNA252" s="225" t="e">
        <v>#N/A</v>
      </c>
      <c r="FNB252" s="225" t="e">
        <v>#N/A</v>
      </c>
      <c r="FNC252" s="225" t="e">
        <v>#N/A</v>
      </c>
      <c r="FND252" s="225" t="e">
        <v>#N/A</v>
      </c>
      <c r="FNE252" s="225" t="e">
        <v>#N/A</v>
      </c>
      <c r="FNF252" s="225" t="e">
        <v>#N/A</v>
      </c>
      <c r="FNG252" s="225" t="e">
        <v>#N/A</v>
      </c>
      <c r="FNH252" s="225" t="e">
        <v>#N/A</v>
      </c>
      <c r="FNI252" s="225" t="e">
        <v>#N/A</v>
      </c>
      <c r="FNJ252" s="225" t="e">
        <v>#N/A</v>
      </c>
      <c r="FNK252" s="225" t="e">
        <v>#N/A</v>
      </c>
      <c r="FNL252" s="225" t="e">
        <v>#N/A</v>
      </c>
      <c r="FNM252" s="225" t="e">
        <v>#N/A</v>
      </c>
      <c r="FNN252" s="225" t="e">
        <v>#N/A</v>
      </c>
      <c r="FNO252" s="225" t="e">
        <v>#N/A</v>
      </c>
      <c r="FNP252" s="225" t="e">
        <v>#N/A</v>
      </c>
      <c r="FNQ252" s="225" t="e">
        <v>#N/A</v>
      </c>
      <c r="FNR252" s="225" t="e">
        <v>#N/A</v>
      </c>
      <c r="FNS252" s="225" t="e">
        <v>#N/A</v>
      </c>
      <c r="FNT252" s="225" t="e">
        <v>#N/A</v>
      </c>
      <c r="FNU252" s="225" t="e">
        <v>#N/A</v>
      </c>
      <c r="FNV252" s="225" t="e">
        <v>#N/A</v>
      </c>
      <c r="FNW252" s="225" t="e">
        <v>#N/A</v>
      </c>
      <c r="FNX252" s="225" t="e">
        <v>#N/A</v>
      </c>
      <c r="FNY252" s="225" t="e">
        <v>#N/A</v>
      </c>
      <c r="FNZ252" s="225" t="e">
        <v>#N/A</v>
      </c>
      <c r="FOA252" s="225" t="e">
        <v>#N/A</v>
      </c>
      <c r="FOB252" s="225" t="e">
        <v>#N/A</v>
      </c>
      <c r="FOC252" s="225" t="e">
        <v>#N/A</v>
      </c>
      <c r="FOD252" s="225" t="e">
        <v>#N/A</v>
      </c>
      <c r="FOE252" s="225" t="e">
        <v>#N/A</v>
      </c>
      <c r="FOF252" s="225" t="e">
        <v>#N/A</v>
      </c>
      <c r="FOG252" s="225" t="e">
        <v>#N/A</v>
      </c>
      <c r="FOH252" s="225" t="e">
        <v>#N/A</v>
      </c>
      <c r="FOI252" s="225" t="e">
        <v>#N/A</v>
      </c>
      <c r="FOJ252" s="225" t="e">
        <v>#N/A</v>
      </c>
      <c r="FOK252" s="225" t="e">
        <v>#N/A</v>
      </c>
      <c r="FOL252" s="225" t="e">
        <v>#N/A</v>
      </c>
      <c r="FOM252" s="225" t="e">
        <v>#N/A</v>
      </c>
      <c r="FON252" s="225" t="e">
        <v>#N/A</v>
      </c>
      <c r="FOO252" s="225" t="e">
        <v>#N/A</v>
      </c>
      <c r="FOP252" s="225" t="e">
        <v>#N/A</v>
      </c>
      <c r="FOQ252" s="225" t="e">
        <v>#N/A</v>
      </c>
      <c r="FOR252" s="225" t="e">
        <v>#N/A</v>
      </c>
      <c r="FOS252" s="225" t="e">
        <v>#N/A</v>
      </c>
      <c r="FOT252" s="225" t="e">
        <v>#N/A</v>
      </c>
      <c r="FOU252" s="225" t="e">
        <v>#N/A</v>
      </c>
      <c r="FOV252" s="225" t="e">
        <v>#N/A</v>
      </c>
      <c r="FOW252" s="225" t="e">
        <v>#N/A</v>
      </c>
      <c r="FOX252" s="225" t="e">
        <v>#N/A</v>
      </c>
      <c r="FOY252" s="225" t="e">
        <v>#N/A</v>
      </c>
      <c r="FOZ252" s="225" t="e">
        <v>#N/A</v>
      </c>
      <c r="FPA252" s="225" t="e">
        <v>#N/A</v>
      </c>
      <c r="FPB252" s="225" t="e">
        <v>#N/A</v>
      </c>
      <c r="FPC252" s="225" t="e">
        <v>#N/A</v>
      </c>
      <c r="FPD252" s="225" t="e">
        <v>#N/A</v>
      </c>
      <c r="FPE252" s="225" t="e">
        <v>#N/A</v>
      </c>
      <c r="FPF252" s="225" t="e">
        <v>#N/A</v>
      </c>
      <c r="FPG252" s="225" t="e">
        <v>#N/A</v>
      </c>
      <c r="FPH252" s="225" t="e">
        <v>#N/A</v>
      </c>
      <c r="FPI252" s="225" t="e">
        <v>#N/A</v>
      </c>
      <c r="FPJ252" s="225" t="e">
        <v>#N/A</v>
      </c>
      <c r="FPK252" s="225" t="e">
        <v>#N/A</v>
      </c>
      <c r="FPL252" s="225" t="e">
        <v>#N/A</v>
      </c>
      <c r="FPM252" s="225" t="e">
        <v>#N/A</v>
      </c>
      <c r="FPN252" s="225" t="e">
        <v>#N/A</v>
      </c>
      <c r="FPO252" s="225" t="e">
        <v>#N/A</v>
      </c>
      <c r="FPP252" s="225" t="e">
        <v>#N/A</v>
      </c>
      <c r="FPQ252" s="225" t="e">
        <v>#N/A</v>
      </c>
      <c r="FPR252" s="225" t="e">
        <v>#N/A</v>
      </c>
      <c r="FPS252" s="225" t="e">
        <v>#N/A</v>
      </c>
      <c r="FPT252" s="225" t="e">
        <v>#N/A</v>
      </c>
      <c r="FPU252" s="225" t="e">
        <v>#N/A</v>
      </c>
      <c r="FPV252" s="225" t="e">
        <v>#N/A</v>
      </c>
      <c r="FPW252" s="225" t="e">
        <v>#N/A</v>
      </c>
      <c r="FPX252" s="225" t="e">
        <v>#N/A</v>
      </c>
      <c r="FPY252" s="225" t="e">
        <v>#N/A</v>
      </c>
      <c r="FPZ252" s="225" t="e">
        <v>#N/A</v>
      </c>
      <c r="FQA252" s="225" t="e">
        <v>#N/A</v>
      </c>
      <c r="FQB252" s="225" t="e">
        <v>#N/A</v>
      </c>
      <c r="FQC252" s="225" t="e">
        <v>#N/A</v>
      </c>
      <c r="FQD252" s="225" t="e">
        <v>#N/A</v>
      </c>
      <c r="FQE252" s="225" t="e">
        <v>#N/A</v>
      </c>
      <c r="FQF252" s="225" t="e">
        <v>#N/A</v>
      </c>
      <c r="FQG252" s="225" t="e">
        <v>#N/A</v>
      </c>
      <c r="FQH252" s="225" t="e">
        <v>#N/A</v>
      </c>
      <c r="FQI252" s="225" t="e">
        <v>#N/A</v>
      </c>
      <c r="FQJ252" s="225" t="e">
        <v>#N/A</v>
      </c>
      <c r="FQK252" s="225" t="e">
        <v>#N/A</v>
      </c>
      <c r="FQL252" s="225" t="e">
        <v>#N/A</v>
      </c>
      <c r="FQM252" s="225" t="e">
        <v>#N/A</v>
      </c>
      <c r="FQN252" s="225" t="e">
        <v>#N/A</v>
      </c>
      <c r="FQO252" s="225" t="e">
        <v>#N/A</v>
      </c>
      <c r="FQP252" s="225" t="e">
        <v>#N/A</v>
      </c>
      <c r="FQQ252" s="225" t="e">
        <v>#N/A</v>
      </c>
      <c r="FQR252" s="225" t="e">
        <v>#N/A</v>
      </c>
      <c r="FQS252" s="225" t="e">
        <v>#N/A</v>
      </c>
      <c r="FQT252" s="225" t="e">
        <v>#N/A</v>
      </c>
      <c r="FQU252" s="225" t="e">
        <v>#N/A</v>
      </c>
      <c r="FQV252" s="225" t="e">
        <v>#N/A</v>
      </c>
      <c r="FQW252" s="225" t="e">
        <v>#N/A</v>
      </c>
      <c r="FQX252" s="225" t="e">
        <v>#N/A</v>
      </c>
      <c r="FQY252" s="225" t="e">
        <v>#N/A</v>
      </c>
      <c r="FQZ252" s="225" t="e">
        <v>#N/A</v>
      </c>
      <c r="FRA252" s="225" t="e">
        <v>#N/A</v>
      </c>
      <c r="FRB252" s="225" t="e">
        <v>#N/A</v>
      </c>
      <c r="FRC252" s="225" t="e">
        <v>#N/A</v>
      </c>
      <c r="FRD252" s="225" t="e">
        <v>#N/A</v>
      </c>
      <c r="FRE252" s="225" t="e">
        <v>#N/A</v>
      </c>
      <c r="FRF252" s="225" t="e">
        <v>#N/A</v>
      </c>
      <c r="FRG252" s="225" t="e">
        <v>#N/A</v>
      </c>
      <c r="FRH252" s="225" t="e">
        <v>#N/A</v>
      </c>
      <c r="FRI252" s="225" t="e">
        <v>#N/A</v>
      </c>
      <c r="FRJ252" s="225" t="e">
        <v>#N/A</v>
      </c>
      <c r="FRK252" s="225" t="e">
        <v>#N/A</v>
      </c>
      <c r="FRL252" s="225" t="e">
        <v>#N/A</v>
      </c>
      <c r="FRM252" s="225" t="e">
        <v>#N/A</v>
      </c>
      <c r="FRN252" s="225" t="e">
        <v>#N/A</v>
      </c>
      <c r="FRO252" s="225" t="e">
        <v>#N/A</v>
      </c>
      <c r="FRP252" s="225" t="e">
        <v>#N/A</v>
      </c>
      <c r="FRQ252" s="225" t="e">
        <v>#N/A</v>
      </c>
      <c r="FRR252" s="225" t="e">
        <v>#N/A</v>
      </c>
      <c r="FRS252" s="225" t="e">
        <v>#N/A</v>
      </c>
      <c r="FRT252" s="225" t="e">
        <v>#N/A</v>
      </c>
      <c r="FRU252" s="225" t="e">
        <v>#N/A</v>
      </c>
      <c r="FRV252" s="225" t="e">
        <v>#N/A</v>
      </c>
      <c r="FRW252" s="225" t="e">
        <v>#N/A</v>
      </c>
      <c r="FRX252" s="225" t="e">
        <v>#N/A</v>
      </c>
      <c r="FRY252" s="225" t="e">
        <v>#N/A</v>
      </c>
      <c r="FRZ252" s="225" t="e">
        <v>#N/A</v>
      </c>
      <c r="FSA252" s="225" t="e">
        <v>#N/A</v>
      </c>
      <c r="FSB252" s="225" t="e">
        <v>#N/A</v>
      </c>
      <c r="FSC252" s="225" t="e">
        <v>#N/A</v>
      </c>
      <c r="FSD252" s="225" t="e">
        <v>#N/A</v>
      </c>
      <c r="FSE252" s="225" t="e">
        <v>#N/A</v>
      </c>
      <c r="FSF252" s="225" t="e">
        <v>#N/A</v>
      </c>
      <c r="FSG252" s="225" t="e">
        <v>#N/A</v>
      </c>
      <c r="FSH252" s="225" t="e">
        <v>#N/A</v>
      </c>
      <c r="FSI252" s="225" t="e">
        <v>#N/A</v>
      </c>
      <c r="FSJ252" s="225" t="e">
        <v>#N/A</v>
      </c>
      <c r="FSK252" s="225" t="e">
        <v>#N/A</v>
      </c>
      <c r="FSL252" s="225" t="e">
        <v>#N/A</v>
      </c>
      <c r="FSM252" s="225" t="e">
        <v>#N/A</v>
      </c>
      <c r="FSN252" s="225" t="e">
        <v>#N/A</v>
      </c>
      <c r="FSO252" s="225" t="e">
        <v>#N/A</v>
      </c>
      <c r="FSP252" s="225" t="e">
        <v>#N/A</v>
      </c>
      <c r="FSQ252" s="225" t="e">
        <v>#N/A</v>
      </c>
      <c r="FSR252" s="225" t="e">
        <v>#N/A</v>
      </c>
      <c r="FSS252" s="225" t="e">
        <v>#N/A</v>
      </c>
      <c r="FST252" s="225" t="e">
        <v>#N/A</v>
      </c>
      <c r="FSU252" s="225" t="e">
        <v>#N/A</v>
      </c>
      <c r="FSV252" s="225" t="e">
        <v>#N/A</v>
      </c>
      <c r="FSW252" s="225" t="e">
        <v>#N/A</v>
      </c>
      <c r="FSX252" s="225" t="e">
        <v>#N/A</v>
      </c>
      <c r="FSY252" s="225" t="e">
        <v>#N/A</v>
      </c>
      <c r="FSZ252" s="225" t="e">
        <v>#N/A</v>
      </c>
      <c r="FTA252" s="225" t="e">
        <v>#N/A</v>
      </c>
      <c r="FTB252" s="225" t="e">
        <v>#N/A</v>
      </c>
      <c r="FTC252" s="225" t="e">
        <v>#N/A</v>
      </c>
      <c r="FTD252" s="225" t="e">
        <v>#N/A</v>
      </c>
      <c r="FTE252" s="225" t="e">
        <v>#N/A</v>
      </c>
      <c r="FTF252" s="225" t="e">
        <v>#N/A</v>
      </c>
      <c r="FTG252" s="225" t="e">
        <v>#N/A</v>
      </c>
      <c r="FTH252" s="225" t="e">
        <v>#N/A</v>
      </c>
      <c r="FTI252" s="225" t="e">
        <v>#N/A</v>
      </c>
      <c r="FTJ252" s="225" t="e">
        <v>#N/A</v>
      </c>
      <c r="FTK252" s="225" t="e">
        <v>#N/A</v>
      </c>
      <c r="FTL252" s="225" t="e">
        <v>#N/A</v>
      </c>
      <c r="FTM252" s="225" t="e">
        <v>#N/A</v>
      </c>
      <c r="FTN252" s="225" t="e">
        <v>#N/A</v>
      </c>
      <c r="FTO252" s="225" t="e">
        <v>#N/A</v>
      </c>
      <c r="FTP252" s="225" t="e">
        <v>#N/A</v>
      </c>
      <c r="FTQ252" s="225" t="e">
        <v>#N/A</v>
      </c>
      <c r="FTR252" s="225" t="e">
        <v>#N/A</v>
      </c>
      <c r="FTS252" s="225" t="e">
        <v>#N/A</v>
      </c>
      <c r="FTT252" s="225" t="e">
        <v>#N/A</v>
      </c>
      <c r="FTU252" s="225" t="e">
        <v>#N/A</v>
      </c>
      <c r="FTV252" s="225" t="e">
        <v>#N/A</v>
      </c>
      <c r="FTW252" s="225" t="e">
        <v>#N/A</v>
      </c>
      <c r="FTX252" s="225" t="e">
        <v>#N/A</v>
      </c>
      <c r="FTY252" s="225" t="e">
        <v>#N/A</v>
      </c>
      <c r="FTZ252" s="225" t="e">
        <v>#N/A</v>
      </c>
      <c r="FUA252" s="225" t="e">
        <v>#N/A</v>
      </c>
      <c r="FUB252" s="225" t="e">
        <v>#N/A</v>
      </c>
      <c r="FUC252" s="225" t="e">
        <v>#N/A</v>
      </c>
      <c r="FUD252" s="225" t="e">
        <v>#N/A</v>
      </c>
      <c r="FUE252" s="225" t="e">
        <v>#N/A</v>
      </c>
      <c r="FUF252" s="225" t="e">
        <v>#N/A</v>
      </c>
      <c r="FUG252" s="225" t="e">
        <v>#N/A</v>
      </c>
      <c r="FUH252" s="225" t="e">
        <v>#N/A</v>
      </c>
      <c r="FUI252" s="225" t="e">
        <v>#N/A</v>
      </c>
      <c r="FUJ252" s="225" t="e">
        <v>#N/A</v>
      </c>
      <c r="FUK252" s="225" t="e">
        <v>#N/A</v>
      </c>
      <c r="FUL252" s="225" t="e">
        <v>#N/A</v>
      </c>
      <c r="FUM252" s="225" t="e">
        <v>#N/A</v>
      </c>
      <c r="FUN252" s="225" t="e">
        <v>#N/A</v>
      </c>
      <c r="FUO252" s="225" t="e">
        <v>#N/A</v>
      </c>
      <c r="FUP252" s="225" t="e">
        <v>#N/A</v>
      </c>
      <c r="FUQ252" s="225" t="e">
        <v>#N/A</v>
      </c>
      <c r="FUR252" s="225" t="e">
        <v>#N/A</v>
      </c>
      <c r="FUS252" s="225" t="e">
        <v>#N/A</v>
      </c>
      <c r="FUT252" s="225" t="e">
        <v>#N/A</v>
      </c>
      <c r="FUU252" s="225" t="e">
        <v>#N/A</v>
      </c>
      <c r="FUV252" s="225" t="e">
        <v>#N/A</v>
      </c>
      <c r="FUW252" s="225" t="e">
        <v>#N/A</v>
      </c>
      <c r="FUX252" s="225" t="e">
        <v>#N/A</v>
      </c>
      <c r="FUY252" s="225" t="e">
        <v>#N/A</v>
      </c>
      <c r="FUZ252" s="225" t="e">
        <v>#N/A</v>
      </c>
      <c r="FVA252" s="225" t="e">
        <v>#N/A</v>
      </c>
      <c r="FVB252" s="225" t="e">
        <v>#N/A</v>
      </c>
      <c r="FVC252" s="225" t="e">
        <v>#N/A</v>
      </c>
      <c r="FVD252" s="225" t="e">
        <v>#N/A</v>
      </c>
      <c r="FVE252" s="225" t="e">
        <v>#N/A</v>
      </c>
      <c r="FVF252" s="225" t="e">
        <v>#N/A</v>
      </c>
      <c r="FVG252" s="225" t="e">
        <v>#N/A</v>
      </c>
      <c r="FVH252" s="225" t="e">
        <v>#N/A</v>
      </c>
      <c r="FVI252" s="225" t="e">
        <v>#N/A</v>
      </c>
      <c r="FVJ252" s="225" t="e">
        <v>#N/A</v>
      </c>
      <c r="FVK252" s="225" t="e">
        <v>#N/A</v>
      </c>
      <c r="FVL252" s="225" t="e">
        <v>#N/A</v>
      </c>
      <c r="FVM252" s="225" t="e">
        <v>#N/A</v>
      </c>
      <c r="FVN252" s="225" t="e">
        <v>#N/A</v>
      </c>
      <c r="FVO252" s="225" t="e">
        <v>#N/A</v>
      </c>
      <c r="FVP252" s="225" t="e">
        <v>#N/A</v>
      </c>
      <c r="FVQ252" s="225" t="e">
        <v>#N/A</v>
      </c>
      <c r="FVR252" s="225" t="e">
        <v>#N/A</v>
      </c>
      <c r="FVS252" s="225" t="e">
        <v>#N/A</v>
      </c>
      <c r="FVT252" s="225" t="e">
        <v>#N/A</v>
      </c>
      <c r="FVU252" s="225" t="e">
        <v>#N/A</v>
      </c>
      <c r="FVV252" s="225" t="e">
        <v>#N/A</v>
      </c>
      <c r="FVW252" s="225" t="e">
        <v>#N/A</v>
      </c>
      <c r="FVX252" s="225" t="e">
        <v>#N/A</v>
      </c>
      <c r="FVY252" s="225" t="e">
        <v>#N/A</v>
      </c>
      <c r="FVZ252" s="225" t="e">
        <v>#N/A</v>
      </c>
      <c r="FWA252" s="225" t="e">
        <v>#N/A</v>
      </c>
      <c r="FWB252" s="225" t="e">
        <v>#N/A</v>
      </c>
      <c r="FWC252" s="225" t="e">
        <v>#N/A</v>
      </c>
      <c r="FWD252" s="225" t="e">
        <v>#N/A</v>
      </c>
      <c r="FWE252" s="225" t="e">
        <v>#N/A</v>
      </c>
      <c r="FWF252" s="225" t="e">
        <v>#N/A</v>
      </c>
      <c r="FWG252" s="225" t="e">
        <v>#N/A</v>
      </c>
      <c r="FWH252" s="225" t="e">
        <v>#N/A</v>
      </c>
      <c r="FWI252" s="225" t="e">
        <v>#N/A</v>
      </c>
      <c r="FWJ252" s="225" t="e">
        <v>#N/A</v>
      </c>
      <c r="FWK252" s="225" t="e">
        <v>#N/A</v>
      </c>
      <c r="FWL252" s="225" t="e">
        <v>#N/A</v>
      </c>
      <c r="FWM252" s="225" t="e">
        <v>#N/A</v>
      </c>
      <c r="FWN252" s="225" t="e">
        <v>#N/A</v>
      </c>
      <c r="FWO252" s="225" t="e">
        <v>#N/A</v>
      </c>
      <c r="FWP252" s="225" t="e">
        <v>#N/A</v>
      </c>
      <c r="FWQ252" s="225" t="e">
        <v>#N/A</v>
      </c>
      <c r="FWR252" s="225" t="e">
        <v>#N/A</v>
      </c>
      <c r="FWS252" s="225" t="e">
        <v>#N/A</v>
      </c>
      <c r="FWT252" s="225" t="e">
        <v>#N/A</v>
      </c>
      <c r="FWU252" s="225" t="e">
        <v>#N/A</v>
      </c>
      <c r="FWV252" s="225" t="e">
        <v>#N/A</v>
      </c>
      <c r="FWW252" s="225" t="e">
        <v>#N/A</v>
      </c>
      <c r="FWX252" s="225" t="e">
        <v>#N/A</v>
      </c>
      <c r="FWY252" s="225" t="e">
        <v>#N/A</v>
      </c>
      <c r="FWZ252" s="225" t="e">
        <v>#N/A</v>
      </c>
      <c r="FXA252" s="225" t="e">
        <v>#N/A</v>
      </c>
      <c r="FXB252" s="225" t="e">
        <v>#N/A</v>
      </c>
      <c r="FXC252" s="225" t="e">
        <v>#N/A</v>
      </c>
      <c r="FXD252" s="225" t="e">
        <v>#N/A</v>
      </c>
      <c r="FXE252" s="225" t="e">
        <v>#N/A</v>
      </c>
      <c r="FXF252" s="225" t="e">
        <v>#N/A</v>
      </c>
      <c r="FXG252" s="225" t="e">
        <v>#N/A</v>
      </c>
      <c r="FXH252" s="225" t="e">
        <v>#N/A</v>
      </c>
      <c r="FXI252" s="225" t="e">
        <v>#N/A</v>
      </c>
      <c r="FXJ252" s="225" t="e">
        <v>#N/A</v>
      </c>
      <c r="FXK252" s="225" t="e">
        <v>#N/A</v>
      </c>
      <c r="FXL252" s="225" t="e">
        <v>#N/A</v>
      </c>
      <c r="FXM252" s="225" t="e">
        <v>#N/A</v>
      </c>
      <c r="FXN252" s="225" t="e">
        <v>#N/A</v>
      </c>
      <c r="FXO252" s="225" t="e">
        <v>#N/A</v>
      </c>
      <c r="FXP252" s="225" t="e">
        <v>#N/A</v>
      </c>
      <c r="FXQ252" s="225" t="e">
        <v>#N/A</v>
      </c>
      <c r="FXR252" s="225" t="e">
        <v>#N/A</v>
      </c>
      <c r="FXS252" s="225" t="e">
        <v>#N/A</v>
      </c>
      <c r="FXT252" s="225" t="e">
        <v>#N/A</v>
      </c>
      <c r="FXU252" s="225" t="e">
        <v>#N/A</v>
      </c>
      <c r="FXV252" s="225" t="e">
        <v>#N/A</v>
      </c>
      <c r="FXW252" s="225" t="e">
        <v>#N/A</v>
      </c>
      <c r="FXX252" s="225" t="e">
        <v>#N/A</v>
      </c>
      <c r="FXY252" s="225" t="e">
        <v>#N/A</v>
      </c>
      <c r="FXZ252" s="225" t="e">
        <v>#N/A</v>
      </c>
      <c r="FYA252" s="225" t="e">
        <v>#N/A</v>
      </c>
      <c r="FYB252" s="225" t="e">
        <v>#N/A</v>
      </c>
      <c r="FYC252" s="225" t="e">
        <v>#N/A</v>
      </c>
      <c r="FYD252" s="225" t="e">
        <v>#N/A</v>
      </c>
      <c r="FYE252" s="225" t="e">
        <v>#N/A</v>
      </c>
      <c r="FYF252" s="225" t="e">
        <v>#N/A</v>
      </c>
      <c r="FYG252" s="225" t="e">
        <v>#N/A</v>
      </c>
      <c r="FYH252" s="225" t="e">
        <v>#N/A</v>
      </c>
      <c r="FYI252" s="225" t="e">
        <v>#N/A</v>
      </c>
      <c r="FYJ252" s="225" t="e">
        <v>#N/A</v>
      </c>
      <c r="FYK252" s="225" t="e">
        <v>#N/A</v>
      </c>
      <c r="FYL252" s="225" t="e">
        <v>#N/A</v>
      </c>
      <c r="FYM252" s="225" t="e">
        <v>#N/A</v>
      </c>
      <c r="FYN252" s="225" t="e">
        <v>#N/A</v>
      </c>
      <c r="FYO252" s="225" t="e">
        <v>#N/A</v>
      </c>
      <c r="FYP252" s="225" t="e">
        <v>#N/A</v>
      </c>
      <c r="FYQ252" s="225" t="e">
        <v>#N/A</v>
      </c>
      <c r="FYR252" s="225" t="e">
        <v>#N/A</v>
      </c>
      <c r="FYS252" s="225" t="e">
        <v>#N/A</v>
      </c>
      <c r="FYT252" s="225" t="e">
        <v>#N/A</v>
      </c>
      <c r="FYU252" s="225" t="e">
        <v>#N/A</v>
      </c>
      <c r="FYV252" s="225" t="e">
        <v>#N/A</v>
      </c>
      <c r="FYW252" s="225" t="e">
        <v>#N/A</v>
      </c>
      <c r="FYX252" s="225" t="e">
        <v>#N/A</v>
      </c>
      <c r="FYY252" s="225" t="e">
        <v>#N/A</v>
      </c>
      <c r="FYZ252" s="225" t="e">
        <v>#N/A</v>
      </c>
      <c r="FZA252" s="225" t="e">
        <v>#N/A</v>
      </c>
      <c r="FZB252" s="225" t="e">
        <v>#N/A</v>
      </c>
      <c r="FZC252" s="225" t="e">
        <v>#N/A</v>
      </c>
      <c r="FZD252" s="225" t="e">
        <v>#N/A</v>
      </c>
      <c r="FZE252" s="225" t="e">
        <v>#N/A</v>
      </c>
      <c r="FZF252" s="225" t="e">
        <v>#N/A</v>
      </c>
      <c r="FZG252" s="225" t="e">
        <v>#N/A</v>
      </c>
      <c r="FZH252" s="225" t="e">
        <v>#N/A</v>
      </c>
      <c r="FZI252" s="225" t="e">
        <v>#N/A</v>
      </c>
      <c r="FZJ252" s="225" t="e">
        <v>#N/A</v>
      </c>
      <c r="FZK252" s="225" t="e">
        <v>#N/A</v>
      </c>
      <c r="FZL252" s="225" t="e">
        <v>#N/A</v>
      </c>
      <c r="FZM252" s="225" t="e">
        <v>#N/A</v>
      </c>
      <c r="FZN252" s="225" t="e">
        <v>#N/A</v>
      </c>
      <c r="FZO252" s="225" t="e">
        <v>#N/A</v>
      </c>
      <c r="FZP252" s="225" t="e">
        <v>#N/A</v>
      </c>
      <c r="FZQ252" s="225" t="e">
        <v>#N/A</v>
      </c>
      <c r="FZR252" s="225" t="e">
        <v>#N/A</v>
      </c>
      <c r="FZS252" s="225" t="e">
        <v>#N/A</v>
      </c>
      <c r="FZT252" s="225" t="e">
        <v>#N/A</v>
      </c>
      <c r="FZU252" s="225" t="e">
        <v>#N/A</v>
      </c>
      <c r="FZV252" s="225" t="e">
        <v>#N/A</v>
      </c>
      <c r="FZW252" s="225" t="e">
        <v>#N/A</v>
      </c>
      <c r="FZX252" s="225" t="e">
        <v>#N/A</v>
      </c>
      <c r="FZY252" s="225" t="e">
        <v>#N/A</v>
      </c>
      <c r="FZZ252" s="225" t="e">
        <v>#N/A</v>
      </c>
      <c r="GAA252" s="225" t="e">
        <v>#N/A</v>
      </c>
      <c r="GAB252" s="225" t="e">
        <v>#N/A</v>
      </c>
      <c r="GAC252" s="225" t="e">
        <v>#N/A</v>
      </c>
      <c r="GAD252" s="225" t="e">
        <v>#N/A</v>
      </c>
      <c r="GAE252" s="225" t="e">
        <v>#N/A</v>
      </c>
      <c r="GAF252" s="225" t="e">
        <v>#N/A</v>
      </c>
      <c r="GAG252" s="225" t="e">
        <v>#N/A</v>
      </c>
      <c r="GAH252" s="225" t="e">
        <v>#N/A</v>
      </c>
      <c r="GAI252" s="225" t="e">
        <v>#N/A</v>
      </c>
      <c r="GAJ252" s="225" t="e">
        <v>#N/A</v>
      </c>
      <c r="GAK252" s="225" t="e">
        <v>#N/A</v>
      </c>
      <c r="GAL252" s="225" t="e">
        <v>#N/A</v>
      </c>
      <c r="GAM252" s="225" t="e">
        <v>#N/A</v>
      </c>
      <c r="GAN252" s="225" t="e">
        <v>#N/A</v>
      </c>
      <c r="GAO252" s="225" t="e">
        <v>#N/A</v>
      </c>
      <c r="GAP252" s="225" t="e">
        <v>#N/A</v>
      </c>
      <c r="GAQ252" s="225" t="e">
        <v>#N/A</v>
      </c>
      <c r="GAR252" s="225" t="e">
        <v>#N/A</v>
      </c>
      <c r="GAS252" s="225" t="e">
        <v>#N/A</v>
      </c>
      <c r="GAT252" s="225" t="e">
        <v>#N/A</v>
      </c>
      <c r="GAU252" s="225" t="e">
        <v>#N/A</v>
      </c>
      <c r="GAV252" s="225" t="e">
        <v>#N/A</v>
      </c>
      <c r="GAW252" s="225" t="e">
        <v>#N/A</v>
      </c>
      <c r="GAX252" s="225" t="e">
        <v>#N/A</v>
      </c>
      <c r="GAY252" s="225" t="e">
        <v>#N/A</v>
      </c>
      <c r="GAZ252" s="225" t="e">
        <v>#N/A</v>
      </c>
      <c r="GBA252" s="225" t="e">
        <v>#N/A</v>
      </c>
      <c r="GBB252" s="225" t="e">
        <v>#N/A</v>
      </c>
      <c r="GBC252" s="225" t="e">
        <v>#N/A</v>
      </c>
      <c r="GBD252" s="225" t="e">
        <v>#N/A</v>
      </c>
      <c r="GBE252" s="225" t="e">
        <v>#N/A</v>
      </c>
      <c r="GBF252" s="225" t="e">
        <v>#N/A</v>
      </c>
      <c r="GBG252" s="225" t="e">
        <v>#N/A</v>
      </c>
      <c r="GBH252" s="225" t="e">
        <v>#N/A</v>
      </c>
      <c r="GBI252" s="225" t="e">
        <v>#N/A</v>
      </c>
      <c r="GBJ252" s="225" t="e">
        <v>#N/A</v>
      </c>
      <c r="GBK252" s="225" t="e">
        <v>#N/A</v>
      </c>
      <c r="GBL252" s="225" t="e">
        <v>#N/A</v>
      </c>
      <c r="GBM252" s="225" t="e">
        <v>#N/A</v>
      </c>
      <c r="GBN252" s="225" t="e">
        <v>#N/A</v>
      </c>
      <c r="GBO252" s="225" t="e">
        <v>#N/A</v>
      </c>
      <c r="GBP252" s="225" t="e">
        <v>#N/A</v>
      </c>
      <c r="GBQ252" s="225" t="e">
        <v>#N/A</v>
      </c>
      <c r="GBR252" s="225" t="e">
        <v>#N/A</v>
      </c>
      <c r="GBS252" s="225" t="e">
        <v>#N/A</v>
      </c>
      <c r="GBT252" s="225" t="e">
        <v>#N/A</v>
      </c>
      <c r="GBU252" s="225" t="e">
        <v>#N/A</v>
      </c>
      <c r="GBV252" s="225" t="e">
        <v>#N/A</v>
      </c>
      <c r="GBW252" s="225" t="e">
        <v>#N/A</v>
      </c>
      <c r="GBX252" s="225" t="e">
        <v>#N/A</v>
      </c>
      <c r="GBY252" s="225" t="e">
        <v>#N/A</v>
      </c>
      <c r="GBZ252" s="225" t="e">
        <v>#N/A</v>
      </c>
      <c r="GCA252" s="225" t="e">
        <v>#N/A</v>
      </c>
      <c r="GCB252" s="225" t="e">
        <v>#N/A</v>
      </c>
      <c r="GCC252" s="225" t="e">
        <v>#N/A</v>
      </c>
      <c r="GCD252" s="225" t="e">
        <v>#N/A</v>
      </c>
      <c r="GCE252" s="225" t="e">
        <v>#N/A</v>
      </c>
      <c r="GCF252" s="225" t="e">
        <v>#N/A</v>
      </c>
      <c r="GCG252" s="225" t="e">
        <v>#N/A</v>
      </c>
      <c r="GCH252" s="225" t="e">
        <v>#N/A</v>
      </c>
      <c r="GCI252" s="225" t="e">
        <v>#N/A</v>
      </c>
      <c r="GCJ252" s="225" t="e">
        <v>#N/A</v>
      </c>
      <c r="GCK252" s="225" t="e">
        <v>#N/A</v>
      </c>
      <c r="GCL252" s="225" t="e">
        <v>#N/A</v>
      </c>
      <c r="GCM252" s="225" t="e">
        <v>#N/A</v>
      </c>
      <c r="GCN252" s="225" t="e">
        <v>#N/A</v>
      </c>
      <c r="GCO252" s="225" t="e">
        <v>#N/A</v>
      </c>
      <c r="GCP252" s="225" t="e">
        <v>#N/A</v>
      </c>
      <c r="GCQ252" s="225" t="e">
        <v>#N/A</v>
      </c>
      <c r="GCR252" s="225" t="e">
        <v>#N/A</v>
      </c>
      <c r="GCS252" s="225" t="e">
        <v>#N/A</v>
      </c>
      <c r="GCT252" s="225" t="e">
        <v>#N/A</v>
      </c>
      <c r="GCU252" s="225" t="e">
        <v>#N/A</v>
      </c>
      <c r="GCV252" s="225" t="e">
        <v>#N/A</v>
      </c>
      <c r="GCW252" s="225" t="e">
        <v>#N/A</v>
      </c>
      <c r="GCX252" s="225" t="e">
        <v>#N/A</v>
      </c>
      <c r="GCY252" s="225" t="e">
        <v>#N/A</v>
      </c>
      <c r="GCZ252" s="225" t="e">
        <v>#N/A</v>
      </c>
      <c r="GDA252" s="225" t="e">
        <v>#N/A</v>
      </c>
      <c r="GDB252" s="225" t="e">
        <v>#N/A</v>
      </c>
      <c r="GDC252" s="225" t="e">
        <v>#N/A</v>
      </c>
      <c r="GDD252" s="225" t="e">
        <v>#N/A</v>
      </c>
      <c r="GDE252" s="225" t="e">
        <v>#N/A</v>
      </c>
      <c r="GDF252" s="225" t="e">
        <v>#N/A</v>
      </c>
      <c r="GDG252" s="225" t="e">
        <v>#N/A</v>
      </c>
      <c r="GDH252" s="225" t="e">
        <v>#N/A</v>
      </c>
      <c r="GDI252" s="225" t="e">
        <v>#N/A</v>
      </c>
      <c r="GDJ252" s="225" t="e">
        <v>#N/A</v>
      </c>
      <c r="GDK252" s="225" t="e">
        <v>#N/A</v>
      </c>
      <c r="GDL252" s="225" t="e">
        <v>#N/A</v>
      </c>
      <c r="GDM252" s="225" t="e">
        <v>#N/A</v>
      </c>
      <c r="GDN252" s="225" t="e">
        <v>#N/A</v>
      </c>
      <c r="GDO252" s="225" t="e">
        <v>#N/A</v>
      </c>
      <c r="GDP252" s="225" t="e">
        <v>#N/A</v>
      </c>
      <c r="GDQ252" s="225" t="e">
        <v>#N/A</v>
      </c>
      <c r="GDR252" s="225" t="e">
        <v>#N/A</v>
      </c>
      <c r="GDS252" s="225" t="e">
        <v>#N/A</v>
      </c>
      <c r="GDT252" s="225" t="e">
        <v>#N/A</v>
      </c>
      <c r="GDU252" s="225" t="e">
        <v>#N/A</v>
      </c>
      <c r="GDV252" s="225" t="e">
        <v>#N/A</v>
      </c>
      <c r="GDW252" s="225" t="e">
        <v>#N/A</v>
      </c>
      <c r="GDX252" s="225" t="e">
        <v>#N/A</v>
      </c>
      <c r="GDY252" s="225" t="e">
        <v>#N/A</v>
      </c>
      <c r="GDZ252" s="225" t="e">
        <v>#N/A</v>
      </c>
      <c r="GEA252" s="225" t="e">
        <v>#N/A</v>
      </c>
      <c r="GEB252" s="225" t="e">
        <v>#N/A</v>
      </c>
      <c r="GEC252" s="225" t="e">
        <v>#N/A</v>
      </c>
      <c r="GED252" s="225" t="e">
        <v>#N/A</v>
      </c>
      <c r="GEE252" s="225" t="e">
        <v>#N/A</v>
      </c>
      <c r="GEF252" s="225" t="e">
        <v>#N/A</v>
      </c>
      <c r="GEG252" s="225" t="e">
        <v>#N/A</v>
      </c>
      <c r="GEH252" s="225" t="e">
        <v>#N/A</v>
      </c>
      <c r="GEI252" s="225" t="e">
        <v>#N/A</v>
      </c>
      <c r="GEJ252" s="225" t="e">
        <v>#N/A</v>
      </c>
      <c r="GEK252" s="225" t="e">
        <v>#N/A</v>
      </c>
      <c r="GEL252" s="225" t="e">
        <v>#N/A</v>
      </c>
      <c r="GEM252" s="225" t="e">
        <v>#N/A</v>
      </c>
      <c r="GEN252" s="225" t="e">
        <v>#N/A</v>
      </c>
      <c r="GEO252" s="225" t="e">
        <v>#N/A</v>
      </c>
      <c r="GEP252" s="225" t="e">
        <v>#N/A</v>
      </c>
      <c r="GEQ252" s="225" t="e">
        <v>#N/A</v>
      </c>
      <c r="GER252" s="225" t="e">
        <v>#N/A</v>
      </c>
      <c r="GES252" s="225" t="e">
        <v>#N/A</v>
      </c>
      <c r="GET252" s="225" t="e">
        <v>#N/A</v>
      </c>
      <c r="GEU252" s="225" t="e">
        <v>#N/A</v>
      </c>
      <c r="GEV252" s="225" t="e">
        <v>#N/A</v>
      </c>
      <c r="GEW252" s="225" t="e">
        <v>#N/A</v>
      </c>
      <c r="GEX252" s="225" t="e">
        <v>#N/A</v>
      </c>
      <c r="GEY252" s="225" t="e">
        <v>#N/A</v>
      </c>
      <c r="GEZ252" s="225" t="e">
        <v>#N/A</v>
      </c>
      <c r="GFA252" s="225" t="e">
        <v>#N/A</v>
      </c>
      <c r="GFB252" s="225" t="e">
        <v>#N/A</v>
      </c>
      <c r="GFC252" s="225" t="e">
        <v>#N/A</v>
      </c>
      <c r="GFD252" s="225" t="e">
        <v>#N/A</v>
      </c>
      <c r="GFE252" s="225" t="e">
        <v>#N/A</v>
      </c>
      <c r="GFF252" s="225" t="e">
        <v>#N/A</v>
      </c>
      <c r="GFG252" s="225" t="e">
        <v>#N/A</v>
      </c>
      <c r="GFH252" s="225" t="e">
        <v>#N/A</v>
      </c>
      <c r="GFI252" s="225" t="e">
        <v>#N/A</v>
      </c>
      <c r="GFJ252" s="225" t="e">
        <v>#N/A</v>
      </c>
      <c r="GFK252" s="225" t="e">
        <v>#N/A</v>
      </c>
      <c r="GFL252" s="225" t="e">
        <v>#N/A</v>
      </c>
      <c r="GFM252" s="225" t="e">
        <v>#N/A</v>
      </c>
      <c r="GFN252" s="225" t="e">
        <v>#N/A</v>
      </c>
      <c r="GFO252" s="225" t="e">
        <v>#N/A</v>
      </c>
      <c r="GFP252" s="225" t="e">
        <v>#N/A</v>
      </c>
      <c r="GFQ252" s="225" t="e">
        <v>#N/A</v>
      </c>
      <c r="GFR252" s="225" t="e">
        <v>#N/A</v>
      </c>
      <c r="GFS252" s="225" t="e">
        <v>#N/A</v>
      </c>
      <c r="GFT252" s="225" t="e">
        <v>#N/A</v>
      </c>
      <c r="GFU252" s="225" t="e">
        <v>#N/A</v>
      </c>
      <c r="GFV252" s="225" t="e">
        <v>#N/A</v>
      </c>
      <c r="GFW252" s="225" t="e">
        <v>#N/A</v>
      </c>
      <c r="GFX252" s="225" t="e">
        <v>#N/A</v>
      </c>
      <c r="GFY252" s="225" t="e">
        <v>#N/A</v>
      </c>
      <c r="GFZ252" s="225" t="e">
        <v>#N/A</v>
      </c>
      <c r="GGA252" s="225" t="e">
        <v>#N/A</v>
      </c>
      <c r="GGB252" s="225" t="e">
        <v>#N/A</v>
      </c>
      <c r="GGC252" s="225" t="e">
        <v>#N/A</v>
      </c>
      <c r="GGD252" s="225" t="e">
        <v>#N/A</v>
      </c>
      <c r="GGE252" s="225" t="e">
        <v>#N/A</v>
      </c>
      <c r="GGF252" s="225" t="e">
        <v>#N/A</v>
      </c>
      <c r="GGG252" s="225" t="e">
        <v>#N/A</v>
      </c>
      <c r="GGH252" s="225" t="e">
        <v>#N/A</v>
      </c>
      <c r="GGI252" s="225" t="e">
        <v>#N/A</v>
      </c>
      <c r="GGJ252" s="225" t="e">
        <v>#N/A</v>
      </c>
      <c r="GGK252" s="225" t="e">
        <v>#N/A</v>
      </c>
      <c r="GGL252" s="225" t="e">
        <v>#N/A</v>
      </c>
      <c r="GGM252" s="225" t="e">
        <v>#N/A</v>
      </c>
      <c r="GGN252" s="225" t="e">
        <v>#N/A</v>
      </c>
      <c r="GGO252" s="225" t="e">
        <v>#N/A</v>
      </c>
      <c r="GGP252" s="225" t="e">
        <v>#N/A</v>
      </c>
      <c r="GGQ252" s="225" t="e">
        <v>#N/A</v>
      </c>
      <c r="GGR252" s="225" t="e">
        <v>#N/A</v>
      </c>
      <c r="GGS252" s="225" t="e">
        <v>#N/A</v>
      </c>
      <c r="GGT252" s="225" t="e">
        <v>#N/A</v>
      </c>
      <c r="GGU252" s="225" t="e">
        <v>#N/A</v>
      </c>
      <c r="GGV252" s="225" t="e">
        <v>#N/A</v>
      </c>
      <c r="GGW252" s="225" t="e">
        <v>#N/A</v>
      </c>
      <c r="GGX252" s="225" t="e">
        <v>#N/A</v>
      </c>
      <c r="GGY252" s="225" t="e">
        <v>#N/A</v>
      </c>
      <c r="GGZ252" s="225" t="e">
        <v>#N/A</v>
      </c>
      <c r="GHA252" s="225" t="e">
        <v>#N/A</v>
      </c>
      <c r="GHB252" s="225" t="e">
        <v>#N/A</v>
      </c>
      <c r="GHC252" s="225" t="e">
        <v>#N/A</v>
      </c>
      <c r="GHD252" s="225" t="e">
        <v>#N/A</v>
      </c>
      <c r="GHE252" s="225" t="e">
        <v>#N/A</v>
      </c>
      <c r="GHF252" s="225" t="e">
        <v>#N/A</v>
      </c>
      <c r="GHG252" s="225" t="e">
        <v>#N/A</v>
      </c>
      <c r="GHH252" s="225" t="e">
        <v>#N/A</v>
      </c>
      <c r="GHI252" s="225" t="e">
        <v>#N/A</v>
      </c>
      <c r="GHJ252" s="225" t="e">
        <v>#N/A</v>
      </c>
      <c r="GHK252" s="225" t="e">
        <v>#N/A</v>
      </c>
      <c r="GHL252" s="225" t="e">
        <v>#N/A</v>
      </c>
      <c r="GHM252" s="225" t="e">
        <v>#N/A</v>
      </c>
      <c r="GHN252" s="225" t="e">
        <v>#N/A</v>
      </c>
      <c r="GHO252" s="225" t="e">
        <v>#N/A</v>
      </c>
      <c r="GHP252" s="225" t="e">
        <v>#N/A</v>
      </c>
      <c r="GHQ252" s="225" t="e">
        <v>#N/A</v>
      </c>
      <c r="GHR252" s="225" t="e">
        <v>#N/A</v>
      </c>
      <c r="GHS252" s="225" t="e">
        <v>#N/A</v>
      </c>
      <c r="GHT252" s="225" t="e">
        <v>#N/A</v>
      </c>
      <c r="GHU252" s="225" t="e">
        <v>#N/A</v>
      </c>
      <c r="GHV252" s="225" t="e">
        <v>#N/A</v>
      </c>
      <c r="GHW252" s="225" t="e">
        <v>#N/A</v>
      </c>
      <c r="GHX252" s="225" t="e">
        <v>#N/A</v>
      </c>
      <c r="GHY252" s="225" t="e">
        <v>#N/A</v>
      </c>
      <c r="GHZ252" s="225" t="e">
        <v>#N/A</v>
      </c>
      <c r="GIA252" s="225" t="e">
        <v>#N/A</v>
      </c>
      <c r="GIB252" s="225" t="e">
        <v>#N/A</v>
      </c>
      <c r="GIC252" s="225" t="e">
        <v>#N/A</v>
      </c>
      <c r="GID252" s="225" t="e">
        <v>#N/A</v>
      </c>
      <c r="GIE252" s="225" t="e">
        <v>#N/A</v>
      </c>
      <c r="GIF252" s="225" t="e">
        <v>#N/A</v>
      </c>
      <c r="GIG252" s="225" t="e">
        <v>#N/A</v>
      </c>
      <c r="GIH252" s="225" t="e">
        <v>#N/A</v>
      </c>
      <c r="GII252" s="225" t="e">
        <v>#N/A</v>
      </c>
      <c r="GIJ252" s="225" t="e">
        <v>#N/A</v>
      </c>
      <c r="GIK252" s="225" t="e">
        <v>#N/A</v>
      </c>
      <c r="GIL252" s="225" t="e">
        <v>#N/A</v>
      </c>
      <c r="GIM252" s="225" t="e">
        <v>#N/A</v>
      </c>
      <c r="GIN252" s="225" t="e">
        <v>#N/A</v>
      </c>
      <c r="GIO252" s="225" t="e">
        <v>#N/A</v>
      </c>
      <c r="GIP252" s="225" t="e">
        <v>#N/A</v>
      </c>
      <c r="GIQ252" s="225" t="e">
        <v>#N/A</v>
      </c>
      <c r="GIR252" s="225" t="e">
        <v>#N/A</v>
      </c>
      <c r="GIS252" s="225" t="e">
        <v>#N/A</v>
      </c>
      <c r="GIT252" s="225" t="e">
        <v>#N/A</v>
      </c>
      <c r="GIU252" s="225" t="e">
        <v>#N/A</v>
      </c>
      <c r="GIV252" s="225" t="e">
        <v>#N/A</v>
      </c>
      <c r="GIW252" s="225" t="e">
        <v>#N/A</v>
      </c>
      <c r="GIX252" s="225" t="e">
        <v>#N/A</v>
      </c>
      <c r="GIY252" s="225" t="e">
        <v>#N/A</v>
      </c>
      <c r="GIZ252" s="225" t="e">
        <v>#N/A</v>
      </c>
      <c r="GJA252" s="225" t="e">
        <v>#N/A</v>
      </c>
      <c r="GJB252" s="225" t="e">
        <v>#N/A</v>
      </c>
      <c r="GJC252" s="225" t="e">
        <v>#N/A</v>
      </c>
      <c r="GJD252" s="225" t="e">
        <v>#N/A</v>
      </c>
      <c r="GJE252" s="225" t="e">
        <v>#N/A</v>
      </c>
      <c r="GJF252" s="225" t="e">
        <v>#N/A</v>
      </c>
      <c r="GJG252" s="225" t="e">
        <v>#N/A</v>
      </c>
      <c r="GJH252" s="225" t="e">
        <v>#N/A</v>
      </c>
      <c r="GJI252" s="225" t="e">
        <v>#N/A</v>
      </c>
      <c r="GJJ252" s="225" t="e">
        <v>#N/A</v>
      </c>
      <c r="GJK252" s="225" t="e">
        <v>#N/A</v>
      </c>
      <c r="GJL252" s="225" t="e">
        <v>#N/A</v>
      </c>
      <c r="GJM252" s="225" t="e">
        <v>#N/A</v>
      </c>
      <c r="GJN252" s="225" t="e">
        <v>#N/A</v>
      </c>
      <c r="GJO252" s="225" t="e">
        <v>#N/A</v>
      </c>
      <c r="GJP252" s="225" t="e">
        <v>#N/A</v>
      </c>
      <c r="GJQ252" s="225" t="e">
        <v>#N/A</v>
      </c>
      <c r="GJR252" s="225" t="e">
        <v>#N/A</v>
      </c>
      <c r="GJS252" s="225" t="e">
        <v>#N/A</v>
      </c>
      <c r="GJT252" s="225" t="e">
        <v>#N/A</v>
      </c>
      <c r="GJU252" s="225" t="e">
        <v>#N/A</v>
      </c>
      <c r="GJV252" s="225" t="e">
        <v>#N/A</v>
      </c>
      <c r="GJW252" s="225" t="e">
        <v>#N/A</v>
      </c>
      <c r="GJX252" s="225" t="e">
        <v>#N/A</v>
      </c>
      <c r="GJY252" s="225" t="e">
        <v>#N/A</v>
      </c>
      <c r="GJZ252" s="225" t="e">
        <v>#N/A</v>
      </c>
      <c r="GKA252" s="225" t="e">
        <v>#N/A</v>
      </c>
      <c r="GKB252" s="225" t="e">
        <v>#N/A</v>
      </c>
      <c r="GKC252" s="225" t="e">
        <v>#N/A</v>
      </c>
      <c r="GKD252" s="225" t="e">
        <v>#N/A</v>
      </c>
      <c r="GKE252" s="225" t="e">
        <v>#N/A</v>
      </c>
      <c r="GKF252" s="225" t="e">
        <v>#N/A</v>
      </c>
      <c r="GKG252" s="225" t="e">
        <v>#N/A</v>
      </c>
      <c r="GKH252" s="225" t="e">
        <v>#N/A</v>
      </c>
      <c r="GKI252" s="225" t="e">
        <v>#N/A</v>
      </c>
      <c r="GKJ252" s="225" t="e">
        <v>#N/A</v>
      </c>
      <c r="GKK252" s="225" t="e">
        <v>#N/A</v>
      </c>
      <c r="GKL252" s="225" t="e">
        <v>#N/A</v>
      </c>
      <c r="GKM252" s="225" t="e">
        <v>#N/A</v>
      </c>
      <c r="GKN252" s="225" t="e">
        <v>#N/A</v>
      </c>
      <c r="GKO252" s="225" t="e">
        <v>#N/A</v>
      </c>
      <c r="GKP252" s="225" t="e">
        <v>#N/A</v>
      </c>
      <c r="GKQ252" s="225" t="e">
        <v>#N/A</v>
      </c>
      <c r="GKR252" s="225" t="e">
        <v>#N/A</v>
      </c>
      <c r="GKS252" s="225" t="e">
        <v>#N/A</v>
      </c>
      <c r="GKT252" s="225" t="e">
        <v>#N/A</v>
      </c>
      <c r="GKU252" s="225" t="e">
        <v>#N/A</v>
      </c>
      <c r="GKV252" s="225" t="e">
        <v>#N/A</v>
      </c>
      <c r="GKW252" s="225" t="e">
        <v>#N/A</v>
      </c>
      <c r="GKX252" s="225" t="e">
        <v>#N/A</v>
      </c>
      <c r="GKY252" s="225" t="e">
        <v>#N/A</v>
      </c>
      <c r="GKZ252" s="225" t="e">
        <v>#N/A</v>
      </c>
      <c r="GLA252" s="225" t="e">
        <v>#N/A</v>
      </c>
      <c r="GLB252" s="225" t="e">
        <v>#N/A</v>
      </c>
      <c r="GLC252" s="225" t="e">
        <v>#N/A</v>
      </c>
      <c r="GLD252" s="225" t="e">
        <v>#N/A</v>
      </c>
      <c r="GLE252" s="225" t="e">
        <v>#N/A</v>
      </c>
      <c r="GLF252" s="225" t="e">
        <v>#N/A</v>
      </c>
      <c r="GLG252" s="225" t="e">
        <v>#N/A</v>
      </c>
      <c r="GLH252" s="225" t="e">
        <v>#N/A</v>
      </c>
      <c r="GLI252" s="225" t="e">
        <v>#N/A</v>
      </c>
      <c r="GLJ252" s="225" t="e">
        <v>#N/A</v>
      </c>
      <c r="GLK252" s="225" t="e">
        <v>#N/A</v>
      </c>
      <c r="GLL252" s="225" t="e">
        <v>#N/A</v>
      </c>
      <c r="GLM252" s="225" t="e">
        <v>#N/A</v>
      </c>
      <c r="GLN252" s="225" t="e">
        <v>#N/A</v>
      </c>
      <c r="GLO252" s="225" t="e">
        <v>#N/A</v>
      </c>
      <c r="GLP252" s="225" t="e">
        <v>#N/A</v>
      </c>
      <c r="GLQ252" s="225" t="e">
        <v>#N/A</v>
      </c>
      <c r="GLR252" s="225" t="e">
        <v>#N/A</v>
      </c>
      <c r="GLS252" s="225" t="e">
        <v>#N/A</v>
      </c>
      <c r="GLT252" s="225" t="e">
        <v>#N/A</v>
      </c>
      <c r="GLU252" s="225" t="e">
        <v>#N/A</v>
      </c>
      <c r="GLV252" s="225" t="e">
        <v>#N/A</v>
      </c>
      <c r="GLW252" s="225" t="e">
        <v>#N/A</v>
      </c>
      <c r="GLX252" s="225" t="e">
        <v>#N/A</v>
      </c>
      <c r="GLY252" s="225" t="e">
        <v>#N/A</v>
      </c>
      <c r="GLZ252" s="225" t="e">
        <v>#N/A</v>
      </c>
      <c r="GMA252" s="225" t="e">
        <v>#N/A</v>
      </c>
      <c r="GMB252" s="225" t="e">
        <v>#N/A</v>
      </c>
      <c r="GMC252" s="225" t="e">
        <v>#N/A</v>
      </c>
      <c r="GMD252" s="225" t="e">
        <v>#N/A</v>
      </c>
      <c r="GME252" s="225" t="e">
        <v>#N/A</v>
      </c>
      <c r="GMF252" s="225" t="e">
        <v>#N/A</v>
      </c>
      <c r="GMG252" s="225" t="e">
        <v>#N/A</v>
      </c>
      <c r="GMH252" s="225" t="e">
        <v>#N/A</v>
      </c>
      <c r="GMI252" s="225" t="e">
        <v>#N/A</v>
      </c>
      <c r="GMJ252" s="225" t="e">
        <v>#N/A</v>
      </c>
      <c r="GMK252" s="225" t="e">
        <v>#N/A</v>
      </c>
      <c r="GML252" s="225" t="e">
        <v>#N/A</v>
      </c>
      <c r="GMM252" s="225" t="e">
        <v>#N/A</v>
      </c>
      <c r="GMN252" s="225" t="e">
        <v>#N/A</v>
      </c>
      <c r="GMO252" s="225" t="e">
        <v>#N/A</v>
      </c>
      <c r="GMP252" s="225" t="e">
        <v>#N/A</v>
      </c>
      <c r="GMQ252" s="225" t="e">
        <v>#N/A</v>
      </c>
      <c r="GMR252" s="225" t="e">
        <v>#N/A</v>
      </c>
      <c r="GMS252" s="225" t="e">
        <v>#N/A</v>
      </c>
      <c r="GMT252" s="225" t="e">
        <v>#N/A</v>
      </c>
      <c r="GMU252" s="225" t="e">
        <v>#N/A</v>
      </c>
      <c r="GMV252" s="225" t="e">
        <v>#N/A</v>
      </c>
      <c r="GMW252" s="225" t="e">
        <v>#N/A</v>
      </c>
      <c r="GMX252" s="225" t="e">
        <v>#N/A</v>
      </c>
      <c r="GMY252" s="225" t="e">
        <v>#N/A</v>
      </c>
      <c r="GMZ252" s="225" t="e">
        <v>#N/A</v>
      </c>
      <c r="GNA252" s="225" t="e">
        <v>#N/A</v>
      </c>
      <c r="GNB252" s="225" t="e">
        <v>#N/A</v>
      </c>
      <c r="GNC252" s="225" t="e">
        <v>#N/A</v>
      </c>
      <c r="GND252" s="225" t="e">
        <v>#N/A</v>
      </c>
      <c r="GNE252" s="225" t="e">
        <v>#N/A</v>
      </c>
      <c r="GNF252" s="225" t="e">
        <v>#N/A</v>
      </c>
      <c r="GNG252" s="225" t="e">
        <v>#N/A</v>
      </c>
      <c r="GNH252" s="225" t="e">
        <v>#N/A</v>
      </c>
      <c r="GNI252" s="225" t="e">
        <v>#N/A</v>
      </c>
      <c r="GNJ252" s="225" t="e">
        <v>#N/A</v>
      </c>
      <c r="GNK252" s="225" t="e">
        <v>#N/A</v>
      </c>
      <c r="GNL252" s="225" t="e">
        <v>#N/A</v>
      </c>
      <c r="GNM252" s="225" t="e">
        <v>#N/A</v>
      </c>
      <c r="GNN252" s="225" t="e">
        <v>#N/A</v>
      </c>
      <c r="GNO252" s="225" t="e">
        <v>#N/A</v>
      </c>
      <c r="GNP252" s="225" t="e">
        <v>#N/A</v>
      </c>
      <c r="GNQ252" s="225" t="e">
        <v>#N/A</v>
      </c>
      <c r="GNR252" s="225" t="e">
        <v>#N/A</v>
      </c>
      <c r="GNS252" s="225" t="e">
        <v>#N/A</v>
      </c>
      <c r="GNT252" s="225" t="e">
        <v>#N/A</v>
      </c>
      <c r="GNU252" s="225" t="e">
        <v>#N/A</v>
      </c>
      <c r="GNV252" s="225" t="e">
        <v>#N/A</v>
      </c>
      <c r="GNW252" s="225" t="e">
        <v>#N/A</v>
      </c>
      <c r="GNX252" s="225" t="e">
        <v>#N/A</v>
      </c>
      <c r="GNY252" s="225" t="e">
        <v>#N/A</v>
      </c>
      <c r="GNZ252" s="225" t="e">
        <v>#N/A</v>
      </c>
      <c r="GOA252" s="225" t="e">
        <v>#N/A</v>
      </c>
      <c r="GOB252" s="225" t="e">
        <v>#N/A</v>
      </c>
      <c r="GOC252" s="225" t="e">
        <v>#N/A</v>
      </c>
      <c r="GOD252" s="225" t="e">
        <v>#N/A</v>
      </c>
      <c r="GOE252" s="225" t="e">
        <v>#N/A</v>
      </c>
      <c r="GOF252" s="225" t="e">
        <v>#N/A</v>
      </c>
      <c r="GOG252" s="225" t="e">
        <v>#N/A</v>
      </c>
      <c r="GOH252" s="225" t="e">
        <v>#N/A</v>
      </c>
      <c r="GOI252" s="225" t="e">
        <v>#N/A</v>
      </c>
      <c r="GOJ252" s="225" t="e">
        <v>#N/A</v>
      </c>
      <c r="GOK252" s="225" t="e">
        <v>#N/A</v>
      </c>
      <c r="GOL252" s="225" t="e">
        <v>#N/A</v>
      </c>
      <c r="GOM252" s="225" t="e">
        <v>#N/A</v>
      </c>
      <c r="GON252" s="225" t="e">
        <v>#N/A</v>
      </c>
      <c r="GOO252" s="225" t="e">
        <v>#N/A</v>
      </c>
      <c r="GOP252" s="225" t="e">
        <v>#N/A</v>
      </c>
      <c r="GOQ252" s="225" t="e">
        <v>#N/A</v>
      </c>
      <c r="GOR252" s="225" t="e">
        <v>#N/A</v>
      </c>
      <c r="GOS252" s="225" t="e">
        <v>#N/A</v>
      </c>
      <c r="GOT252" s="225" t="e">
        <v>#N/A</v>
      </c>
      <c r="GOU252" s="225" t="e">
        <v>#N/A</v>
      </c>
      <c r="GOV252" s="225" t="e">
        <v>#N/A</v>
      </c>
      <c r="GOW252" s="225" t="e">
        <v>#N/A</v>
      </c>
      <c r="GOX252" s="225" t="e">
        <v>#N/A</v>
      </c>
      <c r="GOY252" s="225" t="e">
        <v>#N/A</v>
      </c>
      <c r="GOZ252" s="225" t="e">
        <v>#N/A</v>
      </c>
      <c r="GPA252" s="225" t="e">
        <v>#N/A</v>
      </c>
      <c r="GPB252" s="225" t="e">
        <v>#N/A</v>
      </c>
      <c r="GPC252" s="225" t="e">
        <v>#N/A</v>
      </c>
      <c r="GPD252" s="225" t="e">
        <v>#N/A</v>
      </c>
      <c r="GPE252" s="225" t="e">
        <v>#N/A</v>
      </c>
      <c r="GPF252" s="225" t="e">
        <v>#N/A</v>
      </c>
      <c r="GPG252" s="225" t="e">
        <v>#N/A</v>
      </c>
      <c r="GPH252" s="225" t="e">
        <v>#N/A</v>
      </c>
      <c r="GPI252" s="225" t="e">
        <v>#N/A</v>
      </c>
      <c r="GPJ252" s="225" t="e">
        <v>#N/A</v>
      </c>
      <c r="GPK252" s="225" t="e">
        <v>#N/A</v>
      </c>
      <c r="GPL252" s="225" t="e">
        <v>#N/A</v>
      </c>
      <c r="GPM252" s="225" t="e">
        <v>#N/A</v>
      </c>
      <c r="GPN252" s="225" t="e">
        <v>#N/A</v>
      </c>
      <c r="GPO252" s="225" t="e">
        <v>#N/A</v>
      </c>
      <c r="GPP252" s="225" t="e">
        <v>#N/A</v>
      </c>
      <c r="GPQ252" s="225" t="e">
        <v>#N/A</v>
      </c>
      <c r="GPR252" s="225" t="e">
        <v>#N/A</v>
      </c>
      <c r="GPS252" s="225" t="e">
        <v>#N/A</v>
      </c>
      <c r="GPT252" s="225" t="e">
        <v>#N/A</v>
      </c>
      <c r="GPU252" s="225" t="e">
        <v>#N/A</v>
      </c>
      <c r="GPV252" s="225" t="e">
        <v>#N/A</v>
      </c>
      <c r="GPW252" s="225" t="e">
        <v>#N/A</v>
      </c>
      <c r="GPX252" s="225" t="e">
        <v>#N/A</v>
      </c>
      <c r="GPY252" s="225" t="e">
        <v>#N/A</v>
      </c>
      <c r="GPZ252" s="225" t="e">
        <v>#N/A</v>
      </c>
      <c r="GQA252" s="225" t="e">
        <v>#N/A</v>
      </c>
      <c r="GQB252" s="225" t="e">
        <v>#N/A</v>
      </c>
      <c r="GQC252" s="225" t="e">
        <v>#N/A</v>
      </c>
      <c r="GQD252" s="225" t="e">
        <v>#N/A</v>
      </c>
      <c r="GQE252" s="225" t="e">
        <v>#N/A</v>
      </c>
      <c r="GQF252" s="225" t="e">
        <v>#N/A</v>
      </c>
      <c r="GQG252" s="225" t="e">
        <v>#N/A</v>
      </c>
      <c r="GQH252" s="225" t="e">
        <v>#N/A</v>
      </c>
      <c r="GQI252" s="225" t="e">
        <v>#N/A</v>
      </c>
      <c r="GQJ252" s="225" t="e">
        <v>#N/A</v>
      </c>
      <c r="GQK252" s="225" t="e">
        <v>#N/A</v>
      </c>
      <c r="GQL252" s="225" t="e">
        <v>#N/A</v>
      </c>
      <c r="GQM252" s="225" t="e">
        <v>#N/A</v>
      </c>
      <c r="GQN252" s="225" t="e">
        <v>#N/A</v>
      </c>
      <c r="GQO252" s="225" t="e">
        <v>#N/A</v>
      </c>
      <c r="GQP252" s="225" t="e">
        <v>#N/A</v>
      </c>
      <c r="GQQ252" s="225" t="e">
        <v>#N/A</v>
      </c>
      <c r="GQR252" s="225" t="e">
        <v>#N/A</v>
      </c>
      <c r="GQS252" s="225" t="e">
        <v>#N/A</v>
      </c>
      <c r="GQT252" s="225" t="e">
        <v>#N/A</v>
      </c>
      <c r="GQU252" s="225" t="e">
        <v>#N/A</v>
      </c>
      <c r="GQV252" s="225" t="e">
        <v>#N/A</v>
      </c>
      <c r="GQW252" s="225" t="e">
        <v>#N/A</v>
      </c>
      <c r="GQX252" s="225" t="e">
        <v>#N/A</v>
      </c>
      <c r="GQY252" s="225" t="e">
        <v>#N/A</v>
      </c>
      <c r="GQZ252" s="225" t="e">
        <v>#N/A</v>
      </c>
      <c r="GRA252" s="225" t="e">
        <v>#N/A</v>
      </c>
      <c r="GRB252" s="225" t="e">
        <v>#N/A</v>
      </c>
      <c r="GRC252" s="225" t="e">
        <v>#N/A</v>
      </c>
      <c r="GRD252" s="225" t="e">
        <v>#N/A</v>
      </c>
      <c r="GRE252" s="225" t="e">
        <v>#N/A</v>
      </c>
      <c r="GRF252" s="225" t="e">
        <v>#N/A</v>
      </c>
      <c r="GRG252" s="225" t="e">
        <v>#N/A</v>
      </c>
      <c r="GRH252" s="225" t="e">
        <v>#N/A</v>
      </c>
      <c r="GRI252" s="225" t="e">
        <v>#N/A</v>
      </c>
      <c r="GRJ252" s="225" t="e">
        <v>#N/A</v>
      </c>
      <c r="GRK252" s="225" t="e">
        <v>#N/A</v>
      </c>
      <c r="GRL252" s="225" t="e">
        <v>#N/A</v>
      </c>
      <c r="GRM252" s="225" t="e">
        <v>#N/A</v>
      </c>
      <c r="GRN252" s="225" t="e">
        <v>#N/A</v>
      </c>
      <c r="GRO252" s="225" t="e">
        <v>#N/A</v>
      </c>
      <c r="GRP252" s="225" t="e">
        <v>#N/A</v>
      </c>
      <c r="GRQ252" s="225" t="e">
        <v>#N/A</v>
      </c>
      <c r="GRR252" s="225" t="e">
        <v>#N/A</v>
      </c>
      <c r="GRS252" s="225" t="e">
        <v>#N/A</v>
      </c>
      <c r="GRT252" s="225" t="e">
        <v>#N/A</v>
      </c>
      <c r="GRU252" s="225" t="e">
        <v>#N/A</v>
      </c>
      <c r="GRV252" s="225" t="e">
        <v>#N/A</v>
      </c>
      <c r="GRW252" s="225" t="e">
        <v>#N/A</v>
      </c>
      <c r="GRX252" s="225" t="e">
        <v>#N/A</v>
      </c>
      <c r="GRY252" s="225" t="e">
        <v>#N/A</v>
      </c>
      <c r="GRZ252" s="225" t="e">
        <v>#N/A</v>
      </c>
      <c r="GSA252" s="225" t="e">
        <v>#N/A</v>
      </c>
      <c r="GSB252" s="225" t="e">
        <v>#N/A</v>
      </c>
      <c r="GSC252" s="225" t="e">
        <v>#N/A</v>
      </c>
      <c r="GSD252" s="225" t="e">
        <v>#N/A</v>
      </c>
      <c r="GSE252" s="225" t="e">
        <v>#N/A</v>
      </c>
      <c r="GSF252" s="225" t="e">
        <v>#N/A</v>
      </c>
      <c r="GSG252" s="225" t="e">
        <v>#N/A</v>
      </c>
      <c r="GSH252" s="225" t="e">
        <v>#N/A</v>
      </c>
      <c r="GSI252" s="225" t="e">
        <v>#N/A</v>
      </c>
      <c r="GSJ252" s="225" t="e">
        <v>#N/A</v>
      </c>
      <c r="GSK252" s="225" t="e">
        <v>#N/A</v>
      </c>
      <c r="GSL252" s="225" t="e">
        <v>#N/A</v>
      </c>
      <c r="GSM252" s="225" t="e">
        <v>#N/A</v>
      </c>
      <c r="GSN252" s="225" t="e">
        <v>#N/A</v>
      </c>
      <c r="GSO252" s="225" t="e">
        <v>#N/A</v>
      </c>
      <c r="GSP252" s="225" t="e">
        <v>#N/A</v>
      </c>
      <c r="GSQ252" s="225" t="e">
        <v>#N/A</v>
      </c>
      <c r="GSR252" s="225" t="e">
        <v>#N/A</v>
      </c>
      <c r="GSS252" s="225" t="e">
        <v>#N/A</v>
      </c>
      <c r="GST252" s="225" t="e">
        <v>#N/A</v>
      </c>
      <c r="GSU252" s="225" t="e">
        <v>#N/A</v>
      </c>
      <c r="GSV252" s="225" t="e">
        <v>#N/A</v>
      </c>
      <c r="GSW252" s="225" t="e">
        <v>#N/A</v>
      </c>
      <c r="GSX252" s="225" t="e">
        <v>#N/A</v>
      </c>
      <c r="GSY252" s="225" t="e">
        <v>#N/A</v>
      </c>
      <c r="GSZ252" s="225" t="e">
        <v>#N/A</v>
      </c>
      <c r="GTA252" s="225" t="e">
        <v>#N/A</v>
      </c>
      <c r="GTB252" s="225" t="e">
        <v>#N/A</v>
      </c>
      <c r="GTC252" s="225" t="e">
        <v>#N/A</v>
      </c>
      <c r="GTD252" s="225" t="e">
        <v>#N/A</v>
      </c>
      <c r="GTE252" s="225" t="e">
        <v>#N/A</v>
      </c>
      <c r="GTF252" s="225" t="e">
        <v>#N/A</v>
      </c>
      <c r="GTG252" s="225" t="e">
        <v>#N/A</v>
      </c>
      <c r="GTH252" s="225" t="e">
        <v>#N/A</v>
      </c>
      <c r="GTI252" s="225" t="e">
        <v>#N/A</v>
      </c>
      <c r="GTJ252" s="225" t="e">
        <v>#N/A</v>
      </c>
      <c r="GTK252" s="225" t="e">
        <v>#N/A</v>
      </c>
      <c r="GTL252" s="225" t="e">
        <v>#N/A</v>
      </c>
      <c r="GTM252" s="225" t="e">
        <v>#N/A</v>
      </c>
      <c r="GTN252" s="225" t="e">
        <v>#N/A</v>
      </c>
      <c r="GTO252" s="225" t="e">
        <v>#N/A</v>
      </c>
      <c r="GTP252" s="225" t="e">
        <v>#N/A</v>
      </c>
      <c r="GTQ252" s="225" t="e">
        <v>#N/A</v>
      </c>
      <c r="GTR252" s="225" t="e">
        <v>#N/A</v>
      </c>
      <c r="GTS252" s="225" t="e">
        <v>#N/A</v>
      </c>
      <c r="GTT252" s="225" t="e">
        <v>#N/A</v>
      </c>
      <c r="GTU252" s="225" t="e">
        <v>#N/A</v>
      </c>
      <c r="GTV252" s="225" t="e">
        <v>#N/A</v>
      </c>
      <c r="GTW252" s="225" t="e">
        <v>#N/A</v>
      </c>
      <c r="GTX252" s="225" t="e">
        <v>#N/A</v>
      </c>
      <c r="GTY252" s="225" t="e">
        <v>#N/A</v>
      </c>
      <c r="GTZ252" s="225" t="e">
        <v>#N/A</v>
      </c>
      <c r="GUA252" s="225" t="e">
        <v>#N/A</v>
      </c>
      <c r="GUB252" s="225" t="e">
        <v>#N/A</v>
      </c>
      <c r="GUC252" s="225" t="e">
        <v>#N/A</v>
      </c>
      <c r="GUD252" s="225" t="e">
        <v>#N/A</v>
      </c>
      <c r="GUE252" s="225" t="e">
        <v>#N/A</v>
      </c>
      <c r="GUF252" s="225" t="e">
        <v>#N/A</v>
      </c>
      <c r="GUG252" s="225" t="e">
        <v>#N/A</v>
      </c>
      <c r="GUH252" s="225" t="e">
        <v>#N/A</v>
      </c>
      <c r="GUI252" s="225" t="e">
        <v>#N/A</v>
      </c>
      <c r="GUJ252" s="225" t="e">
        <v>#N/A</v>
      </c>
      <c r="GUK252" s="225" t="e">
        <v>#N/A</v>
      </c>
      <c r="GUL252" s="225" t="e">
        <v>#N/A</v>
      </c>
      <c r="GUM252" s="225" t="e">
        <v>#N/A</v>
      </c>
      <c r="GUN252" s="225" t="e">
        <v>#N/A</v>
      </c>
      <c r="GUO252" s="225" t="e">
        <v>#N/A</v>
      </c>
      <c r="GUP252" s="225" t="e">
        <v>#N/A</v>
      </c>
      <c r="GUQ252" s="225" t="e">
        <v>#N/A</v>
      </c>
      <c r="GUR252" s="225" t="e">
        <v>#N/A</v>
      </c>
      <c r="GUS252" s="225" t="e">
        <v>#N/A</v>
      </c>
      <c r="GUT252" s="225" t="e">
        <v>#N/A</v>
      </c>
      <c r="GUU252" s="225" t="e">
        <v>#N/A</v>
      </c>
      <c r="GUV252" s="225" t="e">
        <v>#N/A</v>
      </c>
      <c r="GUW252" s="225" t="e">
        <v>#N/A</v>
      </c>
      <c r="GUX252" s="225" t="e">
        <v>#N/A</v>
      </c>
      <c r="GUY252" s="225" t="e">
        <v>#N/A</v>
      </c>
      <c r="GUZ252" s="225" t="e">
        <v>#N/A</v>
      </c>
      <c r="GVA252" s="225" t="e">
        <v>#N/A</v>
      </c>
      <c r="GVB252" s="225" t="e">
        <v>#N/A</v>
      </c>
      <c r="GVC252" s="225" t="e">
        <v>#N/A</v>
      </c>
      <c r="GVD252" s="225" t="e">
        <v>#N/A</v>
      </c>
      <c r="GVE252" s="225" t="e">
        <v>#N/A</v>
      </c>
      <c r="GVF252" s="225" t="e">
        <v>#N/A</v>
      </c>
      <c r="GVG252" s="225" t="e">
        <v>#N/A</v>
      </c>
      <c r="GVH252" s="225" t="e">
        <v>#N/A</v>
      </c>
      <c r="GVI252" s="225" t="e">
        <v>#N/A</v>
      </c>
      <c r="GVJ252" s="225" t="e">
        <v>#N/A</v>
      </c>
      <c r="GVK252" s="225" t="e">
        <v>#N/A</v>
      </c>
      <c r="GVL252" s="225" t="e">
        <v>#N/A</v>
      </c>
      <c r="GVM252" s="225" t="e">
        <v>#N/A</v>
      </c>
      <c r="GVN252" s="225" t="e">
        <v>#N/A</v>
      </c>
      <c r="GVO252" s="225" t="e">
        <v>#N/A</v>
      </c>
      <c r="GVP252" s="225" t="e">
        <v>#N/A</v>
      </c>
      <c r="GVQ252" s="225" t="e">
        <v>#N/A</v>
      </c>
      <c r="GVR252" s="225" t="e">
        <v>#N/A</v>
      </c>
      <c r="GVS252" s="225" t="e">
        <v>#N/A</v>
      </c>
      <c r="GVT252" s="225" t="e">
        <v>#N/A</v>
      </c>
      <c r="GVU252" s="225" t="e">
        <v>#N/A</v>
      </c>
      <c r="GVV252" s="225" t="e">
        <v>#N/A</v>
      </c>
      <c r="GVW252" s="225" t="e">
        <v>#N/A</v>
      </c>
      <c r="GVX252" s="225" t="e">
        <v>#N/A</v>
      </c>
      <c r="GVY252" s="225" t="e">
        <v>#N/A</v>
      </c>
      <c r="GVZ252" s="225" t="e">
        <v>#N/A</v>
      </c>
      <c r="GWA252" s="225" t="e">
        <v>#N/A</v>
      </c>
      <c r="GWB252" s="225" t="e">
        <v>#N/A</v>
      </c>
      <c r="GWC252" s="225" t="e">
        <v>#N/A</v>
      </c>
      <c r="GWD252" s="225" t="e">
        <v>#N/A</v>
      </c>
      <c r="GWE252" s="225" t="e">
        <v>#N/A</v>
      </c>
      <c r="GWF252" s="225" t="e">
        <v>#N/A</v>
      </c>
      <c r="GWG252" s="225" t="e">
        <v>#N/A</v>
      </c>
      <c r="GWH252" s="225" t="e">
        <v>#N/A</v>
      </c>
      <c r="GWI252" s="225" t="e">
        <v>#N/A</v>
      </c>
      <c r="GWJ252" s="225" t="e">
        <v>#N/A</v>
      </c>
      <c r="GWK252" s="225" t="e">
        <v>#N/A</v>
      </c>
      <c r="GWL252" s="225" t="e">
        <v>#N/A</v>
      </c>
      <c r="GWM252" s="225" t="e">
        <v>#N/A</v>
      </c>
      <c r="GWN252" s="225" t="e">
        <v>#N/A</v>
      </c>
      <c r="GWO252" s="225" t="e">
        <v>#N/A</v>
      </c>
      <c r="GWP252" s="225" t="e">
        <v>#N/A</v>
      </c>
      <c r="GWQ252" s="225" t="e">
        <v>#N/A</v>
      </c>
      <c r="GWR252" s="225" t="e">
        <v>#N/A</v>
      </c>
      <c r="GWS252" s="225" t="e">
        <v>#N/A</v>
      </c>
      <c r="GWT252" s="225" t="e">
        <v>#N/A</v>
      </c>
      <c r="GWU252" s="225" t="e">
        <v>#N/A</v>
      </c>
      <c r="GWV252" s="225" t="e">
        <v>#N/A</v>
      </c>
      <c r="GWW252" s="225" t="e">
        <v>#N/A</v>
      </c>
      <c r="GWX252" s="225" t="e">
        <v>#N/A</v>
      </c>
      <c r="GWY252" s="225" t="e">
        <v>#N/A</v>
      </c>
      <c r="GWZ252" s="225" t="e">
        <v>#N/A</v>
      </c>
      <c r="GXA252" s="225" t="e">
        <v>#N/A</v>
      </c>
      <c r="GXB252" s="225" t="e">
        <v>#N/A</v>
      </c>
      <c r="GXC252" s="225" t="e">
        <v>#N/A</v>
      </c>
      <c r="GXD252" s="225" t="e">
        <v>#N/A</v>
      </c>
      <c r="GXE252" s="225" t="e">
        <v>#N/A</v>
      </c>
      <c r="GXF252" s="225" t="e">
        <v>#N/A</v>
      </c>
      <c r="GXG252" s="225" t="e">
        <v>#N/A</v>
      </c>
      <c r="GXH252" s="225" t="e">
        <v>#N/A</v>
      </c>
      <c r="GXI252" s="225" t="e">
        <v>#N/A</v>
      </c>
      <c r="GXJ252" s="225" t="e">
        <v>#N/A</v>
      </c>
      <c r="GXK252" s="225" t="e">
        <v>#N/A</v>
      </c>
      <c r="GXL252" s="225" t="e">
        <v>#N/A</v>
      </c>
      <c r="GXM252" s="225" t="e">
        <v>#N/A</v>
      </c>
      <c r="GXN252" s="225" t="e">
        <v>#N/A</v>
      </c>
      <c r="GXO252" s="225" t="e">
        <v>#N/A</v>
      </c>
      <c r="GXP252" s="225" t="e">
        <v>#N/A</v>
      </c>
      <c r="GXQ252" s="225" t="e">
        <v>#N/A</v>
      </c>
      <c r="GXR252" s="225" t="e">
        <v>#N/A</v>
      </c>
      <c r="GXS252" s="225" t="e">
        <v>#N/A</v>
      </c>
      <c r="GXT252" s="225" t="e">
        <v>#N/A</v>
      </c>
      <c r="GXU252" s="225" t="e">
        <v>#N/A</v>
      </c>
      <c r="GXV252" s="225" t="e">
        <v>#N/A</v>
      </c>
      <c r="GXW252" s="225" t="e">
        <v>#N/A</v>
      </c>
      <c r="GXX252" s="225" t="e">
        <v>#N/A</v>
      </c>
      <c r="GXY252" s="225" t="e">
        <v>#N/A</v>
      </c>
      <c r="GXZ252" s="225" t="e">
        <v>#N/A</v>
      </c>
      <c r="GYA252" s="225" t="e">
        <v>#N/A</v>
      </c>
      <c r="GYB252" s="225" t="e">
        <v>#N/A</v>
      </c>
      <c r="GYC252" s="225" t="e">
        <v>#N/A</v>
      </c>
      <c r="GYD252" s="225" t="e">
        <v>#N/A</v>
      </c>
      <c r="GYE252" s="225" t="e">
        <v>#N/A</v>
      </c>
      <c r="GYF252" s="225" t="e">
        <v>#N/A</v>
      </c>
      <c r="GYG252" s="225" t="e">
        <v>#N/A</v>
      </c>
      <c r="GYH252" s="225" t="e">
        <v>#N/A</v>
      </c>
      <c r="GYI252" s="225" t="e">
        <v>#N/A</v>
      </c>
      <c r="GYJ252" s="225" t="e">
        <v>#N/A</v>
      </c>
      <c r="GYK252" s="225" t="e">
        <v>#N/A</v>
      </c>
      <c r="GYL252" s="225" t="e">
        <v>#N/A</v>
      </c>
      <c r="GYM252" s="225" t="e">
        <v>#N/A</v>
      </c>
      <c r="GYN252" s="225" t="e">
        <v>#N/A</v>
      </c>
      <c r="GYO252" s="225" t="e">
        <v>#N/A</v>
      </c>
      <c r="GYP252" s="225" t="e">
        <v>#N/A</v>
      </c>
      <c r="GYQ252" s="225" t="e">
        <v>#N/A</v>
      </c>
      <c r="GYR252" s="225" t="e">
        <v>#N/A</v>
      </c>
      <c r="GYS252" s="225" t="e">
        <v>#N/A</v>
      </c>
      <c r="GYT252" s="225" t="e">
        <v>#N/A</v>
      </c>
      <c r="GYU252" s="225" t="e">
        <v>#N/A</v>
      </c>
      <c r="GYV252" s="225" t="e">
        <v>#N/A</v>
      </c>
      <c r="GYW252" s="225" t="e">
        <v>#N/A</v>
      </c>
      <c r="GYX252" s="225" t="e">
        <v>#N/A</v>
      </c>
      <c r="GYY252" s="225" t="e">
        <v>#N/A</v>
      </c>
      <c r="GYZ252" s="225" t="e">
        <v>#N/A</v>
      </c>
      <c r="GZA252" s="225" t="e">
        <v>#N/A</v>
      </c>
      <c r="GZB252" s="225" t="e">
        <v>#N/A</v>
      </c>
      <c r="GZC252" s="225" t="e">
        <v>#N/A</v>
      </c>
      <c r="GZD252" s="225" t="e">
        <v>#N/A</v>
      </c>
      <c r="GZE252" s="225" t="e">
        <v>#N/A</v>
      </c>
      <c r="GZF252" s="225" t="e">
        <v>#N/A</v>
      </c>
      <c r="GZG252" s="225" t="e">
        <v>#N/A</v>
      </c>
      <c r="GZH252" s="225" t="e">
        <v>#N/A</v>
      </c>
      <c r="GZI252" s="225" t="e">
        <v>#N/A</v>
      </c>
      <c r="GZJ252" s="225" t="e">
        <v>#N/A</v>
      </c>
      <c r="GZK252" s="225" t="e">
        <v>#N/A</v>
      </c>
      <c r="GZL252" s="225" t="e">
        <v>#N/A</v>
      </c>
      <c r="GZM252" s="225" t="e">
        <v>#N/A</v>
      </c>
      <c r="GZN252" s="225" t="e">
        <v>#N/A</v>
      </c>
      <c r="GZO252" s="225" t="e">
        <v>#N/A</v>
      </c>
      <c r="GZP252" s="225" t="e">
        <v>#N/A</v>
      </c>
      <c r="GZQ252" s="225" t="e">
        <v>#N/A</v>
      </c>
      <c r="GZR252" s="225" t="e">
        <v>#N/A</v>
      </c>
      <c r="GZS252" s="225" t="e">
        <v>#N/A</v>
      </c>
      <c r="GZT252" s="225" t="e">
        <v>#N/A</v>
      </c>
      <c r="GZU252" s="225" t="e">
        <v>#N/A</v>
      </c>
      <c r="GZV252" s="225" t="e">
        <v>#N/A</v>
      </c>
      <c r="GZW252" s="225" t="e">
        <v>#N/A</v>
      </c>
      <c r="GZX252" s="225" t="e">
        <v>#N/A</v>
      </c>
      <c r="GZY252" s="225" t="e">
        <v>#N/A</v>
      </c>
      <c r="GZZ252" s="225" t="e">
        <v>#N/A</v>
      </c>
      <c r="HAA252" s="225" t="e">
        <v>#N/A</v>
      </c>
      <c r="HAB252" s="225" t="e">
        <v>#N/A</v>
      </c>
      <c r="HAC252" s="225" t="e">
        <v>#N/A</v>
      </c>
      <c r="HAD252" s="225" t="e">
        <v>#N/A</v>
      </c>
      <c r="HAE252" s="225" t="e">
        <v>#N/A</v>
      </c>
      <c r="HAF252" s="225" t="e">
        <v>#N/A</v>
      </c>
      <c r="HAG252" s="225" t="e">
        <v>#N/A</v>
      </c>
      <c r="HAH252" s="225" t="e">
        <v>#N/A</v>
      </c>
      <c r="HAI252" s="225" t="e">
        <v>#N/A</v>
      </c>
      <c r="HAJ252" s="225" t="e">
        <v>#N/A</v>
      </c>
      <c r="HAK252" s="225" t="e">
        <v>#N/A</v>
      </c>
      <c r="HAL252" s="225" t="e">
        <v>#N/A</v>
      </c>
      <c r="HAM252" s="225" t="e">
        <v>#N/A</v>
      </c>
      <c r="HAN252" s="225" t="e">
        <v>#N/A</v>
      </c>
      <c r="HAO252" s="225" t="e">
        <v>#N/A</v>
      </c>
      <c r="HAP252" s="225" t="e">
        <v>#N/A</v>
      </c>
      <c r="HAQ252" s="225" t="e">
        <v>#N/A</v>
      </c>
      <c r="HAR252" s="225" t="e">
        <v>#N/A</v>
      </c>
      <c r="HAS252" s="225" t="e">
        <v>#N/A</v>
      </c>
      <c r="HAT252" s="225" t="e">
        <v>#N/A</v>
      </c>
      <c r="HAU252" s="225" t="e">
        <v>#N/A</v>
      </c>
      <c r="HAV252" s="225" t="e">
        <v>#N/A</v>
      </c>
      <c r="HAW252" s="225" t="e">
        <v>#N/A</v>
      </c>
      <c r="HAX252" s="225" t="e">
        <v>#N/A</v>
      </c>
      <c r="HAY252" s="225" t="e">
        <v>#N/A</v>
      </c>
      <c r="HAZ252" s="225" t="e">
        <v>#N/A</v>
      </c>
      <c r="HBA252" s="225" t="e">
        <v>#N/A</v>
      </c>
      <c r="HBB252" s="225" t="e">
        <v>#N/A</v>
      </c>
      <c r="HBC252" s="225" t="e">
        <v>#N/A</v>
      </c>
      <c r="HBD252" s="225" t="e">
        <v>#N/A</v>
      </c>
      <c r="HBE252" s="225" t="e">
        <v>#N/A</v>
      </c>
      <c r="HBF252" s="225" t="e">
        <v>#N/A</v>
      </c>
      <c r="HBG252" s="225" t="e">
        <v>#N/A</v>
      </c>
      <c r="HBH252" s="225" t="e">
        <v>#N/A</v>
      </c>
      <c r="HBI252" s="225" t="e">
        <v>#N/A</v>
      </c>
      <c r="HBJ252" s="225" t="e">
        <v>#N/A</v>
      </c>
      <c r="HBK252" s="225" t="e">
        <v>#N/A</v>
      </c>
      <c r="HBL252" s="225" t="e">
        <v>#N/A</v>
      </c>
      <c r="HBM252" s="225" t="e">
        <v>#N/A</v>
      </c>
      <c r="HBN252" s="225" t="e">
        <v>#N/A</v>
      </c>
      <c r="HBO252" s="225" t="e">
        <v>#N/A</v>
      </c>
      <c r="HBP252" s="225" t="e">
        <v>#N/A</v>
      </c>
      <c r="HBQ252" s="225" t="e">
        <v>#N/A</v>
      </c>
      <c r="HBR252" s="225" t="e">
        <v>#N/A</v>
      </c>
      <c r="HBS252" s="225" t="e">
        <v>#N/A</v>
      </c>
      <c r="HBT252" s="225" t="e">
        <v>#N/A</v>
      </c>
      <c r="HBU252" s="225" t="e">
        <v>#N/A</v>
      </c>
      <c r="HBV252" s="225" t="e">
        <v>#N/A</v>
      </c>
      <c r="HBW252" s="225" t="e">
        <v>#N/A</v>
      </c>
      <c r="HBX252" s="225" t="e">
        <v>#N/A</v>
      </c>
      <c r="HBY252" s="225" t="e">
        <v>#N/A</v>
      </c>
      <c r="HBZ252" s="225" t="e">
        <v>#N/A</v>
      </c>
      <c r="HCA252" s="225" t="e">
        <v>#N/A</v>
      </c>
      <c r="HCB252" s="225" t="e">
        <v>#N/A</v>
      </c>
      <c r="HCC252" s="225" t="e">
        <v>#N/A</v>
      </c>
      <c r="HCD252" s="225" t="e">
        <v>#N/A</v>
      </c>
      <c r="HCE252" s="225" t="e">
        <v>#N/A</v>
      </c>
      <c r="HCF252" s="225" t="e">
        <v>#N/A</v>
      </c>
      <c r="HCG252" s="225" t="e">
        <v>#N/A</v>
      </c>
      <c r="HCH252" s="225" t="e">
        <v>#N/A</v>
      </c>
      <c r="HCI252" s="225" t="e">
        <v>#N/A</v>
      </c>
      <c r="HCJ252" s="225" t="e">
        <v>#N/A</v>
      </c>
      <c r="HCK252" s="225" t="e">
        <v>#N/A</v>
      </c>
      <c r="HCL252" s="225" t="e">
        <v>#N/A</v>
      </c>
      <c r="HCM252" s="225" t="e">
        <v>#N/A</v>
      </c>
      <c r="HCN252" s="225" t="e">
        <v>#N/A</v>
      </c>
      <c r="HCO252" s="225" t="e">
        <v>#N/A</v>
      </c>
      <c r="HCP252" s="225" t="e">
        <v>#N/A</v>
      </c>
      <c r="HCQ252" s="225" t="e">
        <v>#N/A</v>
      </c>
      <c r="HCR252" s="225" t="e">
        <v>#N/A</v>
      </c>
      <c r="HCS252" s="225" t="e">
        <v>#N/A</v>
      </c>
      <c r="HCT252" s="225" t="e">
        <v>#N/A</v>
      </c>
      <c r="HCU252" s="225" t="e">
        <v>#N/A</v>
      </c>
      <c r="HCV252" s="225" t="e">
        <v>#N/A</v>
      </c>
      <c r="HCW252" s="225" t="e">
        <v>#N/A</v>
      </c>
      <c r="HCX252" s="225" t="e">
        <v>#N/A</v>
      </c>
      <c r="HCY252" s="225" t="e">
        <v>#N/A</v>
      </c>
      <c r="HCZ252" s="225" t="e">
        <v>#N/A</v>
      </c>
      <c r="HDA252" s="225" t="e">
        <v>#N/A</v>
      </c>
      <c r="HDB252" s="225" t="e">
        <v>#N/A</v>
      </c>
      <c r="HDC252" s="225" t="e">
        <v>#N/A</v>
      </c>
      <c r="HDD252" s="225" t="e">
        <v>#N/A</v>
      </c>
      <c r="HDE252" s="225" t="e">
        <v>#N/A</v>
      </c>
      <c r="HDF252" s="225" t="e">
        <v>#N/A</v>
      </c>
      <c r="HDG252" s="225" t="e">
        <v>#N/A</v>
      </c>
      <c r="HDH252" s="225" t="e">
        <v>#N/A</v>
      </c>
      <c r="HDI252" s="225" t="e">
        <v>#N/A</v>
      </c>
      <c r="HDJ252" s="225" t="e">
        <v>#N/A</v>
      </c>
      <c r="HDK252" s="225" t="e">
        <v>#N/A</v>
      </c>
      <c r="HDL252" s="225" t="e">
        <v>#N/A</v>
      </c>
      <c r="HDM252" s="225" t="e">
        <v>#N/A</v>
      </c>
      <c r="HDN252" s="225" t="e">
        <v>#N/A</v>
      </c>
      <c r="HDO252" s="225" t="e">
        <v>#N/A</v>
      </c>
      <c r="HDP252" s="225" t="e">
        <v>#N/A</v>
      </c>
      <c r="HDQ252" s="225" t="e">
        <v>#N/A</v>
      </c>
      <c r="HDR252" s="225" t="e">
        <v>#N/A</v>
      </c>
      <c r="HDS252" s="225" t="e">
        <v>#N/A</v>
      </c>
      <c r="HDT252" s="225" t="e">
        <v>#N/A</v>
      </c>
      <c r="HDU252" s="225" t="e">
        <v>#N/A</v>
      </c>
      <c r="HDV252" s="225" t="e">
        <v>#N/A</v>
      </c>
      <c r="HDW252" s="225" t="e">
        <v>#N/A</v>
      </c>
      <c r="HDX252" s="225" t="e">
        <v>#N/A</v>
      </c>
      <c r="HDY252" s="225" t="e">
        <v>#N/A</v>
      </c>
      <c r="HDZ252" s="225" t="e">
        <v>#N/A</v>
      </c>
      <c r="HEA252" s="225" t="e">
        <v>#N/A</v>
      </c>
      <c r="HEB252" s="225" t="e">
        <v>#N/A</v>
      </c>
      <c r="HEC252" s="225" t="e">
        <v>#N/A</v>
      </c>
      <c r="HED252" s="225" t="e">
        <v>#N/A</v>
      </c>
      <c r="HEE252" s="225" t="e">
        <v>#N/A</v>
      </c>
      <c r="HEF252" s="225" t="e">
        <v>#N/A</v>
      </c>
      <c r="HEG252" s="225" t="e">
        <v>#N/A</v>
      </c>
      <c r="HEH252" s="225" t="e">
        <v>#N/A</v>
      </c>
      <c r="HEI252" s="225" t="e">
        <v>#N/A</v>
      </c>
      <c r="HEJ252" s="225" t="e">
        <v>#N/A</v>
      </c>
      <c r="HEK252" s="225" t="e">
        <v>#N/A</v>
      </c>
      <c r="HEL252" s="225" t="e">
        <v>#N/A</v>
      </c>
      <c r="HEM252" s="225" t="e">
        <v>#N/A</v>
      </c>
      <c r="HEN252" s="225" t="e">
        <v>#N/A</v>
      </c>
      <c r="HEO252" s="225" t="e">
        <v>#N/A</v>
      </c>
      <c r="HEP252" s="225" t="e">
        <v>#N/A</v>
      </c>
      <c r="HEQ252" s="225" t="e">
        <v>#N/A</v>
      </c>
      <c r="HER252" s="225" t="e">
        <v>#N/A</v>
      </c>
      <c r="HES252" s="225" t="e">
        <v>#N/A</v>
      </c>
      <c r="HET252" s="225" t="e">
        <v>#N/A</v>
      </c>
      <c r="HEU252" s="225" t="e">
        <v>#N/A</v>
      </c>
      <c r="HEV252" s="225" t="e">
        <v>#N/A</v>
      </c>
      <c r="HEW252" s="225" t="e">
        <v>#N/A</v>
      </c>
      <c r="HEX252" s="225" t="e">
        <v>#N/A</v>
      </c>
      <c r="HEY252" s="225" t="e">
        <v>#N/A</v>
      </c>
      <c r="HEZ252" s="225" t="e">
        <v>#N/A</v>
      </c>
      <c r="HFA252" s="225" t="e">
        <v>#N/A</v>
      </c>
      <c r="HFB252" s="225" t="e">
        <v>#N/A</v>
      </c>
      <c r="HFC252" s="225" t="e">
        <v>#N/A</v>
      </c>
      <c r="HFD252" s="225" t="e">
        <v>#N/A</v>
      </c>
      <c r="HFE252" s="225" t="e">
        <v>#N/A</v>
      </c>
      <c r="HFF252" s="225" t="e">
        <v>#N/A</v>
      </c>
      <c r="HFG252" s="225" t="e">
        <v>#N/A</v>
      </c>
      <c r="HFH252" s="225" t="e">
        <v>#N/A</v>
      </c>
      <c r="HFI252" s="225" t="e">
        <v>#N/A</v>
      </c>
      <c r="HFJ252" s="225" t="e">
        <v>#N/A</v>
      </c>
      <c r="HFK252" s="225" t="e">
        <v>#N/A</v>
      </c>
      <c r="HFL252" s="225" t="e">
        <v>#N/A</v>
      </c>
      <c r="HFM252" s="225" t="e">
        <v>#N/A</v>
      </c>
      <c r="HFN252" s="225" t="e">
        <v>#N/A</v>
      </c>
      <c r="HFO252" s="225" t="e">
        <v>#N/A</v>
      </c>
      <c r="HFP252" s="225" t="e">
        <v>#N/A</v>
      </c>
      <c r="HFQ252" s="225" t="e">
        <v>#N/A</v>
      </c>
      <c r="HFR252" s="225" t="e">
        <v>#N/A</v>
      </c>
      <c r="HFS252" s="225" t="e">
        <v>#N/A</v>
      </c>
      <c r="HFT252" s="225" t="e">
        <v>#N/A</v>
      </c>
      <c r="HFU252" s="225" t="e">
        <v>#N/A</v>
      </c>
      <c r="HFV252" s="225" t="e">
        <v>#N/A</v>
      </c>
      <c r="HFW252" s="225" t="e">
        <v>#N/A</v>
      </c>
      <c r="HFX252" s="225" t="e">
        <v>#N/A</v>
      </c>
      <c r="HFY252" s="225" t="e">
        <v>#N/A</v>
      </c>
      <c r="HFZ252" s="225" t="e">
        <v>#N/A</v>
      </c>
      <c r="HGA252" s="225" t="e">
        <v>#N/A</v>
      </c>
      <c r="HGB252" s="225" t="e">
        <v>#N/A</v>
      </c>
      <c r="HGC252" s="225" t="e">
        <v>#N/A</v>
      </c>
      <c r="HGD252" s="225" t="e">
        <v>#N/A</v>
      </c>
      <c r="HGE252" s="225" t="e">
        <v>#N/A</v>
      </c>
      <c r="HGF252" s="225" t="e">
        <v>#N/A</v>
      </c>
      <c r="HGG252" s="225" t="e">
        <v>#N/A</v>
      </c>
      <c r="HGH252" s="225" t="e">
        <v>#N/A</v>
      </c>
      <c r="HGI252" s="225" t="e">
        <v>#N/A</v>
      </c>
      <c r="HGJ252" s="225" t="e">
        <v>#N/A</v>
      </c>
      <c r="HGK252" s="225" t="e">
        <v>#N/A</v>
      </c>
      <c r="HGL252" s="225" t="e">
        <v>#N/A</v>
      </c>
      <c r="HGM252" s="225" t="e">
        <v>#N/A</v>
      </c>
      <c r="HGN252" s="225" t="e">
        <v>#N/A</v>
      </c>
      <c r="HGO252" s="225" t="e">
        <v>#N/A</v>
      </c>
      <c r="HGP252" s="225" t="e">
        <v>#N/A</v>
      </c>
      <c r="HGQ252" s="225" t="e">
        <v>#N/A</v>
      </c>
      <c r="HGR252" s="225" t="e">
        <v>#N/A</v>
      </c>
      <c r="HGS252" s="225" t="e">
        <v>#N/A</v>
      </c>
      <c r="HGT252" s="225" t="e">
        <v>#N/A</v>
      </c>
      <c r="HGU252" s="225" t="e">
        <v>#N/A</v>
      </c>
      <c r="HGV252" s="225" t="e">
        <v>#N/A</v>
      </c>
      <c r="HGW252" s="225" t="e">
        <v>#N/A</v>
      </c>
      <c r="HGX252" s="225" t="e">
        <v>#N/A</v>
      </c>
      <c r="HGY252" s="225" t="e">
        <v>#N/A</v>
      </c>
      <c r="HGZ252" s="225" t="e">
        <v>#N/A</v>
      </c>
      <c r="HHA252" s="225" t="e">
        <v>#N/A</v>
      </c>
      <c r="HHB252" s="225" t="e">
        <v>#N/A</v>
      </c>
      <c r="HHC252" s="225" t="e">
        <v>#N/A</v>
      </c>
      <c r="HHD252" s="225" t="e">
        <v>#N/A</v>
      </c>
      <c r="HHE252" s="225" t="e">
        <v>#N/A</v>
      </c>
      <c r="HHF252" s="225" t="e">
        <v>#N/A</v>
      </c>
      <c r="HHG252" s="225" t="e">
        <v>#N/A</v>
      </c>
      <c r="HHH252" s="225" t="e">
        <v>#N/A</v>
      </c>
      <c r="HHI252" s="225" t="e">
        <v>#N/A</v>
      </c>
      <c r="HHJ252" s="225" t="e">
        <v>#N/A</v>
      </c>
      <c r="HHK252" s="225" t="e">
        <v>#N/A</v>
      </c>
      <c r="HHL252" s="225" t="e">
        <v>#N/A</v>
      </c>
      <c r="HHM252" s="225" t="e">
        <v>#N/A</v>
      </c>
      <c r="HHN252" s="225" t="e">
        <v>#N/A</v>
      </c>
      <c r="HHO252" s="225" t="e">
        <v>#N/A</v>
      </c>
      <c r="HHP252" s="225" t="e">
        <v>#N/A</v>
      </c>
      <c r="HHQ252" s="225" t="e">
        <v>#N/A</v>
      </c>
      <c r="HHR252" s="225" t="e">
        <v>#N/A</v>
      </c>
      <c r="HHS252" s="225" t="e">
        <v>#N/A</v>
      </c>
      <c r="HHT252" s="225" t="e">
        <v>#N/A</v>
      </c>
      <c r="HHU252" s="225" t="e">
        <v>#N/A</v>
      </c>
      <c r="HHV252" s="225" t="e">
        <v>#N/A</v>
      </c>
      <c r="HHW252" s="225" t="e">
        <v>#N/A</v>
      </c>
      <c r="HHX252" s="225" t="e">
        <v>#N/A</v>
      </c>
      <c r="HHY252" s="225" t="e">
        <v>#N/A</v>
      </c>
      <c r="HHZ252" s="225" t="e">
        <v>#N/A</v>
      </c>
      <c r="HIA252" s="225" t="e">
        <v>#N/A</v>
      </c>
      <c r="HIB252" s="225" t="e">
        <v>#N/A</v>
      </c>
      <c r="HIC252" s="225" t="e">
        <v>#N/A</v>
      </c>
      <c r="HID252" s="225" t="e">
        <v>#N/A</v>
      </c>
      <c r="HIE252" s="225" t="e">
        <v>#N/A</v>
      </c>
      <c r="HIF252" s="225" t="e">
        <v>#N/A</v>
      </c>
      <c r="HIG252" s="225" t="e">
        <v>#N/A</v>
      </c>
      <c r="HIH252" s="225" t="e">
        <v>#N/A</v>
      </c>
      <c r="HII252" s="225" t="e">
        <v>#N/A</v>
      </c>
      <c r="HIJ252" s="225" t="e">
        <v>#N/A</v>
      </c>
      <c r="HIK252" s="225" t="e">
        <v>#N/A</v>
      </c>
      <c r="HIL252" s="225" t="e">
        <v>#N/A</v>
      </c>
      <c r="HIM252" s="225" t="e">
        <v>#N/A</v>
      </c>
      <c r="HIN252" s="225" t="e">
        <v>#N/A</v>
      </c>
      <c r="HIO252" s="225" t="e">
        <v>#N/A</v>
      </c>
      <c r="HIP252" s="225" t="e">
        <v>#N/A</v>
      </c>
      <c r="HIQ252" s="225" t="e">
        <v>#N/A</v>
      </c>
      <c r="HIR252" s="225" t="e">
        <v>#N/A</v>
      </c>
      <c r="HIS252" s="225" t="e">
        <v>#N/A</v>
      </c>
      <c r="HIT252" s="225" t="e">
        <v>#N/A</v>
      </c>
      <c r="HIU252" s="225" t="e">
        <v>#N/A</v>
      </c>
      <c r="HIV252" s="225" t="e">
        <v>#N/A</v>
      </c>
      <c r="HIW252" s="225" t="e">
        <v>#N/A</v>
      </c>
      <c r="HIX252" s="225" t="e">
        <v>#N/A</v>
      </c>
      <c r="HIY252" s="225" t="e">
        <v>#N/A</v>
      </c>
      <c r="HIZ252" s="225" t="e">
        <v>#N/A</v>
      </c>
      <c r="HJA252" s="225" t="e">
        <v>#N/A</v>
      </c>
      <c r="HJB252" s="225" t="e">
        <v>#N/A</v>
      </c>
      <c r="HJC252" s="225" t="e">
        <v>#N/A</v>
      </c>
      <c r="HJD252" s="225" t="e">
        <v>#N/A</v>
      </c>
      <c r="HJE252" s="225" t="e">
        <v>#N/A</v>
      </c>
      <c r="HJF252" s="225" t="e">
        <v>#N/A</v>
      </c>
      <c r="HJG252" s="225" t="e">
        <v>#N/A</v>
      </c>
      <c r="HJH252" s="225" t="e">
        <v>#N/A</v>
      </c>
      <c r="HJI252" s="225" t="e">
        <v>#N/A</v>
      </c>
      <c r="HJJ252" s="225" t="e">
        <v>#N/A</v>
      </c>
      <c r="HJK252" s="225" t="e">
        <v>#N/A</v>
      </c>
      <c r="HJL252" s="225" t="e">
        <v>#N/A</v>
      </c>
      <c r="HJM252" s="225" t="e">
        <v>#N/A</v>
      </c>
      <c r="HJN252" s="225" t="e">
        <v>#N/A</v>
      </c>
      <c r="HJO252" s="225" t="e">
        <v>#N/A</v>
      </c>
      <c r="HJP252" s="225" t="e">
        <v>#N/A</v>
      </c>
      <c r="HJQ252" s="225" t="e">
        <v>#N/A</v>
      </c>
      <c r="HJR252" s="225" t="e">
        <v>#N/A</v>
      </c>
      <c r="HJS252" s="225" t="e">
        <v>#N/A</v>
      </c>
      <c r="HJT252" s="225" t="e">
        <v>#N/A</v>
      </c>
      <c r="HJU252" s="225" t="e">
        <v>#N/A</v>
      </c>
      <c r="HJV252" s="225" t="e">
        <v>#N/A</v>
      </c>
      <c r="HJW252" s="225" t="e">
        <v>#N/A</v>
      </c>
      <c r="HJX252" s="225" t="e">
        <v>#N/A</v>
      </c>
      <c r="HJY252" s="225" t="e">
        <v>#N/A</v>
      </c>
      <c r="HJZ252" s="225" t="e">
        <v>#N/A</v>
      </c>
      <c r="HKA252" s="225" t="e">
        <v>#N/A</v>
      </c>
      <c r="HKB252" s="225" t="e">
        <v>#N/A</v>
      </c>
      <c r="HKC252" s="225" t="e">
        <v>#N/A</v>
      </c>
      <c r="HKD252" s="225" t="e">
        <v>#N/A</v>
      </c>
      <c r="HKE252" s="225" t="e">
        <v>#N/A</v>
      </c>
      <c r="HKF252" s="225" t="e">
        <v>#N/A</v>
      </c>
      <c r="HKG252" s="225" t="e">
        <v>#N/A</v>
      </c>
      <c r="HKH252" s="225" t="e">
        <v>#N/A</v>
      </c>
      <c r="HKI252" s="225" t="e">
        <v>#N/A</v>
      </c>
      <c r="HKJ252" s="225" t="e">
        <v>#N/A</v>
      </c>
      <c r="HKK252" s="225" t="e">
        <v>#N/A</v>
      </c>
      <c r="HKL252" s="225" t="e">
        <v>#N/A</v>
      </c>
      <c r="HKM252" s="225" t="e">
        <v>#N/A</v>
      </c>
      <c r="HKN252" s="225" t="e">
        <v>#N/A</v>
      </c>
      <c r="HKO252" s="225" t="e">
        <v>#N/A</v>
      </c>
      <c r="HKP252" s="225" t="e">
        <v>#N/A</v>
      </c>
      <c r="HKQ252" s="225" t="e">
        <v>#N/A</v>
      </c>
      <c r="HKR252" s="225" t="e">
        <v>#N/A</v>
      </c>
      <c r="HKS252" s="225" t="e">
        <v>#N/A</v>
      </c>
      <c r="HKT252" s="225" t="e">
        <v>#N/A</v>
      </c>
      <c r="HKU252" s="225" t="e">
        <v>#N/A</v>
      </c>
      <c r="HKV252" s="225" t="e">
        <v>#N/A</v>
      </c>
      <c r="HKW252" s="225" t="e">
        <v>#N/A</v>
      </c>
      <c r="HKX252" s="225" t="e">
        <v>#N/A</v>
      </c>
      <c r="HKY252" s="225" t="e">
        <v>#N/A</v>
      </c>
      <c r="HKZ252" s="225" t="e">
        <v>#N/A</v>
      </c>
      <c r="HLA252" s="225" t="e">
        <v>#N/A</v>
      </c>
      <c r="HLB252" s="225" t="e">
        <v>#N/A</v>
      </c>
      <c r="HLC252" s="225" t="e">
        <v>#N/A</v>
      </c>
      <c r="HLD252" s="225" t="e">
        <v>#N/A</v>
      </c>
      <c r="HLE252" s="225" t="e">
        <v>#N/A</v>
      </c>
      <c r="HLF252" s="225" t="e">
        <v>#N/A</v>
      </c>
      <c r="HLG252" s="225" t="e">
        <v>#N/A</v>
      </c>
      <c r="HLH252" s="225" t="e">
        <v>#N/A</v>
      </c>
      <c r="HLI252" s="225" t="e">
        <v>#N/A</v>
      </c>
      <c r="HLJ252" s="225" t="e">
        <v>#N/A</v>
      </c>
      <c r="HLK252" s="225" t="e">
        <v>#N/A</v>
      </c>
      <c r="HLL252" s="225" t="e">
        <v>#N/A</v>
      </c>
      <c r="HLM252" s="225" t="e">
        <v>#N/A</v>
      </c>
      <c r="HLN252" s="225" t="e">
        <v>#N/A</v>
      </c>
      <c r="HLO252" s="225" t="e">
        <v>#N/A</v>
      </c>
      <c r="HLP252" s="225" t="e">
        <v>#N/A</v>
      </c>
      <c r="HLQ252" s="225" t="e">
        <v>#N/A</v>
      </c>
      <c r="HLR252" s="225" t="e">
        <v>#N/A</v>
      </c>
      <c r="HLS252" s="225" t="e">
        <v>#N/A</v>
      </c>
      <c r="HLT252" s="225" t="e">
        <v>#N/A</v>
      </c>
      <c r="HLU252" s="225" t="e">
        <v>#N/A</v>
      </c>
      <c r="HLV252" s="225" t="e">
        <v>#N/A</v>
      </c>
      <c r="HLW252" s="225" t="e">
        <v>#N/A</v>
      </c>
      <c r="HLX252" s="225" t="e">
        <v>#N/A</v>
      </c>
      <c r="HLY252" s="225" t="e">
        <v>#N/A</v>
      </c>
      <c r="HLZ252" s="225" t="e">
        <v>#N/A</v>
      </c>
      <c r="HMA252" s="225" t="e">
        <v>#N/A</v>
      </c>
      <c r="HMB252" s="225" t="e">
        <v>#N/A</v>
      </c>
      <c r="HMC252" s="225" t="e">
        <v>#N/A</v>
      </c>
      <c r="HMD252" s="225" t="e">
        <v>#N/A</v>
      </c>
      <c r="HME252" s="225" t="e">
        <v>#N/A</v>
      </c>
      <c r="HMF252" s="225" t="e">
        <v>#N/A</v>
      </c>
      <c r="HMG252" s="225" t="e">
        <v>#N/A</v>
      </c>
      <c r="HMH252" s="225" t="e">
        <v>#N/A</v>
      </c>
      <c r="HMI252" s="225" t="e">
        <v>#N/A</v>
      </c>
      <c r="HMJ252" s="225" t="e">
        <v>#N/A</v>
      </c>
      <c r="HMK252" s="225" t="e">
        <v>#N/A</v>
      </c>
      <c r="HML252" s="225" t="e">
        <v>#N/A</v>
      </c>
      <c r="HMM252" s="225" t="e">
        <v>#N/A</v>
      </c>
      <c r="HMN252" s="225" t="e">
        <v>#N/A</v>
      </c>
      <c r="HMO252" s="225" t="e">
        <v>#N/A</v>
      </c>
      <c r="HMP252" s="225" t="e">
        <v>#N/A</v>
      </c>
      <c r="HMQ252" s="225" t="e">
        <v>#N/A</v>
      </c>
      <c r="HMR252" s="225" t="e">
        <v>#N/A</v>
      </c>
      <c r="HMS252" s="225" t="e">
        <v>#N/A</v>
      </c>
      <c r="HMT252" s="225" t="e">
        <v>#N/A</v>
      </c>
      <c r="HMU252" s="225" t="e">
        <v>#N/A</v>
      </c>
      <c r="HMV252" s="225" t="e">
        <v>#N/A</v>
      </c>
      <c r="HMW252" s="225" t="e">
        <v>#N/A</v>
      </c>
      <c r="HMX252" s="225" t="e">
        <v>#N/A</v>
      </c>
      <c r="HMY252" s="225" t="e">
        <v>#N/A</v>
      </c>
      <c r="HMZ252" s="225" t="e">
        <v>#N/A</v>
      </c>
      <c r="HNA252" s="225" t="e">
        <v>#N/A</v>
      </c>
      <c r="HNB252" s="225" t="e">
        <v>#N/A</v>
      </c>
      <c r="HNC252" s="225" t="e">
        <v>#N/A</v>
      </c>
      <c r="HND252" s="225" t="e">
        <v>#N/A</v>
      </c>
      <c r="HNE252" s="225" t="e">
        <v>#N/A</v>
      </c>
      <c r="HNF252" s="225" t="e">
        <v>#N/A</v>
      </c>
      <c r="HNG252" s="225" t="e">
        <v>#N/A</v>
      </c>
      <c r="HNH252" s="225" t="e">
        <v>#N/A</v>
      </c>
      <c r="HNI252" s="225" t="e">
        <v>#N/A</v>
      </c>
      <c r="HNJ252" s="225" t="e">
        <v>#N/A</v>
      </c>
      <c r="HNK252" s="225" t="e">
        <v>#N/A</v>
      </c>
      <c r="HNL252" s="225" t="e">
        <v>#N/A</v>
      </c>
      <c r="HNM252" s="225" t="e">
        <v>#N/A</v>
      </c>
      <c r="HNN252" s="225" t="e">
        <v>#N/A</v>
      </c>
      <c r="HNO252" s="225" t="e">
        <v>#N/A</v>
      </c>
      <c r="HNP252" s="225" t="e">
        <v>#N/A</v>
      </c>
      <c r="HNQ252" s="225" t="e">
        <v>#N/A</v>
      </c>
      <c r="HNR252" s="225" t="e">
        <v>#N/A</v>
      </c>
      <c r="HNS252" s="225" t="e">
        <v>#N/A</v>
      </c>
      <c r="HNT252" s="225" t="e">
        <v>#N/A</v>
      </c>
      <c r="HNU252" s="225" t="e">
        <v>#N/A</v>
      </c>
      <c r="HNV252" s="225" t="e">
        <v>#N/A</v>
      </c>
      <c r="HNW252" s="225" t="e">
        <v>#N/A</v>
      </c>
      <c r="HNX252" s="225" t="e">
        <v>#N/A</v>
      </c>
      <c r="HNY252" s="225" t="e">
        <v>#N/A</v>
      </c>
      <c r="HNZ252" s="225" t="e">
        <v>#N/A</v>
      </c>
      <c r="HOA252" s="225" t="e">
        <v>#N/A</v>
      </c>
      <c r="HOB252" s="225" t="e">
        <v>#N/A</v>
      </c>
      <c r="HOC252" s="225" t="e">
        <v>#N/A</v>
      </c>
      <c r="HOD252" s="225" t="e">
        <v>#N/A</v>
      </c>
      <c r="HOE252" s="225" t="e">
        <v>#N/A</v>
      </c>
      <c r="HOF252" s="225" t="e">
        <v>#N/A</v>
      </c>
      <c r="HOG252" s="225" t="e">
        <v>#N/A</v>
      </c>
      <c r="HOH252" s="225" t="e">
        <v>#N/A</v>
      </c>
      <c r="HOI252" s="225" t="e">
        <v>#N/A</v>
      </c>
      <c r="HOJ252" s="225" t="e">
        <v>#N/A</v>
      </c>
      <c r="HOK252" s="225" t="e">
        <v>#N/A</v>
      </c>
      <c r="HOL252" s="225" t="e">
        <v>#N/A</v>
      </c>
      <c r="HOM252" s="225" t="e">
        <v>#N/A</v>
      </c>
      <c r="HON252" s="225" t="e">
        <v>#N/A</v>
      </c>
      <c r="HOO252" s="225" t="e">
        <v>#N/A</v>
      </c>
      <c r="HOP252" s="225" t="e">
        <v>#N/A</v>
      </c>
      <c r="HOQ252" s="225" t="e">
        <v>#N/A</v>
      </c>
      <c r="HOR252" s="225" t="e">
        <v>#N/A</v>
      </c>
      <c r="HOS252" s="225" t="e">
        <v>#N/A</v>
      </c>
      <c r="HOT252" s="225" t="e">
        <v>#N/A</v>
      </c>
      <c r="HOU252" s="225" t="e">
        <v>#N/A</v>
      </c>
      <c r="HOV252" s="225" t="e">
        <v>#N/A</v>
      </c>
      <c r="HOW252" s="225" t="e">
        <v>#N/A</v>
      </c>
      <c r="HOX252" s="225" t="e">
        <v>#N/A</v>
      </c>
      <c r="HOY252" s="225" t="e">
        <v>#N/A</v>
      </c>
      <c r="HOZ252" s="225" t="e">
        <v>#N/A</v>
      </c>
      <c r="HPA252" s="225" t="e">
        <v>#N/A</v>
      </c>
      <c r="HPB252" s="225" t="e">
        <v>#N/A</v>
      </c>
      <c r="HPC252" s="225" t="e">
        <v>#N/A</v>
      </c>
      <c r="HPD252" s="225" t="e">
        <v>#N/A</v>
      </c>
      <c r="HPE252" s="225" t="e">
        <v>#N/A</v>
      </c>
      <c r="HPF252" s="225" t="e">
        <v>#N/A</v>
      </c>
      <c r="HPG252" s="225" t="e">
        <v>#N/A</v>
      </c>
      <c r="HPH252" s="225" t="e">
        <v>#N/A</v>
      </c>
      <c r="HPI252" s="225" t="e">
        <v>#N/A</v>
      </c>
      <c r="HPJ252" s="225" t="e">
        <v>#N/A</v>
      </c>
      <c r="HPK252" s="225" t="e">
        <v>#N/A</v>
      </c>
      <c r="HPL252" s="225" t="e">
        <v>#N/A</v>
      </c>
      <c r="HPM252" s="225" t="e">
        <v>#N/A</v>
      </c>
      <c r="HPN252" s="225" t="e">
        <v>#N/A</v>
      </c>
      <c r="HPO252" s="225" t="e">
        <v>#N/A</v>
      </c>
      <c r="HPP252" s="225" t="e">
        <v>#N/A</v>
      </c>
      <c r="HPQ252" s="225" t="e">
        <v>#N/A</v>
      </c>
      <c r="HPR252" s="225" t="e">
        <v>#N/A</v>
      </c>
      <c r="HPS252" s="225" t="e">
        <v>#N/A</v>
      </c>
      <c r="HPT252" s="225" t="e">
        <v>#N/A</v>
      </c>
      <c r="HPU252" s="225" t="e">
        <v>#N/A</v>
      </c>
      <c r="HPV252" s="225" t="e">
        <v>#N/A</v>
      </c>
      <c r="HPW252" s="225" t="e">
        <v>#N/A</v>
      </c>
      <c r="HPX252" s="225" t="e">
        <v>#N/A</v>
      </c>
      <c r="HPY252" s="225" t="e">
        <v>#N/A</v>
      </c>
      <c r="HPZ252" s="225" t="e">
        <v>#N/A</v>
      </c>
      <c r="HQA252" s="225" t="e">
        <v>#N/A</v>
      </c>
      <c r="HQB252" s="225" t="e">
        <v>#N/A</v>
      </c>
      <c r="HQC252" s="225" t="e">
        <v>#N/A</v>
      </c>
      <c r="HQD252" s="225" t="e">
        <v>#N/A</v>
      </c>
      <c r="HQE252" s="225" t="e">
        <v>#N/A</v>
      </c>
      <c r="HQF252" s="225" t="e">
        <v>#N/A</v>
      </c>
      <c r="HQG252" s="225" t="e">
        <v>#N/A</v>
      </c>
      <c r="HQH252" s="225" t="e">
        <v>#N/A</v>
      </c>
      <c r="HQI252" s="225" t="e">
        <v>#N/A</v>
      </c>
      <c r="HQJ252" s="225" t="e">
        <v>#N/A</v>
      </c>
      <c r="HQK252" s="225" t="e">
        <v>#N/A</v>
      </c>
      <c r="HQL252" s="225" t="e">
        <v>#N/A</v>
      </c>
      <c r="HQM252" s="225" t="e">
        <v>#N/A</v>
      </c>
      <c r="HQN252" s="225" t="e">
        <v>#N/A</v>
      </c>
      <c r="HQO252" s="225" t="e">
        <v>#N/A</v>
      </c>
      <c r="HQP252" s="225" t="e">
        <v>#N/A</v>
      </c>
      <c r="HQQ252" s="225" t="e">
        <v>#N/A</v>
      </c>
      <c r="HQR252" s="225" t="e">
        <v>#N/A</v>
      </c>
      <c r="HQS252" s="225" t="e">
        <v>#N/A</v>
      </c>
      <c r="HQT252" s="225" t="e">
        <v>#N/A</v>
      </c>
      <c r="HQU252" s="225" t="e">
        <v>#N/A</v>
      </c>
      <c r="HQV252" s="225" t="e">
        <v>#N/A</v>
      </c>
      <c r="HQW252" s="225" t="e">
        <v>#N/A</v>
      </c>
      <c r="HQX252" s="225" t="e">
        <v>#N/A</v>
      </c>
      <c r="HQY252" s="225" t="e">
        <v>#N/A</v>
      </c>
      <c r="HQZ252" s="225" t="e">
        <v>#N/A</v>
      </c>
      <c r="HRA252" s="225" t="e">
        <v>#N/A</v>
      </c>
      <c r="HRB252" s="225" t="e">
        <v>#N/A</v>
      </c>
      <c r="HRC252" s="225" t="e">
        <v>#N/A</v>
      </c>
      <c r="HRD252" s="225" t="e">
        <v>#N/A</v>
      </c>
      <c r="HRE252" s="225" t="e">
        <v>#N/A</v>
      </c>
      <c r="HRF252" s="225" t="e">
        <v>#N/A</v>
      </c>
      <c r="HRG252" s="225" t="e">
        <v>#N/A</v>
      </c>
      <c r="HRH252" s="225" t="e">
        <v>#N/A</v>
      </c>
      <c r="HRI252" s="225" t="e">
        <v>#N/A</v>
      </c>
      <c r="HRJ252" s="225" t="e">
        <v>#N/A</v>
      </c>
      <c r="HRK252" s="225" t="e">
        <v>#N/A</v>
      </c>
      <c r="HRL252" s="225" t="e">
        <v>#N/A</v>
      </c>
      <c r="HRM252" s="225" t="e">
        <v>#N/A</v>
      </c>
      <c r="HRN252" s="225" t="e">
        <v>#N/A</v>
      </c>
      <c r="HRO252" s="225" t="e">
        <v>#N/A</v>
      </c>
      <c r="HRP252" s="225" t="e">
        <v>#N/A</v>
      </c>
      <c r="HRQ252" s="225" t="e">
        <v>#N/A</v>
      </c>
      <c r="HRR252" s="225" t="e">
        <v>#N/A</v>
      </c>
      <c r="HRS252" s="225" t="e">
        <v>#N/A</v>
      </c>
      <c r="HRT252" s="225" t="e">
        <v>#N/A</v>
      </c>
      <c r="HRU252" s="225" t="e">
        <v>#N/A</v>
      </c>
      <c r="HRV252" s="225" t="e">
        <v>#N/A</v>
      </c>
      <c r="HRW252" s="225" t="e">
        <v>#N/A</v>
      </c>
      <c r="HRX252" s="225" t="e">
        <v>#N/A</v>
      </c>
      <c r="HRY252" s="225" t="e">
        <v>#N/A</v>
      </c>
      <c r="HRZ252" s="225" t="e">
        <v>#N/A</v>
      </c>
      <c r="HSA252" s="225" t="e">
        <v>#N/A</v>
      </c>
      <c r="HSB252" s="225" t="e">
        <v>#N/A</v>
      </c>
      <c r="HSC252" s="225" t="e">
        <v>#N/A</v>
      </c>
      <c r="HSD252" s="225" t="e">
        <v>#N/A</v>
      </c>
      <c r="HSE252" s="225" t="e">
        <v>#N/A</v>
      </c>
      <c r="HSF252" s="225" t="e">
        <v>#N/A</v>
      </c>
      <c r="HSG252" s="225" t="e">
        <v>#N/A</v>
      </c>
      <c r="HSH252" s="225" t="e">
        <v>#N/A</v>
      </c>
      <c r="HSI252" s="225" t="e">
        <v>#N/A</v>
      </c>
      <c r="HSJ252" s="225" t="e">
        <v>#N/A</v>
      </c>
      <c r="HSK252" s="225" t="e">
        <v>#N/A</v>
      </c>
      <c r="HSL252" s="225" t="e">
        <v>#N/A</v>
      </c>
      <c r="HSM252" s="225" t="e">
        <v>#N/A</v>
      </c>
      <c r="HSN252" s="225" t="e">
        <v>#N/A</v>
      </c>
      <c r="HSO252" s="225" t="e">
        <v>#N/A</v>
      </c>
      <c r="HSP252" s="225" t="e">
        <v>#N/A</v>
      </c>
      <c r="HSQ252" s="225" t="e">
        <v>#N/A</v>
      </c>
      <c r="HSR252" s="225" t="e">
        <v>#N/A</v>
      </c>
      <c r="HSS252" s="225" t="e">
        <v>#N/A</v>
      </c>
      <c r="HST252" s="225" t="e">
        <v>#N/A</v>
      </c>
      <c r="HSU252" s="225" t="e">
        <v>#N/A</v>
      </c>
      <c r="HSV252" s="225" t="e">
        <v>#N/A</v>
      </c>
      <c r="HSW252" s="225" t="e">
        <v>#N/A</v>
      </c>
      <c r="HSX252" s="225" t="e">
        <v>#N/A</v>
      </c>
      <c r="HSY252" s="225" t="e">
        <v>#N/A</v>
      </c>
      <c r="HSZ252" s="225" t="e">
        <v>#N/A</v>
      </c>
      <c r="HTA252" s="225" t="e">
        <v>#N/A</v>
      </c>
      <c r="HTB252" s="225" t="e">
        <v>#N/A</v>
      </c>
      <c r="HTC252" s="225" t="e">
        <v>#N/A</v>
      </c>
      <c r="HTD252" s="225" t="e">
        <v>#N/A</v>
      </c>
      <c r="HTE252" s="225" t="e">
        <v>#N/A</v>
      </c>
      <c r="HTF252" s="225" t="e">
        <v>#N/A</v>
      </c>
      <c r="HTG252" s="225" t="e">
        <v>#N/A</v>
      </c>
      <c r="HTH252" s="225" t="e">
        <v>#N/A</v>
      </c>
      <c r="HTI252" s="225" t="e">
        <v>#N/A</v>
      </c>
      <c r="HTJ252" s="225" t="e">
        <v>#N/A</v>
      </c>
      <c r="HTK252" s="225" t="e">
        <v>#N/A</v>
      </c>
      <c r="HTL252" s="225" t="e">
        <v>#N/A</v>
      </c>
      <c r="HTM252" s="225" t="e">
        <v>#N/A</v>
      </c>
      <c r="HTN252" s="225" t="e">
        <v>#N/A</v>
      </c>
      <c r="HTO252" s="225" t="e">
        <v>#N/A</v>
      </c>
      <c r="HTP252" s="225" t="e">
        <v>#N/A</v>
      </c>
      <c r="HTQ252" s="225" t="e">
        <v>#N/A</v>
      </c>
      <c r="HTR252" s="225" t="e">
        <v>#N/A</v>
      </c>
      <c r="HTS252" s="225" t="e">
        <v>#N/A</v>
      </c>
      <c r="HTT252" s="225" t="e">
        <v>#N/A</v>
      </c>
      <c r="HTU252" s="225" t="e">
        <v>#N/A</v>
      </c>
      <c r="HTV252" s="225" t="e">
        <v>#N/A</v>
      </c>
      <c r="HTW252" s="225" t="e">
        <v>#N/A</v>
      </c>
      <c r="HTX252" s="225" t="e">
        <v>#N/A</v>
      </c>
      <c r="HTY252" s="225" t="e">
        <v>#N/A</v>
      </c>
      <c r="HTZ252" s="225" t="e">
        <v>#N/A</v>
      </c>
      <c r="HUA252" s="225" t="e">
        <v>#N/A</v>
      </c>
      <c r="HUB252" s="225" t="e">
        <v>#N/A</v>
      </c>
      <c r="HUC252" s="225" t="e">
        <v>#N/A</v>
      </c>
      <c r="HUD252" s="225" t="e">
        <v>#N/A</v>
      </c>
      <c r="HUE252" s="225" t="e">
        <v>#N/A</v>
      </c>
      <c r="HUF252" s="225" t="e">
        <v>#N/A</v>
      </c>
      <c r="HUG252" s="225" t="e">
        <v>#N/A</v>
      </c>
      <c r="HUH252" s="225" t="e">
        <v>#N/A</v>
      </c>
      <c r="HUI252" s="225" t="e">
        <v>#N/A</v>
      </c>
      <c r="HUJ252" s="225" t="e">
        <v>#N/A</v>
      </c>
      <c r="HUK252" s="225" t="e">
        <v>#N/A</v>
      </c>
      <c r="HUL252" s="225" t="e">
        <v>#N/A</v>
      </c>
      <c r="HUM252" s="225" t="e">
        <v>#N/A</v>
      </c>
      <c r="HUN252" s="225" t="e">
        <v>#N/A</v>
      </c>
      <c r="HUO252" s="225" t="e">
        <v>#N/A</v>
      </c>
      <c r="HUP252" s="225" t="e">
        <v>#N/A</v>
      </c>
      <c r="HUQ252" s="225" t="e">
        <v>#N/A</v>
      </c>
      <c r="HUR252" s="225" t="e">
        <v>#N/A</v>
      </c>
      <c r="HUS252" s="225" t="e">
        <v>#N/A</v>
      </c>
      <c r="HUT252" s="225" t="e">
        <v>#N/A</v>
      </c>
      <c r="HUU252" s="225" t="e">
        <v>#N/A</v>
      </c>
      <c r="HUV252" s="225" t="e">
        <v>#N/A</v>
      </c>
      <c r="HUW252" s="225" t="e">
        <v>#N/A</v>
      </c>
      <c r="HUX252" s="225" t="e">
        <v>#N/A</v>
      </c>
      <c r="HUY252" s="225" t="e">
        <v>#N/A</v>
      </c>
      <c r="HUZ252" s="225" t="e">
        <v>#N/A</v>
      </c>
      <c r="HVA252" s="225" t="e">
        <v>#N/A</v>
      </c>
      <c r="HVB252" s="225" t="e">
        <v>#N/A</v>
      </c>
      <c r="HVC252" s="225" t="e">
        <v>#N/A</v>
      </c>
      <c r="HVD252" s="225" t="e">
        <v>#N/A</v>
      </c>
      <c r="HVE252" s="225" t="e">
        <v>#N/A</v>
      </c>
      <c r="HVF252" s="225" t="e">
        <v>#N/A</v>
      </c>
      <c r="HVG252" s="225" t="e">
        <v>#N/A</v>
      </c>
      <c r="HVH252" s="225" t="e">
        <v>#N/A</v>
      </c>
      <c r="HVI252" s="225" t="e">
        <v>#N/A</v>
      </c>
      <c r="HVJ252" s="225" t="e">
        <v>#N/A</v>
      </c>
      <c r="HVK252" s="225" t="e">
        <v>#N/A</v>
      </c>
      <c r="HVL252" s="225" t="e">
        <v>#N/A</v>
      </c>
      <c r="HVM252" s="225" t="e">
        <v>#N/A</v>
      </c>
      <c r="HVN252" s="225" t="e">
        <v>#N/A</v>
      </c>
      <c r="HVO252" s="225" t="e">
        <v>#N/A</v>
      </c>
      <c r="HVP252" s="225" t="e">
        <v>#N/A</v>
      </c>
      <c r="HVQ252" s="225" t="e">
        <v>#N/A</v>
      </c>
      <c r="HVR252" s="225" t="e">
        <v>#N/A</v>
      </c>
      <c r="HVS252" s="225" t="e">
        <v>#N/A</v>
      </c>
      <c r="HVT252" s="225" t="e">
        <v>#N/A</v>
      </c>
      <c r="HVU252" s="225" t="e">
        <v>#N/A</v>
      </c>
      <c r="HVV252" s="225" t="e">
        <v>#N/A</v>
      </c>
      <c r="HVW252" s="225" t="e">
        <v>#N/A</v>
      </c>
      <c r="HVX252" s="225" t="e">
        <v>#N/A</v>
      </c>
      <c r="HVY252" s="225" t="e">
        <v>#N/A</v>
      </c>
      <c r="HVZ252" s="225" t="e">
        <v>#N/A</v>
      </c>
      <c r="HWA252" s="225" t="e">
        <v>#N/A</v>
      </c>
      <c r="HWB252" s="225" t="e">
        <v>#N/A</v>
      </c>
      <c r="HWC252" s="225" t="e">
        <v>#N/A</v>
      </c>
      <c r="HWD252" s="225" t="e">
        <v>#N/A</v>
      </c>
      <c r="HWE252" s="225" t="e">
        <v>#N/A</v>
      </c>
      <c r="HWF252" s="225" t="e">
        <v>#N/A</v>
      </c>
      <c r="HWG252" s="225" t="e">
        <v>#N/A</v>
      </c>
      <c r="HWH252" s="225" t="e">
        <v>#N/A</v>
      </c>
      <c r="HWI252" s="225" t="e">
        <v>#N/A</v>
      </c>
      <c r="HWJ252" s="225" t="e">
        <v>#N/A</v>
      </c>
      <c r="HWK252" s="225" t="e">
        <v>#N/A</v>
      </c>
      <c r="HWL252" s="225" t="e">
        <v>#N/A</v>
      </c>
      <c r="HWM252" s="225" t="e">
        <v>#N/A</v>
      </c>
      <c r="HWN252" s="225" t="e">
        <v>#N/A</v>
      </c>
      <c r="HWO252" s="225" t="e">
        <v>#N/A</v>
      </c>
      <c r="HWP252" s="225" t="e">
        <v>#N/A</v>
      </c>
      <c r="HWQ252" s="225" t="e">
        <v>#N/A</v>
      </c>
      <c r="HWR252" s="225" t="e">
        <v>#N/A</v>
      </c>
      <c r="HWS252" s="225" t="e">
        <v>#N/A</v>
      </c>
      <c r="HWT252" s="225" t="e">
        <v>#N/A</v>
      </c>
      <c r="HWU252" s="225" t="e">
        <v>#N/A</v>
      </c>
      <c r="HWV252" s="225" t="e">
        <v>#N/A</v>
      </c>
      <c r="HWW252" s="225" t="e">
        <v>#N/A</v>
      </c>
      <c r="HWX252" s="225" t="e">
        <v>#N/A</v>
      </c>
      <c r="HWY252" s="225" t="e">
        <v>#N/A</v>
      </c>
      <c r="HWZ252" s="225" t="e">
        <v>#N/A</v>
      </c>
      <c r="HXA252" s="225" t="e">
        <v>#N/A</v>
      </c>
      <c r="HXB252" s="225" t="e">
        <v>#N/A</v>
      </c>
      <c r="HXC252" s="225" t="e">
        <v>#N/A</v>
      </c>
      <c r="HXD252" s="225" t="e">
        <v>#N/A</v>
      </c>
      <c r="HXE252" s="225" t="e">
        <v>#N/A</v>
      </c>
      <c r="HXF252" s="225" t="e">
        <v>#N/A</v>
      </c>
      <c r="HXG252" s="225" t="e">
        <v>#N/A</v>
      </c>
      <c r="HXH252" s="225" t="e">
        <v>#N/A</v>
      </c>
      <c r="HXI252" s="225" t="e">
        <v>#N/A</v>
      </c>
      <c r="HXJ252" s="225" t="e">
        <v>#N/A</v>
      </c>
      <c r="HXK252" s="225" t="e">
        <v>#N/A</v>
      </c>
      <c r="HXL252" s="225" t="e">
        <v>#N/A</v>
      </c>
      <c r="HXM252" s="225" t="e">
        <v>#N/A</v>
      </c>
      <c r="HXN252" s="225" t="e">
        <v>#N/A</v>
      </c>
      <c r="HXO252" s="225" t="e">
        <v>#N/A</v>
      </c>
      <c r="HXP252" s="225" t="e">
        <v>#N/A</v>
      </c>
      <c r="HXQ252" s="225" t="e">
        <v>#N/A</v>
      </c>
      <c r="HXR252" s="225" t="e">
        <v>#N/A</v>
      </c>
      <c r="HXS252" s="225" t="e">
        <v>#N/A</v>
      </c>
      <c r="HXT252" s="225" t="e">
        <v>#N/A</v>
      </c>
      <c r="HXU252" s="225" t="e">
        <v>#N/A</v>
      </c>
      <c r="HXV252" s="225" t="e">
        <v>#N/A</v>
      </c>
      <c r="HXW252" s="225" t="e">
        <v>#N/A</v>
      </c>
      <c r="HXX252" s="225" t="e">
        <v>#N/A</v>
      </c>
      <c r="HXY252" s="225" t="e">
        <v>#N/A</v>
      </c>
      <c r="HXZ252" s="225" t="e">
        <v>#N/A</v>
      </c>
      <c r="HYA252" s="225" t="e">
        <v>#N/A</v>
      </c>
      <c r="HYB252" s="225" t="e">
        <v>#N/A</v>
      </c>
      <c r="HYC252" s="225" t="e">
        <v>#N/A</v>
      </c>
      <c r="HYD252" s="225" t="e">
        <v>#N/A</v>
      </c>
      <c r="HYE252" s="225" t="e">
        <v>#N/A</v>
      </c>
      <c r="HYF252" s="225" t="e">
        <v>#N/A</v>
      </c>
      <c r="HYG252" s="225" t="e">
        <v>#N/A</v>
      </c>
      <c r="HYH252" s="225" t="e">
        <v>#N/A</v>
      </c>
      <c r="HYI252" s="225" t="e">
        <v>#N/A</v>
      </c>
      <c r="HYJ252" s="225" t="e">
        <v>#N/A</v>
      </c>
      <c r="HYK252" s="225" t="e">
        <v>#N/A</v>
      </c>
      <c r="HYL252" s="225" t="e">
        <v>#N/A</v>
      </c>
      <c r="HYM252" s="225" t="e">
        <v>#N/A</v>
      </c>
      <c r="HYN252" s="225" t="e">
        <v>#N/A</v>
      </c>
      <c r="HYO252" s="225" t="e">
        <v>#N/A</v>
      </c>
      <c r="HYP252" s="225" t="e">
        <v>#N/A</v>
      </c>
      <c r="HYQ252" s="225" t="e">
        <v>#N/A</v>
      </c>
      <c r="HYR252" s="225" t="e">
        <v>#N/A</v>
      </c>
      <c r="HYS252" s="225" t="e">
        <v>#N/A</v>
      </c>
      <c r="HYT252" s="225" t="e">
        <v>#N/A</v>
      </c>
      <c r="HYU252" s="225" t="e">
        <v>#N/A</v>
      </c>
      <c r="HYV252" s="225" t="e">
        <v>#N/A</v>
      </c>
      <c r="HYW252" s="225" t="e">
        <v>#N/A</v>
      </c>
      <c r="HYX252" s="225" t="e">
        <v>#N/A</v>
      </c>
      <c r="HYY252" s="225" t="e">
        <v>#N/A</v>
      </c>
      <c r="HYZ252" s="225" t="e">
        <v>#N/A</v>
      </c>
      <c r="HZA252" s="225" t="e">
        <v>#N/A</v>
      </c>
      <c r="HZB252" s="225" t="e">
        <v>#N/A</v>
      </c>
      <c r="HZC252" s="225" t="e">
        <v>#N/A</v>
      </c>
      <c r="HZD252" s="225" t="e">
        <v>#N/A</v>
      </c>
      <c r="HZE252" s="225" t="e">
        <v>#N/A</v>
      </c>
      <c r="HZF252" s="225" t="e">
        <v>#N/A</v>
      </c>
      <c r="HZG252" s="225" t="e">
        <v>#N/A</v>
      </c>
      <c r="HZH252" s="225" t="e">
        <v>#N/A</v>
      </c>
      <c r="HZI252" s="225" t="e">
        <v>#N/A</v>
      </c>
      <c r="HZJ252" s="225" t="e">
        <v>#N/A</v>
      </c>
      <c r="HZK252" s="225" t="e">
        <v>#N/A</v>
      </c>
      <c r="HZL252" s="225" t="e">
        <v>#N/A</v>
      </c>
      <c r="HZM252" s="225" t="e">
        <v>#N/A</v>
      </c>
      <c r="HZN252" s="225" t="e">
        <v>#N/A</v>
      </c>
      <c r="HZO252" s="225" t="e">
        <v>#N/A</v>
      </c>
      <c r="HZP252" s="225" t="e">
        <v>#N/A</v>
      </c>
      <c r="HZQ252" s="225" t="e">
        <v>#N/A</v>
      </c>
      <c r="HZR252" s="225" t="e">
        <v>#N/A</v>
      </c>
      <c r="HZS252" s="225" t="e">
        <v>#N/A</v>
      </c>
      <c r="HZT252" s="225" t="e">
        <v>#N/A</v>
      </c>
      <c r="HZU252" s="225" t="e">
        <v>#N/A</v>
      </c>
      <c r="HZV252" s="225" t="e">
        <v>#N/A</v>
      </c>
      <c r="HZW252" s="225" t="e">
        <v>#N/A</v>
      </c>
      <c r="HZX252" s="225" t="e">
        <v>#N/A</v>
      </c>
      <c r="HZY252" s="225" t="e">
        <v>#N/A</v>
      </c>
      <c r="HZZ252" s="225" t="e">
        <v>#N/A</v>
      </c>
      <c r="IAA252" s="225" t="e">
        <v>#N/A</v>
      </c>
      <c r="IAB252" s="225" t="e">
        <v>#N/A</v>
      </c>
      <c r="IAC252" s="225" t="e">
        <v>#N/A</v>
      </c>
      <c r="IAD252" s="225" t="e">
        <v>#N/A</v>
      </c>
      <c r="IAE252" s="225" t="e">
        <v>#N/A</v>
      </c>
      <c r="IAF252" s="225" t="e">
        <v>#N/A</v>
      </c>
      <c r="IAG252" s="225" t="e">
        <v>#N/A</v>
      </c>
      <c r="IAH252" s="225" t="e">
        <v>#N/A</v>
      </c>
      <c r="IAI252" s="225" t="e">
        <v>#N/A</v>
      </c>
      <c r="IAJ252" s="225" t="e">
        <v>#N/A</v>
      </c>
      <c r="IAK252" s="225" t="e">
        <v>#N/A</v>
      </c>
      <c r="IAL252" s="225" t="e">
        <v>#N/A</v>
      </c>
      <c r="IAM252" s="225" t="e">
        <v>#N/A</v>
      </c>
      <c r="IAN252" s="225" t="e">
        <v>#N/A</v>
      </c>
      <c r="IAO252" s="225" t="e">
        <v>#N/A</v>
      </c>
      <c r="IAP252" s="225" t="e">
        <v>#N/A</v>
      </c>
      <c r="IAQ252" s="225" t="e">
        <v>#N/A</v>
      </c>
      <c r="IAR252" s="225" t="e">
        <v>#N/A</v>
      </c>
      <c r="IAS252" s="225" t="e">
        <v>#N/A</v>
      </c>
      <c r="IAT252" s="225" t="e">
        <v>#N/A</v>
      </c>
      <c r="IAU252" s="225" t="e">
        <v>#N/A</v>
      </c>
      <c r="IAV252" s="225" t="e">
        <v>#N/A</v>
      </c>
      <c r="IAW252" s="225" t="e">
        <v>#N/A</v>
      </c>
      <c r="IAX252" s="225" t="e">
        <v>#N/A</v>
      </c>
      <c r="IAY252" s="225" t="e">
        <v>#N/A</v>
      </c>
      <c r="IAZ252" s="225" t="e">
        <v>#N/A</v>
      </c>
      <c r="IBA252" s="225" t="e">
        <v>#N/A</v>
      </c>
      <c r="IBB252" s="225" t="e">
        <v>#N/A</v>
      </c>
      <c r="IBC252" s="225" t="e">
        <v>#N/A</v>
      </c>
      <c r="IBD252" s="225" t="e">
        <v>#N/A</v>
      </c>
      <c r="IBE252" s="225" t="e">
        <v>#N/A</v>
      </c>
      <c r="IBF252" s="225" t="e">
        <v>#N/A</v>
      </c>
      <c r="IBG252" s="225" t="e">
        <v>#N/A</v>
      </c>
      <c r="IBH252" s="225" t="e">
        <v>#N/A</v>
      </c>
      <c r="IBI252" s="225" t="e">
        <v>#N/A</v>
      </c>
      <c r="IBJ252" s="225" t="e">
        <v>#N/A</v>
      </c>
      <c r="IBK252" s="225" t="e">
        <v>#N/A</v>
      </c>
      <c r="IBL252" s="225" t="e">
        <v>#N/A</v>
      </c>
      <c r="IBM252" s="225" t="e">
        <v>#N/A</v>
      </c>
      <c r="IBN252" s="225" t="e">
        <v>#N/A</v>
      </c>
      <c r="IBO252" s="225" t="e">
        <v>#N/A</v>
      </c>
      <c r="IBP252" s="225" t="e">
        <v>#N/A</v>
      </c>
      <c r="IBQ252" s="225" t="e">
        <v>#N/A</v>
      </c>
      <c r="IBR252" s="225" t="e">
        <v>#N/A</v>
      </c>
      <c r="IBS252" s="225" t="e">
        <v>#N/A</v>
      </c>
      <c r="IBT252" s="225" t="e">
        <v>#N/A</v>
      </c>
      <c r="IBU252" s="225" t="e">
        <v>#N/A</v>
      </c>
      <c r="IBV252" s="225" t="e">
        <v>#N/A</v>
      </c>
      <c r="IBW252" s="225" t="e">
        <v>#N/A</v>
      </c>
      <c r="IBX252" s="225" t="e">
        <v>#N/A</v>
      </c>
      <c r="IBY252" s="225" t="e">
        <v>#N/A</v>
      </c>
      <c r="IBZ252" s="225" t="e">
        <v>#N/A</v>
      </c>
      <c r="ICA252" s="225" t="e">
        <v>#N/A</v>
      </c>
      <c r="ICB252" s="225" t="e">
        <v>#N/A</v>
      </c>
      <c r="ICC252" s="225" t="e">
        <v>#N/A</v>
      </c>
      <c r="ICD252" s="225" t="e">
        <v>#N/A</v>
      </c>
      <c r="ICE252" s="225" t="e">
        <v>#N/A</v>
      </c>
      <c r="ICF252" s="225" t="e">
        <v>#N/A</v>
      </c>
      <c r="ICG252" s="225" t="e">
        <v>#N/A</v>
      </c>
      <c r="ICH252" s="225" t="e">
        <v>#N/A</v>
      </c>
      <c r="ICI252" s="225" t="e">
        <v>#N/A</v>
      </c>
      <c r="ICJ252" s="225" t="e">
        <v>#N/A</v>
      </c>
      <c r="ICK252" s="225" t="e">
        <v>#N/A</v>
      </c>
      <c r="ICL252" s="225" t="e">
        <v>#N/A</v>
      </c>
      <c r="ICM252" s="225" t="e">
        <v>#N/A</v>
      </c>
      <c r="ICN252" s="225" t="e">
        <v>#N/A</v>
      </c>
      <c r="ICO252" s="225" t="e">
        <v>#N/A</v>
      </c>
      <c r="ICP252" s="225" t="e">
        <v>#N/A</v>
      </c>
      <c r="ICQ252" s="225" t="e">
        <v>#N/A</v>
      </c>
      <c r="ICR252" s="225" t="e">
        <v>#N/A</v>
      </c>
      <c r="ICS252" s="225" t="e">
        <v>#N/A</v>
      </c>
      <c r="ICT252" s="225" t="e">
        <v>#N/A</v>
      </c>
      <c r="ICU252" s="225" t="e">
        <v>#N/A</v>
      </c>
      <c r="ICV252" s="225" t="e">
        <v>#N/A</v>
      </c>
      <c r="ICW252" s="225" t="e">
        <v>#N/A</v>
      </c>
      <c r="ICX252" s="225" t="e">
        <v>#N/A</v>
      </c>
      <c r="ICY252" s="225" t="e">
        <v>#N/A</v>
      </c>
      <c r="ICZ252" s="225" t="e">
        <v>#N/A</v>
      </c>
      <c r="IDA252" s="225" t="e">
        <v>#N/A</v>
      </c>
      <c r="IDB252" s="225" t="e">
        <v>#N/A</v>
      </c>
      <c r="IDC252" s="225" t="e">
        <v>#N/A</v>
      </c>
      <c r="IDD252" s="225" t="e">
        <v>#N/A</v>
      </c>
      <c r="IDE252" s="225" t="e">
        <v>#N/A</v>
      </c>
      <c r="IDF252" s="225" t="e">
        <v>#N/A</v>
      </c>
      <c r="IDG252" s="225" t="e">
        <v>#N/A</v>
      </c>
      <c r="IDH252" s="225" t="e">
        <v>#N/A</v>
      </c>
      <c r="IDI252" s="225" t="e">
        <v>#N/A</v>
      </c>
      <c r="IDJ252" s="225" t="e">
        <v>#N/A</v>
      </c>
      <c r="IDK252" s="225" t="e">
        <v>#N/A</v>
      </c>
      <c r="IDL252" s="225" t="e">
        <v>#N/A</v>
      </c>
      <c r="IDM252" s="225" t="e">
        <v>#N/A</v>
      </c>
      <c r="IDN252" s="225" t="e">
        <v>#N/A</v>
      </c>
      <c r="IDO252" s="225" t="e">
        <v>#N/A</v>
      </c>
      <c r="IDP252" s="225" t="e">
        <v>#N/A</v>
      </c>
      <c r="IDQ252" s="225" t="e">
        <v>#N/A</v>
      </c>
      <c r="IDR252" s="225" t="e">
        <v>#N/A</v>
      </c>
      <c r="IDS252" s="225" t="e">
        <v>#N/A</v>
      </c>
      <c r="IDT252" s="225" t="e">
        <v>#N/A</v>
      </c>
      <c r="IDU252" s="225" t="e">
        <v>#N/A</v>
      </c>
      <c r="IDV252" s="225" t="e">
        <v>#N/A</v>
      </c>
      <c r="IDW252" s="225" t="e">
        <v>#N/A</v>
      </c>
      <c r="IDX252" s="225" t="e">
        <v>#N/A</v>
      </c>
      <c r="IDY252" s="225" t="e">
        <v>#N/A</v>
      </c>
      <c r="IDZ252" s="225" t="e">
        <v>#N/A</v>
      </c>
      <c r="IEA252" s="225" t="e">
        <v>#N/A</v>
      </c>
      <c r="IEB252" s="225" t="e">
        <v>#N/A</v>
      </c>
      <c r="IEC252" s="225" t="e">
        <v>#N/A</v>
      </c>
      <c r="IED252" s="225" t="e">
        <v>#N/A</v>
      </c>
      <c r="IEE252" s="225" t="e">
        <v>#N/A</v>
      </c>
      <c r="IEF252" s="225" t="e">
        <v>#N/A</v>
      </c>
      <c r="IEG252" s="225" t="e">
        <v>#N/A</v>
      </c>
      <c r="IEH252" s="225" t="e">
        <v>#N/A</v>
      </c>
      <c r="IEI252" s="225" t="e">
        <v>#N/A</v>
      </c>
      <c r="IEJ252" s="225" t="e">
        <v>#N/A</v>
      </c>
      <c r="IEK252" s="225" t="e">
        <v>#N/A</v>
      </c>
      <c r="IEL252" s="225" t="e">
        <v>#N/A</v>
      </c>
      <c r="IEM252" s="225" t="e">
        <v>#N/A</v>
      </c>
      <c r="IEN252" s="225" t="e">
        <v>#N/A</v>
      </c>
      <c r="IEO252" s="225" t="e">
        <v>#N/A</v>
      </c>
      <c r="IEP252" s="225" t="e">
        <v>#N/A</v>
      </c>
      <c r="IEQ252" s="225" t="e">
        <v>#N/A</v>
      </c>
      <c r="IER252" s="225" t="e">
        <v>#N/A</v>
      </c>
      <c r="IES252" s="225" t="e">
        <v>#N/A</v>
      </c>
      <c r="IET252" s="225" t="e">
        <v>#N/A</v>
      </c>
      <c r="IEU252" s="225" t="e">
        <v>#N/A</v>
      </c>
      <c r="IEV252" s="225" t="e">
        <v>#N/A</v>
      </c>
      <c r="IEW252" s="225" t="e">
        <v>#N/A</v>
      </c>
      <c r="IEX252" s="225" t="e">
        <v>#N/A</v>
      </c>
      <c r="IEY252" s="225" t="e">
        <v>#N/A</v>
      </c>
      <c r="IEZ252" s="225" t="e">
        <v>#N/A</v>
      </c>
      <c r="IFA252" s="225" t="e">
        <v>#N/A</v>
      </c>
      <c r="IFB252" s="225" t="e">
        <v>#N/A</v>
      </c>
      <c r="IFC252" s="225" t="e">
        <v>#N/A</v>
      </c>
      <c r="IFD252" s="225" t="e">
        <v>#N/A</v>
      </c>
      <c r="IFE252" s="225" t="e">
        <v>#N/A</v>
      </c>
      <c r="IFF252" s="225" t="e">
        <v>#N/A</v>
      </c>
      <c r="IFG252" s="225" t="e">
        <v>#N/A</v>
      </c>
      <c r="IFH252" s="225" t="e">
        <v>#N/A</v>
      </c>
      <c r="IFI252" s="225" t="e">
        <v>#N/A</v>
      </c>
      <c r="IFJ252" s="225" t="e">
        <v>#N/A</v>
      </c>
      <c r="IFK252" s="225" t="e">
        <v>#N/A</v>
      </c>
      <c r="IFL252" s="225" t="e">
        <v>#N/A</v>
      </c>
      <c r="IFM252" s="225" t="e">
        <v>#N/A</v>
      </c>
      <c r="IFN252" s="225" t="e">
        <v>#N/A</v>
      </c>
      <c r="IFO252" s="225" t="e">
        <v>#N/A</v>
      </c>
      <c r="IFP252" s="225" t="e">
        <v>#N/A</v>
      </c>
      <c r="IFQ252" s="225" t="e">
        <v>#N/A</v>
      </c>
      <c r="IFR252" s="225" t="e">
        <v>#N/A</v>
      </c>
      <c r="IFS252" s="225" t="e">
        <v>#N/A</v>
      </c>
      <c r="IFT252" s="225" t="e">
        <v>#N/A</v>
      </c>
      <c r="IFU252" s="225" t="e">
        <v>#N/A</v>
      </c>
      <c r="IFV252" s="225" t="e">
        <v>#N/A</v>
      </c>
      <c r="IFW252" s="225" t="e">
        <v>#N/A</v>
      </c>
      <c r="IFX252" s="225" t="e">
        <v>#N/A</v>
      </c>
      <c r="IFY252" s="225" t="e">
        <v>#N/A</v>
      </c>
      <c r="IFZ252" s="225" t="e">
        <v>#N/A</v>
      </c>
      <c r="IGA252" s="225" t="e">
        <v>#N/A</v>
      </c>
      <c r="IGB252" s="225" t="e">
        <v>#N/A</v>
      </c>
      <c r="IGC252" s="225" t="e">
        <v>#N/A</v>
      </c>
      <c r="IGD252" s="225" t="e">
        <v>#N/A</v>
      </c>
      <c r="IGE252" s="225" t="e">
        <v>#N/A</v>
      </c>
      <c r="IGF252" s="225" t="e">
        <v>#N/A</v>
      </c>
      <c r="IGG252" s="225" t="e">
        <v>#N/A</v>
      </c>
      <c r="IGH252" s="225" t="e">
        <v>#N/A</v>
      </c>
      <c r="IGI252" s="225" t="e">
        <v>#N/A</v>
      </c>
      <c r="IGJ252" s="225" t="e">
        <v>#N/A</v>
      </c>
      <c r="IGK252" s="225" t="e">
        <v>#N/A</v>
      </c>
      <c r="IGL252" s="225" t="e">
        <v>#N/A</v>
      </c>
      <c r="IGM252" s="225" t="e">
        <v>#N/A</v>
      </c>
      <c r="IGN252" s="225" t="e">
        <v>#N/A</v>
      </c>
      <c r="IGO252" s="225" t="e">
        <v>#N/A</v>
      </c>
      <c r="IGP252" s="225" t="e">
        <v>#N/A</v>
      </c>
      <c r="IGQ252" s="225" t="e">
        <v>#N/A</v>
      </c>
      <c r="IGR252" s="225" t="e">
        <v>#N/A</v>
      </c>
      <c r="IGS252" s="225" t="e">
        <v>#N/A</v>
      </c>
      <c r="IGT252" s="225" t="e">
        <v>#N/A</v>
      </c>
      <c r="IGU252" s="225" t="e">
        <v>#N/A</v>
      </c>
      <c r="IGV252" s="225" t="e">
        <v>#N/A</v>
      </c>
      <c r="IGW252" s="225" t="e">
        <v>#N/A</v>
      </c>
      <c r="IGX252" s="225" t="e">
        <v>#N/A</v>
      </c>
      <c r="IGY252" s="225" t="e">
        <v>#N/A</v>
      </c>
      <c r="IGZ252" s="225" t="e">
        <v>#N/A</v>
      </c>
      <c r="IHA252" s="225" t="e">
        <v>#N/A</v>
      </c>
      <c r="IHB252" s="225" t="e">
        <v>#N/A</v>
      </c>
      <c r="IHC252" s="225" t="e">
        <v>#N/A</v>
      </c>
      <c r="IHD252" s="225" t="e">
        <v>#N/A</v>
      </c>
      <c r="IHE252" s="225" t="e">
        <v>#N/A</v>
      </c>
      <c r="IHF252" s="225" t="e">
        <v>#N/A</v>
      </c>
      <c r="IHG252" s="225" t="e">
        <v>#N/A</v>
      </c>
      <c r="IHH252" s="225" t="e">
        <v>#N/A</v>
      </c>
      <c r="IHI252" s="225" t="e">
        <v>#N/A</v>
      </c>
      <c r="IHJ252" s="225" t="e">
        <v>#N/A</v>
      </c>
      <c r="IHK252" s="225" t="e">
        <v>#N/A</v>
      </c>
      <c r="IHL252" s="225" t="e">
        <v>#N/A</v>
      </c>
      <c r="IHM252" s="225" t="e">
        <v>#N/A</v>
      </c>
      <c r="IHN252" s="225" t="e">
        <v>#N/A</v>
      </c>
      <c r="IHO252" s="225" t="e">
        <v>#N/A</v>
      </c>
      <c r="IHP252" s="225" t="e">
        <v>#N/A</v>
      </c>
      <c r="IHQ252" s="225" t="e">
        <v>#N/A</v>
      </c>
      <c r="IHR252" s="225" t="e">
        <v>#N/A</v>
      </c>
      <c r="IHS252" s="225" t="e">
        <v>#N/A</v>
      </c>
      <c r="IHT252" s="225" t="e">
        <v>#N/A</v>
      </c>
      <c r="IHU252" s="225" t="e">
        <v>#N/A</v>
      </c>
      <c r="IHV252" s="225" t="e">
        <v>#N/A</v>
      </c>
      <c r="IHW252" s="225" t="e">
        <v>#N/A</v>
      </c>
      <c r="IHX252" s="225" t="e">
        <v>#N/A</v>
      </c>
      <c r="IHY252" s="225" t="e">
        <v>#N/A</v>
      </c>
      <c r="IHZ252" s="225" t="e">
        <v>#N/A</v>
      </c>
      <c r="IIA252" s="225" t="e">
        <v>#N/A</v>
      </c>
      <c r="IIB252" s="225" t="e">
        <v>#N/A</v>
      </c>
      <c r="IIC252" s="225" t="e">
        <v>#N/A</v>
      </c>
      <c r="IID252" s="225" t="e">
        <v>#N/A</v>
      </c>
      <c r="IIE252" s="225" t="e">
        <v>#N/A</v>
      </c>
      <c r="IIF252" s="225" t="e">
        <v>#N/A</v>
      </c>
      <c r="IIG252" s="225" t="e">
        <v>#N/A</v>
      </c>
      <c r="IIH252" s="225" t="e">
        <v>#N/A</v>
      </c>
      <c r="III252" s="225" t="e">
        <v>#N/A</v>
      </c>
      <c r="IIJ252" s="225" t="e">
        <v>#N/A</v>
      </c>
      <c r="IIK252" s="225" t="e">
        <v>#N/A</v>
      </c>
      <c r="IIL252" s="225" t="e">
        <v>#N/A</v>
      </c>
      <c r="IIM252" s="225" t="e">
        <v>#N/A</v>
      </c>
      <c r="IIN252" s="225" t="e">
        <v>#N/A</v>
      </c>
      <c r="IIO252" s="225" t="e">
        <v>#N/A</v>
      </c>
      <c r="IIP252" s="225" t="e">
        <v>#N/A</v>
      </c>
      <c r="IIQ252" s="225" t="e">
        <v>#N/A</v>
      </c>
      <c r="IIR252" s="225" t="e">
        <v>#N/A</v>
      </c>
      <c r="IIS252" s="225" t="e">
        <v>#N/A</v>
      </c>
      <c r="IIT252" s="225" t="e">
        <v>#N/A</v>
      </c>
      <c r="IIU252" s="225" t="e">
        <v>#N/A</v>
      </c>
      <c r="IIV252" s="225" t="e">
        <v>#N/A</v>
      </c>
      <c r="IIW252" s="225" t="e">
        <v>#N/A</v>
      </c>
      <c r="IIX252" s="225" t="e">
        <v>#N/A</v>
      </c>
      <c r="IIY252" s="225" t="e">
        <v>#N/A</v>
      </c>
      <c r="IIZ252" s="225" t="e">
        <v>#N/A</v>
      </c>
      <c r="IJA252" s="225" t="e">
        <v>#N/A</v>
      </c>
      <c r="IJB252" s="225" t="e">
        <v>#N/A</v>
      </c>
      <c r="IJC252" s="225" t="e">
        <v>#N/A</v>
      </c>
      <c r="IJD252" s="225" t="e">
        <v>#N/A</v>
      </c>
      <c r="IJE252" s="225" t="e">
        <v>#N/A</v>
      </c>
      <c r="IJF252" s="225" t="e">
        <v>#N/A</v>
      </c>
      <c r="IJG252" s="225" t="e">
        <v>#N/A</v>
      </c>
      <c r="IJH252" s="225" t="e">
        <v>#N/A</v>
      </c>
      <c r="IJI252" s="225" t="e">
        <v>#N/A</v>
      </c>
      <c r="IJJ252" s="225" t="e">
        <v>#N/A</v>
      </c>
      <c r="IJK252" s="225" t="e">
        <v>#N/A</v>
      </c>
      <c r="IJL252" s="225" t="e">
        <v>#N/A</v>
      </c>
      <c r="IJM252" s="225" t="e">
        <v>#N/A</v>
      </c>
      <c r="IJN252" s="225" t="e">
        <v>#N/A</v>
      </c>
      <c r="IJO252" s="225" t="e">
        <v>#N/A</v>
      </c>
      <c r="IJP252" s="225" t="e">
        <v>#N/A</v>
      </c>
      <c r="IJQ252" s="225" t="e">
        <v>#N/A</v>
      </c>
      <c r="IJR252" s="225" t="e">
        <v>#N/A</v>
      </c>
      <c r="IJS252" s="225" t="e">
        <v>#N/A</v>
      </c>
      <c r="IJT252" s="225" t="e">
        <v>#N/A</v>
      </c>
      <c r="IJU252" s="225" t="e">
        <v>#N/A</v>
      </c>
      <c r="IJV252" s="225" t="e">
        <v>#N/A</v>
      </c>
      <c r="IJW252" s="225" t="e">
        <v>#N/A</v>
      </c>
      <c r="IJX252" s="225" t="e">
        <v>#N/A</v>
      </c>
      <c r="IJY252" s="225" t="e">
        <v>#N/A</v>
      </c>
      <c r="IJZ252" s="225" t="e">
        <v>#N/A</v>
      </c>
      <c r="IKA252" s="225" t="e">
        <v>#N/A</v>
      </c>
      <c r="IKB252" s="225" t="e">
        <v>#N/A</v>
      </c>
      <c r="IKC252" s="225" t="e">
        <v>#N/A</v>
      </c>
      <c r="IKD252" s="225" t="e">
        <v>#N/A</v>
      </c>
      <c r="IKE252" s="225" t="e">
        <v>#N/A</v>
      </c>
      <c r="IKF252" s="225" t="e">
        <v>#N/A</v>
      </c>
      <c r="IKG252" s="225" t="e">
        <v>#N/A</v>
      </c>
      <c r="IKH252" s="225" t="e">
        <v>#N/A</v>
      </c>
      <c r="IKI252" s="225" t="e">
        <v>#N/A</v>
      </c>
      <c r="IKJ252" s="225" t="e">
        <v>#N/A</v>
      </c>
      <c r="IKK252" s="225" t="e">
        <v>#N/A</v>
      </c>
      <c r="IKL252" s="225" t="e">
        <v>#N/A</v>
      </c>
      <c r="IKM252" s="225" t="e">
        <v>#N/A</v>
      </c>
      <c r="IKN252" s="225" t="e">
        <v>#N/A</v>
      </c>
      <c r="IKO252" s="225" t="e">
        <v>#N/A</v>
      </c>
      <c r="IKP252" s="225" t="e">
        <v>#N/A</v>
      </c>
      <c r="IKQ252" s="225" t="e">
        <v>#N/A</v>
      </c>
      <c r="IKR252" s="225" t="e">
        <v>#N/A</v>
      </c>
      <c r="IKS252" s="225" t="e">
        <v>#N/A</v>
      </c>
      <c r="IKT252" s="225" t="e">
        <v>#N/A</v>
      </c>
      <c r="IKU252" s="225" t="e">
        <v>#N/A</v>
      </c>
      <c r="IKV252" s="225" t="e">
        <v>#N/A</v>
      </c>
      <c r="IKW252" s="225" t="e">
        <v>#N/A</v>
      </c>
      <c r="IKX252" s="225" t="e">
        <v>#N/A</v>
      </c>
      <c r="IKY252" s="225" t="e">
        <v>#N/A</v>
      </c>
      <c r="IKZ252" s="225" t="e">
        <v>#N/A</v>
      </c>
      <c r="ILA252" s="225" t="e">
        <v>#N/A</v>
      </c>
      <c r="ILB252" s="225" t="e">
        <v>#N/A</v>
      </c>
      <c r="ILC252" s="225" t="e">
        <v>#N/A</v>
      </c>
      <c r="ILD252" s="225" t="e">
        <v>#N/A</v>
      </c>
      <c r="ILE252" s="225" t="e">
        <v>#N/A</v>
      </c>
      <c r="ILF252" s="225" t="e">
        <v>#N/A</v>
      </c>
      <c r="ILG252" s="225" t="e">
        <v>#N/A</v>
      </c>
      <c r="ILH252" s="225" t="e">
        <v>#N/A</v>
      </c>
      <c r="ILI252" s="225" t="e">
        <v>#N/A</v>
      </c>
      <c r="ILJ252" s="225" t="e">
        <v>#N/A</v>
      </c>
      <c r="ILK252" s="225" t="e">
        <v>#N/A</v>
      </c>
      <c r="ILL252" s="225" t="e">
        <v>#N/A</v>
      </c>
      <c r="ILM252" s="225" t="e">
        <v>#N/A</v>
      </c>
      <c r="ILN252" s="225" t="e">
        <v>#N/A</v>
      </c>
      <c r="ILO252" s="225" t="e">
        <v>#N/A</v>
      </c>
      <c r="ILP252" s="225" t="e">
        <v>#N/A</v>
      </c>
      <c r="ILQ252" s="225" t="e">
        <v>#N/A</v>
      </c>
      <c r="ILR252" s="225" t="e">
        <v>#N/A</v>
      </c>
      <c r="ILS252" s="225" t="e">
        <v>#N/A</v>
      </c>
      <c r="ILT252" s="225" t="e">
        <v>#N/A</v>
      </c>
      <c r="ILU252" s="225" t="e">
        <v>#N/A</v>
      </c>
      <c r="ILV252" s="225" t="e">
        <v>#N/A</v>
      </c>
      <c r="ILW252" s="225" t="e">
        <v>#N/A</v>
      </c>
      <c r="ILX252" s="225" t="e">
        <v>#N/A</v>
      </c>
      <c r="ILY252" s="225" t="e">
        <v>#N/A</v>
      </c>
      <c r="ILZ252" s="225" t="e">
        <v>#N/A</v>
      </c>
      <c r="IMA252" s="225" t="e">
        <v>#N/A</v>
      </c>
      <c r="IMB252" s="225" t="e">
        <v>#N/A</v>
      </c>
      <c r="IMC252" s="225" t="e">
        <v>#N/A</v>
      </c>
      <c r="IMD252" s="225" t="e">
        <v>#N/A</v>
      </c>
      <c r="IME252" s="225" t="e">
        <v>#N/A</v>
      </c>
      <c r="IMF252" s="225" t="e">
        <v>#N/A</v>
      </c>
      <c r="IMG252" s="225" t="e">
        <v>#N/A</v>
      </c>
      <c r="IMH252" s="225" t="e">
        <v>#N/A</v>
      </c>
      <c r="IMI252" s="225" t="e">
        <v>#N/A</v>
      </c>
      <c r="IMJ252" s="225" t="e">
        <v>#N/A</v>
      </c>
      <c r="IMK252" s="225" t="e">
        <v>#N/A</v>
      </c>
      <c r="IML252" s="225" t="e">
        <v>#N/A</v>
      </c>
      <c r="IMM252" s="225" t="e">
        <v>#N/A</v>
      </c>
      <c r="IMN252" s="225" t="e">
        <v>#N/A</v>
      </c>
      <c r="IMO252" s="225" t="e">
        <v>#N/A</v>
      </c>
      <c r="IMP252" s="225" t="e">
        <v>#N/A</v>
      </c>
      <c r="IMQ252" s="225" t="e">
        <v>#N/A</v>
      </c>
      <c r="IMR252" s="225" t="e">
        <v>#N/A</v>
      </c>
      <c r="IMS252" s="225" t="e">
        <v>#N/A</v>
      </c>
      <c r="IMT252" s="225" t="e">
        <v>#N/A</v>
      </c>
      <c r="IMU252" s="225" t="e">
        <v>#N/A</v>
      </c>
      <c r="IMV252" s="225" t="e">
        <v>#N/A</v>
      </c>
      <c r="IMW252" s="225" t="e">
        <v>#N/A</v>
      </c>
      <c r="IMX252" s="225" t="e">
        <v>#N/A</v>
      </c>
      <c r="IMY252" s="225" t="e">
        <v>#N/A</v>
      </c>
      <c r="IMZ252" s="225" t="e">
        <v>#N/A</v>
      </c>
      <c r="INA252" s="225" t="e">
        <v>#N/A</v>
      </c>
      <c r="INB252" s="225" t="e">
        <v>#N/A</v>
      </c>
      <c r="INC252" s="225" t="e">
        <v>#N/A</v>
      </c>
      <c r="IND252" s="225" t="e">
        <v>#N/A</v>
      </c>
      <c r="INE252" s="225" t="e">
        <v>#N/A</v>
      </c>
      <c r="INF252" s="225" t="e">
        <v>#N/A</v>
      </c>
      <c r="ING252" s="225" t="e">
        <v>#N/A</v>
      </c>
      <c r="INH252" s="225" t="e">
        <v>#N/A</v>
      </c>
      <c r="INI252" s="225" t="e">
        <v>#N/A</v>
      </c>
      <c r="INJ252" s="225" t="e">
        <v>#N/A</v>
      </c>
      <c r="INK252" s="225" t="e">
        <v>#N/A</v>
      </c>
      <c r="INL252" s="225" t="e">
        <v>#N/A</v>
      </c>
      <c r="INM252" s="225" t="e">
        <v>#N/A</v>
      </c>
      <c r="INN252" s="225" t="e">
        <v>#N/A</v>
      </c>
      <c r="INO252" s="225" t="e">
        <v>#N/A</v>
      </c>
      <c r="INP252" s="225" t="e">
        <v>#N/A</v>
      </c>
      <c r="INQ252" s="225" t="e">
        <v>#N/A</v>
      </c>
      <c r="INR252" s="225" t="e">
        <v>#N/A</v>
      </c>
      <c r="INS252" s="225" t="e">
        <v>#N/A</v>
      </c>
      <c r="INT252" s="225" t="e">
        <v>#N/A</v>
      </c>
      <c r="INU252" s="225" t="e">
        <v>#N/A</v>
      </c>
      <c r="INV252" s="225" t="e">
        <v>#N/A</v>
      </c>
      <c r="INW252" s="225" t="e">
        <v>#N/A</v>
      </c>
      <c r="INX252" s="225" t="e">
        <v>#N/A</v>
      </c>
      <c r="INY252" s="225" t="e">
        <v>#N/A</v>
      </c>
      <c r="INZ252" s="225" t="e">
        <v>#N/A</v>
      </c>
      <c r="IOA252" s="225" t="e">
        <v>#N/A</v>
      </c>
      <c r="IOB252" s="225" t="e">
        <v>#N/A</v>
      </c>
      <c r="IOC252" s="225" t="e">
        <v>#N/A</v>
      </c>
      <c r="IOD252" s="225" t="e">
        <v>#N/A</v>
      </c>
      <c r="IOE252" s="225" t="e">
        <v>#N/A</v>
      </c>
      <c r="IOF252" s="225" t="e">
        <v>#N/A</v>
      </c>
      <c r="IOG252" s="225" t="e">
        <v>#N/A</v>
      </c>
      <c r="IOH252" s="225" t="e">
        <v>#N/A</v>
      </c>
      <c r="IOI252" s="225" t="e">
        <v>#N/A</v>
      </c>
      <c r="IOJ252" s="225" t="e">
        <v>#N/A</v>
      </c>
      <c r="IOK252" s="225" t="e">
        <v>#N/A</v>
      </c>
      <c r="IOL252" s="225" t="e">
        <v>#N/A</v>
      </c>
      <c r="IOM252" s="225" t="e">
        <v>#N/A</v>
      </c>
      <c r="ION252" s="225" t="e">
        <v>#N/A</v>
      </c>
      <c r="IOO252" s="225" t="e">
        <v>#N/A</v>
      </c>
      <c r="IOP252" s="225" t="e">
        <v>#N/A</v>
      </c>
      <c r="IOQ252" s="225" t="e">
        <v>#N/A</v>
      </c>
      <c r="IOR252" s="225" t="e">
        <v>#N/A</v>
      </c>
      <c r="IOS252" s="225" t="e">
        <v>#N/A</v>
      </c>
      <c r="IOT252" s="225" t="e">
        <v>#N/A</v>
      </c>
      <c r="IOU252" s="225" t="e">
        <v>#N/A</v>
      </c>
      <c r="IOV252" s="225" t="e">
        <v>#N/A</v>
      </c>
      <c r="IOW252" s="225" t="e">
        <v>#N/A</v>
      </c>
      <c r="IOX252" s="225" t="e">
        <v>#N/A</v>
      </c>
      <c r="IOY252" s="225" t="e">
        <v>#N/A</v>
      </c>
      <c r="IOZ252" s="225" t="e">
        <v>#N/A</v>
      </c>
      <c r="IPA252" s="225" t="e">
        <v>#N/A</v>
      </c>
      <c r="IPB252" s="225" t="e">
        <v>#N/A</v>
      </c>
      <c r="IPC252" s="225" t="e">
        <v>#N/A</v>
      </c>
      <c r="IPD252" s="225" t="e">
        <v>#N/A</v>
      </c>
      <c r="IPE252" s="225" t="e">
        <v>#N/A</v>
      </c>
      <c r="IPF252" s="225" t="e">
        <v>#N/A</v>
      </c>
      <c r="IPG252" s="225" t="e">
        <v>#N/A</v>
      </c>
      <c r="IPH252" s="225" t="e">
        <v>#N/A</v>
      </c>
      <c r="IPI252" s="225" t="e">
        <v>#N/A</v>
      </c>
      <c r="IPJ252" s="225" t="e">
        <v>#N/A</v>
      </c>
      <c r="IPK252" s="225" t="e">
        <v>#N/A</v>
      </c>
      <c r="IPL252" s="225" t="e">
        <v>#N/A</v>
      </c>
      <c r="IPM252" s="225" t="e">
        <v>#N/A</v>
      </c>
      <c r="IPN252" s="225" t="e">
        <v>#N/A</v>
      </c>
      <c r="IPO252" s="225" t="e">
        <v>#N/A</v>
      </c>
      <c r="IPP252" s="225" t="e">
        <v>#N/A</v>
      </c>
      <c r="IPQ252" s="225" t="e">
        <v>#N/A</v>
      </c>
      <c r="IPR252" s="225" t="e">
        <v>#N/A</v>
      </c>
      <c r="IPS252" s="225" t="e">
        <v>#N/A</v>
      </c>
      <c r="IPT252" s="225" t="e">
        <v>#N/A</v>
      </c>
      <c r="IPU252" s="225" t="e">
        <v>#N/A</v>
      </c>
      <c r="IPV252" s="225" t="e">
        <v>#N/A</v>
      </c>
      <c r="IPW252" s="225" t="e">
        <v>#N/A</v>
      </c>
      <c r="IPX252" s="225" t="e">
        <v>#N/A</v>
      </c>
      <c r="IPY252" s="225" t="e">
        <v>#N/A</v>
      </c>
      <c r="IPZ252" s="225" t="e">
        <v>#N/A</v>
      </c>
      <c r="IQA252" s="225" t="e">
        <v>#N/A</v>
      </c>
      <c r="IQB252" s="225" t="e">
        <v>#N/A</v>
      </c>
      <c r="IQC252" s="225" t="e">
        <v>#N/A</v>
      </c>
      <c r="IQD252" s="225" t="e">
        <v>#N/A</v>
      </c>
      <c r="IQE252" s="225" t="e">
        <v>#N/A</v>
      </c>
      <c r="IQF252" s="225" t="e">
        <v>#N/A</v>
      </c>
      <c r="IQG252" s="225" t="e">
        <v>#N/A</v>
      </c>
      <c r="IQH252" s="225" t="e">
        <v>#N/A</v>
      </c>
      <c r="IQI252" s="225" t="e">
        <v>#N/A</v>
      </c>
      <c r="IQJ252" s="225" t="e">
        <v>#N/A</v>
      </c>
      <c r="IQK252" s="225" t="e">
        <v>#N/A</v>
      </c>
      <c r="IQL252" s="225" t="e">
        <v>#N/A</v>
      </c>
      <c r="IQM252" s="225" t="e">
        <v>#N/A</v>
      </c>
      <c r="IQN252" s="225" t="e">
        <v>#N/A</v>
      </c>
      <c r="IQO252" s="225" t="e">
        <v>#N/A</v>
      </c>
      <c r="IQP252" s="225" t="e">
        <v>#N/A</v>
      </c>
      <c r="IQQ252" s="225" t="e">
        <v>#N/A</v>
      </c>
      <c r="IQR252" s="225" t="e">
        <v>#N/A</v>
      </c>
      <c r="IQS252" s="225" t="e">
        <v>#N/A</v>
      </c>
      <c r="IQT252" s="225" t="e">
        <v>#N/A</v>
      </c>
      <c r="IQU252" s="225" t="e">
        <v>#N/A</v>
      </c>
      <c r="IQV252" s="225" t="e">
        <v>#N/A</v>
      </c>
      <c r="IQW252" s="225" t="e">
        <v>#N/A</v>
      </c>
      <c r="IQX252" s="225" t="e">
        <v>#N/A</v>
      </c>
      <c r="IQY252" s="225" t="e">
        <v>#N/A</v>
      </c>
      <c r="IQZ252" s="225" t="e">
        <v>#N/A</v>
      </c>
      <c r="IRA252" s="225" t="e">
        <v>#N/A</v>
      </c>
      <c r="IRB252" s="225" t="e">
        <v>#N/A</v>
      </c>
      <c r="IRC252" s="225" t="e">
        <v>#N/A</v>
      </c>
      <c r="IRD252" s="225" t="e">
        <v>#N/A</v>
      </c>
      <c r="IRE252" s="225" t="e">
        <v>#N/A</v>
      </c>
      <c r="IRF252" s="225" t="e">
        <v>#N/A</v>
      </c>
      <c r="IRG252" s="225" t="e">
        <v>#N/A</v>
      </c>
      <c r="IRH252" s="225" t="e">
        <v>#N/A</v>
      </c>
      <c r="IRI252" s="225" t="e">
        <v>#N/A</v>
      </c>
      <c r="IRJ252" s="225" t="e">
        <v>#N/A</v>
      </c>
      <c r="IRK252" s="225" t="e">
        <v>#N/A</v>
      </c>
      <c r="IRL252" s="225" t="e">
        <v>#N/A</v>
      </c>
      <c r="IRM252" s="225" t="e">
        <v>#N/A</v>
      </c>
      <c r="IRN252" s="225" t="e">
        <v>#N/A</v>
      </c>
      <c r="IRO252" s="225" t="e">
        <v>#N/A</v>
      </c>
      <c r="IRP252" s="225" t="e">
        <v>#N/A</v>
      </c>
      <c r="IRQ252" s="225" t="e">
        <v>#N/A</v>
      </c>
      <c r="IRR252" s="225" t="e">
        <v>#N/A</v>
      </c>
      <c r="IRS252" s="225" t="e">
        <v>#N/A</v>
      </c>
      <c r="IRT252" s="225" t="e">
        <v>#N/A</v>
      </c>
      <c r="IRU252" s="225" t="e">
        <v>#N/A</v>
      </c>
      <c r="IRV252" s="225" t="e">
        <v>#N/A</v>
      </c>
      <c r="IRW252" s="225" t="e">
        <v>#N/A</v>
      </c>
      <c r="IRX252" s="225" t="e">
        <v>#N/A</v>
      </c>
      <c r="IRY252" s="225" t="e">
        <v>#N/A</v>
      </c>
      <c r="IRZ252" s="225" t="e">
        <v>#N/A</v>
      </c>
      <c r="ISA252" s="225" t="e">
        <v>#N/A</v>
      </c>
      <c r="ISB252" s="225" t="e">
        <v>#N/A</v>
      </c>
      <c r="ISC252" s="225" t="e">
        <v>#N/A</v>
      </c>
      <c r="ISD252" s="225" t="e">
        <v>#N/A</v>
      </c>
      <c r="ISE252" s="225" t="e">
        <v>#N/A</v>
      </c>
      <c r="ISF252" s="225" t="e">
        <v>#N/A</v>
      </c>
      <c r="ISG252" s="225" t="e">
        <v>#N/A</v>
      </c>
      <c r="ISH252" s="225" t="e">
        <v>#N/A</v>
      </c>
      <c r="ISI252" s="225" t="e">
        <v>#N/A</v>
      </c>
      <c r="ISJ252" s="225" t="e">
        <v>#N/A</v>
      </c>
      <c r="ISK252" s="225" t="e">
        <v>#N/A</v>
      </c>
      <c r="ISL252" s="225" t="e">
        <v>#N/A</v>
      </c>
      <c r="ISM252" s="225" t="e">
        <v>#N/A</v>
      </c>
      <c r="ISN252" s="225" t="e">
        <v>#N/A</v>
      </c>
      <c r="ISO252" s="225" t="e">
        <v>#N/A</v>
      </c>
      <c r="ISP252" s="225" t="e">
        <v>#N/A</v>
      </c>
      <c r="ISQ252" s="225" t="e">
        <v>#N/A</v>
      </c>
      <c r="ISR252" s="225" t="e">
        <v>#N/A</v>
      </c>
      <c r="ISS252" s="225" t="e">
        <v>#N/A</v>
      </c>
      <c r="IST252" s="225" t="e">
        <v>#N/A</v>
      </c>
      <c r="ISU252" s="225" t="e">
        <v>#N/A</v>
      </c>
      <c r="ISV252" s="225" t="e">
        <v>#N/A</v>
      </c>
      <c r="ISW252" s="225" t="e">
        <v>#N/A</v>
      </c>
      <c r="ISX252" s="225" t="e">
        <v>#N/A</v>
      </c>
      <c r="ISY252" s="225" t="e">
        <v>#N/A</v>
      </c>
      <c r="ISZ252" s="225" t="e">
        <v>#N/A</v>
      </c>
      <c r="ITA252" s="225" t="e">
        <v>#N/A</v>
      </c>
      <c r="ITB252" s="225" t="e">
        <v>#N/A</v>
      </c>
      <c r="ITC252" s="225" t="e">
        <v>#N/A</v>
      </c>
      <c r="ITD252" s="225" t="e">
        <v>#N/A</v>
      </c>
      <c r="ITE252" s="225" t="e">
        <v>#N/A</v>
      </c>
      <c r="ITF252" s="225" t="e">
        <v>#N/A</v>
      </c>
      <c r="ITG252" s="225" t="e">
        <v>#N/A</v>
      </c>
      <c r="ITH252" s="225" t="e">
        <v>#N/A</v>
      </c>
      <c r="ITI252" s="225" t="e">
        <v>#N/A</v>
      </c>
      <c r="ITJ252" s="225" t="e">
        <v>#N/A</v>
      </c>
      <c r="ITK252" s="225" t="e">
        <v>#N/A</v>
      </c>
      <c r="ITL252" s="225" t="e">
        <v>#N/A</v>
      </c>
      <c r="ITM252" s="225" t="e">
        <v>#N/A</v>
      </c>
      <c r="ITN252" s="225" t="e">
        <v>#N/A</v>
      </c>
      <c r="ITO252" s="225" t="e">
        <v>#N/A</v>
      </c>
      <c r="ITP252" s="225" t="e">
        <v>#N/A</v>
      </c>
      <c r="ITQ252" s="225" t="e">
        <v>#N/A</v>
      </c>
      <c r="ITR252" s="225" t="e">
        <v>#N/A</v>
      </c>
      <c r="ITS252" s="225" t="e">
        <v>#N/A</v>
      </c>
      <c r="ITT252" s="225" t="e">
        <v>#N/A</v>
      </c>
      <c r="ITU252" s="225" t="e">
        <v>#N/A</v>
      </c>
      <c r="ITV252" s="225" t="e">
        <v>#N/A</v>
      </c>
      <c r="ITW252" s="225" t="e">
        <v>#N/A</v>
      </c>
      <c r="ITX252" s="225" t="e">
        <v>#N/A</v>
      </c>
      <c r="ITY252" s="225" t="e">
        <v>#N/A</v>
      </c>
      <c r="ITZ252" s="225" t="e">
        <v>#N/A</v>
      </c>
      <c r="IUA252" s="225" t="e">
        <v>#N/A</v>
      </c>
      <c r="IUB252" s="225" t="e">
        <v>#N/A</v>
      </c>
      <c r="IUC252" s="225" t="e">
        <v>#N/A</v>
      </c>
      <c r="IUD252" s="225" t="e">
        <v>#N/A</v>
      </c>
      <c r="IUE252" s="225" t="e">
        <v>#N/A</v>
      </c>
      <c r="IUF252" s="225" t="e">
        <v>#N/A</v>
      </c>
      <c r="IUG252" s="225" t="e">
        <v>#N/A</v>
      </c>
      <c r="IUH252" s="225" t="e">
        <v>#N/A</v>
      </c>
      <c r="IUI252" s="225" t="e">
        <v>#N/A</v>
      </c>
      <c r="IUJ252" s="225" t="e">
        <v>#N/A</v>
      </c>
      <c r="IUK252" s="225" t="e">
        <v>#N/A</v>
      </c>
      <c r="IUL252" s="225" t="e">
        <v>#N/A</v>
      </c>
      <c r="IUM252" s="225" t="e">
        <v>#N/A</v>
      </c>
      <c r="IUN252" s="225" t="e">
        <v>#N/A</v>
      </c>
      <c r="IUO252" s="225" t="e">
        <v>#N/A</v>
      </c>
      <c r="IUP252" s="225" t="e">
        <v>#N/A</v>
      </c>
      <c r="IUQ252" s="225" t="e">
        <v>#N/A</v>
      </c>
      <c r="IUR252" s="225" t="e">
        <v>#N/A</v>
      </c>
      <c r="IUS252" s="225" t="e">
        <v>#N/A</v>
      </c>
      <c r="IUT252" s="225" t="e">
        <v>#N/A</v>
      </c>
      <c r="IUU252" s="225" t="e">
        <v>#N/A</v>
      </c>
      <c r="IUV252" s="225" t="e">
        <v>#N/A</v>
      </c>
      <c r="IUW252" s="225" t="e">
        <v>#N/A</v>
      </c>
      <c r="IUX252" s="225" t="e">
        <v>#N/A</v>
      </c>
      <c r="IUY252" s="225" t="e">
        <v>#N/A</v>
      </c>
      <c r="IUZ252" s="225" t="e">
        <v>#N/A</v>
      </c>
      <c r="IVA252" s="225" t="e">
        <v>#N/A</v>
      </c>
      <c r="IVB252" s="225" t="e">
        <v>#N/A</v>
      </c>
      <c r="IVC252" s="225" t="e">
        <v>#N/A</v>
      </c>
      <c r="IVD252" s="225" t="e">
        <v>#N/A</v>
      </c>
      <c r="IVE252" s="225" t="e">
        <v>#N/A</v>
      </c>
      <c r="IVF252" s="225" t="e">
        <v>#N/A</v>
      </c>
      <c r="IVG252" s="225" t="e">
        <v>#N/A</v>
      </c>
      <c r="IVH252" s="225" t="e">
        <v>#N/A</v>
      </c>
      <c r="IVI252" s="225" t="e">
        <v>#N/A</v>
      </c>
      <c r="IVJ252" s="225" t="e">
        <v>#N/A</v>
      </c>
      <c r="IVK252" s="225" t="e">
        <v>#N/A</v>
      </c>
      <c r="IVL252" s="225" t="e">
        <v>#N/A</v>
      </c>
      <c r="IVM252" s="225" t="e">
        <v>#N/A</v>
      </c>
      <c r="IVN252" s="225" t="e">
        <v>#N/A</v>
      </c>
      <c r="IVO252" s="225" t="e">
        <v>#N/A</v>
      </c>
      <c r="IVP252" s="225" t="e">
        <v>#N/A</v>
      </c>
      <c r="IVQ252" s="225" t="e">
        <v>#N/A</v>
      </c>
      <c r="IVR252" s="225" t="e">
        <v>#N/A</v>
      </c>
      <c r="IVS252" s="225" t="e">
        <v>#N/A</v>
      </c>
      <c r="IVT252" s="225" t="e">
        <v>#N/A</v>
      </c>
      <c r="IVU252" s="225" t="e">
        <v>#N/A</v>
      </c>
      <c r="IVV252" s="225" t="e">
        <v>#N/A</v>
      </c>
      <c r="IVW252" s="225" t="e">
        <v>#N/A</v>
      </c>
      <c r="IVX252" s="225" t="e">
        <v>#N/A</v>
      </c>
      <c r="IVY252" s="225" t="e">
        <v>#N/A</v>
      </c>
      <c r="IVZ252" s="225" t="e">
        <v>#N/A</v>
      </c>
      <c r="IWA252" s="225" t="e">
        <v>#N/A</v>
      </c>
      <c r="IWB252" s="225" t="e">
        <v>#N/A</v>
      </c>
      <c r="IWC252" s="225" t="e">
        <v>#N/A</v>
      </c>
      <c r="IWD252" s="225" t="e">
        <v>#N/A</v>
      </c>
      <c r="IWE252" s="225" t="e">
        <v>#N/A</v>
      </c>
      <c r="IWF252" s="225" t="e">
        <v>#N/A</v>
      </c>
      <c r="IWG252" s="225" t="e">
        <v>#N/A</v>
      </c>
      <c r="IWH252" s="225" t="e">
        <v>#N/A</v>
      </c>
      <c r="IWI252" s="225" t="e">
        <v>#N/A</v>
      </c>
      <c r="IWJ252" s="225" t="e">
        <v>#N/A</v>
      </c>
      <c r="IWK252" s="225" t="e">
        <v>#N/A</v>
      </c>
      <c r="IWL252" s="225" t="e">
        <v>#N/A</v>
      </c>
      <c r="IWM252" s="225" t="e">
        <v>#N/A</v>
      </c>
      <c r="IWN252" s="225" t="e">
        <v>#N/A</v>
      </c>
      <c r="IWO252" s="225" t="e">
        <v>#N/A</v>
      </c>
      <c r="IWP252" s="225" t="e">
        <v>#N/A</v>
      </c>
      <c r="IWQ252" s="225" t="e">
        <v>#N/A</v>
      </c>
      <c r="IWR252" s="225" t="e">
        <v>#N/A</v>
      </c>
      <c r="IWS252" s="225" t="e">
        <v>#N/A</v>
      </c>
      <c r="IWT252" s="225" t="e">
        <v>#N/A</v>
      </c>
      <c r="IWU252" s="225" t="e">
        <v>#N/A</v>
      </c>
      <c r="IWV252" s="225" t="e">
        <v>#N/A</v>
      </c>
      <c r="IWW252" s="225" t="e">
        <v>#N/A</v>
      </c>
      <c r="IWX252" s="225" t="e">
        <v>#N/A</v>
      </c>
      <c r="IWY252" s="225" t="e">
        <v>#N/A</v>
      </c>
      <c r="IWZ252" s="225" t="e">
        <v>#N/A</v>
      </c>
      <c r="IXA252" s="225" t="e">
        <v>#N/A</v>
      </c>
      <c r="IXB252" s="225" t="e">
        <v>#N/A</v>
      </c>
      <c r="IXC252" s="225" t="e">
        <v>#N/A</v>
      </c>
      <c r="IXD252" s="225" t="e">
        <v>#N/A</v>
      </c>
      <c r="IXE252" s="225" t="e">
        <v>#N/A</v>
      </c>
      <c r="IXF252" s="225" t="e">
        <v>#N/A</v>
      </c>
      <c r="IXG252" s="225" t="e">
        <v>#N/A</v>
      </c>
      <c r="IXH252" s="225" t="e">
        <v>#N/A</v>
      </c>
      <c r="IXI252" s="225" t="e">
        <v>#N/A</v>
      </c>
      <c r="IXJ252" s="225" t="e">
        <v>#N/A</v>
      </c>
      <c r="IXK252" s="225" t="e">
        <v>#N/A</v>
      </c>
      <c r="IXL252" s="225" t="e">
        <v>#N/A</v>
      </c>
      <c r="IXM252" s="225" t="e">
        <v>#N/A</v>
      </c>
      <c r="IXN252" s="225" t="e">
        <v>#N/A</v>
      </c>
      <c r="IXO252" s="225" t="e">
        <v>#N/A</v>
      </c>
      <c r="IXP252" s="225" t="e">
        <v>#N/A</v>
      </c>
      <c r="IXQ252" s="225" t="e">
        <v>#N/A</v>
      </c>
      <c r="IXR252" s="225" t="e">
        <v>#N/A</v>
      </c>
      <c r="IXS252" s="225" t="e">
        <v>#N/A</v>
      </c>
      <c r="IXT252" s="225" t="e">
        <v>#N/A</v>
      </c>
      <c r="IXU252" s="225" t="e">
        <v>#N/A</v>
      </c>
      <c r="IXV252" s="225" t="e">
        <v>#N/A</v>
      </c>
      <c r="IXW252" s="225" t="e">
        <v>#N/A</v>
      </c>
      <c r="IXX252" s="225" t="e">
        <v>#N/A</v>
      </c>
      <c r="IXY252" s="225" t="e">
        <v>#N/A</v>
      </c>
      <c r="IXZ252" s="225" t="e">
        <v>#N/A</v>
      </c>
      <c r="IYA252" s="225" t="e">
        <v>#N/A</v>
      </c>
      <c r="IYB252" s="225" t="e">
        <v>#N/A</v>
      </c>
      <c r="IYC252" s="225" t="e">
        <v>#N/A</v>
      </c>
      <c r="IYD252" s="225" t="e">
        <v>#N/A</v>
      </c>
      <c r="IYE252" s="225" t="e">
        <v>#N/A</v>
      </c>
      <c r="IYF252" s="225" t="e">
        <v>#N/A</v>
      </c>
      <c r="IYG252" s="225" t="e">
        <v>#N/A</v>
      </c>
      <c r="IYH252" s="225" t="e">
        <v>#N/A</v>
      </c>
      <c r="IYI252" s="225" t="e">
        <v>#N/A</v>
      </c>
      <c r="IYJ252" s="225" t="e">
        <v>#N/A</v>
      </c>
      <c r="IYK252" s="225" t="e">
        <v>#N/A</v>
      </c>
      <c r="IYL252" s="225" t="e">
        <v>#N/A</v>
      </c>
      <c r="IYM252" s="225" t="e">
        <v>#N/A</v>
      </c>
      <c r="IYN252" s="225" t="e">
        <v>#N/A</v>
      </c>
      <c r="IYO252" s="225" t="e">
        <v>#N/A</v>
      </c>
      <c r="IYP252" s="225" t="e">
        <v>#N/A</v>
      </c>
      <c r="IYQ252" s="225" t="e">
        <v>#N/A</v>
      </c>
      <c r="IYR252" s="225" t="e">
        <v>#N/A</v>
      </c>
      <c r="IYS252" s="225" t="e">
        <v>#N/A</v>
      </c>
      <c r="IYT252" s="225" t="e">
        <v>#N/A</v>
      </c>
      <c r="IYU252" s="225" t="e">
        <v>#N/A</v>
      </c>
      <c r="IYV252" s="225" t="e">
        <v>#N/A</v>
      </c>
      <c r="IYW252" s="225" t="e">
        <v>#N/A</v>
      </c>
      <c r="IYX252" s="225" t="e">
        <v>#N/A</v>
      </c>
      <c r="IYY252" s="225" t="e">
        <v>#N/A</v>
      </c>
      <c r="IYZ252" s="225" t="e">
        <v>#N/A</v>
      </c>
      <c r="IZA252" s="225" t="e">
        <v>#N/A</v>
      </c>
      <c r="IZB252" s="225" t="e">
        <v>#N/A</v>
      </c>
      <c r="IZC252" s="225" t="e">
        <v>#N/A</v>
      </c>
      <c r="IZD252" s="225" t="e">
        <v>#N/A</v>
      </c>
      <c r="IZE252" s="225" t="e">
        <v>#N/A</v>
      </c>
      <c r="IZF252" s="225" t="e">
        <v>#N/A</v>
      </c>
      <c r="IZG252" s="225" t="e">
        <v>#N/A</v>
      </c>
      <c r="IZH252" s="225" t="e">
        <v>#N/A</v>
      </c>
      <c r="IZI252" s="225" t="e">
        <v>#N/A</v>
      </c>
      <c r="IZJ252" s="225" t="e">
        <v>#N/A</v>
      </c>
      <c r="IZK252" s="225" t="e">
        <v>#N/A</v>
      </c>
      <c r="IZL252" s="225" t="e">
        <v>#N/A</v>
      </c>
      <c r="IZM252" s="225" t="e">
        <v>#N/A</v>
      </c>
      <c r="IZN252" s="225" t="e">
        <v>#N/A</v>
      </c>
      <c r="IZO252" s="225" t="e">
        <v>#N/A</v>
      </c>
      <c r="IZP252" s="225" t="e">
        <v>#N/A</v>
      </c>
      <c r="IZQ252" s="225" t="e">
        <v>#N/A</v>
      </c>
      <c r="IZR252" s="225" t="e">
        <v>#N/A</v>
      </c>
      <c r="IZS252" s="225" t="e">
        <v>#N/A</v>
      </c>
      <c r="IZT252" s="225" t="e">
        <v>#N/A</v>
      </c>
      <c r="IZU252" s="225" t="e">
        <v>#N/A</v>
      </c>
      <c r="IZV252" s="225" t="e">
        <v>#N/A</v>
      </c>
      <c r="IZW252" s="225" t="e">
        <v>#N/A</v>
      </c>
      <c r="IZX252" s="225" t="e">
        <v>#N/A</v>
      </c>
      <c r="IZY252" s="225" t="e">
        <v>#N/A</v>
      </c>
      <c r="IZZ252" s="225" t="e">
        <v>#N/A</v>
      </c>
      <c r="JAA252" s="225" t="e">
        <v>#N/A</v>
      </c>
      <c r="JAB252" s="225" t="e">
        <v>#N/A</v>
      </c>
      <c r="JAC252" s="225" t="e">
        <v>#N/A</v>
      </c>
      <c r="JAD252" s="225" t="e">
        <v>#N/A</v>
      </c>
      <c r="JAE252" s="225" t="e">
        <v>#N/A</v>
      </c>
      <c r="JAF252" s="225" t="e">
        <v>#N/A</v>
      </c>
      <c r="JAG252" s="225" t="e">
        <v>#N/A</v>
      </c>
      <c r="JAH252" s="225" t="e">
        <v>#N/A</v>
      </c>
      <c r="JAI252" s="225" t="e">
        <v>#N/A</v>
      </c>
      <c r="JAJ252" s="225" t="e">
        <v>#N/A</v>
      </c>
      <c r="JAK252" s="225" t="e">
        <v>#N/A</v>
      </c>
      <c r="JAL252" s="225" t="e">
        <v>#N/A</v>
      </c>
      <c r="JAM252" s="225" t="e">
        <v>#N/A</v>
      </c>
      <c r="JAN252" s="225" t="e">
        <v>#N/A</v>
      </c>
      <c r="JAO252" s="225" t="e">
        <v>#N/A</v>
      </c>
      <c r="JAP252" s="225" t="e">
        <v>#N/A</v>
      </c>
      <c r="JAQ252" s="225" t="e">
        <v>#N/A</v>
      </c>
      <c r="JAR252" s="225" t="e">
        <v>#N/A</v>
      </c>
      <c r="JAS252" s="225" t="e">
        <v>#N/A</v>
      </c>
      <c r="JAT252" s="225" t="e">
        <v>#N/A</v>
      </c>
      <c r="JAU252" s="225" t="e">
        <v>#N/A</v>
      </c>
      <c r="JAV252" s="225" t="e">
        <v>#N/A</v>
      </c>
      <c r="JAW252" s="225" t="e">
        <v>#N/A</v>
      </c>
      <c r="JAX252" s="225" t="e">
        <v>#N/A</v>
      </c>
      <c r="JAY252" s="225" t="e">
        <v>#N/A</v>
      </c>
      <c r="JAZ252" s="225" t="e">
        <v>#N/A</v>
      </c>
      <c r="JBA252" s="225" t="e">
        <v>#N/A</v>
      </c>
      <c r="JBB252" s="225" t="e">
        <v>#N/A</v>
      </c>
      <c r="JBC252" s="225" t="e">
        <v>#N/A</v>
      </c>
      <c r="JBD252" s="225" t="e">
        <v>#N/A</v>
      </c>
      <c r="JBE252" s="225" t="e">
        <v>#N/A</v>
      </c>
      <c r="JBF252" s="225" t="e">
        <v>#N/A</v>
      </c>
      <c r="JBG252" s="225" t="e">
        <v>#N/A</v>
      </c>
      <c r="JBH252" s="225" t="e">
        <v>#N/A</v>
      </c>
      <c r="JBI252" s="225" t="e">
        <v>#N/A</v>
      </c>
      <c r="JBJ252" s="225" t="e">
        <v>#N/A</v>
      </c>
      <c r="JBK252" s="225" t="e">
        <v>#N/A</v>
      </c>
      <c r="JBL252" s="225" t="e">
        <v>#N/A</v>
      </c>
      <c r="JBM252" s="225" t="e">
        <v>#N/A</v>
      </c>
      <c r="JBN252" s="225" t="e">
        <v>#N/A</v>
      </c>
      <c r="JBO252" s="225" t="e">
        <v>#N/A</v>
      </c>
      <c r="JBP252" s="225" t="e">
        <v>#N/A</v>
      </c>
      <c r="JBQ252" s="225" t="e">
        <v>#N/A</v>
      </c>
      <c r="JBR252" s="225" t="e">
        <v>#N/A</v>
      </c>
      <c r="JBS252" s="225" t="e">
        <v>#N/A</v>
      </c>
      <c r="JBT252" s="225" t="e">
        <v>#N/A</v>
      </c>
      <c r="JBU252" s="225" t="e">
        <v>#N/A</v>
      </c>
      <c r="JBV252" s="225" t="e">
        <v>#N/A</v>
      </c>
      <c r="JBW252" s="225" t="e">
        <v>#N/A</v>
      </c>
      <c r="JBX252" s="225" t="e">
        <v>#N/A</v>
      </c>
      <c r="JBY252" s="225" t="e">
        <v>#N/A</v>
      </c>
      <c r="JBZ252" s="225" t="e">
        <v>#N/A</v>
      </c>
      <c r="JCA252" s="225" t="e">
        <v>#N/A</v>
      </c>
      <c r="JCB252" s="225" t="e">
        <v>#N/A</v>
      </c>
      <c r="JCC252" s="225" t="e">
        <v>#N/A</v>
      </c>
      <c r="JCD252" s="225" t="e">
        <v>#N/A</v>
      </c>
      <c r="JCE252" s="225" t="e">
        <v>#N/A</v>
      </c>
      <c r="JCF252" s="225" t="e">
        <v>#N/A</v>
      </c>
      <c r="JCG252" s="225" t="e">
        <v>#N/A</v>
      </c>
      <c r="JCH252" s="225" t="e">
        <v>#N/A</v>
      </c>
      <c r="JCI252" s="225" t="e">
        <v>#N/A</v>
      </c>
      <c r="JCJ252" s="225" t="e">
        <v>#N/A</v>
      </c>
      <c r="JCK252" s="225" t="e">
        <v>#N/A</v>
      </c>
      <c r="JCL252" s="225" t="e">
        <v>#N/A</v>
      </c>
      <c r="JCM252" s="225" t="e">
        <v>#N/A</v>
      </c>
      <c r="JCN252" s="225" t="e">
        <v>#N/A</v>
      </c>
      <c r="JCO252" s="225" t="e">
        <v>#N/A</v>
      </c>
      <c r="JCP252" s="225" t="e">
        <v>#N/A</v>
      </c>
      <c r="JCQ252" s="225" t="e">
        <v>#N/A</v>
      </c>
      <c r="JCR252" s="225" t="e">
        <v>#N/A</v>
      </c>
      <c r="JCS252" s="225" t="e">
        <v>#N/A</v>
      </c>
      <c r="JCT252" s="225" t="e">
        <v>#N/A</v>
      </c>
      <c r="JCU252" s="225" t="e">
        <v>#N/A</v>
      </c>
      <c r="JCV252" s="225" t="e">
        <v>#N/A</v>
      </c>
      <c r="JCW252" s="225" t="e">
        <v>#N/A</v>
      </c>
      <c r="JCX252" s="225" t="e">
        <v>#N/A</v>
      </c>
      <c r="JCY252" s="225" t="e">
        <v>#N/A</v>
      </c>
      <c r="JCZ252" s="225" t="e">
        <v>#N/A</v>
      </c>
      <c r="JDA252" s="225" t="e">
        <v>#N/A</v>
      </c>
      <c r="JDB252" s="225" t="e">
        <v>#N/A</v>
      </c>
      <c r="JDC252" s="225" t="e">
        <v>#N/A</v>
      </c>
      <c r="JDD252" s="225" t="e">
        <v>#N/A</v>
      </c>
      <c r="JDE252" s="225" t="e">
        <v>#N/A</v>
      </c>
      <c r="JDF252" s="225" t="e">
        <v>#N/A</v>
      </c>
      <c r="JDG252" s="225" t="e">
        <v>#N/A</v>
      </c>
      <c r="JDH252" s="225" t="e">
        <v>#N/A</v>
      </c>
      <c r="JDI252" s="225" t="e">
        <v>#N/A</v>
      </c>
      <c r="JDJ252" s="225" t="e">
        <v>#N/A</v>
      </c>
      <c r="JDK252" s="225" t="e">
        <v>#N/A</v>
      </c>
      <c r="JDL252" s="225" t="e">
        <v>#N/A</v>
      </c>
      <c r="JDM252" s="225" t="e">
        <v>#N/A</v>
      </c>
      <c r="JDN252" s="225" t="e">
        <v>#N/A</v>
      </c>
      <c r="JDO252" s="225" t="e">
        <v>#N/A</v>
      </c>
      <c r="JDP252" s="225" t="e">
        <v>#N/A</v>
      </c>
      <c r="JDQ252" s="225" t="e">
        <v>#N/A</v>
      </c>
      <c r="JDR252" s="225" t="e">
        <v>#N/A</v>
      </c>
      <c r="JDS252" s="225" t="e">
        <v>#N/A</v>
      </c>
      <c r="JDT252" s="225" t="e">
        <v>#N/A</v>
      </c>
      <c r="JDU252" s="225" t="e">
        <v>#N/A</v>
      </c>
      <c r="JDV252" s="225" t="e">
        <v>#N/A</v>
      </c>
      <c r="JDW252" s="225" t="e">
        <v>#N/A</v>
      </c>
      <c r="JDX252" s="225" t="e">
        <v>#N/A</v>
      </c>
      <c r="JDY252" s="225" t="e">
        <v>#N/A</v>
      </c>
      <c r="JDZ252" s="225" t="e">
        <v>#N/A</v>
      </c>
      <c r="JEA252" s="225" t="e">
        <v>#N/A</v>
      </c>
      <c r="JEB252" s="225" t="e">
        <v>#N/A</v>
      </c>
      <c r="JEC252" s="225" t="e">
        <v>#N/A</v>
      </c>
      <c r="JED252" s="225" t="e">
        <v>#N/A</v>
      </c>
      <c r="JEE252" s="225" t="e">
        <v>#N/A</v>
      </c>
      <c r="JEF252" s="225" t="e">
        <v>#N/A</v>
      </c>
      <c r="JEG252" s="225" t="e">
        <v>#N/A</v>
      </c>
      <c r="JEH252" s="225" t="e">
        <v>#N/A</v>
      </c>
      <c r="JEI252" s="225" t="e">
        <v>#N/A</v>
      </c>
      <c r="JEJ252" s="225" t="e">
        <v>#N/A</v>
      </c>
      <c r="JEK252" s="225" t="e">
        <v>#N/A</v>
      </c>
      <c r="JEL252" s="225" t="e">
        <v>#N/A</v>
      </c>
      <c r="JEM252" s="225" t="e">
        <v>#N/A</v>
      </c>
      <c r="JEN252" s="225" t="e">
        <v>#N/A</v>
      </c>
      <c r="JEO252" s="225" t="e">
        <v>#N/A</v>
      </c>
      <c r="JEP252" s="225" t="e">
        <v>#N/A</v>
      </c>
      <c r="JEQ252" s="225" t="e">
        <v>#N/A</v>
      </c>
      <c r="JER252" s="225" t="e">
        <v>#N/A</v>
      </c>
      <c r="JES252" s="225" t="e">
        <v>#N/A</v>
      </c>
      <c r="JET252" s="225" t="e">
        <v>#N/A</v>
      </c>
      <c r="JEU252" s="225" t="e">
        <v>#N/A</v>
      </c>
      <c r="JEV252" s="225" t="e">
        <v>#N/A</v>
      </c>
      <c r="JEW252" s="225" t="e">
        <v>#N/A</v>
      </c>
      <c r="JEX252" s="225" t="e">
        <v>#N/A</v>
      </c>
      <c r="JEY252" s="225" t="e">
        <v>#N/A</v>
      </c>
      <c r="JEZ252" s="225" t="e">
        <v>#N/A</v>
      </c>
      <c r="JFA252" s="225" t="e">
        <v>#N/A</v>
      </c>
      <c r="JFB252" s="225" t="e">
        <v>#N/A</v>
      </c>
      <c r="JFC252" s="225" t="e">
        <v>#N/A</v>
      </c>
      <c r="JFD252" s="225" t="e">
        <v>#N/A</v>
      </c>
      <c r="JFE252" s="225" t="e">
        <v>#N/A</v>
      </c>
      <c r="JFF252" s="225" t="e">
        <v>#N/A</v>
      </c>
      <c r="JFG252" s="225" t="e">
        <v>#N/A</v>
      </c>
      <c r="JFH252" s="225" t="e">
        <v>#N/A</v>
      </c>
      <c r="JFI252" s="225" t="e">
        <v>#N/A</v>
      </c>
      <c r="JFJ252" s="225" t="e">
        <v>#N/A</v>
      </c>
      <c r="JFK252" s="225" t="e">
        <v>#N/A</v>
      </c>
      <c r="JFL252" s="225" t="e">
        <v>#N/A</v>
      </c>
      <c r="JFM252" s="225" t="e">
        <v>#N/A</v>
      </c>
      <c r="JFN252" s="225" t="e">
        <v>#N/A</v>
      </c>
      <c r="JFO252" s="225" t="e">
        <v>#N/A</v>
      </c>
      <c r="JFP252" s="225" t="e">
        <v>#N/A</v>
      </c>
      <c r="JFQ252" s="225" t="e">
        <v>#N/A</v>
      </c>
      <c r="JFR252" s="225" t="e">
        <v>#N/A</v>
      </c>
      <c r="JFS252" s="225" t="e">
        <v>#N/A</v>
      </c>
      <c r="JFT252" s="225" t="e">
        <v>#N/A</v>
      </c>
      <c r="JFU252" s="225" t="e">
        <v>#N/A</v>
      </c>
      <c r="JFV252" s="225" t="e">
        <v>#N/A</v>
      </c>
      <c r="JFW252" s="225" t="e">
        <v>#N/A</v>
      </c>
      <c r="JFX252" s="225" t="e">
        <v>#N/A</v>
      </c>
      <c r="JFY252" s="225" t="e">
        <v>#N/A</v>
      </c>
      <c r="JFZ252" s="225" t="e">
        <v>#N/A</v>
      </c>
      <c r="JGA252" s="225" t="e">
        <v>#N/A</v>
      </c>
      <c r="JGB252" s="225" t="e">
        <v>#N/A</v>
      </c>
      <c r="JGC252" s="225" t="e">
        <v>#N/A</v>
      </c>
      <c r="JGD252" s="225" t="e">
        <v>#N/A</v>
      </c>
      <c r="JGE252" s="225" t="e">
        <v>#N/A</v>
      </c>
      <c r="JGF252" s="225" t="e">
        <v>#N/A</v>
      </c>
      <c r="JGG252" s="225" t="e">
        <v>#N/A</v>
      </c>
      <c r="JGH252" s="225" t="e">
        <v>#N/A</v>
      </c>
      <c r="JGI252" s="225" t="e">
        <v>#N/A</v>
      </c>
      <c r="JGJ252" s="225" t="e">
        <v>#N/A</v>
      </c>
      <c r="JGK252" s="225" t="e">
        <v>#N/A</v>
      </c>
      <c r="JGL252" s="225" t="e">
        <v>#N/A</v>
      </c>
      <c r="JGM252" s="225" t="e">
        <v>#N/A</v>
      </c>
      <c r="JGN252" s="225" t="e">
        <v>#N/A</v>
      </c>
      <c r="JGO252" s="225" t="e">
        <v>#N/A</v>
      </c>
      <c r="JGP252" s="225" t="e">
        <v>#N/A</v>
      </c>
      <c r="JGQ252" s="225" t="e">
        <v>#N/A</v>
      </c>
      <c r="JGR252" s="225" t="e">
        <v>#N/A</v>
      </c>
      <c r="JGS252" s="225" t="e">
        <v>#N/A</v>
      </c>
      <c r="JGT252" s="225" t="e">
        <v>#N/A</v>
      </c>
      <c r="JGU252" s="225" t="e">
        <v>#N/A</v>
      </c>
      <c r="JGV252" s="225" t="e">
        <v>#N/A</v>
      </c>
      <c r="JGW252" s="225" t="e">
        <v>#N/A</v>
      </c>
      <c r="JGX252" s="225" t="e">
        <v>#N/A</v>
      </c>
      <c r="JGY252" s="225" t="e">
        <v>#N/A</v>
      </c>
      <c r="JGZ252" s="225" t="e">
        <v>#N/A</v>
      </c>
      <c r="JHA252" s="225" t="e">
        <v>#N/A</v>
      </c>
      <c r="JHB252" s="225" t="e">
        <v>#N/A</v>
      </c>
      <c r="JHC252" s="225" t="e">
        <v>#N/A</v>
      </c>
      <c r="JHD252" s="225" t="e">
        <v>#N/A</v>
      </c>
      <c r="JHE252" s="225" t="e">
        <v>#N/A</v>
      </c>
      <c r="JHF252" s="225" t="e">
        <v>#N/A</v>
      </c>
      <c r="JHG252" s="225" t="e">
        <v>#N/A</v>
      </c>
      <c r="JHH252" s="225" t="e">
        <v>#N/A</v>
      </c>
      <c r="JHI252" s="225" t="e">
        <v>#N/A</v>
      </c>
      <c r="JHJ252" s="225" t="e">
        <v>#N/A</v>
      </c>
      <c r="JHK252" s="225" t="e">
        <v>#N/A</v>
      </c>
      <c r="JHL252" s="225" t="e">
        <v>#N/A</v>
      </c>
      <c r="JHM252" s="225" t="e">
        <v>#N/A</v>
      </c>
      <c r="JHN252" s="225" t="e">
        <v>#N/A</v>
      </c>
      <c r="JHO252" s="225" t="e">
        <v>#N/A</v>
      </c>
      <c r="JHP252" s="225" t="e">
        <v>#N/A</v>
      </c>
      <c r="JHQ252" s="225" t="e">
        <v>#N/A</v>
      </c>
      <c r="JHR252" s="225" t="e">
        <v>#N/A</v>
      </c>
      <c r="JHS252" s="225" t="e">
        <v>#N/A</v>
      </c>
      <c r="JHT252" s="225" t="e">
        <v>#N/A</v>
      </c>
      <c r="JHU252" s="225" t="e">
        <v>#N/A</v>
      </c>
      <c r="JHV252" s="225" t="e">
        <v>#N/A</v>
      </c>
      <c r="JHW252" s="225" t="e">
        <v>#N/A</v>
      </c>
      <c r="JHX252" s="225" t="e">
        <v>#N/A</v>
      </c>
      <c r="JHY252" s="225" t="e">
        <v>#N/A</v>
      </c>
      <c r="JHZ252" s="225" t="e">
        <v>#N/A</v>
      </c>
      <c r="JIA252" s="225" t="e">
        <v>#N/A</v>
      </c>
      <c r="JIB252" s="225" t="e">
        <v>#N/A</v>
      </c>
      <c r="JIC252" s="225" t="e">
        <v>#N/A</v>
      </c>
      <c r="JID252" s="225" t="e">
        <v>#N/A</v>
      </c>
      <c r="JIE252" s="225" t="e">
        <v>#N/A</v>
      </c>
      <c r="JIF252" s="225" t="e">
        <v>#N/A</v>
      </c>
      <c r="JIG252" s="225" t="e">
        <v>#N/A</v>
      </c>
      <c r="JIH252" s="225" t="e">
        <v>#N/A</v>
      </c>
      <c r="JII252" s="225" t="e">
        <v>#N/A</v>
      </c>
      <c r="JIJ252" s="225" t="e">
        <v>#N/A</v>
      </c>
      <c r="JIK252" s="225" t="e">
        <v>#N/A</v>
      </c>
      <c r="JIL252" s="225" t="e">
        <v>#N/A</v>
      </c>
      <c r="JIM252" s="225" t="e">
        <v>#N/A</v>
      </c>
      <c r="JIN252" s="225" t="e">
        <v>#N/A</v>
      </c>
      <c r="JIO252" s="225" t="e">
        <v>#N/A</v>
      </c>
      <c r="JIP252" s="225" t="e">
        <v>#N/A</v>
      </c>
      <c r="JIQ252" s="225" t="e">
        <v>#N/A</v>
      </c>
      <c r="JIR252" s="225" t="e">
        <v>#N/A</v>
      </c>
      <c r="JIS252" s="225" t="e">
        <v>#N/A</v>
      </c>
      <c r="JIT252" s="225" t="e">
        <v>#N/A</v>
      </c>
      <c r="JIU252" s="225" t="e">
        <v>#N/A</v>
      </c>
      <c r="JIV252" s="225" t="e">
        <v>#N/A</v>
      </c>
      <c r="JIW252" s="225" t="e">
        <v>#N/A</v>
      </c>
      <c r="JIX252" s="225" t="e">
        <v>#N/A</v>
      </c>
      <c r="JIY252" s="225" t="e">
        <v>#N/A</v>
      </c>
      <c r="JIZ252" s="225" t="e">
        <v>#N/A</v>
      </c>
      <c r="JJA252" s="225" t="e">
        <v>#N/A</v>
      </c>
      <c r="JJB252" s="225" t="e">
        <v>#N/A</v>
      </c>
      <c r="JJC252" s="225" t="e">
        <v>#N/A</v>
      </c>
      <c r="JJD252" s="225" t="e">
        <v>#N/A</v>
      </c>
      <c r="JJE252" s="225" t="e">
        <v>#N/A</v>
      </c>
      <c r="JJF252" s="225" t="e">
        <v>#N/A</v>
      </c>
      <c r="JJG252" s="225" t="e">
        <v>#N/A</v>
      </c>
      <c r="JJH252" s="225" t="e">
        <v>#N/A</v>
      </c>
      <c r="JJI252" s="225" t="e">
        <v>#N/A</v>
      </c>
      <c r="JJJ252" s="225" t="e">
        <v>#N/A</v>
      </c>
      <c r="JJK252" s="225" t="e">
        <v>#N/A</v>
      </c>
      <c r="JJL252" s="225" t="e">
        <v>#N/A</v>
      </c>
      <c r="JJM252" s="225" t="e">
        <v>#N/A</v>
      </c>
      <c r="JJN252" s="225" t="e">
        <v>#N/A</v>
      </c>
      <c r="JJO252" s="225" t="e">
        <v>#N/A</v>
      </c>
      <c r="JJP252" s="225" t="e">
        <v>#N/A</v>
      </c>
      <c r="JJQ252" s="225" t="e">
        <v>#N/A</v>
      </c>
      <c r="JJR252" s="225" t="e">
        <v>#N/A</v>
      </c>
      <c r="JJS252" s="225" t="e">
        <v>#N/A</v>
      </c>
      <c r="JJT252" s="225" t="e">
        <v>#N/A</v>
      </c>
      <c r="JJU252" s="225" t="e">
        <v>#N/A</v>
      </c>
      <c r="JJV252" s="225" t="e">
        <v>#N/A</v>
      </c>
      <c r="JJW252" s="225" t="e">
        <v>#N/A</v>
      </c>
      <c r="JJX252" s="225" t="e">
        <v>#N/A</v>
      </c>
      <c r="JJY252" s="225" t="e">
        <v>#N/A</v>
      </c>
      <c r="JJZ252" s="225" t="e">
        <v>#N/A</v>
      </c>
      <c r="JKA252" s="225" t="e">
        <v>#N/A</v>
      </c>
      <c r="JKB252" s="225" t="e">
        <v>#N/A</v>
      </c>
      <c r="JKC252" s="225" t="e">
        <v>#N/A</v>
      </c>
      <c r="JKD252" s="225" t="e">
        <v>#N/A</v>
      </c>
      <c r="JKE252" s="225" t="e">
        <v>#N/A</v>
      </c>
      <c r="JKF252" s="225" t="e">
        <v>#N/A</v>
      </c>
      <c r="JKG252" s="225" t="e">
        <v>#N/A</v>
      </c>
      <c r="JKH252" s="225" t="e">
        <v>#N/A</v>
      </c>
      <c r="JKI252" s="225" t="e">
        <v>#N/A</v>
      </c>
      <c r="JKJ252" s="225" t="e">
        <v>#N/A</v>
      </c>
      <c r="JKK252" s="225" t="e">
        <v>#N/A</v>
      </c>
      <c r="JKL252" s="225" t="e">
        <v>#N/A</v>
      </c>
      <c r="JKM252" s="225" t="e">
        <v>#N/A</v>
      </c>
      <c r="JKN252" s="225" t="e">
        <v>#N/A</v>
      </c>
      <c r="JKO252" s="225" t="e">
        <v>#N/A</v>
      </c>
      <c r="JKP252" s="225" t="e">
        <v>#N/A</v>
      </c>
      <c r="JKQ252" s="225" t="e">
        <v>#N/A</v>
      </c>
      <c r="JKR252" s="225" t="e">
        <v>#N/A</v>
      </c>
      <c r="JKS252" s="225" t="e">
        <v>#N/A</v>
      </c>
      <c r="JKT252" s="225" t="e">
        <v>#N/A</v>
      </c>
      <c r="JKU252" s="225" t="e">
        <v>#N/A</v>
      </c>
      <c r="JKV252" s="225" t="e">
        <v>#N/A</v>
      </c>
      <c r="JKW252" s="225" t="e">
        <v>#N/A</v>
      </c>
      <c r="JKX252" s="225" t="e">
        <v>#N/A</v>
      </c>
      <c r="JKY252" s="225" t="e">
        <v>#N/A</v>
      </c>
      <c r="JKZ252" s="225" t="e">
        <v>#N/A</v>
      </c>
      <c r="JLA252" s="225" t="e">
        <v>#N/A</v>
      </c>
      <c r="JLB252" s="225" t="e">
        <v>#N/A</v>
      </c>
      <c r="JLC252" s="225" t="e">
        <v>#N/A</v>
      </c>
      <c r="JLD252" s="225" t="e">
        <v>#N/A</v>
      </c>
      <c r="JLE252" s="225" t="e">
        <v>#N/A</v>
      </c>
      <c r="JLF252" s="225" t="e">
        <v>#N/A</v>
      </c>
      <c r="JLG252" s="225" t="e">
        <v>#N/A</v>
      </c>
      <c r="JLH252" s="225" t="e">
        <v>#N/A</v>
      </c>
      <c r="JLI252" s="225" t="e">
        <v>#N/A</v>
      </c>
      <c r="JLJ252" s="225" t="e">
        <v>#N/A</v>
      </c>
      <c r="JLK252" s="225" t="e">
        <v>#N/A</v>
      </c>
      <c r="JLL252" s="225" t="e">
        <v>#N/A</v>
      </c>
      <c r="JLM252" s="225" t="e">
        <v>#N/A</v>
      </c>
      <c r="JLN252" s="225" t="e">
        <v>#N/A</v>
      </c>
      <c r="JLO252" s="225" t="e">
        <v>#N/A</v>
      </c>
      <c r="JLP252" s="225" t="e">
        <v>#N/A</v>
      </c>
      <c r="JLQ252" s="225" t="e">
        <v>#N/A</v>
      </c>
      <c r="JLR252" s="225" t="e">
        <v>#N/A</v>
      </c>
      <c r="JLS252" s="225" t="e">
        <v>#N/A</v>
      </c>
      <c r="JLT252" s="225" t="e">
        <v>#N/A</v>
      </c>
      <c r="JLU252" s="225" t="e">
        <v>#N/A</v>
      </c>
      <c r="JLV252" s="225" t="e">
        <v>#N/A</v>
      </c>
      <c r="JLW252" s="225" t="e">
        <v>#N/A</v>
      </c>
      <c r="JLX252" s="225" t="e">
        <v>#N/A</v>
      </c>
      <c r="JLY252" s="225" t="e">
        <v>#N/A</v>
      </c>
      <c r="JLZ252" s="225" t="e">
        <v>#N/A</v>
      </c>
      <c r="JMA252" s="225" t="e">
        <v>#N/A</v>
      </c>
      <c r="JMB252" s="225" t="e">
        <v>#N/A</v>
      </c>
      <c r="JMC252" s="225" t="e">
        <v>#N/A</v>
      </c>
      <c r="JMD252" s="225" t="e">
        <v>#N/A</v>
      </c>
      <c r="JME252" s="225" t="e">
        <v>#N/A</v>
      </c>
      <c r="JMF252" s="225" t="e">
        <v>#N/A</v>
      </c>
      <c r="JMG252" s="225" t="e">
        <v>#N/A</v>
      </c>
      <c r="JMH252" s="225" t="e">
        <v>#N/A</v>
      </c>
      <c r="JMI252" s="225" t="e">
        <v>#N/A</v>
      </c>
      <c r="JMJ252" s="225" t="e">
        <v>#N/A</v>
      </c>
      <c r="JMK252" s="225" t="e">
        <v>#N/A</v>
      </c>
      <c r="JML252" s="225" t="e">
        <v>#N/A</v>
      </c>
      <c r="JMM252" s="225" t="e">
        <v>#N/A</v>
      </c>
      <c r="JMN252" s="225" t="e">
        <v>#N/A</v>
      </c>
      <c r="JMO252" s="225" t="e">
        <v>#N/A</v>
      </c>
      <c r="JMP252" s="225" t="e">
        <v>#N/A</v>
      </c>
      <c r="JMQ252" s="225" t="e">
        <v>#N/A</v>
      </c>
      <c r="JMR252" s="225" t="e">
        <v>#N/A</v>
      </c>
      <c r="JMS252" s="225" t="e">
        <v>#N/A</v>
      </c>
      <c r="JMT252" s="225" t="e">
        <v>#N/A</v>
      </c>
      <c r="JMU252" s="225" t="e">
        <v>#N/A</v>
      </c>
      <c r="JMV252" s="225" t="e">
        <v>#N/A</v>
      </c>
      <c r="JMW252" s="225" t="e">
        <v>#N/A</v>
      </c>
      <c r="JMX252" s="225" t="e">
        <v>#N/A</v>
      </c>
      <c r="JMY252" s="225" t="e">
        <v>#N/A</v>
      </c>
      <c r="JMZ252" s="225" t="e">
        <v>#N/A</v>
      </c>
      <c r="JNA252" s="225" t="e">
        <v>#N/A</v>
      </c>
      <c r="JNB252" s="225" t="e">
        <v>#N/A</v>
      </c>
      <c r="JNC252" s="225" t="e">
        <v>#N/A</v>
      </c>
      <c r="JND252" s="225" t="e">
        <v>#N/A</v>
      </c>
      <c r="JNE252" s="225" t="e">
        <v>#N/A</v>
      </c>
      <c r="JNF252" s="225" t="e">
        <v>#N/A</v>
      </c>
      <c r="JNG252" s="225" t="e">
        <v>#N/A</v>
      </c>
      <c r="JNH252" s="225" t="e">
        <v>#N/A</v>
      </c>
      <c r="JNI252" s="225" t="e">
        <v>#N/A</v>
      </c>
      <c r="JNJ252" s="225" t="e">
        <v>#N/A</v>
      </c>
      <c r="JNK252" s="225" t="e">
        <v>#N/A</v>
      </c>
      <c r="JNL252" s="225" t="e">
        <v>#N/A</v>
      </c>
      <c r="JNM252" s="225" t="e">
        <v>#N/A</v>
      </c>
      <c r="JNN252" s="225" t="e">
        <v>#N/A</v>
      </c>
      <c r="JNO252" s="225" t="e">
        <v>#N/A</v>
      </c>
      <c r="JNP252" s="225" t="e">
        <v>#N/A</v>
      </c>
      <c r="JNQ252" s="225" t="e">
        <v>#N/A</v>
      </c>
      <c r="JNR252" s="225" t="e">
        <v>#N/A</v>
      </c>
      <c r="JNS252" s="225" t="e">
        <v>#N/A</v>
      </c>
      <c r="JNT252" s="225" t="e">
        <v>#N/A</v>
      </c>
      <c r="JNU252" s="225" t="e">
        <v>#N/A</v>
      </c>
      <c r="JNV252" s="225" t="e">
        <v>#N/A</v>
      </c>
      <c r="JNW252" s="225" t="e">
        <v>#N/A</v>
      </c>
      <c r="JNX252" s="225" t="e">
        <v>#N/A</v>
      </c>
      <c r="JNY252" s="225" t="e">
        <v>#N/A</v>
      </c>
      <c r="JNZ252" s="225" t="e">
        <v>#N/A</v>
      </c>
      <c r="JOA252" s="225" t="e">
        <v>#N/A</v>
      </c>
      <c r="JOB252" s="225" t="e">
        <v>#N/A</v>
      </c>
      <c r="JOC252" s="225" t="e">
        <v>#N/A</v>
      </c>
      <c r="JOD252" s="225" t="e">
        <v>#N/A</v>
      </c>
      <c r="JOE252" s="225" t="e">
        <v>#N/A</v>
      </c>
      <c r="JOF252" s="225" t="e">
        <v>#N/A</v>
      </c>
      <c r="JOG252" s="225" t="e">
        <v>#N/A</v>
      </c>
      <c r="JOH252" s="225" t="e">
        <v>#N/A</v>
      </c>
      <c r="JOI252" s="225" t="e">
        <v>#N/A</v>
      </c>
      <c r="JOJ252" s="225" t="e">
        <v>#N/A</v>
      </c>
      <c r="JOK252" s="225" t="e">
        <v>#N/A</v>
      </c>
      <c r="JOL252" s="225" t="e">
        <v>#N/A</v>
      </c>
      <c r="JOM252" s="225" t="e">
        <v>#N/A</v>
      </c>
      <c r="JON252" s="225" t="e">
        <v>#N/A</v>
      </c>
      <c r="JOO252" s="225" t="e">
        <v>#N/A</v>
      </c>
      <c r="JOP252" s="225" t="e">
        <v>#N/A</v>
      </c>
      <c r="JOQ252" s="225" t="e">
        <v>#N/A</v>
      </c>
      <c r="JOR252" s="225" t="e">
        <v>#N/A</v>
      </c>
      <c r="JOS252" s="225" t="e">
        <v>#N/A</v>
      </c>
      <c r="JOT252" s="225" t="e">
        <v>#N/A</v>
      </c>
      <c r="JOU252" s="225" t="e">
        <v>#N/A</v>
      </c>
      <c r="JOV252" s="225" t="e">
        <v>#N/A</v>
      </c>
      <c r="JOW252" s="225" t="e">
        <v>#N/A</v>
      </c>
      <c r="JOX252" s="225" t="e">
        <v>#N/A</v>
      </c>
      <c r="JOY252" s="225" t="e">
        <v>#N/A</v>
      </c>
      <c r="JOZ252" s="225" t="e">
        <v>#N/A</v>
      </c>
      <c r="JPA252" s="225" t="e">
        <v>#N/A</v>
      </c>
      <c r="JPB252" s="225" t="e">
        <v>#N/A</v>
      </c>
      <c r="JPC252" s="225" t="e">
        <v>#N/A</v>
      </c>
      <c r="JPD252" s="225" t="e">
        <v>#N/A</v>
      </c>
      <c r="JPE252" s="225" t="e">
        <v>#N/A</v>
      </c>
      <c r="JPF252" s="225" t="e">
        <v>#N/A</v>
      </c>
      <c r="JPG252" s="225" t="e">
        <v>#N/A</v>
      </c>
      <c r="JPH252" s="225" t="e">
        <v>#N/A</v>
      </c>
      <c r="JPI252" s="225" t="e">
        <v>#N/A</v>
      </c>
      <c r="JPJ252" s="225" t="e">
        <v>#N/A</v>
      </c>
      <c r="JPK252" s="225" t="e">
        <v>#N/A</v>
      </c>
      <c r="JPL252" s="225" t="e">
        <v>#N/A</v>
      </c>
      <c r="JPM252" s="225" t="e">
        <v>#N/A</v>
      </c>
      <c r="JPN252" s="225" t="e">
        <v>#N/A</v>
      </c>
      <c r="JPO252" s="225" t="e">
        <v>#N/A</v>
      </c>
      <c r="JPP252" s="225" t="e">
        <v>#N/A</v>
      </c>
      <c r="JPQ252" s="225" t="e">
        <v>#N/A</v>
      </c>
      <c r="JPR252" s="225" t="e">
        <v>#N/A</v>
      </c>
      <c r="JPS252" s="225" t="e">
        <v>#N/A</v>
      </c>
      <c r="JPT252" s="225" t="e">
        <v>#N/A</v>
      </c>
      <c r="JPU252" s="225" t="e">
        <v>#N/A</v>
      </c>
      <c r="JPV252" s="225" t="e">
        <v>#N/A</v>
      </c>
      <c r="JPW252" s="225" t="e">
        <v>#N/A</v>
      </c>
      <c r="JPX252" s="225" t="e">
        <v>#N/A</v>
      </c>
      <c r="JPY252" s="225" t="e">
        <v>#N/A</v>
      </c>
      <c r="JPZ252" s="225" t="e">
        <v>#N/A</v>
      </c>
      <c r="JQA252" s="225" t="e">
        <v>#N/A</v>
      </c>
      <c r="JQB252" s="225" t="e">
        <v>#N/A</v>
      </c>
      <c r="JQC252" s="225" t="e">
        <v>#N/A</v>
      </c>
      <c r="JQD252" s="225" t="e">
        <v>#N/A</v>
      </c>
      <c r="JQE252" s="225" t="e">
        <v>#N/A</v>
      </c>
      <c r="JQF252" s="225" t="e">
        <v>#N/A</v>
      </c>
      <c r="JQG252" s="225" t="e">
        <v>#N/A</v>
      </c>
      <c r="JQH252" s="225" t="e">
        <v>#N/A</v>
      </c>
      <c r="JQI252" s="225" t="e">
        <v>#N/A</v>
      </c>
      <c r="JQJ252" s="225" t="e">
        <v>#N/A</v>
      </c>
      <c r="JQK252" s="225" t="e">
        <v>#N/A</v>
      </c>
      <c r="JQL252" s="225" t="e">
        <v>#N/A</v>
      </c>
      <c r="JQM252" s="225" t="e">
        <v>#N/A</v>
      </c>
      <c r="JQN252" s="225" t="e">
        <v>#N/A</v>
      </c>
      <c r="JQO252" s="225" t="e">
        <v>#N/A</v>
      </c>
      <c r="JQP252" s="225" t="e">
        <v>#N/A</v>
      </c>
      <c r="JQQ252" s="225" t="e">
        <v>#N/A</v>
      </c>
      <c r="JQR252" s="225" t="e">
        <v>#N/A</v>
      </c>
      <c r="JQS252" s="225" t="e">
        <v>#N/A</v>
      </c>
      <c r="JQT252" s="225" t="e">
        <v>#N/A</v>
      </c>
      <c r="JQU252" s="225" t="e">
        <v>#N/A</v>
      </c>
      <c r="JQV252" s="225" t="e">
        <v>#N/A</v>
      </c>
      <c r="JQW252" s="225" t="e">
        <v>#N/A</v>
      </c>
      <c r="JQX252" s="225" t="e">
        <v>#N/A</v>
      </c>
      <c r="JQY252" s="225" t="e">
        <v>#N/A</v>
      </c>
      <c r="JQZ252" s="225" t="e">
        <v>#N/A</v>
      </c>
      <c r="JRA252" s="225" t="e">
        <v>#N/A</v>
      </c>
      <c r="JRB252" s="225" t="e">
        <v>#N/A</v>
      </c>
      <c r="JRC252" s="225" t="e">
        <v>#N/A</v>
      </c>
      <c r="JRD252" s="225" t="e">
        <v>#N/A</v>
      </c>
      <c r="JRE252" s="225" t="e">
        <v>#N/A</v>
      </c>
      <c r="JRF252" s="225" t="e">
        <v>#N/A</v>
      </c>
      <c r="JRG252" s="225" t="e">
        <v>#N/A</v>
      </c>
      <c r="JRH252" s="225" t="e">
        <v>#N/A</v>
      </c>
      <c r="JRI252" s="225" t="e">
        <v>#N/A</v>
      </c>
      <c r="JRJ252" s="225" t="e">
        <v>#N/A</v>
      </c>
      <c r="JRK252" s="225" t="e">
        <v>#N/A</v>
      </c>
      <c r="JRL252" s="225" t="e">
        <v>#N/A</v>
      </c>
      <c r="JRM252" s="225" t="e">
        <v>#N/A</v>
      </c>
      <c r="JRN252" s="225" t="e">
        <v>#N/A</v>
      </c>
      <c r="JRO252" s="225" t="e">
        <v>#N/A</v>
      </c>
      <c r="JRP252" s="225" t="e">
        <v>#N/A</v>
      </c>
      <c r="JRQ252" s="225" t="e">
        <v>#N/A</v>
      </c>
      <c r="JRR252" s="225" t="e">
        <v>#N/A</v>
      </c>
      <c r="JRS252" s="225" t="e">
        <v>#N/A</v>
      </c>
      <c r="JRT252" s="225" t="e">
        <v>#N/A</v>
      </c>
      <c r="JRU252" s="225" t="e">
        <v>#N/A</v>
      </c>
      <c r="JRV252" s="225" t="e">
        <v>#N/A</v>
      </c>
      <c r="JRW252" s="225" t="e">
        <v>#N/A</v>
      </c>
      <c r="JRX252" s="225" t="e">
        <v>#N/A</v>
      </c>
      <c r="JRY252" s="225" t="e">
        <v>#N/A</v>
      </c>
      <c r="JRZ252" s="225" t="e">
        <v>#N/A</v>
      </c>
      <c r="JSA252" s="225" t="e">
        <v>#N/A</v>
      </c>
      <c r="JSB252" s="225" t="e">
        <v>#N/A</v>
      </c>
      <c r="JSC252" s="225" t="e">
        <v>#N/A</v>
      </c>
      <c r="JSD252" s="225" t="e">
        <v>#N/A</v>
      </c>
      <c r="JSE252" s="225" t="e">
        <v>#N/A</v>
      </c>
      <c r="JSF252" s="225" t="e">
        <v>#N/A</v>
      </c>
      <c r="JSG252" s="225" t="e">
        <v>#N/A</v>
      </c>
      <c r="JSH252" s="225" t="e">
        <v>#N/A</v>
      </c>
      <c r="JSI252" s="225" t="e">
        <v>#N/A</v>
      </c>
      <c r="JSJ252" s="225" t="e">
        <v>#N/A</v>
      </c>
      <c r="JSK252" s="225" t="e">
        <v>#N/A</v>
      </c>
      <c r="JSL252" s="225" t="e">
        <v>#N/A</v>
      </c>
      <c r="JSM252" s="225" t="e">
        <v>#N/A</v>
      </c>
      <c r="JSN252" s="225" t="e">
        <v>#N/A</v>
      </c>
      <c r="JSO252" s="225" t="e">
        <v>#N/A</v>
      </c>
      <c r="JSP252" s="225" t="e">
        <v>#N/A</v>
      </c>
      <c r="JSQ252" s="225" t="e">
        <v>#N/A</v>
      </c>
      <c r="JSR252" s="225" t="e">
        <v>#N/A</v>
      </c>
      <c r="JSS252" s="225" t="e">
        <v>#N/A</v>
      </c>
      <c r="JST252" s="225" t="e">
        <v>#N/A</v>
      </c>
      <c r="JSU252" s="225" t="e">
        <v>#N/A</v>
      </c>
      <c r="JSV252" s="225" t="e">
        <v>#N/A</v>
      </c>
      <c r="JSW252" s="225" t="e">
        <v>#N/A</v>
      </c>
      <c r="JSX252" s="225" t="e">
        <v>#N/A</v>
      </c>
      <c r="JSY252" s="225" t="e">
        <v>#N/A</v>
      </c>
      <c r="JSZ252" s="225" t="e">
        <v>#N/A</v>
      </c>
      <c r="JTA252" s="225" t="e">
        <v>#N/A</v>
      </c>
      <c r="JTB252" s="225" t="e">
        <v>#N/A</v>
      </c>
      <c r="JTC252" s="225" t="e">
        <v>#N/A</v>
      </c>
      <c r="JTD252" s="225" t="e">
        <v>#N/A</v>
      </c>
      <c r="JTE252" s="225" t="e">
        <v>#N/A</v>
      </c>
      <c r="JTF252" s="225" t="e">
        <v>#N/A</v>
      </c>
      <c r="JTG252" s="225" t="e">
        <v>#N/A</v>
      </c>
      <c r="JTH252" s="225" t="e">
        <v>#N/A</v>
      </c>
      <c r="JTI252" s="225" t="e">
        <v>#N/A</v>
      </c>
      <c r="JTJ252" s="225" t="e">
        <v>#N/A</v>
      </c>
      <c r="JTK252" s="225" t="e">
        <v>#N/A</v>
      </c>
      <c r="JTL252" s="225" t="e">
        <v>#N/A</v>
      </c>
      <c r="JTM252" s="225" t="e">
        <v>#N/A</v>
      </c>
      <c r="JTN252" s="225" t="e">
        <v>#N/A</v>
      </c>
      <c r="JTO252" s="225" t="e">
        <v>#N/A</v>
      </c>
      <c r="JTP252" s="225" t="e">
        <v>#N/A</v>
      </c>
      <c r="JTQ252" s="225" t="e">
        <v>#N/A</v>
      </c>
      <c r="JTR252" s="225" t="e">
        <v>#N/A</v>
      </c>
      <c r="JTS252" s="225" t="e">
        <v>#N/A</v>
      </c>
      <c r="JTT252" s="225" t="e">
        <v>#N/A</v>
      </c>
      <c r="JTU252" s="225" t="e">
        <v>#N/A</v>
      </c>
      <c r="JTV252" s="225" t="e">
        <v>#N/A</v>
      </c>
      <c r="JTW252" s="225" t="e">
        <v>#N/A</v>
      </c>
      <c r="JTX252" s="225" t="e">
        <v>#N/A</v>
      </c>
      <c r="JTY252" s="225" t="e">
        <v>#N/A</v>
      </c>
      <c r="JTZ252" s="225" t="e">
        <v>#N/A</v>
      </c>
      <c r="JUA252" s="225" t="e">
        <v>#N/A</v>
      </c>
      <c r="JUB252" s="225" t="e">
        <v>#N/A</v>
      </c>
      <c r="JUC252" s="225" t="e">
        <v>#N/A</v>
      </c>
      <c r="JUD252" s="225" t="e">
        <v>#N/A</v>
      </c>
      <c r="JUE252" s="225" t="e">
        <v>#N/A</v>
      </c>
      <c r="JUF252" s="225" t="e">
        <v>#N/A</v>
      </c>
      <c r="JUG252" s="225" t="e">
        <v>#N/A</v>
      </c>
      <c r="JUH252" s="225" t="e">
        <v>#N/A</v>
      </c>
      <c r="JUI252" s="225" t="e">
        <v>#N/A</v>
      </c>
      <c r="JUJ252" s="225" t="e">
        <v>#N/A</v>
      </c>
      <c r="JUK252" s="225" t="e">
        <v>#N/A</v>
      </c>
      <c r="JUL252" s="225" t="e">
        <v>#N/A</v>
      </c>
      <c r="JUM252" s="225" t="e">
        <v>#N/A</v>
      </c>
      <c r="JUN252" s="225" t="e">
        <v>#N/A</v>
      </c>
      <c r="JUO252" s="225" t="e">
        <v>#N/A</v>
      </c>
      <c r="JUP252" s="225" t="e">
        <v>#N/A</v>
      </c>
      <c r="JUQ252" s="225" t="e">
        <v>#N/A</v>
      </c>
      <c r="JUR252" s="225" t="e">
        <v>#N/A</v>
      </c>
      <c r="JUS252" s="225" t="e">
        <v>#N/A</v>
      </c>
      <c r="JUT252" s="225" t="e">
        <v>#N/A</v>
      </c>
      <c r="JUU252" s="225" t="e">
        <v>#N/A</v>
      </c>
      <c r="JUV252" s="225" t="e">
        <v>#N/A</v>
      </c>
      <c r="JUW252" s="225" t="e">
        <v>#N/A</v>
      </c>
      <c r="JUX252" s="225" t="e">
        <v>#N/A</v>
      </c>
      <c r="JUY252" s="225" t="e">
        <v>#N/A</v>
      </c>
      <c r="JUZ252" s="225" t="e">
        <v>#N/A</v>
      </c>
      <c r="JVA252" s="225" t="e">
        <v>#N/A</v>
      </c>
      <c r="JVB252" s="225" t="e">
        <v>#N/A</v>
      </c>
      <c r="JVC252" s="225" t="e">
        <v>#N/A</v>
      </c>
      <c r="JVD252" s="225" t="e">
        <v>#N/A</v>
      </c>
      <c r="JVE252" s="225" t="e">
        <v>#N/A</v>
      </c>
      <c r="JVF252" s="225" t="e">
        <v>#N/A</v>
      </c>
      <c r="JVG252" s="225" t="e">
        <v>#N/A</v>
      </c>
      <c r="JVH252" s="225" t="e">
        <v>#N/A</v>
      </c>
      <c r="JVI252" s="225" t="e">
        <v>#N/A</v>
      </c>
      <c r="JVJ252" s="225" t="e">
        <v>#N/A</v>
      </c>
      <c r="JVK252" s="225" t="e">
        <v>#N/A</v>
      </c>
      <c r="JVL252" s="225" t="e">
        <v>#N/A</v>
      </c>
      <c r="JVM252" s="225" t="e">
        <v>#N/A</v>
      </c>
      <c r="JVN252" s="225" t="e">
        <v>#N/A</v>
      </c>
      <c r="JVO252" s="225" t="e">
        <v>#N/A</v>
      </c>
      <c r="JVP252" s="225" t="e">
        <v>#N/A</v>
      </c>
      <c r="JVQ252" s="225" t="e">
        <v>#N/A</v>
      </c>
      <c r="JVR252" s="225" t="e">
        <v>#N/A</v>
      </c>
      <c r="JVS252" s="225" t="e">
        <v>#N/A</v>
      </c>
      <c r="JVT252" s="225" t="e">
        <v>#N/A</v>
      </c>
      <c r="JVU252" s="225" t="e">
        <v>#N/A</v>
      </c>
      <c r="JVV252" s="225" t="e">
        <v>#N/A</v>
      </c>
      <c r="JVW252" s="225" t="e">
        <v>#N/A</v>
      </c>
      <c r="JVX252" s="225" t="e">
        <v>#N/A</v>
      </c>
      <c r="JVY252" s="225" t="e">
        <v>#N/A</v>
      </c>
      <c r="JVZ252" s="225" t="e">
        <v>#N/A</v>
      </c>
      <c r="JWA252" s="225" t="e">
        <v>#N/A</v>
      </c>
      <c r="JWB252" s="225" t="e">
        <v>#N/A</v>
      </c>
      <c r="JWC252" s="225" t="e">
        <v>#N/A</v>
      </c>
      <c r="JWD252" s="225" t="e">
        <v>#N/A</v>
      </c>
      <c r="JWE252" s="225" t="e">
        <v>#N/A</v>
      </c>
      <c r="JWF252" s="225" t="e">
        <v>#N/A</v>
      </c>
      <c r="JWG252" s="225" t="e">
        <v>#N/A</v>
      </c>
      <c r="JWH252" s="225" t="e">
        <v>#N/A</v>
      </c>
      <c r="JWI252" s="225" t="e">
        <v>#N/A</v>
      </c>
      <c r="JWJ252" s="225" t="e">
        <v>#N/A</v>
      </c>
      <c r="JWK252" s="225" t="e">
        <v>#N/A</v>
      </c>
      <c r="JWL252" s="225" t="e">
        <v>#N/A</v>
      </c>
      <c r="JWM252" s="225" t="e">
        <v>#N/A</v>
      </c>
      <c r="JWN252" s="225" t="e">
        <v>#N/A</v>
      </c>
      <c r="JWO252" s="225" t="e">
        <v>#N/A</v>
      </c>
      <c r="JWP252" s="225" t="e">
        <v>#N/A</v>
      </c>
      <c r="JWQ252" s="225" t="e">
        <v>#N/A</v>
      </c>
      <c r="JWR252" s="225" t="e">
        <v>#N/A</v>
      </c>
      <c r="JWS252" s="225" t="e">
        <v>#N/A</v>
      </c>
      <c r="JWT252" s="225" t="e">
        <v>#N/A</v>
      </c>
      <c r="JWU252" s="225" t="e">
        <v>#N/A</v>
      </c>
      <c r="JWV252" s="225" t="e">
        <v>#N/A</v>
      </c>
      <c r="JWW252" s="225" t="e">
        <v>#N/A</v>
      </c>
      <c r="JWX252" s="225" t="e">
        <v>#N/A</v>
      </c>
      <c r="JWY252" s="225" t="e">
        <v>#N/A</v>
      </c>
      <c r="JWZ252" s="225" t="e">
        <v>#N/A</v>
      </c>
      <c r="JXA252" s="225" t="e">
        <v>#N/A</v>
      </c>
      <c r="JXB252" s="225" t="e">
        <v>#N/A</v>
      </c>
      <c r="JXC252" s="225" t="e">
        <v>#N/A</v>
      </c>
      <c r="JXD252" s="225" t="e">
        <v>#N/A</v>
      </c>
      <c r="JXE252" s="225" t="e">
        <v>#N/A</v>
      </c>
      <c r="JXF252" s="225" t="e">
        <v>#N/A</v>
      </c>
      <c r="JXG252" s="225" t="e">
        <v>#N/A</v>
      </c>
      <c r="JXH252" s="225" t="e">
        <v>#N/A</v>
      </c>
      <c r="JXI252" s="225" t="e">
        <v>#N/A</v>
      </c>
      <c r="JXJ252" s="225" t="e">
        <v>#N/A</v>
      </c>
      <c r="JXK252" s="225" t="e">
        <v>#N/A</v>
      </c>
      <c r="JXL252" s="225" t="e">
        <v>#N/A</v>
      </c>
      <c r="JXM252" s="225" t="e">
        <v>#N/A</v>
      </c>
      <c r="JXN252" s="225" t="e">
        <v>#N/A</v>
      </c>
      <c r="JXO252" s="225" t="e">
        <v>#N/A</v>
      </c>
      <c r="JXP252" s="225" t="e">
        <v>#N/A</v>
      </c>
      <c r="JXQ252" s="225" t="e">
        <v>#N/A</v>
      </c>
      <c r="JXR252" s="225" t="e">
        <v>#N/A</v>
      </c>
      <c r="JXS252" s="225" t="e">
        <v>#N/A</v>
      </c>
      <c r="JXT252" s="225" t="e">
        <v>#N/A</v>
      </c>
      <c r="JXU252" s="225" t="e">
        <v>#N/A</v>
      </c>
      <c r="JXV252" s="225" t="e">
        <v>#N/A</v>
      </c>
      <c r="JXW252" s="225" t="e">
        <v>#N/A</v>
      </c>
      <c r="JXX252" s="225" t="e">
        <v>#N/A</v>
      </c>
      <c r="JXY252" s="225" t="e">
        <v>#N/A</v>
      </c>
      <c r="JXZ252" s="225" t="e">
        <v>#N/A</v>
      </c>
      <c r="JYA252" s="225" t="e">
        <v>#N/A</v>
      </c>
      <c r="JYB252" s="225" t="e">
        <v>#N/A</v>
      </c>
      <c r="JYC252" s="225" t="e">
        <v>#N/A</v>
      </c>
      <c r="JYD252" s="225" t="e">
        <v>#N/A</v>
      </c>
      <c r="JYE252" s="225" t="e">
        <v>#N/A</v>
      </c>
      <c r="JYF252" s="225" t="e">
        <v>#N/A</v>
      </c>
      <c r="JYG252" s="225" t="e">
        <v>#N/A</v>
      </c>
      <c r="JYH252" s="225" t="e">
        <v>#N/A</v>
      </c>
      <c r="JYI252" s="225" t="e">
        <v>#N/A</v>
      </c>
      <c r="JYJ252" s="225" t="e">
        <v>#N/A</v>
      </c>
      <c r="JYK252" s="225" t="e">
        <v>#N/A</v>
      </c>
      <c r="JYL252" s="225" t="e">
        <v>#N/A</v>
      </c>
      <c r="JYM252" s="225" t="e">
        <v>#N/A</v>
      </c>
      <c r="JYN252" s="225" t="e">
        <v>#N/A</v>
      </c>
      <c r="JYO252" s="225" t="e">
        <v>#N/A</v>
      </c>
      <c r="JYP252" s="225" t="e">
        <v>#N/A</v>
      </c>
      <c r="JYQ252" s="225" t="e">
        <v>#N/A</v>
      </c>
      <c r="JYR252" s="225" t="e">
        <v>#N/A</v>
      </c>
      <c r="JYS252" s="225" t="e">
        <v>#N/A</v>
      </c>
      <c r="JYT252" s="225" t="e">
        <v>#N/A</v>
      </c>
      <c r="JYU252" s="225" t="e">
        <v>#N/A</v>
      </c>
      <c r="JYV252" s="225" t="e">
        <v>#N/A</v>
      </c>
      <c r="JYW252" s="225" t="e">
        <v>#N/A</v>
      </c>
      <c r="JYX252" s="225" t="e">
        <v>#N/A</v>
      </c>
      <c r="JYY252" s="225" t="e">
        <v>#N/A</v>
      </c>
      <c r="JYZ252" s="225" t="e">
        <v>#N/A</v>
      </c>
      <c r="JZA252" s="225" t="e">
        <v>#N/A</v>
      </c>
      <c r="JZB252" s="225" t="e">
        <v>#N/A</v>
      </c>
      <c r="JZC252" s="225" t="e">
        <v>#N/A</v>
      </c>
      <c r="JZD252" s="225" t="e">
        <v>#N/A</v>
      </c>
      <c r="JZE252" s="225" t="e">
        <v>#N/A</v>
      </c>
      <c r="JZF252" s="225" t="e">
        <v>#N/A</v>
      </c>
      <c r="JZG252" s="225" t="e">
        <v>#N/A</v>
      </c>
      <c r="JZH252" s="225" t="e">
        <v>#N/A</v>
      </c>
      <c r="JZI252" s="225" t="e">
        <v>#N/A</v>
      </c>
      <c r="JZJ252" s="225" t="e">
        <v>#N/A</v>
      </c>
      <c r="JZK252" s="225" t="e">
        <v>#N/A</v>
      </c>
      <c r="JZL252" s="225" t="e">
        <v>#N/A</v>
      </c>
      <c r="JZM252" s="225" t="e">
        <v>#N/A</v>
      </c>
      <c r="JZN252" s="225" t="e">
        <v>#N/A</v>
      </c>
      <c r="JZO252" s="225" t="e">
        <v>#N/A</v>
      </c>
      <c r="JZP252" s="225" t="e">
        <v>#N/A</v>
      </c>
      <c r="JZQ252" s="225" t="e">
        <v>#N/A</v>
      </c>
      <c r="JZR252" s="225" t="e">
        <v>#N/A</v>
      </c>
      <c r="JZS252" s="225" t="e">
        <v>#N/A</v>
      </c>
      <c r="JZT252" s="225" t="e">
        <v>#N/A</v>
      </c>
      <c r="JZU252" s="225" t="e">
        <v>#N/A</v>
      </c>
      <c r="JZV252" s="225" t="e">
        <v>#N/A</v>
      </c>
      <c r="JZW252" s="225" t="e">
        <v>#N/A</v>
      </c>
      <c r="JZX252" s="225" t="e">
        <v>#N/A</v>
      </c>
      <c r="JZY252" s="225" t="e">
        <v>#N/A</v>
      </c>
      <c r="JZZ252" s="225" t="e">
        <v>#N/A</v>
      </c>
      <c r="KAA252" s="225" t="e">
        <v>#N/A</v>
      </c>
      <c r="KAB252" s="225" t="e">
        <v>#N/A</v>
      </c>
      <c r="KAC252" s="225" t="e">
        <v>#N/A</v>
      </c>
      <c r="KAD252" s="225" t="e">
        <v>#N/A</v>
      </c>
      <c r="KAE252" s="225" t="e">
        <v>#N/A</v>
      </c>
      <c r="KAF252" s="225" t="e">
        <v>#N/A</v>
      </c>
      <c r="KAG252" s="225" t="e">
        <v>#N/A</v>
      </c>
      <c r="KAH252" s="225" t="e">
        <v>#N/A</v>
      </c>
      <c r="KAI252" s="225" t="e">
        <v>#N/A</v>
      </c>
      <c r="KAJ252" s="225" t="e">
        <v>#N/A</v>
      </c>
      <c r="KAK252" s="225" t="e">
        <v>#N/A</v>
      </c>
      <c r="KAL252" s="225" t="e">
        <v>#N/A</v>
      </c>
      <c r="KAM252" s="225" t="e">
        <v>#N/A</v>
      </c>
      <c r="KAN252" s="225" t="e">
        <v>#N/A</v>
      </c>
      <c r="KAO252" s="225" t="e">
        <v>#N/A</v>
      </c>
      <c r="KAP252" s="225" t="e">
        <v>#N/A</v>
      </c>
      <c r="KAQ252" s="225" t="e">
        <v>#N/A</v>
      </c>
      <c r="KAR252" s="225" t="e">
        <v>#N/A</v>
      </c>
      <c r="KAS252" s="225" t="e">
        <v>#N/A</v>
      </c>
      <c r="KAT252" s="225" t="e">
        <v>#N/A</v>
      </c>
      <c r="KAU252" s="225" t="e">
        <v>#N/A</v>
      </c>
      <c r="KAV252" s="225" t="e">
        <v>#N/A</v>
      </c>
      <c r="KAW252" s="225" t="e">
        <v>#N/A</v>
      </c>
      <c r="KAX252" s="225" t="e">
        <v>#N/A</v>
      </c>
      <c r="KAY252" s="225" t="e">
        <v>#N/A</v>
      </c>
      <c r="KAZ252" s="225" t="e">
        <v>#N/A</v>
      </c>
      <c r="KBA252" s="225" t="e">
        <v>#N/A</v>
      </c>
      <c r="KBB252" s="225" t="e">
        <v>#N/A</v>
      </c>
      <c r="KBC252" s="225" t="e">
        <v>#N/A</v>
      </c>
      <c r="KBD252" s="225" t="e">
        <v>#N/A</v>
      </c>
      <c r="KBE252" s="225" t="e">
        <v>#N/A</v>
      </c>
      <c r="KBF252" s="225" t="e">
        <v>#N/A</v>
      </c>
      <c r="KBG252" s="225" t="e">
        <v>#N/A</v>
      </c>
      <c r="KBH252" s="225" t="e">
        <v>#N/A</v>
      </c>
      <c r="KBI252" s="225" t="e">
        <v>#N/A</v>
      </c>
      <c r="KBJ252" s="225" t="e">
        <v>#N/A</v>
      </c>
      <c r="KBK252" s="225" t="e">
        <v>#N/A</v>
      </c>
      <c r="KBL252" s="225" t="e">
        <v>#N/A</v>
      </c>
      <c r="KBM252" s="225" t="e">
        <v>#N/A</v>
      </c>
      <c r="KBN252" s="225" t="e">
        <v>#N/A</v>
      </c>
      <c r="KBO252" s="225" t="e">
        <v>#N/A</v>
      </c>
      <c r="KBP252" s="225" t="e">
        <v>#N/A</v>
      </c>
      <c r="KBQ252" s="225" t="e">
        <v>#N/A</v>
      </c>
      <c r="KBR252" s="225" t="e">
        <v>#N/A</v>
      </c>
      <c r="KBS252" s="225" t="e">
        <v>#N/A</v>
      </c>
      <c r="KBT252" s="225" t="e">
        <v>#N/A</v>
      </c>
      <c r="KBU252" s="225" t="e">
        <v>#N/A</v>
      </c>
      <c r="KBV252" s="225" t="e">
        <v>#N/A</v>
      </c>
      <c r="KBW252" s="225" t="e">
        <v>#N/A</v>
      </c>
      <c r="KBX252" s="225" t="e">
        <v>#N/A</v>
      </c>
      <c r="KBY252" s="225" t="e">
        <v>#N/A</v>
      </c>
      <c r="KBZ252" s="225" t="e">
        <v>#N/A</v>
      </c>
      <c r="KCA252" s="225" t="e">
        <v>#N/A</v>
      </c>
      <c r="KCB252" s="225" t="e">
        <v>#N/A</v>
      </c>
      <c r="KCC252" s="225" t="e">
        <v>#N/A</v>
      </c>
      <c r="KCD252" s="225" t="e">
        <v>#N/A</v>
      </c>
      <c r="KCE252" s="225" t="e">
        <v>#N/A</v>
      </c>
      <c r="KCF252" s="225" t="e">
        <v>#N/A</v>
      </c>
      <c r="KCG252" s="225" t="e">
        <v>#N/A</v>
      </c>
      <c r="KCH252" s="225" t="e">
        <v>#N/A</v>
      </c>
      <c r="KCI252" s="225" t="e">
        <v>#N/A</v>
      </c>
      <c r="KCJ252" s="225" t="e">
        <v>#N/A</v>
      </c>
      <c r="KCK252" s="225" t="e">
        <v>#N/A</v>
      </c>
      <c r="KCL252" s="225" t="e">
        <v>#N/A</v>
      </c>
      <c r="KCM252" s="225" t="e">
        <v>#N/A</v>
      </c>
      <c r="KCN252" s="225" t="e">
        <v>#N/A</v>
      </c>
      <c r="KCO252" s="225" t="e">
        <v>#N/A</v>
      </c>
      <c r="KCP252" s="225" t="e">
        <v>#N/A</v>
      </c>
      <c r="KCQ252" s="225" t="e">
        <v>#N/A</v>
      </c>
      <c r="KCR252" s="225" t="e">
        <v>#N/A</v>
      </c>
      <c r="KCS252" s="225" t="e">
        <v>#N/A</v>
      </c>
      <c r="KCT252" s="225" t="e">
        <v>#N/A</v>
      </c>
      <c r="KCU252" s="225" t="e">
        <v>#N/A</v>
      </c>
      <c r="KCV252" s="225" t="e">
        <v>#N/A</v>
      </c>
      <c r="KCW252" s="225" t="e">
        <v>#N/A</v>
      </c>
      <c r="KCX252" s="225" t="e">
        <v>#N/A</v>
      </c>
      <c r="KCY252" s="225" t="e">
        <v>#N/A</v>
      </c>
      <c r="KCZ252" s="225" t="e">
        <v>#N/A</v>
      </c>
      <c r="KDA252" s="225" t="e">
        <v>#N/A</v>
      </c>
      <c r="KDB252" s="225" t="e">
        <v>#N/A</v>
      </c>
      <c r="KDC252" s="225" t="e">
        <v>#N/A</v>
      </c>
      <c r="KDD252" s="225" t="e">
        <v>#N/A</v>
      </c>
      <c r="KDE252" s="225" t="e">
        <v>#N/A</v>
      </c>
      <c r="KDF252" s="225" t="e">
        <v>#N/A</v>
      </c>
      <c r="KDG252" s="225" t="e">
        <v>#N/A</v>
      </c>
      <c r="KDH252" s="225" t="e">
        <v>#N/A</v>
      </c>
      <c r="KDI252" s="225" t="e">
        <v>#N/A</v>
      </c>
      <c r="KDJ252" s="225" t="e">
        <v>#N/A</v>
      </c>
      <c r="KDK252" s="225" t="e">
        <v>#N/A</v>
      </c>
      <c r="KDL252" s="225" t="e">
        <v>#N/A</v>
      </c>
      <c r="KDM252" s="225" t="e">
        <v>#N/A</v>
      </c>
      <c r="KDN252" s="225" t="e">
        <v>#N/A</v>
      </c>
      <c r="KDO252" s="225" t="e">
        <v>#N/A</v>
      </c>
      <c r="KDP252" s="225" t="e">
        <v>#N/A</v>
      </c>
      <c r="KDQ252" s="225" t="e">
        <v>#N/A</v>
      </c>
      <c r="KDR252" s="225" t="e">
        <v>#N/A</v>
      </c>
      <c r="KDS252" s="225" t="e">
        <v>#N/A</v>
      </c>
      <c r="KDT252" s="225" t="e">
        <v>#N/A</v>
      </c>
      <c r="KDU252" s="225" t="e">
        <v>#N/A</v>
      </c>
      <c r="KDV252" s="225" t="e">
        <v>#N/A</v>
      </c>
      <c r="KDW252" s="225" t="e">
        <v>#N/A</v>
      </c>
      <c r="KDX252" s="225" t="e">
        <v>#N/A</v>
      </c>
      <c r="KDY252" s="225" t="e">
        <v>#N/A</v>
      </c>
      <c r="KDZ252" s="225" t="e">
        <v>#N/A</v>
      </c>
      <c r="KEA252" s="225" t="e">
        <v>#N/A</v>
      </c>
      <c r="KEB252" s="225" t="e">
        <v>#N/A</v>
      </c>
      <c r="KEC252" s="225" t="e">
        <v>#N/A</v>
      </c>
      <c r="KED252" s="225" t="e">
        <v>#N/A</v>
      </c>
      <c r="KEE252" s="225" t="e">
        <v>#N/A</v>
      </c>
      <c r="KEF252" s="225" t="e">
        <v>#N/A</v>
      </c>
      <c r="KEG252" s="225" t="e">
        <v>#N/A</v>
      </c>
      <c r="KEH252" s="225" t="e">
        <v>#N/A</v>
      </c>
      <c r="KEI252" s="225" t="e">
        <v>#N/A</v>
      </c>
      <c r="KEJ252" s="225" t="e">
        <v>#N/A</v>
      </c>
      <c r="KEK252" s="225" t="e">
        <v>#N/A</v>
      </c>
      <c r="KEL252" s="225" t="e">
        <v>#N/A</v>
      </c>
      <c r="KEM252" s="225" t="e">
        <v>#N/A</v>
      </c>
      <c r="KEN252" s="225" t="e">
        <v>#N/A</v>
      </c>
      <c r="KEO252" s="225" t="e">
        <v>#N/A</v>
      </c>
      <c r="KEP252" s="225" t="e">
        <v>#N/A</v>
      </c>
      <c r="KEQ252" s="225" t="e">
        <v>#N/A</v>
      </c>
      <c r="KER252" s="225" t="e">
        <v>#N/A</v>
      </c>
      <c r="KES252" s="225" t="e">
        <v>#N/A</v>
      </c>
      <c r="KET252" s="225" t="e">
        <v>#N/A</v>
      </c>
      <c r="KEU252" s="225" t="e">
        <v>#N/A</v>
      </c>
      <c r="KEV252" s="225" t="e">
        <v>#N/A</v>
      </c>
      <c r="KEW252" s="225" t="e">
        <v>#N/A</v>
      </c>
      <c r="KEX252" s="225" t="e">
        <v>#N/A</v>
      </c>
      <c r="KEY252" s="225" t="e">
        <v>#N/A</v>
      </c>
      <c r="KEZ252" s="225" t="e">
        <v>#N/A</v>
      </c>
      <c r="KFA252" s="225" t="e">
        <v>#N/A</v>
      </c>
      <c r="KFB252" s="225" t="e">
        <v>#N/A</v>
      </c>
      <c r="KFC252" s="225" t="e">
        <v>#N/A</v>
      </c>
      <c r="KFD252" s="225" t="e">
        <v>#N/A</v>
      </c>
      <c r="KFE252" s="225" t="e">
        <v>#N/A</v>
      </c>
      <c r="KFF252" s="225" t="e">
        <v>#N/A</v>
      </c>
      <c r="KFG252" s="225" t="e">
        <v>#N/A</v>
      </c>
      <c r="KFH252" s="225" t="e">
        <v>#N/A</v>
      </c>
      <c r="KFI252" s="225" t="e">
        <v>#N/A</v>
      </c>
      <c r="KFJ252" s="225" t="e">
        <v>#N/A</v>
      </c>
      <c r="KFK252" s="225" t="e">
        <v>#N/A</v>
      </c>
      <c r="KFL252" s="225" t="e">
        <v>#N/A</v>
      </c>
      <c r="KFM252" s="225" t="e">
        <v>#N/A</v>
      </c>
      <c r="KFN252" s="225" t="e">
        <v>#N/A</v>
      </c>
      <c r="KFO252" s="225" t="e">
        <v>#N/A</v>
      </c>
      <c r="KFP252" s="225" t="e">
        <v>#N/A</v>
      </c>
      <c r="KFQ252" s="225" t="e">
        <v>#N/A</v>
      </c>
      <c r="KFR252" s="225" t="e">
        <v>#N/A</v>
      </c>
      <c r="KFS252" s="225" t="e">
        <v>#N/A</v>
      </c>
      <c r="KFT252" s="225" t="e">
        <v>#N/A</v>
      </c>
      <c r="KFU252" s="225" t="e">
        <v>#N/A</v>
      </c>
      <c r="KFV252" s="225" t="e">
        <v>#N/A</v>
      </c>
      <c r="KFW252" s="225" t="e">
        <v>#N/A</v>
      </c>
      <c r="KFX252" s="225" t="e">
        <v>#N/A</v>
      </c>
      <c r="KFY252" s="225" t="e">
        <v>#N/A</v>
      </c>
      <c r="KFZ252" s="225" t="e">
        <v>#N/A</v>
      </c>
      <c r="KGA252" s="225" t="e">
        <v>#N/A</v>
      </c>
      <c r="KGB252" s="225" t="e">
        <v>#N/A</v>
      </c>
      <c r="KGC252" s="225" t="e">
        <v>#N/A</v>
      </c>
      <c r="KGD252" s="225" t="e">
        <v>#N/A</v>
      </c>
      <c r="KGE252" s="225" t="e">
        <v>#N/A</v>
      </c>
      <c r="KGF252" s="225" t="e">
        <v>#N/A</v>
      </c>
      <c r="KGG252" s="225" t="e">
        <v>#N/A</v>
      </c>
      <c r="KGH252" s="225" t="e">
        <v>#N/A</v>
      </c>
      <c r="KGI252" s="225" t="e">
        <v>#N/A</v>
      </c>
      <c r="KGJ252" s="225" t="e">
        <v>#N/A</v>
      </c>
      <c r="KGK252" s="225" t="e">
        <v>#N/A</v>
      </c>
      <c r="KGL252" s="225" t="e">
        <v>#N/A</v>
      </c>
      <c r="KGM252" s="225" t="e">
        <v>#N/A</v>
      </c>
      <c r="KGN252" s="225" t="e">
        <v>#N/A</v>
      </c>
      <c r="KGO252" s="225" t="e">
        <v>#N/A</v>
      </c>
      <c r="KGP252" s="225" t="e">
        <v>#N/A</v>
      </c>
      <c r="KGQ252" s="225" t="e">
        <v>#N/A</v>
      </c>
      <c r="KGR252" s="225" t="e">
        <v>#N/A</v>
      </c>
      <c r="KGS252" s="225" t="e">
        <v>#N/A</v>
      </c>
      <c r="KGT252" s="225" t="e">
        <v>#N/A</v>
      </c>
      <c r="KGU252" s="225" t="e">
        <v>#N/A</v>
      </c>
      <c r="KGV252" s="225" t="e">
        <v>#N/A</v>
      </c>
      <c r="KGW252" s="225" t="e">
        <v>#N/A</v>
      </c>
      <c r="KGX252" s="225" t="e">
        <v>#N/A</v>
      </c>
      <c r="KGY252" s="225" t="e">
        <v>#N/A</v>
      </c>
      <c r="KGZ252" s="225" t="e">
        <v>#N/A</v>
      </c>
      <c r="KHA252" s="225" t="e">
        <v>#N/A</v>
      </c>
      <c r="KHB252" s="225" t="e">
        <v>#N/A</v>
      </c>
      <c r="KHC252" s="225" t="e">
        <v>#N/A</v>
      </c>
      <c r="KHD252" s="225" t="e">
        <v>#N/A</v>
      </c>
      <c r="KHE252" s="225" t="e">
        <v>#N/A</v>
      </c>
      <c r="KHF252" s="225" t="e">
        <v>#N/A</v>
      </c>
      <c r="KHG252" s="225" t="e">
        <v>#N/A</v>
      </c>
      <c r="KHH252" s="225" t="e">
        <v>#N/A</v>
      </c>
      <c r="KHI252" s="225" t="e">
        <v>#N/A</v>
      </c>
      <c r="KHJ252" s="225" t="e">
        <v>#N/A</v>
      </c>
      <c r="KHK252" s="225" t="e">
        <v>#N/A</v>
      </c>
      <c r="KHL252" s="225" t="e">
        <v>#N/A</v>
      </c>
      <c r="KHM252" s="225" t="e">
        <v>#N/A</v>
      </c>
      <c r="KHN252" s="225" t="e">
        <v>#N/A</v>
      </c>
      <c r="KHO252" s="225" t="e">
        <v>#N/A</v>
      </c>
      <c r="KHP252" s="225" t="e">
        <v>#N/A</v>
      </c>
      <c r="KHQ252" s="225" t="e">
        <v>#N/A</v>
      </c>
      <c r="KHR252" s="225" t="e">
        <v>#N/A</v>
      </c>
      <c r="KHS252" s="225" t="e">
        <v>#N/A</v>
      </c>
      <c r="KHT252" s="225" t="e">
        <v>#N/A</v>
      </c>
      <c r="KHU252" s="225" t="e">
        <v>#N/A</v>
      </c>
      <c r="KHV252" s="225" t="e">
        <v>#N/A</v>
      </c>
      <c r="KHW252" s="225" t="e">
        <v>#N/A</v>
      </c>
      <c r="KHX252" s="225" t="e">
        <v>#N/A</v>
      </c>
      <c r="KHY252" s="225" t="e">
        <v>#N/A</v>
      </c>
      <c r="KHZ252" s="225" t="e">
        <v>#N/A</v>
      </c>
      <c r="KIA252" s="225" t="e">
        <v>#N/A</v>
      </c>
      <c r="KIB252" s="225" t="e">
        <v>#N/A</v>
      </c>
      <c r="KIC252" s="225" t="e">
        <v>#N/A</v>
      </c>
      <c r="KID252" s="225" t="e">
        <v>#N/A</v>
      </c>
      <c r="KIE252" s="225" t="e">
        <v>#N/A</v>
      </c>
      <c r="KIF252" s="225" t="e">
        <v>#N/A</v>
      </c>
      <c r="KIG252" s="225" t="e">
        <v>#N/A</v>
      </c>
      <c r="KIH252" s="225" t="e">
        <v>#N/A</v>
      </c>
      <c r="KII252" s="225" t="e">
        <v>#N/A</v>
      </c>
      <c r="KIJ252" s="225" t="e">
        <v>#N/A</v>
      </c>
      <c r="KIK252" s="225" t="e">
        <v>#N/A</v>
      </c>
      <c r="KIL252" s="225" t="e">
        <v>#N/A</v>
      </c>
      <c r="KIM252" s="225" t="e">
        <v>#N/A</v>
      </c>
      <c r="KIN252" s="225" t="e">
        <v>#N/A</v>
      </c>
      <c r="KIO252" s="225" t="e">
        <v>#N/A</v>
      </c>
      <c r="KIP252" s="225" t="e">
        <v>#N/A</v>
      </c>
      <c r="KIQ252" s="225" t="e">
        <v>#N/A</v>
      </c>
      <c r="KIR252" s="225" t="e">
        <v>#N/A</v>
      </c>
      <c r="KIS252" s="225" t="e">
        <v>#N/A</v>
      </c>
      <c r="KIT252" s="225" t="e">
        <v>#N/A</v>
      </c>
      <c r="KIU252" s="225" t="e">
        <v>#N/A</v>
      </c>
      <c r="KIV252" s="225" t="e">
        <v>#N/A</v>
      </c>
      <c r="KIW252" s="225" t="e">
        <v>#N/A</v>
      </c>
      <c r="KIX252" s="225" t="e">
        <v>#N/A</v>
      </c>
      <c r="KIY252" s="225" t="e">
        <v>#N/A</v>
      </c>
      <c r="KIZ252" s="225" t="e">
        <v>#N/A</v>
      </c>
      <c r="KJA252" s="225" t="e">
        <v>#N/A</v>
      </c>
      <c r="KJB252" s="225" t="e">
        <v>#N/A</v>
      </c>
      <c r="KJC252" s="225" t="e">
        <v>#N/A</v>
      </c>
      <c r="KJD252" s="225" t="e">
        <v>#N/A</v>
      </c>
      <c r="KJE252" s="225" t="e">
        <v>#N/A</v>
      </c>
      <c r="KJF252" s="225" t="e">
        <v>#N/A</v>
      </c>
      <c r="KJG252" s="225" t="e">
        <v>#N/A</v>
      </c>
      <c r="KJH252" s="225" t="e">
        <v>#N/A</v>
      </c>
      <c r="KJI252" s="225" t="e">
        <v>#N/A</v>
      </c>
      <c r="KJJ252" s="225" t="e">
        <v>#N/A</v>
      </c>
      <c r="KJK252" s="225" t="e">
        <v>#N/A</v>
      </c>
      <c r="KJL252" s="225" t="e">
        <v>#N/A</v>
      </c>
      <c r="KJM252" s="225" t="e">
        <v>#N/A</v>
      </c>
      <c r="KJN252" s="225" t="e">
        <v>#N/A</v>
      </c>
      <c r="KJO252" s="225" t="e">
        <v>#N/A</v>
      </c>
      <c r="KJP252" s="225" t="e">
        <v>#N/A</v>
      </c>
      <c r="KJQ252" s="225" t="e">
        <v>#N/A</v>
      </c>
      <c r="KJR252" s="225" t="e">
        <v>#N/A</v>
      </c>
      <c r="KJS252" s="225" t="e">
        <v>#N/A</v>
      </c>
      <c r="KJT252" s="225" t="e">
        <v>#N/A</v>
      </c>
      <c r="KJU252" s="225" t="e">
        <v>#N/A</v>
      </c>
      <c r="KJV252" s="225" t="e">
        <v>#N/A</v>
      </c>
      <c r="KJW252" s="225" t="e">
        <v>#N/A</v>
      </c>
      <c r="KJX252" s="225" t="e">
        <v>#N/A</v>
      </c>
      <c r="KJY252" s="225" t="e">
        <v>#N/A</v>
      </c>
      <c r="KJZ252" s="225" t="e">
        <v>#N/A</v>
      </c>
      <c r="KKA252" s="225" t="e">
        <v>#N/A</v>
      </c>
      <c r="KKB252" s="225" t="e">
        <v>#N/A</v>
      </c>
      <c r="KKC252" s="225" t="e">
        <v>#N/A</v>
      </c>
      <c r="KKD252" s="225" t="e">
        <v>#N/A</v>
      </c>
      <c r="KKE252" s="225" t="e">
        <v>#N/A</v>
      </c>
      <c r="KKF252" s="225" t="e">
        <v>#N/A</v>
      </c>
      <c r="KKG252" s="225" t="e">
        <v>#N/A</v>
      </c>
      <c r="KKH252" s="225" t="e">
        <v>#N/A</v>
      </c>
      <c r="KKI252" s="225" t="e">
        <v>#N/A</v>
      </c>
      <c r="KKJ252" s="225" t="e">
        <v>#N/A</v>
      </c>
      <c r="KKK252" s="225" t="e">
        <v>#N/A</v>
      </c>
      <c r="KKL252" s="225" t="e">
        <v>#N/A</v>
      </c>
      <c r="KKM252" s="225" t="e">
        <v>#N/A</v>
      </c>
      <c r="KKN252" s="225" t="e">
        <v>#N/A</v>
      </c>
      <c r="KKO252" s="225" t="e">
        <v>#N/A</v>
      </c>
      <c r="KKP252" s="225" t="e">
        <v>#N/A</v>
      </c>
      <c r="KKQ252" s="225" t="e">
        <v>#N/A</v>
      </c>
      <c r="KKR252" s="225" t="e">
        <v>#N/A</v>
      </c>
      <c r="KKS252" s="225" t="e">
        <v>#N/A</v>
      </c>
      <c r="KKT252" s="225" t="e">
        <v>#N/A</v>
      </c>
      <c r="KKU252" s="225" t="e">
        <v>#N/A</v>
      </c>
      <c r="KKV252" s="225" t="e">
        <v>#N/A</v>
      </c>
      <c r="KKW252" s="225" t="e">
        <v>#N/A</v>
      </c>
      <c r="KKX252" s="225" t="e">
        <v>#N/A</v>
      </c>
      <c r="KKY252" s="225" t="e">
        <v>#N/A</v>
      </c>
      <c r="KKZ252" s="225" t="e">
        <v>#N/A</v>
      </c>
      <c r="KLA252" s="225" t="e">
        <v>#N/A</v>
      </c>
      <c r="KLB252" s="225" t="e">
        <v>#N/A</v>
      </c>
      <c r="KLC252" s="225" t="e">
        <v>#N/A</v>
      </c>
      <c r="KLD252" s="225" t="e">
        <v>#N/A</v>
      </c>
      <c r="KLE252" s="225" t="e">
        <v>#N/A</v>
      </c>
      <c r="KLF252" s="225" t="e">
        <v>#N/A</v>
      </c>
      <c r="KLG252" s="225" t="e">
        <v>#N/A</v>
      </c>
      <c r="KLH252" s="225" t="e">
        <v>#N/A</v>
      </c>
      <c r="KLI252" s="225" t="e">
        <v>#N/A</v>
      </c>
      <c r="KLJ252" s="225" t="e">
        <v>#N/A</v>
      </c>
      <c r="KLK252" s="225" t="e">
        <v>#N/A</v>
      </c>
      <c r="KLL252" s="225" t="e">
        <v>#N/A</v>
      </c>
      <c r="KLM252" s="225" t="e">
        <v>#N/A</v>
      </c>
      <c r="KLN252" s="225" t="e">
        <v>#N/A</v>
      </c>
      <c r="KLO252" s="225" t="e">
        <v>#N/A</v>
      </c>
      <c r="KLP252" s="225" t="e">
        <v>#N/A</v>
      </c>
      <c r="KLQ252" s="225" t="e">
        <v>#N/A</v>
      </c>
      <c r="KLR252" s="225" t="e">
        <v>#N/A</v>
      </c>
      <c r="KLS252" s="225" t="e">
        <v>#N/A</v>
      </c>
      <c r="KLT252" s="225" t="e">
        <v>#N/A</v>
      </c>
      <c r="KLU252" s="225" t="e">
        <v>#N/A</v>
      </c>
      <c r="KLV252" s="225" t="e">
        <v>#N/A</v>
      </c>
      <c r="KLW252" s="225" t="e">
        <v>#N/A</v>
      </c>
      <c r="KLX252" s="225" t="e">
        <v>#N/A</v>
      </c>
      <c r="KLY252" s="225" t="e">
        <v>#N/A</v>
      </c>
      <c r="KLZ252" s="225" t="e">
        <v>#N/A</v>
      </c>
      <c r="KMA252" s="225" t="e">
        <v>#N/A</v>
      </c>
      <c r="KMB252" s="225" t="e">
        <v>#N/A</v>
      </c>
      <c r="KMC252" s="225" t="e">
        <v>#N/A</v>
      </c>
      <c r="KMD252" s="225" t="e">
        <v>#N/A</v>
      </c>
      <c r="KME252" s="225" t="e">
        <v>#N/A</v>
      </c>
      <c r="KMF252" s="225" t="e">
        <v>#N/A</v>
      </c>
      <c r="KMG252" s="225" t="e">
        <v>#N/A</v>
      </c>
      <c r="KMH252" s="225" t="e">
        <v>#N/A</v>
      </c>
      <c r="KMI252" s="225" t="e">
        <v>#N/A</v>
      </c>
      <c r="KMJ252" s="225" t="e">
        <v>#N/A</v>
      </c>
      <c r="KMK252" s="225" t="e">
        <v>#N/A</v>
      </c>
      <c r="KML252" s="225" t="e">
        <v>#N/A</v>
      </c>
      <c r="KMM252" s="225" t="e">
        <v>#N/A</v>
      </c>
      <c r="KMN252" s="225" t="e">
        <v>#N/A</v>
      </c>
      <c r="KMO252" s="225" t="e">
        <v>#N/A</v>
      </c>
      <c r="KMP252" s="225" t="e">
        <v>#N/A</v>
      </c>
      <c r="KMQ252" s="225" t="e">
        <v>#N/A</v>
      </c>
      <c r="KMR252" s="225" t="e">
        <v>#N/A</v>
      </c>
      <c r="KMS252" s="225" t="e">
        <v>#N/A</v>
      </c>
      <c r="KMT252" s="225" t="e">
        <v>#N/A</v>
      </c>
      <c r="KMU252" s="225" t="e">
        <v>#N/A</v>
      </c>
      <c r="KMV252" s="225" t="e">
        <v>#N/A</v>
      </c>
      <c r="KMW252" s="225" t="e">
        <v>#N/A</v>
      </c>
      <c r="KMX252" s="225" t="e">
        <v>#N/A</v>
      </c>
      <c r="KMY252" s="225" t="e">
        <v>#N/A</v>
      </c>
      <c r="KMZ252" s="225" t="e">
        <v>#N/A</v>
      </c>
      <c r="KNA252" s="225" t="e">
        <v>#N/A</v>
      </c>
      <c r="KNB252" s="225" t="e">
        <v>#N/A</v>
      </c>
      <c r="KNC252" s="225" t="e">
        <v>#N/A</v>
      </c>
      <c r="KND252" s="225" t="e">
        <v>#N/A</v>
      </c>
      <c r="KNE252" s="225" t="e">
        <v>#N/A</v>
      </c>
      <c r="KNF252" s="225" t="e">
        <v>#N/A</v>
      </c>
      <c r="KNG252" s="225" t="e">
        <v>#N/A</v>
      </c>
      <c r="KNH252" s="225" t="e">
        <v>#N/A</v>
      </c>
      <c r="KNI252" s="225" t="e">
        <v>#N/A</v>
      </c>
      <c r="KNJ252" s="225" t="e">
        <v>#N/A</v>
      </c>
      <c r="KNK252" s="225" t="e">
        <v>#N/A</v>
      </c>
      <c r="KNL252" s="225" t="e">
        <v>#N/A</v>
      </c>
      <c r="KNM252" s="225" t="e">
        <v>#N/A</v>
      </c>
      <c r="KNN252" s="225" t="e">
        <v>#N/A</v>
      </c>
      <c r="KNO252" s="225" t="e">
        <v>#N/A</v>
      </c>
      <c r="KNP252" s="225" t="e">
        <v>#N/A</v>
      </c>
      <c r="KNQ252" s="225" t="e">
        <v>#N/A</v>
      </c>
      <c r="KNR252" s="225" t="e">
        <v>#N/A</v>
      </c>
      <c r="KNS252" s="225" t="e">
        <v>#N/A</v>
      </c>
      <c r="KNT252" s="225" t="e">
        <v>#N/A</v>
      </c>
      <c r="KNU252" s="225" t="e">
        <v>#N/A</v>
      </c>
      <c r="KNV252" s="225" t="e">
        <v>#N/A</v>
      </c>
      <c r="KNW252" s="225" t="e">
        <v>#N/A</v>
      </c>
      <c r="KNX252" s="225" t="e">
        <v>#N/A</v>
      </c>
      <c r="KNY252" s="225" t="e">
        <v>#N/A</v>
      </c>
      <c r="KNZ252" s="225" t="e">
        <v>#N/A</v>
      </c>
      <c r="KOA252" s="225" t="e">
        <v>#N/A</v>
      </c>
      <c r="KOB252" s="225" t="e">
        <v>#N/A</v>
      </c>
      <c r="KOC252" s="225" t="e">
        <v>#N/A</v>
      </c>
      <c r="KOD252" s="225" t="e">
        <v>#N/A</v>
      </c>
      <c r="KOE252" s="225" t="e">
        <v>#N/A</v>
      </c>
      <c r="KOF252" s="225" t="e">
        <v>#N/A</v>
      </c>
      <c r="KOG252" s="225" t="e">
        <v>#N/A</v>
      </c>
      <c r="KOH252" s="225" t="e">
        <v>#N/A</v>
      </c>
      <c r="KOI252" s="225" t="e">
        <v>#N/A</v>
      </c>
      <c r="KOJ252" s="225" t="e">
        <v>#N/A</v>
      </c>
      <c r="KOK252" s="225" t="e">
        <v>#N/A</v>
      </c>
      <c r="KOL252" s="225" t="e">
        <v>#N/A</v>
      </c>
      <c r="KOM252" s="225" t="e">
        <v>#N/A</v>
      </c>
      <c r="KON252" s="225" t="e">
        <v>#N/A</v>
      </c>
      <c r="KOO252" s="225" t="e">
        <v>#N/A</v>
      </c>
      <c r="KOP252" s="225" t="e">
        <v>#N/A</v>
      </c>
      <c r="KOQ252" s="225" t="e">
        <v>#N/A</v>
      </c>
      <c r="KOR252" s="225" t="e">
        <v>#N/A</v>
      </c>
      <c r="KOS252" s="225" t="e">
        <v>#N/A</v>
      </c>
      <c r="KOT252" s="225" t="e">
        <v>#N/A</v>
      </c>
      <c r="KOU252" s="225" t="e">
        <v>#N/A</v>
      </c>
      <c r="KOV252" s="225" t="e">
        <v>#N/A</v>
      </c>
      <c r="KOW252" s="225" t="e">
        <v>#N/A</v>
      </c>
      <c r="KOX252" s="225" t="e">
        <v>#N/A</v>
      </c>
      <c r="KOY252" s="225" t="e">
        <v>#N/A</v>
      </c>
      <c r="KOZ252" s="225" t="e">
        <v>#N/A</v>
      </c>
      <c r="KPA252" s="225" t="e">
        <v>#N/A</v>
      </c>
      <c r="KPB252" s="225" t="e">
        <v>#N/A</v>
      </c>
      <c r="KPC252" s="225" t="e">
        <v>#N/A</v>
      </c>
      <c r="KPD252" s="225" t="e">
        <v>#N/A</v>
      </c>
      <c r="KPE252" s="225" t="e">
        <v>#N/A</v>
      </c>
      <c r="KPF252" s="225" t="e">
        <v>#N/A</v>
      </c>
      <c r="KPG252" s="225" t="e">
        <v>#N/A</v>
      </c>
      <c r="KPH252" s="225" t="e">
        <v>#N/A</v>
      </c>
      <c r="KPI252" s="225" t="e">
        <v>#N/A</v>
      </c>
      <c r="KPJ252" s="225" t="e">
        <v>#N/A</v>
      </c>
      <c r="KPK252" s="225" t="e">
        <v>#N/A</v>
      </c>
      <c r="KPL252" s="225" t="e">
        <v>#N/A</v>
      </c>
      <c r="KPM252" s="225" t="e">
        <v>#N/A</v>
      </c>
      <c r="KPN252" s="225" t="e">
        <v>#N/A</v>
      </c>
      <c r="KPO252" s="225" t="e">
        <v>#N/A</v>
      </c>
      <c r="KPP252" s="225" t="e">
        <v>#N/A</v>
      </c>
      <c r="KPQ252" s="225" t="e">
        <v>#N/A</v>
      </c>
      <c r="KPR252" s="225" t="e">
        <v>#N/A</v>
      </c>
      <c r="KPS252" s="225" t="e">
        <v>#N/A</v>
      </c>
      <c r="KPT252" s="225" t="e">
        <v>#N/A</v>
      </c>
      <c r="KPU252" s="225" t="e">
        <v>#N/A</v>
      </c>
      <c r="KPV252" s="225" t="e">
        <v>#N/A</v>
      </c>
      <c r="KPW252" s="225" t="e">
        <v>#N/A</v>
      </c>
      <c r="KPX252" s="225" t="e">
        <v>#N/A</v>
      </c>
      <c r="KPY252" s="225" t="e">
        <v>#N/A</v>
      </c>
      <c r="KPZ252" s="225" t="e">
        <v>#N/A</v>
      </c>
      <c r="KQA252" s="225" t="e">
        <v>#N/A</v>
      </c>
      <c r="KQB252" s="225" t="e">
        <v>#N/A</v>
      </c>
      <c r="KQC252" s="225" t="e">
        <v>#N/A</v>
      </c>
      <c r="KQD252" s="225" t="e">
        <v>#N/A</v>
      </c>
      <c r="KQE252" s="225" t="e">
        <v>#N/A</v>
      </c>
      <c r="KQF252" s="225" t="e">
        <v>#N/A</v>
      </c>
      <c r="KQG252" s="225" t="e">
        <v>#N/A</v>
      </c>
      <c r="KQH252" s="225" t="e">
        <v>#N/A</v>
      </c>
      <c r="KQI252" s="225" t="e">
        <v>#N/A</v>
      </c>
      <c r="KQJ252" s="225" t="e">
        <v>#N/A</v>
      </c>
      <c r="KQK252" s="225" t="e">
        <v>#N/A</v>
      </c>
      <c r="KQL252" s="225" t="e">
        <v>#N/A</v>
      </c>
      <c r="KQM252" s="225" t="e">
        <v>#N/A</v>
      </c>
      <c r="KQN252" s="225" t="e">
        <v>#N/A</v>
      </c>
      <c r="KQO252" s="225" t="e">
        <v>#N/A</v>
      </c>
      <c r="KQP252" s="225" t="e">
        <v>#N/A</v>
      </c>
      <c r="KQQ252" s="225" t="e">
        <v>#N/A</v>
      </c>
      <c r="KQR252" s="225" t="e">
        <v>#N/A</v>
      </c>
      <c r="KQS252" s="225" t="e">
        <v>#N/A</v>
      </c>
      <c r="KQT252" s="225" t="e">
        <v>#N/A</v>
      </c>
      <c r="KQU252" s="225" t="e">
        <v>#N/A</v>
      </c>
      <c r="KQV252" s="225" t="e">
        <v>#N/A</v>
      </c>
      <c r="KQW252" s="225" t="e">
        <v>#N/A</v>
      </c>
      <c r="KQX252" s="225" t="e">
        <v>#N/A</v>
      </c>
      <c r="KQY252" s="225" t="e">
        <v>#N/A</v>
      </c>
      <c r="KQZ252" s="225" t="e">
        <v>#N/A</v>
      </c>
      <c r="KRA252" s="225" t="e">
        <v>#N/A</v>
      </c>
      <c r="KRB252" s="225" t="e">
        <v>#N/A</v>
      </c>
      <c r="KRC252" s="225" t="e">
        <v>#N/A</v>
      </c>
      <c r="KRD252" s="225" t="e">
        <v>#N/A</v>
      </c>
      <c r="KRE252" s="225" t="e">
        <v>#N/A</v>
      </c>
      <c r="KRF252" s="225" t="e">
        <v>#N/A</v>
      </c>
      <c r="KRG252" s="225" t="e">
        <v>#N/A</v>
      </c>
      <c r="KRH252" s="225" t="e">
        <v>#N/A</v>
      </c>
      <c r="KRI252" s="225" t="e">
        <v>#N/A</v>
      </c>
      <c r="KRJ252" s="225" t="e">
        <v>#N/A</v>
      </c>
      <c r="KRK252" s="225" t="e">
        <v>#N/A</v>
      </c>
      <c r="KRL252" s="225" t="e">
        <v>#N/A</v>
      </c>
      <c r="KRM252" s="225" t="e">
        <v>#N/A</v>
      </c>
      <c r="KRN252" s="225" t="e">
        <v>#N/A</v>
      </c>
      <c r="KRO252" s="225" t="e">
        <v>#N/A</v>
      </c>
      <c r="KRP252" s="225" t="e">
        <v>#N/A</v>
      </c>
      <c r="KRQ252" s="225" t="e">
        <v>#N/A</v>
      </c>
      <c r="KRR252" s="225" t="e">
        <v>#N/A</v>
      </c>
      <c r="KRS252" s="225" t="e">
        <v>#N/A</v>
      </c>
      <c r="KRT252" s="225" t="e">
        <v>#N/A</v>
      </c>
      <c r="KRU252" s="225" t="e">
        <v>#N/A</v>
      </c>
      <c r="KRV252" s="225" t="e">
        <v>#N/A</v>
      </c>
      <c r="KRW252" s="225" t="e">
        <v>#N/A</v>
      </c>
      <c r="KRX252" s="225" t="e">
        <v>#N/A</v>
      </c>
      <c r="KRY252" s="225" t="e">
        <v>#N/A</v>
      </c>
      <c r="KRZ252" s="225" t="e">
        <v>#N/A</v>
      </c>
      <c r="KSA252" s="225" t="e">
        <v>#N/A</v>
      </c>
      <c r="KSB252" s="225" t="e">
        <v>#N/A</v>
      </c>
      <c r="KSC252" s="225" t="e">
        <v>#N/A</v>
      </c>
      <c r="KSD252" s="225" t="e">
        <v>#N/A</v>
      </c>
      <c r="KSE252" s="225" t="e">
        <v>#N/A</v>
      </c>
      <c r="KSF252" s="225" t="e">
        <v>#N/A</v>
      </c>
      <c r="KSG252" s="225" t="e">
        <v>#N/A</v>
      </c>
      <c r="KSH252" s="225" t="e">
        <v>#N/A</v>
      </c>
      <c r="KSI252" s="225" t="e">
        <v>#N/A</v>
      </c>
      <c r="KSJ252" s="225" t="e">
        <v>#N/A</v>
      </c>
      <c r="KSK252" s="225" t="e">
        <v>#N/A</v>
      </c>
      <c r="KSL252" s="225" t="e">
        <v>#N/A</v>
      </c>
      <c r="KSM252" s="225" t="e">
        <v>#N/A</v>
      </c>
      <c r="KSN252" s="225" t="e">
        <v>#N/A</v>
      </c>
      <c r="KSO252" s="225" t="e">
        <v>#N/A</v>
      </c>
      <c r="KSP252" s="225" t="e">
        <v>#N/A</v>
      </c>
      <c r="KSQ252" s="225" t="e">
        <v>#N/A</v>
      </c>
      <c r="KSR252" s="225" t="e">
        <v>#N/A</v>
      </c>
      <c r="KSS252" s="225" t="e">
        <v>#N/A</v>
      </c>
      <c r="KST252" s="225" t="e">
        <v>#N/A</v>
      </c>
      <c r="KSU252" s="225" t="e">
        <v>#N/A</v>
      </c>
      <c r="KSV252" s="225" t="e">
        <v>#N/A</v>
      </c>
      <c r="KSW252" s="225" t="e">
        <v>#N/A</v>
      </c>
      <c r="KSX252" s="225" t="e">
        <v>#N/A</v>
      </c>
      <c r="KSY252" s="225" t="e">
        <v>#N/A</v>
      </c>
      <c r="KSZ252" s="225" t="e">
        <v>#N/A</v>
      </c>
      <c r="KTA252" s="225" t="e">
        <v>#N/A</v>
      </c>
      <c r="KTB252" s="225" t="e">
        <v>#N/A</v>
      </c>
      <c r="KTC252" s="225" t="e">
        <v>#N/A</v>
      </c>
      <c r="KTD252" s="225" t="e">
        <v>#N/A</v>
      </c>
      <c r="KTE252" s="225" t="e">
        <v>#N/A</v>
      </c>
      <c r="KTF252" s="225" t="e">
        <v>#N/A</v>
      </c>
      <c r="KTG252" s="225" t="e">
        <v>#N/A</v>
      </c>
      <c r="KTH252" s="225" t="e">
        <v>#N/A</v>
      </c>
      <c r="KTI252" s="225" t="e">
        <v>#N/A</v>
      </c>
      <c r="KTJ252" s="225" t="e">
        <v>#N/A</v>
      </c>
      <c r="KTK252" s="225" t="e">
        <v>#N/A</v>
      </c>
      <c r="KTL252" s="225" t="e">
        <v>#N/A</v>
      </c>
      <c r="KTM252" s="225" t="e">
        <v>#N/A</v>
      </c>
      <c r="KTN252" s="225" t="e">
        <v>#N/A</v>
      </c>
      <c r="KTO252" s="225" t="e">
        <v>#N/A</v>
      </c>
      <c r="KTP252" s="225" t="e">
        <v>#N/A</v>
      </c>
      <c r="KTQ252" s="225" t="e">
        <v>#N/A</v>
      </c>
      <c r="KTR252" s="225" t="e">
        <v>#N/A</v>
      </c>
      <c r="KTS252" s="225" t="e">
        <v>#N/A</v>
      </c>
      <c r="KTT252" s="225" t="e">
        <v>#N/A</v>
      </c>
      <c r="KTU252" s="225" t="e">
        <v>#N/A</v>
      </c>
      <c r="KTV252" s="225" t="e">
        <v>#N/A</v>
      </c>
      <c r="KTW252" s="225" t="e">
        <v>#N/A</v>
      </c>
      <c r="KTX252" s="225" t="e">
        <v>#N/A</v>
      </c>
      <c r="KTY252" s="225" t="e">
        <v>#N/A</v>
      </c>
      <c r="KTZ252" s="225" t="e">
        <v>#N/A</v>
      </c>
      <c r="KUA252" s="225" t="e">
        <v>#N/A</v>
      </c>
      <c r="KUB252" s="225" t="e">
        <v>#N/A</v>
      </c>
      <c r="KUC252" s="225" t="e">
        <v>#N/A</v>
      </c>
      <c r="KUD252" s="225" t="e">
        <v>#N/A</v>
      </c>
      <c r="KUE252" s="225" t="e">
        <v>#N/A</v>
      </c>
      <c r="KUF252" s="225" t="e">
        <v>#N/A</v>
      </c>
      <c r="KUG252" s="225" t="e">
        <v>#N/A</v>
      </c>
      <c r="KUH252" s="225" t="e">
        <v>#N/A</v>
      </c>
      <c r="KUI252" s="225" t="e">
        <v>#N/A</v>
      </c>
      <c r="KUJ252" s="225" t="e">
        <v>#N/A</v>
      </c>
      <c r="KUK252" s="225" t="e">
        <v>#N/A</v>
      </c>
      <c r="KUL252" s="225" t="e">
        <v>#N/A</v>
      </c>
      <c r="KUM252" s="225" t="e">
        <v>#N/A</v>
      </c>
      <c r="KUN252" s="225" t="e">
        <v>#N/A</v>
      </c>
      <c r="KUO252" s="225" t="e">
        <v>#N/A</v>
      </c>
      <c r="KUP252" s="225" t="e">
        <v>#N/A</v>
      </c>
      <c r="KUQ252" s="225" t="e">
        <v>#N/A</v>
      </c>
      <c r="KUR252" s="225" t="e">
        <v>#N/A</v>
      </c>
      <c r="KUS252" s="225" t="e">
        <v>#N/A</v>
      </c>
      <c r="KUT252" s="225" t="e">
        <v>#N/A</v>
      </c>
      <c r="KUU252" s="225" t="e">
        <v>#N/A</v>
      </c>
      <c r="KUV252" s="225" t="e">
        <v>#N/A</v>
      </c>
      <c r="KUW252" s="225" t="e">
        <v>#N/A</v>
      </c>
      <c r="KUX252" s="225" t="e">
        <v>#N/A</v>
      </c>
      <c r="KUY252" s="225" t="e">
        <v>#N/A</v>
      </c>
      <c r="KUZ252" s="225" t="e">
        <v>#N/A</v>
      </c>
      <c r="KVA252" s="225" t="e">
        <v>#N/A</v>
      </c>
      <c r="KVB252" s="225" t="e">
        <v>#N/A</v>
      </c>
      <c r="KVC252" s="225" t="e">
        <v>#N/A</v>
      </c>
      <c r="KVD252" s="225" t="e">
        <v>#N/A</v>
      </c>
      <c r="KVE252" s="225" t="e">
        <v>#N/A</v>
      </c>
      <c r="KVF252" s="225" t="e">
        <v>#N/A</v>
      </c>
      <c r="KVG252" s="225" t="e">
        <v>#N/A</v>
      </c>
      <c r="KVH252" s="225" t="e">
        <v>#N/A</v>
      </c>
      <c r="KVI252" s="225" t="e">
        <v>#N/A</v>
      </c>
      <c r="KVJ252" s="225" t="e">
        <v>#N/A</v>
      </c>
      <c r="KVK252" s="225" t="e">
        <v>#N/A</v>
      </c>
      <c r="KVL252" s="225" t="e">
        <v>#N/A</v>
      </c>
      <c r="KVM252" s="225" t="e">
        <v>#N/A</v>
      </c>
      <c r="KVN252" s="225" t="e">
        <v>#N/A</v>
      </c>
      <c r="KVO252" s="225" t="e">
        <v>#N/A</v>
      </c>
      <c r="KVP252" s="225" t="e">
        <v>#N/A</v>
      </c>
      <c r="KVQ252" s="225" t="e">
        <v>#N/A</v>
      </c>
      <c r="KVR252" s="225" t="e">
        <v>#N/A</v>
      </c>
      <c r="KVS252" s="225" t="e">
        <v>#N/A</v>
      </c>
      <c r="KVT252" s="225" t="e">
        <v>#N/A</v>
      </c>
      <c r="KVU252" s="225" t="e">
        <v>#N/A</v>
      </c>
      <c r="KVV252" s="225" t="e">
        <v>#N/A</v>
      </c>
      <c r="KVW252" s="225" t="e">
        <v>#N/A</v>
      </c>
      <c r="KVX252" s="225" t="e">
        <v>#N/A</v>
      </c>
      <c r="KVY252" s="225" t="e">
        <v>#N/A</v>
      </c>
      <c r="KVZ252" s="225" t="e">
        <v>#N/A</v>
      </c>
      <c r="KWA252" s="225" t="e">
        <v>#N/A</v>
      </c>
      <c r="KWB252" s="225" t="e">
        <v>#N/A</v>
      </c>
      <c r="KWC252" s="225" t="e">
        <v>#N/A</v>
      </c>
      <c r="KWD252" s="225" t="e">
        <v>#N/A</v>
      </c>
      <c r="KWE252" s="225" t="e">
        <v>#N/A</v>
      </c>
      <c r="KWF252" s="225" t="e">
        <v>#N/A</v>
      </c>
      <c r="KWG252" s="225" t="e">
        <v>#N/A</v>
      </c>
      <c r="KWH252" s="225" t="e">
        <v>#N/A</v>
      </c>
      <c r="KWI252" s="225" t="e">
        <v>#N/A</v>
      </c>
      <c r="KWJ252" s="225" t="e">
        <v>#N/A</v>
      </c>
      <c r="KWK252" s="225" t="e">
        <v>#N/A</v>
      </c>
      <c r="KWL252" s="225" t="e">
        <v>#N/A</v>
      </c>
      <c r="KWM252" s="225" t="e">
        <v>#N/A</v>
      </c>
      <c r="KWN252" s="225" t="e">
        <v>#N/A</v>
      </c>
      <c r="KWO252" s="225" t="e">
        <v>#N/A</v>
      </c>
      <c r="KWP252" s="225" t="e">
        <v>#N/A</v>
      </c>
      <c r="KWQ252" s="225" t="e">
        <v>#N/A</v>
      </c>
      <c r="KWR252" s="225" t="e">
        <v>#N/A</v>
      </c>
      <c r="KWS252" s="225" t="e">
        <v>#N/A</v>
      </c>
      <c r="KWT252" s="225" t="e">
        <v>#N/A</v>
      </c>
      <c r="KWU252" s="225" t="e">
        <v>#N/A</v>
      </c>
      <c r="KWV252" s="225" t="e">
        <v>#N/A</v>
      </c>
      <c r="KWW252" s="225" t="e">
        <v>#N/A</v>
      </c>
      <c r="KWX252" s="225" t="e">
        <v>#N/A</v>
      </c>
      <c r="KWY252" s="225" t="e">
        <v>#N/A</v>
      </c>
      <c r="KWZ252" s="225" t="e">
        <v>#N/A</v>
      </c>
      <c r="KXA252" s="225" t="e">
        <v>#N/A</v>
      </c>
      <c r="KXB252" s="225" t="e">
        <v>#N/A</v>
      </c>
      <c r="KXC252" s="225" t="e">
        <v>#N/A</v>
      </c>
      <c r="KXD252" s="225" t="e">
        <v>#N/A</v>
      </c>
      <c r="KXE252" s="225" t="e">
        <v>#N/A</v>
      </c>
      <c r="KXF252" s="225" t="e">
        <v>#N/A</v>
      </c>
      <c r="KXG252" s="225" t="e">
        <v>#N/A</v>
      </c>
      <c r="KXH252" s="225" t="e">
        <v>#N/A</v>
      </c>
      <c r="KXI252" s="225" t="e">
        <v>#N/A</v>
      </c>
      <c r="KXJ252" s="225" t="e">
        <v>#N/A</v>
      </c>
      <c r="KXK252" s="225" t="e">
        <v>#N/A</v>
      </c>
      <c r="KXL252" s="225" t="e">
        <v>#N/A</v>
      </c>
      <c r="KXM252" s="225" t="e">
        <v>#N/A</v>
      </c>
      <c r="KXN252" s="225" t="e">
        <v>#N/A</v>
      </c>
      <c r="KXO252" s="225" t="e">
        <v>#N/A</v>
      </c>
      <c r="KXP252" s="225" t="e">
        <v>#N/A</v>
      </c>
      <c r="KXQ252" s="225" t="e">
        <v>#N/A</v>
      </c>
      <c r="KXR252" s="225" t="e">
        <v>#N/A</v>
      </c>
      <c r="KXS252" s="225" t="e">
        <v>#N/A</v>
      </c>
      <c r="KXT252" s="225" t="e">
        <v>#N/A</v>
      </c>
      <c r="KXU252" s="225" t="e">
        <v>#N/A</v>
      </c>
      <c r="KXV252" s="225" t="e">
        <v>#N/A</v>
      </c>
      <c r="KXW252" s="225" t="e">
        <v>#N/A</v>
      </c>
      <c r="KXX252" s="225" t="e">
        <v>#N/A</v>
      </c>
      <c r="KXY252" s="225" t="e">
        <v>#N/A</v>
      </c>
      <c r="KXZ252" s="225" t="e">
        <v>#N/A</v>
      </c>
      <c r="KYA252" s="225" t="e">
        <v>#N/A</v>
      </c>
      <c r="KYB252" s="225" t="e">
        <v>#N/A</v>
      </c>
      <c r="KYC252" s="225" t="e">
        <v>#N/A</v>
      </c>
      <c r="KYD252" s="225" t="e">
        <v>#N/A</v>
      </c>
      <c r="KYE252" s="225" t="e">
        <v>#N/A</v>
      </c>
      <c r="KYF252" s="225" t="e">
        <v>#N/A</v>
      </c>
      <c r="KYG252" s="225" t="e">
        <v>#N/A</v>
      </c>
      <c r="KYH252" s="225" t="e">
        <v>#N/A</v>
      </c>
      <c r="KYI252" s="225" t="e">
        <v>#N/A</v>
      </c>
      <c r="KYJ252" s="225" t="e">
        <v>#N/A</v>
      </c>
      <c r="KYK252" s="225" t="e">
        <v>#N/A</v>
      </c>
      <c r="KYL252" s="225" t="e">
        <v>#N/A</v>
      </c>
      <c r="KYM252" s="225" t="e">
        <v>#N/A</v>
      </c>
      <c r="KYN252" s="225" t="e">
        <v>#N/A</v>
      </c>
      <c r="KYO252" s="225" t="e">
        <v>#N/A</v>
      </c>
      <c r="KYP252" s="225" t="e">
        <v>#N/A</v>
      </c>
      <c r="KYQ252" s="225" t="e">
        <v>#N/A</v>
      </c>
      <c r="KYR252" s="225" t="e">
        <v>#N/A</v>
      </c>
      <c r="KYS252" s="225" t="e">
        <v>#N/A</v>
      </c>
      <c r="KYT252" s="225" t="e">
        <v>#N/A</v>
      </c>
      <c r="KYU252" s="225" t="e">
        <v>#N/A</v>
      </c>
      <c r="KYV252" s="225" t="e">
        <v>#N/A</v>
      </c>
      <c r="KYW252" s="225" t="e">
        <v>#N/A</v>
      </c>
      <c r="KYX252" s="225" t="e">
        <v>#N/A</v>
      </c>
      <c r="KYY252" s="225" t="e">
        <v>#N/A</v>
      </c>
      <c r="KYZ252" s="225" t="e">
        <v>#N/A</v>
      </c>
      <c r="KZA252" s="225" t="e">
        <v>#N/A</v>
      </c>
      <c r="KZB252" s="225" t="e">
        <v>#N/A</v>
      </c>
      <c r="KZC252" s="225" t="e">
        <v>#N/A</v>
      </c>
      <c r="KZD252" s="225" t="e">
        <v>#N/A</v>
      </c>
      <c r="KZE252" s="225" t="e">
        <v>#N/A</v>
      </c>
      <c r="KZF252" s="225" t="e">
        <v>#N/A</v>
      </c>
      <c r="KZG252" s="225" t="e">
        <v>#N/A</v>
      </c>
      <c r="KZH252" s="225" t="e">
        <v>#N/A</v>
      </c>
      <c r="KZI252" s="225" t="e">
        <v>#N/A</v>
      </c>
      <c r="KZJ252" s="225" t="e">
        <v>#N/A</v>
      </c>
      <c r="KZK252" s="225" t="e">
        <v>#N/A</v>
      </c>
      <c r="KZL252" s="225" t="e">
        <v>#N/A</v>
      </c>
      <c r="KZM252" s="225" t="e">
        <v>#N/A</v>
      </c>
      <c r="KZN252" s="225" t="e">
        <v>#N/A</v>
      </c>
      <c r="KZO252" s="225" t="e">
        <v>#N/A</v>
      </c>
      <c r="KZP252" s="225" t="e">
        <v>#N/A</v>
      </c>
      <c r="KZQ252" s="225" t="e">
        <v>#N/A</v>
      </c>
      <c r="KZR252" s="225" t="e">
        <v>#N/A</v>
      </c>
      <c r="KZS252" s="225" t="e">
        <v>#N/A</v>
      </c>
      <c r="KZT252" s="225" t="e">
        <v>#N/A</v>
      </c>
      <c r="KZU252" s="225" t="e">
        <v>#N/A</v>
      </c>
      <c r="KZV252" s="225" t="e">
        <v>#N/A</v>
      </c>
      <c r="KZW252" s="225" t="e">
        <v>#N/A</v>
      </c>
      <c r="KZX252" s="225" t="e">
        <v>#N/A</v>
      </c>
      <c r="KZY252" s="225" t="e">
        <v>#N/A</v>
      </c>
      <c r="KZZ252" s="225" t="e">
        <v>#N/A</v>
      </c>
      <c r="LAA252" s="225" t="e">
        <v>#N/A</v>
      </c>
      <c r="LAB252" s="225" t="e">
        <v>#N/A</v>
      </c>
      <c r="LAC252" s="225" t="e">
        <v>#N/A</v>
      </c>
      <c r="LAD252" s="225" t="e">
        <v>#N/A</v>
      </c>
      <c r="LAE252" s="225" t="e">
        <v>#N/A</v>
      </c>
      <c r="LAF252" s="225" t="e">
        <v>#N/A</v>
      </c>
      <c r="LAG252" s="225" t="e">
        <v>#N/A</v>
      </c>
      <c r="LAH252" s="225" t="e">
        <v>#N/A</v>
      </c>
      <c r="LAI252" s="225" t="e">
        <v>#N/A</v>
      </c>
      <c r="LAJ252" s="225" t="e">
        <v>#N/A</v>
      </c>
      <c r="LAK252" s="225" t="e">
        <v>#N/A</v>
      </c>
      <c r="LAL252" s="225" t="e">
        <v>#N/A</v>
      </c>
      <c r="LAM252" s="225" t="e">
        <v>#N/A</v>
      </c>
      <c r="LAN252" s="225" t="e">
        <v>#N/A</v>
      </c>
      <c r="LAO252" s="225" t="e">
        <v>#N/A</v>
      </c>
      <c r="LAP252" s="225" t="e">
        <v>#N/A</v>
      </c>
      <c r="LAQ252" s="225" t="e">
        <v>#N/A</v>
      </c>
      <c r="LAR252" s="225" t="e">
        <v>#N/A</v>
      </c>
      <c r="LAS252" s="225" t="e">
        <v>#N/A</v>
      </c>
      <c r="LAT252" s="225" t="e">
        <v>#N/A</v>
      </c>
      <c r="LAU252" s="225" t="e">
        <v>#N/A</v>
      </c>
      <c r="LAV252" s="225" t="e">
        <v>#N/A</v>
      </c>
      <c r="LAW252" s="225" t="e">
        <v>#N/A</v>
      </c>
      <c r="LAX252" s="225" t="e">
        <v>#N/A</v>
      </c>
      <c r="LAY252" s="225" t="e">
        <v>#N/A</v>
      </c>
      <c r="LAZ252" s="225" t="e">
        <v>#N/A</v>
      </c>
      <c r="LBA252" s="225" t="e">
        <v>#N/A</v>
      </c>
      <c r="LBB252" s="225" t="e">
        <v>#N/A</v>
      </c>
      <c r="LBC252" s="225" t="e">
        <v>#N/A</v>
      </c>
      <c r="LBD252" s="225" t="e">
        <v>#N/A</v>
      </c>
      <c r="LBE252" s="225" t="e">
        <v>#N/A</v>
      </c>
      <c r="LBF252" s="225" t="e">
        <v>#N/A</v>
      </c>
      <c r="LBG252" s="225" t="e">
        <v>#N/A</v>
      </c>
      <c r="LBH252" s="225" t="e">
        <v>#N/A</v>
      </c>
      <c r="LBI252" s="225" t="e">
        <v>#N/A</v>
      </c>
      <c r="LBJ252" s="225" t="e">
        <v>#N/A</v>
      </c>
      <c r="LBK252" s="225" t="e">
        <v>#N/A</v>
      </c>
      <c r="LBL252" s="225" t="e">
        <v>#N/A</v>
      </c>
      <c r="LBM252" s="225" t="e">
        <v>#N/A</v>
      </c>
      <c r="LBN252" s="225" t="e">
        <v>#N/A</v>
      </c>
      <c r="LBO252" s="225" t="e">
        <v>#N/A</v>
      </c>
      <c r="LBP252" s="225" t="e">
        <v>#N/A</v>
      </c>
      <c r="LBQ252" s="225" t="e">
        <v>#N/A</v>
      </c>
      <c r="LBR252" s="225" t="e">
        <v>#N/A</v>
      </c>
      <c r="LBS252" s="225" t="e">
        <v>#N/A</v>
      </c>
      <c r="LBT252" s="225" t="e">
        <v>#N/A</v>
      </c>
      <c r="LBU252" s="225" t="e">
        <v>#N/A</v>
      </c>
      <c r="LBV252" s="225" t="e">
        <v>#N/A</v>
      </c>
      <c r="LBW252" s="225" t="e">
        <v>#N/A</v>
      </c>
      <c r="LBX252" s="225" t="e">
        <v>#N/A</v>
      </c>
      <c r="LBY252" s="225" t="e">
        <v>#N/A</v>
      </c>
      <c r="LBZ252" s="225" t="e">
        <v>#N/A</v>
      </c>
      <c r="LCA252" s="225" t="e">
        <v>#N/A</v>
      </c>
      <c r="LCB252" s="225" t="e">
        <v>#N/A</v>
      </c>
      <c r="LCC252" s="225" t="e">
        <v>#N/A</v>
      </c>
      <c r="LCD252" s="225" t="e">
        <v>#N/A</v>
      </c>
      <c r="LCE252" s="225" t="e">
        <v>#N/A</v>
      </c>
      <c r="LCF252" s="225" t="e">
        <v>#N/A</v>
      </c>
      <c r="LCG252" s="225" t="e">
        <v>#N/A</v>
      </c>
      <c r="LCH252" s="225" t="e">
        <v>#N/A</v>
      </c>
      <c r="LCI252" s="225" t="e">
        <v>#N/A</v>
      </c>
      <c r="LCJ252" s="225" t="e">
        <v>#N/A</v>
      </c>
      <c r="LCK252" s="225" t="e">
        <v>#N/A</v>
      </c>
      <c r="LCL252" s="225" t="e">
        <v>#N/A</v>
      </c>
      <c r="LCM252" s="225" t="e">
        <v>#N/A</v>
      </c>
      <c r="LCN252" s="225" t="e">
        <v>#N/A</v>
      </c>
      <c r="LCO252" s="225" t="e">
        <v>#N/A</v>
      </c>
      <c r="LCP252" s="225" t="e">
        <v>#N/A</v>
      </c>
      <c r="LCQ252" s="225" t="e">
        <v>#N/A</v>
      </c>
      <c r="LCR252" s="225" t="e">
        <v>#N/A</v>
      </c>
      <c r="LCS252" s="225" t="e">
        <v>#N/A</v>
      </c>
      <c r="LCT252" s="225" t="e">
        <v>#N/A</v>
      </c>
      <c r="LCU252" s="225" t="e">
        <v>#N/A</v>
      </c>
      <c r="LCV252" s="225" t="e">
        <v>#N/A</v>
      </c>
      <c r="LCW252" s="225" t="e">
        <v>#N/A</v>
      </c>
      <c r="LCX252" s="225" t="e">
        <v>#N/A</v>
      </c>
      <c r="LCY252" s="225" t="e">
        <v>#N/A</v>
      </c>
      <c r="LCZ252" s="225" t="e">
        <v>#N/A</v>
      </c>
      <c r="LDA252" s="225" t="e">
        <v>#N/A</v>
      </c>
      <c r="LDB252" s="225" t="e">
        <v>#N/A</v>
      </c>
      <c r="LDC252" s="225" t="e">
        <v>#N/A</v>
      </c>
      <c r="LDD252" s="225" t="e">
        <v>#N/A</v>
      </c>
      <c r="LDE252" s="225" t="e">
        <v>#N/A</v>
      </c>
      <c r="LDF252" s="225" t="e">
        <v>#N/A</v>
      </c>
      <c r="LDG252" s="225" t="e">
        <v>#N/A</v>
      </c>
      <c r="LDH252" s="225" t="e">
        <v>#N/A</v>
      </c>
      <c r="LDI252" s="225" t="e">
        <v>#N/A</v>
      </c>
      <c r="LDJ252" s="225" t="e">
        <v>#N/A</v>
      </c>
      <c r="LDK252" s="225" t="e">
        <v>#N/A</v>
      </c>
      <c r="LDL252" s="225" t="e">
        <v>#N/A</v>
      </c>
      <c r="LDM252" s="225" t="e">
        <v>#N/A</v>
      </c>
      <c r="LDN252" s="225" t="e">
        <v>#N/A</v>
      </c>
      <c r="LDO252" s="225" t="e">
        <v>#N/A</v>
      </c>
      <c r="LDP252" s="225" t="e">
        <v>#N/A</v>
      </c>
      <c r="LDQ252" s="225" t="e">
        <v>#N/A</v>
      </c>
      <c r="LDR252" s="225" t="e">
        <v>#N/A</v>
      </c>
      <c r="LDS252" s="225" t="e">
        <v>#N/A</v>
      </c>
      <c r="LDT252" s="225" t="e">
        <v>#N/A</v>
      </c>
      <c r="LDU252" s="225" t="e">
        <v>#N/A</v>
      </c>
      <c r="LDV252" s="225" t="e">
        <v>#N/A</v>
      </c>
      <c r="LDW252" s="225" t="e">
        <v>#N/A</v>
      </c>
      <c r="LDX252" s="225" t="e">
        <v>#N/A</v>
      </c>
      <c r="LDY252" s="225" t="e">
        <v>#N/A</v>
      </c>
      <c r="LDZ252" s="225" t="e">
        <v>#N/A</v>
      </c>
      <c r="LEA252" s="225" t="e">
        <v>#N/A</v>
      </c>
      <c r="LEB252" s="225" t="e">
        <v>#N/A</v>
      </c>
      <c r="LEC252" s="225" t="e">
        <v>#N/A</v>
      </c>
      <c r="LED252" s="225" t="e">
        <v>#N/A</v>
      </c>
      <c r="LEE252" s="225" t="e">
        <v>#N/A</v>
      </c>
      <c r="LEF252" s="225" t="e">
        <v>#N/A</v>
      </c>
      <c r="LEG252" s="225" t="e">
        <v>#N/A</v>
      </c>
      <c r="LEH252" s="225" t="e">
        <v>#N/A</v>
      </c>
      <c r="LEI252" s="225" t="e">
        <v>#N/A</v>
      </c>
      <c r="LEJ252" s="225" t="e">
        <v>#N/A</v>
      </c>
      <c r="LEK252" s="225" t="e">
        <v>#N/A</v>
      </c>
      <c r="LEL252" s="225" t="e">
        <v>#N/A</v>
      </c>
      <c r="LEM252" s="225" t="e">
        <v>#N/A</v>
      </c>
      <c r="LEN252" s="225" t="e">
        <v>#N/A</v>
      </c>
      <c r="LEO252" s="225" t="e">
        <v>#N/A</v>
      </c>
      <c r="LEP252" s="225" t="e">
        <v>#N/A</v>
      </c>
      <c r="LEQ252" s="225" t="e">
        <v>#N/A</v>
      </c>
      <c r="LER252" s="225" t="e">
        <v>#N/A</v>
      </c>
      <c r="LES252" s="225" t="e">
        <v>#N/A</v>
      </c>
      <c r="LET252" s="225" t="e">
        <v>#N/A</v>
      </c>
      <c r="LEU252" s="225" t="e">
        <v>#N/A</v>
      </c>
      <c r="LEV252" s="225" t="e">
        <v>#N/A</v>
      </c>
      <c r="LEW252" s="225" t="e">
        <v>#N/A</v>
      </c>
      <c r="LEX252" s="225" t="e">
        <v>#N/A</v>
      </c>
      <c r="LEY252" s="225" t="e">
        <v>#N/A</v>
      </c>
      <c r="LEZ252" s="225" t="e">
        <v>#N/A</v>
      </c>
      <c r="LFA252" s="225" t="e">
        <v>#N/A</v>
      </c>
      <c r="LFB252" s="225" t="e">
        <v>#N/A</v>
      </c>
      <c r="LFC252" s="225" t="e">
        <v>#N/A</v>
      </c>
      <c r="LFD252" s="225" t="e">
        <v>#N/A</v>
      </c>
      <c r="LFE252" s="225" t="e">
        <v>#N/A</v>
      </c>
      <c r="LFF252" s="225" t="e">
        <v>#N/A</v>
      </c>
      <c r="LFG252" s="225" t="e">
        <v>#N/A</v>
      </c>
      <c r="LFH252" s="225" t="e">
        <v>#N/A</v>
      </c>
      <c r="LFI252" s="225" t="e">
        <v>#N/A</v>
      </c>
      <c r="LFJ252" s="225" t="e">
        <v>#N/A</v>
      </c>
      <c r="LFK252" s="225" t="e">
        <v>#N/A</v>
      </c>
      <c r="LFL252" s="225" t="e">
        <v>#N/A</v>
      </c>
      <c r="LFM252" s="225" t="e">
        <v>#N/A</v>
      </c>
      <c r="LFN252" s="225" t="e">
        <v>#N/A</v>
      </c>
      <c r="LFO252" s="225" t="e">
        <v>#N/A</v>
      </c>
      <c r="LFP252" s="225" t="e">
        <v>#N/A</v>
      </c>
      <c r="LFQ252" s="225" t="e">
        <v>#N/A</v>
      </c>
      <c r="LFR252" s="225" t="e">
        <v>#N/A</v>
      </c>
      <c r="LFS252" s="225" t="e">
        <v>#N/A</v>
      </c>
      <c r="LFT252" s="225" t="e">
        <v>#N/A</v>
      </c>
      <c r="LFU252" s="225" t="e">
        <v>#N/A</v>
      </c>
      <c r="LFV252" s="225" t="e">
        <v>#N/A</v>
      </c>
      <c r="LFW252" s="225" t="e">
        <v>#N/A</v>
      </c>
      <c r="LFX252" s="225" t="e">
        <v>#N/A</v>
      </c>
      <c r="LFY252" s="225" t="e">
        <v>#N/A</v>
      </c>
      <c r="LFZ252" s="225" t="e">
        <v>#N/A</v>
      </c>
      <c r="LGA252" s="225" t="e">
        <v>#N/A</v>
      </c>
      <c r="LGB252" s="225" t="e">
        <v>#N/A</v>
      </c>
      <c r="LGC252" s="225" t="e">
        <v>#N/A</v>
      </c>
      <c r="LGD252" s="225" t="e">
        <v>#N/A</v>
      </c>
      <c r="LGE252" s="225" t="e">
        <v>#N/A</v>
      </c>
      <c r="LGF252" s="225" t="e">
        <v>#N/A</v>
      </c>
      <c r="LGG252" s="225" t="e">
        <v>#N/A</v>
      </c>
      <c r="LGH252" s="225" t="e">
        <v>#N/A</v>
      </c>
      <c r="LGI252" s="225" t="e">
        <v>#N/A</v>
      </c>
      <c r="LGJ252" s="225" t="e">
        <v>#N/A</v>
      </c>
      <c r="LGK252" s="225" t="e">
        <v>#N/A</v>
      </c>
      <c r="LGL252" s="225" t="e">
        <v>#N/A</v>
      </c>
      <c r="LGM252" s="225" t="e">
        <v>#N/A</v>
      </c>
      <c r="LGN252" s="225" t="e">
        <v>#N/A</v>
      </c>
      <c r="LGO252" s="225" t="e">
        <v>#N/A</v>
      </c>
      <c r="LGP252" s="225" t="e">
        <v>#N/A</v>
      </c>
      <c r="LGQ252" s="225" t="e">
        <v>#N/A</v>
      </c>
      <c r="LGR252" s="225" t="e">
        <v>#N/A</v>
      </c>
      <c r="LGS252" s="225" t="e">
        <v>#N/A</v>
      </c>
      <c r="LGT252" s="225" t="e">
        <v>#N/A</v>
      </c>
      <c r="LGU252" s="225" t="e">
        <v>#N/A</v>
      </c>
      <c r="LGV252" s="225" t="e">
        <v>#N/A</v>
      </c>
      <c r="LGW252" s="225" t="e">
        <v>#N/A</v>
      </c>
      <c r="LGX252" s="225" t="e">
        <v>#N/A</v>
      </c>
      <c r="LGY252" s="225" t="e">
        <v>#N/A</v>
      </c>
      <c r="LGZ252" s="225" t="e">
        <v>#N/A</v>
      </c>
      <c r="LHA252" s="225" t="e">
        <v>#N/A</v>
      </c>
      <c r="LHB252" s="225" t="e">
        <v>#N/A</v>
      </c>
      <c r="LHC252" s="225" t="e">
        <v>#N/A</v>
      </c>
      <c r="LHD252" s="225" t="e">
        <v>#N/A</v>
      </c>
      <c r="LHE252" s="225" t="e">
        <v>#N/A</v>
      </c>
      <c r="LHF252" s="225" t="e">
        <v>#N/A</v>
      </c>
      <c r="LHG252" s="225" t="e">
        <v>#N/A</v>
      </c>
      <c r="LHH252" s="225" t="e">
        <v>#N/A</v>
      </c>
      <c r="LHI252" s="225" t="e">
        <v>#N/A</v>
      </c>
      <c r="LHJ252" s="225" t="e">
        <v>#N/A</v>
      </c>
      <c r="LHK252" s="225" t="e">
        <v>#N/A</v>
      </c>
      <c r="LHL252" s="225" t="e">
        <v>#N/A</v>
      </c>
      <c r="LHM252" s="225" t="e">
        <v>#N/A</v>
      </c>
      <c r="LHN252" s="225" t="e">
        <v>#N/A</v>
      </c>
      <c r="LHO252" s="225" t="e">
        <v>#N/A</v>
      </c>
      <c r="LHP252" s="225" t="e">
        <v>#N/A</v>
      </c>
      <c r="LHQ252" s="225" t="e">
        <v>#N/A</v>
      </c>
      <c r="LHR252" s="225" t="e">
        <v>#N/A</v>
      </c>
      <c r="LHS252" s="225" t="e">
        <v>#N/A</v>
      </c>
      <c r="LHT252" s="225" t="e">
        <v>#N/A</v>
      </c>
      <c r="LHU252" s="225" t="e">
        <v>#N/A</v>
      </c>
      <c r="LHV252" s="225" t="e">
        <v>#N/A</v>
      </c>
      <c r="LHW252" s="225" t="e">
        <v>#N/A</v>
      </c>
      <c r="LHX252" s="225" t="e">
        <v>#N/A</v>
      </c>
      <c r="LHY252" s="225" t="e">
        <v>#N/A</v>
      </c>
      <c r="LHZ252" s="225" t="e">
        <v>#N/A</v>
      </c>
      <c r="LIA252" s="225" t="e">
        <v>#N/A</v>
      </c>
      <c r="LIB252" s="225" t="e">
        <v>#N/A</v>
      </c>
      <c r="LIC252" s="225" t="e">
        <v>#N/A</v>
      </c>
      <c r="LID252" s="225" t="e">
        <v>#N/A</v>
      </c>
      <c r="LIE252" s="225" t="e">
        <v>#N/A</v>
      </c>
      <c r="LIF252" s="225" t="e">
        <v>#N/A</v>
      </c>
      <c r="LIG252" s="225" t="e">
        <v>#N/A</v>
      </c>
      <c r="LIH252" s="225" t="e">
        <v>#N/A</v>
      </c>
      <c r="LII252" s="225" t="e">
        <v>#N/A</v>
      </c>
      <c r="LIJ252" s="225" t="e">
        <v>#N/A</v>
      </c>
      <c r="LIK252" s="225" t="e">
        <v>#N/A</v>
      </c>
      <c r="LIL252" s="225" t="e">
        <v>#N/A</v>
      </c>
      <c r="LIM252" s="225" t="e">
        <v>#N/A</v>
      </c>
      <c r="LIN252" s="225" t="e">
        <v>#N/A</v>
      </c>
      <c r="LIO252" s="225" t="e">
        <v>#N/A</v>
      </c>
      <c r="LIP252" s="225" t="e">
        <v>#N/A</v>
      </c>
      <c r="LIQ252" s="225" t="e">
        <v>#N/A</v>
      </c>
      <c r="LIR252" s="225" t="e">
        <v>#N/A</v>
      </c>
      <c r="LIS252" s="225" t="e">
        <v>#N/A</v>
      </c>
      <c r="LIT252" s="225" t="e">
        <v>#N/A</v>
      </c>
      <c r="LIU252" s="225" t="e">
        <v>#N/A</v>
      </c>
      <c r="LIV252" s="225" t="e">
        <v>#N/A</v>
      </c>
      <c r="LIW252" s="225" t="e">
        <v>#N/A</v>
      </c>
      <c r="LIX252" s="225" t="e">
        <v>#N/A</v>
      </c>
      <c r="LIY252" s="225" t="e">
        <v>#N/A</v>
      </c>
      <c r="LIZ252" s="225" t="e">
        <v>#N/A</v>
      </c>
      <c r="LJA252" s="225" t="e">
        <v>#N/A</v>
      </c>
      <c r="LJB252" s="225" t="e">
        <v>#N/A</v>
      </c>
      <c r="LJC252" s="225" t="e">
        <v>#N/A</v>
      </c>
      <c r="LJD252" s="225" t="e">
        <v>#N/A</v>
      </c>
      <c r="LJE252" s="225" t="e">
        <v>#N/A</v>
      </c>
      <c r="LJF252" s="225" t="e">
        <v>#N/A</v>
      </c>
      <c r="LJG252" s="225" t="e">
        <v>#N/A</v>
      </c>
      <c r="LJH252" s="225" t="e">
        <v>#N/A</v>
      </c>
      <c r="LJI252" s="225" t="e">
        <v>#N/A</v>
      </c>
      <c r="LJJ252" s="225" t="e">
        <v>#N/A</v>
      </c>
      <c r="LJK252" s="225" t="e">
        <v>#N/A</v>
      </c>
      <c r="LJL252" s="225" t="e">
        <v>#N/A</v>
      </c>
      <c r="LJM252" s="225" t="e">
        <v>#N/A</v>
      </c>
      <c r="LJN252" s="225" t="e">
        <v>#N/A</v>
      </c>
      <c r="LJO252" s="225" t="e">
        <v>#N/A</v>
      </c>
      <c r="LJP252" s="225" t="e">
        <v>#N/A</v>
      </c>
      <c r="LJQ252" s="225" t="e">
        <v>#N/A</v>
      </c>
      <c r="LJR252" s="225" t="e">
        <v>#N/A</v>
      </c>
      <c r="LJS252" s="225" t="e">
        <v>#N/A</v>
      </c>
      <c r="LJT252" s="225" t="e">
        <v>#N/A</v>
      </c>
      <c r="LJU252" s="225" t="e">
        <v>#N/A</v>
      </c>
      <c r="LJV252" s="225" t="e">
        <v>#N/A</v>
      </c>
      <c r="LJW252" s="225" t="e">
        <v>#N/A</v>
      </c>
      <c r="LJX252" s="225" t="e">
        <v>#N/A</v>
      </c>
      <c r="LJY252" s="225" t="e">
        <v>#N/A</v>
      </c>
      <c r="LJZ252" s="225" t="e">
        <v>#N/A</v>
      </c>
      <c r="LKA252" s="225" t="e">
        <v>#N/A</v>
      </c>
      <c r="LKB252" s="225" t="e">
        <v>#N/A</v>
      </c>
      <c r="LKC252" s="225" t="e">
        <v>#N/A</v>
      </c>
      <c r="LKD252" s="225" t="e">
        <v>#N/A</v>
      </c>
      <c r="LKE252" s="225" t="e">
        <v>#N/A</v>
      </c>
      <c r="LKF252" s="225" t="e">
        <v>#N/A</v>
      </c>
      <c r="LKG252" s="225" t="e">
        <v>#N/A</v>
      </c>
      <c r="LKH252" s="225" t="e">
        <v>#N/A</v>
      </c>
      <c r="LKI252" s="225" t="e">
        <v>#N/A</v>
      </c>
      <c r="LKJ252" s="225" t="e">
        <v>#N/A</v>
      </c>
      <c r="LKK252" s="225" t="e">
        <v>#N/A</v>
      </c>
      <c r="LKL252" s="225" t="e">
        <v>#N/A</v>
      </c>
      <c r="LKM252" s="225" t="e">
        <v>#N/A</v>
      </c>
      <c r="LKN252" s="225" t="e">
        <v>#N/A</v>
      </c>
      <c r="LKO252" s="225" t="e">
        <v>#N/A</v>
      </c>
      <c r="LKP252" s="225" t="e">
        <v>#N/A</v>
      </c>
      <c r="LKQ252" s="225" t="e">
        <v>#N/A</v>
      </c>
      <c r="LKR252" s="225" t="e">
        <v>#N/A</v>
      </c>
      <c r="LKS252" s="225" t="e">
        <v>#N/A</v>
      </c>
      <c r="LKT252" s="225" t="e">
        <v>#N/A</v>
      </c>
      <c r="LKU252" s="225" t="e">
        <v>#N/A</v>
      </c>
      <c r="LKV252" s="225" t="e">
        <v>#N/A</v>
      </c>
      <c r="LKW252" s="225" t="e">
        <v>#N/A</v>
      </c>
      <c r="LKX252" s="225" t="e">
        <v>#N/A</v>
      </c>
      <c r="LKY252" s="225" t="e">
        <v>#N/A</v>
      </c>
      <c r="LKZ252" s="225" t="e">
        <v>#N/A</v>
      </c>
      <c r="LLA252" s="225" t="e">
        <v>#N/A</v>
      </c>
      <c r="LLB252" s="225" t="e">
        <v>#N/A</v>
      </c>
      <c r="LLC252" s="225" t="e">
        <v>#N/A</v>
      </c>
      <c r="LLD252" s="225" t="e">
        <v>#N/A</v>
      </c>
      <c r="LLE252" s="225" t="e">
        <v>#N/A</v>
      </c>
      <c r="LLF252" s="225" t="e">
        <v>#N/A</v>
      </c>
      <c r="LLG252" s="225" t="e">
        <v>#N/A</v>
      </c>
      <c r="LLH252" s="225" t="e">
        <v>#N/A</v>
      </c>
      <c r="LLI252" s="225" t="e">
        <v>#N/A</v>
      </c>
      <c r="LLJ252" s="225" t="e">
        <v>#N/A</v>
      </c>
      <c r="LLK252" s="225" t="e">
        <v>#N/A</v>
      </c>
      <c r="LLL252" s="225" t="e">
        <v>#N/A</v>
      </c>
      <c r="LLM252" s="225" t="e">
        <v>#N/A</v>
      </c>
      <c r="LLN252" s="225" t="e">
        <v>#N/A</v>
      </c>
      <c r="LLO252" s="225" t="e">
        <v>#N/A</v>
      </c>
      <c r="LLP252" s="225" t="e">
        <v>#N/A</v>
      </c>
      <c r="LLQ252" s="225" t="e">
        <v>#N/A</v>
      </c>
      <c r="LLR252" s="225" t="e">
        <v>#N/A</v>
      </c>
      <c r="LLS252" s="225" t="e">
        <v>#N/A</v>
      </c>
      <c r="LLT252" s="225" t="e">
        <v>#N/A</v>
      </c>
      <c r="LLU252" s="225" t="e">
        <v>#N/A</v>
      </c>
      <c r="LLV252" s="225" t="e">
        <v>#N/A</v>
      </c>
      <c r="LLW252" s="225" t="e">
        <v>#N/A</v>
      </c>
      <c r="LLX252" s="225" t="e">
        <v>#N/A</v>
      </c>
      <c r="LLY252" s="225" t="e">
        <v>#N/A</v>
      </c>
      <c r="LLZ252" s="225" t="e">
        <v>#N/A</v>
      </c>
      <c r="LMA252" s="225" t="e">
        <v>#N/A</v>
      </c>
      <c r="LMB252" s="225" t="e">
        <v>#N/A</v>
      </c>
      <c r="LMC252" s="225" t="e">
        <v>#N/A</v>
      </c>
      <c r="LMD252" s="225" t="e">
        <v>#N/A</v>
      </c>
      <c r="LME252" s="225" t="e">
        <v>#N/A</v>
      </c>
      <c r="LMF252" s="225" t="e">
        <v>#N/A</v>
      </c>
      <c r="LMG252" s="225" t="e">
        <v>#N/A</v>
      </c>
      <c r="LMH252" s="225" t="e">
        <v>#N/A</v>
      </c>
      <c r="LMI252" s="225" t="e">
        <v>#N/A</v>
      </c>
      <c r="LMJ252" s="225" t="e">
        <v>#N/A</v>
      </c>
      <c r="LMK252" s="225" t="e">
        <v>#N/A</v>
      </c>
      <c r="LML252" s="225" t="e">
        <v>#N/A</v>
      </c>
      <c r="LMM252" s="225" t="e">
        <v>#N/A</v>
      </c>
      <c r="LMN252" s="225" t="e">
        <v>#N/A</v>
      </c>
      <c r="LMO252" s="225" t="e">
        <v>#N/A</v>
      </c>
      <c r="LMP252" s="225" t="e">
        <v>#N/A</v>
      </c>
      <c r="LMQ252" s="225" t="e">
        <v>#N/A</v>
      </c>
      <c r="LMR252" s="225" t="e">
        <v>#N/A</v>
      </c>
      <c r="LMS252" s="225" t="e">
        <v>#N/A</v>
      </c>
      <c r="LMT252" s="225" t="e">
        <v>#N/A</v>
      </c>
      <c r="LMU252" s="225" t="e">
        <v>#N/A</v>
      </c>
      <c r="LMV252" s="225" t="e">
        <v>#N/A</v>
      </c>
      <c r="LMW252" s="225" t="e">
        <v>#N/A</v>
      </c>
      <c r="LMX252" s="225" t="e">
        <v>#N/A</v>
      </c>
      <c r="LMY252" s="225" t="e">
        <v>#N/A</v>
      </c>
      <c r="LMZ252" s="225" t="e">
        <v>#N/A</v>
      </c>
      <c r="LNA252" s="225" t="e">
        <v>#N/A</v>
      </c>
      <c r="LNB252" s="225" t="e">
        <v>#N/A</v>
      </c>
      <c r="LNC252" s="225" t="e">
        <v>#N/A</v>
      </c>
      <c r="LND252" s="225" t="e">
        <v>#N/A</v>
      </c>
      <c r="LNE252" s="225" t="e">
        <v>#N/A</v>
      </c>
      <c r="LNF252" s="225" t="e">
        <v>#N/A</v>
      </c>
      <c r="LNG252" s="225" t="e">
        <v>#N/A</v>
      </c>
      <c r="LNH252" s="225" t="e">
        <v>#N/A</v>
      </c>
      <c r="LNI252" s="225" t="e">
        <v>#N/A</v>
      </c>
      <c r="LNJ252" s="225" t="e">
        <v>#N/A</v>
      </c>
      <c r="LNK252" s="225" t="e">
        <v>#N/A</v>
      </c>
      <c r="LNL252" s="225" t="e">
        <v>#N/A</v>
      </c>
      <c r="LNM252" s="225" t="e">
        <v>#N/A</v>
      </c>
      <c r="LNN252" s="225" t="e">
        <v>#N/A</v>
      </c>
      <c r="LNO252" s="225" t="e">
        <v>#N/A</v>
      </c>
      <c r="LNP252" s="225" t="e">
        <v>#N/A</v>
      </c>
      <c r="LNQ252" s="225" t="e">
        <v>#N/A</v>
      </c>
      <c r="LNR252" s="225" t="e">
        <v>#N/A</v>
      </c>
      <c r="LNS252" s="225" t="e">
        <v>#N/A</v>
      </c>
      <c r="LNT252" s="225" t="e">
        <v>#N/A</v>
      </c>
      <c r="LNU252" s="225" t="e">
        <v>#N/A</v>
      </c>
      <c r="LNV252" s="225" t="e">
        <v>#N/A</v>
      </c>
      <c r="LNW252" s="225" t="e">
        <v>#N/A</v>
      </c>
      <c r="LNX252" s="225" t="e">
        <v>#N/A</v>
      </c>
      <c r="LNY252" s="225" t="e">
        <v>#N/A</v>
      </c>
      <c r="LNZ252" s="225" t="e">
        <v>#N/A</v>
      </c>
      <c r="LOA252" s="225" t="e">
        <v>#N/A</v>
      </c>
      <c r="LOB252" s="225" t="e">
        <v>#N/A</v>
      </c>
      <c r="LOC252" s="225" t="e">
        <v>#N/A</v>
      </c>
      <c r="LOD252" s="225" t="e">
        <v>#N/A</v>
      </c>
      <c r="LOE252" s="225" t="e">
        <v>#N/A</v>
      </c>
      <c r="LOF252" s="225" t="e">
        <v>#N/A</v>
      </c>
      <c r="LOG252" s="225" t="e">
        <v>#N/A</v>
      </c>
      <c r="LOH252" s="225" t="e">
        <v>#N/A</v>
      </c>
      <c r="LOI252" s="225" t="e">
        <v>#N/A</v>
      </c>
      <c r="LOJ252" s="225" t="e">
        <v>#N/A</v>
      </c>
      <c r="LOK252" s="225" t="e">
        <v>#N/A</v>
      </c>
      <c r="LOL252" s="225" t="e">
        <v>#N/A</v>
      </c>
      <c r="LOM252" s="225" t="e">
        <v>#N/A</v>
      </c>
      <c r="LON252" s="225" t="e">
        <v>#N/A</v>
      </c>
      <c r="LOO252" s="225" t="e">
        <v>#N/A</v>
      </c>
      <c r="LOP252" s="225" t="e">
        <v>#N/A</v>
      </c>
      <c r="LOQ252" s="225" t="e">
        <v>#N/A</v>
      </c>
      <c r="LOR252" s="225" t="e">
        <v>#N/A</v>
      </c>
      <c r="LOS252" s="225" t="e">
        <v>#N/A</v>
      </c>
      <c r="LOT252" s="225" t="e">
        <v>#N/A</v>
      </c>
      <c r="LOU252" s="225" t="e">
        <v>#N/A</v>
      </c>
      <c r="LOV252" s="225" t="e">
        <v>#N/A</v>
      </c>
      <c r="LOW252" s="225" t="e">
        <v>#N/A</v>
      </c>
      <c r="LOX252" s="225" t="e">
        <v>#N/A</v>
      </c>
      <c r="LOY252" s="225" t="e">
        <v>#N/A</v>
      </c>
      <c r="LOZ252" s="225" t="e">
        <v>#N/A</v>
      </c>
      <c r="LPA252" s="225" t="e">
        <v>#N/A</v>
      </c>
      <c r="LPB252" s="225" t="e">
        <v>#N/A</v>
      </c>
      <c r="LPC252" s="225" t="e">
        <v>#N/A</v>
      </c>
      <c r="LPD252" s="225" t="e">
        <v>#N/A</v>
      </c>
      <c r="LPE252" s="225" t="e">
        <v>#N/A</v>
      </c>
      <c r="LPF252" s="225" t="e">
        <v>#N/A</v>
      </c>
      <c r="LPG252" s="225" t="e">
        <v>#N/A</v>
      </c>
      <c r="LPH252" s="225" t="e">
        <v>#N/A</v>
      </c>
      <c r="LPI252" s="225" t="e">
        <v>#N/A</v>
      </c>
      <c r="LPJ252" s="225" t="e">
        <v>#N/A</v>
      </c>
      <c r="LPK252" s="225" t="e">
        <v>#N/A</v>
      </c>
      <c r="LPL252" s="225" t="e">
        <v>#N/A</v>
      </c>
      <c r="LPM252" s="225" t="e">
        <v>#N/A</v>
      </c>
      <c r="LPN252" s="225" t="e">
        <v>#N/A</v>
      </c>
      <c r="LPO252" s="225" t="e">
        <v>#N/A</v>
      </c>
      <c r="LPP252" s="225" t="e">
        <v>#N/A</v>
      </c>
      <c r="LPQ252" s="225" t="e">
        <v>#N/A</v>
      </c>
      <c r="LPR252" s="225" t="e">
        <v>#N/A</v>
      </c>
      <c r="LPS252" s="225" t="e">
        <v>#N/A</v>
      </c>
      <c r="LPT252" s="225" t="e">
        <v>#N/A</v>
      </c>
      <c r="LPU252" s="225" t="e">
        <v>#N/A</v>
      </c>
      <c r="LPV252" s="225" t="e">
        <v>#N/A</v>
      </c>
      <c r="LPW252" s="225" t="e">
        <v>#N/A</v>
      </c>
      <c r="LPX252" s="225" t="e">
        <v>#N/A</v>
      </c>
      <c r="LPY252" s="225" t="e">
        <v>#N/A</v>
      </c>
      <c r="LPZ252" s="225" t="e">
        <v>#N/A</v>
      </c>
      <c r="LQA252" s="225" t="e">
        <v>#N/A</v>
      </c>
      <c r="LQB252" s="225" t="e">
        <v>#N/A</v>
      </c>
      <c r="LQC252" s="225" t="e">
        <v>#N/A</v>
      </c>
      <c r="LQD252" s="225" t="e">
        <v>#N/A</v>
      </c>
      <c r="LQE252" s="225" t="e">
        <v>#N/A</v>
      </c>
      <c r="LQF252" s="225" t="e">
        <v>#N/A</v>
      </c>
      <c r="LQG252" s="225" t="e">
        <v>#N/A</v>
      </c>
      <c r="LQH252" s="225" t="e">
        <v>#N/A</v>
      </c>
      <c r="LQI252" s="225" t="e">
        <v>#N/A</v>
      </c>
      <c r="LQJ252" s="225" t="e">
        <v>#N/A</v>
      </c>
      <c r="LQK252" s="225" t="e">
        <v>#N/A</v>
      </c>
      <c r="LQL252" s="225" t="e">
        <v>#N/A</v>
      </c>
      <c r="LQM252" s="225" t="e">
        <v>#N/A</v>
      </c>
      <c r="LQN252" s="225" t="e">
        <v>#N/A</v>
      </c>
      <c r="LQO252" s="225" t="e">
        <v>#N/A</v>
      </c>
      <c r="LQP252" s="225" t="e">
        <v>#N/A</v>
      </c>
      <c r="LQQ252" s="225" t="e">
        <v>#N/A</v>
      </c>
      <c r="LQR252" s="225" t="e">
        <v>#N/A</v>
      </c>
      <c r="LQS252" s="225" t="e">
        <v>#N/A</v>
      </c>
      <c r="LQT252" s="225" t="e">
        <v>#N/A</v>
      </c>
      <c r="LQU252" s="225" t="e">
        <v>#N/A</v>
      </c>
      <c r="LQV252" s="225" t="e">
        <v>#N/A</v>
      </c>
      <c r="LQW252" s="225" t="e">
        <v>#N/A</v>
      </c>
      <c r="LQX252" s="225" t="e">
        <v>#N/A</v>
      </c>
      <c r="LQY252" s="225" t="e">
        <v>#N/A</v>
      </c>
      <c r="LQZ252" s="225" t="e">
        <v>#N/A</v>
      </c>
      <c r="LRA252" s="225" t="e">
        <v>#N/A</v>
      </c>
      <c r="LRB252" s="225" t="e">
        <v>#N/A</v>
      </c>
      <c r="LRC252" s="225" t="e">
        <v>#N/A</v>
      </c>
      <c r="LRD252" s="225" t="e">
        <v>#N/A</v>
      </c>
      <c r="LRE252" s="225" t="e">
        <v>#N/A</v>
      </c>
      <c r="LRF252" s="225" t="e">
        <v>#N/A</v>
      </c>
      <c r="LRG252" s="225" t="e">
        <v>#N/A</v>
      </c>
      <c r="LRH252" s="225" t="e">
        <v>#N/A</v>
      </c>
      <c r="LRI252" s="225" t="e">
        <v>#N/A</v>
      </c>
      <c r="LRJ252" s="225" t="e">
        <v>#N/A</v>
      </c>
      <c r="LRK252" s="225" t="e">
        <v>#N/A</v>
      </c>
      <c r="LRL252" s="225" t="e">
        <v>#N/A</v>
      </c>
      <c r="LRM252" s="225" t="e">
        <v>#N/A</v>
      </c>
      <c r="LRN252" s="225" t="e">
        <v>#N/A</v>
      </c>
      <c r="LRO252" s="225" t="e">
        <v>#N/A</v>
      </c>
      <c r="LRP252" s="225" t="e">
        <v>#N/A</v>
      </c>
      <c r="LRQ252" s="225" t="e">
        <v>#N/A</v>
      </c>
      <c r="LRR252" s="225" t="e">
        <v>#N/A</v>
      </c>
      <c r="LRS252" s="225" t="e">
        <v>#N/A</v>
      </c>
      <c r="LRT252" s="225" t="e">
        <v>#N/A</v>
      </c>
      <c r="LRU252" s="225" t="e">
        <v>#N/A</v>
      </c>
      <c r="LRV252" s="225" t="e">
        <v>#N/A</v>
      </c>
      <c r="LRW252" s="225" t="e">
        <v>#N/A</v>
      </c>
      <c r="LRX252" s="225" t="e">
        <v>#N/A</v>
      </c>
      <c r="LRY252" s="225" t="e">
        <v>#N/A</v>
      </c>
      <c r="LRZ252" s="225" t="e">
        <v>#N/A</v>
      </c>
      <c r="LSA252" s="225" t="e">
        <v>#N/A</v>
      </c>
      <c r="LSB252" s="225" t="e">
        <v>#N/A</v>
      </c>
      <c r="LSC252" s="225" t="e">
        <v>#N/A</v>
      </c>
      <c r="LSD252" s="225" t="e">
        <v>#N/A</v>
      </c>
      <c r="LSE252" s="225" t="e">
        <v>#N/A</v>
      </c>
      <c r="LSF252" s="225" t="e">
        <v>#N/A</v>
      </c>
      <c r="LSG252" s="225" t="e">
        <v>#N/A</v>
      </c>
      <c r="LSH252" s="225" t="e">
        <v>#N/A</v>
      </c>
      <c r="LSI252" s="225" t="e">
        <v>#N/A</v>
      </c>
      <c r="LSJ252" s="225" t="e">
        <v>#N/A</v>
      </c>
      <c r="LSK252" s="225" t="e">
        <v>#N/A</v>
      </c>
      <c r="LSL252" s="225" t="e">
        <v>#N/A</v>
      </c>
      <c r="LSM252" s="225" t="e">
        <v>#N/A</v>
      </c>
      <c r="LSN252" s="225" t="e">
        <v>#N/A</v>
      </c>
      <c r="LSO252" s="225" t="e">
        <v>#N/A</v>
      </c>
      <c r="LSP252" s="225" t="e">
        <v>#N/A</v>
      </c>
      <c r="LSQ252" s="225" t="e">
        <v>#N/A</v>
      </c>
      <c r="LSR252" s="225" t="e">
        <v>#N/A</v>
      </c>
      <c r="LSS252" s="225" t="e">
        <v>#N/A</v>
      </c>
      <c r="LST252" s="225" t="e">
        <v>#N/A</v>
      </c>
      <c r="LSU252" s="225" t="e">
        <v>#N/A</v>
      </c>
      <c r="LSV252" s="225" t="e">
        <v>#N/A</v>
      </c>
      <c r="LSW252" s="225" t="e">
        <v>#N/A</v>
      </c>
      <c r="LSX252" s="225" t="e">
        <v>#N/A</v>
      </c>
      <c r="LSY252" s="225" t="e">
        <v>#N/A</v>
      </c>
      <c r="LSZ252" s="225" t="e">
        <v>#N/A</v>
      </c>
      <c r="LTA252" s="225" t="e">
        <v>#N/A</v>
      </c>
      <c r="LTB252" s="225" t="e">
        <v>#N/A</v>
      </c>
      <c r="LTC252" s="225" t="e">
        <v>#N/A</v>
      </c>
      <c r="LTD252" s="225" t="e">
        <v>#N/A</v>
      </c>
      <c r="LTE252" s="225" t="e">
        <v>#N/A</v>
      </c>
      <c r="LTF252" s="225" t="e">
        <v>#N/A</v>
      </c>
      <c r="LTG252" s="225" t="e">
        <v>#N/A</v>
      </c>
      <c r="LTH252" s="225" t="e">
        <v>#N/A</v>
      </c>
      <c r="LTI252" s="225" t="e">
        <v>#N/A</v>
      </c>
      <c r="LTJ252" s="225" t="e">
        <v>#N/A</v>
      </c>
      <c r="LTK252" s="225" t="e">
        <v>#N/A</v>
      </c>
      <c r="LTL252" s="225" t="e">
        <v>#N/A</v>
      </c>
      <c r="LTM252" s="225" t="e">
        <v>#N/A</v>
      </c>
      <c r="LTN252" s="225" t="e">
        <v>#N/A</v>
      </c>
      <c r="LTO252" s="225" t="e">
        <v>#N/A</v>
      </c>
      <c r="LTP252" s="225" t="e">
        <v>#N/A</v>
      </c>
      <c r="LTQ252" s="225" t="e">
        <v>#N/A</v>
      </c>
      <c r="LTR252" s="225" t="e">
        <v>#N/A</v>
      </c>
      <c r="LTS252" s="225" t="e">
        <v>#N/A</v>
      </c>
      <c r="LTT252" s="225" t="e">
        <v>#N/A</v>
      </c>
      <c r="LTU252" s="225" t="e">
        <v>#N/A</v>
      </c>
      <c r="LTV252" s="225" t="e">
        <v>#N/A</v>
      </c>
      <c r="LTW252" s="225" t="e">
        <v>#N/A</v>
      </c>
      <c r="LTX252" s="225" t="e">
        <v>#N/A</v>
      </c>
      <c r="LTY252" s="225" t="e">
        <v>#N/A</v>
      </c>
      <c r="LTZ252" s="225" t="e">
        <v>#N/A</v>
      </c>
      <c r="LUA252" s="225" t="e">
        <v>#N/A</v>
      </c>
      <c r="LUB252" s="225" t="e">
        <v>#N/A</v>
      </c>
      <c r="LUC252" s="225" t="e">
        <v>#N/A</v>
      </c>
      <c r="LUD252" s="225" t="e">
        <v>#N/A</v>
      </c>
      <c r="LUE252" s="225" t="e">
        <v>#N/A</v>
      </c>
      <c r="LUF252" s="225" t="e">
        <v>#N/A</v>
      </c>
      <c r="LUG252" s="225" t="e">
        <v>#N/A</v>
      </c>
      <c r="LUH252" s="225" t="e">
        <v>#N/A</v>
      </c>
      <c r="LUI252" s="225" t="e">
        <v>#N/A</v>
      </c>
      <c r="LUJ252" s="225" t="e">
        <v>#N/A</v>
      </c>
      <c r="LUK252" s="225" t="e">
        <v>#N/A</v>
      </c>
      <c r="LUL252" s="225" t="e">
        <v>#N/A</v>
      </c>
      <c r="LUM252" s="225" t="e">
        <v>#N/A</v>
      </c>
      <c r="LUN252" s="225" t="e">
        <v>#N/A</v>
      </c>
      <c r="LUO252" s="225" t="e">
        <v>#N/A</v>
      </c>
      <c r="LUP252" s="225" t="e">
        <v>#N/A</v>
      </c>
      <c r="LUQ252" s="225" t="e">
        <v>#N/A</v>
      </c>
      <c r="LUR252" s="225" t="e">
        <v>#N/A</v>
      </c>
      <c r="LUS252" s="225" t="e">
        <v>#N/A</v>
      </c>
      <c r="LUT252" s="225" t="e">
        <v>#N/A</v>
      </c>
      <c r="LUU252" s="225" t="e">
        <v>#N/A</v>
      </c>
      <c r="LUV252" s="225" t="e">
        <v>#N/A</v>
      </c>
      <c r="LUW252" s="225" t="e">
        <v>#N/A</v>
      </c>
      <c r="LUX252" s="225" t="e">
        <v>#N/A</v>
      </c>
      <c r="LUY252" s="225" t="e">
        <v>#N/A</v>
      </c>
      <c r="LUZ252" s="225" t="e">
        <v>#N/A</v>
      </c>
      <c r="LVA252" s="225" t="e">
        <v>#N/A</v>
      </c>
      <c r="LVB252" s="225" t="e">
        <v>#N/A</v>
      </c>
      <c r="LVC252" s="225" t="e">
        <v>#N/A</v>
      </c>
      <c r="LVD252" s="225" t="e">
        <v>#N/A</v>
      </c>
      <c r="LVE252" s="225" t="e">
        <v>#N/A</v>
      </c>
      <c r="LVF252" s="225" t="e">
        <v>#N/A</v>
      </c>
      <c r="LVG252" s="225" t="e">
        <v>#N/A</v>
      </c>
      <c r="LVH252" s="225" t="e">
        <v>#N/A</v>
      </c>
      <c r="LVI252" s="225" t="e">
        <v>#N/A</v>
      </c>
      <c r="LVJ252" s="225" t="e">
        <v>#N/A</v>
      </c>
      <c r="LVK252" s="225" t="e">
        <v>#N/A</v>
      </c>
      <c r="LVL252" s="225" t="e">
        <v>#N/A</v>
      </c>
      <c r="LVM252" s="225" t="e">
        <v>#N/A</v>
      </c>
      <c r="LVN252" s="225" t="e">
        <v>#N/A</v>
      </c>
      <c r="LVO252" s="225" t="e">
        <v>#N/A</v>
      </c>
      <c r="LVP252" s="225" t="e">
        <v>#N/A</v>
      </c>
      <c r="LVQ252" s="225" t="e">
        <v>#N/A</v>
      </c>
      <c r="LVR252" s="225" t="e">
        <v>#N/A</v>
      </c>
      <c r="LVS252" s="225" t="e">
        <v>#N/A</v>
      </c>
      <c r="LVT252" s="225" t="e">
        <v>#N/A</v>
      </c>
      <c r="LVU252" s="225" t="e">
        <v>#N/A</v>
      </c>
      <c r="LVV252" s="225" t="e">
        <v>#N/A</v>
      </c>
      <c r="LVW252" s="225" t="e">
        <v>#N/A</v>
      </c>
      <c r="LVX252" s="225" t="e">
        <v>#N/A</v>
      </c>
      <c r="LVY252" s="225" t="e">
        <v>#N/A</v>
      </c>
      <c r="LVZ252" s="225" t="e">
        <v>#N/A</v>
      </c>
      <c r="LWA252" s="225" t="e">
        <v>#N/A</v>
      </c>
      <c r="LWB252" s="225" t="e">
        <v>#N/A</v>
      </c>
      <c r="LWC252" s="225" t="e">
        <v>#N/A</v>
      </c>
      <c r="LWD252" s="225" t="e">
        <v>#N/A</v>
      </c>
      <c r="LWE252" s="225" t="e">
        <v>#N/A</v>
      </c>
      <c r="LWF252" s="225" t="e">
        <v>#N/A</v>
      </c>
      <c r="LWG252" s="225" t="e">
        <v>#N/A</v>
      </c>
      <c r="LWH252" s="225" t="e">
        <v>#N/A</v>
      </c>
      <c r="LWI252" s="225" t="e">
        <v>#N/A</v>
      </c>
      <c r="LWJ252" s="225" t="e">
        <v>#N/A</v>
      </c>
      <c r="LWK252" s="225" t="e">
        <v>#N/A</v>
      </c>
      <c r="LWL252" s="225" t="e">
        <v>#N/A</v>
      </c>
      <c r="LWM252" s="225" t="e">
        <v>#N/A</v>
      </c>
      <c r="LWN252" s="225" t="e">
        <v>#N/A</v>
      </c>
      <c r="LWO252" s="225" t="e">
        <v>#N/A</v>
      </c>
      <c r="LWP252" s="225" t="e">
        <v>#N/A</v>
      </c>
      <c r="LWQ252" s="225" t="e">
        <v>#N/A</v>
      </c>
      <c r="LWR252" s="225" t="e">
        <v>#N/A</v>
      </c>
      <c r="LWS252" s="225" t="e">
        <v>#N/A</v>
      </c>
      <c r="LWT252" s="225" t="e">
        <v>#N/A</v>
      </c>
      <c r="LWU252" s="225" t="e">
        <v>#N/A</v>
      </c>
      <c r="LWV252" s="225" t="e">
        <v>#N/A</v>
      </c>
      <c r="LWW252" s="225" t="e">
        <v>#N/A</v>
      </c>
      <c r="LWX252" s="225" t="e">
        <v>#N/A</v>
      </c>
      <c r="LWY252" s="225" t="e">
        <v>#N/A</v>
      </c>
      <c r="LWZ252" s="225" t="e">
        <v>#N/A</v>
      </c>
      <c r="LXA252" s="225" t="e">
        <v>#N/A</v>
      </c>
      <c r="LXB252" s="225" t="e">
        <v>#N/A</v>
      </c>
      <c r="LXC252" s="225" t="e">
        <v>#N/A</v>
      </c>
      <c r="LXD252" s="225" t="e">
        <v>#N/A</v>
      </c>
      <c r="LXE252" s="225" t="e">
        <v>#N/A</v>
      </c>
      <c r="LXF252" s="225" t="e">
        <v>#N/A</v>
      </c>
      <c r="LXG252" s="225" t="e">
        <v>#N/A</v>
      </c>
      <c r="LXH252" s="225" t="e">
        <v>#N/A</v>
      </c>
      <c r="LXI252" s="225" t="e">
        <v>#N/A</v>
      </c>
      <c r="LXJ252" s="225" t="e">
        <v>#N/A</v>
      </c>
      <c r="LXK252" s="225" t="e">
        <v>#N/A</v>
      </c>
      <c r="LXL252" s="225" t="e">
        <v>#N/A</v>
      </c>
      <c r="LXM252" s="225" t="e">
        <v>#N/A</v>
      </c>
      <c r="LXN252" s="225" t="e">
        <v>#N/A</v>
      </c>
      <c r="LXO252" s="225" t="e">
        <v>#N/A</v>
      </c>
      <c r="LXP252" s="225" t="e">
        <v>#N/A</v>
      </c>
      <c r="LXQ252" s="225" t="e">
        <v>#N/A</v>
      </c>
      <c r="LXR252" s="225" t="e">
        <v>#N/A</v>
      </c>
      <c r="LXS252" s="225" t="e">
        <v>#N/A</v>
      </c>
      <c r="LXT252" s="225" t="e">
        <v>#N/A</v>
      </c>
      <c r="LXU252" s="225" t="e">
        <v>#N/A</v>
      </c>
      <c r="LXV252" s="225" t="e">
        <v>#N/A</v>
      </c>
      <c r="LXW252" s="225" t="e">
        <v>#N/A</v>
      </c>
      <c r="LXX252" s="225" t="e">
        <v>#N/A</v>
      </c>
      <c r="LXY252" s="225" t="e">
        <v>#N/A</v>
      </c>
      <c r="LXZ252" s="225" t="e">
        <v>#N/A</v>
      </c>
      <c r="LYA252" s="225" t="e">
        <v>#N/A</v>
      </c>
      <c r="LYB252" s="225" t="e">
        <v>#N/A</v>
      </c>
      <c r="LYC252" s="225" t="e">
        <v>#N/A</v>
      </c>
      <c r="LYD252" s="225" t="e">
        <v>#N/A</v>
      </c>
      <c r="LYE252" s="225" t="e">
        <v>#N/A</v>
      </c>
      <c r="LYF252" s="225" t="e">
        <v>#N/A</v>
      </c>
      <c r="LYG252" s="225" t="e">
        <v>#N/A</v>
      </c>
      <c r="LYH252" s="225" t="e">
        <v>#N/A</v>
      </c>
      <c r="LYI252" s="225" t="e">
        <v>#N/A</v>
      </c>
      <c r="LYJ252" s="225" t="e">
        <v>#N/A</v>
      </c>
      <c r="LYK252" s="225" t="e">
        <v>#N/A</v>
      </c>
      <c r="LYL252" s="225" t="e">
        <v>#N/A</v>
      </c>
      <c r="LYM252" s="225" t="e">
        <v>#N/A</v>
      </c>
      <c r="LYN252" s="225" t="e">
        <v>#N/A</v>
      </c>
      <c r="LYO252" s="225" t="e">
        <v>#N/A</v>
      </c>
      <c r="LYP252" s="225" t="e">
        <v>#N/A</v>
      </c>
      <c r="LYQ252" s="225" t="e">
        <v>#N/A</v>
      </c>
      <c r="LYR252" s="225" t="e">
        <v>#N/A</v>
      </c>
      <c r="LYS252" s="225" t="e">
        <v>#N/A</v>
      </c>
      <c r="LYT252" s="225" t="e">
        <v>#N/A</v>
      </c>
      <c r="LYU252" s="225" t="e">
        <v>#N/A</v>
      </c>
      <c r="LYV252" s="225" t="e">
        <v>#N/A</v>
      </c>
      <c r="LYW252" s="225" t="e">
        <v>#N/A</v>
      </c>
      <c r="LYX252" s="225" t="e">
        <v>#N/A</v>
      </c>
      <c r="LYY252" s="225" t="e">
        <v>#N/A</v>
      </c>
      <c r="LYZ252" s="225" t="e">
        <v>#N/A</v>
      </c>
      <c r="LZA252" s="225" t="e">
        <v>#N/A</v>
      </c>
      <c r="LZB252" s="225" t="e">
        <v>#N/A</v>
      </c>
      <c r="LZC252" s="225" t="e">
        <v>#N/A</v>
      </c>
      <c r="LZD252" s="225" t="e">
        <v>#N/A</v>
      </c>
      <c r="LZE252" s="225" t="e">
        <v>#N/A</v>
      </c>
      <c r="LZF252" s="225" t="e">
        <v>#N/A</v>
      </c>
      <c r="LZG252" s="225" t="e">
        <v>#N/A</v>
      </c>
      <c r="LZH252" s="225" t="e">
        <v>#N/A</v>
      </c>
      <c r="LZI252" s="225" t="e">
        <v>#N/A</v>
      </c>
      <c r="LZJ252" s="225" t="e">
        <v>#N/A</v>
      </c>
      <c r="LZK252" s="225" t="e">
        <v>#N/A</v>
      </c>
      <c r="LZL252" s="225" t="e">
        <v>#N/A</v>
      </c>
      <c r="LZM252" s="225" t="e">
        <v>#N/A</v>
      </c>
      <c r="LZN252" s="225" t="e">
        <v>#N/A</v>
      </c>
      <c r="LZO252" s="225" t="e">
        <v>#N/A</v>
      </c>
      <c r="LZP252" s="225" t="e">
        <v>#N/A</v>
      </c>
      <c r="LZQ252" s="225" t="e">
        <v>#N/A</v>
      </c>
      <c r="LZR252" s="225" t="e">
        <v>#N/A</v>
      </c>
      <c r="LZS252" s="225" t="e">
        <v>#N/A</v>
      </c>
      <c r="LZT252" s="225" t="e">
        <v>#N/A</v>
      </c>
      <c r="LZU252" s="225" t="e">
        <v>#N/A</v>
      </c>
      <c r="LZV252" s="225" t="e">
        <v>#N/A</v>
      </c>
      <c r="LZW252" s="225" t="e">
        <v>#N/A</v>
      </c>
      <c r="LZX252" s="225" t="e">
        <v>#N/A</v>
      </c>
      <c r="LZY252" s="225" t="e">
        <v>#N/A</v>
      </c>
      <c r="LZZ252" s="225" t="e">
        <v>#N/A</v>
      </c>
      <c r="MAA252" s="225" t="e">
        <v>#N/A</v>
      </c>
      <c r="MAB252" s="225" t="e">
        <v>#N/A</v>
      </c>
      <c r="MAC252" s="225" t="e">
        <v>#N/A</v>
      </c>
      <c r="MAD252" s="225" t="e">
        <v>#N/A</v>
      </c>
      <c r="MAE252" s="225" t="e">
        <v>#N/A</v>
      </c>
      <c r="MAF252" s="225" t="e">
        <v>#N/A</v>
      </c>
      <c r="MAG252" s="225" t="e">
        <v>#N/A</v>
      </c>
      <c r="MAH252" s="225" t="e">
        <v>#N/A</v>
      </c>
      <c r="MAI252" s="225" t="e">
        <v>#N/A</v>
      </c>
      <c r="MAJ252" s="225" t="e">
        <v>#N/A</v>
      </c>
      <c r="MAK252" s="225" t="e">
        <v>#N/A</v>
      </c>
      <c r="MAL252" s="225" t="e">
        <v>#N/A</v>
      </c>
      <c r="MAM252" s="225" t="e">
        <v>#N/A</v>
      </c>
      <c r="MAN252" s="225" t="e">
        <v>#N/A</v>
      </c>
      <c r="MAO252" s="225" t="e">
        <v>#N/A</v>
      </c>
      <c r="MAP252" s="225" t="e">
        <v>#N/A</v>
      </c>
      <c r="MAQ252" s="225" t="e">
        <v>#N/A</v>
      </c>
      <c r="MAR252" s="225" t="e">
        <v>#N/A</v>
      </c>
      <c r="MAS252" s="225" t="e">
        <v>#N/A</v>
      </c>
      <c r="MAT252" s="225" t="e">
        <v>#N/A</v>
      </c>
      <c r="MAU252" s="225" t="e">
        <v>#N/A</v>
      </c>
      <c r="MAV252" s="225" t="e">
        <v>#N/A</v>
      </c>
      <c r="MAW252" s="225" t="e">
        <v>#N/A</v>
      </c>
      <c r="MAX252" s="225" t="e">
        <v>#N/A</v>
      </c>
      <c r="MAY252" s="225" t="e">
        <v>#N/A</v>
      </c>
      <c r="MAZ252" s="225" t="e">
        <v>#N/A</v>
      </c>
      <c r="MBA252" s="225" t="e">
        <v>#N/A</v>
      </c>
      <c r="MBB252" s="225" t="e">
        <v>#N/A</v>
      </c>
      <c r="MBC252" s="225" t="e">
        <v>#N/A</v>
      </c>
      <c r="MBD252" s="225" t="e">
        <v>#N/A</v>
      </c>
      <c r="MBE252" s="225" t="e">
        <v>#N/A</v>
      </c>
      <c r="MBF252" s="225" t="e">
        <v>#N/A</v>
      </c>
      <c r="MBG252" s="225" t="e">
        <v>#N/A</v>
      </c>
      <c r="MBH252" s="225" t="e">
        <v>#N/A</v>
      </c>
      <c r="MBI252" s="225" t="e">
        <v>#N/A</v>
      </c>
      <c r="MBJ252" s="225" t="e">
        <v>#N/A</v>
      </c>
      <c r="MBK252" s="225" t="e">
        <v>#N/A</v>
      </c>
      <c r="MBL252" s="225" t="e">
        <v>#N/A</v>
      </c>
      <c r="MBM252" s="225" t="e">
        <v>#N/A</v>
      </c>
      <c r="MBN252" s="225" t="e">
        <v>#N/A</v>
      </c>
      <c r="MBO252" s="225" t="e">
        <v>#N/A</v>
      </c>
      <c r="MBP252" s="225" t="e">
        <v>#N/A</v>
      </c>
      <c r="MBQ252" s="225" t="e">
        <v>#N/A</v>
      </c>
      <c r="MBR252" s="225" t="e">
        <v>#N/A</v>
      </c>
      <c r="MBS252" s="225" t="e">
        <v>#N/A</v>
      </c>
      <c r="MBT252" s="225" t="e">
        <v>#N/A</v>
      </c>
      <c r="MBU252" s="225" t="e">
        <v>#N/A</v>
      </c>
      <c r="MBV252" s="225" t="e">
        <v>#N/A</v>
      </c>
      <c r="MBW252" s="225" t="e">
        <v>#N/A</v>
      </c>
      <c r="MBX252" s="225" t="e">
        <v>#N/A</v>
      </c>
      <c r="MBY252" s="225" t="e">
        <v>#N/A</v>
      </c>
      <c r="MBZ252" s="225" t="e">
        <v>#N/A</v>
      </c>
      <c r="MCA252" s="225" t="e">
        <v>#N/A</v>
      </c>
      <c r="MCB252" s="225" t="e">
        <v>#N/A</v>
      </c>
      <c r="MCC252" s="225" t="e">
        <v>#N/A</v>
      </c>
      <c r="MCD252" s="225" t="e">
        <v>#N/A</v>
      </c>
      <c r="MCE252" s="225" t="e">
        <v>#N/A</v>
      </c>
      <c r="MCF252" s="225" t="e">
        <v>#N/A</v>
      </c>
      <c r="MCG252" s="225" t="e">
        <v>#N/A</v>
      </c>
      <c r="MCH252" s="225" t="e">
        <v>#N/A</v>
      </c>
      <c r="MCI252" s="225" t="e">
        <v>#N/A</v>
      </c>
      <c r="MCJ252" s="225" t="e">
        <v>#N/A</v>
      </c>
      <c r="MCK252" s="225" t="e">
        <v>#N/A</v>
      </c>
      <c r="MCL252" s="225" t="e">
        <v>#N/A</v>
      </c>
      <c r="MCM252" s="225" t="e">
        <v>#N/A</v>
      </c>
      <c r="MCN252" s="225" t="e">
        <v>#N/A</v>
      </c>
      <c r="MCO252" s="225" t="e">
        <v>#N/A</v>
      </c>
      <c r="MCP252" s="225" t="e">
        <v>#N/A</v>
      </c>
      <c r="MCQ252" s="225" t="e">
        <v>#N/A</v>
      </c>
      <c r="MCR252" s="225" t="e">
        <v>#N/A</v>
      </c>
      <c r="MCS252" s="225" t="e">
        <v>#N/A</v>
      </c>
      <c r="MCT252" s="225" t="e">
        <v>#N/A</v>
      </c>
      <c r="MCU252" s="225" t="e">
        <v>#N/A</v>
      </c>
      <c r="MCV252" s="225" t="e">
        <v>#N/A</v>
      </c>
      <c r="MCW252" s="225" t="e">
        <v>#N/A</v>
      </c>
      <c r="MCX252" s="225" t="e">
        <v>#N/A</v>
      </c>
      <c r="MCY252" s="225" t="e">
        <v>#N/A</v>
      </c>
      <c r="MCZ252" s="225" t="e">
        <v>#N/A</v>
      </c>
      <c r="MDA252" s="225" t="e">
        <v>#N/A</v>
      </c>
      <c r="MDB252" s="225" t="e">
        <v>#N/A</v>
      </c>
      <c r="MDC252" s="225" t="e">
        <v>#N/A</v>
      </c>
      <c r="MDD252" s="225" t="e">
        <v>#N/A</v>
      </c>
      <c r="MDE252" s="225" t="e">
        <v>#N/A</v>
      </c>
      <c r="MDF252" s="225" t="e">
        <v>#N/A</v>
      </c>
      <c r="MDG252" s="225" t="e">
        <v>#N/A</v>
      </c>
      <c r="MDH252" s="225" t="e">
        <v>#N/A</v>
      </c>
      <c r="MDI252" s="225" t="e">
        <v>#N/A</v>
      </c>
      <c r="MDJ252" s="225" t="e">
        <v>#N/A</v>
      </c>
      <c r="MDK252" s="225" t="e">
        <v>#N/A</v>
      </c>
      <c r="MDL252" s="225" t="e">
        <v>#N/A</v>
      </c>
      <c r="MDM252" s="225" t="e">
        <v>#N/A</v>
      </c>
      <c r="MDN252" s="225" t="e">
        <v>#N/A</v>
      </c>
      <c r="MDO252" s="225" t="e">
        <v>#N/A</v>
      </c>
      <c r="MDP252" s="225" t="e">
        <v>#N/A</v>
      </c>
      <c r="MDQ252" s="225" t="e">
        <v>#N/A</v>
      </c>
      <c r="MDR252" s="225" t="e">
        <v>#N/A</v>
      </c>
      <c r="MDS252" s="225" t="e">
        <v>#N/A</v>
      </c>
      <c r="MDT252" s="225" t="e">
        <v>#N/A</v>
      </c>
      <c r="MDU252" s="225" t="e">
        <v>#N/A</v>
      </c>
      <c r="MDV252" s="225" t="e">
        <v>#N/A</v>
      </c>
      <c r="MDW252" s="225" t="e">
        <v>#N/A</v>
      </c>
      <c r="MDX252" s="225" t="e">
        <v>#N/A</v>
      </c>
      <c r="MDY252" s="225" t="e">
        <v>#N/A</v>
      </c>
      <c r="MDZ252" s="225" t="e">
        <v>#N/A</v>
      </c>
      <c r="MEA252" s="225" t="e">
        <v>#N/A</v>
      </c>
      <c r="MEB252" s="225" t="e">
        <v>#N/A</v>
      </c>
      <c r="MEC252" s="225" t="e">
        <v>#N/A</v>
      </c>
      <c r="MED252" s="225" t="e">
        <v>#N/A</v>
      </c>
      <c r="MEE252" s="225" t="e">
        <v>#N/A</v>
      </c>
      <c r="MEF252" s="225" t="e">
        <v>#N/A</v>
      </c>
      <c r="MEG252" s="225" t="e">
        <v>#N/A</v>
      </c>
      <c r="MEH252" s="225" t="e">
        <v>#N/A</v>
      </c>
      <c r="MEI252" s="225" t="e">
        <v>#N/A</v>
      </c>
      <c r="MEJ252" s="225" t="e">
        <v>#N/A</v>
      </c>
      <c r="MEK252" s="225" t="e">
        <v>#N/A</v>
      </c>
      <c r="MEL252" s="225" t="e">
        <v>#N/A</v>
      </c>
      <c r="MEM252" s="225" t="e">
        <v>#N/A</v>
      </c>
      <c r="MEN252" s="225" t="e">
        <v>#N/A</v>
      </c>
      <c r="MEO252" s="225" t="e">
        <v>#N/A</v>
      </c>
      <c r="MEP252" s="225" t="e">
        <v>#N/A</v>
      </c>
      <c r="MEQ252" s="225" t="e">
        <v>#N/A</v>
      </c>
      <c r="MER252" s="225" t="e">
        <v>#N/A</v>
      </c>
      <c r="MES252" s="225" t="e">
        <v>#N/A</v>
      </c>
      <c r="MET252" s="225" t="e">
        <v>#N/A</v>
      </c>
      <c r="MEU252" s="225" t="e">
        <v>#N/A</v>
      </c>
      <c r="MEV252" s="225" t="e">
        <v>#N/A</v>
      </c>
      <c r="MEW252" s="225" t="e">
        <v>#N/A</v>
      </c>
      <c r="MEX252" s="225" t="e">
        <v>#N/A</v>
      </c>
      <c r="MEY252" s="225" t="e">
        <v>#N/A</v>
      </c>
      <c r="MEZ252" s="225" t="e">
        <v>#N/A</v>
      </c>
      <c r="MFA252" s="225" t="e">
        <v>#N/A</v>
      </c>
      <c r="MFB252" s="225" t="e">
        <v>#N/A</v>
      </c>
      <c r="MFC252" s="225" t="e">
        <v>#N/A</v>
      </c>
      <c r="MFD252" s="225" t="e">
        <v>#N/A</v>
      </c>
      <c r="MFE252" s="225" t="e">
        <v>#N/A</v>
      </c>
      <c r="MFF252" s="225" t="e">
        <v>#N/A</v>
      </c>
      <c r="MFG252" s="225" t="e">
        <v>#N/A</v>
      </c>
      <c r="MFH252" s="225" t="e">
        <v>#N/A</v>
      </c>
      <c r="MFI252" s="225" t="e">
        <v>#N/A</v>
      </c>
      <c r="MFJ252" s="225" t="e">
        <v>#N/A</v>
      </c>
      <c r="MFK252" s="225" t="e">
        <v>#N/A</v>
      </c>
      <c r="MFL252" s="225" t="e">
        <v>#N/A</v>
      </c>
      <c r="MFM252" s="225" t="e">
        <v>#N/A</v>
      </c>
      <c r="MFN252" s="225" t="e">
        <v>#N/A</v>
      </c>
      <c r="MFO252" s="225" t="e">
        <v>#N/A</v>
      </c>
      <c r="MFP252" s="225" t="e">
        <v>#N/A</v>
      </c>
      <c r="MFQ252" s="225" t="e">
        <v>#N/A</v>
      </c>
      <c r="MFR252" s="225" t="e">
        <v>#N/A</v>
      </c>
      <c r="MFS252" s="225" t="e">
        <v>#N/A</v>
      </c>
      <c r="MFT252" s="225" t="e">
        <v>#N/A</v>
      </c>
      <c r="MFU252" s="225" t="e">
        <v>#N/A</v>
      </c>
      <c r="MFV252" s="225" t="e">
        <v>#N/A</v>
      </c>
      <c r="MFW252" s="225" t="e">
        <v>#N/A</v>
      </c>
      <c r="MFX252" s="225" t="e">
        <v>#N/A</v>
      </c>
      <c r="MFY252" s="225" t="e">
        <v>#N/A</v>
      </c>
      <c r="MFZ252" s="225" t="e">
        <v>#N/A</v>
      </c>
      <c r="MGA252" s="225" t="e">
        <v>#N/A</v>
      </c>
      <c r="MGB252" s="225" t="e">
        <v>#N/A</v>
      </c>
      <c r="MGC252" s="225" t="e">
        <v>#N/A</v>
      </c>
      <c r="MGD252" s="225" t="e">
        <v>#N/A</v>
      </c>
      <c r="MGE252" s="225" t="e">
        <v>#N/A</v>
      </c>
      <c r="MGF252" s="225" t="e">
        <v>#N/A</v>
      </c>
      <c r="MGG252" s="225" t="e">
        <v>#N/A</v>
      </c>
      <c r="MGH252" s="225" t="e">
        <v>#N/A</v>
      </c>
      <c r="MGI252" s="225" t="e">
        <v>#N/A</v>
      </c>
      <c r="MGJ252" s="225" t="e">
        <v>#N/A</v>
      </c>
      <c r="MGK252" s="225" t="e">
        <v>#N/A</v>
      </c>
      <c r="MGL252" s="225" t="e">
        <v>#N/A</v>
      </c>
      <c r="MGM252" s="225" t="e">
        <v>#N/A</v>
      </c>
      <c r="MGN252" s="225" t="e">
        <v>#N/A</v>
      </c>
      <c r="MGO252" s="225" t="e">
        <v>#N/A</v>
      </c>
      <c r="MGP252" s="225" t="e">
        <v>#N/A</v>
      </c>
      <c r="MGQ252" s="225" t="e">
        <v>#N/A</v>
      </c>
      <c r="MGR252" s="225" t="e">
        <v>#N/A</v>
      </c>
      <c r="MGS252" s="225" t="e">
        <v>#N/A</v>
      </c>
      <c r="MGT252" s="225" t="e">
        <v>#N/A</v>
      </c>
      <c r="MGU252" s="225" t="e">
        <v>#N/A</v>
      </c>
      <c r="MGV252" s="225" t="e">
        <v>#N/A</v>
      </c>
      <c r="MGW252" s="225" t="e">
        <v>#N/A</v>
      </c>
      <c r="MGX252" s="225" t="e">
        <v>#N/A</v>
      </c>
      <c r="MGY252" s="225" t="e">
        <v>#N/A</v>
      </c>
      <c r="MGZ252" s="225" t="e">
        <v>#N/A</v>
      </c>
      <c r="MHA252" s="225" t="e">
        <v>#N/A</v>
      </c>
      <c r="MHB252" s="225" t="e">
        <v>#N/A</v>
      </c>
      <c r="MHC252" s="225" t="e">
        <v>#N/A</v>
      </c>
      <c r="MHD252" s="225" t="e">
        <v>#N/A</v>
      </c>
      <c r="MHE252" s="225" t="e">
        <v>#N/A</v>
      </c>
      <c r="MHF252" s="225" t="e">
        <v>#N/A</v>
      </c>
      <c r="MHG252" s="225" t="e">
        <v>#N/A</v>
      </c>
      <c r="MHH252" s="225" t="e">
        <v>#N/A</v>
      </c>
      <c r="MHI252" s="225" t="e">
        <v>#N/A</v>
      </c>
      <c r="MHJ252" s="225" t="e">
        <v>#N/A</v>
      </c>
      <c r="MHK252" s="225" t="e">
        <v>#N/A</v>
      </c>
      <c r="MHL252" s="225" t="e">
        <v>#N/A</v>
      </c>
      <c r="MHM252" s="225" t="e">
        <v>#N/A</v>
      </c>
      <c r="MHN252" s="225" t="e">
        <v>#N/A</v>
      </c>
      <c r="MHO252" s="225" t="e">
        <v>#N/A</v>
      </c>
      <c r="MHP252" s="225" t="e">
        <v>#N/A</v>
      </c>
      <c r="MHQ252" s="225" t="e">
        <v>#N/A</v>
      </c>
      <c r="MHR252" s="225" t="e">
        <v>#N/A</v>
      </c>
      <c r="MHS252" s="225" t="e">
        <v>#N/A</v>
      </c>
      <c r="MHT252" s="225" t="e">
        <v>#N/A</v>
      </c>
      <c r="MHU252" s="225" t="e">
        <v>#N/A</v>
      </c>
      <c r="MHV252" s="225" t="e">
        <v>#N/A</v>
      </c>
      <c r="MHW252" s="225" t="e">
        <v>#N/A</v>
      </c>
      <c r="MHX252" s="225" t="e">
        <v>#N/A</v>
      </c>
      <c r="MHY252" s="225" t="e">
        <v>#N/A</v>
      </c>
      <c r="MHZ252" s="225" t="e">
        <v>#N/A</v>
      </c>
      <c r="MIA252" s="225" t="e">
        <v>#N/A</v>
      </c>
      <c r="MIB252" s="225" t="e">
        <v>#N/A</v>
      </c>
      <c r="MIC252" s="225" t="e">
        <v>#N/A</v>
      </c>
      <c r="MID252" s="225" t="e">
        <v>#N/A</v>
      </c>
      <c r="MIE252" s="225" t="e">
        <v>#N/A</v>
      </c>
      <c r="MIF252" s="225" t="e">
        <v>#N/A</v>
      </c>
      <c r="MIG252" s="225" t="e">
        <v>#N/A</v>
      </c>
      <c r="MIH252" s="225" t="e">
        <v>#N/A</v>
      </c>
      <c r="MII252" s="225" t="e">
        <v>#N/A</v>
      </c>
      <c r="MIJ252" s="225" t="e">
        <v>#N/A</v>
      </c>
      <c r="MIK252" s="225" t="e">
        <v>#N/A</v>
      </c>
      <c r="MIL252" s="225" t="e">
        <v>#N/A</v>
      </c>
      <c r="MIM252" s="225" t="e">
        <v>#N/A</v>
      </c>
      <c r="MIN252" s="225" t="e">
        <v>#N/A</v>
      </c>
      <c r="MIO252" s="225" t="e">
        <v>#N/A</v>
      </c>
      <c r="MIP252" s="225" t="e">
        <v>#N/A</v>
      </c>
      <c r="MIQ252" s="225" t="e">
        <v>#N/A</v>
      </c>
      <c r="MIR252" s="225" t="e">
        <v>#N/A</v>
      </c>
      <c r="MIS252" s="225" t="e">
        <v>#N/A</v>
      </c>
      <c r="MIT252" s="225" t="e">
        <v>#N/A</v>
      </c>
      <c r="MIU252" s="225" t="e">
        <v>#N/A</v>
      </c>
      <c r="MIV252" s="225" t="e">
        <v>#N/A</v>
      </c>
      <c r="MIW252" s="225" t="e">
        <v>#N/A</v>
      </c>
      <c r="MIX252" s="225" t="e">
        <v>#N/A</v>
      </c>
      <c r="MIY252" s="225" t="e">
        <v>#N/A</v>
      </c>
      <c r="MIZ252" s="225" t="e">
        <v>#N/A</v>
      </c>
      <c r="MJA252" s="225" t="e">
        <v>#N/A</v>
      </c>
      <c r="MJB252" s="225" t="e">
        <v>#N/A</v>
      </c>
      <c r="MJC252" s="225" t="e">
        <v>#N/A</v>
      </c>
      <c r="MJD252" s="225" t="e">
        <v>#N/A</v>
      </c>
      <c r="MJE252" s="225" t="e">
        <v>#N/A</v>
      </c>
      <c r="MJF252" s="225" t="e">
        <v>#N/A</v>
      </c>
      <c r="MJG252" s="225" t="e">
        <v>#N/A</v>
      </c>
      <c r="MJH252" s="225" t="e">
        <v>#N/A</v>
      </c>
      <c r="MJI252" s="225" t="e">
        <v>#N/A</v>
      </c>
      <c r="MJJ252" s="225" t="e">
        <v>#N/A</v>
      </c>
      <c r="MJK252" s="225" t="e">
        <v>#N/A</v>
      </c>
      <c r="MJL252" s="225" t="e">
        <v>#N/A</v>
      </c>
      <c r="MJM252" s="225" t="e">
        <v>#N/A</v>
      </c>
      <c r="MJN252" s="225" t="e">
        <v>#N/A</v>
      </c>
      <c r="MJO252" s="225" t="e">
        <v>#N/A</v>
      </c>
      <c r="MJP252" s="225" t="e">
        <v>#N/A</v>
      </c>
      <c r="MJQ252" s="225" t="e">
        <v>#N/A</v>
      </c>
      <c r="MJR252" s="225" t="e">
        <v>#N/A</v>
      </c>
      <c r="MJS252" s="225" t="e">
        <v>#N/A</v>
      </c>
      <c r="MJT252" s="225" t="e">
        <v>#N/A</v>
      </c>
      <c r="MJU252" s="225" t="e">
        <v>#N/A</v>
      </c>
      <c r="MJV252" s="225" t="e">
        <v>#N/A</v>
      </c>
      <c r="MJW252" s="225" t="e">
        <v>#N/A</v>
      </c>
      <c r="MJX252" s="225" t="e">
        <v>#N/A</v>
      </c>
      <c r="MJY252" s="225" t="e">
        <v>#N/A</v>
      </c>
      <c r="MJZ252" s="225" t="e">
        <v>#N/A</v>
      </c>
      <c r="MKA252" s="225" t="e">
        <v>#N/A</v>
      </c>
      <c r="MKB252" s="225" t="e">
        <v>#N/A</v>
      </c>
      <c r="MKC252" s="225" t="e">
        <v>#N/A</v>
      </c>
      <c r="MKD252" s="225" t="e">
        <v>#N/A</v>
      </c>
      <c r="MKE252" s="225" t="e">
        <v>#N/A</v>
      </c>
      <c r="MKF252" s="225" t="e">
        <v>#N/A</v>
      </c>
      <c r="MKG252" s="225" t="e">
        <v>#N/A</v>
      </c>
      <c r="MKH252" s="225" t="e">
        <v>#N/A</v>
      </c>
      <c r="MKI252" s="225" t="e">
        <v>#N/A</v>
      </c>
      <c r="MKJ252" s="225" t="e">
        <v>#N/A</v>
      </c>
      <c r="MKK252" s="225" t="e">
        <v>#N/A</v>
      </c>
      <c r="MKL252" s="225" t="e">
        <v>#N/A</v>
      </c>
      <c r="MKM252" s="225" t="e">
        <v>#N/A</v>
      </c>
      <c r="MKN252" s="225" t="e">
        <v>#N/A</v>
      </c>
      <c r="MKO252" s="225" t="e">
        <v>#N/A</v>
      </c>
      <c r="MKP252" s="225" t="e">
        <v>#N/A</v>
      </c>
      <c r="MKQ252" s="225" t="e">
        <v>#N/A</v>
      </c>
      <c r="MKR252" s="225" t="e">
        <v>#N/A</v>
      </c>
      <c r="MKS252" s="225" t="e">
        <v>#N/A</v>
      </c>
      <c r="MKT252" s="225" t="e">
        <v>#N/A</v>
      </c>
      <c r="MKU252" s="225" t="e">
        <v>#N/A</v>
      </c>
      <c r="MKV252" s="225" t="e">
        <v>#N/A</v>
      </c>
      <c r="MKW252" s="225" t="e">
        <v>#N/A</v>
      </c>
      <c r="MKX252" s="225" t="e">
        <v>#N/A</v>
      </c>
      <c r="MKY252" s="225" t="e">
        <v>#N/A</v>
      </c>
      <c r="MKZ252" s="225" t="e">
        <v>#N/A</v>
      </c>
      <c r="MLA252" s="225" t="e">
        <v>#N/A</v>
      </c>
      <c r="MLB252" s="225" t="e">
        <v>#N/A</v>
      </c>
      <c r="MLC252" s="225" t="e">
        <v>#N/A</v>
      </c>
      <c r="MLD252" s="225" t="e">
        <v>#N/A</v>
      </c>
      <c r="MLE252" s="225" t="e">
        <v>#N/A</v>
      </c>
      <c r="MLF252" s="225" t="e">
        <v>#N/A</v>
      </c>
      <c r="MLG252" s="225" t="e">
        <v>#N/A</v>
      </c>
      <c r="MLH252" s="225" t="e">
        <v>#N/A</v>
      </c>
      <c r="MLI252" s="225" t="e">
        <v>#N/A</v>
      </c>
      <c r="MLJ252" s="225" t="e">
        <v>#N/A</v>
      </c>
      <c r="MLK252" s="225" t="e">
        <v>#N/A</v>
      </c>
      <c r="MLL252" s="225" t="e">
        <v>#N/A</v>
      </c>
      <c r="MLM252" s="225" t="e">
        <v>#N/A</v>
      </c>
      <c r="MLN252" s="225" t="e">
        <v>#N/A</v>
      </c>
      <c r="MLO252" s="225" t="e">
        <v>#N/A</v>
      </c>
      <c r="MLP252" s="225" t="e">
        <v>#N/A</v>
      </c>
      <c r="MLQ252" s="225" t="e">
        <v>#N/A</v>
      </c>
      <c r="MLR252" s="225" t="e">
        <v>#N/A</v>
      </c>
      <c r="MLS252" s="225" t="e">
        <v>#N/A</v>
      </c>
      <c r="MLT252" s="225" t="e">
        <v>#N/A</v>
      </c>
      <c r="MLU252" s="225" t="e">
        <v>#N/A</v>
      </c>
      <c r="MLV252" s="225" t="e">
        <v>#N/A</v>
      </c>
      <c r="MLW252" s="225" t="e">
        <v>#N/A</v>
      </c>
      <c r="MLX252" s="225" t="e">
        <v>#N/A</v>
      </c>
      <c r="MLY252" s="225" t="e">
        <v>#N/A</v>
      </c>
      <c r="MLZ252" s="225" t="e">
        <v>#N/A</v>
      </c>
      <c r="MMA252" s="225" t="e">
        <v>#N/A</v>
      </c>
      <c r="MMB252" s="225" t="e">
        <v>#N/A</v>
      </c>
      <c r="MMC252" s="225" t="e">
        <v>#N/A</v>
      </c>
      <c r="MMD252" s="225" t="e">
        <v>#N/A</v>
      </c>
      <c r="MME252" s="225" t="e">
        <v>#N/A</v>
      </c>
      <c r="MMF252" s="225" t="e">
        <v>#N/A</v>
      </c>
      <c r="MMG252" s="225" t="e">
        <v>#N/A</v>
      </c>
      <c r="MMH252" s="225" t="e">
        <v>#N/A</v>
      </c>
      <c r="MMI252" s="225" t="e">
        <v>#N/A</v>
      </c>
      <c r="MMJ252" s="225" t="e">
        <v>#N/A</v>
      </c>
      <c r="MMK252" s="225" t="e">
        <v>#N/A</v>
      </c>
      <c r="MML252" s="225" t="e">
        <v>#N/A</v>
      </c>
      <c r="MMM252" s="225" t="e">
        <v>#N/A</v>
      </c>
      <c r="MMN252" s="225" t="e">
        <v>#N/A</v>
      </c>
      <c r="MMO252" s="225" t="e">
        <v>#N/A</v>
      </c>
      <c r="MMP252" s="225" t="e">
        <v>#N/A</v>
      </c>
      <c r="MMQ252" s="225" t="e">
        <v>#N/A</v>
      </c>
      <c r="MMR252" s="225" t="e">
        <v>#N/A</v>
      </c>
      <c r="MMS252" s="225" t="e">
        <v>#N/A</v>
      </c>
      <c r="MMT252" s="225" t="e">
        <v>#N/A</v>
      </c>
      <c r="MMU252" s="225" t="e">
        <v>#N/A</v>
      </c>
      <c r="MMV252" s="225" t="e">
        <v>#N/A</v>
      </c>
      <c r="MMW252" s="225" t="e">
        <v>#N/A</v>
      </c>
      <c r="MMX252" s="225" t="e">
        <v>#N/A</v>
      </c>
      <c r="MMY252" s="225" t="e">
        <v>#N/A</v>
      </c>
      <c r="MMZ252" s="225" t="e">
        <v>#N/A</v>
      </c>
      <c r="MNA252" s="225" t="e">
        <v>#N/A</v>
      </c>
      <c r="MNB252" s="225" t="e">
        <v>#N/A</v>
      </c>
      <c r="MNC252" s="225" t="e">
        <v>#N/A</v>
      </c>
      <c r="MND252" s="225" t="e">
        <v>#N/A</v>
      </c>
      <c r="MNE252" s="225" t="e">
        <v>#N/A</v>
      </c>
      <c r="MNF252" s="225" t="e">
        <v>#N/A</v>
      </c>
      <c r="MNG252" s="225" t="e">
        <v>#N/A</v>
      </c>
      <c r="MNH252" s="225" t="e">
        <v>#N/A</v>
      </c>
      <c r="MNI252" s="225" t="e">
        <v>#N/A</v>
      </c>
      <c r="MNJ252" s="225" t="e">
        <v>#N/A</v>
      </c>
      <c r="MNK252" s="225" t="e">
        <v>#N/A</v>
      </c>
      <c r="MNL252" s="225" t="e">
        <v>#N/A</v>
      </c>
      <c r="MNM252" s="225" t="e">
        <v>#N/A</v>
      </c>
      <c r="MNN252" s="225" t="e">
        <v>#N/A</v>
      </c>
      <c r="MNO252" s="225" t="e">
        <v>#N/A</v>
      </c>
      <c r="MNP252" s="225" t="e">
        <v>#N/A</v>
      </c>
      <c r="MNQ252" s="225" t="e">
        <v>#N/A</v>
      </c>
      <c r="MNR252" s="225" t="e">
        <v>#N/A</v>
      </c>
      <c r="MNS252" s="225" t="e">
        <v>#N/A</v>
      </c>
      <c r="MNT252" s="225" t="e">
        <v>#N/A</v>
      </c>
      <c r="MNU252" s="225" t="e">
        <v>#N/A</v>
      </c>
      <c r="MNV252" s="225" t="e">
        <v>#N/A</v>
      </c>
      <c r="MNW252" s="225" t="e">
        <v>#N/A</v>
      </c>
      <c r="MNX252" s="225" t="e">
        <v>#N/A</v>
      </c>
      <c r="MNY252" s="225" t="e">
        <v>#N/A</v>
      </c>
      <c r="MNZ252" s="225" t="e">
        <v>#N/A</v>
      </c>
      <c r="MOA252" s="225" t="e">
        <v>#N/A</v>
      </c>
      <c r="MOB252" s="225" t="e">
        <v>#N/A</v>
      </c>
      <c r="MOC252" s="225" t="e">
        <v>#N/A</v>
      </c>
      <c r="MOD252" s="225" t="e">
        <v>#N/A</v>
      </c>
      <c r="MOE252" s="225" t="e">
        <v>#N/A</v>
      </c>
      <c r="MOF252" s="225" t="e">
        <v>#N/A</v>
      </c>
      <c r="MOG252" s="225" t="e">
        <v>#N/A</v>
      </c>
      <c r="MOH252" s="225" t="e">
        <v>#N/A</v>
      </c>
      <c r="MOI252" s="225" t="e">
        <v>#N/A</v>
      </c>
      <c r="MOJ252" s="225" t="e">
        <v>#N/A</v>
      </c>
      <c r="MOK252" s="225" t="e">
        <v>#N/A</v>
      </c>
      <c r="MOL252" s="225" t="e">
        <v>#N/A</v>
      </c>
      <c r="MOM252" s="225" t="e">
        <v>#N/A</v>
      </c>
      <c r="MON252" s="225" t="e">
        <v>#N/A</v>
      </c>
      <c r="MOO252" s="225" t="e">
        <v>#N/A</v>
      </c>
      <c r="MOP252" s="225" t="e">
        <v>#N/A</v>
      </c>
      <c r="MOQ252" s="225" t="e">
        <v>#N/A</v>
      </c>
      <c r="MOR252" s="225" t="e">
        <v>#N/A</v>
      </c>
      <c r="MOS252" s="225" t="e">
        <v>#N/A</v>
      </c>
      <c r="MOT252" s="225" t="e">
        <v>#N/A</v>
      </c>
      <c r="MOU252" s="225" t="e">
        <v>#N/A</v>
      </c>
      <c r="MOV252" s="225" t="e">
        <v>#N/A</v>
      </c>
      <c r="MOW252" s="225" t="e">
        <v>#N/A</v>
      </c>
      <c r="MOX252" s="225" t="e">
        <v>#N/A</v>
      </c>
      <c r="MOY252" s="225" t="e">
        <v>#N/A</v>
      </c>
      <c r="MOZ252" s="225" t="e">
        <v>#N/A</v>
      </c>
      <c r="MPA252" s="225" t="e">
        <v>#N/A</v>
      </c>
      <c r="MPB252" s="225" t="e">
        <v>#N/A</v>
      </c>
      <c r="MPC252" s="225" t="e">
        <v>#N/A</v>
      </c>
      <c r="MPD252" s="225" t="e">
        <v>#N/A</v>
      </c>
      <c r="MPE252" s="225" t="e">
        <v>#N/A</v>
      </c>
      <c r="MPF252" s="225" t="e">
        <v>#N/A</v>
      </c>
      <c r="MPG252" s="225" t="e">
        <v>#N/A</v>
      </c>
      <c r="MPH252" s="225" t="e">
        <v>#N/A</v>
      </c>
      <c r="MPI252" s="225" t="e">
        <v>#N/A</v>
      </c>
      <c r="MPJ252" s="225" t="e">
        <v>#N/A</v>
      </c>
      <c r="MPK252" s="225" t="e">
        <v>#N/A</v>
      </c>
      <c r="MPL252" s="225" t="e">
        <v>#N/A</v>
      </c>
      <c r="MPM252" s="225" t="e">
        <v>#N/A</v>
      </c>
      <c r="MPN252" s="225" t="e">
        <v>#N/A</v>
      </c>
      <c r="MPO252" s="225" t="e">
        <v>#N/A</v>
      </c>
      <c r="MPP252" s="225" t="e">
        <v>#N/A</v>
      </c>
      <c r="MPQ252" s="225" t="e">
        <v>#N/A</v>
      </c>
      <c r="MPR252" s="225" t="e">
        <v>#N/A</v>
      </c>
      <c r="MPS252" s="225" t="e">
        <v>#N/A</v>
      </c>
      <c r="MPT252" s="225" t="e">
        <v>#N/A</v>
      </c>
      <c r="MPU252" s="225" t="e">
        <v>#N/A</v>
      </c>
      <c r="MPV252" s="225" t="e">
        <v>#N/A</v>
      </c>
      <c r="MPW252" s="225" t="e">
        <v>#N/A</v>
      </c>
      <c r="MPX252" s="225" t="e">
        <v>#N/A</v>
      </c>
      <c r="MPY252" s="225" t="e">
        <v>#N/A</v>
      </c>
      <c r="MPZ252" s="225" t="e">
        <v>#N/A</v>
      </c>
      <c r="MQA252" s="225" t="e">
        <v>#N/A</v>
      </c>
      <c r="MQB252" s="225" t="e">
        <v>#N/A</v>
      </c>
      <c r="MQC252" s="225" t="e">
        <v>#N/A</v>
      </c>
      <c r="MQD252" s="225" t="e">
        <v>#N/A</v>
      </c>
      <c r="MQE252" s="225" t="e">
        <v>#N/A</v>
      </c>
      <c r="MQF252" s="225" t="e">
        <v>#N/A</v>
      </c>
      <c r="MQG252" s="225" t="e">
        <v>#N/A</v>
      </c>
      <c r="MQH252" s="225" t="e">
        <v>#N/A</v>
      </c>
      <c r="MQI252" s="225" t="e">
        <v>#N/A</v>
      </c>
      <c r="MQJ252" s="225" t="e">
        <v>#N/A</v>
      </c>
      <c r="MQK252" s="225" t="e">
        <v>#N/A</v>
      </c>
      <c r="MQL252" s="225" t="e">
        <v>#N/A</v>
      </c>
      <c r="MQM252" s="225" t="e">
        <v>#N/A</v>
      </c>
      <c r="MQN252" s="225" t="e">
        <v>#N/A</v>
      </c>
      <c r="MQO252" s="225" t="e">
        <v>#N/A</v>
      </c>
      <c r="MQP252" s="225" t="e">
        <v>#N/A</v>
      </c>
      <c r="MQQ252" s="225" t="e">
        <v>#N/A</v>
      </c>
      <c r="MQR252" s="225" t="e">
        <v>#N/A</v>
      </c>
      <c r="MQS252" s="225" t="e">
        <v>#N/A</v>
      </c>
      <c r="MQT252" s="225" t="e">
        <v>#N/A</v>
      </c>
      <c r="MQU252" s="225" t="e">
        <v>#N/A</v>
      </c>
      <c r="MQV252" s="225" t="e">
        <v>#N/A</v>
      </c>
      <c r="MQW252" s="225" t="e">
        <v>#N/A</v>
      </c>
      <c r="MQX252" s="225" t="e">
        <v>#N/A</v>
      </c>
      <c r="MQY252" s="225" t="e">
        <v>#N/A</v>
      </c>
      <c r="MQZ252" s="225" t="e">
        <v>#N/A</v>
      </c>
      <c r="MRA252" s="225" t="e">
        <v>#N/A</v>
      </c>
      <c r="MRB252" s="225" t="e">
        <v>#N/A</v>
      </c>
      <c r="MRC252" s="225" t="e">
        <v>#N/A</v>
      </c>
      <c r="MRD252" s="225" t="e">
        <v>#N/A</v>
      </c>
      <c r="MRE252" s="225" t="e">
        <v>#N/A</v>
      </c>
      <c r="MRF252" s="225" t="e">
        <v>#N/A</v>
      </c>
      <c r="MRG252" s="225" t="e">
        <v>#N/A</v>
      </c>
      <c r="MRH252" s="225" t="e">
        <v>#N/A</v>
      </c>
      <c r="MRI252" s="225" t="e">
        <v>#N/A</v>
      </c>
      <c r="MRJ252" s="225" t="e">
        <v>#N/A</v>
      </c>
      <c r="MRK252" s="225" t="e">
        <v>#N/A</v>
      </c>
      <c r="MRL252" s="225" t="e">
        <v>#N/A</v>
      </c>
      <c r="MRM252" s="225" t="e">
        <v>#N/A</v>
      </c>
      <c r="MRN252" s="225" t="e">
        <v>#N/A</v>
      </c>
      <c r="MRO252" s="225" t="e">
        <v>#N/A</v>
      </c>
      <c r="MRP252" s="225" t="e">
        <v>#N/A</v>
      </c>
      <c r="MRQ252" s="225" t="e">
        <v>#N/A</v>
      </c>
      <c r="MRR252" s="225" t="e">
        <v>#N/A</v>
      </c>
      <c r="MRS252" s="225" t="e">
        <v>#N/A</v>
      </c>
      <c r="MRT252" s="225" t="e">
        <v>#N/A</v>
      </c>
      <c r="MRU252" s="225" t="e">
        <v>#N/A</v>
      </c>
      <c r="MRV252" s="225" t="e">
        <v>#N/A</v>
      </c>
      <c r="MRW252" s="225" t="e">
        <v>#N/A</v>
      </c>
      <c r="MRX252" s="225" t="e">
        <v>#N/A</v>
      </c>
      <c r="MRY252" s="225" t="e">
        <v>#N/A</v>
      </c>
      <c r="MRZ252" s="225" t="e">
        <v>#N/A</v>
      </c>
      <c r="MSA252" s="225" t="e">
        <v>#N/A</v>
      </c>
      <c r="MSB252" s="225" t="e">
        <v>#N/A</v>
      </c>
      <c r="MSC252" s="225" t="e">
        <v>#N/A</v>
      </c>
      <c r="MSD252" s="225" t="e">
        <v>#N/A</v>
      </c>
      <c r="MSE252" s="225" t="e">
        <v>#N/A</v>
      </c>
      <c r="MSF252" s="225" t="e">
        <v>#N/A</v>
      </c>
      <c r="MSG252" s="225" t="e">
        <v>#N/A</v>
      </c>
      <c r="MSH252" s="225" t="e">
        <v>#N/A</v>
      </c>
      <c r="MSI252" s="225" t="e">
        <v>#N/A</v>
      </c>
      <c r="MSJ252" s="225" t="e">
        <v>#N/A</v>
      </c>
      <c r="MSK252" s="225" t="e">
        <v>#N/A</v>
      </c>
      <c r="MSL252" s="225" t="e">
        <v>#N/A</v>
      </c>
      <c r="MSM252" s="225" t="e">
        <v>#N/A</v>
      </c>
      <c r="MSN252" s="225" t="e">
        <v>#N/A</v>
      </c>
      <c r="MSO252" s="225" t="e">
        <v>#N/A</v>
      </c>
      <c r="MSP252" s="225" t="e">
        <v>#N/A</v>
      </c>
      <c r="MSQ252" s="225" t="e">
        <v>#N/A</v>
      </c>
      <c r="MSR252" s="225" t="e">
        <v>#N/A</v>
      </c>
      <c r="MSS252" s="225" t="e">
        <v>#N/A</v>
      </c>
      <c r="MST252" s="225" t="e">
        <v>#N/A</v>
      </c>
      <c r="MSU252" s="225" t="e">
        <v>#N/A</v>
      </c>
      <c r="MSV252" s="225" t="e">
        <v>#N/A</v>
      </c>
      <c r="MSW252" s="225" t="e">
        <v>#N/A</v>
      </c>
      <c r="MSX252" s="225" t="e">
        <v>#N/A</v>
      </c>
      <c r="MSY252" s="225" t="e">
        <v>#N/A</v>
      </c>
      <c r="MSZ252" s="225" t="e">
        <v>#N/A</v>
      </c>
      <c r="MTA252" s="225" t="e">
        <v>#N/A</v>
      </c>
      <c r="MTB252" s="225" t="e">
        <v>#N/A</v>
      </c>
      <c r="MTC252" s="225" t="e">
        <v>#N/A</v>
      </c>
      <c r="MTD252" s="225" t="e">
        <v>#N/A</v>
      </c>
      <c r="MTE252" s="225" t="e">
        <v>#N/A</v>
      </c>
      <c r="MTF252" s="225" t="e">
        <v>#N/A</v>
      </c>
      <c r="MTG252" s="225" t="e">
        <v>#N/A</v>
      </c>
      <c r="MTH252" s="225" t="e">
        <v>#N/A</v>
      </c>
      <c r="MTI252" s="225" t="e">
        <v>#N/A</v>
      </c>
      <c r="MTJ252" s="225" t="e">
        <v>#N/A</v>
      </c>
      <c r="MTK252" s="225" t="e">
        <v>#N/A</v>
      </c>
      <c r="MTL252" s="225" t="e">
        <v>#N/A</v>
      </c>
      <c r="MTM252" s="225" t="e">
        <v>#N/A</v>
      </c>
      <c r="MTN252" s="225" t="e">
        <v>#N/A</v>
      </c>
      <c r="MTO252" s="225" t="e">
        <v>#N/A</v>
      </c>
      <c r="MTP252" s="225" t="e">
        <v>#N/A</v>
      </c>
      <c r="MTQ252" s="225" t="e">
        <v>#N/A</v>
      </c>
      <c r="MTR252" s="225" t="e">
        <v>#N/A</v>
      </c>
      <c r="MTS252" s="225" t="e">
        <v>#N/A</v>
      </c>
      <c r="MTT252" s="225" t="e">
        <v>#N/A</v>
      </c>
      <c r="MTU252" s="225" t="e">
        <v>#N/A</v>
      </c>
      <c r="MTV252" s="225" t="e">
        <v>#N/A</v>
      </c>
      <c r="MTW252" s="225" t="e">
        <v>#N/A</v>
      </c>
      <c r="MTX252" s="225" t="e">
        <v>#N/A</v>
      </c>
      <c r="MTY252" s="225" t="e">
        <v>#N/A</v>
      </c>
      <c r="MTZ252" s="225" t="e">
        <v>#N/A</v>
      </c>
      <c r="MUA252" s="225" t="e">
        <v>#N/A</v>
      </c>
      <c r="MUB252" s="225" t="e">
        <v>#N/A</v>
      </c>
      <c r="MUC252" s="225" t="e">
        <v>#N/A</v>
      </c>
      <c r="MUD252" s="225" t="e">
        <v>#N/A</v>
      </c>
      <c r="MUE252" s="225" t="e">
        <v>#N/A</v>
      </c>
      <c r="MUF252" s="225" t="e">
        <v>#N/A</v>
      </c>
      <c r="MUG252" s="225" t="e">
        <v>#N/A</v>
      </c>
      <c r="MUH252" s="225" t="e">
        <v>#N/A</v>
      </c>
      <c r="MUI252" s="225" t="e">
        <v>#N/A</v>
      </c>
      <c r="MUJ252" s="225" t="e">
        <v>#N/A</v>
      </c>
      <c r="MUK252" s="225" t="e">
        <v>#N/A</v>
      </c>
      <c r="MUL252" s="225" t="e">
        <v>#N/A</v>
      </c>
      <c r="MUM252" s="225" t="e">
        <v>#N/A</v>
      </c>
      <c r="MUN252" s="225" t="e">
        <v>#N/A</v>
      </c>
      <c r="MUO252" s="225" t="e">
        <v>#N/A</v>
      </c>
      <c r="MUP252" s="225" t="e">
        <v>#N/A</v>
      </c>
      <c r="MUQ252" s="225" t="e">
        <v>#N/A</v>
      </c>
      <c r="MUR252" s="225" t="e">
        <v>#N/A</v>
      </c>
      <c r="MUS252" s="225" t="e">
        <v>#N/A</v>
      </c>
      <c r="MUT252" s="225" t="e">
        <v>#N/A</v>
      </c>
      <c r="MUU252" s="225" t="e">
        <v>#N/A</v>
      </c>
      <c r="MUV252" s="225" t="e">
        <v>#N/A</v>
      </c>
      <c r="MUW252" s="225" t="e">
        <v>#N/A</v>
      </c>
      <c r="MUX252" s="225" t="e">
        <v>#N/A</v>
      </c>
      <c r="MUY252" s="225" t="e">
        <v>#N/A</v>
      </c>
      <c r="MUZ252" s="225" t="e">
        <v>#N/A</v>
      </c>
      <c r="MVA252" s="225" t="e">
        <v>#N/A</v>
      </c>
      <c r="MVB252" s="225" t="e">
        <v>#N/A</v>
      </c>
      <c r="MVC252" s="225" t="e">
        <v>#N/A</v>
      </c>
      <c r="MVD252" s="225" t="e">
        <v>#N/A</v>
      </c>
      <c r="MVE252" s="225" t="e">
        <v>#N/A</v>
      </c>
      <c r="MVF252" s="225" t="e">
        <v>#N/A</v>
      </c>
      <c r="MVG252" s="225" t="e">
        <v>#N/A</v>
      </c>
      <c r="MVH252" s="225" t="e">
        <v>#N/A</v>
      </c>
      <c r="MVI252" s="225" t="e">
        <v>#N/A</v>
      </c>
      <c r="MVJ252" s="225" t="e">
        <v>#N/A</v>
      </c>
      <c r="MVK252" s="225" t="e">
        <v>#N/A</v>
      </c>
      <c r="MVL252" s="225" t="e">
        <v>#N/A</v>
      </c>
      <c r="MVM252" s="225" t="e">
        <v>#N/A</v>
      </c>
      <c r="MVN252" s="225" t="e">
        <v>#N/A</v>
      </c>
      <c r="MVO252" s="225" t="e">
        <v>#N/A</v>
      </c>
      <c r="MVP252" s="225" t="e">
        <v>#N/A</v>
      </c>
      <c r="MVQ252" s="225" t="e">
        <v>#N/A</v>
      </c>
      <c r="MVR252" s="225" t="e">
        <v>#N/A</v>
      </c>
      <c r="MVS252" s="225" t="e">
        <v>#N/A</v>
      </c>
      <c r="MVT252" s="225" t="e">
        <v>#N/A</v>
      </c>
      <c r="MVU252" s="225" t="e">
        <v>#N/A</v>
      </c>
      <c r="MVV252" s="225" t="e">
        <v>#N/A</v>
      </c>
      <c r="MVW252" s="225" t="e">
        <v>#N/A</v>
      </c>
      <c r="MVX252" s="225" t="e">
        <v>#N/A</v>
      </c>
      <c r="MVY252" s="225" t="e">
        <v>#N/A</v>
      </c>
      <c r="MVZ252" s="225" t="e">
        <v>#N/A</v>
      </c>
      <c r="MWA252" s="225" t="e">
        <v>#N/A</v>
      </c>
      <c r="MWB252" s="225" t="e">
        <v>#N/A</v>
      </c>
      <c r="MWC252" s="225" t="e">
        <v>#N/A</v>
      </c>
      <c r="MWD252" s="225" t="e">
        <v>#N/A</v>
      </c>
      <c r="MWE252" s="225" t="e">
        <v>#N/A</v>
      </c>
      <c r="MWF252" s="225" t="e">
        <v>#N/A</v>
      </c>
      <c r="MWG252" s="225" t="e">
        <v>#N/A</v>
      </c>
      <c r="MWH252" s="225" t="e">
        <v>#N/A</v>
      </c>
      <c r="MWI252" s="225" t="e">
        <v>#N/A</v>
      </c>
      <c r="MWJ252" s="225" t="e">
        <v>#N/A</v>
      </c>
      <c r="MWK252" s="225" t="e">
        <v>#N/A</v>
      </c>
      <c r="MWL252" s="225" t="e">
        <v>#N/A</v>
      </c>
      <c r="MWM252" s="225" t="e">
        <v>#N/A</v>
      </c>
      <c r="MWN252" s="225" t="e">
        <v>#N/A</v>
      </c>
      <c r="MWO252" s="225" t="e">
        <v>#N/A</v>
      </c>
      <c r="MWP252" s="225" t="e">
        <v>#N/A</v>
      </c>
      <c r="MWQ252" s="225" t="e">
        <v>#N/A</v>
      </c>
      <c r="MWR252" s="225" t="e">
        <v>#N/A</v>
      </c>
      <c r="MWS252" s="225" t="e">
        <v>#N/A</v>
      </c>
      <c r="MWT252" s="225" t="e">
        <v>#N/A</v>
      </c>
      <c r="MWU252" s="225" t="e">
        <v>#N/A</v>
      </c>
      <c r="MWV252" s="225" t="e">
        <v>#N/A</v>
      </c>
      <c r="MWW252" s="225" t="e">
        <v>#N/A</v>
      </c>
      <c r="MWX252" s="225" t="e">
        <v>#N/A</v>
      </c>
      <c r="MWY252" s="225" t="e">
        <v>#N/A</v>
      </c>
      <c r="MWZ252" s="225" t="e">
        <v>#N/A</v>
      </c>
      <c r="MXA252" s="225" t="e">
        <v>#N/A</v>
      </c>
      <c r="MXB252" s="225" t="e">
        <v>#N/A</v>
      </c>
      <c r="MXC252" s="225" t="e">
        <v>#N/A</v>
      </c>
      <c r="MXD252" s="225" t="e">
        <v>#N/A</v>
      </c>
      <c r="MXE252" s="225" t="e">
        <v>#N/A</v>
      </c>
      <c r="MXF252" s="225" t="e">
        <v>#N/A</v>
      </c>
      <c r="MXG252" s="225" t="e">
        <v>#N/A</v>
      </c>
      <c r="MXH252" s="225" t="e">
        <v>#N/A</v>
      </c>
      <c r="MXI252" s="225" t="e">
        <v>#N/A</v>
      </c>
      <c r="MXJ252" s="225" t="e">
        <v>#N/A</v>
      </c>
      <c r="MXK252" s="225" t="e">
        <v>#N/A</v>
      </c>
      <c r="MXL252" s="225" t="e">
        <v>#N/A</v>
      </c>
      <c r="MXM252" s="225" t="e">
        <v>#N/A</v>
      </c>
      <c r="MXN252" s="225" t="e">
        <v>#N/A</v>
      </c>
      <c r="MXO252" s="225" t="e">
        <v>#N/A</v>
      </c>
      <c r="MXP252" s="225" t="e">
        <v>#N/A</v>
      </c>
      <c r="MXQ252" s="225" t="e">
        <v>#N/A</v>
      </c>
      <c r="MXR252" s="225" t="e">
        <v>#N/A</v>
      </c>
      <c r="MXS252" s="225" t="e">
        <v>#N/A</v>
      </c>
      <c r="MXT252" s="225" t="e">
        <v>#N/A</v>
      </c>
      <c r="MXU252" s="225" t="e">
        <v>#N/A</v>
      </c>
      <c r="MXV252" s="225" t="e">
        <v>#N/A</v>
      </c>
      <c r="MXW252" s="225" t="e">
        <v>#N/A</v>
      </c>
      <c r="MXX252" s="225" t="e">
        <v>#N/A</v>
      </c>
      <c r="MXY252" s="225" t="e">
        <v>#N/A</v>
      </c>
      <c r="MXZ252" s="225" t="e">
        <v>#N/A</v>
      </c>
      <c r="MYA252" s="225" t="e">
        <v>#N/A</v>
      </c>
      <c r="MYB252" s="225" t="e">
        <v>#N/A</v>
      </c>
      <c r="MYC252" s="225" t="e">
        <v>#N/A</v>
      </c>
      <c r="MYD252" s="225" t="e">
        <v>#N/A</v>
      </c>
      <c r="MYE252" s="225" t="e">
        <v>#N/A</v>
      </c>
      <c r="MYF252" s="225" t="e">
        <v>#N/A</v>
      </c>
      <c r="MYG252" s="225" t="e">
        <v>#N/A</v>
      </c>
      <c r="MYH252" s="225" t="e">
        <v>#N/A</v>
      </c>
      <c r="MYI252" s="225" t="e">
        <v>#N/A</v>
      </c>
      <c r="MYJ252" s="225" t="e">
        <v>#N/A</v>
      </c>
      <c r="MYK252" s="225" t="e">
        <v>#N/A</v>
      </c>
      <c r="MYL252" s="225" t="e">
        <v>#N/A</v>
      </c>
      <c r="MYM252" s="225" t="e">
        <v>#N/A</v>
      </c>
      <c r="MYN252" s="225" t="e">
        <v>#N/A</v>
      </c>
      <c r="MYO252" s="225" t="e">
        <v>#N/A</v>
      </c>
      <c r="MYP252" s="225" t="e">
        <v>#N/A</v>
      </c>
      <c r="MYQ252" s="225" t="e">
        <v>#N/A</v>
      </c>
      <c r="MYR252" s="225" t="e">
        <v>#N/A</v>
      </c>
      <c r="MYS252" s="225" t="e">
        <v>#N/A</v>
      </c>
      <c r="MYT252" s="225" t="e">
        <v>#N/A</v>
      </c>
      <c r="MYU252" s="225" t="e">
        <v>#N/A</v>
      </c>
      <c r="MYV252" s="225" t="e">
        <v>#N/A</v>
      </c>
      <c r="MYW252" s="225" t="e">
        <v>#N/A</v>
      </c>
      <c r="MYX252" s="225" t="e">
        <v>#N/A</v>
      </c>
      <c r="MYY252" s="225" t="e">
        <v>#N/A</v>
      </c>
      <c r="MYZ252" s="225" t="e">
        <v>#N/A</v>
      </c>
      <c r="MZA252" s="225" t="e">
        <v>#N/A</v>
      </c>
      <c r="MZB252" s="225" t="e">
        <v>#N/A</v>
      </c>
      <c r="MZC252" s="225" t="e">
        <v>#N/A</v>
      </c>
      <c r="MZD252" s="225" t="e">
        <v>#N/A</v>
      </c>
      <c r="MZE252" s="225" t="e">
        <v>#N/A</v>
      </c>
      <c r="MZF252" s="225" t="e">
        <v>#N/A</v>
      </c>
      <c r="MZG252" s="225" t="e">
        <v>#N/A</v>
      </c>
      <c r="MZH252" s="225" t="e">
        <v>#N/A</v>
      </c>
      <c r="MZI252" s="225" t="e">
        <v>#N/A</v>
      </c>
      <c r="MZJ252" s="225" t="e">
        <v>#N/A</v>
      </c>
      <c r="MZK252" s="225" t="e">
        <v>#N/A</v>
      </c>
      <c r="MZL252" s="225" t="e">
        <v>#N/A</v>
      </c>
      <c r="MZM252" s="225" t="e">
        <v>#N/A</v>
      </c>
      <c r="MZN252" s="225" t="e">
        <v>#N/A</v>
      </c>
      <c r="MZO252" s="225" t="e">
        <v>#N/A</v>
      </c>
      <c r="MZP252" s="225" t="e">
        <v>#N/A</v>
      </c>
      <c r="MZQ252" s="225" t="e">
        <v>#N/A</v>
      </c>
      <c r="MZR252" s="225" t="e">
        <v>#N/A</v>
      </c>
      <c r="MZS252" s="225" t="e">
        <v>#N/A</v>
      </c>
      <c r="MZT252" s="225" t="e">
        <v>#N/A</v>
      </c>
      <c r="MZU252" s="225" t="e">
        <v>#N/A</v>
      </c>
      <c r="MZV252" s="225" t="e">
        <v>#N/A</v>
      </c>
      <c r="MZW252" s="225" t="e">
        <v>#N/A</v>
      </c>
      <c r="MZX252" s="225" t="e">
        <v>#N/A</v>
      </c>
      <c r="MZY252" s="225" t="e">
        <v>#N/A</v>
      </c>
      <c r="MZZ252" s="225" t="e">
        <v>#N/A</v>
      </c>
      <c r="NAA252" s="225" t="e">
        <v>#N/A</v>
      </c>
      <c r="NAB252" s="225" t="e">
        <v>#N/A</v>
      </c>
      <c r="NAC252" s="225" t="e">
        <v>#N/A</v>
      </c>
      <c r="NAD252" s="225" t="e">
        <v>#N/A</v>
      </c>
      <c r="NAE252" s="225" t="e">
        <v>#N/A</v>
      </c>
      <c r="NAF252" s="225" t="e">
        <v>#N/A</v>
      </c>
      <c r="NAG252" s="225" t="e">
        <v>#N/A</v>
      </c>
      <c r="NAH252" s="225" t="e">
        <v>#N/A</v>
      </c>
      <c r="NAI252" s="225" t="e">
        <v>#N/A</v>
      </c>
      <c r="NAJ252" s="225" t="e">
        <v>#N/A</v>
      </c>
      <c r="NAK252" s="225" t="e">
        <v>#N/A</v>
      </c>
      <c r="NAL252" s="225" t="e">
        <v>#N/A</v>
      </c>
      <c r="NAM252" s="225" t="e">
        <v>#N/A</v>
      </c>
      <c r="NAN252" s="225" t="e">
        <v>#N/A</v>
      </c>
      <c r="NAO252" s="225" t="e">
        <v>#N/A</v>
      </c>
      <c r="NAP252" s="225" t="e">
        <v>#N/A</v>
      </c>
      <c r="NAQ252" s="225" t="e">
        <v>#N/A</v>
      </c>
      <c r="NAR252" s="225" t="e">
        <v>#N/A</v>
      </c>
      <c r="NAS252" s="225" t="e">
        <v>#N/A</v>
      </c>
      <c r="NAT252" s="225" t="e">
        <v>#N/A</v>
      </c>
      <c r="NAU252" s="225" t="e">
        <v>#N/A</v>
      </c>
      <c r="NAV252" s="225" t="e">
        <v>#N/A</v>
      </c>
      <c r="NAW252" s="225" t="e">
        <v>#N/A</v>
      </c>
      <c r="NAX252" s="225" t="e">
        <v>#N/A</v>
      </c>
      <c r="NAY252" s="225" t="e">
        <v>#N/A</v>
      </c>
      <c r="NAZ252" s="225" t="e">
        <v>#N/A</v>
      </c>
      <c r="NBA252" s="225" t="e">
        <v>#N/A</v>
      </c>
      <c r="NBB252" s="225" t="e">
        <v>#N/A</v>
      </c>
      <c r="NBC252" s="225" t="e">
        <v>#N/A</v>
      </c>
      <c r="NBD252" s="225" t="e">
        <v>#N/A</v>
      </c>
      <c r="NBE252" s="225" t="e">
        <v>#N/A</v>
      </c>
      <c r="NBF252" s="225" t="e">
        <v>#N/A</v>
      </c>
      <c r="NBG252" s="225" t="e">
        <v>#N/A</v>
      </c>
      <c r="NBH252" s="225" t="e">
        <v>#N/A</v>
      </c>
      <c r="NBI252" s="225" t="e">
        <v>#N/A</v>
      </c>
      <c r="NBJ252" s="225" t="e">
        <v>#N/A</v>
      </c>
      <c r="NBK252" s="225" t="e">
        <v>#N/A</v>
      </c>
      <c r="NBL252" s="225" t="e">
        <v>#N/A</v>
      </c>
      <c r="NBM252" s="225" t="e">
        <v>#N/A</v>
      </c>
      <c r="NBN252" s="225" t="e">
        <v>#N/A</v>
      </c>
      <c r="NBO252" s="225" t="e">
        <v>#N/A</v>
      </c>
      <c r="NBP252" s="225" t="e">
        <v>#N/A</v>
      </c>
      <c r="NBQ252" s="225" t="e">
        <v>#N/A</v>
      </c>
      <c r="NBR252" s="225" t="e">
        <v>#N/A</v>
      </c>
      <c r="NBS252" s="225" t="e">
        <v>#N/A</v>
      </c>
      <c r="NBT252" s="225" t="e">
        <v>#N/A</v>
      </c>
      <c r="NBU252" s="225" t="e">
        <v>#N/A</v>
      </c>
      <c r="NBV252" s="225" t="e">
        <v>#N/A</v>
      </c>
      <c r="NBW252" s="225" t="e">
        <v>#N/A</v>
      </c>
      <c r="NBX252" s="225" t="e">
        <v>#N/A</v>
      </c>
      <c r="NBY252" s="225" t="e">
        <v>#N/A</v>
      </c>
      <c r="NBZ252" s="225" t="e">
        <v>#N/A</v>
      </c>
      <c r="NCA252" s="225" t="e">
        <v>#N/A</v>
      </c>
      <c r="NCB252" s="225" t="e">
        <v>#N/A</v>
      </c>
      <c r="NCC252" s="225" t="e">
        <v>#N/A</v>
      </c>
      <c r="NCD252" s="225" t="e">
        <v>#N/A</v>
      </c>
      <c r="NCE252" s="225" t="e">
        <v>#N/A</v>
      </c>
      <c r="NCF252" s="225" t="e">
        <v>#N/A</v>
      </c>
      <c r="NCG252" s="225" t="e">
        <v>#N/A</v>
      </c>
      <c r="NCH252" s="225" t="e">
        <v>#N/A</v>
      </c>
      <c r="NCI252" s="225" t="e">
        <v>#N/A</v>
      </c>
      <c r="NCJ252" s="225" t="e">
        <v>#N/A</v>
      </c>
      <c r="NCK252" s="225" t="e">
        <v>#N/A</v>
      </c>
      <c r="NCL252" s="225" t="e">
        <v>#N/A</v>
      </c>
      <c r="NCM252" s="225" t="e">
        <v>#N/A</v>
      </c>
      <c r="NCN252" s="225" t="e">
        <v>#N/A</v>
      </c>
      <c r="NCO252" s="225" t="e">
        <v>#N/A</v>
      </c>
      <c r="NCP252" s="225" t="e">
        <v>#N/A</v>
      </c>
      <c r="NCQ252" s="225" t="e">
        <v>#N/A</v>
      </c>
      <c r="NCR252" s="225" t="e">
        <v>#N/A</v>
      </c>
      <c r="NCS252" s="225" t="e">
        <v>#N/A</v>
      </c>
      <c r="NCT252" s="225" t="e">
        <v>#N/A</v>
      </c>
      <c r="NCU252" s="225" t="e">
        <v>#N/A</v>
      </c>
      <c r="NCV252" s="225" t="e">
        <v>#N/A</v>
      </c>
      <c r="NCW252" s="225" t="e">
        <v>#N/A</v>
      </c>
      <c r="NCX252" s="225" t="e">
        <v>#N/A</v>
      </c>
      <c r="NCY252" s="225" t="e">
        <v>#N/A</v>
      </c>
      <c r="NCZ252" s="225" t="e">
        <v>#N/A</v>
      </c>
      <c r="NDA252" s="225" t="e">
        <v>#N/A</v>
      </c>
      <c r="NDB252" s="225" t="e">
        <v>#N/A</v>
      </c>
      <c r="NDC252" s="225" t="e">
        <v>#N/A</v>
      </c>
      <c r="NDD252" s="225" t="e">
        <v>#N/A</v>
      </c>
      <c r="NDE252" s="225" t="e">
        <v>#N/A</v>
      </c>
      <c r="NDF252" s="225" t="e">
        <v>#N/A</v>
      </c>
      <c r="NDG252" s="225" t="e">
        <v>#N/A</v>
      </c>
      <c r="NDH252" s="225" t="e">
        <v>#N/A</v>
      </c>
      <c r="NDI252" s="225" t="e">
        <v>#N/A</v>
      </c>
      <c r="NDJ252" s="225" t="e">
        <v>#N/A</v>
      </c>
      <c r="NDK252" s="225" t="e">
        <v>#N/A</v>
      </c>
      <c r="NDL252" s="225" t="e">
        <v>#N/A</v>
      </c>
      <c r="NDM252" s="225" t="e">
        <v>#N/A</v>
      </c>
      <c r="NDN252" s="225" t="e">
        <v>#N/A</v>
      </c>
      <c r="NDO252" s="225" t="e">
        <v>#N/A</v>
      </c>
      <c r="NDP252" s="225" t="e">
        <v>#N/A</v>
      </c>
      <c r="NDQ252" s="225" t="e">
        <v>#N/A</v>
      </c>
      <c r="NDR252" s="225" t="e">
        <v>#N/A</v>
      </c>
      <c r="NDS252" s="225" t="e">
        <v>#N/A</v>
      </c>
      <c r="NDT252" s="225" t="e">
        <v>#N/A</v>
      </c>
      <c r="NDU252" s="225" t="e">
        <v>#N/A</v>
      </c>
      <c r="NDV252" s="225" t="e">
        <v>#N/A</v>
      </c>
      <c r="NDW252" s="225" t="e">
        <v>#N/A</v>
      </c>
      <c r="NDX252" s="225" t="e">
        <v>#N/A</v>
      </c>
      <c r="NDY252" s="225" t="e">
        <v>#N/A</v>
      </c>
      <c r="NDZ252" s="225" t="e">
        <v>#N/A</v>
      </c>
      <c r="NEA252" s="225" t="e">
        <v>#N/A</v>
      </c>
      <c r="NEB252" s="225" t="e">
        <v>#N/A</v>
      </c>
      <c r="NEC252" s="225" t="e">
        <v>#N/A</v>
      </c>
      <c r="NED252" s="225" t="e">
        <v>#N/A</v>
      </c>
      <c r="NEE252" s="225" t="e">
        <v>#N/A</v>
      </c>
      <c r="NEF252" s="225" t="e">
        <v>#N/A</v>
      </c>
      <c r="NEG252" s="225" t="e">
        <v>#N/A</v>
      </c>
      <c r="NEH252" s="225" t="e">
        <v>#N/A</v>
      </c>
      <c r="NEI252" s="225" t="e">
        <v>#N/A</v>
      </c>
      <c r="NEJ252" s="225" t="e">
        <v>#N/A</v>
      </c>
      <c r="NEK252" s="225" t="e">
        <v>#N/A</v>
      </c>
      <c r="NEL252" s="225" t="e">
        <v>#N/A</v>
      </c>
      <c r="NEM252" s="225" t="e">
        <v>#N/A</v>
      </c>
      <c r="NEN252" s="225" t="e">
        <v>#N/A</v>
      </c>
      <c r="NEO252" s="225" t="e">
        <v>#N/A</v>
      </c>
      <c r="NEP252" s="225" t="e">
        <v>#N/A</v>
      </c>
      <c r="NEQ252" s="225" t="e">
        <v>#N/A</v>
      </c>
      <c r="NER252" s="225" t="e">
        <v>#N/A</v>
      </c>
      <c r="NES252" s="225" t="e">
        <v>#N/A</v>
      </c>
      <c r="NET252" s="225" t="e">
        <v>#N/A</v>
      </c>
      <c r="NEU252" s="225" t="e">
        <v>#N/A</v>
      </c>
      <c r="NEV252" s="225" t="e">
        <v>#N/A</v>
      </c>
      <c r="NEW252" s="225" t="e">
        <v>#N/A</v>
      </c>
      <c r="NEX252" s="225" t="e">
        <v>#N/A</v>
      </c>
      <c r="NEY252" s="225" t="e">
        <v>#N/A</v>
      </c>
      <c r="NEZ252" s="225" t="e">
        <v>#N/A</v>
      </c>
      <c r="NFA252" s="225" t="e">
        <v>#N/A</v>
      </c>
      <c r="NFB252" s="225" t="e">
        <v>#N/A</v>
      </c>
      <c r="NFC252" s="225" t="e">
        <v>#N/A</v>
      </c>
      <c r="NFD252" s="225" t="e">
        <v>#N/A</v>
      </c>
      <c r="NFE252" s="225" t="e">
        <v>#N/A</v>
      </c>
      <c r="NFF252" s="225" t="e">
        <v>#N/A</v>
      </c>
      <c r="NFG252" s="225" t="e">
        <v>#N/A</v>
      </c>
      <c r="NFH252" s="225" t="e">
        <v>#N/A</v>
      </c>
      <c r="NFI252" s="225" t="e">
        <v>#N/A</v>
      </c>
      <c r="NFJ252" s="225" t="e">
        <v>#N/A</v>
      </c>
      <c r="NFK252" s="225" t="e">
        <v>#N/A</v>
      </c>
      <c r="NFL252" s="225" t="e">
        <v>#N/A</v>
      </c>
      <c r="NFM252" s="225" t="e">
        <v>#N/A</v>
      </c>
      <c r="NFN252" s="225" t="e">
        <v>#N/A</v>
      </c>
      <c r="NFO252" s="225" t="e">
        <v>#N/A</v>
      </c>
      <c r="NFP252" s="225" t="e">
        <v>#N/A</v>
      </c>
      <c r="NFQ252" s="225" t="e">
        <v>#N/A</v>
      </c>
      <c r="NFR252" s="225" t="e">
        <v>#N/A</v>
      </c>
      <c r="NFS252" s="225" t="e">
        <v>#N/A</v>
      </c>
      <c r="NFT252" s="225" t="e">
        <v>#N/A</v>
      </c>
      <c r="NFU252" s="225" t="e">
        <v>#N/A</v>
      </c>
      <c r="NFV252" s="225" t="e">
        <v>#N/A</v>
      </c>
      <c r="NFW252" s="225" t="e">
        <v>#N/A</v>
      </c>
      <c r="NFX252" s="225" t="e">
        <v>#N/A</v>
      </c>
      <c r="NFY252" s="225" t="e">
        <v>#N/A</v>
      </c>
      <c r="NFZ252" s="225" t="e">
        <v>#N/A</v>
      </c>
      <c r="NGA252" s="225" t="e">
        <v>#N/A</v>
      </c>
      <c r="NGB252" s="225" t="e">
        <v>#N/A</v>
      </c>
      <c r="NGC252" s="225" t="e">
        <v>#N/A</v>
      </c>
      <c r="NGD252" s="225" t="e">
        <v>#N/A</v>
      </c>
      <c r="NGE252" s="225" t="e">
        <v>#N/A</v>
      </c>
      <c r="NGF252" s="225" t="e">
        <v>#N/A</v>
      </c>
      <c r="NGG252" s="225" t="e">
        <v>#N/A</v>
      </c>
      <c r="NGH252" s="225" t="e">
        <v>#N/A</v>
      </c>
      <c r="NGI252" s="225" t="e">
        <v>#N/A</v>
      </c>
      <c r="NGJ252" s="225" t="e">
        <v>#N/A</v>
      </c>
      <c r="NGK252" s="225" t="e">
        <v>#N/A</v>
      </c>
      <c r="NGL252" s="225" t="e">
        <v>#N/A</v>
      </c>
      <c r="NGM252" s="225" t="e">
        <v>#N/A</v>
      </c>
      <c r="NGN252" s="225" t="e">
        <v>#N/A</v>
      </c>
      <c r="NGO252" s="225" t="e">
        <v>#N/A</v>
      </c>
      <c r="NGP252" s="225" t="e">
        <v>#N/A</v>
      </c>
      <c r="NGQ252" s="225" t="e">
        <v>#N/A</v>
      </c>
      <c r="NGR252" s="225" t="e">
        <v>#N/A</v>
      </c>
      <c r="NGS252" s="225" t="e">
        <v>#N/A</v>
      </c>
      <c r="NGT252" s="225" t="e">
        <v>#N/A</v>
      </c>
      <c r="NGU252" s="225" t="e">
        <v>#N/A</v>
      </c>
      <c r="NGV252" s="225" t="e">
        <v>#N/A</v>
      </c>
      <c r="NGW252" s="225" t="e">
        <v>#N/A</v>
      </c>
      <c r="NGX252" s="225" t="e">
        <v>#N/A</v>
      </c>
      <c r="NGY252" s="225" t="e">
        <v>#N/A</v>
      </c>
      <c r="NGZ252" s="225" t="e">
        <v>#N/A</v>
      </c>
      <c r="NHA252" s="225" t="e">
        <v>#N/A</v>
      </c>
      <c r="NHB252" s="225" t="e">
        <v>#N/A</v>
      </c>
      <c r="NHC252" s="225" t="e">
        <v>#N/A</v>
      </c>
      <c r="NHD252" s="225" t="e">
        <v>#N/A</v>
      </c>
      <c r="NHE252" s="225" t="e">
        <v>#N/A</v>
      </c>
      <c r="NHF252" s="225" t="e">
        <v>#N/A</v>
      </c>
      <c r="NHG252" s="225" t="e">
        <v>#N/A</v>
      </c>
      <c r="NHH252" s="225" t="e">
        <v>#N/A</v>
      </c>
      <c r="NHI252" s="225" t="e">
        <v>#N/A</v>
      </c>
      <c r="NHJ252" s="225" t="e">
        <v>#N/A</v>
      </c>
      <c r="NHK252" s="225" t="e">
        <v>#N/A</v>
      </c>
      <c r="NHL252" s="225" t="e">
        <v>#N/A</v>
      </c>
      <c r="NHM252" s="225" t="e">
        <v>#N/A</v>
      </c>
      <c r="NHN252" s="225" t="e">
        <v>#N/A</v>
      </c>
      <c r="NHO252" s="225" t="e">
        <v>#N/A</v>
      </c>
      <c r="NHP252" s="225" t="e">
        <v>#N/A</v>
      </c>
      <c r="NHQ252" s="225" t="e">
        <v>#N/A</v>
      </c>
      <c r="NHR252" s="225" t="e">
        <v>#N/A</v>
      </c>
      <c r="NHS252" s="225" t="e">
        <v>#N/A</v>
      </c>
      <c r="NHT252" s="225" t="e">
        <v>#N/A</v>
      </c>
      <c r="NHU252" s="225" t="e">
        <v>#N/A</v>
      </c>
      <c r="NHV252" s="225" t="e">
        <v>#N/A</v>
      </c>
      <c r="NHW252" s="225" t="e">
        <v>#N/A</v>
      </c>
      <c r="NHX252" s="225" t="e">
        <v>#N/A</v>
      </c>
      <c r="NHY252" s="225" t="e">
        <v>#N/A</v>
      </c>
      <c r="NHZ252" s="225" t="e">
        <v>#N/A</v>
      </c>
      <c r="NIA252" s="225" t="e">
        <v>#N/A</v>
      </c>
      <c r="NIB252" s="225" t="e">
        <v>#N/A</v>
      </c>
      <c r="NIC252" s="225" t="e">
        <v>#N/A</v>
      </c>
      <c r="NID252" s="225" t="e">
        <v>#N/A</v>
      </c>
      <c r="NIE252" s="225" t="e">
        <v>#N/A</v>
      </c>
      <c r="NIF252" s="225" t="e">
        <v>#N/A</v>
      </c>
      <c r="NIG252" s="225" t="e">
        <v>#N/A</v>
      </c>
      <c r="NIH252" s="225" t="e">
        <v>#N/A</v>
      </c>
      <c r="NII252" s="225" t="e">
        <v>#N/A</v>
      </c>
      <c r="NIJ252" s="225" t="e">
        <v>#N/A</v>
      </c>
      <c r="NIK252" s="225" t="e">
        <v>#N/A</v>
      </c>
      <c r="NIL252" s="225" t="e">
        <v>#N/A</v>
      </c>
      <c r="NIM252" s="225" t="e">
        <v>#N/A</v>
      </c>
      <c r="NIN252" s="225" t="e">
        <v>#N/A</v>
      </c>
      <c r="NIO252" s="225" t="e">
        <v>#N/A</v>
      </c>
      <c r="NIP252" s="225" t="e">
        <v>#N/A</v>
      </c>
      <c r="NIQ252" s="225" t="e">
        <v>#N/A</v>
      </c>
      <c r="NIR252" s="225" t="e">
        <v>#N/A</v>
      </c>
      <c r="NIS252" s="225" t="e">
        <v>#N/A</v>
      </c>
      <c r="NIT252" s="225" t="e">
        <v>#N/A</v>
      </c>
      <c r="NIU252" s="225" t="e">
        <v>#N/A</v>
      </c>
      <c r="NIV252" s="225" t="e">
        <v>#N/A</v>
      </c>
      <c r="NIW252" s="225" t="e">
        <v>#N/A</v>
      </c>
      <c r="NIX252" s="225" t="e">
        <v>#N/A</v>
      </c>
      <c r="NIY252" s="225" t="e">
        <v>#N/A</v>
      </c>
      <c r="NIZ252" s="225" t="e">
        <v>#N/A</v>
      </c>
      <c r="NJA252" s="225" t="e">
        <v>#N/A</v>
      </c>
      <c r="NJB252" s="225" t="e">
        <v>#N/A</v>
      </c>
      <c r="NJC252" s="225" t="e">
        <v>#N/A</v>
      </c>
      <c r="NJD252" s="225" t="e">
        <v>#N/A</v>
      </c>
      <c r="NJE252" s="225" t="e">
        <v>#N/A</v>
      </c>
      <c r="NJF252" s="225" t="e">
        <v>#N/A</v>
      </c>
      <c r="NJG252" s="225" t="e">
        <v>#N/A</v>
      </c>
      <c r="NJH252" s="225" t="e">
        <v>#N/A</v>
      </c>
      <c r="NJI252" s="225" t="e">
        <v>#N/A</v>
      </c>
      <c r="NJJ252" s="225" t="e">
        <v>#N/A</v>
      </c>
      <c r="NJK252" s="225" t="e">
        <v>#N/A</v>
      </c>
      <c r="NJL252" s="225" t="e">
        <v>#N/A</v>
      </c>
      <c r="NJM252" s="225" t="e">
        <v>#N/A</v>
      </c>
      <c r="NJN252" s="225" t="e">
        <v>#N/A</v>
      </c>
      <c r="NJO252" s="225" t="e">
        <v>#N/A</v>
      </c>
      <c r="NJP252" s="225" t="e">
        <v>#N/A</v>
      </c>
      <c r="NJQ252" s="225" t="e">
        <v>#N/A</v>
      </c>
      <c r="NJR252" s="225" t="e">
        <v>#N/A</v>
      </c>
      <c r="NJS252" s="225" t="e">
        <v>#N/A</v>
      </c>
      <c r="NJT252" s="225" t="e">
        <v>#N/A</v>
      </c>
      <c r="NJU252" s="225" t="e">
        <v>#N/A</v>
      </c>
      <c r="NJV252" s="225" t="e">
        <v>#N/A</v>
      </c>
      <c r="NJW252" s="225" t="e">
        <v>#N/A</v>
      </c>
      <c r="NJX252" s="225" t="e">
        <v>#N/A</v>
      </c>
      <c r="NJY252" s="225" t="e">
        <v>#N/A</v>
      </c>
      <c r="NJZ252" s="225" t="e">
        <v>#N/A</v>
      </c>
      <c r="NKA252" s="225" t="e">
        <v>#N/A</v>
      </c>
      <c r="NKB252" s="225" t="e">
        <v>#N/A</v>
      </c>
      <c r="NKC252" s="225" t="e">
        <v>#N/A</v>
      </c>
      <c r="NKD252" s="225" t="e">
        <v>#N/A</v>
      </c>
      <c r="NKE252" s="225" t="e">
        <v>#N/A</v>
      </c>
      <c r="NKF252" s="225" t="e">
        <v>#N/A</v>
      </c>
      <c r="NKG252" s="225" t="e">
        <v>#N/A</v>
      </c>
      <c r="NKH252" s="225" t="e">
        <v>#N/A</v>
      </c>
      <c r="NKI252" s="225" t="e">
        <v>#N/A</v>
      </c>
      <c r="NKJ252" s="225" t="e">
        <v>#N/A</v>
      </c>
      <c r="NKK252" s="225" t="e">
        <v>#N/A</v>
      </c>
      <c r="NKL252" s="225" t="e">
        <v>#N/A</v>
      </c>
      <c r="NKM252" s="225" t="e">
        <v>#N/A</v>
      </c>
      <c r="NKN252" s="225" t="e">
        <v>#N/A</v>
      </c>
      <c r="NKO252" s="225" t="e">
        <v>#N/A</v>
      </c>
      <c r="NKP252" s="225" t="e">
        <v>#N/A</v>
      </c>
      <c r="NKQ252" s="225" t="e">
        <v>#N/A</v>
      </c>
      <c r="NKR252" s="225" t="e">
        <v>#N/A</v>
      </c>
      <c r="NKS252" s="225" t="e">
        <v>#N/A</v>
      </c>
      <c r="NKT252" s="225" t="e">
        <v>#N/A</v>
      </c>
      <c r="NKU252" s="225" t="e">
        <v>#N/A</v>
      </c>
      <c r="NKV252" s="225" t="e">
        <v>#N/A</v>
      </c>
      <c r="NKW252" s="225" t="e">
        <v>#N/A</v>
      </c>
      <c r="NKX252" s="225" t="e">
        <v>#N/A</v>
      </c>
      <c r="NKY252" s="225" t="e">
        <v>#N/A</v>
      </c>
      <c r="NKZ252" s="225" t="e">
        <v>#N/A</v>
      </c>
      <c r="NLA252" s="225" t="e">
        <v>#N/A</v>
      </c>
      <c r="NLB252" s="225" t="e">
        <v>#N/A</v>
      </c>
      <c r="NLC252" s="225" t="e">
        <v>#N/A</v>
      </c>
      <c r="NLD252" s="225" t="e">
        <v>#N/A</v>
      </c>
      <c r="NLE252" s="225" t="e">
        <v>#N/A</v>
      </c>
      <c r="NLF252" s="225" t="e">
        <v>#N/A</v>
      </c>
      <c r="NLG252" s="225" t="e">
        <v>#N/A</v>
      </c>
      <c r="NLH252" s="225" t="e">
        <v>#N/A</v>
      </c>
      <c r="NLI252" s="225" t="e">
        <v>#N/A</v>
      </c>
      <c r="NLJ252" s="225" t="e">
        <v>#N/A</v>
      </c>
      <c r="NLK252" s="225" t="e">
        <v>#N/A</v>
      </c>
      <c r="NLL252" s="225" t="e">
        <v>#N/A</v>
      </c>
      <c r="NLM252" s="225" t="e">
        <v>#N/A</v>
      </c>
      <c r="NLN252" s="225" t="e">
        <v>#N/A</v>
      </c>
      <c r="NLO252" s="225" t="e">
        <v>#N/A</v>
      </c>
      <c r="NLP252" s="225" t="e">
        <v>#N/A</v>
      </c>
      <c r="NLQ252" s="225" t="e">
        <v>#N/A</v>
      </c>
      <c r="NLR252" s="225" t="e">
        <v>#N/A</v>
      </c>
      <c r="NLS252" s="225" t="e">
        <v>#N/A</v>
      </c>
      <c r="NLT252" s="225" t="e">
        <v>#N/A</v>
      </c>
      <c r="NLU252" s="225" t="e">
        <v>#N/A</v>
      </c>
      <c r="NLV252" s="225" t="e">
        <v>#N/A</v>
      </c>
      <c r="NLW252" s="225" t="e">
        <v>#N/A</v>
      </c>
      <c r="NLX252" s="225" t="e">
        <v>#N/A</v>
      </c>
      <c r="NLY252" s="225" t="e">
        <v>#N/A</v>
      </c>
      <c r="NLZ252" s="225" t="e">
        <v>#N/A</v>
      </c>
      <c r="NMA252" s="225" t="e">
        <v>#N/A</v>
      </c>
      <c r="NMB252" s="225" t="e">
        <v>#N/A</v>
      </c>
      <c r="NMC252" s="225" t="e">
        <v>#N/A</v>
      </c>
      <c r="NMD252" s="225" t="e">
        <v>#N/A</v>
      </c>
      <c r="NME252" s="225" t="e">
        <v>#N/A</v>
      </c>
      <c r="NMF252" s="225" t="e">
        <v>#N/A</v>
      </c>
      <c r="NMG252" s="225" t="e">
        <v>#N/A</v>
      </c>
      <c r="NMH252" s="225" t="e">
        <v>#N/A</v>
      </c>
      <c r="NMI252" s="225" t="e">
        <v>#N/A</v>
      </c>
      <c r="NMJ252" s="225" t="e">
        <v>#N/A</v>
      </c>
      <c r="NMK252" s="225" t="e">
        <v>#N/A</v>
      </c>
      <c r="NML252" s="225" t="e">
        <v>#N/A</v>
      </c>
      <c r="NMM252" s="225" t="e">
        <v>#N/A</v>
      </c>
      <c r="NMN252" s="225" t="e">
        <v>#N/A</v>
      </c>
      <c r="NMO252" s="225" t="e">
        <v>#N/A</v>
      </c>
      <c r="NMP252" s="225" t="e">
        <v>#N/A</v>
      </c>
      <c r="NMQ252" s="225" t="e">
        <v>#N/A</v>
      </c>
      <c r="NMR252" s="225" t="e">
        <v>#N/A</v>
      </c>
      <c r="NMS252" s="225" t="e">
        <v>#N/A</v>
      </c>
      <c r="NMT252" s="225" t="e">
        <v>#N/A</v>
      </c>
      <c r="NMU252" s="225" t="e">
        <v>#N/A</v>
      </c>
      <c r="NMV252" s="225" t="e">
        <v>#N/A</v>
      </c>
      <c r="NMW252" s="225" t="e">
        <v>#N/A</v>
      </c>
      <c r="NMX252" s="225" t="e">
        <v>#N/A</v>
      </c>
      <c r="NMY252" s="225" t="e">
        <v>#N/A</v>
      </c>
      <c r="NMZ252" s="225" t="e">
        <v>#N/A</v>
      </c>
      <c r="NNA252" s="225" t="e">
        <v>#N/A</v>
      </c>
      <c r="NNB252" s="225" t="e">
        <v>#N/A</v>
      </c>
      <c r="NNC252" s="225" t="e">
        <v>#N/A</v>
      </c>
      <c r="NND252" s="225" t="e">
        <v>#N/A</v>
      </c>
      <c r="NNE252" s="225" t="e">
        <v>#N/A</v>
      </c>
      <c r="NNF252" s="225" t="e">
        <v>#N/A</v>
      </c>
      <c r="NNG252" s="225" t="e">
        <v>#N/A</v>
      </c>
      <c r="NNH252" s="225" t="e">
        <v>#N/A</v>
      </c>
      <c r="NNI252" s="225" t="e">
        <v>#N/A</v>
      </c>
      <c r="NNJ252" s="225" t="e">
        <v>#N/A</v>
      </c>
      <c r="NNK252" s="225" t="e">
        <v>#N/A</v>
      </c>
      <c r="NNL252" s="225" t="e">
        <v>#N/A</v>
      </c>
      <c r="NNM252" s="225" t="e">
        <v>#N/A</v>
      </c>
      <c r="NNN252" s="225" t="e">
        <v>#N/A</v>
      </c>
      <c r="NNO252" s="225" t="e">
        <v>#N/A</v>
      </c>
      <c r="NNP252" s="225" t="e">
        <v>#N/A</v>
      </c>
      <c r="NNQ252" s="225" t="e">
        <v>#N/A</v>
      </c>
      <c r="NNR252" s="225" t="e">
        <v>#N/A</v>
      </c>
      <c r="NNS252" s="225" t="e">
        <v>#N/A</v>
      </c>
      <c r="NNT252" s="225" t="e">
        <v>#N/A</v>
      </c>
      <c r="NNU252" s="225" t="e">
        <v>#N/A</v>
      </c>
      <c r="NNV252" s="225" t="e">
        <v>#N/A</v>
      </c>
      <c r="NNW252" s="225" t="e">
        <v>#N/A</v>
      </c>
      <c r="NNX252" s="225" t="e">
        <v>#N/A</v>
      </c>
      <c r="NNY252" s="225" t="e">
        <v>#N/A</v>
      </c>
      <c r="NNZ252" s="225" t="e">
        <v>#N/A</v>
      </c>
      <c r="NOA252" s="225" t="e">
        <v>#N/A</v>
      </c>
      <c r="NOB252" s="225" t="e">
        <v>#N/A</v>
      </c>
      <c r="NOC252" s="225" t="e">
        <v>#N/A</v>
      </c>
      <c r="NOD252" s="225" t="e">
        <v>#N/A</v>
      </c>
      <c r="NOE252" s="225" t="e">
        <v>#N/A</v>
      </c>
      <c r="NOF252" s="225" t="e">
        <v>#N/A</v>
      </c>
      <c r="NOG252" s="225" t="e">
        <v>#N/A</v>
      </c>
      <c r="NOH252" s="225" t="e">
        <v>#N/A</v>
      </c>
      <c r="NOI252" s="225" t="e">
        <v>#N/A</v>
      </c>
      <c r="NOJ252" s="225" t="e">
        <v>#N/A</v>
      </c>
      <c r="NOK252" s="225" t="e">
        <v>#N/A</v>
      </c>
      <c r="NOL252" s="225" t="e">
        <v>#N/A</v>
      </c>
      <c r="NOM252" s="225" t="e">
        <v>#N/A</v>
      </c>
      <c r="NON252" s="225" t="e">
        <v>#N/A</v>
      </c>
      <c r="NOO252" s="225" t="e">
        <v>#N/A</v>
      </c>
      <c r="NOP252" s="225" t="e">
        <v>#N/A</v>
      </c>
      <c r="NOQ252" s="225" t="e">
        <v>#N/A</v>
      </c>
      <c r="NOR252" s="225" t="e">
        <v>#N/A</v>
      </c>
      <c r="NOS252" s="225" t="e">
        <v>#N/A</v>
      </c>
      <c r="NOT252" s="225" t="e">
        <v>#N/A</v>
      </c>
      <c r="NOU252" s="225" t="e">
        <v>#N/A</v>
      </c>
      <c r="NOV252" s="225" t="e">
        <v>#N/A</v>
      </c>
      <c r="NOW252" s="225" t="e">
        <v>#N/A</v>
      </c>
      <c r="NOX252" s="225" t="e">
        <v>#N/A</v>
      </c>
      <c r="NOY252" s="225" t="e">
        <v>#N/A</v>
      </c>
      <c r="NOZ252" s="225" t="e">
        <v>#N/A</v>
      </c>
      <c r="NPA252" s="225" t="e">
        <v>#N/A</v>
      </c>
      <c r="NPB252" s="225" t="e">
        <v>#N/A</v>
      </c>
      <c r="NPC252" s="225" t="e">
        <v>#N/A</v>
      </c>
      <c r="NPD252" s="225" t="e">
        <v>#N/A</v>
      </c>
      <c r="NPE252" s="225" t="e">
        <v>#N/A</v>
      </c>
      <c r="NPF252" s="225" t="e">
        <v>#N/A</v>
      </c>
      <c r="NPG252" s="225" t="e">
        <v>#N/A</v>
      </c>
      <c r="NPH252" s="225" t="e">
        <v>#N/A</v>
      </c>
      <c r="NPI252" s="225" t="e">
        <v>#N/A</v>
      </c>
      <c r="NPJ252" s="225" t="e">
        <v>#N/A</v>
      </c>
      <c r="NPK252" s="225" t="e">
        <v>#N/A</v>
      </c>
      <c r="NPL252" s="225" t="e">
        <v>#N/A</v>
      </c>
      <c r="NPM252" s="225" t="e">
        <v>#N/A</v>
      </c>
      <c r="NPN252" s="225" t="e">
        <v>#N/A</v>
      </c>
      <c r="NPO252" s="225" t="e">
        <v>#N/A</v>
      </c>
      <c r="NPP252" s="225" t="e">
        <v>#N/A</v>
      </c>
      <c r="NPQ252" s="225" t="e">
        <v>#N/A</v>
      </c>
      <c r="NPR252" s="225" t="e">
        <v>#N/A</v>
      </c>
      <c r="NPS252" s="225" t="e">
        <v>#N/A</v>
      </c>
      <c r="NPT252" s="225" t="e">
        <v>#N/A</v>
      </c>
      <c r="NPU252" s="225" t="e">
        <v>#N/A</v>
      </c>
      <c r="NPV252" s="225" t="e">
        <v>#N/A</v>
      </c>
      <c r="NPW252" s="225" t="e">
        <v>#N/A</v>
      </c>
      <c r="NPX252" s="225" t="e">
        <v>#N/A</v>
      </c>
      <c r="NPY252" s="225" t="e">
        <v>#N/A</v>
      </c>
      <c r="NPZ252" s="225" t="e">
        <v>#N/A</v>
      </c>
      <c r="NQA252" s="225" t="e">
        <v>#N/A</v>
      </c>
      <c r="NQB252" s="225" t="e">
        <v>#N/A</v>
      </c>
      <c r="NQC252" s="225" t="e">
        <v>#N/A</v>
      </c>
      <c r="NQD252" s="225" t="e">
        <v>#N/A</v>
      </c>
      <c r="NQE252" s="225" t="e">
        <v>#N/A</v>
      </c>
      <c r="NQF252" s="225" t="e">
        <v>#N/A</v>
      </c>
      <c r="NQG252" s="225" t="e">
        <v>#N/A</v>
      </c>
      <c r="NQH252" s="225" t="e">
        <v>#N/A</v>
      </c>
      <c r="NQI252" s="225" t="e">
        <v>#N/A</v>
      </c>
      <c r="NQJ252" s="225" t="e">
        <v>#N/A</v>
      </c>
      <c r="NQK252" s="225" t="e">
        <v>#N/A</v>
      </c>
      <c r="NQL252" s="225" t="e">
        <v>#N/A</v>
      </c>
      <c r="NQM252" s="225" t="e">
        <v>#N/A</v>
      </c>
      <c r="NQN252" s="225" t="e">
        <v>#N/A</v>
      </c>
      <c r="NQO252" s="225" t="e">
        <v>#N/A</v>
      </c>
      <c r="NQP252" s="225" t="e">
        <v>#N/A</v>
      </c>
      <c r="NQQ252" s="225" t="e">
        <v>#N/A</v>
      </c>
      <c r="NQR252" s="225" t="e">
        <v>#N/A</v>
      </c>
      <c r="NQS252" s="225" t="e">
        <v>#N/A</v>
      </c>
      <c r="NQT252" s="225" t="e">
        <v>#N/A</v>
      </c>
      <c r="NQU252" s="225" t="e">
        <v>#N/A</v>
      </c>
      <c r="NQV252" s="225" t="e">
        <v>#N/A</v>
      </c>
      <c r="NQW252" s="225" t="e">
        <v>#N/A</v>
      </c>
      <c r="NQX252" s="225" t="e">
        <v>#N/A</v>
      </c>
      <c r="NQY252" s="225" t="e">
        <v>#N/A</v>
      </c>
      <c r="NQZ252" s="225" t="e">
        <v>#N/A</v>
      </c>
      <c r="NRA252" s="225" t="e">
        <v>#N/A</v>
      </c>
      <c r="NRB252" s="225" t="e">
        <v>#N/A</v>
      </c>
      <c r="NRC252" s="225" t="e">
        <v>#N/A</v>
      </c>
      <c r="NRD252" s="225" t="e">
        <v>#N/A</v>
      </c>
      <c r="NRE252" s="225" t="e">
        <v>#N/A</v>
      </c>
      <c r="NRF252" s="225" t="e">
        <v>#N/A</v>
      </c>
      <c r="NRG252" s="225" t="e">
        <v>#N/A</v>
      </c>
      <c r="NRH252" s="225" t="e">
        <v>#N/A</v>
      </c>
      <c r="NRI252" s="225" t="e">
        <v>#N/A</v>
      </c>
      <c r="NRJ252" s="225" t="e">
        <v>#N/A</v>
      </c>
      <c r="NRK252" s="225" t="e">
        <v>#N/A</v>
      </c>
      <c r="NRL252" s="225" t="e">
        <v>#N/A</v>
      </c>
      <c r="NRM252" s="225" t="e">
        <v>#N/A</v>
      </c>
      <c r="NRN252" s="225" t="e">
        <v>#N/A</v>
      </c>
      <c r="NRO252" s="225" t="e">
        <v>#N/A</v>
      </c>
      <c r="NRP252" s="225" t="e">
        <v>#N/A</v>
      </c>
      <c r="NRQ252" s="225" t="e">
        <v>#N/A</v>
      </c>
      <c r="NRR252" s="225" t="e">
        <v>#N/A</v>
      </c>
      <c r="NRS252" s="225" t="e">
        <v>#N/A</v>
      </c>
      <c r="NRT252" s="225" t="e">
        <v>#N/A</v>
      </c>
      <c r="NRU252" s="225" t="e">
        <v>#N/A</v>
      </c>
      <c r="NRV252" s="225" t="e">
        <v>#N/A</v>
      </c>
      <c r="NRW252" s="225" t="e">
        <v>#N/A</v>
      </c>
      <c r="NRX252" s="225" t="e">
        <v>#N/A</v>
      </c>
      <c r="NRY252" s="225" t="e">
        <v>#N/A</v>
      </c>
      <c r="NRZ252" s="225" t="e">
        <v>#N/A</v>
      </c>
      <c r="NSA252" s="225" t="e">
        <v>#N/A</v>
      </c>
      <c r="NSB252" s="225" t="e">
        <v>#N/A</v>
      </c>
      <c r="NSC252" s="225" t="e">
        <v>#N/A</v>
      </c>
      <c r="NSD252" s="225" t="e">
        <v>#N/A</v>
      </c>
      <c r="NSE252" s="225" t="e">
        <v>#N/A</v>
      </c>
      <c r="NSF252" s="225" t="e">
        <v>#N/A</v>
      </c>
      <c r="NSG252" s="225" t="e">
        <v>#N/A</v>
      </c>
      <c r="NSH252" s="225" t="e">
        <v>#N/A</v>
      </c>
      <c r="NSI252" s="225" t="e">
        <v>#N/A</v>
      </c>
      <c r="NSJ252" s="225" t="e">
        <v>#N/A</v>
      </c>
      <c r="NSK252" s="225" t="e">
        <v>#N/A</v>
      </c>
      <c r="NSL252" s="225" t="e">
        <v>#N/A</v>
      </c>
      <c r="NSM252" s="225" t="e">
        <v>#N/A</v>
      </c>
      <c r="NSN252" s="225" t="e">
        <v>#N/A</v>
      </c>
      <c r="NSO252" s="225" t="e">
        <v>#N/A</v>
      </c>
      <c r="NSP252" s="225" t="e">
        <v>#N/A</v>
      </c>
      <c r="NSQ252" s="225" t="e">
        <v>#N/A</v>
      </c>
      <c r="NSR252" s="225" t="e">
        <v>#N/A</v>
      </c>
      <c r="NSS252" s="225" t="e">
        <v>#N/A</v>
      </c>
      <c r="NST252" s="225" t="e">
        <v>#N/A</v>
      </c>
      <c r="NSU252" s="225" t="e">
        <v>#N/A</v>
      </c>
      <c r="NSV252" s="225" t="e">
        <v>#N/A</v>
      </c>
      <c r="NSW252" s="225" t="e">
        <v>#N/A</v>
      </c>
      <c r="NSX252" s="225" t="e">
        <v>#N/A</v>
      </c>
      <c r="NSY252" s="225" t="e">
        <v>#N/A</v>
      </c>
      <c r="NSZ252" s="225" t="e">
        <v>#N/A</v>
      </c>
      <c r="NTA252" s="225" t="e">
        <v>#N/A</v>
      </c>
      <c r="NTB252" s="225" t="e">
        <v>#N/A</v>
      </c>
      <c r="NTC252" s="225" t="e">
        <v>#N/A</v>
      </c>
      <c r="NTD252" s="225" t="e">
        <v>#N/A</v>
      </c>
      <c r="NTE252" s="225" t="e">
        <v>#N/A</v>
      </c>
      <c r="NTF252" s="225" t="e">
        <v>#N/A</v>
      </c>
      <c r="NTG252" s="225" t="e">
        <v>#N/A</v>
      </c>
      <c r="NTH252" s="225" t="e">
        <v>#N/A</v>
      </c>
      <c r="NTI252" s="225" t="e">
        <v>#N/A</v>
      </c>
      <c r="NTJ252" s="225" t="e">
        <v>#N/A</v>
      </c>
      <c r="NTK252" s="225" t="e">
        <v>#N/A</v>
      </c>
      <c r="NTL252" s="225" t="e">
        <v>#N/A</v>
      </c>
      <c r="NTM252" s="225" t="e">
        <v>#N/A</v>
      </c>
      <c r="NTN252" s="225" t="e">
        <v>#N/A</v>
      </c>
      <c r="NTO252" s="225" t="e">
        <v>#N/A</v>
      </c>
      <c r="NTP252" s="225" t="e">
        <v>#N/A</v>
      </c>
      <c r="NTQ252" s="225" t="e">
        <v>#N/A</v>
      </c>
      <c r="NTR252" s="225" t="e">
        <v>#N/A</v>
      </c>
      <c r="NTS252" s="225" t="e">
        <v>#N/A</v>
      </c>
      <c r="NTT252" s="225" t="e">
        <v>#N/A</v>
      </c>
      <c r="NTU252" s="225" t="e">
        <v>#N/A</v>
      </c>
      <c r="NTV252" s="225" t="e">
        <v>#N/A</v>
      </c>
      <c r="NTW252" s="225" t="e">
        <v>#N/A</v>
      </c>
      <c r="NTX252" s="225" t="e">
        <v>#N/A</v>
      </c>
      <c r="NTY252" s="225" t="e">
        <v>#N/A</v>
      </c>
      <c r="NTZ252" s="225" t="e">
        <v>#N/A</v>
      </c>
      <c r="NUA252" s="225" t="e">
        <v>#N/A</v>
      </c>
      <c r="NUB252" s="225" t="e">
        <v>#N/A</v>
      </c>
      <c r="NUC252" s="225" t="e">
        <v>#N/A</v>
      </c>
      <c r="NUD252" s="225" t="e">
        <v>#N/A</v>
      </c>
      <c r="NUE252" s="225" t="e">
        <v>#N/A</v>
      </c>
      <c r="NUF252" s="225" t="e">
        <v>#N/A</v>
      </c>
      <c r="NUG252" s="225" t="e">
        <v>#N/A</v>
      </c>
      <c r="NUH252" s="225" t="e">
        <v>#N/A</v>
      </c>
      <c r="NUI252" s="225" t="e">
        <v>#N/A</v>
      </c>
      <c r="NUJ252" s="225" t="e">
        <v>#N/A</v>
      </c>
      <c r="NUK252" s="225" t="e">
        <v>#N/A</v>
      </c>
      <c r="NUL252" s="225" t="e">
        <v>#N/A</v>
      </c>
      <c r="NUM252" s="225" t="e">
        <v>#N/A</v>
      </c>
      <c r="NUN252" s="225" t="e">
        <v>#N/A</v>
      </c>
      <c r="NUO252" s="225" t="e">
        <v>#N/A</v>
      </c>
      <c r="NUP252" s="225" t="e">
        <v>#N/A</v>
      </c>
      <c r="NUQ252" s="225" t="e">
        <v>#N/A</v>
      </c>
      <c r="NUR252" s="225" t="e">
        <v>#N/A</v>
      </c>
      <c r="NUS252" s="225" t="e">
        <v>#N/A</v>
      </c>
      <c r="NUT252" s="225" t="e">
        <v>#N/A</v>
      </c>
      <c r="NUU252" s="225" t="e">
        <v>#N/A</v>
      </c>
      <c r="NUV252" s="225" t="e">
        <v>#N/A</v>
      </c>
      <c r="NUW252" s="225" t="e">
        <v>#N/A</v>
      </c>
      <c r="NUX252" s="225" t="e">
        <v>#N/A</v>
      </c>
      <c r="NUY252" s="225" t="e">
        <v>#N/A</v>
      </c>
      <c r="NUZ252" s="225" t="e">
        <v>#N/A</v>
      </c>
      <c r="NVA252" s="225" t="e">
        <v>#N/A</v>
      </c>
      <c r="NVB252" s="225" t="e">
        <v>#N/A</v>
      </c>
      <c r="NVC252" s="225" t="e">
        <v>#N/A</v>
      </c>
      <c r="NVD252" s="225" t="e">
        <v>#N/A</v>
      </c>
      <c r="NVE252" s="225" t="e">
        <v>#N/A</v>
      </c>
      <c r="NVF252" s="225" t="e">
        <v>#N/A</v>
      </c>
      <c r="NVG252" s="225" t="e">
        <v>#N/A</v>
      </c>
      <c r="NVH252" s="225" t="e">
        <v>#N/A</v>
      </c>
      <c r="NVI252" s="225" t="e">
        <v>#N/A</v>
      </c>
      <c r="NVJ252" s="225" t="e">
        <v>#N/A</v>
      </c>
      <c r="NVK252" s="225" t="e">
        <v>#N/A</v>
      </c>
      <c r="NVL252" s="225" t="e">
        <v>#N/A</v>
      </c>
      <c r="NVM252" s="225" t="e">
        <v>#N/A</v>
      </c>
      <c r="NVN252" s="225" t="e">
        <v>#N/A</v>
      </c>
      <c r="NVO252" s="225" t="e">
        <v>#N/A</v>
      </c>
      <c r="NVP252" s="225" t="e">
        <v>#N/A</v>
      </c>
      <c r="NVQ252" s="225" t="e">
        <v>#N/A</v>
      </c>
      <c r="NVR252" s="225" t="e">
        <v>#N/A</v>
      </c>
      <c r="NVS252" s="225" t="e">
        <v>#N/A</v>
      </c>
      <c r="NVT252" s="225" t="e">
        <v>#N/A</v>
      </c>
      <c r="NVU252" s="225" t="e">
        <v>#N/A</v>
      </c>
      <c r="NVV252" s="225" t="e">
        <v>#N/A</v>
      </c>
      <c r="NVW252" s="225" t="e">
        <v>#N/A</v>
      </c>
      <c r="NVX252" s="225" t="e">
        <v>#N/A</v>
      </c>
      <c r="NVY252" s="225" t="e">
        <v>#N/A</v>
      </c>
      <c r="NVZ252" s="225" t="e">
        <v>#N/A</v>
      </c>
      <c r="NWA252" s="225" t="e">
        <v>#N/A</v>
      </c>
      <c r="NWB252" s="225" t="e">
        <v>#N/A</v>
      </c>
      <c r="NWC252" s="225" t="e">
        <v>#N/A</v>
      </c>
      <c r="NWD252" s="225" t="e">
        <v>#N/A</v>
      </c>
      <c r="NWE252" s="225" t="e">
        <v>#N/A</v>
      </c>
      <c r="NWF252" s="225" t="e">
        <v>#N/A</v>
      </c>
      <c r="NWG252" s="225" t="e">
        <v>#N/A</v>
      </c>
      <c r="NWH252" s="225" t="e">
        <v>#N/A</v>
      </c>
      <c r="NWI252" s="225" t="e">
        <v>#N/A</v>
      </c>
      <c r="NWJ252" s="225" t="e">
        <v>#N/A</v>
      </c>
      <c r="NWK252" s="225" t="e">
        <v>#N/A</v>
      </c>
      <c r="NWL252" s="225" t="e">
        <v>#N/A</v>
      </c>
      <c r="NWM252" s="225" t="e">
        <v>#N/A</v>
      </c>
      <c r="NWN252" s="225" t="e">
        <v>#N/A</v>
      </c>
      <c r="NWO252" s="225" t="e">
        <v>#N/A</v>
      </c>
      <c r="NWP252" s="225" t="e">
        <v>#N/A</v>
      </c>
      <c r="NWQ252" s="225" t="e">
        <v>#N/A</v>
      </c>
      <c r="NWR252" s="225" t="e">
        <v>#N/A</v>
      </c>
      <c r="NWS252" s="225" t="e">
        <v>#N/A</v>
      </c>
      <c r="NWT252" s="225" t="e">
        <v>#N/A</v>
      </c>
      <c r="NWU252" s="225" t="e">
        <v>#N/A</v>
      </c>
      <c r="NWV252" s="225" t="e">
        <v>#N/A</v>
      </c>
      <c r="NWW252" s="225" t="e">
        <v>#N/A</v>
      </c>
      <c r="NWX252" s="225" t="e">
        <v>#N/A</v>
      </c>
      <c r="NWY252" s="225" t="e">
        <v>#N/A</v>
      </c>
      <c r="NWZ252" s="225" t="e">
        <v>#N/A</v>
      </c>
      <c r="NXA252" s="225" t="e">
        <v>#N/A</v>
      </c>
      <c r="NXB252" s="225" t="e">
        <v>#N/A</v>
      </c>
      <c r="NXC252" s="225" t="e">
        <v>#N/A</v>
      </c>
      <c r="NXD252" s="225" t="e">
        <v>#N/A</v>
      </c>
      <c r="NXE252" s="225" t="e">
        <v>#N/A</v>
      </c>
      <c r="NXF252" s="225" t="e">
        <v>#N/A</v>
      </c>
      <c r="NXG252" s="225" t="e">
        <v>#N/A</v>
      </c>
      <c r="NXH252" s="225" t="e">
        <v>#N/A</v>
      </c>
      <c r="NXI252" s="225" t="e">
        <v>#N/A</v>
      </c>
      <c r="NXJ252" s="225" t="e">
        <v>#N/A</v>
      </c>
      <c r="NXK252" s="225" t="e">
        <v>#N/A</v>
      </c>
      <c r="NXL252" s="225" t="e">
        <v>#N/A</v>
      </c>
      <c r="NXM252" s="225" t="e">
        <v>#N/A</v>
      </c>
      <c r="NXN252" s="225" t="e">
        <v>#N/A</v>
      </c>
      <c r="NXO252" s="225" t="e">
        <v>#N/A</v>
      </c>
      <c r="NXP252" s="225" t="e">
        <v>#N/A</v>
      </c>
      <c r="NXQ252" s="225" t="e">
        <v>#N/A</v>
      </c>
      <c r="NXR252" s="225" t="e">
        <v>#N/A</v>
      </c>
      <c r="NXS252" s="225" t="e">
        <v>#N/A</v>
      </c>
      <c r="NXT252" s="225" t="e">
        <v>#N/A</v>
      </c>
      <c r="NXU252" s="225" t="e">
        <v>#N/A</v>
      </c>
      <c r="NXV252" s="225" t="e">
        <v>#N/A</v>
      </c>
      <c r="NXW252" s="225" t="e">
        <v>#N/A</v>
      </c>
      <c r="NXX252" s="225" t="e">
        <v>#N/A</v>
      </c>
      <c r="NXY252" s="225" t="e">
        <v>#N/A</v>
      </c>
      <c r="NXZ252" s="225" t="e">
        <v>#N/A</v>
      </c>
      <c r="NYA252" s="225" t="e">
        <v>#N/A</v>
      </c>
      <c r="NYB252" s="225" t="e">
        <v>#N/A</v>
      </c>
      <c r="NYC252" s="225" t="e">
        <v>#N/A</v>
      </c>
      <c r="NYD252" s="225" t="e">
        <v>#N/A</v>
      </c>
      <c r="NYE252" s="225" t="e">
        <v>#N/A</v>
      </c>
      <c r="NYF252" s="225" t="e">
        <v>#N/A</v>
      </c>
      <c r="NYG252" s="225" t="e">
        <v>#N/A</v>
      </c>
      <c r="NYH252" s="225" t="e">
        <v>#N/A</v>
      </c>
      <c r="NYI252" s="225" t="e">
        <v>#N/A</v>
      </c>
      <c r="NYJ252" s="225" t="e">
        <v>#N/A</v>
      </c>
      <c r="NYK252" s="225" t="e">
        <v>#N/A</v>
      </c>
      <c r="NYL252" s="225" t="e">
        <v>#N/A</v>
      </c>
      <c r="NYM252" s="225" t="e">
        <v>#N/A</v>
      </c>
      <c r="NYN252" s="225" t="e">
        <v>#N/A</v>
      </c>
      <c r="NYO252" s="225" t="e">
        <v>#N/A</v>
      </c>
      <c r="NYP252" s="225" t="e">
        <v>#N/A</v>
      </c>
      <c r="NYQ252" s="225" t="e">
        <v>#N/A</v>
      </c>
      <c r="NYR252" s="225" t="e">
        <v>#N/A</v>
      </c>
      <c r="NYS252" s="225" t="e">
        <v>#N/A</v>
      </c>
      <c r="NYT252" s="225" t="e">
        <v>#N/A</v>
      </c>
      <c r="NYU252" s="225" t="e">
        <v>#N/A</v>
      </c>
      <c r="NYV252" s="225" t="e">
        <v>#N/A</v>
      </c>
      <c r="NYW252" s="225" t="e">
        <v>#N/A</v>
      </c>
      <c r="NYX252" s="225" t="e">
        <v>#N/A</v>
      </c>
      <c r="NYY252" s="225" t="e">
        <v>#N/A</v>
      </c>
      <c r="NYZ252" s="225" t="e">
        <v>#N/A</v>
      </c>
      <c r="NZA252" s="225" t="e">
        <v>#N/A</v>
      </c>
      <c r="NZB252" s="225" t="e">
        <v>#N/A</v>
      </c>
      <c r="NZC252" s="225" t="e">
        <v>#N/A</v>
      </c>
      <c r="NZD252" s="225" t="e">
        <v>#N/A</v>
      </c>
      <c r="NZE252" s="225" t="e">
        <v>#N/A</v>
      </c>
      <c r="NZF252" s="225" t="e">
        <v>#N/A</v>
      </c>
      <c r="NZG252" s="225" t="e">
        <v>#N/A</v>
      </c>
      <c r="NZH252" s="225" t="e">
        <v>#N/A</v>
      </c>
      <c r="NZI252" s="225" t="e">
        <v>#N/A</v>
      </c>
      <c r="NZJ252" s="225" t="e">
        <v>#N/A</v>
      </c>
      <c r="NZK252" s="225" t="e">
        <v>#N/A</v>
      </c>
      <c r="NZL252" s="225" t="e">
        <v>#N/A</v>
      </c>
      <c r="NZM252" s="225" t="e">
        <v>#N/A</v>
      </c>
      <c r="NZN252" s="225" t="e">
        <v>#N/A</v>
      </c>
      <c r="NZO252" s="225" t="e">
        <v>#N/A</v>
      </c>
      <c r="NZP252" s="225" t="e">
        <v>#N/A</v>
      </c>
      <c r="NZQ252" s="225" t="e">
        <v>#N/A</v>
      </c>
      <c r="NZR252" s="225" t="e">
        <v>#N/A</v>
      </c>
      <c r="NZS252" s="225" t="e">
        <v>#N/A</v>
      </c>
      <c r="NZT252" s="225" t="e">
        <v>#N/A</v>
      </c>
      <c r="NZU252" s="225" t="e">
        <v>#N/A</v>
      </c>
      <c r="NZV252" s="225" t="e">
        <v>#N/A</v>
      </c>
      <c r="NZW252" s="225" t="e">
        <v>#N/A</v>
      </c>
      <c r="NZX252" s="225" t="e">
        <v>#N/A</v>
      </c>
      <c r="NZY252" s="225" t="e">
        <v>#N/A</v>
      </c>
      <c r="NZZ252" s="225" t="e">
        <v>#N/A</v>
      </c>
      <c r="OAA252" s="225" t="e">
        <v>#N/A</v>
      </c>
      <c r="OAB252" s="225" t="e">
        <v>#N/A</v>
      </c>
      <c r="OAC252" s="225" t="e">
        <v>#N/A</v>
      </c>
      <c r="OAD252" s="225" t="e">
        <v>#N/A</v>
      </c>
      <c r="OAE252" s="225" t="e">
        <v>#N/A</v>
      </c>
      <c r="OAF252" s="225" t="e">
        <v>#N/A</v>
      </c>
      <c r="OAG252" s="225" t="e">
        <v>#N/A</v>
      </c>
      <c r="OAH252" s="225" t="e">
        <v>#N/A</v>
      </c>
      <c r="OAI252" s="225" t="e">
        <v>#N/A</v>
      </c>
      <c r="OAJ252" s="225" t="e">
        <v>#N/A</v>
      </c>
      <c r="OAK252" s="225" t="e">
        <v>#N/A</v>
      </c>
      <c r="OAL252" s="225" t="e">
        <v>#N/A</v>
      </c>
      <c r="OAM252" s="225" t="e">
        <v>#N/A</v>
      </c>
      <c r="OAN252" s="225" t="e">
        <v>#N/A</v>
      </c>
      <c r="OAO252" s="225" t="e">
        <v>#N/A</v>
      </c>
      <c r="OAP252" s="225" t="e">
        <v>#N/A</v>
      </c>
      <c r="OAQ252" s="225" t="e">
        <v>#N/A</v>
      </c>
      <c r="OAR252" s="225" t="e">
        <v>#N/A</v>
      </c>
      <c r="OAS252" s="225" t="e">
        <v>#N/A</v>
      </c>
      <c r="OAT252" s="225" t="e">
        <v>#N/A</v>
      </c>
      <c r="OAU252" s="225" t="e">
        <v>#N/A</v>
      </c>
      <c r="OAV252" s="225" t="e">
        <v>#N/A</v>
      </c>
      <c r="OAW252" s="225" t="e">
        <v>#N/A</v>
      </c>
      <c r="OAX252" s="225" t="e">
        <v>#N/A</v>
      </c>
      <c r="OAY252" s="225" t="e">
        <v>#N/A</v>
      </c>
      <c r="OAZ252" s="225" t="e">
        <v>#N/A</v>
      </c>
      <c r="OBA252" s="225" t="e">
        <v>#N/A</v>
      </c>
      <c r="OBB252" s="225" t="e">
        <v>#N/A</v>
      </c>
      <c r="OBC252" s="225" t="e">
        <v>#N/A</v>
      </c>
      <c r="OBD252" s="225" t="e">
        <v>#N/A</v>
      </c>
      <c r="OBE252" s="225" t="e">
        <v>#N/A</v>
      </c>
      <c r="OBF252" s="225" t="e">
        <v>#N/A</v>
      </c>
      <c r="OBG252" s="225" t="e">
        <v>#N/A</v>
      </c>
      <c r="OBH252" s="225" t="e">
        <v>#N/A</v>
      </c>
      <c r="OBI252" s="225" t="e">
        <v>#N/A</v>
      </c>
      <c r="OBJ252" s="225" t="e">
        <v>#N/A</v>
      </c>
      <c r="OBK252" s="225" t="e">
        <v>#N/A</v>
      </c>
      <c r="OBL252" s="225" t="e">
        <v>#N/A</v>
      </c>
      <c r="OBM252" s="225" t="e">
        <v>#N/A</v>
      </c>
      <c r="OBN252" s="225" t="e">
        <v>#N/A</v>
      </c>
      <c r="OBO252" s="225" t="e">
        <v>#N/A</v>
      </c>
      <c r="OBP252" s="225" t="e">
        <v>#N/A</v>
      </c>
      <c r="OBQ252" s="225" t="e">
        <v>#N/A</v>
      </c>
      <c r="OBR252" s="225" t="e">
        <v>#N/A</v>
      </c>
      <c r="OBS252" s="225" t="e">
        <v>#N/A</v>
      </c>
      <c r="OBT252" s="225" t="e">
        <v>#N/A</v>
      </c>
      <c r="OBU252" s="225" t="e">
        <v>#N/A</v>
      </c>
      <c r="OBV252" s="225" t="e">
        <v>#N/A</v>
      </c>
      <c r="OBW252" s="225" t="e">
        <v>#N/A</v>
      </c>
      <c r="OBX252" s="225" t="e">
        <v>#N/A</v>
      </c>
      <c r="OBY252" s="225" t="e">
        <v>#N/A</v>
      </c>
      <c r="OBZ252" s="225" t="e">
        <v>#N/A</v>
      </c>
      <c r="OCA252" s="225" t="e">
        <v>#N/A</v>
      </c>
      <c r="OCB252" s="225" t="e">
        <v>#N/A</v>
      </c>
      <c r="OCC252" s="225" t="e">
        <v>#N/A</v>
      </c>
      <c r="OCD252" s="225" t="e">
        <v>#N/A</v>
      </c>
      <c r="OCE252" s="225" t="e">
        <v>#N/A</v>
      </c>
      <c r="OCF252" s="225" t="e">
        <v>#N/A</v>
      </c>
      <c r="OCG252" s="225" t="e">
        <v>#N/A</v>
      </c>
      <c r="OCH252" s="225" t="e">
        <v>#N/A</v>
      </c>
      <c r="OCI252" s="225" t="e">
        <v>#N/A</v>
      </c>
      <c r="OCJ252" s="225" t="e">
        <v>#N/A</v>
      </c>
      <c r="OCK252" s="225" t="e">
        <v>#N/A</v>
      </c>
      <c r="OCL252" s="225" t="e">
        <v>#N/A</v>
      </c>
      <c r="OCM252" s="225" t="e">
        <v>#N/A</v>
      </c>
      <c r="OCN252" s="225" t="e">
        <v>#N/A</v>
      </c>
      <c r="OCO252" s="225" t="e">
        <v>#N/A</v>
      </c>
      <c r="OCP252" s="225" t="e">
        <v>#N/A</v>
      </c>
      <c r="OCQ252" s="225" t="e">
        <v>#N/A</v>
      </c>
      <c r="OCR252" s="225" t="e">
        <v>#N/A</v>
      </c>
      <c r="OCS252" s="225" t="e">
        <v>#N/A</v>
      </c>
      <c r="OCT252" s="225" t="e">
        <v>#N/A</v>
      </c>
      <c r="OCU252" s="225" t="e">
        <v>#N/A</v>
      </c>
      <c r="OCV252" s="225" t="e">
        <v>#N/A</v>
      </c>
      <c r="OCW252" s="225" t="e">
        <v>#N/A</v>
      </c>
      <c r="OCX252" s="225" t="e">
        <v>#N/A</v>
      </c>
      <c r="OCY252" s="225" t="e">
        <v>#N/A</v>
      </c>
      <c r="OCZ252" s="225" t="e">
        <v>#N/A</v>
      </c>
      <c r="ODA252" s="225" t="e">
        <v>#N/A</v>
      </c>
      <c r="ODB252" s="225" t="e">
        <v>#N/A</v>
      </c>
      <c r="ODC252" s="225" t="e">
        <v>#N/A</v>
      </c>
      <c r="ODD252" s="225" t="e">
        <v>#N/A</v>
      </c>
      <c r="ODE252" s="225" t="e">
        <v>#N/A</v>
      </c>
      <c r="ODF252" s="225" t="e">
        <v>#N/A</v>
      </c>
      <c r="ODG252" s="225" t="e">
        <v>#N/A</v>
      </c>
      <c r="ODH252" s="225" t="e">
        <v>#N/A</v>
      </c>
      <c r="ODI252" s="225" t="e">
        <v>#N/A</v>
      </c>
      <c r="ODJ252" s="225" t="e">
        <v>#N/A</v>
      </c>
      <c r="ODK252" s="225" t="e">
        <v>#N/A</v>
      </c>
      <c r="ODL252" s="225" t="e">
        <v>#N/A</v>
      </c>
      <c r="ODM252" s="225" t="e">
        <v>#N/A</v>
      </c>
      <c r="ODN252" s="225" t="e">
        <v>#N/A</v>
      </c>
      <c r="ODO252" s="225" t="e">
        <v>#N/A</v>
      </c>
      <c r="ODP252" s="225" t="e">
        <v>#N/A</v>
      </c>
      <c r="ODQ252" s="225" t="e">
        <v>#N/A</v>
      </c>
      <c r="ODR252" s="225" t="e">
        <v>#N/A</v>
      </c>
      <c r="ODS252" s="225" t="e">
        <v>#N/A</v>
      </c>
      <c r="ODT252" s="225" t="e">
        <v>#N/A</v>
      </c>
      <c r="ODU252" s="225" t="e">
        <v>#N/A</v>
      </c>
      <c r="ODV252" s="225" t="e">
        <v>#N/A</v>
      </c>
      <c r="ODW252" s="225" t="e">
        <v>#N/A</v>
      </c>
      <c r="ODX252" s="225" t="e">
        <v>#N/A</v>
      </c>
      <c r="ODY252" s="225" t="e">
        <v>#N/A</v>
      </c>
      <c r="ODZ252" s="225" t="e">
        <v>#N/A</v>
      </c>
      <c r="OEA252" s="225" t="e">
        <v>#N/A</v>
      </c>
      <c r="OEB252" s="225" t="e">
        <v>#N/A</v>
      </c>
      <c r="OEC252" s="225" t="e">
        <v>#N/A</v>
      </c>
      <c r="OED252" s="225" t="e">
        <v>#N/A</v>
      </c>
      <c r="OEE252" s="225" t="e">
        <v>#N/A</v>
      </c>
      <c r="OEF252" s="225" t="e">
        <v>#N/A</v>
      </c>
      <c r="OEG252" s="225" t="e">
        <v>#N/A</v>
      </c>
      <c r="OEH252" s="225" t="e">
        <v>#N/A</v>
      </c>
      <c r="OEI252" s="225" t="e">
        <v>#N/A</v>
      </c>
      <c r="OEJ252" s="225" t="e">
        <v>#N/A</v>
      </c>
      <c r="OEK252" s="225" t="e">
        <v>#N/A</v>
      </c>
      <c r="OEL252" s="225" t="e">
        <v>#N/A</v>
      </c>
      <c r="OEM252" s="225" t="e">
        <v>#N/A</v>
      </c>
      <c r="OEN252" s="225" t="e">
        <v>#N/A</v>
      </c>
      <c r="OEO252" s="225" t="e">
        <v>#N/A</v>
      </c>
      <c r="OEP252" s="225" t="e">
        <v>#N/A</v>
      </c>
      <c r="OEQ252" s="225" t="e">
        <v>#N/A</v>
      </c>
      <c r="OER252" s="225" t="e">
        <v>#N/A</v>
      </c>
      <c r="OES252" s="225" t="e">
        <v>#N/A</v>
      </c>
      <c r="OET252" s="225" t="e">
        <v>#N/A</v>
      </c>
      <c r="OEU252" s="225" t="e">
        <v>#N/A</v>
      </c>
      <c r="OEV252" s="225" t="e">
        <v>#N/A</v>
      </c>
      <c r="OEW252" s="225" t="e">
        <v>#N/A</v>
      </c>
      <c r="OEX252" s="225" t="e">
        <v>#N/A</v>
      </c>
      <c r="OEY252" s="225" t="e">
        <v>#N/A</v>
      </c>
      <c r="OEZ252" s="225" t="e">
        <v>#N/A</v>
      </c>
      <c r="OFA252" s="225" t="e">
        <v>#N/A</v>
      </c>
      <c r="OFB252" s="225" t="e">
        <v>#N/A</v>
      </c>
      <c r="OFC252" s="225" t="e">
        <v>#N/A</v>
      </c>
      <c r="OFD252" s="225" t="e">
        <v>#N/A</v>
      </c>
      <c r="OFE252" s="225" t="e">
        <v>#N/A</v>
      </c>
      <c r="OFF252" s="225" t="e">
        <v>#N/A</v>
      </c>
      <c r="OFG252" s="225" t="e">
        <v>#N/A</v>
      </c>
      <c r="OFH252" s="225" t="e">
        <v>#N/A</v>
      </c>
      <c r="OFI252" s="225" t="e">
        <v>#N/A</v>
      </c>
      <c r="OFJ252" s="225" t="e">
        <v>#N/A</v>
      </c>
      <c r="OFK252" s="225" t="e">
        <v>#N/A</v>
      </c>
      <c r="OFL252" s="225" t="e">
        <v>#N/A</v>
      </c>
      <c r="OFM252" s="225" t="e">
        <v>#N/A</v>
      </c>
      <c r="OFN252" s="225" t="e">
        <v>#N/A</v>
      </c>
      <c r="OFO252" s="225" t="e">
        <v>#N/A</v>
      </c>
      <c r="OFP252" s="225" t="e">
        <v>#N/A</v>
      </c>
      <c r="OFQ252" s="225" t="e">
        <v>#N/A</v>
      </c>
      <c r="OFR252" s="225" t="e">
        <v>#N/A</v>
      </c>
      <c r="OFS252" s="225" t="e">
        <v>#N/A</v>
      </c>
      <c r="OFT252" s="225" t="e">
        <v>#N/A</v>
      </c>
      <c r="OFU252" s="225" t="e">
        <v>#N/A</v>
      </c>
      <c r="OFV252" s="225" t="e">
        <v>#N/A</v>
      </c>
      <c r="OFW252" s="225" t="e">
        <v>#N/A</v>
      </c>
      <c r="OFX252" s="225" t="e">
        <v>#N/A</v>
      </c>
      <c r="OFY252" s="225" t="e">
        <v>#N/A</v>
      </c>
      <c r="OFZ252" s="225" t="e">
        <v>#N/A</v>
      </c>
      <c r="OGA252" s="225" t="e">
        <v>#N/A</v>
      </c>
      <c r="OGB252" s="225" t="e">
        <v>#N/A</v>
      </c>
      <c r="OGC252" s="225" t="e">
        <v>#N/A</v>
      </c>
      <c r="OGD252" s="225" t="e">
        <v>#N/A</v>
      </c>
      <c r="OGE252" s="225" t="e">
        <v>#N/A</v>
      </c>
      <c r="OGF252" s="225" t="e">
        <v>#N/A</v>
      </c>
      <c r="OGG252" s="225" t="e">
        <v>#N/A</v>
      </c>
      <c r="OGH252" s="225" t="e">
        <v>#N/A</v>
      </c>
      <c r="OGI252" s="225" t="e">
        <v>#N/A</v>
      </c>
      <c r="OGJ252" s="225" t="e">
        <v>#N/A</v>
      </c>
      <c r="OGK252" s="225" t="e">
        <v>#N/A</v>
      </c>
      <c r="OGL252" s="225" t="e">
        <v>#N/A</v>
      </c>
      <c r="OGM252" s="225" t="e">
        <v>#N/A</v>
      </c>
      <c r="OGN252" s="225" t="e">
        <v>#N/A</v>
      </c>
      <c r="OGO252" s="225" t="e">
        <v>#N/A</v>
      </c>
      <c r="OGP252" s="225" t="e">
        <v>#N/A</v>
      </c>
      <c r="OGQ252" s="225" t="e">
        <v>#N/A</v>
      </c>
      <c r="OGR252" s="225" t="e">
        <v>#N/A</v>
      </c>
      <c r="OGS252" s="225" t="e">
        <v>#N/A</v>
      </c>
      <c r="OGT252" s="225" t="e">
        <v>#N/A</v>
      </c>
      <c r="OGU252" s="225" t="e">
        <v>#N/A</v>
      </c>
      <c r="OGV252" s="225" t="e">
        <v>#N/A</v>
      </c>
      <c r="OGW252" s="225" t="e">
        <v>#N/A</v>
      </c>
      <c r="OGX252" s="225" t="e">
        <v>#N/A</v>
      </c>
      <c r="OGY252" s="225" t="e">
        <v>#N/A</v>
      </c>
      <c r="OGZ252" s="225" t="e">
        <v>#N/A</v>
      </c>
      <c r="OHA252" s="225" t="e">
        <v>#N/A</v>
      </c>
      <c r="OHB252" s="225" t="e">
        <v>#N/A</v>
      </c>
      <c r="OHC252" s="225" t="e">
        <v>#N/A</v>
      </c>
      <c r="OHD252" s="225" t="e">
        <v>#N/A</v>
      </c>
      <c r="OHE252" s="225" t="e">
        <v>#N/A</v>
      </c>
      <c r="OHF252" s="225" t="e">
        <v>#N/A</v>
      </c>
      <c r="OHG252" s="225" t="e">
        <v>#N/A</v>
      </c>
      <c r="OHH252" s="225" t="e">
        <v>#N/A</v>
      </c>
      <c r="OHI252" s="225" t="e">
        <v>#N/A</v>
      </c>
      <c r="OHJ252" s="225" t="e">
        <v>#N/A</v>
      </c>
      <c r="OHK252" s="225" t="e">
        <v>#N/A</v>
      </c>
      <c r="OHL252" s="225" t="e">
        <v>#N/A</v>
      </c>
      <c r="OHM252" s="225" t="e">
        <v>#N/A</v>
      </c>
      <c r="OHN252" s="225" t="e">
        <v>#N/A</v>
      </c>
      <c r="OHO252" s="225" t="e">
        <v>#N/A</v>
      </c>
      <c r="OHP252" s="225" t="e">
        <v>#N/A</v>
      </c>
      <c r="OHQ252" s="225" t="e">
        <v>#N/A</v>
      </c>
      <c r="OHR252" s="225" t="e">
        <v>#N/A</v>
      </c>
      <c r="OHS252" s="225" t="e">
        <v>#N/A</v>
      </c>
      <c r="OHT252" s="225" t="e">
        <v>#N/A</v>
      </c>
      <c r="OHU252" s="225" t="e">
        <v>#N/A</v>
      </c>
      <c r="OHV252" s="225" t="e">
        <v>#N/A</v>
      </c>
      <c r="OHW252" s="225" t="e">
        <v>#N/A</v>
      </c>
      <c r="OHX252" s="225" t="e">
        <v>#N/A</v>
      </c>
      <c r="OHY252" s="225" t="e">
        <v>#N/A</v>
      </c>
      <c r="OHZ252" s="225" t="e">
        <v>#N/A</v>
      </c>
      <c r="OIA252" s="225" t="e">
        <v>#N/A</v>
      </c>
      <c r="OIB252" s="225" t="e">
        <v>#N/A</v>
      </c>
      <c r="OIC252" s="225" t="e">
        <v>#N/A</v>
      </c>
      <c r="OID252" s="225" t="e">
        <v>#N/A</v>
      </c>
      <c r="OIE252" s="225" t="e">
        <v>#N/A</v>
      </c>
      <c r="OIF252" s="225" t="e">
        <v>#N/A</v>
      </c>
      <c r="OIG252" s="225" t="e">
        <v>#N/A</v>
      </c>
      <c r="OIH252" s="225" t="e">
        <v>#N/A</v>
      </c>
      <c r="OII252" s="225" t="e">
        <v>#N/A</v>
      </c>
      <c r="OIJ252" s="225" t="e">
        <v>#N/A</v>
      </c>
      <c r="OIK252" s="225" t="e">
        <v>#N/A</v>
      </c>
      <c r="OIL252" s="225" t="e">
        <v>#N/A</v>
      </c>
      <c r="OIM252" s="225" t="e">
        <v>#N/A</v>
      </c>
      <c r="OIN252" s="225" t="e">
        <v>#N/A</v>
      </c>
      <c r="OIO252" s="225" t="e">
        <v>#N/A</v>
      </c>
      <c r="OIP252" s="225" t="e">
        <v>#N/A</v>
      </c>
      <c r="OIQ252" s="225" t="e">
        <v>#N/A</v>
      </c>
      <c r="OIR252" s="225" t="e">
        <v>#N/A</v>
      </c>
      <c r="OIS252" s="225" t="e">
        <v>#N/A</v>
      </c>
      <c r="OIT252" s="225" t="e">
        <v>#N/A</v>
      </c>
      <c r="OIU252" s="225" t="e">
        <v>#N/A</v>
      </c>
      <c r="OIV252" s="225" t="e">
        <v>#N/A</v>
      </c>
      <c r="OIW252" s="225" t="e">
        <v>#N/A</v>
      </c>
      <c r="OIX252" s="225" t="e">
        <v>#N/A</v>
      </c>
      <c r="OIY252" s="225" t="e">
        <v>#N/A</v>
      </c>
      <c r="OIZ252" s="225" t="e">
        <v>#N/A</v>
      </c>
      <c r="OJA252" s="225" t="e">
        <v>#N/A</v>
      </c>
      <c r="OJB252" s="225" t="e">
        <v>#N/A</v>
      </c>
      <c r="OJC252" s="225" t="e">
        <v>#N/A</v>
      </c>
      <c r="OJD252" s="225" t="e">
        <v>#N/A</v>
      </c>
      <c r="OJE252" s="225" t="e">
        <v>#N/A</v>
      </c>
      <c r="OJF252" s="225" t="e">
        <v>#N/A</v>
      </c>
      <c r="OJG252" s="225" t="e">
        <v>#N/A</v>
      </c>
      <c r="OJH252" s="225" t="e">
        <v>#N/A</v>
      </c>
      <c r="OJI252" s="225" t="e">
        <v>#N/A</v>
      </c>
      <c r="OJJ252" s="225" t="e">
        <v>#N/A</v>
      </c>
      <c r="OJK252" s="225" t="e">
        <v>#N/A</v>
      </c>
      <c r="OJL252" s="225" t="e">
        <v>#N/A</v>
      </c>
      <c r="OJM252" s="225" t="e">
        <v>#N/A</v>
      </c>
      <c r="OJN252" s="225" t="e">
        <v>#N/A</v>
      </c>
      <c r="OJO252" s="225" t="e">
        <v>#N/A</v>
      </c>
      <c r="OJP252" s="225" t="e">
        <v>#N/A</v>
      </c>
      <c r="OJQ252" s="225" t="e">
        <v>#N/A</v>
      </c>
      <c r="OJR252" s="225" t="e">
        <v>#N/A</v>
      </c>
      <c r="OJS252" s="225" t="e">
        <v>#N/A</v>
      </c>
      <c r="OJT252" s="225" t="e">
        <v>#N/A</v>
      </c>
      <c r="OJU252" s="225" t="e">
        <v>#N/A</v>
      </c>
      <c r="OJV252" s="225" t="e">
        <v>#N/A</v>
      </c>
      <c r="OJW252" s="225" t="e">
        <v>#N/A</v>
      </c>
      <c r="OJX252" s="225" t="e">
        <v>#N/A</v>
      </c>
      <c r="OJY252" s="225" t="e">
        <v>#N/A</v>
      </c>
      <c r="OJZ252" s="225" t="e">
        <v>#N/A</v>
      </c>
      <c r="OKA252" s="225" t="e">
        <v>#N/A</v>
      </c>
      <c r="OKB252" s="225" t="e">
        <v>#N/A</v>
      </c>
      <c r="OKC252" s="225" t="e">
        <v>#N/A</v>
      </c>
      <c r="OKD252" s="225" t="e">
        <v>#N/A</v>
      </c>
      <c r="OKE252" s="225" t="e">
        <v>#N/A</v>
      </c>
      <c r="OKF252" s="225" t="e">
        <v>#N/A</v>
      </c>
      <c r="OKG252" s="225" t="e">
        <v>#N/A</v>
      </c>
      <c r="OKH252" s="225" t="e">
        <v>#N/A</v>
      </c>
      <c r="OKI252" s="225" t="e">
        <v>#N/A</v>
      </c>
      <c r="OKJ252" s="225" t="e">
        <v>#N/A</v>
      </c>
      <c r="OKK252" s="225" t="e">
        <v>#N/A</v>
      </c>
      <c r="OKL252" s="225" t="e">
        <v>#N/A</v>
      </c>
      <c r="OKM252" s="225" t="e">
        <v>#N/A</v>
      </c>
      <c r="OKN252" s="225" t="e">
        <v>#N/A</v>
      </c>
      <c r="OKO252" s="225" t="e">
        <v>#N/A</v>
      </c>
      <c r="OKP252" s="225" t="e">
        <v>#N/A</v>
      </c>
      <c r="OKQ252" s="225" t="e">
        <v>#N/A</v>
      </c>
      <c r="OKR252" s="225" t="e">
        <v>#N/A</v>
      </c>
      <c r="OKS252" s="225" t="e">
        <v>#N/A</v>
      </c>
      <c r="OKT252" s="225" t="e">
        <v>#N/A</v>
      </c>
      <c r="OKU252" s="225" t="e">
        <v>#N/A</v>
      </c>
      <c r="OKV252" s="225" t="e">
        <v>#N/A</v>
      </c>
      <c r="OKW252" s="225" t="e">
        <v>#N/A</v>
      </c>
      <c r="OKX252" s="225" t="e">
        <v>#N/A</v>
      </c>
      <c r="OKY252" s="225" t="e">
        <v>#N/A</v>
      </c>
      <c r="OKZ252" s="225" t="e">
        <v>#N/A</v>
      </c>
      <c r="OLA252" s="225" t="e">
        <v>#N/A</v>
      </c>
      <c r="OLB252" s="225" t="e">
        <v>#N/A</v>
      </c>
      <c r="OLC252" s="225" t="e">
        <v>#N/A</v>
      </c>
      <c r="OLD252" s="225" t="e">
        <v>#N/A</v>
      </c>
      <c r="OLE252" s="225" t="e">
        <v>#N/A</v>
      </c>
      <c r="OLF252" s="225" t="e">
        <v>#N/A</v>
      </c>
      <c r="OLG252" s="225" t="e">
        <v>#N/A</v>
      </c>
      <c r="OLH252" s="225" t="e">
        <v>#N/A</v>
      </c>
      <c r="OLI252" s="225" t="e">
        <v>#N/A</v>
      </c>
      <c r="OLJ252" s="225" t="e">
        <v>#N/A</v>
      </c>
      <c r="OLK252" s="225" t="e">
        <v>#N/A</v>
      </c>
      <c r="OLL252" s="225" t="e">
        <v>#N/A</v>
      </c>
      <c r="OLM252" s="225" t="e">
        <v>#N/A</v>
      </c>
      <c r="OLN252" s="225" t="e">
        <v>#N/A</v>
      </c>
      <c r="OLO252" s="225" t="e">
        <v>#N/A</v>
      </c>
      <c r="OLP252" s="225" t="e">
        <v>#N/A</v>
      </c>
      <c r="OLQ252" s="225" t="e">
        <v>#N/A</v>
      </c>
      <c r="OLR252" s="225" t="e">
        <v>#N/A</v>
      </c>
      <c r="OLS252" s="225" t="e">
        <v>#N/A</v>
      </c>
      <c r="OLT252" s="225" t="e">
        <v>#N/A</v>
      </c>
      <c r="OLU252" s="225" t="e">
        <v>#N/A</v>
      </c>
      <c r="OLV252" s="225" t="e">
        <v>#N/A</v>
      </c>
      <c r="OLW252" s="225" t="e">
        <v>#N/A</v>
      </c>
      <c r="OLX252" s="225" t="e">
        <v>#N/A</v>
      </c>
      <c r="OLY252" s="225" t="e">
        <v>#N/A</v>
      </c>
      <c r="OLZ252" s="225" t="e">
        <v>#N/A</v>
      </c>
      <c r="OMA252" s="225" t="e">
        <v>#N/A</v>
      </c>
      <c r="OMB252" s="225" t="e">
        <v>#N/A</v>
      </c>
      <c r="OMC252" s="225" t="e">
        <v>#N/A</v>
      </c>
      <c r="OMD252" s="225" t="e">
        <v>#N/A</v>
      </c>
      <c r="OME252" s="225" t="e">
        <v>#N/A</v>
      </c>
      <c r="OMF252" s="225" t="e">
        <v>#N/A</v>
      </c>
      <c r="OMG252" s="225" t="e">
        <v>#N/A</v>
      </c>
      <c r="OMH252" s="225" t="e">
        <v>#N/A</v>
      </c>
      <c r="OMI252" s="225" t="e">
        <v>#N/A</v>
      </c>
      <c r="OMJ252" s="225" t="e">
        <v>#N/A</v>
      </c>
      <c r="OMK252" s="225" t="e">
        <v>#N/A</v>
      </c>
      <c r="OML252" s="225" t="e">
        <v>#N/A</v>
      </c>
      <c r="OMM252" s="225" t="e">
        <v>#N/A</v>
      </c>
      <c r="OMN252" s="225" t="e">
        <v>#N/A</v>
      </c>
      <c r="OMO252" s="225" t="e">
        <v>#N/A</v>
      </c>
      <c r="OMP252" s="225" t="e">
        <v>#N/A</v>
      </c>
      <c r="OMQ252" s="225" t="e">
        <v>#N/A</v>
      </c>
      <c r="OMR252" s="225" t="e">
        <v>#N/A</v>
      </c>
      <c r="OMS252" s="225" t="e">
        <v>#N/A</v>
      </c>
      <c r="OMT252" s="225" t="e">
        <v>#N/A</v>
      </c>
      <c r="OMU252" s="225" t="e">
        <v>#N/A</v>
      </c>
      <c r="OMV252" s="225" t="e">
        <v>#N/A</v>
      </c>
      <c r="OMW252" s="225" t="e">
        <v>#N/A</v>
      </c>
      <c r="OMX252" s="225" t="e">
        <v>#N/A</v>
      </c>
      <c r="OMY252" s="225" t="e">
        <v>#N/A</v>
      </c>
      <c r="OMZ252" s="225" t="e">
        <v>#N/A</v>
      </c>
      <c r="ONA252" s="225" t="e">
        <v>#N/A</v>
      </c>
      <c r="ONB252" s="225" t="e">
        <v>#N/A</v>
      </c>
      <c r="ONC252" s="225" t="e">
        <v>#N/A</v>
      </c>
      <c r="OND252" s="225" t="e">
        <v>#N/A</v>
      </c>
      <c r="ONE252" s="225" t="e">
        <v>#N/A</v>
      </c>
      <c r="ONF252" s="225" t="e">
        <v>#N/A</v>
      </c>
      <c r="ONG252" s="225" t="e">
        <v>#N/A</v>
      </c>
      <c r="ONH252" s="225" t="e">
        <v>#N/A</v>
      </c>
      <c r="ONI252" s="225" t="e">
        <v>#N/A</v>
      </c>
      <c r="ONJ252" s="225" t="e">
        <v>#N/A</v>
      </c>
      <c r="ONK252" s="225" t="e">
        <v>#N/A</v>
      </c>
      <c r="ONL252" s="225" t="e">
        <v>#N/A</v>
      </c>
      <c r="ONM252" s="225" t="e">
        <v>#N/A</v>
      </c>
      <c r="ONN252" s="225" t="e">
        <v>#N/A</v>
      </c>
      <c r="ONO252" s="225" t="e">
        <v>#N/A</v>
      </c>
      <c r="ONP252" s="225" t="e">
        <v>#N/A</v>
      </c>
      <c r="ONQ252" s="225" t="e">
        <v>#N/A</v>
      </c>
      <c r="ONR252" s="225" t="e">
        <v>#N/A</v>
      </c>
      <c r="ONS252" s="225" t="e">
        <v>#N/A</v>
      </c>
      <c r="ONT252" s="225" t="e">
        <v>#N/A</v>
      </c>
      <c r="ONU252" s="225" t="e">
        <v>#N/A</v>
      </c>
      <c r="ONV252" s="225" t="e">
        <v>#N/A</v>
      </c>
      <c r="ONW252" s="225" t="e">
        <v>#N/A</v>
      </c>
      <c r="ONX252" s="225" t="e">
        <v>#N/A</v>
      </c>
      <c r="ONY252" s="225" t="e">
        <v>#N/A</v>
      </c>
      <c r="ONZ252" s="225" t="e">
        <v>#N/A</v>
      </c>
      <c r="OOA252" s="225" t="e">
        <v>#N/A</v>
      </c>
      <c r="OOB252" s="225" t="e">
        <v>#N/A</v>
      </c>
      <c r="OOC252" s="225" t="e">
        <v>#N/A</v>
      </c>
      <c r="OOD252" s="225" t="e">
        <v>#N/A</v>
      </c>
      <c r="OOE252" s="225" t="e">
        <v>#N/A</v>
      </c>
      <c r="OOF252" s="225" t="e">
        <v>#N/A</v>
      </c>
      <c r="OOG252" s="225" t="e">
        <v>#N/A</v>
      </c>
      <c r="OOH252" s="225" t="e">
        <v>#N/A</v>
      </c>
      <c r="OOI252" s="225" t="e">
        <v>#N/A</v>
      </c>
      <c r="OOJ252" s="225" t="e">
        <v>#N/A</v>
      </c>
      <c r="OOK252" s="225" t="e">
        <v>#N/A</v>
      </c>
      <c r="OOL252" s="225" t="e">
        <v>#N/A</v>
      </c>
      <c r="OOM252" s="225" t="e">
        <v>#N/A</v>
      </c>
      <c r="OON252" s="225" t="e">
        <v>#N/A</v>
      </c>
      <c r="OOO252" s="225" t="e">
        <v>#N/A</v>
      </c>
      <c r="OOP252" s="225" t="e">
        <v>#N/A</v>
      </c>
      <c r="OOQ252" s="225" t="e">
        <v>#N/A</v>
      </c>
      <c r="OOR252" s="225" t="e">
        <v>#N/A</v>
      </c>
      <c r="OOS252" s="225" t="e">
        <v>#N/A</v>
      </c>
      <c r="OOT252" s="225" t="e">
        <v>#N/A</v>
      </c>
      <c r="OOU252" s="225" t="e">
        <v>#N/A</v>
      </c>
      <c r="OOV252" s="225" t="e">
        <v>#N/A</v>
      </c>
      <c r="OOW252" s="225" t="e">
        <v>#N/A</v>
      </c>
      <c r="OOX252" s="225" t="e">
        <v>#N/A</v>
      </c>
      <c r="OOY252" s="225" t="e">
        <v>#N/A</v>
      </c>
      <c r="OOZ252" s="225" t="e">
        <v>#N/A</v>
      </c>
      <c r="OPA252" s="225" t="e">
        <v>#N/A</v>
      </c>
      <c r="OPB252" s="225" t="e">
        <v>#N/A</v>
      </c>
      <c r="OPC252" s="225" t="e">
        <v>#N/A</v>
      </c>
      <c r="OPD252" s="225" t="e">
        <v>#N/A</v>
      </c>
      <c r="OPE252" s="225" t="e">
        <v>#N/A</v>
      </c>
      <c r="OPF252" s="225" t="e">
        <v>#N/A</v>
      </c>
      <c r="OPG252" s="225" t="e">
        <v>#N/A</v>
      </c>
      <c r="OPH252" s="225" t="e">
        <v>#N/A</v>
      </c>
      <c r="OPI252" s="225" t="e">
        <v>#N/A</v>
      </c>
      <c r="OPJ252" s="225" t="e">
        <v>#N/A</v>
      </c>
      <c r="OPK252" s="225" t="e">
        <v>#N/A</v>
      </c>
      <c r="OPL252" s="225" t="e">
        <v>#N/A</v>
      </c>
      <c r="OPM252" s="225" t="e">
        <v>#N/A</v>
      </c>
      <c r="OPN252" s="225" t="e">
        <v>#N/A</v>
      </c>
      <c r="OPO252" s="225" t="e">
        <v>#N/A</v>
      </c>
      <c r="OPP252" s="225" t="e">
        <v>#N/A</v>
      </c>
      <c r="OPQ252" s="225" t="e">
        <v>#N/A</v>
      </c>
      <c r="OPR252" s="225" t="e">
        <v>#N/A</v>
      </c>
      <c r="OPS252" s="225" t="e">
        <v>#N/A</v>
      </c>
      <c r="OPT252" s="225" t="e">
        <v>#N/A</v>
      </c>
      <c r="OPU252" s="225" t="e">
        <v>#N/A</v>
      </c>
      <c r="OPV252" s="225" t="e">
        <v>#N/A</v>
      </c>
      <c r="OPW252" s="225" t="e">
        <v>#N/A</v>
      </c>
      <c r="OPX252" s="225" t="e">
        <v>#N/A</v>
      </c>
      <c r="OPY252" s="225" t="e">
        <v>#N/A</v>
      </c>
      <c r="OPZ252" s="225" t="e">
        <v>#N/A</v>
      </c>
      <c r="OQA252" s="225" t="e">
        <v>#N/A</v>
      </c>
      <c r="OQB252" s="225" t="e">
        <v>#N/A</v>
      </c>
      <c r="OQC252" s="225" t="e">
        <v>#N/A</v>
      </c>
      <c r="OQD252" s="225" t="e">
        <v>#N/A</v>
      </c>
      <c r="OQE252" s="225" t="e">
        <v>#N/A</v>
      </c>
      <c r="OQF252" s="225" t="e">
        <v>#N/A</v>
      </c>
      <c r="OQG252" s="225" t="e">
        <v>#N/A</v>
      </c>
      <c r="OQH252" s="225" t="e">
        <v>#N/A</v>
      </c>
      <c r="OQI252" s="225" t="e">
        <v>#N/A</v>
      </c>
      <c r="OQJ252" s="225" t="e">
        <v>#N/A</v>
      </c>
      <c r="OQK252" s="225" t="e">
        <v>#N/A</v>
      </c>
      <c r="OQL252" s="225" t="e">
        <v>#N/A</v>
      </c>
      <c r="OQM252" s="225" t="e">
        <v>#N/A</v>
      </c>
      <c r="OQN252" s="225" t="e">
        <v>#N/A</v>
      </c>
      <c r="OQO252" s="225" t="e">
        <v>#N/A</v>
      </c>
      <c r="OQP252" s="225" t="e">
        <v>#N/A</v>
      </c>
      <c r="OQQ252" s="225" t="e">
        <v>#N/A</v>
      </c>
      <c r="OQR252" s="225" t="e">
        <v>#N/A</v>
      </c>
      <c r="OQS252" s="225" t="e">
        <v>#N/A</v>
      </c>
      <c r="OQT252" s="225" t="e">
        <v>#N/A</v>
      </c>
      <c r="OQU252" s="225" t="e">
        <v>#N/A</v>
      </c>
      <c r="OQV252" s="225" t="e">
        <v>#N/A</v>
      </c>
      <c r="OQW252" s="225" t="e">
        <v>#N/A</v>
      </c>
      <c r="OQX252" s="225" t="e">
        <v>#N/A</v>
      </c>
      <c r="OQY252" s="225" t="e">
        <v>#N/A</v>
      </c>
      <c r="OQZ252" s="225" t="e">
        <v>#N/A</v>
      </c>
      <c r="ORA252" s="225" t="e">
        <v>#N/A</v>
      </c>
      <c r="ORB252" s="225" t="e">
        <v>#N/A</v>
      </c>
      <c r="ORC252" s="225" t="e">
        <v>#N/A</v>
      </c>
      <c r="ORD252" s="225" t="e">
        <v>#N/A</v>
      </c>
      <c r="ORE252" s="225" t="e">
        <v>#N/A</v>
      </c>
      <c r="ORF252" s="225" t="e">
        <v>#N/A</v>
      </c>
      <c r="ORG252" s="225" t="e">
        <v>#N/A</v>
      </c>
      <c r="ORH252" s="225" t="e">
        <v>#N/A</v>
      </c>
      <c r="ORI252" s="225" t="e">
        <v>#N/A</v>
      </c>
      <c r="ORJ252" s="225" t="e">
        <v>#N/A</v>
      </c>
      <c r="ORK252" s="225" t="e">
        <v>#N/A</v>
      </c>
      <c r="ORL252" s="225" t="e">
        <v>#N/A</v>
      </c>
      <c r="ORM252" s="225" t="e">
        <v>#N/A</v>
      </c>
      <c r="ORN252" s="225" t="e">
        <v>#N/A</v>
      </c>
      <c r="ORO252" s="225" t="e">
        <v>#N/A</v>
      </c>
      <c r="ORP252" s="225" t="e">
        <v>#N/A</v>
      </c>
      <c r="ORQ252" s="225" t="e">
        <v>#N/A</v>
      </c>
      <c r="ORR252" s="225" t="e">
        <v>#N/A</v>
      </c>
      <c r="ORS252" s="225" t="e">
        <v>#N/A</v>
      </c>
      <c r="ORT252" s="225" t="e">
        <v>#N/A</v>
      </c>
      <c r="ORU252" s="225" t="e">
        <v>#N/A</v>
      </c>
      <c r="ORV252" s="225" t="e">
        <v>#N/A</v>
      </c>
      <c r="ORW252" s="225" t="e">
        <v>#N/A</v>
      </c>
      <c r="ORX252" s="225" t="e">
        <v>#N/A</v>
      </c>
      <c r="ORY252" s="225" t="e">
        <v>#N/A</v>
      </c>
      <c r="ORZ252" s="225" t="e">
        <v>#N/A</v>
      </c>
      <c r="OSA252" s="225" t="e">
        <v>#N/A</v>
      </c>
      <c r="OSB252" s="225" t="e">
        <v>#N/A</v>
      </c>
      <c r="OSC252" s="225" t="e">
        <v>#N/A</v>
      </c>
      <c r="OSD252" s="225" t="e">
        <v>#N/A</v>
      </c>
      <c r="OSE252" s="225" t="e">
        <v>#N/A</v>
      </c>
      <c r="OSF252" s="225" t="e">
        <v>#N/A</v>
      </c>
      <c r="OSG252" s="225" t="e">
        <v>#N/A</v>
      </c>
      <c r="OSH252" s="225" t="e">
        <v>#N/A</v>
      </c>
      <c r="OSI252" s="225" t="e">
        <v>#N/A</v>
      </c>
      <c r="OSJ252" s="225" t="e">
        <v>#N/A</v>
      </c>
      <c r="OSK252" s="225" t="e">
        <v>#N/A</v>
      </c>
      <c r="OSL252" s="225" t="e">
        <v>#N/A</v>
      </c>
      <c r="OSM252" s="225" t="e">
        <v>#N/A</v>
      </c>
      <c r="OSN252" s="225" t="e">
        <v>#N/A</v>
      </c>
      <c r="OSO252" s="225" t="e">
        <v>#N/A</v>
      </c>
      <c r="OSP252" s="225" t="e">
        <v>#N/A</v>
      </c>
      <c r="OSQ252" s="225" t="e">
        <v>#N/A</v>
      </c>
      <c r="OSR252" s="225" t="e">
        <v>#N/A</v>
      </c>
      <c r="OSS252" s="225" t="e">
        <v>#N/A</v>
      </c>
      <c r="OST252" s="225" t="e">
        <v>#N/A</v>
      </c>
      <c r="OSU252" s="225" t="e">
        <v>#N/A</v>
      </c>
      <c r="OSV252" s="225" t="e">
        <v>#N/A</v>
      </c>
      <c r="OSW252" s="225" t="e">
        <v>#N/A</v>
      </c>
      <c r="OSX252" s="225" t="e">
        <v>#N/A</v>
      </c>
      <c r="OSY252" s="225" t="e">
        <v>#N/A</v>
      </c>
      <c r="OSZ252" s="225" t="e">
        <v>#N/A</v>
      </c>
      <c r="OTA252" s="225" t="e">
        <v>#N/A</v>
      </c>
      <c r="OTB252" s="225" t="e">
        <v>#N/A</v>
      </c>
      <c r="OTC252" s="225" t="e">
        <v>#N/A</v>
      </c>
      <c r="OTD252" s="225" t="e">
        <v>#N/A</v>
      </c>
      <c r="OTE252" s="225" t="e">
        <v>#N/A</v>
      </c>
      <c r="OTF252" s="225" t="e">
        <v>#N/A</v>
      </c>
      <c r="OTG252" s="225" t="e">
        <v>#N/A</v>
      </c>
      <c r="OTH252" s="225" t="e">
        <v>#N/A</v>
      </c>
      <c r="OTI252" s="225" t="e">
        <v>#N/A</v>
      </c>
      <c r="OTJ252" s="225" t="e">
        <v>#N/A</v>
      </c>
      <c r="OTK252" s="225" t="e">
        <v>#N/A</v>
      </c>
      <c r="OTL252" s="225" t="e">
        <v>#N/A</v>
      </c>
      <c r="OTM252" s="225" t="e">
        <v>#N/A</v>
      </c>
      <c r="OTN252" s="225" t="e">
        <v>#N/A</v>
      </c>
      <c r="OTO252" s="225" t="e">
        <v>#N/A</v>
      </c>
      <c r="OTP252" s="225" t="e">
        <v>#N/A</v>
      </c>
      <c r="OTQ252" s="225" t="e">
        <v>#N/A</v>
      </c>
      <c r="OTR252" s="225" t="e">
        <v>#N/A</v>
      </c>
      <c r="OTS252" s="225" t="e">
        <v>#N/A</v>
      </c>
      <c r="OTT252" s="225" t="e">
        <v>#N/A</v>
      </c>
      <c r="OTU252" s="225" t="e">
        <v>#N/A</v>
      </c>
      <c r="OTV252" s="225" t="e">
        <v>#N/A</v>
      </c>
      <c r="OTW252" s="225" t="e">
        <v>#N/A</v>
      </c>
      <c r="OTX252" s="225" t="e">
        <v>#N/A</v>
      </c>
      <c r="OTY252" s="225" t="e">
        <v>#N/A</v>
      </c>
      <c r="OTZ252" s="225" t="e">
        <v>#N/A</v>
      </c>
      <c r="OUA252" s="225" t="e">
        <v>#N/A</v>
      </c>
      <c r="OUB252" s="225" t="e">
        <v>#N/A</v>
      </c>
      <c r="OUC252" s="225" t="e">
        <v>#N/A</v>
      </c>
      <c r="OUD252" s="225" t="e">
        <v>#N/A</v>
      </c>
      <c r="OUE252" s="225" t="e">
        <v>#N/A</v>
      </c>
      <c r="OUF252" s="225" t="e">
        <v>#N/A</v>
      </c>
      <c r="OUG252" s="225" t="e">
        <v>#N/A</v>
      </c>
      <c r="OUH252" s="225" t="e">
        <v>#N/A</v>
      </c>
      <c r="OUI252" s="225" t="e">
        <v>#N/A</v>
      </c>
      <c r="OUJ252" s="225" t="e">
        <v>#N/A</v>
      </c>
      <c r="OUK252" s="225" t="e">
        <v>#N/A</v>
      </c>
      <c r="OUL252" s="225" t="e">
        <v>#N/A</v>
      </c>
      <c r="OUM252" s="225" t="e">
        <v>#N/A</v>
      </c>
      <c r="OUN252" s="225" t="e">
        <v>#N/A</v>
      </c>
      <c r="OUO252" s="225" t="e">
        <v>#N/A</v>
      </c>
      <c r="OUP252" s="225" t="e">
        <v>#N/A</v>
      </c>
      <c r="OUQ252" s="225" t="e">
        <v>#N/A</v>
      </c>
      <c r="OUR252" s="225" t="e">
        <v>#N/A</v>
      </c>
      <c r="OUS252" s="225" t="e">
        <v>#N/A</v>
      </c>
      <c r="OUT252" s="225" t="e">
        <v>#N/A</v>
      </c>
      <c r="OUU252" s="225" t="e">
        <v>#N/A</v>
      </c>
      <c r="OUV252" s="225" t="e">
        <v>#N/A</v>
      </c>
      <c r="OUW252" s="225" t="e">
        <v>#N/A</v>
      </c>
      <c r="OUX252" s="225" t="e">
        <v>#N/A</v>
      </c>
      <c r="OUY252" s="225" t="e">
        <v>#N/A</v>
      </c>
      <c r="OUZ252" s="225" t="e">
        <v>#N/A</v>
      </c>
      <c r="OVA252" s="225" t="e">
        <v>#N/A</v>
      </c>
      <c r="OVB252" s="225" t="e">
        <v>#N/A</v>
      </c>
      <c r="OVC252" s="225" t="e">
        <v>#N/A</v>
      </c>
      <c r="OVD252" s="225" t="e">
        <v>#N/A</v>
      </c>
      <c r="OVE252" s="225" t="e">
        <v>#N/A</v>
      </c>
      <c r="OVF252" s="225" t="e">
        <v>#N/A</v>
      </c>
      <c r="OVG252" s="225" t="e">
        <v>#N/A</v>
      </c>
      <c r="OVH252" s="225" t="e">
        <v>#N/A</v>
      </c>
      <c r="OVI252" s="225" t="e">
        <v>#N/A</v>
      </c>
      <c r="OVJ252" s="225" t="e">
        <v>#N/A</v>
      </c>
      <c r="OVK252" s="225" t="e">
        <v>#N/A</v>
      </c>
      <c r="OVL252" s="225" t="e">
        <v>#N/A</v>
      </c>
      <c r="OVM252" s="225" t="e">
        <v>#N/A</v>
      </c>
      <c r="OVN252" s="225" t="e">
        <v>#N/A</v>
      </c>
      <c r="OVO252" s="225" t="e">
        <v>#N/A</v>
      </c>
      <c r="OVP252" s="225" t="e">
        <v>#N/A</v>
      </c>
      <c r="OVQ252" s="225" t="e">
        <v>#N/A</v>
      </c>
      <c r="OVR252" s="225" t="e">
        <v>#N/A</v>
      </c>
      <c r="OVS252" s="225" t="e">
        <v>#N/A</v>
      </c>
      <c r="OVT252" s="225" t="e">
        <v>#N/A</v>
      </c>
      <c r="OVU252" s="225" t="e">
        <v>#N/A</v>
      </c>
      <c r="OVV252" s="225" t="e">
        <v>#N/A</v>
      </c>
      <c r="OVW252" s="225" t="e">
        <v>#N/A</v>
      </c>
      <c r="OVX252" s="225" t="e">
        <v>#N/A</v>
      </c>
      <c r="OVY252" s="225" t="e">
        <v>#N/A</v>
      </c>
      <c r="OVZ252" s="225" t="e">
        <v>#N/A</v>
      </c>
      <c r="OWA252" s="225" t="e">
        <v>#N/A</v>
      </c>
      <c r="OWB252" s="225" t="e">
        <v>#N/A</v>
      </c>
      <c r="OWC252" s="225" t="e">
        <v>#N/A</v>
      </c>
      <c r="OWD252" s="225" t="e">
        <v>#N/A</v>
      </c>
      <c r="OWE252" s="225" t="e">
        <v>#N/A</v>
      </c>
      <c r="OWF252" s="225" t="e">
        <v>#N/A</v>
      </c>
      <c r="OWG252" s="225" t="e">
        <v>#N/A</v>
      </c>
      <c r="OWH252" s="225" t="e">
        <v>#N/A</v>
      </c>
      <c r="OWI252" s="225" t="e">
        <v>#N/A</v>
      </c>
      <c r="OWJ252" s="225" t="e">
        <v>#N/A</v>
      </c>
      <c r="OWK252" s="225" t="e">
        <v>#N/A</v>
      </c>
      <c r="OWL252" s="225" t="e">
        <v>#N/A</v>
      </c>
      <c r="OWM252" s="225" t="e">
        <v>#N/A</v>
      </c>
      <c r="OWN252" s="225" t="e">
        <v>#N/A</v>
      </c>
      <c r="OWO252" s="225" t="e">
        <v>#N/A</v>
      </c>
      <c r="OWP252" s="225" t="e">
        <v>#N/A</v>
      </c>
      <c r="OWQ252" s="225" t="e">
        <v>#N/A</v>
      </c>
      <c r="OWR252" s="225" t="e">
        <v>#N/A</v>
      </c>
      <c r="OWS252" s="225" t="e">
        <v>#N/A</v>
      </c>
      <c r="OWT252" s="225" t="e">
        <v>#N/A</v>
      </c>
      <c r="OWU252" s="225" t="e">
        <v>#N/A</v>
      </c>
      <c r="OWV252" s="225" t="e">
        <v>#N/A</v>
      </c>
      <c r="OWW252" s="225" t="e">
        <v>#N/A</v>
      </c>
      <c r="OWX252" s="225" t="e">
        <v>#N/A</v>
      </c>
      <c r="OWY252" s="225" t="e">
        <v>#N/A</v>
      </c>
      <c r="OWZ252" s="225" t="e">
        <v>#N/A</v>
      </c>
      <c r="OXA252" s="225" t="e">
        <v>#N/A</v>
      </c>
      <c r="OXB252" s="225" t="e">
        <v>#N/A</v>
      </c>
      <c r="OXC252" s="225" t="e">
        <v>#N/A</v>
      </c>
      <c r="OXD252" s="225" t="e">
        <v>#N/A</v>
      </c>
      <c r="OXE252" s="225" t="e">
        <v>#N/A</v>
      </c>
      <c r="OXF252" s="225" t="e">
        <v>#N/A</v>
      </c>
      <c r="OXG252" s="225" t="e">
        <v>#N/A</v>
      </c>
      <c r="OXH252" s="225" t="e">
        <v>#N/A</v>
      </c>
      <c r="OXI252" s="225" t="e">
        <v>#N/A</v>
      </c>
      <c r="OXJ252" s="225" t="e">
        <v>#N/A</v>
      </c>
      <c r="OXK252" s="225" t="e">
        <v>#N/A</v>
      </c>
      <c r="OXL252" s="225" t="e">
        <v>#N/A</v>
      </c>
      <c r="OXM252" s="225" t="e">
        <v>#N/A</v>
      </c>
      <c r="OXN252" s="225" t="e">
        <v>#N/A</v>
      </c>
      <c r="OXO252" s="225" t="e">
        <v>#N/A</v>
      </c>
      <c r="OXP252" s="225" t="e">
        <v>#N/A</v>
      </c>
      <c r="OXQ252" s="225" t="e">
        <v>#N/A</v>
      </c>
      <c r="OXR252" s="225" t="e">
        <v>#N/A</v>
      </c>
      <c r="OXS252" s="225" t="e">
        <v>#N/A</v>
      </c>
      <c r="OXT252" s="225" t="e">
        <v>#N/A</v>
      </c>
      <c r="OXU252" s="225" t="e">
        <v>#N/A</v>
      </c>
      <c r="OXV252" s="225" t="e">
        <v>#N/A</v>
      </c>
      <c r="OXW252" s="225" t="e">
        <v>#N/A</v>
      </c>
      <c r="OXX252" s="225" t="e">
        <v>#N/A</v>
      </c>
      <c r="OXY252" s="225" t="e">
        <v>#N/A</v>
      </c>
      <c r="OXZ252" s="225" t="e">
        <v>#N/A</v>
      </c>
      <c r="OYA252" s="225" t="e">
        <v>#N/A</v>
      </c>
      <c r="OYB252" s="225" t="e">
        <v>#N/A</v>
      </c>
      <c r="OYC252" s="225" t="e">
        <v>#N/A</v>
      </c>
      <c r="OYD252" s="225" t="e">
        <v>#N/A</v>
      </c>
      <c r="OYE252" s="225" t="e">
        <v>#N/A</v>
      </c>
      <c r="OYF252" s="225" t="e">
        <v>#N/A</v>
      </c>
      <c r="OYG252" s="225" t="e">
        <v>#N/A</v>
      </c>
      <c r="OYH252" s="225" t="e">
        <v>#N/A</v>
      </c>
      <c r="OYI252" s="225" t="e">
        <v>#N/A</v>
      </c>
      <c r="OYJ252" s="225" t="e">
        <v>#N/A</v>
      </c>
      <c r="OYK252" s="225" t="e">
        <v>#N/A</v>
      </c>
      <c r="OYL252" s="225" t="e">
        <v>#N/A</v>
      </c>
      <c r="OYM252" s="225" t="e">
        <v>#N/A</v>
      </c>
      <c r="OYN252" s="225" t="e">
        <v>#N/A</v>
      </c>
      <c r="OYO252" s="225" t="e">
        <v>#N/A</v>
      </c>
      <c r="OYP252" s="225" t="e">
        <v>#N/A</v>
      </c>
      <c r="OYQ252" s="225" t="e">
        <v>#N/A</v>
      </c>
      <c r="OYR252" s="225" t="e">
        <v>#N/A</v>
      </c>
      <c r="OYS252" s="225" t="e">
        <v>#N/A</v>
      </c>
      <c r="OYT252" s="225" t="e">
        <v>#N/A</v>
      </c>
      <c r="OYU252" s="225" t="e">
        <v>#N/A</v>
      </c>
      <c r="OYV252" s="225" t="e">
        <v>#N/A</v>
      </c>
      <c r="OYW252" s="225" t="e">
        <v>#N/A</v>
      </c>
      <c r="OYX252" s="225" t="e">
        <v>#N/A</v>
      </c>
      <c r="OYY252" s="225" t="e">
        <v>#N/A</v>
      </c>
      <c r="OYZ252" s="225" t="e">
        <v>#N/A</v>
      </c>
      <c r="OZA252" s="225" t="e">
        <v>#N/A</v>
      </c>
      <c r="OZB252" s="225" t="e">
        <v>#N/A</v>
      </c>
      <c r="OZC252" s="225" t="e">
        <v>#N/A</v>
      </c>
      <c r="OZD252" s="225" t="e">
        <v>#N/A</v>
      </c>
      <c r="OZE252" s="225" t="e">
        <v>#N/A</v>
      </c>
      <c r="OZF252" s="225" t="e">
        <v>#N/A</v>
      </c>
      <c r="OZG252" s="225" t="e">
        <v>#N/A</v>
      </c>
      <c r="OZH252" s="225" t="e">
        <v>#N/A</v>
      </c>
      <c r="OZI252" s="225" t="e">
        <v>#N/A</v>
      </c>
      <c r="OZJ252" s="225" t="e">
        <v>#N/A</v>
      </c>
      <c r="OZK252" s="225" t="e">
        <v>#N/A</v>
      </c>
      <c r="OZL252" s="225" t="e">
        <v>#N/A</v>
      </c>
      <c r="OZM252" s="225" t="e">
        <v>#N/A</v>
      </c>
      <c r="OZN252" s="225" t="e">
        <v>#N/A</v>
      </c>
      <c r="OZO252" s="225" t="e">
        <v>#N/A</v>
      </c>
      <c r="OZP252" s="225" t="e">
        <v>#N/A</v>
      </c>
      <c r="OZQ252" s="225" t="e">
        <v>#N/A</v>
      </c>
      <c r="OZR252" s="225" t="e">
        <v>#N/A</v>
      </c>
      <c r="OZS252" s="225" t="e">
        <v>#N/A</v>
      </c>
      <c r="OZT252" s="225" t="e">
        <v>#N/A</v>
      </c>
      <c r="OZU252" s="225" t="e">
        <v>#N/A</v>
      </c>
      <c r="OZV252" s="225" t="e">
        <v>#N/A</v>
      </c>
      <c r="OZW252" s="225" t="e">
        <v>#N/A</v>
      </c>
      <c r="OZX252" s="225" t="e">
        <v>#N/A</v>
      </c>
      <c r="OZY252" s="225" t="e">
        <v>#N/A</v>
      </c>
      <c r="OZZ252" s="225" t="e">
        <v>#N/A</v>
      </c>
      <c r="PAA252" s="225" t="e">
        <v>#N/A</v>
      </c>
      <c r="PAB252" s="225" t="e">
        <v>#N/A</v>
      </c>
      <c r="PAC252" s="225" t="e">
        <v>#N/A</v>
      </c>
      <c r="PAD252" s="225" t="e">
        <v>#N/A</v>
      </c>
      <c r="PAE252" s="225" t="e">
        <v>#N/A</v>
      </c>
      <c r="PAF252" s="225" t="e">
        <v>#N/A</v>
      </c>
      <c r="PAG252" s="225" t="e">
        <v>#N/A</v>
      </c>
      <c r="PAH252" s="225" t="e">
        <v>#N/A</v>
      </c>
      <c r="PAI252" s="225" t="e">
        <v>#N/A</v>
      </c>
      <c r="PAJ252" s="225" t="e">
        <v>#N/A</v>
      </c>
      <c r="PAK252" s="225" t="e">
        <v>#N/A</v>
      </c>
      <c r="PAL252" s="225" t="e">
        <v>#N/A</v>
      </c>
      <c r="PAM252" s="225" t="e">
        <v>#N/A</v>
      </c>
      <c r="PAN252" s="225" t="e">
        <v>#N/A</v>
      </c>
      <c r="PAO252" s="225" t="e">
        <v>#N/A</v>
      </c>
      <c r="PAP252" s="225" t="e">
        <v>#N/A</v>
      </c>
      <c r="PAQ252" s="225" t="e">
        <v>#N/A</v>
      </c>
      <c r="PAR252" s="225" t="e">
        <v>#N/A</v>
      </c>
      <c r="PAS252" s="225" t="e">
        <v>#N/A</v>
      </c>
      <c r="PAT252" s="225" t="e">
        <v>#N/A</v>
      </c>
      <c r="PAU252" s="225" t="e">
        <v>#N/A</v>
      </c>
      <c r="PAV252" s="225" t="e">
        <v>#N/A</v>
      </c>
      <c r="PAW252" s="225" t="e">
        <v>#N/A</v>
      </c>
      <c r="PAX252" s="225" t="e">
        <v>#N/A</v>
      </c>
      <c r="PAY252" s="225" t="e">
        <v>#N/A</v>
      </c>
      <c r="PAZ252" s="225" t="e">
        <v>#N/A</v>
      </c>
      <c r="PBA252" s="225" t="e">
        <v>#N/A</v>
      </c>
      <c r="PBB252" s="225" t="e">
        <v>#N/A</v>
      </c>
      <c r="PBC252" s="225" t="e">
        <v>#N/A</v>
      </c>
      <c r="PBD252" s="225" t="e">
        <v>#N/A</v>
      </c>
      <c r="PBE252" s="225" t="e">
        <v>#N/A</v>
      </c>
      <c r="PBF252" s="225" t="e">
        <v>#N/A</v>
      </c>
      <c r="PBG252" s="225" t="e">
        <v>#N/A</v>
      </c>
      <c r="PBH252" s="225" t="e">
        <v>#N/A</v>
      </c>
      <c r="PBI252" s="225" t="e">
        <v>#N/A</v>
      </c>
      <c r="PBJ252" s="225" t="e">
        <v>#N/A</v>
      </c>
      <c r="PBK252" s="225" t="e">
        <v>#N/A</v>
      </c>
      <c r="PBL252" s="225" t="e">
        <v>#N/A</v>
      </c>
      <c r="PBM252" s="225" t="e">
        <v>#N/A</v>
      </c>
      <c r="PBN252" s="225" t="e">
        <v>#N/A</v>
      </c>
      <c r="PBO252" s="225" t="e">
        <v>#N/A</v>
      </c>
      <c r="PBP252" s="225" t="e">
        <v>#N/A</v>
      </c>
      <c r="PBQ252" s="225" t="e">
        <v>#N/A</v>
      </c>
      <c r="PBR252" s="225" t="e">
        <v>#N/A</v>
      </c>
      <c r="PBS252" s="225" t="e">
        <v>#N/A</v>
      </c>
      <c r="PBT252" s="225" t="e">
        <v>#N/A</v>
      </c>
      <c r="PBU252" s="225" t="e">
        <v>#N/A</v>
      </c>
      <c r="PBV252" s="225" t="e">
        <v>#N/A</v>
      </c>
      <c r="PBW252" s="225" t="e">
        <v>#N/A</v>
      </c>
      <c r="PBX252" s="225" t="e">
        <v>#N/A</v>
      </c>
      <c r="PBY252" s="225" t="e">
        <v>#N/A</v>
      </c>
      <c r="PBZ252" s="225" t="e">
        <v>#N/A</v>
      </c>
      <c r="PCA252" s="225" t="e">
        <v>#N/A</v>
      </c>
      <c r="PCB252" s="225" t="e">
        <v>#N/A</v>
      </c>
      <c r="PCC252" s="225" t="e">
        <v>#N/A</v>
      </c>
      <c r="PCD252" s="225" t="e">
        <v>#N/A</v>
      </c>
      <c r="PCE252" s="225" t="e">
        <v>#N/A</v>
      </c>
      <c r="PCF252" s="225" t="e">
        <v>#N/A</v>
      </c>
      <c r="PCG252" s="225" t="e">
        <v>#N/A</v>
      </c>
      <c r="PCH252" s="225" t="e">
        <v>#N/A</v>
      </c>
      <c r="PCI252" s="225" t="e">
        <v>#N/A</v>
      </c>
      <c r="PCJ252" s="225" t="e">
        <v>#N/A</v>
      </c>
      <c r="PCK252" s="225" t="e">
        <v>#N/A</v>
      </c>
      <c r="PCL252" s="225" t="e">
        <v>#N/A</v>
      </c>
      <c r="PCM252" s="225" t="e">
        <v>#N/A</v>
      </c>
      <c r="PCN252" s="225" t="e">
        <v>#N/A</v>
      </c>
      <c r="PCO252" s="225" t="e">
        <v>#N/A</v>
      </c>
      <c r="PCP252" s="225" t="e">
        <v>#N/A</v>
      </c>
      <c r="PCQ252" s="225" t="e">
        <v>#N/A</v>
      </c>
      <c r="PCR252" s="225" t="e">
        <v>#N/A</v>
      </c>
      <c r="PCS252" s="225" t="e">
        <v>#N/A</v>
      </c>
      <c r="PCT252" s="225" t="e">
        <v>#N/A</v>
      </c>
      <c r="PCU252" s="225" t="e">
        <v>#N/A</v>
      </c>
      <c r="PCV252" s="225" t="e">
        <v>#N/A</v>
      </c>
      <c r="PCW252" s="225" t="e">
        <v>#N/A</v>
      </c>
      <c r="PCX252" s="225" t="e">
        <v>#N/A</v>
      </c>
      <c r="PCY252" s="225" t="e">
        <v>#N/A</v>
      </c>
      <c r="PCZ252" s="225" t="e">
        <v>#N/A</v>
      </c>
      <c r="PDA252" s="225" t="e">
        <v>#N/A</v>
      </c>
      <c r="PDB252" s="225" t="e">
        <v>#N/A</v>
      </c>
      <c r="PDC252" s="225" t="e">
        <v>#N/A</v>
      </c>
      <c r="PDD252" s="225" t="e">
        <v>#N/A</v>
      </c>
      <c r="PDE252" s="225" t="e">
        <v>#N/A</v>
      </c>
      <c r="PDF252" s="225" t="e">
        <v>#N/A</v>
      </c>
      <c r="PDG252" s="225" t="e">
        <v>#N/A</v>
      </c>
      <c r="PDH252" s="225" t="e">
        <v>#N/A</v>
      </c>
      <c r="PDI252" s="225" t="e">
        <v>#N/A</v>
      </c>
      <c r="PDJ252" s="225" t="e">
        <v>#N/A</v>
      </c>
      <c r="PDK252" s="225" t="e">
        <v>#N/A</v>
      </c>
      <c r="PDL252" s="225" t="e">
        <v>#N/A</v>
      </c>
      <c r="PDM252" s="225" t="e">
        <v>#N/A</v>
      </c>
      <c r="PDN252" s="225" t="e">
        <v>#N/A</v>
      </c>
      <c r="PDO252" s="225" t="e">
        <v>#N/A</v>
      </c>
      <c r="PDP252" s="225" t="e">
        <v>#N/A</v>
      </c>
      <c r="PDQ252" s="225" t="e">
        <v>#N/A</v>
      </c>
      <c r="PDR252" s="225" t="e">
        <v>#N/A</v>
      </c>
      <c r="PDS252" s="225" t="e">
        <v>#N/A</v>
      </c>
      <c r="PDT252" s="225" t="e">
        <v>#N/A</v>
      </c>
      <c r="PDU252" s="225" t="e">
        <v>#N/A</v>
      </c>
      <c r="PDV252" s="225" t="e">
        <v>#N/A</v>
      </c>
      <c r="PDW252" s="225" t="e">
        <v>#N/A</v>
      </c>
      <c r="PDX252" s="225" t="e">
        <v>#N/A</v>
      </c>
      <c r="PDY252" s="225" t="e">
        <v>#N/A</v>
      </c>
      <c r="PDZ252" s="225" t="e">
        <v>#N/A</v>
      </c>
      <c r="PEA252" s="225" t="e">
        <v>#N/A</v>
      </c>
      <c r="PEB252" s="225" t="e">
        <v>#N/A</v>
      </c>
      <c r="PEC252" s="225" t="e">
        <v>#N/A</v>
      </c>
      <c r="PED252" s="225" t="e">
        <v>#N/A</v>
      </c>
      <c r="PEE252" s="225" t="e">
        <v>#N/A</v>
      </c>
      <c r="PEF252" s="225" t="e">
        <v>#N/A</v>
      </c>
      <c r="PEG252" s="225" t="e">
        <v>#N/A</v>
      </c>
      <c r="PEH252" s="225" t="e">
        <v>#N/A</v>
      </c>
      <c r="PEI252" s="225" t="e">
        <v>#N/A</v>
      </c>
      <c r="PEJ252" s="225" t="e">
        <v>#N/A</v>
      </c>
      <c r="PEK252" s="225" t="e">
        <v>#N/A</v>
      </c>
      <c r="PEL252" s="225" t="e">
        <v>#N/A</v>
      </c>
      <c r="PEM252" s="225" t="e">
        <v>#N/A</v>
      </c>
      <c r="PEN252" s="225" t="e">
        <v>#N/A</v>
      </c>
      <c r="PEO252" s="225" t="e">
        <v>#N/A</v>
      </c>
      <c r="PEP252" s="225" t="e">
        <v>#N/A</v>
      </c>
      <c r="PEQ252" s="225" t="e">
        <v>#N/A</v>
      </c>
      <c r="PER252" s="225" t="e">
        <v>#N/A</v>
      </c>
      <c r="PES252" s="225" t="e">
        <v>#N/A</v>
      </c>
      <c r="PET252" s="225" t="e">
        <v>#N/A</v>
      </c>
      <c r="PEU252" s="225" t="e">
        <v>#N/A</v>
      </c>
      <c r="PEV252" s="225" t="e">
        <v>#N/A</v>
      </c>
      <c r="PEW252" s="225" t="e">
        <v>#N/A</v>
      </c>
      <c r="PEX252" s="225" t="e">
        <v>#N/A</v>
      </c>
      <c r="PEY252" s="225" t="e">
        <v>#N/A</v>
      </c>
      <c r="PEZ252" s="225" t="e">
        <v>#N/A</v>
      </c>
      <c r="PFA252" s="225" t="e">
        <v>#N/A</v>
      </c>
      <c r="PFB252" s="225" t="e">
        <v>#N/A</v>
      </c>
      <c r="PFC252" s="225" t="e">
        <v>#N/A</v>
      </c>
      <c r="PFD252" s="225" t="e">
        <v>#N/A</v>
      </c>
      <c r="PFE252" s="225" t="e">
        <v>#N/A</v>
      </c>
      <c r="PFF252" s="225" t="e">
        <v>#N/A</v>
      </c>
      <c r="PFG252" s="225" t="e">
        <v>#N/A</v>
      </c>
      <c r="PFH252" s="225" t="e">
        <v>#N/A</v>
      </c>
      <c r="PFI252" s="225" t="e">
        <v>#N/A</v>
      </c>
      <c r="PFJ252" s="225" t="e">
        <v>#N/A</v>
      </c>
      <c r="PFK252" s="225" t="e">
        <v>#N/A</v>
      </c>
      <c r="PFL252" s="225" t="e">
        <v>#N/A</v>
      </c>
      <c r="PFM252" s="225" t="e">
        <v>#N/A</v>
      </c>
      <c r="PFN252" s="225" t="e">
        <v>#N/A</v>
      </c>
      <c r="PFO252" s="225" t="e">
        <v>#N/A</v>
      </c>
      <c r="PFP252" s="225" t="e">
        <v>#N/A</v>
      </c>
      <c r="PFQ252" s="225" t="e">
        <v>#N/A</v>
      </c>
      <c r="PFR252" s="225" t="e">
        <v>#N/A</v>
      </c>
      <c r="PFS252" s="225" t="e">
        <v>#N/A</v>
      </c>
      <c r="PFT252" s="225" t="e">
        <v>#N/A</v>
      </c>
      <c r="PFU252" s="225" t="e">
        <v>#N/A</v>
      </c>
      <c r="PFV252" s="225" t="e">
        <v>#N/A</v>
      </c>
      <c r="PFW252" s="225" t="e">
        <v>#N/A</v>
      </c>
      <c r="PFX252" s="225" t="e">
        <v>#N/A</v>
      </c>
      <c r="PFY252" s="225" t="e">
        <v>#N/A</v>
      </c>
      <c r="PFZ252" s="225" t="e">
        <v>#N/A</v>
      </c>
      <c r="PGA252" s="225" t="e">
        <v>#N/A</v>
      </c>
      <c r="PGB252" s="225" t="e">
        <v>#N/A</v>
      </c>
      <c r="PGC252" s="225" t="e">
        <v>#N/A</v>
      </c>
      <c r="PGD252" s="225" t="e">
        <v>#N/A</v>
      </c>
      <c r="PGE252" s="225" t="e">
        <v>#N/A</v>
      </c>
      <c r="PGF252" s="225" t="e">
        <v>#N/A</v>
      </c>
      <c r="PGG252" s="225" t="e">
        <v>#N/A</v>
      </c>
      <c r="PGH252" s="225" t="e">
        <v>#N/A</v>
      </c>
      <c r="PGI252" s="225" t="e">
        <v>#N/A</v>
      </c>
      <c r="PGJ252" s="225" t="e">
        <v>#N/A</v>
      </c>
      <c r="PGK252" s="225" t="e">
        <v>#N/A</v>
      </c>
      <c r="PGL252" s="225" t="e">
        <v>#N/A</v>
      </c>
      <c r="PGM252" s="225" t="e">
        <v>#N/A</v>
      </c>
      <c r="PGN252" s="225" t="e">
        <v>#N/A</v>
      </c>
      <c r="PGO252" s="225" t="e">
        <v>#N/A</v>
      </c>
      <c r="PGP252" s="225" t="e">
        <v>#N/A</v>
      </c>
      <c r="PGQ252" s="225" t="e">
        <v>#N/A</v>
      </c>
      <c r="PGR252" s="225" t="e">
        <v>#N/A</v>
      </c>
      <c r="PGS252" s="225" t="e">
        <v>#N/A</v>
      </c>
      <c r="PGT252" s="225" t="e">
        <v>#N/A</v>
      </c>
      <c r="PGU252" s="225" t="e">
        <v>#N/A</v>
      </c>
      <c r="PGV252" s="225" t="e">
        <v>#N/A</v>
      </c>
      <c r="PGW252" s="225" t="e">
        <v>#N/A</v>
      </c>
      <c r="PGX252" s="225" t="e">
        <v>#N/A</v>
      </c>
      <c r="PGY252" s="225" t="e">
        <v>#N/A</v>
      </c>
      <c r="PGZ252" s="225" t="e">
        <v>#N/A</v>
      </c>
      <c r="PHA252" s="225" t="e">
        <v>#N/A</v>
      </c>
      <c r="PHB252" s="225" t="e">
        <v>#N/A</v>
      </c>
      <c r="PHC252" s="225" t="e">
        <v>#N/A</v>
      </c>
      <c r="PHD252" s="225" t="e">
        <v>#N/A</v>
      </c>
      <c r="PHE252" s="225" t="e">
        <v>#N/A</v>
      </c>
      <c r="PHF252" s="225" t="e">
        <v>#N/A</v>
      </c>
      <c r="PHG252" s="225" t="e">
        <v>#N/A</v>
      </c>
      <c r="PHH252" s="225" t="e">
        <v>#N/A</v>
      </c>
      <c r="PHI252" s="225" t="e">
        <v>#N/A</v>
      </c>
      <c r="PHJ252" s="225" t="e">
        <v>#N/A</v>
      </c>
      <c r="PHK252" s="225" t="e">
        <v>#N/A</v>
      </c>
      <c r="PHL252" s="225" t="e">
        <v>#N/A</v>
      </c>
      <c r="PHM252" s="225" t="e">
        <v>#N/A</v>
      </c>
      <c r="PHN252" s="225" t="e">
        <v>#N/A</v>
      </c>
      <c r="PHO252" s="225" t="e">
        <v>#N/A</v>
      </c>
      <c r="PHP252" s="225" t="e">
        <v>#N/A</v>
      </c>
      <c r="PHQ252" s="225" t="e">
        <v>#N/A</v>
      </c>
      <c r="PHR252" s="225" t="e">
        <v>#N/A</v>
      </c>
      <c r="PHS252" s="225" t="e">
        <v>#N/A</v>
      </c>
      <c r="PHT252" s="225" t="e">
        <v>#N/A</v>
      </c>
      <c r="PHU252" s="225" t="e">
        <v>#N/A</v>
      </c>
      <c r="PHV252" s="225" t="e">
        <v>#N/A</v>
      </c>
      <c r="PHW252" s="225" t="e">
        <v>#N/A</v>
      </c>
      <c r="PHX252" s="225" t="e">
        <v>#N/A</v>
      </c>
      <c r="PHY252" s="225" t="e">
        <v>#N/A</v>
      </c>
      <c r="PHZ252" s="225" t="e">
        <v>#N/A</v>
      </c>
      <c r="PIA252" s="225" t="e">
        <v>#N/A</v>
      </c>
      <c r="PIB252" s="225" t="e">
        <v>#N/A</v>
      </c>
      <c r="PIC252" s="225" t="e">
        <v>#N/A</v>
      </c>
      <c r="PID252" s="225" t="e">
        <v>#N/A</v>
      </c>
      <c r="PIE252" s="225" t="e">
        <v>#N/A</v>
      </c>
      <c r="PIF252" s="225" t="e">
        <v>#N/A</v>
      </c>
      <c r="PIG252" s="225" t="e">
        <v>#N/A</v>
      </c>
      <c r="PIH252" s="225" t="e">
        <v>#N/A</v>
      </c>
      <c r="PII252" s="225" t="e">
        <v>#N/A</v>
      </c>
      <c r="PIJ252" s="225" t="e">
        <v>#N/A</v>
      </c>
      <c r="PIK252" s="225" t="e">
        <v>#N/A</v>
      </c>
      <c r="PIL252" s="225" t="e">
        <v>#N/A</v>
      </c>
      <c r="PIM252" s="225" t="e">
        <v>#N/A</v>
      </c>
      <c r="PIN252" s="225" t="e">
        <v>#N/A</v>
      </c>
      <c r="PIO252" s="225" t="e">
        <v>#N/A</v>
      </c>
      <c r="PIP252" s="225" t="e">
        <v>#N/A</v>
      </c>
      <c r="PIQ252" s="225" t="e">
        <v>#N/A</v>
      </c>
      <c r="PIR252" s="225" t="e">
        <v>#N/A</v>
      </c>
      <c r="PIS252" s="225" t="e">
        <v>#N/A</v>
      </c>
      <c r="PIT252" s="225" t="e">
        <v>#N/A</v>
      </c>
      <c r="PIU252" s="225" t="e">
        <v>#N/A</v>
      </c>
      <c r="PIV252" s="225" t="e">
        <v>#N/A</v>
      </c>
      <c r="PIW252" s="225" t="e">
        <v>#N/A</v>
      </c>
      <c r="PIX252" s="225" t="e">
        <v>#N/A</v>
      </c>
      <c r="PIY252" s="225" t="e">
        <v>#N/A</v>
      </c>
      <c r="PIZ252" s="225" t="e">
        <v>#N/A</v>
      </c>
      <c r="PJA252" s="225" t="e">
        <v>#N/A</v>
      </c>
      <c r="PJB252" s="225" t="e">
        <v>#N/A</v>
      </c>
      <c r="PJC252" s="225" t="e">
        <v>#N/A</v>
      </c>
      <c r="PJD252" s="225" t="e">
        <v>#N/A</v>
      </c>
      <c r="PJE252" s="225" t="e">
        <v>#N/A</v>
      </c>
      <c r="PJF252" s="225" t="e">
        <v>#N/A</v>
      </c>
      <c r="PJG252" s="225" t="e">
        <v>#N/A</v>
      </c>
      <c r="PJH252" s="225" t="e">
        <v>#N/A</v>
      </c>
      <c r="PJI252" s="225" t="e">
        <v>#N/A</v>
      </c>
      <c r="PJJ252" s="225" t="e">
        <v>#N/A</v>
      </c>
      <c r="PJK252" s="225" t="e">
        <v>#N/A</v>
      </c>
      <c r="PJL252" s="225" t="e">
        <v>#N/A</v>
      </c>
      <c r="PJM252" s="225" t="e">
        <v>#N/A</v>
      </c>
      <c r="PJN252" s="225" t="e">
        <v>#N/A</v>
      </c>
      <c r="PJO252" s="225" t="e">
        <v>#N/A</v>
      </c>
      <c r="PJP252" s="225" t="e">
        <v>#N/A</v>
      </c>
      <c r="PJQ252" s="225" t="e">
        <v>#N/A</v>
      </c>
      <c r="PJR252" s="225" t="e">
        <v>#N/A</v>
      </c>
      <c r="PJS252" s="225" t="e">
        <v>#N/A</v>
      </c>
      <c r="PJT252" s="225" t="e">
        <v>#N/A</v>
      </c>
      <c r="PJU252" s="225" t="e">
        <v>#N/A</v>
      </c>
      <c r="PJV252" s="225" t="e">
        <v>#N/A</v>
      </c>
      <c r="PJW252" s="225" t="e">
        <v>#N/A</v>
      </c>
      <c r="PJX252" s="225" t="e">
        <v>#N/A</v>
      </c>
      <c r="PJY252" s="225" t="e">
        <v>#N/A</v>
      </c>
      <c r="PJZ252" s="225" t="e">
        <v>#N/A</v>
      </c>
      <c r="PKA252" s="225" t="e">
        <v>#N/A</v>
      </c>
      <c r="PKB252" s="225" t="e">
        <v>#N/A</v>
      </c>
      <c r="PKC252" s="225" t="e">
        <v>#N/A</v>
      </c>
      <c r="PKD252" s="225" t="e">
        <v>#N/A</v>
      </c>
      <c r="PKE252" s="225" t="e">
        <v>#N/A</v>
      </c>
      <c r="PKF252" s="225" t="e">
        <v>#N/A</v>
      </c>
      <c r="PKG252" s="225" t="e">
        <v>#N/A</v>
      </c>
      <c r="PKH252" s="225" t="e">
        <v>#N/A</v>
      </c>
      <c r="PKI252" s="225" t="e">
        <v>#N/A</v>
      </c>
      <c r="PKJ252" s="225" t="e">
        <v>#N/A</v>
      </c>
      <c r="PKK252" s="225" t="e">
        <v>#N/A</v>
      </c>
      <c r="PKL252" s="225" t="e">
        <v>#N/A</v>
      </c>
      <c r="PKM252" s="225" t="e">
        <v>#N/A</v>
      </c>
      <c r="PKN252" s="225" t="e">
        <v>#N/A</v>
      </c>
      <c r="PKO252" s="225" t="e">
        <v>#N/A</v>
      </c>
      <c r="PKP252" s="225" t="e">
        <v>#N/A</v>
      </c>
      <c r="PKQ252" s="225" t="e">
        <v>#N/A</v>
      </c>
      <c r="PKR252" s="225" t="e">
        <v>#N/A</v>
      </c>
      <c r="PKS252" s="225" t="e">
        <v>#N/A</v>
      </c>
      <c r="PKT252" s="225" t="e">
        <v>#N/A</v>
      </c>
      <c r="PKU252" s="225" t="e">
        <v>#N/A</v>
      </c>
      <c r="PKV252" s="225" t="e">
        <v>#N/A</v>
      </c>
      <c r="PKW252" s="225" t="e">
        <v>#N/A</v>
      </c>
      <c r="PKX252" s="225" t="e">
        <v>#N/A</v>
      </c>
      <c r="PKY252" s="225" t="e">
        <v>#N/A</v>
      </c>
      <c r="PKZ252" s="225" t="e">
        <v>#N/A</v>
      </c>
      <c r="PLA252" s="225" t="e">
        <v>#N/A</v>
      </c>
      <c r="PLB252" s="225" t="e">
        <v>#N/A</v>
      </c>
      <c r="PLC252" s="225" t="e">
        <v>#N/A</v>
      </c>
      <c r="PLD252" s="225" t="e">
        <v>#N/A</v>
      </c>
      <c r="PLE252" s="225" t="e">
        <v>#N/A</v>
      </c>
      <c r="PLF252" s="225" t="e">
        <v>#N/A</v>
      </c>
      <c r="PLG252" s="225" t="e">
        <v>#N/A</v>
      </c>
      <c r="PLH252" s="225" t="e">
        <v>#N/A</v>
      </c>
      <c r="PLI252" s="225" t="e">
        <v>#N/A</v>
      </c>
      <c r="PLJ252" s="225" t="e">
        <v>#N/A</v>
      </c>
      <c r="PLK252" s="225" t="e">
        <v>#N/A</v>
      </c>
      <c r="PLL252" s="225" t="e">
        <v>#N/A</v>
      </c>
      <c r="PLM252" s="225" t="e">
        <v>#N/A</v>
      </c>
      <c r="PLN252" s="225" t="e">
        <v>#N/A</v>
      </c>
      <c r="PLO252" s="225" t="e">
        <v>#N/A</v>
      </c>
      <c r="PLP252" s="225" t="e">
        <v>#N/A</v>
      </c>
      <c r="PLQ252" s="225" t="e">
        <v>#N/A</v>
      </c>
      <c r="PLR252" s="225" t="e">
        <v>#N/A</v>
      </c>
      <c r="PLS252" s="225" t="e">
        <v>#N/A</v>
      </c>
      <c r="PLT252" s="225" t="e">
        <v>#N/A</v>
      </c>
      <c r="PLU252" s="225" t="e">
        <v>#N/A</v>
      </c>
      <c r="PLV252" s="225" t="e">
        <v>#N/A</v>
      </c>
      <c r="PLW252" s="225" t="e">
        <v>#N/A</v>
      </c>
      <c r="PLX252" s="225" t="e">
        <v>#N/A</v>
      </c>
      <c r="PLY252" s="225" t="e">
        <v>#N/A</v>
      </c>
      <c r="PLZ252" s="225" t="e">
        <v>#N/A</v>
      </c>
      <c r="PMA252" s="225" t="e">
        <v>#N/A</v>
      </c>
      <c r="PMB252" s="225" t="e">
        <v>#N/A</v>
      </c>
      <c r="PMC252" s="225" t="e">
        <v>#N/A</v>
      </c>
      <c r="PMD252" s="225" t="e">
        <v>#N/A</v>
      </c>
      <c r="PME252" s="225" t="e">
        <v>#N/A</v>
      </c>
      <c r="PMF252" s="225" t="e">
        <v>#N/A</v>
      </c>
      <c r="PMG252" s="225" t="e">
        <v>#N/A</v>
      </c>
      <c r="PMH252" s="225" t="e">
        <v>#N/A</v>
      </c>
      <c r="PMI252" s="225" t="e">
        <v>#N/A</v>
      </c>
      <c r="PMJ252" s="225" t="e">
        <v>#N/A</v>
      </c>
      <c r="PMK252" s="225" t="e">
        <v>#N/A</v>
      </c>
      <c r="PML252" s="225" t="e">
        <v>#N/A</v>
      </c>
      <c r="PMM252" s="225" t="e">
        <v>#N/A</v>
      </c>
      <c r="PMN252" s="225" t="e">
        <v>#N/A</v>
      </c>
      <c r="PMO252" s="225" t="e">
        <v>#N/A</v>
      </c>
      <c r="PMP252" s="225" t="e">
        <v>#N/A</v>
      </c>
      <c r="PMQ252" s="225" t="e">
        <v>#N/A</v>
      </c>
      <c r="PMR252" s="225" t="e">
        <v>#N/A</v>
      </c>
      <c r="PMS252" s="225" t="e">
        <v>#N/A</v>
      </c>
      <c r="PMT252" s="225" t="e">
        <v>#N/A</v>
      </c>
      <c r="PMU252" s="225" t="e">
        <v>#N/A</v>
      </c>
      <c r="PMV252" s="225" t="e">
        <v>#N/A</v>
      </c>
      <c r="PMW252" s="225" t="e">
        <v>#N/A</v>
      </c>
      <c r="PMX252" s="225" t="e">
        <v>#N/A</v>
      </c>
      <c r="PMY252" s="225" t="e">
        <v>#N/A</v>
      </c>
      <c r="PMZ252" s="225" t="e">
        <v>#N/A</v>
      </c>
      <c r="PNA252" s="225" t="e">
        <v>#N/A</v>
      </c>
      <c r="PNB252" s="225" t="e">
        <v>#N/A</v>
      </c>
      <c r="PNC252" s="225" t="e">
        <v>#N/A</v>
      </c>
      <c r="PND252" s="225" t="e">
        <v>#N/A</v>
      </c>
      <c r="PNE252" s="225" t="e">
        <v>#N/A</v>
      </c>
      <c r="PNF252" s="225" t="e">
        <v>#N/A</v>
      </c>
      <c r="PNG252" s="225" t="e">
        <v>#N/A</v>
      </c>
      <c r="PNH252" s="225" t="e">
        <v>#N/A</v>
      </c>
      <c r="PNI252" s="225" t="e">
        <v>#N/A</v>
      </c>
      <c r="PNJ252" s="225" t="e">
        <v>#N/A</v>
      </c>
      <c r="PNK252" s="225" t="e">
        <v>#N/A</v>
      </c>
      <c r="PNL252" s="225" t="e">
        <v>#N/A</v>
      </c>
      <c r="PNM252" s="225" t="e">
        <v>#N/A</v>
      </c>
      <c r="PNN252" s="225" t="e">
        <v>#N/A</v>
      </c>
      <c r="PNO252" s="225" t="e">
        <v>#N/A</v>
      </c>
      <c r="PNP252" s="225" t="e">
        <v>#N/A</v>
      </c>
      <c r="PNQ252" s="225" t="e">
        <v>#N/A</v>
      </c>
      <c r="PNR252" s="225" t="e">
        <v>#N/A</v>
      </c>
      <c r="PNS252" s="225" t="e">
        <v>#N/A</v>
      </c>
      <c r="PNT252" s="225" t="e">
        <v>#N/A</v>
      </c>
      <c r="PNU252" s="225" t="e">
        <v>#N/A</v>
      </c>
      <c r="PNV252" s="225" t="e">
        <v>#N/A</v>
      </c>
      <c r="PNW252" s="225" t="e">
        <v>#N/A</v>
      </c>
      <c r="PNX252" s="225" t="e">
        <v>#N/A</v>
      </c>
      <c r="PNY252" s="225" t="e">
        <v>#N/A</v>
      </c>
      <c r="PNZ252" s="225" t="e">
        <v>#N/A</v>
      </c>
      <c r="POA252" s="225" t="e">
        <v>#N/A</v>
      </c>
      <c r="POB252" s="225" t="e">
        <v>#N/A</v>
      </c>
      <c r="POC252" s="225" t="e">
        <v>#N/A</v>
      </c>
      <c r="POD252" s="225" t="e">
        <v>#N/A</v>
      </c>
      <c r="POE252" s="225" t="e">
        <v>#N/A</v>
      </c>
      <c r="POF252" s="225" t="e">
        <v>#N/A</v>
      </c>
      <c r="POG252" s="225" t="e">
        <v>#N/A</v>
      </c>
      <c r="POH252" s="225" t="e">
        <v>#N/A</v>
      </c>
      <c r="POI252" s="225" t="e">
        <v>#N/A</v>
      </c>
      <c r="POJ252" s="225" t="e">
        <v>#N/A</v>
      </c>
      <c r="POK252" s="225" t="e">
        <v>#N/A</v>
      </c>
      <c r="POL252" s="225" t="e">
        <v>#N/A</v>
      </c>
      <c r="POM252" s="225" t="e">
        <v>#N/A</v>
      </c>
      <c r="PON252" s="225" t="e">
        <v>#N/A</v>
      </c>
      <c r="POO252" s="225" t="e">
        <v>#N/A</v>
      </c>
      <c r="POP252" s="225" t="e">
        <v>#N/A</v>
      </c>
      <c r="POQ252" s="225" t="e">
        <v>#N/A</v>
      </c>
      <c r="POR252" s="225" t="e">
        <v>#N/A</v>
      </c>
      <c r="POS252" s="225" t="e">
        <v>#N/A</v>
      </c>
      <c r="POT252" s="225" t="e">
        <v>#N/A</v>
      </c>
      <c r="POU252" s="225" t="e">
        <v>#N/A</v>
      </c>
      <c r="POV252" s="225" t="e">
        <v>#N/A</v>
      </c>
      <c r="POW252" s="225" t="e">
        <v>#N/A</v>
      </c>
      <c r="POX252" s="225" t="e">
        <v>#N/A</v>
      </c>
      <c r="POY252" s="225" t="e">
        <v>#N/A</v>
      </c>
      <c r="POZ252" s="225" t="e">
        <v>#N/A</v>
      </c>
      <c r="PPA252" s="225" t="e">
        <v>#N/A</v>
      </c>
      <c r="PPB252" s="225" t="e">
        <v>#N/A</v>
      </c>
      <c r="PPC252" s="225" t="e">
        <v>#N/A</v>
      </c>
      <c r="PPD252" s="225" t="e">
        <v>#N/A</v>
      </c>
      <c r="PPE252" s="225" t="e">
        <v>#N/A</v>
      </c>
      <c r="PPF252" s="225" t="e">
        <v>#N/A</v>
      </c>
      <c r="PPG252" s="225" t="e">
        <v>#N/A</v>
      </c>
      <c r="PPH252" s="225" t="e">
        <v>#N/A</v>
      </c>
      <c r="PPI252" s="225" t="e">
        <v>#N/A</v>
      </c>
      <c r="PPJ252" s="225" t="e">
        <v>#N/A</v>
      </c>
      <c r="PPK252" s="225" t="e">
        <v>#N/A</v>
      </c>
      <c r="PPL252" s="225" t="e">
        <v>#N/A</v>
      </c>
      <c r="PPM252" s="225" t="e">
        <v>#N/A</v>
      </c>
      <c r="PPN252" s="225" t="e">
        <v>#N/A</v>
      </c>
      <c r="PPO252" s="225" t="e">
        <v>#N/A</v>
      </c>
      <c r="PPP252" s="225" t="e">
        <v>#N/A</v>
      </c>
      <c r="PPQ252" s="225" t="e">
        <v>#N/A</v>
      </c>
      <c r="PPR252" s="225" t="e">
        <v>#N/A</v>
      </c>
      <c r="PPS252" s="225" t="e">
        <v>#N/A</v>
      </c>
      <c r="PPT252" s="225" t="e">
        <v>#N/A</v>
      </c>
      <c r="PPU252" s="225" t="e">
        <v>#N/A</v>
      </c>
      <c r="PPV252" s="225" t="e">
        <v>#N/A</v>
      </c>
      <c r="PPW252" s="225" t="e">
        <v>#N/A</v>
      </c>
      <c r="PPX252" s="225" t="e">
        <v>#N/A</v>
      </c>
      <c r="PPY252" s="225" t="e">
        <v>#N/A</v>
      </c>
      <c r="PPZ252" s="225" t="e">
        <v>#N/A</v>
      </c>
      <c r="PQA252" s="225" t="e">
        <v>#N/A</v>
      </c>
      <c r="PQB252" s="225" t="e">
        <v>#N/A</v>
      </c>
      <c r="PQC252" s="225" t="e">
        <v>#N/A</v>
      </c>
      <c r="PQD252" s="225" t="e">
        <v>#N/A</v>
      </c>
      <c r="PQE252" s="225" t="e">
        <v>#N/A</v>
      </c>
      <c r="PQF252" s="225" t="e">
        <v>#N/A</v>
      </c>
      <c r="PQG252" s="225" t="e">
        <v>#N/A</v>
      </c>
      <c r="PQH252" s="225" t="e">
        <v>#N/A</v>
      </c>
      <c r="PQI252" s="225" t="e">
        <v>#N/A</v>
      </c>
      <c r="PQJ252" s="225" t="e">
        <v>#N/A</v>
      </c>
      <c r="PQK252" s="225" t="e">
        <v>#N/A</v>
      </c>
      <c r="PQL252" s="225" t="e">
        <v>#N/A</v>
      </c>
      <c r="PQM252" s="225" t="e">
        <v>#N/A</v>
      </c>
      <c r="PQN252" s="225" t="e">
        <v>#N/A</v>
      </c>
      <c r="PQO252" s="225" t="e">
        <v>#N/A</v>
      </c>
      <c r="PQP252" s="225" t="e">
        <v>#N/A</v>
      </c>
      <c r="PQQ252" s="225" t="e">
        <v>#N/A</v>
      </c>
      <c r="PQR252" s="225" t="e">
        <v>#N/A</v>
      </c>
      <c r="PQS252" s="225" t="e">
        <v>#N/A</v>
      </c>
      <c r="PQT252" s="225" t="e">
        <v>#N/A</v>
      </c>
      <c r="PQU252" s="225" t="e">
        <v>#N/A</v>
      </c>
      <c r="PQV252" s="225" t="e">
        <v>#N/A</v>
      </c>
      <c r="PQW252" s="225" t="e">
        <v>#N/A</v>
      </c>
      <c r="PQX252" s="225" t="e">
        <v>#N/A</v>
      </c>
      <c r="PQY252" s="225" t="e">
        <v>#N/A</v>
      </c>
      <c r="PQZ252" s="225" t="e">
        <v>#N/A</v>
      </c>
      <c r="PRA252" s="225" t="e">
        <v>#N/A</v>
      </c>
      <c r="PRB252" s="225" t="e">
        <v>#N/A</v>
      </c>
      <c r="PRC252" s="225" t="e">
        <v>#N/A</v>
      </c>
      <c r="PRD252" s="225" t="e">
        <v>#N/A</v>
      </c>
      <c r="PRE252" s="225" t="e">
        <v>#N/A</v>
      </c>
      <c r="PRF252" s="225" t="e">
        <v>#N/A</v>
      </c>
      <c r="PRG252" s="225" t="e">
        <v>#N/A</v>
      </c>
      <c r="PRH252" s="225" t="e">
        <v>#N/A</v>
      </c>
      <c r="PRI252" s="225" t="e">
        <v>#N/A</v>
      </c>
      <c r="PRJ252" s="225" t="e">
        <v>#N/A</v>
      </c>
      <c r="PRK252" s="225" t="e">
        <v>#N/A</v>
      </c>
      <c r="PRL252" s="225" t="e">
        <v>#N/A</v>
      </c>
      <c r="PRM252" s="225" t="e">
        <v>#N/A</v>
      </c>
      <c r="PRN252" s="225" t="e">
        <v>#N/A</v>
      </c>
      <c r="PRO252" s="225" t="e">
        <v>#N/A</v>
      </c>
      <c r="PRP252" s="225" t="e">
        <v>#N/A</v>
      </c>
      <c r="PRQ252" s="225" t="e">
        <v>#N/A</v>
      </c>
      <c r="PRR252" s="225" t="e">
        <v>#N/A</v>
      </c>
      <c r="PRS252" s="225" t="e">
        <v>#N/A</v>
      </c>
      <c r="PRT252" s="225" t="e">
        <v>#N/A</v>
      </c>
      <c r="PRU252" s="225" t="e">
        <v>#N/A</v>
      </c>
      <c r="PRV252" s="225" t="e">
        <v>#N/A</v>
      </c>
      <c r="PRW252" s="225" t="e">
        <v>#N/A</v>
      </c>
      <c r="PRX252" s="225" t="e">
        <v>#N/A</v>
      </c>
      <c r="PRY252" s="225" t="e">
        <v>#N/A</v>
      </c>
      <c r="PRZ252" s="225" t="e">
        <v>#N/A</v>
      </c>
      <c r="PSA252" s="225" t="e">
        <v>#N/A</v>
      </c>
      <c r="PSB252" s="225" t="e">
        <v>#N/A</v>
      </c>
      <c r="PSC252" s="225" t="e">
        <v>#N/A</v>
      </c>
      <c r="PSD252" s="225" t="e">
        <v>#N/A</v>
      </c>
      <c r="PSE252" s="225" t="e">
        <v>#N/A</v>
      </c>
      <c r="PSF252" s="225" t="e">
        <v>#N/A</v>
      </c>
      <c r="PSG252" s="225" t="e">
        <v>#N/A</v>
      </c>
      <c r="PSH252" s="225" t="e">
        <v>#N/A</v>
      </c>
      <c r="PSI252" s="225" t="e">
        <v>#N/A</v>
      </c>
      <c r="PSJ252" s="225" t="e">
        <v>#N/A</v>
      </c>
      <c r="PSK252" s="225" t="e">
        <v>#N/A</v>
      </c>
      <c r="PSL252" s="225" t="e">
        <v>#N/A</v>
      </c>
      <c r="PSM252" s="225" t="e">
        <v>#N/A</v>
      </c>
      <c r="PSN252" s="225" t="e">
        <v>#N/A</v>
      </c>
      <c r="PSO252" s="225" t="e">
        <v>#N/A</v>
      </c>
      <c r="PSP252" s="225" t="e">
        <v>#N/A</v>
      </c>
      <c r="PSQ252" s="225" t="e">
        <v>#N/A</v>
      </c>
      <c r="PSR252" s="225" t="e">
        <v>#N/A</v>
      </c>
      <c r="PSS252" s="225" t="e">
        <v>#N/A</v>
      </c>
      <c r="PST252" s="225" t="e">
        <v>#N/A</v>
      </c>
      <c r="PSU252" s="225" t="e">
        <v>#N/A</v>
      </c>
      <c r="PSV252" s="225" t="e">
        <v>#N/A</v>
      </c>
      <c r="PSW252" s="225" t="e">
        <v>#N/A</v>
      </c>
      <c r="PSX252" s="225" t="e">
        <v>#N/A</v>
      </c>
      <c r="PSY252" s="225" t="e">
        <v>#N/A</v>
      </c>
      <c r="PSZ252" s="225" t="e">
        <v>#N/A</v>
      </c>
      <c r="PTA252" s="225" t="e">
        <v>#N/A</v>
      </c>
      <c r="PTB252" s="225" t="e">
        <v>#N/A</v>
      </c>
      <c r="PTC252" s="225" t="e">
        <v>#N/A</v>
      </c>
      <c r="PTD252" s="225" t="e">
        <v>#N/A</v>
      </c>
      <c r="PTE252" s="225" t="e">
        <v>#N/A</v>
      </c>
      <c r="PTF252" s="225" t="e">
        <v>#N/A</v>
      </c>
      <c r="PTG252" s="225" t="e">
        <v>#N/A</v>
      </c>
      <c r="PTH252" s="225" t="e">
        <v>#N/A</v>
      </c>
      <c r="PTI252" s="225" t="e">
        <v>#N/A</v>
      </c>
      <c r="PTJ252" s="225" t="e">
        <v>#N/A</v>
      </c>
      <c r="PTK252" s="225" t="e">
        <v>#N/A</v>
      </c>
      <c r="PTL252" s="225" t="e">
        <v>#N/A</v>
      </c>
      <c r="PTM252" s="225" t="e">
        <v>#N/A</v>
      </c>
      <c r="PTN252" s="225" t="e">
        <v>#N/A</v>
      </c>
      <c r="PTO252" s="225" t="e">
        <v>#N/A</v>
      </c>
      <c r="PTP252" s="225" t="e">
        <v>#N/A</v>
      </c>
      <c r="PTQ252" s="225" t="e">
        <v>#N/A</v>
      </c>
      <c r="PTR252" s="225" t="e">
        <v>#N/A</v>
      </c>
      <c r="PTS252" s="225" t="e">
        <v>#N/A</v>
      </c>
      <c r="PTT252" s="225" t="e">
        <v>#N/A</v>
      </c>
      <c r="PTU252" s="225" t="e">
        <v>#N/A</v>
      </c>
      <c r="PTV252" s="225" t="e">
        <v>#N/A</v>
      </c>
      <c r="PTW252" s="225" t="e">
        <v>#N/A</v>
      </c>
      <c r="PTX252" s="225" t="e">
        <v>#N/A</v>
      </c>
      <c r="PTY252" s="225" t="e">
        <v>#N/A</v>
      </c>
      <c r="PTZ252" s="225" t="e">
        <v>#N/A</v>
      </c>
      <c r="PUA252" s="225" t="e">
        <v>#N/A</v>
      </c>
      <c r="PUB252" s="225" t="e">
        <v>#N/A</v>
      </c>
      <c r="PUC252" s="225" t="e">
        <v>#N/A</v>
      </c>
      <c r="PUD252" s="225" t="e">
        <v>#N/A</v>
      </c>
      <c r="PUE252" s="225" t="e">
        <v>#N/A</v>
      </c>
      <c r="PUF252" s="225" t="e">
        <v>#N/A</v>
      </c>
      <c r="PUG252" s="225" t="e">
        <v>#N/A</v>
      </c>
      <c r="PUH252" s="225" t="e">
        <v>#N/A</v>
      </c>
      <c r="PUI252" s="225" t="e">
        <v>#N/A</v>
      </c>
      <c r="PUJ252" s="225" t="e">
        <v>#N/A</v>
      </c>
      <c r="PUK252" s="225" t="e">
        <v>#N/A</v>
      </c>
      <c r="PUL252" s="225" t="e">
        <v>#N/A</v>
      </c>
      <c r="PUM252" s="225" t="e">
        <v>#N/A</v>
      </c>
      <c r="PUN252" s="225" t="e">
        <v>#N/A</v>
      </c>
      <c r="PUO252" s="225" t="e">
        <v>#N/A</v>
      </c>
      <c r="PUP252" s="225" t="e">
        <v>#N/A</v>
      </c>
      <c r="PUQ252" s="225" t="e">
        <v>#N/A</v>
      </c>
      <c r="PUR252" s="225" t="e">
        <v>#N/A</v>
      </c>
      <c r="PUS252" s="225" t="e">
        <v>#N/A</v>
      </c>
      <c r="PUT252" s="225" t="e">
        <v>#N/A</v>
      </c>
      <c r="PUU252" s="225" t="e">
        <v>#N/A</v>
      </c>
      <c r="PUV252" s="225" t="e">
        <v>#N/A</v>
      </c>
      <c r="PUW252" s="225" t="e">
        <v>#N/A</v>
      </c>
      <c r="PUX252" s="225" t="e">
        <v>#N/A</v>
      </c>
      <c r="PUY252" s="225" t="e">
        <v>#N/A</v>
      </c>
      <c r="PUZ252" s="225" t="e">
        <v>#N/A</v>
      </c>
      <c r="PVA252" s="225" t="e">
        <v>#N/A</v>
      </c>
      <c r="PVB252" s="225" t="e">
        <v>#N/A</v>
      </c>
      <c r="PVC252" s="225" t="e">
        <v>#N/A</v>
      </c>
      <c r="PVD252" s="225" t="e">
        <v>#N/A</v>
      </c>
      <c r="PVE252" s="225" t="e">
        <v>#N/A</v>
      </c>
      <c r="PVF252" s="225" t="e">
        <v>#N/A</v>
      </c>
      <c r="PVG252" s="225" t="e">
        <v>#N/A</v>
      </c>
      <c r="PVH252" s="225" t="e">
        <v>#N/A</v>
      </c>
      <c r="PVI252" s="225" t="e">
        <v>#N/A</v>
      </c>
      <c r="PVJ252" s="225" t="e">
        <v>#N/A</v>
      </c>
      <c r="PVK252" s="225" t="e">
        <v>#N/A</v>
      </c>
      <c r="PVL252" s="225" t="e">
        <v>#N/A</v>
      </c>
      <c r="PVM252" s="225" t="e">
        <v>#N/A</v>
      </c>
      <c r="PVN252" s="225" t="e">
        <v>#N/A</v>
      </c>
      <c r="PVO252" s="225" t="e">
        <v>#N/A</v>
      </c>
      <c r="PVP252" s="225" t="e">
        <v>#N/A</v>
      </c>
      <c r="PVQ252" s="225" t="e">
        <v>#N/A</v>
      </c>
      <c r="PVR252" s="225" t="e">
        <v>#N/A</v>
      </c>
      <c r="PVS252" s="225" t="e">
        <v>#N/A</v>
      </c>
      <c r="PVT252" s="225" t="e">
        <v>#N/A</v>
      </c>
      <c r="PVU252" s="225" t="e">
        <v>#N/A</v>
      </c>
      <c r="PVV252" s="225" t="e">
        <v>#N/A</v>
      </c>
      <c r="PVW252" s="225" t="e">
        <v>#N/A</v>
      </c>
      <c r="PVX252" s="225" t="e">
        <v>#N/A</v>
      </c>
      <c r="PVY252" s="225" t="e">
        <v>#N/A</v>
      </c>
      <c r="PVZ252" s="225" t="e">
        <v>#N/A</v>
      </c>
      <c r="PWA252" s="225" t="e">
        <v>#N/A</v>
      </c>
      <c r="PWB252" s="225" t="e">
        <v>#N/A</v>
      </c>
      <c r="PWC252" s="225" t="e">
        <v>#N/A</v>
      </c>
      <c r="PWD252" s="225" t="e">
        <v>#N/A</v>
      </c>
      <c r="PWE252" s="225" t="e">
        <v>#N/A</v>
      </c>
      <c r="PWF252" s="225" t="e">
        <v>#N/A</v>
      </c>
      <c r="PWG252" s="225" t="e">
        <v>#N/A</v>
      </c>
      <c r="PWH252" s="225" t="e">
        <v>#N/A</v>
      </c>
      <c r="PWI252" s="225" t="e">
        <v>#N/A</v>
      </c>
      <c r="PWJ252" s="225" t="e">
        <v>#N/A</v>
      </c>
      <c r="PWK252" s="225" t="e">
        <v>#N/A</v>
      </c>
      <c r="PWL252" s="225" t="e">
        <v>#N/A</v>
      </c>
      <c r="PWM252" s="225" t="e">
        <v>#N/A</v>
      </c>
      <c r="PWN252" s="225" t="e">
        <v>#N/A</v>
      </c>
      <c r="PWO252" s="225" t="e">
        <v>#N/A</v>
      </c>
      <c r="PWP252" s="225" t="e">
        <v>#N/A</v>
      </c>
      <c r="PWQ252" s="225" t="e">
        <v>#N/A</v>
      </c>
      <c r="PWR252" s="225" t="e">
        <v>#N/A</v>
      </c>
      <c r="PWS252" s="225" t="e">
        <v>#N/A</v>
      </c>
      <c r="PWT252" s="225" t="e">
        <v>#N/A</v>
      </c>
      <c r="PWU252" s="225" t="e">
        <v>#N/A</v>
      </c>
      <c r="PWV252" s="225" t="e">
        <v>#N/A</v>
      </c>
      <c r="PWW252" s="225" t="e">
        <v>#N/A</v>
      </c>
      <c r="PWX252" s="225" t="e">
        <v>#N/A</v>
      </c>
      <c r="PWY252" s="225" t="e">
        <v>#N/A</v>
      </c>
      <c r="PWZ252" s="225" t="e">
        <v>#N/A</v>
      </c>
      <c r="PXA252" s="225" t="e">
        <v>#N/A</v>
      </c>
      <c r="PXB252" s="225" t="e">
        <v>#N/A</v>
      </c>
      <c r="PXC252" s="225" t="e">
        <v>#N/A</v>
      </c>
      <c r="PXD252" s="225" t="e">
        <v>#N/A</v>
      </c>
      <c r="PXE252" s="225" t="e">
        <v>#N/A</v>
      </c>
      <c r="PXF252" s="225" t="e">
        <v>#N/A</v>
      </c>
      <c r="PXG252" s="225" t="e">
        <v>#N/A</v>
      </c>
      <c r="PXH252" s="225" t="e">
        <v>#N/A</v>
      </c>
      <c r="PXI252" s="225" t="e">
        <v>#N/A</v>
      </c>
      <c r="PXJ252" s="225" t="e">
        <v>#N/A</v>
      </c>
      <c r="PXK252" s="225" t="e">
        <v>#N/A</v>
      </c>
      <c r="PXL252" s="225" t="e">
        <v>#N/A</v>
      </c>
      <c r="PXM252" s="225" t="e">
        <v>#N/A</v>
      </c>
      <c r="PXN252" s="225" t="e">
        <v>#N/A</v>
      </c>
      <c r="PXO252" s="225" t="e">
        <v>#N/A</v>
      </c>
      <c r="PXP252" s="225" t="e">
        <v>#N/A</v>
      </c>
      <c r="PXQ252" s="225" t="e">
        <v>#N/A</v>
      </c>
      <c r="PXR252" s="225" t="e">
        <v>#N/A</v>
      </c>
      <c r="PXS252" s="225" t="e">
        <v>#N/A</v>
      </c>
      <c r="PXT252" s="225" t="e">
        <v>#N/A</v>
      </c>
      <c r="PXU252" s="225" t="e">
        <v>#N/A</v>
      </c>
      <c r="PXV252" s="225" t="e">
        <v>#N/A</v>
      </c>
      <c r="PXW252" s="225" t="e">
        <v>#N/A</v>
      </c>
      <c r="PXX252" s="225" t="e">
        <v>#N/A</v>
      </c>
      <c r="PXY252" s="225" t="e">
        <v>#N/A</v>
      </c>
      <c r="PXZ252" s="225" t="e">
        <v>#N/A</v>
      </c>
      <c r="PYA252" s="225" t="e">
        <v>#N/A</v>
      </c>
      <c r="PYB252" s="225" t="e">
        <v>#N/A</v>
      </c>
      <c r="PYC252" s="225" t="e">
        <v>#N/A</v>
      </c>
      <c r="PYD252" s="225" t="e">
        <v>#N/A</v>
      </c>
      <c r="PYE252" s="225" t="e">
        <v>#N/A</v>
      </c>
      <c r="PYF252" s="225" t="e">
        <v>#N/A</v>
      </c>
      <c r="PYG252" s="225" t="e">
        <v>#N/A</v>
      </c>
      <c r="PYH252" s="225" t="e">
        <v>#N/A</v>
      </c>
      <c r="PYI252" s="225" t="e">
        <v>#N/A</v>
      </c>
      <c r="PYJ252" s="225" t="e">
        <v>#N/A</v>
      </c>
      <c r="PYK252" s="225" t="e">
        <v>#N/A</v>
      </c>
      <c r="PYL252" s="225" t="e">
        <v>#N/A</v>
      </c>
      <c r="PYM252" s="225" t="e">
        <v>#N/A</v>
      </c>
      <c r="PYN252" s="225" t="e">
        <v>#N/A</v>
      </c>
      <c r="PYO252" s="225" t="e">
        <v>#N/A</v>
      </c>
      <c r="PYP252" s="225" t="e">
        <v>#N/A</v>
      </c>
      <c r="PYQ252" s="225" t="e">
        <v>#N/A</v>
      </c>
      <c r="PYR252" s="225" t="e">
        <v>#N/A</v>
      </c>
      <c r="PYS252" s="225" t="e">
        <v>#N/A</v>
      </c>
      <c r="PYT252" s="225" t="e">
        <v>#N/A</v>
      </c>
      <c r="PYU252" s="225" t="e">
        <v>#N/A</v>
      </c>
      <c r="PYV252" s="225" t="e">
        <v>#N/A</v>
      </c>
      <c r="PYW252" s="225" t="e">
        <v>#N/A</v>
      </c>
      <c r="PYX252" s="225" t="e">
        <v>#N/A</v>
      </c>
      <c r="PYY252" s="225" t="e">
        <v>#N/A</v>
      </c>
      <c r="PYZ252" s="225" t="e">
        <v>#N/A</v>
      </c>
      <c r="PZA252" s="225" t="e">
        <v>#N/A</v>
      </c>
      <c r="PZB252" s="225" t="e">
        <v>#N/A</v>
      </c>
      <c r="PZC252" s="225" t="e">
        <v>#N/A</v>
      </c>
      <c r="PZD252" s="225" t="e">
        <v>#N/A</v>
      </c>
      <c r="PZE252" s="225" t="e">
        <v>#N/A</v>
      </c>
      <c r="PZF252" s="225" t="e">
        <v>#N/A</v>
      </c>
      <c r="PZG252" s="225" t="e">
        <v>#N/A</v>
      </c>
      <c r="PZH252" s="225" t="e">
        <v>#N/A</v>
      </c>
      <c r="PZI252" s="225" t="e">
        <v>#N/A</v>
      </c>
      <c r="PZJ252" s="225" t="e">
        <v>#N/A</v>
      </c>
      <c r="PZK252" s="225" t="e">
        <v>#N/A</v>
      </c>
      <c r="PZL252" s="225" t="e">
        <v>#N/A</v>
      </c>
      <c r="PZM252" s="225" t="e">
        <v>#N/A</v>
      </c>
      <c r="PZN252" s="225" t="e">
        <v>#N/A</v>
      </c>
      <c r="PZO252" s="225" t="e">
        <v>#N/A</v>
      </c>
      <c r="PZP252" s="225" t="e">
        <v>#N/A</v>
      </c>
      <c r="PZQ252" s="225" t="e">
        <v>#N/A</v>
      </c>
      <c r="PZR252" s="225" t="e">
        <v>#N/A</v>
      </c>
      <c r="PZS252" s="225" t="e">
        <v>#N/A</v>
      </c>
      <c r="PZT252" s="225" t="e">
        <v>#N/A</v>
      </c>
      <c r="PZU252" s="225" t="e">
        <v>#N/A</v>
      </c>
      <c r="PZV252" s="225" t="e">
        <v>#N/A</v>
      </c>
      <c r="PZW252" s="225" t="e">
        <v>#N/A</v>
      </c>
      <c r="PZX252" s="225" t="e">
        <v>#N/A</v>
      </c>
      <c r="PZY252" s="225" t="e">
        <v>#N/A</v>
      </c>
      <c r="PZZ252" s="225" t="e">
        <v>#N/A</v>
      </c>
      <c r="QAA252" s="225" t="e">
        <v>#N/A</v>
      </c>
      <c r="QAB252" s="225" t="e">
        <v>#N/A</v>
      </c>
      <c r="QAC252" s="225" t="e">
        <v>#N/A</v>
      </c>
      <c r="QAD252" s="225" t="e">
        <v>#N/A</v>
      </c>
      <c r="QAE252" s="225" t="e">
        <v>#N/A</v>
      </c>
      <c r="QAF252" s="225" t="e">
        <v>#N/A</v>
      </c>
      <c r="QAG252" s="225" t="e">
        <v>#N/A</v>
      </c>
      <c r="QAH252" s="225" t="e">
        <v>#N/A</v>
      </c>
      <c r="QAI252" s="225" t="e">
        <v>#N/A</v>
      </c>
      <c r="QAJ252" s="225" t="e">
        <v>#N/A</v>
      </c>
      <c r="QAK252" s="225" t="e">
        <v>#N/A</v>
      </c>
      <c r="QAL252" s="225" t="e">
        <v>#N/A</v>
      </c>
      <c r="QAM252" s="225" t="e">
        <v>#N/A</v>
      </c>
      <c r="QAN252" s="225" t="e">
        <v>#N/A</v>
      </c>
      <c r="QAO252" s="225" t="e">
        <v>#N/A</v>
      </c>
      <c r="QAP252" s="225" t="e">
        <v>#N/A</v>
      </c>
      <c r="QAQ252" s="225" t="e">
        <v>#N/A</v>
      </c>
      <c r="QAR252" s="225" t="e">
        <v>#N/A</v>
      </c>
      <c r="QAS252" s="225" t="e">
        <v>#N/A</v>
      </c>
      <c r="QAT252" s="225" t="e">
        <v>#N/A</v>
      </c>
      <c r="QAU252" s="225" t="e">
        <v>#N/A</v>
      </c>
      <c r="QAV252" s="225" t="e">
        <v>#N/A</v>
      </c>
      <c r="QAW252" s="225" t="e">
        <v>#N/A</v>
      </c>
      <c r="QAX252" s="225" t="e">
        <v>#N/A</v>
      </c>
      <c r="QAY252" s="225" t="e">
        <v>#N/A</v>
      </c>
      <c r="QAZ252" s="225" t="e">
        <v>#N/A</v>
      </c>
      <c r="QBA252" s="225" t="e">
        <v>#N/A</v>
      </c>
      <c r="QBB252" s="225" t="e">
        <v>#N/A</v>
      </c>
      <c r="QBC252" s="225" t="e">
        <v>#N/A</v>
      </c>
      <c r="QBD252" s="225" t="e">
        <v>#N/A</v>
      </c>
      <c r="QBE252" s="225" t="e">
        <v>#N/A</v>
      </c>
      <c r="QBF252" s="225" t="e">
        <v>#N/A</v>
      </c>
      <c r="QBG252" s="225" t="e">
        <v>#N/A</v>
      </c>
      <c r="QBH252" s="225" t="e">
        <v>#N/A</v>
      </c>
      <c r="QBI252" s="225" t="e">
        <v>#N/A</v>
      </c>
      <c r="QBJ252" s="225" t="e">
        <v>#N/A</v>
      </c>
      <c r="QBK252" s="225" t="e">
        <v>#N/A</v>
      </c>
      <c r="QBL252" s="225" t="e">
        <v>#N/A</v>
      </c>
      <c r="QBM252" s="225" t="e">
        <v>#N/A</v>
      </c>
      <c r="QBN252" s="225" t="e">
        <v>#N/A</v>
      </c>
      <c r="QBO252" s="225" t="e">
        <v>#N/A</v>
      </c>
      <c r="QBP252" s="225" t="e">
        <v>#N/A</v>
      </c>
      <c r="QBQ252" s="225" t="e">
        <v>#N/A</v>
      </c>
      <c r="QBR252" s="225" t="e">
        <v>#N/A</v>
      </c>
      <c r="QBS252" s="225" t="e">
        <v>#N/A</v>
      </c>
      <c r="QBT252" s="225" t="e">
        <v>#N/A</v>
      </c>
      <c r="QBU252" s="225" t="e">
        <v>#N/A</v>
      </c>
      <c r="QBV252" s="225" t="e">
        <v>#N/A</v>
      </c>
      <c r="QBW252" s="225" t="e">
        <v>#N/A</v>
      </c>
      <c r="QBX252" s="225" t="e">
        <v>#N/A</v>
      </c>
      <c r="QBY252" s="225" t="e">
        <v>#N/A</v>
      </c>
      <c r="QBZ252" s="225" t="e">
        <v>#N/A</v>
      </c>
      <c r="QCA252" s="225" t="e">
        <v>#N/A</v>
      </c>
      <c r="QCB252" s="225" t="e">
        <v>#N/A</v>
      </c>
      <c r="QCC252" s="225" t="e">
        <v>#N/A</v>
      </c>
      <c r="QCD252" s="225" t="e">
        <v>#N/A</v>
      </c>
      <c r="QCE252" s="225" t="e">
        <v>#N/A</v>
      </c>
      <c r="QCF252" s="225" t="e">
        <v>#N/A</v>
      </c>
      <c r="QCG252" s="225" t="e">
        <v>#N/A</v>
      </c>
      <c r="QCH252" s="225" t="e">
        <v>#N/A</v>
      </c>
      <c r="QCI252" s="225" t="e">
        <v>#N/A</v>
      </c>
      <c r="QCJ252" s="225" t="e">
        <v>#N/A</v>
      </c>
      <c r="QCK252" s="225" t="e">
        <v>#N/A</v>
      </c>
      <c r="QCL252" s="225" t="e">
        <v>#N/A</v>
      </c>
      <c r="QCM252" s="225" t="e">
        <v>#N/A</v>
      </c>
      <c r="QCN252" s="225" t="e">
        <v>#N/A</v>
      </c>
      <c r="QCO252" s="225" t="e">
        <v>#N/A</v>
      </c>
      <c r="QCP252" s="225" t="e">
        <v>#N/A</v>
      </c>
      <c r="QCQ252" s="225" t="e">
        <v>#N/A</v>
      </c>
      <c r="QCR252" s="225" t="e">
        <v>#N/A</v>
      </c>
      <c r="QCS252" s="225" t="e">
        <v>#N/A</v>
      </c>
      <c r="QCT252" s="225" t="e">
        <v>#N/A</v>
      </c>
      <c r="QCU252" s="225" t="e">
        <v>#N/A</v>
      </c>
      <c r="QCV252" s="225" t="e">
        <v>#N/A</v>
      </c>
      <c r="QCW252" s="225" t="e">
        <v>#N/A</v>
      </c>
      <c r="QCX252" s="225" t="e">
        <v>#N/A</v>
      </c>
      <c r="QCY252" s="225" t="e">
        <v>#N/A</v>
      </c>
      <c r="QCZ252" s="225" t="e">
        <v>#N/A</v>
      </c>
      <c r="QDA252" s="225" t="e">
        <v>#N/A</v>
      </c>
      <c r="QDB252" s="225" t="e">
        <v>#N/A</v>
      </c>
      <c r="QDC252" s="225" t="e">
        <v>#N/A</v>
      </c>
      <c r="QDD252" s="225" t="e">
        <v>#N/A</v>
      </c>
      <c r="QDE252" s="225" t="e">
        <v>#N/A</v>
      </c>
      <c r="QDF252" s="225" t="e">
        <v>#N/A</v>
      </c>
      <c r="QDG252" s="225" t="e">
        <v>#N/A</v>
      </c>
      <c r="QDH252" s="225" t="e">
        <v>#N/A</v>
      </c>
      <c r="QDI252" s="225" t="e">
        <v>#N/A</v>
      </c>
      <c r="QDJ252" s="225" t="e">
        <v>#N/A</v>
      </c>
      <c r="QDK252" s="225" t="e">
        <v>#N/A</v>
      </c>
      <c r="QDL252" s="225" t="e">
        <v>#N/A</v>
      </c>
      <c r="QDM252" s="225" t="e">
        <v>#N/A</v>
      </c>
      <c r="QDN252" s="225" t="e">
        <v>#N/A</v>
      </c>
      <c r="QDO252" s="225" t="e">
        <v>#N/A</v>
      </c>
      <c r="QDP252" s="225" t="e">
        <v>#N/A</v>
      </c>
      <c r="QDQ252" s="225" t="e">
        <v>#N/A</v>
      </c>
      <c r="QDR252" s="225" t="e">
        <v>#N/A</v>
      </c>
      <c r="QDS252" s="225" t="e">
        <v>#N/A</v>
      </c>
      <c r="QDT252" s="225" t="e">
        <v>#N/A</v>
      </c>
      <c r="QDU252" s="225" t="e">
        <v>#N/A</v>
      </c>
      <c r="QDV252" s="225" t="e">
        <v>#N/A</v>
      </c>
      <c r="QDW252" s="225" t="e">
        <v>#N/A</v>
      </c>
      <c r="QDX252" s="225" t="e">
        <v>#N/A</v>
      </c>
      <c r="QDY252" s="225" t="e">
        <v>#N/A</v>
      </c>
      <c r="QDZ252" s="225" t="e">
        <v>#N/A</v>
      </c>
      <c r="QEA252" s="225" t="e">
        <v>#N/A</v>
      </c>
      <c r="QEB252" s="225" t="e">
        <v>#N/A</v>
      </c>
      <c r="QEC252" s="225" t="e">
        <v>#N/A</v>
      </c>
      <c r="QED252" s="225" t="e">
        <v>#N/A</v>
      </c>
      <c r="QEE252" s="225" t="e">
        <v>#N/A</v>
      </c>
      <c r="QEF252" s="225" t="e">
        <v>#N/A</v>
      </c>
      <c r="QEG252" s="225" t="e">
        <v>#N/A</v>
      </c>
      <c r="QEH252" s="225" t="e">
        <v>#N/A</v>
      </c>
      <c r="QEI252" s="225" t="e">
        <v>#N/A</v>
      </c>
      <c r="QEJ252" s="225" t="e">
        <v>#N/A</v>
      </c>
      <c r="QEK252" s="225" t="e">
        <v>#N/A</v>
      </c>
      <c r="QEL252" s="225" t="e">
        <v>#N/A</v>
      </c>
      <c r="QEM252" s="225" t="e">
        <v>#N/A</v>
      </c>
      <c r="QEN252" s="225" t="e">
        <v>#N/A</v>
      </c>
      <c r="QEO252" s="225" t="e">
        <v>#N/A</v>
      </c>
      <c r="QEP252" s="225" t="e">
        <v>#N/A</v>
      </c>
      <c r="QEQ252" s="225" t="e">
        <v>#N/A</v>
      </c>
      <c r="QER252" s="225" t="e">
        <v>#N/A</v>
      </c>
      <c r="QES252" s="225" t="e">
        <v>#N/A</v>
      </c>
      <c r="QET252" s="225" t="e">
        <v>#N/A</v>
      </c>
      <c r="QEU252" s="225" t="e">
        <v>#N/A</v>
      </c>
      <c r="QEV252" s="225" t="e">
        <v>#N/A</v>
      </c>
      <c r="QEW252" s="225" t="e">
        <v>#N/A</v>
      </c>
      <c r="QEX252" s="225" t="e">
        <v>#N/A</v>
      </c>
      <c r="QEY252" s="225" t="e">
        <v>#N/A</v>
      </c>
      <c r="QEZ252" s="225" t="e">
        <v>#N/A</v>
      </c>
      <c r="QFA252" s="225" t="e">
        <v>#N/A</v>
      </c>
      <c r="QFB252" s="225" t="e">
        <v>#N/A</v>
      </c>
      <c r="QFC252" s="225" t="e">
        <v>#N/A</v>
      </c>
      <c r="QFD252" s="225" t="e">
        <v>#N/A</v>
      </c>
      <c r="QFE252" s="225" t="e">
        <v>#N/A</v>
      </c>
      <c r="QFF252" s="225" t="e">
        <v>#N/A</v>
      </c>
      <c r="QFG252" s="225" t="e">
        <v>#N/A</v>
      </c>
      <c r="QFH252" s="225" t="e">
        <v>#N/A</v>
      </c>
      <c r="QFI252" s="225" t="e">
        <v>#N/A</v>
      </c>
      <c r="QFJ252" s="225" t="e">
        <v>#N/A</v>
      </c>
      <c r="QFK252" s="225" t="e">
        <v>#N/A</v>
      </c>
      <c r="QFL252" s="225" t="e">
        <v>#N/A</v>
      </c>
      <c r="QFM252" s="225" t="e">
        <v>#N/A</v>
      </c>
      <c r="QFN252" s="225" t="e">
        <v>#N/A</v>
      </c>
      <c r="QFO252" s="225" t="e">
        <v>#N/A</v>
      </c>
      <c r="QFP252" s="225" t="e">
        <v>#N/A</v>
      </c>
      <c r="QFQ252" s="225" t="e">
        <v>#N/A</v>
      </c>
      <c r="QFR252" s="225" t="e">
        <v>#N/A</v>
      </c>
      <c r="QFS252" s="225" t="e">
        <v>#N/A</v>
      </c>
      <c r="QFT252" s="225" t="e">
        <v>#N/A</v>
      </c>
      <c r="QFU252" s="225" t="e">
        <v>#N/A</v>
      </c>
      <c r="QFV252" s="225" t="e">
        <v>#N/A</v>
      </c>
      <c r="QFW252" s="225" t="e">
        <v>#N/A</v>
      </c>
      <c r="QFX252" s="225" t="e">
        <v>#N/A</v>
      </c>
      <c r="QFY252" s="225" t="e">
        <v>#N/A</v>
      </c>
      <c r="QFZ252" s="225" t="e">
        <v>#N/A</v>
      </c>
      <c r="QGA252" s="225" t="e">
        <v>#N/A</v>
      </c>
      <c r="QGB252" s="225" t="e">
        <v>#N/A</v>
      </c>
      <c r="QGC252" s="225" t="e">
        <v>#N/A</v>
      </c>
      <c r="QGD252" s="225" t="e">
        <v>#N/A</v>
      </c>
      <c r="QGE252" s="225" t="e">
        <v>#N/A</v>
      </c>
      <c r="QGF252" s="225" t="e">
        <v>#N/A</v>
      </c>
      <c r="QGG252" s="225" t="e">
        <v>#N/A</v>
      </c>
      <c r="QGH252" s="225" t="e">
        <v>#N/A</v>
      </c>
      <c r="QGI252" s="225" t="e">
        <v>#N/A</v>
      </c>
      <c r="QGJ252" s="225" t="e">
        <v>#N/A</v>
      </c>
      <c r="QGK252" s="225" t="e">
        <v>#N/A</v>
      </c>
      <c r="QGL252" s="225" t="e">
        <v>#N/A</v>
      </c>
      <c r="QGM252" s="225" t="e">
        <v>#N/A</v>
      </c>
      <c r="QGN252" s="225" t="e">
        <v>#N/A</v>
      </c>
      <c r="QGO252" s="225" t="e">
        <v>#N/A</v>
      </c>
      <c r="QGP252" s="225" t="e">
        <v>#N/A</v>
      </c>
      <c r="QGQ252" s="225" t="e">
        <v>#N/A</v>
      </c>
      <c r="QGR252" s="225" t="e">
        <v>#N/A</v>
      </c>
      <c r="QGS252" s="225" t="e">
        <v>#N/A</v>
      </c>
      <c r="QGT252" s="225" t="e">
        <v>#N/A</v>
      </c>
      <c r="QGU252" s="225" t="e">
        <v>#N/A</v>
      </c>
      <c r="QGV252" s="225" t="e">
        <v>#N/A</v>
      </c>
      <c r="QGW252" s="225" t="e">
        <v>#N/A</v>
      </c>
      <c r="QGX252" s="225" t="e">
        <v>#N/A</v>
      </c>
      <c r="QGY252" s="225" t="e">
        <v>#N/A</v>
      </c>
      <c r="QGZ252" s="225" t="e">
        <v>#N/A</v>
      </c>
      <c r="QHA252" s="225" t="e">
        <v>#N/A</v>
      </c>
      <c r="QHB252" s="225" t="e">
        <v>#N/A</v>
      </c>
      <c r="QHC252" s="225" t="e">
        <v>#N/A</v>
      </c>
      <c r="QHD252" s="225" t="e">
        <v>#N/A</v>
      </c>
      <c r="QHE252" s="225" t="e">
        <v>#N/A</v>
      </c>
      <c r="QHF252" s="225" t="e">
        <v>#N/A</v>
      </c>
      <c r="QHG252" s="225" t="e">
        <v>#N/A</v>
      </c>
      <c r="QHH252" s="225" t="e">
        <v>#N/A</v>
      </c>
      <c r="QHI252" s="225" t="e">
        <v>#N/A</v>
      </c>
      <c r="QHJ252" s="225" t="e">
        <v>#N/A</v>
      </c>
      <c r="QHK252" s="225" t="e">
        <v>#N/A</v>
      </c>
      <c r="QHL252" s="225" t="e">
        <v>#N/A</v>
      </c>
      <c r="QHM252" s="225" t="e">
        <v>#N/A</v>
      </c>
      <c r="QHN252" s="225" t="e">
        <v>#N/A</v>
      </c>
      <c r="QHO252" s="225" t="e">
        <v>#N/A</v>
      </c>
      <c r="QHP252" s="225" t="e">
        <v>#N/A</v>
      </c>
      <c r="QHQ252" s="225" t="e">
        <v>#N/A</v>
      </c>
      <c r="QHR252" s="225" t="e">
        <v>#N/A</v>
      </c>
      <c r="QHS252" s="225" t="e">
        <v>#N/A</v>
      </c>
      <c r="QHT252" s="225" t="e">
        <v>#N/A</v>
      </c>
      <c r="QHU252" s="225" t="e">
        <v>#N/A</v>
      </c>
      <c r="QHV252" s="225" t="e">
        <v>#N/A</v>
      </c>
      <c r="QHW252" s="225" t="e">
        <v>#N/A</v>
      </c>
      <c r="QHX252" s="225" t="e">
        <v>#N/A</v>
      </c>
      <c r="QHY252" s="225" t="e">
        <v>#N/A</v>
      </c>
      <c r="QHZ252" s="225" t="e">
        <v>#N/A</v>
      </c>
      <c r="QIA252" s="225" t="e">
        <v>#N/A</v>
      </c>
      <c r="QIB252" s="225" t="e">
        <v>#N/A</v>
      </c>
      <c r="QIC252" s="225" t="e">
        <v>#N/A</v>
      </c>
      <c r="QID252" s="225" t="e">
        <v>#N/A</v>
      </c>
      <c r="QIE252" s="225" t="e">
        <v>#N/A</v>
      </c>
      <c r="QIF252" s="225" t="e">
        <v>#N/A</v>
      </c>
      <c r="QIG252" s="225" t="e">
        <v>#N/A</v>
      </c>
      <c r="QIH252" s="225" t="e">
        <v>#N/A</v>
      </c>
      <c r="QII252" s="225" t="e">
        <v>#N/A</v>
      </c>
      <c r="QIJ252" s="225" t="e">
        <v>#N/A</v>
      </c>
      <c r="QIK252" s="225" t="e">
        <v>#N/A</v>
      </c>
      <c r="QIL252" s="225" t="e">
        <v>#N/A</v>
      </c>
      <c r="QIM252" s="225" t="e">
        <v>#N/A</v>
      </c>
      <c r="QIN252" s="225" t="e">
        <v>#N/A</v>
      </c>
      <c r="QIO252" s="225" t="e">
        <v>#N/A</v>
      </c>
      <c r="QIP252" s="225" t="e">
        <v>#N/A</v>
      </c>
      <c r="QIQ252" s="225" t="e">
        <v>#N/A</v>
      </c>
      <c r="QIR252" s="225" t="e">
        <v>#N/A</v>
      </c>
      <c r="QIS252" s="225" t="e">
        <v>#N/A</v>
      </c>
      <c r="QIT252" s="225" t="e">
        <v>#N/A</v>
      </c>
      <c r="QIU252" s="225" t="e">
        <v>#N/A</v>
      </c>
      <c r="QIV252" s="225" t="e">
        <v>#N/A</v>
      </c>
      <c r="QIW252" s="225" t="e">
        <v>#N/A</v>
      </c>
      <c r="QIX252" s="225" t="e">
        <v>#N/A</v>
      </c>
      <c r="QIY252" s="225" t="e">
        <v>#N/A</v>
      </c>
      <c r="QIZ252" s="225" t="e">
        <v>#N/A</v>
      </c>
      <c r="QJA252" s="225" t="e">
        <v>#N/A</v>
      </c>
      <c r="QJB252" s="225" t="e">
        <v>#N/A</v>
      </c>
      <c r="QJC252" s="225" t="e">
        <v>#N/A</v>
      </c>
      <c r="QJD252" s="225" t="e">
        <v>#N/A</v>
      </c>
      <c r="QJE252" s="225" t="e">
        <v>#N/A</v>
      </c>
      <c r="QJF252" s="225" t="e">
        <v>#N/A</v>
      </c>
      <c r="QJG252" s="225" t="e">
        <v>#N/A</v>
      </c>
      <c r="QJH252" s="225" t="e">
        <v>#N/A</v>
      </c>
      <c r="QJI252" s="225" t="e">
        <v>#N/A</v>
      </c>
      <c r="QJJ252" s="225" t="e">
        <v>#N/A</v>
      </c>
      <c r="QJK252" s="225" t="e">
        <v>#N/A</v>
      </c>
      <c r="QJL252" s="225" t="e">
        <v>#N/A</v>
      </c>
      <c r="QJM252" s="225" t="e">
        <v>#N/A</v>
      </c>
      <c r="QJN252" s="225" t="e">
        <v>#N/A</v>
      </c>
      <c r="QJO252" s="225" t="e">
        <v>#N/A</v>
      </c>
      <c r="QJP252" s="225" t="e">
        <v>#N/A</v>
      </c>
      <c r="QJQ252" s="225" t="e">
        <v>#N/A</v>
      </c>
      <c r="QJR252" s="225" t="e">
        <v>#N/A</v>
      </c>
      <c r="QJS252" s="225" t="e">
        <v>#N/A</v>
      </c>
      <c r="QJT252" s="225" t="e">
        <v>#N/A</v>
      </c>
      <c r="QJU252" s="225" t="e">
        <v>#N/A</v>
      </c>
      <c r="QJV252" s="225" t="e">
        <v>#N/A</v>
      </c>
      <c r="QJW252" s="225" t="e">
        <v>#N/A</v>
      </c>
      <c r="QJX252" s="225" t="e">
        <v>#N/A</v>
      </c>
      <c r="QJY252" s="225" t="e">
        <v>#N/A</v>
      </c>
      <c r="QJZ252" s="225" t="e">
        <v>#N/A</v>
      </c>
      <c r="QKA252" s="225" t="e">
        <v>#N/A</v>
      </c>
      <c r="QKB252" s="225" t="e">
        <v>#N/A</v>
      </c>
      <c r="QKC252" s="225" t="e">
        <v>#N/A</v>
      </c>
      <c r="QKD252" s="225" t="e">
        <v>#N/A</v>
      </c>
      <c r="QKE252" s="225" t="e">
        <v>#N/A</v>
      </c>
      <c r="QKF252" s="225" t="e">
        <v>#N/A</v>
      </c>
      <c r="QKG252" s="225" t="e">
        <v>#N/A</v>
      </c>
      <c r="QKH252" s="225" t="e">
        <v>#N/A</v>
      </c>
      <c r="QKI252" s="225" t="e">
        <v>#N/A</v>
      </c>
      <c r="QKJ252" s="225" t="e">
        <v>#N/A</v>
      </c>
      <c r="QKK252" s="225" t="e">
        <v>#N/A</v>
      </c>
      <c r="QKL252" s="225" t="e">
        <v>#N/A</v>
      </c>
      <c r="QKM252" s="225" t="e">
        <v>#N/A</v>
      </c>
      <c r="QKN252" s="225" t="e">
        <v>#N/A</v>
      </c>
      <c r="QKO252" s="225" t="e">
        <v>#N/A</v>
      </c>
      <c r="QKP252" s="225" t="e">
        <v>#N/A</v>
      </c>
      <c r="QKQ252" s="225" t="e">
        <v>#N/A</v>
      </c>
      <c r="QKR252" s="225" t="e">
        <v>#N/A</v>
      </c>
      <c r="QKS252" s="225" t="e">
        <v>#N/A</v>
      </c>
      <c r="QKT252" s="225" t="e">
        <v>#N/A</v>
      </c>
      <c r="QKU252" s="225" t="e">
        <v>#N/A</v>
      </c>
      <c r="QKV252" s="225" t="e">
        <v>#N/A</v>
      </c>
      <c r="QKW252" s="225" t="e">
        <v>#N/A</v>
      </c>
      <c r="QKX252" s="225" t="e">
        <v>#N/A</v>
      </c>
      <c r="QKY252" s="225" t="e">
        <v>#N/A</v>
      </c>
      <c r="QKZ252" s="225" t="e">
        <v>#N/A</v>
      </c>
      <c r="QLA252" s="225" t="e">
        <v>#N/A</v>
      </c>
      <c r="QLB252" s="225" t="e">
        <v>#N/A</v>
      </c>
      <c r="QLC252" s="225" t="e">
        <v>#N/A</v>
      </c>
      <c r="QLD252" s="225" t="e">
        <v>#N/A</v>
      </c>
      <c r="QLE252" s="225" t="e">
        <v>#N/A</v>
      </c>
      <c r="QLF252" s="225" t="e">
        <v>#N/A</v>
      </c>
      <c r="QLG252" s="225" t="e">
        <v>#N/A</v>
      </c>
      <c r="QLH252" s="225" t="e">
        <v>#N/A</v>
      </c>
      <c r="QLI252" s="225" t="e">
        <v>#N/A</v>
      </c>
      <c r="QLJ252" s="225" t="e">
        <v>#N/A</v>
      </c>
      <c r="QLK252" s="225" t="e">
        <v>#N/A</v>
      </c>
      <c r="QLL252" s="225" t="e">
        <v>#N/A</v>
      </c>
      <c r="QLM252" s="225" t="e">
        <v>#N/A</v>
      </c>
      <c r="QLN252" s="225" t="e">
        <v>#N/A</v>
      </c>
      <c r="QLO252" s="225" t="e">
        <v>#N/A</v>
      </c>
      <c r="QLP252" s="225" t="e">
        <v>#N/A</v>
      </c>
      <c r="QLQ252" s="225" t="e">
        <v>#N/A</v>
      </c>
      <c r="QLR252" s="225" t="e">
        <v>#N/A</v>
      </c>
      <c r="QLS252" s="225" t="e">
        <v>#N/A</v>
      </c>
      <c r="QLT252" s="225" t="e">
        <v>#N/A</v>
      </c>
      <c r="QLU252" s="225" t="e">
        <v>#N/A</v>
      </c>
      <c r="QLV252" s="225" t="e">
        <v>#N/A</v>
      </c>
      <c r="QLW252" s="225" t="e">
        <v>#N/A</v>
      </c>
      <c r="QLX252" s="225" t="e">
        <v>#N/A</v>
      </c>
      <c r="QLY252" s="225" t="e">
        <v>#N/A</v>
      </c>
      <c r="QLZ252" s="225" t="e">
        <v>#N/A</v>
      </c>
      <c r="QMA252" s="225" t="e">
        <v>#N/A</v>
      </c>
      <c r="QMB252" s="225" t="e">
        <v>#N/A</v>
      </c>
      <c r="QMC252" s="225" t="e">
        <v>#N/A</v>
      </c>
      <c r="QMD252" s="225" t="e">
        <v>#N/A</v>
      </c>
      <c r="QME252" s="225" t="e">
        <v>#N/A</v>
      </c>
      <c r="QMF252" s="225" t="e">
        <v>#N/A</v>
      </c>
      <c r="QMG252" s="225" t="e">
        <v>#N/A</v>
      </c>
      <c r="QMH252" s="225" t="e">
        <v>#N/A</v>
      </c>
      <c r="QMI252" s="225" t="e">
        <v>#N/A</v>
      </c>
      <c r="QMJ252" s="225" t="e">
        <v>#N/A</v>
      </c>
      <c r="QMK252" s="225" t="e">
        <v>#N/A</v>
      </c>
      <c r="QML252" s="225" t="e">
        <v>#N/A</v>
      </c>
      <c r="QMM252" s="225" t="e">
        <v>#N/A</v>
      </c>
      <c r="QMN252" s="225" t="e">
        <v>#N/A</v>
      </c>
      <c r="QMO252" s="225" t="e">
        <v>#N/A</v>
      </c>
      <c r="QMP252" s="225" t="e">
        <v>#N/A</v>
      </c>
      <c r="QMQ252" s="225" t="e">
        <v>#N/A</v>
      </c>
      <c r="QMR252" s="225" t="e">
        <v>#N/A</v>
      </c>
      <c r="QMS252" s="225" t="e">
        <v>#N/A</v>
      </c>
      <c r="QMT252" s="225" t="e">
        <v>#N/A</v>
      </c>
      <c r="QMU252" s="225" t="e">
        <v>#N/A</v>
      </c>
      <c r="QMV252" s="225" t="e">
        <v>#N/A</v>
      </c>
      <c r="QMW252" s="225" t="e">
        <v>#N/A</v>
      </c>
      <c r="QMX252" s="225" t="e">
        <v>#N/A</v>
      </c>
      <c r="QMY252" s="225" t="e">
        <v>#N/A</v>
      </c>
      <c r="QMZ252" s="225" t="e">
        <v>#N/A</v>
      </c>
      <c r="QNA252" s="225" t="e">
        <v>#N/A</v>
      </c>
      <c r="QNB252" s="225" t="e">
        <v>#N/A</v>
      </c>
      <c r="QNC252" s="225" t="e">
        <v>#N/A</v>
      </c>
      <c r="QND252" s="225" t="e">
        <v>#N/A</v>
      </c>
      <c r="QNE252" s="225" t="e">
        <v>#N/A</v>
      </c>
      <c r="QNF252" s="225" t="e">
        <v>#N/A</v>
      </c>
      <c r="QNG252" s="225" t="e">
        <v>#N/A</v>
      </c>
      <c r="QNH252" s="225" t="e">
        <v>#N/A</v>
      </c>
      <c r="QNI252" s="225" t="e">
        <v>#N/A</v>
      </c>
      <c r="QNJ252" s="225" t="e">
        <v>#N/A</v>
      </c>
      <c r="QNK252" s="225" t="e">
        <v>#N/A</v>
      </c>
      <c r="QNL252" s="225" t="e">
        <v>#N/A</v>
      </c>
      <c r="QNM252" s="225" t="e">
        <v>#N/A</v>
      </c>
      <c r="QNN252" s="225" t="e">
        <v>#N/A</v>
      </c>
      <c r="QNO252" s="225" t="e">
        <v>#N/A</v>
      </c>
      <c r="QNP252" s="225" t="e">
        <v>#N/A</v>
      </c>
      <c r="QNQ252" s="225" t="e">
        <v>#N/A</v>
      </c>
      <c r="QNR252" s="225" t="e">
        <v>#N/A</v>
      </c>
      <c r="QNS252" s="225" t="e">
        <v>#N/A</v>
      </c>
      <c r="QNT252" s="225" t="e">
        <v>#N/A</v>
      </c>
      <c r="QNU252" s="225" t="e">
        <v>#N/A</v>
      </c>
      <c r="QNV252" s="225" t="e">
        <v>#N/A</v>
      </c>
      <c r="QNW252" s="225" t="e">
        <v>#N/A</v>
      </c>
      <c r="QNX252" s="225" t="e">
        <v>#N/A</v>
      </c>
      <c r="QNY252" s="225" t="e">
        <v>#N/A</v>
      </c>
      <c r="QNZ252" s="225" t="e">
        <v>#N/A</v>
      </c>
      <c r="QOA252" s="225" t="e">
        <v>#N/A</v>
      </c>
      <c r="QOB252" s="225" t="e">
        <v>#N/A</v>
      </c>
      <c r="QOC252" s="225" t="e">
        <v>#N/A</v>
      </c>
      <c r="QOD252" s="225" t="e">
        <v>#N/A</v>
      </c>
      <c r="QOE252" s="225" t="e">
        <v>#N/A</v>
      </c>
      <c r="QOF252" s="225" t="e">
        <v>#N/A</v>
      </c>
      <c r="QOG252" s="225" t="e">
        <v>#N/A</v>
      </c>
      <c r="QOH252" s="225" t="e">
        <v>#N/A</v>
      </c>
      <c r="QOI252" s="225" t="e">
        <v>#N/A</v>
      </c>
      <c r="QOJ252" s="225" t="e">
        <v>#N/A</v>
      </c>
      <c r="QOK252" s="225" t="e">
        <v>#N/A</v>
      </c>
      <c r="QOL252" s="225" t="e">
        <v>#N/A</v>
      </c>
      <c r="QOM252" s="225" t="e">
        <v>#N/A</v>
      </c>
      <c r="QON252" s="225" t="e">
        <v>#N/A</v>
      </c>
      <c r="QOO252" s="225" t="e">
        <v>#N/A</v>
      </c>
      <c r="QOP252" s="225" t="e">
        <v>#N/A</v>
      </c>
      <c r="QOQ252" s="225" t="e">
        <v>#N/A</v>
      </c>
      <c r="QOR252" s="225" t="e">
        <v>#N/A</v>
      </c>
      <c r="QOS252" s="225" t="e">
        <v>#N/A</v>
      </c>
      <c r="QOT252" s="225" t="e">
        <v>#N/A</v>
      </c>
      <c r="QOU252" s="225" t="e">
        <v>#N/A</v>
      </c>
      <c r="QOV252" s="225" t="e">
        <v>#N/A</v>
      </c>
      <c r="QOW252" s="225" t="e">
        <v>#N/A</v>
      </c>
      <c r="QOX252" s="225" t="e">
        <v>#N/A</v>
      </c>
      <c r="QOY252" s="225" t="e">
        <v>#N/A</v>
      </c>
      <c r="QOZ252" s="225" t="e">
        <v>#N/A</v>
      </c>
      <c r="QPA252" s="225" t="e">
        <v>#N/A</v>
      </c>
      <c r="QPB252" s="225" t="e">
        <v>#N/A</v>
      </c>
      <c r="QPC252" s="225" t="e">
        <v>#N/A</v>
      </c>
      <c r="QPD252" s="225" t="e">
        <v>#N/A</v>
      </c>
      <c r="QPE252" s="225" t="e">
        <v>#N/A</v>
      </c>
      <c r="QPF252" s="225" t="e">
        <v>#N/A</v>
      </c>
      <c r="QPG252" s="225" t="e">
        <v>#N/A</v>
      </c>
      <c r="QPH252" s="225" t="e">
        <v>#N/A</v>
      </c>
      <c r="QPI252" s="225" t="e">
        <v>#N/A</v>
      </c>
      <c r="QPJ252" s="225" t="e">
        <v>#N/A</v>
      </c>
      <c r="QPK252" s="225" t="e">
        <v>#N/A</v>
      </c>
      <c r="QPL252" s="225" t="e">
        <v>#N/A</v>
      </c>
      <c r="QPM252" s="225" t="e">
        <v>#N/A</v>
      </c>
      <c r="QPN252" s="225" t="e">
        <v>#N/A</v>
      </c>
      <c r="QPO252" s="225" t="e">
        <v>#N/A</v>
      </c>
      <c r="QPP252" s="225" t="e">
        <v>#N/A</v>
      </c>
      <c r="QPQ252" s="225" t="e">
        <v>#N/A</v>
      </c>
      <c r="QPR252" s="225" t="e">
        <v>#N/A</v>
      </c>
      <c r="QPS252" s="225" t="e">
        <v>#N/A</v>
      </c>
      <c r="QPT252" s="225" t="e">
        <v>#N/A</v>
      </c>
      <c r="QPU252" s="225" t="e">
        <v>#N/A</v>
      </c>
      <c r="QPV252" s="225" t="e">
        <v>#N/A</v>
      </c>
      <c r="QPW252" s="225" t="e">
        <v>#N/A</v>
      </c>
      <c r="QPX252" s="225" t="e">
        <v>#N/A</v>
      </c>
      <c r="QPY252" s="225" t="e">
        <v>#N/A</v>
      </c>
      <c r="QPZ252" s="225" t="e">
        <v>#N/A</v>
      </c>
      <c r="QQA252" s="225" t="e">
        <v>#N/A</v>
      </c>
      <c r="QQB252" s="225" t="e">
        <v>#N/A</v>
      </c>
      <c r="QQC252" s="225" t="e">
        <v>#N/A</v>
      </c>
      <c r="QQD252" s="225" t="e">
        <v>#N/A</v>
      </c>
      <c r="QQE252" s="225" t="e">
        <v>#N/A</v>
      </c>
      <c r="QQF252" s="225" t="e">
        <v>#N/A</v>
      </c>
      <c r="QQG252" s="225" t="e">
        <v>#N/A</v>
      </c>
      <c r="QQH252" s="225" t="e">
        <v>#N/A</v>
      </c>
      <c r="QQI252" s="225" t="e">
        <v>#N/A</v>
      </c>
      <c r="QQJ252" s="225" t="e">
        <v>#N/A</v>
      </c>
      <c r="QQK252" s="225" t="e">
        <v>#N/A</v>
      </c>
      <c r="QQL252" s="225" t="e">
        <v>#N/A</v>
      </c>
      <c r="QQM252" s="225" t="e">
        <v>#N/A</v>
      </c>
      <c r="QQN252" s="225" t="e">
        <v>#N/A</v>
      </c>
      <c r="QQO252" s="225" t="e">
        <v>#N/A</v>
      </c>
      <c r="QQP252" s="225" t="e">
        <v>#N/A</v>
      </c>
      <c r="QQQ252" s="225" t="e">
        <v>#N/A</v>
      </c>
      <c r="QQR252" s="225" t="e">
        <v>#N/A</v>
      </c>
      <c r="QQS252" s="225" t="e">
        <v>#N/A</v>
      </c>
      <c r="QQT252" s="225" t="e">
        <v>#N/A</v>
      </c>
      <c r="QQU252" s="225" t="e">
        <v>#N/A</v>
      </c>
      <c r="QQV252" s="225" t="e">
        <v>#N/A</v>
      </c>
      <c r="QQW252" s="225" t="e">
        <v>#N/A</v>
      </c>
      <c r="QQX252" s="225" t="e">
        <v>#N/A</v>
      </c>
      <c r="QQY252" s="225" t="e">
        <v>#N/A</v>
      </c>
      <c r="QQZ252" s="225" t="e">
        <v>#N/A</v>
      </c>
      <c r="QRA252" s="225" t="e">
        <v>#N/A</v>
      </c>
      <c r="QRB252" s="225" t="e">
        <v>#N/A</v>
      </c>
      <c r="QRC252" s="225" t="e">
        <v>#N/A</v>
      </c>
      <c r="QRD252" s="225" t="e">
        <v>#N/A</v>
      </c>
      <c r="QRE252" s="225" t="e">
        <v>#N/A</v>
      </c>
      <c r="QRF252" s="225" t="e">
        <v>#N/A</v>
      </c>
      <c r="QRG252" s="225" t="e">
        <v>#N/A</v>
      </c>
      <c r="QRH252" s="225" t="e">
        <v>#N/A</v>
      </c>
      <c r="QRI252" s="225" t="e">
        <v>#N/A</v>
      </c>
      <c r="QRJ252" s="225" t="e">
        <v>#N/A</v>
      </c>
      <c r="QRK252" s="225" t="e">
        <v>#N/A</v>
      </c>
      <c r="QRL252" s="225" t="e">
        <v>#N/A</v>
      </c>
      <c r="QRM252" s="225" t="e">
        <v>#N/A</v>
      </c>
      <c r="QRN252" s="225" t="e">
        <v>#N/A</v>
      </c>
      <c r="QRO252" s="225" t="e">
        <v>#N/A</v>
      </c>
      <c r="QRP252" s="225" t="e">
        <v>#N/A</v>
      </c>
      <c r="QRQ252" s="225" t="e">
        <v>#N/A</v>
      </c>
      <c r="QRR252" s="225" t="e">
        <v>#N/A</v>
      </c>
      <c r="QRS252" s="225" t="e">
        <v>#N/A</v>
      </c>
      <c r="QRT252" s="225" t="e">
        <v>#N/A</v>
      </c>
      <c r="QRU252" s="225" t="e">
        <v>#N/A</v>
      </c>
      <c r="QRV252" s="225" t="e">
        <v>#N/A</v>
      </c>
      <c r="QRW252" s="225" t="e">
        <v>#N/A</v>
      </c>
      <c r="QRX252" s="225" t="e">
        <v>#N/A</v>
      </c>
      <c r="QRY252" s="225" t="e">
        <v>#N/A</v>
      </c>
      <c r="QRZ252" s="225" t="e">
        <v>#N/A</v>
      </c>
      <c r="QSA252" s="225" t="e">
        <v>#N/A</v>
      </c>
      <c r="QSB252" s="225" t="e">
        <v>#N/A</v>
      </c>
      <c r="QSC252" s="225" t="e">
        <v>#N/A</v>
      </c>
      <c r="QSD252" s="225" t="e">
        <v>#N/A</v>
      </c>
      <c r="QSE252" s="225" t="e">
        <v>#N/A</v>
      </c>
      <c r="QSF252" s="225" t="e">
        <v>#N/A</v>
      </c>
      <c r="QSG252" s="225" t="e">
        <v>#N/A</v>
      </c>
      <c r="QSH252" s="225" t="e">
        <v>#N/A</v>
      </c>
      <c r="QSI252" s="225" t="e">
        <v>#N/A</v>
      </c>
      <c r="QSJ252" s="225" t="e">
        <v>#N/A</v>
      </c>
      <c r="QSK252" s="225" t="e">
        <v>#N/A</v>
      </c>
      <c r="QSL252" s="225" t="e">
        <v>#N/A</v>
      </c>
      <c r="QSM252" s="225" t="e">
        <v>#N/A</v>
      </c>
      <c r="QSN252" s="225" t="e">
        <v>#N/A</v>
      </c>
      <c r="QSO252" s="225" t="e">
        <v>#N/A</v>
      </c>
      <c r="QSP252" s="225" t="e">
        <v>#N/A</v>
      </c>
      <c r="QSQ252" s="225" t="e">
        <v>#N/A</v>
      </c>
      <c r="QSR252" s="225" t="e">
        <v>#N/A</v>
      </c>
      <c r="QSS252" s="225" t="e">
        <v>#N/A</v>
      </c>
      <c r="QST252" s="225" t="e">
        <v>#N/A</v>
      </c>
      <c r="QSU252" s="225" t="e">
        <v>#N/A</v>
      </c>
      <c r="QSV252" s="225" t="e">
        <v>#N/A</v>
      </c>
      <c r="QSW252" s="225" t="e">
        <v>#N/A</v>
      </c>
      <c r="QSX252" s="225" t="e">
        <v>#N/A</v>
      </c>
      <c r="QSY252" s="225" t="e">
        <v>#N/A</v>
      </c>
      <c r="QSZ252" s="225" t="e">
        <v>#N/A</v>
      </c>
      <c r="QTA252" s="225" t="e">
        <v>#N/A</v>
      </c>
      <c r="QTB252" s="225" t="e">
        <v>#N/A</v>
      </c>
      <c r="QTC252" s="225" t="e">
        <v>#N/A</v>
      </c>
      <c r="QTD252" s="225" t="e">
        <v>#N/A</v>
      </c>
      <c r="QTE252" s="225" t="e">
        <v>#N/A</v>
      </c>
      <c r="QTF252" s="225" t="e">
        <v>#N/A</v>
      </c>
      <c r="QTG252" s="225" t="e">
        <v>#N/A</v>
      </c>
      <c r="QTH252" s="225" t="e">
        <v>#N/A</v>
      </c>
      <c r="QTI252" s="225" t="e">
        <v>#N/A</v>
      </c>
      <c r="QTJ252" s="225" t="e">
        <v>#N/A</v>
      </c>
      <c r="QTK252" s="225" t="e">
        <v>#N/A</v>
      </c>
      <c r="QTL252" s="225" t="e">
        <v>#N/A</v>
      </c>
      <c r="QTM252" s="225" t="e">
        <v>#N/A</v>
      </c>
      <c r="QTN252" s="225" t="e">
        <v>#N/A</v>
      </c>
      <c r="QTO252" s="225" t="e">
        <v>#N/A</v>
      </c>
      <c r="QTP252" s="225" t="e">
        <v>#N/A</v>
      </c>
      <c r="QTQ252" s="225" t="e">
        <v>#N/A</v>
      </c>
      <c r="QTR252" s="225" t="e">
        <v>#N/A</v>
      </c>
      <c r="QTS252" s="225" t="e">
        <v>#N/A</v>
      </c>
      <c r="QTT252" s="225" t="e">
        <v>#N/A</v>
      </c>
      <c r="QTU252" s="225" t="e">
        <v>#N/A</v>
      </c>
      <c r="QTV252" s="225" t="e">
        <v>#N/A</v>
      </c>
      <c r="QTW252" s="225" t="e">
        <v>#N/A</v>
      </c>
      <c r="QTX252" s="225" t="e">
        <v>#N/A</v>
      </c>
      <c r="QTY252" s="225" t="e">
        <v>#N/A</v>
      </c>
      <c r="QTZ252" s="225" t="e">
        <v>#N/A</v>
      </c>
      <c r="QUA252" s="225" t="e">
        <v>#N/A</v>
      </c>
      <c r="QUB252" s="225" t="e">
        <v>#N/A</v>
      </c>
      <c r="QUC252" s="225" t="e">
        <v>#N/A</v>
      </c>
      <c r="QUD252" s="225" t="e">
        <v>#N/A</v>
      </c>
      <c r="QUE252" s="225" t="e">
        <v>#N/A</v>
      </c>
      <c r="QUF252" s="225" t="e">
        <v>#N/A</v>
      </c>
      <c r="QUG252" s="225" t="e">
        <v>#N/A</v>
      </c>
      <c r="QUH252" s="225" t="e">
        <v>#N/A</v>
      </c>
      <c r="QUI252" s="225" t="e">
        <v>#N/A</v>
      </c>
      <c r="QUJ252" s="225" t="e">
        <v>#N/A</v>
      </c>
      <c r="QUK252" s="225" t="e">
        <v>#N/A</v>
      </c>
      <c r="QUL252" s="225" t="e">
        <v>#N/A</v>
      </c>
      <c r="QUM252" s="225" t="e">
        <v>#N/A</v>
      </c>
      <c r="QUN252" s="225" t="e">
        <v>#N/A</v>
      </c>
      <c r="QUO252" s="225" t="e">
        <v>#N/A</v>
      </c>
      <c r="QUP252" s="225" t="e">
        <v>#N/A</v>
      </c>
      <c r="QUQ252" s="225" t="e">
        <v>#N/A</v>
      </c>
      <c r="QUR252" s="225" t="e">
        <v>#N/A</v>
      </c>
      <c r="QUS252" s="225" t="e">
        <v>#N/A</v>
      </c>
      <c r="QUT252" s="225" t="e">
        <v>#N/A</v>
      </c>
      <c r="QUU252" s="225" t="e">
        <v>#N/A</v>
      </c>
      <c r="QUV252" s="225" t="e">
        <v>#N/A</v>
      </c>
      <c r="QUW252" s="225" t="e">
        <v>#N/A</v>
      </c>
      <c r="QUX252" s="225" t="e">
        <v>#N/A</v>
      </c>
      <c r="QUY252" s="225" t="e">
        <v>#N/A</v>
      </c>
      <c r="QUZ252" s="225" t="e">
        <v>#N/A</v>
      </c>
      <c r="QVA252" s="225" t="e">
        <v>#N/A</v>
      </c>
      <c r="QVB252" s="225" t="e">
        <v>#N/A</v>
      </c>
      <c r="QVC252" s="225" t="e">
        <v>#N/A</v>
      </c>
      <c r="QVD252" s="225" t="e">
        <v>#N/A</v>
      </c>
      <c r="QVE252" s="225" t="e">
        <v>#N/A</v>
      </c>
      <c r="QVF252" s="225" t="e">
        <v>#N/A</v>
      </c>
      <c r="QVG252" s="225" t="e">
        <v>#N/A</v>
      </c>
      <c r="QVH252" s="225" t="e">
        <v>#N/A</v>
      </c>
      <c r="QVI252" s="225" t="e">
        <v>#N/A</v>
      </c>
      <c r="QVJ252" s="225" t="e">
        <v>#N/A</v>
      </c>
      <c r="QVK252" s="225" t="e">
        <v>#N/A</v>
      </c>
      <c r="QVL252" s="225" t="e">
        <v>#N/A</v>
      </c>
      <c r="QVM252" s="225" t="e">
        <v>#N/A</v>
      </c>
      <c r="QVN252" s="225" t="e">
        <v>#N/A</v>
      </c>
      <c r="QVO252" s="225" t="e">
        <v>#N/A</v>
      </c>
      <c r="QVP252" s="225" t="e">
        <v>#N/A</v>
      </c>
      <c r="QVQ252" s="225" t="e">
        <v>#N/A</v>
      </c>
      <c r="QVR252" s="225" t="e">
        <v>#N/A</v>
      </c>
      <c r="QVS252" s="225" t="e">
        <v>#N/A</v>
      </c>
      <c r="QVT252" s="225" t="e">
        <v>#N/A</v>
      </c>
      <c r="QVU252" s="225" t="e">
        <v>#N/A</v>
      </c>
      <c r="QVV252" s="225" t="e">
        <v>#N/A</v>
      </c>
      <c r="QVW252" s="225" t="e">
        <v>#N/A</v>
      </c>
      <c r="QVX252" s="225" t="e">
        <v>#N/A</v>
      </c>
      <c r="QVY252" s="225" t="e">
        <v>#N/A</v>
      </c>
      <c r="QVZ252" s="225" t="e">
        <v>#N/A</v>
      </c>
      <c r="QWA252" s="225" t="e">
        <v>#N/A</v>
      </c>
      <c r="QWB252" s="225" t="e">
        <v>#N/A</v>
      </c>
      <c r="QWC252" s="225" t="e">
        <v>#N/A</v>
      </c>
      <c r="QWD252" s="225" t="e">
        <v>#N/A</v>
      </c>
      <c r="QWE252" s="225" t="e">
        <v>#N/A</v>
      </c>
      <c r="QWF252" s="225" t="e">
        <v>#N/A</v>
      </c>
      <c r="QWG252" s="225" t="e">
        <v>#N/A</v>
      </c>
      <c r="QWH252" s="225" t="e">
        <v>#N/A</v>
      </c>
      <c r="QWI252" s="225" t="e">
        <v>#N/A</v>
      </c>
      <c r="QWJ252" s="225" t="e">
        <v>#N/A</v>
      </c>
      <c r="QWK252" s="225" t="e">
        <v>#N/A</v>
      </c>
      <c r="QWL252" s="225" t="e">
        <v>#N/A</v>
      </c>
      <c r="QWM252" s="225" t="e">
        <v>#N/A</v>
      </c>
      <c r="QWN252" s="225" t="e">
        <v>#N/A</v>
      </c>
      <c r="QWO252" s="225" t="e">
        <v>#N/A</v>
      </c>
      <c r="QWP252" s="225" t="e">
        <v>#N/A</v>
      </c>
      <c r="QWQ252" s="225" t="e">
        <v>#N/A</v>
      </c>
      <c r="QWR252" s="225" t="e">
        <v>#N/A</v>
      </c>
      <c r="QWS252" s="225" t="e">
        <v>#N/A</v>
      </c>
      <c r="QWT252" s="225" t="e">
        <v>#N/A</v>
      </c>
      <c r="QWU252" s="225" t="e">
        <v>#N/A</v>
      </c>
      <c r="QWV252" s="225" t="e">
        <v>#N/A</v>
      </c>
      <c r="QWW252" s="225" t="e">
        <v>#N/A</v>
      </c>
      <c r="QWX252" s="225" t="e">
        <v>#N/A</v>
      </c>
      <c r="QWY252" s="225" t="e">
        <v>#N/A</v>
      </c>
      <c r="QWZ252" s="225" t="e">
        <v>#N/A</v>
      </c>
      <c r="QXA252" s="225" t="e">
        <v>#N/A</v>
      </c>
      <c r="QXB252" s="225" t="e">
        <v>#N/A</v>
      </c>
      <c r="QXC252" s="225" t="e">
        <v>#N/A</v>
      </c>
      <c r="QXD252" s="225" t="e">
        <v>#N/A</v>
      </c>
      <c r="QXE252" s="225" t="e">
        <v>#N/A</v>
      </c>
      <c r="QXF252" s="225" t="e">
        <v>#N/A</v>
      </c>
      <c r="QXG252" s="225" t="e">
        <v>#N/A</v>
      </c>
      <c r="QXH252" s="225" t="e">
        <v>#N/A</v>
      </c>
      <c r="QXI252" s="225" t="e">
        <v>#N/A</v>
      </c>
      <c r="QXJ252" s="225" t="e">
        <v>#N/A</v>
      </c>
      <c r="QXK252" s="225" t="e">
        <v>#N/A</v>
      </c>
      <c r="QXL252" s="225" t="e">
        <v>#N/A</v>
      </c>
      <c r="QXM252" s="225" t="e">
        <v>#N/A</v>
      </c>
      <c r="QXN252" s="225" t="e">
        <v>#N/A</v>
      </c>
      <c r="QXO252" s="225" t="e">
        <v>#N/A</v>
      </c>
      <c r="QXP252" s="225" t="e">
        <v>#N/A</v>
      </c>
      <c r="QXQ252" s="225" t="e">
        <v>#N/A</v>
      </c>
      <c r="QXR252" s="225" t="e">
        <v>#N/A</v>
      </c>
      <c r="QXS252" s="225" t="e">
        <v>#N/A</v>
      </c>
      <c r="QXT252" s="225" t="e">
        <v>#N/A</v>
      </c>
      <c r="QXU252" s="225" t="e">
        <v>#N/A</v>
      </c>
      <c r="QXV252" s="225" t="e">
        <v>#N/A</v>
      </c>
      <c r="QXW252" s="225" t="e">
        <v>#N/A</v>
      </c>
      <c r="QXX252" s="225" t="e">
        <v>#N/A</v>
      </c>
      <c r="QXY252" s="225" t="e">
        <v>#N/A</v>
      </c>
      <c r="QXZ252" s="225" t="e">
        <v>#N/A</v>
      </c>
      <c r="QYA252" s="225" t="e">
        <v>#N/A</v>
      </c>
      <c r="QYB252" s="225" t="e">
        <v>#N/A</v>
      </c>
      <c r="QYC252" s="225" t="e">
        <v>#N/A</v>
      </c>
      <c r="QYD252" s="225" t="e">
        <v>#N/A</v>
      </c>
      <c r="QYE252" s="225" t="e">
        <v>#N/A</v>
      </c>
      <c r="QYF252" s="225" t="e">
        <v>#N/A</v>
      </c>
      <c r="QYG252" s="225" t="e">
        <v>#N/A</v>
      </c>
      <c r="QYH252" s="225" t="e">
        <v>#N/A</v>
      </c>
      <c r="QYI252" s="225" t="e">
        <v>#N/A</v>
      </c>
      <c r="QYJ252" s="225" t="e">
        <v>#N/A</v>
      </c>
      <c r="QYK252" s="225" t="e">
        <v>#N/A</v>
      </c>
      <c r="QYL252" s="225" t="e">
        <v>#N/A</v>
      </c>
      <c r="QYM252" s="225" t="e">
        <v>#N/A</v>
      </c>
      <c r="QYN252" s="225" t="e">
        <v>#N/A</v>
      </c>
      <c r="QYO252" s="225" t="e">
        <v>#N/A</v>
      </c>
      <c r="QYP252" s="225" t="e">
        <v>#N/A</v>
      </c>
      <c r="QYQ252" s="225" t="e">
        <v>#N/A</v>
      </c>
      <c r="QYR252" s="225" t="e">
        <v>#N/A</v>
      </c>
      <c r="QYS252" s="225" t="e">
        <v>#N/A</v>
      </c>
      <c r="QYT252" s="225" t="e">
        <v>#N/A</v>
      </c>
      <c r="QYU252" s="225" t="e">
        <v>#N/A</v>
      </c>
      <c r="QYV252" s="225" t="e">
        <v>#N/A</v>
      </c>
      <c r="QYW252" s="225" t="e">
        <v>#N/A</v>
      </c>
      <c r="QYX252" s="225" t="e">
        <v>#N/A</v>
      </c>
      <c r="QYY252" s="225" t="e">
        <v>#N/A</v>
      </c>
      <c r="QYZ252" s="225" t="e">
        <v>#N/A</v>
      </c>
      <c r="QZA252" s="225" t="e">
        <v>#N/A</v>
      </c>
      <c r="QZB252" s="225" t="e">
        <v>#N/A</v>
      </c>
      <c r="QZC252" s="225" t="e">
        <v>#N/A</v>
      </c>
      <c r="QZD252" s="225" t="e">
        <v>#N/A</v>
      </c>
      <c r="QZE252" s="225" t="e">
        <v>#N/A</v>
      </c>
      <c r="QZF252" s="225" t="e">
        <v>#N/A</v>
      </c>
      <c r="QZG252" s="225" t="e">
        <v>#N/A</v>
      </c>
      <c r="QZH252" s="225" t="e">
        <v>#N/A</v>
      </c>
      <c r="QZI252" s="225" t="e">
        <v>#N/A</v>
      </c>
      <c r="QZJ252" s="225" t="e">
        <v>#N/A</v>
      </c>
      <c r="QZK252" s="225" t="e">
        <v>#N/A</v>
      </c>
      <c r="QZL252" s="225" t="e">
        <v>#N/A</v>
      </c>
      <c r="QZM252" s="225" t="e">
        <v>#N/A</v>
      </c>
      <c r="QZN252" s="225" t="e">
        <v>#N/A</v>
      </c>
      <c r="QZO252" s="225" t="e">
        <v>#N/A</v>
      </c>
      <c r="QZP252" s="225" t="e">
        <v>#N/A</v>
      </c>
      <c r="QZQ252" s="225" t="e">
        <v>#N/A</v>
      </c>
      <c r="QZR252" s="225" t="e">
        <v>#N/A</v>
      </c>
      <c r="QZS252" s="225" t="e">
        <v>#N/A</v>
      </c>
      <c r="QZT252" s="225" t="e">
        <v>#N/A</v>
      </c>
      <c r="QZU252" s="225" t="e">
        <v>#N/A</v>
      </c>
      <c r="QZV252" s="225" t="e">
        <v>#N/A</v>
      </c>
      <c r="QZW252" s="225" t="e">
        <v>#N/A</v>
      </c>
      <c r="QZX252" s="225" t="e">
        <v>#N/A</v>
      </c>
      <c r="QZY252" s="225" t="e">
        <v>#N/A</v>
      </c>
      <c r="QZZ252" s="225" t="e">
        <v>#N/A</v>
      </c>
      <c r="RAA252" s="225" t="e">
        <v>#N/A</v>
      </c>
      <c r="RAB252" s="225" t="e">
        <v>#N/A</v>
      </c>
      <c r="RAC252" s="225" t="e">
        <v>#N/A</v>
      </c>
      <c r="RAD252" s="225" t="e">
        <v>#N/A</v>
      </c>
      <c r="RAE252" s="225" t="e">
        <v>#N/A</v>
      </c>
      <c r="RAF252" s="225" t="e">
        <v>#N/A</v>
      </c>
      <c r="RAG252" s="225" t="e">
        <v>#N/A</v>
      </c>
      <c r="RAH252" s="225" t="e">
        <v>#N/A</v>
      </c>
      <c r="RAI252" s="225" t="e">
        <v>#N/A</v>
      </c>
      <c r="RAJ252" s="225" t="e">
        <v>#N/A</v>
      </c>
      <c r="RAK252" s="225" t="e">
        <v>#N/A</v>
      </c>
      <c r="RAL252" s="225" t="e">
        <v>#N/A</v>
      </c>
      <c r="RAM252" s="225" t="e">
        <v>#N/A</v>
      </c>
      <c r="RAN252" s="225" t="e">
        <v>#N/A</v>
      </c>
      <c r="RAO252" s="225" t="e">
        <v>#N/A</v>
      </c>
      <c r="RAP252" s="225" t="e">
        <v>#N/A</v>
      </c>
      <c r="RAQ252" s="225" t="e">
        <v>#N/A</v>
      </c>
      <c r="RAR252" s="225" t="e">
        <v>#N/A</v>
      </c>
      <c r="RAS252" s="225" t="e">
        <v>#N/A</v>
      </c>
      <c r="RAT252" s="225" t="e">
        <v>#N/A</v>
      </c>
      <c r="RAU252" s="225" t="e">
        <v>#N/A</v>
      </c>
      <c r="RAV252" s="225" t="e">
        <v>#N/A</v>
      </c>
      <c r="RAW252" s="225" t="e">
        <v>#N/A</v>
      </c>
      <c r="RAX252" s="225" t="e">
        <v>#N/A</v>
      </c>
      <c r="RAY252" s="225" t="e">
        <v>#N/A</v>
      </c>
      <c r="RAZ252" s="225" t="e">
        <v>#N/A</v>
      </c>
      <c r="RBA252" s="225" t="e">
        <v>#N/A</v>
      </c>
      <c r="RBB252" s="225" t="e">
        <v>#N/A</v>
      </c>
      <c r="RBC252" s="225" t="e">
        <v>#N/A</v>
      </c>
      <c r="RBD252" s="225" t="e">
        <v>#N/A</v>
      </c>
      <c r="RBE252" s="225" t="e">
        <v>#N/A</v>
      </c>
      <c r="RBF252" s="225" t="e">
        <v>#N/A</v>
      </c>
      <c r="RBG252" s="225" t="e">
        <v>#N/A</v>
      </c>
      <c r="RBH252" s="225" t="e">
        <v>#N/A</v>
      </c>
      <c r="RBI252" s="225" t="e">
        <v>#N/A</v>
      </c>
      <c r="RBJ252" s="225" t="e">
        <v>#N/A</v>
      </c>
      <c r="RBK252" s="225" t="e">
        <v>#N/A</v>
      </c>
      <c r="RBL252" s="225" t="e">
        <v>#N/A</v>
      </c>
      <c r="RBM252" s="225" t="e">
        <v>#N/A</v>
      </c>
      <c r="RBN252" s="225" t="e">
        <v>#N/A</v>
      </c>
      <c r="RBO252" s="225" t="e">
        <v>#N/A</v>
      </c>
      <c r="RBP252" s="225" t="e">
        <v>#N/A</v>
      </c>
      <c r="RBQ252" s="225" t="e">
        <v>#N/A</v>
      </c>
      <c r="RBR252" s="225" t="e">
        <v>#N/A</v>
      </c>
      <c r="RBS252" s="225" t="e">
        <v>#N/A</v>
      </c>
      <c r="RBT252" s="225" t="e">
        <v>#N/A</v>
      </c>
      <c r="RBU252" s="225" t="e">
        <v>#N/A</v>
      </c>
      <c r="RBV252" s="225" t="e">
        <v>#N/A</v>
      </c>
      <c r="RBW252" s="225" t="e">
        <v>#N/A</v>
      </c>
      <c r="RBX252" s="225" t="e">
        <v>#N/A</v>
      </c>
      <c r="RBY252" s="225" t="e">
        <v>#N/A</v>
      </c>
      <c r="RBZ252" s="225" t="e">
        <v>#N/A</v>
      </c>
      <c r="RCA252" s="225" t="e">
        <v>#N/A</v>
      </c>
      <c r="RCB252" s="225" t="e">
        <v>#N/A</v>
      </c>
      <c r="RCC252" s="225" t="e">
        <v>#N/A</v>
      </c>
      <c r="RCD252" s="225" t="e">
        <v>#N/A</v>
      </c>
      <c r="RCE252" s="225" t="e">
        <v>#N/A</v>
      </c>
      <c r="RCF252" s="225" t="e">
        <v>#N/A</v>
      </c>
      <c r="RCG252" s="225" t="e">
        <v>#N/A</v>
      </c>
      <c r="RCH252" s="225" t="e">
        <v>#N/A</v>
      </c>
      <c r="RCI252" s="225" t="e">
        <v>#N/A</v>
      </c>
      <c r="RCJ252" s="225" t="e">
        <v>#N/A</v>
      </c>
      <c r="RCK252" s="225" t="e">
        <v>#N/A</v>
      </c>
      <c r="RCL252" s="225" t="e">
        <v>#N/A</v>
      </c>
      <c r="RCM252" s="225" t="e">
        <v>#N/A</v>
      </c>
      <c r="RCN252" s="225" t="e">
        <v>#N/A</v>
      </c>
      <c r="RCO252" s="225" t="e">
        <v>#N/A</v>
      </c>
      <c r="RCP252" s="225" t="e">
        <v>#N/A</v>
      </c>
      <c r="RCQ252" s="225" t="e">
        <v>#N/A</v>
      </c>
      <c r="RCR252" s="225" t="e">
        <v>#N/A</v>
      </c>
      <c r="RCS252" s="225" t="e">
        <v>#N/A</v>
      </c>
      <c r="RCT252" s="225" t="e">
        <v>#N/A</v>
      </c>
      <c r="RCU252" s="225" t="e">
        <v>#N/A</v>
      </c>
      <c r="RCV252" s="225" t="e">
        <v>#N/A</v>
      </c>
      <c r="RCW252" s="225" t="e">
        <v>#N/A</v>
      </c>
      <c r="RCX252" s="225" t="e">
        <v>#N/A</v>
      </c>
      <c r="RCY252" s="225" t="e">
        <v>#N/A</v>
      </c>
      <c r="RCZ252" s="225" t="e">
        <v>#N/A</v>
      </c>
      <c r="RDA252" s="225" t="e">
        <v>#N/A</v>
      </c>
      <c r="RDB252" s="225" t="e">
        <v>#N/A</v>
      </c>
      <c r="RDC252" s="225" t="e">
        <v>#N/A</v>
      </c>
      <c r="RDD252" s="225" t="e">
        <v>#N/A</v>
      </c>
      <c r="RDE252" s="225" t="e">
        <v>#N/A</v>
      </c>
      <c r="RDF252" s="225" t="e">
        <v>#N/A</v>
      </c>
      <c r="RDG252" s="225" t="e">
        <v>#N/A</v>
      </c>
      <c r="RDH252" s="225" t="e">
        <v>#N/A</v>
      </c>
      <c r="RDI252" s="225" t="e">
        <v>#N/A</v>
      </c>
      <c r="RDJ252" s="225" t="e">
        <v>#N/A</v>
      </c>
      <c r="RDK252" s="225" t="e">
        <v>#N/A</v>
      </c>
      <c r="RDL252" s="225" t="e">
        <v>#N/A</v>
      </c>
      <c r="RDM252" s="225" t="e">
        <v>#N/A</v>
      </c>
      <c r="RDN252" s="225" t="e">
        <v>#N/A</v>
      </c>
      <c r="RDO252" s="225" t="e">
        <v>#N/A</v>
      </c>
      <c r="RDP252" s="225" t="e">
        <v>#N/A</v>
      </c>
      <c r="RDQ252" s="225" t="e">
        <v>#N/A</v>
      </c>
      <c r="RDR252" s="225" t="e">
        <v>#N/A</v>
      </c>
      <c r="RDS252" s="225" t="e">
        <v>#N/A</v>
      </c>
      <c r="RDT252" s="225" t="e">
        <v>#N/A</v>
      </c>
      <c r="RDU252" s="225" t="e">
        <v>#N/A</v>
      </c>
      <c r="RDV252" s="225" t="e">
        <v>#N/A</v>
      </c>
      <c r="RDW252" s="225" t="e">
        <v>#N/A</v>
      </c>
      <c r="RDX252" s="225" t="e">
        <v>#N/A</v>
      </c>
      <c r="RDY252" s="225" t="e">
        <v>#N/A</v>
      </c>
      <c r="RDZ252" s="225" t="e">
        <v>#N/A</v>
      </c>
      <c r="REA252" s="225" t="e">
        <v>#N/A</v>
      </c>
      <c r="REB252" s="225" t="e">
        <v>#N/A</v>
      </c>
      <c r="REC252" s="225" t="e">
        <v>#N/A</v>
      </c>
      <c r="RED252" s="225" t="e">
        <v>#N/A</v>
      </c>
      <c r="REE252" s="225" t="e">
        <v>#N/A</v>
      </c>
      <c r="REF252" s="225" t="e">
        <v>#N/A</v>
      </c>
      <c r="REG252" s="225" t="e">
        <v>#N/A</v>
      </c>
      <c r="REH252" s="225" t="e">
        <v>#N/A</v>
      </c>
      <c r="REI252" s="225" t="e">
        <v>#N/A</v>
      </c>
      <c r="REJ252" s="225" t="e">
        <v>#N/A</v>
      </c>
      <c r="REK252" s="225" t="e">
        <v>#N/A</v>
      </c>
      <c r="REL252" s="225" t="e">
        <v>#N/A</v>
      </c>
      <c r="REM252" s="225" t="e">
        <v>#N/A</v>
      </c>
      <c r="REN252" s="225" t="e">
        <v>#N/A</v>
      </c>
      <c r="REO252" s="225" t="e">
        <v>#N/A</v>
      </c>
      <c r="REP252" s="225" t="e">
        <v>#N/A</v>
      </c>
      <c r="REQ252" s="225" t="e">
        <v>#N/A</v>
      </c>
      <c r="RER252" s="225" t="e">
        <v>#N/A</v>
      </c>
      <c r="RES252" s="225" t="e">
        <v>#N/A</v>
      </c>
      <c r="RET252" s="225" t="e">
        <v>#N/A</v>
      </c>
      <c r="REU252" s="225" t="e">
        <v>#N/A</v>
      </c>
      <c r="REV252" s="225" t="e">
        <v>#N/A</v>
      </c>
      <c r="REW252" s="225" t="e">
        <v>#N/A</v>
      </c>
      <c r="REX252" s="225" t="e">
        <v>#N/A</v>
      </c>
      <c r="REY252" s="225" t="e">
        <v>#N/A</v>
      </c>
      <c r="REZ252" s="225" t="e">
        <v>#N/A</v>
      </c>
      <c r="RFA252" s="225" t="e">
        <v>#N/A</v>
      </c>
      <c r="RFB252" s="225" t="e">
        <v>#N/A</v>
      </c>
      <c r="RFC252" s="225" t="e">
        <v>#N/A</v>
      </c>
      <c r="RFD252" s="225" t="e">
        <v>#N/A</v>
      </c>
      <c r="RFE252" s="225" t="e">
        <v>#N/A</v>
      </c>
      <c r="RFF252" s="225" t="e">
        <v>#N/A</v>
      </c>
      <c r="RFG252" s="225" t="e">
        <v>#N/A</v>
      </c>
      <c r="RFH252" s="225" t="e">
        <v>#N/A</v>
      </c>
      <c r="RFI252" s="225" t="e">
        <v>#N/A</v>
      </c>
      <c r="RFJ252" s="225" t="e">
        <v>#N/A</v>
      </c>
      <c r="RFK252" s="225" t="e">
        <v>#N/A</v>
      </c>
      <c r="RFL252" s="225" t="e">
        <v>#N/A</v>
      </c>
      <c r="RFM252" s="225" t="e">
        <v>#N/A</v>
      </c>
      <c r="RFN252" s="225" t="e">
        <v>#N/A</v>
      </c>
      <c r="RFO252" s="225" t="e">
        <v>#N/A</v>
      </c>
      <c r="RFP252" s="225" t="e">
        <v>#N/A</v>
      </c>
      <c r="RFQ252" s="225" t="e">
        <v>#N/A</v>
      </c>
      <c r="RFR252" s="225" t="e">
        <v>#N/A</v>
      </c>
      <c r="RFS252" s="225" t="e">
        <v>#N/A</v>
      </c>
      <c r="RFT252" s="225" t="e">
        <v>#N/A</v>
      </c>
      <c r="RFU252" s="225" t="e">
        <v>#N/A</v>
      </c>
      <c r="RFV252" s="225" t="e">
        <v>#N/A</v>
      </c>
      <c r="RFW252" s="225" t="e">
        <v>#N/A</v>
      </c>
      <c r="RFX252" s="225" t="e">
        <v>#N/A</v>
      </c>
      <c r="RFY252" s="225" t="e">
        <v>#N/A</v>
      </c>
      <c r="RFZ252" s="225" t="e">
        <v>#N/A</v>
      </c>
      <c r="RGA252" s="225" t="e">
        <v>#N/A</v>
      </c>
      <c r="RGB252" s="225" t="e">
        <v>#N/A</v>
      </c>
      <c r="RGC252" s="225" t="e">
        <v>#N/A</v>
      </c>
      <c r="RGD252" s="225" t="e">
        <v>#N/A</v>
      </c>
      <c r="RGE252" s="225" t="e">
        <v>#N/A</v>
      </c>
      <c r="RGF252" s="225" t="e">
        <v>#N/A</v>
      </c>
      <c r="RGG252" s="225" t="e">
        <v>#N/A</v>
      </c>
      <c r="RGH252" s="225" t="e">
        <v>#N/A</v>
      </c>
      <c r="RGI252" s="225" t="e">
        <v>#N/A</v>
      </c>
      <c r="RGJ252" s="225" t="e">
        <v>#N/A</v>
      </c>
      <c r="RGK252" s="225" t="e">
        <v>#N/A</v>
      </c>
      <c r="RGL252" s="225" t="e">
        <v>#N/A</v>
      </c>
      <c r="RGM252" s="225" t="e">
        <v>#N/A</v>
      </c>
      <c r="RGN252" s="225" t="e">
        <v>#N/A</v>
      </c>
      <c r="RGO252" s="225" t="e">
        <v>#N/A</v>
      </c>
      <c r="RGP252" s="225" t="e">
        <v>#N/A</v>
      </c>
      <c r="RGQ252" s="225" t="e">
        <v>#N/A</v>
      </c>
      <c r="RGR252" s="225" t="e">
        <v>#N/A</v>
      </c>
      <c r="RGS252" s="225" t="e">
        <v>#N/A</v>
      </c>
      <c r="RGT252" s="225" t="e">
        <v>#N/A</v>
      </c>
      <c r="RGU252" s="225" t="e">
        <v>#N/A</v>
      </c>
      <c r="RGV252" s="225" t="e">
        <v>#N/A</v>
      </c>
      <c r="RGW252" s="225" t="e">
        <v>#N/A</v>
      </c>
      <c r="RGX252" s="225" t="e">
        <v>#N/A</v>
      </c>
      <c r="RGY252" s="225" t="e">
        <v>#N/A</v>
      </c>
      <c r="RGZ252" s="225" t="e">
        <v>#N/A</v>
      </c>
      <c r="RHA252" s="225" t="e">
        <v>#N/A</v>
      </c>
      <c r="RHB252" s="225" t="e">
        <v>#N/A</v>
      </c>
      <c r="RHC252" s="225" t="e">
        <v>#N/A</v>
      </c>
      <c r="RHD252" s="225" t="e">
        <v>#N/A</v>
      </c>
      <c r="RHE252" s="225" t="e">
        <v>#N/A</v>
      </c>
      <c r="RHF252" s="225" t="e">
        <v>#N/A</v>
      </c>
      <c r="RHG252" s="225" t="e">
        <v>#N/A</v>
      </c>
      <c r="RHH252" s="225" t="e">
        <v>#N/A</v>
      </c>
      <c r="RHI252" s="225" t="e">
        <v>#N/A</v>
      </c>
      <c r="RHJ252" s="225" t="e">
        <v>#N/A</v>
      </c>
      <c r="RHK252" s="225" t="e">
        <v>#N/A</v>
      </c>
      <c r="RHL252" s="225" t="e">
        <v>#N/A</v>
      </c>
      <c r="RHM252" s="225" t="e">
        <v>#N/A</v>
      </c>
      <c r="RHN252" s="225" t="e">
        <v>#N/A</v>
      </c>
      <c r="RHO252" s="225" t="e">
        <v>#N/A</v>
      </c>
      <c r="RHP252" s="225" t="e">
        <v>#N/A</v>
      </c>
      <c r="RHQ252" s="225" t="e">
        <v>#N/A</v>
      </c>
      <c r="RHR252" s="225" t="e">
        <v>#N/A</v>
      </c>
      <c r="RHS252" s="225" t="e">
        <v>#N/A</v>
      </c>
      <c r="RHT252" s="225" t="e">
        <v>#N/A</v>
      </c>
      <c r="RHU252" s="225" t="e">
        <v>#N/A</v>
      </c>
      <c r="RHV252" s="225" t="e">
        <v>#N/A</v>
      </c>
      <c r="RHW252" s="225" t="e">
        <v>#N/A</v>
      </c>
      <c r="RHX252" s="225" t="e">
        <v>#N/A</v>
      </c>
      <c r="RHY252" s="225" t="e">
        <v>#N/A</v>
      </c>
      <c r="RHZ252" s="225" t="e">
        <v>#N/A</v>
      </c>
      <c r="RIA252" s="225" t="e">
        <v>#N/A</v>
      </c>
      <c r="RIB252" s="225" t="e">
        <v>#N/A</v>
      </c>
      <c r="RIC252" s="225" t="e">
        <v>#N/A</v>
      </c>
      <c r="RID252" s="225" t="e">
        <v>#N/A</v>
      </c>
      <c r="RIE252" s="225" t="e">
        <v>#N/A</v>
      </c>
      <c r="RIF252" s="225" t="e">
        <v>#N/A</v>
      </c>
      <c r="RIG252" s="225" t="e">
        <v>#N/A</v>
      </c>
      <c r="RIH252" s="225" t="e">
        <v>#N/A</v>
      </c>
      <c r="RII252" s="225" t="e">
        <v>#N/A</v>
      </c>
      <c r="RIJ252" s="225" t="e">
        <v>#N/A</v>
      </c>
      <c r="RIK252" s="225" t="e">
        <v>#N/A</v>
      </c>
      <c r="RIL252" s="225" t="e">
        <v>#N/A</v>
      </c>
      <c r="RIM252" s="225" t="e">
        <v>#N/A</v>
      </c>
      <c r="RIN252" s="225" t="e">
        <v>#N/A</v>
      </c>
      <c r="RIO252" s="225" t="e">
        <v>#N/A</v>
      </c>
      <c r="RIP252" s="225" t="e">
        <v>#N/A</v>
      </c>
      <c r="RIQ252" s="225" t="e">
        <v>#N/A</v>
      </c>
      <c r="RIR252" s="225" t="e">
        <v>#N/A</v>
      </c>
      <c r="RIS252" s="225" t="e">
        <v>#N/A</v>
      </c>
      <c r="RIT252" s="225" t="e">
        <v>#N/A</v>
      </c>
      <c r="RIU252" s="225" t="e">
        <v>#N/A</v>
      </c>
      <c r="RIV252" s="225" t="e">
        <v>#N/A</v>
      </c>
      <c r="RIW252" s="225" t="e">
        <v>#N/A</v>
      </c>
      <c r="RIX252" s="225" t="e">
        <v>#N/A</v>
      </c>
      <c r="RIY252" s="225" t="e">
        <v>#N/A</v>
      </c>
      <c r="RIZ252" s="225" t="e">
        <v>#N/A</v>
      </c>
      <c r="RJA252" s="225" t="e">
        <v>#N/A</v>
      </c>
      <c r="RJB252" s="225" t="e">
        <v>#N/A</v>
      </c>
      <c r="RJC252" s="225" t="e">
        <v>#N/A</v>
      </c>
      <c r="RJD252" s="225" t="e">
        <v>#N/A</v>
      </c>
      <c r="RJE252" s="225" t="e">
        <v>#N/A</v>
      </c>
      <c r="RJF252" s="225" t="e">
        <v>#N/A</v>
      </c>
      <c r="RJG252" s="225" t="e">
        <v>#N/A</v>
      </c>
      <c r="RJH252" s="225" t="e">
        <v>#N/A</v>
      </c>
      <c r="RJI252" s="225" t="e">
        <v>#N/A</v>
      </c>
      <c r="RJJ252" s="225" t="e">
        <v>#N/A</v>
      </c>
      <c r="RJK252" s="225" t="e">
        <v>#N/A</v>
      </c>
      <c r="RJL252" s="225" t="e">
        <v>#N/A</v>
      </c>
      <c r="RJM252" s="225" t="e">
        <v>#N/A</v>
      </c>
      <c r="RJN252" s="225" t="e">
        <v>#N/A</v>
      </c>
      <c r="RJO252" s="225" t="e">
        <v>#N/A</v>
      </c>
      <c r="RJP252" s="225" t="e">
        <v>#N/A</v>
      </c>
      <c r="RJQ252" s="225" t="e">
        <v>#N/A</v>
      </c>
      <c r="RJR252" s="225" t="e">
        <v>#N/A</v>
      </c>
      <c r="RJS252" s="225" t="e">
        <v>#N/A</v>
      </c>
      <c r="RJT252" s="225" t="e">
        <v>#N/A</v>
      </c>
      <c r="RJU252" s="225" t="e">
        <v>#N/A</v>
      </c>
      <c r="RJV252" s="225" t="e">
        <v>#N/A</v>
      </c>
      <c r="RJW252" s="225" t="e">
        <v>#N/A</v>
      </c>
      <c r="RJX252" s="225" t="e">
        <v>#N/A</v>
      </c>
      <c r="RJY252" s="225" t="e">
        <v>#N/A</v>
      </c>
      <c r="RJZ252" s="225" t="e">
        <v>#N/A</v>
      </c>
      <c r="RKA252" s="225" t="e">
        <v>#N/A</v>
      </c>
      <c r="RKB252" s="225" t="e">
        <v>#N/A</v>
      </c>
      <c r="RKC252" s="225" t="e">
        <v>#N/A</v>
      </c>
      <c r="RKD252" s="225" t="e">
        <v>#N/A</v>
      </c>
      <c r="RKE252" s="225" t="e">
        <v>#N/A</v>
      </c>
      <c r="RKF252" s="225" t="e">
        <v>#N/A</v>
      </c>
      <c r="RKG252" s="225" t="e">
        <v>#N/A</v>
      </c>
      <c r="RKH252" s="225" t="e">
        <v>#N/A</v>
      </c>
      <c r="RKI252" s="225" t="e">
        <v>#N/A</v>
      </c>
      <c r="RKJ252" s="225" t="e">
        <v>#N/A</v>
      </c>
      <c r="RKK252" s="225" t="e">
        <v>#N/A</v>
      </c>
      <c r="RKL252" s="225" t="e">
        <v>#N/A</v>
      </c>
      <c r="RKM252" s="225" t="e">
        <v>#N/A</v>
      </c>
      <c r="RKN252" s="225" t="e">
        <v>#N/A</v>
      </c>
      <c r="RKO252" s="225" t="e">
        <v>#N/A</v>
      </c>
      <c r="RKP252" s="225" t="e">
        <v>#N/A</v>
      </c>
      <c r="RKQ252" s="225" t="e">
        <v>#N/A</v>
      </c>
      <c r="RKR252" s="225" t="e">
        <v>#N/A</v>
      </c>
      <c r="RKS252" s="225" t="e">
        <v>#N/A</v>
      </c>
      <c r="RKT252" s="225" t="e">
        <v>#N/A</v>
      </c>
      <c r="RKU252" s="225" t="e">
        <v>#N/A</v>
      </c>
      <c r="RKV252" s="225" t="e">
        <v>#N/A</v>
      </c>
      <c r="RKW252" s="225" t="e">
        <v>#N/A</v>
      </c>
      <c r="RKX252" s="225" t="e">
        <v>#N/A</v>
      </c>
      <c r="RKY252" s="225" t="e">
        <v>#N/A</v>
      </c>
      <c r="RKZ252" s="225" t="e">
        <v>#N/A</v>
      </c>
      <c r="RLA252" s="225" t="e">
        <v>#N/A</v>
      </c>
      <c r="RLB252" s="225" t="e">
        <v>#N/A</v>
      </c>
      <c r="RLC252" s="225" t="e">
        <v>#N/A</v>
      </c>
      <c r="RLD252" s="225" t="e">
        <v>#N/A</v>
      </c>
      <c r="RLE252" s="225" t="e">
        <v>#N/A</v>
      </c>
      <c r="RLF252" s="225" t="e">
        <v>#N/A</v>
      </c>
      <c r="RLG252" s="225" t="e">
        <v>#N/A</v>
      </c>
      <c r="RLH252" s="225" t="e">
        <v>#N/A</v>
      </c>
      <c r="RLI252" s="225" t="e">
        <v>#N/A</v>
      </c>
      <c r="RLJ252" s="225" t="e">
        <v>#N/A</v>
      </c>
      <c r="RLK252" s="225" t="e">
        <v>#N/A</v>
      </c>
      <c r="RLL252" s="225" t="e">
        <v>#N/A</v>
      </c>
      <c r="RLM252" s="225" t="e">
        <v>#N/A</v>
      </c>
      <c r="RLN252" s="225" t="e">
        <v>#N/A</v>
      </c>
      <c r="RLO252" s="225" t="e">
        <v>#N/A</v>
      </c>
      <c r="RLP252" s="225" t="e">
        <v>#N/A</v>
      </c>
      <c r="RLQ252" s="225" t="e">
        <v>#N/A</v>
      </c>
      <c r="RLR252" s="225" t="e">
        <v>#N/A</v>
      </c>
      <c r="RLS252" s="225" t="e">
        <v>#N/A</v>
      </c>
      <c r="RLT252" s="225" t="e">
        <v>#N/A</v>
      </c>
      <c r="RLU252" s="225" t="e">
        <v>#N/A</v>
      </c>
      <c r="RLV252" s="225" t="e">
        <v>#N/A</v>
      </c>
      <c r="RLW252" s="225" t="e">
        <v>#N/A</v>
      </c>
      <c r="RLX252" s="225" t="e">
        <v>#N/A</v>
      </c>
      <c r="RLY252" s="225" t="e">
        <v>#N/A</v>
      </c>
      <c r="RLZ252" s="225" t="e">
        <v>#N/A</v>
      </c>
      <c r="RMA252" s="225" t="e">
        <v>#N/A</v>
      </c>
      <c r="RMB252" s="225" t="e">
        <v>#N/A</v>
      </c>
      <c r="RMC252" s="225" t="e">
        <v>#N/A</v>
      </c>
      <c r="RMD252" s="225" t="e">
        <v>#N/A</v>
      </c>
      <c r="RME252" s="225" t="e">
        <v>#N/A</v>
      </c>
      <c r="RMF252" s="225" t="e">
        <v>#N/A</v>
      </c>
      <c r="RMG252" s="225" t="e">
        <v>#N/A</v>
      </c>
      <c r="RMH252" s="225" t="e">
        <v>#N/A</v>
      </c>
      <c r="RMI252" s="225" t="e">
        <v>#N/A</v>
      </c>
      <c r="RMJ252" s="225" t="e">
        <v>#N/A</v>
      </c>
      <c r="RMK252" s="225" t="e">
        <v>#N/A</v>
      </c>
      <c r="RML252" s="225" t="e">
        <v>#N/A</v>
      </c>
      <c r="RMM252" s="225" t="e">
        <v>#N/A</v>
      </c>
      <c r="RMN252" s="225" t="e">
        <v>#N/A</v>
      </c>
      <c r="RMO252" s="225" t="e">
        <v>#N/A</v>
      </c>
      <c r="RMP252" s="225" t="e">
        <v>#N/A</v>
      </c>
      <c r="RMQ252" s="225" t="e">
        <v>#N/A</v>
      </c>
      <c r="RMR252" s="225" t="e">
        <v>#N/A</v>
      </c>
      <c r="RMS252" s="225" t="e">
        <v>#N/A</v>
      </c>
      <c r="RMT252" s="225" t="e">
        <v>#N/A</v>
      </c>
      <c r="RMU252" s="225" t="e">
        <v>#N/A</v>
      </c>
      <c r="RMV252" s="225" t="e">
        <v>#N/A</v>
      </c>
      <c r="RMW252" s="225" t="e">
        <v>#N/A</v>
      </c>
      <c r="RMX252" s="225" t="e">
        <v>#N/A</v>
      </c>
      <c r="RMY252" s="225" t="e">
        <v>#N/A</v>
      </c>
      <c r="RMZ252" s="225" t="e">
        <v>#N/A</v>
      </c>
      <c r="RNA252" s="225" t="e">
        <v>#N/A</v>
      </c>
      <c r="RNB252" s="225" t="e">
        <v>#N/A</v>
      </c>
      <c r="RNC252" s="225" t="e">
        <v>#N/A</v>
      </c>
      <c r="RND252" s="225" t="e">
        <v>#N/A</v>
      </c>
      <c r="RNE252" s="225" t="e">
        <v>#N/A</v>
      </c>
      <c r="RNF252" s="225" t="e">
        <v>#N/A</v>
      </c>
      <c r="RNG252" s="225" t="e">
        <v>#N/A</v>
      </c>
      <c r="RNH252" s="225" t="e">
        <v>#N/A</v>
      </c>
      <c r="RNI252" s="225" t="e">
        <v>#N/A</v>
      </c>
      <c r="RNJ252" s="225" t="e">
        <v>#N/A</v>
      </c>
      <c r="RNK252" s="225" t="e">
        <v>#N/A</v>
      </c>
      <c r="RNL252" s="225" t="e">
        <v>#N/A</v>
      </c>
      <c r="RNM252" s="225" t="e">
        <v>#N/A</v>
      </c>
      <c r="RNN252" s="225" t="e">
        <v>#N/A</v>
      </c>
      <c r="RNO252" s="225" t="e">
        <v>#N/A</v>
      </c>
      <c r="RNP252" s="225" t="e">
        <v>#N/A</v>
      </c>
      <c r="RNQ252" s="225" t="e">
        <v>#N/A</v>
      </c>
      <c r="RNR252" s="225" t="e">
        <v>#N/A</v>
      </c>
      <c r="RNS252" s="225" t="e">
        <v>#N/A</v>
      </c>
      <c r="RNT252" s="225" t="e">
        <v>#N/A</v>
      </c>
      <c r="RNU252" s="225" t="e">
        <v>#N/A</v>
      </c>
      <c r="RNV252" s="225" t="e">
        <v>#N/A</v>
      </c>
      <c r="RNW252" s="225" t="e">
        <v>#N/A</v>
      </c>
      <c r="RNX252" s="225" t="e">
        <v>#N/A</v>
      </c>
      <c r="RNY252" s="225" t="e">
        <v>#N/A</v>
      </c>
      <c r="RNZ252" s="225" t="e">
        <v>#N/A</v>
      </c>
      <c r="ROA252" s="225" t="e">
        <v>#N/A</v>
      </c>
      <c r="ROB252" s="225" t="e">
        <v>#N/A</v>
      </c>
      <c r="ROC252" s="225" t="e">
        <v>#N/A</v>
      </c>
      <c r="ROD252" s="225" t="e">
        <v>#N/A</v>
      </c>
      <c r="ROE252" s="225" t="e">
        <v>#N/A</v>
      </c>
      <c r="ROF252" s="225" t="e">
        <v>#N/A</v>
      </c>
      <c r="ROG252" s="225" t="e">
        <v>#N/A</v>
      </c>
      <c r="ROH252" s="225" t="e">
        <v>#N/A</v>
      </c>
      <c r="ROI252" s="225" t="e">
        <v>#N/A</v>
      </c>
      <c r="ROJ252" s="225" t="e">
        <v>#N/A</v>
      </c>
      <c r="ROK252" s="225" t="e">
        <v>#N/A</v>
      </c>
      <c r="ROL252" s="225" t="e">
        <v>#N/A</v>
      </c>
      <c r="ROM252" s="225" t="e">
        <v>#N/A</v>
      </c>
      <c r="RON252" s="225" t="e">
        <v>#N/A</v>
      </c>
      <c r="ROO252" s="225" t="e">
        <v>#N/A</v>
      </c>
      <c r="ROP252" s="225" t="e">
        <v>#N/A</v>
      </c>
      <c r="ROQ252" s="225" t="e">
        <v>#N/A</v>
      </c>
      <c r="ROR252" s="225" t="e">
        <v>#N/A</v>
      </c>
      <c r="ROS252" s="225" t="e">
        <v>#N/A</v>
      </c>
      <c r="ROT252" s="225" t="e">
        <v>#N/A</v>
      </c>
      <c r="ROU252" s="225" t="e">
        <v>#N/A</v>
      </c>
      <c r="ROV252" s="225" t="e">
        <v>#N/A</v>
      </c>
      <c r="ROW252" s="225" t="e">
        <v>#N/A</v>
      </c>
      <c r="ROX252" s="225" t="e">
        <v>#N/A</v>
      </c>
      <c r="ROY252" s="225" t="e">
        <v>#N/A</v>
      </c>
      <c r="ROZ252" s="225" t="e">
        <v>#N/A</v>
      </c>
      <c r="RPA252" s="225" t="e">
        <v>#N/A</v>
      </c>
      <c r="RPB252" s="225" t="e">
        <v>#N/A</v>
      </c>
      <c r="RPC252" s="225" t="e">
        <v>#N/A</v>
      </c>
      <c r="RPD252" s="225" t="e">
        <v>#N/A</v>
      </c>
      <c r="RPE252" s="225" t="e">
        <v>#N/A</v>
      </c>
      <c r="RPF252" s="225" t="e">
        <v>#N/A</v>
      </c>
      <c r="RPG252" s="225" t="e">
        <v>#N/A</v>
      </c>
      <c r="RPH252" s="225" t="e">
        <v>#N/A</v>
      </c>
      <c r="RPI252" s="225" t="e">
        <v>#N/A</v>
      </c>
      <c r="RPJ252" s="225" t="e">
        <v>#N/A</v>
      </c>
      <c r="RPK252" s="225" t="e">
        <v>#N/A</v>
      </c>
      <c r="RPL252" s="225" t="e">
        <v>#N/A</v>
      </c>
      <c r="RPM252" s="225" t="e">
        <v>#N/A</v>
      </c>
      <c r="RPN252" s="225" t="e">
        <v>#N/A</v>
      </c>
      <c r="RPO252" s="225" t="e">
        <v>#N/A</v>
      </c>
      <c r="RPP252" s="225" t="e">
        <v>#N/A</v>
      </c>
      <c r="RPQ252" s="225" t="e">
        <v>#N/A</v>
      </c>
      <c r="RPR252" s="225" t="e">
        <v>#N/A</v>
      </c>
      <c r="RPS252" s="225" t="e">
        <v>#N/A</v>
      </c>
      <c r="RPT252" s="225" t="e">
        <v>#N/A</v>
      </c>
      <c r="RPU252" s="225" t="e">
        <v>#N/A</v>
      </c>
      <c r="RPV252" s="225" t="e">
        <v>#N/A</v>
      </c>
      <c r="RPW252" s="225" t="e">
        <v>#N/A</v>
      </c>
      <c r="RPX252" s="225" t="e">
        <v>#N/A</v>
      </c>
      <c r="RPY252" s="225" t="e">
        <v>#N/A</v>
      </c>
      <c r="RPZ252" s="225" t="e">
        <v>#N/A</v>
      </c>
      <c r="RQA252" s="225" t="e">
        <v>#N/A</v>
      </c>
      <c r="RQB252" s="225" t="e">
        <v>#N/A</v>
      </c>
      <c r="RQC252" s="225" t="e">
        <v>#N/A</v>
      </c>
      <c r="RQD252" s="225" t="e">
        <v>#N/A</v>
      </c>
      <c r="RQE252" s="225" t="e">
        <v>#N/A</v>
      </c>
      <c r="RQF252" s="225" t="e">
        <v>#N/A</v>
      </c>
      <c r="RQG252" s="225" t="e">
        <v>#N/A</v>
      </c>
      <c r="RQH252" s="225" t="e">
        <v>#N/A</v>
      </c>
      <c r="RQI252" s="225" t="e">
        <v>#N/A</v>
      </c>
      <c r="RQJ252" s="225" t="e">
        <v>#N/A</v>
      </c>
      <c r="RQK252" s="225" t="e">
        <v>#N/A</v>
      </c>
      <c r="RQL252" s="225" t="e">
        <v>#N/A</v>
      </c>
      <c r="RQM252" s="225" t="e">
        <v>#N/A</v>
      </c>
      <c r="RQN252" s="225" t="e">
        <v>#N/A</v>
      </c>
      <c r="RQO252" s="225" t="e">
        <v>#N/A</v>
      </c>
      <c r="RQP252" s="225" t="e">
        <v>#N/A</v>
      </c>
      <c r="RQQ252" s="225" t="e">
        <v>#N/A</v>
      </c>
      <c r="RQR252" s="225" t="e">
        <v>#N/A</v>
      </c>
      <c r="RQS252" s="225" t="e">
        <v>#N/A</v>
      </c>
      <c r="RQT252" s="225" t="e">
        <v>#N/A</v>
      </c>
      <c r="RQU252" s="225" t="e">
        <v>#N/A</v>
      </c>
      <c r="RQV252" s="225" t="e">
        <v>#N/A</v>
      </c>
      <c r="RQW252" s="225" t="e">
        <v>#N/A</v>
      </c>
      <c r="RQX252" s="225" t="e">
        <v>#N/A</v>
      </c>
      <c r="RQY252" s="225" t="e">
        <v>#N/A</v>
      </c>
      <c r="RQZ252" s="225" t="e">
        <v>#N/A</v>
      </c>
      <c r="RRA252" s="225" t="e">
        <v>#N/A</v>
      </c>
      <c r="RRB252" s="225" t="e">
        <v>#N/A</v>
      </c>
      <c r="RRC252" s="225" t="e">
        <v>#N/A</v>
      </c>
      <c r="RRD252" s="225" t="e">
        <v>#N/A</v>
      </c>
      <c r="RRE252" s="225" t="e">
        <v>#N/A</v>
      </c>
      <c r="RRF252" s="225" t="e">
        <v>#N/A</v>
      </c>
      <c r="RRG252" s="225" t="e">
        <v>#N/A</v>
      </c>
      <c r="RRH252" s="225" t="e">
        <v>#N/A</v>
      </c>
      <c r="RRI252" s="225" t="e">
        <v>#N/A</v>
      </c>
      <c r="RRJ252" s="225" t="e">
        <v>#N/A</v>
      </c>
      <c r="RRK252" s="225" t="e">
        <v>#N/A</v>
      </c>
      <c r="RRL252" s="225" t="e">
        <v>#N/A</v>
      </c>
      <c r="RRM252" s="225" t="e">
        <v>#N/A</v>
      </c>
      <c r="RRN252" s="225" t="e">
        <v>#N/A</v>
      </c>
      <c r="RRO252" s="225" t="e">
        <v>#N/A</v>
      </c>
      <c r="RRP252" s="225" t="e">
        <v>#N/A</v>
      </c>
      <c r="RRQ252" s="225" t="e">
        <v>#N/A</v>
      </c>
      <c r="RRR252" s="225" t="e">
        <v>#N/A</v>
      </c>
      <c r="RRS252" s="225" t="e">
        <v>#N/A</v>
      </c>
      <c r="RRT252" s="225" t="e">
        <v>#N/A</v>
      </c>
      <c r="RRU252" s="225" t="e">
        <v>#N/A</v>
      </c>
      <c r="RRV252" s="225" t="e">
        <v>#N/A</v>
      </c>
      <c r="RRW252" s="225" t="e">
        <v>#N/A</v>
      </c>
      <c r="RRX252" s="225" t="e">
        <v>#N/A</v>
      </c>
      <c r="RRY252" s="225" t="e">
        <v>#N/A</v>
      </c>
      <c r="RRZ252" s="225" t="e">
        <v>#N/A</v>
      </c>
      <c r="RSA252" s="225" t="e">
        <v>#N/A</v>
      </c>
      <c r="RSB252" s="225" t="e">
        <v>#N/A</v>
      </c>
      <c r="RSC252" s="225" t="e">
        <v>#N/A</v>
      </c>
      <c r="RSD252" s="225" t="e">
        <v>#N/A</v>
      </c>
      <c r="RSE252" s="225" t="e">
        <v>#N/A</v>
      </c>
      <c r="RSF252" s="225" t="e">
        <v>#N/A</v>
      </c>
      <c r="RSG252" s="225" t="e">
        <v>#N/A</v>
      </c>
      <c r="RSH252" s="225" t="e">
        <v>#N/A</v>
      </c>
      <c r="RSI252" s="225" t="e">
        <v>#N/A</v>
      </c>
      <c r="RSJ252" s="225" t="e">
        <v>#N/A</v>
      </c>
      <c r="RSK252" s="225" t="e">
        <v>#N/A</v>
      </c>
      <c r="RSL252" s="225" t="e">
        <v>#N/A</v>
      </c>
      <c r="RSM252" s="225" t="e">
        <v>#N/A</v>
      </c>
      <c r="RSN252" s="225" t="e">
        <v>#N/A</v>
      </c>
      <c r="RSO252" s="225" t="e">
        <v>#N/A</v>
      </c>
      <c r="RSP252" s="225" t="e">
        <v>#N/A</v>
      </c>
      <c r="RSQ252" s="225" t="e">
        <v>#N/A</v>
      </c>
      <c r="RSR252" s="225" t="e">
        <v>#N/A</v>
      </c>
      <c r="RSS252" s="225" t="e">
        <v>#N/A</v>
      </c>
      <c r="RST252" s="225" t="e">
        <v>#N/A</v>
      </c>
      <c r="RSU252" s="225" t="e">
        <v>#N/A</v>
      </c>
      <c r="RSV252" s="225" t="e">
        <v>#N/A</v>
      </c>
      <c r="RSW252" s="225" t="e">
        <v>#N/A</v>
      </c>
      <c r="RSX252" s="225" t="e">
        <v>#N/A</v>
      </c>
      <c r="RSY252" s="225" t="e">
        <v>#N/A</v>
      </c>
      <c r="RSZ252" s="225" t="e">
        <v>#N/A</v>
      </c>
      <c r="RTA252" s="225" t="e">
        <v>#N/A</v>
      </c>
      <c r="RTB252" s="225" t="e">
        <v>#N/A</v>
      </c>
      <c r="RTC252" s="225" t="e">
        <v>#N/A</v>
      </c>
      <c r="RTD252" s="225" t="e">
        <v>#N/A</v>
      </c>
      <c r="RTE252" s="225" t="e">
        <v>#N/A</v>
      </c>
      <c r="RTF252" s="225" t="e">
        <v>#N/A</v>
      </c>
      <c r="RTG252" s="225" t="e">
        <v>#N/A</v>
      </c>
      <c r="RTH252" s="225" t="e">
        <v>#N/A</v>
      </c>
      <c r="RTI252" s="225" t="e">
        <v>#N/A</v>
      </c>
      <c r="RTJ252" s="225" t="e">
        <v>#N/A</v>
      </c>
      <c r="RTK252" s="225" t="e">
        <v>#N/A</v>
      </c>
      <c r="RTL252" s="225" t="e">
        <v>#N/A</v>
      </c>
      <c r="RTM252" s="225" t="e">
        <v>#N/A</v>
      </c>
      <c r="RTN252" s="225" t="e">
        <v>#N/A</v>
      </c>
      <c r="RTO252" s="225" t="e">
        <v>#N/A</v>
      </c>
      <c r="RTP252" s="225" t="e">
        <v>#N/A</v>
      </c>
      <c r="RTQ252" s="225" t="e">
        <v>#N/A</v>
      </c>
      <c r="RTR252" s="225" t="e">
        <v>#N/A</v>
      </c>
      <c r="RTS252" s="225" t="e">
        <v>#N/A</v>
      </c>
      <c r="RTT252" s="225" t="e">
        <v>#N/A</v>
      </c>
      <c r="RTU252" s="225" t="e">
        <v>#N/A</v>
      </c>
      <c r="RTV252" s="225" t="e">
        <v>#N/A</v>
      </c>
      <c r="RTW252" s="225" t="e">
        <v>#N/A</v>
      </c>
      <c r="RTX252" s="225" t="e">
        <v>#N/A</v>
      </c>
      <c r="RTY252" s="225" t="e">
        <v>#N/A</v>
      </c>
      <c r="RTZ252" s="225" t="e">
        <v>#N/A</v>
      </c>
      <c r="RUA252" s="225" t="e">
        <v>#N/A</v>
      </c>
      <c r="RUB252" s="225" t="e">
        <v>#N/A</v>
      </c>
      <c r="RUC252" s="225" t="e">
        <v>#N/A</v>
      </c>
      <c r="RUD252" s="225" t="e">
        <v>#N/A</v>
      </c>
      <c r="RUE252" s="225" t="e">
        <v>#N/A</v>
      </c>
      <c r="RUF252" s="225" t="e">
        <v>#N/A</v>
      </c>
      <c r="RUG252" s="225" t="e">
        <v>#N/A</v>
      </c>
      <c r="RUH252" s="225" t="e">
        <v>#N/A</v>
      </c>
      <c r="RUI252" s="225" t="e">
        <v>#N/A</v>
      </c>
      <c r="RUJ252" s="225" t="e">
        <v>#N/A</v>
      </c>
      <c r="RUK252" s="225" t="e">
        <v>#N/A</v>
      </c>
      <c r="RUL252" s="225" t="e">
        <v>#N/A</v>
      </c>
      <c r="RUM252" s="225" t="e">
        <v>#N/A</v>
      </c>
      <c r="RUN252" s="225" t="e">
        <v>#N/A</v>
      </c>
      <c r="RUO252" s="225" t="e">
        <v>#N/A</v>
      </c>
      <c r="RUP252" s="225" t="e">
        <v>#N/A</v>
      </c>
      <c r="RUQ252" s="225" t="e">
        <v>#N/A</v>
      </c>
      <c r="RUR252" s="225" t="e">
        <v>#N/A</v>
      </c>
      <c r="RUS252" s="225" t="e">
        <v>#N/A</v>
      </c>
      <c r="RUT252" s="225" t="e">
        <v>#N/A</v>
      </c>
      <c r="RUU252" s="225" t="e">
        <v>#N/A</v>
      </c>
      <c r="RUV252" s="225" t="e">
        <v>#N/A</v>
      </c>
      <c r="RUW252" s="225" t="e">
        <v>#N/A</v>
      </c>
      <c r="RUX252" s="225" t="e">
        <v>#N/A</v>
      </c>
      <c r="RUY252" s="225" t="e">
        <v>#N/A</v>
      </c>
      <c r="RUZ252" s="225" t="e">
        <v>#N/A</v>
      </c>
      <c r="RVA252" s="225" t="e">
        <v>#N/A</v>
      </c>
      <c r="RVB252" s="225" t="e">
        <v>#N/A</v>
      </c>
      <c r="RVC252" s="225" t="e">
        <v>#N/A</v>
      </c>
      <c r="RVD252" s="225" t="e">
        <v>#N/A</v>
      </c>
      <c r="RVE252" s="225" t="e">
        <v>#N/A</v>
      </c>
      <c r="RVF252" s="225" t="e">
        <v>#N/A</v>
      </c>
      <c r="RVG252" s="225" t="e">
        <v>#N/A</v>
      </c>
      <c r="RVH252" s="225" t="e">
        <v>#N/A</v>
      </c>
      <c r="RVI252" s="225" t="e">
        <v>#N/A</v>
      </c>
      <c r="RVJ252" s="225" t="e">
        <v>#N/A</v>
      </c>
      <c r="RVK252" s="225" t="e">
        <v>#N/A</v>
      </c>
      <c r="RVL252" s="225" t="e">
        <v>#N/A</v>
      </c>
      <c r="RVM252" s="225" t="e">
        <v>#N/A</v>
      </c>
      <c r="RVN252" s="225" t="e">
        <v>#N/A</v>
      </c>
      <c r="RVO252" s="225" t="e">
        <v>#N/A</v>
      </c>
      <c r="RVP252" s="225" t="e">
        <v>#N/A</v>
      </c>
      <c r="RVQ252" s="225" t="e">
        <v>#N/A</v>
      </c>
      <c r="RVR252" s="225" t="e">
        <v>#N/A</v>
      </c>
      <c r="RVS252" s="225" t="e">
        <v>#N/A</v>
      </c>
      <c r="RVT252" s="225" t="e">
        <v>#N/A</v>
      </c>
      <c r="RVU252" s="225" t="e">
        <v>#N/A</v>
      </c>
      <c r="RVV252" s="225" t="e">
        <v>#N/A</v>
      </c>
      <c r="RVW252" s="225" t="e">
        <v>#N/A</v>
      </c>
      <c r="RVX252" s="225" t="e">
        <v>#N/A</v>
      </c>
      <c r="RVY252" s="225" t="e">
        <v>#N/A</v>
      </c>
      <c r="RVZ252" s="225" t="e">
        <v>#N/A</v>
      </c>
      <c r="RWA252" s="225" t="e">
        <v>#N/A</v>
      </c>
      <c r="RWB252" s="225" t="e">
        <v>#N/A</v>
      </c>
      <c r="RWC252" s="225" t="e">
        <v>#N/A</v>
      </c>
      <c r="RWD252" s="225" t="e">
        <v>#N/A</v>
      </c>
      <c r="RWE252" s="225" t="e">
        <v>#N/A</v>
      </c>
      <c r="RWF252" s="225" t="e">
        <v>#N/A</v>
      </c>
      <c r="RWG252" s="225" t="e">
        <v>#N/A</v>
      </c>
      <c r="RWH252" s="225" t="e">
        <v>#N/A</v>
      </c>
      <c r="RWI252" s="225" t="e">
        <v>#N/A</v>
      </c>
      <c r="RWJ252" s="225" t="e">
        <v>#N/A</v>
      </c>
      <c r="RWK252" s="225" t="e">
        <v>#N/A</v>
      </c>
      <c r="RWL252" s="225" t="e">
        <v>#N/A</v>
      </c>
      <c r="RWM252" s="225" t="e">
        <v>#N/A</v>
      </c>
      <c r="RWN252" s="225" t="e">
        <v>#N/A</v>
      </c>
      <c r="RWO252" s="225" t="e">
        <v>#N/A</v>
      </c>
      <c r="RWP252" s="225" t="e">
        <v>#N/A</v>
      </c>
      <c r="RWQ252" s="225" t="e">
        <v>#N/A</v>
      </c>
      <c r="RWR252" s="225" t="e">
        <v>#N/A</v>
      </c>
      <c r="RWS252" s="225" t="e">
        <v>#N/A</v>
      </c>
      <c r="RWT252" s="225" t="e">
        <v>#N/A</v>
      </c>
      <c r="RWU252" s="225" t="e">
        <v>#N/A</v>
      </c>
      <c r="RWV252" s="225" t="e">
        <v>#N/A</v>
      </c>
      <c r="RWW252" s="225" t="e">
        <v>#N/A</v>
      </c>
      <c r="RWX252" s="225" t="e">
        <v>#N/A</v>
      </c>
      <c r="RWY252" s="225" t="e">
        <v>#N/A</v>
      </c>
      <c r="RWZ252" s="225" t="e">
        <v>#N/A</v>
      </c>
      <c r="RXA252" s="225" t="e">
        <v>#N/A</v>
      </c>
      <c r="RXB252" s="225" t="e">
        <v>#N/A</v>
      </c>
      <c r="RXC252" s="225" t="e">
        <v>#N/A</v>
      </c>
      <c r="RXD252" s="225" t="e">
        <v>#N/A</v>
      </c>
      <c r="RXE252" s="225" t="e">
        <v>#N/A</v>
      </c>
      <c r="RXF252" s="225" t="e">
        <v>#N/A</v>
      </c>
      <c r="RXG252" s="225" t="e">
        <v>#N/A</v>
      </c>
      <c r="RXH252" s="225" t="e">
        <v>#N/A</v>
      </c>
      <c r="RXI252" s="225" t="e">
        <v>#N/A</v>
      </c>
      <c r="RXJ252" s="225" t="e">
        <v>#N/A</v>
      </c>
      <c r="RXK252" s="225" t="e">
        <v>#N/A</v>
      </c>
      <c r="RXL252" s="225" t="e">
        <v>#N/A</v>
      </c>
      <c r="RXM252" s="225" t="e">
        <v>#N/A</v>
      </c>
      <c r="RXN252" s="225" t="e">
        <v>#N/A</v>
      </c>
      <c r="RXO252" s="225" t="e">
        <v>#N/A</v>
      </c>
      <c r="RXP252" s="225" t="e">
        <v>#N/A</v>
      </c>
      <c r="RXQ252" s="225" t="e">
        <v>#N/A</v>
      </c>
      <c r="RXR252" s="225" t="e">
        <v>#N/A</v>
      </c>
      <c r="RXS252" s="225" t="e">
        <v>#N/A</v>
      </c>
      <c r="RXT252" s="225" t="e">
        <v>#N/A</v>
      </c>
      <c r="RXU252" s="225" t="e">
        <v>#N/A</v>
      </c>
      <c r="RXV252" s="225" t="e">
        <v>#N/A</v>
      </c>
      <c r="RXW252" s="225" t="e">
        <v>#N/A</v>
      </c>
      <c r="RXX252" s="225" t="e">
        <v>#N/A</v>
      </c>
      <c r="RXY252" s="225" t="e">
        <v>#N/A</v>
      </c>
      <c r="RXZ252" s="225" t="e">
        <v>#N/A</v>
      </c>
      <c r="RYA252" s="225" t="e">
        <v>#N/A</v>
      </c>
      <c r="RYB252" s="225" t="e">
        <v>#N/A</v>
      </c>
      <c r="RYC252" s="225" t="e">
        <v>#N/A</v>
      </c>
      <c r="RYD252" s="225" t="e">
        <v>#N/A</v>
      </c>
      <c r="RYE252" s="225" t="e">
        <v>#N/A</v>
      </c>
      <c r="RYF252" s="225" t="e">
        <v>#N/A</v>
      </c>
      <c r="RYG252" s="225" t="e">
        <v>#N/A</v>
      </c>
      <c r="RYH252" s="225" t="e">
        <v>#N/A</v>
      </c>
      <c r="RYI252" s="225" t="e">
        <v>#N/A</v>
      </c>
      <c r="RYJ252" s="225" t="e">
        <v>#N/A</v>
      </c>
      <c r="RYK252" s="225" t="e">
        <v>#N/A</v>
      </c>
      <c r="RYL252" s="225" t="e">
        <v>#N/A</v>
      </c>
      <c r="RYM252" s="225" t="e">
        <v>#N/A</v>
      </c>
      <c r="RYN252" s="225" t="e">
        <v>#N/A</v>
      </c>
      <c r="RYO252" s="225" t="e">
        <v>#N/A</v>
      </c>
      <c r="RYP252" s="225" t="e">
        <v>#N/A</v>
      </c>
      <c r="RYQ252" s="225" t="e">
        <v>#N/A</v>
      </c>
      <c r="RYR252" s="225" t="e">
        <v>#N/A</v>
      </c>
      <c r="RYS252" s="225" t="e">
        <v>#N/A</v>
      </c>
      <c r="RYT252" s="225" t="e">
        <v>#N/A</v>
      </c>
      <c r="RYU252" s="225" t="e">
        <v>#N/A</v>
      </c>
      <c r="RYV252" s="225" t="e">
        <v>#N/A</v>
      </c>
      <c r="RYW252" s="225" t="e">
        <v>#N/A</v>
      </c>
      <c r="RYX252" s="225" t="e">
        <v>#N/A</v>
      </c>
      <c r="RYY252" s="225" t="e">
        <v>#N/A</v>
      </c>
      <c r="RYZ252" s="225" t="e">
        <v>#N/A</v>
      </c>
      <c r="RZA252" s="225" t="e">
        <v>#N/A</v>
      </c>
      <c r="RZB252" s="225" t="e">
        <v>#N/A</v>
      </c>
      <c r="RZC252" s="225" t="e">
        <v>#N/A</v>
      </c>
      <c r="RZD252" s="225" t="e">
        <v>#N/A</v>
      </c>
      <c r="RZE252" s="225" t="e">
        <v>#N/A</v>
      </c>
      <c r="RZF252" s="225" t="e">
        <v>#N/A</v>
      </c>
      <c r="RZG252" s="225" t="e">
        <v>#N/A</v>
      </c>
      <c r="RZH252" s="225" t="e">
        <v>#N/A</v>
      </c>
      <c r="RZI252" s="225" t="e">
        <v>#N/A</v>
      </c>
      <c r="RZJ252" s="225" t="e">
        <v>#N/A</v>
      </c>
      <c r="RZK252" s="225" t="e">
        <v>#N/A</v>
      </c>
      <c r="RZL252" s="225" t="e">
        <v>#N/A</v>
      </c>
      <c r="RZM252" s="225" t="e">
        <v>#N/A</v>
      </c>
      <c r="RZN252" s="225" t="e">
        <v>#N/A</v>
      </c>
      <c r="RZO252" s="225" t="e">
        <v>#N/A</v>
      </c>
      <c r="RZP252" s="225" t="e">
        <v>#N/A</v>
      </c>
      <c r="RZQ252" s="225" t="e">
        <v>#N/A</v>
      </c>
      <c r="RZR252" s="225" t="e">
        <v>#N/A</v>
      </c>
      <c r="RZS252" s="225" t="e">
        <v>#N/A</v>
      </c>
      <c r="RZT252" s="225" t="e">
        <v>#N/A</v>
      </c>
      <c r="RZU252" s="225" t="e">
        <v>#N/A</v>
      </c>
      <c r="RZV252" s="225" t="e">
        <v>#N/A</v>
      </c>
      <c r="RZW252" s="225" t="e">
        <v>#N/A</v>
      </c>
      <c r="RZX252" s="225" t="e">
        <v>#N/A</v>
      </c>
      <c r="RZY252" s="225" t="e">
        <v>#N/A</v>
      </c>
      <c r="RZZ252" s="225" t="e">
        <v>#N/A</v>
      </c>
      <c r="SAA252" s="225" t="e">
        <v>#N/A</v>
      </c>
      <c r="SAB252" s="225" t="e">
        <v>#N/A</v>
      </c>
      <c r="SAC252" s="225" t="e">
        <v>#N/A</v>
      </c>
      <c r="SAD252" s="225" t="e">
        <v>#N/A</v>
      </c>
      <c r="SAE252" s="225" t="e">
        <v>#N/A</v>
      </c>
      <c r="SAF252" s="225" t="e">
        <v>#N/A</v>
      </c>
      <c r="SAG252" s="225" t="e">
        <v>#N/A</v>
      </c>
      <c r="SAH252" s="225" t="e">
        <v>#N/A</v>
      </c>
      <c r="SAI252" s="225" t="e">
        <v>#N/A</v>
      </c>
      <c r="SAJ252" s="225" t="e">
        <v>#N/A</v>
      </c>
      <c r="SAK252" s="225" t="e">
        <v>#N/A</v>
      </c>
      <c r="SAL252" s="225" t="e">
        <v>#N/A</v>
      </c>
      <c r="SAM252" s="225" t="e">
        <v>#N/A</v>
      </c>
      <c r="SAN252" s="225" t="e">
        <v>#N/A</v>
      </c>
      <c r="SAO252" s="225" t="e">
        <v>#N/A</v>
      </c>
      <c r="SAP252" s="225" t="e">
        <v>#N/A</v>
      </c>
      <c r="SAQ252" s="225" t="e">
        <v>#N/A</v>
      </c>
      <c r="SAR252" s="225" t="e">
        <v>#N/A</v>
      </c>
      <c r="SAS252" s="225" t="e">
        <v>#N/A</v>
      </c>
      <c r="SAT252" s="225" t="e">
        <v>#N/A</v>
      </c>
      <c r="SAU252" s="225" t="e">
        <v>#N/A</v>
      </c>
      <c r="SAV252" s="225" t="e">
        <v>#N/A</v>
      </c>
      <c r="SAW252" s="225" t="e">
        <v>#N/A</v>
      </c>
      <c r="SAX252" s="225" t="e">
        <v>#N/A</v>
      </c>
      <c r="SAY252" s="225" t="e">
        <v>#N/A</v>
      </c>
      <c r="SAZ252" s="225" t="e">
        <v>#N/A</v>
      </c>
      <c r="SBA252" s="225" t="e">
        <v>#N/A</v>
      </c>
      <c r="SBB252" s="225" t="e">
        <v>#N/A</v>
      </c>
      <c r="SBC252" s="225" t="e">
        <v>#N/A</v>
      </c>
      <c r="SBD252" s="225" t="e">
        <v>#N/A</v>
      </c>
      <c r="SBE252" s="225" t="e">
        <v>#N/A</v>
      </c>
      <c r="SBF252" s="225" t="e">
        <v>#N/A</v>
      </c>
      <c r="SBG252" s="225" t="e">
        <v>#N/A</v>
      </c>
      <c r="SBH252" s="225" t="e">
        <v>#N/A</v>
      </c>
      <c r="SBI252" s="225" t="e">
        <v>#N/A</v>
      </c>
      <c r="SBJ252" s="225" t="e">
        <v>#N/A</v>
      </c>
      <c r="SBK252" s="225" t="e">
        <v>#N/A</v>
      </c>
      <c r="SBL252" s="225" t="e">
        <v>#N/A</v>
      </c>
      <c r="SBM252" s="225" t="e">
        <v>#N/A</v>
      </c>
      <c r="SBN252" s="225" t="e">
        <v>#N/A</v>
      </c>
      <c r="SBO252" s="225" t="e">
        <v>#N/A</v>
      </c>
      <c r="SBP252" s="225" t="e">
        <v>#N/A</v>
      </c>
      <c r="SBQ252" s="225" t="e">
        <v>#N/A</v>
      </c>
      <c r="SBR252" s="225" t="e">
        <v>#N/A</v>
      </c>
      <c r="SBS252" s="225" t="e">
        <v>#N/A</v>
      </c>
      <c r="SBT252" s="225" t="e">
        <v>#N/A</v>
      </c>
      <c r="SBU252" s="225" t="e">
        <v>#N/A</v>
      </c>
      <c r="SBV252" s="225" t="e">
        <v>#N/A</v>
      </c>
      <c r="SBW252" s="225" t="e">
        <v>#N/A</v>
      </c>
      <c r="SBX252" s="225" t="e">
        <v>#N/A</v>
      </c>
      <c r="SBY252" s="225" t="e">
        <v>#N/A</v>
      </c>
      <c r="SBZ252" s="225" t="e">
        <v>#N/A</v>
      </c>
      <c r="SCA252" s="225" t="e">
        <v>#N/A</v>
      </c>
      <c r="SCB252" s="225" t="e">
        <v>#N/A</v>
      </c>
      <c r="SCC252" s="225" t="e">
        <v>#N/A</v>
      </c>
      <c r="SCD252" s="225" t="e">
        <v>#N/A</v>
      </c>
      <c r="SCE252" s="225" t="e">
        <v>#N/A</v>
      </c>
      <c r="SCF252" s="225" t="e">
        <v>#N/A</v>
      </c>
      <c r="SCG252" s="225" t="e">
        <v>#N/A</v>
      </c>
      <c r="SCH252" s="225" t="e">
        <v>#N/A</v>
      </c>
      <c r="SCI252" s="225" t="e">
        <v>#N/A</v>
      </c>
      <c r="SCJ252" s="225" t="e">
        <v>#N/A</v>
      </c>
      <c r="SCK252" s="225" t="e">
        <v>#N/A</v>
      </c>
      <c r="SCL252" s="225" t="e">
        <v>#N/A</v>
      </c>
      <c r="SCM252" s="225" t="e">
        <v>#N/A</v>
      </c>
      <c r="SCN252" s="225" t="e">
        <v>#N/A</v>
      </c>
      <c r="SCO252" s="225" t="e">
        <v>#N/A</v>
      </c>
      <c r="SCP252" s="225" t="e">
        <v>#N/A</v>
      </c>
      <c r="SCQ252" s="225" t="e">
        <v>#N/A</v>
      </c>
      <c r="SCR252" s="225" t="e">
        <v>#N/A</v>
      </c>
      <c r="SCS252" s="225" t="e">
        <v>#N/A</v>
      </c>
      <c r="SCT252" s="225" t="e">
        <v>#N/A</v>
      </c>
      <c r="SCU252" s="225" t="e">
        <v>#N/A</v>
      </c>
      <c r="SCV252" s="225" t="e">
        <v>#N/A</v>
      </c>
      <c r="SCW252" s="225" t="e">
        <v>#N/A</v>
      </c>
      <c r="SCX252" s="225" t="e">
        <v>#N/A</v>
      </c>
      <c r="SCY252" s="225" t="e">
        <v>#N/A</v>
      </c>
      <c r="SCZ252" s="225" t="e">
        <v>#N/A</v>
      </c>
      <c r="SDA252" s="225" t="e">
        <v>#N/A</v>
      </c>
      <c r="SDB252" s="225" t="e">
        <v>#N/A</v>
      </c>
      <c r="SDC252" s="225" t="e">
        <v>#N/A</v>
      </c>
      <c r="SDD252" s="225" t="e">
        <v>#N/A</v>
      </c>
      <c r="SDE252" s="225" t="e">
        <v>#N/A</v>
      </c>
      <c r="SDF252" s="225" t="e">
        <v>#N/A</v>
      </c>
      <c r="SDG252" s="225" t="e">
        <v>#N/A</v>
      </c>
      <c r="SDH252" s="225" t="e">
        <v>#N/A</v>
      </c>
      <c r="SDI252" s="225" t="e">
        <v>#N/A</v>
      </c>
      <c r="SDJ252" s="225" t="e">
        <v>#N/A</v>
      </c>
      <c r="SDK252" s="225" t="e">
        <v>#N/A</v>
      </c>
      <c r="SDL252" s="225" t="e">
        <v>#N/A</v>
      </c>
      <c r="SDM252" s="225" t="e">
        <v>#N/A</v>
      </c>
      <c r="SDN252" s="225" t="e">
        <v>#N/A</v>
      </c>
      <c r="SDO252" s="225" t="e">
        <v>#N/A</v>
      </c>
      <c r="SDP252" s="225" t="e">
        <v>#N/A</v>
      </c>
      <c r="SDQ252" s="225" t="e">
        <v>#N/A</v>
      </c>
      <c r="SDR252" s="225" t="e">
        <v>#N/A</v>
      </c>
      <c r="SDS252" s="225" t="e">
        <v>#N/A</v>
      </c>
      <c r="SDT252" s="225" t="e">
        <v>#N/A</v>
      </c>
      <c r="SDU252" s="225" t="e">
        <v>#N/A</v>
      </c>
      <c r="SDV252" s="225" t="e">
        <v>#N/A</v>
      </c>
      <c r="SDW252" s="225" t="e">
        <v>#N/A</v>
      </c>
      <c r="SDX252" s="225" t="e">
        <v>#N/A</v>
      </c>
      <c r="SDY252" s="225" t="e">
        <v>#N/A</v>
      </c>
      <c r="SDZ252" s="225" t="e">
        <v>#N/A</v>
      </c>
      <c r="SEA252" s="225" t="e">
        <v>#N/A</v>
      </c>
      <c r="SEB252" s="225" t="e">
        <v>#N/A</v>
      </c>
      <c r="SEC252" s="225" t="e">
        <v>#N/A</v>
      </c>
      <c r="SED252" s="225" t="e">
        <v>#N/A</v>
      </c>
      <c r="SEE252" s="225" t="e">
        <v>#N/A</v>
      </c>
      <c r="SEF252" s="225" t="e">
        <v>#N/A</v>
      </c>
      <c r="SEG252" s="225" t="e">
        <v>#N/A</v>
      </c>
      <c r="SEH252" s="225" t="e">
        <v>#N/A</v>
      </c>
      <c r="SEI252" s="225" t="e">
        <v>#N/A</v>
      </c>
      <c r="SEJ252" s="225" t="e">
        <v>#N/A</v>
      </c>
      <c r="SEK252" s="225" t="e">
        <v>#N/A</v>
      </c>
      <c r="SEL252" s="225" t="e">
        <v>#N/A</v>
      </c>
      <c r="SEM252" s="225" t="e">
        <v>#N/A</v>
      </c>
      <c r="SEN252" s="225" t="e">
        <v>#N/A</v>
      </c>
      <c r="SEO252" s="225" t="e">
        <v>#N/A</v>
      </c>
      <c r="SEP252" s="225" t="e">
        <v>#N/A</v>
      </c>
      <c r="SEQ252" s="225" t="e">
        <v>#N/A</v>
      </c>
      <c r="SER252" s="225" t="e">
        <v>#N/A</v>
      </c>
      <c r="SES252" s="225" t="e">
        <v>#N/A</v>
      </c>
      <c r="SET252" s="225" t="e">
        <v>#N/A</v>
      </c>
      <c r="SEU252" s="225" t="e">
        <v>#N/A</v>
      </c>
      <c r="SEV252" s="225" t="e">
        <v>#N/A</v>
      </c>
      <c r="SEW252" s="225" t="e">
        <v>#N/A</v>
      </c>
      <c r="SEX252" s="225" t="e">
        <v>#N/A</v>
      </c>
      <c r="SEY252" s="225" t="e">
        <v>#N/A</v>
      </c>
      <c r="SEZ252" s="225" t="e">
        <v>#N/A</v>
      </c>
      <c r="SFA252" s="225" t="e">
        <v>#N/A</v>
      </c>
      <c r="SFB252" s="225" t="e">
        <v>#N/A</v>
      </c>
      <c r="SFC252" s="225" t="e">
        <v>#N/A</v>
      </c>
      <c r="SFD252" s="225" t="e">
        <v>#N/A</v>
      </c>
      <c r="SFE252" s="225" t="e">
        <v>#N/A</v>
      </c>
      <c r="SFF252" s="225" t="e">
        <v>#N/A</v>
      </c>
      <c r="SFG252" s="225" t="e">
        <v>#N/A</v>
      </c>
      <c r="SFH252" s="225" t="e">
        <v>#N/A</v>
      </c>
      <c r="SFI252" s="225" t="e">
        <v>#N/A</v>
      </c>
      <c r="SFJ252" s="225" t="e">
        <v>#N/A</v>
      </c>
      <c r="SFK252" s="225" t="e">
        <v>#N/A</v>
      </c>
      <c r="SFL252" s="225" t="e">
        <v>#N/A</v>
      </c>
      <c r="SFM252" s="225" t="e">
        <v>#N/A</v>
      </c>
      <c r="SFN252" s="225" t="e">
        <v>#N/A</v>
      </c>
      <c r="SFO252" s="225" t="e">
        <v>#N/A</v>
      </c>
      <c r="SFP252" s="225" t="e">
        <v>#N/A</v>
      </c>
      <c r="SFQ252" s="225" t="e">
        <v>#N/A</v>
      </c>
      <c r="SFR252" s="225" t="e">
        <v>#N/A</v>
      </c>
      <c r="SFS252" s="225" t="e">
        <v>#N/A</v>
      </c>
      <c r="SFT252" s="225" t="e">
        <v>#N/A</v>
      </c>
      <c r="SFU252" s="225" t="e">
        <v>#N/A</v>
      </c>
      <c r="SFV252" s="225" t="e">
        <v>#N/A</v>
      </c>
      <c r="SFW252" s="225" t="e">
        <v>#N/A</v>
      </c>
      <c r="SFX252" s="225" t="e">
        <v>#N/A</v>
      </c>
      <c r="SFY252" s="225" t="e">
        <v>#N/A</v>
      </c>
      <c r="SFZ252" s="225" t="e">
        <v>#N/A</v>
      </c>
      <c r="SGA252" s="225" t="e">
        <v>#N/A</v>
      </c>
      <c r="SGB252" s="225" t="e">
        <v>#N/A</v>
      </c>
      <c r="SGC252" s="225" t="e">
        <v>#N/A</v>
      </c>
      <c r="SGD252" s="225" t="e">
        <v>#N/A</v>
      </c>
      <c r="SGE252" s="225" t="e">
        <v>#N/A</v>
      </c>
      <c r="SGF252" s="225" t="e">
        <v>#N/A</v>
      </c>
      <c r="SGG252" s="225" t="e">
        <v>#N/A</v>
      </c>
      <c r="SGH252" s="225" t="e">
        <v>#N/A</v>
      </c>
      <c r="SGI252" s="225" t="e">
        <v>#N/A</v>
      </c>
      <c r="SGJ252" s="225" t="e">
        <v>#N/A</v>
      </c>
      <c r="SGK252" s="225" t="e">
        <v>#N/A</v>
      </c>
      <c r="SGL252" s="225" t="e">
        <v>#N/A</v>
      </c>
      <c r="SGM252" s="225" t="e">
        <v>#N/A</v>
      </c>
      <c r="SGN252" s="225" t="e">
        <v>#N/A</v>
      </c>
      <c r="SGO252" s="225" t="e">
        <v>#N/A</v>
      </c>
      <c r="SGP252" s="225" t="e">
        <v>#N/A</v>
      </c>
      <c r="SGQ252" s="225" t="e">
        <v>#N/A</v>
      </c>
      <c r="SGR252" s="225" t="e">
        <v>#N/A</v>
      </c>
      <c r="SGS252" s="225" t="e">
        <v>#N/A</v>
      </c>
      <c r="SGT252" s="225" t="e">
        <v>#N/A</v>
      </c>
      <c r="SGU252" s="225" t="e">
        <v>#N/A</v>
      </c>
      <c r="SGV252" s="225" t="e">
        <v>#N/A</v>
      </c>
      <c r="SGW252" s="225" t="e">
        <v>#N/A</v>
      </c>
      <c r="SGX252" s="225" t="e">
        <v>#N/A</v>
      </c>
      <c r="SGY252" s="225" t="e">
        <v>#N/A</v>
      </c>
      <c r="SGZ252" s="225" t="e">
        <v>#N/A</v>
      </c>
      <c r="SHA252" s="225" t="e">
        <v>#N/A</v>
      </c>
      <c r="SHB252" s="225" t="e">
        <v>#N/A</v>
      </c>
      <c r="SHC252" s="225" t="e">
        <v>#N/A</v>
      </c>
      <c r="SHD252" s="225" t="e">
        <v>#N/A</v>
      </c>
      <c r="SHE252" s="225" t="e">
        <v>#N/A</v>
      </c>
      <c r="SHF252" s="225" t="e">
        <v>#N/A</v>
      </c>
      <c r="SHG252" s="225" t="e">
        <v>#N/A</v>
      </c>
      <c r="SHH252" s="225" t="e">
        <v>#N/A</v>
      </c>
      <c r="SHI252" s="225" t="e">
        <v>#N/A</v>
      </c>
      <c r="SHJ252" s="225" t="e">
        <v>#N/A</v>
      </c>
      <c r="SHK252" s="225" t="e">
        <v>#N/A</v>
      </c>
      <c r="SHL252" s="225" t="e">
        <v>#N/A</v>
      </c>
      <c r="SHM252" s="225" t="e">
        <v>#N/A</v>
      </c>
      <c r="SHN252" s="225" t="e">
        <v>#N/A</v>
      </c>
      <c r="SHO252" s="225" t="e">
        <v>#N/A</v>
      </c>
      <c r="SHP252" s="225" t="e">
        <v>#N/A</v>
      </c>
      <c r="SHQ252" s="225" t="e">
        <v>#N/A</v>
      </c>
      <c r="SHR252" s="225" t="e">
        <v>#N/A</v>
      </c>
      <c r="SHS252" s="225" t="e">
        <v>#N/A</v>
      </c>
      <c r="SHT252" s="225" t="e">
        <v>#N/A</v>
      </c>
      <c r="SHU252" s="225" t="e">
        <v>#N/A</v>
      </c>
      <c r="SHV252" s="225" t="e">
        <v>#N/A</v>
      </c>
      <c r="SHW252" s="225" t="e">
        <v>#N/A</v>
      </c>
      <c r="SHX252" s="225" t="e">
        <v>#N/A</v>
      </c>
      <c r="SHY252" s="225" t="e">
        <v>#N/A</v>
      </c>
      <c r="SHZ252" s="225" t="e">
        <v>#N/A</v>
      </c>
      <c r="SIA252" s="225" t="e">
        <v>#N/A</v>
      </c>
      <c r="SIB252" s="225" t="e">
        <v>#N/A</v>
      </c>
      <c r="SIC252" s="225" t="e">
        <v>#N/A</v>
      </c>
      <c r="SID252" s="225" t="e">
        <v>#N/A</v>
      </c>
      <c r="SIE252" s="225" t="e">
        <v>#N/A</v>
      </c>
      <c r="SIF252" s="225" t="e">
        <v>#N/A</v>
      </c>
      <c r="SIG252" s="225" t="e">
        <v>#N/A</v>
      </c>
      <c r="SIH252" s="225" t="e">
        <v>#N/A</v>
      </c>
      <c r="SII252" s="225" t="e">
        <v>#N/A</v>
      </c>
      <c r="SIJ252" s="225" t="e">
        <v>#N/A</v>
      </c>
      <c r="SIK252" s="225" t="e">
        <v>#N/A</v>
      </c>
      <c r="SIL252" s="225" t="e">
        <v>#N/A</v>
      </c>
      <c r="SIM252" s="225" t="e">
        <v>#N/A</v>
      </c>
      <c r="SIN252" s="225" t="e">
        <v>#N/A</v>
      </c>
      <c r="SIO252" s="225" t="e">
        <v>#N/A</v>
      </c>
      <c r="SIP252" s="225" t="e">
        <v>#N/A</v>
      </c>
      <c r="SIQ252" s="225" t="e">
        <v>#N/A</v>
      </c>
      <c r="SIR252" s="225" t="e">
        <v>#N/A</v>
      </c>
      <c r="SIS252" s="225" t="e">
        <v>#N/A</v>
      </c>
      <c r="SIT252" s="225" t="e">
        <v>#N/A</v>
      </c>
      <c r="SIU252" s="225" t="e">
        <v>#N/A</v>
      </c>
      <c r="SIV252" s="225" t="e">
        <v>#N/A</v>
      </c>
      <c r="SIW252" s="225" t="e">
        <v>#N/A</v>
      </c>
      <c r="SIX252" s="225" t="e">
        <v>#N/A</v>
      </c>
      <c r="SIY252" s="225" t="e">
        <v>#N/A</v>
      </c>
      <c r="SIZ252" s="225" t="e">
        <v>#N/A</v>
      </c>
      <c r="SJA252" s="225" t="e">
        <v>#N/A</v>
      </c>
      <c r="SJB252" s="225" t="e">
        <v>#N/A</v>
      </c>
      <c r="SJC252" s="225" t="e">
        <v>#N/A</v>
      </c>
      <c r="SJD252" s="225" t="e">
        <v>#N/A</v>
      </c>
      <c r="SJE252" s="225" t="e">
        <v>#N/A</v>
      </c>
      <c r="SJF252" s="225" t="e">
        <v>#N/A</v>
      </c>
      <c r="SJG252" s="225" t="e">
        <v>#N/A</v>
      </c>
      <c r="SJH252" s="225" t="e">
        <v>#N/A</v>
      </c>
      <c r="SJI252" s="225" t="e">
        <v>#N/A</v>
      </c>
      <c r="SJJ252" s="225" t="e">
        <v>#N/A</v>
      </c>
      <c r="SJK252" s="225" t="e">
        <v>#N/A</v>
      </c>
      <c r="SJL252" s="225" t="e">
        <v>#N/A</v>
      </c>
      <c r="SJM252" s="225" t="e">
        <v>#N/A</v>
      </c>
      <c r="SJN252" s="225" t="e">
        <v>#N/A</v>
      </c>
      <c r="SJO252" s="225" t="e">
        <v>#N/A</v>
      </c>
      <c r="SJP252" s="225" t="e">
        <v>#N/A</v>
      </c>
      <c r="SJQ252" s="225" t="e">
        <v>#N/A</v>
      </c>
      <c r="SJR252" s="225" t="e">
        <v>#N/A</v>
      </c>
      <c r="SJS252" s="225" t="e">
        <v>#N/A</v>
      </c>
      <c r="SJT252" s="225" t="e">
        <v>#N/A</v>
      </c>
      <c r="SJU252" s="225" t="e">
        <v>#N/A</v>
      </c>
      <c r="SJV252" s="225" t="e">
        <v>#N/A</v>
      </c>
      <c r="SJW252" s="225" t="e">
        <v>#N/A</v>
      </c>
      <c r="SJX252" s="225" t="e">
        <v>#N/A</v>
      </c>
      <c r="SJY252" s="225" t="e">
        <v>#N/A</v>
      </c>
      <c r="SJZ252" s="225" t="e">
        <v>#N/A</v>
      </c>
      <c r="SKA252" s="225" t="e">
        <v>#N/A</v>
      </c>
      <c r="SKB252" s="225" t="e">
        <v>#N/A</v>
      </c>
      <c r="SKC252" s="225" t="e">
        <v>#N/A</v>
      </c>
      <c r="SKD252" s="225" t="e">
        <v>#N/A</v>
      </c>
      <c r="SKE252" s="225" t="e">
        <v>#N/A</v>
      </c>
      <c r="SKF252" s="225" t="e">
        <v>#N/A</v>
      </c>
      <c r="SKG252" s="225" t="e">
        <v>#N/A</v>
      </c>
      <c r="SKH252" s="225" t="e">
        <v>#N/A</v>
      </c>
      <c r="SKI252" s="225" t="e">
        <v>#N/A</v>
      </c>
      <c r="SKJ252" s="225" t="e">
        <v>#N/A</v>
      </c>
      <c r="SKK252" s="225" t="e">
        <v>#N/A</v>
      </c>
      <c r="SKL252" s="225" t="e">
        <v>#N/A</v>
      </c>
      <c r="SKM252" s="225" t="e">
        <v>#N/A</v>
      </c>
      <c r="SKN252" s="225" t="e">
        <v>#N/A</v>
      </c>
      <c r="SKO252" s="225" t="e">
        <v>#N/A</v>
      </c>
      <c r="SKP252" s="225" t="e">
        <v>#N/A</v>
      </c>
      <c r="SKQ252" s="225" t="e">
        <v>#N/A</v>
      </c>
      <c r="SKR252" s="225" t="e">
        <v>#N/A</v>
      </c>
      <c r="SKS252" s="225" t="e">
        <v>#N/A</v>
      </c>
      <c r="SKT252" s="225" t="e">
        <v>#N/A</v>
      </c>
      <c r="SKU252" s="225" t="e">
        <v>#N/A</v>
      </c>
      <c r="SKV252" s="225" t="e">
        <v>#N/A</v>
      </c>
      <c r="SKW252" s="225" t="e">
        <v>#N/A</v>
      </c>
      <c r="SKX252" s="225" t="e">
        <v>#N/A</v>
      </c>
      <c r="SKY252" s="225" t="e">
        <v>#N/A</v>
      </c>
      <c r="SKZ252" s="225" t="e">
        <v>#N/A</v>
      </c>
      <c r="SLA252" s="225" t="e">
        <v>#N/A</v>
      </c>
      <c r="SLB252" s="225" t="e">
        <v>#N/A</v>
      </c>
      <c r="SLC252" s="225" t="e">
        <v>#N/A</v>
      </c>
      <c r="SLD252" s="225" t="e">
        <v>#N/A</v>
      </c>
      <c r="SLE252" s="225" t="e">
        <v>#N/A</v>
      </c>
      <c r="SLF252" s="225" t="e">
        <v>#N/A</v>
      </c>
      <c r="SLG252" s="225" t="e">
        <v>#N/A</v>
      </c>
      <c r="SLH252" s="225" t="e">
        <v>#N/A</v>
      </c>
      <c r="SLI252" s="225" t="e">
        <v>#N/A</v>
      </c>
      <c r="SLJ252" s="225" t="e">
        <v>#N/A</v>
      </c>
      <c r="SLK252" s="225" t="e">
        <v>#N/A</v>
      </c>
      <c r="SLL252" s="225" t="e">
        <v>#N/A</v>
      </c>
      <c r="SLM252" s="225" t="e">
        <v>#N/A</v>
      </c>
      <c r="SLN252" s="225" t="e">
        <v>#N/A</v>
      </c>
      <c r="SLO252" s="225" t="e">
        <v>#N/A</v>
      </c>
      <c r="SLP252" s="225" t="e">
        <v>#N/A</v>
      </c>
      <c r="SLQ252" s="225" t="e">
        <v>#N/A</v>
      </c>
      <c r="SLR252" s="225" t="e">
        <v>#N/A</v>
      </c>
      <c r="SLS252" s="225" t="e">
        <v>#N/A</v>
      </c>
      <c r="SLT252" s="225" t="e">
        <v>#N/A</v>
      </c>
      <c r="SLU252" s="225" t="e">
        <v>#N/A</v>
      </c>
      <c r="SLV252" s="225" t="e">
        <v>#N/A</v>
      </c>
      <c r="SLW252" s="225" t="e">
        <v>#N/A</v>
      </c>
      <c r="SLX252" s="225" t="e">
        <v>#N/A</v>
      </c>
      <c r="SLY252" s="225" t="e">
        <v>#N/A</v>
      </c>
      <c r="SLZ252" s="225" t="e">
        <v>#N/A</v>
      </c>
      <c r="SMA252" s="225" t="e">
        <v>#N/A</v>
      </c>
      <c r="SMB252" s="225" t="e">
        <v>#N/A</v>
      </c>
      <c r="SMC252" s="225" t="e">
        <v>#N/A</v>
      </c>
      <c r="SMD252" s="225" t="e">
        <v>#N/A</v>
      </c>
      <c r="SME252" s="225" t="e">
        <v>#N/A</v>
      </c>
      <c r="SMF252" s="225" t="e">
        <v>#N/A</v>
      </c>
      <c r="SMG252" s="225" t="e">
        <v>#N/A</v>
      </c>
      <c r="SMH252" s="225" t="e">
        <v>#N/A</v>
      </c>
      <c r="SMI252" s="225" t="e">
        <v>#N/A</v>
      </c>
      <c r="SMJ252" s="225" t="e">
        <v>#N/A</v>
      </c>
      <c r="SMK252" s="225" t="e">
        <v>#N/A</v>
      </c>
      <c r="SML252" s="225" t="e">
        <v>#N/A</v>
      </c>
      <c r="SMM252" s="225" t="e">
        <v>#N/A</v>
      </c>
      <c r="SMN252" s="225" t="e">
        <v>#N/A</v>
      </c>
      <c r="SMO252" s="225" t="e">
        <v>#N/A</v>
      </c>
      <c r="SMP252" s="225" t="e">
        <v>#N/A</v>
      </c>
      <c r="SMQ252" s="225" t="e">
        <v>#N/A</v>
      </c>
      <c r="SMR252" s="225" t="e">
        <v>#N/A</v>
      </c>
      <c r="SMS252" s="225" t="e">
        <v>#N/A</v>
      </c>
      <c r="SMT252" s="225" t="e">
        <v>#N/A</v>
      </c>
      <c r="SMU252" s="225" t="e">
        <v>#N/A</v>
      </c>
      <c r="SMV252" s="225" t="e">
        <v>#N/A</v>
      </c>
      <c r="SMW252" s="225" t="e">
        <v>#N/A</v>
      </c>
      <c r="SMX252" s="225" t="e">
        <v>#N/A</v>
      </c>
      <c r="SMY252" s="225" t="e">
        <v>#N/A</v>
      </c>
      <c r="SMZ252" s="225" t="e">
        <v>#N/A</v>
      </c>
      <c r="SNA252" s="225" t="e">
        <v>#N/A</v>
      </c>
      <c r="SNB252" s="225" t="e">
        <v>#N/A</v>
      </c>
      <c r="SNC252" s="225" t="e">
        <v>#N/A</v>
      </c>
      <c r="SND252" s="225" t="e">
        <v>#N/A</v>
      </c>
      <c r="SNE252" s="225" t="e">
        <v>#N/A</v>
      </c>
      <c r="SNF252" s="225" t="e">
        <v>#N/A</v>
      </c>
      <c r="SNG252" s="225" t="e">
        <v>#N/A</v>
      </c>
      <c r="SNH252" s="225" t="e">
        <v>#N/A</v>
      </c>
      <c r="SNI252" s="225" t="e">
        <v>#N/A</v>
      </c>
      <c r="SNJ252" s="225" t="e">
        <v>#N/A</v>
      </c>
      <c r="SNK252" s="225" t="e">
        <v>#N/A</v>
      </c>
      <c r="SNL252" s="225" t="e">
        <v>#N/A</v>
      </c>
      <c r="SNM252" s="225" t="e">
        <v>#N/A</v>
      </c>
      <c r="SNN252" s="225" t="e">
        <v>#N/A</v>
      </c>
      <c r="SNO252" s="225" t="e">
        <v>#N/A</v>
      </c>
      <c r="SNP252" s="225" t="e">
        <v>#N/A</v>
      </c>
      <c r="SNQ252" s="225" t="e">
        <v>#N/A</v>
      </c>
      <c r="SNR252" s="225" t="e">
        <v>#N/A</v>
      </c>
      <c r="SNS252" s="225" t="e">
        <v>#N/A</v>
      </c>
      <c r="SNT252" s="225" t="e">
        <v>#N/A</v>
      </c>
      <c r="SNU252" s="225" t="e">
        <v>#N/A</v>
      </c>
      <c r="SNV252" s="225" t="e">
        <v>#N/A</v>
      </c>
      <c r="SNW252" s="225" t="e">
        <v>#N/A</v>
      </c>
      <c r="SNX252" s="225" t="e">
        <v>#N/A</v>
      </c>
      <c r="SNY252" s="225" t="e">
        <v>#N/A</v>
      </c>
      <c r="SNZ252" s="225" t="e">
        <v>#N/A</v>
      </c>
      <c r="SOA252" s="225" t="e">
        <v>#N/A</v>
      </c>
      <c r="SOB252" s="225" t="e">
        <v>#N/A</v>
      </c>
      <c r="SOC252" s="225" t="e">
        <v>#N/A</v>
      </c>
      <c r="SOD252" s="225" t="e">
        <v>#N/A</v>
      </c>
      <c r="SOE252" s="225" t="e">
        <v>#N/A</v>
      </c>
      <c r="SOF252" s="225" t="e">
        <v>#N/A</v>
      </c>
      <c r="SOG252" s="225" t="e">
        <v>#N/A</v>
      </c>
      <c r="SOH252" s="225" t="e">
        <v>#N/A</v>
      </c>
      <c r="SOI252" s="225" t="e">
        <v>#N/A</v>
      </c>
      <c r="SOJ252" s="225" t="e">
        <v>#N/A</v>
      </c>
      <c r="SOK252" s="225" t="e">
        <v>#N/A</v>
      </c>
      <c r="SOL252" s="225" t="e">
        <v>#N/A</v>
      </c>
      <c r="SOM252" s="225" t="e">
        <v>#N/A</v>
      </c>
      <c r="SON252" s="225" t="e">
        <v>#N/A</v>
      </c>
      <c r="SOO252" s="225" t="e">
        <v>#N/A</v>
      </c>
      <c r="SOP252" s="225" t="e">
        <v>#N/A</v>
      </c>
      <c r="SOQ252" s="225" t="e">
        <v>#N/A</v>
      </c>
      <c r="SOR252" s="225" t="e">
        <v>#N/A</v>
      </c>
      <c r="SOS252" s="225" t="e">
        <v>#N/A</v>
      </c>
      <c r="SOT252" s="225" t="e">
        <v>#N/A</v>
      </c>
      <c r="SOU252" s="225" t="e">
        <v>#N/A</v>
      </c>
      <c r="SOV252" s="225" t="e">
        <v>#N/A</v>
      </c>
      <c r="SOW252" s="225" t="e">
        <v>#N/A</v>
      </c>
      <c r="SOX252" s="225" t="e">
        <v>#N/A</v>
      </c>
      <c r="SOY252" s="225" t="e">
        <v>#N/A</v>
      </c>
      <c r="SOZ252" s="225" t="e">
        <v>#N/A</v>
      </c>
      <c r="SPA252" s="225" t="e">
        <v>#N/A</v>
      </c>
      <c r="SPB252" s="225" t="e">
        <v>#N/A</v>
      </c>
      <c r="SPC252" s="225" t="e">
        <v>#N/A</v>
      </c>
      <c r="SPD252" s="225" t="e">
        <v>#N/A</v>
      </c>
      <c r="SPE252" s="225" t="e">
        <v>#N/A</v>
      </c>
      <c r="SPF252" s="225" t="e">
        <v>#N/A</v>
      </c>
      <c r="SPG252" s="225" t="e">
        <v>#N/A</v>
      </c>
      <c r="SPH252" s="225" t="e">
        <v>#N/A</v>
      </c>
      <c r="SPI252" s="225" t="e">
        <v>#N/A</v>
      </c>
      <c r="SPJ252" s="225" t="e">
        <v>#N/A</v>
      </c>
      <c r="SPK252" s="225" t="e">
        <v>#N/A</v>
      </c>
      <c r="SPL252" s="225" t="e">
        <v>#N/A</v>
      </c>
      <c r="SPM252" s="225" t="e">
        <v>#N/A</v>
      </c>
      <c r="SPN252" s="225" t="e">
        <v>#N/A</v>
      </c>
      <c r="SPO252" s="225" t="e">
        <v>#N/A</v>
      </c>
      <c r="SPP252" s="225" t="e">
        <v>#N/A</v>
      </c>
      <c r="SPQ252" s="225" t="e">
        <v>#N/A</v>
      </c>
      <c r="SPR252" s="225" t="e">
        <v>#N/A</v>
      </c>
      <c r="SPS252" s="225" t="e">
        <v>#N/A</v>
      </c>
      <c r="SPT252" s="225" t="e">
        <v>#N/A</v>
      </c>
      <c r="SPU252" s="225" t="e">
        <v>#N/A</v>
      </c>
      <c r="SPV252" s="225" t="e">
        <v>#N/A</v>
      </c>
      <c r="SPW252" s="225" t="e">
        <v>#N/A</v>
      </c>
      <c r="SPX252" s="225" t="e">
        <v>#N/A</v>
      </c>
      <c r="SPY252" s="225" t="e">
        <v>#N/A</v>
      </c>
      <c r="SPZ252" s="225" t="e">
        <v>#N/A</v>
      </c>
      <c r="SQA252" s="225" t="e">
        <v>#N/A</v>
      </c>
      <c r="SQB252" s="225" t="e">
        <v>#N/A</v>
      </c>
      <c r="SQC252" s="225" t="e">
        <v>#N/A</v>
      </c>
      <c r="SQD252" s="225" t="e">
        <v>#N/A</v>
      </c>
      <c r="SQE252" s="225" t="e">
        <v>#N/A</v>
      </c>
      <c r="SQF252" s="225" t="e">
        <v>#N/A</v>
      </c>
      <c r="SQG252" s="225" t="e">
        <v>#N/A</v>
      </c>
      <c r="SQH252" s="225" t="e">
        <v>#N/A</v>
      </c>
      <c r="SQI252" s="225" t="e">
        <v>#N/A</v>
      </c>
      <c r="SQJ252" s="225" t="e">
        <v>#N/A</v>
      </c>
      <c r="SQK252" s="225" t="e">
        <v>#N/A</v>
      </c>
      <c r="SQL252" s="225" t="e">
        <v>#N/A</v>
      </c>
      <c r="SQM252" s="225" t="e">
        <v>#N/A</v>
      </c>
      <c r="SQN252" s="225" t="e">
        <v>#N/A</v>
      </c>
      <c r="SQO252" s="225" t="e">
        <v>#N/A</v>
      </c>
      <c r="SQP252" s="225" t="e">
        <v>#N/A</v>
      </c>
      <c r="SQQ252" s="225" t="e">
        <v>#N/A</v>
      </c>
      <c r="SQR252" s="225" t="e">
        <v>#N/A</v>
      </c>
      <c r="SQS252" s="225" t="e">
        <v>#N/A</v>
      </c>
      <c r="SQT252" s="225" t="e">
        <v>#N/A</v>
      </c>
      <c r="SQU252" s="225" t="e">
        <v>#N/A</v>
      </c>
      <c r="SQV252" s="225" t="e">
        <v>#N/A</v>
      </c>
      <c r="SQW252" s="225" t="e">
        <v>#N/A</v>
      </c>
      <c r="SQX252" s="225" t="e">
        <v>#N/A</v>
      </c>
      <c r="SQY252" s="225" t="e">
        <v>#N/A</v>
      </c>
      <c r="SQZ252" s="225" t="e">
        <v>#N/A</v>
      </c>
      <c r="SRA252" s="225" t="e">
        <v>#N/A</v>
      </c>
      <c r="SRB252" s="225" t="e">
        <v>#N/A</v>
      </c>
      <c r="SRC252" s="225" t="e">
        <v>#N/A</v>
      </c>
      <c r="SRD252" s="225" t="e">
        <v>#N/A</v>
      </c>
      <c r="SRE252" s="225" t="e">
        <v>#N/A</v>
      </c>
      <c r="SRF252" s="225" t="e">
        <v>#N/A</v>
      </c>
      <c r="SRG252" s="225" t="e">
        <v>#N/A</v>
      </c>
      <c r="SRH252" s="225" t="e">
        <v>#N/A</v>
      </c>
      <c r="SRI252" s="225" t="e">
        <v>#N/A</v>
      </c>
      <c r="SRJ252" s="225" t="e">
        <v>#N/A</v>
      </c>
      <c r="SRK252" s="225" t="e">
        <v>#N/A</v>
      </c>
      <c r="SRL252" s="225" t="e">
        <v>#N/A</v>
      </c>
      <c r="SRM252" s="225" t="e">
        <v>#N/A</v>
      </c>
      <c r="SRN252" s="225" t="e">
        <v>#N/A</v>
      </c>
      <c r="SRO252" s="225" t="e">
        <v>#N/A</v>
      </c>
      <c r="SRP252" s="225" t="e">
        <v>#N/A</v>
      </c>
      <c r="SRQ252" s="225" t="e">
        <v>#N/A</v>
      </c>
      <c r="SRR252" s="225" t="e">
        <v>#N/A</v>
      </c>
      <c r="SRS252" s="225" t="e">
        <v>#N/A</v>
      </c>
      <c r="SRT252" s="225" t="e">
        <v>#N/A</v>
      </c>
      <c r="SRU252" s="225" t="e">
        <v>#N/A</v>
      </c>
      <c r="SRV252" s="225" t="e">
        <v>#N/A</v>
      </c>
      <c r="SRW252" s="225" t="e">
        <v>#N/A</v>
      </c>
      <c r="SRX252" s="225" t="e">
        <v>#N/A</v>
      </c>
      <c r="SRY252" s="225" t="e">
        <v>#N/A</v>
      </c>
      <c r="SRZ252" s="225" t="e">
        <v>#N/A</v>
      </c>
      <c r="SSA252" s="225" t="e">
        <v>#N/A</v>
      </c>
      <c r="SSB252" s="225" t="e">
        <v>#N/A</v>
      </c>
      <c r="SSC252" s="225" t="e">
        <v>#N/A</v>
      </c>
      <c r="SSD252" s="225" t="e">
        <v>#N/A</v>
      </c>
      <c r="SSE252" s="225" t="e">
        <v>#N/A</v>
      </c>
      <c r="SSF252" s="225" t="e">
        <v>#N/A</v>
      </c>
      <c r="SSG252" s="225" t="e">
        <v>#N/A</v>
      </c>
      <c r="SSH252" s="225" t="e">
        <v>#N/A</v>
      </c>
      <c r="SSI252" s="225" t="e">
        <v>#N/A</v>
      </c>
      <c r="SSJ252" s="225" t="e">
        <v>#N/A</v>
      </c>
      <c r="SSK252" s="225" t="e">
        <v>#N/A</v>
      </c>
      <c r="SSL252" s="225" t="e">
        <v>#N/A</v>
      </c>
      <c r="SSM252" s="225" t="e">
        <v>#N/A</v>
      </c>
      <c r="SSN252" s="225" t="e">
        <v>#N/A</v>
      </c>
      <c r="SSO252" s="225" t="e">
        <v>#N/A</v>
      </c>
      <c r="SSP252" s="225" t="e">
        <v>#N/A</v>
      </c>
      <c r="SSQ252" s="225" t="e">
        <v>#N/A</v>
      </c>
      <c r="SSR252" s="225" t="e">
        <v>#N/A</v>
      </c>
      <c r="SSS252" s="225" t="e">
        <v>#N/A</v>
      </c>
      <c r="SST252" s="225" t="e">
        <v>#N/A</v>
      </c>
      <c r="SSU252" s="225" t="e">
        <v>#N/A</v>
      </c>
      <c r="SSV252" s="225" t="e">
        <v>#N/A</v>
      </c>
      <c r="SSW252" s="225" t="e">
        <v>#N/A</v>
      </c>
      <c r="SSX252" s="225" t="e">
        <v>#N/A</v>
      </c>
      <c r="SSY252" s="225" t="e">
        <v>#N/A</v>
      </c>
      <c r="SSZ252" s="225" t="e">
        <v>#N/A</v>
      </c>
      <c r="STA252" s="225" t="e">
        <v>#N/A</v>
      </c>
      <c r="STB252" s="225" t="e">
        <v>#N/A</v>
      </c>
      <c r="STC252" s="225" t="e">
        <v>#N/A</v>
      </c>
      <c r="STD252" s="225" t="e">
        <v>#N/A</v>
      </c>
      <c r="STE252" s="225" t="e">
        <v>#N/A</v>
      </c>
      <c r="STF252" s="225" t="e">
        <v>#N/A</v>
      </c>
      <c r="STG252" s="225" t="e">
        <v>#N/A</v>
      </c>
      <c r="STH252" s="225" t="e">
        <v>#N/A</v>
      </c>
      <c r="STI252" s="225" t="e">
        <v>#N/A</v>
      </c>
      <c r="STJ252" s="225" t="e">
        <v>#N/A</v>
      </c>
      <c r="STK252" s="225" t="e">
        <v>#N/A</v>
      </c>
      <c r="STL252" s="225" t="e">
        <v>#N/A</v>
      </c>
      <c r="STM252" s="225" t="e">
        <v>#N/A</v>
      </c>
      <c r="STN252" s="225" t="e">
        <v>#N/A</v>
      </c>
      <c r="STO252" s="225" t="e">
        <v>#N/A</v>
      </c>
      <c r="STP252" s="225" t="e">
        <v>#N/A</v>
      </c>
      <c r="STQ252" s="225" t="e">
        <v>#N/A</v>
      </c>
      <c r="STR252" s="225" t="e">
        <v>#N/A</v>
      </c>
      <c r="STS252" s="225" t="e">
        <v>#N/A</v>
      </c>
      <c r="STT252" s="225" t="e">
        <v>#N/A</v>
      </c>
      <c r="STU252" s="225" t="e">
        <v>#N/A</v>
      </c>
      <c r="STV252" s="225" t="e">
        <v>#N/A</v>
      </c>
      <c r="STW252" s="225" t="e">
        <v>#N/A</v>
      </c>
      <c r="STX252" s="225" t="e">
        <v>#N/A</v>
      </c>
      <c r="STY252" s="225" t="e">
        <v>#N/A</v>
      </c>
      <c r="STZ252" s="225" t="e">
        <v>#N/A</v>
      </c>
      <c r="SUA252" s="225" t="e">
        <v>#N/A</v>
      </c>
      <c r="SUB252" s="225" t="e">
        <v>#N/A</v>
      </c>
      <c r="SUC252" s="225" t="e">
        <v>#N/A</v>
      </c>
      <c r="SUD252" s="225" t="e">
        <v>#N/A</v>
      </c>
      <c r="SUE252" s="225" t="e">
        <v>#N/A</v>
      </c>
      <c r="SUF252" s="225" t="e">
        <v>#N/A</v>
      </c>
      <c r="SUG252" s="225" t="e">
        <v>#N/A</v>
      </c>
      <c r="SUH252" s="225" t="e">
        <v>#N/A</v>
      </c>
      <c r="SUI252" s="225" t="e">
        <v>#N/A</v>
      </c>
      <c r="SUJ252" s="225" t="e">
        <v>#N/A</v>
      </c>
      <c r="SUK252" s="225" t="e">
        <v>#N/A</v>
      </c>
      <c r="SUL252" s="225" t="e">
        <v>#N/A</v>
      </c>
      <c r="SUM252" s="225" t="e">
        <v>#N/A</v>
      </c>
      <c r="SUN252" s="225" t="e">
        <v>#N/A</v>
      </c>
      <c r="SUO252" s="225" t="e">
        <v>#N/A</v>
      </c>
      <c r="SUP252" s="225" t="e">
        <v>#N/A</v>
      </c>
      <c r="SUQ252" s="225" t="e">
        <v>#N/A</v>
      </c>
      <c r="SUR252" s="225" t="e">
        <v>#N/A</v>
      </c>
      <c r="SUS252" s="225" t="e">
        <v>#N/A</v>
      </c>
      <c r="SUT252" s="225" t="e">
        <v>#N/A</v>
      </c>
      <c r="SUU252" s="225" t="e">
        <v>#N/A</v>
      </c>
      <c r="SUV252" s="225" t="e">
        <v>#N/A</v>
      </c>
      <c r="SUW252" s="225" t="e">
        <v>#N/A</v>
      </c>
      <c r="SUX252" s="225" t="e">
        <v>#N/A</v>
      </c>
      <c r="SUY252" s="225" t="e">
        <v>#N/A</v>
      </c>
      <c r="SUZ252" s="225" t="e">
        <v>#N/A</v>
      </c>
      <c r="SVA252" s="225" t="e">
        <v>#N/A</v>
      </c>
      <c r="SVB252" s="225" t="e">
        <v>#N/A</v>
      </c>
      <c r="SVC252" s="225" t="e">
        <v>#N/A</v>
      </c>
      <c r="SVD252" s="225" t="e">
        <v>#N/A</v>
      </c>
      <c r="SVE252" s="225" t="e">
        <v>#N/A</v>
      </c>
      <c r="SVF252" s="225" t="e">
        <v>#N/A</v>
      </c>
      <c r="SVG252" s="225" t="e">
        <v>#N/A</v>
      </c>
      <c r="SVH252" s="225" t="e">
        <v>#N/A</v>
      </c>
      <c r="SVI252" s="225" t="e">
        <v>#N/A</v>
      </c>
      <c r="SVJ252" s="225" t="e">
        <v>#N/A</v>
      </c>
      <c r="SVK252" s="225" t="e">
        <v>#N/A</v>
      </c>
      <c r="SVL252" s="225" t="e">
        <v>#N/A</v>
      </c>
      <c r="SVM252" s="225" t="e">
        <v>#N/A</v>
      </c>
      <c r="SVN252" s="225" t="e">
        <v>#N/A</v>
      </c>
      <c r="SVO252" s="225" t="e">
        <v>#N/A</v>
      </c>
      <c r="SVP252" s="225" t="e">
        <v>#N/A</v>
      </c>
      <c r="SVQ252" s="225" t="e">
        <v>#N/A</v>
      </c>
      <c r="SVR252" s="225" t="e">
        <v>#N/A</v>
      </c>
      <c r="SVS252" s="225" t="e">
        <v>#N/A</v>
      </c>
      <c r="SVT252" s="225" t="e">
        <v>#N/A</v>
      </c>
      <c r="SVU252" s="225" t="e">
        <v>#N/A</v>
      </c>
      <c r="SVV252" s="225" t="e">
        <v>#N/A</v>
      </c>
      <c r="SVW252" s="225" t="e">
        <v>#N/A</v>
      </c>
      <c r="SVX252" s="225" t="e">
        <v>#N/A</v>
      </c>
      <c r="SVY252" s="225" t="e">
        <v>#N/A</v>
      </c>
      <c r="SVZ252" s="225" t="e">
        <v>#N/A</v>
      </c>
      <c r="SWA252" s="225" t="e">
        <v>#N/A</v>
      </c>
      <c r="SWB252" s="225" t="e">
        <v>#N/A</v>
      </c>
      <c r="SWC252" s="225" t="e">
        <v>#N/A</v>
      </c>
      <c r="SWD252" s="225" t="e">
        <v>#N/A</v>
      </c>
      <c r="SWE252" s="225" t="e">
        <v>#N/A</v>
      </c>
      <c r="SWF252" s="225" t="e">
        <v>#N/A</v>
      </c>
      <c r="SWG252" s="225" t="e">
        <v>#N/A</v>
      </c>
      <c r="SWH252" s="225" t="e">
        <v>#N/A</v>
      </c>
      <c r="SWI252" s="225" t="e">
        <v>#N/A</v>
      </c>
      <c r="SWJ252" s="225" t="e">
        <v>#N/A</v>
      </c>
      <c r="SWK252" s="225" t="e">
        <v>#N/A</v>
      </c>
      <c r="SWL252" s="225" t="e">
        <v>#N/A</v>
      </c>
      <c r="SWM252" s="225" t="e">
        <v>#N/A</v>
      </c>
      <c r="SWN252" s="225" t="e">
        <v>#N/A</v>
      </c>
      <c r="SWO252" s="225" t="e">
        <v>#N/A</v>
      </c>
      <c r="SWP252" s="225" t="e">
        <v>#N/A</v>
      </c>
      <c r="SWQ252" s="225" t="e">
        <v>#N/A</v>
      </c>
      <c r="SWR252" s="225" t="e">
        <v>#N/A</v>
      </c>
      <c r="SWS252" s="225" t="e">
        <v>#N/A</v>
      </c>
      <c r="SWT252" s="225" t="e">
        <v>#N/A</v>
      </c>
      <c r="SWU252" s="225" t="e">
        <v>#N/A</v>
      </c>
      <c r="SWV252" s="225" t="e">
        <v>#N/A</v>
      </c>
      <c r="SWW252" s="225" t="e">
        <v>#N/A</v>
      </c>
      <c r="SWX252" s="225" t="e">
        <v>#N/A</v>
      </c>
      <c r="SWY252" s="225" t="e">
        <v>#N/A</v>
      </c>
      <c r="SWZ252" s="225" t="e">
        <v>#N/A</v>
      </c>
      <c r="SXA252" s="225" t="e">
        <v>#N/A</v>
      </c>
      <c r="SXB252" s="225" t="e">
        <v>#N/A</v>
      </c>
      <c r="SXC252" s="225" t="e">
        <v>#N/A</v>
      </c>
      <c r="SXD252" s="225" t="e">
        <v>#N/A</v>
      </c>
      <c r="SXE252" s="225" t="e">
        <v>#N/A</v>
      </c>
      <c r="SXF252" s="225" t="e">
        <v>#N/A</v>
      </c>
      <c r="SXG252" s="225" t="e">
        <v>#N/A</v>
      </c>
      <c r="SXH252" s="225" t="e">
        <v>#N/A</v>
      </c>
      <c r="SXI252" s="225" t="e">
        <v>#N/A</v>
      </c>
      <c r="SXJ252" s="225" t="e">
        <v>#N/A</v>
      </c>
      <c r="SXK252" s="225" t="e">
        <v>#N/A</v>
      </c>
      <c r="SXL252" s="225" t="e">
        <v>#N/A</v>
      </c>
      <c r="SXM252" s="225" t="e">
        <v>#N/A</v>
      </c>
      <c r="SXN252" s="225" t="e">
        <v>#N/A</v>
      </c>
      <c r="SXO252" s="225" t="e">
        <v>#N/A</v>
      </c>
      <c r="SXP252" s="225" t="e">
        <v>#N/A</v>
      </c>
      <c r="SXQ252" s="225" t="e">
        <v>#N/A</v>
      </c>
      <c r="SXR252" s="225" t="e">
        <v>#N/A</v>
      </c>
      <c r="SXS252" s="225" t="e">
        <v>#N/A</v>
      </c>
      <c r="SXT252" s="225" t="e">
        <v>#N/A</v>
      </c>
      <c r="SXU252" s="225" t="e">
        <v>#N/A</v>
      </c>
      <c r="SXV252" s="225" t="e">
        <v>#N/A</v>
      </c>
      <c r="SXW252" s="225" t="e">
        <v>#N/A</v>
      </c>
      <c r="SXX252" s="225" t="e">
        <v>#N/A</v>
      </c>
      <c r="SXY252" s="225" t="e">
        <v>#N/A</v>
      </c>
      <c r="SXZ252" s="225" t="e">
        <v>#N/A</v>
      </c>
      <c r="SYA252" s="225" t="e">
        <v>#N/A</v>
      </c>
      <c r="SYB252" s="225" t="e">
        <v>#N/A</v>
      </c>
      <c r="SYC252" s="225" t="e">
        <v>#N/A</v>
      </c>
      <c r="SYD252" s="225" t="e">
        <v>#N/A</v>
      </c>
      <c r="SYE252" s="225" t="e">
        <v>#N/A</v>
      </c>
      <c r="SYF252" s="225" t="e">
        <v>#N/A</v>
      </c>
      <c r="SYG252" s="225" t="e">
        <v>#N/A</v>
      </c>
      <c r="SYH252" s="225" t="e">
        <v>#N/A</v>
      </c>
      <c r="SYI252" s="225" t="e">
        <v>#N/A</v>
      </c>
      <c r="SYJ252" s="225" t="e">
        <v>#N/A</v>
      </c>
      <c r="SYK252" s="225" t="e">
        <v>#N/A</v>
      </c>
      <c r="SYL252" s="225" t="e">
        <v>#N/A</v>
      </c>
      <c r="SYM252" s="225" t="e">
        <v>#N/A</v>
      </c>
      <c r="SYN252" s="225" t="e">
        <v>#N/A</v>
      </c>
      <c r="SYO252" s="225" t="e">
        <v>#N/A</v>
      </c>
      <c r="SYP252" s="225" t="e">
        <v>#N/A</v>
      </c>
      <c r="SYQ252" s="225" t="e">
        <v>#N/A</v>
      </c>
      <c r="SYR252" s="225" t="e">
        <v>#N/A</v>
      </c>
      <c r="SYS252" s="225" t="e">
        <v>#N/A</v>
      </c>
      <c r="SYT252" s="225" t="e">
        <v>#N/A</v>
      </c>
      <c r="SYU252" s="225" t="e">
        <v>#N/A</v>
      </c>
      <c r="SYV252" s="225" t="e">
        <v>#N/A</v>
      </c>
      <c r="SYW252" s="225" t="e">
        <v>#N/A</v>
      </c>
      <c r="SYX252" s="225" t="e">
        <v>#N/A</v>
      </c>
      <c r="SYY252" s="225" t="e">
        <v>#N/A</v>
      </c>
      <c r="SYZ252" s="225" t="e">
        <v>#N/A</v>
      </c>
      <c r="SZA252" s="225" t="e">
        <v>#N/A</v>
      </c>
      <c r="SZB252" s="225" t="e">
        <v>#N/A</v>
      </c>
      <c r="SZC252" s="225" t="e">
        <v>#N/A</v>
      </c>
      <c r="SZD252" s="225" t="e">
        <v>#N/A</v>
      </c>
      <c r="SZE252" s="225" t="e">
        <v>#N/A</v>
      </c>
      <c r="SZF252" s="225" t="e">
        <v>#N/A</v>
      </c>
      <c r="SZG252" s="225" t="e">
        <v>#N/A</v>
      </c>
      <c r="SZH252" s="225" t="e">
        <v>#N/A</v>
      </c>
      <c r="SZI252" s="225" t="e">
        <v>#N/A</v>
      </c>
      <c r="SZJ252" s="225" t="e">
        <v>#N/A</v>
      </c>
      <c r="SZK252" s="225" t="e">
        <v>#N/A</v>
      </c>
      <c r="SZL252" s="225" t="e">
        <v>#N/A</v>
      </c>
      <c r="SZM252" s="225" t="e">
        <v>#N/A</v>
      </c>
      <c r="SZN252" s="225" t="e">
        <v>#N/A</v>
      </c>
      <c r="SZO252" s="225" t="e">
        <v>#N/A</v>
      </c>
      <c r="SZP252" s="225" t="e">
        <v>#N/A</v>
      </c>
      <c r="SZQ252" s="225" t="e">
        <v>#N/A</v>
      </c>
      <c r="SZR252" s="225" t="e">
        <v>#N/A</v>
      </c>
      <c r="SZS252" s="225" t="e">
        <v>#N/A</v>
      </c>
      <c r="SZT252" s="225" t="e">
        <v>#N/A</v>
      </c>
      <c r="SZU252" s="225" t="e">
        <v>#N/A</v>
      </c>
      <c r="SZV252" s="225" t="e">
        <v>#N/A</v>
      </c>
      <c r="SZW252" s="225" t="e">
        <v>#N/A</v>
      </c>
      <c r="SZX252" s="225" t="e">
        <v>#N/A</v>
      </c>
      <c r="SZY252" s="225" t="e">
        <v>#N/A</v>
      </c>
      <c r="SZZ252" s="225" t="e">
        <v>#N/A</v>
      </c>
      <c r="TAA252" s="225" t="e">
        <v>#N/A</v>
      </c>
      <c r="TAB252" s="225" t="e">
        <v>#N/A</v>
      </c>
      <c r="TAC252" s="225" t="e">
        <v>#N/A</v>
      </c>
      <c r="TAD252" s="225" t="e">
        <v>#N/A</v>
      </c>
      <c r="TAE252" s="225" t="e">
        <v>#N/A</v>
      </c>
      <c r="TAF252" s="225" t="e">
        <v>#N/A</v>
      </c>
      <c r="TAG252" s="225" t="e">
        <v>#N/A</v>
      </c>
      <c r="TAH252" s="225" t="e">
        <v>#N/A</v>
      </c>
      <c r="TAI252" s="225" t="e">
        <v>#N/A</v>
      </c>
      <c r="TAJ252" s="225" t="e">
        <v>#N/A</v>
      </c>
      <c r="TAK252" s="225" t="e">
        <v>#N/A</v>
      </c>
      <c r="TAL252" s="225" t="e">
        <v>#N/A</v>
      </c>
      <c r="TAM252" s="225" t="e">
        <v>#N/A</v>
      </c>
      <c r="TAN252" s="225" t="e">
        <v>#N/A</v>
      </c>
      <c r="TAO252" s="225" t="e">
        <v>#N/A</v>
      </c>
      <c r="TAP252" s="225" t="e">
        <v>#N/A</v>
      </c>
      <c r="TAQ252" s="225" t="e">
        <v>#N/A</v>
      </c>
      <c r="TAR252" s="225" t="e">
        <v>#N/A</v>
      </c>
      <c r="TAS252" s="225" t="e">
        <v>#N/A</v>
      </c>
      <c r="TAT252" s="225" t="e">
        <v>#N/A</v>
      </c>
      <c r="TAU252" s="225" t="e">
        <v>#N/A</v>
      </c>
      <c r="TAV252" s="225" t="e">
        <v>#N/A</v>
      </c>
      <c r="TAW252" s="225" t="e">
        <v>#N/A</v>
      </c>
      <c r="TAX252" s="225" t="e">
        <v>#N/A</v>
      </c>
      <c r="TAY252" s="225" t="e">
        <v>#N/A</v>
      </c>
      <c r="TAZ252" s="225" t="e">
        <v>#N/A</v>
      </c>
      <c r="TBA252" s="225" t="e">
        <v>#N/A</v>
      </c>
      <c r="TBB252" s="225" t="e">
        <v>#N/A</v>
      </c>
      <c r="TBC252" s="225" t="e">
        <v>#N/A</v>
      </c>
      <c r="TBD252" s="225" t="e">
        <v>#N/A</v>
      </c>
      <c r="TBE252" s="225" t="e">
        <v>#N/A</v>
      </c>
      <c r="TBF252" s="225" t="e">
        <v>#N/A</v>
      </c>
      <c r="TBG252" s="225" t="e">
        <v>#N/A</v>
      </c>
      <c r="TBH252" s="225" t="e">
        <v>#N/A</v>
      </c>
      <c r="TBI252" s="225" t="e">
        <v>#N/A</v>
      </c>
      <c r="TBJ252" s="225" t="e">
        <v>#N/A</v>
      </c>
      <c r="TBK252" s="225" t="e">
        <v>#N/A</v>
      </c>
      <c r="TBL252" s="225" t="e">
        <v>#N/A</v>
      </c>
      <c r="TBM252" s="225" t="e">
        <v>#N/A</v>
      </c>
      <c r="TBN252" s="225" t="e">
        <v>#N/A</v>
      </c>
      <c r="TBO252" s="225" t="e">
        <v>#N/A</v>
      </c>
      <c r="TBP252" s="225" t="e">
        <v>#N/A</v>
      </c>
      <c r="TBQ252" s="225" t="e">
        <v>#N/A</v>
      </c>
      <c r="TBR252" s="225" t="e">
        <v>#N/A</v>
      </c>
      <c r="TBS252" s="225" t="e">
        <v>#N/A</v>
      </c>
      <c r="TBT252" s="225" t="e">
        <v>#N/A</v>
      </c>
      <c r="TBU252" s="225" t="e">
        <v>#N/A</v>
      </c>
      <c r="TBV252" s="225" t="e">
        <v>#N/A</v>
      </c>
      <c r="TBW252" s="225" t="e">
        <v>#N/A</v>
      </c>
      <c r="TBX252" s="225" t="e">
        <v>#N/A</v>
      </c>
      <c r="TBY252" s="225" t="e">
        <v>#N/A</v>
      </c>
      <c r="TBZ252" s="225" t="e">
        <v>#N/A</v>
      </c>
      <c r="TCA252" s="225" t="e">
        <v>#N/A</v>
      </c>
      <c r="TCB252" s="225" t="e">
        <v>#N/A</v>
      </c>
      <c r="TCC252" s="225" t="e">
        <v>#N/A</v>
      </c>
      <c r="TCD252" s="225" t="e">
        <v>#N/A</v>
      </c>
      <c r="TCE252" s="225" t="e">
        <v>#N/A</v>
      </c>
      <c r="TCF252" s="225" t="e">
        <v>#N/A</v>
      </c>
      <c r="TCG252" s="225" t="e">
        <v>#N/A</v>
      </c>
      <c r="TCH252" s="225" t="e">
        <v>#N/A</v>
      </c>
      <c r="TCI252" s="225" t="e">
        <v>#N/A</v>
      </c>
      <c r="TCJ252" s="225" t="e">
        <v>#N/A</v>
      </c>
      <c r="TCK252" s="225" t="e">
        <v>#N/A</v>
      </c>
      <c r="TCL252" s="225" t="e">
        <v>#N/A</v>
      </c>
      <c r="TCM252" s="225" t="e">
        <v>#N/A</v>
      </c>
      <c r="TCN252" s="225" t="e">
        <v>#N/A</v>
      </c>
      <c r="TCO252" s="225" t="e">
        <v>#N/A</v>
      </c>
      <c r="TCP252" s="225" t="e">
        <v>#N/A</v>
      </c>
      <c r="TCQ252" s="225" t="e">
        <v>#N/A</v>
      </c>
      <c r="TCR252" s="225" t="e">
        <v>#N/A</v>
      </c>
      <c r="TCS252" s="225" t="e">
        <v>#N/A</v>
      </c>
      <c r="TCT252" s="225" t="e">
        <v>#N/A</v>
      </c>
      <c r="TCU252" s="225" t="e">
        <v>#N/A</v>
      </c>
      <c r="TCV252" s="225" t="e">
        <v>#N/A</v>
      </c>
      <c r="TCW252" s="225" t="e">
        <v>#N/A</v>
      </c>
      <c r="TCX252" s="225" t="e">
        <v>#N/A</v>
      </c>
      <c r="TCY252" s="225" t="e">
        <v>#N/A</v>
      </c>
      <c r="TCZ252" s="225" t="e">
        <v>#N/A</v>
      </c>
      <c r="TDA252" s="225" t="e">
        <v>#N/A</v>
      </c>
      <c r="TDB252" s="225" t="e">
        <v>#N/A</v>
      </c>
      <c r="TDC252" s="225" t="e">
        <v>#N/A</v>
      </c>
      <c r="TDD252" s="225" t="e">
        <v>#N/A</v>
      </c>
      <c r="TDE252" s="225" t="e">
        <v>#N/A</v>
      </c>
      <c r="TDF252" s="225" t="e">
        <v>#N/A</v>
      </c>
      <c r="TDG252" s="225" t="e">
        <v>#N/A</v>
      </c>
      <c r="TDH252" s="225" t="e">
        <v>#N/A</v>
      </c>
      <c r="TDI252" s="225" t="e">
        <v>#N/A</v>
      </c>
      <c r="TDJ252" s="225" t="e">
        <v>#N/A</v>
      </c>
      <c r="TDK252" s="225" t="e">
        <v>#N/A</v>
      </c>
      <c r="TDL252" s="225" t="e">
        <v>#N/A</v>
      </c>
      <c r="TDM252" s="225" t="e">
        <v>#N/A</v>
      </c>
      <c r="TDN252" s="225" t="e">
        <v>#N/A</v>
      </c>
      <c r="TDO252" s="225" t="e">
        <v>#N/A</v>
      </c>
      <c r="TDP252" s="225" t="e">
        <v>#N/A</v>
      </c>
      <c r="TDQ252" s="225" t="e">
        <v>#N/A</v>
      </c>
      <c r="TDR252" s="225" t="e">
        <v>#N/A</v>
      </c>
      <c r="TDS252" s="225" t="e">
        <v>#N/A</v>
      </c>
      <c r="TDT252" s="225" t="e">
        <v>#N/A</v>
      </c>
      <c r="TDU252" s="225" t="e">
        <v>#N/A</v>
      </c>
      <c r="TDV252" s="225" t="e">
        <v>#N/A</v>
      </c>
      <c r="TDW252" s="225" t="e">
        <v>#N/A</v>
      </c>
      <c r="TDX252" s="225" t="e">
        <v>#N/A</v>
      </c>
      <c r="TDY252" s="225" t="e">
        <v>#N/A</v>
      </c>
      <c r="TDZ252" s="225" t="e">
        <v>#N/A</v>
      </c>
      <c r="TEA252" s="225" t="e">
        <v>#N/A</v>
      </c>
      <c r="TEB252" s="225" t="e">
        <v>#N/A</v>
      </c>
      <c r="TEC252" s="225" t="e">
        <v>#N/A</v>
      </c>
      <c r="TED252" s="225" t="e">
        <v>#N/A</v>
      </c>
      <c r="TEE252" s="225" t="e">
        <v>#N/A</v>
      </c>
      <c r="TEF252" s="225" t="e">
        <v>#N/A</v>
      </c>
      <c r="TEG252" s="225" t="e">
        <v>#N/A</v>
      </c>
      <c r="TEH252" s="225" t="e">
        <v>#N/A</v>
      </c>
      <c r="TEI252" s="225" t="e">
        <v>#N/A</v>
      </c>
      <c r="TEJ252" s="225" t="e">
        <v>#N/A</v>
      </c>
      <c r="TEK252" s="225" t="e">
        <v>#N/A</v>
      </c>
      <c r="TEL252" s="225" t="e">
        <v>#N/A</v>
      </c>
      <c r="TEM252" s="225" t="e">
        <v>#N/A</v>
      </c>
      <c r="TEN252" s="225" t="e">
        <v>#N/A</v>
      </c>
      <c r="TEO252" s="225" t="e">
        <v>#N/A</v>
      </c>
      <c r="TEP252" s="225" t="e">
        <v>#N/A</v>
      </c>
      <c r="TEQ252" s="225" t="e">
        <v>#N/A</v>
      </c>
      <c r="TER252" s="225" t="e">
        <v>#N/A</v>
      </c>
      <c r="TES252" s="225" t="e">
        <v>#N/A</v>
      </c>
      <c r="TET252" s="225" t="e">
        <v>#N/A</v>
      </c>
      <c r="TEU252" s="225" t="e">
        <v>#N/A</v>
      </c>
      <c r="TEV252" s="225" t="e">
        <v>#N/A</v>
      </c>
      <c r="TEW252" s="225" t="e">
        <v>#N/A</v>
      </c>
      <c r="TEX252" s="225" t="e">
        <v>#N/A</v>
      </c>
      <c r="TEY252" s="225" t="e">
        <v>#N/A</v>
      </c>
      <c r="TEZ252" s="225" t="e">
        <v>#N/A</v>
      </c>
      <c r="TFA252" s="225" t="e">
        <v>#N/A</v>
      </c>
      <c r="TFB252" s="225" t="e">
        <v>#N/A</v>
      </c>
      <c r="TFC252" s="225" t="e">
        <v>#N/A</v>
      </c>
      <c r="TFD252" s="225" t="e">
        <v>#N/A</v>
      </c>
      <c r="TFE252" s="225" t="e">
        <v>#N/A</v>
      </c>
      <c r="TFF252" s="225" t="e">
        <v>#N/A</v>
      </c>
      <c r="TFG252" s="225" t="e">
        <v>#N/A</v>
      </c>
      <c r="TFH252" s="225" t="e">
        <v>#N/A</v>
      </c>
      <c r="TFI252" s="225" t="e">
        <v>#N/A</v>
      </c>
      <c r="TFJ252" s="225" t="e">
        <v>#N/A</v>
      </c>
      <c r="TFK252" s="225" t="e">
        <v>#N/A</v>
      </c>
      <c r="TFL252" s="225" t="e">
        <v>#N/A</v>
      </c>
      <c r="TFM252" s="225" t="e">
        <v>#N/A</v>
      </c>
      <c r="TFN252" s="225" t="e">
        <v>#N/A</v>
      </c>
      <c r="TFO252" s="225" t="e">
        <v>#N/A</v>
      </c>
      <c r="TFP252" s="225" t="e">
        <v>#N/A</v>
      </c>
      <c r="TFQ252" s="225" t="e">
        <v>#N/A</v>
      </c>
      <c r="TFR252" s="225" t="e">
        <v>#N/A</v>
      </c>
      <c r="TFS252" s="225" t="e">
        <v>#N/A</v>
      </c>
      <c r="TFT252" s="225" t="e">
        <v>#N/A</v>
      </c>
      <c r="TFU252" s="225" t="e">
        <v>#N/A</v>
      </c>
      <c r="TFV252" s="225" t="e">
        <v>#N/A</v>
      </c>
      <c r="TFW252" s="225" t="e">
        <v>#N/A</v>
      </c>
      <c r="TFX252" s="225" t="e">
        <v>#N/A</v>
      </c>
      <c r="TFY252" s="225" t="e">
        <v>#N/A</v>
      </c>
      <c r="TFZ252" s="225" t="e">
        <v>#N/A</v>
      </c>
      <c r="TGA252" s="225" t="e">
        <v>#N/A</v>
      </c>
      <c r="TGB252" s="225" t="e">
        <v>#N/A</v>
      </c>
      <c r="TGC252" s="225" t="e">
        <v>#N/A</v>
      </c>
      <c r="TGD252" s="225" t="e">
        <v>#N/A</v>
      </c>
      <c r="TGE252" s="225" t="e">
        <v>#N/A</v>
      </c>
      <c r="TGF252" s="225" t="e">
        <v>#N/A</v>
      </c>
      <c r="TGG252" s="225" t="e">
        <v>#N/A</v>
      </c>
      <c r="TGH252" s="225" t="e">
        <v>#N/A</v>
      </c>
      <c r="TGI252" s="225" t="e">
        <v>#N/A</v>
      </c>
      <c r="TGJ252" s="225" t="e">
        <v>#N/A</v>
      </c>
      <c r="TGK252" s="225" t="e">
        <v>#N/A</v>
      </c>
      <c r="TGL252" s="225" t="e">
        <v>#N/A</v>
      </c>
      <c r="TGM252" s="225" t="e">
        <v>#N/A</v>
      </c>
      <c r="TGN252" s="225" t="e">
        <v>#N/A</v>
      </c>
      <c r="TGO252" s="225" t="e">
        <v>#N/A</v>
      </c>
      <c r="TGP252" s="225" t="e">
        <v>#N/A</v>
      </c>
      <c r="TGQ252" s="225" t="e">
        <v>#N/A</v>
      </c>
      <c r="TGR252" s="225" t="e">
        <v>#N/A</v>
      </c>
      <c r="TGS252" s="225" t="e">
        <v>#N/A</v>
      </c>
      <c r="TGT252" s="225" t="e">
        <v>#N/A</v>
      </c>
      <c r="TGU252" s="225" t="e">
        <v>#N/A</v>
      </c>
      <c r="TGV252" s="225" t="e">
        <v>#N/A</v>
      </c>
      <c r="TGW252" s="225" t="e">
        <v>#N/A</v>
      </c>
      <c r="TGX252" s="225" t="e">
        <v>#N/A</v>
      </c>
      <c r="TGY252" s="225" t="e">
        <v>#N/A</v>
      </c>
      <c r="TGZ252" s="225" t="e">
        <v>#N/A</v>
      </c>
      <c r="THA252" s="225" t="e">
        <v>#N/A</v>
      </c>
      <c r="THB252" s="225" t="e">
        <v>#N/A</v>
      </c>
      <c r="THC252" s="225" t="e">
        <v>#N/A</v>
      </c>
      <c r="THD252" s="225" t="e">
        <v>#N/A</v>
      </c>
      <c r="THE252" s="225" t="e">
        <v>#N/A</v>
      </c>
      <c r="THF252" s="225" t="e">
        <v>#N/A</v>
      </c>
      <c r="THG252" s="225" t="e">
        <v>#N/A</v>
      </c>
      <c r="THH252" s="225" t="e">
        <v>#N/A</v>
      </c>
      <c r="THI252" s="225" t="e">
        <v>#N/A</v>
      </c>
      <c r="THJ252" s="225" t="e">
        <v>#N/A</v>
      </c>
      <c r="THK252" s="225" t="e">
        <v>#N/A</v>
      </c>
      <c r="THL252" s="225" t="e">
        <v>#N/A</v>
      </c>
      <c r="THM252" s="225" t="e">
        <v>#N/A</v>
      </c>
      <c r="THN252" s="225" t="e">
        <v>#N/A</v>
      </c>
      <c r="THO252" s="225" t="e">
        <v>#N/A</v>
      </c>
      <c r="THP252" s="225" t="e">
        <v>#N/A</v>
      </c>
      <c r="THQ252" s="225" t="e">
        <v>#N/A</v>
      </c>
      <c r="THR252" s="225" t="e">
        <v>#N/A</v>
      </c>
      <c r="THS252" s="225" t="e">
        <v>#N/A</v>
      </c>
      <c r="THT252" s="225" t="e">
        <v>#N/A</v>
      </c>
      <c r="THU252" s="225" t="e">
        <v>#N/A</v>
      </c>
      <c r="THV252" s="225" t="e">
        <v>#N/A</v>
      </c>
      <c r="THW252" s="225" t="e">
        <v>#N/A</v>
      </c>
      <c r="THX252" s="225" t="e">
        <v>#N/A</v>
      </c>
      <c r="THY252" s="225" t="e">
        <v>#N/A</v>
      </c>
      <c r="THZ252" s="225" t="e">
        <v>#N/A</v>
      </c>
      <c r="TIA252" s="225" t="e">
        <v>#N/A</v>
      </c>
      <c r="TIB252" s="225" t="e">
        <v>#N/A</v>
      </c>
      <c r="TIC252" s="225" t="e">
        <v>#N/A</v>
      </c>
      <c r="TID252" s="225" t="e">
        <v>#N/A</v>
      </c>
      <c r="TIE252" s="225" t="e">
        <v>#N/A</v>
      </c>
      <c r="TIF252" s="225" t="e">
        <v>#N/A</v>
      </c>
      <c r="TIG252" s="225" t="e">
        <v>#N/A</v>
      </c>
      <c r="TIH252" s="225" t="e">
        <v>#N/A</v>
      </c>
      <c r="TII252" s="225" t="e">
        <v>#N/A</v>
      </c>
      <c r="TIJ252" s="225" t="e">
        <v>#N/A</v>
      </c>
      <c r="TIK252" s="225" t="e">
        <v>#N/A</v>
      </c>
      <c r="TIL252" s="225" t="e">
        <v>#N/A</v>
      </c>
      <c r="TIM252" s="225" t="e">
        <v>#N/A</v>
      </c>
      <c r="TIN252" s="225" t="e">
        <v>#N/A</v>
      </c>
      <c r="TIO252" s="225" t="e">
        <v>#N/A</v>
      </c>
      <c r="TIP252" s="225" t="e">
        <v>#N/A</v>
      </c>
      <c r="TIQ252" s="225" t="e">
        <v>#N/A</v>
      </c>
      <c r="TIR252" s="225" t="e">
        <v>#N/A</v>
      </c>
      <c r="TIS252" s="225" t="e">
        <v>#N/A</v>
      </c>
      <c r="TIT252" s="225" t="e">
        <v>#N/A</v>
      </c>
      <c r="TIU252" s="225" t="e">
        <v>#N/A</v>
      </c>
      <c r="TIV252" s="225" t="e">
        <v>#N/A</v>
      </c>
      <c r="TIW252" s="225" t="e">
        <v>#N/A</v>
      </c>
      <c r="TIX252" s="225" t="e">
        <v>#N/A</v>
      </c>
      <c r="TIY252" s="225" t="e">
        <v>#N/A</v>
      </c>
      <c r="TIZ252" s="225" t="e">
        <v>#N/A</v>
      </c>
      <c r="TJA252" s="225" t="e">
        <v>#N/A</v>
      </c>
      <c r="TJB252" s="225" t="e">
        <v>#N/A</v>
      </c>
      <c r="TJC252" s="225" t="e">
        <v>#N/A</v>
      </c>
      <c r="TJD252" s="225" t="e">
        <v>#N/A</v>
      </c>
      <c r="TJE252" s="225" t="e">
        <v>#N/A</v>
      </c>
      <c r="TJF252" s="225" t="e">
        <v>#N/A</v>
      </c>
      <c r="TJG252" s="225" t="e">
        <v>#N/A</v>
      </c>
      <c r="TJH252" s="225" t="e">
        <v>#N/A</v>
      </c>
      <c r="TJI252" s="225" t="e">
        <v>#N/A</v>
      </c>
      <c r="TJJ252" s="225" t="e">
        <v>#N/A</v>
      </c>
      <c r="TJK252" s="225" t="e">
        <v>#N/A</v>
      </c>
      <c r="TJL252" s="225" t="e">
        <v>#N/A</v>
      </c>
      <c r="TJM252" s="225" t="e">
        <v>#N/A</v>
      </c>
      <c r="TJN252" s="225" t="e">
        <v>#N/A</v>
      </c>
      <c r="TJO252" s="225" t="e">
        <v>#N/A</v>
      </c>
      <c r="TJP252" s="225" t="e">
        <v>#N/A</v>
      </c>
      <c r="TJQ252" s="225" t="e">
        <v>#N/A</v>
      </c>
      <c r="TJR252" s="225" t="e">
        <v>#N/A</v>
      </c>
      <c r="TJS252" s="225" t="e">
        <v>#N/A</v>
      </c>
      <c r="TJT252" s="225" t="e">
        <v>#N/A</v>
      </c>
      <c r="TJU252" s="225" t="e">
        <v>#N/A</v>
      </c>
      <c r="TJV252" s="225" t="e">
        <v>#N/A</v>
      </c>
      <c r="TJW252" s="225" t="e">
        <v>#N/A</v>
      </c>
      <c r="TJX252" s="225" t="e">
        <v>#N/A</v>
      </c>
      <c r="TJY252" s="225" t="e">
        <v>#N/A</v>
      </c>
      <c r="TJZ252" s="225" t="e">
        <v>#N/A</v>
      </c>
      <c r="TKA252" s="225" t="e">
        <v>#N/A</v>
      </c>
      <c r="TKB252" s="225" t="e">
        <v>#N/A</v>
      </c>
      <c r="TKC252" s="225" t="e">
        <v>#N/A</v>
      </c>
      <c r="TKD252" s="225" t="e">
        <v>#N/A</v>
      </c>
      <c r="TKE252" s="225" t="e">
        <v>#N/A</v>
      </c>
      <c r="TKF252" s="225" t="e">
        <v>#N/A</v>
      </c>
      <c r="TKG252" s="225" t="e">
        <v>#N/A</v>
      </c>
      <c r="TKH252" s="225" t="e">
        <v>#N/A</v>
      </c>
      <c r="TKI252" s="225" t="e">
        <v>#N/A</v>
      </c>
      <c r="TKJ252" s="225" t="e">
        <v>#N/A</v>
      </c>
      <c r="TKK252" s="225" t="e">
        <v>#N/A</v>
      </c>
      <c r="TKL252" s="225" t="e">
        <v>#N/A</v>
      </c>
      <c r="TKM252" s="225" t="e">
        <v>#N/A</v>
      </c>
      <c r="TKN252" s="225" t="e">
        <v>#N/A</v>
      </c>
      <c r="TKO252" s="225" t="e">
        <v>#N/A</v>
      </c>
      <c r="TKP252" s="225" t="e">
        <v>#N/A</v>
      </c>
      <c r="TKQ252" s="225" t="e">
        <v>#N/A</v>
      </c>
      <c r="TKR252" s="225" t="e">
        <v>#N/A</v>
      </c>
      <c r="TKS252" s="225" t="e">
        <v>#N/A</v>
      </c>
      <c r="TKT252" s="225" t="e">
        <v>#N/A</v>
      </c>
      <c r="TKU252" s="225" t="e">
        <v>#N/A</v>
      </c>
      <c r="TKV252" s="225" t="e">
        <v>#N/A</v>
      </c>
      <c r="TKW252" s="225" t="e">
        <v>#N/A</v>
      </c>
      <c r="TKX252" s="225" t="e">
        <v>#N/A</v>
      </c>
      <c r="TKY252" s="225" t="e">
        <v>#N/A</v>
      </c>
      <c r="TKZ252" s="225" t="e">
        <v>#N/A</v>
      </c>
      <c r="TLA252" s="225" t="e">
        <v>#N/A</v>
      </c>
      <c r="TLB252" s="225" t="e">
        <v>#N/A</v>
      </c>
      <c r="TLC252" s="225" t="e">
        <v>#N/A</v>
      </c>
      <c r="TLD252" s="225" t="e">
        <v>#N/A</v>
      </c>
      <c r="TLE252" s="225" t="e">
        <v>#N/A</v>
      </c>
      <c r="TLF252" s="225" t="e">
        <v>#N/A</v>
      </c>
      <c r="TLG252" s="225" t="e">
        <v>#N/A</v>
      </c>
      <c r="TLH252" s="225" t="e">
        <v>#N/A</v>
      </c>
      <c r="TLI252" s="225" t="e">
        <v>#N/A</v>
      </c>
      <c r="TLJ252" s="225" t="e">
        <v>#N/A</v>
      </c>
      <c r="TLK252" s="225" t="e">
        <v>#N/A</v>
      </c>
      <c r="TLL252" s="225" t="e">
        <v>#N/A</v>
      </c>
      <c r="TLM252" s="225" t="e">
        <v>#N/A</v>
      </c>
      <c r="TLN252" s="225" t="e">
        <v>#N/A</v>
      </c>
      <c r="TLO252" s="225" t="e">
        <v>#N/A</v>
      </c>
      <c r="TLP252" s="225" t="e">
        <v>#N/A</v>
      </c>
      <c r="TLQ252" s="225" t="e">
        <v>#N/A</v>
      </c>
      <c r="TLR252" s="225" t="e">
        <v>#N/A</v>
      </c>
      <c r="TLS252" s="225" t="e">
        <v>#N/A</v>
      </c>
      <c r="TLT252" s="225" t="e">
        <v>#N/A</v>
      </c>
      <c r="TLU252" s="225" t="e">
        <v>#N/A</v>
      </c>
      <c r="TLV252" s="225" t="e">
        <v>#N/A</v>
      </c>
      <c r="TLW252" s="225" t="e">
        <v>#N/A</v>
      </c>
      <c r="TLX252" s="225" t="e">
        <v>#N/A</v>
      </c>
      <c r="TLY252" s="225" t="e">
        <v>#N/A</v>
      </c>
      <c r="TLZ252" s="225" t="e">
        <v>#N/A</v>
      </c>
      <c r="TMA252" s="225" t="e">
        <v>#N/A</v>
      </c>
      <c r="TMB252" s="225" t="e">
        <v>#N/A</v>
      </c>
      <c r="TMC252" s="225" t="e">
        <v>#N/A</v>
      </c>
      <c r="TMD252" s="225" t="e">
        <v>#N/A</v>
      </c>
      <c r="TME252" s="225" t="e">
        <v>#N/A</v>
      </c>
      <c r="TMF252" s="225" t="e">
        <v>#N/A</v>
      </c>
      <c r="TMG252" s="225" t="e">
        <v>#N/A</v>
      </c>
      <c r="TMH252" s="225" t="e">
        <v>#N/A</v>
      </c>
      <c r="TMI252" s="225" t="e">
        <v>#N/A</v>
      </c>
      <c r="TMJ252" s="225" t="e">
        <v>#N/A</v>
      </c>
      <c r="TMK252" s="225" t="e">
        <v>#N/A</v>
      </c>
      <c r="TML252" s="225" t="e">
        <v>#N/A</v>
      </c>
      <c r="TMM252" s="225" t="e">
        <v>#N/A</v>
      </c>
      <c r="TMN252" s="225" t="e">
        <v>#N/A</v>
      </c>
      <c r="TMO252" s="225" t="e">
        <v>#N/A</v>
      </c>
      <c r="TMP252" s="225" t="e">
        <v>#N/A</v>
      </c>
      <c r="TMQ252" s="225" t="e">
        <v>#N/A</v>
      </c>
      <c r="TMR252" s="225" t="e">
        <v>#N/A</v>
      </c>
      <c r="TMS252" s="225" t="e">
        <v>#N/A</v>
      </c>
      <c r="TMT252" s="225" t="e">
        <v>#N/A</v>
      </c>
      <c r="TMU252" s="225" t="e">
        <v>#N/A</v>
      </c>
      <c r="TMV252" s="225" t="e">
        <v>#N/A</v>
      </c>
      <c r="TMW252" s="225" t="e">
        <v>#N/A</v>
      </c>
      <c r="TMX252" s="225" t="e">
        <v>#N/A</v>
      </c>
      <c r="TMY252" s="225" t="e">
        <v>#N/A</v>
      </c>
      <c r="TMZ252" s="225" t="e">
        <v>#N/A</v>
      </c>
      <c r="TNA252" s="225" t="e">
        <v>#N/A</v>
      </c>
      <c r="TNB252" s="225" t="e">
        <v>#N/A</v>
      </c>
      <c r="TNC252" s="225" t="e">
        <v>#N/A</v>
      </c>
      <c r="TND252" s="225" t="e">
        <v>#N/A</v>
      </c>
      <c r="TNE252" s="225" t="e">
        <v>#N/A</v>
      </c>
      <c r="TNF252" s="225" t="e">
        <v>#N/A</v>
      </c>
      <c r="TNG252" s="225" t="e">
        <v>#N/A</v>
      </c>
      <c r="TNH252" s="225" t="e">
        <v>#N/A</v>
      </c>
      <c r="TNI252" s="225" t="e">
        <v>#N/A</v>
      </c>
      <c r="TNJ252" s="225" t="e">
        <v>#N/A</v>
      </c>
      <c r="TNK252" s="225" t="e">
        <v>#N/A</v>
      </c>
      <c r="TNL252" s="225" t="e">
        <v>#N/A</v>
      </c>
      <c r="TNM252" s="225" t="e">
        <v>#N/A</v>
      </c>
      <c r="TNN252" s="225" t="e">
        <v>#N/A</v>
      </c>
      <c r="TNO252" s="225" t="e">
        <v>#N/A</v>
      </c>
      <c r="TNP252" s="225" t="e">
        <v>#N/A</v>
      </c>
      <c r="TNQ252" s="225" t="e">
        <v>#N/A</v>
      </c>
      <c r="TNR252" s="225" t="e">
        <v>#N/A</v>
      </c>
      <c r="TNS252" s="225" t="e">
        <v>#N/A</v>
      </c>
      <c r="TNT252" s="225" t="e">
        <v>#N/A</v>
      </c>
      <c r="TNU252" s="225" t="e">
        <v>#N/A</v>
      </c>
      <c r="TNV252" s="225" t="e">
        <v>#N/A</v>
      </c>
      <c r="TNW252" s="225" t="e">
        <v>#N/A</v>
      </c>
      <c r="TNX252" s="225" t="e">
        <v>#N/A</v>
      </c>
      <c r="TNY252" s="225" t="e">
        <v>#N/A</v>
      </c>
      <c r="TNZ252" s="225" t="e">
        <v>#N/A</v>
      </c>
      <c r="TOA252" s="225" t="e">
        <v>#N/A</v>
      </c>
      <c r="TOB252" s="225" t="e">
        <v>#N/A</v>
      </c>
      <c r="TOC252" s="225" t="e">
        <v>#N/A</v>
      </c>
      <c r="TOD252" s="225" t="e">
        <v>#N/A</v>
      </c>
      <c r="TOE252" s="225" t="e">
        <v>#N/A</v>
      </c>
      <c r="TOF252" s="225" t="e">
        <v>#N/A</v>
      </c>
      <c r="TOG252" s="225" t="e">
        <v>#N/A</v>
      </c>
      <c r="TOH252" s="225" t="e">
        <v>#N/A</v>
      </c>
      <c r="TOI252" s="225" t="e">
        <v>#N/A</v>
      </c>
      <c r="TOJ252" s="225" t="e">
        <v>#N/A</v>
      </c>
      <c r="TOK252" s="225" t="e">
        <v>#N/A</v>
      </c>
      <c r="TOL252" s="225" t="e">
        <v>#N/A</v>
      </c>
      <c r="TOM252" s="225" t="e">
        <v>#N/A</v>
      </c>
      <c r="TON252" s="225" t="e">
        <v>#N/A</v>
      </c>
      <c r="TOO252" s="225" t="e">
        <v>#N/A</v>
      </c>
      <c r="TOP252" s="225" t="e">
        <v>#N/A</v>
      </c>
      <c r="TOQ252" s="225" t="e">
        <v>#N/A</v>
      </c>
      <c r="TOR252" s="225" t="e">
        <v>#N/A</v>
      </c>
      <c r="TOS252" s="225" t="e">
        <v>#N/A</v>
      </c>
      <c r="TOT252" s="225" t="e">
        <v>#N/A</v>
      </c>
      <c r="TOU252" s="225" t="e">
        <v>#N/A</v>
      </c>
      <c r="TOV252" s="225" t="e">
        <v>#N/A</v>
      </c>
      <c r="TOW252" s="225" t="e">
        <v>#N/A</v>
      </c>
      <c r="TOX252" s="225" t="e">
        <v>#N/A</v>
      </c>
      <c r="TOY252" s="225" t="e">
        <v>#N/A</v>
      </c>
      <c r="TOZ252" s="225" t="e">
        <v>#N/A</v>
      </c>
      <c r="TPA252" s="225" t="e">
        <v>#N/A</v>
      </c>
      <c r="TPB252" s="225" t="e">
        <v>#N/A</v>
      </c>
      <c r="TPC252" s="225" t="e">
        <v>#N/A</v>
      </c>
      <c r="TPD252" s="225" t="e">
        <v>#N/A</v>
      </c>
      <c r="TPE252" s="225" t="e">
        <v>#N/A</v>
      </c>
      <c r="TPF252" s="225" t="e">
        <v>#N/A</v>
      </c>
      <c r="TPG252" s="225" t="e">
        <v>#N/A</v>
      </c>
      <c r="TPH252" s="225" t="e">
        <v>#N/A</v>
      </c>
      <c r="TPI252" s="225" t="e">
        <v>#N/A</v>
      </c>
      <c r="TPJ252" s="225" t="e">
        <v>#N/A</v>
      </c>
      <c r="TPK252" s="225" t="e">
        <v>#N/A</v>
      </c>
      <c r="TPL252" s="225" t="e">
        <v>#N/A</v>
      </c>
      <c r="TPM252" s="225" t="e">
        <v>#N/A</v>
      </c>
      <c r="TPN252" s="225" t="e">
        <v>#N/A</v>
      </c>
      <c r="TPO252" s="225" t="e">
        <v>#N/A</v>
      </c>
      <c r="TPP252" s="225" t="e">
        <v>#N/A</v>
      </c>
      <c r="TPQ252" s="225" t="e">
        <v>#N/A</v>
      </c>
      <c r="TPR252" s="225" t="e">
        <v>#N/A</v>
      </c>
      <c r="TPS252" s="225" t="e">
        <v>#N/A</v>
      </c>
      <c r="TPT252" s="225" t="e">
        <v>#N/A</v>
      </c>
      <c r="TPU252" s="225" t="e">
        <v>#N/A</v>
      </c>
      <c r="TPV252" s="225" t="e">
        <v>#N/A</v>
      </c>
      <c r="TPW252" s="225" t="e">
        <v>#N/A</v>
      </c>
      <c r="TPX252" s="225" t="e">
        <v>#N/A</v>
      </c>
      <c r="TPY252" s="225" t="e">
        <v>#N/A</v>
      </c>
      <c r="TPZ252" s="225" t="e">
        <v>#N/A</v>
      </c>
      <c r="TQA252" s="225" t="e">
        <v>#N/A</v>
      </c>
      <c r="TQB252" s="225" t="e">
        <v>#N/A</v>
      </c>
      <c r="TQC252" s="225" t="e">
        <v>#N/A</v>
      </c>
      <c r="TQD252" s="225" t="e">
        <v>#N/A</v>
      </c>
      <c r="TQE252" s="225" t="e">
        <v>#N/A</v>
      </c>
      <c r="TQF252" s="225" t="e">
        <v>#N/A</v>
      </c>
      <c r="TQG252" s="225" t="e">
        <v>#N/A</v>
      </c>
      <c r="TQH252" s="225" t="e">
        <v>#N/A</v>
      </c>
      <c r="TQI252" s="225" t="e">
        <v>#N/A</v>
      </c>
      <c r="TQJ252" s="225" t="e">
        <v>#N/A</v>
      </c>
      <c r="TQK252" s="225" t="e">
        <v>#N/A</v>
      </c>
      <c r="TQL252" s="225" t="e">
        <v>#N/A</v>
      </c>
      <c r="TQM252" s="225" t="e">
        <v>#N/A</v>
      </c>
      <c r="TQN252" s="225" t="e">
        <v>#N/A</v>
      </c>
      <c r="TQO252" s="225" t="e">
        <v>#N/A</v>
      </c>
      <c r="TQP252" s="225" t="e">
        <v>#N/A</v>
      </c>
      <c r="TQQ252" s="225" t="e">
        <v>#N/A</v>
      </c>
      <c r="TQR252" s="225" t="e">
        <v>#N/A</v>
      </c>
      <c r="TQS252" s="225" t="e">
        <v>#N/A</v>
      </c>
      <c r="TQT252" s="225" t="e">
        <v>#N/A</v>
      </c>
      <c r="TQU252" s="225" t="e">
        <v>#N/A</v>
      </c>
      <c r="TQV252" s="225" t="e">
        <v>#N/A</v>
      </c>
      <c r="TQW252" s="225" t="e">
        <v>#N/A</v>
      </c>
      <c r="TQX252" s="225" t="e">
        <v>#N/A</v>
      </c>
      <c r="TQY252" s="225" t="e">
        <v>#N/A</v>
      </c>
      <c r="TQZ252" s="225" t="e">
        <v>#N/A</v>
      </c>
      <c r="TRA252" s="225" t="e">
        <v>#N/A</v>
      </c>
      <c r="TRB252" s="225" t="e">
        <v>#N/A</v>
      </c>
      <c r="TRC252" s="225" t="e">
        <v>#N/A</v>
      </c>
      <c r="TRD252" s="225" t="e">
        <v>#N/A</v>
      </c>
      <c r="TRE252" s="225" t="e">
        <v>#N/A</v>
      </c>
      <c r="TRF252" s="225" t="e">
        <v>#N/A</v>
      </c>
      <c r="TRG252" s="225" t="e">
        <v>#N/A</v>
      </c>
      <c r="TRH252" s="225" t="e">
        <v>#N/A</v>
      </c>
      <c r="TRI252" s="225" t="e">
        <v>#N/A</v>
      </c>
      <c r="TRJ252" s="225" t="e">
        <v>#N/A</v>
      </c>
      <c r="TRK252" s="225" t="e">
        <v>#N/A</v>
      </c>
      <c r="TRL252" s="225" t="e">
        <v>#N/A</v>
      </c>
      <c r="TRM252" s="225" t="e">
        <v>#N/A</v>
      </c>
      <c r="TRN252" s="225" t="e">
        <v>#N/A</v>
      </c>
      <c r="TRO252" s="225" t="e">
        <v>#N/A</v>
      </c>
      <c r="TRP252" s="225" t="e">
        <v>#N/A</v>
      </c>
      <c r="TRQ252" s="225" t="e">
        <v>#N/A</v>
      </c>
      <c r="TRR252" s="225" t="e">
        <v>#N/A</v>
      </c>
      <c r="TRS252" s="225" t="e">
        <v>#N/A</v>
      </c>
      <c r="TRT252" s="225" t="e">
        <v>#N/A</v>
      </c>
      <c r="TRU252" s="225" t="e">
        <v>#N/A</v>
      </c>
      <c r="TRV252" s="225" t="e">
        <v>#N/A</v>
      </c>
      <c r="TRW252" s="225" t="e">
        <v>#N/A</v>
      </c>
      <c r="TRX252" s="225" t="e">
        <v>#N/A</v>
      </c>
      <c r="TRY252" s="225" t="e">
        <v>#N/A</v>
      </c>
      <c r="TRZ252" s="225" t="e">
        <v>#N/A</v>
      </c>
      <c r="TSA252" s="225" t="e">
        <v>#N/A</v>
      </c>
      <c r="TSB252" s="225" t="e">
        <v>#N/A</v>
      </c>
      <c r="TSC252" s="225" t="e">
        <v>#N/A</v>
      </c>
      <c r="TSD252" s="225" t="e">
        <v>#N/A</v>
      </c>
      <c r="TSE252" s="225" t="e">
        <v>#N/A</v>
      </c>
      <c r="TSF252" s="225" t="e">
        <v>#N/A</v>
      </c>
      <c r="TSG252" s="225" t="e">
        <v>#N/A</v>
      </c>
      <c r="TSH252" s="225" t="e">
        <v>#N/A</v>
      </c>
      <c r="TSI252" s="225" t="e">
        <v>#N/A</v>
      </c>
      <c r="TSJ252" s="225" t="e">
        <v>#N/A</v>
      </c>
      <c r="TSK252" s="225" t="e">
        <v>#N/A</v>
      </c>
      <c r="TSL252" s="225" t="e">
        <v>#N/A</v>
      </c>
      <c r="TSM252" s="225" t="e">
        <v>#N/A</v>
      </c>
      <c r="TSN252" s="225" t="e">
        <v>#N/A</v>
      </c>
      <c r="TSO252" s="225" t="e">
        <v>#N/A</v>
      </c>
      <c r="TSP252" s="225" t="e">
        <v>#N/A</v>
      </c>
      <c r="TSQ252" s="225" t="e">
        <v>#N/A</v>
      </c>
      <c r="TSR252" s="225" t="e">
        <v>#N/A</v>
      </c>
      <c r="TSS252" s="225" t="e">
        <v>#N/A</v>
      </c>
      <c r="TST252" s="225" t="e">
        <v>#N/A</v>
      </c>
      <c r="TSU252" s="225" t="e">
        <v>#N/A</v>
      </c>
      <c r="TSV252" s="225" t="e">
        <v>#N/A</v>
      </c>
      <c r="TSW252" s="225" t="e">
        <v>#N/A</v>
      </c>
      <c r="TSX252" s="225" t="e">
        <v>#N/A</v>
      </c>
      <c r="TSY252" s="225" t="e">
        <v>#N/A</v>
      </c>
      <c r="TSZ252" s="225" t="e">
        <v>#N/A</v>
      </c>
      <c r="TTA252" s="225" t="e">
        <v>#N/A</v>
      </c>
      <c r="TTB252" s="225" t="e">
        <v>#N/A</v>
      </c>
      <c r="TTC252" s="225" t="e">
        <v>#N/A</v>
      </c>
      <c r="TTD252" s="225" t="e">
        <v>#N/A</v>
      </c>
      <c r="TTE252" s="225" t="e">
        <v>#N/A</v>
      </c>
      <c r="TTF252" s="225" t="e">
        <v>#N/A</v>
      </c>
      <c r="TTG252" s="225" t="e">
        <v>#N/A</v>
      </c>
      <c r="TTH252" s="225" t="e">
        <v>#N/A</v>
      </c>
      <c r="TTI252" s="225" t="e">
        <v>#N/A</v>
      </c>
      <c r="TTJ252" s="225" t="e">
        <v>#N/A</v>
      </c>
      <c r="TTK252" s="225" t="e">
        <v>#N/A</v>
      </c>
      <c r="TTL252" s="225" t="e">
        <v>#N/A</v>
      </c>
      <c r="TTM252" s="225" t="e">
        <v>#N/A</v>
      </c>
      <c r="TTN252" s="225" t="e">
        <v>#N/A</v>
      </c>
      <c r="TTO252" s="225" t="e">
        <v>#N/A</v>
      </c>
      <c r="TTP252" s="225" t="e">
        <v>#N/A</v>
      </c>
      <c r="TTQ252" s="225" t="e">
        <v>#N/A</v>
      </c>
      <c r="TTR252" s="225" t="e">
        <v>#N/A</v>
      </c>
      <c r="TTS252" s="225" t="e">
        <v>#N/A</v>
      </c>
      <c r="TTT252" s="225" t="e">
        <v>#N/A</v>
      </c>
      <c r="TTU252" s="225" t="e">
        <v>#N/A</v>
      </c>
      <c r="TTV252" s="225" t="e">
        <v>#N/A</v>
      </c>
      <c r="TTW252" s="225" t="e">
        <v>#N/A</v>
      </c>
      <c r="TTX252" s="225" t="e">
        <v>#N/A</v>
      </c>
      <c r="TTY252" s="225" t="e">
        <v>#N/A</v>
      </c>
      <c r="TTZ252" s="225" t="e">
        <v>#N/A</v>
      </c>
      <c r="TUA252" s="225" t="e">
        <v>#N/A</v>
      </c>
      <c r="TUB252" s="225" t="e">
        <v>#N/A</v>
      </c>
      <c r="TUC252" s="225" t="e">
        <v>#N/A</v>
      </c>
      <c r="TUD252" s="225" t="e">
        <v>#N/A</v>
      </c>
      <c r="TUE252" s="225" t="e">
        <v>#N/A</v>
      </c>
      <c r="TUF252" s="225" t="e">
        <v>#N/A</v>
      </c>
      <c r="TUG252" s="225" t="e">
        <v>#N/A</v>
      </c>
      <c r="TUH252" s="225" t="e">
        <v>#N/A</v>
      </c>
      <c r="TUI252" s="225" t="e">
        <v>#N/A</v>
      </c>
      <c r="TUJ252" s="225" t="e">
        <v>#N/A</v>
      </c>
      <c r="TUK252" s="225" t="e">
        <v>#N/A</v>
      </c>
      <c r="TUL252" s="225" t="e">
        <v>#N/A</v>
      </c>
      <c r="TUM252" s="225" t="e">
        <v>#N/A</v>
      </c>
      <c r="TUN252" s="225" t="e">
        <v>#N/A</v>
      </c>
      <c r="TUO252" s="225" t="e">
        <v>#N/A</v>
      </c>
      <c r="TUP252" s="225" t="e">
        <v>#N/A</v>
      </c>
      <c r="TUQ252" s="225" t="e">
        <v>#N/A</v>
      </c>
      <c r="TUR252" s="225" t="e">
        <v>#N/A</v>
      </c>
      <c r="TUS252" s="225" t="e">
        <v>#N/A</v>
      </c>
      <c r="TUT252" s="225" t="e">
        <v>#N/A</v>
      </c>
      <c r="TUU252" s="225" t="e">
        <v>#N/A</v>
      </c>
      <c r="TUV252" s="225" t="e">
        <v>#N/A</v>
      </c>
      <c r="TUW252" s="225" t="e">
        <v>#N/A</v>
      </c>
      <c r="TUX252" s="225" t="e">
        <v>#N/A</v>
      </c>
      <c r="TUY252" s="225" t="e">
        <v>#N/A</v>
      </c>
      <c r="TUZ252" s="225" t="e">
        <v>#N/A</v>
      </c>
      <c r="TVA252" s="225" t="e">
        <v>#N/A</v>
      </c>
      <c r="TVB252" s="225" t="e">
        <v>#N/A</v>
      </c>
      <c r="TVC252" s="225" t="e">
        <v>#N/A</v>
      </c>
      <c r="TVD252" s="225" t="e">
        <v>#N/A</v>
      </c>
      <c r="TVE252" s="225" t="e">
        <v>#N/A</v>
      </c>
      <c r="TVF252" s="225" t="e">
        <v>#N/A</v>
      </c>
      <c r="TVG252" s="225" t="e">
        <v>#N/A</v>
      </c>
      <c r="TVH252" s="225" t="e">
        <v>#N/A</v>
      </c>
      <c r="TVI252" s="225" t="e">
        <v>#N/A</v>
      </c>
      <c r="TVJ252" s="225" t="e">
        <v>#N/A</v>
      </c>
      <c r="TVK252" s="225" t="e">
        <v>#N/A</v>
      </c>
      <c r="TVL252" s="225" t="e">
        <v>#N/A</v>
      </c>
      <c r="TVM252" s="225" t="e">
        <v>#N/A</v>
      </c>
      <c r="TVN252" s="225" t="e">
        <v>#N/A</v>
      </c>
      <c r="TVO252" s="225" t="e">
        <v>#N/A</v>
      </c>
      <c r="TVP252" s="225" t="e">
        <v>#N/A</v>
      </c>
      <c r="TVQ252" s="225" t="e">
        <v>#N/A</v>
      </c>
      <c r="TVR252" s="225" t="e">
        <v>#N/A</v>
      </c>
      <c r="TVS252" s="225" t="e">
        <v>#N/A</v>
      </c>
      <c r="TVT252" s="225" t="e">
        <v>#N/A</v>
      </c>
      <c r="TVU252" s="225" t="e">
        <v>#N/A</v>
      </c>
      <c r="TVV252" s="225" t="e">
        <v>#N/A</v>
      </c>
      <c r="TVW252" s="225" t="e">
        <v>#N/A</v>
      </c>
      <c r="TVX252" s="225" t="e">
        <v>#N/A</v>
      </c>
      <c r="TVY252" s="225" t="e">
        <v>#N/A</v>
      </c>
      <c r="TVZ252" s="225" t="e">
        <v>#N/A</v>
      </c>
      <c r="TWA252" s="225" t="e">
        <v>#N/A</v>
      </c>
      <c r="TWB252" s="225" t="e">
        <v>#N/A</v>
      </c>
      <c r="TWC252" s="225" t="e">
        <v>#N/A</v>
      </c>
      <c r="TWD252" s="225" t="e">
        <v>#N/A</v>
      </c>
      <c r="TWE252" s="225" t="e">
        <v>#N/A</v>
      </c>
      <c r="TWF252" s="225" t="e">
        <v>#N/A</v>
      </c>
      <c r="TWG252" s="225" t="e">
        <v>#N/A</v>
      </c>
      <c r="TWH252" s="225" t="e">
        <v>#N/A</v>
      </c>
      <c r="TWI252" s="225" t="e">
        <v>#N/A</v>
      </c>
      <c r="TWJ252" s="225" t="e">
        <v>#N/A</v>
      </c>
      <c r="TWK252" s="225" t="e">
        <v>#N/A</v>
      </c>
      <c r="TWL252" s="225" t="e">
        <v>#N/A</v>
      </c>
      <c r="TWM252" s="225" t="e">
        <v>#N/A</v>
      </c>
      <c r="TWN252" s="225" t="e">
        <v>#N/A</v>
      </c>
      <c r="TWO252" s="225" t="e">
        <v>#N/A</v>
      </c>
      <c r="TWP252" s="225" t="e">
        <v>#N/A</v>
      </c>
      <c r="TWQ252" s="225" t="e">
        <v>#N/A</v>
      </c>
      <c r="TWR252" s="225" t="e">
        <v>#N/A</v>
      </c>
      <c r="TWS252" s="225" t="e">
        <v>#N/A</v>
      </c>
      <c r="TWT252" s="225" t="e">
        <v>#N/A</v>
      </c>
      <c r="TWU252" s="225" t="e">
        <v>#N/A</v>
      </c>
      <c r="TWV252" s="225" t="e">
        <v>#N/A</v>
      </c>
      <c r="TWW252" s="225" t="e">
        <v>#N/A</v>
      </c>
      <c r="TWX252" s="225" t="e">
        <v>#N/A</v>
      </c>
      <c r="TWY252" s="225" t="e">
        <v>#N/A</v>
      </c>
      <c r="TWZ252" s="225" t="e">
        <v>#N/A</v>
      </c>
      <c r="TXA252" s="225" t="e">
        <v>#N/A</v>
      </c>
      <c r="TXB252" s="225" t="e">
        <v>#N/A</v>
      </c>
      <c r="TXC252" s="225" t="e">
        <v>#N/A</v>
      </c>
      <c r="TXD252" s="225" t="e">
        <v>#N/A</v>
      </c>
      <c r="TXE252" s="225" t="e">
        <v>#N/A</v>
      </c>
      <c r="TXF252" s="225" t="e">
        <v>#N/A</v>
      </c>
      <c r="TXG252" s="225" t="e">
        <v>#N/A</v>
      </c>
      <c r="TXH252" s="225" t="e">
        <v>#N/A</v>
      </c>
      <c r="TXI252" s="225" t="e">
        <v>#N/A</v>
      </c>
      <c r="TXJ252" s="225" t="e">
        <v>#N/A</v>
      </c>
      <c r="TXK252" s="225" t="e">
        <v>#N/A</v>
      </c>
      <c r="TXL252" s="225" t="e">
        <v>#N/A</v>
      </c>
      <c r="TXM252" s="225" t="e">
        <v>#N/A</v>
      </c>
      <c r="TXN252" s="225" t="e">
        <v>#N/A</v>
      </c>
      <c r="TXO252" s="225" t="e">
        <v>#N/A</v>
      </c>
      <c r="TXP252" s="225" t="e">
        <v>#N/A</v>
      </c>
      <c r="TXQ252" s="225" t="e">
        <v>#N/A</v>
      </c>
      <c r="TXR252" s="225" t="e">
        <v>#N/A</v>
      </c>
      <c r="TXS252" s="225" t="e">
        <v>#N/A</v>
      </c>
      <c r="TXT252" s="225" t="e">
        <v>#N/A</v>
      </c>
      <c r="TXU252" s="225" t="e">
        <v>#N/A</v>
      </c>
      <c r="TXV252" s="225" t="e">
        <v>#N/A</v>
      </c>
      <c r="TXW252" s="225" t="e">
        <v>#N/A</v>
      </c>
      <c r="TXX252" s="225" t="e">
        <v>#N/A</v>
      </c>
      <c r="TXY252" s="225" t="e">
        <v>#N/A</v>
      </c>
      <c r="TXZ252" s="225" t="e">
        <v>#N/A</v>
      </c>
      <c r="TYA252" s="225" t="e">
        <v>#N/A</v>
      </c>
      <c r="TYB252" s="225" t="e">
        <v>#N/A</v>
      </c>
      <c r="TYC252" s="225" t="e">
        <v>#N/A</v>
      </c>
      <c r="TYD252" s="225" t="e">
        <v>#N/A</v>
      </c>
      <c r="TYE252" s="225" t="e">
        <v>#N/A</v>
      </c>
      <c r="TYF252" s="225" t="e">
        <v>#N/A</v>
      </c>
      <c r="TYG252" s="225" t="e">
        <v>#N/A</v>
      </c>
      <c r="TYH252" s="225" t="e">
        <v>#N/A</v>
      </c>
      <c r="TYI252" s="225" t="e">
        <v>#N/A</v>
      </c>
      <c r="TYJ252" s="225" t="e">
        <v>#N/A</v>
      </c>
      <c r="TYK252" s="225" t="e">
        <v>#N/A</v>
      </c>
      <c r="TYL252" s="225" t="e">
        <v>#N/A</v>
      </c>
      <c r="TYM252" s="225" t="e">
        <v>#N/A</v>
      </c>
      <c r="TYN252" s="225" t="e">
        <v>#N/A</v>
      </c>
      <c r="TYO252" s="225" t="e">
        <v>#N/A</v>
      </c>
      <c r="TYP252" s="225" t="e">
        <v>#N/A</v>
      </c>
      <c r="TYQ252" s="225" t="e">
        <v>#N/A</v>
      </c>
      <c r="TYR252" s="225" t="e">
        <v>#N/A</v>
      </c>
      <c r="TYS252" s="225" t="e">
        <v>#N/A</v>
      </c>
      <c r="TYT252" s="225" t="e">
        <v>#N/A</v>
      </c>
      <c r="TYU252" s="225" t="e">
        <v>#N/A</v>
      </c>
      <c r="TYV252" s="225" t="e">
        <v>#N/A</v>
      </c>
      <c r="TYW252" s="225" t="e">
        <v>#N/A</v>
      </c>
      <c r="TYX252" s="225" t="e">
        <v>#N/A</v>
      </c>
      <c r="TYY252" s="225" t="e">
        <v>#N/A</v>
      </c>
      <c r="TYZ252" s="225" t="e">
        <v>#N/A</v>
      </c>
      <c r="TZA252" s="225" t="e">
        <v>#N/A</v>
      </c>
      <c r="TZB252" s="225" t="e">
        <v>#N/A</v>
      </c>
      <c r="TZC252" s="225" t="e">
        <v>#N/A</v>
      </c>
      <c r="TZD252" s="225" t="e">
        <v>#N/A</v>
      </c>
      <c r="TZE252" s="225" t="e">
        <v>#N/A</v>
      </c>
      <c r="TZF252" s="225" t="e">
        <v>#N/A</v>
      </c>
      <c r="TZG252" s="225" t="e">
        <v>#N/A</v>
      </c>
      <c r="TZH252" s="225" t="e">
        <v>#N/A</v>
      </c>
      <c r="TZI252" s="225" t="e">
        <v>#N/A</v>
      </c>
      <c r="TZJ252" s="225" t="e">
        <v>#N/A</v>
      </c>
      <c r="TZK252" s="225" t="e">
        <v>#N/A</v>
      </c>
      <c r="TZL252" s="225" t="e">
        <v>#N/A</v>
      </c>
      <c r="TZM252" s="225" t="e">
        <v>#N/A</v>
      </c>
      <c r="TZN252" s="225" t="e">
        <v>#N/A</v>
      </c>
      <c r="TZO252" s="225" t="e">
        <v>#N/A</v>
      </c>
      <c r="TZP252" s="225" t="e">
        <v>#N/A</v>
      </c>
      <c r="TZQ252" s="225" t="e">
        <v>#N/A</v>
      </c>
      <c r="TZR252" s="225" t="e">
        <v>#N/A</v>
      </c>
      <c r="TZS252" s="225" t="e">
        <v>#N/A</v>
      </c>
      <c r="TZT252" s="225" t="e">
        <v>#N/A</v>
      </c>
      <c r="TZU252" s="225" t="e">
        <v>#N/A</v>
      </c>
      <c r="TZV252" s="225" t="e">
        <v>#N/A</v>
      </c>
      <c r="TZW252" s="225" t="e">
        <v>#N/A</v>
      </c>
      <c r="TZX252" s="225" t="e">
        <v>#N/A</v>
      </c>
      <c r="TZY252" s="225" t="e">
        <v>#N/A</v>
      </c>
      <c r="TZZ252" s="225" t="e">
        <v>#N/A</v>
      </c>
      <c r="UAA252" s="225" t="e">
        <v>#N/A</v>
      </c>
      <c r="UAB252" s="225" t="e">
        <v>#N/A</v>
      </c>
      <c r="UAC252" s="225" t="e">
        <v>#N/A</v>
      </c>
      <c r="UAD252" s="225" t="e">
        <v>#N/A</v>
      </c>
      <c r="UAE252" s="225" t="e">
        <v>#N/A</v>
      </c>
      <c r="UAF252" s="225" t="e">
        <v>#N/A</v>
      </c>
      <c r="UAG252" s="225" t="e">
        <v>#N/A</v>
      </c>
      <c r="UAH252" s="225" t="e">
        <v>#N/A</v>
      </c>
      <c r="UAI252" s="225" t="e">
        <v>#N/A</v>
      </c>
      <c r="UAJ252" s="225" t="e">
        <v>#N/A</v>
      </c>
      <c r="UAK252" s="225" t="e">
        <v>#N/A</v>
      </c>
      <c r="UAL252" s="225" t="e">
        <v>#N/A</v>
      </c>
      <c r="UAM252" s="225" t="e">
        <v>#N/A</v>
      </c>
      <c r="UAN252" s="225" t="e">
        <v>#N/A</v>
      </c>
      <c r="UAO252" s="225" t="e">
        <v>#N/A</v>
      </c>
      <c r="UAP252" s="225" t="e">
        <v>#N/A</v>
      </c>
      <c r="UAQ252" s="225" t="e">
        <v>#N/A</v>
      </c>
      <c r="UAR252" s="225" t="e">
        <v>#N/A</v>
      </c>
      <c r="UAS252" s="225" t="e">
        <v>#N/A</v>
      </c>
      <c r="UAT252" s="225" t="e">
        <v>#N/A</v>
      </c>
      <c r="UAU252" s="225" t="e">
        <v>#N/A</v>
      </c>
      <c r="UAV252" s="225" t="e">
        <v>#N/A</v>
      </c>
      <c r="UAW252" s="225" t="e">
        <v>#N/A</v>
      </c>
      <c r="UAX252" s="225" t="e">
        <v>#N/A</v>
      </c>
      <c r="UAY252" s="225" t="e">
        <v>#N/A</v>
      </c>
      <c r="UAZ252" s="225" t="e">
        <v>#N/A</v>
      </c>
      <c r="UBA252" s="225" t="e">
        <v>#N/A</v>
      </c>
      <c r="UBB252" s="225" t="e">
        <v>#N/A</v>
      </c>
      <c r="UBC252" s="225" t="e">
        <v>#N/A</v>
      </c>
      <c r="UBD252" s="225" t="e">
        <v>#N/A</v>
      </c>
      <c r="UBE252" s="225" t="e">
        <v>#N/A</v>
      </c>
      <c r="UBF252" s="225" t="e">
        <v>#N/A</v>
      </c>
      <c r="UBG252" s="225" t="e">
        <v>#N/A</v>
      </c>
      <c r="UBH252" s="225" t="e">
        <v>#N/A</v>
      </c>
      <c r="UBI252" s="225" t="e">
        <v>#N/A</v>
      </c>
      <c r="UBJ252" s="225" t="e">
        <v>#N/A</v>
      </c>
      <c r="UBK252" s="225" t="e">
        <v>#N/A</v>
      </c>
      <c r="UBL252" s="225" t="e">
        <v>#N/A</v>
      </c>
      <c r="UBM252" s="225" t="e">
        <v>#N/A</v>
      </c>
      <c r="UBN252" s="225" t="e">
        <v>#N/A</v>
      </c>
      <c r="UBO252" s="225" t="e">
        <v>#N/A</v>
      </c>
      <c r="UBP252" s="225" t="e">
        <v>#N/A</v>
      </c>
      <c r="UBQ252" s="225" t="e">
        <v>#N/A</v>
      </c>
      <c r="UBR252" s="225" t="e">
        <v>#N/A</v>
      </c>
      <c r="UBS252" s="225" t="e">
        <v>#N/A</v>
      </c>
      <c r="UBT252" s="225" t="e">
        <v>#N/A</v>
      </c>
      <c r="UBU252" s="225" t="e">
        <v>#N/A</v>
      </c>
      <c r="UBV252" s="225" t="e">
        <v>#N/A</v>
      </c>
      <c r="UBW252" s="225" t="e">
        <v>#N/A</v>
      </c>
      <c r="UBX252" s="225" t="e">
        <v>#N/A</v>
      </c>
      <c r="UBY252" s="225" t="e">
        <v>#N/A</v>
      </c>
      <c r="UBZ252" s="225" t="e">
        <v>#N/A</v>
      </c>
      <c r="UCA252" s="225" t="e">
        <v>#N/A</v>
      </c>
      <c r="UCB252" s="225" t="e">
        <v>#N/A</v>
      </c>
      <c r="UCC252" s="225" t="e">
        <v>#N/A</v>
      </c>
      <c r="UCD252" s="225" t="e">
        <v>#N/A</v>
      </c>
      <c r="UCE252" s="225" t="e">
        <v>#N/A</v>
      </c>
      <c r="UCF252" s="225" t="e">
        <v>#N/A</v>
      </c>
      <c r="UCG252" s="225" t="e">
        <v>#N/A</v>
      </c>
      <c r="UCH252" s="225" t="e">
        <v>#N/A</v>
      </c>
      <c r="UCI252" s="225" t="e">
        <v>#N/A</v>
      </c>
      <c r="UCJ252" s="225" t="e">
        <v>#N/A</v>
      </c>
      <c r="UCK252" s="225" t="e">
        <v>#N/A</v>
      </c>
      <c r="UCL252" s="225" t="e">
        <v>#N/A</v>
      </c>
      <c r="UCM252" s="225" t="e">
        <v>#N/A</v>
      </c>
      <c r="UCN252" s="225" t="e">
        <v>#N/A</v>
      </c>
      <c r="UCO252" s="225" t="e">
        <v>#N/A</v>
      </c>
      <c r="UCP252" s="225" t="e">
        <v>#N/A</v>
      </c>
      <c r="UCQ252" s="225" t="e">
        <v>#N/A</v>
      </c>
      <c r="UCR252" s="225" t="e">
        <v>#N/A</v>
      </c>
      <c r="UCS252" s="225" t="e">
        <v>#N/A</v>
      </c>
      <c r="UCT252" s="225" t="e">
        <v>#N/A</v>
      </c>
      <c r="UCU252" s="225" t="e">
        <v>#N/A</v>
      </c>
      <c r="UCV252" s="225" t="e">
        <v>#N/A</v>
      </c>
      <c r="UCW252" s="225" t="e">
        <v>#N/A</v>
      </c>
      <c r="UCX252" s="225" t="e">
        <v>#N/A</v>
      </c>
      <c r="UCY252" s="225" t="e">
        <v>#N/A</v>
      </c>
      <c r="UCZ252" s="225" t="e">
        <v>#N/A</v>
      </c>
      <c r="UDA252" s="225" t="e">
        <v>#N/A</v>
      </c>
      <c r="UDB252" s="225" t="e">
        <v>#N/A</v>
      </c>
      <c r="UDC252" s="225" t="e">
        <v>#N/A</v>
      </c>
      <c r="UDD252" s="225" t="e">
        <v>#N/A</v>
      </c>
      <c r="UDE252" s="225" t="e">
        <v>#N/A</v>
      </c>
      <c r="UDF252" s="225" t="e">
        <v>#N/A</v>
      </c>
      <c r="UDG252" s="225" t="e">
        <v>#N/A</v>
      </c>
      <c r="UDH252" s="225" t="e">
        <v>#N/A</v>
      </c>
      <c r="UDI252" s="225" t="e">
        <v>#N/A</v>
      </c>
      <c r="UDJ252" s="225" t="e">
        <v>#N/A</v>
      </c>
      <c r="UDK252" s="225" t="e">
        <v>#N/A</v>
      </c>
      <c r="UDL252" s="225" t="e">
        <v>#N/A</v>
      </c>
      <c r="UDM252" s="225" t="e">
        <v>#N/A</v>
      </c>
      <c r="UDN252" s="225" t="e">
        <v>#N/A</v>
      </c>
      <c r="UDO252" s="225" t="e">
        <v>#N/A</v>
      </c>
      <c r="UDP252" s="225" t="e">
        <v>#N/A</v>
      </c>
      <c r="UDQ252" s="225" t="e">
        <v>#N/A</v>
      </c>
      <c r="UDR252" s="225" t="e">
        <v>#N/A</v>
      </c>
      <c r="UDS252" s="225" t="e">
        <v>#N/A</v>
      </c>
      <c r="UDT252" s="225" t="e">
        <v>#N/A</v>
      </c>
      <c r="UDU252" s="225" t="e">
        <v>#N/A</v>
      </c>
      <c r="UDV252" s="225" t="e">
        <v>#N/A</v>
      </c>
      <c r="UDW252" s="225" t="e">
        <v>#N/A</v>
      </c>
      <c r="UDX252" s="225" t="e">
        <v>#N/A</v>
      </c>
      <c r="UDY252" s="225" t="e">
        <v>#N/A</v>
      </c>
      <c r="UDZ252" s="225" t="e">
        <v>#N/A</v>
      </c>
      <c r="UEA252" s="225" t="e">
        <v>#N/A</v>
      </c>
      <c r="UEB252" s="225" t="e">
        <v>#N/A</v>
      </c>
      <c r="UEC252" s="225" t="e">
        <v>#N/A</v>
      </c>
      <c r="UED252" s="225" t="e">
        <v>#N/A</v>
      </c>
      <c r="UEE252" s="225" t="e">
        <v>#N/A</v>
      </c>
      <c r="UEF252" s="225" t="e">
        <v>#N/A</v>
      </c>
      <c r="UEG252" s="225" t="e">
        <v>#N/A</v>
      </c>
      <c r="UEH252" s="225" t="e">
        <v>#N/A</v>
      </c>
      <c r="UEI252" s="225" t="e">
        <v>#N/A</v>
      </c>
      <c r="UEJ252" s="225" t="e">
        <v>#N/A</v>
      </c>
      <c r="UEK252" s="225" t="e">
        <v>#N/A</v>
      </c>
      <c r="UEL252" s="225" t="e">
        <v>#N/A</v>
      </c>
      <c r="UEM252" s="225" t="e">
        <v>#N/A</v>
      </c>
      <c r="UEN252" s="225" t="e">
        <v>#N/A</v>
      </c>
      <c r="UEO252" s="225" t="e">
        <v>#N/A</v>
      </c>
      <c r="UEP252" s="225" t="e">
        <v>#N/A</v>
      </c>
      <c r="UEQ252" s="225" t="e">
        <v>#N/A</v>
      </c>
      <c r="UER252" s="225" t="e">
        <v>#N/A</v>
      </c>
      <c r="UES252" s="225" t="e">
        <v>#N/A</v>
      </c>
      <c r="UET252" s="225" t="e">
        <v>#N/A</v>
      </c>
      <c r="UEU252" s="225" t="e">
        <v>#N/A</v>
      </c>
      <c r="UEV252" s="225" t="e">
        <v>#N/A</v>
      </c>
      <c r="UEW252" s="225" t="e">
        <v>#N/A</v>
      </c>
      <c r="UEX252" s="225" t="e">
        <v>#N/A</v>
      </c>
      <c r="UEY252" s="225" t="e">
        <v>#N/A</v>
      </c>
      <c r="UEZ252" s="225" t="e">
        <v>#N/A</v>
      </c>
      <c r="UFA252" s="225" t="e">
        <v>#N/A</v>
      </c>
      <c r="UFB252" s="225" t="e">
        <v>#N/A</v>
      </c>
      <c r="UFC252" s="225" t="e">
        <v>#N/A</v>
      </c>
      <c r="UFD252" s="225" t="e">
        <v>#N/A</v>
      </c>
      <c r="UFE252" s="225" t="e">
        <v>#N/A</v>
      </c>
      <c r="UFF252" s="225" t="e">
        <v>#N/A</v>
      </c>
      <c r="UFG252" s="225" t="e">
        <v>#N/A</v>
      </c>
      <c r="UFH252" s="225" t="e">
        <v>#N/A</v>
      </c>
      <c r="UFI252" s="225" t="e">
        <v>#N/A</v>
      </c>
      <c r="UFJ252" s="225" t="e">
        <v>#N/A</v>
      </c>
      <c r="UFK252" s="225" t="e">
        <v>#N/A</v>
      </c>
      <c r="UFL252" s="225" t="e">
        <v>#N/A</v>
      </c>
      <c r="UFM252" s="225" t="e">
        <v>#N/A</v>
      </c>
      <c r="UFN252" s="225" t="e">
        <v>#N/A</v>
      </c>
      <c r="UFO252" s="225" t="e">
        <v>#N/A</v>
      </c>
      <c r="UFP252" s="225" t="e">
        <v>#N/A</v>
      </c>
      <c r="UFQ252" s="225" t="e">
        <v>#N/A</v>
      </c>
      <c r="UFR252" s="225" t="e">
        <v>#N/A</v>
      </c>
      <c r="UFS252" s="225" t="e">
        <v>#N/A</v>
      </c>
      <c r="UFT252" s="225" t="e">
        <v>#N/A</v>
      </c>
      <c r="UFU252" s="225" t="e">
        <v>#N/A</v>
      </c>
      <c r="UFV252" s="225" t="e">
        <v>#N/A</v>
      </c>
      <c r="UFW252" s="225" t="e">
        <v>#N/A</v>
      </c>
      <c r="UFX252" s="225" t="e">
        <v>#N/A</v>
      </c>
      <c r="UFY252" s="225" t="e">
        <v>#N/A</v>
      </c>
      <c r="UFZ252" s="225" t="e">
        <v>#N/A</v>
      </c>
      <c r="UGA252" s="225" t="e">
        <v>#N/A</v>
      </c>
      <c r="UGB252" s="225" t="e">
        <v>#N/A</v>
      </c>
      <c r="UGC252" s="225" t="e">
        <v>#N/A</v>
      </c>
      <c r="UGD252" s="225" t="e">
        <v>#N/A</v>
      </c>
      <c r="UGE252" s="225" t="e">
        <v>#N/A</v>
      </c>
      <c r="UGF252" s="225" t="e">
        <v>#N/A</v>
      </c>
      <c r="UGG252" s="225" t="e">
        <v>#N/A</v>
      </c>
      <c r="UGH252" s="225" t="e">
        <v>#N/A</v>
      </c>
      <c r="UGI252" s="225" t="e">
        <v>#N/A</v>
      </c>
      <c r="UGJ252" s="225" t="e">
        <v>#N/A</v>
      </c>
      <c r="UGK252" s="225" t="e">
        <v>#N/A</v>
      </c>
      <c r="UGL252" s="225" t="e">
        <v>#N/A</v>
      </c>
      <c r="UGM252" s="225" t="e">
        <v>#N/A</v>
      </c>
      <c r="UGN252" s="225" t="e">
        <v>#N/A</v>
      </c>
      <c r="UGO252" s="225" t="e">
        <v>#N/A</v>
      </c>
      <c r="UGP252" s="225" t="e">
        <v>#N/A</v>
      </c>
      <c r="UGQ252" s="225" t="e">
        <v>#N/A</v>
      </c>
      <c r="UGR252" s="225" t="e">
        <v>#N/A</v>
      </c>
      <c r="UGS252" s="225" t="e">
        <v>#N/A</v>
      </c>
      <c r="UGT252" s="225" t="e">
        <v>#N/A</v>
      </c>
      <c r="UGU252" s="225" t="e">
        <v>#N/A</v>
      </c>
      <c r="UGV252" s="225" t="e">
        <v>#N/A</v>
      </c>
      <c r="UGW252" s="225" t="e">
        <v>#N/A</v>
      </c>
      <c r="UGX252" s="225" t="e">
        <v>#N/A</v>
      </c>
      <c r="UGY252" s="225" t="e">
        <v>#N/A</v>
      </c>
      <c r="UGZ252" s="225" t="e">
        <v>#N/A</v>
      </c>
      <c r="UHA252" s="225" t="e">
        <v>#N/A</v>
      </c>
      <c r="UHB252" s="225" t="e">
        <v>#N/A</v>
      </c>
      <c r="UHC252" s="225" t="e">
        <v>#N/A</v>
      </c>
      <c r="UHD252" s="225" t="e">
        <v>#N/A</v>
      </c>
      <c r="UHE252" s="225" t="e">
        <v>#N/A</v>
      </c>
      <c r="UHF252" s="225" t="e">
        <v>#N/A</v>
      </c>
      <c r="UHG252" s="225" t="e">
        <v>#N/A</v>
      </c>
      <c r="UHH252" s="225" t="e">
        <v>#N/A</v>
      </c>
      <c r="UHI252" s="225" t="e">
        <v>#N/A</v>
      </c>
      <c r="UHJ252" s="225" t="e">
        <v>#N/A</v>
      </c>
      <c r="UHK252" s="225" t="e">
        <v>#N/A</v>
      </c>
      <c r="UHL252" s="225" t="e">
        <v>#N/A</v>
      </c>
      <c r="UHM252" s="225" t="e">
        <v>#N/A</v>
      </c>
      <c r="UHN252" s="225" t="e">
        <v>#N/A</v>
      </c>
      <c r="UHO252" s="225" t="e">
        <v>#N/A</v>
      </c>
      <c r="UHP252" s="225" t="e">
        <v>#N/A</v>
      </c>
      <c r="UHQ252" s="225" t="e">
        <v>#N/A</v>
      </c>
      <c r="UHR252" s="225" t="e">
        <v>#N/A</v>
      </c>
      <c r="UHS252" s="225" t="e">
        <v>#N/A</v>
      </c>
      <c r="UHT252" s="225" t="e">
        <v>#N/A</v>
      </c>
      <c r="UHU252" s="225" t="e">
        <v>#N/A</v>
      </c>
      <c r="UHV252" s="225" t="e">
        <v>#N/A</v>
      </c>
      <c r="UHW252" s="225" t="e">
        <v>#N/A</v>
      </c>
      <c r="UHX252" s="225" t="e">
        <v>#N/A</v>
      </c>
      <c r="UHY252" s="225" t="e">
        <v>#N/A</v>
      </c>
      <c r="UHZ252" s="225" t="e">
        <v>#N/A</v>
      </c>
      <c r="UIA252" s="225" t="e">
        <v>#N/A</v>
      </c>
      <c r="UIB252" s="225" t="e">
        <v>#N/A</v>
      </c>
      <c r="UIC252" s="225" t="e">
        <v>#N/A</v>
      </c>
      <c r="UID252" s="225" t="e">
        <v>#N/A</v>
      </c>
      <c r="UIE252" s="225" t="e">
        <v>#N/A</v>
      </c>
      <c r="UIF252" s="225" t="e">
        <v>#N/A</v>
      </c>
      <c r="UIG252" s="225" t="e">
        <v>#N/A</v>
      </c>
      <c r="UIH252" s="225" t="e">
        <v>#N/A</v>
      </c>
      <c r="UII252" s="225" t="e">
        <v>#N/A</v>
      </c>
      <c r="UIJ252" s="225" t="e">
        <v>#N/A</v>
      </c>
      <c r="UIK252" s="225" t="e">
        <v>#N/A</v>
      </c>
      <c r="UIL252" s="225" t="e">
        <v>#N/A</v>
      </c>
      <c r="UIM252" s="225" t="e">
        <v>#N/A</v>
      </c>
      <c r="UIN252" s="225" t="e">
        <v>#N/A</v>
      </c>
      <c r="UIO252" s="225" t="e">
        <v>#N/A</v>
      </c>
      <c r="UIP252" s="225" t="e">
        <v>#N/A</v>
      </c>
      <c r="UIQ252" s="225" t="e">
        <v>#N/A</v>
      </c>
      <c r="UIR252" s="225" t="e">
        <v>#N/A</v>
      </c>
      <c r="UIS252" s="225" t="e">
        <v>#N/A</v>
      </c>
      <c r="UIT252" s="225" t="e">
        <v>#N/A</v>
      </c>
      <c r="UIU252" s="225" t="e">
        <v>#N/A</v>
      </c>
      <c r="UIV252" s="225" t="e">
        <v>#N/A</v>
      </c>
      <c r="UIW252" s="225" t="e">
        <v>#N/A</v>
      </c>
      <c r="UIX252" s="225" t="e">
        <v>#N/A</v>
      </c>
      <c r="UIY252" s="225" t="e">
        <v>#N/A</v>
      </c>
      <c r="UIZ252" s="225" t="e">
        <v>#N/A</v>
      </c>
      <c r="UJA252" s="225" t="e">
        <v>#N/A</v>
      </c>
      <c r="UJB252" s="225" t="e">
        <v>#N/A</v>
      </c>
      <c r="UJC252" s="225" t="e">
        <v>#N/A</v>
      </c>
      <c r="UJD252" s="225" t="e">
        <v>#N/A</v>
      </c>
      <c r="UJE252" s="225" t="e">
        <v>#N/A</v>
      </c>
      <c r="UJF252" s="225" t="e">
        <v>#N/A</v>
      </c>
      <c r="UJG252" s="225" t="e">
        <v>#N/A</v>
      </c>
      <c r="UJH252" s="225" t="e">
        <v>#N/A</v>
      </c>
      <c r="UJI252" s="225" t="e">
        <v>#N/A</v>
      </c>
      <c r="UJJ252" s="225" t="e">
        <v>#N/A</v>
      </c>
      <c r="UJK252" s="225" t="e">
        <v>#N/A</v>
      </c>
      <c r="UJL252" s="225" t="e">
        <v>#N/A</v>
      </c>
      <c r="UJM252" s="225" t="e">
        <v>#N/A</v>
      </c>
      <c r="UJN252" s="225" t="e">
        <v>#N/A</v>
      </c>
      <c r="UJO252" s="225" t="e">
        <v>#N/A</v>
      </c>
      <c r="UJP252" s="225" t="e">
        <v>#N/A</v>
      </c>
      <c r="UJQ252" s="225" t="e">
        <v>#N/A</v>
      </c>
      <c r="UJR252" s="225" t="e">
        <v>#N/A</v>
      </c>
      <c r="UJS252" s="225" t="e">
        <v>#N/A</v>
      </c>
      <c r="UJT252" s="225" t="e">
        <v>#N/A</v>
      </c>
      <c r="UJU252" s="225" t="e">
        <v>#N/A</v>
      </c>
      <c r="UJV252" s="225" t="e">
        <v>#N/A</v>
      </c>
      <c r="UJW252" s="225" t="e">
        <v>#N/A</v>
      </c>
      <c r="UJX252" s="225" t="e">
        <v>#N/A</v>
      </c>
      <c r="UJY252" s="225" t="e">
        <v>#N/A</v>
      </c>
      <c r="UJZ252" s="225" t="e">
        <v>#N/A</v>
      </c>
      <c r="UKA252" s="225" t="e">
        <v>#N/A</v>
      </c>
      <c r="UKB252" s="225" t="e">
        <v>#N/A</v>
      </c>
      <c r="UKC252" s="225" t="e">
        <v>#N/A</v>
      </c>
      <c r="UKD252" s="225" t="e">
        <v>#N/A</v>
      </c>
      <c r="UKE252" s="225" t="e">
        <v>#N/A</v>
      </c>
      <c r="UKF252" s="225" t="e">
        <v>#N/A</v>
      </c>
      <c r="UKG252" s="225" t="e">
        <v>#N/A</v>
      </c>
      <c r="UKH252" s="225" t="e">
        <v>#N/A</v>
      </c>
      <c r="UKI252" s="225" t="e">
        <v>#N/A</v>
      </c>
      <c r="UKJ252" s="225" t="e">
        <v>#N/A</v>
      </c>
      <c r="UKK252" s="225" t="e">
        <v>#N/A</v>
      </c>
      <c r="UKL252" s="225" t="e">
        <v>#N/A</v>
      </c>
      <c r="UKM252" s="225" t="e">
        <v>#N/A</v>
      </c>
      <c r="UKN252" s="225" t="e">
        <v>#N/A</v>
      </c>
      <c r="UKO252" s="225" t="e">
        <v>#N/A</v>
      </c>
      <c r="UKP252" s="225" t="e">
        <v>#N/A</v>
      </c>
      <c r="UKQ252" s="225" t="e">
        <v>#N/A</v>
      </c>
      <c r="UKR252" s="225" t="e">
        <v>#N/A</v>
      </c>
      <c r="UKS252" s="225" t="e">
        <v>#N/A</v>
      </c>
      <c r="UKT252" s="225" t="e">
        <v>#N/A</v>
      </c>
      <c r="UKU252" s="225" t="e">
        <v>#N/A</v>
      </c>
      <c r="UKV252" s="225" t="e">
        <v>#N/A</v>
      </c>
      <c r="UKW252" s="225" t="e">
        <v>#N/A</v>
      </c>
      <c r="UKX252" s="225" t="e">
        <v>#N/A</v>
      </c>
      <c r="UKY252" s="225" t="e">
        <v>#N/A</v>
      </c>
      <c r="UKZ252" s="225" t="e">
        <v>#N/A</v>
      </c>
      <c r="ULA252" s="225" t="e">
        <v>#N/A</v>
      </c>
      <c r="ULB252" s="225" t="e">
        <v>#N/A</v>
      </c>
      <c r="ULC252" s="225" t="e">
        <v>#N/A</v>
      </c>
      <c r="ULD252" s="225" t="e">
        <v>#N/A</v>
      </c>
      <c r="ULE252" s="225" t="e">
        <v>#N/A</v>
      </c>
      <c r="ULF252" s="225" t="e">
        <v>#N/A</v>
      </c>
      <c r="ULG252" s="225" t="e">
        <v>#N/A</v>
      </c>
      <c r="ULH252" s="225" t="e">
        <v>#N/A</v>
      </c>
      <c r="ULI252" s="225" t="e">
        <v>#N/A</v>
      </c>
      <c r="ULJ252" s="225" t="e">
        <v>#N/A</v>
      </c>
      <c r="ULK252" s="225" t="e">
        <v>#N/A</v>
      </c>
      <c r="ULL252" s="225" t="e">
        <v>#N/A</v>
      </c>
      <c r="ULM252" s="225" t="e">
        <v>#N/A</v>
      </c>
      <c r="ULN252" s="225" t="e">
        <v>#N/A</v>
      </c>
      <c r="ULO252" s="225" t="e">
        <v>#N/A</v>
      </c>
      <c r="ULP252" s="225" t="e">
        <v>#N/A</v>
      </c>
      <c r="ULQ252" s="225" t="e">
        <v>#N/A</v>
      </c>
      <c r="ULR252" s="225" t="e">
        <v>#N/A</v>
      </c>
      <c r="ULS252" s="225" t="e">
        <v>#N/A</v>
      </c>
      <c r="ULT252" s="225" t="e">
        <v>#N/A</v>
      </c>
      <c r="ULU252" s="225" t="e">
        <v>#N/A</v>
      </c>
      <c r="ULV252" s="225" t="e">
        <v>#N/A</v>
      </c>
      <c r="ULW252" s="225" t="e">
        <v>#N/A</v>
      </c>
      <c r="ULX252" s="225" t="e">
        <v>#N/A</v>
      </c>
      <c r="ULY252" s="225" t="e">
        <v>#N/A</v>
      </c>
      <c r="ULZ252" s="225" t="e">
        <v>#N/A</v>
      </c>
      <c r="UMA252" s="225" t="e">
        <v>#N/A</v>
      </c>
      <c r="UMB252" s="225" t="e">
        <v>#N/A</v>
      </c>
      <c r="UMC252" s="225" t="e">
        <v>#N/A</v>
      </c>
      <c r="UMD252" s="225" t="e">
        <v>#N/A</v>
      </c>
      <c r="UME252" s="225" t="e">
        <v>#N/A</v>
      </c>
      <c r="UMF252" s="225" t="e">
        <v>#N/A</v>
      </c>
      <c r="UMG252" s="225" t="e">
        <v>#N/A</v>
      </c>
      <c r="UMH252" s="225" t="e">
        <v>#N/A</v>
      </c>
      <c r="UMI252" s="225" t="e">
        <v>#N/A</v>
      </c>
      <c r="UMJ252" s="225" t="e">
        <v>#N/A</v>
      </c>
      <c r="UMK252" s="225" t="e">
        <v>#N/A</v>
      </c>
      <c r="UML252" s="225" t="e">
        <v>#N/A</v>
      </c>
      <c r="UMM252" s="225" t="e">
        <v>#N/A</v>
      </c>
      <c r="UMN252" s="225" t="e">
        <v>#N/A</v>
      </c>
      <c r="UMO252" s="225" t="e">
        <v>#N/A</v>
      </c>
      <c r="UMP252" s="225" t="e">
        <v>#N/A</v>
      </c>
      <c r="UMQ252" s="225" t="e">
        <v>#N/A</v>
      </c>
      <c r="UMR252" s="225" t="e">
        <v>#N/A</v>
      </c>
      <c r="UMS252" s="225" t="e">
        <v>#N/A</v>
      </c>
      <c r="UMT252" s="225" t="e">
        <v>#N/A</v>
      </c>
      <c r="UMU252" s="225" t="e">
        <v>#N/A</v>
      </c>
      <c r="UMV252" s="225" t="e">
        <v>#N/A</v>
      </c>
      <c r="UMW252" s="225" t="e">
        <v>#N/A</v>
      </c>
      <c r="UMX252" s="225" t="e">
        <v>#N/A</v>
      </c>
      <c r="UMY252" s="225" t="e">
        <v>#N/A</v>
      </c>
      <c r="UMZ252" s="225" t="e">
        <v>#N/A</v>
      </c>
      <c r="UNA252" s="225" t="e">
        <v>#N/A</v>
      </c>
      <c r="UNB252" s="225" t="e">
        <v>#N/A</v>
      </c>
      <c r="UNC252" s="225" t="e">
        <v>#N/A</v>
      </c>
      <c r="UND252" s="225" t="e">
        <v>#N/A</v>
      </c>
      <c r="UNE252" s="225" t="e">
        <v>#N/A</v>
      </c>
      <c r="UNF252" s="225" t="e">
        <v>#N/A</v>
      </c>
      <c r="UNG252" s="225" t="e">
        <v>#N/A</v>
      </c>
      <c r="UNH252" s="225" t="e">
        <v>#N/A</v>
      </c>
      <c r="UNI252" s="225" t="e">
        <v>#N/A</v>
      </c>
      <c r="UNJ252" s="225" t="e">
        <v>#N/A</v>
      </c>
      <c r="UNK252" s="225" t="e">
        <v>#N/A</v>
      </c>
      <c r="UNL252" s="225" t="e">
        <v>#N/A</v>
      </c>
      <c r="UNM252" s="225" t="e">
        <v>#N/A</v>
      </c>
      <c r="UNN252" s="225" t="e">
        <v>#N/A</v>
      </c>
      <c r="UNO252" s="225" t="e">
        <v>#N/A</v>
      </c>
      <c r="UNP252" s="225" t="e">
        <v>#N/A</v>
      </c>
      <c r="UNQ252" s="225" t="e">
        <v>#N/A</v>
      </c>
      <c r="UNR252" s="225" t="e">
        <v>#N/A</v>
      </c>
      <c r="UNS252" s="225" t="e">
        <v>#N/A</v>
      </c>
      <c r="UNT252" s="225" t="e">
        <v>#N/A</v>
      </c>
      <c r="UNU252" s="225" t="e">
        <v>#N/A</v>
      </c>
      <c r="UNV252" s="225" t="e">
        <v>#N/A</v>
      </c>
      <c r="UNW252" s="225" t="e">
        <v>#N/A</v>
      </c>
      <c r="UNX252" s="225" t="e">
        <v>#N/A</v>
      </c>
      <c r="UNY252" s="225" t="e">
        <v>#N/A</v>
      </c>
      <c r="UNZ252" s="225" t="e">
        <v>#N/A</v>
      </c>
      <c r="UOA252" s="225" t="e">
        <v>#N/A</v>
      </c>
      <c r="UOB252" s="225" t="e">
        <v>#N/A</v>
      </c>
      <c r="UOC252" s="225" t="e">
        <v>#N/A</v>
      </c>
      <c r="UOD252" s="225" t="e">
        <v>#N/A</v>
      </c>
      <c r="UOE252" s="225" t="e">
        <v>#N/A</v>
      </c>
      <c r="UOF252" s="225" t="e">
        <v>#N/A</v>
      </c>
      <c r="UOG252" s="225" t="e">
        <v>#N/A</v>
      </c>
      <c r="UOH252" s="225" t="e">
        <v>#N/A</v>
      </c>
      <c r="UOI252" s="225" t="e">
        <v>#N/A</v>
      </c>
      <c r="UOJ252" s="225" t="e">
        <v>#N/A</v>
      </c>
      <c r="UOK252" s="225" t="e">
        <v>#N/A</v>
      </c>
      <c r="UOL252" s="225" t="e">
        <v>#N/A</v>
      </c>
      <c r="UOM252" s="225" t="e">
        <v>#N/A</v>
      </c>
      <c r="UON252" s="225" t="e">
        <v>#N/A</v>
      </c>
      <c r="UOO252" s="225" t="e">
        <v>#N/A</v>
      </c>
      <c r="UOP252" s="225" t="e">
        <v>#N/A</v>
      </c>
      <c r="UOQ252" s="225" t="e">
        <v>#N/A</v>
      </c>
      <c r="UOR252" s="225" t="e">
        <v>#N/A</v>
      </c>
      <c r="UOS252" s="225" t="e">
        <v>#N/A</v>
      </c>
      <c r="UOT252" s="225" t="e">
        <v>#N/A</v>
      </c>
      <c r="UOU252" s="225" t="e">
        <v>#N/A</v>
      </c>
      <c r="UOV252" s="225" t="e">
        <v>#N/A</v>
      </c>
      <c r="UOW252" s="225" t="e">
        <v>#N/A</v>
      </c>
      <c r="UOX252" s="225" t="e">
        <v>#N/A</v>
      </c>
      <c r="UOY252" s="225" t="e">
        <v>#N/A</v>
      </c>
      <c r="UOZ252" s="225" t="e">
        <v>#N/A</v>
      </c>
      <c r="UPA252" s="225" t="e">
        <v>#N/A</v>
      </c>
      <c r="UPB252" s="225" t="e">
        <v>#N/A</v>
      </c>
      <c r="UPC252" s="225" t="e">
        <v>#N/A</v>
      </c>
      <c r="UPD252" s="225" t="e">
        <v>#N/A</v>
      </c>
      <c r="UPE252" s="225" t="e">
        <v>#N/A</v>
      </c>
      <c r="UPF252" s="225" t="e">
        <v>#N/A</v>
      </c>
      <c r="UPG252" s="225" t="e">
        <v>#N/A</v>
      </c>
      <c r="UPH252" s="225" t="e">
        <v>#N/A</v>
      </c>
      <c r="UPI252" s="225" t="e">
        <v>#N/A</v>
      </c>
      <c r="UPJ252" s="225" t="e">
        <v>#N/A</v>
      </c>
      <c r="UPK252" s="225" t="e">
        <v>#N/A</v>
      </c>
      <c r="UPL252" s="225" t="e">
        <v>#N/A</v>
      </c>
      <c r="UPM252" s="225" t="e">
        <v>#N/A</v>
      </c>
      <c r="UPN252" s="225" t="e">
        <v>#N/A</v>
      </c>
      <c r="UPO252" s="225" t="e">
        <v>#N/A</v>
      </c>
      <c r="UPP252" s="225" t="e">
        <v>#N/A</v>
      </c>
      <c r="UPQ252" s="225" t="e">
        <v>#N/A</v>
      </c>
      <c r="UPR252" s="225" t="e">
        <v>#N/A</v>
      </c>
      <c r="UPS252" s="225" t="e">
        <v>#N/A</v>
      </c>
      <c r="UPT252" s="225" t="e">
        <v>#N/A</v>
      </c>
      <c r="UPU252" s="225" t="e">
        <v>#N/A</v>
      </c>
      <c r="UPV252" s="225" t="e">
        <v>#N/A</v>
      </c>
      <c r="UPW252" s="225" t="e">
        <v>#N/A</v>
      </c>
      <c r="UPX252" s="225" t="e">
        <v>#N/A</v>
      </c>
      <c r="UPY252" s="225" t="e">
        <v>#N/A</v>
      </c>
      <c r="UPZ252" s="225" t="e">
        <v>#N/A</v>
      </c>
      <c r="UQA252" s="225" t="e">
        <v>#N/A</v>
      </c>
      <c r="UQB252" s="225" t="e">
        <v>#N/A</v>
      </c>
      <c r="UQC252" s="225" t="e">
        <v>#N/A</v>
      </c>
      <c r="UQD252" s="225" t="e">
        <v>#N/A</v>
      </c>
      <c r="UQE252" s="225" t="e">
        <v>#N/A</v>
      </c>
      <c r="UQF252" s="225" t="e">
        <v>#N/A</v>
      </c>
      <c r="UQG252" s="225" t="e">
        <v>#N/A</v>
      </c>
      <c r="UQH252" s="225" t="e">
        <v>#N/A</v>
      </c>
      <c r="UQI252" s="225" t="e">
        <v>#N/A</v>
      </c>
      <c r="UQJ252" s="225" t="e">
        <v>#N/A</v>
      </c>
      <c r="UQK252" s="225" t="e">
        <v>#N/A</v>
      </c>
      <c r="UQL252" s="225" t="e">
        <v>#N/A</v>
      </c>
      <c r="UQM252" s="225" t="e">
        <v>#N/A</v>
      </c>
      <c r="UQN252" s="225" t="e">
        <v>#N/A</v>
      </c>
      <c r="UQO252" s="225" t="e">
        <v>#N/A</v>
      </c>
      <c r="UQP252" s="225" t="e">
        <v>#N/A</v>
      </c>
      <c r="UQQ252" s="225" t="e">
        <v>#N/A</v>
      </c>
      <c r="UQR252" s="225" t="e">
        <v>#N/A</v>
      </c>
      <c r="UQS252" s="225" t="e">
        <v>#N/A</v>
      </c>
      <c r="UQT252" s="225" t="e">
        <v>#N/A</v>
      </c>
      <c r="UQU252" s="225" t="e">
        <v>#N/A</v>
      </c>
      <c r="UQV252" s="225" t="e">
        <v>#N/A</v>
      </c>
      <c r="UQW252" s="225" t="e">
        <v>#N/A</v>
      </c>
      <c r="UQX252" s="225" t="e">
        <v>#N/A</v>
      </c>
      <c r="UQY252" s="225" t="e">
        <v>#N/A</v>
      </c>
      <c r="UQZ252" s="225" t="e">
        <v>#N/A</v>
      </c>
      <c r="URA252" s="225" t="e">
        <v>#N/A</v>
      </c>
      <c r="URB252" s="225" t="e">
        <v>#N/A</v>
      </c>
      <c r="URC252" s="225" t="e">
        <v>#N/A</v>
      </c>
      <c r="URD252" s="225" t="e">
        <v>#N/A</v>
      </c>
      <c r="URE252" s="225" t="e">
        <v>#N/A</v>
      </c>
      <c r="URF252" s="225" t="e">
        <v>#N/A</v>
      </c>
      <c r="URG252" s="225" t="e">
        <v>#N/A</v>
      </c>
      <c r="URH252" s="225" t="e">
        <v>#N/A</v>
      </c>
      <c r="URI252" s="225" t="e">
        <v>#N/A</v>
      </c>
      <c r="URJ252" s="225" t="e">
        <v>#N/A</v>
      </c>
      <c r="URK252" s="225" t="e">
        <v>#N/A</v>
      </c>
      <c r="URL252" s="225" t="e">
        <v>#N/A</v>
      </c>
      <c r="URM252" s="225" t="e">
        <v>#N/A</v>
      </c>
      <c r="URN252" s="225" t="e">
        <v>#N/A</v>
      </c>
      <c r="URO252" s="225" t="e">
        <v>#N/A</v>
      </c>
      <c r="URP252" s="225" t="e">
        <v>#N/A</v>
      </c>
      <c r="URQ252" s="225" t="e">
        <v>#N/A</v>
      </c>
      <c r="URR252" s="225" t="e">
        <v>#N/A</v>
      </c>
      <c r="URS252" s="225" t="e">
        <v>#N/A</v>
      </c>
      <c r="URT252" s="225" t="e">
        <v>#N/A</v>
      </c>
      <c r="URU252" s="225" t="e">
        <v>#N/A</v>
      </c>
      <c r="URV252" s="225" t="e">
        <v>#N/A</v>
      </c>
      <c r="URW252" s="225" t="e">
        <v>#N/A</v>
      </c>
      <c r="URX252" s="225" t="e">
        <v>#N/A</v>
      </c>
      <c r="URY252" s="225" t="e">
        <v>#N/A</v>
      </c>
      <c r="URZ252" s="225" t="e">
        <v>#N/A</v>
      </c>
      <c r="USA252" s="225" t="e">
        <v>#N/A</v>
      </c>
      <c r="USB252" s="225" t="e">
        <v>#N/A</v>
      </c>
      <c r="USC252" s="225" t="e">
        <v>#N/A</v>
      </c>
      <c r="USD252" s="225" t="e">
        <v>#N/A</v>
      </c>
      <c r="USE252" s="225" t="e">
        <v>#N/A</v>
      </c>
      <c r="USF252" s="225" t="e">
        <v>#N/A</v>
      </c>
      <c r="USG252" s="225" t="e">
        <v>#N/A</v>
      </c>
      <c r="USH252" s="225" t="e">
        <v>#N/A</v>
      </c>
      <c r="USI252" s="225" t="e">
        <v>#N/A</v>
      </c>
      <c r="USJ252" s="225" t="e">
        <v>#N/A</v>
      </c>
      <c r="USK252" s="225" t="e">
        <v>#N/A</v>
      </c>
      <c r="USL252" s="225" t="e">
        <v>#N/A</v>
      </c>
      <c r="USM252" s="225" t="e">
        <v>#N/A</v>
      </c>
      <c r="USN252" s="225" t="e">
        <v>#N/A</v>
      </c>
      <c r="USO252" s="225" t="e">
        <v>#N/A</v>
      </c>
      <c r="USP252" s="225" t="e">
        <v>#N/A</v>
      </c>
      <c r="USQ252" s="225" t="e">
        <v>#N/A</v>
      </c>
      <c r="USR252" s="225" t="e">
        <v>#N/A</v>
      </c>
      <c r="USS252" s="225" t="e">
        <v>#N/A</v>
      </c>
      <c r="UST252" s="225" t="e">
        <v>#N/A</v>
      </c>
      <c r="USU252" s="225" t="e">
        <v>#N/A</v>
      </c>
      <c r="USV252" s="225" t="e">
        <v>#N/A</v>
      </c>
      <c r="USW252" s="225" t="e">
        <v>#N/A</v>
      </c>
      <c r="USX252" s="225" t="e">
        <v>#N/A</v>
      </c>
      <c r="USY252" s="225" t="e">
        <v>#N/A</v>
      </c>
      <c r="USZ252" s="225" t="e">
        <v>#N/A</v>
      </c>
      <c r="UTA252" s="225" t="e">
        <v>#N/A</v>
      </c>
      <c r="UTB252" s="225" t="e">
        <v>#N/A</v>
      </c>
      <c r="UTC252" s="225" t="e">
        <v>#N/A</v>
      </c>
      <c r="UTD252" s="225" t="e">
        <v>#N/A</v>
      </c>
      <c r="UTE252" s="225" t="e">
        <v>#N/A</v>
      </c>
      <c r="UTF252" s="225" t="e">
        <v>#N/A</v>
      </c>
      <c r="UTG252" s="225" t="e">
        <v>#N/A</v>
      </c>
      <c r="UTH252" s="225" t="e">
        <v>#N/A</v>
      </c>
      <c r="UTI252" s="225" t="e">
        <v>#N/A</v>
      </c>
      <c r="UTJ252" s="225" t="e">
        <v>#N/A</v>
      </c>
      <c r="UTK252" s="225" t="e">
        <v>#N/A</v>
      </c>
      <c r="UTL252" s="225" t="e">
        <v>#N/A</v>
      </c>
      <c r="UTM252" s="225" t="e">
        <v>#N/A</v>
      </c>
      <c r="UTN252" s="225" t="e">
        <v>#N/A</v>
      </c>
      <c r="UTO252" s="225" t="e">
        <v>#N/A</v>
      </c>
      <c r="UTP252" s="225" t="e">
        <v>#N/A</v>
      </c>
      <c r="UTQ252" s="225" t="e">
        <v>#N/A</v>
      </c>
      <c r="UTR252" s="225" t="e">
        <v>#N/A</v>
      </c>
      <c r="UTS252" s="225" t="e">
        <v>#N/A</v>
      </c>
      <c r="UTT252" s="225" t="e">
        <v>#N/A</v>
      </c>
      <c r="UTU252" s="225" t="e">
        <v>#N/A</v>
      </c>
      <c r="UTV252" s="225" t="e">
        <v>#N/A</v>
      </c>
      <c r="UTW252" s="225" t="e">
        <v>#N/A</v>
      </c>
      <c r="UTX252" s="225" t="e">
        <v>#N/A</v>
      </c>
      <c r="UTY252" s="225" t="e">
        <v>#N/A</v>
      </c>
      <c r="UTZ252" s="225" t="e">
        <v>#N/A</v>
      </c>
      <c r="UUA252" s="225" t="e">
        <v>#N/A</v>
      </c>
      <c r="UUB252" s="225" t="e">
        <v>#N/A</v>
      </c>
      <c r="UUC252" s="225" t="e">
        <v>#N/A</v>
      </c>
      <c r="UUD252" s="225" t="e">
        <v>#N/A</v>
      </c>
      <c r="UUE252" s="225" t="e">
        <v>#N/A</v>
      </c>
      <c r="UUF252" s="225" t="e">
        <v>#N/A</v>
      </c>
      <c r="UUG252" s="225" t="e">
        <v>#N/A</v>
      </c>
      <c r="UUH252" s="225" t="e">
        <v>#N/A</v>
      </c>
      <c r="UUI252" s="225" t="e">
        <v>#N/A</v>
      </c>
      <c r="UUJ252" s="225" t="e">
        <v>#N/A</v>
      </c>
      <c r="UUK252" s="225" t="e">
        <v>#N/A</v>
      </c>
      <c r="UUL252" s="225" t="e">
        <v>#N/A</v>
      </c>
      <c r="UUM252" s="225" t="e">
        <v>#N/A</v>
      </c>
      <c r="UUN252" s="225" t="e">
        <v>#N/A</v>
      </c>
      <c r="UUO252" s="225" t="e">
        <v>#N/A</v>
      </c>
      <c r="UUP252" s="225" t="e">
        <v>#N/A</v>
      </c>
      <c r="UUQ252" s="225" t="e">
        <v>#N/A</v>
      </c>
      <c r="UUR252" s="225" t="e">
        <v>#N/A</v>
      </c>
      <c r="UUS252" s="225" t="e">
        <v>#N/A</v>
      </c>
      <c r="UUT252" s="225" t="e">
        <v>#N/A</v>
      </c>
      <c r="UUU252" s="225" t="e">
        <v>#N/A</v>
      </c>
      <c r="UUV252" s="225" t="e">
        <v>#N/A</v>
      </c>
      <c r="UUW252" s="225" t="e">
        <v>#N/A</v>
      </c>
      <c r="UUX252" s="225" t="e">
        <v>#N/A</v>
      </c>
      <c r="UUY252" s="225" t="e">
        <v>#N/A</v>
      </c>
      <c r="UUZ252" s="225" t="e">
        <v>#N/A</v>
      </c>
      <c r="UVA252" s="225" t="e">
        <v>#N/A</v>
      </c>
      <c r="UVB252" s="225" t="e">
        <v>#N/A</v>
      </c>
      <c r="UVC252" s="225" t="e">
        <v>#N/A</v>
      </c>
      <c r="UVD252" s="225" t="e">
        <v>#N/A</v>
      </c>
      <c r="UVE252" s="225" t="e">
        <v>#N/A</v>
      </c>
      <c r="UVF252" s="225" t="e">
        <v>#N/A</v>
      </c>
      <c r="UVG252" s="225" t="e">
        <v>#N/A</v>
      </c>
      <c r="UVH252" s="225" t="e">
        <v>#N/A</v>
      </c>
      <c r="UVI252" s="225" t="e">
        <v>#N/A</v>
      </c>
      <c r="UVJ252" s="225" t="e">
        <v>#N/A</v>
      </c>
      <c r="UVK252" s="225" t="e">
        <v>#N/A</v>
      </c>
      <c r="UVL252" s="225" t="e">
        <v>#N/A</v>
      </c>
      <c r="UVM252" s="225" t="e">
        <v>#N/A</v>
      </c>
      <c r="UVN252" s="225" t="e">
        <v>#N/A</v>
      </c>
      <c r="UVO252" s="225" t="e">
        <v>#N/A</v>
      </c>
      <c r="UVP252" s="225" t="e">
        <v>#N/A</v>
      </c>
      <c r="UVQ252" s="225" t="e">
        <v>#N/A</v>
      </c>
      <c r="UVR252" s="225" t="e">
        <v>#N/A</v>
      </c>
      <c r="UVS252" s="225" t="e">
        <v>#N/A</v>
      </c>
      <c r="UVT252" s="225" t="e">
        <v>#N/A</v>
      </c>
      <c r="UVU252" s="225" t="e">
        <v>#N/A</v>
      </c>
      <c r="UVV252" s="225" t="e">
        <v>#N/A</v>
      </c>
      <c r="UVW252" s="225" t="e">
        <v>#N/A</v>
      </c>
      <c r="UVX252" s="225" t="e">
        <v>#N/A</v>
      </c>
      <c r="UVY252" s="225" t="e">
        <v>#N/A</v>
      </c>
      <c r="UVZ252" s="225" t="e">
        <v>#N/A</v>
      </c>
      <c r="UWA252" s="225" t="e">
        <v>#N/A</v>
      </c>
      <c r="UWB252" s="225" t="e">
        <v>#N/A</v>
      </c>
      <c r="UWC252" s="225" t="e">
        <v>#N/A</v>
      </c>
      <c r="UWD252" s="225" t="e">
        <v>#N/A</v>
      </c>
      <c r="UWE252" s="225" t="e">
        <v>#N/A</v>
      </c>
      <c r="UWF252" s="225" t="e">
        <v>#N/A</v>
      </c>
      <c r="UWG252" s="225" t="e">
        <v>#N/A</v>
      </c>
      <c r="UWH252" s="225" t="e">
        <v>#N/A</v>
      </c>
      <c r="UWI252" s="225" t="e">
        <v>#N/A</v>
      </c>
      <c r="UWJ252" s="225" t="e">
        <v>#N/A</v>
      </c>
      <c r="UWK252" s="225" t="e">
        <v>#N/A</v>
      </c>
      <c r="UWL252" s="225" t="e">
        <v>#N/A</v>
      </c>
      <c r="UWM252" s="225" t="e">
        <v>#N/A</v>
      </c>
      <c r="UWN252" s="225" t="e">
        <v>#N/A</v>
      </c>
      <c r="UWO252" s="225" t="e">
        <v>#N/A</v>
      </c>
      <c r="UWP252" s="225" t="e">
        <v>#N/A</v>
      </c>
      <c r="UWQ252" s="225" t="e">
        <v>#N/A</v>
      </c>
      <c r="UWR252" s="225" t="e">
        <v>#N/A</v>
      </c>
      <c r="UWS252" s="225" t="e">
        <v>#N/A</v>
      </c>
      <c r="UWT252" s="225" t="e">
        <v>#N/A</v>
      </c>
      <c r="UWU252" s="225" t="e">
        <v>#N/A</v>
      </c>
      <c r="UWV252" s="225" t="e">
        <v>#N/A</v>
      </c>
      <c r="UWW252" s="225" t="e">
        <v>#N/A</v>
      </c>
      <c r="UWX252" s="225" t="e">
        <v>#N/A</v>
      </c>
      <c r="UWY252" s="225" t="e">
        <v>#N/A</v>
      </c>
      <c r="UWZ252" s="225" t="e">
        <v>#N/A</v>
      </c>
      <c r="UXA252" s="225" t="e">
        <v>#N/A</v>
      </c>
      <c r="UXB252" s="225" t="e">
        <v>#N/A</v>
      </c>
      <c r="UXC252" s="225" t="e">
        <v>#N/A</v>
      </c>
      <c r="UXD252" s="225" t="e">
        <v>#N/A</v>
      </c>
      <c r="UXE252" s="225" t="e">
        <v>#N/A</v>
      </c>
      <c r="UXF252" s="225" t="e">
        <v>#N/A</v>
      </c>
      <c r="UXG252" s="225" t="e">
        <v>#N/A</v>
      </c>
      <c r="UXH252" s="225" t="e">
        <v>#N/A</v>
      </c>
      <c r="UXI252" s="225" t="e">
        <v>#N/A</v>
      </c>
      <c r="UXJ252" s="225" t="e">
        <v>#N/A</v>
      </c>
      <c r="UXK252" s="225" t="e">
        <v>#N/A</v>
      </c>
      <c r="UXL252" s="225" t="e">
        <v>#N/A</v>
      </c>
      <c r="UXM252" s="225" t="e">
        <v>#N/A</v>
      </c>
      <c r="UXN252" s="225" t="e">
        <v>#N/A</v>
      </c>
      <c r="UXO252" s="225" t="e">
        <v>#N/A</v>
      </c>
      <c r="UXP252" s="225" t="e">
        <v>#N/A</v>
      </c>
      <c r="UXQ252" s="225" t="e">
        <v>#N/A</v>
      </c>
      <c r="UXR252" s="225" t="e">
        <v>#N/A</v>
      </c>
      <c r="UXS252" s="225" t="e">
        <v>#N/A</v>
      </c>
      <c r="UXT252" s="225" t="e">
        <v>#N/A</v>
      </c>
      <c r="UXU252" s="225" t="e">
        <v>#N/A</v>
      </c>
      <c r="UXV252" s="225" t="e">
        <v>#N/A</v>
      </c>
      <c r="UXW252" s="225" t="e">
        <v>#N/A</v>
      </c>
      <c r="UXX252" s="225" t="e">
        <v>#N/A</v>
      </c>
      <c r="UXY252" s="225" t="e">
        <v>#N/A</v>
      </c>
      <c r="UXZ252" s="225" t="e">
        <v>#N/A</v>
      </c>
      <c r="UYA252" s="225" t="e">
        <v>#N/A</v>
      </c>
      <c r="UYB252" s="225" t="e">
        <v>#N/A</v>
      </c>
      <c r="UYC252" s="225" t="e">
        <v>#N/A</v>
      </c>
      <c r="UYD252" s="225" t="e">
        <v>#N/A</v>
      </c>
      <c r="UYE252" s="225" t="e">
        <v>#N/A</v>
      </c>
      <c r="UYF252" s="225" t="e">
        <v>#N/A</v>
      </c>
      <c r="UYG252" s="225" t="e">
        <v>#N/A</v>
      </c>
      <c r="UYH252" s="225" t="e">
        <v>#N/A</v>
      </c>
      <c r="UYI252" s="225" t="e">
        <v>#N/A</v>
      </c>
      <c r="UYJ252" s="225" t="e">
        <v>#N/A</v>
      </c>
      <c r="UYK252" s="225" t="e">
        <v>#N/A</v>
      </c>
      <c r="UYL252" s="225" t="e">
        <v>#N/A</v>
      </c>
      <c r="UYM252" s="225" t="e">
        <v>#N/A</v>
      </c>
      <c r="UYN252" s="225" t="e">
        <v>#N/A</v>
      </c>
      <c r="UYO252" s="225" t="e">
        <v>#N/A</v>
      </c>
      <c r="UYP252" s="225" t="e">
        <v>#N/A</v>
      </c>
      <c r="UYQ252" s="225" t="e">
        <v>#N/A</v>
      </c>
      <c r="UYR252" s="225" t="e">
        <v>#N/A</v>
      </c>
      <c r="UYS252" s="225" t="e">
        <v>#N/A</v>
      </c>
      <c r="UYT252" s="225" t="e">
        <v>#N/A</v>
      </c>
      <c r="UYU252" s="225" t="e">
        <v>#N/A</v>
      </c>
      <c r="UYV252" s="225" t="e">
        <v>#N/A</v>
      </c>
      <c r="UYW252" s="225" t="e">
        <v>#N/A</v>
      </c>
      <c r="UYX252" s="225" t="e">
        <v>#N/A</v>
      </c>
      <c r="UYY252" s="225" t="e">
        <v>#N/A</v>
      </c>
      <c r="UYZ252" s="225" t="e">
        <v>#N/A</v>
      </c>
      <c r="UZA252" s="225" t="e">
        <v>#N/A</v>
      </c>
      <c r="UZB252" s="225" t="e">
        <v>#N/A</v>
      </c>
      <c r="UZC252" s="225" t="e">
        <v>#N/A</v>
      </c>
      <c r="UZD252" s="225" t="e">
        <v>#N/A</v>
      </c>
      <c r="UZE252" s="225" t="e">
        <v>#N/A</v>
      </c>
      <c r="UZF252" s="225" t="e">
        <v>#N/A</v>
      </c>
      <c r="UZG252" s="225" t="e">
        <v>#N/A</v>
      </c>
      <c r="UZH252" s="225" t="e">
        <v>#N/A</v>
      </c>
      <c r="UZI252" s="225" t="e">
        <v>#N/A</v>
      </c>
      <c r="UZJ252" s="225" t="e">
        <v>#N/A</v>
      </c>
      <c r="UZK252" s="225" t="e">
        <v>#N/A</v>
      </c>
      <c r="UZL252" s="225" t="e">
        <v>#N/A</v>
      </c>
      <c r="UZM252" s="225" t="e">
        <v>#N/A</v>
      </c>
      <c r="UZN252" s="225" t="e">
        <v>#N/A</v>
      </c>
      <c r="UZO252" s="225" t="e">
        <v>#N/A</v>
      </c>
      <c r="UZP252" s="225" t="e">
        <v>#N/A</v>
      </c>
      <c r="UZQ252" s="225" t="e">
        <v>#N/A</v>
      </c>
      <c r="UZR252" s="225" t="e">
        <v>#N/A</v>
      </c>
      <c r="UZS252" s="225" t="e">
        <v>#N/A</v>
      </c>
      <c r="UZT252" s="225" t="e">
        <v>#N/A</v>
      </c>
      <c r="UZU252" s="225" t="e">
        <v>#N/A</v>
      </c>
      <c r="UZV252" s="225" t="e">
        <v>#N/A</v>
      </c>
      <c r="UZW252" s="225" t="e">
        <v>#N/A</v>
      </c>
      <c r="UZX252" s="225" t="e">
        <v>#N/A</v>
      </c>
      <c r="UZY252" s="225" t="e">
        <v>#N/A</v>
      </c>
      <c r="UZZ252" s="225" t="e">
        <v>#N/A</v>
      </c>
      <c r="VAA252" s="225" t="e">
        <v>#N/A</v>
      </c>
      <c r="VAB252" s="225" t="e">
        <v>#N/A</v>
      </c>
      <c r="VAC252" s="225" t="e">
        <v>#N/A</v>
      </c>
      <c r="VAD252" s="225" t="e">
        <v>#N/A</v>
      </c>
      <c r="VAE252" s="225" t="e">
        <v>#N/A</v>
      </c>
      <c r="VAF252" s="225" t="e">
        <v>#N/A</v>
      </c>
      <c r="VAG252" s="225" t="e">
        <v>#N/A</v>
      </c>
      <c r="VAH252" s="225" t="e">
        <v>#N/A</v>
      </c>
      <c r="VAI252" s="225" t="e">
        <v>#N/A</v>
      </c>
      <c r="VAJ252" s="225" t="e">
        <v>#N/A</v>
      </c>
      <c r="VAK252" s="225" t="e">
        <v>#N/A</v>
      </c>
      <c r="VAL252" s="225" t="e">
        <v>#N/A</v>
      </c>
      <c r="VAM252" s="225" t="e">
        <v>#N/A</v>
      </c>
      <c r="VAN252" s="225" t="e">
        <v>#N/A</v>
      </c>
      <c r="VAO252" s="225" t="e">
        <v>#N/A</v>
      </c>
      <c r="VAP252" s="225" t="e">
        <v>#N/A</v>
      </c>
      <c r="VAQ252" s="225" t="e">
        <v>#N/A</v>
      </c>
      <c r="VAR252" s="225" t="e">
        <v>#N/A</v>
      </c>
      <c r="VAS252" s="225" t="e">
        <v>#N/A</v>
      </c>
      <c r="VAT252" s="225" t="e">
        <v>#N/A</v>
      </c>
      <c r="VAU252" s="225" t="e">
        <v>#N/A</v>
      </c>
      <c r="VAV252" s="225" t="e">
        <v>#N/A</v>
      </c>
      <c r="VAW252" s="225" t="e">
        <v>#N/A</v>
      </c>
      <c r="VAX252" s="225" t="e">
        <v>#N/A</v>
      </c>
      <c r="VAY252" s="225" t="e">
        <v>#N/A</v>
      </c>
      <c r="VAZ252" s="225" t="e">
        <v>#N/A</v>
      </c>
      <c r="VBA252" s="225" t="e">
        <v>#N/A</v>
      </c>
      <c r="VBB252" s="225" t="e">
        <v>#N/A</v>
      </c>
      <c r="VBC252" s="225" t="e">
        <v>#N/A</v>
      </c>
      <c r="VBD252" s="225" t="e">
        <v>#N/A</v>
      </c>
      <c r="VBE252" s="225" t="e">
        <v>#N/A</v>
      </c>
      <c r="VBF252" s="225" t="e">
        <v>#N/A</v>
      </c>
      <c r="VBG252" s="225" t="e">
        <v>#N/A</v>
      </c>
      <c r="VBH252" s="225" t="e">
        <v>#N/A</v>
      </c>
      <c r="VBI252" s="225" t="e">
        <v>#N/A</v>
      </c>
      <c r="VBJ252" s="225" t="e">
        <v>#N/A</v>
      </c>
      <c r="VBK252" s="225" t="e">
        <v>#N/A</v>
      </c>
      <c r="VBL252" s="225" t="e">
        <v>#N/A</v>
      </c>
      <c r="VBM252" s="225" t="e">
        <v>#N/A</v>
      </c>
      <c r="VBN252" s="225" t="e">
        <v>#N/A</v>
      </c>
      <c r="VBO252" s="225" t="e">
        <v>#N/A</v>
      </c>
      <c r="VBP252" s="225" t="e">
        <v>#N/A</v>
      </c>
      <c r="VBQ252" s="225" t="e">
        <v>#N/A</v>
      </c>
      <c r="VBR252" s="225" t="e">
        <v>#N/A</v>
      </c>
      <c r="VBS252" s="225" t="e">
        <v>#N/A</v>
      </c>
      <c r="VBT252" s="225" t="e">
        <v>#N/A</v>
      </c>
      <c r="VBU252" s="225" t="e">
        <v>#N/A</v>
      </c>
      <c r="VBV252" s="225" t="e">
        <v>#N/A</v>
      </c>
      <c r="VBW252" s="225" t="e">
        <v>#N/A</v>
      </c>
      <c r="VBX252" s="225" t="e">
        <v>#N/A</v>
      </c>
      <c r="VBY252" s="225" t="e">
        <v>#N/A</v>
      </c>
      <c r="VBZ252" s="225" t="e">
        <v>#N/A</v>
      </c>
      <c r="VCA252" s="225" t="e">
        <v>#N/A</v>
      </c>
      <c r="VCB252" s="225" t="e">
        <v>#N/A</v>
      </c>
      <c r="VCC252" s="225" t="e">
        <v>#N/A</v>
      </c>
      <c r="VCD252" s="225" t="e">
        <v>#N/A</v>
      </c>
      <c r="VCE252" s="225" t="e">
        <v>#N/A</v>
      </c>
      <c r="VCF252" s="225" t="e">
        <v>#N/A</v>
      </c>
      <c r="VCG252" s="225" t="e">
        <v>#N/A</v>
      </c>
      <c r="VCH252" s="225" t="e">
        <v>#N/A</v>
      </c>
      <c r="VCI252" s="225" t="e">
        <v>#N/A</v>
      </c>
      <c r="VCJ252" s="225" t="e">
        <v>#N/A</v>
      </c>
      <c r="VCK252" s="225" t="e">
        <v>#N/A</v>
      </c>
      <c r="VCL252" s="225" t="e">
        <v>#N/A</v>
      </c>
      <c r="VCM252" s="225" t="e">
        <v>#N/A</v>
      </c>
      <c r="VCN252" s="225" t="e">
        <v>#N/A</v>
      </c>
      <c r="VCO252" s="225" t="e">
        <v>#N/A</v>
      </c>
      <c r="VCP252" s="225" t="e">
        <v>#N/A</v>
      </c>
      <c r="VCQ252" s="225" t="e">
        <v>#N/A</v>
      </c>
      <c r="VCR252" s="225" t="e">
        <v>#N/A</v>
      </c>
      <c r="VCS252" s="225" t="e">
        <v>#N/A</v>
      </c>
      <c r="VCT252" s="225" t="e">
        <v>#N/A</v>
      </c>
      <c r="VCU252" s="225" t="e">
        <v>#N/A</v>
      </c>
      <c r="VCV252" s="225" t="e">
        <v>#N/A</v>
      </c>
      <c r="VCW252" s="225" t="e">
        <v>#N/A</v>
      </c>
      <c r="VCX252" s="225" t="e">
        <v>#N/A</v>
      </c>
      <c r="VCY252" s="225" t="e">
        <v>#N/A</v>
      </c>
      <c r="VCZ252" s="225" t="e">
        <v>#N/A</v>
      </c>
      <c r="VDA252" s="225" t="e">
        <v>#N/A</v>
      </c>
      <c r="VDB252" s="225" t="e">
        <v>#N/A</v>
      </c>
      <c r="VDC252" s="225" t="e">
        <v>#N/A</v>
      </c>
      <c r="VDD252" s="225" t="e">
        <v>#N/A</v>
      </c>
      <c r="VDE252" s="225" t="e">
        <v>#N/A</v>
      </c>
      <c r="VDF252" s="225" t="e">
        <v>#N/A</v>
      </c>
      <c r="VDG252" s="225" t="e">
        <v>#N/A</v>
      </c>
      <c r="VDH252" s="225" t="e">
        <v>#N/A</v>
      </c>
      <c r="VDI252" s="225" t="e">
        <v>#N/A</v>
      </c>
      <c r="VDJ252" s="225" t="e">
        <v>#N/A</v>
      </c>
      <c r="VDK252" s="225" t="e">
        <v>#N/A</v>
      </c>
      <c r="VDL252" s="225" t="e">
        <v>#N/A</v>
      </c>
      <c r="VDM252" s="225" t="e">
        <v>#N/A</v>
      </c>
      <c r="VDN252" s="225" t="e">
        <v>#N/A</v>
      </c>
      <c r="VDO252" s="225" t="e">
        <v>#N/A</v>
      </c>
      <c r="VDP252" s="225" t="e">
        <v>#N/A</v>
      </c>
      <c r="VDQ252" s="225" t="e">
        <v>#N/A</v>
      </c>
      <c r="VDR252" s="225" t="e">
        <v>#N/A</v>
      </c>
      <c r="VDS252" s="225" t="e">
        <v>#N/A</v>
      </c>
      <c r="VDT252" s="225" t="e">
        <v>#N/A</v>
      </c>
      <c r="VDU252" s="225" t="e">
        <v>#N/A</v>
      </c>
      <c r="VDV252" s="225" t="e">
        <v>#N/A</v>
      </c>
      <c r="VDW252" s="225" t="e">
        <v>#N/A</v>
      </c>
      <c r="VDX252" s="225" t="e">
        <v>#N/A</v>
      </c>
      <c r="VDY252" s="225" t="e">
        <v>#N/A</v>
      </c>
      <c r="VDZ252" s="225" t="e">
        <v>#N/A</v>
      </c>
      <c r="VEA252" s="225" t="e">
        <v>#N/A</v>
      </c>
      <c r="VEB252" s="225" t="e">
        <v>#N/A</v>
      </c>
      <c r="VEC252" s="225" t="e">
        <v>#N/A</v>
      </c>
      <c r="VED252" s="225" t="e">
        <v>#N/A</v>
      </c>
      <c r="VEE252" s="225" t="e">
        <v>#N/A</v>
      </c>
      <c r="VEF252" s="225" t="e">
        <v>#N/A</v>
      </c>
      <c r="VEG252" s="225" t="e">
        <v>#N/A</v>
      </c>
      <c r="VEH252" s="225" t="e">
        <v>#N/A</v>
      </c>
      <c r="VEI252" s="225" t="e">
        <v>#N/A</v>
      </c>
      <c r="VEJ252" s="225" t="e">
        <v>#N/A</v>
      </c>
      <c r="VEK252" s="225" t="e">
        <v>#N/A</v>
      </c>
      <c r="VEL252" s="225" t="e">
        <v>#N/A</v>
      </c>
      <c r="VEM252" s="225" t="e">
        <v>#N/A</v>
      </c>
      <c r="VEN252" s="225" t="e">
        <v>#N/A</v>
      </c>
      <c r="VEO252" s="225" t="e">
        <v>#N/A</v>
      </c>
      <c r="VEP252" s="225" t="e">
        <v>#N/A</v>
      </c>
      <c r="VEQ252" s="225" t="e">
        <v>#N/A</v>
      </c>
      <c r="VER252" s="225" t="e">
        <v>#N/A</v>
      </c>
      <c r="VES252" s="225" t="e">
        <v>#N/A</v>
      </c>
      <c r="VET252" s="225" t="e">
        <v>#N/A</v>
      </c>
      <c r="VEU252" s="225" t="e">
        <v>#N/A</v>
      </c>
      <c r="VEV252" s="225" t="e">
        <v>#N/A</v>
      </c>
      <c r="VEW252" s="225" t="e">
        <v>#N/A</v>
      </c>
      <c r="VEX252" s="225" t="e">
        <v>#N/A</v>
      </c>
      <c r="VEY252" s="225" t="e">
        <v>#N/A</v>
      </c>
      <c r="VEZ252" s="225" t="e">
        <v>#N/A</v>
      </c>
      <c r="VFA252" s="225" t="e">
        <v>#N/A</v>
      </c>
      <c r="VFB252" s="225" t="e">
        <v>#N/A</v>
      </c>
      <c r="VFC252" s="225" t="e">
        <v>#N/A</v>
      </c>
      <c r="VFD252" s="225" t="e">
        <v>#N/A</v>
      </c>
      <c r="VFE252" s="225" t="e">
        <v>#N/A</v>
      </c>
      <c r="VFF252" s="225" t="e">
        <v>#N/A</v>
      </c>
      <c r="VFG252" s="225" t="e">
        <v>#N/A</v>
      </c>
      <c r="VFH252" s="225" t="e">
        <v>#N/A</v>
      </c>
      <c r="VFI252" s="225" t="e">
        <v>#N/A</v>
      </c>
      <c r="VFJ252" s="225" t="e">
        <v>#N/A</v>
      </c>
      <c r="VFK252" s="225" t="e">
        <v>#N/A</v>
      </c>
      <c r="VFL252" s="225" t="e">
        <v>#N/A</v>
      </c>
      <c r="VFM252" s="225" t="e">
        <v>#N/A</v>
      </c>
      <c r="VFN252" s="225" t="e">
        <v>#N/A</v>
      </c>
      <c r="VFO252" s="225" t="e">
        <v>#N/A</v>
      </c>
      <c r="VFP252" s="225" t="e">
        <v>#N/A</v>
      </c>
      <c r="VFQ252" s="225" t="e">
        <v>#N/A</v>
      </c>
      <c r="VFR252" s="225" t="e">
        <v>#N/A</v>
      </c>
      <c r="VFS252" s="225" t="e">
        <v>#N/A</v>
      </c>
      <c r="VFT252" s="225" t="e">
        <v>#N/A</v>
      </c>
      <c r="VFU252" s="225" t="e">
        <v>#N/A</v>
      </c>
      <c r="VFV252" s="225" t="e">
        <v>#N/A</v>
      </c>
      <c r="VFW252" s="225" t="e">
        <v>#N/A</v>
      </c>
      <c r="VFX252" s="225" t="e">
        <v>#N/A</v>
      </c>
      <c r="VFY252" s="225" t="e">
        <v>#N/A</v>
      </c>
      <c r="VFZ252" s="225" t="e">
        <v>#N/A</v>
      </c>
      <c r="VGA252" s="225" t="e">
        <v>#N/A</v>
      </c>
      <c r="VGB252" s="225" t="e">
        <v>#N/A</v>
      </c>
      <c r="VGC252" s="225" t="e">
        <v>#N/A</v>
      </c>
      <c r="VGD252" s="225" t="e">
        <v>#N/A</v>
      </c>
      <c r="VGE252" s="225" t="e">
        <v>#N/A</v>
      </c>
      <c r="VGF252" s="225" t="e">
        <v>#N/A</v>
      </c>
      <c r="VGG252" s="225" t="e">
        <v>#N/A</v>
      </c>
      <c r="VGH252" s="225" t="e">
        <v>#N/A</v>
      </c>
      <c r="VGI252" s="225" t="e">
        <v>#N/A</v>
      </c>
      <c r="VGJ252" s="225" t="e">
        <v>#N/A</v>
      </c>
      <c r="VGK252" s="225" t="e">
        <v>#N/A</v>
      </c>
      <c r="VGL252" s="225" t="e">
        <v>#N/A</v>
      </c>
      <c r="VGM252" s="225" t="e">
        <v>#N/A</v>
      </c>
      <c r="VGN252" s="225" t="e">
        <v>#N/A</v>
      </c>
      <c r="VGO252" s="225" t="e">
        <v>#N/A</v>
      </c>
      <c r="VGP252" s="225" t="e">
        <v>#N/A</v>
      </c>
      <c r="VGQ252" s="225" t="e">
        <v>#N/A</v>
      </c>
      <c r="VGR252" s="225" t="e">
        <v>#N/A</v>
      </c>
      <c r="VGS252" s="225" t="e">
        <v>#N/A</v>
      </c>
      <c r="VGT252" s="225" t="e">
        <v>#N/A</v>
      </c>
      <c r="VGU252" s="225" t="e">
        <v>#N/A</v>
      </c>
      <c r="VGV252" s="225" t="e">
        <v>#N/A</v>
      </c>
      <c r="VGW252" s="225" t="e">
        <v>#N/A</v>
      </c>
      <c r="VGX252" s="225" t="e">
        <v>#N/A</v>
      </c>
      <c r="VGY252" s="225" t="e">
        <v>#N/A</v>
      </c>
      <c r="VGZ252" s="225" t="e">
        <v>#N/A</v>
      </c>
      <c r="VHA252" s="225" t="e">
        <v>#N/A</v>
      </c>
      <c r="VHB252" s="225" t="e">
        <v>#N/A</v>
      </c>
      <c r="VHC252" s="225" t="e">
        <v>#N/A</v>
      </c>
      <c r="VHD252" s="225" t="e">
        <v>#N/A</v>
      </c>
      <c r="VHE252" s="225" t="e">
        <v>#N/A</v>
      </c>
      <c r="VHF252" s="225" t="e">
        <v>#N/A</v>
      </c>
      <c r="VHG252" s="225" t="e">
        <v>#N/A</v>
      </c>
      <c r="VHH252" s="225" t="e">
        <v>#N/A</v>
      </c>
      <c r="VHI252" s="225" t="e">
        <v>#N/A</v>
      </c>
      <c r="VHJ252" s="225" t="e">
        <v>#N/A</v>
      </c>
      <c r="VHK252" s="225" t="e">
        <v>#N/A</v>
      </c>
      <c r="VHL252" s="225" t="e">
        <v>#N/A</v>
      </c>
      <c r="VHM252" s="225" t="e">
        <v>#N/A</v>
      </c>
      <c r="VHN252" s="225" t="e">
        <v>#N/A</v>
      </c>
      <c r="VHO252" s="225" t="e">
        <v>#N/A</v>
      </c>
      <c r="VHP252" s="225" t="e">
        <v>#N/A</v>
      </c>
      <c r="VHQ252" s="225" t="e">
        <v>#N/A</v>
      </c>
      <c r="VHR252" s="225" t="e">
        <v>#N/A</v>
      </c>
      <c r="VHS252" s="225" t="e">
        <v>#N/A</v>
      </c>
      <c r="VHT252" s="225" t="e">
        <v>#N/A</v>
      </c>
      <c r="VHU252" s="225" t="e">
        <v>#N/A</v>
      </c>
      <c r="VHV252" s="225" t="e">
        <v>#N/A</v>
      </c>
      <c r="VHW252" s="225" t="e">
        <v>#N/A</v>
      </c>
      <c r="VHX252" s="225" t="e">
        <v>#N/A</v>
      </c>
      <c r="VHY252" s="225" t="e">
        <v>#N/A</v>
      </c>
      <c r="VHZ252" s="225" t="e">
        <v>#N/A</v>
      </c>
      <c r="VIA252" s="225" t="e">
        <v>#N/A</v>
      </c>
      <c r="VIB252" s="225" t="e">
        <v>#N/A</v>
      </c>
      <c r="VIC252" s="225" t="e">
        <v>#N/A</v>
      </c>
      <c r="VID252" s="225" t="e">
        <v>#N/A</v>
      </c>
      <c r="VIE252" s="225" t="e">
        <v>#N/A</v>
      </c>
      <c r="VIF252" s="225" t="e">
        <v>#N/A</v>
      </c>
      <c r="VIG252" s="225" t="e">
        <v>#N/A</v>
      </c>
      <c r="VIH252" s="225" t="e">
        <v>#N/A</v>
      </c>
      <c r="VII252" s="225" t="e">
        <v>#N/A</v>
      </c>
      <c r="VIJ252" s="225" t="e">
        <v>#N/A</v>
      </c>
      <c r="VIK252" s="225" t="e">
        <v>#N/A</v>
      </c>
      <c r="VIL252" s="225" t="e">
        <v>#N/A</v>
      </c>
      <c r="VIM252" s="225" t="e">
        <v>#N/A</v>
      </c>
      <c r="VIN252" s="225" t="e">
        <v>#N/A</v>
      </c>
      <c r="VIO252" s="225" t="e">
        <v>#N/A</v>
      </c>
      <c r="VIP252" s="225" t="e">
        <v>#N/A</v>
      </c>
      <c r="VIQ252" s="225" t="e">
        <v>#N/A</v>
      </c>
      <c r="VIR252" s="225" t="e">
        <v>#N/A</v>
      </c>
      <c r="VIS252" s="225" t="e">
        <v>#N/A</v>
      </c>
      <c r="VIT252" s="225" t="e">
        <v>#N/A</v>
      </c>
      <c r="VIU252" s="225" t="e">
        <v>#N/A</v>
      </c>
      <c r="VIV252" s="225" t="e">
        <v>#N/A</v>
      </c>
      <c r="VIW252" s="225" t="e">
        <v>#N/A</v>
      </c>
      <c r="VIX252" s="225" t="e">
        <v>#N/A</v>
      </c>
      <c r="VIY252" s="225" t="e">
        <v>#N/A</v>
      </c>
      <c r="VIZ252" s="225" t="e">
        <v>#N/A</v>
      </c>
      <c r="VJA252" s="225" t="e">
        <v>#N/A</v>
      </c>
      <c r="VJB252" s="225" t="e">
        <v>#N/A</v>
      </c>
      <c r="VJC252" s="225" t="e">
        <v>#N/A</v>
      </c>
      <c r="VJD252" s="225" t="e">
        <v>#N/A</v>
      </c>
      <c r="VJE252" s="225" t="e">
        <v>#N/A</v>
      </c>
      <c r="VJF252" s="225" t="e">
        <v>#N/A</v>
      </c>
      <c r="VJG252" s="225" t="e">
        <v>#N/A</v>
      </c>
      <c r="VJH252" s="225" t="e">
        <v>#N/A</v>
      </c>
      <c r="VJI252" s="225" t="e">
        <v>#N/A</v>
      </c>
      <c r="VJJ252" s="225" t="e">
        <v>#N/A</v>
      </c>
      <c r="VJK252" s="225" t="e">
        <v>#N/A</v>
      </c>
      <c r="VJL252" s="225" t="e">
        <v>#N/A</v>
      </c>
      <c r="VJM252" s="225" t="e">
        <v>#N/A</v>
      </c>
      <c r="VJN252" s="225" t="e">
        <v>#N/A</v>
      </c>
      <c r="VJO252" s="225" t="e">
        <v>#N/A</v>
      </c>
      <c r="VJP252" s="225" t="e">
        <v>#N/A</v>
      </c>
      <c r="VJQ252" s="225" t="e">
        <v>#N/A</v>
      </c>
      <c r="VJR252" s="225" t="e">
        <v>#N/A</v>
      </c>
      <c r="VJS252" s="225" t="e">
        <v>#N/A</v>
      </c>
      <c r="VJT252" s="225" t="e">
        <v>#N/A</v>
      </c>
      <c r="VJU252" s="225" t="e">
        <v>#N/A</v>
      </c>
      <c r="VJV252" s="225" t="e">
        <v>#N/A</v>
      </c>
      <c r="VJW252" s="225" t="e">
        <v>#N/A</v>
      </c>
      <c r="VJX252" s="225" t="e">
        <v>#N/A</v>
      </c>
      <c r="VJY252" s="225" t="e">
        <v>#N/A</v>
      </c>
      <c r="VJZ252" s="225" t="e">
        <v>#N/A</v>
      </c>
      <c r="VKA252" s="225" t="e">
        <v>#N/A</v>
      </c>
      <c r="VKB252" s="225" t="e">
        <v>#N/A</v>
      </c>
      <c r="VKC252" s="225" t="e">
        <v>#N/A</v>
      </c>
      <c r="VKD252" s="225" t="e">
        <v>#N/A</v>
      </c>
      <c r="VKE252" s="225" t="e">
        <v>#N/A</v>
      </c>
      <c r="VKF252" s="225" t="e">
        <v>#N/A</v>
      </c>
      <c r="VKG252" s="225" t="e">
        <v>#N/A</v>
      </c>
      <c r="VKH252" s="225" t="e">
        <v>#N/A</v>
      </c>
      <c r="VKI252" s="225" t="e">
        <v>#N/A</v>
      </c>
      <c r="VKJ252" s="225" t="e">
        <v>#N/A</v>
      </c>
      <c r="VKK252" s="225" t="e">
        <v>#N/A</v>
      </c>
      <c r="VKL252" s="225" t="e">
        <v>#N/A</v>
      </c>
      <c r="VKM252" s="225" t="e">
        <v>#N/A</v>
      </c>
      <c r="VKN252" s="225" t="e">
        <v>#N/A</v>
      </c>
      <c r="VKO252" s="225" t="e">
        <v>#N/A</v>
      </c>
      <c r="VKP252" s="225" t="e">
        <v>#N/A</v>
      </c>
      <c r="VKQ252" s="225" t="e">
        <v>#N/A</v>
      </c>
      <c r="VKR252" s="225" t="e">
        <v>#N/A</v>
      </c>
      <c r="VKS252" s="225" t="e">
        <v>#N/A</v>
      </c>
      <c r="VKT252" s="225" t="e">
        <v>#N/A</v>
      </c>
      <c r="VKU252" s="225" t="e">
        <v>#N/A</v>
      </c>
      <c r="VKV252" s="225" t="e">
        <v>#N/A</v>
      </c>
      <c r="VKW252" s="225" t="e">
        <v>#N/A</v>
      </c>
      <c r="VKX252" s="225" t="e">
        <v>#N/A</v>
      </c>
      <c r="VKY252" s="225" t="e">
        <v>#N/A</v>
      </c>
      <c r="VKZ252" s="225" t="e">
        <v>#N/A</v>
      </c>
      <c r="VLA252" s="225" t="e">
        <v>#N/A</v>
      </c>
      <c r="VLB252" s="225" t="e">
        <v>#N/A</v>
      </c>
      <c r="VLC252" s="225" t="e">
        <v>#N/A</v>
      </c>
      <c r="VLD252" s="225" t="e">
        <v>#N/A</v>
      </c>
      <c r="VLE252" s="225" t="e">
        <v>#N/A</v>
      </c>
      <c r="VLF252" s="225" t="e">
        <v>#N/A</v>
      </c>
      <c r="VLG252" s="225" t="e">
        <v>#N/A</v>
      </c>
      <c r="VLH252" s="225" t="e">
        <v>#N/A</v>
      </c>
      <c r="VLI252" s="225" t="e">
        <v>#N/A</v>
      </c>
      <c r="VLJ252" s="225" t="e">
        <v>#N/A</v>
      </c>
      <c r="VLK252" s="225" t="e">
        <v>#N/A</v>
      </c>
      <c r="VLL252" s="225" t="e">
        <v>#N/A</v>
      </c>
      <c r="VLM252" s="225" t="e">
        <v>#N/A</v>
      </c>
      <c r="VLN252" s="225" t="e">
        <v>#N/A</v>
      </c>
      <c r="VLO252" s="225" t="e">
        <v>#N/A</v>
      </c>
      <c r="VLP252" s="225" t="e">
        <v>#N/A</v>
      </c>
      <c r="VLQ252" s="225" t="e">
        <v>#N/A</v>
      </c>
      <c r="VLR252" s="225" t="e">
        <v>#N/A</v>
      </c>
      <c r="VLS252" s="225" t="e">
        <v>#N/A</v>
      </c>
      <c r="VLT252" s="225" t="e">
        <v>#N/A</v>
      </c>
      <c r="VLU252" s="225" t="e">
        <v>#N/A</v>
      </c>
      <c r="VLV252" s="225" t="e">
        <v>#N/A</v>
      </c>
      <c r="VLW252" s="225" t="e">
        <v>#N/A</v>
      </c>
      <c r="VLX252" s="225" t="e">
        <v>#N/A</v>
      </c>
      <c r="VLY252" s="225" t="e">
        <v>#N/A</v>
      </c>
      <c r="VLZ252" s="225" t="e">
        <v>#N/A</v>
      </c>
      <c r="VMA252" s="225" t="e">
        <v>#N/A</v>
      </c>
      <c r="VMB252" s="225" t="e">
        <v>#N/A</v>
      </c>
      <c r="VMC252" s="225" t="e">
        <v>#N/A</v>
      </c>
      <c r="VMD252" s="225" t="e">
        <v>#N/A</v>
      </c>
      <c r="VME252" s="225" t="e">
        <v>#N/A</v>
      </c>
      <c r="VMF252" s="225" t="e">
        <v>#N/A</v>
      </c>
      <c r="VMG252" s="225" t="e">
        <v>#N/A</v>
      </c>
      <c r="VMH252" s="225" t="e">
        <v>#N/A</v>
      </c>
      <c r="VMI252" s="225" t="e">
        <v>#N/A</v>
      </c>
      <c r="VMJ252" s="225" t="e">
        <v>#N/A</v>
      </c>
      <c r="VMK252" s="225" t="e">
        <v>#N/A</v>
      </c>
      <c r="VML252" s="225" t="e">
        <v>#N/A</v>
      </c>
      <c r="VMM252" s="225" t="e">
        <v>#N/A</v>
      </c>
      <c r="VMN252" s="225" t="e">
        <v>#N/A</v>
      </c>
      <c r="VMO252" s="225" t="e">
        <v>#N/A</v>
      </c>
      <c r="VMP252" s="225" t="e">
        <v>#N/A</v>
      </c>
      <c r="VMQ252" s="225" t="e">
        <v>#N/A</v>
      </c>
      <c r="VMR252" s="225" t="e">
        <v>#N/A</v>
      </c>
      <c r="VMS252" s="225" t="e">
        <v>#N/A</v>
      </c>
      <c r="VMT252" s="225" t="e">
        <v>#N/A</v>
      </c>
      <c r="VMU252" s="225" t="e">
        <v>#N/A</v>
      </c>
      <c r="VMV252" s="225" t="e">
        <v>#N/A</v>
      </c>
      <c r="VMW252" s="225" t="e">
        <v>#N/A</v>
      </c>
      <c r="VMX252" s="225" t="e">
        <v>#N/A</v>
      </c>
      <c r="VMY252" s="225" t="e">
        <v>#N/A</v>
      </c>
      <c r="VMZ252" s="225" t="e">
        <v>#N/A</v>
      </c>
      <c r="VNA252" s="225" t="e">
        <v>#N/A</v>
      </c>
      <c r="VNB252" s="225" t="e">
        <v>#N/A</v>
      </c>
      <c r="VNC252" s="225" t="e">
        <v>#N/A</v>
      </c>
      <c r="VND252" s="225" t="e">
        <v>#N/A</v>
      </c>
      <c r="VNE252" s="225" t="e">
        <v>#N/A</v>
      </c>
      <c r="VNF252" s="225" t="e">
        <v>#N/A</v>
      </c>
      <c r="VNG252" s="225" t="e">
        <v>#N/A</v>
      </c>
      <c r="VNH252" s="225" t="e">
        <v>#N/A</v>
      </c>
      <c r="VNI252" s="225" t="e">
        <v>#N/A</v>
      </c>
      <c r="VNJ252" s="225" t="e">
        <v>#N/A</v>
      </c>
      <c r="VNK252" s="225" t="e">
        <v>#N/A</v>
      </c>
      <c r="VNL252" s="225" t="e">
        <v>#N/A</v>
      </c>
      <c r="VNM252" s="225" t="e">
        <v>#N/A</v>
      </c>
      <c r="VNN252" s="225" t="e">
        <v>#N/A</v>
      </c>
      <c r="VNO252" s="225" t="e">
        <v>#N/A</v>
      </c>
      <c r="VNP252" s="225" t="e">
        <v>#N/A</v>
      </c>
      <c r="VNQ252" s="225" t="e">
        <v>#N/A</v>
      </c>
      <c r="VNR252" s="225" t="e">
        <v>#N/A</v>
      </c>
      <c r="VNS252" s="225" t="e">
        <v>#N/A</v>
      </c>
      <c r="VNT252" s="225" t="e">
        <v>#N/A</v>
      </c>
      <c r="VNU252" s="225" t="e">
        <v>#N/A</v>
      </c>
      <c r="VNV252" s="225" t="e">
        <v>#N/A</v>
      </c>
      <c r="VNW252" s="225" t="e">
        <v>#N/A</v>
      </c>
      <c r="VNX252" s="225" t="e">
        <v>#N/A</v>
      </c>
      <c r="VNY252" s="225" t="e">
        <v>#N/A</v>
      </c>
      <c r="VNZ252" s="225" t="e">
        <v>#N/A</v>
      </c>
      <c r="VOA252" s="225" t="e">
        <v>#N/A</v>
      </c>
      <c r="VOB252" s="225" t="e">
        <v>#N/A</v>
      </c>
      <c r="VOC252" s="225" t="e">
        <v>#N/A</v>
      </c>
      <c r="VOD252" s="225" t="e">
        <v>#N/A</v>
      </c>
      <c r="VOE252" s="225" t="e">
        <v>#N/A</v>
      </c>
      <c r="VOF252" s="225" t="e">
        <v>#N/A</v>
      </c>
      <c r="VOG252" s="225" t="e">
        <v>#N/A</v>
      </c>
      <c r="VOH252" s="225" t="e">
        <v>#N/A</v>
      </c>
      <c r="VOI252" s="225" t="e">
        <v>#N/A</v>
      </c>
      <c r="VOJ252" s="225" t="e">
        <v>#N/A</v>
      </c>
      <c r="VOK252" s="225" t="e">
        <v>#N/A</v>
      </c>
      <c r="VOL252" s="225" t="e">
        <v>#N/A</v>
      </c>
      <c r="VOM252" s="225" t="e">
        <v>#N/A</v>
      </c>
      <c r="VON252" s="225" t="e">
        <v>#N/A</v>
      </c>
      <c r="VOO252" s="225" t="e">
        <v>#N/A</v>
      </c>
      <c r="VOP252" s="225" t="e">
        <v>#N/A</v>
      </c>
      <c r="VOQ252" s="225" t="e">
        <v>#N/A</v>
      </c>
      <c r="VOR252" s="225" t="e">
        <v>#N/A</v>
      </c>
      <c r="VOS252" s="225" t="e">
        <v>#N/A</v>
      </c>
      <c r="VOT252" s="225" t="e">
        <v>#N/A</v>
      </c>
      <c r="VOU252" s="225" t="e">
        <v>#N/A</v>
      </c>
      <c r="VOV252" s="225" t="e">
        <v>#N/A</v>
      </c>
      <c r="VOW252" s="225" t="e">
        <v>#N/A</v>
      </c>
      <c r="VOX252" s="225" t="e">
        <v>#N/A</v>
      </c>
      <c r="VOY252" s="225" t="e">
        <v>#N/A</v>
      </c>
      <c r="VOZ252" s="225" t="e">
        <v>#N/A</v>
      </c>
      <c r="VPA252" s="225" t="e">
        <v>#N/A</v>
      </c>
      <c r="VPB252" s="225" t="e">
        <v>#N/A</v>
      </c>
      <c r="VPC252" s="225" t="e">
        <v>#N/A</v>
      </c>
      <c r="VPD252" s="225" t="e">
        <v>#N/A</v>
      </c>
      <c r="VPE252" s="225" t="e">
        <v>#N/A</v>
      </c>
      <c r="VPF252" s="225" t="e">
        <v>#N/A</v>
      </c>
      <c r="VPG252" s="225" t="e">
        <v>#N/A</v>
      </c>
      <c r="VPH252" s="225" t="e">
        <v>#N/A</v>
      </c>
      <c r="VPI252" s="225" t="e">
        <v>#N/A</v>
      </c>
      <c r="VPJ252" s="225" t="e">
        <v>#N/A</v>
      </c>
      <c r="VPK252" s="225" t="e">
        <v>#N/A</v>
      </c>
      <c r="VPL252" s="225" t="e">
        <v>#N/A</v>
      </c>
      <c r="VPM252" s="225" t="e">
        <v>#N/A</v>
      </c>
      <c r="VPN252" s="225" t="e">
        <v>#N/A</v>
      </c>
      <c r="VPO252" s="225" t="e">
        <v>#N/A</v>
      </c>
      <c r="VPP252" s="225" t="e">
        <v>#N/A</v>
      </c>
      <c r="VPQ252" s="225" t="e">
        <v>#N/A</v>
      </c>
      <c r="VPR252" s="225" t="e">
        <v>#N/A</v>
      </c>
      <c r="VPS252" s="225" t="e">
        <v>#N/A</v>
      </c>
      <c r="VPT252" s="225" t="e">
        <v>#N/A</v>
      </c>
      <c r="VPU252" s="225" t="e">
        <v>#N/A</v>
      </c>
      <c r="VPV252" s="225" t="e">
        <v>#N/A</v>
      </c>
      <c r="VPW252" s="225" t="e">
        <v>#N/A</v>
      </c>
      <c r="VPX252" s="225" t="e">
        <v>#N/A</v>
      </c>
      <c r="VPY252" s="225" t="e">
        <v>#N/A</v>
      </c>
      <c r="VPZ252" s="225" t="e">
        <v>#N/A</v>
      </c>
      <c r="VQA252" s="225" t="e">
        <v>#N/A</v>
      </c>
      <c r="VQB252" s="225" t="e">
        <v>#N/A</v>
      </c>
      <c r="VQC252" s="225" t="e">
        <v>#N/A</v>
      </c>
      <c r="VQD252" s="225" t="e">
        <v>#N/A</v>
      </c>
      <c r="VQE252" s="225" t="e">
        <v>#N/A</v>
      </c>
      <c r="VQF252" s="225" t="e">
        <v>#N/A</v>
      </c>
      <c r="VQG252" s="225" t="e">
        <v>#N/A</v>
      </c>
      <c r="VQH252" s="225" t="e">
        <v>#N/A</v>
      </c>
      <c r="VQI252" s="225" t="e">
        <v>#N/A</v>
      </c>
      <c r="VQJ252" s="225" t="e">
        <v>#N/A</v>
      </c>
      <c r="VQK252" s="225" t="e">
        <v>#N/A</v>
      </c>
      <c r="VQL252" s="225" t="e">
        <v>#N/A</v>
      </c>
      <c r="VQM252" s="225" t="e">
        <v>#N/A</v>
      </c>
      <c r="VQN252" s="225" t="e">
        <v>#N/A</v>
      </c>
      <c r="VQO252" s="225" t="e">
        <v>#N/A</v>
      </c>
      <c r="VQP252" s="225" t="e">
        <v>#N/A</v>
      </c>
      <c r="VQQ252" s="225" t="e">
        <v>#N/A</v>
      </c>
      <c r="VQR252" s="225" t="e">
        <v>#N/A</v>
      </c>
      <c r="VQS252" s="225" t="e">
        <v>#N/A</v>
      </c>
      <c r="VQT252" s="225" t="e">
        <v>#N/A</v>
      </c>
      <c r="VQU252" s="225" t="e">
        <v>#N/A</v>
      </c>
      <c r="VQV252" s="225" t="e">
        <v>#N/A</v>
      </c>
      <c r="VQW252" s="225" t="e">
        <v>#N/A</v>
      </c>
      <c r="VQX252" s="225" t="e">
        <v>#N/A</v>
      </c>
      <c r="VQY252" s="225" t="e">
        <v>#N/A</v>
      </c>
      <c r="VQZ252" s="225" t="e">
        <v>#N/A</v>
      </c>
      <c r="VRA252" s="225" t="e">
        <v>#N/A</v>
      </c>
      <c r="VRB252" s="225" t="e">
        <v>#N/A</v>
      </c>
      <c r="VRC252" s="225" t="e">
        <v>#N/A</v>
      </c>
      <c r="VRD252" s="225" t="e">
        <v>#N/A</v>
      </c>
      <c r="VRE252" s="225" t="e">
        <v>#N/A</v>
      </c>
      <c r="VRF252" s="225" t="e">
        <v>#N/A</v>
      </c>
      <c r="VRG252" s="225" t="e">
        <v>#N/A</v>
      </c>
      <c r="VRH252" s="225" t="e">
        <v>#N/A</v>
      </c>
      <c r="VRI252" s="225" t="e">
        <v>#N/A</v>
      </c>
      <c r="VRJ252" s="225" t="e">
        <v>#N/A</v>
      </c>
      <c r="VRK252" s="225" t="e">
        <v>#N/A</v>
      </c>
      <c r="VRL252" s="225" t="e">
        <v>#N/A</v>
      </c>
      <c r="VRM252" s="225" t="e">
        <v>#N/A</v>
      </c>
      <c r="VRN252" s="225" t="e">
        <v>#N/A</v>
      </c>
      <c r="VRO252" s="225" t="e">
        <v>#N/A</v>
      </c>
      <c r="VRP252" s="225" t="e">
        <v>#N/A</v>
      </c>
      <c r="VRQ252" s="225" t="e">
        <v>#N/A</v>
      </c>
      <c r="VRR252" s="225" t="e">
        <v>#N/A</v>
      </c>
      <c r="VRS252" s="225" t="e">
        <v>#N/A</v>
      </c>
      <c r="VRT252" s="225" t="e">
        <v>#N/A</v>
      </c>
      <c r="VRU252" s="225" t="e">
        <v>#N/A</v>
      </c>
      <c r="VRV252" s="225" t="e">
        <v>#N/A</v>
      </c>
      <c r="VRW252" s="225" t="e">
        <v>#N/A</v>
      </c>
      <c r="VRX252" s="225" t="e">
        <v>#N/A</v>
      </c>
      <c r="VRY252" s="225" t="e">
        <v>#N/A</v>
      </c>
      <c r="VRZ252" s="225" t="e">
        <v>#N/A</v>
      </c>
      <c r="VSA252" s="225" t="e">
        <v>#N/A</v>
      </c>
      <c r="VSB252" s="225" t="e">
        <v>#N/A</v>
      </c>
      <c r="VSC252" s="225" t="e">
        <v>#N/A</v>
      </c>
      <c r="VSD252" s="225" t="e">
        <v>#N/A</v>
      </c>
      <c r="VSE252" s="225" t="e">
        <v>#N/A</v>
      </c>
      <c r="VSF252" s="225" t="e">
        <v>#N/A</v>
      </c>
      <c r="VSG252" s="225" t="e">
        <v>#N/A</v>
      </c>
      <c r="VSH252" s="225" t="e">
        <v>#N/A</v>
      </c>
      <c r="VSI252" s="225" t="e">
        <v>#N/A</v>
      </c>
      <c r="VSJ252" s="225" t="e">
        <v>#N/A</v>
      </c>
      <c r="VSK252" s="225" t="e">
        <v>#N/A</v>
      </c>
      <c r="VSL252" s="225" t="e">
        <v>#N/A</v>
      </c>
      <c r="VSM252" s="225" t="e">
        <v>#N/A</v>
      </c>
      <c r="VSN252" s="225" t="e">
        <v>#N/A</v>
      </c>
      <c r="VSO252" s="225" t="e">
        <v>#N/A</v>
      </c>
      <c r="VSP252" s="225" t="e">
        <v>#N/A</v>
      </c>
      <c r="VSQ252" s="225" t="e">
        <v>#N/A</v>
      </c>
      <c r="VSR252" s="225" t="e">
        <v>#N/A</v>
      </c>
      <c r="VSS252" s="225" t="e">
        <v>#N/A</v>
      </c>
      <c r="VST252" s="225" t="e">
        <v>#N/A</v>
      </c>
      <c r="VSU252" s="225" t="e">
        <v>#N/A</v>
      </c>
      <c r="VSV252" s="225" t="e">
        <v>#N/A</v>
      </c>
      <c r="VSW252" s="225" t="e">
        <v>#N/A</v>
      </c>
      <c r="VSX252" s="225" t="e">
        <v>#N/A</v>
      </c>
      <c r="VSY252" s="225" t="e">
        <v>#N/A</v>
      </c>
      <c r="VSZ252" s="225" t="e">
        <v>#N/A</v>
      </c>
      <c r="VTA252" s="225" t="e">
        <v>#N/A</v>
      </c>
      <c r="VTB252" s="225" t="e">
        <v>#N/A</v>
      </c>
      <c r="VTC252" s="225" t="e">
        <v>#N/A</v>
      </c>
      <c r="VTD252" s="225" t="e">
        <v>#N/A</v>
      </c>
      <c r="VTE252" s="225" t="e">
        <v>#N/A</v>
      </c>
      <c r="VTF252" s="225" t="e">
        <v>#N/A</v>
      </c>
      <c r="VTG252" s="225" t="e">
        <v>#N/A</v>
      </c>
      <c r="VTH252" s="225" t="e">
        <v>#N/A</v>
      </c>
      <c r="VTI252" s="225" t="e">
        <v>#N/A</v>
      </c>
      <c r="VTJ252" s="225" t="e">
        <v>#N/A</v>
      </c>
      <c r="VTK252" s="225" t="e">
        <v>#N/A</v>
      </c>
      <c r="VTL252" s="225" t="e">
        <v>#N/A</v>
      </c>
      <c r="VTM252" s="225" t="e">
        <v>#N/A</v>
      </c>
      <c r="VTN252" s="225" t="e">
        <v>#N/A</v>
      </c>
      <c r="VTO252" s="225" t="e">
        <v>#N/A</v>
      </c>
      <c r="VTP252" s="225" t="e">
        <v>#N/A</v>
      </c>
      <c r="VTQ252" s="225" t="e">
        <v>#N/A</v>
      </c>
      <c r="VTR252" s="225" t="e">
        <v>#N/A</v>
      </c>
      <c r="VTS252" s="225" t="e">
        <v>#N/A</v>
      </c>
      <c r="VTT252" s="225" t="e">
        <v>#N/A</v>
      </c>
      <c r="VTU252" s="225" t="e">
        <v>#N/A</v>
      </c>
      <c r="VTV252" s="225" t="e">
        <v>#N/A</v>
      </c>
      <c r="VTW252" s="225" t="e">
        <v>#N/A</v>
      </c>
      <c r="VTX252" s="225" t="e">
        <v>#N/A</v>
      </c>
      <c r="VTY252" s="225" t="e">
        <v>#N/A</v>
      </c>
      <c r="VTZ252" s="225" t="e">
        <v>#N/A</v>
      </c>
      <c r="VUA252" s="225" t="e">
        <v>#N/A</v>
      </c>
      <c r="VUB252" s="225" t="e">
        <v>#N/A</v>
      </c>
      <c r="VUC252" s="225" t="e">
        <v>#N/A</v>
      </c>
      <c r="VUD252" s="225" t="e">
        <v>#N/A</v>
      </c>
      <c r="VUE252" s="225" t="e">
        <v>#N/A</v>
      </c>
      <c r="VUF252" s="225" t="e">
        <v>#N/A</v>
      </c>
      <c r="VUG252" s="225" t="e">
        <v>#N/A</v>
      </c>
      <c r="VUH252" s="225" t="e">
        <v>#N/A</v>
      </c>
      <c r="VUI252" s="225" t="e">
        <v>#N/A</v>
      </c>
      <c r="VUJ252" s="225" t="e">
        <v>#N/A</v>
      </c>
      <c r="VUK252" s="225" t="e">
        <v>#N/A</v>
      </c>
      <c r="VUL252" s="225" t="e">
        <v>#N/A</v>
      </c>
      <c r="VUM252" s="225" t="e">
        <v>#N/A</v>
      </c>
      <c r="VUN252" s="225" t="e">
        <v>#N/A</v>
      </c>
      <c r="VUO252" s="225" t="e">
        <v>#N/A</v>
      </c>
      <c r="VUP252" s="225" t="e">
        <v>#N/A</v>
      </c>
      <c r="VUQ252" s="225" t="e">
        <v>#N/A</v>
      </c>
      <c r="VUR252" s="225" t="e">
        <v>#N/A</v>
      </c>
      <c r="VUS252" s="225" t="e">
        <v>#N/A</v>
      </c>
      <c r="VUT252" s="225" t="e">
        <v>#N/A</v>
      </c>
      <c r="VUU252" s="225" t="e">
        <v>#N/A</v>
      </c>
      <c r="VUV252" s="225" t="e">
        <v>#N/A</v>
      </c>
      <c r="VUW252" s="225" t="e">
        <v>#N/A</v>
      </c>
      <c r="VUX252" s="225" t="e">
        <v>#N/A</v>
      </c>
      <c r="VUY252" s="225" t="e">
        <v>#N/A</v>
      </c>
      <c r="VUZ252" s="225" t="e">
        <v>#N/A</v>
      </c>
      <c r="VVA252" s="225" t="e">
        <v>#N/A</v>
      </c>
      <c r="VVB252" s="225" t="e">
        <v>#N/A</v>
      </c>
      <c r="VVC252" s="225" t="e">
        <v>#N/A</v>
      </c>
      <c r="VVD252" s="225" t="e">
        <v>#N/A</v>
      </c>
      <c r="VVE252" s="225" t="e">
        <v>#N/A</v>
      </c>
      <c r="VVF252" s="225" t="e">
        <v>#N/A</v>
      </c>
      <c r="VVG252" s="225" t="e">
        <v>#N/A</v>
      </c>
      <c r="VVH252" s="225" t="e">
        <v>#N/A</v>
      </c>
      <c r="VVI252" s="225" t="e">
        <v>#N/A</v>
      </c>
      <c r="VVJ252" s="225" t="e">
        <v>#N/A</v>
      </c>
      <c r="VVK252" s="225" t="e">
        <v>#N/A</v>
      </c>
      <c r="VVL252" s="225" t="e">
        <v>#N/A</v>
      </c>
      <c r="VVM252" s="225" t="e">
        <v>#N/A</v>
      </c>
      <c r="VVN252" s="225" t="e">
        <v>#N/A</v>
      </c>
      <c r="VVO252" s="225" t="e">
        <v>#N/A</v>
      </c>
      <c r="VVP252" s="225" t="e">
        <v>#N/A</v>
      </c>
      <c r="VVQ252" s="225" t="e">
        <v>#N/A</v>
      </c>
      <c r="VVR252" s="225" t="e">
        <v>#N/A</v>
      </c>
      <c r="VVS252" s="225" t="e">
        <v>#N/A</v>
      </c>
      <c r="VVT252" s="225" t="e">
        <v>#N/A</v>
      </c>
      <c r="VVU252" s="225" t="e">
        <v>#N/A</v>
      </c>
      <c r="VVV252" s="225" t="e">
        <v>#N/A</v>
      </c>
      <c r="VVW252" s="225" t="e">
        <v>#N/A</v>
      </c>
      <c r="VVX252" s="225" t="e">
        <v>#N/A</v>
      </c>
      <c r="VVY252" s="225" t="e">
        <v>#N/A</v>
      </c>
      <c r="VVZ252" s="225" t="e">
        <v>#N/A</v>
      </c>
      <c r="VWA252" s="225" t="e">
        <v>#N/A</v>
      </c>
      <c r="VWB252" s="225" t="e">
        <v>#N/A</v>
      </c>
      <c r="VWC252" s="225" t="e">
        <v>#N/A</v>
      </c>
      <c r="VWD252" s="225" t="e">
        <v>#N/A</v>
      </c>
      <c r="VWE252" s="225" t="e">
        <v>#N/A</v>
      </c>
      <c r="VWF252" s="225" t="e">
        <v>#N/A</v>
      </c>
      <c r="VWG252" s="225" t="e">
        <v>#N/A</v>
      </c>
      <c r="VWH252" s="225" t="e">
        <v>#N/A</v>
      </c>
      <c r="VWI252" s="225" t="e">
        <v>#N/A</v>
      </c>
      <c r="VWJ252" s="225" t="e">
        <v>#N/A</v>
      </c>
      <c r="VWK252" s="225" t="e">
        <v>#N/A</v>
      </c>
      <c r="VWL252" s="225" t="e">
        <v>#N/A</v>
      </c>
      <c r="VWM252" s="225" t="e">
        <v>#N/A</v>
      </c>
      <c r="VWN252" s="225" t="e">
        <v>#N/A</v>
      </c>
      <c r="VWO252" s="225" t="e">
        <v>#N/A</v>
      </c>
      <c r="VWP252" s="225" t="e">
        <v>#N/A</v>
      </c>
      <c r="VWQ252" s="225" t="e">
        <v>#N/A</v>
      </c>
      <c r="VWR252" s="225" t="e">
        <v>#N/A</v>
      </c>
      <c r="VWS252" s="225" t="e">
        <v>#N/A</v>
      </c>
      <c r="VWT252" s="225" t="e">
        <v>#N/A</v>
      </c>
      <c r="VWU252" s="225" t="e">
        <v>#N/A</v>
      </c>
      <c r="VWV252" s="225" t="e">
        <v>#N/A</v>
      </c>
      <c r="VWW252" s="225" t="e">
        <v>#N/A</v>
      </c>
      <c r="VWX252" s="225" t="e">
        <v>#N/A</v>
      </c>
      <c r="VWY252" s="225" t="e">
        <v>#N/A</v>
      </c>
      <c r="VWZ252" s="225" t="e">
        <v>#N/A</v>
      </c>
      <c r="VXA252" s="225" t="e">
        <v>#N/A</v>
      </c>
      <c r="VXB252" s="225" t="e">
        <v>#N/A</v>
      </c>
      <c r="VXC252" s="225" t="e">
        <v>#N/A</v>
      </c>
      <c r="VXD252" s="225" t="e">
        <v>#N/A</v>
      </c>
      <c r="VXE252" s="225" t="e">
        <v>#N/A</v>
      </c>
      <c r="VXF252" s="225" t="e">
        <v>#N/A</v>
      </c>
      <c r="VXG252" s="225" t="e">
        <v>#N/A</v>
      </c>
      <c r="VXH252" s="225" t="e">
        <v>#N/A</v>
      </c>
      <c r="VXI252" s="225" t="e">
        <v>#N/A</v>
      </c>
      <c r="VXJ252" s="225" t="e">
        <v>#N/A</v>
      </c>
      <c r="VXK252" s="225" t="e">
        <v>#N/A</v>
      </c>
      <c r="VXL252" s="225" t="e">
        <v>#N/A</v>
      </c>
      <c r="VXM252" s="225" t="e">
        <v>#N/A</v>
      </c>
      <c r="VXN252" s="225" t="e">
        <v>#N/A</v>
      </c>
      <c r="VXO252" s="225" t="e">
        <v>#N/A</v>
      </c>
      <c r="VXP252" s="225" t="e">
        <v>#N/A</v>
      </c>
      <c r="VXQ252" s="225" t="e">
        <v>#N/A</v>
      </c>
      <c r="VXR252" s="225" t="e">
        <v>#N/A</v>
      </c>
      <c r="VXS252" s="225" t="e">
        <v>#N/A</v>
      </c>
      <c r="VXT252" s="225" t="e">
        <v>#N/A</v>
      </c>
      <c r="VXU252" s="225" t="e">
        <v>#N/A</v>
      </c>
      <c r="VXV252" s="225" t="e">
        <v>#N/A</v>
      </c>
      <c r="VXW252" s="225" t="e">
        <v>#N/A</v>
      </c>
      <c r="VXX252" s="225" t="e">
        <v>#N/A</v>
      </c>
      <c r="VXY252" s="225" t="e">
        <v>#N/A</v>
      </c>
      <c r="VXZ252" s="225" t="e">
        <v>#N/A</v>
      </c>
      <c r="VYA252" s="225" t="e">
        <v>#N/A</v>
      </c>
      <c r="VYB252" s="225" t="e">
        <v>#N/A</v>
      </c>
      <c r="VYC252" s="225" t="e">
        <v>#N/A</v>
      </c>
      <c r="VYD252" s="225" t="e">
        <v>#N/A</v>
      </c>
      <c r="VYE252" s="225" t="e">
        <v>#N/A</v>
      </c>
      <c r="VYF252" s="225" t="e">
        <v>#N/A</v>
      </c>
      <c r="VYG252" s="225" t="e">
        <v>#N/A</v>
      </c>
      <c r="VYH252" s="225" t="e">
        <v>#N/A</v>
      </c>
      <c r="VYI252" s="225" t="e">
        <v>#N/A</v>
      </c>
      <c r="VYJ252" s="225" t="e">
        <v>#N/A</v>
      </c>
      <c r="VYK252" s="225" t="e">
        <v>#N/A</v>
      </c>
      <c r="VYL252" s="225" t="e">
        <v>#N/A</v>
      </c>
      <c r="VYM252" s="225" t="e">
        <v>#N/A</v>
      </c>
      <c r="VYN252" s="225" t="e">
        <v>#N/A</v>
      </c>
      <c r="VYO252" s="225" t="e">
        <v>#N/A</v>
      </c>
      <c r="VYP252" s="225" t="e">
        <v>#N/A</v>
      </c>
      <c r="VYQ252" s="225" t="e">
        <v>#N/A</v>
      </c>
      <c r="VYR252" s="225" t="e">
        <v>#N/A</v>
      </c>
      <c r="VYS252" s="225" t="e">
        <v>#N/A</v>
      </c>
      <c r="VYT252" s="225" t="e">
        <v>#N/A</v>
      </c>
      <c r="VYU252" s="225" t="e">
        <v>#N/A</v>
      </c>
      <c r="VYV252" s="225" t="e">
        <v>#N/A</v>
      </c>
      <c r="VYW252" s="225" t="e">
        <v>#N/A</v>
      </c>
      <c r="VYX252" s="225" t="e">
        <v>#N/A</v>
      </c>
      <c r="VYY252" s="225" t="e">
        <v>#N/A</v>
      </c>
      <c r="VYZ252" s="225" t="e">
        <v>#N/A</v>
      </c>
      <c r="VZA252" s="225" t="e">
        <v>#N/A</v>
      </c>
      <c r="VZB252" s="225" t="e">
        <v>#N/A</v>
      </c>
      <c r="VZC252" s="225" t="e">
        <v>#N/A</v>
      </c>
      <c r="VZD252" s="225" t="e">
        <v>#N/A</v>
      </c>
      <c r="VZE252" s="225" t="e">
        <v>#N/A</v>
      </c>
      <c r="VZF252" s="225" t="e">
        <v>#N/A</v>
      </c>
      <c r="VZG252" s="225" t="e">
        <v>#N/A</v>
      </c>
      <c r="VZH252" s="225" t="e">
        <v>#N/A</v>
      </c>
      <c r="VZI252" s="225" t="e">
        <v>#N/A</v>
      </c>
      <c r="VZJ252" s="225" t="e">
        <v>#N/A</v>
      </c>
      <c r="VZK252" s="225" t="e">
        <v>#N/A</v>
      </c>
      <c r="VZL252" s="225" t="e">
        <v>#N/A</v>
      </c>
      <c r="VZM252" s="225" t="e">
        <v>#N/A</v>
      </c>
      <c r="VZN252" s="225" t="e">
        <v>#N/A</v>
      </c>
      <c r="VZO252" s="225" t="e">
        <v>#N/A</v>
      </c>
      <c r="VZP252" s="225" t="e">
        <v>#N/A</v>
      </c>
      <c r="VZQ252" s="225" t="e">
        <v>#N/A</v>
      </c>
      <c r="VZR252" s="225" t="e">
        <v>#N/A</v>
      </c>
      <c r="VZS252" s="225" t="e">
        <v>#N/A</v>
      </c>
      <c r="VZT252" s="225" t="e">
        <v>#N/A</v>
      </c>
      <c r="VZU252" s="225" t="e">
        <v>#N/A</v>
      </c>
      <c r="VZV252" s="225" t="e">
        <v>#N/A</v>
      </c>
      <c r="VZW252" s="225" t="e">
        <v>#N/A</v>
      </c>
      <c r="VZX252" s="225" t="e">
        <v>#N/A</v>
      </c>
      <c r="VZY252" s="225" t="e">
        <v>#N/A</v>
      </c>
      <c r="VZZ252" s="225" t="e">
        <v>#N/A</v>
      </c>
      <c r="WAA252" s="225" t="e">
        <v>#N/A</v>
      </c>
      <c r="WAB252" s="225" t="e">
        <v>#N/A</v>
      </c>
      <c r="WAC252" s="225" t="e">
        <v>#N/A</v>
      </c>
      <c r="WAD252" s="225" t="e">
        <v>#N/A</v>
      </c>
      <c r="WAE252" s="225" t="e">
        <v>#N/A</v>
      </c>
      <c r="WAF252" s="225" t="e">
        <v>#N/A</v>
      </c>
      <c r="WAG252" s="225" t="e">
        <v>#N/A</v>
      </c>
      <c r="WAH252" s="225" t="e">
        <v>#N/A</v>
      </c>
      <c r="WAI252" s="225" t="e">
        <v>#N/A</v>
      </c>
      <c r="WAJ252" s="225" t="e">
        <v>#N/A</v>
      </c>
      <c r="WAK252" s="225" t="e">
        <v>#N/A</v>
      </c>
      <c r="WAL252" s="225" t="e">
        <v>#N/A</v>
      </c>
      <c r="WAM252" s="225" t="e">
        <v>#N/A</v>
      </c>
      <c r="WAN252" s="225" t="e">
        <v>#N/A</v>
      </c>
      <c r="WAO252" s="225" t="e">
        <v>#N/A</v>
      </c>
      <c r="WAP252" s="225" t="e">
        <v>#N/A</v>
      </c>
      <c r="WAQ252" s="225" t="e">
        <v>#N/A</v>
      </c>
      <c r="WAR252" s="225" t="e">
        <v>#N/A</v>
      </c>
      <c r="WAS252" s="225" t="e">
        <v>#N/A</v>
      </c>
      <c r="WAT252" s="225" t="e">
        <v>#N/A</v>
      </c>
      <c r="WAU252" s="225" t="e">
        <v>#N/A</v>
      </c>
      <c r="WAV252" s="225" t="e">
        <v>#N/A</v>
      </c>
      <c r="WAW252" s="225" t="e">
        <v>#N/A</v>
      </c>
      <c r="WAX252" s="225" t="e">
        <v>#N/A</v>
      </c>
      <c r="WAY252" s="225" t="e">
        <v>#N/A</v>
      </c>
      <c r="WAZ252" s="225" t="e">
        <v>#N/A</v>
      </c>
      <c r="WBA252" s="225" t="e">
        <v>#N/A</v>
      </c>
      <c r="WBB252" s="225" t="e">
        <v>#N/A</v>
      </c>
      <c r="WBC252" s="225" t="e">
        <v>#N/A</v>
      </c>
      <c r="WBD252" s="225" t="e">
        <v>#N/A</v>
      </c>
      <c r="WBE252" s="225" t="e">
        <v>#N/A</v>
      </c>
      <c r="WBF252" s="225" t="e">
        <v>#N/A</v>
      </c>
      <c r="WBG252" s="225" t="e">
        <v>#N/A</v>
      </c>
      <c r="WBH252" s="225" t="e">
        <v>#N/A</v>
      </c>
      <c r="WBI252" s="225" t="e">
        <v>#N/A</v>
      </c>
      <c r="WBJ252" s="225" t="e">
        <v>#N/A</v>
      </c>
      <c r="WBK252" s="225" t="e">
        <v>#N/A</v>
      </c>
      <c r="WBL252" s="225" t="e">
        <v>#N/A</v>
      </c>
      <c r="WBM252" s="225" t="e">
        <v>#N/A</v>
      </c>
      <c r="WBN252" s="225" t="e">
        <v>#N/A</v>
      </c>
      <c r="WBO252" s="225" t="e">
        <v>#N/A</v>
      </c>
      <c r="WBP252" s="225" t="e">
        <v>#N/A</v>
      </c>
      <c r="WBQ252" s="225" t="e">
        <v>#N/A</v>
      </c>
      <c r="WBR252" s="225" t="e">
        <v>#N/A</v>
      </c>
      <c r="WBS252" s="225" t="e">
        <v>#N/A</v>
      </c>
      <c r="WBT252" s="225" t="e">
        <v>#N/A</v>
      </c>
      <c r="WBU252" s="225" t="e">
        <v>#N/A</v>
      </c>
      <c r="WBV252" s="225" t="e">
        <v>#N/A</v>
      </c>
      <c r="WBW252" s="225" t="e">
        <v>#N/A</v>
      </c>
      <c r="WBX252" s="225" t="e">
        <v>#N/A</v>
      </c>
      <c r="WBY252" s="225" t="e">
        <v>#N/A</v>
      </c>
      <c r="WBZ252" s="225" t="e">
        <v>#N/A</v>
      </c>
      <c r="WCA252" s="225" t="e">
        <v>#N/A</v>
      </c>
      <c r="WCB252" s="225" t="e">
        <v>#N/A</v>
      </c>
      <c r="WCC252" s="225" t="e">
        <v>#N/A</v>
      </c>
      <c r="WCD252" s="225" t="e">
        <v>#N/A</v>
      </c>
      <c r="WCE252" s="225" t="e">
        <v>#N/A</v>
      </c>
      <c r="WCF252" s="225" t="e">
        <v>#N/A</v>
      </c>
      <c r="WCG252" s="225" t="e">
        <v>#N/A</v>
      </c>
      <c r="WCH252" s="225" t="e">
        <v>#N/A</v>
      </c>
      <c r="WCI252" s="225" t="e">
        <v>#N/A</v>
      </c>
      <c r="WCJ252" s="225" t="e">
        <v>#N/A</v>
      </c>
      <c r="WCK252" s="225" t="e">
        <v>#N/A</v>
      </c>
      <c r="WCL252" s="225" t="e">
        <v>#N/A</v>
      </c>
      <c r="WCM252" s="225" t="e">
        <v>#N/A</v>
      </c>
      <c r="WCN252" s="225" t="e">
        <v>#N/A</v>
      </c>
      <c r="WCO252" s="225" t="e">
        <v>#N/A</v>
      </c>
      <c r="WCP252" s="225" t="e">
        <v>#N/A</v>
      </c>
      <c r="WCQ252" s="225" t="e">
        <v>#N/A</v>
      </c>
      <c r="WCR252" s="225" t="e">
        <v>#N/A</v>
      </c>
      <c r="WCS252" s="225" t="e">
        <v>#N/A</v>
      </c>
      <c r="WCT252" s="225" t="e">
        <v>#N/A</v>
      </c>
      <c r="WCU252" s="225" t="e">
        <v>#N/A</v>
      </c>
      <c r="WCV252" s="225" t="e">
        <v>#N/A</v>
      </c>
      <c r="WCW252" s="225" t="e">
        <v>#N/A</v>
      </c>
      <c r="WCX252" s="225" t="e">
        <v>#N/A</v>
      </c>
      <c r="WCY252" s="225" t="e">
        <v>#N/A</v>
      </c>
      <c r="WCZ252" s="225" t="e">
        <v>#N/A</v>
      </c>
      <c r="WDA252" s="225" t="e">
        <v>#N/A</v>
      </c>
      <c r="WDB252" s="225" t="e">
        <v>#N/A</v>
      </c>
      <c r="WDC252" s="225" t="e">
        <v>#N/A</v>
      </c>
      <c r="WDD252" s="225" t="e">
        <v>#N/A</v>
      </c>
      <c r="WDE252" s="225" t="e">
        <v>#N/A</v>
      </c>
      <c r="WDF252" s="225" t="e">
        <v>#N/A</v>
      </c>
      <c r="WDG252" s="225" t="e">
        <v>#N/A</v>
      </c>
      <c r="WDH252" s="225" t="e">
        <v>#N/A</v>
      </c>
      <c r="WDI252" s="225" t="e">
        <v>#N/A</v>
      </c>
      <c r="WDJ252" s="225" t="e">
        <v>#N/A</v>
      </c>
      <c r="WDK252" s="225" t="e">
        <v>#N/A</v>
      </c>
      <c r="WDL252" s="225" t="e">
        <v>#N/A</v>
      </c>
      <c r="WDM252" s="225" t="e">
        <v>#N/A</v>
      </c>
      <c r="WDN252" s="225" t="e">
        <v>#N/A</v>
      </c>
      <c r="WDO252" s="225" t="e">
        <v>#N/A</v>
      </c>
      <c r="WDP252" s="225" t="e">
        <v>#N/A</v>
      </c>
      <c r="WDQ252" s="225" t="e">
        <v>#N/A</v>
      </c>
      <c r="WDR252" s="225" t="e">
        <v>#N/A</v>
      </c>
      <c r="WDS252" s="225" t="e">
        <v>#N/A</v>
      </c>
      <c r="WDT252" s="225" t="e">
        <v>#N/A</v>
      </c>
      <c r="WDU252" s="225" t="e">
        <v>#N/A</v>
      </c>
      <c r="WDV252" s="225" t="e">
        <v>#N/A</v>
      </c>
      <c r="WDW252" s="225" t="e">
        <v>#N/A</v>
      </c>
      <c r="WDX252" s="225" t="e">
        <v>#N/A</v>
      </c>
      <c r="WDY252" s="225" t="e">
        <v>#N/A</v>
      </c>
      <c r="WDZ252" s="225" t="e">
        <v>#N/A</v>
      </c>
      <c r="WEA252" s="225" t="e">
        <v>#N/A</v>
      </c>
      <c r="WEB252" s="225" t="e">
        <v>#N/A</v>
      </c>
      <c r="WEC252" s="225" t="e">
        <v>#N/A</v>
      </c>
      <c r="WED252" s="225" t="e">
        <v>#N/A</v>
      </c>
      <c r="WEE252" s="225" t="e">
        <v>#N/A</v>
      </c>
      <c r="WEF252" s="225" t="e">
        <v>#N/A</v>
      </c>
      <c r="WEG252" s="225" t="e">
        <v>#N/A</v>
      </c>
      <c r="WEH252" s="225" t="e">
        <v>#N/A</v>
      </c>
      <c r="WEI252" s="225" t="e">
        <v>#N/A</v>
      </c>
      <c r="WEJ252" s="225" t="e">
        <v>#N/A</v>
      </c>
      <c r="WEK252" s="225" t="e">
        <v>#N/A</v>
      </c>
      <c r="WEL252" s="225" t="e">
        <v>#N/A</v>
      </c>
      <c r="WEM252" s="225" t="e">
        <v>#N/A</v>
      </c>
      <c r="WEN252" s="225" t="e">
        <v>#N/A</v>
      </c>
      <c r="WEO252" s="225" t="e">
        <v>#N/A</v>
      </c>
      <c r="WEP252" s="225" t="e">
        <v>#N/A</v>
      </c>
      <c r="WEQ252" s="225" t="e">
        <v>#N/A</v>
      </c>
      <c r="WER252" s="225" t="e">
        <v>#N/A</v>
      </c>
      <c r="WES252" s="225" t="e">
        <v>#N/A</v>
      </c>
      <c r="WET252" s="225" t="e">
        <v>#N/A</v>
      </c>
      <c r="WEU252" s="225" t="e">
        <v>#N/A</v>
      </c>
      <c r="WEV252" s="225" t="e">
        <v>#N/A</v>
      </c>
      <c r="WEW252" s="225" t="e">
        <v>#N/A</v>
      </c>
      <c r="WEX252" s="225" t="e">
        <v>#N/A</v>
      </c>
      <c r="WEY252" s="225" t="e">
        <v>#N/A</v>
      </c>
      <c r="WEZ252" s="225" t="e">
        <v>#N/A</v>
      </c>
      <c r="WFA252" s="225" t="e">
        <v>#N/A</v>
      </c>
      <c r="WFB252" s="225" t="e">
        <v>#N/A</v>
      </c>
      <c r="WFC252" s="225" t="e">
        <v>#N/A</v>
      </c>
      <c r="WFD252" s="225" t="e">
        <v>#N/A</v>
      </c>
      <c r="WFE252" s="225" t="e">
        <v>#N/A</v>
      </c>
      <c r="WFF252" s="225" t="e">
        <v>#N/A</v>
      </c>
      <c r="WFG252" s="225" t="e">
        <v>#N/A</v>
      </c>
      <c r="WFH252" s="225" t="e">
        <v>#N/A</v>
      </c>
      <c r="WFI252" s="225" t="e">
        <v>#N/A</v>
      </c>
      <c r="WFJ252" s="225" t="e">
        <v>#N/A</v>
      </c>
      <c r="WFK252" s="225" t="e">
        <v>#N/A</v>
      </c>
      <c r="WFL252" s="225" t="e">
        <v>#N/A</v>
      </c>
      <c r="WFM252" s="225" t="e">
        <v>#N/A</v>
      </c>
      <c r="WFN252" s="225" t="e">
        <v>#N/A</v>
      </c>
      <c r="WFO252" s="225" t="e">
        <v>#N/A</v>
      </c>
      <c r="WFP252" s="225" t="e">
        <v>#N/A</v>
      </c>
      <c r="WFQ252" s="225" t="e">
        <v>#N/A</v>
      </c>
      <c r="WFR252" s="225" t="e">
        <v>#N/A</v>
      </c>
      <c r="WFS252" s="225" t="e">
        <v>#N/A</v>
      </c>
      <c r="WFT252" s="225" t="e">
        <v>#N/A</v>
      </c>
      <c r="WFU252" s="225" t="e">
        <v>#N/A</v>
      </c>
      <c r="WFV252" s="225" t="e">
        <v>#N/A</v>
      </c>
      <c r="WFW252" s="225" t="e">
        <v>#N/A</v>
      </c>
      <c r="WFX252" s="225" t="e">
        <v>#N/A</v>
      </c>
      <c r="WFY252" s="225" t="e">
        <v>#N/A</v>
      </c>
      <c r="WFZ252" s="225" t="e">
        <v>#N/A</v>
      </c>
      <c r="WGA252" s="225" t="e">
        <v>#N/A</v>
      </c>
      <c r="WGB252" s="225" t="e">
        <v>#N/A</v>
      </c>
      <c r="WGC252" s="225" t="e">
        <v>#N/A</v>
      </c>
      <c r="WGD252" s="225" t="e">
        <v>#N/A</v>
      </c>
      <c r="WGE252" s="225" t="e">
        <v>#N/A</v>
      </c>
      <c r="WGF252" s="225" t="e">
        <v>#N/A</v>
      </c>
      <c r="WGG252" s="225" t="e">
        <v>#N/A</v>
      </c>
      <c r="WGH252" s="225" t="e">
        <v>#N/A</v>
      </c>
      <c r="WGI252" s="225" t="e">
        <v>#N/A</v>
      </c>
      <c r="WGJ252" s="225" t="e">
        <v>#N/A</v>
      </c>
      <c r="WGK252" s="225" t="e">
        <v>#N/A</v>
      </c>
      <c r="WGL252" s="225" t="e">
        <v>#N/A</v>
      </c>
      <c r="WGM252" s="225" t="e">
        <v>#N/A</v>
      </c>
      <c r="WGN252" s="225" t="e">
        <v>#N/A</v>
      </c>
      <c r="WGO252" s="225" t="e">
        <v>#N/A</v>
      </c>
      <c r="WGP252" s="225" t="e">
        <v>#N/A</v>
      </c>
      <c r="WGQ252" s="225" t="e">
        <v>#N/A</v>
      </c>
      <c r="WGR252" s="225" t="e">
        <v>#N/A</v>
      </c>
      <c r="WGS252" s="225" t="e">
        <v>#N/A</v>
      </c>
      <c r="WGT252" s="225" t="e">
        <v>#N/A</v>
      </c>
      <c r="WGU252" s="225" t="e">
        <v>#N/A</v>
      </c>
      <c r="WGV252" s="225" t="e">
        <v>#N/A</v>
      </c>
      <c r="WGW252" s="225" t="e">
        <v>#N/A</v>
      </c>
      <c r="WGX252" s="225" t="e">
        <v>#N/A</v>
      </c>
      <c r="WGY252" s="225" t="e">
        <v>#N/A</v>
      </c>
      <c r="WGZ252" s="225" t="e">
        <v>#N/A</v>
      </c>
      <c r="WHA252" s="225" t="e">
        <v>#N/A</v>
      </c>
      <c r="WHB252" s="225" t="e">
        <v>#N/A</v>
      </c>
      <c r="WHC252" s="225" t="e">
        <v>#N/A</v>
      </c>
      <c r="WHD252" s="225" t="e">
        <v>#N/A</v>
      </c>
      <c r="WHE252" s="225" t="e">
        <v>#N/A</v>
      </c>
      <c r="WHF252" s="225" t="e">
        <v>#N/A</v>
      </c>
      <c r="WHG252" s="225" t="e">
        <v>#N/A</v>
      </c>
      <c r="WHH252" s="225" t="e">
        <v>#N/A</v>
      </c>
      <c r="WHI252" s="225" t="e">
        <v>#N/A</v>
      </c>
      <c r="WHJ252" s="225" t="e">
        <v>#N/A</v>
      </c>
      <c r="WHK252" s="225" t="e">
        <v>#N/A</v>
      </c>
      <c r="WHL252" s="225" t="e">
        <v>#N/A</v>
      </c>
      <c r="WHM252" s="225" t="e">
        <v>#N/A</v>
      </c>
      <c r="WHN252" s="225" t="e">
        <v>#N/A</v>
      </c>
      <c r="WHO252" s="225" t="e">
        <v>#N/A</v>
      </c>
      <c r="WHP252" s="225" t="e">
        <v>#N/A</v>
      </c>
      <c r="WHQ252" s="225" t="e">
        <v>#N/A</v>
      </c>
      <c r="WHR252" s="225" t="e">
        <v>#N/A</v>
      </c>
      <c r="WHS252" s="225" t="e">
        <v>#N/A</v>
      </c>
      <c r="WHT252" s="225" t="e">
        <v>#N/A</v>
      </c>
      <c r="WHU252" s="225" t="e">
        <v>#N/A</v>
      </c>
      <c r="WHV252" s="225" t="e">
        <v>#N/A</v>
      </c>
      <c r="WHW252" s="225" t="e">
        <v>#N/A</v>
      </c>
      <c r="WHX252" s="225" t="e">
        <v>#N/A</v>
      </c>
      <c r="WHY252" s="225" t="e">
        <v>#N/A</v>
      </c>
      <c r="WHZ252" s="225" t="e">
        <v>#N/A</v>
      </c>
      <c r="WIA252" s="225" t="e">
        <v>#N/A</v>
      </c>
      <c r="WIB252" s="225" t="e">
        <v>#N/A</v>
      </c>
      <c r="WIC252" s="225" t="e">
        <v>#N/A</v>
      </c>
      <c r="WID252" s="225" t="e">
        <v>#N/A</v>
      </c>
      <c r="WIE252" s="225" t="e">
        <v>#N/A</v>
      </c>
      <c r="WIF252" s="225" t="e">
        <v>#N/A</v>
      </c>
      <c r="WIG252" s="225" t="e">
        <v>#N/A</v>
      </c>
      <c r="WIH252" s="225" t="e">
        <v>#N/A</v>
      </c>
      <c r="WII252" s="225" t="e">
        <v>#N/A</v>
      </c>
      <c r="WIJ252" s="225" t="e">
        <v>#N/A</v>
      </c>
      <c r="WIK252" s="225" t="e">
        <v>#N/A</v>
      </c>
      <c r="WIL252" s="225" t="e">
        <v>#N/A</v>
      </c>
      <c r="WIM252" s="225" t="e">
        <v>#N/A</v>
      </c>
      <c r="WIN252" s="225" t="e">
        <v>#N/A</v>
      </c>
      <c r="WIO252" s="225" t="e">
        <v>#N/A</v>
      </c>
      <c r="WIP252" s="225" t="e">
        <v>#N/A</v>
      </c>
      <c r="WIQ252" s="225" t="e">
        <v>#N/A</v>
      </c>
      <c r="WIR252" s="225" t="e">
        <v>#N/A</v>
      </c>
      <c r="WIS252" s="225" t="e">
        <v>#N/A</v>
      </c>
      <c r="WIT252" s="225" t="e">
        <v>#N/A</v>
      </c>
      <c r="WIU252" s="225" t="e">
        <v>#N/A</v>
      </c>
      <c r="WIV252" s="225" t="e">
        <v>#N/A</v>
      </c>
      <c r="WIW252" s="225" t="e">
        <v>#N/A</v>
      </c>
      <c r="WIX252" s="225" t="e">
        <v>#N/A</v>
      </c>
      <c r="WIY252" s="225" t="e">
        <v>#N/A</v>
      </c>
      <c r="WIZ252" s="225" t="e">
        <v>#N/A</v>
      </c>
      <c r="WJA252" s="225" t="e">
        <v>#N/A</v>
      </c>
      <c r="WJB252" s="225" t="e">
        <v>#N/A</v>
      </c>
      <c r="WJC252" s="225" t="e">
        <v>#N/A</v>
      </c>
      <c r="WJD252" s="225" t="e">
        <v>#N/A</v>
      </c>
      <c r="WJE252" s="225" t="e">
        <v>#N/A</v>
      </c>
      <c r="WJF252" s="225" t="e">
        <v>#N/A</v>
      </c>
      <c r="WJG252" s="225" t="e">
        <v>#N/A</v>
      </c>
      <c r="WJH252" s="225" t="e">
        <v>#N/A</v>
      </c>
      <c r="WJI252" s="225" t="e">
        <v>#N/A</v>
      </c>
      <c r="WJJ252" s="225" t="e">
        <v>#N/A</v>
      </c>
      <c r="WJK252" s="225" t="e">
        <v>#N/A</v>
      </c>
      <c r="WJL252" s="225" t="e">
        <v>#N/A</v>
      </c>
      <c r="WJM252" s="225" t="e">
        <v>#N/A</v>
      </c>
      <c r="WJN252" s="225" t="e">
        <v>#N/A</v>
      </c>
      <c r="WJO252" s="225" t="e">
        <v>#N/A</v>
      </c>
      <c r="WJP252" s="225" t="e">
        <v>#N/A</v>
      </c>
      <c r="WJQ252" s="225" t="e">
        <v>#N/A</v>
      </c>
      <c r="WJR252" s="225" t="e">
        <v>#N/A</v>
      </c>
      <c r="WJS252" s="225" t="e">
        <v>#N/A</v>
      </c>
      <c r="WJT252" s="225" t="e">
        <v>#N/A</v>
      </c>
      <c r="WJU252" s="225" t="e">
        <v>#N/A</v>
      </c>
      <c r="WJV252" s="225" t="e">
        <v>#N/A</v>
      </c>
      <c r="WJW252" s="225" t="e">
        <v>#N/A</v>
      </c>
      <c r="WJX252" s="225" t="e">
        <v>#N/A</v>
      </c>
      <c r="WJY252" s="225" t="e">
        <v>#N/A</v>
      </c>
      <c r="WJZ252" s="225" t="e">
        <v>#N/A</v>
      </c>
      <c r="WKA252" s="225" t="e">
        <v>#N/A</v>
      </c>
      <c r="WKB252" s="225" t="e">
        <v>#N/A</v>
      </c>
      <c r="WKC252" s="225" t="e">
        <v>#N/A</v>
      </c>
      <c r="WKD252" s="225" t="e">
        <v>#N/A</v>
      </c>
      <c r="WKE252" s="225" t="e">
        <v>#N/A</v>
      </c>
      <c r="WKF252" s="225" t="e">
        <v>#N/A</v>
      </c>
      <c r="WKG252" s="225" t="e">
        <v>#N/A</v>
      </c>
      <c r="WKH252" s="225" t="e">
        <v>#N/A</v>
      </c>
      <c r="WKI252" s="225" t="e">
        <v>#N/A</v>
      </c>
      <c r="WKJ252" s="225" t="e">
        <v>#N/A</v>
      </c>
      <c r="WKK252" s="225" t="e">
        <v>#N/A</v>
      </c>
      <c r="WKL252" s="225" t="e">
        <v>#N/A</v>
      </c>
      <c r="WKM252" s="225" t="e">
        <v>#N/A</v>
      </c>
      <c r="WKN252" s="225" t="e">
        <v>#N/A</v>
      </c>
      <c r="WKO252" s="225" t="e">
        <v>#N/A</v>
      </c>
      <c r="WKP252" s="225" t="e">
        <v>#N/A</v>
      </c>
      <c r="WKQ252" s="225" t="e">
        <v>#N/A</v>
      </c>
      <c r="WKR252" s="225" t="e">
        <v>#N/A</v>
      </c>
      <c r="WKS252" s="225" t="e">
        <v>#N/A</v>
      </c>
      <c r="WKT252" s="225" t="e">
        <v>#N/A</v>
      </c>
      <c r="WKU252" s="225" t="e">
        <v>#N/A</v>
      </c>
      <c r="WKV252" s="225" t="e">
        <v>#N/A</v>
      </c>
      <c r="WKW252" s="225" t="e">
        <v>#N/A</v>
      </c>
      <c r="WKX252" s="225" t="e">
        <v>#N/A</v>
      </c>
      <c r="WKY252" s="225" t="e">
        <v>#N/A</v>
      </c>
      <c r="WKZ252" s="225" t="e">
        <v>#N/A</v>
      </c>
      <c r="WLA252" s="225" t="e">
        <v>#N/A</v>
      </c>
      <c r="WLB252" s="225" t="e">
        <v>#N/A</v>
      </c>
      <c r="WLC252" s="225" t="e">
        <v>#N/A</v>
      </c>
      <c r="WLD252" s="225" t="e">
        <v>#N/A</v>
      </c>
      <c r="WLE252" s="225" t="e">
        <v>#N/A</v>
      </c>
      <c r="WLF252" s="225" t="e">
        <v>#N/A</v>
      </c>
      <c r="WLG252" s="225" t="e">
        <v>#N/A</v>
      </c>
      <c r="WLH252" s="225" t="e">
        <v>#N/A</v>
      </c>
      <c r="WLI252" s="225" t="e">
        <v>#N/A</v>
      </c>
      <c r="WLJ252" s="225" t="e">
        <v>#N/A</v>
      </c>
      <c r="WLK252" s="225" t="e">
        <v>#N/A</v>
      </c>
      <c r="WLL252" s="225" t="e">
        <v>#N/A</v>
      </c>
      <c r="WLM252" s="225" t="e">
        <v>#N/A</v>
      </c>
      <c r="WLN252" s="225" t="e">
        <v>#N/A</v>
      </c>
      <c r="WLO252" s="225" t="e">
        <v>#N/A</v>
      </c>
      <c r="WLP252" s="225" t="e">
        <v>#N/A</v>
      </c>
      <c r="WLQ252" s="225" t="e">
        <v>#N/A</v>
      </c>
      <c r="WLR252" s="225" t="e">
        <v>#N/A</v>
      </c>
      <c r="WLS252" s="225" t="e">
        <v>#N/A</v>
      </c>
      <c r="WLT252" s="225" t="e">
        <v>#N/A</v>
      </c>
      <c r="WLU252" s="225" t="e">
        <v>#N/A</v>
      </c>
      <c r="WLV252" s="225" t="e">
        <v>#N/A</v>
      </c>
      <c r="WLW252" s="225" t="e">
        <v>#N/A</v>
      </c>
      <c r="WLX252" s="225" t="e">
        <v>#N/A</v>
      </c>
      <c r="WLY252" s="225" t="e">
        <v>#N/A</v>
      </c>
      <c r="WLZ252" s="225" t="e">
        <v>#N/A</v>
      </c>
      <c r="WMA252" s="225" t="e">
        <v>#N/A</v>
      </c>
      <c r="WMB252" s="225" t="e">
        <v>#N/A</v>
      </c>
      <c r="WMC252" s="225" t="e">
        <v>#N/A</v>
      </c>
      <c r="WMD252" s="225" t="e">
        <v>#N/A</v>
      </c>
      <c r="WME252" s="225" t="e">
        <v>#N/A</v>
      </c>
      <c r="WMF252" s="225" t="e">
        <v>#N/A</v>
      </c>
      <c r="WMG252" s="225" t="e">
        <v>#N/A</v>
      </c>
      <c r="WMH252" s="225" t="e">
        <v>#N/A</v>
      </c>
      <c r="WMI252" s="225" t="e">
        <v>#N/A</v>
      </c>
      <c r="WMJ252" s="225" t="e">
        <v>#N/A</v>
      </c>
      <c r="WMK252" s="225" t="e">
        <v>#N/A</v>
      </c>
      <c r="WML252" s="225" t="e">
        <v>#N/A</v>
      </c>
      <c r="WMM252" s="225" t="e">
        <v>#N/A</v>
      </c>
      <c r="WMN252" s="225" t="e">
        <v>#N/A</v>
      </c>
      <c r="WMO252" s="225" t="e">
        <v>#N/A</v>
      </c>
      <c r="WMP252" s="225" t="e">
        <v>#N/A</v>
      </c>
      <c r="WMQ252" s="225" t="e">
        <v>#N/A</v>
      </c>
      <c r="WMR252" s="225" t="e">
        <v>#N/A</v>
      </c>
      <c r="WMS252" s="225" t="e">
        <v>#N/A</v>
      </c>
      <c r="WMT252" s="225" t="e">
        <v>#N/A</v>
      </c>
      <c r="WMU252" s="225" t="e">
        <v>#N/A</v>
      </c>
      <c r="WMV252" s="225" t="e">
        <v>#N/A</v>
      </c>
      <c r="WMW252" s="225" t="e">
        <v>#N/A</v>
      </c>
      <c r="WMX252" s="225" t="e">
        <v>#N/A</v>
      </c>
      <c r="WMY252" s="225" t="e">
        <v>#N/A</v>
      </c>
      <c r="WMZ252" s="225" t="e">
        <v>#N/A</v>
      </c>
      <c r="WNA252" s="225" t="e">
        <v>#N/A</v>
      </c>
      <c r="WNB252" s="225" t="e">
        <v>#N/A</v>
      </c>
      <c r="WNC252" s="225" t="e">
        <v>#N/A</v>
      </c>
      <c r="WND252" s="225" t="e">
        <v>#N/A</v>
      </c>
      <c r="WNE252" s="225" t="e">
        <v>#N/A</v>
      </c>
      <c r="WNF252" s="225" t="e">
        <v>#N/A</v>
      </c>
      <c r="WNG252" s="225" t="e">
        <v>#N/A</v>
      </c>
      <c r="WNH252" s="225" t="e">
        <v>#N/A</v>
      </c>
      <c r="WNI252" s="225" t="e">
        <v>#N/A</v>
      </c>
      <c r="WNJ252" s="225" t="e">
        <v>#N/A</v>
      </c>
      <c r="WNK252" s="225" t="e">
        <v>#N/A</v>
      </c>
      <c r="WNL252" s="225" t="e">
        <v>#N/A</v>
      </c>
      <c r="WNM252" s="225" t="e">
        <v>#N/A</v>
      </c>
      <c r="WNN252" s="225" t="e">
        <v>#N/A</v>
      </c>
      <c r="WNO252" s="225" t="e">
        <v>#N/A</v>
      </c>
      <c r="WNP252" s="225" t="e">
        <v>#N/A</v>
      </c>
      <c r="WNQ252" s="225" t="e">
        <v>#N/A</v>
      </c>
      <c r="WNR252" s="225" t="e">
        <v>#N/A</v>
      </c>
      <c r="WNS252" s="225" t="e">
        <v>#N/A</v>
      </c>
      <c r="WNT252" s="225" t="e">
        <v>#N/A</v>
      </c>
      <c r="WNU252" s="225" t="e">
        <v>#N/A</v>
      </c>
      <c r="WNV252" s="225" t="e">
        <v>#N/A</v>
      </c>
      <c r="WNW252" s="225" t="e">
        <v>#N/A</v>
      </c>
      <c r="WNX252" s="225" t="e">
        <v>#N/A</v>
      </c>
      <c r="WNY252" s="225" t="e">
        <v>#N/A</v>
      </c>
      <c r="WNZ252" s="225" t="e">
        <v>#N/A</v>
      </c>
      <c r="WOA252" s="225" t="e">
        <v>#N/A</v>
      </c>
      <c r="WOB252" s="225" t="e">
        <v>#N/A</v>
      </c>
      <c r="WOC252" s="225" t="e">
        <v>#N/A</v>
      </c>
      <c r="WOD252" s="225" t="e">
        <v>#N/A</v>
      </c>
      <c r="WOE252" s="225" t="e">
        <v>#N/A</v>
      </c>
      <c r="WOF252" s="225" t="e">
        <v>#N/A</v>
      </c>
      <c r="WOG252" s="225" t="e">
        <v>#N/A</v>
      </c>
      <c r="WOH252" s="225" t="e">
        <v>#N/A</v>
      </c>
      <c r="WOI252" s="225" t="e">
        <v>#N/A</v>
      </c>
      <c r="WOJ252" s="225" t="e">
        <v>#N/A</v>
      </c>
      <c r="WOK252" s="225" t="e">
        <v>#N/A</v>
      </c>
      <c r="WOL252" s="225" t="e">
        <v>#N/A</v>
      </c>
      <c r="WOM252" s="225" t="e">
        <v>#N/A</v>
      </c>
      <c r="WON252" s="225" t="e">
        <v>#N/A</v>
      </c>
      <c r="WOO252" s="225" t="e">
        <v>#N/A</v>
      </c>
      <c r="WOP252" s="225" t="e">
        <v>#N/A</v>
      </c>
      <c r="WOQ252" s="225" t="e">
        <v>#N/A</v>
      </c>
      <c r="WOR252" s="225" t="e">
        <v>#N/A</v>
      </c>
      <c r="WOS252" s="225" t="e">
        <v>#N/A</v>
      </c>
      <c r="WOT252" s="225" t="e">
        <v>#N/A</v>
      </c>
      <c r="WOU252" s="225" t="e">
        <v>#N/A</v>
      </c>
      <c r="WOV252" s="225" t="e">
        <v>#N/A</v>
      </c>
      <c r="WOW252" s="225" t="e">
        <v>#N/A</v>
      </c>
      <c r="WOX252" s="225" t="e">
        <v>#N/A</v>
      </c>
      <c r="WOY252" s="225" t="e">
        <v>#N/A</v>
      </c>
      <c r="WOZ252" s="225" t="e">
        <v>#N/A</v>
      </c>
      <c r="WPA252" s="225" t="e">
        <v>#N/A</v>
      </c>
      <c r="WPB252" s="225" t="e">
        <v>#N/A</v>
      </c>
      <c r="WPC252" s="225" t="e">
        <v>#N/A</v>
      </c>
      <c r="WPD252" s="225" t="e">
        <v>#N/A</v>
      </c>
      <c r="WPE252" s="225" t="e">
        <v>#N/A</v>
      </c>
      <c r="WPF252" s="225" t="e">
        <v>#N/A</v>
      </c>
      <c r="WPG252" s="225" t="e">
        <v>#N/A</v>
      </c>
      <c r="WPH252" s="225" t="e">
        <v>#N/A</v>
      </c>
      <c r="WPI252" s="225" t="e">
        <v>#N/A</v>
      </c>
      <c r="WPJ252" s="225" t="e">
        <v>#N/A</v>
      </c>
      <c r="WPK252" s="225" t="e">
        <v>#N/A</v>
      </c>
      <c r="WPL252" s="225" t="e">
        <v>#N/A</v>
      </c>
      <c r="WPM252" s="225" t="e">
        <v>#N/A</v>
      </c>
      <c r="WPN252" s="225" t="e">
        <v>#N/A</v>
      </c>
      <c r="WPO252" s="225" t="e">
        <v>#N/A</v>
      </c>
      <c r="WPP252" s="225" t="e">
        <v>#N/A</v>
      </c>
      <c r="WPQ252" s="225" t="e">
        <v>#N/A</v>
      </c>
      <c r="WPR252" s="225" t="e">
        <v>#N/A</v>
      </c>
      <c r="WPS252" s="225" t="e">
        <v>#N/A</v>
      </c>
      <c r="WPT252" s="225" t="e">
        <v>#N/A</v>
      </c>
      <c r="WPU252" s="225" t="e">
        <v>#N/A</v>
      </c>
      <c r="WPV252" s="225" t="e">
        <v>#N/A</v>
      </c>
      <c r="WPW252" s="225" t="e">
        <v>#N/A</v>
      </c>
      <c r="WPX252" s="225" t="e">
        <v>#N/A</v>
      </c>
      <c r="WPY252" s="225" t="e">
        <v>#N/A</v>
      </c>
      <c r="WPZ252" s="225" t="e">
        <v>#N/A</v>
      </c>
      <c r="WQA252" s="225" t="e">
        <v>#N/A</v>
      </c>
      <c r="WQB252" s="225" t="e">
        <v>#N/A</v>
      </c>
      <c r="WQC252" s="225" t="e">
        <v>#N/A</v>
      </c>
      <c r="WQD252" s="225" t="e">
        <v>#N/A</v>
      </c>
      <c r="WQE252" s="225" t="e">
        <v>#N/A</v>
      </c>
      <c r="WQF252" s="225" t="e">
        <v>#N/A</v>
      </c>
      <c r="WQG252" s="225" t="e">
        <v>#N/A</v>
      </c>
      <c r="WQH252" s="225" t="e">
        <v>#N/A</v>
      </c>
      <c r="WQI252" s="225" t="e">
        <v>#N/A</v>
      </c>
      <c r="WQJ252" s="225" t="e">
        <v>#N/A</v>
      </c>
      <c r="WQK252" s="225" t="e">
        <v>#N/A</v>
      </c>
      <c r="WQL252" s="225" t="e">
        <v>#N/A</v>
      </c>
      <c r="WQM252" s="225" t="e">
        <v>#N/A</v>
      </c>
      <c r="WQN252" s="225" t="e">
        <v>#N/A</v>
      </c>
      <c r="WQO252" s="225" t="e">
        <v>#N/A</v>
      </c>
      <c r="WQP252" s="225" t="e">
        <v>#N/A</v>
      </c>
      <c r="WQQ252" s="225" t="e">
        <v>#N/A</v>
      </c>
      <c r="WQR252" s="225" t="e">
        <v>#N/A</v>
      </c>
      <c r="WQS252" s="225" t="e">
        <v>#N/A</v>
      </c>
      <c r="WQT252" s="225" t="e">
        <v>#N/A</v>
      </c>
      <c r="WQU252" s="225" t="e">
        <v>#N/A</v>
      </c>
      <c r="WQV252" s="225" t="e">
        <v>#N/A</v>
      </c>
      <c r="WQW252" s="225" t="e">
        <v>#N/A</v>
      </c>
      <c r="WQX252" s="225" t="e">
        <v>#N/A</v>
      </c>
      <c r="WQY252" s="225" t="e">
        <v>#N/A</v>
      </c>
      <c r="WQZ252" s="225" t="e">
        <v>#N/A</v>
      </c>
      <c r="WRA252" s="225" t="e">
        <v>#N/A</v>
      </c>
      <c r="WRB252" s="225" t="e">
        <v>#N/A</v>
      </c>
      <c r="WRC252" s="225" t="e">
        <v>#N/A</v>
      </c>
      <c r="WRD252" s="225" t="e">
        <v>#N/A</v>
      </c>
      <c r="WRE252" s="225" t="e">
        <v>#N/A</v>
      </c>
      <c r="WRF252" s="225" t="e">
        <v>#N/A</v>
      </c>
      <c r="WRG252" s="225" t="e">
        <v>#N/A</v>
      </c>
      <c r="WRH252" s="225" t="e">
        <v>#N/A</v>
      </c>
      <c r="WRI252" s="225" t="e">
        <v>#N/A</v>
      </c>
      <c r="WRJ252" s="225" t="e">
        <v>#N/A</v>
      </c>
      <c r="WRK252" s="225" t="e">
        <v>#N/A</v>
      </c>
      <c r="WRL252" s="225" t="e">
        <v>#N/A</v>
      </c>
      <c r="WRM252" s="225" t="e">
        <v>#N/A</v>
      </c>
      <c r="WRN252" s="225" t="e">
        <v>#N/A</v>
      </c>
      <c r="WRO252" s="225" t="e">
        <v>#N/A</v>
      </c>
      <c r="WRP252" s="225" t="e">
        <v>#N/A</v>
      </c>
      <c r="WRQ252" s="225" t="e">
        <v>#N/A</v>
      </c>
      <c r="WRR252" s="225" t="e">
        <v>#N/A</v>
      </c>
      <c r="WRS252" s="225" t="e">
        <v>#N/A</v>
      </c>
      <c r="WRT252" s="225" t="e">
        <v>#N/A</v>
      </c>
      <c r="WRU252" s="225" t="e">
        <v>#N/A</v>
      </c>
      <c r="WRV252" s="225" t="e">
        <v>#N/A</v>
      </c>
      <c r="WRW252" s="225" t="e">
        <v>#N/A</v>
      </c>
      <c r="WRX252" s="225" t="e">
        <v>#N/A</v>
      </c>
      <c r="WRY252" s="225" t="e">
        <v>#N/A</v>
      </c>
      <c r="WRZ252" s="225" t="e">
        <v>#N/A</v>
      </c>
      <c r="WSA252" s="225" t="e">
        <v>#N/A</v>
      </c>
      <c r="WSB252" s="225" t="e">
        <v>#N/A</v>
      </c>
      <c r="WSC252" s="225" t="e">
        <v>#N/A</v>
      </c>
      <c r="WSD252" s="225" t="e">
        <v>#N/A</v>
      </c>
      <c r="WSE252" s="225" t="e">
        <v>#N/A</v>
      </c>
      <c r="WSF252" s="225" t="e">
        <v>#N/A</v>
      </c>
      <c r="WSG252" s="225" t="e">
        <v>#N/A</v>
      </c>
      <c r="WSH252" s="225" t="e">
        <v>#N/A</v>
      </c>
      <c r="WSI252" s="225" t="e">
        <v>#N/A</v>
      </c>
      <c r="WSJ252" s="225" t="e">
        <v>#N/A</v>
      </c>
      <c r="WSK252" s="225" t="e">
        <v>#N/A</v>
      </c>
      <c r="WSL252" s="225" t="e">
        <v>#N/A</v>
      </c>
      <c r="WSM252" s="225" t="e">
        <v>#N/A</v>
      </c>
      <c r="WSN252" s="225" t="e">
        <v>#N/A</v>
      </c>
      <c r="WSO252" s="225" t="e">
        <v>#N/A</v>
      </c>
      <c r="WSP252" s="225" t="e">
        <v>#N/A</v>
      </c>
      <c r="WSQ252" s="225" t="e">
        <v>#N/A</v>
      </c>
      <c r="WSR252" s="225" t="e">
        <v>#N/A</v>
      </c>
      <c r="WSS252" s="225" t="e">
        <v>#N/A</v>
      </c>
      <c r="WST252" s="225" t="e">
        <v>#N/A</v>
      </c>
      <c r="WSU252" s="225" t="e">
        <v>#N/A</v>
      </c>
      <c r="WSV252" s="225" t="e">
        <v>#N/A</v>
      </c>
      <c r="WSW252" s="225" t="e">
        <v>#N/A</v>
      </c>
      <c r="WSX252" s="225" t="e">
        <v>#N/A</v>
      </c>
      <c r="WSY252" s="225" t="e">
        <v>#N/A</v>
      </c>
      <c r="WSZ252" s="225" t="e">
        <v>#N/A</v>
      </c>
      <c r="WTA252" s="225" t="e">
        <v>#N/A</v>
      </c>
      <c r="WTB252" s="225" t="e">
        <v>#N/A</v>
      </c>
      <c r="WTC252" s="225" t="e">
        <v>#N/A</v>
      </c>
      <c r="WTD252" s="225" t="e">
        <v>#N/A</v>
      </c>
      <c r="WTE252" s="225" t="e">
        <v>#N/A</v>
      </c>
      <c r="WTF252" s="225" t="e">
        <v>#N/A</v>
      </c>
      <c r="WTG252" s="225" t="e">
        <v>#N/A</v>
      </c>
      <c r="WTH252" s="225" t="e">
        <v>#N/A</v>
      </c>
      <c r="WTI252" s="225" t="e">
        <v>#N/A</v>
      </c>
      <c r="WTJ252" s="225" t="e">
        <v>#N/A</v>
      </c>
      <c r="WTK252" s="225" t="e">
        <v>#N/A</v>
      </c>
      <c r="WTL252" s="225" t="e">
        <v>#N/A</v>
      </c>
      <c r="WTM252" s="225" t="e">
        <v>#N/A</v>
      </c>
      <c r="WTN252" s="225" t="e">
        <v>#N/A</v>
      </c>
      <c r="WTO252" s="225" t="e">
        <v>#N/A</v>
      </c>
      <c r="WTP252" s="225" t="e">
        <v>#N/A</v>
      </c>
      <c r="WTQ252" s="225" t="e">
        <v>#N/A</v>
      </c>
      <c r="WTR252" s="225" t="e">
        <v>#N/A</v>
      </c>
      <c r="WTS252" s="225" t="e">
        <v>#N/A</v>
      </c>
      <c r="WTT252" s="225" t="e">
        <v>#N/A</v>
      </c>
      <c r="WTU252" s="225" t="e">
        <v>#N/A</v>
      </c>
      <c r="WTV252" s="225" t="e">
        <v>#N/A</v>
      </c>
      <c r="WTW252" s="225" t="e">
        <v>#N/A</v>
      </c>
      <c r="WTX252" s="225" t="e">
        <v>#N/A</v>
      </c>
      <c r="WTY252" s="225" t="e">
        <v>#N/A</v>
      </c>
      <c r="WTZ252" s="225" t="e">
        <v>#N/A</v>
      </c>
      <c r="WUA252" s="225" t="e">
        <v>#N/A</v>
      </c>
      <c r="WUB252" s="225" t="e">
        <v>#N/A</v>
      </c>
      <c r="WUC252" s="225" t="e">
        <v>#N/A</v>
      </c>
      <c r="WUD252" s="225" t="e">
        <v>#N/A</v>
      </c>
      <c r="WUE252" s="225" t="e">
        <v>#N/A</v>
      </c>
      <c r="WUF252" s="225" t="e">
        <v>#N/A</v>
      </c>
      <c r="WUG252" s="225" t="e">
        <v>#N/A</v>
      </c>
      <c r="WUH252" s="225" t="e">
        <v>#N/A</v>
      </c>
      <c r="WUI252" s="225" t="e">
        <v>#N/A</v>
      </c>
      <c r="WUJ252" s="225" t="e">
        <v>#N/A</v>
      </c>
      <c r="WUK252" s="225" t="e">
        <v>#N/A</v>
      </c>
      <c r="WUL252" s="225" t="e">
        <v>#N/A</v>
      </c>
      <c r="WUM252" s="225" t="e">
        <v>#N/A</v>
      </c>
      <c r="WUN252" s="225" t="e">
        <v>#N/A</v>
      </c>
      <c r="WUO252" s="225" t="e">
        <v>#N/A</v>
      </c>
      <c r="WUP252" s="225" t="e">
        <v>#N/A</v>
      </c>
      <c r="WUQ252" s="225" t="e">
        <v>#N/A</v>
      </c>
      <c r="WUR252" s="225" t="e">
        <v>#N/A</v>
      </c>
      <c r="WUS252" s="225" t="e">
        <v>#N/A</v>
      </c>
      <c r="WUT252" s="225" t="e">
        <v>#N/A</v>
      </c>
      <c r="WUU252" s="225" t="e">
        <v>#N/A</v>
      </c>
      <c r="WUV252" s="225" t="e">
        <v>#N/A</v>
      </c>
      <c r="WUW252" s="225" t="e">
        <v>#N/A</v>
      </c>
      <c r="WUX252" s="225" t="e">
        <v>#N/A</v>
      </c>
      <c r="WUY252" s="225" t="e">
        <v>#N/A</v>
      </c>
      <c r="WUZ252" s="225" t="e">
        <v>#N/A</v>
      </c>
      <c r="WVA252" s="225" t="e">
        <v>#N/A</v>
      </c>
      <c r="WVB252" s="225" t="e">
        <v>#N/A</v>
      </c>
      <c r="WVC252" s="225" t="e">
        <v>#N/A</v>
      </c>
      <c r="WVD252" s="225" t="e">
        <v>#N/A</v>
      </c>
      <c r="WVE252" s="225" t="e">
        <v>#N/A</v>
      </c>
      <c r="WVF252" s="225" t="e">
        <v>#N/A</v>
      </c>
      <c r="WVG252" s="225" t="e">
        <v>#N/A</v>
      </c>
      <c r="WVH252" s="225" t="e">
        <v>#N/A</v>
      </c>
      <c r="WVI252" s="225" t="e">
        <v>#N/A</v>
      </c>
      <c r="WVJ252" s="225" t="e">
        <v>#N/A</v>
      </c>
      <c r="WVK252" s="225" t="e">
        <v>#N/A</v>
      </c>
      <c r="WVL252" s="225" t="e">
        <v>#N/A</v>
      </c>
      <c r="WVM252" s="225" t="e">
        <v>#N/A</v>
      </c>
      <c r="WVN252" s="225" t="e">
        <v>#N/A</v>
      </c>
      <c r="WVO252" s="225" t="e">
        <v>#N/A</v>
      </c>
      <c r="WVP252" s="225" t="e">
        <v>#N/A</v>
      </c>
      <c r="WVQ252" s="225" t="e">
        <v>#N/A</v>
      </c>
      <c r="WVR252" s="225" t="e">
        <v>#N/A</v>
      </c>
      <c r="WVS252" s="225" t="e">
        <v>#N/A</v>
      </c>
      <c r="WVT252" s="225" t="e">
        <v>#N/A</v>
      </c>
      <c r="WVU252" s="225" t="e">
        <v>#N/A</v>
      </c>
      <c r="WVV252" s="225" t="e">
        <v>#N/A</v>
      </c>
      <c r="WVW252" s="225" t="e">
        <v>#N/A</v>
      </c>
      <c r="WVX252" s="225" t="e">
        <v>#N/A</v>
      </c>
      <c r="WVY252" s="225" t="e">
        <v>#N/A</v>
      </c>
      <c r="WVZ252" s="225" t="e">
        <v>#N/A</v>
      </c>
      <c r="WWA252" s="225" t="e">
        <v>#N/A</v>
      </c>
      <c r="WWB252" s="225" t="e">
        <v>#N/A</v>
      </c>
      <c r="WWC252" s="225" t="e">
        <v>#N/A</v>
      </c>
      <c r="WWD252" s="225" t="e">
        <v>#N/A</v>
      </c>
      <c r="WWE252" s="225" t="e">
        <v>#N/A</v>
      </c>
      <c r="WWF252" s="225" t="e">
        <v>#N/A</v>
      </c>
      <c r="WWG252" s="225" t="e">
        <v>#N/A</v>
      </c>
      <c r="WWH252" s="225" t="e">
        <v>#N/A</v>
      </c>
      <c r="WWI252" s="225" t="e">
        <v>#N/A</v>
      </c>
      <c r="WWJ252" s="225" t="e">
        <v>#N/A</v>
      </c>
      <c r="WWK252" s="225" t="e">
        <v>#N/A</v>
      </c>
      <c r="WWL252" s="225" t="e">
        <v>#N/A</v>
      </c>
      <c r="WWM252" s="225" t="e">
        <v>#N/A</v>
      </c>
      <c r="WWN252" s="225" t="e">
        <v>#N/A</v>
      </c>
      <c r="WWO252" s="225" t="e">
        <v>#N/A</v>
      </c>
      <c r="WWP252" s="225" t="e">
        <v>#N/A</v>
      </c>
      <c r="WWQ252" s="225" t="e">
        <v>#N/A</v>
      </c>
      <c r="WWR252" s="225" t="e">
        <v>#N/A</v>
      </c>
      <c r="WWS252" s="225" t="e">
        <v>#N/A</v>
      </c>
      <c r="WWT252" s="225" t="e">
        <v>#N/A</v>
      </c>
      <c r="WWU252" s="225" t="e">
        <v>#N/A</v>
      </c>
      <c r="WWV252" s="225" t="e">
        <v>#N/A</v>
      </c>
      <c r="WWW252" s="225" t="e">
        <v>#N/A</v>
      </c>
      <c r="WWX252" s="225" t="e">
        <v>#N/A</v>
      </c>
      <c r="WWY252" s="225" t="e">
        <v>#N/A</v>
      </c>
      <c r="WWZ252" s="225" t="e">
        <v>#N/A</v>
      </c>
      <c r="WXA252" s="225" t="e">
        <v>#N/A</v>
      </c>
      <c r="WXB252" s="225" t="e">
        <v>#N/A</v>
      </c>
      <c r="WXC252" s="225" t="e">
        <v>#N/A</v>
      </c>
      <c r="WXD252" s="225" t="e">
        <v>#N/A</v>
      </c>
      <c r="WXE252" s="225" t="e">
        <v>#N/A</v>
      </c>
      <c r="WXF252" s="225" t="e">
        <v>#N/A</v>
      </c>
      <c r="WXG252" s="225" t="e">
        <v>#N/A</v>
      </c>
      <c r="WXH252" s="225" t="e">
        <v>#N/A</v>
      </c>
      <c r="WXI252" s="225" t="e">
        <v>#N/A</v>
      </c>
      <c r="WXJ252" s="225" t="e">
        <v>#N/A</v>
      </c>
      <c r="WXK252" s="225" t="e">
        <v>#N/A</v>
      </c>
      <c r="WXL252" s="225" t="e">
        <v>#N/A</v>
      </c>
      <c r="WXM252" s="225" t="e">
        <v>#N/A</v>
      </c>
      <c r="WXN252" s="225" t="e">
        <v>#N/A</v>
      </c>
      <c r="WXO252" s="225" t="e">
        <v>#N/A</v>
      </c>
      <c r="WXP252" s="225" t="e">
        <v>#N/A</v>
      </c>
      <c r="WXQ252" s="225" t="e">
        <v>#N/A</v>
      </c>
      <c r="WXR252" s="225" t="e">
        <v>#N/A</v>
      </c>
      <c r="WXS252" s="225" t="e">
        <v>#N/A</v>
      </c>
      <c r="WXT252" s="225" t="e">
        <v>#N/A</v>
      </c>
      <c r="WXU252" s="225" t="e">
        <v>#N/A</v>
      </c>
      <c r="WXV252" s="225" t="e">
        <v>#N/A</v>
      </c>
      <c r="WXW252" s="225" t="e">
        <v>#N/A</v>
      </c>
      <c r="WXX252" s="225" t="e">
        <v>#N/A</v>
      </c>
      <c r="WXY252" s="225" t="e">
        <v>#N/A</v>
      </c>
      <c r="WXZ252" s="225" t="e">
        <v>#N/A</v>
      </c>
      <c r="WYA252" s="225" t="e">
        <v>#N/A</v>
      </c>
      <c r="WYB252" s="225" t="e">
        <v>#N/A</v>
      </c>
      <c r="WYC252" s="225" t="e">
        <v>#N/A</v>
      </c>
      <c r="WYD252" s="225" t="e">
        <v>#N/A</v>
      </c>
      <c r="WYE252" s="225" t="e">
        <v>#N/A</v>
      </c>
      <c r="WYF252" s="225" t="e">
        <v>#N/A</v>
      </c>
      <c r="WYG252" s="225" t="e">
        <v>#N/A</v>
      </c>
      <c r="WYH252" s="225" t="e">
        <v>#N/A</v>
      </c>
      <c r="WYI252" s="225" t="e">
        <v>#N/A</v>
      </c>
      <c r="WYJ252" s="225" t="e">
        <v>#N/A</v>
      </c>
      <c r="WYK252" s="225" t="e">
        <v>#N/A</v>
      </c>
      <c r="WYL252" s="225" t="e">
        <v>#N/A</v>
      </c>
      <c r="WYM252" s="225" t="e">
        <v>#N/A</v>
      </c>
      <c r="WYN252" s="225" t="e">
        <v>#N/A</v>
      </c>
      <c r="WYO252" s="225" t="e">
        <v>#N/A</v>
      </c>
      <c r="WYP252" s="225" t="e">
        <v>#N/A</v>
      </c>
      <c r="WYQ252" s="225" t="e">
        <v>#N/A</v>
      </c>
      <c r="WYR252" s="225" t="e">
        <v>#N/A</v>
      </c>
      <c r="WYS252" s="225" t="e">
        <v>#N/A</v>
      </c>
      <c r="WYT252" s="225" t="e">
        <v>#N/A</v>
      </c>
      <c r="WYU252" s="225" t="e">
        <v>#N/A</v>
      </c>
      <c r="WYV252" s="225" t="e">
        <v>#N/A</v>
      </c>
      <c r="WYW252" s="225" t="e">
        <v>#N/A</v>
      </c>
      <c r="WYX252" s="225" t="e">
        <v>#N/A</v>
      </c>
      <c r="WYY252" s="225" t="e">
        <v>#N/A</v>
      </c>
      <c r="WYZ252" s="225" t="e">
        <v>#N/A</v>
      </c>
      <c r="WZA252" s="225" t="e">
        <v>#N/A</v>
      </c>
      <c r="WZB252" s="225" t="e">
        <v>#N/A</v>
      </c>
      <c r="WZC252" s="225" t="e">
        <v>#N/A</v>
      </c>
      <c r="WZD252" s="225" t="e">
        <v>#N/A</v>
      </c>
      <c r="WZE252" s="225" t="e">
        <v>#N/A</v>
      </c>
      <c r="WZF252" s="225" t="e">
        <v>#N/A</v>
      </c>
      <c r="WZG252" s="225" t="e">
        <v>#N/A</v>
      </c>
      <c r="WZH252" s="225" t="e">
        <v>#N/A</v>
      </c>
      <c r="WZI252" s="225" t="e">
        <v>#N/A</v>
      </c>
      <c r="WZJ252" s="225" t="e">
        <v>#N/A</v>
      </c>
      <c r="WZK252" s="225" t="e">
        <v>#N/A</v>
      </c>
      <c r="WZL252" s="225" t="e">
        <v>#N/A</v>
      </c>
      <c r="WZM252" s="225" t="e">
        <v>#N/A</v>
      </c>
      <c r="WZN252" s="225" t="e">
        <v>#N/A</v>
      </c>
      <c r="WZO252" s="225" t="e">
        <v>#N/A</v>
      </c>
      <c r="WZP252" s="225" t="e">
        <v>#N/A</v>
      </c>
      <c r="WZQ252" s="225" t="e">
        <v>#N/A</v>
      </c>
      <c r="WZR252" s="225" t="e">
        <v>#N/A</v>
      </c>
      <c r="WZS252" s="225" t="e">
        <v>#N/A</v>
      </c>
      <c r="WZT252" s="225" t="e">
        <v>#N/A</v>
      </c>
      <c r="WZU252" s="225" t="e">
        <v>#N/A</v>
      </c>
      <c r="WZV252" s="225" t="e">
        <v>#N/A</v>
      </c>
      <c r="WZW252" s="225" t="e">
        <v>#N/A</v>
      </c>
      <c r="WZX252" s="225" t="e">
        <v>#N/A</v>
      </c>
      <c r="WZY252" s="225" t="e">
        <v>#N/A</v>
      </c>
      <c r="WZZ252" s="225" t="e">
        <v>#N/A</v>
      </c>
      <c r="XAA252" s="225" t="e">
        <v>#N/A</v>
      </c>
      <c r="XAB252" s="225" t="e">
        <v>#N/A</v>
      </c>
      <c r="XAC252" s="225" t="e">
        <v>#N/A</v>
      </c>
      <c r="XAD252" s="225" t="e">
        <v>#N/A</v>
      </c>
      <c r="XAE252" s="225" t="e">
        <v>#N/A</v>
      </c>
      <c r="XAF252" s="225" t="e">
        <v>#N/A</v>
      </c>
      <c r="XAG252" s="225" t="e">
        <v>#N/A</v>
      </c>
      <c r="XAH252" s="225" t="e">
        <v>#N/A</v>
      </c>
      <c r="XAI252" s="225" t="e">
        <v>#N/A</v>
      </c>
      <c r="XAJ252" s="225" t="e">
        <v>#N/A</v>
      </c>
      <c r="XAK252" s="225" t="e">
        <v>#N/A</v>
      </c>
      <c r="XAL252" s="225" t="e">
        <v>#N/A</v>
      </c>
      <c r="XAM252" s="225" t="e">
        <v>#N/A</v>
      </c>
      <c r="XAN252" s="225" t="e">
        <v>#N/A</v>
      </c>
      <c r="XAO252" s="225" t="e">
        <v>#N/A</v>
      </c>
      <c r="XAP252" s="225" t="e">
        <v>#N/A</v>
      </c>
      <c r="XAQ252" s="225" t="e">
        <v>#N/A</v>
      </c>
      <c r="XAR252" s="225" t="e">
        <v>#N/A</v>
      </c>
      <c r="XAS252" s="225" t="e">
        <v>#N/A</v>
      </c>
      <c r="XAT252" s="225" t="e">
        <v>#N/A</v>
      </c>
      <c r="XAU252" s="225" t="e">
        <v>#N/A</v>
      </c>
      <c r="XAV252" s="225" t="e">
        <v>#N/A</v>
      </c>
      <c r="XAW252" s="225" t="e">
        <v>#N/A</v>
      </c>
      <c r="XAX252" s="225" t="e">
        <v>#N/A</v>
      </c>
      <c r="XAY252" s="225" t="e">
        <v>#N/A</v>
      </c>
      <c r="XAZ252" s="225" t="e">
        <v>#N/A</v>
      </c>
      <c r="XBA252" s="225" t="e">
        <v>#N/A</v>
      </c>
      <c r="XBB252" s="225" t="e">
        <v>#N/A</v>
      </c>
      <c r="XBC252" s="225" t="e">
        <v>#N/A</v>
      </c>
      <c r="XBD252" s="225" t="e">
        <v>#N/A</v>
      </c>
      <c r="XBE252" s="225" t="e">
        <v>#N/A</v>
      </c>
      <c r="XBF252" s="225" t="e">
        <v>#N/A</v>
      </c>
      <c r="XBG252" s="225" t="e">
        <v>#N/A</v>
      </c>
      <c r="XBH252" s="225" t="e">
        <v>#N/A</v>
      </c>
      <c r="XBI252" s="225" t="e">
        <v>#N/A</v>
      </c>
      <c r="XBJ252" s="225" t="e">
        <v>#N/A</v>
      </c>
      <c r="XBK252" s="225" t="e">
        <v>#N/A</v>
      </c>
      <c r="XBL252" s="225" t="e">
        <v>#N/A</v>
      </c>
      <c r="XBM252" s="225" t="e">
        <v>#N/A</v>
      </c>
      <c r="XBN252" s="225" t="e">
        <v>#N/A</v>
      </c>
      <c r="XBO252" s="225" t="e">
        <v>#N/A</v>
      </c>
      <c r="XBP252" s="225" t="e">
        <v>#N/A</v>
      </c>
      <c r="XBQ252" s="225" t="e">
        <v>#N/A</v>
      </c>
      <c r="XBR252" s="225" t="e">
        <v>#N/A</v>
      </c>
      <c r="XBS252" s="225" t="e">
        <v>#N/A</v>
      </c>
      <c r="XBT252" s="225" t="e">
        <v>#N/A</v>
      </c>
      <c r="XBU252" s="225" t="e">
        <v>#N/A</v>
      </c>
      <c r="XBV252" s="225" t="e">
        <v>#N/A</v>
      </c>
      <c r="XBW252" s="225" t="e">
        <v>#N/A</v>
      </c>
      <c r="XBX252" s="225" t="e">
        <v>#N/A</v>
      </c>
      <c r="XBY252" s="225" t="e">
        <v>#N/A</v>
      </c>
      <c r="XBZ252" s="225" t="e">
        <v>#N/A</v>
      </c>
      <c r="XCA252" s="225" t="e">
        <v>#N/A</v>
      </c>
      <c r="XCB252" s="225" t="e">
        <v>#N/A</v>
      </c>
      <c r="XCC252" s="225" t="e">
        <v>#N/A</v>
      </c>
      <c r="XCD252" s="225" t="e">
        <v>#N/A</v>
      </c>
      <c r="XCE252" s="225" t="e">
        <v>#N/A</v>
      </c>
      <c r="XCF252" s="225" t="e">
        <v>#N/A</v>
      </c>
      <c r="XCG252" s="225" t="e">
        <v>#N/A</v>
      </c>
      <c r="XCH252" s="225" t="e">
        <v>#N/A</v>
      </c>
      <c r="XCI252" s="225" t="e">
        <v>#N/A</v>
      </c>
      <c r="XCJ252" s="225" t="e">
        <v>#N/A</v>
      </c>
      <c r="XCK252" s="225" t="e">
        <v>#N/A</v>
      </c>
      <c r="XCL252" s="225" t="e">
        <v>#N/A</v>
      </c>
      <c r="XCM252" s="225" t="e">
        <v>#N/A</v>
      </c>
      <c r="XCN252" s="225" t="e">
        <v>#N/A</v>
      </c>
      <c r="XCO252" s="225" t="e">
        <v>#N/A</v>
      </c>
      <c r="XCP252" s="225" t="e">
        <v>#N/A</v>
      </c>
      <c r="XCQ252" s="225" t="e">
        <v>#N/A</v>
      </c>
      <c r="XCR252" s="225" t="e">
        <v>#N/A</v>
      </c>
      <c r="XCS252" s="225" t="e">
        <v>#N/A</v>
      </c>
      <c r="XCT252" s="225" t="e">
        <v>#N/A</v>
      </c>
      <c r="XCU252" s="225" t="e">
        <v>#N/A</v>
      </c>
      <c r="XCV252" s="225" t="e">
        <v>#N/A</v>
      </c>
      <c r="XCW252" s="225" t="e">
        <v>#N/A</v>
      </c>
      <c r="XCX252" s="225" t="e">
        <v>#N/A</v>
      </c>
      <c r="XCY252" s="225" t="e">
        <v>#N/A</v>
      </c>
      <c r="XCZ252" s="225" t="e">
        <v>#N/A</v>
      </c>
      <c r="XDA252" s="225" t="e">
        <v>#N/A</v>
      </c>
      <c r="XDB252" s="225" t="e">
        <v>#N/A</v>
      </c>
      <c r="XDC252" s="225" t="e">
        <v>#N/A</v>
      </c>
      <c r="XDD252" s="225" t="e">
        <v>#N/A</v>
      </c>
      <c r="XDE252" s="225" t="e">
        <v>#N/A</v>
      </c>
      <c r="XDF252" s="225" t="e">
        <v>#N/A</v>
      </c>
      <c r="XDG252" s="225" t="e">
        <v>#N/A</v>
      </c>
      <c r="XDH252" s="225" t="e">
        <v>#N/A</v>
      </c>
      <c r="XDI252" s="225" t="e">
        <v>#N/A</v>
      </c>
      <c r="XDJ252" s="225" t="e">
        <v>#N/A</v>
      </c>
      <c r="XDK252" s="225" t="e">
        <v>#N/A</v>
      </c>
      <c r="XDL252" s="225" t="e">
        <v>#N/A</v>
      </c>
      <c r="XDM252" s="225" t="e">
        <v>#N/A</v>
      </c>
      <c r="XDN252" s="225" t="e">
        <v>#N/A</v>
      </c>
      <c r="XDO252" s="225" t="e">
        <v>#N/A</v>
      </c>
      <c r="XDP252" s="225" t="e">
        <v>#N/A</v>
      </c>
      <c r="XDQ252" s="225" t="e">
        <v>#N/A</v>
      </c>
      <c r="XDR252" s="225" t="e">
        <v>#N/A</v>
      </c>
      <c r="XDS252" s="225" t="e">
        <v>#N/A</v>
      </c>
      <c r="XDT252" s="225" t="e">
        <v>#N/A</v>
      </c>
      <c r="XDU252" s="225" t="e">
        <v>#N/A</v>
      </c>
      <c r="XDV252" s="225" t="e">
        <v>#N/A</v>
      </c>
      <c r="XDW252" s="225" t="e">
        <v>#N/A</v>
      </c>
      <c r="XDX252" s="225" t="e">
        <v>#N/A</v>
      </c>
      <c r="XDY252" s="225" t="e">
        <v>#N/A</v>
      </c>
      <c r="XDZ252" s="225" t="e">
        <v>#N/A</v>
      </c>
      <c r="XEA252" s="225" t="e">
        <v>#N/A</v>
      </c>
      <c r="XEB252" s="225" t="e">
        <v>#N/A</v>
      </c>
      <c r="XEC252" s="225" t="e">
        <v>#N/A</v>
      </c>
      <c r="XED252" s="225" t="e">
        <v>#N/A</v>
      </c>
      <c r="XEE252" s="225" t="e">
        <v>#N/A</v>
      </c>
      <c r="XEF252" s="225" t="e">
        <v>#N/A</v>
      </c>
      <c r="XEG252" s="225" t="e">
        <v>#N/A</v>
      </c>
      <c r="XEH252" s="225" t="e">
        <v>#N/A</v>
      </c>
      <c r="XEI252" s="225" t="e">
        <v>#N/A</v>
      </c>
      <c r="XEJ252" s="225" t="e">
        <v>#N/A</v>
      </c>
      <c r="XEK252" s="225" t="e">
        <v>#N/A</v>
      </c>
      <c r="XEL252" s="225" t="e">
        <v>#N/A</v>
      </c>
      <c r="XEM252" s="225" t="e">
        <v>#N/A</v>
      </c>
      <c r="XEN252" s="225" t="e">
        <v>#N/A</v>
      </c>
      <c r="XEO252" s="225" t="e">
        <v>#N/A</v>
      </c>
      <c r="XEP252" s="225" t="e">
        <v>#N/A</v>
      </c>
      <c r="XEQ252" s="225" t="e">
        <v>#N/A</v>
      </c>
      <c r="XER252" s="225" t="e">
        <v>#N/A</v>
      </c>
      <c r="XES252" s="225" t="e">
        <v>#N/A</v>
      </c>
      <c r="XET252" s="225" t="e">
        <v>#N/A</v>
      </c>
      <c r="XEU252" s="225" t="e">
        <v>#N/A</v>
      </c>
      <c r="XEV252" s="225" t="e">
        <v>#N/A</v>
      </c>
      <c r="XEW252" s="225" t="e">
        <v>#N/A</v>
      </c>
      <c r="XEX252" s="225" t="e">
        <v>#N/A</v>
      </c>
      <c r="XEY252" s="225" t="e">
        <v>#N/A</v>
      </c>
      <c r="XEZ252" s="225" t="e">
        <v>#N/A</v>
      </c>
      <c r="XFA252" s="225" t="e">
        <v>#N/A</v>
      </c>
      <c r="XFB252" s="225" t="e">
        <v>#N/A</v>
      </c>
      <c r="XFC252" s="225" t="e">
        <v>#N/A</v>
      </c>
      <c r="XFD252" s="225" t="e">
        <v>#N/A</v>
      </c>
    </row>
    <row r="253" spans="1:16384" s="225" customFormat="1" ht="24" hidden="1" customHeight="1" x14ac:dyDescent="0.15">
      <c r="A253" s="621"/>
      <c r="B253" s="147"/>
      <c r="C253" s="625" t="s">
        <v>1087</v>
      </c>
      <c r="D253" s="625" t="s">
        <v>1512</v>
      </c>
      <c r="E253" s="625" t="s">
        <v>672</v>
      </c>
      <c r="F253" s="625" t="s">
        <v>1513</v>
      </c>
      <c r="G253" s="626">
        <v>3034</v>
      </c>
      <c r="H253" s="626">
        <v>1130</v>
      </c>
      <c r="I253" s="626">
        <v>4520</v>
      </c>
      <c r="J253" s="626"/>
      <c r="K253" s="626"/>
      <c r="L253" s="626"/>
      <c r="M253" s="626"/>
      <c r="N253" s="626">
        <v>1585</v>
      </c>
      <c r="O253" s="626">
        <v>756</v>
      </c>
      <c r="P253" s="626" t="s">
        <v>1514</v>
      </c>
      <c r="Q253" s="625" t="s">
        <v>1515</v>
      </c>
      <c r="R253" s="626">
        <v>722</v>
      </c>
      <c r="S253" s="626" t="s">
        <v>1484</v>
      </c>
      <c r="T253" s="626">
        <v>107</v>
      </c>
      <c r="U253" s="627"/>
      <c r="V253" s="627"/>
      <c r="W253" s="627"/>
      <c r="X253" s="627"/>
      <c r="Y253" s="627"/>
      <c r="Z253" s="627"/>
      <c r="AA253" s="625" t="s">
        <v>1295</v>
      </c>
      <c r="AB253" s="625"/>
      <c r="AC253" s="625"/>
      <c r="AD253" s="625"/>
      <c r="AE253" s="625"/>
      <c r="AF253" s="625"/>
      <c r="AG253" s="625"/>
      <c r="AH253" s="613">
        <v>1997</v>
      </c>
      <c r="AI253" s="613"/>
      <c r="AJ253" s="613"/>
      <c r="AK253" s="613"/>
      <c r="AL253" s="613"/>
      <c r="AM253" s="613"/>
      <c r="AN253" s="613"/>
      <c r="AO253" s="614">
        <v>4886</v>
      </c>
      <c r="AP253" s="614"/>
      <c r="AQ253" s="170"/>
    </row>
    <row r="254" spans="1:16384" s="225" customFormat="1" ht="24" hidden="1" customHeight="1" x14ac:dyDescent="0.15">
      <c r="A254" s="621"/>
      <c r="B254" s="376"/>
      <c r="C254" s="625" t="s">
        <v>1087</v>
      </c>
      <c r="D254" s="625" t="s">
        <v>16958</v>
      </c>
      <c r="E254" s="625" t="s">
        <v>1087</v>
      </c>
      <c r="F254" s="625" t="s">
        <v>13919</v>
      </c>
      <c r="G254" s="626">
        <v>17713</v>
      </c>
      <c r="H254" s="626">
        <v>2085</v>
      </c>
      <c r="I254" s="626">
        <v>4724</v>
      </c>
      <c r="J254" s="626" t="s">
        <v>487</v>
      </c>
      <c r="K254" s="626" t="s">
        <v>1277</v>
      </c>
      <c r="L254" s="626" t="s">
        <v>1330</v>
      </c>
      <c r="M254" s="626" t="s">
        <v>1295</v>
      </c>
      <c r="N254" s="626">
        <v>1467</v>
      </c>
      <c r="O254" s="626">
        <v>761</v>
      </c>
      <c r="P254" s="626" t="s">
        <v>1517</v>
      </c>
      <c r="Q254" s="625" t="s">
        <v>1518</v>
      </c>
      <c r="R254" s="626">
        <v>706</v>
      </c>
      <c r="S254" s="626" t="s">
        <v>1519</v>
      </c>
      <c r="T254" s="626"/>
      <c r="U254" s="627">
        <v>1300</v>
      </c>
      <c r="V254" s="627"/>
      <c r="W254" s="627"/>
      <c r="X254" s="627">
        <v>2200</v>
      </c>
      <c r="Y254" s="627"/>
      <c r="Z254" s="627"/>
      <c r="AA254" s="625" t="s">
        <v>1295</v>
      </c>
      <c r="AB254" s="625"/>
      <c r="AC254" s="625"/>
      <c r="AD254" s="625"/>
      <c r="AE254" s="625"/>
      <c r="AF254" s="625"/>
      <c r="AG254" s="625"/>
      <c r="AH254" s="613">
        <v>1998</v>
      </c>
      <c r="AI254" s="613"/>
      <c r="AJ254" s="613"/>
      <c r="AK254" s="613"/>
      <c r="AL254" s="613"/>
      <c r="AM254" s="613"/>
      <c r="AN254" s="613"/>
      <c r="AO254" s="614">
        <v>6547</v>
      </c>
      <c r="AP254" s="614"/>
      <c r="AQ254" s="170"/>
    </row>
    <row r="255" spans="1:16384" s="565" customFormat="1" ht="24" hidden="1" customHeight="1" x14ac:dyDescent="0.15">
      <c r="A255" s="934"/>
      <c r="B255" s="712" t="s">
        <v>136</v>
      </c>
      <c r="C255" s="650" t="s">
        <v>55</v>
      </c>
      <c r="D255" s="676">
        <f>COUNTA(D256:D266)</f>
        <v>11</v>
      </c>
      <c r="E255" s="666"/>
      <c r="F255" s="666"/>
      <c r="G255" s="665">
        <f>SUM(G256:G266)</f>
        <v>137009</v>
      </c>
      <c r="H255" s="665">
        <f>SUM(H256:H266)</f>
        <v>25642.52</v>
      </c>
      <c r="I255" s="665">
        <f>SUM(I256:I266)</f>
        <v>56037.520000000004</v>
      </c>
      <c r="J255" s="665"/>
      <c r="K255" s="665"/>
      <c r="L255" s="665"/>
      <c r="M255" s="665"/>
      <c r="N255" s="665"/>
      <c r="O255" s="665"/>
      <c r="P255" s="665"/>
      <c r="Q255" s="650"/>
      <c r="R255" s="665"/>
      <c r="S255" s="665"/>
      <c r="T255" s="665"/>
      <c r="U255" s="666"/>
      <c r="V255" s="666"/>
      <c r="W255" s="666"/>
      <c r="X255" s="666"/>
      <c r="Y255" s="666"/>
      <c r="Z255" s="666"/>
      <c r="AA255" s="650"/>
      <c r="AB255" s="650"/>
      <c r="AC255" s="650"/>
      <c r="AD255" s="650"/>
      <c r="AE255" s="650"/>
      <c r="AF255" s="650"/>
      <c r="AG255" s="650"/>
      <c r="AH255" s="613"/>
      <c r="AI255" s="813"/>
      <c r="AJ255" s="813"/>
      <c r="AK255" s="813"/>
      <c r="AL255" s="813"/>
      <c r="AM255" s="813"/>
      <c r="AN255" s="813"/>
      <c r="AO255" s="814"/>
      <c r="AP255" s="814"/>
      <c r="AQ255" s="1160"/>
    </row>
    <row r="256" spans="1:16384" s="225" customFormat="1" ht="24" hidden="1" customHeight="1" x14ac:dyDescent="0.15">
      <c r="A256" s="621"/>
      <c r="B256" s="147"/>
      <c r="C256" s="625" t="s">
        <v>670</v>
      </c>
      <c r="D256" s="625" t="s">
        <v>12173</v>
      </c>
      <c r="E256" s="625" t="s">
        <v>12103</v>
      </c>
      <c r="F256" s="625" t="s">
        <v>15548</v>
      </c>
      <c r="G256" s="626">
        <v>18323</v>
      </c>
      <c r="H256" s="626">
        <v>1480</v>
      </c>
      <c r="I256" s="626">
        <v>3879</v>
      </c>
      <c r="J256" s="626"/>
      <c r="K256" s="626"/>
      <c r="L256" s="626"/>
      <c r="M256" s="626"/>
      <c r="N256" s="626">
        <v>1867</v>
      </c>
      <c r="O256" s="626">
        <v>641</v>
      </c>
      <c r="P256" s="626" t="s">
        <v>12174</v>
      </c>
      <c r="Q256" s="625" t="s">
        <v>19595</v>
      </c>
      <c r="R256" s="626">
        <v>970</v>
      </c>
      <c r="S256" s="626" t="s">
        <v>2980</v>
      </c>
      <c r="T256" s="626">
        <v>256</v>
      </c>
      <c r="U256" s="627"/>
      <c r="V256" s="627"/>
      <c r="W256" s="627"/>
      <c r="X256" s="627"/>
      <c r="Y256" s="627"/>
      <c r="Z256" s="627"/>
      <c r="AA256" s="625" t="s">
        <v>19596</v>
      </c>
      <c r="AB256" s="625"/>
      <c r="AC256" s="625"/>
      <c r="AD256" s="625"/>
      <c r="AE256" s="625"/>
      <c r="AF256" s="625"/>
      <c r="AG256" s="625"/>
      <c r="AH256" s="613">
        <v>2004</v>
      </c>
      <c r="AI256" s="613"/>
      <c r="AJ256" s="613"/>
      <c r="AK256" s="613"/>
      <c r="AL256" s="613"/>
      <c r="AM256" s="613"/>
      <c r="AN256" s="613"/>
      <c r="AO256" s="614">
        <v>6723</v>
      </c>
      <c r="AP256" s="614"/>
      <c r="AQ256" s="170"/>
    </row>
    <row r="257" spans="1:43" s="225" customFormat="1" ht="24" hidden="1" customHeight="1" x14ac:dyDescent="0.15">
      <c r="A257" s="621"/>
      <c r="B257" s="147"/>
      <c r="C257" s="625" t="s">
        <v>651</v>
      </c>
      <c r="D257" s="625" t="s">
        <v>1306</v>
      </c>
      <c r="E257" s="625" t="s">
        <v>651</v>
      </c>
      <c r="F257" s="625" t="s">
        <v>12113</v>
      </c>
      <c r="G257" s="626">
        <v>10630</v>
      </c>
      <c r="H257" s="626">
        <v>2121</v>
      </c>
      <c r="I257" s="626">
        <v>4050</v>
      </c>
      <c r="J257" s="626">
        <v>2121</v>
      </c>
      <c r="K257" s="626">
        <v>4050</v>
      </c>
      <c r="L257" s="626"/>
      <c r="M257" s="626"/>
      <c r="N257" s="626">
        <v>1684</v>
      </c>
      <c r="O257" s="626">
        <v>630</v>
      </c>
      <c r="P257" s="626" t="s">
        <v>12175</v>
      </c>
      <c r="Q257" s="625" t="s">
        <v>4585</v>
      </c>
      <c r="R257" s="626">
        <v>750</v>
      </c>
      <c r="S257" s="626" t="s">
        <v>2980</v>
      </c>
      <c r="T257" s="626">
        <v>304</v>
      </c>
      <c r="U257" s="627" t="s">
        <v>2980</v>
      </c>
      <c r="V257" s="627">
        <v>304</v>
      </c>
      <c r="W257" s="627"/>
      <c r="X257" s="627"/>
      <c r="Y257" s="627"/>
      <c r="Z257" s="627"/>
      <c r="AA257" s="625" t="s">
        <v>12176</v>
      </c>
      <c r="AB257" s="625"/>
      <c r="AC257" s="625" t="s">
        <v>12176</v>
      </c>
      <c r="AD257" s="625"/>
      <c r="AE257" s="625"/>
      <c r="AF257" s="625"/>
      <c r="AG257" s="625"/>
      <c r="AH257" s="613">
        <v>2010</v>
      </c>
      <c r="AI257" s="613"/>
      <c r="AJ257" s="613"/>
      <c r="AK257" s="613"/>
      <c r="AL257" s="613"/>
      <c r="AM257" s="613"/>
      <c r="AN257" s="613"/>
      <c r="AO257" s="614">
        <v>8000</v>
      </c>
      <c r="AP257" s="614"/>
      <c r="AQ257" s="170"/>
    </row>
    <row r="258" spans="1:43" s="225" customFormat="1" ht="24" hidden="1" customHeight="1" x14ac:dyDescent="0.15">
      <c r="A258" s="621"/>
      <c r="B258" s="147"/>
      <c r="C258" s="625" t="s">
        <v>651</v>
      </c>
      <c r="D258" s="625" t="s">
        <v>12177</v>
      </c>
      <c r="E258" s="625" t="s">
        <v>12103</v>
      </c>
      <c r="F258" s="625" t="s">
        <v>15548</v>
      </c>
      <c r="G258" s="626">
        <v>12135</v>
      </c>
      <c r="H258" s="626">
        <v>3368</v>
      </c>
      <c r="I258" s="626">
        <v>10053</v>
      </c>
      <c r="J258" s="626"/>
      <c r="K258" s="626"/>
      <c r="L258" s="626"/>
      <c r="M258" s="626"/>
      <c r="N258" s="626">
        <v>1087</v>
      </c>
      <c r="O258" s="626">
        <v>1087</v>
      </c>
      <c r="P258" s="626" t="s">
        <v>12178</v>
      </c>
      <c r="Q258" s="625" t="s">
        <v>2974</v>
      </c>
      <c r="R258" s="626"/>
      <c r="S258" s="626"/>
      <c r="T258" s="626"/>
      <c r="U258" s="627"/>
      <c r="V258" s="627"/>
      <c r="W258" s="627"/>
      <c r="X258" s="627"/>
      <c r="Y258" s="627"/>
      <c r="Z258" s="627"/>
      <c r="AA258" s="625" t="s">
        <v>12179</v>
      </c>
      <c r="AB258" s="625"/>
      <c r="AC258" s="625"/>
      <c r="AD258" s="625"/>
      <c r="AE258" s="625"/>
      <c r="AF258" s="625"/>
      <c r="AG258" s="625"/>
      <c r="AH258" s="613">
        <v>2002</v>
      </c>
      <c r="AI258" s="613"/>
      <c r="AJ258" s="613"/>
      <c r="AK258" s="613"/>
      <c r="AL258" s="613"/>
      <c r="AM258" s="613"/>
      <c r="AN258" s="613"/>
      <c r="AO258" s="614">
        <v>7200</v>
      </c>
      <c r="AP258" s="614"/>
      <c r="AQ258" s="170"/>
    </row>
    <row r="259" spans="1:43" s="225" customFormat="1" ht="24" hidden="1" customHeight="1" x14ac:dyDescent="0.15">
      <c r="A259" s="621"/>
      <c r="B259" s="147"/>
      <c r="C259" s="625" t="s">
        <v>863</v>
      </c>
      <c r="D259" s="625" t="s">
        <v>2941</v>
      </c>
      <c r="E259" s="625" t="s">
        <v>2408</v>
      </c>
      <c r="F259" s="625" t="s">
        <v>15566</v>
      </c>
      <c r="G259" s="626">
        <v>8000</v>
      </c>
      <c r="H259" s="626">
        <v>1049.52</v>
      </c>
      <c r="I259" s="626">
        <v>1734.52</v>
      </c>
      <c r="J259" s="626"/>
      <c r="K259" s="626"/>
      <c r="L259" s="626"/>
      <c r="M259" s="626"/>
      <c r="N259" s="626">
        <v>848</v>
      </c>
      <c r="O259" s="626">
        <v>236</v>
      </c>
      <c r="P259" s="626" t="s">
        <v>12180</v>
      </c>
      <c r="Q259" s="625" t="s">
        <v>12181</v>
      </c>
      <c r="R259" s="626">
        <v>559</v>
      </c>
      <c r="S259" s="626" t="s">
        <v>2980</v>
      </c>
      <c r="T259" s="626">
        <v>53</v>
      </c>
      <c r="U259" s="627"/>
      <c r="V259" s="627"/>
      <c r="W259" s="627"/>
      <c r="X259" s="627"/>
      <c r="Y259" s="627"/>
      <c r="Z259" s="627"/>
      <c r="AA259" s="625" t="s">
        <v>12182</v>
      </c>
      <c r="AB259" s="625"/>
      <c r="AC259" s="625"/>
      <c r="AD259" s="625"/>
      <c r="AE259" s="625"/>
      <c r="AF259" s="625"/>
      <c r="AG259" s="625"/>
      <c r="AH259" s="613">
        <v>2005</v>
      </c>
      <c r="AI259" s="613"/>
      <c r="AJ259" s="613"/>
      <c r="AK259" s="613"/>
      <c r="AL259" s="613"/>
      <c r="AM259" s="613"/>
      <c r="AN259" s="613"/>
      <c r="AO259" s="614">
        <v>5858</v>
      </c>
      <c r="AP259" s="614"/>
      <c r="AQ259" s="170"/>
    </row>
    <row r="260" spans="1:43" s="225" customFormat="1" ht="24" hidden="1" customHeight="1" x14ac:dyDescent="0.15">
      <c r="A260" s="621"/>
      <c r="B260" s="147"/>
      <c r="C260" s="625" t="s">
        <v>863</v>
      </c>
      <c r="D260" s="625" t="s">
        <v>12183</v>
      </c>
      <c r="E260" s="625" t="s">
        <v>2408</v>
      </c>
      <c r="F260" s="625" t="s">
        <v>15566</v>
      </c>
      <c r="G260" s="626">
        <v>21599</v>
      </c>
      <c r="H260" s="626">
        <v>2877</v>
      </c>
      <c r="I260" s="626">
        <v>6146</v>
      </c>
      <c r="J260" s="626"/>
      <c r="K260" s="626"/>
      <c r="L260" s="626"/>
      <c r="M260" s="626"/>
      <c r="N260" s="626" t="s">
        <v>417</v>
      </c>
      <c r="O260" s="626" t="s">
        <v>417</v>
      </c>
      <c r="P260" s="626" t="s">
        <v>417</v>
      </c>
      <c r="Q260" s="625" t="s">
        <v>12184</v>
      </c>
      <c r="R260" s="626" t="s">
        <v>417</v>
      </c>
      <c r="S260" s="626" t="s">
        <v>417</v>
      </c>
      <c r="T260" s="626" t="s">
        <v>417</v>
      </c>
      <c r="U260" s="627"/>
      <c r="V260" s="627"/>
      <c r="W260" s="627"/>
      <c r="X260" s="627"/>
      <c r="Y260" s="627"/>
      <c r="Z260" s="627"/>
      <c r="AA260" s="625" t="s">
        <v>12185</v>
      </c>
      <c r="AB260" s="625"/>
      <c r="AC260" s="625"/>
      <c r="AD260" s="625"/>
      <c r="AE260" s="625"/>
      <c r="AF260" s="625"/>
      <c r="AG260" s="625"/>
      <c r="AH260" s="613">
        <v>2015</v>
      </c>
      <c r="AI260" s="613"/>
      <c r="AJ260" s="613"/>
      <c r="AK260" s="613"/>
      <c r="AL260" s="613"/>
      <c r="AM260" s="613"/>
      <c r="AN260" s="613"/>
      <c r="AO260" s="614">
        <v>16600</v>
      </c>
      <c r="AP260" s="614"/>
      <c r="AQ260" s="170"/>
    </row>
    <row r="261" spans="1:43" s="225" customFormat="1" ht="24" hidden="1" customHeight="1" x14ac:dyDescent="0.15">
      <c r="A261" s="621"/>
      <c r="B261" s="147"/>
      <c r="C261" s="627" t="s">
        <v>680</v>
      </c>
      <c r="D261" s="686" t="s">
        <v>1317</v>
      </c>
      <c r="E261" s="627" t="s">
        <v>2420</v>
      </c>
      <c r="F261" s="627" t="s">
        <v>14694</v>
      </c>
      <c r="G261" s="626">
        <v>4705</v>
      </c>
      <c r="H261" s="626">
        <v>2039</v>
      </c>
      <c r="I261" s="626">
        <v>4128</v>
      </c>
      <c r="J261" s="626"/>
      <c r="K261" s="626"/>
      <c r="L261" s="626"/>
      <c r="M261" s="626"/>
      <c r="N261" s="626">
        <v>1525</v>
      </c>
      <c r="O261" s="626">
        <v>596</v>
      </c>
      <c r="P261" s="626" t="s">
        <v>12186</v>
      </c>
      <c r="Q261" s="626" t="s">
        <v>12187</v>
      </c>
      <c r="R261" s="626">
        <v>744</v>
      </c>
      <c r="S261" s="626" t="s">
        <v>2980</v>
      </c>
      <c r="T261" s="626">
        <v>184.5</v>
      </c>
      <c r="U261" s="626"/>
      <c r="V261" s="626"/>
      <c r="W261" s="627"/>
      <c r="X261" s="627"/>
      <c r="Y261" s="627"/>
      <c r="Z261" s="627"/>
      <c r="AA261" s="626" t="s">
        <v>12188</v>
      </c>
      <c r="AB261" s="627"/>
      <c r="AC261" s="626"/>
      <c r="AD261" s="625"/>
      <c r="AE261" s="625"/>
      <c r="AF261" s="627"/>
      <c r="AG261" s="627"/>
      <c r="AH261" s="613">
        <v>2009</v>
      </c>
      <c r="AI261" s="627"/>
      <c r="AJ261" s="627"/>
      <c r="AK261" s="627"/>
      <c r="AL261" s="627"/>
      <c r="AM261" s="627"/>
      <c r="AN261" s="627"/>
      <c r="AO261" s="647">
        <v>7900</v>
      </c>
      <c r="AP261" s="627"/>
      <c r="AQ261" s="170"/>
    </row>
    <row r="262" spans="1:43" s="225" customFormat="1" ht="24" hidden="1" customHeight="1" x14ac:dyDescent="0.15">
      <c r="A262" s="621"/>
      <c r="B262" s="147"/>
      <c r="C262" s="680" t="s">
        <v>680</v>
      </c>
      <c r="D262" s="680" t="s">
        <v>12189</v>
      </c>
      <c r="E262" s="613" t="s">
        <v>680</v>
      </c>
      <c r="F262" s="613" t="s">
        <v>14694</v>
      </c>
      <c r="G262" s="614">
        <v>9524</v>
      </c>
      <c r="H262" s="614">
        <v>1879</v>
      </c>
      <c r="I262" s="626">
        <v>5192</v>
      </c>
      <c r="J262" s="614"/>
      <c r="K262" s="614"/>
      <c r="L262" s="614"/>
      <c r="M262" s="614"/>
      <c r="N262" s="626">
        <v>2251</v>
      </c>
      <c r="O262" s="614">
        <v>880</v>
      </c>
      <c r="P262" s="614" t="s">
        <v>12190</v>
      </c>
      <c r="Q262" s="613" t="s">
        <v>4585</v>
      </c>
      <c r="R262" s="626">
        <v>1160</v>
      </c>
      <c r="S262" s="614" t="s">
        <v>2980</v>
      </c>
      <c r="T262" s="614">
        <v>211</v>
      </c>
      <c r="U262" s="613"/>
      <c r="V262" s="613"/>
      <c r="W262" s="613"/>
      <c r="X262" s="613"/>
      <c r="Y262" s="613"/>
      <c r="Z262" s="613"/>
      <c r="AA262" s="613" t="s">
        <v>12188</v>
      </c>
      <c r="AB262" s="613"/>
      <c r="AC262" s="613"/>
      <c r="AD262" s="613"/>
      <c r="AE262" s="613"/>
      <c r="AF262" s="613"/>
      <c r="AG262" s="613"/>
      <c r="AH262" s="613">
        <v>2017</v>
      </c>
      <c r="AI262" s="613"/>
      <c r="AJ262" s="613"/>
      <c r="AK262" s="613"/>
      <c r="AL262" s="613"/>
      <c r="AM262" s="613"/>
      <c r="AN262" s="613"/>
      <c r="AO262" s="614">
        <v>16000</v>
      </c>
      <c r="AP262" s="627"/>
      <c r="AQ262" s="170"/>
    </row>
    <row r="263" spans="1:43" s="225" customFormat="1" ht="24" hidden="1" customHeight="1" x14ac:dyDescent="0.15">
      <c r="A263" s="621"/>
      <c r="B263" s="147"/>
      <c r="C263" s="625" t="s">
        <v>680</v>
      </c>
      <c r="D263" s="625" t="s">
        <v>12191</v>
      </c>
      <c r="E263" s="625" t="s">
        <v>2420</v>
      </c>
      <c r="F263" s="625" t="s">
        <v>14694</v>
      </c>
      <c r="G263" s="626">
        <v>8778</v>
      </c>
      <c r="H263" s="626">
        <v>3283</v>
      </c>
      <c r="I263" s="626">
        <v>6335</v>
      </c>
      <c r="J263" s="626"/>
      <c r="K263" s="626"/>
      <c r="L263" s="626"/>
      <c r="M263" s="626"/>
      <c r="N263" s="626">
        <v>2839</v>
      </c>
      <c r="O263" s="626">
        <v>1405</v>
      </c>
      <c r="P263" s="626" t="s">
        <v>12192</v>
      </c>
      <c r="Q263" s="625" t="s">
        <v>4585</v>
      </c>
      <c r="R263" s="626">
        <v>1011</v>
      </c>
      <c r="S263" s="626" t="s">
        <v>2980</v>
      </c>
      <c r="T263" s="626">
        <v>423</v>
      </c>
      <c r="U263" s="627"/>
      <c r="V263" s="627"/>
      <c r="W263" s="627"/>
      <c r="X263" s="627"/>
      <c r="Y263" s="627"/>
      <c r="Z263" s="627"/>
      <c r="AA263" s="625" t="s">
        <v>12188</v>
      </c>
      <c r="AB263" s="625"/>
      <c r="AC263" s="625"/>
      <c r="AD263" s="625"/>
      <c r="AE263" s="625"/>
      <c r="AF263" s="625"/>
      <c r="AG263" s="625"/>
      <c r="AH263" s="613">
        <v>2009</v>
      </c>
      <c r="AI263" s="613"/>
      <c r="AJ263" s="613"/>
      <c r="AK263" s="613"/>
      <c r="AL263" s="613"/>
      <c r="AM263" s="613"/>
      <c r="AN263" s="613"/>
      <c r="AO263" s="614">
        <v>20000</v>
      </c>
      <c r="AP263" s="614"/>
      <c r="AQ263" s="170"/>
    </row>
    <row r="264" spans="1:43" ht="24" hidden="1" customHeight="1" x14ac:dyDescent="0.15">
      <c r="A264" s="621"/>
      <c r="B264" s="147"/>
      <c r="C264" s="625" t="s">
        <v>680</v>
      </c>
      <c r="D264" s="625" t="s">
        <v>14695</v>
      </c>
      <c r="E264" s="625" t="s">
        <v>680</v>
      </c>
      <c r="F264" s="625" t="s">
        <v>14694</v>
      </c>
      <c r="G264" s="626">
        <v>9280</v>
      </c>
      <c r="H264" s="626">
        <v>1855</v>
      </c>
      <c r="I264" s="626">
        <v>2860</v>
      </c>
      <c r="J264" s="626"/>
      <c r="K264" s="626"/>
      <c r="L264" s="626"/>
      <c r="M264" s="626"/>
      <c r="N264" s="626">
        <v>1348</v>
      </c>
      <c r="O264" s="626">
        <v>360</v>
      </c>
      <c r="P264" s="626"/>
      <c r="Q264" s="625" t="s">
        <v>14696</v>
      </c>
      <c r="R264" s="626">
        <v>839</v>
      </c>
      <c r="S264" s="626" t="s">
        <v>2980</v>
      </c>
      <c r="T264" s="626">
        <v>149</v>
      </c>
      <c r="U264" s="627"/>
      <c r="V264" s="627"/>
      <c r="W264" s="627"/>
      <c r="X264" s="627"/>
      <c r="Y264" s="627"/>
      <c r="Z264" s="627"/>
      <c r="AA264" s="625" t="s">
        <v>12188</v>
      </c>
      <c r="AB264" s="625"/>
      <c r="AC264" s="625"/>
      <c r="AD264" s="625"/>
      <c r="AE264" s="625"/>
      <c r="AF264" s="625"/>
      <c r="AG264" s="625"/>
      <c r="AH264" s="613">
        <v>2019</v>
      </c>
      <c r="AI264" s="613"/>
      <c r="AJ264" s="613"/>
      <c r="AK264" s="613"/>
      <c r="AL264" s="613"/>
      <c r="AM264" s="613"/>
      <c r="AN264" s="613"/>
      <c r="AO264" s="614">
        <v>14000</v>
      </c>
      <c r="AP264" s="614"/>
      <c r="AQ264" s="170"/>
    </row>
    <row r="265" spans="1:43" s="225" customFormat="1" ht="24" hidden="1" customHeight="1" x14ac:dyDescent="0.15">
      <c r="A265" s="621"/>
      <c r="B265" s="147"/>
      <c r="C265" s="625" t="s">
        <v>12121</v>
      </c>
      <c r="D265" s="625" t="s">
        <v>12193</v>
      </c>
      <c r="E265" s="625" t="s">
        <v>12121</v>
      </c>
      <c r="F265" s="625" t="s">
        <v>12194</v>
      </c>
      <c r="G265" s="626">
        <v>18703</v>
      </c>
      <c r="H265" s="626">
        <v>2639</v>
      </c>
      <c r="I265" s="626">
        <v>5137</v>
      </c>
      <c r="J265" s="626"/>
      <c r="K265" s="626"/>
      <c r="L265" s="626"/>
      <c r="M265" s="626"/>
      <c r="N265" s="626">
        <v>1755.25</v>
      </c>
      <c r="O265" s="626">
        <v>731.25</v>
      </c>
      <c r="P265" s="626" t="s">
        <v>12195</v>
      </c>
      <c r="Q265" s="625" t="s">
        <v>4585</v>
      </c>
      <c r="R265" s="626">
        <v>803</v>
      </c>
      <c r="S265" s="626" t="s">
        <v>2980</v>
      </c>
      <c r="T265" s="626">
        <v>221</v>
      </c>
      <c r="U265" s="627"/>
      <c r="V265" s="627"/>
      <c r="W265" s="627"/>
      <c r="X265" s="627"/>
      <c r="Y265" s="627"/>
      <c r="Z265" s="627"/>
      <c r="AA265" s="625"/>
      <c r="AB265" s="625"/>
      <c r="AC265" s="625"/>
      <c r="AD265" s="625"/>
      <c r="AE265" s="625"/>
      <c r="AF265" s="625"/>
      <c r="AG265" s="625"/>
      <c r="AH265" s="613">
        <v>2016</v>
      </c>
      <c r="AI265" s="613"/>
      <c r="AJ265" s="613"/>
      <c r="AK265" s="613"/>
      <c r="AL265" s="613"/>
      <c r="AM265" s="613"/>
      <c r="AN265" s="613"/>
      <c r="AO265" s="614">
        <v>141</v>
      </c>
      <c r="AP265" s="614"/>
      <c r="AQ265" s="170"/>
    </row>
    <row r="266" spans="1:43" s="225" customFormat="1" ht="24" hidden="1" customHeight="1" x14ac:dyDescent="0.15">
      <c r="A266" s="621"/>
      <c r="B266" s="376"/>
      <c r="C266" s="625" t="s">
        <v>12121</v>
      </c>
      <c r="D266" s="625" t="s">
        <v>12196</v>
      </c>
      <c r="E266" s="625" t="s">
        <v>12121</v>
      </c>
      <c r="F266" s="625" t="s">
        <v>12194</v>
      </c>
      <c r="G266" s="626">
        <v>15332</v>
      </c>
      <c r="H266" s="626">
        <v>3052</v>
      </c>
      <c r="I266" s="626">
        <v>6523</v>
      </c>
      <c r="J266" s="626"/>
      <c r="K266" s="626"/>
      <c r="L266" s="626"/>
      <c r="M266" s="626"/>
      <c r="N266" s="626">
        <v>2548</v>
      </c>
      <c r="O266" s="626">
        <v>1699</v>
      </c>
      <c r="P266" s="626" t="s">
        <v>12197</v>
      </c>
      <c r="Q266" s="625" t="s">
        <v>4585</v>
      </c>
      <c r="R266" s="626">
        <v>739</v>
      </c>
      <c r="S266" s="626" t="s">
        <v>12198</v>
      </c>
      <c r="T266" s="626">
        <v>110</v>
      </c>
      <c r="U266" s="627"/>
      <c r="V266" s="627"/>
      <c r="W266" s="627"/>
      <c r="X266" s="627"/>
      <c r="Y266" s="627"/>
      <c r="Z266" s="627"/>
      <c r="AA266" s="625"/>
      <c r="AB266" s="625"/>
      <c r="AC266" s="625"/>
      <c r="AD266" s="625"/>
      <c r="AE266" s="625"/>
      <c r="AF266" s="625"/>
      <c r="AG266" s="625"/>
      <c r="AH266" s="613">
        <v>2014</v>
      </c>
      <c r="AI266" s="613"/>
      <c r="AJ266" s="613"/>
      <c r="AK266" s="613"/>
      <c r="AL266" s="613"/>
      <c r="AM266" s="613"/>
      <c r="AN266" s="613"/>
      <c r="AO266" s="614">
        <v>22900</v>
      </c>
      <c r="AP266" s="614"/>
      <c r="AQ266" s="170"/>
    </row>
    <row r="267" spans="1:43" s="565" customFormat="1" ht="24" hidden="1" customHeight="1" x14ac:dyDescent="0.15">
      <c r="A267" s="934"/>
      <c r="B267" s="712" t="s">
        <v>508</v>
      </c>
      <c r="C267" s="650" t="s">
        <v>55</v>
      </c>
      <c r="D267" s="676">
        <f>COUNTA(D268:D286)</f>
        <v>19</v>
      </c>
      <c r="E267" s="650"/>
      <c r="F267" s="650"/>
      <c r="G267" s="665">
        <f>SUM(G268:G286)</f>
        <v>158322</v>
      </c>
      <c r="H267" s="665">
        <f t="shared" ref="H267:I267" si="1">SUM(H268:H286)</f>
        <v>74263.839999999997</v>
      </c>
      <c r="I267" s="665">
        <f t="shared" si="1"/>
        <v>182289.95</v>
      </c>
      <c r="J267" s="665"/>
      <c r="K267" s="665"/>
      <c r="L267" s="665"/>
      <c r="M267" s="665"/>
      <c r="N267" s="665"/>
      <c r="O267" s="665"/>
      <c r="P267" s="665"/>
      <c r="Q267" s="650"/>
      <c r="R267" s="665"/>
      <c r="S267" s="665"/>
      <c r="T267" s="665"/>
      <c r="U267" s="666"/>
      <c r="V267" s="666"/>
      <c r="W267" s="666"/>
      <c r="X267" s="666"/>
      <c r="Y267" s="666"/>
      <c r="Z267" s="666"/>
      <c r="AA267" s="650"/>
      <c r="AB267" s="650"/>
      <c r="AC267" s="650"/>
      <c r="AD267" s="650"/>
      <c r="AE267" s="650"/>
      <c r="AF267" s="650"/>
      <c r="AG267" s="650"/>
      <c r="AH267" s="613"/>
      <c r="AI267" s="813"/>
      <c r="AJ267" s="813"/>
      <c r="AK267" s="813"/>
      <c r="AL267" s="813"/>
      <c r="AM267" s="813"/>
      <c r="AN267" s="813"/>
      <c r="AO267" s="814"/>
      <c r="AP267" s="814"/>
      <c r="AQ267" s="1160"/>
    </row>
    <row r="268" spans="1:43" s="225" customFormat="1" ht="24" hidden="1" customHeight="1" x14ac:dyDescent="0.15">
      <c r="A268" s="621"/>
      <c r="B268" s="147"/>
      <c r="C268" s="625" t="s">
        <v>2955</v>
      </c>
      <c r="D268" s="625" t="s">
        <v>2972</v>
      </c>
      <c r="E268" s="625" t="s">
        <v>2955</v>
      </c>
      <c r="F268" s="625" t="s">
        <v>17052</v>
      </c>
      <c r="G268" s="626">
        <v>5640</v>
      </c>
      <c r="H268" s="626">
        <v>1920</v>
      </c>
      <c r="I268" s="626">
        <v>2256</v>
      </c>
      <c r="J268" s="626" t="s">
        <v>1277</v>
      </c>
      <c r="K268" s="626" t="s">
        <v>487</v>
      </c>
      <c r="L268" s="626"/>
      <c r="M268" s="626"/>
      <c r="N268" s="626">
        <v>780</v>
      </c>
      <c r="O268" s="626">
        <v>720</v>
      </c>
      <c r="P268" s="626" t="s">
        <v>2973</v>
      </c>
      <c r="Q268" s="625" t="s">
        <v>13952</v>
      </c>
      <c r="R268" s="626" t="s">
        <v>1007</v>
      </c>
      <c r="S268" s="626" t="s">
        <v>1007</v>
      </c>
      <c r="T268" s="626">
        <v>60</v>
      </c>
      <c r="U268" s="627">
        <v>719</v>
      </c>
      <c r="V268" s="627"/>
      <c r="W268" s="627"/>
      <c r="X268" s="627">
        <v>1100</v>
      </c>
      <c r="Y268" s="627"/>
      <c r="Z268" s="627"/>
      <c r="AA268" s="625" t="s">
        <v>1677</v>
      </c>
      <c r="AB268" s="625">
        <v>1999</v>
      </c>
      <c r="AC268" s="625">
        <v>2002</v>
      </c>
      <c r="AD268" s="625"/>
      <c r="AE268" s="625"/>
      <c r="AF268" s="625"/>
      <c r="AG268" s="625"/>
      <c r="AH268" s="613">
        <v>2004</v>
      </c>
      <c r="AI268" s="613"/>
      <c r="AJ268" s="613"/>
      <c r="AK268" s="613"/>
      <c r="AL268" s="613"/>
      <c r="AM268" s="613"/>
      <c r="AN268" s="613"/>
      <c r="AO268" s="614">
        <v>3600</v>
      </c>
      <c r="AP268" s="614"/>
      <c r="AQ268" s="170"/>
    </row>
    <row r="269" spans="1:43" s="225" customFormat="1" ht="24" hidden="1" customHeight="1" x14ac:dyDescent="0.15">
      <c r="A269" s="621"/>
      <c r="B269" s="147"/>
      <c r="C269" s="625" t="s">
        <v>2955</v>
      </c>
      <c r="D269" s="625" t="s">
        <v>2975</v>
      </c>
      <c r="E269" s="625" t="s">
        <v>2955</v>
      </c>
      <c r="F269" s="625" t="s">
        <v>17052</v>
      </c>
      <c r="G269" s="626">
        <v>13976</v>
      </c>
      <c r="H269" s="626">
        <v>576</v>
      </c>
      <c r="I269" s="626">
        <v>1152</v>
      </c>
      <c r="J269" s="626"/>
      <c r="K269" s="626"/>
      <c r="L269" s="626"/>
      <c r="M269" s="626"/>
      <c r="N269" s="626">
        <v>960</v>
      </c>
      <c r="O269" s="626">
        <v>960</v>
      </c>
      <c r="P269" s="626" t="s">
        <v>2976</v>
      </c>
      <c r="Q269" s="625" t="s">
        <v>2977</v>
      </c>
      <c r="R269" s="626"/>
      <c r="S269" s="626"/>
      <c r="T269" s="626"/>
      <c r="U269" s="627"/>
      <c r="V269" s="627"/>
      <c r="W269" s="627"/>
      <c r="X269" s="627"/>
      <c r="Y269" s="627"/>
      <c r="Z269" s="627"/>
      <c r="AA269" s="625" t="s">
        <v>1677</v>
      </c>
      <c r="AB269" s="625"/>
      <c r="AC269" s="625"/>
      <c r="AD269" s="625"/>
      <c r="AE269" s="625"/>
      <c r="AF269" s="625"/>
      <c r="AG269" s="625"/>
      <c r="AH269" s="613">
        <v>2006</v>
      </c>
      <c r="AI269" s="613"/>
      <c r="AJ269" s="613"/>
      <c r="AK269" s="613"/>
      <c r="AL269" s="613"/>
      <c r="AM269" s="613"/>
      <c r="AN269" s="613"/>
      <c r="AO269" s="614">
        <v>980</v>
      </c>
      <c r="AP269" s="614"/>
      <c r="AQ269" s="170"/>
    </row>
    <row r="270" spans="1:43" s="225" customFormat="1" ht="24" hidden="1" customHeight="1" x14ac:dyDescent="0.15">
      <c r="A270" s="621"/>
      <c r="B270" s="147"/>
      <c r="C270" s="625" t="s">
        <v>2955</v>
      </c>
      <c r="D270" s="625" t="s">
        <v>17061</v>
      </c>
      <c r="E270" s="625" t="s">
        <v>2955</v>
      </c>
      <c r="F270" s="625" t="s">
        <v>17052</v>
      </c>
      <c r="G270" s="626">
        <v>4032</v>
      </c>
      <c r="H270" s="626">
        <v>1675.4</v>
      </c>
      <c r="I270" s="626">
        <v>4460.17</v>
      </c>
      <c r="J270" s="626"/>
      <c r="K270" s="626"/>
      <c r="L270" s="626"/>
      <c r="M270" s="626"/>
      <c r="N270" s="626">
        <v>2558</v>
      </c>
      <c r="O270" s="626">
        <v>1405.3</v>
      </c>
      <c r="P270" s="626" t="s">
        <v>2978</v>
      </c>
      <c r="Q270" s="625" t="s">
        <v>2979</v>
      </c>
      <c r="R270" s="626">
        <v>858.5</v>
      </c>
      <c r="S270" s="626" t="s">
        <v>2980</v>
      </c>
      <c r="T270" s="626">
        <v>293.8</v>
      </c>
      <c r="U270" s="627"/>
      <c r="V270" s="627"/>
      <c r="W270" s="627"/>
      <c r="X270" s="627"/>
      <c r="Y270" s="627"/>
      <c r="Z270" s="627"/>
      <c r="AA270" s="625" t="s">
        <v>2981</v>
      </c>
      <c r="AB270" s="625"/>
      <c r="AC270" s="625"/>
      <c r="AD270" s="625"/>
      <c r="AE270" s="625"/>
      <c r="AF270" s="625"/>
      <c r="AG270" s="625"/>
      <c r="AH270" s="613">
        <v>2013</v>
      </c>
      <c r="AI270" s="613"/>
      <c r="AJ270" s="613"/>
      <c r="AK270" s="613"/>
      <c r="AL270" s="613"/>
      <c r="AM270" s="613"/>
      <c r="AN270" s="613"/>
      <c r="AO270" s="614">
        <v>63600</v>
      </c>
      <c r="AP270" s="614"/>
      <c r="AQ270" s="170"/>
    </row>
    <row r="271" spans="1:43" s="225" customFormat="1" ht="24" hidden="1" customHeight="1" x14ac:dyDescent="0.15">
      <c r="A271" s="621"/>
      <c r="B271" s="147"/>
      <c r="C271" s="625" t="s">
        <v>2955</v>
      </c>
      <c r="D271" s="625" t="s">
        <v>2982</v>
      </c>
      <c r="E271" s="625" t="s">
        <v>2955</v>
      </c>
      <c r="F271" s="625" t="s">
        <v>13953</v>
      </c>
      <c r="G271" s="626">
        <v>11158</v>
      </c>
      <c r="H271" s="626">
        <v>5041.8</v>
      </c>
      <c r="I271" s="626">
        <v>11890.5</v>
      </c>
      <c r="J271" s="626"/>
      <c r="K271" s="626"/>
      <c r="L271" s="626"/>
      <c r="M271" s="626"/>
      <c r="N271" s="626">
        <v>2340</v>
      </c>
      <c r="O271" s="626">
        <v>1722.3</v>
      </c>
      <c r="P271" s="626" t="s">
        <v>2978</v>
      </c>
      <c r="Q271" s="625" t="s">
        <v>2983</v>
      </c>
      <c r="R271" s="626"/>
      <c r="S271" s="626"/>
      <c r="T271" s="626">
        <v>617.5</v>
      </c>
      <c r="U271" s="627"/>
      <c r="V271" s="627"/>
      <c r="W271" s="627"/>
      <c r="X271" s="627"/>
      <c r="Y271" s="627"/>
      <c r="Z271" s="627"/>
      <c r="AA271" s="625" t="s">
        <v>13954</v>
      </c>
      <c r="AB271" s="625"/>
      <c r="AC271" s="625"/>
      <c r="AD271" s="625"/>
      <c r="AE271" s="625"/>
      <c r="AF271" s="625"/>
      <c r="AG271" s="625"/>
      <c r="AH271" s="613">
        <v>2013</v>
      </c>
      <c r="AI271" s="613"/>
      <c r="AJ271" s="613"/>
      <c r="AK271" s="613"/>
      <c r="AL271" s="613"/>
      <c r="AM271" s="613"/>
      <c r="AN271" s="613"/>
      <c r="AO271" s="614">
        <v>38000</v>
      </c>
      <c r="AP271" s="614"/>
      <c r="AQ271" s="170"/>
    </row>
    <row r="272" spans="1:43" s="225" customFormat="1" ht="24" hidden="1" customHeight="1" x14ac:dyDescent="0.15">
      <c r="A272" s="621"/>
      <c r="B272" s="147"/>
      <c r="C272" s="625" t="s">
        <v>2955</v>
      </c>
      <c r="D272" s="625" t="s">
        <v>2984</v>
      </c>
      <c r="E272" s="625" t="s">
        <v>2955</v>
      </c>
      <c r="F272" s="625" t="s">
        <v>13955</v>
      </c>
      <c r="G272" s="626">
        <v>14982</v>
      </c>
      <c r="H272" s="626">
        <v>8323.89</v>
      </c>
      <c r="I272" s="626">
        <v>13461.28</v>
      </c>
      <c r="J272" s="626"/>
      <c r="K272" s="626"/>
      <c r="L272" s="626"/>
      <c r="M272" s="626"/>
      <c r="N272" s="626">
        <v>2537</v>
      </c>
      <c r="O272" s="626">
        <v>1924.9</v>
      </c>
      <c r="P272" s="626" t="s">
        <v>2985</v>
      </c>
      <c r="Q272" s="625" t="s">
        <v>2983</v>
      </c>
      <c r="R272" s="626"/>
      <c r="S272" s="626"/>
      <c r="T272" s="626">
        <v>612.04999999999995</v>
      </c>
      <c r="U272" s="627"/>
      <c r="V272" s="627"/>
      <c r="W272" s="627"/>
      <c r="X272" s="627"/>
      <c r="Y272" s="627"/>
      <c r="Z272" s="627"/>
      <c r="AA272" s="625" t="s">
        <v>2986</v>
      </c>
      <c r="AB272" s="625"/>
      <c r="AC272" s="625"/>
      <c r="AD272" s="625"/>
      <c r="AE272" s="625"/>
      <c r="AF272" s="625"/>
      <c r="AG272" s="625"/>
      <c r="AH272" s="613">
        <v>2013</v>
      </c>
      <c r="AI272" s="613"/>
      <c r="AJ272" s="613"/>
      <c r="AK272" s="613"/>
      <c r="AL272" s="613"/>
      <c r="AM272" s="613"/>
      <c r="AN272" s="613"/>
      <c r="AO272" s="614">
        <v>37902</v>
      </c>
      <c r="AP272" s="614"/>
      <c r="AQ272" s="170"/>
    </row>
    <row r="273" spans="1:43" s="225" customFormat="1" ht="24" hidden="1" customHeight="1" x14ac:dyDescent="0.15">
      <c r="A273" s="621"/>
      <c r="B273" s="147"/>
      <c r="C273" s="625" t="s">
        <v>2955</v>
      </c>
      <c r="D273" s="625" t="s">
        <v>2987</v>
      </c>
      <c r="E273" s="625" t="s">
        <v>2955</v>
      </c>
      <c r="F273" s="625" t="s">
        <v>13956</v>
      </c>
      <c r="G273" s="626">
        <v>8109</v>
      </c>
      <c r="H273" s="626">
        <v>3682</v>
      </c>
      <c r="I273" s="626">
        <v>12501</v>
      </c>
      <c r="J273" s="626"/>
      <c r="K273" s="626"/>
      <c r="L273" s="626"/>
      <c r="M273" s="626"/>
      <c r="N273" s="626">
        <v>1772</v>
      </c>
      <c r="O273" s="626">
        <v>1772</v>
      </c>
      <c r="P273" s="626" t="s">
        <v>2988</v>
      </c>
      <c r="Q273" s="625" t="s">
        <v>2989</v>
      </c>
      <c r="R273" s="626"/>
      <c r="S273" s="626"/>
      <c r="T273" s="626"/>
      <c r="U273" s="627"/>
      <c r="V273" s="627"/>
      <c r="W273" s="627"/>
      <c r="X273" s="627"/>
      <c r="Y273" s="627"/>
      <c r="Z273" s="627"/>
      <c r="AA273" s="625" t="s">
        <v>2986</v>
      </c>
      <c r="AB273" s="625"/>
      <c r="AC273" s="625"/>
      <c r="AD273" s="625"/>
      <c r="AE273" s="625"/>
      <c r="AF273" s="625"/>
      <c r="AG273" s="625"/>
      <c r="AH273" s="613">
        <v>2015</v>
      </c>
      <c r="AI273" s="613"/>
      <c r="AJ273" s="613"/>
      <c r="AK273" s="613"/>
      <c r="AL273" s="613"/>
      <c r="AM273" s="613"/>
      <c r="AN273" s="613"/>
      <c r="AO273" s="614">
        <v>22800</v>
      </c>
      <c r="AP273" s="614"/>
      <c r="AQ273" s="170"/>
    </row>
    <row r="274" spans="1:43" s="225" customFormat="1" ht="24" hidden="1" customHeight="1" x14ac:dyDescent="0.15">
      <c r="A274" s="621"/>
      <c r="B274" s="147"/>
      <c r="C274" s="625" t="s">
        <v>2955</v>
      </c>
      <c r="D274" s="625" t="s">
        <v>13957</v>
      </c>
      <c r="E274" s="625" t="s">
        <v>2955</v>
      </c>
      <c r="F274" s="625" t="s">
        <v>13958</v>
      </c>
      <c r="G274" s="626">
        <v>8057</v>
      </c>
      <c r="H274" s="626">
        <v>3435</v>
      </c>
      <c r="I274" s="626">
        <v>11794</v>
      </c>
      <c r="J274" s="626"/>
      <c r="K274" s="626"/>
      <c r="L274" s="626"/>
      <c r="M274" s="626"/>
      <c r="N274" s="626">
        <v>848</v>
      </c>
      <c r="O274" s="626">
        <v>848</v>
      </c>
      <c r="P274" s="626" t="s">
        <v>13959</v>
      </c>
      <c r="Q274" s="625" t="s">
        <v>13960</v>
      </c>
      <c r="R274" s="626"/>
      <c r="S274" s="626"/>
      <c r="T274" s="626"/>
      <c r="U274" s="627"/>
      <c r="V274" s="627"/>
      <c r="W274" s="627"/>
      <c r="X274" s="627"/>
      <c r="Y274" s="627"/>
      <c r="Z274" s="627"/>
      <c r="AA274" s="625" t="s">
        <v>2986</v>
      </c>
      <c r="AB274" s="625"/>
      <c r="AC274" s="625"/>
      <c r="AD274" s="625"/>
      <c r="AE274" s="625"/>
      <c r="AF274" s="625"/>
      <c r="AG274" s="625"/>
      <c r="AH274" s="613">
        <v>2017</v>
      </c>
      <c r="AI274" s="613"/>
      <c r="AJ274" s="613"/>
      <c r="AK274" s="613"/>
      <c r="AL274" s="613"/>
      <c r="AM274" s="613"/>
      <c r="AN274" s="613"/>
      <c r="AO274" s="614">
        <v>30131</v>
      </c>
      <c r="AP274" s="614"/>
      <c r="AQ274" s="170"/>
    </row>
    <row r="275" spans="1:43" s="225" customFormat="1" ht="24" hidden="1" customHeight="1" x14ac:dyDescent="0.15">
      <c r="A275" s="621"/>
      <c r="B275" s="147"/>
      <c r="C275" s="625" t="s">
        <v>2955</v>
      </c>
      <c r="D275" s="625" t="s">
        <v>12273</v>
      </c>
      <c r="E275" s="625" t="s">
        <v>2955</v>
      </c>
      <c r="F275" s="625" t="s">
        <v>13961</v>
      </c>
      <c r="G275" s="626">
        <v>11695</v>
      </c>
      <c r="H275" s="626">
        <v>4180</v>
      </c>
      <c r="I275" s="626">
        <v>17489</v>
      </c>
      <c r="J275" s="626"/>
      <c r="K275" s="626"/>
      <c r="L275" s="626"/>
      <c r="M275" s="626"/>
      <c r="N275" s="626">
        <v>2567</v>
      </c>
      <c r="O275" s="626">
        <v>1059</v>
      </c>
      <c r="P275" s="626" t="s">
        <v>13962</v>
      </c>
      <c r="Q275" s="625" t="s">
        <v>13960</v>
      </c>
      <c r="R275" s="626">
        <v>1240</v>
      </c>
      <c r="S275" s="626" t="s">
        <v>2980</v>
      </c>
      <c r="T275" s="626">
        <v>268</v>
      </c>
      <c r="U275" s="627"/>
      <c r="V275" s="627"/>
      <c r="W275" s="627"/>
      <c r="X275" s="627"/>
      <c r="Y275" s="627"/>
      <c r="Z275" s="627"/>
      <c r="AA275" s="625" t="s">
        <v>2986</v>
      </c>
      <c r="AB275" s="625"/>
      <c r="AC275" s="625"/>
      <c r="AD275" s="625"/>
      <c r="AE275" s="625"/>
      <c r="AF275" s="625"/>
      <c r="AG275" s="625"/>
      <c r="AH275" s="613">
        <v>2017</v>
      </c>
      <c r="AI275" s="613"/>
      <c r="AJ275" s="613"/>
      <c r="AK275" s="613"/>
      <c r="AL275" s="613"/>
      <c r="AM275" s="613"/>
      <c r="AN275" s="613"/>
      <c r="AO275" s="614">
        <v>49225</v>
      </c>
      <c r="AP275" s="614"/>
      <c r="AQ275" s="170"/>
    </row>
    <row r="276" spans="1:43" s="225" customFormat="1" ht="24" hidden="1" customHeight="1" x14ac:dyDescent="0.15">
      <c r="A276" s="621"/>
      <c r="B276" s="147"/>
      <c r="C276" s="625" t="s">
        <v>2955</v>
      </c>
      <c r="D276" s="625" t="s">
        <v>12274</v>
      </c>
      <c r="E276" s="625" t="s">
        <v>2955</v>
      </c>
      <c r="F276" s="625" t="s">
        <v>13963</v>
      </c>
      <c r="G276" s="626">
        <v>8086</v>
      </c>
      <c r="H276" s="626">
        <v>4045</v>
      </c>
      <c r="I276" s="626">
        <v>14100</v>
      </c>
      <c r="J276" s="626"/>
      <c r="K276" s="626"/>
      <c r="L276" s="626"/>
      <c r="M276" s="626"/>
      <c r="N276" s="626">
        <v>696</v>
      </c>
      <c r="O276" s="626">
        <v>696</v>
      </c>
      <c r="P276" s="626" t="s">
        <v>13964</v>
      </c>
      <c r="Q276" s="625" t="s">
        <v>13960</v>
      </c>
      <c r="R276" s="626"/>
      <c r="S276" s="626"/>
      <c r="T276" s="626"/>
      <c r="U276" s="627"/>
      <c r="V276" s="627"/>
      <c r="W276" s="627"/>
      <c r="X276" s="627"/>
      <c r="Y276" s="627"/>
      <c r="Z276" s="627"/>
      <c r="AA276" s="625" t="s">
        <v>2986</v>
      </c>
      <c r="AB276" s="625"/>
      <c r="AC276" s="625"/>
      <c r="AD276" s="625"/>
      <c r="AE276" s="625"/>
      <c r="AF276" s="625"/>
      <c r="AG276" s="625"/>
      <c r="AH276" s="613">
        <v>2018</v>
      </c>
      <c r="AI276" s="613"/>
      <c r="AJ276" s="613"/>
      <c r="AK276" s="613"/>
      <c r="AL276" s="613"/>
      <c r="AM276" s="613"/>
      <c r="AN276" s="613"/>
      <c r="AO276" s="614">
        <v>37730</v>
      </c>
      <c r="AP276" s="614"/>
      <c r="AQ276" s="170"/>
    </row>
    <row r="277" spans="1:43" s="225" customFormat="1" ht="24" hidden="1" customHeight="1" x14ac:dyDescent="0.15">
      <c r="A277" s="621"/>
      <c r="B277" s="147"/>
      <c r="C277" s="625" t="s">
        <v>2955</v>
      </c>
      <c r="D277" s="625" t="s">
        <v>12275</v>
      </c>
      <c r="E277" s="625" t="s">
        <v>2955</v>
      </c>
      <c r="F277" s="625" t="s">
        <v>13965</v>
      </c>
      <c r="G277" s="626">
        <v>7895</v>
      </c>
      <c r="H277" s="626">
        <v>3189</v>
      </c>
      <c r="I277" s="626">
        <v>12023</v>
      </c>
      <c r="J277" s="626"/>
      <c r="K277" s="626"/>
      <c r="L277" s="626"/>
      <c r="M277" s="626"/>
      <c r="N277" s="626">
        <v>1439</v>
      </c>
      <c r="O277" s="626">
        <v>1439</v>
      </c>
      <c r="P277" s="626" t="s">
        <v>13966</v>
      </c>
      <c r="Q277" s="625" t="s">
        <v>13960</v>
      </c>
      <c r="R277" s="626"/>
      <c r="S277" s="626"/>
      <c r="T277" s="626"/>
      <c r="U277" s="627"/>
      <c r="V277" s="627"/>
      <c r="W277" s="627"/>
      <c r="X277" s="627"/>
      <c r="Y277" s="627"/>
      <c r="Z277" s="627"/>
      <c r="AA277" s="625" t="s">
        <v>2986</v>
      </c>
      <c r="AB277" s="625"/>
      <c r="AC277" s="625"/>
      <c r="AD277" s="625"/>
      <c r="AE277" s="625"/>
      <c r="AF277" s="625"/>
      <c r="AG277" s="625"/>
      <c r="AH277" s="613">
        <v>2018</v>
      </c>
      <c r="AI277" s="613"/>
      <c r="AJ277" s="613"/>
      <c r="AK277" s="613"/>
      <c r="AL277" s="613"/>
      <c r="AM277" s="613"/>
      <c r="AN277" s="613"/>
      <c r="AO277" s="614">
        <v>30802</v>
      </c>
      <c r="AP277" s="614"/>
      <c r="AQ277" s="170"/>
    </row>
    <row r="278" spans="1:43" s="225" customFormat="1" ht="24" hidden="1" customHeight="1" x14ac:dyDescent="0.15">
      <c r="A278" s="621"/>
      <c r="B278" s="147"/>
      <c r="C278" s="625" t="s">
        <v>2955</v>
      </c>
      <c r="D278" s="625" t="s">
        <v>12276</v>
      </c>
      <c r="E278" s="625" t="s">
        <v>2955</v>
      </c>
      <c r="F278" s="625" t="s">
        <v>13967</v>
      </c>
      <c r="G278" s="626">
        <v>8196</v>
      </c>
      <c r="H278" s="626">
        <v>4365.75</v>
      </c>
      <c r="I278" s="626">
        <v>14213</v>
      </c>
      <c r="J278" s="626"/>
      <c r="K278" s="626"/>
      <c r="L278" s="626"/>
      <c r="M278" s="626"/>
      <c r="N278" s="626">
        <v>1053</v>
      </c>
      <c r="O278" s="626">
        <v>1053</v>
      </c>
      <c r="P278" s="626" t="s">
        <v>13968</v>
      </c>
      <c r="Q278" s="625" t="s">
        <v>13960</v>
      </c>
      <c r="R278" s="626"/>
      <c r="S278" s="626"/>
      <c r="T278" s="626"/>
      <c r="U278" s="627"/>
      <c r="V278" s="627"/>
      <c r="W278" s="627"/>
      <c r="X278" s="627"/>
      <c r="Y278" s="627"/>
      <c r="Z278" s="627"/>
      <c r="AA278" s="625" t="s">
        <v>2986</v>
      </c>
      <c r="AB278" s="625"/>
      <c r="AC278" s="625"/>
      <c r="AD278" s="625"/>
      <c r="AE278" s="625"/>
      <c r="AF278" s="625"/>
      <c r="AG278" s="625"/>
      <c r="AH278" s="613">
        <v>2018</v>
      </c>
      <c r="AI278" s="613"/>
      <c r="AJ278" s="613"/>
      <c r="AK278" s="613"/>
      <c r="AL278" s="613"/>
      <c r="AM278" s="613"/>
      <c r="AN278" s="613"/>
      <c r="AO278" s="614">
        <v>37835</v>
      </c>
      <c r="AP278" s="614"/>
      <c r="AQ278" s="170"/>
    </row>
    <row r="279" spans="1:43" s="225" customFormat="1" ht="24" hidden="1" customHeight="1" x14ac:dyDescent="0.15">
      <c r="A279" s="621"/>
      <c r="B279" s="147"/>
      <c r="C279" s="625" t="s">
        <v>2955</v>
      </c>
      <c r="D279" s="625" t="s">
        <v>13969</v>
      </c>
      <c r="E279" s="625" t="s">
        <v>2955</v>
      </c>
      <c r="F279" s="625" t="s">
        <v>13970</v>
      </c>
      <c r="G279" s="626">
        <v>7738</v>
      </c>
      <c r="H279" s="626">
        <v>2371</v>
      </c>
      <c r="I279" s="626">
        <v>3277</v>
      </c>
      <c r="J279" s="626"/>
      <c r="K279" s="626"/>
      <c r="L279" s="626"/>
      <c r="M279" s="626"/>
      <c r="N279" s="626"/>
      <c r="O279" s="626"/>
      <c r="P279" s="626"/>
      <c r="Q279" s="625"/>
      <c r="R279" s="626"/>
      <c r="S279" s="626"/>
      <c r="T279" s="626"/>
      <c r="U279" s="627"/>
      <c r="V279" s="627"/>
      <c r="W279" s="627"/>
      <c r="X279" s="627"/>
      <c r="Y279" s="627"/>
      <c r="Z279" s="627"/>
      <c r="AA279" s="625" t="s">
        <v>2986</v>
      </c>
      <c r="AB279" s="625"/>
      <c r="AC279" s="625"/>
      <c r="AD279" s="625"/>
      <c r="AE279" s="625"/>
      <c r="AF279" s="625"/>
      <c r="AG279" s="625"/>
      <c r="AH279" s="613">
        <v>2019</v>
      </c>
      <c r="AI279" s="613"/>
      <c r="AJ279" s="613"/>
      <c r="AK279" s="613"/>
      <c r="AL279" s="613"/>
      <c r="AM279" s="613"/>
      <c r="AN279" s="613"/>
      <c r="AO279" s="614"/>
      <c r="AP279" s="614"/>
      <c r="AQ279" s="170"/>
    </row>
    <row r="280" spans="1:43" s="225" customFormat="1" ht="24" hidden="1" customHeight="1" x14ac:dyDescent="0.15">
      <c r="A280" s="621"/>
      <c r="B280" s="147"/>
      <c r="C280" s="625" t="s">
        <v>2955</v>
      </c>
      <c r="D280" s="625" t="s">
        <v>13971</v>
      </c>
      <c r="E280" s="625" t="s">
        <v>2955</v>
      </c>
      <c r="F280" s="625" t="s">
        <v>13972</v>
      </c>
      <c r="G280" s="626">
        <v>4226</v>
      </c>
      <c r="H280" s="626">
        <v>2379</v>
      </c>
      <c r="I280" s="626">
        <v>8376</v>
      </c>
      <c r="J280" s="626"/>
      <c r="K280" s="626"/>
      <c r="L280" s="626"/>
      <c r="M280" s="626"/>
      <c r="N280" s="626">
        <v>2194</v>
      </c>
      <c r="O280" s="626">
        <v>966</v>
      </c>
      <c r="P280" s="626" t="s">
        <v>13973</v>
      </c>
      <c r="Q280" s="625" t="s">
        <v>13960</v>
      </c>
      <c r="R280" s="626">
        <v>1228</v>
      </c>
      <c r="S280" s="626" t="s">
        <v>13974</v>
      </c>
      <c r="T280" s="626"/>
      <c r="U280" s="627"/>
      <c r="V280" s="627"/>
      <c r="W280" s="627"/>
      <c r="X280" s="627"/>
      <c r="Y280" s="627"/>
      <c r="Z280" s="627"/>
      <c r="AA280" s="625" t="s">
        <v>2986</v>
      </c>
      <c r="AB280" s="625"/>
      <c r="AC280" s="625"/>
      <c r="AD280" s="625"/>
      <c r="AE280" s="625"/>
      <c r="AF280" s="625"/>
      <c r="AG280" s="625"/>
      <c r="AH280" s="613">
        <v>2019</v>
      </c>
      <c r="AI280" s="613"/>
      <c r="AJ280" s="613"/>
      <c r="AK280" s="613"/>
      <c r="AL280" s="613"/>
      <c r="AM280" s="613"/>
      <c r="AN280" s="613"/>
      <c r="AO280" s="614">
        <v>12709</v>
      </c>
      <c r="AP280" s="614"/>
      <c r="AQ280" s="170"/>
    </row>
    <row r="281" spans="1:43" s="225" customFormat="1" ht="24" hidden="1" customHeight="1" x14ac:dyDescent="0.15">
      <c r="A281" s="621"/>
      <c r="B281" s="147"/>
      <c r="C281" s="625" t="s">
        <v>2955</v>
      </c>
      <c r="D281" s="625" t="s">
        <v>13975</v>
      </c>
      <c r="E281" s="625" t="s">
        <v>2955</v>
      </c>
      <c r="F281" s="625" t="s">
        <v>13976</v>
      </c>
      <c r="G281" s="626">
        <v>8243</v>
      </c>
      <c r="H281" s="626">
        <v>3522</v>
      </c>
      <c r="I281" s="626">
        <v>12075</v>
      </c>
      <c r="J281" s="626"/>
      <c r="K281" s="626"/>
      <c r="L281" s="626"/>
      <c r="M281" s="626"/>
      <c r="N281" s="626">
        <v>779</v>
      </c>
      <c r="O281" s="626">
        <v>779</v>
      </c>
      <c r="P281" s="626" t="s">
        <v>13977</v>
      </c>
      <c r="Q281" s="625" t="s">
        <v>4094</v>
      </c>
      <c r="R281" s="626"/>
      <c r="S281" s="626"/>
      <c r="T281" s="626"/>
      <c r="U281" s="627"/>
      <c r="V281" s="627"/>
      <c r="W281" s="627"/>
      <c r="X281" s="627"/>
      <c r="Y281" s="627"/>
      <c r="Z281" s="627"/>
      <c r="AA281" s="625" t="s">
        <v>2986</v>
      </c>
      <c r="AB281" s="625"/>
      <c r="AC281" s="625"/>
      <c r="AD281" s="625"/>
      <c r="AE281" s="625"/>
      <c r="AF281" s="625"/>
      <c r="AG281" s="625"/>
      <c r="AH281" s="613">
        <v>2018</v>
      </c>
      <c r="AI281" s="613"/>
      <c r="AJ281" s="613"/>
      <c r="AK281" s="613"/>
      <c r="AL281" s="613"/>
      <c r="AM281" s="613"/>
      <c r="AN281" s="613"/>
      <c r="AO281" s="614">
        <v>32096</v>
      </c>
      <c r="AP281" s="614"/>
      <c r="AQ281" s="170"/>
    </row>
    <row r="282" spans="1:43" s="225" customFormat="1" ht="24" hidden="1" customHeight="1" x14ac:dyDescent="0.15">
      <c r="A282" s="621"/>
      <c r="B282" s="147"/>
      <c r="C282" s="625" t="s">
        <v>2955</v>
      </c>
      <c r="D282" s="625" t="s">
        <v>15282</v>
      </c>
      <c r="E282" s="625" t="s">
        <v>2955</v>
      </c>
      <c r="F282" s="625" t="s">
        <v>13979</v>
      </c>
      <c r="G282" s="626">
        <v>10763</v>
      </c>
      <c r="H282" s="626">
        <v>12564</v>
      </c>
      <c r="I282" s="626">
        <v>12564</v>
      </c>
      <c r="J282" s="626"/>
      <c r="K282" s="626"/>
      <c r="L282" s="626"/>
      <c r="M282" s="626"/>
      <c r="N282" s="626">
        <v>2500</v>
      </c>
      <c r="O282" s="626">
        <v>2500</v>
      </c>
      <c r="P282" s="626" t="s">
        <v>15283</v>
      </c>
      <c r="Q282" s="625" t="s">
        <v>15284</v>
      </c>
      <c r="R282" s="626"/>
      <c r="S282" s="626"/>
      <c r="T282" s="626"/>
      <c r="U282" s="627"/>
      <c r="V282" s="627"/>
      <c r="W282" s="627"/>
      <c r="X282" s="627"/>
      <c r="Y282" s="627"/>
      <c r="Z282" s="627"/>
      <c r="AA282" s="625" t="s">
        <v>2986</v>
      </c>
      <c r="AB282" s="625"/>
      <c r="AC282" s="625"/>
      <c r="AD282" s="625"/>
      <c r="AE282" s="625"/>
      <c r="AF282" s="625"/>
      <c r="AG282" s="625"/>
      <c r="AH282" s="613">
        <v>2020</v>
      </c>
      <c r="AI282" s="613"/>
      <c r="AJ282" s="613"/>
      <c r="AK282" s="613"/>
      <c r="AL282" s="613"/>
      <c r="AM282" s="613"/>
      <c r="AN282" s="613"/>
      <c r="AO282" s="614"/>
      <c r="AP282" s="614"/>
      <c r="AQ282" s="170"/>
    </row>
    <row r="283" spans="1:43" s="225" customFormat="1" ht="24" hidden="1" customHeight="1" x14ac:dyDescent="0.15">
      <c r="A283" s="621"/>
      <c r="B283" s="147"/>
      <c r="C283" s="625" t="s">
        <v>15668</v>
      </c>
      <c r="D283" s="625" t="s">
        <v>15673</v>
      </c>
      <c r="E283" s="625" t="s">
        <v>15668</v>
      </c>
      <c r="F283" s="625" t="s">
        <v>17052</v>
      </c>
      <c r="G283" s="626">
        <v>6500</v>
      </c>
      <c r="H283" s="626">
        <v>3101</v>
      </c>
      <c r="I283" s="626">
        <v>4946</v>
      </c>
      <c r="J283" s="626"/>
      <c r="K283" s="626"/>
      <c r="L283" s="626"/>
      <c r="M283" s="626"/>
      <c r="N283" s="626">
        <v>849</v>
      </c>
      <c r="O283" s="626">
        <v>849.3</v>
      </c>
      <c r="P283" s="626"/>
      <c r="Q283" s="625" t="s">
        <v>15674</v>
      </c>
      <c r="R283" s="626">
        <v>563.96</v>
      </c>
      <c r="S283" s="626" t="s">
        <v>15675</v>
      </c>
      <c r="T283" s="626">
        <v>121.53</v>
      </c>
      <c r="U283" s="627"/>
      <c r="V283" s="627"/>
      <c r="W283" s="627"/>
      <c r="X283" s="627"/>
      <c r="Y283" s="627"/>
      <c r="Z283" s="627"/>
      <c r="AA283" s="625" t="s">
        <v>15676</v>
      </c>
      <c r="AB283" s="625"/>
      <c r="AC283" s="625"/>
      <c r="AD283" s="625"/>
      <c r="AE283" s="625"/>
      <c r="AF283" s="625"/>
      <c r="AG283" s="625"/>
      <c r="AH283" s="613">
        <v>2021</v>
      </c>
      <c r="AI283" s="613"/>
      <c r="AJ283" s="613"/>
      <c r="AK283" s="613"/>
      <c r="AL283" s="613"/>
      <c r="AM283" s="613"/>
      <c r="AN283" s="613"/>
      <c r="AO283" s="614"/>
      <c r="AP283" s="614"/>
      <c r="AQ283" s="170"/>
    </row>
    <row r="284" spans="1:43" s="225" customFormat="1" ht="24" hidden="1" customHeight="1" x14ac:dyDescent="0.15">
      <c r="A284" s="621"/>
      <c r="B284" s="147"/>
      <c r="C284" s="625" t="s">
        <v>15668</v>
      </c>
      <c r="D284" s="625" t="s">
        <v>17062</v>
      </c>
      <c r="E284" s="625" t="s">
        <v>15668</v>
      </c>
      <c r="F284" s="625" t="s">
        <v>17063</v>
      </c>
      <c r="G284" s="626">
        <v>7917</v>
      </c>
      <c r="H284" s="626">
        <v>3971</v>
      </c>
      <c r="I284" s="626">
        <v>12638</v>
      </c>
      <c r="J284" s="626"/>
      <c r="K284" s="626"/>
      <c r="L284" s="626"/>
      <c r="M284" s="626"/>
      <c r="N284" s="626">
        <v>839</v>
      </c>
      <c r="O284" s="626">
        <v>839</v>
      </c>
      <c r="P284" s="626" t="s">
        <v>17064</v>
      </c>
      <c r="Q284" s="625" t="s">
        <v>15674</v>
      </c>
      <c r="R284" s="626"/>
      <c r="S284" s="626"/>
      <c r="T284" s="626"/>
      <c r="U284" s="700"/>
      <c r="V284" s="700"/>
      <c r="W284" s="700"/>
      <c r="X284" s="700"/>
      <c r="Y284" s="700"/>
      <c r="Z284" s="700"/>
      <c r="AA284" s="625" t="s">
        <v>2986</v>
      </c>
      <c r="AB284" s="701"/>
      <c r="AC284" s="701"/>
      <c r="AD284" s="701"/>
      <c r="AE284" s="701"/>
      <c r="AF284" s="701"/>
      <c r="AG284" s="701"/>
      <c r="AH284" s="613">
        <v>2021</v>
      </c>
      <c r="AI284" s="613"/>
      <c r="AJ284" s="613"/>
      <c r="AK284" s="613"/>
      <c r="AL284" s="613"/>
      <c r="AM284" s="613"/>
      <c r="AN284" s="613"/>
      <c r="AO284" s="614"/>
      <c r="AP284" s="614"/>
      <c r="AQ284" s="170"/>
    </row>
    <row r="285" spans="1:43" s="225" customFormat="1" ht="24" hidden="1" customHeight="1" x14ac:dyDescent="0.15">
      <c r="A285" s="621"/>
      <c r="B285" s="147"/>
      <c r="C285" s="625" t="s">
        <v>15668</v>
      </c>
      <c r="D285" s="625" t="s">
        <v>17065</v>
      </c>
      <c r="E285" s="625" t="s">
        <v>15668</v>
      </c>
      <c r="F285" s="625" t="s">
        <v>17066</v>
      </c>
      <c r="G285" s="626">
        <v>9925</v>
      </c>
      <c r="H285" s="626">
        <v>5019</v>
      </c>
      <c r="I285" s="626">
        <v>12187</v>
      </c>
      <c r="J285" s="626"/>
      <c r="K285" s="626"/>
      <c r="L285" s="626"/>
      <c r="M285" s="626"/>
      <c r="N285" s="626">
        <v>1114</v>
      </c>
      <c r="O285" s="626">
        <v>1114</v>
      </c>
      <c r="P285" s="626" t="s">
        <v>17067</v>
      </c>
      <c r="Q285" s="625" t="s">
        <v>15674</v>
      </c>
      <c r="R285" s="626"/>
      <c r="S285" s="626"/>
      <c r="T285" s="626"/>
      <c r="U285" s="700"/>
      <c r="V285" s="700"/>
      <c r="W285" s="700"/>
      <c r="X285" s="700"/>
      <c r="Y285" s="700"/>
      <c r="Z285" s="700"/>
      <c r="AA285" s="625" t="s">
        <v>2986</v>
      </c>
      <c r="AB285" s="701"/>
      <c r="AC285" s="701"/>
      <c r="AD285" s="701"/>
      <c r="AE285" s="701"/>
      <c r="AF285" s="701"/>
      <c r="AG285" s="701"/>
      <c r="AH285" s="613">
        <v>2021</v>
      </c>
      <c r="AI285" s="613"/>
      <c r="AJ285" s="613"/>
      <c r="AK285" s="613"/>
      <c r="AL285" s="613"/>
      <c r="AM285" s="613"/>
      <c r="AN285" s="613"/>
      <c r="AO285" s="614"/>
      <c r="AP285" s="614"/>
      <c r="AQ285" s="170"/>
    </row>
    <row r="286" spans="1:43" s="225" customFormat="1" ht="24" hidden="1" customHeight="1" x14ac:dyDescent="0.15">
      <c r="A286" s="621"/>
      <c r="B286" s="147"/>
      <c r="C286" s="625" t="s">
        <v>15668</v>
      </c>
      <c r="D286" s="625" t="s">
        <v>17068</v>
      </c>
      <c r="E286" s="625" t="s">
        <v>15668</v>
      </c>
      <c r="F286" s="625" t="s">
        <v>17052</v>
      </c>
      <c r="G286" s="626">
        <v>1184</v>
      </c>
      <c r="H286" s="626">
        <v>903</v>
      </c>
      <c r="I286" s="626">
        <v>887</v>
      </c>
      <c r="J286" s="626"/>
      <c r="K286" s="626"/>
      <c r="L286" s="626"/>
      <c r="M286" s="626"/>
      <c r="N286" s="626">
        <v>903</v>
      </c>
      <c r="O286" s="626">
        <v>903</v>
      </c>
      <c r="P286" s="626" t="s">
        <v>17064</v>
      </c>
      <c r="Q286" s="625" t="s">
        <v>15674</v>
      </c>
      <c r="R286" s="626"/>
      <c r="S286" s="626"/>
      <c r="T286" s="626"/>
      <c r="U286" s="627"/>
      <c r="V286" s="627"/>
      <c r="W286" s="627"/>
      <c r="X286" s="627"/>
      <c r="Y286" s="627"/>
      <c r="Z286" s="627"/>
      <c r="AA286" s="625"/>
      <c r="AB286" s="625"/>
      <c r="AC286" s="625"/>
      <c r="AD286" s="625"/>
      <c r="AE286" s="625"/>
      <c r="AF286" s="625"/>
      <c r="AG286" s="625"/>
      <c r="AH286" s="613">
        <v>2022</v>
      </c>
      <c r="AI286" s="613"/>
      <c r="AJ286" s="613"/>
      <c r="AK286" s="613"/>
      <c r="AL286" s="613"/>
      <c r="AM286" s="613"/>
      <c r="AN286" s="613"/>
      <c r="AO286" s="614"/>
      <c r="AP286" s="614"/>
      <c r="AQ286" s="170"/>
    </row>
    <row r="287" spans="1:43" s="565" customFormat="1" ht="24" hidden="1" customHeight="1" x14ac:dyDescent="0.15">
      <c r="A287" s="934"/>
      <c r="B287" s="669" t="s">
        <v>2303</v>
      </c>
      <c r="C287" s="650" t="s">
        <v>1</v>
      </c>
      <c r="D287" s="676">
        <f>COUNTA(D288:D438)</f>
        <v>150</v>
      </c>
      <c r="E287" s="666"/>
      <c r="F287" s="666"/>
      <c r="G287" s="665">
        <f>SUM(G288:G438)</f>
        <v>4595868.16</v>
      </c>
      <c r="H287" s="665">
        <f>SUM(H288:H438)</f>
        <v>391597.31300000008</v>
      </c>
      <c r="I287" s="665">
        <f>SUM(I288:I438)</f>
        <v>958444.08000000007</v>
      </c>
      <c r="J287" s="665"/>
      <c r="K287" s="665"/>
      <c r="L287" s="665"/>
      <c r="M287" s="665"/>
      <c r="N287" s="665"/>
      <c r="O287" s="665"/>
      <c r="P287" s="665"/>
      <c r="Q287" s="650"/>
      <c r="R287" s="665"/>
      <c r="S287" s="665"/>
      <c r="T287" s="665"/>
      <c r="U287" s="666"/>
      <c r="V287" s="666"/>
      <c r="W287" s="666"/>
      <c r="X287" s="666"/>
      <c r="Y287" s="666"/>
      <c r="Z287" s="666"/>
      <c r="AA287" s="650"/>
      <c r="AB287" s="650"/>
      <c r="AC287" s="650"/>
      <c r="AD287" s="650"/>
      <c r="AE287" s="650"/>
      <c r="AF287" s="650"/>
      <c r="AG287" s="650"/>
      <c r="AH287" s="613"/>
      <c r="AI287" s="813"/>
      <c r="AJ287" s="813"/>
      <c r="AK287" s="813"/>
      <c r="AL287" s="813"/>
      <c r="AM287" s="813"/>
      <c r="AN287" s="813"/>
      <c r="AO287" s="665"/>
      <c r="AP287" s="814"/>
      <c r="AQ287" s="1160"/>
    </row>
    <row r="288" spans="1:43" s="225" customFormat="1" ht="24" hidden="1" customHeight="1" x14ac:dyDescent="0.15">
      <c r="A288" s="621"/>
      <c r="B288" s="147"/>
      <c r="C288" s="625" t="s">
        <v>3023</v>
      </c>
      <c r="D288" s="625" t="s">
        <v>3846</v>
      </c>
      <c r="E288" s="625" t="s">
        <v>3023</v>
      </c>
      <c r="F288" s="625" t="s">
        <v>3859</v>
      </c>
      <c r="G288" s="626">
        <v>52586</v>
      </c>
      <c r="H288" s="626">
        <v>851</v>
      </c>
      <c r="I288" s="626">
        <v>985</v>
      </c>
      <c r="J288" s="626" t="s">
        <v>1277</v>
      </c>
      <c r="K288" s="626" t="s">
        <v>487</v>
      </c>
      <c r="L288" s="626"/>
      <c r="M288" s="626"/>
      <c r="N288" s="626">
        <v>792.36</v>
      </c>
      <c r="O288" s="626">
        <v>792.36</v>
      </c>
      <c r="P288" s="626" t="s">
        <v>3847</v>
      </c>
      <c r="Q288" s="625" t="s">
        <v>487</v>
      </c>
      <c r="R288" s="626"/>
      <c r="S288" s="626"/>
      <c r="T288" s="626"/>
      <c r="U288" s="627">
        <v>1090</v>
      </c>
      <c r="V288" s="627"/>
      <c r="W288" s="627"/>
      <c r="X288" s="627"/>
      <c r="Y288" s="627"/>
      <c r="Z288" s="627"/>
      <c r="AA288" s="625" t="s">
        <v>3848</v>
      </c>
      <c r="AB288" s="625"/>
      <c r="AC288" s="625"/>
      <c r="AD288" s="625">
        <v>2</v>
      </c>
      <c r="AE288" s="625">
        <v>3</v>
      </c>
      <c r="AF288" s="625">
        <v>700</v>
      </c>
      <c r="AG288" s="625"/>
      <c r="AH288" s="613">
        <v>2006</v>
      </c>
      <c r="AI288" s="613"/>
      <c r="AJ288" s="613"/>
      <c r="AK288" s="613"/>
      <c r="AL288" s="613"/>
      <c r="AM288" s="613"/>
      <c r="AN288" s="613"/>
      <c r="AO288" s="614">
        <v>1200</v>
      </c>
      <c r="AP288" s="614"/>
      <c r="AQ288" s="170" t="s">
        <v>13069</v>
      </c>
    </row>
    <row r="289" spans="1:43" s="225" customFormat="1" ht="24" hidden="1" customHeight="1" x14ac:dyDescent="0.15">
      <c r="A289" s="621"/>
      <c r="B289" s="147"/>
      <c r="C289" s="625" t="s">
        <v>3023</v>
      </c>
      <c r="D289" s="625" t="s">
        <v>3849</v>
      </c>
      <c r="E289" s="625" t="s">
        <v>3023</v>
      </c>
      <c r="F289" s="625" t="s">
        <v>3859</v>
      </c>
      <c r="G289" s="626">
        <v>836</v>
      </c>
      <c r="H289" s="626">
        <v>836</v>
      </c>
      <c r="I289" s="626">
        <v>836</v>
      </c>
      <c r="J289" s="626"/>
      <c r="K289" s="626"/>
      <c r="L289" s="626"/>
      <c r="M289" s="626"/>
      <c r="N289" s="626">
        <v>836</v>
      </c>
      <c r="O289" s="626">
        <v>836</v>
      </c>
      <c r="P289" s="626" t="s">
        <v>3850</v>
      </c>
      <c r="Q289" s="625" t="s">
        <v>487</v>
      </c>
      <c r="R289" s="626"/>
      <c r="S289" s="626"/>
      <c r="T289" s="626"/>
      <c r="U289" s="627"/>
      <c r="V289" s="627"/>
      <c r="W289" s="627"/>
      <c r="X289" s="627"/>
      <c r="Y289" s="627"/>
      <c r="Z289" s="627"/>
      <c r="AA289" s="625" t="s">
        <v>1530</v>
      </c>
      <c r="AB289" s="625"/>
      <c r="AC289" s="625"/>
      <c r="AD289" s="625"/>
      <c r="AE289" s="625"/>
      <c r="AF289" s="625"/>
      <c r="AG289" s="625"/>
      <c r="AH289" s="613">
        <v>2006</v>
      </c>
      <c r="AI289" s="613"/>
      <c r="AJ289" s="613"/>
      <c r="AK289" s="613"/>
      <c r="AL289" s="613"/>
      <c r="AM289" s="613"/>
      <c r="AN289" s="613"/>
      <c r="AO289" s="614">
        <v>1200</v>
      </c>
      <c r="AP289" s="614"/>
      <c r="AQ289" s="170"/>
    </row>
    <row r="290" spans="1:43" s="225" customFormat="1" ht="24" hidden="1" customHeight="1" x14ac:dyDescent="0.15">
      <c r="A290" s="621"/>
      <c r="B290" s="147"/>
      <c r="C290" s="625" t="s">
        <v>3023</v>
      </c>
      <c r="D290" s="625" t="s">
        <v>3851</v>
      </c>
      <c r="E290" s="625" t="s">
        <v>3023</v>
      </c>
      <c r="F290" s="625" t="s">
        <v>3859</v>
      </c>
      <c r="G290" s="626">
        <v>275280</v>
      </c>
      <c r="H290" s="626">
        <v>1737.71</v>
      </c>
      <c r="I290" s="626">
        <v>1650.35</v>
      </c>
      <c r="J290" s="626"/>
      <c r="K290" s="626"/>
      <c r="L290" s="626"/>
      <c r="M290" s="626"/>
      <c r="N290" s="626">
        <v>1581</v>
      </c>
      <c r="O290" s="626">
        <v>1581</v>
      </c>
      <c r="P290" s="626" t="s">
        <v>3852</v>
      </c>
      <c r="Q290" s="625" t="s">
        <v>3853</v>
      </c>
      <c r="R290" s="626"/>
      <c r="S290" s="626"/>
      <c r="T290" s="626"/>
      <c r="U290" s="627"/>
      <c r="V290" s="627"/>
      <c r="W290" s="627"/>
      <c r="X290" s="627"/>
      <c r="Y290" s="627"/>
      <c r="Z290" s="627"/>
      <c r="AA290" s="625" t="s">
        <v>3854</v>
      </c>
      <c r="AB290" s="625"/>
      <c r="AC290" s="625"/>
      <c r="AD290" s="625"/>
      <c r="AE290" s="625"/>
      <c r="AF290" s="625"/>
      <c r="AG290" s="625"/>
      <c r="AH290" s="613">
        <v>2009</v>
      </c>
      <c r="AI290" s="613"/>
      <c r="AJ290" s="613"/>
      <c r="AK290" s="613"/>
      <c r="AL290" s="613"/>
      <c r="AM290" s="613"/>
      <c r="AN290" s="613"/>
      <c r="AO290" s="614">
        <v>2864</v>
      </c>
      <c r="AP290" s="614"/>
      <c r="AQ290" s="170"/>
    </row>
    <row r="291" spans="1:43" s="225" customFormat="1" ht="24" hidden="1" customHeight="1" x14ac:dyDescent="0.15">
      <c r="A291" s="621"/>
      <c r="B291" s="147"/>
      <c r="C291" s="625" t="s">
        <v>3023</v>
      </c>
      <c r="D291" s="625" t="s">
        <v>3855</v>
      </c>
      <c r="E291" s="625" t="s">
        <v>3023</v>
      </c>
      <c r="F291" s="625" t="s">
        <v>3859</v>
      </c>
      <c r="G291" s="626">
        <v>59939</v>
      </c>
      <c r="H291" s="626">
        <v>1571</v>
      </c>
      <c r="I291" s="626">
        <v>3058</v>
      </c>
      <c r="J291" s="626"/>
      <c r="K291" s="626"/>
      <c r="L291" s="626"/>
      <c r="M291" s="626"/>
      <c r="N291" s="626">
        <v>1125</v>
      </c>
      <c r="O291" s="626">
        <v>1125</v>
      </c>
      <c r="P291" s="626" t="s">
        <v>3856</v>
      </c>
      <c r="Q291" s="625" t="s">
        <v>3857</v>
      </c>
      <c r="R291" s="626"/>
      <c r="S291" s="626"/>
      <c r="T291" s="626"/>
      <c r="U291" s="627"/>
      <c r="V291" s="627"/>
      <c r="W291" s="627"/>
      <c r="X291" s="627"/>
      <c r="Y291" s="627"/>
      <c r="Z291" s="627"/>
      <c r="AA291" s="625" t="s">
        <v>3854</v>
      </c>
      <c r="AB291" s="625"/>
      <c r="AC291" s="625"/>
      <c r="AD291" s="625"/>
      <c r="AE291" s="625"/>
      <c r="AF291" s="625"/>
      <c r="AG291" s="625"/>
      <c r="AH291" s="613">
        <v>2010</v>
      </c>
      <c r="AI291" s="613"/>
      <c r="AJ291" s="613"/>
      <c r="AK291" s="613"/>
      <c r="AL291" s="613"/>
      <c r="AM291" s="613"/>
      <c r="AN291" s="613"/>
      <c r="AO291" s="614">
        <v>3826</v>
      </c>
      <c r="AP291" s="614"/>
      <c r="AQ291" s="170"/>
    </row>
    <row r="292" spans="1:43" s="225" customFormat="1" ht="24" hidden="1" customHeight="1" x14ac:dyDescent="0.15">
      <c r="A292" s="621"/>
      <c r="B292" s="147"/>
      <c r="C292" s="625" t="s">
        <v>3023</v>
      </c>
      <c r="D292" s="625" t="s">
        <v>3858</v>
      </c>
      <c r="E292" s="625" t="s">
        <v>3023</v>
      </c>
      <c r="F292" s="625" t="s">
        <v>3859</v>
      </c>
      <c r="G292" s="626">
        <v>71679</v>
      </c>
      <c r="H292" s="626">
        <v>1769</v>
      </c>
      <c r="I292" s="626">
        <v>4309</v>
      </c>
      <c r="J292" s="626"/>
      <c r="K292" s="626"/>
      <c r="L292" s="626"/>
      <c r="M292" s="626"/>
      <c r="N292" s="626">
        <v>1214</v>
      </c>
      <c r="O292" s="626">
        <v>765</v>
      </c>
      <c r="P292" s="626" t="s">
        <v>3860</v>
      </c>
      <c r="Q292" s="625" t="s">
        <v>3861</v>
      </c>
      <c r="R292" s="626"/>
      <c r="S292" s="626"/>
      <c r="T292" s="626">
        <v>449</v>
      </c>
      <c r="U292" s="627"/>
      <c r="V292" s="627"/>
      <c r="W292" s="627"/>
      <c r="X292" s="627"/>
      <c r="Y292" s="627"/>
      <c r="Z292" s="627"/>
      <c r="AA292" s="625" t="s">
        <v>3862</v>
      </c>
      <c r="AB292" s="625"/>
      <c r="AC292" s="625"/>
      <c r="AD292" s="625"/>
      <c r="AE292" s="625"/>
      <c r="AF292" s="625"/>
      <c r="AG292" s="625"/>
      <c r="AH292" s="613">
        <v>2011</v>
      </c>
      <c r="AI292" s="613"/>
      <c r="AJ292" s="613"/>
      <c r="AK292" s="613"/>
      <c r="AL292" s="613"/>
      <c r="AM292" s="613"/>
      <c r="AN292" s="613"/>
      <c r="AO292" s="614">
        <v>4685</v>
      </c>
      <c r="AP292" s="614"/>
      <c r="AQ292" s="170"/>
    </row>
    <row r="293" spans="1:43" s="225" customFormat="1" ht="24" hidden="1" customHeight="1" x14ac:dyDescent="0.15">
      <c r="A293" s="621"/>
      <c r="B293" s="147"/>
      <c r="C293" s="625" t="s">
        <v>3023</v>
      </c>
      <c r="D293" s="625" t="s">
        <v>3863</v>
      </c>
      <c r="E293" s="625" t="s">
        <v>3023</v>
      </c>
      <c r="F293" s="625" t="s">
        <v>3859</v>
      </c>
      <c r="G293" s="626">
        <v>1500</v>
      </c>
      <c r="H293" s="626">
        <v>1124.7</v>
      </c>
      <c r="I293" s="626">
        <v>2986.73</v>
      </c>
      <c r="J293" s="626"/>
      <c r="K293" s="626"/>
      <c r="L293" s="626"/>
      <c r="M293" s="626"/>
      <c r="N293" s="626">
        <v>2581</v>
      </c>
      <c r="O293" s="626">
        <v>1474</v>
      </c>
      <c r="P293" s="626"/>
      <c r="Q293" s="625" t="s">
        <v>3864</v>
      </c>
      <c r="R293" s="626">
        <v>1107</v>
      </c>
      <c r="S293" s="626" t="s">
        <v>13076</v>
      </c>
      <c r="T293" s="626"/>
      <c r="U293" s="627"/>
      <c r="V293" s="627"/>
      <c r="W293" s="627"/>
      <c r="X293" s="627"/>
      <c r="Y293" s="627"/>
      <c r="Z293" s="627"/>
      <c r="AA293" s="625"/>
      <c r="AB293" s="625"/>
      <c r="AC293" s="625"/>
      <c r="AD293" s="625"/>
      <c r="AE293" s="625"/>
      <c r="AF293" s="625"/>
      <c r="AG293" s="625"/>
      <c r="AH293" s="613">
        <v>2013</v>
      </c>
      <c r="AI293" s="613"/>
      <c r="AJ293" s="613"/>
      <c r="AK293" s="613"/>
      <c r="AL293" s="613"/>
      <c r="AM293" s="613"/>
      <c r="AN293" s="613"/>
      <c r="AO293" s="614">
        <v>8500</v>
      </c>
      <c r="AP293" s="614"/>
      <c r="AQ293" s="170"/>
    </row>
    <row r="294" spans="1:43" s="225" customFormat="1" ht="24" hidden="1" customHeight="1" x14ac:dyDescent="0.15">
      <c r="A294" s="621"/>
      <c r="B294" s="147"/>
      <c r="C294" s="625" t="s">
        <v>3023</v>
      </c>
      <c r="D294" s="625" t="s">
        <v>9829</v>
      </c>
      <c r="E294" s="625" t="s">
        <v>3023</v>
      </c>
      <c r="F294" s="625" t="s">
        <v>3859</v>
      </c>
      <c r="G294" s="626">
        <v>1569</v>
      </c>
      <c r="H294" s="626">
        <v>688</v>
      </c>
      <c r="I294" s="626">
        <v>1406</v>
      </c>
      <c r="J294" s="626"/>
      <c r="K294" s="626"/>
      <c r="L294" s="626"/>
      <c r="M294" s="626"/>
      <c r="N294" s="626">
        <v>308</v>
      </c>
      <c r="O294" s="626">
        <v>308</v>
      </c>
      <c r="P294" s="626"/>
      <c r="Q294" s="625" t="s">
        <v>9830</v>
      </c>
      <c r="R294" s="626"/>
      <c r="S294" s="626"/>
      <c r="T294" s="626"/>
      <c r="U294" s="627"/>
      <c r="V294" s="627"/>
      <c r="W294" s="627"/>
      <c r="X294" s="627"/>
      <c r="Y294" s="627"/>
      <c r="Z294" s="627"/>
      <c r="AA294" s="625" t="s">
        <v>9831</v>
      </c>
      <c r="AB294" s="625"/>
      <c r="AC294" s="625"/>
      <c r="AD294" s="625"/>
      <c r="AE294" s="625"/>
      <c r="AF294" s="625"/>
      <c r="AG294" s="625"/>
      <c r="AH294" s="613">
        <v>2017</v>
      </c>
      <c r="AI294" s="613"/>
      <c r="AJ294" s="613"/>
      <c r="AK294" s="613"/>
      <c r="AL294" s="613"/>
      <c r="AM294" s="613"/>
      <c r="AN294" s="613"/>
      <c r="AO294" s="614">
        <v>1950</v>
      </c>
      <c r="AP294" s="614" t="s">
        <v>16543</v>
      </c>
      <c r="AQ294" s="170" t="s">
        <v>13070</v>
      </c>
    </row>
    <row r="295" spans="1:43" s="225" customFormat="1" ht="24" hidden="1" customHeight="1" x14ac:dyDescent="0.15">
      <c r="A295" s="621"/>
      <c r="B295" s="147"/>
      <c r="C295" s="625" t="s">
        <v>3023</v>
      </c>
      <c r="D295" s="625" t="s">
        <v>1995</v>
      </c>
      <c r="E295" s="625" t="s">
        <v>3023</v>
      </c>
      <c r="F295" s="625" t="s">
        <v>9452</v>
      </c>
      <c r="G295" s="626">
        <v>2025</v>
      </c>
      <c r="H295" s="626">
        <v>2025</v>
      </c>
      <c r="I295" s="626">
        <v>5425</v>
      </c>
      <c r="J295" s="626"/>
      <c r="K295" s="626"/>
      <c r="L295" s="626"/>
      <c r="M295" s="626"/>
      <c r="N295" s="626">
        <v>1969</v>
      </c>
      <c r="O295" s="626">
        <v>1969</v>
      </c>
      <c r="P295" s="626" t="s">
        <v>3865</v>
      </c>
      <c r="Q295" s="625" t="s">
        <v>1518</v>
      </c>
      <c r="R295" s="626"/>
      <c r="S295" s="626"/>
      <c r="T295" s="626"/>
      <c r="U295" s="627"/>
      <c r="V295" s="627"/>
      <c r="W295" s="627"/>
      <c r="X295" s="627"/>
      <c r="Y295" s="627"/>
      <c r="Z295" s="627"/>
      <c r="AA295" s="625" t="s">
        <v>3866</v>
      </c>
      <c r="AB295" s="625"/>
      <c r="AC295" s="625"/>
      <c r="AD295" s="625"/>
      <c r="AE295" s="625"/>
      <c r="AF295" s="625"/>
      <c r="AG295" s="625"/>
      <c r="AH295" s="613">
        <v>2014</v>
      </c>
      <c r="AI295" s="613"/>
      <c r="AJ295" s="613"/>
      <c r="AK295" s="613"/>
      <c r="AL295" s="613"/>
      <c r="AM295" s="613"/>
      <c r="AN295" s="613"/>
      <c r="AO295" s="614">
        <v>9230</v>
      </c>
      <c r="AP295" s="614"/>
      <c r="AQ295" s="170" t="s">
        <v>13071</v>
      </c>
    </row>
    <row r="296" spans="1:43" s="225" customFormat="1" ht="24" hidden="1" customHeight="1" x14ac:dyDescent="0.15">
      <c r="A296" s="621">
        <v>10</v>
      </c>
      <c r="B296" s="147"/>
      <c r="C296" s="625" t="s">
        <v>3023</v>
      </c>
      <c r="D296" s="625" t="s">
        <v>13080</v>
      </c>
      <c r="E296" s="625" t="s">
        <v>3023</v>
      </c>
      <c r="F296" s="625" t="s">
        <v>9452</v>
      </c>
      <c r="G296" s="626">
        <v>44176.5</v>
      </c>
      <c r="H296" s="626">
        <v>3186.56</v>
      </c>
      <c r="I296" s="626">
        <v>4680</v>
      </c>
      <c r="J296" s="626"/>
      <c r="K296" s="626"/>
      <c r="L296" s="626"/>
      <c r="M296" s="626"/>
      <c r="N296" s="626">
        <v>1686.2</v>
      </c>
      <c r="O296" s="626">
        <v>813.2</v>
      </c>
      <c r="P296" s="626" t="s">
        <v>13081</v>
      </c>
      <c r="Q296" s="625" t="s">
        <v>3864</v>
      </c>
      <c r="R296" s="626">
        <v>873</v>
      </c>
      <c r="S296" s="626" t="s">
        <v>13082</v>
      </c>
      <c r="T296" s="626"/>
      <c r="U296" s="627"/>
      <c r="V296" s="627"/>
      <c r="W296" s="627"/>
      <c r="X296" s="627"/>
      <c r="Y296" s="627"/>
      <c r="Z296" s="627"/>
      <c r="AA296" s="625" t="s">
        <v>3866</v>
      </c>
      <c r="AB296" s="625"/>
      <c r="AC296" s="625"/>
      <c r="AD296" s="625"/>
      <c r="AE296" s="625"/>
      <c r="AF296" s="625"/>
      <c r="AG296" s="625"/>
      <c r="AH296" s="613">
        <v>2019</v>
      </c>
      <c r="AI296" s="613"/>
      <c r="AJ296" s="613"/>
      <c r="AK296" s="613"/>
      <c r="AL296" s="613"/>
      <c r="AM296" s="613"/>
      <c r="AN296" s="613"/>
      <c r="AO296" s="614">
        <v>18400</v>
      </c>
      <c r="AP296" s="614"/>
      <c r="AQ296" s="170" t="s">
        <v>13072</v>
      </c>
    </row>
    <row r="297" spans="1:43" s="225" customFormat="1" ht="24" hidden="1" customHeight="1" x14ac:dyDescent="0.15">
      <c r="A297" s="621"/>
      <c r="B297" s="147"/>
      <c r="C297" s="625" t="s">
        <v>2031</v>
      </c>
      <c r="D297" s="625" t="s">
        <v>3918</v>
      </c>
      <c r="E297" s="625" t="s">
        <v>2031</v>
      </c>
      <c r="F297" s="625" t="s">
        <v>2833</v>
      </c>
      <c r="G297" s="626">
        <v>7988</v>
      </c>
      <c r="H297" s="626">
        <v>4438</v>
      </c>
      <c r="I297" s="626">
        <v>13647</v>
      </c>
      <c r="J297" s="626" t="s">
        <v>978</v>
      </c>
      <c r="K297" s="626" t="s">
        <v>1281</v>
      </c>
      <c r="L297" s="626" t="s">
        <v>1277</v>
      </c>
      <c r="M297" s="626" t="s">
        <v>487</v>
      </c>
      <c r="N297" s="626">
        <v>1948</v>
      </c>
      <c r="O297" s="626"/>
      <c r="P297" s="626"/>
      <c r="Q297" s="625"/>
      <c r="R297" s="626">
        <v>1322</v>
      </c>
      <c r="S297" s="626" t="s">
        <v>3919</v>
      </c>
      <c r="T297" s="626">
        <v>626</v>
      </c>
      <c r="U297" s="627"/>
      <c r="V297" s="627">
        <v>2005</v>
      </c>
      <c r="W297" s="627"/>
      <c r="X297" s="627">
        <v>12811</v>
      </c>
      <c r="Y297" s="627">
        <v>937</v>
      </c>
      <c r="Z297" s="627"/>
      <c r="AA297" s="625" t="s">
        <v>11473</v>
      </c>
      <c r="AB297" s="625"/>
      <c r="AC297" s="625">
        <v>8572</v>
      </c>
      <c r="AD297" s="625"/>
      <c r="AE297" s="625"/>
      <c r="AF297" s="625"/>
      <c r="AG297" s="625"/>
      <c r="AH297" s="613">
        <v>2004</v>
      </c>
      <c r="AI297" s="613"/>
      <c r="AJ297" s="613"/>
      <c r="AK297" s="613"/>
      <c r="AL297" s="613"/>
      <c r="AM297" s="613"/>
      <c r="AN297" s="613"/>
      <c r="AO297" s="614">
        <v>22012</v>
      </c>
      <c r="AP297" s="614" t="s">
        <v>16544</v>
      </c>
      <c r="AQ297" s="170" t="s">
        <v>13073</v>
      </c>
    </row>
    <row r="298" spans="1:43" s="225" customFormat="1" ht="24" hidden="1" customHeight="1" x14ac:dyDescent="0.15">
      <c r="A298" s="621"/>
      <c r="B298" s="147"/>
      <c r="C298" s="625" t="s">
        <v>2031</v>
      </c>
      <c r="D298" s="625" t="s">
        <v>3920</v>
      </c>
      <c r="E298" s="625" t="s">
        <v>2031</v>
      </c>
      <c r="F298" s="625" t="s">
        <v>3921</v>
      </c>
      <c r="G298" s="626">
        <v>81403</v>
      </c>
      <c r="H298" s="626">
        <v>5225</v>
      </c>
      <c r="I298" s="626">
        <v>8216</v>
      </c>
      <c r="J298" s="626" t="s">
        <v>978</v>
      </c>
      <c r="K298" s="626" t="s">
        <v>1281</v>
      </c>
      <c r="L298" s="626" t="s">
        <v>1277</v>
      </c>
      <c r="M298" s="626" t="s">
        <v>487</v>
      </c>
      <c r="N298" s="626">
        <f>O298+R298+T298</f>
        <v>1826</v>
      </c>
      <c r="O298" s="626">
        <v>739</v>
      </c>
      <c r="P298" s="626" t="s">
        <v>3922</v>
      </c>
      <c r="Q298" s="625" t="s">
        <v>3923</v>
      </c>
      <c r="R298" s="626">
        <v>793</v>
      </c>
      <c r="S298" s="626" t="s">
        <v>3924</v>
      </c>
      <c r="T298" s="626">
        <v>294</v>
      </c>
      <c r="U298" s="627"/>
      <c r="V298" s="627">
        <v>2005</v>
      </c>
      <c r="W298" s="627"/>
      <c r="X298" s="627">
        <v>12811</v>
      </c>
      <c r="Y298" s="627">
        <v>937</v>
      </c>
      <c r="Z298" s="627"/>
      <c r="AA298" s="625" t="s">
        <v>15799</v>
      </c>
      <c r="AB298" s="625"/>
      <c r="AC298" s="625">
        <v>8572</v>
      </c>
      <c r="AD298" s="625"/>
      <c r="AE298" s="625"/>
      <c r="AF298" s="625"/>
      <c r="AG298" s="625"/>
      <c r="AH298" s="613">
        <v>2005</v>
      </c>
      <c r="AI298" s="613"/>
      <c r="AJ298" s="613"/>
      <c r="AK298" s="613"/>
      <c r="AL298" s="613"/>
      <c r="AM298" s="613"/>
      <c r="AN298" s="613"/>
      <c r="AO298" s="614">
        <v>19500</v>
      </c>
      <c r="AP298" s="614"/>
      <c r="AQ298" s="170" t="s">
        <v>13074</v>
      </c>
    </row>
    <row r="299" spans="1:43" s="225" customFormat="1" ht="24" hidden="1" customHeight="1" x14ac:dyDescent="0.15">
      <c r="A299" s="621"/>
      <c r="B299" s="147"/>
      <c r="C299" s="625" t="s">
        <v>2031</v>
      </c>
      <c r="D299" s="625" t="s">
        <v>3925</v>
      </c>
      <c r="E299" s="625" t="s">
        <v>2031</v>
      </c>
      <c r="F299" s="625" t="s">
        <v>3255</v>
      </c>
      <c r="G299" s="626">
        <v>12849</v>
      </c>
      <c r="H299" s="626">
        <v>2568</v>
      </c>
      <c r="I299" s="626">
        <v>6664</v>
      </c>
      <c r="J299" s="626"/>
      <c r="K299" s="626"/>
      <c r="L299" s="626"/>
      <c r="M299" s="626"/>
      <c r="N299" s="626">
        <v>2488</v>
      </c>
      <c r="O299" s="626">
        <v>759</v>
      </c>
      <c r="P299" s="626" t="s">
        <v>3926</v>
      </c>
      <c r="Q299" s="625" t="s">
        <v>1344</v>
      </c>
      <c r="R299" s="626">
        <v>1452</v>
      </c>
      <c r="S299" s="626" t="s">
        <v>9832</v>
      </c>
      <c r="T299" s="626">
        <v>277</v>
      </c>
      <c r="U299" s="627"/>
      <c r="V299" s="627"/>
      <c r="W299" s="627"/>
      <c r="X299" s="627"/>
      <c r="Y299" s="627"/>
      <c r="Z299" s="627"/>
      <c r="AA299" s="625" t="s">
        <v>3927</v>
      </c>
      <c r="AB299" s="625"/>
      <c r="AC299" s="625"/>
      <c r="AD299" s="625"/>
      <c r="AE299" s="625"/>
      <c r="AF299" s="625"/>
      <c r="AG299" s="625"/>
      <c r="AH299" s="613">
        <v>2009</v>
      </c>
      <c r="AI299" s="613"/>
      <c r="AJ299" s="613"/>
      <c r="AK299" s="613"/>
      <c r="AL299" s="613"/>
      <c r="AM299" s="613"/>
      <c r="AN299" s="613"/>
      <c r="AO299" s="614"/>
      <c r="AP299" s="614"/>
      <c r="AQ299" s="170" t="s">
        <v>13075</v>
      </c>
    </row>
    <row r="300" spans="1:43" s="225" customFormat="1" ht="24" hidden="1" customHeight="1" x14ac:dyDescent="0.15">
      <c r="A300" s="621"/>
      <c r="B300" s="147"/>
      <c r="C300" s="625" t="s">
        <v>2031</v>
      </c>
      <c r="D300" s="625" t="s">
        <v>1995</v>
      </c>
      <c r="E300" s="625" t="s">
        <v>2031</v>
      </c>
      <c r="F300" s="625" t="s">
        <v>15800</v>
      </c>
      <c r="G300" s="626">
        <v>15560</v>
      </c>
      <c r="H300" s="626">
        <v>1133.0899999999999</v>
      </c>
      <c r="I300" s="626">
        <v>1992.05</v>
      </c>
      <c r="J300" s="626"/>
      <c r="K300" s="626"/>
      <c r="L300" s="626"/>
      <c r="M300" s="626"/>
      <c r="N300" s="626">
        <v>1697</v>
      </c>
      <c r="O300" s="626" t="s">
        <v>15801</v>
      </c>
      <c r="P300" s="626" t="s">
        <v>9833</v>
      </c>
      <c r="Q300" s="625" t="s">
        <v>15802</v>
      </c>
      <c r="R300" s="626"/>
      <c r="S300" s="626"/>
      <c r="T300" s="626"/>
      <c r="U300" s="627"/>
      <c r="V300" s="627"/>
      <c r="W300" s="627"/>
      <c r="X300" s="627"/>
      <c r="Y300" s="627"/>
      <c r="Z300" s="627"/>
      <c r="AA300" s="625"/>
      <c r="AB300" s="625"/>
      <c r="AC300" s="625"/>
      <c r="AD300" s="625"/>
      <c r="AE300" s="625"/>
      <c r="AF300" s="625"/>
      <c r="AG300" s="625"/>
      <c r="AH300" s="613">
        <v>2017</v>
      </c>
      <c r="AI300" s="613"/>
      <c r="AJ300" s="613"/>
      <c r="AK300" s="613"/>
      <c r="AL300" s="613"/>
      <c r="AM300" s="613"/>
      <c r="AN300" s="613"/>
      <c r="AO300" s="614">
        <v>62000</v>
      </c>
      <c r="AP300" s="614"/>
      <c r="AQ300" s="170" t="s">
        <v>13077</v>
      </c>
    </row>
    <row r="301" spans="1:43" s="225" customFormat="1" ht="24" hidden="1" customHeight="1" x14ac:dyDescent="0.15">
      <c r="A301" s="621"/>
      <c r="B301" s="147"/>
      <c r="C301" s="625" t="s">
        <v>2031</v>
      </c>
      <c r="D301" s="625" t="s">
        <v>11474</v>
      </c>
      <c r="E301" s="625" t="s">
        <v>2031</v>
      </c>
      <c r="F301" s="625" t="s">
        <v>3255</v>
      </c>
      <c r="G301" s="626">
        <v>31775.200000000001</v>
      </c>
      <c r="H301" s="626">
        <v>2557</v>
      </c>
      <c r="I301" s="626">
        <v>9584</v>
      </c>
      <c r="J301" s="626"/>
      <c r="K301" s="626"/>
      <c r="L301" s="626"/>
      <c r="M301" s="626"/>
      <c r="N301" s="626">
        <f>R301+T301</f>
        <v>2087</v>
      </c>
      <c r="O301" s="626"/>
      <c r="P301" s="626"/>
      <c r="Q301" s="625"/>
      <c r="R301" s="626">
        <v>737</v>
      </c>
      <c r="S301" s="626" t="s">
        <v>1311</v>
      </c>
      <c r="T301" s="626">
        <v>1350</v>
      </c>
      <c r="U301" s="627"/>
      <c r="V301" s="627"/>
      <c r="W301" s="627"/>
      <c r="X301" s="627"/>
      <c r="Y301" s="627"/>
      <c r="Z301" s="627">
        <v>1860</v>
      </c>
      <c r="AA301" s="625" t="s">
        <v>11475</v>
      </c>
      <c r="AB301" s="625"/>
      <c r="AC301" s="625"/>
      <c r="AD301" s="625"/>
      <c r="AE301" s="625"/>
      <c r="AF301" s="625"/>
      <c r="AG301" s="625"/>
      <c r="AH301" s="613">
        <v>2018</v>
      </c>
      <c r="AI301" s="613"/>
      <c r="AJ301" s="613"/>
      <c r="AK301" s="613"/>
      <c r="AL301" s="613"/>
      <c r="AM301" s="613"/>
      <c r="AN301" s="613"/>
      <c r="AO301" s="614">
        <v>18600</v>
      </c>
      <c r="AP301" s="614"/>
      <c r="AQ301" s="170" t="s">
        <v>13078</v>
      </c>
    </row>
    <row r="302" spans="1:43" s="225" customFormat="1" ht="24" hidden="1" customHeight="1" x14ac:dyDescent="0.15">
      <c r="A302" s="621"/>
      <c r="B302" s="147"/>
      <c r="C302" s="625" t="s">
        <v>3044</v>
      </c>
      <c r="D302" s="625" t="s">
        <v>3889</v>
      </c>
      <c r="E302" s="625" t="s">
        <v>1013</v>
      </c>
      <c r="F302" s="625" t="s">
        <v>3868</v>
      </c>
      <c r="G302" s="626">
        <v>3717</v>
      </c>
      <c r="H302" s="626">
        <v>2593.25</v>
      </c>
      <c r="I302" s="626">
        <v>35849</v>
      </c>
      <c r="J302" s="626"/>
      <c r="K302" s="626"/>
      <c r="L302" s="626"/>
      <c r="M302" s="626"/>
      <c r="N302" s="626">
        <v>1835.6</v>
      </c>
      <c r="O302" s="626">
        <v>1148.5999999999999</v>
      </c>
      <c r="P302" s="626" t="s">
        <v>3890</v>
      </c>
      <c r="Q302" s="625"/>
      <c r="R302" s="626">
        <v>687</v>
      </c>
      <c r="S302" s="626" t="s">
        <v>3891</v>
      </c>
      <c r="T302" s="626"/>
      <c r="U302" s="627"/>
      <c r="V302" s="627"/>
      <c r="W302" s="627"/>
      <c r="X302" s="627"/>
      <c r="Y302" s="627"/>
      <c r="Z302" s="627"/>
      <c r="AA302" s="625" t="s">
        <v>3892</v>
      </c>
      <c r="AB302" s="625"/>
      <c r="AC302" s="625"/>
      <c r="AD302" s="625"/>
      <c r="AE302" s="625"/>
      <c r="AF302" s="625"/>
      <c r="AG302" s="625"/>
      <c r="AH302" s="613">
        <v>1998</v>
      </c>
      <c r="AI302" s="613"/>
      <c r="AJ302" s="613"/>
      <c r="AK302" s="613"/>
      <c r="AL302" s="613"/>
      <c r="AM302" s="613"/>
      <c r="AN302" s="613"/>
      <c r="AO302" s="614">
        <v>38000</v>
      </c>
      <c r="AP302" s="614"/>
      <c r="AQ302" s="170" t="s">
        <v>13079</v>
      </c>
    </row>
    <row r="303" spans="1:43" s="225" customFormat="1" ht="24" hidden="1" customHeight="1" x14ac:dyDescent="0.15">
      <c r="A303" s="621"/>
      <c r="B303" s="147"/>
      <c r="C303" s="625" t="s">
        <v>3044</v>
      </c>
      <c r="D303" s="625" t="s">
        <v>3893</v>
      </c>
      <c r="E303" s="625" t="s">
        <v>3044</v>
      </c>
      <c r="F303" s="625" t="s">
        <v>3047</v>
      </c>
      <c r="G303" s="626">
        <v>13400</v>
      </c>
      <c r="H303" s="626">
        <v>7329</v>
      </c>
      <c r="I303" s="626">
        <v>13400</v>
      </c>
      <c r="J303" s="626"/>
      <c r="K303" s="626"/>
      <c r="L303" s="626"/>
      <c r="M303" s="626"/>
      <c r="N303" s="626">
        <v>12392</v>
      </c>
      <c r="O303" s="626">
        <v>5473</v>
      </c>
      <c r="P303" s="626"/>
      <c r="Q303" s="625" t="s">
        <v>3894</v>
      </c>
      <c r="R303" s="626">
        <v>6919</v>
      </c>
      <c r="S303" s="626" t="s">
        <v>3895</v>
      </c>
      <c r="T303" s="626"/>
      <c r="U303" s="627"/>
      <c r="V303" s="627"/>
      <c r="W303" s="627"/>
      <c r="X303" s="627"/>
      <c r="Y303" s="627"/>
      <c r="Z303" s="627"/>
      <c r="AA303" s="625" t="s">
        <v>3892</v>
      </c>
      <c r="AB303" s="625"/>
      <c r="AC303" s="625"/>
      <c r="AD303" s="625"/>
      <c r="AE303" s="625"/>
      <c r="AF303" s="625"/>
      <c r="AG303" s="625"/>
      <c r="AH303" s="613">
        <v>2005</v>
      </c>
      <c r="AI303" s="613"/>
      <c r="AJ303" s="613"/>
      <c r="AK303" s="613"/>
      <c r="AL303" s="613"/>
      <c r="AM303" s="613"/>
      <c r="AN303" s="613"/>
      <c r="AO303" s="614"/>
      <c r="AP303" s="614"/>
      <c r="AQ303" s="170" t="s">
        <v>13083</v>
      </c>
    </row>
    <row r="304" spans="1:43" s="225" customFormat="1" ht="24" hidden="1" customHeight="1" x14ac:dyDescent="0.15">
      <c r="A304" s="621"/>
      <c r="B304" s="147"/>
      <c r="C304" s="625" t="s">
        <v>3044</v>
      </c>
      <c r="D304" s="625" t="s">
        <v>3896</v>
      </c>
      <c r="E304" s="625" t="s">
        <v>3044</v>
      </c>
      <c r="F304" s="625" t="s">
        <v>3047</v>
      </c>
      <c r="G304" s="626">
        <v>305320</v>
      </c>
      <c r="H304" s="626">
        <v>16405.82</v>
      </c>
      <c r="I304" s="626">
        <v>39370.75</v>
      </c>
      <c r="J304" s="626"/>
      <c r="K304" s="626"/>
      <c r="L304" s="626"/>
      <c r="M304" s="626"/>
      <c r="N304" s="626"/>
      <c r="O304" s="626">
        <v>5708</v>
      </c>
      <c r="P304" s="626" t="s">
        <v>3897</v>
      </c>
      <c r="Q304" s="625" t="s">
        <v>1330</v>
      </c>
      <c r="R304" s="626">
        <v>4768</v>
      </c>
      <c r="S304" s="626" t="s">
        <v>3898</v>
      </c>
      <c r="T304" s="626" t="s">
        <v>3899</v>
      </c>
      <c r="U304" s="627"/>
      <c r="V304" s="627"/>
      <c r="W304" s="627"/>
      <c r="X304" s="627"/>
      <c r="Y304" s="627"/>
      <c r="Z304" s="627"/>
      <c r="AA304" s="625" t="s">
        <v>3892</v>
      </c>
      <c r="AB304" s="625"/>
      <c r="AC304" s="625"/>
      <c r="AD304" s="625"/>
      <c r="AE304" s="625"/>
      <c r="AF304" s="625"/>
      <c r="AG304" s="625"/>
      <c r="AH304" s="613">
        <v>2011</v>
      </c>
      <c r="AI304" s="613"/>
      <c r="AJ304" s="613"/>
      <c r="AK304" s="613"/>
      <c r="AL304" s="613"/>
      <c r="AM304" s="613"/>
      <c r="AN304" s="613"/>
      <c r="AO304" s="614">
        <v>99128</v>
      </c>
      <c r="AP304" s="614"/>
      <c r="AQ304" s="170" t="s">
        <v>4146</v>
      </c>
    </row>
    <row r="305" spans="1:43" s="225" customFormat="1" ht="24" hidden="1" customHeight="1" x14ac:dyDescent="0.15">
      <c r="A305" s="621"/>
      <c r="B305" s="147"/>
      <c r="C305" s="625" t="s">
        <v>3044</v>
      </c>
      <c r="D305" s="625" t="s">
        <v>3900</v>
      </c>
      <c r="E305" s="625" t="s">
        <v>3044</v>
      </c>
      <c r="F305" s="625" t="s">
        <v>3047</v>
      </c>
      <c r="G305" s="626">
        <v>3180.7</v>
      </c>
      <c r="H305" s="626">
        <v>534.89</v>
      </c>
      <c r="I305" s="626">
        <v>3444.92</v>
      </c>
      <c r="J305" s="626"/>
      <c r="K305" s="626"/>
      <c r="L305" s="626"/>
      <c r="M305" s="626">
        <v>980.49</v>
      </c>
      <c r="N305" s="626">
        <v>980.49</v>
      </c>
      <c r="O305" s="626">
        <v>980</v>
      </c>
      <c r="P305" s="626" t="s">
        <v>3901</v>
      </c>
      <c r="Q305" s="625" t="s">
        <v>3902</v>
      </c>
      <c r="R305" s="626"/>
      <c r="S305" s="626"/>
      <c r="T305" s="626" t="s">
        <v>3899</v>
      </c>
      <c r="U305" s="627"/>
      <c r="V305" s="627"/>
      <c r="W305" s="627"/>
      <c r="X305" s="627"/>
      <c r="Y305" s="627"/>
      <c r="Z305" s="627" t="s">
        <v>3903</v>
      </c>
      <c r="AA305" s="625" t="s">
        <v>3904</v>
      </c>
      <c r="AB305" s="625"/>
      <c r="AC305" s="625"/>
      <c r="AD305" s="625"/>
      <c r="AE305" s="625"/>
      <c r="AF305" s="625"/>
      <c r="AG305" s="625"/>
      <c r="AH305" s="613">
        <v>2011</v>
      </c>
      <c r="AI305" s="613"/>
      <c r="AJ305" s="613"/>
      <c r="AK305" s="613"/>
      <c r="AL305" s="613"/>
      <c r="AM305" s="613"/>
      <c r="AN305" s="613">
        <v>11070</v>
      </c>
      <c r="AO305" s="614">
        <v>11070</v>
      </c>
      <c r="AP305" s="614"/>
      <c r="AQ305" s="170" t="s">
        <v>3378</v>
      </c>
    </row>
    <row r="306" spans="1:43" s="225" customFormat="1" ht="24" hidden="1" customHeight="1" x14ac:dyDescent="0.15">
      <c r="A306" s="621"/>
      <c r="B306" s="147"/>
      <c r="C306" s="625" t="s">
        <v>3044</v>
      </c>
      <c r="D306" s="625" t="s">
        <v>3905</v>
      </c>
      <c r="E306" s="625" t="s">
        <v>3044</v>
      </c>
      <c r="F306" s="625" t="s">
        <v>3047</v>
      </c>
      <c r="G306" s="626">
        <v>182829</v>
      </c>
      <c r="H306" s="626">
        <v>985.19</v>
      </c>
      <c r="I306" s="626">
        <v>2710</v>
      </c>
      <c r="J306" s="626"/>
      <c r="K306" s="626"/>
      <c r="L306" s="626"/>
      <c r="M306" s="626"/>
      <c r="N306" s="626">
        <v>675</v>
      </c>
      <c r="O306" s="626">
        <v>675</v>
      </c>
      <c r="P306" s="626" t="s">
        <v>3906</v>
      </c>
      <c r="Q306" s="625" t="s">
        <v>3907</v>
      </c>
      <c r="R306" s="626"/>
      <c r="S306" s="626"/>
      <c r="T306" s="626" t="s">
        <v>3899</v>
      </c>
      <c r="U306" s="627"/>
      <c r="V306" s="627"/>
      <c r="W306" s="627"/>
      <c r="X306" s="627"/>
      <c r="Y306" s="627"/>
      <c r="Z306" s="627"/>
      <c r="AA306" s="625" t="s">
        <v>3908</v>
      </c>
      <c r="AB306" s="625"/>
      <c r="AC306" s="625"/>
      <c r="AD306" s="625"/>
      <c r="AE306" s="625"/>
      <c r="AF306" s="625"/>
      <c r="AG306" s="625"/>
      <c r="AH306" s="613">
        <v>2013</v>
      </c>
      <c r="AI306" s="613"/>
      <c r="AJ306" s="613"/>
      <c r="AK306" s="613"/>
      <c r="AL306" s="613"/>
      <c r="AM306" s="613"/>
      <c r="AN306" s="613"/>
      <c r="AO306" s="614">
        <v>5277</v>
      </c>
      <c r="AP306" s="614"/>
      <c r="AQ306" s="170" t="s">
        <v>13084</v>
      </c>
    </row>
    <row r="307" spans="1:43" s="225" customFormat="1" ht="24" hidden="1" customHeight="1" x14ac:dyDescent="0.15">
      <c r="A307" s="621"/>
      <c r="B307" s="147"/>
      <c r="C307" s="625" t="s">
        <v>3032</v>
      </c>
      <c r="D307" s="625" t="s">
        <v>3867</v>
      </c>
      <c r="E307" s="625" t="s">
        <v>1013</v>
      </c>
      <c r="F307" s="625" t="s">
        <v>15803</v>
      </c>
      <c r="G307" s="626">
        <v>4535</v>
      </c>
      <c r="H307" s="626">
        <v>2204</v>
      </c>
      <c r="I307" s="626">
        <v>20035</v>
      </c>
      <c r="J307" s="626"/>
      <c r="K307" s="626"/>
      <c r="L307" s="626"/>
      <c r="M307" s="626"/>
      <c r="N307" s="626">
        <v>3495</v>
      </c>
      <c r="O307" s="626">
        <v>752</v>
      </c>
      <c r="P307" s="626" t="s">
        <v>3869</v>
      </c>
      <c r="Q307" s="625" t="s">
        <v>3870</v>
      </c>
      <c r="R307" s="626">
        <v>1994</v>
      </c>
      <c r="S307" s="626" t="s">
        <v>3871</v>
      </c>
      <c r="T307" s="626">
        <v>749</v>
      </c>
      <c r="U307" s="627"/>
      <c r="V307" s="627"/>
      <c r="W307" s="627"/>
      <c r="X307" s="627"/>
      <c r="Y307" s="627"/>
      <c r="Z307" s="627"/>
      <c r="AA307" s="625" t="s">
        <v>3872</v>
      </c>
      <c r="AB307" s="625"/>
      <c r="AC307" s="625"/>
      <c r="AD307" s="625"/>
      <c r="AE307" s="625"/>
      <c r="AF307" s="625"/>
      <c r="AG307" s="625"/>
      <c r="AH307" s="613">
        <v>1994</v>
      </c>
      <c r="AI307" s="613"/>
      <c r="AJ307" s="613"/>
      <c r="AK307" s="613"/>
      <c r="AL307" s="613"/>
      <c r="AM307" s="613"/>
      <c r="AN307" s="613"/>
      <c r="AO307" s="614">
        <v>24100</v>
      </c>
      <c r="AP307" s="614"/>
      <c r="AQ307" s="170" t="s">
        <v>3643</v>
      </c>
    </row>
    <row r="308" spans="1:43" s="225" customFormat="1" ht="24" hidden="1" customHeight="1" x14ac:dyDescent="0.15">
      <c r="A308" s="621"/>
      <c r="B308" s="147"/>
      <c r="C308" s="625" t="s">
        <v>3032</v>
      </c>
      <c r="D308" s="625" t="s">
        <v>3873</v>
      </c>
      <c r="E308" s="625" t="s">
        <v>3032</v>
      </c>
      <c r="F308" s="625" t="s">
        <v>15804</v>
      </c>
      <c r="G308" s="626">
        <v>12740</v>
      </c>
      <c r="H308" s="626">
        <v>2543</v>
      </c>
      <c r="I308" s="626">
        <v>7746</v>
      </c>
      <c r="J308" s="626"/>
      <c r="K308" s="626"/>
      <c r="L308" s="626"/>
      <c r="M308" s="626"/>
      <c r="N308" s="626">
        <v>2261</v>
      </c>
      <c r="O308" s="626">
        <v>699</v>
      </c>
      <c r="P308" s="626" t="s">
        <v>3875</v>
      </c>
      <c r="Q308" s="625" t="s">
        <v>9834</v>
      </c>
      <c r="R308" s="626">
        <v>1400</v>
      </c>
      <c r="S308" s="626" t="s">
        <v>3876</v>
      </c>
      <c r="T308" s="626">
        <v>162</v>
      </c>
      <c r="U308" s="627"/>
      <c r="V308" s="627"/>
      <c r="W308" s="627"/>
      <c r="X308" s="627"/>
      <c r="Y308" s="627"/>
      <c r="Z308" s="627"/>
      <c r="AA308" s="625" t="s">
        <v>3882</v>
      </c>
      <c r="AB308" s="625"/>
      <c r="AC308" s="625"/>
      <c r="AD308" s="625"/>
      <c r="AE308" s="625"/>
      <c r="AF308" s="625"/>
      <c r="AG308" s="625"/>
      <c r="AH308" s="613">
        <v>1994</v>
      </c>
      <c r="AI308" s="613"/>
      <c r="AJ308" s="613"/>
      <c r="AK308" s="613"/>
      <c r="AL308" s="613"/>
      <c r="AM308" s="613"/>
      <c r="AN308" s="613"/>
      <c r="AO308" s="614">
        <v>10800</v>
      </c>
      <c r="AP308" s="614"/>
      <c r="AQ308" s="170" t="s">
        <v>13085</v>
      </c>
    </row>
    <row r="309" spans="1:43" s="225" customFormat="1" ht="24" hidden="1" customHeight="1" x14ac:dyDescent="0.15">
      <c r="A309" s="621"/>
      <c r="B309" s="147"/>
      <c r="C309" s="625" t="s">
        <v>3032</v>
      </c>
      <c r="D309" s="625" t="s">
        <v>3877</v>
      </c>
      <c r="E309" s="625" t="s">
        <v>3032</v>
      </c>
      <c r="F309" s="625" t="s">
        <v>15804</v>
      </c>
      <c r="G309" s="626">
        <v>15000</v>
      </c>
      <c r="H309" s="626">
        <v>3151</v>
      </c>
      <c r="I309" s="626">
        <v>14323</v>
      </c>
      <c r="J309" s="626"/>
      <c r="K309" s="626"/>
      <c r="L309" s="626"/>
      <c r="M309" s="626"/>
      <c r="N309" s="626">
        <v>2885</v>
      </c>
      <c r="O309" s="626">
        <v>1008</v>
      </c>
      <c r="P309" s="626" t="s">
        <v>3878</v>
      </c>
      <c r="Q309" s="625" t="s">
        <v>9835</v>
      </c>
      <c r="R309" s="626">
        <v>1514</v>
      </c>
      <c r="S309" s="626" t="s">
        <v>3879</v>
      </c>
      <c r="T309" s="626">
        <v>363</v>
      </c>
      <c r="U309" s="627"/>
      <c r="V309" s="627"/>
      <c r="W309" s="627"/>
      <c r="X309" s="627"/>
      <c r="Y309" s="627"/>
      <c r="Z309" s="627"/>
      <c r="AA309" s="625" t="s">
        <v>3882</v>
      </c>
      <c r="AB309" s="625"/>
      <c r="AC309" s="625"/>
      <c r="AD309" s="625"/>
      <c r="AE309" s="625"/>
      <c r="AF309" s="625"/>
      <c r="AG309" s="625"/>
      <c r="AH309" s="613">
        <v>2007</v>
      </c>
      <c r="AI309" s="613"/>
      <c r="AJ309" s="613"/>
      <c r="AK309" s="613"/>
      <c r="AL309" s="613"/>
      <c r="AM309" s="613"/>
      <c r="AN309" s="613"/>
      <c r="AO309" s="614">
        <v>31000</v>
      </c>
      <c r="AP309" s="614"/>
      <c r="AQ309" s="170" t="s">
        <v>13086</v>
      </c>
    </row>
    <row r="310" spans="1:43" s="225" customFormat="1" ht="24" hidden="1" customHeight="1" x14ac:dyDescent="0.15">
      <c r="A310" s="621"/>
      <c r="B310" s="147"/>
      <c r="C310" s="625" t="s">
        <v>3032</v>
      </c>
      <c r="D310" s="625" t="s">
        <v>3880</v>
      </c>
      <c r="E310" s="625" t="s">
        <v>3032</v>
      </c>
      <c r="F310" s="625" t="s">
        <v>15804</v>
      </c>
      <c r="G310" s="626">
        <v>2922</v>
      </c>
      <c r="H310" s="626">
        <v>1158</v>
      </c>
      <c r="I310" s="626">
        <v>7328</v>
      </c>
      <c r="J310" s="626"/>
      <c r="K310" s="626"/>
      <c r="L310" s="626"/>
      <c r="M310" s="626"/>
      <c r="N310" s="626">
        <v>1141</v>
      </c>
      <c r="O310" s="626">
        <v>1141</v>
      </c>
      <c r="P310" s="626" t="s">
        <v>3881</v>
      </c>
      <c r="Q310" s="625" t="s">
        <v>2854</v>
      </c>
      <c r="R310" s="626"/>
      <c r="S310" s="626"/>
      <c r="T310" s="626"/>
      <c r="U310" s="627"/>
      <c r="V310" s="627"/>
      <c r="W310" s="627"/>
      <c r="X310" s="627"/>
      <c r="Y310" s="627"/>
      <c r="Z310" s="627"/>
      <c r="AA310" s="625" t="s">
        <v>3882</v>
      </c>
      <c r="AB310" s="625"/>
      <c r="AC310" s="625"/>
      <c r="AD310" s="625"/>
      <c r="AE310" s="625"/>
      <c r="AF310" s="625"/>
      <c r="AG310" s="625"/>
      <c r="AH310" s="613">
        <v>2004</v>
      </c>
      <c r="AI310" s="613"/>
      <c r="AJ310" s="613"/>
      <c r="AK310" s="613"/>
      <c r="AL310" s="613"/>
      <c r="AM310" s="613"/>
      <c r="AN310" s="613"/>
      <c r="AO310" s="614">
        <v>15589</v>
      </c>
      <c r="AP310" s="614"/>
      <c r="AQ310" s="170" t="s">
        <v>13087</v>
      </c>
    </row>
    <row r="311" spans="1:43" s="225" customFormat="1" ht="24" hidden="1" customHeight="1" x14ac:dyDescent="0.15">
      <c r="A311" s="621"/>
      <c r="B311" s="147"/>
      <c r="C311" s="625" t="s">
        <v>15615</v>
      </c>
      <c r="D311" s="625" t="s">
        <v>15805</v>
      </c>
      <c r="E311" s="625" t="s">
        <v>3032</v>
      </c>
      <c r="F311" s="625" t="s">
        <v>15804</v>
      </c>
      <c r="G311" s="626">
        <v>4040</v>
      </c>
      <c r="H311" s="626">
        <v>2312</v>
      </c>
      <c r="I311" s="626">
        <v>14425</v>
      </c>
      <c r="J311" s="626"/>
      <c r="K311" s="626"/>
      <c r="L311" s="626"/>
      <c r="M311" s="626"/>
      <c r="N311" s="626">
        <v>1516</v>
      </c>
      <c r="O311" s="626">
        <v>835.38</v>
      </c>
      <c r="P311" s="626" t="s">
        <v>15806</v>
      </c>
      <c r="Q311" s="625" t="s">
        <v>15807</v>
      </c>
      <c r="R311" s="626">
        <v>681.36</v>
      </c>
      <c r="S311" s="626" t="s">
        <v>15808</v>
      </c>
      <c r="T311" s="626"/>
      <c r="U311" s="627"/>
      <c r="V311" s="627"/>
      <c r="W311" s="627"/>
      <c r="X311" s="627"/>
      <c r="Y311" s="627"/>
      <c r="Z311" s="627"/>
      <c r="AA311" s="625"/>
      <c r="AB311" s="625"/>
      <c r="AC311" s="625"/>
      <c r="AD311" s="625"/>
      <c r="AE311" s="625"/>
      <c r="AF311" s="625"/>
      <c r="AG311" s="625"/>
      <c r="AH311" s="613">
        <v>2020</v>
      </c>
      <c r="AI311" s="614">
        <v>23805</v>
      </c>
      <c r="AJ311" s="613"/>
      <c r="AK311" s="613"/>
      <c r="AL311" s="613"/>
      <c r="AM311" s="613"/>
      <c r="AN311" s="613"/>
      <c r="AO311" s="614">
        <v>23805</v>
      </c>
      <c r="AP311" s="614"/>
      <c r="AQ311" s="170" t="s">
        <v>13088</v>
      </c>
    </row>
    <row r="312" spans="1:43" s="225" customFormat="1" ht="24" hidden="1" customHeight="1" x14ac:dyDescent="0.15">
      <c r="A312" s="621"/>
      <c r="B312" s="147"/>
      <c r="C312" s="625" t="s">
        <v>3032</v>
      </c>
      <c r="D312" s="625" t="s">
        <v>3883</v>
      </c>
      <c r="E312" s="625" t="s">
        <v>3032</v>
      </c>
      <c r="F312" s="625" t="s">
        <v>15617</v>
      </c>
      <c r="G312" s="626">
        <v>3468</v>
      </c>
      <c r="H312" s="626">
        <v>1136</v>
      </c>
      <c r="I312" s="626">
        <v>1389</v>
      </c>
      <c r="J312" s="626"/>
      <c r="K312" s="626"/>
      <c r="L312" s="626"/>
      <c r="M312" s="626"/>
      <c r="N312" s="626">
        <v>963</v>
      </c>
      <c r="O312" s="626">
        <v>963</v>
      </c>
      <c r="P312" s="626" t="s">
        <v>3884</v>
      </c>
      <c r="Q312" s="625" t="s">
        <v>487</v>
      </c>
      <c r="R312" s="626"/>
      <c r="S312" s="626"/>
      <c r="T312" s="626"/>
      <c r="U312" s="627"/>
      <c r="V312" s="627"/>
      <c r="W312" s="627"/>
      <c r="X312" s="627"/>
      <c r="Y312" s="627"/>
      <c r="Z312" s="627"/>
      <c r="AA312" s="625"/>
      <c r="AB312" s="625"/>
      <c r="AC312" s="625"/>
      <c r="AD312" s="625"/>
      <c r="AE312" s="625"/>
      <c r="AF312" s="625"/>
      <c r="AG312" s="625"/>
      <c r="AH312" s="613">
        <v>2008</v>
      </c>
      <c r="AI312" s="613"/>
      <c r="AJ312" s="613"/>
      <c r="AK312" s="613"/>
      <c r="AL312" s="613"/>
      <c r="AM312" s="613"/>
      <c r="AN312" s="613"/>
      <c r="AO312" s="614">
        <v>2584</v>
      </c>
      <c r="AP312" s="614"/>
      <c r="AQ312" s="170" t="s">
        <v>13089</v>
      </c>
    </row>
    <row r="313" spans="1:43" s="225" customFormat="1" ht="24" hidden="1" customHeight="1" x14ac:dyDescent="0.15">
      <c r="A313" s="621"/>
      <c r="B313" s="147"/>
      <c r="C313" s="625" t="s">
        <v>15615</v>
      </c>
      <c r="D313" s="625" t="s">
        <v>15809</v>
      </c>
      <c r="E313" s="625" t="s">
        <v>3032</v>
      </c>
      <c r="F313" s="625" t="s">
        <v>15617</v>
      </c>
      <c r="G313" s="626">
        <v>122221.2</v>
      </c>
      <c r="H313" s="626">
        <v>5301.59</v>
      </c>
      <c r="I313" s="626">
        <v>33471.919999999998</v>
      </c>
      <c r="J313" s="626"/>
      <c r="K313" s="626"/>
      <c r="L313" s="626"/>
      <c r="M313" s="626"/>
      <c r="N313" s="626">
        <v>2279</v>
      </c>
      <c r="O313" s="626">
        <v>1028.99</v>
      </c>
      <c r="P313" s="626" t="s">
        <v>15810</v>
      </c>
      <c r="Q313" s="625" t="s">
        <v>15811</v>
      </c>
      <c r="R313" s="626">
        <v>1250</v>
      </c>
      <c r="S313" s="626" t="s">
        <v>15812</v>
      </c>
      <c r="T313" s="626"/>
      <c r="U313" s="627"/>
      <c r="V313" s="627"/>
      <c r="W313" s="627"/>
      <c r="X313" s="627"/>
      <c r="Y313" s="627"/>
      <c r="Z313" s="627"/>
      <c r="AA313" s="701" t="s">
        <v>17119</v>
      </c>
      <c r="AB313" s="625"/>
      <c r="AC313" s="625"/>
      <c r="AD313" s="625"/>
      <c r="AE313" s="625"/>
      <c r="AF313" s="625"/>
      <c r="AG313" s="625"/>
      <c r="AH313" s="613">
        <v>2016</v>
      </c>
      <c r="AI313" s="626">
        <v>79170</v>
      </c>
      <c r="AJ313" s="613"/>
      <c r="AK313" s="613"/>
      <c r="AL313" s="613"/>
      <c r="AM313" s="613"/>
      <c r="AN313" s="613"/>
      <c r="AO313" s="614">
        <v>79170</v>
      </c>
      <c r="AP313" s="614"/>
      <c r="AQ313" s="170"/>
    </row>
    <row r="314" spans="1:43" s="225" customFormat="1" ht="24" hidden="1" customHeight="1" x14ac:dyDescent="0.15">
      <c r="A314" s="621"/>
      <c r="B314" s="147"/>
      <c r="C314" s="625" t="s">
        <v>3032</v>
      </c>
      <c r="D314" s="625" t="s">
        <v>3885</v>
      </c>
      <c r="E314" s="625" t="s">
        <v>3032</v>
      </c>
      <c r="F314" s="625" t="s">
        <v>3037</v>
      </c>
      <c r="G314" s="626">
        <v>9990</v>
      </c>
      <c r="H314" s="626">
        <v>3286.42</v>
      </c>
      <c r="I314" s="626">
        <v>9990</v>
      </c>
      <c r="J314" s="626"/>
      <c r="K314" s="626"/>
      <c r="L314" s="626"/>
      <c r="M314" s="626"/>
      <c r="N314" s="626">
        <v>7009</v>
      </c>
      <c r="O314" s="626" t="s">
        <v>3886</v>
      </c>
      <c r="P314" s="626" t="s">
        <v>3887</v>
      </c>
      <c r="Q314" s="625" t="s">
        <v>3888</v>
      </c>
      <c r="R314" s="626"/>
      <c r="S314" s="626"/>
      <c r="T314" s="626"/>
      <c r="U314" s="627"/>
      <c r="V314" s="627"/>
      <c r="W314" s="627"/>
      <c r="X314" s="627"/>
      <c r="Y314" s="627"/>
      <c r="Z314" s="627"/>
      <c r="AA314" s="625"/>
      <c r="AB314" s="625"/>
      <c r="AC314" s="625"/>
      <c r="AD314" s="625"/>
      <c r="AE314" s="625"/>
      <c r="AF314" s="625"/>
      <c r="AG314" s="625"/>
      <c r="AH314" s="613">
        <v>2010</v>
      </c>
      <c r="AI314" s="613"/>
      <c r="AJ314" s="613"/>
      <c r="AK314" s="613"/>
      <c r="AL314" s="613"/>
      <c r="AM314" s="613"/>
      <c r="AN314" s="613"/>
      <c r="AO314" s="614"/>
      <c r="AP314" s="614"/>
      <c r="AQ314" s="170"/>
    </row>
    <row r="315" spans="1:43" s="225" customFormat="1" ht="24" hidden="1" customHeight="1" x14ac:dyDescent="0.15">
      <c r="A315" s="621"/>
      <c r="B315" s="147"/>
      <c r="C315" s="625" t="s">
        <v>15615</v>
      </c>
      <c r="D315" s="625" t="s">
        <v>15813</v>
      </c>
      <c r="E315" s="625" t="s">
        <v>15615</v>
      </c>
      <c r="F315" s="625" t="s">
        <v>15617</v>
      </c>
      <c r="G315" s="626">
        <v>37957</v>
      </c>
      <c r="H315" s="626">
        <v>2901</v>
      </c>
      <c r="I315" s="626">
        <v>9119</v>
      </c>
      <c r="J315" s="626"/>
      <c r="K315" s="626"/>
      <c r="L315" s="626"/>
      <c r="M315" s="626"/>
      <c r="N315" s="626"/>
      <c r="O315" s="626">
        <v>860</v>
      </c>
      <c r="P315" s="626" t="s">
        <v>15814</v>
      </c>
      <c r="Q315" s="625" t="s">
        <v>15815</v>
      </c>
      <c r="R315" s="626">
        <v>819</v>
      </c>
      <c r="S315" s="626" t="s">
        <v>15816</v>
      </c>
      <c r="T315" s="626">
        <v>594</v>
      </c>
      <c r="U315" s="625" t="s">
        <v>15513</v>
      </c>
      <c r="V315" s="613">
        <v>2020</v>
      </c>
      <c r="W315" s="614">
        <v>24761</v>
      </c>
      <c r="X315" s="627"/>
      <c r="Y315" s="627"/>
      <c r="Z315" s="627"/>
      <c r="AA315" s="625" t="s">
        <v>15513</v>
      </c>
      <c r="AB315" s="613">
        <v>2020</v>
      </c>
      <c r="AC315" s="614">
        <v>24761</v>
      </c>
      <c r="AD315" s="625"/>
      <c r="AE315" s="625"/>
      <c r="AF315" s="625"/>
      <c r="AG315" s="625"/>
      <c r="AH315" s="613">
        <v>2020</v>
      </c>
      <c r="AI315" s="614">
        <v>24761</v>
      </c>
      <c r="AJ315" s="613"/>
      <c r="AK315" s="613"/>
      <c r="AL315" s="613"/>
      <c r="AM315" s="613"/>
      <c r="AN315" s="613"/>
      <c r="AO315" s="614">
        <v>24761</v>
      </c>
      <c r="AP315" s="614"/>
      <c r="AQ315" s="170"/>
    </row>
    <row r="316" spans="1:43" s="225" customFormat="1" ht="24" hidden="1" customHeight="1" x14ac:dyDescent="0.15">
      <c r="A316" s="621"/>
      <c r="B316" s="147"/>
      <c r="C316" s="625" t="s">
        <v>3117</v>
      </c>
      <c r="D316" s="625" t="s">
        <v>3969</v>
      </c>
      <c r="E316" s="625" t="s">
        <v>3117</v>
      </c>
      <c r="F316" s="625" t="s">
        <v>3970</v>
      </c>
      <c r="G316" s="626">
        <v>19325</v>
      </c>
      <c r="H316" s="626">
        <v>3855.56</v>
      </c>
      <c r="I316" s="626">
        <v>6120</v>
      </c>
      <c r="J316" s="626"/>
      <c r="K316" s="626"/>
      <c r="L316" s="626"/>
      <c r="M316" s="626"/>
      <c r="N316" s="626">
        <v>3276</v>
      </c>
      <c r="O316" s="626">
        <v>932</v>
      </c>
      <c r="P316" s="626" t="s">
        <v>3971</v>
      </c>
      <c r="Q316" s="625" t="s">
        <v>3972</v>
      </c>
      <c r="R316" s="626">
        <v>1917</v>
      </c>
      <c r="S316" s="626" t="s">
        <v>3973</v>
      </c>
      <c r="T316" s="626">
        <v>427</v>
      </c>
      <c r="U316" s="627">
        <v>1991</v>
      </c>
      <c r="V316" s="627"/>
      <c r="W316" s="627">
        <v>1110</v>
      </c>
      <c r="X316" s="627">
        <v>3000</v>
      </c>
      <c r="Y316" s="627"/>
      <c r="Z316" s="627"/>
      <c r="AA316" s="625" t="s">
        <v>3974</v>
      </c>
      <c r="AB316" s="625">
        <v>4110</v>
      </c>
      <c r="AC316" s="625"/>
      <c r="AD316" s="625"/>
      <c r="AE316" s="625"/>
      <c r="AF316" s="625"/>
      <c r="AG316" s="625"/>
      <c r="AH316" s="613">
        <v>2008</v>
      </c>
      <c r="AI316" s="613"/>
      <c r="AJ316" s="613"/>
      <c r="AK316" s="613"/>
      <c r="AL316" s="613"/>
      <c r="AM316" s="613"/>
      <c r="AN316" s="613"/>
      <c r="AO316" s="614">
        <v>74600</v>
      </c>
      <c r="AP316" s="614"/>
      <c r="AQ316" s="170"/>
    </row>
    <row r="317" spans="1:43" s="225" customFormat="1" ht="24" hidden="1" customHeight="1" x14ac:dyDescent="0.15">
      <c r="A317" s="621"/>
      <c r="B317" s="147"/>
      <c r="C317" s="625" t="s">
        <v>3117</v>
      </c>
      <c r="D317" s="625" t="s">
        <v>3975</v>
      </c>
      <c r="E317" s="625" t="s">
        <v>3117</v>
      </c>
      <c r="F317" s="625" t="s">
        <v>3120</v>
      </c>
      <c r="G317" s="626">
        <v>12249</v>
      </c>
      <c r="H317" s="626">
        <v>1968.36</v>
      </c>
      <c r="I317" s="626">
        <v>9984.76</v>
      </c>
      <c r="J317" s="626"/>
      <c r="K317" s="626"/>
      <c r="L317" s="626"/>
      <c r="M317" s="626"/>
      <c r="N317" s="626">
        <v>2601.1399999999994</v>
      </c>
      <c r="O317" s="626">
        <v>938.99</v>
      </c>
      <c r="P317" s="626" t="s">
        <v>3976</v>
      </c>
      <c r="Q317" s="625" t="s">
        <v>2684</v>
      </c>
      <c r="R317" s="626">
        <v>1230.6199999999999</v>
      </c>
      <c r="S317" s="626" t="s">
        <v>3977</v>
      </c>
      <c r="T317" s="626">
        <v>431.53</v>
      </c>
      <c r="U317" s="627"/>
      <c r="V317" s="627"/>
      <c r="W317" s="627"/>
      <c r="X317" s="627"/>
      <c r="Y317" s="627"/>
      <c r="Z317" s="627"/>
      <c r="AA317" s="625" t="s">
        <v>3978</v>
      </c>
      <c r="AB317" s="625"/>
      <c r="AC317" s="625"/>
      <c r="AD317" s="625"/>
      <c r="AE317" s="625"/>
      <c r="AF317" s="625"/>
      <c r="AG317" s="625"/>
      <c r="AH317" s="613">
        <v>2011</v>
      </c>
      <c r="AI317" s="613"/>
      <c r="AJ317" s="613"/>
      <c r="AK317" s="613"/>
      <c r="AL317" s="613"/>
      <c r="AM317" s="613"/>
      <c r="AN317" s="613"/>
      <c r="AO317" s="614">
        <v>30756</v>
      </c>
      <c r="AP317" s="614"/>
      <c r="AQ317" s="170"/>
    </row>
    <row r="318" spans="1:43" s="225" customFormat="1" ht="24" hidden="1" customHeight="1" x14ac:dyDescent="0.15">
      <c r="A318" s="621"/>
      <c r="B318" s="147"/>
      <c r="C318" s="625" t="s">
        <v>3117</v>
      </c>
      <c r="D318" s="625" t="s">
        <v>11480</v>
      </c>
      <c r="E318" s="625" t="s">
        <v>3117</v>
      </c>
      <c r="F318" s="625" t="s">
        <v>3120</v>
      </c>
      <c r="G318" s="626">
        <v>11128</v>
      </c>
      <c r="H318" s="626">
        <v>3581.98</v>
      </c>
      <c r="I318" s="626">
        <v>11783.3</v>
      </c>
      <c r="J318" s="626"/>
      <c r="K318" s="626"/>
      <c r="L318" s="626"/>
      <c r="M318" s="626"/>
      <c r="N318" s="626"/>
      <c r="O318" s="626"/>
      <c r="P318" s="626"/>
      <c r="Q318" s="625"/>
      <c r="R318" s="626"/>
      <c r="S318" s="626" t="s">
        <v>3977</v>
      </c>
      <c r="T318" s="626"/>
      <c r="U318" s="627"/>
      <c r="V318" s="627"/>
      <c r="W318" s="627"/>
      <c r="X318" s="627"/>
      <c r="Y318" s="627"/>
      <c r="Z318" s="627"/>
      <c r="AA318" s="625" t="s">
        <v>11481</v>
      </c>
      <c r="AB318" s="625"/>
      <c r="AC318" s="625"/>
      <c r="AD318" s="625"/>
      <c r="AE318" s="625"/>
      <c r="AF318" s="625"/>
      <c r="AG318" s="625"/>
      <c r="AH318" s="613">
        <v>2018</v>
      </c>
      <c r="AI318" s="613"/>
      <c r="AJ318" s="613"/>
      <c r="AK318" s="613"/>
      <c r="AL318" s="613"/>
      <c r="AM318" s="613"/>
      <c r="AN318" s="613"/>
      <c r="AO318" s="614">
        <v>49800</v>
      </c>
      <c r="AP318" s="614"/>
      <c r="AQ318" s="170"/>
    </row>
    <row r="319" spans="1:43" s="225" customFormat="1" ht="24" hidden="1" customHeight="1" x14ac:dyDescent="0.15">
      <c r="A319" s="621"/>
      <c r="B319" s="147"/>
      <c r="C319" s="625" t="s">
        <v>3117</v>
      </c>
      <c r="D319" s="625" t="s">
        <v>11482</v>
      </c>
      <c r="E319" s="625" t="s">
        <v>3117</v>
      </c>
      <c r="F319" s="625" t="s">
        <v>3120</v>
      </c>
      <c r="G319" s="626">
        <v>17875.5</v>
      </c>
      <c r="H319" s="626">
        <v>1558.51</v>
      </c>
      <c r="I319" s="626">
        <v>3830.67</v>
      </c>
      <c r="J319" s="626"/>
      <c r="K319" s="626"/>
      <c r="L319" s="626"/>
      <c r="M319" s="626"/>
      <c r="N319" s="626"/>
      <c r="O319" s="626">
        <v>1238.7</v>
      </c>
      <c r="P319" s="626"/>
      <c r="Q319" s="625"/>
      <c r="R319" s="626"/>
      <c r="S319" s="626" t="s">
        <v>11483</v>
      </c>
      <c r="T319" s="626"/>
      <c r="U319" s="627"/>
      <c r="V319" s="627"/>
      <c r="W319" s="627"/>
      <c r="X319" s="627"/>
      <c r="Y319" s="627"/>
      <c r="Z319" s="627"/>
      <c r="AA319" s="625" t="s">
        <v>11484</v>
      </c>
      <c r="AB319" s="625"/>
      <c r="AC319" s="625"/>
      <c r="AD319" s="625"/>
      <c r="AE319" s="625"/>
      <c r="AF319" s="625"/>
      <c r="AG319" s="625"/>
      <c r="AH319" s="613">
        <v>2018</v>
      </c>
      <c r="AI319" s="613"/>
      <c r="AJ319" s="613"/>
      <c r="AK319" s="613"/>
      <c r="AL319" s="613"/>
      <c r="AM319" s="613"/>
      <c r="AN319" s="613"/>
      <c r="AO319" s="614"/>
      <c r="AP319" s="614"/>
      <c r="AQ319" s="170"/>
    </row>
    <row r="320" spans="1:43" s="225" customFormat="1" ht="24" hidden="1" customHeight="1" x14ac:dyDescent="0.15">
      <c r="A320" s="621"/>
      <c r="B320" s="147"/>
      <c r="C320" s="625" t="s">
        <v>3117</v>
      </c>
      <c r="D320" s="625" t="s">
        <v>11485</v>
      </c>
      <c r="E320" s="625" t="s">
        <v>3117</v>
      </c>
      <c r="F320" s="625" t="s">
        <v>10265</v>
      </c>
      <c r="G320" s="626"/>
      <c r="H320" s="626"/>
      <c r="I320" s="626"/>
      <c r="J320" s="626"/>
      <c r="K320" s="626"/>
      <c r="L320" s="626"/>
      <c r="M320" s="626"/>
      <c r="N320" s="626"/>
      <c r="O320" s="626"/>
      <c r="P320" s="626"/>
      <c r="Q320" s="625"/>
      <c r="R320" s="626"/>
      <c r="S320" s="626" t="s">
        <v>11486</v>
      </c>
      <c r="T320" s="626"/>
      <c r="U320" s="627"/>
      <c r="V320" s="627"/>
      <c r="W320" s="627"/>
      <c r="X320" s="627"/>
      <c r="Y320" s="627"/>
      <c r="Z320" s="627"/>
      <c r="AA320" s="625" t="s">
        <v>11487</v>
      </c>
      <c r="AB320" s="625"/>
      <c r="AC320" s="625"/>
      <c r="AD320" s="625"/>
      <c r="AE320" s="625"/>
      <c r="AF320" s="625"/>
      <c r="AG320" s="625"/>
      <c r="AH320" s="613">
        <v>2010</v>
      </c>
      <c r="AI320" s="613"/>
      <c r="AJ320" s="613"/>
      <c r="AK320" s="613"/>
      <c r="AL320" s="613"/>
      <c r="AM320" s="613"/>
      <c r="AN320" s="613"/>
      <c r="AO320" s="614"/>
      <c r="AP320" s="614"/>
      <c r="AQ320" s="170" t="s">
        <v>13090</v>
      </c>
    </row>
    <row r="321" spans="1:43" s="225" customFormat="1" ht="24" hidden="1" customHeight="1" x14ac:dyDescent="0.15">
      <c r="A321" s="621"/>
      <c r="B321" s="147"/>
      <c r="C321" s="625" t="s">
        <v>3117</v>
      </c>
      <c r="D321" s="625" t="s">
        <v>11488</v>
      </c>
      <c r="E321" s="625" t="s">
        <v>3117</v>
      </c>
      <c r="F321" s="625" t="s">
        <v>3120</v>
      </c>
      <c r="G321" s="626"/>
      <c r="H321" s="626"/>
      <c r="I321" s="626"/>
      <c r="J321" s="626"/>
      <c r="K321" s="626"/>
      <c r="L321" s="626"/>
      <c r="M321" s="626"/>
      <c r="N321" s="626"/>
      <c r="O321" s="626"/>
      <c r="P321" s="626"/>
      <c r="Q321" s="625"/>
      <c r="R321" s="626"/>
      <c r="S321" s="626" t="s">
        <v>11489</v>
      </c>
      <c r="T321" s="626"/>
      <c r="U321" s="627"/>
      <c r="V321" s="627"/>
      <c r="W321" s="627"/>
      <c r="X321" s="627"/>
      <c r="Y321" s="627"/>
      <c r="Z321" s="627"/>
      <c r="AA321" s="625" t="s">
        <v>11490</v>
      </c>
      <c r="AB321" s="625"/>
      <c r="AC321" s="625"/>
      <c r="AD321" s="625"/>
      <c r="AE321" s="625"/>
      <c r="AF321" s="625"/>
      <c r="AG321" s="625"/>
      <c r="AH321" s="613">
        <v>2011</v>
      </c>
      <c r="AI321" s="613"/>
      <c r="AJ321" s="613"/>
      <c r="AK321" s="613"/>
      <c r="AL321" s="613"/>
      <c r="AM321" s="613"/>
      <c r="AN321" s="613"/>
      <c r="AO321" s="614"/>
      <c r="AP321" s="614"/>
      <c r="AQ321" s="170" t="s">
        <v>12965</v>
      </c>
    </row>
    <row r="322" spans="1:43" s="225" customFormat="1" ht="24" hidden="1" customHeight="1" x14ac:dyDescent="0.15">
      <c r="A322" s="621"/>
      <c r="B322" s="147"/>
      <c r="C322" s="625" t="s">
        <v>3117</v>
      </c>
      <c r="D322" s="625" t="s">
        <v>1632</v>
      </c>
      <c r="E322" s="625" t="s">
        <v>3117</v>
      </c>
      <c r="F322" s="625" t="s">
        <v>11491</v>
      </c>
      <c r="G322" s="626">
        <v>1974</v>
      </c>
      <c r="H322" s="626">
        <v>3047.19</v>
      </c>
      <c r="I322" s="626">
        <v>10460.77</v>
      </c>
      <c r="J322" s="626"/>
      <c r="K322" s="626"/>
      <c r="L322" s="626"/>
      <c r="M322" s="626"/>
      <c r="N322" s="626"/>
      <c r="O322" s="626"/>
      <c r="P322" s="626"/>
      <c r="Q322" s="625"/>
      <c r="R322" s="626"/>
      <c r="S322" s="626" t="s">
        <v>4029</v>
      </c>
      <c r="T322" s="626"/>
      <c r="U322" s="627"/>
      <c r="V322" s="627"/>
      <c r="W322" s="627"/>
      <c r="X322" s="627"/>
      <c r="Y322" s="627"/>
      <c r="Z322" s="627"/>
      <c r="AA322" s="625" t="s">
        <v>11492</v>
      </c>
      <c r="AB322" s="625"/>
      <c r="AC322" s="625"/>
      <c r="AD322" s="625"/>
      <c r="AE322" s="625"/>
      <c r="AF322" s="625"/>
      <c r="AG322" s="625"/>
      <c r="AH322" s="613">
        <v>2014</v>
      </c>
      <c r="AI322" s="613"/>
      <c r="AJ322" s="613"/>
      <c r="AK322" s="613"/>
      <c r="AL322" s="613"/>
      <c r="AM322" s="613"/>
      <c r="AN322" s="613"/>
      <c r="AO322" s="614"/>
      <c r="AP322" s="614"/>
      <c r="AQ322" s="170" t="s">
        <v>13091</v>
      </c>
    </row>
    <row r="323" spans="1:43" s="225" customFormat="1" ht="24" hidden="1" customHeight="1" x14ac:dyDescent="0.15">
      <c r="A323" s="621"/>
      <c r="B323" s="147"/>
      <c r="C323" s="625" t="s">
        <v>3117</v>
      </c>
      <c r="D323" s="625" t="s">
        <v>10174</v>
      </c>
      <c r="E323" s="625" t="s">
        <v>3117</v>
      </c>
      <c r="F323" s="625" t="s">
        <v>11493</v>
      </c>
      <c r="G323" s="626">
        <v>22500</v>
      </c>
      <c r="H323" s="626">
        <v>3574.22</v>
      </c>
      <c r="I323" s="626">
        <v>20332.72</v>
      </c>
      <c r="J323" s="626"/>
      <c r="K323" s="626"/>
      <c r="L323" s="626"/>
      <c r="M323" s="626"/>
      <c r="N323" s="626"/>
      <c r="O323" s="626">
        <v>5562.83</v>
      </c>
      <c r="P323" s="626"/>
      <c r="Q323" s="625"/>
      <c r="R323" s="626"/>
      <c r="S323" s="626" t="s">
        <v>11494</v>
      </c>
      <c r="T323" s="626"/>
      <c r="U323" s="627"/>
      <c r="V323" s="627"/>
      <c r="W323" s="627"/>
      <c r="X323" s="627"/>
      <c r="Y323" s="627"/>
      <c r="Z323" s="627"/>
      <c r="AA323" s="625" t="s">
        <v>11495</v>
      </c>
      <c r="AB323" s="625"/>
      <c r="AC323" s="625"/>
      <c r="AD323" s="625"/>
      <c r="AE323" s="625"/>
      <c r="AF323" s="625"/>
      <c r="AG323" s="625"/>
      <c r="AH323" s="613">
        <v>2016</v>
      </c>
      <c r="AI323" s="613"/>
      <c r="AJ323" s="613"/>
      <c r="AK323" s="613"/>
      <c r="AL323" s="613"/>
      <c r="AM323" s="613"/>
      <c r="AN323" s="613"/>
      <c r="AO323" s="614"/>
      <c r="AP323" s="614"/>
      <c r="AQ323" s="170" t="s">
        <v>13092</v>
      </c>
    </row>
    <row r="324" spans="1:43" s="225" customFormat="1" ht="24" hidden="1" customHeight="1" x14ac:dyDescent="0.15">
      <c r="A324" s="621"/>
      <c r="B324" s="147"/>
      <c r="C324" s="625" t="s">
        <v>15625</v>
      </c>
      <c r="D324" s="625" t="s">
        <v>15817</v>
      </c>
      <c r="E324" s="625" t="s">
        <v>3117</v>
      </c>
      <c r="F324" s="625" t="s">
        <v>3120</v>
      </c>
      <c r="G324" s="626">
        <v>51409</v>
      </c>
      <c r="H324" s="626">
        <v>3359.05</v>
      </c>
      <c r="I324" s="626">
        <v>4960.2299999999996</v>
      </c>
      <c r="J324" s="626" t="s">
        <v>429</v>
      </c>
      <c r="K324" s="626"/>
      <c r="L324" s="626"/>
      <c r="M324" s="626"/>
      <c r="N324" s="626"/>
      <c r="O324" s="626"/>
      <c r="P324" s="626"/>
      <c r="Q324" s="625"/>
      <c r="R324" s="626"/>
      <c r="S324" s="626" t="s">
        <v>3977</v>
      </c>
      <c r="T324" s="626"/>
      <c r="U324" s="627"/>
      <c r="V324" s="627"/>
      <c r="W324" s="627"/>
      <c r="X324" s="627"/>
      <c r="Y324" s="627"/>
      <c r="Z324" s="627"/>
      <c r="AA324" s="625" t="s">
        <v>15818</v>
      </c>
      <c r="AB324" s="625"/>
      <c r="AC324" s="625"/>
      <c r="AD324" s="625"/>
      <c r="AE324" s="625"/>
      <c r="AF324" s="625"/>
      <c r="AG324" s="625"/>
      <c r="AH324" s="613">
        <v>2019</v>
      </c>
      <c r="AI324" s="625"/>
      <c r="AJ324" s="625"/>
      <c r="AK324" s="625"/>
      <c r="AL324" s="625"/>
      <c r="AM324" s="625"/>
      <c r="AN324" s="625"/>
      <c r="AO324" s="626">
        <v>44056</v>
      </c>
      <c r="AP324" s="614"/>
      <c r="AQ324" s="170" t="s">
        <v>4210</v>
      </c>
    </row>
    <row r="325" spans="1:43" s="225" customFormat="1" ht="24" hidden="1" customHeight="1" x14ac:dyDescent="0.15">
      <c r="A325" s="621"/>
      <c r="B325" s="147"/>
      <c r="C325" s="625" t="s">
        <v>3052</v>
      </c>
      <c r="D325" s="625" t="s">
        <v>3909</v>
      </c>
      <c r="E325" s="625" t="s">
        <v>3052</v>
      </c>
      <c r="F325" s="625" t="s">
        <v>9453</v>
      </c>
      <c r="G325" s="626">
        <v>8212</v>
      </c>
      <c r="H325" s="626">
        <v>4797</v>
      </c>
      <c r="I325" s="626">
        <v>6548</v>
      </c>
      <c r="J325" s="626">
        <v>6548</v>
      </c>
      <c r="K325" s="626"/>
      <c r="L325" s="626"/>
      <c r="M325" s="626"/>
      <c r="N325" s="626">
        <v>2588</v>
      </c>
      <c r="O325" s="626">
        <v>1032</v>
      </c>
      <c r="P325" s="626" t="s">
        <v>3910</v>
      </c>
      <c r="Q325" s="625" t="s">
        <v>3911</v>
      </c>
      <c r="R325" s="626">
        <v>1317</v>
      </c>
      <c r="S325" s="626" t="s">
        <v>3912</v>
      </c>
      <c r="T325" s="626">
        <v>239</v>
      </c>
      <c r="U325" s="627"/>
      <c r="V325" s="627"/>
      <c r="W325" s="627"/>
      <c r="X325" s="627"/>
      <c r="Y325" s="627"/>
      <c r="Z325" s="627"/>
      <c r="AA325" s="625" t="s">
        <v>3913</v>
      </c>
      <c r="AB325" s="625"/>
      <c r="AC325" s="625"/>
      <c r="AD325" s="625"/>
      <c r="AE325" s="625"/>
      <c r="AF325" s="625"/>
      <c r="AG325" s="625"/>
      <c r="AH325" s="613">
        <v>2002</v>
      </c>
      <c r="AI325" s="613"/>
      <c r="AJ325" s="613"/>
      <c r="AK325" s="613"/>
      <c r="AL325" s="613"/>
      <c r="AM325" s="613"/>
      <c r="AN325" s="613"/>
      <c r="AO325" s="614">
        <v>10380</v>
      </c>
      <c r="AP325" s="614"/>
      <c r="AQ325" s="170" t="s">
        <v>13093</v>
      </c>
    </row>
    <row r="326" spans="1:43" s="225" customFormat="1" ht="24" hidden="1" customHeight="1" x14ac:dyDescent="0.15">
      <c r="A326" s="621"/>
      <c r="B326" s="147"/>
      <c r="C326" s="625" t="s">
        <v>3052</v>
      </c>
      <c r="D326" s="625" t="s">
        <v>3914</v>
      </c>
      <c r="E326" s="625" t="s">
        <v>3052</v>
      </c>
      <c r="F326" s="625" t="s">
        <v>9453</v>
      </c>
      <c r="G326" s="626">
        <v>17926</v>
      </c>
      <c r="H326" s="626">
        <v>2927.77</v>
      </c>
      <c r="I326" s="626">
        <v>9792.17</v>
      </c>
      <c r="J326" s="626">
        <v>6548</v>
      </c>
      <c r="K326" s="626"/>
      <c r="L326" s="626"/>
      <c r="M326" s="626"/>
      <c r="N326" s="626">
        <v>4254</v>
      </c>
      <c r="O326" s="626">
        <v>907</v>
      </c>
      <c r="P326" s="626" t="s">
        <v>3915</v>
      </c>
      <c r="Q326" s="625" t="s">
        <v>3916</v>
      </c>
      <c r="R326" s="626">
        <v>2334</v>
      </c>
      <c r="S326" s="626" t="s">
        <v>3912</v>
      </c>
      <c r="T326" s="626">
        <v>1013</v>
      </c>
      <c r="U326" s="627"/>
      <c r="V326" s="627"/>
      <c r="W326" s="627"/>
      <c r="X326" s="627"/>
      <c r="Y326" s="627"/>
      <c r="Z326" s="627"/>
      <c r="AA326" s="625" t="s">
        <v>3917</v>
      </c>
      <c r="AB326" s="625"/>
      <c r="AC326" s="625"/>
      <c r="AD326" s="625"/>
      <c r="AE326" s="625"/>
      <c r="AF326" s="625"/>
      <c r="AG326" s="625"/>
      <c r="AH326" s="613">
        <v>2011</v>
      </c>
      <c r="AI326" s="613"/>
      <c r="AJ326" s="613"/>
      <c r="AK326" s="613"/>
      <c r="AL326" s="613"/>
      <c r="AM326" s="613"/>
      <c r="AN326" s="613"/>
      <c r="AO326" s="614">
        <v>22595</v>
      </c>
      <c r="AP326" s="614"/>
      <c r="AQ326" s="170" t="s">
        <v>13094</v>
      </c>
    </row>
    <row r="327" spans="1:43" s="225" customFormat="1" ht="24" hidden="1" customHeight="1" x14ac:dyDescent="0.15">
      <c r="A327" s="621"/>
      <c r="B327" s="147"/>
      <c r="C327" s="625" t="s">
        <v>3052</v>
      </c>
      <c r="D327" s="625" t="s">
        <v>11476</v>
      </c>
      <c r="E327" s="625" t="s">
        <v>3052</v>
      </c>
      <c r="F327" s="625" t="s">
        <v>9453</v>
      </c>
      <c r="G327" s="626">
        <v>9118</v>
      </c>
      <c r="H327" s="626">
        <v>4605</v>
      </c>
      <c r="I327" s="626">
        <v>31097</v>
      </c>
      <c r="J327" s="626"/>
      <c r="K327" s="626"/>
      <c r="L327" s="626"/>
      <c r="M327" s="626"/>
      <c r="N327" s="626"/>
      <c r="O327" s="626">
        <v>1378</v>
      </c>
      <c r="P327" s="626">
        <v>1080</v>
      </c>
      <c r="Q327" s="625" t="s">
        <v>3916</v>
      </c>
      <c r="R327" s="626">
        <v>927</v>
      </c>
      <c r="S327" s="626" t="s">
        <v>11477</v>
      </c>
      <c r="T327" s="626">
        <v>321.49</v>
      </c>
      <c r="U327" s="627"/>
      <c r="V327" s="627"/>
      <c r="W327" s="627"/>
      <c r="X327" s="627"/>
      <c r="Y327" s="627"/>
      <c r="Z327" s="627"/>
      <c r="AA327" s="625" t="s">
        <v>11478</v>
      </c>
      <c r="AB327" s="625"/>
      <c r="AC327" s="625"/>
      <c r="AD327" s="625"/>
      <c r="AE327" s="625"/>
      <c r="AF327" s="625"/>
      <c r="AG327" s="625"/>
      <c r="AH327" s="613">
        <v>1998</v>
      </c>
      <c r="AI327" s="613"/>
      <c r="AJ327" s="613"/>
      <c r="AK327" s="613"/>
      <c r="AL327" s="613"/>
      <c r="AM327" s="613"/>
      <c r="AN327" s="613"/>
      <c r="AO327" s="614"/>
      <c r="AP327" s="614" t="s">
        <v>11479</v>
      </c>
      <c r="AQ327" s="170" t="s">
        <v>13095</v>
      </c>
    </row>
    <row r="328" spans="1:43" s="225" customFormat="1" ht="24" hidden="1" customHeight="1" x14ac:dyDescent="0.15">
      <c r="A328" s="621"/>
      <c r="B328" s="147"/>
      <c r="C328" s="625" t="s">
        <v>358</v>
      </c>
      <c r="D328" s="625" t="s">
        <v>13105</v>
      </c>
      <c r="E328" s="625" t="s">
        <v>358</v>
      </c>
      <c r="F328" s="625" t="s">
        <v>3940</v>
      </c>
      <c r="G328" s="626">
        <v>41755</v>
      </c>
      <c r="H328" s="626">
        <v>4442</v>
      </c>
      <c r="I328" s="626">
        <v>10620</v>
      </c>
      <c r="J328" s="626" t="s">
        <v>1277</v>
      </c>
      <c r="K328" s="626" t="s">
        <v>487</v>
      </c>
      <c r="L328" s="626" t="s">
        <v>1295</v>
      </c>
      <c r="M328" s="626"/>
      <c r="N328" s="626">
        <v>3836</v>
      </c>
      <c r="O328" s="626">
        <v>1640</v>
      </c>
      <c r="P328" s="626" t="s">
        <v>3941</v>
      </c>
      <c r="Q328" s="625" t="s">
        <v>1509</v>
      </c>
      <c r="R328" s="626">
        <v>2027</v>
      </c>
      <c r="S328" s="626" t="s">
        <v>3942</v>
      </c>
      <c r="T328" s="626">
        <v>169</v>
      </c>
      <c r="U328" s="627"/>
      <c r="V328" s="627"/>
      <c r="W328" s="627"/>
      <c r="X328" s="627"/>
      <c r="Y328" s="627"/>
      <c r="Z328" s="627"/>
      <c r="AA328" s="625" t="s">
        <v>3943</v>
      </c>
      <c r="AB328" s="625"/>
      <c r="AC328" s="625"/>
      <c r="AD328" s="625"/>
      <c r="AE328" s="625"/>
      <c r="AF328" s="625"/>
      <c r="AG328" s="625"/>
      <c r="AH328" s="613">
        <v>2002</v>
      </c>
      <c r="AI328" s="613"/>
      <c r="AJ328" s="613"/>
      <c r="AK328" s="613"/>
      <c r="AL328" s="613"/>
      <c r="AM328" s="613"/>
      <c r="AN328" s="613"/>
      <c r="AO328" s="614">
        <v>16566</v>
      </c>
      <c r="AP328" s="614"/>
      <c r="AQ328" s="170" t="s">
        <v>13096</v>
      </c>
    </row>
    <row r="329" spans="1:43" s="225" customFormat="1" ht="24" hidden="1" customHeight="1" x14ac:dyDescent="0.15">
      <c r="A329" s="621"/>
      <c r="B329" s="147"/>
      <c r="C329" s="625" t="s">
        <v>358</v>
      </c>
      <c r="D329" s="625" t="s">
        <v>3944</v>
      </c>
      <c r="E329" s="625" t="s">
        <v>358</v>
      </c>
      <c r="F329" s="625" t="s">
        <v>3940</v>
      </c>
      <c r="G329" s="626">
        <v>11750</v>
      </c>
      <c r="H329" s="626">
        <v>2751</v>
      </c>
      <c r="I329" s="626">
        <v>5883</v>
      </c>
      <c r="J329" s="626" t="s">
        <v>1277</v>
      </c>
      <c r="K329" s="626" t="s">
        <v>487</v>
      </c>
      <c r="L329" s="626" t="s">
        <v>1295</v>
      </c>
      <c r="M329" s="626"/>
      <c r="N329" s="626">
        <v>1935</v>
      </c>
      <c r="O329" s="626">
        <v>907</v>
      </c>
      <c r="P329" s="626" t="s">
        <v>3945</v>
      </c>
      <c r="Q329" s="625" t="s">
        <v>1509</v>
      </c>
      <c r="R329" s="626">
        <v>843</v>
      </c>
      <c r="S329" s="626" t="s">
        <v>3946</v>
      </c>
      <c r="T329" s="626">
        <v>185</v>
      </c>
      <c r="U329" s="627"/>
      <c r="V329" s="627"/>
      <c r="W329" s="627"/>
      <c r="X329" s="627"/>
      <c r="Y329" s="627"/>
      <c r="Z329" s="627"/>
      <c r="AA329" s="625" t="s">
        <v>3947</v>
      </c>
      <c r="AB329" s="625"/>
      <c r="AC329" s="625"/>
      <c r="AD329" s="625"/>
      <c r="AE329" s="625"/>
      <c r="AF329" s="625"/>
      <c r="AG329" s="625"/>
      <c r="AH329" s="613">
        <v>2009</v>
      </c>
      <c r="AI329" s="613"/>
      <c r="AJ329" s="613"/>
      <c r="AK329" s="613"/>
      <c r="AL329" s="613"/>
      <c r="AM329" s="613"/>
      <c r="AN329" s="613"/>
      <c r="AO329" s="614">
        <v>14100</v>
      </c>
      <c r="AP329" s="614"/>
      <c r="AQ329" s="170" t="s">
        <v>13097</v>
      </c>
    </row>
    <row r="330" spans="1:43" s="225" customFormat="1" ht="24" hidden="1" customHeight="1" x14ac:dyDescent="0.15">
      <c r="A330" s="621"/>
      <c r="B330" s="147"/>
      <c r="C330" s="625" t="s">
        <v>358</v>
      </c>
      <c r="D330" s="625" t="s">
        <v>3948</v>
      </c>
      <c r="E330" s="625" t="s">
        <v>358</v>
      </c>
      <c r="F330" s="625" t="s">
        <v>3940</v>
      </c>
      <c r="G330" s="626">
        <v>2506</v>
      </c>
      <c r="H330" s="626">
        <v>1443</v>
      </c>
      <c r="I330" s="626">
        <v>4269</v>
      </c>
      <c r="J330" s="626"/>
      <c r="K330" s="626"/>
      <c r="L330" s="626"/>
      <c r="M330" s="626"/>
      <c r="N330" s="626">
        <v>1996</v>
      </c>
      <c r="O330" s="626">
        <v>1040</v>
      </c>
      <c r="P330" s="626" t="s">
        <v>3949</v>
      </c>
      <c r="Q330" s="625" t="s">
        <v>1509</v>
      </c>
      <c r="R330" s="626">
        <v>956</v>
      </c>
      <c r="S330" s="626" t="s">
        <v>1589</v>
      </c>
      <c r="T330" s="626"/>
      <c r="U330" s="627"/>
      <c r="V330" s="627"/>
      <c r="W330" s="627"/>
      <c r="X330" s="627"/>
      <c r="Y330" s="627"/>
      <c r="Z330" s="627"/>
      <c r="AA330" s="625"/>
      <c r="AB330" s="625"/>
      <c r="AC330" s="625"/>
      <c r="AD330" s="625"/>
      <c r="AE330" s="625"/>
      <c r="AF330" s="625"/>
      <c r="AG330" s="625"/>
      <c r="AH330" s="613">
        <v>2010</v>
      </c>
      <c r="AI330" s="613"/>
      <c r="AJ330" s="613"/>
      <c r="AK330" s="613"/>
      <c r="AL330" s="613"/>
      <c r="AM330" s="613"/>
      <c r="AN330" s="613"/>
      <c r="AO330" s="614">
        <v>10110</v>
      </c>
      <c r="AP330" s="614"/>
      <c r="AQ330" s="170" t="s">
        <v>13098</v>
      </c>
    </row>
    <row r="331" spans="1:43" s="225" customFormat="1" ht="24" hidden="1" customHeight="1" x14ac:dyDescent="0.15">
      <c r="A331" s="621"/>
      <c r="B331" s="147"/>
      <c r="C331" s="625" t="s">
        <v>358</v>
      </c>
      <c r="D331" s="625" t="s">
        <v>3950</v>
      </c>
      <c r="E331" s="625" t="s">
        <v>358</v>
      </c>
      <c r="F331" s="625" t="s">
        <v>3940</v>
      </c>
      <c r="G331" s="626">
        <v>9297</v>
      </c>
      <c r="H331" s="626">
        <v>1567</v>
      </c>
      <c r="I331" s="626">
        <v>4762</v>
      </c>
      <c r="J331" s="626"/>
      <c r="K331" s="626"/>
      <c r="L331" s="626"/>
      <c r="M331" s="626"/>
      <c r="N331" s="626">
        <v>1575</v>
      </c>
      <c r="O331" s="626">
        <v>915</v>
      </c>
      <c r="P331" s="626" t="s">
        <v>3951</v>
      </c>
      <c r="Q331" s="625" t="s">
        <v>1509</v>
      </c>
      <c r="R331" s="626">
        <v>660</v>
      </c>
      <c r="S331" s="626" t="s">
        <v>3952</v>
      </c>
      <c r="T331" s="626"/>
      <c r="U331" s="627"/>
      <c r="V331" s="627"/>
      <c r="W331" s="627"/>
      <c r="X331" s="627"/>
      <c r="Y331" s="627"/>
      <c r="Z331" s="627"/>
      <c r="AA331" s="625"/>
      <c r="AB331" s="625"/>
      <c r="AC331" s="625"/>
      <c r="AD331" s="625"/>
      <c r="AE331" s="625"/>
      <c r="AF331" s="625"/>
      <c r="AG331" s="625"/>
      <c r="AH331" s="613">
        <v>2014</v>
      </c>
      <c r="AI331" s="613"/>
      <c r="AJ331" s="613"/>
      <c r="AK331" s="613"/>
      <c r="AL331" s="613"/>
      <c r="AM331" s="613"/>
      <c r="AN331" s="613"/>
      <c r="AO331" s="614">
        <v>20370</v>
      </c>
      <c r="AP331" s="614"/>
      <c r="AQ331" s="170"/>
    </row>
    <row r="332" spans="1:43" s="225" customFormat="1" ht="24" hidden="1" customHeight="1" x14ac:dyDescent="0.15">
      <c r="A332" s="621"/>
      <c r="B332" s="147"/>
      <c r="C332" s="625" t="s">
        <v>358</v>
      </c>
      <c r="D332" s="625" t="s">
        <v>3953</v>
      </c>
      <c r="E332" s="625" t="s">
        <v>358</v>
      </c>
      <c r="F332" s="625" t="s">
        <v>3940</v>
      </c>
      <c r="G332" s="626">
        <v>14633</v>
      </c>
      <c r="H332" s="626">
        <v>6598</v>
      </c>
      <c r="I332" s="626">
        <v>12693</v>
      </c>
      <c r="J332" s="626"/>
      <c r="K332" s="626"/>
      <c r="L332" s="626"/>
      <c r="M332" s="626"/>
      <c r="N332" s="626">
        <v>2861</v>
      </c>
      <c r="O332" s="626">
        <v>1812</v>
      </c>
      <c r="P332" s="626" t="s">
        <v>3954</v>
      </c>
      <c r="Q332" s="625" t="s">
        <v>1509</v>
      </c>
      <c r="R332" s="626">
        <v>909</v>
      </c>
      <c r="S332" s="626" t="s">
        <v>3955</v>
      </c>
      <c r="T332" s="626">
        <v>140</v>
      </c>
      <c r="U332" s="627"/>
      <c r="V332" s="627"/>
      <c r="W332" s="627"/>
      <c r="X332" s="627"/>
      <c r="Y332" s="627"/>
      <c r="Z332" s="627"/>
      <c r="AA332" s="625"/>
      <c r="AB332" s="625"/>
      <c r="AC332" s="625"/>
      <c r="AD332" s="625"/>
      <c r="AE332" s="625"/>
      <c r="AF332" s="625"/>
      <c r="AG332" s="625"/>
      <c r="AH332" s="613">
        <v>2015</v>
      </c>
      <c r="AI332" s="613"/>
      <c r="AJ332" s="613"/>
      <c r="AK332" s="613"/>
      <c r="AL332" s="613"/>
      <c r="AM332" s="613"/>
      <c r="AN332" s="613"/>
      <c r="AO332" s="614">
        <v>33008</v>
      </c>
      <c r="AP332" s="614"/>
      <c r="AQ332" s="170" t="s">
        <v>13099</v>
      </c>
    </row>
    <row r="333" spans="1:43" s="225" customFormat="1" ht="24" hidden="1" customHeight="1" x14ac:dyDescent="0.15">
      <c r="A333" s="621"/>
      <c r="B333" s="147"/>
      <c r="C333" s="625" t="s">
        <v>358</v>
      </c>
      <c r="D333" s="625" t="s">
        <v>1590</v>
      </c>
      <c r="E333" s="625" t="s">
        <v>358</v>
      </c>
      <c r="F333" s="625" t="s">
        <v>3940</v>
      </c>
      <c r="G333" s="626">
        <v>8421</v>
      </c>
      <c r="H333" s="626">
        <v>1560</v>
      </c>
      <c r="I333" s="626">
        <v>3869</v>
      </c>
      <c r="J333" s="626"/>
      <c r="K333" s="626"/>
      <c r="L333" s="626"/>
      <c r="M333" s="626"/>
      <c r="N333" s="626">
        <v>2171</v>
      </c>
      <c r="O333" s="626">
        <v>1029</v>
      </c>
      <c r="P333" s="626" t="s">
        <v>1591</v>
      </c>
      <c r="Q333" s="625" t="s">
        <v>1509</v>
      </c>
      <c r="R333" s="626">
        <v>1142</v>
      </c>
      <c r="S333" s="626" t="s">
        <v>1592</v>
      </c>
      <c r="T333" s="626"/>
      <c r="U333" s="627"/>
      <c r="V333" s="627"/>
      <c r="W333" s="627"/>
      <c r="X333" s="627"/>
      <c r="Y333" s="627"/>
      <c r="Z333" s="627"/>
      <c r="AA333" s="625"/>
      <c r="AB333" s="625"/>
      <c r="AC333" s="625"/>
      <c r="AD333" s="625"/>
      <c r="AE333" s="625"/>
      <c r="AF333" s="625"/>
      <c r="AG333" s="625"/>
      <c r="AH333" s="613">
        <v>2011</v>
      </c>
      <c r="AI333" s="613"/>
      <c r="AJ333" s="613"/>
      <c r="AK333" s="613"/>
      <c r="AL333" s="613"/>
      <c r="AM333" s="613"/>
      <c r="AN333" s="613"/>
      <c r="AO333" s="614">
        <v>11100</v>
      </c>
      <c r="AP333" s="614"/>
      <c r="AQ333" s="170" t="s">
        <v>13101</v>
      </c>
    </row>
    <row r="334" spans="1:43" s="225" customFormat="1" ht="24" hidden="1" customHeight="1" x14ac:dyDescent="0.15">
      <c r="A334" s="621"/>
      <c r="B334" s="147"/>
      <c r="C334" s="625" t="s">
        <v>3072</v>
      </c>
      <c r="D334" s="625" t="s">
        <v>1494</v>
      </c>
      <c r="E334" s="625" t="s">
        <v>3072</v>
      </c>
      <c r="F334" s="625" t="s">
        <v>3075</v>
      </c>
      <c r="G334" s="626">
        <v>24287</v>
      </c>
      <c r="H334" s="626">
        <v>8173</v>
      </c>
      <c r="I334" s="626">
        <v>15784</v>
      </c>
      <c r="J334" s="626" t="s">
        <v>1330</v>
      </c>
      <c r="K334" s="626" t="s">
        <v>1277</v>
      </c>
      <c r="L334" s="626"/>
      <c r="M334" s="626"/>
      <c r="N334" s="626">
        <f>O334+R334+T334</f>
        <v>2554</v>
      </c>
      <c r="O334" s="626">
        <v>1200</v>
      </c>
      <c r="P334" s="626" t="s">
        <v>15819</v>
      </c>
      <c r="Q334" s="625" t="s">
        <v>2824</v>
      </c>
      <c r="R334" s="626">
        <v>1250</v>
      </c>
      <c r="S334" s="626" t="s">
        <v>3929</v>
      </c>
      <c r="T334" s="626">
        <v>104</v>
      </c>
      <c r="U334" s="627">
        <v>3457</v>
      </c>
      <c r="V334" s="627"/>
      <c r="W334" s="627"/>
      <c r="X334" s="627"/>
      <c r="Y334" s="627"/>
      <c r="Z334" s="627"/>
      <c r="AA334" s="625" t="s">
        <v>13100</v>
      </c>
      <c r="AB334" s="625"/>
      <c r="AC334" s="625"/>
      <c r="AD334" s="625">
        <v>1</v>
      </c>
      <c r="AE334" s="625"/>
      <c r="AF334" s="625">
        <v>300</v>
      </c>
      <c r="AG334" s="625"/>
      <c r="AH334" s="613">
        <v>1992</v>
      </c>
      <c r="AI334" s="613"/>
      <c r="AJ334" s="613"/>
      <c r="AK334" s="613"/>
      <c r="AL334" s="613"/>
      <c r="AM334" s="613"/>
      <c r="AN334" s="613"/>
      <c r="AO334" s="614">
        <v>9654</v>
      </c>
      <c r="AP334" s="614"/>
      <c r="AQ334" s="170" t="s">
        <v>13102</v>
      </c>
    </row>
    <row r="335" spans="1:43" s="225" customFormat="1" ht="24" hidden="1" customHeight="1" x14ac:dyDescent="0.15">
      <c r="A335" s="621"/>
      <c r="B335" s="147"/>
      <c r="C335" s="625" t="s">
        <v>3072</v>
      </c>
      <c r="D335" s="625" t="s">
        <v>3931</v>
      </c>
      <c r="E335" s="625" t="s">
        <v>3072</v>
      </c>
      <c r="F335" s="625" t="s">
        <v>3265</v>
      </c>
      <c r="G335" s="626">
        <v>123747</v>
      </c>
      <c r="H335" s="626">
        <v>7557</v>
      </c>
      <c r="I335" s="626">
        <v>9833</v>
      </c>
      <c r="J335" s="626"/>
      <c r="K335" s="626"/>
      <c r="L335" s="626"/>
      <c r="M335" s="626"/>
      <c r="N335" s="626">
        <v>2233</v>
      </c>
      <c r="O335" s="626" t="s">
        <v>3932</v>
      </c>
      <c r="P335" s="626" t="s">
        <v>3933</v>
      </c>
      <c r="Q335" s="625" t="s">
        <v>3934</v>
      </c>
      <c r="R335" s="626"/>
      <c r="S335" s="626"/>
      <c r="T335" s="626">
        <v>414</v>
      </c>
      <c r="U335" s="627"/>
      <c r="V335" s="627"/>
      <c r="W335" s="627"/>
      <c r="X335" s="627"/>
      <c r="Y335" s="627"/>
      <c r="Z335" s="627"/>
      <c r="AA335" s="625" t="s">
        <v>3935</v>
      </c>
      <c r="AB335" s="625"/>
      <c r="AC335" s="625"/>
      <c r="AD335" s="625"/>
      <c r="AE335" s="625"/>
      <c r="AF335" s="625"/>
      <c r="AG335" s="625"/>
      <c r="AH335" s="613">
        <v>2013</v>
      </c>
      <c r="AI335" s="613"/>
      <c r="AJ335" s="613"/>
      <c r="AK335" s="613"/>
      <c r="AL335" s="613"/>
      <c r="AM335" s="613"/>
      <c r="AN335" s="613"/>
      <c r="AO335" s="614">
        <v>27500</v>
      </c>
      <c r="AP335" s="614"/>
      <c r="AQ335" s="170" t="s">
        <v>13103</v>
      </c>
    </row>
    <row r="336" spans="1:43" s="225" customFormat="1" ht="24" hidden="1" customHeight="1" x14ac:dyDescent="0.15">
      <c r="A336" s="621"/>
      <c r="B336" s="147"/>
      <c r="C336" s="625" t="s">
        <v>3072</v>
      </c>
      <c r="D336" s="625" t="s">
        <v>15820</v>
      </c>
      <c r="E336" s="625" t="s">
        <v>3072</v>
      </c>
      <c r="F336" s="625" t="s">
        <v>15636</v>
      </c>
      <c r="G336" s="626">
        <v>6364</v>
      </c>
      <c r="H336" s="626">
        <v>597.09299999999996</v>
      </c>
      <c r="I336" s="626">
        <v>652</v>
      </c>
      <c r="J336" s="626"/>
      <c r="K336" s="626"/>
      <c r="L336" s="626"/>
      <c r="M336" s="626"/>
      <c r="N336" s="626">
        <v>653</v>
      </c>
      <c r="O336" s="626">
        <v>652.95000000000005</v>
      </c>
      <c r="P336" s="626" t="s">
        <v>9836</v>
      </c>
      <c r="Q336" s="625" t="s">
        <v>9837</v>
      </c>
      <c r="R336" s="626"/>
      <c r="S336" s="626"/>
      <c r="T336" s="626"/>
      <c r="U336" s="627"/>
      <c r="V336" s="627"/>
      <c r="W336" s="627"/>
      <c r="X336" s="627"/>
      <c r="Y336" s="627"/>
      <c r="Z336" s="627"/>
      <c r="AA336" s="625" t="s">
        <v>9838</v>
      </c>
      <c r="AB336" s="625"/>
      <c r="AC336" s="625"/>
      <c r="AD336" s="625"/>
      <c r="AE336" s="625"/>
      <c r="AF336" s="625"/>
      <c r="AG336" s="625"/>
      <c r="AH336" s="613">
        <v>2017</v>
      </c>
      <c r="AI336" s="613"/>
      <c r="AJ336" s="613"/>
      <c r="AK336" s="613"/>
      <c r="AL336" s="613"/>
      <c r="AM336" s="613"/>
      <c r="AN336" s="613"/>
      <c r="AO336" s="614">
        <v>1150</v>
      </c>
      <c r="AP336" s="614"/>
      <c r="AQ336" s="170" t="s">
        <v>12536</v>
      </c>
    </row>
    <row r="337" spans="1:43" s="225" customFormat="1" ht="24" hidden="1" customHeight="1" x14ac:dyDescent="0.15">
      <c r="A337" s="621"/>
      <c r="B337" s="147"/>
      <c r="C337" s="625" t="s">
        <v>3072</v>
      </c>
      <c r="D337" s="625" t="s">
        <v>9839</v>
      </c>
      <c r="E337" s="625" t="s">
        <v>3072</v>
      </c>
      <c r="F337" s="625" t="s">
        <v>15636</v>
      </c>
      <c r="G337" s="626">
        <v>19208</v>
      </c>
      <c r="H337" s="626">
        <v>713</v>
      </c>
      <c r="I337" s="626">
        <v>749</v>
      </c>
      <c r="J337" s="626"/>
      <c r="K337" s="626"/>
      <c r="L337" s="626"/>
      <c r="M337" s="626"/>
      <c r="N337" s="626">
        <v>749</v>
      </c>
      <c r="O337" s="626">
        <v>749</v>
      </c>
      <c r="P337" s="626" t="s">
        <v>9840</v>
      </c>
      <c r="Q337" s="625" t="s">
        <v>9841</v>
      </c>
      <c r="R337" s="626"/>
      <c r="S337" s="626"/>
      <c r="T337" s="626"/>
      <c r="U337" s="627"/>
      <c r="V337" s="627"/>
      <c r="W337" s="627"/>
      <c r="X337" s="627"/>
      <c r="Y337" s="627"/>
      <c r="Z337" s="627"/>
      <c r="AA337" s="625" t="s">
        <v>9842</v>
      </c>
      <c r="AB337" s="625"/>
      <c r="AC337" s="625"/>
      <c r="AD337" s="625"/>
      <c r="AE337" s="625"/>
      <c r="AF337" s="625"/>
      <c r="AG337" s="625"/>
      <c r="AH337" s="613">
        <v>2017</v>
      </c>
      <c r="AI337" s="613"/>
      <c r="AJ337" s="613"/>
      <c r="AK337" s="613"/>
      <c r="AL337" s="613"/>
      <c r="AM337" s="613"/>
      <c r="AN337" s="613"/>
      <c r="AO337" s="614">
        <v>1370</v>
      </c>
      <c r="AP337" s="614"/>
      <c r="AQ337" s="170" t="s">
        <v>12533</v>
      </c>
    </row>
    <row r="338" spans="1:43" s="225" customFormat="1" ht="24" hidden="1" customHeight="1" x14ac:dyDescent="0.15">
      <c r="A338" s="621"/>
      <c r="B338" s="147"/>
      <c r="C338" s="625" t="s">
        <v>3072</v>
      </c>
      <c r="D338" s="625" t="s">
        <v>9843</v>
      </c>
      <c r="E338" s="625" t="s">
        <v>3072</v>
      </c>
      <c r="F338" s="625" t="s">
        <v>3265</v>
      </c>
      <c r="G338" s="626">
        <v>9744</v>
      </c>
      <c r="H338" s="626">
        <v>594</v>
      </c>
      <c r="I338" s="626">
        <v>594</v>
      </c>
      <c r="J338" s="626"/>
      <c r="K338" s="626"/>
      <c r="L338" s="626"/>
      <c r="M338" s="626"/>
      <c r="N338" s="626">
        <v>594</v>
      </c>
      <c r="O338" s="626">
        <v>594</v>
      </c>
      <c r="P338" s="626" t="s">
        <v>9844</v>
      </c>
      <c r="Q338" s="625" t="s">
        <v>9845</v>
      </c>
      <c r="R338" s="626"/>
      <c r="S338" s="626"/>
      <c r="T338" s="626"/>
      <c r="U338" s="627"/>
      <c r="V338" s="627"/>
      <c r="W338" s="627"/>
      <c r="X338" s="627"/>
      <c r="Y338" s="627"/>
      <c r="Z338" s="627"/>
      <c r="AA338" s="625" t="s">
        <v>9842</v>
      </c>
      <c r="AB338" s="625"/>
      <c r="AC338" s="625"/>
      <c r="AD338" s="625"/>
      <c r="AE338" s="625"/>
      <c r="AF338" s="625"/>
      <c r="AG338" s="625"/>
      <c r="AH338" s="613">
        <v>2017</v>
      </c>
      <c r="AI338" s="613"/>
      <c r="AJ338" s="613"/>
      <c r="AK338" s="613"/>
      <c r="AL338" s="613"/>
      <c r="AM338" s="613"/>
      <c r="AN338" s="613"/>
      <c r="AO338" s="614">
        <v>1320</v>
      </c>
      <c r="AP338" s="614"/>
      <c r="AQ338" s="170" t="s">
        <v>13104</v>
      </c>
    </row>
    <row r="339" spans="1:43" s="225" customFormat="1" ht="24" hidden="1" customHeight="1" x14ac:dyDescent="0.15">
      <c r="A339" s="621"/>
      <c r="B339" s="147"/>
      <c r="C339" s="625" t="s">
        <v>3072</v>
      </c>
      <c r="D339" s="625" t="s">
        <v>9846</v>
      </c>
      <c r="E339" s="625" t="s">
        <v>3072</v>
      </c>
      <c r="F339" s="625" t="s">
        <v>3265</v>
      </c>
      <c r="G339" s="626">
        <v>10632.5</v>
      </c>
      <c r="H339" s="626">
        <v>2122.92</v>
      </c>
      <c r="I339" s="626">
        <v>4699</v>
      </c>
      <c r="J339" s="626"/>
      <c r="K339" s="626"/>
      <c r="L339" s="626"/>
      <c r="M339" s="626"/>
      <c r="N339" s="626">
        <f>O339+R339+T339</f>
        <v>1898.8</v>
      </c>
      <c r="O339" s="626">
        <v>936.02</v>
      </c>
      <c r="P339" s="626" t="s">
        <v>9847</v>
      </c>
      <c r="Q339" s="625" t="s">
        <v>3751</v>
      </c>
      <c r="R339" s="626">
        <v>773.28</v>
      </c>
      <c r="S339" s="626" t="s">
        <v>9848</v>
      </c>
      <c r="T339" s="626">
        <v>189.5</v>
      </c>
      <c r="U339" s="627"/>
      <c r="V339" s="627"/>
      <c r="W339" s="627"/>
      <c r="X339" s="627"/>
      <c r="Y339" s="627"/>
      <c r="Z339" s="627"/>
      <c r="AA339" s="625" t="s">
        <v>2093</v>
      </c>
      <c r="AB339" s="625"/>
      <c r="AC339" s="625"/>
      <c r="AD339" s="625"/>
      <c r="AE339" s="625"/>
      <c r="AF339" s="625"/>
      <c r="AG339" s="625"/>
      <c r="AH339" s="613">
        <v>2017</v>
      </c>
      <c r="AI339" s="613"/>
      <c r="AJ339" s="613"/>
      <c r="AK339" s="613"/>
      <c r="AL339" s="613"/>
      <c r="AM339" s="613"/>
      <c r="AN339" s="613"/>
      <c r="AO339" s="614">
        <v>13386</v>
      </c>
      <c r="AP339" s="614"/>
      <c r="AQ339" s="170" t="s">
        <v>13106</v>
      </c>
    </row>
    <row r="340" spans="1:43" s="225" customFormat="1" ht="24" hidden="1" customHeight="1" x14ac:dyDescent="0.15">
      <c r="A340" s="621"/>
      <c r="B340" s="147"/>
      <c r="C340" s="625" t="s">
        <v>15635</v>
      </c>
      <c r="D340" s="625" t="s">
        <v>15821</v>
      </c>
      <c r="E340" s="625" t="s">
        <v>3072</v>
      </c>
      <c r="F340" s="625" t="s">
        <v>3265</v>
      </c>
      <c r="G340" s="626">
        <v>33000</v>
      </c>
      <c r="H340" s="626">
        <v>4949.29</v>
      </c>
      <c r="I340" s="626">
        <v>6968</v>
      </c>
      <c r="J340" s="626"/>
      <c r="K340" s="626"/>
      <c r="L340" s="626"/>
      <c r="M340" s="626"/>
      <c r="N340" s="626">
        <f>O340+R340+T340</f>
        <v>2100</v>
      </c>
      <c r="O340" s="626">
        <v>774</v>
      </c>
      <c r="P340" s="626" t="s">
        <v>15822</v>
      </c>
      <c r="Q340" s="625" t="s">
        <v>1509</v>
      </c>
      <c r="R340" s="626">
        <v>1250</v>
      </c>
      <c r="S340" s="626" t="s">
        <v>3991</v>
      </c>
      <c r="T340" s="626">
        <v>76</v>
      </c>
      <c r="U340" s="627"/>
      <c r="V340" s="627"/>
      <c r="W340" s="627"/>
      <c r="X340" s="627"/>
      <c r="Y340" s="627"/>
      <c r="Z340" s="627"/>
      <c r="AA340" s="625" t="s">
        <v>15823</v>
      </c>
      <c r="AB340" s="625"/>
      <c r="AC340" s="625"/>
      <c r="AD340" s="625"/>
      <c r="AE340" s="625"/>
      <c r="AF340" s="625"/>
      <c r="AG340" s="625"/>
      <c r="AH340" s="613">
        <v>2020</v>
      </c>
      <c r="AI340" s="613"/>
      <c r="AJ340" s="613"/>
      <c r="AK340" s="613"/>
      <c r="AL340" s="613"/>
      <c r="AM340" s="613"/>
      <c r="AN340" s="613"/>
      <c r="AO340" s="614">
        <v>26600</v>
      </c>
      <c r="AP340" s="614"/>
      <c r="AQ340" s="170" t="s">
        <v>13107</v>
      </c>
    </row>
    <row r="341" spans="1:43" s="225" customFormat="1" ht="24" hidden="1" customHeight="1" x14ac:dyDescent="0.15">
      <c r="A341" s="621"/>
      <c r="B341" s="147"/>
      <c r="C341" s="613" t="s">
        <v>3101</v>
      </c>
      <c r="D341" s="613" t="s">
        <v>3957</v>
      </c>
      <c r="E341" s="613" t="s">
        <v>3101</v>
      </c>
      <c r="F341" s="625" t="s">
        <v>15602</v>
      </c>
      <c r="G341" s="614">
        <v>9032</v>
      </c>
      <c r="H341" s="614">
        <v>1639</v>
      </c>
      <c r="I341" s="614">
        <v>4053</v>
      </c>
      <c r="J341" s="614" t="s">
        <v>978</v>
      </c>
      <c r="K341" s="614" t="s">
        <v>1281</v>
      </c>
      <c r="L341" s="614" t="s">
        <v>1277</v>
      </c>
      <c r="M341" s="614" t="s">
        <v>487</v>
      </c>
      <c r="N341" s="614">
        <v>1724</v>
      </c>
      <c r="O341" s="614">
        <v>691</v>
      </c>
      <c r="P341" s="614" t="s">
        <v>3958</v>
      </c>
      <c r="Q341" s="781" t="s">
        <v>1509</v>
      </c>
      <c r="R341" s="614">
        <v>500</v>
      </c>
      <c r="S341" s="614" t="s">
        <v>3959</v>
      </c>
      <c r="T341" s="614">
        <v>107</v>
      </c>
      <c r="U341" s="613"/>
      <c r="V341" s="613">
        <v>2005</v>
      </c>
      <c r="W341" s="613"/>
      <c r="X341" s="613">
        <v>12811</v>
      </c>
      <c r="Y341" s="613">
        <v>937</v>
      </c>
      <c r="Z341" s="613"/>
      <c r="AA341" s="781" t="s">
        <v>3960</v>
      </c>
      <c r="AB341" s="613"/>
      <c r="AC341" s="613">
        <v>8572</v>
      </c>
      <c r="AD341" s="613"/>
      <c r="AE341" s="613"/>
      <c r="AF341" s="613"/>
      <c r="AG341" s="613"/>
      <c r="AH341" s="613">
        <v>2005</v>
      </c>
      <c r="AI341" s="613"/>
      <c r="AJ341" s="613"/>
      <c r="AK341" s="613"/>
      <c r="AL341" s="613"/>
      <c r="AM341" s="613"/>
      <c r="AN341" s="613"/>
      <c r="AO341" s="614">
        <v>8572</v>
      </c>
      <c r="AP341" s="614"/>
      <c r="AQ341" s="170" t="s">
        <v>13108</v>
      </c>
    </row>
    <row r="342" spans="1:43" s="225" customFormat="1" ht="24" hidden="1" customHeight="1" x14ac:dyDescent="0.15">
      <c r="A342" s="621"/>
      <c r="B342" s="147"/>
      <c r="C342" s="613" t="s">
        <v>3101</v>
      </c>
      <c r="D342" s="376" t="s">
        <v>3961</v>
      </c>
      <c r="E342" s="376" t="s">
        <v>3101</v>
      </c>
      <c r="F342" s="625" t="s">
        <v>15824</v>
      </c>
      <c r="G342" s="443">
        <v>15949</v>
      </c>
      <c r="H342" s="443">
        <v>5038</v>
      </c>
      <c r="I342" s="443">
        <v>9985</v>
      </c>
      <c r="J342" s="443" t="s">
        <v>978</v>
      </c>
      <c r="K342" s="443" t="s">
        <v>1281</v>
      </c>
      <c r="L342" s="443" t="s">
        <v>1277</v>
      </c>
      <c r="M342" s="443" t="s">
        <v>487</v>
      </c>
      <c r="N342" s="443">
        <v>2914</v>
      </c>
      <c r="O342" s="443">
        <v>1653</v>
      </c>
      <c r="P342" s="443" t="s">
        <v>3962</v>
      </c>
      <c r="Q342" s="782" t="s">
        <v>3963</v>
      </c>
      <c r="R342" s="443">
        <v>600</v>
      </c>
      <c r="S342" s="443" t="s">
        <v>3964</v>
      </c>
      <c r="T342" s="443">
        <v>661</v>
      </c>
      <c r="U342" s="376"/>
      <c r="V342" s="376">
        <v>2005</v>
      </c>
      <c r="W342" s="376"/>
      <c r="X342" s="376">
        <v>12811</v>
      </c>
      <c r="Y342" s="376">
        <v>937</v>
      </c>
      <c r="Z342" s="376"/>
      <c r="AA342" s="782" t="s">
        <v>3960</v>
      </c>
      <c r="AB342" s="376"/>
      <c r="AC342" s="376">
        <v>8572</v>
      </c>
      <c r="AD342" s="376"/>
      <c r="AE342" s="376"/>
      <c r="AF342" s="376"/>
      <c r="AG342" s="376"/>
      <c r="AH342" s="613">
        <v>2003</v>
      </c>
      <c r="AI342" s="140"/>
      <c r="AJ342" s="140"/>
      <c r="AK342" s="140"/>
      <c r="AL342" s="140"/>
      <c r="AM342" s="140"/>
      <c r="AN342" s="140"/>
      <c r="AO342" s="614">
        <v>13748</v>
      </c>
      <c r="AP342" s="614"/>
      <c r="AQ342" s="170" t="s">
        <v>13109</v>
      </c>
    </row>
    <row r="343" spans="1:43" s="225" customFormat="1" ht="24" hidden="1" customHeight="1" x14ac:dyDescent="0.15">
      <c r="A343" s="621"/>
      <c r="B343" s="147"/>
      <c r="C343" s="376" t="s">
        <v>3101</v>
      </c>
      <c r="D343" s="613" t="s">
        <v>3965</v>
      </c>
      <c r="E343" s="613" t="s">
        <v>3101</v>
      </c>
      <c r="F343" s="625" t="s">
        <v>13114</v>
      </c>
      <c r="G343" s="614">
        <v>42770</v>
      </c>
      <c r="H343" s="614">
        <v>1519</v>
      </c>
      <c r="I343" s="614">
        <v>2030</v>
      </c>
      <c r="J343" s="614" t="s">
        <v>978</v>
      </c>
      <c r="K343" s="614" t="s">
        <v>1281</v>
      </c>
      <c r="L343" s="614" t="s">
        <v>1277</v>
      </c>
      <c r="M343" s="614" t="s">
        <v>487</v>
      </c>
      <c r="N343" s="614">
        <v>784</v>
      </c>
      <c r="O343" s="614">
        <v>784</v>
      </c>
      <c r="P343" s="614" t="s">
        <v>3966</v>
      </c>
      <c r="Q343" s="781" t="s">
        <v>1344</v>
      </c>
      <c r="R343" s="614"/>
      <c r="S343" s="614"/>
      <c r="T343" s="614"/>
      <c r="U343" s="613"/>
      <c r="V343" s="613">
        <v>2005</v>
      </c>
      <c r="W343" s="613"/>
      <c r="X343" s="613">
        <v>12811</v>
      </c>
      <c r="Y343" s="613">
        <v>937</v>
      </c>
      <c r="Z343" s="613"/>
      <c r="AA343" s="781" t="s">
        <v>3967</v>
      </c>
      <c r="AB343" s="613"/>
      <c r="AC343" s="613">
        <v>8572</v>
      </c>
      <c r="AD343" s="613"/>
      <c r="AE343" s="613"/>
      <c r="AF343" s="613"/>
      <c r="AG343" s="613"/>
      <c r="AH343" s="613">
        <v>2010</v>
      </c>
      <c r="AI343" s="661"/>
      <c r="AJ343" s="661"/>
      <c r="AK343" s="661"/>
      <c r="AL343" s="661"/>
      <c r="AM343" s="661"/>
      <c r="AN343" s="661"/>
      <c r="AO343" s="614">
        <v>4082</v>
      </c>
      <c r="AP343" s="614"/>
      <c r="AQ343" s="170" t="s">
        <v>13110</v>
      </c>
    </row>
    <row r="344" spans="1:43" s="225" customFormat="1" ht="24" hidden="1" customHeight="1" x14ac:dyDescent="0.15">
      <c r="A344" s="621"/>
      <c r="B344" s="147"/>
      <c r="C344" s="613" t="s">
        <v>3077</v>
      </c>
      <c r="D344" s="613" t="s">
        <v>3936</v>
      </c>
      <c r="E344" s="613" t="s">
        <v>3077</v>
      </c>
      <c r="F344" s="625" t="s">
        <v>15603</v>
      </c>
      <c r="G344" s="614">
        <v>4488</v>
      </c>
      <c r="H344" s="614">
        <v>3400</v>
      </c>
      <c r="I344" s="614">
        <v>12391</v>
      </c>
      <c r="J344" s="614"/>
      <c r="K344" s="614"/>
      <c r="L344" s="614"/>
      <c r="M344" s="614"/>
      <c r="N344" s="614">
        <v>8400</v>
      </c>
      <c r="O344" s="614" t="s">
        <v>3937</v>
      </c>
      <c r="P344" s="614" t="s">
        <v>3938</v>
      </c>
      <c r="Q344" s="781" t="s">
        <v>3939</v>
      </c>
      <c r="R344" s="614"/>
      <c r="S344" s="614"/>
      <c r="T344" s="614"/>
      <c r="U344" s="613"/>
      <c r="V344" s="613"/>
      <c r="W344" s="613"/>
      <c r="X344" s="613"/>
      <c r="Y344" s="613"/>
      <c r="Z344" s="613"/>
      <c r="AA344" s="781"/>
      <c r="AB344" s="613"/>
      <c r="AC344" s="613"/>
      <c r="AD344" s="613"/>
      <c r="AE344" s="613"/>
      <c r="AF344" s="613"/>
      <c r="AG344" s="613"/>
      <c r="AH344" s="613">
        <v>2008</v>
      </c>
      <c r="AI344" s="613"/>
      <c r="AJ344" s="613"/>
      <c r="AK344" s="613"/>
      <c r="AL344" s="613"/>
      <c r="AM344" s="613"/>
      <c r="AN344" s="613"/>
      <c r="AO344" s="614">
        <v>30578</v>
      </c>
      <c r="AP344" s="614"/>
      <c r="AQ344" s="170"/>
    </row>
    <row r="345" spans="1:43" s="225" customFormat="1" ht="24" hidden="1" customHeight="1" x14ac:dyDescent="0.15">
      <c r="A345" s="621"/>
      <c r="B345" s="147"/>
      <c r="C345" s="613" t="s">
        <v>3107</v>
      </c>
      <c r="D345" s="613" t="s">
        <v>13116</v>
      </c>
      <c r="E345" s="613" t="s">
        <v>3107</v>
      </c>
      <c r="F345" s="625" t="s">
        <v>15604</v>
      </c>
      <c r="G345" s="614">
        <v>6162</v>
      </c>
      <c r="H345" s="614"/>
      <c r="I345" s="614">
        <v>2932</v>
      </c>
      <c r="J345" s="614">
        <v>4893</v>
      </c>
      <c r="K345" s="614"/>
      <c r="L345" s="614"/>
      <c r="M345" s="614"/>
      <c r="N345" s="614"/>
      <c r="O345" s="614">
        <v>1164</v>
      </c>
      <c r="P345" s="783" t="s">
        <v>14714</v>
      </c>
      <c r="Q345" s="625" t="s">
        <v>15825</v>
      </c>
      <c r="R345" s="614"/>
      <c r="S345" s="614"/>
      <c r="T345" s="614"/>
      <c r="U345" s="613"/>
      <c r="V345" s="613"/>
      <c r="W345" s="613"/>
      <c r="X345" s="613"/>
      <c r="Y345" s="613"/>
      <c r="Z345" s="613"/>
      <c r="AA345" s="784" t="s">
        <v>14715</v>
      </c>
      <c r="AB345" s="613"/>
      <c r="AC345" s="613"/>
      <c r="AD345" s="613"/>
      <c r="AE345" s="613"/>
      <c r="AF345" s="613"/>
      <c r="AG345" s="613"/>
      <c r="AH345" s="613">
        <v>1996</v>
      </c>
      <c r="AI345" s="661"/>
      <c r="AJ345" s="661"/>
      <c r="AK345" s="661"/>
      <c r="AL345" s="661"/>
      <c r="AM345" s="661"/>
      <c r="AN345" s="661"/>
      <c r="AO345" s="614">
        <v>1446</v>
      </c>
      <c r="AP345" s="614"/>
      <c r="AQ345" s="170" t="s">
        <v>13111</v>
      </c>
    </row>
    <row r="346" spans="1:43" s="225" customFormat="1" ht="24" hidden="1" customHeight="1" x14ac:dyDescent="0.15">
      <c r="A346" s="715"/>
      <c r="B346" s="147"/>
      <c r="C346" s="625" t="s">
        <v>3107</v>
      </c>
      <c r="D346" s="625" t="s">
        <v>13118</v>
      </c>
      <c r="E346" s="625" t="s">
        <v>3107</v>
      </c>
      <c r="F346" s="625" t="s">
        <v>12572</v>
      </c>
      <c r="G346" s="626">
        <v>9721</v>
      </c>
      <c r="H346" s="626">
        <v>9721</v>
      </c>
      <c r="I346" s="626">
        <v>3260</v>
      </c>
      <c r="J346" s="626">
        <v>9138</v>
      </c>
      <c r="K346" s="626"/>
      <c r="L346" s="626"/>
      <c r="M346" s="626"/>
      <c r="N346" s="626">
        <v>1570</v>
      </c>
      <c r="O346" s="626">
        <v>627</v>
      </c>
      <c r="P346" s="626"/>
      <c r="Q346" s="784" t="s">
        <v>15826</v>
      </c>
      <c r="R346" s="783">
        <v>666.01</v>
      </c>
      <c r="S346" s="783" t="s">
        <v>15827</v>
      </c>
      <c r="T346" s="783">
        <v>277</v>
      </c>
      <c r="U346" s="627"/>
      <c r="V346" s="627"/>
      <c r="W346" s="627"/>
      <c r="X346" s="627"/>
      <c r="Y346" s="627"/>
      <c r="Z346" s="627"/>
      <c r="AA346" s="784" t="s">
        <v>14715</v>
      </c>
      <c r="AB346" s="625"/>
      <c r="AC346" s="625"/>
      <c r="AD346" s="625"/>
      <c r="AE346" s="625"/>
      <c r="AF346" s="625"/>
      <c r="AG346" s="625"/>
      <c r="AH346" s="613">
        <v>2018</v>
      </c>
      <c r="AI346" s="661"/>
      <c r="AJ346" s="661"/>
      <c r="AK346" s="661"/>
      <c r="AL346" s="661"/>
      <c r="AM346" s="661"/>
      <c r="AN346" s="661"/>
      <c r="AO346" s="614">
        <v>21800</v>
      </c>
      <c r="AP346" s="614"/>
      <c r="AQ346" s="170" t="s">
        <v>13112</v>
      </c>
    </row>
    <row r="347" spans="1:43" s="225" customFormat="1" ht="24" hidden="1" customHeight="1" x14ac:dyDescent="0.15">
      <c r="A347" s="715"/>
      <c r="B347" s="147"/>
      <c r="C347" s="625" t="s">
        <v>3107</v>
      </c>
      <c r="D347" s="625" t="s">
        <v>13119</v>
      </c>
      <c r="E347" s="625" t="s">
        <v>3107</v>
      </c>
      <c r="F347" s="625" t="s">
        <v>12572</v>
      </c>
      <c r="G347" s="626">
        <v>5710</v>
      </c>
      <c r="H347" s="626">
        <v>5710</v>
      </c>
      <c r="I347" s="626">
        <v>1763</v>
      </c>
      <c r="J347" s="626">
        <v>693</v>
      </c>
      <c r="K347" s="626"/>
      <c r="L347" s="626"/>
      <c r="M347" s="626"/>
      <c r="N347" s="626">
        <v>693</v>
      </c>
      <c r="O347" s="626">
        <v>693</v>
      </c>
      <c r="P347" s="626"/>
      <c r="Q347" s="625" t="s">
        <v>15828</v>
      </c>
      <c r="R347" s="626"/>
      <c r="S347" s="626"/>
      <c r="T347" s="626"/>
      <c r="U347" s="627"/>
      <c r="V347" s="627"/>
      <c r="W347" s="627"/>
      <c r="X347" s="627"/>
      <c r="Y347" s="627"/>
      <c r="Z347" s="627"/>
      <c r="AA347" s="625" t="s">
        <v>15829</v>
      </c>
      <c r="AB347" s="625"/>
      <c r="AC347" s="625"/>
      <c r="AD347" s="625"/>
      <c r="AE347" s="625"/>
      <c r="AF347" s="625"/>
      <c r="AG347" s="625"/>
      <c r="AH347" s="613">
        <v>2014</v>
      </c>
      <c r="AI347" s="661"/>
      <c r="AJ347" s="661"/>
      <c r="AK347" s="661"/>
      <c r="AL347" s="661"/>
      <c r="AM347" s="661"/>
      <c r="AN347" s="661"/>
      <c r="AO347" s="614">
        <v>976</v>
      </c>
      <c r="AP347" s="614"/>
      <c r="AQ347" s="170" t="s">
        <v>13113</v>
      </c>
    </row>
    <row r="348" spans="1:43" s="225" customFormat="1" ht="24" hidden="1" customHeight="1" thickBot="1" x14ac:dyDescent="0.2">
      <c r="A348" s="715"/>
      <c r="B348" s="147"/>
      <c r="C348" s="613" t="s">
        <v>3107</v>
      </c>
      <c r="D348" s="625" t="s">
        <v>9849</v>
      </c>
      <c r="E348" s="625" t="s">
        <v>3107</v>
      </c>
      <c r="F348" s="625" t="s">
        <v>15604</v>
      </c>
      <c r="G348" s="626">
        <v>10117</v>
      </c>
      <c r="H348" s="626">
        <v>854</v>
      </c>
      <c r="I348" s="626">
        <v>854</v>
      </c>
      <c r="J348" s="626">
        <v>854</v>
      </c>
      <c r="K348" s="626"/>
      <c r="L348" s="626"/>
      <c r="M348" s="626"/>
      <c r="N348" s="626">
        <v>854</v>
      </c>
      <c r="O348" s="626">
        <v>854.31</v>
      </c>
      <c r="P348" s="626" t="s">
        <v>9850</v>
      </c>
      <c r="Q348" s="625" t="s">
        <v>9851</v>
      </c>
      <c r="R348" s="626"/>
      <c r="S348" s="626"/>
      <c r="T348" s="626"/>
      <c r="U348" s="627"/>
      <c r="V348" s="627"/>
      <c r="W348" s="627"/>
      <c r="X348" s="627"/>
      <c r="Y348" s="627"/>
      <c r="Z348" s="627"/>
      <c r="AA348" s="625" t="s">
        <v>9852</v>
      </c>
      <c r="AB348" s="625"/>
      <c r="AC348" s="625"/>
      <c r="AD348" s="625"/>
      <c r="AE348" s="625"/>
      <c r="AF348" s="625"/>
      <c r="AG348" s="625"/>
      <c r="AH348" s="613">
        <v>2017</v>
      </c>
      <c r="AI348" s="785"/>
      <c r="AJ348" s="785"/>
      <c r="AK348" s="785"/>
      <c r="AL348" s="785"/>
      <c r="AM348" s="785"/>
      <c r="AN348" s="785"/>
      <c r="AO348" s="614">
        <v>2841</v>
      </c>
      <c r="AP348" s="614"/>
      <c r="AQ348" s="170" t="s">
        <v>13115</v>
      </c>
    </row>
    <row r="349" spans="1:43" s="225" customFormat="1" ht="24" hidden="1" customHeight="1" thickTop="1" x14ac:dyDescent="0.15">
      <c r="A349" s="715"/>
      <c r="B349" s="147"/>
      <c r="C349" s="376" t="s">
        <v>3107</v>
      </c>
      <c r="D349" s="293" t="s">
        <v>11498</v>
      </c>
      <c r="E349" s="293" t="s">
        <v>3107</v>
      </c>
      <c r="F349" s="625" t="s">
        <v>15604</v>
      </c>
      <c r="G349" s="297">
        <v>1153</v>
      </c>
      <c r="H349" s="297">
        <v>987</v>
      </c>
      <c r="I349" s="297">
        <v>987</v>
      </c>
      <c r="J349" s="297">
        <v>987</v>
      </c>
      <c r="K349" s="297"/>
      <c r="L349" s="297"/>
      <c r="M349" s="297"/>
      <c r="N349" s="297">
        <v>987</v>
      </c>
      <c r="O349" s="297">
        <v>987</v>
      </c>
      <c r="P349" s="297"/>
      <c r="Q349" s="293" t="s">
        <v>11499</v>
      </c>
      <c r="R349" s="297"/>
      <c r="S349" s="297"/>
      <c r="T349" s="297"/>
      <c r="U349" s="604"/>
      <c r="V349" s="604"/>
      <c r="W349" s="604"/>
      <c r="X349" s="604"/>
      <c r="Y349" s="604"/>
      <c r="Z349" s="604"/>
      <c r="AA349" s="613" t="s">
        <v>15830</v>
      </c>
      <c r="AB349" s="293"/>
      <c r="AC349" s="293"/>
      <c r="AD349" s="293"/>
      <c r="AE349" s="293"/>
      <c r="AF349" s="293"/>
      <c r="AG349" s="293"/>
      <c r="AH349" s="613">
        <v>2018</v>
      </c>
      <c r="AI349" s="140"/>
      <c r="AJ349" s="140"/>
      <c r="AK349" s="140"/>
      <c r="AL349" s="140"/>
      <c r="AM349" s="140"/>
      <c r="AN349" s="140"/>
      <c r="AO349" s="443">
        <v>1945</v>
      </c>
      <c r="AP349" s="443"/>
      <c r="AQ349" s="170" t="s">
        <v>13117</v>
      </c>
    </row>
    <row r="350" spans="1:43" s="225" customFormat="1" ht="24" hidden="1" customHeight="1" x14ac:dyDescent="0.15">
      <c r="A350" s="715"/>
      <c r="B350" s="147"/>
      <c r="C350" s="613" t="s">
        <v>3107</v>
      </c>
      <c r="D350" s="613" t="s">
        <v>13122</v>
      </c>
      <c r="E350" s="613" t="s">
        <v>3107</v>
      </c>
      <c r="F350" s="625" t="s">
        <v>15604</v>
      </c>
      <c r="G350" s="614">
        <v>330</v>
      </c>
      <c r="H350" s="614">
        <v>330</v>
      </c>
      <c r="I350" s="614">
        <v>330</v>
      </c>
      <c r="J350" s="614">
        <v>330</v>
      </c>
      <c r="K350" s="614"/>
      <c r="L350" s="614"/>
      <c r="M350" s="614"/>
      <c r="N350" s="614">
        <v>330</v>
      </c>
      <c r="O350" s="614">
        <v>330</v>
      </c>
      <c r="P350" s="614"/>
      <c r="Q350" s="613" t="s">
        <v>15831</v>
      </c>
      <c r="R350" s="614"/>
      <c r="S350" s="614"/>
      <c r="T350" s="614"/>
      <c r="U350" s="613"/>
      <c r="V350" s="613"/>
      <c r="W350" s="613"/>
      <c r="X350" s="613"/>
      <c r="Y350" s="613"/>
      <c r="Z350" s="613"/>
      <c r="AA350" s="613"/>
      <c r="AB350" s="613"/>
      <c r="AC350" s="613"/>
      <c r="AD350" s="613"/>
      <c r="AE350" s="613"/>
      <c r="AF350" s="613"/>
      <c r="AG350" s="613"/>
      <c r="AH350" s="613">
        <v>2017</v>
      </c>
      <c r="AI350" s="613"/>
      <c r="AJ350" s="613"/>
      <c r="AK350" s="613"/>
      <c r="AL350" s="613"/>
      <c r="AM350" s="613"/>
      <c r="AN350" s="613"/>
      <c r="AO350" s="614">
        <v>630</v>
      </c>
      <c r="AP350" s="614"/>
      <c r="AQ350" s="170" t="s">
        <v>13005</v>
      </c>
    </row>
    <row r="351" spans="1:43" s="225" customFormat="1" ht="24" hidden="1" customHeight="1" x14ac:dyDescent="0.15">
      <c r="A351" s="715"/>
      <c r="B351" s="147"/>
      <c r="C351" s="613" t="s">
        <v>3107</v>
      </c>
      <c r="D351" s="613" t="s">
        <v>13124</v>
      </c>
      <c r="E351" s="613" t="s">
        <v>3107</v>
      </c>
      <c r="F351" s="625" t="s">
        <v>15604</v>
      </c>
      <c r="G351" s="614">
        <v>2804</v>
      </c>
      <c r="H351" s="614">
        <v>785</v>
      </c>
      <c r="I351" s="614">
        <v>785</v>
      </c>
      <c r="J351" s="614">
        <v>785</v>
      </c>
      <c r="K351" s="614"/>
      <c r="L351" s="614"/>
      <c r="M351" s="614"/>
      <c r="N351" s="614">
        <v>785</v>
      </c>
      <c r="O351" s="614">
        <v>785</v>
      </c>
      <c r="P351" s="614"/>
      <c r="Q351" s="613" t="s">
        <v>15770</v>
      </c>
      <c r="R351" s="614"/>
      <c r="S351" s="614"/>
      <c r="T351" s="614"/>
      <c r="U351" s="613"/>
      <c r="V351" s="613"/>
      <c r="W351" s="613"/>
      <c r="X351" s="613"/>
      <c r="Y351" s="613"/>
      <c r="Z351" s="613"/>
      <c r="AA351" s="613" t="s">
        <v>15832</v>
      </c>
      <c r="AB351" s="613"/>
      <c r="AC351" s="613"/>
      <c r="AD351" s="613"/>
      <c r="AE351" s="613"/>
      <c r="AF351" s="613"/>
      <c r="AG351" s="613"/>
      <c r="AH351" s="613">
        <v>2019</v>
      </c>
      <c r="AI351" s="613"/>
      <c r="AJ351" s="613"/>
      <c r="AK351" s="613"/>
      <c r="AL351" s="613"/>
      <c r="AM351" s="613"/>
      <c r="AN351" s="613"/>
      <c r="AO351" s="614">
        <v>1010</v>
      </c>
      <c r="AP351" s="614"/>
      <c r="AQ351" s="170" t="s">
        <v>13120</v>
      </c>
    </row>
    <row r="352" spans="1:43" s="225" customFormat="1" ht="24" hidden="1" customHeight="1" x14ac:dyDescent="0.15">
      <c r="A352" s="715"/>
      <c r="B352" s="147"/>
      <c r="C352" s="613" t="s">
        <v>3107</v>
      </c>
      <c r="D352" s="625" t="s">
        <v>13126</v>
      </c>
      <c r="E352" s="625" t="s">
        <v>3107</v>
      </c>
      <c r="F352" s="625" t="s">
        <v>15604</v>
      </c>
      <c r="G352" s="626">
        <v>859</v>
      </c>
      <c r="H352" s="626">
        <v>859</v>
      </c>
      <c r="I352" s="626">
        <v>994</v>
      </c>
      <c r="J352" s="626">
        <v>3379</v>
      </c>
      <c r="K352" s="626"/>
      <c r="L352" s="626"/>
      <c r="M352" s="626"/>
      <c r="N352" s="626">
        <v>1050</v>
      </c>
      <c r="O352" s="626">
        <v>617</v>
      </c>
      <c r="P352" s="626"/>
      <c r="Q352" s="625" t="s">
        <v>15833</v>
      </c>
      <c r="R352" s="626"/>
      <c r="S352" s="626"/>
      <c r="T352" s="626"/>
      <c r="U352" s="627"/>
      <c r="V352" s="627"/>
      <c r="W352" s="627"/>
      <c r="X352" s="627"/>
      <c r="Y352" s="627"/>
      <c r="Z352" s="627"/>
      <c r="AA352" s="625" t="s">
        <v>15834</v>
      </c>
      <c r="AB352" s="625"/>
      <c r="AC352" s="625"/>
      <c r="AD352" s="625"/>
      <c r="AE352" s="625"/>
      <c r="AF352" s="625"/>
      <c r="AG352" s="625"/>
      <c r="AH352" s="613">
        <v>2015</v>
      </c>
      <c r="AI352" s="613"/>
      <c r="AJ352" s="613"/>
      <c r="AK352" s="613"/>
      <c r="AL352" s="613"/>
      <c r="AM352" s="613"/>
      <c r="AN352" s="613"/>
      <c r="AO352" s="614">
        <v>7076</v>
      </c>
      <c r="AP352" s="614"/>
      <c r="AQ352" s="170" t="s">
        <v>13121</v>
      </c>
    </row>
    <row r="353" spans="1:43" s="225" customFormat="1" ht="24" hidden="1" customHeight="1" x14ac:dyDescent="0.15">
      <c r="A353" s="715"/>
      <c r="B353" s="147"/>
      <c r="C353" s="613" t="s">
        <v>3107</v>
      </c>
      <c r="D353" s="625" t="s">
        <v>13128</v>
      </c>
      <c r="E353" s="625" t="s">
        <v>3107</v>
      </c>
      <c r="F353" s="625" t="s">
        <v>12572</v>
      </c>
      <c r="G353" s="626">
        <v>9560</v>
      </c>
      <c r="H353" s="626">
        <v>9560</v>
      </c>
      <c r="I353" s="626">
        <v>7956</v>
      </c>
      <c r="J353" s="626">
        <v>13807</v>
      </c>
      <c r="K353" s="626"/>
      <c r="L353" s="626"/>
      <c r="M353" s="626"/>
      <c r="N353" s="626">
        <v>3304</v>
      </c>
      <c r="O353" s="626">
        <v>880</v>
      </c>
      <c r="P353" s="626"/>
      <c r="Q353" s="786" t="s">
        <v>15835</v>
      </c>
      <c r="R353" s="626">
        <v>1122</v>
      </c>
      <c r="S353" s="787" t="s">
        <v>15836</v>
      </c>
      <c r="T353" s="626">
        <v>277</v>
      </c>
      <c r="U353" s="627"/>
      <c r="V353" s="627"/>
      <c r="W353" s="627"/>
      <c r="X353" s="627"/>
      <c r="Y353" s="627"/>
      <c r="Z353" s="627"/>
      <c r="AA353" s="786" t="s">
        <v>15837</v>
      </c>
      <c r="AB353" s="625"/>
      <c r="AC353" s="625"/>
      <c r="AD353" s="625"/>
      <c r="AE353" s="625"/>
      <c r="AF353" s="625"/>
      <c r="AG353" s="625"/>
      <c r="AH353" s="613">
        <v>2019</v>
      </c>
      <c r="AI353" s="613"/>
      <c r="AJ353" s="613"/>
      <c r="AK353" s="613"/>
      <c r="AL353" s="613"/>
      <c r="AM353" s="613"/>
      <c r="AN353" s="613"/>
      <c r="AO353" s="626">
        <v>36771</v>
      </c>
      <c r="AP353" s="626"/>
      <c r="AQ353" s="170" t="s">
        <v>12953</v>
      </c>
    </row>
    <row r="354" spans="1:43" s="225" customFormat="1" ht="24" hidden="1" customHeight="1" x14ac:dyDescent="0.15">
      <c r="A354" s="715"/>
      <c r="B354" s="147"/>
      <c r="C354" s="293" t="s">
        <v>3145</v>
      </c>
      <c r="D354" s="625" t="s">
        <v>9853</v>
      </c>
      <c r="E354" s="625" t="s">
        <v>3145</v>
      </c>
      <c r="F354" s="625" t="s">
        <v>15641</v>
      </c>
      <c r="G354" s="626">
        <v>8900</v>
      </c>
      <c r="H354" s="626">
        <v>1675.48</v>
      </c>
      <c r="I354" s="626">
        <v>2474.5700000000002</v>
      </c>
      <c r="J354" s="626"/>
      <c r="K354" s="626"/>
      <c r="L354" s="626"/>
      <c r="M354" s="626"/>
      <c r="N354" s="1511">
        <v>807</v>
      </c>
      <c r="O354" s="626">
        <v>807</v>
      </c>
      <c r="P354" s="626" t="s">
        <v>3996</v>
      </c>
      <c r="Q354" s="625" t="s">
        <v>1509</v>
      </c>
      <c r="R354" s="626"/>
      <c r="S354" s="626"/>
      <c r="T354" s="626"/>
      <c r="U354" s="627"/>
      <c r="V354" s="625"/>
      <c r="W354" s="627"/>
      <c r="X354" s="627"/>
      <c r="Y354" s="627"/>
      <c r="Z354" s="627"/>
      <c r="AA354" s="625" t="s">
        <v>3997</v>
      </c>
      <c r="AB354" s="625"/>
      <c r="AC354" s="625"/>
      <c r="AD354" s="625"/>
      <c r="AE354" s="625"/>
      <c r="AF354" s="625"/>
      <c r="AG354" s="625"/>
      <c r="AH354" s="613">
        <v>2002</v>
      </c>
      <c r="AI354" s="627"/>
      <c r="AJ354" s="613"/>
      <c r="AK354" s="613"/>
      <c r="AL354" s="613"/>
      <c r="AM354" s="613"/>
      <c r="AN354" s="613"/>
      <c r="AO354" s="626">
        <v>2680</v>
      </c>
      <c r="AP354" s="613"/>
      <c r="AQ354" s="170" t="s">
        <v>13123</v>
      </c>
    </row>
    <row r="355" spans="1:43" s="225" customFormat="1" ht="24" hidden="1" customHeight="1" x14ac:dyDescent="0.15">
      <c r="A355" s="715"/>
      <c r="B355" s="147"/>
      <c r="C355" s="293" t="s">
        <v>3145</v>
      </c>
      <c r="D355" s="625" t="s">
        <v>9854</v>
      </c>
      <c r="E355" s="625" t="s">
        <v>3145</v>
      </c>
      <c r="F355" s="625" t="s">
        <v>15641</v>
      </c>
      <c r="G355" s="626">
        <v>2534</v>
      </c>
      <c r="H355" s="626">
        <v>1403.37</v>
      </c>
      <c r="I355" s="626">
        <v>4294</v>
      </c>
      <c r="J355" s="626"/>
      <c r="K355" s="626"/>
      <c r="L355" s="626"/>
      <c r="M355" s="626"/>
      <c r="N355" s="1511">
        <v>1574.13</v>
      </c>
      <c r="O355" s="626">
        <v>743.63</v>
      </c>
      <c r="P355" s="626" t="s">
        <v>3998</v>
      </c>
      <c r="Q355" s="625" t="s">
        <v>3999</v>
      </c>
      <c r="R355" s="626">
        <v>733</v>
      </c>
      <c r="S355" s="626" t="s">
        <v>4000</v>
      </c>
      <c r="T355" s="626">
        <v>97.5</v>
      </c>
      <c r="U355" s="627"/>
      <c r="V355" s="625"/>
      <c r="W355" s="627"/>
      <c r="X355" s="627"/>
      <c r="Y355" s="627"/>
      <c r="Z355" s="627"/>
      <c r="AA355" s="625" t="s">
        <v>4001</v>
      </c>
      <c r="AB355" s="625"/>
      <c r="AC355" s="625"/>
      <c r="AD355" s="625"/>
      <c r="AE355" s="625"/>
      <c r="AF355" s="625"/>
      <c r="AG355" s="625"/>
      <c r="AH355" s="613">
        <v>2013</v>
      </c>
      <c r="AI355" s="627"/>
      <c r="AJ355" s="613"/>
      <c r="AK355" s="613"/>
      <c r="AL355" s="613"/>
      <c r="AM355" s="613"/>
      <c r="AN355" s="613"/>
      <c r="AO355" s="626">
        <v>7900</v>
      </c>
      <c r="AP355" s="613"/>
      <c r="AQ355" s="170" t="s">
        <v>13125</v>
      </c>
    </row>
    <row r="356" spans="1:43" s="225" customFormat="1" ht="24" hidden="1" customHeight="1" x14ac:dyDescent="0.15">
      <c r="A356" s="715"/>
      <c r="B356" s="147"/>
      <c r="C356" s="293" t="s">
        <v>3145</v>
      </c>
      <c r="D356" s="625" t="s">
        <v>4002</v>
      </c>
      <c r="E356" s="625" t="s">
        <v>3145</v>
      </c>
      <c r="F356" s="625" t="s">
        <v>15641</v>
      </c>
      <c r="G356" s="626">
        <v>203778</v>
      </c>
      <c r="H356" s="626">
        <v>3086</v>
      </c>
      <c r="I356" s="626">
        <v>9998</v>
      </c>
      <c r="J356" s="626"/>
      <c r="K356" s="626"/>
      <c r="L356" s="626"/>
      <c r="M356" s="626"/>
      <c r="N356" s="626">
        <v>2392</v>
      </c>
      <c r="O356" s="626">
        <v>2392</v>
      </c>
      <c r="P356" s="626" t="s">
        <v>4003</v>
      </c>
      <c r="Q356" s="625" t="s">
        <v>4004</v>
      </c>
      <c r="R356" s="626" t="s">
        <v>417</v>
      </c>
      <c r="S356" s="626" t="s">
        <v>417</v>
      </c>
      <c r="T356" s="626" t="s">
        <v>417</v>
      </c>
      <c r="U356" s="627"/>
      <c r="V356" s="627"/>
      <c r="W356" s="627"/>
      <c r="X356" s="627"/>
      <c r="Y356" s="627"/>
      <c r="Z356" s="627"/>
      <c r="AA356" s="625" t="s">
        <v>4005</v>
      </c>
      <c r="AB356" s="625"/>
      <c r="AC356" s="625"/>
      <c r="AD356" s="625"/>
      <c r="AE356" s="625"/>
      <c r="AF356" s="625"/>
      <c r="AG356" s="625"/>
      <c r="AH356" s="613">
        <v>2014</v>
      </c>
      <c r="AI356" s="613"/>
      <c r="AJ356" s="613"/>
      <c r="AK356" s="613"/>
      <c r="AL356" s="613"/>
      <c r="AM356" s="613"/>
      <c r="AN356" s="613"/>
      <c r="AO356" s="614">
        <v>16734</v>
      </c>
      <c r="AP356" s="614"/>
      <c r="AQ356" s="170" t="s">
        <v>13127</v>
      </c>
    </row>
    <row r="357" spans="1:43" s="225" customFormat="1" ht="24" hidden="1" customHeight="1" x14ac:dyDescent="0.15">
      <c r="A357" s="715">
        <v>14</v>
      </c>
      <c r="B357" s="147"/>
      <c r="C357" s="625" t="s">
        <v>3145</v>
      </c>
      <c r="D357" s="625" t="s">
        <v>11500</v>
      </c>
      <c r="E357" s="625" t="s">
        <v>3145</v>
      </c>
      <c r="F357" s="625" t="s">
        <v>15641</v>
      </c>
      <c r="G357" s="626">
        <v>12881</v>
      </c>
      <c r="H357" s="626">
        <v>1133</v>
      </c>
      <c r="I357" s="626">
        <v>1854</v>
      </c>
      <c r="J357" s="626"/>
      <c r="K357" s="626"/>
      <c r="L357" s="626"/>
      <c r="M357" s="626"/>
      <c r="N357" s="626">
        <v>794</v>
      </c>
      <c r="O357" s="626">
        <v>794</v>
      </c>
      <c r="P357" s="626" t="s">
        <v>11501</v>
      </c>
      <c r="Q357" s="625" t="s">
        <v>11502</v>
      </c>
      <c r="R357" s="626"/>
      <c r="S357" s="626"/>
      <c r="T357" s="626"/>
      <c r="U357" s="627"/>
      <c r="V357" s="627"/>
      <c r="W357" s="627"/>
      <c r="X357" s="627"/>
      <c r="Y357" s="627"/>
      <c r="Z357" s="627"/>
      <c r="AA357" s="625" t="s">
        <v>11503</v>
      </c>
      <c r="AB357" s="625"/>
      <c r="AC357" s="625"/>
      <c r="AD357" s="625"/>
      <c r="AE357" s="625"/>
      <c r="AF357" s="625"/>
      <c r="AG357" s="625"/>
      <c r="AH357" s="613">
        <v>2018</v>
      </c>
      <c r="AI357" s="613"/>
      <c r="AJ357" s="613"/>
      <c r="AK357" s="613"/>
      <c r="AL357" s="613"/>
      <c r="AM357" s="613"/>
      <c r="AN357" s="613"/>
      <c r="AO357" s="614">
        <v>3100</v>
      </c>
      <c r="AP357" s="614"/>
      <c r="AQ357" s="170" t="s">
        <v>13129</v>
      </c>
    </row>
    <row r="358" spans="1:43" s="225" customFormat="1" ht="24" hidden="1" customHeight="1" x14ac:dyDescent="0.15">
      <c r="A358" s="715">
        <v>15</v>
      </c>
      <c r="B358" s="147"/>
      <c r="C358" s="625" t="s">
        <v>3145</v>
      </c>
      <c r="D358" s="625" t="s">
        <v>11504</v>
      </c>
      <c r="E358" s="625" t="s">
        <v>3145</v>
      </c>
      <c r="F358" s="625" t="s">
        <v>15641</v>
      </c>
      <c r="G358" s="626">
        <v>3360</v>
      </c>
      <c r="H358" s="626">
        <v>671.17</v>
      </c>
      <c r="I358" s="626">
        <v>3459.74</v>
      </c>
      <c r="J358" s="626"/>
      <c r="K358" s="626"/>
      <c r="L358" s="626"/>
      <c r="M358" s="626"/>
      <c r="N358" s="626">
        <v>992</v>
      </c>
      <c r="O358" s="626"/>
      <c r="P358" s="626"/>
      <c r="Q358" s="625"/>
      <c r="R358" s="626">
        <v>420</v>
      </c>
      <c r="S358" s="626" t="s">
        <v>11505</v>
      </c>
      <c r="T358" s="626">
        <v>572.25</v>
      </c>
      <c r="U358" s="627"/>
      <c r="V358" s="627"/>
      <c r="W358" s="627"/>
      <c r="X358" s="627"/>
      <c r="Y358" s="627"/>
      <c r="Z358" s="627"/>
      <c r="AA358" s="625" t="s">
        <v>11506</v>
      </c>
      <c r="AB358" s="625"/>
      <c r="AC358" s="625"/>
      <c r="AD358" s="625"/>
      <c r="AE358" s="625"/>
      <c r="AF358" s="625"/>
      <c r="AG358" s="625"/>
      <c r="AH358" s="613">
        <v>2002</v>
      </c>
      <c r="AI358" s="613"/>
      <c r="AJ358" s="613"/>
      <c r="AK358" s="613"/>
      <c r="AL358" s="613"/>
      <c r="AM358" s="613"/>
      <c r="AN358" s="613"/>
      <c r="AO358" s="614"/>
      <c r="AP358" s="614"/>
      <c r="AQ358" s="170" t="s">
        <v>13130</v>
      </c>
    </row>
    <row r="359" spans="1:43" s="225" customFormat="1" ht="24" hidden="1" customHeight="1" x14ac:dyDescent="0.15">
      <c r="A359" s="715"/>
      <c r="B359" s="147"/>
      <c r="C359" s="625" t="s">
        <v>3128</v>
      </c>
      <c r="D359" s="293" t="s">
        <v>3983</v>
      </c>
      <c r="E359" s="293" t="s">
        <v>3128</v>
      </c>
      <c r="F359" s="293" t="s">
        <v>3984</v>
      </c>
      <c r="G359" s="297">
        <v>144936</v>
      </c>
      <c r="H359" s="297">
        <v>2859</v>
      </c>
      <c r="I359" s="297">
        <v>7144</v>
      </c>
      <c r="J359" s="297"/>
      <c r="K359" s="297"/>
      <c r="L359" s="297"/>
      <c r="M359" s="297"/>
      <c r="N359" s="297">
        <v>2223</v>
      </c>
      <c r="O359" s="297">
        <v>586</v>
      </c>
      <c r="P359" s="297"/>
      <c r="Q359" s="293" t="s">
        <v>15838</v>
      </c>
      <c r="R359" s="297">
        <v>1586</v>
      </c>
      <c r="S359" s="297" t="s">
        <v>3985</v>
      </c>
      <c r="T359" s="297">
        <v>51</v>
      </c>
      <c r="U359" s="604"/>
      <c r="V359" s="604"/>
      <c r="W359" s="604"/>
      <c r="X359" s="604"/>
      <c r="Y359" s="604"/>
      <c r="Z359" s="604"/>
      <c r="AA359" s="293" t="s">
        <v>3986</v>
      </c>
      <c r="AB359" s="293"/>
      <c r="AC359" s="293"/>
      <c r="AD359" s="293"/>
      <c r="AE359" s="293"/>
      <c r="AF359" s="293"/>
      <c r="AG359" s="293"/>
      <c r="AH359" s="613">
        <v>2003</v>
      </c>
      <c r="AI359" s="613"/>
      <c r="AJ359" s="613"/>
      <c r="AK359" s="613"/>
      <c r="AL359" s="613"/>
      <c r="AM359" s="613"/>
      <c r="AN359" s="613"/>
      <c r="AO359" s="297">
        <v>5750</v>
      </c>
      <c r="AP359" s="443"/>
      <c r="AQ359" s="170" t="s">
        <v>13131</v>
      </c>
    </row>
    <row r="360" spans="1:43" s="225" customFormat="1" ht="24" hidden="1" customHeight="1" x14ac:dyDescent="0.15">
      <c r="A360" s="715"/>
      <c r="B360" s="147"/>
      <c r="C360" s="625" t="s">
        <v>3128</v>
      </c>
      <c r="D360" s="293" t="s">
        <v>3987</v>
      </c>
      <c r="E360" s="293" t="s">
        <v>3128</v>
      </c>
      <c r="F360" s="297" t="s">
        <v>3984</v>
      </c>
      <c r="G360" s="297">
        <v>9668</v>
      </c>
      <c r="H360" s="297">
        <v>2387.09</v>
      </c>
      <c r="I360" s="297">
        <v>5563.1</v>
      </c>
      <c r="J360" s="297"/>
      <c r="K360" s="297"/>
      <c r="L360" s="297"/>
      <c r="M360" s="297"/>
      <c r="N360" s="297">
        <v>2026</v>
      </c>
      <c r="O360" s="297">
        <v>340</v>
      </c>
      <c r="P360" s="297"/>
      <c r="Q360" s="293" t="s">
        <v>15839</v>
      </c>
      <c r="R360" s="297">
        <v>1240</v>
      </c>
      <c r="S360" s="297" t="s">
        <v>3988</v>
      </c>
      <c r="T360" s="604">
        <v>446</v>
      </c>
      <c r="U360" s="604"/>
      <c r="V360" s="604"/>
      <c r="W360" s="604"/>
      <c r="X360" s="604"/>
      <c r="Y360" s="604"/>
      <c r="Z360" s="293"/>
      <c r="AA360" s="293" t="s">
        <v>3989</v>
      </c>
      <c r="AB360" s="293"/>
      <c r="AC360" s="293"/>
      <c r="AD360" s="293"/>
      <c r="AE360" s="293"/>
      <c r="AF360" s="293"/>
      <c r="AG360" s="376"/>
      <c r="AH360" s="613">
        <v>2011</v>
      </c>
      <c r="AI360" s="613"/>
      <c r="AJ360" s="613"/>
      <c r="AK360" s="613"/>
      <c r="AL360" s="613"/>
      <c r="AM360" s="613"/>
      <c r="AN360" s="626"/>
      <c r="AO360" s="443"/>
      <c r="AP360" s="376"/>
      <c r="AQ360" s="170" t="s">
        <v>13132</v>
      </c>
    </row>
    <row r="361" spans="1:43" s="225" customFormat="1" ht="24" hidden="1" customHeight="1" x14ac:dyDescent="0.15">
      <c r="A361" s="715"/>
      <c r="B361" s="147"/>
      <c r="C361" s="625" t="s">
        <v>3128</v>
      </c>
      <c r="D361" s="293" t="s">
        <v>3990</v>
      </c>
      <c r="E361" s="293" t="s">
        <v>3128</v>
      </c>
      <c r="F361" s="297" t="s">
        <v>3984</v>
      </c>
      <c r="G361" s="297">
        <v>29557</v>
      </c>
      <c r="H361" s="297">
        <v>4444</v>
      </c>
      <c r="I361" s="297">
        <v>9994</v>
      </c>
      <c r="J361" s="297"/>
      <c r="K361" s="297"/>
      <c r="L361" s="297"/>
      <c r="M361" s="297"/>
      <c r="N361" s="297">
        <v>1859</v>
      </c>
      <c r="O361" s="297">
        <v>277</v>
      </c>
      <c r="P361" s="297"/>
      <c r="Q361" s="293" t="s">
        <v>15840</v>
      </c>
      <c r="R361" s="297">
        <v>1250</v>
      </c>
      <c r="S361" s="297" t="s">
        <v>3991</v>
      </c>
      <c r="T361" s="604">
        <v>332</v>
      </c>
      <c r="U361" s="604"/>
      <c r="V361" s="604"/>
      <c r="W361" s="604"/>
      <c r="X361" s="604"/>
      <c r="Y361" s="604"/>
      <c r="Z361" s="293"/>
      <c r="AA361" s="293" t="s">
        <v>3989</v>
      </c>
      <c r="AB361" s="293"/>
      <c r="AC361" s="293"/>
      <c r="AD361" s="293"/>
      <c r="AE361" s="293"/>
      <c r="AF361" s="293"/>
      <c r="AG361" s="376"/>
      <c r="AH361" s="613">
        <v>2012</v>
      </c>
      <c r="AI361" s="613"/>
      <c r="AJ361" s="613"/>
      <c r="AK361" s="613"/>
      <c r="AL361" s="613"/>
      <c r="AM361" s="613"/>
      <c r="AN361" s="626"/>
      <c r="AO361" s="443"/>
      <c r="AP361" s="443"/>
      <c r="AQ361" s="170" t="s">
        <v>13133</v>
      </c>
    </row>
    <row r="362" spans="1:43" s="225" customFormat="1" ht="24" hidden="1" customHeight="1" x14ac:dyDescent="0.15">
      <c r="A362" s="715"/>
      <c r="B362" s="147"/>
      <c r="C362" s="625" t="s">
        <v>3128</v>
      </c>
      <c r="D362" s="625" t="s">
        <v>11496</v>
      </c>
      <c r="E362" s="625" t="s">
        <v>3128</v>
      </c>
      <c r="F362" s="297" t="s">
        <v>3984</v>
      </c>
      <c r="G362" s="626">
        <v>8869</v>
      </c>
      <c r="H362" s="626">
        <v>1699.88</v>
      </c>
      <c r="I362" s="626">
        <v>5528</v>
      </c>
      <c r="J362" s="626"/>
      <c r="K362" s="626"/>
      <c r="L362" s="626"/>
      <c r="M362" s="626"/>
      <c r="N362" s="626"/>
      <c r="O362" s="626"/>
      <c r="P362" s="626"/>
      <c r="Q362" s="625" t="s">
        <v>15841</v>
      </c>
      <c r="R362" s="626">
        <v>1055</v>
      </c>
      <c r="S362" s="626" t="s">
        <v>11497</v>
      </c>
      <c r="T362" s="645">
        <v>462</v>
      </c>
      <c r="U362" s="627"/>
      <c r="V362" s="627"/>
      <c r="W362" s="627"/>
      <c r="X362" s="627"/>
      <c r="Y362" s="627"/>
      <c r="Z362" s="627"/>
      <c r="AA362" s="625" t="s">
        <v>3989</v>
      </c>
      <c r="AB362" s="625"/>
      <c r="AC362" s="625"/>
      <c r="AD362" s="625"/>
      <c r="AE362" s="625"/>
      <c r="AF362" s="625"/>
      <c r="AG362" s="625"/>
      <c r="AH362" s="613">
        <v>2018</v>
      </c>
      <c r="AI362" s="613"/>
      <c r="AJ362" s="613"/>
      <c r="AK362" s="613"/>
      <c r="AL362" s="613"/>
      <c r="AM362" s="613"/>
      <c r="AN362" s="613"/>
      <c r="AO362" s="614">
        <v>14000</v>
      </c>
      <c r="AP362" s="614"/>
      <c r="AQ362" s="170"/>
    </row>
    <row r="363" spans="1:43" s="225" customFormat="1" ht="24" hidden="1" customHeight="1" x14ac:dyDescent="0.15">
      <c r="A363" s="715"/>
      <c r="B363" s="147"/>
      <c r="C363" s="625" t="s">
        <v>3128</v>
      </c>
      <c r="D363" s="625" t="s">
        <v>13134</v>
      </c>
      <c r="E363" s="625" t="s">
        <v>3128</v>
      </c>
      <c r="F363" s="788" t="s">
        <v>3984</v>
      </c>
      <c r="G363" s="626">
        <v>8156</v>
      </c>
      <c r="H363" s="626">
        <v>1576.7</v>
      </c>
      <c r="I363" s="626">
        <v>3583</v>
      </c>
      <c r="J363" s="626"/>
      <c r="K363" s="626"/>
      <c r="L363" s="626"/>
      <c r="M363" s="626"/>
      <c r="N363" s="626"/>
      <c r="O363" s="626"/>
      <c r="P363" s="626"/>
      <c r="Q363" s="625" t="s">
        <v>17120</v>
      </c>
      <c r="R363" s="626">
        <v>1058</v>
      </c>
      <c r="S363" s="626" t="s">
        <v>13135</v>
      </c>
      <c r="T363" s="626">
        <v>278</v>
      </c>
      <c r="U363" s="627"/>
      <c r="V363" s="627"/>
      <c r="W363" s="627"/>
      <c r="X363" s="627"/>
      <c r="Y363" s="627"/>
      <c r="Z363" s="627"/>
      <c r="AA363" s="625" t="s">
        <v>15842</v>
      </c>
      <c r="AB363" s="625"/>
      <c r="AC363" s="625"/>
      <c r="AD363" s="625"/>
      <c r="AE363" s="625"/>
      <c r="AF363" s="625"/>
      <c r="AG363" s="625"/>
      <c r="AH363" s="613">
        <v>2020</v>
      </c>
      <c r="AI363" s="613"/>
      <c r="AJ363" s="613"/>
      <c r="AK363" s="613"/>
      <c r="AL363" s="613"/>
      <c r="AM363" s="613"/>
      <c r="AN363" s="613"/>
      <c r="AO363" s="614">
        <v>12599</v>
      </c>
      <c r="AP363" s="614"/>
      <c r="AQ363" s="170"/>
    </row>
    <row r="364" spans="1:43" s="225" customFormat="1" ht="24" hidden="1" customHeight="1" x14ac:dyDescent="0.15">
      <c r="A364" s="715"/>
      <c r="B364" s="147"/>
      <c r="C364" s="625" t="s">
        <v>3128</v>
      </c>
      <c r="D364" s="625" t="s">
        <v>17121</v>
      </c>
      <c r="E364" s="625" t="s">
        <v>3128</v>
      </c>
      <c r="F364" s="788" t="s">
        <v>17122</v>
      </c>
      <c r="G364" s="626">
        <v>158101</v>
      </c>
      <c r="H364" s="626">
        <v>7014.98</v>
      </c>
      <c r="I364" s="626">
        <v>6342</v>
      </c>
      <c r="J364" s="626"/>
      <c r="K364" s="626"/>
      <c r="L364" s="626"/>
      <c r="M364" s="626"/>
      <c r="N364" s="626">
        <v>4824.28</v>
      </c>
      <c r="O364" s="626">
        <v>1335</v>
      </c>
      <c r="P364" s="626" t="s">
        <v>17123</v>
      </c>
      <c r="Q364" s="293" t="s">
        <v>17124</v>
      </c>
      <c r="R364" s="732">
        <v>1055.72</v>
      </c>
      <c r="S364" s="626" t="s">
        <v>11497</v>
      </c>
      <c r="T364" s="732">
        <v>462.6</v>
      </c>
      <c r="U364" s="627"/>
      <c r="V364" s="627"/>
      <c r="W364" s="627"/>
      <c r="X364" s="627"/>
      <c r="Y364" s="627"/>
      <c r="Z364" s="627"/>
      <c r="AA364" s="625" t="s">
        <v>17125</v>
      </c>
      <c r="AB364" s="613">
        <v>2022</v>
      </c>
      <c r="AC364" s="625"/>
      <c r="AD364" s="625"/>
      <c r="AE364" s="625"/>
      <c r="AF364" s="625"/>
      <c r="AG364" s="625"/>
      <c r="AH364" s="613">
        <v>2022</v>
      </c>
      <c r="AI364" s="613"/>
      <c r="AJ364" s="613"/>
      <c r="AK364" s="613"/>
      <c r="AL364" s="613"/>
      <c r="AM364" s="613"/>
      <c r="AN364" s="613"/>
      <c r="AO364" s="614"/>
      <c r="AP364" s="614" t="s">
        <v>17078</v>
      </c>
      <c r="AQ364" s="170"/>
    </row>
    <row r="365" spans="1:43" s="225" customFormat="1" ht="24" hidden="1" customHeight="1" x14ac:dyDescent="0.15">
      <c r="A365" s="715"/>
      <c r="B365" s="147"/>
      <c r="C365" s="625" t="s">
        <v>1611</v>
      </c>
      <c r="D365" s="625" t="s">
        <v>13136</v>
      </c>
      <c r="E365" s="625" t="s">
        <v>1611</v>
      </c>
      <c r="F365" s="625" t="s">
        <v>325</v>
      </c>
      <c r="G365" s="626">
        <v>6559</v>
      </c>
      <c r="H365" s="626">
        <v>1236</v>
      </c>
      <c r="I365" s="626">
        <v>3257</v>
      </c>
      <c r="J365" s="626"/>
      <c r="K365" s="626"/>
      <c r="L365" s="626"/>
      <c r="M365" s="626"/>
      <c r="N365" s="1511">
        <v>1691</v>
      </c>
      <c r="O365" s="626"/>
      <c r="P365" s="297"/>
      <c r="Q365" s="625"/>
      <c r="R365" s="626">
        <v>1201</v>
      </c>
      <c r="S365" s="626" t="s">
        <v>3879</v>
      </c>
      <c r="T365" s="626">
        <v>490</v>
      </c>
      <c r="U365" s="627"/>
      <c r="V365" s="625"/>
      <c r="W365" s="627"/>
      <c r="X365" s="627"/>
      <c r="Y365" s="627"/>
      <c r="Z365" s="627"/>
      <c r="AA365" s="625" t="s">
        <v>1352</v>
      </c>
      <c r="AB365" s="625"/>
      <c r="AC365" s="625"/>
      <c r="AD365" s="625"/>
      <c r="AE365" s="625"/>
      <c r="AF365" s="625"/>
      <c r="AG365" s="625"/>
      <c r="AH365" s="613">
        <v>2003</v>
      </c>
      <c r="AI365" s="627"/>
      <c r="AJ365" s="613"/>
      <c r="AK365" s="613"/>
      <c r="AL365" s="613"/>
      <c r="AM365" s="613"/>
      <c r="AN365" s="613"/>
      <c r="AO365" s="626">
        <v>6000</v>
      </c>
      <c r="AP365" s="613"/>
      <c r="AQ365" s="170" t="s">
        <v>13137</v>
      </c>
    </row>
    <row r="366" spans="1:43" s="225" customFormat="1" ht="24" hidden="1" customHeight="1" x14ac:dyDescent="0.15">
      <c r="A366" s="715"/>
      <c r="B366" s="147"/>
      <c r="C366" s="625" t="s">
        <v>1611</v>
      </c>
      <c r="D366" s="625" t="s">
        <v>3956</v>
      </c>
      <c r="E366" s="625" t="s">
        <v>1611</v>
      </c>
      <c r="F366" s="625" t="s">
        <v>1611</v>
      </c>
      <c r="G366" s="626">
        <v>25173</v>
      </c>
      <c r="H366" s="626">
        <v>882.9</v>
      </c>
      <c r="I366" s="626">
        <v>2517.9299999999998</v>
      </c>
      <c r="J366" s="626"/>
      <c r="K366" s="626"/>
      <c r="L366" s="626"/>
      <c r="M366" s="626"/>
      <c r="N366" s="1511"/>
      <c r="O366" s="626"/>
      <c r="P366" s="626"/>
      <c r="Q366" s="625"/>
      <c r="R366" s="626"/>
      <c r="S366" s="626"/>
      <c r="T366" s="626">
        <v>503.83</v>
      </c>
      <c r="U366" s="627"/>
      <c r="V366" s="625"/>
      <c r="W366" s="627"/>
      <c r="X366" s="627"/>
      <c r="Y366" s="627"/>
      <c r="Z366" s="627"/>
      <c r="AA366" s="625"/>
      <c r="AB366" s="625"/>
      <c r="AC366" s="625"/>
      <c r="AD366" s="625"/>
      <c r="AE366" s="625"/>
      <c r="AF366" s="625"/>
      <c r="AG366" s="625"/>
      <c r="AH366" s="613">
        <v>2013</v>
      </c>
      <c r="AI366" s="627"/>
      <c r="AJ366" s="613"/>
      <c r="AK366" s="613"/>
      <c r="AL366" s="613"/>
      <c r="AM366" s="613"/>
      <c r="AN366" s="613"/>
      <c r="AO366" s="626">
        <v>3415.2</v>
      </c>
      <c r="AP366" s="613"/>
      <c r="AQ366" s="170" t="s">
        <v>13138</v>
      </c>
    </row>
    <row r="367" spans="1:43" s="225" customFormat="1" ht="24" hidden="1" customHeight="1" x14ac:dyDescent="0.15">
      <c r="A367" s="715"/>
      <c r="B367" s="147"/>
      <c r="C367" s="625" t="s">
        <v>665</v>
      </c>
      <c r="D367" s="625" t="s">
        <v>3992</v>
      </c>
      <c r="E367" s="625" t="s">
        <v>665</v>
      </c>
      <c r="F367" s="625" t="s">
        <v>15723</v>
      </c>
      <c r="G367" s="626">
        <v>30582</v>
      </c>
      <c r="H367" s="626">
        <v>6054</v>
      </c>
      <c r="I367" s="626">
        <v>26925.87</v>
      </c>
      <c r="J367" s="626"/>
      <c r="K367" s="626"/>
      <c r="L367" s="626"/>
      <c r="M367" s="626"/>
      <c r="N367" s="626">
        <v>2265</v>
      </c>
      <c r="O367" s="626">
        <v>1001.13</v>
      </c>
      <c r="P367" s="626" t="s">
        <v>3993</v>
      </c>
      <c r="Q367" s="625" t="s">
        <v>3994</v>
      </c>
      <c r="R367" s="626">
        <v>975.72</v>
      </c>
      <c r="S367" s="626" t="s">
        <v>1190</v>
      </c>
      <c r="T367" s="626">
        <v>287.77999999999997</v>
      </c>
      <c r="U367" s="627"/>
      <c r="V367" s="627"/>
      <c r="W367" s="627"/>
      <c r="X367" s="627"/>
      <c r="Y367" s="627"/>
      <c r="Z367" s="627"/>
      <c r="AA367" s="625" t="s">
        <v>3995</v>
      </c>
      <c r="AB367" s="625"/>
      <c r="AC367" s="625"/>
      <c r="AD367" s="625"/>
      <c r="AE367" s="625"/>
      <c r="AF367" s="625"/>
      <c r="AG367" s="625"/>
      <c r="AH367" s="613">
        <v>2011</v>
      </c>
      <c r="AI367" s="613"/>
      <c r="AJ367" s="613"/>
      <c r="AK367" s="613"/>
      <c r="AL367" s="613"/>
      <c r="AM367" s="613"/>
      <c r="AN367" s="613"/>
      <c r="AO367" s="614">
        <v>61610</v>
      </c>
      <c r="AP367" s="614"/>
      <c r="AQ367" s="170" t="s">
        <v>12599</v>
      </c>
    </row>
    <row r="368" spans="1:43" s="225" customFormat="1" ht="24" hidden="1" customHeight="1" x14ac:dyDescent="0.15">
      <c r="A368" s="715"/>
      <c r="B368" s="147"/>
      <c r="C368" s="625" t="s">
        <v>3125</v>
      </c>
      <c r="D368" s="625" t="s">
        <v>3979</v>
      </c>
      <c r="E368" s="625" t="s">
        <v>3125</v>
      </c>
      <c r="F368" s="625" t="s">
        <v>9454</v>
      </c>
      <c r="G368" s="626">
        <v>2592</v>
      </c>
      <c r="H368" s="626">
        <v>2156</v>
      </c>
      <c r="I368" s="626">
        <v>10340</v>
      </c>
      <c r="J368" s="626"/>
      <c r="K368" s="626"/>
      <c r="L368" s="626"/>
      <c r="M368" s="626"/>
      <c r="N368" s="626">
        <v>868</v>
      </c>
      <c r="O368" s="626">
        <v>868</v>
      </c>
      <c r="P368" s="626" t="s">
        <v>3980</v>
      </c>
      <c r="Q368" s="625" t="s">
        <v>3981</v>
      </c>
      <c r="R368" s="626"/>
      <c r="S368" s="626"/>
      <c r="T368" s="626"/>
      <c r="U368" s="627"/>
      <c r="V368" s="627"/>
      <c r="W368" s="627"/>
      <c r="X368" s="627"/>
      <c r="Y368" s="627"/>
      <c r="Z368" s="627"/>
      <c r="AA368" s="625" t="s">
        <v>3982</v>
      </c>
      <c r="AB368" s="625"/>
      <c r="AC368" s="625"/>
      <c r="AD368" s="625"/>
      <c r="AE368" s="625"/>
      <c r="AF368" s="625"/>
      <c r="AG368" s="625"/>
      <c r="AH368" s="613">
        <v>2008</v>
      </c>
      <c r="AI368" s="613"/>
      <c r="AJ368" s="613"/>
      <c r="AK368" s="613"/>
      <c r="AL368" s="613"/>
      <c r="AM368" s="613"/>
      <c r="AN368" s="613"/>
      <c r="AO368" s="614">
        <v>15744</v>
      </c>
      <c r="AP368" s="614"/>
      <c r="AQ368" s="170" t="s">
        <v>13139</v>
      </c>
    </row>
    <row r="369" spans="1:43" s="225" customFormat="1" ht="24" hidden="1" customHeight="1" x14ac:dyDescent="0.15">
      <c r="A369" s="715"/>
      <c r="B369" s="147"/>
      <c r="C369" s="625" t="s">
        <v>3186</v>
      </c>
      <c r="D369" s="625" t="s">
        <v>4060</v>
      </c>
      <c r="E369" s="625" t="s">
        <v>3186</v>
      </c>
      <c r="F369" s="625" t="s">
        <v>3188</v>
      </c>
      <c r="G369" s="626">
        <v>139821</v>
      </c>
      <c r="H369" s="626">
        <v>3420</v>
      </c>
      <c r="I369" s="626">
        <v>8832</v>
      </c>
      <c r="J369" s="626" t="s">
        <v>1277</v>
      </c>
      <c r="K369" s="626" t="s">
        <v>487</v>
      </c>
      <c r="L369" s="626"/>
      <c r="M369" s="626"/>
      <c r="N369" s="626">
        <v>792</v>
      </c>
      <c r="O369" s="626">
        <v>1417</v>
      </c>
      <c r="P369" s="626" t="s">
        <v>4061</v>
      </c>
      <c r="Q369" s="625" t="s">
        <v>4043</v>
      </c>
      <c r="R369" s="626">
        <v>872</v>
      </c>
      <c r="S369" s="626" t="s">
        <v>1190</v>
      </c>
      <c r="T369" s="626">
        <v>195</v>
      </c>
      <c r="U369" s="627">
        <v>6000</v>
      </c>
      <c r="V369" s="627"/>
      <c r="W369" s="627"/>
      <c r="X369" s="627">
        <v>3000</v>
      </c>
      <c r="Y369" s="627"/>
      <c r="Z369" s="627"/>
      <c r="AA369" s="625" t="s">
        <v>4044</v>
      </c>
      <c r="AB369" s="625"/>
      <c r="AC369" s="625"/>
      <c r="AD369" s="625"/>
      <c r="AE369" s="625"/>
      <c r="AF369" s="625"/>
      <c r="AG369" s="625"/>
      <c r="AH369" s="613">
        <v>2007</v>
      </c>
      <c r="AI369" s="613"/>
      <c r="AJ369" s="613"/>
      <c r="AK369" s="613"/>
      <c r="AL369" s="613"/>
      <c r="AM369" s="613"/>
      <c r="AN369" s="613"/>
      <c r="AO369" s="614"/>
      <c r="AP369" s="614"/>
      <c r="AQ369" s="170" t="s">
        <v>4233</v>
      </c>
    </row>
    <row r="370" spans="1:43" s="225" customFormat="1" ht="24" hidden="1" customHeight="1" x14ac:dyDescent="0.15">
      <c r="A370" s="715">
        <v>19</v>
      </c>
      <c r="B370" s="147"/>
      <c r="C370" s="625" t="s">
        <v>3186</v>
      </c>
      <c r="D370" s="625" t="s">
        <v>4062</v>
      </c>
      <c r="E370" s="625" t="s">
        <v>3186</v>
      </c>
      <c r="F370" s="625" t="s">
        <v>3188</v>
      </c>
      <c r="G370" s="626">
        <v>2700</v>
      </c>
      <c r="H370" s="626">
        <v>2333</v>
      </c>
      <c r="I370" s="626">
        <v>2583</v>
      </c>
      <c r="J370" s="626"/>
      <c r="K370" s="626"/>
      <c r="L370" s="626"/>
      <c r="M370" s="626"/>
      <c r="N370" s="626">
        <v>1568</v>
      </c>
      <c r="O370" s="626">
        <v>1568</v>
      </c>
      <c r="P370" s="626" t="s">
        <v>4063</v>
      </c>
      <c r="Q370" s="625" t="s">
        <v>4064</v>
      </c>
      <c r="R370" s="626"/>
      <c r="S370" s="626"/>
      <c r="T370" s="626"/>
      <c r="U370" s="627"/>
      <c r="V370" s="627"/>
      <c r="W370" s="627"/>
      <c r="X370" s="627"/>
      <c r="Y370" s="627"/>
      <c r="Z370" s="627"/>
      <c r="AA370" s="625" t="s">
        <v>9855</v>
      </c>
      <c r="AB370" s="625"/>
      <c r="AC370" s="625"/>
      <c r="AD370" s="625"/>
      <c r="AE370" s="625"/>
      <c r="AF370" s="625"/>
      <c r="AG370" s="625"/>
      <c r="AH370" s="613">
        <v>2014</v>
      </c>
      <c r="AI370" s="613"/>
      <c r="AJ370" s="613"/>
      <c r="AK370" s="613"/>
      <c r="AL370" s="613"/>
      <c r="AM370" s="613"/>
      <c r="AN370" s="613"/>
      <c r="AO370" s="614">
        <v>7643</v>
      </c>
      <c r="AP370" s="614"/>
      <c r="AQ370" s="170" t="s">
        <v>13140</v>
      </c>
    </row>
    <row r="371" spans="1:43" s="225" customFormat="1" ht="24" hidden="1" customHeight="1" x14ac:dyDescent="0.15">
      <c r="A371" s="715"/>
      <c r="B371" s="147"/>
      <c r="C371" s="625" t="s">
        <v>3186</v>
      </c>
      <c r="D371" s="625" t="s">
        <v>4065</v>
      </c>
      <c r="E371" s="625" t="s">
        <v>3186</v>
      </c>
      <c r="F371" s="625" t="s">
        <v>3186</v>
      </c>
      <c r="G371" s="626">
        <v>79053</v>
      </c>
      <c r="H371" s="626">
        <v>1200</v>
      </c>
      <c r="I371" s="626">
        <v>1200</v>
      </c>
      <c r="J371" s="626">
        <v>1200</v>
      </c>
      <c r="K371" s="626">
        <v>1200</v>
      </c>
      <c r="L371" s="626" t="s">
        <v>4066</v>
      </c>
      <c r="M371" s="626" t="s">
        <v>1493</v>
      </c>
      <c r="N371" s="626">
        <v>1200</v>
      </c>
      <c r="O371" s="626">
        <v>1200</v>
      </c>
      <c r="P371" s="626" t="s">
        <v>4067</v>
      </c>
      <c r="Q371" s="625" t="s">
        <v>1493</v>
      </c>
      <c r="R371" s="626"/>
      <c r="S371" s="626"/>
      <c r="T371" s="626"/>
      <c r="U371" s="627" t="s">
        <v>4068</v>
      </c>
      <c r="V371" s="627"/>
      <c r="W371" s="627"/>
      <c r="X371" s="627"/>
      <c r="Y371" s="627"/>
      <c r="Z371" s="627"/>
      <c r="AA371" s="625" t="s">
        <v>4069</v>
      </c>
      <c r="AB371" s="625"/>
      <c r="AC371" s="625"/>
      <c r="AD371" s="625"/>
      <c r="AE371" s="625"/>
      <c r="AF371" s="625"/>
      <c r="AG371" s="625"/>
      <c r="AH371" s="613">
        <v>2014</v>
      </c>
      <c r="AI371" s="613"/>
      <c r="AJ371" s="613"/>
      <c r="AK371" s="613"/>
      <c r="AL371" s="613"/>
      <c r="AM371" s="613"/>
      <c r="AN371" s="613"/>
      <c r="AO371" s="614">
        <v>2588</v>
      </c>
      <c r="AP371" s="614"/>
      <c r="AQ371" s="170" t="s">
        <v>13141</v>
      </c>
    </row>
    <row r="372" spans="1:43" s="225" customFormat="1" ht="24" hidden="1" customHeight="1" x14ac:dyDescent="0.15">
      <c r="A372" s="715"/>
      <c r="B372" s="147"/>
      <c r="C372" s="625" t="s">
        <v>3133</v>
      </c>
      <c r="D372" s="625" t="s">
        <v>11507</v>
      </c>
      <c r="E372" s="625" t="s">
        <v>3133</v>
      </c>
      <c r="F372" s="625" t="s">
        <v>12452</v>
      </c>
      <c r="G372" s="626">
        <v>80680</v>
      </c>
      <c r="H372" s="626">
        <v>1907</v>
      </c>
      <c r="I372" s="626">
        <v>7993</v>
      </c>
      <c r="J372" s="626"/>
      <c r="K372" s="626"/>
      <c r="L372" s="626"/>
      <c r="M372" s="626"/>
      <c r="N372" s="626">
        <v>3966</v>
      </c>
      <c r="O372" s="626">
        <v>2846</v>
      </c>
      <c r="P372" s="626" t="s">
        <v>11508</v>
      </c>
      <c r="Q372" s="625" t="s">
        <v>11509</v>
      </c>
      <c r="R372" s="626">
        <v>889</v>
      </c>
      <c r="S372" s="626" t="s">
        <v>11510</v>
      </c>
      <c r="T372" s="626">
        <v>231.3</v>
      </c>
      <c r="U372" s="627"/>
      <c r="V372" s="627"/>
      <c r="W372" s="627"/>
      <c r="X372" s="627"/>
      <c r="Y372" s="627"/>
      <c r="Z372" s="627"/>
      <c r="AA372" s="625" t="s">
        <v>11511</v>
      </c>
      <c r="AB372" s="625"/>
      <c r="AC372" s="625"/>
      <c r="AD372" s="625"/>
      <c r="AE372" s="625"/>
      <c r="AF372" s="625"/>
      <c r="AG372" s="625"/>
      <c r="AH372" s="613">
        <v>2018</v>
      </c>
      <c r="AI372" s="613"/>
      <c r="AJ372" s="613"/>
      <c r="AK372" s="613"/>
      <c r="AL372" s="613"/>
      <c r="AM372" s="613"/>
      <c r="AN372" s="613"/>
      <c r="AO372" s="614">
        <v>25393</v>
      </c>
      <c r="AP372" s="614"/>
      <c r="AQ372" s="170"/>
    </row>
    <row r="373" spans="1:43" s="225" customFormat="1" ht="24" hidden="1" customHeight="1" x14ac:dyDescent="0.15">
      <c r="A373" s="715"/>
      <c r="B373" s="147"/>
      <c r="C373" s="625" t="s">
        <v>3133</v>
      </c>
      <c r="D373" s="625" t="s">
        <v>13142</v>
      </c>
      <c r="E373" s="625" t="s">
        <v>3133</v>
      </c>
      <c r="F373" s="625" t="s">
        <v>12452</v>
      </c>
      <c r="G373" s="626" t="s">
        <v>13143</v>
      </c>
      <c r="H373" s="626">
        <v>2875.21</v>
      </c>
      <c r="I373" s="626" t="s">
        <v>13144</v>
      </c>
      <c r="J373" s="626"/>
      <c r="K373" s="626"/>
      <c r="L373" s="626"/>
      <c r="M373" s="626"/>
      <c r="N373" s="626">
        <v>1519.4</v>
      </c>
      <c r="O373" s="626">
        <v>899.5</v>
      </c>
      <c r="P373" s="626"/>
      <c r="Q373" s="625" t="s">
        <v>13145</v>
      </c>
      <c r="R373" s="626"/>
      <c r="S373" s="626"/>
      <c r="T373" s="626"/>
      <c r="U373" s="627"/>
      <c r="V373" s="627"/>
      <c r="W373" s="627"/>
      <c r="X373" s="627"/>
      <c r="Y373" s="627"/>
      <c r="Z373" s="627"/>
      <c r="AA373" s="625" t="s">
        <v>13146</v>
      </c>
      <c r="AB373" s="625"/>
      <c r="AC373" s="625"/>
      <c r="AD373" s="625"/>
      <c r="AE373" s="625"/>
      <c r="AF373" s="625"/>
      <c r="AG373" s="625"/>
      <c r="AH373" s="613">
        <v>2019</v>
      </c>
      <c r="AI373" s="613"/>
      <c r="AJ373" s="613"/>
      <c r="AK373" s="613"/>
      <c r="AL373" s="613"/>
      <c r="AM373" s="613"/>
      <c r="AN373" s="613"/>
      <c r="AO373" s="614">
        <v>3451</v>
      </c>
      <c r="AP373" s="614"/>
      <c r="AQ373" s="170"/>
    </row>
    <row r="374" spans="1:43" s="225" customFormat="1" ht="24" hidden="1" customHeight="1" x14ac:dyDescent="0.15">
      <c r="A374" s="715"/>
      <c r="B374" s="147"/>
      <c r="C374" s="625" t="s">
        <v>363</v>
      </c>
      <c r="D374" s="625" t="s">
        <v>4056</v>
      </c>
      <c r="E374" s="625" t="s">
        <v>363</v>
      </c>
      <c r="F374" s="625" t="s">
        <v>325</v>
      </c>
      <c r="G374" s="626">
        <v>33278</v>
      </c>
      <c r="H374" s="626">
        <v>6834</v>
      </c>
      <c r="I374" s="626">
        <v>26167</v>
      </c>
      <c r="J374" s="626">
        <v>7878</v>
      </c>
      <c r="K374" s="626"/>
      <c r="L374" s="626"/>
      <c r="M374" s="626"/>
      <c r="N374" s="626">
        <v>3431</v>
      </c>
      <c r="O374" s="626">
        <v>1750</v>
      </c>
      <c r="P374" s="626" t="s">
        <v>4057</v>
      </c>
      <c r="Q374" s="625" t="s">
        <v>4040</v>
      </c>
      <c r="R374" s="626">
        <v>1250</v>
      </c>
      <c r="S374" s="626" t="s">
        <v>4058</v>
      </c>
      <c r="T374" s="626">
        <v>431</v>
      </c>
      <c r="U374" s="627"/>
      <c r="V374" s="627"/>
      <c r="W374" s="627"/>
      <c r="X374" s="627"/>
      <c r="Y374" s="627"/>
      <c r="Z374" s="627"/>
      <c r="AA374" s="625" t="s">
        <v>4059</v>
      </c>
      <c r="AB374" s="625"/>
      <c r="AC374" s="625"/>
      <c r="AD374" s="625"/>
      <c r="AE374" s="625"/>
      <c r="AF374" s="625"/>
      <c r="AG374" s="625"/>
      <c r="AH374" s="613">
        <v>2010</v>
      </c>
      <c r="AI374" s="613"/>
      <c r="AJ374" s="613"/>
      <c r="AK374" s="613"/>
      <c r="AL374" s="613"/>
      <c r="AM374" s="613"/>
      <c r="AN374" s="613"/>
      <c r="AO374" s="614">
        <v>29122</v>
      </c>
      <c r="AP374" s="614"/>
      <c r="AQ374" s="170" t="s">
        <v>13147</v>
      </c>
    </row>
    <row r="375" spans="1:43" s="225" customFormat="1" ht="24" hidden="1" customHeight="1" x14ac:dyDescent="0.15">
      <c r="A375" s="715"/>
      <c r="B375" s="147"/>
      <c r="C375" s="625" t="s">
        <v>15843</v>
      </c>
      <c r="D375" s="625" t="s">
        <v>17126</v>
      </c>
      <c r="E375" s="625" t="s">
        <v>15843</v>
      </c>
      <c r="F375" s="625" t="s">
        <v>2227</v>
      </c>
      <c r="G375" s="626">
        <v>13369</v>
      </c>
      <c r="H375" s="614">
        <v>6705.88</v>
      </c>
      <c r="I375" s="614">
        <v>13094.31</v>
      </c>
      <c r="J375" s="626"/>
      <c r="K375" s="626"/>
      <c r="L375" s="626"/>
      <c r="M375" s="626"/>
      <c r="N375" s="626">
        <v>1320</v>
      </c>
      <c r="O375" s="626">
        <v>1320</v>
      </c>
      <c r="P375" s="626" t="s">
        <v>15844</v>
      </c>
      <c r="Q375" s="613" t="s">
        <v>1281</v>
      </c>
      <c r="R375" s="626"/>
      <c r="S375" s="626"/>
      <c r="T375" s="626">
        <v>340</v>
      </c>
      <c r="U375" s="627"/>
      <c r="V375" s="627"/>
      <c r="W375" s="627"/>
      <c r="X375" s="627"/>
      <c r="Y375" s="627"/>
      <c r="Z375" s="627"/>
      <c r="AA375" s="625" t="s">
        <v>15845</v>
      </c>
      <c r="AB375" s="625"/>
      <c r="AC375" s="625"/>
      <c r="AD375" s="625"/>
      <c r="AE375" s="625"/>
      <c r="AF375" s="625"/>
      <c r="AG375" s="625"/>
      <c r="AH375" s="613">
        <v>2021</v>
      </c>
      <c r="AI375" s="613"/>
      <c r="AJ375" s="613"/>
      <c r="AK375" s="613"/>
      <c r="AL375" s="613"/>
      <c r="AM375" s="613"/>
      <c r="AN375" s="613"/>
      <c r="AO375" s="789">
        <v>38767</v>
      </c>
      <c r="AP375" s="614"/>
      <c r="AQ375" s="170" t="s">
        <v>13148</v>
      </c>
    </row>
    <row r="376" spans="1:43" s="225" customFormat="1" ht="24" hidden="1" customHeight="1" x14ac:dyDescent="0.15">
      <c r="A376" s="715"/>
      <c r="B376" s="147"/>
      <c r="C376" s="613" t="s">
        <v>3174</v>
      </c>
      <c r="D376" s="680" t="s">
        <v>13151</v>
      </c>
      <c r="E376" s="613" t="s">
        <v>3174</v>
      </c>
      <c r="F376" s="613" t="s">
        <v>3174</v>
      </c>
      <c r="G376" s="614">
        <v>4876</v>
      </c>
      <c r="H376" s="614">
        <v>569.29999999999995</v>
      </c>
      <c r="I376" s="614">
        <v>1530.72</v>
      </c>
      <c r="J376" s="614"/>
      <c r="K376" s="614"/>
      <c r="L376" s="614"/>
      <c r="M376" s="614"/>
      <c r="N376" s="626">
        <v>798.5</v>
      </c>
      <c r="O376" s="614">
        <v>452.5</v>
      </c>
      <c r="P376" s="614" t="s">
        <v>4021</v>
      </c>
      <c r="Q376" s="613" t="s">
        <v>13152</v>
      </c>
      <c r="R376" s="626"/>
      <c r="S376" s="614"/>
      <c r="T376" s="779">
        <v>346</v>
      </c>
      <c r="U376" s="613"/>
      <c r="V376" s="613"/>
      <c r="W376" s="613"/>
      <c r="X376" s="613"/>
      <c r="Y376" s="613"/>
      <c r="Z376" s="613"/>
      <c r="AA376" s="613" t="s">
        <v>4022</v>
      </c>
      <c r="AB376" s="613"/>
      <c r="AC376" s="613"/>
      <c r="AD376" s="613"/>
      <c r="AE376" s="613"/>
      <c r="AF376" s="613"/>
      <c r="AG376" s="613"/>
      <c r="AH376" s="613">
        <v>2004</v>
      </c>
      <c r="AI376" s="613"/>
      <c r="AJ376" s="613"/>
      <c r="AK376" s="613"/>
      <c r="AL376" s="613"/>
      <c r="AM376" s="613"/>
      <c r="AN376" s="613"/>
      <c r="AO376" s="780">
        <v>650</v>
      </c>
      <c r="AP376" s="614"/>
      <c r="AQ376" s="170" t="s">
        <v>13149</v>
      </c>
    </row>
    <row r="377" spans="1:43" s="225" customFormat="1" ht="24" hidden="1" customHeight="1" x14ac:dyDescent="0.15">
      <c r="A377" s="715"/>
      <c r="B377" s="147"/>
      <c r="C377" s="613" t="s">
        <v>3174</v>
      </c>
      <c r="D377" s="680" t="s">
        <v>13154</v>
      </c>
      <c r="E377" s="613" t="s">
        <v>3174</v>
      </c>
      <c r="F377" s="613" t="s">
        <v>3174</v>
      </c>
      <c r="G377" s="614">
        <v>2314</v>
      </c>
      <c r="H377" s="614">
        <v>442.53</v>
      </c>
      <c r="I377" s="614">
        <v>439.29</v>
      </c>
      <c r="J377" s="614"/>
      <c r="K377" s="614"/>
      <c r="L377" s="614"/>
      <c r="M377" s="614"/>
      <c r="N377" s="626">
        <v>229</v>
      </c>
      <c r="O377" s="614">
        <v>143.91</v>
      </c>
      <c r="P377" s="614"/>
      <c r="Q377" s="613" t="s">
        <v>13152</v>
      </c>
      <c r="R377" s="626"/>
      <c r="S377" s="614"/>
      <c r="T377" s="779">
        <v>85.5</v>
      </c>
      <c r="U377" s="613"/>
      <c r="V377" s="613"/>
      <c r="W377" s="613"/>
      <c r="X377" s="613"/>
      <c r="Y377" s="613"/>
      <c r="Z377" s="613"/>
      <c r="AA377" s="613" t="s">
        <v>4022</v>
      </c>
      <c r="AB377" s="613"/>
      <c r="AC377" s="613"/>
      <c r="AD377" s="613"/>
      <c r="AE377" s="613"/>
      <c r="AF377" s="613"/>
      <c r="AG377" s="613"/>
      <c r="AH377" s="613">
        <v>2009</v>
      </c>
      <c r="AI377" s="613"/>
      <c r="AJ377" s="613"/>
      <c r="AK377" s="613"/>
      <c r="AL377" s="613"/>
      <c r="AM377" s="613"/>
      <c r="AN377" s="613"/>
      <c r="AO377" s="780"/>
      <c r="AP377" s="614"/>
      <c r="AQ377" s="170" t="s">
        <v>4255</v>
      </c>
    </row>
    <row r="378" spans="1:43" s="225" customFormat="1" ht="24" hidden="1" customHeight="1" x14ac:dyDescent="0.15">
      <c r="A378" s="715"/>
      <c r="B378" s="147"/>
      <c r="C378" s="625" t="s">
        <v>3174</v>
      </c>
      <c r="D378" s="625" t="s">
        <v>13155</v>
      </c>
      <c r="E378" s="625" t="s">
        <v>3174</v>
      </c>
      <c r="F378" s="625" t="s">
        <v>3174</v>
      </c>
      <c r="G378" s="626">
        <v>754</v>
      </c>
      <c r="H378" s="626">
        <v>754</v>
      </c>
      <c r="I378" s="626">
        <v>754</v>
      </c>
      <c r="J378" s="626"/>
      <c r="K378" s="626"/>
      <c r="L378" s="626"/>
      <c r="M378" s="626"/>
      <c r="N378" s="1511">
        <v>754</v>
      </c>
      <c r="O378" s="626">
        <v>754</v>
      </c>
      <c r="P378" s="626"/>
      <c r="Q378" s="625" t="s">
        <v>13152</v>
      </c>
      <c r="R378" s="626"/>
      <c r="S378" s="626"/>
      <c r="T378" s="626"/>
      <c r="U378" s="627"/>
      <c r="V378" s="625"/>
      <c r="W378" s="627"/>
      <c r="X378" s="627"/>
      <c r="Y378" s="627"/>
      <c r="Z378" s="627"/>
      <c r="AA378" s="625"/>
      <c r="AB378" s="625"/>
      <c r="AC378" s="625"/>
      <c r="AD378" s="625"/>
      <c r="AE378" s="625"/>
      <c r="AF378" s="625"/>
      <c r="AG378" s="625"/>
      <c r="AH378" s="613">
        <v>2013</v>
      </c>
      <c r="AI378" s="627"/>
      <c r="AJ378" s="613"/>
      <c r="AK378" s="613"/>
      <c r="AL378" s="613"/>
      <c r="AM378" s="613"/>
      <c r="AN378" s="613"/>
      <c r="AO378" s="626"/>
      <c r="AP378" s="613"/>
      <c r="AQ378" s="170" t="s">
        <v>13150</v>
      </c>
    </row>
    <row r="379" spans="1:43" s="225" customFormat="1" ht="24" hidden="1" customHeight="1" x14ac:dyDescent="0.15">
      <c r="A379" s="715"/>
      <c r="B379" s="147"/>
      <c r="C379" s="625" t="s">
        <v>3174</v>
      </c>
      <c r="D379" s="625" t="s">
        <v>3772</v>
      </c>
      <c r="E379" s="625" t="s">
        <v>3174</v>
      </c>
      <c r="F379" s="625" t="s">
        <v>15644</v>
      </c>
      <c r="G379" s="626">
        <v>38071</v>
      </c>
      <c r="H379" s="626">
        <v>3677</v>
      </c>
      <c r="I379" s="626">
        <v>3677</v>
      </c>
      <c r="J379" s="626"/>
      <c r="K379" s="626"/>
      <c r="L379" s="626"/>
      <c r="M379" s="626"/>
      <c r="N379" s="1511"/>
      <c r="O379" s="626"/>
      <c r="P379" s="626"/>
      <c r="Q379" s="625" t="s">
        <v>13152</v>
      </c>
      <c r="R379" s="626"/>
      <c r="S379" s="626"/>
      <c r="T379" s="626"/>
      <c r="U379" s="627"/>
      <c r="V379" s="625"/>
      <c r="W379" s="627"/>
      <c r="X379" s="627"/>
      <c r="Y379" s="627"/>
      <c r="Z379" s="627"/>
      <c r="AA379" s="625"/>
      <c r="AB379" s="625"/>
      <c r="AC379" s="625"/>
      <c r="AD379" s="625"/>
      <c r="AE379" s="625"/>
      <c r="AF379" s="625"/>
      <c r="AG379" s="625"/>
      <c r="AH379" s="613"/>
      <c r="AI379" s="627"/>
      <c r="AJ379" s="613"/>
      <c r="AK379" s="613"/>
      <c r="AL379" s="613"/>
      <c r="AM379" s="613"/>
      <c r="AN379" s="613"/>
      <c r="AO379" s="626"/>
      <c r="AP379" s="613"/>
      <c r="AQ379" s="170" t="s">
        <v>13153</v>
      </c>
    </row>
    <row r="380" spans="1:43" s="225" customFormat="1" ht="24" hidden="1" customHeight="1" x14ac:dyDescent="0.15">
      <c r="A380" s="715"/>
      <c r="B380" s="147"/>
      <c r="C380" s="625" t="s">
        <v>3174</v>
      </c>
      <c r="D380" s="625" t="s">
        <v>4023</v>
      </c>
      <c r="E380" s="625" t="s">
        <v>3174</v>
      </c>
      <c r="F380" s="625" t="s">
        <v>15644</v>
      </c>
      <c r="G380" s="626">
        <v>2163</v>
      </c>
      <c r="H380" s="626">
        <v>1294</v>
      </c>
      <c r="I380" s="626">
        <v>3689</v>
      </c>
      <c r="J380" s="626"/>
      <c r="K380" s="626"/>
      <c r="L380" s="626"/>
      <c r="M380" s="626"/>
      <c r="N380" s="626">
        <v>2703</v>
      </c>
      <c r="O380" s="626">
        <v>957</v>
      </c>
      <c r="P380" s="626"/>
      <c r="Q380" s="625" t="s">
        <v>13152</v>
      </c>
      <c r="R380" s="626">
        <v>1239</v>
      </c>
      <c r="S380" s="626" t="s">
        <v>1190</v>
      </c>
      <c r="T380" s="626">
        <v>507</v>
      </c>
      <c r="U380" s="627"/>
      <c r="V380" s="625"/>
      <c r="W380" s="627"/>
      <c r="X380" s="627"/>
      <c r="Y380" s="627"/>
      <c r="Z380" s="627"/>
      <c r="AA380" s="625" t="s">
        <v>4025</v>
      </c>
      <c r="AB380" s="625"/>
      <c r="AC380" s="625"/>
      <c r="AD380" s="625"/>
      <c r="AE380" s="625"/>
      <c r="AF380" s="625"/>
      <c r="AG380" s="625"/>
      <c r="AH380" s="613">
        <v>2013</v>
      </c>
      <c r="AI380" s="627"/>
      <c r="AJ380" s="613"/>
      <c r="AK380" s="613"/>
      <c r="AL380" s="613"/>
      <c r="AM380" s="613"/>
      <c r="AN380" s="613"/>
      <c r="AO380" s="626">
        <v>11800</v>
      </c>
      <c r="AP380" s="613"/>
      <c r="AQ380" s="170" t="s">
        <v>12618</v>
      </c>
    </row>
    <row r="381" spans="1:43" s="225" customFormat="1" ht="24" hidden="1" customHeight="1" x14ac:dyDescent="0.15">
      <c r="A381" s="715"/>
      <c r="B381" s="147"/>
      <c r="C381" s="625" t="s">
        <v>3174</v>
      </c>
      <c r="D381" s="625" t="s">
        <v>13158</v>
      </c>
      <c r="E381" s="625" t="s">
        <v>3174</v>
      </c>
      <c r="F381" s="625" t="s">
        <v>15644</v>
      </c>
      <c r="G381" s="626">
        <v>3158.56</v>
      </c>
      <c r="H381" s="626">
        <v>1557.28</v>
      </c>
      <c r="I381" s="626">
        <v>11018.17</v>
      </c>
      <c r="J381" s="626"/>
      <c r="K381" s="626"/>
      <c r="L381" s="626"/>
      <c r="M381" s="626"/>
      <c r="N381" s="626">
        <v>3315</v>
      </c>
      <c r="O381" s="626">
        <v>1428.77</v>
      </c>
      <c r="P381" s="626"/>
      <c r="Q381" s="625" t="s">
        <v>13152</v>
      </c>
      <c r="R381" s="626">
        <v>1526.02</v>
      </c>
      <c r="S381" s="626" t="s">
        <v>1190</v>
      </c>
      <c r="T381" s="626">
        <v>360.49</v>
      </c>
      <c r="U381" s="627"/>
      <c r="V381" s="627"/>
      <c r="W381" s="627"/>
      <c r="X381" s="627"/>
      <c r="Y381" s="627"/>
      <c r="Z381" s="627"/>
      <c r="AA381" s="625" t="s">
        <v>4022</v>
      </c>
      <c r="AB381" s="625"/>
      <c r="AC381" s="625"/>
      <c r="AD381" s="625"/>
      <c r="AE381" s="625"/>
      <c r="AF381" s="625"/>
      <c r="AG381" s="625"/>
      <c r="AH381" s="613">
        <v>2019</v>
      </c>
      <c r="AI381" s="613"/>
      <c r="AJ381" s="613"/>
      <c r="AK381" s="613"/>
      <c r="AL381" s="613"/>
      <c r="AM381" s="613"/>
      <c r="AN381" s="613"/>
      <c r="AO381" s="614">
        <v>29623</v>
      </c>
      <c r="AP381" s="614"/>
      <c r="AQ381" s="170" t="s">
        <v>13156</v>
      </c>
    </row>
    <row r="382" spans="1:43" s="225" customFormat="1" ht="24" hidden="1" customHeight="1" x14ac:dyDescent="0.15">
      <c r="A382" s="715"/>
      <c r="B382" s="147"/>
      <c r="C382" s="625" t="s">
        <v>3174</v>
      </c>
      <c r="D382" s="625" t="s">
        <v>13160</v>
      </c>
      <c r="E382" s="625" t="s">
        <v>3174</v>
      </c>
      <c r="F382" s="625" t="s">
        <v>15644</v>
      </c>
      <c r="G382" s="626">
        <v>58190</v>
      </c>
      <c r="H382" s="626">
        <v>2906</v>
      </c>
      <c r="I382" s="626">
        <v>2928.78</v>
      </c>
      <c r="J382" s="626"/>
      <c r="K382" s="626"/>
      <c r="L382" s="626"/>
      <c r="M382" s="626"/>
      <c r="N382" s="626">
        <v>1135</v>
      </c>
      <c r="O382" s="1512"/>
      <c r="P382" s="792"/>
      <c r="Q382" s="793"/>
      <c r="R382" s="789">
        <v>878.89</v>
      </c>
      <c r="S382" s="790" t="s">
        <v>1190</v>
      </c>
      <c r="T382" s="790">
        <v>256.39999999999998</v>
      </c>
      <c r="U382" s="625"/>
      <c r="V382" s="627"/>
      <c r="W382" s="627"/>
      <c r="X382" s="627"/>
      <c r="Y382" s="627"/>
      <c r="Z382" s="627"/>
      <c r="AA382" s="625" t="s">
        <v>4022</v>
      </c>
      <c r="AB382" s="625"/>
      <c r="AC382" s="625"/>
      <c r="AD382" s="625"/>
      <c r="AE382" s="625"/>
      <c r="AF382" s="625"/>
      <c r="AG382" s="625"/>
      <c r="AH382" s="613">
        <v>2019</v>
      </c>
      <c r="AI382" s="627"/>
      <c r="AJ382" s="627"/>
      <c r="AK382" s="627"/>
      <c r="AL382" s="627"/>
      <c r="AM382" s="627"/>
      <c r="AN382" s="627"/>
      <c r="AO382" s="626">
        <v>11081</v>
      </c>
      <c r="AP382" s="791"/>
      <c r="AQ382" s="170" t="s">
        <v>10197</v>
      </c>
    </row>
    <row r="383" spans="1:43" s="225" customFormat="1" ht="24" hidden="1" customHeight="1" x14ac:dyDescent="0.15">
      <c r="A383" s="715"/>
      <c r="B383" s="147"/>
      <c r="C383" s="625" t="s">
        <v>3174</v>
      </c>
      <c r="D383" s="625" t="s">
        <v>13162</v>
      </c>
      <c r="E383" s="625" t="s">
        <v>3174</v>
      </c>
      <c r="F383" s="625" t="s">
        <v>15644</v>
      </c>
      <c r="G383" s="626">
        <v>22510</v>
      </c>
      <c r="H383" s="626">
        <v>3158.56</v>
      </c>
      <c r="I383" s="626">
        <v>4201.2299999999996</v>
      </c>
      <c r="J383" s="626"/>
      <c r="K383" s="626"/>
      <c r="L383" s="626"/>
      <c r="M383" s="626"/>
      <c r="N383" s="626">
        <v>3625</v>
      </c>
      <c r="O383" s="626">
        <v>1132.4100000000001</v>
      </c>
      <c r="P383" s="626"/>
      <c r="Q383" s="625" t="s">
        <v>13152</v>
      </c>
      <c r="R383" s="626">
        <v>1799.58</v>
      </c>
      <c r="S383" s="626" t="s">
        <v>1190</v>
      </c>
      <c r="T383" s="626">
        <v>693.27</v>
      </c>
      <c r="U383" s="627"/>
      <c r="V383" s="627"/>
      <c r="W383" s="627"/>
      <c r="X383" s="627"/>
      <c r="Y383" s="627"/>
      <c r="Z383" s="627"/>
      <c r="AA383" s="625" t="s">
        <v>13163</v>
      </c>
      <c r="AB383" s="625"/>
      <c r="AC383" s="625"/>
      <c r="AD383" s="625"/>
      <c r="AE383" s="625"/>
      <c r="AF383" s="625"/>
      <c r="AG383" s="625"/>
      <c r="AH383" s="613">
        <v>2019</v>
      </c>
      <c r="AI383" s="613"/>
      <c r="AJ383" s="613"/>
      <c r="AK383" s="613"/>
      <c r="AL383" s="613"/>
      <c r="AM383" s="613"/>
      <c r="AN383" s="613"/>
      <c r="AO383" s="614">
        <v>27500</v>
      </c>
      <c r="AP383" s="614"/>
      <c r="AQ383" s="170" t="s">
        <v>13157</v>
      </c>
    </row>
    <row r="384" spans="1:43" s="225" customFormat="1" ht="24" hidden="1" customHeight="1" x14ac:dyDescent="0.15">
      <c r="A384" s="715"/>
      <c r="B384" s="147"/>
      <c r="C384" s="625" t="s">
        <v>3154</v>
      </c>
      <c r="D384" s="625" t="s">
        <v>4006</v>
      </c>
      <c r="E384" s="625" t="s">
        <v>3164</v>
      </c>
      <c r="F384" s="625" t="s">
        <v>3165</v>
      </c>
      <c r="G384" s="626">
        <v>99290</v>
      </c>
      <c r="H384" s="626">
        <v>12352</v>
      </c>
      <c r="I384" s="626">
        <v>23280</v>
      </c>
      <c r="J384" s="626"/>
      <c r="K384" s="626"/>
      <c r="L384" s="626"/>
      <c r="M384" s="626"/>
      <c r="N384" s="626"/>
      <c r="O384" s="626"/>
      <c r="P384" s="626"/>
      <c r="Q384" s="625"/>
      <c r="R384" s="626">
        <v>300</v>
      </c>
      <c r="S384" s="626" t="s">
        <v>13164</v>
      </c>
      <c r="T384" s="626">
        <v>331</v>
      </c>
      <c r="U384" s="627"/>
      <c r="V384" s="627"/>
      <c r="W384" s="627"/>
      <c r="X384" s="627"/>
      <c r="Y384" s="627"/>
      <c r="Z384" s="627"/>
      <c r="AA384" s="625" t="s">
        <v>13165</v>
      </c>
      <c r="AB384" s="625"/>
      <c r="AC384" s="625"/>
      <c r="AD384" s="625"/>
      <c r="AE384" s="625"/>
      <c r="AF384" s="625"/>
      <c r="AG384" s="625"/>
      <c r="AH384" s="613">
        <v>2009</v>
      </c>
      <c r="AI384" s="613"/>
      <c r="AJ384" s="613"/>
      <c r="AK384" s="613"/>
      <c r="AL384" s="613"/>
      <c r="AM384" s="613"/>
      <c r="AN384" s="613"/>
      <c r="AO384" s="614"/>
      <c r="AP384" s="614"/>
      <c r="AQ384" s="170" t="s">
        <v>13159</v>
      </c>
    </row>
    <row r="385" spans="1:43" s="225" customFormat="1" ht="24" hidden="1" customHeight="1" x14ac:dyDescent="0.15">
      <c r="A385" s="715"/>
      <c r="B385" s="147"/>
      <c r="C385" s="625" t="s">
        <v>3154</v>
      </c>
      <c r="D385" s="625" t="s">
        <v>2972</v>
      </c>
      <c r="E385" s="625" t="s">
        <v>3154</v>
      </c>
      <c r="F385" s="625" t="s">
        <v>3154</v>
      </c>
      <c r="G385" s="626">
        <v>29720</v>
      </c>
      <c r="H385" s="626">
        <v>1143</v>
      </c>
      <c r="I385" s="626">
        <v>1600</v>
      </c>
      <c r="J385" s="626" t="s">
        <v>1277</v>
      </c>
      <c r="K385" s="626" t="s">
        <v>487</v>
      </c>
      <c r="L385" s="626"/>
      <c r="M385" s="626"/>
      <c r="N385" s="1511">
        <v>640</v>
      </c>
      <c r="O385" s="626">
        <v>640</v>
      </c>
      <c r="P385" s="626" t="s">
        <v>4007</v>
      </c>
      <c r="Q385" s="625" t="s">
        <v>1297</v>
      </c>
      <c r="R385" s="626"/>
      <c r="S385" s="626"/>
      <c r="T385" s="626">
        <v>72</v>
      </c>
      <c r="U385" s="627"/>
      <c r="V385" s="625"/>
      <c r="W385" s="627"/>
      <c r="X385" s="627"/>
      <c r="Y385" s="627"/>
      <c r="Z385" s="627"/>
      <c r="AA385" s="625" t="s">
        <v>13165</v>
      </c>
      <c r="AB385" s="625"/>
      <c r="AC385" s="625"/>
      <c r="AD385" s="625"/>
      <c r="AE385" s="625"/>
      <c r="AF385" s="625"/>
      <c r="AG385" s="625"/>
      <c r="AH385" s="613">
        <v>2005</v>
      </c>
      <c r="AI385" s="627"/>
      <c r="AJ385" s="613"/>
      <c r="AK385" s="613"/>
      <c r="AL385" s="613"/>
      <c r="AM385" s="613"/>
      <c r="AN385" s="613"/>
      <c r="AO385" s="626">
        <v>2000</v>
      </c>
      <c r="AP385" s="613"/>
      <c r="AQ385" s="170" t="s">
        <v>13161</v>
      </c>
    </row>
    <row r="386" spans="1:43" s="225" customFormat="1" ht="24" hidden="1" customHeight="1" x14ac:dyDescent="0.15">
      <c r="A386" s="715"/>
      <c r="B386" s="147"/>
      <c r="C386" s="625" t="s">
        <v>3154</v>
      </c>
      <c r="D386" s="625" t="s">
        <v>4008</v>
      </c>
      <c r="E386" s="625" t="s">
        <v>3154</v>
      </c>
      <c r="F386" s="625" t="s">
        <v>3154</v>
      </c>
      <c r="G386" s="626">
        <v>24627</v>
      </c>
      <c r="H386" s="626">
        <v>1497</v>
      </c>
      <c r="I386" s="626">
        <v>2293</v>
      </c>
      <c r="J386" s="626"/>
      <c r="K386" s="626"/>
      <c r="L386" s="626"/>
      <c r="M386" s="626"/>
      <c r="N386" s="1511">
        <v>835.2</v>
      </c>
      <c r="O386" s="626">
        <v>835.2</v>
      </c>
      <c r="P386" s="626" t="s">
        <v>4009</v>
      </c>
      <c r="Q386" s="625" t="s">
        <v>4010</v>
      </c>
      <c r="R386" s="626"/>
      <c r="S386" s="626"/>
      <c r="T386" s="626">
        <v>86.4</v>
      </c>
      <c r="U386" s="627"/>
      <c r="V386" s="625"/>
      <c r="W386" s="627"/>
      <c r="X386" s="627"/>
      <c r="Y386" s="627"/>
      <c r="Z386" s="627"/>
      <c r="AA386" s="625" t="s">
        <v>13165</v>
      </c>
      <c r="AB386" s="625"/>
      <c r="AC386" s="625"/>
      <c r="AD386" s="625"/>
      <c r="AE386" s="625"/>
      <c r="AF386" s="625"/>
      <c r="AG386" s="625"/>
      <c r="AH386" s="613">
        <v>2013</v>
      </c>
      <c r="AI386" s="627"/>
      <c r="AJ386" s="613"/>
      <c r="AK386" s="613"/>
      <c r="AL386" s="613"/>
      <c r="AM386" s="613"/>
      <c r="AN386" s="613"/>
      <c r="AO386" s="626">
        <v>4250</v>
      </c>
      <c r="AP386" s="613"/>
      <c r="AQ386" s="170" t="s">
        <v>12457</v>
      </c>
    </row>
    <row r="387" spans="1:43" s="225" customFormat="1" ht="24" hidden="1" customHeight="1" x14ac:dyDescent="0.15">
      <c r="A387" s="715">
        <v>28</v>
      </c>
      <c r="B387" s="147"/>
      <c r="C387" s="625" t="s">
        <v>3154</v>
      </c>
      <c r="D387" s="625" t="s">
        <v>3760</v>
      </c>
      <c r="E387" s="625" t="s">
        <v>3154</v>
      </c>
      <c r="F387" s="625" t="s">
        <v>3154</v>
      </c>
      <c r="G387" s="626">
        <v>94919</v>
      </c>
      <c r="H387" s="626">
        <v>2675.35</v>
      </c>
      <c r="I387" s="626">
        <v>6260.71</v>
      </c>
      <c r="J387" s="626"/>
      <c r="K387" s="626"/>
      <c r="L387" s="626"/>
      <c r="M387" s="626"/>
      <c r="N387" s="626">
        <v>1953.35</v>
      </c>
      <c r="O387" s="626">
        <v>1953.35</v>
      </c>
      <c r="P387" s="626" t="s">
        <v>4011</v>
      </c>
      <c r="Q387" s="625" t="s">
        <v>4012</v>
      </c>
      <c r="R387" s="626"/>
      <c r="S387" s="626"/>
      <c r="T387" s="626"/>
      <c r="U387" s="627"/>
      <c r="V387" s="627"/>
      <c r="W387" s="627"/>
      <c r="X387" s="627"/>
      <c r="Y387" s="627"/>
      <c r="Z387" s="627"/>
      <c r="AA387" s="625" t="s">
        <v>13165</v>
      </c>
      <c r="AB387" s="625"/>
      <c r="AC387" s="625"/>
      <c r="AD387" s="625"/>
      <c r="AE387" s="625"/>
      <c r="AF387" s="625"/>
      <c r="AG387" s="625"/>
      <c r="AH387" s="613">
        <v>2009</v>
      </c>
      <c r="AI387" s="613"/>
      <c r="AJ387" s="613"/>
      <c r="AK387" s="613"/>
      <c r="AL387" s="613"/>
      <c r="AM387" s="613"/>
      <c r="AN387" s="613"/>
      <c r="AO387" s="614">
        <v>2835</v>
      </c>
      <c r="AP387" s="614"/>
      <c r="AQ387" s="170" t="s">
        <v>13166</v>
      </c>
    </row>
    <row r="388" spans="1:43" s="225" customFormat="1" ht="24" hidden="1" customHeight="1" x14ac:dyDescent="0.15">
      <c r="A388" s="715">
        <v>32</v>
      </c>
      <c r="B388" s="147"/>
      <c r="C388" s="625" t="s">
        <v>3154</v>
      </c>
      <c r="D388" s="625" t="s">
        <v>4013</v>
      </c>
      <c r="E388" s="625" t="s">
        <v>3154</v>
      </c>
      <c r="F388" s="625" t="s">
        <v>3154</v>
      </c>
      <c r="G388" s="626">
        <v>25690</v>
      </c>
      <c r="H388" s="626">
        <v>1403</v>
      </c>
      <c r="I388" s="626">
        <v>1403</v>
      </c>
      <c r="J388" s="626"/>
      <c r="K388" s="626"/>
      <c r="L388" s="626"/>
      <c r="M388" s="626"/>
      <c r="N388" s="626">
        <v>807</v>
      </c>
      <c r="O388" s="626">
        <v>807</v>
      </c>
      <c r="P388" s="626" t="s">
        <v>4014</v>
      </c>
      <c r="Q388" s="625" t="s">
        <v>4015</v>
      </c>
      <c r="R388" s="626"/>
      <c r="S388" s="626"/>
      <c r="T388" s="626"/>
      <c r="U388" s="627"/>
      <c r="V388" s="627"/>
      <c r="W388" s="627"/>
      <c r="X388" s="627"/>
      <c r="Y388" s="627"/>
      <c r="Z388" s="627"/>
      <c r="AA388" s="625" t="s">
        <v>13165</v>
      </c>
      <c r="AB388" s="625"/>
      <c r="AC388" s="625"/>
      <c r="AD388" s="625"/>
      <c r="AE388" s="625"/>
      <c r="AF388" s="625"/>
      <c r="AG388" s="625"/>
      <c r="AH388" s="613">
        <v>2015</v>
      </c>
      <c r="AI388" s="613"/>
      <c r="AJ388" s="613"/>
      <c r="AK388" s="613"/>
      <c r="AL388" s="613"/>
      <c r="AM388" s="613"/>
      <c r="AN388" s="613"/>
      <c r="AO388" s="614">
        <v>931</v>
      </c>
      <c r="AP388" s="614"/>
      <c r="AQ388" s="170" t="s">
        <v>13167</v>
      </c>
    </row>
    <row r="389" spans="1:43" s="225" customFormat="1" ht="24" hidden="1" customHeight="1" x14ac:dyDescent="0.15">
      <c r="A389" s="715"/>
      <c r="B389" s="147"/>
      <c r="C389" s="625" t="s">
        <v>3154</v>
      </c>
      <c r="D389" s="625" t="s">
        <v>4016</v>
      </c>
      <c r="E389" s="625" t="s">
        <v>3154</v>
      </c>
      <c r="F389" s="625" t="s">
        <v>3154</v>
      </c>
      <c r="G389" s="626">
        <v>28719</v>
      </c>
      <c r="H389" s="626">
        <v>1038</v>
      </c>
      <c r="I389" s="626">
        <v>1038</v>
      </c>
      <c r="J389" s="626"/>
      <c r="K389" s="626"/>
      <c r="L389" s="626"/>
      <c r="M389" s="626"/>
      <c r="N389" s="626">
        <v>904</v>
      </c>
      <c r="O389" s="626">
        <v>904</v>
      </c>
      <c r="P389" s="626" t="s">
        <v>4017</v>
      </c>
      <c r="Q389" s="625" t="s">
        <v>4015</v>
      </c>
      <c r="R389" s="626"/>
      <c r="S389" s="626"/>
      <c r="T389" s="626"/>
      <c r="U389" s="627"/>
      <c r="V389" s="627"/>
      <c r="W389" s="627"/>
      <c r="X389" s="627"/>
      <c r="Y389" s="627"/>
      <c r="Z389" s="627"/>
      <c r="AA389" s="625" t="s">
        <v>13165</v>
      </c>
      <c r="AB389" s="625"/>
      <c r="AC389" s="625"/>
      <c r="AD389" s="625"/>
      <c r="AE389" s="625"/>
      <c r="AF389" s="625"/>
      <c r="AG389" s="625"/>
      <c r="AH389" s="613">
        <v>2015</v>
      </c>
      <c r="AI389" s="613"/>
      <c r="AJ389" s="613"/>
      <c r="AK389" s="613"/>
      <c r="AL389" s="613"/>
      <c r="AM389" s="613"/>
      <c r="AN389" s="613"/>
      <c r="AO389" s="614">
        <v>1150</v>
      </c>
      <c r="AP389" s="614"/>
      <c r="AQ389" s="170" t="s">
        <v>13168</v>
      </c>
    </row>
    <row r="390" spans="1:43" s="225" customFormat="1" ht="24" hidden="1" customHeight="1" x14ac:dyDescent="0.15">
      <c r="A390" s="715">
        <v>32</v>
      </c>
      <c r="B390" s="147"/>
      <c r="C390" s="625" t="s">
        <v>3154</v>
      </c>
      <c r="D390" s="625" t="s">
        <v>9809</v>
      </c>
      <c r="E390" s="625" t="s">
        <v>3154</v>
      </c>
      <c r="F390" s="625" t="s">
        <v>3154</v>
      </c>
      <c r="G390" s="626">
        <v>6692</v>
      </c>
      <c r="H390" s="626">
        <v>918</v>
      </c>
      <c r="I390" s="626">
        <v>918</v>
      </c>
      <c r="J390" s="626"/>
      <c r="K390" s="626"/>
      <c r="L390" s="626"/>
      <c r="M390" s="626"/>
      <c r="N390" s="626">
        <v>918</v>
      </c>
      <c r="O390" s="626">
        <v>918</v>
      </c>
      <c r="P390" s="626" t="s">
        <v>13170</v>
      </c>
      <c r="Q390" s="625" t="s">
        <v>9810</v>
      </c>
      <c r="R390" s="626"/>
      <c r="S390" s="626"/>
      <c r="T390" s="626"/>
      <c r="U390" s="627"/>
      <c r="V390" s="627"/>
      <c r="W390" s="627"/>
      <c r="X390" s="627"/>
      <c r="Y390" s="627"/>
      <c r="Z390" s="627"/>
      <c r="AA390" s="625" t="s">
        <v>13165</v>
      </c>
      <c r="AB390" s="625"/>
      <c r="AC390" s="625"/>
      <c r="AD390" s="625"/>
      <c r="AE390" s="625"/>
      <c r="AF390" s="625"/>
      <c r="AG390" s="625"/>
      <c r="AH390" s="613">
        <v>2017</v>
      </c>
      <c r="AI390" s="613"/>
      <c r="AJ390" s="613"/>
      <c r="AK390" s="613"/>
      <c r="AL390" s="613"/>
      <c r="AM390" s="613"/>
      <c r="AN390" s="613"/>
      <c r="AO390" s="614"/>
      <c r="AP390" s="614"/>
      <c r="AQ390" s="170" t="s">
        <v>9646</v>
      </c>
    </row>
    <row r="391" spans="1:43" s="225" customFormat="1" ht="24" hidden="1" customHeight="1" x14ac:dyDescent="0.15">
      <c r="A391" s="715">
        <v>32</v>
      </c>
      <c r="B391" s="147"/>
      <c r="C391" s="625" t="s">
        <v>3154</v>
      </c>
      <c r="D391" s="625" t="s">
        <v>13171</v>
      </c>
      <c r="E391" s="625" t="s">
        <v>3154</v>
      </c>
      <c r="F391" s="625" t="s">
        <v>3154</v>
      </c>
      <c r="G391" s="626">
        <v>24925</v>
      </c>
      <c r="H391" s="626">
        <v>870</v>
      </c>
      <c r="I391" s="626">
        <v>870</v>
      </c>
      <c r="J391" s="626"/>
      <c r="K391" s="626"/>
      <c r="L391" s="626"/>
      <c r="M391" s="626"/>
      <c r="N391" s="626">
        <v>870</v>
      </c>
      <c r="O391" s="626">
        <v>870</v>
      </c>
      <c r="P391" s="626" t="s">
        <v>13170</v>
      </c>
      <c r="Q391" s="625" t="s">
        <v>1281</v>
      </c>
      <c r="R391" s="626"/>
      <c r="S391" s="626"/>
      <c r="T391" s="626"/>
      <c r="U391" s="627"/>
      <c r="V391" s="627"/>
      <c r="W391" s="627"/>
      <c r="X391" s="627"/>
      <c r="Y391" s="627"/>
      <c r="Z391" s="627"/>
      <c r="AA391" s="625" t="s">
        <v>13165</v>
      </c>
      <c r="AB391" s="625"/>
      <c r="AC391" s="625"/>
      <c r="AD391" s="625"/>
      <c r="AE391" s="625"/>
      <c r="AF391" s="625"/>
      <c r="AG391" s="625"/>
      <c r="AH391" s="613">
        <v>2019</v>
      </c>
      <c r="AI391" s="613"/>
      <c r="AJ391" s="613"/>
      <c r="AK391" s="613"/>
      <c r="AL391" s="613"/>
      <c r="AM391" s="613"/>
      <c r="AN391" s="613"/>
      <c r="AO391" s="614"/>
      <c r="AP391" s="614" t="s">
        <v>16545</v>
      </c>
      <c r="AQ391" s="170" t="s">
        <v>9648</v>
      </c>
    </row>
    <row r="392" spans="1:43" s="225" customFormat="1" ht="24" hidden="1" customHeight="1" x14ac:dyDescent="0.15">
      <c r="A392" s="715"/>
      <c r="B392" s="147"/>
      <c r="C392" s="625" t="s">
        <v>3154</v>
      </c>
      <c r="D392" s="625" t="s">
        <v>13173</v>
      </c>
      <c r="E392" s="625" t="s">
        <v>3154</v>
      </c>
      <c r="F392" s="625" t="s">
        <v>3154</v>
      </c>
      <c r="G392" s="626">
        <v>27636</v>
      </c>
      <c r="H392" s="626">
        <v>921</v>
      </c>
      <c r="I392" s="626">
        <v>921</v>
      </c>
      <c r="J392" s="626"/>
      <c r="K392" s="626"/>
      <c r="L392" s="626"/>
      <c r="M392" s="626"/>
      <c r="N392" s="626">
        <v>921</v>
      </c>
      <c r="O392" s="626">
        <v>921</v>
      </c>
      <c r="P392" s="626" t="s">
        <v>13170</v>
      </c>
      <c r="Q392" s="625" t="s">
        <v>1281</v>
      </c>
      <c r="R392" s="626"/>
      <c r="S392" s="626"/>
      <c r="T392" s="626"/>
      <c r="U392" s="627"/>
      <c r="V392" s="627"/>
      <c r="W392" s="627"/>
      <c r="X392" s="627"/>
      <c r="Y392" s="627"/>
      <c r="Z392" s="627"/>
      <c r="AA392" s="625" t="s">
        <v>13165</v>
      </c>
      <c r="AB392" s="625"/>
      <c r="AC392" s="625"/>
      <c r="AD392" s="625"/>
      <c r="AE392" s="625"/>
      <c r="AF392" s="625"/>
      <c r="AG392" s="625"/>
      <c r="AH392" s="613">
        <v>2017</v>
      </c>
      <c r="AI392" s="613"/>
      <c r="AJ392" s="613"/>
      <c r="AK392" s="613"/>
      <c r="AL392" s="613"/>
      <c r="AM392" s="613"/>
      <c r="AN392" s="613"/>
      <c r="AO392" s="614"/>
      <c r="AP392" s="169"/>
      <c r="AQ392" s="170" t="s">
        <v>13169</v>
      </c>
    </row>
    <row r="393" spans="1:43" s="225" customFormat="1" ht="24" hidden="1" customHeight="1" x14ac:dyDescent="0.15">
      <c r="A393" s="715"/>
      <c r="B393" s="147"/>
      <c r="C393" s="613" t="s">
        <v>3154</v>
      </c>
      <c r="D393" s="680" t="s">
        <v>13174</v>
      </c>
      <c r="E393" s="613" t="s">
        <v>3154</v>
      </c>
      <c r="F393" s="625" t="s">
        <v>3154</v>
      </c>
      <c r="G393" s="614">
        <v>32814</v>
      </c>
      <c r="H393" s="614">
        <v>893</v>
      </c>
      <c r="I393" s="614">
        <v>893</v>
      </c>
      <c r="J393" s="614"/>
      <c r="K393" s="614"/>
      <c r="L393" s="614"/>
      <c r="M393" s="614"/>
      <c r="N393" s="614">
        <v>893</v>
      </c>
      <c r="O393" s="614">
        <v>893</v>
      </c>
      <c r="P393" s="614" t="s">
        <v>13170</v>
      </c>
      <c r="Q393" s="613" t="s">
        <v>1281</v>
      </c>
      <c r="R393" s="614"/>
      <c r="S393" s="614"/>
      <c r="T393" s="614"/>
      <c r="U393" s="613"/>
      <c r="V393" s="613"/>
      <c r="W393" s="613"/>
      <c r="X393" s="613"/>
      <c r="Y393" s="613"/>
      <c r="Z393" s="613"/>
      <c r="AA393" s="613" t="s">
        <v>13165</v>
      </c>
      <c r="AB393" s="613"/>
      <c r="AC393" s="613"/>
      <c r="AD393" s="613"/>
      <c r="AE393" s="613"/>
      <c r="AF393" s="613"/>
      <c r="AG393" s="613"/>
      <c r="AH393" s="613">
        <v>2019</v>
      </c>
      <c r="AI393" s="613"/>
      <c r="AJ393" s="613"/>
      <c r="AK393" s="613"/>
      <c r="AL393" s="613"/>
      <c r="AM393" s="613"/>
      <c r="AN393" s="613"/>
      <c r="AO393" s="614"/>
      <c r="AP393" s="614" t="s">
        <v>13172</v>
      </c>
      <c r="AQ393" s="170" t="s">
        <v>9658</v>
      </c>
    </row>
    <row r="394" spans="1:43" s="225" customFormat="1" ht="24" hidden="1" customHeight="1" x14ac:dyDescent="0.15">
      <c r="A394" s="715"/>
      <c r="B394" s="147"/>
      <c r="C394" s="613" t="s">
        <v>3154</v>
      </c>
      <c r="D394" s="680" t="s">
        <v>15846</v>
      </c>
      <c r="E394" s="613" t="s">
        <v>3154</v>
      </c>
      <c r="F394" s="625" t="s">
        <v>3154</v>
      </c>
      <c r="G394" s="614">
        <v>4396</v>
      </c>
      <c r="H394" s="614">
        <v>819.84</v>
      </c>
      <c r="I394" s="614">
        <v>819.84</v>
      </c>
      <c r="J394" s="614">
        <v>819.84</v>
      </c>
      <c r="K394" s="614">
        <v>819.84</v>
      </c>
      <c r="L394" s="614" t="s">
        <v>15847</v>
      </c>
      <c r="M394" s="614" t="s">
        <v>15848</v>
      </c>
      <c r="N394" s="614">
        <v>819.84</v>
      </c>
      <c r="O394" s="614">
        <v>819.84</v>
      </c>
      <c r="P394" s="614" t="s">
        <v>15847</v>
      </c>
      <c r="Q394" s="613" t="s">
        <v>15848</v>
      </c>
      <c r="R394" s="613"/>
      <c r="S394" s="614"/>
      <c r="T394" s="614"/>
      <c r="U394" s="613"/>
      <c r="V394" s="613"/>
      <c r="W394" s="613"/>
      <c r="X394" s="613"/>
      <c r="Y394" s="613"/>
      <c r="Z394" s="613"/>
      <c r="AA394" s="613" t="s">
        <v>15849</v>
      </c>
      <c r="AB394" s="613">
        <v>2021</v>
      </c>
      <c r="AC394" s="614">
        <v>2736</v>
      </c>
      <c r="AD394" s="614" t="s">
        <v>15850</v>
      </c>
      <c r="AE394" s="613"/>
      <c r="AF394" s="613"/>
      <c r="AG394" s="613"/>
      <c r="AH394" s="613">
        <v>2021</v>
      </c>
      <c r="AI394" s="614">
        <v>2736</v>
      </c>
      <c r="AJ394" s="614" t="s">
        <v>15850</v>
      </c>
      <c r="AK394" s="613"/>
      <c r="AL394" s="613"/>
      <c r="AM394" s="613"/>
      <c r="AN394" s="613"/>
      <c r="AO394" s="614">
        <v>2736</v>
      </c>
      <c r="AP394" s="614" t="s">
        <v>15850</v>
      </c>
      <c r="AQ394" s="170" t="s">
        <v>9650</v>
      </c>
    </row>
    <row r="395" spans="1:43" s="225" customFormat="1" ht="24" hidden="1" customHeight="1" x14ac:dyDescent="0.15">
      <c r="A395" s="715"/>
      <c r="B395" s="147"/>
      <c r="C395" s="625" t="s">
        <v>3154</v>
      </c>
      <c r="D395" s="625" t="s">
        <v>13175</v>
      </c>
      <c r="E395" s="625" t="s">
        <v>3154</v>
      </c>
      <c r="F395" s="625" t="s">
        <v>4240</v>
      </c>
      <c r="G395" s="626">
        <v>33456</v>
      </c>
      <c r="H395" s="626">
        <v>3930</v>
      </c>
      <c r="I395" s="626">
        <v>9584</v>
      </c>
      <c r="J395" s="626"/>
      <c r="K395" s="626"/>
      <c r="L395" s="626"/>
      <c r="M395" s="626"/>
      <c r="N395" s="626">
        <v>9584</v>
      </c>
      <c r="O395" s="626"/>
      <c r="P395" s="626"/>
      <c r="Q395" s="625"/>
      <c r="R395" s="626">
        <v>3930</v>
      </c>
      <c r="S395" s="626" t="s">
        <v>4058</v>
      </c>
      <c r="T395" s="626">
        <v>400</v>
      </c>
      <c r="U395" s="627"/>
      <c r="V395" s="627"/>
      <c r="W395" s="627"/>
      <c r="X395" s="627"/>
      <c r="Y395" s="627"/>
      <c r="Z395" s="627"/>
      <c r="AA395" s="625" t="s">
        <v>13165</v>
      </c>
      <c r="AB395" s="625"/>
      <c r="AC395" s="625"/>
      <c r="AD395" s="625"/>
      <c r="AE395" s="625"/>
      <c r="AF395" s="625"/>
      <c r="AG395" s="625"/>
      <c r="AH395" s="613">
        <v>2008</v>
      </c>
      <c r="AI395" s="613"/>
      <c r="AJ395" s="613"/>
      <c r="AK395" s="613"/>
      <c r="AL395" s="613"/>
      <c r="AM395" s="613"/>
      <c r="AN395" s="613"/>
      <c r="AO395" s="614"/>
      <c r="AP395" s="614"/>
      <c r="AQ395" s="170" t="s">
        <v>12896</v>
      </c>
    </row>
    <row r="396" spans="1:43" s="225" customFormat="1" ht="24" hidden="1" customHeight="1" x14ac:dyDescent="0.15">
      <c r="A396" s="715"/>
      <c r="B396" s="147"/>
      <c r="C396" s="625" t="s">
        <v>3306</v>
      </c>
      <c r="D396" s="625" t="s">
        <v>13177</v>
      </c>
      <c r="E396" s="625" t="s">
        <v>3306</v>
      </c>
      <c r="F396" s="625" t="s">
        <v>9674</v>
      </c>
      <c r="G396" s="626">
        <v>8200</v>
      </c>
      <c r="H396" s="626">
        <v>2509</v>
      </c>
      <c r="I396" s="626">
        <v>3891</v>
      </c>
      <c r="J396" s="626"/>
      <c r="K396" s="626"/>
      <c r="L396" s="626"/>
      <c r="M396" s="626"/>
      <c r="N396" s="626"/>
      <c r="O396" s="626"/>
      <c r="P396" s="626"/>
      <c r="Q396" s="625"/>
      <c r="R396" s="626">
        <v>750</v>
      </c>
      <c r="S396" s="626" t="s">
        <v>15851</v>
      </c>
      <c r="T396" s="626"/>
      <c r="U396" s="627"/>
      <c r="V396" s="627"/>
      <c r="W396" s="627"/>
      <c r="X396" s="627"/>
      <c r="Y396" s="627"/>
      <c r="Z396" s="627"/>
      <c r="AA396" s="625" t="s">
        <v>15852</v>
      </c>
      <c r="AB396" s="625"/>
      <c r="AC396" s="625"/>
      <c r="AD396" s="625"/>
      <c r="AE396" s="625"/>
      <c r="AF396" s="625"/>
      <c r="AG396" s="625"/>
      <c r="AH396" s="613">
        <v>2002</v>
      </c>
      <c r="AI396" s="613"/>
      <c r="AJ396" s="613"/>
      <c r="AK396" s="613"/>
      <c r="AL396" s="613"/>
      <c r="AM396" s="613"/>
      <c r="AN396" s="613"/>
      <c r="AO396" s="614">
        <v>10000</v>
      </c>
      <c r="AP396" s="614"/>
      <c r="AQ396" s="170"/>
    </row>
    <row r="397" spans="1:43" s="225" customFormat="1" ht="24" hidden="1" customHeight="1" x14ac:dyDescent="0.15">
      <c r="A397" s="715"/>
      <c r="B397" s="147"/>
      <c r="C397" s="625" t="s">
        <v>3306</v>
      </c>
      <c r="D397" s="625" t="s">
        <v>4018</v>
      </c>
      <c r="E397" s="625" t="s">
        <v>3306</v>
      </c>
      <c r="F397" s="625" t="s">
        <v>4019</v>
      </c>
      <c r="G397" s="626">
        <v>2980</v>
      </c>
      <c r="H397" s="626">
        <v>1980</v>
      </c>
      <c r="I397" s="626">
        <v>7333</v>
      </c>
      <c r="J397" s="626"/>
      <c r="K397" s="626"/>
      <c r="L397" s="626">
        <v>2984</v>
      </c>
      <c r="M397" s="626">
        <v>1980</v>
      </c>
      <c r="N397" s="626"/>
      <c r="O397" s="626"/>
      <c r="P397" s="626"/>
      <c r="Q397" s="625" t="s">
        <v>2667</v>
      </c>
      <c r="R397" s="626">
        <v>360</v>
      </c>
      <c r="S397" s="626" t="s">
        <v>1190</v>
      </c>
      <c r="T397" s="626"/>
      <c r="U397" s="627"/>
      <c r="V397" s="627"/>
      <c r="W397" s="627">
        <v>25</v>
      </c>
      <c r="X397" s="627">
        <v>14</v>
      </c>
      <c r="Y397" s="627">
        <v>6</v>
      </c>
      <c r="Z397" s="627">
        <v>30</v>
      </c>
      <c r="AA397" s="625" t="s">
        <v>4020</v>
      </c>
      <c r="AB397" s="625"/>
      <c r="AC397" s="625"/>
      <c r="AD397" s="625"/>
      <c r="AE397" s="625"/>
      <c r="AF397" s="625">
        <v>2002</v>
      </c>
      <c r="AG397" s="625">
        <v>2002</v>
      </c>
      <c r="AH397" s="613">
        <v>2002</v>
      </c>
      <c r="AI397" s="613"/>
      <c r="AJ397" s="613"/>
      <c r="AK397" s="613"/>
      <c r="AL397" s="613"/>
      <c r="AM397" s="613">
        <v>11190</v>
      </c>
      <c r="AN397" s="613">
        <v>11190</v>
      </c>
      <c r="AO397" s="614">
        <v>11190</v>
      </c>
      <c r="AP397" s="716"/>
      <c r="AQ397" s="170" t="s">
        <v>12898</v>
      </c>
    </row>
    <row r="398" spans="1:43" s="225" customFormat="1" ht="24" hidden="1" customHeight="1" x14ac:dyDescent="0.15">
      <c r="A398" s="715"/>
      <c r="B398" s="147"/>
      <c r="C398" s="626" t="s">
        <v>3306</v>
      </c>
      <c r="D398" s="626" t="s">
        <v>11512</v>
      </c>
      <c r="E398" s="626" t="s">
        <v>3306</v>
      </c>
      <c r="F398" s="626" t="s">
        <v>11462</v>
      </c>
      <c r="G398" s="626">
        <v>10692</v>
      </c>
      <c r="H398" s="823">
        <v>2031.42</v>
      </c>
      <c r="I398" s="626">
        <v>8125.65</v>
      </c>
      <c r="J398" s="626"/>
      <c r="K398" s="626">
        <v>736</v>
      </c>
      <c r="L398" s="626" t="s">
        <v>11513</v>
      </c>
      <c r="M398" s="626" t="s">
        <v>11514</v>
      </c>
      <c r="N398" s="626"/>
      <c r="O398" s="626">
        <v>736</v>
      </c>
      <c r="P398" s="626" t="s">
        <v>11513</v>
      </c>
      <c r="Q398" s="626" t="s">
        <v>11514</v>
      </c>
      <c r="R398" s="626">
        <v>2488.5500000000002</v>
      </c>
      <c r="S398" s="626" t="s">
        <v>11515</v>
      </c>
      <c r="T398" s="626"/>
      <c r="U398" s="626"/>
      <c r="V398" s="626"/>
      <c r="W398" s="626"/>
      <c r="X398" s="626"/>
      <c r="Y398" s="626"/>
      <c r="Z398" s="626"/>
      <c r="AA398" s="626" t="s">
        <v>11516</v>
      </c>
      <c r="AB398" s="626"/>
      <c r="AC398" s="626"/>
      <c r="AD398" s="626"/>
      <c r="AE398" s="626"/>
      <c r="AF398" s="626"/>
      <c r="AG398" s="626"/>
      <c r="AH398" s="613">
        <v>2014</v>
      </c>
      <c r="AI398" s="626"/>
      <c r="AJ398" s="626"/>
      <c r="AK398" s="626"/>
      <c r="AL398" s="626"/>
      <c r="AM398" s="626"/>
      <c r="AN398" s="626"/>
      <c r="AO398" s="626">
        <v>23227</v>
      </c>
      <c r="AP398" s="626"/>
      <c r="AQ398" s="170" t="s">
        <v>13176</v>
      </c>
    </row>
    <row r="399" spans="1:43" s="225" customFormat="1" ht="24" hidden="1" customHeight="1" x14ac:dyDescent="0.15">
      <c r="A399" s="715"/>
      <c r="B399" s="147"/>
      <c r="C399" s="625" t="s">
        <v>3168</v>
      </c>
      <c r="D399" s="625" t="s">
        <v>13181</v>
      </c>
      <c r="E399" s="625" t="s">
        <v>3168</v>
      </c>
      <c r="F399" s="625" t="s">
        <v>3168</v>
      </c>
      <c r="G399" s="626">
        <v>3306</v>
      </c>
      <c r="H399" s="626">
        <v>924</v>
      </c>
      <c r="I399" s="626">
        <v>1115</v>
      </c>
      <c r="J399" s="626" t="s">
        <v>1277</v>
      </c>
      <c r="K399" s="626" t="s">
        <v>487</v>
      </c>
      <c r="L399" s="626"/>
      <c r="M399" s="626"/>
      <c r="N399" s="626">
        <v>600</v>
      </c>
      <c r="O399" s="626">
        <v>600</v>
      </c>
      <c r="P399" s="626" t="s">
        <v>4026</v>
      </c>
      <c r="Q399" s="625" t="s">
        <v>2974</v>
      </c>
      <c r="R399" s="626"/>
      <c r="S399" s="626"/>
      <c r="T399" s="626"/>
      <c r="U399" s="627">
        <v>200</v>
      </c>
      <c r="V399" s="627">
        <v>300</v>
      </c>
      <c r="W399" s="627"/>
      <c r="X399" s="627">
        <v>1100</v>
      </c>
      <c r="Y399" s="627"/>
      <c r="Z399" s="627"/>
      <c r="AA399" s="625" t="s">
        <v>4027</v>
      </c>
      <c r="AB399" s="625"/>
      <c r="AC399" s="625"/>
      <c r="AD399" s="625"/>
      <c r="AE399" s="625"/>
      <c r="AF399" s="625"/>
      <c r="AG399" s="625"/>
      <c r="AH399" s="613">
        <v>1999</v>
      </c>
      <c r="AI399" s="613"/>
      <c r="AJ399" s="613"/>
      <c r="AK399" s="613"/>
      <c r="AL399" s="613"/>
      <c r="AM399" s="613"/>
      <c r="AN399" s="613"/>
      <c r="AO399" s="614">
        <v>1600</v>
      </c>
      <c r="AP399" s="614"/>
      <c r="AQ399" s="170" t="s">
        <v>13178</v>
      </c>
    </row>
    <row r="400" spans="1:43" s="225" customFormat="1" ht="24" hidden="1" customHeight="1" x14ac:dyDescent="0.15">
      <c r="A400" s="715"/>
      <c r="B400" s="147"/>
      <c r="C400" s="1876" t="s">
        <v>17933</v>
      </c>
      <c r="D400" s="1876" t="s">
        <v>4028</v>
      </c>
      <c r="E400" s="1876" t="s">
        <v>3168</v>
      </c>
      <c r="F400" s="1876" t="s">
        <v>2227</v>
      </c>
      <c r="G400" s="1849">
        <v>115066</v>
      </c>
      <c r="H400" s="626">
        <v>1090</v>
      </c>
      <c r="I400" s="626">
        <v>1384</v>
      </c>
      <c r="J400" s="626"/>
      <c r="K400" s="626"/>
      <c r="L400" s="626"/>
      <c r="M400" s="626"/>
      <c r="N400" s="626"/>
      <c r="O400" s="626"/>
      <c r="P400" s="626"/>
      <c r="Q400" s="625"/>
      <c r="R400" s="626">
        <v>415.65</v>
      </c>
      <c r="S400" s="626" t="s">
        <v>4029</v>
      </c>
      <c r="T400" s="626"/>
      <c r="U400" s="627"/>
      <c r="V400" s="627"/>
      <c r="W400" s="627"/>
      <c r="X400" s="627"/>
      <c r="Y400" s="627"/>
      <c r="Z400" s="627"/>
      <c r="AA400" s="625"/>
      <c r="AB400" s="625"/>
      <c r="AC400" s="625"/>
      <c r="AD400" s="625"/>
      <c r="AE400" s="625"/>
      <c r="AF400" s="625"/>
      <c r="AG400" s="625"/>
      <c r="AH400" s="613">
        <v>2011</v>
      </c>
      <c r="AI400" s="613"/>
      <c r="AJ400" s="613"/>
      <c r="AK400" s="613"/>
      <c r="AL400" s="613"/>
      <c r="AM400" s="613"/>
      <c r="AN400" s="613"/>
      <c r="AO400" s="614"/>
      <c r="AP400" s="614" t="s">
        <v>16530</v>
      </c>
      <c r="AQ400" s="170" t="s">
        <v>13179</v>
      </c>
    </row>
    <row r="401" spans="1:43" s="225" customFormat="1" ht="24" hidden="1" customHeight="1" x14ac:dyDescent="0.15">
      <c r="A401" s="715"/>
      <c r="B401" s="147"/>
      <c r="C401" s="1877"/>
      <c r="D401" s="1877"/>
      <c r="E401" s="1877"/>
      <c r="F401" s="1877"/>
      <c r="G401" s="1850"/>
      <c r="H401" s="626">
        <v>2044</v>
      </c>
      <c r="I401" s="626">
        <v>2973</v>
      </c>
      <c r="J401" s="626"/>
      <c r="K401" s="626"/>
      <c r="L401" s="626"/>
      <c r="M401" s="626"/>
      <c r="N401" s="626"/>
      <c r="O401" s="626"/>
      <c r="P401" s="626"/>
      <c r="Q401" s="625"/>
      <c r="R401" s="626">
        <v>416</v>
      </c>
      <c r="S401" s="626" t="s">
        <v>17127</v>
      </c>
      <c r="T401" s="626">
        <v>344</v>
      </c>
      <c r="U401" s="627"/>
      <c r="V401" s="627"/>
      <c r="W401" s="627"/>
      <c r="X401" s="627"/>
      <c r="Y401" s="627"/>
      <c r="Z401" s="627"/>
      <c r="AA401" s="625" t="s">
        <v>17128</v>
      </c>
      <c r="AB401" s="625"/>
      <c r="AC401" s="625"/>
      <c r="AD401" s="625"/>
      <c r="AE401" s="625"/>
      <c r="AF401" s="625"/>
      <c r="AG401" s="625"/>
      <c r="AH401" s="613">
        <v>2011</v>
      </c>
      <c r="AI401" s="613"/>
      <c r="AJ401" s="613"/>
      <c r="AK401" s="613"/>
      <c r="AL401" s="613"/>
      <c r="AM401" s="613"/>
      <c r="AN401" s="613"/>
      <c r="AO401" s="614">
        <v>8700</v>
      </c>
      <c r="AP401" s="614" t="s">
        <v>16527</v>
      </c>
      <c r="AQ401" s="170"/>
    </row>
    <row r="402" spans="1:43" s="225" customFormat="1" ht="24" hidden="1" customHeight="1" x14ac:dyDescent="0.15">
      <c r="A402" s="715"/>
      <c r="B402" s="147"/>
      <c r="C402" s="625" t="s">
        <v>15649</v>
      </c>
      <c r="D402" s="625" t="s">
        <v>15853</v>
      </c>
      <c r="E402" s="625" t="s">
        <v>3168</v>
      </c>
      <c r="F402" s="625" t="s">
        <v>15854</v>
      </c>
      <c r="G402" s="626">
        <v>16510</v>
      </c>
      <c r="H402" s="626">
        <v>7083.9</v>
      </c>
      <c r="I402" s="626">
        <v>7083.9</v>
      </c>
      <c r="J402" s="626"/>
      <c r="K402" s="626"/>
      <c r="L402" s="626"/>
      <c r="M402" s="626"/>
      <c r="N402" s="626">
        <f>O402+R402+T402</f>
        <v>2589</v>
      </c>
      <c r="O402" s="626">
        <v>1054</v>
      </c>
      <c r="P402" s="626" t="s">
        <v>17129</v>
      </c>
      <c r="Q402" s="625" t="s">
        <v>15855</v>
      </c>
      <c r="R402" s="626">
        <v>1208</v>
      </c>
      <c r="S402" s="626" t="s">
        <v>15856</v>
      </c>
      <c r="T402" s="626">
        <v>327</v>
      </c>
      <c r="U402" s="627"/>
      <c r="V402" s="627"/>
      <c r="W402" s="627"/>
      <c r="X402" s="627"/>
      <c r="Y402" s="627"/>
      <c r="Z402" s="627"/>
      <c r="AA402" s="625" t="s">
        <v>15857</v>
      </c>
      <c r="AB402" s="625"/>
      <c r="AC402" s="625"/>
      <c r="AD402" s="625"/>
      <c r="AE402" s="625"/>
      <c r="AF402" s="625"/>
      <c r="AG402" s="625"/>
      <c r="AH402" s="613">
        <v>2021</v>
      </c>
      <c r="AI402" s="613"/>
      <c r="AJ402" s="613"/>
      <c r="AK402" s="613"/>
      <c r="AL402" s="613"/>
      <c r="AM402" s="613"/>
      <c r="AN402" s="613"/>
      <c r="AO402" s="614">
        <v>32695</v>
      </c>
      <c r="AP402" s="614"/>
      <c r="AQ402" s="170" t="s">
        <v>13180</v>
      </c>
    </row>
    <row r="403" spans="1:43" s="225" customFormat="1" ht="24" hidden="1" customHeight="1" x14ac:dyDescent="0.15">
      <c r="A403" s="715"/>
      <c r="B403" s="147"/>
      <c r="C403" s="625" t="s">
        <v>3526</v>
      </c>
      <c r="D403" s="680" t="s">
        <v>4070</v>
      </c>
      <c r="E403" s="613" t="s">
        <v>3526</v>
      </c>
      <c r="F403" s="613" t="s">
        <v>3528</v>
      </c>
      <c r="G403" s="614">
        <v>22214</v>
      </c>
      <c r="H403" s="614">
        <v>3373</v>
      </c>
      <c r="I403" s="614">
        <v>4241</v>
      </c>
      <c r="J403" s="614" t="s">
        <v>1277</v>
      </c>
      <c r="K403" s="614" t="s">
        <v>487</v>
      </c>
      <c r="L403" s="614"/>
      <c r="M403" s="614"/>
      <c r="N403" s="614">
        <v>3113</v>
      </c>
      <c r="O403" s="614">
        <v>1407</v>
      </c>
      <c r="P403" s="614" t="s">
        <v>4071</v>
      </c>
      <c r="Q403" s="613" t="s">
        <v>2974</v>
      </c>
      <c r="R403" s="614">
        <v>850</v>
      </c>
      <c r="S403" s="614" t="s">
        <v>4072</v>
      </c>
      <c r="T403" s="614">
        <v>856</v>
      </c>
      <c r="U403" s="613">
        <v>6000</v>
      </c>
      <c r="V403" s="613"/>
      <c r="W403" s="613"/>
      <c r="X403" s="613">
        <v>3000</v>
      </c>
      <c r="Y403" s="613"/>
      <c r="Z403" s="613"/>
      <c r="AA403" s="613" t="s">
        <v>1352</v>
      </c>
      <c r="AB403" s="613"/>
      <c r="AC403" s="613"/>
      <c r="AD403" s="613"/>
      <c r="AE403" s="613"/>
      <c r="AF403" s="613"/>
      <c r="AG403" s="613"/>
      <c r="AH403" s="613">
        <v>2002</v>
      </c>
      <c r="AI403" s="613"/>
      <c r="AJ403" s="613"/>
      <c r="AK403" s="613"/>
      <c r="AL403" s="613"/>
      <c r="AM403" s="613"/>
      <c r="AN403" s="613"/>
      <c r="AO403" s="614">
        <v>9041</v>
      </c>
      <c r="AP403" s="614"/>
      <c r="AQ403" s="170" t="s">
        <v>3169</v>
      </c>
    </row>
    <row r="404" spans="1:43" s="225" customFormat="1" ht="24" hidden="1" customHeight="1" x14ac:dyDescent="0.15">
      <c r="A404" s="715"/>
      <c r="B404" s="147"/>
      <c r="C404" s="613" t="s">
        <v>3526</v>
      </c>
      <c r="D404" s="613" t="s">
        <v>9858</v>
      </c>
      <c r="E404" s="613" t="s">
        <v>3526</v>
      </c>
      <c r="F404" s="625" t="s">
        <v>3528</v>
      </c>
      <c r="G404" s="626">
        <v>2891</v>
      </c>
      <c r="H404" s="626">
        <v>1793</v>
      </c>
      <c r="I404" s="626">
        <v>8712</v>
      </c>
      <c r="J404" s="626"/>
      <c r="K404" s="614"/>
      <c r="L404" s="614"/>
      <c r="M404" s="614"/>
      <c r="N404" s="614">
        <v>1830</v>
      </c>
      <c r="O404" s="614">
        <v>702</v>
      </c>
      <c r="P404" s="626" t="s">
        <v>9859</v>
      </c>
      <c r="Q404" s="781" t="s">
        <v>1652</v>
      </c>
      <c r="R404" s="614">
        <v>833</v>
      </c>
      <c r="S404" s="614" t="s">
        <v>9860</v>
      </c>
      <c r="T404" s="614">
        <v>295</v>
      </c>
      <c r="U404" s="613"/>
      <c r="V404" s="613"/>
      <c r="W404" s="613"/>
      <c r="X404" s="613"/>
      <c r="Y404" s="613"/>
      <c r="Z404" s="613"/>
      <c r="AA404" s="781" t="s">
        <v>9861</v>
      </c>
      <c r="AB404" s="613"/>
      <c r="AC404" s="613"/>
      <c r="AD404" s="613"/>
      <c r="AE404" s="613"/>
      <c r="AF404" s="613"/>
      <c r="AG404" s="613"/>
      <c r="AH404" s="613">
        <v>2017</v>
      </c>
      <c r="AI404" s="613"/>
      <c r="AJ404" s="613"/>
      <c r="AK404" s="613"/>
      <c r="AL404" s="613"/>
      <c r="AM404" s="613"/>
      <c r="AN404" s="613"/>
      <c r="AO404" s="614">
        <v>19373</v>
      </c>
      <c r="AP404" s="614"/>
      <c r="AQ404" s="170" t="s">
        <v>13182</v>
      </c>
    </row>
    <row r="405" spans="1:43" s="884" customFormat="1" ht="24" hidden="1" customHeight="1" x14ac:dyDescent="0.15">
      <c r="A405" s="715"/>
      <c r="B405" s="147"/>
      <c r="C405" s="613" t="s">
        <v>3526</v>
      </c>
      <c r="D405" s="680" t="s">
        <v>17130</v>
      </c>
      <c r="E405" s="613" t="s">
        <v>3526</v>
      </c>
      <c r="F405" s="613" t="s">
        <v>3528</v>
      </c>
      <c r="G405" s="614">
        <v>1720</v>
      </c>
      <c r="H405" s="614"/>
      <c r="I405" s="614">
        <v>5739</v>
      </c>
      <c r="J405" s="614"/>
      <c r="K405" s="614"/>
      <c r="L405" s="614"/>
      <c r="M405" s="614"/>
      <c r="N405" s="614">
        <f>SUM(O405,R405)</f>
        <v>2213</v>
      </c>
      <c r="O405" s="614">
        <v>856</v>
      </c>
      <c r="P405" s="626" t="s">
        <v>17131</v>
      </c>
      <c r="Q405" s="613" t="s">
        <v>15757</v>
      </c>
      <c r="R405" s="614">
        <v>1357</v>
      </c>
      <c r="S405" s="614" t="s">
        <v>17132</v>
      </c>
      <c r="T405" s="614">
        <v>0</v>
      </c>
      <c r="U405" s="613"/>
      <c r="V405" s="613"/>
      <c r="W405" s="613"/>
      <c r="X405" s="613"/>
      <c r="Y405" s="613"/>
      <c r="Z405" s="613"/>
      <c r="AA405" s="613" t="s">
        <v>17133</v>
      </c>
      <c r="AB405" s="613"/>
      <c r="AC405" s="613"/>
      <c r="AD405" s="613"/>
      <c r="AE405" s="613"/>
      <c r="AF405" s="613"/>
      <c r="AG405" s="613"/>
      <c r="AH405" s="613">
        <v>2021</v>
      </c>
      <c r="AI405" s="613"/>
      <c r="AJ405" s="613"/>
      <c r="AK405" s="613"/>
      <c r="AL405" s="613"/>
      <c r="AM405" s="613"/>
      <c r="AN405" s="613"/>
      <c r="AO405" s="614"/>
      <c r="AP405" s="614" t="s">
        <v>17078</v>
      </c>
      <c r="AQ405" s="170"/>
    </row>
    <row r="406" spans="1:43" s="884" customFormat="1" ht="24" hidden="1" customHeight="1" x14ac:dyDescent="0.15">
      <c r="A406" s="715"/>
      <c r="B406" s="147"/>
      <c r="C406" s="613" t="s">
        <v>3526</v>
      </c>
      <c r="D406" s="680" t="s">
        <v>17134</v>
      </c>
      <c r="E406" s="613" t="s">
        <v>3526</v>
      </c>
      <c r="F406" s="613" t="s">
        <v>3528</v>
      </c>
      <c r="G406" s="614">
        <v>5480</v>
      </c>
      <c r="H406" s="614"/>
      <c r="I406" s="614">
        <v>7508</v>
      </c>
      <c r="J406" s="614"/>
      <c r="K406" s="614"/>
      <c r="L406" s="614"/>
      <c r="M406" s="614"/>
      <c r="N406" s="614">
        <v>708</v>
      </c>
      <c r="O406" s="614" t="s">
        <v>17135</v>
      </c>
      <c r="P406" s="614" t="s">
        <v>17135</v>
      </c>
      <c r="Q406" s="614" t="s">
        <v>17135</v>
      </c>
      <c r="R406" s="614">
        <v>708</v>
      </c>
      <c r="S406" s="614" t="s">
        <v>17132</v>
      </c>
      <c r="T406" s="614">
        <v>208</v>
      </c>
      <c r="U406" s="613"/>
      <c r="V406" s="613"/>
      <c r="W406" s="613"/>
      <c r="X406" s="613"/>
      <c r="Y406" s="613"/>
      <c r="Z406" s="613"/>
      <c r="AA406" s="613" t="s">
        <v>17136</v>
      </c>
      <c r="AB406" s="613"/>
      <c r="AC406" s="613"/>
      <c r="AD406" s="613"/>
      <c r="AE406" s="613"/>
      <c r="AF406" s="613"/>
      <c r="AG406" s="613"/>
      <c r="AH406" s="613">
        <v>2021</v>
      </c>
      <c r="AI406" s="613"/>
      <c r="AJ406" s="613"/>
      <c r="AK406" s="613"/>
      <c r="AL406" s="613"/>
      <c r="AM406" s="613"/>
      <c r="AN406" s="613"/>
      <c r="AO406" s="614"/>
      <c r="AP406" s="614" t="s">
        <v>17078</v>
      </c>
      <c r="AQ406" s="170"/>
    </row>
    <row r="407" spans="1:43" s="225" customFormat="1" ht="24" hidden="1" customHeight="1" x14ac:dyDescent="0.15">
      <c r="A407" s="715"/>
      <c r="B407" s="147"/>
      <c r="C407" s="625" t="s">
        <v>1004</v>
      </c>
      <c r="D407" s="625" t="s">
        <v>4030</v>
      </c>
      <c r="E407" s="625" t="s">
        <v>1004</v>
      </c>
      <c r="F407" s="625" t="s">
        <v>1004</v>
      </c>
      <c r="G407" s="626">
        <v>5796</v>
      </c>
      <c r="H407" s="626">
        <v>1157</v>
      </c>
      <c r="I407" s="626">
        <v>1382</v>
      </c>
      <c r="J407" s="626"/>
      <c r="K407" s="626"/>
      <c r="L407" s="626"/>
      <c r="M407" s="626"/>
      <c r="N407" s="626">
        <v>1098</v>
      </c>
      <c r="O407" s="626">
        <v>1098</v>
      </c>
      <c r="P407" s="626" t="s">
        <v>4031</v>
      </c>
      <c r="Q407" s="625" t="s">
        <v>1593</v>
      </c>
      <c r="R407" s="626"/>
      <c r="S407" s="626"/>
      <c r="T407" s="626"/>
      <c r="U407" s="627"/>
      <c r="V407" s="627"/>
      <c r="W407" s="627"/>
      <c r="X407" s="627"/>
      <c r="Y407" s="627"/>
      <c r="Z407" s="627"/>
      <c r="AA407" s="625"/>
      <c r="AB407" s="625">
        <v>2007</v>
      </c>
      <c r="AC407" s="625">
        <v>3600</v>
      </c>
      <c r="AD407" s="625"/>
      <c r="AE407" s="625"/>
      <c r="AF407" s="625"/>
      <c r="AG407" s="625"/>
      <c r="AH407" s="613">
        <v>2007</v>
      </c>
      <c r="AI407" s="613"/>
      <c r="AJ407" s="613"/>
      <c r="AK407" s="613"/>
      <c r="AL407" s="613"/>
      <c r="AM407" s="613"/>
      <c r="AN407" s="613"/>
      <c r="AO407" s="614">
        <v>3600</v>
      </c>
      <c r="AP407" s="614"/>
      <c r="AQ407" s="170" t="s">
        <v>13183</v>
      </c>
    </row>
    <row r="408" spans="1:43" s="225" customFormat="1" ht="24" hidden="1" customHeight="1" x14ac:dyDescent="0.15">
      <c r="A408" s="715"/>
      <c r="B408" s="147"/>
      <c r="C408" s="625" t="s">
        <v>1004</v>
      </c>
      <c r="D408" s="625" t="s">
        <v>4032</v>
      </c>
      <c r="E408" s="625" t="s">
        <v>1004</v>
      </c>
      <c r="F408" s="625" t="s">
        <v>1004</v>
      </c>
      <c r="G408" s="626">
        <v>9991</v>
      </c>
      <c r="H408" s="626">
        <v>1276</v>
      </c>
      <c r="I408" s="626">
        <v>1615</v>
      </c>
      <c r="J408" s="626"/>
      <c r="K408" s="626"/>
      <c r="L408" s="626"/>
      <c r="M408" s="626"/>
      <c r="N408" s="626">
        <v>1475</v>
      </c>
      <c r="O408" s="626">
        <v>1475</v>
      </c>
      <c r="P408" s="626" t="s">
        <v>4033</v>
      </c>
      <c r="Q408" s="625" t="s">
        <v>1593</v>
      </c>
      <c r="R408" s="626"/>
      <c r="S408" s="626"/>
      <c r="T408" s="626"/>
      <c r="U408" s="627"/>
      <c r="V408" s="627"/>
      <c r="W408" s="627"/>
      <c r="X408" s="627"/>
      <c r="Y408" s="627"/>
      <c r="Z408" s="627"/>
      <c r="AA408" s="625"/>
      <c r="AB408" s="625">
        <v>2010</v>
      </c>
      <c r="AC408" s="625">
        <v>3400</v>
      </c>
      <c r="AD408" s="625"/>
      <c r="AE408" s="625"/>
      <c r="AF408" s="625"/>
      <c r="AG408" s="625"/>
      <c r="AH408" s="613">
        <v>2005</v>
      </c>
      <c r="AI408" s="613"/>
      <c r="AJ408" s="613"/>
      <c r="AK408" s="613"/>
      <c r="AL408" s="613"/>
      <c r="AM408" s="613"/>
      <c r="AN408" s="613"/>
      <c r="AO408" s="614">
        <v>3500</v>
      </c>
      <c r="AP408" s="614"/>
      <c r="AQ408" s="170" t="s">
        <v>13184</v>
      </c>
    </row>
    <row r="409" spans="1:43" s="225" customFormat="1" ht="24" hidden="1" customHeight="1" x14ac:dyDescent="0.15">
      <c r="A409" s="624"/>
      <c r="B409" s="147"/>
      <c r="C409" s="293" t="s">
        <v>1004</v>
      </c>
      <c r="D409" s="625" t="s">
        <v>4034</v>
      </c>
      <c r="E409" s="625" t="s">
        <v>1004</v>
      </c>
      <c r="F409" s="625" t="s">
        <v>1004</v>
      </c>
      <c r="G409" s="626">
        <v>4757</v>
      </c>
      <c r="H409" s="626">
        <v>1532</v>
      </c>
      <c r="I409" s="626">
        <v>1705</v>
      </c>
      <c r="J409" s="626"/>
      <c r="K409" s="626"/>
      <c r="L409" s="626"/>
      <c r="M409" s="626"/>
      <c r="N409" s="626">
        <v>704</v>
      </c>
      <c r="O409" s="626">
        <v>704</v>
      </c>
      <c r="P409" s="626" t="s">
        <v>4035</v>
      </c>
      <c r="Q409" s="625" t="s">
        <v>1593</v>
      </c>
      <c r="R409" s="626"/>
      <c r="S409" s="626"/>
      <c r="T409" s="626">
        <v>158</v>
      </c>
      <c r="U409" s="627"/>
      <c r="V409" s="627"/>
      <c r="W409" s="627"/>
      <c r="X409" s="627"/>
      <c r="Y409" s="627"/>
      <c r="Z409" s="627"/>
      <c r="AA409" s="625"/>
      <c r="AB409" s="625">
        <v>2010</v>
      </c>
      <c r="AC409" s="625">
        <v>4700</v>
      </c>
      <c r="AD409" s="625"/>
      <c r="AE409" s="625"/>
      <c r="AF409" s="625"/>
      <c r="AG409" s="625"/>
      <c r="AH409" s="613">
        <v>2010</v>
      </c>
      <c r="AI409" s="613"/>
      <c r="AJ409" s="613"/>
      <c r="AK409" s="613"/>
      <c r="AL409" s="613"/>
      <c r="AM409" s="613"/>
      <c r="AN409" s="613"/>
      <c r="AO409" s="614">
        <v>3400</v>
      </c>
      <c r="AP409" s="614"/>
      <c r="AQ409" s="170" t="s">
        <v>13185</v>
      </c>
    </row>
    <row r="410" spans="1:43" s="225" customFormat="1" ht="24" hidden="1" customHeight="1" x14ac:dyDescent="0.15">
      <c r="A410" s="624"/>
      <c r="B410" s="147"/>
      <c r="C410" s="625" t="s">
        <v>1004</v>
      </c>
      <c r="D410" s="625" t="s">
        <v>4036</v>
      </c>
      <c r="E410" s="625" t="s">
        <v>1004</v>
      </c>
      <c r="F410" s="625" t="s">
        <v>1004</v>
      </c>
      <c r="G410" s="626">
        <v>7169</v>
      </c>
      <c r="H410" s="626">
        <v>1407</v>
      </c>
      <c r="I410" s="626">
        <v>1694</v>
      </c>
      <c r="J410" s="626">
        <v>7878</v>
      </c>
      <c r="K410" s="626"/>
      <c r="L410" s="626"/>
      <c r="M410" s="626"/>
      <c r="N410" s="626">
        <v>711</v>
      </c>
      <c r="O410" s="626">
        <v>711</v>
      </c>
      <c r="P410" s="626" t="s">
        <v>4037</v>
      </c>
      <c r="Q410" s="625" t="s">
        <v>1593</v>
      </c>
      <c r="R410" s="626"/>
      <c r="S410" s="626"/>
      <c r="T410" s="626">
        <v>181</v>
      </c>
      <c r="U410" s="627"/>
      <c r="V410" s="627"/>
      <c r="W410" s="627"/>
      <c r="X410" s="627"/>
      <c r="Y410" s="627"/>
      <c r="Z410" s="627"/>
      <c r="AA410" s="625"/>
      <c r="AB410" s="625">
        <v>2011</v>
      </c>
      <c r="AC410" s="625">
        <v>5500</v>
      </c>
      <c r="AD410" s="625"/>
      <c r="AE410" s="625"/>
      <c r="AF410" s="625"/>
      <c r="AG410" s="625"/>
      <c r="AH410" s="613">
        <v>2010</v>
      </c>
      <c r="AI410" s="613"/>
      <c r="AJ410" s="613"/>
      <c r="AK410" s="613"/>
      <c r="AL410" s="613"/>
      <c r="AM410" s="613"/>
      <c r="AN410" s="613"/>
      <c r="AO410" s="614">
        <v>4700</v>
      </c>
      <c r="AP410" s="614"/>
      <c r="AQ410" s="170" t="s">
        <v>13186</v>
      </c>
    </row>
    <row r="411" spans="1:43" s="225" customFormat="1" ht="24" hidden="1" customHeight="1" x14ac:dyDescent="0.15">
      <c r="A411" s="624"/>
      <c r="B411" s="147"/>
      <c r="C411" s="625" t="s">
        <v>1004</v>
      </c>
      <c r="D411" s="293" t="s">
        <v>4038</v>
      </c>
      <c r="E411" s="293" t="s">
        <v>1004</v>
      </c>
      <c r="F411" s="293" t="s">
        <v>12460</v>
      </c>
      <c r="G411" s="626">
        <v>7400</v>
      </c>
      <c r="H411" s="626">
        <v>1473.98</v>
      </c>
      <c r="I411" s="626">
        <v>1993.66</v>
      </c>
      <c r="J411" s="626" t="s">
        <v>1277</v>
      </c>
      <c r="K411" s="297" t="s">
        <v>487</v>
      </c>
      <c r="L411" s="297"/>
      <c r="M411" s="297"/>
      <c r="N411" s="297">
        <v>1815</v>
      </c>
      <c r="O411" s="297">
        <v>1815.36</v>
      </c>
      <c r="P411" s="626" t="s">
        <v>4039</v>
      </c>
      <c r="Q411" s="293" t="s">
        <v>4040</v>
      </c>
      <c r="R411" s="297"/>
      <c r="S411" s="297"/>
      <c r="T411" s="297"/>
      <c r="U411" s="604">
        <v>6000</v>
      </c>
      <c r="V411" s="604"/>
      <c r="W411" s="604"/>
      <c r="X411" s="604">
        <v>3000</v>
      </c>
      <c r="Y411" s="604"/>
      <c r="Z411" s="604"/>
      <c r="AA411" s="293" t="s">
        <v>2395</v>
      </c>
      <c r="AB411" s="293">
        <v>2011</v>
      </c>
      <c r="AC411" s="293">
        <v>4500</v>
      </c>
      <c r="AD411" s="293"/>
      <c r="AE411" s="293"/>
      <c r="AF411" s="293"/>
      <c r="AG411" s="293"/>
      <c r="AH411" s="613">
        <v>2011</v>
      </c>
      <c r="AI411" s="140"/>
      <c r="AJ411" s="140"/>
      <c r="AK411" s="140"/>
      <c r="AL411" s="140"/>
      <c r="AM411" s="140"/>
      <c r="AN411" s="140"/>
      <c r="AO411" s="614">
        <v>5500</v>
      </c>
      <c r="AP411" s="614"/>
      <c r="AQ411" s="170" t="s">
        <v>13187</v>
      </c>
    </row>
    <row r="412" spans="1:43" s="225" customFormat="1" ht="24" hidden="1" customHeight="1" x14ac:dyDescent="0.15">
      <c r="A412" s="624"/>
      <c r="B412" s="147"/>
      <c r="C412" s="293" t="s">
        <v>1004</v>
      </c>
      <c r="D412" s="625" t="s">
        <v>4041</v>
      </c>
      <c r="E412" s="625" t="s">
        <v>1004</v>
      </c>
      <c r="F412" s="625" t="s">
        <v>1004</v>
      </c>
      <c r="G412" s="626">
        <v>6710</v>
      </c>
      <c r="H412" s="626">
        <v>1331</v>
      </c>
      <c r="I412" s="626">
        <v>1665</v>
      </c>
      <c r="J412" s="626"/>
      <c r="K412" s="626"/>
      <c r="L412" s="626"/>
      <c r="M412" s="626"/>
      <c r="N412" s="626">
        <v>1252</v>
      </c>
      <c r="O412" s="626">
        <v>1252.49</v>
      </c>
      <c r="P412" s="626" t="s">
        <v>4042</v>
      </c>
      <c r="Q412" s="625" t="s">
        <v>4043</v>
      </c>
      <c r="R412" s="626"/>
      <c r="S412" s="626"/>
      <c r="T412" s="626">
        <v>231</v>
      </c>
      <c r="U412" s="627"/>
      <c r="V412" s="627"/>
      <c r="W412" s="627"/>
      <c r="X412" s="627"/>
      <c r="Y412" s="627"/>
      <c r="Z412" s="627"/>
      <c r="AA412" s="625" t="s">
        <v>4044</v>
      </c>
      <c r="AB412" s="625">
        <v>2012</v>
      </c>
      <c r="AC412" s="625">
        <v>6700</v>
      </c>
      <c r="AD412" s="625"/>
      <c r="AE412" s="625"/>
      <c r="AF412" s="625"/>
      <c r="AG412" s="625"/>
      <c r="AH412" s="613">
        <v>2011</v>
      </c>
      <c r="AI412" s="613"/>
      <c r="AJ412" s="613"/>
      <c r="AK412" s="613"/>
      <c r="AL412" s="613"/>
      <c r="AM412" s="613"/>
      <c r="AN412" s="613"/>
      <c r="AO412" s="614">
        <v>4500</v>
      </c>
      <c r="AP412" s="614"/>
      <c r="AQ412" s="170" t="s">
        <v>13188</v>
      </c>
    </row>
    <row r="413" spans="1:43" s="225" customFormat="1" ht="24" hidden="1" customHeight="1" x14ac:dyDescent="0.15">
      <c r="A413" s="624" t="s">
        <v>336</v>
      </c>
      <c r="B413" s="147"/>
      <c r="C413" s="293" t="s">
        <v>1004</v>
      </c>
      <c r="D413" s="625" t="s">
        <v>4045</v>
      </c>
      <c r="E413" s="625" t="s">
        <v>1004</v>
      </c>
      <c r="F413" s="625" t="s">
        <v>1004</v>
      </c>
      <c r="G413" s="626">
        <v>9673</v>
      </c>
      <c r="H413" s="626">
        <v>1534</v>
      </c>
      <c r="I413" s="626">
        <v>1792</v>
      </c>
      <c r="J413" s="626"/>
      <c r="K413" s="626"/>
      <c r="L413" s="626"/>
      <c r="M413" s="626"/>
      <c r="N413" s="626">
        <v>828</v>
      </c>
      <c r="O413" s="626">
        <v>828</v>
      </c>
      <c r="P413" s="626" t="s">
        <v>4046</v>
      </c>
      <c r="Q413" s="625" t="s">
        <v>1593</v>
      </c>
      <c r="R413" s="626"/>
      <c r="S413" s="626"/>
      <c r="T413" s="626">
        <v>150</v>
      </c>
      <c r="U413" s="627"/>
      <c r="V413" s="627"/>
      <c r="W413" s="627"/>
      <c r="X413" s="627"/>
      <c r="Y413" s="627"/>
      <c r="Z413" s="627"/>
      <c r="AA413" s="625" t="s">
        <v>1594</v>
      </c>
      <c r="AB413" s="625">
        <v>2013</v>
      </c>
      <c r="AC413" s="625">
        <v>5800</v>
      </c>
      <c r="AD413" s="625"/>
      <c r="AE413" s="625"/>
      <c r="AF413" s="625"/>
      <c r="AG413" s="625"/>
      <c r="AH413" s="613">
        <v>2012</v>
      </c>
      <c r="AI413" s="613"/>
      <c r="AJ413" s="613"/>
      <c r="AK413" s="613"/>
      <c r="AL413" s="613"/>
      <c r="AM413" s="613"/>
      <c r="AN413" s="613"/>
      <c r="AO413" s="614">
        <v>6700</v>
      </c>
      <c r="AP413" s="614"/>
      <c r="AQ413" s="170" t="s">
        <v>13189</v>
      </c>
    </row>
    <row r="414" spans="1:43" s="225" customFormat="1" ht="24" hidden="1" customHeight="1" x14ac:dyDescent="0.15">
      <c r="A414" s="624"/>
      <c r="B414" s="147"/>
      <c r="C414" s="625" t="s">
        <v>1004</v>
      </c>
      <c r="D414" s="293" t="s">
        <v>4047</v>
      </c>
      <c r="E414" s="293" t="s">
        <v>1004</v>
      </c>
      <c r="F414" s="293" t="s">
        <v>1004</v>
      </c>
      <c r="G414" s="626">
        <v>7700</v>
      </c>
      <c r="H414" s="626">
        <v>1514</v>
      </c>
      <c r="I414" s="626">
        <v>1668</v>
      </c>
      <c r="J414" s="626"/>
      <c r="K414" s="297"/>
      <c r="L414" s="297"/>
      <c r="M414" s="297"/>
      <c r="N414" s="297">
        <v>828</v>
      </c>
      <c r="O414" s="297">
        <v>892</v>
      </c>
      <c r="P414" s="626" t="s">
        <v>1956</v>
      </c>
      <c r="Q414" s="293" t="s">
        <v>1593</v>
      </c>
      <c r="R414" s="297"/>
      <c r="S414" s="297"/>
      <c r="T414" s="297">
        <v>142</v>
      </c>
      <c r="U414" s="604"/>
      <c r="V414" s="604"/>
      <c r="W414" s="604"/>
      <c r="X414" s="604"/>
      <c r="Y414" s="604"/>
      <c r="Z414" s="604"/>
      <c r="AA414" s="293" t="s">
        <v>1594</v>
      </c>
      <c r="AB414" s="293">
        <v>2014</v>
      </c>
      <c r="AC414" s="293">
        <v>7400</v>
      </c>
      <c r="AD414" s="293"/>
      <c r="AE414" s="293"/>
      <c r="AF414" s="293"/>
      <c r="AG414" s="293"/>
      <c r="AH414" s="613">
        <v>2013</v>
      </c>
      <c r="AI414" s="140"/>
      <c r="AJ414" s="140"/>
      <c r="AK414" s="140"/>
      <c r="AL414" s="140"/>
      <c r="AM414" s="140"/>
      <c r="AN414" s="140"/>
      <c r="AO414" s="614">
        <v>5800</v>
      </c>
      <c r="AP414" s="614"/>
      <c r="AQ414" s="170" t="s">
        <v>13190</v>
      </c>
    </row>
    <row r="415" spans="1:43" s="225" customFormat="1" ht="24" hidden="1" customHeight="1" x14ac:dyDescent="0.15">
      <c r="A415" s="624"/>
      <c r="B415" s="147"/>
      <c r="C415" s="613" t="s">
        <v>1004</v>
      </c>
      <c r="D415" s="376" t="s">
        <v>4048</v>
      </c>
      <c r="E415" s="376" t="s">
        <v>1004</v>
      </c>
      <c r="F415" s="293" t="s">
        <v>1004</v>
      </c>
      <c r="G415" s="626">
        <v>7016</v>
      </c>
      <c r="H415" s="626">
        <v>1931</v>
      </c>
      <c r="I415" s="626">
        <v>2902</v>
      </c>
      <c r="J415" s="626"/>
      <c r="K415" s="443"/>
      <c r="L415" s="443"/>
      <c r="M415" s="443"/>
      <c r="N415" s="443">
        <v>828</v>
      </c>
      <c r="O415" s="443">
        <v>1394</v>
      </c>
      <c r="P415" s="626" t="s">
        <v>4049</v>
      </c>
      <c r="Q415" s="782" t="s">
        <v>1593</v>
      </c>
      <c r="R415" s="443"/>
      <c r="S415" s="443"/>
      <c r="T415" s="443">
        <v>182</v>
      </c>
      <c r="U415" s="376"/>
      <c r="V415" s="376"/>
      <c r="W415" s="376"/>
      <c r="X415" s="376"/>
      <c r="Y415" s="376"/>
      <c r="Z415" s="376"/>
      <c r="AA415" s="782" t="s">
        <v>1594</v>
      </c>
      <c r="AB415" s="376">
        <v>2016</v>
      </c>
      <c r="AC415" s="376">
        <v>7260</v>
      </c>
      <c r="AD415" s="376"/>
      <c r="AE415" s="376"/>
      <c r="AF415" s="376"/>
      <c r="AG415" s="376"/>
      <c r="AH415" s="613">
        <v>2014</v>
      </c>
      <c r="AI415" s="140"/>
      <c r="AJ415" s="140"/>
      <c r="AK415" s="140"/>
      <c r="AL415" s="140"/>
      <c r="AM415" s="140"/>
      <c r="AN415" s="140"/>
      <c r="AO415" s="614">
        <v>7400</v>
      </c>
      <c r="AP415" s="614"/>
      <c r="AQ415" s="170" t="s">
        <v>13191</v>
      </c>
    </row>
    <row r="416" spans="1:43" s="225" customFormat="1" ht="24" hidden="1" customHeight="1" x14ac:dyDescent="0.15">
      <c r="A416" s="624"/>
      <c r="B416" s="147"/>
      <c r="C416" s="625" t="s">
        <v>1004</v>
      </c>
      <c r="D416" s="625" t="s">
        <v>4050</v>
      </c>
      <c r="E416" s="625" t="s">
        <v>1004</v>
      </c>
      <c r="F416" s="625" t="s">
        <v>1004</v>
      </c>
      <c r="G416" s="626">
        <v>5540</v>
      </c>
      <c r="H416" s="626">
        <v>2134</v>
      </c>
      <c r="I416" s="626">
        <v>2887</v>
      </c>
      <c r="J416" s="626"/>
      <c r="K416" s="626"/>
      <c r="L416" s="626"/>
      <c r="M416" s="626"/>
      <c r="N416" s="626"/>
      <c r="O416" s="626">
        <v>1856</v>
      </c>
      <c r="P416" s="626" t="s">
        <v>4051</v>
      </c>
      <c r="Q416" s="625" t="s">
        <v>487</v>
      </c>
      <c r="R416" s="626"/>
      <c r="S416" s="626"/>
      <c r="T416" s="626">
        <v>163</v>
      </c>
      <c r="U416" s="627"/>
      <c r="V416" s="627"/>
      <c r="W416" s="627"/>
      <c r="X416" s="627"/>
      <c r="Y416" s="627"/>
      <c r="Z416" s="627"/>
      <c r="AA416" s="625" t="s">
        <v>4052</v>
      </c>
      <c r="AB416" s="625">
        <v>2009</v>
      </c>
      <c r="AC416" s="625">
        <v>2690</v>
      </c>
      <c r="AD416" s="625"/>
      <c r="AE416" s="625"/>
      <c r="AF416" s="625"/>
      <c r="AG416" s="625"/>
      <c r="AH416" s="613">
        <v>2016</v>
      </c>
      <c r="AI416" s="613"/>
      <c r="AJ416" s="613"/>
      <c r="AK416" s="613"/>
      <c r="AL416" s="613"/>
      <c r="AM416" s="613"/>
      <c r="AN416" s="613"/>
      <c r="AO416" s="614">
        <v>7260</v>
      </c>
      <c r="AP416" s="614"/>
      <c r="AQ416" s="170" t="s">
        <v>13189</v>
      </c>
    </row>
    <row r="417" spans="1:43" s="225" customFormat="1" ht="24" hidden="1" customHeight="1" x14ac:dyDescent="0.15">
      <c r="A417" s="624"/>
      <c r="B417" s="147"/>
      <c r="C417" s="625" t="s">
        <v>1004</v>
      </c>
      <c r="D417" s="680" t="s">
        <v>4053</v>
      </c>
      <c r="E417" s="613" t="s">
        <v>1004</v>
      </c>
      <c r="F417" s="613" t="s">
        <v>1004</v>
      </c>
      <c r="G417" s="614">
        <v>3284</v>
      </c>
      <c r="H417" s="614">
        <v>478</v>
      </c>
      <c r="I417" s="614">
        <v>957</v>
      </c>
      <c r="J417" s="614"/>
      <c r="K417" s="614"/>
      <c r="L417" s="614"/>
      <c r="M417" s="614"/>
      <c r="N417" s="614">
        <v>828</v>
      </c>
      <c r="O417" s="614">
        <v>200</v>
      </c>
      <c r="P417" s="614" t="s">
        <v>4054</v>
      </c>
      <c r="Q417" s="613" t="s">
        <v>1295</v>
      </c>
      <c r="R417" s="614"/>
      <c r="S417" s="614"/>
      <c r="T417" s="614">
        <v>200</v>
      </c>
      <c r="U417" s="613"/>
      <c r="V417" s="613"/>
      <c r="W417" s="613"/>
      <c r="X417" s="613"/>
      <c r="Y417" s="613"/>
      <c r="Z417" s="613"/>
      <c r="AA417" s="613" t="s">
        <v>4055</v>
      </c>
      <c r="AB417" s="613">
        <v>2008</v>
      </c>
      <c r="AC417" s="613"/>
      <c r="AD417" s="613"/>
      <c r="AE417" s="613"/>
      <c r="AF417" s="613"/>
      <c r="AG417" s="613"/>
      <c r="AH417" s="613">
        <v>2009</v>
      </c>
      <c r="AI417" s="613"/>
      <c r="AJ417" s="613"/>
      <c r="AK417" s="613"/>
      <c r="AL417" s="613"/>
      <c r="AM417" s="613"/>
      <c r="AN417" s="613"/>
      <c r="AO417" s="614">
        <v>2690</v>
      </c>
      <c r="AP417" s="614"/>
      <c r="AQ417" s="170" t="s">
        <v>13192</v>
      </c>
    </row>
    <row r="418" spans="1:43" s="225" customFormat="1" ht="24" hidden="1" customHeight="1" x14ac:dyDescent="0.15">
      <c r="A418" s="624"/>
      <c r="B418" s="147"/>
      <c r="C418" s="625" t="s">
        <v>1004</v>
      </c>
      <c r="D418" s="680" t="s">
        <v>9856</v>
      </c>
      <c r="E418" s="613" t="s">
        <v>1004</v>
      </c>
      <c r="F418" s="613" t="s">
        <v>12460</v>
      </c>
      <c r="G418" s="614">
        <v>5732</v>
      </c>
      <c r="H418" s="614">
        <v>970</v>
      </c>
      <c r="I418" s="614">
        <v>970</v>
      </c>
      <c r="J418" s="614"/>
      <c r="K418" s="614"/>
      <c r="L418" s="614"/>
      <c r="M418" s="614"/>
      <c r="N418" s="614"/>
      <c r="O418" s="614"/>
      <c r="P418" s="614"/>
      <c r="Q418" s="613" t="s">
        <v>9857</v>
      </c>
      <c r="R418" s="614"/>
      <c r="S418" s="614"/>
      <c r="T418" s="614"/>
      <c r="U418" s="613"/>
      <c r="V418" s="613"/>
      <c r="W418" s="613"/>
      <c r="X418" s="613"/>
      <c r="Y418" s="613"/>
      <c r="Z418" s="613"/>
      <c r="AA418" s="613"/>
      <c r="AB418" s="613"/>
      <c r="AC418" s="613"/>
      <c r="AD418" s="613"/>
      <c r="AE418" s="613"/>
      <c r="AF418" s="613"/>
      <c r="AG418" s="613"/>
      <c r="AH418" s="613">
        <v>2008</v>
      </c>
      <c r="AI418" s="613"/>
      <c r="AJ418" s="613"/>
      <c r="AK418" s="613"/>
      <c r="AL418" s="613"/>
      <c r="AM418" s="613"/>
      <c r="AN418" s="613"/>
      <c r="AO418" s="614"/>
      <c r="AP418" s="614"/>
      <c r="AQ418" s="170" t="s">
        <v>13193</v>
      </c>
    </row>
    <row r="419" spans="1:43" s="225" customFormat="1" ht="24" hidden="1" customHeight="1" x14ac:dyDescent="0.15">
      <c r="A419" s="760"/>
      <c r="B419" s="147"/>
      <c r="C419" s="625" t="s">
        <v>3327</v>
      </c>
      <c r="D419" s="625" t="s">
        <v>4088</v>
      </c>
      <c r="E419" s="625" t="s">
        <v>3327</v>
      </c>
      <c r="F419" s="625" t="s">
        <v>4089</v>
      </c>
      <c r="G419" s="626">
        <v>4250</v>
      </c>
      <c r="H419" s="626">
        <v>682</v>
      </c>
      <c r="I419" s="626">
        <v>1846</v>
      </c>
      <c r="J419" s="626" t="s">
        <v>487</v>
      </c>
      <c r="K419" s="626" t="s">
        <v>1277</v>
      </c>
      <c r="L419" s="626"/>
      <c r="M419" s="626"/>
      <c r="N419" s="626">
        <v>252</v>
      </c>
      <c r="O419" s="626">
        <v>252</v>
      </c>
      <c r="P419" s="626" t="s">
        <v>4090</v>
      </c>
      <c r="Q419" s="625" t="s">
        <v>2058</v>
      </c>
      <c r="R419" s="626"/>
      <c r="S419" s="626"/>
      <c r="T419" s="626"/>
      <c r="U419" s="627">
        <v>2802</v>
      </c>
      <c r="V419" s="627">
        <v>2100</v>
      </c>
      <c r="W419" s="627">
        <v>0</v>
      </c>
      <c r="X419" s="627">
        <v>1100</v>
      </c>
      <c r="Y419" s="627"/>
      <c r="Z419" s="627"/>
      <c r="AA419" s="625" t="s">
        <v>4091</v>
      </c>
      <c r="AB419" s="625"/>
      <c r="AC419" s="625"/>
      <c r="AD419" s="625"/>
      <c r="AE419" s="625"/>
      <c r="AF419" s="625"/>
      <c r="AG419" s="625"/>
      <c r="AH419" s="613">
        <v>2001</v>
      </c>
      <c r="AI419" s="613"/>
      <c r="AJ419" s="613"/>
      <c r="AK419" s="613"/>
      <c r="AL419" s="613"/>
      <c r="AM419" s="613"/>
      <c r="AN419" s="613"/>
      <c r="AO419" s="614">
        <v>3790</v>
      </c>
      <c r="AP419" s="614"/>
      <c r="AQ419" s="170" t="s">
        <v>13194</v>
      </c>
    </row>
    <row r="420" spans="1:43" s="225" customFormat="1" ht="24" hidden="1" customHeight="1" x14ac:dyDescent="0.15">
      <c r="A420" s="760"/>
      <c r="B420" s="147"/>
      <c r="C420" s="625" t="s">
        <v>3327</v>
      </c>
      <c r="D420" s="625" t="s">
        <v>4092</v>
      </c>
      <c r="E420" s="625" t="s">
        <v>3327</v>
      </c>
      <c r="F420" s="625" t="s">
        <v>2906</v>
      </c>
      <c r="G420" s="626">
        <v>51520</v>
      </c>
      <c r="H420" s="626">
        <v>1940</v>
      </c>
      <c r="I420" s="626">
        <v>4981</v>
      </c>
      <c r="J420" s="626"/>
      <c r="K420" s="626"/>
      <c r="L420" s="626"/>
      <c r="M420" s="626"/>
      <c r="N420" s="626">
        <v>2171</v>
      </c>
      <c r="O420" s="626">
        <v>783</v>
      </c>
      <c r="P420" s="626" t="s">
        <v>4093</v>
      </c>
      <c r="Q420" s="625" t="s">
        <v>4094</v>
      </c>
      <c r="R420" s="626">
        <v>1184</v>
      </c>
      <c r="S420" s="626" t="s">
        <v>4095</v>
      </c>
      <c r="T420" s="626">
        <v>204</v>
      </c>
      <c r="U420" s="627"/>
      <c r="V420" s="627"/>
      <c r="W420" s="627"/>
      <c r="X420" s="627"/>
      <c r="Y420" s="627"/>
      <c r="Z420" s="627"/>
      <c r="AA420" s="625" t="s">
        <v>4096</v>
      </c>
      <c r="AB420" s="625"/>
      <c r="AC420" s="625"/>
      <c r="AD420" s="625"/>
      <c r="AE420" s="625"/>
      <c r="AF420" s="625"/>
      <c r="AG420" s="625"/>
      <c r="AH420" s="613">
        <v>2011</v>
      </c>
      <c r="AI420" s="613"/>
      <c r="AJ420" s="613"/>
      <c r="AK420" s="613"/>
      <c r="AL420" s="613"/>
      <c r="AM420" s="613"/>
      <c r="AN420" s="613"/>
      <c r="AO420" s="614">
        <v>9700</v>
      </c>
      <c r="AP420" s="614"/>
      <c r="AQ420" s="170" t="s">
        <v>13195</v>
      </c>
    </row>
    <row r="421" spans="1:43" s="225" customFormat="1" ht="24" hidden="1" customHeight="1" x14ac:dyDescent="0.15">
      <c r="A421" s="760"/>
      <c r="B421" s="147"/>
      <c r="C421" s="625" t="s">
        <v>15776</v>
      </c>
      <c r="D421" s="625" t="s">
        <v>15858</v>
      </c>
      <c r="E421" s="625" t="s">
        <v>15776</v>
      </c>
      <c r="F421" s="625" t="s">
        <v>15859</v>
      </c>
      <c r="G421" s="626">
        <v>3410</v>
      </c>
      <c r="H421" s="626">
        <v>1568</v>
      </c>
      <c r="I421" s="626">
        <v>6917</v>
      </c>
      <c r="J421" s="626"/>
      <c r="K421" s="626"/>
      <c r="L421" s="626"/>
      <c r="M421" s="626"/>
      <c r="N421" s="626">
        <v>2089</v>
      </c>
      <c r="O421" s="626">
        <v>1020</v>
      </c>
      <c r="P421" s="626" t="s">
        <v>15860</v>
      </c>
      <c r="Q421" s="625" t="s">
        <v>15855</v>
      </c>
      <c r="R421" s="626">
        <v>820</v>
      </c>
      <c r="S421" s="626" t="s">
        <v>15861</v>
      </c>
      <c r="T421" s="626">
        <v>249</v>
      </c>
      <c r="U421" s="627"/>
      <c r="V421" s="627"/>
      <c r="W421" s="627"/>
      <c r="X421" s="627"/>
      <c r="Y421" s="627"/>
      <c r="Z421" s="627"/>
      <c r="AA421" s="625" t="s">
        <v>15862</v>
      </c>
      <c r="AB421" s="625"/>
      <c r="AC421" s="625"/>
      <c r="AD421" s="625"/>
      <c r="AE421" s="625"/>
      <c r="AF421" s="625"/>
      <c r="AG421" s="625"/>
      <c r="AH421" s="613">
        <v>2020</v>
      </c>
      <c r="AI421" s="613"/>
      <c r="AJ421" s="613"/>
      <c r="AK421" s="613"/>
      <c r="AL421" s="613"/>
      <c r="AM421" s="613"/>
      <c r="AN421" s="613"/>
      <c r="AO421" s="614">
        <v>16300</v>
      </c>
      <c r="AP421" s="614"/>
      <c r="AQ421" s="170" t="s">
        <v>13196</v>
      </c>
    </row>
    <row r="422" spans="1:43" s="225" customFormat="1" ht="24" hidden="1" customHeight="1" x14ac:dyDescent="0.15">
      <c r="A422" s="760"/>
      <c r="B422" s="147"/>
      <c r="C422" s="625" t="s">
        <v>3189</v>
      </c>
      <c r="D422" s="625" t="s">
        <v>4073</v>
      </c>
      <c r="E422" s="625" t="s">
        <v>3189</v>
      </c>
      <c r="F422" s="625" t="s">
        <v>1473</v>
      </c>
      <c r="G422" s="626">
        <v>3218</v>
      </c>
      <c r="H422" s="626">
        <v>1615</v>
      </c>
      <c r="I422" s="626">
        <v>2267</v>
      </c>
      <c r="J422" s="626"/>
      <c r="K422" s="626"/>
      <c r="L422" s="626"/>
      <c r="M422" s="626"/>
      <c r="N422" s="626">
        <v>1370</v>
      </c>
      <c r="O422" s="626">
        <v>600</v>
      </c>
      <c r="P422" s="626" t="s">
        <v>4074</v>
      </c>
      <c r="Q422" s="625" t="s">
        <v>2667</v>
      </c>
      <c r="R422" s="613">
        <v>770</v>
      </c>
      <c r="S422" s="614" t="s">
        <v>2980</v>
      </c>
      <c r="T422" s="613">
        <v>1</v>
      </c>
      <c r="U422" s="614"/>
      <c r="V422" s="627"/>
      <c r="W422" s="627"/>
      <c r="X422" s="627"/>
      <c r="Y422" s="627"/>
      <c r="Z422" s="627"/>
      <c r="AA422" s="625" t="s">
        <v>4075</v>
      </c>
      <c r="AB422" s="625"/>
      <c r="AC422" s="625"/>
      <c r="AD422" s="625"/>
      <c r="AE422" s="625"/>
      <c r="AF422" s="625"/>
      <c r="AG422" s="625"/>
      <c r="AH422" s="613">
        <v>2013</v>
      </c>
      <c r="AI422" s="613"/>
      <c r="AJ422" s="613"/>
      <c r="AK422" s="613"/>
      <c r="AL422" s="613"/>
      <c r="AM422" s="613"/>
      <c r="AN422" s="613"/>
      <c r="AO422" s="614">
        <v>4800</v>
      </c>
      <c r="AP422" s="614"/>
      <c r="AQ422" s="170"/>
    </row>
    <row r="423" spans="1:43" s="225" customFormat="1" ht="24" hidden="1" customHeight="1" x14ac:dyDescent="0.15">
      <c r="A423" s="760"/>
      <c r="B423" s="147"/>
      <c r="C423" s="625" t="s">
        <v>3189</v>
      </c>
      <c r="D423" s="625" t="s">
        <v>4076</v>
      </c>
      <c r="E423" s="625" t="s">
        <v>3189</v>
      </c>
      <c r="F423" s="625" t="s">
        <v>1473</v>
      </c>
      <c r="G423" s="626">
        <v>104897</v>
      </c>
      <c r="H423" s="626">
        <v>1170</v>
      </c>
      <c r="I423" s="626">
        <v>1170</v>
      </c>
      <c r="J423" s="626"/>
      <c r="K423" s="626"/>
      <c r="L423" s="626"/>
      <c r="M423" s="626"/>
      <c r="N423" s="626">
        <v>2858.61</v>
      </c>
      <c r="O423" s="626">
        <v>2775</v>
      </c>
      <c r="P423" s="626" t="s">
        <v>4077</v>
      </c>
      <c r="Q423" s="625" t="s">
        <v>1493</v>
      </c>
      <c r="R423" s="626"/>
      <c r="S423" s="626"/>
      <c r="T423" s="626"/>
      <c r="U423" s="627"/>
      <c r="V423" s="627"/>
      <c r="W423" s="627"/>
      <c r="X423" s="627"/>
      <c r="Y423" s="627"/>
      <c r="Z423" s="627"/>
      <c r="AA423" s="625" t="s">
        <v>1530</v>
      </c>
      <c r="AB423" s="625"/>
      <c r="AC423" s="625"/>
      <c r="AD423" s="625"/>
      <c r="AE423" s="625"/>
      <c r="AF423" s="625"/>
      <c r="AG423" s="625"/>
      <c r="AH423" s="613">
        <v>2013</v>
      </c>
      <c r="AI423" s="613"/>
      <c r="AJ423" s="613"/>
      <c r="AK423" s="613"/>
      <c r="AL423" s="613"/>
      <c r="AM423" s="613"/>
      <c r="AN423" s="613"/>
      <c r="AO423" s="614">
        <v>1000</v>
      </c>
      <c r="AP423" s="614"/>
      <c r="AQ423" s="170" t="s">
        <v>13197</v>
      </c>
    </row>
    <row r="424" spans="1:43" s="225" customFormat="1" ht="24" hidden="1" customHeight="1" x14ac:dyDescent="0.15">
      <c r="A424" s="760"/>
      <c r="B424" s="147"/>
      <c r="C424" s="625" t="s">
        <v>3189</v>
      </c>
      <c r="D424" s="631" t="s">
        <v>4078</v>
      </c>
      <c r="E424" s="627" t="s">
        <v>3189</v>
      </c>
      <c r="F424" s="627" t="s">
        <v>3189</v>
      </c>
      <c r="G424" s="626">
        <v>106459</v>
      </c>
      <c r="H424" s="626">
        <v>390.3</v>
      </c>
      <c r="I424" s="626">
        <v>390</v>
      </c>
      <c r="J424" s="626"/>
      <c r="K424" s="626"/>
      <c r="L424" s="626"/>
      <c r="M424" s="626"/>
      <c r="N424" s="626">
        <v>2858.61</v>
      </c>
      <c r="O424" s="626">
        <v>390</v>
      </c>
      <c r="P424" s="626" t="s">
        <v>4079</v>
      </c>
      <c r="Q424" s="625" t="s">
        <v>1518</v>
      </c>
      <c r="R424" s="626"/>
      <c r="S424" s="626"/>
      <c r="T424" s="626"/>
      <c r="U424" s="627"/>
      <c r="V424" s="627"/>
      <c r="W424" s="627"/>
      <c r="X424" s="627"/>
      <c r="Y424" s="627"/>
      <c r="Z424" s="627"/>
      <c r="AA424" s="625" t="s">
        <v>1530</v>
      </c>
      <c r="AB424" s="625"/>
      <c r="AC424" s="625"/>
      <c r="AD424" s="625"/>
      <c r="AE424" s="625"/>
      <c r="AF424" s="625"/>
      <c r="AG424" s="625"/>
      <c r="AH424" s="613">
        <v>2013</v>
      </c>
      <c r="AI424" s="613"/>
      <c r="AJ424" s="613"/>
      <c r="AK424" s="613"/>
      <c r="AL424" s="613"/>
      <c r="AM424" s="613"/>
      <c r="AN424" s="613"/>
      <c r="AO424" s="626">
        <v>900</v>
      </c>
      <c r="AP424" s="614"/>
      <c r="AQ424" s="170" t="s">
        <v>3802</v>
      </c>
    </row>
    <row r="425" spans="1:43" s="225" customFormat="1" ht="24" hidden="1" customHeight="1" x14ac:dyDescent="0.15">
      <c r="A425" s="760"/>
      <c r="B425" s="140"/>
      <c r="C425" s="625" t="s">
        <v>3189</v>
      </c>
      <c r="D425" s="625" t="s">
        <v>4080</v>
      </c>
      <c r="E425" s="625" t="s">
        <v>3189</v>
      </c>
      <c r="F425" s="625" t="s">
        <v>3189</v>
      </c>
      <c r="G425" s="626">
        <v>27978</v>
      </c>
      <c r="H425" s="626">
        <v>542</v>
      </c>
      <c r="I425" s="626">
        <v>542</v>
      </c>
      <c r="J425" s="626"/>
      <c r="K425" s="626"/>
      <c r="L425" s="626"/>
      <c r="M425" s="626"/>
      <c r="N425" s="626">
        <v>542</v>
      </c>
      <c r="O425" s="626">
        <v>542</v>
      </c>
      <c r="P425" s="626" t="s">
        <v>4081</v>
      </c>
      <c r="Q425" s="625" t="s">
        <v>1518</v>
      </c>
      <c r="R425" s="626"/>
      <c r="S425" s="626"/>
      <c r="T425" s="626"/>
      <c r="U425" s="627"/>
      <c r="V425" s="627"/>
      <c r="W425" s="627"/>
      <c r="X425" s="627"/>
      <c r="Y425" s="627"/>
      <c r="Z425" s="627"/>
      <c r="AA425" s="625" t="s">
        <v>1530</v>
      </c>
      <c r="AB425" s="625"/>
      <c r="AC425" s="625"/>
      <c r="AD425" s="625"/>
      <c r="AE425" s="625"/>
      <c r="AF425" s="625"/>
      <c r="AG425" s="625"/>
      <c r="AH425" s="613">
        <v>2014</v>
      </c>
      <c r="AI425" s="613"/>
      <c r="AJ425" s="613"/>
      <c r="AK425" s="613"/>
      <c r="AL425" s="613"/>
      <c r="AM425" s="613"/>
      <c r="AN425" s="613"/>
      <c r="AO425" s="614">
        <v>900</v>
      </c>
      <c r="AP425" s="614"/>
      <c r="AQ425" s="170" t="s">
        <v>13198</v>
      </c>
    </row>
    <row r="426" spans="1:43" s="225" customFormat="1" ht="24" hidden="1" customHeight="1" x14ac:dyDescent="0.15">
      <c r="A426" s="760"/>
      <c r="B426" s="306"/>
      <c r="C426" s="625" t="s">
        <v>3189</v>
      </c>
      <c r="D426" s="625" t="s">
        <v>13201</v>
      </c>
      <c r="E426" s="625" t="s">
        <v>3189</v>
      </c>
      <c r="F426" s="625" t="s">
        <v>3189</v>
      </c>
      <c r="G426" s="626">
        <v>52550</v>
      </c>
      <c r="H426" s="626">
        <v>446</v>
      </c>
      <c r="I426" s="626">
        <v>441</v>
      </c>
      <c r="J426" s="626"/>
      <c r="K426" s="626"/>
      <c r="L426" s="626"/>
      <c r="M426" s="626"/>
      <c r="N426" s="626">
        <v>441</v>
      </c>
      <c r="O426" s="626">
        <v>441</v>
      </c>
      <c r="P426" s="626" t="s">
        <v>13202</v>
      </c>
      <c r="Q426" s="625" t="s">
        <v>1295</v>
      </c>
      <c r="R426" s="626"/>
      <c r="S426" s="626"/>
      <c r="T426" s="626"/>
      <c r="U426" s="627"/>
      <c r="V426" s="627"/>
      <c r="W426" s="627"/>
      <c r="X426" s="627"/>
      <c r="Y426" s="627"/>
      <c r="Z426" s="627"/>
      <c r="AA426" s="625" t="s">
        <v>1530</v>
      </c>
      <c r="AB426" s="625"/>
      <c r="AC426" s="625"/>
      <c r="AD426" s="625"/>
      <c r="AE426" s="625"/>
      <c r="AF426" s="625"/>
      <c r="AG426" s="625"/>
      <c r="AH426" s="613">
        <v>2015</v>
      </c>
      <c r="AI426" s="613"/>
      <c r="AJ426" s="613"/>
      <c r="AK426" s="613"/>
      <c r="AL426" s="613"/>
      <c r="AM426" s="613"/>
      <c r="AN426" s="613"/>
      <c r="AO426" s="614"/>
      <c r="AP426" s="614"/>
      <c r="AQ426" s="170" t="s">
        <v>13199</v>
      </c>
    </row>
    <row r="427" spans="1:43" s="225" customFormat="1" ht="24" hidden="1" customHeight="1" x14ac:dyDescent="0.15">
      <c r="A427" s="760"/>
      <c r="B427" s="306"/>
      <c r="C427" s="625" t="s">
        <v>3189</v>
      </c>
      <c r="D427" s="625" t="s">
        <v>15863</v>
      </c>
      <c r="E427" s="625" t="s">
        <v>15656</v>
      </c>
      <c r="F427" s="625" t="s">
        <v>15656</v>
      </c>
      <c r="G427" s="626">
        <v>1006</v>
      </c>
      <c r="H427" s="626">
        <v>525</v>
      </c>
      <c r="I427" s="626">
        <v>525</v>
      </c>
      <c r="J427" s="626"/>
      <c r="K427" s="626"/>
      <c r="L427" s="626"/>
      <c r="M427" s="626"/>
      <c r="N427" s="626">
        <v>525</v>
      </c>
      <c r="O427" s="626">
        <v>525</v>
      </c>
      <c r="P427" s="626" t="s">
        <v>15864</v>
      </c>
      <c r="Q427" s="625" t="s">
        <v>15865</v>
      </c>
      <c r="R427" s="626"/>
      <c r="S427" s="626"/>
      <c r="T427" s="626"/>
      <c r="U427" s="627"/>
      <c r="V427" s="627"/>
      <c r="W427" s="627"/>
      <c r="X427" s="627"/>
      <c r="Y427" s="627"/>
      <c r="Z427" s="627"/>
      <c r="AA427" s="625"/>
      <c r="AB427" s="625"/>
      <c r="AC427" s="625"/>
      <c r="AD427" s="625"/>
      <c r="AE427" s="625"/>
      <c r="AF427" s="625"/>
      <c r="AG427" s="625"/>
      <c r="AH427" s="613">
        <v>2021</v>
      </c>
      <c r="AI427" s="613"/>
      <c r="AJ427" s="613"/>
      <c r="AK427" s="613"/>
      <c r="AL427" s="613"/>
      <c r="AM427" s="613"/>
      <c r="AN427" s="613"/>
      <c r="AO427" s="614">
        <v>9800</v>
      </c>
      <c r="AP427" s="614"/>
      <c r="AQ427" s="170" t="s">
        <v>13200</v>
      </c>
    </row>
    <row r="428" spans="1:43" s="225" customFormat="1" ht="24" hidden="1" customHeight="1" x14ac:dyDescent="0.15">
      <c r="A428" s="760"/>
      <c r="B428" s="306"/>
      <c r="C428" s="625" t="s">
        <v>3189</v>
      </c>
      <c r="D428" s="625" t="s">
        <v>17137</v>
      </c>
      <c r="E428" s="625" t="s">
        <v>3189</v>
      </c>
      <c r="F428" s="625" t="s">
        <v>1473</v>
      </c>
      <c r="G428" s="626">
        <v>3367</v>
      </c>
      <c r="H428" s="626">
        <v>1152</v>
      </c>
      <c r="I428" s="626">
        <v>4101</v>
      </c>
      <c r="J428" s="626"/>
      <c r="K428" s="626"/>
      <c r="L428" s="626"/>
      <c r="M428" s="626"/>
      <c r="N428" s="626">
        <v>1370</v>
      </c>
      <c r="O428" s="626">
        <v>200</v>
      </c>
      <c r="P428" s="626" t="s">
        <v>17138</v>
      </c>
      <c r="Q428" s="625" t="s">
        <v>2667</v>
      </c>
      <c r="R428" s="613">
        <v>450</v>
      </c>
      <c r="S428" s="614" t="s">
        <v>2980</v>
      </c>
      <c r="T428" s="613">
        <v>1</v>
      </c>
      <c r="U428" s="614"/>
      <c r="V428" s="627"/>
      <c r="W428" s="627"/>
      <c r="X428" s="627"/>
      <c r="Y428" s="627"/>
      <c r="Z428" s="627"/>
      <c r="AA428" s="625" t="s">
        <v>17139</v>
      </c>
      <c r="AB428" s="625"/>
      <c r="AC428" s="625"/>
      <c r="AD428" s="625"/>
      <c r="AE428" s="625"/>
      <c r="AF428" s="625"/>
      <c r="AG428" s="625"/>
      <c r="AH428" s="613">
        <v>2022</v>
      </c>
      <c r="AI428" s="613"/>
      <c r="AJ428" s="613"/>
      <c r="AK428" s="613"/>
      <c r="AL428" s="613"/>
      <c r="AM428" s="613"/>
      <c r="AN428" s="613"/>
      <c r="AO428" s="614">
        <v>12210</v>
      </c>
      <c r="AP428" s="614" t="s">
        <v>17078</v>
      </c>
      <c r="AQ428" s="170"/>
    </row>
    <row r="429" spans="1:43" s="225" customFormat="1" ht="24" hidden="1" customHeight="1" x14ac:dyDescent="0.15">
      <c r="A429" s="760"/>
      <c r="B429" s="306"/>
      <c r="C429" s="625" t="s">
        <v>3195</v>
      </c>
      <c r="D429" s="625" t="s">
        <v>4082</v>
      </c>
      <c r="E429" s="625" t="s">
        <v>3195</v>
      </c>
      <c r="F429" s="625" t="s">
        <v>3195</v>
      </c>
      <c r="G429" s="626">
        <v>19140</v>
      </c>
      <c r="H429" s="626">
        <v>3218</v>
      </c>
      <c r="I429" s="626">
        <v>6080</v>
      </c>
      <c r="J429" s="626" t="s">
        <v>1330</v>
      </c>
      <c r="K429" s="626" t="s">
        <v>487</v>
      </c>
      <c r="L429" s="626"/>
      <c r="M429" s="626"/>
      <c r="N429" s="626">
        <v>1548</v>
      </c>
      <c r="O429" s="626">
        <v>1548</v>
      </c>
      <c r="P429" s="626" t="s">
        <v>4083</v>
      </c>
      <c r="Q429" s="625" t="s">
        <v>2974</v>
      </c>
      <c r="R429" s="626"/>
      <c r="S429" s="626"/>
      <c r="T429" s="626"/>
      <c r="U429" s="627">
        <v>2540</v>
      </c>
      <c r="V429" s="627">
        <v>2410</v>
      </c>
      <c r="W429" s="627"/>
      <c r="X429" s="627"/>
      <c r="Y429" s="627"/>
      <c r="Z429" s="627"/>
      <c r="AA429" s="625" t="s">
        <v>4084</v>
      </c>
      <c r="AB429" s="625"/>
      <c r="AC429" s="625"/>
      <c r="AD429" s="625"/>
      <c r="AE429" s="625"/>
      <c r="AF429" s="625"/>
      <c r="AG429" s="625"/>
      <c r="AH429" s="613">
        <v>1992</v>
      </c>
      <c r="AI429" s="613"/>
      <c r="AJ429" s="613"/>
      <c r="AK429" s="613"/>
      <c r="AL429" s="613"/>
      <c r="AM429" s="613"/>
      <c r="AN429" s="613"/>
      <c r="AO429" s="614">
        <v>4950</v>
      </c>
      <c r="AP429" s="614"/>
      <c r="AQ429" s="170"/>
    </row>
    <row r="430" spans="1:43" s="225" customFormat="1" ht="24" hidden="1" customHeight="1" x14ac:dyDescent="0.15">
      <c r="A430" s="760"/>
      <c r="B430" s="306"/>
      <c r="C430" s="625" t="s">
        <v>3195</v>
      </c>
      <c r="D430" s="625" t="s">
        <v>13203</v>
      </c>
      <c r="E430" s="625" t="s">
        <v>3195</v>
      </c>
      <c r="F430" s="625" t="s">
        <v>3195</v>
      </c>
      <c r="G430" s="626">
        <v>21353</v>
      </c>
      <c r="H430" s="626">
        <v>2371</v>
      </c>
      <c r="I430" s="626">
        <v>3059</v>
      </c>
      <c r="J430" s="626"/>
      <c r="K430" s="626"/>
      <c r="L430" s="626"/>
      <c r="M430" s="626"/>
      <c r="N430" s="626">
        <v>1365</v>
      </c>
      <c r="O430" s="626">
        <v>1365</v>
      </c>
      <c r="P430" s="626" t="s">
        <v>13204</v>
      </c>
      <c r="Q430" s="625" t="s">
        <v>2974</v>
      </c>
      <c r="R430" s="626"/>
      <c r="S430" s="626"/>
      <c r="T430" s="626"/>
      <c r="U430" s="627"/>
      <c r="V430" s="627"/>
      <c r="W430" s="627"/>
      <c r="X430" s="627"/>
      <c r="Y430" s="627"/>
      <c r="Z430" s="627"/>
      <c r="AA430" s="625" t="s">
        <v>13205</v>
      </c>
      <c r="AB430" s="625"/>
      <c r="AC430" s="625"/>
      <c r="AD430" s="625"/>
      <c r="AE430" s="625"/>
      <c r="AF430" s="625"/>
      <c r="AG430" s="625"/>
      <c r="AH430" s="613">
        <v>2019</v>
      </c>
      <c r="AI430" s="613"/>
      <c r="AJ430" s="613"/>
      <c r="AK430" s="613"/>
      <c r="AL430" s="613"/>
      <c r="AM430" s="613"/>
      <c r="AN430" s="613"/>
      <c r="AO430" s="614">
        <v>10000</v>
      </c>
      <c r="AP430" s="614"/>
      <c r="AQ430" s="170"/>
    </row>
    <row r="431" spans="1:43" s="225" customFormat="1" ht="24" hidden="1" customHeight="1" x14ac:dyDescent="0.15">
      <c r="A431" s="760"/>
      <c r="B431" s="306"/>
      <c r="C431" s="625" t="s">
        <v>3195</v>
      </c>
      <c r="D431" s="625" t="s">
        <v>4085</v>
      </c>
      <c r="E431" s="625" t="s">
        <v>3195</v>
      </c>
      <c r="F431" s="625" t="s">
        <v>4086</v>
      </c>
      <c r="G431" s="626">
        <v>127588</v>
      </c>
      <c r="H431" s="626">
        <v>9556.7800000000007</v>
      </c>
      <c r="I431" s="626">
        <v>12585.32</v>
      </c>
      <c r="J431" s="626"/>
      <c r="K431" s="626"/>
      <c r="L431" s="626"/>
      <c r="M431" s="626"/>
      <c r="N431" s="626">
        <v>398.52</v>
      </c>
      <c r="O431" s="626">
        <v>398.52</v>
      </c>
      <c r="P431" s="626" t="s">
        <v>4087</v>
      </c>
      <c r="Q431" s="625" t="s">
        <v>1518</v>
      </c>
      <c r="R431" s="626"/>
      <c r="S431" s="626"/>
      <c r="T431" s="626"/>
      <c r="U431" s="627"/>
      <c r="V431" s="627"/>
      <c r="W431" s="627"/>
      <c r="X431" s="627"/>
      <c r="Y431" s="627"/>
      <c r="Z431" s="627"/>
      <c r="AA431" s="625" t="s">
        <v>13206</v>
      </c>
      <c r="AB431" s="625"/>
      <c r="AC431" s="625"/>
      <c r="AD431" s="625"/>
      <c r="AE431" s="625"/>
      <c r="AF431" s="625"/>
      <c r="AG431" s="625"/>
      <c r="AH431" s="613">
        <v>2015</v>
      </c>
      <c r="AI431" s="613"/>
      <c r="AJ431" s="613"/>
      <c r="AK431" s="613"/>
      <c r="AL431" s="613"/>
      <c r="AM431" s="613"/>
      <c r="AN431" s="613"/>
      <c r="AO431" s="614">
        <v>410</v>
      </c>
      <c r="AP431" s="614"/>
      <c r="AQ431" s="170"/>
    </row>
    <row r="432" spans="1:43" s="225" customFormat="1" ht="24" hidden="1" customHeight="1" x14ac:dyDescent="0.15">
      <c r="A432" s="760"/>
      <c r="B432" s="306"/>
      <c r="C432" s="625" t="s">
        <v>3203</v>
      </c>
      <c r="D432" s="627" t="s">
        <v>4097</v>
      </c>
      <c r="E432" s="625" t="s">
        <v>3203</v>
      </c>
      <c r="F432" s="625" t="s">
        <v>15610</v>
      </c>
      <c r="G432" s="626">
        <v>8331</v>
      </c>
      <c r="H432" s="626">
        <v>2489</v>
      </c>
      <c r="I432" s="626">
        <v>3772</v>
      </c>
      <c r="J432" s="626"/>
      <c r="K432" s="626"/>
      <c r="L432" s="626"/>
      <c r="M432" s="626"/>
      <c r="N432" s="626">
        <v>3373</v>
      </c>
      <c r="O432" s="626">
        <v>1081</v>
      </c>
      <c r="P432" s="626"/>
      <c r="Q432" s="625" t="s">
        <v>4098</v>
      </c>
      <c r="R432" s="626">
        <v>1892</v>
      </c>
      <c r="S432" s="626" t="s">
        <v>4099</v>
      </c>
      <c r="T432" s="625">
        <v>400</v>
      </c>
      <c r="U432" s="625"/>
      <c r="V432" s="627"/>
      <c r="W432" s="627"/>
      <c r="X432" s="627"/>
      <c r="Y432" s="627"/>
      <c r="Z432" s="627"/>
      <c r="AA432" s="686" t="s">
        <v>4100</v>
      </c>
      <c r="AB432" s="626"/>
      <c r="AC432" s="625"/>
      <c r="AD432" s="625"/>
      <c r="AE432" s="627"/>
      <c r="AF432" s="627"/>
      <c r="AG432" s="627"/>
      <c r="AH432" s="613">
        <v>2007</v>
      </c>
      <c r="AI432" s="627"/>
      <c r="AJ432" s="627"/>
      <c r="AK432" s="627"/>
      <c r="AL432" s="627"/>
      <c r="AM432" s="627"/>
      <c r="AN432" s="627"/>
      <c r="AO432" s="626">
        <v>14935</v>
      </c>
      <c r="AP432" s="627"/>
      <c r="AQ432" s="170" t="s">
        <v>13207</v>
      </c>
    </row>
    <row r="433" spans="1:43" s="225" customFormat="1" ht="24" hidden="1" customHeight="1" x14ac:dyDescent="0.15">
      <c r="A433" s="760"/>
      <c r="B433" s="306"/>
      <c r="C433" s="625" t="s">
        <v>3203</v>
      </c>
      <c r="D433" s="625" t="s">
        <v>4101</v>
      </c>
      <c r="E433" s="625" t="s">
        <v>3203</v>
      </c>
      <c r="F433" s="625" t="s">
        <v>15610</v>
      </c>
      <c r="G433" s="626">
        <v>22237</v>
      </c>
      <c r="H433" s="626">
        <v>7726</v>
      </c>
      <c r="I433" s="626">
        <v>41056</v>
      </c>
      <c r="J433" s="626"/>
      <c r="K433" s="626"/>
      <c r="L433" s="626"/>
      <c r="M433" s="626"/>
      <c r="N433" s="626">
        <v>25</v>
      </c>
      <c r="O433" s="626">
        <v>4502</v>
      </c>
      <c r="P433" s="626" t="s">
        <v>4102</v>
      </c>
      <c r="Q433" s="625" t="s">
        <v>4098</v>
      </c>
      <c r="R433" s="626">
        <v>2538</v>
      </c>
      <c r="S433" s="626" t="s">
        <v>1484</v>
      </c>
      <c r="T433" s="626">
        <v>610</v>
      </c>
      <c r="U433" s="627"/>
      <c r="V433" s="627"/>
      <c r="W433" s="627"/>
      <c r="X433" s="627"/>
      <c r="Y433" s="627"/>
      <c r="Z433" s="627"/>
      <c r="AA433" s="625" t="s">
        <v>15866</v>
      </c>
      <c r="AB433" s="625"/>
      <c r="AC433" s="625"/>
      <c r="AD433" s="625"/>
      <c r="AE433" s="625"/>
      <c r="AF433" s="625"/>
      <c r="AG433" s="625"/>
      <c r="AH433" s="613">
        <v>1995</v>
      </c>
      <c r="AI433" s="613"/>
      <c r="AJ433" s="613"/>
      <c r="AK433" s="613"/>
      <c r="AL433" s="613"/>
      <c r="AM433" s="613"/>
      <c r="AN433" s="613"/>
      <c r="AO433" s="614">
        <v>56432</v>
      </c>
      <c r="AP433" s="614"/>
      <c r="AQ433" s="170" t="s">
        <v>10208</v>
      </c>
    </row>
    <row r="434" spans="1:43" s="225" customFormat="1" ht="24" hidden="1" customHeight="1" x14ac:dyDescent="0.15">
      <c r="A434" s="760"/>
      <c r="B434" s="306"/>
      <c r="C434" s="625" t="s">
        <v>3219</v>
      </c>
      <c r="D434" s="625" t="s">
        <v>4104</v>
      </c>
      <c r="E434" s="625" t="s">
        <v>3219</v>
      </c>
      <c r="F434" s="625" t="s">
        <v>325</v>
      </c>
      <c r="G434" s="626">
        <v>7500</v>
      </c>
      <c r="H434" s="626">
        <v>1537</v>
      </c>
      <c r="I434" s="626">
        <v>2997</v>
      </c>
      <c r="J434" s="626"/>
      <c r="K434" s="626"/>
      <c r="L434" s="626"/>
      <c r="M434" s="626"/>
      <c r="N434" s="626">
        <v>1002</v>
      </c>
      <c r="O434" s="626" t="s">
        <v>417</v>
      </c>
      <c r="P434" s="626" t="s">
        <v>417</v>
      </c>
      <c r="Q434" s="625" t="s">
        <v>417</v>
      </c>
      <c r="R434" s="626">
        <v>853</v>
      </c>
      <c r="S434" s="626" t="s">
        <v>1190</v>
      </c>
      <c r="T434" s="626">
        <v>149</v>
      </c>
      <c r="U434" s="627"/>
      <c r="V434" s="627"/>
      <c r="W434" s="627"/>
      <c r="X434" s="627"/>
      <c r="Y434" s="627"/>
      <c r="Z434" s="627"/>
      <c r="AA434" s="625" t="s">
        <v>4105</v>
      </c>
      <c r="AB434" s="625"/>
      <c r="AC434" s="625"/>
      <c r="AD434" s="625"/>
      <c r="AE434" s="625"/>
      <c r="AF434" s="625"/>
      <c r="AG434" s="625"/>
      <c r="AH434" s="613">
        <v>2008</v>
      </c>
      <c r="AI434" s="613"/>
      <c r="AJ434" s="613"/>
      <c r="AK434" s="613"/>
      <c r="AL434" s="613"/>
      <c r="AM434" s="613"/>
      <c r="AN434" s="613"/>
      <c r="AO434" s="614">
        <v>4950</v>
      </c>
      <c r="AP434" s="614"/>
      <c r="AQ434" s="170" t="s">
        <v>13209</v>
      </c>
    </row>
    <row r="435" spans="1:43" s="225" customFormat="1" ht="24" hidden="1" customHeight="1" x14ac:dyDescent="0.15">
      <c r="A435" s="760"/>
      <c r="B435" s="306"/>
      <c r="C435" s="625" t="s">
        <v>3219</v>
      </c>
      <c r="D435" s="625" t="s">
        <v>4106</v>
      </c>
      <c r="E435" s="625" t="s">
        <v>3219</v>
      </c>
      <c r="F435" s="625" t="s">
        <v>325</v>
      </c>
      <c r="G435" s="626">
        <v>62903</v>
      </c>
      <c r="H435" s="626">
        <v>3042.33</v>
      </c>
      <c r="I435" s="626">
        <v>7880.95</v>
      </c>
      <c r="J435" s="626"/>
      <c r="K435" s="626"/>
      <c r="L435" s="626"/>
      <c r="M435" s="626"/>
      <c r="N435" s="626">
        <v>3221</v>
      </c>
      <c r="O435" s="626">
        <v>1960</v>
      </c>
      <c r="P435" s="626" t="s">
        <v>13208</v>
      </c>
      <c r="Q435" s="625" t="s">
        <v>4107</v>
      </c>
      <c r="R435" s="626">
        <v>1102</v>
      </c>
      <c r="S435" s="626" t="s">
        <v>1190</v>
      </c>
      <c r="T435" s="626">
        <v>159</v>
      </c>
      <c r="U435" s="627"/>
      <c r="V435" s="627"/>
      <c r="W435" s="627"/>
      <c r="X435" s="627"/>
      <c r="Y435" s="627"/>
      <c r="Z435" s="627"/>
      <c r="AA435" s="625" t="s">
        <v>4108</v>
      </c>
      <c r="AB435" s="625"/>
      <c r="AC435" s="625"/>
      <c r="AD435" s="625"/>
      <c r="AE435" s="625"/>
      <c r="AF435" s="625"/>
      <c r="AG435" s="625"/>
      <c r="AH435" s="613">
        <v>2016</v>
      </c>
      <c r="AI435" s="613"/>
      <c r="AJ435" s="613"/>
      <c r="AK435" s="613"/>
      <c r="AL435" s="613"/>
      <c r="AM435" s="613"/>
      <c r="AN435" s="613"/>
      <c r="AO435" s="614">
        <v>17966</v>
      </c>
      <c r="AP435" s="614"/>
      <c r="AQ435" s="170" t="s">
        <v>13213</v>
      </c>
    </row>
    <row r="436" spans="1:43" s="225" customFormat="1" ht="24" hidden="1" customHeight="1" x14ac:dyDescent="0.15">
      <c r="A436" s="760"/>
      <c r="B436" s="306"/>
      <c r="C436" s="625" t="s">
        <v>3219</v>
      </c>
      <c r="D436" s="625" t="s">
        <v>13210</v>
      </c>
      <c r="E436" s="625" t="s">
        <v>3219</v>
      </c>
      <c r="F436" s="625" t="s">
        <v>325</v>
      </c>
      <c r="G436" s="626">
        <v>4582</v>
      </c>
      <c r="H436" s="626">
        <v>2348</v>
      </c>
      <c r="I436" s="626">
        <v>7318</v>
      </c>
      <c r="J436" s="626"/>
      <c r="K436" s="626"/>
      <c r="L436" s="626"/>
      <c r="M436" s="626"/>
      <c r="N436" s="626">
        <v>2487</v>
      </c>
      <c r="O436" s="626">
        <v>1173</v>
      </c>
      <c r="P436" s="626"/>
      <c r="Q436" s="625" t="s">
        <v>13211</v>
      </c>
      <c r="R436" s="626">
        <v>952</v>
      </c>
      <c r="S436" s="626" t="s">
        <v>13212</v>
      </c>
      <c r="T436" s="626">
        <v>362</v>
      </c>
      <c r="U436" s="627"/>
      <c r="V436" s="627"/>
      <c r="W436" s="627"/>
      <c r="X436" s="627"/>
      <c r="Y436" s="627"/>
      <c r="Z436" s="627"/>
      <c r="AA436" s="625" t="s">
        <v>427</v>
      </c>
      <c r="AB436" s="625"/>
      <c r="AC436" s="625"/>
      <c r="AD436" s="625"/>
      <c r="AE436" s="625"/>
      <c r="AF436" s="625"/>
      <c r="AG436" s="625"/>
      <c r="AH436" s="613">
        <v>2019</v>
      </c>
      <c r="AI436" s="613"/>
      <c r="AJ436" s="613"/>
      <c r="AK436" s="613"/>
      <c r="AL436" s="613"/>
      <c r="AM436" s="613"/>
      <c r="AN436" s="613"/>
      <c r="AO436" s="614">
        <v>18600</v>
      </c>
      <c r="AP436" s="614"/>
      <c r="AQ436" s="170" t="s">
        <v>13214</v>
      </c>
    </row>
    <row r="437" spans="1:43" s="225" customFormat="1" ht="24" hidden="1" customHeight="1" x14ac:dyDescent="0.15">
      <c r="A437" s="760"/>
      <c r="B437" s="306"/>
      <c r="C437" s="625" t="s">
        <v>3223</v>
      </c>
      <c r="D437" s="625" t="s">
        <v>4109</v>
      </c>
      <c r="E437" s="625" t="s">
        <v>3223</v>
      </c>
      <c r="F437" s="625" t="s">
        <v>4110</v>
      </c>
      <c r="G437" s="626">
        <v>33186</v>
      </c>
      <c r="H437" s="626">
        <v>2598</v>
      </c>
      <c r="I437" s="626">
        <v>4496</v>
      </c>
      <c r="J437" s="626"/>
      <c r="K437" s="626"/>
      <c r="L437" s="626"/>
      <c r="M437" s="626"/>
      <c r="N437" s="626">
        <v>1064</v>
      </c>
      <c r="O437" s="626">
        <v>864</v>
      </c>
      <c r="P437" s="626" t="s">
        <v>4111</v>
      </c>
      <c r="Q437" s="625" t="s">
        <v>2974</v>
      </c>
      <c r="R437" s="626"/>
      <c r="S437" s="626"/>
      <c r="T437" s="626">
        <v>200</v>
      </c>
      <c r="U437" s="627"/>
      <c r="V437" s="627"/>
      <c r="W437" s="627"/>
      <c r="X437" s="627"/>
      <c r="Y437" s="627"/>
      <c r="Z437" s="627"/>
      <c r="AA437" s="625" t="s">
        <v>1352</v>
      </c>
      <c r="AB437" s="625"/>
      <c r="AC437" s="625"/>
      <c r="AD437" s="625"/>
      <c r="AE437" s="625"/>
      <c r="AF437" s="625"/>
      <c r="AG437" s="625"/>
      <c r="AH437" s="613">
        <v>2001</v>
      </c>
      <c r="AI437" s="613"/>
      <c r="AJ437" s="613"/>
      <c r="AK437" s="613"/>
      <c r="AL437" s="613"/>
      <c r="AM437" s="613"/>
      <c r="AN437" s="613"/>
      <c r="AO437" s="614">
        <v>3790</v>
      </c>
      <c r="AP437" s="614"/>
      <c r="AQ437" s="170" t="s">
        <v>13215</v>
      </c>
    </row>
    <row r="438" spans="1:43" s="225" customFormat="1" ht="24" hidden="1" customHeight="1" x14ac:dyDescent="0.15">
      <c r="A438" s="760"/>
      <c r="B438" s="306"/>
      <c r="C438" s="625" t="s">
        <v>3223</v>
      </c>
      <c r="D438" s="625" t="s">
        <v>4112</v>
      </c>
      <c r="E438" s="625" t="s">
        <v>3223</v>
      </c>
      <c r="F438" s="625" t="s">
        <v>325</v>
      </c>
      <c r="G438" s="626">
        <v>104897</v>
      </c>
      <c r="H438" s="626">
        <v>2445.92</v>
      </c>
      <c r="I438" s="626">
        <v>2775</v>
      </c>
      <c r="J438" s="626"/>
      <c r="K438" s="626"/>
      <c r="L438" s="626"/>
      <c r="M438" s="626"/>
      <c r="N438" s="626">
        <v>2858.61</v>
      </c>
      <c r="O438" s="626">
        <v>2775</v>
      </c>
      <c r="P438" s="626" t="s">
        <v>4113</v>
      </c>
      <c r="Q438" s="625" t="s">
        <v>4114</v>
      </c>
      <c r="R438" s="626"/>
      <c r="S438" s="626"/>
      <c r="T438" s="626"/>
      <c r="U438" s="627"/>
      <c r="V438" s="627"/>
      <c r="W438" s="627"/>
      <c r="X438" s="627"/>
      <c r="Y438" s="627"/>
      <c r="Z438" s="627"/>
      <c r="AA438" s="625" t="s">
        <v>4115</v>
      </c>
      <c r="AB438" s="625"/>
      <c r="AC438" s="625"/>
      <c r="AD438" s="625"/>
      <c r="AE438" s="625"/>
      <c r="AF438" s="625"/>
      <c r="AG438" s="625"/>
      <c r="AH438" s="613">
        <v>2010</v>
      </c>
      <c r="AI438" s="613"/>
      <c r="AJ438" s="613"/>
      <c r="AK438" s="613"/>
      <c r="AL438" s="613"/>
      <c r="AM438" s="613"/>
      <c r="AN438" s="613"/>
      <c r="AO438" s="614">
        <v>7359</v>
      </c>
      <c r="AP438" s="614"/>
      <c r="AQ438" s="170" t="s">
        <v>13216</v>
      </c>
    </row>
    <row r="439" spans="1:43" s="565" customFormat="1" ht="24" hidden="1" customHeight="1" x14ac:dyDescent="0.15">
      <c r="A439" s="1123" t="s">
        <v>224</v>
      </c>
      <c r="B439" s="998" t="s">
        <v>57</v>
      </c>
      <c r="C439" s="914" t="s">
        <v>55</v>
      </c>
      <c r="D439" s="676">
        <f>COUNTA(D440:D491)</f>
        <v>52</v>
      </c>
      <c r="E439" s="666"/>
      <c r="F439" s="666"/>
      <c r="G439" s="665">
        <f>SUM(G440:G491)</f>
        <v>883772.39999999991</v>
      </c>
      <c r="H439" s="665">
        <f>SUM(H440:H491)</f>
        <v>86865.959999999992</v>
      </c>
      <c r="I439" s="665">
        <f t="shared" ref="I439:M439" si="2">SUM(I440:I491)</f>
        <v>135920.22999999998</v>
      </c>
      <c r="J439" s="665">
        <f t="shared" si="2"/>
        <v>8050.6</v>
      </c>
      <c r="K439" s="665">
        <f t="shared" si="2"/>
        <v>4615.6000000000004</v>
      </c>
      <c r="L439" s="665">
        <f t="shared" si="2"/>
        <v>3278</v>
      </c>
      <c r="M439" s="665">
        <f t="shared" si="2"/>
        <v>0</v>
      </c>
      <c r="N439" s="665"/>
      <c r="O439" s="665"/>
      <c r="P439" s="665"/>
      <c r="Q439" s="665"/>
      <c r="R439" s="665"/>
      <c r="S439" s="665"/>
      <c r="T439" s="665"/>
      <c r="U439" s="666"/>
      <c r="V439" s="666"/>
      <c r="W439" s="666"/>
      <c r="X439" s="666"/>
      <c r="Y439" s="666"/>
      <c r="Z439" s="666"/>
      <c r="AA439" s="665"/>
      <c r="AB439" s="650"/>
      <c r="AC439" s="650"/>
      <c r="AD439" s="666"/>
      <c r="AE439" s="666"/>
      <c r="AF439" s="666"/>
      <c r="AG439" s="666"/>
      <c r="AH439" s="613"/>
      <c r="AI439" s="813"/>
      <c r="AJ439" s="813"/>
      <c r="AK439" s="813"/>
      <c r="AL439" s="813"/>
      <c r="AM439" s="813"/>
      <c r="AN439" s="813"/>
      <c r="AO439" s="665"/>
      <c r="AP439" s="814"/>
      <c r="AQ439" s="1160"/>
    </row>
    <row r="440" spans="1:43" s="225" customFormat="1" ht="24" hidden="1" customHeight="1" x14ac:dyDescent="0.15">
      <c r="A440" s="760"/>
      <c r="B440" s="158"/>
      <c r="C440" s="656" t="s">
        <v>690</v>
      </c>
      <c r="D440" s="645" t="s">
        <v>1494</v>
      </c>
      <c r="E440" s="769" t="s">
        <v>690</v>
      </c>
      <c r="F440" s="769" t="s">
        <v>4449</v>
      </c>
      <c r="G440" s="626">
        <v>5466</v>
      </c>
      <c r="H440" s="626">
        <v>4843</v>
      </c>
      <c r="I440" s="626">
        <v>7203</v>
      </c>
      <c r="J440" s="626" t="s">
        <v>1277</v>
      </c>
      <c r="K440" s="626" t="s">
        <v>1614</v>
      </c>
      <c r="L440" s="626"/>
      <c r="M440" s="626"/>
      <c r="N440" s="626">
        <v>2470</v>
      </c>
      <c r="O440" s="626">
        <v>1114</v>
      </c>
      <c r="P440" s="626" t="s">
        <v>1615</v>
      </c>
      <c r="Q440" s="626" t="s">
        <v>1616</v>
      </c>
      <c r="R440" s="626">
        <v>1050</v>
      </c>
      <c r="S440" s="626" t="s">
        <v>1617</v>
      </c>
      <c r="T440" s="626">
        <v>306</v>
      </c>
      <c r="U440" s="626" t="s">
        <v>1618</v>
      </c>
      <c r="V440" s="626"/>
      <c r="W440" s="769" t="s">
        <v>1619</v>
      </c>
      <c r="X440" s="626"/>
      <c r="Y440" s="626"/>
      <c r="Z440" s="626"/>
      <c r="AA440" s="626"/>
      <c r="AB440" s="626"/>
      <c r="AC440" s="626"/>
      <c r="AD440" s="626"/>
      <c r="AE440" s="626"/>
      <c r="AF440" s="626"/>
      <c r="AG440" s="769"/>
      <c r="AH440" s="613">
        <v>1991</v>
      </c>
      <c r="AI440" s="613"/>
      <c r="AJ440" s="613"/>
      <c r="AK440" s="613"/>
      <c r="AL440" s="613"/>
      <c r="AM440" s="613"/>
      <c r="AN440" s="613"/>
      <c r="AO440" s="614">
        <v>4632</v>
      </c>
      <c r="AP440" s="614"/>
      <c r="AQ440" s="170"/>
    </row>
    <row r="441" spans="1:43" s="225" customFormat="1" ht="24" hidden="1" customHeight="1" x14ac:dyDescent="0.15">
      <c r="A441" s="760"/>
      <c r="B441" s="158"/>
      <c r="C441" s="656" t="s">
        <v>690</v>
      </c>
      <c r="D441" s="645" t="s">
        <v>4562</v>
      </c>
      <c r="E441" s="769" t="s">
        <v>690</v>
      </c>
      <c r="F441" s="769" t="s">
        <v>4449</v>
      </c>
      <c r="G441" s="626">
        <v>57576</v>
      </c>
      <c r="H441" s="626">
        <v>4412.7</v>
      </c>
      <c r="I441" s="626">
        <v>4282.6400000000003</v>
      </c>
      <c r="J441" s="626"/>
      <c r="K441" s="626"/>
      <c r="L441" s="626"/>
      <c r="M441" s="626"/>
      <c r="N441" s="626">
        <v>2964.16</v>
      </c>
      <c r="O441" s="626">
        <v>2964.16</v>
      </c>
      <c r="P441" s="626" t="s">
        <v>4563</v>
      </c>
      <c r="Q441" s="626" t="s">
        <v>4564</v>
      </c>
      <c r="R441" s="626"/>
      <c r="S441" s="626"/>
      <c r="T441" s="626">
        <v>233</v>
      </c>
      <c r="U441" s="626"/>
      <c r="V441" s="626"/>
      <c r="W441" s="769"/>
      <c r="X441" s="626"/>
      <c r="Y441" s="626"/>
      <c r="Z441" s="626"/>
      <c r="AA441" s="626" t="s">
        <v>4565</v>
      </c>
      <c r="AB441" s="626"/>
      <c r="AC441" s="626"/>
      <c r="AD441" s="626"/>
      <c r="AE441" s="626"/>
      <c r="AF441" s="626"/>
      <c r="AG441" s="769"/>
      <c r="AH441" s="613">
        <v>2013</v>
      </c>
      <c r="AI441" s="613"/>
      <c r="AJ441" s="613"/>
      <c r="AK441" s="613"/>
      <c r="AL441" s="613"/>
      <c r="AM441" s="613"/>
      <c r="AN441" s="613"/>
      <c r="AO441" s="614">
        <v>5100</v>
      </c>
      <c r="AP441" s="614"/>
      <c r="AQ441" s="170"/>
    </row>
    <row r="442" spans="1:43" s="225" customFormat="1" ht="24" hidden="1" customHeight="1" x14ac:dyDescent="0.15">
      <c r="A442" s="760"/>
      <c r="B442" s="158"/>
      <c r="C442" s="656" t="s">
        <v>695</v>
      </c>
      <c r="D442" s="645" t="s">
        <v>1620</v>
      </c>
      <c r="E442" s="769" t="s">
        <v>695</v>
      </c>
      <c r="F442" s="769" t="s">
        <v>695</v>
      </c>
      <c r="G442" s="626">
        <v>8438</v>
      </c>
      <c r="H442" s="626">
        <v>2131</v>
      </c>
      <c r="I442" s="626">
        <v>4368</v>
      </c>
      <c r="J442" s="626"/>
      <c r="K442" s="626"/>
      <c r="L442" s="626"/>
      <c r="M442" s="626"/>
      <c r="N442" s="626">
        <v>2347</v>
      </c>
      <c r="O442" s="626">
        <v>1092</v>
      </c>
      <c r="P442" s="626" t="s">
        <v>1622</v>
      </c>
      <c r="Q442" s="626" t="s">
        <v>1623</v>
      </c>
      <c r="R442" s="626">
        <v>1104</v>
      </c>
      <c r="S442" s="626" t="s">
        <v>1624</v>
      </c>
      <c r="T442" s="626">
        <v>151</v>
      </c>
      <c r="U442" s="626"/>
      <c r="V442" s="626"/>
      <c r="W442" s="769"/>
      <c r="X442" s="626"/>
      <c r="Y442" s="626"/>
      <c r="Z442" s="626"/>
      <c r="AA442" s="626"/>
      <c r="AB442" s="626"/>
      <c r="AC442" s="626"/>
      <c r="AD442" s="626"/>
      <c r="AE442" s="626"/>
      <c r="AF442" s="626"/>
      <c r="AG442" s="769"/>
      <c r="AH442" s="613">
        <v>2001</v>
      </c>
      <c r="AI442" s="613"/>
      <c r="AJ442" s="613"/>
      <c r="AK442" s="613"/>
      <c r="AL442" s="613"/>
      <c r="AM442" s="613"/>
      <c r="AN442" s="613"/>
      <c r="AO442" s="614">
        <v>6172</v>
      </c>
      <c r="AP442" s="614"/>
      <c r="AQ442" s="170"/>
    </row>
    <row r="443" spans="1:43" s="225" customFormat="1" ht="24" hidden="1" customHeight="1" x14ac:dyDescent="0.15">
      <c r="A443" s="760"/>
      <c r="B443" s="158"/>
      <c r="C443" s="656" t="s">
        <v>695</v>
      </c>
      <c r="D443" s="645" t="s">
        <v>1625</v>
      </c>
      <c r="E443" s="769" t="s">
        <v>695</v>
      </c>
      <c r="F443" s="769" t="s">
        <v>16010</v>
      </c>
      <c r="G443" s="626">
        <v>19353</v>
      </c>
      <c r="H443" s="626">
        <v>3553</v>
      </c>
      <c r="I443" s="626">
        <v>9994</v>
      </c>
      <c r="J443" s="626"/>
      <c r="K443" s="626"/>
      <c r="L443" s="626"/>
      <c r="M443" s="626"/>
      <c r="N443" s="626">
        <v>3121</v>
      </c>
      <c r="O443" s="626">
        <v>1540</v>
      </c>
      <c r="P443" s="626" t="s">
        <v>1626</v>
      </c>
      <c r="Q443" s="626" t="s">
        <v>1623</v>
      </c>
      <c r="R443" s="626">
        <v>1068</v>
      </c>
      <c r="S443" s="626" t="s">
        <v>1627</v>
      </c>
      <c r="T443" s="626">
        <v>326</v>
      </c>
      <c r="U443" s="626"/>
      <c r="V443" s="626"/>
      <c r="W443" s="769"/>
      <c r="X443" s="626"/>
      <c r="Y443" s="626"/>
      <c r="Z443" s="626"/>
      <c r="AA443" s="626"/>
      <c r="AB443" s="626"/>
      <c r="AC443" s="626"/>
      <c r="AD443" s="626"/>
      <c r="AE443" s="626"/>
      <c r="AF443" s="626"/>
      <c r="AG443" s="769"/>
      <c r="AH443" s="613">
        <v>2006</v>
      </c>
      <c r="AI443" s="613"/>
      <c r="AJ443" s="613"/>
      <c r="AK443" s="613"/>
      <c r="AL443" s="613"/>
      <c r="AM443" s="613"/>
      <c r="AN443" s="613"/>
      <c r="AO443" s="614">
        <v>38743</v>
      </c>
      <c r="AP443" s="614"/>
      <c r="AQ443" s="170"/>
    </row>
    <row r="444" spans="1:43" s="225" customFormat="1" ht="24" hidden="1" customHeight="1" x14ac:dyDescent="0.15">
      <c r="A444" s="760"/>
      <c r="B444" s="158"/>
      <c r="C444" s="656" t="s">
        <v>695</v>
      </c>
      <c r="D444" s="645" t="s">
        <v>4566</v>
      </c>
      <c r="E444" s="769" t="s">
        <v>695</v>
      </c>
      <c r="F444" s="769" t="s">
        <v>695</v>
      </c>
      <c r="G444" s="626">
        <v>6223</v>
      </c>
      <c r="H444" s="626">
        <v>2008</v>
      </c>
      <c r="I444" s="626">
        <v>4510</v>
      </c>
      <c r="J444" s="626"/>
      <c r="K444" s="626"/>
      <c r="L444" s="626"/>
      <c r="M444" s="626"/>
      <c r="N444" s="626">
        <v>2918.19</v>
      </c>
      <c r="O444" s="626">
        <v>1059.57</v>
      </c>
      <c r="P444" s="626" t="s">
        <v>4567</v>
      </c>
      <c r="Q444" s="626" t="s">
        <v>3861</v>
      </c>
      <c r="R444" s="626">
        <v>1858.62</v>
      </c>
      <c r="S444" s="626" t="s">
        <v>4568</v>
      </c>
      <c r="T444" s="626">
        <v>176.72</v>
      </c>
      <c r="U444" s="626"/>
      <c r="V444" s="626"/>
      <c r="W444" s="769"/>
      <c r="X444" s="626"/>
      <c r="Y444" s="626"/>
      <c r="Z444" s="626"/>
      <c r="AA444" s="626"/>
      <c r="AB444" s="626"/>
      <c r="AC444" s="626"/>
      <c r="AD444" s="626"/>
      <c r="AE444" s="626"/>
      <c r="AF444" s="626"/>
      <c r="AG444" s="769"/>
      <c r="AH444" s="613">
        <v>2015</v>
      </c>
      <c r="AI444" s="613"/>
      <c r="AJ444" s="613"/>
      <c r="AK444" s="613"/>
      <c r="AL444" s="613"/>
      <c r="AM444" s="613"/>
      <c r="AN444" s="613"/>
      <c r="AO444" s="614">
        <v>12100</v>
      </c>
      <c r="AP444" s="614"/>
      <c r="AQ444" s="170"/>
    </row>
    <row r="445" spans="1:43" s="225" customFormat="1" ht="24" hidden="1" customHeight="1" x14ac:dyDescent="0.15">
      <c r="A445" s="760"/>
      <c r="B445" s="158"/>
      <c r="C445" s="656" t="s">
        <v>1628</v>
      </c>
      <c r="D445" s="645" t="s">
        <v>16061</v>
      </c>
      <c r="E445" s="769" t="s">
        <v>16015</v>
      </c>
      <c r="F445" s="769" t="s">
        <v>16011</v>
      </c>
      <c r="G445" s="626">
        <v>118818</v>
      </c>
      <c r="H445" s="626">
        <v>1789.03</v>
      </c>
      <c r="I445" s="626">
        <v>1660.51</v>
      </c>
      <c r="J445" s="626"/>
      <c r="K445" s="626"/>
      <c r="L445" s="626"/>
      <c r="M445" s="626"/>
      <c r="N445" s="626">
        <v>300</v>
      </c>
      <c r="O445" s="626"/>
      <c r="P445" s="626" t="s">
        <v>16076</v>
      </c>
      <c r="Q445" s="626"/>
      <c r="R445" s="626"/>
      <c r="S445" s="626"/>
      <c r="T445" s="626"/>
      <c r="U445" s="626"/>
      <c r="V445" s="626"/>
      <c r="W445" s="769"/>
      <c r="X445" s="626"/>
      <c r="Y445" s="626"/>
      <c r="Z445" s="626"/>
      <c r="AA445" s="626"/>
      <c r="AB445" s="626"/>
      <c r="AC445" s="626"/>
      <c r="AD445" s="626"/>
      <c r="AE445" s="626"/>
      <c r="AF445" s="626"/>
      <c r="AG445" s="769"/>
      <c r="AH445" s="613">
        <v>2015</v>
      </c>
      <c r="AI445" s="613"/>
      <c r="AJ445" s="613"/>
      <c r="AK445" s="613"/>
      <c r="AL445" s="613"/>
      <c r="AM445" s="613"/>
      <c r="AN445" s="613"/>
      <c r="AO445" s="614">
        <v>5000</v>
      </c>
      <c r="AP445" s="614"/>
      <c r="AQ445" s="170"/>
    </row>
    <row r="446" spans="1:43" s="225" customFormat="1" ht="24" hidden="1" customHeight="1" x14ac:dyDescent="0.15">
      <c r="A446" s="760"/>
      <c r="B446" s="158"/>
      <c r="C446" s="656" t="s">
        <v>1628</v>
      </c>
      <c r="D446" s="645" t="s">
        <v>16062</v>
      </c>
      <c r="E446" s="769" t="s">
        <v>16015</v>
      </c>
      <c r="F446" s="769" t="s">
        <v>16063</v>
      </c>
      <c r="G446" s="626">
        <v>118818</v>
      </c>
      <c r="H446" s="626">
        <v>1705.05</v>
      </c>
      <c r="I446" s="626">
        <v>2019.51</v>
      </c>
      <c r="J446" s="626"/>
      <c r="K446" s="626"/>
      <c r="L446" s="626"/>
      <c r="M446" s="626"/>
      <c r="N446" s="626"/>
      <c r="O446" s="626"/>
      <c r="P446" s="626" t="s">
        <v>16077</v>
      </c>
      <c r="Q446" s="626"/>
      <c r="R446" s="626"/>
      <c r="S446" s="626"/>
      <c r="T446" s="626"/>
      <c r="U446" s="626"/>
      <c r="V446" s="626"/>
      <c r="W446" s="769"/>
      <c r="X446" s="626"/>
      <c r="Y446" s="626"/>
      <c r="Z446" s="626"/>
      <c r="AA446" s="626" t="s">
        <v>16090</v>
      </c>
      <c r="AB446" s="626"/>
      <c r="AC446" s="626"/>
      <c r="AD446" s="626"/>
      <c r="AE446" s="626"/>
      <c r="AF446" s="626"/>
      <c r="AG446" s="769"/>
      <c r="AH446" s="613">
        <v>2015</v>
      </c>
      <c r="AI446" s="613"/>
      <c r="AJ446" s="613"/>
      <c r="AK446" s="613"/>
      <c r="AL446" s="613"/>
      <c r="AM446" s="613"/>
      <c r="AN446" s="613"/>
      <c r="AO446" s="614">
        <v>4800</v>
      </c>
      <c r="AP446" s="614"/>
      <c r="AQ446" s="170"/>
    </row>
    <row r="447" spans="1:43" s="225" customFormat="1" ht="24" hidden="1" customHeight="1" x14ac:dyDescent="0.15">
      <c r="A447" s="760"/>
      <c r="B447" s="158"/>
      <c r="C447" s="656" t="s">
        <v>1628</v>
      </c>
      <c r="D447" s="645" t="s">
        <v>1322</v>
      </c>
      <c r="E447" s="769" t="s">
        <v>1628</v>
      </c>
      <c r="F447" s="769" t="s">
        <v>16011</v>
      </c>
      <c r="G447" s="626">
        <v>5455</v>
      </c>
      <c r="H447" s="626">
        <v>2232</v>
      </c>
      <c r="I447" s="626">
        <v>4467</v>
      </c>
      <c r="J447" s="626"/>
      <c r="K447" s="626"/>
      <c r="L447" s="626"/>
      <c r="M447" s="626"/>
      <c r="N447" s="626">
        <v>2470</v>
      </c>
      <c r="O447" s="626">
        <v>1639</v>
      </c>
      <c r="P447" s="626" t="s">
        <v>4569</v>
      </c>
      <c r="Q447" s="626" t="s">
        <v>4570</v>
      </c>
      <c r="R447" s="626"/>
      <c r="S447" s="626"/>
      <c r="T447" s="626"/>
      <c r="U447" s="626"/>
      <c r="V447" s="626"/>
      <c r="W447" s="769"/>
      <c r="X447" s="626"/>
      <c r="Y447" s="626"/>
      <c r="Z447" s="626"/>
      <c r="AA447" s="626" t="s">
        <v>4571</v>
      </c>
      <c r="AB447" s="626"/>
      <c r="AC447" s="626"/>
      <c r="AD447" s="626"/>
      <c r="AE447" s="626"/>
      <c r="AF447" s="626"/>
      <c r="AG447" s="769"/>
      <c r="AH447" s="613">
        <v>2012</v>
      </c>
      <c r="AI447" s="613"/>
      <c r="AJ447" s="613"/>
      <c r="AK447" s="613"/>
      <c r="AL447" s="613"/>
      <c r="AM447" s="613"/>
      <c r="AN447" s="613"/>
      <c r="AO447" s="614">
        <v>6000</v>
      </c>
      <c r="AP447" s="614"/>
      <c r="AQ447" s="170"/>
    </row>
    <row r="448" spans="1:43" s="225" customFormat="1" ht="24" hidden="1" customHeight="1" x14ac:dyDescent="0.15">
      <c r="A448" s="760"/>
      <c r="B448" s="158"/>
      <c r="C448" s="656" t="s">
        <v>709</v>
      </c>
      <c r="D448" s="645" t="s">
        <v>1630</v>
      </c>
      <c r="E448" s="769" t="s">
        <v>709</v>
      </c>
      <c r="F448" s="769" t="s">
        <v>709</v>
      </c>
      <c r="G448" s="626">
        <v>1000</v>
      </c>
      <c r="H448" s="626">
        <v>1815</v>
      </c>
      <c r="I448" s="626">
        <v>3497</v>
      </c>
      <c r="J448" s="626"/>
      <c r="K448" s="626"/>
      <c r="L448" s="626"/>
      <c r="M448" s="626"/>
      <c r="N448" s="626">
        <v>1427</v>
      </c>
      <c r="O448" s="626">
        <v>1105</v>
      </c>
      <c r="P448" s="626" t="s">
        <v>1631</v>
      </c>
      <c r="Q448" s="626" t="s">
        <v>1184</v>
      </c>
      <c r="R448" s="626"/>
      <c r="S448" s="626"/>
      <c r="T448" s="626">
        <v>322</v>
      </c>
      <c r="U448" s="626"/>
      <c r="V448" s="626"/>
      <c r="W448" s="769"/>
      <c r="X448" s="626"/>
      <c r="Y448" s="626"/>
      <c r="Z448" s="626"/>
      <c r="AA448" s="626"/>
      <c r="AB448" s="626"/>
      <c r="AC448" s="626"/>
      <c r="AD448" s="626"/>
      <c r="AE448" s="626"/>
      <c r="AF448" s="626"/>
      <c r="AG448" s="769"/>
      <c r="AH448" s="613">
        <v>2007</v>
      </c>
      <c r="AI448" s="613"/>
      <c r="AJ448" s="613"/>
      <c r="AK448" s="613"/>
      <c r="AL448" s="613"/>
      <c r="AM448" s="613"/>
      <c r="AN448" s="613"/>
      <c r="AO448" s="614">
        <v>6036</v>
      </c>
      <c r="AP448" s="614"/>
      <c r="AQ448" s="170"/>
    </row>
    <row r="449" spans="1:43" s="225" customFormat="1" ht="24" hidden="1" customHeight="1" x14ac:dyDescent="0.15">
      <c r="A449" s="760"/>
      <c r="B449" s="158"/>
      <c r="C449" s="656" t="s">
        <v>711</v>
      </c>
      <c r="D449" s="645" t="s">
        <v>1632</v>
      </c>
      <c r="E449" s="769" t="s">
        <v>711</v>
      </c>
      <c r="F449" s="769" t="s">
        <v>711</v>
      </c>
      <c r="G449" s="626">
        <v>3120</v>
      </c>
      <c r="H449" s="626">
        <v>1369</v>
      </c>
      <c r="I449" s="626">
        <v>2444</v>
      </c>
      <c r="J449" s="626"/>
      <c r="K449" s="626"/>
      <c r="L449" s="626"/>
      <c r="M449" s="626"/>
      <c r="N449" s="626">
        <v>824</v>
      </c>
      <c r="O449" s="626">
        <v>824.16</v>
      </c>
      <c r="P449" s="626"/>
      <c r="Q449" s="626" t="s">
        <v>1633</v>
      </c>
      <c r="R449" s="626"/>
      <c r="S449" s="626"/>
      <c r="T449" s="626"/>
      <c r="U449" s="626"/>
      <c r="V449" s="626"/>
      <c r="W449" s="769"/>
      <c r="X449" s="626"/>
      <c r="Y449" s="626"/>
      <c r="Z449" s="626"/>
      <c r="AA449" s="626"/>
      <c r="AB449" s="626"/>
      <c r="AC449" s="626"/>
      <c r="AD449" s="626"/>
      <c r="AE449" s="626"/>
      <c r="AF449" s="626"/>
      <c r="AG449" s="769"/>
      <c r="AH449" s="613">
        <v>2011</v>
      </c>
      <c r="AI449" s="613"/>
      <c r="AJ449" s="613"/>
      <c r="AK449" s="613"/>
      <c r="AL449" s="613"/>
      <c r="AM449" s="613"/>
      <c r="AN449" s="613"/>
      <c r="AO449" s="614">
        <v>5600</v>
      </c>
      <c r="AP449" s="614"/>
      <c r="AQ449" s="170"/>
    </row>
    <row r="450" spans="1:43" s="225" customFormat="1" ht="24" hidden="1" customHeight="1" x14ac:dyDescent="0.15">
      <c r="A450" s="760"/>
      <c r="B450" s="158"/>
      <c r="C450" s="656" t="s">
        <v>711</v>
      </c>
      <c r="D450" s="645" t="s">
        <v>4572</v>
      </c>
      <c r="E450" s="769" t="s">
        <v>711</v>
      </c>
      <c r="F450" s="769" t="s">
        <v>711</v>
      </c>
      <c r="G450" s="626">
        <v>896.8</v>
      </c>
      <c r="H450" s="626">
        <v>897</v>
      </c>
      <c r="I450" s="626">
        <v>897</v>
      </c>
      <c r="J450" s="626"/>
      <c r="K450" s="626"/>
      <c r="L450" s="626"/>
      <c r="M450" s="626"/>
      <c r="N450" s="626">
        <v>666</v>
      </c>
      <c r="O450" s="626">
        <v>666.25</v>
      </c>
      <c r="P450" s="626" t="s">
        <v>1634</v>
      </c>
      <c r="Q450" s="626" t="s">
        <v>1635</v>
      </c>
      <c r="R450" s="626"/>
      <c r="S450" s="626"/>
      <c r="T450" s="626"/>
      <c r="U450" s="626"/>
      <c r="V450" s="626"/>
      <c r="W450" s="769"/>
      <c r="X450" s="626"/>
      <c r="Y450" s="626"/>
      <c r="Z450" s="626"/>
      <c r="AA450" s="626"/>
      <c r="AB450" s="626"/>
      <c r="AC450" s="626"/>
      <c r="AD450" s="626"/>
      <c r="AE450" s="626"/>
      <c r="AF450" s="626"/>
      <c r="AG450" s="769"/>
      <c r="AH450" s="613">
        <v>2002</v>
      </c>
      <c r="AI450" s="613"/>
      <c r="AJ450" s="613"/>
      <c r="AK450" s="613"/>
      <c r="AL450" s="613"/>
      <c r="AM450" s="613"/>
      <c r="AN450" s="613"/>
      <c r="AO450" s="614">
        <v>3000</v>
      </c>
      <c r="AP450" s="614"/>
      <c r="AQ450" s="170"/>
    </row>
    <row r="451" spans="1:43" s="225" customFormat="1" ht="24" hidden="1" customHeight="1" x14ac:dyDescent="0.15">
      <c r="A451" s="760"/>
      <c r="B451" s="158"/>
      <c r="C451" s="656" t="s">
        <v>711</v>
      </c>
      <c r="D451" s="645" t="s">
        <v>4573</v>
      </c>
      <c r="E451" s="769" t="s">
        <v>711</v>
      </c>
      <c r="F451" s="769" t="s">
        <v>4574</v>
      </c>
      <c r="G451" s="626">
        <v>7071</v>
      </c>
      <c r="H451" s="626">
        <v>1912</v>
      </c>
      <c r="I451" s="626">
        <v>5317</v>
      </c>
      <c r="J451" s="626" t="s">
        <v>1277</v>
      </c>
      <c r="K451" s="626" t="s">
        <v>1614</v>
      </c>
      <c r="L451" s="626"/>
      <c r="M451" s="626"/>
      <c r="N451" s="626">
        <v>1781</v>
      </c>
      <c r="O451" s="626">
        <v>1781</v>
      </c>
      <c r="P451" s="626"/>
      <c r="Q451" s="626" t="s">
        <v>10840</v>
      </c>
      <c r="R451" s="626">
        <v>867</v>
      </c>
      <c r="S451" s="626" t="s">
        <v>4575</v>
      </c>
      <c r="T451" s="626">
        <v>202</v>
      </c>
      <c r="U451" s="626" t="s">
        <v>1618</v>
      </c>
      <c r="V451" s="626"/>
      <c r="W451" s="769" t="s">
        <v>1619</v>
      </c>
      <c r="X451" s="626"/>
      <c r="Y451" s="626"/>
      <c r="Z451" s="626"/>
      <c r="AA451" s="626" t="s">
        <v>10841</v>
      </c>
      <c r="AB451" s="626"/>
      <c r="AC451" s="626"/>
      <c r="AD451" s="626"/>
      <c r="AE451" s="626"/>
      <c r="AF451" s="626"/>
      <c r="AG451" s="769"/>
      <c r="AH451" s="613">
        <v>2011</v>
      </c>
      <c r="AI451" s="613"/>
      <c r="AJ451" s="613"/>
      <c r="AK451" s="613"/>
      <c r="AL451" s="613"/>
      <c r="AM451" s="613"/>
      <c r="AN451" s="613"/>
      <c r="AO451" s="614">
        <v>9996</v>
      </c>
      <c r="AP451" s="614"/>
      <c r="AQ451" s="170"/>
    </row>
    <row r="452" spans="1:43" s="225" customFormat="1" ht="24" hidden="1" customHeight="1" x14ac:dyDescent="0.15">
      <c r="A452" s="760"/>
      <c r="B452" s="158"/>
      <c r="C452" s="656" t="s">
        <v>16041</v>
      </c>
      <c r="D452" s="645" t="s">
        <v>16064</v>
      </c>
      <c r="E452" s="627" t="s">
        <v>16041</v>
      </c>
      <c r="F452" s="627" t="s">
        <v>16065</v>
      </c>
      <c r="G452" s="626">
        <v>5360</v>
      </c>
      <c r="H452" s="626">
        <v>1298</v>
      </c>
      <c r="I452" s="626">
        <v>1298</v>
      </c>
      <c r="J452" s="626" t="s">
        <v>1330</v>
      </c>
      <c r="K452" s="626" t="s">
        <v>487</v>
      </c>
      <c r="L452" s="626" t="s">
        <v>1621</v>
      </c>
      <c r="M452" s="626"/>
      <c r="N452" s="626">
        <v>576</v>
      </c>
      <c r="O452" s="626">
        <v>576</v>
      </c>
      <c r="P452" s="626" t="s">
        <v>16078</v>
      </c>
      <c r="Q452" s="626" t="s">
        <v>16079</v>
      </c>
      <c r="R452" s="626"/>
      <c r="S452" s="626"/>
      <c r="T452" s="626"/>
      <c r="U452" s="626">
        <v>4072</v>
      </c>
      <c r="V452" s="626">
        <v>1000</v>
      </c>
      <c r="W452" s="769" t="s">
        <v>1007</v>
      </c>
      <c r="X452" s="626">
        <v>1100</v>
      </c>
      <c r="Y452" s="626" t="s">
        <v>1007</v>
      </c>
      <c r="Z452" s="626"/>
      <c r="AA452" s="626"/>
      <c r="AB452" s="626"/>
      <c r="AC452" s="626"/>
      <c r="AD452" s="626"/>
      <c r="AE452" s="626"/>
      <c r="AF452" s="626"/>
      <c r="AG452" s="769"/>
      <c r="AH452" s="613">
        <v>1977</v>
      </c>
      <c r="AI452" s="613"/>
      <c r="AJ452" s="613"/>
      <c r="AK452" s="613"/>
      <c r="AL452" s="613"/>
      <c r="AM452" s="613"/>
      <c r="AN452" s="613"/>
      <c r="AO452" s="614"/>
      <c r="AP452" s="614"/>
      <c r="AQ452" s="170"/>
    </row>
    <row r="453" spans="1:43" s="225" customFormat="1" ht="24" hidden="1" customHeight="1" x14ac:dyDescent="0.15">
      <c r="A453" s="760"/>
      <c r="B453" s="158"/>
      <c r="C453" s="656" t="s">
        <v>16041</v>
      </c>
      <c r="D453" s="645" t="s">
        <v>16066</v>
      </c>
      <c r="E453" s="627" t="s">
        <v>16041</v>
      </c>
      <c r="F453" s="627" t="s">
        <v>16067</v>
      </c>
      <c r="G453" s="626">
        <v>4996</v>
      </c>
      <c r="H453" s="626">
        <v>1484</v>
      </c>
      <c r="I453" s="626">
        <v>2977</v>
      </c>
      <c r="J453" s="626"/>
      <c r="K453" s="626"/>
      <c r="L453" s="626"/>
      <c r="M453" s="626"/>
      <c r="N453" s="626">
        <v>2300</v>
      </c>
      <c r="O453" s="626">
        <v>1150</v>
      </c>
      <c r="P453" s="626" t="s">
        <v>16080</v>
      </c>
      <c r="Q453" s="626" t="s">
        <v>16081</v>
      </c>
      <c r="R453" s="626"/>
      <c r="S453" s="626"/>
      <c r="T453" s="626"/>
      <c r="U453" s="626"/>
      <c r="V453" s="626"/>
      <c r="W453" s="769"/>
      <c r="X453" s="626"/>
      <c r="Y453" s="626"/>
      <c r="Z453" s="626"/>
      <c r="AA453" s="626" t="s">
        <v>16091</v>
      </c>
      <c r="AB453" s="626"/>
      <c r="AC453" s="626"/>
      <c r="AD453" s="626"/>
      <c r="AE453" s="626"/>
      <c r="AF453" s="626"/>
      <c r="AG453" s="769"/>
      <c r="AH453" s="613">
        <v>2021</v>
      </c>
      <c r="AI453" s="613"/>
      <c r="AJ453" s="613"/>
      <c r="AK453" s="613"/>
      <c r="AL453" s="613"/>
      <c r="AM453" s="613"/>
      <c r="AN453" s="613"/>
      <c r="AO453" s="614">
        <v>5600</v>
      </c>
      <c r="AP453" s="614"/>
      <c r="AQ453" s="170"/>
    </row>
    <row r="454" spans="1:43" s="225" customFormat="1" ht="24" hidden="1" customHeight="1" x14ac:dyDescent="0.15">
      <c r="A454" s="760"/>
      <c r="B454" s="158"/>
      <c r="C454" s="656" t="s">
        <v>16041</v>
      </c>
      <c r="D454" s="645" t="s">
        <v>16068</v>
      </c>
      <c r="E454" s="627" t="s">
        <v>16041</v>
      </c>
      <c r="F454" s="627" t="s">
        <v>16041</v>
      </c>
      <c r="G454" s="626">
        <v>4400</v>
      </c>
      <c r="H454" s="626">
        <v>1230.8699999999999</v>
      </c>
      <c r="I454" s="626">
        <v>3385.76</v>
      </c>
      <c r="J454" s="626"/>
      <c r="K454" s="626"/>
      <c r="L454" s="626"/>
      <c r="M454" s="626"/>
      <c r="N454" s="626">
        <v>408</v>
      </c>
      <c r="O454" s="626"/>
      <c r="P454" s="626"/>
      <c r="Q454" s="626"/>
      <c r="R454" s="626">
        <v>358</v>
      </c>
      <c r="S454" s="626" t="s">
        <v>16082</v>
      </c>
      <c r="T454" s="626">
        <v>50</v>
      </c>
      <c r="U454" s="626"/>
      <c r="V454" s="626"/>
      <c r="W454" s="769"/>
      <c r="X454" s="626"/>
      <c r="Y454" s="626"/>
      <c r="Z454" s="626"/>
      <c r="AA454" s="626" t="s">
        <v>16092</v>
      </c>
      <c r="AB454" s="626"/>
      <c r="AC454" s="626"/>
      <c r="AD454" s="626"/>
      <c r="AE454" s="626"/>
      <c r="AF454" s="626"/>
      <c r="AG454" s="769"/>
      <c r="AH454" s="613">
        <v>2014</v>
      </c>
      <c r="AI454" s="613"/>
      <c r="AJ454" s="613"/>
      <c r="AK454" s="613"/>
      <c r="AL454" s="613"/>
      <c r="AM454" s="613"/>
      <c r="AN454" s="613"/>
      <c r="AO454" s="614">
        <v>240</v>
      </c>
      <c r="AP454" s="614"/>
      <c r="AQ454" s="170"/>
    </row>
    <row r="455" spans="1:43" s="225" customFormat="1" ht="24" hidden="1" customHeight="1" x14ac:dyDescent="0.15">
      <c r="A455" s="760"/>
      <c r="B455" s="158"/>
      <c r="C455" s="656" t="s">
        <v>353</v>
      </c>
      <c r="D455" s="645" t="s">
        <v>1636</v>
      </c>
      <c r="E455" s="769" t="s">
        <v>353</v>
      </c>
      <c r="F455" s="769" t="s">
        <v>353</v>
      </c>
      <c r="G455" s="626">
        <v>1849</v>
      </c>
      <c r="H455" s="626">
        <v>957</v>
      </c>
      <c r="I455" s="626">
        <v>1046</v>
      </c>
      <c r="J455" s="626" t="s">
        <v>1169</v>
      </c>
      <c r="K455" s="626" t="s">
        <v>1629</v>
      </c>
      <c r="L455" s="626" t="s">
        <v>486</v>
      </c>
      <c r="M455" s="626" t="s">
        <v>1295</v>
      </c>
      <c r="N455" s="626">
        <v>712</v>
      </c>
      <c r="O455" s="626">
        <v>712</v>
      </c>
      <c r="P455" s="626" t="s">
        <v>1637</v>
      </c>
      <c r="Q455" s="626" t="s">
        <v>10842</v>
      </c>
      <c r="R455" s="626"/>
      <c r="S455" s="626"/>
      <c r="T455" s="626"/>
      <c r="U455" s="626"/>
      <c r="V455" s="626"/>
      <c r="W455" s="769"/>
      <c r="X455" s="626"/>
      <c r="Y455" s="626"/>
      <c r="Z455" s="626"/>
      <c r="AA455" s="626" t="s">
        <v>1638</v>
      </c>
      <c r="AB455" s="626"/>
      <c r="AC455" s="626"/>
      <c r="AD455" s="626"/>
      <c r="AE455" s="626"/>
      <c r="AF455" s="626"/>
      <c r="AG455" s="769"/>
      <c r="AH455" s="613">
        <v>2011</v>
      </c>
      <c r="AI455" s="613"/>
      <c r="AJ455" s="613"/>
      <c r="AK455" s="613"/>
      <c r="AL455" s="613" t="s">
        <v>2512</v>
      </c>
      <c r="AM455" s="613"/>
      <c r="AN455" s="613"/>
      <c r="AO455" s="614">
        <v>1500</v>
      </c>
      <c r="AP455" s="614"/>
      <c r="AQ455" s="170"/>
    </row>
    <row r="456" spans="1:43" s="225" customFormat="1" ht="24" hidden="1" customHeight="1" x14ac:dyDescent="0.15">
      <c r="A456" s="760"/>
      <c r="B456" s="158"/>
      <c r="C456" s="656" t="s">
        <v>353</v>
      </c>
      <c r="D456" s="645" t="s">
        <v>4576</v>
      </c>
      <c r="E456" s="769" t="s">
        <v>353</v>
      </c>
      <c r="F456" s="769" t="s">
        <v>353</v>
      </c>
      <c r="G456" s="626">
        <v>11850</v>
      </c>
      <c r="H456" s="626">
        <v>3034</v>
      </c>
      <c r="I456" s="626">
        <v>5133</v>
      </c>
      <c r="J456" s="626"/>
      <c r="K456" s="626"/>
      <c r="L456" s="626"/>
      <c r="M456" s="626"/>
      <c r="N456" s="626">
        <v>2676</v>
      </c>
      <c r="O456" s="626">
        <v>966</v>
      </c>
      <c r="P456" s="626" t="s">
        <v>4577</v>
      </c>
      <c r="Q456" s="626" t="s">
        <v>10843</v>
      </c>
      <c r="R456" s="626">
        <v>1573</v>
      </c>
      <c r="S456" s="626" t="s">
        <v>4578</v>
      </c>
      <c r="T456" s="626">
        <v>137</v>
      </c>
      <c r="U456" s="626"/>
      <c r="V456" s="626"/>
      <c r="W456" s="769"/>
      <c r="X456" s="626"/>
      <c r="Y456" s="626"/>
      <c r="Z456" s="626"/>
      <c r="AA456" s="626" t="s">
        <v>4579</v>
      </c>
      <c r="AB456" s="626"/>
      <c r="AC456" s="626"/>
      <c r="AD456" s="626"/>
      <c r="AE456" s="626"/>
      <c r="AF456" s="626"/>
      <c r="AG456" s="769"/>
      <c r="AH456" s="613">
        <v>2012</v>
      </c>
      <c r="AI456" s="613"/>
      <c r="AJ456" s="613"/>
      <c r="AK456" s="613"/>
      <c r="AL456" s="613"/>
      <c r="AM456" s="613"/>
      <c r="AN456" s="613"/>
      <c r="AO456" s="614">
        <v>10800</v>
      </c>
      <c r="AP456" s="614"/>
      <c r="AQ456" s="170"/>
    </row>
    <row r="457" spans="1:43" s="225" customFormat="1" ht="24" hidden="1" customHeight="1" x14ac:dyDescent="0.15">
      <c r="A457" s="760" t="s">
        <v>186</v>
      </c>
      <c r="B457" s="158"/>
      <c r="C457" s="656" t="s">
        <v>353</v>
      </c>
      <c r="D457" s="645" t="s">
        <v>10844</v>
      </c>
      <c r="E457" s="769" t="s">
        <v>353</v>
      </c>
      <c r="F457" s="769" t="s">
        <v>353</v>
      </c>
      <c r="G457" s="626">
        <v>3949</v>
      </c>
      <c r="H457" s="626">
        <v>941.48</v>
      </c>
      <c r="I457" s="626">
        <v>984.64</v>
      </c>
      <c r="J457" s="626"/>
      <c r="K457" s="626"/>
      <c r="L457" s="626"/>
      <c r="M457" s="626"/>
      <c r="N457" s="626">
        <v>638</v>
      </c>
      <c r="O457" s="626">
        <v>638.4</v>
      </c>
      <c r="P457" s="626" t="s">
        <v>10845</v>
      </c>
      <c r="Q457" s="626" t="s">
        <v>10846</v>
      </c>
      <c r="R457" s="626"/>
      <c r="S457" s="626"/>
      <c r="T457" s="626"/>
      <c r="U457" s="626"/>
      <c r="V457" s="626"/>
      <c r="W457" s="769"/>
      <c r="X457" s="626"/>
      <c r="Y457" s="626"/>
      <c r="Z457" s="626"/>
      <c r="AA457" s="626" t="s">
        <v>10847</v>
      </c>
      <c r="AB457" s="626"/>
      <c r="AC457" s="626"/>
      <c r="AD457" s="626"/>
      <c r="AE457" s="626"/>
      <c r="AF457" s="626"/>
      <c r="AG457" s="769"/>
      <c r="AH457" s="613">
        <v>2017</v>
      </c>
      <c r="AI457" s="613"/>
      <c r="AJ457" s="613"/>
      <c r="AK457" s="613"/>
      <c r="AL457" s="613"/>
      <c r="AM457" s="613"/>
      <c r="AN457" s="613"/>
      <c r="AO457" s="614">
        <v>1800</v>
      </c>
      <c r="AP457" s="614"/>
      <c r="AQ457" s="170"/>
    </row>
    <row r="458" spans="1:43" s="225" customFormat="1" ht="24" hidden="1" customHeight="1" x14ac:dyDescent="0.15">
      <c r="A458" s="760"/>
      <c r="B458" s="158"/>
      <c r="C458" s="656" t="s">
        <v>353</v>
      </c>
      <c r="D458" s="645" t="s">
        <v>14745</v>
      </c>
      <c r="E458" s="769" t="s">
        <v>353</v>
      </c>
      <c r="F458" s="769" t="s">
        <v>353</v>
      </c>
      <c r="G458" s="626">
        <v>1986.4</v>
      </c>
      <c r="H458" s="626">
        <v>346.69</v>
      </c>
      <c r="I458" s="626">
        <v>347.29</v>
      </c>
      <c r="J458" s="626"/>
      <c r="K458" s="626"/>
      <c r="L458" s="626"/>
      <c r="M458" s="626"/>
      <c r="N458" s="626">
        <v>255</v>
      </c>
      <c r="O458" s="626">
        <v>255</v>
      </c>
      <c r="P458" s="626" t="s">
        <v>14746</v>
      </c>
      <c r="Q458" s="626" t="s">
        <v>14744</v>
      </c>
      <c r="R458" s="626"/>
      <c r="S458" s="626"/>
      <c r="T458" s="626"/>
      <c r="U458" s="626"/>
      <c r="V458" s="626"/>
      <c r="W458" s="769"/>
      <c r="X458" s="626"/>
      <c r="Y458" s="626"/>
      <c r="Z458" s="626"/>
      <c r="AA458" s="626"/>
      <c r="AB458" s="626"/>
      <c r="AC458" s="626"/>
      <c r="AD458" s="626"/>
      <c r="AE458" s="626"/>
      <c r="AF458" s="626"/>
      <c r="AG458" s="769"/>
      <c r="AH458" s="613">
        <v>2020</v>
      </c>
      <c r="AI458" s="613"/>
      <c r="AJ458" s="613"/>
      <c r="AK458" s="613"/>
      <c r="AL458" s="613"/>
      <c r="AM458" s="613"/>
      <c r="AN458" s="613"/>
      <c r="AO458" s="759">
        <v>500</v>
      </c>
      <c r="AP458" s="614"/>
      <c r="AQ458" s="170"/>
    </row>
    <row r="459" spans="1:43" s="225" customFormat="1" ht="24" hidden="1" customHeight="1" x14ac:dyDescent="0.15">
      <c r="A459" s="760"/>
      <c r="B459" s="158"/>
      <c r="C459" s="656" t="s">
        <v>353</v>
      </c>
      <c r="D459" s="645" t="s">
        <v>14747</v>
      </c>
      <c r="E459" s="769" t="s">
        <v>353</v>
      </c>
      <c r="F459" s="769" t="s">
        <v>353</v>
      </c>
      <c r="G459" s="626">
        <v>629</v>
      </c>
      <c r="H459" s="626">
        <v>266.10000000000002</v>
      </c>
      <c r="I459" s="626">
        <v>264</v>
      </c>
      <c r="J459" s="626"/>
      <c r="K459" s="626"/>
      <c r="L459" s="626"/>
      <c r="M459" s="626"/>
      <c r="N459" s="626">
        <v>216</v>
      </c>
      <c r="O459" s="626">
        <v>216</v>
      </c>
      <c r="P459" s="626" t="s">
        <v>14748</v>
      </c>
      <c r="Q459" s="626" t="s">
        <v>14744</v>
      </c>
      <c r="R459" s="626"/>
      <c r="S459" s="626"/>
      <c r="T459" s="626"/>
      <c r="U459" s="626"/>
      <c r="V459" s="626"/>
      <c r="W459" s="769"/>
      <c r="X459" s="626"/>
      <c r="Y459" s="626"/>
      <c r="Z459" s="626"/>
      <c r="AA459" s="626"/>
      <c r="AB459" s="626"/>
      <c r="AC459" s="626"/>
      <c r="AD459" s="626"/>
      <c r="AE459" s="626"/>
      <c r="AF459" s="626"/>
      <c r="AG459" s="769"/>
      <c r="AH459" s="613">
        <v>2020</v>
      </c>
      <c r="AI459" s="613"/>
      <c r="AJ459" s="613"/>
      <c r="AK459" s="613"/>
      <c r="AL459" s="613"/>
      <c r="AM459" s="613"/>
      <c r="AN459" s="613"/>
      <c r="AO459" s="614">
        <v>500</v>
      </c>
      <c r="AP459" s="614"/>
      <c r="AQ459" s="170"/>
    </row>
    <row r="460" spans="1:43" s="225" customFormat="1" ht="24" hidden="1" customHeight="1" x14ac:dyDescent="0.15">
      <c r="A460" s="760"/>
      <c r="B460" s="158"/>
      <c r="C460" s="656" t="s">
        <v>16069</v>
      </c>
      <c r="D460" s="645" t="s">
        <v>16070</v>
      </c>
      <c r="E460" s="769" t="s">
        <v>16069</v>
      </c>
      <c r="F460" s="769" t="s">
        <v>16069</v>
      </c>
      <c r="G460" s="626">
        <v>1790</v>
      </c>
      <c r="H460" s="626">
        <v>499</v>
      </c>
      <c r="I460" s="626">
        <v>499</v>
      </c>
      <c r="J460" s="626"/>
      <c r="K460" s="626"/>
      <c r="L460" s="626"/>
      <c r="M460" s="626"/>
      <c r="N460" s="626">
        <v>300</v>
      </c>
      <c r="O460" s="626">
        <v>300</v>
      </c>
      <c r="P460" s="626" t="s">
        <v>16083</v>
      </c>
      <c r="Q460" s="626" t="s">
        <v>16084</v>
      </c>
      <c r="R460" s="626"/>
      <c r="S460" s="626"/>
      <c r="T460" s="626"/>
      <c r="U460" s="626"/>
      <c r="V460" s="626"/>
      <c r="W460" s="769"/>
      <c r="X460" s="626"/>
      <c r="Y460" s="626"/>
      <c r="Z460" s="626"/>
      <c r="AA460" s="626"/>
      <c r="AB460" s="626"/>
      <c r="AC460" s="626"/>
      <c r="AD460" s="626"/>
      <c r="AE460" s="626"/>
      <c r="AF460" s="626"/>
      <c r="AG460" s="769"/>
      <c r="AH460" s="613">
        <v>2021</v>
      </c>
      <c r="AI460" s="613"/>
      <c r="AJ460" s="613"/>
      <c r="AK460" s="613"/>
      <c r="AL460" s="613"/>
      <c r="AM460" s="613"/>
      <c r="AN460" s="613"/>
      <c r="AO460" s="759">
        <v>430</v>
      </c>
      <c r="AP460" s="614"/>
      <c r="AQ460" s="170"/>
    </row>
    <row r="461" spans="1:43" s="225" customFormat="1" ht="24" hidden="1" customHeight="1" x14ac:dyDescent="0.15">
      <c r="A461" s="760"/>
      <c r="B461" s="158"/>
      <c r="C461" s="656" t="s">
        <v>16069</v>
      </c>
      <c r="D461" s="645" t="s">
        <v>16071</v>
      </c>
      <c r="E461" s="769" t="s">
        <v>16069</v>
      </c>
      <c r="F461" s="769" t="s">
        <v>16069</v>
      </c>
      <c r="G461" s="626">
        <v>2967</v>
      </c>
      <c r="H461" s="626">
        <v>321</v>
      </c>
      <c r="I461" s="626">
        <v>319</v>
      </c>
      <c r="J461" s="626"/>
      <c r="K461" s="626"/>
      <c r="L461" s="626"/>
      <c r="M461" s="626"/>
      <c r="N461" s="626">
        <v>163</v>
      </c>
      <c r="O461" s="626">
        <v>163</v>
      </c>
      <c r="P461" s="626" t="s">
        <v>16085</v>
      </c>
      <c r="Q461" s="626" t="s">
        <v>16086</v>
      </c>
      <c r="R461" s="626"/>
      <c r="S461" s="626"/>
      <c r="T461" s="626"/>
      <c r="U461" s="626"/>
      <c r="V461" s="626"/>
      <c r="W461" s="769"/>
      <c r="X461" s="626"/>
      <c r="Y461" s="626"/>
      <c r="Z461" s="626"/>
      <c r="AA461" s="626"/>
      <c r="AB461" s="626"/>
      <c r="AC461" s="626"/>
      <c r="AD461" s="626"/>
      <c r="AE461" s="626"/>
      <c r="AF461" s="626"/>
      <c r="AG461" s="769"/>
      <c r="AH461" s="613">
        <v>2021</v>
      </c>
      <c r="AI461" s="613"/>
      <c r="AJ461" s="613"/>
      <c r="AK461" s="613"/>
      <c r="AL461" s="613"/>
      <c r="AM461" s="613"/>
      <c r="AN461" s="613"/>
      <c r="AO461" s="759">
        <v>505</v>
      </c>
      <c r="AP461" s="614"/>
      <c r="AQ461" s="170"/>
    </row>
    <row r="462" spans="1:43" s="225" customFormat="1" ht="24" hidden="1" customHeight="1" x14ac:dyDescent="0.15">
      <c r="A462" s="760"/>
      <c r="B462" s="158"/>
      <c r="C462" s="656" t="s">
        <v>16069</v>
      </c>
      <c r="D462" s="645" t="s">
        <v>16072</v>
      </c>
      <c r="E462" s="769" t="s">
        <v>16069</v>
      </c>
      <c r="F462" s="769" t="s">
        <v>16069</v>
      </c>
      <c r="G462" s="626">
        <v>2736</v>
      </c>
      <c r="H462" s="626">
        <v>477</v>
      </c>
      <c r="I462" s="626">
        <v>477</v>
      </c>
      <c r="J462" s="626">
        <v>162</v>
      </c>
      <c r="K462" s="626">
        <v>162</v>
      </c>
      <c r="L462" s="626" t="s">
        <v>14743</v>
      </c>
      <c r="M462" s="626" t="s">
        <v>14744</v>
      </c>
      <c r="N462" s="626">
        <v>300</v>
      </c>
      <c r="O462" s="626">
        <v>300</v>
      </c>
      <c r="P462" s="626" t="s">
        <v>16083</v>
      </c>
      <c r="Q462" s="626" t="s">
        <v>16084</v>
      </c>
      <c r="R462" s="626"/>
      <c r="S462" s="626"/>
      <c r="T462" s="626"/>
      <c r="U462" s="626"/>
      <c r="V462" s="626"/>
      <c r="W462" s="769"/>
      <c r="X462" s="626"/>
      <c r="Y462" s="626"/>
      <c r="Z462" s="626"/>
      <c r="AA462" s="626"/>
      <c r="AB462" s="626"/>
      <c r="AC462" s="626"/>
      <c r="AD462" s="626"/>
      <c r="AE462" s="626"/>
      <c r="AF462" s="626"/>
      <c r="AG462" s="769"/>
      <c r="AH462" s="613">
        <v>2021</v>
      </c>
      <c r="AI462" s="613"/>
      <c r="AJ462" s="613"/>
      <c r="AK462" s="613"/>
      <c r="AL462" s="613"/>
      <c r="AM462" s="613"/>
      <c r="AN462" s="613"/>
      <c r="AO462" s="759">
        <v>471</v>
      </c>
      <c r="AP462" s="614"/>
      <c r="AQ462" s="170"/>
    </row>
    <row r="463" spans="1:43" s="225" customFormat="1" ht="24" hidden="1" customHeight="1" x14ac:dyDescent="0.15">
      <c r="A463" s="760"/>
      <c r="B463" s="158"/>
      <c r="C463" s="656" t="s">
        <v>16069</v>
      </c>
      <c r="D463" s="645" t="s">
        <v>16073</v>
      </c>
      <c r="E463" s="769" t="s">
        <v>16069</v>
      </c>
      <c r="F463" s="769" t="s">
        <v>16069</v>
      </c>
      <c r="G463" s="626">
        <v>1137</v>
      </c>
      <c r="H463" s="626">
        <v>493</v>
      </c>
      <c r="I463" s="626">
        <v>493</v>
      </c>
      <c r="J463" s="626">
        <v>255</v>
      </c>
      <c r="K463" s="626">
        <v>255</v>
      </c>
      <c r="L463" s="626" t="s">
        <v>14746</v>
      </c>
      <c r="M463" s="626" t="s">
        <v>14744</v>
      </c>
      <c r="N463" s="626">
        <v>300</v>
      </c>
      <c r="O463" s="626">
        <v>300</v>
      </c>
      <c r="P463" s="626" t="s">
        <v>16083</v>
      </c>
      <c r="Q463" s="626" t="s">
        <v>16087</v>
      </c>
      <c r="R463" s="626"/>
      <c r="S463" s="626"/>
      <c r="T463" s="626"/>
      <c r="U463" s="626"/>
      <c r="V463" s="626"/>
      <c r="W463" s="769"/>
      <c r="X463" s="626"/>
      <c r="Y463" s="626"/>
      <c r="Z463" s="626"/>
      <c r="AA463" s="626"/>
      <c r="AB463" s="626"/>
      <c r="AC463" s="626"/>
      <c r="AD463" s="626"/>
      <c r="AE463" s="626"/>
      <c r="AF463" s="626"/>
      <c r="AG463" s="769"/>
      <c r="AH463" s="613">
        <v>2021</v>
      </c>
      <c r="AI463" s="613"/>
      <c r="AJ463" s="613"/>
      <c r="AK463" s="613"/>
      <c r="AL463" s="613"/>
      <c r="AM463" s="613"/>
      <c r="AN463" s="613"/>
      <c r="AO463" s="614">
        <v>559</v>
      </c>
      <c r="AP463" s="614"/>
      <c r="AQ463" s="170"/>
    </row>
    <row r="464" spans="1:43" s="884" customFormat="1" ht="24" hidden="1" customHeight="1" x14ac:dyDescent="0.15">
      <c r="A464" s="760"/>
      <c r="B464" s="158"/>
      <c r="C464" s="656" t="s">
        <v>353</v>
      </c>
      <c r="D464" s="645" t="s">
        <v>17198</v>
      </c>
      <c r="E464" s="769" t="s">
        <v>353</v>
      </c>
      <c r="F464" s="769" t="s">
        <v>353</v>
      </c>
      <c r="G464" s="626">
        <v>773</v>
      </c>
      <c r="H464" s="626">
        <v>448</v>
      </c>
      <c r="I464" s="626">
        <v>448</v>
      </c>
      <c r="J464" s="626"/>
      <c r="K464" s="626"/>
      <c r="L464" s="626"/>
      <c r="M464" s="626"/>
      <c r="N464" s="626">
        <v>300</v>
      </c>
      <c r="O464" s="626">
        <v>300</v>
      </c>
      <c r="P464" s="626" t="s">
        <v>16083</v>
      </c>
      <c r="Q464" s="626" t="s">
        <v>16087</v>
      </c>
      <c r="R464" s="626"/>
      <c r="S464" s="626"/>
      <c r="T464" s="626"/>
      <c r="U464" s="626"/>
      <c r="V464" s="626"/>
      <c r="W464" s="769"/>
      <c r="X464" s="626"/>
      <c r="Y464" s="626"/>
      <c r="Z464" s="626"/>
      <c r="AA464" s="626"/>
      <c r="AB464" s="626"/>
      <c r="AC464" s="626"/>
      <c r="AD464" s="626"/>
      <c r="AE464" s="626"/>
      <c r="AF464" s="626"/>
      <c r="AG464" s="769"/>
      <c r="AH464" s="613">
        <v>2022</v>
      </c>
      <c r="AI464" s="613"/>
      <c r="AJ464" s="613"/>
      <c r="AK464" s="613"/>
      <c r="AL464" s="613"/>
      <c r="AM464" s="613"/>
      <c r="AN464" s="613"/>
      <c r="AO464" s="614">
        <v>590</v>
      </c>
      <c r="AP464" s="614" t="s">
        <v>17183</v>
      </c>
      <c r="AQ464" s="170"/>
    </row>
    <row r="465" spans="1:43" s="225" customFormat="1" ht="24" hidden="1" customHeight="1" x14ac:dyDescent="0.15">
      <c r="A465" s="760"/>
      <c r="B465" s="158"/>
      <c r="C465" s="656" t="s">
        <v>730</v>
      </c>
      <c r="D465" s="645" t="s">
        <v>1639</v>
      </c>
      <c r="E465" s="769" t="s">
        <v>730</v>
      </c>
      <c r="F465" s="769" t="s">
        <v>730</v>
      </c>
      <c r="G465" s="626">
        <v>17313</v>
      </c>
      <c r="H465" s="626">
        <v>2870</v>
      </c>
      <c r="I465" s="626">
        <v>5100</v>
      </c>
      <c r="J465" s="626">
        <v>216</v>
      </c>
      <c r="K465" s="626">
        <v>216</v>
      </c>
      <c r="L465" s="626" t="s">
        <v>14748</v>
      </c>
      <c r="M465" s="626" t="s">
        <v>14744</v>
      </c>
      <c r="N465" s="626">
        <v>2802</v>
      </c>
      <c r="O465" s="626">
        <v>800</v>
      </c>
      <c r="P465" s="626" t="s">
        <v>1642</v>
      </c>
      <c r="Q465" s="626" t="s">
        <v>1643</v>
      </c>
      <c r="R465" s="626">
        <v>1885</v>
      </c>
      <c r="S465" s="626" t="s">
        <v>1333</v>
      </c>
      <c r="T465" s="626">
        <v>108</v>
      </c>
      <c r="U465" s="626"/>
      <c r="V465" s="626"/>
      <c r="W465" s="769"/>
      <c r="X465" s="626"/>
      <c r="Y465" s="626"/>
      <c r="Z465" s="626"/>
      <c r="AA465" s="626" t="s">
        <v>4580</v>
      </c>
      <c r="AB465" s="626"/>
      <c r="AC465" s="626"/>
      <c r="AD465" s="626"/>
      <c r="AE465" s="626"/>
      <c r="AF465" s="626"/>
      <c r="AG465" s="769"/>
      <c r="AH465" s="613">
        <v>2001</v>
      </c>
      <c r="AI465" s="613"/>
      <c r="AJ465" s="613"/>
      <c r="AK465" s="613"/>
      <c r="AL465" s="613"/>
      <c r="AM465" s="613"/>
      <c r="AN465" s="613"/>
      <c r="AO465" s="614">
        <v>7024</v>
      </c>
      <c r="AP465" s="614"/>
      <c r="AQ465" s="170"/>
    </row>
    <row r="466" spans="1:43" s="225" customFormat="1" ht="24" hidden="1" customHeight="1" x14ac:dyDescent="0.15">
      <c r="A466" s="760"/>
      <c r="B466" s="158"/>
      <c r="C466" s="656" t="s">
        <v>730</v>
      </c>
      <c r="D466" s="645" t="s">
        <v>1995</v>
      </c>
      <c r="E466" s="769" t="s">
        <v>730</v>
      </c>
      <c r="F466" s="769" t="s">
        <v>730</v>
      </c>
      <c r="G466" s="626">
        <v>9198</v>
      </c>
      <c r="H466" s="626">
        <v>3407.64</v>
      </c>
      <c r="I466" s="626">
        <v>5318</v>
      </c>
      <c r="J466" s="626" t="s">
        <v>1330</v>
      </c>
      <c r="K466" s="626" t="s">
        <v>1277</v>
      </c>
      <c r="L466" s="626" t="s">
        <v>1640</v>
      </c>
      <c r="M466" s="626" t="s">
        <v>1641</v>
      </c>
      <c r="N466" s="626">
        <v>2210</v>
      </c>
      <c r="O466" s="626">
        <v>1998</v>
      </c>
      <c r="P466" s="626" t="s">
        <v>4581</v>
      </c>
      <c r="Q466" s="626" t="s">
        <v>2509</v>
      </c>
      <c r="R466" s="626"/>
      <c r="S466" s="626"/>
      <c r="T466" s="626">
        <v>211.68</v>
      </c>
      <c r="U466" s="626" t="s">
        <v>1644</v>
      </c>
      <c r="V466" s="626" t="s">
        <v>1645</v>
      </c>
      <c r="W466" s="769" t="s">
        <v>716</v>
      </c>
      <c r="X466" s="626" t="s">
        <v>1646</v>
      </c>
      <c r="Y466" s="626"/>
      <c r="Z466" s="626"/>
      <c r="AA466" s="626" t="s">
        <v>4582</v>
      </c>
      <c r="AB466" s="626"/>
      <c r="AC466" s="626"/>
      <c r="AD466" s="626"/>
      <c r="AE466" s="626"/>
      <c r="AF466" s="626"/>
      <c r="AG466" s="769"/>
      <c r="AH466" s="613">
        <v>2013</v>
      </c>
      <c r="AI466" s="613"/>
      <c r="AJ466" s="613"/>
      <c r="AK466" s="613"/>
      <c r="AL466" s="613"/>
      <c r="AM466" s="613"/>
      <c r="AN466" s="613"/>
      <c r="AO466" s="614">
        <v>7398</v>
      </c>
      <c r="AP466" s="614"/>
      <c r="AQ466" s="170"/>
    </row>
    <row r="467" spans="1:43" s="225" customFormat="1" ht="24" hidden="1" customHeight="1" x14ac:dyDescent="0.15">
      <c r="A467" s="760"/>
      <c r="B467" s="158"/>
      <c r="C467" s="656" t="s">
        <v>730</v>
      </c>
      <c r="D467" s="645" t="s">
        <v>4583</v>
      </c>
      <c r="E467" s="769" t="s">
        <v>730</v>
      </c>
      <c r="F467" s="769" t="s">
        <v>730</v>
      </c>
      <c r="G467" s="626">
        <v>5898</v>
      </c>
      <c r="H467" s="626">
        <v>1428.8</v>
      </c>
      <c r="I467" s="626">
        <v>1628.75</v>
      </c>
      <c r="J467" s="626"/>
      <c r="K467" s="626"/>
      <c r="L467" s="626"/>
      <c r="M467" s="626"/>
      <c r="N467" s="626">
        <v>956</v>
      </c>
      <c r="O467" s="626">
        <v>693</v>
      </c>
      <c r="P467" s="626" t="s">
        <v>4584</v>
      </c>
      <c r="Q467" s="626" t="s">
        <v>4585</v>
      </c>
      <c r="R467" s="626"/>
      <c r="S467" s="626"/>
      <c r="T467" s="626"/>
      <c r="U467" s="626"/>
      <c r="V467" s="626"/>
      <c r="W467" s="769"/>
      <c r="X467" s="626"/>
      <c r="Y467" s="626"/>
      <c r="Z467" s="626"/>
      <c r="AA467" s="626"/>
      <c r="AB467" s="626"/>
      <c r="AC467" s="626"/>
      <c r="AD467" s="626"/>
      <c r="AE467" s="626"/>
      <c r="AF467" s="626"/>
      <c r="AG467" s="769"/>
      <c r="AH467" s="613">
        <v>2014</v>
      </c>
      <c r="AI467" s="613"/>
      <c r="AJ467" s="613"/>
      <c r="AK467" s="613"/>
      <c r="AL467" s="613"/>
      <c r="AM467" s="613"/>
      <c r="AN467" s="613"/>
      <c r="AO467" s="614"/>
      <c r="AP467" s="614"/>
      <c r="AQ467" s="170"/>
    </row>
    <row r="468" spans="1:43" s="225" customFormat="1" ht="24" hidden="1" customHeight="1" x14ac:dyDescent="0.15">
      <c r="A468" s="875">
        <v>2</v>
      </c>
      <c r="B468" s="158"/>
      <c r="C468" s="656" t="s">
        <v>730</v>
      </c>
      <c r="D468" s="631" t="s">
        <v>4586</v>
      </c>
      <c r="E468" s="627" t="s">
        <v>730</v>
      </c>
      <c r="F468" s="627" t="s">
        <v>730</v>
      </c>
      <c r="G468" s="626">
        <v>69543</v>
      </c>
      <c r="H468" s="626">
        <v>2162</v>
      </c>
      <c r="I468" s="626">
        <v>2481</v>
      </c>
      <c r="J468" s="626"/>
      <c r="K468" s="626"/>
      <c r="L468" s="626"/>
      <c r="M468" s="626"/>
      <c r="N468" s="626">
        <v>693</v>
      </c>
      <c r="O468" s="626">
        <v>693</v>
      </c>
      <c r="P468" s="626" t="s">
        <v>4584</v>
      </c>
      <c r="Q468" s="626" t="s">
        <v>10848</v>
      </c>
      <c r="R468" s="626"/>
      <c r="S468" s="626"/>
      <c r="T468" s="626"/>
      <c r="U468" s="626"/>
      <c r="V468" s="626"/>
      <c r="W468" s="769"/>
      <c r="X468" s="626"/>
      <c r="Y468" s="626"/>
      <c r="Z468" s="626"/>
      <c r="AA468" s="626" t="s">
        <v>4587</v>
      </c>
      <c r="AB468" s="626"/>
      <c r="AC468" s="626"/>
      <c r="AD468" s="626"/>
      <c r="AE468" s="626"/>
      <c r="AF468" s="626"/>
      <c r="AG468" s="769"/>
      <c r="AH468" s="613">
        <v>2016</v>
      </c>
      <c r="AI468" s="613"/>
      <c r="AJ468" s="613"/>
      <c r="AK468" s="613"/>
      <c r="AL468" s="613"/>
      <c r="AM468" s="613"/>
      <c r="AN468" s="613"/>
      <c r="AO468" s="614">
        <v>480</v>
      </c>
      <c r="AP468" s="614"/>
      <c r="AQ468" s="170"/>
    </row>
    <row r="469" spans="1:43" s="884" customFormat="1" ht="24" hidden="1" customHeight="1" x14ac:dyDescent="0.15">
      <c r="A469" s="875"/>
      <c r="B469" s="158"/>
      <c r="C469" s="656" t="s">
        <v>11369</v>
      </c>
      <c r="D469" s="631" t="s">
        <v>17199</v>
      </c>
      <c r="E469" s="627" t="s">
        <v>730</v>
      </c>
      <c r="F469" s="627" t="s">
        <v>730</v>
      </c>
      <c r="G469" s="626">
        <v>45561</v>
      </c>
      <c r="H469" s="626">
        <v>2153</v>
      </c>
      <c r="I469" s="626">
        <v>2582</v>
      </c>
      <c r="J469" s="626"/>
      <c r="K469" s="626"/>
      <c r="L469" s="626"/>
      <c r="M469" s="626"/>
      <c r="N469" s="626">
        <v>790</v>
      </c>
      <c r="O469" s="626">
        <v>790</v>
      </c>
      <c r="P469" s="614" t="s">
        <v>17200</v>
      </c>
      <c r="Q469" s="626" t="s">
        <v>10848</v>
      </c>
      <c r="R469" s="626"/>
      <c r="S469" s="626"/>
      <c r="T469" s="626"/>
      <c r="U469" s="626"/>
      <c r="V469" s="626"/>
      <c r="W469" s="769"/>
      <c r="X469" s="626"/>
      <c r="Y469" s="626"/>
      <c r="Z469" s="626"/>
      <c r="AA469" s="626"/>
      <c r="AB469" s="626"/>
      <c r="AC469" s="626"/>
      <c r="AD469" s="626"/>
      <c r="AE469" s="626"/>
      <c r="AF469" s="626"/>
      <c r="AG469" s="769"/>
      <c r="AH469" s="613">
        <v>2020</v>
      </c>
      <c r="AI469" s="613"/>
      <c r="AJ469" s="613"/>
      <c r="AK469" s="613"/>
      <c r="AL469" s="613"/>
      <c r="AM469" s="613"/>
      <c r="AN469" s="613"/>
      <c r="AO469" s="614"/>
      <c r="AP469" s="614" t="s">
        <v>17091</v>
      </c>
      <c r="AQ469" s="170"/>
    </row>
    <row r="470" spans="1:43" s="225" customFormat="1" ht="24" hidden="1" customHeight="1" x14ac:dyDescent="0.15">
      <c r="A470" s="875"/>
      <c r="B470" s="158"/>
      <c r="C470" s="656" t="s">
        <v>745</v>
      </c>
      <c r="D470" s="680" t="s">
        <v>1647</v>
      </c>
      <c r="E470" s="613" t="s">
        <v>745</v>
      </c>
      <c r="F470" s="613" t="s">
        <v>14749</v>
      </c>
      <c r="G470" s="614">
        <v>2898.2</v>
      </c>
      <c r="H470" s="614">
        <v>900.32</v>
      </c>
      <c r="I470" s="614">
        <v>990.78</v>
      </c>
      <c r="J470" s="626"/>
      <c r="K470" s="626"/>
      <c r="L470" s="626"/>
      <c r="M470" s="626"/>
      <c r="N470" s="626">
        <v>804</v>
      </c>
      <c r="O470" s="614">
        <v>804</v>
      </c>
      <c r="P470" s="614" t="s">
        <v>1648</v>
      </c>
      <c r="Q470" s="626" t="s">
        <v>1649</v>
      </c>
      <c r="R470" s="626"/>
      <c r="S470" s="614"/>
      <c r="T470" s="614"/>
      <c r="U470" s="627"/>
      <c r="V470" s="627"/>
      <c r="W470" s="627"/>
      <c r="X470" s="627"/>
      <c r="Y470" s="627"/>
      <c r="Z470" s="627"/>
      <c r="AA470" s="613" t="s">
        <v>1650</v>
      </c>
      <c r="AB470" s="625"/>
      <c r="AC470" s="625"/>
      <c r="AD470" s="627"/>
      <c r="AE470" s="627"/>
      <c r="AF470" s="627"/>
      <c r="AG470" s="627"/>
      <c r="AH470" s="613">
        <v>2012</v>
      </c>
      <c r="AI470" s="613"/>
      <c r="AJ470" s="613"/>
      <c r="AK470" s="613"/>
      <c r="AL470" s="613"/>
      <c r="AM470" s="613"/>
      <c r="AN470" s="613"/>
      <c r="AO470" s="614">
        <v>1048</v>
      </c>
      <c r="AP470" s="614"/>
      <c r="AQ470" s="170"/>
    </row>
    <row r="471" spans="1:43" s="225" customFormat="1" ht="24" hidden="1" customHeight="1" x14ac:dyDescent="0.15">
      <c r="A471" s="875">
        <v>2</v>
      </c>
      <c r="B471" s="158"/>
      <c r="C471" s="656" t="s">
        <v>745</v>
      </c>
      <c r="D471" s="631" t="s">
        <v>4588</v>
      </c>
      <c r="E471" s="627" t="s">
        <v>745</v>
      </c>
      <c r="F471" s="627" t="s">
        <v>745</v>
      </c>
      <c r="G471" s="626">
        <v>6777</v>
      </c>
      <c r="H471" s="626">
        <v>813.6</v>
      </c>
      <c r="I471" s="626">
        <v>907.2</v>
      </c>
      <c r="J471" s="614"/>
      <c r="K471" s="614"/>
      <c r="L471" s="614"/>
      <c r="M471" s="614"/>
      <c r="N471" s="626">
        <v>705</v>
      </c>
      <c r="O471" s="626">
        <v>705</v>
      </c>
      <c r="P471" s="626" t="s">
        <v>4589</v>
      </c>
      <c r="Q471" s="626" t="s">
        <v>3767</v>
      </c>
      <c r="R471" s="626"/>
      <c r="S471" s="626"/>
      <c r="T471" s="626"/>
      <c r="U471" s="613"/>
      <c r="V471" s="613"/>
      <c r="W471" s="613"/>
      <c r="X471" s="613"/>
      <c r="Y471" s="613"/>
      <c r="Z471" s="613"/>
      <c r="AA471" s="626" t="s">
        <v>4590</v>
      </c>
      <c r="AB471" s="613"/>
      <c r="AC471" s="613"/>
      <c r="AD471" s="613"/>
      <c r="AE471" s="613"/>
      <c r="AF471" s="613"/>
      <c r="AG471" s="613"/>
      <c r="AH471" s="613">
        <v>2013</v>
      </c>
      <c r="AI471" s="613"/>
      <c r="AJ471" s="613"/>
      <c r="AK471" s="613"/>
      <c r="AL471" s="613"/>
      <c r="AM471" s="613"/>
      <c r="AN471" s="613"/>
      <c r="AO471" s="614">
        <v>1127</v>
      </c>
      <c r="AP471" s="614"/>
      <c r="AQ471" s="170"/>
    </row>
    <row r="472" spans="1:43" s="225" customFormat="1" ht="24" hidden="1" customHeight="1" x14ac:dyDescent="0.15">
      <c r="A472" s="875"/>
      <c r="B472" s="158"/>
      <c r="C472" s="656" t="s">
        <v>745</v>
      </c>
      <c r="D472" s="631" t="s">
        <v>4591</v>
      </c>
      <c r="E472" s="627" t="s">
        <v>745</v>
      </c>
      <c r="F472" s="627" t="s">
        <v>4592</v>
      </c>
      <c r="G472" s="626">
        <v>1315</v>
      </c>
      <c r="H472" s="626">
        <v>459</v>
      </c>
      <c r="I472" s="626">
        <v>459</v>
      </c>
      <c r="J472" s="626">
        <v>704.6</v>
      </c>
      <c r="K472" s="626">
        <v>704.6</v>
      </c>
      <c r="L472" s="626" t="s">
        <v>4589</v>
      </c>
      <c r="M472" s="626"/>
      <c r="N472" s="626">
        <v>459</v>
      </c>
      <c r="O472" s="626">
        <v>459</v>
      </c>
      <c r="P472" s="626" t="s">
        <v>4593</v>
      </c>
      <c r="Q472" s="626" t="s">
        <v>1295</v>
      </c>
      <c r="R472" s="626"/>
      <c r="S472" s="626"/>
      <c r="T472" s="626"/>
      <c r="U472" s="627"/>
      <c r="V472" s="627"/>
      <c r="W472" s="627"/>
      <c r="X472" s="627"/>
      <c r="Y472" s="627"/>
      <c r="Z472" s="627"/>
      <c r="AA472" s="626" t="s">
        <v>1325</v>
      </c>
      <c r="AB472" s="625"/>
      <c r="AC472" s="625"/>
      <c r="AD472" s="627"/>
      <c r="AE472" s="627"/>
      <c r="AF472" s="627"/>
      <c r="AG472" s="627"/>
      <c r="AH472" s="613">
        <v>2013</v>
      </c>
      <c r="AI472" s="613"/>
      <c r="AJ472" s="613"/>
      <c r="AK472" s="613"/>
      <c r="AL472" s="613"/>
      <c r="AM472" s="613"/>
      <c r="AN472" s="613"/>
      <c r="AO472" s="614">
        <v>265</v>
      </c>
      <c r="AP472" s="614"/>
      <c r="AQ472" s="170"/>
    </row>
    <row r="473" spans="1:43" s="225" customFormat="1" ht="24" hidden="1" customHeight="1" x14ac:dyDescent="0.15">
      <c r="A473" s="875"/>
      <c r="B473" s="158"/>
      <c r="C473" s="656" t="s">
        <v>745</v>
      </c>
      <c r="D473" s="631" t="s">
        <v>4594</v>
      </c>
      <c r="E473" s="627" t="s">
        <v>745</v>
      </c>
      <c r="F473" s="627" t="s">
        <v>745</v>
      </c>
      <c r="G473" s="626">
        <v>8812</v>
      </c>
      <c r="H473" s="626">
        <v>1539</v>
      </c>
      <c r="I473" s="626">
        <v>1998</v>
      </c>
      <c r="J473" s="626"/>
      <c r="K473" s="626"/>
      <c r="L473" s="626"/>
      <c r="M473" s="626"/>
      <c r="N473" s="626">
        <v>2470</v>
      </c>
      <c r="O473" s="626">
        <v>1080</v>
      </c>
      <c r="P473" s="626" t="s">
        <v>4595</v>
      </c>
      <c r="Q473" s="626" t="s">
        <v>1616</v>
      </c>
      <c r="R473" s="626"/>
      <c r="S473" s="626"/>
      <c r="T473" s="626"/>
      <c r="U473" s="627"/>
      <c r="V473" s="627"/>
      <c r="W473" s="627"/>
      <c r="X473" s="627"/>
      <c r="Y473" s="627"/>
      <c r="Z473" s="627"/>
      <c r="AA473" s="626" t="s">
        <v>4596</v>
      </c>
      <c r="AB473" s="625"/>
      <c r="AC473" s="625"/>
      <c r="AD473" s="627"/>
      <c r="AE473" s="627"/>
      <c r="AF473" s="627"/>
      <c r="AG473" s="627"/>
      <c r="AH473" s="613">
        <v>2015</v>
      </c>
      <c r="AI473" s="613"/>
      <c r="AJ473" s="613"/>
      <c r="AK473" s="613"/>
      <c r="AL473" s="613"/>
      <c r="AM473" s="613"/>
      <c r="AN473" s="613"/>
      <c r="AO473" s="614">
        <v>4500</v>
      </c>
      <c r="AP473" s="614"/>
      <c r="AQ473" s="170"/>
    </row>
    <row r="474" spans="1:43" s="225" customFormat="1" ht="24" hidden="1" customHeight="1" x14ac:dyDescent="0.15">
      <c r="A474" s="621"/>
      <c r="B474" s="158"/>
      <c r="C474" s="656" t="s">
        <v>745</v>
      </c>
      <c r="D474" s="645" t="s">
        <v>4597</v>
      </c>
      <c r="E474" s="627" t="s">
        <v>745</v>
      </c>
      <c r="F474" s="627" t="s">
        <v>14750</v>
      </c>
      <c r="G474" s="626">
        <v>1960</v>
      </c>
      <c r="H474" s="626">
        <v>413.79</v>
      </c>
      <c r="I474" s="626">
        <v>576.41999999999996</v>
      </c>
      <c r="J474" s="626" t="s">
        <v>1277</v>
      </c>
      <c r="K474" s="626" t="s">
        <v>1614</v>
      </c>
      <c r="L474" s="626"/>
      <c r="M474" s="626"/>
      <c r="N474" s="626">
        <v>163</v>
      </c>
      <c r="O474" s="626"/>
      <c r="P474" s="626"/>
      <c r="Q474" s="626"/>
      <c r="R474" s="626"/>
      <c r="S474" s="626"/>
      <c r="T474" s="626">
        <v>163</v>
      </c>
      <c r="U474" s="627" t="s">
        <v>1618</v>
      </c>
      <c r="V474" s="627"/>
      <c r="W474" s="627" t="s">
        <v>1619</v>
      </c>
      <c r="X474" s="627"/>
      <c r="Y474" s="627"/>
      <c r="Z474" s="627"/>
      <c r="AA474" s="626" t="s">
        <v>4598</v>
      </c>
      <c r="AB474" s="625"/>
      <c r="AC474" s="625"/>
      <c r="AD474" s="627"/>
      <c r="AE474" s="627"/>
      <c r="AF474" s="627"/>
      <c r="AG474" s="627"/>
      <c r="AH474" s="613">
        <v>2010</v>
      </c>
      <c r="AI474" s="613"/>
      <c r="AJ474" s="613"/>
      <c r="AK474" s="613"/>
      <c r="AL474" s="613"/>
      <c r="AM474" s="613"/>
      <c r="AN474" s="613"/>
      <c r="AO474" s="614">
        <v>1620</v>
      </c>
      <c r="AP474" s="614"/>
      <c r="AQ474" s="170"/>
    </row>
    <row r="475" spans="1:43" s="225" customFormat="1" ht="24" hidden="1" customHeight="1" x14ac:dyDescent="0.15">
      <c r="A475" s="621"/>
      <c r="B475" s="158"/>
      <c r="C475" s="656" t="s">
        <v>1247</v>
      </c>
      <c r="D475" s="645" t="s">
        <v>14751</v>
      </c>
      <c r="E475" s="769" t="s">
        <v>1247</v>
      </c>
      <c r="F475" s="769" t="s">
        <v>14752</v>
      </c>
      <c r="G475" s="626">
        <v>451</v>
      </c>
      <c r="H475" s="626">
        <v>117.45</v>
      </c>
      <c r="I475" s="626">
        <v>117.45</v>
      </c>
      <c r="J475" s="626">
        <v>163</v>
      </c>
      <c r="K475" s="626"/>
      <c r="L475" s="626"/>
      <c r="M475" s="626"/>
      <c r="N475" s="626">
        <v>93.55</v>
      </c>
      <c r="O475" s="626"/>
      <c r="P475" s="626"/>
      <c r="Q475" s="626"/>
      <c r="R475" s="626"/>
      <c r="S475" s="626"/>
      <c r="T475" s="626">
        <v>93.55</v>
      </c>
      <c r="U475" s="627"/>
      <c r="V475" s="627"/>
      <c r="W475" s="627"/>
      <c r="X475" s="627"/>
      <c r="Y475" s="627"/>
      <c r="Z475" s="627"/>
      <c r="AA475" s="626"/>
      <c r="AB475" s="627"/>
      <c r="AC475" s="627"/>
      <c r="AD475" s="627"/>
      <c r="AE475" s="627"/>
      <c r="AF475" s="627"/>
      <c r="AG475" s="627"/>
      <c r="AH475" s="613">
        <v>2018</v>
      </c>
      <c r="AI475" s="613"/>
      <c r="AJ475" s="613"/>
      <c r="AK475" s="613"/>
      <c r="AL475" s="613"/>
      <c r="AM475" s="613"/>
      <c r="AN475" s="613"/>
      <c r="AO475" s="614">
        <v>226.83</v>
      </c>
      <c r="AP475" s="614"/>
      <c r="AQ475" s="170"/>
    </row>
    <row r="476" spans="1:43" s="225" customFormat="1" ht="24" hidden="1" customHeight="1" x14ac:dyDescent="0.15">
      <c r="A476" s="760"/>
      <c r="B476" s="158"/>
      <c r="C476" s="656" t="s">
        <v>4477</v>
      </c>
      <c r="D476" s="885" t="s">
        <v>1639</v>
      </c>
      <c r="E476" s="627" t="s">
        <v>4477</v>
      </c>
      <c r="F476" s="627" t="s">
        <v>4477</v>
      </c>
      <c r="G476" s="626">
        <v>4662</v>
      </c>
      <c r="H476" s="626">
        <v>2209</v>
      </c>
      <c r="I476" s="626">
        <v>2673</v>
      </c>
      <c r="J476" s="665"/>
      <c r="K476" s="626"/>
      <c r="L476" s="626"/>
      <c r="M476" s="626"/>
      <c r="N476" s="626">
        <v>2028</v>
      </c>
      <c r="O476" s="626">
        <v>1983</v>
      </c>
      <c r="P476" s="626" t="s">
        <v>4600</v>
      </c>
      <c r="Q476" s="626" t="s">
        <v>1297</v>
      </c>
      <c r="R476" s="626"/>
      <c r="S476" s="626"/>
      <c r="T476" s="626">
        <v>45</v>
      </c>
      <c r="U476" s="626"/>
      <c r="V476" s="626"/>
      <c r="W476" s="769"/>
      <c r="X476" s="626"/>
      <c r="Y476" s="626"/>
      <c r="Z476" s="626"/>
      <c r="AA476" s="626"/>
      <c r="AB476" s="626"/>
      <c r="AC476" s="626"/>
      <c r="AD476" s="626"/>
      <c r="AE476" s="626"/>
      <c r="AF476" s="626"/>
      <c r="AG476" s="769"/>
      <c r="AH476" s="613">
        <v>2002</v>
      </c>
      <c r="AI476" s="613"/>
      <c r="AJ476" s="613"/>
      <c r="AK476" s="613"/>
      <c r="AL476" s="613"/>
      <c r="AM476" s="613"/>
      <c r="AN476" s="613"/>
      <c r="AO476" s="614">
        <v>4045</v>
      </c>
      <c r="AP476" s="614"/>
      <c r="AQ476" s="170"/>
    </row>
    <row r="477" spans="1:43" s="225" customFormat="1" ht="24" hidden="1" customHeight="1" x14ac:dyDescent="0.15">
      <c r="A477" s="760"/>
      <c r="B477" s="158"/>
      <c r="C477" s="705" t="s">
        <v>752</v>
      </c>
      <c r="D477" s="444" t="s">
        <v>17201</v>
      </c>
      <c r="E477" s="603" t="s">
        <v>752</v>
      </c>
      <c r="F477" s="603" t="s">
        <v>752</v>
      </c>
      <c r="G477" s="260">
        <v>9967</v>
      </c>
      <c r="H477" s="260">
        <v>2273</v>
      </c>
      <c r="I477" s="260">
        <v>4015</v>
      </c>
      <c r="J477" s="665"/>
      <c r="K477" s="626"/>
      <c r="L477" s="626"/>
      <c r="M477" s="626"/>
      <c r="N477" s="626">
        <v>26</v>
      </c>
      <c r="O477" s="626" t="s">
        <v>17202</v>
      </c>
      <c r="P477" s="626">
        <v>217</v>
      </c>
      <c r="Q477" s="626" t="s">
        <v>17203</v>
      </c>
      <c r="R477" s="613">
        <v>2019</v>
      </c>
      <c r="S477" s="614">
        <v>12700</v>
      </c>
      <c r="T477" s="614">
        <v>217</v>
      </c>
      <c r="U477" s="626"/>
      <c r="V477" s="626"/>
      <c r="W477" s="769"/>
      <c r="X477" s="626"/>
      <c r="Y477" s="626"/>
      <c r="Z477" s="626"/>
      <c r="AA477" s="626" t="s">
        <v>17203</v>
      </c>
      <c r="AB477" s="626"/>
      <c r="AC477" s="626"/>
      <c r="AD477" s="626"/>
      <c r="AE477" s="626"/>
      <c r="AF477" s="626"/>
      <c r="AG477" s="769"/>
      <c r="AH477" s="613">
        <v>2019</v>
      </c>
      <c r="AI477" s="613"/>
      <c r="AJ477" s="613"/>
      <c r="AK477" s="613"/>
      <c r="AL477" s="613"/>
      <c r="AM477" s="613"/>
      <c r="AN477" s="613"/>
      <c r="AO477" s="614">
        <v>12700</v>
      </c>
      <c r="AP477" s="614"/>
      <c r="AQ477" s="170"/>
    </row>
    <row r="478" spans="1:43" s="225" customFormat="1" ht="24" hidden="1" customHeight="1" x14ac:dyDescent="0.15">
      <c r="A478" s="760"/>
      <c r="B478" s="158"/>
      <c r="C478" s="705" t="s">
        <v>752</v>
      </c>
      <c r="D478" s="444" t="s">
        <v>17204</v>
      </c>
      <c r="E478" s="603" t="s">
        <v>752</v>
      </c>
      <c r="F478" s="603" t="s">
        <v>752</v>
      </c>
      <c r="G478" s="260">
        <v>29949</v>
      </c>
      <c r="H478" s="260">
        <v>3047</v>
      </c>
      <c r="I478" s="260">
        <v>7194</v>
      </c>
      <c r="J478" s="665"/>
      <c r="K478" s="626"/>
      <c r="L478" s="626"/>
      <c r="M478" s="626"/>
      <c r="N478" s="626"/>
      <c r="O478" s="626">
        <v>1329</v>
      </c>
      <c r="P478" s="626">
        <v>891</v>
      </c>
      <c r="Q478" s="626" t="s">
        <v>4585</v>
      </c>
      <c r="R478" s="626"/>
      <c r="S478" s="626"/>
      <c r="T478" s="626">
        <v>336</v>
      </c>
      <c r="U478" s="626"/>
      <c r="V478" s="626"/>
      <c r="W478" s="769"/>
      <c r="X478" s="626"/>
      <c r="Y478" s="626"/>
      <c r="Z478" s="626"/>
      <c r="AA478" s="626" t="s">
        <v>17205</v>
      </c>
      <c r="AB478" s="626"/>
      <c r="AC478" s="626"/>
      <c r="AD478" s="626"/>
      <c r="AE478" s="626"/>
      <c r="AF478" s="626"/>
      <c r="AG478" s="769"/>
      <c r="AH478" s="613">
        <v>2006</v>
      </c>
      <c r="AI478" s="613"/>
      <c r="AJ478" s="613"/>
      <c r="AK478" s="613"/>
      <c r="AL478" s="613"/>
      <c r="AM478" s="613"/>
      <c r="AN478" s="613"/>
      <c r="AO478" s="614">
        <v>16050</v>
      </c>
      <c r="AP478" s="614" t="s">
        <v>17091</v>
      </c>
      <c r="AQ478" s="170"/>
    </row>
    <row r="479" spans="1:43" s="225" customFormat="1" ht="24" hidden="1" customHeight="1" x14ac:dyDescent="0.15">
      <c r="A479" s="621"/>
      <c r="B479" s="158"/>
      <c r="C479" s="705" t="s">
        <v>753</v>
      </c>
      <c r="D479" s="444" t="s">
        <v>4601</v>
      </c>
      <c r="E479" s="603" t="s">
        <v>753</v>
      </c>
      <c r="F479" s="603" t="s">
        <v>753</v>
      </c>
      <c r="G479" s="260">
        <v>1167</v>
      </c>
      <c r="H479" s="260">
        <v>640</v>
      </c>
      <c r="I479" s="260">
        <v>640</v>
      </c>
      <c r="J479" s="626" t="s">
        <v>487</v>
      </c>
      <c r="K479" s="626" t="s">
        <v>1733</v>
      </c>
      <c r="L479" s="626" t="s">
        <v>4599</v>
      </c>
      <c r="M479" s="626" t="s">
        <v>1330</v>
      </c>
      <c r="N479" s="260">
        <v>437</v>
      </c>
      <c r="O479" s="260">
        <v>437</v>
      </c>
      <c r="P479" s="260" t="s">
        <v>1651</v>
      </c>
      <c r="Q479" s="260" t="s">
        <v>1652</v>
      </c>
      <c r="R479" s="260"/>
      <c r="S479" s="260"/>
      <c r="T479" s="260"/>
      <c r="U479" s="627" t="s">
        <v>1734</v>
      </c>
      <c r="V479" s="627" t="s">
        <v>1735</v>
      </c>
      <c r="W479" s="627" t="s">
        <v>1736</v>
      </c>
      <c r="X479" s="627"/>
      <c r="Y479" s="627"/>
      <c r="Z479" s="627"/>
      <c r="AA479" s="260" t="s">
        <v>1653</v>
      </c>
      <c r="AB479" s="627"/>
      <c r="AC479" s="627"/>
      <c r="AD479" s="627"/>
      <c r="AE479" s="627"/>
      <c r="AF479" s="627"/>
      <c r="AG479" s="627"/>
      <c r="AH479" s="613">
        <v>2012</v>
      </c>
      <c r="AI479" s="613"/>
      <c r="AJ479" s="613"/>
      <c r="AK479" s="613"/>
      <c r="AL479" s="613"/>
      <c r="AM479" s="613"/>
      <c r="AN479" s="613"/>
      <c r="AO479" s="888">
        <v>1200</v>
      </c>
      <c r="AP479" s="614"/>
      <c r="AQ479" s="170"/>
    </row>
    <row r="480" spans="1:43" s="225" customFormat="1" ht="24" hidden="1" customHeight="1" x14ac:dyDescent="0.15">
      <c r="A480" s="621"/>
      <c r="B480" s="158"/>
      <c r="C480" s="656" t="s">
        <v>753</v>
      </c>
      <c r="D480" s="645" t="s">
        <v>4602</v>
      </c>
      <c r="E480" s="769" t="s">
        <v>753</v>
      </c>
      <c r="F480" s="769" t="s">
        <v>753</v>
      </c>
      <c r="G480" s="626"/>
      <c r="H480" s="626">
        <v>1016</v>
      </c>
      <c r="I480" s="626">
        <v>1610</v>
      </c>
      <c r="J480" s="260"/>
      <c r="K480" s="260"/>
      <c r="L480" s="260"/>
      <c r="M480" s="260"/>
      <c r="N480" s="626"/>
      <c r="O480" s="626"/>
      <c r="P480" s="626" t="s">
        <v>4603</v>
      </c>
      <c r="Q480" s="626" t="s">
        <v>487</v>
      </c>
      <c r="R480" s="626"/>
      <c r="S480" s="626"/>
      <c r="T480" s="626"/>
      <c r="U480" s="603"/>
      <c r="V480" s="603"/>
      <c r="W480" s="603"/>
      <c r="X480" s="603"/>
      <c r="Y480" s="603"/>
      <c r="Z480" s="603"/>
      <c r="AA480" s="626"/>
      <c r="AB480" s="603"/>
      <c r="AC480" s="603"/>
      <c r="AD480" s="603"/>
      <c r="AE480" s="603"/>
      <c r="AF480" s="603"/>
      <c r="AG480" s="603"/>
      <c r="AH480" s="613">
        <v>2016</v>
      </c>
      <c r="AI480" s="887"/>
      <c r="AJ480" s="887"/>
      <c r="AK480" s="887"/>
      <c r="AL480" s="887"/>
      <c r="AM480" s="887"/>
      <c r="AN480" s="887"/>
      <c r="AO480" s="614">
        <v>3983</v>
      </c>
      <c r="AP480" s="614"/>
      <c r="AQ480" s="170"/>
    </row>
    <row r="481" spans="1:56" s="225" customFormat="1" ht="24" hidden="1" customHeight="1" x14ac:dyDescent="0.15">
      <c r="A481" s="760"/>
      <c r="B481" s="158"/>
      <c r="C481" s="656" t="s">
        <v>753</v>
      </c>
      <c r="D481" s="645" t="s">
        <v>14753</v>
      </c>
      <c r="E481" s="627" t="s">
        <v>753</v>
      </c>
      <c r="F481" s="627" t="s">
        <v>753</v>
      </c>
      <c r="G481" s="626">
        <v>2141</v>
      </c>
      <c r="H481" s="626">
        <v>363.55</v>
      </c>
      <c r="I481" s="626">
        <v>678.79</v>
      </c>
      <c r="J481" s="626"/>
      <c r="K481" s="626"/>
      <c r="L481" s="626"/>
      <c r="M481" s="626"/>
      <c r="N481" s="626"/>
      <c r="O481" s="626"/>
      <c r="P481" s="626"/>
      <c r="Q481" s="626"/>
      <c r="R481" s="626"/>
      <c r="S481" s="626"/>
      <c r="T481" s="626"/>
      <c r="U481" s="626"/>
      <c r="V481" s="626"/>
      <c r="W481" s="769"/>
      <c r="X481" s="626"/>
      <c r="Y481" s="626"/>
      <c r="Z481" s="626"/>
      <c r="AA481" s="626"/>
      <c r="AB481" s="626"/>
      <c r="AC481" s="626"/>
      <c r="AD481" s="626"/>
      <c r="AE481" s="626"/>
      <c r="AF481" s="626"/>
      <c r="AG481" s="769"/>
      <c r="AH481" s="613">
        <v>2018</v>
      </c>
      <c r="AI481" s="613"/>
      <c r="AJ481" s="613"/>
      <c r="AK481" s="613"/>
      <c r="AL481" s="613"/>
      <c r="AM481" s="613"/>
      <c r="AN481" s="613"/>
      <c r="AO481" s="614">
        <v>1200</v>
      </c>
      <c r="AP481" s="614"/>
      <c r="AQ481" s="170"/>
    </row>
    <row r="482" spans="1:56" ht="24" hidden="1" customHeight="1" x14ac:dyDescent="0.15">
      <c r="A482" s="621"/>
      <c r="B482" s="158"/>
      <c r="C482" s="656" t="s">
        <v>756</v>
      </c>
      <c r="D482" s="645" t="s">
        <v>1654</v>
      </c>
      <c r="E482" s="627" t="s">
        <v>756</v>
      </c>
      <c r="F482" s="627" t="s">
        <v>17173</v>
      </c>
      <c r="G482" s="626">
        <v>5529</v>
      </c>
      <c r="H482" s="626">
        <v>2507</v>
      </c>
      <c r="I482" s="626">
        <v>3738</v>
      </c>
      <c r="J482" s="626"/>
      <c r="K482" s="626"/>
      <c r="L482" s="626"/>
      <c r="M482" s="626"/>
      <c r="N482" s="626">
        <v>1246</v>
      </c>
      <c r="O482" s="626">
        <v>1150</v>
      </c>
      <c r="P482" s="626" t="s">
        <v>1656</v>
      </c>
      <c r="Q482" s="626" t="s">
        <v>1657</v>
      </c>
      <c r="R482" s="626"/>
      <c r="S482" s="626"/>
      <c r="T482" s="626">
        <v>96</v>
      </c>
      <c r="U482" s="627"/>
      <c r="V482" s="627"/>
      <c r="W482" s="627"/>
      <c r="X482" s="627"/>
      <c r="Y482" s="627"/>
      <c r="Z482" s="627"/>
      <c r="AA482" s="626"/>
      <c r="AB482" s="627"/>
      <c r="AC482" s="627"/>
      <c r="AD482" s="627"/>
      <c r="AE482" s="627"/>
      <c r="AF482" s="627"/>
      <c r="AG482" s="627"/>
      <c r="AH482" s="613">
        <v>1996</v>
      </c>
      <c r="AI482" s="613"/>
      <c r="AJ482" s="613"/>
      <c r="AK482" s="613"/>
      <c r="AL482" s="613"/>
      <c r="AM482" s="613"/>
      <c r="AN482" s="613"/>
      <c r="AO482" s="614">
        <v>2740</v>
      </c>
      <c r="AP482" s="614"/>
      <c r="AQ482" s="170"/>
    </row>
    <row r="483" spans="1:56" s="225" customFormat="1" ht="24" hidden="1" customHeight="1" x14ac:dyDescent="0.15">
      <c r="A483" s="621"/>
      <c r="B483" s="158"/>
      <c r="C483" s="748" t="s">
        <v>756</v>
      </c>
      <c r="D483" s="445" t="s">
        <v>1659</v>
      </c>
      <c r="E483" s="604" t="s">
        <v>756</v>
      </c>
      <c r="F483" s="627" t="s">
        <v>17173</v>
      </c>
      <c r="G483" s="297">
        <v>3533</v>
      </c>
      <c r="H483" s="297">
        <v>1331.72</v>
      </c>
      <c r="I483" s="297">
        <v>2697.21</v>
      </c>
      <c r="J483" s="626" t="s">
        <v>486</v>
      </c>
      <c r="K483" s="626" t="s">
        <v>1655</v>
      </c>
      <c r="L483" s="626" t="s">
        <v>1288</v>
      </c>
      <c r="M483" s="626" t="s">
        <v>487</v>
      </c>
      <c r="N483" s="297">
        <v>967.05</v>
      </c>
      <c r="O483" s="297">
        <v>705.6</v>
      </c>
      <c r="P483" s="297" t="s">
        <v>1660</v>
      </c>
      <c r="Q483" s="297" t="s">
        <v>4604</v>
      </c>
      <c r="R483" s="297"/>
      <c r="S483" s="297"/>
      <c r="T483" s="297">
        <v>261.45</v>
      </c>
      <c r="U483" s="627">
        <v>830</v>
      </c>
      <c r="V483" s="627"/>
      <c r="W483" s="627">
        <v>820</v>
      </c>
      <c r="X483" s="627">
        <v>1090</v>
      </c>
      <c r="Y483" s="627"/>
      <c r="Z483" s="627"/>
      <c r="AA483" s="297"/>
      <c r="AB483" s="627">
        <v>2003</v>
      </c>
      <c r="AC483" s="627"/>
      <c r="AD483" s="627"/>
      <c r="AE483" s="627"/>
      <c r="AF483" s="627"/>
      <c r="AG483" s="627" t="s">
        <v>1658</v>
      </c>
      <c r="AH483" s="613">
        <v>2010</v>
      </c>
      <c r="AI483" s="613"/>
      <c r="AJ483" s="613"/>
      <c r="AK483" s="613"/>
      <c r="AL483" s="613"/>
      <c r="AM483" s="613"/>
      <c r="AN483" s="613"/>
      <c r="AO483" s="443">
        <v>4400</v>
      </c>
      <c r="AP483" s="614"/>
      <c r="AQ483" s="170"/>
    </row>
    <row r="484" spans="1:56" s="225" customFormat="1" ht="24" hidden="1" customHeight="1" x14ac:dyDescent="0.15">
      <c r="A484" s="621"/>
      <c r="B484" s="158"/>
      <c r="C484" s="656" t="s">
        <v>756</v>
      </c>
      <c r="D484" s="645" t="s">
        <v>10849</v>
      </c>
      <c r="E484" s="627" t="s">
        <v>756</v>
      </c>
      <c r="F484" s="627" t="s">
        <v>17173</v>
      </c>
      <c r="G484" s="626">
        <v>9776</v>
      </c>
      <c r="H484" s="626">
        <v>2447</v>
      </c>
      <c r="I484" s="626">
        <v>3091</v>
      </c>
      <c r="J484" s="297"/>
      <c r="K484" s="297"/>
      <c r="L484" s="297"/>
      <c r="M484" s="297"/>
      <c r="N484" s="626">
        <v>1763</v>
      </c>
      <c r="O484" s="626">
        <v>1763</v>
      </c>
      <c r="P484" s="626" t="s">
        <v>10850</v>
      </c>
      <c r="Q484" s="626" t="s">
        <v>10851</v>
      </c>
      <c r="R484" s="626" t="s">
        <v>417</v>
      </c>
      <c r="S484" s="626" t="s">
        <v>417</v>
      </c>
      <c r="T484" s="626" t="s">
        <v>417</v>
      </c>
      <c r="U484" s="604"/>
      <c r="V484" s="604"/>
      <c r="W484" s="604"/>
      <c r="X484" s="604"/>
      <c r="Y484" s="604"/>
      <c r="Z484" s="604"/>
      <c r="AA484" s="626" t="s">
        <v>10852</v>
      </c>
      <c r="AB484" s="604"/>
      <c r="AC484" s="604"/>
      <c r="AD484" s="604"/>
      <c r="AE484" s="604"/>
      <c r="AF484" s="604"/>
      <c r="AG484" s="604"/>
      <c r="AH484" s="613">
        <v>2017</v>
      </c>
      <c r="AI484" s="376"/>
      <c r="AJ484" s="376"/>
      <c r="AK484" s="376"/>
      <c r="AL484" s="376"/>
      <c r="AM484" s="376"/>
      <c r="AN484" s="376"/>
      <c r="AO484" s="614">
        <v>6000</v>
      </c>
      <c r="AP484" s="614"/>
      <c r="AQ484" s="170"/>
    </row>
    <row r="485" spans="1:56" s="225" customFormat="1" ht="24" hidden="1" customHeight="1" x14ac:dyDescent="0.15">
      <c r="A485" s="621"/>
      <c r="B485" s="158"/>
      <c r="C485" s="656" t="s">
        <v>765</v>
      </c>
      <c r="D485" s="645" t="s">
        <v>14754</v>
      </c>
      <c r="E485" s="627" t="s">
        <v>765</v>
      </c>
      <c r="F485" s="627" t="s">
        <v>1661</v>
      </c>
      <c r="G485" s="626">
        <v>22905</v>
      </c>
      <c r="H485" s="626">
        <v>1551</v>
      </c>
      <c r="I485" s="626">
        <v>3348</v>
      </c>
      <c r="J485" s="626"/>
      <c r="K485" s="626"/>
      <c r="L485" s="626"/>
      <c r="M485" s="626"/>
      <c r="N485" s="626"/>
      <c r="O485" s="626"/>
      <c r="P485" s="626"/>
      <c r="Q485" s="626" t="s">
        <v>4605</v>
      </c>
      <c r="R485" s="626">
        <v>922.38</v>
      </c>
      <c r="S485" s="626" t="s">
        <v>1662</v>
      </c>
      <c r="T485" s="626">
        <v>147.72999999999999</v>
      </c>
      <c r="U485" s="627"/>
      <c r="V485" s="627"/>
      <c r="W485" s="627"/>
      <c r="X485" s="627"/>
      <c r="Y485" s="627"/>
      <c r="Z485" s="627"/>
      <c r="AA485" s="626"/>
      <c r="AB485" s="627"/>
      <c r="AC485" s="627"/>
      <c r="AD485" s="627"/>
      <c r="AE485" s="627"/>
      <c r="AF485" s="627"/>
      <c r="AG485" s="627"/>
      <c r="AH485" s="613">
        <v>2009</v>
      </c>
      <c r="AI485" s="613"/>
      <c r="AJ485" s="613"/>
      <c r="AK485" s="613"/>
      <c r="AL485" s="613"/>
      <c r="AM485" s="613"/>
      <c r="AN485" s="613"/>
      <c r="AO485" s="614">
        <v>36757</v>
      </c>
      <c r="AP485" s="614"/>
      <c r="AQ485" s="170"/>
    </row>
    <row r="486" spans="1:56" s="225" customFormat="1" ht="24" hidden="1" customHeight="1" x14ac:dyDescent="0.15">
      <c r="A486" s="621"/>
      <c r="B486" s="158"/>
      <c r="C486" s="656" t="s">
        <v>765</v>
      </c>
      <c r="D486" s="645" t="s">
        <v>14755</v>
      </c>
      <c r="E486" s="627" t="s">
        <v>765</v>
      </c>
      <c r="F486" s="627" t="s">
        <v>4709</v>
      </c>
      <c r="G486" s="626">
        <v>35011</v>
      </c>
      <c r="H486" s="626">
        <v>1369.56</v>
      </c>
      <c r="I486" s="626">
        <v>1443.26</v>
      </c>
      <c r="J486" s="626"/>
      <c r="K486" s="626"/>
      <c r="L486" s="626"/>
      <c r="M486" s="626"/>
      <c r="N486" s="626">
        <v>770</v>
      </c>
      <c r="O486" s="626">
        <v>770</v>
      </c>
      <c r="P486" s="626" t="s">
        <v>1663</v>
      </c>
      <c r="Q486" s="626" t="s">
        <v>1184</v>
      </c>
      <c r="R486" s="626"/>
      <c r="S486" s="626"/>
      <c r="T486" s="626"/>
      <c r="U486" s="627"/>
      <c r="V486" s="627"/>
      <c r="W486" s="627"/>
      <c r="X486" s="627"/>
      <c r="Y486" s="627"/>
      <c r="Z486" s="627"/>
      <c r="AA486" s="626"/>
      <c r="AB486" s="627"/>
      <c r="AC486" s="627"/>
      <c r="AD486" s="627"/>
      <c r="AE486" s="627"/>
      <c r="AF486" s="627"/>
      <c r="AG486" s="627"/>
      <c r="AH486" s="613">
        <v>2012</v>
      </c>
      <c r="AI486" s="613"/>
      <c r="AJ486" s="613"/>
      <c r="AK486" s="613"/>
      <c r="AL486" s="613"/>
      <c r="AM486" s="613"/>
      <c r="AN486" s="613"/>
      <c r="AO486" s="614">
        <v>2503</v>
      </c>
      <c r="AP486" s="614"/>
      <c r="AQ486" s="170"/>
    </row>
    <row r="487" spans="1:56" s="225" customFormat="1" ht="24" hidden="1" customHeight="1" x14ac:dyDescent="0.15">
      <c r="A487" s="621"/>
      <c r="B487" s="158"/>
      <c r="C487" s="656" t="s">
        <v>765</v>
      </c>
      <c r="D487" s="645" t="s">
        <v>14756</v>
      </c>
      <c r="E487" s="627" t="s">
        <v>765</v>
      </c>
      <c r="F487" s="627" t="s">
        <v>765</v>
      </c>
      <c r="G487" s="626">
        <v>6550</v>
      </c>
      <c r="H487" s="626">
        <v>3278</v>
      </c>
      <c r="I487" s="626">
        <v>3278</v>
      </c>
      <c r="J487" s="626"/>
      <c r="K487" s="626"/>
      <c r="L487" s="626"/>
      <c r="M487" s="626"/>
      <c r="N487" s="626">
        <v>2695</v>
      </c>
      <c r="O487" s="626">
        <v>2695</v>
      </c>
      <c r="P487" s="626" t="s">
        <v>4606</v>
      </c>
      <c r="Q487" s="626" t="s">
        <v>4607</v>
      </c>
      <c r="R487" s="626"/>
      <c r="S487" s="626"/>
      <c r="T487" s="626"/>
      <c r="U487" s="627"/>
      <c r="V487" s="627"/>
      <c r="W487" s="627"/>
      <c r="X487" s="627"/>
      <c r="Y487" s="627"/>
      <c r="Z487" s="627"/>
      <c r="AA487" s="626"/>
      <c r="AB487" s="627"/>
      <c r="AC487" s="627"/>
      <c r="AD487" s="627"/>
      <c r="AE487" s="627"/>
      <c r="AF487" s="627"/>
      <c r="AG487" s="627"/>
      <c r="AH487" s="613">
        <v>2010</v>
      </c>
      <c r="AI487" s="613"/>
      <c r="AJ487" s="613"/>
      <c r="AK487" s="613"/>
      <c r="AL487" s="613"/>
      <c r="AM487" s="613"/>
      <c r="AN487" s="613"/>
      <c r="AO487" s="614">
        <v>3900</v>
      </c>
      <c r="AP487" s="614"/>
      <c r="AQ487" s="170"/>
    </row>
    <row r="488" spans="1:56" s="225" customFormat="1" ht="24" hidden="1" customHeight="1" x14ac:dyDescent="0.15">
      <c r="A488" s="621"/>
      <c r="B488" s="158"/>
      <c r="C488" s="877" t="s">
        <v>765</v>
      </c>
      <c r="D488" s="645" t="s">
        <v>14757</v>
      </c>
      <c r="E488" s="769" t="s">
        <v>765</v>
      </c>
      <c r="F488" s="769" t="s">
        <v>4508</v>
      </c>
      <c r="G488" s="626">
        <v>74974</v>
      </c>
      <c r="H488" s="626">
        <v>1619.34</v>
      </c>
      <c r="I488" s="626">
        <v>2083.08</v>
      </c>
      <c r="J488" s="626">
        <v>6550</v>
      </c>
      <c r="K488" s="626">
        <v>3278</v>
      </c>
      <c r="L488" s="626">
        <v>3278</v>
      </c>
      <c r="M488" s="626"/>
      <c r="N488" s="626">
        <v>625.24</v>
      </c>
      <c r="O488" s="626">
        <v>625.24</v>
      </c>
      <c r="P488" s="626" t="s">
        <v>14758</v>
      </c>
      <c r="Q488" s="626" t="s">
        <v>1184</v>
      </c>
      <c r="R488" s="626"/>
      <c r="S488" s="626"/>
      <c r="T488" s="626"/>
      <c r="U488" s="627"/>
      <c r="V488" s="627"/>
      <c r="W488" s="627"/>
      <c r="X488" s="627"/>
      <c r="Y488" s="627"/>
      <c r="Z488" s="627"/>
      <c r="AA488" s="626"/>
      <c r="AB488" s="627"/>
      <c r="AC488" s="627"/>
      <c r="AD488" s="627"/>
      <c r="AE488" s="627"/>
      <c r="AF488" s="627"/>
      <c r="AG488" s="627"/>
      <c r="AH488" s="613">
        <v>2015</v>
      </c>
      <c r="AI488" s="613"/>
      <c r="AJ488" s="613"/>
      <c r="AK488" s="613"/>
      <c r="AL488" s="613"/>
      <c r="AM488" s="613"/>
      <c r="AN488" s="613"/>
      <c r="AO488" s="626">
        <v>5400</v>
      </c>
      <c r="AP488" s="614"/>
      <c r="AQ488" s="170"/>
      <c r="AV488" s="225">
        <v>2010</v>
      </c>
      <c r="BC488" s="225">
        <v>3900</v>
      </c>
    </row>
    <row r="489" spans="1:56" ht="24" hidden="1" customHeight="1" x14ac:dyDescent="0.15">
      <c r="A489" s="621"/>
      <c r="B489" s="158"/>
      <c r="C489" s="877" t="s">
        <v>765</v>
      </c>
      <c r="D489" s="645" t="s">
        <v>16074</v>
      </c>
      <c r="E489" s="769" t="s">
        <v>765</v>
      </c>
      <c r="F489" s="769" t="s">
        <v>16075</v>
      </c>
      <c r="G489" s="626">
        <v>17384</v>
      </c>
      <c r="H489" s="626">
        <v>2790</v>
      </c>
      <c r="I489" s="626">
        <v>4327</v>
      </c>
      <c r="J489" s="626"/>
      <c r="K489" s="626"/>
      <c r="L489" s="626"/>
      <c r="M489" s="626"/>
      <c r="N489" s="626">
        <v>1604</v>
      </c>
      <c r="O489" s="626">
        <v>152</v>
      </c>
      <c r="P489" s="626" t="s">
        <v>17936</v>
      </c>
      <c r="Q489" s="626" t="s">
        <v>16088</v>
      </c>
      <c r="R489" s="626">
        <v>1256</v>
      </c>
      <c r="S489" s="626" t="s">
        <v>16089</v>
      </c>
      <c r="T489" s="626">
        <v>196</v>
      </c>
      <c r="U489" s="626"/>
      <c r="V489" s="626"/>
      <c r="W489" s="769"/>
      <c r="X489" s="626"/>
      <c r="Y489" s="626"/>
      <c r="Z489" s="626"/>
      <c r="AA489" s="626" t="s">
        <v>16093</v>
      </c>
      <c r="AB489" s="626"/>
      <c r="AC489" s="626"/>
      <c r="AD489" s="626"/>
      <c r="AE489" s="626"/>
      <c r="AF489" s="626"/>
      <c r="AG489" s="769"/>
      <c r="AH489" s="613">
        <v>2021</v>
      </c>
      <c r="AI489" s="769"/>
      <c r="AJ489" s="626"/>
      <c r="AK489" s="626"/>
      <c r="AL489" s="626"/>
      <c r="AM489" s="626"/>
      <c r="AN489" s="626"/>
      <c r="AO489" s="626">
        <v>21500</v>
      </c>
      <c r="AP489" s="769"/>
      <c r="AQ489" s="1274"/>
      <c r="AR489" s="446"/>
      <c r="AS489" s="446"/>
      <c r="AT489" s="446"/>
      <c r="AU489" s="446"/>
      <c r="BC489" s="340"/>
      <c r="BD489" s="340"/>
    </row>
    <row r="490" spans="1:56" ht="24" hidden="1" customHeight="1" x14ac:dyDescent="0.15">
      <c r="A490" s="621"/>
      <c r="B490" s="158"/>
      <c r="C490" s="656" t="s">
        <v>778</v>
      </c>
      <c r="D490" s="645" t="s">
        <v>14759</v>
      </c>
      <c r="E490" s="627" t="s">
        <v>778</v>
      </c>
      <c r="F490" s="627" t="s">
        <v>778</v>
      </c>
      <c r="G490" s="626">
        <v>90193</v>
      </c>
      <c r="H490" s="626">
        <v>2587.27</v>
      </c>
      <c r="I490" s="626">
        <v>3527.94</v>
      </c>
      <c r="J490" s="626"/>
      <c r="K490" s="626"/>
      <c r="L490" s="626"/>
      <c r="M490" s="626"/>
      <c r="N490" s="626">
        <v>918.54</v>
      </c>
      <c r="O490" s="626">
        <v>918.54</v>
      </c>
      <c r="P490" s="626" t="s">
        <v>14760</v>
      </c>
      <c r="Q490" s="626" t="s">
        <v>10447</v>
      </c>
      <c r="R490" s="626"/>
      <c r="S490" s="626"/>
      <c r="T490" s="626"/>
      <c r="U490" s="627"/>
      <c r="V490" s="627"/>
      <c r="W490" s="627"/>
      <c r="X490" s="627"/>
      <c r="Y490" s="627"/>
      <c r="Z490" s="627"/>
      <c r="AA490" s="626" t="s">
        <v>14761</v>
      </c>
      <c r="AB490" s="627"/>
      <c r="AC490" s="627"/>
      <c r="AD490" s="627"/>
      <c r="AE490" s="627"/>
      <c r="AF490" s="627"/>
      <c r="AG490" s="627"/>
      <c r="AH490" s="613">
        <v>2018</v>
      </c>
      <c r="AI490" s="613"/>
      <c r="AJ490" s="613"/>
      <c r="AK490" s="613"/>
      <c r="AL490" s="613"/>
      <c r="AM490" s="613"/>
      <c r="AN490" s="613"/>
      <c r="AO490" s="614">
        <v>9500</v>
      </c>
      <c r="AP490" s="614"/>
      <c r="AQ490" s="1274"/>
      <c r="AR490" s="446"/>
      <c r="AS490" s="446"/>
      <c r="AT490" s="446"/>
      <c r="AU490" s="446"/>
      <c r="BC490" s="340"/>
      <c r="BD490" s="340"/>
    </row>
    <row r="491" spans="1:56" s="225" customFormat="1" ht="24" hidden="1" customHeight="1" x14ac:dyDescent="0.15">
      <c r="A491" s="621"/>
      <c r="B491" s="604"/>
      <c r="C491" s="656" t="s">
        <v>778</v>
      </c>
      <c r="D491" s="645" t="s">
        <v>14762</v>
      </c>
      <c r="E491" s="627" t="s">
        <v>778</v>
      </c>
      <c r="F491" s="627" t="s">
        <v>778</v>
      </c>
      <c r="G491" s="626">
        <v>3648</v>
      </c>
      <c r="H491" s="626">
        <v>1109</v>
      </c>
      <c r="I491" s="626">
        <v>1086</v>
      </c>
      <c r="J491" s="626"/>
      <c r="K491" s="626"/>
      <c r="L491" s="626"/>
      <c r="M491" s="626"/>
      <c r="N491" s="626">
        <v>1086</v>
      </c>
      <c r="O491" s="626">
        <v>1086</v>
      </c>
      <c r="P491" s="626"/>
      <c r="Q491" s="626" t="s">
        <v>1295</v>
      </c>
      <c r="R491" s="626"/>
      <c r="S491" s="626"/>
      <c r="T491" s="626"/>
      <c r="U491" s="627"/>
      <c r="V491" s="627"/>
      <c r="W491" s="627"/>
      <c r="X491" s="627"/>
      <c r="Y491" s="627"/>
      <c r="Z491" s="627"/>
      <c r="AA491" s="626"/>
      <c r="AB491" s="627"/>
      <c r="AC491" s="627"/>
      <c r="AD491" s="627"/>
      <c r="AE491" s="627"/>
      <c r="AF491" s="627"/>
      <c r="AG491" s="627"/>
      <c r="AH491" s="613">
        <v>2020</v>
      </c>
      <c r="AI491" s="613"/>
      <c r="AJ491" s="613"/>
      <c r="AK491" s="613"/>
      <c r="AL491" s="613"/>
      <c r="AM491" s="613"/>
      <c r="AN491" s="613"/>
      <c r="AO491" s="614">
        <v>3300</v>
      </c>
      <c r="AP491" s="614"/>
      <c r="AQ491" s="170"/>
    </row>
    <row r="492" spans="1:56" s="565" customFormat="1" ht="24" hidden="1" customHeight="1" x14ac:dyDescent="0.15">
      <c r="A492" s="934"/>
      <c r="B492" s="669" t="s">
        <v>4938</v>
      </c>
      <c r="C492" s="914" t="s">
        <v>613</v>
      </c>
      <c r="D492" s="676">
        <f>COUNTA(D493:D525)</f>
        <v>33</v>
      </c>
      <c r="E492" s="666"/>
      <c r="F492" s="666"/>
      <c r="G492" s="665">
        <f>SUM(G493:G525)</f>
        <v>809664</v>
      </c>
      <c r="H492" s="665">
        <v>61195.689999999995</v>
      </c>
      <c r="I492" s="665">
        <v>94621.14</v>
      </c>
      <c r="J492" s="665"/>
      <c r="K492" s="665"/>
      <c r="L492" s="665"/>
      <c r="M492" s="665"/>
      <c r="N492" s="665"/>
      <c r="O492" s="665"/>
      <c r="P492" s="665"/>
      <c r="Q492" s="650"/>
      <c r="R492" s="665"/>
      <c r="S492" s="665"/>
      <c r="T492" s="665"/>
      <c r="U492" s="666"/>
      <c r="V492" s="666"/>
      <c r="W492" s="666"/>
      <c r="X492" s="666"/>
      <c r="Y492" s="666"/>
      <c r="Z492" s="666"/>
      <c r="AA492" s="650"/>
      <c r="AB492" s="650"/>
      <c r="AC492" s="650"/>
      <c r="AD492" s="650"/>
      <c r="AE492" s="650"/>
      <c r="AF492" s="650"/>
      <c r="AG492" s="650"/>
      <c r="AH492" s="613"/>
      <c r="AI492" s="813"/>
      <c r="AJ492" s="813"/>
      <c r="AK492" s="813"/>
      <c r="AL492" s="813"/>
      <c r="AM492" s="813"/>
      <c r="AN492" s="813"/>
      <c r="AO492" s="814"/>
      <c r="AP492" s="814"/>
      <c r="AQ492" s="1160"/>
    </row>
    <row r="493" spans="1:56" s="225" customFormat="1" ht="24" hidden="1" customHeight="1" x14ac:dyDescent="0.15">
      <c r="A493" s="621"/>
      <c r="B493" s="147"/>
      <c r="C493" s="656" t="s">
        <v>495</v>
      </c>
      <c r="D493" s="625" t="s">
        <v>1494</v>
      </c>
      <c r="E493" s="625" t="s">
        <v>495</v>
      </c>
      <c r="F493" s="625" t="s">
        <v>4849</v>
      </c>
      <c r="G493" s="626">
        <v>5530</v>
      </c>
      <c r="H493" s="626">
        <v>2386</v>
      </c>
      <c r="I493" s="626">
        <v>6628</v>
      </c>
      <c r="J493" s="626" t="s">
        <v>1277</v>
      </c>
      <c r="K493" s="626" t="s">
        <v>1629</v>
      </c>
      <c r="L493" s="626"/>
      <c r="M493" s="626"/>
      <c r="N493" s="626">
        <v>1296</v>
      </c>
      <c r="O493" s="626">
        <v>1296</v>
      </c>
      <c r="P493" s="626" t="s">
        <v>4993</v>
      </c>
      <c r="Q493" s="625" t="s">
        <v>4994</v>
      </c>
      <c r="R493" s="626"/>
      <c r="S493" s="626"/>
      <c r="T493" s="626"/>
      <c r="U493" s="627"/>
      <c r="V493" s="627">
        <v>1600</v>
      </c>
      <c r="W493" s="627" t="s">
        <v>1007</v>
      </c>
      <c r="X493" s="627">
        <v>3000</v>
      </c>
      <c r="Y493" s="627"/>
      <c r="Z493" s="627"/>
      <c r="AA493" s="625" t="s">
        <v>1677</v>
      </c>
      <c r="AB493" s="625"/>
      <c r="AC493" s="625"/>
      <c r="AD493" s="625">
        <v>2</v>
      </c>
      <c r="AE493" s="625">
        <v>90</v>
      </c>
      <c r="AF493" s="625">
        <v>1500</v>
      </c>
      <c r="AG493" s="625"/>
      <c r="AH493" s="613">
        <v>1990</v>
      </c>
      <c r="AI493" s="613"/>
      <c r="AJ493" s="613"/>
      <c r="AK493" s="613"/>
      <c r="AL493" s="613"/>
      <c r="AM493" s="613"/>
      <c r="AN493" s="613"/>
      <c r="AO493" s="614">
        <v>4660</v>
      </c>
      <c r="AP493" s="614"/>
      <c r="AQ493" s="170"/>
    </row>
    <row r="494" spans="1:56" s="225" customFormat="1" ht="24" hidden="1" customHeight="1" x14ac:dyDescent="0.15">
      <c r="A494" s="621"/>
      <c r="B494" s="147"/>
      <c r="C494" s="656" t="s">
        <v>495</v>
      </c>
      <c r="D494" s="625" t="s">
        <v>4995</v>
      </c>
      <c r="E494" s="625" t="s">
        <v>4996</v>
      </c>
      <c r="F494" s="625" t="s">
        <v>4991</v>
      </c>
      <c r="G494" s="626">
        <v>5314</v>
      </c>
      <c r="H494" s="626">
        <v>1140</v>
      </c>
      <c r="I494" s="626">
        <v>4856</v>
      </c>
      <c r="J494" s="626"/>
      <c r="K494" s="626"/>
      <c r="L494" s="626"/>
      <c r="M494" s="626"/>
      <c r="N494" s="626">
        <v>2327</v>
      </c>
      <c r="O494" s="626" t="s">
        <v>1007</v>
      </c>
      <c r="P494" s="626" t="s">
        <v>1007</v>
      </c>
      <c r="Q494" s="625" t="s">
        <v>1007</v>
      </c>
      <c r="R494" s="626">
        <v>1593</v>
      </c>
      <c r="S494" s="626" t="s">
        <v>4997</v>
      </c>
      <c r="T494" s="626">
        <v>734</v>
      </c>
      <c r="U494" s="627"/>
      <c r="V494" s="627"/>
      <c r="W494" s="627"/>
      <c r="X494" s="627"/>
      <c r="Y494" s="627"/>
      <c r="Z494" s="627"/>
      <c r="AA494" s="625" t="s">
        <v>2665</v>
      </c>
      <c r="AB494" s="625"/>
      <c r="AC494" s="625"/>
      <c r="AD494" s="625"/>
      <c r="AE494" s="625"/>
      <c r="AF494" s="625"/>
      <c r="AG494" s="625"/>
      <c r="AH494" s="613">
        <v>1995</v>
      </c>
      <c r="AI494" s="613"/>
      <c r="AJ494" s="613"/>
      <c r="AK494" s="613"/>
      <c r="AL494" s="613"/>
      <c r="AM494" s="613"/>
      <c r="AN494" s="613"/>
      <c r="AO494" s="614">
        <v>5245</v>
      </c>
      <c r="AP494" s="614"/>
      <c r="AQ494" s="170"/>
    </row>
    <row r="495" spans="1:56" s="225" customFormat="1" ht="24" hidden="1" customHeight="1" x14ac:dyDescent="0.15">
      <c r="A495" s="621"/>
      <c r="B495" s="147"/>
      <c r="C495" s="656" t="s">
        <v>495</v>
      </c>
      <c r="D495" s="625" t="s">
        <v>4998</v>
      </c>
      <c r="E495" s="625" t="s">
        <v>495</v>
      </c>
      <c r="F495" s="625" t="s">
        <v>12085</v>
      </c>
      <c r="G495" s="626">
        <v>4463</v>
      </c>
      <c r="H495" s="626">
        <v>1260</v>
      </c>
      <c r="I495" s="626">
        <v>2700</v>
      </c>
      <c r="J495" s="626"/>
      <c r="K495" s="626"/>
      <c r="L495" s="626"/>
      <c r="M495" s="626"/>
      <c r="N495" s="626">
        <v>1793</v>
      </c>
      <c r="O495" s="626">
        <v>980</v>
      </c>
      <c r="P495" s="626" t="s">
        <v>4999</v>
      </c>
      <c r="Q495" s="625" t="s">
        <v>5000</v>
      </c>
      <c r="R495" s="626">
        <v>92</v>
      </c>
      <c r="S495" s="626" t="s">
        <v>5001</v>
      </c>
      <c r="T495" s="626">
        <v>182</v>
      </c>
      <c r="U495" s="627"/>
      <c r="V495" s="627"/>
      <c r="W495" s="627"/>
      <c r="X495" s="627"/>
      <c r="Y495" s="627"/>
      <c r="Z495" s="627"/>
      <c r="AA495" s="625" t="s">
        <v>5002</v>
      </c>
      <c r="AB495" s="625"/>
      <c r="AC495" s="625"/>
      <c r="AD495" s="625"/>
      <c r="AE495" s="625"/>
      <c r="AF495" s="625"/>
      <c r="AG495" s="625"/>
      <c r="AH495" s="613">
        <v>2005</v>
      </c>
      <c r="AI495" s="613"/>
      <c r="AJ495" s="613"/>
      <c r="AK495" s="613"/>
      <c r="AL495" s="613"/>
      <c r="AM495" s="613"/>
      <c r="AN495" s="613"/>
      <c r="AO495" s="614">
        <v>5174</v>
      </c>
      <c r="AP495" s="614"/>
      <c r="AQ495" s="170"/>
    </row>
    <row r="496" spans="1:56" s="225" customFormat="1" ht="24" hidden="1" customHeight="1" x14ac:dyDescent="0.15">
      <c r="A496" s="621"/>
      <c r="B496" s="147"/>
      <c r="C496" s="656" t="s">
        <v>495</v>
      </c>
      <c r="D496" s="625" t="s">
        <v>10328</v>
      </c>
      <c r="E496" s="625" t="s">
        <v>495</v>
      </c>
      <c r="F496" s="625" t="s">
        <v>12086</v>
      </c>
      <c r="G496" s="626">
        <v>20000</v>
      </c>
      <c r="H496" s="626">
        <v>5537</v>
      </c>
      <c r="I496" s="626">
        <v>6864</v>
      </c>
      <c r="J496" s="626"/>
      <c r="K496" s="626"/>
      <c r="L496" s="626"/>
      <c r="M496" s="626"/>
      <c r="N496" s="626">
        <v>1248</v>
      </c>
      <c r="O496" s="626">
        <v>1248</v>
      </c>
      <c r="P496" s="626" t="s">
        <v>10329</v>
      </c>
      <c r="Q496" s="625" t="s">
        <v>10330</v>
      </c>
      <c r="R496" s="626"/>
      <c r="S496" s="626"/>
      <c r="T496" s="626"/>
      <c r="U496" s="627"/>
      <c r="V496" s="627"/>
      <c r="W496" s="627"/>
      <c r="X496" s="627"/>
      <c r="Y496" s="627"/>
      <c r="Z496" s="627"/>
      <c r="AA496" s="625" t="s">
        <v>10331</v>
      </c>
      <c r="AB496" s="625"/>
      <c r="AC496" s="625"/>
      <c r="AD496" s="625"/>
      <c r="AE496" s="625"/>
      <c r="AF496" s="625"/>
      <c r="AG496" s="625"/>
      <c r="AH496" s="613">
        <v>2016</v>
      </c>
      <c r="AI496" s="613"/>
      <c r="AJ496" s="613"/>
      <c r="AK496" s="613"/>
      <c r="AL496" s="613"/>
      <c r="AM496" s="613"/>
      <c r="AN496" s="613"/>
      <c r="AO496" s="614"/>
      <c r="AP496" s="614"/>
      <c r="AQ496" s="170"/>
    </row>
    <row r="497" spans="1:43" s="225" customFormat="1" ht="24" hidden="1" customHeight="1" x14ac:dyDescent="0.15">
      <c r="A497" s="621"/>
      <c r="B497" s="147"/>
      <c r="C497" s="656" t="s">
        <v>495</v>
      </c>
      <c r="D497" s="625" t="s">
        <v>10332</v>
      </c>
      <c r="E497" s="625" t="s">
        <v>495</v>
      </c>
      <c r="F497" s="625" t="s">
        <v>4849</v>
      </c>
      <c r="G497" s="626">
        <v>9198</v>
      </c>
      <c r="H497" s="626">
        <v>1655</v>
      </c>
      <c r="I497" s="626">
        <v>4240</v>
      </c>
      <c r="J497" s="626"/>
      <c r="K497" s="626"/>
      <c r="L497" s="626"/>
      <c r="M497" s="626"/>
      <c r="N497" s="626">
        <v>680</v>
      </c>
      <c r="O497" s="626">
        <v>680</v>
      </c>
      <c r="P497" s="626" t="s">
        <v>10333</v>
      </c>
      <c r="Q497" s="625" t="s">
        <v>5052</v>
      </c>
      <c r="R497" s="626"/>
      <c r="S497" s="626"/>
      <c r="T497" s="626"/>
      <c r="U497" s="627"/>
      <c r="V497" s="627"/>
      <c r="W497" s="627"/>
      <c r="X497" s="627"/>
      <c r="Y497" s="627"/>
      <c r="Z497" s="627"/>
      <c r="AA497" s="625" t="s">
        <v>10334</v>
      </c>
      <c r="AB497" s="625"/>
      <c r="AC497" s="625"/>
      <c r="AD497" s="625"/>
      <c r="AE497" s="625"/>
      <c r="AF497" s="625"/>
      <c r="AG497" s="625"/>
      <c r="AH497" s="613">
        <v>2017</v>
      </c>
      <c r="AI497" s="613"/>
      <c r="AJ497" s="613"/>
      <c r="AK497" s="613"/>
      <c r="AL497" s="613"/>
      <c r="AM497" s="613"/>
      <c r="AN497" s="613"/>
      <c r="AO497" s="614"/>
      <c r="AP497" s="614"/>
      <c r="AQ497" s="170"/>
    </row>
    <row r="498" spans="1:43" s="225" customFormat="1" ht="24" hidden="1" customHeight="1" x14ac:dyDescent="0.15">
      <c r="A498" s="621"/>
      <c r="B498" s="147"/>
      <c r="C498" s="656" t="s">
        <v>495</v>
      </c>
      <c r="D498" s="625" t="s">
        <v>14171</v>
      </c>
      <c r="E498" s="625" t="s">
        <v>495</v>
      </c>
      <c r="F498" s="625" t="s">
        <v>14172</v>
      </c>
      <c r="G498" s="626">
        <v>2370</v>
      </c>
      <c r="H498" s="626">
        <v>690.24</v>
      </c>
      <c r="I498" s="626">
        <v>669.39</v>
      </c>
      <c r="J498" s="626"/>
      <c r="K498" s="626"/>
      <c r="L498" s="626"/>
      <c r="M498" s="626"/>
      <c r="N498" s="626">
        <v>471</v>
      </c>
      <c r="O498" s="626">
        <v>399</v>
      </c>
      <c r="P498" s="626" t="s">
        <v>14173</v>
      </c>
      <c r="Q498" s="625" t="s">
        <v>1518</v>
      </c>
      <c r="R498" s="626"/>
      <c r="S498" s="626"/>
      <c r="T498" s="626">
        <v>72</v>
      </c>
      <c r="U498" s="627"/>
      <c r="V498" s="627"/>
      <c r="W498" s="627"/>
      <c r="X498" s="627"/>
      <c r="Y498" s="627"/>
      <c r="Z498" s="627"/>
      <c r="AA498" s="625" t="s">
        <v>8044</v>
      </c>
      <c r="AB498" s="625"/>
      <c r="AC498" s="625"/>
      <c r="AD498" s="625"/>
      <c r="AE498" s="625"/>
      <c r="AF498" s="625"/>
      <c r="AG498" s="625"/>
      <c r="AH498" s="613">
        <v>2019</v>
      </c>
      <c r="AI498" s="613"/>
      <c r="AJ498" s="613"/>
      <c r="AK498" s="613"/>
      <c r="AL498" s="613"/>
      <c r="AM498" s="613"/>
      <c r="AN498" s="613"/>
      <c r="AO498" s="614">
        <v>1523</v>
      </c>
      <c r="AP498" s="614"/>
      <c r="AQ498" s="170"/>
    </row>
    <row r="499" spans="1:43" s="225" customFormat="1" ht="24" hidden="1" customHeight="1" x14ac:dyDescent="0.15">
      <c r="A499" s="621"/>
      <c r="B499" s="147"/>
      <c r="C499" s="656" t="s">
        <v>495</v>
      </c>
      <c r="D499" s="625" t="s">
        <v>16128</v>
      </c>
      <c r="E499" s="625" t="s">
        <v>495</v>
      </c>
      <c r="F499" s="625" t="s">
        <v>4849</v>
      </c>
      <c r="G499" s="626">
        <v>52746</v>
      </c>
      <c r="H499" s="626">
        <v>938</v>
      </c>
      <c r="I499" s="626">
        <v>14707</v>
      </c>
      <c r="J499" s="626"/>
      <c r="K499" s="626"/>
      <c r="L499" s="626"/>
      <c r="M499" s="626"/>
      <c r="N499" s="626">
        <v>471</v>
      </c>
      <c r="O499" s="626">
        <v>938</v>
      </c>
      <c r="P499" s="626" t="s">
        <v>16129</v>
      </c>
      <c r="Q499" s="625" t="s">
        <v>10330</v>
      </c>
      <c r="R499" s="626"/>
      <c r="S499" s="626"/>
      <c r="T499" s="626"/>
      <c r="U499" s="627"/>
      <c r="V499" s="627"/>
      <c r="W499" s="627"/>
      <c r="X499" s="627"/>
      <c r="Y499" s="627"/>
      <c r="Z499" s="627"/>
      <c r="AA499" s="625" t="s">
        <v>8044</v>
      </c>
      <c r="AB499" s="613">
        <v>2020</v>
      </c>
      <c r="AC499" s="614">
        <v>34600</v>
      </c>
      <c r="AD499" s="614" t="s">
        <v>3317</v>
      </c>
      <c r="AE499" s="625"/>
      <c r="AF499" s="625"/>
      <c r="AG499" s="625"/>
      <c r="AH499" s="613">
        <v>2020</v>
      </c>
      <c r="AI499" s="613"/>
      <c r="AJ499" s="613"/>
      <c r="AK499" s="613"/>
      <c r="AL499" s="613"/>
      <c r="AM499" s="613"/>
      <c r="AN499" s="613"/>
      <c r="AO499" s="614">
        <v>34600</v>
      </c>
      <c r="AP499" s="614"/>
      <c r="AQ499" s="170"/>
    </row>
    <row r="500" spans="1:43" s="225" customFormat="1" ht="24" hidden="1" customHeight="1" x14ac:dyDescent="0.15">
      <c r="A500" s="621"/>
      <c r="B500" s="147"/>
      <c r="C500" s="656" t="s">
        <v>495</v>
      </c>
      <c r="D500" s="625" t="s">
        <v>17276</v>
      </c>
      <c r="E500" s="625" t="s">
        <v>495</v>
      </c>
      <c r="F500" s="625" t="s">
        <v>17277</v>
      </c>
      <c r="G500" s="626">
        <v>15336</v>
      </c>
      <c r="H500" s="626">
        <v>1069</v>
      </c>
      <c r="I500" s="626">
        <v>3965</v>
      </c>
      <c r="J500" s="626"/>
      <c r="K500" s="626"/>
      <c r="L500" s="626"/>
      <c r="M500" s="626"/>
      <c r="N500" s="626">
        <f>O500+R500</f>
        <v>3161.92</v>
      </c>
      <c r="O500" s="626">
        <v>855.19</v>
      </c>
      <c r="P500" s="626" t="s">
        <v>17278</v>
      </c>
      <c r="Q500" s="625" t="s">
        <v>17279</v>
      </c>
      <c r="R500" s="626">
        <v>2306.73</v>
      </c>
      <c r="S500" s="626" t="s">
        <v>17280</v>
      </c>
      <c r="T500" s="626"/>
      <c r="U500" s="627"/>
      <c r="V500" s="627"/>
      <c r="W500" s="627"/>
      <c r="X500" s="627"/>
      <c r="Y500" s="627"/>
      <c r="Z500" s="627"/>
      <c r="AA500" s="625" t="s">
        <v>17281</v>
      </c>
      <c r="AB500" s="613"/>
      <c r="AC500" s="614"/>
      <c r="AD500" s="614"/>
      <c r="AE500" s="625"/>
      <c r="AF500" s="625"/>
      <c r="AG500" s="625"/>
      <c r="AH500" s="613">
        <v>2022</v>
      </c>
      <c r="AI500" s="613"/>
      <c r="AJ500" s="613"/>
      <c r="AK500" s="613"/>
      <c r="AL500" s="613"/>
      <c r="AM500" s="613"/>
      <c r="AN500" s="613"/>
      <c r="AO500" s="614">
        <v>19980</v>
      </c>
      <c r="AP500" s="614"/>
      <c r="AQ500" s="170"/>
    </row>
    <row r="501" spans="1:43" s="225" customFormat="1" ht="24" hidden="1" customHeight="1" x14ac:dyDescent="0.15">
      <c r="A501" s="621"/>
      <c r="B501" s="147"/>
      <c r="C501" s="656" t="s">
        <v>4790</v>
      </c>
      <c r="D501" s="625" t="s">
        <v>1639</v>
      </c>
      <c r="E501" s="625" t="s">
        <v>4790</v>
      </c>
      <c r="F501" s="625" t="s">
        <v>4790</v>
      </c>
      <c r="G501" s="626">
        <v>7041</v>
      </c>
      <c r="H501" s="626">
        <v>2001</v>
      </c>
      <c r="I501" s="626">
        <v>2036</v>
      </c>
      <c r="J501" s="626"/>
      <c r="K501" s="626"/>
      <c r="L501" s="626"/>
      <c r="M501" s="626"/>
      <c r="N501" s="626">
        <v>729</v>
      </c>
      <c r="O501" s="626">
        <v>660</v>
      </c>
      <c r="P501" s="626" t="s">
        <v>5003</v>
      </c>
      <c r="Q501" s="625" t="s">
        <v>5004</v>
      </c>
      <c r="R501" s="626" t="s">
        <v>1007</v>
      </c>
      <c r="S501" s="626" t="s">
        <v>1007</v>
      </c>
      <c r="T501" s="626">
        <v>69</v>
      </c>
      <c r="U501" s="627"/>
      <c r="V501" s="627"/>
      <c r="W501" s="627"/>
      <c r="X501" s="627"/>
      <c r="Y501" s="627"/>
      <c r="Z501" s="627"/>
      <c r="AA501" s="625" t="s">
        <v>5005</v>
      </c>
      <c r="AB501" s="625"/>
      <c r="AC501" s="625"/>
      <c r="AD501" s="625"/>
      <c r="AE501" s="625"/>
      <c r="AF501" s="625"/>
      <c r="AG501" s="625"/>
      <c r="AH501" s="613">
        <v>2005</v>
      </c>
      <c r="AI501" s="613"/>
      <c r="AJ501" s="613"/>
      <c r="AK501" s="613"/>
      <c r="AL501" s="613"/>
      <c r="AM501" s="613"/>
      <c r="AN501" s="613"/>
      <c r="AO501" s="614">
        <v>3500</v>
      </c>
      <c r="AP501" s="614"/>
      <c r="AQ501" s="170"/>
    </row>
    <row r="502" spans="1:43" s="225" customFormat="1" ht="24" hidden="1" customHeight="1" x14ac:dyDescent="0.15">
      <c r="A502" s="621"/>
      <c r="B502" s="147"/>
      <c r="C502" s="656" t="s">
        <v>4790</v>
      </c>
      <c r="D502" s="625" t="s">
        <v>12088</v>
      </c>
      <c r="E502" s="625" t="s">
        <v>4790</v>
      </c>
      <c r="F502" s="625" t="s">
        <v>12089</v>
      </c>
      <c r="G502" s="626">
        <v>19038</v>
      </c>
      <c r="H502" s="626">
        <v>4479</v>
      </c>
      <c r="I502" s="626">
        <v>5599</v>
      </c>
      <c r="J502" s="626">
        <v>1156</v>
      </c>
      <c r="K502" s="626">
        <v>959</v>
      </c>
      <c r="L502" s="626"/>
      <c r="M502" s="626" t="s">
        <v>2652</v>
      </c>
      <c r="N502" s="626">
        <v>1156</v>
      </c>
      <c r="O502" s="626">
        <v>959</v>
      </c>
      <c r="P502" s="626"/>
      <c r="Q502" s="625" t="s">
        <v>2652</v>
      </c>
      <c r="R502" s="626">
        <v>365</v>
      </c>
      <c r="S502" s="626" t="s">
        <v>12090</v>
      </c>
      <c r="T502" s="626">
        <v>197</v>
      </c>
      <c r="U502" s="627" t="s">
        <v>4100</v>
      </c>
      <c r="V502" s="627">
        <v>2018</v>
      </c>
      <c r="W502" s="627">
        <v>18000</v>
      </c>
      <c r="X502" s="627"/>
      <c r="Y502" s="627"/>
      <c r="Z502" s="627"/>
      <c r="AA502" s="625" t="s">
        <v>4100</v>
      </c>
      <c r="AB502" s="625"/>
      <c r="AC502" s="625"/>
      <c r="AD502" s="625"/>
      <c r="AE502" s="625"/>
      <c r="AF502" s="625"/>
      <c r="AG502" s="625"/>
      <c r="AH502" s="613">
        <v>2018</v>
      </c>
      <c r="AI502" s="613"/>
      <c r="AJ502" s="613"/>
      <c r="AK502" s="613"/>
      <c r="AL502" s="613"/>
      <c r="AM502" s="613"/>
      <c r="AN502" s="613"/>
      <c r="AO502" s="614">
        <v>18000</v>
      </c>
      <c r="AP502" s="614"/>
      <c r="AQ502" s="170"/>
    </row>
    <row r="503" spans="1:43" s="225" customFormat="1" ht="24" hidden="1" customHeight="1" x14ac:dyDescent="0.15">
      <c r="A503" s="621"/>
      <c r="B503" s="147"/>
      <c r="C503" s="656" t="s">
        <v>779</v>
      </c>
      <c r="D503" s="625" t="s">
        <v>5006</v>
      </c>
      <c r="E503" s="625" t="s">
        <v>779</v>
      </c>
      <c r="F503" s="625" t="s">
        <v>779</v>
      </c>
      <c r="G503" s="626">
        <v>9000</v>
      </c>
      <c r="H503" s="626">
        <v>7223</v>
      </c>
      <c r="I503" s="626">
        <v>5002</v>
      </c>
      <c r="J503" s="626"/>
      <c r="K503" s="626"/>
      <c r="L503" s="626"/>
      <c r="M503" s="626"/>
      <c r="N503" s="626">
        <v>4504</v>
      </c>
      <c r="O503" s="626">
        <v>1650</v>
      </c>
      <c r="P503" s="626" t="s">
        <v>1007</v>
      </c>
      <c r="Q503" s="625" t="s">
        <v>1007</v>
      </c>
      <c r="R503" s="626">
        <v>2113</v>
      </c>
      <c r="S503" s="626" t="s">
        <v>5007</v>
      </c>
      <c r="T503" s="626">
        <v>741</v>
      </c>
      <c r="U503" s="627">
        <v>560</v>
      </c>
      <c r="V503" s="627"/>
      <c r="W503" s="627"/>
      <c r="X503" s="627">
        <v>4500</v>
      </c>
      <c r="Y503" s="627" t="s">
        <v>1007</v>
      </c>
      <c r="Z503" s="627" t="s">
        <v>1007</v>
      </c>
      <c r="AA503" s="625" t="s">
        <v>5008</v>
      </c>
      <c r="AB503" s="625"/>
      <c r="AC503" s="625"/>
      <c r="AD503" s="625"/>
      <c r="AE503" s="625"/>
      <c r="AF503" s="625"/>
      <c r="AG503" s="625"/>
      <c r="AH503" s="613">
        <v>1999</v>
      </c>
      <c r="AI503" s="613"/>
      <c r="AJ503" s="613"/>
      <c r="AK503" s="613"/>
      <c r="AL503" s="613"/>
      <c r="AM503" s="613"/>
      <c r="AN503" s="613"/>
      <c r="AO503" s="614">
        <v>5060</v>
      </c>
      <c r="AP503" s="614"/>
      <c r="AQ503" s="170"/>
    </row>
    <row r="504" spans="1:43" s="225" customFormat="1" ht="24" hidden="1" customHeight="1" x14ac:dyDescent="0.15">
      <c r="A504" s="621"/>
      <c r="B504" s="147"/>
      <c r="C504" s="656" t="s">
        <v>4800</v>
      </c>
      <c r="D504" s="625" t="s">
        <v>5009</v>
      </c>
      <c r="E504" s="625" t="s">
        <v>4800</v>
      </c>
      <c r="F504" s="625" t="s">
        <v>4800</v>
      </c>
      <c r="G504" s="626">
        <v>26142</v>
      </c>
      <c r="H504" s="626">
        <v>5034</v>
      </c>
      <c r="I504" s="626">
        <v>7801</v>
      </c>
      <c r="J504" s="626"/>
      <c r="K504" s="626"/>
      <c r="L504" s="626"/>
      <c r="M504" s="626"/>
      <c r="N504" s="626">
        <v>1964</v>
      </c>
      <c r="O504" s="626">
        <v>1276</v>
      </c>
      <c r="P504" s="626" t="s">
        <v>5010</v>
      </c>
      <c r="Q504" s="625" t="s">
        <v>1623</v>
      </c>
      <c r="R504" s="626">
        <v>365</v>
      </c>
      <c r="S504" s="626" t="s">
        <v>5011</v>
      </c>
      <c r="T504" s="626">
        <v>323</v>
      </c>
      <c r="U504" s="627"/>
      <c r="V504" s="627"/>
      <c r="W504" s="627"/>
      <c r="X504" s="627"/>
      <c r="Y504" s="627"/>
      <c r="Z504" s="627"/>
      <c r="AA504" s="625" t="s">
        <v>427</v>
      </c>
      <c r="AB504" s="625"/>
      <c r="AC504" s="625"/>
      <c r="AD504" s="625"/>
      <c r="AE504" s="625"/>
      <c r="AF504" s="625"/>
      <c r="AG504" s="625"/>
      <c r="AH504" s="613">
        <v>2006</v>
      </c>
      <c r="AI504" s="613"/>
      <c r="AJ504" s="613"/>
      <c r="AK504" s="613"/>
      <c r="AL504" s="613"/>
      <c r="AM504" s="613"/>
      <c r="AN504" s="613"/>
      <c r="AO504" s="614">
        <v>14600</v>
      </c>
      <c r="AP504" s="614"/>
      <c r="AQ504" s="170"/>
    </row>
    <row r="505" spans="1:43" s="225" customFormat="1" ht="24" hidden="1" customHeight="1" x14ac:dyDescent="0.15">
      <c r="A505" s="621"/>
      <c r="B505" s="147"/>
      <c r="C505" s="656" t="s">
        <v>4800</v>
      </c>
      <c r="D505" s="625" t="s">
        <v>16130</v>
      </c>
      <c r="E505" s="625" t="s">
        <v>10402</v>
      </c>
      <c r="F505" s="625" t="s">
        <v>10402</v>
      </c>
      <c r="G505" s="626">
        <v>210892</v>
      </c>
      <c r="H505" s="626">
        <v>2423.13</v>
      </c>
      <c r="I505" s="626">
        <v>4602.03</v>
      </c>
      <c r="J505" s="626"/>
      <c r="K505" s="626"/>
      <c r="L505" s="626"/>
      <c r="M505" s="626"/>
      <c r="N505" s="626">
        <v>1500</v>
      </c>
      <c r="O505" s="626">
        <v>1500</v>
      </c>
      <c r="P505" s="626" t="s">
        <v>16131</v>
      </c>
      <c r="Q505" s="625" t="s">
        <v>16132</v>
      </c>
      <c r="R505" s="626"/>
      <c r="S505" s="626"/>
      <c r="T505" s="626"/>
      <c r="U505" s="627"/>
      <c r="V505" s="627"/>
      <c r="W505" s="627"/>
      <c r="X505" s="627"/>
      <c r="Y505" s="627"/>
      <c r="Z505" s="627"/>
      <c r="AA505" s="625" t="s">
        <v>16133</v>
      </c>
      <c r="AB505" s="613">
        <v>2020</v>
      </c>
      <c r="AC505" s="614">
        <v>9400</v>
      </c>
      <c r="AD505" s="614"/>
      <c r="AE505" s="625"/>
      <c r="AF505" s="625"/>
      <c r="AG505" s="625"/>
      <c r="AH505" s="613">
        <v>2020</v>
      </c>
      <c r="AI505" s="613"/>
      <c r="AJ505" s="613"/>
      <c r="AK505" s="613"/>
      <c r="AL505" s="613"/>
      <c r="AM505" s="613"/>
      <c r="AN505" s="613"/>
      <c r="AO505" s="614">
        <v>9400</v>
      </c>
      <c r="AP505" s="614"/>
      <c r="AQ505" s="170"/>
    </row>
    <row r="506" spans="1:43" s="225" customFormat="1" ht="24" hidden="1" customHeight="1" x14ac:dyDescent="0.15">
      <c r="A506" s="621"/>
      <c r="B506" s="147"/>
      <c r="C506" s="656" t="s">
        <v>502</v>
      </c>
      <c r="D506" s="625" t="s">
        <v>4973</v>
      </c>
      <c r="E506" s="625" t="s">
        <v>502</v>
      </c>
      <c r="F506" s="625" t="s">
        <v>502</v>
      </c>
      <c r="G506" s="626">
        <v>10338</v>
      </c>
      <c r="H506" s="626">
        <v>4153</v>
      </c>
      <c r="I506" s="626">
        <v>6421</v>
      </c>
      <c r="J506" s="626"/>
      <c r="K506" s="626"/>
      <c r="L506" s="626"/>
      <c r="M506" s="626"/>
      <c r="N506" s="626">
        <v>1269</v>
      </c>
      <c r="O506" s="626">
        <v>1269</v>
      </c>
      <c r="P506" s="626" t="s">
        <v>5012</v>
      </c>
      <c r="Q506" s="625" t="s">
        <v>5004</v>
      </c>
      <c r="R506" s="626" t="s">
        <v>1007</v>
      </c>
      <c r="S506" s="626" t="s">
        <v>1007</v>
      </c>
      <c r="T506" s="626">
        <v>0</v>
      </c>
      <c r="U506" s="627"/>
      <c r="V506" s="627"/>
      <c r="W506" s="627"/>
      <c r="X506" s="627"/>
      <c r="Y506" s="627"/>
      <c r="Z506" s="627"/>
      <c r="AA506" s="625" t="s">
        <v>5013</v>
      </c>
      <c r="AB506" s="625"/>
      <c r="AC506" s="625"/>
      <c r="AD506" s="625"/>
      <c r="AE506" s="625"/>
      <c r="AF506" s="625"/>
      <c r="AG506" s="625"/>
      <c r="AH506" s="613">
        <v>2004</v>
      </c>
      <c r="AI506" s="613"/>
      <c r="AJ506" s="613"/>
      <c r="AK506" s="613"/>
      <c r="AL506" s="613"/>
      <c r="AM506" s="613"/>
      <c r="AN506" s="613"/>
      <c r="AO506" s="614">
        <v>10753</v>
      </c>
      <c r="AP506" s="625"/>
      <c r="AQ506" s="170"/>
    </row>
    <row r="507" spans="1:43" s="225" customFormat="1" ht="24" hidden="1" customHeight="1" x14ac:dyDescent="0.15">
      <c r="A507" s="621"/>
      <c r="B507" s="147"/>
      <c r="C507" s="656" t="s">
        <v>2077</v>
      </c>
      <c r="D507" s="625" t="s">
        <v>5014</v>
      </c>
      <c r="E507" s="625" t="s">
        <v>2077</v>
      </c>
      <c r="F507" s="625" t="s">
        <v>12087</v>
      </c>
      <c r="G507" s="626">
        <v>5459</v>
      </c>
      <c r="H507" s="626">
        <v>744</v>
      </c>
      <c r="I507" s="626">
        <v>1845</v>
      </c>
      <c r="J507" s="626" t="s">
        <v>5015</v>
      </c>
      <c r="K507" s="626"/>
      <c r="L507" s="626"/>
      <c r="M507" s="626"/>
      <c r="N507" s="626">
        <v>373</v>
      </c>
      <c r="O507" s="626">
        <v>256</v>
      </c>
      <c r="P507" s="626" t="s">
        <v>5016</v>
      </c>
      <c r="Q507" s="625" t="s">
        <v>5017</v>
      </c>
      <c r="R507" s="626"/>
      <c r="S507" s="626"/>
      <c r="T507" s="626">
        <v>117</v>
      </c>
      <c r="U507" s="627">
        <v>234</v>
      </c>
      <c r="V507" s="627"/>
      <c r="W507" s="627"/>
      <c r="X507" s="627">
        <v>1100</v>
      </c>
      <c r="Y507" s="627"/>
      <c r="Z507" s="627"/>
      <c r="AA507" s="625" t="s">
        <v>1677</v>
      </c>
      <c r="AB507" s="625"/>
      <c r="AC507" s="625"/>
      <c r="AD507" s="625"/>
      <c r="AE507" s="625"/>
      <c r="AF507" s="625"/>
      <c r="AG507" s="625"/>
      <c r="AH507" s="613">
        <v>1998</v>
      </c>
      <c r="AI507" s="613"/>
      <c r="AJ507" s="613"/>
      <c r="AK507" s="613"/>
      <c r="AL507" s="613"/>
      <c r="AM507" s="613"/>
      <c r="AN507" s="613"/>
      <c r="AO507" s="614">
        <v>1884</v>
      </c>
      <c r="AP507" s="614"/>
      <c r="AQ507" s="170"/>
    </row>
    <row r="508" spans="1:43" s="225" customFormat="1" ht="24" hidden="1" customHeight="1" x14ac:dyDescent="0.15">
      <c r="A508" s="621"/>
      <c r="B508" s="147"/>
      <c r="C508" s="656" t="s">
        <v>2077</v>
      </c>
      <c r="D508" s="625" t="s">
        <v>5018</v>
      </c>
      <c r="E508" s="625" t="s">
        <v>2077</v>
      </c>
      <c r="F508" s="625" t="s">
        <v>2077</v>
      </c>
      <c r="G508" s="626">
        <v>23155</v>
      </c>
      <c r="H508" s="626">
        <v>3844</v>
      </c>
      <c r="I508" s="626">
        <v>5482</v>
      </c>
      <c r="J508" s="626"/>
      <c r="K508" s="626"/>
      <c r="L508" s="626"/>
      <c r="M508" s="626"/>
      <c r="N508" s="626">
        <v>1269</v>
      </c>
      <c r="O508" s="626">
        <v>1269</v>
      </c>
      <c r="P508" s="626" t="s">
        <v>5019</v>
      </c>
      <c r="Q508" s="625" t="s">
        <v>1623</v>
      </c>
      <c r="R508" s="626"/>
      <c r="S508" s="626"/>
      <c r="T508" s="626"/>
      <c r="U508" s="627"/>
      <c r="V508" s="627"/>
      <c r="W508" s="627"/>
      <c r="X508" s="627"/>
      <c r="Y508" s="627"/>
      <c r="Z508" s="627"/>
      <c r="AA508" s="625" t="s">
        <v>4100</v>
      </c>
      <c r="AB508" s="625"/>
      <c r="AC508" s="625"/>
      <c r="AD508" s="625"/>
      <c r="AE508" s="625"/>
      <c r="AF508" s="625"/>
      <c r="AG508" s="625"/>
      <c r="AH508" s="613">
        <v>2008</v>
      </c>
      <c r="AI508" s="613"/>
      <c r="AJ508" s="613"/>
      <c r="AK508" s="613"/>
      <c r="AL508" s="613"/>
      <c r="AM508" s="613"/>
      <c r="AN508" s="613"/>
      <c r="AO508" s="614">
        <v>10888</v>
      </c>
      <c r="AP508" s="614"/>
      <c r="AQ508" s="170"/>
    </row>
    <row r="509" spans="1:43" s="225" customFormat="1" ht="24" hidden="1" customHeight="1" x14ac:dyDescent="0.15">
      <c r="A509" s="621"/>
      <c r="B509" s="147"/>
      <c r="C509" s="656" t="s">
        <v>4872</v>
      </c>
      <c r="D509" s="625" t="s">
        <v>5020</v>
      </c>
      <c r="E509" s="625" t="s">
        <v>4872</v>
      </c>
      <c r="F509" s="625" t="s">
        <v>4872</v>
      </c>
      <c r="G509" s="626">
        <v>19876</v>
      </c>
      <c r="H509" s="626">
        <v>3605</v>
      </c>
      <c r="I509" s="626">
        <v>4724</v>
      </c>
      <c r="J509" s="626" t="s">
        <v>1330</v>
      </c>
      <c r="K509" s="626"/>
      <c r="L509" s="626"/>
      <c r="M509" s="626"/>
      <c r="N509" s="626">
        <v>1255</v>
      </c>
      <c r="O509" s="626">
        <v>1255</v>
      </c>
      <c r="P509" s="626" t="s">
        <v>5021</v>
      </c>
      <c r="Q509" s="625" t="s">
        <v>5022</v>
      </c>
      <c r="R509" s="626"/>
      <c r="S509" s="626"/>
      <c r="T509" s="626"/>
      <c r="U509" s="627" t="s">
        <v>1007</v>
      </c>
      <c r="V509" s="627">
        <v>6003</v>
      </c>
      <c r="W509" s="627">
        <v>3000</v>
      </c>
      <c r="X509" s="627"/>
      <c r="Y509" s="627"/>
      <c r="Z509" s="627"/>
      <c r="AA509" s="625" t="s">
        <v>5023</v>
      </c>
      <c r="AB509" s="625"/>
      <c r="AC509" s="625"/>
      <c r="AD509" s="625">
        <v>1</v>
      </c>
      <c r="AE509" s="625">
        <v>140</v>
      </c>
      <c r="AF509" s="625"/>
      <c r="AG509" s="625">
        <v>7</v>
      </c>
      <c r="AH509" s="613">
        <v>2003</v>
      </c>
      <c r="AI509" s="613"/>
      <c r="AJ509" s="613"/>
      <c r="AK509" s="613"/>
      <c r="AL509" s="613"/>
      <c r="AM509" s="613"/>
      <c r="AN509" s="613"/>
      <c r="AO509" s="614">
        <v>9003</v>
      </c>
      <c r="AP509" s="614"/>
      <c r="AQ509" s="170"/>
    </row>
    <row r="510" spans="1:43" s="225" customFormat="1" ht="24" hidden="1" customHeight="1" x14ac:dyDescent="0.15">
      <c r="A510" s="621"/>
      <c r="B510" s="147"/>
      <c r="C510" s="656" t="s">
        <v>4872</v>
      </c>
      <c r="D510" s="625" t="s">
        <v>10335</v>
      </c>
      <c r="E510" s="625" t="s">
        <v>16154</v>
      </c>
      <c r="F510" s="625" t="s">
        <v>4872</v>
      </c>
      <c r="G510" s="626">
        <v>27620</v>
      </c>
      <c r="H510" s="626">
        <v>2418</v>
      </c>
      <c r="I510" s="626">
        <v>3722</v>
      </c>
      <c r="J510" s="626"/>
      <c r="K510" s="626"/>
      <c r="L510" s="626"/>
      <c r="M510" s="626"/>
      <c r="N510" s="626">
        <v>594</v>
      </c>
      <c r="O510" s="626">
        <v>594</v>
      </c>
      <c r="P510" s="626" t="s">
        <v>10336</v>
      </c>
      <c r="Q510" s="625" t="s">
        <v>10337</v>
      </c>
      <c r="R510" s="626"/>
      <c r="S510" s="626"/>
      <c r="T510" s="626"/>
      <c r="U510" s="627"/>
      <c r="V510" s="627"/>
      <c r="W510" s="627"/>
      <c r="X510" s="627"/>
      <c r="Y510" s="627"/>
      <c r="Z510" s="627"/>
      <c r="AA510" s="625" t="s">
        <v>1677</v>
      </c>
      <c r="AB510" s="625"/>
      <c r="AC510" s="625"/>
      <c r="AD510" s="625"/>
      <c r="AE510" s="625"/>
      <c r="AF510" s="625"/>
      <c r="AG510" s="625"/>
      <c r="AH510" s="613">
        <v>2017</v>
      </c>
      <c r="AI510" s="613"/>
      <c r="AJ510" s="613"/>
      <c r="AK510" s="613"/>
      <c r="AL510" s="613"/>
      <c r="AM510" s="613"/>
      <c r="AN510" s="613"/>
      <c r="AO510" s="614">
        <v>7500</v>
      </c>
      <c r="AP510" s="614"/>
      <c r="AQ510" s="170"/>
    </row>
    <row r="511" spans="1:43" s="225" customFormat="1" ht="24" hidden="1" customHeight="1" x14ac:dyDescent="0.15">
      <c r="A511" s="621"/>
      <c r="B511" s="147"/>
      <c r="C511" s="656" t="s">
        <v>4818</v>
      </c>
      <c r="D511" s="625" t="s">
        <v>5029</v>
      </c>
      <c r="E511" s="625" t="s">
        <v>4818</v>
      </c>
      <c r="F511" s="625" t="s">
        <v>4818</v>
      </c>
      <c r="G511" s="626">
        <v>9130</v>
      </c>
      <c r="H511" s="626">
        <v>3572.31</v>
      </c>
      <c r="I511" s="626">
        <v>4967</v>
      </c>
      <c r="J511" s="626" t="s">
        <v>1330</v>
      </c>
      <c r="K511" s="626" t="s">
        <v>1277</v>
      </c>
      <c r="L511" s="626" t="s">
        <v>1295</v>
      </c>
      <c r="M511" s="626" t="s">
        <v>1629</v>
      </c>
      <c r="N511" s="626">
        <v>1286</v>
      </c>
      <c r="O511" s="626">
        <v>1286</v>
      </c>
      <c r="P511" s="626" t="s">
        <v>5030</v>
      </c>
      <c r="Q511" s="625" t="s">
        <v>5031</v>
      </c>
      <c r="R511" s="626"/>
      <c r="S511" s="626"/>
      <c r="T511" s="626"/>
      <c r="U511" s="627">
        <v>3390</v>
      </c>
      <c r="V511" s="627">
        <v>1550</v>
      </c>
      <c r="W511" s="627">
        <v>2000</v>
      </c>
      <c r="X511" s="627">
        <v>1100</v>
      </c>
      <c r="Y511" s="627">
        <v>700</v>
      </c>
      <c r="Z511" s="627" t="s">
        <v>5032</v>
      </c>
      <c r="AA511" s="625" t="s">
        <v>5033</v>
      </c>
      <c r="AB511" s="625"/>
      <c r="AC511" s="625"/>
      <c r="AD511" s="625">
        <v>2</v>
      </c>
      <c r="AE511" s="625">
        <v>48000000</v>
      </c>
      <c r="AF511" s="625" t="s">
        <v>5034</v>
      </c>
      <c r="AG511" s="625" t="s">
        <v>5035</v>
      </c>
      <c r="AH511" s="613">
        <v>2003</v>
      </c>
      <c r="AI511" s="613"/>
      <c r="AJ511" s="613"/>
      <c r="AK511" s="613"/>
      <c r="AL511" s="613"/>
      <c r="AM511" s="613"/>
      <c r="AN511" s="613"/>
      <c r="AO511" s="614">
        <v>8740</v>
      </c>
      <c r="AP511" s="614"/>
      <c r="AQ511" s="170"/>
    </row>
    <row r="512" spans="1:43" s="225" customFormat="1" ht="24" hidden="1" customHeight="1" x14ac:dyDescent="0.15">
      <c r="A512" s="621"/>
      <c r="B512" s="147"/>
      <c r="C512" s="656" t="s">
        <v>4818</v>
      </c>
      <c r="D512" s="625" t="s">
        <v>14825</v>
      </c>
      <c r="E512" s="625" t="s">
        <v>4818</v>
      </c>
      <c r="F512" s="625" t="s">
        <v>4818</v>
      </c>
      <c r="G512" s="626">
        <v>137821</v>
      </c>
      <c r="H512" s="626">
        <v>2055.7600000000002</v>
      </c>
      <c r="I512" s="626">
        <v>2055.7600000000002</v>
      </c>
      <c r="J512" s="626"/>
      <c r="K512" s="626"/>
      <c r="L512" s="626"/>
      <c r="M512" s="626"/>
      <c r="N512" s="626">
        <v>1816.01</v>
      </c>
      <c r="O512" s="626">
        <v>1771.75</v>
      </c>
      <c r="P512" s="626" t="s">
        <v>14826</v>
      </c>
      <c r="Q512" s="625" t="s">
        <v>487</v>
      </c>
      <c r="R512" s="626"/>
      <c r="S512" s="626"/>
      <c r="T512" s="626"/>
      <c r="U512" s="627"/>
      <c r="V512" s="627"/>
      <c r="W512" s="627"/>
      <c r="X512" s="627"/>
      <c r="Y512" s="627"/>
      <c r="Z512" s="627"/>
      <c r="AA512" s="625" t="s">
        <v>8044</v>
      </c>
      <c r="AB512" s="625"/>
      <c r="AC512" s="625"/>
      <c r="AD512" s="625"/>
      <c r="AE512" s="625"/>
      <c r="AF512" s="625"/>
      <c r="AG512" s="625"/>
      <c r="AH512" s="613">
        <v>2020</v>
      </c>
      <c r="AI512" s="613"/>
      <c r="AJ512" s="613"/>
      <c r="AK512" s="613"/>
      <c r="AL512" s="613"/>
      <c r="AM512" s="613"/>
      <c r="AN512" s="613"/>
      <c r="AO512" s="614">
        <v>35244</v>
      </c>
      <c r="AP512" s="614"/>
      <c r="AQ512" s="170"/>
    </row>
    <row r="513" spans="1:43" s="225" customFormat="1" ht="24" hidden="1" customHeight="1" x14ac:dyDescent="0.15">
      <c r="A513" s="621"/>
      <c r="B513" s="147"/>
      <c r="C513" s="656" t="s">
        <v>16149</v>
      </c>
      <c r="D513" s="625" t="s">
        <v>17282</v>
      </c>
      <c r="E513" s="625" t="s">
        <v>16149</v>
      </c>
      <c r="F513" s="625" t="s">
        <v>16149</v>
      </c>
      <c r="G513" s="626">
        <v>28378</v>
      </c>
      <c r="H513" s="626">
        <v>973.34</v>
      </c>
      <c r="I513" s="626">
        <v>996.93</v>
      </c>
      <c r="J513" s="626"/>
      <c r="K513" s="626"/>
      <c r="L513" s="626"/>
      <c r="M513" s="626"/>
      <c r="N513" s="626">
        <v>558</v>
      </c>
      <c r="O513" s="626">
        <v>558</v>
      </c>
      <c r="P513" s="626" t="s">
        <v>17283</v>
      </c>
      <c r="Q513" s="625" t="s">
        <v>15510</v>
      </c>
      <c r="R513" s="626"/>
      <c r="S513" s="626"/>
      <c r="T513" s="626">
        <v>98</v>
      </c>
      <c r="U513" s="627"/>
      <c r="V513" s="627"/>
      <c r="W513" s="627"/>
      <c r="X513" s="627"/>
      <c r="Y513" s="627"/>
      <c r="Z513" s="627"/>
      <c r="AA513" s="625" t="s">
        <v>17284</v>
      </c>
      <c r="AB513" s="625"/>
      <c r="AC513" s="625"/>
      <c r="AD513" s="625"/>
      <c r="AE513" s="625"/>
      <c r="AF513" s="625"/>
      <c r="AG513" s="625"/>
      <c r="AH513" s="613">
        <v>2018</v>
      </c>
      <c r="AI513" s="613"/>
      <c r="AJ513" s="613"/>
      <c r="AK513" s="613"/>
      <c r="AL513" s="613"/>
      <c r="AM513" s="613"/>
      <c r="AN513" s="613"/>
      <c r="AO513" s="614">
        <v>3650</v>
      </c>
      <c r="AP513" s="614"/>
      <c r="AQ513" s="170"/>
    </row>
    <row r="514" spans="1:43" s="225" customFormat="1" ht="24" hidden="1" customHeight="1" x14ac:dyDescent="0.15">
      <c r="A514" s="621"/>
      <c r="B514" s="147"/>
      <c r="C514" s="656" t="s">
        <v>4829</v>
      </c>
      <c r="D514" s="625" t="s">
        <v>5036</v>
      </c>
      <c r="E514" s="625" t="s">
        <v>4829</v>
      </c>
      <c r="F514" s="625" t="s">
        <v>4829</v>
      </c>
      <c r="G514" s="626">
        <v>24113</v>
      </c>
      <c r="H514" s="626">
        <v>3259</v>
      </c>
      <c r="I514" s="626">
        <v>4582</v>
      </c>
      <c r="J514" s="626" t="s">
        <v>1330</v>
      </c>
      <c r="K514" s="626" t="s">
        <v>1277</v>
      </c>
      <c r="L514" s="626" t="s">
        <v>487</v>
      </c>
      <c r="M514" s="626" t="s">
        <v>1295</v>
      </c>
      <c r="N514" s="626">
        <v>1294</v>
      </c>
      <c r="O514" s="626">
        <v>1294</v>
      </c>
      <c r="P514" s="626" t="s">
        <v>5037</v>
      </c>
      <c r="Q514" s="625" t="s">
        <v>1623</v>
      </c>
      <c r="R514" s="626"/>
      <c r="S514" s="626"/>
      <c r="T514" s="626"/>
      <c r="U514" s="627">
        <v>5396</v>
      </c>
      <c r="V514" s="627">
        <v>1050</v>
      </c>
      <c r="W514" s="627" t="s">
        <v>1007</v>
      </c>
      <c r="X514" s="627">
        <v>1100</v>
      </c>
      <c r="Y514" s="627"/>
      <c r="Z514" s="627"/>
      <c r="AA514" s="625" t="s">
        <v>5038</v>
      </c>
      <c r="AB514" s="625"/>
      <c r="AC514" s="625"/>
      <c r="AD514" s="625" t="s">
        <v>5039</v>
      </c>
      <c r="AE514" s="625">
        <v>48</v>
      </c>
      <c r="AF514" s="625" t="s">
        <v>5040</v>
      </c>
      <c r="AG514" s="625"/>
      <c r="AH514" s="613">
        <v>2002</v>
      </c>
      <c r="AI514" s="613"/>
      <c r="AJ514" s="613"/>
      <c r="AK514" s="613"/>
      <c r="AL514" s="613"/>
      <c r="AM514" s="613"/>
      <c r="AN514" s="613"/>
      <c r="AO514" s="614">
        <v>7546</v>
      </c>
      <c r="AP514" s="614"/>
      <c r="AQ514" s="170"/>
    </row>
    <row r="515" spans="1:43" s="225" customFormat="1" ht="24" hidden="1" customHeight="1" x14ac:dyDescent="0.15">
      <c r="A515" s="621"/>
      <c r="B515" s="147"/>
      <c r="C515" s="705" t="s">
        <v>4829</v>
      </c>
      <c r="D515" s="258" t="s">
        <v>5041</v>
      </c>
      <c r="E515" s="258" t="s">
        <v>4829</v>
      </c>
      <c r="F515" s="258" t="s">
        <v>4829</v>
      </c>
      <c r="G515" s="260">
        <v>9592</v>
      </c>
      <c r="H515" s="260">
        <v>1910</v>
      </c>
      <c r="I515" s="260">
        <v>3163</v>
      </c>
      <c r="J515" s="260"/>
      <c r="K515" s="260"/>
      <c r="L515" s="260"/>
      <c r="M515" s="260"/>
      <c r="N515" s="260">
        <v>813</v>
      </c>
      <c r="O515" s="260">
        <v>813</v>
      </c>
      <c r="P515" s="260" t="s">
        <v>5042</v>
      </c>
      <c r="Q515" s="258" t="s">
        <v>5043</v>
      </c>
      <c r="R515" s="260"/>
      <c r="S515" s="260"/>
      <c r="T515" s="260"/>
      <c r="U515" s="603"/>
      <c r="V515" s="603"/>
      <c r="W515" s="603"/>
      <c r="X515" s="603"/>
      <c r="Y515" s="603"/>
      <c r="Z515" s="603"/>
      <c r="AA515" s="258" t="s">
        <v>5044</v>
      </c>
      <c r="AB515" s="258"/>
      <c r="AC515" s="258"/>
      <c r="AD515" s="258"/>
      <c r="AE515" s="258"/>
      <c r="AF515" s="258"/>
      <c r="AG515" s="258"/>
      <c r="AH515" s="613">
        <v>2014</v>
      </c>
      <c r="AI515" s="887"/>
      <c r="AJ515" s="887"/>
      <c r="AK515" s="887"/>
      <c r="AL515" s="887"/>
      <c r="AM515" s="887"/>
      <c r="AN515" s="887"/>
      <c r="AO515" s="888">
        <v>7557</v>
      </c>
      <c r="AP515" s="888"/>
      <c r="AQ515" s="170"/>
    </row>
    <row r="516" spans="1:43" s="225" customFormat="1" ht="24" hidden="1" customHeight="1" x14ac:dyDescent="0.15">
      <c r="A516" s="621"/>
      <c r="B516" s="147"/>
      <c r="C516" s="656" t="s">
        <v>4829</v>
      </c>
      <c r="D516" s="625" t="s">
        <v>16134</v>
      </c>
      <c r="E516" s="625" t="s">
        <v>4829</v>
      </c>
      <c r="F516" s="625" t="s">
        <v>4829</v>
      </c>
      <c r="G516" s="626">
        <v>1772</v>
      </c>
      <c r="H516" s="626">
        <v>643</v>
      </c>
      <c r="I516" s="626">
        <v>693</v>
      </c>
      <c r="J516" s="626" t="s">
        <v>1330</v>
      </c>
      <c r="K516" s="626" t="s">
        <v>1277</v>
      </c>
      <c r="L516" s="626" t="s">
        <v>487</v>
      </c>
      <c r="M516" s="626" t="s">
        <v>1295</v>
      </c>
      <c r="N516" s="626">
        <v>590</v>
      </c>
      <c r="O516" s="626">
        <v>590</v>
      </c>
      <c r="P516" s="260" t="s">
        <v>16135</v>
      </c>
      <c r="Q516" s="625" t="s">
        <v>15757</v>
      </c>
      <c r="R516" s="626"/>
      <c r="S516" s="626"/>
      <c r="T516" s="626"/>
      <c r="U516" s="627">
        <v>5396</v>
      </c>
      <c r="V516" s="627">
        <v>1050</v>
      </c>
      <c r="W516" s="627" t="s">
        <v>1007</v>
      </c>
      <c r="X516" s="627">
        <v>1100</v>
      </c>
      <c r="Y516" s="627"/>
      <c r="Z516" s="627"/>
      <c r="AA516" s="625" t="s">
        <v>16136</v>
      </c>
      <c r="AB516" s="625"/>
      <c r="AC516" s="625"/>
      <c r="AD516" s="625" t="s">
        <v>5039</v>
      </c>
      <c r="AE516" s="625">
        <v>48</v>
      </c>
      <c r="AF516" s="625" t="s">
        <v>5040</v>
      </c>
      <c r="AG516" s="625"/>
      <c r="AH516" s="613">
        <v>2021</v>
      </c>
      <c r="AI516" s="613"/>
      <c r="AJ516" s="613"/>
      <c r="AK516" s="613"/>
      <c r="AL516" s="613"/>
      <c r="AM516" s="613"/>
      <c r="AN516" s="613"/>
      <c r="AO516" s="614">
        <v>2238</v>
      </c>
      <c r="AP516" s="614"/>
      <c r="AQ516" s="170"/>
    </row>
    <row r="517" spans="1:43" s="225" customFormat="1" ht="24" hidden="1" customHeight="1" x14ac:dyDescent="0.15">
      <c r="A517" s="621" t="s">
        <v>336</v>
      </c>
      <c r="B517" s="147"/>
      <c r="C517" s="656" t="s">
        <v>4834</v>
      </c>
      <c r="D517" s="625" t="s">
        <v>5024</v>
      </c>
      <c r="E517" s="625" t="s">
        <v>4834</v>
      </c>
      <c r="F517" s="625" t="s">
        <v>4834</v>
      </c>
      <c r="G517" s="626">
        <v>12740</v>
      </c>
      <c r="H517" s="626">
        <v>2182.34</v>
      </c>
      <c r="I517" s="626">
        <v>2358.15</v>
      </c>
      <c r="J517" s="626"/>
      <c r="K517" s="626"/>
      <c r="L517" s="626"/>
      <c r="M517" s="626"/>
      <c r="N517" s="626">
        <v>1085</v>
      </c>
      <c r="O517" s="626">
        <v>1085</v>
      </c>
      <c r="P517" s="626" t="s">
        <v>5025</v>
      </c>
      <c r="Q517" s="625" t="s">
        <v>5026</v>
      </c>
      <c r="R517" s="626"/>
      <c r="S517" s="626"/>
      <c r="T517" s="626">
        <v>69</v>
      </c>
      <c r="U517" s="627"/>
      <c r="V517" s="627"/>
      <c r="W517" s="627"/>
      <c r="X517" s="627"/>
      <c r="Y517" s="627"/>
      <c r="Z517" s="627"/>
      <c r="AA517" s="625" t="s">
        <v>5027</v>
      </c>
      <c r="AB517" s="625"/>
      <c r="AC517" s="625"/>
      <c r="AD517" s="625"/>
      <c r="AE517" s="625"/>
      <c r="AF517" s="625"/>
      <c r="AG517" s="625"/>
      <c r="AH517" s="613">
        <v>2010</v>
      </c>
      <c r="AI517" s="613"/>
      <c r="AJ517" s="613"/>
      <c r="AK517" s="613"/>
      <c r="AL517" s="613"/>
      <c r="AM517" s="613"/>
      <c r="AN517" s="613"/>
      <c r="AO517" s="614">
        <v>5300</v>
      </c>
      <c r="AP517" s="614"/>
      <c r="AQ517" s="170"/>
    </row>
    <row r="518" spans="1:43" s="225" customFormat="1" ht="24" hidden="1" customHeight="1" x14ac:dyDescent="0.15">
      <c r="A518" s="621"/>
      <c r="B518" s="147"/>
      <c r="C518" s="377" t="s">
        <v>4834</v>
      </c>
      <c r="D518" s="293" t="s">
        <v>5028</v>
      </c>
      <c r="E518" s="293" t="s">
        <v>4834</v>
      </c>
      <c r="F518" s="293" t="s">
        <v>4834</v>
      </c>
      <c r="G518" s="297">
        <v>15817</v>
      </c>
      <c r="H518" s="297">
        <v>1723.04</v>
      </c>
      <c r="I518" s="297">
        <v>1976.99</v>
      </c>
      <c r="J518" s="297"/>
      <c r="K518" s="297"/>
      <c r="L518" s="297"/>
      <c r="M518" s="297"/>
      <c r="N518" s="297">
        <v>1085</v>
      </c>
      <c r="O518" s="297">
        <v>1085</v>
      </c>
      <c r="P518" s="297" t="s">
        <v>5025</v>
      </c>
      <c r="Q518" s="293" t="s">
        <v>3796</v>
      </c>
      <c r="R518" s="297"/>
      <c r="S518" s="297"/>
      <c r="T518" s="297"/>
      <c r="U518" s="604"/>
      <c r="V518" s="604"/>
      <c r="W518" s="604"/>
      <c r="X518" s="604"/>
      <c r="Y518" s="604"/>
      <c r="Z518" s="604"/>
      <c r="AA518" s="293"/>
      <c r="AB518" s="293"/>
      <c r="AC518" s="293"/>
      <c r="AD518" s="293"/>
      <c r="AE518" s="293"/>
      <c r="AF518" s="293"/>
      <c r="AG518" s="293"/>
      <c r="AH518" s="613">
        <v>2013</v>
      </c>
      <c r="AI518" s="376"/>
      <c r="AJ518" s="376"/>
      <c r="AK518" s="376"/>
      <c r="AL518" s="376"/>
      <c r="AM518" s="376"/>
      <c r="AN518" s="376"/>
      <c r="AO518" s="443">
        <v>2800</v>
      </c>
      <c r="AP518" s="443"/>
      <c r="AQ518" s="170"/>
    </row>
    <row r="519" spans="1:43" s="225" customFormat="1" ht="24" hidden="1" customHeight="1" x14ac:dyDescent="0.15">
      <c r="A519" s="621"/>
      <c r="B519" s="147"/>
      <c r="C519" s="377" t="s">
        <v>4834</v>
      </c>
      <c r="D519" s="1580" t="s">
        <v>17285</v>
      </c>
      <c r="E519" s="293" t="s">
        <v>4834</v>
      </c>
      <c r="F519" s="293" t="s">
        <v>4834</v>
      </c>
      <c r="G519" s="297">
        <v>9986</v>
      </c>
      <c r="H519" s="297">
        <v>3614</v>
      </c>
      <c r="I519" s="297">
        <v>4949.8500000000004</v>
      </c>
      <c r="J519" s="297"/>
      <c r="K519" s="297"/>
      <c r="L519" s="297"/>
      <c r="M519" s="297"/>
      <c r="N519" s="297">
        <f>O519+R519</f>
        <v>1944.45</v>
      </c>
      <c r="O519" s="297">
        <v>1004.85</v>
      </c>
      <c r="P519" s="297" t="s">
        <v>17286</v>
      </c>
      <c r="Q519" s="293" t="s">
        <v>17287</v>
      </c>
      <c r="R519" s="297">
        <v>939.6</v>
      </c>
      <c r="S519" s="297"/>
      <c r="T519" s="297"/>
      <c r="U519" s="604"/>
      <c r="V519" s="604"/>
      <c r="W519" s="604"/>
      <c r="X519" s="604"/>
      <c r="Y519" s="604"/>
      <c r="Z519" s="604"/>
      <c r="AA519" s="293" t="s">
        <v>16088</v>
      </c>
      <c r="AB519" s="293"/>
      <c r="AC519" s="293"/>
      <c r="AD519" s="293"/>
      <c r="AE519" s="293"/>
      <c r="AF519" s="293"/>
      <c r="AG519" s="293"/>
      <c r="AH519" s="613">
        <v>2022</v>
      </c>
      <c r="AI519" s="376"/>
      <c r="AJ519" s="376"/>
      <c r="AK519" s="376"/>
      <c r="AL519" s="376"/>
      <c r="AM519" s="376"/>
      <c r="AN519" s="376"/>
      <c r="AO519" s="443">
        <v>18000</v>
      </c>
      <c r="AP519" s="443"/>
      <c r="AQ519" s="170"/>
    </row>
    <row r="520" spans="1:43" s="225" customFormat="1" ht="24" hidden="1" customHeight="1" x14ac:dyDescent="0.15">
      <c r="A520" s="621"/>
      <c r="B520" s="147"/>
      <c r="C520" s="377" t="s">
        <v>4834</v>
      </c>
      <c r="D520" s="293" t="s">
        <v>17288</v>
      </c>
      <c r="E520" s="293" t="s">
        <v>4834</v>
      </c>
      <c r="F520" s="293" t="s">
        <v>4834</v>
      </c>
      <c r="G520" s="297">
        <v>45601</v>
      </c>
      <c r="H520" s="297">
        <v>2807</v>
      </c>
      <c r="I520" s="297">
        <v>3994</v>
      </c>
      <c r="J520" s="297"/>
      <c r="K520" s="297"/>
      <c r="L520" s="297"/>
      <c r="M520" s="297"/>
      <c r="N520" s="297">
        <v>1125</v>
      </c>
      <c r="O520" s="297">
        <v>1125</v>
      </c>
      <c r="P520" s="297" t="s">
        <v>17289</v>
      </c>
      <c r="Q520" s="293" t="s">
        <v>17287</v>
      </c>
      <c r="R520" s="297"/>
      <c r="S520" s="297"/>
      <c r="T520" s="297"/>
      <c r="U520" s="604"/>
      <c r="V520" s="604"/>
      <c r="W520" s="604"/>
      <c r="X520" s="604"/>
      <c r="Y520" s="604"/>
      <c r="Z520" s="604"/>
      <c r="AA520" s="293" t="s">
        <v>17290</v>
      </c>
      <c r="AB520" s="293"/>
      <c r="AC520" s="293"/>
      <c r="AD520" s="293"/>
      <c r="AE520" s="293"/>
      <c r="AF520" s="293"/>
      <c r="AG520" s="293"/>
      <c r="AH520" s="613">
        <v>2022</v>
      </c>
      <c r="AI520" s="376"/>
      <c r="AJ520" s="376"/>
      <c r="AK520" s="376"/>
      <c r="AL520" s="376"/>
      <c r="AM520" s="376"/>
      <c r="AN520" s="376"/>
      <c r="AO520" s="443">
        <v>19000</v>
      </c>
      <c r="AP520" s="443"/>
      <c r="AQ520" s="170"/>
    </row>
    <row r="521" spans="1:43" s="225" customFormat="1" ht="24" hidden="1" customHeight="1" x14ac:dyDescent="0.15">
      <c r="A521" s="621"/>
      <c r="B521" s="147"/>
      <c r="C521" s="656" t="s">
        <v>4842</v>
      </c>
      <c r="D521" s="625" t="s">
        <v>5045</v>
      </c>
      <c r="E521" s="625" t="s">
        <v>4842</v>
      </c>
      <c r="F521" s="625" t="s">
        <v>4842</v>
      </c>
      <c r="G521" s="626">
        <v>9338</v>
      </c>
      <c r="H521" s="626">
        <v>1283</v>
      </c>
      <c r="I521" s="626">
        <v>3060</v>
      </c>
      <c r="J521" s="626"/>
      <c r="K521" s="626"/>
      <c r="L521" s="626"/>
      <c r="M521" s="626"/>
      <c r="N521" s="626">
        <v>6507</v>
      </c>
      <c r="O521" s="626">
        <v>720</v>
      </c>
      <c r="P521" s="626" t="s">
        <v>5046</v>
      </c>
      <c r="Q521" s="625" t="s">
        <v>1295</v>
      </c>
      <c r="R521" s="626"/>
      <c r="S521" s="626"/>
      <c r="T521" s="626">
        <v>5787</v>
      </c>
      <c r="U521" s="627"/>
      <c r="V521" s="627"/>
      <c r="W521" s="627"/>
      <c r="X521" s="627"/>
      <c r="Y521" s="627"/>
      <c r="Z521" s="627"/>
      <c r="AA521" s="625" t="s">
        <v>5047</v>
      </c>
      <c r="AB521" s="625"/>
      <c r="AC521" s="625"/>
      <c r="AD521" s="625"/>
      <c r="AE521" s="625"/>
      <c r="AF521" s="625"/>
      <c r="AG521" s="625"/>
      <c r="AH521" s="613">
        <v>2004</v>
      </c>
      <c r="AI521" s="613"/>
      <c r="AJ521" s="613"/>
      <c r="AK521" s="613"/>
      <c r="AL521" s="613"/>
      <c r="AM521" s="613"/>
      <c r="AN521" s="613"/>
      <c r="AO521" s="614">
        <v>5245</v>
      </c>
      <c r="AP521" s="614"/>
      <c r="AQ521" s="170"/>
    </row>
    <row r="522" spans="1:43" s="225" customFormat="1" ht="24" hidden="1" customHeight="1" x14ac:dyDescent="0.15">
      <c r="A522" s="621"/>
      <c r="B522" s="147"/>
      <c r="C522" s="656" t="s">
        <v>4842</v>
      </c>
      <c r="D522" s="625" t="s">
        <v>1639</v>
      </c>
      <c r="E522" s="625" t="s">
        <v>4842</v>
      </c>
      <c r="F522" s="625" t="s">
        <v>4842</v>
      </c>
      <c r="G522" s="626">
        <v>4838</v>
      </c>
      <c r="H522" s="626">
        <v>1908</v>
      </c>
      <c r="I522" s="626">
        <v>4067</v>
      </c>
      <c r="J522" s="626"/>
      <c r="K522" s="626"/>
      <c r="L522" s="626"/>
      <c r="M522" s="626"/>
      <c r="N522" s="626">
        <v>1026</v>
      </c>
      <c r="O522" s="626">
        <v>1026</v>
      </c>
      <c r="P522" s="626" t="s">
        <v>5048</v>
      </c>
      <c r="Q522" s="625" t="s">
        <v>1277</v>
      </c>
      <c r="R522" s="626"/>
      <c r="S522" s="626"/>
      <c r="T522" s="626"/>
      <c r="U522" s="627">
        <v>1160</v>
      </c>
      <c r="V522" s="627">
        <v>300</v>
      </c>
      <c r="W522" s="627"/>
      <c r="X522" s="627">
        <v>1100</v>
      </c>
      <c r="Y522" s="627"/>
      <c r="Z522" s="627"/>
      <c r="AA522" s="625" t="s">
        <v>1677</v>
      </c>
      <c r="AB522" s="625" t="s">
        <v>5049</v>
      </c>
      <c r="AC522" s="625"/>
      <c r="AD522" s="625"/>
      <c r="AE522" s="625"/>
      <c r="AF522" s="625">
        <v>1200</v>
      </c>
      <c r="AG522" s="625"/>
      <c r="AH522" s="613">
        <v>1996</v>
      </c>
      <c r="AI522" s="613"/>
      <c r="AJ522" s="613"/>
      <c r="AK522" s="613"/>
      <c r="AL522" s="613"/>
      <c r="AM522" s="613"/>
      <c r="AN522" s="613"/>
      <c r="AO522" s="614">
        <v>2560</v>
      </c>
      <c r="AP522" s="614"/>
      <c r="AQ522" s="170"/>
    </row>
    <row r="523" spans="1:43" s="225" customFormat="1" ht="24" hidden="1" customHeight="1" x14ac:dyDescent="0.15">
      <c r="A523" s="621"/>
      <c r="B523" s="147"/>
      <c r="C523" s="656" t="s">
        <v>4842</v>
      </c>
      <c r="D523" s="625" t="s">
        <v>5050</v>
      </c>
      <c r="E523" s="625" t="s">
        <v>4842</v>
      </c>
      <c r="F523" s="625" t="s">
        <v>4842</v>
      </c>
      <c r="G523" s="626">
        <v>8479</v>
      </c>
      <c r="H523" s="626">
        <v>2189</v>
      </c>
      <c r="I523" s="626">
        <v>4828</v>
      </c>
      <c r="J523" s="626"/>
      <c r="K523" s="626"/>
      <c r="L523" s="626"/>
      <c r="M523" s="626"/>
      <c r="N523" s="626">
        <v>1352</v>
      </c>
      <c r="O523" s="626">
        <v>1352</v>
      </c>
      <c r="P523" s="626" t="s">
        <v>5051</v>
      </c>
      <c r="Q523" s="625" t="s">
        <v>5052</v>
      </c>
      <c r="R523" s="626"/>
      <c r="S523" s="626"/>
      <c r="T523" s="626"/>
      <c r="U523" s="627">
        <v>1160</v>
      </c>
      <c r="V523" s="627">
        <v>300</v>
      </c>
      <c r="W523" s="627"/>
      <c r="X523" s="627">
        <v>1100</v>
      </c>
      <c r="Y523" s="627"/>
      <c r="Z523" s="627"/>
      <c r="AA523" s="625" t="s">
        <v>5053</v>
      </c>
      <c r="AB523" s="625" t="s">
        <v>1874</v>
      </c>
      <c r="AC523" s="625"/>
      <c r="AD523" s="625"/>
      <c r="AE523" s="625"/>
      <c r="AF523" s="625">
        <v>1200</v>
      </c>
      <c r="AG523" s="625"/>
      <c r="AH523" s="613">
        <v>2013</v>
      </c>
      <c r="AI523" s="613"/>
      <c r="AJ523" s="613"/>
      <c r="AK523" s="613"/>
      <c r="AL523" s="613"/>
      <c r="AM523" s="613"/>
      <c r="AN523" s="613"/>
      <c r="AO523" s="614">
        <v>8400</v>
      </c>
      <c r="AP523" s="614"/>
      <c r="AQ523" s="170"/>
    </row>
    <row r="524" spans="1:43" s="225" customFormat="1" ht="24" hidden="1" customHeight="1" x14ac:dyDescent="0.15">
      <c r="A524" s="621"/>
      <c r="B524" s="147"/>
      <c r="C524" s="656" t="s">
        <v>16034</v>
      </c>
      <c r="D524" s="625" t="s">
        <v>17291</v>
      </c>
      <c r="E524" s="625" t="s">
        <v>16034</v>
      </c>
      <c r="F524" s="625" t="s">
        <v>16034</v>
      </c>
      <c r="G524" s="626">
        <v>13082</v>
      </c>
      <c r="H524" s="626">
        <v>1793</v>
      </c>
      <c r="I524" s="626">
        <v>1823</v>
      </c>
      <c r="J524" s="626"/>
      <c r="K524" s="626"/>
      <c r="L524" s="626"/>
      <c r="M524" s="626"/>
      <c r="N524" s="626">
        <v>1823</v>
      </c>
      <c r="O524" s="626">
        <v>1823</v>
      </c>
      <c r="P524" s="626" t="s">
        <v>17292</v>
      </c>
      <c r="Q524" s="625" t="s">
        <v>17293</v>
      </c>
      <c r="R524" s="626"/>
      <c r="S524" s="626"/>
      <c r="T524" s="626"/>
      <c r="U524" s="627"/>
      <c r="V524" s="627"/>
      <c r="W524" s="627"/>
      <c r="X524" s="627"/>
      <c r="Y524" s="627"/>
      <c r="Z524" s="627"/>
      <c r="AA524" s="625"/>
      <c r="AB524" s="625"/>
      <c r="AC524" s="625"/>
      <c r="AD524" s="625"/>
      <c r="AE524" s="625"/>
      <c r="AF524" s="625"/>
      <c r="AG524" s="625"/>
      <c r="AH524" s="613">
        <v>2022</v>
      </c>
      <c r="AI524" s="613"/>
      <c r="AJ524" s="613"/>
      <c r="AK524" s="613"/>
      <c r="AL524" s="613"/>
      <c r="AM524" s="613"/>
      <c r="AN524" s="613"/>
      <c r="AO524" s="614">
        <v>4500</v>
      </c>
      <c r="AP524" s="614" t="s">
        <v>16632</v>
      </c>
      <c r="AQ524" s="170"/>
    </row>
    <row r="525" spans="1:43" s="225" customFormat="1" ht="24" hidden="1" customHeight="1" x14ac:dyDescent="0.15">
      <c r="A525" s="621"/>
      <c r="B525" s="293"/>
      <c r="C525" s="656" t="s">
        <v>4842</v>
      </c>
      <c r="D525" s="625" t="s">
        <v>10338</v>
      </c>
      <c r="E525" s="625" t="s">
        <v>4842</v>
      </c>
      <c r="F525" s="625" t="s">
        <v>4842</v>
      </c>
      <c r="G525" s="626">
        <v>5459</v>
      </c>
      <c r="H525" s="626">
        <v>2338</v>
      </c>
      <c r="I525" s="626">
        <v>3214</v>
      </c>
      <c r="J525" s="626"/>
      <c r="K525" s="626"/>
      <c r="L525" s="626"/>
      <c r="M525" s="626"/>
      <c r="N525" s="626">
        <v>2205</v>
      </c>
      <c r="O525" s="626">
        <v>2068</v>
      </c>
      <c r="P525" s="626" t="s">
        <v>10339</v>
      </c>
      <c r="Q525" s="625" t="s">
        <v>10340</v>
      </c>
      <c r="R525" s="626"/>
      <c r="S525" s="626"/>
      <c r="T525" s="626">
        <v>137</v>
      </c>
      <c r="U525" s="627"/>
      <c r="V525" s="627"/>
      <c r="W525" s="627"/>
      <c r="X525" s="627"/>
      <c r="Y525" s="627"/>
      <c r="Z525" s="627"/>
      <c r="AA525" s="625"/>
      <c r="AB525" s="625"/>
      <c r="AC525" s="625"/>
      <c r="AD525" s="625"/>
      <c r="AE525" s="625"/>
      <c r="AF525" s="625"/>
      <c r="AG525" s="625"/>
      <c r="AH525" s="613">
        <v>2017</v>
      </c>
      <c r="AI525" s="613"/>
      <c r="AJ525" s="613"/>
      <c r="AK525" s="613"/>
      <c r="AL525" s="613"/>
      <c r="AM525" s="613"/>
      <c r="AN525" s="613"/>
      <c r="AO525" s="614">
        <v>6150</v>
      </c>
      <c r="AP525" s="614"/>
      <c r="AQ525" s="170"/>
    </row>
    <row r="526" spans="1:43" s="565" customFormat="1" ht="24" hidden="1" customHeight="1" x14ac:dyDescent="0.15">
      <c r="A526" s="934"/>
      <c r="B526" s="669" t="s">
        <v>94</v>
      </c>
      <c r="C526" s="650" t="s">
        <v>55</v>
      </c>
      <c r="D526" s="676">
        <f>COUNTA(D527:D564)</f>
        <v>38</v>
      </c>
      <c r="E526" s="666"/>
      <c r="F526" s="666"/>
      <c r="G526" s="665">
        <f>SUM(G527:G564)</f>
        <v>1206707.6000000001</v>
      </c>
      <c r="H526" s="665">
        <f>SUM(H527:H564)</f>
        <v>88506.250000000015</v>
      </c>
      <c r="I526" s="665">
        <f>SUM(I527:I564)</f>
        <v>173728.84000000005</v>
      </c>
      <c r="J526" s="665"/>
      <c r="K526" s="665"/>
      <c r="L526" s="665"/>
      <c r="M526" s="665"/>
      <c r="N526" s="665"/>
      <c r="O526" s="665"/>
      <c r="P526" s="665"/>
      <c r="Q526" s="650"/>
      <c r="R526" s="665"/>
      <c r="S526" s="665"/>
      <c r="T526" s="665"/>
      <c r="U526" s="666"/>
      <c r="V526" s="666"/>
      <c r="W526" s="666"/>
      <c r="X526" s="666"/>
      <c r="Y526" s="666"/>
      <c r="Z526" s="666"/>
      <c r="AA526" s="650"/>
      <c r="AB526" s="650"/>
      <c r="AC526" s="650"/>
      <c r="AD526" s="650"/>
      <c r="AE526" s="650"/>
      <c r="AF526" s="650"/>
      <c r="AG526" s="650"/>
      <c r="AH526" s="613"/>
      <c r="AI526" s="813"/>
      <c r="AJ526" s="813"/>
      <c r="AK526" s="813"/>
      <c r="AL526" s="813"/>
      <c r="AM526" s="813"/>
      <c r="AN526" s="813"/>
      <c r="AO526" s="814"/>
      <c r="AP526" s="814"/>
      <c r="AQ526" s="1160"/>
    </row>
    <row r="527" spans="1:43" s="225" customFormat="1" ht="24" customHeight="1" x14ac:dyDescent="0.15">
      <c r="A527" s="621" t="s">
        <v>338</v>
      </c>
      <c r="B527" s="147"/>
      <c r="C527" s="625" t="s">
        <v>1882</v>
      </c>
      <c r="D527" s="625" t="s">
        <v>5399</v>
      </c>
      <c r="E527" s="625" t="s">
        <v>1882</v>
      </c>
      <c r="F527" s="651" t="s">
        <v>20771</v>
      </c>
      <c r="G527" s="626">
        <v>4000</v>
      </c>
      <c r="H527" s="626">
        <v>3716</v>
      </c>
      <c r="I527" s="626">
        <v>7338</v>
      </c>
      <c r="J527" s="626"/>
      <c r="K527" s="626"/>
      <c r="L527" s="626"/>
      <c r="M527" s="626"/>
      <c r="N527" s="626">
        <v>1050</v>
      </c>
      <c r="O527" s="626"/>
      <c r="P527" s="626"/>
      <c r="Q527" s="625"/>
      <c r="R527" s="626">
        <v>1050</v>
      </c>
      <c r="S527" s="626" t="s">
        <v>1617</v>
      </c>
      <c r="T527" s="626" t="s">
        <v>417</v>
      </c>
      <c r="U527" s="627"/>
      <c r="V527" s="627">
        <v>6600</v>
      </c>
      <c r="W527" s="627"/>
      <c r="X527" s="627">
        <v>3000</v>
      </c>
      <c r="Y527" s="627"/>
      <c r="Z527" s="627"/>
      <c r="AA527" s="625" t="s">
        <v>20783</v>
      </c>
      <c r="AB527" s="625"/>
      <c r="AC527" s="625"/>
      <c r="AD527" s="625">
        <v>1</v>
      </c>
      <c r="AE527" s="625"/>
      <c r="AF527" s="625">
        <v>1600</v>
      </c>
      <c r="AG527" s="625"/>
      <c r="AH527" s="613">
        <v>2001</v>
      </c>
      <c r="AI527" s="613"/>
      <c r="AJ527" s="613"/>
      <c r="AK527" s="613"/>
      <c r="AL527" s="613"/>
      <c r="AM527" s="613"/>
      <c r="AN527" s="613"/>
      <c r="AO527" s="614">
        <v>9600</v>
      </c>
      <c r="AP527" s="614"/>
      <c r="AQ527" s="170"/>
    </row>
    <row r="528" spans="1:43" s="225" customFormat="1" ht="24" customHeight="1" x14ac:dyDescent="0.15">
      <c r="A528" s="621"/>
      <c r="B528" s="147"/>
      <c r="C528" s="625" t="s">
        <v>1882</v>
      </c>
      <c r="D528" s="625" t="s">
        <v>14153</v>
      </c>
      <c r="E528" s="625" t="s">
        <v>1882</v>
      </c>
      <c r="F528" s="651" t="s">
        <v>20771</v>
      </c>
      <c r="G528" s="626">
        <v>33231</v>
      </c>
      <c r="H528" s="626">
        <v>1560.13</v>
      </c>
      <c r="I528" s="626">
        <v>4787</v>
      </c>
      <c r="J528" s="626"/>
      <c r="K528" s="626"/>
      <c r="L528" s="626"/>
      <c r="M528" s="626"/>
      <c r="N528" s="626">
        <v>2523</v>
      </c>
      <c r="O528" s="626">
        <v>953.39</v>
      </c>
      <c r="P528" s="626"/>
      <c r="Q528" s="625" t="s">
        <v>14154</v>
      </c>
      <c r="R528" s="626">
        <v>1138.32</v>
      </c>
      <c r="S528" s="626" t="s">
        <v>1510</v>
      </c>
      <c r="T528" s="626">
        <v>432</v>
      </c>
      <c r="U528" s="627"/>
      <c r="V528" s="627"/>
      <c r="W528" s="627"/>
      <c r="X528" s="627"/>
      <c r="Y528" s="627"/>
      <c r="Z528" s="627"/>
      <c r="AA528" s="625" t="s">
        <v>20781</v>
      </c>
      <c r="AB528" s="625"/>
      <c r="AC528" s="625"/>
      <c r="AD528" s="625"/>
      <c r="AE528" s="625"/>
      <c r="AF528" s="625"/>
      <c r="AG528" s="625"/>
      <c r="AH528" s="613">
        <v>2019</v>
      </c>
      <c r="AI528" s="613"/>
      <c r="AJ528" s="613"/>
      <c r="AK528" s="613"/>
      <c r="AL528" s="613"/>
      <c r="AM528" s="613"/>
      <c r="AN528" s="613"/>
      <c r="AO528" s="614">
        <v>27900</v>
      </c>
      <c r="AP528" s="614"/>
      <c r="AQ528" s="170"/>
    </row>
    <row r="529" spans="1:43" s="225" customFormat="1" ht="24" customHeight="1" x14ac:dyDescent="0.15">
      <c r="A529" s="621"/>
      <c r="B529" s="147"/>
      <c r="C529" s="625" t="s">
        <v>1882</v>
      </c>
      <c r="D529" s="625" t="s">
        <v>14863</v>
      </c>
      <c r="E529" s="625" t="s">
        <v>1882</v>
      </c>
      <c r="F529" s="651" t="s">
        <v>20771</v>
      </c>
      <c r="G529" s="626">
        <v>52499.1</v>
      </c>
      <c r="H529" s="626">
        <v>4892</v>
      </c>
      <c r="I529" s="626">
        <v>8483</v>
      </c>
      <c r="J529" s="626"/>
      <c r="K529" s="626"/>
      <c r="L529" s="626"/>
      <c r="M529" s="626"/>
      <c r="N529" s="626">
        <v>3657</v>
      </c>
      <c r="O529" s="626"/>
      <c r="P529" s="626"/>
      <c r="Q529" s="625"/>
      <c r="R529" s="626">
        <v>3339</v>
      </c>
      <c r="S529" s="626" t="s">
        <v>14864</v>
      </c>
      <c r="T529" s="626">
        <v>318</v>
      </c>
      <c r="U529" s="627"/>
      <c r="V529" s="627"/>
      <c r="W529" s="627"/>
      <c r="X529" s="627"/>
      <c r="Y529" s="627"/>
      <c r="Z529" s="627"/>
      <c r="AA529" s="625" t="s">
        <v>20782</v>
      </c>
      <c r="AB529" s="625"/>
      <c r="AC529" s="625"/>
      <c r="AD529" s="625"/>
      <c r="AE529" s="625"/>
      <c r="AF529" s="625"/>
      <c r="AG529" s="625"/>
      <c r="AH529" s="613">
        <v>2015</v>
      </c>
      <c r="AI529" s="613"/>
      <c r="AJ529" s="613"/>
      <c r="AK529" s="613"/>
      <c r="AL529" s="613"/>
      <c r="AM529" s="613"/>
      <c r="AN529" s="613"/>
      <c r="AO529" s="614">
        <v>55000</v>
      </c>
      <c r="AP529" s="614"/>
      <c r="AQ529" s="170"/>
    </row>
    <row r="530" spans="1:43" s="225" customFormat="1" ht="24" customHeight="1" x14ac:dyDescent="0.15">
      <c r="A530" s="621"/>
      <c r="B530" s="147"/>
      <c r="C530" s="625" t="s">
        <v>5221</v>
      </c>
      <c r="D530" s="625" t="s">
        <v>5404</v>
      </c>
      <c r="E530" s="625" t="s">
        <v>19607</v>
      </c>
      <c r="F530" s="625" t="s">
        <v>5405</v>
      </c>
      <c r="G530" s="626">
        <v>2500</v>
      </c>
      <c r="H530" s="626">
        <v>1212</v>
      </c>
      <c r="I530" s="626">
        <v>1927</v>
      </c>
      <c r="J530" s="626"/>
      <c r="K530" s="626"/>
      <c r="L530" s="626"/>
      <c r="M530" s="626"/>
      <c r="N530" s="626">
        <v>1387</v>
      </c>
      <c r="O530" s="626"/>
      <c r="P530" s="626"/>
      <c r="Q530" s="625"/>
      <c r="R530" s="626">
        <v>1237</v>
      </c>
      <c r="S530" s="626" t="s">
        <v>1484</v>
      </c>
      <c r="T530" s="626">
        <v>150</v>
      </c>
      <c r="U530" s="627"/>
      <c r="V530" s="627"/>
      <c r="W530" s="627"/>
      <c r="X530" s="627">
        <v>3000</v>
      </c>
      <c r="Y530" s="627">
        <v>100</v>
      </c>
      <c r="Z530" s="627" t="s">
        <v>5405</v>
      </c>
      <c r="AA530" s="625" t="s">
        <v>2645</v>
      </c>
      <c r="AB530" s="625"/>
      <c r="AC530" s="625"/>
      <c r="AD530" s="625">
        <v>5</v>
      </c>
      <c r="AE530" s="625"/>
      <c r="AF530" s="625"/>
      <c r="AG530" s="625"/>
      <c r="AH530" s="613">
        <v>2003</v>
      </c>
      <c r="AI530" s="613"/>
      <c r="AJ530" s="613"/>
      <c r="AK530" s="613"/>
      <c r="AL530" s="613"/>
      <c r="AM530" s="613"/>
      <c r="AN530" s="613"/>
      <c r="AO530" s="614">
        <v>3100</v>
      </c>
      <c r="AP530" s="614"/>
      <c r="AQ530" s="170"/>
    </row>
    <row r="531" spans="1:43" s="225" customFormat="1" ht="24" customHeight="1" x14ac:dyDescent="0.15">
      <c r="A531" s="621"/>
      <c r="B531" s="147"/>
      <c r="C531" s="625" t="s">
        <v>5223</v>
      </c>
      <c r="D531" s="625" t="s">
        <v>5400</v>
      </c>
      <c r="E531" s="625" t="s">
        <v>5223</v>
      </c>
      <c r="F531" s="625" t="s">
        <v>5223</v>
      </c>
      <c r="G531" s="626">
        <v>16556</v>
      </c>
      <c r="H531" s="626">
        <v>6222</v>
      </c>
      <c r="I531" s="626">
        <v>13605</v>
      </c>
      <c r="J531" s="626"/>
      <c r="K531" s="626"/>
      <c r="L531" s="626"/>
      <c r="M531" s="626"/>
      <c r="N531" s="626">
        <v>1508</v>
      </c>
      <c r="O531" s="626">
        <v>1508</v>
      </c>
      <c r="P531" s="626" t="s">
        <v>5401</v>
      </c>
      <c r="Q531" s="625" t="s">
        <v>5402</v>
      </c>
      <c r="R531" s="626" t="s">
        <v>417</v>
      </c>
      <c r="S531" s="626"/>
      <c r="T531" s="626"/>
      <c r="U531" s="627"/>
      <c r="V531" s="627"/>
      <c r="W531" s="627"/>
      <c r="X531" s="627"/>
      <c r="Y531" s="627"/>
      <c r="Z531" s="627"/>
      <c r="AA531" s="625" t="s">
        <v>5403</v>
      </c>
      <c r="AB531" s="625"/>
      <c r="AC531" s="625"/>
      <c r="AD531" s="625"/>
      <c r="AE531" s="625"/>
      <c r="AF531" s="625"/>
      <c r="AG531" s="625"/>
      <c r="AH531" s="613">
        <v>2016</v>
      </c>
      <c r="AI531" s="613"/>
      <c r="AJ531" s="613"/>
      <c r="AK531" s="613"/>
      <c r="AL531" s="613"/>
      <c r="AM531" s="613"/>
      <c r="AN531" s="613"/>
      <c r="AO531" s="614">
        <v>29500</v>
      </c>
      <c r="AP531" s="614"/>
      <c r="AQ531" s="170"/>
    </row>
    <row r="532" spans="1:43" s="225" customFormat="1" ht="24" customHeight="1" x14ac:dyDescent="0.15">
      <c r="A532" s="621" t="s">
        <v>341</v>
      </c>
      <c r="B532" s="147"/>
      <c r="C532" s="625" t="s">
        <v>1884</v>
      </c>
      <c r="D532" s="625" t="s">
        <v>5406</v>
      </c>
      <c r="E532" s="625" t="s">
        <v>1884</v>
      </c>
      <c r="F532" s="625" t="s">
        <v>5407</v>
      </c>
      <c r="G532" s="626">
        <v>10074</v>
      </c>
      <c r="H532" s="626">
        <v>8403</v>
      </c>
      <c r="I532" s="626">
        <v>6949</v>
      </c>
      <c r="J532" s="626" t="s">
        <v>1330</v>
      </c>
      <c r="K532" s="626" t="s">
        <v>487</v>
      </c>
      <c r="L532" s="626" t="s">
        <v>1621</v>
      </c>
      <c r="M532" s="626"/>
      <c r="N532" s="626">
        <v>1723</v>
      </c>
      <c r="O532" s="626">
        <v>1502</v>
      </c>
      <c r="P532" s="626" t="s">
        <v>5408</v>
      </c>
      <c r="Q532" s="625" t="s">
        <v>1623</v>
      </c>
      <c r="R532" s="626"/>
      <c r="S532" s="626"/>
      <c r="T532" s="626">
        <v>221</v>
      </c>
      <c r="U532" s="627">
        <v>1700</v>
      </c>
      <c r="V532" s="627">
        <v>1500</v>
      </c>
      <c r="W532" s="627"/>
      <c r="X532" s="627">
        <v>3000</v>
      </c>
      <c r="Y532" s="627"/>
      <c r="Z532" s="627"/>
      <c r="AA532" s="625" t="s">
        <v>1677</v>
      </c>
      <c r="AB532" s="625"/>
      <c r="AC532" s="625"/>
      <c r="AD532" s="625"/>
      <c r="AE532" s="625"/>
      <c r="AF532" s="625"/>
      <c r="AG532" s="625"/>
      <c r="AH532" s="613">
        <v>1992</v>
      </c>
      <c r="AI532" s="613"/>
      <c r="AJ532" s="613"/>
      <c r="AK532" s="613"/>
      <c r="AL532" s="613"/>
      <c r="AM532" s="613"/>
      <c r="AN532" s="613"/>
      <c r="AO532" s="614">
        <v>6200</v>
      </c>
      <c r="AP532" s="614"/>
      <c r="AQ532" s="170"/>
    </row>
    <row r="533" spans="1:43" s="225" customFormat="1" ht="24" customHeight="1" x14ac:dyDescent="0.15">
      <c r="A533" s="621"/>
      <c r="B533" s="147"/>
      <c r="C533" s="625" t="s">
        <v>1884</v>
      </c>
      <c r="D533" s="625" t="s">
        <v>5409</v>
      </c>
      <c r="E533" s="625" t="s">
        <v>1884</v>
      </c>
      <c r="F533" s="625" t="s">
        <v>1884</v>
      </c>
      <c r="G533" s="626">
        <v>28949</v>
      </c>
      <c r="H533" s="626">
        <v>1369</v>
      </c>
      <c r="I533" s="626">
        <v>1994</v>
      </c>
      <c r="J533" s="626"/>
      <c r="K533" s="626"/>
      <c r="L533" s="626"/>
      <c r="M533" s="626"/>
      <c r="N533" s="626">
        <v>841</v>
      </c>
      <c r="O533" s="626">
        <v>699</v>
      </c>
      <c r="P533" s="626" t="s">
        <v>5410</v>
      </c>
      <c r="Q533" s="625" t="s">
        <v>5411</v>
      </c>
      <c r="R533" s="626"/>
      <c r="S533" s="626"/>
      <c r="T533" s="626">
        <v>142</v>
      </c>
      <c r="U533" s="627"/>
      <c r="V533" s="627"/>
      <c r="W533" s="627"/>
      <c r="X533" s="627"/>
      <c r="Y533" s="627"/>
      <c r="Z533" s="627"/>
      <c r="AA533" s="625" t="s">
        <v>5412</v>
      </c>
      <c r="AB533" s="625"/>
      <c r="AC533" s="625"/>
      <c r="AD533" s="625"/>
      <c r="AE533" s="625"/>
      <c r="AF533" s="625"/>
      <c r="AG533" s="625"/>
      <c r="AH533" s="613">
        <v>2015</v>
      </c>
      <c r="AI533" s="613"/>
      <c r="AJ533" s="613"/>
      <c r="AK533" s="613"/>
      <c r="AL533" s="613"/>
      <c r="AM533" s="613"/>
      <c r="AN533" s="613"/>
      <c r="AO533" s="614">
        <v>4900</v>
      </c>
      <c r="AP533" s="614"/>
      <c r="AQ533" s="170"/>
    </row>
    <row r="534" spans="1:43" s="225" customFormat="1" ht="24" customHeight="1" x14ac:dyDescent="0.15">
      <c r="A534" s="621"/>
      <c r="B534" s="147"/>
      <c r="C534" s="625" t="s">
        <v>1884</v>
      </c>
      <c r="D534" s="625" t="s">
        <v>14155</v>
      </c>
      <c r="E534" s="625" t="s">
        <v>1884</v>
      </c>
      <c r="F534" s="625" t="s">
        <v>1884</v>
      </c>
      <c r="G534" s="626">
        <v>168060</v>
      </c>
      <c r="H534" s="626">
        <v>1888</v>
      </c>
      <c r="I534" s="626">
        <v>18640</v>
      </c>
      <c r="J534" s="626"/>
      <c r="K534" s="626"/>
      <c r="L534" s="626"/>
      <c r="M534" s="626"/>
      <c r="N534" s="626">
        <v>1760</v>
      </c>
      <c r="O534" s="626">
        <v>1760</v>
      </c>
      <c r="P534" s="626"/>
      <c r="Q534" s="625" t="s">
        <v>487</v>
      </c>
      <c r="R534" s="626"/>
      <c r="S534" s="626"/>
      <c r="T534" s="626"/>
      <c r="U534" s="627"/>
      <c r="V534" s="627"/>
      <c r="W534" s="627"/>
      <c r="X534" s="627"/>
      <c r="Y534" s="627"/>
      <c r="Z534" s="627"/>
      <c r="AA534" s="625" t="s">
        <v>14156</v>
      </c>
      <c r="AB534" s="625"/>
      <c r="AC534" s="625"/>
      <c r="AD534" s="625"/>
      <c r="AE534" s="625"/>
      <c r="AF534" s="625"/>
      <c r="AG534" s="625"/>
      <c r="AH534" s="613">
        <v>2016</v>
      </c>
      <c r="AI534" s="613"/>
      <c r="AJ534" s="613"/>
      <c r="AK534" s="613"/>
      <c r="AL534" s="613"/>
      <c r="AM534" s="613"/>
      <c r="AN534" s="613"/>
      <c r="AO534" s="614">
        <v>12200</v>
      </c>
      <c r="AP534" s="614"/>
      <c r="AQ534" s="170"/>
    </row>
    <row r="535" spans="1:43" s="884" customFormat="1" ht="24" customHeight="1" x14ac:dyDescent="0.15">
      <c r="A535" s="621"/>
      <c r="B535" s="1671"/>
      <c r="C535" s="651" t="s">
        <v>1884</v>
      </c>
      <c r="D535" s="651" t="s">
        <v>20810</v>
      </c>
      <c r="E535" s="651" t="s">
        <v>1884</v>
      </c>
      <c r="F535" s="651" t="s">
        <v>14857</v>
      </c>
      <c r="G535" s="1672">
        <v>25675</v>
      </c>
      <c r="H535" s="1672" t="s">
        <v>417</v>
      </c>
      <c r="I535" s="1672">
        <v>5268</v>
      </c>
      <c r="J535" s="626"/>
      <c r="K535" s="626"/>
      <c r="L535" s="626"/>
      <c r="M535" s="626"/>
      <c r="N535" s="1672">
        <v>870</v>
      </c>
      <c r="O535" s="1672">
        <v>870</v>
      </c>
      <c r="P535" s="1672"/>
      <c r="Q535" s="651" t="s">
        <v>2836</v>
      </c>
      <c r="R535" s="1672" t="s">
        <v>417</v>
      </c>
      <c r="S535" s="1672" t="s">
        <v>417</v>
      </c>
      <c r="T535" s="1672" t="s">
        <v>417</v>
      </c>
      <c r="U535" s="627"/>
      <c r="V535" s="627"/>
      <c r="W535" s="627"/>
      <c r="X535" s="627"/>
      <c r="Y535" s="627"/>
      <c r="Z535" s="627"/>
      <c r="AA535" s="651" t="s">
        <v>417</v>
      </c>
      <c r="AB535" s="625"/>
      <c r="AC535" s="625"/>
      <c r="AD535" s="625"/>
      <c r="AE535" s="625"/>
      <c r="AF535" s="625"/>
      <c r="AG535" s="625"/>
      <c r="AH535" s="1700">
        <v>2020</v>
      </c>
      <c r="AI535" s="613"/>
      <c r="AJ535" s="613"/>
      <c r="AK535" s="613"/>
      <c r="AL535" s="613"/>
      <c r="AM535" s="613"/>
      <c r="AN535" s="613"/>
      <c r="AO535" s="1699">
        <v>15000</v>
      </c>
      <c r="AP535" s="1699" t="s">
        <v>20811</v>
      </c>
      <c r="AQ535" s="895"/>
    </row>
    <row r="536" spans="1:43" s="225" customFormat="1" ht="24" customHeight="1" x14ac:dyDescent="0.15">
      <c r="A536" s="621"/>
      <c r="B536" s="147"/>
      <c r="C536" s="625" t="s">
        <v>1884</v>
      </c>
      <c r="D536" s="625" t="s">
        <v>10775</v>
      </c>
      <c r="E536" s="625" t="s">
        <v>1884</v>
      </c>
      <c r="F536" s="625" t="s">
        <v>1884</v>
      </c>
      <c r="G536" s="626">
        <v>797</v>
      </c>
      <c r="H536" s="626">
        <v>797</v>
      </c>
      <c r="I536" s="626">
        <v>797</v>
      </c>
      <c r="J536" s="626"/>
      <c r="K536" s="626"/>
      <c r="L536" s="626"/>
      <c r="M536" s="626"/>
      <c r="N536" s="626">
        <v>797</v>
      </c>
      <c r="O536" s="626">
        <v>797</v>
      </c>
      <c r="P536" s="626"/>
      <c r="Q536" s="625" t="s">
        <v>2836</v>
      </c>
      <c r="R536" s="626" t="s">
        <v>417</v>
      </c>
      <c r="S536" s="626" t="s">
        <v>417</v>
      </c>
      <c r="T536" s="626" t="s">
        <v>417</v>
      </c>
      <c r="U536" s="627"/>
      <c r="V536" s="627"/>
      <c r="W536" s="627"/>
      <c r="X536" s="627"/>
      <c r="Y536" s="627"/>
      <c r="Z536" s="627"/>
      <c r="AA536" s="625" t="s">
        <v>417</v>
      </c>
      <c r="AB536" s="625"/>
      <c r="AC536" s="625"/>
      <c r="AD536" s="625"/>
      <c r="AE536" s="625"/>
      <c r="AF536" s="625"/>
      <c r="AG536" s="625"/>
      <c r="AH536" s="613">
        <v>2016</v>
      </c>
      <c r="AI536" s="613"/>
      <c r="AJ536" s="613"/>
      <c r="AK536" s="613"/>
      <c r="AL536" s="613"/>
      <c r="AM536" s="613"/>
      <c r="AN536" s="613"/>
      <c r="AO536" s="614">
        <v>570</v>
      </c>
      <c r="AP536" s="614"/>
      <c r="AQ536" s="170"/>
    </row>
    <row r="537" spans="1:43" s="225" customFormat="1" ht="24" customHeight="1" x14ac:dyDescent="0.15">
      <c r="A537" s="621"/>
      <c r="B537" s="147"/>
      <c r="C537" s="625" t="s">
        <v>1884</v>
      </c>
      <c r="D537" s="625" t="s">
        <v>13885</v>
      </c>
      <c r="E537" s="625" t="s">
        <v>1884</v>
      </c>
      <c r="F537" s="625" t="s">
        <v>1884</v>
      </c>
      <c r="G537" s="626">
        <v>9448</v>
      </c>
      <c r="H537" s="626">
        <v>1866</v>
      </c>
      <c r="I537" s="626">
        <v>4176</v>
      </c>
      <c r="J537" s="626"/>
      <c r="K537" s="626"/>
      <c r="L537" s="626"/>
      <c r="M537" s="626"/>
      <c r="N537" s="626">
        <v>1807</v>
      </c>
      <c r="O537" s="626">
        <v>1807</v>
      </c>
      <c r="P537" s="626"/>
      <c r="Q537" s="625" t="s">
        <v>3861</v>
      </c>
      <c r="R537" s="626"/>
      <c r="S537" s="626"/>
      <c r="T537" s="626">
        <v>234</v>
      </c>
      <c r="U537" s="627"/>
      <c r="V537" s="627"/>
      <c r="W537" s="627"/>
      <c r="X537" s="627"/>
      <c r="Y537" s="627"/>
      <c r="Z537" s="627"/>
      <c r="AA537" s="625" t="s">
        <v>14157</v>
      </c>
      <c r="AB537" s="625"/>
      <c r="AC537" s="625"/>
      <c r="AD537" s="625"/>
      <c r="AE537" s="625"/>
      <c r="AF537" s="625"/>
      <c r="AG537" s="625"/>
      <c r="AH537" s="613">
        <v>2018</v>
      </c>
      <c r="AI537" s="613"/>
      <c r="AJ537" s="613"/>
      <c r="AK537" s="613"/>
      <c r="AL537" s="613"/>
      <c r="AM537" s="613"/>
      <c r="AN537" s="613"/>
      <c r="AO537" s="614">
        <v>12000</v>
      </c>
      <c r="AP537" s="614"/>
      <c r="AQ537" s="170"/>
    </row>
    <row r="538" spans="1:43" s="225" customFormat="1" ht="24" customHeight="1" x14ac:dyDescent="0.15">
      <c r="A538" s="621"/>
      <c r="B538" s="147"/>
      <c r="C538" s="625" t="s">
        <v>1886</v>
      </c>
      <c r="D538" s="625" t="s">
        <v>5413</v>
      </c>
      <c r="E538" s="625" t="s">
        <v>1886</v>
      </c>
      <c r="F538" s="625" t="s">
        <v>5275</v>
      </c>
      <c r="G538" s="626">
        <v>4550</v>
      </c>
      <c r="H538" s="626">
        <v>2643.25</v>
      </c>
      <c r="I538" s="626">
        <v>4355</v>
      </c>
      <c r="J538" s="626"/>
      <c r="K538" s="626"/>
      <c r="L538" s="626"/>
      <c r="M538" s="626"/>
      <c r="N538" s="626">
        <v>1422</v>
      </c>
      <c r="O538" s="626"/>
      <c r="P538" s="626"/>
      <c r="Q538" s="625"/>
      <c r="R538" s="626">
        <v>1124.58</v>
      </c>
      <c r="S538" s="626" t="s">
        <v>1484</v>
      </c>
      <c r="T538" s="626">
        <v>296.91000000000003</v>
      </c>
      <c r="U538" s="627"/>
      <c r="V538" s="627"/>
      <c r="W538" s="627"/>
      <c r="X538" s="627"/>
      <c r="Y538" s="627"/>
      <c r="Z538" s="627"/>
      <c r="AA538" s="625" t="s">
        <v>16192</v>
      </c>
      <c r="AB538" s="625"/>
      <c r="AC538" s="625"/>
      <c r="AD538" s="625"/>
      <c r="AE538" s="625"/>
      <c r="AF538" s="625"/>
      <c r="AG538" s="625"/>
      <c r="AH538" s="613">
        <v>2006</v>
      </c>
      <c r="AI538" s="613"/>
      <c r="AJ538" s="613"/>
      <c r="AK538" s="613"/>
      <c r="AL538" s="613"/>
      <c r="AM538" s="613"/>
      <c r="AN538" s="613"/>
      <c r="AO538" s="614">
        <v>7440</v>
      </c>
      <c r="AP538" s="614"/>
      <c r="AQ538" s="170"/>
    </row>
    <row r="539" spans="1:43" s="225" customFormat="1" ht="24" customHeight="1" x14ac:dyDescent="0.15">
      <c r="A539" s="621"/>
      <c r="B539" s="147"/>
      <c r="C539" s="625" t="s">
        <v>1886</v>
      </c>
      <c r="D539" s="625" t="s">
        <v>5414</v>
      </c>
      <c r="E539" s="625" t="s">
        <v>1886</v>
      </c>
      <c r="F539" s="625" t="s">
        <v>5275</v>
      </c>
      <c r="G539" s="626">
        <v>5115</v>
      </c>
      <c r="H539" s="626">
        <v>3538.1</v>
      </c>
      <c r="I539" s="626">
        <v>7986.6</v>
      </c>
      <c r="J539" s="626" t="s">
        <v>1330</v>
      </c>
      <c r="K539" s="626" t="s">
        <v>487</v>
      </c>
      <c r="L539" s="626"/>
      <c r="M539" s="626"/>
      <c r="N539" s="626">
        <v>3538</v>
      </c>
      <c r="O539" s="626">
        <v>3538.1</v>
      </c>
      <c r="P539" s="626" t="s">
        <v>5415</v>
      </c>
      <c r="Q539" s="625" t="s">
        <v>10853</v>
      </c>
      <c r="R539" s="626"/>
      <c r="S539" s="626"/>
      <c r="T539" s="626"/>
      <c r="U539" s="627">
        <v>7747</v>
      </c>
      <c r="V539" s="627"/>
      <c r="W539" s="627">
        <v>150</v>
      </c>
      <c r="X539" s="627">
        <v>1100</v>
      </c>
      <c r="Y539" s="627"/>
      <c r="Z539" s="627"/>
      <c r="AA539" s="625" t="s">
        <v>16193</v>
      </c>
      <c r="AB539" s="625"/>
      <c r="AC539" s="625"/>
      <c r="AD539" s="625">
        <v>1</v>
      </c>
      <c r="AE539" s="625">
        <v>80</v>
      </c>
      <c r="AF539" s="625" t="s">
        <v>5416</v>
      </c>
      <c r="AG539" s="625"/>
      <c r="AH539" s="613">
        <v>2001</v>
      </c>
      <c r="AI539" s="613"/>
      <c r="AJ539" s="613"/>
      <c r="AK539" s="613"/>
      <c r="AL539" s="613"/>
      <c r="AM539" s="613"/>
      <c r="AN539" s="613"/>
      <c r="AO539" s="614">
        <v>8997</v>
      </c>
      <c r="AP539" s="614"/>
      <c r="AQ539" s="170"/>
    </row>
    <row r="540" spans="1:43" s="225" customFormat="1" ht="24" customHeight="1" x14ac:dyDescent="0.15">
      <c r="A540" s="621"/>
      <c r="B540" s="147"/>
      <c r="C540" s="625" t="s">
        <v>1886</v>
      </c>
      <c r="D540" s="625" t="s">
        <v>17327</v>
      </c>
      <c r="E540" s="625" t="s">
        <v>16169</v>
      </c>
      <c r="F540" s="625" t="s">
        <v>5275</v>
      </c>
      <c r="G540" s="626">
        <v>146221</v>
      </c>
      <c r="H540" s="626">
        <v>3333</v>
      </c>
      <c r="I540" s="626">
        <v>3322</v>
      </c>
      <c r="J540" s="626"/>
      <c r="K540" s="626"/>
      <c r="L540" s="626"/>
      <c r="M540" s="626"/>
      <c r="N540" s="626">
        <v>3322</v>
      </c>
      <c r="O540" s="626">
        <v>3322</v>
      </c>
      <c r="P540" s="626"/>
      <c r="Q540" s="625" t="s">
        <v>17328</v>
      </c>
      <c r="R540" s="626"/>
      <c r="S540" s="626"/>
      <c r="T540" s="626"/>
      <c r="U540" s="627"/>
      <c r="V540" s="627"/>
      <c r="W540" s="627"/>
      <c r="X540" s="627"/>
      <c r="Y540" s="627"/>
      <c r="Z540" s="627"/>
      <c r="AA540" s="625"/>
      <c r="AB540" s="625"/>
      <c r="AC540" s="625"/>
      <c r="AD540" s="625"/>
      <c r="AE540" s="625"/>
      <c r="AF540" s="625"/>
      <c r="AG540" s="625"/>
      <c r="AH540" s="613">
        <v>2022</v>
      </c>
      <c r="AI540" s="613"/>
      <c r="AJ540" s="613"/>
      <c r="AK540" s="613"/>
      <c r="AL540" s="613"/>
      <c r="AM540" s="613"/>
      <c r="AN540" s="613"/>
      <c r="AO540" s="614">
        <v>9329</v>
      </c>
      <c r="AP540" s="614" t="s">
        <v>17329</v>
      </c>
      <c r="AQ540" s="170"/>
    </row>
    <row r="541" spans="1:43" s="225" customFormat="1" ht="24" customHeight="1" x14ac:dyDescent="0.15">
      <c r="A541" s="621"/>
      <c r="B541" s="147"/>
      <c r="C541" s="1663" t="s">
        <v>16169</v>
      </c>
      <c r="D541" s="1663" t="s">
        <v>20851</v>
      </c>
      <c r="E541" s="1663" t="s">
        <v>16169</v>
      </c>
      <c r="F541" s="1663" t="s">
        <v>20852</v>
      </c>
      <c r="G541" s="1663"/>
      <c r="H541" s="1663"/>
      <c r="I541" s="1664">
        <v>4500</v>
      </c>
      <c r="J541" s="1664"/>
      <c r="K541" s="1664">
        <v>3471.45</v>
      </c>
      <c r="L541" s="1663" t="s">
        <v>2304</v>
      </c>
      <c r="M541" s="1664"/>
      <c r="N541" s="1664"/>
      <c r="O541" s="1664"/>
      <c r="P541" s="1664"/>
      <c r="Q541" s="1664"/>
      <c r="R541" s="1664"/>
      <c r="S541" s="1664"/>
      <c r="T541" s="1664">
        <v>25</v>
      </c>
      <c r="U541" s="1664"/>
      <c r="V541" s="1664">
        <v>6</v>
      </c>
      <c r="W541" s="1664"/>
      <c r="X541" s="1663"/>
      <c r="Y541" s="1664"/>
      <c r="Z541" s="1663"/>
      <c r="AA541" s="1663"/>
      <c r="AB541" s="1663">
        <v>2023</v>
      </c>
      <c r="AC541" s="1663"/>
      <c r="AD541" s="1663"/>
      <c r="AE541" s="1663">
        <v>2023</v>
      </c>
      <c r="AF541" s="1663"/>
      <c r="AG541" s="1663"/>
      <c r="AH541" s="1663"/>
      <c r="AI541" s="1663"/>
      <c r="AJ541" s="1663"/>
      <c r="AK541" s="1663"/>
      <c r="AL541" s="1664"/>
      <c r="AM541" s="1663"/>
      <c r="AN541" s="1663"/>
      <c r="AO541" s="1663"/>
      <c r="AP541" s="1663"/>
      <c r="AQ541" s="170"/>
    </row>
    <row r="542" spans="1:43" s="225" customFormat="1" ht="24" customHeight="1" x14ac:dyDescent="0.15">
      <c r="A542" s="621"/>
      <c r="B542" s="147"/>
      <c r="C542" s="625" t="s">
        <v>1897</v>
      </c>
      <c r="D542" s="625" t="s">
        <v>16194</v>
      </c>
      <c r="E542" s="625" t="s">
        <v>1897</v>
      </c>
      <c r="F542" s="625" t="s">
        <v>1897</v>
      </c>
      <c r="G542" s="626">
        <v>25982</v>
      </c>
      <c r="H542" s="626">
        <v>2322</v>
      </c>
      <c r="I542" s="626">
        <v>3416.8</v>
      </c>
      <c r="J542" s="626"/>
      <c r="K542" s="626"/>
      <c r="L542" s="626"/>
      <c r="M542" s="626"/>
      <c r="N542" s="626">
        <v>1887</v>
      </c>
      <c r="O542" s="626">
        <v>1887</v>
      </c>
      <c r="P542" s="626" t="s">
        <v>5417</v>
      </c>
      <c r="Q542" s="625" t="s">
        <v>1184</v>
      </c>
      <c r="R542" s="626"/>
      <c r="S542" s="626"/>
      <c r="T542" s="626"/>
      <c r="U542" s="627"/>
      <c r="V542" s="627"/>
      <c r="W542" s="627"/>
      <c r="X542" s="627"/>
      <c r="Y542" s="627"/>
      <c r="Z542" s="627"/>
      <c r="AA542" s="625" t="s">
        <v>5418</v>
      </c>
      <c r="AB542" s="625"/>
      <c r="AC542" s="625"/>
      <c r="AD542" s="625"/>
      <c r="AE542" s="625"/>
      <c r="AF542" s="625"/>
      <c r="AG542" s="625"/>
      <c r="AH542" s="613">
        <v>2007</v>
      </c>
      <c r="AI542" s="613"/>
      <c r="AJ542" s="613"/>
      <c r="AK542" s="613"/>
      <c r="AL542" s="613"/>
      <c r="AM542" s="613"/>
      <c r="AN542" s="613"/>
      <c r="AO542" s="614">
        <v>4900</v>
      </c>
      <c r="AP542" s="614"/>
      <c r="AQ542" s="170"/>
    </row>
    <row r="543" spans="1:43" s="225" customFormat="1" ht="24" customHeight="1" x14ac:dyDescent="0.15">
      <c r="A543" s="621"/>
      <c r="B543" s="147"/>
      <c r="C543" s="625" t="s">
        <v>1897</v>
      </c>
      <c r="D543" s="625" t="s">
        <v>5419</v>
      </c>
      <c r="E543" s="625" t="s">
        <v>1897</v>
      </c>
      <c r="F543" s="625" t="s">
        <v>1897</v>
      </c>
      <c r="G543" s="626">
        <v>25092</v>
      </c>
      <c r="H543" s="626">
        <v>2607</v>
      </c>
      <c r="I543" s="626">
        <v>5482</v>
      </c>
      <c r="J543" s="626"/>
      <c r="K543" s="626"/>
      <c r="L543" s="626"/>
      <c r="M543" s="626"/>
      <c r="N543" s="626">
        <v>1496</v>
      </c>
      <c r="O543" s="626">
        <v>1496</v>
      </c>
      <c r="P543" s="626" t="s">
        <v>5420</v>
      </c>
      <c r="Q543" s="625" t="s">
        <v>3870</v>
      </c>
      <c r="R543" s="626">
        <v>2162</v>
      </c>
      <c r="S543" s="626" t="s">
        <v>1484</v>
      </c>
      <c r="T543" s="626">
        <v>239</v>
      </c>
      <c r="U543" s="627"/>
      <c r="V543" s="627"/>
      <c r="W543" s="627"/>
      <c r="X543" s="627"/>
      <c r="Y543" s="627"/>
      <c r="Z543" s="627"/>
      <c r="AA543" s="625" t="s">
        <v>5421</v>
      </c>
      <c r="AB543" s="625"/>
      <c r="AC543" s="625"/>
      <c r="AD543" s="625"/>
      <c r="AE543" s="625"/>
      <c r="AF543" s="625"/>
      <c r="AG543" s="625"/>
      <c r="AH543" s="613">
        <v>2009</v>
      </c>
      <c r="AI543" s="613"/>
      <c r="AJ543" s="613"/>
      <c r="AK543" s="613"/>
      <c r="AL543" s="613"/>
      <c r="AM543" s="613"/>
      <c r="AN543" s="613"/>
      <c r="AO543" s="614">
        <v>15500</v>
      </c>
      <c r="AP543" s="614"/>
      <c r="AQ543" s="170"/>
    </row>
    <row r="544" spans="1:43" s="225" customFormat="1" ht="24" customHeight="1" x14ac:dyDescent="0.15">
      <c r="A544" s="621" t="s">
        <v>144</v>
      </c>
      <c r="B544" s="147"/>
      <c r="C544" s="625" t="s">
        <v>5231</v>
      </c>
      <c r="D544" s="625" t="s">
        <v>5422</v>
      </c>
      <c r="E544" s="625" t="s">
        <v>5231</v>
      </c>
      <c r="F544" s="625" t="s">
        <v>14865</v>
      </c>
      <c r="G544" s="626">
        <v>12931</v>
      </c>
      <c r="H544" s="626">
        <v>4133.0200000000004</v>
      </c>
      <c r="I544" s="626">
        <v>11356</v>
      </c>
      <c r="J544" s="626"/>
      <c r="K544" s="626"/>
      <c r="L544" s="626"/>
      <c r="M544" s="626"/>
      <c r="N544" s="626">
        <v>2199</v>
      </c>
      <c r="O544" s="626"/>
      <c r="P544" s="626"/>
      <c r="Q544" s="625"/>
      <c r="R544" s="626">
        <v>1885</v>
      </c>
      <c r="S544" s="626" t="s">
        <v>5423</v>
      </c>
      <c r="T544" s="626">
        <v>314</v>
      </c>
      <c r="U544" s="627"/>
      <c r="V544" s="627"/>
      <c r="W544" s="627"/>
      <c r="X544" s="627"/>
      <c r="Y544" s="627"/>
      <c r="Z544" s="627"/>
      <c r="AA544" s="625" t="s">
        <v>5424</v>
      </c>
      <c r="AB544" s="625"/>
      <c r="AC544" s="625"/>
      <c r="AD544" s="625"/>
      <c r="AE544" s="625"/>
      <c r="AF544" s="625"/>
      <c r="AG544" s="625"/>
      <c r="AH544" s="613">
        <v>2009</v>
      </c>
      <c r="AI544" s="613"/>
      <c r="AJ544" s="613"/>
      <c r="AK544" s="613"/>
      <c r="AL544" s="613"/>
      <c r="AM544" s="613"/>
      <c r="AN544" s="613"/>
      <c r="AO544" s="614">
        <v>21067</v>
      </c>
      <c r="AP544" s="614"/>
      <c r="AQ544" s="170"/>
    </row>
    <row r="545" spans="1:43" s="225" customFormat="1" ht="24" customHeight="1" x14ac:dyDescent="0.15">
      <c r="A545" s="621"/>
      <c r="B545" s="147"/>
      <c r="C545" s="625" t="s">
        <v>5231</v>
      </c>
      <c r="D545" s="625" t="s">
        <v>5425</v>
      </c>
      <c r="E545" s="625" t="s">
        <v>5231</v>
      </c>
      <c r="F545" s="625" t="s">
        <v>5231</v>
      </c>
      <c r="G545" s="626"/>
      <c r="H545" s="626">
        <v>569.88</v>
      </c>
      <c r="I545" s="626">
        <v>1493.74</v>
      </c>
      <c r="J545" s="626"/>
      <c r="K545" s="626"/>
      <c r="L545" s="626"/>
      <c r="M545" s="626"/>
      <c r="N545" s="626">
        <v>1073</v>
      </c>
      <c r="O545" s="626">
        <v>569</v>
      </c>
      <c r="P545" s="626" t="s">
        <v>5426</v>
      </c>
      <c r="Q545" s="625" t="s">
        <v>5427</v>
      </c>
      <c r="R545" s="626"/>
      <c r="S545" s="626"/>
      <c r="T545" s="626">
        <v>504</v>
      </c>
      <c r="U545" s="627"/>
      <c r="V545" s="627"/>
      <c r="W545" s="627"/>
      <c r="X545" s="627"/>
      <c r="Y545" s="627"/>
      <c r="Z545" s="627"/>
      <c r="AA545" s="625" t="s">
        <v>5428</v>
      </c>
      <c r="AB545" s="625"/>
      <c r="AC545" s="625"/>
      <c r="AD545" s="625"/>
      <c r="AE545" s="625"/>
      <c r="AF545" s="625"/>
      <c r="AG545" s="625"/>
      <c r="AH545" s="613">
        <v>2009</v>
      </c>
      <c r="AI545" s="613"/>
      <c r="AJ545" s="613"/>
      <c r="AK545" s="613"/>
      <c r="AL545" s="613"/>
      <c r="AM545" s="613"/>
      <c r="AN545" s="613"/>
      <c r="AO545" s="614">
        <v>2450</v>
      </c>
      <c r="AP545" s="614" t="s">
        <v>5429</v>
      </c>
      <c r="AQ545" s="170"/>
    </row>
    <row r="546" spans="1:43" s="225" customFormat="1" ht="24" customHeight="1" x14ac:dyDescent="0.15">
      <c r="A546" s="621"/>
      <c r="B546" s="147"/>
      <c r="C546" s="258" t="s">
        <v>5231</v>
      </c>
      <c r="D546" s="625" t="s">
        <v>14866</v>
      </c>
      <c r="E546" s="625" t="s">
        <v>5231</v>
      </c>
      <c r="F546" s="625" t="s">
        <v>14865</v>
      </c>
      <c r="G546" s="626">
        <v>19587</v>
      </c>
      <c r="H546" s="626">
        <v>3169</v>
      </c>
      <c r="I546" s="626">
        <v>4103</v>
      </c>
      <c r="J546" s="626"/>
      <c r="K546" s="626"/>
      <c r="L546" s="626"/>
      <c r="M546" s="626"/>
      <c r="N546" s="626">
        <v>2509</v>
      </c>
      <c r="O546" s="626">
        <v>1006</v>
      </c>
      <c r="P546" s="626" t="s">
        <v>14867</v>
      </c>
      <c r="Q546" s="625" t="s">
        <v>10853</v>
      </c>
      <c r="R546" s="626">
        <v>1181</v>
      </c>
      <c r="S546" s="626" t="s">
        <v>14868</v>
      </c>
      <c r="T546" s="626">
        <v>323</v>
      </c>
      <c r="U546" s="627"/>
      <c r="V546" s="627"/>
      <c r="W546" s="627"/>
      <c r="X546" s="627"/>
      <c r="Y546" s="627"/>
      <c r="Z546" s="627"/>
      <c r="AA546" s="625" t="s">
        <v>14869</v>
      </c>
      <c r="AB546" s="625"/>
      <c r="AC546" s="625"/>
      <c r="AD546" s="625"/>
      <c r="AE546" s="625"/>
      <c r="AF546" s="625"/>
      <c r="AG546" s="625"/>
      <c r="AH546" s="613">
        <v>2017</v>
      </c>
      <c r="AI546" s="613"/>
      <c r="AJ546" s="613"/>
      <c r="AK546" s="613"/>
      <c r="AL546" s="613"/>
      <c r="AM546" s="613"/>
      <c r="AN546" s="613"/>
      <c r="AO546" s="614">
        <v>19100</v>
      </c>
      <c r="AP546" s="614"/>
      <c r="AQ546" s="170"/>
    </row>
    <row r="547" spans="1:43" s="225" customFormat="1" ht="24" customHeight="1" x14ac:dyDescent="0.15">
      <c r="A547" s="621"/>
      <c r="B547" s="147"/>
      <c r="C547" s="625" t="s">
        <v>5231</v>
      </c>
      <c r="D547" s="625" t="s">
        <v>14870</v>
      </c>
      <c r="E547" s="625" t="s">
        <v>5231</v>
      </c>
      <c r="F547" s="625" t="s">
        <v>14865</v>
      </c>
      <c r="G547" s="626">
        <v>15611</v>
      </c>
      <c r="H547" s="626">
        <v>2068</v>
      </c>
      <c r="I547" s="626">
        <v>3282</v>
      </c>
      <c r="J547" s="626"/>
      <c r="K547" s="626"/>
      <c r="L547" s="626"/>
      <c r="M547" s="626"/>
      <c r="N547" s="626">
        <v>830</v>
      </c>
      <c r="O547" s="626">
        <v>635</v>
      </c>
      <c r="P547" s="626" t="s">
        <v>14871</v>
      </c>
      <c r="Q547" s="625" t="s">
        <v>14872</v>
      </c>
      <c r="R547" s="626"/>
      <c r="S547" s="626"/>
      <c r="T547" s="626">
        <v>195</v>
      </c>
      <c r="U547" s="627"/>
      <c r="V547" s="627"/>
      <c r="W547" s="627"/>
      <c r="X547" s="627"/>
      <c r="Y547" s="627"/>
      <c r="Z547" s="627"/>
      <c r="AA547" s="625" t="s">
        <v>1677</v>
      </c>
      <c r="AB547" s="625"/>
      <c r="AC547" s="625"/>
      <c r="AD547" s="625"/>
      <c r="AE547" s="625"/>
      <c r="AF547" s="625"/>
      <c r="AG547" s="625"/>
      <c r="AH547" s="613">
        <v>2020</v>
      </c>
      <c r="AI547" s="613"/>
      <c r="AJ547" s="613"/>
      <c r="AK547" s="613"/>
      <c r="AL547" s="613"/>
      <c r="AM547" s="613"/>
      <c r="AN547" s="613"/>
      <c r="AO547" s="614">
        <v>8000</v>
      </c>
      <c r="AP547" s="614"/>
      <c r="AQ547" s="170"/>
    </row>
    <row r="548" spans="1:43" s="225" customFormat="1" ht="24" customHeight="1" x14ac:dyDescent="0.15">
      <c r="A548" s="621"/>
      <c r="B548" s="147"/>
      <c r="C548" s="625" t="s">
        <v>5231</v>
      </c>
      <c r="D548" s="625" t="s">
        <v>14873</v>
      </c>
      <c r="E548" s="625" t="s">
        <v>5231</v>
      </c>
      <c r="F548" s="625" t="s">
        <v>14865</v>
      </c>
      <c r="G548" s="626">
        <v>10044</v>
      </c>
      <c r="H548" s="626">
        <v>2071</v>
      </c>
      <c r="I548" s="626">
        <v>4086</v>
      </c>
      <c r="J548" s="626"/>
      <c r="K548" s="626"/>
      <c r="L548" s="626"/>
      <c r="M548" s="626"/>
      <c r="N548" s="626">
        <v>324</v>
      </c>
      <c r="O548" s="626"/>
      <c r="P548" s="626"/>
      <c r="Q548" s="625"/>
      <c r="R548" s="626"/>
      <c r="S548" s="626"/>
      <c r="T548" s="626">
        <v>324</v>
      </c>
      <c r="U548" s="627"/>
      <c r="V548" s="627"/>
      <c r="W548" s="627"/>
      <c r="X548" s="627"/>
      <c r="Y548" s="627"/>
      <c r="Z548" s="627"/>
      <c r="AA548" s="625" t="s">
        <v>14874</v>
      </c>
      <c r="AB548" s="625"/>
      <c r="AC548" s="625"/>
      <c r="AD548" s="625"/>
      <c r="AE548" s="625"/>
      <c r="AF548" s="625"/>
      <c r="AG548" s="625"/>
      <c r="AH548" s="613">
        <v>2017</v>
      </c>
      <c r="AI548" s="613"/>
      <c r="AJ548" s="613"/>
      <c r="AK548" s="613"/>
      <c r="AL548" s="613"/>
      <c r="AM548" s="613"/>
      <c r="AN548" s="613"/>
      <c r="AO548" s="614">
        <v>8900</v>
      </c>
      <c r="AP548" s="614"/>
      <c r="AQ548" s="170"/>
    </row>
    <row r="549" spans="1:43" s="225" customFormat="1" ht="24" customHeight="1" x14ac:dyDescent="0.15">
      <c r="A549" s="621"/>
      <c r="B549" s="147"/>
      <c r="C549" s="625" t="s">
        <v>5231</v>
      </c>
      <c r="D549" s="625" t="s">
        <v>5430</v>
      </c>
      <c r="E549" s="625" t="s">
        <v>5231</v>
      </c>
      <c r="F549" s="625" t="s">
        <v>14865</v>
      </c>
      <c r="G549" s="626">
        <v>15367</v>
      </c>
      <c r="H549" s="626">
        <v>1477</v>
      </c>
      <c r="I549" s="626">
        <v>2704</v>
      </c>
      <c r="J549" s="626"/>
      <c r="K549" s="626"/>
      <c r="L549" s="626"/>
      <c r="M549" s="626"/>
      <c r="N549" s="626">
        <v>1035</v>
      </c>
      <c r="O549" s="626">
        <v>1035</v>
      </c>
      <c r="P549" s="626" t="s">
        <v>5431</v>
      </c>
      <c r="Q549" s="625" t="s">
        <v>5432</v>
      </c>
      <c r="R549" s="626"/>
      <c r="S549" s="626"/>
      <c r="T549" s="626">
        <v>200</v>
      </c>
      <c r="U549" s="627"/>
      <c r="V549" s="627"/>
      <c r="W549" s="627"/>
      <c r="X549" s="627"/>
      <c r="Y549" s="627"/>
      <c r="Z549" s="627"/>
      <c r="AA549" s="625" t="s">
        <v>5433</v>
      </c>
      <c r="AB549" s="625"/>
      <c r="AC549" s="625"/>
      <c r="AD549" s="625"/>
      <c r="AE549" s="625"/>
      <c r="AF549" s="625"/>
      <c r="AG549" s="625"/>
      <c r="AH549" s="613">
        <v>2013</v>
      </c>
      <c r="AI549" s="613"/>
      <c r="AJ549" s="613"/>
      <c r="AK549" s="613"/>
      <c r="AL549" s="613"/>
      <c r="AM549" s="613"/>
      <c r="AN549" s="613"/>
      <c r="AO549" s="614">
        <v>4266</v>
      </c>
      <c r="AP549" s="614"/>
      <c r="AQ549" s="170"/>
    </row>
    <row r="550" spans="1:43" s="225" customFormat="1" ht="24" customHeight="1" x14ac:dyDescent="0.15">
      <c r="A550" s="621"/>
      <c r="B550" s="147"/>
      <c r="C550" s="625" t="s">
        <v>5231</v>
      </c>
      <c r="D550" s="625" t="s">
        <v>5434</v>
      </c>
      <c r="E550" s="625" t="s">
        <v>5231</v>
      </c>
      <c r="F550" s="625" t="s">
        <v>14865</v>
      </c>
      <c r="G550" s="626">
        <v>8106</v>
      </c>
      <c r="H550" s="626">
        <v>1454.64</v>
      </c>
      <c r="I550" s="626">
        <v>4986.76</v>
      </c>
      <c r="J550" s="626"/>
      <c r="K550" s="626"/>
      <c r="L550" s="626"/>
      <c r="M550" s="626"/>
      <c r="N550" s="626">
        <v>893</v>
      </c>
      <c r="O550" s="626">
        <v>893</v>
      </c>
      <c r="P550" s="626" t="s">
        <v>5435</v>
      </c>
      <c r="Q550" s="625" t="s">
        <v>2860</v>
      </c>
      <c r="R550" s="626"/>
      <c r="S550" s="626"/>
      <c r="T550" s="626">
        <v>144</v>
      </c>
      <c r="U550" s="627"/>
      <c r="V550" s="627"/>
      <c r="W550" s="627"/>
      <c r="X550" s="627"/>
      <c r="Y550" s="627"/>
      <c r="Z550" s="627"/>
      <c r="AA550" s="625" t="s">
        <v>5436</v>
      </c>
      <c r="AB550" s="625"/>
      <c r="AC550" s="625"/>
      <c r="AD550" s="625"/>
      <c r="AE550" s="625"/>
      <c r="AF550" s="625"/>
      <c r="AG550" s="625"/>
      <c r="AH550" s="613">
        <v>2013</v>
      </c>
      <c r="AI550" s="613"/>
      <c r="AJ550" s="613"/>
      <c r="AK550" s="613"/>
      <c r="AL550" s="613"/>
      <c r="AM550" s="613"/>
      <c r="AN550" s="613"/>
      <c r="AO550" s="614">
        <v>7385</v>
      </c>
      <c r="AP550" s="614"/>
      <c r="AQ550" s="170"/>
    </row>
    <row r="551" spans="1:43" s="225" customFormat="1" ht="24" customHeight="1" x14ac:dyDescent="0.15">
      <c r="A551" s="621" t="s">
        <v>145</v>
      </c>
      <c r="B551" s="147"/>
      <c r="C551" s="625" t="s">
        <v>5233</v>
      </c>
      <c r="D551" s="625" t="s">
        <v>5437</v>
      </c>
      <c r="E551" s="625" t="s">
        <v>5233</v>
      </c>
      <c r="F551" s="625" t="s">
        <v>16195</v>
      </c>
      <c r="G551" s="626">
        <v>47414</v>
      </c>
      <c r="H551" s="626">
        <v>4602.6400000000003</v>
      </c>
      <c r="I551" s="626">
        <v>4602.6400000000003</v>
      </c>
      <c r="J551" s="626"/>
      <c r="K551" s="626"/>
      <c r="L551" s="626"/>
      <c r="M551" s="626"/>
      <c r="N551" s="626">
        <v>1692</v>
      </c>
      <c r="O551" s="626">
        <v>971</v>
      </c>
      <c r="P551" s="626" t="s">
        <v>5438</v>
      </c>
      <c r="Q551" s="625" t="s">
        <v>3981</v>
      </c>
      <c r="R551" s="626">
        <v>620</v>
      </c>
      <c r="S551" s="626" t="s">
        <v>1488</v>
      </c>
      <c r="T551" s="626">
        <v>101</v>
      </c>
      <c r="U551" s="627"/>
      <c r="V551" s="627"/>
      <c r="W551" s="627"/>
      <c r="X551" s="627"/>
      <c r="Y551" s="627"/>
      <c r="Z551" s="627"/>
      <c r="AA551" s="625" t="s">
        <v>5439</v>
      </c>
      <c r="AB551" s="625"/>
      <c r="AC551" s="625"/>
      <c r="AD551" s="625"/>
      <c r="AE551" s="625"/>
      <c r="AF551" s="625"/>
      <c r="AG551" s="625"/>
      <c r="AH551" s="613">
        <v>2006</v>
      </c>
      <c r="AI551" s="613"/>
      <c r="AJ551" s="613"/>
      <c r="AK551" s="613"/>
      <c r="AL551" s="613"/>
      <c r="AM551" s="613"/>
      <c r="AN551" s="613"/>
      <c r="AO551" s="614">
        <v>7123</v>
      </c>
      <c r="AP551" s="614"/>
      <c r="AQ551" s="170"/>
    </row>
    <row r="552" spans="1:43" s="225" customFormat="1" ht="24" customHeight="1" x14ac:dyDescent="0.15">
      <c r="A552" s="621"/>
      <c r="B552" s="147"/>
      <c r="C552" s="625" t="s">
        <v>5326</v>
      </c>
      <c r="D552" s="625" t="s">
        <v>5440</v>
      </c>
      <c r="E552" s="625" t="s">
        <v>5326</v>
      </c>
      <c r="F552" s="625" t="s">
        <v>5326</v>
      </c>
      <c r="G552" s="626">
        <v>145380</v>
      </c>
      <c r="H552" s="626">
        <v>1856.13</v>
      </c>
      <c r="I552" s="626">
        <v>1192.2</v>
      </c>
      <c r="J552" s="626"/>
      <c r="K552" s="626"/>
      <c r="L552" s="626"/>
      <c r="M552" s="626"/>
      <c r="N552" s="626">
        <v>750</v>
      </c>
      <c r="O552" s="626">
        <v>750</v>
      </c>
      <c r="P552" s="626" t="s">
        <v>5441</v>
      </c>
      <c r="Q552" s="625" t="s">
        <v>316</v>
      </c>
      <c r="R552" s="626"/>
      <c r="S552" s="626"/>
      <c r="T552" s="626"/>
      <c r="U552" s="627"/>
      <c r="V552" s="627"/>
      <c r="W552" s="627"/>
      <c r="X552" s="627"/>
      <c r="Y552" s="627"/>
      <c r="Z552" s="627"/>
      <c r="AA552" s="625" t="s">
        <v>5442</v>
      </c>
      <c r="AB552" s="625"/>
      <c r="AC552" s="625"/>
      <c r="AD552" s="625"/>
      <c r="AE552" s="625"/>
      <c r="AF552" s="625"/>
      <c r="AG552" s="625"/>
      <c r="AH552" s="613">
        <v>2012</v>
      </c>
      <c r="AI552" s="613"/>
      <c r="AJ552" s="613"/>
      <c r="AK552" s="613"/>
      <c r="AL552" s="613"/>
      <c r="AM552" s="613"/>
      <c r="AN552" s="613"/>
      <c r="AO552" s="614">
        <v>12400</v>
      </c>
      <c r="AP552" s="614"/>
      <c r="AQ552" s="170"/>
    </row>
    <row r="553" spans="1:43" s="884" customFormat="1" ht="24" customHeight="1" x14ac:dyDescent="0.15">
      <c r="A553" s="1728"/>
      <c r="B553" s="1671"/>
      <c r="C553" s="651" t="s">
        <v>5326</v>
      </c>
      <c r="D553" s="1663" t="s">
        <v>20867</v>
      </c>
      <c r="E553" s="1663" t="s">
        <v>5326</v>
      </c>
      <c r="F553" s="1663" t="s">
        <v>5326</v>
      </c>
      <c r="G553" s="1664">
        <v>92299</v>
      </c>
      <c r="H553" s="1664">
        <v>1188.78</v>
      </c>
      <c r="I553" s="1664">
        <v>1917.42</v>
      </c>
      <c r="J553" s="1661"/>
      <c r="K553" s="1661"/>
      <c r="L553" s="1661"/>
      <c r="M553" s="1661"/>
      <c r="N553" s="1664">
        <v>174.79999999999998</v>
      </c>
      <c r="O553" s="1664">
        <v>174.79999999999998</v>
      </c>
      <c r="P553" s="1664" t="s">
        <v>20868</v>
      </c>
      <c r="Q553" s="1663" t="s">
        <v>20869</v>
      </c>
      <c r="R553" s="1664"/>
      <c r="S553" s="1664"/>
      <c r="T553" s="1664"/>
      <c r="U553" s="1660"/>
      <c r="V553" s="1660"/>
      <c r="W553" s="1660"/>
      <c r="X553" s="1660"/>
      <c r="Y553" s="1660"/>
      <c r="Z553" s="1660"/>
      <c r="AA553" s="1663" t="s">
        <v>20870</v>
      </c>
      <c r="AB553" s="1659"/>
      <c r="AC553" s="1659"/>
      <c r="AD553" s="1659"/>
      <c r="AE553" s="1659"/>
      <c r="AF553" s="1659"/>
      <c r="AG553" s="1659"/>
      <c r="AH553" s="1729">
        <v>2018</v>
      </c>
      <c r="AI553" s="1662"/>
      <c r="AJ553" s="1662"/>
      <c r="AK553" s="1662"/>
      <c r="AL553" s="1662"/>
      <c r="AM553" s="1662"/>
      <c r="AN553" s="1662"/>
      <c r="AO553" s="1675">
        <v>2005</v>
      </c>
      <c r="AP553" s="1675"/>
      <c r="AQ553" s="895"/>
    </row>
    <row r="554" spans="1:43" s="225" customFormat="1" ht="24" customHeight="1" x14ac:dyDescent="0.15">
      <c r="A554" s="621" t="s">
        <v>146</v>
      </c>
      <c r="B554" s="140"/>
      <c r="C554" s="625" t="s">
        <v>5326</v>
      </c>
      <c r="D554" s="680" t="s">
        <v>5443</v>
      </c>
      <c r="E554" s="613" t="s">
        <v>5326</v>
      </c>
      <c r="F554" s="613" t="s">
        <v>5326</v>
      </c>
      <c r="G554" s="614">
        <v>59858</v>
      </c>
      <c r="H554" s="614">
        <v>3109</v>
      </c>
      <c r="I554" s="614">
        <v>5367</v>
      </c>
      <c r="J554" s="614"/>
      <c r="K554" s="614"/>
      <c r="L554" s="614"/>
      <c r="M554" s="614"/>
      <c r="N554" s="614">
        <v>1384</v>
      </c>
      <c r="O554" s="614">
        <v>1257</v>
      </c>
      <c r="P554" s="614" t="s">
        <v>5444</v>
      </c>
      <c r="Q554" s="613" t="s">
        <v>5445</v>
      </c>
      <c r="R554" s="614"/>
      <c r="S554" s="626"/>
      <c r="T554" s="614">
        <v>127</v>
      </c>
      <c r="U554" s="613"/>
      <c r="V554" s="613"/>
      <c r="W554" s="613"/>
      <c r="X554" s="613"/>
      <c r="Y554" s="613"/>
      <c r="Z554" s="613"/>
      <c r="AA554" s="613" t="s">
        <v>5446</v>
      </c>
      <c r="AB554" s="613"/>
      <c r="AC554" s="613"/>
      <c r="AD554" s="613"/>
      <c r="AE554" s="613"/>
      <c r="AF554" s="613"/>
      <c r="AG554" s="613"/>
      <c r="AH554" s="613">
        <v>2013</v>
      </c>
      <c r="AI554" s="613"/>
      <c r="AJ554" s="613"/>
      <c r="AK554" s="613"/>
      <c r="AL554" s="613"/>
      <c r="AM554" s="613"/>
      <c r="AN554" s="613"/>
      <c r="AO554" s="614">
        <v>10400</v>
      </c>
      <c r="AP554" s="614"/>
      <c r="AQ554" s="170"/>
    </row>
    <row r="555" spans="1:43" s="225" customFormat="1" ht="24" customHeight="1" x14ac:dyDescent="0.15">
      <c r="A555" s="621"/>
      <c r="B555" s="147"/>
      <c r="C555" s="625" t="s">
        <v>5239</v>
      </c>
      <c r="D555" s="680" t="s">
        <v>14875</v>
      </c>
      <c r="E555" s="613" t="s">
        <v>5239</v>
      </c>
      <c r="F555" s="1700" t="s">
        <v>20876</v>
      </c>
      <c r="G555" s="614">
        <v>8625</v>
      </c>
      <c r="H555" s="614">
        <v>2907</v>
      </c>
      <c r="I555" s="614">
        <v>4067</v>
      </c>
      <c r="J555" s="614"/>
      <c r="K555" s="614"/>
      <c r="L555" s="614"/>
      <c r="M555" s="614"/>
      <c r="N555" s="614">
        <v>2504</v>
      </c>
      <c r="O555" s="614">
        <v>2504</v>
      </c>
      <c r="P555" s="614"/>
      <c r="Q555" s="613" t="s">
        <v>14876</v>
      </c>
      <c r="R555" s="614"/>
      <c r="S555" s="626"/>
      <c r="T555" s="614"/>
      <c r="U555" s="613"/>
      <c r="V555" s="613"/>
      <c r="W555" s="613"/>
      <c r="X555" s="613"/>
      <c r="Y555" s="613"/>
      <c r="Z555" s="613"/>
      <c r="AA555" s="613" t="s">
        <v>14877</v>
      </c>
      <c r="AB555" s="613"/>
      <c r="AC555" s="613"/>
      <c r="AD555" s="613"/>
      <c r="AE555" s="613"/>
      <c r="AF555" s="613"/>
      <c r="AG555" s="613"/>
      <c r="AH555" s="613">
        <v>2019</v>
      </c>
      <c r="AI555" s="613"/>
      <c r="AJ555" s="613"/>
      <c r="AK555" s="613"/>
      <c r="AL555" s="613"/>
      <c r="AM555" s="613"/>
      <c r="AN555" s="613"/>
      <c r="AO555" s="614">
        <v>10300</v>
      </c>
      <c r="AP555" s="614"/>
      <c r="AQ555" s="170"/>
    </row>
    <row r="556" spans="1:43" s="225" customFormat="1" ht="24" customHeight="1" x14ac:dyDescent="0.15">
      <c r="A556" s="621"/>
      <c r="B556" s="147"/>
      <c r="C556" s="625" t="s">
        <v>5239</v>
      </c>
      <c r="D556" s="625" t="s">
        <v>5447</v>
      </c>
      <c r="E556" s="625" t="s">
        <v>5239</v>
      </c>
      <c r="F556" s="651" t="s">
        <v>20876</v>
      </c>
      <c r="G556" s="626">
        <v>2645</v>
      </c>
      <c r="H556" s="626">
        <v>1159.43</v>
      </c>
      <c r="I556" s="626">
        <v>3152</v>
      </c>
      <c r="J556" s="626" t="s">
        <v>1277</v>
      </c>
      <c r="K556" s="626" t="s">
        <v>487</v>
      </c>
      <c r="L556" s="626"/>
      <c r="M556" s="626"/>
      <c r="N556" s="626">
        <v>1147</v>
      </c>
      <c r="O556" s="626">
        <v>630</v>
      </c>
      <c r="P556" s="626" t="s">
        <v>5448</v>
      </c>
      <c r="Q556" s="625" t="s">
        <v>2974</v>
      </c>
      <c r="R556" s="626"/>
      <c r="S556" s="626"/>
      <c r="T556" s="626">
        <v>517</v>
      </c>
      <c r="U556" s="627">
        <v>719</v>
      </c>
      <c r="V556" s="627"/>
      <c r="W556" s="627"/>
      <c r="X556" s="627">
        <v>1100</v>
      </c>
      <c r="Y556" s="627"/>
      <c r="Z556" s="627"/>
      <c r="AA556" s="625" t="s">
        <v>1677</v>
      </c>
      <c r="AB556" s="625">
        <v>1999</v>
      </c>
      <c r="AC556" s="625">
        <v>2002</v>
      </c>
      <c r="AD556" s="625"/>
      <c r="AE556" s="625"/>
      <c r="AF556" s="625"/>
      <c r="AG556" s="625"/>
      <c r="AH556" s="613">
        <v>1996</v>
      </c>
      <c r="AI556" s="613"/>
      <c r="AJ556" s="613"/>
      <c r="AK556" s="613"/>
      <c r="AL556" s="613"/>
      <c r="AM556" s="613"/>
      <c r="AN556" s="613"/>
      <c r="AO556" s="614">
        <v>1880</v>
      </c>
      <c r="AP556" s="614"/>
      <c r="AQ556" s="170"/>
    </row>
    <row r="557" spans="1:43" s="225" customFormat="1" ht="24" customHeight="1" x14ac:dyDescent="0.15">
      <c r="A557" s="621"/>
      <c r="B557" s="147"/>
      <c r="C557" s="625" t="s">
        <v>5241</v>
      </c>
      <c r="D557" s="625" t="s">
        <v>16196</v>
      </c>
      <c r="E557" s="625" t="s">
        <v>5241</v>
      </c>
      <c r="F557" s="625" t="s">
        <v>16197</v>
      </c>
      <c r="G557" s="626">
        <v>16440</v>
      </c>
      <c r="H557" s="626">
        <v>3483.38</v>
      </c>
      <c r="I557" s="626">
        <v>4538.83</v>
      </c>
      <c r="J557" s="626"/>
      <c r="K557" s="626"/>
      <c r="L557" s="626"/>
      <c r="M557" s="626"/>
      <c r="N557" s="626">
        <v>1102.78</v>
      </c>
      <c r="O557" s="626" t="s">
        <v>16198</v>
      </c>
      <c r="P557" s="626" t="s">
        <v>16199</v>
      </c>
      <c r="Q557" s="625" t="s">
        <v>8704</v>
      </c>
      <c r="R557" s="626"/>
      <c r="S557" s="626"/>
      <c r="T557" s="626">
        <v>77</v>
      </c>
      <c r="U557" s="627"/>
      <c r="V557" s="627"/>
      <c r="W557" s="627"/>
      <c r="X557" s="627"/>
      <c r="Y557" s="627"/>
      <c r="Z557" s="627"/>
      <c r="AA557" s="625" t="s">
        <v>16200</v>
      </c>
      <c r="AB557" s="625"/>
      <c r="AC557" s="625"/>
      <c r="AD557" s="625"/>
      <c r="AE557" s="625"/>
      <c r="AF557" s="625"/>
      <c r="AG557" s="625"/>
      <c r="AH557" s="613">
        <v>2017</v>
      </c>
      <c r="AI557" s="613"/>
      <c r="AJ557" s="613"/>
      <c r="AK557" s="613"/>
      <c r="AL557" s="613"/>
      <c r="AM557" s="613"/>
      <c r="AN557" s="613"/>
      <c r="AO557" s="614">
        <v>10800</v>
      </c>
      <c r="AP557" s="614"/>
      <c r="AQ557" s="170"/>
    </row>
    <row r="558" spans="1:43" s="225" customFormat="1" ht="24" customHeight="1" x14ac:dyDescent="0.15">
      <c r="A558" s="621"/>
      <c r="B558" s="147"/>
      <c r="C558" s="625" t="s">
        <v>5243</v>
      </c>
      <c r="D558" s="651" t="s">
        <v>20881</v>
      </c>
      <c r="E558" s="625" t="s">
        <v>5243</v>
      </c>
      <c r="F558" s="625" t="s">
        <v>16201</v>
      </c>
      <c r="G558" s="626">
        <v>10301</v>
      </c>
      <c r="H558" s="626">
        <v>1255.8499999999999</v>
      </c>
      <c r="I558" s="626">
        <v>1255.8499999999999</v>
      </c>
      <c r="J558" s="626"/>
      <c r="K558" s="626"/>
      <c r="L558" s="626"/>
      <c r="M558" s="626"/>
      <c r="N558" s="626">
        <v>1255.8499999999999</v>
      </c>
      <c r="O558" s="626">
        <v>1255.8499999999999</v>
      </c>
      <c r="P558" s="626" t="s">
        <v>5449</v>
      </c>
      <c r="Q558" s="1663" t="s">
        <v>2221</v>
      </c>
      <c r="R558" s="626"/>
      <c r="S558" s="626"/>
      <c r="T558" s="626"/>
      <c r="U558" s="627"/>
      <c r="V558" s="627"/>
      <c r="W558" s="627"/>
      <c r="X558" s="627"/>
      <c r="Y558" s="627"/>
      <c r="Z558" s="627"/>
      <c r="AA558" s="625"/>
      <c r="AB558" s="625"/>
      <c r="AC558" s="625"/>
      <c r="AD558" s="625"/>
      <c r="AE558" s="625"/>
      <c r="AF558" s="625"/>
      <c r="AG558" s="625"/>
      <c r="AH558" s="613">
        <v>2010</v>
      </c>
      <c r="AI558" s="613"/>
      <c r="AJ558" s="613"/>
      <c r="AK558" s="613"/>
      <c r="AL558" s="613"/>
      <c r="AM558" s="613"/>
      <c r="AN558" s="613"/>
      <c r="AO558" s="614">
        <v>1650</v>
      </c>
      <c r="AP558" s="1675" t="s">
        <v>20882</v>
      </c>
      <c r="AQ558" s="170"/>
    </row>
    <row r="559" spans="1:43" s="225" customFormat="1" ht="24" customHeight="1" x14ac:dyDescent="0.15">
      <c r="A559" s="621"/>
      <c r="B559" s="147"/>
      <c r="C559" s="625" t="s">
        <v>5243</v>
      </c>
      <c r="D559" s="625" t="s">
        <v>5450</v>
      </c>
      <c r="E559" s="625" t="s">
        <v>5243</v>
      </c>
      <c r="F559" s="1663" t="s">
        <v>20883</v>
      </c>
      <c r="G559" s="626">
        <v>2995</v>
      </c>
      <c r="H559" s="626">
        <v>1069</v>
      </c>
      <c r="I559" s="626">
        <v>2088</v>
      </c>
      <c r="J559" s="626"/>
      <c r="K559" s="626"/>
      <c r="L559" s="626"/>
      <c r="M559" s="626"/>
      <c r="N559" s="626">
        <v>591</v>
      </c>
      <c r="O559" s="626">
        <v>591.29999999999995</v>
      </c>
      <c r="P559" s="626" t="s">
        <v>5452</v>
      </c>
      <c r="Q559" s="625" t="s">
        <v>2870</v>
      </c>
      <c r="R559" s="626"/>
      <c r="S559" s="626"/>
      <c r="T559" s="626">
        <v>179</v>
      </c>
      <c r="U559" s="627"/>
      <c r="V559" s="627"/>
      <c r="W559" s="627"/>
      <c r="X559" s="627"/>
      <c r="Y559" s="627"/>
      <c r="Z559" s="627"/>
      <c r="AA559" s="625" t="s">
        <v>5453</v>
      </c>
      <c r="AB559" s="625"/>
      <c r="AC559" s="625"/>
      <c r="AD559" s="625"/>
      <c r="AE559" s="625"/>
      <c r="AF559" s="625"/>
      <c r="AG559" s="625"/>
      <c r="AH559" s="613">
        <v>2013</v>
      </c>
      <c r="AI559" s="613"/>
      <c r="AJ559" s="613"/>
      <c r="AK559" s="613"/>
      <c r="AL559" s="613"/>
      <c r="AM559" s="613"/>
      <c r="AN559" s="613"/>
      <c r="AO559" s="614">
        <v>5400</v>
      </c>
      <c r="AP559" s="614"/>
      <c r="AQ559" s="170"/>
    </row>
    <row r="560" spans="1:43" s="225" customFormat="1" ht="24" customHeight="1" x14ac:dyDescent="0.15">
      <c r="A560" s="621"/>
      <c r="B560" s="147"/>
      <c r="C560" s="625" t="s">
        <v>5243</v>
      </c>
      <c r="D560" s="625" t="s">
        <v>5454</v>
      </c>
      <c r="E560" s="625" t="s">
        <v>5243</v>
      </c>
      <c r="F560" s="1663" t="s">
        <v>20884</v>
      </c>
      <c r="G560" s="626">
        <v>2049</v>
      </c>
      <c r="H560" s="626">
        <v>585</v>
      </c>
      <c r="I560" s="626">
        <v>2049</v>
      </c>
      <c r="J560" s="626"/>
      <c r="K560" s="626"/>
      <c r="L560" s="626"/>
      <c r="M560" s="626"/>
      <c r="N560" s="626">
        <v>591</v>
      </c>
      <c r="O560" s="626">
        <v>585</v>
      </c>
      <c r="P560" s="626" t="s">
        <v>5455</v>
      </c>
      <c r="Q560" s="625" t="s">
        <v>5456</v>
      </c>
      <c r="R560" s="626"/>
      <c r="S560" s="626"/>
      <c r="T560" s="626"/>
      <c r="U560" s="627"/>
      <c r="V560" s="627"/>
      <c r="W560" s="627"/>
      <c r="X560" s="627"/>
      <c r="Y560" s="627"/>
      <c r="Z560" s="627"/>
      <c r="AA560" s="625" t="s">
        <v>5457</v>
      </c>
      <c r="AB560" s="625"/>
      <c r="AC560" s="625"/>
      <c r="AD560" s="625"/>
      <c r="AE560" s="625"/>
      <c r="AF560" s="625"/>
      <c r="AG560" s="625"/>
      <c r="AH560" s="613">
        <v>2012</v>
      </c>
      <c r="AI560" s="613"/>
      <c r="AJ560" s="613"/>
      <c r="AK560" s="613"/>
      <c r="AL560" s="613"/>
      <c r="AM560" s="613"/>
      <c r="AN560" s="613"/>
      <c r="AO560" s="614">
        <v>1250</v>
      </c>
      <c r="AP560" s="614"/>
      <c r="AQ560" s="170"/>
    </row>
    <row r="561" spans="1:44" s="225" customFormat="1" ht="24" customHeight="1" x14ac:dyDescent="0.15">
      <c r="A561" s="621"/>
      <c r="B561" s="147"/>
      <c r="C561" s="1656" t="s">
        <v>5243</v>
      </c>
      <c r="D561" s="1663" t="s">
        <v>20885</v>
      </c>
      <c r="E561" s="625" t="s">
        <v>5243</v>
      </c>
      <c r="F561" s="625" t="s">
        <v>16201</v>
      </c>
      <c r="G561" s="626">
        <v>135574</v>
      </c>
      <c r="H561" s="626">
        <v>1693</v>
      </c>
      <c r="I561" s="626">
        <v>3370</v>
      </c>
      <c r="J561" s="626"/>
      <c r="K561" s="626"/>
      <c r="L561" s="626"/>
      <c r="M561" s="626"/>
      <c r="N561" s="626">
        <v>2797</v>
      </c>
      <c r="O561" s="626">
        <v>2797</v>
      </c>
      <c r="P561" s="941" t="s">
        <v>16202</v>
      </c>
      <c r="Q561" s="625" t="s">
        <v>16203</v>
      </c>
      <c r="R561" s="626"/>
      <c r="S561" s="626"/>
      <c r="T561" s="626"/>
      <c r="U561" s="627"/>
      <c r="V561" s="627"/>
      <c r="W561" s="627"/>
      <c r="X561" s="627"/>
      <c r="Y561" s="627"/>
      <c r="Z561" s="627"/>
      <c r="AA561" s="625" t="s">
        <v>16204</v>
      </c>
      <c r="AB561" s="625"/>
      <c r="AC561" s="625"/>
      <c r="AD561" s="625"/>
      <c r="AE561" s="625"/>
      <c r="AF561" s="625"/>
      <c r="AG561" s="625"/>
      <c r="AH561" s="613">
        <v>2021</v>
      </c>
      <c r="AI561" s="613"/>
      <c r="AJ561" s="613"/>
      <c r="AK561" s="613"/>
      <c r="AL561" s="613"/>
      <c r="AM561" s="613"/>
      <c r="AN561" s="613"/>
      <c r="AO561" s="614">
        <v>8300</v>
      </c>
      <c r="AP561" s="1675" t="s">
        <v>20886</v>
      </c>
      <c r="AQ561" s="170"/>
    </row>
    <row r="562" spans="1:44" s="884" customFormat="1" ht="24" customHeight="1" x14ac:dyDescent="0.15">
      <c r="A562" s="1728"/>
      <c r="B562" s="1671"/>
      <c r="C562" s="651" t="s">
        <v>5243</v>
      </c>
      <c r="D562" s="1663" t="s">
        <v>20887</v>
      </c>
      <c r="E562" s="1663" t="s">
        <v>5243</v>
      </c>
      <c r="F562" s="1663" t="s">
        <v>20888</v>
      </c>
      <c r="G562" s="1664">
        <v>27322</v>
      </c>
      <c r="H562" s="1664">
        <v>987</v>
      </c>
      <c r="I562" s="1664">
        <v>987</v>
      </c>
      <c r="J562" s="1661"/>
      <c r="K562" s="1661"/>
      <c r="L562" s="1661"/>
      <c r="M562" s="1661"/>
      <c r="N562" s="1664">
        <v>987</v>
      </c>
      <c r="O562" s="1664">
        <v>987</v>
      </c>
      <c r="P562" s="1736" t="s">
        <v>20891</v>
      </c>
      <c r="Q562" s="1663" t="s">
        <v>20892</v>
      </c>
      <c r="R562" s="1664"/>
      <c r="S562" s="1664"/>
      <c r="T562" s="1664"/>
      <c r="U562" s="1660"/>
      <c r="V562" s="1660"/>
      <c r="W562" s="1660"/>
      <c r="X562" s="1660"/>
      <c r="Y562" s="1660"/>
      <c r="Z562" s="1660"/>
      <c r="AA562" s="1663" t="s">
        <v>20894</v>
      </c>
      <c r="AB562" s="1659"/>
      <c r="AC562" s="1659"/>
      <c r="AD562" s="1659"/>
      <c r="AE562" s="1659"/>
      <c r="AF562" s="1659"/>
      <c r="AG562" s="1659"/>
      <c r="AH562" s="1729">
        <v>2023</v>
      </c>
      <c r="AI562" s="1662"/>
      <c r="AJ562" s="1662"/>
      <c r="AK562" s="1662"/>
      <c r="AL562" s="1662"/>
      <c r="AM562" s="1662"/>
      <c r="AN562" s="1662"/>
      <c r="AO562" s="1675">
        <v>2558</v>
      </c>
      <c r="AP562" s="1675"/>
      <c r="AQ562" s="895"/>
      <c r="AR562" s="1760"/>
    </row>
    <row r="563" spans="1:44" s="884" customFormat="1" ht="24" customHeight="1" x14ac:dyDescent="0.15">
      <c r="A563" s="1728"/>
      <c r="B563" s="1671"/>
      <c r="C563" s="651" t="s">
        <v>5243</v>
      </c>
      <c r="D563" s="1663" t="s">
        <v>20889</v>
      </c>
      <c r="E563" s="1663" t="s">
        <v>5243</v>
      </c>
      <c r="F563" s="1663" t="s">
        <v>20890</v>
      </c>
      <c r="G563" s="1664">
        <v>8295.5</v>
      </c>
      <c r="H563" s="1664">
        <v>1883.02</v>
      </c>
      <c r="I563" s="1664">
        <v>1883</v>
      </c>
      <c r="J563" s="1661"/>
      <c r="K563" s="1661"/>
      <c r="L563" s="1661"/>
      <c r="M563" s="1661"/>
      <c r="N563" s="1664">
        <v>1883</v>
      </c>
      <c r="O563" s="1664">
        <v>1883</v>
      </c>
      <c r="P563" s="1736" t="s">
        <v>20893</v>
      </c>
      <c r="Q563" s="1663" t="s">
        <v>4528</v>
      </c>
      <c r="R563" s="1664"/>
      <c r="S563" s="1664"/>
      <c r="T563" s="1664"/>
      <c r="U563" s="1660"/>
      <c r="V563" s="1660"/>
      <c r="W563" s="1660"/>
      <c r="X563" s="1660"/>
      <c r="Y563" s="1660"/>
      <c r="Z563" s="1660"/>
      <c r="AA563" s="1663" t="s">
        <v>20895</v>
      </c>
      <c r="AB563" s="1659"/>
      <c r="AC563" s="1659"/>
      <c r="AD563" s="1659"/>
      <c r="AE563" s="1659"/>
      <c r="AF563" s="1659"/>
      <c r="AG563" s="1659"/>
      <c r="AH563" s="1729">
        <v>2023</v>
      </c>
      <c r="AI563" s="1662"/>
      <c r="AJ563" s="1662"/>
      <c r="AK563" s="1662"/>
      <c r="AL563" s="1662"/>
      <c r="AM563" s="1662"/>
      <c r="AN563" s="1662"/>
      <c r="AO563" s="1675">
        <v>4400</v>
      </c>
      <c r="AP563" s="1675"/>
      <c r="AQ563" s="895"/>
      <c r="AR563" s="1760"/>
    </row>
    <row r="564" spans="1:44" s="225" customFormat="1" ht="24" customHeight="1" x14ac:dyDescent="0.15">
      <c r="A564" s="621"/>
      <c r="B564" s="293"/>
      <c r="C564" s="625" t="s">
        <v>5244</v>
      </c>
      <c r="D564" s="680" t="s">
        <v>5458</v>
      </c>
      <c r="E564" s="613" t="s">
        <v>5244</v>
      </c>
      <c r="F564" s="613" t="s">
        <v>5244</v>
      </c>
      <c r="G564" s="614">
        <v>7115</v>
      </c>
      <c r="H564" s="614">
        <v>1416</v>
      </c>
      <c r="I564" s="614">
        <v>2221</v>
      </c>
      <c r="J564" s="614"/>
      <c r="K564" s="614"/>
      <c r="L564" s="614"/>
      <c r="M564" s="614"/>
      <c r="N564" s="614">
        <v>1009</v>
      </c>
      <c r="O564" s="614"/>
      <c r="P564" s="614"/>
      <c r="Q564" s="613"/>
      <c r="R564" s="614">
        <v>1009</v>
      </c>
      <c r="S564" s="626" t="s">
        <v>1484</v>
      </c>
      <c r="T564" s="614"/>
      <c r="U564" s="613"/>
      <c r="V564" s="613"/>
      <c r="W564" s="613"/>
      <c r="X564" s="613"/>
      <c r="Y564" s="613"/>
      <c r="Z564" s="613"/>
      <c r="AA564" s="613" t="s">
        <v>4100</v>
      </c>
      <c r="AB564" s="613"/>
      <c r="AC564" s="613"/>
      <c r="AD564" s="613"/>
      <c r="AE564" s="613"/>
      <c r="AF564" s="613"/>
      <c r="AG564" s="613"/>
      <c r="AH564" s="613">
        <v>2011</v>
      </c>
      <c r="AI564" s="613"/>
      <c r="AJ564" s="613"/>
      <c r="AK564" s="613"/>
      <c r="AL564" s="613"/>
      <c r="AM564" s="613"/>
      <c r="AN564" s="613"/>
      <c r="AO564" s="614">
        <v>6500</v>
      </c>
      <c r="AP564" s="614"/>
      <c r="AQ564" s="170"/>
      <c r="AR564" s="1761"/>
    </row>
    <row r="565" spans="1:44" s="565" customFormat="1" ht="24" hidden="1" customHeight="1" x14ac:dyDescent="0.15">
      <c r="A565" s="934"/>
      <c r="B565" s="712" t="s">
        <v>95</v>
      </c>
      <c r="C565" s="650" t="s">
        <v>55</v>
      </c>
      <c r="D565" s="676">
        <f>COUNTA(D566:D623)</f>
        <v>58</v>
      </c>
      <c r="E565" s="976"/>
      <c r="F565" s="976" t="s">
        <v>2222</v>
      </c>
      <c r="G565" s="665">
        <f>SUM(G566:G623)</f>
        <v>1281251.3999999999</v>
      </c>
      <c r="H565" s="665">
        <f>SUM(H566:H623)</f>
        <v>98510.049999999974</v>
      </c>
      <c r="I565" s="665">
        <f>SUM(I566:I623)</f>
        <v>144140.66</v>
      </c>
      <c r="J565" s="665">
        <f>SUM(J587:J619)</f>
        <v>0</v>
      </c>
      <c r="K565" s="665">
        <f>SUM(K587:K619)</f>
        <v>0</v>
      </c>
      <c r="L565" s="665">
        <f>SUM(L587:L619)</f>
        <v>0</v>
      </c>
      <c r="M565" s="665">
        <f>SUM(M587:M619)</f>
        <v>0</v>
      </c>
      <c r="N565" s="665"/>
      <c r="O565" s="665"/>
      <c r="P565" s="665"/>
      <c r="Q565" s="650"/>
      <c r="R565" s="665"/>
      <c r="S565" s="665"/>
      <c r="T565" s="665"/>
      <c r="U565" s="976"/>
      <c r="V565" s="976"/>
      <c r="W565" s="976"/>
      <c r="X565" s="976"/>
      <c r="Y565" s="976"/>
      <c r="Z565" s="976"/>
      <c r="AA565" s="650"/>
      <c r="AB565" s="650"/>
      <c r="AC565" s="650"/>
      <c r="AD565" s="650"/>
      <c r="AE565" s="650"/>
      <c r="AF565" s="650"/>
      <c r="AG565" s="650"/>
      <c r="AH565" s="613"/>
      <c r="AI565" s="813"/>
      <c r="AJ565" s="813"/>
      <c r="AK565" s="813"/>
      <c r="AL565" s="813"/>
      <c r="AM565" s="813"/>
      <c r="AN565" s="813"/>
      <c r="AO565" s="814"/>
      <c r="AP565" s="814"/>
      <c r="AQ565" s="1160"/>
    </row>
    <row r="566" spans="1:44" s="225" customFormat="1" ht="24" hidden="1" customHeight="1" x14ac:dyDescent="0.15">
      <c r="A566" s="621"/>
      <c r="B566" s="147"/>
      <c r="C566" s="625" t="s">
        <v>5706</v>
      </c>
      <c r="D566" s="625" t="s">
        <v>5938</v>
      </c>
      <c r="E566" s="625" t="s">
        <v>5723</v>
      </c>
      <c r="F566" s="625" t="s">
        <v>5939</v>
      </c>
      <c r="G566" s="626">
        <v>30321</v>
      </c>
      <c r="H566" s="626">
        <v>1092</v>
      </c>
      <c r="I566" s="626">
        <v>2519</v>
      </c>
      <c r="J566" s="626"/>
      <c r="K566" s="626"/>
      <c r="L566" s="626"/>
      <c r="M566" s="626"/>
      <c r="N566" s="626">
        <v>2125</v>
      </c>
      <c r="O566" s="626">
        <v>1033</v>
      </c>
      <c r="P566" s="626" t="s">
        <v>5940</v>
      </c>
      <c r="Q566" s="625" t="s">
        <v>2974</v>
      </c>
      <c r="R566" s="626">
        <v>1092</v>
      </c>
      <c r="S566" s="626" t="s">
        <v>1510</v>
      </c>
      <c r="T566" s="626"/>
      <c r="U566" s="683"/>
      <c r="V566" s="683"/>
      <c r="W566" s="683"/>
      <c r="X566" s="683"/>
      <c r="Y566" s="683"/>
      <c r="Z566" s="683"/>
      <c r="AA566" s="625"/>
      <c r="AB566" s="625"/>
      <c r="AC566" s="625"/>
      <c r="AD566" s="625"/>
      <c r="AE566" s="625"/>
      <c r="AF566" s="625"/>
      <c r="AG566" s="625"/>
      <c r="AH566" s="613">
        <v>1997</v>
      </c>
      <c r="AI566" s="613"/>
      <c r="AJ566" s="613"/>
      <c r="AK566" s="613"/>
      <c r="AL566" s="613"/>
      <c r="AM566" s="613"/>
      <c r="AN566" s="613"/>
      <c r="AO566" s="614">
        <v>2800</v>
      </c>
      <c r="AP566" s="614"/>
      <c r="AQ566" s="170"/>
    </row>
    <row r="567" spans="1:44" s="225" customFormat="1" ht="24" hidden="1" customHeight="1" x14ac:dyDescent="0.15">
      <c r="A567" s="621"/>
      <c r="B567" s="147"/>
      <c r="C567" s="625" t="s">
        <v>5706</v>
      </c>
      <c r="D567" s="625" t="s">
        <v>5941</v>
      </c>
      <c r="E567" s="625" t="s">
        <v>5706</v>
      </c>
      <c r="F567" s="625" t="s">
        <v>5942</v>
      </c>
      <c r="G567" s="626">
        <v>8420</v>
      </c>
      <c r="H567" s="626">
        <v>3916</v>
      </c>
      <c r="I567" s="626">
        <v>3916</v>
      </c>
      <c r="J567" s="626"/>
      <c r="K567" s="626"/>
      <c r="L567" s="626"/>
      <c r="M567" s="626"/>
      <c r="N567" s="626">
        <v>3916</v>
      </c>
      <c r="O567" s="626">
        <v>3916</v>
      </c>
      <c r="P567" s="626"/>
      <c r="Q567" s="625" t="s">
        <v>487</v>
      </c>
      <c r="R567" s="626"/>
      <c r="S567" s="626"/>
      <c r="T567" s="626"/>
      <c r="U567" s="683"/>
      <c r="V567" s="683"/>
      <c r="W567" s="683"/>
      <c r="X567" s="683"/>
      <c r="Y567" s="683"/>
      <c r="Z567" s="683"/>
      <c r="AA567" s="625"/>
      <c r="AB567" s="625"/>
      <c r="AC567" s="625"/>
      <c r="AD567" s="625"/>
      <c r="AE567" s="625"/>
      <c r="AF567" s="625"/>
      <c r="AG567" s="625"/>
      <c r="AH567" s="613">
        <v>2007</v>
      </c>
      <c r="AI567" s="613"/>
      <c r="AJ567" s="613"/>
      <c r="AK567" s="613"/>
      <c r="AL567" s="613"/>
      <c r="AM567" s="613"/>
      <c r="AN567" s="613"/>
      <c r="AO567" s="614"/>
      <c r="AP567" s="614"/>
      <c r="AQ567" s="170"/>
    </row>
    <row r="568" spans="1:44" s="225" customFormat="1" ht="24" hidden="1" customHeight="1" x14ac:dyDescent="0.15">
      <c r="A568" s="621"/>
      <c r="B568" s="147"/>
      <c r="C568" s="625" t="s">
        <v>5706</v>
      </c>
      <c r="D568" s="625" t="s">
        <v>14079</v>
      </c>
      <c r="E568" s="625" t="s">
        <v>5706</v>
      </c>
      <c r="F568" s="625" t="s">
        <v>5942</v>
      </c>
      <c r="G568" s="626">
        <v>12377</v>
      </c>
      <c r="H568" s="626">
        <v>2254</v>
      </c>
      <c r="I568" s="626">
        <v>2894</v>
      </c>
      <c r="J568" s="626"/>
      <c r="K568" s="626"/>
      <c r="L568" s="626"/>
      <c r="M568" s="626"/>
      <c r="N568" s="626">
        <v>2894</v>
      </c>
      <c r="O568" s="626">
        <v>801</v>
      </c>
      <c r="P568" s="626"/>
      <c r="Q568" s="625" t="s">
        <v>14080</v>
      </c>
      <c r="R568" s="626"/>
      <c r="S568" s="626"/>
      <c r="T568" s="626">
        <v>142</v>
      </c>
      <c r="U568" s="683"/>
      <c r="V568" s="683"/>
      <c r="W568" s="683"/>
      <c r="X568" s="683"/>
      <c r="Y568" s="683"/>
      <c r="Z568" s="683"/>
      <c r="AA568" s="625" t="s">
        <v>14081</v>
      </c>
      <c r="AB568" s="625"/>
      <c r="AC568" s="625"/>
      <c r="AD568" s="625"/>
      <c r="AE568" s="625"/>
      <c r="AF568" s="625"/>
      <c r="AG568" s="625"/>
      <c r="AH568" s="613">
        <v>2019</v>
      </c>
      <c r="AI568" s="613"/>
      <c r="AJ568" s="613"/>
      <c r="AK568" s="613"/>
      <c r="AL568" s="613"/>
      <c r="AM568" s="613"/>
      <c r="AN568" s="613"/>
      <c r="AO568" s="614">
        <v>11590</v>
      </c>
      <c r="AP568" s="614"/>
      <c r="AQ568" s="170"/>
    </row>
    <row r="569" spans="1:44" s="225" customFormat="1" ht="24" hidden="1" customHeight="1" x14ac:dyDescent="0.15">
      <c r="A569" s="621"/>
      <c r="B569" s="147"/>
      <c r="C569" s="625" t="s">
        <v>5706</v>
      </c>
      <c r="D569" s="625" t="s">
        <v>12023</v>
      </c>
      <c r="E569" s="625" t="s">
        <v>5706</v>
      </c>
      <c r="F569" s="625" t="s">
        <v>5942</v>
      </c>
      <c r="G569" s="626">
        <v>46138</v>
      </c>
      <c r="H569" s="626">
        <v>2991.73</v>
      </c>
      <c r="I569" s="626">
        <v>4528</v>
      </c>
      <c r="J569" s="626"/>
      <c r="K569" s="626"/>
      <c r="L569" s="626"/>
      <c r="M569" s="626"/>
      <c r="N569" s="626">
        <v>4528</v>
      </c>
      <c r="O569" s="626">
        <v>2162</v>
      </c>
      <c r="P569" s="626"/>
      <c r="Q569" s="625" t="s">
        <v>12024</v>
      </c>
      <c r="R569" s="626"/>
      <c r="S569" s="626"/>
      <c r="T569" s="626"/>
      <c r="U569" s="683"/>
      <c r="V569" s="683"/>
      <c r="W569" s="683"/>
      <c r="X569" s="683"/>
      <c r="Y569" s="683"/>
      <c r="Z569" s="683"/>
      <c r="AA569" s="625" t="s">
        <v>14082</v>
      </c>
      <c r="AB569" s="625"/>
      <c r="AC569" s="625"/>
      <c r="AD569" s="625"/>
      <c r="AE569" s="625"/>
      <c r="AF569" s="625"/>
      <c r="AG569" s="625"/>
      <c r="AH569" s="613">
        <v>2018</v>
      </c>
      <c r="AI569" s="613"/>
      <c r="AJ569" s="613"/>
      <c r="AK569" s="613"/>
      <c r="AL569" s="613"/>
      <c r="AM569" s="613"/>
      <c r="AN569" s="613"/>
      <c r="AO569" s="614">
        <v>8970</v>
      </c>
      <c r="AP569" s="614"/>
      <c r="AQ569" s="170"/>
    </row>
    <row r="570" spans="1:44" s="225" customFormat="1" ht="24" hidden="1" customHeight="1" x14ac:dyDescent="0.15">
      <c r="A570" s="621"/>
      <c r="B570" s="147"/>
      <c r="C570" s="625" t="s">
        <v>5724</v>
      </c>
      <c r="D570" s="625" t="s">
        <v>5943</v>
      </c>
      <c r="E570" s="625" t="s">
        <v>5724</v>
      </c>
      <c r="F570" s="625" t="s">
        <v>5724</v>
      </c>
      <c r="G570" s="626">
        <v>4527</v>
      </c>
      <c r="H570" s="626">
        <v>3246</v>
      </c>
      <c r="I570" s="626">
        <v>6553</v>
      </c>
      <c r="J570" s="626"/>
      <c r="K570" s="626"/>
      <c r="L570" s="626"/>
      <c r="M570" s="626"/>
      <c r="N570" s="626"/>
      <c r="O570" s="626"/>
      <c r="P570" s="626" t="s">
        <v>5944</v>
      </c>
      <c r="Q570" s="625" t="s">
        <v>487</v>
      </c>
      <c r="R570" s="626"/>
      <c r="S570" s="626"/>
      <c r="T570" s="626"/>
      <c r="U570" s="683"/>
      <c r="V570" s="683"/>
      <c r="W570" s="683"/>
      <c r="X570" s="683"/>
      <c r="Y570" s="683"/>
      <c r="Z570" s="683"/>
      <c r="AA570" s="625"/>
      <c r="AB570" s="625"/>
      <c r="AC570" s="625"/>
      <c r="AD570" s="625"/>
      <c r="AE570" s="625"/>
      <c r="AF570" s="625"/>
      <c r="AG570" s="625"/>
      <c r="AH570" s="613">
        <v>2015</v>
      </c>
      <c r="AI570" s="613"/>
      <c r="AJ570" s="613"/>
      <c r="AK570" s="613"/>
      <c r="AL570" s="613"/>
      <c r="AM570" s="613"/>
      <c r="AN570" s="613"/>
      <c r="AO570" s="614">
        <v>1200</v>
      </c>
      <c r="AP570" s="614"/>
      <c r="AQ570" s="170"/>
    </row>
    <row r="571" spans="1:44" s="225" customFormat="1" ht="24" hidden="1" customHeight="1" x14ac:dyDescent="0.15">
      <c r="A571" s="621"/>
      <c r="B571" s="147"/>
      <c r="C571" s="625" t="s">
        <v>5724</v>
      </c>
      <c r="D571" s="625" t="s">
        <v>14083</v>
      </c>
      <c r="E571" s="625" t="s">
        <v>5724</v>
      </c>
      <c r="F571" s="625" t="s">
        <v>5724</v>
      </c>
      <c r="G571" s="626">
        <v>9660</v>
      </c>
      <c r="H571" s="626">
        <v>2705</v>
      </c>
      <c r="I571" s="626">
        <v>4679</v>
      </c>
      <c r="J571" s="626"/>
      <c r="K571" s="626"/>
      <c r="L571" s="626"/>
      <c r="M571" s="626"/>
      <c r="N571" s="626"/>
      <c r="O571" s="626">
        <v>800</v>
      </c>
      <c r="P571" s="626"/>
      <c r="Q571" s="625" t="s">
        <v>2652</v>
      </c>
      <c r="R571" s="626"/>
      <c r="S571" s="626"/>
      <c r="T571" s="626">
        <v>1</v>
      </c>
      <c r="U571" s="683"/>
      <c r="V571" s="683"/>
      <c r="W571" s="683"/>
      <c r="X571" s="683"/>
      <c r="Y571" s="683"/>
      <c r="Z571" s="683"/>
      <c r="AA571" s="625" t="s">
        <v>14084</v>
      </c>
      <c r="AB571" s="625"/>
      <c r="AC571" s="625"/>
      <c r="AD571" s="625"/>
      <c r="AE571" s="625"/>
      <c r="AF571" s="625"/>
      <c r="AG571" s="625"/>
      <c r="AH571" s="613">
        <v>2017</v>
      </c>
      <c r="AI571" s="613"/>
      <c r="AJ571" s="613"/>
      <c r="AK571" s="613"/>
      <c r="AL571" s="613"/>
      <c r="AM571" s="613"/>
      <c r="AN571" s="613"/>
      <c r="AO571" s="614">
        <v>17200</v>
      </c>
      <c r="AP571" s="614"/>
      <c r="AQ571" s="170"/>
    </row>
    <row r="572" spans="1:44" s="225" customFormat="1" ht="24" hidden="1" customHeight="1" x14ac:dyDescent="0.15">
      <c r="A572" s="621"/>
      <c r="B572" s="147"/>
      <c r="C572" s="625" t="s">
        <v>5726</v>
      </c>
      <c r="D572" s="625" t="s">
        <v>5945</v>
      </c>
      <c r="E572" s="625" t="s">
        <v>5726</v>
      </c>
      <c r="F572" s="625" t="s">
        <v>16251</v>
      </c>
      <c r="G572" s="626">
        <v>23009</v>
      </c>
      <c r="H572" s="626">
        <v>3773</v>
      </c>
      <c r="I572" s="626">
        <v>4151</v>
      </c>
      <c r="J572" s="626" t="s">
        <v>1330</v>
      </c>
      <c r="K572" s="626" t="s">
        <v>1277</v>
      </c>
      <c r="L572" s="626"/>
      <c r="M572" s="626"/>
      <c r="N572" s="626">
        <v>1842</v>
      </c>
      <c r="O572" s="626">
        <v>798</v>
      </c>
      <c r="P572" s="626" t="s">
        <v>5947</v>
      </c>
      <c r="Q572" s="625" t="s">
        <v>2974</v>
      </c>
      <c r="R572" s="626">
        <v>545</v>
      </c>
      <c r="S572" s="626" t="s">
        <v>5948</v>
      </c>
      <c r="T572" s="626">
        <v>499</v>
      </c>
      <c r="U572" s="683" t="s">
        <v>5949</v>
      </c>
      <c r="V572" s="683"/>
      <c r="W572" s="683"/>
      <c r="X572" s="683" t="s">
        <v>5950</v>
      </c>
      <c r="Y572" s="683"/>
      <c r="Z572" s="683"/>
      <c r="AA572" s="625" t="s">
        <v>5951</v>
      </c>
      <c r="AB572" s="625"/>
      <c r="AC572" s="625"/>
      <c r="AD572" s="625"/>
      <c r="AE572" s="625"/>
      <c r="AF572" s="625" t="s">
        <v>5309</v>
      </c>
      <c r="AG572" s="625"/>
      <c r="AH572" s="613">
        <v>2000</v>
      </c>
      <c r="AI572" s="613"/>
      <c r="AJ572" s="613"/>
      <c r="AK572" s="613"/>
      <c r="AL572" s="613"/>
      <c r="AM572" s="613"/>
      <c r="AN572" s="613"/>
      <c r="AO572" s="614">
        <v>6378</v>
      </c>
      <c r="AP572" s="614"/>
      <c r="AQ572" s="170"/>
    </row>
    <row r="573" spans="1:44" s="225" customFormat="1" ht="24" hidden="1" customHeight="1" x14ac:dyDescent="0.15">
      <c r="A573" s="621"/>
      <c r="B573" s="147"/>
      <c r="C573" s="625" t="s">
        <v>5726</v>
      </c>
      <c r="D573" s="625" t="s">
        <v>5952</v>
      </c>
      <c r="E573" s="625" t="s">
        <v>5726</v>
      </c>
      <c r="F573" s="625" t="s">
        <v>16251</v>
      </c>
      <c r="G573" s="626">
        <v>14651</v>
      </c>
      <c r="H573" s="626">
        <v>2121</v>
      </c>
      <c r="I573" s="626">
        <v>6725</v>
      </c>
      <c r="J573" s="626" t="s">
        <v>1295</v>
      </c>
      <c r="K573" s="626" t="s">
        <v>1286</v>
      </c>
      <c r="L573" s="626"/>
      <c r="M573" s="626"/>
      <c r="N573" s="626">
        <v>3484</v>
      </c>
      <c r="O573" s="626">
        <v>1863</v>
      </c>
      <c r="P573" s="626" t="s">
        <v>1495</v>
      </c>
      <c r="Q573" s="625" t="s">
        <v>5953</v>
      </c>
      <c r="R573" s="626">
        <v>1442</v>
      </c>
      <c r="S573" s="626" t="s">
        <v>1497</v>
      </c>
      <c r="T573" s="626">
        <v>179</v>
      </c>
      <c r="U573" s="683">
        <v>2514</v>
      </c>
      <c r="V573" s="683"/>
      <c r="W573" s="683"/>
      <c r="X573" s="683"/>
      <c r="Y573" s="683">
        <v>3000</v>
      </c>
      <c r="Z573" s="683" t="s">
        <v>5954</v>
      </c>
      <c r="AA573" s="625" t="s">
        <v>1677</v>
      </c>
      <c r="AB573" s="625"/>
      <c r="AC573" s="625"/>
      <c r="AD573" s="625"/>
      <c r="AE573" s="625"/>
      <c r="AF573" s="625" t="s">
        <v>5309</v>
      </c>
      <c r="AG573" s="625"/>
      <c r="AH573" s="613">
        <v>1991</v>
      </c>
      <c r="AI573" s="613"/>
      <c r="AJ573" s="613"/>
      <c r="AK573" s="613"/>
      <c r="AL573" s="613"/>
      <c r="AM573" s="613"/>
      <c r="AN573" s="613"/>
      <c r="AO573" s="614">
        <v>5514</v>
      </c>
      <c r="AP573" s="614"/>
      <c r="AQ573" s="170"/>
    </row>
    <row r="574" spans="1:44" s="225" customFormat="1" ht="24" hidden="1" customHeight="1" x14ac:dyDescent="0.15">
      <c r="A574" s="621"/>
      <c r="B574" s="147"/>
      <c r="C574" s="625" t="s">
        <v>5726</v>
      </c>
      <c r="D574" s="714" t="s">
        <v>16249</v>
      </c>
      <c r="E574" s="714" t="s">
        <v>16250</v>
      </c>
      <c r="F574" s="714" t="s">
        <v>16251</v>
      </c>
      <c r="G574" s="830">
        <v>9976</v>
      </c>
      <c r="H574" s="830">
        <v>2457</v>
      </c>
      <c r="I574" s="830">
        <v>4719</v>
      </c>
      <c r="J574" s="830"/>
      <c r="K574" s="830"/>
      <c r="L574" s="830"/>
      <c r="M574" s="830"/>
      <c r="N574" s="830">
        <v>1567</v>
      </c>
      <c r="O574" s="830">
        <v>579.84</v>
      </c>
      <c r="P574" s="830" t="s">
        <v>16252</v>
      </c>
      <c r="Q574" s="714" t="s">
        <v>16253</v>
      </c>
      <c r="R574" s="830">
        <v>385</v>
      </c>
      <c r="S574" s="830" t="s">
        <v>16254</v>
      </c>
      <c r="T574" s="830">
        <v>219</v>
      </c>
      <c r="U574" s="947"/>
      <c r="V574" s="947"/>
      <c r="W574" s="947"/>
      <c r="X574" s="947"/>
      <c r="Y574" s="947"/>
      <c r="Z574" s="947"/>
      <c r="AA574" s="714" t="s">
        <v>16255</v>
      </c>
      <c r="AB574" s="714"/>
      <c r="AC574" s="714"/>
      <c r="AD574" s="714"/>
      <c r="AE574" s="714"/>
      <c r="AF574" s="714"/>
      <c r="AG574" s="714"/>
      <c r="AH574" s="613">
        <v>2021</v>
      </c>
      <c r="AI574" s="950"/>
      <c r="AJ574" s="950"/>
      <c r="AK574" s="950"/>
      <c r="AL574" s="950"/>
      <c r="AM574" s="950"/>
      <c r="AN574" s="950"/>
      <c r="AO574" s="833">
        <v>12150</v>
      </c>
      <c r="AP574" s="833"/>
      <c r="AQ574" s="170"/>
    </row>
    <row r="575" spans="1:44" s="225" customFormat="1" ht="24" hidden="1" customHeight="1" x14ac:dyDescent="0.15">
      <c r="A575" s="621"/>
      <c r="B575" s="147"/>
      <c r="C575" s="625" t="s">
        <v>5726</v>
      </c>
      <c r="D575" s="625" t="s">
        <v>5955</v>
      </c>
      <c r="E575" s="625" t="s">
        <v>5726</v>
      </c>
      <c r="F575" s="625" t="s">
        <v>16220</v>
      </c>
      <c r="G575" s="626">
        <v>20604</v>
      </c>
      <c r="H575" s="626">
        <v>1138</v>
      </c>
      <c r="I575" s="626">
        <v>1675</v>
      </c>
      <c r="J575" s="626" t="s">
        <v>1733</v>
      </c>
      <c r="K575" s="626" t="s">
        <v>487</v>
      </c>
      <c r="L575" s="626"/>
      <c r="M575" s="626"/>
      <c r="N575" s="626">
        <v>393</v>
      </c>
      <c r="O575" s="626">
        <v>393</v>
      </c>
      <c r="P575" s="626" t="s">
        <v>5956</v>
      </c>
      <c r="Q575" s="625" t="s">
        <v>5957</v>
      </c>
      <c r="R575" s="626"/>
      <c r="S575" s="626"/>
      <c r="T575" s="626"/>
      <c r="U575" s="683"/>
      <c r="V575" s="683">
        <v>1562</v>
      </c>
      <c r="W575" s="683"/>
      <c r="X575" s="683">
        <v>1100</v>
      </c>
      <c r="Y575" s="683"/>
      <c r="Z575" s="683"/>
      <c r="AA575" s="625" t="s">
        <v>5958</v>
      </c>
      <c r="AB575" s="625"/>
      <c r="AC575" s="625"/>
      <c r="AD575" s="625"/>
      <c r="AE575" s="625"/>
      <c r="AF575" s="625" t="s">
        <v>5959</v>
      </c>
      <c r="AG575" s="625"/>
      <c r="AH575" s="613">
        <v>2002</v>
      </c>
      <c r="AI575" s="613"/>
      <c r="AJ575" s="613"/>
      <c r="AK575" s="613"/>
      <c r="AL575" s="613"/>
      <c r="AM575" s="613"/>
      <c r="AN575" s="613"/>
      <c r="AO575" s="614">
        <v>2662</v>
      </c>
      <c r="AP575" s="614"/>
      <c r="AQ575" s="170"/>
    </row>
    <row r="576" spans="1:44" s="225" customFormat="1" ht="24" hidden="1" customHeight="1" x14ac:dyDescent="0.15">
      <c r="A576" s="621"/>
      <c r="B576" s="147"/>
      <c r="C576" s="625" t="s">
        <v>5726</v>
      </c>
      <c r="D576" s="625" t="s">
        <v>5960</v>
      </c>
      <c r="E576" s="625" t="s">
        <v>5726</v>
      </c>
      <c r="F576" s="625" t="s">
        <v>16250</v>
      </c>
      <c r="G576" s="626">
        <v>6359</v>
      </c>
      <c r="H576" s="626">
        <v>492</v>
      </c>
      <c r="I576" s="626">
        <v>492</v>
      </c>
      <c r="J576" s="626"/>
      <c r="K576" s="626"/>
      <c r="L576" s="626"/>
      <c r="M576" s="626"/>
      <c r="N576" s="626">
        <v>496</v>
      </c>
      <c r="O576" s="626">
        <v>465</v>
      </c>
      <c r="P576" s="626" t="s">
        <v>5961</v>
      </c>
      <c r="Q576" s="625" t="s">
        <v>5957</v>
      </c>
      <c r="R576" s="626"/>
      <c r="S576" s="626"/>
      <c r="T576" s="626"/>
      <c r="U576" s="683"/>
      <c r="V576" s="683"/>
      <c r="W576" s="683"/>
      <c r="X576" s="683"/>
      <c r="Y576" s="683"/>
      <c r="Z576" s="683"/>
      <c r="AA576" s="625" t="s">
        <v>5962</v>
      </c>
      <c r="AB576" s="625"/>
      <c r="AC576" s="625"/>
      <c r="AD576" s="625"/>
      <c r="AE576" s="625"/>
      <c r="AF576" s="625"/>
      <c r="AG576" s="625"/>
      <c r="AH576" s="613">
        <v>2004</v>
      </c>
      <c r="AI576" s="613"/>
      <c r="AJ576" s="613"/>
      <c r="AK576" s="613"/>
      <c r="AL576" s="613"/>
      <c r="AM576" s="613"/>
      <c r="AN576" s="613"/>
      <c r="AO576" s="614">
        <v>48</v>
      </c>
      <c r="AP576" s="614"/>
      <c r="AQ576" s="170"/>
    </row>
    <row r="577" spans="1:43" s="225" customFormat="1" ht="24" hidden="1" customHeight="1" x14ac:dyDescent="0.15">
      <c r="A577" s="621"/>
      <c r="B577" s="147"/>
      <c r="C577" s="625" t="s">
        <v>5726</v>
      </c>
      <c r="D577" s="625" t="s">
        <v>5963</v>
      </c>
      <c r="E577" s="625" t="s">
        <v>5726</v>
      </c>
      <c r="F577" s="625" t="s">
        <v>5726</v>
      </c>
      <c r="G577" s="626">
        <v>4534</v>
      </c>
      <c r="H577" s="626">
        <v>501</v>
      </c>
      <c r="I577" s="626">
        <v>496</v>
      </c>
      <c r="J577" s="626"/>
      <c r="K577" s="626"/>
      <c r="L577" s="626"/>
      <c r="M577" s="626"/>
      <c r="N577" s="626">
        <v>399</v>
      </c>
      <c r="O577" s="626">
        <v>399</v>
      </c>
      <c r="P577" s="626" t="s">
        <v>5964</v>
      </c>
      <c r="Q577" s="625" t="s">
        <v>5957</v>
      </c>
      <c r="R577" s="626"/>
      <c r="S577" s="626"/>
      <c r="T577" s="626"/>
      <c r="U577" s="683"/>
      <c r="V577" s="683"/>
      <c r="W577" s="683"/>
      <c r="X577" s="683"/>
      <c r="Y577" s="683"/>
      <c r="Z577" s="683"/>
      <c r="AA577" s="625" t="s">
        <v>5962</v>
      </c>
      <c r="AB577" s="625"/>
      <c r="AC577" s="625"/>
      <c r="AD577" s="625"/>
      <c r="AE577" s="625"/>
      <c r="AF577" s="625"/>
      <c r="AG577" s="625"/>
      <c r="AH577" s="613">
        <v>2010</v>
      </c>
      <c r="AI577" s="613"/>
      <c r="AJ577" s="613"/>
      <c r="AK577" s="613"/>
      <c r="AL577" s="613"/>
      <c r="AM577" s="613"/>
      <c r="AN577" s="613"/>
      <c r="AO577" s="614"/>
      <c r="AP577" s="614"/>
      <c r="AQ577" s="170"/>
    </row>
    <row r="578" spans="1:43" s="225" customFormat="1" ht="24" hidden="1" customHeight="1" x14ac:dyDescent="0.15">
      <c r="A578" s="621"/>
      <c r="B578" s="147"/>
      <c r="C578" s="625" t="s">
        <v>5726</v>
      </c>
      <c r="D578" s="625" t="s">
        <v>5965</v>
      </c>
      <c r="E578" s="625" t="s">
        <v>5726</v>
      </c>
      <c r="F578" s="625" t="s">
        <v>17403</v>
      </c>
      <c r="G578" s="626">
        <v>59874</v>
      </c>
      <c r="H578" s="626">
        <v>1349</v>
      </c>
      <c r="I578" s="626">
        <v>7492</v>
      </c>
      <c r="J578" s="626"/>
      <c r="K578" s="626"/>
      <c r="L578" s="626"/>
      <c r="M578" s="626"/>
      <c r="N578" s="626">
        <v>553</v>
      </c>
      <c r="O578" s="626">
        <v>553</v>
      </c>
      <c r="P578" s="626" t="s">
        <v>17404</v>
      </c>
      <c r="Q578" s="625" t="s">
        <v>15770</v>
      </c>
      <c r="R578" s="626"/>
      <c r="S578" s="626"/>
      <c r="T578" s="626"/>
      <c r="U578" s="683"/>
      <c r="V578" s="683"/>
      <c r="W578" s="683"/>
      <c r="X578" s="683"/>
      <c r="Y578" s="683"/>
      <c r="Z578" s="683"/>
      <c r="AA578" s="625" t="s">
        <v>17405</v>
      </c>
      <c r="AB578" s="625"/>
      <c r="AC578" s="625"/>
      <c r="AD578" s="625"/>
      <c r="AE578" s="625"/>
      <c r="AF578" s="625"/>
      <c r="AG578" s="625"/>
      <c r="AH578" s="613">
        <v>2011</v>
      </c>
      <c r="AI578" s="613"/>
      <c r="AJ578" s="613"/>
      <c r="AK578" s="613"/>
      <c r="AL578" s="613"/>
      <c r="AM578" s="613"/>
      <c r="AN578" s="613"/>
      <c r="AO578" s="614"/>
      <c r="AP578" s="614"/>
      <c r="AQ578" s="170"/>
    </row>
    <row r="579" spans="1:43" s="225" customFormat="1" ht="24" hidden="1" customHeight="1" x14ac:dyDescent="0.15">
      <c r="A579" s="621"/>
      <c r="B579" s="147"/>
      <c r="C579" s="625" t="s">
        <v>16250</v>
      </c>
      <c r="D579" s="625" t="s">
        <v>17406</v>
      </c>
      <c r="E579" s="625" t="s">
        <v>5726</v>
      </c>
      <c r="F579" s="625" t="s">
        <v>16220</v>
      </c>
      <c r="G579" s="626">
        <v>260000</v>
      </c>
      <c r="H579" s="626">
        <v>2557</v>
      </c>
      <c r="I579" s="626">
        <v>5598</v>
      </c>
      <c r="J579" s="626"/>
      <c r="K579" s="626"/>
      <c r="L579" s="626"/>
      <c r="M579" s="626"/>
      <c r="N579" s="626">
        <f>O579+R579+T579</f>
        <v>1102</v>
      </c>
      <c r="O579" s="626">
        <v>573</v>
      </c>
      <c r="P579" s="626" t="s">
        <v>17407</v>
      </c>
      <c r="Q579" s="625" t="s">
        <v>17408</v>
      </c>
      <c r="R579" s="613">
        <v>320</v>
      </c>
      <c r="S579" s="614" t="s">
        <v>17409</v>
      </c>
      <c r="T579" s="614">
        <v>209</v>
      </c>
      <c r="U579" s="683"/>
      <c r="V579" s="683"/>
      <c r="W579" s="683"/>
      <c r="X579" s="683"/>
      <c r="Y579" s="683"/>
      <c r="Z579" s="683"/>
      <c r="AA579" s="613" t="s">
        <v>17410</v>
      </c>
      <c r="AB579" s="613">
        <v>2022</v>
      </c>
      <c r="AC579" s="614">
        <v>16200</v>
      </c>
      <c r="AD579" s="614" t="s">
        <v>17411</v>
      </c>
      <c r="AE579" s="625"/>
      <c r="AF579" s="625"/>
      <c r="AG579" s="625"/>
      <c r="AH579" s="613">
        <v>2022</v>
      </c>
      <c r="AI579" s="614">
        <v>16200</v>
      </c>
      <c r="AJ579" s="614" t="s">
        <v>17411</v>
      </c>
      <c r="AK579" s="613"/>
      <c r="AL579" s="613"/>
      <c r="AM579" s="613"/>
      <c r="AN579" s="613"/>
      <c r="AO579" s="614">
        <v>16200</v>
      </c>
      <c r="AP579" s="614" t="s">
        <v>17411</v>
      </c>
      <c r="AQ579" s="170"/>
    </row>
    <row r="580" spans="1:43" s="225" customFormat="1" ht="24" hidden="1" customHeight="1" x14ac:dyDescent="0.15">
      <c r="A580" s="621"/>
      <c r="B580" s="147"/>
      <c r="C580" s="625" t="s">
        <v>5730</v>
      </c>
      <c r="D580" s="625" t="s">
        <v>5966</v>
      </c>
      <c r="E580" s="625" t="s">
        <v>5730</v>
      </c>
      <c r="F580" s="625" t="s">
        <v>5967</v>
      </c>
      <c r="G580" s="626">
        <v>6660</v>
      </c>
      <c r="H580" s="626">
        <v>708</v>
      </c>
      <c r="I580" s="626">
        <v>708</v>
      </c>
      <c r="J580" s="626"/>
      <c r="K580" s="626"/>
      <c r="L580" s="626"/>
      <c r="M580" s="626"/>
      <c r="N580" s="626">
        <v>1008</v>
      </c>
      <c r="O580" s="626">
        <v>1008</v>
      </c>
      <c r="P580" s="626" t="s">
        <v>5968</v>
      </c>
      <c r="Q580" s="625" t="s">
        <v>1733</v>
      </c>
      <c r="R580" s="626"/>
      <c r="S580" s="626"/>
      <c r="T580" s="626"/>
      <c r="U580" s="683"/>
      <c r="V580" s="683"/>
      <c r="W580" s="683"/>
      <c r="X580" s="683"/>
      <c r="Y580" s="683"/>
      <c r="Z580" s="683"/>
      <c r="AA580" s="625" t="s">
        <v>5958</v>
      </c>
      <c r="AB580" s="625"/>
      <c r="AC580" s="625"/>
      <c r="AD580" s="625"/>
      <c r="AE580" s="625"/>
      <c r="AF580" s="625"/>
      <c r="AG580" s="625"/>
      <c r="AH580" s="613">
        <v>2009</v>
      </c>
      <c r="AI580" s="613"/>
      <c r="AJ580" s="613"/>
      <c r="AK580" s="613"/>
      <c r="AL580" s="613"/>
      <c r="AM580" s="613"/>
      <c r="AN580" s="613"/>
      <c r="AO580" s="614">
        <v>750</v>
      </c>
      <c r="AP580" s="614"/>
      <c r="AQ580" s="170"/>
    </row>
    <row r="581" spans="1:43" s="225" customFormat="1" ht="24" hidden="1" customHeight="1" x14ac:dyDescent="0.15">
      <c r="A581" s="621"/>
      <c r="B581" s="147"/>
      <c r="C581" s="625" t="s">
        <v>5730</v>
      </c>
      <c r="D581" s="625" t="s">
        <v>5969</v>
      </c>
      <c r="E581" s="625" t="s">
        <v>5730</v>
      </c>
      <c r="F581" s="625" t="s">
        <v>5730</v>
      </c>
      <c r="G581" s="626">
        <v>3889</v>
      </c>
      <c r="H581" s="626">
        <v>675</v>
      </c>
      <c r="I581" s="626">
        <v>675</v>
      </c>
      <c r="J581" s="626"/>
      <c r="K581" s="626"/>
      <c r="L581" s="626"/>
      <c r="M581" s="626"/>
      <c r="N581" s="626">
        <v>660</v>
      </c>
      <c r="O581" s="626">
        <v>660</v>
      </c>
      <c r="P581" s="626" t="s">
        <v>5970</v>
      </c>
      <c r="Q581" s="625" t="s">
        <v>3767</v>
      </c>
      <c r="R581" s="626"/>
      <c r="S581" s="626"/>
      <c r="T581" s="626"/>
      <c r="U581" s="683"/>
      <c r="V581" s="683"/>
      <c r="W581" s="683"/>
      <c r="X581" s="683"/>
      <c r="Y581" s="683"/>
      <c r="Z581" s="683"/>
      <c r="AA581" s="625" t="s">
        <v>1677</v>
      </c>
      <c r="AB581" s="625"/>
      <c r="AC581" s="625"/>
      <c r="AD581" s="625"/>
      <c r="AE581" s="625"/>
      <c r="AF581" s="625"/>
      <c r="AG581" s="625"/>
      <c r="AH581" s="613">
        <v>2009</v>
      </c>
      <c r="AI581" s="613"/>
      <c r="AJ581" s="613"/>
      <c r="AK581" s="613"/>
      <c r="AL581" s="613"/>
      <c r="AM581" s="613"/>
      <c r="AN581" s="613"/>
      <c r="AO581" s="614"/>
      <c r="AP581" s="614"/>
      <c r="AQ581" s="170"/>
    </row>
    <row r="582" spans="1:43" s="225" customFormat="1" ht="24" hidden="1" customHeight="1" x14ac:dyDescent="0.15">
      <c r="A582" s="621"/>
      <c r="B582" s="147"/>
      <c r="C582" s="625" t="s">
        <v>5738</v>
      </c>
      <c r="D582" s="625" t="s">
        <v>5014</v>
      </c>
      <c r="E582" s="625" t="s">
        <v>5738</v>
      </c>
      <c r="F582" s="625" t="s">
        <v>5738</v>
      </c>
      <c r="G582" s="626">
        <v>31658</v>
      </c>
      <c r="H582" s="626">
        <v>2475</v>
      </c>
      <c r="I582" s="626">
        <v>2475.0500000000002</v>
      </c>
      <c r="J582" s="626" t="s">
        <v>1277</v>
      </c>
      <c r="K582" s="626" t="s">
        <v>487</v>
      </c>
      <c r="L582" s="626" t="s">
        <v>1733</v>
      </c>
      <c r="M582" s="626" t="s">
        <v>1295</v>
      </c>
      <c r="N582" s="626">
        <v>757</v>
      </c>
      <c r="O582" s="626">
        <v>576</v>
      </c>
      <c r="P582" s="626" t="s">
        <v>5971</v>
      </c>
      <c r="Q582" s="625" t="s">
        <v>1297</v>
      </c>
      <c r="R582" s="626"/>
      <c r="S582" s="626"/>
      <c r="T582" s="626">
        <v>181</v>
      </c>
      <c r="U582" s="683">
        <v>896</v>
      </c>
      <c r="V582" s="683">
        <v>400</v>
      </c>
      <c r="W582" s="683"/>
      <c r="X582" s="683">
        <v>1100</v>
      </c>
      <c r="Y582" s="683">
        <v>454</v>
      </c>
      <c r="Z582" s="683" t="s">
        <v>5032</v>
      </c>
      <c r="AA582" s="625" t="s">
        <v>5972</v>
      </c>
      <c r="AB582" s="625">
        <v>2002</v>
      </c>
      <c r="AC582" s="625">
        <v>2003</v>
      </c>
      <c r="AD582" s="625"/>
      <c r="AE582" s="625"/>
      <c r="AF582" s="625" t="s">
        <v>4988</v>
      </c>
      <c r="AG582" s="625"/>
      <c r="AH582" s="613">
        <v>1996</v>
      </c>
      <c r="AI582" s="613"/>
      <c r="AJ582" s="613"/>
      <c r="AK582" s="613"/>
      <c r="AL582" s="613"/>
      <c r="AM582" s="613"/>
      <c r="AN582" s="613"/>
      <c r="AO582" s="614">
        <v>2850</v>
      </c>
      <c r="AP582" s="614"/>
      <c r="AQ582" s="170"/>
    </row>
    <row r="583" spans="1:43" s="225" customFormat="1" ht="24" hidden="1" customHeight="1" x14ac:dyDescent="0.15">
      <c r="A583" s="621"/>
      <c r="B583" s="147"/>
      <c r="C583" s="625" t="s">
        <v>5738</v>
      </c>
      <c r="D583" s="625" t="s">
        <v>5973</v>
      </c>
      <c r="E583" s="625" t="s">
        <v>5738</v>
      </c>
      <c r="F583" s="625" t="s">
        <v>5738</v>
      </c>
      <c r="G583" s="626">
        <v>23099</v>
      </c>
      <c r="H583" s="626">
        <v>7417</v>
      </c>
      <c r="I583" s="626">
        <v>7417</v>
      </c>
      <c r="J583" s="626"/>
      <c r="K583" s="626"/>
      <c r="L583" s="626"/>
      <c r="M583" s="626"/>
      <c r="N583" s="626">
        <v>2118</v>
      </c>
      <c r="O583" s="626">
        <v>1694</v>
      </c>
      <c r="P583" s="626" t="s">
        <v>5974</v>
      </c>
      <c r="Q583" s="626" t="s">
        <v>1297</v>
      </c>
      <c r="R583" s="626"/>
      <c r="S583" s="626"/>
      <c r="T583" s="626">
        <v>424</v>
      </c>
      <c r="U583" s="706"/>
      <c r="V583" s="706"/>
      <c r="W583" s="706"/>
      <c r="X583" s="706"/>
      <c r="Y583" s="706"/>
      <c r="Z583" s="683"/>
      <c r="AA583" s="626" t="s">
        <v>1677</v>
      </c>
      <c r="AB583" s="625"/>
      <c r="AC583" s="625"/>
      <c r="AD583" s="683"/>
      <c r="AE583" s="966"/>
      <c r="AF583" s="683"/>
      <c r="AG583" s="683"/>
      <c r="AH583" s="613">
        <v>2009</v>
      </c>
      <c r="AI583" s="613"/>
      <c r="AJ583" s="613"/>
      <c r="AK583" s="613"/>
      <c r="AL583" s="613"/>
      <c r="AM583" s="613"/>
      <c r="AN583" s="613"/>
      <c r="AO583" s="614">
        <v>17000</v>
      </c>
      <c r="AP583" s="614"/>
      <c r="AQ583" s="170"/>
    </row>
    <row r="584" spans="1:43" s="225" customFormat="1" ht="24" hidden="1" customHeight="1" x14ac:dyDescent="0.15">
      <c r="A584" s="621"/>
      <c r="B584" s="147"/>
      <c r="C584" s="625" t="s">
        <v>5744</v>
      </c>
      <c r="D584" s="625" t="s">
        <v>5014</v>
      </c>
      <c r="E584" s="625" t="s">
        <v>5744</v>
      </c>
      <c r="F584" s="625" t="s">
        <v>5744</v>
      </c>
      <c r="G584" s="626">
        <v>6430</v>
      </c>
      <c r="H584" s="626">
        <v>1465</v>
      </c>
      <c r="I584" s="626">
        <v>1749</v>
      </c>
      <c r="J584" s="626" t="s">
        <v>1277</v>
      </c>
      <c r="K584" s="626" t="s">
        <v>487</v>
      </c>
      <c r="L584" s="626"/>
      <c r="M584" s="626"/>
      <c r="N584" s="626">
        <v>561</v>
      </c>
      <c r="O584" s="626">
        <v>561</v>
      </c>
      <c r="P584" s="626" t="s">
        <v>5975</v>
      </c>
      <c r="Q584" s="625" t="s">
        <v>2974</v>
      </c>
      <c r="R584" s="626"/>
      <c r="S584" s="626"/>
      <c r="T584" s="626"/>
      <c r="U584" s="706">
        <v>1369</v>
      </c>
      <c r="V584" s="706"/>
      <c r="W584" s="706"/>
      <c r="X584" s="706">
        <v>1100</v>
      </c>
      <c r="Y584" s="706"/>
      <c r="Z584" s="683"/>
      <c r="AA584" s="625" t="s">
        <v>1677</v>
      </c>
      <c r="AB584" s="625"/>
      <c r="AC584" s="625"/>
      <c r="AD584" s="625">
        <v>2</v>
      </c>
      <c r="AE584" s="625">
        <v>20</v>
      </c>
      <c r="AF584" s="625" t="s">
        <v>5976</v>
      </c>
      <c r="AG584" s="625"/>
      <c r="AH584" s="613">
        <v>1997</v>
      </c>
      <c r="AI584" s="613"/>
      <c r="AJ584" s="613"/>
      <c r="AK584" s="613"/>
      <c r="AL584" s="613"/>
      <c r="AM584" s="613"/>
      <c r="AN584" s="613"/>
      <c r="AO584" s="614">
        <v>2469</v>
      </c>
      <c r="AP584" s="614"/>
      <c r="AQ584" s="170"/>
    </row>
    <row r="585" spans="1:43" s="225" customFormat="1" ht="24" hidden="1" customHeight="1" x14ac:dyDescent="0.15">
      <c r="A585" s="621"/>
      <c r="B585" s="147"/>
      <c r="C585" s="625" t="s">
        <v>5744</v>
      </c>
      <c r="D585" s="625" t="s">
        <v>1516</v>
      </c>
      <c r="E585" s="625" t="s">
        <v>5744</v>
      </c>
      <c r="F585" s="625" t="s">
        <v>5744</v>
      </c>
      <c r="G585" s="626">
        <v>7730</v>
      </c>
      <c r="H585" s="626">
        <v>1883</v>
      </c>
      <c r="I585" s="626">
        <v>3993</v>
      </c>
      <c r="J585" s="626" t="s">
        <v>1277</v>
      </c>
      <c r="K585" s="626" t="s">
        <v>487</v>
      </c>
      <c r="L585" s="626"/>
      <c r="M585" s="626"/>
      <c r="N585" s="626">
        <v>1175</v>
      </c>
      <c r="O585" s="626"/>
      <c r="P585" s="626"/>
      <c r="Q585" s="625"/>
      <c r="R585" s="626">
        <v>975</v>
      </c>
      <c r="S585" s="626" t="s">
        <v>5977</v>
      </c>
      <c r="T585" s="626">
        <v>200</v>
      </c>
      <c r="U585" s="706">
        <v>1369</v>
      </c>
      <c r="V585" s="706"/>
      <c r="W585" s="706"/>
      <c r="X585" s="706">
        <v>1100</v>
      </c>
      <c r="Y585" s="706"/>
      <c r="Z585" s="683"/>
      <c r="AA585" s="625" t="s">
        <v>1677</v>
      </c>
      <c r="AB585" s="625"/>
      <c r="AC585" s="625"/>
      <c r="AD585" s="625">
        <v>2</v>
      </c>
      <c r="AE585" s="625">
        <v>20</v>
      </c>
      <c r="AF585" s="625" t="s">
        <v>5976</v>
      </c>
      <c r="AG585" s="625"/>
      <c r="AH585" s="613">
        <v>2006</v>
      </c>
      <c r="AI585" s="613"/>
      <c r="AJ585" s="613"/>
      <c r="AK585" s="613"/>
      <c r="AL585" s="613"/>
      <c r="AM585" s="613"/>
      <c r="AN585" s="613"/>
      <c r="AO585" s="614">
        <v>5839</v>
      </c>
      <c r="AP585" s="614"/>
      <c r="AQ585" s="170"/>
    </row>
    <row r="586" spans="1:43" s="225" customFormat="1" ht="24" hidden="1" customHeight="1" x14ac:dyDescent="0.15">
      <c r="A586" s="621"/>
      <c r="B586" s="147"/>
      <c r="C586" s="625" t="s">
        <v>5744</v>
      </c>
      <c r="D586" s="625" t="s">
        <v>1995</v>
      </c>
      <c r="E586" s="625" t="s">
        <v>5744</v>
      </c>
      <c r="F586" s="683" t="s">
        <v>5744</v>
      </c>
      <c r="G586" s="626">
        <v>9432</v>
      </c>
      <c r="H586" s="626">
        <v>1234</v>
      </c>
      <c r="I586" s="626">
        <v>2981</v>
      </c>
      <c r="J586" s="626" t="s">
        <v>1277</v>
      </c>
      <c r="K586" s="626" t="s">
        <v>487</v>
      </c>
      <c r="L586" s="626"/>
      <c r="M586" s="626"/>
      <c r="N586" s="626">
        <v>2610</v>
      </c>
      <c r="O586" s="626">
        <v>1137</v>
      </c>
      <c r="P586" s="626" t="s">
        <v>5978</v>
      </c>
      <c r="Q586" s="626" t="s">
        <v>2974</v>
      </c>
      <c r="R586" s="626">
        <v>1182</v>
      </c>
      <c r="S586" s="626" t="s">
        <v>5979</v>
      </c>
      <c r="T586" s="626">
        <v>292</v>
      </c>
      <c r="U586" s="706">
        <v>1369</v>
      </c>
      <c r="V586" s="706"/>
      <c r="W586" s="706"/>
      <c r="X586" s="706">
        <v>1100</v>
      </c>
      <c r="Y586" s="706"/>
      <c r="Z586" s="683"/>
      <c r="AA586" s="625" t="s">
        <v>1677</v>
      </c>
      <c r="AB586" s="625"/>
      <c r="AC586" s="625"/>
      <c r="AD586" s="625">
        <v>2</v>
      </c>
      <c r="AE586" s="625">
        <v>20</v>
      </c>
      <c r="AF586" s="625" t="s">
        <v>5976</v>
      </c>
      <c r="AG586" s="625"/>
      <c r="AH586" s="613">
        <v>2006</v>
      </c>
      <c r="AI586" s="613"/>
      <c r="AJ586" s="613"/>
      <c r="AK586" s="613"/>
      <c r="AL586" s="613"/>
      <c r="AM586" s="613"/>
      <c r="AN586" s="613"/>
      <c r="AO586" s="614">
        <v>4504</v>
      </c>
      <c r="AP586" s="614"/>
      <c r="AQ586" s="170"/>
    </row>
    <row r="587" spans="1:43" s="225" customFormat="1" ht="24" hidden="1" customHeight="1" x14ac:dyDescent="0.15">
      <c r="A587" s="621"/>
      <c r="B587" s="147"/>
      <c r="C587" s="625" t="s">
        <v>5744</v>
      </c>
      <c r="D587" s="625" t="s">
        <v>10819</v>
      </c>
      <c r="E587" s="625" t="s">
        <v>5744</v>
      </c>
      <c r="F587" s="683" t="s">
        <v>5744</v>
      </c>
      <c r="G587" s="626">
        <v>77052</v>
      </c>
      <c r="H587" s="626">
        <v>2501</v>
      </c>
      <c r="I587" s="626">
        <v>5290</v>
      </c>
      <c r="J587" s="626"/>
      <c r="K587" s="626"/>
      <c r="L587" s="626"/>
      <c r="M587" s="626"/>
      <c r="N587" s="626">
        <v>1725</v>
      </c>
      <c r="O587" s="626">
        <v>641</v>
      </c>
      <c r="P587" s="626" t="s">
        <v>10820</v>
      </c>
      <c r="Q587" s="626" t="s">
        <v>3861</v>
      </c>
      <c r="R587" s="626">
        <v>890</v>
      </c>
      <c r="S587" s="626" t="s">
        <v>5979</v>
      </c>
      <c r="T587" s="626">
        <v>193</v>
      </c>
      <c r="U587" s="706"/>
      <c r="V587" s="706"/>
      <c r="W587" s="706"/>
      <c r="X587" s="706"/>
      <c r="Y587" s="706"/>
      <c r="Z587" s="683"/>
      <c r="AA587" s="625" t="s">
        <v>1677</v>
      </c>
      <c r="AB587" s="625"/>
      <c r="AC587" s="625"/>
      <c r="AD587" s="625"/>
      <c r="AE587" s="625"/>
      <c r="AF587" s="625"/>
      <c r="AG587" s="625"/>
      <c r="AH587" s="613">
        <v>2014</v>
      </c>
      <c r="AI587" s="613"/>
      <c r="AJ587" s="613"/>
      <c r="AK587" s="613"/>
      <c r="AL587" s="613"/>
      <c r="AM587" s="613"/>
      <c r="AN587" s="613"/>
      <c r="AO587" s="614">
        <v>11561</v>
      </c>
      <c r="AP587" s="614"/>
      <c r="AQ587" s="170"/>
    </row>
    <row r="588" spans="1:43" s="225" customFormat="1" ht="24" hidden="1" customHeight="1" x14ac:dyDescent="0.15">
      <c r="A588" s="621"/>
      <c r="B588" s="147"/>
      <c r="C588" s="625" t="s">
        <v>5744</v>
      </c>
      <c r="D588" s="625" t="s">
        <v>14085</v>
      </c>
      <c r="E588" s="625" t="s">
        <v>5744</v>
      </c>
      <c r="F588" s="683" t="s">
        <v>5744</v>
      </c>
      <c r="G588" s="626">
        <v>12356</v>
      </c>
      <c r="H588" s="626">
        <v>2165</v>
      </c>
      <c r="I588" s="626">
        <v>2620</v>
      </c>
      <c r="J588" s="626"/>
      <c r="K588" s="626"/>
      <c r="L588" s="626"/>
      <c r="M588" s="626"/>
      <c r="N588" s="626">
        <v>1416</v>
      </c>
      <c r="O588" s="626">
        <v>668</v>
      </c>
      <c r="P588" s="626" t="s">
        <v>14086</v>
      </c>
      <c r="Q588" s="626" t="s">
        <v>3861</v>
      </c>
      <c r="R588" s="626">
        <v>646</v>
      </c>
      <c r="S588" s="626" t="s">
        <v>5979</v>
      </c>
      <c r="T588" s="626">
        <v>102</v>
      </c>
      <c r="U588" s="706"/>
      <c r="V588" s="706"/>
      <c r="W588" s="706"/>
      <c r="X588" s="706"/>
      <c r="Y588" s="706"/>
      <c r="Z588" s="683"/>
      <c r="AA588" s="625" t="s">
        <v>1677</v>
      </c>
      <c r="AB588" s="625"/>
      <c r="AC588" s="625"/>
      <c r="AD588" s="625"/>
      <c r="AE588" s="625"/>
      <c r="AF588" s="625"/>
      <c r="AG588" s="625"/>
      <c r="AH588" s="613">
        <v>2019</v>
      </c>
      <c r="AI588" s="613"/>
      <c r="AJ588" s="613"/>
      <c r="AK588" s="613"/>
      <c r="AL588" s="613"/>
      <c r="AM588" s="613"/>
      <c r="AN588" s="613"/>
      <c r="AO588" s="614">
        <v>14400</v>
      </c>
      <c r="AP588" s="614"/>
      <c r="AQ588" s="170"/>
    </row>
    <row r="589" spans="1:43" s="225" customFormat="1" ht="24" hidden="1" customHeight="1" x14ac:dyDescent="0.15">
      <c r="A589" s="621"/>
      <c r="B589" s="147"/>
      <c r="C589" s="625" t="s">
        <v>5786</v>
      </c>
      <c r="D589" s="625" t="s">
        <v>5980</v>
      </c>
      <c r="E589" s="625" t="s">
        <v>5786</v>
      </c>
      <c r="F589" s="625" t="s">
        <v>5981</v>
      </c>
      <c r="G589" s="626">
        <v>23679</v>
      </c>
      <c r="H589" s="626">
        <v>4070</v>
      </c>
      <c r="I589" s="626">
        <v>6937</v>
      </c>
      <c r="J589" s="626" t="s">
        <v>1295</v>
      </c>
      <c r="K589" s="626" t="s">
        <v>486</v>
      </c>
      <c r="L589" s="626" t="s">
        <v>1287</v>
      </c>
      <c r="M589" s="626"/>
      <c r="N589" s="626">
        <v>1717</v>
      </c>
      <c r="O589" s="626">
        <v>769</v>
      </c>
      <c r="P589" s="626" t="s">
        <v>5971</v>
      </c>
      <c r="Q589" s="626" t="s">
        <v>5982</v>
      </c>
      <c r="R589" s="626">
        <v>805</v>
      </c>
      <c r="S589" s="626" t="s">
        <v>1311</v>
      </c>
      <c r="T589" s="626">
        <v>143</v>
      </c>
      <c r="U589" s="706">
        <v>7061</v>
      </c>
      <c r="V589" s="706">
        <v>2000</v>
      </c>
      <c r="W589" s="706">
        <v>2000</v>
      </c>
      <c r="X589" s="706">
        <v>1100</v>
      </c>
      <c r="Y589" s="706">
        <v>1700</v>
      </c>
      <c r="Z589" s="683" t="s">
        <v>5032</v>
      </c>
      <c r="AA589" s="625" t="s">
        <v>1677</v>
      </c>
      <c r="AB589" s="625"/>
      <c r="AC589" s="625"/>
      <c r="AD589" s="625"/>
      <c r="AE589" s="625"/>
      <c r="AF589" s="625" t="s">
        <v>5309</v>
      </c>
      <c r="AG589" s="625"/>
      <c r="AH589" s="613">
        <v>2001</v>
      </c>
      <c r="AI589" s="613"/>
      <c r="AJ589" s="613"/>
      <c r="AK589" s="613"/>
      <c r="AL589" s="613"/>
      <c r="AM589" s="613"/>
      <c r="AN589" s="613"/>
      <c r="AO589" s="614">
        <v>13861</v>
      </c>
      <c r="AP589" s="614"/>
      <c r="AQ589" s="170"/>
    </row>
    <row r="590" spans="1:43" s="225" customFormat="1" ht="24" hidden="1" customHeight="1" x14ac:dyDescent="0.15">
      <c r="A590" s="621"/>
      <c r="B590" s="147"/>
      <c r="C590" s="625" t="s">
        <v>5786</v>
      </c>
      <c r="D590" s="625" t="s">
        <v>5983</v>
      </c>
      <c r="E590" s="625" t="s">
        <v>5786</v>
      </c>
      <c r="F590" s="625" t="s">
        <v>5981</v>
      </c>
      <c r="G590" s="626">
        <v>16000</v>
      </c>
      <c r="H590" s="626">
        <v>3189.67</v>
      </c>
      <c r="I590" s="626">
        <v>4990.3599999999997</v>
      </c>
      <c r="J590" s="626" t="s">
        <v>5984</v>
      </c>
      <c r="K590" s="626" t="s">
        <v>1237</v>
      </c>
      <c r="L590" s="626"/>
      <c r="M590" s="626"/>
      <c r="N590" s="626">
        <v>1584</v>
      </c>
      <c r="O590" s="626">
        <v>1584</v>
      </c>
      <c r="P590" s="626" t="s">
        <v>5985</v>
      </c>
      <c r="Q590" s="626" t="s">
        <v>10821</v>
      </c>
      <c r="R590" s="626"/>
      <c r="S590" s="626"/>
      <c r="T590" s="626"/>
      <c r="U590" s="706"/>
      <c r="V590" s="706"/>
      <c r="W590" s="706"/>
      <c r="X590" s="706"/>
      <c r="Y590" s="706"/>
      <c r="Z590" s="683"/>
      <c r="AA590" s="625" t="s">
        <v>5986</v>
      </c>
      <c r="AB590" s="625"/>
      <c r="AC590" s="625"/>
      <c r="AD590" s="625"/>
      <c r="AE590" s="625"/>
      <c r="AF590" s="625"/>
      <c r="AG590" s="625"/>
      <c r="AH590" s="613">
        <v>2013</v>
      </c>
      <c r="AI590" s="613"/>
      <c r="AJ590" s="613"/>
      <c r="AK590" s="613"/>
      <c r="AL590" s="613"/>
      <c r="AM590" s="613"/>
      <c r="AN590" s="613"/>
      <c r="AO590" s="614">
        <v>11800</v>
      </c>
      <c r="AP590" s="614"/>
      <c r="AQ590" s="170"/>
    </row>
    <row r="591" spans="1:43" s="225" customFormat="1" ht="24" hidden="1" customHeight="1" x14ac:dyDescent="0.15">
      <c r="A591" s="621" t="s">
        <v>147</v>
      </c>
      <c r="B591" s="147"/>
      <c r="C591" s="625" t="s">
        <v>5786</v>
      </c>
      <c r="D591" s="625" t="s">
        <v>5987</v>
      </c>
      <c r="E591" s="625" t="s">
        <v>5786</v>
      </c>
      <c r="F591" s="625" t="s">
        <v>5786</v>
      </c>
      <c r="G591" s="626">
        <v>6534</v>
      </c>
      <c r="H591" s="626">
        <v>1241.06</v>
      </c>
      <c r="I591" s="626">
        <v>1293.71</v>
      </c>
      <c r="J591" s="626"/>
      <c r="K591" s="626"/>
      <c r="L591" s="626"/>
      <c r="M591" s="626"/>
      <c r="N591" s="626"/>
      <c r="O591" s="626">
        <v>640</v>
      </c>
      <c r="P591" s="626" t="s">
        <v>5988</v>
      </c>
      <c r="Q591" s="626" t="s">
        <v>10822</v>
      </c>
      <c r="R591" s="626"/>
      <c r="S591" s="626"/>
      <c r="T591" s="626">
        <v>121</v>
      </c>
      <c r="U591" s="706"/>
      <c r="V591" s="706"/>
      <c r="W591" s="706"/>
      <c r="X591" s="706"/>
      <c r="Y591" s="706"/>
      <c r="Z591" s="683"/>
      <c r="AA591" s="625" t="s">
        <v>5989</v>
      </c>
      <c r="AB591" s="625"/>
      <c r="AC591" s="625"/>
      <c r="AD591" s="625"/>
      <c r="AE591" s="625"/>
      <c r="AF591" s="625"/>
      <c r="AG591" s="625"/>
      <c r="AH591" s="613">
        <v>2015</v>
      </c>
      <c r="AI591" s="613"/>
      <c r="AJ591" s="613"/>
      <c r="AK591" s="613"/>
      <c r="AL591" s="613"/>
      <c r="AM591" s="613"/>
      <c r="AN591" s="613"/>
      <c r="AO591" s="614">
        <v>3250</v>
      </c>
      <c r="AP591" s="614"/>
      <c r="AQ591" s="170"/>
    </row>
    <row r="592" spans="1:43" s="225" customFormat="1" ht="24" hidden="1" customHeight="1" x14ac:dyDescent="0.15">
      <c r="A592" s="621" t="s">
        <v>179</v>
      </c>
      <c r="B592" s="147"/>
      <c r="C592" s="625" t="s">
        <v>5797</v>
      </c>
      <c r="D592" s="625" t="s">
        <v>5990</v>
      </c>
      <c r="E592" s="625" t="s">
        <v>5797</v>
      </c>
      <c r="F592" s="625" t="s">
        <v>5797</v>
      </c>
      <c r="G592" s="626">
        <v>9310</v>
      </c>
      <c r="H592" s="626">
        <v>4270.45</v>
      </c>
      <c r="I592" s="626">
        <v>4520.6000000000004</v>
      </c>
      <c r="J592" s="626"/>
      <c r="K592" s="626"/>
      <c r="L592" s="626"/>
      <c r="M592" s="626"/>
      <c r="N592" s="626">
        <v>1101.6199999999999</v>
      </c>
      <c r="O592" s="626">
        <v>173.72</v>
      </c>
      <c r="P592" s="626" t="s">
        <v>5991</v>
      </c>
      <c r="Q592" s="625" t="s">
        <v>5992</v>
      </c>
      <c r="R592" s="626">
        <v>892.3</v>
      </c>
      <c r="S592" s="626" t="s">
        <v>1510</v>
      </c>
      <c r="T592" s="626">
        <v>35.6</v>
      </c>
      <c r="U592" s="706"/>
      <c r="V592" s="706"/>
      <c r="W592" s="706"/>
      <c r="X592" s="706"/>
      <c r="Y592" s="706"/>
      <c r="Z592" s="683"/>
      <c r="AA592" s="625" t="s">
        <v>1490</v>
      </c>
      <c r="AB592" s="625"/>
      <c r="AC592" s="625"/>
      <c r="AD592" s="625"/>
      <c r="AE592" s="625"/>
      <c r="AF592" s="625"/>
      <c r="AG592" s="625"/>
      <c r="AH592" s="613">
        <v>2007</v>
      </c>
      <c r="AI592" s="613"/>
      <c r="AJ592" s="613"/>
      <c r="AK592" s="613"/>
      <c r="AL592" s="613"/>
      <c r="AM592" s="613"/>
      <c r="AN592" s="613"/>
      <c r="AO592" s="614">
        <v>15100</v>
      </c>
      <c r="AP592" s="614"/>
      <c r="AQ592" s="170"/>
    </row>
    <row r="593" spans="1:43" s="225" customFormat="1" ht="24" hidden="1" customHeight="1" x14ac:dyDescent="0.15">
      <c r="A593" s="621" t="s">
        <v>180</v>
      </c>
      <c r="B593" s="147"/>
      <c r="C593" s="625" t="s">
        <v>5797</v>
      </c>
      <c r="D593" s="625" t="s">
        <v>5993</v>
      </c>
      <c r="E593" s="625" t="s">
        <v>5797</v>
      </c>
      <c r="F593" s="625" t="s">
        <v>5797</v>
      </c>
      <c r="G593" s="626">
        <v>45795</v>
      </c>
      <c r="H593" s="626">
        <v>292.76</v>
      </c>
      <c r="I593" s="626">
        <v>521</v>
      </c>
      <c r="J593" s="626"/>
      <c r="K593" s="626"/>
      <c r="L593" s="626"/>
      <c r="M593" s="626"/>
      <c r="N593" s="626">
        <v>982</v>
      </c>
      <c r="O593" s="626">
        <v>748</v>
      </c>
      <c r="P593" s="626" t="s">
        <v>5994</v>
      </c>
      <c r="Q593" s="625" t="s">
        <v>1295</v>
      </c>
      <c r="R593" s="626"/>
      <c r="S593" s="626"/>
      <c r="T593" s="626">
        <v>234</v>
      </c>
      <c r="U593" s="706"/>
      <c r="V593" s="706"/>
      <c r="W593" s="706"/>
      <c r="X593" s="706"/>
      <c r="Y593" s="706"/>
      <c r="Z593" s="683"/>
      <c r="AA593" s="625" t="s">
        <v>4250</v>
      </c>
      <c r="AB593" s="625"/>
      <c r="AC593" s="625"/>
      <c r="AD593" s="625"/>
      <c r="AE593" s="625"/>
      <c r="AF593" s="625"/>
      <c r="AG593" s="625"/>
      <c r="AH593" s="613">
        <v>2006</v>
      </c>
      <c r="AI593" s="613"/>
      <c r="AJ593" s="613"/>
      <c r="AK593" s="613"/>
      <c r="AL593" s="613"/>
      <c r="AM593" s="613"/>
      <c r="AN593" s="613"/>
      <c r="AO593" s="614">
        <v>3038</v>
      </c>
      <c r="AP593" s="614"/>
      <c r="AQ593" s="170"/>
    </row>
    <row r="594" spans="1:43" s="225" customFormat="1" ht="24" hidden="1" customHeight="1" x14ac:dyDescent="0.15">
      <c r="A594" s="621"/>
      <c r="B594" s="147"/>
      <c r="C594" s="625" t="s">
        <v>5797</v>
      </c>
      <c r="D594" s="625" t="s">
        <v>5995</v>
      </c>
      <c r="E594" s="625" t="s">
        <v>5797</v>
      </c>
      <c r="F594" s="625" t="s">
        <v>5797</v>
      </c>
      <c r="G594" s="626">
        <v>45795</v>
      </c>
      <c r="H594" s="626">
        <v>1326.57</v>
      </c>
      <c r="I594" s="626">
        <v>1555</v>
      </c>
      <c r="J594" s="626"/>
      <c r="K594" s="626"/>
      <c r="L594" s="626"/>
      <c r="M594" s="626"/>
      <c r="N594" s="626">
        <v>374</v>
      </c>
      <c r="O594" s="626">
        <v>374</v>
      </c>
      <c r="P594" s="626" t="s">
        <v>5996</v>
      </c>
      <c r="Q594" s="625" t="s">
        <v>5992</v>
      </c>
      <c r="R594" s="626"/>
      <c r="S594" s="626"/>
      <c r="T594" s="626"/>
      <c r="U594" s="706"/>
      <c r="V594" s="706"/>
      <c r="W594" s="706"/>
      <c r="X594" s="706"/>
      <c r="Y594" s="706"/>
      <c r="Z594" s="683"/>
      <c r="AA594" s="625" t="s">
        <v>5997</v>
      </c>
      <c r="AB594" s="625"/>
      <c r="AC594" s="625"/>
      <c r="AD594" s="625"/>
      <c r="AE594" s="625"/>
      <c r="AF594" s="625"/>
      <c r="AG594" s="625"/>
      <c r="AH594" s="613">
        <v>2008</v>
      </c>
      <c r="AI594" s="613"/>
      <c r="AJ594" s="613"/>
      <c r="AK594" s="613"/>
      <c r="AL594" s="613"/>
      <c r="AM594" s="613"/>
      <c r="AN594" s="613"/>
      <c r="AO594" s="614">
        <v>3500</v>
      </c>
      <c r="AP594" s="614"/>
      <c r="AQ594" s="170"/>
    </row>
    <row r="595" spans="1:43" s="225" customFormat="1" ht="24" hidden="1" customHeight="1" x14ac:dyDescent="0.15">
      <c r="A595" s="621" t="s">
        <v>186</v>
      </c>
      <c r="B595" s="147"/>
      <c r="C595" s="625" t="s">
        <v>5797</v>
      </c>
      <c r="D595" s="625" t="s">
        <v>5998</v>
      </c>
      <c r="E595" s="625" t="s">
        <v>5797</v>
      </c>
      <c r="F595" s="625" t="s">
        <v>5797</v>
      </c>
      <c r="G595" s="626">
        <v>6120</v>
      </c>
      <c r="H595" s="626">
        <v>744</v>
      </c>
      <c r="I595" s="626">
        <v>739</v>
      </c>
      <c r="J595" s="626"/>
      <c r="K595" s="626"/>
      <c r="L595" s="626"/>
      <c r="M595" s="626"/>
      <c r="N595" s="626">
        <v>486</v>
      </c>
      <c r="O595" s="626">
        <v>486</v>
      </c>
      <c r="P595" s="626" t="s">
        <v>5999</v>
      </c>
      <c r="Q595" s="625" t="s">
        <v>2509</v>
      </c>
      <c r="R595" s="626"/>
      <c r="S595" s="626"/>
      <c r="T595" s="626"/>
      <c r="U595" s="706"/>
      <c r="V595" s="706"/>
      <c r="W595" s="706"/>
      <c r="X595" s="706"/>
      <c r="Y595" s="706"/>
      <c r="Z595" s="683"/>
      <c r="AA595" s="625" t="s">
        <v>4250</v>
      </c>
      <c r="AB595" s="625"/>
      <c r="AC595" s="625"/>
      <c r="AD595" s="625"/>
      <c r="AE595" s="625"/>
      <c r="AF595" s="625"/>
      <c r="AG595" s="625"/>
      <c r="AH595" s="613">
        <v>2009</v>
      </c>
      <c r="AI595" s="613"/>
      <c r="AJ595" s="613"/>
      <c r="AK595" s="613"/>
      <c r="AL595" s="613"/>
      <c r="AM595" s="613"/>
      <c r="AN595" s="613"/>
      <c r="AO595" s="614">
        <v>1840</v>
      </c>
      <c r="AP595" s="614"/>
      <c r="AQ595" s="170"/>
    </row>
    <row r="596" spans="1:43" s="225" customFormat="1" ht="24" hidden="1" customHeight="1" x14ac:dyDescent="0.15">
      <c r="A596" s="621" t="s">
        <v>187</v>
      </c>
      <c r="B596" s="147"/>
      <c r="C596" s="625" t="s">
        <v>5797</v>
      </c>
      <c r="D596" s="625" t="s">
        <v>6000</v>
      </c>
      <c r="E596" s="625" t="s">
        <v>5797</v>
      </c>
      <c r="F596" s="625" t="s">
        <v>5797</v>
      </c>
      <c r="G596" s="626">
        <v>999</v>
      </c>
      <c r="H596" s="626">
        <v>241</v>
      </c>
      <c r="I596" s="626">
        <v>239</v>
      </c>
      <c r="J596" s="626"/>
      <c r="K596" s="626"/>
      <c r="L596" s="626"/>
      <c r="M596" s="626"/>
      <c r="N596" s="626">
        <v>239</v>
      </c>
      <c r="O596" s="626">
        <v>239</v>
      </c>
      <c r="P596" s="626" t="s">
        <v>6001</v>
      </c>
      <c r="Q596" s="625" t="s">
        <v>6002</v>
      </c>
      <c r="R596" s="626"/>
      <c r="S596" s="626"/>
      <c r="T596" s="626"/>
      <c r="U596" s="706"/>
      <c r="V596" s="706"/>
      <c r="W596" s="706"/>
      <c r="X596" s="706"/>
      <c r="Y596" s="706"/>
      <c r="Z596" s="683"/>
      <c r="AA596" s="625" t="s">
        <v>4250</v>
      </c>
      <c r="AB596" s="625"/>
      <c r="AC596" s="625"/>
      <c r="AD596" s="625"/>
      <c r="AE596" s="625"/>
      <c r="AF596" s="625"/>
      <c r="AG596" s="625"/>
      <c r="AH596" s="613">
        <v>2013</v>
      </c>
      <c r="AI596" s="613"/>
      <c r="AJ596" s="613"/>
      <c r="AK596" s="613"/>
      <c r="AL596" s="613"/>
      <c r="AM596" s="613"/>
      <c r="AN596" s="613"/>
      <c r="AO596" s="614">
        <v>435</v>
      </c>
      <c r="AP596" s="614"/>
      <c r="AQ596" s="170"/>
    </row>
    <row r="597" spans="1:43" s="225" customFormat="1" ht="24" hidden="1" customHeight="1" x14ac:dyDescent="0.15">
      <c r="A597" s="621" t="s">
        <v>187</v>
      </c>
      <c r="B597" s="147"/>
      <c r="C597" s="625" t="s">
        <v>5797</v>
      </c>
      <c r="D597" s="625" t="s">
        <v>6003</v>
      </c>
      <c r="E597" s="625" t="s">
        <v>5797</v>
      </c>
      <c r="F597" s="625" t="s">
        <v>5797</v>
      </c>
      <c r="G597" s="626">
        <v>897</v>
      </c>
      <c r="H597" s="626">
        <v>897</v>
      </c>
      <c r="I597" s="626">
        <v>887</v>
      </c>
      <c r="J597" s="626"/>
      <c r="K597" s="626"/>
      <c r="L597" s="626"/>
      <c r="M597" s="626"/>
      <c r="N597" s="626">
        <v>624</v>
      </c>
      <c r="O597" s="626">
        <v>624</v>
      </c>
      <c r="P597" s="626" t="s">
        <v>6004</v>
      </c>
      <c r="Q597" s="625" t="s">
        <v>3701</v>
      </c>
      <c r="R597" s="626"/>
      <c r="S597" s="626"/>
      <c r="T597" s="626"/>
      <c r="U597" s="706"/>
      <c r="V597" s="706"/>
      <c r="W597" s="706"/>
      <c r="X597" s="706"/>
      <c r="Y597" s="706"/>
      <c r="Z597" s="683"/>
      <c r="AA597" s="625" t="s">
        <v>4250</v>
      </c>
      <c r="AB597" s="625">
        <v>2014</v>
      </c>
      <c r="AC597" s="625">
        <v>1600</v>
      </c>
      <c r="AD597" s="625" t="s">
        <v>6005</v>
      </c>
      <c r="AE597" s="625"/>
      <c r="AF597" s="625"/>
      <c r="AG597" s="625"/>
      <c r="AH597" s="613">
        <v>2014</v>
      </c>
      <c r="AI597" s="613"/>
      <c r="AJ597" s="613"/>
      <c r="AK597" s="613"/>
      <c r="AL597" s="613"/>
      <c r="AM597" s="613"/>
      <c r="AN597" s="613"/>
      <c r="AO597" s="614">
        <v>1600</v>
      </c>
      <c r="AP597" s="614"/>
      <c r="AQ597" s="170"/>
    </row>
    <row r="598" spans="1:43" s="225" customFormat="1" ht="24" hidden="1" customHeight="1" x14ac:dyDescent="0.15">
      <c r="A598" s="621"/>
      <c r="B598" s="147"/>
      <c r="C598" s="625" t="s">
        <v>5797</v>
      </c>
      <c r="D598" s="625" t="s">
        <v>10823</v>
      </c>
      <c r="E598" s="625" t="s">
        <v>5797</v>
      </c>
      <c r="F598" s="625" t="s">
        <v>5797</v>
      </c>
      <c r="G598" s="626">
        <v>88560</v>
      </c>
      <c r="H598" s="626">
        <v>2615.4</v>
      </c>
      <c r="I598" s="626">
        <v>2899.28</v>
      </c>
      <c r="J598" s="626"/>
      <c r="K598" s="626"/>
      <c r="L598" s="626"/>
      <c r="M598" s="626"/>
      <c r="N598" s="626">
        <v>1645</v>
      </c>
      <c r="O598" s="626">
        <v>1645</v>
      </c>
      <c r="P598" s="626" t="s">
        <v>6006</v>
      </c>
      <c r="Q598" s="625" t="s">
        <v>6007</v>
      </c>
      <c r="R598" s="626"/>
      <c r="S598" s="626"/>
      <c r="T598" s="626"/>
      <c r="U598" s="706"/>
      <c r="V598" s="706"/>
      <c r="W598" s="706"/>
      <c r="X598" s="706"/>
      <c r="Y598" s="706"/>
      <c r="Z598" s="683"/>
      <c r="AA598" s="625" t="s">
        <v>6008</v>
      </c>
      <c r="AB598" s="625">
        <v>2014</v>
      </c>
      <c r="AC598" s="625">
        <v>1600</v>
      </c>
      <c r="AD598" s="625" t="s">
        <v>6005</v>
      </c>
      <c r="AE598" s="625"/>
      <c r="AF598" s="625"/>
      <c r="AG598" s="625"/>
      <c r="AH598" s="613">
        <v>2015</v>
      </c>
      <c r="AI598" s="613"/>
      <c r="AJ598" s="613"/>
      <c r="AK598" s="613"/>
      <c r="AL598" s="613"/>
      <c r="AM598" s="613"/>
      <c r="AN598" s="613"/>
      <c r="AO598" s="614">
        <v>3900</v>
      </c>
      <c r="AP598" s="614"/>
      <c r="AQ598" s="170"/>
    </row>
    <row r="599" spans="1:43" s="225" customFormat="1" ht="24" hidden="1" customHeight="1" x14ac:dyDescent="0.15">
      <c r="A599" s="621"/>
      <c r="B599" s="147"/>
      <c r="C599" s="625" t="s">
        <v>16230</v>
      </c>
      <c r="D599" s="625" t="s">
        <v>16256</v>
      </c>
      <c r="E599" s="625" t="s">
        <v>16230</v>
      </c>
      <c r="F599" s="625" t="s">
        <v>16230</v>
      </c>
      <c r="G599" s="626">
        <v>8197</v>
      </c>
      <c r="H599" s="626">
        <v>1387.73</v>
      </c>
      <c r="I599" s="626">
        <v>1387.73</v>
      </c>
      <c r="J599" s="626"/>
      <c r="K599" s="626"/>
      <c r="L599" s="626"/>
      <c r="M599" s="626"/>
      <c r="N599" s="626">
        <v>998.93</v>
      </c>
      <c r="O599" s="626">
        <v>1387.73</v>
      </c>
      <c r="P599" s="626" t="s">
        <v>16257</v>
      </c>
      <c r="Q599" s="625" t="s">
        <v>16258</v>
      </c>
      <c r="R599" s="626"/>
      <c r="S599" s="626"/>
      <c r="T599" s="626"/>
      <c r="U599" s="706"/>
      <c r="V599" s="706"/>
      <c r="W599" s="706"/>
      <c r="X599" s="706"/>
      <c r="Y599" s="706"/>
      <c r="Z599" s="683"/>
      <c r="AA599" s="625" t="s">
        <v>16259</v>
      </c>
      <c r="AB599" s="625"/>
      <c r="AC599" s="625"/>
      <c r="AD599" s="625"/>
      <c r="AE599" s="625"/>
      <c r="AF599" s="625"/>
      <c r="AG599" s="625"/>
      <c r="AH599" s="613">
        <v>2006</v>
      </c>
      <c r="AI599" s="613"/>
      <c r="AJ599" s="613"/>
      <c r="AK599" s="613"/>
      <c r="AL599" s="613"/>
      <c r="AM599" s="613"/>
      <c r="AN599" s="613"/>
      <c r="AO599" s="614">
        <v>1400</v>
      </c>
      <c r="AP599" s="614"/>
      <c r="AQ599" s="170"/>
    </row>
    <row r="600" spans="1:43" s="225" customFormat="1" ht="24" hidden="1" customHeight="1" x14ac:dyDescent="0.15">
      <c r="A600" s="621"/>
      <c r="B600" s="147"/>
      <c r="C600" s="625" t="s">
        <v>16230</v>
      </c>
      <c r="D600" s="625" t="s">
        <v>16260</v>
      </c>
      <c r="E600" s="625" t="s">
        <v>16230</v>
      </c>
      <c r="F600" s="625" t="s">
        <v>16230</v>
      </c>
      <c r="G600" s="626">
        <v>25742</v>
      </c>
      <c r="H600" s="626">
        <v>1035.51</v>
      </c>
      <c r="I600" s="626">
        <v>998.93</v>
      </c>
      <c r="J600" s="626"/>
      <c r="K600" s="626"/>
      <c r="L600" s="626"/>
      <c r="M600" s="626"/>
      <c r="N600" s="626">
        <v>998.93</v>
      </c>
      <c r="O600" s="626">
        <v>592.48</v>
      </c>
      <c r="P600" s="626" t="s">
        <v>16261</v>
      </c>
      <c r="Q600" s="625" t="s">
        <v>16262</v>
      </c>
      <c r="R600" s="626"/>
      <c r="S600" s="626"/>
      <c r="T600" s="626"/>
      <c r="U600" s="706"/>
      <c r="V600" s="706"/>
      <c r="W600" s="706"/>
      <c r="X600" s="706"/>
      <c r="Y600" s="706"/>
      <c r="Z600" s="683"/>
      <c r="AA600" s="625" t="s">
        <v>16259</v>
      </c>
      <c r="AB600" s="625"/>
      <c r="AC600" s="625"/>
      <c r="AD600" s="625"/>
      <c r="AE600" s="625"/>
      <c r="AF600" s="625"/>
      <c r="AG600" s="625"/>
      <c r="AH600" s="613">
        <v>2017</v>
      </c>
      <c r="AI600" s="613"/>
      <c r="AJ600" s="613"/>
      <c r="AK600" s="613"/>
      <c r="AL600" s="613"/>
      <c r="AM600" s="613"/>
      <c r="AN600" s="613"/>
      <c r="AO600" s="614">
        <v>1950</v>
      </c>
      <c r="AP600" s="614"/>
      <c r="AQ600" s="170"/>
    </row>
    <row r="601" spans="1:43" s="225" customFormat="1" ht="24" hidden="1" customHeight="1" x14ac:dyDescent="0.15">
      <c r="A601" s="621" t="s">
        <v>93</v>
      </c>
      <c r="B601" s="147"/>
      <c r="C601" s="625" t="s">
        <v>5813</v>
      </c>
      <c r="D601" s="625" t="s">
        <v>6009</v>
      </c>
      <c r="E601" s="625" t="s">
        <v>5813</v>
      </c>
      <c r="F601" s="625" t="s">
        <v>5813</v>
      </c>
      <c r="G601" s="626">
        <v>12036</v>
      </c>
      <c r="H601" s="626">
        <v>2232</v>
      </c>
      <c r="I601" s="626">
        <v>5807</v>
      </c>
      <c r="J601" s="626" t="s">
        <v>1330</v>
      </c>
      <c r="K601" s="626" t="s">
        <v>1277</v>
      </c>
      <c r="L601" s="626"/>
      <c r="M601" s="626"/>
      <c r="N601" s="626">
        <v>864</v>
      </c>
      <c r="O601" s="626">
        <v>864</v>
      </c>
      <c r="P601" s="626" t="s">
        <v>6010</v>
      </c>
      <c r="Q601" s="625" t="s">
        <v>6011</v>
      </c>
      <c r="R601" s="626"/>
      <c r="S601" s="626"/>
      <c r="T601" s="626"/>
      <c r="U601" s="706" t="s">
        <v>5949</v>
      </c>
      <c r="V601" s="706"/>
      <c r="W601" s="706"/>
      <c r="X601" s="706" t="s">
        <v>5950</v>
      </c>
      <c r="Y601" s="706"/>
      <c r="Z601" s="683"/>
      <c r="AA601" s="625" t="s">
        <v>1530</v>
      </c>
      <c r="AB601" s="625"/>
      <c r="AC601" s="625"/>
      <c r="AD601" s="625"/>
      <c r="AE601" s="625"/>
      <c r="AF601" s="625" t="s">
        <v>5309</v>
      </c>
      <c r="AG601" s="625"/>
      <c r="AH601" s="613">
        <v>1996</v>
      </c>
      <c r="AI601" s="613"/>
      <c r="AJ601" s="613"/>
      <c r="AK601" s="613"/>
      <c r="AL601" s="613"/>
      <c r="AM601" s="613"/>
      <c r="AN601" s="613"/>
      <c r="AO601" s="614"/>
      <c r="AP601" s="614"/>
      <c r="AQ601" s="170"/>
    </row>
    <row r="602" spans="1:43" s="225" customFormat="1" ht="24" hidden="1" customHeight="1" x14ac:dyDescent="0.15">
      <c r="A602" s="621"/>
      <c r="B602" s="147"/>
      <c r="C602" s="625" t="s">
        <v>12036</v>
      </c>
      <c r="D602" s="625" t="s">
        <v>17412</v>
      </c>
      <c r="E602" s="625" t="s">
        <v>12036</v>
      </c>
      <c r="F602" s="625" t="s">
        <v>12036</v>
      </c>
      <c r="G602" s="626">
        <v>3112</v>
      </c>
      <c r="H602" s="626">
        <v>1749</v>
      </c>
      <c r="I602" s="626">
        <v>2419</v>
      </c>
      <c r="J602" s="626"/>
      <c r="K602" s="626"/>
      <c r="L602" s="626"/>
      <c r="M602" s="626"/>
      <c r="N602" s="626">
        <v>691</v>
      </c>
      <c r="O602" s="626"/>
      <c r="P602" s="626" t="s">
        <v>17413</v>
      </c>
      <c r="Q602" s="625" t="s">
        <v>17414</v>
      </c>
      <c r="R602" s="626"/>
      <c r="S602" s="626"/>
      <c r="T602" s="626"/>
      <c r="U602" s="706"/>
      <c r="V602" s="706"/>
      <c r="W602" s="706"/>
      <c r="X602" s="706"/>
      <c r="Y602" s="706"/>
      <c r="Z602" s="683"/>
      <c r="AA602" s="625" t="s">
        <v>16348</v>
      </c>
      <c r="AB602" s="625"/>
      <c r="AC602" s="625"/>
      <c r="AD602" s="625"/>
      <c r="AE602" s="625"/>
      <c r="AF602" s="625"/>
      <c r="AG602" s="625"/>
      <c r="AH602" s="613">
        <v>2022</v>
      </c>
      <c r="AI602" s="613"/>
      <c r="AJ602" s="613"/>
      <c r="AK602" s="613"/>
      <c r="AL602" s="613"/>
      <c r="AM602" s="613"/>
      <c r="AN602" s="613"/>
      <c r="AO602" s="614"/>
      <c r="AP602" s="614"/>
      <c r="AQ602" s="170"/>
    </row>
    <row r="603" spans="1:43" s="225" customFormat="1" ht="24" hidden="1" customHeight="1" x14ac:dyDescent="0.15">
      <c r="A603" s="621" t="s">
        <v>338</v>
      </c>
      <c r="B603" s="147"/>
      <c r="C603" s="625" t="s">
        <v>5814</v>
      </c>
      <c r="D603" s="625" t="s">
        <v>6012</v>
      </c>
      <c r="E603" s="625" t="s">
        <v>5814</v>
      </c>
      <c r="F603" s="625" t="s">
        <v>11677</v>
      </c>
      <c r="G603" s="626">
        <v>182133</v>
      </c>
      <c r="H603" s="626">
        <v>324.89</v>
      </c>
      <c r="I603" s="626">
        <v>325</v>
      </c>
      <c r="J603" s="626"/>
      <c r="K603" s="626"/>
      <c r="L603" s="626"/>
      <c r="M603" s="626"/>
      <c r="N603" s="626">
        <v>325</v>
      </c>
      <c r="O603" s="626"/>
      <c r="P603" s="626"/>
      <c r="Q603" s="625"/>
      <c r="R603" s="626"/>
      <c r="S603" s="626"/>
      <c r="T603" s="626"/>
      <c r="U603" s="706"/>
      <c r="V603" s="706"/>
      <c r="W603" s="706"/>
      <c r="X603" s="706"/>
      <c r="Y603" s="706"/>
      <c r="Z603" s="683"/>
      <c r="AA603" s="625"/>
      <c r="AB603" s="625"/>
      <c r="AC603" s="625"/>
      <c r="AD603" s="625"/>
      <c r="AE603" s="625"/>
      <c r="AF603" s="625"/>
      <c r="AG603" s="625"/>
      <c r="AH603" s="613">
        <v>2007</v>
      </c>
      <c r="AI603" s="613"/>
      <c r="AJ603" s="613"/>
      <c r="AK603" s="613"/>
      <c r="AL603" s="613"/>
      <c r="AM603" s="613"/>
      <c r="AN603" s="613"/>
      <c r="AO603" s="614">
        <v>750</v>
      </c>
      <c r="AP603" s="614"/>
      <c r="AQ603" s="170"/>
    </row>
    <row r="604" spans="1:43" s="225" customFormat="1" ht="24" hidden="1" customHeight="1" x14ac:dyDescent="0.15">
      <c r="A604" s="621"/>
      <c r="B604" s="147"/>
      <c r="C604" s="625" t="s">
        <v>5814</v>
      </c>
      <c r="D604" s="625" t="s">
        <v>6013</v>
      </c>
      <c r="E604" s="625" t="s">
        <v>5814</v>
      </c>
      <c r="F604" s="625" t="s">
        <v>11677</v>
      </c>
      <c r="G604" s="626">
        <v>500</v>
      </c>
      <c r="H604" s="626">
        <v>390</v>
      </c>
      <c r="I604" s="626">
        <v>390</v>
      </c>
      <c r="J604" s="626"/>
      <c r="K604" s="626"/>
      <c r="L604" s="626"/>
      <c r="M604" s="626"/>
      <c r="N604" s="626">
        <v>390</v>
      </c>
      <c r="O604" s="626">
        <v>390</v>
      </c>
      <c r="P604" s="626" t="s">
        <v>6014</v>
      </c>
      <c r="Q604" s="625" t="s">
        <v>6015</v>
      </c>
      <c r="R604" s="626"/>
      <c r="S604" s="626"/>
      <c r="T604" s="626"/>
      <c r="U604" s="706"/>
      <c r="V604" s="706"/>
      <c r="W604" s="706"/>
      <c r="X604" s="706"/>
      <c r="Y604" s="706"/>
      <c r="Z604" s="683"/>
      <c r="AA604" s="625"/>
      <c r="AB604" s="625"/>
      <c r="AC604" s="625"/>
      <c r="AD604" s="625"/>
      <c r="AE604" s="625"/>
      <c r="AF604" s="625"/>
      <c r="AG604" s="625"/>
      <c r="AH604" s="613">
        <v>2007</v>
      </c>
      <c r="AI604" s="613"/>
      <c r="AJ604" s="613"/>
      <c r="AK604" s="613"/>
      <c r="AL604" s="613"/>
      <c r="AM604" s="613"/>
      <c r="AN604" s="613"/>
      <c r="AO604" s="614">
        <v>100</v>
      </c>
      <c r="AP604" s="614"/>
      <c r="AQ604" s="170"/>
    </row>
    <row r="605" spans="1:43" s="225" customFormat="1" ht="24" hidden="1" customHeight="1" x14ac:dyDescent="0.15">
      <c r="A605" s="621"/>
      <c r="B605" s="147"/>
      <c r="C605" s="625" t="s">
        <v>5814</v>
      </c>
      <c r="D605" s="625" t="s">
        <v>6016</v>
      </c>
      <c r="E605" s="625" t="s">
        <v>5814</v>
      </c>
      <c r="F605" s="625" t="s">
        <v>14935</v>
      </c>
      <c r="G605" s="626">
        <v>2821</v>
      </c>
      <c r="H605" s="626">
        <v>564</v>
      </c>
      <c r="I605" s="626">
        <v>564</v>
      </c>
      <c r="J605" s="626"/>
      <c r="K605" s="626"/>
      <c r="L605" s="626"/>
      <c r="M605" s="626"/>
      <c r="N605" s="626">
        <v>564</v>
      </c>
      <c r="O605" s="626">
        <v>564</v>
      </c>
      <c r="P605" s="626" t="s">
        <v>6017</v>
      </c>
      <c r="Q605" s="625" t="s">
        <v>6018</v>
      </c>
      <c r="R605" s="626"/>
      <c r="S605" s="626"/>
      <c r="T605" s="626"/>
      <c r="U605" s="683"/>
      <c r="V605" s="683"/>
      <c r="W605" s="683"/>
      <c r="X605" s="683"/>
      <c r="Y605" s="683"/>
      <c r="Z605" s="683"/>
      <c r="AA605" s="625"/>
      <c r="AB605" s="625"/>
      <c r="AC605" s="625"/>
      <c r="AD605" s="625"/>
      <c r="AE605" s="625"/>
      <c r="AF605" s="625"/>
      <c r="AG605" s="625"/>
      <c r="AH605" s="613">
        <v>2010</v>
      </c>
      <c r="AI605" s="613"/>
      <c r="AJ605" s="613"/>
      <c r="AK605" s="613"/>
      <c r="AL605" s="613"/>
      <c r="AM605" s="613"/>
      <c r="AN605" s="613"/>
      <c r="AO605" s="614">
        <v>330</v>
      </c>
      <c r="AP605" s="614"/>
      <c r="AQ605" s="170"/>
    </row>
    <row r="606" spans="1:43" s="225" customFormat="1" ht="24" hidden="1" customHeight="1" x14ac:dyDescent="0.15">
      <c r="A606" s="621"/>
      <c r="B606" s="147"/>
      <c r="C606" s="625" t="s">
        <v>5814</v>
      </c>
      <c r="D606" s="625" t="s">
        <v>6019</v>
      </c>
      <c r="E606" s="625" t="s">
        <v>5814</v>
      </c>
      <c r="F606" s="625" t="s">
        <v>14936</v>
      </c>
      <c r="G606" s="626">
        <v>2285</v>
      </c>
      <c r="H606" s="626">
        <v>497</v>
      </c>
      <c r="I606" s="626">
        <v>497</v>
      </c>
      <c r="J606" s="626"/>
      <c r="K606" s="626"/>
      <c r="L606" s="626"/>
      <c r="M606" s="626"/>
      <c r="N606" s="626">
        <v>497</v>
      </c>
      <c r="O606" s="626">
        <v>497</v>
      </c>
      <c r="P606" s="626" t="s">
        <v>6020</v>
      </c>
      <c r="Q606" s="625" t="s">
        <v>3701</v>
      </c>
      <c r="R606" s="626"/>
      <c r="S606" s="626"/>
      <c r="T606" s="626"/>
      <c r="U606" s="683"/>
      <c r="V606" s="683"/>
      <c r="W606" s="683"/>
      <c r="X606" s="683"/>
      <c r="Y606" s="683"/>
      <c r="Z606" s="683"/>
      <c r="AA606" s="625"/>
      <c r="AB606" s="625"/>
      <c r="AC606" s="625"/>
      <c r="AD606" s="625"/>
      <c r="AE606" s="625"/>
      <c r="AF606" s="625"/>
      <c r="AG606" s="625"/>
      <c r="AH606" s="613">
        <v>2016</v>
      </c>
      <c r="AI606" s="613"/>
      <c r="AJ606" s="613"/>
      <c r="AK606" s="613"/>
      <c r="AL606" s="613"/>
      <c r="AM606" s="613"/>
      <c r="AN606" s="613"/>
      <c r="AO606" s="614">
        <v>1000</v>
      </c>
      <c r="AP606" s="614"/>
      <c r="AQ606" s="170"/>
    </row>
    <row r="607" spans="1:43" s="225" customFormat="1" ht="24" hidden="1" customHeight="1" x14ac:dyDescent="0.15">
      <c r="A607" s="621"/>
      <c r="B607" s="147"/>
      <c r="C607" s="625" t="s">
        <v>5814</v>
      </c>
      <c r="D607" s="625" t="s">
        <v>6021</v>
      </c>
      <c r="E607" s="625" t="s">
        <v>5814</v>
      </c>
      <c r="F607" s="625" t="s">
        <v>14937</v>
      </c>
      <c r="G607" s="626">
        <v>6631</v>
      </c>
      <c r="H607" s="626">
        <v>940</v>
      </c>
      <c r="I607" s="626">
        <v>940</v>
      </c>
      <c r="J607" s="626"/>
      <c r="K607" s="626"/>
      <c r="L607" s="626"/>
      <c r="M607" s="626"/>
      <c r="N607" s="626">
        <v>940</v>
      </c>
      <c r="O607" s="626">
        <v>940</v>
      </c>
      <c r="P607" s="626" t="s">
        <v>6022</v>
      </c>
      <c r="Q607" s="625" t="s">
        <v>3701</v>
      </c>
      <c r="R607" s="626"/>
      <c r="S607" s="626"/>
      <c r="T607" s="626"/>
      <c r="U607" s="683"/>
      <c r="V607" s="683"/>
      <c r="W607" s="683"/>
      <c r="X607" s="683"/>
      <c r="Y607" s="683"/>
      <c r="Z607" s="683"/>
      <c r="AA607" s="625"/>
      <c r="AB607" s="625"/>
      <c r="AC607" s="625"/>
      <c r="AD607" s="625"/>
      <c r="AE607" s="625"/>
      <c r="AF607" s="625"/>
      <c r="AG607" s="625"/>
      <c r="AH607" s="613">
        <v>2016</v>
      </c>
      <c r="AI607" s="613"/>
      <c r="AJ607" s="613"/>
      <c r="AK607" s="613"/>
      <c r="AL607" s="613"/>
      <c r="AM607" s="613"/>
      <c r="AN607" s="613"/>
      <c r="AO607" s="614">
        <v>2693</v>
      </c>
      <c r="AP607" s="614"/>
      <c r="AQ607" s="170"/>
    </row>
    <row r="608" spans="1:43" s="225" customFormat="1" ht="24" hidden="1" customHeight="1" x14ac:dyDescent="0.15">
      <c r="A608" s="621"/>
      <c r="B608" s="147"/>
      <c r="C608" s="625" t="s">
        <v>5814</v>
      </c>
      <c r="D608" s="625" t="s">
        <v>14087</v>
      </c>
      <c r="E608" s="625" t="s">
        <v>5814</v>
      </c>
      <c r="F608" s="625" t="s">
        <v>14938</v>
      </c>
      <c r="G608" s="626">
        <v>2846</v>
      </c>
      <c r="H608" s="626">
        <v>753</v>
      </c>
      <c r="I608" s="626">
        <v>753</v>
      </c>
      <c r="J608" s="626"/>
      <c r="K608" s="626"/>
      <c r="L608" s="626"/>
      <c r="M608" s="626"/>
      <c r="N608" s="626">
        <v>753</v>
      </c>
      <c r="O608" s="626">
        <v>753</v>
      </c>
      <c r="P608" s="626" t="s">
        <v>14088</v>
      </c>
      <c r="Q608" s="625" t="s">
        <v>1199</v>
      </c>
      <c r="R608" s="626"/>
      <c r="S608" s="626"/>
      <c r="T608" s="626"/>
      <c r="U608" s="683"/>
      <c r="V608" s="683"/>
      <c r="W608" s="683"/>
      <c r="X608" s="683"/>
      <c r="Y608" s="683"/>
      <c r="Z608" s="683"/>
      <c r="AA608" s="625"/>
      <c r="AB608" s="625"/>
      <c r="AC608" s="625"/>
      <c r="AD608" s="625"/>
      <c r="AE608" s="625"/>
      <c r="AF608" s="625"/>
      <c r="AG608" s="625"/>
      <c r="AH608" s="613">
        <v>2019</v>
      </c>
      <c r="AI608" s="613"/>
      <c r="AJ608" s="613"/>
      <c r="AK608" s="613"/>
      <c r="AL608" s="613"/>
      <c r="AM608" s="613"/>
      <c r="AN608" s="613"/>
      <c r="AO608" s="614">
        <v>1672</v>
      </c>
      <c r="AP608" s="614"/>
      <c r="AQ608" s="170"/>
    </row>
    <row r="609" spans="1:43" s="225" customFormat="1" ht="24" hidden="1" customHeight="1" x14ac:dyDescent="0.15">
      <c r="A609" s="621"/>
      <c r="B609" s="147"/>
      <c r="C609" s="625" t="s">
        <v>5814</v>
      </c>
      <c r="D609" s="625" t="s">
        <v>14089</v>
      </c>
      <c r="E609" s="625" t="s">
        <v>5814</v>
      </c>
      <c r="F609" s="625" t="s">
        <v>14939</v>
      </c>
      <c r="G609" s="626">
        <v>8149</v>
      </c>
      <c r="H609" s="626">
        <v>952</v>
      </c>
      <c r="I609" s="626">
        <v>952</v>
      </c>
      <c r="J609" s="626"/>
      <c r="K609" s="626"/>
      <c r="L609" s="626"/>
      <c r="M609" s="626"/>
      <c r="N609" s="626">
        <v>952</v>
      </c>
      <c r="O609" s="626">
        <v>952</v>
      </c>
      <c r="P609" s="626" t="s">
        <v>14090</v>
      </c>
      <c r="Q609" s="625" t="s">
        <v>1199</v>
      </c>
      <c r="R609" s="626"/>
      <c r="S609" s="626"/>
      <c r="T609" s="626"/>
      <c r="U609" s="683"/>
      <c r="V609" s="683"/>
      <c r="W609" s="683"/>
      <c r="X609" s="683"/>
      <c r="Y609" s="683"/>
      <c r="Z609" s="683"/>
      <c r="AA609" s="625"/>
      <c r="AB609" s="625"/>
      <c r="AC609" s="625"/>
      <c r="AD609" s="625"/>
      <c r="AE609" s="625"/>
      <c r="AF609" s="625"/>
      <c r="AG609" s="625"/>
      <c r="AH609" s="613">
        <v>2019</v>
      </c>
      <c r="AI609" s="613"/>
      <c r="AJ609" s="613"/>
      <c r="AK609" s="613"/>
      <c r="AL609" s="613"/>
      <c r="AM609" s="613"/>
      <c r="AN609" s="613"/>
      <c r="AO609" s="614">
        <v>3404</v>
      </c>
      <c r="AP609" s="614"/>
      <c r="AQ609" s="170"/>
    </row>
    <row r="610" spans="1:43" s="225" customFormat="1" ht="24" hidden="1" customHeight="1" x14ac:dyDescent="0.15">
      <c r="A610" s="621"/>
      <c r="B610" s="147"/>
      <c r="C610" s="613" t="s">
        <v>5814</v>
      </c>
      <c r="D610" s="680" t="s">
        <v>14940</v>
      </c>
      <c r="E610" s="613" t="s">
        <v>5814</v>
      </c>
      <c r="F610" s="613" t="s">
        <v>14941</v>
      </c>
      <c r="G610" s="614">
        <v>8025</v>
      </c>
      <c r="H610" s="614">
        <v>928</v>
      </c>
      <c r="I610" s="614">
        <v>928</v>
      </c>
      <c r="J610" s="614"/>
      <c r="K610" s="614"/>
      <c r="L610" s="614"/>
      <c r="M610" s="614"/>
      <c r="N610" s="614">
        <v>928</v>
      </c>
      <c r="O610" s="614">
        <v>928</v>
      </c>
      <c r="P610" s="614"/>
      <c r="Q610" s="613" t="s">
        <v>1199</v>
      </c>
      <c r="R610" s="613"/>
      <c r="S610" s="614"/>
      <c r="T610" s="614"/>
      <c r="U610" s="683"/>
      <c r="V610" s="683"/>
      <c r="W610" s="683"/>
      <c r="X610" s="683"/>
      <c r="Y610" s="683"/>
      <c r="Z610" s="683"/>
      <c r="AA610" s="613" t="s">
        <v>1258</v>
      </c>
      <c r="AB610" s="613"/>
      <c r="AC610" s="614"/>
      <c r="AD610" s="614"/>
      <c r="AE610" s="625"/>
      <c r="AF610" s="625"/>
      <c r="AG610" s="625"/>
      <c r="AH610" s="613">
        <v>2020</v>
      </c>
      <c r="AI610" s="613"/>
      <c r="AJ610" s="613"/>
      <c r="AK610" s="613"/>
      <c r="AL610" s="613"/>
      <c r="AM610" s="613"/>
      <c r="AN610" s="613"/>
      <c r="AO610" s="614">
        <v>2265</v>
      </c>
      <c r="AP610" s="614"/>
      <c r="AQ610" s="170"/>
    </row>
    <row r="611" spans="1:43" s="225" customFormat="1" ht="24" hidden="1" customHeight="1" x14ac:dyDescent="0.15">
      <c r="A611" s="621"/>
      <c r="B611" s="140"/>
      <c r="C611" s="613" t="s">
        <v>5814</v>
      </c>
      <c r="D611" s="968" t="s">
        <v>14942</v>
      </c>
      <c r="E611" s="613" t="s">
        <v>5814</v>
      </c>
      <c r="F611" s="613" t="s">
        <v>14943</v>
      </c>
      <c r="G611" s="614">
        <v>8502</v>
      </c>
      <c r="H611" s="614">
        <v>886</v>
      </c>
      <c r="I611" s="614">
        <v>886</v>
      </c>
      <c r="J611" s="614"/>
      <c r="K611" s="614"/>
      <c r="L611" s="614"/>
      <c r="M611" s="614"/>
      <c r="N611" s="614">
        <v>886</v>
      </c>
      <c r="O611" s="614">
        <v>886</v>
      </c>
      <c r="P611" s="614"/>
      <c r="Q611" s="613" t="s">
        <v>1199</v>
      </c>
      <c r="R611" s="613"/>
      <c r="S611" s="614"/>
      <c r="T611" s="614"/>
      <c r="U611" s="683"/>
      <c r="V611" s="683"/>
      <c r="W611" s="683"/>
      <c r="X611" s="683"/>
      <c r="Y611" s="683"/>
      <c r="Z611" s="683"/>
      <c r="AA611" s="613"/>
      <c r="AB611" s="613"/>
      <c r="AC611" s="614"/>
      <c r="AD611" s="614"/>
      <c r="AE611" s="625"/>
      <c r="AF611" s="625"/>
      <c r="AG611" s="625"/>
      <c r="AH611" s="613">
        <v>2020</v>
      </c>
      <c r="AI611" s="613"/>
      <c r="AJ611" s="613"/>
      <c r="AK611" s="613"/>
      <c r="AL611" s="613"/>
      <c r="AM611" s="613"/>
      <c r="AN611" s="613"/>
      <c r="AO611" s="614">
        <v>2151</v>
      </c>
      <c r="AP611" s="614"/>
      <c r="AQ611" s="170"/>
    </row>
    <row r="612" spans="1:43" s="225" customFormat="1" ht="24" hidden="1" customHeight="1" x14ac:dyDescent="0.15">
      <c r="A612" s="621"/>
      <c r="B612" s="140"/>
      <c r="C612" s="625" t="s">
        <v>16263</v>
      </c>
      <c r="D612" s="625" t="s">
        <v>16264</v>
      </c>
      <c r="E612" s="625" t="s">
        <v>16263</v>
      </c>
      <c r="F612" s="625" t="s">
        <v>16265</v>
      </c>
      <c r="G612" s="626">
        <v>2622</v>
      </c>
      <c r="H612" s="626">
        <v>970</v>
      </c>
      <c r="I612" s="626">
        <v>970</v>
      </c>
      <c r="J612" s="626"/>
      <c r="K612" s="626"/>
      <c r="L612" s="626"/>
      <c r="M612" s="626"/>
      <c r="N612" s="626">
        <v>970</v>
      </c>
      <c r="O612" s="626">
        <v>970</v>
      </c>
      <c r="P612" s="626"/>
      <c r="Q612" s="613" t="s">
        <v>1199</v>
      </c>
      <c r="R612" s="626"/>
      <c r="S612" s="626"/>
      <c r="T612" s="626"/>
      <c r="U612" s="706"/>
      <c r="V612" s="706"/>
      <c r="W612" s="706"/>
      <c r="X612" s="706"/>
      <c r="Y612" s="706"/>
      <c r="Z612" s="683"/>
      <c r="AA612" s="625"/>
      <c r="AB612" s="625"/>
      <c r="AC612" s="625"/>
      <c r="AD612" s="625"/>
      <c r="AE612" s="625"/>
      <c r="AF612" s="625"/>
      <c r="AG612" s="625"/>
      <c r="AH612" s="613">
        <v>2021</v>
      </c>
      <c r="AI612" s="613"/>
      <c r="AJ612" s="613"/>
      <c r="AK612" s="613"/>
      <c r="AL612" s="613"/>
      <c r="AM612" s="613"/>
      <c r="AN612" s="613"/>
      <c r="AO612" s="614">
        <v>2500</v>
      </c>
      <c r="AP612" s="614"/>
      <c r="AQ612" s="170"/>
    </row>
    <row r="613" spans="1:43" s="225" customFormat="1" ht="24" hidden="1" customHeight="1" x14ac:dyDescent="0.15">
      <c r="A613" s="621"/>
      <c r="B613" s="140"/>
      <c r="C613" s="625" t="s">
        <v>5817</v>
      </c>
      <c r="D613" s="625" t="s">
        <v>14091</v>
      </c>
      <c r="E613" s="625" t="s">
        <v>5817</v>
      </c>
      <c r="F613" s="625" t="s">
        <v>7641</v>
      </c>
      <c r="G613" s="626">
        <v>9990</v>
      </c>
      <c r="H613" s="626">
        <v>1538</v>
      </c>
      <c r="I613" s="626">
        <v>1538</v>
      </c>
      <c r="J613" s="626" t="s">
        <v>1277</v>
      </c>
      <c r="K613" s="626" t="s">
        <v>1330</v>
      </c>
      <c r="L613" s="626" t="s">
        <v>1295</v>
      </c>
      <c r="M613" s="626"/>
      <c r="N613" s="626">
        <v>827</v>
      </c>
      <c r="O613" s="626">
        <v>792</v>
      </c>
      <c r="P613" s="626" t="s">
        <v>6023</v>
      </c>
      <c r="Q613" s="625" t="s">
        <v>1297</v>
      </c>
      <c r="R613" s="626"/>
      <c r="S613" s="626"/>
      <c r="T613" s="626">
        <v>35</v>
      </c>
      <c r="U613" s="706" t="s">
        <v>6024</v>
      </c>
      <c r="V613" s="706"/>
      <c r="W613" s="706">
        <v>1100</v>
      </c>
      <c r="X613" s="706">
        <v>50</v>
      </c>
      <c r="Y613" s="706"/>
      <c r="Z613" s="683"/>
      <c r="AA613" s="625" t="s">
        <v>6025</v>
      </c>
      <c r="AB613" s="625"/>
      <c r="AC613" s="625"/>
      <c r="AD613" s="625"/>
      <c r="AE613" s="625"/>
      <c r="AF613" s="625" t="s">
        <v>6026</v>
      </c>
      <c r="AG613" s="625" t="s">
        <v>6027</v>
      </c>
      <c r="AH613" s="613">
        <v>2001</v>
      </c>
      <c r="AI613" s="613"/>
      <c r="AJ613" s="613"/>
      <c r="AK613" s="613"/>
      <c r="AL613" s="613"/>
      <c r="AM613" s="613"/>
      <c r="AN613" s="613"/>
      <c r="AO613" s="614">
        <v>1270</v>
      </c>
      <c r="AP613" s="614"/>
      <c r="AQ613" s="170"/>
    </row>
    <row r="614" spans="1:43" s="225" customFormat="1" ht="24" hidden="1" customHeight="1" x14ac:dyDescent="0.15">
      <c r="A614" s="621"/>
      <c r="B614" s="147"/>
      <c r="C614" s="625" t="s">
        <v>5817</v>
      </c>
      <c r="D614" s="625" t="s">
        <v>14092</v>
      </c>
      <c r="E614" s="625" t="s">
        <v>5817</v>
      </c>
      <c r="F614" s="625" t="s">
        <v>14093</v>
      </c>
      <c r="G614" s="626">
        <v>15552</v>
      </c>
      <c r="H614" s="626">
        <v>1739.7</v>
      </c>
      <c r="I614" s="626">
        <v>2086.81</v>
      </c>
      <c r="J614" s="626" t="s">
        <v>1277</v>
      </c>
      <c r="K614" s="626" t="s">
        <v>1330</v>
      </c>
      <c r="L614" s="626" t="s">
        <v>1295</v>
      </c>
      <c r="M614" s="626"/>
      <c r="N614" s="626">
        <v>734</v>
      </c>
      <c r="O614" s="626">
        <v>680</v>
      </c>
      <c r="P614" s="626" t="s">
        <v>6028</v>
      </c>
      <c r="Q614" s="625" t="s">
        <v>1297</v>
      </c>
      <c r="R614" s="626"/>
      <c r="S614" s="626"/>
      <c r="T614" s="626">
        <v>54</v>
      </c>
      <c r="U614" s="706">
        <v>1020</v>
      </c>
      <c r="V614" s="706"/>
      <c r="W614" s="706">
        <v>300</v>
      </c>
      <c r="X614" s="706"/>
      <c r="Y614" s="706"/>
      <c r="Z614" s="683"/>
      <c r="AA614" s="625" t="s">
        <v>780</v>
      </c>
      <c r="AB614" s="625"/>
      <c r="AC614" s="625"/>
      <c r="AD614" s="625"/>
      <c r="AE614" s="625"/>
      <c r="AF614" s="625" t="s">
        <v>6026</v>
      </c>
      <c r="AG614" s="625"/>
      <c r="AH614" s="613">
        <v>2003</v>
      </c>
      <c r="AI614" s="613"/>
      <c r="AJ614" s="613"/>
      <c r="AK614" s="613"/>
      <c r="AL614" s="613"/>
      <c r="AM614" s="613"/>
      <c r="AN614" s="613"/>
      <c r="AO614" s="614">
        <v>1320</v>
      </c>
      <c r="AP614" s="614"/>
      <c r="AQ614" s="170"/>
    </row>
    <row r="615" spans="1:43" s="225" customFormat="1" ht="24" hidden="1" customHeight="1" x14ac:dyDescent="0.15">
      <c r="A615" s="621"/>
      <c r="B615" s="147"/>
      <c r="C615" s="625" t="s">
        <v>5817</v>
      </c>
      <c r="D615" s="625" t="s">
        <v>6029</v>
      </c>
      <c r="E615" s="625" t="s">
        <v>5817</v>
      </c>
      <c r="F615" s="625" t="s">
        <v>14094</v>
      </c>
      <c r="G615" s="626">
        <v>3194</v>
      </c>
      <c r="H615" s="626">
        <v>851.68</v>
      </c>
      <c r="I615" s="626">
        <v>840.18</v>
      </c>
      <c r="J615" s="626"/>
      <c r="K615" s="626"/>
      <c r="L615" s="626"/>
      <c r="M615" s="626"/>
      <c r="N615" s="626">
        <v>654</v>
      </c>
      <c r="O615" s="626">
        <v>599</v>
      </c>
      <c r="P615" s="626" t="s">
        <v>6030</v>
      </c>
      <c r="Q615" s="625" t="s">
        <v>1297</v>
      </c>
      <c r="R615" s="626"/>
      <c r="S615" s="626"/>
      <c r="T615" s="626">
        <v>55</v>
      </c>
      <c r="U615" s="706"/>
      <c r="V615" s="706"/>
      <c r="W615" s="706"/>
      <c r="X615" s="706"/>
      <c r="Y615" s="706"/>
      <c r="Z615" s="683"/>
      <c r="AA615" s="625" t="s">
        <v>6031</v>
      </c>
      <c r="AB615" s="625"/>
      <c r="AC615" s="625"/>
      <c r="AD615" s="625"/>
      <c r="AE615" s="625"/>
      <c r="AF615" s="625"/>
      <c r="AG615" s="625"/>
      <c r="AH615" s="613">
        <v>2005</v>
      </c>
      <c r="AI615" s="613"/>
      <c r="AJ615" s="613"/>
      <c r="AK615" s="613"/>
      <c r="AL615" s="613"/>
      <c r="AM615" s="613"/>
      <c r="AN615" s="613"/>
      <c r="AO615" s="614">
        <v>1084</v>
      </c>
      <c r="AP615" s="614"/>
      <c r="AQ615" s="170"/>
    </row>
    <row r="616" spans="1:43" s="225" customFormat="1" ht="24" hidden="1" customHeight="1" x14ac:dyDescent="0.15">
      <c r="A616" s="621"/>
      <c r="B616" s="147"/>
      <c r="C616" s="625" t="s">
        <v>5817</v>
      </c>
      <c r="D616" s="625" t="s">
        <v>6032</v>
      </c>
      <c r="E616" s="625" t="s">
        <v>5817</v>
      </c>
      <c r="F616" s="625" t="s">
        <v>14095</v>
      </c>
      <c r="G616" s="626">
        <v>4575</v>
      </c>
      <c r="H616" s="626">
        <v>2183.86</v>
      </c>
      <c r="I616" s="626">
        <v>2183.86</v>
      </c>
      <c r="J616" s="626"/>
      <c r="K616" s="626"/>
      <c r="L616" s="626"/>
      <c r="M616" s="626"/>
      <c r="N616" s="626">
        <v>1550</v>
      </c>
      <c r="O616" s="626">
        <v>1490</v>
      </c>
      <c r="P616" s="626" t="s">
        <v>6033</v>
      </c>
      <c r="Q616" s="625" t="s">
        <v>6034</v>
      </c>
      <c r="R616" s="626"/>
      <c r="S616" s="626"/>
      <c r="T616" s="626">
        <v>72</v>
      </c>
      <c r="U616" s="706"/>
      <c r="V616" s="706"/>
      <c r="W616" s="706"/>
      <c r="X616" s="706"/>
      <c r="Y616" s="706"/>
      <c r="Z616" s="773"/>
      <c r="AA616" s="625" t="s">
        <v>6031</v>
      </c>
      <c r="AB616" s="625"/>
      <c r="AC616" s="625"/>
      <c r="AD616" s="625"/>
      <c r="AE616" s="625"/>
      <c r="AF616" s="625"/>
      <c r="AG616" s="625"/>
      <c r="AH616" s="613">
        <v>2001</v>
      </c>
      <c r="AI616" s="613"/>
      <c r="AJ616" s="613"/>
      <c r="AK616" s="613"/>
      <c r="AL616" s="613"/>
      <c r="AM616" s="613"/>
      <c r="AN616" s="613"/>
      <c r="AO616" s="614">
        <v>808</v>
      </c>
      <c r="AP616" s="614"/>
      <c r="AQ616" s="170"/>
    </row>
    <row r="617" spans="1:43" s="225" customFormat="1" ht="24" hidden="1" customHeight="1" x14ac:dyDescent="0.15">
      <c r="A617" s="621" t="s">
        <v>341</v>
      </c>
      <c r="B617" s="147"/>
      <c r="C617" s="625" t="s">
        <v>5817</v>
      </c>
      <c r="D617" s="625" t="s">
        <v>6035</v>
      </c>
      <c r="E617" s="625" t="s">
        <v>5817</v>
      </c>
      <c r="F617" s="625" t="s">
        <v>14096</v>
      </c>
      <c r="G617" s="626">
        <v>3185</v>
      </c>
      <c r="H617" s="626">
        <v>1151.78</v>
      </c>
      <c r="I617" s="626">
        <v>2041.38</v>
      </c>
      <c r="J617" s="626"/>
      <c r="K617" s="626"/>
      <c r="L617" s="626"/>
      <c r="M617" s="626"/>
      <c r="N617" s="626">
        <v>770</v>
      </c>
      <c r="O617" s="626">
        <v>742.5</v>
      </c>
      <c r="P617" s="626" t="s">
        <v>6036</v>
      </c>
      <c r="Q617" s="625" t="s">
        <v>6037</v>
      </c>
      <c r="R617" s="626"/>
      <c r="S617" s="626"/>
      <c r="T617" s="626">
        <v>141</v>
      </c>
      <c r="U617" s="706"/>
      <c r="V617" s="706"/>
      <c r="W617" s="706"/>
      <c r="X617" s="706"/>
      <c r="Y617" s="706"/>
      <c r="Z617" s="773"/>
      <c r="AA617" s="625" t="s">
        <v>10824</v>
      </c>
      <c r="AB617" s="625"/>
      <c r="AC617" s="625"/>
      <c r="AD617" s="625"/>
      <c r="AE617" s="625"/>
      <c r="AF617" s="625"/>
      <c r="AG617" s="625"/>
      <c r="AH617" s="613">
        <v>2013</v>
      </c>
      <c r="AI617" s="613"/>
      <c r="AJ617" s="613"/>
      <c r="AK617" s="613"/>
      <c r="AL617" s="613"/>
      <c r="AM617" s="613"/>
      <c r="AN617" s="613"/>
      <c r="AO617" s="614">
        <v>3500</v>
      </c>
      <c r="AP617" s="614"/>
      <c r="AQ617" s="170"/>
    </row>
    <row r="618" spans="1:43" s="225" customFormat="1" ht="24" hidden="1" customHeight="1" x14ac:dyDescent="0.15">
      <c r="A618" s="621" t="s">
        <v>186</v>
      </c>
      <c r="B618" s="147"/>
      <c r="C618" s="625" t="s">
        <v>5817</v>
      </c>
      <c r="D618" s="625" t="s">
        <v>6038</v>
      </c>
      <c r="E618" s="625" t="s">
        <v>5817</v>
      </c>
      <c r="F618" s="625" t="s">
        <v>14097</v>
      </c>
      <c r="G618" s="626">
        <v>8113.4</v>
      </c>
      <c r="H618" s="626">
        <v>1004</v>
      </c>
      <c r="I618" s="626">
        <v>1250</v>
      </c>
      <c r="J618" s="626"/>
      <c r="K618" s="626"/>
      <c r="L618" s="626"/>
      <c r="M618" s="626"/>
      <c r="N618" s="626">
        <v>1250</v>
      </c>
      <c r="O618" s="626">
        <v>625</v>
      </c>
      <c r="P618" s="626" t="s">
        <v>14098</v>
      </c>
      <c r="Q618" s="625" t="s">
        <v>4947</v>
      </c>
      <c r="R618" s="626"/>
      <c r="S618" s="626"/>
      <c r="T618" s="626"/>
      <c r="U618" s="706"/>
      <c r="V618" s="706"/>
      <c r="W618" s="706"/>
      <c r="X618" s="706"/>
      <c r="Y618" s="706"/>
      <c r="Z618" s="773"/>
      <c r="AA618" s="625" t="s">
        <v>6031</v>
      </c>
      <c r="AB618" s="625"/>
      <c r="AC618" s="625"/>
      <c r="AD618" s="625"/>
      <c r="AE618" s="625"/>
      <c r="AF618" s="625"/>
      <c r="AG618" s="625"/>
      <c r="AH618" s="613">
        <v>2014</v>
      </c>
      <c r="AI618" s="613"/>
      <c r="AJ618" s="613"/>
      <c r="AK618" s="613"/>
      <c r="AL618" s="613"/>
      <c r="AM618" s="613"/>
      <c r="AN618" s="613"/>
      <c r="AO618" s="614">
        <v>3600</v>
      </c>
      <c r="AP618" s="614"/>
      <c r="AQ618" s="170"/>
    </row>
    <row r="619" spans="1:43" s="225" customFormat="1" ht="24" hidden="1" customHeight="1" x14ac:dyDescent="0.15">
      <c r="A619" s="621"/>
      <c r="B619" s="147"/>
      <c r="C619" s="625" t="s">
        <v>14944</v>
      </c>
      <c r="D619" s="625" t="s">
        <v>14945</v>
      </c>
      <c r="E619" s="625" t="s">
        <v>5817</v>
      </c>
      <c r="F619" s="625" t="s">
        <v>14946</v>
      </c>
      <c r="G619" s="626">
        <v>4333</v>
      </c>
      <c r="H619" s="626">
        <v>1153.46</v>
      </c>
      <c r="I619" s="626">
        <v>1208.76</v>
      </c>
      <c r="J619" s="626"/>
      <c r="K619" s="626"/>
      <c r="L619" s="626"/>
      <c r="M619" s="626"/>
      <c r="N619" s="626">
        <v>835.19999999999993</v>
      </c>
      <c r="O619" s="626">
        <v>730.8</v>
      </c>
      <c r="P619" s="626" t="s">
        <v>14947</v>
      </c>
      <c r="Q619" s="625" t="s">
        <v>1255</v>
      </c>
      <c r="R619" s="626"/>
      <c r="S619" s="626"/>
      <c r="T619" s="626">
        <v>104.4</v>
      </c>
      <c r="U619" s="706"/>
      <c r="V619" s="706"/>
      <c r="W619" s="706"/>
      <c r="X619" s="706"/>
      <c r="Y619" s="706"/>
      <c r="Z619" s="773"/>
      <c r="AA619" s="625" t="s">
        <v>14948</v>
      </c>
      <c r="AB619" s="625"/>
      <c r="AC619" s="625"/>
      <c r="AD619" s="625"/>
      <c r="AE619" s="625"/>
      <c r="AF619" s="625"/>
      <c r="AG619" s="625"/>
      <c r="AH619" s="613">
        <v>2020</v>
      </c>
      <c r="AI619" s="613"/>
      <c r="AJ619" s="613"/>
      <c r="AK619" s="613"/>
      <c r="AL619" s="613"/>
      <c r="AM619" s="613"/>
      <c r="AN619" s="613"/>
      <c r="AO619" s="614">
        <v>3500</v>
      </c>
      <c r="AP619" s="614"/>
      <c r="AQ619" s="170"/>
    </row>
    <row r="620" spans="1:43" s="225" customFormat="1" ht="24" hidden="1" customHeight="1" x14ac:dyDescent="0.15">
      <c r="A620" s="621"/>
      <c r="B620" s="147"/>
      <c r="C620" s="625" t="s">
        <v>5817</v>
      </c>
      <c r="D620" s="625" t="s">
        <v>14949</v>
      </c>
      <c r="E620" s="625" t="s">
        <v>5817</v>
      </c>
      <c r="F620" s="625" t="s">
        <v>14950</v>
      </c>
      <c r="G620" s="626"/>
      <c r="H620" s="626">
        <v>988.1</v>
      </c>
      <c r="I620" s="626">
        <v>934.51</v>
      </c>
      <c r="J620" s="626"/>
      <c r="K620" s="626"/>
      <c r="L620" s="626"/>
      <c r="M620" s="626"/>
      <c r="N620" s="626">
        <v>542</v>
      </c>
      <c r="O620" s="626">
        <v>542</v>
      </c>
      <c r="P620" s="626" t="s">
        <v>14951</v>
      </c>
      <c r="Q620" s="625" t="s">
        <v>11499</v>
      </c>
      <c r="R620" s="626"/>
      <c r="S620" s="626"/>
      <c r="T620" s="626"/>
      <c r="U620" s="706"/>
      <c r="V620" s="706"/>
      <c r="W620" s="706"/>
      <c r="X620" s="706"/>
      <c r="Y620" s="706"/>
      <c r="Z620" s="773"/>
      <c r="AA620" s="625" t="s">
        <v>14948</v>
      </c>
      <c r="AB620" s="625"/>
      <c r="AC620" s="625"/>
      <c r="AD620" s="625"/>
      <c r="AE620" s="625"/>
      <c r="AF620" s="625"/>
      <c r="AG620" s="625"/>
      <c r="AH620" s="613">
        <v>2020</v>
      </c>
      <c r="AI620" s="613"/>
      <c r="AJ620" s="613"/>
      <c r="AK620" s="613"/>
      <c r="AL620" s="613"/>
      <c r="AM620" s="613"/>
      <c r="AN620" s="613"/>
      <c r="AO620" s="614">
        <v>4767</v>
      </c>
      <c r="AP620" s="614"/>
      <c r="AQ620" s="170"/>
    </row>
    <row r="621" spans="1:43" s="225" customFormat="1" ht="24" hidden="1" customHeight="1" x14ac:dyDescent="0.15">
      <c r="A621" s="621"/>
      <c r="B621" s="147"/>
      <c r="C621" s="625" t="s">
        <v>5817</v>
      </c>
      <c r="D621" s="625" t="s">
        <v>12025</v>
      </c>
      <c r="E621" s="625" t="s">
        <v>5817</v>
      </c>
      <c r="F621" s="625" t="s">
        <v>14099</v>
      </c>
      <c r="G621" s="626">
        <v>3819</v>
      </c>
      <c r="H621" s="626">
        <v>952.7</v>
      </c>
      <c r="I621" s="626">
        <v>899.5</v>
      </c>
      <c r="J621" s="626"/>
      <c r="K621" s="626"/>
      <c r="L621" s="626"/>
      <c r="M621" s="626"/>
      <c r="N621" s="626">
        <v>899.5</v>
      </c>
      <c r="O621" s="626">
        <v>899.5</v>
      </c>
      <c r="P621" s="626"/>
      <c r="Q621" s="625" t="s">
        <v>6506</v>
      </c>
      <c r="R621" s="626"/>
      <c r="S621" s="626"/>
      <c r="T621" s="626">
        <v>33</v>
      </c>
      <c r="U621" s="706"/>
      <c r="V621" s="706"/>
      <c r="W621" s="706"/>
      <c r="X621" s="706"/>
      <c r="Y621" s="706"/>
      <c r="Z621" s="773"/>
      <c r="AA621" s="625" t="s">
        <v>12026</v>
      </c>
      <c r="AB621" s="625"/>
      <c r="AC621" s="625"/>
      <c r="AD621" s="625"/>
      <c r="AE621" s="625"/>
      <c r="AF621" s="625"/>
      <c r="AG621" s="625"/>
      <c r="AH621" s="613">
        <v>2018</v>
      </c>
      <c r="AI621" s="613"/>
      <c r="AJ621" s="613"/>
      <c r="AK621" s="613"/>
      <c r="AL621" s="613"/>
      <c r="AM621" s="613"/>
      <c r="AN621" s="613"/>
      <c r="AO621" s="614">
        <v>2250</v>
      </c>
      <c r="AP621" s="614"/>
      <c r="AQ621" s="170"/>
    </row>
    <row r="622" spans="1:43" s="225" customFormat="1" ht="24" hidden="1" customHeight="1" x14ac:dyDescent="0.15">
      <c r="A622" s="969"/>
      <c r="B622" s="147"/>
      <c r="C622" s="258" t="s">
        <v>16266</v>
      </c>
      <c r="D622" s="258" t="s">
        <v>16267</v>
      </c>
      <c r="E622" s="258" t="s">
        <v>16266</v>
      </c>
      <c r="F622" s="258" t="s">
        <v>16266</v>
      </c>
      <c r="G622" s="260">
        <v>8019</v>
      </c>
      <c r="H622" s="260">
        <v>1045</v>
      </c>
      <c r="I622" s="260">
        <v>993</v>
      </c>
      <c r="J622" s="260"/>
      <c r="K622" s="260"/>
      <c r="L622" s="260"/>
      <c r="M622" s="260"/>
      <c r="N622" s="260">
        <v>774</v>
      </c>
      <c r="O622" s="260">
        <v>774</v>
      </c>
      <c r="P622" s="260" t="s">
        <v>16268</v>
      </c>
      <c r="Q622" s="258" t="s">
        <v>16269</v>
      </c>
      <c r="R622" s="260"/>
      <c r="S622" s="260"/>
      <c r="T622" s="260"/>
      <c r="U622" s="389"/>
      <c r="V622" s="389"/>
      <c r="W622" s="389"/>
      <c r="X622" s="389"/>
      <c r="Y622" s="389"/>
      <c r="Z622" s="970"/>
      <c r="AA622" s="258" t="s">
        <v>12026</v>
      </c>
      <c r="AB622" s="258"/>
      <c r="AC622" s="258"/>
      <c r="AD622" s="258"/>
      <c r="AE622" s="258"/>
      <c r="AF622" s="258"/>
      <c r="AG622" s="258"/>
      <c r="AH622" s="613">
        <v>2022</v>
      </c>
      <c r="AI622" s="887"/>
      <c r="AJ622" s="887"/>
      <c r="AK622" s="887"/>
      <c r="AL622" s="887"/>
      <c r="AM622" s="887"/>
      <c r="AN622" s="887"/>
      <c r="AO622" s="888">
        <v>3800</v>
      </c>
      <c r="AP622" s="888"/>
      <c r="AQ622" s="170"/>
    </row>
    <row r="623" spans="1:43" s="690" customFormat="1" ht="24" hidden="1" customHeight="1" x14ac:dyDescent="0.15">
      <c r="A623" s="699"/>
      <c r="B623" s="625"/>
      <c r="C623" s="613" t="s">
        <v>16266</v>
      </c>
      <c r="D623" s="613" t="s">
        <v>17415</v>
      </c>
      <c r="E623" s="613" t="s">
        <v>16266</v>
      </c>
      <c r="F623" s="613" t="s">
        <v>16266</v>
      </c>
      <c r="G623" s="614">
        <v>14425</v>
      </c>
      <c r="H623" s="614">
        <v>2289</v>
      </c>
      <c r="I623" s="614">
        <v>3420</v>
      </c>
      <c r="J623" s="614"/>
      <c r="K623" s="614"/>
      <c r="L623" s="614"/>
      <c r="M623" s="614"/>
      <c r="N623" s="614">
        <v>947</v>
      </c>
      <c r="O623" s="614">
        <v>717</v>
      </c>
      <c r="P623" s="613"/>
      <c r="Q623" s="613" t="s">
        <v>17416</v>
      </c>
      <c r="R623" s="613">
        <v>241</v>
      </c>
      <c r="S623" s="613" t="s">
        <v>17417</v>
      </c>
      <c r="T623" s="613">
        <v>230</v>
      </c>
      <c r="U623" s="613"/>
      <c r="V623" s="613"/>
      <c r="W623" s="613"/>
      <c r="X623" s="613"/>
      <c r="Y623" s="613"/>
      <c r="Z623" s="613"/>
      <c r="AA623" s="613" t="s">
        <v>17418</v>
      </c>
      <c r="AB623" s="613"/>
      <c r="AC623" s="613"/>
      <c r="AD623" s="613"/>
      <c r="AE623" s="613"/>
      <c r="AF623" s="613"/>
      <c r="AG623" s="613"/>
      <c r="AH623" s="613">
        <v>2022</v>
      </c>
      <c r="AI623" s="613"/>
      <c r="AJ623" s="613"/>
      <c r="AK623" s="613"/>
      <c r="AL623" s="613"/>
      <c r="AM623" s="613"/>
      <c r="AN623" s="613"/>
      <c r="AO623" s="613">
        <v>11900</v>
      </c>
      <c r="AP623" s="614"/>
      <c r="AQ623" s="613"/>
    </row>
    <row r="624" spans="1:43" s="565" customFormat="1" ht="24" hidden="1" customHeight="1" x14ac:dyDescent="0.15">
      <c r="A624" s="934" t="s">
        <v>188</v>
      </c>
      <c r="B624" s="712" t="s">
        <v>0</v>
      </c>
      <c r="C624" s="650" t="s">
        <v>55</v>
      </c>
      <c r="D624" s="676">
        <f>COUNTA(D625:D664)</f>
        <v>40</v>
      </c>
      <c r="E624" s="999"/>
      <c r="F624" s="999"/>
      <c r="G624" s="665">
        <f>SUM(G625:G664)</f>
        <v>1547249.3</v>
      </c>
      <c r="H624" s="665">
        <f t="shared" ref="H624:I624" si="3">SUM(H625:H664)</f>
        <v>94178.140000000014</v>
      </c>
      <c r="I624" s="665">
        <f t="shared" si="3"/>
        <v>142733.43</v>
      </c>
      <c r="J624" s="665"/>
      <c r="K624" s="665"/>
      <c r="L624" s="665"/>
      <c r="M624" s="665"/>
      <c r="N624" s="665"/>
      <c r="O624" s="665"/>
      <c r="P624" s="665"/>
      <c r="Q624" s="650"/>
      <c r="R624" s="665"/>
      <c r="S624" s="665"/>
      <c r="T624" s="665"/>
      <c r="U624" s="982"/>
      <c r="V624" s="982"/>
      <c r="W624" s="982"/>
      <c r="X624" s="982"/>
      <c r="Y624" s="982"/>
      <c r="Z624" s="999"/>
      <c r="AA624" s="650"/>
      <c r="AB624" s="650"/>
      <c r="AC624" s="650"/>
      <c r="AD624" s="650"/>
      <c r="AE624" s="650"/>
      <c r="AF624" s="650"/>
      <c r="AG624" s="650"/>
      <c r="AH624" s="613"/>
      <c r="AI624" s="813"/>
      <c r="AJ624" s="813"/>
      <c r="AK624" s="813"/>
      <c r="AL624" s="813"/>
      <c r="AM624" s="813"/>
      <c r="AN624" s="813"/>
      <c r="AO624" s="814"/>
      <c r="AP624" s="814"/>
      <c r="AQ624" s="1160"/>
    </row>
    <row r="625" spans="1:43" s="225" customFormat="1" ht="24" hidden="1" customHeight="1" x14ac:dyDescent="0.15">
      <c r="A625" s="621" t="s">
        <v>191</v>
      </c>
      <c r="B625" s="147"/>
      <c r="C625" s="625" t="s">
        <v>2154</v>
      </c>
      <c r="D625" s="625" t="s">
        <v>6451</v>
      </c>
      <c r="E625" s="625" t="s">
        <v>2154</v>
      </c>
      <c r="F625" s="625" t="s">
        <v>17495</v>
      </c>
      <c r="G625" s="626">
        <v>8485</v>
      </c>
      <c r="H625" s="626">
        <v>1729</v>
      </c>
      <c r="I625" s="626">
        <v>4359</v>
      </c>
      <c r="J625" s="626" t="s">
        <v>1490</v>
      </c>
      <c r="K625" s="626" t="s">
        <v>6452</v>
      </c>
      <c r="L625" s="626" t="s">
        <v>6453</v>
      </c>
      <c r="M625" s="626"/>
      <c r="N625" s="626">
        <v>1709</v>
      </c>
      <c r="O625" s="626"/>
      <c r="P625" s="626"/>
      <c r="Q625" s="625" t="s">
        <v>6454</v>
      </c>
      <c r="R625" s="626">
        <v>1501</v>
      </c>
      <c r="S625" s="626" t="s">
        <v>6455</v>
      </c>
      <c r="T625" s="626">
        <v>208</v>
      </c>
      <c r="U625" s="627">
        <v>2000</v>
      </c>
      <c r="V625" s="627" t="s">
        <v>417</v>
      </c>
      <c r="W625" s="627" t="s">
        <v>417</v>
      </c>
      <c r="X625" s="627">
        <v>3000</v>
      </c>
      <c r="Y625" s="627" t="s">
        <v>417</v>
      </c>
      <c r="Z625" s="627" t="s">
        <v>417</v>
      </c>
      <c r="AA625" s="625" t="s">
        <v>6456</v>
      </c>
      <c r="AB625" s="625" t="s">
        <v>417</v>
      </c>
      <c r="AC625" s="625" t="s">
        <v>417</v>
      </c>
      <c r="AD625" s="625" t="s">
        <v>417</v>
      </c>
      <c r="AE625" s="625" t="s">
        <v>417</v>
      </c>
      <c r="AF625" s="625" t="s">
        <v>417</v>
      </c>
      <c r="AG625" s="625" t="s">
        <v>417</v>
      </c>
      <c r="AH625" s="613">
        <v>2003</v>
      </c>
      <c r="AI625" s="613"/>
      <c r="AJ625" s="613"/>
      <c r="AK625" s="613"/>
      <c r="AL625" s="613"/>
      <c r="AM625" s="613"/>
      <c r="AN625" s="613"/>
      <c r="AO625" s="614">
        <v>5000</v>
      </c>
      <c r="AP625" s="614"/>
      <c r="AQ625" s="170"/>
    </row>
    <row r="626" spans="1:43" s="225" customFormat="1" ht="24" hidden="1" customHeight="1" x14ac:dyDescent="0.15">
      <c r="A626" s="621"/>
      <c r="B626" s="147"/>
      <c r="C626" s="625" t="s">
        <v>2154</v>
      </c>
      <c r="D626" s="625" t="s">
        <v>6457</v>
      </c>
      <c r="E626" s="625" t="s">
        <v>2154</v>
      </c>
      <c r="F626" s="625" t="s">
        <v>10548</v>
      </c>
      <c r="G626" s="626">
        <v>214934</v>
      </c>
      <c r="H626" s="626">
        <v>2758</v>
      </c>
      <c r="I626" s="626">
        <v>4364</v>
      </c>
      <c r="J626" s="626"/>
      <c r="K626" s="626"/>
      <c r="L626" s="626"/>
      <c r="M626" s="626"/>
      <c r="N626" s="626"/>
      <c r="O626" s="626">
        <v>1176</v>
      </c>
      <c r="P626" s="626" t="s">
        <v>6458</v>
      </c>
      <c r="Q626" s="625" t="s">
        <v>6459</v>
      </c>
      <c r="R626" s="626"/>
      <c r="S626" s="626"/>
      <c r="T626" s="626"/>
      <c r="U626" s="627"/>
      <c r="V626" s="627"/>
      <c r="W626" s="627"/>
      <c r="X626" s="627"/>
      <c r="Y626" s="627"/>
      <c r="Z626" s="627"/>
      <c r="AA626" s="625"/>
      <c r="AB626" s="625"/>
      <c r="AC626" s="625"/>
      <c r="AD626" s="625"/>
      <c r="AE626" s="625"/>
      <c r="AF626" s="625"/>
      <c r="AG626" s="625"/>
      <c r="AH626" s="613">
        <v>2013</v>
      </c>
      <c r="AI626" s="613"/>
      <c r="AJ626" s="613"/>
      <c r="AK626" s="613"/>
      <c r="AL626" s="613"/>
      <c r="AM626" s="613"/>
      <c r="AN626" s="613"/>
      <c r="AO626" s="614">
        <v>7000</v>
      </c>
      <c r="AP626" s="614"/>
      <c r="AQ626" s="170"/>
    </row>
    <row r="627" spans="1:43" s="225" customFormat="1" ht="24" hidden="1" customHeight="1" x14ac:dyDescent="0.15">
      <c r="A627" s="621"/>
      <c r="B627" s="147"/>
      <c r="C627" s="625" t="s">
        <v>1913</v>
      </c>
      <c r="D627" s="625" t="s">
        <v>2972</v>
      </c>
      <c r="E627" s="625" t="s">
        <v>1913</v>
      </c>
      <c r="F627" s="625" t="s">
        <v>10555</v>
      </c>
      <c r="G627" s="626">
        <v>5022</v>
      </c>
      <c r="H627" s="626">
        <v>1926</v>
      </c>
      <c r="I627" s="626">
        <v>1926</v>
      </c>
      <c r="J627" s="626" t="s">
        <v>487</v>
      </c>
      <c r="K627" s="626"/>
      <c r="L627" s="626"/>
      <c r="M627" s="626"/>
      <c r="N627" s="626">
        <v>693</v>
      </c>
      <c r="O627" s="626">
        <v>693</v>
      </c>
      <c r="P627" s="626" t="s">
        <v>6460</v>
      </c>
      <c r="Q627" s="625" t="s">
        <v>6461</v>
      </c>
      <c r="R627" s="626"/>
      <c r="S627" s="626"/>
      <c r="T627" s="626"/>
      <c r="U627" s="627">
        <v>950</v>
      </c>
      <c r="V627" s="627"/>
      <c r="W627" s="627"/>
      <c r="X627" s="627">
        <v>950</v>
      </c>
      <c r="Y627" s="627"/>
      <c r="Z627" s="627"/>
      <c r="AA627" s="625" t="s">
        <v>1677</v>
      </c>
      <c r="AB627" s="625"/>
      <c r="AC627" s="625"/>
      <c r="AD627" s="625"/>
      <c r="AE627" s="625"/>
      <c r="AF627" s="625"/>
      <c r="AG627" s="625"/>
      <c r="AH627" s="613">
        <v>1997</v>
      </c>
      <c r="AI627" s="613"/>
      <c r="AJ627" s="613"/>
      <c r="AK627" s="613"/>
      <c r="AL627" s="613"/>
      <c r="AM627" s="613"/>
      <c r="AN627" s="613"/>
      <c r="AO627" s="614">
        <v>1954</v>
      </c>
      <c r="AP627" s="614"/>
      <c r="AQ627" s="170"/>
    </row>
    <row r="628" spans="1:43" s="225" customFormat="1" ht="24" hidden="1" customHeight="1" x14ac:dyDescent="0.15">
      <c r="A628" s="621"/>
      <c r="B628" s="147"/>
      <c r="C628" s="625" t="s">
        <v>1913</v>
      </c>
      <c r="D628" s="625" t="s">
        <v>6462</v>
      </c>
      <c r="E628" s="625" t="s">
        <v>1913</v>
      </c>
      <c r="F628" s="625" t="s">
        <v>10555</v>
      </c>
      <c r="G628" s="626">
        <v>147301</v>
      </c>
      <c r="H628" s="626">
        <v>1612</v>
      </c>
      <c r="I628" s="626">
        <v>3299</v>
      </c>
      <c r="J628" s="626" t="s">
        <v>487</v>
      </c>
      <c r="K628" s="626"/>
      <c r="L628" s="626"/>
      <c r="M628" s="626"/>
      <c r="N628" s="626">
        <v>2153</v>
      </c>
      <c r="O628" s="626">
        <v>1175</v>
      </c>
      <c r="P628" s="626" t="s">
        <v>6463</v>
      </c>
      <c r="Q628" s="625" t="s">
        <v>487</v>
      </c>
      <c r="R628" s="626">
        <v>978</v>
      </c>
      <c r="S628" s="626" t="s">
        <v>6464</v>
      </c>
      <c r="T628" s="626"/>
      <c r="U628" s="627">
        <v>950</v>
      </c>
      <c r="V628" s="627"/>
      <c r="W628" s="627"/>
      <c r="X628" s="627">
        <v>950</v>
      </c>
      <c r="Y628" s="627"/>
      <c r="Z628" s="627"/>
      <c r="AA628" s="625"/>
      <c r="AB628" s="625"/>
      <c r="AC628" s="625"/>
      <c r="AD628" s="625"/>
      <c r="AE628" s="625"/>
      <c r="AF628" s="625"/>
      <c r="AG628" s="625"/>
      <c r="AH628" s="613">
        <v>2010</v>
      </c>
      <c r="AI628" s="613"/>
      <c r="AJ628" s="613"/>
      <c r="AK628" s="613"/>
      <c r="AL628" s="613"/>
      <c r="AM628" s="613"/>
      <c r="AN628" s="613"/>
      <c r="AO628" s="614">
        <v>6600</v>
      </c>
      <c r="AP628" s="614"/>
      <c r="AQ628" s="170"/>
    </row>
    <row r="629" spans="1:43" s="225" customFormat="1" ht="24" hidden="1" customHeight="1" x14ac:dyDescent="0.15">
      <c r="A629" s="621" t="s">
        <v>192</v>
      </c>
      <c r="B629" s="147"/>
      <c r="C629" s="625" t="s">
        <v>6260</v>
      </c>
      <c r="D629" s="625" t="s">
        <v>1494</v>
      </c>
      <c r="E629" s="625" t="s">
        <v>6260</v>
      </c>
      <c r="F629" s="625" t="s">
        <v>10559</v>
      </c>
      <c r="G629" s="626">
        <v>12539</v>
      </c>
      <c r="H629" s="626">
        <v>2068</v>
      </c>
      <c r="I629" s="626">
        <v>7254</v>
      </c>
      <c r="J629" s="626" t="s">
        <v>1295</v>
      </c>
      <c r="K629" s="626" t="s">
        <v>3140</v>
      </c>
      <c r="L629" s="626"/>
      <c r="M629" s="626"/>
      <c r="N629" s="626">
        <v>3200</v>
      </c>
      <c r="O629" s="626">
        <v>1260</v>
      </c>
      <c r="P629" s="626" t="s">
        <v>1495</v>
      </c>
      <c r="Q629" s="625" t="s">
        <v>6465</v>
      </c>
      <c r="R629" s="626">
        <v>1508</v>
      </c>
      <c r="S629" s="626" t="s">
        <v>1497</v>
      </c>
      <c r="T629" s="626">
        <v>432</v>
      </c>
      <c r="U629" s="627">
        <v>1035</v>
      </c>
      <c r="V629" s="627"/>
      <c r="W629" s="627">
        <v>3000</v>
      </c>
      <c r="X629" s="627"/>
      <c r="Y629" s="627"/>
      <c r="Z629" s="627"/>
      <c r="AA629" s="625" t="s">
        <v>6466</v>
      </c>
      <c r="AB629" s="625"/>
      <c r="AC629" s="625"/>
      <c r="AD629" s="625"/>
      <c r="AE629" s="625"/>
      <c r="AF629" s="625"/>
      <c r="AG629" s="625"/>
      <c r="AH629" s="613">
        <v>1991</v>
      </c>
      <c r="AI629" s="613"/>
      <c r="AJ629" s="613"/>
      <c r="AK629" s="613"/>
      <c r="AL629" s="613"/>
      <c r="AM629" s="613"/>
      <c r="AN629" s="613"/>
      <c r="AO629" s="614">
        <v>4035</v>
      </c>
      <c r="AP629" s="614"/>
      <c r="AQ629" s="170"/>
    </row>
    <row r="630" spans="1:43" s="225" customFormat="1" ht="24" hidden="1" customHeight="1" x14ac:dyDescent="0.15">
      <c r="A630" s="621"/>
      <c r="B630" s="147"/>
      <c r="C630" s="625" t="s">
        <v>10559</v>
      </c>
      <c r="D630" s="625" t="s">
        <v>16319</v>
      </c>
      <c r="E630" s="625" t="s">
        <v>10559</v>
      </c>
      <c r="F630" s="625" t="s">
        <v>10559</v>
      </c>
      <c r="G630" s="626">
        <v>15619</v>
      </c>
      <c r="H630" s="626"/>
      <c r="I630" s="626">
        <v>3455.22</v>
      </c>
      <c r="J630" s="626"/>
      <c r="K630" s="626"/>
      <c r="L630" s="626"/>
      <c r="M630" s="626"/>
      <c r="N630" s="626"/>
      <c r="O630" s="626"/>
      <c r="P630" s="626"/>
      <c r="Q630" s="625"/>
      <c r="R630" s="626">
        <v>613.75</v>
      </c>
      <c r="S630" s="626" t="s">
        <v>1497</v>
      </c>
      <c r="T630" s="626">
        <v>335.96</v>
      </c>
      <c r="U630" s="627"/>
      <c r="V630" s="627"/>
      <c r="W630" s="627"/>
      <c r="X630" s="627"/>
      <c r="Y630" s="627"/>
      <c r="Z630" s="627"/>
      <c r="AA630" s="625" t="s">
        <v>16320</v>
      </c>
      <c r="AB630" s="625"/>
      <c r="AC630" s="625"/>
      <c r="AD630" s="625"/>
      <c r="AE630" s="625"/>
      <c r="AF630" s="625"/>
      <c r="AG630" s="625"/>
      <c r="AH630" s="613">
        <v>2021</v>
      </c>
      <c r="AI630" s="613"/>
      <c r="AJ630" s="613"/>
      <c r="AK630" s="613"/>
      <c r="AL630" s="613"/>
      <c r="AM630" s="613"/>
      <c r="AN630" s="613"/>
      <c r="AO630" s="614">
        <v>5000</v>
      </c>
      <c r="AP630" s="614"/>
      <c r="AQ630" s="170"/>
    </row>
    <row r="631" spans="1:43" s="225" customFormat="1" ht="24" hidden="1" customHeight="1" x14ac:dyDescent="0.15">
      <c r="A631" s="621"/>
      <c r="B631" s="147"/>
      <c r="C631" s="625" t="s">
        <v>6260</v>
      </c>
      <c r="D631" s="625" t="s">
        <v>15029</v>
      </c>
      <c r="E631" s="625" t="s">
        <v>6260</v>
      </c>
      <c r="F631" s="625" t="s">
        <v>17496</v>
      </c>
      <c r="G631" s="626">
        <v>5916</v>
      </c>
      <c r="H631" s="626">
        <v>2271.29</v>
      </c>
      <c r="I631" s="626">
        <v>3592.49</v>
      </c>
      <c r="J631" s="626"/>
      <c r="K631" s="626"/>
      <c r="L631" s="626"/>
      <c r="M631" s="626"/>
      <c r="N631" s="626"/>
      <c r="O631" s="626">
        <v>1331.25</v>
      </c>
      <c r="P631" s="626" t="s">
        <v>15030</v>
      </c>
      <c r="Q631" s="625" t="s">
        <v>3701</v>
      </c>
      <c r="R631" s="626"/>
      <c r="S631" s="626"/>
      <c r="T631" s="626">
        <v>56.16</v>
      </c>
      <c r="U631" s="627"/>
      <c r="V631" s="627"/>
      <c r="W631" s="627"/>
      <c r="X631" s="627"/>
      <c r="Y631" s="627"/>
      <c r="Z631" s="627"/>
      <c r="AA631" s="625" t="s">
        <v>15031</v>
      </c>
      <c r="AB631" s="625"/>
      <c r="AC631" s="625"/>
      <c r="AD631" s="625"/>
      <c r="AE631" s="625"/>
      <c r="AF631" s="625"/>
      <c r="AG631" s="625"/>
      <c r="AH631" s="613">
        <v>2019</v>
      </c>
      <c r="AI631" s="613"/>
      <c r="AJ631" s="613"/>
      <c r="AK631" s="613"/>
      <c r="AL631" s="613"/>
      <c r="AM631" s="613"/>
      <c r="AN631" s="613"/>
      <c r="AO631" s="614">
        <v>10000</v>
      </c>
      <c r="AP631" s="614"/>
      <c r="AQ631" s="170"/>
    </row>
    <row r="632" spans="1:43" s="225" customFormat="1" ht="24" hidden="1" customHeight="1" x14ac:dyDescent="0.15">
      <c r="A632" s="621"/>
      <c r="B632" s="147"/>
      <c r="C632" s="625" t="s">
        <v>6265</v>
      </c>
      <c r="D632" s="625" t="s">
        <v>2972</v>
      </c>
      <c r="E632" s="625" t="s">
        <v>6265</v>
      </c>
      <c r="F632" s="625" t="s">
        <v>6467</v>
      </c>
      <c r="G632" s="626">
        <v>4185</v>
      </c>
      <c r="H632" s="626">
        <v>1478</v>
      </c>
      <c r="I632" s="626">
        <v>2194</v>
      </c>
      <c r="J632" s="626"/>
      <c r="K632" s="626"/>
      <c r="L632" s="626"/>
      <c r="M632" s="626"/>
      <c r="N632" s="626">
        <v>1044</v>
      </c>
      <c r="O632" s="626">
        <v>827</v>
      </c>
      <c r="P632" s="626" t="s">
        <v>6468</v>
      </c>
      <c r="Q632" s="625" t="s">
        <v>6469</v>
      </c>
      <c r="R632" s="626"/>
      <c r="S632" s="626"/>
      <c r="T632" s="626">
        <v>217</v>
      </c>
      <c r="U632" s="627"/>
      <c r="V632" s="627"/>
      <c r="W632" s="627"/>
      <c r="X632" s="627"/>
      <c r="Y632" s="627"/>
      <c r="Z632" s="627"/>
      <c r="AA632" s="625" t="s">
        <v>6470</v>
      </c>
      <c r="AB632" s="625"/>
      <c r="AC632" s="625"/>
      <c r="AD632" s="625"/>
      <c r="AE632" s="625"/>
      <c r="AF632" s="625"/>
      <c r="AG632" s="625"/>
      <c r="AH632" s="613">
        <v>2006</v>
      </c>
      <c r="AI632" s="613"/>
      <c r="AJ632" s="613"/>
      <c r="AK632" s="613"/>
      <c r="AL632" s="613"/>
      <c r="AM632" s="613"/>
      <c r="AN632" s="613"/>
      <c r="AO632" s="614">
        <v>3320</v>
      </c>
      <c r="AP632" s="614"/>
      <c r="AQ632" s="170"/>
    </row>
    <row r="633" spans="1:43" s="225" customFormat="1" ht="24" hidden="1" customHeight="1" x14ac:dyDescent="0.15">
      <c r="A633" s="621"/>
      <c r="B633" s="147"/>
      <c r="C633" s="625" t="s">
        <v>6265</v>
      </c>
      <c r="D633" s="625" t="s">
        <v>1995</v>
      </c>
      <c r="E633" s="625" t="s">
        <v>6265</v>
      </c>
      <c r="F633" s="625" t="s">
        <v>6265</v>
      </c>
      <c r="G633" s="626">
        <v>9830</v>
      </c>
      <c r="H633" s="626">
        <v>5842</v>
      </c>
      <c r="I633" s="626">
        <v>11511</v>
      </c>
      <c r="J633" s="626"/>
      <c r="K633" s="626"/>
      <c r="L633" s="626"/>
      <c r="M633" s="626"/>
      <c r="N633" s="626">
        <v>1682</v>
      </c>
      <c r="O633" s="626">
        <v>676</v>
      </c>
      <c r="P633" s="626" t="s">
        <v>6471</v>
      </c>
      <c r="Q633" s="625" t="s">
        <v>1253</v>
      </c>
      <c r="R633" s="626">
        <v>853</v>
      </c>
      <c r="S633" s="626" t="s">
        <v>1662</v>
      </c>
      <c r="T633" s="626">
        <v>153</v>
      </c>
      <c r="U633" s="627"/>
      <c r="V633" s="627"/>
      <c r="W633" s="627"/>
      <c r="X633" s="627"/>
      <c r="Y633" s="627"/>
      <c r="Z633" s="627"/>
      <c r="AA633" s="625" t="s">
        <v>6472</v>
      </c>
      <c r="AB633" s="625"/>
      <c r="AC633" s="625"/>
      <c r="AD633" s="625"/>
      <c r="AE633" s="625"/>
      <c r="AF633" s="625"/>
      <c r="AG633" s="625"/>
      <c r="AH633" s="613">
        <v>2011</v>
      </c>
      <c r="AI633" s="613"/>
      <c r="AJ633" s="613"/>
      <c r="AK633" s="613"/>
      <c r="AL633" s="613"/>
      <c r="AM633" s="613"/>
      <c r="AN633" s="613"/>
      <c r="AO633" s="614">
        <v>18000</v>
      </c>
      <c r="AP633" s="614"/>
      <c r="AQ633" s="170"/>
    </row>
    <row r="634" spans="1:43" s="225" customFormat="1" ht="24" hidden="1" customHeight="1" x14ac:dyDescent="0.15">
      <c r="A634" s="621"/>
      <c r="B634" s="147"/>
      <c r="C634" s="625" t="s">
        <v>6268</v>
      </c>
      <c r="D634" s="625" t="s">
        <v>6473</v>
      </c>
      <c r="E634" s="625" t="s">
        <v>6268</v>
      </c>
      <c r="F634" s="625" t="s">
        <v>6474</v>
      </c>
      <c r="G634" s="626">
        <v>8692</v>
      </c>
      <c r="H634" s="626">
        <v>1143</v>
      </c>
      <c r="I634" s="626">
        <v>2377</v>
      </c>
      <c r="J634" s="626"/>
      <c r="K634" s="626"/>
      <c r="L634" s="626"/>
      <c r="M634" s="626"/>
      <c r="N634" s="626">
        <v>1044</v>
      </c>
      <c r="O634" s="626">
        <v>827</v>
      </c>
      <c r="P634" s="626" t="s">
        <v>6468</v>
      </c>
      <c r="Q634" s="625" t="s">
        <v>2974</v>
      </c>
      <c r="R634" s="626">
        <v>706</v>
      </c>
      <c r="S634" s="626"/>
      <c r="T634" s="626">
        <v>217</v>
      </c>
      <c r="U634" s="627"/>
      <c r="V634" s="627"/>
      <c r="W634" s="627"/>
      <c r="X634" s="627"/>
      <c r="Y634" s="627"/>
      <c r="Z634" s="627"/>
      <c r="AA634" s="625" t="s">
        <v>6475</v>
      </c>
      <c r="AB634" s="625"/>
      <c r="AC634" s="625"/>
      <c r="AD634" s="625"/>
      <c r="AE634" s="625"/>
      <c r="AF634" s="625"/>
      <c r="AG634" s="625"/>
      <c r="AH634" s="613">
        <v>2007</v>
      </c>
      <c r="AI634" s="613"/>
      <c r="AJ634" s="613"/>
      <c r="AK634" s="613"/>
      <c r="AL634" s="613"/>
      <c r="AM634" s="613"/>
      <c r="AN634" s="613"/>
      <c r="AO634" s="614">
        <v>8554</v>
      </c>
      <c r="AP634" s="614"/>
      <c r="AQ634" s="170"/>
    </row>
    <row r="635" spans="1:43" s="225" customFormat="1" ht="24" hidden="1" customHeight="1" x14ac:dyDescent="0.15">
      <c r="A635" s="621"/>
      <c r="B635" s="147"/>
      <c r="C635" s="625" t="s">
        <v>6272</v>
      </c>
      <c r="D635" s="625" t="s">
        <v>15032</v>
      </c>
      <c r="E635" s="625" t="s">
        <v>6272</v>
      </c>
      <c r="F635" s="625" t="s">
        <v>6272</v>
      </c>
      <c r="G635" s="626">
        <v>1273</v>
      </c>
      <c r="H635" s="626">
        <v>654.46</v>
      </c>
      <c r="I635" s="626">
        <v>639.70000000000005</v>
      </c>
      <c r="J635" s="626"/>
      <c r="K635" s="626"/>
      <c r="L635" s="626"/>
      <c r="M635" s="626"/>
      <c r="N635" s="626">
        <v>422.4</v>
      </c>
      <c r="O635" s="626">
        <v>422.4</v>
      </c>
      <c r="P635" s="626" t="s">
        <v>10815</v>
      </c>
      <c r="Q635" s="625" t="s">
        <v>10816</v>
      </c>
      <c r="R635" s="626"/>
      <c r="S635" s="626"/>
      <c r="T635" s="626"/>
      <c r="U635" s="627"/>
      <c r="V635" s="627"/>
      <c r="W635" s="627"/>
      <c r="X635" s="627"/>
      <c r="Y635" s="627"/>
      <c r="Z635" s="627"/>
      <c r="AA635" s="625"/>
      <c r="AB635" s="625"/>
      <c r="AC635" s="625"/>
      <c r="AD635" s="625"/>
      <c r="AE635" s="625"/>
      <c r="AF635" s="625"/>
      <c r="AG635" s="625"/>
      <c r="AH635" s="613">
        <v>2017</v>
      </c>
      <c r="AI635" s="613"/>
      <c r="AJ635" s="613"/>
      <c r="AK635" s="613"/>
      <c r="AL635" s="613"/>
      <c r="AM635" s="613"/>
      <c r="AN635" s="613"/>
      <c r="AO635" s="614">
        <v>1000</v>
      </c>
      <c r="AP635" s="614"/>
      <c r="AQ635" s="170"/>
    </row>
    <row r="636" spans="1:43" s="225" customFormat="1" ht="24" hidden="1" customHeight="1" x14ac:dyDescent="0.15">
      <c r="A636" s="621"/>
      <c r="B636" s="147"/>
      <c r="C636" s="625" t="s">
        <v>6342</v>
      </c>
      <c r="D636" s="625" t="s">
        <v>6476</v>
      </c>
      <c r="E636" s="625" t="s">
        <v>6342</v>
      </c>
      <c r="F636" s="625" t="s">
        <v>6342</v>
      </c>
      <c r="G636" s="626">
        <v>5585</v>
      </c>
      <c r="H636" s="626">
        <v>2089</v>
      </c>
      <c r="I636" s="626">
        <v>2630</v>
      </c>
      <c r="J636" s="626"/>
      <c r="K636" s="626"/>
      <c r="L636" s="626"/>
      <c r="M636" s="626"/>
      <c r="N636" s="626"/>
      <c r="O636" s="626">
        <v>1996</v>
      </c>
      <c r="P636" s="626" t="s">
        <v>6477</v>
      </c>
      <c r="Q636" s="625" t="s">
        <v>6478</v>
      </c>
      <c r="R636" s="626"/>
      <c r="S636" s="626"/>
      <c r="T636" s="626"/>
      <c r="U636" s="627"/>
      <c r="V636" s="627"/>
      <c r="W636" s="627"/>
      <c r="X636" s="627"/>
      <c r="Y636" s="627"/>
      <c r="Z636" s="627"/>
      <c r="AA636" s="625"/>
      <c r="AB636" s="625"/>
      <c r="AC636" s="625"/>
      <c r="AD636" s="625"/>
      <c r="AE636" s="625"/>
      <c r="AF636" s="625"/>
      <c r="AG636" s="625"/>
      <c r="AH636" s="613">
        <v>2009</v>
      </c>
      <c r="AI636" s="613"/>
      <c r="AJ636" s="613"/>
      <c r="AK636" s="613"/>
      <c r="AL636" s="613"/>
      <c r="AM636" s="613"/>
      <c r="AN636" s="613"/>
      <c r="AO636" s="614">
        <v>4600</v>
      </c>
      <c r="AP636" s="614"/>
      <c r="AQ636" s="170"/>
    </row>
    <row r="637" spans="1:43" s="225" customFormat="1" ht="24" hidden="1" customHeight="1" x14ac:dyDescent="0.15">
      <c r="A637" s="621">
        <v>2</v>
      </c>
      <c r="B637" s="147"/>
      <c r="C637" s="625" t="s">
        <v>6281</v>
      </c>
      <c r="D637" s="625" t="s">
        <v>15033</v>
      </c>
      <c r="E637" s="625" t="s">
        <v>6281</v>
      </c>
      <c r="F637" s="625" t="s">
        <v>16315</v>
      </c>
      <c r="G637" s="626">
        <v>13113</v>
      </c>
      <c r="H637" s="626">
        <v>855.91</v>
      </c>
      <c r="I637" s="626">
        <v>991.02</v>
      </c>
      <c r="J637" s="626" t="s">
        <v>486</v>
      </c>
      <c r="K637" s="626" t="s">
        <v>487</v>
      </c>
      <c r="L637" s="626"/>
      <c r="M637" s="626"/>
      <c r="N637" s="626">
        <v>856</v>
      </c>
      <c r="O637" s="626">
        <v>855.91</v>
      </c>
      <c r="P637" s="626" t="s">
        <v>6479</v>
      </c>
      <c r="Q637" s="625" t="s">
        <v>3981</v>
      </c>
      <c r="R637" s="626"/>
      <c r="S637" s="626"/>
      <c r="T637" s="626"/>
      <c r="U637" s="627">
        <v>13500</v>
      </c>
      <c r="V637" s="627"/>
      <c r="W637" s="627"/>
      <c r="X637" s="627">
        <v>1500</v>
      </c>
      <c r="Y637" s="627"/>
      <c r="Z637" s="627"/>
      <c r="AA637" s="625" t="s">
        <v>4100</v>
      </c>
      <c r="AB637" s="625"/>
      <c r="AC637" s="625"/>
      <c r="AD637" s="625"/>
      <c r="AE637" s="625"/>
      <c r="AF637" s="625"/>
      <c r="AG637" s="625"/>
      <c r="AH637" s="613">
        <v>2008</v>
      </c>
      <c r="AI637" s="613"/>
      <c r="AJ637" s="613"/>
      <c r="AK637" s="613"/>
      <c r="AL637" s="613"/>
      <c r="AM637" s="613"/>
      <c r="AN637" s="613"/>
      <c r="AO637" s="614">
        <v>1300</v>
      </c>
      <c r="AP637" s="614"/>
      <c r="AQ637" s="170"/>
    </row>
    <row r="638" spans="1:43" s="225" customFormat="1" ht="24" hidden="1" customHeight="1" x14ac:dyDescent="0.15">
      <c r="A638" s="621"/>
      <c r="B638" s="147"/>
      <c r="C638" s="625" t="s">
        <v>6281</v>
      </c>
      <c r="D638" s="625" t="s">
        <v>1995</v>
      </c>
      <c r="E638" s="625" t="s">
        <v>6281</v>
      </c>
      <c r="F638" s="625" t="s">
        <v>16315</v>
      </c>
      <c r="G638" s="626">
        <v>6330</v>
      </c>
      <c r="H638" s="626">
        <v>2306</v>
      </c>
      <c r="I638" s="626">
        <v>2306</v>
      </c>
      <c r="J638" s="626"/>
      <c r="K638" s="626"/>
      <c r="L638" s="626"/>
      <c r="M638" s="626"/>
      <c r="N638" s="626">
        <v>2306</v>
      </c>
      <c r="O638" s="626">
        <v>2306</v>
      </c>
      <c r="P638" s="626" t="s">
        <v>6479</v>
      </c>
      <c r="Q638" s="625" t="s">
        <v>6480</v>
      </c>
      <c r="R638" s="626"/>
      <c r="S638" s="626"/>
      <c r="T638" s="626"/>
      <c r="U638" s="627"/>
      <c r="V638" s="627"/>
      <c r="W638" s="627"/>
      <c r="X638" s="627"/>
      <c r="Y638" s="627"/>
      <c r="Z638" s="627"/>
      <c r="AA638" s="625" t="s">
        <v>4100</v>
      </c>
      <c r="AB638" s="625"/>
      <c r="AC638" s="625"/>
      <c r="AD638" s="625"/>
      <c r="AE638" s="625"/>
      <c r="AF638" s="625"/>
      <c r="AG638" s="625"/>
      <c r="AH638" s="613">
        <v>2014</v>
      </c>
      <c r="AI638" s="613"/>
      <c r="AJ638" s="613"/>
      <c r="AK638" s="613"/>
      <c r="AL638" s="613"/>
      <c r="AM638" s="613"/>
      <c r="AN638" s="613"/>
      <c r="AO638" s="614">
        <v>5000</v>
      </c>
      <c r="AP638" s="614"/>
      <c r="AQ638" s="170"/>
    </row>
    <row r="639" spans="1:43" s="225" customFormat="1" ht="24" hidden="1" customHeight="1" x14ac:dyDescent="0.15">
      <c r="A639" s="621"/>
      <c r="B639" s="147"/>
      <c r="C639" s="625" t="s">
        <v>6281</v>
      </c>
      <c r="D639" s="625" t="s">
        <v>17497</v>
      </c>
      <c r="E639" s="625" t="s">
        <v>16315</v>
      </c>
      <c r="F639" s="625" t="s">
        <v>16315</v>
      </c>
      <c r="G639" s="626">
        <v>6080</v>
      </c>
      <c r="H639" s="626">
        <v>754</v>
      </c>
      <c r="I639" s="626">
        <v>854</v>
      </c>
      <c r="J639" s="626"/>
      <c r="K639" s="626"/>
      <c r="L639" s="626"/>
      <c r="M639" s="626"/>
      <c r="N639" s="626">
        <v>540</v>
      </c>
      <c r="O639" s="626">
        <v>540</v>
      </c>
      <c r="P639" s="626" t="s">
        <v>17498</v>
      </c>
      <c r="Q639" s="625" t="s">
        <v>16081</v>
      </c>
      <c r="R639" s="626"/>
      <c r="S639" s="626"/>
      <c r="T639" s="626"/>
      <c r="U639" s="627"/>
      <c r="V639" s="627"/>
      <c r="W639" s="627"/>
      <c r="X639" s="627"/>
      <c r="Y639" s="627"/>
      <c r="Z639" s="627"/>
      <c r="AA639" s="625" t="s">
        <v>17290</v>
      </c>
      <c r="AB639" s="625"/>
      <c r="AC639" s="625"/>
      <c r="AD639" s="625"/>
      <c r="AE639" s="625"/>
      <c r="AF639" s="625"/>
      <c r="AG639" s="625"/>
      <c r="AH639" s="613">
        <v>2022</v>
      </c>
      <c r="AI639" s="613"/>
      <c r="AJ639" s="613"/>
      <c r="AK639" s="613"/>
      <c r="AL639" s="613"/>
      <c r="AM639" s="613"/>
      <c r="AN639" s="613"/>
      <c r="AO639" s="614">
        <v>2378</v>
      </c>
      <c r="AP639" s="614"/>
      <c r="AQ639" s="170"/>
    </row>
    <row r="640" spans="1:43" s="225" customFormat="1" ht="24" hidden="1" customHeight="1" x14ac:dyDescent="0.15">
      <c r="A640" s="621"/>
      <c r="B640" s="147"/>
      <c r="C640" s="625" t="s">
        <v>16346</v>
      </c>
      <c r="D640" s="625" t="s">
        <v>17499</v>
      </c>
      <c r="E640" s="625" t="s">
        <v>16346</v>
      </c>
      <c r="F640" s="625" t="s">
        <v>16346</v>
      </c>
      <c r="G640" s="626">
        <v>4234</v>
      </c>
      <c r="H640" s="626">
        <v>875</v>
      </c>
      <c r="I640" s="626">
        <v>857</v>
      </c>
      <c r="J640" s="626"/>
      <c r="K640" s="626"/>
      <c r="L640" s="626"/>
      <c r="M640" s="626"/>
      <c r="N640" s="626">
        <v>489</v>
      </c>
      <c r="O640" s="626">
        <v>322</v>
      </c>
      <c r="P640" s="626" t="s">
        <v>17500</v>
      </c>
      <c r="Q640" s="625" t="s">
        <v>16246</v>
      </c>
      <c r="R640" s="626"/>
      <c r="S640" s="626"/>
      <c r="T640" s="626">
        <v>167</v>
      </c>
      <c r="U640" s="627"/>
      <c r="V640" s="627"/>
      <c r="W640" s="627"/>
      <c r="X640" s="627"/>
      <c r="Y640" s="627"/>
      <c r="Z640" s="627"/>
      <c r="AA640" s="625" t="s">
        <v>17501</v>
      </c>
      <c r="AB640" s="625"/>
      <c r="AC640" s="625"/>
      <c r="AD640" s="625"/>
      <c r="AE640" s="625"/>
      <c r="AF640" s="625"/>
      <c r="AG640" s="625"/>
      <c r="AH640" s="613">
        <v>2022</v>
      </c>
      <c r="AI640" s="613"/>
      <c r="AJ640" s="613"/>
      <c r="AK640" s="613"/>
      <c r="AL640" s="613"/>
      <c r="AM640" s="613"/>
      <c r="AN640" s="613"/>
      <c r="AO640" s="614">
        <v>2738</v>
      </c>
      <c r="AP640" s="614"/>
      <c r="AQ640" s="170"/>
    </row>
    <row r="641" spans="1:43" s="225" customFormat="1" ht="24" hidden="1" customHeight="1" x14ac:dyDescent="0.15">
      <c r="A641" s="621"/>
      <c r="B641" s="147"/>
      <c r="C641" s="625" t="s">
        <v>6303</v>
      </c>
      <c r="D641" s="625" t="s">
        <v>6481</v>
      </c>
      <c r="E641" s="625" t="s">
        <v>6303</v>
      </c>
      <c r="F641" s="625" t="s">
        <v>6303</v>
      </c>
      <c r="G641" s="626">
        <v>136977</v>
      </c>
      <c r="H641" s="626">
        <v>7242</v>
      </c>
      <c r="I641" s="626">
        <v>7242</v>
      </c>
      <c r="J641" s="626" t="s">
        <v>1277</v>
      </c>
      <c r="K641" s="626" t="s">
        <v>487</v>
      </c>
      <c r="L641" s="626"/>
      <c r="M641" s="626"/>
      <c r="N641" s="626">
        <v>6260</v>
      </c>
      <c r="O641" s="626">
        <v>4618</v>
      </c>
      <c r="P641" s="626" t="s">
        <v>6482</v>
      </c>
      <c r="Q641" s="625" t="s">
        <v>2974</v>
      </c>
      <c r="R641" s="626">
        <v>1576</v>
      </c>
      <c r="S641" s="626" t="s">
        <v>1484</v>
      </c>
      <c r="T641" s="626">
        <v>66</v>
      </c>
      <c r="U641" s="627">
        <v>3600</v>
      </c>
      <c r="V641" s="627"/>
      <c r="W641" s="627"/>
      <c r="X641" s="627">
        <v>3000</v>
      </c>
      <c r="Y641" s="627"/>
      <c r="Z641" s="627"/>
      <c r="AA641" s="625" t="s">
        <v>6483</v>
      </c>
      <c r="AB641" s="625"/>
      <c r="AC641" s="625"/>
      <c r="AD641" s="625"/>
      <c r="AE641" s="625"/>
      <c r="AF641" s="625"/>
      <c r="AG641" s="625"/>
      <c r="AH641" s="613">
        <v>2002</v>
      </c>
      <c r="AI641" s="613"/>
      <c r="AJ641" s="613"/>
      <c r="AK641" s="613"/>
      <c r="AL641" s="613"/>
      <c r="AM641" s="613"/>
      <c r="AN641" s="613"/>
      <c r="AO641" s="614">
        <v>6600</v>
      </c>
      <c r="AP641" s="614"/>
      <c r="AQ641" s="170"/>
    </row>
    <row r="642" spans="1:43" s="225" customFormat="1" ht="24" hidden="1" customHeight="1" x14ac:dyDescent="0.15">
      <c r="A642" s="621"/>
      <c r="B642" s="147"/>
      <c r="C642" s="625" t="s">
        <v>6303</v>
      </c>
      <c r="D642" s="625" t="s">
        <v>14027</v>
      </c>
      <c r="E642" s="625" t="s">
        <v>6303</v>
      </c>
      <c r="F642" s="625" t="s">
        <v>6303</v>
      </c>
      <c r="G642" s="626">
        <v>105456</v>
      </c>
      <c r="H642" s="626">
        <v>2028</v>
      </c>
      <c r="I642" s="626">
        <v>2665</v>
      </c>
      <c r="J642" s="626"/>
      <c r="K642" s="626"/>
      <c r="L642" s="626"/>
      <c r="M642" s="626"/>
      <c r="N642" s="626">
        <v>2028</v>
      </c>
      <c r="O642" s="626">
        <v>2028</v>
      </c>
      <c r="P642" s="626" t="s">
        <v>14028</v>
      </c>
      <c r="Q642" s="625" t="s">
        <v>14029</v>
      </c>
      <c r="R642" s="626"/>
      <c r="S642" s="626"/>
      <c r="T642" s="626"/>
      <c r="U642" s="627"/>
      <c r="V642" s="627"/>
      <c r="W642" s="627"/>
      <c r="X642" s="627"/>
      <c r="Y642" s="627"/>
      <c r="Z642" s="627"/>
      <c r="AA642" s="625"/>
      <c r="AB642" s="625"/>
      <c r="AC642" s="625"/>
      <c r="AD642" s="625"/>
      <c r="AE642" s="625"/>
      <c r="AF642" s="625"/>
      <c r="AG642" s="625"/>
      <c r="AH642" s="613">
        <v>2017</v>
      </c>
      <c r="AI642" s="613"/>
      <c r="AJ642" s="613"/>
      <c r="AK642" s="613"/>
      <c r="AL642" s="613"/>
      <c r="AM642" s="613"/>
      <c r="AN642" s="613"/>
      <c r="AO642" s="614">
        <v>5049</v>
      </c>
      <c r="AP642" s="614"/>
      <c r="AQ642" s="170"/>
    </row>
    <row r="643" spans="1:43" s="225" customFormat="1" ht="24" hidden="1" customHeight="1" x14ac:dyDescent="0.15">
      <c r="A643" s="621"/>
      <c r="B643" s="147"/>
      <c r="C643" s="625" t="s">
        <v>6303</v>
      </c>
      <c r="D643" s="625" t="s">
        <v>6484</v>
      </c>
      <c r="E643" s="625" t="s">
        <v>6303</v>
      </c>
      <c r="F643" s="625" t="s">
        <v>6303</v>
      </c>
      <c r="G643" s="626">
        <v>106790</v>
      </c>
      <c r="H643" s="626">
        <v>462</v>
      </c>
      <c r="I643" s="626">
        <v>924</v>
      </c>
      <c r="J643" s="626"/>
      <c r="K643" s="626"/>
      <c r="L643" s="626"/>
      <c r="M643" s="626"/>
      <c r="N643" s="626">
        <v>462</v>
      </c>
      <c r="O643" s="626">
        <v>462</v>
      </c>
      <c r="P643" s="626" t="s">
        <v>6485</v>
      </c>
      <c r="Q643" s="625" t="s">
        <v>6486</v>
      </c>
      <c r="R643" s="626"/>
      <c r="S643" s="626"/>
      <c r="T643" s="626"/>
      <c r="U643" s="627"/>
      <c r="V643" s="627"/>
      <c r="W643" s="627"/>
      <c r="X643" s="627"/>
      <c r="Y643" s="627"/>
      <c r="Z643" s="627"/>
      <c r="AA643" s="625" t="s">
        <v>6487</v>
      </c>
      <c r="AB643" s="625"/>
      <c r="AC643" s="625"/>
      <c r="AD643" s="625"/>
      <c r="AE643" s="625"/>
      <c r="AF643" s="625"/>
      <c r="AG643" s="625"/>
      <c r="AH643" s="613">
        <v>2012</v>
      </c>
      <c r="AI643" s="613"/>
      <c r="AJ643" s="613"/>
      <c r="AK643" s="613"/>
      <c r="AL643" s="613"/>
      <c r="AM643" s="613"/>
      <c r="AN643" s="613"/>
      <c r="AO643" s="614">
        <v>2000</v>
      </c>
      <c r="AP643" s="614"/>
      <c r="AQ643" s="170"/>
    </row>
    <row r="644" spans="1:43" s="225" customFormat="1" ht="24" hidden="1" customHeight="1" x14ac:dyDescent="0.15">
      <c r="A644" s="621"/>
      <c r="B644" s="147"/>
      <c r="C644" s="625" t="s">
        <v>6303</v>
      </c>
      <c r="D644" s="625" t="s">
        <v>6488</v>
      </c>
      <c r="E644" s="625" t="s">
        <v>6303</v>
      </c>
      <c r="F644" s="625" t="s">
        <v>6303</v>
      </c>
      <c r="G644" s="626">
        <v>2448</v>
      </c>
      <c r="H644" s="626">
        <v>579.48</v>
      </c>
      <c r="I644" s="626">
        <v>749</v>
      </c>
      <c r="J644" s="626" t="s">
        <v>1277</v>
      </c>
      <c r="K644" s="626" t="s">
        <v>487</v>
      </c>
      <c r="L644" s="626"/>
      <c r="M644" s="626"/>
      <c r="N644" s="626">
        <v>562</v>
      </c>
      <c r="O644" s="626">
        <v>562</v>
      </c>
      <c r="P644" s="626" t="s">
        <v>6489</v>
      </c>
      <c r="Q644" s="625" t="s">
        <v>3701</v>
      </c>
      <c r="R644" s="626"/>
      <c r="S644" s="626"/>
      <c r="T644" s="626"/>
      <c r="U644" s="627">
        <v>3600</v>
      </c>
      <c r="V644" s="627"/>
      <c r="W644" s="627"/>
      <c r="X644" s="627">
        <v>3000</v>
      </c>
      <c r="Y644" s="627"/>
      <c r="Z644" s="627"/>
      <c r="AA644" s="625" t="s">
        <v>6490</v>
      </c>
      <c r="AB644" s="625"/>
      <c r="AC644" s="625"/>
      <c r="AD644" s="625"/>
      <c r="AE644" s="625"/>
      <c r="AF644" s="625"/>
      <c r="AG644" s="625"/>
      <c r="AH644" s="613">
        <v>2010</v>
      </c>
      <c r="AI644" s="613"/>
      <c r="AJ644" s="613"/>
      <c r="AK644" s="613"/>
      <c r="AL644" s="613"/>
      <c r="AM644" s="613"/>
      <c r="AN644" s="613"/>
      <c r="AO644" s="614">
        <v>1028</v>
      </c>
      <c r="AP644" s="614"/>
      <c r="AQ644" s="170"/>
    </row>
    <row r="645" spans="1:43" s="225" customFormat="1" ht="24" hidden="1" customHeight="1" x14ac:dyDescent="0.15">
      <c r="A645" s="621">
        <v>3</v>
      </c>
      <c r="B645" s="147"/>
      <c r="C645" s="625" t="s">
        <v>210</v>
      </c>
      <c r="D645" s="625" t="s">
        <v>6491</v>
      </c>
      <c r="E645" s="625" t="s">
        <v>210</v>
      </c>
      <c r="F645" s="625" t="s">
        <v>16321</v>
      </c>
      <c r="G645" s="626">
        <v>3467</v>
      </c>
      <c r="H645" s="626">
        <v>660</v>
      </c>
      <c r="I645" s="626">
        <v>861</v>
      </c>
      <c r="J645" s="626"/>
      <c r="K645" s="626"/>
      <c r="L645" s="626"/>
      <c r="M645" s="626"/>
      <c r="N645" s="626">
        <v>300</v>
      </c>
      <c r="O645" s="626">
        <v>300</v>
      </c>
      <c r="P645" s="626" t="s">
        <v>6492</v>
      </c>
      <c r="Q645" s="625" t="s">
        <v>6011</v>
      </c>
      <c r="R645" s="626"/>
      <c r="S645" s="626"/>
      <c r="T645" s="626"/>
      <c r="U645" s="627"/>
      <c r="V645" s="627"/>
      <c r="W645" s="627"/>
      <c r="X645" s="627"/>
      <c r="Y645" s="627"/>
      <c r="Z645" s="627"/>
      <c r="AA645" s="625" t="s">
        <v>6493</v>
      </c>
      <c r="AB645" s="625"/>
      <c r="AC645" s="625"/>
      <c r="AD645" s="625"/>
      <c r="AE645" s="625"/>
      <c r="AF645" s="625"/>
      <c r="AG645" s="625"/>
      <c r="AH645" s="613">
        <v>2009</v>
      </c>
      <c r="AI645" s="613"/>
      <c r="AJ645" s="613"/>
      <c r="AK645" s="613"/>
      <c r="AL645" s="613"/>
      <c r="AM645" s="613"/>
      <c r="AN645" s="613"/>
      <c r="AO645" s="614">
        <v>1500</v>
      </c>
      <c r="AP645" s="614"/>
      <c r="AQ645" s="170"/>
    </row>
    <row r="646" spans="1:43" s="225" customFormat="1" ht="24" hidden="1" customHeight="1" x14ac:dyDescent="0.15">
      <c r="A646" s="715">
        <v>4</v>
      </c>
      <c r="B646" s="147"/>
      <c r="C646" s="625" t="s">
        <v>16321</v>
      </c>
      <c r="D646" s="625" t="s">
        <v>16322</v>
      </c>
      <c r="E646" s="625" t="s">
        <v>16321</v>
      </c>
      <c r="F646" s="625" t="s">
        <v>16321</v>
      </c>
      <c r="G646" s="626">
        <v>13250</v>
      </c>
      <c r="H646" s="626">
        <v>1060</v>
      </c>
      <c r="I646" s="626">
        <v>2150</v>
      </c>
      <c r="J646" s="626"/>
      <c r="K646" s="626"/>
      <c r="L646" s="626"/>
      <c r="M646" s="626"/>
      <c r="N646" s="626">
        <v>918</v>
      </c>
      <c r="O646" s="626">
        <v>918</v>
      </c>
      <c r="P646" s="626" t="s">
        <v>16323</v>
      </c>
      <c r="Q646" s="625" t="s">
        <v>16324</v>
      </c>
      <c r="R646" s="626"/>
      <c r="S646" s="626"/>
      <c r="T646" s="626"/>
      <c r="U646" s="627"/>
      <c r="V646" s="627"/>
      <c r="W646" s="627"/>
      <c r="X646" s="627"/>
      <c r="Y646" s="627"/>
      <c r="Z646" s="627"/>
      <c r="AA646" s="625" t="s">
        <v>16325</v>
      </c>
      <c r="AB646" s="625"/>
      <c r="AC646" s="625"/>
      <c r="AD646" s="625"/>
      <c r="AE646" s="625"/>
      <c r="AF646" s="625"/>
      <c r="AG646" s="625"/>
      <c r="AH646" s="613">
        <v>2021</v>
      </c>
      <c r="AI646" s="613"/>
      <c r="AJ646" s="613"/>
      <c r="AK646" s="613"/>
      <c r="AL646" s="613"/>
      <c r="AM646" s="613"/>
      <c r="AN646" s="613"/>
      <c r="AO646" s="614">
        <v>2600</v>
      </c>
      <c r="AP646" s="614"/>
      <c r="AQ646" s="170"/>
    </row>
    <row r="647" spans="1:43" s="225" customFormat="1" ht="24" hidden="1" customHeight="1" x14ac:dyDescent="0.15">
      <c r="A647" s="715"/>
      <c r="B647" s="147"/>
      <c r="C647" s="625" t="s">
        <v>6308</v>
      </c>
      <c r="D647" s="625" t="s">
        <v>6494</v>
      </c>
      <c r="E647" s="625" t="s">
        <v>6308</v>
      </c>
      <c r="F647" s="625" t="s">
        <v>6308</v>
      </c>
      <c r="G647" s="626">
        <v>12491</v>
      </c>
      <c r="H647" s="626">
        <v>2289</v>
      </c>
      <c r="I647" s="626">
        <v>4847</v>
      </c>
      <c r="J647" s="626"/>
      <c r="K647" s="626"/>
      <c r="L647" s="626"/>
      <c r="M647" s="626"/>
      <c r="N647" s="626">
        <v>1808</v>
      </c>
      <c r="O647" s="626">
        <v>760</v>
      </c>
      <c r="P647" s="626" t="s">
        <v>6495</v>
      </c>
      <c r="Q647" s="625" t="s">
        <v>10817</v>
      </c>
      <c r="R647" s="626">
        <v>851</v>
      </c>
      <c r="S647" s="626" t="s">
        <v>1484</v>
      </c>
      <c r="T647" s="626">
        <v>197</v>
      </c>
      <c r="U647" s="627"/>
      <c r="V647" s="627"/>
      <c r="W647" s="627"/>
      <c r="X647" s="627"/>
      <c r="Y647" s="627"/>
      <c r="Z647" s="627"/>
      <c r="AA647" s="625" t="s">
        <v>6496</v>
      </c>
      <c r="AB647" s="625"/>
      <c r="AC647" s="625"/>
      <c r="AD647" s="625"/>
      <c r="AE647" s="625"/>
      <c r="AF647" s="625"/>
      <c r="AG647" s="625"/>
      <c r="AH647" s="613">
        <v>2016</v>
      </c>
      <c r="AI647" s="613"/>
      <c r="AJ647" s="613"/>
      <c r="AK647" s="613"/>
      <c r="AL647" s="613"/>
      <c r="AM647" s="613"/>
      <c r="AN647" s="613"/>
      <c r="AO647" s="614">
        <v>11700</v>
      </c>
      <c r="AP647" s="614"/>
      <c r="AQ647" s="170"/>
    </row>
    <row r="648" spans="1:43" s="225" customFormat="1" ht="24" hidden="1" customHeight="1" x14ac:dyDescent="0.15">
      <c r="A648" s="715"/>
      <c r="B648" s="147"/>
      <c r="C648" s="625" t="s">
        <v>6308</v>
      </c>
      <c r="D648" s="625" t="s">
        <v>6497</v>
      </c>
      <c r="E648" s="625" t="s">
        <v>6308</v>
      </c>
      <c r="F648" s="625" t="s">
        <v>6308</v>
      </c>
      <c r="G648" s="626">
        <v>36742</v>
      </c>
      <c r="H648" s="626">
        <v>5195</v>
      </c>
      <c r="I648" s="626">
        <v>7470</v>
      </c>
      <c r="J648" s="626"/>
      <c r="K648" s="626"/>
      <c r="L648" s="626"/>
      <c r="M648" s="626"/>
      <c r="N648" s="626">
        <v>1235</v>
      </c>
      <c r="O648" s="626">
        <v>1235</v>
      </c>
      <c r="P648" s="626" t="s">
        <v>6498</v>
      </c>
      <c r="Q648" s="625" t="s">
        <v>6480</v>
      </c>
      <c r="R648" s="626"/>
      <c r="S648" s="626"/>
      <c r="T648" s="626"/>
      <c r="U648" s="627"/>
      <c r="V648" s="627"/>
      <c r="W648" s="627"/>
      <c r="X648" s="627"/>
      <c r="Y648" s="627"/>
      <c r="Z648" s="627"/>
      <c r="AA648" s="625" t="s">
        <v>6499</v>
      </c>
      <c r="AB648" s="625"/>
      <c r="AC648" s="625"/>
      <c r="AD648" s="625"/>
      <c r="AE648" s="625"/>
      <c r="AF648" s="625"/>
      <c r="AG648" s="625"/>
      <c r="AH648" s="613">
        <v>2016</v>
      </c>
      <c r="AI648" s="613"/>
      <c r="AJ648" s="613"/>
      <c r="AK648" s="613"/>
      <c r="AL648" s="613"/>
      <c r="AM648" s="613"/>
      <c r="AN648" s="613"/>
      <c r="AO648" s="614">
        <v>20200</v>
      </c>
      <c r="AP648" s="614"/>
      <c r="AQ648" s="170"/>
    </row>
    <row r="649" spans="1:43" s="225" customFormat="1" ht="24" hidden="1" customHeight="1" x14ac:dyDescent="0.15">
      <c r="A649" s="715"/>
      <c r="B649" s="147"/>
      <c r="C649" s="625" t="s">
        <v>6313</v>
      </c>
      <c r="D649" s="625" t="s">
        <v>6500</v>
      </c>
      <c r="E649" s="625" t="s">
        <v>6313</v>
      </c>
      <c r="F649" s="625" t="s">
        <v>6313</v>
      </c>
      <c r="G649" s="626">
        <v>156254</v>
      </c>
      <c r="H649" s="626">
        <v>5979</v>
      </c>
      <c r="I649" s="626">
        <v>5979</v>
      </c>
      <c r="J649" s="626"/>
      <c r="K649" s="626"/>
      <c r="L649" s="626"/>
      <c r="M649" s="626"/>
      <c r="N649" s="626">
        <v>5979</v>
      </c>
      <c r="O649" s="626">
        <v>5979</v>
      </c>
      <c r="P649" s="626" t="s">
        <v>6501</v>
      </c>
      <c r="Q649" s="625" t="s">
        <v>6502</v>
      </c>
      <c r="R649" s="626"/>
      <c r="S649" s="626"/>
      <c r="T649" s="626"/>
      <c r="U649" s="627"/>
      <c r="V649" s="627"/>
      <c r="W649" s="627"/>
      <c r="X649" s="627"/>
      <c r="Y649" s="627"/>
      <c r="Z649" s="627"/>
      <c r="AA649" s="625" t="s">
        <v>6503</v>
      </c>
      <c r="AB649" s="625"/>
      <c r="AC649" s="625"/>
      <c r="AD649" s="625"/>
      <c r="AE649" s="625"/>
      <c r="AF649" s="625"/>
      <c r="AG649" s="625"/>
      <c r="AH649" s="613">
        <v>2009</v>
      </c>
      <c r="AI649" s="613"/>
      <c r="AJ649" s="613"/>
      <c r="AK649" s="613"/>
      <c r="AL649" s="613"/>
      <c r="AM649" s="613"/>
      <c r="AN649" s="613"/>
      <c r="AO649" s="614">
        <v>10100</v>
      </c>
      <c r="AP649" s="614"/>
      <c r="AQ649" s="170"/>
    </row>
    <row r="650" spans="1:43" s="225" customFormat="1" ht="24" hidden="1" customHeight="1" x14ac:dyDescent="0.15">
      <c r="A650" s="715"/>
      <c r="B650" s="147"/>
      <c r="C650" s="625" t="s">
        <v>6313</v>
      </c>
      <c r="D650" s="625" t="s">
        <v>6504</v>
      </c>
      <c r="E650" s="625" t="s">
        <v>6313</v>
      </c>
      <c r="F650" s="625" t="s">
        <v>6313</v>
      </c>
      <c r="G650" s="626">
        <v>8417</v>
      </c>
      <c r="H650" s="626">
        <v>808</v>
      </c>
      <c r="I650" s="626">
        <v>808</v>
      </c>
      <c r="J650" s="626"/>
      <c r="K650" s="626"/>
      <c r="L650" s="626"/>
      <c r="M650" s="626"/>
      <c r="N650" s="626">
        <v>808</v>
      </c>
      <c r="O650" s="626">
        <v>808</v>
      </c>
      <c r="P650" s="626" t="s">
        <v>6505</v>
      </c>
      <c r="Q650" s="625" t="s">
        <v>6506</v>
      </c>
      <c r="R650" s="626"/>
      <c r="S650" s="626"/>
      <c r="T650" s="626"/>
      <c r="U650" s="627"/>
      <c r="V650" s="627"/>
      <c r="W650" s="627"/>
      <c r="X650" s="627"/>
      <c r="Y650" s="627"/>
      <c r="Z650" s="627"/>
      <c r="AA650" s="625"/>
      <c r="AB650" s="625"/>
      <c r="AC650" s="625"/>
      <c r="AD650" s="625"/>
      <c r="AE650" s="625"/>
      <c r="AF650" s="625"/>
      <c r="AG650" s="625"/>
      <c r="AH650" s="613">
        <v>2011</v>
      </c>
      <c r="AI650" s="613"/>
      <c r="AJ650" s="613"/>
      <c r="AK650" s="613"/>
      <c r="AL650" s="613"/>
      <c r="AM650" s="613"/>
      <c r="AN650" s="613"/>
      <c r="AO650" s="614">
        <v>1216</v>
      </c>
      <c r="AP650" s="614"/>
      <c r="AQ650" s="170"/>
    </row>
    <row r="651" spans="1:43" s="225" customFormat="1" ht="24" hidden="1" customHeight="1" x14ac:dyDescent="0.15">
      <c r="A651" s="715"/>
      <c r="B651" s="140"/>
      <c r="C651" s="625" t="s">
        <v>6313</v>
      </c>
      <c r="D651" s="625" t="s">
        <v>12245</v>
      </c>
      <c r="E651" s="625" t="s">
        <v>6313</v>
      </c>
      <c r="F651" s="625" t="s">
        <v>6313</v>
      </c>
      <c r="G651" s="626">
        <v>9845.2999999999993</v>
      </c>
      <c r="H651" s="297">
        <v>1736</v>
      </c>
      <c r="I651" s="297">
        <v>2404</v>
      </c>
      <c r="J651" s="626"/>
      <c r="K651" s="626"/>
      <c r="L651" s="626"/>
      <c r="M651" s="626"/>
      <c r="N651" s="626">
        <v>1681</v>
      </c>
      <c r="O651" s="626">
        <v>1681</v>
      </c>
      <c r="P651" s="626" t="s">
        <v>12246</v>
      </c>
      <c r="Q651" s="625" t="s">
        <v>12247</v>
      </c>
      <c r="R651" s="626"/>
      <c r="S651" s="626"/>
      <c r="T651" s="626">
        <v>361</v>
      </c>
      <c r="U651" s="627"/>
      <c r="V651" s="627"/>
      <c r="W651" s="627"/>
      <c r="X651" s="627"/>
      <c r="Y651" s="627"/>
      <c r="Z651" s="627"/>
      <c r="AA651" s="625" t="s">
        <v>12248</v>
      </c>
      <c r="AB651" s="625"/>
      <c r="AC651" s="625"/>
      <c r="AD651" s="625"/>
      <c r="AE651" s="625"/>
      <c r="AF651" s="625"/>
      <c r="AG651" s="625"/>
      <c r="AH651" s="613">
        <v>2017</v>
      </c>
      <c r="AI651" s="613"/>
      <c r="AJ651" s="613"/>
      <c r="AK651" s="613"/>
      <c r="AL651" s="613"/>
      <c r="AM651" s="613"/>
      <c r="AN651" s="613"/>
      <c r="AO651" s="614">
        <v>5070</v>
      </c>
      <c r="AP651" s="614"/>
      <c r="AQ651" s="170"/>
    </row>
    <row r="652" spans="1:43" s="225" customFormat="1" ht="24" hidden="1" customHeight="1" x14ac:dyDescent="0.15">
      <c r="A652" s="715"/>
      <c r="B652" s="140"/>
      <c r="C652" s="625" t="s">
        <v>6313</v>
      </c>
      <c r="D652" s="625" t="s">
        <v>17502</v>
      </c>
      <c r="E652" s="625" t="s">
        <v>2262</v>
      </c>
      <c r="F652" s="625" t="s">
        <v>17503</v>
      </c>
      <c r="G652" s="626">
        <v>3151</v>
      </c>
      <c r="H652" s="297"/>
      <c r="I652" s="297">
        <v>5630</v>
      </c>
      <c r="J652" s="626"/>
      <c r="K652" s="626"/>
      <c r="L652" s="626"/>
      <c r="M652" s="626"/>
      <c r="N652" s="626"/>
      <c r="O652" s="626"/>
      <c r="P652" s="626"/>
      <c r="Q652" s="625" t="s">
        <v>17504</v>
      </c>
      <c r="R652" s="626"/>
      <c r="S652" s="626"/>
      <c r="T652" s="626"/>
      <c r="U652" s="627"/>
      <c r="V652" s="627"/>
      <c r="W652" s="627"/>
      <c r="X652" s="627"/>
      <c r="Y652" s="627"/>
      <c r="Z652" s="627"/>
      <c r="AA652" s="625" t="s">
        <v>17505</v>
      </c>
      <c r="AB652" s="625"/>
      <c r="AC652" s="625"/>
      <c r="AD652" s="625"/>
      <c r="AE652" s="625"/>
      <c r="AF652" s="625"/>
      <c r="AG652" s="625"/>
      <c r="AH652" s="613">
        <v>2013</v>
      </c>
      <c r="AI652" s="613"/>
      <c r="AJ652" s="613"/>
      <c r="AK652" s="613"/>
      <c r="AL652" s="613"/>
      <c r="AM652" s="613"/>
      <c r="AN652" s="613"/>
      <c r="AO652" s="614"/>
      <c r="AP652" s="614"/>
      <c r="AQ652" s="170"/>
    </row>
    <row r="653" spans="1:43" s="225" customFormat="1" ht="24" hidden="1" customHeight="1" x14ac:dyDescent="0.15">
      <c r="A653" s="715"/>
      <c r="B653" s="147"/>
      <c r="C653" s="625" t="s">
        <v>6315</v>
      </c>
      <c r="D653" s="625" t="s">
        <v>12249</v>
      </c>
      <c r="E653" s="625" t="s">
        <v>6315</v>
      </c>
      <c r="F653" s="625" t="s">
        <v>6315</v>
      </c>
      <c r="G653" s="626">
        <v>8313</v>
      </c>
      <c r="H653" s="626">
        <v>3379</v>
      </c>
      <c r="I653" s="626">
        <v>4096</v>
      </c>
      <c r="J653" s="626" t="s">
        <v>1330</v>
      </c>
      <c r="K653" s="626" t="s">
        <v>487</v>
      </c>
      <c r="L653" s="626"/>
      <c r="M653" s="626"/>
      <c r="N653" s="626">
        <v>1301</v>
      </c>
      <c r="O653" s="626">
        <v>1216</v>
      </c>
      <c r="P653" s="626" t="s">
        <v>6507</v>
      </c>
      <c r="Q653" s="625" t="s">
        <v>2974</v>
      </c>
      <c r="R653" s="626"/>
      <c r="S653" s="626"/>
      <c r="T653" s="626">
        <v>85</v>
      </c>
      <c r="U653" s="627">
        <v>3627</v>
      </c>
      <c r="V653" s="627"/>
      <c r="W653" s="627">
        <v>1100</v>
      </c>
      <c r="X653" s="627"/>
      <c r="Y653" s="627"/>
      <c r="Z653" s="627"/>
      <c r="AA653" s="625" t="s">
        <v>6508</v>
      </c>
      <c r="AB653" s="625"/>
      <c r="AC653" s="625"/>
      <c r="AD653" s="625"/>
      <c r="AE653" s="625"/>
      <c r="AF653" s="625"/>
      <c r="AG653" s="625"/>
      <c r="AH653" s="613">
        <v>2002</v>
      </c>
      <c r="AI653" s="613"/>
      <c r="AJ653" s="613"/>
      <c r="AK653" s="613"/>
      <c r="AL653" s="613"/>
      <c r="AM653" s="613"/>
      <c r="AN653" s="613"/>
      <c r="AO653" s="614">
        <v>4727</v>
      </c>
      <c r="AP653" s="614"/>
      <c r="AQ653" s="170"/>
    </row>
    <row r="654" spans="1:43" s="225" customFormat="1" ht="24" hidden="1" customHeight="1" x14ac:dyDescent="0.15">
      <c r="A654" s="715"/>
      <c r="B654" s="147"/>
      <c r="C654" s="625" t="s">
        <v>16326</v>
      </c>
      <c r="D654" s="625" t="s">
        <v>16327</v>
      </c>
      <c r="E654" s="625" t="s">
        <v>16326</v>
      </c>
      <c r="F654" s="625" t="s">
        <v>16326</v>
      </c>
      <c r="G654" s="626">
        <v>117662</v>
      </c>
      <c r="H654" s="626">
        <v>1579</v>
      </c>
      <c r="I654" s="626">
        <v>1918</v>
      </c>
      <c r="J654" s="626"/>
      <c r="K654" s="626"/>
      <c r="L654" s="626"/>
      <c r="M654" s="626"/>
      <c r="N654" s="626">
        <v>1918</v>
      </c>
      <c r="O654" s="626">
        <v>1564</v>
      </c>
      <c r="P654" s="626" t="s">
        <v>16328</v>
      </c>
      <c r="Q654" s="625" t="s">
        <v>2974</v>
      </c>
      <c r="R654" s="626"/>
      <c r="S654" s="626"/>
      <c r="T654" s="626">
        <v>354</v>
      </c>
      <c r="U654" s="627"/>
      <c r="V654" s="627"/>
      <c r="W654" s="627"/>
      <c r="X654" s="627"/>
      <c r="Y654" s="627"/>
      <c r="Z654" s="627"/>
      <c r="AA654" s="625" t="s">
        <v>16329</v>
      </c>
      <c r="AB654" s="625"/>
      <c r="AC654" s="625"/>
      <c r="AD654" s="625"/>
      <c r="AE654" s="625"/>
      <c r="AF654" s="625"/>
      <c r="AG654" s="625"/>
      <c r="AH654" s="613">
        <v>2021</v>
      </c>
      <c r="AI654" s="613"/>
      <c r="AJ654" s="613"/>
      <c r="AK654" s="613"/>
      <c r="AL654" s="613"/>
      <c r="AM654" s="613"/>
      <c r="AN654" s="613"/>
      <c r="AO654" s="614">
        <v>5980</v>
      </c>
      <c r="AP654" s="614"/>
      <c r="AQ654" s="170"/>
    </row>
    <row r="655" spans="1:43" s="225" customFormat="1" ht="24" hidden="1" customHeight="1" x14ac:dyDescent="0.15">
      <c r="A655" s="715">
        <v>5</v>
      </c>
      <c r="B655" s="147"/>
      <c r="C655" s="625" t="s">
        <v>6320</v>
      </c>
      <c r="D655" s="625" t="s">
        <v>6509</v>
      </c>
      <c r="E655" s="625" t="s">
        <v>6320</v>
      </c>
      <c r="F655" s="625" t="s">
        <v>6320</v>
      </c>
      <c r="G655" s="626">
        <v>4126</v>
      </c>
      <c r="H655" s="626">
        <v>3562</v>
      </c>
      <c r="I655" s="626">
        <v>6513</v>
      </c>
      <c r="J655" s="626"/>
      <c r="K655" s="626"/>
      <c r="L655" s="626"/>
      <c r="M655" s="626"/>
      <c r="N655" s="626">
        <v>1357</v>
      </c>
      <c r="O655" s="626">
        <v>1357</v>
      </c>
      <c r="P655" s="626" t="s">
        <v>6510</v>
      </c>
      <c r="Q655" s="625" t="s">
        <v>6511</v>
      </c>
      <c r="R655" s="626"/>
      <c r="S655" s="626"/>
      <c r="T655" s="626">
        <v>118</v>
      </c>
      <c r="U655" s="627"/>
      <c r="V655" s="627"/>
      <c r="W655" s="627"/>
      <c r="X655" s="627"/>
      <c r="Y655" s="627"/>
      <c r="Z655" s="627"/>
      <c r="AA655" s="625" t="s">
        <v>6512</v>
      </c>
      <c r="AB655" s="625"/>
      <c r="AC655" s="625"/>
      <c r="AD655" s="625"/>
      <c r="AE655" s="625"/>
      <c r="AF655" s="625"/>
      <c r="AG655" s="625"/>
      <c r="AH655" s="613">
        <v>2007</v>
      </c>
      <c r="AI655" s="613"/>
      <c r="AJ655" s="613"/>
      <c r="AK655" s="613"/>
      <c r="AL655" s="613"/>
      <c r="AM655" s="613"/>
      <c r="AN655" s="613"/>
      <c r="AO655" s="614">
        <v>11800</v>
      </c>
      <c r="AP655" s="614"/>
      <c r="AQ655" s="170"/>
    </row>
    <row r="656" spans="1:43" s="225" customFormat="1" ht="24" hidden="1" customHeight="1" x14ac:dyDescent="0.15">
      <c r="A656" s="715"/>
      <c r="B656" s="147"/>
      <c r="C656" s="625" t="s">
        <v>6320</v>
      </c>
      <c r="D656" s="625" t="s">
        <v>6513</v>
      </c>
      <c r="E656" s="625" t="s">
        <v>6320</v>
      </c>
      <c r="F656" s="625" t="s">
        <v>6320</v>
      </c>
      <c r="G656" s="626">
        <v>2100</v>
      </c>
      <c r="H656" s="626">
        <v>1596</v>
      </c>
      <c r="I656" s="626">
        <v>1708</v>
      </c>
      <c r="J656" s="626"/>
      <c r="K656" s="626"/>
      <c r="L656" s="626"/>
      <c r="M656" s="626"/>
      <c r="N656" s="626">
        <v>1120</v>
      </c>
      <c r="O656" s="626">
        <v>1120</v>
      </c>
      <c r="P656" s="626" t="s">
        <v>6514</v>
      </c>
      <c r="Q656" s="625" t="s">
        <v>6511</v>
      </c>
      <c r="R656" s="626"/>
      <c r="S656" s="626"/>
      <c r="T656" s="626"/>
      <c r="U656" s="706"/>
      <c r="V656" s="706"/>
      <c r="W656" s="706"/>
      <c r="X656" s="706"/>
      <c r="Y656" s="706"/>
      <c r="Z656" s="773"/>
      <c r="AA656" s="625" t="s">
        <v>6515</v>
      </c>
      <c r="AB656" s="625"/>
      <c r="AC656" s="625"/>
      <c r="AD656" s="625"/>
      <c r="AE656" s="625"/>
      <c r="AF656" s="625"/>
      <c r="AG656" s="625"/>
      <c r="AH656" s="613">
        <v>2016</v>
      </c>
      <c r="AI656" s="613"/>
      <c r="AJ656" s="613"/>
      <c r="AK656" s="613"/>
      <c r="AL656" s="613"/>
      <c r="AM656" s="613"/>
      <c r="AN656" s="613"/>
      <c r="AO656" s="614">
        <v>3500</v>
      </c>
      <c r="AP656" s="614"/>
      <c r="AQ656" s="170"/>
    </row>
    <row r="657" spans="1:44" s="225" customFormat="1" ht="24" hidden="1" customHeight="1" x14ac:dyDescent="0.15">
      <c r="A657" s="715"/>
      <c r="B657" s="147"/>
      <c r="C657" s="625" t="s">
        <v>6326</v>
      </c>
      <c r="D657" s="625" t="s">
        <v>6516</v>
      </c>
      <c r="E657" s="625" t="s">
        <v>6326</v>
      </c>
      <c r="F657" s="625" t="s">
        <v>16285</v>
      </c>
      <c r="G657" s="626">
        <v>58789</v>
      </c>
      <c r="H657" s="626">
        <v>6861</v>
      </c>
      <c r="I657" s="626">
        <v>6861</v>
      </c>
      <c r="J657" s="626" t="s">
        <v>1330</v>
      </c>
      <c r="K657" s="626" t="s">
        <v>487</v>
      </c>
      <c r="L657" s="626" t="s">
        <v>6517</v>
      </c>
      <c r="M657" s="626"/>
      <c r="N657" s="626">
        <v>1447</v>
      </c>
      <c r="O657" s="626">
        <v>1272</v>
      </c>
      <c r="P657" s="626" t="s">
        <v>6518</v>
      </c>
      <c r="Q657" s="625" t="s">
        <v>10818</v>
      </c>
      <c r="R657" s="626"/>
      <c r="S657" s="626"/>
      <c r="T657" s="626">
        <v>175</v>
      </c>
      <c r="U657" s="706">
        <v>13015</v>
      </c>
      <c r="V657" s="706"/>
      <c r="W657" s="706"/>
      <c r="X657" s="706">
        <v>1500</v>
      </c>
      <c r="Y657" s="706"/>
      <c r="Z657" s="773"/>
      <c r="AA657" s="625" t="s">
        <v>6519</v>
      </c>
      <c r="AB657" s="625"/>
      <c r="AC657" s="625"/>
      <c r="AD657" s="625"/>
      <c r="AE657" s="625"/>
      <c r="AF657" s="625"/>
      <c r="AG657" s="625"/>
      <c r="AH657" s="613">
        <v>2001</v>
      </c>
      <c r="AI657" s="613"/>
      <c r="AJ657" s="613"/>
      <c r="AK657" s="613"/>
      <c r="AL657" s="613"/>
      <c r="AM657" s="613"/>
      <c r="AN657" s="613"/>
      <c r="AO657" s="614">
        <v>14515</v>
      </c>
      <c r="AP657" s="614"/>
      <c r="AQ657" s="170"/>
    </row>
    <row r="658" spans="1:44" s="225" customFormat="1" ht="24" hidden="1" customHeight="1" x14ac:dyDescent="0.15">
      <c r="A658" s="715"/>
      <c r="B658" s="147"/>
      <c r="C658" s="625" t="s">
        <v>6331</v>
      </c>
      <c r="D658" s="625" t="s">
        <v>6520</v>
      </c>
      <c r="E658" s="625" t="s">
        <v>6331</v>
      </c>
      <c r="F658" s="625" t="s">
        <v>6331</v>
      </c>
      <c r="G658" s="626">
        <v>5070</v>
      </c>
      <c r="H658" s="626">
        <v>4024</v>
      </c>
      <c r="I658" s="626">
        <v>4024</v>
      </c>
      <c r="J658" s="626" t="s">
        <v>487</v>
      </c>
      <c r="K658" s="626" t="s">
        <v>1277</v>
      </c>
      <c r="L658" s="626" t="s">
        <v>1295</v>
      </c>
      <c r="M658" s="626"/>
      <c r="N658" s="626">
        <v>1120</v>
      </c>
      <c r="O658" s="626">
        <v>1035</v>
      </c>
      <c r="P658" s="626" t="s">
        <v>6521</v>
      </c>
      <c r="Q658" s="625" t="s">
        <v>1297</v>
      </c>
      <c r="R658" s="626"/>
      <c r="S658" s="626"/>
      <c r="T658" s="626">
        <v>85</v>
      </c>
      <c r="U658" s="627">
        <v>1116</v>
      </c>
      <c r="V658" s="627"/>
      <c r="W658" s="627">
        <v>4037</v>
      </c>
      <c r="X658" s="627"/>
      <c r="Y658" s="627"/>
      <c r="Z658" s="627"/>
      <c r="AA658" s="625" t="s">
        <v>3930</v>
      </c>
      <c r="AB658" s="625"/>
      <c r="AC658" s="625"/>
      <c r="AD658" s="625"/>
      <c r="AE658" s="625"/>
      <c r="AF658" s="625"/>
      <c r="AG658" s="625"/>
      <c r="AH658" s="613">
        <v>2002</v>
      </c>
      <c r="AI658" s="613"/>
      <c r="AJ658" s="613"/>
      <c r="AK658" s="613"/>
      <c r="AL658" s="613"/>
      <c r="AM658" s="613"/>
      <c r="AN658" s="613"/>
      <c r="AO658" s="614">
        <v>5153</v>
      </c>
      <c r="AP658" s="614"/>
      <c r="AQ658" s="170"/>
    </row>
    <row r="659" spans="1:44" s="225" customFormat="1" ht="24" hidden="1" customHeight="1" x14ac:dyDescent="0.15">
      <c r="A659" s="715"/>
      <c r="B659" s="147"/>
      <c r="C659" s="625" t="s">
        <v>6331</v>
      </c>
      <c r="D659" s="625" t="s">
        <v>14030</v>
      </c>
      <c r="E659" s="625" t="s">
        <v>6331</v>
      </c>
      <c r="F659" s="625" t="s">
        <v>6331</v>
      </c>
      <c r="G659" s="626">
        <v>5397</v>
      </c>
      <c r="H659" s="626">
        <v>875</v>
      </c>
      <c r="I659" s="626">
        <v>2016</v>
      </c>
      <c r="J659" s="626"/>
      <c r="K659" s="626"/>
      <c r="L659" s="626"/>
      <c r="M659" s="626"/>
      <c r="N659" s="626">
        <v>781</v>
      </c>
      <c r="O659" s="626">
        <v>600</v>
      </c>
      <c r="P659" s="626" t="s">
        <v>14031</v>
      </c>
      <c r="Q659" s="625" t="s">
        <v>1297</v>
      </c>
      <c r="R659" s="626"/>
      <c r="S659" s="626"/>
      <c r="T659" s="626">
        <v>181</v>
      </c>
      <c r="U659" s="627"/>
      <c r="V659" s="627"/>
      <c r="W659" s="627"/>
      <c r="X659" s="627"/>
      <c r="Y659" s="627"/>
      <c r="Z659" s="627"/>
      <c r="AA659" s="625" t="s">
        <v>14032</v>
      </c>
      <c r="AB659" s="625"/>
      <c r="AC659" s="625"/>
      <c r="AD659" s="625"/>
      <c r="AE659" s="625"/>
      <c r="AF659" s="625"/>
      <c r="AG659" s="625"/>
      <c r="AH659" s="613">
        <v>2013</v>
      </c>
      <c r="AI659" s="613"/>
      <c r="AJ659" s="613"/>
      <c r="AK659" s="613"/>
      <c r="AL659" s="613"/>
      <c r="AM659" s="613"/>
      <c r="AN659" s="613"/>
      <c r="AO659" s="614">
        <v>3500</v>
      </c>
      <c r="AP659" s="614"/>
      <c r="AQ659" s="614"/>
      <c r="AR659" s="744"/>
    </row>
    <row r="660" spans="1:44" s="225" customFormat="1" ht="24" hidden="1" customHeight="1" x14ac:dyDescent="0.15">
      <c r="A660" s="715"/>
      <c r="B660" s="147"/>
      <c r="C660" s="625" t="s">
        <v>17472</v>
      </c>
      <c r="D660" s="625" t="s">
        <v>17506</v>
      </c>
      <c r="E660" s="625" t="s">
        <v>17472</v>
      </c>
      <c r="F660" s="625" t="s">
        <v>17472</v>
      </c>
      <c r="G660" s="626">
        <v>71948</v>
      </c>
      <c r="H660" s="626">
        <v>9026</v>
      </c>
      <c r="I660" s="626">
        <v>11344</v>
      </c>
      <c r="J660" s="626"/>
      <c r="K660" s="626"/>
      <c r="L660" s="626"/>
      <c r="M660" s="626"/>
      <c r="N660" s="626">
        <v>483</v>
      </c>
      <c r="O660" s="626">
        <v>1728</v>
      </c>
      <c r="P660" s="830" t="s">
        <v>17507</v>
      </c>
      <c r="Q660" s="714" t="s">
        <v>17508</v>
      </c>
      <c r="R660" s="626"/>
      <c r="S660" s="626"/>
      <c r="T660" s="626"/>
      <c r="U660" s="627"/>
      <c r="V660" s="627"/>
      <c r="W660" s="627"/>
      <c r="X660" s="627"/>
      <c r="Y660" s="627"/>
      <c r="Z660" s="627"/>
      <c r="AA660" s="625" t="s">
        <v>17509</v>
      </c>
      <c r="AB660" s="625"/>
      <c r="AC660" s="625"/>
      <c r="AD660" s="625"/>
      <c r="AE660" s="625"/>
      <c r="AF660" s="625"/>
      <c r="AG660" s="625"/>
      <c r="AH660" s="613">
        <v>2022</v>
      </c>
      <c r="AI660" s="613"/>
      <c r="AJ660" s="613"/>
      <c r="AK660" s="613"/>
      <c r="AL660" s="613"/>
      <c r="AM660" s="613"/>
      <c r="AN660" s="613"/>
      <c r="AO660" s="614">
        <v>1460</v>
      </c>
      <c r="AP660" s="614"/>
      <c r="AQ660" s="135"/>
      <c r="AR660" s="1007"/>
    </row>
    <row r="661" spans="1:44" s="225" customFormat="1" ht="24" hidden="1" customHeight="1" x14ac:dyDescent="0.15">
      <c r="A661" s="715"/>
      <c r="B661" s="147"/>
      <c r="C661" s="625" t="s">
        <v>17472</v>
      </c>
      <c r="D661" s="625" t="s">
        <v>17510</v>
      </c>
      <c r="E661" s="625" t="s">
        <v>17472</v>
      </c>
      <c r="F661" s="625" t="s">
        <v>17472</v>
      </c>
      <c r="G661" s="626">
        <v>3091</v>
      </c>
      <c r="H661" s="626">
        <v>1034</v>
      </c>
      <c r="I661" s="626">
        <v>1024</v>
      </c>
      <c r="J661" s="626"/>
      <c r="K661" s="626"/>
      <c r="L661" s="626"/>
      <c r="M661" s="626"/>
      <c r="N661" s="626">
        <v>1167</v>
      </c>
      <c r="O661" s="626">
        <v>1167</v>
      </c>
      <c r="P661" s="1581" t="s">
        <v>17511</v>
      </c>
      <c r="Q661" s="1582" t="s">
        <v>17512</v>
      </c>
      <c r="R661" s="626"/>
      <c r="S661" s="626"/>
      <c r="T661" s="626"/>
      <c r="U661" s="627"/>
      <c r="V661" s="627"/>
      <c r="W661" s="627"/>
      <c r="X661" s="627"/>
      <c r="Y661" s="627"/>
      <c r="Z661" s="627"/>
      <c r="AA661" s="625" t="s">
        <v>17290</v>
      </c>
      <c r="AB661" s="625"/>
      <c r="AC661" s="625"/>
      <c r="AD661" s="625"/>
      <c r="AE661" s="625"/>
      <c r="AF661" s="625"/>
      <c r="AG661" s="625"/>
      <c r="AH661" s="613">
        <v>2021</v>
      </c>
      <c r="AI661" s="613"/>
      <c r="AJ661" s="613"/>
      <c r="AK661" s="613"/>
      <c r="AL661" s="613"/>
      <c r="AM661" s="613"/>
      <c r="AN661" s="613"/>
      <c r="AO661" s="614">
        <v>2500</v>
      </c>
      <c r="AP661" s="614"/>
      <c r="AQ661" s="135"/>
      <c r="AR661" s="1007"/>
    </row>
    <row r="662" spans="1:44" s="225" customFormat="1" ht="24" hidden="1" customHeight="1" x14ac:dyDescent="0.15">
      <c r="A662" s="715"/>
      <c r="B662" s="147"/>
      <c r="C662" s="625" t="s">
        <v>6336</v>
      </c>
      <c r="D662" s="625" t="s">
        <v>15034</v>
      </c>
      <c r="E662" s="625" t="s">
        <v>6336</v>
      </c>
      <c r="F662" s="625" t="s">
        <v>6336</v>
      </c>
      <c r="G662" s="626">
        <v>98955</v>
      </c>
      <c r="H662" s="626">
        <v>253</v>
      </c>
      <c r="I662" s="626">
        <v>483</v>
      </c>
      <c r="J662" s="626"/>
      <c r="K662" s="626"/>
      <c r="L662" s="626"/>
      <c r="M662" s="626"/>
      <c r="N662" s="626">
        <v>483</v>
      </c>
      <c r="O662" s="626"/>
      <c r="P662" s="626"/>
      <c r="Q662" s="625"/>
      <c r="R662" s="626"/>
      <c r="S662" s="626"/>
      <c r="T662" s="626">
        <v>483</v>
      </c>
      <c r="U662" s="627"/>
      <c r="V662" s="627"/>
      <c r="W662" s="627"/>
      <c r="X662" s="627"/>
      <c r="Y662" s="627"/>
      <c r="Z662" s="627"/>
      <c r="AA662" s="625" t="s">
        <v>15035</v>
      </c>
      <c r="AB662" s="625"/>
      <c r="AC662" s="625"/>
      <c r="AD662" s="625"/>
      <c r="AE662" s="625"/>
      <c r="AF662" s="625"/>
      <c r="AG662" s="625"/>
      <c r="AH662" s="613">
        <v>2020</v>
      </c>
      <c r="AI662" s="613"/>
      <c r="AJ662" s="613"/>
      <c r="AK662" s="613"/>
      <c r="AL662" s="613"/>
      <c r="AM662" s="613"/>
      <c r="AN662" s="613"/>
      <c r="AO662" s="614">
        <v>1460</v>
      </c>
      <c r="AP662" s="614"/>
      <c r="AQ662" s="170"/>
    </row>
    <row r="663" spans="1:44" s="225" customFormat="1" ht="24" hidden="1" customHeight="1" x14ac:dyDescent="0.15">
      <c r="A663" s="715"/>
      <c r="B663" s="147"/>
      <c r="C663" s="625" t="s">
        <v>6336</v>
      </c>
      <c r="D663" s="625" t="s">
        <v>15036</v>
      </c>
      <c r="E663" s="625" t="s">
        <v>6336</v>
      </c>
      <c r="F663" s="625" t="s">
        <v>6336</v>
      </c>
      <c r="G663" s="626">
        <v>98955</v>
      </c>
      <c r="H663" s="626">
        <v>3269</v>
      </c>
      <c r="I663" s="626">
        <v>5497</v>
      </c>
      <c r="J663" s="626"/>
      <c r="K663" s="626"/>
      <c r="L663" s="626"/>
      <c r="M663" s="626"/>
      <c r="N663" s="626">
        <v>1365</v>
      </c>
      <c r="O663" s="626">
        <v>1365</v>
      </c>
      <c r="P663" s="626" t="s">
        <v>15037</v>
      </c>
      <c r="Q663" s="625" t="s">
        <v>1297</v>
      </c>
      <c r="R663" s="626"/>
      <c r="S663" s="626"/>
      <c r="T663" s="626"/>
      <c r="U663" s="627"/>
      <c r="V663" s="627"/>
      <c r="W663" s="627"/>
      <c r="X663" s="627"/>
      <c r="Y663" s="627"/>
      <c r="Z663" s="627"/>
      <c r="AA663" s="625"/>
      <c r="AB663" s="625"/>
      <c r="AC663" s="625"/>
      <c r="AD663" s="625"/>
      <c r="AE663" s="625"/>
      <c r="AF663" s="625"/>
      <c r="AG663" s="625"/>
      <c r="AH663" s="613">
        <v>2011</v>
      </c>
      <c r="AI663" s="613"/>
      <c r="AJ663" s="613"/>
      <c r="AK663" s="613"/>
      <c r="AL663" s="613"/>
      <c r="AM663" s="613"/>
      <c r="AN663" s="613"/>
      <c r="AO663" s="614">
        <v>10000</v>
      </c>
      <c r="AP663" s="614"/>
      <c r="AQ663" s="170"/>
    </row>
    <row r="664" spans="1:44" s="225" customFormat="1" ht="24" hidden="1" customHeight="1" x14ac:dyDescent="0.15">
      <c r="A664" s="715"/>
      <c r="B664" s="147"/>
      <c r="C664" s="447" t="s">
        <v>6338</v>
      </c>
      <c r="D664" s="631" t="s">
        <v>12250</v>
      </c>
      <c r="E664" s="627" t="s">
        <v>6338</v>
      </c>
      <c r="F664" s="627" t="s">
        <v>16305</v>
      </c>
      <c r="G664" s="626">
        <v>8417</v>
      </c>
      <c r="H664" s="626">
        <v>2320</v>
      </c>
      <c r="I664" s="626">
        <v>2911</v>
      </c>
      <c r="J664" s="626" t="s">
        <v>487</v>
      </c>
      <c r="K664" s="626" t="s">
        <v>1277</v>
      </c>
      <c r="L664" s="626" t="s">
        <v>1295</v>
      </c>
      <c r="M664" s="626"/>
      <c r="N664" s="626">
        <v>1101</v>
      </c>
      <c r="O664" s="626">
        <v>1101</v>
      </c>
      <c r="P664" s="626" t="s">
        <v>12251</v>
      </c>
      <c r="Q664" s="625" t="s">
        <v>1297</v>
      </c>
      <c r="R664" s="626"/>
      <c r="S664" s="626"/>
      <c r="T664" s="626"/>
      <c r="U664" s="627">
        <v>1116</v>
      </c>
      <c r="V664" s="627"/>
      <c r="W664" s="627">
        <v>4037</v>
      </c>
      <c r="X664" s="627"/>
      <c r="Y664" s="627"/>
      <c r="Z664" s="627"/>
      <c r="AA664" s="625" t="s">
        <v>12252</v>
      </c>
      <c r="AB664" s="625"/>
      <c r="AC664" s="625"/>
      <c r="AD664" s="625"/>
      <c r="AE664" s="625"/>
      <c r="AF664" s="625"/>
      <c r="AG664" s="625"/>
      <c r="AH664" s="613">
        <v>2018</v>
      </c>
      <c r="AI664" s="613"/>
      <c r="AJ664" s="613"/>
      <c r="AK664" s="613"/>
      <c r="AL664" s="613"/>
      <c r="AM664" s="613"/>
      <c r="AN664" s="613"/>
      <c r="AO664" s="614">
        <v>7509</v>
      </c>
      <c r="AP664" s="1008"/>
      <c r="AQ664" s="170"/>
    </row>
    <row r="665" spans="1:44" s="565" customFormat="1" ht="24" hidden="1" customHeight="1" x14ac:dyDescent="0.15">
      <c r="A665" s="1144"/>
      <c r="B665" s="669" t="s">
        <v>58</v>
      </c>
      <c r="C665" s="650" t="s">
        <v>55</v>
      </c>
      <c r="D665" s="676">
        <f>COUNTA(D666:D717)</f>
        <v>52</v>
      </c>
      <c r="E665" s="666"/>
      <c r="F665" s="666"/>
      <c r="G665" s="665">
        <f>SUM(G666:G717)</f>
        <v>931266</v>
      </c>
      <c r="H665" s="665">
        <f>SUM(H666:H717)</f>
        <v>93255.97</v>
      </c>
      <c r="I665" s="665">
        <f>SUM(I666:I717)</f>
        <v>155362.26</v>
      </c>
      <c r="J665" s="665"/>
      <c r="K665" s="665"/>
      <c r="L665" s="665"/>
      <c r="M665" s="665"/>
      <c r="N665" s="665"/>
      <c r="O665" s="665"/>
      <c r="P665" s="665"/>
      <c r="Q665" s="650"/>
      <c r="R665" s="665"/>
      <c r="S665" s="665"/>
      <c r="T665" s="665"/>
      <c r="U665" s="666"/>
      <c r="V665" s="666"/>
      <c r="W665" s="666"/>
      <c r="X665" s="666"/>
      <c r="Y665" s="666"/>
      <c r="Z665" s="666"/>
      <c r="AA665" s="650"/>
      <c r="AB665" s="650"/>
      <c r="AC665" s="650"/>
      <c r="AD665" s="650"/>
      <c r="AE665" s="650"/>
      <c r="AF665" s="650"/>
      <c r="AG665" s="650"/>
      <c r="AH665" s="613"/>
      <c r="AI665" s="813"/>
      <c r="AJ665" s="813"/>
      <c r="AK665" s="813"/>
      <c r="AL665" s="813"/>
      <c r="AM665" s="813"/>
      <c r="AN665" s="813"/>
      <c r="AO665" s="814"/>
      <c r="AP665" s="1159"/>
      <c r="AQ665" s="1160"/>
    </row>
    <row r="666" spans="1:44" s="225" customFormat="1" ht="24" hidden="1" customHeight="1" x14ac:dyDescent="0.15">
      <c r="A666" s="715">
        <v>6</v>
      </c>
      <c r="B666" s="147"/>
      <c r="C666" s="714" t="s">
        <v>6788</v>
      </c>
      <c r="D666" s="714" t="s">
        <v>7090</v>
      </c>
      <c r="E666" s="714" t="s">
        <v>6788</v>
      </c>
      <c r="F666" s="625" t="s">
        <v>6792</v>
      </c>
      <c r="G666" s="626">
        <v>3792</v>
      </c>
      <c r="H666" s="626">
        <v>1332</v>
      </c>
      <c r="I666" s="626">
        <v>2449</v>
      </c>
      <c r="J666" s="626"/>
      <c r="K666" s="626"/>
      <c r="L666" s="626"/>
      <c r="M666" s="626"/>
      <c r="N666" s="626">
        <v>1145</v>
      </c>
      <c r="O666" s="626">
        <v>934</v>
      </c>
      <c r="P666" s="626" t="s">
        <v>7091</v>
      </c>
      <c r="Q666" s="625" t="s">
        <v>2974</v>
      </c>
      <c r="R666" s="626"/>
      <c r="S666" s="626"/>
      <c r="T666" s="626">
        <v>211</v>
      </c>
      <c r="U666" s="627"/>
      <c r="V666" s="627"/>
      <c r="W666" s="627"/>
      <c r="X666" s="627"/>
      <c r="Y666" s="627"/>
      <c r="Z666" s="627"/>
      <c r="AA666" s="625" t="s">
        <v>7092</v>
      </c>
      <c r="AB666" s="625"/>
      <c r="AC666" s="625"/>
      <c r="AD666" s="625"/>
      <c r="AE666" s="625"/>
      <c r="AF666" s="625"/>
      <c r="AG666" s="625"/>
      <c r="AH666" s="613">
        <v>2008</v>
      </c>
      <c r="AI666" s="613"/>
      <c r="AJ666" s="613"/>
      <c r="AK666" s="613"/>
      <c r="AL666" s="613"/>
      <c r="AM666" s="613"/>
      <c r="AN666" s="613"/>
      <c r="AO666" s="614">
        <v>3975</v>
      </c>
      <c r="AP666" s="614"/>
      <c r="AQ666" s="170"/>
    </row>
    <row r="667" spans="1:44" s="225" customFormat="1" ht="24" hidden="1" customHeight="1" x14ac:dyDescent="0.15">
      <c r="A667" s="715"/>
      <c r="B667" s="147"/>
      <c r="C667" s="714" t="s">
        <v>6788</v>
      </c>
      <c r="D667" s="714" t="s">
        <v>7093</v>
      </c>
      <c r="E667" s="714" t="s">
        <v>6788</v>
      </c>
      <c r="F667" s="625" t="s">
        <v>6792</v>
      </c>
      <c r="G667" s="626">
        <v>7175</v>
      </c>
      <c r="H667" s="626">
        <v>2416</v>
      </c>
      <c r="I667" s="626">
        <v>2416</v>
      </c>
      <c r="J667" s="626"/>
      <c r="K667" s="626"/>
      <c r="L667" s="626"/>
      <c r="M667" s="626"/>
      <c r="N667" s="626">
        <v>2416</v>
      </c>
      <c r="O667" s="626">
        <v>2416</v>
      </c>
      <c r="P667" s="626"/>
      <c r="Q667" s="625" t="s">
        <v>7094</v>
      </c>
      <c r="R667" s="626"/>
      <c r="S667" s="626"/>
      <c r="T667" s="626"/>
      <c r="U667" s="627"/>
      <c r="V667" s="627"/>
      <c r="W667" s="627"/>
      <c r="X667" s="627"/>
      <c r="Y667" s="627"/>
      <c r="Z667" s="627"/>
      <c r="AA667" s="625"/>
      <c r="AB667" s="625"/>
      <c r="AC667" s="625"/>
      <c r="AD667" s="625"/>
      <c r="AE667" s="625"/>
      <c r="AF667" s="625"/>
      <c r="AG667" s="625"/>
      <c r="AH667" s="613">
        <v>1992</v>
      </c>
      <c r="AI667" s="613"/>
      <c r="AJ667" s="613"/>
      <c r="AK667" s="613"/>
      <c r="AL667" s="613"/>
      <c r="AM667" s="613"/>
      <c r="AN667" s="613"/>
      <c r="AO667" s="614"/>
      <c r="AP667" s="614"/>
      <c r="AQ667" s="170"/>
    </row>
    <row r="668" spans="1:44" s="225" customFormat="1" ht="24" hidden="1" customHeight="1" x14ac:dyDescent="0.15">
      <c r="A668" s="715"/>
      <c r="B668" s="147"/>
      <c r="C668" s="714" t="s">
        <v>6788</v>
      </c>
      <c r="D668" s="714" t="s">
        <v>10832</v>
      </c>
      <c r="E668" s="714" t="s">
        <v>6788</v>
      </c>
      <c r="F668" s="625" t="s">
        <v>16383</v>
      </c>
      <c r="G668" s="626">
        <v>11913</v>
      </c>
      <c r="H668" s="626">
        <v>2041</v>
      </c>
      <c r="I668" s="626">
        <v>2741</v>
      </c>
      <c r="J668" s="626"/>
      <c r="K668" s="626"/>
      <c r="L668" s="626"/>
      <c r="M668" s="626"/>
      <c r="N668" s="626">
        <v>1035</v>
      </c>
      <c r="O668" s="626">
        <v>1035</v>
      </c>
      <c r="P668" s="626" t="s">
        <v>10833</v>
      </c>
      <c r="Q668" s="625" t="s">
        <v>2607</v>
      </c>
      <c r="R668" s="626"/>
      <c r="S668" s="626"/>
      <c r="T668" s="626"/>
      <c r="U668" s="627"/>
      <c r="V668" s="627"/>
      <c r="W668" s="627"/>
      <c r="X668" s="627"/>
      <c r="Y668" s="627"/>
      <c r="Z668" s="627"/>
      <c r="AA668" s="625"/>
      <c r="AB668" s="625"/>
      <c r="AC668" s="625"/>
      <c r="AD668" s="625"/>
      <c r="AE668" s="625"/>
      <c r="AF668" s="625"/>
      <c r="AG668" s="625"/>
      <c r="AH668" s="613">
        <v>2014</v>
      </c>
      <c r="AI668" s="613"/>
      <c r="AJ668" s="613"/>
      <c r="AK668" s="613"/>
      <c r="AL668" s="613"/>
      <c r="AM668" s="613"/>
      <c r="AN668" s="613"/>
      <c r="AO668" s="614">
        <v>4000</v>
      </c>
      <c r="AP668" s="614"/>
      <c r="AQ668" s="170"/>
    </row>
    <row r="669" spans="1:44" s="225" customFormat="1" ht="24" hidden="1" customHeight="1" x14ac:dyDescent="0.15">
      <c r="A669" s="715">
        <v>7</v>
      </c>
      <c r="B669" s="147"/>
      <c r="C669" s="625" t="s">
        <v>6794</v>
      </c>
      <c r="D669" s="625" t="s">
        <v>7095</v>
      </c>
      <c r="E669" s="625" t="s">
        <v>6794</v>
      </c>
      <c r="F669" s="625" t="s">
        <v>10770</v>
      </c>
      <c r="G669" s="626">
        <v>6407</v>
      </c>
      <c r="H669" s="626">
        <v>1483</v>
      </c>
      <c r="I669" s="626">
        <v>1196</v>
      </c>
      <c r="J669" s="626"/>
      <c r="K669" s="626"/>
      <c r="L669" s="626"/>
      <c r="M669" s="626"/>
      <c r="N669" s="626">
        <v>125</v>
      </c>
      <c r="O669" s="626"/>
      <c r="P669" s="626"/>
      <c r="Q669" s="625"/>
      <c r="R669" s="626"/>
      <c r="S669" s="626" t="s">
        <v>7096</v>
      </c>
      <c r="T669" s="626">
        <v>125</v>
      </c>
      <c r="U669" s="627"/>
      <c r="V669" s="627"/>
      <c r="W669" s="627"/>
      <c r="X669" s="627"/>
      <c r="Y669" s="627"/>
      <c r="Z669" s="627"/>
      <c r="AA669" s="625" t="s">
        <v>7097</v>
      </c>
      <c r="AB669" s="625"/>
      <c r="AC669" s="625"/>
      <c r="AD669" s="625"/>
      <c r="AE669" s="625"/>
      <c r="AF669" s="625"/>
      <c r="AG669" s="625"/>
      <c r="AH669" s="613">
        <v>2006</v>
      </c>
      <c r="AI669" s="613"/>
      <c r="AJ669" s="613"/>
      <c r="AK669" s="613"/>
      <c r="AL669" s="613"/>
      <c r="AM669" s="613"/>
      <c r="AN669" s="613"/>
      <c r="AO669" s="614">
        <v>5975</v>
      </c>
      <c r="AP669" s="614"/>
      <c r="AQ669" s="170"/>
    </row>
    <row r="670" spans="1:44" s="225" customFormat="1" ht="24" hidden="1" customHeight="1" x14ac:dyDescent="0.15">
      <c r="A670" s="715"/>
      <c r="B670" s="147"/>
      <c r="C670" s="625" t="s">
        <v>16400</v>
      </c>
      <c r="D670" s="625" t="s">
        <v>16401</v>
      </c>
      <c r="E670" s="625" t="s">
        <v>16400</v>
      </c>
      <c r="F670" s="625" t="s">
        <v>16402</v>
      </c>
      <c r="G670" s="626">
        <v>73468</v>
      </c>
      <c r="H670" s="626">
        <v>2726</v>
      </c>
      <c r="I670" s="626">
        <v>4635</v>
      </c>
      <c r="J670" s="626"/>
      <c r="K670" s="626"/>
      <c r="L670" s="626"/>
      <c r="M670" s="626"/>
      <c r="N670" s="626">
        <v>1033</v>
      </c>
      <c r="O670" s="626">
        <v>1033</v>
      </c>
      <c r="P670" s="626"/>
      <c r="Q670" s="625" t="s">
        <v>16403</v>
      </c>
      <c r="R670" s="626"/>
      <c r="S670" s="626" t="s">
        <v>16404</v>
      </c>
      <c r="T670" s="626"/>
      <c r="U670" s="627"/>
      <c r="V670" s="627"/>
      <c r="W670" s="627"/>
      <c r="X670" s="627"/>
      <c r="Y670" s="627"/>
      <c r="Z670" s="627"/>
      <c r="AA670" s="625" t="s">
        <v>16405</v>
      </c>
      <c r="AB670" s="625"/>
      <c r="AC670" s="625"/>
      <c r="AD670" s="625"/>
      <c r="AE670" s="625"/>
      <c r="AF670" s="625"/>
      <c r="AG670" s="625"/>
      <c r="AH670" s="613">
        <v>2020</v>
      </c>
      <c r="AI670" s="613"/>
      <c r="AJ670" s="613"/>
      <c r="AK670" s="613"/>
      <c r="AL670" s="613"/>
      <c r="AM670" s="613"/>
      <c r="AN670" s="613"/>
      <c r="AO670" s="614">
        <v>9950</v>
      </c>
      <c r="AP670" s="614"/>
      <c r="AQ670" s="170"/>
    </row>
    <row r="671" spans="1:44" s="225" customFormat="1" ht="24" hidden="1" customHeight="1" x14ac:dyDescent="0.15">
      <c r="A671" s="715"/>
      <c r="B671" s="147"/>
      <c r="C671" s="625" t="s">
        <v>16400</v>
      </c>
      <c r="D671" s="625" t="s">
        <v>16406</v>
      </c>
      <c r="E671" s="625" t="s">
        <v>16400</v>
      </c>
      <c r="F671" s="625" t="s">
        <v>16416</v>
      </c>
      <c r="G671" s="626">
        <v>2744</v>
      </c>
      <c r="H671" s="626">
        <v>1373</v>
      </c>
      <c r="I671" s="626">
        <v>1475</v>
      </c>
      <c r="J671" s="626"/>
      <c r="K671" s="626"/>
      <c r="L671" s="626"/>
      <c r="M671" s="626"/>
      <c r="N671" s="626">
        <v>1109</v>
      </c>
      <c r="O671" s="626">
        <v>1109</v>
      </c>
      <c r="P671" s="626"/>
      <c r="Q671" s="625" t="s">
        <v>16407</v>
      </c>
      <c r="R671" s="626"/>
      <c r="S671" s="626"/>
      <c r="T671" s="626"/>
      <c r="U671" s="627"/>
      <c r="V671" s="627"/>
      <c r="W671" s="627"/>
      <c r="X671" s="627"/>
      <c r="Y671" s="627"/>
      <c r="Z671" s="627"/>
      <c r="AA671" s="625" t="s">
        <v>16408</v>
      </c>
      <c r="AB671" s="625"/>
      <c r="AC671" s="625"/>
      <c r="AD671" s="625"/>
      <c r="AE671" s="625"/>
      <c r="AF671" s="625"/>
      <c r="AG671" s="625"/>
      <c r="AH671" s="613">
        <v>2021</v>
      </c>
      <c r="AI671" s="613"/>
      <c r="AJ671" s="613"/>
      <c r="AK671" s="613"/>
      <c r="AL671" s="613"/>
      <c r="AM671" s="613"/>
      <c r="AN671" s="613"/>
      <c r="AO671" s="614">
        <v>5800</v>
      </c>
      <c r="AP671" s="614"/>
      <c r="AQ671" s="170"/>
    </row>
    <row r="672" spans="1:44" s="225" customFormat="1" ht="24" hidden="1" customHeight="1" x14ac:dyDescent="0.15">
      <c r="A672" s="715"/>
      <c r="B672" s="147"/>
      <c r="C672" s="714" t="s">
        <v>16400</v>
      </c>
      <c r="D672" s="714" t="s">
        <v>17712</v>
      </c>
      <c r="E672" s="714" t="s">
        <v>16400</v>
      </c>
      <c r="F672" s="714" t="s">
        <v>17713</v>
      </c>
      <c r="G672" s="830">
        <v>3094</v>
      </c>
      <c r="H672" s="830">
        <v>1022</v>
      </c>
      <c r="I672" s="830">
        <v>1308</v>
      </c>
      <c r="J672" s="830"/>
      <c r="K672" s="830"/>
      <c r="L672" s="830"/>
      <c r="M672" s="830"/>
      <c r="N672" s="830"/>
      <c r="O672" s="830"/>
      <c r="P672" s="830"/>
      <c r="Q672" s="714" t="s">
        <v>17714</v>
      </c>
      <c r="R672" s="830"/>
      <c r="S672" s="830"/>
      <c r="T672" s="830"/>
      <c r="U672" s="831"/>
      <c r="V672" s="831"/>
      <c r="W672" s="831"/>
      <c r="X672" s="831"/>
      <c r="Y672" s="831"/>
      <c r="Z672" s="831"/>
      <c r="AA672" s="714"/>
      <c r="AB672" s="714"/>
      <c r="AC672" s="714"/>
      <c r="AD672" s="714"/>
      <c r="AE672" s="714"/>
      <c r="AF672" s="714"/>
      <c r="AG672" s="714"/>
      <c r="AH672" s="613">
        <v>2008</v>
      </c>
      <c r="AI672" s="950"/>
      <c r="AJ672" s="950"/>
      <c r="AK672" s="950"/>
      <c r="AL672" s="950"/>
      <c r="AM672" s="950"/>
      <c r="AN672" s="950"/>
      <c r="AO672" s="833"/>
      <c r="AP672" s="833"/>
      <c r="AQ672" s="170"/>
    </row>
    <row r="673" spans="1:43" s="225" customFormat="1" ht="24" hidden="1" customHeight="1" x14ac:dyDescent="0.15">
      <c r="A673" s="715"/>
      <c r="B673" s="147"/>
      <c r="C673" s="714" t="s">
        <v>16400</v>
      </c>
      <c r="D673" s="714" t="s">
        <v>17715</v>
      </c>
      <c r="E673" s="714" t="s">
        <v>16400</v>
      </c>
      <c r="F673" s="714" t="s">
        <v>17716</v>
      </c>
      <c r="G673" s="830">
        <v>3897</v>
      </c>
      <c r="H673" s="830">
        <v>1797.21</v>
      </c>
      <c r="I673" s="830">
        <v>2149</v>
      </c>
      <c r="J673" s="830"/>
      <c r="K673" s="830"/>
      <c r="L673" s="830"/>
      <c r="M673" s="830"/>
      <c r="N673" s="830"/>
      <c r="O673" s="830"/>
      <c r="P673" s="830"/>
      <c r="Q673" s="714" t="s">
        <v>17714</v>
      </c>
      <c r="R673" s="830"/>
      <c r="S673" s="830"/>
      <c r="T673" s="830"/>
      <c r="U673" s="831"/>
      <c r="V673" s="831"/>
      <c r="W673" s="831"/>
      <c r="X673" s="831"/>
      <c r="Y673" s="831"/>
      <c r="Z673" s="831"/>
      <c r="AA673" s="714"/>
      <c r="AB673" s="714"/>
      <c r="AC673" s="714"/>
      <c r="AD673" s="714"/>
      <c r="AE673" s="714"/>
      <c r="AF673" s="714"/>
      <c r="AG673" s="714"/>
      <c r="AH673" s="613">
        <v>1998</v>
      </c>
      <c r="AI673" s="950"/>
      <c r="AJ673" s="950"/>
      <c r="AK673" s="950"/>
      <c r="AL673" s="950"/>
      <c r="AM673" s="950"/>
      <c r="AN673" s="950"/>
      <c r="AO673" s="833"/>
      <c r="AP673" s="833"/>
      <c r="AQ673" s="170"/>
    </row>
    <row r="674" spans="1:43" s="225" customFormat="1" ht="24" hidden="1" customHeight="1" x14ac:dyDescent="0.15">
      <c r="A674" s="715"/>
      <c r="B674" s="147"/>
      <c r="C674" s="625" t="s">
        <v>6804</v>
      </c>
      <c r="D674" s="625" t="s">
        <v>7098</v>
      </c>
      <c r="E674" s="625" t="s">
        <v>6804</v>
      </c>
      <c r="F674" s="625" t="s">
        <v>6804</v>
      </c>
      <c r="G674" s="626">
        <v>3968</v>
      </c>
      <c r="H674" s="626">
        <v>1600</v>
      </c>
      <c r="I674" s="626">
        <v>2840</v>
      </c>
      <c r="J674" s="626"/>
      <c r="K674" s="626"/>
      <c r="L674" s="626"/>
      <c r="M674" s="626"/>
      <c r="N674" s="626">
        <v>827</v>
      </c>
      <c r="O674" s="626">
        <v>827</v>
      </c>
      <c r="P674" s="626"/>
      <c r="Q674" s="625" t="s">
        <v>1281</v>
      </c>
      <c r="R674" s="626"/>
      <c r="S674" s="626"/>
      <c r="T674" s="626"/>
      <c r="U674" s="627"/>
      <c r="V674" s="627"/>
      <c r="W674" s="627"/>
      <c r="X674" s="627"/>
      <c r="Y674" s="627"/>
      <c r="Z674" s="627"/>
      <c r="AA674" s="625" t="s">
        <v>7099</v>
      </c>
      <c r="AB674" s="625"/>
      <c r="AC674" s="625"/>
      <c r="AD674" s="625"/>
      <c r="AE674" s="625"/>
      <c r="AF674" s="625"/>
      <c r="AG674" s="625"/>
      <c r="AH674" s="613">
        <v>2013</v>
      </c>
      <c r="AI674" s="613"/>
      <c r="AJ674" s="613"/>
      <c r="AK674" s="613"/>
      <c r="AL674" s="613"/>
      <c r="AM674" s="613"/>
      <c r="AN674" s="613"/>
      <c r="AO674" s="614">
        <v>6500</v>
      </c>
      <c r="AP674" s="614"/>
      <c r="AQ674" s="170"/>
    </row>
    <row r="675" spans="1:43" s="225" customFormat="1" ht="24" hidden="1" customHeight="1" x14ac:dyDescent="0.15">
      <c r="A675" s="715"/>
      <c r="B675" s="147"/>
      <c r="C675" s="625" t="s">
        <v>17717</v>
      </c>
      <c r="D675" s="625" t="s">
        <v>17718</v>
      </c>
      <c r="E675" s="625" t="s">
        <v>17719</v>
      </c>
      <c r="F675" s="625" t="s">
        <v>17719</v>
      </c>
      <c r="G675" s="626">
        <v>4000</v>
      </c>
      <c r="H675" s="626">
        <v>2014</v>
      </c>
      <c r="I675" s="626">
        <v>6121</v>
      </c>
      <c r="J675" s="626"/>
      <c r="K675" s="626"/>
      <c r="L675" s="626"/>
      <c r="M675" s="626"/>
      <c r="N675" s="626">
        <v>2663</v>
      </c>
      <c r="O675" s="626">
        <v>1153</v>
      </c>
      <c r="P675" s="626" t="s">
        <v>5408</v>
      </c>
      <c r="Q675" s="625" t="s">
        <v>15811</v>
      </c>
      <c r="R675" s="626">
        <v>1510</v>
      </c>
      <c r="S675" s="626" t="s">
        <v>15861</v>
      </c>
      <c r="T675" s="626">
        <v>660</v>
      </c>
      <c r="U675" s="627"/>
      <c r="V675" s="627"/>
      <c r="W675" s="627"/>
      <c r="X675" s="627"/>
      <c r="Y675" s="627"/>
      <c r="Z675" s="627"/>
      <c r="AA675" s="625" t="s">
        <v>17290</v>
      </c>
      <c r="AB675" s="625"/>
      <c r="AC675" s="625"/>
      <c r="AD675" s="625"/>
      <c r="AE675" s="625"/>
      <c r="AF675" s="625"/>
      <c r="AG675" s="625"/>
      <c r="AH675" s="613">
        <v>2006</v>
      </c>
      <c r="AI675" s="613"/>
      <c r="AJ675" s="613"/>
      <c r="AK675" s="613"/>
      <c r="AL675" s="613"/>
      <c r="AM675" s="613"/>
      <c r="AN675" s="613"/>
      <c r="AO675" s="614">
        <v>6000</v>
      </c>
      <c r="AP675" s="614"/>
      <c r="AQ675" s="170"/>
    </row>
    <row r="676" spans="1:43" s="225" customFormat="1" ht="24" hidden="1" customHeight="1" x14ac:dyDescent="0.15">
      <c r="A676" s="715"/>
      <c r="B676" s="147"/>
      <c r="C676" s="714" t="s">
        <v>2085</v>
      </c>
      <c r="D676" s="714" t="s">
        <v>1494</v>
      </c>
      <c r="E676" s="714" t="s">
        <v>2085</v>
      </c>
      <c r="F676" s="714" t="s">
        <v>7100</v>
      </c>
      <c r="G676" s="626">
        <v>16089</v>
      </c>
      <c r="H676" s="626">
        <v>2386</v>
      </c>
      <c r="I676" s="626">
        <v>7019</v>
      </c>
      <c r="J676" s="626" t="s">
        <v>487</v>
      </c>
      <c r="K676" s="626" t="s">
        <v>3140</v>
      </c>
      <c r="L676" s="626"/>
      <c r="M676" s="626"/>
      <c r="N676" s="626">
        <v>2502</v>
      </c>
      <c r="O676" s="626">
        <v>1153</v>
      </c>
      <c r="P676" s="626" t="s">
        <v>5408</v>
      </c>
      <c r="Q676" s="625" t="s">
        <v>1652</v>
      </c>
      <c r="R676" s="626">
        <v>1152</v>
      </c>
      <c r="S676" s="626" t="s">
        <v>1333</v>
      </c>
      <c r="T676" s="626">
        <v>197</v>
      </c>
      <c r="U676" s="627">
        <v>1901</v>
      </c>
      <c r="V676" s="627"/>
      <c r="W676" s="627">
        <v>3000</v>
      </c>
      <c r="X676" s="627"/>
      <c r="Y676" s="627"/>
      <c r="Z676" s="627"/>
      <c r="AA676" s="625" t="s">
        <v>7101</v>
      </c>
      <c r="AB676" s="625"/>
      <c r="AC676" s="625"/>
      <c r="AD676" s="625"/>
      <c r="AE676" s="625"/>
      <c r="AF676" s="625"/>
      <c r="AG676" s="625"/>
      <c r="AH676" s="613">
        <v>1991</v>
      </c>
      <c r="AI676" s="613"/>
      <c r="AJ676" s="613"/>
      <c r="AK676" s="613"/>
      <c r="AL676" s="613"/>
      <c r="AM676" s="613"/>
      <c r="AN676" s="613"/>
      <c r="AO676" s="614">
        <v>4901</v>
      </c>
      <c r="AP676" s="614"/>
      <c r="AQ676" s="170"/>
    </row>
    <row r="677" spans="1:43" s="225" customFormat="1" ht="24" hidden="1" customHeight="1" x14ac:dyDescent="0.15">
      <c r="A677" s="715"/>
      <c r="B677" s="147"/>
      <c r="C677" s="714" t="s">
        <v>2085</v>
      </c>
      <c r="D677" s="714" t="s">
        <v>7102</v>
      </c>
      <c r="E677" s="714" t="s">
        <v>2085</v>
      </c>
      <c r="F677" s="714" t="s">
        <v>2085</v>
      </c>
      <c r="G677" s="626">
        <v>9995</v>
      </c>
      <c r="H677" s="626">
        <v>1991</v>
      </c>
      <c r="I677" s="626">
        <v>2442</v>
      </c>
      <c r="J677" s="626"/>
      <c r="K677" s="626"/>
      <c r="L677" s="626"/>
      <c r="M677" s="626"/>
      <c r="N677" s="626">
        <v>800</v>
      </c>
      <c r="O677" s="626">
        <v>800</v>
      </c>
      <c r="P677" s="626" t="s">
        <v>1642</v>
      </c>
      <c r="Q677" s="625" t="s">
        <v>7103</v>
      </c>
      <c r="R677" s="626"/>
      <c r="S677" s="626"/>
      <c r="T677" s="626"/>
      <c r="U677" s="627"/>
      <c r="V677" s="627"/>
      <c r="W677" s="627"/>
      <c r="X677" s="627"/>
      <c r="Y677" s="627"/>
      <c r="Z677" s="627"/>
      <c r="AA677" s="625"/>
      <c r="AB677" s="625"/>
      <c r="AC677" s="625"/>
      <c r="AD677" s="625"/>
      <c r="AE677" s="625"/>
      <c r="AF677" s="625"/>
      <c r="AG677" s="625"/>
      <c r="AH677" s="613">
        <v>2010</v>
      </c>
      <c r="AI677" s="613"/>
      <c r="AJ677" s="613"/>
      <c r="AK677" s="613"/>
      <c r="AL677" s="613"/>
      <c r="AM677" s="613"/>
      <c r="AN677" s="613"/>
      <c r="AO677" s="614">
        <v>3850</v>
      </c>
      <c r="AP677" s="614"/>
      <c r="AQ677" s="170"/>
    </row>
    <row r="678" spans="1:43" s="225" customFormat="1" ht="24" hidden="1" customHeight="1" x14ac:dyDescent="0.15">
      <c r="A678" s="715"/>
      <c r="B678" s="147"/>
      <c r="C678" s="714" t="s">
        <v>2085</v>
      </c>
      <c r="D678" s="714" t="s">
        <v>7104</v>
      </c>
      <c r="E678" s="714" t="s">
        <v>2085</v>
      </c>
      <c r="F678" s="714" t="s">
        <v>7105</v>
      </c>
      <c r="G678" s="626">
        <v>34374</v>
      </c>
      <c r="H678" s="626">
        <v>999</v>
      </c>
      <c r="I678" s="626">
        <v>999</v>
      </c>
      <c r="J678" s="626"/>
      <c r="K678" s="626"/>
      <c r="L678" s="626"/>
      <c r="M678" s="626"/>
      <c r="N678" s="626">
        <v>950</v>
      </c>
      <c r="O678" s="626">
        <v>950</v>
      </c>
      <c r="P678" s="626" t="s">
        <v>7106</v>
      </c>
      <c r="Q678" s="625" t="s">
        <v>487</v>
      </c>
      <c r="R678" s="626"/>
      <c r="S678" s="626"/>
      <c r="T678" s="626"/>
      <c r="U678" s="627"/>
      <c r="V678" s="627"/>
      <c r="W678" s="627"/>
      <c r="X678" s="627"/>
      <c r="Y678" s="627"/>
      <c r="Z678" s="627"/>
      <c r="AA678" s="625"/>
      <c r="AB678" s="625"/>
      <c r="AC678" s="625"/>
      <c r="AD678" s="625"/>
      <c r="AE678" s="625"/>
      <c r="AF678" s="625"/>
      <c r="AG678" s="625"/>
      <c r="AH678" s="613">
        <v>2007</v>
      </c>
      <c r="AI678" s="613"/>
      <c r="AJ678" s="613"/>
      <c r="AK678" s="613"/>
      <c r="AL678" s="613"/>
      <c r="AM678" s="613"/>
      <c r="AN678" s="613"/>
      <c r="AO678" s="614"/>
      <c r="AP678" s="614"/>
      <c r="AQ678" s="170"/>
    </row>
    <row r="679" spans="1:43" s="225" customFormat="1" ht="24" hidden="1" customHeight="1" x14ac:dyDescent="0.15">
      <c r="A679" s="715"/>
      <c r="B679" s="147"/>
      <c r="C679" s="714" t="s">
        <v>2085</v>
      </c>
      <c r="D679" s="714" t="s">
        <v>2084</v>
      </c>
      <c r="E679" s="714" t="s">
        <v>2085</v>
      </c>
      <c r="F679" s="714" t="s">
        <v>2085</v>
      </c>
      <c r="G679" s="626">
        <v>10022</v>
      </c>
      <c r="H679" s="626">
        <v>986</v>
      </c>
      <c r="I679" s="626">
        <v>1823</v>
      </c>
      <c r="J679" s="626"/>
      <c r="K679" s="626"/>
      <c r="L679" s="626"/>
      <c r="M679" s="626"/>
      <c r="N679" s="626">
        <v>364</v>
      </c>
      <c r="O679" s="626">
        <v>364</v>
      </c>
      <c r="P679" s="626" t="s">
        <v>7107</v>
      </c>
      <c r="Q679" s="625" t="s">
        <v>2836</v>
      </c>
      <c r="R679" s="626"/>
      <c r="S679" s="626"/>
      <c r="T679" s="626"/>
      <c r="U679" s="627"/>
      <c r="V679" s="627"/>
      <c r="W679" s="627"/>
      <c r="X679" s="627"/>
      <c r="Y679" s="627"/>
      <c r="Z679" s="627"/>
      <c r="AA679" s="625"/>
      <c r="AB679" s="625"/>
      <c r="AC679" s="625"/>
      <c r="AD679" s="625"/>
      <c r="AE679" s="625"/>
      <c r="AF679" s="625"/>
      <c r="AG679" s="625"/>
      <c r="AH679" s="613">
        <v>2011</v>
      </c>
      <c r="AI679" s="613"/>
      <c r="AJ679" s="613"/>
      <c r="AK679" s="613"/>
      <c r="AL679" s="613"/>
      <c r="AM679" s="613"/>
      <c r="AN679" s="613"/>
      <c r="AO679" s="614"/>
      <c r="AP679" s="614"/>
      <c r="AQ679" s="170"/>
    </row>
    <row r="680" spans="1:43" s="225" customFormat="1" ht="24" hidden="1" customHeight="1" x14ac:dyDescent="0.15">
      <c r="A680" s="715"/>
      <c r="B680" s="147"/>
      <c r="C680" s="714" t="s">
        <v>2085</v>
      </c>
      <c r="D680" s="714" t="s">
        <v>7108</v>
      </c>
      <c r="E680" s="714" t="s">
        <v>2085</v>
      </c>
      <c r="F680" s="714" t="s">
        <v>7109</v>
      </c>
      <c r="G680" s="626">
        <v>19065</v>
      </c>
      <c r="H680" s="626">
        <v>2149</v>
      </c>
      <c r="I680" s="626">
        <v>3727</v>
      </c>
      <c r="J680" s="626"/>
      <c r="K680" s="626"/>
      <c r="L680" s="626"/>
      <c r="M680" s="626"/>
      <c r="N680" s="626">
        <v>420</v>
      </c>
      <c r="O680" s="626">
        <v>420</v>
      </c>
      <c r="P680" s="626" t="s">
        <v>7110</v>
      </c>
      <c r="Q680" s="625" t="s">
        <v>7111</v>
      </c>
      <c r="R680" s="626"/>
      <c r="S680" s="626"/>
      <c r="T680" s="626"/>
      <c r="U680" s="627"/>
      <c r="V680" s="627"/>
      <c r="W680" s="627"/>
      <c r="X680" s="627"/>
      <c r="Y680" s="627"/>
      <c r="Z680" s="627"/>
      <c r="AA680" s="625" t="s">
        <v>7112</v>
      </c>
      <c r="AB680" s="625"/>
      <c r="AC680" s="625"/>
      <c r="AD680" s="625"/>
      <c r="AE680" s="625"/>
      <c r="AF680" s="625"/>
      <c r="AG680" s="625"/>
      <c r="AH680" s="613">
        <v>2013</v>
      </c>
      <c r="AI680" s="613"/>
      <c r="AJ680" s="613"/>
      <c r="AK680" s="613"/>
      <c r="AL680" s="613"/>
      <c r="AM680" s="613"/>
      <c r="AN680" s="613"/>
      <c r="AO680" s="614">
        <v>10500</v>
      </c>
      <c r="AP680" s="614"/>
      <c r="AQ680" s="170"/>
    </row>
    <row r="681" spans="1:43" s="225" customFormat="1" ht="24" hidden="1" customHeight="1" x14ac:dyDescent="0.15">
      <c r="A681" s="715"/>
      <c r="B681" s="147"/>
      <c r="C681" s="714" t="s">
        <v>2085</v>
      </c>
      <c r="D681" s="1042" t="s">
        <v>11688</v>
      </c>
      <c r="E681" s="714" t="s">
        <v>2085</v>
      </c>
      <c r="F681" s="714" t="s">
        <v>2085</v>
      </c>
      <c r="G681" s="626">
        <v>11306</v>
      </c>
      <c r="H681" s="626">
        <v>2036</v>
      </c>
      <c r="I681" s="626">
        <v>2437</v>
      </c>
      <c r="J681" s="626"/>
      <c r="K681" s="626"/>
      <c r="L681" s="626"/>
      <c r="M681" s="626"/>
      <c r="N681" s="626">
        <v>994</v>
      </c>
      <c r="O681" s="626">
        <v>994</v>
      </c>
      <c r="P681" s="626" t="s">
        <v>11689</v>
      </c>
      <c r="Q681" s="626" t="s">
        <v>6506</v>
      </c>
      <c r="R681" s="626"/>
      <c r="S681" s="626"/>
      <c r="T681" s="626"/>
      <c r="U681" s="627"/>
      <c r="V681" s="627"/>
      <c r="W681" s="627"/>
      <c r="X681" s="627"/>
      <c r="Y681" s="627"/>
      <c r="Z681" s="627"/>
      <c r="AA681" s="626" t="s">
        <v>687</v>
      </c>
      <c r="AB681" s="625"/>
      <c r="AC681" s="625"/>
      <c r="AD681" s="627"/>
      <c r="AE681" s="627"/>
      <c r="AF681" s="627"/>
      <c r="AG681" s="627"/>
      <c r="AH681" s="613">
        <v>2018</v>
      </c>
      <c r="AI681" s="613"/>
      <c r="AJ681" s="613"/>
      <c r="AK681" s="613"/>
      <c r="AL681" s="613"/>
      <c r="AM681" s="613"/>
      <c r="AN681" s="613"/>
      <c r="AO681" s="614">
        <v>6000</v>
      </c>
      <c r="AP681" s="614"/>
      <c r="AQ681" s="170"/>
    </row>
    <row r="682" spans="1:43" s="889" customFormat="1" ht="24" hidden="1" customHeight="1" x14ac:dyDescent="0.15">
      <c r="A682" s="170"/>
      <c r="B682" s="613"/>
      <c r="C682" s="950" t="s">
        <v>16429</v>
      </c>
      <c r="D682" s="1583" t="s">
        <v>17720</v>
      </c>
      <c r="E682" s="950" t="s">
        <v>16429</v>
      </c>
      <c r="F682" s="950" t="s">
        <v>17721</v>
      </c>
      <c r="G682" s="614">
        <v>4993</v>
      </c>
      <c r="H682" s="614">
        <v>942</v>
      </c>
      <c r="I682" s="614">
        <v>1936</v>
      </c>
      <c r="J682" s="614"/>
      <c r="K682" s="614"/>
      <c r="L682" s="614"/>
      <c r="M682" s="614"/>
      <c r="N682" s="614">
        <v>1935.95</v>
      </c>
      <c r="O682" s="614">
        <v>1935.95</v>
      </c>
      <c r="P682" s="614" t="s">
        <v>17722</v>
      </c>
      <c r="Q682" s="613" t="s">
        <v>17723</v>
      </c>
      <c r="R682" s="614"/>
      <c r="S682" s="614"/>
      <c r="T682" s="614"/>
      <c r="U682" s="613"/>
      <c r="V682" s="613"/>
      <c r="W682" s="613"/>
      <c r="X682" s="613"/>
      <c r="Y682" s="613"/>
      <c r="Z682" s="613"/>
      <c r="AA682" s="613" t="s">
        <v>17724</v>
      </c>
      <c r="AB682" s="613"/>
      <c r="AC682" s="613"/>
      <c r="AD682" s="613"/>
      <c r="AE682" s="613"/>
      <c r="AF682" s="613"/>
      <c r="AG682" s="613"/>
      <c r="AH682" s="613">
        <v>2020</v>
      </c>
      <c r="AI682" s="613"/>
      <c r="AJ682" s="613"/>
      <c r="AK682" s="613"/>
      <c r="AL682" s="613"/>
      <c r="AM682" s="613"/>
      <c r="AN682" s="613"/>
      <c r="AO682" s="614">
        <v>39000</v>
      </c>
      <c r="AP682" s="614"/>
      <c r="AQ682" s="170"/>
    </row>
    <row r="683" spans="1:43" s="225" customFormat="1" ht="24" hidden="1" customHeight="1" x14ac:dyDescent="0.15">
      <c r="A683" s="715"/>
      <c r="B683" s="147"/>
      <c r="C683" s="625" t="s">
        <v>6828</v>
      </c>
      <c r="D683" s="631" t="s">
        <v>7113</v>
      </c>
      <c r="E683" s="625" t="s">
        <v>6828</v>
      </c>
      <c r="F683" s="625" t="s">
        <v>6830</v>
      </c>
      <c r="G683" s="626">
        <v>36159</v>
      </c>
      <c r="H683" s="626">
        <v>5630</v>
      </c>
      <c r="I683" s="626">
        <v>7434</v>
      </c>
      <c r="J683" s="626"/>
      <c r="K683" s="626"/>
      <c r="L683" s="626"/>
      <c r="M683" s="626"/>
      <c r="N683" s="626">
        <v>2158</v>
      </c>
      <c r="O683" s="626">
        <v>1440</v>
      </c>
      <c r="P683" s="626" t="s">
        <v>7114</v>
      </c>
      <c r="Q683" s="626" t="s">
        <v>7115</v>
      </c>
      <c r="R683" s="626"/>
      <c r="S683" s="626"/>
      <c r="T683" s="626">
        <v>718</v>
      </c>
      <c r="U683" s="627"/>
      <c r="V683" s="627"/>
      <c r="W683" s="627"/>
      <c r="X683" s="627"/>
      <c r="Y683" s="627"/>
      <c r="Z683" s="627"/>
      <c r="AA683" s="626" t="s">
        <v>4100</v>
      </c>
      <c r="AB683" s="625"/>
      <c r="AC683" s="625"/>
      <c r="AD683" s="627"/>
      <c r="AE683" s="627"/>
      <c r="AF683" s="627"/>
      <c r="AG683" s="627"/>
      <c r="AH683" s="613">
        <v>2005</v>
      </c>
      <c r="AI683" s="613"/>
      <c r="AJ683" s="613"/>
      <c r="AK683" s="613"/>
      <c r="AL683" s="613"/>
      <c r="AM683" s="613"/>
      <c r="AN683" s="613"/>
      <c r="AO683" s="614">
        <v>16000</v>
      </c>
      <c r="AP683" s="614"/>
      <c r="AQ683" s="170"/>
    </row>
    <row r="684" spans="1:43" s="225" customFormat="1" ht="24" hidden="1" customHeight="1" x14ac:dyDescent="0.15">
      <c r="A684" s="624"/>
      <c r="B684" s="147"/>
      <c r="C684" s="625" t="s">
        <v>16418</v>
      </c>
      <c r="D684" s="631" t="s">
        <v>17725</v>
      </c>
      <c r="E684" s="625" t="s">
        <v>16418</v>
      </c>
      <c r="F684" s="625" t="s">
        <v>16519</v>
      </c>
      <c r="G684" s="626">
        <v>1095</v>
      </c>
      <c r="H684" s="626">
        <v>489</v>
      </c>
      <c r="I684" s="626">
        <v>489</v>
      </c>
      <c r="J684" s="626"/>
      <c r="K684" s="626"/>
      <c r="L684" s="626"/>
      <c r="M684" s="626"/>
      <c r="N684" s="626">
        <v>250</v>
      </c>
      <c r="O684" s="626">
        <v>250</v>
      </c>
      <c r="P684" s="1512"/>
      <c r="Q684" s="626" t="s">
        <v>15770</v>
      </c>
      <c r="R684" s="626"/>
      <c r="S684" s="626"/>
      <c r="T684" s="626"/>
      <c r="U684" s="627"/>
      <c r="V684" s="627"/>
      <c r="W684" s="627"/>
      <c r="X684" s="627"/>
      <c r="Y684" s="627"/>
      <c r="Z684" s="627"/>
      <c r="AA684" s="626" t="s">
        <v>17726</v>
      </c>
      <c r="AB684" s="625"/>
      <c r="AC684" s="625"/>
      <c r="AD684" s="627"/>
      <c r="AE684" s="627"/>
      <c r="AF684" s="627"/>
      <c r="AG684" s="627"/>
      <c r="AH684" s="613">
        <v>2019</v>
      </c>
      <c r="AI684" s="613"/>
      <c r="AJ684" s="613"/>
      <c r="AK684" s="613"/>
      <c r="AL684" s="613"/>
      <c r="AM684" s="613"/>
      <c r="AN684" s="613"/>
      <c r="AO684" s="614">
        <v>1000</v>
      </c>
      <c r="AP684" s="614"/>
      <c r="AQ684" s="170"/>
    </row>
    <row r="685" spans="1:43" s="225" customFormat="1" ht="24" hidden="1" customHeight="1" x14ac:dyDescent="0.15">
      <c r="A685" s="624"/>
      <c r="B685" s="147"/>
      <c r="C685" s="625" t="s">
        <v>6831</v>
      </c>
      <c r="D685" s="631" t="s">
        <v>7116</v>
      </c>
      <c r="E685" s="625" t="s">
        <v>6831</v>
      </c>
      <c r="F685" s="625" t="s">
        <v>4451</v>
      </c>
      <c r="G685" s="626">
        <v>10639</v>
      </c>
      <c r="H685" s="626">
        <v>1841</v>
      </c>
      <c r="I685" s="626">
        <v>3158</v>
      </c>
      <c r="J685" s="626"/>
      <c r="K685" s="626"/>
      <c r="L685" s="626"/>
      <c r="M685" s="626"/>
      <c r="N685" s="626">
        <v>1350</v>
      </c>
      <c r="O685" s="626">
        <v>1350</v>
      </c>
      <c r="P685" s="626" t="s">
        <v>7117</v>
      </c>
      <c r="Q685" s="626" t="s">
        <v>7118</v>
      </c>
      <c r="R685" s="626"/>
      <c r="S685" s="626"/>
      <c r="T685" s="626"/>
      <c r="U685" s="627"/>
      <c r="V685" s="627"/>
      <c r="W685" s="627"/>
      <c r="X685" s="627"/>
      <c r="Y685" s="627"/>
      <c r="Z685" s="627"/>
      <c r="AA685" s="626"/>
      <c r="AB685" s="625"/>
      <c r="AC685" s="625"/>
      <c r="AD685" s="627"/>
      <c r="AE685" s="627"/>
      <c r="AF685" s="627"/>
      <c r="AG685" s="627"/>
      <c r="AH685" s="613">
        <v>2010</v>
      </c>
      <c r="AI685" s="613"/>
      <c r="AJ685" s="613"/>
      <c r="AK685" s="613"/>
      <c r="AL685" s="613"/>
      <c r="AM685" s="613"/>
      <c r="AN685" s="613"/>
      <c r="AO685" s="614">
        <v>4600</v>
      </c>
      <c r="AP685" s="614"/>
      <c r="AQ685" s="170"/>
    </row>
    <row r="686" spans="1:43" s="225" customFormat="1" ht="24" hidden="1" customHeight="1" x14ac:dyDescent="0.15">
      <c r="A686" s="624"/>
      <c r="B686" s="147"/>
      <c r="C686" s="625" t="s">
        <v>6837</v>
      </c>
      <c r="D686" s="631" t="s">
        <v>7119</v>
      </c>
      <c r="E686" s="625" t="s">
        <v>6837</v>
      </c>
      <c r="F686" s="625" t="s">
        <v>6837</v>
      </c>
      <c r="G686" s="626">
        <v>9902</v>
      </c>
      <c r="H686" s="626">
        <v>1592</v>
      </c>
      <c r="I686" s="626">
        <v>4568</v>
      </c>
      <c r="J686" s="626"/>
      <c r="K686" s="626"/>
      <c r="L686" s="626"/>
      <c r="M686" s="626"/>
      <c r="N686" s="626">
        <v>2151</v>
      </c>
      <c r="O686" s="626">
        <v>768</v>
      </c>
      <c r="P686" s="626" t="s">
        <v>7120</v>
      </c>
      <c r="Q686" s="626" t="s">
        <v>7115</v>
      </c>
      <c r="R686" s="626">
        <v>777</v>
      </c>
      <c r="S686" s="626" t="s">
        <v>7096</v>
      </c>
      <c r="T686" s="626">
        <v>606</v>
      </c>
      <c r="U686" s="627"/>
      <c r="V686" s="627"/>
      <c r="W686" s="627"/>
      <c r="X686" s="627"/>
      <c r="Y686" s="627"/>
      <c r="Z686" s="627"/>
      <c r="AA686" s="626" t="s">
        <v>7121</v>
      </c>
      <c r="AB686" s="625"/>
      <c r="AC686" s="625"/>
      <c r="AD686" s="627"/>
      <c r="AE686" s="627"/>
      <c r="AF686" s="627"/>
      <c r="AG686" s="627"/>
      <c r="AH686" s="613">
        <v>2009</v>
      </c>
      <c r="AI686" s="613"/>
      <c r="AJ686" s="613"/>
      <c r="AK686" s="613"/>
      <c r="AL686" s="613"/>
      <c r="AM686" s="613"/>
      <c r="AN686" s="613"/>
      <c r="AO686" s="614">
        <v>11000</v>
      </c>
      <c r="AP686" s="614"/>
      <c r="AQ686" s="170"/>
    </row>
    <row r="687" spans="1:43" s="225" customFormat="1" ht="24" hidden="1" customHeight="1" x14ac:dyDescent="0.15">
      <c r="A687" s="624"/>
      <c r="B687" s="147"/>
      <c r="C687" s="147" t="s">
        <v>6837</v>
      </c>
      <c r="D687" s="293" t="s">
        <v>15083</v>
      </c>
      <c r="E687" s="293" t="s">
        <v>6837</v>
      </c>
      <c r="F687" s="293" t="s">
        <v>6837</v>
      </c>
      <c r="G687" s="297">
        <v>202856</v>
      </c>
      <c r="H687" s="297">
        <v>389</v>
      </c>
      <c r="I687" s="297">
        <v>999</v>
      </c>
      <c r="J687" s="297"/>
      <c r="K687" s="297"/>
      <c r="L687" s="297"/>
      <c r="M687" s="297"/>
      <c r="N687" s="297">
        <v>330</v>
      </c>
      <c r="O687" s="297">
        <v>330</v>
      </c>
      <c r="P687" s="297" t="s">
        <v>15084</v>
      </c>
      <c r="Q687" s="293" t="s">
        <v>2667</v>
      </c>
      <c r="R687" s="297"/>
      <c r="S687" s="297"/>
      <c r="T687" s="297"/>
      <c r="U687" s="604"/>
      <c r="V687" s="604"/>
      <c r="W687" s="604"/>
      <c r="X687" s="604"/>
      <c r="Y687" s="604"/>
      <c r="Z687" s="604"/>
      <c r="AA687" s="293"/>
      <c r="AB687" s="293"/>
      <c r="AC687" s="293"/>
      <c r="AD687" s="293"/>
      <c r="AE687" s="293"/>
      <c r="AF687" s="293"/>
      <c r="AG687" s="293"/>
      <c r="AH687" s="613">
        <v>2020</v>
      </c>
      <c r="AI687" s="376"/>
      <c r="AJ687" s="376"/>
      <c r="AK687" s="376"/>
      <c r="AL687" s="376"/>
      <c r="AM687" s="376"/>
      <c r="AN687" s="376"/>
      <c r="AO687" s="443">
        <v>3500</v>
      </c>
      <c r="AP687" s="169"/>
      <c r="AQ687" s="170"/>
    </row>
    <row r="688" spans="1:43" s="225" customFormat="1" ht="24" hidden="1" customHeight="1" x14ac:dyDescent="0.15">
      <c r="A688" s="624"/>
      <c r="B688" s="147"/>
      <c r="C688" s="625" t="s">
        <v>6843</v>
      </c>
      <c r="D688" s="293" t="s">
        <v>7122</v>
      </c>
      <c r="E688" s="293" t="s">
        <v>6843</v>
      </c>
      <c r="F688" s="293" t="s">
        <v>6843</v>
      </c>
      <c r="G688" s="297">
        <v>4953</v>
      </c>
      <c r="H688" s="297">
        <v>1341</v>
      </c>
      <c r="I688" s="297">
        <v>1662</v>
      </c>
      <c r="J688" s="297" t="s">
        <v>1277</v>
      </c>
      <c r="K688" s="297" t="s">
        <v>487</v>
      </c>
      <c r="L688" s="297" t="s">
        <v>1295</v>
      </c>
      <c r="M688" s="297"/>
      <c r="N688" s="297">
        <v>1662</v>
      </c>
      <c r="O688" s="297">
        <v>1662</v>
      </c>
      <c r="P688" s="297" t="s">
        <v>7123</v>
      </c>
      <c r="Q688" s="293" t="s">
        <v>1297</v>
      </c>
      <c r="R688" s="297"/>
      <c r="S688" s="297"/>
      <c r="T688" s="297"/>
      <c r="U688" s="604">
        <v>900</v>
      </c>
      <c r="V688" s="604">
        <v>200</v>
      </c>
      <c r="W688" s="604"/>
      <c r="X688" s="604">
        <v>1100</v>
      </c>
      <c r="Y688" s="604"/>
      <c r="Z688" s="604"/>
      <c r="AA688" s="293" t="s">
        <v>7124</v>
      </c>
      <c r="AB688" s="293"/>
      <c r="AC688" s="293"/>
      <c r="AD688" s="293"/>
      <c r="AE688" s="293"/>
      <c r="AF688" s="293" t="s">
        <v>7125</v>
      </c>
      <c r="AG688" s="293"/>
      <c r="AH688" s="613">
        <v>2002</v>
      </c>
      <c r="AI688" s="376"/>
      <c r="AJ688" s="376"/>
      <c r="AK688" s="376"/>
      <c r="AL688" s="376"/>
      <c r="AM688" s="376"/>
      <c r="AN688" s="376"/>
      <c r="AO688" s="443">
        <v>2200</v>
      </c>
      <c r="AP688" s="614"/>
      <c r="AQ688" s="170"/>
    </row>
    <row r="689" spans="1:43" s="225" customFormat="1" ht="24" hidden="1" customHeight="1" x14ac:dyDescent="0.15">
      <c r="A689" s="624"/>
      <c r="B689" s="147"/>
      <c r="C689" s="625" t="s">
        <v>6843</v>
      </c>
      <c r="D689" s="625" t="s">
        <v>7126</v>
      </c>
      <c r="E689" s="625" t="s">
        <v>6843</v>
      </c>
      <c r="F689" s="625" t="s">
        <v>6843</v>
      </c>
      <c r="G689" s="626">
        <v>6608</v>
      </c>
      <c r="H689" s="626">
        <v>1213</v>
      </c>
      <c r="I689" s="626">
        <v>2189</v>
      </c>
      <c r="J689" s="626"/>
      <c r="K689" s="626"/>
      <c r="L689" s="626"/>
      <c r="M689" s="626"/>
      <c r="N689" s="626">
        <v>477</v>
      </c>
      <c r="O689" s="626"/>
      <c r="P689" s="626"/>
      <c r="Q689" s="625"/>
      <c r="R689" s="626"/>
      <c r="S689" s="626" t="s">
        <v>311</v>
      </c>
      <c r="T689" s="626">
        <v>477</v>
      </c>
      <c r="U689" s="627"/>
      <c r="V689" s="627"/>
      <c r="W689" s="627"/>
      <c r="X689" s="627"/>
      <c r="Y689" s="627"/>
      <c r="Z689" s="627"/>
      <c r="AA689" s="625" t="s">
        <v>7124</v>
      </c>
      <c r="AB689" s="625"/>
      <c r="AC689" s="625"/>
      <c r="AD689" s="625"/>
      <c r="AE689" s="625"/>
      <c r="AF689" s="625"/>
      <c r="AG689" s="625"/>
      <c r="AH689" s="613">
        <v>2005</v>
      </c>
      <c r="AI689" s="613"/>
      <c r="AJ689" s="613"/>
      <c r="AK689" s="613"/>
      <c r="AL689" s="613"/>
      <c r="AM689" s="613"/>
      <c r="AN689" s="613"/>
      <c r="AO689" s="614">
        <v>5246</v>
      </c>
      <c r="AP689" s="614"/>
      <c r="AQ689" s="170"/>
    </row>
    <row r="690" spans="1:43" s="225" customFormat="1" ht="24" hidden="1" customHeight="1" x14ac:dyDescent="0.15">
      <c r="A690" s="624"/>
      <c r="B690" s="147"/>
      <c r="C690" s="625" t="s">
        <v>6843</v>
      </c>
      <c r="D690" s="625" t="s">
        <v>7127</v>
      </c>
      <c r="E690" s="625" t="s">
        <v>6843</v>
      </c>
      <c r="F690" s="625" t="s">
        <v>6843</v>
      </c>
      <c r="G690" s="626">
        <v>4169</v>
      </c>
      <c r="H690" s="626">
        <v>1716.95</v>
      </c>
      <c r="I690" s="626">
        <v>1630</v>
      </c>
      <c r="J690" s="626"/>
      <c r="K690" s="626"/>
      <c r="L690" s="626"/>
      <c r="M690" s="626"/>
      <c r="N690" s="626">
        <v>0</v>
      </c>
      <c r="O690" s="626"/>
      <c r="P690" s="626" t="s">
        <v>7128</v>
      </c>
      <c r="Q690" s="625" t="s">
        <v>7129</v>
      </c>
      <c r="R690" s="626"/>
      <c r="S690" s="626"/>
      <c r="T690" s="626"/>
      <c r="U690" s="627"/>
      <c r="V690" s="627"/>
      <c r="W690" s="627"/>
      <c r="X690" s="627"/>
      <c r="Y690" s="627"/>
      <c r="Z690" s="627"/>
      <c r="AA690" s="625" t="s">
        <v>7130</v>
      </c>
      <c r="AB690" s="625"/>
      <c r="AC690" s="625"/>
      <c r="AD690" s="625"/>
      <c r="AE690" s="625"/>
      <c r="AF690" s="625"/>
      <c r="AG690" s="625"/>
      <c r="AH690" s="613">
        <v>2016</v>
      </c>
      <c r="AI690" s="613"/>
      <c r="AJ690" s="613"/>
      <c r="AK690" s="613"/>
      <c r="AL690" s="613"/>
      <c r="AM690" s="613"/>
      <c r="AN690" s="613"/>
      <c r="AO690" s="614">
        <v>4400</v>
      </c>
      <c r="AP690" s="614" t="s">
        <v>7131</v>
      </c>
      <c r="AQ690" s="170"/>
    </row>
    <row r="691" spans="1:43" s="225" customFormat="1" ht="24" hidden="1" customHeight="1" x14ac:dyDescent="0.15">
      <c r="A691" s="624"/>
      <c r="B691" s="147"/>
      <c r="C691" s="625" t="s">
        <v>6877</v>
      </c>
      <c r="D691" s="625" t="s">
        <v>7132</v>
      </c>
      <c r="E691" s="625" t="s">
        <v>6877</v>
      </c>
      <c r="F691" s="625" t="s">
        <v>6877</v>
      </c>
      <c r="G691" s="626">
        <v>15200</v>
      </c>
      <c r="H691" s="626">
        <v>1968</v>
      </c>
      <c r="I691" s="626">
        <v>3331</v>
      </c>
      <c r="J691" s="626" t="s">
        <v>1277</v>
      </c>
      <c r="K691" s="626" t="s">
        <v>487</v>
      </c>
      <c r="L691" s="626" t="s">
        <v>1295</v>
      </c>
      <c r="M691" s="626" t="s">
        <v>1733</v>
      </c>
      <c r="N691" s="626">
        <v>772</v>
      </c>
      <c r="O691" s="626">
        <v>772</v>
      </c>
      <c r="P691" s="626" t="s">
        <v>7133</v>
      </c>
      <c r="Q691" s="625" t="s">
        <v>7115</v>
      </c>
      <c r="R691" s="626"/>
      <c r="S691" s="626"/>
      <c r="T691" s="626"/>
      <c r="U691" s="627">
        <v>5357</v>
      </c>
      <c r="V691" s="627"/>
      <c r="W691" s="627"/>
      <c r="X691" s="627">
        <v>1100</v>
      </c>
      <c r="Y691" s="627"/>
      <c r="Z691" s="627"/>
      <c r="AA691" s="625" t="s">
        <v>1677</v>
      </c>
      <c r="AB691" s="625"/>
      <c r="AC691" s="625"/>
      <c r="AD691" s="625"/>
      <c r="AE691" s="625"/>
      <c r="AF691" s="625" t="s">
        <v>7134</v>
      </c>
      <c r="AG691" s="625"/>
      <c r="AH691" s="613">
        <v>2003</v>
      </c>
      <c r="AI691" s="613"/>
      <c r="AJ691" s="613"/>
      <c r="AK691" s="613"/>
      <c r="AL691" s="613"/>
      <c r="AM691" s="613"/>
      <c r="AN691" s="613"/>
      <c r="AO691" s="614">
        <v>6457</v>
      </c>
      <c r="AP691" s="614"/>
      <c r="AQ691" s="170"/>
    </row>
    <row r="692" spans="1:43" s="225" customFormat="1" ht="24" hidden="1" customHeight="1" x14ac:dyDescent="0.15">
      <c r="A692" s="624"/>
      <c r="B692" s="147"/>
      <c r="C692" s="625" t="s">
        <v>6877</v>
      </c>
      <c r="D692" s="625" t="s">
        <v>7135</v>
      </c>
      <c r="E692" s="625" t="s">
        <v>6877</v>
      </c>
      <c r="F692" s="625" t="s">
        <v>6877</v>
      </c>
      <c r="G692" s="626">
        <v>7722</v>
      </c>
      <c r="H692" s="626">
        <v>1510</v>
      </c>
      <c r="I692" s="626">
        <v>2623</v>
      </c>
      <c r="J692" s="626"/>
      <c r="K692" s="626"/>
      <c r="L692" s="626"/>
      <c r="M692" s="626"/>
      <c r="N692" s="626">
        <v>1701</v>
      </c>
      <c r="O692" s="626"/>
      <c r="P692" s="626"/>
      <c r="Q692" s="625"/>
      <c r="R692" s="626">
        <v>1510</v>
      </c>
      <c r="S692" s="626" t="s">
        <v>1484</v>
      </c>
      <c r="T692" s="626">
        <v>191</v>
      </c>
      <c r="U692" s="627"/>
      <c r="V692" s="627"/>
      <c r="W692" s="627"/>
      <c r="X692" s="627"/>
      <c r="Y692" s="627"/>
      <c r="Z692" s="627"/>
      <c r="AA692" s="625" t="s">
        <v>7136</v>
      </c>
      <c r="AB692" s="625"/>
      <c r="AC692" s="625"/>
      <c r="AD692" s="625"/>
      <c r="AE692" s="625"/>
      <c r="AF692" s="625"/>
      <c r="AG692" s="625"/>
      <c r="AH692" s="613">
        <v>2010</v>
      </c>
      <c r="AI692" s="613"/>
      <c r="AJ692" s="613"/>
      <c r="AK692" s="613"/>
      <c r="AL692" s="613"/>
      <c r="AM692" s="613"/>
      <c r="AN692" s="613"/>
      <c r="AO692" s="614">
        <v>6500</v>
      </c>
      <c r="AP692" s="614"/>
      <c r="AQ692" s="170"/>
    </row>
    <row r="693" spans="1:43" s="225" customFormat="1" ht="24" hidden="1" customHeight="1" x14ac:dyDescent="0.15">
      <c r="A693" s="624"/>
      <c r="B693" s="147"/>
      <c r="C693" s="625" t="s">
        <v>6877</v>
      </c>
      <c r="D693" s="625" t="s">
        <v>10834</v>
      </c>
      <c r="E693" s="625" t="s">
        <v>6877</v>
      </c>
      <c r="F693" s="625" t="s">
        <v>6877</v>
      </c>
      <c r="G693" s="626">
        <v>3046</v>
      </c>
      <c r="H693" s="626">
        <v>998.9</v>
      </c>
      <c r="I693" s="626">
        <v>1661</v>
      </c>
      <c r="J693" s="626"/>
      <c r="K693" s="626"/>
      <c r="L693" s="626"/>
      <c r="M693" s="626"/>
      <c r="N693" s="626">
        <v>192</v>
      </c>
      <c r="O693" s="626"/>
      <c r="P693" s="626" t="s">
        <v>10835</v>
      </c>
      <c r="Q693" s="625" t="s">
        <v>10836</v>
      </c>
      <c r="R693" s="626"/>
      <c r="S693" s="626"/>
      <c r="T693" s="626">
        <v>192</v>
      </c>
      <c r="U693" s="627"/>
      <c r="V693" s="627"/>
      <c r="W693" s="627"/>
      <c r="X693" s="627"/>
      <c r="Y693" s="627"/>
      <c r="Z693" s="627"/>
      <c r="AA693" s="625" t="s">
        <v>10837</v>
      </c>
      <c r="AB693" s="625"/>
      <c r="AC693" s="625"/>
      <c r="AD693" s="625"/>
      <c r="AE693" s="625"/>
      <c r="AF693" s="625"/>
      <c r="AG693" s="625"/>
      <c r="AH693" s="613">
        <v>2016</v>
      </c>
      <c r="AI693" s="613"/>
      <c r="AJ693" s="613"/>
      <c r="AK693" s="613"/>
      <c r="AL693" s="613"/>
      <c r="AM693" s="613"/>
      <c r="AN693" s="613"/>
      <c r="AO693" s="614">
        <v>6500</v>
      </c>
      <c r="AP693" s="614"/>
      <c r="AQ693" s="170"/>
    </row>
    <row r="694" spans="1:43" s="225" customFormat="1" ht="24" hidden="1" customHeight="1" x14ac:dyDescent="0.15">
      <c r="A694" s="624"/>
      <c r="B694" s="147"/>
      <c r="C694" s="613" t="s">
        <v>6925</v>
      </c>
      <c r="D694" s="613" t="s">
        <v>7137</v>
      </c>
      <c r="E694" s="613" t="s">
        <v>6925</v>
      </c>
      <c r="F694" s="613" t="s">
        <v>6925</v>
      </c>
      <c r="G694" s="614">
        <v>9070</v>
      </c>
      <c r="H694" s="614">
        <v>1440</v>
      </c>
      <c r="I694" s="614">
        <v>4622</v>
      </c>
      <c r="J694" s="614" t="s">
        <v>1330</v>
      </c>
      <c r="K694" s="614" t="s">
        <v>487</v>
      </c>
      <c r="L694" s="614" t="s">
        <v>1295</v>
      </c>
      <c r="M694" s="614"/>
      <c r="N694" s="614">
        <v>1712</v>
      </c>
      <c r="O694" s="614">
        <v>714</v>
      </c>
      <c r="P694" s="626" t="s">
        <v>7138</v>
      </c>
      <c r="Q694" s="625" t="s">
        <v>1357</v>
      </c>
      <c r="R694" s="614">
        <v>300</v>
      </c>
      <c r="S694" s="626" t="s">
        <v>7139</v>
      </c>
      <c r="T694" s="614">
        <v>698</v>
      </c>
      <c r="U694" s="613">
        <v>1478</v>
      </c>
      <c r="V694" s="613">
        <v>500</v>
      </c>
      <c r="W694" s="613"/>
      <c r="X694" s="613">
        <v>2200</v>
      </c>
      <c r="Y694" s="613">
        <v>2500</v>
      </c>
      <c r="Z694" s="613" t="s">
        <v>762</v>
      </c>
      <c r="AA694" s="613" t="s">
        <v>10838</v>
      </c>
      <c r="AB694" s="613"/>
      <c r="AC694" s="613"/>
      <c r="AD694" s="613"/>
      <c r="AE694" s="613"/>
      <c r="AF694" s="613"/>
      <c r="AG694" s="613"/>
      <c r="AH694" s="613">
        <v>2003</v>
      </c>
      <c r="AI694" s="613"/>
      <c r="AJ694" s="613"/>
      <c r="AK694" s="613"/>
      <c r="AL694" s="613"/>
      <c r="AM694" s="613"/>
      <c r="AN694" s="613"/>
      <c r="AO694" s="614">
        <v>6678</v>
      </c>
      <c r="AP694" s="614"/>
      <c r="AQ694" s="170"/>
    </row>
    <row r="695" spans="1:43" s="225" customFormat="1" ht="24" hidden="1" customHeight="1" x14ac:dyDescent="0.15">
      <c r="A695" s="624"/>
      <c r="B695" s="147"/>
      <c r="C695" s="613" t="s">
        <v>16409</v>
      </c>
      <c r="D695" s="613" t="s">
        <v>16410</v>
      </c>
      <c r="E695" s="613" t="s">
        <v>16409</v>
      </c>
      <c r="F695" s="613" t="s">
        <v>16411</v>
      </c>
      <c r="G695" s="614">
        <v>5981</v>
      </c>
      <c r="H695" s="614">
        <v>2286</v>
      </c>
      <c r="I695" s="614">
        <v>2384</v>
      </c>
      <c r="J695" s="614"/>
      <c r="K695" s="614"/>
      <c r="L695" s="614"/>
      <c r="M695" s="614"/>
      <c r="N695" s="614">
        <v>976</v>
      </c>
      <c r="O695" s="614">
        <v>724.5</v>
      </c>
      <c r="P695" s="626"/>
      <c r="Q695" s="625" t="s">
        <v>16412</v>
      </c>
      <c r="R695" s="614"/>
      <c r="S695" s="626"/>
      <c r="T695" s="614">
        <v>251.91</v>
      </c>
      <c r="U695" s="613"/>
      <c r="V695" s="613"/>
      <c r="W695" s="613"/>
      <c r="X695" s="613"/>
      <c r="Y695" s="613"/>
      <c r="Z695" s="613"/>
      <c r="AA695" s="613" t="s">
        <v>16413</v>
      </c>
      <c r="AB695" s="613"/>
      <c r="AC695" s="613"/>
      <c r="AD695" s="613"/>
      <c r="AE695" s="613"/>
      <c r="AF695" s="613"/>
      <c r="AG695" s="613"/>
      <c r="AH695" s="613">
        <v>2021</v>
      </c>
      <c r="AI695" s="613"/>
      <c r="AJ695" s="613"/>
      <c r="AK695" s="613"/>
      <c r="AL695" s="613"/>
      <c r="AM695" s="613"/>
      <c r="AN695" s="613"/>
      <c r="AO695" s="614">
        <v>7611</v>
      </c>
      <c r="AP695" s="614"/>
      <c r="AQ695" s="170"/>
    </row>
    <row r="696" spans="1:43" s="225" customFormat="1" ht="24" hidden="1" customHeight="1" x14ac:dyDescent="0.15">
      <c r="A696" s="624" t="s">
        <v>93</v>
      </c>
      <c r="B696" s="147"/>
      <c r="C696" s="613" t="s">
        <v>6847</v>
      </c>
      <c r="D696" s="613" t="s">
        <v>7140</v>
      </c>
      <c r="E696" s="613" t="s">
        <v>6847</v>
      </c>
      <c r="F696" s="613" t="s">
        <v>6852</v>
      </c>
      <c r="G696" s="614">
        <v>4818</v>
      </c>
      <c r="H696" s="614">
        <v>4818</v>
      </c>
      <c r="I696" s="614">
        <v>1416</v>
      </c>
      <c r="J696" s="614" t="s">
        <v>1277</v>
      </c>
      <c r="K696" s="614" t="s">
        <v>1295</v>
      </c>
      <c r="L696" s="614" t="s">
        <v>487</v>
      </c>
      <c r="M696" s="614"/>
      <c r="N696" s="614">
        <v>1416</v>
      </c>
      <c r="O696" s="614">
        <v>1416</v>
      </c>
      <c r="P696" s="626" t="s">
        <v>7141</v>
      </c>
      <c r="Q696" s="625" t="s">
        <v>1297</v>
      </c>
      <c r="R696" s="614"/>
      <c r="S696" s="626"/>
      <c r="T696" s="614"/>
      <c r="U696" s="613">
        <v>3842</v>
      </c>
      <c r="V696" s="613">
        <v>1300</v>
      </c>
      <c r="W696" s="613">
        <v>1900</v>
      </c>
      <c r="X696" s="613">
        <v>1100</v>
      </c>
      <c r="Y696" s="613"/>
      <c r="Z696" s="613"/>
      <c r="AA696" s="613" t="s">
        <v>7142</v>
      </c>
      <c r="AB696" s="613"/>
      <c r="AC696" s="613"/>
      <c r="AD696" s="613"/>
      <c r="AE696" s="613"/>
      <c r="AF696" s="613"/>
      <c r="AG696" s="613" t="s">
        <v>7143</v>
      </c>
      <c r="AH696" s="613">
        <v>2000</v>
      </c>
      <c r="AI696" s="613"/>
      <c r="AJ696" s="613"/>
      <c r="AK696" s="613"/>
      <c r="AL696" s="613"/>
      <c r="AM696" s="613"/>
      <c r="AN696" s="613"/>
      <c r="AO696" s="614">
        <v>8142</v>
      </c>
      <c r="AP696" s="614"/>
      <c r="AQ696" s="170"/>
    </row>
    <row r="697" spans="1:43" s="225" customFormat="1" ht="24" hidden="1" customHeight="1" x14ac:dyDescent="0.15">
      <c r="A697" s="624"/>
      <c r="B697" s="147"/>
      <c r="C697" s="625" t="s">
        <v>6847</v>
      </c>
      <c r="D697" s="625" t="s">
        <v>7144</v>
      </c>
      <c r="E697" s="625" t="s">
        <v>6847</v>
      </c>
      <c r="F697" s="625" t="s">
        <v>6852</v>
      </c>
      <c r="G697" s="626">
        <v>6365</v>
      </c>
      <c r="H697" s="626">
        <v>432</v>
      </c>
      <c r="I697" s="626">
        <v>383</v>
      </c>
      <c r="J697" s="626"/>
      <c r="K697" s="626"/>
      <c r="L697" s="626"/>
      <c r="M697" s="626"/>
      <c r="N697" s="626">
        <v>383</v>
      </c>
      <c r="O697" s="626">
        <v>383</v>
      </c>
      <c r="P697" s="626"/>
      <c r="Q697" s="625" t="s">
        <v>7145</v>
      </c>
      <c r="R697" s="626"/>
      <c r="S697" s="626"/>
      <c r="T697" s="626"/>
      <c r="U697" s="627"/>
      <c r="V697" s="627"/>
      <c r="W697" s="627"/>
      <c r="X697" s="627"/>
      <c r="Y697" s="627"/>
      <c r="Z697" s="627"/>
      <c r="AA697" s="625" t="s">
        <v>7146</v>
      </c>
      <c r="AB697" s="625"/>
      <c r="AC697" s="625"/>
      <c r="AD697" s="625"/>
      <c r="AE697" s="625"/>
      <c r="AF697" s="625"/>
      <c r="AG697" s="625"/>
      <c r="AH697" s="613">
        <v>2013</v>
      </c>
      <c r="AI697" s="613"/>
      <c r="AJ697" s="613"/>
      <c r="AK697" s="613"/>
      <c r="AL697" s="613"/>
      <c r="AM697" s="613"/>
      <c r="AN697" s="613"/>
      <c r="AO697" s="614">
        <v>750</v>
      </c>
      <c r="AP697" s="614"/>
      <c r="AQ697" s="170"/>
    </row>
    <row r="698" spans="1:43" s="225" customFormat="1" ht="24" hidden="1" customHeight="1" x14ac:dyDescent="0.15">
      <c r="A698" s="624"/>
      <c r="B698" s="140"/>
      <c r="C698" s="613" t="s">
        <v>6847</v>
      </c>
      <c r="D698" s="613" t="s">
        <v>7147</v>
      </c>
      <c r="E698" s="613" t="s">
        <v>6847</v>
      </c>
      <c r="F698" s="613" t="s">
        <v>4807</v>
      </c>
      <c r="G698" s="614">
        <v>5000</v>
      </c>
      <c r="H698" s="614">
        <v>1427</v>
      </c>
      <c r="I698" s="614">
        <v>670</v>
      </c>
      <c r="J698" s="614"/>
      <c r="K698" s="614"/>
      <c r="L698" s="614"/>
      <c r="M698" s="614"/>
      <c r="N698" s="614">
        <v>670</v>
      </c>
      <c r="O698" s="614">
        <v>670</v>
      </c>
      <c r="P698" s="626"/>
      <c r="Q698" s="625" t="s">
        <v>3746</v>
      </c>
      <c r="R698" s="614"/>
      <c r="S698" s="297"/>
      <c r="T698" s="614"/>
      <c r="U698" s="613"/>
      <c r="V698" s="613"/>
      <c r="W698" s="613"/>
      <c r="X698" s="613"/>
      <c r="Y698" s="613"/>
      <c r="Z698" s="613"/>
      <c r="AA698" s="613"/>
      <c r="AB698" s="613"/>
      <c r="AC698" s="613"/>
      <c r="AD698" s="613"/>
      <c r="AE698" s="613"/>
      <c r="AF698" s="613"/>
      <c r="AG698" s="613"/>
      <c r="AH698" s="613">
        <v>2014</v>
      </c>
      <c r="AI698" s="613"/>
      <c r="AJ698" s="613"/>
      <c r="AK698" s="613"/>
      <c r="AL698" s="613"/>
      <c r="AM698" s="613"/>
      <c r="AN698" s="613"/>
      <c r="AO698" s="614">
        <v>5000</v>
      </c>
      <c r="AP698" s="614"/>
      <c r="AQ698" s="170"/>
    </row>
    <row r="699" spans="1:43" s="225" customFormat="1" ht="24" hidden="1" customHeight="1" x14ac:dyDescent="0.15">
      <c r="A699" s="624"/>
      <c r="B699" s="140"/>
      <c r="C699" s="613" t="s">
        <v>16528</v>
      </c>
      <c r="D699" s="613" t="s">
        <v>17727</v>
      </c>
      <c r="E699" s="613" t="s">
        <v>16528</v>
      </c>
      <c r="F699" s="613" t="s">
        <v>16528</v>
      </c>
      <c r="G699" s="614">
        <v>13622</v>
      </c>
      <c r="H699" s="614">
        <v>500</v>
      </c>
      <c r="I699" s="614">
        <v>483</v>
      </c>
      <c r="J699" s="614"/>
      <c r="K699" s="614"/>
      <c r="L699" s="614"/>
      <c r="M699" s="614"/>
      <c r="N699" s="614">
        <v>483</v>
      </c>
      <c r="O699" s="614">
        <v>483</v>
      </c>
      <c r="P699" s="626"/>
      <c r="Q699" s="625" t="s">
        <v>17728</v>
      </c>
      <c r="R699" s="614"/>
      <c r="S699" s="297"/>
      <c r="T699" s="614"/>
      <c r="U699" s="613"/>
      <c r="V699" s="613"/>
      <c r="W699" s="613"/>
      <c r="X699" s="613"/>
      <c r="Y699" s="613"/>
      <c r="Z699" s="613"/>
      <c r="AA699" s="613"/>
      <c r="AB699" s="613"/>
      <c r="AC699" s="613"/>
      <c r="AD699" s="613"/>
      <c r="AE699" s="613"/>
      <c r="AF699" s="613"/>
      <c r="AG699" s="613"/>
      <c r="AH699" s="613">
        <v>2021</v>
      </c>
      <c r="AI699" s="613"/>
      <c r="AJ699" s="613"/>
      <c r="AK699" s="613"/>
      <c r="AL699" s="613"/>
      <c r="AM699" s="613"/>
      <c r="AN699" s="613"/>
      <c r="AO699" s="614">
        <v>2482</v>
      </c>
      <c r="AP699" s="614"/>
      <c r="AQ699" s="170"/>
    </row>
    <row r="700" spans="1:43" s="225" customFormat="1" ht="24" hidden="1" customHeight="1" x14ac:dyDescent="0.15">
      <c r="A700" s="624"/>
      <c r="B700" s="147"/>
      <c r="C700" s="625" t="s">
        <v>6854</v>
      </c>
      <c r="D700" s="625" t="s">
        <v>7148</v>
      </c>
      <c r="E700" s="625" t="s">
        <v>6854</v>
      </c>
      <c r="F700" s="625" t="s">
        <v>13815</v>
      </c>
      <c r="G700" s="626">
        <v>13006</v>
      </c>
      <c r="H700" s="626">
        <v>2111</v>
      </c>
      <c r="I700" s="626">
        <v>3566</v>
      </c>
      <c r="J700" s="626"/>
      <c r="K700" s="626"/>
      <c r="L700" s="626"/>
      <c r="M700" s="626"/>
      <c r="N700" s="626">
        <v>774</v>
      </c>
      <c r="O700" s="626">
        <v>630</v>
      </c>
      <c r="P700" s="626" t="s">
        <v>7149</v>
      </c>
      <c r="Q700" s="626" t="s">
        <v>7150</v>
      </c>
      <c r="R700" s="626"/>
      <c r="S700" s="626"/>
      <c r="T700" s="626">
        <v>144</v>
      </c>
      <c r="U700" s="627"/>
      <c r="V700" s="627"/>
      <c r="W700" s="627"/>
      <c r="X700" s="627"/>
      <c r="Y700" s="627"/>
      <c r="Z700" s="627"/>
      <c r="AA700" s="626" t="s">
        <v>7151</v>
      </c>
      <c r="AB700" s="625"/>
      <c r="AC700" s="625"/>
      <c r="AD700" s="627"/>
      <c r="AE700" s="627"/>
      <c r="AF700" s="627"/>
      <c r="AG700" s="627"/>
      <c r="AH700" s="613">
        <v>2006</v>
      </c>
      <c r="AI700" s="613"/>
      <c r="AJ700" s="613"/>
      <c r="AK700" s="613"/>
      <c r="AL700" s="613"/>
      <c r="AM700" s="613"/>
      <c r="AN700" s="613"/>
      <c r="AO700" s="614">
        <v>8000</v>
      </c>
      <c r="AP700" s="627"/>
      <c r="AQ700" s="170"/>
    </row>
    <row r="701" spans="1:43" s="225" customFormat="1" ht="24" hidden="1" customHeight="1" x14ac:dyDescent="0.15">
      <c r="A701" s="624"/>
      <c r="B701" s="147"/>
      <c r="C701" s="613" t="s">
        <v>6856</v>
      </c>
      <c r="D701" s="613" t="s">
        <v>7152</v>
      </c>
      <c r="E701" s="613" t="s">
        <v>6856</v>
      </c>
      <c r="F701" s="613" t="s">
        <v>6856</v>
      </c>
      <c r="G701" s="614">
        <v>28691</v>
      </c>
      <c r="H701" s="614">
        <v>1182</v>
      </c>
      <c r="I701" s="614">
        <v>1976</v>
      </c>
      <c r="J701" s="614"/>
      <c r="K701" s="614"/>
      <c r="L701" s="614"/>
      <c r="M701" s="614"/>
      <c r="N701" s="614">
        <v>932</v>
      </c>
      <c r="O701" s="614">
        <v>702</v>
      </c>
      <c r="P701" s="626"/>
      <c r="Q701" s="614" t="s">
        <v>3861</v>
      </c>
      <c r="R701" s="614"/>
      <c r="S701" s="626"/>
      <c r="T701" s="614">
        <v>230</v>
      </c>
      <c r="U701" s="613"/>
      <c r="V701" s="613"/>
      <c r="W701" s="613"/>
      <c r="X701" s="613"/>
      <c r="Y701" s="613"/>
      <c r="Z701" s="613"/>
      <c r="AA701" s="614" t="s">
        <v>7153</v>
      </c>
      <c r="AB701" s="613"/>
      <c r="AC701" s="613"/>
      <c r="AD701" s="613"/>
      <c r="AE701" s="613"/>
      <c r="AF701" s="613"/>
      <c r="AG701" s="613"/>
      <c r="AH701" s="613">
        <v>2013</v>
      </c>
      <c r="AI701" s="613"/>
      <c r="AJ701" s="613"/>
      <c r="AK701" s="613"/>
      <c r="AL701" s="613"/>
      <c r="AM701" s="613"/>
      <c r="AN701" s="613"/>
      <c r="AO701" s="614">
        <v>4100</v>
      </c>
      <c r="AP701" s="613"/>
      <c r="AQ701" s="170"/>
    </row>
    <row r="702" spans="1:43" s="225" customFormat="1" ht="24" hidden="1" customHeight="1" x14ac:dyDescent="0.15">
      <c r="A702" s="624"/>
      <c r="B702" s="147"/>
      <c r="C702" s="625" t="s">
        <v>6856</v>
      </c>
      <c r="D702" s="625" t="s">
        <v>7154</v>
      </c>
      <c r="E702" s="625" t="s">
        <v>6856</v>
      </c>
      <c r="F702" s="625" t="s">
        <v>6856</v>
      </c>
      <c r="G702" s="626">
        <v>42363</v>
      </c>
      <c r="H702" s="626">
        <v>946.5</v>
      </c>
      <c r="I702" s="626">
        <v>1247.1300000000001</v>
      </c>
      <c r="J702" s="626"/>
      <c r="K702" s="626"/>
      <c r="L702" s="626"/>
      <c r="M702" s="626"/>
      <c r="N702" s="626">
        <v>260.72000000000003</v>
      </c>
      <c r="O702" s="626">
        <v>230.72</v>
      </c>
      <c r="P702" s="626"/>
      <c r="Q702" s="625" t="s">
        <v>7155</v>
      </c>
      <c r="R702" s="626"/>
      <c r="S702" s="626"/>
      <c r="T702" s="626">
        <v>30</v>
      </c>
      <c r="U702" s="627"/>
      <c r="V702" s="627"/>
      <c r="W702" s="627"/>
      <c r="X702" s="627"/>
      <c r="Y702" s="627"/>
      <c r="Z702" s="627"/>
      <c r="AA702" s="625"/>
      <c r="AB702" s="625"/>
      <c r="AC702" s="625"/>
      <c r="AD702" s="625"/>
      <c r="AE702" s="625"/>
      <c r="AF702" s="625"/>
      <c r="AG702" s="625"/>
      <c r="AH702" s="613">
        <v>2015</v>
      </c>
      <c r="AI702" s="613"/>
      <c r="AJ702" s="613"/>
      <c r="AK702" s="613"/>
      <c r="AL702" s="613"/>
      <c r="AM702" s="613"/>
      <c r="AN702" s="613"/>
      <c r="AO702" s="614">
        <v>900</v>
      </c>
      <c r="AP702" s="614"/>
      <c r="AQ702" s="170"/>
    </row>
    <row r="703" spans="1:43" s="225" customFormat="1" ht="24" hidden="1" customHeight="1" x14ac:dyDescent="0.15">
      <c r="A703" s="624"/>
      <c r="B703" s="147"/>
      <c r="C703" s="625" t="s">
        <v>6862</v>
      </c>
      <c r="D703" s="625" t="s">
        <v>7156</v>
      </c>
      <c r="E703" s="625" t="s">
        <v>6862</v>
      </c>
      <c r="F703" s="625" t="s">
        <v>6862</v>
      </c>
      <c r="G703" s="626">
        <v>14748</v>
      </c>
      <c r="H703" s="626">
        <v>3309</v>
      </c>
      <c r="I703" s="626">
        <v>5664</v>
      </c>
      <c r="J703" s="626"/>
      <c r="K703" s="626"/>
      <c r="L703" s="626"/>
      <c r="M703" s="626"/>
      <c r="N703" s="626">
        <v>1906</v>
      </c>
      <c r="O703" s="626">
        <v>1595</v>
      </c>
      <c r="P703" s="626" t="s">
        <v>7157</v>
      </c>
      <c r="Q703" s="625" t="s">
        <v>1297</v>
      </c>
      <c r="R703" s="626"/>
      <c r="S703" s="626"/>
      <c r="T703" s="626">
        <v>311</v>
      </c>
      <c r="U703" s="627"/>
      <c r="V703" s="627"/>
      <c r="W703" s="627"/>
      <c r="X703" s="627"/>
      <c r="Y703" s="627"/>
      <c r="Z703" s="627"/>
      <c r="AA703" s="625" t="s">
        <v>7158</v>
      </c>
      <c r="AB703" s="625"/>
      <c r="AC703" s="625"/>
      <c r="AD703" s="625"/>
      <c r="AE703" s="625"/>
      <c r="AF703" s="625"/>
      <c r="AG703" s="625"/>
      <c r="AH703" s="613">
        <v>2005</v>
      </c>
      <c r="AI703" s="613"/>
      <c r="AJ703" s="613"/>
      <c r="AK703" s="613"/>
      <c r="AL703" s="613"/>
      <c r="AM703" s="613"/>
      <c r="AN703" s="613"/>
      <c r="AO703" s="614">
        <v>10686</v>
      </c>
      <c r="AP703" s="614"/>
      <c r="AQ703" s="170"/>
    </row>
    <row r="704" spans="1:43" s="225" customFormat="1" ht="24" hidden="1" customHeight="1" x14ac:dyDescent="0.15">
      <c r="A704" s="621"/>
      <c r="B704" s="147"/>
      <c r="C704" s="625" t="s">
        <v>6862</v>
      </c>
      <c r="D704" s="625" t="s">
        <v>7159</v>
      </c>
      <c r="E704" s="625" t="s">
        <v>6862</v>
      </c>
      <c r="F704" s="625" t="s">
        <v>6862</v>
      </c>
      <c r="G704" s="626">
        <v>2934</v>
      </c>
      <c r="H704" s="626">
        <v>402</v>
      </c>
      <c r="I704" s="626">
        <v>455</v>
      </c>
      <c r="J704" s="626"/>
      <c r="K704" s="626"/>
      <c r="L704" s="626"/>
      <c r="M704" s="626"/>
      <c r="N704" s="626">
        <v>325</v>
      </c>
      <c r="O704" s="626">
        <v>325</v>
      </c>
      <c r="P704" s="626" t="s">
        <v>7160</v>
      </c>
      <c r="Q704" s="625" t="s">
        <v>1295</v>
      </c>
      <c r="R704" s="626"/>
      <c r="S704" s="626"/>
      <c r="T704" s="626"/>
      <c r="U704" s="627"/>
      <c r="V704" s="627"/>
      <c r="W704" s="627"/>
      <c r="X704" s="627"/>
      <c r="Y704" s="627"/>
      <c r="Z704" s="627"/>
      <c r="AA704" s="625"/>
      <c r="AB704" s="625"/>
      <c r="AC704" s="625"/>
      <c r="AD704" s="625"/>
      <c r="AE704" s="625"/>
      <c r="AF704" s="625"/>
      <c r="AG704" s="625"/>
      <c r="AH704" s="613">
        <v>2010</v>
      </c>
      <c r="AI704" s="613"/>
      <c r="AJ704" s="613"/>
      <c r="AK704" s="613"/>
      <c r="AL704" s="613"/>
      <c r="AM704" s="613"/>
      <c r="AN704" s="613"/>
      <c r="AO704" s="614">
        <v>500</v>
      </c>
      <c r="AP704" s="614"/>
      <c r="AQ704" s="170"/>
    </row>
    <row r="705" spans="1:43" s="225" customFormat="1" ht="24" hidden="1" customHeight="1" x14ac:dyDescent="0.15">
      <c r="A705" s="621">
        <v>4</v>
      </c>
      <c r="B705" s="147"/>
      <c r="C705" s="625" t="s">
        <v>6873</v>
      </c>
      <c r="D705" s="625" t="s">
        <v>7161</v>
      </c>
      <c r="E705" s="625" t="s">
        <v>6873</v>
      </c>
      <c r="F705" s="625" t="s">
        <v>489</v>
      </c>
      <c r="G705" s="626">
        <v>49020</v>
      </c>
      <c r="H705" s="626">
        <v>3741</v>
      </c>
      <c r="I705" s="626">
        <v>3741</v>
      </c>
      <c r="J705" s="626"/>
      <c r="K705" s="626"/>
      <c r="L705" s="626"/>
      <c r="M705" s="626"/>
      <c r="N705" s="626">
        <v>2057</v>
      </c>
      <c r="O705" s="626">
        <v>2057</v>
      </c>
      <c r="P705" s="626"/>
      <c r="Q705" s="625" t="s">
        <v>1297</v>
      </c>
      <c r="R705" s="626"/>
      <c r="S705" s="626"/>
      <c r="T705" s="626"/>
      <c r="U705" s="627"/>
      <c r="V705" s="627"/>
      <c r="W705" s="627"/>
      <c r="X705" s="627"/>
      <c r="Y705" s="627"/>
      <c r="Z705" s="627"/>
      <c r="AA705" s="625" t="s">
        <v>7162</v>
      </c>
      <c r="AB705" s="625"/>
      <c r="AC705" s="625"/>
      <c r="AD705" s="625"/>
      <c r="AE705" s="625"/>
      <c r="AF705" s="625"/>
      <c r="AG705" s="625"/>
      <c r="AH705" s="613">
        <v>2010</v>
      </c>
      <c r="AI705" s="613"/>
      <c r="AJ705" s="613"/>
      <c r="AK705" s="613"/>
      <c r="AL705" s="613"/>
      <c r="AM705" s="613"/>
      <c r="AN705" s="613"/>
      <c r="AO705" s="614">
        <v>9718</v>
      </c>
      <c r="AP705" s="686"/>
      <c r="AQ705" s="170"/>
    </row>
    <row r="706" spans="1:43" s="225" customFormat="1" ht="24" hidden="1" customHeight="1" x14ac:dyDescent="0.15">
      <c r="A706" s="621"/>
      <c r="B706" s="147"/>
      <c r="C706" s="625" t="s">
        <v>7163</v>
      </c>
      <c r="D706" s="625" t="s">
        <v>7164</v>
      </c>
      <c r="E706" s="625" t="s">
        <v>6873</v>
      </c>
      <c r="F706" s="625" t="s">
        <v>6873</v>
      </c>
      <c r="G706" s="626">
        <v>3475</v>
      </c>
      <c r="H706" s="626">
        <v>345</v>
      </c>
      <c r="I706" s="626">
        <v>331</v>
      </c>
      <c r="J706" s="626"/>
      <c r="K706" s="626"/>
      <c r="L706" s="626"/>
      <c r="M706" s="626"/>
      <c r="N706" s="626">
        <v>331</v>
      </c>
      <c r="O706" s="626">
        <v>331</v>
      </c>
      <c r="P706" s="626" t="s">
        <v>7165</v>
      </c>
      <c r="Q706" s="625" t="s">
        <v>7166</v>
      </c>
      <c r="R706" s="626"/>
      <c r="S706" s="626"/>
      <c r="T706" s="626"/>
      <c r="U706" s="627"/>
      <c r="V706" s="627"/>
      <c r="W706" s="627"/>
      <c r="X706" s="627"/>
      <c r="Y706" s="627"/>
      <c r="Z706" s="627"/>
      <c r="AA706" s="625" t="s">
        <v>7162</v>
      </c>
      <c r="AB706" s="625"/>
      <c r="AC706" s="625"/>
      <c r="AD706" s="625"/>
      <c r="AE706" s="625"/>
      <c r="AF706" s="625"/>
      <c r="AG706" s="625"/>
      <c r="AH706" s="613">
        <v>2010</v>
      </c>
      <c r="AI706" s="613"/>
      <c r="AJ706" s="613"/>
      <c r="AK706" s="613"/>
      <c r="AL706" s="613"/>
      <c r="AM706" s="613"/>
      <c r="AN706" s="613"/>
      <c r="AO706" s="614">
        <v>800</v>
      </c>
      <c r="AP706" s="686"/>
      <c r="AQ706" s="170"/>
    </row>
    <row r="707" spans="1:43" s="225" customFormat="1" ht="24" hidden="1" customHeight="1" x14ac:dyDescent="0.15">
      <c r="A707" s="621"/>
      <c r="B707" s="147"/>
      <c r="C707" s="625" t="s">
        <v>17729</v>
      </c>
      <c r="D707" s="625" t="s">
        <v>17730</v>
      </c>
      <c r="E707" s="625" t="s">
        <v>17729</v>
      </c>
      <c r="F707" s="625" t="s">
        <v>17729</v>
      </c>
      <c r="G707" s="626">
        <v>1215</v>
      </c>
      <c r="H707" s="626">
        <v>770.85</v>
      </c>
      <c r="I707" s="626">
        <v>999</v>
      </c>
      <c r="J707" s="626"/>
      <c r="K707" s="626"/>
      <c r="L707" s="626"/>
      <c r="M707" s="626"/>
      <c r="N707" s="626"/>
      <c r="O707" s="626">
        <v>998</v>
      </c>
      <c r="P707" s="626"/>
      <c r="Q707" s="625" t="s">
        <v>17731</v>
      </c>
      <c r="R707" s="626"/>
      <c r="S707" s="626"/>
      <c r="T707" s="626"/>
      <c r="U707" s="627"/>
      <c r="V707" s="627"/>
      <c r="W707" s="627"/>
      <c r="X707" s="627"/>
      <c r="Y707" s="627"/>
      <c r="Z707" s="627"/>
      <c r="AA707" s="625" t="s">
        <v>15516</v>
      </c>
      <c r="AB707" s="625"/>
      <c r="AC707" s="625"/>
      <c r="AD707" s="625"/>
      <c r="AE707" s="625"/>
      <c r="AF707" s="625"/>
      <c r="AG707" s="625"/>
      <c r="AH707" s="613">
        <v>2020</v>
      </c>
      <c r="AI707" s="613"/>
      <c r="AJ707" s="613"/>
      <c r="AK707" s="613"/>
      <c r="AL707" s="613"/>
      <c r="AM707" s="613"/>
      <c r="AN707" s="613"/>
      <c r="AO707" s="614"/>
      <c r="AP707" s="686"/>
      <c r="AQ707" s="170"/>
    </row>
    <row r="708" spans="1:43" s="225" customFormat="1" ht="24" hidden="1" customHeight="1" x14ac:dyDescent="0.15">
      <c r="A708" s="621" t="s">
        <v>93</v>
      </c>
      <c r="B708" s="147"/>
      <c r="C708" s="625" t="s">
        <v>6873</v>
      </c>
      <c r="D708" s="625" t="s">
        <v>13830</v>
      </c>
      <c r="E708" s="625" t="s">
        <v>6873</v>
      </c>
      <c r="F708" s="625" t="s">
        <v>6873</v>
      </c>
      <c r="G708" s="626">
        <v>9479</v>
      </c>
      <c r="H708" s="626">
        <v>620</v>
      </c>
      <c r="I708" s="626">
        <v>845</v>
      </c>
      <c r="J708" s="626"/>
      <c r="K708" s="626"/>
      <c r="L708" s="626"/>
      <c r="M708" s="626"/>
      <c r="N708" s="626">
        <v>620</v>
      </c>
      <c r="O708" s="626">
        <v>620</v>
      </c>
      <c r="P708" s="626"/>
      <c r="Q708" s="625" t="s">
        <v>13828</v>
      </c>
      <c r="R708" s="626"/>
      <c r="S708" s="626"/>
      <c r="T708" s="626"/>
      <c r="U708" s="627"/>
      <c r="V708" s="627"/>
      <c r="W708" s="627"/>
      <c r="X708" s="627"/>
      <c r="Y708" s="627"/>
      <c r="Z708" s="627"/>
      <c r="AA708" s="625" t="s">
        <v>13829</v>
      </c>
      <c r="AB708" s="625"/>
      <c r="AC708" s="625"/>
      <c r="AD708" s="625"/>
      <c r="AE708" s="625"/>
      <c r="AF708" s="625"/>
      <c r="AG708" s="625"/>
      <c r="AH708" s="613">
        <v>2019</v>
      </c>
      <c r="AI708" s="613"/>
      <c r="AJ708" s="613"/>
      <c r="AK708" s="613"/>
      <c r="AL708" s="613"/>
      <c r="AM708" s="613"/>
      <c r="AN708" s="613"/>
      <c r="AO708" s="614">
        <v>4700</v>
      </c>
      <c r="AP708" s="614"/>
      <c r="AQ708" s="170"/>
    </row>
    <row r="709" spans="1:43" s="225" customFormat="1" ht="24" hidden="1" customHeight="1" x14ac:dyDescent="0.15">
      <c r="A709" s="621"/>
      <c r="B709" s="147"/>
      <c r="C709" s="625" t="s">
        <v>6931</v>
      </c>
      <c r="D709" s="625" t="s">
        <v>7167</v>
      </c>
      <c r="E709" s="625" t="s">
        <v>6931</v>
      </c>
      <c r="F709" s="625" t="s">
        <v>6931</v>
      </c>
      <c r="G709" s="626">
        <v>35123</v>
      </c>
      <c r="H709" s="626">
        <v>5904</v>
      </c>
      <c r="I709" s="626">
        <v>18950</v>
      </c>
      <c r="J709" s="626"/>
      <c r="K709" s="626"/>
      <c r="L709" s="626"/>
      <c r="M709" s="626"/>
      <c r="N709" s="626">
        <v>1545</v>
      </c>
      <c r="O709" s="626"/>
      <c r="P709" s="626"/>
      <c r="Q709" s="625"/>
      <c r="R709" s="626">
        <v>1300</v>
      </c>
      <c r="S709" s="626" t="s">
        <v>1510</v>
      </c>
      <c r="T709" s="626">
        <v>245</v>
      </c>
      <c r="U709" s="627"/>
      <c r="V709" s="627"/>
      <c r="W709" s="627"/>
      <c r="X709" s="627"/>
      <c r="Y709" s="627"/>
      <c r="Z709" s="627"/>
      <c r="AA709" s="625" t="s">
        <v>7168</v>
      </c>
      <c r="AB709" s="625"/>
      <c r="AC709" s="625"/>
      <c r="AD709" s="625"/>
      <c r="AE709" s="625"/>
      <c r="AF709" s="625"/>
      <c r="AG709" s="625"/>
      <c r="AH709" s="613">
        <v>2015</v>
      </c>
      <c r="AI709" s="613"/>
      <c r="AJ709" s="613"/>
      <c r="AK709" s="613"/>
      <c r="AL709" s="613"/>
      <c r="AM709" s="613"/>
      <c r="AN709" s="613"/>
      <c r="AO709" s="614">
        <v>42900</v>
      </c>
      <c r="AP709" s="614"/>
      <c r="AQ709" s="170"/>
    </row>
    <row r="710" spans="1:43" s="225" customFormat="1" ht="24" hidden="1" customHeight="1" x14ac:dyDescent="0.15">
      <c r="A710" s="621"/>
      <c r="B710" s="147"/>
      <c r="C710" s="625" t="s">
        <v>2086</v>
      </c>
      <c r="D710" s="625" t="s">
        <v>17732</v>
      </c>
      <c r="E710" s="625" t="s">
        <v>2086</v>
      </c>
      <c r="F710" s="625" t="s">
        <v>2086</v>
      </c>
      <c r="G710" s="626">
        <v>3620</v>
      </c>
      <c r="H710" s="626">
        <v>1730</v>
      </c>
      <c r="I710" s="626">
        <v>3196</v>
      </c>
      <c r="J710" s="626"/>
      <c r="K710" s="626"/>
      <c r="L710" s="626"/>
      <c r="M710" s="626"/>
      <c r="N710" s="626">
        <v>1166</v>
      </c>
      <c r="O710" s="626"/>
      <c r="P710" s="626"/>
      <c r="Q710" s="625"/>
      <c r="R710" s="626">
        <v>783</v>
      </c>
      <c r="S710" s="626" t="s">
        <v>1484</v>
      </c>
      <c r="T710" s="626">
        <v>383</v>
      </c>
      <c r="U710" s="627"/>
      <c r="V710" s="627"/>
      <c r="W710" s="627"/>
      <c r="X710" s="627"/>
      <c r="Y710" s="627"/>
      <c r="Z710" s="627"/>
      <c r="AA710" s="625" t="s">
        <v>17733</v>
      </c>
      <c r="AB710" s="625"/>
      <c r="AC710" s="625"/>
      <c r="AD710" s="625"/>
      <c r="AE710" s="625"/>
      <c r="AF710" s="625"/>
      <c r="AG710" s="625"/>
      <c r="AH710" s="613">
        <v>2014</v>
      </c>
      <c r="AI710" s="613"/>
      <c r="AJ710" s="613"/>
      <c r="AK710" s="613"/>
      <c r="AL710" s="613"/>
      <c r="AM710" s="613"/>
      <c r="AN710" s="613"/>
      <c r="AO710" s="719">
        <v>7800</v>
      </c>
      <c r="AP710" s="614"/>
      <c r="AQ710" s="170"/>
    </row>
    <row r="711" spans="1:43" s="225" customFormat="1" ht="24" hidden="1" customHeight="1" x14ac:dyDescent="0.15">
      <c r="A711" s="621"/>
      <c r="B711" s="147"/>
      <c r="C711" s="625" t="s">
        <v>16523</v>
      </c>
      <c r="D711" s="625" t="s">
        <v>17734</v>
      </c>
      <c r="E711" s="625" t="s">
        <v>2086</v>
      </c>
      <c r="F711" s="625" t="s">
        <v>2086</v>
      </c>
      <c r="G711" s="626">
        <v>1200</v>
      </c>
      <c r="H711" s="626">
        <v>524</v>
      </c>
      <c r="I711" s="626">
        <v>1048</v>
      </c>
      <c r="J711" s="626"/>
      <c r="K711" s="626"/>
      <c r="L711" s="626"/>
      <c r="M711" s="626"/>
      <c r="N711" s="626">
        <v>500</v>
      </c>
      <c r="O711" s="626">
        <v>500</v>
      </c>
      <c r="P711" s="626"/>
      <c r="Q711" s="625" t="s">
        <v>15848</v>
      </c>
      <c r="R711" s="626"/>
      <c r="S711" s="626"/>
      <c r="T711" s="626"/>
      <c r="U711" s="627"/>
      <c r="V711" s="627"/>
      <c r="W711" s="627"/>
      <c r="X711" s="627"/>
      <c r="Y711" s="627"/>
      <c r="Z711" s="627"/>
      <c r="AA711" s="625" t="s">
        <v>17290</v>
      </c>
      <c r="AB711" s="625"/>
      <c r="AC711" s="625"/>
      <c r="AD711" s="625"/>
      <c r="AE711" s="625"/>
      <c r="AF711" s="625"/>
      <c r="AG711" s="625"/>
      <c r="AH711" s="613">
        <v>2022</v>
      </c>
      <c r="AI711" s="613"/>
      <c r="AJ711" s="613"/>
      <c r="AK711" s="613"/>
      <c r="AL711" s="613"/>
      <c r="AM711" s="613"/>
      <c r="AN711" s="613"/>
      <c r="AO711" s="719">
        <v>2400</v>
      </c>
      <c r="AP711" s="614"/>
      <c r="AQ711" s="170"/>
    </row>
    <row r="712" spans="1:43" s="225" customFormat="1" ht="24" hidden="1" customHeight="1" x14ac:dyDescent="0.15">
      <c r="A712" s="621" t="s">
        <v>336</v>
      </c>
      <c r="B712" s="147"/>
      <c r="C712" s="613" t="s">
        <v>6883</v>
      </c>
      <c r="D712" s="613" t="s">
        <v>7169</v>
      </c>
      <c r="E712" s="613" t="s">
        <v>6883</v>
      </c>
      <c r="F712" s="613" t="s">
        <v>6883</v>
      </c>
      <c r="G712" s="614">
        <v>23839</v>
      </c>
      <c r="H712" s="614">
        <v>1515.12</v>
      </c>
      <c r="I712" s="614">
        <v>2472</v>
      </c>
      <c r="J712" s="614" t="s">
        <v>1330</v>
      </c>
      <c r="K712" s="614" t="s">
        <v>487</v>
      </c>
      <c r="L712" s="614" t="s">
        <v>1295</v>
      </c>
      <c r="M712" s="614"/>
      <c r="N712" s="614">
        <v>858</v>
      </c>
      <c r="O712" s="614">
        <v>749</v>
      </c>
      <c r="P712" s="626" t="s">
        <v>7170</v>
      </c>
      <c r="Q712" s="625" t="s">
        <v>1297</v>
      </c>
      <c r="R712" s="614"/>
      <c r="S712" s="626"/>
      <c r="T712" s="614">
        <v>109</v>
      </c>
      <c r="U712" s="613">
        <v>1478</v>
      </c>
      <c r="V712" s="613">
        <v>500</v>
      </c>
      <c r="W712" s="613"/>
      <c r="X712" s="613">
        <v>2200</v>
      </c>
      <c r="Y712" s="613">
        <v>2500</v>
      </c>
      <c r="Z712" s="613" t="s">
        <v>762</v>
      </c>
      <c r="AA712" s="613" t="s">
        <v>7168</v>
      </c>
      <c r="AB712" s="613"/>
      <c r="AC712" s="613"/>
      <c r="AD712" s="613"/>
      <c r="AE712" s="613"/>
      <c r="AF712" s="613"/>
      <c r="AG712" s="613"/>
      <c r="AH712" s="613">
        <v>2011</v>
      </c>
      <c r="AI712" s="613"/>
      <c r="AJ712" s="613"/>
      <c r="AK712" s="613"/>
      <c r="AL712" s="613"/>
      <c r="AM712" s="613"/>
      <c r="AN712" s="613"/>
      <c r="AO712" s="614">
        <v>5238</v>
      </c>
      <c r="AP712" s="614"/>
      <c r="AQ712" s="170"/>
    </row>
    <row r="713" spans="1:43" s="225" customFormat="1" ht="24" hidden="1" customHeight="1" x14ac:dyDescent="0.15">
      <c r="A713" s="715"/>
      <c r="B713" s="147"/>
      <c r="C713" s="613" t="s">
        <v>6880</v>
      </c>
      <c r="D713" s="613" t="s">
        <v>7171</v>
      </c>
      <c r="E713" s="613" t="s">
        <v>6880</v>
      </c>
      <c r="F713" s="613" t="s">
        <v>16414</v>
      </c>
      <c r="G713" s="614">
        <v>8100</v>
      </c>
      <c r="H713" s="614">
        <v>1698</v>
      </c>
      <c r="I713" s="614">
        <v>3256</v>
      </c>
      <c r="J713" s="614" t="s">
        <v>1330</v>
      </c>
      <c r="K713" s="614" t="s">
        <v>1295</v>
      </c>
      <c r="L713" s="614" t="s">
        <v>487</v>
      </c>
      <c r="M713" s="614"/>
      <c r="N713" s="614">
        <v>1243</v>
      </c>
      <c r="O713" s="614">
        <v>1105</v>
      </c>
      <c r="P713" s="626" t="s">
        <v>7172</v>
      </c>
      <c r="Q713" s="625" t="s">
        <v>1297</v>
      </c>
      <c r="R713" s="614"/>
      <c r="S713" s="626"/>
      <c r="T713" s="614">
        <v>138</v>
      </c>
      <c r="U713" s="613">
        <v>1150</v>
      </c>
      <c r="V713" s="613">
        <v>800</v>
      </c>
      <c r="W713" s="613">
        <v>800</v>
      </c>
      <c r="X713" s="613">
        <v>1100</v>
      </c>
      <c r="Y713" s="613"/>
      <c r="Z713" s="613"/>
      <c r="AA713" s="613" t="s">
        <v>7173</v>
      </c>
      <c r="AB713" s="613"/>
      <c r="AC713" s="613"/>
      <c r="AD713" s="613"/>
      <c r="AE713" s="613"/>
      <c r="AF713" s="613"/>
      <c r="AG713" s="613"/>
      <c r="AH713" s="613">
        <v>2001</v>
      </c>
      <c r="AI713" s="613"/>
      <c r="AJ713" s="613"/>
      <c r="AK713" s="613"/>
      <c r="AL713" s="613"/>
      <c r="AM713" s="613"/>
      <c r="AN713" s="613"/>
      <c r="AO713" s="614">
        <v>3850</v>
      </c>
      <c r="AP713" s="614"/>
      <c r="AQ713" s="170"/>
    </row>
    <row r="714" spans="1:43" s="225" customFormat="1" ht="24" hidden="1" customHeight="1" x14ac:dyDescent="0.15">
      <c r="A714" s="621"/>
      <c r="B714" s="147"/>
      <c r="C714" s="625" t="s">
        <v>6880</v>
      </c>
      <c r="D714" s="625" t="s">
        <v>11690</v>
      </c>
      <c r="E714" s="625" t="s">
        <v>6880</v>
      </c>
      <c r="F714" s="625" t="s">
        <v>6880</v>
      </c>
      <c r="G714" s="626">
        <v>42308</v>
      </c>
      <c r="H714" s="626">
        <v>3832.03</v>
      </c>
      <c r="I714" s="626">
        <v>9659.0300000000007</v>
      </c>
      <c r="J714" s="626"/>
      <c r="K714" s="626"/>
      <c r="L714" s="626"/>
      <c r="M714" s="626"/>
      <c r="N714" s="626">
        <v>1679</v>
      </c>
      <c r="O714" s="626">
        <v>1426</v>
      </c>
      <c r="P714" s="626" t="s">
        <v>11691</v>
      </c>
      <c r="Q714" s="625" t="s">
        <v>1518</v>
      </c>
      <c r="R714" s="626"/>
      <c r="S714" s="626"/>
      <c r="T714" s="626">
        <v>253</v>
      </c>
      <c r="U714" s="627"/>
      <c r="V714" s="627"/>
      <c r="W714" s="627"/>
      <c r="X714" s="627"/>
      <c r="Y714" s="627"/>
      <c r="Z714" s="627"/>
      <c r="AA714" s="625" t="s">
        <v>11692</v>
      </c>
      <c r="AB714" s="625"/>
      <c r="AC714" s="625"/>
      <c r="AD714" s="625"/>
      <c r="AE714" s="625"/>
      <c r="AF714" s="625"/>
      <c r="AG714" s="625"/>
      <c r="AH714" s="613">
        <v>2018</v>
      </c>
      <c r="AI714" s="613"/>
      <c r="AJ714" s="613"/>
      <c r="AK714" s="613"/>
      <c r="AL714" s="613"/>
      <c r="AM714" s="613"/>
      <c r="AN714" s="613"/>
      <c r="AO714" s="614">
        <v>18400</v>
      </c>
      <c r="AP714" s="614" t="s">
        <v>16415</v>
      </c>
      <c r="AQ714" s="170"/>
    </row>
    <row r="715" spans="1:43" s="225" customFormat="1" ht="24" hidden="1" customHeight="1" x14ac:dyDescent="0.15">
      <c r="A715" s="621"/>
      <c r="B715" s="147"/>
      <c r="C715" s="625" t="s">
        <v>6937</v>
      </c>
      <c r="D715" s="625" t="s">
        <v>15085</v>
      </c>
      <c r="E715" s="625" t="s">
        <v>6937</v>
      </c>
      <c r="F715" s="625" t="s">
        <v>15086</v>
      </c>
      <c r="G715" s="626">
        <v>70022</v>
      </c>
      <c r="H715" s="626">
        <v>3017.41</v>
      </c>
      <c r="I715" s="626">
        <v>4954.1000000000004</v>
      </c>
      <c r="J715" s="626"/>
      <c r="K715" s="626"/>
      <c r="L715" s="626"/>
      <c r="M715" s="626"/>
      <c r="N715" s="626">
        <v>2045.8999999999999</v>
      </c>
      <c r="O715" s="626">
        <v>984.69</v>
      </c>
      <c r="P715" s="626" t="s">
        <v>15087</v>
      </c>
      <c r="Q715" s="625" t="s">
        <v>1652</v>
      </c>
      <c r="R715" s="626">
        <v>672.41</v>
      </c>
      <c r="S715" s="626" t="s">
        <v>1484</v>
      </c>
      <c r="T715" s="626">
        <v>388.8</v>
      </c>
      <c r="U715" s="627"/>
      <c r="V715" s="627"/>
      <c r="W715" s="627"/>
      <c r="X715" s="627"/>
      <c r="Y715" s="627"/>
      <c r="Z715" s="627"/>
      <c r="AA715" s="625" t="s">
        <v>417</v>
      </c>
      <c r="AB715" s="625"/>
      <c r="AC715" s="625"/>
      <c r="AD715" s="625"/>
      <c r="AE715" s="625"/>
      <c r="AF715" s="625"/>
      <c r="AG715" s="625"/>
      <c r="AH715" s="613">
        <v>2019</v>
      </c>
      <c r="AI715" s="613"/>
      <c r="AJ715" s="613"/>
      <c r="AK715" s="613"/>
      <c r="AL715" s="613"/>
      <c r="AM715" s="613"/>
      <c r="AN715" s="613"/>
      <c r="AO715" s="614">
        <v>16200</v>
      </c>
      <c r="AP715" s="614"/>
      <c r="AQ715" s="170"/>
    </row>
    <row r="716" spans="1:43" s="225" customFormat="1" ht="24" hidden="1" customHeight="1" x14ac:dyDescent="0.15">
      <c r="A716" s="630"/>
      <c r="B716" s="147"/>
      <c r="C716" s="625" t="s">
        <v>6881</v>
      </c>
      <c r="D716" s="625" t="s">
        <v>11693</v>
      </c>
      <c r="E716" s="625" t="s">
        <v>6881</v>
      </c>
      <c r="F716" s="625" t="s">
        <v>6881</v>
      </c>
      <c r="G716" s="626">
        <v>4573</v>
      </c>
      <c r="H716" s="626">
        <v>1800</v>
      </c>
      <c r="I716" s="626">
        <v>4622</v>
      </c>
      <c r="J716" s="626"/>
      <c r="K716" s="626"/>
      <c r="L716" s="626"/>
      <c r="M716" s="626"/>
      <c r="N716" s="626">
        <v>2176</v>
      </c>
      <c r="O716" s="626">
        <v>1215</v>
      </c>
      <c r="P716" s="626" t="s">
        <v>11694</v>
      </c>
      <c r="Q716" s="625" t="s">
        <v>10839</v>
      </c>
      <c r="R716" s="626">
        <v>798</v>
      </c>
      <c r="S716" s="626" t="s">
        <v>11695</v>
      </c>
      <c r="T716" s="626">
        <v>163</v>
      </c>
      <c r="U716" s="627"/>
      <c r="V716" s="627"/>
      <c r="W716" s="627"/>
      <c r="X716" s="627"/>
      <c r="Y716" s="627"/>
      <c r="Z716" s="627"/>
      <c r="AA716" s="625" t="s">
        <v>1258</v>
      </c>
      <c r="AB716" s="625"/>
      <c r="AC716" s="625"/>
      <c r="AD716" s="625"/>
      <c r="AE716" s="625"/>
      <c r="AF716" s="625"/>
      <c r="AG716" s="625"/>
      <c r="AH716" s="613">
        <v>2018</v>
      </c>
      <c r="AI716" s="613"/>
      <c r="AJ716" s="613"/>
      <c r="AK716" s="613"/>
      <c r="AL716" s="613"/>
      <c r="AM716" s="613"/>
      <c r="AN716" s="613"/>
      <c r="AO716" s="614">
        <v>13500</v>
      </c>
      <c r="AP716" s="614"/>
      <c r="AQ716" s="170"/>
    </row>
    <row r="717" spans="1:43" s="225" customFormat="1" ht="24" hidden="1" customHeight="1" x14ac:dyDescent="0.15">
      <c r="A717" s="630"/>
      <c r="B717" s="293"/>
      <c r="C717" s="625" t="s">
        <v>6885</v>
      </c>
      <c r="D717" s="625" t="s">
        <v>7174</v>
      </c>
      <c r="E717" s="625" t="s">
        <v>6885</v>
      </c>
      <c r="F717" s="625" t="s">
        <v>6885</v>
      </c>
      <c r="G717" s="626">
        <v>4043</v>
      </c>
      <c r="H717" s="626">
        <v>923</v>
      </c>
      <c r="I717" s="626">
        <v>966</v>
      </c>
      <c r="J717" s="626"/>
      <c r="K717" s="626"/>
      <c r="L717" s="626"/>
      <c r="M717" s="626"/>
      <c r="N717" s="626">
        <v>899</v>
      </c>
      <c r="O717" s="626">
        <v>813</v>
      </c>
      <c r="P717" s="626" t="s">
        <v>7175</v>
      </c>
      <c r="Q717" s="625" t="s">
        <v>7176</v>
      </c>
      <c r="R717" s="626"/>
      <c r="S717" s="626"/>
      <c r="T717" s="626">
        <v>86</v>
      </c>
      <c r="U717" s="627"/>
      <c r="V717" s="627"/>
      <c r="W717" s="627"/>
      <c r="X717" s="627"/>
      <c r="Y717" s="627"/>
      <c r="Z717" s="627"/>
      <c r="AA717" s="625" t="s">
        <v>7177</v>
      </c>
      <c r="AB717" s="625"/>
      <c r="AC717" s="625"/>
      <c r="AD717" s="625"/>
      <c r="AE717" s="625"/>
      <c r="AF717" s="625"/>
      <c r="AG717" s="625"/>
      <c r="AH717" s="613">
        <v>2013</v>
      </c>
      <c r="AI717" s="613"/>
      <c r="AJ717" s="613"/>
      <c r="AK717" s="613"/>
      <c r="AL717" s="613"/>
      <c r="AM717" s="613"/>
      <c r="AN717" s="613"/>
      <c r="AO717" s="614">
        <v>4000</v>
      </c>
      <c r="AP717" s="614"/>
      <c r="AQ717" s="170"/>
    </row>
    <row r="718" spans="1:43" s="565" customFormat="1" ht="24" hidden="1" customHeight="1" x14ac:dyDescent="0.15">
      <c r="A718" s="573"/>
      <c r="B718" s="712" t="s">
        <v>60</v>
      </c>
      <c r="C718" s="231" t="s">
        <v>55</v>
      </c>
      <c r="D718" s="545">
        <f>COUNTA(D719:D781)</f>
        <v>63</v>
      </c>
      <c r="E718" s="240"/>
      <c r="F718" s="240"/>
      <c r="G718" s="241">
        <f>SUM(G719:G781)</f>
        <v>2992759</v>
      </c>
      <c r="H718" s="241">
        <f>SUM(H719:H781)</f>
        <v>138100.52000000002</v>
      </c>
      <c r="I718" s="241">
        <f>SUM(I719:I781)</f>
        <v>233437.67000000004</v>
      </c>
      <c r="J718" s="241"/>
      <c r="K718" s="241"/>
      <c r="L718" s="241"/>
      <c r="M718" s="241"/>
      <c r="N718" s="241"/>
      <c r="O718" s="241"/>
      <c r="P718" s="241"/>
      <c r="Q718" s="231"/>
      <c r="R718" s="241"/>
      <c r="S718" s="241"/>
      <c r="T718" s="241"/>
      <c r="U718" s="240"/>
      <c r="V718" s="240"/>
      <c r="W718" s="240"/>
      <c r="X718" s="240"/>
      <c r="Y718" s="240"/>
      <c r="Z718" s="240"/>
      <c r="AA718" s="231"/>
      <c r="AB718" s="231"/>
      <c r="AC718" s="231"/>
      <c r="AD718" s="231"/>
      <c r="AE718" s="231"/>
      <c r="AF718" s="231"/>
      <c r="AG718" s="231"/>
      <c r="AH718" s="613"/>
      <c r="AI718" s="236"/>
      <c r="AJ718" s="236"/>
      <c r="AK718" s="236"/>
      <c r="AL718" s="236"/>
      <c r="AM718" s="236"/>
      <c r="AN718" s="236"/>
      <c r="AO718" s="248"/>
      <c r="AP718" s="248"/>
      <c r="AQ718" s="1160"/>
    </row>
    <row r="719" spans="1:43" s="225" customFormat="1" ht="24" hidden="1" customHeight="1" x14ac:dyDescent="0.15">
      <c r="A719" s="204"/>
      <c r="B719" s="147"/>
      <c r="C719" s="232" t="s">
        <v>322</v>
      </c>
      <c r="D719" s="232" t="s">
        <v>7859</v>
      </c>
      <c r="E719" s="232" t="s">
        <v>322</v>
      </c>
      <c r="F719" s="232" t="s">
        <v>325</v>
      </c>
      <c r="G719" s="144">
        <v>7616</v>
      </c>
      <c r="H719" s="138">
        <v>7232</v>
      </c>
      <c r="I719" s="144">
        <v>11186</v>
      </c>
      <c r="J719" s="144" t="s">
        <v>2023</v>
      </c>
      <c r="K719" s="144"/>
      <c r="L719" s="144"/>
      <c r="M719" s="144"/>
      <c r="N719" s="144">
        <v>2873</v>
      </c>
      <c r="O719" s="144">
        <v>909</v>
      </c>
      <c r="P719" s="144" t="s">
        <v>7860</v>
      </c>
      <c r="Q719" s="232" t="s">
        <v>487</v>
      </c>
      <c r="R719" s="144">
        <v>1500</v>
      </c>
      <c r="S719" s="144" t="s">
        <v>7861</v>
      </c>
      <c r="T719" s="144">
        <v>464</v>
      </c>
      <c r="U719" s="148">
        <v>7900</v>
      </c>
      <c r="V719" s="148"/>
      <c r="W719" s="148"/>
      <c r="X719" s="148"/>
      <c r="Y719" s="148"/>
      <c r="Z719" s="148"/>
      <c r="AA719" s="232" t="s">
        <v>7862</v>
      </c>
      <c r="AB719" s="232"/>
      <c r="AC719" s="232"/>
      <c r="AD719" s="232"/>
      <c r="AE719" s="232"/>
      <c r="AF719" s="232">
        <v>1000</v>
      </c>
      <c r="AG719" s="232"/>
      <c r="AH719" s="613">
        <v>1992</v>
      </c>
      <c r="AI719" s="136"/>
      <c r="AJ719" s="136"/>
      <c r="AK719" s="136"/>
      <c r="AL719" s="136"/>
      <c r="AM719" s="136"/>
      <c r="AN719" s="136"/>
      <c r="AO719" s="138">
        <v>7900</v>
      </c>
      <c r="AP719" s="138"/>
      <c r="AQ719" s="170"/>
    </row>
    <row r="720" spans="1:43" s="225" customFormat="1" ht="24" hidden="1" customHeight="1" x14ac:dyDescent="0.15">
      <c r="A720" s="204"/>
      <c r="B720" s="147"/>
      <c r="C720" s="232" t="s">
        <v>322</v>
      </c>
      <c r="D720" s="136" t="s">
        <v>7863</v>
      </c>
      <c r="E720" s="136" t="s">
        <v>322</v>
      </c>
      <c r="F720" s="136" t="s">
        <v>325</v>
      </c>
      <c r="G720" s="144">
        <v>9916</v>
      </c>
      <c r="H720" s="138">
        <v>3889</v>
      </c>
      <c r="I720" s="144">
        <v>11903</v>
      </c>
      <c r="J720" s="138"/>
      <c r="K720" s="138"/>
      <c r="L720" s="138"/>
      <c r="M720" s="138"/>
      <c r="N720" s="144">
        <v>2370</v>
      </c>
      <c r="O720" s="138">
        <v>877</v>
      </c>
      <c r="P720" s="138" t="s">
        <v>7864</v>
      </c>
      <c r="Q720" s="136" t="s">
        <v>2860</v>
      </c>
      <c r="R720" s="144">
        <v>1209</v>
      </c>
      <c r="S720" s="138" t="s">
        <v>7865</v>
      </c>
      <c r="T720" s="138">
        <v>284</v>
      </c>
      <c r="U720" s="136"/>
      <c r="V720" s="136"/>
      <c r="W720" s="136"/>
      <c r="X720" s="136"/>
      <c r="Y720" s="136"/>
      <c r="Z720" s="136"/>
      <c r="AA720" s="136" t="s">
        <v>7866</v>
      </c>
      <c r="AB720" s="136"/>
      <c r="AC720" s="136"/>
      <c r="AD720" s="136"/>
      <c r="AE720" s="136"/>
      <c r="AF720" s="136"/>
      <c r="AG720" s="136"/>
      <c r="AH720" s="613">
        <v>2009</v>
      </c>
      <c r="AI720" s="136"/>
      <c r="AJ720" s="136"/>
      <c r="AK720" s="136"/>
      <c r="AL720" s="136"/>
      <c r="AM720" s="136"/>
      <c r="AN720" s="136"/>
      <c r="AO720" s="138">
        <v>26700</v>
      </c>
      <c r="AP720" s="138"/>
      <c r="AQ720" s="170"/>
    </row>
    <row r="721" spans="1:43" s="225" customFormat="1" ht="24" hidden="1" customHeight="1" x14ac:dyDescent="0.15">
      <c r="A721" s="204"/>
      <c r="B721" s="147"/>
      <c r="C721" s="232" t="s">
        <v>322</v>
      </c>
      <c r="D721" s="136" t="s">
        <v>7867</v>
      </c>
      <c r="E721" s="136" t="s">
        <v>322</v>
      </c>
      <c r="F721" s="136" t="s">
        <v>7419</v>
      </c>
      <c r="G721" s="144">
        <v>3329</v>
      </c>
      <c r="H721" s="138">
        <v>1296</v>
      </c>
      <c r="I721" s="144">
        <v>1974</v>
      </c>
      <c r="J721" s="138" t="s">
        <v>1330</v>
      </c>
      <c r="K721" s="138" t="s">
        <v>487</v>
      </c>
      <c r="L721" s="138"/>
      <c r="M721" s="138"/>
      <c r="N721" s="144">
        <v>756</v>
      </c>
      <c r="O721" s="138">
        <v>756</v>
      </c>
      <c r="P721" s="138" t="s">
        <v>7868</v>
      </c>
      <c r="Q721" s="136" t="s">
        <v>2974</v>
      </c>
      <c r="R721" s="144"/>
      <c r="S721" s="138"/>
      <c r="T721" s="138"/>
      <c r="U721" s="136">
        <v>620000000</v>
      </c>
      <c r="V721" s="136"/>
      <c r="W721" s="136">
        <v>1500000000</v>
      </c>
      <c r="X721" s="136"/>
      <c r="Y721" s="136"/>
      <c r="Z721" s="136"/>
      <c r="AA721" s="136" t="s">
        <v>7869</v>
      </c>
      <c r="AB721" s="136"/>
      <c r="AC721" s="136"/>
      <c r="AD721" s="136"/>
      <c r="AE721" s="136"/>
      <c r="AF721" s="136" t="s">
        <v>7771</v>
      </c>
      <c r="AG721" s="136"/>
      <c r="AH721" s="613">
        <v>2003</v>
      </c>
      <c r="AI721" s="136"/>
      <c r="AJ721" s="136"/>
      <c r="AK721" s="136"/>
      <c r="AL721" s="136"/>
      <c r="AM721" s="136"/>
      <c r="AN721" s="136"/>
      <c r="AO721" s="138">
        <v>2120</v>
      </c>
      <c r="AP721" s="138"/>
      <c r="AQ721" s="170"/>
    </row>
    <row r="722" spans="1:43" s="225" customFormat="1" ht="24" hidden="1" customHeight="1" x14ac:dyDescent="0.15">
      <c r="A722" s="204"/>
      <c r="B722" s="147"/>
      <c r="C722" s="232" t="s">
        <v>322</v>
      </c>
      <c r="D722" s="136" t="s">
        <v>1494</v>
      </c>
      <c r="E722" s="136" t="s">
        <v>322</v>
      </c>
      <c r="F722" s="136" t="s">
        <v>325</v>
      </c>
      <c r="G722" s="144">
        <v>20476</v>
      </c>
      <c r="H722" s="138">
        <v>2870</v>
      </c>
      <c r="I722" s="144">
        <v>7915</v>
      </c>
      <c r="J722" s="138" t="s">
        <v>1490</v>
      </c>
      <c r="K722" s="138"/>
      <c r="L722" s="138"/>
      <c r="M722" s="138"/>
      <c r="N722" s="144">
        <v>2304</v>
      </c>
      <c r="O722" s="138">
        <v>1152</v>
      </c>
      <c r="P722" s="138" t="s">
        <v>7870</v>
      </c>
      <c r="Q722" s="136" t="s">
        <v>7871</v>
      </c>
      <c r="R722" s="144">
        <v>1152</v>
      </c>
      <c r="S722" s="138" t="s">
        <v>1333</v>
      </c>
      <c r="T722" s="138">
        <v>261</v>
      </c>
      <c r="U722" s="136">
        <v>3000000000</v>
      </c>
      <c r="V722" s="136"/>
      <c r="W722" s="136">
        <v>4800000000</v>
      </c>
      <c r="X722" s="136"/>
      <c r="Y722" s="136"/>
      <c r="Z722" s="136"/>
      <c r="AA722" s="136" t="s">
        <v>7872</v>
      </c>
      <c r="AB722" s="136"/>
      <c r="AC722" s="136"/>
      <c r="AD722" s="136"/>
      <c r="AE722" s="136"/>
      <c r="AF722" s="136" t="s">
        <v>7873</v>
      </c>
      <c r="AG722" s="136"/>
      <c r="AH722" s="613">
        <v>1989</v>
      </c>
      <c r="AI722" s="136"/>
      <c r="AJ722" s="136"/>
      <c r="AK722" s="136"/>
      <c r="AL722" s="136"/>
      <c r="AM722" s="136"/>
      <c r="AN722" s="136"/>
      <c r="AO722" s="138">
        <v>7800</v>
      </c>
      <c r="AP722" s="138"/>
      <c r="AQ722" s="170"/>
    </row>
    <row r="723" spans="1:43" s="225" customFormat="1" ht="24" hidden="1" customHeight="1" x14ac:dyDescent="0.15">
      <c r="A723" s="204"/>
      <c r="B723" s="147"/>
      <c r="C723" s="232" t="s">
        <v>322</v>
      </c>
      <c r="D723" s="136" t="s">
        <v>7874</v>
      </c>
      <c r="E723" s="136" t="s">
        <v>322</v>
      </c>
      <c r="F723" s="136" t="s">
        <v>325</v>
      </c>
      <c r="G723" s="144">
        <v>29908</v>
      </c>
      <c r="H723" s="138">
        <v>5825</v>
      </c>
      <c r="I723" s="144">
        <v>13773</v>
      </c>
      <c r="J723" s="138" t="s">
        <v>1330</v>
      </c>
      <c r="K723" s="138" t="s">
        <v>487</v>
      </c>
      <c r="L723" s="138"/>
      <c r="M723" s="138"/>
      <c r="N723" s="144">
        <v>4327</v>
      </c>
      <c r="O723" s="138">
        <v>1767</v>
      </c>
      <c r="P723" s="138" t="s">
        <v>7875</v>
      </c>
      <c r="Q723" s="136" t="s">
        <v>7876</v>
      </c>
      <c r="R723" s="144">
        <v>2318</v>
      </c>
      <c r="S723" s="138" t="s">
        <v>1617</v>
      </c>
      <c r="T723" s="138">
        <v>242</v>
      </c>
      <c r="U723" s="136">
        <v>620000000</v>
      </c>
      <c r="V723" s="136"/>
      <c r="W723" s="136">
        <v>1500000000</v>
      </c>
      <c r="X723" s="136"/>
      <c r="Y723" s="136"/>
      <c r="Z723" s="136"/>
      <c r="AA723" s="136" t="s">
        <v>7877</v>
      </c>
      <c r="AB723" s="136"/>
      <c r="AC723" s="136"/>
      <c r="AD723" s="136"/>
      <c r="AE723" s="136"/>
      <c r="AF723" s="136" t="s">
        <v>7771</v>
      </c>
      <c r="AG723" s="136"/>
      <c r="AH723" s="613">
        <v>2008</v>
      </c>
      <c r="AI723" s="136"/>
      <c r="AJ723" s="136"/>
      <c r="AK723" s="136"/>
      <c r="AL723" s="136"/>
      <c r="AM723" s="136"/>
      <c r="AN723" s="136"/>
      <c r="AO723" s="138">
        <v>22800</v>
      </c>
      <c r="AP723" s="138"/>
      <c r="AQ723" s="170"/>
    </row>
    <row r="724" spans="1:43" s="225" customFormat="1" ht="24" hidden="1" customHeight="1" x14ac:dyDescent="0.15">
      <c r="A724" s="204"/>
      <c r="B724" s="147"/>
      <c r="C724" s="232" t="s">
        <v>322</v>
      </c>
      <c r="D724" s="136" t="s">
        <v>7878</v>
      </c>
      <c r="E724" s="136" t="s">
        <v>322</v>
      </c>
      <c r="F724" s="136" t="s">
        <v>325</v>
      </c>
      <c r="G724" s="144">
        <v>10060</v>
      </c>
      <c r="H724" s="138">
        <v>1355</v>
      </c>
      <c r="I724" s="144">
        <v>4127</v>
      </c>
      <c r="J724" s="138" t="s">
        <v>1277</v>
      </c>
      <c r="K724" s="138" t="s">
        <v>487</v>
      </c>
      <c r="L724" s="138" t="s">
        <v>1295</v>
      </c>
      <c r="M724" s="138"/>
      <c r="N724" s="144">
        <v>2459</v>
      </c>
      <c r="O724" s="138">
        <v>665</v>
      </c>
      <c r="P724" s="138" t="s">
        <v>7879</v>
      </c>
      <c r="Q724" s="136" t="s">
        <v>1297</v>
      </c>
      <c r="R724" s="144">
        <v>1125</v>
      </c>
      <c r="S724" s="138" t="s">
        <v>7880</v>
      </c>
      <c r="T724" s="138">
        <v>669</v>
      </c>
      <c r="U724" s="136">
        <v>518</v>
      </c>
      <c r="V724" s="136">
        <v>1100</v>
      </c>
      <c r="W724" s="136">
        <v>350</v>
      </c>
      <c r="X724" s="136"/>
      <c r="Y724" s="136">
        <v>364</v>
      </c>
      <c r="Z724" s="136" t="s">
        <v>7881</v>
      </c>
      <c r="AA724" s="136" t="s">
        <v>7882</v>
      </c>
      <c r="AB724" s="136"/>
      <c r="AC724" s="136"/>
      <c r="AD724" s="136"/>
      <c r="AE724" s="136"/>
      <c r="AF724" s="136"/>
      <c r="AG724" s="136"/>
      <c r="AH724" s="613">
        <v>2003</v>
      </c>
      <c r="AI724" s="136"/>
      <c r="AJ724" s="136"/>
      <c r="AK724" s="136"/>
      <c r="AL724" s="136"/>
      <c r="AM724" s="136"/>
      <c r="AN724" s="136"/>
      <c r="AO724" s="138">
        <v>3600</v>
      </c>
      <c r="AP724" s="138"/>
      <c r="AQ724" s="170"/>
    </row>
    <row r="725" spans="1:43" s="225" customFormat="1" ht="24" hidden="1" customHeight="1" x14ac:dyDescent="0.15">
      <c r="A725" s="204"/>
      <c r="B725" s="147"/>
      <c r="C725" s="232" t="s">
        <v>322</v>
      </c>
      <c r="D725" s="136" t="s">
        <v>7883</v>
      </c>
      <c r="E725" s="136" t="s">
        <v>322</v>
      </c>
      <c r="F725" s="136" t="s">
        <v>7884</v>
      </c>
      <c r="G725" s="144">
        <v>117551</v>
      </c>
      <c r="H725" s="138">
        <v>4502</v>
      </c>
      <c r="I725" s="144">
        <v>12488</v>
      </c>
      <c r="J725" s="138" t="s">
        <v>1277</v>
      </c>
      <c r="K725" s="138" t="s">
        <v>487</v>
      </c>
      <c r="L725" s="138" t="s">
        <v>1295</v>
      </c>
      <c r="M725" s="138"/>
      <c r="N725" s="144">
        <v>2700.3</v>
      </c>
      <c r="O725" s="138">
        <v>792</v>
      </c>
      <c r="P725" s="138" t="s">
        <v>7885</v>
      </c>
      <c r="Q725" s="136" t="s">
        <v>1297</v>
      </c>
      <c r="R725" s="144">
        <v>1198.8</v>
      </c>
      <c r="S725" s="138" t="s">
        <v>7886</v>
      </c>
      <c r="T725" s="138">
        <v>709.5</v>
      </c>
      <c r="U725" s="136">
        <v>518</v>
      </c>
      <c r="V725" s="136">
        <v>1100</v>
      </c>
      <c r="W725" s="136">
        <v>350</v>
      </c>
      <c r="X725" s="136"/>
      <c r="Y725" s="136">
        <v>364</v>
      </c>
      <c r="Z725" s="136" t="s">
        <v>7881</v>
      </c>
      <c r="AA725" s="136" t="s">
        <v>1677</v>
      </c>
      <c r="AB725" s="136"/>
      <c r="AC725" s="136"/>
      <c r="AD725" s="136"/>
      <c r="AE725" s="136"/>
      <c r="AF725" s="136"/>
      <c r="AG725" s="136"/>
      <c r="AH725" s="613">
        <v>2001</v>
      </c>
      <c r="AI725" s="136"/>
      <c r="AJ725" s="136"/>
      <c r="AK725" s="136"/>
      <c r="AL725" s="136"/>
      <c r="AM725" s="136"/>
      <c r="AN725" s="136"/>
      <c r="AO725" s="138">
        <v>17600</v>
      </c>
      <c r="AP725" s="138"/>
      <c r="AQ725" s="170"/>
    </row>
    <row r="726" spans="1:43" s="225" customFormat="1" ht="24" hidden="1" customHeight="1" x14ac:dyDescent="0.15">
      <c r="A726" s="204"/>
      <c r="B726" s="147"/>
      <c r="C726" s="232" t="s">
        <v>322</v>
      </c>
      <c r="D726" s="136" t="s">
        <v>7887</v>
      </c>
      <c r="E726" s="136" t="s">
        <v>322</v>
      </c>
      <c r="F726" s="136" t="s">
        <v>325</v>
      </c>
      <c r="G726" s="144">
        <v>31780</v>
      </c>
      <c r="H726" s="138">
        <v>12201</v>
      </c>
      <c r="I726" s="144">
        <v>12201</v>
      </c>
      <c r="J726" s="138"/>
      <c r="K726" s="138"/>
      <c r="L726" s="138"/>
      <c r="M726" s="138"/>
      <c r="N726" s="144">
        <v>1080</v>
      </c>
      <c r="O726" s="138">
        <v>1080</v>
      </c>
      <c r="P726" s="138" t="s">
        <v>7888</v>
      </c>
      <c r="Q726" s="136" t="s">
        <v>2974</v>
      </c>
      <c r="R726" s="144"/>
      <c r="S726" s="138"/>
      <c r="T726" s="138"/>
      <c r="U726" s="136"/>
      <c r="V726" s="136"/>
      <c r="W726" s="136"/>
      <c r="X726" s="136"/>
      <c r="Y726" s="136"/>
      <c r="Z726" s="136"/>
      <c r="AA726" s="136"/>
      <c r="AB726" s="136"/>
      <c r="AC726" s="136"/>
      <c r="AD726" s="136"/>
      <c r="AE726" s="136"/>
      <c r="AF726" s="136"/>
      <c r="AG726" s="136"/>
      <c r="AH726" s="613">
        <v>1997</v>
      </c>
      <c r="AI726" s="136"/>
      <c r="AJ726" s="136"/>
      <c r="AK726" s="136"/>
      <c r="AL726" s="136"/>
      <c r="AM726" s="136"/>
      <c r="AN726" s="136"/>
      <c r="AO726" s="138"/>
      <c r="AP726" s="138"/>
      <c r="AQ726" s="170"/>
    </row>
    <row r="727" spans="1:43" s="225" customFormat="1" ht="24" hidden="1" customHeight="1" x14ac:dyDescent="0.15">
      <c r="A727" s="204"/>
      <c r="B727" s="147"/>
      <c r="C727" s="232" t="s">
        <v>322</v>
      </c>
      <c r="D727" s="136" t="s">
        <v>7889</v>
      </c>
      <c r="E727" s="136" t="s">
        <v>322</v>
      </c>
      <c r="F727" s="136" t="s">
        <v>325</v>
      </c>
      <c r="G727" s="144">
        <v>9916</v>
      </c>
      <c r="H727" s="138">
        <v>2538</v>
      </c>
      <c r="I727" s="144">
        <v>11515</v>
      </c>
      <c r="J727" s="138"/>
      <c r="K727" s="138"/>
      <c r="L727" s="138"/>
      <c r="M727" s="138"/>
      <c r="N727" s="144">
        <v>1772</v>
      </c>
      <c r="O727" s="138">
        <v>682</v>
      </c>
      <c r="P727" s="138" t="s">
        <v>7890</v>
      </c>
      <c r="Q727" s="136" t="s">
        <v>3861</v>
      </c>
      <c r="R727" s="144">
        <v>1090</v>
      </c>
      <c r="S727" s="138" t="s">
        <v>311</v>
      </c>
      <c r="T727" s="138"/>
      <c r="U727" s="136"/>
      <c r="V727" s="136"/>
      <c r="W727" s="136"/>
      <c r="X727" s="136"/>
      <c r="Y727" s="136"/>
      <c r="Z727" s="136"/>
      <c r="AA727" s="136" t="s">
        <v>7866</v>
      </c>
      <c r="AB727" s="136"/>
      <c r="AC727" s="136"/>
      <c r="AD727" s="136"/>
      <c r="AE727" s="136"/>
      <c r="AF727" s="136"/>
      <c r="AG727" s="136"/>
      <c r="AH727" s="613">
        <v>2016</v>
      </c>
      <c r="AI727" s="136"/>
      <c r="AJ727" s="136"/>
      <c r="AK727" s="136"/>
      <c r="AL727" s="136"/>
      <c r="AM727" s="136"/>
      <c r="AN727" s="136"/>
      <c r="AO727" s="138">
        <v>32318</v>
      </c>
      <c r="AP727" s="138"/>
      <c r="AQ727" s="170"/>
    </row>
    <row r="728" spans="1:43" s="225" customFormat="1" ht="24" hidden="1" customHeight="1" x14ac:dyDescent="0.15">
      <c r="A728" s="204"/>
      <c r="B728" s="147"/>
      <c r="C728" s="232" t="s">
        <v>322</v>
      </c>
      <c r="D728" s="136" t="s">
        <v>10825</v>
      </c>
      <c r="E728" s="136" t="s">
        <v>322</v>
      </c>
      <c r="F728" s="136" t="s">
        <v>325</v>
      </c>
      <c r="G728" s="144">
        <v>18143</v>
      </c>
      <c r="H728" s="138">
        <v>1624</v>
      </c>
      <c r="I728" s="144">
        <v>2453</v>
      </c>
      <c r="J728" s="138"/>
      <c r="K728" s="138"/>
      <c r="L728" s="138"/>
      <c r="M728" s="138"/>
      <c r="N728" s="144">
        <v>905</v>
      </c>
      <c r="O728" s="138"/>
      <c r="P728" s="138"/>
      <c r="Q728" s="136"/>
      <c r="R728" s="144">
        <v>695</v>
      </c>
      <c r="S728" s="138" t="s">
        <v>311</v>
      </c>
      <c r="T728" s="138">
        <v>210</v>
      </c>
      <c r="U728" s="136"/>
      <c r="V728" s="136"/>
      <c r="W728" s="136"/>
      <c r="X728" s="136"/>
      <c r="Y728" s="136"/>
      <c r="Z728" s="136"/>
      <c r="AA728" s="136" t="s">
        <v>4100</v>
      </c>
      <c r="AB728" s="136"/>
      <c r="AC728" s="136"/>
      <c r="AD728" s="136"/>
      <c r="AE728" s="136"/>
      <c r="AF728" s="136"/>
      <c r="AG728" s="136"/>
      <c r="AH728" s="613">
        <v>2017</v>
      </c>
      <c r="AI728" s="136"/>
      <c r="AJ728" s="136"/>
      <c r="AK728" s="136"/>
      <c r="AL728" s="136"/>
      <c r="AM728" s="136"/>
      <c r="AN728" s="136"/>
      <c r="AO728" s="138"/>
      <c r="AP728" s="138"/>
      <c r="AQ728" s="170"/>
    </row>
    <row r="729" spans="1:43" s="225" customFormat="1" ht="24" hidden="1" customHeight="1" x14ac:dyDescent="0.15">
      <c r="A729" s="204"/>
      <c r="B729" s="147"/>
      <c r="C729" s="232" t="s">
        <v>322</v>
      </c>
      <c r="D729" s="136" t="s">
        <v>10826</v>
      </c>
      <c r="E729" s="136" t="s">
        <v>322</v>
      </c>
      <c r="F729" s="136" t="s">
        <v>10827</v>
      </c>
      <c r="G729" s="144">
        <v>6155</v>
      </c>
      <c r="H729" s="138">
        <v>2882</v>
      </c>
      <c r="I729" s="144">
        <v>8674</v>
      </c>
      <c r="J729" s="138"/>
      <c r="K729" s="138"/>
      <c r="L729" s="138"/>
      <c r="M729" s="138"/>
      <c r="N729" s="144">
        <v>2778</v>
      </c>
      <c r="O729" s="138">
        <v>682</v>
      </c>
      <c r="P729" s="138" t="s">
        <v>7890</v>
      </c>
      <c r="Q729" s="136" t="s">
        <v>3861</v>
      </c>
      <c r="R729" s="144">
        <v>1362</v>
      </c>
      <c r="S729" s="138" t="s">
        <v>311</v>
      </c>
      <c r="T729" s="138">
        <v>734</v>
      </c>
      <c r="U729" s="136"/>
      <c r="V729" s="136"/>
      <c r="W729" s="136"/>
      <c r="X729" s="136"/>
      <c r="Y729" s="136"/>
      <c r="Z729" s="136"/>
      <c r="AA729" s="136" t="s">
        <v>10828</v>
      </c>
      <c r="AB729" s="136"/>
      <c r="AC729" s="136"/>
      <c r="AD729" s="136"/>
      <c r="AE729" s="136"/>
      <c r="AF729" s="136"/>
      <c r="AG729" s="136"/>
      <c r="AH729" s="613">
        <v>2017</v>
      </c>
      <c r="AI729" s="136"/>
      <c r="AJ729" s="136"/>
      <c r="AK729" s="136"/>
      <c r="AL729" s="136"/>
      <c r="AM729" s="136"/>
      <c r="AN729" s="136"/>
      <c r="AO729" s="138"/>
      <c r="AP729" s="138"/>
      <c r="AQ729" s="170"/>
    </row>
    <row r="730" spans="1:43" s="225" customFormat="1" ht="24" hidden="1" customHeight="1" x14ac:dyDescent="0.15">
      <c r="A730" s="204" t="s">
        <v>156</v>
      </c>
      <c r="B730" s="147"/>
      <c r="C730" s="232" t="s">
        <v>322</v>
      </c>
      <c r="D730" s="136" t="s">
        <v>16451</v>
      </c>
      <c r="E730" s="136" t="s">
        <v>322</v>
      </c>
      <c r="F730" s="136" t="s">
        <v>325</v>
      </c>
      <c r="G730" s="144">
        <v>12000</v>
      </c>
      <c r="H730" s="138">
        <v>3777.69</v>
      </c>
      <c r="I730" s="144">
        <v>3927.07</v>
      </c>
      <c r="J730" s="138"/>
      <c r="K730" s="138"/>
      <c r="L730" s="138"/>
      <c r="M730" s="138"/>
      <c r="N730" s="144"/>
      <c r="O730" s="138"/>
      <c r="P730" s="138"/>
      <c r="Q730" s="136" t="s">
        <v>16452</v>
      </c>
      <c r="R730" s="144"/>
      <c r="S730" s="138"/>
      <c r="T730" s="138"/>
      <c r="U730" s="136" t="s">
        <v>16453</v>
      </c>
      <c r="V730" s="136">
        <v>2020</v>
      </c>
      <c r="W730" s="136">
        <v>9900</v>
      </c>
      <c r="X730" s="136"/>
      <c r="Y730" s="136"/>
      <c r="Z730" s="136"/>
      <c r="AA730" s="136" t="s">
        <v>16453</v>
      </c>
      <c r="AB730" s="136">
        <v>2020</v>
      </c>
      <c r="AC730" s="136">
        <v>9900</v>
      </c>
      <c r="AD730" s="136"/>
      <c r="AE730" s="136"/>
      <c r="AF730" s="136"/>
      <c r="AG730" s="136"/>
      <c r="AH730" s="613">
        <v>2020</v>
      </c>
      <c r="AI730" s="136"/>
      <c r="AJ730" s="136"/>
      <c r="AK730" s="136"/>
      <c r="AL730" s="136"/>
      <c r="AM730" s="136"/>
      <c r="AN730" s="136"/>
      <c r="AO730" s="138">
        <v>9900</v>
      </c>
      <c r="AP730" s="138"/>
      <c r="AQ730" s="170"/>
    </row>
    <row r="731" spans="1:43" s="225" customFormat="1" ht="24" hidden="1" customHeight="1" x14ac:dyDescent="0.15">
      <c r="A731" s="204"/>
      <c r="B731" s="147"/>
      <c r="C731" s="232" t="s">
        <v>7294</v>
      </c>
      <c r="D731" s="136" t="s">
        <v>1995</v>
      </c>
      <c r="E731" s="136" t="s">
        <v>7294</v>
      </c>
      <c r="F731" s="136" t="s">
        <v>15120</v>
      </c>
      <c r="G731" s="144"/>
      <c r="H731" s="138">
        <v>2394</v>
      </c>
      <c r="I731" s="144">
        <v>3980</v>
      </c>
      <c r="J731" s="138"/>
      <c r="K731" s="138"/>
      <c r="L731" s="138"/>
      <c r="M731" s="138"/>
      <c r="N731" s="144"/>
      <c r="O731" s="138"/>
      <c r="P731" s="138"/>
      <c r="Q731" s="136"/>
      <c r="R731" s="144"/>
      <c r="S731" s="138"/>
      <c r="T731" s="138"/>
      <c r="U731" s="136"/>
      <c r="V731" s="136"/>
      <c r="W731" s="136"/>
      <c r="X731" s="136"/>
      <c r="Y731" s="136"/>
      <c r="Z731" s="136"/>
      <c r="AA731" s="136" t="s">
        <v>16454</v>
      </c>
      <c r="AB731" s="136"/>
      <c r="AC731" s="136"/>
      <c r="AD731" s="136"/>
      <c r="AE731" s="136"/>
      <c r="AF731" s="136"/>
      <c r="AG731" s="136"/>
      <c r="AH731" s="613">
        <v>2008</v>
      </c>
      <c r="AI731" s="136"/>
      <c r="AJ731" s="136"/>
      <c r="AK731" s="136"/>
      <c r="AL731" s="136"/>
      <c r="AM731" s="136"/>
      <c r="AN731" s="136"/>
      <c r="AO731" s="138">
        <v>9600</v>
      </c>
      <c r="AP731" s="138"/>
      <c r="AQ731" s="170"/>
    </row>
    <row r="732" spans="1:43" s="225" customFormat="1" ht="24" hidden="1" customHeight="1" x14ac:dyDescent="0.15">
      <c r="A732" s="204"/>
      <c r="B732" s="147"/>
      <c r="C732" s="232" t="s">
        <v>7294</v>
      </c>
      <c r="D732" s="136" t="s">
        <v>17822</v>
      </c>
      <c r="E732" s="136" t="s">
        <v>7294</v>
      </c>
      <c r="F732" s="136" t="s">
        <v>7294</v>
      </c>
      <c r="G732" s="144">
        <v>9500</v>
      </c>
      <c r="H732" s="138">
        <v>2909</v>
      </c>
      <c r="I732" s="144">
        <v>2909</v>
      </c>
      <c r="J732" s="138"/>
      <c r="K732" s="138"/>
      <c r="L732" s="138"/>
      <c r="M732" s="138"/>
      <c r="N732" s="144"/>
      <c r="O732" s="138"/>
      <c r="P732" s="138"/>
      <c r="Q732" s="136"/>
      <c r="R732" s="144"/>
      <c r="S732" s="138"/>
      <c r="T732" s="138"/>
      <c r="U732" s="136"/>
      <c r="V732" s="136"/>
      <c r="W732" s="136"/>
      <c r="X732" s="136"/>
      <c r="Y732" s="136"/>
      <c r="Z732" s="136"/>
      <c r="AA732" s="136"/>
      <c r="AB732" s="136"/>
      <c r="AC732" s="136"/>
      <c r="AD732" s="136"/>
      <c r="AE732" s="136"/>
      <c r="AF732" s="136"/>
      <c r="AG732" s="136"/>
      <c r="AH732" s="613">
        <v>1996</v>
      </c>
      <c r="AI732" s="136">
        <v>3300</v>
      </c>
      <c r="AJ732" s="136" t="s">
        <v>17823</v>
      </c>
      <c r="AK732" s="136"/>
      <c r="AL732" s="136"/>
      <c r="AM732" s="136"/>
      <c r="AN732" s="136"/>
      <c r="AO732" s="138">
        <v>3300</v>
      </c>
      <c r="AP732" s="138" t="s">
        <v>17824</v>
      </c>
      <c r="AQ732" s="170"/>
    </row>
    <row r="733" spans="1:43" s="225" customFormat="1" ht="24" hidden="1" customHeight="1" x14ac:dyDescent="0.15">
      <c r="A733" s="204"/>
      <c r="B733" s="147"/>
      <c r="C733" s="232" t="s">
        <v>7294</v>
      </c>
      <c r="D733" s="136" t="s">
        <v>17825</v>
      </c>
      <c r="E733" s="136" t="s">
        <v>7294</v>
      </c>
      <c r="F733" s="136" t="s">
        <v>7294</v>
      </c>
      <c r="G733" s="144">
        <v>12315</v>
      </c>
      <c r="H733" s="138">
        <v>2272</v>
      </c>
      <c r="I733" s="144">
        <v>3869</v>
      </c>
      <c r="J733" s="138"/>
      <c r="K733" s="138"/>
      <c r="L733" s="138"/>
      <c r="M733" s="138"/>
      <c r="N733" s="144"/>
      <c r="O733" s="138"/>
      <c r="P733" s="138"/>
      <c r="Q733" s="136"/>
      <c r="R733" s="144"/>
      <c r="S733" s="138"/>
      <c r="T733" s="138"/>
      <c r="U733" s="136"/>
      <c r="V733" s="136"/>
      <c r="W733" s="136"/>
      <c r="X733" s="136"/>
      <c r="Y733" s="136"/>
      <c r="Z733" s="136"/>
      <c r="AA733" s="136"/>
      <c r="AB733" s="136"/>
      <c r="AC733" s="136"/>
      <c r="AD733" s="136"/>
      <c r="AE733" s="136"/>
      <c r="AF733" s="136"/>
      <c r="AG733" s="136"/>
      <c r="AH733" s="613">
        <v>1991</v>
      </c>
      <c r="AI733" s="136">
        <v>2500</v>
      </c>
      <c r="AJ733" s="136" t="s">
        <v>17823</v>
      </c>
      <c r="AK733" s="136"/>
      <c r="AL733" s="136"/>
      <c r="AM733" s="136"/>
      <c r="AN733" s="136"/>
      <c r="AO733" s="138">
        <v>2500</v>
      </c>
      <c r="AP733" s="138" t="s">
        <v>17824</v>
      </c>
      <c r="AQ733" s="170"/>
    </row>
    <row r="734" spans="1:43" s="225" customFormat="1" ht="24" hidden="1" customHeight="1" x14ac:dyDescent="0.15">
      <c r="A734" s="204"/>
      <c r="B734" s="147"/>
      <c r="C734" s="232" t="s">
        <v>7294</v>
      </c>
      <c r="D734" s="136" t="s">
        <v>17826</v>
      </c>
      <c r="E734" s="136" t="s">
        <v>7294</v>
      </c>
      <c r="F734" s="136" t="s">
        <v>7294</v>
      </c>
      <c r="G734" s="144">
        <v>627</v>
      </c>
      <c r="H734" s="138">
        <v>472.5</v>
      </c>
      <c r="I734" s="144">
        <v>472.5</v>
      </c>
      <c r="J734" s="138"/>
      <c r="K734" s="138"/>
      <c r="L734" s="138"/>
      <c r="M734" s="138"/>
      <c r="N734" s="144"/>
      <c r="O734" s="138"/>
      <c r="P734" s="138"/>
      <c r="Q734" s="136"/>
      <c r="R734" s="144"/>
      <c r="S734" s="138"/>
      <c r="T734" s="138"/>
      <c r="U734" s="136"/>
      <c r="V734" s="136"/>
      <c r="W734" s="136"/>
      <c r="X734" s="136"/>
      <c r="Y734" s="136"/>
      <c r="Z734" s="136"/>
      <c r="AA734" s="136"/>
      <c r="AB734" s="136"/>
      <c r="AC734" s="136"/>
      <c r="AD734" s="136"/>
      <c r="AE734" s="136"/>
      <c r="AF734" s="136"/>
      <c r="AG734" s="136"/>
      <c r="AH734" s="613">
        <v>2021</v>
      </c>
      <c r="AI734" s="136">
        <v>1264</v>
      </c>
      <c r="AJ734" s="136" t="s">
        <v>17823</v>
      </c>
      <c r="AK734" s="136"/>
      <c r="AL734" s="136"/>
      <c r="AM734" s="136"/>
      <c r="AN734" s="136"/>
      <c r="AO734" s="138">
        <v>1264</v>
      </c>
      <c r="AP734" s="138" t="s">
        <v>17824</v>
      </c>
      <c r="AQ734" s="170"/>
    </row>
    <row r="735" spans="1:43" s="225" customFormat="1" ht="24" hidden="1" customHeight="1" x14ac:dyDescent="0.15">
      <c r="A735" s="204"/>
      <c r="B735" s="147"/>
      <c r="C735" s="232" t="s">
        <v>7299</v>
      </c>
      <c r="D735" s="232" t="s">
        <v>7891</v>
      </c>
      <c r="E735" s="232" t="s">
        <v>7299</v>
      </c>
      <c r="F735" s="232" t="s">
        <v>7659</v>
      </c>
      <c r="G735" s="144"/>
      <c r="H735" s="144">
        <v>1284</v>
      </c>
      <c r="I735" s="144">
        <v>2992</v>
      </c>
      <c r="J735" s="144"/>
      <c r="K735" s="144"/>
      <c r="L735" s="144"/>
      <c r="M735" s="144"/>
      <c r="N735" s="144">
        <v>718</v>
      </c>
      <c r="O735" s="144"/>
      <c r="P735" s="144"/>
      <c r="Q735" s="232"/>
      <c r="R735" s="144">
        <v>646</v>
      </c>
      <c r="S735" s="144" t="s">
        <v>1510</v>
      </c>
      <c r="T735" s="144">
        <v>72</v>
      </c>
      <c r="U735" s="148"/>
      <c r="V735" s="148"/>
      <c r="W735" s="148"/>
      <c r="X735" s="148"/>
      <c r="Y735" s="148"/>
      <c r="Z735" s="148"/>
      <c r="AA735" s="232" t="s">
        <v>7892</v>
      </c>
      <c r="AB735" s="232"/>
      <c r="AC735" s="232"/>
      <c r="AD735" s="232"/>
      <c r="AE735" s="232"/>
      <c r="AF735" s="232"/>
      <c r="AG735" s="232"/>
      <c r="AH735" s="613">
        <v>2010</v>
      </c>
      <c r="AI735" s="136"/>
      <c r="AJ735" s="136"/>
      <c r="AK735" s="136"/>
      <c r="AL735" s="136"/>
      <c r="AM735" s="136"/>
      <c r="AN735" s="136"/>
      <c r="AO735" s="138">
        <v>2000</v>
      </c>
      <c r="AP735" s="138" t="s">
        <v>7893</v>
      </c>
      <c r="AQ735" s="170"/>
    </row>
    <row r="736" spans="1:43" s="225" customFormat="1" ht="24" hidden="1" customHeight="1" x14ac:dyDescent="0.15">
      <c r="A736" s="204"/>
      <c r="B736" s="147"/>
      <c r="C736" s="232" t="s">
        <v>7299</v>
      </c>
      <c r="D736" s="232" t="s">
        <v>17827</v>
      </c>
      <c r="E736" s="232" t="s">
        <v>7299</v>
      </c>
      <c r="F736" s="232" t="s">
        <v>7659</v>
      </c>
      <c r="G736" s="144">
        <v>5268</v>
      </c>
      <c r="H736" s="144">
        <v>2550</v>
      </c>
      <c r="I736" s="144">
        <v>5440</v>
      </c>
      <c r="J736" s="144"/>
      <c r="K736" s="144"/>
      <c r="L736" s="144"/>
      <c r="M736" s="144"/>
      <c r="N736" s="144">
        <v>1986</v>
      </c>
      <c r="O736" s="144">
        <v>328</v>
      </c>
      <c r="P736" s="144" t="s">
        <v>17828</v>
      </c>
      <c r="Q736" s="232" t="s">
        <v>17829</v>
      </c>
      <c r="R736" s="144"/>
      <c r="S736" s="144" t="s">
        <v>1510</v>
      </c>
      <c r="T736" s="144">
        <v>109</v>
      </c>
      <c r="U736" s="148"/>
      <c r="V736" s="148"/>
      <c r="W736" s="148"/>
      <c r="X736" s="148"/>
      <c r="Y736" s="148"/>
      <c r="Z736" s="148"/>
      <c r="AA736" s="232" t="s">
        <v>17830</v>
      </c>
      <c r="AB736" s="232"/>
      <c r="AC736" s="232"/>
      <c r="AD736" s="232"/>
      <c r="AE736" s="232"/>
      <c r="AF736" s="232"/>
      <c r="AG736" s="232"/>
      <c r="AH736" s="613">
        <v>2021</v>
      </c>
      <c r="AI736" s="136"/>
      <c r="AJ736" s="136"/>
      <c r="AK736" s="136"/>
      <c r="AL736" s="136"/>
      <c r="AM736" s="136"/>
      <c r="AN736" s="136"/>
      <c r="AO736" s="138">
        <v>22000</v>
      </c>
      <c r="AP736" s="138" t="s">
        <v>17831</v>
      </c>
      <c r="AQ736" s="170"/>
    </row>
    <row r="737" spans="1:43" s="225" customFormat="1" ht="24" hidden="1" customHeight="1" x14ac:dyDescent="0.15">
      <c r="A737" s="204"/>
      <c r="B737" s="147"/>
      <c r="C737" s="232" t="s">
        <v>7299</v>
      </c>
      <c r="D737" s="232" t="s">
        <v>17832</v>
      </c>
      <c r="E737" s="147" t="s">
        <v>17833</v>
      </c>
      <c r="F737" s="232" t="s">
        <v>17834</v>
      </c>
      <c r="G737" s="144"/>
      <c r="H737" s="144"/>
      <c r="I737" s="144">
        <v>979</v>
      </c>
      <c r="J737" s="144"/>
      <c r="K737" s="144"/>
      <c r="L737" s="144"/>
      <c r="M737" s="144"/>
      <c r="N737" s="144">
        <v>979</v>
      </c>
      <c r="O737" s="144">
        <v>979</v>
      </c>
      <c r="P737" s="144"/>
      <c r="Q737" s="232" t="s">
        <v>17835</v>
      </c>
      <c r="R737" s="144"/>
      <c r="S737" s="144"/>
      <c r="T737" s="144"/>
      <c r="U737" s="148"/>
      <c r="V737" s="148"/>
      <c r="W737" s="148"/>
      <c r="X737" s="148"/>
      <c r="Y737" s="148"/>
      <c r="Z737" s="148"/>
      <c r="AA737" s="232" t="s">
        <v>17836</v>
      </c>
      <c r="AB737" s="232"/>
      <c r="AC737" s="232"/>
      <c r="AD737" s="232"/>
      <c r="AE737" s="232"/>
      <c r="AF737" s="232"/>
      <c r="AG737" s="232"/>
      <c r="AH737" s="613">
        <v>2022</v>
      </c>
      <c r="AI737" s="136"/>
      <c r="AJ737" s="136"/>
      <c r="AK737" s="136"/>
      <c r="AL737" s="136"/>
      <c r="AM737" s="136"/>
      <c r="AN737" s="136"/>
      <c r="AO737" s="138">
        <v>1600</v>
      </c>
      <c r="AP737" s="138" t="s">
        <v>17837</v>
      </c>
      <c r="AQ737" s="170"/>
    </row>
    <row r="738" spans="1:43" s="225" customFormat="1" ht="24" hidden="1" customHeight="1" x14ac:dyDescent="0.15">
      <c r="A738" s="204"/>
      <c r="B738" s="147"/>
      <c r="C738" s="232" t="s">
        <v>7305</v>
      </c>
      <c r="D738" s="232" t="s">
        <v>7894</v>
      </c>
      <c r="E738" s="147" t="s">
        <v>7305</v>
      </c>
      <c r="F738" s="232" t="s">
        <v>7895</v>
      </c>
      <c r="G738" s="144">
        <v>9924</v>
      </c>
      <c r="H738" s="144">
        <v>1982</v>
      </c>
      <c r="I738" s="144">
        <v>2848</v>
      </c>
      <c r="J738" s="144"/>
      <c r="K738" s="144"/>
      <c r="L738" s="144"/>
      <c r="M738" s="144"/>
      <c r="N738" s="144">
        <v>965</v>
      </c>
      <c r="O738" s="144">
        <v>965</v>
      </c>
      <c r="P738" s="144" t="s">
        <v>7896</v>
      </c>
      <c r="Q738" s="232" t="s">
        <v>7897</v>
      </c>
      <c r="R738" s="144"/>
      <c r="S738" s="144"/>
      <c r="T738" s="144">
        <v>203</v>
      </c>
      <c r="U738" s="148"/>
      <c r="V738" s="148"/>
      <c r="W738" s="148"/>
      <c r="X738" s="148"/>
      <c r="Y738" s="148"/>
      <c r="Z738" s="148"/>
      <c r="AA738" s="232" t="s">
        <v>7898</v>
      </c>
      <c r="AB738" s="232"/>
      <c r="AC738" s="232"/>
      <c r="AD738" s="232"/>
      <c r="AE738" s="232"/>
      <c r="AF738" s="232"/>
      <c r="AG738" s="232"/>
      <c r="AH738" s="613">
        <v>2011</v>
      </c>
      <c r="AI738" s="136"/>
      <c r="AJ738" s="136"/>
      <c r="AK738" s="136"/>
      <c r="AL738" s="136"/>
      <c r="AM738" s="136"/>
      <c r="AN738" s="136"/>
      <c r="AO738" s="138">
        <v>5500</v>
      </c>
      <c r="AP738" s="138"/>
      <c r="AQ738" s="170"/>
    </row>
    <row r="739" spans="1:43" s="225" customFormat="1" ht="24" hidden="1" customHeight="1" x14ac:dyDescent="0.15">
      <c r="A739" s="204"/>
      <c r="B739" s="147"/>
      <c r="C739" s="258" t="s">
        <v>7899</v>
      </c>
      <c r="D739" s="232" t="s">
        <v>7900</v>
      </c>
      <c r="E739" s="232" t="s">
        <v>7305</v>
      </c>
      <c r="F739" s="232" t="s">
        <v>7305</v>
      </c>
      <c r="G739" s="144">
        <v>1511</v>
      </c>
      <c r="H739" s="144">
        <v>332</v>
      </c>
      <c r="I739" s="144">
        <v>332</v>
      </c>
      <c r="J739" s="144"/>
      <c r="K739" s="144"/>
      <c r="L739" s="144"/>
      <c r="M739" s="144"/>
      <c r="N739" s="144">
        <v>332</v>
      </c>
      <c r="O739" s="144"/>
      <c r="P739" s="144"/>
      <c r="Q739" s="232"/>
      <c r="R739" s="144"/>
      <c r="S739" s="144"/>
      <c r="T739" s="144">
        <v>142</v>
      </c>
      <c r="U739" s="148"/>
      <c r="V739" s="148"/>
      <c r="W739" s="148"/>
      <c r="X739" s="148"/>
      <c r="Y739" s="148"/>
      <c r="Z739" s="148"/>
      <c r="AA739" s="232" t="s">
        <v>7901</v>
      </c>
      <c r="AB739" s="232"/>
      <c r="AC739" s="232"/>
      <c r="AD739" s="232"/>
      <c r="AE739" s="232"/>
      <c r="AF739" s="232"/>
      <c r="AG739" s="232"/>
      <c r="AH739" s="613">
        <v>2012</v>
      </c>
      <c r="AI739" s="136"/>
      <c r="AJ739" s="136"/>
      <c r="AK739" s="136"/>
      <c r="AL739" s="136"/>
      <c r="AM739" s="136"/>
      <c r="AN739" s="136"/>
      <c r="AO739" s="138">
        <v>120</v>
      </c>
      <c r="AP739" s="138"/>
      <c r="AQ739" s="170"/>
    </row>
    <row r="740" spans="1:43" s="225" customFormat="1" ht="24" hidden="1" customHeight="1" x14ac:dyDescent="0.15">
      <c r="A740" s="204"/>
      <c r="B740" s="147"/>
      <c r="C740" s="232" t="s">
        <v>7899</v>
      </c>
      <c r="D740" s="232" t="s">
        <v>7902</v>
      </c>
      <c r="E740" s="232" t="s">
        <v>7305</v>
      </c>
      <c r="F740" s="232" t="s">
        <v>7305</v>
      </c>
      <c r="G740" s="144">
        <v>1382</v>
      </c>
      <c r="H740" s="144">
        <v>549</v>
      </c>
      <c r="I740" s="144">
        <v>549</v>
      </c>
      <c r="J740" s="144"/>
      <c r="K740" s="144"/>
      <c r="L740" s="144"/>
      <c r="M740" s="144"/>
      <c r="N740" s="144">
        <v>549</v>
      </c>
      <c r="O740" s="144"/>
      <c r="P740" s="144"/>
      <c r="Q740" s="232"/>
      <c r="R740" s="144"/>
      <c r="S740" s="144"/>
      <c r="T740" s="144">
        <v>121</v>
      </c>
      <c r="U740" s="148"/>
      <c r="V740" s="148"/>
      <c r="W740" s="148"/>
      <c r="X740" s="148"/>
      <c r="Y740" s="148"/>
      <c r="Z740" s="148"/>
      <c r="AA740" s="232" t="s">
        <v>7901</v>
      </c>
      <c r="AB740" s="232"/>
      <c r="AC740" s="232"/>
      <c r="AD740" s="232"/>
      <c r="AE740" s="232"/>
      <c r="AF740" s="232"/>
      <c r="AG740" s="232"/>
      <c r="AH740" s="613">
        <v>2016</v>
      </c>
      <c r="AI740" s="136"/>
      <c r="AJ740" s="136"/>
      <c r="AK740" s="136"/>
      <c r="AL740" s="136"/>
      <c r="AM740" s="136"/>
      <c r="AN740" s="136"/>
      <c r="AO740" s="138">
        <v>114</v>
      </c>
      <c r="AP740" s="138"/>
      <c r="AQ740" s="170"/>
    </row>
    <row r="741" spans="1:43" s="225" customFormat="1" ht="24" hidden="1" customHeight="1" x14ac:dyDescent="0.15">
      <c r="A741" s="204"/>
      <c r="B741" s="147"/>
      <c r="C741" s="232" t="s">
        <v>7305</v>
      </c>
      <c r="D741" s="232" t="s">
        <v>17934</v>
      </c>
      <c r="E741" s="232" t="s">
        <v>7305</v>
      </c>
      <c r="F741" s="232" t="s">
        <v>16455</v>
      </c>
      <c r="G741" s="144">
        <v>134994</v>
      </c>
      <c r="H741" s="144">
        <v>829.81</v>
      </c>
      <c r="I741" s="144">
        <v>828.16</v>
      </c>
      <c r="J741" s="144"/>
      <c r="K741" s="144"/>
      <c r="L741" s="144"/>
      <c r="M741" s="144"/>
      <c r="N741" s="144">
        <v>828.16</v>
      </c>
      <c r="O741" s="144"/>
      <c r="P741" s="144"/>
      <c r="Q741" s="232"/>
      <c r="R741" s="144"/>
      <c r="S741" s="144"/>
      <c r="T741" s="144"/>
      <c r="U741" s="148"/>
      <c r="V741" s="148"/>
      <c r="W741" s="148"/>
      <c r="X741" s="148"/>
      <c r="Y741" s="148"/>
      <c r="Z741" s="148"/>
      <c r="AA741" s="232" t="s">
        <v>7901</v>
      </c>
      <c r="AB741" s="232"/>
      <c r="AC741" s="232"/>
      <c r="AD741" s="232"/>
      <c r="AE741" s="232"/>
      <c r="AF741" s="232"/>
      <c r="AG741" s="232"/>
      <c r="AH741" s="613">
        <v>2021</v>
      </c>
      <c r="AI741" s="136"/>
      <c r="AJ741" s="136"/>
      <c r="AK741" s="136"/>
      <c r="AL741" s="136"/>
      <c r="AM741" s="136"/>
      <c r="AN741" s="136"/>
      <c r="AO741" s="138">
        <v>1400</v>
      </c>
      <c r="AP741" s="138"/>
      <c r="AQ741" s="170"/>
    </row>
    <row r="742" spans="1:43" s="225" customFormat="1" ht="24" hidden="1" customHeight="1" x14ac:dyDescent="0.15">
      <c r="A742" s="204"/>
      <c r="B742" s="147"/>
      <c r="C742" s="232" t="s">
        <v>16436</v>
      </c>
      <c r="D742" s="232" t="s">
        <v>17838</v>
      </c>
      <c r="E742" s="232" t="s">
        <v>785</v>
      </c>
      <c r="F742" s="232" t="s">
        <v>7316</v>
      </c>
      <c r="G742" s="144">
        <v>73500</v>
      </c>
      <c r="H742" s="144">
        <v>3381</v>
      </c>
      <c r="I742" s="144">
        <v>6289</v>
      </c>
      <c r="J742" s="144"/>
      <c r="K742" s="144"/>
      <c r="L742" s="144"/>
      <c r="M742" s="144"/>
      <c r="N742" s="144">
        <v>2855</v>
      </c>
      <c r="O742" s="144">
        <v>1403</v>
      </c>
      <c r="P742" s="144" t="s">
        <v>17839</v>
      </c>
      <c r="Q742" s="232" t="s">
        <v>5382</v>
      </c>
      <c r="R742" s="144">
        <v>1161</v>
      </c>
      <c r="S742" s="144" t="s">
        <v>6455</v>
      </c>
      <c r="T742" s="144">
        <v>291</v>
      </c>
      <c r="U742" s="148"/>
      <c r="V742" s="148"/>
      <c r="W742" s="148"/>
      <c r="X742" s="148"/>
      <c r="Y742" s="148"/>
      <c r="Z742" s="148"/>
      <c r="AA742" s="232" t="s">
        <v>17840</v>
      </c>
      <c r="AB742" s="232">
        <v>2022</v>
      </c>
      <c r="AC742" s="232">
        <v>22365</v>
      </c>
      <c r="AD742" s="232"/>
      <c r="AE742" s="232"/>
      <c r="AF742" s="232"/>
      <c r="AG742" s="232"/>
      <c r="AH742" s="136">
        <v>2022</v>
      </c>
      <c r="AI742" s="136"/>
      <c r="AJ742" s="136"/>
      <c r="AK742" s="136"/>
      <c r="AL742" s="136"/>
      <c r="AM742" s="136"/>
      <c r="AN742" s="136"/>
      <c r="AO742" s="138">
        <v>22365</v>
      </c>
      <c r="AP742" s="138" t="s">
        <v>16632</v>
      </c>
      <c r="AQ742" s="170"/>
    </row>
    <row r="743" spans="1:43" s="225" customFormat="1" ht="24" hidden="1" customHeight="1" x14ac:dyDescent="0.15">
      <c r="A743" s="204"/>
      <c r="B743" s="147"/>
      <c r="C743" s="232" t="s">
        <v>785</v>
      </c>
      <c r="D743" s="232" t="s">
        <v>7903</v>
      </c>
      <c r="E743" s="232" t="s">
        <v>785</v>
      </c>
      <c r="F743" s="232" t="s">
        <v>7316</v>
      </c>
      <c r="G743" s="144">
        <v>26487</v>
      </c>
      <c r="H743" s="144">
        <v>2025</v>
      </c>
      <c r="I743" s="144">
        <v>3780</v>
      </c>
      <c r="J743" s="144"/>
      <c r="K743" s="144"/>
      <c r="L743" s="144"/>
      <c r="M743" s="144"/>
      <c r="N743" s="144">
        <v>3780</v>
      </c>
      <c r="O743" s="144">
        <v>847</v>
      </c>
      <c r="P743" s="144" t="s">
        <v>7904</v>
      </c>
      <c r="Q743" s="232" t="s">
        <v>7905</v>
      </c>
      <c r="R743" s="144">
        <v>1616</v>
      </c>
      <c r="S743" s="144" t="s">
        <v>6455</v>
      </c>
      <c r="T743" s="144">
        <v>126.5</v>
      </c>
      <c r="U743" s="148"/>
      <c r="V743" s="148"/>
      <c r="W743" s="148"/>
      <c r="X743" s="148"/>
      <c r="Y743" s="148"/>
      <c r="Z743" s="148"/>
      <c r="AA743" s="232" t="s">
        <v>7906</v>
      </c>
      <c r="AB743" s="232"/>
      <c r="AC743" s="232"/>
      <c r="AD743" s="232"/>
      <c r="AE743" s="232"/>
      <c r="AF743" s="232"/>
      <c r="AG743" s="232"/>
      <c r="AH743" s="136">
        <v>2004</v>
      </c>
      <c r="AI743" s="136"/>
      <c r="AJ743" s="136"/>
      <c r="AK743" s="136"/>
      <c r="AL743" s="136"/>
      <c r="AM743" s="136"/>
      <c r="AN743" s="136"/>
      <c r="AO743" s="138">
        <v>5614</v>
      </c>
      <c r="AP743" s="138"/>
      <c r="AQ743" s="170"/>
    </row>
    <row r="744" spans="1:43" s="225" customFormat="1" ht="24" hidden="1" customHeight="1" x14ac:dyDescent="0.15">
      <c r="A744" s="204"/>
      <c r="B744" s="147"/>
      <c r="C744" s="232" t="s">
        <v>785</v>
      </c>
      <c r="D744" s="232" t="s">
        <v>7907</v>
      </c>
      <c r="E744" s="232" t="s">
        <v>785</v>
      </c>
      <c r="F744" s="232" t="s">
        <v>7316</v>
      </c>
      <c r="G744" s="144">
        <v>1324062</v>
      </c>
      <c r="H744" s="144">
        <v>2740</v>
      </c>
      <c r="I744" s="144">
        <v>4410</v>
      </c>
      <c r="J744" s="144"/>
      <c r="K744" s="144"/>
      <c r="L744" s="144"/>
      <c r="M744" s="144"/>
      <c r="N744" s="144">
        <v>4410</v>
      </c>
      <c r="O744" s="144">
        <v>1687</v>
      </c>
      <c r="P744" s="144" t="s">
        <v>7908</v>
      </c>
      <c r="Q744" s="232" t="s">
        <v>7905</v>
      </c>
      <c r="R744" s="144">
        <v>2044</v>
      </c>
      <c r="S744" s="144" t="s">
        <v>6455</v>
      </c>
      <c r="T744" s="144">
        <v>695</v>
      </c>
      <c r="U744" s="148"/>
      <c r="V744" s="148"/>
      <c r="W744" s="148"/>
      <c r="X744" s="148"/>
      <c r="Y744" s="148"/>
      <c r="Z744" s="148"/>
      <c r="AA744" s="232" t="s">
        <v>1530</v>
      </c>
      <c r="AB744" s="232"/>
      <c r="AC744" s="232"/>
      <c r="AD744" s="232"/>
      <c r="AE744" s="232"/>
      <c r="AF744" s="232"/>
      <c r="AG744" s="232"/>
      <c r="AH744" s="136">
        <v>2006</v>
      </c>
      <c r="AI744" s="136"/>
      <c r="AJ744" s="136"/>
      <c r="AK744" s="136"/>
      <c r="AL744" s="136"/>
      <c r="AM744" s="136"/>
      <c r="AN744" s="136"/>
      <c r="AO744" s="138">
        <v>8528</v>
      </c>
      <c r="AP744" s="138"/>
      <c r="AQ744" s="170"/>
    </row>
    <row r="745" spans="1:43" s="225" customFormat="1" ht="24" hidden="1" customHeight="1" x14ac:dyDescent="0.15">
      <c r="A745" s="204"/>
      <c r="B745" s="147"/>
      <c r="C745" s="232" t="s">
        <v>785</v>
      </c>
      <c r="D745" s="232" t="s">
        <v>7909</v>
      </c>
      <c r="E745" s="232" t="s">
        <v>785</v>
      </c>
      <c r="F745" s="232" t="s">
        <v>7316</v>
      </c>
      <c r="G745" s="144">
        <v>184704</v>
      </c>
      <c r="H745" s="144">
        <v>1707</v>
      </c>
      <c r="I745" s="144">
        <v>2684</v>
      </c>
      <c r="J745" s="144"/>
      <c r="K745" s="144"/>
      <c r="L745" s="144"/>
      <c r="M745" s="144"/>
      <c r="N745" s="144">
        <v>1778</v>
      </c>
      <c r="O745" s="144"/>
      <c r="P745" s="144"/>
      <c r="Q745" s="232"/>
      <c r="R745" s="144">
        <v>1684</v>
      </c>
      <c r="S745" s="144" t="s">
        <v>7910</v>
      </c>
      <c r="T745" s="144">
        <v>94</v>
      </c>
      <c r="U745" s="148"/>
      <c r="V745" s="148"/>
      <c r="W745" s="148"/>
      <c r="X745" s="148"/>
      <c r="Y745" s="148"/>
      <c r="Z745" s="148"/>
      <c r="AA745" s="232" t="s">
        <v>7911</v>
      </c>
      <c r="AB745" s="232"/>
      <c r="AC745" s="232"/>
      <c r="AD745" s="232"/>
      <c r="AE745" s="232"/>
      <c r="AF745" s="232"/>
      <c r="AG745" s="232"/>
      <c r="AH745" s="136">
        <v>2009</v>
      </c>
      <c r="AI745" s="136"/>
      <c r="AJ745" s="136"/>
      <c r="AK745" s="136"/>
      <c r="AL745" s="136"/>
      <c r="AM745" s="136"/>
      <c r="AN745" s="136"/>
      <c r="AO745" s="138">
        <v>7204</v>
      </c>
      <c r="AP745" s="138"/>
      <c r="AQ745" s="170"/>
    </row>
    <row r="746" spans="1:43" s="225" customFormat="1" ht="24" hidden="1" customHeight="1" x14ac:dyDescent="0.15">
      <c r="A746" s="204"/>
      <c r="B746" s="147"/>
      <c r="C746" s="232" t="s">
        <v>16441</v>
      </c>
      <c r="D746" s="232" t="s">
        <v>11614</v>
      </c>
      <c r="E746" s="232" t="s">
        <v>7322</v>
      </c>
      <c r="F746" s="232" t="s">
        <v>11593</v>
      </c>
      <c r="G746" s="144">
        <v>72072</v>
      </c>
      <c r="H746" s="144">
        <v>2132</v>
      </c>
      <c r="I746" s="144" t="s">
        <v>17841</v>
      </c>
      <c r="J746" s="144"/>
      <c r="K746" s="144"/>
      <c r="L746" s="144"/>
      <c r="M746" s="144"/>
      <c r="N746" s="144">
        <v>3284</v>
      </c>
      <c r="O746" s="144">
        <v>902</v>
      </c>
      <c r="P746" s="144" t="s">
        <v>17842</v>
      </c>
      <c r="Q746" s="232" t="s">
        <v>10447</v>
      </c>
      <c r="R746" s="144">
        <v>2132</v>
      </c>
      <c r="S746" s="144" t="s">
        <v>17843</v>
      </c>
      <c r="T746" s="144">
        <v>250</v>
      </c>
      <c r="U746" s="148"/>
      <c r="V746" s="148"/>
      <c r="W746" s="148"/>
      <c r="X746" s="148"/>
      <c r="Y746" s="148"/>
      <c r="Z746" s="148"/>
      <c r="AA746" s="232" t="s">
        <v>17844</v>
      </c>
      <c r="AB746" s="232">
        <v>2003</v>
      </c>
      <c r="AC746" s="232">
        <v>2100</v>
      </c>
      <c r="AD746" s="232" t="s">
        <v>17845</v>
      </c>
      <c r="AE746" s="232"/>
      <c r="AF746" s="232"/>
      <c r="AG746" s="232"/>
      <c r="AH746" s="136">
        <v>2003</v>
      </c>
      <c r="AI746" s="136"/>
      <c r="AJ746" s="136"/>
      <c r="AK746" s="136"/>
      <c r="AL746" s="136"/>
      <c r="AM746" s="136"/>
      <c r="AN746" s="136"/>
      <c r="AO746" s="138">
        <v>2100</v>
      </c>
      <c r="AP746" s="138" t="s">
        <v>17845</v>
      </c>
      <c r="AQ746" s="170"/>
    </row>
    <row r="747" spans="1:43" s="225" customFormat="1" ht="24" hidden="1" customHeight="1" x14ac:dyDescent="0.15">
      <c r="A747" s="204"/>
      <c r="B747" s="147"/>
      <c r="C747" s="232" t="s">
        <v>7331</v>
      </c>
      <c r="D747" s="232" t="s">
        <v>7912</v>
      </c>
      <c r="E747" s="232" t="s">
        <v>7331</v>
      </c>
      <c r="F747" s="232" t="s">
        <v>7913</v>
      </c>
      <c r="G747" s="144">
        <v>3455</v>
      </c>
      <c r="H747" s="144">
        <v>511</v>
      </c>
      <c r="I747" s="144">
        <v>492</v>
      </c>
      <c r="J747" s="144"/>
      <c r="K747" s="144"/>
      <c r="L747" s="144"/>
      <c r="M747" s="144"/>
      <c r="N747" s="144">
        <v>315</v>
      </c>
      <c r="O747" s="144">
        <v>315</v>
      </c>
      <c r="P747" s="144" t="s">
        <v>7914</v>
      </c>
      <c r="Q747" s="232" t="s">
        <v>1295</v>
      </c>
      <c r="R747" s="144"/>
      <c r="S747" s="144"/>
      <c r="T747" s="144"/>
      <c r="U747" s="148"/>
      <c r="V747" s="148"/>
      <c r="W747" s="148"/>
      <c r="X747" s="148"/>
      <c r="Y747" s="148"/>
      <c r="Z747" s="148"/>
      <c r="AA747" s="232" t="s">
        <v>1530</v>
      </c>
      <c r="AB747" s="232"/>
      <c r="AC747" s="232"/>
      <c r="AD747" s="232"/>
      <c r="AE747" s="232"/>
      <c r="AF747" s="232"/>
      <c r="AG747" s="232"/>
      <c r="AH747" s="136">
        <v>2010</v>
      </c>
      <c r="AI747" s="136"/>
      <c r="AJ747" s="136"/>
      <c r="AK747" s="136"/>
      <c r="AL747" s="136"/>
      <c r="AM747" s="136"/>
      <c r="AN747" s="136"/>
      <c r="AO747" s="138">
        <v>377</v>
      </c>
      <c r="AP747" s="138"/>
      <c r="AQ747" s="170"/>
    </row>
    <row r="748" spans="1:43" s="225" customFormat="1" ht="24" hidden="1" customHeight="1" x14ac:dyDescent="0.15">
      <c r="A748" s="204"/>
      <c r="B748" s="147"/>
      <c r="C748" s="232" t="s">
        <v>7331</v>
      </c>
      <c r="D748" s="232" t="s">
        <v>7915</v>
      </c>
      <c r="E748" s="232" t="s">
        <v>7331</v>
      </c>
      <c r="F748" s="232" t="s">
        <v>7331</v>
      </c>
      <c r="G748" s="144">
        <v>1959</v>
      </c>
      <c r="H748" s="144">
        <v>1050</v>
      </c>
      <c r="I748" s="144"/>
      <c r="J748" s="144"/>
      <c r="K748" s="144"/>
      <c r="L748" s="144"/>
      <c r="M748" s="144"/>
      <c r="N748" s="144"/>
      <c r="O748" s="144"/>
      <c r="P748" s="144"/>
      <c r="Q748" s="232"/>
      <c r="R748" s="144"/>
      <c r="S748" s="144"/>
      <c r="T748" s="144"/>
      <c r="U748" s="148"/>
      <c r="V748" s="148"/>
      <c r="W748" s="148"/>
      <c r="X748" s="148"/>
      <c r="Y748" s="148"/>
      <c r="Z748" s="148"/>
      <c r="AA748" s="232"/>
      <c r="AB748" s="232"/>
      <c r="AC748" s="232"/>
      <c r="AD748" s="232"/>
      <c r="AE748" s="232"/>
      <c r="AF748" s="232"/>
      <c r="AG748" s="232"/>
      <c r="AH748" s="136">
        <v>2013</v>
      </c>
      <c r="AI748" s="136"/>
      <c r="AJ748" s="136"/>
      <c r="AK748" s="136"/>
      <c r="AL748" s="136"/>
      <c r="AM748" s="136"/>
      <c r="AN748" s="136"/>
      <c r="AO748" s="138">
        <v>683</v>
      </c>
      <c r="AP748" s="138" t="s">
        <v>15138</v>
      </c>
      <c r="AQ748" s="170"/>
    </row>
    <row r="749" spans="1:43" s="225" customFormat="1" ht="24" hidden="1" customHeight="1" x14ac:dyDescent="0.15">
      <c r="A749" s="204"/>
      <c r="B749" s="147"/>
      <c r="C749" s="232" t="s">
        <v>7331</v>
      </c>
      <c r="D749" s="232" t="s">
        <v>7916</v>
      </c>
      <c r="E749" s="232" t="s">
        <v>7331</v>
      </c>
      <c r="F749" s="232" t="s">
        <v>7331</v>
      </c>
      <c r="G749" s="144">
        <v>4010</v>
      </c>
      <c r="H749" s="144">
        <v>748</v>
      </c>
      <c r="I749" s="144"/>
      <c r="J749" s="144"/>
      <c r="K749" s="144"/>
      <c r="L749" s="144"/>
      <c r="M749" s="144"/>
      <c r="N749" s="144"/>
      <c r="O749" s="144"/>
      <c r="P749" s="144"/>
      <c r="Q749" s="232"/>
      <c r="R749" s="144"/>
      <c r="S749" s="144"/>
      <c r="T749" s="144"/>
      <c r="U749" s="148"/>
      <c r="V749" s="148"/>
      <c r="W749" s="148"/>
      <c r="X749" s="148"/>
      <c r="Y749" s="148"/>
      <c r="Z749" s="148"/>
      <c r="AA749" s="232"/>
      <c r="AB749" s="232"/>
      <c r="AC749" s="232"/>
      <c r="AD749" s="232"/>
      <c r="AE749" s="232"/>
      <c r="AF749" s="232"/>
      <c r="AG749" s="232"/>
      <c r="AH749" s="136">
        <v>2013</v>
      </c>
      <c r="AI749" s="136"/>
      <c r="AJ749" s="136"/>
      <c r="AK749" s="136"/>
      <c r="AL749" s="136"/>
      <c r="AM749" s="136"/>
      <c r="AN749" s="136"/>
      <c r="AO749" s="138">
        <v>200</v>
      </c>
      <c r="AP749" s="138" t="s">
        <v>15138</v>
      </c>
      <c r="AQ749" s="170"/>
    </row>
    <row r="750" spans="1:43" s="225" customFormat="1" ht="24" hidden="1" customHeight="1" x14ac:dyDescent="0.15">
      <c r="A750" s="204"/>
      <c r="B750" s="147"/>
      <c r="C750" s="232" t="s">
        <v>787</v>
      </c>
      <c r="D750" s="232" t="s">
        <v>7917</v>
      </c>
      <c r="E750" s="232" t="s">
        <v>787</v>
      </c>
      <c r="F750" s="232" t="s">
        <v>7823</v>
      </c>
      <c r="G750" s="144">
        <v>10000</v>
      </c>
      <c r="H750" s="448">
        <v>4595</v>
      </c>
      <c r="I750" s="144">
        <v>14318</v>
      </c>
      <c r="J750" s="144"/>
      <c r="K750" s="144"/>
      <c r="L750" s="144"/>
      <c r="M750" s="144"/>
      <c r="N750" s="144">
        <v>5574</v>
      </c>
      <c r="O750" s="144">
        <v>1887</v>
      </c>
      <c r="P750" s="144" t="s">
        <v>7918</v>
      </c>
      <c r="Q750" s="232" t="s">
        <v>7905</v>
      </c>
      <c r="R750" s="144">
        <v>1513</v>
      </c>
      <c r="S750" s="144" t="s">
        <v>7919</v>
      </c>
      <c r="T750" s="144">
        <v>433</v>
      </c>
      <c r="U750" s="148"/>
      <c r="V750" s="148"/>
      <c r="W750" s="148"/>
      <c r="X750" s="148"/>
      <c r="Y750" s="148"/>
      <c r="Z750" s="148"/>
      <c r="AA750" s="232" t="s">
        <v>7920</v>
      </c>
      <c r="AB750" s="232"/>
      <c r="AC750" s="232"/>
      <c r="AD750" s="232"/>
      <c r="AE750" s="232"/>
      <c r="AF750" s="232"/>
      <c r="AG750" s="232"/>
      <c r="AH750" s="136">
        <v>2008</v>
      </c>
      <c r="AI750" s="136"/>
      <c r="AJ750" s="136"/>
      <c r="AK750" s="136"/>
      <c r="AL750" s="136"/>
      <c r="AM750" s="136"/>
      <c r="AN750" s="136"/>
      <c r="AO750" s="138">
        <v>27000</v>
      </c>
      <c r="AP750" s="138"/>
      <c r="AQ750" s="170"/>
    </row>
    <row r="751" spans="1:43" s="225" customFormat="1" ht="24" hidden="1" customHeight="1" x14ac:dyDescent="0.15">
      <c r="A751" s="204"/>
      <c r="B751" s="147"/>
      <c r="C751" s="148" t="s">
        <v>787</v>
      </c>
      <c r="D751" s="145" t="s">
        <v>7921</v>
      </c>
      <c r="E751" s="148" t="s">
        <v>787</v>
      </c>
      <c r="F751" s="232" t="s">
        <v>7823</v>
      </c>
      <c r="G751" s="144">
        <v>26519</v>
      </c>
      <c r="H751" s="144">
        <v>4775.6499999999996</v>
      </c>
      <c r="I751" s="144">
        <v>8775.9500000000007</v>
      </c>
      <c r="J751" s="144"/>
      <c r="K751" s="144"/>
      <c r="L751" s="144"/>
      <c r="M751" s="144"/>
      <c r="N751" s="144">
        <v>2966</v>
      </c>
      <c r="O751" s="144">
        <v>1140.43</v>
      </c>
      <c r="P751" s="144" t="s">
        <v>7922</v>
      </c>
      <c r="Q751" s="144" t="s">
        <v>7923</v>
      </c>
      <c r="R751" s="144">
        <v>1376.93</v>
      </c>
      <c r="S751" s="144" t="s">
        <v>7924</v>
      </c>
      <c r="T751" s="144">
        <v>448.63</v>
      </c>
      <c r="U751" s="148"/>
      <c r="V751" s="148"/>
      <c r="W751" s="148"/>
      <c r="X751" s="148"/>
      <c r="Y751" s="148"/>
      <c r="Z751" s="148"/>
      <c r="AA751" s="144" t="s">
        <v>7925</v>
      </c>
      <c r="AB751" s="232"/>
      <c r="AC751" s="232"/>
      <c r="AD751" s="148"/>
      <c r="AE751" s="148"/>
      <c r="AF751" s="148"/>
      <c r="AG751" s="148"/>
      <c r="AH751" s="136">
        <v>2010</v>
      </c>
      <c r="AI751" s="136"/>
      <c r="AJ751" s="136"/>
      <c r="AK751" s="136"/>
      <c r="AL751" s="136"/>
      <c r="AM751" s="136"/>
      <c r="AN751" s="136"/>
      <c r="AO751" s="138">
        <v>21153</v>
      </c>
      <c r="AP751" s="138"/>
      <c r="AQ751" s="170"/>
    </row>
    <row r="752" spans="1:43" s="225" customFormat="1" ht="24" hidden="1" customHeight="1" x14ac:dyDescent="0.15">
      <c r="A752" s="204" t="s">
        <v>338</v>
      </c>
      <c r="B752" s="147"/>
      <c r="C752" s="148" t="s">
        <v>787</v>
      </c>
      <c r="D752" s="145" t="s">
        <v>7926</v>
      </c>
      <c r="E752" s="148" t="s">
        <v>787</v>
      </c>
      <c r="F752" s="148" t="s">
        <v>325</v>
      </c>
      <c r="G752" s="144">
        <v>10199</v>
      </c>
      <c r="H752" s="144">
        <v>2717</v>
      </c>
      <c r="I752" s="144">
        <v>5141</v>
      </c>
      <c r="J752" s="144"/>
      <c r="K752" s="144"/>
      <c r="L752" s="144"/>
      <c r="M752" s="144"/>
      <c r="N752" s="144">
        <v>1714</v>
      </c>
      <c r="O752" s="144"/>
      <c r="P752" s="144"/>
      <c r="Q752" s="144"/>
      <c r="R752" s="144">
        <v>1229</v>
      </c>
      <c r="S752" s="144" t="s">
        <v>7927</v>
      </c>
      <c r="T752" s="144">
        <v>485</v>
      </c>
      <c r="U752" s="148"/>
      <c r="V752" s="148"/>
      <c r="W752" s="148"/>
      <c r="X752" s="148"/>
      <c r="Y752" s="148"/>
      <c r="Z752" s="148"/>
      <c r="AA752" s="144" t="s">
        <v>7928</v>
      </c>
      <c r="AB752" s="232"/>
      <c r="AC752" s="232"/>
      <c r="AD752" s="148"/>
      <c r="AE752" s="148"/>
      <c r="AF752" s="148"/>
      <c r="AG752" s="148"/>
      <c r="AH752" s="136">
        <v>2010</v>
      </c>
      <c r="AI752" s="136"/>
      <c r="AJ752" s="136"/>
      <c r="AK752" s="136"/>
      <c r="AL752" s="136"/>
      <c r="AM752" s="136"/>
      <c r="AN752" s="136"/>
      <c r="AO752" s="138">
        <v>18087</v>
      </c>
      <c r="AP752" s="138"/>
      <c r="AQ752" s="170"/>
    </row>
    <row r="753" spans="1:43" s="225" customFormat="1" ht="24" hidden="1" customHeight="1" x14ac:dyDescent="0.15">
      <c r="A753" s="204"/>
      <c r="B753" s="147"/>
      <c r="C753" s="148" t="s">
        <v>17804</v>
      </c>
      <c r="D753" s="145" t="s">
        <v>17846</v>
      </c>
      <c r="E753" s="148" t="s">
        <v>17804</v>
      </c>
      <c r="F753" s="232" t="s">
        <v>17847</v>
      </c>
      <c r="G753" s="144">
        <v>9946</v>
      </c>
      <c r="H753" s="144">
        <v>982.47</v>
      </c>
      <c r="I753" s="144">
        <v>3016.75</v>
      </c>
      <c r="J753" s="144"/>
      <c r="K753" s="144"/>
      <c r="L753" s="144"/>
      <c r="M753" s="144"/>
      <c r="N753" s="144">
        <v>734</v>
      </c>
      <c r="O753" s="144">
        <v>273.92</v>
      </c>
      <c r="P753" s="144"/>
      <c r="Q753" s="144"/>
      <c r="R753" s="144">
        <v>367</v>
      </c>
      <c r="S753" s="144" t="s">
        <v>17848</v>
      </c>
      <c r="T753" s="144">
        <v>93.04</v>
      </c>
      <c r="U753" s="148"/>
      <c r="V753" s="148"/>
      <c r="W753" s="148"/>
      <c r="X753" s="148"/>
      <c r="Y753" s="148"/>
      <c r="Z753" s="148"/>
      <c r="AA753" s="144" t="s">
        <v>17849</v>
      </c>
      <c r="AB753" s="232"/>
      <c r="AC753" s="232"/>
      <c r="AD753" s="148"/>
      <c r="AE753" s="148"/>
      <c r="AF753" s="148"/>
      <c r="AG753" s="148"/>
      <c r="AH753" s="136">
        <v>2022</v>
      </c>
      <c r="AI753" s="136"/>
      <c r="AJ753" s="136"/>
      <c r="AK753" s="136"/>
      <c r="AL753" s="136"/>
      <c r="AM753" s="136"/>
      <c r="AN753" s="136"/>
      <c r="AO753" s="138">
        <v>11000</v>
      </c>
      <c r="AP753" s="138" t="s">
        <v>16272</v>
      </c>
      <c r="AQ753" s="170"/>
    </row>
    <row r="754" spans="1:43" s="225" customFormat="1" ht="24" hidden="1" customHeight="1" x14ac:dyDescent="0.15">
      <c r="A754" s="204" t="s">
        <v>338</v>
      </c>
      <c r="B754" s="147"/>
      <c r="C754" s="148" t="s">
        <v>787</v>
      </c>
      <c r="D754" s="145" t="s">
        <v>17850</v>
      </c>
      <c r="E754" s="148" t="s">
        <v>787</v>
      </c>
      <c r="F754" s="232" t="s">
        <v>7823</v>
      </c>
      <c r="G754" s="144">
        <v>6819</v>
      </c>
      <c r="H754" s="144">
        <v>2311</v>
      </c>
      <c r="I754" s="144">
        <v>2759</v>
      </c>
      <c r="J754" s="144"/>
      <c r="K754" s="144"/>
      <c r="L754" s="144"/>
      <c r="M754" s="144"/>
      <c r="N754" s="144">
        <v>1289</v>
      </c>
      <c r="O754" s="144">
        <v>243</v>
      </c>
      <c r="P754" s="144" t="s">
        <v>17851</v>
      </c>
      <c r="Q754" s="144" t="s">
        <v>17852</v>
      </c>
      <c r="R754" s="144">
        <v>1046</v>
      </c>
      <c r="S754" s="144" t="s">
        <v>17853</v>
      </c>
      <c r="T754" s="144"/>
      <c r="U754" s="148"/>
      <c r="V754" s="148"/>
      <c r="W754" s="148"/>
      <c r="X754" s="148"/>
      <c r="Y754" s="148"/>
      <c r="Z754" s="148"/>
      <c r="AA754" s="144" t="s">
        <v>17854</v>
      </c>
      <c r="AB754" s="232"/>
      <c r="AC754" s="232"/>
      <c r="AD754" s="148"/>
      <c r="AE754" s="148"/>
      <c r="AF754" s="148"/>
      <c r="AG754" s="148"/>
      <c r="AH754" s="136">
        <v>2022</v>
      </c>
      <c r="AI754" s="136"/>
      <c r="AJ754" s="136"/>
      <c r="AK754" s="136"/>
      <c r="AL754" s="136"/>
      <c r="AM754" s="136"/>
      <c r="AN754" s="136"/>
      <c r="AO754" s="138">
        <v>10332</v>
      </c>
      <c r="AP754" s="138" t="s">
        <v>16272</v>
      </c>
      <c r="AQ754" s="170"/>
    </row>
    <row r="755" spans="1:43" s="225" customFormat="1" ht="24" hidden="1" customHeight="1" x14ac:dyDescent="0.15">
      <c r="A755" s="204"/>
      <c r="B755" s="147"/>
      <c r="C755" s="148" t="s">
        <v>788</v>
      </c>
      <c r="D755" s="145" t="s">
        <v>7929</v>
      </c>
      <c r="E755" s="148" t="s">
        <v>788</v>
      </c>
      <c r="F755" s="148" t="s">
        <v>7930</v>
      </c>
      <c r="G755" s="144">
        <v>57265</v>
      </c>
      <c r="H755" s="144">
        <v>1467</v>
      </c>
      <c r="I755" s="144">
        <v>3472</v>
      </c>
      <c r="J755" s="144" t="s">
        <v>1277</v>
      </c>
      <c r="K755" s="144" t="s">
        <v>487</v>
      </c>
      <c r="L755" s="144" t="s">
        <v>1295</v>
      </c>
      <c r="M755" s="144"/>
      <c r="N755" s="144">
        <v>1524</v>
      </c>
      <c r="O755" s="144">
        <v>667</v>
      </c>
      <c r="P755" s="144" t="s">
        <v>7931</v>
      </c>
      <c r="Q755" s="144" t="s">
        <v>1297</v>
      </c>
      <c r="R755" s="144">
        <v>785</v>
      </c>
      <c r="S755" s="144" t="s">
        <v>7932</v>
      </c>
      <c r="T755" s="144">
        <v>72</v>
      </c>
      <c r="U755" s="148">
        <v>518</v>
      </c>
      <c r="V755" s="148">
        <v>1100</v>
      </c>
      <c r="W755" s="148">
        <v>350</v>
      </c>
      <c r="X755" s="148"/>
      <c r="Y755" s="148">
        <v>364</v>
      </c>
      <c r="Z755" s="148" t="s">
        <v>7881</v>
      </c>
      <c r="AA755" s="144" t="s">
        <v>7933</v>
      </c>
      <c r="AB755" s="232"/>
      <c r="AC755" s="232"/>
      <c r="AD755" s="148"/>
      <c r="AE755" s="148"/>
      <c r="AF755" s="148"/>
      <c r="AG755" s="148"/>
      <c r="AH755" s="136">
        <v>2007</v>
      </c>
      <c r="AI755" s="136"/>
      <c r="AJ755" s="136"/>
      <c r="AK755" s="136"/>
      <c r="AL755" s="136"/>
      <c r="AM755" s="136"/>
      <c r="AN755" s="136"/>
      <c r="AO755" s="138">
        <v>14000</v>
      </c>
      <c r="AP755" s="138"/>
      <c r="AQ755" s="170"/>
    </row>
    <row r="756" spans="1:43" s="225" customFormat="1" ht="24" hidden="1" customHeight="1" x14ac:dyDescent="0.15">
      <c r="A756" s="204"/>
      <c r="B756" s="147"/>
      <c r="C756" s="148" t="s">
        <v>788</v>
      </c>
      <c r="D756" s="145" t="s">
        <v>17855</v>
      </c>
      <c r="E756" s="148" t="s">
        <v>16496</v>
      </c>
      <c r="F756" s="148" t="s">
        <v>7930</v>
      </c>
      <c r="G756" s="144">
        <v>16302</v>
      </c>
      <c r="H756" s="144">
        <v>2614</v>
      </c>
      <c r="I756" s="144">
        <v>3595</v>
      </c>
      <c r="J756" s="144"/>
      <c r="K756" s="144"/>
      <c r="L756" s="144"/>
      <c r="M756" s="144"/>
      <c r="N756" s="144">
        <v>2614</v>
      </c>
      <c r="O756" s="144">
        <v>2614</v>
      </c>
      <c r="P756" s="144" t="s">
        <v>17856</v>
      </c>
      <c r="Q756" s="144" t="s">
        <v>17857</v>
      </c>
      <c r="R756" s="144"/>
      <c r="S756" s="144"/>
      <c r="T756" s="144"/>
      <c r="U756" s="148"/>
      <c r="V756" s="148"/>
      <c r="W756" s="148"/>
      <c r="X756" s="148"/>
      <c r="Y756" s="148"/>
      <c r="Z756" s="148"/>
      <c r="AA756" s="144" t="s">
        <v>17858</v>
      </c>
      <c r="AB756" s="232"/>
      <c r="AC756" s="232"/>
      <c r="AD756" s="148"/>
      <c r="AE756" s="148"/>
      <c r="AF756" s="148"/>
      <c r="AG756" s="148"/>
      <c r="AH756" s="136">
        <v>2022</v>
      </c>
      <c r="AI756" s="136"/>
      <c r="AJ756" s="136"/>
      <c r="AK756" s="136"/>
      <c r="AL756" s="136"/>
      <c r="AM756" s="136"/>
      <c r="AN756" s="136"/>
      <c r="AO756" s="138">
        <v>11500</v>
      </c>
      <c r="AP756" s="138" t="s">
        <v>16632</v>
      </c>
      <c r="AQ756" s="170"/>
    </row>
    <row r="757" spans="1:43" s="225" customFormat="1" ht="24" hidden="1" customHeight="1" x14ac:dyDescent="0.15">
      <c r="A757" s="178"/>
      <c r="B757" s="140"/>
      <c r="C757" s="148" t="s">
        <v>7358</v>
      </c>
      <c r="D757" s="145" t="s">
        <v>7934</v>
      </c>
      <c r="E757" s="148" t="s">
        <v>7358</v>
      </c>
      <c r="F757" s="148" t="s">
        <v>7705</v>
      </c>
      <c r="G757" s="144">
        <v>2963</v>
      </c>
      <c r="H757" s="144">
        <v>2086</v>
      </c>
      <c r="I757" s="144">
        <v>2086.37</v>
      </c>
      <c r="J757" s="144"/>
      <c r="K757" s="144"/>
      <c r="L757" s="144"/>
      <c r="M757" s="144"/>
      <c r="N757" s="144"/>
      <c r="O757" s="144"/>
      <c r="P757" s="144"/>
      <c r="Q757" s="144"/>
      <c r="R757" s="144">
        <v>995.65</v>
      </c>
      <c r="S757" s="144" t="s">
        <v>1510</v>
      </c>
      <c r="T757" s="144">
        <v>406.68</v>
      </c>
      <c r="U757" s="148"/>
      <c r="V757" s="148"/>
      <c r="W757" s="148"/>
      <c r="X757" s="148"/>
      <c r="Y757" s="148"/>
      <c r="Z757" s="148"/>
      <c r="AA757" s="144" t="s">
        <v>7935</v>
      </c>
      <c r="AB757" s="232"/>
      <c r="AC757" s="232"/>
      <c r="AD757" s="148"/>
      <c r="AE757" s="148"/>
      <c r="AF757" s="148"/>
      <c r="AG757" s="148"/>
      <c r="AH757" s="136">
        <v>2004</v>
      </c>
      <c r="AI757" s="136"/>
      <c r="AJ757" s="136"/>
      <c r="AK757" s="136"/>
      <c r="AL757" s="136"/>
      <c r="AM757" s="136"/>
      <c r="AN757" s="136"/>
      <c r="AO757" s="138">
        <v>4300</v>
      </c>
      <c r="AP757" s="138"/>
      <c r="AQ757" s="170"/>
    </row>
    <row r="758" spans="1:43" s="225" customFormat="1" ht="24" hidden="1" customHeight="1" x14ac:dyDescent="0.15">
      <c r="A758" s="178"/>
      <c r="B758" s="147"/>
      <c r="C758" s="232" t="s">
        <v>7358</v>
      </c>
      <c r="D758" s="232" t="s">
        <v>7936</v>
      </c>
      <c r="E758" s="232" t="s">
        <v>7358</v>
      </c>
      <c r="F758" s="232" t="s">
        <v>7705</v>
      </c>
      <c r="G758" s="144">
        <v>168704</v>
      </c>
      <c r="H758" s="144">
        <v>8800</v>
      </c>
      <c r="I758" s="144">
        <v>8800</v>
      </c>
      <c r="J758" s="144" t="s">
        <v>1277</v>
      </c>
      <c r="K758" s="144" t="s">
        <v>487</v>
      </c>
      <c r="L758" s="144" t="s">
        <v>1295</v>
      </c>
      <c r="M758" s="144"/>
      <c r="N758" s="144">
        <v>5115</v>
      </c>
      <c r="O758" s="144">
        <v>3300</v>
      </c>
      <c r="P758" s="144" t="s">
        <v>15139</v>
      </c>
      <c r="Q758" s="232" t="s">
        <v>4530</v>
      </c>
      <c r="R758" s="144">
        <v>1580</v>
      </c>
      <c r="S758" s="144" t="s">
        <v>7937</v>
      </c>
      <c r="T758" s="144">
        <v>235</v>
      </c>
      <c r="U758" s="148">
        <v>518</v>
      </c>
      <c r="V758" s="148">
        <v>1100</v>
      </c>
      <c r="W758" s="148">
        <v>350</v>
      </c>
      <c r="X758" s="148"/>
      <c r="Y758" s="148">
        <v>364</v>
      </c>
      <c r="Z758" s="148" t="s">
        <v>7881</v>
      </c>
      <c r="AA758" s="232" t="s">
        <v>7938</v>
      </c>
      <c r="AB758" s="232"/>
      <c r="AC758" s="232"/>
      <c r="AD758" s="232"/>
      <c r="AE758" s="232"/>
      <c r="AF758" s="232"/>
      <c r="AG758" s="232"/>
      <c r="AH758" s="136">
        <v>2011</v>
      </c>
      <c r="AI758" s="136"/>
      <c r="AJ758" s="136"/>
      <c r="AK758" s="136"/>
      <c r="AL758" s="136"/>
      <c r="AM758" s="136"/>
      <c r="AN758" s="136"/>
      <c r="AO758" s="138">
        <v>19300</v>
      </c>
      <c r="AP758" s="138"/>
      <c r="AQ758" s="170"/>
    </row>
    <row r="759" spans="1:43" s="225" customFormat="1" ht="24" hidden="1" customHeight="1" x14ac:dyDescent="0.15">
      <c r="A759" s="178"/>
      <c r="B759" s="147"/>
      <c r="C759" s="232" t="s">
        <v>7365</v>
      </c>
      <c r="D759" s="232" t="s">
        <v>7939</v>
      </c>
      <c r="E759" s="232" t="s">
        <v>7365</v>
      </c>
      <c r="F759" s="232" t="s">
        <v>7365</v>
      </c>
      <c r="G759" s="144">
        <v>1000</v>
      </c>
      <c r="H759" s="144">
        <v>506.03</v>
      </c>
      <c r="I759" s="144">
        <v>490.42</v>
      </c>
      <c r="J759" s="144"/>
      <c r="K759" s="144"/>
      <c r="L759" s="144"/>
      <c r="M759" s="144"/>
      <c r="N759" s="144">
        <v>392</v>
      </c>
      <c r="O759" s="144">
        <v>392</v>
      </c>
      <c r="P759" s="144" t="s">
        <v>7940</v>
      </c>
      <c r="Q759" s="232" t="s">
        <v>7941</v>
      </c>
      <c r="R759" s="144"/>
      <c r="S759" s="144"/>
      <c r="T759" s="144"/>
      <c r="U759" s="148"/>
      <c r="V759" s="148"/>
      <c r="W759" s="148"/>
      <c r="X759" s="148"/>
      <c r="Y759" s="148"/>
      <c r="Z759" s="148"/>
      <c r="AA759" s="232" t="s">
        <v>7942</v>
      </c>
      <c r="AB759" s="232"/>
      <c r="AC759" s="232"/>
      <c r="AD759" s="232"/>
      <c r="AE759" s="232"/>
      <c r="AF759" s="232"/>
      <c r="AG759" s="232"/>
      <c r="AH759" s="136">
        <v>2010</v>
      </c>
      <c r="AI759" s="136"/>
      <c r="AJ759" s="136"/>
      <c r="AK759" s="136"/>
      <c r="AL759" s="136"/>
      <c r="AM759" s="136"/>
      <c r="AN759" s="136"/>
      <c r="AO759" s="138"/>
      <c r="AP759" s="138"/>
      <c r="AQ759" s="170"/>
    </row>
    <row r="760" spans="1:43" s="225" customFormat="1" ht="24" hidden="1" customHeight="1" x14ac:dyDescent="0.15">
      <c r="A760" s="178" t="s">
        <v>145</v>
      </c>
      <c r="B760" s="147"/>
      <c r="C760" s="232" t="s">
        <v>7365</v>
      </c>
      <c r="D760" s="232" t="s">
        <v>7943</v>
      </c>
      <c r="E760" s="232" t="s">
        <v>7365</v>
      </c>
      <c r="F760" s="232" t="s">
        <v>13712</v>
      </c>
      <c r="G760" s="144">
        <v>24508</v>
      </c>
      <c r="H760" s="144">
        <v>2065</v>
      </c>
      <c r="I760" s="144">
        <v>2207</v>
      </c>
      <c r="J760" s="144">
        <v>2128</v>
      </c>
      <c r="K760" s="144" t="s">
        <v>7944</v>
      </c>
      <c r="L760" s="144" t="s">
        <v>7945</v>
      </c>
      <c r="M760" s="144" t="s">
        <v>54</v>
      </c>
      <c r="N760" s="144">
        <v>1222</v>
      </c>
      <c r="O760" s="144">
        <v>1222</v>
      </c>
      <c r="P760" s="144" t="s">
        <v>7946</v>
      </c>
      <c r="Q760" s="232" t="s">
        <v>3682</v>
      </c>
      <c r="R760" s="144"/>
      <c r="S760" s="144"/>
      <c r="T760" s="144"/>
      <c r="U760" s="148"/>
      <c r="V760" s="148"/>
      <c r="W760" s="148"/>
      <c r="X760" s="148"/>
      <c r="Y760" s="148"/>
      <c r="Z760" s="148"/>
      <c r="AA760" s="232" t="s">
        <v>7947</v>
      </c>
      <c r="AB760" s="232"/>
      <c r="AC760" s="232"/>
      <c r="AD760" s="232"/>
      <c r="AE760" s="232"/>
      <c r="AF760" s="232"/>
      <c r="AG760" s="232"/>
      <c r="AH760" s="136">
        <v>2013</v>
      </c>
      <c r="AI760" s="136"/>
      <c r="AJ760" s="136"/>
      <c r="AK760" s="136"/>
      <c r="AL760" s="136"/>
      <c r="AM760" s="136"/>
      <c r="AN760" s="136"/>
      <c r="AO760" s="138">
        <v>8100</v>
      </c>
      <c r="AP760" s="138"/>
      <c r="AQ760" s="170"/>
    </row>
    <row r="761" spans="1:43" s="225" customFormat="1" ht="24" hidden="1" customHeight="1" x14ac:dyDescent="0.15">
      <c r="A761" s="178"/>
      <c r="B761" s="147"/>
      <c r="C761" s="232" t="s">
        <v>768</v>
      </c>
      <c r="D761" s="232" t="s">
        <v>7948</v>
      </c>
      <c r="E761" s="232" t="s">
        <v>768</v>
      </c>
      <c r="F761" s="232" t="s">
        <v>7949</v>
      </c>
      <c r="G761" s="144">
        <v>9166</v>
      </c>
      <c r="H761" s="144">
        <v>1032</v>
      </c>
      <c r="I761" s="144">
        <v>1202</v>
      </c>
      <c r="J761" s="144"/>
      <c r="K761" s="144"/>
      <c r="L761" s="144"/>
      <c r="M761" s="144"/>
      <c r="N761" s="144">
        <v>1032</v>
      </c>
      <c r="O761" s="144">
        <v>1032</v>
      </c>
      <c r="P761" s="144" t="s">
        <v>7950</v>
      </c>
      <c r="Q761" s="232" t="s">
        <v>7951</v>
      </c>
      <c r="R761" s="144"/>
      <c r="S761" s="144"/>
      <c r="T761" s="144"/>
      <c r="U761" s="148"/>
      <c r="V761" s="148"/>
      <c r="W761" s="148"/>
      <c r="X761" s="148"/>
      <c r="Y761" s="148"/>
      <c r="Z761" s="148"/>
      <c r="AA761" s="232" t="s">
        <v>7952</v>
      </c>
      <c r="AB761" s="232"/>
      <c r="AC761" s="232"/>
      <c r="AD761" s="232"/>
      <c r="AE761" s="232"/>
      <c r="AF761" s="232"/>
      <c r="AG761" s="232"/>
      <c r="AH761" s="136">
        <v>2012</v>
      </c>
      <c r="AI761" s="136"/>
      <c r="AJ761" s="136"/>
      <c r="AK761" s="136"/>
      <c r="AL761" s="136"/>
      <c r="AM761" s="136"/>
      <c r="AN761" s="136"/>
      <c r="AO761" s="138">
        <v>2501</v>
      </c>
      <c r="AP761" s="138"/>
      <c r="AQ761" s="170"/>
    </row>
    <row r="762" spans="1:43" s="1058" customFormat="1" ht="24" hidden="1" customHeight="1" x14ac:dyDescent="0.15">
      <c r="A762" s="178"/>
      <c r="B762" s="147"/>
      <c r="C762" s="232" t="s">
        <v>768</v>
      </c>
      <c r="D762" s="232" t="s">
        <v>7953</v>
      </c>
      <c r="E762" s="232" t="s">
        <v>768</v>
      </c>
      <c r="F762" s="232" t="s">
        <v>768</v>
      </c>
      <c r="G762" s="144">
        <v>3701</v>
      </c>
      <c r="H762" s="144">
        <v>837</v>
      </c>
      <c r="I762" s="144">
        <v>808</v>
      </c>
      <c r="J762" s="144"/>
      <c r="K762" s="144"/>
      <c r="L762" s="144"/>
      <c r="M762" s="144"/>
      <c r="N762" s="144">
        <v>752</v>
      </c>
      <c r="O762" s="144">
        <v>752</v>
      </c>
      <c r="P762" s="144" t="s">
        <v>7954</v>
      </c>
      <c r="Q762" s="232" t="s">
        <v>7955</v>
      </c>
      <c r="R762" s="144"/>
      <c r="S762" s="144"/>
      <c r="T762" s="144"/>
      <c r="U762" s="148"/>
      <c r="V762" s="148"/>
      <c r="W762" s="148"/>
      <c r="X762" s="148"/>
      <c r="Y762" s="148"/>
      <c r="Z762" s="148"/>
      <c r="AA762" s="232" t="s">
        <v>7942</v>
      </c>
      <c r="AB762" s="232"/>
      <c r="AC762" s="232"/>
      <c r="AD762" s="232"/>
      <c r="AE762" s="232"/>
      <c r="AF762" s="232"/>
      <c r="AG762" s="232"/>
      <c r="AH762" s="136">
        <v>2012</v>
      </c>
      <c r="AI762" s="136"/>
      <c r="AJ762" s="136"/>
      <c r="AK762" s="136"/>
      <c r="AL762" s="136"/>
      <c r="AM762" s="136"/>
      <c r="AN762" s="136"/>
      <c r="AO762" s="138">
        <v>2270</v>
      </c>
      <c r="AP762" s="138"/>
      <c r="AQ762" s="1275"/>
    </row>
    <row r="763" spans="1:43" s="225" customFormat="1" ht="24" hidden="1" customHeight="1" x14ac:dyDescent="0.15">
      <c r="A763" s="170"/>
      <c r="B763" s="140"/>
      <c r="C763" s="232" t="s">
        <v>7377</v>
      </c>
      <c r="D763" s="232" t="s">
        <v>15140</v>
      </c>
      <c r="E763" s="232" t="s">
        <v>7377</v>
      </c>
      <c r="F763" s="232" t="s">
        <v>15107</v>
      </c>
      <c r="G763" s="144">
        <v>37438</v>
      </c>
      <c r="H763" s="144">
        <v>1078</v>
      </c>
      <c r="I763" s="144">
        <v>1054</v>
      </c>
      <c r="J763" s="144"/>
      <c r="K763" s="144"/>
      <c r="L763" s="144"/>
      <c r="M763" s="144"/>
      <c r="N763" s="144">
        <v>691</v>
      </c>
      <c r="O763" s="144">
        <v>691</v>
      </c>
      <c r="P763" s="144" t="s">
        <v>15141</v>
      </c>
      <c r="Q763" s="232" t="s">
        <v>13211</v>
      </c>
      <c r="R763" s="144"/>
      <c r="S763" s="144"/>
      <c r="T763" s="144"/>
      <c r="U763" s="148"/>
      <c r="V763" s="148"/>
      <c r="W763" s="148"/>
      <c r="X763" s="148"/>
      <c r="Y763" s="148"/>
      <c r="Z763" s="148"/>
      <c r="AA763" s="232" t="s">
        <v>15142</v>
      </c>
      <c r="AB763" s="232"/>
      <c r="AC763" s="232"/>
      <c r="AD763" s="232"/>
      <c r="AE763" s="232"/>
      <c r="AF763" s="232"/>
      <c r="AG763" s="232"/>
      <c r="AH763" s="136">
        <v>2020</v>
      </c>
      <c r="AI763" s="136"/>
      <c r="AJ763" s="136"/>
      <c r="AK763" s="136"/>
      <c r="AL763" s="136"/>
      <c r="AM763" s="136"/>
      <c r="AN763" s="136"/>
      <c r="AO763" s="138">
        <v>1950</v>
      </c>
      <c r="AP763" s="138"/>
      <c r="AQ763" s="170"/>
    </row>
    <row r="764" spans="1:43" s="225" customFormat="1" ht="24" hidden="1" customHeight="1" x14ac:dyDescent="0.2">
      <c r="A764" s="170"/>
      <c r="B764" s="140"/>
      <c r="C764" s="232" t="s">
        <v>7377</v>
      </c>
      <c r="D764" s="148" t="s">
        <v>13748</v>
      </c>
      <c r="E764" s="232" t="s">
        <v>7377</v>
      </c>
      <c r="F764" s="232" t="s">
        <v>15107</v>
      </c>
      <c r="G764" s="144">
        <v>5832</v>
      </c>
      <c r="H764" s="144">
        <v>2197</v>
      </c>
      <c r="I764" s="144">
        <v>4213</v>
      </c>
      <c r="J764" s="144"/>
      <c r="K764" s="144"/>
      <c r="L764" s="144"/>
      <c r="M764" s="144"/>
      <c r="N764" s="144">
        <v>2925</v>
      </c>
      <c r="O764" s="144">
        <v>870</v>
      </c>
      <c r="P764" s="144" t="s">
        <v>13749</v>
      </c>
      <c r="Q764" s="144" t="s">
        <v>13750</v>
      </c>
      <c r="R764" s="144">
        <v>1748</v>
      </c>
      <c r="S764" s="144" t="s">
        <v>13751</v>
      </c>
      <c r="T764" s="232">
        <v>307</v>
      </c>
      <c r="U764" s="232"/>
      <c r="V764" s="401"/>
      <c r="W764" s="148"/>
      <c r="X764" s="148"/>
      <c r="Y764" s="148"/>
      <c r="Z764" s="148"/>
      <c r="AA764" s="148" t="s">
        <v>13752</v>
      </c>
      <c r="AB764" s="144"/>
      <c r="AC764" s="232"/>
      <c r="AD764" s="232"/>
      <c r="AE764" s="148"/>
      <c r="AF764" s="148"/>
      <c r="AG764" s="148"/>
      <c r="AH764" s="232">
        <v>2015</v>
      </c>
      <c r="AI764" s="148"/>
      <c r="AJ764" s="148"/>
      <c r="AK764" s="148"/>
      <c r="AL764" s="148"/>
      <c r="AM764" s="148"/>
      <c r="AN764" s="148"/>
      <c r="AO764" s="148">
        <v>10250</v>
      </c>
      <c r="AP764" s="380"/>
      <c r="AQ764" s="170"/>
    </row>
    <row r="765" spans="1:43" ht="24" hidden="1" customHeight="1" x14ac:dyDescent="0.15">
      <c r="B765" s="1059"/>
      <c r="C765" s="136" t="s">
        <v>17859</v>
      </c>
      <c r="D765" s="136" t="s">
        <v>17860</v>
      </c>
      <c r="E765" s="232" t="s">
        <v>7377</v>
      </c>
      <c r="F765" s="136" t="s">
        <v>17861</v>
      </c>
      <c r="G765" s="138">
        <v>2000</v>
      </c>
      <c r="H765" s="138">
        <v>400</v>
      </c>
      <c r="I765" s="138">
        <v>400</v>
      </c>
      <c r="J765" s="138"/>
      <c r="K765" s="138"/>
      <c r="L765" s="138"/>
      <c r="M765" s="138"/>
      <c r="N765" s="138"/>
      <c r="O765" s="138"/>
      <c r="P765" s="138"/>
      <c r="Q765" s="136" t="s">
        <v>17862</v>
      </c>
      <c r="R765" s="138"/>
      <c r="S765" s="138"/>
      <c r="T765" s="138"/>
      <c r="U765" s="136"/>
      <c r="V765" s="136"/>
      <c r="W765" s="136"/>
      <c r="X765" s="136"/>
      <c r="Y765" s="136"/>
      <c r="Z765" s="136"/>
      <c r="AA765" s="136" t="s">
        <v>17767</v>
      </c>
      <c r="AB765" s="136"/>
      <c r="AC765" s="136"/>
      <c r="AD765" s="136"/>
      <c r="AE765" s="136"/>
      <c r="AF765" s="136"/>
      <c r="AG765" s="136"/>
      <c r="AH765" s="136">
        <v>2021</v>
      </c>
      <c r="AI765" s="136"/>
      <c r="AJ765" s="136"/>
      <c r="AK765" s="136"/>
      <c r="AL765" s="136"/>
      <c r="AM765" s="136"/>
      <c r="AN765" s="136"/>
      <c r="AO765" s="138"/>
      <c r="AP765" s="138" t="s">
        <v>17863</v>
      </c>
      <c r="AQ765" s="170"/>
    </row>
    <row r="766" spans="1:43" s="225" customFormat="1" ht="24" hidden="1" customHeight="1" x14ac:dyDescent="0.15">
      <c r="A766" s="170"/>
      <c r="B766" s="140"/>
      <c r="C766" s="232" t="s">
        <v>7381</v>
      </c>
      <c r="D766" s="232" t="s">
        <v>5613</v>
      </c>
      <c r="E766" s="232" t="s">
        <v>7381</v>
      </c>
      <c r="F766" s="232" t="s">
        <v>7383</v>
      </c>
      <c r="G766" s="144"/>
      <c r="H766" s="144">
        <v>891.63</v>
      </c>
      <c r="I766" s="144">
        <v>864.68</v>
      </c>
      <c r="J766" s="144" t="s">
        <v>1277</v>
      </c>
      <c r="K766" s="144" t="s">
        <v>1286</v>
      </c>
      <c r="L766" s="144" t="s">
        <v>7956</v>
      </c>
      <c r="M766" s="144" t="s">
        <v>7957</v>
      </c>
      <c r="N766" s="144">
        <v>494</v>
      </c>
      <c r="O766" s="144">
        <v>494</v>
      </c>
      <c r="P766" s="144" t="s">
        <v>7962</v>
      </c>
      <c r="Q766" s="232" t="s">
        <v>2974</v>
      </c>
      <c r="R766" s="144"/>
      <c r="S766" s="144"/>
      <c r="T766" s="144"/>
      <c r="U766" s="148" t="s">
        <v>7958</v>
      </c>
      <c r="V766" s="148" t="s">
        <v>7959</v>
      </c>
      <c r="W766" s="148" t="s">
        <v>1326</v>
      </c>
      <c r="X766" s="148" t="s">
        <v>7960</v>
      </c>
      <c r="Y766" s="148"/>
      <c r="Z766" s="148"/>
      <c r="AA766" s="232" t="s">
        <v>7963</v>
      </c>
      <c r="AB766" s="232"/>
      <c r="AC766" s="232"/>
      <c r="AD766" s="232"/>
      <c r="AE766" s="232"/>
      <c r="AF766" s="232" t="s">
        <v>7961</v>
      </c>
      <c r="AG766" s="232"/>
      <c r="AH766" s="136">
        <v>2010</v>
      </c>
      <c r="AI766" s="136"/>
      <c r="AJ766" s="136"/>
      <c r="AK766" s="136"/>
      <c r="AL766" s="136"/>
      <c r="AM766" s="136"/>
      <c r="AN766" s="136"/>
      <c r="AO766" s="138">
        <v>1650</v>
      </c>
      <c r="AP766" s="138" t="s">
        <v>7964</v>
      </c>
      <c r="AQ766" s="170"/>
    </row>
    <row r="767" spans="1:43" s="225" customFormat="1" ht="24" hidden="1" customHeight="1" x14ac:dyDescent="0.15">
      <c r="A767" s="170"/>
      <c r="B767" s="140"/>
      <c r="C767" s="232" t="s">
        <v>7381</v>
      </c>
      <c r="D767" s="232" t="s">
        <v>7965</v>
      </c>
      <c r="E767" s="232" t="s">
        <v>7381</v>
      </c>
      <c r="F767" s="232" t="s">
        <v>7383</v>
      </c>
      <c r="G767" s="144"/>
      <c r="H767" s="144">
        <v>1358.29</v>
      </c>
      <c r="I767" s="144">
        <v>2594.06</v>
      </c>
      <c r="J767" s="144"/>
      <c r="K767" s="144"/>
      <c r="L767" s="144"/>
      <c r="M767" s="144"/>
      <c r="N767" s="144">
        <v>1091</v>
      </c>
      <c r="O767" s="144"/>
      <c r="P767" s="144"/>
      <c r="Q767" s="232"/>
      <c r="R767" s="144">
        <v>756</v>
      </c>
      <c r="S767" s="144" t="s">
        <v>7937</v>
      </c>
      <c r="T767" s="144">
        <v>428</v>
      </c>
      <c r="U767" s="148"/>
      <c r="V767" s="148"/>
      <c r="W767" s="148"/>
      <c r="X767" s="148"/>
      <c r="Y767" s="148"/>
      <c r="Z767" s="148"/>
      <c r="AA767" s="232" t="s">
        <v>7966</v>
      </c>
      <c r="AB767" s="232"/>
      <c r="AC767" s="232"/>
      <c r="AD767" s="232"/>
      <c r="AE767" s="232"/>
      <c r="AF767" s="232"/>
      <c r="AG767" s="232"/>
      <c r="AH767" s="136">
        <v>2012</v>
      </c>
      <c r="AI767" s="136"/>
      <c r="AJ767" s="136"/>
      <c r="AK767" s="136"/>
      <c r="AL767" s="136"/>
      <c r="AM767" s="136"/>
      <c r="AN767" s="136"/>
      <c r="AO767" s="138">
        <v>7059</v>
      </c>
      <c r="AP767" s="138" t="s">
        <v>7964</v>
      </c>
      <c r="AQ767" s="170"/>
    </row>
    <row r="768" spans="1:43" s="225" customFormat="1" ht="24" hidden="1" customHeight="1" x14ac:dyDescent="0.15">
      <c r="A768" s="170"/>
      <c r="B768" s="140"/>
      <c r="C768" s="232" t="s">
        <v>7385</v>
      </c>
      <c r="D768" s="232" t="s">
        <v>7967</v>
      </c>
      <c r="E768" s="136" t="s">
        <v>7385</v>
      </c>
      <c r="F768" s="232" t="s">
        <v>7385</v>
      </c>
      <c r="G768" s="144">
        <v>22955</v>
      </c>
      <c r="H768" s="144">
        <v>3565</v>
      </c>
      <c r="I768" s="144">
        <v>4276</v>
      </c>
      <c r="J768" s="144"/>
      <c r="K768" s="144"/>
      <c r="L768" s="144"/>
      <c r="M768" s="144"/>
      <c r="N768" s="144">
        <v>2689</v>
      </c>
      <c r="O768" s="144">
        <v>2689</v>
      </c>
      <c r="P768" s="144" t="s">
        <v>7968</v>
      </c>
      <c r="Q768" s="232" t="s">
        <v>7969</v>
      </c>
      <c r="R768" s="144"/>
      <c r="S768" s="144"/>
      <c r="T768" s="144">
        <v>286</v>
      </c>
      <c r="U768" s="148"/>
      <c r="V768" s="148"/>
      <c r="W768" s="148"/>
      <c r="X768" s="148"/>
      <c r="Y768" s="148"/>
      <c r="Z768" s="148"/>
      <c r="AA768" s="232" t="s">
        <v>7970</v>
      </c>
      <c r="AB768" s="232"/>
      <c r="AC768" s="232"/>
      <c r="AD768" s="232"/>
      <c r="AE768" s="232"/>
      <c r="AF768" s="232"/>
      <c r="AG768" s="232"/>
      <c r="AH768" s="136">
        <v>2011</v>
      </c>
      <c r="AI768" s="136"/>
      <c r="AJ768" s="136"/>
      <c r="AK768" s="136"/>
      <c r="AL768" s="136"/>
      <c r="AM768" s="136"/>
      <c r="AN768" s="136"/>
      <c r="AO768" s="138">
        <v>6200</v>
      </c>
      <c r="AP768" s="138" t="s">
        <v>16456</v>
      </c>
      <c r="AQ768" s="170"/>
    </row>
    <row r="769" spans="1:43" s="225" customFormat="1" ht="24" hidden="1" customHeight="1" x14ac:dyDescent="0.15">
      <c r="A769" s="170"/>
      <c r="B769" s="140"/>
      <c r="C769" s="232" t="s">
        <v>7385</v>
      </c>
      <c r="D769" s="232" t="s">
        <v>7971</v>
      </c>
      <c r="E769" s="136" t="s">
        <v>7385</v>
      </c>
      <c r="F769" s="232" t="s">
        <v>7385</v>
      </c>
      <c r="G769" s="144">
        <v>13961</v>
      </c>
      <c r="H769" s="144">
        <v>1137.1199999999999</v>
      </c>
      <c r="I769" s="144">
        <v>1137.1199999999999</v>
      </c>
      <c r="J769" s="144"/>
      <c r="K769" s="144"/>
      <c r="L769" s="144"/>
      <c r="M769" s="144"/>
      <c r="N769" s="144">
        <v>986</v>
      </c>
      <c r="O769" s="144">
        <v>986</v>
      </c>
      <c r="P769" s="144" t="s">
        <v>7972</v>
      </c>
      <c r="Q769" s="232" t="s">
        <v>7973</v>
      </c>
      <c r="R769" s="144"/>
      <c r="S769" s="144"/>
      <c r="T769" s="144"/>
      <c r="U769" s="148"/>
      <c r="V769" s="148"/>
      <c r="W769" s="148"/>
      <c r="X769" s="148"/>
      <c r="Y769" s="148"/>
      <c r="Z769" s="148"/>
      <c r="AA769" s="232" t="s">
        <v>5555</v>
      </c>
      <c r="AB769" s="232"/>
      <c r="AC769" s="232"/>
      <c r="AD769" s="232"/>
      <c r="AE769" s="232"/>
      <c r="AF769" s="232"/>
      <c r="AG769" s="232"/>
      <c r="AH769" s="136">
        <v>2005</v>
      </c>
      <c r="AI769" s="136"/>
      <c r="AJ769" s="136"/>
      <c r="AK769" s="136"/>
      <c r="AL769" s="136"/>
      <c r="AM769" s="136"/>
      <c r="AN769" s="136"/>
      <c r="AO769" s="138">
        <v>800</v>
      </c>
      <c r="AP769" s="138"/>
      <c r="AQ769" s="170"/>
    </row>
    <row r="770" spans="1:43" s="225" customFormat="1" ht="24" hidden="1" customHeight="1" x14ac:dyDescent="0.15">
      <c r="A770" s="170"/>
      <c r="B770" s="140"/>
      <c r="C770" s="232" t="s">
        <v>789</v>
      </c>
      <c r="D770" s="232" t="s">
        <v>7974</v>
      </c>
      <c r="E770" s="136" t="s">
        <v>789</v>
      </c>
      <c r="F770" s="232" t="s">
        <v>789</v>
      </c>
      <c r="G770" s="144">
        <v>4864</v>
      </c>
      <c r="H770" s="144">
        <v>2065</v>
      </c>
      <c r="I770" s="144">
        <v>2119</v>
      </c>
      <c r="J770" s="144" t="s">
        <v>1277</v>
      </c>
      <c r="K770" s="144" t="s">
        <v>487</v>
      </c>
      <c r="L770" s="144" t="s">
        <v>1295</v>
      </c>
      <c r="M770" s="144"/>
      <c r="N770" s="144">
        <v>1286</v>
      </c>
      <c r="O770" s="144">
        <v>1232</v>
      </c>
      <c r="P770" s="144" t="s">
        <v>7975</v>
      </c>
      <c r="Q770" s="232" t="s">
        <v>1297</v>
      </c>
      <c r="R770" s="144"/>
      <c r="S770" s="144"/>
      <c r="T770" s="144">
        <v>54</v>
      </c>
      <c r="U770" s="148">
        <v>518</v>
      </c>
      <c r="V770" s="148">
        <v>1100</v>
      </c>
      <c r="W770" s="148">
        <v>350</v>
      </c>
      <c r="X770" s="148"/>
      <c r="Y770" s="148">
        <v>364</v>
      </c>
      <c r="Z770" s="148" t="s">
        <v>7881</v>
      </c>
      <c r="AA770" s="232" t="s">
        <v>7976</v>
      </c>
      <c r="AB770" s="232"/>
      <c r="AC770" s="232"/>
      <c r="AD770" s="232"/>
      <c r="AE770" s="232"/>
      <c r="AF770" s="232"/>
      <c r="AG770" s="232"/>
      <c r="AH770" s="136">
        <v>1998</v>
      </c>
      <c r="AI770" s="136"/>
      <c r="AJ770" s="136"/>
      <c r="AK770" s="136"/>
      <c r="AL770" s="136"/>
      <c r="AM770" s="136"/>
      <c r="AN770" s="136"/>
      <c r="AO770" s="138">
        <v>2332</v>
      </c>
      <c r="AP770" s="138"/>
      <c r="AQ770" s="170"/>
    </row>
    <row r="771" spans="1:43" s="225" customFormat="1" ht="24" hidden="1" customHeight="1" x14ac:dyDescent="0.15">
      <c r="A771" s="170"/>
      <c r="B771" s="140"/>
      <c r="C771" s="232" t="s">
        <v>789</v>
      </c>
      <c r="D771" s="232" t="s">
        <v>10829</v>
      </c>
      <c r="E771" s="232" t="s">
        <v>789</v>
      </c>
      <c r="F771" s="232" t="s">
        <v>789</v>
      </c>
      <c r="G771" s="144"/>
      <c r="H771" s="144">
        <v>1771</v>
      </c>
      <c r="I771" s="144">
        <v>2769</v>
      </c>
      <c r="J771" s="144">
        <v>1109</v>
      </c>
      <c r="K771" s="144"/>
      <c r="L771" s="144"/>
      <c r="M771" s="144"/>
      <c r="N771" s="144">
        <v>1109</v>
      </c>
      <c r="O771" s="144"/>
      <c r="P771" s="144"/>
      <c r="Q771" s="232"/>
      <c r="R771" s="144">
        <v>819</v>
      </c>
      <c r="S771" s="144" t="s">
        <v>7937</v>
      </c>
      <c r="T771" s="144">
        <v>290</v>
      </c>
      <c r="U771" s="148"/>
      <c r="V771" s="148"/>
      <c r="W771" s="148"/>
      <c r="X771" s="148"/>
      <c r="Y771" s="148"/>
      <c r="Z771" s="148"/>
      <c r="AA771" s="232" t="s">
        <v>10830</v>
      </c>
      <c r="AB771" s="232">
        <v>2014</v>
      </c>
      <c r="AC771" s="232">
        <v>6500</v>
      </c>
      <c r="AD771" s="232"/>
      <c r="AE771" s="232"/>
      <c r="AF771" s="232"/>
      <c r="AG771" s="232"/>
      <c r="AH771" s="136">
        <v>2014</v>
      </c>
      <c r="AI771" s="136"/>
      <c r="AJ771" s="136"/>
      <c r="AK771" s="136"/>
      <c r="AL771" s="136"/>
      <c r="AM771" s="136"/>
      <c r="AN771" s="136"/>
      <c r="AO771" s="138">
        <v>6500</v>
      </c>
      <c r="AP771" s="138"/>
      <c r="AQ771" s="170"/>
    </row>
    <row r="772" spans="1:43" s="225" customFormat="1" ht="24" hidden="1" customHeight="1" x14ac:dyDescent="0.15">
      <c r="A772" s="170"/>
      <c r="B772" s="140"/>
      <c r="C772" s="293" t="s">
        <v>789</v>
      </c>
      <c r="D772" s="293" t="s">
        <v>16457</v>
      </c>
      <c r="E772" s="293" t="s">
        <v>789</v>
      </c>
      <c r="F772" s="293" t="s">
        <v>789</v>
      </c>
      <c r="G772" s="297">
        <v>2767</v>
      </c>
      <c r="H772" s="297">
        <v>898</v>
      </c>
      <c r="I772" s="297">
        <v>776</v>
      </c>
      <c r="J772" s="297"/>
      <c r="K772" s="297"/>
      <c r="L772" s="297"/>
      <c r="M772" s="297"/>
      <c r="N772" s="297"/>
      <c r="O772" s="297"/>
      <c r="P772" s="297"/>
      <c r="Q772" s="293"/>
      <c r="R772" s="297"/>
      <c r="S772" s="297"/>
      <c r="T772" s="297"/>
      <c r="U772" s="604"/>
      <c r="V772" s="604"/>
      <c r="W772" s="604"/>
      <c r="X772" s="604"/>
      <c r="Y772" s="604"/>
      <c r="Z772" s="604"/>
      <c r="AA772" s="293"/>
      <c r="AB772" s="293"/>
      <c r="AC772" s="293"/>
      <c r="AD772" s="293"/>
      <c r="AE772" s="293"/>
      <c r="AF772" s="293"/>
      <c r="AG772" s="293"/>
      <c r="AH772" s="376">
        <v>2021</v>
      </c>
      <c r="AI772" s="376"/>
      <c r="AJ772" s="376"/>
      <c r="AK772" s="376"/>
      <c r="AL772" s="376"/>
      <c r="AM772" s="376"/>
      <c r="AN772" s="376"/>
      <c r="AO772" s="443">
        <v>2232</v>
      </c>
      <c r="AP772" s="443"/>
      <c r="AQ772" s="170"/>
    </row>
    <row r="773" spans="1:43" s="884" customFormat="1" ht="24" hidden="1" customHeight="1" x14ac:dyDescent="0.15">
      <c r="A773" s="170"/>
      <c r="B773" s="140"/>
      <c r="C773" s="293" t="s">
        <v>789</v>
      </c>
      <c r="D773" s="293" t="s">
        <v>17864</v>
      </c>
      <c r="E773" s="293" t="s">
        <v>789</v>
      </c>
      <c r="F773" s="293" t="s">
        <v>789</v>
      </c>
      <c r="G773" s="297">
        <v>6938</v>
      </c>
      <c r="H773" s="297">
        <v>975</v>
      </c>
      <c r="I773" s="297">
        <v>912</v>
      </c>
      <c r="J773" s="297"/>
      <c r="K773" s="297"/>
      <c r="L773" s="297"/>
      <c r="M773" s="297"/>
      <c r="N773" s="297"/>
      <c r="O773" s="297"/>
      <c r="P773" s="297"/>
      <c r="Q773" s="293"/>
      <c r="R773" s="297"/>
      <c r="S773" s="297"/>
      <c r="T773" s="297"/>
      <c r="U773" s="604"/>
      <c r="V773" s="604"/>
      <c r="W773" s="604"/>
      <c r="X773" s="604"/>
      <c r="Y773" s="604"/>
      <c r="Z773" s="604"/>
      <c r="AA773" s="293"/>
      <c r="AB773" s="293"/>
      <c r="AC773" s="293"/>
      <c r="AD773" s="293"/>
      <c r="AE773" s="293"/>
      <c r="AF773" s="293"/>
      <c r="AG773" s="293"/>
      <c r="AH773" s="376">
        <v>2022</v>
      </c>
      <c r="AI773" s="376"/>
      <c r="AJ773" s="376"/>
      <c r="AK773" s="376"/>
      <c r="AL773" s="376"/>
      <c r="AM773" s="376"/>
      <c r="AN773" s="376"/>
      <c r="AO773" s="443"/>
      <c r="AP773" s="443" t="s">
        <v>17078</v>
      </c>
      <c r="AQ773" s="170"/>
    </row>
    <row r="774" spans="1:43" s="225" customFormat="1" ht="24" hidden="1" customHeight="1" x14ac:dyDescent="0.15">
      <c r="A774" s="170"/>
      <c r="B774" s="140"/>
      <c r="C774" s="376" t="s">
        <v>2099</v>
      </c>
      <c r="D774" s="894" t="s">
        <v>7977</v>
      </c>
      <c r="E774" s="376" t="s">
        <v>2099</v>
      </c>
      <c r="F774" s="376" t="s">
        <v>2099</v>
      </c>
      <c r="G774" s="443">
        <v>206049</v>
      </c>
      <c r="H774" s="443">
        <v>1517.48</v>
      </c>
      <c r="I774" s="443">
        <v>3591.55</v>
      </c>
      <c r="J774" s="443" t="s">
        <v>1277</v>
      </c>
      <c r="K774" s="443" t="s">
        <v>487</v>
      </c>
      <c r="L774" s="443" t="s">
        <v>1295</v>
      </c>
      <c r="M774" s="443"/>
      <c r="N774" s="443">
        <v>1219</v>
      </c>
      <c r="O774" s="443">
        <v>394</v>
      </c>
      <c r="P774" s="443" t="s">
        <v>7978</v>
      </c>
      <c r="Q774" s="376" t="s">
        <v>7979</v>
      </c>
      <c r="R774" s="443">
        <v>825</v>
      </c>
      <c r="S774" s="443" t="s">
        <v>7980</v>
      </c>
      <c r="T774" s="443"/>
      <c r="U774" s="376">
        <v>518</v>
      </c>
      <c r="V774" s="376">
        <v>1100</v>
      </c>
      <c r="W774" s="376">
        <v>350</v>
      </c>
      <c r="X774" s="376"/>
      <c r="Y774" s="376">
        <v>364</v>
      </c>
      <c r="Z774" s="376" t="s">
        <v>7881</v>
      </c>
      <c r="AA774" s="376" t="s">
        <v>7981</v>
      </c>
      <c r="AB774" s="376"/>
      <c r="AC774" s="376"/>
      <c r="AD774" s="376"/>
      <c r="AE774" s="376"/>
      <c r="AF774" s="376"/>
      <c r="AG774" s="376"/>
      <c r="AH774" s="376">
        <v>2010</v>
      </c>
      <c r="AI774" s="376"/>
      <c r="AJ774" s="376"/>
      <c r="AK774" s="376"/>
      <c r="AL774" s="376"/>
      <c r="AM774" s="376"/>
      <c r="AN774" s="376"/>
      <c r="AO774" s="443">
        <v>8316</v>
      </c>
      <c r="AP774" s="443"/>
      <c r="AQ774" s="170"/>
    </row>
    <row r="775" spans="1:43" s="225" customFormat="1" ht="24" hidden="1" customHeight="1" x14ac:dyDescent="0.15">
      <c r="A775" s="170"/>
      <c r="B775" s="140"/>
      <c r="C775" s="232" t="s">
        <v>2099</v>
      </c>
      <c r="D775" s="232" t="s">
        <v>7982</v>
      </c>
      <c r="E775" s="232" t="s">
        <v>2099</v>
      </c>
      <c r="F775" s="232" t="s">
        <v>2099</v>
      </c>
      <c r="G775" s="144">
        <v>4013</v>
      </c>
      <c r="H775" s="144">
        <v>905.2</v>
      </c>
      <c r="I775" s="144">
        <v>886.6</v>
      </c>
      <c r="J775" s="144"/>
      <c r="K775" s="144"/>
      <c r="L775" s="144"/>
      <c r="M775" s="144"/>
      <c r="N775" s="144">
        <v>647.28</v>
      </c>
      <c r="O775" s="144">
        <v>647.28</v>
      </c>
      <c r="P775" s="144" t="s">
        <v>7983</v>
      </c>
      <c r="Q775" s="232" t="s">
        <v>7984</v>
      </c>
      <c r="R775" s="144"/>
      <c r="S775" s="144"/>
      <c r="T775" s="144"/>
      <c r="U775" s="148"/>
      <c r="V775" s="148"/>
      <c r="W775" s="148"/>
      <c r="X775" s="148"/>
      <c r="Y775" s="148"/>
      <c r="Z775" s="148"/>
      <c r="AA775" s="232" t="s">
        <v>10831</v>
      </c>
      <c r="AB775" s="232"/>
      <c r="AC775" s="232"/>
      <c r="AD775" s="232"/>
      <c r="AE775" s="232"/>
      <c r="AF775" s="232"/>
      <c r="AG775" s="232"/>
      <c r="AH775" s="136">
        <v>2013</v>
      </c>
      <c r="AI775" s="136"/>
      <c r="AJ775" s="136"/>
      <c r="AK775" s="136"/>
      <c r="AL775" s="136"/>
      <c r="AM775" s="136"/>
      <c r="AN775" s="136"/>
      <c r="AO775" s="138">
        <v>1840</v>
      </c>
      <c r="AP775" s="138" t="s">
        <v>7985</v>
      </c>
      <c r="AQ775" s="170"/>
    </row>
    <row r="776" spans="1:43" s="225" customFormat="1" ht="24" hidden="1" customHeight="1" x14ac:dyDescent="0.15">
      <c r="A776" s="170"/>
      <c r="B776" s="140"/>
      <c r="C776" s="232" t="s">
        <v>7399</v>
      </c>
      <c r="D776" s="232" t="s">
        <v>7986</v>
      </c>
      <c r="E776" s="232" t="s">
        <v>7399</v>
      </c>
      <c r="F776" s="232" t="s">
        <v>7399</v>
      </c>
      <c r="G776" s="144">
        <v>182120</v>
      </c>
      <c r="H776" s="144">
        <v>1089</v>
      </c>
      <c r="I776" s="144">
        <v>2206</v>
      </c>
      <c r="J776" s="144" t="s">
        <v>1277</v>
      </c>
      <c r="K776" s="144" t="s">
        <v>487</v>
      </c>
      <c r="L776" s="144" t="s">
        <v>1295</v>
      </c>
      <c r="M776" s="144"/>
      <c r="N776" s="144">
        <v>849</v>
      </c>
      <c r="O776" s="144">
        <v>640</v>
      </c>
      <c r="P776" s="144" t="s">
        <v>5988</v>
      </c>
      <c r="Q776" s="232" t="s">
        <v>3994</v>
      </c>
      <c r="R776" s="144"/>
      <c r="S776" s="144"/>
      <c r="T776" s="144">
        <v>209</v>
      </c>
      <c r="U776" s="148">
        <v>518</v>
      </c>
      <c r="V776" s="148">
        <v>1100</v>
      </c>
      <c r="W776" s="148">
        <v>350</v>
      </c>
      <c r="X776" s="148"/>
      <c r="Y776" s="148">
        <v>364</v>
      </c>
      <c r="Z776" s="148" t="s">
        <v>7881</v>
      </c>
      <c r="AA776" s="232" t="s">
        <v>7987</v>
      </c>
      <c r="AB776" s="232"/>
      <c r="AC776" s="232"/>
      <c r="AD776" s="232"/>
      <c r="AE776" s="232"/>
      <c r="AF776" s="232"/>
      <c r="AG776" s="232"/>
      <c r="AH776" s="136">
        <v>2013</v>
      </c>
      <c r="AI776" s="136"/>
      <c r="AJ776" s="136"/>
      <c r="AK776" s="136"/>
      <c r="AL776" s="136"/>
      <c r="AM776" s="136"/>
      <c r="AN776" s="136"/>
      <c r="AO776" s="138">
        <v>3200</v>
      </c>
      <c r="AP776" s="1060"/>
      <c r="AQ776" s="170"/>
    </row>
    <row r="777" spans="1:43" s="225" customFormat="1" ht="24" hidden="1" customHeight="1" x14ac:dyDescent="0.15">
      <c r="A777" s="170"/>
      <c r="B777" s="140"/>
      <c r="C777" s="232" t="s">
        <v>7399</v>
      </c>
      <c r="D777" s="232" t="s">
        <v>7988</v>
      </c>
      <c r="E777" s="232" t="s">
        <v>7399</v>
      </c>
      <c r="F777" s="232" t="s">
        <v>7399</v>
      </c>
      <c r="G777" s="144">
        <v>3819</v>
      </c>
      <c r="H777" s="144">
        <v>465.6</v>
      </c>
      <c r="I777" s="144">
        <v>931.2</v>
      </c>
      <c r="J777" s="144" t="s">
        <v>1277</v>
      </c>
      <c r="K777" s="144" t="s">
        <v>487</v>
      </c>
      <c r="L777" s="144" t="s">
        <v>1295</v>
      </c>
      <c r="M777" s="144"/>
      <c r="N777" s="144">
        <v>404.4</v>
      </c>
      <c r="O777" s="144">
        <v>404.4</v>
      </c>
      <c r="P777" s="144" t="s">
        <v>7989</v>
      </c>
      <c r="Q777" s="232" t="s">
        <v>1295</v>
      </c>
      <c r="R777" s="144"/>
      <c r="S777" s="144"/>
      <c r="T777" s="144"/>
      <c r="U777" s="148">
        <v>518</v>
      </c>
      <c r="V777" s="148">
        <v>1100</v>
      </c>
      <c r="W777" s="148">
        <v>350</v>
      </c>
      <c r="X777" s="148"/>
      <c r="Y777" s="148">
        <v>364</v>
      </c>
      <c r="Z777" s="148" t="s">
        <v>7881</v>
      </c>
      <c r="AA777" s="232" t="s">
        <v>7990</v>
      </c>
      <c r="AB777" s="232"/>
      <c r="AC777" s="232"/>
      <c r="AD777" s="232"/>
      <c r="AE777" s="232"/>
      <c r="AF777" s="232"/>
      <c r="AG777" s="232"/>
      <c r="AH777" s="136">
        <v>2008</v>
      </c>
      <c r="AI777" s="136"/>
      <c r="AJ777" s="136"/>
      <c r="AK777" s="136"/>
      <c r="AL777" s="136"/>
      <c r="AM777" s="136"/>
      <c r="AN777" s="136"/>
      <c r="AO777" s="138">
        <v>1210</v>
      </c>
      <c r="AP777" s="138" t="s">
        <v>7991</v>
      </c>
      <c r="AQ777" s="170"/>
    </row>
    <row r="778" spans="1:43" s="225" customFormat="1" ht="24" hidden="1" customHeight="1" x14ac:dyDescent="0.15">
      <c r="A778" s="170"/>
      <c r="B778" s="140"/>
      <c r="C778" s="232" t="s">
        <v>7399</v>
      </c>
      <c r="D778" s="232" t="s">
        <v>16458</v>
      </c>
      <c r="E778" s="232" t="s">
        <v>7399</v>
      </c>
      <c r="F778" s="232" t="s">
        <v>7399</v>
      </c>
      <c r="G778" s="144">
        <v>3030</v>
      </c>
      <c r="H778" s="144">
        <v>915.32</v>
      </c>
      <c r="I778" s="144">
        <v>885.32</v>
      </c>
      <c r="J778" s="144" t="s">
        <v>1277</v>
      </c>
      <c r="K778" s="144" t="s">
        <v>487</v>
      </c>
      <c r="L778" s="144" t="s">
        <v>1295</v>
      </c>
      <c r="M778" s="144"/>
      <c r="N778" s="144">
        <v>597</v>
      </c>
      <c r="O778" s="144">
        <v>597</v>
      </c>
      <c r="P778" s="144" t="s">
        <v>16459</v>
      </c>
      <c r="Q778" s="232" t="s">
        <v>16460</v>
      </c>
      <c r="R778" s="144"/>
      <c r="S778" s="144"/>
      <c r="T778" s="144"/>
      <c r="U778" s="148">
        <v>518</v>
      </c>
      <c r="V778" s="148">
        <v>1100</v>
      </c>
      <c r="W778" s="148">
        <v>350</v>
      </c>
      <c r="X778" s="148"/>
      <c r="Y778" s="148">
        <v>364</v>
      </c>
      <c r="Z778" s="148" t="s">
        <v>7881</v>
      </c>
      <c r="AA778" s="232" t="s">
        <v>7990</v>
      </c>
      <c r="AB778" s="232"/>
      <c r="AC778" s="232"/>
      <c r="AD778" s="232"/>
      <c r="AE778" s="232"/>
      <c r="AF778" s="232"/>
      <c r="AG778" s="232"/>
      <c r="AH778" s="136">
        <v>2021</v>
      </c>
      <c r="AI778" s="136"/>
      <c r="AJ778" s="136"/>
      <c r="AK778" s="136"/>
      <c r="AL778" s="136"/>
      <c r="AM778" s="136"/>
      <c r="AN778" s="136"/>
      <c r="AO778" s="138">
        <v>2600</v>
      </c>
      <c r="AP778" s="138"/>
      <c r="AQ778" s="170"/>
    </row>
    <row r="779" spans="1:43" s="225" customFormat="1" ht="24" hidden="1" customHeight="1" x14ac:dyDescent="0.15">
      <c r="A779" s="170"/>
      <c r="B779" s="140"/>
      <c r="C779" s="232" t="s">
        <v>7399</v>
      </c>
      <c r="D779" s="232" t="s">
        <v>7992</v>
      </c>
      <c r="E779" s="232" t="s">
        <v>7399</v>
      </c>
      <c r="F779" s="232" t="s">
        <v>7399</v>
      </c>
      <c r="G779" s="144">
        <v>1532</v>
      </c>
      <c r="H779" s="144">
        <v>507.2</v>
      </c>
      <c r="I779" s="144">
        <v>507</v>
      </c>
      <c r="J779" s="144"/>
      <c r="K779" s="144"/>
      <c r="L779" s="144"/>
      <c r="M779" s="144"/>
      <c r="N779" s="144">
        <v>367.5</v>
      </c>
      <c r="O779" s="144">
        <v>367.5</v>
      </c>
      <c r="P779" s="144" t="s">
        <v>13753</v>
      </c>
      <c r="Q779" s="232" t="s">
        <v>6506</v>
      </c>
      <c r="R779" s="144"/>
      <c r="S779" s="144"/>
      <c r="T779" s="144"/>
      <c r="U779" s="148"/>
      <c r="V779" s="148"/>
      <c r="W779" s="148"/>
      <c r="X779" s="148"/>
      <c r="Y779" s="148"/>
      <c r="Z779" s="148"/>
      <c r="AA779" s="232"/>
      <c r="AB779" s="232"/>
      <c r="AC779" s="232"/>
      <c r="AD779" s="232"/>
      <c r="AE779" s="232"/>
      <c r="AF779" s="232"/>
      <c r="AG779" s="232"/>
      <c r="AH779" s="136">
        <v>2009</v>
      </c>
      <c r="AI779" s="136"/>
      <c r="AJ779" s="136"/>
      <c r="AK779" s="136"/>
      <c r="AL779" s="136"/>
      <c r="AM779" s="136"/>
      <c r="AN779" s="136"/>
      <c r="AO779" s="138">
        <v>596</v>
      </c>
      <c r="AP779" s="138"/>
      <c r="AQ779" s="170"/>
    </row>
    <row r="780" spans="1:43" s="225" customFormat="1" ht="24" hidden="1" customHeight="1" x14ac:dyDescent="0.15">
      <c r="A780" s="170"/>
      <c r="B780" s="140"/>
      <c r="C780" s="232" t="s">
        <v>7399</v>
      </c>
      <c r="D780" s="232" t="s">
        <v>13754</v>
      </c>
      <c r="E780" s="232" t="s">
        <v>7399</v>
      </c>
      <c r="F780" s="232" t="s">
        <v>7399</v>
      </c>
      <c r="G780" s="144">
        <v>3552</v>
      </c>
      <c r="H780" s="144">
        <v>967</v>
      </c>
      <c r="I780" s="144">
        <v>934</v>
      </c>
      <c r="J780" s="144"/>
      <c r="K780" s="144"/>
      <c r="L780" s="144"/>
      <c r="M780" s="144"/>
      <c r="N780" s="144">
        <v>630</v>
      </c>
      <c r="O780" s="144">
        <v>630</v>
      </c>
      <c r="P780" s="144" t="s">
        <v>13755</v>
      </c>
      <c r="Q780" s="232" t="s">
        <v>487</v>
      </c>
      <c r="R780" s="144"/>
      <c r="S780" s="144"/>
      <c r="T780" s="144"/>
      <c r="U780" s="148"/>
      <c r="V780" s="148"/>
      <c r="W780" s="148"/>
      <c r="X780" s="148"/>
      <c r="Y780" s="148"/>
      <c r="Z780" s="148"/>
      <c r="AA780" s="232"/>
      <c r="AB780" s="232"/>
      <c r="AC780" s="232"/>
      <c r="AD780" s="232"/>
      <c r="AE780" s="232"/>
      <c r="AF780" s="232"/>
      <c r="AG780" s="232"/>
      <c r="AH780" s="136">
        <v>2016</v>
      </c>
      <c r="AI780" s="136"/>
      <c r="AJ780" s="136"/>
      <c r="AK780" s="136"/>
      <c r="AL780" s="136"/>
      <c r="AM780" s="136"/>
      <c r="AN780" s="136"/>
      <c r="AO780" s="138">
        <v>2600</v>
      </c>
      <c r="AP780" s="138"/>
      <c r="AQ780" s="170"/>
    </row>
    <row r="781" spans="1:43" s="225" customFormat="1" ht="24" hidden="1" customHeight="1" x14ac:dyDescent="0.15">
      <c r="A781" s="170"/>
      <c r="B781" s="376"/>
      <c r="C781" s="232" t="s">
        <v>7399</v>
      </c>
      <c r="D781" s="232" t="s">
        <v>13756</v>
      </c>
      <c r="E781" s="232" t="s">
        <v>7399</v>
      </c>
      <c r="F781" s="232" t="s">
        <v>7399</v>
      </c>
      <c r="G781" s="144">
        <v>2177</v>
      </c>
      <c r="H781" s="144">
        <v>749.53</v>
      </c>
      <c r="I781" s="144">
        <v>719.92</v>
      </c>
      <c r="J781" s="144"/>
      <c r="K781" s="144"/>
      <c r="L781" s="144"/>
      <c r="M781" s="144"/>
      <c r="N781" s="144">
        <v>580</v>
      </c>
      <c r="O781" s="144">
        <v>580</v>
      </c>
      <c r="P781" s="144" t="s">
        <v>13757</v>
      </c>
      <c r="Q781" s="232" t="s">
        <v>487</v>
      </c>
      <c r="R781" s="144"/>
      <c r="S781" s="144"/>
      <c r="T781" s="144"/>
      <c r="U781" s="148"/>
      <c r="V781" s="148"/>
      <c r="W781" s="148"/>
      <c r="X781" s="148"/>
      <c r="Y781" s="148"/>
      <c r="Z781" s="148"/>
      <c r="AA781" s="232"/>
      <c r="AB781" s="232"/>
      <c r="AC781" s="232"/>
      <c r="AD781" s="232"/>
      <c r="AE781" s="232"/>
      <c r="AF781" s="232"/>
      <c r="AG781" s="232"/>
      <c r="AH781" s="136">
        <v>2018</v>
      </c>
      <c r="AI781" s="136"/>
      <c r="AJ781" s="136"/>
      <c r="AK781" s="136"/>
      <c r="AL781" s="136"/>
      <c r="AM781" s="136"/>
      <c r="AN781" s="136"/>
      <c r="AO781" s="138">
        <v>2700</v>
      </c>
      <c r="AP781" s="138"/>
      <c r="AQ781" s="170"/>
    </row>
    <row r="782" spans="1:43" s="565" customFormat="1" ht="24" hidden="1" customHeight="1" x14ac:dyDescent="0.15">
      <c r="A782" s="1160"/>
      <c r="B782" s="712" t="s">
        <v>83</v>
      </c>
      <c r="C782" s="231" t="s">
        <v>55</v>
      </c>
      <c r="D782" s="545">
        <f>COUNTA(D783:D792)</f>
        <v>10</v>
      </c>
      <c r="E782" s="240"/>
      <c r="F782" s="240"/>
      <c r="G782" s="241">
        <f>SUM(G783:G792)</f>
        <v>58724</v>
      </c>
      <c r="H782" s="241">
        <f t="shared" ref="H782:I782" si="4">SUM(H783:H792)</f>
        <v>19342.8</v>
      </c>
      <c r="I782" s="241">
        <f t="shared" si="4"/>
        <v>45496.11</v>
      </c>
      <c r="J782" s="241">
        <f t="shared" ref="J782:M782" si="5">SUM(J784:J790)</f>
        <v>0</v>
      </c>
      <c r="K782" s="241">
        <f t="shared" si="5"/>
        <v>0</v>
      </c>
      <c r="L782" s="241">
        <f t="shared" si="5"/>
        <v>0</v>
      </c>
      <c r="M782" s="241">
        <f t="shared" si="5"/>
        <v>0</v>
      </c>
      <c r="N782" s="241"/>
      <c r="O782" s="241"/>
      <c r="P782" s="241"/>
      <c r="Q782" s="231"/>
      <c r="R782" s="241"/>
      <c r="S782" s="241"/>
      <c r="T782" s="241"/>
      <c r="U782" s="240"/>
      <c r="V782" s="240"/>
      <c r="W782" s="240"/>
      <c r="X782" s="240"/>
      <c r="Y782" s="240"/>
      <c r="Z782" s="240"/>
      <c r="AA782" s="231"/>
      <c r="AB782" s="231"/>
      <c r="AC782" s="231"/>
      <c r="AD782" s="231"/>
      <c r="AE782" s="231"/>
      <c r="AF782" s="231"/>
      <c r="AG782" s="231"/>
      <c r="AH782" s="236"/>
      <c r="AI782" s="236"/>
      <c r="AJ782" s="236"/>
      <c r="AK782" s="236"/>
      <c r="AL782" s="236"/>
      <c r="AM782" s="236"/>
      <c r="AN782" s="236"/>
      <c r="AO782" s="248"/>
      <c r="AP782" s="248"/>
      <c r="AQ782" s="1160"/>
    </row>
    <row r="783" spans="1:43" s="225" customFormat="1" ht="24" hidden="1" customHeight="1" x14ac:dyDescent="0.15">
      <c r="A783" s="170"/>
      <c r="B783" s="147"/>
      <c r="C783" s="232" t="s">
        <v>17904</v>
      </c>
      <c r="D783" s="1328" t="s">
        <v>17905</v>
      </c>
      <c r="E783" s="261" t="s">
        <v>8339</v>
      </c>
      <c r="F783" s="261" t="s">
        <v>17906</v>
      </c>
      <c r="G783" s="411">
        <v>10046</v>
      </c>
      <c r="H783" s="411">
        <v>1252</v>
      </c>
      <c r="I783" s="411">
        <v>5292</v>
      </c>
      <c r="J783" s="411"/>
      <c r="K783" s="411"/>
      <c r="L783" s="411"/>
      <c r="M783" s="411"/>
      <c r="N783" s="411">
        <f>O783+R783+T783</f>
        <v>2804.34</v>
      </c>
      <c r="O783" s="411">
        <v>958.49</v>
      </c>
      <c r="P783" s="411" t="s">
        <v>2226</v>
      </c>
      <c r="Q783" s="261" t="s">
        <v>17907</v>
      </c>
      <c r="R783" s="411">
        <v>1465.24</v>
      </c>
      <c r="S783" s="411" t="s">
        <v>15816</v>
      </c>
      <c r="T783" s="411">
        <v>380.61</v>
      </c>
      <c r="U783" s="410"/>
      <c r="V783" s="410"/>
      <c r="W783" s="410"/>
      <c r="X783" s="410"/>
      <c r="Y783" s="410"/>
      <c r="Z783" s="410"/>
      <c r="AA783" s="261" t="s">
        <v>17908</v>
      </c>
      <c r="AB783" s="261"/>
      <c r="AC783" s="261"/>
      <c r="AD783" s="261"/>
      <c r="AE783" s="261"/>
      <c r="AF783" s="261"/>
      <c r="AG783" s="261"/>
      <c r="AH783" s="1070">
        <v>2020</v>
      </c>
      <c r="AI783" s="1070"/>
      <c r="AJ783" s="1070"/>
      <c r="AK783" s="1070"/>
      <c r="AL783" s="1070"/>
      <c r="AM783" s="1070"/>
      <c r="AN783" s="1070"/>
      <c r="AO783" s="414">
        <v>15900</v>
      </c>
      <c r="AP783" s="414"/>
      <c r="AQ783" s="170"/>
    </row>
    <row r="784" spans="1:43" s="225" customFormat="1" ht="24" hidden="1" customHeight="1" x14ac:dyDescent="0.15">
      <c r="A784" s="170"/>
      <c r="B784" s="140"/>
      <c r="C784" s="232" t="s">
        <v>8337</v>
      </c>
      <c r="D784" s="232" t="s">
        <v>8486</v>
      </c>
      <c r="E784" s="232" t="s">
        <v>8339</v>
      </c>
      <c r="F784" s="232" t="s">
        <v>8341</v>
      </c>
      <c r="G784" s="144">
        <v>11772</v>
      </c>
      <c r="H784" s="144">
        <v>1405</v>
      </c>
      <c r="I784" s="144">
        <v>3735</v>
      </c>
      <c r="J784" s="144"/>
      <c r="K784" s="144"/>
      <c r="L784" s="144"/>
      <c r="M784" s="144"/>
      <c r="N784" s="144">
        <v>1569</v>
      </c>
      <c r="O784" s="138">
        <v>618</v>
      </c>
      <c r="P784" s="144" t="s">
        <v>8487</v>
      </c>
      <c r="Q784" s="136" t="s">
        <v>8488</v>
      </c>
      <c r="R784" s="144">
        <v>776</v>
      </c>
      <c r="S784" s="144" t="s">
        <v>8489</v>
      </c>
      <c r="T784" s="138">
        <v>175</v>
      </c>
      <c r="U784" s="136"/>
      <c r="V784" s="136"/>
      <c r="W784" s="136"/>
      <c r="X784" s="136"/>
      <c r="Y784" s="136"/>
      <c r="Z784" s="136"/>
      <c r="AA784" s="136" t="s">
        <v>8490</v>
      </c>
      <c r="AB784" s="136"/>
      <c r="AC784" s="136"/>
      <c r="AD784" s="136"/>
      <c r="AE784" s="136"/>
      <c r="AF784" s="136"/>
      <c r="AG784" s="136"/>
      <c r="AH784" s="136">
        <v>2001</v>
      </c>
      <c r="AI784" s="136"/>
      <c r="AJ784" s="136"/>
      <c r="AK784" s="136"/>
      <c r="AL784" s="136"/>
      <c r="AM784" s="136"/>
      <c r="AN784" s="136"/>
      <c r="AO784" s="138">
        <v>6600</v>
      </c>
      <c r="AP784" s="232"/>
      <c r="AQ784" s="170"/>
    </row>
    <row r="785" spans="1:44" s="225" customFormat="1" ht="24" hidden="1" customHeight="1" x14ac:dyDescent="0.15">
      <c r="A785" s="170"/>
      <c r="B785" s="140"/>
      <c r="C785" s="232" t="s">
        <v>8337</v>
      </c>
      <c r="D785" s="232" t="s">
        <v>8491</v>
      </c>
      <c r="E785" s="232" t="s">
        <v>8339</v>
      </c>
      <c r="F785" s="232" t="s">
        <v>8341</v>
      </c>
      <c r="G785" s="144">
        <v>7782</v>
      </c>
      <c r="H785" s="144">
        <v>1050</v>
      </c>
      <c r="I785" s="144">
        <v>1542</v>
      </c>
      <c r="J785" s="144"/>
      <c r="K785" s="144"/>
      <c r="L785" s="144"/>
      <c r="M785" s="144"/>
      <c r="N785" s="144">
        <v>640</v>
      </c>
      <c r="O785" s="138"/>
      <c r="P785" s="144"/>
      <c r="Q785" s="136"/>
      <c r="R785" s="144">
        <v>526</v>
      </c>
      <c r="S785" s="144" t="s">
        <v>8489</v>
      </c>
      <c r="T785" s="138">
        <v>114</v>
      </c>
      <c r="U785" s="136"/>
      <c r="V785" s="136"/>
      <c r="W785" s="136"/>
      <c r="X785" s="136"/>
      <c r="Y785" s="136"/>
      <c r="Z785" s="136"/>
      <c r="AA785" s="136"/>
      <c r="AB785" s="136"/>
      <c r="AC785" s="136"/>
      <c r="AD785" s="136"/>
      <c r="AE785" s="136"/>
      <c r="AF785" s="136"/>
      <c r="AG785" s="136"/>
      <c r="AH785" s="136">
        <v>2008</v>
      </c>
      <c r="AI785" s="136"/>
      <c r="AJ785" s="136"/>
      <c r="AK785" s="136"/>
      <c r="AL785" s="136"/>
      <c r="AM785" s="136"/>
      <c r="AN785" s="136"/>
      <c r="AO785" s="138">
        <v>4280</v>
      </c>
      <c r="AP785" s="232"/>
      <c r="AQ785" s="170"/>
    </row>
    <row r="786" spans="1:44" s="225" customFormat="1" ht="24" hidden="1" customHeight="1" x14ac:dyDescent="0.15">
      <c r="A786" s="170"/>
      <c r="B786" s="140"/>
      <c r="C786" s="232" t="s">
        <v>8337</v>
      </c>
      <c r="D786" s="232" t="s">
        <v>8492</v>
      </c>
      <c r="E786" s="232" t="s">
        <v>8493</v>
      </c>
      <c r="F786" s="232" t="s">
        <v>8494</v>
      </c>
      <c r="G786" s="144">
        <v>4983</v>
      </c>
      <c r="H786" s="144">
        <v>4277</v>
      </c>
      <c r="I786" s="144">
        <v>9966</v>
      </c>
      <c r="J786" s="144"/>
      <c r="K786" s="144"/>
      <c r="L786" s="144"/>
      <c r="M786" s="144"/>
      <c r="N786" s="144">
        <v>3073</v>
      </c>
      <c r="O786" s="138">
        <v>3073</v>
      </c>
      <c r="P786" s="144" t="s">
        <v>8495</v>
      </c>
      <c r="Q786" s="136" t="s">
        <v>8496</v>
      </c>
      <c r="R786" s="144"/>
      <c r="S786" s="144"/>
      <c r="T786" s="138"/>
      <c r="U786" s="136"/>
      <c r="V786" s="136"/>
      <c r="W786" s="136"/>
      <c r="X786" s="136"/>
      <c r="Y786" s="136"/>
      <c r="Z786" s="136"/>
      <c r="AA786" s="136" t="s">
        <v>1530</v>
      </c>
      <c r="AB786" s="136"/>
      <c r="AC786" s="136"/>
      <c r="AD786" s="136"/>
      <c r="AE786" s="136"/>
      <c r="AF786" s="136"/>
      <c r="AG786" s="136"/>
      <c r="AH786" s="136">
        <v>2014</v>
      </c>
      <c r="AI786" s="136"/>
      <c r="AJ786" s="136"/>
      <c r="AK786" s="136"/>
      <c r="AL786" s="136"/>
      <c r="AM786" s="136"/>
      <c r="AN786" s="136"/>
      <c r="AO786" s="138">
        <v>1500</v>
      </c>
      <c r="AP786" s="232"/>
      <c r="AQ786" s="170"/>
    </row>
    <row r="787" spans="1:44" s="225" customFormat="1" ht="24" hidden="1" customHeight="1" x14ac:dyDescent="0.15">
      <c r="A787" s="170"/>
      <c r="B787" s="140"/>
      <c r="C787" s="232" t="s">
        <v>8352</v>
      </c>
      <c r="D787" s="232" t="s">
        <v>1494</v>
      </c>
      <c r="E787" s="232" t="s">
        <v>8339</v>
      </c>
      <c r="F787" s="232" t="s">
        <v>8355</v>
      </c>
      <c r="G787" s="144">
        <v>16214</v>
      </c>
      <c r="H787" s="144">
        <v>2134</v>
      </c>
      <c r="I787" s="144">
        <v>6037</v>
      </c>
      <c r="J787" s="144" t="s">
        <v>1330</v>
      </c>
      <c r="K787" s="144" t="s">
        <v>487</v>
      </c>
      <c r="L787" s="144"/>
      <c r="M787" s="144"/>
      <c r="N787" s="144">
        <v>1302</v>
      </c>
      <c r="O787" s="144">
        <v>856</v>
      </c>
      <c r="P787" s="144" t="s">
        <v>8497</v>
      </c>
      <c r="Q787" s="232" t="s">
        <v>2974</v>
      </c>
      <c r="R787" s="144"/>
      <c r="S787" s="144"/>
      <c r="T787" s="144">
        <v>446</v>
      </c>
      <c r="U787" s="148" t="s">
        <v>8498</v>
      </c>
      <c r="V787" s="148"/>
      <c r="W787" s="148" t="s">
        <v>2513</v>
      </c>
      <c r="X787" s="148"/>
      <c r="Y787" s="148"/>
      <c r="Z787" s="148"/>
      <c r="AA787" s="232" t="s">
        <v>8499</v>
      </c>
      <c r="AB787" s="232"/>
      <c r="AC787" s="232"/>
      <c r="AD787" s="232" t="s">
        <v>4952</v>
      </c>
      <c r="AE787" s="232" t="s">
        <v>8500</v>
      </c>
      <c r="AF787" s="232" t="s">
        <v>8501</v>
      </c>
      <c r="AG787" s="232" t="s">
        <v>8499</v>
      </c>
      <c r="AH787" s="136">
        <v>1992</v>
      </c>
      <c r="AI787" s="136"/>
      <c r="AJ787" s="136"/>
      <c r="AK787" s="136"/>
      <c r="AL787" s="136"/>
      <c r="AM787" s="136"/>
      <c r="AN787" s="136"/>
      <c r="AO787" s="138">
        <v>4293</v>
      </c>
      <c r="AP787" s="138"/>
      <c r="AQ787" s="170"/>
    </row>
    <row r="788" spans="1:44" s="225" customFormat="1" ht="24" hidden="1" customHeight="1" x14ac:dyDescent="0.15">
      <c r="A788" s="170"/>
      <c r="B788" s="140"/>
      <c r="C788" s="232" t="s">
        <v>8352</v>
      </c>
      <c r="D788" s="232" t="s">
        <v>8502</v>
      </c>
      <c r="E788" s="232" t="s">
        <v>8339</v>
      </c>
      <c r="F788" s="232" t="s">
        <v>17909</v>
      </c>
      <c r="G788" s="144">
        <v>7927</v>
      </c>
      <c r="H788" s="144">
        <v>1382</v>
      </c>
      <c r="I788" s="144">
        <v>7836.64</v>
      </c>
      <c r="J788" s="144"/>
      <c r="K788" s="144"/>
      <c r="L788" s="144"/>
      <c r="M788" s="144"/>
      <c r="N788" s="144">
        <v>3331</v>
      </c>
      <c r="O788" s="144">
        <v>828</v>
      </c>
      <c r="P788" s="144" t="s">
        <v>8503</v>
      </c>
      <c r="Q788" s="232" t="s">
        <v>8504</v>
      </c>
      <c r="R788" s="144">
        <v>2196</v>
      </c>
      <c r="S788" s="144" t="s">
        <v>8505</v>
      </c>
      <c r="T788" s="144">
        <v>307</v>
      </c>
      <c r="U788" s="148"/>
      <c r="V788" s="148"/>
      <c r="W788" s="148"/>
      <c r="X788" s="148"/>
      <c r="Y788" s="148"/>
      <c r="Z788" s="148"/>
      <c r="AA788" s="232" t="s">
        <v>8506</v>
      </c>
      <c r="AB788" s="232"/>
      <c r="AC788" s="232"/>
      <c r="AD788" s="232"/>
      <c r="AE788" s="232"/>
      <c r="AF788" s="232"/>
      <c r="AG788" s="232"/>
      <c r="AH788" s="136">
        <v>2005</v>
      </c>
      <c r="AI788" s="136"/>
      <c r="AJ788" s="136"/>
      <c r="AK788" s="136"/>
      <c r="AL788" s="136"/>
      <c r="AM788" s="136"/>
      <c r="AN788" s="136"/>
      <c r="AO788" s="138">
        <v>11526</v>
      </c>
      <c r="AP788" s="138"/>
      <c r="AQ788" s="170"/>
    </row>
    <row r="789" spans="1:44" s="225" customFormat="1" ht="24" hidden="1" customHeight="1" x14ac:dyDescent="0.15">
      <c r="A789" s="170"/>
      <c r="B789" s="140"/>
      <c r="C789" s="232" t="s">
        <v>8352</v>
      </c>
      <c r="D789" s="232" t="s">
        <v>8507</v>
      </c>
      <c r="E789" s="232" t="s">
        <v>8339</v>
      </c>
      <c r="F789" s="232" t="s">
        <v>8359</v>
      </c>
      <c r="G789" s="144"/>
      <c r="H789" s="144">
        <v>1996</v>
      </c>
      <c r="I789" s="144">
        <v>3108.01</v>
      </c>
      <c r="J789" s="144" t="s">
        <v>1277</v>
      </c>
      <c r="K789" s="144" t="s">
        <v>487</v>
      </c>
      <c r="L789" s="144"/>
      <c r="M789" s="144"/>
      <c r="N789" s="144">
        <v>1225</v>
      </c>
      <c r="O789" s="144">
        <v>1225</v>
      </c>
      <c r="P789" s="144" t="s">
        <v>8508</v>
      </c>
      <c r="Q789" s="232" t="s">
        <v>2974</v>
      </c>
      <c r="R789" s="144"/>
      <c r="S789" s="144"/>
      <c r="T789" s="144"/>
      <c r="U789" s="148" t="s">
        <v>8509</v>
      </c>
      <c r="V789" s="148" t="s">
        <v>8510</v>
      </c>
      <c r="W789" s="148" t="s">
        <v>4527</v>
      </c>
      <c r="X789" s="148"/>
      <c r="Y789" s="148" t="s">
        <v>1646</v>
      </c>
      <c r="Z789" s="148" t="s">
        <v>8511</v>
      </c>
      <c r="AA789" s="232" t="s">
        <v>8512</v>
      </c>
      <c r="AB789" s="232"/>
      <c r="AC789" s="232"/>
      <c r="AD789" s="232" t="s">
        <v>8440</v>
      </c>
      <c r="AE789" s="232" t="s">
        <v>8513</v>
      </c>
      <c r="AF789" s="232" t="s">
        <v>7961</v>
      </c>
      <c r="AG789" s="232"/>
      <c r="AH789" s="136">
        <v>1997</v>
      </c>
      <c r="AI789" s="136"/>
      <c r="AJ789" s="136"/>
      <c r="AK789" s="136"/>
      <c r="AL789" s="136"/>
      <c r="AM789" s="136"/>
      <c r="AN789" s="136"/>
      <c r="AO789" s="138">
        <v>2716</v>
      </c>
      <c r="AP789" s="138" t="s">
        <v>8514</v>
      </c>
      <c r="AQ789" s="170"/>
    </row>
    <row r="790" spans="1:44" s="225" customFormat="1" ht="24" hidden="1" customHeight="1" x14ac:dyDescent="0.15">
      <c r="A790" s="170"/>
      <c r="B790" s="140"/>
      <c r="C790" s="232" t="s">
        <v>8352</v>
      </c>
      <c r="D790" s="232" t="s">
        <v>8515</v>
      </c>
      <c r="E790" s="232" t="s">
        <v>8339</v>
      </c>
      <c r="F790" s="136" t="s">
        <v>8516</v>
      </c>
      <c r="G790" s="138"/>
      <c r="H790" s="138">
        <v>2470</v>
      </c>
      <c r="I790" s="138">
        <v>3662.96</v>
      </c>
      <c r="J790" s="443"/>
      <c r="K790" s="443"/>
      <c r="L790" s="443"/>
      <c r="M790" s="443"/>
      <c r="N790" s="144">
        <v>1248</v>
      </c>
      <c r="O790" s="138">
        <v>1248</v>
      </c>
      <c r="P790" s="138" t="s">
        <v>8517</v>
      </c>
      <c r="Q790" s="136" t="s">
        <v>2974</v>
      </c>
      <c r="R790" s="144"/>
      <c r="S790" s="138"/>
      <c r="T790" s="138"/>
      <c r="U790" s="376"/>
      <c r="V790" s="376"/>
      <c r="W790" s="376"/>
      <c r="X790" s="376"/>
      <c r="Y790" s="376"/>
      <c r="Z790" s="376"/>
      <c r="AA790" s="136" t="s">
        <v>8518</v>
      </c>
      <c r="AB790" s="376"/>
      <c r="AC790" s="376"/>
      <c r="AD790" s="376"/>
      <c r="AE790" s="376"/>
      <c r="AF790" s="376"/>
      <c r="AG790" s="376"/>
      <c r="AH790" s="136">
        <v>2009</v>
      </c>
      <c r="AI790" s="376"/>
      <c r="AJ790" s="376"/>
      <c r="AK790" s="376"/>
      <c r="AL790" s="376"/>
      <c r="AM790" s="376"/>
      <c r="AN790" s="376"/>
      <c r="AO790" s="138">
        <v>5300</v>
      </c>
      <c r="AP790" s="138" t="s">
        <v>8519</v>
      </c>
      <c r="AQ790" s="170"/>
    </row>
    <row r="791" spans="1:44" s="225" customFormat="1" ht="24" hidden="1" customHeight="1" x14ac:dyDescent="0.15">
      <c r="A791" s="170"/>
      <c r="B791" s="376"/>
      <c r="C791" s="136" t="s">
        <v>8352</v>
      </c>
      <c r="D791" s="1336" t="s">
        <v>17910</v>
      </c>
      <c r="E791" s="261" t="s">
        <v>8339</v>
      </c>
      <c r="F791" s="1070" t="s">
        <v>17909</v>
      </c>
      <c r="G791" s="414"/>
      <c r="H791" s="414">
        <v>1508.8</v>
      </c>
      <c r="I791" s="414">
        <v>1986.5</v>
      </c>
      <c r="J791" s="663"/>
      <c r="K791" s="663"/>
      <c r="L791" s="663"/>
      <c r="M791" s="663"/>
      <c r="N791" s="414">
        <f>O791+R791+T791</f>
        <v>881</v>
      </c>
      <c r="O791" s="414">
        <v>653</v>
      </c>
      <c r="P791" s="414" t="s">
        <v>17911</v>
      </c>
      <c r="Q791" s="1070" t="s">
        <v>2974</v>
      </c>
      <c r="R791" s="414"/>
      <c r="S791" s="414"/>
      <c r="T791" s="414">
        <v>228</v>
      </c>
      <c r="U791" s="1578"/>
      <c r="V791" s="1578"/>
      <c r="W791" s="1578"/>
      <c r="X791" s="1578"/>
      <c r="Y791" s="1578"/>
      <c r="Z791" s="1578"/>
      <c r="AA791" s="1070"/>
      <c r="AB791" s="1578"/>
      <c r="AC791" s="1578"/>
      <c r="AD791" s="1578"/>
      <c r="AE791" s="1578"/>
      <c r="AF791" s="1578"/>
      <c r="AG791" s="1578"/>
      <c r="AH791" s="1070">
        <v>2020</v>
      </c>
      <c r="AI791" s="1578"/>
      <c r="AJ791" s="1578"/>
      <c r="AK791" s="1578"/>
      <c r="AL791" s="1578"/>
      <c r="AM791" s="1578"/>
      <c r="AN791" s="1578"/>
      <c r="AO791" s="414">
        <v>6000</v>
      </c>
      <c r="AP791" s="414"/>
      <c r="AQ791" s="170"/>
    </row>
    <row r="792" spans="1:44" s="225" customFormat="1" ht="24" hidden="1" customHeight="1" x14ac:dyDescent="0.15">
      <c r="A792" s="170"/>
      <c r="B792" s="376"/>
      <c r="C792" s="136" t="s">
        <v>8352</v>
      </c>
      <c r="D792" s="139" t="s">
        <v>8520</v>
      </c>
      <c r="E792" s="136" t="s">
        <v>8339</v>
      </c>
      <c r="F792" s="136" t="s">
        <v>17912</v>
      </c>
      <c r="G792" s="138"/>
      <c r="H792" s="138">
        <v>1868</v>
      </c>
      <c r="I792" s="138">
        <v>2330</v>
      </c>
      <c r="J792" s="443"/>
      <c r="K792" s="443"/>
      <c r="L792" s="443"/>
      <c r="M792" s="443"/>
      <c r="N792" s="138">
        <v>808</v>
      </c>
      <c r="O792" s="138">
        <v>660</v>
      </c>
      <c r="P792" s="138" t="s">
        <v>8522</v>
      </c>
      <c r="Q792" s="136" t="s">
        <v>2974</v>
      </c>
      <c r="R792" s="138"/>
      <c r="S792" s="138"/>
      <c r="T792" s="138">
        <v>148</v>
      </c>
      <c r="U792" s="376"/>
      <c r="V792" s="376"/>
      <c r="W792" s="376"/>
      <c r="X792" s="376"/>
      <c r="Y792" s="376"/>
      <c r="Z792" s="376"/>
      <c r="AA792" s="136" t="s">
        <v>8523</v>
      </c>
      <c r="AB792" s="376"/>
      <c r="AC792" s="376"/>
      <c r="AD792" s="376"/>
      <c r="AE792" s="376"/>
      <c r="AF792" s="376"/>
      <c r="AG792" s="376"/>
      <c r="AH792" s="136">
        <v>2014</v>
      </c>
      <c r="AI792" s="376"/>
      <c r="AJ792" s="376"/>
      <c r="AK792" s="376"/>
      <c r="AL792" s="376"/>
      <c r="AM792" s="376"/>
      <c r="AN792" s="376"/>
      <c r="AO792" s="138">
        <v>3923</v>
      </c>
      <c r="AP792" s="138" t="s">
        <v>8524</v>
      </c>
      <c r="AQ792" s="170"/>
    </row>
    <row r="793" spans="1:44" ht="24" customHeight="1" x14ac:dyDescent="0.15">
      <c r="AR793" s="1762"/>
    </row>
    <row r="794" spans="1:44" ht="24" customHeight="1" x14ac:dyDescent="0.15">
      <c r="AR794" s="1762"/>
    </row>
    <row r="795" spans="1:44" ht="24" customHeight="1" x14ac:dyDescent="0.15">
      <c r="AR795" s="1762"/>
    </row>
  </sheetData>
  <mergeCells count="32">
    <mergeCell ref="B1:D1"/>
    <mergeCell ref="U1:AH1"/>
    <mergeCell ref="E2:E4"/>
    <mergeCell ref="F2:F4"/>
    <mergeCell ref="G2:G4"/>
    <mergeCell ref="AA2:AA4"/>
    <mergeCell ref="N3:N4"/>
    <mergeCell ref="J3:J4"/>
    <mergeCell ref="T3:T4"/>
    <mergeCell ref="O3:Q3"/>
    <mergeCell ref="H2:H4"/>
    <mergeCell ref="I2:I4"/>
    <mergeCell ref="J2:T2"/>
    <mergeCell ref="K3:K4"/>
    <mergeCell ref="L3:L4"/>
    <mergeCell ref="M3:M4"/>
    <mergeCell ref="R3:S3"/>
    <mergeCell ref="A2:A4"/>
    <mergeCell ref="B2:B4"/>
    <mergeCell ref="C2:C4"/>
    <mergeCell ref="D2:D4"/>
    <mergeCell ref="AP2:AP4"/>
    <mergeCell ref="AH2:AH4"/>
    <mergeCell ref="AI2:AO4"/>
    <mergeCell ref="AC2:AD2"/>
    <mergeCell ref="AE2:AG2"/>
    <mergeCell ref="AE3:AF3"/>
    <mergeCell ref="C400:C401"/>
    <mergeCell ref="D400:D401"/>
    <mergeCell ref="E400:E401"/>
    <mergeCell ref="F400:F401"/>
    <mergeCell ref="G400:G401"/>
  </mergeCells>
  <phoneticPr fontId="3" type="noConversion"/>
  <conditionalFormatting sqref="D72">
    <cfRule type="duplicateValues" dxfId="2" priority="2"/>
  </conditionalFormatting>
  <conditionalFormatting sqref="D87:D89">
    <cfRule type="duplicateValues" dxfId="1" priority="1"/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/>
  <dimension ref="A1:BF1985"/>
  <sheetViews>
    <sheetView view="pageBreakPreview" topLeftCell="B1" zoomScaleNormal="100" zoomScaleSheetLayoutView="100" workbookViewId="0">
      <pane ySplit="4" topLeftCell="A5" activePane="bottomLeft" state="frozen"/>
      <selection activeCell="B1" sqref="B1"/>
      <selection pane="bottomLeft" activeCell="Q1029" sqref="Q1029"/>
    </sheetView>
  </sheetViews>
  <sheetFormatPr defaultColWidth="8.88671875" defaultRowHeight="27.75" customHeight="1" x14ac:dyDescent="0.15"/>
  <cols>
    <col min="1" max="1" width="5.21875" style="170" hidden="1" customWidth="1"/>
    <col min="2" max="2" width="4.5546875" style="170" customWidth="1"/>
    <col min="3" max="3" width="6.5546875" style="170" customWidth="1"/>
    <col min="4" max="4" width="18.6640625" style="176" customWidth="1"/>
    <col min="5" max="5" width="6.6640625" style="170" bestFit="1" customWidth="1"/>
    <col min="6" max="6" width="32.88671875" style="170" hidden="1" customWidth="1"/>
    <col min="7" max="7" width="15.44140625" style="170" customWidth="1"/>
    <col min="8" max="8" width="8" style="170" hidden="1" customWidth="1"/>
    <col min="9" max="9" width="25.33203125" style="170" hidden="1" customWidth="1"/>
    <col min="10" max="10" width="14.5546875" style="135" bestFit="1" customWidth="1"/>
    <col min="11" max="11" width="7.33203125" style="135" customWidth="1"/>
    <col min="12" max="12" width="9.21875" style="135" bestFit="1" customWidth="1"/>
    <col min="13" max="14" width="14.6640625" style="170" hidden="1" customWidth="1"/>
    <col min="15" max="15" width="16.6640625" style="170" hidden="1" customWidth="1"/>
    <col min="16" max="16" width="6.109375" style="135" customWidth="1"/>
    <col min="17" max="17" width="6.21875" style="135" customWidth="1"/>
    <col min="18" max="18" width="9.88671875" style="135" customWidth="1"/>
    <col min="19" max="19" width="5.109375" style="135" customWidth="1"/>
    <col min="20" max="20" width="9.44140625" style="135" bestFit="1" customWidth="1"/>
    <col min="21" max="21" width="9.44140625" style="170" hidden="1" customWidth="1"/>
    <col min="22" max="22" width="14.44140625" style="170" hidden="1" customWidth="1"/>
    <col min="23" max="23" width="10.77734375" style="170" hidden="1" customWidth="1"/>
    <col min="24" max="24" width="15.33203125" style="170" hidden="1" customWidth="1"/>
    <col min="25" max="25" width="2.6640625" style="170" hidden="1" customWidth="1"/>
    <col min="26" max="26" width="3.21875" style="170" hidden="1" customWidth="1"/>
    <col min="27" max="27" width="11.109375" style="135" customWidth="1"/>
    <col min="28" max="28" width="10.77734375" style="170" hidden="1" customWidth="1"/>
    <col min="29" max="29" width="5.77734375" style="170" hidden="1" customWidth="1"/>
    <col min="30" max="30" width="23.6640625" style="170" hidden="1" customWidth="1"/>
    <col min="31" max="31" width="9.5546875" style="170" hidden="1" customWidth="1"/>
    <col min="32" max="32" width="15.33203125" style="170" hidden="1" customWidth="1"/>
    <col min="33" max="33" width="25.88671875" style="170" hidden="1" customWidth="1"/>
    <col min="34" max="34" width="28.44140625" style="170" hidden="1" customWidth="1"/>
    <col min="35" max="35" width="18.109375" style="170" hidden="1" customWidth="1"/>
    <col min="36" max="36" width="17.5546875" style="170" hidden="1" customWidth="1"/>
    <col min="37" max="37" width="21.88671875" style="170" hidden="1" customWidth="1"/>
    <col min="38" max="38" width="19.5546875" style="170" hidden="1" customWidth="1"/>
    <col min="39" max="39" width="21" style="170" hidden="1" customWidth="1"/>
    <col min="40" max="40" width="22.21875" style="170" hidden="1" customWidth="1"/>
    <col min="41" max="41" width="12.21875" style="170" hidden="1" customWidth="1"/>
    <col min="42" max="42" width="20.44140625" style="170" hidden="1" customWidth="1"/>
    <col min="43" max="43" width="18.109375" style="170" hidden="1" customWidth="1"/>
    <col min="44" max="44" width="22" style="170" hidden="1" customWidth="1"/>
    <col min="45" max="45" width="12.21875" style="170" hidden="1" customWidth="1"/>
    <col min="46" max="46" width="7.77734375" style="170" hidden="1" customWidth="1"/>
    <col min="47" max="47" width="22.5546875" style="170" hidden="1" customWidth="1"/>
    <col min="48" max="48" width="6.109375" style="170" bestFit="1" customWidth="1"/>
    <col min="49" max="49" width="9.44140625" style="170" hidden="1" customWidth="1"/>
    <col min="50" max="50" width="14.44140625" style="170" hidden="1" customWidth="1"/>
    <col min="51" max="51" width="10.77734375" style="170" hidden="1" customWidth="1"/>
    <col min="52" max="52" width="15.33203125" style="170" hidden="1" customWidth="1"/>
    <col min="53" max="53" width="2.6640625" style="170" hidden="1" customWidth="1"/>
    <col min="54" max="54" width="1.21875" style="170" hidden="1" customWidth="1"/>
    <col min="55" max="55" width="5.6640625" style="135" bestFit="1" customWidth="1"/>
    <col min="56" max="56" width="10.109375" style="135" customWidth="1"/>
    <col min="57" max="16384" width="8.88671875" style="6"/>
  </cols>
  <sheetData>
    <row r="1" spans="1:58" ht="22.9" customHeight="1" x14ac:dyDescent="0.15">
      <c r="B1" s="1884" t="s">
        <v>51</v>
      </c>
      <c r="C1" s="1884"/>
      <c r="D1" s="1884"/>
      <c r="U1" s="1885"/>
      <c r="V1" s="1885"/>
      <c r="W1" s="1885"/>
      <c r="X1" s="1885"/>
      <c r="Y1" s="1885"/>
      <c r="Z1" s="1885"/>
      <c r="AA1" s="1885"/>
      <c r="AB1" s="1885"/>
      <c r="AC1" s="1885"/>
      <c r="AD1" s="1885"/>
      <c r="AE1" s="1885"/>
      <c r="AF1" s="1885"/>
      <c r="AG1" s="1885"/>
      <c r="AH1" s="1885"/>
      <c r="AI1" s="1885"/>
      <c r="AJ1" s="1885"/>
      <c r="AK1" s="1885"/>
      <c r="AL1" s="1885"/>
      <c r="AM1" s="1885"/>
      <c r="AN1" s="1885"/>
      <c r="AO1" s="1885"/>
      <c r="AP1" s="1885"/>
      <c r="AQ1" s="1885"/>
      <c r="AR1" s="1885"/>
      <c r="AS1" s="1885"/>
      <c r="AT1" s="1885"/>
      <c r="AU1" s="1885"/>
      <c r="AV1" s="1885"/>
      <c r="BD1" s="170"/>
      <c r="BE1" s="170"/>
    </row>
    <row r="2" spans="1:58" ht="24.75" customHeight="1" x14ac:dyDescent="0.15">
      <c r="A2" s="1830" t="s">
        <v>297</v>
      </c>
      <c r="B2" s="1801" t="s">
        <v>298</v>
      </c>
      <c r="C2" s="1801" t="s">
        <v>397</v>
      </c>
      <c r="D2" s="1881" t="s">
        <v>300</v>
      </c>
      <c r="E2" s="1866" t="s">
        <v>400</v>
      </c>
      <c r="F2" s="1866" t="s">
        <v>401</v>
      </c>
      <c r="G2" s="1866" t="s">
        <v>233</v>
      </c>
      <c r="H2" s="1866" t="s">
        <v>403</v>
      </c>
      <c r="I2" s="1866" t="s">
        <v>404</v>
      </c>
      <c r="J2" s="1865" t="s">
        <v>234</v>
      </c>
      <c r="K2" s="1865" t="s">
        <v>235</v>
      </c>
      <c r="L2" s="1865" t="s">
        <v>236</v>
      </c>
      <c r="M2" s="1866" t="s">
        <v>408</v>
      </c>
      <c r="N2" s="1889"/>
      <c r="O2" s="1889"/>
      <c r="P2" s="1889"/>
      <c r="Q2" s="1889"/>
      <c r="R2" s="1889"/>
      <c r="S2" s="1889"/>
      <c r="T2" s="1889"/>
      <c r="U2" s="246" t="s">
        <v>227</v>
      </c>
      <c r="V2" s="1164" t="s">
        <v>484</v>
      </c>
      <c r="W2" s="1164"/>
      <c r="X2" s="1164"/>
      <c r="Y2" s="1164"/>
      <c r="Z2" s="1164"/>
      <c r="AA2" s="1886" t="s">
        <v>317</v>
      </c>
      <c r="AB2" s="1164"/>
      <c r="AC2" s="1801" t="s">
        <v>241</v>
      </c>
      <c r="AD2" s="1801"/>
      <c r="AE2" s="1866" t="s">
        <v>242</v>
      </c>
      <c r="AF2" s="1866"/>
      <c r="AG2" s="1866"/>
      <c r="AH2" s="1819"/>
      <c r="AI2" s="1164" t="s">
        <v>318</v>
      </c>
      <c r="AJ2" s="1164"/>
      <c r="AK2" s="1164"/>
      <c r="AL2" s="1164"/>
      <c r="AM2" s="1164"/>
      <c r="AN2" s="1164"/>
      <c r="AO2" s="1164"/>
      <c r="AP2" s="1164"/>
      <c r="AQ2" s="1164"/>
      <c r="AR2" s="1164"/>
      <c r="AS2" s="1164"/>
      <c r="AT2" s="1164"/>
      <c r="AU2" s="1164"/>
      <c r="AV2" s="1801" t="s">
        <v>239</v>
      </c>
      <c r="AW2" s="1886" t="s">
        <v>484</v>
      </c>
      <c r="AX2" s="1886"/>
      <c r="AY2" s="1886"/>
      <c r="AZ2" s="1886"/>
      <c r="BA2" s="1886"/>
      <c r="BB2" s="1886"/>
      <c r="BC2" s="1886"/>
      <c r="BD2" s="1886" t="s">
        <v>318</v>
      </c>
      <c r="BE2" s="170"/>
    </row>
    <row r="3" spans="1:58" ht="18" hidden="1" customHeight="1" x14ac:dyDescent="0.15">
      <c r="A3" s="1830"/>
      <c r="B3" s="1801"/>
      <c r="C3" s="1801"/>
      <c r="D3" s="1881"/>
      <c r="E3" s="1866"/>
      <c r="F3" s="1866"/>
      <c r="G3" s="1866"/>
      <c r="H3" s="1866"/>
      <c r="I3" s="1866"/>
      <c r="J3" s="1865"/>
      <c r="K3" s="1865"/>
      <c r="L3" s="1865"/>
      <c r="M3" s="1866" t="s">
        <v>228</v>
      </c>
      <c r="N3" s="1819" t="s">
        <v>229</v>
      </c>
      <c r="O3" s="1819" t="s">
        <v>230</v>
      </c>
      <c r="P3" s="1882" t="s">
        <v>122</v>
      </c>
      <c r="Q3" s="1882" t="s">
        <v>143</v>
      </c>
      <c r="R3" s="1880" t="s">
        <v>319</v>
      </c>
      <c r="S3" s="1882" t="s">
        <v>266</v>
      </c>
      <c r="T3" s="1886" t="s">
        <v>228</v>
      </c>
      <c r="U3" s="246"/>
      <c r="V3" s="1165"/>
      <c r="W3" s="1165"/>
      <c r="X3" s="1165"/>
      <c r="Y3" s="1165"/>
      <c r="Z3" s="1165"/>
      <c r="AA3" s="1887"/>
      <c r="AB3" s="1165"/>
      <c r="AC3" s="246" t="s">
        <v>250</v>
      </c>
      <c r="AD3" s="246" t="s">
        <v>251</v>
      </c>
      <c r="AE3" s="1866" t="s">
        <v>252</v>
      </c>
      <c r="AF3" s="1866"/>
      <c r="AG3" s="247" t="s">
        <v>232</v>
      </c>
      <c r="AH3" s="247" t="s">
        <v>254</v>
      </c>
      <c r="AI3" s="1165"/>
      <c r="AJ3" s="1165"/>
      <c r="AK3" s="1165"/>
      <c r="AL3" s="1165"/>
      <c r="AM3" s="1165"/>
      <c r="AN3" s="1165"/>
      <c r="AO3" s="1165"/>
      <c r="AP3" s="1165"/>
      <c r="AQ3" s="1165"/>
      <c r="AR3" s="1165"/>
      <c r="AS3" s="1165"/>
      <c r="AT3" s="1165"/>
      <c r="AU3" s="1165"/>
      <c r="AV3" s="1801"/>
      <c r="AW3" s="1887"/>
      <c r="AX3" s="1887"/>
      <c r="AY3" s="1887"/>
      <c r="AZ3" s="1887"/>
      <c r="BA3" s="1887"/>
      <c r="BB3" s="1887"/>
      <c r="BC3" s="1887"/>
      <c r="BD3" s="1887"/>
      <c r="BE3" s="170"/>
    </row>
    <row r="4" spans="1:58" ht="18" hidden="1" customHeight="1" x14ac:dyDescent="0.15">
      <c r="A4" s="1830"/>
      <c r="B4" s="1801"/>
      <c r="C4" s="1801"/>
      <c r="D4" s="1881"/>
      <c r="E4" s="1866"/>
      <c r="F4" s="1866"/>
      <c r="G4" s="1866"/>
      <c r="H4" s="1866"/>
      <c r="I4" s="1866"/>
      <c r="J4" s="1865"/>
      <c r="K4" s="1865"/>
      <c r="L4" s="1865"/>
      <c r="M4" s="1866"/>
      <c r="N4" s="1819"/>
      <c r="O4" s="1819"/>
      <c r="P4" s="1883"/>
      <c r="Q4" s="1883"/>
      <c r="R4" s="1832"/>
      <c r="S4" s="1883"/>
      <c r="T4" s="1888"/>
      <c r="U4" s="510"/>
      <c r="V4" s="246"/>
      <c r="W4" s="1166"/>
      <c r="X4" s="1166"/>
      <c r="Y4" s="1166"/>
      <c r="Z4" s="1166"/>
      <c r="AA4" s="1888"/>
      <c r="AB4" s="1166"/>
      <c r="AC4" s="1166"/>
      <c r="AD4" s="246"/>
      <c r="AE4" s="246"/>
      <c r="AF4" s="510" t="s">
        <v>262</v>
      </c>
      <c r="AG4" s="510" t="s">
        <v>263</v>
      </c>
      <c r="AH4" s="510" t="s">
        <v>264</v>
      </c>
      <c r="AI4" s="247"/>
      <c r="AJ4" s="1166"/>
      <c r="AK4" s="1166"/>
      <c r="AL4" s="1166"/>
      <c r="AM4" s="1166"/>
      <c r="AN4" s="1166"/>
      <c r="AO4" s="1166"/>
      <c r="AP4" s="1166"/>
      <c r="AQ4" s="1166"/>
      <c r="AR4" s="1166"/>
      <c r="AS4" s="1166"/>
      <c r="AT4" s="1166"/>
      <c r="AU4" s="1166"/>
      <c r="AV4" s="1801"/>
      <c r="AW4" s="1888"/>
      <c r="AX4" s="1888"/>
      <c r="AY4" s="1888"/>
      <c r="AZ4" s="1888"/>
      <c r="BA4" s="1888"/>
      <c r="BB4" s="1888"/>
      <c r="BC4" s="1888"/>
      <c r="BD4" s="1888"/>
      <c r="BE4" s="170"/>
    </row>
    <row r="5" spans="1:58" s="560" customFormat="1" ht="25.7" hidden="1" customHeight="1" x14ac:dyDescent="0.2">
      <c r="A5" s="1128"/>
      <c r="B5" s="596" t="s">
        <v>48</v>
      </c>
      <c r="C5" s="231" t="s">
        <v>1</v>
      </c>
      <c r="D5" s="545">
        <f>COUNTA(D7:D32,D34:D47,D49:D51,D53:D144,D146:D180,D182:D199,D201:D226,D228:D241,D243:D674,D676:D908,D910:D1017,D1019:D1249,D1251:D1407,D1409:D1671,D1673:D1756,D1758:D1946,D1948:D1985)</f>
        <v>1962</v>
      </c>
      <c r="E5" s="545"/>
      <c r="F5" s="545"/>
      <c r="G5" s="545"/>
      <c r="H5" s="545">
        <f>COUNTA(H7:H32,H34:H47,H49:H51,H53:H144,H146:H180,H182:H199,H201:H226,H228:H241,H243:H674,H676:H908,H910:H1017,H1019:H1249,H1251:H1407,H1409:H1671,H1673:H1756,H1758:H1946,H1948:H1985)</f>
        <v>106</v>
      </c>
      <c r="I5" s="545">
        <f>COUNTA(I7:I32,I34:I47,I49:I51,I53:I144,I146:I180,I182:I199,I201:I226,I228:I241,I243:I674,I676:I908,I910:I1017,I1019:I1249,I1251:I1407,I1409:I1671,I1673:I1756,I1758:I1946,I1948:I1985)</f>
        <v>82</v>
      </c>
      <c r="J5" s="241">
        <f t="shared" ref="J5:O5" si="0">SUM(J7:J32,J34:J47,J49:J51,J53:J144,J146:J180,J182:J199,J201:J226,J228:J241,J243:J674,J676:J908,J910:J1017,J1019:J1249,J1251:J1407,J1409:J1671,J1673:J1756,J1758:J1946,J1948:J1985)</f>
        <v>11072786.170000006</v>
      </c>
      <c r="K5" s="241">
        <f t="shared" si="0"/>
        <v>1437260.1374999993</v>
      </c>
      <c r="L5" s="241">
        <f t="shared" si="0"/>
        <v>1036618.2475000001</v>
      </c>
      <c r="M5" s="241">
        <f t="shared" si="0"/>
        <v>106937.39</v>
      </c>
      <c r="N5" s="241">
        <f t="shared" si="0"/>
        <v>104062.33</v>
      </c>
      <c r="O5" s="241">
        <f t="shared" si="0"/>
        <v>59569</v>
      </c>
      <c r="P5" s="241"/>
      <c r="Q5" s="241"/>
      <c r="R5" s="241"/>
      <c r="S5" s="241">
        <f>SUM(S7:S32,S34:S47,S49:S51,S53:S144,S146:S180,S182:S199,S201:S226,S228:S241,S243:S674,S676:S908,S910:S1017,S1019:S1249,S1251:S1407,S1409:S1671,S1673:S1756,S1758:S1946,S1948:S1985)</f>
        <v>2488</v>
      </c>
      <c r="T5" s="241"/>
      <c r="U5" s="240"/>
      <c r="V5" s="240"/>
      <c r="W5" s="240"/>
      <c r="X5" s="240"/>
      <c r="Y5" s="240"/>
      <c r="Z5" s="240"/>
      <c r="AA5" s="241"/>
      <c r="AB5" s="231"/>
      <c r="AC5" s="231"/>
      <c r="AD5" s="240"/>
      <c r="AE5" s="240"/>
      <c r="AF5" s="240"/>
      <c r="AG5" s="236"/>
      <c r="AH5" s="236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31"/>
      <c r="AW5" s="240"/>
      <c r="AX5" s="240"/>
      <c r="AY5" s="240"/>
      <c r="AZ5" s="240"/>
      <c r="BA5" s="240"/>
      <c r="BB5" s="240"/>
      <c r="BC5" s="241"/>
      <c r="BD5" s="241"/>
      <c r="BE5" s="1160"/>
      <c r="BF5" s="1652" t="s">
        <v>20755</v>
      </c>
    </row>
    <row r="6" spans="1:58" s="560" customFormat="1" ht="25.7" hidden="1" customHeight="1" x14ac:dyDescent="0.2">
      <c r="A6" s="1128"/>
      <c r="B6" s="592" t="s">
        <v>56</v>
      </c>
      <c r="C6" s="231" t="s">
        <v>55</v>
      </c>
      <c r="D6" s="545">
        <f>COUNTA(D7:D32)</f>
        <v>26</v>
      </c>
      <c r="E6" s="240"/>
      <c r="F6" s="240"/>
      <c r="G6" s="240"/>
      <c r="H6" s="240"/>
      <c r="I6" s="240"/>
      <c r="J6" s="241">
        <f>SUM(J7:J32)</f>
        <v>22298</v>
      </c>
      <c r="K6" s="241"/>
      <c r="L6" s="248">
        <f>SUM(L7:L32)</f>
        <v>21417.8</v>
      </c>
      <c r="M6" s="241">
        <f>SUM(M7:M29)</f>
        <v>0</v>
      </c>
      <c r="N6" s="241">
        <f>SUM(N7:N29)</f>
        <v>0</v>
      </c>
      <c r="O6" s="241">
        <f>SUM(O7:O29)</f>
        <v>0</v>
      </c>
      <c r="P6" s="241"/>
      <c r="Q6" s="241"/>
      <c r="R6" s="241"/>
      <c r="S6" s="241">
        <f>SUM(S7:S32)</f>
        <v>51</v>
      </c>
      <c r="T6" s="248"/>
      <c r="U6" s="240"/>
      <c r="V6" s="240"/>
      <c r="W6" s="240"/>
      <c r="X6" s="240"/>
      <c r="Y6" s="240"/>
      <c r="Z6" s="240"/>
      <c r="AA6" s="241"/>
      <c r="AB6" s="231"/>
      <c r="AC6" s="231"/>
      <c r="AD6" s="240"/>
      <c r="AE6" s="240"/>
      <c r="AF6" s="240"/>
      <c r="AG6" s="236"/>
      <c r="AH6" s="236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31"/>
      <c r="AW6" s="240"/>
      <c r="AX6" s="240"/>
      <c r="AY6" s="240"/>
      <c r="AZ6" s="240"/>
      <c r="BA6" s="240"/>
      <c r="BB6" s="240"/>
      <c r="BC6" s="241"/>
      <c r="BD6" s="241"/>
      <c r="BE6" s="1160"/>
      <c r="BF6" s="1652" t="s">
        <v>20756</v>
      </c>
    </row>
    <row r="7" spans="1:58" ht="25.7" hidden="1" customHeight="1" x14ac:dyDescent="0.2">
      <c r="A7" s="245"/>
      <c r="B7" s="147"/>
      <c r="C7" s="232" t="s">
        <v>8578</v>
      </c>
      <c r="D7" s="232" t="s">
        <v>14243</v>
      </c>
      <c r="E7" s="232" t="s">
        <v>67</v>
      </c>
      <c r="F7" s="232"/>
      <c r="G7" s="419" t="s">
        <v>16691</v>
      </c>
      <c r="H7" s="148"/>
      <c r="I7" s="148"/>
      <c r="J7" s="144">
        <v>3220</v>
      </c>
      <c r="K7" s="144"/>
      <c r="L7" s="138">
        <v>3220</v>
      </c>
      <c r="M7" s="148"/>
      <c r="N7" s="148"/>
      <c r="O7" s="185"/>
      <c r="P7" s="250"/>
      <c r="Q7" s="250">
        <v>3220</v>
      </c>
      <c r="R7" s="148" t="s">
        <v>14244</v>
      </c>
      <c r="S7" s="399">
        <v>5</v>
      </c>
      <c r="T7" s="250" t="s">
        <v>687</v>
      </c>
      <c r="U7" s="232"/>
      <c r="V7" s="148"/>
      <c r="W7" s="148"/>
      <c r="X7" s="148"/>
      <c r="Y7" s="148"/>
      <c r="Z7" s="148"/>
      <c r="AA7" s="148"/>
      <c r="AB7" s="250"/>
      <c r="AC7" s="232"/>
      <c r="AD7" s="232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232">
        <v>1986</v>
      </c>
      <c r="AW7" s="148"/>
      <c r="AX7" s="148"/>
      <c r="AY7" s="148"/>
      <c r="AZ7" s="148"/>
      <c r="BA7" s="148"/>
      <c r="BB7" s="148"/>
      <c r="BC7" s="250"/>
      <c r="BD7" s="250"/>
      <c r="BE7" s="170"/>
      <c r="BF7" s="1652" t="s">
        <v>20757</v>
      </c>
    </row>
    <row r="8" spans="1:58" ht="25.7" hidden="1" customHeight="1" x14ac:dyDescent="0.2">
      <c r="A8" s="245"/>
      <c r="B8" s="147"/>
      <c r="C8" s="232" t="s">
        <v>8578</v>
      </c>
      <c r="D8" s="232" t="s">
        <v>14243</v>
      </c>
      <c r="E8" s="232" t="s">
        <v>67</v>
      </c>
      <c r="F8" s="232"/>
      <c r="G8" s="419" t="s">
        <v>16691</v>
      </c>
      <c r="H8" s="148"/>
      <c r="I8" s="148"/>
      <c r="J8" s="144">
        <v>293</v>
      </c>
      <c r="K8" s="144"/>
      <c r="L8" s="138">
        <v>293</v>
      </c>
      <c r="M8" s="148"/>
      <c r="N8" s="148"/>
      <c r="O8" s="185"/>
      <c r="P8" s="250"/>
      <c r="Q8" s="250">
        <v>293</v>
      </c>
      <c r="R8" s="148" t="s">
        <v>1896</v>
      </c>
      <c r="S8" s="399">
        <v>1</v>
      </c>
      <c r="T8" s="250" t="s">
        <v>687</v>
      </c>
      <c r="U8" s="232"/>
      <c r="V8" s="148"/>
      <c r="W8" s="148"/>
      <c r="X8" s="148"/>
      <c r="Y8" s="148"/>
      <c r="Z8" s="148"/>
      <c r="AA8" s="148"/>
      <c r="AB8" s="250"/>
      <c r="AC8" s="232"/>
      <c r="AD8" s="232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232">
        <v>2015</v>
      </c>
      <c r="AW8" s="148"/>
      <c r="AX8" s="148"/>
      <c r="AY8" s="148"/>
      <c r="AZ8" s="148"/>
      <c r="BA8" s="148"/>
      <c r="BB8" s="148"/>
      <c r="BC8" s="250"/>
      <c r="BD8" s="250"/>
      <c r="BE8" s="170"/>
      <c r="BF8" s="1652" t="s">
        <v>20758</v>
      </c>
    </row>
    <row r="9" spans="1:58" ht="25.7" hidden="1" customHeight="1" x14ac:dyDescent="0.2">
      <c r="A9" s="245"/>
      <c r="B9" s="147"/>
      <c r="C9" s="232" t="s">
        <v>8578</v>
      </c>
      <c r="D9" s="232" t="s">
        <v>14243</v>
      </c>
      <c r="E9" s="232" t="s">
        <v>67</v>
      </c>
      <c r="F9" s="232"/>
      <c r="G9" s="419" t="s">
        <v>16691</v>
      </c>
      <c r="H9" s="148"/>
      <c r="I9" s="148"/>
      <c r="J9" s="144">
        <v>231</v>
      </c>
      <c r="K9" s="144"/>
      <c r="L9" s="138">
        <v>231</v>
      </c>
      <c r="M9" s="148"/>
      <c r="N9" s="148"/>
      <c r="O9" s="185"/>
      <c r="P9" s="250"/>
      <c r="Q9" s="250">
        <v>231</v>
      </c>
      <c r="R9" s="148" t="s">
        <v>14245</v>
      </c>
      <c r="S9" s="399">
        <v>1</v>
      </c>
      <c r="T9" s="250" t="s">
        <v>687</v>
      </c>
      <c r="U9" s="232"/>
      <c r="V9" s="148"/>
      <c r="W9" s="148"/>
      <c r="X9" s="148"/>
      <c r="Y9" s="148"/>
      <c r="Z9" s="148"/>
      <c r="AA9" s="148"/>
      <c r="AB9" s="250"/>
      <c r="AC9" s="232"/>
      <c r="AD9" s="232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232">
        <v>2015</v>
      </c>
      <c r="AW9" s="148"/>
      <c r="AX9" s="148"/>
      <c r="AY9" s="148"/>
      <c r="AZ9" s="148"/>
      <c r="BA9" s="148"/>
      <c r="BB9" s="148"/>
      <c r="BC9" s="250"/>
      <c r="BD9" s="250"/>
      <c r="BE9" s="170"/>
      <c r="BF9" s="1652" t="s">
        <v>20759</v>
      </c>
    </row>
    <row r="10" spans="1:58" ht="25.7" hidden="1" customHeight="1" x14ac:dyDescent="0.2">
      <c r="A10" s="245"/>
      <c r="B10" s="147"/>
      <c r="C10" s="232" t="s">
        <v>8568</v>
      </c>
      <c r="D10" s="232" t="s">
        <v>9038</v>
      </c>
      <c r="E10" s="232" t="s">
        <v>67</v>
      </c>
      <c r="F10" s="232"/>
      <c r="G10" s="148" t="s">
        <v>16709</v>
      </c>
      <c r="H10" s="148"/>
      <c r="I10" s="148"/>
      <c r="J10" s="144">
        <v>1000</v>
      </c>
      <c r="K10" s="144"/>
      <c r="L10" s="138">
        <v>1000</v>
      </c>
      <c r="M10" s="148"/>
      <c r="N10" s="148"/>
      <c r="O10" s="185"/>
      <c r="P10" s="250"/>
      <c r="Q10" s="250">
        <v>1000</v>
      </c>
      <c r="R10" s="148" t="s">
        <v>9039</v>
      </c>
      <c r="S10" s="399">
        <v>2</v>
      </c>
      <c r="T10" s="250" t="s">
        <v>316</v>
      </c>
      <c r="U10" s="232"/>
      <c r="V10" s="148"/>
      <c r="W10" s="148"/>
      <c r="X10" s="148"/>
      <c r="Y10" s="148"/>
      <c r="Z10" s="148"/>
      <c r="AA10" s="148"/>
      <c r="AB10" s="250"/>
      <c r="AC10" s="232"/>
      <c r="AD10" s="232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232"/>
      <c r="AW10" s="148"/>
      <c r="AX10" s="148"/>
      <c r="AY10" s="148"/>
      <c r="AZ10" s="148"/>
      <c r="BA10" s="148"/>
      <c r="BB10" s="148"/>
      <c r="BC10" s="250"/>
      <c r="BD10" s="250"/>
      <c r="BE10" s="170"/>
      <c r="BF10" s="1652" t="s">
        <v>20761</v>
      </c>
    </row>
    <row r="11" spans="1:58" ht="25.7" hidden="1" customHeight="1" x14ac:dyDescent="0.2">
      <c r="A11" s="245"/>
      <c r="B11" s="147"/>
      <c r="C11" s="232" t="s">
        <v>8568</v>
      </c>
      <c r="D11" s="232" t="s">
        <v>11964</v>
      </c>
      <c r="E11" s="232" t="s">
        <v>67</v>
      </c>
      <c r="F11" s="232"/>
      <c r="G11" s="419" t="s">
        <v>8568</v>
      </c>
      <c r="H11" s="148"/>
      <c r="I11" s="148"/>
      <c r="J11" s="144"/>
      <c r="K11" s="144"/>
      <c r="L11" s="138"/>
      <c r="M11" s="148"/>
      <c r="N11" s="148"/>
      <c r="O11" s="185"/>
      <c r="P11" s="250"/>
      <c r="Q11" s="250"/>
      <c r="R11" s="148"/>
      <c r="S11" s="399">
        <v>1</v>
      </c>
      <c r="T11" s="250" t="s">
        <v>316</v>
      </c>
      <c r="U11" s="232"/>
      <c r="V11" s="148"/>
      <c r="W11" s="148"/>
      <c r="X11" s="148"/>
      <c r="Y11" s="148"/>
      <c r="Z11" s="148"/>
      <c r="AA11" s="148"/>
      <c r="AB11" s="250"/>
      <c r="AC11" s="232"/>
      <c r="AD11" s="232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232"/>
      <c r="AW11" s="148"/>
      <c r="AX11" s="148"/>
      <c r="AY11" s="148"/>
      <c r="AZ11" s="148"/>
      <c r="BA11" s="148"/>
      <c r="BB11" s="148"/>
      <c r="BC11" s="250"/>
      <c r="BD11" s="250"/>
      <c r="BE11" s="170"/>
      <c r="BF11" s="1652" t="s">
        <v>20760</v>
      </c>
    </row>
    <row r="12" spans="1:58" ht="25.7" hidden="1" customHeight="1" x14ac:dyDescent="0.2">
      <c r="A12" s="245"/>
      <c r="B12" s="147"/>
      <c r="C12" s="232" t="s">
        <v>8568</v>
      </c>
      <c r="D12" s="232" t="s">
        <v>11965</v>
      </c>
      <c r="E12" s="232" t="s">
        <v>67</v>
      </c>
      <c r="F12" s="232"/>
      <c r="G12" s="148" t="s">
        <v>16709</v>
      </c>
      <c r="H12" s="148"/>
      <c r="I12" s="148"/>
      <c r="J12" s="144">
        <v>1110</v>
      </c>
      <c r="K12" s="144"/>
      <c r="L12" s="138">
        <v>1110</v>
      </c>
      <c r="M12" s="148"/>
      <c r="N12" s="148"/>
      <c r="O12" s="185"/>
      <c r="P12" s="250"/>
      <c r="Q12" s="250">
        <v>1110</v>
      </c>
      <c r="R12" s="148" t="s">
        <v>9040</v>
      </c>
      <c r="S12" s="399">
        <v>3</v>
      </c>
      <c r="T12" s="250" t="s">
        <v>316</v>
      </c>
      <c r="U12" s="232"/>
      <c r="V12" s="148"/>
      <c r="W12" s="148"/>
      <c r="X12" s="148"/>
      <c r="Y12" s="148"/>
      <c r="Z12" s="148"/>
      <c r="AA12" s="148"/>
      <c r="AB12" s="250"/>
      <c r="AC12" s="232"/>
      <c r="AD12" s="232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232">
        <v>2015</v>
      </c>
      <c r="AW12" s="148"/>
      <c r="AX12" s="148"/>
      <c r="AY12" s="148"/>
      <c r="AZ12" s="148"/>
      <c r="BA12" s="148"/>
      <c r="BB12" s="148"/>
      <c r="BC12" s="250"/>
      <c r="BD12" s="250"/>
      <c r="BE12" s="170"/>
      <c r="BF12" s="1652" t="s">
        <v>20762</v>
      </c>
    </row>
    <row r="13" spans="1:58" ht="25.7" hidden="1" customHeight="1" x14ac:dyDescent="0.2">
      <c r="A13" s="245"/>
      <c r="B13" s="147"/>
      <c r="C13" s="232" t="s">
        <v>962</v>
      </c>
      <c r="D13" s="232" t="s">
        <v>9041</v>
      </c>
      <c r="E13" s="232" t="s">
        <v>962</v>
      </c>
      <c r="F13" s="232"/>
      <c r="G13" s="419" t="s">
        <v>962</v>
      </c>
      <c r="H13" s="148"/>
      <c r="I13" s="148"/>
      <c r="J13" s="144">
        <v>396</v>
      </c>
      <c r="K13" s="144"/>
      <c r="L13" s="138">
        <v>396</v>
      </c>
      <c r="M13" s="148"/>
      <c r="N13" s="148"/>
      <c r="O13" s="185"/>
      <c r="P13" s="250"/>
      <c r="Q13" s="250">
        <v>396</v>
      </c>
      <c r="R13" s="148" t="s">
        <v>16721</v>
      </c>
      <c r="S13" s="399">
        <v>1</v>
      </c>
      <c r="T13" s="250" t="s">
        <v>316</v>
      </c>
      <c r="U13" s="232"/>
      <c r="V13" s="148"/>
      <c r="W13" s="148"/>
      <c r="X13" s="148"/>
      <c r="Y13" s="148"/>
      <c r="Z13" s="148"/>
      <c r="AA13" s="148"/>
      <c r="AB13" s="250"/>
      <c r="AC13" s="232"/>
      <c r="AD13" s="232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232">
        <v>2003</v>
      </c>
      <c r="AW13" s="148"/>
      <c r="AX13" s="148"/>
      <c r="AY13" s="148"/>
      <c r="AZ13" s="148"/>
      <c r="BA13" s="148"/>
      <c r="BB13" s="148"/>
      <c r="BC13" s="250"/>
      <c r="BD13" s="250" t="s">
        <v>15371</v>
      </c>
      <c r="BE13" s="170"/>
      <c r="BF13" s="1652" t="s">
        <v>20763</v>
      </c>
    </row>
    <row r="14" spans="1:58" ht="25.7" hidden="1" customHeight="1" x14ac:dyDescent="0.2">
      <c r="A14" s="245"/>
      <c r="B14" s="147"/>
      <c r="C14" s="232" t="s">
        <v>962</v>
      </c>
      <c r="D14" s="232" t="s">
        <v>14246</v>
      </c>
      <c r="E14" s="232" t="s">
        <v>67</v>
      </c>
      <c r="F14" s="232"/>
      <c r="G14" s="419" t="s">
        <v>16691</v>
      </c>
      <c r="H14" s="148"/>
      <c r="I14" s="148"/>
      <c r="J14" s="144">
        <v>1934</v>
      </c>
      <c r="K14" s="144"/>
      <c r="L14" s="138">
        <v>1934</v>
      </c>
      <c r="M14" s="148"/>
      <c r="N14" s="148"/>
      <c r="O14" s="185"/>
      <c r="P14" s="250"/>
      <c r="Q14" s="250">
        <v>1934</v>
      </c>
      <c r="R14" s="148" t="s">
        <v>1896</v>
      </c>
      <c r="S14" s="399">
        <v>4</v>
      </c>
      <c r="T14" s="250" t="s">
        <v>687</v>
      </c>
      <c r="U14" s="232"/>
      <c r="V14" s="148"/>
      <c r="W14" s="148"/>
      <c r="X14" s="148"/>
      <c r="Y14" s="148"/>
      <c r="Z14" s="148"/>
      <c r="AA14" s="148"/>
      <c r="AB14" s="250"/>
      <c r="AC14" s="232"/>
      <c r="AD14" s="232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232">
        <v>1997</v>
      </c>
      <c r="AW14" s="148"/>
      <c r="AX14" s="148"/>
      <c r="AY14" s="148"/>
      <c r="AZ14" s="148"/>
      <c r="BA14" s="148"/>
      <c r="BB14" s="148"/>
      <c r="BC14" s="250"/>
      <c r="BD14" s="250"/>
      <c r="BE14" s="170"/>
      <c r="BF14" s="1652" t="s">
        <v>20764</v>
      </c>
    </row>
    <row r="15" spans="1:58" ht="25.7" hidden="1" customHeight="1" x14ac:dyDescent="0.2">
      <c r="A15" s="245"/>
      <c r="B15" s="147"/>
      <c r="C15" s="232" t="s">
        <v>8591</v>
      </c>
      <c r="D15" s="232" t="s">
        <v>15372</v>
      </c>
      <c r="E15" s="232" t="s">
        <v>8591</v>
      </c>
      <c r="F15" s="232"/>
      <c r="G15" s="419" t="s">
        <v>8593</v>
      </c>
      <c r="H15" s="148"/>
      <c r="I15" s="148"/>
      <c r="J15" s="144">
        <v>1122</v>
      </c>
      <c r="K15" s="144"/>
      <c r="L15" s="138">
        <v>1122</v>
      </c>
      <c r="M15" s="148"/>
      <c r="N15" s="148"/>
      <c r="O15" s="185"/>
      <c r="P15" s="250"/>
      <c r="Q15" s="250">
        <v>1122</v>
      </c>
      <c r="R15" s="148" t="s">
        <v>5502</v>
      </c>
      <c r="S15" s="399">
        <v>3</v>
      </c>
      <c r="T15" s="250" t="s">
        <v>687</v>
      </c>
      <c r="U15" s="232"/>
      <c r="V15" s="148"/>
      <c r="W15" s="148"/>
      <c r="X15" s="148"/>
      <c r="Y15" s="148"/>
      <c r="Z15" s="148"/>
      <c r="AA15" s="148"/>
      <c r="AB15" s="250"/>
      <c r="AC15" s="232"/>
      <c r="AD15" s="232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232">
        <v>2017</v>
      </c>
      <c r="AW15" s="148"/>
      <c r="AX15" s="148"/>
      <c r="AY15" s="148"/>
      <c r="AZ15" s="148"/>
      <c r="BA15" s="148"/>
      <c r="BB15" s="148"/>
      <c r="BC15" s="250"/>
      <c r="BD15" s="250"/>
      <c r="BE15" s="170"/>
      <c r="BF15" s="1652" t="s">
        <v>20765</v>
      </c>
    </row>
    <row r="16" spans="1:58" ht="25.7" hidden="1" customHeight="1" x14ac:dyDescent="0.2">
      <c r="A16" s="245"/>
      <c r="B16" s="147"/>
      <c r="C16" s="232" t="s">
        <v>8591</v>
      </c>
      <c r="D16" s="232" t="s">
        <v>15373</v>
      </c>
      <c r="E16" s="232" t="s">
        <v>8591</v>
      </c>
      <c r="F16" s="232"/>
      <c r="G16" s="419" t="s">
        <v>8593</v>
      </c>
      <c r="H16" s="148"/>
      <c r="I16" s="148"/>
      <c r="J16" s="144">
        <v>374</v>
      </c>
      <c r="K16" s="144"/>
      <c r="L16" s="138">
        <v>374</v>
      </c>
      <c r="M16" s="148"/>
      <c r="N16" s="148"/>
      <c r="O16" s="185"/>
      <c r="P16" s="250"/>
      <c r="Q16" s="250">
        <v>374</v>
      </c>
      <c r="R16" s="148" t="s">
        <v>5502</v>
      </c>
      <c r="S16" s="399">
        <v>1</v>
      </c>
      <c r="T16" s="250" t="s">
        <v>687</v>
      </c>
      <c r="U16" s="232"/>
      <c r="V16" s="148"/>
      <c r="W16" s="148"/>
      <c r="X16" s="148"/>
      <c r="Y16" s="148"/>
      <c r="Z16" s="148"/>
      <c r="AA16" s="148"/>
      <c r="AB16" s="250"/>
      <c r="AC16" s="232"/>
      <c r="AD16" s="232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232">
        <v>2011</v>
      </c>
      <c r="AW16" s="148"/>
      <c r="AX16" s="148"/>
      <c r="AY16" s="148"/>
      <c r="AZ16" s="148"/>
      <c r="BA16" s="148"/>
      <c r="BB16" s="148"/>
      <c r="BC16" s="250"/>
      <c r="BD16" s="250"/>
      <c r="BE16" s="170"/>
      <c r="BF16" s="1652" t="s">
        <v>20766</v>
      </c>
    </row>
    <row r="17" spans="1:58" ht="25.7" hidden="1" customHeight="1" x14ac:dyDescent="0.2">
      <c r="A17" s="245"/>
      <c r="B17" s="147"/>
      <c r="C17" s="232" t="s">
        <v>8561</v>
      </c>
      <c r="D17" s="232" t="s">
        <v>9042</v>
      </c>
      <c r="E17" s="232" t="s">
        <v>8561</v>
      </c>
      <c r="F17" s="232"/>
      <c r="G17" s="419" t="s">
        <v>8561</v>
      </c>
      <c r="H17" s="148"/>
      <c r="I17" s="148"/>
      <c r="J17" s="144">
        <v>833</v>
      </c>
      <c r="K17" s="144"/>
      <c r="L17" s="138">
        <v>450.8</v>
      </c>
      <c r="M17" s="148"/>
      <c r="N17" s="148"/>
      <c r="O17" s="185"/>
      <c r="P17" s="250"/>
      <c r="Q17" s="250">
        <v>300</v>
      </c>
      <c r="R17" s="148" t="s">
        <v>8034</v>
      </c>
      <c r="S17" s="399">
        <v>1</v>
      </c>
      <c r="T17" s="250" t="s">
        <v>687</v>
      </c>
      <c r="U17" s="232"/>
      <c r="V17" s="148"/>
      <c r="W17" s="148"/>
      <c r="X17" s="148"/>
      <c r="Y17" s="148"/>
      <c r="Z17" s="148"/>
      <c r="AA17" s="148"/>
      <c r="AB17" s="250"/>
      <c r="AC17" s="232"/>
      <c r="AD17" s="232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232">
        <v>2016</v>
      </c>
      <c r="AW17" s="148"/>
      <c r="AX17" s="148"/>
      <c r="AY17" s="148"/>
      <c r="AZ17" s="148"/>
      <c r="BA17" s="148"/>
      <c r="BB17" s="148"/>
      <c r="BC17" s="250">
        <v>163</v>
      </c>
      <c r="BD17" s="250"/>
      <c r="BE17" s="170"/>
      <c r="BF17" s="1652" t="s">
        <v>20767</v>
      </c>
    </row>
    <row r="18" spans="1:58" ht="25.7" hidden="1" customHeight="1" x14ac:dyDescent="0.2">
      <c r="A18" s="245"/>
      <c r="B18" s="147"/>
      <c r="C18" s="232" t="s">
        <v>8601</v>
      </c>
      <c r="D18" s="232" t="s">
        <v>11966</v>
      </c>
      <c r="E18" s="232" t="s">
        <v>67</v>
      </c>
      <c r="F18" s="232"/>
      <c r="G18" s="232" t="s">
        <v>11967</v>
      </c>
      <c r="H18" s="148"/>
      <c r="I18" s="148"/>
      <c r="J18" s="144">
        <v>1970</v>
      </c>
      <c r="K18" s="144"/>
      <c r="L18" s="138">
        <v>1496</v>
      </c>
      <c r="M18" s="144"/>
      <c r="N18" s="144"/>
      <c r="O18" s="144"/>
      <c r="P18" s="144"/>
      <c r="Q18" s="144">
        <v>1496</v>
      </c>
      <c r="R18" s="144" t="s">
        <v>9924</v>
      </c>
      <c r="S18" s="144">
        <v>4</v>
      </c>
      <c r="T18" s="301" t="s">
        <v>316</v>
      </c>
      <c r="U18" s="148"/>
      <c r="V18" s="148"/>
      <c r="W18" s="148"/>
      <c r="X18" s="148"/>
      <c r="Y18" s="148"/>
      <c r="Z18" s="148"/>
      <c r="AA18" s="144"/>
      <c r="AB18" s="232"/>
      <c r="AC18" s="232"/>
      <c r="AD18" s="148"/>
      <c r="AE18" s="148"/>
      <c r="AF18" s="148"/>
      <c r="AG18" s="299"/>
      <c r="AH18" s="299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232">
        <v>2019</v>
      </c>
      <c r="AW18" s="148"/>
      <c r="AX18" s="148"/>
      <c r="AY18" s="148"/>
      <c r="AZ18" s="148"/>
      <c r="BA18" s="148"/>
      <c r="BB18" s="148"/>
      <c r="BC18" s="144"/>
      <c r="BD18" s="144"/>
      <c r="BE18" s="170"/>
      <c r="BF18" s="1652" t="s">
        <v>20768</v>
      </c>
    </row>
    <row r="19" spans="1:58" ht="25.7" hidden="1" customHeight="1" x14ac:dyDescent="0.2">
      <c r="A19" s="245"/>
      <c r="B19" s="147"/>
      <c r="C19" s="232" t="s">
        <v>8612</v>
      </c>
      <c r="D19" s="232" t="s">
        <v>9043</v>
      </c>
      <c r="E19" s="232" t="s">
        <v>8612</v>
      </c>
      <c r="F19" s="232"/>
      <c r="G19" s="232" t="s">
        <v>8612</v>
      </c>
      <c r="H19" s="148"/>
      <c r="I19" s="148"/>
      <c r="J19" s="144">
        <v>660</v>
      </c>
      <c r="K19" s="144"/>
      <c r="L19" s="138">
        <v>660</v>
      </c>
      <c r="M19" s="144"/>
      <c r="N19" s="144"/>
      <c r="O19" s="144"/>
      <c r="P19" s="144"/>
      <c r="Q19" s="144">
        <v>660</v>
      </c>
      <c r="R19" s="144" t="s">
        <v>9044</v>
      </c>
      <c r="S19" s="144">
        <v>2</v>
      </c>
      <c r="T19" s="301" t="s">
        <v>687</v>
      </c>
      <c r="U19" s="148"/>
      <c r="V19" s="148"/>
      <c r="W19" s="148"/>
      <c r="X19" s="148"/>
      <c r="Y19" s="148"/>
      <c r="Z19" s="148"/>
      <c r="AA19" s="144"/>
      <c r="AB19" s="232"/>
      <c r="AC19" s="232"/>
      <c r="AD19" s="148"/>
      <c r="AE19" s="148"/>
      <c r="AF19" s="148"/>
      <c r="AG19" s="299"/>
      <c r="AH19" s="299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232">
        <v>2009</v>
      </c>
      <c r="AW19" s="148"/>
      <c r="AX19" s="148"/>
      <c r="AY19" s="148"/>
      <c r="AZ19" s="148"/>
      <c r="BA19" s="148"/>
      <c r="BB19" s="148"/>
      <c r="BC19" s="144">
        <v>140</v>
      </c>
      <c r="BD19" s="144"/>
      <c r="BE19" s="170"/>
      <c r="BF19" s="1653" t="s">
        <v>20769</v>
      </c>
    </row>
    <row r="20" spans="1:58" ht="25.7" hidden="1" customHeight="1" x14ac:dyDescent="0.2">
      <c r="A20" s="245"/>
      <c r="B20" s="147"/>
      <c r="C20" s="232" t="s">
        <v>965</v>
      </c>
      <c r="D20" s="232" t="s">
        <v>14247</v>
      </c>
      <c r="E20" s="232" t="s">
        <v>67</v>
      </c>
      <c r="F20" s="232"/>
      <c r="G20" s="419" t="s">
        <v>16691</v>
      </c>
      <c r="H20" s="148"/>
      <c r="I20" s="148"/>
      <c r="J20" s="144">
        <v>660</v>
      </c>
      <c r="K20" s="144"/>
      <c r="L20" s="138">
        <v>660</v>
      </c>
      <c r="M20" s="144"/>
      <c r="N20" s="144"/>
      <c r="O20" s="144"/>
      <c r="P20" s="144"/>
      <c r="Q20" s="144">
        <v>660</v>
      </c>
      <c r="R20" s="144" t="s">
        <v>14248</v>
      </c>
      <c r="S20" s="144">
        <v>2</v>
      </c>
      <c r="T20" s="301" t="s">
        <v>687</v>
      </c>
      <c r="U20" s="148"/>
      <c r="V20" s="148"/>
      <c r="W20" s="148"/>
      <c r="X20" s="148"/>
      <c r="Y20" s="148"/>
      <c r="Z20" s="148"/>
      <c r="AA20" s="144"/>
      <c r="AB20" s="232"/>
      <c r="AC20" s="232"/>
      <c r="AD20" s="148"/>
      <c r="AE20" s="148"/>
      <c r="AF20" s="148"/>
      <c r="AG20" s="299"/>
      <c r="AH20" s="299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232">
        <v>2005</v>
      </c>
      <c r="AW20" s="148"/>
      <c r="AX20" s="148"/>
      <c r="AY20" s="148"/>
      <c r="AZ20" s="148"/>
      <c r="BA20" s="148"/>
      <c r="BB20" s="148"/>
      <c r="BC20" s="144"/>
      <c r="BD20" s="144"/>
      <c r="BE20" s="170"/>
      <c r="BF20" s="1653" t="s">
        <v>20770</v>
      </c>
    </row>
    <row r="21" spans="1:58" ht="25.7" hidden="1" customHeight="1" x14ac:dyDescent="0.15">
      <c r="A21" s="245"/>
      <c r="B21" s="147"/>
      <c r="C21" s="232" t="s">
        <v>965</v>
      </c>
      <c r="D21" s="232" t="s">
        <v>14489</v>
      </c>
      <c r="E21" s="232" t="s">
        <v>965</v>
      </c>
      <c r="F21" s="232"/>
      <c r="G21" s="232" t="s">
        <v>965</v>
      </c>
      <c r="H21" s="148"/>
      <c r="I21" s="148"/>
      <c r="J21" s="144">
        <v>1222</v>
      </c>
      <c r="K21" s="144"/>
      <c r="L21" s="138">
        <v>1222</v>
      </c>
      <c r="M21" s="144"/>
      <c r="N21" s="144"/>
      <c r="O21" s="144"/>
      <c r="P21" s="144"/>
      <c r="Q21" s="144">
        <v>1222</v>
      </c>
      <c r="R21" s="144" t="s">
        <v>5463</v>
      </c>
      <c r="S21" s="144">
        <v>3</v>
      </c>
      <c r="T21" s="301" t="s">
        <v>687</v>
      </c>
      <c r="U21" s="148"/>
      <c r="V21" s="148"/>
      <c r="W21" s="148"/>
      <c r="X21" s="148"/>
      <c r="Y21" s="148"/>
      <c r="Z21" s="148"/>
      <c r="AA21" s="144"/>
      <c r="AB21" s="232"/>
      <c r="AC21" s="232"/>
      <c r="AD21" s="148"/>
      <c r="AE21" s="148"/>
      <c r="AF21" s="148"/>
      <c r="AG21" s="299"/>
      <c r="AH21" s="299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232">
        <v>2020</v>
      </c>
      <c r="AW21" s="148"/>
      <c r="AX21" s="148"/>
      <c r="AY21" s="148"/>
      <c r="AZ21" s="148"/>
      <c r="BA21" s="148"/>
      <c r="BB21" s="148"/>
      <c r="BC21" s="144"/>
      <c r="BD21" s="144"/>
      <c r="BE21" s="170"/>
    </row>
    <row r="22" spans="1:58" ht="25.7" hidden="1" customHeight="1" x14ac:dyDescent="0.15">
      <c r="A22" s="245"/>
      <c r="B22" s="147"/>
      <c r="C22" s="232" t="s">
        <v>614</v>
      </c>
      <c r="D22" s="232" t="s">
        <v>14249</v>
      </c>
      <c r="E22" s="232" t="s">
        <v>614</v>
      </c>
      <c r="F22" s="232"/>
      <c r="G22" s="232" t="s">
        <v>614</v>
      </c>
      <c r="H22" s="148"/>
      <c r="I22" s="148"/>
      <c r="J22" s="144">
        <v>450</v>
      </c>
      <c r="K22" s="144"/>
      <c r="L22" s="138">
        <v>800</v>
      </c>
      <c r="M22" s="144"/>
      <c r="N22" s="144"/>
      <c r="O22" s="144"/>
      <c r="P22" s="144"/>
      <c r="Q22" s="144"/>
      <c r="R22" s="144"/>
      <c r="S22" s="144"/>
      <c r="T22" s="301" t="s">
        <v>687</v>
      </c>
      <c r="U22" s="148"/>
      <c r="V22" s="148"/>
      <c r="W22" s="148"/>
      <c r="X22" s="148"/>
      <c r="Y22" s="148"/>
      <c r="Z22" s="148"/>
      <c r="AA22" s="144"/>
      <c r="AB22" s="232"/>
      <c r="AC22" s="232"/>
      <c r="AD22" s="148"/>
      <c r="AE22" s="148"/>
      <c r="AF22" s="148"/>
      <c r="AG22" s="299"/>
      <c r="AH22" s="299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232">
        <v>2005</v>
      </c>
      <c r="AW22" s="148"/>
      <c r="AX22" s="148"/>
      <c r="AY22" s="148"/>
      <c r="AZ22" s="148"/>
      <c r="BA22" s="148"/>
      <c r="BB22" s="148"/>
      <c r="BC22" s="144"/>
      <c r="BD22" s="144"/>
      <c r="BE22" s="170"/>
    </row>
    <row r="23" spans="1:58" ht="25.7" hidden="1" customHeight="1" x14ac:dyDescent="0.15">
      <c r="A23" s="245">
        <v>5</v>
      </c>
      <c r="B23" s="147"/>
      <c r="C23" s="232" t="s">
        <v>8564</v>
      </c>
      <c r="D23" s="232" t="s">
        <v>9045</v>
      </c>
      <c r="E23" s="232" t="s">
        <v>8564</v>
      </c>
      <c r="F23" s="232"/>
      <c r="G23" s="232" t="s">
        <v>8564</v>
      </c>
      <c r="H23" s="148"/>
      <c r="I23" s="148"/>
      <c r="J23" s="144">
        <v>1005</v>
      </c>
      <c r="K23" s="144"/>
      <c r="L23" s="138">
        <v>1005</v>
      </c>
      <c r="M23" s="144"/>
      <c r="N23" s="144"/>
      <c r="O23" s="144"/>
      <c r="P23" s="144"/>
      <c r="Q23" s="144">
        <v>1000</v>
      </c>
      <c r="R23" s="144" t="s">
        <v>9039</v>
      </c>
      <c r="S23" s="144">
        <v>2</v>
      </c>
      <c r="T23" s="301" t="s">
        <v>687</v>
      </c>
      <c r="U23" s="148"/>
      <c r="V23" s="148"/>
      <c r="W23" s="148"/>
      <c r="X23" s="148"/>
      <c r="Y23" s="148"/>
      <c r="Z23" s="148"/>
      <c r="AA23" s="144"/>
      <c r="AB23" s="232"/>
      <c r="AC23" s="232"/>
      <c r="AD23" s="148"/>
      <c r="AE23" s="148"/>
      <c r="AF23" s="148"/>
      <c r="AG23" s="299"/>
      <c r="AH23" s="299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232">
        <v>2014</v>
      </c>
      <c r="AW23" s="148"/>
      <c r="AX23" s="148"/>
      <c r="AY23" s="148"/>
      <c r="AZ23" s="148"/>
      <c r="BA23" s="148"/>
      <c r="BB23" s="148"/>
      <c r="BC23" s="144">
        <v>600</v>
      </c>
      <c r="BD23" s="144"/>
      <c r="BE23" s="170"/>
    </row>
    <row r="24" spans="1:58" ht="25.7" hidden="1" customHeight="1" x14ac:dyDescent="0.15">
      <c r="A24" s="245"/>
      <c r="B24" s="147"/>
      <c r="C24" s="232" t="s">
        <v>8564</v>
      </c>
      <c r="D24" s="232" t="s">
        <v>9046</v>
      </c>
      <c r="E24" s="232" t="s">
        <v>8564</v>
      </c>
      <c r="F24" s="232"/>
      <c r="G24" s="232" t="s">
        <v>8564</v>
      </c>
      <c r="H24" s="148"/>
      <c r="I24" s="148"/>
      <c r="J24" s="144">
        <v>600</v>
      </c>
      <c r="K24" s="144"/>
      <c r="L24" s="138">
        <v>600</v>
      </c>
      <c r="M24" s="144"/>
      <c r="N24" s="144"/>
      <c r="O24" s="144"/>
      <c r="P24" s="144"/>
      <c r="Q24" s="144">
        <v>600</v>
      </c>
      <c r="R24" s="144" t="s">
        <v>16722</v>
      </c>
      <c r="S24" s="144"/>
      <c r="T24" s="301" t="s">
        <v>687</v>
      </c>
      <c r="U24" s="148"/>
      <c r="V24" s="148"/>
      <c r="W24" s="148"/>
      <c r="X24" s="148"/>
      <c r="Y24" s="148"/>
      <c r="Z24" s="148"/>
      <c r="AA24" s="144"/>
      <c r="AB24" s="232"/>
      <c r="AC24" s="232"/>
      <c r="AD24" s="148"/>
      <c r="AE24" s="148"/>
      <c r="AF24" s="148"/>
      <c r="AG24" s="299"/>
      <c r="AH24" s="299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232">
        <v>2017</v>
      </c>
      <c r="AW24" s="148"/>
      <c r="AX24" s="148"/>
      <c r="AY24" s="148"/>
      <c r="AZ24" s="148"/>
      <c r="BA24" s="148"/>
      <c r="BB24" s="148"/>
      <c r="BC24" s="144"/>
      <c r="BD24" s="144"/>
      <c r="BE24" s="170"/>
    </row>
    <row r="25" spans="1:58" ht="25.7" hidden="1" customHeight="1" x14ac:dyDescent="0.15">
      <c r="A25" s="245"/>
      <c r="B25" s="147"/>
      <c r="C25" s="232" t="s">
        <v>8634</v>
      </c>
      <c r="D25" s="232" t="s">
        <v>16594</v>
      </c>
      <c r="E25" s="232" t="s">
        <v>8634</v>
      </c>
      <c r="F25" s="232"/>
      <c r="G25" s="232" t="s">
        <v>8634</v>
      </c>
      <c r="H25" s="148"/>
      <c r="I25" s="148"/>
      <c r="J25" s="144">
        <v>900</v>
      </c>
      <c r="K25" s="144"/>
      <c r="L25" s="138">
        <v>900</v>
      </c>
      <c r="M25" s="144"/>
      <c r="N25" s="144"/>
      <c r="O25" s="144"/>
      <c r="P25" s="144"/>
      <c r="Q25" s="144">
        <v>900</v>
      </c>
      <c r="R25" s="144" t="s">
        <v>16595</v>
      </c>
      <c r="S25" s="144">
        <v>3</v>
      </c>
      <c r="T25" s="301" t="s">
        <v>687</v>
      </c>
      <c r="U25" s="148"/>
      <c r="V25" s="148"/>
      <c r="W25" s="148"/>
      <c r="X25" s="148"/>
      <c r="Y25" s="148"/>
      <c r="Z25" s="148"/>
      <c r="AA25" s="144"/>
      <c r="AB25" s="232"/>
      <c r="AC25" s="232"/>
      <c r="AD25" s="148"/>
      <c r="AE25" s="148"/>
      <c r="AF25" s="148"/>
      <c r="AG25" s="299"/>
      <c r="AH25" s="299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232">
        <v>2011</v>
      </c>
      <c r="AW25" s="148"/>
      <c r="AX25" s="148"/>
      <c r="AY25" s="148"/>
      <c r="AZ25" s="148"/>
      <c r="BA25" s="148"/>
      <c r="BB25" s="148"/>
      <c r="BC25" s="144"/>
      <c r="BD25" s="144"/>
      <c r="BE25" s="170"/>
    </row>
    <row r="26" spans="1:58" ht="25.7" hidden="1" customHeight="1" x14ac:dyDescent="0.15">
      <c r="A26" s="245"/>
      <c r="B26" s="147"/>
      <c r="C26" s="232" t="s">
        <v>16596</v>
      </c>
      <c r="D26" s="232" t="s">
        <v>16597</v>
      </c>
      <c r="E26" s="232" t="s">
        <v>16598</v>
      </c>
      <c r="F26" s="232"/>
      <c r="G26" s="232" t="s">
        <v>16596</v>
      </c>
      <c r="H26" s="148"/>
      <c r="I26" s="148"/>
      <c r="J26" s="144">
        <v>180</v>
      </c>
      <c r="K26" s="144"/>
      <c r="L26" s="138">
        <v>180</v>
      </c>
      <c r="M26" s="144"/>
      <c r="N26" s="144"/>
      <c r="O26" s="144"/>
      <c r="P26" s="144"/>
      <c r="Q26" s="144">
        <v>180</v>
      </c>
      <c r="R26" s="144" t="s">
        <v>16599</v>
      </c>
      <c r="S26" s="144">
        <v>1</v>
      </c>
      <c r="T26" s="301" t="s">
        <v>16600</v>
      </c>
      <c r="U26" s="148"/>
      <c r="V26" s="148"/>
      <c r="W26" s="148"/>
      <c r="X26" s="148"/>
      <c r="Y26" s="148"/>
      <c r="Z26" s="148"/>
      <c r="AA26" s="144"/>
      <c r="AB26" s="232"/>
      <c r="AC26" s="232"/>
      <c r="AD26" s="148"/>
      <c r="AE26" s="148"/>
      <c r="AF26" s="148"/>
      <c r="AG26" s="299"/>
      <c r="AH26" s="299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232">
        <v>2012</v>
      </c>
      <c r="AW26" s="148"/>
      <c r="AX26" s="148"/>
      <c r="AY26" s="148"/>
      <c r="AZ26" s="148"/>
      <c r="BA26" s="148"/>
      <c r="BB26" s="148"/>
      <c r="BC26" s="144"/>
      <c r="BD26" s="144" t="s">
        <v>16726</v>
      </c>
      <c r="BE26" s="170"/>
    </row>
    <row r="27" spans="1:58" ht="25.7" hidden="1" customHeight="1" x14ac:dyDescent="0.15">
      <c r="A27" s="245"/>
      <c r="B27" s="147"/>
      <c r="C27" s="232" t="s">
        <v>312</v>
      </c>
      <c r="D27" s="232" t="s">
        <v>14490</v>
      </c>
      <c r="E27" s="232" t="s">
        <v>67</v>
      </c>
      <c r="F27" s="232"/>
      <c r="G27" s="419" t="s">
        <v>16691</v>
      </c>
      <c r="H27" s="148"/>
      <c r="I27" s="148"/>
      <c r="J27" s="144">
        <v>660</v>
      </c>
      <c r="K27" s="144"/>
      <c r="L27" s="138">
        <v>660</v>
      </c>
      <c r="M27" s="144"/>
      <c r="N27" s="144"/>
      <c r="O27" s="144"/>
      <c r="P27" s="144"/>
      <c r="Q27" s="144">
        <v>660</v>
      </c>
      <c r="R27" s="144" t="s">
        <v>14248</v>
      </c>
      <c r="S27" s="144">
        <v>2</v>
      </c>
      <c r="T27" s="301" t="s">
        <v>687</v>
      </c>
      <c r="U27" s="148"/>
      <c r="V27" s="148"/>
      <c r="W27" s="148"/>
      <c r="X27" s="148"/>
      <c r="Y27" s="148"/>
      <c r="Z27" s="148"/>
      <c r="AA27" s="144"/>
      <c r="AB27" s="232"/>
      <c r="AC27" s="232"/>
      <c r="AD27" s="148"/>
      <c r="AE27" s="148"/>
      <c r="AF27" s="148"/>
      <c r="AG27" s="299"/>
      <c r="AH27" s="299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232">
        <v>2009</v>
      </c>
      <c r="AW27" s="148"/>
      <c r="AX27" s="148"/>
      <c r="AY27" s="148"/>
      <c r="AZ27" s="148"/>
      <c r="BA27" s="148"/>
      <c r="BB27" s="148"/>
      <c r="BC27" s="144"/>
      <c r="BD27" s="144"/>
      <c r="BE27" s="170"/>
    </row>
    <row r="28" spans="1:58" ht="25.7" hidden="1" customHeight="1" x14ac:dyDescent="0.15">
      <c r="A28" s="204"/>
      <c r="B28" s="147"/>
      <c r="C28" s="232" t="s">
        <v>8641</v>
      </c>
      <c r="D28" s="232" t="s">
        <v>9047</v>
      </c>
      <c r="E28" s="232" t="s">
        <v>67</v>
      </c>
      <c r="F28" s="232"/>
      <c r="G28" s="232" t="s">
        <v>16706</v>
      </c>
      <c r="H28" s="148"/>
      <c r="I28" s="148"/>
      <c r="J28" s="144">
        <v>1190</v>
      </c>
      <c r="K28" s="144"/>
      <c r="L28" s="138">
        <v>1190</v>
      </c>
      <c r="M28" s="144"/>
      <c r="N28" s="144"/>
      <c r="O28" s="144"/>
      <c r="P28" s="144"/>
      <c r="Q28" s="144">
        <v>1190</v>
      </c>
      <c r="R28" s="144" t="s">
        <v>9048</v>
      </c>
      <c r="S28" s="144">
        <v>2</v>
      </c>
      <c r="T28" s="301" t="s">
        <v>687</v>
      </c>
      <c r="U28" s="148"/>
      <c r="V28" s="148"/>
      <c r="W28" s="148"/>
      <c r="X28" s="148"/>
      <c r="Y28" s="148"/>
      <c r="Z28" s="148"/>
      <c r="AA28" s="144"/>
      <c r="AB28" s="232"/>
      <c r="AC28" s="232"/>
      <c r="AD28" s="148"/>
      <c r="AE28" s="148"/>
      <c r="AF28" s="148"/>
      <c r="AG28" s="299"/>
      <c r="AH28" s="299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232">
        <v>2007</v>
      </c>
      <c r="AW28" s="148"/>
      <c r="AX28" s="148"/>
      <c r="AY28" s="148"/>
      <c r="AZ28" s="148"/>
      <c r="BA28" s="148"/>
      <c r="BB28" s="148"/>
      <c r="BC28" s="144"/>
      <c r="BD28" s="144"/>
      <c r="BE28" s="170"/>
    </row>
    <row r="29" spans="1:58" ht="25.7" hidden="1" customHeight="1" x14ac:dyDescent="0.15">
      <c r="A29" s="204"/>
      <c r="B29" s="140"/>
      <c r="C29" s="232" t="s">
        <v>8650</v>
      </c>
      <c r="D29" s="232" t="s">
        <v>9049</v>
      </c>
      <c r="E29" s="232" t="s">
        <v>8650</v>
      </c>
      <c r="F29" s="232"/>
      <c r="G29" s="232" t="s">
        <v>8650</v>
      </c>
      <c r="H29" s="148"/>
      <c r="I29" s="148"/>
      <c r="J29" s="144">
        <v>900</v>
      </c>
      <c r="K29" s="144"/>
      <c r="L29" s="138">
        <v>900</v>
      </c>
      <c r="M29" s="144"/>
      <c r="N29" s="144"/>
      <c r="O29" s="144"/>
      <c r="P29" s="144"/>
      <c r="Q29" s="144">
        <v>900</v>
      </c>
      <c r="R29" s="144" t="s">
        <v>9050</v>
      </c>
      <c r="S29" s="144">
        <v>3</v>
      </c>
      <c r="T29" s="301" t="s">
        <v>687</v>
      </c>
      <c r="U29" s="148"/>
      <c r="V29" s="148"/>
      <c r="W29" s="148"/>
      <c r="X29" s="148"/>
      <c r="Y29" s="148"/>
      <c r="Z29" s="148"/>
      <c r="AA29" s="144"/>
      <c r="AB29" s="232"/>
      <c r="AC29" s="232"/>
      <c r="AD29" s="148"/>
      <c r="AE29" s="148"/>
      <c r="AF29" s="148"/>
      <c r="AG29" s="299"/>
      <c r="AH29" s="299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232">
        <v>2005</v>
      </c>
      <c r="AW29" s="148"/>
      <c r="AX29" s="148"/>
      <c r="AY29" s="148"/>
      <c r="AZ29" s="148"/>
      <c r="BA29" s="148"/>
      <c r="BB29" s="148"/>
      <c r="BC29" s="144">
        <v>8527</v>
      </c>
      <c r="BD29" s="144"/>
      <c r="BE29" s="170"/>
    </row>
    <row r="30" spans="1:58" ht="25.7" hidden="1" customHeight="1" x14ac:dyDescent="0.15">
      <c r="A30" s="245"/>
      <c r="B30" s="147"/>
      <c r="C30" s="232" t="s">
        <v>623</v>
      </c>
      <c r="D30" s="232" t="s">
        <v>14250</v>
      </c>
      <c r="E30" s="232" t="s">
        <v>67</v>
      </c>
      <c r="F30" s="232"/>
      <c r="G30" s="419" t="s">
        <v>16691</v>
      </c>
      <c r="H30" s="148"/>
      <c r="I30" s="148"/>
      <c r="J30" s="144">
        <v>414</v>
      </c>
      <c r="K30" s="144"/>
      <c r="L30" s="138">
        <v>414</v>
      </c>
      <c r="M30" s="144"/>
      <c r="N30" s="144"/>
      <c r="O30" s="144"/>
      <c r="P30" s="144"/>
      <c r="Q30" s="144">
        <v>414</v>
      </c>
      <c r="R30" s="144" t="s">
        <v>5498</v>
      </c>
      <c r="S30" s="144">
        <v>1</v>
      </c>
      <c r="T30" s="301" t="s">
        <v>14251</v>
      </c>
      <c r="U30" s="148"/>
      <c r="V30" s="148"/>
      <c r="W30" s="148"/>
      <c r="X30" s="148"/>
      <c r="Y30" s="148"/>
      <c r="Z30" s="148"/>
      <c r="AA30" s="144"/>
      <c r="AB30" s="232"/>
      <c r="AC30" s="232"/>
      <c r="AD30" s="148"/>
      <c r="AE30" s="148"/>
      <c r="AF30" s="148"/>
      <c r="AG30" s="299"/>
      <c r="AH30" s="299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232">
        <v>2004</v>
      </c>
      <c r="AW30" s="148"/>
      <c r="AX30" s="148"/>
      <c r="AY30" s="148"/>
      <c r="AZ30" s="148"/>
      <c r="BA30" s="148"/>
      <c r="BB30" s="148"/>
      <c r="BC30" s="144"/>
      <c r="BD30" s="144"/>
      <c r="BE30" s="170"/>
    </row>
    <row r="31" spans="1:58" ht="25.7" hidden="1" customHeight="1" x14ac:dyDescent="0.15">
      <c r="A31" s="245"/>
      <c r="B31" s="147"/>
      <c r="C31" s="1592" t="s">
        <v>973</v>
      </c>
      <c r="D31" s="1592" t="s">
        <v>16612</v>
      </c>
      <c r="E31" s="1592" t="s">
        <v>16613</v>
      </c>
      <c r="F31" s="1592"/>
      <c r="G31" s="1592" t="s">
        <v>16614</v>
      </c>
      <c r="H31" s="1593"/>
      <c r="I31" s="1593"/>
      <c r="J31" s="1594">
        <v>374</v>
      </c>
      <c r="K31" s="1594"/>
      <c r="L31" s="138"/>
      <c r="M31" s="1594"/>
      <c r="N31" s="1594"/>
      <c r="O31" s="1594"/>
      <c r="P31" s="1594"/>
      <c r="Q31" s="1594"/>
      <c r="R31" s="1594"/>
      <c r="S31" s="1594">
        <v>1</v>
      </c>
      <c r="T31" s="1594" t="s">
        <v>687</v>
      </c>
      <c r="U31" s="1593"/>
      <c r="V31" s="1593"/>
      <c r="W31" s="1593"/>
      <c r="X31" s="1593"/>
      <c r="Y31" s="1593"/>
      <c r="Z31" s="1593"/>
      <c r="AA31" s="1594"/>
      <c r="AB31" s="1592"/>
      <c r="AC31" s="1592"/>
      <c r="AD31" s="1593"/>
      <c r="AE31" s="1593"/>
      <c r="AF31" s="1593"/>
      <c r="AG31" s="1592"/>
      <c r="AH31" s="1592"/>
      <c r="AI31" s="1593"/>
      <c r="AJ31" s="1593"/>
      <c r="AK31" s="1593"/>
      <c r="AL31" s="1593"/>
      <c r="AM31" s="1593"/>
      <c r="AN31" s="1593"/>
      <c r="AO31" s="1593"/>
      <c r="AP31" s="1593"/>
      <c r="AQ31" s="1593"/>
      <c r="AR31" s="1593"/>
      <c r="AS31" s="1593"/>
      <c r="AT31" s="1593"/>
      <c r="AU31" s="1593"/>
      <c r="AV31" s="1592">
        <v>2016</v>
      </c>
      <c r="AW31" s="1593"/>
      <c r="AX31" s="1593"/>
      <c r="AY31" s="1593"/>
      <c r="AZ31" s="1593"/>
      <c r="BA31" s="1593"/>
      <c r="BB31" s="1593"/>
      <c r="BC31" s="1594"/>
      <c r="BD31" s="1594" t="s">
        <v>16708</v>
      </c>
      <c r="BE31" s="170"/>
    </row>
    <row r="32" spans="1:58" ht="25.7" hidden="1" customHeight="1" x14ac:dyDescent="0.15">
      <c r="A32" s="204"/>
      <c r="B32" s="141"/>
      <c r="C32" s="232" t="s">
        <v>973</v>
      </c>
      <c r="D32" s="232" t="s">
        <v>14491</v>
      </c>
      <c r="E32" s="232" t="s">
        <v>67</v>
      </c>
      <c r="F32" s="232"/>
      <c r="G32" s="419" t="s">
        <v>16691</v>
      </c>
      <c r="H32" s="148"/>
      <c r="I32" s="148"/>
      <c r="J32" s="144">
        <v>600</v>
      </c>
      <c r="K32" s="144"/>
      <c r="L32" s="138">
        <v>600</v>
      </c>
      <c r="M32" s="144"/>
      <c r="N32" s="144"/>
      <c r="O32" s="144"/>
      <c r="P32" s="144"/>
      <c r="Q32" s="144">
        <v>600</v>
      </c>
      <c r="R32" s="144" t="s">
        <v>14248</v>
      </c>
      <c r="S32" s="144">
        <v>2</v>
      </c>
      <c r="T32" s="301" t="s">
        <v>687</v>
      </c>
      <c r="U32" s="148"/>
      <c r="V32" s="148"/>
      <c r="W32" s="148"/>
      <c r="X32" s="148"/>
      <c r="Y32" s="148"/>
      <c r="Z32" s="148"/>
      <c r="AA32" s="144"/>
      <c r="AB32" s="232"/>
      <c r="AC32" s="232"/>
      <c r="AD32" s="148"/>
      <c r="AE32" s="148"/>
      <c r="AF32" s="148"/>
      <c r="AG32" s="299"/>
      <c r="AH32" s="299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232">
        <v>2005</v>
      </c>
      <c r="AW32" s="148"/>
      <c r="AX32" s="148"/>
      <c r="AY32" s="148"/>
      <c r="AZ32" s="148"/>
      <c r="BA32" s="148"/>
      <c r="BB32" s="148"/>
      <c r="BC32" s="144"/>
      <c r="BD32" s="144"/>
      <c r="BE32" s="170"/>
    </row>
    <row r="33" spans="1:57" s="560" customFormat="1" ht="25.7" hidden="1" customHeight="1" x14ac:dyDescent="0.15">
      <c r="A33" s="1129">
        <v>9</v>
      </c>
      <c r="B33" s="592" t="s">
        <v>1973</v>
      </c>
      <c r="C33" s="231" t="s">
        <v>663</v>
      </c>
      <c r="D33" s="545">
        <f>COUNTA(D34:D47)</f>
        <v>14</v>
      </c>
      <c r="E33" s="231"/>
      <c r="F33" s="231"/>
      <c r="G33" s="231"/>
      <c r="H33" s="240"/>
      <c r="I33" s="240"/>
      <c r="J33" s="241">
        <f t="shared" ref="J33:O33" si="1">SUM(J34:J47)</f>
        <v>16039</v>
      </c>
      <c r="K33" s="241">
        <f t="shared" si="1"/>
        <v>2334.54</v>
      </c>
      <c r="L33" s="248">
        <f>SUM(L34:L47)</f>
        <v>3016</v>
      </c>
      <c r="M33" s="241">
        <f t="shared" si="1"/>
        <v>0</v>
      </c>
      <c r="N33" s="241">
        <f t="shared" si="1"/>
        <v>1897</v>
      </c>
      <c r="O33" s="241">
        <f t="shared" si="1"/>
        <v>1897</v>
      </c>
      <c r="P33" s="241"/>
      <c r="Q33" s="241"/>
      <c r="R33" s="241"/>
      <c r="S33" s="241">
        <f>SUM(S34:S47)</f>
        <v>26</v>
      </c>
      <c r="T33" s="248"/>
      <c r="U33" s="240"/>
      <c r="V33" s="240"/>
      <c r="W33" s="240"/>
      <c r="X33" s="240"/>
      <c r="Y33" s="240"/>
      <c r="Z33" s="240"/>
      <c r="AA33" s="241"/>
      <c r="AB33" s="231"/>
      <c r="AC33" s="231"/>
      <c r="AD33" s="240"/>
      <c r="AE33" s="240"/>
      <c r="AF33" s="240"/>
      <c r="AG33" s="236"/>
      <c r="AH33" s="236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31"/>
      <c r="AW33" s="240"/>
      <c r="AX33" s="240"/>
      <c r="AY33" s="240"/>
      <c r="AZ33" s="240"/>
      <c r="BA33" s="240"/>
      <c r="BB33" s="240"/>
      <c r="BC33" s="241"/>
      <c r="BD33" s="241"/>
      <c r="BE33" s="1160"/>
    </row>
    <row r="34" spans="1:57" ht="25.7" hidden="1" customHeight="1" x14ac:dyDescent="0.15">
      <c r="A34" s="205"/>
      <c r="B34" s="147"/>
      <c r="C34" s="232" t="s">
        <v>801</v>
      </c>
      <c r="D34" s="149" t="s">
        <v>16730</v>
      </c>
      <c r="E34" s="232" t="s">
        <v>801</v>
      </c>
      <c r="F34" s="232"/>
      <c r="G34" s="232" t="s">
        <v>801</v>
      </c>
      <c r="H34" s="148"/>
      <c r="I34" s="148"/>
      <c r="J34" s="144">
        <v>1913</v>
      </c>
      <c r="K34" s="144">
        <v>722</v>
      </c>
      <c r="L34" s="138">
        <v>635</v>
      </c>
      <c r="M34" s="144"/>
      <c r="N34" s="144"/>
      <c r="O34" s="144"/>
      <c r="P34" s="144"/>
      <c r="Q34" s="144">
        <v>635</v>
      </c>
      <c r="R34" s="294" t="s">
        <v>9217</v>
      </c>
      <c r="S34" s="144">
        <v>3</v>
      </c>
      <c r="T34" s="138" t="s">
        <v>316</v>
      </c>
      <c r="U34" s="148"/>
      <c r="V34" s="148"/>
      <c r="W34" s="148"/>
      <c r="X34" s="148"/>
      <c r="Y34" s="148"/>
      <c r="Z34" s="148"/>
      <c r="AA34" s="144"/>
      <c r="AB34" s="232"/>
      <c r="AC34" s="232"/>
      <c r="AD34" s="148"/>
      <c r="AE34" s="148"/>
      <c r="AF34" s="148"/>
      <c r="AG34" s="136"/>
      <c r="AH34" s="136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232">
        <v>2008</v>
      </c>
      <c r="AW34" s="148"/>
      <c r="AX34" s="148"/>
      <c r="AY34" s="148"/>
      <c r="AZ34" s="148"/>
      <c r="BA34" s="148"/>
      <c r="BB34" s="148"/>
      <c r="BC34" s="144" t="s">
        <v>1007</v>
      </c>
      <c r="BD34" s="144" t="s">
        <v>16731</v>
      </c>
      <c r="BE34" s="170"/>
    </row>
    <row r="35" spans="1:57" ht="25.7" hidden="1" customHeight="1" x14ac:dyDescent="0.15">
      <c r="A35" s="205"/>
      <c r="B35" s="147"/>
      <c r="C35" s="232" t="s">
        <v>1321</v>
      </c>
      <c r="D35" s="149" t="s">
        <v>2003</v>
      </c>
      <c r="E35" s="232" t="s">
        <v>1321</v>
      </c>
      <c r="F35" s="232"/>
      <c r="G35" s="232" t="s">
        <v>1321</v>
      </c>
      <c r="H35" s="148"/>
      <c r="I35" s="148"/>
      <c r="J35" s="144">
        <v>760</v>
      </c>
      <c r="K35" s="144">
        <v>463.54</v>
      </c>
      <c r="L35" s="138">
        <v>528</v>
      </c>
      <c r="M35" s="144"/>
      <c r="N35" s="144"/>
      <c r="O35" s="144"/>
      <c r="P35" s="144">
        <v>528</v>
      </c>
      <c r="Q35" s="144">
        <v>528</v>
      </c>
      <c r="R35" s="144" t="s">
        <v>2004</v>
      </c>
      <c r="S35" s="144">
        <v>2</v>
      </c>
      <c r="T35" s="138" t="s">
        <v>316</v>
      </c>
      <c r="U35" s="148"/>
      <c r="V35" s="148"/>
      <c r="W35" s="148"/>
      <c r="X35" s="148"/>
      <c r="Y35" s="148"/>
      <c r="Z35" s="148"/>
      <c r="AA35" s="144"/>
      <c r="AB35" s="232"/>
      <c r="AC35" s="232"/>
      <c r="AD35" s="148"/>
      <c r="AE35" s="148"/>
      <c r="AF35" s="148"/>
      <c r="AG35" s="136"/>
      <c r="AH35" s="136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232">
        <v>1996</v>
      </c>
      <c r="AW35" s="148"/>
      <c r="AX35" s="148"/>
      <c r="AY35" s="148"/>
      <c r="AZ35" s="148"/>
      <c r="BA35" s="148"/>
      <c r="BB35" s="148"/>
      <c r="BC35" s="144"/>
      <c r="BD35" s="144" t="s">
        <v>16731</v>
      </c>
      <c r="BE35" s="170"/>
    </row>
    <row r="36" spans="1:57" ht="25.7" hidden="1" customHeight="1" x14ac:dyDescent="0.15">
      <c r="A36" s="205"/>
      <c r="B36" s="147"/>
      <c r="C36" s="232" t="s">
        <v>1321</v>
      </c>
      <c r="D36" s="149" t="s">
        <v>11790</v>
      </c>
      <c r="E36" s="148" t="s">
        <v>1321</v>
      </c>
      <c r="F36" s="148" t="s">
        <v>11789</v>
      </c>
      <c r="G36" s="148" t="s">
        <v>1321</v>
      </c>
      <c r="H36" s="148">
        <v>2068</v>
      </c>
      <c r="I36" s="148">
        <v>3881</v>
      </c>
      <c r="J36" s="144">
        <v>412</v>
      </c>
      <c r="K36" s="144">
        <v>300</v>
      </c>
      <c r="L36" s="138">
        <v>300</v>
      </c>
      <c r="M36" s="144"/>
      <c r="N36" s="144">
        <v>1897</v>
      </c>
      <c r="O36" s="144">
        <v>1897</v>
      </c>
      <c r="P36" s="144">
        <v>300</v>
      </c>
      <c r="Q36" s="144">
        <v>300</v>
      </c>
      <c r="R36" s="144" t="s">
        <v>1896</v>
      </c>
      <c r="S36" s="144">
        <v>1</v>
      </c>
      <c r="T36" s="144" t="s">
        <v>316</v>
      </c>
      <c r="U36" s="148" t="s">
        <v>1325</v>
      </c>
      <c r="V36" s="148">
        <v>2006</v>
      </c>
      <c r="W36" s="148" t="s">
        <v>1326</v>
      </c>
      <c r="X36" s="148"/>
      <c r="Y36" s="148"/>
      <c r="Z36" s="148"/>
      <c r="AA36" s="144"/>
      <c r="AB36" s="232">
        <v>2006</v>
      </c>
      <c r="AC36" s="232" t="s">
        <v>1326</v>
      </c>
      <c r="AD36" s="148"/>
      <c r="AE36" s="148"/>
      <c r="AF36" s="148"/>
      <c r="AG36" s="136"/>
      <c r="AH36" s="136">
        <v>2018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232">
        <v>2018</v>
      </c>
      <c r="AW36" s="148"/>
      <c r="AX36" s="148"/>
      <c r="AY36" s="148"/>
      <c r="AZ36" s="148"/>
      <c r="BA36" s="148"/>
      <c r="BB36" s="148"/>
      <c r="BC36" s="144"/>
      <c r="BD36" s="144" t="s">
        <v>16732</v>
      </c>
      <c r="BE36" s="170"/>
    </row>
    <row r="37" spans="1:57" ht="25.7" hidden="1" customHeight="1" x14ac:dyDescent="0.15">
      <c r="A37" s="205"/>
      <c r="B37" s="147"/>
      <c r="C37" s="232" t="s">
        <v>818</v>
      </c>
      <c r="D37" s="149" t="s">
        <v>16733</v>
      </c>
      <c r="E37" s="148" t="s">
        <v>818</v>
      </c>
      <c r="F37" s="148"/>
      <c r="G37" s="148" t="s">
        <v>818</v>
      </c>
      <c r="H37" s="148"/>
      <c r="I37" s="148"/>
      <c r="J37" s="144">
        <v>6915</v>
      </c>
      <c r="K37" s="144"/>
      <c r="L37" s="138"/>
      <c r="M37" s="144"/>
      <c r="N37" s="144"/>
      <c r="O37" s="144"/>
      <c r="P37" s="144">
        <v>852</v>
      </c>
      <c r="Q37" s="144">
        <v>852</v>
      </c>
      <c r="R37" s="144" t="s">
        <v>16734</v>
      </c>
      <c r="S37" s="144">
        <v>2</v>
      </c>
      <c r="T37" s="144" t="s">
        <v>316</v>
      </c>
      <c r="U37" s="148"/>
      <c r="V37" s="148"/>
      <c r="W37" s="148"/>
      <c r="X37" s="148"/>
      <c r="Y37" s="148"/>
      <c r="Z37" s="148"/>
      <c r="AA37" s="144"/>
      <c r="AB37" s="232"/>
      <c r="AC37" s="232"/>
      <c r="AD37" s="148"/>
      <c r="AE37" s="148"/>
      <c r="AF37" s="148"/>
      <c r="AG37" s="136"/>
      <c r="AH37" s="136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232">
        <v>2006</v>
      </c>
      <c r="AW37" s="148"/>
      <c r="AX37" s="148"/>
      <c r="AY37" s="148"/>
      <c r="AZ37" s="148"/>
      <c r="BA37" s="148"/>
      <c r="BB37" s="148"/>
      <c r="BC37" s="144"/>
      <c r="BD37" s="144" t="s">
        <v>16732</v>
      </c>
      <c r="BE37" s="170"/>
    </row>
    <row r="38" spans="1:57" ht="25.7" hidden="1" customHeight="1" x14ac:dyDescent="0.15">
      <c r="A38" s="205"/>
      <c r="B38" s="147"/>
      <c r="C38" s="232" t="s">
        <v>797</v>
      </c>
      <c r="D38" s="149" t="s">
        <v>1368</v>
      </c>
      <c r="E38" s="232" t="s">
        <v>637</v>
      </c>
      <c r="F38" s="232"/>
      <c r="G38" s="232" t="s">
        <v>797</v>
      </c>
      <c r="H38" s="148"/>
      <c r="I38" s="148"/>
      <c r="J38" s="144">
        <v>2000</v>
      </c>
      <c r="K38" s="144"/>
      <c r="L38" s="138"/>
      <c r="M38" s="144"/>
      <c r="N38" s="144"/>
      <c r="O38" s="144"/>
      <c r="P38" s="144"/>
      <c r="Q38" s="144">
        <v>1428</v>
      </c>
      <c r="R38" s="294" t="s">
        <v>1369</v>
      </c>
      <c r="S38" s="144">
        <v>4</v>
      </c>
      <c r="T38" s="138" t="s">
        <v>316</v>
      </c>
      <c r="U38" s="148"/>
      <c r="V38" s="148"/>
      <c r="W38" s="148"/>
      <c r="X38" s="148"/>
      <c r="Y38" s="148"/>
      <c r="Z38" s="148"/>
      <c r="AA38" s="144"/>
      <c r="AB38" s="232"/>
      <c r="AC38" s="232"/>
      <c r="AD38" s="148"/>
      <c r="AE38" s="148"/>
      <c r="AF38" s="148"/>
      <c r="AG38" s="136"/>
      <c r="AH38" s="136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232">
        <v>1997</v>
      </c>
      <c r="AW38" s="148"/>
      <c r="AX38" s="148"/>
      <c r="AY38" s="148"/>
      <c r="AZ38" s="148"/>
      <c r="BA38" s="148"/>
      <c r="BB38" s="148"/>
      <c r="BC38" s="144"/>
      <c r="BD38" s="144" t="s">
        <v>16732</v>
      </c>
      <c r="BE38" s="170"/>
    </row>
    <row r="39" spans="1:57" ht="25.7" hidden="1" customHeight="1" x14ac:dyDescent="0.15">
      <c r="A39" s="205"/>
      <c r="B39" s="147"/>
      <c r="C39" s="232" t="s">
        <v>841</v>
      </c>
      <c r="D39" s="149" t="s">
        <v>1370</v>
      </c>
      <c r="E39" s="232" t="s">
        <v>1371</v>
      </c>
      <c r="F39" s="232"/>
      <c r="G39" s="232" t="s">
        <v>841</v>
      </c>
      <c r="H39" s="148"/>
      <c r="I39" s="148"/>
      <c r="J39" s="144">
        <v>1176</v>
      </c>
      <c r="K39" s="144"/>
      <c r="L39" s="138"/>
      <c r="M39" s="144"/>
      <c r="N39" s="144"/>
      <c r="O39" s="144"/>
      <c r="P39" s="144"/>
      <c r="Q39" s="144">
        <v>1070</v>
      </c>
      <c r="R39" s="294" t="s">
        <v>1372</v>
      </c>
      <c r="S39" s="144">
        <v>2</v>
      </c>
      <c r="T39" s="138" t="s">
        <v>316</v>
      </c>
      <c r="U39" s="148"/>
      <c r="V39" s="148"/>
      <c r="W39" s="148"/>
      <c r="X39" s="148"/>
      <c r="Y39" s="148"/>
      <c r="Z39" s="148"/>
      <c r="AA39" s="144" t="s">
        <v>1373</v>
      </c>
      <c r="AB39" s="232"/>
      <c r="AC39" s="232"/>
      <c r="AD39" s="148"/>
      <c r="AE39" s="148"/>
      <c r="AF39" s="148"/>
      <c r="AG39" s="136"/>
      <c r="AH39" s="136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232">
        <v>2003</v>
      </c>
      <c r="AW39" s="148"/>
      <c r="AX39" s="148"/>
      <c r="AY39" s="148"/>
      <c r="AZ39" s="148"/>
      <c r="BA39" s="148"/>
      <c r="BB39" s="148"/>
      <c r="BC39" s="144">
        <v>76</v>
      </c>
      <c r="BD39" s="144" t="s">
        <v>16732</v>
      </c>
      <c r="BE39" s="170"/>
    </row>
    <row r="40" spans="1:57" ht="25.7" hidden="1" customHeight="1" x14ac:dyDescent="0.15">
      <c r="A40" s="205"/>
      <c r="B40" s="147"/>
      <c r="C40" s="232" t="s">
        <v>807</v>
      </c>
      <c r="D40" s="149" t="s">
        <v>16735</v>
      </c>
      <c r="E40" s="232" t="s">
        <v>807</v>
      </c>
      <c r="F40" s="232"/>
      <c r="G40" s="232" t="s">
        <v>807</v>
      </c>
      <c r="H40" s="148"/>
      <c r="I40" s="148"/>
      <c r="J40" s="144"/>
      <c r="K40" s="144"/>
      <c r="L40" s="138"/>
      <c r="M40" s="144"/>
      <c r="N40" s="144"/>
      <c r="O40" s="144"/>
      <c r="P40" s="144"/>
      <c r="Q40" s="144">
        <v>300</v>
      </c>
      <c r="R40" s="144" t="s">
        <v>1896</v>
      </c>
      <c r="S40" s="144">
        <v>1</v>
      </c>
      <c r="T40" s="144" t="s">
        <v>316</v>
      </c>
      <c r="U40" s="148"/>
      <c r="V40" s="148"/>
      <c r="W40" s="148"/>
      <c r="X40" s="148"/>
      <c r="Y40" s="148"/>
      <c r="Z40" s="148"/>
      <c r="AA40" s="144"/>
      <c r="AB40" s="232"/>
      <c r="AC40" s="232"/>
      <c r="AD40" s="148"/>
      <c r="AE40" s="148"/>
      <c r="AF40" s="148"/>
      <c r="AG40" s="136"/>
      <c r="AH40" s="136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232"/>
      <c r="AW40" s="148"/>
      <c r="AX40" s="148"/>
      <c r="AY40" s="148"/>
      <c r="AZ40" s="148"/>
      <c r="BA40" s="148"/>
      <c r="BB40" s="148"/>
      <c r="BC40" s="144"/>
      <c r="BD40" s="144" t="s">
        <v>16736</v>
      </c>
      <c r="BE40" s="170"/>
    </row>
    <row r="41" spans="1:57" ht="25.7" hidden="1" customHeight="1" x14ac:dyDescent="0.15">
      <c r="A41" s="205"/>
      <c r="B41" s="147"/>
      <c r="C41" s="232" t="s">
        <v>794</v>
      </c>
      <c r="D41" s="149" t="s">
        <v>16737</v>
      </c>
      <c r="E41" s="148" t="s">
        <v>794</v>
      </c>
      <c r="F41" s="148"/>
      <c r="G41" s="148" t="s">
        <v>794</v>
      </c>
      <c r="H41" s="148"/>
      <c r="I41" s="148"/>
      <c r="J41" s="144"/>
      <c r="K41" s="144"/>
      <c r="L41" s="138"/>
      <c r="M41" s="144"/>
      <c r="N41" s="144"/>
      <c r="O41" s="144"/>
      <c r="P41" s="144"/>
      <c r="Q41" s="144">
        <v>300</v>
      </c>
      <c r="R41" s="144" t="s">
        <v>1896</v>
      </c>
      <c r="S41" s="144">
        <v>1</v>
      </c>
      <c r="T41" s="144" t="s">
        <v>316</v>
      </c>
      <c r="U41" s="148"/>
      <c r="V41" s="148"/>
      <c r="W41" s="148"/>
      <c r="X41" s="148"/>
      <c r="Y41" s="148"/>
      <c r="Z41" s="148"/>
      <c r="AA41" s="144"/>
      <c r="AB41" s="232"/>
      <c r="AC41" s="232"/>
      <c r="AD41" s="148"/>
      <c r="AE41" s="148"/>
      <c r="AF41" s="148"/>
      <c r="AG41" s="136"/>
      <c r="AH41" s="136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232"/>
      <c r="AW41" s="148"/>
      <c r="AX41" s="148"/>
      <c r="AY41" s="148"/>
      <c r="AZ41" s="148"/>
      <c r="BA41" s="148"/>
      <c r="BB41" s="148"/>
      <c r="BC41" s="144"/>
      <c r="BD41" s="144" t="s">
        <v>16736</v>
      </c>
      <c r="BE41" s="170"/>
    </row>
    <row r="42" spans="1:57" ht="25.7" hidden="1" customHeight="1" x14ac:dyDescent="0.15">
      <c r="A42" s="205"/>
      <c r="B42" s="147"/>
      <c r="C42" s="232" t="s">
        <v>794</v>
      </c>
      <c r="D42" s="149" t="s">
        <v>16738</v>
      </c>
      <c r="E42" s="148" t="s">
        <v>794</v>
      </c>
      <c r="F42" s="148"/>
      <c r="G42" s="148" t="s">
        <v>794</v>
      </c>
      <c r="H42" s="148"/>
      <c r="I42" s="148"/>
      <c r="J42" s="144"/>
      <c r="K42" s="144"/>
      <c r="L42" s="138"/>
      <c r="M42" s="144"/>
      <c r="N42" s="144"/>
      <c r="O42" s="144"/>
      <c r="P42" s="144"/>
      <c r="Q42" s="144">
        <v>300</v>
      </c>
      <c r="R42" s="144" t="s">
        <v>1896</v>
      </c>
      <c r="S42" s="144">
        <v>4</v>
      </c>
      <c r="T42" s="144" t="s">
        <v>316</v>
      </c>
      <c r="U42" s="148"/>
      <c r="V42" s="148"/>
      <c r="W42" s="148"/>
      <c r="X42" s="148"/>
      <c r="Y42" s="148"/>
      <c r="Z42" s="148"/>
      <c r="AA42" s="144"/>
      <c r="AB42" s="232"/>
      <c r="AC42" s="232"/>
      <c r="AD42" s="148"/>
      <c r="AE42" s="148"/>
      <c r="AF42" s="148"/>
      <c r="AG42" s="136"/>
      <c r="AH42" s="136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232"/>
      <c r="AW42" s="148"/>
      <c r="AX42" s="148"/>
      <c r="AY42" s="148"/>
      <c r="AZ42" s="148"/>
      <c r="BA42" s="148"/>
      <c r="BB42" s="148"/>
      <c r="BC42" s="144"/>
      <c r="BD42" s="144" t="s">
        <v>16739</v>
      </c>
      <c r="BE42" s="170"/>
    </row>
    <row r="43" spans="1:57" ht="25.7" hidden="1" customHeight="1" x14ac:dyDescent="0.15">
      <c r="A43" s="205"/>
      <c r="B43" s="147"/>
      <c r="C43" s="232" t="s">
        <v>1991</v>
      </c>
      <c r="D43" s="149" t="s">
        <v>16740</v>
      </c>
      <c r="E43" s="232" t="s">
        <v>1991</v>
      </c>
      <c r="F43" s="148"/>
      <c r="G43" s="232" t="s">
        <v>1991</v>
      </c>
      <c r="H43" s="148"/>
      <c r="I43" s="148"/>
      <c r="J43" s="144"/>
      <c r="K43" s="144"/>
      <c r="L43" s="138"/>
      <c r="M43" s="144"/>
      <c r="N43" s="144"/>
      <c r="O43" s="144"/>
      <c r="P43" s="144"/>
      <c r="Q43" s="144">
        <v>450</v>
      </c>
      <c r="R43" s="144"/>
      <c r="S43" s="144">
        <v>1</v>
      </c>
      <c r="T43" s="144" t="s">
        <v>316</v>
      </c>
      <c r="U43" s="148"/>
      <c r="V43" s="148"/>
      <c r="W43" s="148"/>
      <c r="X43" s="148"/>
      <c r="Y43" s="148"/>
      <c r="Z43" s="148"/>
      <c r="AA43" s="144"/>
      <c r="AB43" s="232"/>
      <c r="AC43" s="232"/>
      <c r="AD43" s="148"/>
      <c r="AE43" s="148"/>
      <c r="AF43" s="148"/>
      <c r="AG43" s="136"/>
      <c r="AH43" s="136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232"/>
      <c r="AW43" s="148"/>
      <c r="AX43" s="148"/>
      <c r="AY43" s="148"/>
      <c r="AZ43" s="148"/>
      <c r="BA43" s="148"/>
      <c r="BB43" s="148"/>
      <c r="BC43" s="144"/>
      <c r="BD43" s="144" t="s">
        <v>16736</v>
      </c>
      <c r="BE43" s="170"/>
    </row>
    <row r="44" spans="1:57" ht="25.7" hidden="1" customHeight="1" x14ac:dyDescent="0.15">
      <c r="A44" s="205"/>
      <c r="B44" s="147"/>
      <c r="C44" s="232" t="s">
        <v>846</v>
      </c>
      <c r="D44" s="144" t="s">
        <v>13245</v>
      </c>
      <c r="E44" s="232" t="s">
        <v>846</v>
      </c>
      <c r="F44" s="232"/>
      <c r="G44" s="232" t="s">
        <v>846</v>
      </c>
      <c r="H44" s="148"/>
      <c r="I44" s="148"/>
      <c r="J44" s="144">
        <v>864</v>
      </c>
      <c r="K44" s="144"/>
      <c r="L44" s="138">
        <v>352</v>
      </c>
      <c r="M44" s="144"/>
      <c r="N44" s="144"/>
      <c r="O44" s="144"/>
      <c r="P44" s="144">
        <v>704</v>
      </c>
      <c r="Q44" s="144">
        <v>704</v>
      </c>
      <c r="R44" s="144" t="s">
        <v>1374</v>
      </c>
      <c r="S44" s="144">
        <v>2</v>
      </c>
      <c r="T44" s="144" t="s">
        <v>316</v>
      </c>
      <c r="U44" s="148"/>
      <c r="V44" s="148"/>
      <c r="W44" s="148"/>
      <c r="X44" s="148"/>
      <c r="Y44" s="148"/>
      <c r="Z44" s="148"/>
      <c r="AA44" s="144"/>
      <c r="AB44" s="232"/>
      <c r="AC44" s="232"/>
      <c r="AD44" s="148"/>
      <c r="AE44" s="148"/>
      <c r="AF44" s="148"/>
      <c r="AG44" s="136"/>
      <c r="AH44" s="136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232">
        <v>2008</v>
      </c>
      <c r="AW44" s="148"/>
      <c r="AX44" s="148"/>
      <c r="AY44" s="148"/>
      <c r="AZ44" s="148"/>
      <c r="BA44" s="148"/>
      <c r="BB44" s="148"/>
      <c r="BC44" s="144"/>
      <c r="BD44" s="144" t="s">
        <v>16741</v>
      </c>
      <c r="BE44" s="170"/>
    </row>
    <row r="45" spans="1:57" ht="25.7" hidden="1" customHeight="1" x14ac:dyDescent="0.15">
      <c r="A45" s="205"/>
      <c r="B45" s="147"/>
      <c r="C45" s="232" t="s">
        <v>846</v>
      </c>
      <c r="D45" s="149" t="s">
        <v>1376</v>
      </c>
      <c r="E45" s="148" t="s">
        <v>846</v>
      </c>
      <c r="F45" s="148"/>
      <c r="G45" s="148" t="s">
        <v>846</v>
      </c>
      <c r="H45" s="148"/>
      <c r="I45" s="148"/>
      <c r="J45" s="144">
        <v>1045</v>
      </c>
      <c r="K45" s="144">
        <v>352</v>
      </c>
      <c r="L45" s="138">
        <v>352</v>
      </c>
      <c r="M45" s="144"/>
      <c r="N45" s="144"/>
      <c r="O45" s="144"/>
      <c r="P45" s="144"/>
      <c r="Q45" s="144">
        <v>1045</v>
      </c>
      <c r="R45" s="144" t="s">
        <v>1374</v>
      </c>
      <c r="S45" s="144">
        <v>1</v>
      </c>
      <c r="T45" s="144" t="s">
        <v>316</v>
      </c>
      <c r="U45" s="148"/>
      <c r="V45" s="148"/>
      <c r="W45" s="148"/>
      <c r="X45" s="148"/>
      <c r="Y45" s="148"/>
      <c r="Z45" s="148"/>
      <c r="AA45" s="144"/>
      <c r="AB45" s="232"/>
      <c r="AC45" s="232"/>
      <c r="AD45" s="148"/>
      <c r="AE45" s="148"/>
      <c r="AF45" s="148"/>
      <c r="AG45" s="136"/>
      <c r="AH45" s="136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232">
        <v>2011</v>
      </c>
      <c r="AW45" s="148"/>
      <c r="AX45" s="148"/>
      <c r="AY45" s="148"/>
      <c r="AZ45" s="148"/>
      <c r="BA45" s="148"/>
      <c r="BB45" s="148"/>
      <c r="BC45" s="144"/>
      <c r="BD45" s="144" t="s">
        <v>16741</v>
      </c>
      <c r="BE45" s="170"/>
    </row>
    <row r="46" spans="1:57" ht="25.7" hidden="1" customHeight="1" x14ac:dyDescent="0.15">
      <c r="A46" s="205"/>
      <c r="B46" s="147"/>
      <c r="C46" s="232" t="s">
        <v>846</v>
      </c>
      <c r="D46" s="149" t="s">
        <v>1375</v>
      </c>
      <c r="E46" s="148" t="s">
        <v>846</v>
      </c>
      <c r="F46" s="148"/>
      <c r="G46" s="148" t="s">
        <v>846</v>
      </c>
      <c r="H46" s="148"/>
      <c r="I46" s="148"/>
      <c r="J46" s="144">
        <v>402</v>
      </c>
      <c r="K46" s="144"/>
      <c r="L46" s="138">
        <v>352</v>
      </c>
      <c r="M46" s="144"/>
      <c r="N46" s="144"/>
      <c r="O46" s="144"/>
      <c r="P46" s="144">
        <v>352</v>
      </c>
      <c r="Q46" s="144">
        <v>352</v>
      </c>
      <c r="R46" s="144" t="s">
        <v>1374</v>
      </c>
      <c r="S46" s="144">
        <v>1</v>
      </c>
      <c r="T46" s="144" t="s">
        <v>316</v>
      </c>
      <c r="U46" s="148"/>
      <c r="V46" s="148"/>
      <c r="W46" s="148"/>
      <c r="X46" s="148"/>
      <c r="Y46" s="148"/>
      <c r="Z46" s="148"/>
      <c r="AA46" s="144"/>
      <c r="AB46" s="232"/>
      <c r="AC46" s="232"/>
      <c r="AD46" s="148"/>
      <c r="AE46" s="148"/>
      <c r="AF46" s="148"/>
      <c r="AG46" s="136"/>
      <c r="AH46" s="136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232">
        <v>2012</v>
      </c>
      <c r="AW46" s="148"/>
      <c r="AX46" s="148"/>
      <c r="AY46" s="148"/>
      <c r="AZ46" s="148"/>
      <c r="BA46" s="148"/>
      <c r="BB46" s="148"/>
      <c r="BC46" s="144"/>
      <c r="BD46" s="144" t="s">
        <v>16736</v>
      </c>
      <c r="BE46" s="170"/>
    </row>
    <row r="47" spans="1:57" ht="25.7" hidden="1" customHeight="1" x14ac:dyDescent="0.15">
      <c r="A47" s="205"/>
      <c r="B47" s="147"/>
      <c r="C47" s="232" t="s">
        <v>846</v>
      </c>
      <c r="D47" s="149" t="s">
        <v>1377</v>
      </c>
      <c r="E47" s="148" t="s">
        <v>846</v>
      </c>
      <c r="F47" s="148"/>
      <c r="G47" s="148" t="s">
        <v>846</v>
      </c>
      <c r="H47" s="148"/>
      <c r="I47" s="148"/>
      <c r="J47" s="144">
        <v>552</v>
      </c>
      <c r="K47" s="144">
        <v>497</v>
      </c>
      <c r="L47" s="138">
        <v>497</v>
      </c>
      <c r="M47" s="144"/>
      <c r="N47" s="144"/>
      <c r="O47" s="144"/>
      <c r="P47" s="144"/>
      <c r="Q47" s="144">
        <v>352</v>
      </c>
      <c r="R47" s="144" t="s">
        <v>1374</v>
      </c>
      <c r="S47" s="144">
        <v>1</v>
      </c>
      <c r="T47" s="144" t="s">
        <v>316</v>
      </c>
      <c r="U47" s="148"/>
      <c r="V47" s="148"/>
      <c r="W47" s="148"/>
      <c r="X47" s="148"/>
      <c r="Y47" s="148"/>
      <c r="Z47" s="148"/>
      <c r="AA47" s="144"/>
      <c r="AB47" s="232"/>
      <c r="AC47" s="232"/>
      <c r="AD47" s="148"/>
      <c r="AE47" s="148"/>
      <c r="AF47" s="148"/>
      <c r="AG47" s="136"/>
      <c r="AH47" s="136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232">
        <v>2014</v>
      </c>
      <c r="AW47" s="148"/>
      <c r="AX47" s="148"/>
      <c r="AY47" s="148"/>
      <c r="AZ47" s="148"/>
      <c r="BA47" s="148"/>
      <c r="BB47" s="148"/>
      <c r="BC47" s="144"/>
      <c r="BD47" s="144" t="s">
        <v>16741</v>
      </c>
      <c r="BE47" s="170"/>
    </row>
    <row r="48" spans="1:57" s="560" customFormat="1" ht="25.7" hidden="1" customHeight="1" x14ac:dyDescent="0.15">
      <c r="A48" s="1129"/>
      <c r="B48" s="592" t="s">
        <v>289</v>
      </c>
      <c r="C48" s="231" t="s">
        <v>55</v>
      </c>
      <c r="D48" s="545">
        <f>COUNTA(D49:D51)</f>
        <v>3</v>
      </c>
      <c r="E48" s="240"/>
      <c r="F48" s="240"/>
      <c r="G48" s="240"/>
      <c r="H48" s="240"/>
      <c r="I48" s="240"/>
      <c r="J48" s="241">
        <f>SUM(J49:J51)</f>
        <v>21581</v>
      </c>
      <c r="K48" s="241">
        <f>SUM(K49:K51)</f>
        <v>3841</v>
      </c>
      <c r="L48" s="248">
        <f>SUM(L49:L51)</f>
        <v>3799</v>
      </c>
      <c r="M48" s="241" t="e">
        <f>SUM(#REF!)</f>
        <v>#REF!</v>
      </c>
      <c r="N48" s="241" t="e">
        <f>SUM(#REF!)</f>
        <v>#REF!</v>
      </c>
      <c r="O48" s="241" t="e">
        <f>SUM(#REF!)</f>
        <v>#REF!</v>
      </c>
      <c r="P48" s="241"/>
      <c r="Q48" s="241"/>
      <c r="R48" s="241"/>
      <c r="S48" s="241">
        <f>SUM(S49:S51)</f>
        <v>13</v>
      </c>
      <c r="T48" s="241"/>
      <c r="U48" s="240"/>
      <c r="V48" s="240"/>
      <c r="W48" s="240"/>
      <c r="X48" s="240"/>
      <c r="Y48" s="240"/>
      <c r="Z48" s="240"/>
      <c r="AA48" s="241"/>
      <c r="AB48" s="231"/>
      <c r="AC48" s="231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36"/>
      <c r="AW48" s="236"/>
      <c r="AX48" s="236"/>
      <c r="AY48" s="236"/>
      <c r="AZ48" s="236"/>
      <c r="BA48" s="236"/>
      <c r="BB48" s="236"/>
      <c r="BC48" s="248"/>
      <c r="BD48" s="248"/>
      <c r="BE48" s="1160"/>
    </row>
    <row r="49" spans="1:57" ht="25.7" hidden="1" customHeight="1" x14ac:dyDescent="0.15">
      <c r="A49" s="178"/>
      <c r="B49" s="147"/>
      <c r="C49" s="232" t="s">
        <v>863</v>
      </c>
      <c r="D49" s="149" t="s">
        <v>2535</v>
      </c>
      <c r="E49" s="148" t="s">
        <v>863</v>
      </c>
      <c r="F49" s="148"/>
      <c r="G49" s="148" t="s">
        <v>2536</v>
      </c>
      <c r="H49" s="148"/>
      <c r="I49" s="148"/>
      <c r="J49" s="144">
        <v>1056</v>
      </c>
      <c r="K49" s="144"/>
      <c r="L49" s="138">
        <v>1056</v>
      </c>
      <c r="M49" s="144"/>
      <c r="N49" s="144"/>
      <c r="O49" s="144"/>
      <c r="P49" s="144">
        <v>1056</v>
      </c>
      <c r="Q49" s="144">
        <v>1056</v>
      </c>
      <c r="R49" s="144" t="s">
        <v>2537</v>
      </c>
      <c r="S49" s="144">
        <v>3</v>
      </c>
      <c r="T49" s="144" t="s">
        <v>316</v>
      </c>
      <c r="U49" s="148"/>
      <c r="V49" s="148"/>
      <c r="W49" s="148"/>
      <c r="X49" s="148"/>
      <c r="Y49" s="148"/>
      <c r="Z49" s="148"/>
      <c r="AA49" s="144"/>
      <c r="AB49" s="232"/>
      <c r="AC49" s="232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36">
        <v>2016</v>
      </c>
      <c r="AW49" s="136"/>
      <c r="AX49" s="136"/>
      <c r="AY49" s="136"/>
      <c r="AZ49" s="136"/>
      <c r="BA49" s="136"/>
      <c r="BB49" s="136"/>
      <c r="BC49" s="138"/>
      <c r="BD49" s="138" t="s">
        <v>2538</v>
      </c>
      <c r="BE49" s="170"/>
    </row>
    <row r="50" spans="1:57" ht="25.7" hidden="1" customHeight="1" x14ac:dyDescent="0.15">
      <c r="A50" s="204"/>
      <c r="B50" s="140"/>
      <c r="C50" s="136" t="s">
        <v>2126</v>
      </c>
      <c r="D50" s="136" t="s">
        <v>16774</v>
      </c>
      <c r="E50" s="136" t="s">
        <v>2128</v>
      </c>
      <c r="F50" s="136"/>
      <c r="G50" s="136" t="s">
        <v>16759</v>
      </c>
      <c r="H50" s="136"/>
      <c r="I50" s="136"/>
      <c r="J50" s="138">
        <v>4550</v>
      </c>
      <c r="K50" s="138">
        <v>2393</v>
      </c>
      <c r="L50" s="138">
        <v>2743</v>
      </c>
      <c r="M50" s="136"/>
      <c r="N50" s="136"/>
      <c r="O50" s="136"/>
      <c r="P50" s="138">
        <v>1575</v>
      </c>
      <c r="Q50" s="138">
        <v>1575</v>
      </c>
      <c r="R50" s="138" t="s">
        <v>2541</v>
      </c>
      <c r="S50" s="138">
        <v>4</v>
      </c>
      <c r="T50" s="138" t="s">
        <v>316</v>
      </c>
      <c r="U50" s="136"/>
      <c r="V50" s="136"/>
      <c r="W50" s="136"/>
      <c r="X50" s="136"/>
      <c r="Y50" s="136"/>
      <c r="Z50" s="136"/>
      <c r="AA50" s="138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>
        <v>2009</v>
      </c>
      <c r="AW50" s="136"/>
      <c r="AX50" s="136"/>
      <c r="AY50" s="136"/>
      <c r="AZ50" s="136"/>
      <c r="BA50" s="136"/>
      <c r="BB50" s="136"/>
      <c r="BC50" s="138">
        <v>3000</v>
      </c>
      <c r="BD50" s="136"/>
      <c r="BE50" s="170"/>
    </row>
    <row r="51" spans="1:57" ht="25.7" hidden="1" customHeight="1" x14ac:dyDescent="0.15">
      <c r="A51" s="204"/>
      <c r="B51" s="140"/>
      <c r="C51" s="136" t="s">
        <v>2139</v>
      </c>
      <c r="D51" s="139" t="s">
        <v>2539</v>
      </c>
      <c r="E51" s="136" t="s">
        <v>2139</v>
      </c>
      <c r="F51" s="232" t="s">
        <v>2483</v>
      </c>
      <c r="G51" s="232" t="s">
        <v>2483</v>
      </c>
      <c r="H51" s="136"/>
      <c r="I51" s="136"/>
      <c r="J51" s="138">
        <v>15975</v>
      </c>
      <c r="K51" s="138">
        <v>1448</v>
      </c>
      <c r="L51" s="138"/>
      <c r="M51" s="138">
        <v>1800</v>
      </c>
      <c r="N51" s="138">
        <v>1800</v>
      </c>
      <c r="O51" s="138" t="s">
        <v>1588</v>
      </c>
      <c r="P51" s="138">
        <v>1800</v>
      </c>
      <c r="Q51" s="138">
        <v>1800</v>
      </c>
      <c r="R51" s="138" t="s">
        <v>1588</v>
      </c>
      <c r="S51" s="138">
        <v>6</v>
      </c>
      <c r="T51" s="144" t="s">
        <v>2540</v>
      </c>
      <c r="U51" s="136"/>
      <c r="V51" s="136"/>
      <c r="W51" s="136"/>
      <c r="X51" s="136"/>
      <c r="Y51" s="136"/>
      <c r="Z51" s="136"/>
      <c r="AA51" s="138" t="s">
        <v>1677</v>
      </c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8"/>
      <c r="AT51" s="138"/>
      <c r="AU51" s="138"/>
      <c r="AV51" s="136">
        <v>2014</v>
      </c>
      <c r="AW51" s="138"/>
      <c r="AX51" s="136"/>
      <c r="AY51" s="136"/>
      <c r="AZ51" s="136"/>
      <c r="BA51" s="136"/>
      <c r="BB51" s="136"/>
      <c r="BC51" s="138">
        <v>3800</v>
      </c>
      <c r="BD51" s="136"/>
      <c r="BE51" s="170"/>
    </row>
    <row r="52" spans="1:57" s="1189" customFormat="1" ht="25.7" hidden="1" customHeight="1" x14ac:dyDescent="0.15">
      <c r="A52" s="675"/>
      <c r="B52" s="669" t="s">
        <v>16801</v>
      </c>
      <c r="C52" s="650" t="s">
        <v>613</v>
      </c>
      <c r="D52" s="676">
        <f>COUNTA(D53:D144)</f>
        <v>92</v>
      </c>
      <c r="E52" s="666"/>
      <c r="F52" s="666"/>
      <c r="G52" s="666"/>
      <c r="H52" s="650"/>
      <c r="I52" s="666"/>
      <c r="J52" s="665">
        <f>SUM(J53:J144)</f>
        <v>406444</v>
      </c>
      <c r="K52" s="665">
        <f>SUM(K53:K144)</f>
        <v>25553</v>
      </c>
      <c r="L52" s="248">
        <f>SUM(L53:L144)</f>
        <v>25911</v>
      </c>
      <c r="M52" s="665">
        <f>SUM(M53:M138)</f>
        <v>1996</v>
      </c>
      <c r="N52" s="665">
        <f>SUM(N53:N138)</f>
        <v>1996</v>
      </c>
      <c r="O52" s="665">
        <f>SUM(O53:O138)</f>
        <v>1996</v>
      </c>
      <c r="P52" s="665"/>
      <c r="Q52" s="665"/>
      <c r="R52" s="665"/>
      <c r="S52" s="665">
        <f>SUM(S53:S144)</f>
        <v>105</v>
      </c>
      <c r="T52" s="665"/>
      <c r="U52" s="666"/>
      <c r="V52" s="666"/>
      <c r="W52" s="666"/>
      <c r="X52" s="666"/>
      <c r="Y52" s="666"/>
      <c r="Z52" s="666"/>
      <c r="AA52" s="665"/>
      <c r="AB52" s="650"/>
      <c r="AC52" s="650"/>
      <c r="AD52" s="666"/>
      <c r="AE52" s="666"/>
      <c r="AF52" s="666"/>
      <c r="AG52" s="666"/>
      <c r="AH52" s="666"/>
      <c r="AI52" s="666"/>
      <c r="AJ52" s="666"/>
      <c r="AK52" s="666"/>
      <c r="AL52" s="666"/>
      <c r="AM52" s="666"/>
      <c r="AN52" s="666"/>
      <c r="AO52" s="666"/>
      <c r="AP52" s="666"/>
      <c r="AQ52" s="666"/>
      <c r="AR52" s="666"/>
      <c r="AS52" s="666"/>
      <c r="AT52" s="666"/>
      <c r="AU52" s="666"/>
      <c r="AV52" s="1572"/>
      <c r="AW52" s="1572"/>
      <c r="AX52" s="1572"/>
      <c r="AY52" s="1572"/>
      <c r="AZ52" s="1572"/>
      <c r="BA52" s="1572"/>
      <c r="BB52" s="1572"/>
      <c r="BC52" s="1573"/>
      <c r="BD52" s="1573"/>
      <c r="BE52" s="1505"/>
    </row>
    <row r="53" spans="1:57" s="618" customFormat="1" ht="25.7" hidden="1" customHeight="1" x14ac:dyDescent="0.15">
      <c r="A53" s="630"/>
      <c r="B53" s="258"/>
      <c r="C53" s="625" t="s">
        <v>863</v>
      </c>
      <c r="D53" s="625" t="s">
        <v>14607</v>
      </c>
      <c r="E53" s="625" t="s">
        <v>863</v>
      </c>
      <c r="F53" s="625"/>
      <c r="G53" s="625" t="s">
        <v>863</v>
      </c>
      <c r="H53" s="627"/>
      <c r="I53" s="627"/>
      <c r="J53" s="626">
        <v>1213</v>
      </c>
      <c r="K53" s="626"/>
      <c r="L53" s="138"/>
      <c r="M53" s="627"/>
      <c r="N53" s="628"/>
      <c r="O53" s="627"/>
      <c r="P53" s="626">
        <v>336</v>
      </c>
      <c r="Q53" s="626"/>
      <c r="R53" s="626" t="s">
        <v>5464</v>
      </c>
      <c r="S53" s="626">
        <v>1</v>
      </c>
      <c r="T53" s="626" t="s">
        <v>316</v>
      </c>
      <c r="U53" s="627"/>
      <c r="V53" s="627"/>
      <c r="W53" s="627"/>
      <c r="X53" s="627"/>
      <c r="Y53" s="627"/>
      <c r="Z53" s="627"/>
      <c r="AA53" s="626"/>
      <c r="AB53" s="625"/>
      <c r="AC53" s="625"/>
      <c r="AD53" s="627"/>
      <c r="AE53" s="627"/>
      <c r="AF53" s="627"/>
      <c r="AG53" s="627"/>
      <c r="AH53" s="627"/>
      <c r="AI53" s="627"/>
      <c r="AJ53" s="627"/>
      <c r="AK53" s="627"/>
      <c r="AL53" s="627"/>
      <c r="AM53" s="627"/>
      <c r="AN53" s="627"/>
      <c r="AO53" s="627"/>
      <c r="AP53" s="627"/>
      <c r="AQ53" s="627"/>
      <c r="AR53" s="627"/>
      <c r="AS53" s="627"/>
      <c r="AT53" s="627"/>
      <c r="AU53" s="627"/>
      <c r="AV53" s="720">
        <v>2007</v>
      </c>
      <c r="AW53" s="720"/>
      <c r="AX53" s="720"/>
      <c r="AY53" s="720"/>
      <c r="AZ53" s="720"/>
      <c r="BA53" s="720"/>
      <c r="BB53" s="720"/>
      <c r="BC53" s="719"/>
      <c r="BD53" s="719"/>
      <c r="BE53" s="207"/>
    </row>
    <row r="54" spans="1:57" s="618" customFormat="1" ht="25.7" hidden="1" customHeight="1" x14ac:dyDescent="0.15">
      <c r="A54" s="630"/>
      <c r="B54" s="147"/>
      <c r="C54" s="625" t="s">
        <v>863</v>
      </c>
      <c r="D54" s="625" t="s">
        <v>9367</v>
      </c>
      <c r="E54" s="625" t="s">
        <v>863</v>
      </c>
      <c r="F54" s="625"/>
      <c r="G54" s="625" t="s">
        <v>863</v>
      </c>
      <c r="H54" s="627"/>
      <c r="I54" s="627"/>
      <c r="J54" s="626">
        <v>782</v>
      </c>
      <c r="K54" s="626"/>
      <c r="L54" s="138"/>
      <c r="M54" s="627"/>
      <c r="N54" s="628"/>
      <c r="O54" s="627"/>
      <c r="P54" s="626">
        <v>280</v>
      </c>
      <c r="Q54" s="626"/>
      <c r="R54" s="626" t="s">
        <v>14608</v>
      </c>
      <c r="S54" s="626">
        <v>1</v>
      </c>
      <c r="T54" s="626" t="s">
        <v>316</v>
      </c>
      <c r="U54" s="627"/>
      <c r="V54" s="627"/>
      <c r="W54" s="627"/>
      <c r="X54" s="627"/>
      <c r="Y54" s="627"/>
      <c r="Z54" s="627"/>
      <c r="AA54" s="626"/>
      <c r="AB54" s="625"/>
      <c r="AC54" s="625"/>
      <c r="AD54" s="627"/>
      <c r="AE54" s="627"/>
      <c r="AF54" s="627"/>
      <c r="AG54" s="627"/>
      <c r="AH54" s="627"/>
      <c r="AI54" s="627"/>
      <c r="AJ54" s="627"/>
      <c r="AK54" s="627"/>
      <c r="AL54" s="627"/>
      <c r="AM54" s="627"/>
      <c r="AN54" s="627"/>
      <c r="AO54" s="627"/>
      <c r="AP54" s="627"/>
      <c r="AQ54" s="627"/>
      <c r="AR54" s="627"/>
      <c r="AS54" s="627"/>
      <c r="AT54" s="627"/>
      <c r="AU54" s="627"/>
      <c r="AV54" s="720">
        <v>1998</v>
      </c>
      <c r="AW54" s="720"/>
      <c r="AX54" s="720"/>
      <c r="AY54" s="720"/>
      <c r="AZ54" s="720"/>
      <c r="BA54" s="720"/>
      <c r="BB54" s="720"/>
      <c r="BC54" s="719"/>
      <c r="BD54" s="719"/>
      <c r="BE54" s="207"/>
    </row>
    <row r="55" spans="1:57" s="618" customFormat="1" ht="25.7" hidden="1" customHeight="1" x14ac:dyDescent="0.15">
      <c r="A55" s="630"/>
      <c r="B55" s="147"/>
      <c r="C55" s="625" t="s">
        <v>891</v>
      </c>
      <c r="D55" s="625" t="s">
        <v>14016</v>
      </c>
      <c r="E55" s="625" t="s">
        <v>891</v>
      </c>
      <c r="F55" s="625"/>
      <c r="G55" s="625" t="s">
        <v>891</v>
      </c>
      <c r="H55" s="627"/>
      <c r="I55" s="627"/>
      <c r="J55" s="626">
        <v>960</v>
      </c>
      <c r="K55" s="626"/>
      <c r="L55" s="138"/>
      <c r="M55" s="627"/>
      <c r="N55" s="628"/>
      <c r="O55" s="627"/>
      <c r="P55" s="626">
        <v>718</v>
      </c>
      <c r="Q55" s="626">
        <v>359</v>
      </c>
      <c r="R55" s="626" t="s">
        <v>14017</v>
      </c>
      <c r="S55" s="626">
        <v>2</v>
      </c>
      <c r="T55" s="626" t="s">
        <v>316</v>
      </c>
      <c r="U55" s="627"/>
      <c r="V55" s="627"/>
      <c r="W55" s="627"/>
      <c r="X55" s="627"/>
      <c r="Y55" s="627"/>
      <c r="Z55" s="627"/>
      <c r="AA55" s="626"/>
      <c r="AB55" s="625"/>
      <c r="AC55" s="625"/>
      <c r="AD55" s="627"/>
      <c r="AE55" s="627"/>
      <c r="AF55" s="627"/>
      <c r="AG55" s="627"/>
      <c r="AH55" s="627"/>
      <c r="AI55" s="627"/>
      <c r="AJ55" s="627"/>
      <c r="AK55" s="627"/>
      <c r="AL55" s="627"/>
      <c r="AM55" s="627"/>
      <c r="AN55" s="627"/>
      <c r="AO55" s="627"/>
      <c r="AP55" s="627"/>
      <c r="AQ55" s="627"/>
      <c r="AR55" s="627"/>
      <c r="AS55" s="627"/>
      <c r="AT55" s="627"/>
      <c r="AU55" s="627"/>
      <c r="AV55" s="720"/>
      <c r="AW55" s="720"/>
      <c r="AX55" s="720"/>
      <c r="AY55" s="720"/>
      <c r="AZ55" s="720"/>
      <c r="BA55" s="720"/>
      <c r="BB55" s="720"/>
      <c r="BC55" s="719"/>
      <c r="BD55" s="719"/>
      <c r="BE55" s="207"/>
    </row>
    <row r="56" spans="1:57" s="618" customFormat="1" ht="25.7" hidden="1" customHeight="1" x14ac:dyDescent="0.15">
      <c r="A56" s="630"/>
      <c r="B56" s="147"/>
      <c r="C56" s="625" t="s">
        <v>644</v>
      </c>
      <c r="D56" s="625" t="s">
        <v>2686</v>
      </c>
      <c r="E56" s="625" t="s">
        <v>644</v>
      </c>
      <c r="F56" s="625"/>
      <c r="G56" s="625" t="s">
        <v>325</v>
      </c>
      <c r="H56" s="627"/>
      <c r="I56" s="627"/>
      <c r="J56" s="626">
        <v>4715</v>
      </c>
      <c r="K56" s="626">
        <v>4216</v>
      </c>
      <c r="L56" s="138">
        <v>4301</v>
      </c>
      <c r="M56" s="627"/>
      <c r="N56" s="628"/>
      <c r="O56" s="627"/>
      <c r="P56" s="626">
        <v>1200</v>
      </c>
      <c r="Q56" s="626">
        <v>2992</v>
      </c>
      <c r="R56" s="626" t="s">
        <v>2687</v>
      </c>
      <c r="S56" s="626">
        <v>4</v>
      </c>
      <c r="T56" s="626" t="s">
        <v>316</v>
      </c>
      <c r="U56" s="627"/>
      <c r="V56" s="627"/>
      <c r="W56" s="627"/>
      <c r="X56" s="627"/>
      <c r="Y56" s="627"/>
      <c r="Z56" s="627"/>
      <c r="AA56" s="626" t="s">
        <v>2688</v>
      </c>
      <c r="AB56" s="625"/>
      <c r="AC56" s="625"/>
      <c r="AD56" s="627"/>
      <c r="AE56" s="627"/>
      <c r="AF56" s="627"/>
      <c r="AG56" s="627"/>
      <c r="AH56" s="627"/>
      <c r="AI56" s="627"/>
      <c r="AJ56" s="627"/>
      <c r="AK56" s="627"/>
      <c r="AL56" s="627"/>
      <c r="AM56" s="627"/>
      <c r="AN56" s="627"/>
      <c r="AO56" s="627"/>
      <c r="AP56" s="627"/>
      <c r="AQ56" s="627"/>
      <c r="AR56" s="627"/>
      <c r="AS56" s="627"/>
      <c r="AT56" s="627"/>
      <c r="AU56" s="627"/>
      <c r="AV56" s="720">
        <v>2007</v>
      </c>
      <c r="AW56" s="720"/>
      <c r="AX56" s="720"/>
      <c r="AY56" s="720"/>
      <c r="AZ56" s="720"/>
      <c r="BA56" s="720"/>
      <c r="BB56" s="720"/>
      <c r="BC56" s="719">
        <v>4505</v>
      </c>
      <c r="BD56" s="719"/>
      <c r="BE56" s="207"/>
    </row>
    <row r="57" spans="1:57" s="618" customFormat="1" ht="25.7" hidden="1" customHeight="1" x14ac:dyDescent="0.15">
      <c r="A57" s="630"/>
      <c r="B57" s="147"/>
      <c r="C57" s="625" t="s">
        <v>644</v>
      </c>
      <c r="D57" s="625" t="s">
        <v>16866</v>
      </c>
      <c r="E57" s="625" t="s">
        <v>644</v>
      </c>
      <c r="F57" s="625"/>
      <c r="G57" s="625" t="s">
        <v>16867</v>
      </c>
      <c r="H57" s="627"/>
      <c r="I57" s="627"/>
      <c r="J57" s="626">
        <v>1265</v>
      </c>
      <c r="K57" s="626">
        <v>535</v>
      </c>
      <c r="L57" s="138">
        <v>808</v>
      </c>
      <c r="M57" s="627"/>
      <c r="N57" s="628"/>
      <c r="O57" s="627"/>
      <c r="P57" s="626">
        <v>300</v>
      </c>
      <c r="Q57" s="626">
        <v>300</v>
      </c>
      <c r="R57" s="626" t="s">
        <v>1588</v>
      </c>
      <c r="S57" s="626">
        <v>1</v>
      </c>
      <c r="T57" s="626" t="s">
        <v>687</v>
      </c>
      <c r="U57" s="627"/>
      <c r="V57" s="627"/>
      <c r="W57" s="627"/>
      <c r="X57" s="627"/>
      <c r="Y57" s="627"/>
      <c r="Z57" s="627"/>
      <c r="AA57" s="626" t="s">
        <v>8762</v>
      </c>
      <c r="AB57" s="625"/>
      <c r="AC57" s="625"/>
      <c r="AD57" s="627"/>
      <c r="AE57" s="627"/>
      <c r="AF57" s="627"/>
      <c r="AG57" s="627"/>
      <c r="AH57" s="627"/>
      <c r="AI57" s="627"/>
      <c r="AJ57" s="627"/>
      <c r="AK57" s="627"/>
      <c r="AL57" s="627"/>
      <c r="AM57" s="627"/>
      <c r="AN57" s="627"/>
      <c r="AO57" s="627"/>
      <c r="AP57" s="627"/>
      <c r="AQ57" s="627"/>
      <c r="AR57" s="627"/>
      <c r="AS57" s="627"/>
      <c r="AT57" s="627"/>
      <c r="AU57" s="627"/>
      <c r="AV57" s="720">
        <v>2021</v>
      </c>
      <c r="AW57" s="720"/>
      <c r="AX57" s="720"/>
      <c r="AY57" s="720"/>
      <c r="AZ57" s="720"/>
      <c r="BA57" s="720"/>
      <c r="BB57" s="720"/>
      <c r="BC57" s="719">
        <v>1942</v>
      </c>
      <c r="BD57" s="719" t="s">
        <v>16868</v>
      </c>
      <c r="BE57" s="207"/>
    </row>
    <row r="58" spans="1:57" s="618" customFormat="1" ht="25.7" hidden="1" customHeight="1" x14ac:dyDescent="0.15">
      <c r="A58" s="630"/>
      <c r="B58" s="147"/>
      <c r="C58" s="625" t="s">
        <v>670</v>
      </c>
      <c r="D58" s="625" t="s">
        <v>2689</v>
      </c>
      <c r="E58" s="625" t="s">
        <v>670</v>
      </c>
      <c r="F58" s="625"/>
      <c r="G58" s="625" t="s">
        <v>2690</v>
      </c>
      <c r="H58" s="627"/>
      <c r="I58" s="627"/>
      <c r="J58" s="626">
        <v>374</v>
      </c>
      <c r="K58" s="626">
        <v>374</v>
      </c>
      <c r="L58" s="138">
        <v>374</v>
      </c>
      <c r="M58" s="627"/>
      <c r="N58" s="628"/>
      <c r="O58" s="627"/>
      <c r="P58" s="626">
        <v>300</v>
      </c>
      <c r="Q58" s="626">
        <v>300</v>
      </c>
      <c r="R58" s="626" t="s">
        <v>1588</v>
      </c>
      <c r="S58" s="626">
        <v>1</v>
      </c>
      <c r="T58" s="626" t="s">
        <v>316</v>
      </c>
      <c r="U58" s="627"/>
      <c r="V58" s="627"/>
      <c r="W58" s="627"/>
      <c r="X58" s="627"/>
      <c r="Y58" s="627"/>
      <c r="Z58" s="627"/>
      <c r="AA58" s="626" t="s">
        <v>1530</v>
      </c>
      <c r="AB58" s="625"/>
      <c r="AC58" s="625"/>
      <c r="AD58" s="627"/>
      <c r="AE58" s="627"/>
      <c r="AF58" s="627"/>
      <c r="AG58" s="627"/>
      <c r="AH58" s="627"/>
      <c r="AI58" s="627"/>
      <c r="AJ58" s="627"/>
      <c r="AK58" s="627"/>
      <c r="AL58" s="627"/>
      <c r="AM58" s="627"/>
      <c r="AN58" s="627"/>
      <c r="AO58" s="627"/>
      <c r="AP58" s="627"/>
      <c r="AQ58" s="627"/>
      <c r="AR58" s="627"/>
      <c r="AS58" s="627"/>
      <c r="AT58" s="627"/>
      <c r="AU58" s="627"/>
      <c r="AV58" s="720">
        <v>2007</v>
      </c>
      <c r="AW58" s="720"/>
      <c r="AX58" s="720"/>
      <c r="AY58" s="720"/>
      <c r="AZ58" s="720"/>
      <c r="BA58" s="720"/>
      <c r="BB58" s="720"/>
      <c r="BC58" s="719"/>
      <c r="BD58" s="719"/>
      <c r="BE58" s="207"/>
    </row>
    <row r="59" spans="1:57" s="618" customFormat="1" ht="25.7" hidden="1" customHeight="1" x14ac:dyDescent="0.15">
      <c r="A59" s="630"/>
      <c r="B59" s="147"/>
      <c r="C59" s="625" t="s">
        <v>670</v>
      </c>
      <c r="D59" s="625" t="s">
        <v>2692</v>
      </c>
      <c r="E59" s="625" t="s">
        <v>670</v>
      </c>
      <c r="F59" s="625"/>
      <c r="G59" s="625" t="s">
        <v>2693</v>
      </c>
      <c r="H59" s="627"/>
      <c r="I59" s="627"/>
      <c r="J59" s="626">
        <v>420</v>
      </c>
      <c r="K59" s="626">
        <v>420</v>
      </c>
      <c r="L59" s="138">
        <v>420</v>
      </c>
      <c r="M59" s="627"/>
      <c r="N59" s="628"/>
      <c r="O59" s="627"/>
      <c r="P59" s="626">
        <v>374</v>
      </c>
      <c r="Q59" s="626">
        <v>374</v>
      </c>
      <c r="R59" s="626" t="s">
        <v>1806</v>
      </c>
      <c r="S59" s="626">
        <v>1</v>
      </c>
      <c r="T59" s="626" t="s">
        <v>316</v>
      </c>
      <c r="U59" s="627"/>
      <c r="V59" s="627"/>
      <c r="W59" s="627"/>
      <c r="X59" s="627"/>
      <c r="Y59" s="627"/>
      <c r="Z59" s="627"/>
      <c r="AA59" s="626"/>
      <c r="AB59" s="625"/>
      <c r="AC59" s="625"/>
      <c r="AD59" s="627"/>
      <c r="AE59" s="627"/>
      <c r="AF59" s="627"/>
      <c r="AG59" s="627"/>
      <c r="AH59" s="627"/>
      <c r="AI59" s="627"/>
      <c r="AJ59" s="627"/>
      <c r="AK59" s="627"/>
      <c r="AL59" s="627"/>
      <c r="AM59" s="627"/>
      <c r="AN59" s="627"/>
      <c r="AO59" s="627"/>
      <c r="AP59" s="627"/>
      <c r="AQ59" s="627"/>
      <c r="AR59" s="627"/>
      <c r="AS59" s="627"/>
      <c r="AT59" s="627"/>
      <c r="AU59" s="627"/>
      <c r="AV59" s="720">
        <v>2011</v>
      </c>
      <c r="AW59" s="720"/>
      <c r="AX59" s="720"/>
      <c r="AY59" s="720"/>
      <c r="AZ59" s="720"/>
      <c r="BA59" s="720"/>
      <c r="BB59" s="720"/>
      <c r="BC59" s="719">
        <v>273</v>
      </c>
      <c r="BD59" s="719"/>
      <c r="BE59" s="207"/>
    </row>
    <row r="60" spans="1:57" s="618" customFormat="1" ht="25.7" hidden="1" customHeight="1" x14ac:dyDescent="0.15">
      <c r="A60" s="630"/>
      <c r="B60" s="147"/>
      <c r="C60" s="625" t="s">
        <v>670</v>
      </c>
      <c r="D60" s="625" t="s">
        <v>16869</v>
      </c>
      <c r="E60" s="625" t="s">
        <v>670</v>
      </c>
      <c r="F60" s="625"/>
      <c r="G60" s="625" t="s">
        <v>670</v>
      </c>
      <c r="H60" s="627"/>
      <c r="I60" s="627"/>
      <c r="J60" s="626">
        <v>60632</v>
      </c>
      <c r="K60" s="626"/>
      <c r="L60" s="138"/>
      <c r="M60" s="627"/>
      <c r="N60" s="628"/>
      <c r="O60" s="627"/>
      <c r="P60" s="626">
        <v>995</v>
      </c>
      <c r="Q60" s="626">
        <v>995</v>
      </c>
      <c r="R60" s="626"/>
      <c r="S60" s="626">
        <v>1</v>
      </c>
      <c r="T60" s="626" t="s">
        <v>316</v>
      </c>
      <c r="U60" s="627"/>
      <c r="V60" s="627"/>
      <c r="W60" s="627"/>
      <c r="X60" s="627"/>
      <c r="Y60" s="627"/>
      <c r="Z60" s="627"/>
      <c r="AA60" s="626"/>
      <c r="AB60" s="625"/>
      <c r="AC60" s="625"/>
      <c r="AD60" s="627"/>
      <c r="AE60" s="627"/>
      <c r="AF60" s="627"/>
      <c r="AG60" s="627"/>
      <c r="AH60" s="627"/>
      <c r="AI60" s="627"/>
      <c r="AJ60" s="627"/>
      <c r="AK60" s="627"/>
      <c r="AL60" s="627"/>
      <c r="AM60" s="627"/>
      <c r="AN60" s="627"/>
      <c r="AO60" s="627"/>
      <c r="AP60" s="627"/>
      <c r="AQ60" s="627"/>
      <c r="AR60" s="627"/>
      <c r="AS60" s="627"/>
      <c r="AT60" s="627"/>
      <c r="AU60" s="627"/>
      <c r="AV60" s="720">
        <v>2022</v>
      </c>
      <c r="AW60" s="720"/>
      <c r="AX60" s="720"/>
      <c r="AY60" s="720"/>
      <c r="AZ60" s="720"/>
      <c r="BA60" s="720"/>
      <c r="BB60" s="720"/>
      <c r="BC60" s="719"/>
      <c r="BD60" s="301" t="s">
        <v>16868</v>
      </c>
      <c r="BE60" s="207"/>
    </row>
    <row r="61" spans="1:57" s="618" customFormat="1" ht="25.7" hidden="1" customHeight="1" x14ac:dyDescent="0.15">
      <c r="A61" s="630"/>
      <c r="B61" s="147"/>
      <c r="C61" s="625" t="s">
        <v>670</v>
      </c>
      <c r="D61" s="625" t="s">
        <v>2694</v>
      </c>
      <c r="E61" s="625" t="s">
        <v>670</v>
      </c>
      <c r="F61" s="625"/>
      <c r="G61" s="625" t="s">
        <v>670</v>
      </c>
      <c r="H61" s="627"/>
      <c r="I61" s="627"/>
      <c r="J61" s="626">
        <v>300</v>
      </c>
      <c r="K61" s="626"/>
      <c r="L61" s="138"/>
      <c r="M61" s="627"/>
      <c r="N61" s="628"/>
      <c r="O61" s="627"/>
      <c r="P61" s="626">
        <v>300</v>
      </c>
      <c r="Q61" s="626">
        <v>300</v>
      </c>
      <c r="R61" s="626" t="s">
        <v>2695</v>
      </c>
      <c r="S61" s="626">
        <v>1</v>
      </c>
      <c r="T61" s="626" t="s">
        <v>316</v>
      </c>
      <c r="U61" s="627"/>
      <c r="V61" s="627"/>
      <c r="W61" s="627"/>
      <c r="X61" s="627"/>
      <c r="Y61" s="627"/>
      <c r="Z61" s="627"/>
      <c r="AA61" s="626"/>
      <c r="AB61" s="625"/>
      <c r="AC61" s="625"/>
      <c r="AD61" s="627"/>
      <c r="AE61" s="627"/>
      <c r="AF61" s="627"/>
      <c r="AG61" s="627"/>
      <c r="AH61" s="627"/>
      <c r="AI61" s="627"/>
      <c r="AJ61" s="627"/>
      <c r="AK61" s="627"/>
      <c r="AL61" s="627"/>
      <c r="AM61" s="627"/>
      <c r="AN61" s="627"/>
      <c r="AO61" s="627"/>
      <c r="AP61" s="627"/>
      <c r="AQ61" s="627"/>
      <c r="AR61" s="627"/>
      <c r="AS61" s="627"/>
      <c r="AT61" s="627"/>
      <c r="AU61" s="627"/>
      <c r="AV61" s="720">
        <v>2016</v>
      </c>
      <c r="AW61" s="720"/>
      <c r="AX61" s="720"/>
      <c r="AY61" s="720"/>
      <c r="AZ61" s="720"/>
      <c r="BA61" s="720"/>
      <c r="BB61" s="720"/>
      <c r="BC61" s="719">
        <v>300</v>
      </c>
      <c r="BD61" s="301"/>
      <c r="BE61" s="207"/>
    </row>
    <row r="62" spans="1:57" s="618" customFormat="1" ht="25.7" hidden="1" customHeight="1" x14ac:dyDescent="0.15">
      <c r="A62" s="630"/>
      <c r="B62" s="147"/>
      <c r="C62" s="625" t="s">
        <v>865</v>
      </c>
      <c r="D62" s="625" t="s">
        <v>2696</v>
      </c>
      <c r="E62" s="625" t="s">
        <v>865</v>
      </c>
      <c r="F62" s="625"/>
      <c r="G62" s="625" t="s">
        <v>865</v>
      </c>
      <c r="H62" s="627"/>
      <c r="I62" s="627"/>
      <c r="J62" s="626">
        <v>1020</v>
      </c>
      <c r="K62" s="626">
        <v>600</v>
      </c>
      <c r="L62" s="138">
        <v>600</v>
      </c>
      <c r="M62" s="627"/>
      <c r="N62" s="628"/>
      <c r="O62" s="627"/>
      <c r="P62" s="626">
        <v>600</v>
      </c>
      <c r="Q62" s="626">
        <v>600</v>
      </c>
      <c r="R62" s="626" t="s">
        <v>1588</v>
      </c>
      <c r="S62" s="626">
        <v>2</v>
      </c>
      <c r="T62" s="626" t="s">
        <v>316</v>
      </c>
      <c r="U62" s="627"/>
      <c r="V62" s="627"/>
      <c r="W62" s="627"/>
      <c r="X62" s="627"/>
      <c r="Y62" s="627"/>
      <c r="Z62" s="627"/>
      <c r="AA62" s="626"/>
      <c r="AB62" s="625"/>
      <c r="AC62" s="625"/>
      <c r="AD62" s="627"/>
      <c r="AE62" s="627"/>
      <c r="AF62" s="627"/>
      <c r="AG62" s="627"/>
      <c r="AH62" s="627"/>
      <c r="AI62" s="627"/>
      <c r="AJ62" s="627"/>
      <c r="AK62" s="627"/>
      <c r="AL62" s="627"/>
      <c r="AM62" s="627"/>
      <c r="AN62" s="627"/>
      <c r="AO62" s="627"/>
      <c r="AP62" s="627"/>
      <c r="AQ62" s="627"/>
      <c r="AR62" s="627"/>
      <c r="AS62" s="627"/>
      <c r="AT62" s="627"/>
      <c r="AU62" s="627"/>
      <c r="AV62" s="720">
        <v>2008</v>
      </c>
      <c r="AW62" s="720"/>
      <c r="AX62" s="720"/>
      <c r="AY62" s="720"/>
      <c r="AZ62" s="720"/>
      <c r="BA62" s="720"/>
      <c r="BB62" s="720"/>
      <c r="BC62" s="719">
        <v>688</v>
      </c>
      <c r="BD62" s="301"/>
      <c r="BE62" s="207"/>
    </row>
    <row r="63" spans="1:57" s="618" customFormat="1" ht="25.7" hidden="1" customHeight="1" x14ac:dyDescent="0.15">
      <c r="A63" s="630"/>
      <c r="B63" s="147"/>
      <c r="C63" s="625" t="s">
        <v>865</v>
      </c>
      <c r="D63" s="625" t="s">
        <v>12011</v>
      </c>
      <c r="E63" s="625" t="s">
        <v>865</v>
      </c>
      <c r="F63" s="625"/>
      <c r="G63" s="625" t="s">
        <v>865</v>
      </c>
      <c r="H63" s="627"/>
      <c r="I63" s="627"/>
      <c r="J63" s="626">
        <v>374</v>
      </c>
      <c r="K63" s="626">
        <v>374</v>
      </c>
      <c r="L63" s="138">
        <v>374</v>
      </c>
      <c r="M63" s="627"/>
      <c r="N63" s="628"/>
      <c r="O63" s="627"/>
      <c r="P63" s="626">
        <v>374</v>
      </c>
      <c r="Q63" s="626">
        <v>374</v>
      </c>
      <c r="R63" s="626" t="s">
        <v>1588</v>
      </c>
      <c r="S63" s="626">
        <v>1</v>
      </c>
      <c r="T63" s="626" t="s">
        <v>316</v>
      </c>
      <c r="U63" s="627"/>
      <c r="V63" s="627"/>
      <c r="W63" s="627"/>
      <c r="X63" s="627"/>
      <c r="Y63" s="627"/>
      <c r="Z63" s="627"/>
      <c r="AA63" s="626"/>
      <c r="AB63" s="625"/>
      <c r="AC63" s="625"/>
      <c r="AD63" s="627"/>
      <c r="AE63" s="627"/>
      <c r="AF63" s="627"/>
      <c r="AG63" s="627"/>
      <c r="AH63" s="627"/>
      <c r="AI63" s="627"/>
      <c r="AJ63" s="627"/>
      <c r="AK63" s="627"/>
      <c r="AL63" s="627"/>
      <c r="AM63" s="627"/>
      <c r="AN63" s="627"/>
      <c r="AO63" s="627"/>
      <c r="AP63" s="627"/>
      <c r="AQ63" s="627"/>
      <c r="AR63" s="627"/>
      <c r="AS63" s="627"/>
      <c r="AT63" s="627"/>
      <c r="AU63" s="627"/>
      <c r="AV63" s="720">
        <v>2010</v>
      </c>
      <c r="AW63" s="720"/>
      <c r="AX63" s="720"/>
      <c r="AY63" s="720"/>
      <c r="AZ63" s="720"/>
      <c r="BA63" s="720"/>
      <c r="BB63" s="720"/>
      <c r="BC63" s="719"/>
      <c r="BD63" s="301"/>
      <c r="BE63" s="207"/>
    </row>
    <row r="64" spans="1:57" s="618" customFormat="1" ht="25.7" hidden="1" customHeight="1" x14ac:dyDescent="0.15">
      <c r="A64" s="630"/>
      <c r="B64" s="147"/>
      <c r="C64" s="625" t="s">
        <v>12012</v>
      </c>
      <c r="D64" s="625" t="s">
        <v>2697</v>
      </c>
      <c r="E64" s="625" t="s">
        <v>12012</v>
      </c>
      <c r="F64" s="625"/>
      <c r="G64" s="625" t="s">
        <v>12012</v>
      </c>
      <c r="H64" s="627"/>
      <c r="I64" s="627"/>
      <c r="J64" s="626">
        <v>1135</v>
      </c>
      <c r="K64" s="626">
        <v>0</v>
      </c>
      <c r="L64" s="138">
        <v>0</v>
      </c>
      <c r="M64" s="627"/>
      <c r="N64" s="628"/>
      <c r="O64" s="627"/>
      <c r="P64" s="626"/>
      <c r="Q64" s="626">
        <v>780</v>
      </c>
      <c r="R64" s="626" t="s">
        <v>2698</v>
      </c>
      <c r="S64" s="626">
        <v>2</v>
      </c>
      <c r="T64" s="626" t="s">
        <v>316</v>
      </c>
      <c r="U64" s="627"/>
      <c r="V64" s="627"/>
      <c r="W64" s="627"/>
      <c r="X64" s="627"/>
      <c r="Y64" s="627"/>
      <c r="Z64" s="627"/>
      <c r="AA64" s="626"/>
      <c r="AB64" s="625"/>
      <c r="AC64" s="625"/>
      <c r="AD64" s="627"/>
      <c r="AE64" s="627"/>
      <c r="AF64" s="627"/>
      <c r="AG64" s="627"/>
      <c r="AH64" s="627"/>
      <c r="AI64" s="627"/>
      <c r="AJ64" s="627"/>
      <c r="AK64" s="627"/>
      <c r="AL64" s="627"/>
      <c r="AM64" s="627"/>
      <c r="AN64" s="627"/>
      <c r="AO64" s="627"/>
      <c r="AP64" s="627"/>
      <c r="AQ64" s="627"/>
      <c r="AR64" s="627"/>
      <c r="AS64" s="627"/>
      <c r="AT64" s="627"/>
      <c r="AU64" s="627"/>
      <c r="AV64" s="720">
        <v>2007</v>
      </c>
      <c r="AW64" s="720"/>
      <c r="AX64" s="720"/>
      <c r="AY64" s="720"/>
      <c r="AZ64" s="720"/>
      <c r="BA64" s="720"/>
      <c r="BB64" s="720"/>
      <c r="BC64" s="719">
        <v>500</v>
      </c>
      <c r="BD64" s="301"/>
      <c r="BE64" s="207"/>
    </row>
    <row r="65" spans="1:57" s="618" customFormat="1" ht="25.7" hidden="1" customHeight="1" x14ac:dyDescent="0.15">
      <c r="A65" s="630"/>
      <c r="B65" s="147"/>
      <c r="C65" s="625" t="s">
        <v>855</v>
      </c>
      <c r="D65" s="625" t="s">
        <v>2699</v>
      </c>
      <c r="E65" s="625" t="s">
        <v>855</v>
      </c>
      <c r="F65" s="625"/>
      <c r="G65" s="625" t="s">
        <v>855</v>
      </c>
      <c r="H65" s="627"/>
      <c r="I65" s="627"/>
      <c r="J65" s="626">
        <v>3860</v>
      </c>
      <c r="K65" s="626">
        <v>2400</v>
      </c>
      <c r="L65" s="138">
        <v>2400</v>
      </c>
      <c r="M65" s="627"/>
      <c r="N65" s="628"/>
      <c r="O65" s="627"/>
      <c r="P65" s="626">
        <v>2400</v>
      </c>
      <c r="Q65" s="626">
        <v>2400</v>
      </c>
      <c r="R65" s="626" t="s">
        <v>1588</v>
      </c>
      <c r="S65" s="626">
        <v>8</v>
      </c>
      <c r="T65" s="626" t="s">
        <v>316</v>
      </c>
      <c r="U65" s="627"/>
      <c r="V65" s="627"/>
      <c r="W65" s="627"/>
      <c r="X65" s="627"/>
      <c r="Y65" s="627"/>
      <c r="Z65" s="627"/>
      <c r="AA65" s="626" t="s">
        <v>1530</v>
      </c>
      <c r="AB65" s="625"/>
      <c r="AC65" s="625"/>
      <c r="AD65" s="627"/>
      <c r="AE65" s="627"/>
      <c r="AF65" s="627"/>
      <c r="AG65" s="627"/>
      <c r="AH65" s="627"/>
      <c r="AI65" s="627"/>
      <c r="AJ65" s="627"/>
      <c r="AK65" s="627"/>
      <c r="AL65" s="627"/>
      <c r="AM65" s="627"/>
      <c r="AN65" s="627"/>
      <c r="AO65" s="627"/>
      <c r="AP65" s="627"/>
      <c r="AQ65" s="627"/>
      <c r="AR65" s="627"/>
      <c r="AS65" s="627"/>
      <c r="AT65" s="627"/>
      <c r="AU65" s="627"/>
      <c r="AV65" s="720">
        <v>1998</v>
      </c>
      <c r="AW65" s="720"/>
      <c r="AX65" s="720"/>
      <c r="AY65" s="720"/>
      <c r="AZ65" s="720"/>
      <c r="BA65" s="720"/>
      <c r="BB65" s="720"/>
      <c r="BC65" s="719"/>
      <c r="BD65" s="301"/>
      <c r="BE65" s="207"/>
    </row>
    <row r="66" spans="1:57" s="618" customFormat="1" ht="25.7" hidden="1" customHeight="1" x14ac:dyDescent="0.15">
      <c r="A66" s="630"/>
      <c r="B66" s="147"/>
      <c r="C66" s="625" t="s">
        <v>855</v>
      </c>
      <c r="D66" s="625" t="s">
        <v>16870</v>
      </c>
      <c r="E66" s="625" t="s">
        <v>855</v>
      </c>
      <c r="F66" s="625"/>
      <c r="G66" s="625" t="s">
        <v>855</v>
      </c>
      <c r="H66" s="627"/>
      <c r="I66" s="627"/>
      <c r="J66" s="626">
        <v>70200</v>
      </c>
      <c r="K66" s="626"/>
      <c r="L66" s="138"/>
      <c r="M66" s="627"/>
      <c r="N66" s="628"/>
      <c r="O66" s="627"/>
      <c r="P66" s="626">
        <v>650</v>
      </c>
      <c r="Q66" s="626">
        <v>650</v>
      </c>
      <c r="R66" s="626" t="s">
        <v>1806</v>
      </c>
      <c r="S66" s="626">
        <v>1</v>
      </c>
      <c r="T66" s="626" t="s">
        <v>16871</v>
      </c>
      <c r="U66" s="627"/>
      <c r="V66" s="627"/>
      <c r="W66" s="627"/>
      <c r="X66" s="627"/>
      <c r="Y66" s="627"/>
      <c r="Z66" s="627"/>
      <c r="AA66" s="626"/>
      <c r="AB66" s="625"/>
      <c r="AC66" s="625"/>
      <c r="AD66" s="627"/>
      <c r="AE66" s="627"/>
      <c r="AF66" s="627"/>
      <c r="AG66" s="627"/>
      <c r="AH66" s="627"/>
      <c r="AI66" s="627"/>
      <c r="AJ66" s="627"/>
      <c r="AK66" s="627"/>
      <c r="AL66" s="627"/>
      <c r="AM66" s="627"/>
      <c r="AN66" s="627"/>
      <c r="AO66" s="627"/>
      <c r="AP66" s="627"/>
      <c r="AQ66" s="627"/>
      <c r="AR66" s="627"/>
      <c r="AS66" s="627"/>
      <c r="AT66" s="627"/>
      <c r="AU66" s="627"/>
      <c r="AV66" s="720">
        <v>2010</v>
      </c>
      <c r="AW66" s="720"/>
      <c r="AX66" s="720"/>
      <c r="AY66" s="720"/>
      <c r="AZ66" s="720"/>
      <c r="BA66" s="720"/>
      <c r="BB66" s="720"/>
      <c r="BC66" s="719"/>
      <c r="BD66" s="301"/>
      <c r="BE66" s="207"/>
    </row>
    <row r="67" spans="1:57" s="618" customFormat="1" ht="25.7" hidden="1" customHeight="1" x14ac:dyDescent="0.15">
      <c r="A67" s="630"/>
      <c r="B67" s="147"/>
      <c r="C67" s="625" t="s">
        <v>855</v>
      </c>
      <c r="D67" s="625" t="s">
        <v>16872</v>
      </c>
      <c r="E67" s="625" t="s">
        <v>855</v>
      </c>
      <c r="F67" s="625"/>
      <c r="G67" s="625" t="s">
        <v>855</v>
      </c>
      <c r="H67" s="627"/>
      <c r="I67" s="627"/>
      <c r="J67" s="626">
        <v>29545</v>
      </c>
      <c r="K67" s="626"/>
      <c r="L67" s="138"/>
      <c r="M67" s="627"/>
      <c r="N67" s="628"/>
      <c r="O67" s="627"/>
      <c r="P67" s="626">
        <v>374</v>
      </c>
      <c r="Q67" s="626">
        <v>374</v>
      </c>
      <c r="R67" s="626" t="s">
        <v>1588</v>
      </c>
      <c r="S67" s="626">
        <v>1</v>
      </c>
      <c r="T67" s="626" t="s">
        <v>16871</v>
      </c>
      <c r="U67" s="627"/>
      <c r="V67" s="627"/>
      <c r="W67" s="627"/>
      <c r="X67" s="627"/>
      <c r="Y67" s="627"/>
      <c r="Z67" s="627"/>
      <c r="AA67" s="626"/>
      <c r="AB67" s="625"/>
      <c r="AC67" s="625"/>
      <c r="AD67" s="627"/>
      <c r="AE67" s="627"/>
      <c r="AF67" s="627"/>
      <c r="AG67" s="627"/>
      <c r="AH67" s="627"/>
      <c r="AI67" s="627"/>
      <c r="AJ67" s="627"/>
      <c r="AK67" s="627"/>
      <c r="AL67" s="627"/>
      <c r="AM67" s="627"/>
      <c r="AN67" s="627"/>
      <c r="AO67" s="627"/>
      <c r="AP67" s="627"/>
      <c r="AQ67" s="627"/>
      <c r="AR67" s="627"/>
      <c r="AS67" s="627"/>
      <c r="AT67" s="627"/>
      <c r="AU67" s="627"/>
      <c r="AV67" s="720">
        <v>2021</v>
      </c>
      <c r="AW67" s="720"/>
      <c r="AX67" s="720"/>
      <c r="AY67" s="720"/>
      <c r="AZ67" s="720"/>
      <c r="BA67" s="720"/>
      <c r="BB67" s="720"/>
      <c r="BC67" s="719"/>
      <c r="BD67" s="301"/>
      <c r="BE67" s="207"/>
    </row>
    <row r="68" spans="1:57" s="618" customFormat="1" ht="25.7" hidden="1" customHeight="1" x14ac:dyDescent="0.15">
      <c r="A68" s="630"/>
      <c r="B68" s="147"/>
      <c r="C68" s="625" t="s">
        <v>871</v>
      </c>
      <c r="D68" s="625" t="s">
        <v>2700</v>
      </c>
      <c r="E68" s="625" t="s">
        <v>871</v>
      </c>
      <c r="F68" s="625"/>
      <c r="G68" s="625" t="s">
        <v>871</v>
      </c>
      <c r="H68" s="627"/>
      <c r="I68" s="627"/>
      <c r="J68" s="626">
        <v>2192</v>
      </c>
      <c r="K68" s="626">
        <v>498</v>
      </c>
      <c r="L68" s="138">
        <v>498</v>
      </c>
      <c r="M68" s="627"/>
      <c r="N68" s="628"/>
      <c r="O68" s="627"/>
      <c r="P68" s="626">
        <v>498</v>
      </c>
      <c r="Q68" s="626">
        <v>498</v>
      </c>
      <c r="R68" s="719" t="s">
        <v>315</v>
      </c>
      <c r="S68" s="626">
        <v>1</v>
      </c>
      <c r="T68" s="626" t="s">
        <v>316</v>
      </c>
      <c r="U68" s="627"/>
      <c r="V68" s="627"/>
      <c r="W68" s="627"/>
      <c r="X68" s="627"/>
      <c r="Y68" s="627"/>
      <c r="Z68" s="627"/>
      <c r="AA68" s="626"/>
      <c r="AB68" s="625"/>
      <c r="AC68" s="625"/>
      <c r="AD68" s="627"/>
      <c r="AE68" s="627"/>
      <c r="AF68" s="627"/>
      <c r="AG68" s="627"/>
      <c r="AH68" s="627"/>
      <c r="AI68" s="627"/>
      <c r="AJ68" s="627"/>
      <c r="AK68" s="627"/>
      <c r="AL68" s="627"/>
      <c r="AM68" s="627"/>
      <c r="AN68" s="627"/>
      <c r="AO68" s="627"/>
      <c r="AP68" s="627"/>
      <c r="AQ68" s="627"/>
      <c r="AR68" s="627"/>
      <c r="AS68" s="627"/>
      <c r="AT68" s="627"/>
      <c r="AU68" s="627"/>
      <c r="AV68" s="720">
        <v>2010</v>
      </c>
      <c r="AW68" s="720"/>
      <c r="AX68" s="720"/>
      <c r="AY68" s="720"/>
      <c r="AZ68" s="720"/>
      <c r="BA68" s="720"/>
      <c r="BB68" s="720"/>
      <c r="BC68" s="719">
        <v>210</v>
      </c>
      <c r="BD68" s="301"/>
      <c r="BE68" s="207"/>
    </row>
    <row r="69" spans="1:57" s="618" customFormat="1" ht="25.7" hidden="1" customHeight="1" x14ac:dyDescent="0.15">
      <c r="A69" s="630"/>
      <c r="B69" s="147"/>
      <c r="C69" s="625" t="s">
        <v>871</v>
      </c>
      <c r="D69" s="625" t="s">
        <v>2701</v>
      </c>
      <c r="E69" s="625" t="s">
        <v>871</v>
      </c>
      <c r="F69" s="625"/>
      <c r="G69" s="625" t="s">
        <v>871</v>
      </c>
      <c r="H69" s="627"/>
      <c r="I69" s="627"/>
      <c r="J69" s="626">
        <v>5251</v>
      </c>
      <c r="K69" s="626">
        <v>498</v>
      </c>
      <c r="L69" s="138">
        <v>498</v>
      </c>
      <c r="M69" s="627"/>
      <c r="N69" s="628"/>
      <c r="O69" s="627"/>
      <c r="P69" s="626">
        <v>498</v>
      </c>
      <c r="Q69" s="626">
        <v>498</v>
      </c>
      <c r="R69" s="719" t="s">
        <v>315</v>
      </c>
      <c r="S69" s="626">
        <v>1</v>
      </c>
      <c r="T69" s="626" t="s">
        <v>316</v>
      </c>
      <c r="U69" s="627"/>
      <c r="V69" s="627"/>
      <c r="W69" s="627"/>
      <c r="X69" s="627"/>
      <c r="Y69" s="627"/>
      <c r="Z69" s="627"/>
      <c r="AA69" s="626"/>
      <c r="AB69" s="625"/>
      <c r="AC69" s="625"/>
      <c r="AD69" s="627"/>
      <c r="AE69" s="627"/>
      <c r="AF69" s="627"/>
      <c r="AG69" s="627"/>
      <c r="AH69" s="627"/>
      <c r="AI69" s="627"/>
      <c r="AJ69" s="627"/>
      <c r="AK69" s="627"/>
      <c r="AL69" s="627"/>
      <c r="AM69" s="627"/>
      <c r="AN69" s="627"/>
      <c r="AO69" s="627"/>
      <c r="AP69" s="627"/>
      <c r="AQ69" s="627"/>
      <c r="AR69" s="627"/>
      <c r="AS69" s="627"/>
      <c r="AT69" s="627"/>
      <c r="AU69" s="627"/>
      <c r="AV69" s="720">
        <v>2010</v>
      </c>
      <c r="AW69" s="720"/>
      <c r="AX69" s="720"/>
      <c r="AY69" s="720"/>
      <c r="AZ69" s="720"/>
      <c r="BA69" s="720"/>
      <c r="BB69" s="720"/>
      <c r="BC69" s="719">
        <v>210</v>
      </c>
      <c r="BD69" s="301"/>
      <c r="BE69" s="207"/>
    </row>
    <row r="70" spans="1:57" s="618" customFormat="1" ht="25.7" hidden="1" customHeight="1" x14ac:dyDescent="0.15">
      <c r="A70" s="630"/>
      <c r="B70" s="147"/>
      <c r="C70" s="625" t="s">
        <v>871</v>
      </c>
      <c r="D70" s="625" t="s">
        <v>2702</v>
      </c>
      <c r="E70" s="625" t="s">
        <v>871</v>
      </c>
      <c r="F70" s="625"/>
      <c r="G70" s="625" t="s">
        <v>871</v>
      </c>
      <c r="H70" s="627"/>
      <c r="I70" s="627"/>
      <c r="J70" s="626">
        <v>2854</v>
      </c>
      <c r="K70" s="626">
        <v>498</v>
      </c>
      <c r="L70" s="138">
        <v>498</v>
      </c>
      <c r="M70" s="627"/>
      <c r="N70" s="628"/>
      <c r="O70" s="627"/>
      <c r="P70" s="626">
        <v>498</v>
      </c>
      <c r="Q70" s="626">
        <v>498</v>
      </c>
      <c r="R70" s="719" t="s">
        <v>315</v>
      </c>
      <c r="S70" s="626">
        <v>1</v>
      </c>
      <c r="T70" s="626" t="s">
        <v>316</v>
      </c>
      <c r="U70" s="627"/>
      <c r="V70" s="627"/>
      <c r="W70" s="627"/>
      <c r="X70" s="627"/>
      <c r="Y70" s="627"/>
      <c r="Z70" s="627"/>
      <c r="AA70" s="626"/>
      <c r="AB70" s="625"/>
      <c r="AC70" s="625"/>
      <c r="AD70" s="627"/>
      <c r="AE70" s="627"/>
      <c r="AF70" s="627"/>
      <c r="AG70" s="627"/>
      <c r="AH70" s="627"/>
      <c r="AI70" s="627"/>
      <c r="AJ70" s="627"/>
      <c r="AK70" s="627"/>
      <c r="AL70" s="627"/>
      <c r="AM70" s="627"/>
      <c r="AN70" s="627"/>
      <c r="AO70" s="627"/>
      <c r="AP70" s="627"/>
      <c r="AQ70" s="627"/>
      <c r="AR70" s="627"/>
      <c r="AS70" s="627"/>
      <c r="AT70" s="627"/>
      <c r="AU70" s="627"/>
      <c r="AV70" s="720">
        <v>2010</v>
      </c>
      <c r="AW70" s="720"/>
      <c r="AX70" s="720"/>
      <c r="AY70" s="720"/>
      <c r="AZ70" s="720"/>
      <c r="BA70" s="720"/>
      <c r="BB70" s="720"/>
      <c r="BC70" s="719">
        <v>210</v>
      </c>
      <c r="BD70" s="301"/>
      <c r="BE70" s="207"/>
    </row>
    <row r="71" spans="1:57" s="618" customFormat="1" ht="25.7" hidden="1" customHeight="1" x14ac:dyDescent="0.15">
      <c r="A71" s="630"/>
      <c r="B71" s="147"/>
      <c r="C71" s="625" t="s">
        <v>871</v>
      </c>
      <c r="D71" s="625" t="s">
        <v>1957</v>
      </c>
      <c r="E71" s="625" t="s">
        <v>871</v>
      </c>
      <c r="F71" s="625"/>
      <c r="G71" s="625" t="s">
        <v>871</v>
      </c>
      <c r="H71" s="627"/>
      <c r="I71" s="627"/>
      <c r="J71" s="626">
        <v>424</v>
      </c>
      <c r="K71" s="626">
        <v>424</v>
      </c>
      <c r="L71" s="138">
        <v>424</v>
      </c>
      <c r="M71" s="627"/>
      <c r="N71" s="628"/>
      <c r="O71" s="627"/>
      <c r="P71" s="626">
        <v>424</v>
      </c>
      <c r="Q71" s="626">
        <v>424</v>
      </c>
      <c r="R71" s="719" t="s">
        <v>315</v>
      </c>
      <c r="S71" s="626">
        <v>1</v>
      </c>
      <c r="T71" s="626" t="s">
        <v>316</v>
      </c>
      <c r="U71" s="627"/>
      <c r="V71" s="627"/>
      <c r="W71" s="627"/>
      <c r="X71" s="627"/>
      <c r="Y71" s="627"/>
      <c r="Z71" s="627"/>
      <c r="AA71" s="626"/>
      <c r="AB71" s="625"/>
      <c r="AC71" s="625"/>
      <c r="AD71" s="627"/>
      <c r="AE71" s="627"/>
      <c r="AF71" s="627"/>
      <c r="AG71" s="627"/>
      <c r="AH71" s="627"/>
      <c r="AI71" s="627"/>
      <c r="AJ71" s="627"/>
      <c r="AK71" s="627"/>
      <c r="AL71" s="627"/>
      <c r="AM71" s="627"/>
      <c r="AN71" s="627"/>
      <c r="AO71" s="627"/>
      <c r="AP71" s="627"/>
      <c r="AQ71" s="627"/>
      <c r="AR71" s="627"/>
      <c r="AS71" s="627"/>
      <c r="AT71" s="627"/>
      <c r="AU71" s="627"/>
      <c r="AV71" s="720">
        <v>2010</v>
      </c>
      <c r="AW71" s="720"/>
      <c r="AX71" s="720"/>
      <c r="AY71" s="720"/>
      <c r="AZ71" s="720"/>
      <c r="BA71" s="720"/>
      <c r="BB71" s="720"/>
      <c r="BC71" s="719">
        <v>210</v>
      </c>
      <c r="BD71" s="301"/>
      <c r="BE71" s="207"/>
    </row>
    <row r="72" spans="1:57" s="618" customFormat="1" ht="25.7" hidden="1" customHeight="1" x14ac:dyDescent="0.15">
      <c r="A72" s="630"/>
      <c r="B72" s="147"/>
      <c r="C72" s="625" t="s">
        <v>871</v>
      </c>
      <c r="D72" s="625" t="s">
        <v>1959</v>
      </c>
      <c r="E72" s="625" t="s">
        <v>871</v>
      </c>
      <c r="F72" s="625"/>
      <c r="G72" s="625" t="s">
        <v>871</v>
      </c>
      <c r="H72" s="627"/>
      <c r="I72" s="627"/>
      <c r="J72" s="626">
        <v>430</v>
      </c>
      <c r="K72" s="626">
        <v>430</v>
      </c>
      <c r="L72" s="138">
        <v>430</v>
      </c>
      <c r="M72" s="627"/>
      <c r="N72" s="628"/>
      <c r="O72" s="627"/>
      <c r="P72" s="626">
        <v>430</v>
      </c>
      <c r="Q72" s="626">
        <v>430</v>
      </c>
      <c r="R72" s="719" t="s">
        <v>315</v>
      </c>
      <c r="S72" s="626">
        <v>1</v>
      </c>
      <c r="T72" s="626" t="s">
        <v>316</v>
      </c>
      <c r="U72" s="627"/>
      <c r="V72" s="627"/>
      <c r="W72" s="627"/>
      <c r="X72" s="627"/>
      <c r="Y72" s="627"/>
      <c r="Z72" s="627"/>
      <c r="AA72" s="626"/>
      <c r="AB72" s="625"/>
      <c r="AC72" s="625"/>
      <c r="AD72" s="627"/>
      <c r="AE72" s="627"/>
      <c r="AF72" s="627"/>
      <c r="AG72" s="627"/>
      <c r="AH72" s="627"/>
      <c r="AI72" s="627"/>
      <c r="AJ72" s="627"/>
      <c r="AK72" s="627"/>
      <c r="AL72" s="627"/>
      <c r="AM72" s="627"/>
      <c r="AN72" s="627"/>
      <c r="AO72" s="627"/>
      <c r="AP72" s="627"/>
      <c r="AQ72" s="627"/>
      <c r="AR72" s="627"/>
      <c r="AS72" s="627"/>
      <c r="AT72" s="627"/>
      <c r="AU72" s="627"/>
      <c r="AV72" s="720">
        <v>2010</v>
      </c>
      <c r="AW72" s="720"/>
      <c r="AX72" s="720"/>
      <c r="AY72" s="720"/>
      <c r="AZ72" s="720"/>
      <c r="BA72" s="720"/>
      <c r="BB72" s="720"/>
      <c r="BC72" s="719">
        <v>210</v>
      </c>
      <c r="BD72" s="301"/>
      <c r="BE72" s="207"/>
    </row>
    <row r="73" spans="1:57" s="618" customFormat="1" ht="25.7" hidden="1" customHeight="1" x14ac:dyDescent="0.15">
      <c r="A73" s="630"/>
      <c r="B73" s="147"/>
      <c r="C73" s="625" t="s">
        <v>871</v>
      </c>
      <c r="D73" s="625" t="s">
        <v>1961</v>
      </c>
      <c r="E73" s="625" t="s">
        <v>871</v>
      </c>
      <c r="F73" s="625"/>
      <c r="G73" s="625" t="s">
        <v>871</v>
      </c>
      <c r="H73" s="627"/>
      <c r="I73" s="627"/>
      <c r="J73" s="626">
        <v>1382</v>
      </c>
      <c r="K73" s="626">
        <v>460</v>
      </c>
      <c r="L73" s="138">
        <v>460</v>
      </c>
      <c r="M73" s="627"/>
      <c r="N73" s="628"/>
      <c r="O73" s="627"/>
      <c r="P73" s="626">
        <v>460</v>
      </c>
      <c r="Q73" s="626">
        <v>460</v>
      </c>
      <c r="R73" s="719" t="s">
        <v>315</v>
      </c>
      <c r="S73" s="626">
        <v>1</v>
      </c>
      <c r="T73" s="626" t="s">
        <v>316</v>
      </c>
      <c r="U73" s="627"/>
      <c r="V73" s="627"/>
      <c r="W73" s="627"/>
      <c r="X73" s="627"/>
      <c r="Y73" s="627"/>
      <c r="Z73" s="627"/>
      <c r="AA73" s="626"/>
      <c r="AB73" s="625"/>
      <c r="AC73" s="625"/>
      <c r="AD73" s="627"/>
      <c r="AE73" s="627"/>
      <c r="AF73" s="627"/>
      <c r="AG73" s="627"/>
      <c r="AH73" s="627"/>
      <c r="AI73" s="627"/>
      <c r="AJ73" s="627"/>
      <c r="AK73" s="627"/>
      <c r="AL73" s="627"/>
      <c r="AM73" s="627"/>
      <c r="AN73" s="627"/>
      <c r="AO73" s="627"/>
      <c r="AP73" s="627"/>
      <c r="AQ73" s="627"/>
      <c r="AR73" s="627"/>
      <c r="AS73" s="627"/>
      <c r="AT73" s="627"/>
      <c r="AU73" s="627"/>
      <c r="AV73" s="720">
        <v>2010</v>
      </c>
      <c r="AW73" s="720"/>
      <c r="AX73" s="720"/>
      <c r="AY73" s="720"/>
      <c r="AZ73" s="720"/>
      <c r="BA73" s="720"/>
      <c r="BB73" s="720"/>
      <c r="BC73" s="719">
        <v>210</v>
      </c>
      <c r="BD73" s="301"/>
      <c r="BE73" s="207"/>
    </row>
    <row r="74" spans="1:57" s="618" customFormat="1" ht="25.7" hidden="1" customHeight="1" x14ac:dyDescent="0.15">
      <c r="A74" s="630"/>
      <c r="B74" s="147"/>
      <c r="C74" s="625" t="s">
        <v>871</v>
      </c>
      <c r="D74" s="625" t="s">
        <v>1963</v>
      </c>
      <c r="E74" s="625" t="s">
        <v>871</v>
      </c>
      <c r="F74" s="625" t="s">
        <v>1958</v>
      </c>
      <c r="G74" s="625" t="s">
        <v>871</v>
      </c>
      <c r="H74" s="627"/>
      <c r="I74" s="627"/>
      <c r="J74" s="626">
        <v>406</v>
      </c>
      <c r="K74" s="626">
        <v>406</v>
      </c>
      <c r="L74" s="138">
        <v>406</v>
      </c>
      <c r="M74" s="627"/>
      <c r="N74" s="628"/>
      <c r="O74" s="627"/>
      <c r="P74" s="626">
        <v>406</v>
      </c>
      <c r="Q74" s="626">
        <v>406</v>
      </c>
      <c r="R74" s="719" t="s">
        <v>315</v>
      </c>
      <c r="S74" s="626">
        <v>1</v>
      </c>
      <c r="T74" s="626" t="s">
        <v>316</v>
      </c>
      <c r="U74" s="627"/>
      <c r="V74" s="627"/>
      <c r="W74" s="627"/>
      <c r="X74" s="627"/>
      <c r="Y74" s="627"/>
      <c r="Z74" s="627"/>
      <c r="AA74" s="626"/>
      <c r="AB74" s="625"/>
      <c r="AC74" s="625"/>
      <c r="AD74" s="627"/>
      <c r="AE74" s="627"/>
      <c r="AF74" s="627"/>
      <c r="AG74" s="627"/>
      <c r="AH74" s="627"/>
      <c r="AI74" s="627"/>
      <c r="AJ74" s="627"/>
      <c r="AK74" s="627"/>
      <c r="AL74" s="627"/>
      <c r="AM74" s="627"/>
      <c r="AN74" s="627"/>
      <c r="AO74" s="627"/>
      <c r="AP74" s="627"/>
      <c r="AQ74" s="627"/>
      <c r="AR74" s="627"/>
      <c r="AS74" s="627"/>
      <c r="AT74" s="627"/>
      <c r="AU74" s="627"/>
      <c r="AV74" s="720">
        <v>2010</v>
      </c>
      <c r="AW74" s="720"/>
      <c r="AX74" s="720"/>
      <c r="AY74" s="720"/>
      <c r="AZ74" s="720"/>
      <c r="BA74" s="720"/>
      <c r="BB74" s="720"/>
      <c r="BC74" s="719">
        <v>210</v>
      </c>
      <c r="BD74" s="301"/>
      <c r="BE74" s="207"/>
    </row>
    <row r="75" spans="1:57" s="618" customFormat="1" ht="25.7" hidden="1" customHeight="1" x14ac:dyDescent="0.15">
      <c r="A75" s="630"/>
      <c r="B75" s="147"/>
      <c r="C75" s="625" t="s">
        <v>871</v>
      </c>
      <c r="D75" s="625" t="s">
        <v>1965</v>
      </c>
      <c r="E75" s="625" t="s">
        <v>871</v>
      </c>
      <c r="F75" s="625" t="s">
        <v>1960</v>
      </c>
      <c r="G75" s="625" t="s">
        <v>871</v>
      </c>
      <c r="H75" s="627"/>
      <c r="I75" s="627"/>
      <c r="J75" s="626">
        <v>420</v>
      </c>
      <c r="K75" s="626">
        <v>420</v>
      </c>
      <c r="L75" s="138">
        <v>420</v>
      </c>
      <c r="M75" s="627"/>
      <c r="N75" s="628"/>
      <c r="O75" s="627"/>
      <c r="P75" s="626">
        <v>420</v>
      </c>
      <c r="Q75" s="626">
        <v>420</v>
      </c>
      <c r="R75" s="719" t="s">
        <v>315</v>
      </c>
      <c r="S75" s="626">
        <v>1</v>
      </c>
      <c r="T75" s="626" t="s">
        <v>316</v>
      </c>
      <c r="U75" s="627"/>
      <c r="V75" s="627"/>
      <c r="W75" s="627"/>
      <c r="X75" s="627"/>
      <c r="Y75" s="627"/>
      <c r="Z75" s="627"/>
      <c r="AA75" s="626"/>
      <c r="AB75" s="625"/>
      <c r="AC75" s="625"/>
      <c r="AD75" s="627"/>
      <c r="AE75" s="627"/>
      <c r="AF75" s="627"/>
      <c r="AG75" s="627"/>
      <c r="AH75" s="627"/>
      <c r="AI75" s="627"/>
      <c r="AJ75" s="627"/>
      <c r="AK75" s="627"/>
      <c r="AL75" s="627"/>
      <c r="AM75" s="627"/>
      <c r="AN75" s="627"/>
      <c r="AO75" s="627"/>
      <c r="AP75" s="627"/>
      <c r="AQ75" s="627"/>
      <c r="AR75" s="627"/>
      <c r="AS75" s="627"/>
      <c r="AT75" s="627"/>
      <c r="AU75" s="627"/>
      <c r="AV75" s="720">
        <v>2010</v>
      </c>
      <c r="AW75" s="720"/>
      <c r="AX75" s="720"/>
      <c r="AY75" s="720"/>
      <c r="AZ75" s="720"/>
      <c r="BA75" s="720"/>
      <c r="BB75" s="720"/>
      <c r="BC75" s="719">
        <v>210</v>
      </c>
      <c r="BD75" s="301"/>
      <c r="BE75" s="207"/>
    </row>
    <row r="76" spans="1:57" s="618" customFormat="1" ht="25.7" hidden="1" customHeight="1" x14ac:dyDescent="0.15">
      <c r="A76" s="630"/>
      <c r="B76" s="147"/>
      <c r="C76" s="625" t="s">
        <v>871</v>
      </c>
      <c r="D76" s="625" t="s">
        <v>1967</v>
      </c>
      <c r="E76" s="625" t="s">
        <v>871</v>
      </c>
      <c r="F76" s="625" t="s">
        <v>1962</v>
      </c>
      <c r="G76" s="625" t="s">
        <v>871</v>
      </c>
      <c r="H76" s="627"/>
      <c r="I76" s="627"/>
      <c r="J76" s="626">
        <v>405</v>
      </c>
      <c r="K76" s="626">
        <v>405</v>
      </c>
      <c r="L76" s="138">
        <v>405</v>
      </c>
      <c r="M76" s="627"/>
      <c r="N76" s="628"/>
      <c r="O76" s="627"/>
      <c r="P76" s="626">
        <v>405</v>
      </c>
      <c r="Q76" s="626">
        <v>405</v>
      </c>
      <c r="R76" s="719" t="s">
        <v>315</v>
      </c>
      <c r="S76" s="626">
        <v>1</v>
      </c>
      <c r="T76" s="626" t="s">
        <v>316</v>
      </c>
      <c r="U76" s="627"/>
      <c r="V76" s="627"/>
      <c r="W76" s="627"/>
      <c r="X76" s="627"/>
      <c r="Y76" s="627"/>
      <c r="Z76" s="627"/>
      <c r="AA76" s="626"/>
      <c r="AB76" s="625"/>
      <c r="AC76" s="625"/>
      <c r="AD76" s="627"/>
      <c r="AE76" s="627"/>
      <c r="AF76" s="627"/>
      <c r="AG76" s="627"/>
      <c r="AH76" s="627"/>
      <c r="AI76" s="627"/>
      <c r="AJ76" s="627"/>
      <c r="AK76" s="627"/>
      <c r="AL76" s="627"/>
      <c r="AM76" s="627"/>
      <c r="AN76" s="627"/>
      <c r="AO76" s="627"/>
      <c r="AP76" s="627"/>
      <c r="AQ76" s="627"/>
      <c r="AR76" s="627"/>
      <c r="AS76" s="627"/>
      <c r="AT76" s="627"/>
      <c r="AU76" s="627"/>
      <c r="AV76" s="720">
        <v>2010</v>
      </c>
      <c r="AW76" s="720"/>
      <c r="AX76" s="720"/>
      <c r="AY76" s="720"/>
      <c r="AZ76" s="720"/>
      <c r="BA76" s="720"/>
      <c r="BB76" s="720"/>
      <c r="BC76" s="719">
        <v>210</v>
      </c>
      <c r="BD76" s="301"/>
      <c r="BE76" s="207"/>
    </row>
    <row r="77" spans="1:57" s="618" customFormat="1" ht="25.7" hidden="1" customHeight="1" x14ac:dyDescent="0.15">
      <c r="A77" s="630"/>
      <c r="B77" s="147"/>
      <c r="C77" s="625" t="s">
        <v>871</v>
      </c>
      <c r="D77" s="625" t="s">
        <v>1969</v>
      </c>
      <c r="E77" s="625" t="s">
        <v>871</v>
      </c>
      <c r="F77" s="625" t="s">
        <v>1964</v>
      </c>
      <c r="G77" s="625" t="s">
        <v>871</v>
      </c>
      <c r="H77" s="627"/>
      <c r="I77" s="627"/>
      <c r="J77" s="626">
        <v>421</v>
      </c>
      <c r="K77" s="626">
        <v>421</v>
      </c>
      <c r="L77" s="138">
        <v>421</v>
      </c>
      <c r="M77" s="627"/>
      <c r="N77" s="628"/>
      <c r="O77" s="627"/>
      <c r="P77" s="626">
        <v>421</v>
      </c>
      <c r="Q77" s="626">
        <v>421</v>
      </c>
      <c r="R77" s="719" t="s">
        <v>315</v>
      </c>
      <c r="S77" s="626">
        <v>1</v>
      </c>
      <c r="T77" s="626" t="s">
        <v>316</v>
      </c>
      <c r="U77" s="627"/>
      <c r="V77" s="627"/>
      <c r="W77" s="627"/>
      <c r="X77" s="627"/>
      <c r="Y77" s="627"/>
      <c r="Z77" s="627"/>
      <c r="AA77" s="626"/>
      <c r="AB77" s="625"/>
      <c r="AC77" s="625"/>
      <c r="AD77" s="627"/>
      <c r="AE77" s="627"/>
      <c r="AF77" s="627"/>
      <c r="AG77" s="627"/>
      <c r="AH77" s="627"/>
      <c r="AI77" s="627"/>
      <c r="AJ77" s="627"/>
      <c r="AK77" s="627"/>
      <c r="AL77" s="627"/>
      <c r="AM77" s="627"/>
      <c r="AN77" s="627"/>
      <c r="AO77" s="627"/>
      <c r="AP77" s="627"/>
      <c r="AQ77" s="627"/>
      <c r="AR77" s="627"/>
      <c r="AS77" s="627"/>
      <c r="AT77" s="627"/>
      <c r="AU77" s="627"/>
      <c r="AV77" s="720">
        <v>2010</v>
      </c>
      <c r="AW77" s="720"/>
      <c r="AX77" s="720"/>
      <c r="AY77" s="720"/>
      <c r="AZ77" s="720"/>
      <c r="BA77" s="720"/>
      <c r="BB77" s="720"/>
      <c r="BC77" s="719">
        <v>210</v>
      </c>
      <c r="BD77" s="301"/>
      <c r="BE77" s="207"/>
    </row>
    <row r="78" spans="1:57" s="618" customFormat="1" ht="25.7" hidden="1" customHeight="1" x14ac:dyDescent="0.15">
      <c r="A78" s="630"/>
      <c r="B78" s="147"/>
      <c r="C78" s="625" t="s">
        <v>871</v>
      </c>
      <c r="D78" s="625" t="s">
        <v>2703</v>
      </c>
      <c r="E78" s="625" t="s">
        <v>871</v>
      </c>
      <c r="F78" s="625" t="s">
        <v>1966</v>
      </c>
      <c r="G78" s="625" t="s">
        <v>871</v>
      </c>
      <c r="H78" s="627"/>
      <c r="I78" s="627"/>
      <c r="J78" s="626">
        <v>6595</v>
      </c>
      <c r="K78" s="626">
        <v>499</v>
      </c>
      <c r="L78" s="138">
        <v>499</v>
      </c>
      <c r="M78" s="627"/>
      <c r="N78" s="628"/>
      <c r="O78" s="627"/>
      <c r="P78" s="626">
        <v>499</v>
      </c>
      <c r="Q78" s="626">
        <v>499</v>
      </c>
      <c r="R78" s="719" t="s">
        <v>315</v>
      </c>
      <c r="S78" s="626">
        <v>1</v>
      </c>
      <c r="T78" s="626" t="s">
        <v>316</v>
      </c>
      <c r="U78" s="627"/>
      <c r="V78" s="627"/>
      <c r="W78" s="627"/>
      <c r="X78" s="627"/>
      <c r="Y78" s="627"/>
      <c r="Z78" s="627"/>
      <c r="AA78" s="626"/>
      <c r="AB78" s="625"/>
      <c r="AC78" s="625"/>
      <c r="AD78" s="627"/>
      <c r="AE78" s="627"/>
      <c r="AF78" s="627"/>
      <c r="AG78" s="627"/>
      <c r="AH78" s="627"/>
      <c r="AI78" s="627"/>
      <c r="AJ78" s="627"/>
      <c r="AK78" s="627"/>
      <c r="AL78" s="627"/>
      <c r="AM78" s="627"/>
      <c r="AN78" s="627"/>
      <c r="AO78" s="627"/>
      <c r="AP78" s="627"/>
      <c r="AQ78" s="627"/>
      <c r="AR78" s="627"/>
      <c r="AS78" s="627"/>
      <c r="AT78" s="627"/>
      <c r="AU78" s="627"/>
      <c r="AV78" s="720">
        <v>2013</v>
      </c>
      <c r="AW78" s="720"/>
      <c r="AX78" s="720"/>
      <c r="AY78" s="720"/>
      <c r="AZ78" s="720"/>
      <c r="BA78" s="720"/>
      <c r="BB78" s="720"/>
      <c r="BC78" s="719">
        <v>250</v>
      </c>
      <c r="BD78" s="301"/>
      <c r="BE78" s="207"/>
    </row>
    <row r="79" spans="1:57" s="618" customFormat="1" ht="25.7" hidden="1" customHeight="1" x14ac:dyDescent="0.15">
      <c r="A79" s="630"/>
      <c r="B79" s="147"/>
      <c r="C79" s="625" t="s">
        <v>871</v>
      </c>
      <c r="D79" s="625" t="s">
        <v>2704</v>
      </c>
      <c r="E79" s="625" t="s">
        <v>871</v>
      </c>
      <c r="F79" s="625" t="s">
        <v>1968</v>
      </c>
      <c r="G79" s="625" t="s">
        <v>871</v>
      </c>
      <c r="H79" s="627"/>
      <c r="I79" s="627"/>
      <c r="J79" s="626">
        <v>497</v>
      </c>
      <c r="K79" s="626">
        <v>499</v>
      </c>
      <c r="L79" s="138">
        <v>499</v>
      </c>
      <c r="M79" s="627"/>
      <c r="N79" s="628"/>
      <c r="O79" s="627"/>
      <c r="P79" s="626">
        <v>499</v>
      </c>
      <c r="Q79" s="626">
        <v>499</v>
      </c>
      <c r="R79" s="719" t="s">
        <v>315</v>
      </c>
      <c r="S79" s="626">
        <v>1</v>
      </c>
      <c r="T79" s="626" t="s">
        <v>316</v>
      </c>
      <c r="U79" s="627"/>
      <c r="V79" s="627"/>
      <c r="W79" s="627"/>
      <c r="X79" s="627"/>
      <c r="Y79" s="627"/>
      <c r="Z79" s="627"/>
      <c r="AA79" s="626"/>
      <c r="AB79" s="625"/>
      <c r="AC79" s="625"/>
      <c r="AD79" s="627"/>
      <c r="AE79" s="627"/>
      <c r="AF79" s="627"/>
      <c r="AG79" s="627"/>
      <c r="AH79" s="627"/>
      <c r="AI79" s="627"/>
      <c r="AJ79" s="627"/>
      <c r="AK79" s="627"/>
      <c r="AL79" s="627"/>
      <c r="AM79" s="627"/>
      <c r="AN79" s="627"/>
      <c r="AO79" s="627"/>
      <c r="AP79" s="627"/>
      <c r="AQ79" s="627"/>
      <c r="AR79" s="627"/>
      <c r="AS79" s="627"/>
      <c r="AT79" s="627"/>
      <c r="AU79" s="627"/>
      <c r="AV79" s="720">
        <v>2013</v>
      </c>
      <c r="AW79" s="720"/>
      <c r="AX79" s="720"/>
      <c r="AY79" s="720"/>
      <c r="AZ79" s="720"/>
      <c r="BA79" s="720"/>
      <c r="BB79" s="720"/>
      <c r="BC79" s="719">
        <v>260</v>
      </c>
      <c r="BD79" s="301"/>
      <c r="BE79" s="207"/>
    </row>
    <row r="80" spans="1:57" s="618" customFormat="1" ht="25.7" hidden="1" customHeight="1" x14ac:dyDescent="0.15">
      <c r="A80" s="630"/>
      <c r="B80" s="147"/>
      <c r="C80" s="625" t="s">
        <v>871</v>
      </c>
      <c r="D80" s="625" t="s">
        <v>2705</v>
      </c>
      <c r="E80" s="625" t="s">
        <v>871</v>
      </c>
      <c r="F80" s="625" t="s">
        <v>1970</v>
      </c>
      <c r="G80" s="625" t="s">
        <v>871</v>
      </c>
      <c r="H80" s="627"/>
      <c r="I80" s="627"/>
      <c r="J80" s="626">
        <v>15036</v>
      </c>
      <c r="K80" s="626">
        <v>499</v>
      </c>
      <c r="L80" s="138">
        <v>499</v>
      </c>
      <c r="M80" s="627"/>
      <c r="N80" s="628"/>
      <c r="O80" s="627"/>
      <c r="P80" s="626">
        <v>499</v>
      </c>
      <c r="Q80" s="626">
        <v>499</v>
      </c>
      <c r="R80" s="719" t="s">
        <v>315</v>
      </c>
      <c r="S80" s="626">
        <v>1</v>
      </c>
      <c r="T80" s="626" t="s">
        <v>316</v>
      </c>
      <c r="U80" s="627"/>
      <c r="V80" s="627"/>
      <c r="W80" s="627"/>
      <c r="X80" s="627"/>
      <c r="Y80" s="627"/>
      <c r="Z80" s="627"/>
      <c r="AA80" s="626"/>
      <c r="AB80" s="625"/>
      <c r="AC80" s="625"/>
      <c r="AD80" s="627"/>
      <c r="AE80" s="627"/>
      <c r="AF80" s="627"/>
      <c r="AG80" s="627"/>
      <c r="AH80" s="627"/>
      <c r="AI80" s="627"/>
      <c r="AJ80" s="627"/>
      <c r="AK80" s="627"/>
      <c r="AL80" s="627"/>
      <c r="AM80" s="627"/>
      <c r="AN80" s="627"/>
      <c r="AO80" s="627"/>
      <c r="AP80" s="627"/>
      <c r="AQ80" s="627"/>
      <c r="AR80" s="627"/>
      <c r="AS80" s="627"/>
      <c r="AT80" s="627"/>
      <c r="AU80" s="627"/>
      <c r="AV80" s="720">
        <v>2013</v>
      </c>
      <c r="AW80" s="720"/>
      <c r="AX80" s="720"/>
      <c r="AY80" s="720"/>
      <c r="AZ80" s="720"/>
      <c r="BA80" s="720"/>
      <c r="BB80" s="720"/>
      <c r="BC80" s="719">
        <v>300</v>
      </c>
      <c r="BD80" s="301"/>
      <c r="BE80" s="207"/>
    </row>
    <row r="81" spans="1:57" s="618" customFormat="1" ht="25.7" hidden="1" customHeight="1" x14ac:dyDescent="0.15">
      <c r="A81" s="630"/>
      <c r="B81" s="147"/>
      <c r="C81" s="625" t="s">
        <v>871</v>
      </c>
      <c r="D81" s="625" t="s">
        <v>2706</v>
      </c>
      <c r="E81" s="625" t="s">
        <v>871</v>
      </c>
      <c r="F81" s="625"/>
      <c r="G81" s="625" t="s">
        <v>871</v>
      </c>
      <c r="H81" s="627"/>
      <c r="I81" s="627"/>
      <c r="J81" s="626">
        <v>12198</v>
      </c>
      <c r="K81" s="626">
        <v>499</v>
      </c>
      <c r="L81" s="138">
        <v>499</v>
      </c>
      <c r="M81" s="627">
        <v>499</v>
      </c>
      <c r="N81" s="628">
        <v>499</v>
      </c>
      <c r="O81" s="627">
        <v>499</v>
      </c>
      <c r="P81" s="626">
        <v>499</v>
      </c>
      <c r="Q81" s="626">
        <v>499</v>
      </c>
      <c r="R81" s="719" t="s">
        <v>315</v>
      </c>
      <c r="S81" s="626">
        <v>1</v>
      </c>
      <c r="T81" s="626" t="s">
        <v>316</v>
      </c>
      <c r="U81" s="627"/>
      <c r="V81" s="627"/>
      <c r="W81" s="627"/>
      <c r="X81" s="627"/>
      <c r="Y81" s="627"/>
      <c r="Z81" s="627"/>
      <c r="AA81" s="626"/>
      <c r="AB81" s="625"/>
      <c r="AC81" s="625"/>
      <c r="AD81" s="627"/>
      <c r="AE81" s="627"/>
      <c r="AF81" s="627"/>
      <c r="AG81" s="627"/>
      <c r="AH81" s="627"/>
      <c r="AI81" s="627"/>
      <c r="AJ81" s="627"/>
      <c r="AK81" s="627"/>
      <c r="AL81" s="627"/>
      <c r="AM81" s="627"/>
      <c r="AN81" s="627"/>
      <c r="AO81" s="627"/>
      <c r="AP81" s="627"/>
      <c r="AQ81" s="627"/>
      <c r="AR81" s="627"/>
      <c r="AS81" s="627"/>
      <c r="AT81" s="627"/>
      <c r="AU81" s="627"/>
      <c r="AV81" s="720">
        <v>2015</v>
      </c>
      <c r="AW81" s="720"/>
      <c r="AX81" s="720"/>
      <c r="AY81" s="720"/>
      <c r="AZ81" s="720"/>
      <c r="BA81" s="720"/>
      <c r="BB81" s="720"/>
      <c r="BC81" s="719">
        <v>250</v>
      </c>
      <c r="BD81" s="301"/>
      <c r="BE81" s="207"/>
    </row>
    <row r="82" spans="1:57" s="618" customFormat="1" ht="25.7" hidden="1" customHeight="1" x14ac:dyDescent="0.15">
      <c r="A82" s="630"/>
      <c r="B82" s="147"/>
      <c r="C82" s="625" t="s">
        <v>871</v>
      </c>
      <c r="D82" s="625" t="s">
        <v>10456</v>
      </c>
      <c r="E82" s="625" t="s">
        <v>871</v>
      </c>
      <c r="F82" s="625"/>
      <c r="G82" s="625" t="s">
        <v>871</v>
      </c>
      <c r="H82" s="627"/>
      <c r="I82" s="627"/>
      <c r="J82" s="626">
        <v>3517</v>
      </c>
      <c r="K82" s="626">
        <v>499</v>
      </c>
      <c r="L82" s="138">
        <v>499</v>
      </c>
      <c r="M82" s="627">
        <v>499</v>
      </c>
      <c r="N82" s="628">
        <v>499</v>
      </c>
      <c r="O82" s="627">
        <v>499</v>
      </c>
      <c r="P82" s="626">
        <v>499</v>
      </c>
      <c r="Q82" s="626">
        <v>499</v>
      </c>
      <c r="R82" s="719" t="s">
        <v>315</v>
      </c>
      <c r="S82" s="626">
        <v>1</v>
      </c>
      <c r="T82" s="626" t="s">
        <v>316</v>
      </c>
      <c r="U82" s="627"/>
      <c r="V82" s="627"/>
      <c r="W82" s="627"/>
      <c r="X82" s="627"/>
      <c r="Y82" s="627"/>
      <c r="Z82" s="627"/>
      <c r="AA82" s="626"/>
      <c r="AB82" s="625"/>
      <c r="AC82" s="625"/>
      <c r="AD82" s="627"/>
      <c r="AE82" s="627"/>
      <c r="AF82" s="627"/>
      <c r="AG82" s="627"/>
      <c r="AH82" s="627"/>
      <c r="AI82" s="627"/>
      <c r="AJ82" s="627"/>
      <c r="AK82" s="627"/>
      <c r="AL82" s="627"/>
      <c r="AM82" s="627"/>
      <c r="AN82" s="627"/>
      <c r="AO82" s="627"/>
      <c r="AP82" s="627"/>
      <c r="AQ82" s="627"/>
      <c r="AR82" s="627"/>
      <c r="AS82" s="627"/>
      <c r="AT82" s="627"/>
      <c r="AU82" s="627"/>
      <c r="AV82" s="720">
        <v>2017</v>
      </c>
      <c r="AW82" s="720"/>
      <c r="AX82" s="720"/>
      <c r="AY82" s="720"/>
      <c r="AZ82" s="720"/>
      <c r="BA82" s="720"/>
      <c r="BB82" s="720"/>
      <c r="BC82" s="719">
        <v>300</v>
      </c>
      <c r="BD82" s="301"/>
      <c r="BE82" s="207"/>
    </row>
    <row r="83" spans="1:57" s="618" customFormat="1" ht="25.7" hidden="1" customHeight="1" x14ac:dyDescent="0.15">
      <c r="A83" s="630"/>
      <c r="B83" s="147"/>
      <c r="C83" s="625" t="s">
        <v>871</v>
      </c>
      <c r="D83" s="625" t="s">
        <v>10457</v>
      </c>
      <c r="E83" s="625" t="s">
        <v>871</v>
      </c>
      <c r="F83" s="625"/>
      <c r="G83" s="625" t="s">
        <v>871</v>
      </c>
      <c r="H83" s="627"/>
      <c r="I83" s="627"/>
      <c r="J83" s="626">
        <v>2774</v>
      </c>
      <c r="K83" s="626">
        <v>499</v>
      </c>
      <c r="L83" s="138">
        <v>499</v>
      </c>
      <c r="M83" s="627">
        <v>499</v>
      </c>
      <c r="N83" s="628">
        <v>499</v>
      </c>
      <c r="O83" s="627">
        <v>499</v>
      </c>
      <c r="P83" s="626">
        <v>499</v>
      </c>
      <c r="Q83" s="626">
        <v>499</v>
      </c>
      <c r="R83" s="719" t="s">
        <v>315</v>
      </c>
      <c r="S83" s="626">
        <v>1</v>
      </c>
      <c r="T83" s="626" t="s">
        <v>316</v>
      </c>
      <c r="U83" s="627"/>
      <c r="V83" s="627"/>
      <c r="W83" s="627"/>
      <c r="X83" s="627"/>
      <c r="Y83" s="627"/>
      <c r="Z83" s="627"/>
      <c r="AA83" s="626"/>
      <c r="AB83" s="625"/>
      <c r="AC83" s="625"/>
      <c r="AD83" s="627"/>
      <c r="AE83" s="627"/>
      <c r="AF83" s="627"/>
      <c r="AG83" s="627"/>
      <c r="AH83" s="627"/>
      <c r="AI83" s="627"/>
      <c r="AJ83" s="627"/>
      <c r="AK83" s="627"/>
      <c r="AL83" s="627"/>
      <c r="AM83" s="627"/>
      <c r="AN83" s="627"/>
      <c r="AO83" s="627"/>
      <c r="AP83" s="627"/>
      <c r="AQ83" s="627"/>
      <c r="AR83" s="627"/>
      <c r="AS83" s="627"/>
      <c r="AT83" s="627"/>
      <c r="AU83" s="627"/>
      <c r="AV83" s="720">
        <v>2013</v>
      </c>
      <c r="AW83" s="720"/>
      <c r="AX83" s="720"/>
      <c r="AY83" s="720"/>
      <c r="AZ83" s="720"/>
      <c r="BA83" s="720"/>
      <c r="BB83" s="720"/>
      <c r="BC83" s="719">
        <v>250</v>
      </c>
      <c r="BD83" s="301"/>
      <c r="BE83" s="207"/>
    </row>
    <row r="84" spans="1:57" s="618" customFormat="1" ht="25.7" hidden="1" customHeight="1" x14ac:dyDescent="0.15">
      <c r="A84" s="630"/>
      <c r="B84" s="147"/>
      <c r="C84" s="625" t="s">
        <v>871</v>
      </c>
      <c r="D84" s="625" t="s">
        <v>10458</v>
      </c>
      <c r="E84" s="625" t="s">
        <v>871</v>
      </c>
      <c r="F84" s="625"/>
      <c r="G84" s="625" t="s">
        <v>871</v>
      </c>
      <c r="H84" s="627"/>
      <c r="I84" s="627"/>
      <c r="J84" s="626">
        <v>686</v>
      </c>
      <c r="K84" s="626">
        <v>499</v>
      </c>
      <c r="L84" s="138">
        <v>499</v>
      </c>
      <c r="M84" s="627">
        <v>499</v>
      </c>
      <c r="N84" s="628">
        <v>499</v>
      </c>
      <c r="O84" s="627">
        <v>499</v>
      </c>
      <c r="P84" s="626">
        <v>499</v>
      </c>
      <c r="Q84" s="626">
        <v>499</v>
      </c>
      <c r="R84" s="719" t="s">
        <v>315</v>
      </c>
      <c r="S84" s="626">
        <v>1</v>
      </c>
      <c r="T84" s="626" t="s">
        <v>316</v>
      </c>
      <c r="U84" s="627"/>
      <c r="V84" s="627"/>
      <c r="W84" s="627"/>
      <c r="X84" s="627"/>
      <c r="Y84" s="627"/>
      <c r="Z84" s="627"/>
      <c r="AA84" s="626"/>
      <c r="AB84" s="625"/>
      <c r="AC84" s="625"/>
      <c r="AD84" s="627"/>
      <c r="AE84" s="627"/>
      <c r="AF84" s="627"/>
      <c r="AG84" s="627"/>
      <c r="AH84" s="627"/>
      <c r="AI84" s="627"/>
      <c r="AJ84" s="627"/>
      <c r="AK84" s="627"/>
      <c r="AL84" s="627"/>
      <c r="AM84" s="627"/>
      <c r="AN84" s="627"/>
      <c r="AO84" s="627"/>
      <c r="AP84" s="627"/>
      <c r="AQ84" s="627"/>
      <c r="AR84" s="627"/>
      <c r="AS84" s="627"/>
      <c r="AT84" s="627"/>
      <c r="AU84" s="627"/>
      <c r="AV84" s="720">
        <v>2011</v>
      </c>
      <c r="AW84" s="720"/>
      <c r="AX84" s="720"/>
      <c r="AY84" s="720"/>
      <c r="AZ84" s="720"/>
      <c r="BA84" s="720"/>
      <c r="BB84" s="720"/>
      <c r="BC84" s="719"/>
      <c r="BD84" s="301"/>
      <c r="BE84" s="207"/>
    </row>
    <row r="85" spans="1:57" s="618" customFormat="1" ht="25.7" hidden="1" customHeight="1" x14ac:dyDescent="0.15">
      <c r="A85" s="630"/>
      <c r="B85" s="147"/>
      <c r="C85" s="625" t="s">
        <v>871</v>
      </c>
      <c r="D85" s="625" t="s">
        <v>10459</v>
      </c>
      <c r="E85" s="625" t="s">
        <v>871</v>
      </c>
      <c r="F85" s="625"/>
      <c r="G85" s="625" t="s">
        <v>871</v>
      </c>
      <c r="H85" s="627"/>
      <c r="I85" s="627"/>
      <c r="J85" s="626">
        <v>1574</v>
      </c>
      <c r="K85" s="626">
        <v>499</v>
      </c>
      <c r="L85" s="138">
        <v>499</v>
      </c>
      <c r="M85" s="627"/>
      <c r="N85" s="628"/>
      <c r="O85" s="627"/>
      <c r="P85" s="626">
        <v>499</v>
      </c>
      <c r="Q85" s="626">
        <v>499</v>
      </c>
      <c r="R85" s="719" t="s">
        <v>315</v>
      </c>
      <c r="S85" s="626">
        <v>1</v>
      </c>
      <c r="T85" s="626" t="s">
        <v>316</v>
      </c>
      <c r="U85" s="627"/>
      <c r="V85" s="627"/>
      <c r="W85" s="627"/>
      <c r="X85" s="627"/>
      <c r="Y85" s="627"/>
      <c r="Z85" s="627"/>
      <c r="AA85" s="626"/>
      <c r="AB85" s="625"/>
      <c r="AC85" s="625"/>
      <c r="AD85" s="627"/>
      <c r="AE85" s="627"/>
      <c r="AF85" s="627"/>
      <c r="AG85" s="627"/>
      <c r="AH85" s="627"/>
      <c r="AI85" s="627"/>
      <c r="AJ85" s="627"/>
      <c r="AK85" s="627"/>
      <c r="AL85" s="627"/>
      <c r="AM85" s="627"/>
      <c r="AN85" s="627"/>
      <c r="AO85" s="627"/>
      <c r="AP85" s="627"/>
      <c r="AQ85" s="627"/>
      <c r="AR85" s="627"/>
      <c r="AS85" s="627"/>
      <c r="AT85" s="627"/>
      <c r="AU85" s="627"/>
      <c r="AV85" s="720">
        <v>2011</v>
      </c>
      <c r="AW85" s="720"/>
      <c r="AX85" s="720"/>
      <c r="AY85" s="720"/>
      <c r="AZ85" s="720"/>
      <c r="BA85" s="720"/>
      <c r="BB85" s="720"/>
      <c r="BC85" s="719">
        <v>250</v>
      </c>
      <c r="BD85" s="301"/>
      <c r="BE85" s="207"/>
    </row>
    <row r="86" spans="1:57" s="618" customFormat="1" ht="25.7" hidden="1" customHeight="1" x14ac:dyDescent="0.15">
      <c r="A86" s="630"/>
      <c r="B86" s="147"/>
      <c r="C86" s="625" t="s">
        <v>871</v>
      </c>
      <c r="D86" s="625" t="s">
        <v>10460</v>
      </c>
      <c r="E86" s="625" t="s">
        <v>871</v>
      </c>
      <c r="F86" s="625"/>
      <c r="G86" s="625" t="s">
        <v>871</v>
      </c>
      <c r="H86" s="627"/>
      <c r="I86" s="627"/>
      <c r="J86" s="626">
        <v>747</v>
      </c>
      <c r="K86" s="626">
        <v>499</v>
      </c>
      <c r="L86" s="138">
        <v>499</v>
      </c>
      <c r="M86" s="627"/>
      <c r="N86" s="628"/>
      <c r="O86" s="627"/>
      <c r="P86" s="626">
        <v>499</v>
      </c>
      <c r="Q86" s="626">
        <v>499</v>
      </c>
      <c r="R86" s="719" t="s">
        <v>315</v>
      </c>
      <c r="S86" s="626">
        <v>1</v>
      </c>
      <c r="T86" s="626" t="s">
        <v>316</v>
      </c>
      <c r="U86" s="627"/>
      <c r="V86" s="627"/>
      <c r="W86" s="627"/>
      <c r="X86" s="627"/>
      <c r="Y86" s="627"/>
      <c r="Z86" s="627"/>
      <c r="AA86" s="626"/>
      <c r="AB86" s="625"/>
      <c r="AC86" s="625"/>
      <c r="AD86" s="627"/>
      <c r="AE86" s="627"/>
      <c r="AF86" s="627"/>
      <c r="AG86" s="627"/>
      <c r="AH86" s="627"/>
      <c r="AI86" s="627"/>
      <c r="AJ86" s="627"/>
      <c r="AK86" s="627"/>
      <c r="AL86" s="627"/>
      <c r="AM86" s="627"/>
      <c r="AN86" s="627"/>
      <c r="AO86" s="627"/>
      <c r="AP86" s="627"/>
      <c r="AQ86" s="627"/>
      <c r="AR86" s="627"/>
      <c r="AS86" s="627"/>
      <c r="AT86" s="627"/>
      <c r="AU86" s="627"/>
      <c r="AV86" s="720"/>
      <c r="AW86" s="720"/>
      <c r="AX86" s="720"/>
      <c r="AY86" s="720"/>
      <c r="AZ86" s="720"/>
      <c r="BA86" s="720"/>
      <c r="BB86" s="720"/>
      <c r="BC86" s="719"/>
      <c r="BD86" s="301"/>
      <c r="BE86" s="207"/>
    </row>
    <row r="87" spans="1:57" s="618" customFormat="1" ht="25.7" hidden="1" customHeight="1" x14ac:dyDescent="0.15">
      <c r="A87" s="630"/>
      <c r="B87" s="147"/>
      <c r="C87" s="625" t="s">
        <v>871</v>
      </c>
      <c r="D87" s="625" t="s">
        <v>10461</v>
      </c>
      <c r="E87" s="625" t="s">
        <v>871</v>
      </c>
      <c r="F87" s="625"/>
      <c r="G87" s="625" t="s">
        <v>871</v>
      </c>
      <c r="H87" s="627"/>
      <c r="I87" s="627"/>
      <c r="J87" s="626">
        <v>3117</v>
      </c>
      <c r="K87" s="626">
        <v>499</v>
      </c>
      <c r="L87" s="138">
        <v>499</v>
      </c>
      <c r="M87" s="627"/>
      <c r="N87" s="628"/>
      <c r="O87" s="627"/>
      <c r="P87" s="626">
        <v>499</v>
      </c>
      <c r="Q87" s="626">
        <v>499</v>
      </c>
      <c r="R87" s="719" t="s">
        <v>315</v>
      </c>
      <c r="S87" s="626">
        <v>1</v>
      </c>
      <c r="T87" s="626" t="s">
        <v>316</v>
      </c>
      <c r="U87" s="627"/>
      <c r="V87" s="627"/>
      <c r="W87" s="627"/>
      <c r="X87" s="627"/>
      <c r="Y87" s="627"/>
      <c r="Z87" s="627"/>
      <c r="AA87" s="626"/>
      <c r="AB87" s="625"/>
      <c r="AC87" s="625"/>
      <c r="AD87" s="627"/>
      <c r="AE87" s="627"/>
      <c r="AF87" s="627"/>
      <c r="AG87" s="627"/>
      <c r="AH87" s="627"/>
      <c r="AI87" s="627"/>
      <c r="AJ87" s="627"/>
      <c r="AK87" s="627"/>
      <c r="AL87" s="627"/>
      <c r="AM87" s="627"/>
      <c r="AN87" s="627"/>
      <c r="AO87" s="627"/>
      <c r="AP87" s="627"/>
      <c r="AQ87" s="627"/>
      <c r="AR87" s="627"/>
      <c r="AS87" s="627"/>
      <c r="AT87" s="627"/>
      <c r="AU87" s="627"/>
      <c r="AV87" s="720">
        <v>2010</v>
      </c>
      <c r="AW87" s="720"/>
      <c r="AX87" s="720"/>
      <c r="AY87" s="720"/>
      <c r="AZ87" s="720"/>
      <c r="BA87" s="720"/>
      <c r="BB87" s="720"/>
      <c r="BC87" s="719">
        <v>210</v>
      </c>
      <c r="BD87" s="301"/>
      <c r="BE87" s="207"/>
    </row>
    <row r="88" spans="1:57" s="618" customFormat="1" ht="25.7" hidden="1" customHeight="1" x14ac:dyDescent="0.15">
      <c r="A88" s="630"/>
      <c r="B88" s="147"/>
      <c r="C88" s="625" t="s">
        <v>871</v>
      </c>
      <c r="D88" s="625" t="s">
        <v>10462</v>
      </c>
      <c r="E88" s="625" t="s">
        <v>871</v>
      </c>
      <c r="F88" s="625"/>
      <c r="G88" s="625" t="s">
        <v>871</v>
      </c>
      <c r="H88" s="627"/>
      <c r="I88" s="627"/>
      <c r="J88" s="626">
        <v>9366</v>
      </c>
      <c r="K88" s="626">
        <v>499</v>
      </c>
      <c r="L88" s="138">
        <v>499</v>
      </c>
      <c r="M88" s="627"/>
      <c r="N88" s="628"/>
      <c r="O88" s="627"/>
      <c r="P88" s="626">
        <v>499</v>
      </c>
      <c r="Q88" s="626">
        <v>499</v>
      </c>
      <c r="R88" s="719" t="s">
        <v>315</v>
      </c>
      <c r="S88" s="626">
        <v>1</v>
      </c>
      <c r="T88" s="626" t="s">
        <v>316</v>
      </c>
      <c r="U88" s="627"/>
      <c r="V88" s="627"/>
      <c r="W88" s="627"/>
      <c r="X88" s="627"/>
      <c r="Y88" s="627"/>
      <c r="Z88" s="627"/>
      <c r="AA88" s="626"/>
      <c r="AB88" s="625"/>
      <c r="AC88" s="625"/>
      <c r="AD88" s="627"/>
      <c r="AE88" s="627"/>
      <c r="AF88" s="627"/>
      <c r="AG88" s="627"/>
      <c r="AH88" s="627"/>
      <c r="AI88" s="627"/>
      <c r="AJ88" s="627"/>
      <c r="AK88" s="627"/>
      <c r="AL88" s="627"/>
      <c r="AM88" s="627"/>
      <c r="AN88" s="627"/>
      <c r="AO88" s="627"/>
      <c r="AP88" s="627"/>
      <c r="AQ88" s="627"/>
      <c r="AR88" s="627"/>
      <c r="AS88" s="627"/>
      <c r="AT88" s="627"/>
      <c r="AU88" s="627"/>
      <c r="AV88" s="720">
        <v>2010</v>
      </c>
      <c r="AW88" s="720"/>
      <c r="AX88" s="720"/>
      <c r="AY88" s="720"/>
      <c r="AZ88" s="720"/>
      <c r="BA88" s="720"/>
      <c r="BB88" s="720"/>
      <c r="BC88" s="719">
        <v>210</v>
      </c>
      <c r="BD88" s="301"/>
      <c r="BE88" s="207"/>
    </row>
    <row r="89" spans="1:57" s="618" customFormat="1" ht="25.7" hidden="1" customHeight="1" x14ac:dyDescent="0.15">
      <c r="A89" s="630"/>
      <c r="B89" s="147"/>
      <c r="C89" s="625" t="s">
        <v>871</v>
      </c>
      <c r="D89" s="625" t="s">
        <v>10463</v>
      </c>
      <c r="E89" s="625" t="s">
        <v>871</v>
      </c>
      <c r="F89" s="625"/>
      <c r="G89" s="625" t="s">
        <v>871</v>
      </c>
      <c r="H89" s="627"/>
      <c r="I89" s="627"/>
      <c r="J89" s="626">
        <v>836</v>
      </c>
      <c r="K89" s="626">
        <v>499</v>
      </c>
      <c r="L89" s="138">
        <v>499</v>
      </c>
      <c r="M89" s="627"/>
      <c r="N89" s="628"/>
      <c r="O89" s="627"/>
      <c r="P89" s="626">
        <v>499</v>
      </c>
      <c r="Q89" s="626">
        <v>499</v>
      </c>
      <c r="R89" s="719" t="s">
        <v>315</v>
      </c>
      <c r="S89" s="626">
        <v>1</v>
      </c>
      <c r="T89" s="626" t="s">
        <v>316</v>
      </c>
      <c r="U89" s="627"/>
      <c r="V89" s="627"/>
      <c r="W89" s="627"/>
      <c r="X89" s="627"/>
      <c r="Y89" s="627"/>
      <c r="Z89" s="627"/>
      <c r="AA89" s="626"/>
      <c r="AB89" s="625"/>
      <c r="AC89" s="625"/>
      <c r="AD89" s="627"/>
      <c r="AE89" s="627"/>
      <c r="AF89" s="627"/>
      <c r="AG89" s="627"/>
      <c r="AH89" s="627"/>
      <c r="AI89" s="627"/>
      <c r="AJ89" s="627"/>
      <c r="AK89" s="627"/>
      <c r="AL89" s="627"/>
      <c r="AM89" s="627"/>
      <c r="AN89" s="627"/>
      <c r="AO89" s="627"/>
      <c r="AP89" s="627"/>
      <c r="AQ89" s="627"/>
      <c r="AR89" s="627"/>
      <c r="AS89" s="627"/>
      <c r="AT89" s="627"/>
      <c r="AU89" s="627"/>
      <c r="AV89" s="720"/>
      <c r="AW89" s="720"/>
      <c r="AX89" s="720"/>
      <c r="AY89" s="720"/>
      <c r="AZ89" s="720"/>
      <c r="BA89" s="720"/>
      <c r="BB89" s="720"/>
      <c r="BC89" s="719"/>
      <c r="BD89" s="301"/>
      <c r="BE89" s="207"/>
    </row>
    <row r="90" spans="1:57" s="618" customFormat="1" ht="25.7" hidden="1" customHeight="1" x14ac:dyDescent="0.15">
      <c r="A90" s="630"/>
      <c r="B90" s="147"/>
      <c r="C90" s="625" t="s">
        <v>871</v>
      </c>
      <c r="D90" s="625" t="s">
        <v>10464</v>
      </c>
      <c r="E90" s="625" t="s">
        <v>871</v>
      </c>
      <c r="F90" s="625"/>
      <c r="G90" s="625" t="s">
        <v>871</v>
      </c>
      <c r="H90" s="627"/>
      <c r="I90" s="627"/>
      <c r="J90" s="626">
        <v>847</v>
      </c>
      <c r="K90" s="626">
        <v>499</v>
      </c>
      <c r="L90" s="138">
        <v>499</v>
      </c>
      <c r="M90" s="627"/>
      <c r="N90" s="628"/>
      <c r="O90" s="627"/>
      <c r="P90" s="626">
        <v>499</v>
      </c>
      <c r="Q90" s="626">
        <v>499</v>
      </c>
      <c r="R90" s="626" t="s">
        <v>315</v>
      </c>
      <c r="S90" s="626">
        <v>1</v>
      </c>
      <c r="T90" s="626" t="s">
        <v>316</v>
      </c>
      <c r="U90" s="627"/>
      <c r="V90" s="627"/>
      <c r="W90" s="627"/>
      <c r="X90" s="627"/>
      <c r="Y90" s="627"/>
      <c r="Z90" s="627"/>
      <c r="AA90" s="626"/>
      <c r="AB90" s="625"/>
      <c r="AC90" s="625"/>
      <c r="AD90" s="627"/>
      <c r="AE90" s="627"/>
      <c r="AF90" s="627"/>
      <c r="AG90" s="627"/>
      <c r="AH90" s="627"/>
      <c r="AI90" s="627"/>
      <c r="AJ90" s="627"/>
      <c r="AK90" s="627"/>
      <c r="AL90" s="627"/>
      <c r="AM90" s="627"/>
      <c r="AN90" s="627"/>
      <c r="AO90" s="627"/>
      <c r="AP90" s="627"/>
      <c r="AQ90" s="627"/>
      <c r="AR90" s="627"/>
      <c r="AS90" s="627"/>
      <c r="AT90" s="627"/>
      <c r="AU90" s="627"/>
      <c r="AV90" s="720">
        <v>2013</v>
      </c>
      <c r="AW90" s="720"/>
      <c r="AX90" s="720"/>
      <c r="AY90" s="720"/>
      <c r="AZ90" s="720"/>
      <c r="BA90" s="720"/>
      <c r="BB90" s="720"/>
      <c r="BC90" s="719">
        <v>300</v>
      </c>
      <c r="BD90" s="301"/>
      <c r="BE90" s="207"/>
    </row>
    <row r="91" spans="1:57" s="618" customFormat="1" ht="25.7" hidden="1" customHeight="1" x14ac:dyDescent="0.15">
      <c r="A91" s="630"/>
      <c r="B91" s="147"/>
      <c r="C91" s="720" t="s">
        <v>871</v>
      </c>
      <c r="D91" s="720" t="s">
        <v>14609</v>
      </c>
      <c r="E91" s="720" t="s">
        <v>871</v>
      </c>
      <c r="F91" s="625"/>
      <c r="G91" s="720" t="s">
        <v>871</v>
      </c>
      <c r="H91" s="627"/>
      <c r="I91" s="627"/>
      <c r="J91" s="719"/>
      <c r="K91" s="719">
        <v>499</v>
      </c>
      <c r="L91" s="138">
        <v>499</v>
      </c>
      <c r="M91" s="627"/>
      <c r="N91" s="628"/>
      <c r="O91" s="627"/>
      <c r="P91" s="719">
        <v>499</v>
      </c>
      <c r="Q91" s="719">
        <v>499</v>
      </c>
      <c r="R91" s="719" t="s">
        <v>315</v>
      </c>
      <c r="S91" s="719">
        <v>1</v>
      </c>
      <c r="T91" s="626" t="s">
        <v>316</v>
      </c>
      <c r="U91" s="627"/>
      <c r="V91" s="627"/>
      <c r="W91" s="627"/>
      <c r="X91" s="627"/>
      <c r="Y91" s="627"/>
      <c r="Z91" s="627"/>
      <c r="AA91" s="719"/>
      <c r="AB91" s="625"/>
      <c r="AC91" s="625"/>
      <c r="AD91" s="627"/>
      <c r="AE91" s="627"/>
      <c r="AF91" s="627"/>
      <c r="AG91" s="627"/>
      <c r="AH91" s="627"/>
      <c r="AI91" s="627"/>
      <c r="AJ91" s="627"/>
      <c r="AK91" s="627"/>
      <c r="AL91" s="627"/>
      <c r="AM91" s="627"/>
      <c r="AN91" s="627"/>
      <c r="AO91" s="627"/>
      <c r="AP91" s="627"/>
      <c r="AQ91" s="627"/>
      <c r="AR91" s="627"/>
      <c r="AS91" s="627"/>
      <c r="AT91" s="627"/>
      <c r="AU91" s="627"/>
      <c r="AV91" s="720">
        <v>2014</v>
      </c>
      <c r="AW91" s="720"/>
      <c r="AX91" s="720"/>
      <c r="AY91" s="720"/>
      <c r="AZ91" s="720"/>
      <c r="BA91" s="720"/>
      <c r="BB91" s="720"/>
      <c r="BC91" s="719">
        <v>250</v>
      </c>
      <c r="BD91" s="301"/>
      <c r="BE91" s="207"/>
    </row>
    <row r="92" spans="1:57" s="618" customFormat="1" ht="25.7" hidden="1" customHeight="1" x14ac:dyDescent="0.15">
      <c r="A92" s="630"/>
      <c r="B92" s="147"/>
      <c r="C92" s="625" t="s">
        <v>871</v>
      </c>
      <c r="D92" s="625" t="s">
        <v>14612</v>
      </c>
      <c r="E92" s="625" t="s">
        <v>871</v>
      </c>
      <c r="F92" s="625"/>
      <c r="G92" s="625" t="s">
        <v>871</v>
      </c>
      <c r="H92" s="627"/>
      <c r="I92" s="627"/>
      <c r="J92" s="626"/>
      <c r="K92" s="626">
        <v>499</v>
      </c>
      <c r="L92" s="138">
        <v>499</v>
      </c>
      <c r="M92" s="627"/>
      <c r="N92" s="628"/>
      <c r="O92" s="627"/>
      <c r="P92" s="626">
        <v>499</v>
      </c>
      <c r="Q92" s="626">
        <v>499</v>
      </c>
      <c r="R92" s="626" t="s">
        <v>315</v>
      </c>
      <c r="S92" s="626">
        <v>1</v>
      </c>
      <c r="T92" s="626" t="s">
        <v>316</v>
      </c>
      <c r="U92" s="627"/>
      <c r="V92" s="627"/>
      <c r="W92" s="627"/>
      <c r="X92" s="627"/>
      <c r="Y92" s="627"/>
      <c r="Z92" s="627"/>
      <c r="AA92" s="626"/>
      <c r="AB92" s="625"/>
      <c r="AC92" s="625"/>
      <c r="AD92" s="627"/>
      <c r="AE92" s="627"/>
      <c r="AF92" s="627"/>
      <c r="AG92" s="627"/>
      <c r="AH92" s="627"/>
      <c r="AI92" s="627"/>
      <c r="AJ92" s="627"/>
      <c r="AK92" s="627"/>
      <c r="AL92" s="627"/>
      <c r="AM92" s="627"/>
      <c r="AN92" s="627"/>
      <c r="AO92" s="627"/>
      <c r="AP92" s="627"/>
      <c r="AQ92" s="627"/>
      <c r="AR92" s="627"/>
      <c r="AS92" s="627"/>
      <c r="AT92" s="627"/>
      <c r="AU92" s="627"/>
      <c r="AV92" s="720">
        <v>2017</v>
      </c>
      <c r="AW92" s="720"/>
      <c r="AX92" s="720"/>
      <c r="AY92" s="720"/>
      <c r="AZ92" s="720"/>
      <c r="BA92" s="720"/>
      <c r="BB92" s="720"/>
      <c r="BC92" s="719">
        <v>300</v>
      </c>
      <c r="BD92" s="301"/>
      <c r="BE92" s="207"/>
    </row>
    <row r="93" spans="1:57" s="618" customFormat="1" ht="25.7" hidden="1" customHeight="1" x14ac:dyDescent="0.15">
      <c r="A93" s="630"/>
      <c r="B93" s="147"/>
      <c r="C93" s="720" t="s">
        <v>871</v>
      </c>
      <c r="D93" s="720" t="s">
        <v>14616</v>
      </c>
      <c r="E93" s="720" t="s">
        <v>871</v>
      </c>
      <c r="F93" s="625"/>
      <c r="G93" s="720" t="s">
        <v>871</v>
      </c>
      <c r="H93" s="627"/>
      <c r="I93" s="627"/>
      <c r="J93" s="719"/>
      <c r="K93" s="719">
        <v>499</v>
      </c>
      <c r="L93" s="138">
        <v>499</v>
      </c>
      <c r="M93" s="627"/>
      <c r="N93" s="628"/>
      <c r="O93" s="627"/>
      <c r="P93" s="626">
        <v>499</v>
      </c>
      <c r="Q93" s="719">
        <v>499</v>
      </c>
      <c r="R93" s="719" t="s">
        <v>315</v>
      </c>
      <c r="S93" s="719">
        <v>1</v>
      </c>
      <c r="T93" s="719" t="s">
        <v>316</v>
      </c>
      <c r="U93" s="627"/>
      <c r="V93" s="627"/>
      <c r="W93" s="627"/>
      <c r="X93" s="627"/>
      <c r="Y93" s="627"/>
      <c r="Z93" s="627"/>
      <c r="AA93" s="719"/>
      <c r="AB93" s="625"/>
      <c r="AC93" s="625"/>
      <c r="AD93" s="627"/>
      <c r="AE93" s="627"/>
      <c r="AF93" s="627"/>
      <c r="AG93" s="627"/>
      <c r="AH93" s="627"/>
      <c r="AI93" s="627"/>
      <c r="AJ93" s="627"/>
      <c r="AK93" s="627"/>
      <c r="AL93" s="627"/>
      <c r="AM93" s="627"/>
      <c r="AN93" s="627"/>
      <c r="AO93" s="627"/>
      <c r="AP93" s="627"/>
      <c r="AQ93" s="627"/>
      <c r="AR93" s="627"/>
      <c r="AS93" s="627"/>
      <c r="AT93" s="627"/>
      <c r="AU93" s="627"/>
      <c r="AV93" s="720">
        <v>2011</v>
      </c>
      <c r="AW93" s="720"/>
      <c r="AX93" s="720"/>
      <c r="AY93" s="720"/>
      <c r="AZ93" s="720"/>
      <c r="BA93" s="720"/>
      <c r="BB93" s="720"/>
      <c r="BC93" s="719">
        <v>210</v>
      </c>
      <c r="BD93" s="301"/>
      <c r="BE93" s="207"/>
    </row>
    <row r="94" spans="1:57" s="618" customFormat="1" ht="25.7" hidden="1" customHeight="1" x14ac:dyDescent="0.15">
      <c r="A94" s="624"/>
      <c r="B94" s="147"/>
      <c r="C94" s="720" t="s">
        <v>871</v>
      </c>
      <c r="D94" s="720" t="s">
        <v>14625</v>
      </c>
      <c r="E94" s="720" t="s">
        <v>871</v>
      </c>
      <c r="F94" s="625" t="s">
        <v>14613</v>
      </c>
      <c r="G94" s="720" t="s">
        <v>871</v>
      </c>
      <c r="H94" s="625" t="s">
        <v>14614</v>
      </c>
      <c r="I94" s="627" t="s">
        <v>14615</v>
      </c>
      <c r="J94" s="719"/>
      <c r="K94" s="719">
        <v>499</v>
      </c>
      <c r="L94" s="138">
        <v>499</v>
      </c>
      <c r="M94" s="626"/>
      <c r="N94" s="626"/>
      <c r="O94" s="626"/>
      <c r="P94" s="719">
        <v>499</v>
      </c>
      <c r="Q94" s="719">
        <v>499</v>
      </c>
      <c r="R94" s="719" t="s">
        <v>315</v>
      </c>
      <c r="S94" s="719">
        <v>1</v>
      </c>
      <c r="T94" s="719" t="s">
        <v>316</v>
      </c>
      <c r="U94" s="627"/>
      <c r="V94" s="627" t="s">
        <v>14610</v>
      </c>
      <c r="W94" s="627" t="s">
        <v>14611</v>
      </c>
      <c r="X94" s="627"/>
      <c r="Y94" s="627" t="s">
        <v>3317</v>
      </c>
      <c r="Z94" s="627"/>
      <c r="AA94" s="719"/>
      <c r="AB94" s="625"/>
      <c r="AC94" s="625"/>
      <c r="AD94" s="627"/>
      <c r="AE94" s="627"/>
      <c r="AF94" s="627"/>
      <c r="AG94" s="627"/>
      <c r="AH94" s="627"/>
      <c r="AI94" s="627"/>
      <c r="AJ94" s="627"/>
      <c r="AK94" s="627"/>
      <c r="AL94" s="627"/>
      <c r="AM94" s="627"/>
      <c r="AN94" s="627"/>
      <c r="AO94" s="627"/>
      <c r="AP94" s="627"/>
      <c r="AQ94" s="627"/>
      <c r="AR94" s="627"/>
      <c r="AS94" s="627"/>
      <c r="AT94" s="627"/>
      <c r="AU94" s="627"/>
      <c r="AV94" s="720">
        <v>2008</v>
      </c>
      <c r="AW94" s="720"/>
      <c r="AX94" s="720"/>
      <c r="AY94" s="720"/>
      <c r="AZ94" s="720"/>
      <c r="BA94" s="720"/>
      <c r="BB94" s="720"/>
      <c r="BC94" s="719"/>
      <c r="BD94" s="301"/>
      <c r="BE94" s="207"/>
    </row>
    <row r="95" spans="1:57" s="618" customFormat="1" ht="25.7" hidden="1" customHeight="1" x14ac:dyDescent="0.15">
      <c r="A95" s="624"/>
      <c r="B95" s="147"/>
      <c r="C95" s="720" t="s">
        <v>871</v>
      </c>
      <c r="D95" s="720" t="s">
        <v>14629</v>
      </c>
      <c r="E95" s="720" t="s">
        <v>871</v>
      </c>
      <c r="F95" s="720" t="s">
        <v>14617</v>
      </c>
      <c r="G95" s="720" t="s">
        <v>871</v>
      </c>
      <c r="H95" s="720" t="s">
        <v>14618</v>
      </c>
      <c r="I95" s="720" t="s">
        <v>14619</v>
      </c>
      <c r="J95" s="719"/>
      <c r="K95" s="719">
        <v>499</v>
      </c>
      <c r="L95" s="138">
        <v>499</v>
      </c>
      <c r="M95" s="720"/>
      <c r="N95" s="720"/>
      <c r="O95" s="720"/>
      <c r="P95" s="719">
        <v>499</v>
      </c>
      <c r="Q95" s="719">
        <v>499</v>
      </c>
      <c r="R95" s="719" t="s">
        <v>315</v>
      </c>
      <c r="S95" s="719">
        <v>1</v>
      </c>
      <c r="T95" s="719" t="s">
        <v>316</v>
      </c>
      <c r="U95" s="720">
        <v>1</v>
      </c>
      <c r="V95" s="720"/>
      <c r="W95" s="720" t="s">
        <v>14611</v>
      </c>
      <c r="X95" s="720">
        <v>0</v>
      </c>
      <c r="Y95" s="720"/>
      <c r="Z95" s="720"/>
      <c r="AA95" s="719"/>
      <c r="AB95" s="720"/>
      <c r="AC95" s="720"/>
      <c r="AD95" s="720"/>
      <c r="AE95" s="720"/>
      <c r="AF95" s="720"/>
      <c r="AG95" s="720"/>
      <c r="AH95" s="720"/>
      <c r="AI95" s="720"/>
      <c r="AJ95" s="720"/>
      <c r="AK95" s="720"/>
      <c r="AL95" s="720"/>
      <c r="AM95" s="720"/>
      <c r="AN95" s="720"/>
      <c r="AO95" s="720"/>
      <c r="AP95" s="720"/>
      <c r="AQ95" s="720"/>
      <c r="AR95" s="720"/>
      <c r="AS95" s="720"/>
      <c r="AT95" s="720"/>
      <c r="AU95" s="720"/>
      <c r="AV95" s="720">
        <v>2016</v>
      </c>
      <c r="AW95" s="720"/>
      <c r="AX95" s="720"/>
      <c r="AY95" s="720"/>
      <c r="AZ95" s="720"/>
      <c r="BA95" s="720"/>
      <c r="BB95" s="720"/>
      <c r="BC95" s="719">
        <v>300</v>
      </c>
      <c r="BD95" s="301"/>
      <c r="BE95" s="207"/>
    </row>
    <row r="96" spans="1:57" s="618" customFormat="1" ht="25.7" hidden="1" customHeight="1" x14ac:dyDescent="0.15">
      <c r="A96" s="624"/>
      <c r="B96" s="147"/>
      <c r="C96" s="720" t="s">
        <v>871</v>
      </c>
      <c r="D96" s="1595" t="s">
        <v>14633</v>
      </c>
      <c r="E96" s="720" t="s">
        <v>871</v>
      </c>
      <c r="F96" s="720" t="s">
        <v>14620</v>
      </c>
      <c r="G96" s="720" t="s">
        <v>871</v>
      </c>
      <c r="H96" s="720" t="s">
        <v>14621</v>
      </c>
      <c r="I96" s="720" t="s">
        <v>14622</v>
      </c>
      <c r="J96" s="1596"/>
      <c r="K96" s="1596">
        <v>499</v>
      </c>
      <c r="L96" s="138">
        <v>499</v>
      </c>
      <c r="M96" s="720"/>
      <c r="N96" s="720"/>
      <c r="O96" s="720"/>
      <c r="P96" s="1595">
        <v>499</v>
      </c>
      <c r="Q96" s="1595">
        <v>499</v>
      </c>
      <c r="R96" s="719" t="s">
        <v>315</v>
      </c>
      <c r="S96" s="719">
        <v>1</v>
      </c>
      <c r="T96" s="719" t="s">
        <v>316</v>
      </c>
      <c r="U96" s="720"/>
      <c r="V96" s="720"/>
      <c r="W96" s="720" t="s">
        <v>14611</v>
      </c>
      <c r="X96" s="720" t="s">
        <v>14623</v>
      </c>
      <c r="Y96" s="720" t="s">
        <v>14624</v>
      </c>
      <c r="Z96" s="720"/>
      <c r="AA96" s="719"/>
      <c r="AB96" s="720"/>
      <c r="AC96" s="720"/>
      <c r="AD96" s="720"/>
      <c r="AE96" s="720"/>
      <c r="AF96" s="720"/>
      <c r="AG96" s="720"/>
      <c r="AH96" s="720"/>
      <c r="AI96" s="720"/>
      <c r="AJ96" s="720"/>
      <c r="AK96" s="720"/>
      <c r="AL96" s="720"/>
      <c r="AM96" s="720"/>
      <c r="AN96" s="720"/>
      <c r="AO96" s="720"/>
      <c r="AP96" s="720"/>
      <c r="AQ96" s="720"/>
      <c r="AR96" s="720"/>
      <c r="AS96" s="720"/>
      <c r="AT96" s="720"/>
      <c r="AU96" s="720"/>
      <c r="AV96" s="720">
        <v>2016</v>
      </c>
      <c r="AW96" s="720"/>
      <c r="AX96" s="720"/>
      <c r="AY96" s="720"/>
      <c r="AZ96" s="720"/>
      <c r="BA96" s="720"/>
      <c r="BB96" s="720"/>
      <c r="BC96" s="719">
        <v>300</v>
      </c>
      <c r="BD96" s="301"/>
      <c r="BE96" s="207"/>
    </row>
    <row r="97" spans="1:57" s="618" customFormat="1" ht="25.7" hidden="1" customHeight="1" x14ac:dyDescent="0.15">
      <c r="A97" s="624"/>
      <c r="B97" s="147"/>
      <c r="C97" s="720" t="s">
        <v>871</v>
      </c>
      <c r="D97" s="1595" t="s">
        <v>14636</v>
      </c>
      <c r="E97" s="720" t="s">
        <v>871</v>
      </c>
      <c r="F97" s="720" t="s">
        <v>14626</v>
      </c>
      <c r="G97" s="720" t="s">
        <v>871</v>
      </c>
      <c r="H97" s="720" t="s">
        <v>14627</v>
      </c>
      <c r="I97" s="720" t="s">
        <v>14628</v>
      </c>
      <c r="J97" s="1596"/>
      <c r="K97" s="1596">
        <v>499</v>
      </c>
      <c r="L97" s="138">
        <v>499</v>
      </c>
      <c r="M97" s="720"/>
      <c r="N97" s="720"/>
      <c r="O97" s="720"/>
      <c r="P97" s="1595">
        <v>499</v>
      </c>
      <c r="Q97" s="1595">
        <v>499</v>
      </c>
      <c r="R97" s="719" t="s">
        <v>315</v>
      </c>
      <c r="S97" s="719">
        <v>1</v>
      </c>
      <c r="T97" s="719" t="s">
        <v>316</v>
      </c>
      <c r="U97" s="720"/>
      <c r="V97" s="720"/>
      <c r="W97" s="720" t="s">
        <v>14611</v>
      </c>
      <c r="X97" s="720" t="s">
        <v>14623</v>
      </c>
      <c r="Y97" s="720" t="s">
        <v>14624</v>
      </c>
      <c r="Z97" s="720"/>
      <c r="AA97" s="719"/>
      <c r="AB97" s="720"/>
      <c r="AC97" s="720"/>
      <c r="AD97" s="720"/>
      <c r="AE97" s="720"/>
      <c r="AF97" s="720"/>
      <c r="AG97" s="720"/>
      <c r="AH97" s="720"/>
      <c r="AI97" s="720"/>
      <c r="AJ97" s="720"/>
      <c r="AK97" s="720"/>
      <c r="AL97" s="720"/>
      <c r="AM97" s="720"/>
      <c r="AN97" s="720"/>
      <c r="AO97" s="720"/>
      <c r="AP97" s="720"/>
      <c r="AQ97" s="720"/>
      <c r="AR97" s="720"/>
      <c r="AS97" s="720"/>
      <c r="AT97" s="720"/>
      <c r="AU97" s="720"/>
      <c r="AV97" s="720">
        <v>2019</v>
      </c>
      <c r="AW97" s="720"/>
      <c r="AX97" s="720"/>
      <c r="AY97" s="720"/>
      <c r="AZ97" s="720"/>
      <c r="BA97" s="720"/>
      <c r="BB97" s="720"/>
      <c r="BC97" s="719">
        <v>350</v>
      </c>
      <c r="BD97" s="301"/>
      <c r="BE97" s="207"/>
    </row>
    <row r="98" spans="1:57" s="618" customFormat="1" ht="25.7" hidden="1" customHeight="1" x14ac:dyDescent="0.15">
      <c r="A98" s="624"/>
      <c r="B98" s="147"/>
      <c r="C98" s="720" t="s">
        <v>871</v>
      </c>
      <c r="D98" s="1595" t="s">
        <v>14639</v>
      </c>
      <c r="E98" s="720" t="s">
        <v>871</v>
      </c>
      <c r="F98" s="720" t="s">
        <v>14630</v>
      </c>
      <c r="G98" s="720" t="s">
        <v>871</v>
      </c>
      <c r="H98" s="720" t="s">
        <v>14631</v>
      </c>
      <c r="I98" s="720" t="s">
        <v>14632</v>
      </c>
      <c r="J98" s="719"/>
      <c r="K98" s="1596">
        <v>499</v>
      </c>
      <c r="L98" s="138">
        <v>499</v>
      </c>
      <c r="M98" s="720"/>
      <c r="N98" s="720"/>
      <c r="O98" s="720"/>
      <c r="P98" s="1595">
        <v>499</v>
      </c>
      <c r="Q98" s="1595">
        <v>499</v>
      </c>
      <c r="R98" s="719" t="s">
        <v>315</v>
      </c>
      <c r="S98" s="719">
        <v>1</v>
      </c>
      <c r="T98" s="719" t="s">
        <v>316</v>
      </c>
      <c r="U98" s="720"/>
      <c r="V98" s="720"/>
      <c r="W98" s="720" t="s">
        <v>14611</v>
      </c>
      <c r="X98" s="720" t="s">
        <v>14623</v>
      </c>
      <c r="Y98" s="720" t="s">
        <v>14624</v>
      </c>
      <c r="Z98" s="720"/>
      <c r="AA98" s="719"/>
      <c r="AB98" s="720"/>
      <c r="AC98" s="720"/>
      <c r="AD98" s="720"/>
      <c r="AE98" s="720"/>
      <c r="AF98" s="720"/>
      <c r="AG98" s="720"/>
      <c r="AH98" s="720"/>
      <c r="AI98" s="720"/>
      <c r="AJ98" s="720"/>
      <c r="AK98" s="720"/>
      <c r="AL98" s="720"/>
      <c r="AM98" s="720"/>
      <c r="AN98" s="720"/>
      <c r="AO98" s="720"/>
      <c r="AP98" s="720"/>
      <c r="AQ98" s="720"/>
      <c r="AR98" s="720"/>
      <c r="AS98" s="720"/>
      <c r="AT98" s="720"/>
      <c r="AU98" s="720"/>
      <c r="AV98" s="720">
        <v>2020</v>
      </c>
      <c r="AW98" s="720"/>
      <c r="AX98" s="720"/>
      <c r="AY98" s="720"/>
      <c r="AZ98" s="720"/>
      <c r="BA98" s="720"/>
      <c r="BB98" s="720"/>
      <c r="BC98" s="719">
        <v>400</v>
      </c>
      <c r="BD98" s="301"/>
      <c r="BE98" s="207"/>
    </row>
    <row r="99" spans="1:57" s="618" customFormat="1" ht="25.7" hidden="1" customHeight="1" x14ac:dyDescent="0.15">
      <c r="A99" s="624"/>
      <c r="B99" s="147"/>
      <c r="C99" s="720" t="s">
        <v>871</v>
      </c>
      <c r="D99" s="1595" t="s">
        <v>14641</v>
      </c>
      <c r="E99" s="720" t="s">
        <v>871</v>
      </c>
      <c r="F99" s="1595" t="s">
        <v>14634</v>
      </c>
      <c r="G99" s="720" t="s">
        <v>871</v>
      </c>
      <c r="H99" s="720" t="s">
        <v>14631</v>
      </c>
      <c r="I99" s="720" t="s">
        <v>14635</v>
      </c>
      <c r="J99" s="1596"/>
      <c r="K99" s="1596">
        <v>499</v>
      </c>
      <c r="L99" s="138">
        <v>499</v>
      </c>
      <c r="M99" s="720"/>
      <c r="N99" s="720"/>
      <c r="O99" s="720"/>
      <c r="P99" s="1595">
        <v>499</v>
      </c>
      <c r="Q99" s="1595">
        <v>499</v>
      </c>
      <c r="R99" s="719" t="s">
        <v>315</v>
      </c>
      <c r="S99" s="719">
        <v>1</v>
      </c>
      <c r="T99" s="719" t="s">
        <v>316</v>
      </c>
      <c r="U99" s="720">
        <v>1</v>
      </c>
      <c r="V99" s="720"/>
      <c r="W99" s="720" t="s">
        <v>14611</v>
      </c>
      <c r="X99" s="720" t="s">
        <v>14623</v>
      </c>
      <c r="Y99" s="720" t="s">
        <v>14624</v>
      </c>
      <c r="Z99" s="720"/>
      <c r="AA99" s="719"/>
      <c r="AB99" s="720"/>
      <c r="AC99" s="720"/>
      <c r="AD99" s="720"/>
      <c r="AE99" s="720"/>
      <c r="AF99" s="720"/>
      <c r="AG99" s="720"/>
      <c r="AH99" s="720"/>
      <c r="AI99" s="720"/>
      <c r="AJ99" s="720"/>
      <c r="AK99" s="720"/>
      <c r="AL99" s="720"/>
      <c r="AM99" s="720"/>
      <c r="AN99" s="720"/>
      <c r="AO99" s="720"/>
      <c r="AP99" s="720"/>
      <c r="AQ99" s="720"/>
      <c r="AR99" s="720"/>
      <c r="AS99" s="720"/>
      <c r="AT99" s="720"/>
      <c r="AU99" s="720"/>
      <c r="AV99" s="720">
        <v>2020</v>
      </c>
      <c r="AW99" s="720"/>
      <c r="AX99" s="720"/>
      <c r="AY99" s="720"/>
      <c r="AZ99" s="720"/>
      <c r="BA99" s="720"/>
      <c r="BB99" s="720"/>
      <c r="BC99" s="719">
        <v>350</v>
      </c>
      <c r="BD99" s="301"/>
      <c r="BE99" s="207"/>
    </row>
    <row r="100" spans="1:57" s="618" customFormat="1" ht="25.7" hidden="1" customHeight="1" x14ac:dyDescent="0.15">
      <c r="A100" s="624"/>
      <c r="B100" s="147"/>
      <c r="C100" s="720" t="s">
        <v>871</v>
      </c>
      <c r="D100" s="1595" t="s">
        <v>14644</v>
      </c>
      <c r="E100" s="720" t="s">
        <v>871</v>
      </c>
      <c r="F100" s="1595" t="s">
        <v>14637</v>
      </c>
      <c r="G100" s="720" t="s">
        <v>871</v>
      </c>
      <c r="H100" s="720" t="s">
        <v>14631</v>
      </c>
      <c r="I100" s="720" t="s">
        <v>14638</v>
      </c>
      <c r="J100" s="1596"/>
      <c r="K100" s="1596">
        <v>499</v>
      </c>
      <c r="L100" s="138">
        <v>499</v>
      </c>
      <c r="M100" s="720"/>
      <c r="N100" s="720"/>
      <c r="O100" s="720"/>
      <c r="P100" s="1595">
        <v>499</v>
      </c>
      <c r="Q100" s="1595">
        <v>499</v>
      </c>
      <c r="R100" s="719" t="s">
        <v>315</v>
      </c>
      <c r="S100" s="719">
        <v>1</v>
      </c>
      <c r="T100" s="719" t="s">
        <v>316</v>
      </c>
      <c r="U100" s="720"/>
      <c r="V100" s="720"/>
      <c r="W100" s="720"/>
      <c r="X100" s="720"/>
      <c r="Y100" s="720"/>
      <c r="Z100" s="720"/>
      <c r="AA100" s="719"/>
      <c r="AB100" s="720"/>
      <c r="AC100" s="720"/>
      <c r="AD100" s="720"/>
      <c r="AE100" s="720"/>
      <c r="AF100" s="720"/>
      <c r="AG100" s="720"/>
      <c r="AH100" s="720"/>
      <c r="AI100" s="720"/>
      <c r="AJ100" s="720"/>
      <c r="AK100" s="720"/>
      <c r="AL100" s="720"/>
      <c r="AM100" s="720"/>
      <c r="AN100" s="720"/>
      <c r="AO100" s="720"/>
      <c r="AP100" s="720"/>
      <c r="AQ100" s="720"/>
      <c r="AR100" s="720"/>
      <c r="AS100" s="720"/>
      <c r="AT100" s="720"/>
      <c r="AU100" s="720"/>
      <c r="AV100" s="720">
        <v>2004</v>
      </c>
      <c r="AW100" s="720"/>
      <c r="AX100" s="720"/>
      <c r="AY100" s="720"/>
      <c r="AZ100" s="720"/>
      <c r="BA100" s="720"/>
      <c r="BB100" s="720"/>
      <c r="BC100" s="719"/>
      <c r="BD100" s="301"/>
      <c r="BE100" s="207"/>
    </row>
    <row r="101" spans="1:57" s="1263" customFormat="1" ht="25.7" hidden="1" customHeight="1" x14ac:dyDescent="0.15">
      <c r="A101" s="624"/>
      <c r="B101" s="147"/>
      <c r="C101" s="720" t="s">
        <v>871</v>
      </c>
      <c r="D101" s="1595" t="s">
        <v>16873</v>
      </c>
      <c r="E101" s="720" t="s">
        <v>871</v>
      </c>
      <c r="F101" s="1595"/>
      <c r="G101" s="720" t="s">
        <v>871</v>
      </c>
      <c r="H101" s="720"/>
      <c r="I101" s="720"/>
      <c r="J101" s="1596">
        <v>3243</v>
      </c>
      <c r="K101" s="1596"/>
      <c r="L101" s="138"/>
      <c r="M101" s="720"/>
      <c r="N101" s="720"/>
      <c r="O101" s="720"/>
      <c r="P101" s="1595">
        <v>499</v>
      </c>
      <c r="Q101" s="1595">
        <v>499</v>
      </c>
      <c r="R101" s="719" t="s">
        <v>6665</v>
      </c>
      <c r="S101" s="719">
        <v>1</v>
      </c>
      <c r="T101" s="719" t="s">
        <v>316</v>
      </c>
      <c r="U101" s="720"/>
      <c r="V101" s="720"/>
      <c r="W101" s="720"/>
      <c r="X101" s="720"/>
      <c r="Y101" s="720"/>
      <c r="Z101" s="720"/>
      <c r="AA101" s="719"/>
      <c r="AB101" s="720"/>
      <c r="AC101" s="720"/>
      <c r="AD101" s="720"/>
      <c r="AE101" s="720"/>
      <c r="AF101" s="720"/>
      <c r="AG101" s="720"/>
      <c r="AH101" s="720"/>
      <c r="AI101" s="720"/>
      <c r="AJ101" s="720"/>
      <c r="AK101" s="720"/>
      <c r="AL101" s="720"/>
      <c r="AM101" s="720"/>
      <c r="AN101" s="720"/>
      <c r="AO101" s="720"/>
      <c r="AP101" s="720"/>
      <c r="AQ101" s="720"/>
      <c r="AR101" s="720"/>
      <c r="AS101" s="720"/>
      <c r="AT101" s="720"/>
      <c r="AU101" s="720"/>
      <c r="AV101" s="720">
        <v>2002</v>
      </c>
      <c r="AW101" s="720"/>
      <c r="AX101" s="720"/>
      <c r="AY101" s="720"/>
      <c r="AZ101" s="720"/>
      <c r="BA101" s="720"/>
      <c r="BB101" s="720"/>
      <c r="BC101" s="719"/>
      <c r="BD101" s="232" t="s">
        <v>2049</v>
      </c>
      <c r="BE101" s="207"/>
    </row>
    <row r="102" spans="1:57" s="1263" customFormat="1" ht="25.7" hidden="1" customHeight="1" x14ac:dyDescent="0.15">
      <c r="A102" s="624"/>
      <c r="B102" s="147"/>
      <c r="C102" s="720" t="s">
        <v>871</v>
      </c>
      <c r="D102" s="1595" t="s">
        <v>16874</v>
      </c>
      <c r="E102" s="720" t="s">
        <v>871</v>
      </c>
      <c r="F102" s="1595"/>
      <c r="G102" s="720" t="s">
        <v>871</v>
      </c>
      <c r="H102" s="720"/>
      <c r="I102" s="720"/>
      <c r="J102" s="1596">
        <v>32600</v>
      </c>
      <c r="K102" s="1596"/>
      <c r="L102" s="138"/>
      <c r="M102" s="720"/>
      <c r="N102" s="720"/>
      <c r="O102" s="720"/>
      <c r="P102" s="1595">
        <v>414</v>
      </c>
      <c r="Q102" s="1595">
        <v>414</v>
      </c>
      <c r="R102" s="719" t="s">
        <v>6665</v>
      </c>
      <c r="S102" s="719">
        <v>1</v>
      </c>
      <c r="T102" s="719" t="s">
        <v>316</v>
      </c>
      <c r="U102" s="720"/>
      <c r="V102" s="720"/>
      <c r="W102" s="720"/>
      <c r="X102" s="720"/>
      <c r="Y102" s="720"/>
      <c r="Z102" s="720"/>
      <c r="AA102" s="719"/>
      <c r="AB102" s="720"/>
      <c r="AC102" s="720"/>
      <c r="AD102" s="720"/>
      <c r="AE102" s="720"/>
      <c r="AF102" s="720"/>
      <c r="AG102" s="720"/>
      <c r="AH102" s="720"/>
      <c r="AI102" s="720"/>
      <c r="AJ102" s="720"/>
      <c r="AK102" s="720"/>
      <c r="AL102" s="720"/>
      <c r="AM102" s="720"/>
      <c r="AN102" s="720"/>
      <c r="AO102" s="720"/>
      <c r="AP102" s="720"/>
      <c r="AQ102" s="720"/>
      <c r="AR102" s="720"/>
      <c r="AS102" s="720"/>
      <c r="AT102" s="720"/>
      <c r="AU102" s="720"/>
      <c r="AV102" s="720">
        <v>2022</v>
      </c>
      <c r="AW102" s="720"/>
      <c r="AX102" s="720"/>
      <c r="AY102" s="720"/>
      <c r="AZ102" s="720"/>
      <c r="BA102" s="720"/>
      <c r="BB102" s="720"/>
      <c r="BC102" s="719">
        <v>300</v>
      </c>
      <c r="BD102" s="232" t="s">
        <v>2049</v>
      </c>
      <c r="BE102" s="207"/>
    </row>
    <row r="103" spans="1:57" s="1263" customFormat="1" ht="25.7" hidden="1" customHeight="1" x14ac:dyDescent="0.15">
      <c r="A103" s="624"/>
      <c r="B103" s="147"/>
      <c r="C103" s="720" t="s">
        <v>871</v>
      </c>
      <c r="D103" s="1595" t="s">
        <v>16875</v>
      </c>
      <c r="E103" s="720" t="s">
        <v>871</v>
      </c>
      <c r="F103" s="1595"/>
      <c r="G103" s="720" t="s">
        <v>871</v>
      </c>
      <c r="H103" s="720"/>
      <c r="I103" s="720"/>
      <c r="J103" s="1596">
        <v>1206</v>
      </c>
      <c r="K103" s="1596"/>
      <c r="L103" s="138"/>
      <c r="M103" s="720"/>
      <c r="N103" s="720"/>
      <c r="O103" s="720"/>
      <c r="P103" s="1595">
        <v>400</v>
      </c>
      <c r="Q103" s="1595">
        <v>400</v>
      </c>
      <c r="R103" s="719" t="s">
        <v>6665</v>
      </c>
      <c r="S103" s="719">
        <v>1</v>
      </c>
      <c r="T103" s="719" t="s">
        <v>316</v>
      </c>
      <c r="U103" s="720"/>
      <c r="V103" s="720"/>
      <c r="W103" s="720"/>
      <c r="X103" s="720"/>
      <c r="Y103" s="720"/>
      <c r="Z103" s="720"/>
      <c r="AA103" s="719"/>
      <c r="AB103" s="720"/>
      <c r="AC103" s="720"/>
      <c r="AD103" s="720"/>
      <c r="AE103" s="720"/>
      <c r="AF103" s="720"/>
      <c r="AG103" s="720"/>
      <c r="AH103" s="720"/>
      <c r="AI103" s="720"/>
      <c r="AJ103" s="720"/>
      <c r="AK103" s="720"/>
      <c r="AL103" s="720"/>
      <c r="AM103" s="720"/>
      <c r="AN103" s="720"/>
      <c r="AO103" s="720"/>
      <c r="AP103" s="720"/>
      <c r="AQ103" s="720"/>
      <c r="AR103" s="720"/>
      <c r="AS103" s="720"/>
      <c r="AT103" s="720"/>
      <c r="AU103" s="720"/>
      <c r="AV103" s="720">
        <v>1996</v>
      </c>
      <c r="AW103" s="720"/>
      <c r="AX103" s="720"/>
      <c r="AY103" s="720"/>
      <c r="AZ103" s="720"/>
      <c r="BA103" s="720"/>
      <c r="BB103" s="720"/>
      <c r="BC103" s="719"/>
      <c r="BD103" s="232" t="s">
        <v>2049</v>
      </c>
      <c r="BE103" s="207"/>
    </row>
    <row r="104" spans="1:57" s="1263" customFormat="1" ht="25.7" hidden="1" customHeight="1" x14ac:dyDescent="0.15">
      <c r="A104" s="624"/>
      <c r="B104" s="147"/>
      <c r="C104" s="720" t="s">
        <v>871</v>
      </c>
      <c r="D104" s="1595" t="s">
        <v>16876</v>
      </c>
      <c r="E104" s="720" t="s">
        <v>871</v>
      </c>
      <c r="F104" s="1595"/>
      <c r="G104" s="720" t="s">
        <v>871</v>
      </c>
      <c r="H104" s="720"/>
      <c r="I104" s="720"/>
      <c r="J104" s="1596">
        <v>7395</v>
      </c>
      <c r="K104" s="1596"/>
      <c r="L104" s="138"/>
      <c r="M104" s="720"/>
      <c r="N104" s="720"/>
      <c r="O104" s="720"/>
      <c r="P104" s="1595">
        <v>400</v>
      </c>
      <c r="Q104" s="1595">
        <v>400</v>
      </c>
      <c r="R104" s="719" t="s">
        <v>6665</v>
      </c>
      <c r="S104" s="719">
        <v>1</v>
      </c>
      <c r="T104" s="719" t="s">
        <v>316</v>
      </c>
      <c r="U104" s="720"/>
      <c r="V104" s="720"/>
      <c r="W104" s="720"/>
      <c r="X104" s="720"/>
      <c r="Y104" s="720"/>
      <c r="Z104" s="720"/>
      <c r="AA104" s="719"/>
      <c r="AB104" s="720"/>
      <c r="AC104" s="720"/>
      <c r="AD104" s="720"/>
      <c r="AE104" s="720"/>
      <c r="AF104" s="720"/>
      <c r="AG104" s="720"/>
      <c r="AH104" s="720"/>
      <c r="AI104" s="720"/>
      <c r="AJ104" s="720"/>
      <c r="AK104" s="720"/>
      <c r="AL104" s="720"/>
      <c r="AM104" s="720"/>
      <c r="AN104" s="720"/>
      <c r="AO104" s="720"/>
      <c r="AP104" s="720"/>
      <c r="AQ104" s="720"/>
      <c r="AR104" s="720"/>
      <c r="AS104" s="720"/>
      <c r="AT104" s="720"/>
      <c r="AU104" s="720"/>
      <c r="AV104" s="720">
        <v>2012</v>
      </c>
      <c r="AW104" s="720"/>
      <c r="AX104" s="720"/>
      <c r="AY104" s="720"/>
      <c r="AZ104" s="720"/>
      <c r="BA104" s="720"/>
      <c r="BB104" s="720"/>
      <c r="BC104" s="719"/>
      <c r="BD104" s="232" t="s">
        <v>2049</v>
      </c>
      <c r="BE104" s="207"/>
    </row>
    <row r="105" spans="1:57" s="1263" customFormat="1" ht="25.7" hidden="1" customHeight="1" x14ac:dyDescent="0.15">
      <c r="A105" s="624"/>
      <c r="B105" s="147"/>
      <c r="C105" s="720" t="s">
        <v>871</v>
      </c>
      <c r="D105" s="1595" t="s">
        <v>16877</v>
      </c>
      <c r="E105" s="720" t="s">
        <v>871</v>
      </c>
      <c r="F105" s="1595"/>
      <c r="G105" s="720" t="s">
        <v>871</v>
      </c>
      <c r="H105" s="720"/>
      <c r="I105" s="720"/>
      <c r="J105" s="1596">
        <v>1230</v>
      </c>
      <c r="K105" s="1596"/>
      <c r="L105" s="138"/>
      <c r="M105" s="720"/>
      <c r="N105" s="720"/>
      <c r="O105" s="720"/>
      <c r="P105" s="1595">
        <v>400</v>
      </c>
      <c r="Q105" s="1595">
        <v>400</v>
      </c>
      <c r="R105" s="719" t="s">
        <v>6665</v>
      </c>
      <c r="S105" s="719">
        <v>1</v>
      </c>
      <c r="T105" s="719" t="s">
        <v>316</v>
      </c>
      <c r="U105" s="720"/>
      <c r="V105" s="720"/>
      <c r="W105" s="720"/>
      <c r="X105" s="720"/>
      <c r="Y105" s="720"/>
      <c r="Z105" s="720"/>
      <c r="AA105" s="719"/>
      <c r="AB105" s="720"/>
      <c r="AC105" s="720"/>
      <c r="AD105" s="720"/>
      <c r="AE105" s="720"/>
      <c r="AF105" s="720"/>
      <c r="AG105" s="720"/>
      <c r="AH105" s="720"/>
      <c r="AI105" s="720"/>
      <c r="AJ105" s="720"/>
      <c r="AK105" s="720"/>
      <c r="AL105" s="720"/>
      <c r="AM105" s="720"/>
      <c r="AN105" s="720"/>
      <c r="AO105" s="720"/>
      <c r="AP105" s="720"/>
      <c r="AQ105" s="720"/>
      <c r="AR105" s="720"/>
      <c r="AS105" s="720"/>
      <c r="AT105" s="720"/>
      <c r="AU105" s="720"/>
      <c r="AV105" s="720">
        <v>2017</v>
      </c>
      <c r="AW105" s="720"/>
      <c r="AX105" s="720"/>
      <c r="AY105" s="720"/>
      <c r="AZ105" s="720"/>
      <c r="BA105" s="720"/>
      <c r="BB105" s="720"/>
      <c r="BC105" s="719"/>
      <c r="BD105" s="232" t="s">
        <v>2049</v>
      </c>
      <c r="BE105" s="207"/>
    </row>
    <row r="106" spans="1:57" s="1263" customFormat="1" ht="25.7" hidden="1" customHeight="1" x14ac:dyDescent="0.15">
      <c r="A106" s="624"/>
      <c r="B106" s="147"/>
      <c r="C106" s="720" t="s">
        <v>871</v>
      </c>
      <c r="D106" s="1595" t="s">
        <v>16878</v>
      </c>
      <c r="E106" s="720" t="s">
        <v>871</v>
      </c>
      <c r="F106" s="1595"/>
      <c r="G106" s="720" t="s">
        <v>871</v>
      </c>
      <c r="H106" s="720"/>
      <c r="I106" s="720"/>
      <c r="J106" s="1596">
        <v>990</v>
      </c>
      <c r="K106" s="1596"/>
      <c r="L106" s="138"/>
      <c r="M106" s="720"/>
      <c r="N106" s="720"/>
      <c r="O106" s="720"/>
      <c r="P106" s="1595">
        <v>400</v>
      </c>
      <c r="Q106" s="1595">
        <v>400</v>
      </c>
      <c r="R106" s="719" t="s">
        <v>6665</v>
      </c>
      <c r="S106" s="719">
        <v>1</v>
      </c>
      <c r="T106" s="719" t="s">
        <v>316</v>
      </c>
      <c r="U106" s="720"/>
      <c r="V106" s="720"/>
      <c r="W106" s="720"/>
      <c r="X106" s="720"/>
      <c r="Y106" s="720"/>
      <c r="Z106" s="720"/>
      <c r="AA106" s="719"/>
      <c r="AB106" s="720"/>
      <c r="AC106" s="720"/>
      <c r="AD106" s="720"/>
      <c r="AE106" s="720"/>
      <c r="AF106" s="720"/>
      <c r="AG106" s="720"/>
      <c r="AH106" s="720"/>
      <c r="AI106" s="720"/>
      <c r="AJ106" s="720"/>
      <c r="AK106" s="720"/>
      <c r="AL106" s="720"/>
      <c r="AM106" s="720"/>
      <c r="AN106" s="720"/>
      <c r="AO106" s="720"/>
      <c r="AP106" s="720"/>
      <c r="AQ106" s="720"/>
      <c r="AR106" s="720"/>
      <c r="AS106" s="720"/>
      <c r="AT106" s="720"/>
      <c r="AU106" s="720"/>
      <c r="AV106" s="720">
        <v>2013</v>
      </c>
      <c r="AW106" s="720"/>
      <c r="AX106" s="720"/>
      <c r="AY106" s="720"/>
      <c r="AZ106" s="720"/>
      <c r="BA106" s="720"/>
      <c r="BB106" s="720"/>
      <c r="BC106" s="719"/>
      <c r="BD106" s="232" t="s">
        <v>2049</v>
      </c>
      <c r="BE106" s="207"/>
    </row>
    <row r="107" spans="1:57" s="1263" customFormat="1" ht="25.7" hidden="1" customHeight="1" x14ac:dyDescent="0.15">
      <c r="A107" s="624"/>
      <c r="B107" s="147"/>
      <c r="C107" s="720" t="s">
        <v>871</v>
      </c>
      <c r="D107" s="1595" t="s">
        <v>16879</v>
      </c>
      <c r="E107" s="720" t="s">
        <v>871</v>
      </c>
      <c r="F107" s="1595"/>
      <c r="G107" s="720" t="s">
        <v>871</v>
      </c>
      <c r="H107" s="720"/>
      <c r="I107" s="720"/>
      <c r="J107" s="1596">
        <v>786</v>
      </c>
      <c r="K107" s="1596"/>
      <c r="L107" s="138"/>
      <c r="M107" s="720"/>
      <c r="N107" s="720"/>
      <c r="O107" s="720"/>
      <c r="P107" s="1595">
        <v>400</v>
      </c>
      <c r="Q107" s="1595">
        <v>400</v>
      </c>
      <c r="R107" s="719" t="s">
        <v>6665</v>
      </c>
      <c r="S107" s="719">
        <v>1</v>
      </c>
      <c r="T107" s="719" t="s">
        <v>316</v>
      </c>
      <c r="U107" s="720"/>
      <c r="V107" s="720"/>
      <c r="W107" s="720"/>
      <c r="X107" s="720"/>
      <c r="Y107" s="720"/>
      <c r="Z107" s="720"/>
      <c r="AA107" s="719"/>
      <c r="AB107" s="720"/>
      <c r="AC107" s="720"/>
      <c r="AD107" s="720"/>
      <c r="AE107" s="720"/>
      <c r="AF107" s="720"/>
      <c r="AG107" s="720"/>
      <c r="AH107" s="720"/>
      <c r="AI107" s="720"/>
      <c r="AJ107" s="720"/>
      <c r="AK107" s="720"/>
      <c r="AL107" s="720"/>
      <c r="AM107" s="720"/>
      <c r="AN107" s="720"/>
      <c r="AO107" s="720"/>
      <c r="AP107" s="720"/>
      <c r="AQ107" s="720"/>
      <c r="AR107" s="720"/>
      <c r="AS107" s="720"/>
      <c r="AT107" s="720"/>
      <c r="AU107" s="720"/>
      <c r="AV107" s="720">
        <v>2004</v>
      </c>
      <c r="AW107" s="720"/>
      <c r="AX107" s="720"/>
      <c r="AY107" s="720"/>
      <c r="AZ107" s="720"/>
      <c r="BA107" s="720"/>
      <c r="BB107" s="720"/>
      <c r="BC107" s="719"/>
      <c r="BD107" s="232" t="s">
        <v>2049</v>
      </c>
      <c r="BE107" s="207"/>
    </row>
    <row r="108" spans="1:57" s="1263" customFormat="1" ht="25.7" hidden="1" customHeight="1" x14ac:dyDescent="0.15">
      <c r="A108" s="624"/>
      <c r="B108" s="147"/>
      <c r="C108" s="720" t="s">
        <v>871</v>
      </c>
      <c r="D108" s="1595" t="s">
        <v>16880</v>
      </c>
      <c r="E108" s="720" t="s">
        <v>871</v>
      </c>
      <c r="F108" s="1595"/>
      <c r="G108" s="720" t="s">
        <v>871</v>
      </c>
      <c r="H108" s="720"/>
      <c r="I108" s="720"/>
      <c r="J108" s="1596">
        <v>872</v>
      </c>
      <c r="K108" s="1596"/>
      <c r="L108" s="138"/>
      <c r="M108" s="720"/>
      <c r="N108" s="720"/>
      <c r="O108" s="720"/>
      <c r="P108" s="1595">
        <v>400</v>
      </c>
      <c r="Q108" s="1595">
        <v>400</v>
      </c>
      <c r="R108" s="719" t="s">
        <v>6665</v>
      </c>
      <c r="S108" s="719">
        <v>1</v>
      </c>
      <c r="T108" s="719" t="s">
        <v>316</v>
      </c>
      <c r="U108" s="720"/>
      <c r="V108" s="720"/>
      <c r="W108" s="720"/>
      <c r="X108" s="720"/>
      <c r="Y108" s="720"/>
      <c r="Z108" s="720"/>
      <c r="AA108" s="719"/>
      <c r="AB108" s="720"/>
      <c r="AC108" s="720"/>
      <c r="AD108" s="720"/>
      <c r="AE108" s="720"/>
      <c r="AF108" s="720"/>
      <c r="AG108" s="720"/>
      <c r="AH108" s="720"/>
      <c r="AI108" s="720"/>
      <c r="AJ108" s="720"/>
      <c r="AK108" s="720"/>
      <c r="AL108" s="720"/>
      <c r="AM108" s="720"/>
      <c r="AN108" s="720"/>
      <c r="AO108" s="720"/>
      <c r="AP108" s="720"/>
      <c r="AQ108" s="720"/>
      <c r="AR108" s="720"/>
      <c r="AS108" s="720"/>
      <c r="AT108" s="720"/>
      <c r="AU108" s="720"/>
      <c r="AV108" s="720">
        <v>2012</v>
      </c>
      <c r="AW108" s="720"/>
      <c r="AX108" s="720"/>
      <c r="AY108" s="720"/>
      <c r="AZ108" s="720"/>
      <c r="BA108" s="720"/>
      <c r="BB108" s="720"/>
      <c r="BC108" s="719"/>
      <c r="BD108" s="232" t="s">
        <v>2049</v>
      </c>
      <c r="BE108" s="207"/>
    </row>
    <row r="109" spans="1:57" s="1263" customFormat="1" ht="25.7" hidden="1" customHeight="1" x14ac:dyDescent="0.15">
      <c r="A109" s="624"/>
      <c r="B109" s="147"/>
      <c r="C109" s="720" t="s">
        <v>871</v>
      </c>
      <c r="D109" s="1595" t="s">
        <v>16881</v>
      </c>
      <c r="E109" s="720" t="s">
        <v>871</v>
      </c>
      <c r="F109" s="1595"/>
      <c r="G109" s="720" t="s">
        <v>871</v>
      </c>
      <c r="H109" s="720"/>
      <c r="I109" s="720"/>
      <c r="J109" s="1596">
        <v>956</v>
      </c>
      <c r="K109" s="1596"/>
      <c r="L109" s="138"/>
      <c r="M109" s="720"/>
      <c r="N109" s="720"/>
      <c r="O109" s="720"/>
      <c r="P109" s="1595">
        <v>400</v>
      </c>
      <c r="Q109" s="1595">
        <v>400</v>
      </c>
      <c r="R109" s="719" t="s">
        <v>6665</v>
      </c>
      <c r="S109" s="719">
        <v>1</v>
      </c>
      <c r="T109" s="719" t="s">
        <v>316</v>
      </c>
      <c r="U109" s="720"/>
      <c r="V109" s="720"/>
      <c r="W109" s="720"/>
      <c r="X109" s="720"/>
      <c r="Y109" s="720"/>
      <c r="Z109" s="720"/>
      <c r="AA109" s="719"/>
      <c r="AB109" s="720"/>
      <c r="AC109" s="720"/>
      <c r="AD109" s="720"/>
      <c r="AE109" s="720"/>
      <c r="AF109" s="720"/>
      <c r="AG109" s="720"/>
      <c r="AH109" s="720"/>
      <c r="AI109" s="720"/>
      <c r="AJ109" s="720"/>
      <c r="AK109" s="720"/>
      <c r="AL109" s="720"/>
      <c r="AM109" s="720"/>
      <c r="AN109" s="720"/>
      <c r="AO109" s="720"/>
      <c r="AP109" s="720"/>
      <c r="AQ109" s="720"/>
      <c r="AR109" s="720"/>
      <c r="AS109" s="720"/>
      <c r="AT109" s="720"/>
      <c r="AU109" s="720"/>
      <c r="AV109" s="720">
        <v>2008</v>
      </c>
      <c r="AW109" s="720"/>
      <c r="AX109" s="720"/>
      <c r="AY109" s="720"/>
      <c r="AZ109" s="720"/>
      <c r="BA109" s="720"/>
      <c r="BB109" s="720"/>
      <c r="BC109" s="719"/>
      <c r="BD109" s="232" t="s">
        <v>2049</v>
      </c>
      <c r="BE109" s="207"/>
    </row>
    <row r="110" spans="1:57" s="1263" customFormat="1" ht="25.7" hidden="1" customHeight="1" x14ac:dyDescent="0.15">
      <c r="A110" s="624"/>
      <c r="B110" s="147"/>
      <c r="C110" s="720" t="s">
        <v>871</v>
      </c>
      <c r="D110" s="1595" t="s">
        <v>16882</v>
      </c>
      <c r="E110" s="720" t="s">
        <v>871</v>
      </c>
      <c r="F110" s="1595"/>
      <c r="G110" s="720" t="s">
        <v>871</v>
      </c>
      <c r="H110" s="720"/>
      <c r="I110" s="720"/>
      <c r="J110" s="1596">
        <v>1953</v>
      </c>
      <c r="K110" s="1596"/>
      <c r="L110" s="138"/>
      <c r="M110" s="720"/>
      <c r="N110" s="720"/>
      <c r="O110" s="720"/>
      <c r="P110" s="1595">
        <v>400</v>
      </c>
      <c r="Q110" s="1595">
        <v>400</v>
      </c>
      <c r="R110" s="719" t="s">
        <v>6665</v>
      </c>
      <c r="S110" s="719">
        <v>1</v>
      </c>
      <c r="T110" s="719" t="s">
        <v>316</v>
      </c>
      <c r="U110" s="720"/>
      <c r="V110" s="720"/>
      <c r="W110" s="720"/>
      <c r="X110" s="720"/>
      <c r="Y110" s="720"/>
      <c r="Z110" s="720"/>
      <c r="AA110" s="719"/>
      <c r="AB110" s="720"/>
      <c r="AC110" s="720"/>
      <c r="AD110" s="720"/>
      <c r="AE110" s="720"/>
      <c r="AF110" s="720"/>
      <c r="AG110" s="720"/>
      <c r="AH110" s="720"/>
      <c r="AI110" s="720"/>
      <c r="AJ110" s="720"/>
      <c r="AK110" s="720"/>
      <c r="AL110" s="720"/>
      <c r="AM110" s="720"/>
      <c r="AN110" s="720"/>
      <c r="AO110" s="720"/>
      <c r="AP110" s="720"/>
      <c r="AQ110" s="720"/>
      <c r="AR110" s="720"/>
      <c r="AS110" s="720"/>
      <c r="AT110" s="720"/>
      <c r="AU110" s="720"/>
      <c r="AV110" s="720">
        <v>2000</v>
      </c>
      <c r="AW110" s="720"/>
      <c r="AX110" s="720"/>
      <c r="AY110" s="720"/>
      <c r="AZ110" s="720"/>
      <c r="BA110" s="720"/>
      <c r="BB110" s="720"/>
      <c r="BC110" s="719"/>
      <c r="BD110" s="232" t="s">
        <v>2049</v>
      </c>
      <c r="BE110" s="207"/>
    </row>
    <row r="111" spans="1:57" s="1263" customFormat="1" ht="25.7" hidden="1" customHeight="1" x14ac:dyDescent="0.15">
      <c r="A111" s="624"/>
      <c r="B111" s="147"/>
      <c r="C111" s="720" t="s">
        <v>871</v>
      </c>
      <c r="D111" s="1595" t="s">
        <v>16883</v>
      </c>
      <c r="E111" s="720" t="s">
        <v>871</v>
      </c>
      <c r="F111" s="1595"/>
      <c r="G111" s="720" t="s">
        <v>871</v>
      </c>
      <c r="H111" s="720"/>
      <c r="I111" s="720"/>
      <c r="J111" s="1596">
        <v>7479</v>
      </c>
      <c r="K111" s="1596"/>
      <c r="L111" s="138"/>
      <c r="M111" s="720"/>
      <c r="N111" s="720"/>
      <c r="O111" s="720"/>
      <c r="P111" s="1595">
        <v>400</v>
      </c>
      <c r="Q111" s="1595">
        <v>400</v>
      </c>
      <c r="R111" s="719" t="s">
        <v>6665</v>
      </c>
      <c r="S111" s="719">
        <v>1</v>
      </c>
      <c r="T111" s="719" t="s">
        <v>316</v>
      </c>
      <c r="U111" s="720"/>
      <c r="V111" s="720"/>
      <c r="W111" s="720"/>
      <c r="X111" s="720"/>
      <c r="Y111" s="720"/>
      <c r="Z111" s="720"/>
      <c r="AA111" s="719"/>
      <c r="AB111" s="720"/>
      <c r="AC111" s="720"/>
      <c r="AD111" s="720"/>
      <c r="AE111" s="720"/>
      <c r="AF111" s="720"/>
      <c r="AG111" s="720"/>
      <c r="AH111" s="720"/>
      <c r="AI111" s="720"/>
      <c r="AJ111" s="720"/>
      <c r="AK111" s="720"/>
      <c r="AL111" s="720"/>
      <c r="AM111" s="720"/>
      <c r="AN111" s="720"/>
      <c r="AO111" s="720"/>
      <c r="AP111" s="720"/>
      <c r="AQ111" s="720"/>
      <c r="AR111" s="720"/>
      <c r="AS111" s="720"/>
      <c r="AT111" s="720"/>
      <c r="AU111" s="720"/>
      <c r="AV111" s="720">
        <v>2016</v>
      </c>
      <c r="AW111" s="720"/>
      <c r="AX111" s="720"/>
      <c r="AY111" s="720"/>
      <c r="AZ111" s="720"/>
      <c r="BA111" s="720"/>
      <c r="BB111" s="720"/>
      <c r="BC111" s="719"/>
      <c r="BD111" s="232" t="s">
        <v>2049</v>
      </c>
      <c r="BE111" s="207"/>
    </row>
    <row r="112" spans="1:57" s="1263" customFormat="1" ht="25.7" hidden="1" customHeight="1" x14ac:dyDescent="0.15">
      <c r="A112" s="624"/>
      <c r="B112" s="147"/>
      <c r="C112" s="720" t="s">
        <v>871</v>
      </c>
      <c r="D112" s="1595" t="s">
        <v>16884</v>
      </c>
      <c r="E112" s="720" t="s">
        <v>871</v>
      </c>
      <c r="F112" s="1595"/>
      <c r="G112" s="720" t="s">
        <v>871</v>
      </c>
      <c r="H112" s="720"/>
      <c r="I112" s="720"/>
      <c r="J112" s="1596">
        <v>776</v>
      </c>
      <c r="K112" s="1596"/>
      <c r="L112" s="138"/>
      <c r="M112" s="720"/>
      <c r="N112" s="720"/>
      <c r="O112" s="720"/>
      <c r="P112" s="1595">
        <v>500</v>
      </c>
      <c r="Q112" s="1595">
        <v>500</v>
      </c>
      <c r="R112" s="719" t="s">
        <v>6665</v>
      </c>
      <c r="S112" s="719">
        <v>1</v>
      </c>
      <c r="T112" s="719" t="s">
        <v>316</v>
      </c>
      <c r="U112" s="720"/>
      <c r="V112" s="720"/>
      <c r="W112" s="720"/>
      <c r="X112" s="720"/>
      <c r="Y112" s="720"/>
      <c r="Z112" s="720"/>
      <c r="AA112" s="719"/>
      <c r="AB112" s="720"/>
      <c r="AC112" s="720"/>
      <c r="AD112" s="720"/>
      <c r="AE112" s="720"/>
      <c r="AF112" s="720"/>
      <c r="AG112" s="720"/>
      <c r="AH112" s="720"/>
      <c r="AI112" s="720"/>
      <c r="AJ112" s="720"/>
      <c r="AK112" s="720"/>
      <c r="AL112" s="720"/>
      <c r="AM112" s="720"/>
      <c r="AN112" s="720"/>
      <c r="AO112" s="720"/>
      <c r="AP112" s="720"/>
      <c r="AQ112" s="720"/>
      <c r="AR112" s="720"/>
      <c r="AS112" s="720"/>
      <c r="AT112" s="720"/>
      <c r="AU112" s="720"/>
      <c r="AV112" s="720">
        <v>2004</v>
      </c>
      <c r="AW112" s="720"/>
      <c r="AX112" s="720"/>
      <c r="AY112" s="720"/>
      <c r="AZ112" s="720"/>
      <c r="BA112" s="720"/>
      <c r="BB112" s="720"/>
      <c r="BC112" s="719"/>
      <c r="BD112" s="232" t="s">
        <v>2049</v>
      </c>
      <c r="BE112" s="207"/>
    </row>
    <row r="113" spans="1:57" s="1263" customFormat="1" ht="25.7" hidden="1" customHeight="1" x14ac:dyDescent="0.15">
      <c r="A113" s="624"/>
      <c r="B113" s="147"/>
      <c r="C113" s="720" t="s">
        <v>871</v>
      </c>
      <c r="D113" s="1595" t="s">
        <v>16885</v>
      </c>
      <c r="E113" s="720" t="s">
        <v>871</v>
      </c>
      <c r="F113" s="1595"/>
      <c r="G113" s="720" t="s">
        <v>871</v>
      </c>
      <c r="H113" s="720"/>
      <c r="I113" s="720"/>
      <c r="J113" s="1596">
        <v>1020</v>
      </c>
      <c r="K113" s="1596"/>
      <c r="L113" s="138"/>
      <c r="M113" s="720"/>
      <c r="N113" s="720"/>
      <c r="O113" s="720"/>
      <c r="P113" s="1595">
        <v>400</v>
      </c>
      <c r="Q113" s="1595">
        <v>400</v>
      </c>
      <c r="R113" s="719" t="s">
        <v>6665</v>
      </c>
      <c r="S113" s="719">
        <v>1</v>
      </c>
      <c r="T113" s="719" t="s">
        <v>316</v>
      </c>
      <c r="U113" s="720"/>
      <c r="V113" s="720"/>
      <c r="W113" s="720"/>
      <c r="X113" s="720"/>
      <c r="Y113" s="720"/>
      <c r="Z113" s="720"/>
      <c r="AA113" s="719"/>
      <c r="AB113" s="720"/>
      <c r="AC113" s="720"/>
      <c r="AD113" s="720"/>
      <c r="AE113" s="720"/>
      <c r="AF113" s="720"/>
      <c r="AG113" s="720"/>
      <c r="AH113" s="720"/>
      <c r="AI113" s="720"/>
      <c r="AJ113" s="720"/>
      <c r="AK113" s="720"/>
      <c r="AL113" s="720"/>
      <c r="AM113" s="720"/>
      <c r="AN113" s="720"/>
      <c r="AO113" s="720"/>
      <c r="AP113" s="720"/>
      <c r="AQ113" s="720"/>
      <c r="AR113" s="720"/>
      <c r="AS113" s="720"/>
      <c r="AT113" s="720"/>
      <c r="AU113" s="720"/>
      <c r="AV113" s="720">
        <v>2017</v>
      </c>
      <c r="AW113" s="720"/>
      <c r="AX113" s="720"/>
      <c r="AY113" s="720"/>
      <c r="AZ113" s="720"/>
      <c r="BA113" s="720"/>
      <c r="BB113" s="720"/>
      <c r="BC113" s="719"/>
      <c r="BD113" s="232" t="s">
        <v>2049</v>
      </c>
      <c r="BE113" s="207"/>
    </row>
    <row r="114" spans="1:57" s="1263" customFormat="1" ht="25.7" hidden="1" customHeight="1" x14ac:dyDescent="0.15">
      <c r="A114" s="624"/>
      <c r="B114" s="147"/>
      <c r="C114" s="720" t="s">
        <v>871</v>
      </c>
      <c r="D114" s="1595" t="s">
        <v>16886</v>
      </c>
      <c r="E114" s="720" t="s">
        <v>871</v>
      </c>
      <c r="F114" s="1595"/>
      <c r="G114" s="720" t="s">
        <v>871</v>
      </c>
      <c r="H114" s="720"/>
      <c r="I114" s="720"/>
      <c r="J114" s="1596">
        <v>9294</v>
      </c>
      <c r="K114" s="1596"/>
      <c r="L114" s="138"/>
      <c r="M114" s="720"/>
      <c r="N114" s="720"/>
      <c r="O114" s="720"/>
      <c r="P114" s="1595">
        <v>400</v>
      </c>
      <c r="Q114" s="1595">
        <v>400</v>
      </c>
      <c r="R114" s="719" t="s">
        <v>6665</v>
      </c>
      <c r="S114" s="719">
        <v>1</v>
      </c>
      <c r="T114" s="719" t="s">
        <v>316</v>
      </c>
      <c r="U114" s="720"/>
      <c r="V114" s="720"/>
      <c r="W114" s="720"/>
      <c r="X114" s="720"/>
      <c r="Y114" s="720"/>
      <c r="Z114" s="720"/>
      <c r="AA114" s="719"/>
      <c r="AB114" s="720"/>
      <c r="AC114" s="720"/>
      <c r="AD114" s="720"/>
      <c r="AE114" s="720"/>
      <c r="AF114" s="720"/>
      <c r="AG114" s="720"/>
      <c r="AH114" s="720"/>
      <c r="AI114" s="720"/>
      <c r="AJ114" s="720"/>
      <c r="AK114" s="720"/>
      <c r="AL114" s="720"/>
      <c r="AM114" s="720"/>
      <c r="AN114" s="720"/>
      <c r="AO114" s="720"/>
      <c r="AP114" s="720"/>
      <c r="AQ114" s="720"/>
      <c r="AR114" s="720"/>
      <c r="AS114" s="720"/>
      <c r="AT114" s="720"/>
      <c r="AU114" s="720"/>
      <c r="AV114" s="720">
        <v>2002</v>
      </c>
      <c r="AW114" s="720"/>
      <c r="AX114" s="720"/>
      <c r="AY114" s="720"/>
      <c r="AZ114" s="720"/>
      <c r="BA114" s="720"/>
      <c r="BB114" s="720"/>
      <c r="BC114" s="719"/>
      <c r="BD114" s="232" t="s">
        <v>2049</v>
      </c>
      <c r="BE114" s="207"/>
    </row>
    <row r="115" spans="1:57" s="1263" customFormat="1" ht="25.7" hidden="1" customHeight="1" x14ac:dyDescent="0.15">
      <c r="A115" s="624"/>
      <c r="B115" s="147"/>
      <c r="C115" s="720" t="s">
        <v>871</v>
      </c>
      <c r="D115" s="1595" t="s">
        <v>16887</v>
      </c>
      <c r="E115" s="720" t="s">
        <v>871</v>
      </c>
      <c r="F115" s="1595"/>
      <c r="G115" s="720" t="s">
        <v>871</v>
      </c>
      <c r="H115" s="720"/>
      <c r="I115" s="720"/>
      <c r="J115" s="1596">
        <v>700</v>
      </c>
      <c r="K115" s="1596"/>
      <c r="L115" s="138"/>
      <c r="M115" s="720"/>
      <c r="N115" s="720"/>
      <c r="O115" s="720"/>
      <c r="P115" s="1595">
        <v>400</v>
      </c>
      <c r="Q115" s="1595">
        <v>400</v>
      </c>
      <c r="R115" s="719" t="s">
        <v>6665</v>
      </c>
      <c r="S115" s="719">
        <v>1</v>
      </c>
      <c r="T115" s="719" t="s">
        <v>316</v>
      </c>
      <c r="U115" s="720"/>
      <c r="V115" s="720"/>
      <c r="W115" s="720"/>
      <c r="X115" s="720"/>
      <c r="Y115" s="720"/>
      <c r="Z115" s="720"/>
      <c r="AA115" s="719"/>
      <c r="AB115" s="720"/>
      <c r="AC115" s="720"/>
      <c r="AD115" s="720"/>
      <c r="AE115" s="720"/>
      <c r="AF115" s="720"/>
      <c r="AG115" s="720"/>
      <c r="AH115" s="720"/>
      <c r="AI115" s="720"/>
      <c r="AJ115" s="720"/>
      <c r="AK115" s="720"/>
      <c r="AL115" s="720"/>
      <c r="AM115" s="720"/>
      <c r="AN115" s="720"/>
      <c r="AO115" s="720"/>
      <c r="AP115" s="720"/>
      <c r="AQ115" s="720"/>
      <c r="AR115" s="720"/>
      <c r="AS115" s="720"/>
      <c r="AT115" s="720"/>
      <c r="AU115" s="720"/>
      <c r="AV115" s="720">
        <v>2014</v>
      </c>
      <c r="AW115" s="720"/>
      <c r="AX115" s="720"/>
      <c r="AY115" s="720"/>
      <c r="AZ115" s="720"/>
      <c r="BA115" s="720"/>
      <c r="BB115" s="720"/>
      <c r="BC115" s="719"/>
      <c r="BD115" s="232" t="s">
        <v>2049</v>
      </c>
      <c r="BE115" s="207"/>
    </row>
    <row r="116" spans="1:57" s="1263" customFormat="1" ht="25.7" hidden="1" customHeight="1" x14ac:dyDescent="0.15">
      <c r="A116" s="624"/>
      <c r="B116" s="147"/>
      <c r="C116" s="720" t="s">
        <v>871</v>
      </c>
      <c r="D116" s="1595" t="s">
        <v>16888</v>
      </c>
      <c r="E116" s="720" t="s">
        <v>871</v>
      </c>
      <c r="F116" s="1595"/>
      <c r="G116" s="720" t="s">
        <v>871</v>
      </c>
      <c r="H116" s="720"/>
      <c r="I116" s="720"/>
      <c r="J116" s="1596">
        <v>810</v>
      </c>
      <c r="K116" s="1596"/>
      <c r="L116" s="138"/>
      <c r="M116" s="720"/>
      <c r="N116" s="720"/>
      <c r="O116" s="720"/>
      <c r="P116" s="1595">
        <v>400</v>
      </c>
      <c r="Q116" s="1595">
        <v>400</v>
      </c>
      <c r="R116" s="719" t="s">
        <v>6665</v>
      </c>
      <c r="S116" s="719">
        <v>1</v>
      </c>
      <c r="T116" s="719" t="s">
        <v>316</v>
      </c>
      <c r="U116" s="720"/>
      <c r="V116" s="720"/>
      <c r="W116" s="720"/>
      <c r="X116" s="720"/>
      <c r="Y116" s="720"/>
      <c r="Z116" s="720"/>
      <c r="AA116" s="719"/>
      <c r="AB116" s="720"/>
      <c r="AC116" s="720"/>
      <c r="AD116" s="720"/>
      <c r="AE116" s="720"/>
      <c r="AF116" s="720"/>
      <c r="AG116" s="720"/>
      <c r="AH116" s="720"/>
      <c r="AI116" s="720"/>
      <c r="AJ116" s="720"/>
      <c r="AK116" s="720"/>
      <c r="AL116" s="720"/>
      <c r="AM116" s="720"/>
      <c r="AN116" s="720"/>
      <c r="AO116" s="720"/>
      <c r="AP116" s="720"/>
      <c r="AQ116" s="720"/>
      <c r="AR116" s="720"/>
      <c r="AS116" s="720"/>
      <c r="AT116" s="720"/>
      <c r="AU116" s="720"/>
      <c r="AV116" s="720">
        <v>2019</v>
      </c>
      <c r="AW116" s="720"/>
      <c r="AX116" s="720"/>
      <c r="AY116" s="720"/>
      <c r="AZ116" s="720"/>
      <c r="BA116" s="720"/>
      <c r="BB116" s="720"/>
      <c r="BC116" s="719"/>
      <c r="BD116" s="232" t="s">
        <v>2049</v>
      </c>
      <c r="BE116" s="207"/>
    </row>
    <row r="117" spans="1:57" s="1263" customFormat="1" ht="25.7" hidden="1" customHeight="1" x14ac:dyDescent="0.15">
      <c r="A117" s="624"/>
      <c r="B117" s="147"/>
      <c r="C117" s="720" t="s">
        <v>871</v>
      </c>
      <c r="D117" s="1595" t="s">
        <v>16889</v>
      </c>
      <c r="E117" s="720" t="s">
        <v>871</v>
      </c>
      <c r="F117" s="1595"/>
      <c r="G117" s="720" t="s">
        <v>871</v>
      </c>
      <c r="H117" s="720"/>
      <c r="I117" s="720"/>
      <c r="J117" s="1596">
        <v>1322</v>
      </c>
      <c r="K117" s="1596"/>
      <c r="L117" s="138"/>
      <c r="M117" s="720"/>
      <c r="N117" s="720"/>
      <c r="O117" s="720"/>
      <c r="P117" s="1595">
        <v>400</v>
      </c>
      <c r="Q117" s="1595">
        <v>400</v>
      </c>
      <c r="R117" s="719" t="s">
        <v>6665</v>
      </c>
      <c r="S117" s="719">
        <v>1</v>
      </c>
      <c r="T117" s="719" t="s">
        <v>316</v>
      </c>
      <c r="U117" s="720"/>
      <c r="V117" s="720"/>
      <c r="W117" s="720"/>
      <c r="X117" s="720"/>
      <c r="Y117" s="720"/>
      <c r="Z117" s="720"/>
      <c r="AA117" s="719"/>
      <c r="AB117" s="720"/>
      <c r="AC117" s="720"/>
      <c r="AD117" s="720"/>
      <c r="AE117" s="720"/>
      <c r="AF117" s="720"/>
      <c r="AG117" s="720"/>
      <c r="AH117" s="720"/>
      <c r="AI117" s="720"/>
      <c r="AJ117" s="720"/>
      <c r="AK117" s="720"/>
      <c r="AL117" s="720"/>
      <c r="AM117" s="720"/>
      <c r="AN117" s="720"/>
      <c r="AO117" s="720"/>
      <c r="AP117" s="720"/>
      <c r="AQ117" s="720"/>
      <c r="AR117" s="720"/>
      <c r="AS117" s="720"/>
      <c r="AT117" s="720"/>
      <c r="AU117" s="720"/>
      <c r="AV117" s="720">
        <v>2017</v>
      </c>
      <c r="AW117" s="720"/>
      <c r="AX117" s="720"/>
      <c r="AY117" s="720"/>
      <c r="AZ117" s="720"/>
      <c r="BA117" s="720"/>
      <c r="BB117" s="720"/>
      <c r="BC117" s="719"/>
      <c r="BD117" s="232" t="s">
        <v>2049</v>
      </c>
      <c r="BE117" s="207"/>
    </row>
    <row r="118" spans="1:57" s="1263" customFormat="1" ht="25.7" hidden="1" customHeight="1" x14ac:dyDescent="0.15">
      <c r="A118" s="624"/>
      <c r="B118" s="147"/>
      <c r="C118" s="720" t="s">
        <v>871</v>
      </c>
      <c r="D118" s="1595" t="s">
        <v>16890</v>
      </c>
      <c r="E118" s="720" t="s">
        <v>871</v>
      </c>
      <c r="F118" s="1595"/>
      <c r="G118" s="720" t="s">
        <v>871</v>
      </c>
      <c r="H118" s="720"/>
      <c r="I118" s="720"/>
      <c r="J118" s="1596">
        <v>12322</v>
      </c>
      <c r="K118" s="1596"/>
      <c r="L118" s="138"/>
      <c r="M118" s="720"/>
      <c r="N118" s="720"/>
      <c r="O118" s="720"/>
      <c r="P118" s="1595">
        <v>400</v>
      </c>
      <c r="Q118" s="1595">
        <v>400</v>
      </c>
      <c r="R118" s="719" t="s">
        <v>6665</v>
      </c>
      <c r="S118" s="719">
        <v>1</v>
      </c>
      <c r="T118" s="719" t="s">
        <v>316</v>
      </c>
      <c r="U118" s="720"/>
      <c r="V118" s="720"/>
      <c r="W118" s="720"/>
      <c r="X118" s="720"/>
      <c r="Y118" s="720"/>
      <c r="Z118" s="720"/>
      <c r="AA118" s="719"/>
      <c r="AB118" s="720"/>
      <c r="AC118" s="720"/>
      <c r="AD118" s="720"/>
      <c r="AE118" s="720"/>
      <c r="AF118" s="720"/>
      <c r="AG118" s="720"/>
      <c r="AH118" s="720"/>
      <c r="AI118" s="720"/>
      <c r="AJ118" s="720"/>
      <c r="AK118" s="720"/>
      <c r="AL118" s="720"/>
      <c r="AM118" s="720"/>
      <c r="AN118" s="720"/>
      <c r="AO118" s="720"/>
      <c r="AP118" s="720"/>
      <c r="AQ118" s="720"/>
      <c r="AR118" s="720"/>
      <c r="AS118" s="720"/>
      <c r="AT118" s="720"/>
      <c r="AU118" s="720"/>
      <c r="AV118" s="720">
        <v>2018</v>
      </c>
      <c r="AW118" s="720"/>
      <c r="AX118" s="720"/>
      <c r="AY118" s="720"/>
      <c r="AZ118" s="720"/>
      <c r="BA118" s="720"/>
      <c r="BB118" s="720"/>
      <c r="BC118" s="719"/>
      <c r="BD118" s="232" t="s">
        <v>2049</v>
      </c>
      <c r="BE118" s="207"/>
    </row>
    <row r="119" spans="1:57" s="1263" customFormat="1" ht="25.7" hidden="1" customHeight="1" x14ac:dyDescent="0.15">
      <c r="A119" s="624"/>
      <c r="B119" s="147"/>
      <c r="C119" s="720" t="s">
        <v>871</v>
      </c>
      <c r="D119" s="1595" t="s">
        <v>16891</v>
      </c>
      <c r="E119" s="720" t="s">
        <v>871</v>
      </c>
      <c r="F119" s="1595"/>
      <c r="G119" s="720" t="s">
        <v>871</v>
      </c>
      <c r="H119" s="720"/>
      <c r="I119" s="720"/>
      <c r="J119" s="1596">
        <v>8983</v>
      </c>
      <c r="K119" s="1596"/>
      <c r="L119" s="138"/>
      <c r="M119" s="720"/>
      <c r="N119" s="720"/>
      <c r="O119" s="720"/>
      <c r="P119" s="1595">
        <v>400</v>
      </c>
      <c r="Q119" s="1595">
        <v>400</v>
      </c>
      <c r="R119" s="719" t="s">
        <v>6665</v>
      </c>
      <c r="S119" s="719">
        <v>1</v>
      </c>
      <c r="T119" s="719" t="s">
        <v>316</v>
      </c>
      <c r="U119" s="720"/>
      <c r="V119" s="720"/>
      <c r="W119" s="720"/>
      <c r="X119" s="720"/>
      <c r="Y119" s="720"/>
      <c r="Z119" s="720"/>
      <c r="AA119" s="719"/>
      <c r="AB119" s="720"/>
      <c r="AC119" s="720"/>
      <c r="AD119" s="720"/>
      <c r="AE119" s="720"/>
      <c r="AF119" s="720"/>
      <c r="AG119" s="720"/>
      <c r="AH119" s="720"/>
      <c r="AI119" s="720"/>
      <c r="AJ119" s="720"/>
      <c r="AK119" s="720"/>
      <c r="AL119" s="720"/>
      <c r="AM119" s="720"/>
      <c r="AN119" s="720"/>
      <c r="AO119" s="720"/>
      <c r="AP119" s="720"/>
      <c r="AQ119" s="720"/>
      <c r="AR119" s="720"/>
      <c r="AS119" s="720"/>
      <c r="AT119" s="720"/>
      <c r="AU119" s="720"/>
      <c r="AV119" s="720">
        <v>2008</v>
      </c>
      <c r="AW119" s="720"/>
      <c r="AX119" s="720"/>
      <c r="AY119" s="720"/>
      <c r="AZ119" s="720"/>
      <c r="BA119" s="720"/>
      <c r="BB119" s="720"/>
      <c r="BC119" s="719"/>
      <c r="BD119" s="232" t="s">
        <v>2049</v>
      </c>
      <c r="BE119" s="207"/>
    </row>
    <row r="120" spans="1:57" s="1263" customFormat="1" ht="25.7" hidden="1" customHeight="1" x14ac:dyDescent="0.15">
      <c r="A120" s="624"/>
      <c r="B120" s="147"/>
      <c r="C120" s="720" t="s">
        <v>871</v>
      </c>
      <c r="D120" s="1595" t="s">
        <v>16892</v>
      </c>
      <c r="E120" s="720" t="s">
        <v>871</v>
      </c>
      <c r="F120" s="1595"/>
      <c r="G120" s="720" t="s">
        <v>871</v>
      </c>
      <c r="H120" s="720"/>
      <c r="I120" s="720"/>
      <c r="J120" s="1596">
        <v>467</v>
      </c>
      <c r="K120" s="1596"/>
      <c r="L120" s="138"/>
      <c r="M120" s="720"/>
      <c r="N120" s="720"/>
      <c r="O120" s="720"/>
      <c r="P120" s="1595">
        <v>400</v>
      </c>
      <c r="Q120" s="1595">
        <v>400</v>
      </c>
      <c r="R120" s="719" t="s">
        <v>6665</v>
      </c>
      <c r="S120" s="719">
        <v>1</v>
      </c>
      <c r="T120" s="719" t="s">
        <v>316</v>
      </c>
      <c r="U120" s="720"/>
      <c r="V120" s="720"/>
      <c r="W120" s="720"/>
      <c r="X120" s="720"/>
      <c r="Y120" s="720"/>
      <c r="Z120" s="720"/>
      <c r="AA120" s="719"/>
      <c r="AB120" s="720"/>
      <c r="AC120" s="720"/>
      <c r="AD120" s="720"/>
      <c r="AE120" s="720"/>
      <c r="AF120" s="720"/>
      <c r="AG120" s="720"/>
      <c r="AH120" s="720"/>
      <c r="AI120" s="720"/>
      <c r="AJ120" s="720"/>
      <c r="AK120" s="720"/>
      <c r="AL120" s="720"/>
      <c r="AM120" s="720"/>
      <c r="AN120" s="720"/>
      <c r="AO120" s="720"/>
      <c r="AP120" s="720"/>
      <c r="AQ120" s="720"/>
      <c r="AR120" s="720"/>
      <c r="AS120" s="720"/>
      <c r="AT120" s="720"/>
      <c r="AU120" s="720"/>
      <c r="AV120" s="720">
        <v>2021</v>
      </c>
      <c r="AW120" s="720"/>
      <c r="AX120" s="720"/>
      <c r="AY120" s="720"/>
      <c r="AZ120" s="720"/>
      <c r="BA120" s="720"/>
      <c r="BB120" s="720"/>
      <c r="BC120" s="719"/>
      <c r="BD120" s="232" t="s">
        <v>2049</v>
      </c>
      <c r="BE120" s="207"/>
    </row>
    <row r="121" spans="1:57" s="1263" customFormat="1" ht="25.7" hidden="1" customHeight="1" x14ac:dyDescent="0.15">
      <c r="A121" s="624"/>
      <c r="B121" s="147"/>
      <c r="C121" s="720" t="s">
        <v>871</v>
      </c>
      <c r="D121" s="1595" t="s">
        <v>16892</v>
      </c>
      <c r="E121" s="720" t="s">
        <v>871</v>
      </c>
      <c r="F121" s="1595"/>
      <c r="G121" s="720" t="s">
        <v>871</v>
      </c>
      <c r="H121" s="720"/>
      <c r="I121" s="720"/>
      <c r="J121" s="1596">
        <v>211</v>
      </c>
      <c r="K121" s="1596"/>
      <c r="L121" s="138"/>
      <c r="M121" s="720"/>
      <c r="N121" s="720"/>
      <c r="O121" s="720"/>
      <c r="P121" s="1595">
        <v>400</v>
      </c>
      <c r="Q121" s="1595">
        <v>400</v>
      </c>
      <c r="R121" s="719" t="s">
        <v>6665</v>
      </c>
      <c r="S121" s="719">
        <v>1</v>
      </c>
      <c r="T121" s="719" t="s">
        <v>316</v>
      </c>
      <c r="U121" s="720"/>
      <c r="V121" s="720"/>
      <c r="W121" s="720"/>
      <c r="X121" s="720"/>
      <c r="Y121" s="720"/>
      <c r="Z121" s="720"/>
      <c r="AA121" s="719"/>
      <c r="AB121" s="720"/>
      <c r="AC121" s="720"/>
      <c r="AD121" s="720"/>
      <c r="AE121" s="720"/>
      <c r="AF121" s="720"/>
      <c r="AG121" s="720"/>
      <c r="AH121" s="720"/>
      <c r="AI121" s="720"/>
      <c r="AJ121" s="720"/>
      <c r="AK121" s="720"/>
      <c r="AL121" s="720"/>
      <c r="AM121" s="720"/>
      <c r="AN121" s="720"/>
      <c r="AO121" s="720"/>
      <c r="AP121" s="720"/>
      <c r="AQ121" s="720"/>
      <c r="AR121" s="720"/>
      <c r="AS121" s="720"/>
      <c r="AT121" s="720"/>
      <c r="AU121" s="720"/>
      <c r="AV121" s="720">
        <v>2014</v>
      </c>
      <c r="AW121" s="720"/>
      <c r="AX121" s="720"/>
      <c r="AY121" s="720"/>
      <c r="AZ121" s="720"/>
      <c r="BA121" s="720"/>
      <c r="BB121" s="720"/>
      <c r="BC121" s="719"/>
      <c r="BD121" s="232" t="s">
        <v>2049</v>
      </c>
      <c r="BE121" s="207"/>
    </row>
    <row r="122" spans="1:57" s="1263" customFormat="1" ht="25.7" hidden="1" customHeight="1" x14ac:dyDescent="0.15">
      <c r="A122" s="624"/>
      <c r="B122" s="147"/>
      <c r="C122" s="720" t="s">
        <v>871</v>
      </c>
      <c r="D122" s="1595" t="s">
        <v>16893</v>
      </c>
      <c r="E122" s="720" t="s">
        <v>871</v>
      </c>
      <c r="F122" s="1595"/>
      <c r="G122" s="720" t="s">
        <v>871</v>
      </c>
      <c r="H122" s="720"/>
      <c r="I122" s="720"/>
      <c r="J122" s="1596">
        <v>876</v>
      </c>
      <c r="K122" s="1596"/>
      <c r="L122" s="138"/>
      <c r="M122" s="720"/>
      <c r="N122" s="720"/>
      <c r="O122" s="720"/>
      <c r="P122" s="1595">
        <v>400</v>
      </c>
      <c r="Q122" s="1595">
        <v>400</v>
      </c>
      <c r="R122" s="719" t="s">
        <v>6665</v>
      </c>
      <c r="S122" s="719">
        <v>1</v>
      </c>
      <c r="T122" s="719" t="s">
        <v>316</v>
      </c>
      <c r="U122" s="720"/>
      <c r="V122" s="720"/>
      <c r="W122" s="720"/>
      <c r="X122" s="720"/>
      <c r="Y122" s="720"/>
      <c r="Z122" s="720"/>
      <c r="AA122" s="719"/>
      <c r="AB122" s="720"/>
      <c r="AC122" s="720"/>
      <c r="AD122" s="720"/>
      <c r="AE122" s="720"/>
      <c r="AF122" s="720"/>
      <c r="AG122" s="720"/>
      <c r="AH122" s="720"/>
      <c r="AI122" s="720"/>
      <c r="AJ122" s="720"/>
      <c r="AK122" s="720"/>
      <c r="AL122" s="720"/>
      <c r="AM122" s="720"/>
      <c r="AN122" s="720"/>
      <c r="AO122" s="720"/>
      <c r="AP122" s="720"/>
      <c r="AQ122" s="720"/>
      <c r="AR122" s="720"/>
      <c r="AS122" s="720"/>
      <c r="AT122" s="720"/>
      <c r="AU122" s="720"/>
      <c r="AV122" s="720">
        <v>2008</v>
      </c>
      <c r="AW122" s="720"/>
      <c r="AX122" s="720"/>
      <c r="AY122" s="720"/>
      <c r="AZ122" s="720"/>
      <c r="BA122" s="720"/>
      <c r="BB122" s="720"/>
      <c r="BC122" s="719"/>
      <c r="BD122" s="232" t="s">
        <v>2049</v>
      </c>
      <c r="BE122" s="207"/>
    </row>
    <row r="123" spans="1:57" s="1263" customFormat="1" ht="25.7" hidden="1" customHeight="1" x14ac:dyDescent="0.15">
      <c r="A123" s="624"/>
      <c r="B123" s="147"/>
      <c r="C123" s="720" t="s">
        <v>871</v>
      </c>
      <c r="D123" s="1595" t="s">
        <v>16894</v>
      </c>
      <c r="E123" s="720" t="s">
        <v>871</v>
      </c>
      <c r="F123" s="1595"/>
      <c r="G123" s="720" t="s">
        <v>871</v>
      </c>
      <c r="H123" s="720"/>
      <c r="I123" s="720"/>
      <c r="J123" s="1596">
        <v>34013</v>
      </c>
      <c r="K123" s="1596"/>
      <c r="L123" s="138"/>
      <c r="M123" s="720"/>
      <c r="N123" s="720"/>
      <c r="O123" s="720"/>
      <c r="P123" s="1595">
        <v>400</v>
      </c>
      <c r="Q123" s="1595">
        <v>400</v>
      </c>
      <c r="R123" s="719" t="s">
        <v>6665</v>
      </c>
      <c r="S123" s="719">
        <v>1</v>
      </c>
      <c r="T123" s="719" t="s">
        <v>316</v>
      </c>
      <c r="U123" s="720"/>
      <c r="V123" s="720"/>
      <c r="W123" s="720"/>
      <c r="X123" s="720"/>
      <c r="Y123" s="720"/>
      <c r="Z123" s="720"/>
      <c r="AA123" s="719"/>
      <c r="AB123" s="720"/>
      <c r="AC123" s="720"/>
      <c r="AD123" s="720"/>
      <c r="AE123" s="720"/>
      <c r="AF123" s="720"/>
      <c r="AG123" s="720"/>
      <c r="AH123" s="720"/>
      <c r="AI123" s="720"/>
      <c r="AJ123" s="720"/>
      <c r="AK123" s="720"/>
      <c r="AL123" s="720"/>
      <c r="AM123" s="720"/>
      <c r="AN123" s="720"/>
      <c r="AO123" s="720"/>
      <c r="AP123" s="720"/>
      <c r="AQ123" s="720"/>
      <c r="AR123" s="720"/>
      <c r="AS123" s="720"/>
      <c r="AT123" s="720"/>
      <c r="AU123" s="720"/>
      <c r="AV123" s="720">
        <v>2008</v>
      </c>
      <c r="AW123" s="720"/>
      <c r="AX123" s="720"/>
      <c r="AY123" s="720"/>
      <c r="AZ123" s="720"/>
      <c r="BA123" s="720"/>
      <c r="BB123" s="720"/>
      <c r="BC123" s="719"/>
      <c r="BD123" s="232" t="s">
        <v>2049</v>
      </c>
      <c r="BE123" s="207"/>
    </row>
    <row r="124" spans="1:57" s="1263" customFormat="1" ht="25.7" hidden="1" customHeight="1" x14ac:dyDescent="0.15">
      <c r="A124" s="624"/>
      <c r="B124" s="147"/>
      <c r="C124" s="720" t="s">
        <v>871</v>
      </c>
      <c r="D124" s="1595" t="s">
        <v>2111</v>
      </c>
      <c r="E124" s="720" t="s">
        <v>871</v>
      </c>
      <c r="F124" s="1595"/>
      <c r="G124" s="720" t="s">
        <v>871</v>
      </c>
      <c r="H124" s="720"/>
      <c r="I124" s="720"/>
      <c r="J124" s="1596">
        <v>542</v>
      </c>
      <c r="K124" s="1596"/>
      <c r="L124" s="138"/>
      <c r="M124" s="720"/>
      <c r="N124" s="720"/>
      <c r="O124" s="720"/>
      <c r="P124" s="1595">
        <v>400</v>
      </c>
      <c r="Q124" s="1595">
        <v>400</v>
      </c>
      <c r="R124" s="719" t="s">
        <v>6665</v>
      </c>
      <c r="S124" s="719">
        <v>1</v>
      </c>
      <c r="T124" s="719" t="s">
        <v>316</v>
      </c>
      <c r="U124" s="720"/>
      <c r="V124" s="720"/>
      <c r="W124" s="720"/>
      <c r="X124" s="720"/>
      <c r="Y124" s="720"/>
      <c r="Z124" s="720"/>
      <c r="AA124" s="719"/>
      <c r="AB124" s="720"/>
      <c r="AC124" s="720"/>
      <c r="AD124" s="720"/>
      <c r="AE124" s="720"/>
      <c r="AF124" s="720"/>
      <c r="AG124" s="720"/>
      <c r="AH124" s="720"/>
      <c r="AI124" s="720"/>
      <c r="AJ124" s="720"/>
      <c r="AK124" s="720"/>
      <c r="AL124" s="720"/>
      <c r="AM124" s="720"/>
      <c r="AN124" s="720"/>
      <c r="AO124" s="720"/>
      <c r="AP124" s="720"/>
      <c r="AQ124" s="720"/>
      <c r="AR124" s="720"/>
      <c r="AS124" s="720"/>
      <c r="AT124" s="720"/>
      <c r="AU124" s="720"/>
      <c r="AV124" s="720">
        <v>2008</v>
      </c>
      <c r="AW124" s="720"/>
      <c r="AX124" s="720"/>
      <c r="AY124" s="720"/>
      <c r="AZ124" s="720"/>
      <c r="BA124" s="720"/>
      <c r="BB124" s="720"/>
      <c r="BC124" s="719"/>
      <c r="BD124" s="232" t="s">
        <v>2049</v>
      </c>
      <c r="BE124" s="207"/>
    </row>
    <row r="125" spans="1:57" s="1263" customFormat="1" ht="25.7" hidden="1" customHeight="1" x14ac:dyDescent="0.15">
      <c r="A125" s="624"/>
      <c r="B125" s="147"/>
      <c r="C125" s="720" t="s">
        <v>871</v>
      </c>
      <c r="D125" s="1595" t="s">
        <v>16895</v>
      </c>
      <c r="E125" s="720" t="s">
        <v>871</v>
      </c>
      <c r="F125" s="1595"/>
      <c r="G125" s="720" t="s">
        <v>871</v>
      </c>
      <c r="H125" s="720"/>
      <c r="I125" s="720"/>
      <c r="J125" s="1596">
        <v>1974</v>
      </c>
      <c r="K125" s="1596"/>
      <c r="L125" s="138"/>
      <c r="M125" s="720"/>
      <c r="N125" s="720"/>
      <c r="O125" s="720"/>
      <c r="P125" s="1595">
        <v>400</v>
      </c>
      <c r="Q125" s="1595">
        <v>400</v>
      </c>
      <c r="R125" s="719" t="s">
        <v>6665</v>
      </c>
      <c r="S125" s="719">
        <v>1</v>
      </c>
      <c r="T125" s="719" t="s">
        <v>316</v>
      </c>
      <c r="U125" s="720"/>
      <c r="V125" s="720"/>
      <c r="W125" s="720"/>
      <c r="X125" s="720"/>
      <c r="Y125" s="720"/>
      <c r="Z125" s="720"/>
      <c r="AA125" s="719"/>
      <c r="AB125" s="720"/>
      <c r="AC125" s="720"/>
      <c r="AD125" s="720"/>
      <c r="AE125" s="720"/>
      <c r="AF125" s="720"/>
      <c r="AG125" s="720"/>
      <c r="AH125" s="720"/>
      <c r="AI125" s="720"/>
      <c r="AJ125" s="720"/>
      <c r="AK125" s="720"/>
      <c r="AL125" s="720"/>
      <c r="AM125" s="720"/>
      <c r="AN125" s="720"/>
      <c r="AO125" s="720"/>
      <c r="AP125" s="720"/>
      <c r="AQ125" s="720"/>
      <c r="AR125" s="720"/>
      <c r="AS125" s="720"/>
      <c r="AT125" s="720"/>
      <c r="AU125" s="720"/>
      <c r="AV125" s="720">
        <v>2008</v>
      </c>
      <c r="AW125" s="720"/>
      <c r="AX125" s="720"/>
      <c r="AY125" s="720"/>
      <c r="AZ125" s="720"/>
      <c r="BA125" s="720"/>
      <c r="BB125" s="720"/>
      <c r="BC125" s="719"/>
      <c r="BD125" s="232" t="s">
        <v>2049</v>
      </c>
      <c r="BE125" s="207"/>
    </row>
    <row r="126" spans="1:57" s="1263" customFormat="1" ht="25.7" hidden="1" customHeight="1" x14ac:dyDescent="0.15">
      <c r="A126" s="624"/>
      <c r="B126" s="147"/>
      <c r="C126" s="720" t="s">
        <v>871</v>
      </c>
      <c r="D126" s="1595" t="s">
        <v>16896</v>
      </c>
      <c r="E126" s="720" t="s">
        <v>871</v>
      </c>
      <c r="F126" s="1595"/>
      <c r="G126" s="720" t="s">
        <v>871</v>
      </c>
      <c r="H126" s="720"/>
      <c r="I126" s="720"/>
      <c r="J126" s="1596">
        <v>1884</v>
      </c>
      <c r="K126" s="1596"/>
      <c r="L126" s="138"/>
      <c r="M126" s="720"/>
      <c r="N126" s="720"/>
      <c r="O126" s="720"/>
      <c r="P126" s="1595">
        <v>400</v>
      </c>
      <c r="Q126" s="1595">
        <v>400</v>
      </c>
      <c r="R126" s="719" t="s">
        <v>6665</v>
      </c>
      <c r="S126" s="719">
        <v>1</v>
      </c>
      <c r="T126" s="719" t="s">
        <v>316</v>
      </c>
      <c r="U126" s="720"/>
      <c r="V126" s="720"/>
      <c r="W126" s="720"/>
      <c r="X126" s="720"/>
      <c r="Y126" s="720"/>
      <c r="Z126" s="720"/>
      <c r="AA126" s="719"/>
      <c r="AB126" s="720"/>
      <c r="AC126" s="720"/>
      <c r="AD126" s="720"/>
      <c r="AE126" s="720"/>
      <c r="AF126" s="720"/>
      <c r="AG126" s="720"/>
      <c r="AH126" s="720"/>
      <c r="AI126" s="720"/>
      <c r="AJ126" s="720"/>
      <c r="AK126" s="720"/>
      <c r="AL126" s="720"/>
      <c r="AM126" s="720"/>
      <c r="AN126" s="720"/>
      <c r="AO126" s="720"/>
      <c r="AP126" s="720"/>
      <c r="AQ126" s="720"/>
      <c r="AR126" s="720"/>
      <c r="AS126" s="720"/>
      <c r="AT126" s="720"/>
      <c r="AU126" s="720"/>
      <c r="AV126" s="720">
        <v>2008</v>
      </c>
      <c r="AW126" s="720"/>
      <c r="AX126" s="720"/>
      <c r="AY126" s="720"/>
      <c r="AZ126" s="720"/>
      <c r="BA126" s="720"/>
      <c r="BB126" s="720"/>
      <c r="BC126" s="719"/>
      <c r="BD126" s="232" t="s">
        <v>2049</v>
      </c>
      <c r="BE126" s="207"/>
    </row>
    <row r="127" spans="1:57" s="1263" customFormat="1" ht="25.7" hidden="1" customHeight="1" x14ac:dyDescent="0.15">
      <c r="A127" s="624"/>
      <c r="B127" s="147"/>
      <c r="C127" s="720" t="s">
        <v>871</v>
      </c>
      <c r="D127" s="1595" t="s">
        <v>16897</v>
      </c>
      <c r="E127" s="720" t="s">
        <v>871</v>
      </c>
      <c r="F127" s="1595"/>
      <c r="G127" s="720" t="s">
        <v>871</v>
      </c>
      <c r="H127" s="720"/>
      <c r="I127" s="720"/>
      <c r="J127" s="1596">
        <v>658</v>
      </c>
      <c r="K127" s="1596"/>
      <c r="L127" s="138"/>
      <c r="M127" s="720"/>
      <c r="N127" s="720"/>
      <c r="O127" s="720"/>
      <c r="P127" s="1595">
        <v>400</v>
      </c>
      <c r="Q127" s="1595">
        <v>400</v>
      </c>
      <c r="R127" s="719" t="s">
        <v>6665</v>
      </c>
      <c r="S127" s="719">
        <v>1</v>
      </c>
      <c r="T127" s="719" t="s">
        <v>316</v>
      </c>
      <c r="U127" s="720"/>
      <c r="V127" s="720"/>
      <c r="W127" s="720"/>
      <c r="X127" s="720"/>
      <c r="Y127" s="720"/>
      <c r="Z127" s="720"/>
      <c r="AA127" s="719"/>
      <c r="AB127" s="720"/>
      <c r="AC127" s="720"/>
      <c r="AD127" s="720"/>
      <c r="AE127" s="720"/>
      <c r="AF127" s="720"/>
      <c r="AG127" s="720"/>
      <c r="AH127" s="720"/>
      <c r="AI127" s="720"/>
      <c r="AJ127" s="720"/>
      <c r="AK127" s="720"/>
      <c r="AL127" s="720"/>
      <c r="AM127" s="720"/>
      <c r="AN127" s="720"/>
      <c r="AO127" s="720"/>
      <c r="AP127" s="720"/>
      <c r="AQ127" s="720"/>
      <c r="AR127" s="720"/>
      <c r="AS127" s="720"/>
      <c r="AT127" s="720"/>
      <c r="AU127" s="720"/>
      <c r="AV127" s="720">
        <v>2010</v>
      </c>
      <c r="AW127" s="720"/>
      <c r="AX127" s="720"/>
      <c r="AY127" s="720"/>
      <c r="AZ127" s="720"/>
      <c r="BA127" s="720"/>
      <c r="BB127" s="720"/>
      <c r="BC127" s="719"/>
      <c r="BD127" s="232" t="s">
        <v>2049</v>
      </c>
      <c r="BE127" s="207"/>
    </row>
    <row r="128" spans="1:57" s="1263" customFormat="1" ht="25.7" hidden="1" customHeight="1" x14ac:dyDescent="0.15">
      <c r="A128" s="624"/>
      <c r="B128" s="147"/>
      <c r="C128" s="720" t="s">
        <v>871</v>
      </c>
      <c r="D128" s="1595" t="s">
        <v>16898</v>
      </c>
      <c r="E128" s="720" t="s">
        <v>871</v>
      </c>
      <c r="F128" s="1595"/>
      <c r="G128" s="720" t="s">
        <v>871</v>
      </c>
      <c r="H128" s="720"/>
      <c r="I128" s="720"/>
      <c r="J128" s="1596">
        <v>394</v>
      </c>
      <c r="K128" s="1596"/>
      <c r="L128" s="138"/>
      <c r="M128" s="720"/>
      <c r="N128" s="720"/>
      <c r="O128" s="720"/>
      <c r="P128" s="1595">
        <v>400</v>
      </c>
      <c r="Q128" s="1595">
        <v>400</v>
      </c>
      <c r="R128" s="719" t="s">
        <v>6665</v>
      </c>
      <c r="S128" s="719">
        <v>1</v>
      </c>
      <c r="T128" s="719" t="s">
        <v>316</v>
      </c>
      <c r="U128" s="720"/>
      <c r="V128" s="720"/>
      <c r="W128" s="720"/>
      <c r="X128" s="720"/>
      <c r="Y128" s="720"/>
      <c r="Z128" s="720"/>
      <c r="AA128" s="719"/>
      <c r="AB128" s="720"/>
      <c r="AC128" s="720"/>
      <c r="AD128" s="720"/>
      <c r="AE128" s="720"/>
      <c r="AF128" s="720"/>
      <c r="AG128" s="720"/>
      <c r="AH128" s="720"/>
      <c r="AI128" s="720"/>
      <c r="AJ128" s="720"/>
      <c r="AK128" s="720"/>
      <c r="AL128" s="720"/>
      <c r="AM128" s="720"/>
      <c r="AN128" s="720"/>
      <c r="AO128" s="720"/>
      <c r="AP128" s="720"/>
      <c r="AQ128" s="720"/>
      <c r="AR128" s="720"/>
      <c r="AS128" s="720"/>
      <c r="AT128" s="720"/>
      <c r="AU128" s="720"/>
      <c r="AV128" s="720">
        <v>2008</v>
      </c>
      <c r="AW128" s="720"/>
      <c r="AX128" s="720"/>
      <c r="AY128" s="720"/>
      <c r="AZ128" s="720"/>
      <c r="BA128" s="720"/>
      <c r="BB128" s="720"/>
      <c r="BC128" s="719"/>
      <c r="BD128" s="232" t="s">
        <v>2049</v>
      </c>
      <c r="BE128" s="207"/>
    </row>
    <row r="129" spans="1:57" s="1263" customFormat="1" ht="25.7" hidden="1" customHeight="1" x14ac:dyDescent="0.15">
      <c r="A129" s="624"/>
      <c r="B129" s="147"/>
      <c r="C129" s="720" t="s">
        <v>871</v>
      </c>
      <c r="D129" s="1595" t="s">
        <v>16899</v>
      </c>
      <c r="E129" s="720" t="s">
        <v>871</v>
      </c>
      <c r="F129" s="1595"/>
      <c r="G129" s="720" t="s">
        <v>871</v>
      </c>
      <c r="H129" s="720"/>
      <c r="I129" s="720"/>
      <c r="J129" s="1596">
        <v>5058</v>
      </c>
      <c r="K129" s="1596"/>
      <c r="L129" s="138"/>
      <c r="M129" s="720"/>
      <c r="N129" s="720"/>
      <c r="O129" s="720"/>
      <c r="P129" s="1595">
        <v>400</v>
      </c>
      <c r="Q129" s="1595">
        <v>400</v>
      </c>
      <c r="R129" s="719" t="s">
        <v>6665</v>
      </c>
      <c r="S129" s="719">
        <v>1</v>
      </c>
      <c r="T129" s="719" t="s">
        <v>316</v>
      </c>
      <c r="U129" s="720"/>
      <c r="V129" s="720"/>
      <c r="W129" s="720"/>
      <c r="X129" s="720"/>
      <c r="Y129" s="720"/>
      <c r="Z129" s="720"/>
      <c r="AA129" s="719"/>
      <c r="AB129" s="720"/>
      <c r="AC129" s="720"/>
      <c r="AD129" s="720"/>
      <c r="AE129" s="720"/>
      <c r="AF129" s="720"/>
      <c r="AG129" s="720"/>
      <c r="AH129" s="720"/>
      <c r="AI129" s="720"/>
      <c r="AJ129" s="720"/>
      <c r="AK129" s="720"/>
      <c r="AL129" s="720"/>
      <c r="AM129" s="720"/>
      <c r="AN129" s="720"/>
      <c r="AO129" s="720"/>
      <c r="AP129" s="720"/>
      <c r="AQ129" s="720"/>
      <c r="AR129" s="720"/>
      <c r="AS129" s="720"/>
      <c r="AT129" s="720"/>
      <c r="AU129" s="720"/>
      <c r="AV129" s="720">
        <v>2008</v>
      </c>
      <c r="AW129" s="720"/>
      <c r="AX129" s="720"/>
      <c r="AY129" s="720"/>
      <c r="AZ129" s="720"/>
      <c r="BA129" s="720"/>
      <c r="BB129" s="720"/>
      <c r="BC129" s="719"/>
      <c r="BD129" s="232" t="s">
        <v>2049</v>
      </c>
      <c r="BE129" s="207"/>
    </row>
    <row r="130" spans="1:57" s="1263" customFormat="1" ht="25.7" hidden="1" customHeight="1" x14ac:dyDescent="0.15">
      <c r="A130" s="624"/>
      <c r="B130" s="147"/>
      <c r="C130" s="720" t="s">
        <v>871</v>
      </c>
      <c r="D130" s="1595" t="s">
        <v>16900</v>
      </c>
      <c r="E130" s="720" t="s">
        <v>871</v>
      </c>
      <c r="F130" s="1595"/>
      <c r="G130" s="720" t="s">
        <v>871</v>
      </c>
      <c r="H130" s="720"/>
      <c r="I130" s="720"/>
      <c r="J130" s="1596">
        <v>789</v>
      </c>
      <c r="K130" s="1596"/>
      <c r="L130" s="138"/>
      <c r="M130" s="720"/>
      <c r="N130" s="720"/>
      <c r="O130" s="720"/>
      <c r="P130" s="1595">
        <v>400</v>
      </c>
      <c r="Q130" s="1595">
        <v>400</v>
      </c>
      <c r="R130" s="719" t="s">
        <v>6665</v>
      </c>
      <c r="S130" s="719">
        <v>1</v>
      </c>
      <c r="T130" s="719" t="s">
        <v>316</v>
      </c>
      <c r="U130" s="720"/>
      <c r="V130" s="720"/>
      <c r="W130" s="720"/>
      <c r="X130" s="720"/>
      <c r="Y130" s="720"/>
      <c r="Z130" s="720"/>
      <c r="AA130" s="719"/>
      <c r="AB130" s="720"/>
      <c r="AC130" s="720"/>
      <c r="AD130" s="720"/>
      <c r="AE130" s="720"/>
      <c r="AF130" s="720"/>
      <c r="AG130" s="720"/>
      <c r="AH130" s="720"/>
      <c r="AI130" s="720"/>
      <c r="AJ130" s="720"/>
      <c r="AK130" s="720"/>
      <c r="AL130" s="720"/>
      <c r="AM130" s="720"/>
      <c r="AN130" s="720"/>
      <c r="AO130" s="720"/>
      <c r="AP130" s="720"/>
      <c r="AQ130" s="720"/>
      <c r="AR130" s="720"/>
      <c r="AS130" s="720"/>
      <c r="AT130" s="720"/>
      <c r="AU130" s="720"/>
      <c r="AV130" s="720">
        <v>2008</v>
      </c>
      <c r="AW130" s="720"/>
      <c r="AX130" s="720"/>
      <c r="AY130" s="720"/>
      <c r="AZ130" s="720"/>
      <c r="BA130" s="720"/>
      <c r="BB130" s="720"/>
      <c r="BC130" s="719"/>
      <c r="BD130" s="232" t="s">
        <v>2049</v>
      </c>
      <c r="BE130" s="207"/>
    </row>
    <row r="131" spans="1:57" s="1263" customFormat="1" ht="25.7" hidden="1" customHeight="1" x14ac:dyDescent="0.15">
      <c r="A131" s="624"/>
      <c r="B131" s="147"/>
      <c r="C131" s="720" t="s">
        <v>871</v>
      </c>
      <c r="D131" s="1595" t="s">
        <v>16901</v>
      </c>
      <c r="E131" s="720" t="s">
        <v>871</v>
      </c>
      <c r="F131" s="1595"/>
      <c r="G131" s="720" t="s">
        <v>871</v>
      </c>
      <c r="H131" s="720"/>
      <c r="I131" s="720"/>
      <c r="J131" s="1596">
        <v>397</v>
      </c>
      <c r="K131" s="1596"/>
      <c r="L131" s="138"/>
      <c r="M131" s="720"/>
      <c r="N131" s="720"/>
      <c r="O131" s="720"/>
      <c r="P131" s="1595">
        <v>400</v>
      </c>
      <c r="Q131" s="1595">
        <v>400</v>
      </c>
      <c r="R131" s="719" t="s">
        <v>6665</v>
      </c>
      <c r="S131" s="719">
        <v>1</v>
      </c>
      <c r="T131" s="719" t="s">
        <v>316</v>
      </c>
      <c r="U131" s="720"/>
      <c r="V131" s="720"/>
      <c r="W131" s="720"/>
      <c r="X131" s="720"/>
      <c r="Y131" s="720"/>
      <c r="Z131" s="720"/>
      <c r="AA131" s="719"/>
      <c r="AB131" s="720"/>
      <c r="AC131" s="720"/>
      <c r="AD131" s="720"/>
      <c r="AE131" s="720"/>
      <c r="AF131" s="720"/>
      <c r="AG131" s="720"/>
      <c r="AH131" s="720"/>
      <c r="AI131" s="720"/>
      <c r="AJ131" s="720"/>
      <c r="AK131" s="720"/>
      <c r="AL131" s="720"/>
      <c r="AM131" s="720"/>
      <c r="AN131" s="720"/>
      <c r="AO131" s="720"/>
      <c r="AP131" s="720"/>
      <c r="AQ131" s="720"/>
      <c r="AR131" s="720"/>
      <c r="AS131" s="720"/>
      <c r="AT131" s="720"/>
      <c r="AU131" s="720"/>
      <c r="AV131" s="720">
        <v>2008</v>
      </c>
      <c r="AW131" s="720"/>
      <c r="AX131" s="720"/>
      <c r="AY131" s="720"/>
      <c r="AZ131" s="720"/>
      <c r="BA131" s="720"/>
      <c r="BB131" s="720"/>
      <c r="BC131" s="719"/>
      <c r="BD131" s="232" t="s">
        <v>2049</v>
      </c>
      <c r="BE131" s="207"/>
    </row>
    <row r="132" spans="1:57" s="618" customFormat="1" ht="25.7" hidden="1" customHeight="1" x14ac:dyDescent="0.15">
      <c r="A132" s="624"/>
      <c r="B132" s="147"/>
      <c r="C132" s="720" t="s">
        <v>884</v>
      </c>
      <c r="D132" s="1595" t="s">
        <v>2711</v>
      </c>
      <c r="E132" s="720" t="s">
        <v>884</v>
      </c>
      <c r="F132" s="1595" t="s">
        <v>14640</v>
      </c>
      <c r="G132" s="720" t="s">
        <v>884</v>
      </c>
      <c r="H132" s="720" t="s">
        <v>14631</v>
      </c>
      <c r="I132" s="720" t="s">
        <v>14632</v>
      </c>
      <c r="J132" s="1596">
        <v>697</v>
      </c>
      <c r="K132" s="1596">
        <v>697</v>
      </c>
      <c r="L132" s="138">
        <v>697</v>
      </c>
      <c r="M132" s="720"/>
      <c r="N132" s="720"/>
      <c r="O132" s="720"/>
      <c r="P132" s="1595">
        <v>697</v>
      </c>
      <c r="Q132" s="1595">
        <v>500</v>
      </c>
      <c r="R132" s="719" t="s">
        <v>9971</v>
      </c>
      <c r="S132" s="719">
        <v>1</v>
      </c>
      <c r="T132" s="719" t="s">
        <v>316</v>
      </c>
      <c r="U132" s="720">
        <v>4</v>
      </c>
      <c r="V132" s="720" t="s">
        <v>14610</v>
      </c>
      <c r="W132" s="720"/>
      <c r="X132" s="720"/>
      <c r="Y132" s="720"/>
      <c r="Z132" s="720"/>
      <c r="AA132" s="719"/>
      <c r="AB132" s="720"/>
      <c r="AC132" s="720"/>
      <c r="AD132" s="720"/>
      <c r="AE132" s="720"/>
      <c r="AF132" s="720"/>
      <c r="AG132" s="720"/>
      <c r="AH132" s="720"/>
      <c r="AI132" s="720"/>
      <c r="AJ132" s="720"/>
      <c r="AK132" s="720"/>
      <c r="AL132" s="720"/>
      <c r="AM132" s="720"/>
      <c r="AN132" s="720"/>
      <c r="AO132" s="720"/>
      <c r="AP132" s="720"/>
      <c r="AQ132" s="720"/>
      <c r="AR132" s="720"/>
      <c r="AS132" s="720"/>
      <c r="AT132" s="720"/>
      <c r="AU132" s="720"/>
      <c r="AV132" s="720">
        <v>2019</v>
      </c>
      <c r="AW132" s="720"/>
      <c r="AX132" s="720"/>
      <c r="AY132" s="720"/>
      <c r="AZ132" s="720"/>
      <c r="BA132" s="720"/>
      <c r="BB132" s="720"/>
      <c r="BC132" s="719">
        <v>250</v>
      </c>
      <c r="BD132" s="719"/>
      <c r="BE132" s="207"/>
    </row>
    <row r="133" spans="1:57" s="618" customFormat="1" ht="25.7" hidden="1" customHeight="1" x14ac:dyDescent="0.15">
      <c r="A133" s="624"/>
      <c r="B133" s="147"/>
      <c r="C133" s="720" t="s">
        <v>884</v>
      </c>
      <c r="D133" s="1595" t="s">
        <v>2707</v>
      </c>
      <c r="E133" s="720" t="s">
        <v>884</v>
      </c>
      <c r="F133" s="1595" t="s">
        <v>14642</v>
      </c>
      <c r="G133" s="720" t="s">
        <v>884</v>
      </c>
      <c r="H133" s="720" t="s">
        <v>14631</v>
      </c>
      <c r="I133" s="720" t="s">
        <v>14643</v>
      </c>
      <c r="J133" s="1596">
        <v>1423</v>
      </c>
      <c r="K133" s="1596"/>
      <c r="L133" s="138"/>
      <c r="M133" s="720"/>
      <c r="N133" s="720"/>
      <c r="O133" s="720"/>
      <c r="P133" s="1595">
        <v>300</v>
      </c>
      <c r="Q133" s="1595">
        <v>300</v>
      </c>
      <c r="R133" s="719" t="s">
        <v>9971</v>
      </c>
      <c r="S133" s="719">
        <v>1</v>
      </c>
      <c r="T133" s="719" t="s">
        <v>316</v>
      </c>
      <c r="U133" s="720">
        <v>4</v>
      </c>
      <c r="V133" s="720" t="s">
        <v>14610</v>
      </c>
      <c r="W133" s="720"/>
      <c r="X133" s="720"/>
      <c r="Y133" s="720"/>
      <c r="Z133" s="720"/>
      <c r="AA133" s="719"/>
      <c r="AB133" s="720"/>
      <c r="AC133" s="720"/>
      <c r="AD133" s="720"/>
      <c r="AE133" s="720"/>
      <c r="AF133" s="720"/>
      <c r="AG133" s="720"/>
      <c r="AH133" s="720"/>
      <c r="AI133" s="720"/>
      <c r="AJ133" s="720"/>
      <c r="AK133" s="720"/>
      <c r="AL133" s="720"/>
      <c r="AM133" s="720"/>
      <c r="AN133" s="720"/>
      <c r="AO133" s="720"/>
      <c r="AP133" s="720"/>
      <c r="AQ133" s="720"/>
      <c r="AR133" s="720"/>
      <c r="AS133" s="720"/>
      <c r="AT133" s="720"/>
      <c r="AU133" s="720"/>
      <c r="AV133" s="720">
        <v>2009</v>
      </c>
      <c r="AW133" s="720"/>
      <c r="AX133" s="720"/>
      <c r="AY133" s="720"/>
      <c r="AZ133" s="720"/>
      <c r="BA133" s="720"/>
      <c r="BB133" s="720"/>
      <c r="BC133" s="719">
        <v>179</v>
      </c>
      <c r="BD133" s="719"/>
      <c r="BE133" s="207"/>
    </row>
    <row r="134" spans="1:57" s="618" customFormat="1" ht="25.7" hidden="1" customHeight="1" x14ac:dyDescent="0.15">
      <c r="A134" s="624"/>
      <c r="B134" s="147"/>
      <c r="C134" s="720" t="s">
        <v>884</v>
      </c>
      <c r="D134" s="1597" t="s">
        <v>2708</v>
      </c>
      <c r="E134" s="720" t="s">
        <v>884</v>
      </c>
      <c r="F134" s="1595" t="s">
        <v>14645</v>
      </c>
      <c r="G134" s="720" t="s">
        <v>884</v>
      </c>
      <c r="H134" s="720" t="s">
        <v>14646</v>
      </c>
      <c r="I134" s="720" t="s">
        <v>14647</v>
      </c>
      <c r="J134" s="1596">
        <v>1933</v>
      </c>
      <c r="K134" s="1596"/>
      <c r="L134" s="138"/>
      <c r="M134" s="720"/>
      <c r="N134" s="720"/>
      <c r="O134" s="720"/>
      <c r="P134" s="1595">
        <v>300</v>
      </c>
      <c r="Q134" s="1595">
        <v>300</v>
      </c>
      <c r="R134" s="719" t="s">
        <v>9971</v>
      </c>
      <c r="S134" s="719">
        <v>1</v>
      </c>
      <c r="T134" s="719" t="s">
        <v>316</v>
      </c>
      <c r="U134" s="720">
        <v>2</v>
      </c>
      <c r="V134" s="720" t="s">
        <v>14610</v>
      </c>
      <c r="W134" s="720" t="s">
        <v>14611</v>
      </c>
      <c r="X134" s="720" t="s">
        <v>14648</v>
      </c>
      <c r="Y134" s="720"/>
      <c r="Z134" s="720"/>
      <c r="AA134" s="719"/>
      <c r="AB134" s="720"/>
      <c r="AC134" s="720"/>
      <c r="AD134" s="720"/>
      <c r="AE134" s="720"/>
      <c r="AF134" s="720"/>
      <c r="AG134" s="720"/>
      <c r="AH134" s="720"/>
      <c r="AI134" s="720"/>
      <c r="AJ134" s="720"/>
      <c r="AK134" s="720"/>
      <c r="AL134" s="720"/>
      <c r="AM134" s="720"/>
      <c r="AN134" s="720"/>
      <c r="AO134" s="720"/>
      <c r="AP134" s="720"/>
      <c r="AQ134" s="720"/>
      <c r="AR134" s="720"/>
      <c r="AS134" s="720"/>
      <c r="AT134" s="720"/>
      <c r="AU134" s="720"/>
      <c r="AV134" s="720">
        <v>2009</v>
      </c>
      <c r="AW134" s="720"/>
      <c r="AX134" s="720"/>
      <c r="AY134" s="720"/>
      <c r="AZ134" s="720"/>
      <c r="BA134" s="720"/>
      <c r="BB134" s="720"/>
      <c r="BC134" s="719">
        <v>161</v>
      </c>
      <c r="BD134" s="719"/>
      <c r="BE134" s="207"/>
    </row>
    <row r="135" spans="1:57" s="618" customFormat="1" ht="25.7" hidden="1" customHeight="1" x14ac:dyDescent="0.15">
      <c r="A135" s="624"/>
      <c r="B135" s="147"/>
      <c r="C135" s="625" t="s">
        <v>884</v>
      </c>
      <c r="D135" s="625" t="s">
        <v>2709</v>
      </c>
      <c r="E135" s="625" t="s">
        <v>884</v>
      </c>
      <c r="F135" s="1595"/>
      <c r="G135" s="625" t="s">
        <v>884</v>
      </c>
      <c r="H135" s="720"/>
      <c r="I135" s="720"/>
      <c r="J135" s="1596">
        <v>416</v>
      </c>
      <c r="K135" s="1596"/>
      <c r="L135" s="138"/>
      <c r="M135" s="720"/>
      <c r="N135" s="720"/>
      <c r="O135" s="720"/>
      <c r="P135" s="1595">
        <v>300</v>
      </c>
      <c r="Q135" s="1595">
        <v>300</v>
      </c>
      <c r="R135" s="719" t="s">
        <v>9971</v>
      </c>
      <c r="S135" s="719">
        <v>1</v>
      </c>
      <c r="T135" s="719" t="s">
        <v>316</v>
      </c>
      <c r="U135" s="720"/>
      <c r="V135" s="720"/>
      <c r="W135" s="720"/>
      <c r="X135" s="720"/>
      <c r="Y135" s="720"/>
      <c r="Z135" s="720"/>
      <c r="AA135" s="719"/>
      <c r="AB135" s="720"/>
      <c r="AC135" s="720"/>
      <c r="AD135" s="720"/>
      <c r="AE135" s="720"/>
      <c r="AF135" s="720"/>
      <c r="AG135" s="720"/>
      <c r="AH135" s="720"/>
      <c r="AI135" s="720"/>
      <c r="AJ135" s="720"/>
      <c r="AK135" s="720"/>
      <c r="AL135" s="720"/>
      <c r="AM135" s="720"/>
      <c r="AN135" s="720"/>
      <c r="AO135" s="720"/>
      <c r="AP135" s="720"/>
      <c r="AQ135" s="720"/>
      <c r="AR135" s="720"/>
      <c r="AS135" s="720"/>
      <c r="AT135" s="720"/>
      <c r="AU135" s="720"/>
      <c r="AV135" s="720">
        <v>2009</v>
      </c>
      <c r="AW135" s="720"/>
      <c r="AX135" s="720"/>
      <c r="AY135" s="720"/>
      <c r="AZ135" s="720"/>
      <c r="BA135" s="720"/>
      <c r="BB135" s="720"/>
      <c r="BC135" s="719">
        <v>161</v>
      </c>
      <c r="BD135" s="719"/>
      <c r="BE135" s="207" t="s">
        <v>6005</v>
      </c>
    </row>
    <row r="136" spans="1:57" s="618" customFormat="1" ht="25.7" hidden="1" customHeight="1" x14ac:dyDescent="0.15">
      <c r="A136" s="624"/>
      <c r="B136" s="147"/>
      <c r="C136" s="625" t="s">
        <v>884</v>
      </c>
      <c r="D136" s="625" t="s">
        <v>16902</v>
      </c>
      <c r="E136" s="625" t="s">
        <v>884</v>
      </c>
      <c r="F136" s="1595"/>
      <c r="G136" s="625" t="s">
        <v>884</v>
      </c>
      <c r="H136" s="720"/>
      <c r="I136" s="720"/>
      <c r="J136" s="1596">
        <v>357</v>
      </c>
      <c r="K136" s="1596"/>
      <c r="L136" s="138"/>
      <c r="M136" s="720"/>
      <c r="N136" s="720"/>
      <c r="O136" s="720"/>
      <c r="P136" s="1595">
        <v>300</v>
      </c>
      <c r="Q136" s="1595">
        <v>300</v>
      </c>
      <c r="R136" s="719" t="s">
        <v>9971</v>
      </c>
      <c r="S136" s="719">
        <v>1</v>
      </c>
      <c r="T136" s="719" t="s">
        <v>687</v>
      </c>
      <c r="U136" s="720"/>
      <c r="V136" s="720"/>
      <c r="W136" s="720"/>
      <c r="X136" s="720"/>
      <c r="Y136" s="720"/>
      <c r="Z136" s="720"/>
      <c r="AA136" s="719"/>
      <c r="AB136" s="720"/>
      <c r="AC136" s="720"/>
      <c r="AD136" s="720"/>
      <c r="AE136" s="720"/>
      <c r="AF136" s="720"/>
      <c r="AG136" s="720"/>
      <c r="AH136" s="720"/>
      <c r="AI136" s="720"/>
      <c r="AJ136" s="720"/>
      <c r="AK136" s="720"/>
      <c r="AL136" s="720"/>
      <c r="AM136" s="720"/>
      <c r="AN136" s="720"/>
      <c r="AO136" s="720"/>
      <c r="AP136" s="720"/>
      <c r="AQ136" s="720"/>
      <c r="AR136" s="720"/>
      <c r="AS136" s="720"/>
      <c r="AT136" s="720"/>
      <c r="AU136" s="720"/>
      <c r="AV136" s="720">
        <v>2018</v>
      </c>
      <c r="AW136" s="720"/>
      <c r="AX136" s="720"/>
      <c r="AY136" s="720"/>
      <c r="AZ136" s="720"/>
      <c r="BA136" s="720"/>
      <c r="BB136" s="720"/>
      <c r="BC136" s="719">
        <v>77</v>
      </c>
      <c r="BD136" s="719"/>
      <c r="BE136" s="207"/>
    </row>
    <row r="137" spans="1:57" s="618" customFormat="1" ht="25.7" hidden="1" customHeight="1" x14ac:dyDescent="0.15">
      <c r="A137" s="624"/>
      <c r="B137" s="147"/>
      <c r="C137" s="625" t="s">
        <v>884</v>
      </c>
      <c r="D137" s="625" t="s">
        <v>2710</v>
      </c>
      <c r="E137" s="625" t="s">
        <v>884</v>
      </c>
      <c r="F137" s="1597"/>
      <c r="G137" s="625" t="s">
        <v>884</v>
      </c>
      <c r="H137" s="720"/>
      <c r="I137" s="720"/>
      <c r="J137" s="1596">
        <v>4595</v>
      </c>
      <c r="K137" s="1596"/>
      <c r="L137" s="138"/>
      <c r="M137" s="1595"/>
      <c r="N137" s="1595"/>
      <c r="O137" s="1595"/>
      <c r="P137" s="1595">
        <v>300</v>
      </c>
      <c r="Q137" s="1595">
        <v>300</v>
      </c>
      <c r="R137" s="719" t="s">
        <v>9971</v>
      </c>
      <c r="S137" s="719">
        <v>1</v>
      </c>
      <c r="T137" s="719" t="s">
        <v>316</v>
      </c>
      <c r="U137" s="720"/>
      <c r="V137" s="720"/>
      <c r="W137" s="720"/>
      <c r="X137" s="720"/>
      <c r="Y137" s="720"/>
      <c r="Z137" s="720"/>
      <c r="AA137" s="719"/>
      <c r="AB137" s="720"/>
      <c r="AC137" s="720"/>
      <c r="AD137" s="720"/>
      <c r="AE137" s="720"/>
      <c r="AF137" s="720"/>
      <c r="AG137" s="720"/>
      <c r="AH137" s="720"/>
      <c r="AI137" s="720"/>
      <c r="AJ137" s="720"/>
      <c r="AK137" s="720"/>
      <c r="AL137" s="720"/>
      <c r="AM137" s="720"/>
      <c r="AN137" s="720"/>
      <c r="AO137" s="720"/>
      <c r="AP137" s="720"/>
      <c r="AQ137" s="720"/>
      <c r="AR137" s="720"/>
      <c r="AS137" s="720"/>
      <c r="AT137" s="720"/>
      <c r="AU137" s="720"/>
      <c r="AV137" s="720">
        <v>2009</v>
      </c>
      <c r="AW137" s="720"/>
      <c r="AX137" s="720"/>
      <c r="AY137" s="720"/>
      <c r="AZ137" s="720"/>
      <c r="BA137" s="720"/>
      <c r="BB137" s="720"/>
      <c r="BC137" s="719">
        <v>100</v>
      </c>
      <c r="BD137" s="719"/>
      <c r="BE137" s="207"/>
    </row>
    <row r="138" spans="1:57" s="618" customFormat="1" ht="25.7" hidden="1" customHeight="1" x14ac:dyDescent="0.15">
      <c r="A138" s="624"/>
      <c r="B138" s="147"/>
      <c r="C138" s="625" t="s">
        <v>884</v>
      </c>
      <c r="D138" s="625" t="s">
        <v>16903</v>
      </c>
      <c r="E138" s="625" t="s">
        <v>884</v>
      </c>
      <c r="F138" s="625"/>
      <c r="G138" s="625" t="s">
        <v>884</v>
      </c>
      <c r="H138" s="627"/>
      <c r="I138" s="627"/>
      <c r="J138" s="1596">
        <v>663</v>
      </c>
      <c r="K138" s="1596"/>
      <c r="L138" s="138"/>
      <c r="M138" s="1595"/>
      <c r="N138" s="1595"/>
      <c r="O138" s="1595"/>
      <c r="P138" s="1595">
        <v>300</v>
      </c>
      <c r="Q138" s="1595">
        <v>300</v>
      </c>
      <c r="R138" s="719" t="s">
        <v>9971</v>
      </c>
      <c r="S138" s="719">
        <v>1</v>
      </c>
      <c r="T138" s="719" t="s">
        <v>316</v>
      </c>
      <c r="U138" s="720"/>
      <c r="V138" s="720"/>
      <c r="W138" s="720"/>
      <c r="X138" s="720"/>
      <c r="Y138" s="720"/>
      <c r="Z138" s="720"/>
      <c r="AA138" s="719"/>
      <c r="AB138" s="720"/>
      <c r="AC138" s="720"/>
      <c r="AD138" s="720"/>
      <c r="AE138" s="720"/>
      <c r="AF138" s="720"/>
      <c r="AG138" s="720"/>
      <c r="AH138" s="720"/>
      <c r="AI138" s="720"/>
      <c r="AJ138" s="720"/>
      <c r="AK138" s="720"/>
      <c r="AL138" s="720"/>
      <c r="AM138" s="720"/>
      <c r="AN138" s="720"/>
      <c r="AO138" s="720"/>
      <c r="AP138" s="720"/>
      <c r="AQ138" s="720"/>
      <c r="AR138" s="720"/>
      <c r="AS138" s="720"/>
      <c r="AT138" s="720"/>
      <c r="AU138" s="720"/>
      <c r="AV138" s="720">
        <v>2021</v>
      </c>
      <c r="AW138" s="720"/>
      <c r="AX138" s="720"/>
      <c r="AY138" s="720"/>
      <c r="AZ138" s="720"/>
      <c r="BA138" s="720"/>
      <c r="BB138" s="720"/>
      <c r="BC138" s="719">
        <v>500</v>
      </c>
      <c r="BD138" s="719"/>
      <c r="BE138" s="207"/>
    </row>
    <row r="139" spans="1:57" s="618" customFormat="1" ht="25.7" hidden="1" customHeight="1" x14ac:dyDescent="0.15">
      <c r="A139" s="621"/>
      <c r="B139" s="147"/>
      <c r="C139" s="625" t="s">
        <v>884</v>
      </c>
      <c r="D139" s="625" t="s">
        <v>2712</v>
      </c>
      <c r="E139" s="625" t="s">
        <v>884</v>
      </c>
      <c r="F139" s="625"/>
      <c r="G139" s="625" t="s">
        <v>884</v>
      </c>
      <c r="H139" s="627"/>
      <c r="I139" s="627"/>
      <c r="J139" s="942">
        <v>4724</v>
      </c>
      <c r="K139" s="942"/>
      <c r="L139" s="138"/>
      <c r="M139" s="1595"/>
      <c r="N139" s="1595"/>
      <c r="O139" s="1595"/>
      <c r="P139" s="1595">
        <v>300</v>
      </c>
      <c r="Q139" s="1595">
        <v>300</v>
      </c>
      <c r="R139" s="719" t="s">
        <v>9971</v>
      </c>
      <c r="S139" s="719">
        <v>1</v>
      </c>
      <c r="T139" s="719" t="s">
        <v>316</v>
      </c>
      <c r="U139" s="720"/>
      <c r="V139" s="720"/>
      <c r="W139" s="720"/>
      <c r="X139" s="720"/>
      <c r="Y139" s="720"/>
      <c r="Z139" s="720"/>
      <c r="AA139" s="719"/>
      <c r="AB139" s="720"/>
      <c r="AC139" s="720"/>
      <c r="AD139" s="720"/>
      <c r="AE139" s="720"/>
      <c r="AF139" s="720"/>
      <c r="AG139" s="720"/>
      <c r="AH139" s="720"/>
      <c r="AI139" s="720"/>
      <c r="AJ139" s="720"/>
      <c r="AK139" s="720"/>
      <c r="AL139" s="720"/>
      <c r="AM139" s="720"/>
      <c r="AN139" s="720"/>
      <c r="AO139" s="720"/>
      <c r="AP139" s="720"/>
      <c r="AQ139" s="720"/>
      <c r="AR139" s="720"/>
      <c r="AS139" s="720"/>
      <c r="AT139" s="720"/>
      <c r="AU139" s="720"/>
      <c r="AV139" s="720">
        <v>2013</v>
      </c>
      <c r="AW139" s="720"/>
      <c r="AX139" s="720"/>
      <c r="AY139" s="720"/>
      <c r="AZ139" s="720"/>
      <c r="BA139" s="720"/>
      <c r="BB139" s="720"/>
      <c r="BC139" s="719">
        <v>100</v>
      </c>
      <c r="BD139" s="719"/>
      <c r="BE139" s="207"/>
    </row>
    <row r="140" spans="1:57" s="618" customFormat="1" ht="25.7" hidden="1" customHeight="1" x14ac:dyDescent="0.15">
      <c r="A140" s="621"/>
      <c r="B140" s="147"/>
      <c r="C140" s="625" t="s">
        <v>884</v>
      </c>
      <c r="D140" s="625" t="s">
        <v>2713</v>
      </c>
      <c r="E140" s="625" t="s">
        <v>884</v>
      </c>
      <c r="F140" s="625"/>
      <c r="G140" s="625" t="s">
        <v>884</v>
      </c>
      <c r="H140" s="627"/>
      <c r="I140" s="627"/>
      <c r="J140" s="942"/>
      <c r="K140" s="942"/>
      <c r="L140" s="138"/>
      <c r="M140" s="1598"/>
      <c r="N140" s="1598"/>
      <c r="O140" s="1598"/>
      <c r="P140" s="1595">
        <v>300</v>
      </c>
      <c r="Q140" s="1595">
        <v>300</v>
      </c>
      <c r="R140" s="719" t="s">
        <v>9971</v>
      </c>
      <c r="S140" s="719">
        <v>1</v>
      </c>
      <c r="T140" s="719" t="s">
        <v>316</v>
      </c>
      <c r="U140" s="720"/>
      <c r="V140" s="720"/>
      <c r="W140" s="720"/>
      <c r="X140" s="720"/>
      <c r="Y140" s="720"/>
      <c r="Z140" s="720"/>
      <c r="AA140" s="719"/>
      <c r="AB140" s="720"/>
      <c r="AC140" s="720"/>
      <c r="AD140" s="720"/>
      <c r="AE140" s="720"/>
      <c r="AF140" s="720"/>
      <c r="AG140" s="720"/>
      <c r="AH140" s="720"/>
      <c r="AI140" s="720"/>
      <c r="AJ140" s="720"/>
      <c r="AK140" s="720"/>
      <c r="AL140" s="720"/>
      <c r="AM140" s="720"/>
      <c r="AN140" s="720"/>
      <c r="AO140" s="720"/>
      <c r="AP140" s="720"/>
      <c r="AQ140" s="720"/>
      <c r="AR140" s="720"/>
      <c r="AS140" s="720"/>
      <c r="AT140" s="720"/>
      <c r="AU140" s="720"/>
      <c r="AV140" s="720">
        <v>2009</v>
      </c>
      <c r="AW140" s="720"/>
      <c r="AX140" s="720"/>
      <c r="AY140" s="720"/>
      <c r="AZ140" s="720"/>
      <c r="BA140" s="720"/>
      <c r="BB140" s="720"/>
      <c r="BC140" s="719"/>
      <c r="BD140" s="719"/>
      <c r="BE140" s="207"/>
    </row>
    <row r="141" spans="1:57" s="618" customFormat="1" ht="25.7" hidden="1" customHeight="1" x14ac:dyDescent="0.15">
      <c r="A141" s="621"/>
      <c r="B141" s="147"/>
      <c r="C141" s="625" t="s">
        <v>884</v>
      </c>
      <c r="D141" s="625" t="s">
        <v>2714</v>
      </c>
      <c r="E141" s="625" t="s">
        <v>884</v>
      </c>
      <c r="F141" s="625"/>
      <c r="G141" s="625" t="s">
        <v>884</v>
      </c>
      <c r="H141" s="627"/>
      <c r="I141" s="627"/>
      <c r="J141" s="942"/>
      <c r="K141" s="942"/>
      <c r="L141" s="138"/>
      <c r="M141" s="781"/>
      <c r="N141" s="781"/>
      <c r="O141" s="781"/>
      <c r="P141" s="1595">
        <v>300</v>
      </c>
      <c r="Q141" s="1595">
        <v>300</v>
      </c>
      <c r="R141" s="719" t="s">
        <v>9971</v>
      </c>
      <c r="S141" s="719">
        <v>1</v>
      </c>
      <c r="T141" s="719" t="s">
        <v>316</v>
      </c>
      <c r="U141" s="720"/>
      <c r="V141" s="720"/>
      <c r="W141" s="720"/>
      <c r="X141" s="720"/>
      <c r="Y141" s="720"/>
      <c r="Z141" s="720"/>
      <c r="AA141" s="719"/>
      <c r="AB141" s="720"/>
      <c r="AC141" s="720"/>
      <c r="AD141" s="720"/>
      <c r="AE141" s="720"/>
      <c r="AF141" s="720"/>
      <c r="AG141" s="720"/>
      <c r="AH141" s="720"/>
      <c r="AI141" s="720"/>
      <c r="AJ141" s="720"/>
      <c r="AK141" s="720"/>
      <c r="AL141" s="720"/>
      <c r="AM141" s="720"/>
      <c r="AN141" s="720"/>
      <c r="AO141" s="720"/>
      <c r="AP141" s="720"/>
      <c r="AQ141" s="720"/>
      <c r="AR141" s="720"/>
      <c r="AS141" s="720"/>
      <c r="AT141" s="720"/>
      <c r="AU141" s="720"/>
      <c r="AV141" s="720">
        <v>2010</v>
      </c>
      <c r="AW141" s="720"/>
      <c r="AX141" s="720"/>
      <c r="AY141" s="720"/>
      <c r="AZ141" s="720"/>
      <c r="BA141" s="720"/>
      <c r="BB141" s="720"/>
      <c r="BC141" s="719"/>
      <c r="BD141" s="719"/>
      <c r="BE141" s="207"/>
    </row>
    <row r="142" spans="1:57" s="618" customFormat="1" ht="25.7" hidden="1" customHeight="1" x14ac:dyDescent="0.15">
      <c r="A142" s="621"/>
      <c r="B142" s="147"/>
      <c r="C142" s="625" t="s">
        <v>884</v>
      </c>
      <c r="D142" s="625" t="s">
        <v>16904</v>
      </c>
      <c r="E142" s="625" t="s">
        <v>884</v>
      </c>
      <c r="F142" s="625"/>
      <c r="G142" s="625" t="s">
        <v>884</v>
      </c>
      <c r="H142" s="627"/>
      <c r="I142" s="627"/>
      <c r="J142" s="942">
        <v>896</v>
      </c>
      <c r="K142" s="942"/>
      <c r="L142" s="138"/>
      <c r="M142" s="781"/>
      <c r="N142" s="781"/>
      <c r="O142" s="781"/>
      <c r="P142" s="1595">
        <v>300</v>
      </c>
      <c r="Q142" s="1595">
        <v>300</v>
      </c>
      <c r="R142" s="719" t="s">
        <v>9971</v>
      </c>
      <c r="S142" s="719">
        <v>1</v>
      </c>
      <c r="T142" s="719" t="s">
        <v>316</v>
      </c>
      <c r="U142" s="720"/>
      <c r="V142" s="720"/>
      <c r="W142" s="720"/>
      <c r="X142" s="720"/>
      <c r="Y142" s="720"/>
      <c r="Z142" s="720"/>
      <c r="AA142" s="719"/>
      <c r="AB142" s="720"/>
      <c r="AC142" s="720"/>
      <c r="AD142" s="720"/>
      <c r="AE142" s="720"/>
      <c r="AF142" s="720"/>
      <c r="AG142" s="720"/>
      <c r="AH142" s="720"/>
      <c r="AI142" s="720"/>
      <c r="AJ142" s="720"/>
      <c r="AK142" s="720"/>
      <c r="AL142" s="720"/>
      <c r="AM142" s="720"/>
      <c r="AN142" s="720"/>
      <c r="AO142" s="720"/>
      <c r="AP142" s="720"/>
      <c r="AQ142" s="720"/>
      <c r="AR142" s="720"/>
      <c r="AS142" s="720"/>
      <c r="AT142" s="720"/>
      <c r="AU142" s="720"/>
      <c r="AV142" s="720">
        <v>2021</v>
      </c>
      <c r="AW142" s="720"/>
      <c r="AX142" s="720"/>
      <c r="AY142" s="720"/>
      <c r="AZ142" s="720"/>
      <c r="BA142" s="720"/>
      <c r="BB142" s="720"/>
      <c r="BC142" s="719">
        <v>600</v>
      </c>
      <c r="BD142" s="719"/>
      <c r="BE142" s="207"/>
    </row>
    <row r="143" spans="1:57" s="618" customFormat="1" ht="25.7" hidden="1" customHeight="1" x14ac:dyDescent="0.15">
      <c r="A143" s="621"/>
      <c r="B143" s="147"/>
      <c r="C143" s="625" t="s">
        <v>884</v>
      </c>
      <c r="D143" s="625" t="s">
        <v>16905</v>
      </c>
      <c r="E143" s="625" t="s">
        <v>884</v>
      </c>
      <c r="F143" s="625"/>
      <c r="G143" s="625" t="s">
        <v>884</v>
      </c>
      <c r="H143" s="627"/>
      <c r="I143" s="627"/>
      <c r="J143" s="942">
        <v>396</v>
      </c>
      <c r="K143" s="942"/>
      <c r="L143" s="138"/>
      <c r="M143" s="781"/>
      <c r="N143" s="781"/>
      <c r="O143" s="781"/>
      <c r="P143" s="1595">
        <v>300</v>
      </c>
      <c r="Q143" s="1595">
        <v>300</v>
      </c>
      <c r="R143" s="719" t="s">
        <v>9971</v>
      </c>
      <c r="S143" s="719">
        <v>1</v>
      </c>
      <c r="T143" s="719" t="s">
        <v>316</v>
      </c>
      <c r="U143" s="720"/>
      <c r="V143" s="720"/>
      <c r="W143" s="720"/>
      <c r="X143" s="720"/>
      <c r="Y143" s="720"/>
      <c r="Z143" s="720"/>
      <c r="AA143" s="719"/>
      <c r="AB143" s="720"/>
      <c r="AC143" s="720"/>
      <c r="AD143" s="720"/>
      <c r="AE143" s="720"/>
      <c r="AF143" s="720"/>
      <c r="AG143" s="720"/>
      <c r="AH143" s="720"/>
      <c r="AI143" s="720"/>
      <c r="AJ143" s="720"/>
      <c r="AK143" s="720"/>
      <c r="AL143" s="720"/>
      <c r="AM143" s="720"/>
      <c r="AN143" s="720"/>
      <c r="AO143" s="720"/>
      <c r="AP143" s="720"/>
      <c r="AQ143" s="720"/>
      <c r="AR143" s="720"/>
      <c r="AS143" s="720"/>
      <c r="AT143" s="720"/>
      <c r="AU143" s="720"/>
      <c r="AV143" s="720">
        <v>2018</v>
      </c>
      <c r="AW143" s="720"/>
      <c r="AX143" s="720"/>
      <c r="AY143" s="720"/>
      <c r="AZ143" s="720"/>
      <c r="BA143" s="720"/>
      <c r="BB143" s="720"/>
      <c r="BC143" s="719">
        <v>86</v>
      </c>
      <c r="BD143" s="719"/>
      <c r="BE143" s="207"/>
    </row>
    <row r="144" spans="1:57" s="618" customFormat="1" ht="25.7" hidden="1" customHeight="1" x14ac:dyDescent="0.15">
      <c r="A144" s="621"/>
      <c r="B144" s="293"/>
      <c r="C144" s="625" t="s">
        <v>884</v>
      </c>
      <c r="D144" s="625" t="s">
        <v>10465</v>
      </c>
      <c r="E144" s="625" t="s">
        <v>884</v>
      </c>
      <c r="F144" s="625"/>
      <c r="G144" s="625" t="s">
        <v>884</v>
      </c>
      <c r="H144" s="627"/>
      <c r="I144" s="627"/>
      <c r="J144" s="942">
        <v>374</v>
      </c>
      <c r="K144" s="942"/>
      <c r="L144" s="138"/>
      <c r="M144" s="781"/>
      <c r="N144" s="781"/>
      <c r="O144" s="781"/>
      <c r="P144" s="1595">
        <v>300</v>
      </c>
      <c r="Q144" s="1595">
        <v>300</v>
      </c>
      <c r="R144" s="719" t="s">
        <v>9971</v>
      </c>
      <c r="S144" s="719">
        <v>1</v>
      </c>
      <c r="T144" s="719" t="s">
        <v>316</v>
      </c>
      <c r="U144" s="720"/>
      <c r="V144" s="720"/>
      <c r="W144" s="720"/>
      <c r="X144" s="720"/>
      <c r="Y144" s="720"/>
      <c r="Z144" s="720"/>
      <c r="AA144" s="719"/>
      <c r="AB144" s="720"/>
      <c r="AC144" s="720"/>
      <c r="AD144" s="720"/>
      <c r="AE144" s="720"/>
      <c r="AF144" s="720"/>
      <c r="AG144" s="720"/>
      <c r="AH144" s="720"/>
      <c r="AI144" s="720"/>
      <c r="AJ144" s="720"/>
      <c r="AK144" s="720"/>
      <c r="AL144" s="720"/>
      <c r="AM144" s="720"/>
      <c r="AN144" s="720"/>
      <c r="AO144" s="720"/>
      <c r="AP144" s="720"/>
      <c r="AQ144" s="720"/>
      <c r="AR144" s="720"/>
      <c r="AS144" s="720"/>
      <c r="AT144" s="720"/>
      <c r="AU144" s="720"/>
      <c r="AV144" s="720">
        <v>2017</v>
      </c>
      <c r="AW144" s="720"/>
      <c r="AX144" s="720"/>
      <c r="AY144" s="720"/>
      <c r="AZ144" s="720"/>
      <c r="BA144" s="720"/>
      <c r="BB144" s="720"/>
      <c r="BC144" s="719">
        <v>91</v>
      </c>
      <c r="BD144" s="719"/>
      <c r="BE144" s="207"/>
    </row>
    <row r="145" spans="1:57" s="560" customFormat="1" ht="25.7" hidden="1" customHeight="1" x14ac:dyDescent="0.15">
      <c r="A145" s="934"/>
      <c r="B145" s="669" t="s">
        <v>348</v>
      </c>
      <c r="C145" s="650" t="s">
        <v>55</v>
      </c>
      <c r="D145" s="676">
        <f>COUNTA(D146:D180)</f>
        <v>35</v>
      </c>
      <c r="E145" s="666"/>
      <c r="F145" s="666"/>
      <c r="G145" s="666"/>
      <c r="H145" s="650"/>
      <c r="I145" s="666"/>
      <c r="J145" s="665">
        <f>SUM(J146:J180)</f>
        <v>28164</v>
      </c>
      <c r="K145" s="665">
        <f t="shared" ref="K145" si="2">SUM(K146:K180)</f>
        <v>7943.05</v>
      </c>
      <c r="L145" s="248">
        <f>SUM(L146:L180)</f>
        <v>13814.65</v>
      </c>
      <c r="M145" s="665">
        <f t="shared" ref="M145:O145" si="3">SUM(M174:M180)</f>
        <v>0</v>
      </c>
      <c r="N145" s="665">
        <f t="shared" si="3"/>
        <v>0</v>
      </c>
      <c r="O145" s="665">
        <f t="shared" si="3"/>
        <v>0</v>
      </c>
      <c r="P145" s="665"/>
      <c r="Q145" s="665"/>
      <c r="R145" s="665"/>
      <c r="S145" s="665">
        <f>SUM(S146:S180)</f>
        <v>50</v>
      </c>
      <c r="T145" s="665"/>
      <c r="U145" s="666"/>
      <c r="V145" s="666"/>
      <c r="W145" s="666"/>
      <c r="X145" s="666"/>
      <c r="Y145" s="666"/>
      <c r="Z145" s="666"/>
      <c r="AA145" s="665"/>
      <c r="AB145" s="650"/>
      <c r="AC145" s="650"/>
      <c r="AD145" s="666"/>
      <c r="AE145" s="666"/>
      <c r="AF145" s="666"/>
      <c r="AG145" s="666"/>
      <c r="AH145" s="666"/>
      <c r="AI145" s="666"/>
      <c r="AJ145" s="666"/>
      <c r="AK145" s="666"/>
      <c r="AL145" s="666"/>
      <c r="AM145" s="666"/>
      <c r="AN145" s="666"/>
      <c r="AO145" s="666"/>
      <c r="AP145" s="666"/>
      <c r="AQ145" s="666"/>
      <c r="AR145" s="666"/>
      <c r="AS145" s="666"/>
      <c r="AT145" s="666"/>
      <c r="AU145" s="666"/>
      <c r="AV145" s="813"/>
      <c r="AW145" s="813"/>
      <c r="AX145" s="813"/>
      <c r="AY145" s="813"/>
      <c r="AZ145" s="813"/>
      <c r="BA145" s="813"/>
      <c r="BB145" s="813"/>
      <c r="BC145" s="814"/>
      <c r="BD145" s="814"/>
      <c r="BE145" s="1160"/>
    </row>
    <row r="146" spans="1:57" ht="25.7" hidden="1" customHeight="1" x14ac:dyDescent="0.15">
      <c r="A146" s="621"/>
      <c r="B146" s="147"/>
      <c r="C146" s="625" t="s">
        <v>863</v>
      </c>
      <c r="D146" s="631" t="s">
        <v>2017</v>
      </c>
      <c r="E146" s="627" t="s">
        <v>863</v>
      </c>
      <c r="F146" s="627"/>
      <c r="G146" s="627" t="s">
        <v>863</v>
      </c>
      <c r="H146" s="625"/>
      <c r="I146" s="627"/>
      <c r="J146" s="626">
        <v>400</v>
      </c>
      <c r="K146" s="626"/>
      <c r="L146" s="138">
        <v>400</v>
      </c>
      <c r="M146" s="626"/>
      <c r="N146" s="626"/>
      <c r="O146" s="626"/>
      <c r="P146" s="626">
        <v>300</v>
      </c>
      <c r="Q146" s="626">
        <v>300</v>
      </c>
      <c r="R146" s="626" t="s">
        <v>1588</v>
      </c>
      <c r="S146" s="626">
        <v>1</v>
      </c>
      <c r="T146" s="626" t="s">
        <v>316</v>
      </c>
      <c r="U146" s="627"/>
      <c r="V146" s="627"/>
      <c r="W146" s="627"/>
      <c r="X146" s="627"/>
      <c r="Y146" s="627"/>
      <c r="Z146" s="627"/>
      <c r="AA146" s="626"/>
      <c r="AB146" s="625"/>
      <c r="AC146" s="625"/>
      <c r="AD146" s="627"/>
      <c r="AE146" s="627"/>
      <c r="AF146" s="627"/>
      <c r="AG146" s="627"/>
      <c r="AH146" s="627"/>
      <c r="AI146" s="627"/>
      <c r="AJ146" s="627"/>
      <c r="AK146" s="627"/>
      <c r="AL146" s="627"/>
      <c r="AM146" s="627"/>
      <c r="AN146" s="627"/>
      <c r="AO146" s="627"/>
      <c r="AP146" s="627"/>
      <c r="AQ146" s="627"/>
      <c r="AR146" s="627"/>
      <c r="AS146" s="627"/>
      <c r="AT146" s="627"/>
      <c r="AU146" s="627"/>
      <c r="AV146" s="613">
        <v>2006</v>
      </c>
      <c r="AW146" s="613"/>
      <c r="AX146" s="613"/>
      <c r="AY146" s="613"/>
      <c r="AZ146" s="613"/>
      <c r="BA146" s="613"/>
      <c r="BB146" s="613"/>
      <c r="BC146" s="614"/>
      <c r="BD146" s="614"/>
      <c r="BE146" s="170"/>
    </row>
    <row r="147" spans="1:57" ht="25.7" hidden="1" customHeight="1" x14ac:dyDescent="0.15">
      <c r="A147" s="621"/>
      <c r="B147" s="147"/>
      <c r="C147" s="625" t="s">
        <v>863</v>
      </c>
      <c r="D147" s="631" t="s">
        <v>2018</v>
      </c>
      <c r="E147" s="627" t="s">
        <v>863</v>
      </c>
      <c r="F147" s="627"/>
      <c r="G147" s="627" t="s">
        <v>863</v>
      </c>
      <c r="H147" s="625"/>
      <c r="I147" s="627"/>
      <c r="J147" s="626">
        <v>460</v>
      </c>
      <c r="K147" s="626"/>
      <c r="L147" s="138">
        <v>460</v>
      </c>
      <c r="M147" s="626"/>
      <c r="N147" s="626"/>
      <c r="O147" s="626"/>
      <c r="P147" s="626">
        <v>300</v>
      </c>
      <c r="Q147" s="626">
        <v>300</v>
      </c>
      <c r="R147" s="626" t="s">
        <v>1588</v>
      </c>
      <c r="S147" s="626">
        <v>1</v>
      </c>
      <c r="T147" s="626" t="s">
        <v>316</v>
      </c>
      <c r="U147" s="627"/>
      <c r="V147" s="627"/>
      <c r="W147" s="627"/>
      <c r="X147" s="627"/>
      <c r="Y147" s="627"/>
      <c r="Z147" s="627"/>
      <c r="AA147" s="626"/>
      <c r="AB147" s="625"/>
      <c r="AC147" s="625"/>
      <c r="AD147" s="627"/>
      <c r="AE147" s="627"/>
      <c r="AF147" s="627"/>
      <c r="AG147" s="627"/>
      <c r="AH147" s="627"/>
      <c r="AI147" s="627"/>
      <c r="AJ147" s="627"/>
      <c r="AK147" s="627"/>
      <c r="AL147" s="627"/>
      <c r="AM147" s="627"/>
      <c r="AN147" s="627"/>
      <c r="AO147" s="627"/>
      <c r="AP147" s="627"/>
      <c r="AQ147" s="627"/>
      <c r="AR147" s="627"/>
      <c r="AS147" s="627"/>
      <c r="AT147" s="627"/>
      <c r="AU147" s="627"/>
      <c r="AV147" s="613">
        <v>2001</v>
      </c>
      <c r="AW147" s="613"/>
      <c r="AX147" s="613"/>
      <c r="AY147" s="613"/>
      <c r="AZ147" s="613"/>
      <c r="BA147" s="613"/>
      <c r="BB147" s="613"/>
      <c r="BC147" s="614"/>
      <c r="BD147" s="614"/>
      <c r="BE147" s="170"/>
    </row>
    <row r="148" spans="1:57" ht="25.7" hidden="1" customHeight="1" x14ac:dyDescent="0.15">
      <c r="A148" s="621"/>
      <c r="B148" s="147"/>
      <c r="C148" s="625" t="s">
        <v>863</v>
      </c>
      <c r="D148" s="631" t="s">
        <v>2019</v>
      </c>
      <c r="E148" s="627" t="s">
        <v>863</v>
      </c>
      <c r="F148" s="627"/>
      <c r="G148" s="627" t="s">
        <v>863</v>
      </c>
      <c r="H148" s="625"/>
      <c r="I148" s="627"/>
      <c r="J148" s="626">
        <v>450</v>
      </c>
      <c r="K148" s="626"/>
      <c r="L148" s="138">
        <v>450</v>
      </c>
      <c r="M148" s="626"/>
      <c r="N148" s="626"/>
      <c r="O148" s="626"/>
      <c r="P148" s="626">
        <v>440</v>
      </c>
      <c r="Q148" s="626">
        <v>440</v>
      </c>
      <c r="R148" s="626" t="s">
        <v>2020</v>
      </c>
      <c r="S148" s="626">
        <v>1</v>
      </c>
      <c r="T148" s="626" t="s">
        <v>316</v>
      </c>
      <c r="U148" s="627"/>
      <c r="V148" s="627"/>
      <c r="W148" s="627"/>
      <c r="X148" s="627"/>
      <c r="Y148" s="627"/>
      <c r="Z148" s="627"/>
      <c r="AA148" s="626"/>
      <c r="AB148" s="625"/>
      <c r="AC148" s="625"/>
      <c r="AD148" s="627"/>
      <c r="AE148" s="627"/>
      <c r="AF148" s="627"/>
      <c r="AG148" s="627"/>
      <c r="AH148" s="627"/>
      <c r="AI148" s="627"/>
      <c r="AJ148" s="627"/>
      <c r="AK148" s="627"/>
      <c r="AL148" s="627"/>
      <c r="AM148" s="627"/>
      <c r="AN148" s="627"/>
      <c r="AO148" s="627"/>
      <c r="AP148" s="627"/>
      <c r="AQ148" s="627"/>
      <c r="AR148" s="627"/>
      <c r="AS148" s="627"/>
      <c r="AT148" s="627"/>
      <c r="AU148" s="627"/>
      <c r="AV148" s="613">
        <v>2009</v>
      </c>
      <c r="AW148" s="613"/>
      <c r="AX148" s="613"/>
      <c r="AY148" s="613"/>
      <c r="AZ148" s="613"/>
      <c r="BA148" s="613"/>
      <c r="BB148" s="613"/>
      <c r="BC148" s="614"/>
      <c r="BD148" s="614"/>
      <c r="BE148" s="170"/>
    </row>
    <row r="149" spans="1:57" ht="25.7" hidden="1" customHeight="1" x14ac:dyDescent="0.15">
      <c r="A149" s="621"/>
      <c r="B149" s="147"/>
      <c r="C149" s="625" t="s">
        <v>863</v>
      </c>
      <c r="D149" s="631" t="s">
        <v>15530</v>
      </c>
      <c r="E149" s="627" t="s">
        <v>863</v>
      </c>
      <c r="F149" s="627"/>
      <c r="G149" s="627" t="s">
        <v>863</v>
      </c>
      <c r="H149" s="625"/>
      <c r="I149" s="627"/>
      <c r="J149" s="626">
        <v>853</v>
      </c>
      <c r="K149" s="626">
        <v>499</v>
      </c>
      <c r="L149" s="138">
        <v>499</v>
      </c>
      <c r="M149" s="626"/>
      <c r="N149" s="626"/>
      <c r="O149" s="626"/>
      <c r="P149" s="626">
        <v>499</v>
      </c>
      <c r="Q149" s="626">
        <v>499</v>
      </c>
      <c r="R149" s="626" t="s">
        <v>1806</v>
      </c>
      <c r="S149" s="626">
        <v>1</v>
      </c>
      <c r="T149" s="626" t="s">
        <v>316</v>
      </c>
      <c r="U149" s="627"/>
      <c r="V149" s="627"/>
      <c r="W149" s="627"/>
      <c r="X149" s="627"/>
      <c r="Y149" s="627"/>
      <c r="Z149" s="627"/>
      <c r="AA149" s="626"/>
      <c r="AB149" s="625"/>
      <c r="AC149" s="625"/>
      <c r="AD149" s="627"/>
      <c r="AE149" s="627"/>
      <c r="AF149" s="627"/>
      <c r="AG149" s="627"/>
      <c r="AH149" s="627"/>
      <c r="AI149" s="627"/>
      <c r="AJ149" s="627"/>
      <c r="AK149" s="627"/>
      <c r="AL149" s="627"/>
      <c r="AM149" s="627"/>
      <c r="AN149" s="627"/>
      <c r="AO149" s="627"/>
      <c r="AP149" s="627"/>
      <c r="AQ149" s="627"/>
      <c r="AR149" s="627"/>
      <c r="AS149" s="627"/>
      <c r="AT149" s="627"/>
      <c r="AU149" s="627"/>
      <c r="AV149" s="613">
        <v>2021</v>
      </c>
      <c r="AW149" s="613"/>
      <c r="AX149" s="613"/>
      <c r="AY149" s="613"/>
      <c r="AZ149" s="613"/>
      <c r="BA149" s="613"/>
      <c r="BB149" s="613"/>
      <c r="BC149" s="614">
        <v>800</v>
      </c>
      <c r="BD149" s="614"/>
      <c r="BE149" s="170"/>
    </row>
    <row r="150" spans="1:57" ht="25.7" hidden="1" customHeight="1" x14ac:dyDescent="0.15">
      <c r="A150" s="621"/>
      <c r="B150" s="147"/>
      <c r="C150" s="625" t="s">
        <v>863</v>
      </c>
      <c r="D150" s="631" t="s">
        <v>2021</v>
      </c>
      <c r="E150" s="627" t="s">
        <v>863</v>
      </c>
      <c r="F150" s="627"/>
      <c r="G150" s="627" t="s">
        <v>863</v>
      </c>
      <c r="H150" s="625" t="s">
        <v>2022</v>
      </c>
      <c r="I150" s="627" t="s">
        <v>1549</v>
      </c>
      <c r="J150" s="626">
        <v>643</v>
      </c>
      <c r="K150" s="626"/>
      <c r="L150" s="138">
        <v>643</v>
      </c>
      <c r="M150" s="626" t="s">
        <v>1330</v>
      </c>
      <c r="N150" s="626" t="s">
        <v>1277</v>
      </c>
      <c r="O150" s="626"/>
      <c r="P150" s="626">
        <v>374</v>
      </c>
      <c r="Q150" s="626">
        <v>374</v>
      </c>
      <c r="R150" s="626" t="s">
        <v>1806</v>
      </c>
      <c r="S150" s="626">
        <v>1</v>
      </c>
      <c r="T150" s="626" t="s">
        <v>316</v>
      </c>
      <c r="U150" s="627"/>
      <c r="V150" s="627"/>
      <c r="W150" s="627"/>
      <c r="X150" s="627"/>
      <c r="Y150" s="627"/>
      <c r="Z150" s="627"/>
      <c r="AA150" s="626"/>
      <c r="AB150" s="625"/>
      <c r="AC150" s="625"/>
      <c r="AD150" s="627"/>
      <c r="AE150" s="627"/>
      <c r="AF150" s="627"/>
      <c r="AG150" s="627"/>
      <c r="AH150" s="627" t="s">
        <v>2023</v>
      </c>
      <c r="AI150" s="627" t="s">
        <v>2024</v>
      </c>
      <c r="AJ150" s="627">
        <v>845</v>
      </c>
      <c r="AK150" s="627"/>
      <c r="AL150" s="627"/>
      <c r="AM150" s="627" t="s">
        <v>2025</v>
      </c>
      <c r="AN150" s="627"/>
      <c r="AO150" s="627">
        <v>779</v>
      </c>
      <c r="AP150" s="627"/>
      <c r="AQ150" s="627"/>
      <c r="AR150" s="627" t="s">
        <v>1253</v>
      </c>
      <c r="AS150" s="627"/>
      <c r="AT150" s="627">
        <v>1106</v>
      </c>
      <c r="AU150" s="627"/>
      <c r="AV150" s="613">
        <v>2012</v>
      </c>
      <c r="AW150" s="613"/>
      <c r="AX150" s="613"/>
      <c r="AY150" s="613"/>
      <c r="AZ150" s="613"/>
      <c r="BA150" s="613"/>
      <c r="BB150" s="613"/>
      <c r="BC150" s="614">
        <v>630</v>
      </c>
      <c r="BD150" s="614"/>
      <c r="BE150" s="170"/>
    </row>
    <row r="151" spans="1:57" ht="25.7" hidden="1" customHeight="1" x14ac:dyDescent="0.15">
      <c r="A151" s="621"/>
      <c r="B151" s="147"/>
      <c r="C151" s="625" t="s">
        <v>644</v>
      </c>
      <c r="D151" s="631" t="s">
        <v>1527</v>
      </c>
      <c r="E151" s="627" t="s">
        <v>665</v>
      </c>
      <c r="F151" s="627"/>
      <c r="G151" s="627" t="s">
        <v>666</v>
      </c>
      <c r="H151" s="625"/>
      <c r="I151" s="627"/>
      <c r="J151" s="626">
        <v>8265</v>
      </c>
      <c r="K151" s="626">
        <v>4422</v>
      </c>
      <c r="L151" s="138">
        <v>4422</v>
      </c>
      <c r="M151" s="626"/>
      <c r="N151" s="626"/>
      <c r="O151" s="626"/>
      <c r="P151" s="626">
        <v>3200</v>
      </c>
      <c r="Q151" s="626">
        <v>3200.4</v>
      </c>
      <c r="R151" s="626" t="s">
        <v>1588</v>
      </c>
      <c r="S151" s="626">
        <v>6</v>
      </c>
      <c r="T151" s="626" t="s">
        <v>316</v>
      </c>
      <c r="U151" s="627"/>
      <c r="V151" s="627"/>
      <c r="W151" s="627"/>
      <c r="X151" s="627"/>
      <c r="Y151" s="627"/>
      <c r="Z151" s="627"/>
      <c r="AA151" s="626"/>
      <c r="AB151" s="625"/>
      <c r="AC151" s="625"/>
      <c r="AD151" s="627"/>
      <c r="AE151" s="627"/>
      <c r="AF151" s="627"/>
      <c r="AG151" s="627"/>
      <c r="AH151" s="627"/>
      <c r="AI151" s="627"/>
      <c r="AJ151" s="627"/>
      <c r="AK151" s="627"/>
      <c r="AL151" s="627"/>
      <c r="AM151" s="627"/>
      <c r="AN151" s="627"/>
      <c r="AO151" s="627"/>
      <c r="AP151" s="627"/>
      <c r="AQ151" s="627"/>
      <c r="AR151" s="627"/>
      <c r="AS151" s="627"/>
      <c r="AT151" s="627"/>
      <c r="AU151" s="627"/>
      <c r="AV151" s="613">
        <v>2004</v>
      </c>
      <c r="AW151" s="613"/>
      <c r="AX151" s="613"/>
      <c r="AY151" s="613"/>
      <c r="AZ151" s="613"/>
      <c r="BA151" s="613"/>
      <c r="BB151" s="613"/>
      <c r="BC151" s="614">
        <v>2590</v>
      </c>
      <c r="BD151" s="614"/>
      <c r="BE151" s="170"/>
    </row>
    <row r="152" spans="1:57" ht="25.7" hidden="1" customHeight="1" x14ac:dyDescent="0.15">
      <c r="A152" s="621"/>
      <c r="B152" s="147"/>
      <c r="C152" s="625" t="s">
        <v>644</v>
      </c>
      <c r="D152" s="631" t="s">
        <v>9404</v>
      </c>
      <c r="E152" s="627" t="s">
        <v>644</v>
      </c>
      <c r="F152" s="627"/>
      <c r="G152" s="627" t="s">
        <v>644</v>
      </c>
      <c r="H152" s="625"/>
      <c r="I152" s="627"/>
      <c r="J152" s="626">
        <v>330</v>
      </c>
      <c r="K152" s="626"/>
      <c r="L152" s="138">
        <v>330</v>
      </c>
      <c r="M152" s="626"/>
      <c r="N152" s="626"/>
      <c r="O152" s="626"/>
      <c r="P152" s="626">
        <v>330</v>
      </c>
      <c r="Q152" s="626">
        <v>330</v>
      </c>
      <c r="R152" s="626" t="s">
        <v>9405</v>
      </c>
      <c r="S152" s="626">
        <v>2</v>
      </c>
      <c r="T152" s="626" t="s">
        <v>316</v>
      </c>
      <c r="U152" s="627"/>
      <c r="V152" s="627"/>
      <c r="W152" s="627"/>
      <c r="X152" s="627"/>
      <c r="Y152" s="627"/>
      <c r="Z152" s="627"/>
      <c r="AA152" s="626"/>
      <c r="AB152" s="625"/>
      <c r="AC152" s="625"/>
      <c r="AD152" s="627"/>
      <c r="AE152" s="627"/>
      <c r="AF152" s="627"/>
      <c r="AG152" s="627"/>
      <c r="AH152" s="627"/>
      <c r="AI152" s="627"/>
      <c r="AJ152" s="627"/>
      <c r="AK152" s="627"/>
      <c r="AL152" s="627"/>
      <c r="AM152" s="627"/>
      <c r="AN152" s="627"/>
      <c r="AO152" s="627"/>
      <c r="AP152" s="627"/>
      <c r="AQ152" s="627"/>
      <c r="AR152" s="627"/>
      <c r="AS152" s="627"/>
      <c r="AT152" s="627"/>
      <c r="AU152" s="627"/>
      <c r="AV152" s="613">
        <v>2009</v>
      </c>
      <c r="AW152" s="613"/>
      <c r="AX152" s="613"/>
      <c r="AY152" s="613"/>
      <c r="AZ152" s="613"/>
      <c r="BA152" s="613"/>
      <c r="BB152" s="613"/>
      <c r="BC152" s="614">
        <v>126</v>
      </c>
      <c r="BD152" s="614"/>
      <c r="BE152" s="170"/>
    </row>
    <row r="153" spans="1:57" ht="25.7" hidden="1" customHeight="1" x14ac:dyDescent="0.15">
      <c r="A153" s="621"/>
      <c r="B153" s="147"/>
      <c r="C153" s="625" t="s">
        <v>644</v>
      </c>
      <c r="D153" s="631" t="s">
        <v>16944</v>
      </c>
      <c r="E153" s="627" t="s">
        <v>644</v>
      </c>
      <c r="F153" s="627"/>
      <c r="G153" s="627" t="s">
        <v>644</v>
      </c>
      <c r="H153" s="625"/>
      <c r="I153" s="627"/>
      <c r="J153" s="626">
        <v>352</v>
      </c>
      <c r="K153" s="626"/>
      <c r="L153" s="138">
        <v>352</v>
      </c>
      <c r="M153" s="626"/>
      <c r="N153" s="626"/>
      <c r="O153" s="626"/>
      <c r="P153" s="626">
        <v>352</v>
      </c>
      <c r="Q153" s="626">
        <v>352</v>
      </c>
      <c r="R153" s="626" t="s">
        <v>15515</v>
      </c>
      <c r="S153" s="626">
        <v>1</v>
      </c>
      <c r="T153" s="626" t="s">
        <v>316</v>
      </c>
      <c r="U153" s="627"/>
      <c r="V153" s="627"/>
      <c r="W153" s="627"/>
      <c r="X153" s="627"/>
      <c r="Y153" s="627"/>
      <c r="Z153" s="627"/>
      <c r="AA153" s="626"/>
      <c r="AB153" s="625"/>
      <c r="AC153" s="625"/>
      <c r="AD153" s="627"/>
      <c r="AE153" s="627"/>
      <c r="AF153" s="627"/>
      <c r="AG153" s="627"/>
      <c r="AH153" s="627"/>
      <c r="AI153" s="627"/>
      <c r="AJ153" s="627"/>
      <c r="AK153" s="627"/>
      <c r="AL153" s="627"/>
      <c r="AM153" s="627"/>
      <c r="AN153" s="627"/>
      <c r="AO153" s="627"/>
      <c r="AP153" s="627"/>
      <c r="AQ153" s="627"/>
      <c r="AR153" s="627"/>
      <c r="AS153" s="627"/>
      <c r="AT153" s="627"/>
      <c r="AU153" s="627"/>
      <c r="AV153" s="613">
        <v>2009</v>
      </c>
      <c r="AW153" s="613"/>
      <c r="AX153" s="613"/>
      <c r="AY153" s="613"/>
      <c r="AZ153" s="613"/>
      <c r="BA153" s="613"/>
      <c r="BB153" s="613"/>
      <c r="BC153" s="614">
        <v>47</v>
      </c>
      <c r="BD153" s="614"/>
      <c r="BE153" s="170"/>
    </row>
    <row r="154" spans="1:57" ht="25.7" hidden="1" customHeight="1" x14ac:dyDescent="0.15">
      <c r="A154" s="621"/>
      <c r="B154" s="147"/>
      <c r="C154" s="625" t="s">
        <v>644</v>
      </c>
      <c r="D154" s="631" t="s">
        <v>14657</v>
      </c>
      <c r="E154" s="627" t="s">
        <v>644</v>
      </c>
      <c r="F154" s="627"/>
      <c r="G154" s="627" t="s">
        <v>644</v>
      </c>
      <c r="H154" s="625"/>
      <c r="I154" s="627"/>
      <c r="J154" s="626">
        <v>905</v>
      </c>
      <c r="K154" s="626"/>
      <c r="L154" s="138">
        <v>905</v>
      </c>
      <c r="M154" s="626"/>
      <c r="N154" s="626"/>
      <c r="O154" s="626"/>
      <c r="P154" s="626">
        <v>905</v>
      </c>
      <c r="Q154" s="626">
        <v>905</v>
      </c>
      <c r="R154" s="626" t="s">
        <v>14658</v>
      </c>
      <c r="S154" s="626">
        <v>1</v>
      </c>
      <c r="T154" s="626" t="s">
        <v>316</v>
      </c>
      <c r="U154" s="627"/>
      <c r="V154" s="627"/>
      <c r="W154" s="627"/>
      <c r="X154" s="627"/>
      <c r="Y154" s="627"/>
      <c r="Z154" s="627"/>
      <c r="AA154" s="626"/>
      <c r="AB154" s="625"/>
      <c r="AC154" s="625"/>
      <c r="AD154" s="627"/>
      <c r="AE154" s="627"/>
      <c r="AF154" s="627"/>
      <c r="AG154" s="627"/>
      <c r="AH154" s="627"/>
      <c r="AI154" s="627"/>
      <c r="AJ154" s="627"/>
      <c r="AK154" s="627"/>
      <c r="AL154" s="627"/>
      <c r="AM154" s="627"/>
      <c r="AN154" s="627"/>
      <c r="AO154" s="627"/>
      <c r="AP154" s="627"/>
      <c r="AQ154" s="627"/>
      <c r="AR154" s="627"/>
      <c r="AS154" s="627"/>
      <c r="AT154" s="627"/>
      <c r="AU154" s="627"/>
      <c r="AV154" s="613">
        <v>2020</v>
      </c>
      <c r="AW154" s="613"/>
      <c r="AX154" s="613"/>
      <c r="AY154" s="613"/>
      <c r="AZ154" s="613"/>
      <c r="BA154" s="613"/>
      <c r="BB154" s="613"/>
      <c r="BC154" s="614">
        <v>300</v>
      </c>
      <c r="BD154" s="614"/>
      <c r="BE154" s="170"/>
    </row>
    <row r="155" spans="1:57" ht="25.7" hidden="1" customHeight="1" x14ac:dyDescent="0.15">
      <c r="A155" s="621"/>
      <c r="B155" s="147"/>
      <c r="C155" s="625" t="s">
        <v>644</v>
      </c>
      <c r="D155" s="631" t="s">
        <v>16945</v>
      </c>
      <c r="E155" s="627" t="s">
        <v>644</v>
      </c>
      <c r="F155" s="627"/>
      <c r="G155" s="627" t="s">
        <v>644</v>
      </c>
      <c r="H155" s="625"/>
      <c r="I155" s="627"/>
      <c r="J155" s="626">
        <v>300</v>
      </c>
      <c r="K155" s="626"/>
      <c r="L155" s="138">
        <v>300</v>
      </c>
      <c r="M155" s="626"/>
      <c r="N155" s="626"/>
      <c r="O155" s="626"/>
      <c r="P155" s="626">
        <v>300</v>
      </c>
      <c r="Q155" s="626">
        <v>300</v>
      </c>
      <c r="R155" s="626" t="s">
        <v>16946</v>
      </c>
      <c r="S155" s="626">
        <v>1</v>
      </c>
      <c r="T155" s="626" t="s">
        <v>316</v>
      </c>
      <c r="U155" s="627"/>
      <c r="V155" s="627"/>
      <c r="W155" s="627"/>
      <c r="X155" s="627"/>
      <c r="Y155" s="627"/>
      <c r="Z155" s="627"/>
      <c r="AA155" s="626"/>
      <c r="AB155" s="625"/>
      <c r="AC155" s="625"/>
      <c r="AD155" s="627"/>
      <c r="AE155" s="627"/>
      <c r="AF155" s="627"/>
      <c r="AG155" s="627"/>
      <c r="AH155" s="627"/>
      <c r="AI155" s="627"/>
      <c r="AJ155" s="627"/>
      <c r="AK155" s="627"/>
      <c r="AL155" s="627"/>
      <c r="AM155" s="627"/>
      <c r="AN155" s="627"/>
      <c r="AO155" s="627"/>
      <c r="AP155" s="627"/>
      <c r="AQ155" s="627"/>
      <c r="AR155" s="627"/>
      <c r="AS155" s="627"/>
      <c r="AT155" s="627"/>
      <c r="AU155" s="627"/>
      <c r="AV155" s="613">
        <v>2008</v>
      </c>
      <c r="AW155" s="613"/>
      <c r="AX155" s="613"/>
      <c r="AY155" s="613"/>
      <c r="AZ155" s="613"/>
      <c r="BA155" s="613"/>
      <c r="BB155" s="613"/>
      <c r="BC155" s="614"/>
      <c r="BD155" s="614"/>
      <c r="BE155" s="170"/>
    </row>
    <row r="156" spans="1:57" ht="25.7" hidden="1" customHeight="1" x14ac:dyDescent="0.15">
      <c r="A156" s="621"/>
      <c r="B156" s="147"/>
      <c r="C156" s="625" t="s">
        <v>644</v>
      </c>
      <c r="D156" s="631" t="s">
        <v>16947</v>
      </c>
      <c r="E156" s="627" t="s">
        <v>644</v>
      </c>
      <c r="F156" s="627"/>
      <c r="G156" s="627" t="s">
        <v>644</v>
      </c>
      <c r="H156" s="625"/>
      <c r="I156" s="627"/>
      <c r="J156" s="626">
        <v>782</v>
      </c>
      <c r="K156" s="626"/>
      <c r="L156" s="138">
        <v>782</v>
      </c>
      <c r="M156" s="626"/>
      <c r="N156" s="626"/>
      <c r="O156" s="626"/>
      <c r="P156" s="626">
        <v>600</v>
      </c>
      <c r="Q156" s="626">
        <v>600</v>
      </c>
      <c r="R156" s="626" t="s">
        <v>16946</v>
      </c>
      <c r="S156" s="626">
        <v>2</v>
      </c>
      <c r="T156" s="626" t="s">
        <v>316</v>
      </c>
      <c r="U156" s="627"/>
      <c r="V156" s="627"/>
      <c r="W156" s="627"/>
      <c r="X156" s="627"/>
      <c r="Y156" s="627"/>
      <c r="Z156" s="627"/>
      <c r="AA156" s="626"/>
      <c r="AB156" s="625"/>
      <c r="AC156" s="625"/>
      <c r="AD156" s="627"/>
      <c r="AE156" s="627"/>
      <c r="AF156" s="627"/>
      <c r="AG156" s="627"/>
      <c r="AH156" s="627"/>
      <c r="AI156" s="627"/>
      <c r="AJ156" s="627"/>
      <c r="AK156" s="627"/>
      <c r="AL156" s="627"/>
      <c r="AM156" s="627"/>
      <c r="AN156" s="627"/>
      <c r="AO156" s="627"/>
      <c r="AP156" s="627"/>
      <c r="AQ156" s="627"/>
      <c r="AR156" s="627"/>
      <c r="AS156" s="627"/>
      <c r="AT156" s="627"/>
      <c r="AU156" s="627"/>
      <c r="AV156" s="613">
        <v>2008</v>
      </c>
      <c r="AW156" s="613"/>
      <c r="AX156" s="613"/>
      <c r="AY156" s="613"/>
      <c r="AZ156" s="613"/>
      <c r="BA156" s="613"/>
      <c r="BB156" s="613"/>
      <c r="BC156" s="614"/>
      <c r="BD156" s="614"/>
      <c r="BE156" s="170"/>
    </row>
    <row r="157" spans="1:57" ht="25.7" hidden="1" customHeight="1" x14ac:dyDescent="0.15">
      <c r="A157" s="621"/>
      <c r="B157" s="147"/>
      <c r="C157" s="625" t="s">
        <v>644</v>
      </c>
      <c r="D157" s="631" t="s">
        <v>16948</v>
      </c>
      <c r="E157" s="627" t="s">
        <v>644</v>
      </c>
      <c r="F157" s="627"/>
      <c r="G157" s="627" t="s">
        <v>644</v>
      </c>
      <c r="H157" s="625"/>
      <c r="I157" s="627"/>
      <c r="J157" s="626">
        <v>300</v>
      </c>
      <c r="K157" s="626"/>
      <c r="L157" s="138">
        <v>300</v>
      </c>
      <c r="M157" s="626"/>
      <c r="N157" s="626"/>
      <c r="O157" s="626"/>
      <c r="P157" s="626">
        <v>300</v>
      </c>
      <c r="Q157" s="626">
        <v>300</v>
      </c>
      <c r="R157" s="626" t="s">
        <v>16946</v>
      </c>
      <c r="S157" s="626">
        <v>1</v>
      </c>
      <c r="T157" s="626" t="s">
        <v>316</v>
      </c>
      <c r="U157" s="627"/>
      <c r="V157" s="627"/>
      <c r="W157" s="627"/>
      <c r="X157" s="627"/>
      <c r="Y157" s="627"/>
      <c r="Z157" s="627"/>
      <c r="AA157" s="626"/>
      <c r="AB157" s="625"/>
      <c r="AC157" s="625"/>
      <c r="AD157" s="627"/>
      <c r="AE157" s="627"/>
      <c r="AF157" s="627"/>
      <c r="AG157" s="627"/>
      <c r="AH157" s="627"/>
      <c r="AI157" s="627"/>
      <c r="AJ157" s="627"/>
      <c r="AK157" s="627"/>
      <c r="AL157" s="627"/>
      <c r="AM157" s="627"/>
      <c r="AN157" s="627"/>
      <c r="AO157" s="627"/>
      <c r="AP157" s="627"/>
      <c r="AQ157" s="627"/>
      <c r="AR157" s="627"/>
      <c r="AS157" s="627"/>
      <c r="AT157" s="627"/>
      <c r="AU157" s="627"/>
      <c r="AV157" s="613">
        <v>2021</v>
      </c>
      <c r="AW157" s="613"/>
      <c r="AX157" s="613"/>
      <c r="AY157" s="613"/>
      <c r="AZ157" s="613"/>
      <c r="BA157" s="613"/>
      <c r="BB157" s="613"/>
      <c r="BC157" s="614"/>
      <c r="BD157" s="614"/>
      <c r="BE157" s="170"/>
    </row>
    <row r="158" spans="1:57" ht="25.7" hidden="1" customHeight="1" x14ac:dyDescent="0.15">
      <c r="A158" s="621"/>
      <c r="B158" s="147"/>
      <c r="C158" s="625" t="s">
        <v>644</v>
      </c>
      <c r="D158" s="631" t="s">
        <v>16949</v>
      </c>
      <c r="E158" s="627" t="s">
        <v>644</v>
      </c>
      <c r="F158" s="627"/>
      <c r="G158" s="627" t="s">
        <v>644</v>
      </c>
      <c r="H158" s="625"/>
      <c r="I158" s="627"/>
      <c r="J158" s="626">
        <v>652</v>
      </c>
      <c r="K158" s="626"/>
      <c r="L158" s="138">
        <v>652</v>
      </c>
      <c r="M158" s="626"/>
      <c r="N158" s="626"/>
      <c r="O158" s="626"/>
      <c r="P158" s="626">
        <v>600</v>
      </c>
      <c r="Q158" s="626">
        <v>600</v>
      </c>
      <c r="R158" s="626" t="s">
        <v>16946</v>
      </c>
      <c r="S158" s="626">
        <v>2</v>
      </c>
      <c r="T158" s="626" t="s">
        <v>316</v>
      </c>
      <c r="U158" s="627"/>
      <c r="V158" s="627"/>
      <c r="W158" s="627"/>
      <c r="X158" s="627"/>
      <c r="Y158" s="627"/>
      <c r="Z158" s="627"/>
      <c r="AA158" s="626"/>
      <c r="AB158" s="625"/>
      <c r="AC158" s="625"/>
      <c r="AD158" s="627"/>
      <c r="AE158" s="627"/>
      <c r="AF158" s="627"/>
      <c r="AG158" s="627"/>
      <c r="AH158" s="627"/>
      <c r="AI158" s="627"/>
      <c r="AJ158" s="627"/>
      <c r="AK158" s="627"/>
      <c r="AL158" s="627"/>
      <c r="AM158" s="627"/>
      <c r="AN158" s="627"/>
      <c r="AO158" s="627"/>
      <c r="AP158" s="627"/>
      <c r="AQ158" s="627"/>
      <c r="AR158" s="627"/>
      <c r="AS158" s="627"/>
      <c r="AT158" s="627"/>
      <c r="AU158" s="627"/>
      <c r="AV158" s="613">
        <v>1998</v>
      </c>
      <c r="AW158" s="613"/>
      <c r="AX158" s="613"/>
      <c r="AY158" s="613"/>
      <c r="AZ158" s="613"/>
      <c r="BA158" s="613"/>
      <c r="BB158" s="613"/>
      <c r="BC158" s="614"/>
      <c r="BD158" s="614"/>
      <c r="BE158" s="170"/>
    </row>
    <row r="159" spans="1:57" ht="25.7" hidden="1" customHeight="1" x14ac:dyDescent="0.15">
      <c r="A159" s="621"/>
      <c r="B159" s="147"/>
      <c r="C159" s="625" t="s">
        <v>644</v>
      </c>
      <c r="D159" s="631" t="s">
        <v>16950</v>
      </c>
      <c r="E159" s="627" t="s">
        <v>644</v>
      </c>
      <c r="F159" s="627"/>
      <c r="G159" s="627" t="s">
        <v>644</v>
      </c>
      <c r="H159" s="625"/>
      <c r="I159" s="627"/>
      <c r="J159" s="626">
        <v>300</v>
      </c>
      <c r="K159" s="626"/>
      <c r="L159" s="138">
        <v>300</v>
      </c>
      <c r="M159" s="626"/>
      <c r="N159" s="626"/>
      <c r="O159" s="626"/>
      <c r="P159" s="626">
        <v>300</v>
      </c>
      <c r="Q159" s="626">
        <v>300</v>
      </c>
      <c r="R159" s="626" t="s">
        <v>16946</v>
      </c>
      <c r="S159" s="626">
        <v>1</v>
      </c>
      <c r="T159" s="626" t="s">
        <v>316</v>
      </c>
      <c r="U159" s="627"/>
      <c r="V159" s="627"/>
      <c r="W159" s="627"/>
      <c r="X159" s="627"/>
      <c r="Y159" s="627"/>
      <c r="Z159" s="627"/>
      <c r="AA159" s="626"/>
      <c r="AB159" s="625"/>
      <c r="AC159" s="625"/>
      <c r="AD159" s="627"/>
      <c r="AE159" s="627"/>
      <c r="AF159" s="627"/>
      <c r="AG159" s="627"/>
      <c r="AH159" s="627"/>
      <c r="AI159" s="627"/>
      <c r="AJ159" s="627"/>
      <c r="AK159" s="627"/>
      <c r="AL159" s="627"/>
      <c r="AM159" s="627"/>
      <c r="AN159" s="627"/>
      <c r="AO159" s="627"/>
      <c r="AP159" s="627"/>
      <c r="AQ159" s="627"/>
      <c r="AR159" s="627"/>
      <c r="AS159" s="627"/>
      <c r="AT159" s="627"/>
      <c r="AU159" s="627"/>
      <c r="AV159" s="613">
        <v>2003</v>
      </c>
      <c r="AW159" s="613"/>
      <c r="AX159" s="613"/>
      <c r="AY159" s="613"/>
      <c r="AZ159" s="613"/>
      <c r="BA159" s="613"/>
      <c r="BB159" s="613"/>
      <c r="BC159" s="614"/>
      <c r="BD159" s="614"/>
      <c r="BE159" s="170"/>
    </row>
    <row r="160" spans="1:57" ht="25.7" hidden="1" customHeight="1" x14ac:dyDescent="0.15">
      <c r="A160" s="621"/>
      <c r="B160" s="147"/>
      <c r="C160" s="625" t="s">
        <v>651</v>
      </c>
      <c r="D160" s="631" t="s">
        <v>9406</v>
      </c>
      <c r="E160" s="627" t="s">
        <v>651</v>
      </c>
      <c r="F160" s="627"/>
      <c r="G160" s="627" t="s">
        <v>9407</v>
      </c>
      <c r="H160" s="625"/>
      <c r="I160" s="627"/>
      <c r="J160" s="626">
        <v>2029</v>
      </c>
      <c r="K160" s="626">
        <v>402.05</v>
      </c>
      <c r="L160" s="138">
        <v>399.65</v>
      </c>
      <c r="M160" s="626"/>
      <c r="N160" s="626"/>
      <c r="O160" s="626"/>
      <c r="P160" s="626">
        <v>1001</v>
      </c>
      <c r="Q160" s="626">
        <v>1001</v>
      </c>
      <c r="R160" s="626" t="s">
        <v>9408</v>
      </c>
      <c r="S160" s="626">
        <v>2</v>
      </c>
      <c r="T160" s="626" t="s">
        <v>316</v>
      </c>
      <c r="U160" s="627"/>
      <c r="V160" s="627"/>
      <c r="W160" s="627"/>
      <c r="X160" s="627"/>
      <c r="Y160" s="627"/>
      <c r="Z160" s="627"/>
      <c r="AA160" s="626" t="s">
        <v>9409</v>
      </c>
      <c r="AB160" s="625"/>
      <c r="AC160" s="625"/>
      <c r="AD160" s="627"/>
      <c r="AE160" s="627"/>
      <c r="AF160" s="627"/>
      <c r="AG160" s="627"/>
      <c r="AH160" s="627"/>
      <c r="AI160" s="627"/>
      <c r="AJ160" s="627"/>
      <c r="AK160" s="627"/>
      <c r="AL160" s="627"/>
      <c r="AM160" s="627"/>
      <c r="AN160" s="627"/>
      <c r="AO160" s="627"/>
      <c r="AP160" s="627"/>
      <c r="AQ160" s="627"/>
      <c r="AR160" s="627"/>
      <c r="AS160" s="627"/>
      <c r="AT160" s="627"/>
      <c r="AU160" s="627"/>
      <c r="AV160" s="613">
        <v>2012</v>
      </c>
      <c r="AW160" s="613"/>
      <c r="AX160" s="613"/>
      <c r="AY160" s="613"/>
      <c r="AZ160" s="613"/>
      <c r="BA160" s="613"/>
      <c r="BB160" s="613"/>
      <c r="BC160" s="614">
        <v>240</v>
      </c>
      <c r="BD160" s="614" t="s">
        <v>9410</v>
      </c>
      <c r="BE160" s="170"/>
    </row>
    <row r="161" spans="1:57" ht="25.7" hidden="1" customHeight="1" x14ac:dyDescent="0.15">
      <c r="A161" s="621"/>
      <c r="B161" s="147"/>
      <c r="C161" s="625" t="s">
        <v>680</v>
      </c>
      <c r="D161" s="631" t="s">
        <v>13853</v>
      </c>
      <c r="E161" s="627" t="s">
        <v>680</v>
      </c>
      <c r="F161" s="627"/>
      <c r="G161" s="627" t="s">
        <v>680</v>
      </c>
      <c r="H161" s="625"/>
      <c r="I161" s="627"/>
      <c r="J161" s="626">
        <v>374</v>
      </c>
      <c r="K161" s="626"/>
      <c r="L161" s="138"/>
      <c r="M161" s="626"/>
      <c r="N161" s="626"/>
      <c r="O161" s="626"/>
      <c r="P161" s="626">
        <v>374</v>
      </c>
      <c r="Q161" s="626">
        <v>374</v>
      </c>
      <c r="R161" s="626" t="s">
        <v>9924</v>
      </c>
      <c r="S161" s="626">
        <v>1</v>
      </c>
      <c r="T161" s="626" t="s">
        <v>316</v>
      </c>
      <c r="U161" s="627"/>
      <c r="V161" s="627"/>
      <c r="W161" s="627"/>
      <c r="X161" s="627"/>
      <c r="Y161" s="627"/>
      <c r="Z161" s="627"/>
      <c r="AA161" s="626"/>
      <c r="AB161" s="625"/>
      <c r="AC161" s="625"/>
      <c r="AD161" s="627"/>
      <c r="AE161" s="627"/>
      <c r="AF161" s="627"/>
      <c r="AG161" s="627"/>
      <c r="AH161" s="627"/>
      <c r="AI161" s="627"/>
      <c r="AJ161" s="627"/>
      <c r="AK161" s="627"/>
      <c r="AL161" s="627"/>
      <c r="AM161" s="627"/>
      <c r="AN161" s="627"/>
      <c r="AO161" s="627"/>
      <c r="AP161" s="627"/>
      <c r="AQ161" s="627"/>
      <c r="AR161" s="627"/>
      <c r="AS161" s="627"/>
      <c r="AT161" s="627"/>
      <c r="AU161" s="627"/>
      <c r="AV161" s="613">
        <v>2005</v>
      </c>
      <c r="AW161" s="613"/>
      <c r="AX161" s="613"/>
      <c r="AY161" s="613"/>
      <c r="AZ161" s="613"/>
      <c r="BA161" s="613"/>
      <c r="BB161" s="613"/>
      <c r="BC161" s="614"/>
      <c r="BD161" s="614"/>
      <c r="BE161" s="170"/>
    </row>
    <row r="162" spans="1:57" ht="25.7" hidden="1" customHeight="1" x14ac:dyDescent="0.15">
      <c r="A162" s="621"/>
      <c r="B162" s="147"/>
      <c r="C162" s="625" t="s">
        <v>680</v>
      </c>
      <c r="D162" s="631" t="s">
        <v>13854</v>
      </c>
      <c r="E162" s="627" t="s">
        <v>680</v>
      </c>
      <c r="F162" s="627"/>
      <c r="G162" s="627" t="s">
        <v>680</v>
      </c>
      <c r="H162" s="625"/>
      <c r="I162" s="627"/>
      <c r="J162" s="626">
        <v>748</v>
      </c>
      <c r="K162" s="626"/>
      <c r="L162" s="138"/>
      <c r="M162" s="626"/>
      <c r="N162" s="626"/>
      <c r="O162" s="626"/>
      <c r="P162" s="626">
        <v>374</v>
      </c>
      <c r="Q162" s="626">
        <v>374</v>
      </c>
      <c r="R162" s="626" t="s">
        <v>9924</v>
      </c>
      <c r="S162" s="626">
        <v>1</v>
      </c>
      <c r="T162" s="626" t="s">
        <v>316</v>
      </c>
      <c r="U162" s="627"/>
      <c r="V162" s="627"/>
      <c r="W162" s="627"/>
      <c r="X162" s="627"/>
      <c r="Y162" s="627"/>
      <c r="Z162" s="627"/>
      <c r="AA162" s="626"/>
      <c r="AB162" s="625"/>
      <c r="AC162" s="625"/>
      <c r="AD162" s="627"/>
      <c r="AE162" s="627"/>
      <c r="AF162" s="627"/>
      <c r="AG162" s="627"/>
      <c r="AH162" s="627"/>
      <c r="AI162" s="627"/>
      <c r="AJ162" s="627"/>
      <c r="AK162" s="627"/>
      <c r="AL162" s="627"/>
      <c r="AM162" s="627"/>
      <c r="AN162" s="627"/>
      <c r="AO162" s="627"/>
      <c r="AP162" s="627"/>
      <c r="AQ162" s="627"/>
      <c r="AR162" s="627"/>
      <c r="AS162" s="627"/>
      <c r="AT162" s="627"/>
      <c r="AU162" s="627"/>
      <c r="AV162" s="613">
        <v>2010</v>
      </c>
      <c r="AW162" s="613"/>
      <c r="AX162" s="613"/>
      <c r="AY162" s="613"/>
      <c r="AZ162" s="613"/>
      <c r="BA162" s="613"/>
      <c r="BB162" s="613"/>
      <c r="BC162" s="614">
        <v>25</v>
      </c>
      <c r="BD162" s="614"/>
      <c r="BE162" s="170"/>
    </row>
    <row r="163" spans="1:57" ht="25.7" hidden="1" customHeight="1" x14ac:dyDescent="0.15">
      <c r="A163" s="621"/>
      <c r="B163" s="147"/>
      <c r="C163" s="625" t="s">
        <v>680</v>
      </c>
      <c r="D163" s="631" t="s">
        <v>13855</v>
      </c>
      <c r="E163" s="627" t="s">
        <v>680</v>
      </c>
      <c r="F163" s="627"/>
      <c r="G163" s="627" t="s">
        <v>680</v>
      </c>
      <c r="H163" s="625"/>
      <c r="I163" s="627"/>
      <c r="J163" s="626">
        <v>374</v>
      </c>
      <c r="K163" s="626"/>
      <c r="L163" s="138"/>
      <c r="M163" s="626"/>
      <c r="N163" s="626"/>
      <c r="O163" s="626"/>
      <c r="P163" s="626">
        <v>374</v>
      </c>
      <c r="Q163" s="626">
        <v>374</v>
      </c>
      <c r="R163" s="626" t="s">
        <v>9924</v>
      </c>
      <c r="S163" s="626">
        <v>1</v>
      </c>
      <c r="T163" s="626" t="s">
        <v>316</v>
      </c>
      <c r="U163" s="627"/>
      <c r="V163" s="627"/>
      <c r="W163" s="627"/>
      <c r="X163" s="627"/>
      <c r="Y163" s="627"/>
      <c r="Z163" s="627"/>
      <c r="AA163" s="626"/>
      <c r="AB163" s="625"/>
      <c r="AC163" s="625"/>
      <c r="AD163" s="627"/>
      <c r="AE163" s="627"/>
      <c r="AF163" s="627"/>
      <c r="AG163" s="627"/>
      <c r="AH163" s="627"/>
      <c r="AI163" s="627"/>
      <c r="AJ163" s="627"/>
      <c r="AK163" s="627"/>
      <c r="AL163" s="627"/>
      <c r="AM163" s="627"/>
      <c r="AN163" s="627"/>
      <c r="AO163" s="627"/>
      <c r="AP163" s="627"/>
      <c r="AQ163" s="627"/>
      <c r="AR163" s="627"/>
      <c r="AS163" s="627"/>
      <c r="AT163" s="627"/>
      <c r="AU163" s="627"/>
      <c r="AV163" s="613">
        <v>1998</v>
      </c>
      <c r="AW163" s="613"/>
      <c r="AX163" s="613"/>
      <c r="AY163" s="613"/>
      <c r="AZ163" s="613"/>
      <c r="BA163" s="613"/>
      <c r="BB163" s="613"/>
      <c r="BC163" s="614"/>
      <c r="BD163" s="614"/>
      <c r="BE163" s="170"/>
    </row>
    <row r="164" spans="1:57" ht="25.7" hidden="1" customHeight="1" x14ac:dyDescent="0.15">
      <c r="A164" s="621"/>
      <c r="B164" s="147"/>
      <c r="C164" s="625" t="s">
        <v>680</v>
      </c>
      <c r="D164" s="631" t="s">
        <v>13856</v>
      </c>
      <c r="E164" s="627" t="s">
        <v>680</v>
      </c>
      <c r="F164" s="627"/>
      <c r="G164" s="627" t="s">
        <v>680</v>
      </c>
      <c r="H164" s="625"/>
      <c r="I164" s="627"/>
      <c r="J164" s="626">
        <v>374</v>
      </c>
      <c r="K164" s="626"/>
      <c r="L164" s="138"/>
      <c r="M164" s="626"/>
      <c r="N164" s="626"/>
      <c r="O164" s="626"/>
      <c r="P164" s="626">
        <v>374</v>
      </c>
      <c r="Q164" s="626">
        <v>374</v>
      </c>
      <c r="R164" s="626" t="s">
        <v>9924</v>
      </c>
      <c r="S164" s="626">
        <v>1</v>
      </c>
      <c r="T164" s="626" t="s">
        <v>316</v>
      </c>
      <c r="U164" s="627"/>
      <c r="V164" s="627"/>
      <c r="W164" s="627"/>
      <c r="X164" s="627"/>
      <c r="Y164" s="627"/>
      <c r="Z164" s="627"/>
      <c r="AA164" s="626"/>
      <c r="AB164" s="625"/>
      <c r="AC164" s="625"/>
      <c r="AD164" s="627"/>
      <c r="AE164" s="627"/>
      <c r="AF164" s="627"/>
      <c r="AG164" s="627"/>
      <c r="AH164" s="627"/>
      <c r="AI164" s="627"/>
      <c r="AJ164" s="627"/>
      <c r="AK164" s="627"/>
      <c r="AL164" s="627"/>
      <c r="AM164" s="627"/>
      <c r="AN164" s="627"/>
      <c r="AO164" s="627"/>
      <c r="AP164" s="627"/>
      <c r="AQ164" s="627"/>
      <c r="AR164" s="627"/>
      <c r="AS164" s="627"/>
      <c r="AT164" s="627"/>
      <c r="AU164" s="627"/>
      <c r="AV164" s="613">
        <v>1998</v>
      </c>
      <c r="AW164" s="613"/>
      <c r="AX164" s="613"/>
      <c r="AY164" s="613"/>
      <c r="AZ164" s="613"/>
      <c r="BA164" s="613"/>
      <c r="BB164" s="613"/>
      <c r="BC164" s="614"/>
      <c r="BD164" s="614"/>
      <c r="BE164" s="170"/>
    </row>
    <row r="165" spans="1:57" ht="25.7" hidden="1" customHeight="1" x14ac:dyDescent="0.15">
      <c r="A165" s="621"/>
      <c r="B165" s="147"/>
      <c r="C165" s="625" t="s">
        <v>680</v>
      </c>
      <c r="D165" s="631" t="s">
        <v>13857</v>
      </c>
      <c r="E165" s="627" t="s">
        <v>680</v>
      </c>
      <c r="F165" s="627"/>
      <c r="G165" s="627" t="s">
        <v>680</v>
      </c>
      <c r="H165" s="625"/>
      <c r="I165" s="627"/>
      <c r="J165" s="626">
        <v>374</v>
      </c>
      <c r="K165" s="626"/>
      <c r="L165" s="138"/>
      <c r="M165" s="626"/>
      <c r="N165" s="626"/>
      <c r="O165" s="626"/>
      <c r="P165" s="626">
        <v>374</v>
      </c>
      <c r="Q165" s="626">
        <v>374</v>
      </c>
      <c r="R165" s="626" t="s">
        <v>9924</v>
      </c>
      <c r="S165" s="626">
        <v>1</v>
      </c>
      <c r="T165" s="626" t="s">
        <v>316</v>
      </c>
      <c r="U165" s="627"/>
      <c r="V165" s="627"/>
      <c r="W165" s="627"/>
      <c r="X165" s="627"/>
      <c r="Y165" s="627"/>
      <c r="Z165" s="627"/>
      <c r="AA165" s="626"/>
      <c r="AB165" s="625"/>
      <c r="AC165" s="625"/>
      <c r="AD165" s="627"/>
      <c r="AE165" s="627"/>
      <c r="AF165" s="627"/>
      <c r="AG165" s="627"/>
      <c r="AH165" s="627"/>
      <c r="AI165" s="627"/>
      <c r="AJ165" s="627"/>
      <c r="AK165" s="627"/>
      <c r="AL165" s="627"/>
      <c r="AM165" s="627"/>
      <c r="AN165" s="627"/>
      <c r="AO165" s="627"/>
      <c r="AP165" s="627"/>
      <c r="AQ165" s="627"/>
      <c r="AR165" s="627"/>
      <c r="AS165" s="627"/>
      <c r="AT165" s="627"/>
      <c r="AU165" s="627"/>
      <c r="AV165" s="613">
        <v>2004</v>
      </c>
      <c r="AW165" s="613"/>
      <c r="AX165" s="613"/>
      <c r="AY165" s="613"/>
      <c r="AZ165" s="613"/>
      <c r="BA165" s="613"/>
      <c r="BB165" s="613"/>
      <c r="BC165" s="614">
        <v>40</v>
      </c>
      <c r="BD165" s="614"/>
      <c r="BE165" s="170"/>
    </row>
    <row r="166" spans="1:57" ht="25.7" hidden="1" customHeight="1" x14ac:dyDescent="0.15">
      <c r="A166" s="621"/>
      <c r="B166" s="147"/>
      <c r="C166" s="625" t="s">
        <v>680</v>
      </c>
      <c r="D166" s="631" t="s">
        <v>13858</v>
      </c>
      <c r="E166" s="627" t="s">
        <v>680</v>
      </c>
      <c r="F166" s="627"/>
      <c r="G166" s="627" t="s">
        <v>680</v>
      </c>
      <c r="H166" s="625"/>
      <c r="I166" s="627"/>
      <c r="J166" s="626">
        <v>374</v>
      </c>
      <c r="K166" s="626"/>
      <c r="L166" s="138"/>
      <c r="M166" s="626"/>
      <c r="N166" s="626"/>
      <c r="O166" s="626"/>
      <c r="P166" s="626">
        <v>374</v>
      </c>
      <c r="Q166" s="626">
        <v>374</v>
      </c>
      <c r="R166" s="626" t="s">
        <v>9924</v>
      </c>
      <c r="S166" s="626">
        <v>1</v>
      </c>
      <c r="T166" s="626" t="s">
        <v>316</v>
      </c>
      <c r="U166" s="627"/>
      <c r="V166" s="627"/>
      <c r="W166" s="627"/>
      <c r="X166" s="627"/>
      <c r="Y166" s="627"/>
      <c r="Z166" s="627"/>
      <c r="AA166" s="626"/>
      <c r="AB166" s="625"/>
      <c r="AC166" s="625"/>
      <c r="AD166" s="627"/>
      <c r="AE166" s="627"/>
      <c r="AF166" s="627"/>
      <c r="AG166" s="627"/>
      <c r="AH166" s="627"/>
      <c r="AI166" s="627"/>
      <c r="AJ166" s="627"/>
      <c r="AK166" s="627"/>
      <c r="AL166" s="627"/>
      <c r="AM166" s="627"/>
      <c r="AN166" s="627"/>
      <c r="AO166" s="627"/>
      <c r="AP166" s="627"/>
      <c r="AQ166" s="627"/>
      <c r="AR166" s="627"/>
      <c r="AS166" s="627"/>
      <c r="AT166" s="627"/>
      <c r="AU166" s="627"/>
      <c r="AV166" s="613">
        <v>1996</v>
      </c>
      <c r="AW166" s="613"/>
      <c r="AX166" s="613"/>
      <c r="AY166" s="613"/>
      <c r="AZ166" s="613"/>
      <c r="BA166" s="613"/>
      <c r="BB166" s="613"/>
      <c r="BC166" s="614"/>
      <c r="BD166" s="614"/>
      <c r="BE166" s="170"/>
    </row>
    <row r="167" spans="1:57" ht="25.7" hidden="1" customHeight="1" x14ac:dyDescent="0.15">
      <c r="A167" s="621"/>
      <c r="B167" s="147"/>
      <c r="C167" s="625" t="s">
        <v>680</v>
      </c>
      <c r="D167" s="631" t="s">
        <v>13859</v>
      </c>
      <c r="E167" s="627" t="s">
        <v>680</v>
      </c>
      <c r="F167" s="627"/>
      <c r="G167" s="627" t="s">
        <v>680</v>
      </c>
      <c r="H167" s="625"/>
      <c r="I167" s="627"/>
      <c r="J167" s="626">
        <v>374</v>
      </c>
      <c r="K167" s="626"/>
      <c r="L167" s="138"/>
      <c r="M167" s="626"/>
      <c r="N167" s="626"/>
      <c r="O167" s="626"/>
      <c r="P167" s="626">
        <v>374</v>
      </c>
      <c r="Q167" s="626">
        <v>374</v>
      </c>
      <c r="R167" s="626" t="s">
        <v>9924</v>
      </c>
      <c r="S167" s="626">
        <v>1</v>
      </c>
      <c r="T167" s="626" t="s">
        <v>316</v>
      </c>
      <c r="U167" s="627"/>
      <c r="V167" s="627"/>
      <c r="W167" s="627"/>
      <c r="X167" s="627"/>
      <c r="Y167" s="627"/>
      <c r="Z167" s="627"/>
      <c r="AA167" s="626"/>
      <c r="AB167" s="625"/>
      <c r="AC167" s="625"/>
      <c r="AD167" s="627"/>
      <c r="AE167" s="627"/>
      <c r="AF167" s="627"/>
      <c r="AG167" s="627"/>
      <c r="AH167" s="627"/>
      <c r="AI167" s="627"/>
      <c r="AJ167" s="627"/>
      <c r="AK167" s="627"/>
      <c r="AL167" s="627"/>
      <c r="AM167" s="627"/>
      <c r="AN167" s="627"/>
      <c r="AO167" s="627"/>
      <c r="AP167" s="627"/>
      <c r="AQ167" s="627"/>
      <c r="AR167" s="627"/>
      <c r="AS167" s="627"/>
      <c r="AT167" s="627"/>
      <c r="AU167" s="627"/>
      <c r="AV167" s="613">
        <v>2003</v>
      </c>
      <c r="AW167" s="613"/>
      <c r="AX167" s="613"/>
      <c r="AY167" s="613"/>
      <c r="AZ167" s="613"/>
      <c r="BA167" s="613"/>
      <c r="BB167" s="613"/>
      <c r="BC167" s="614"/>
      <c r="BD167" s="614"/>
      <c r="BE167" s="170"/>
    </row>
    <row r="168" spans="1:57" ht="25.7" hidden="1" customHeight="1" x14ac:dyDescent="0.15">
      <c r="A168" s="621"/>
      <c r="B168" s="147"/>
      <c r="C168" s="625" t="s">
        <v>680</v>
      </c>
      <c r="D168" s="631" t="s">
        <v>13860</v>
      </c>
      <c r="E168" s="627" t="s">
        <v>680</v>
      </c>
      <c r="F168" s="627"/>
      <c r="G168" s="627" t="s">
        <v>680</v>
      </c>
      <c r="H168" s="625"/>
      <c r="I168" s="627"/>
      <c r="J168" s="626">
        <v>374</v>
      </c>
      <c r="K168" s="626"/>
      <c r="L168" s="138"/>
      <c r="M168" s="626"/>
      <c r="N168" s="626"/>
      <c r="O168" s="626"/>
      <c r="P168" s="626">
        <v>374</v>
      </c>
      <c r="Q168" s="626">
        <v>374</v>
      </c>
      <c r="R168" s="626" t="s">
        <v>9924</v>
      </c>
      <c r="S168" s="626">
        <v>1</v>
      </c>
      <c r="T168" s="626" t="s">
        <v>316</v>
      </c>
      <c r="U168" s="627"/>
      <c r="V168" s="627"/>
      <c r="W168" s="627"/>
      <c r="X168" s="627"/>
      <c r="Y168" s="627"/>
      <c r="Z168" s="627"/>
      <c r="AA168" s="626"/>
      <c r="AB168" s="625"/>
      <c r="AC168" s="625"/>
      <c r="AD168" s="627"/>
      <c r="AE168" s="627"/>
      <c r="AF168" s="627"/>
      <c r="AG168" s="627"/>
      <c r="AH168" s="627"/>
      <c r="AI168" s="627"/>
      <c r="AJ168" s="627"/>
      <c r="AK168" s="627"/>
      <c r="AL168" s="627"/>
      <c r="AM168" s="627"/>
      <c r="AN168" s="627"/>
      <c r="AO168" s="627"/>
      <c r="AP168" s="627"/>
      <c r="AQ168" s="627"/>
      <c r="AR168" s="627"/>
      <c r="AS168" s="627"/>
      <c r="AT168" s="627"/>
      <c r="AU168" s="627"/>
      <c r="AV168" s="613">
        <v>1992</v>
      </c>
      <c r="AW168" s="613"/>
      <c r="AX168" s="613"/>
      <c r="AY168" s="613"/>
      <c r="AZ168" s="613"/>
      <c r="BA168" s="613"/>
      <c r="BB168" s="613"/>
      <c r="BC168" s="614"/>
      <c r="BD168" s="614"/>
      <c r="BE168" s="170"/>
    </row>
    <row r="169" spans="1:57" ht="25.7" hidden="1" customHeight="1" x14ac:dyDescent="0.15">
      <c r="A169" s="621"/>
      <c r="B169" s="147"/>
      <c r="C169" s="625" t="s">
        <v>680</v>
      </c>
      <c r="D169" s="631" t="s">
        <v>13861</v>
      </c>
      <c r="E169" s="627" t="s">
        <v>680</v>
      </c>
      <c r="F169" s="627"/>
      <c r="G169" s="627" t="s">
        <v>680</v>
      </c>
      <c r="H169" s="625"/>
      <c r="I169" s="627"/>
      <c r="J169" s="626">
        <v>374</v>
      </c>
      <c r="K169" s="626"/>
      <c r="L169" s="138"/>
      <c r="M169" s="626"/>
      <c r="N169" s="626"/>
      <c r="O169" s="626"/>
      <c r="P169" s="626">
        <v>374</v>
      </c>
      <c r="Q169" s="626">
        <v>374</v>
      </c>
      <c r="R169" s="626" t="s">
        <v>9924</v>
      </c>
      <c r="S169" s="626">
        <v>1</v>
      </c>
      <c r="T169" s="626" t="s">
        <v>316</v>
      </c>
      <c r="U169" s="627"/>
      <c r="V169" s="627"/>
      <c r="W169" s="627"/>
      <c r="X169" s="627"/>
      <c r="Y169" s="627"/>
      <c r="Z169" s="627"/>
      <c r="AA169" s="626"/>
      <c r="AB169" s="625"/>
      <c r="AC169" s="625"/>
      <c r="AD169" s="627"/>
      <c r="AE169" s="627"/>
      <c r="AF169" s="627"/>
      <c r="AG169" s="627"/>
      <c r="AH169" s="627"/>
      <c r="AI169" s="627"/>
      <c r="AJ169" s="627"/>
      <c r="AK169" s="627"/>
      <c r="AL169" s="627"/>
      <c r="AM169" s="627"/>
      <c r="AN169" s="627"/>
      <c r="AO169" s="627"/>
      <c r="AP169" s="627"/>
      <c r="AQ169" s="627"/>
      <c r="AR169" s="627"/>
      <c r="AS169" s="627"/>
      <c r="AT169" s="627"/>
      <c r="AU169" s="627"/>
      <c r="AV169" s="613">
        <v>1995</v>
      </c>
      <c r="AW169" s="613"/>
      <c r="AX169" s="613"/>
      <c r="AY169" s="613"/>
      <c r="AZ169" s="613"/>
      <c r="BA169" s="613"/>
      <c r="BB169" s="613"/>
      <c r="BC169" s="614"/>
      <c r="BD169" s="614"/>
      <c r="BE169" s="170"/>
    </row>
    <row r="170" spans="1:57" ht="25.7" hidden="1" customHeight="1" x14ac:dyDescent="0.15">
      <c r="A170" s="621"/>
      <c r="B170" s="147"/>
      <c r="C170" s="625" t="s">
        <v>680</v>
      </c>
      <c r="D170" s="631" t="s">
        <v>13862</v>
      </c>
      <c r="E170" s="627" t="s">
        <v>680</v>
      </c>
      <c r="F170" s="627"/>
      <c r="G170" s="627" t="s">
        <v>680</v>
      </c>
      <c r="H170" s="625"/>
      <c r="I170" s="627"/>
      <c r="J170" s="626">
        <v>374</v>
      </c>
      <c r="K170" s="626"/>
      <c r="L170" s="138"/>
      <c r="M170" s="626"/>
      <c r="N170" s="626"/>
      <c r="O170" s="626"/>
      <c r="P170" s="626">
        <v>374</v>
      </c>
      <c r="Q170" s="626">
        <v>374</v>
      </c>
      <c r="R170" s="626" t="s">
        <v>9924</v>
      </c>
      <c r="S170" s="626">
        <v>1</v>
      </c>
      <c r="T170" s="626" t="s">
        <v>316</v>
      </c>
      <c r="U170" s="627"/>
      <c r="V170" s="627"/>
      <c r="W170" s="627"/>
      <c r="X170" s="627"/>
      <c r="Y170" s="627"/>
      <c r="Z170" s="627"/>
      <c r="AA170" s="626"/>
      <c r="AB170" s="625"/>
      <c r="AC170" s="625"/>
      <c r="AD170" s="627"/>
      <c r="AE170" s="627"/>
      <c r="AF170" s="627"/>
      <c r="AG170" s="627"/>
      <c r="AH170" s="627"/>
      <c r="AI170" s="627"/>
      <c r="AJ170" s="627"/>
      <c r="AK170" s="627"/>
      <c r="AL170" s="627"/>
      <c r="AM170" s="627"/>
      <c r="AN170" s="627"/>
      <c r="AO170" s="627"/>
      <c r="AP170" s="627"/>
      <c r="AQ170" s="627"/>
      <c r="AR170" s="627"/>
      <c r="AS170" s="627"/>
      <c r="AT170" s="627"/>
      <c r="AU170" s="627"/>
      <c r="AV170" s="613">
        <v>2015</v>
      </c>
      <c r="AW170" s="613"/>
      <c r="AX170" s="613"/>
      <c r="AY170" s="613"/>
      <c r="AZ170" s="613"/>
      <c r="BA170" s="613"/>
      <c r="BB170" s="613"/>
      <c r="BC170" s="614"/>
      <c r="BD170" s="614"/>
      <c r="BE170" s="170"/>
    </row>
    <row r="171" spans="1:57" ht="25.7" hidden="1" customHeight="1" x14ac:dyDescent="0.15">
      <c r="A171" s="621"/>
      <c r="B171" s="147"/>
      <c r="C171" s="625" t="s">
        <v>680</v>
      </c>
      <c r="D171" s="631" t="s">
        <v>13863</v>
      </c>
      <c r="E171" s="627" t="s">
        <v>680</v>
      </c>
      <c r="F171" s="627"/>
      <c r="G171" s="627" t="s">
        <v>680</v>
      </c>
      <c r="H171" s="625"/>
      <c r="I171" s="627"/>
      <c r="J171" s="626">
        <v>374</v>
      </c>
      <c r="K171" s="626"/>
      <c r="L171" s="138"/>
      <c r="M171" s="626"/>
      <c r="N171" s="626"/>
      <c r="O171" s="626"/>
      <c r="P171" s="626">
        <v>374</v>
      </c>
      <c r="Q171" s="626">
        <v>374</v>
      </c>
      <c r="R171" s="626" t="s">
        <v>9924</v>
      </c>
      <c r="S171" s="626">
        <v>1</v>
      </c>
      <c r="T171" s="626" t="s">
        <v>316</v>
      </c>
      <c r="U171" s="627"/>
      <c r="V171" s="627"/>
      <c r="W171" s="627"/>
      <c r="X171" s="627"/>
      <c r="Y171" s="627"/>
      <c r="Z171" s="627"/>
      <c r="AA171" s="626"/>
      <c r="AB171" s="625"/>
      <c r="AC171" s="625"/>
      <c r="AD171" s="627"/>
      <c r="AE171" s="627"/>
      <c r="AF171" s="627"/>
      <c r="AG171" s="627"/>
      <c r="AH171" s="627"/>
      <c r="AI171" s="627"/>
      <c r="AJ171" s="627"/>
      <c r="AK171" s="627"/>
      <c r="AL171" s="627"/>
      <c r="AM171" s="627"/>
      <c r="AN171" s="627"/>
      <c r="AO171" s="627"/>
      <c r="AP171" s="627"/>
      <c r="AQ171" s="627"/>
      <c r="AR171" s="627"/>
      <c r="AS171" s="627"/>
      <c r="AT171" s="627"/>
      <c r="AU171" s="627"/>
      <c r="AV171" s="613">
        <v>1993</v>
      </c>
      <c r="AW171" s="613"/>
      <c r="AX171" s="613"/>
      <c r="AY171" s="613"/>
      <c r="AZ171" s="613"/>
      <c r="BA171" s="613"/>
      <c r="BB171" s="613"/>
      <c r="BC171" s="614"/>
      <c r="BD171" s="614"/>
      <c r="BE171" s="170"/>
    </row>
    <row r="172" spans="1:57" ht="25.7" hidden="1" customHeight="1" x14ac:dyDescent="0.15">
      <c r="A172" s="621"/>
      <c r="B172" s="147"/>
      <c r="C172" s="625" t="s">
        <v>680</v>
      </c>
      <c r="D172" s="625" t="s">
        <v>13864</v>
      </c>
      <c r="E172" s="625" t="s">
        <v>680</v>
      </c>
      <c r="F172" s="625"/>
      <c r="G172" s="625" t="s">
        <v>680</v>
      </c>
      <c r="H172" s="627"/>
      <c r="I172" s="627"/>
      <c r="J172" s="626">
        <v>374</v>
      </c>
      <c r="K172" s="626"/>
      <c r="L172" s="138"/>
      <c r="M172" s="627"/>
      <c r="N172" s="628"/>
      <c r="O172" s="627"/>
      <c r="P172" s="626">
        <v>374</v>
      </c>
      <c r="Q172" s="626">
        <v>374</v>
      </c>
      <c r="R172" s="626" t="s">
        <v>9924</v>
      </c>
      <c r="S172" s="626">
        <v>1</v>
      </c>
      <c r="T172" s="626" t="s">
        <v>316</v>
      </c>
      <c r="U172" s="627"/>
      <c r="V172" s="627"/>
      <c r="W172" s="627"/>
      <c r="X172" s="627"/>
      <c r="Y172" s="627"/>
      <c r="Z172" s="627"/>
      <c r="AA172" s="626"/>
      <c r="AB172" s="625"/>
      <c r="AC172" s="625"/>
      <c r="AD172" s="627"/>
      <c r="AE172" s="627"/>
      <c r="AF172" s="627"/>
      <c r="AG172" s="627"/>
      <c r="AH172" s="627"/>
      <c r="AI172" s="627"/>
      <c r="AJ172" s="627"/>
      <c r="AK172" s="627"/>
      <c r="AL172" s="627"/>
      <c r="AM172" s="627"/>
      <c r="AN172" s="627"/>
      <c r="AO172" s="627"/>
      <c r="AP172" s="627"/>
      <c r="AQ172" s="627"/>
      <c r="AR172" s="627"/>
      <c r="AS172" s="627"/>
      <c r="AT172" s="627"/>
      <c r="AU172" s="627"/>
      <c r="AV172" s="613">
        <v>2005</v>
      </c>
      <c r="AW172" s="613"/>
      <c r="AX172" s="613"/>
      <c r="AY172" s="613"/>
      <c r="AZ172" s="613"/>
      <c r="BA172" s="613"/>
      <c r="BB172" s="613"/>
      <c r="BC172" s="614"/>
      <c r="BD172" s="614"/>
      <c r="BE172" s="170"/>
    </row>
    <row r="173" spans="1:57" ht="25.7" hidden="1" customHeight="1" x14ac:dyDescent="0.15">
      <c r="A173" s="621"/>
      <c r="B173" s="147"/>
      <c r="C173" s="625" t="s">
        <v>680</v>
      </c>
      <c r="D173" s="625" t="s">
        <v>13865</v>
      </c>
      <c r="E173" s="625" t="s">
        <v>680</v>
      </c>
      <c r="F173" s="625"/>
      <c r="G173" s="625" t="s">
        <v>680</v>
      </c>
      <c r="H173" s="627"/>
      <c r="I173" s="627"/>
      <c r="J173" s="626">
        <v>374</v>
      </c>
      <c r="K173" s="626"/>
      <c r="L173" s="138"/>
      <c r="M173" s="627"/>
      <c r="N173" s="628"/>
      <c r="O173" s="627"/>
      <c r="P173" s="626">
        <v>374</v>
      </c>
      <c r="Q173" s="626">
        <v>374</v>
      </c>
      <c r="R173" s="626" t="s">
        <v>9924</v>
      </c>
      <c r="S173" s="626">
        <v>1</v>
      </c>
      <c r="T173" s="626" t="s">
        <v>316</v>
      </c>
      <c r="U173" s="627"/>
      <c r="V173" s="627"/>
      <c r="W173" s="627"/>
      <c r="X173" s="627"/>
      <c r="Y173" s="627"/>
      <c r="Z173" s="627"/>
      <c r="AA173" s="626"/>
      <c r="AB173" s="625"/>
      <c r="AC173" s="625"/>
      <c r="AD173" s="627"/>
      <c r="AE173" s="627"/>
      <c r="AF173" s="627"/>
      <c r="AG173" s="627"/>
      <c r="AH173" s="627"/>
      <c r="AI173" s="627"/>
      <c r="AJ173" s="627"/>
      <c r="AK173" s="627"/>
      <c r="AL173" s="627"/>
      <c r="AM173" s="627"/>
      <c r="AN173" s="627"/>
      <c r="AO173" s="627"/>
      <c r="AP173" s="627"/>
      <c r="AQ173" s="627"/>
      <c r="AR173" s="627"/>
      <c r="AS173" s="627"/>
      <c r="AT173" s="627"/>
      <c r="AU173" s="627"/>
      <c r="AV173" s="613">
        <v>2013</v>
      </c>
      <c r="AW173" s="613"/>
      <c r="AX173" s="613"/>
      <c r="AY173" s="613"/>
      <c r="AZ173" s="613"/>
      <c r="BA173" s="613"/>
      <c r="BB173" s="613"/>
      <c r="BC173" s="614"/>
      <c r="BD173" s="614"/>
      <c r="BE173" s="170"/>
    </row>
    <row r="174" spans="1:57" ht="25.7" hidden="1" customHeight="1" x14ac:dyDescent="0.15">
      <c r="A174" s="621"/>
      <c r="B174" s="147"/>
      <c r="C174" s="625" t="s">
        <v>680</v>
      </c>
      <c r="D174" s="625" t="s">
        <v>13866</v>
      </c>
      <c r="E174" s="625" t="s">
        <v>680</v>
      </c>
      <c r="F174" s="625"/>
      <c r="G174" s="625" t="s">
        <v>680</v>
      </c>
      <c r="H174" s="627"/>
      <c r="I174" s="627"/>
      <c r="J174" s="626">
        <v>374</v>
      </c>
      <c r="K174" s="626"/>
      <c r="L174" s="138"/>
      <c r="M174" s="627"/>
      <c r="N174" s="628"/>
      <c r="O174" s="627"/>
      <c r="P174" s="626">
        <v>374</v>
      </c>
      <c r="Q174" s="626">
        <v>374</v>
      </c>
      <c r="R174" s="626" t="s">
        <v>9924</v>
      </c>
      <c r="S174" s="626">
        <v>1</v>
      </c>
      <c r="T174" s="626" t="s">
        <v>316</v>
      </c>
      <c r="U174" s="627"/>
      <c r="V174" s="627"/>
      <c r="W174" s="627"/>
      <c r="X174" s="627"/>
      <c r="Y174" s="627"/>
      <c r="Z174" s="627"/>
      <c r="AA174" s="626"/>
      <c r="AB174" s="625"/>
      <c r="AC174" s="625"/>
      <c r="AD174" s="627"/>
      <c r="AE174" s="627"/>
      <c r="AF174" s="627"/>
      <c r="AG174" s="627"/>
      <c r="AH174" s="627"/>
      <c r="AI174" s="627"/>
      <c r="AJ174" s="627"/>
      <c r="AK174" s="627"/>
      <c r="AL174" s="627"/>
      <c r="AM174" s="627"/>
      <c r="AN174" s="627"/>
      <c r="AO174" s="627"/>
      <c r="AP174" s="627"/>
      <c r="AQ174" s="627"/>
      <c r="AR174" s="627"/>
      <c r="AS174" s="627"/>
      <c r="AT174" s="627"/>
      <c r="AU174" s="627"/>
      <c r="AV174" s="613">
        <v>2008</v>
      </c>
      <c r="AW174" s="613"/>
      <c r="AX174" s="613"/>
      <c r="AY174" s="613"/>
      <c r="AZ174" s="613"/>
      <c r="BA174" s="613"/>
      <c r="BB174" s="613"/>
      <c r="BC174" s="614"/>
      <c r="BD174" s="614"/>
      <c r="BE174" s="170"/>
    </row>
    <row r="175" spans="1:57" ht="25.7" hidden="1" customHeight="1" x14ac:dyDescent="0.15">
      <c r="A175" s="621"/>
      <c r="B175" s="147"/>
      <c r="C175" s="625" t="s">
        <v>680</v>
      </c>
      <c r="D175" s="625" t="s">
        <v>13867</v>
      </c>
      <c r="E175" s="625" t="s">
        <v>680</v>
      </c>
      <c r="F175" s="625"/>
      <c r="G175" s="625" t="s">
        <v>680</v>
      </c>
      <c r="H175" s="627"/>
      <c r="I175" s="627"/>
      <c r="J175" s="626">
        <v>374</v>
      </c>
      <c r="K175" s="626"/>
      <c r="L175" s="138"/>
      <c r="M175" s="627"/>
      <c r="N175" s="628"/>
      <c r="O175" s="627"/>
      <c r="P175" s="626">
        <v>374</v>
      </c>
      <c r="Q175" s="626">
        <v>374</v>
      </c>
      <c r="R175" s="626" t="s">
        <v>9924</v>
      </c>
      <c r="S175" s="626">
        <v>1</v>
      </c>
      <c r="T175" s="626" t="s">
        <v>316</v>
      </c>
      <c r="U175" s="627"/>
      <c r="V175" s="627"/>
      <c r="W175" s="627"/>
      <c r="X175" s="627"/>
      <c r="Y175" s="627"/>
      <c r="Z175" s="627"/>
      <c r="AA175" s="626"/>
      <c r="AB175" s="625"/>
      <c r="AC175" s="625"/>
      <c r="AD175" s="627"/>
      <c r="AE175" s="627"/>
      <c r="AF175" s="627"/>
      <c r="AG175" s="627"/>
      <c r="AH175" s="627"/>
      <c r="AI175" s="627"/>
      <c r="AJ175" s="627"/>
      <c r="AK175" s="627"/>
      <c r="AL175" s="627"/>
      <c r="AM175" s="627"/>
      <c r="AN175" s="627"/>
      <c r="AO175" s="627"/>
      <c r="AP175" s="627"/>
      <c r="AQ175" s="627"/>
      <c r="AR175" s="627"/>
      <c r="AS175" s="627"/>
      <c r="AT175" s="627"/>
      <c r="AU175" s="627"/>
      <c r="AV175" s="613">
        <v>2014</v>
      </c>
      <c r="AW175" s="613"/>
      <c r="AX175" s="613"/>
      <c r="AY175" s="613"/>
      <c r="AZ175" s="613"/>
      <c r="BA175" s="613"/>
      <c r="BB175" s="613"/>
      <c r="BC175" s="614"/>
      <c r="BD175" s="614"/>
      <c r="BE175" s="170"/>
    </row>
    <row r="176" spans="1:57" ht="25.7" hidden="1" customHeight="1" x14ac:dyDescent="0.15">
      <c r="A176" s="621"/>
      <c r="B176" s="147"/>
      <c r="C176" s="625" t="s">
        <v>2275</v>
      </c>
      <c r="D176" s="625" t="s">
        <v>15531</v>
      </c>
      <c r="E176" s="625" t="s">
        <v>2275</v>
      </c>
      <c r="F176" s="625"/>
      <c r="G176" s="625" t="s">
        <v>2275</v>
      </c>
      <c r="H176" s="627"/>
      <c r="I176" s="627"/>
      <c r="J176" s="626">
        <v>374</v>
      </c>
      <c r="K176" s="626"/>
      <c r="L176" s="138"/>
      <c r="M176" s="627"/>
      <c r="N176" s="628"/>
      <c r="O176" s="627"/>
      <c r="P176" s="626">
        <v>374</v>
      </c>
      <c r="Q176" s="626">
        <v>374</v>
      </c>
      <c r="R176" s="626" t="s">
        <v>9924</v>
      </c>
      <c r="S176" s="626">
        <v>1</v>
      </c>
      <c r="T176" s="626" t="s">
        <v>316</v>
      </c>
      <c r="U176" s="627"/>
      <c r="V176" s="627"/>
      <c r="W176" s="627"/>
      <c r="X176" s="627"/>
      <c r="Y176" s="627"/>
      <c r="Z176" s="627"/>
      <c r="AA176" s="626"/>
      <c r="AB176" s="625"/>
      <c r="AC176" s="625"/>
      <c r="AD176" s="627"/>
      <c r="AE176" s="627"/>
      <c r="AF176" s="627"/>
      <c r="AG176" s="627"/>
      <c r="AH176" s="627"/>
      <c r="AI176" s="627"/>
      <c r="AJ176" s="627"/>
      <c r="AK176" s="627"/>
      <c r="AL176" s="627"/>
      <c r="AM176" s="627"/>
      <c r="AN176" s="627"/>
      <c r="AO176" s="627"/>
      <c r="AP176" s="627"/>
      <c r="AQ176" s="627"/>
      <c r="AR176" s="627"/>
      <c r="AS176" s="627"/>
      <c r="AT176" s="627"/>
      <c r="AU176" s="627"/>
      <c r="AV176" s="613">
        <v>2021</v>
      </c>
      <c r="AW176" s="613"/>
      <c r="AX176" s="613"/>
      <c r="AY176" s="613"/>
      <c r="AZ176" s="613"/>
      <c r="BA176" s="613"/>
      <c r="BB176" s="613"/>
      <c r="BC176" s="614"/>
      <c r="BD176" s="614"/>
      <c r="BE176" s="170"/>
    </row>
    <row r="177" spans="1:57" ht="25.7" hidden="1" customHeight="1" x14ac:dyDescent="0.15">
      <c r="A177" s="621"/>
      <c r="B177" s="147"/>
      <c r="C177" s="714" t="s">
        <v>2275</v>
      </c>
      <c r="D177" s="714" t="s">
        <v>16951</v>
      </c>
      <c r="E177" s="714" t="s">
        <v>2275</v>
      </c>
      <c r="F177" s="714"/>
      <c r="G177" s="714" t="s">
        <v>2275</v>
      </c>
      <c r="H177" s="831"/>
      <c r="I177" s="831"/>
      <c r="J177" s="830">
        <v>374</v>
      </c>
      <c r="K177" s="830"/>
      <c r="L177" s="138"/>
      <c r="M177" s="831"/>
      <c r="N177" s="967"/>
      <c r="O177" s="831"/>
      <c r="P177" s="830">
        <v>374</v>
      </c>
      <c r="Q177" s="830">
        <v>374</v>
      </c>
      <c r="R177" s="830" t="s">
        <v>9924</v>
      </c>
      <c r="S177" s="830">
        <v>1</v>
      </c>
      <c r="T177" s="830" t="s">
        <v>316</v>
      </c>
      <c r="U177" s="831"/>
      <c r="V177" s="831"/>
      <c r="W177" s="831"/>
      <c r="X177" s="831"/>
      <c r="Y177" s="831"/>
      <c r="Z177" s="831"/>
      <c r="AA177" s="830"/>
      <c r="AB177" s="714"/>
      <c r="AC177" s="714"/>
      <c r="AD177" s="831"/>
      <c r="AE177" s="831"/>
      <c r="AF177" s="831"/>
      <c r="AG177" s="831"/>
      <c r="AH177" s="831"/>
      <c r="AI177" s="831"/>
      <c r="AJ177" s="831"/>
      <c r="AK177" s="831"/>
      <c r="AL177" s="831"/>
      <c r="AM177" s="831"/>
      <c r="AN177" s="831"/>
      <c r="AO177" s="831"/>
      <c r="AP177" s="831"/>
      <c r="AQ177" s="831"/>
      <c r="AR177" s="831"/>
      <c r="AS177" s="831"/>
      <c r="AT177" s="831"/>
      <c r="AU177" s="831"/>
      <c r="AV177" s="950">
        <v>2007</v>
      </c>
      <c r="AW177" s="613"/>
      <c r="AX177" s="613"/>
      <c r="AY177" s="613"/>
      <c r="AZ177" s="613"/>
      <c r="BA177" s="613"/>
      <c r="BB177" s="613"/>
      <c r="BC177" s="614"/>
      <c r="BD177" s="614"/>
      <c r="BE177" s="170"/>
    </row>
    <row r="178" spans="1:57" ht="25.7" hidden="1" customHeight="1" x14ac:dyDescent="0.15">
      <c r="A178" s="621"/>
      <c r="B178" s="147"/>
      <c r="C178" s="714" t="s">
        <v>2275</v>
      </c>
      <c r="D178" s="714" t="s">
        <v>16952</v>
      </c>
      <c r="E178" s="714" t="s">
        <v>2275</v>
      </c>
      <c r="F178" s="714"/>
      <c r="G178" s="714" t="s">
        <v>2275</v>
      </c>
      <c r="H178" s="831"/>
      <c r="I178" s="831"/>
      <c r="J178" s="830">
        <v>374</v>
      </c>
      <c r="K178" s="830"/>
      <c r="L178" s="138"/>
      <c r="M178" s="831"/>
      <c r="N178" s="967"/>
      <c r="O178" s="831"/>
      <c r="P178" s="830">
        <v>374</v>
      </c>
      <c r="Q178" s="830">
        <v>374</v>
      </c>
      <c r="R178" s="830" t="s">
        <v>9924</v>
      </c>
      <c r="S178" s="830">
        <v>1</v>
      </c>
      <c r="T178" s="830" t="s">
        <v>316</v>
      </c>
      <c r="U178" s="831"/>
      <c r="V178" s="831"/>
      <c r="W178" s="831"/>
      <c r="X178" s="831"/>
      <c r="Y178" s="831"/>
      <c r="Z178" s="831"/>
      <c r="AA178" s="830"/>
      <c r="AB178" s="714"/>
      <c r="AC178" s="714"/>
      <c r="AD178" s="831"/>
      <c r="AE178" s="831"/>
      <c r="AF178" s="831"/>
      <c r="AG178" s="831"/>
      <c r="AH178" s="831"/>
      <c r="AI178" s="831"/>
      <c r="AJ178" s="831"/>
      <c r="AK178" s="831"/>
      <c r="AL178" s="831"/>
      <c r="AM178" s="831"/>
      <c r="AN178" s="831"/>
      <c r="AO178" s="831"/>
      <c r="AP178" s="831"/>
      <c r="AQ178" s="831"/>
      <c r="AR178" s="831"/>
      <c r="AS178" s="831"/>
      <c r="AT178" s="831"/>
      <c r="AU178" s="831"/>
      <c r="AV178" s="950">
        <v>2014</v>
      </c>
      <c r="AW178" s="613"/>
      <c r="AX178" s="613"/>
      <c r="AY178" s="613"/>
      <c r="AZ178" s="613"/>
      <c r="BA178" s="613"/>
      <c r="BB178" s="613"/>
      <c r="BC178" s="614"/>
      <c r="BD178" s="614"/>
      <c r="BE178" s="170"/>
    </row>
    <row r="179" spans="1:57" ht="25.7" hidden="1" customHeight="1" x14ac:dyDescent="0.15">
      <c r="A179" s="621"/>
      <c r="B179" s="147"/>
      <c r="C179" s="625" t="s">
        <v>2275</v>
      </c>
      <c r="D179" s="625" t="s">
        <v>15532</v>
      </c>
      <c r="E179" s="625" t="s">
        <v>15519</v>
      </c>
      <c r="F179" s="625"/>
      <c r="G179" s="625" t="s">
        <v>15519</v>
      </c>
      <c r="H179" s="627"/>
      <c r="I179" s="627"/>
      <c r="J179" s="626">
        <v>1530</v>
      </c>
      <c r="K179" s="626"/>
      <c r="L179" s="138"/>
      <c r="M179" s="627"/>
      <c r="N179" s="628"/>
      <c r="O179" s="627"/>
      <c r="P179" s="626">
        <v>1496</v>
      </c>
      <c r="Q179" s="626">
        <v>382.5</v>
      </c>
      <c r="R179" s="626" t="s">
        <v>15533</v>
      </c>
      <c r="S179" s="626">
        <v>4</v>
      </c>
      <c r="T179" s="626" t="s">
        <v>15436</v>
      </c>
      <c r="U179" s="627"/>
      <c r="V179" s="627"/>
      <c r="W179" s="627"/>
      <c r="X179" s="627"/>
      <c r="Y179" s="627"/>
      <c r="Z179" s="627"/>
      <c r="AA179" s="626"/>
      <c r="AB179" s="625"/>
      <c r="AC179" s="625"/>
      <c r="AD179" s="627"/>
      <c r="AE179" s="627"/>
      <c r="AF179" s="627"/>
      <c r="AG179" s="627"/>
      <c r="AH179" s="627"/>
      <c r="AI179" s="627"/>
      <c r="AJ179" s="627"/>
      <c r="AK179" s="627"/>
      <c r="AL179" s="627"/>
      <c r="AM179" s="627"/>
      <c r="AN179" s="627"/>
      <c r="AO179" s="627"/>
      <c r="AP179" s="627"/>
      <c r="AQ179" s="627"/>
      <c r="AR179" s="627"/>
      <c r="AS179" s="627"/>
      <c r="AT179" s="627"/>
      <c r="AU179" s="627"/>
      <c r="AV179" s="613">
        <v>2000</v>
      </c>
      <c r="AW179" s="613"/>
      <c r="AX179" s="613"/>
      <c r="AY179" s="613"/>
      <c r="AZ179" s="613"/>
      <c r="BA179" s="613"/>
      <c r="BB179" s="613"/>
      <c r="BC179" s="614"/>
      <c r="BD179" s="614"/>
      <c r="BE179" s="170"/>
    </row>
    <row r="180" spans="1:57" ht="25.7" hidden="1" customHeight="1" x14ac:dyDescent="0.15">
      <c r="A180" s="621"/>
      <c r="B180" s="147"/>
      <c r="C180" s="625" t="s">
        <v>897</v>
      </c>
      <c r="D180" s="625" t="s">
        <v>2885</v>
      </c>
      <c r="E180" s="625" t="s">
        <v>897</v>
      </c>
      <c r="F180" s="625"/>
      <c r="G180" s="625" t="s">
        <v>2766</v>
      </c>
      <c r="H180" s="627" t="s">
        <v>2022</v>
      </c>
      <c r="I180" s="627" t="s">
        <v>1549</v>
      </c>
      <c r="J180" s="626">
        <v>2507</v>
      </c>
      <c r="K180" s="626">
        <v>2620</v>
      </c>
      <c r="L180" s="138">
        <v>2620</v>
      </c>
      <c r="M180" s="627" t="s">
        <v>1330</v>
      </c>
      <c r="N180" s="628" t="s">
        <v>1277</v>
      </c>
      <c r="O180" s="627"/>
      <c r="P180" s="626">
        <v>2507</v>
      </c>
      <c r="Q180" s="626">
        <v>2507</v>
      </c>
      <c r="R180" s="626" t="s">
        <v>1759</v>
      </c>
      <c r="S180" s="626">
        <v>4</v>
      </c>
      <c r="T180" s="626" t="s">
        <v>316</v>
      </c>
      <c r="U180" s="627"/>
      <c r="V180" s="627"/>
      <c r="W180" s="627"/>
      <c r="X180" s="627"/>
      <c r="Y180" s="627"/>
      <c r="Z180" s="627"/>
      <c r="AA180" s="626" t="s">
        <v>1325</v>
      </c>
      <c r="AB180" s="625"/>
      <c r="AC180" s="625"/>
      <c r="AD180" s="627"/>
      <c r="AE180" s="627"/>
      <c r="AF180" s="627"/>
      <c r="AG180" s="627"/>
      <c r="AH180" s="627" t="s">
        <v>2023</v>
      </c>
      <c r="AI180" s="627" t="s">
        <v>2024</v>
      </c>
      <c r="AJ180" s="627">
        <v>845</v>
      </c>
      <c r="AK180" s="627"/>
      <c r="AL180" s="627"/>
      <c r="AM180" s="627" t="s">
        <v>2025</v>
      </c>
      <c r="AN180" s="627"/>
      <c r="AO180" s="627">
        <v>779</v>
      </c>
      <c r="AP180" s="627"/>
      <c r="AQ180" s="627"/>
      <c r="AR180" s="627" t="s">
        <v>1253</v>
      </c>
      <c r="AS180" s="627"/>
      <c r="AT180" s="627">
        <v>1106</v>
      </c>
      <c r="AU180" s="627"/>
      <c r="AV180" s="613">
        <v>2005</v>
      </c>
      <c r="AW180" s="613"/>
      <c r="AX180" s="613"/>
      <c r="AY180" s="613"/>
      <c r="AZ180" s="613"/>
      <c r="BA180" s="613"/>
      <c r="BB180" s="613"/>
      <c r="BC180" s="614">
        <v>1530</v>
      </c>
      <c r="BD180" s="614"/>
      <c r="BE180" s="170"/>
    </row>
    <row r="181" spans="1:57" s="560" customFormat="1" ht="25.7" hidden="1" customHeight="1" x14ac:dyDescent="0.15">
      <c r="A181" s="934"/>
      <c r="B181" s="669" t="s">
        <v>135</v>
      </c>
      <c r="C181" s="650" t="s">
        <v>55</v>
      </c>
      <c r="D181" s="676">
        <f>COUNTA(D182:D199)</f>
        <v>18</v>
      </c>
      <c r="E181" s="666"/>
      <c r="F181" s="666"/>
      <c r="G181" s="666"/>
      <c r="H181" s="666"/>
      <c r="I181" s="666"/>
      <c r="J181" s="665">
        <f>SUM(J182:J199)</f>
        <v>309327.5</v>
      </c>
      <c r="K181" s="665">
        <f>SUM(K182:K199)</f>
        <v>13067.02</v>
      </c>
      <c r="L181" s="248">
        <f>SUM(L182:L199)</f>
        <v>13887.99</v>
      </c>
      <c r="M181" s="665">
        <f>SUM(M184:M199)</f>
        <v>0</v>
      </c>
      <c r="N181" s="665">
        <f>SUM(N184:N199)</f>
        <v>0</v>
      </c>
      <c r="O181" s="665">
        <f>SUM(O184:O199)</f>
        <v>0</v>
      </c>
      <c r="P181" s="665"/>
      <c r="Q181" s="665"/>
      <c r="R181" s="665"/>
      <c r="S181" s="665">
        <f>SUM(S182:S199)</f>
        <v>27</v>
      </c>
      <c r="T181" s="665"/>
      <c r="U181" s="666"/>
      <c r="V181" s="666"/>
      <c r="W181" s="666"/>
      <c r="X181" s="666"/>
      <c r="Y181" s="666"/>
      <c r="Z181" s="666"/>
      <c r="AA181" s="665"/>
      <c r="AB181" s="650"/>
      <c r="AC181" s="650"/>
      <c r="AD181" s="666"/>
      <c r="AE181" s="666"/>
      <c r="AF181" s="666"/>
      <c r="AG181" s="666"/>
      <c r="AH181" s="666"/>
      <c r="AI181" s="666"/>
      <c r="AJ181" s="666"/>
      <c r="AK181" s="666"/>
      <c r="AL181" s="666"/>
      <c r="AM181" s="666"/>
      <c r="AN181" s="666"/>
      <c r="AO181" s="666"/>
      <c r="AP181" s="666"/>
      <c r="AQ181" s="666"/>
      <c r="AR181" s="666"/>
      <c r="AS181" s="666"/>
      <c r="AT181" s="666"/>
      <c r="AU181" s="666"/>
      <c r="AV181" s="813"/>
      <c r="AW181" s="813"/>
      <c r="AX181" s="813"/>
      <c r="AY181" s="813"/>
      <c r="AZ181" s="813"/>
      <c r="BA181" s="813"/>
      <c r="BB181" s="813"/>
      <c r="BC181" s="814"/>
      <c r="BD181" s="814"/>
      <c r="BE181" s="1160"/>
    </row>
    <row r="182" spans="1:57" s="170" customFormat="1" ht="25.7" hidden="1" customHeight="1" x14ac:dyDescent="0.15">
      <c r="A182" s="621"/>
      <c r="B182" s="147"/>
      <c r="C182" s="450" t="s">
        <v>863</v>
      </c>
      <c r="D182" s="451" t="s">
        <v>9357</v>
      </c>
      <c r="E182" s="452" t="s">
        <v>863</v>
      </c>
      <c r="F182" s="452"/>
      <c r="G182" s="452" t="s">
        <v>863</v>
      </c>
      <c r="H182" s="452"/>
      <c r="I182" s="452"/>
      <c r="J182" s="453">
        <v>682</v>
      </c>
      <c r="K182" s="453">
        <v>352</v>
      </c>
      <c r="L182" s="138">
        <v>352</v>
      </c>
      <c r="M182" s="453"/>
      <c r="N182" s="453"/>
      <c r="O182" s="453"/>
      <c r="P182" s="453"/>
      <c r="Q182" s="453">
        <v>682</v>
      </c>
      <c r="R182" s="453" t="s">
        <v>1714</v>
      </c>
      <c r="S182" s="453">
        <v>2</v>
      </c>
      <c r="T182" s="453" t="s">
        <v>316</v>
      </c>
      <c r="U182" s="452"/>
      <c r="V182" s="452"/>
      <c r="W182" s="452"/>
      <c r="X182" s="452"/>
      <c r="Y182" s="452"/>
      <c r="Z182" s="452"/>
      <c r="AA182" s="453" t="s">
        <v>9358</v>
      </c>
      <c r="AB182" s="450"/>
      <c r="AC182" s="450"/>
      <c r="AD182" s="452"/>
      <c r="AE182" s="452"/>
      <c r="AF182" s="452"/>
      <c r="AG182" s="452"/>
      <c r="AH182" s="452"/>
      <c r="AI182" s="452"/>
      <c r="AJ182" s="452"/>
      <c r="AK182" s="452"/>
      <c r="AL182" s="452"/>
      <c r="AM182" s="452"/>
      <c r="AN182" s="452"/>
      <c r="AO182" s="452"/>
      <c r="AP182" s="452"/>
      <c r="AQ182" s="452"/>
      <c r="AR182" s="452"/>
      <c r="AS182" s="452"/>
      <c r="AT182" s="452"/>
      <c r="AU182" s="452"/>
      <c r="AV182" s="694">
        <v>2013</v>
      </c>
      <c r="AW182" s="694"/>
      <c r="AX182" s="694"/>
      <c r="AY182" s="694"/>
      <c r="AZ182" s="694"/>
      <c r="BA182" s="694"/>
      <c r="BB182" s="694"/>
      <c r="BC182" s="695">
        <v>150</v>
      </c>
      <c r="BD182" s="695" t="s">
        <v>9359</v>
      </c>
    </row>
    <row r="183" spans="1:57" s="170" customFormat="1" ht="25.7" hidden="1" customHeight="1" x14ac:dyDescent="0.15">
      <c r="A183" s="621"/>
      <c r="B183" s="147"/>
      <c r="C183" s="147" t="s">
        <v>2223</v>
      </c>
      <c r="D183" s="156" t="s">
        <v>16959</v>
      </c>
      <c r="E183" s="158" t="s">
        <v>2223</v>
      </c>
      <c r="F183" s="158"/>
      <c r="G183" s="158" t="s">
        <v>2223</v>
      </c>
      <c r="H183" s="158"/>
      <c r="I183" s="158"/>
      <c r="J183" s="448"/>
      <c r="K183" s="448">
        <v>723</v>
      </c>
      <c r="L183" s="138">
        <v>1447.44</v>
      </c>
      <c r="M183" s="448"/>
      <c r="N183" s="448"/>
      <c r="O183" s="448"/>
      <c r="P183" s="448">
        <v>723</v>
      </c>
      <c r="Q183" s="448">
        <v>723</v>
      </c>
      <c r="R183" s="453" t="s">
        <v>16099</v>
      </c>
      <c r="S183" s="448">
        <v>2</v>
      </c>
      <c r="T183" s="448" t="s">
        <v>15436</v>
      </c>
      <c r="U183" s="158"/>
      <c r="V183" s="158"/>
      <c r="W183" s="158"/>
      <c r="X183" s="158"/>
      <c r="Y183" s="158"/>
      <c r="Z183" s="158"/>
      <c r="AA183" s="448" t="s">
        <v>16960</v>
      </c>
      <c r="AB183" s="147"/>
      <c r="AC183" s="147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  <c r="AU183" s="158"/>
      <c r="AV183" s="140">
        <v>2020</v>
      </c>
      <c r="AW183" s="140"/>
      <c r="AX183" s="140"/>
      <c r="AY183" s="140"/>
      <c r="AZ183" s="140"/>
      <c r="BA183" s="140"/>
      <c r="BB183" s="140"/>
      <c r="BC183" s="169"/>
      <c r="BD183" s="169" t="s">
        <v>16961</v>
      </c>
    </row>
    <row r="184" spans="1:57" s="170" customFormat="1" ht="25.7" hidden="1" customHeight="1" x14ac:dyDescent="0.15">
      <c r="A184" s="621"/>
      <c r="B184" s="147"/>
      <c r="C184" s="625" t="s">
        <v>670</v>
      </c>
      <c r="D184" s="625" t="s">
        <v>1521</v>
      </c>
      <c r="E184" s="625" t="s">
        <v>670</v>
      </c>
      <c r="F184" s="625"/>
      <c r="G184" s="625" t="s">
        <v>670</v>
      </c>
      <c r="H184" s="627"/>
      <c r="I184" s="627"/>
      <c r="J184" s="626">
        <v>2928</v>
      </c>
      <c r="K184" s="626">
        <v>693</v>
      </c>
      <c r="L184" s="138">
        <v>693</v>
      </c>
      <c r="M184" s="626"/>
      <c r="N184" s="626"/>
      <c r="O184" s="626"/>
      <c r="P184" s="626">
        <v>733</v>
      </c>
      <c r="Q184" s="626">
        <v>733</v>
      </c>
      <c r="R184" s="626" t="s">
        <v>1522</v>
      </c>
      <c r="S184" s="626">
        <v>2</v>
      </c>
      <c r="T184" s="626" t="s">
        <v>316</v>
      </c>
      <c r="U184" s="627"/>
      <c r="V184" s="627"/>
      <c r="W184" s="627"/>
      <c r="X184" s="627"/>
      <c r="Y184" s="627"/>
      <c r="Z184" s="627"/>
      <c r="AA184" s="626" t="s">
        <v>1523</v>
      </c>
      <c r="AB184" s="625"/>
      <c r="AC184" s="625"/>
      <c r="AD184" s="627"/>
      <c r="AE184" s="627"/>
      <c r="AF184" s="627"/>
      <c r="AG184" s="627"/>
      <c r="AH184" s="627"/>
      <c r="AI184" s="627"/>
      <c r="AJ184" s="627"/>
      <c r="AK184" s="627"/>
      <c r="AL184" s="627"/>
      <c r="AM184" s="627"/>
      <c r="AN184" s="627"/>
      <c r="AO184" s="627"/>
      <c r="AP184" s="627"/>
      <c r="AQ184" s="627"/>
      <c r="AR184" s="627"/>
      <c r="AS184" s="627"/>
      <c r="AT184" s="627"/>
      <c r="AU184" s="627"/>
      <c r="AV184" s="613">
        <v>2012</v>
      </c>
      <c r="AW184" s="613"/>
      <c r="AX184" s="613"/>
      <c r="AY184" s="613"/>
      <c r="AZ184" s="613"/>
      <c r="BA184" s="613"/>
      <c r="BB184" s="613"/>
      <c r="BC184" s="614">
        <v>950</v>
      </c>
      <c r="BD184" s="614"/>
    </row>
    <row r="185" spans="1:57" s="170" customFormat="1" ht="25.7" hidden="1" customHeight="1" x14ac:dyDescent="0.15">
      <c r="A185" s="621"/>
      <c r="B185" s="147"/>
      <c r="C185" s="625" t="s">
        <v>670</v>
      </c>
      <c r="D185" s="625" t="s">
        <v>1524</v>
      </c>
      <c r="E185" s="625" t="s">
        <v>672</v>
      </c>
      <c r="F185" s="625"/>
      <c r="G185" s="625" t="s">
        <v>325</v>
      </c>
      <c r="H185" s="627"/>
      <c r="I185" s="627"/>
      <c r="J185" s="626"/>
      <c r="K185" s="626">
        <v>509.04</v>
      </c>
      <c r="L185" s="138">
        <v>509.04</v>
      </c>
      <c r="M185" s="626"/>
      <c r="N185" s="626"/>
      <c r="O185" s="626"/>
      <c r="P185" s="626">
        <v>1000</v>
      </c>
      <c r="Q185" s="626">
        <v>1000</v>
      </c>
      <c r="R185" s="626" t="s">
        <v>1525</v>
      </c>
      <c r="S185" s="626">
        <v>2</v>
      </c>
      <c r="T185" s="626" t="s">
        <v>316</v>
      </c>
      <c r="U185" s="627"/>
      <c r="V185" s="627"/>
      <c r="W185" s="627"/>
      <c r="X185" s="627"/>
      <c r="Y185" s="627"/>
      <c r="Z185" s="627"/>
      <c r="AA185" s="626"/>
      <c r="AB185" s="625"/>
      <c r="AC185" s="625"/>
      <c r="AD185" s="627"/>
      <c r="AE185" s="627"/>
      <c r="AF185" s="627"/>
      <c r="AG185" s="627"/>
      <c r="AH185" s="627"/>
      <c r="AI185" s="627"/>
      <c r="AJ185" s="627"/>
      <c r="AK185" s="627"/>
      <c r="AL185" s="627"/>
      <c r="AM185" s="627"/>
      <c r="AN185" s="627"/>
      <c r="AO185" s="627"/>
      <c r="AP185" s="627"/>
      <c r="AQ185" s="627"/>
      <c r="AR185" s="627"/>
      <c r="AS185" s="627"/>
      <c r="AT185" s="627"/>
      <c r="AU185" s="627"/>
      <c r="AV185" s="613">
        <v>2009</v>
      </c>
      <c r="AW185" s="613"/>
      <c r="AX185" s="613"/>
      <c r="AY185" s="613"/>
      <c r="AZ185" s="613"/>
      <c r="BA185" s="613"/>
      <c r="BB185" s="613"/>
      <c r="BC185" s="614">
        <v>86</v>
      </c>
      <c r="BD185" s="614" t="s">
        <v>1526</v>
      </c>
    </row>
    <row r="186" spans="1:57" s="170" customFormat="1" ht="25.7" hidden="1" customHeight="1" x14ac:dyDescent="0.15">
      <c r="A186" s="621"/>
      <c r="B186" s="147"/>
      <c r="C186" s="625" t="s">
        <v>644</v>
      </c>
      <c r="D186" s="625" t="s">
        <v>16962</v>
      </c>
      <c r="E186" s="625" t="s">
        <v>1528</v>
      </c>
      <c r="F186" s="693"/>
      <c r="G186" s="625" t="s">
        <v>1528</v>
      </c>
      <c r="H186" s="627"/>
      <c r="I186" s="627"/>
      <c r="J186" s="626">
        <v>10004</v>
      </c>
      <c r="K186" s="626">
        <v>484</v>
      </c>
      <c r="L186" s="138">
        <v>484</v>
      </c>
      <c r="M186" s="627"/>
      <c r="N186" s="628"/>
      <c r="O186" s="627"/>
      <c r="P186" s="626">
        <v>2070</v>
      </c>
      <c r="Q186" s="626">
        <v>2070</v>
      </c>
      <c r="R186" s="626" t="s">
        <v>1529</v>
      </c>
      <c r="S186" s="626">
        <v>1</v>
      </c>
      <c r="T186" s="626" t="s">
        <v>316</v>
      </c>
      <c r="U186" s="627"/>
      <c r="V186" s="627"/>
      <c r="W186" s="627"/>
      <c r="X186" s="627"/>
      <c r="Y186" s="627"/>
      <c r="Z186" s="627"/>
      <c r="AA186" s="626" t="s">
        <v>1530</v>
      </c>
      <c r="AB186" s="625"/>
      <c r="AC186" s="625"/>
      <c r="AD186" s="627"/>
      <c r="AE186" s="627"/>
      <c r="AF186" s="627"/>
      <c r="AG186" s="627"/>
      <c r="AH186" s="627"/>
      <c r="AI186" s="627"/>
      <c r="AJ186" s="627"/>
      <c r="AK186" s="627"/>
      <c r="AL186" s="627"/>
      <c r="AM186" s="627"/>
      <c r="AN186" s="627"/>
      <c r="AO186" s="627"/>
      <c r="AP186" s="627"/>
      <c r="AQ186" s="627"/>
      <c r="AR186" s="627"/>
      <c r="AS186" s="627"/>
      <c r="AT186" s="627"/>
      <c r="AU186" s="627"/>
      <c r="AV186" s="613">
        <v>2009</v>
      </c>
      <c r="AW186" s="613"/>
      <c r="AX186" s="613"/>
      <c r="AY186" s="613"/>
      <c r="AZ186" s="613"/>
      <c r="BA186" s="613"/>
      <c r="BB186" s="613"/>
      <c r="BC186" s="614">
        <v>200</v>
      </c>
      <c r="BD186" s="614"/>
    </row>
    <row r="187" spans="1:57" s="170" customFormat="1" ht="25.7" hidden="1" customHeight="1" x14ac:dyDescent="0.15">
      <c r="A187" s="621"/>
      <c r="B187" s="147"/>
      <c r="C187" s="625" t="s">
        <v>644</v>
      </c>
      <c r="D187" s="625" t="s">
        <v>9360</v>
      </c>
      <c r="E187" s="625" t="s">
        <v>1528</v>
      </c>
      <c r="F187" s="693"/>
      <c r="G187" s="625" t="s">
        <v>1528</v>
      </c>
      <c r="H187" s="627"/>
      <c r="I187" s="627"/>
      <c r="J187" s="626">
        <v>425</v>
      </c>
      <c r="K187" s="626">
        <v>425</v>
      </c>
      <c r="L187" s="138">
        <v>425</v>
      </c>
      <c r="M187" s="627"/>
      <c r="N187" s="628"/>
      <c r="O187" s="627"/>
      <c r="P187" s="626">
        <v>425</v>
      </c>
      <c r="Q187" s="626">
        <v>425</v>
      </c>
      <c r="R187" s="626" t="s">
        <v>9361</v>
      </c>
      <c r="S187" s="626">
        <v>1</v>
      </c>
      <c r="T187" s="626" t="s">
        <v>316</v>
      </c>
      <c r="U187" s="627"/>
      <c r="V187" s="627"/>
      <c r="W187" s="627"/>
      <c r="X187" s="627"/>
      <c r="Y187" s="627"/>
      <c r="Z187" s="627"/>
      <c r="AA187" s="626"/>
      <c r="AB187" s="625"/>
      <c r="AC187" s="625"/>
      <c r="AD187" s="627"/>
      <c r="AE187" s="627"/>
      <c r="AF187" s="627"/>
      <c r="AG187" s="627"/>
      <c r="AH187" s="627"/>
      <c r="AI187" s="627"/>
      <c r="AJ187" s="627"/>
      <c r="AK187" s="627"/>
      <c r="AL187" s="627"/>
      <c r="AM187" s="627"/>
      <c r="AN187" s="627"/>
      <c r="AO187" s="627"/>
      <c r="AP187" s="627"/>
      <c r="AQ187" s="627"/>
      <c r="AR187" s="627"/>
      <c r="AS187" s="627"/>
      <c r="AT187" s="627"/>
      <c r="AU187" s="627"/>
      <c r="AV187" s="613">
        <v>2006</v>
      </c>
      <c r="AW187" s="613"/>
      <c r="AX187" s="613"/>
      <c r="AY187" s="613"/>
      <c r="AZ187" s="613"/>
      <c r="BA187" s="613"/>
      <c r="BB187" s="613"/>
      <c r="BC187" s="614"/>
      <c r="BD187" s="614"/>
    </row>
    <row r="188" spans="1:57" s="170" customFormat="1" ht="25.7" hidden="1" customHeight="1" x14ac:dyDescent="0.15">
      <c r="A188" s="621"/>
      <c r="B188" s="147"/>
      <c r="C188" s="625" t="s">
        <v>644</v>
      </c>
      <c r="D188" s="625" t="s">
        <v>9362</v>
      </c>
      <c r="E188" s="625" t="s">
        <v>1528</v>
      </c>
      <c r="F188" s="693"/>
      <c r="G188" s="625" t="s">
        <v>1528</v>
      </c>
      <c r="H188" s="627"/>
      <c r="I188" s="627"/>
      <c r="J188" s="626">
        <v>500</v>
      </c>
      <c r="K188" s="626">
        <v>500</v>
      </c>
      <c r="L188" s="138">
        <v>500</v>
      </c>
      <c r="M188" s="627"/>
      <c r="N188" s="628"/>
      <c r="O188" s="627"/>
      <c r="P188" s="626">
        <v>500</v>
      </c>
      <c r="Q188" s="626">
        <v>500</v>
      </c>
      <c r="R188" s="626" t="s">
        <v>9361</v>
      </c>
      <c r="S188" s="626">
        <v>1</v>
      </c>
      <c r="T188" s="626" t="s">
        <v>316</v>
      </c>
      <c r="U188" s="627"/>
      <c r="V188" s="627"/>
      <c r="W188" s="627"/>
      <c r="X188" s="627"/>
      <c r="Y188" s="627"/>
      <c r="Z188" s="627"/>
      <c r="AA188" s="626"/>
      <c r="AB188" s="625"/>
      <c r="AC188" s="625"/>
      <c r="AD188" s="627"/>
      <c r="AE188" s="627"/>
      <c r="AF188" s="627"/>
      <c r="AG188" s="627"/>
      <c r="AH188" s="627"/>
      <c r="AI188" s="627"/>
      <c r="AJ188" s="627"/>
      <c r="AK188" s="627"/>
      <c r="AL188" s="627"/>
      <c r="AM188" s="627"/>
      <c r="AN188" s="627"/>
      <c r="AO188" s="627"/>
      <c r="AP188" s="627"/>
      <c r="AQ188" s="627"/>
      <c r="AR188" s="627"/>
      <c r="AS188" s="627"/>
      <c r="AT188" s="627"/>
      <c r="AU188" s="627"/>
      <c r="AV188" s="613">
        <v>2007</v>
      </c>
      <c r="AW188" s="613"/>
      <c r="AX188" s="613"/>
      <c r="AY188" s="613"/>
      <c r="AZ188" s="613"/>
      <c r="BA188" s="613"/>
      <c r="BB188" s="613"/>
      <c r="BC188" s="614"/>
      <c r="BD188" s="614"/>
    </row>
    <row r="189" spans="1:57" s="170" customFormat="1" ht="25.7" hidden="1" customHeight="1" x14ac:dyDescent="0.15">
      <c r="A189" s="621"/>
      <c r="B189" s="147"/>
      <c r="C189" s="625" t="s">
        <v>644</v>
      </c>
      <c r="D189" s="625" t="s">
        <v>9363</v>
      </c>
      <c r="E189" s="625" t="s">
        <v>1528</v>
      </c>
      <c r="F189" s="693"/>
      <c r="G189" s="625" t="s">
        <v>1528</v>
      </c>
      <c r="H189" s="627"/>
      <c r="I189" s="627"/>
      <c r="J189" s="626">
        <v>374</v>
      </c>
      <c r="K189" s="626">
        <v>374</v>
      </c>
      <c r="L189" s="138">
        <v>374</v>
      </c>
      <c r="M189" s="627"/>
      <c r="N189" s="628"/>
      <c r="O189" s="627"/>
      <c r="P189" s="626">
        <v>374</v>
      </c>
      <c r="Q189" s="626">
        <v>374</v>
      </c>
      <c r="R189" s="626" t="s">
        <v>9361</v>
      </c>
      <c r="S189" s="626">
        <v>1</v>
      </c>
      <c r="T189" s="626" t="s">
        <v>316</v>
      </c>
      <c r="U189" s="627"/>
      <c r="V189" s="627"/>
      <c r="W189" s="627"/>
      <c r="X189" s="627"/>
      <c r="Y189" s="627"/>
      <c r="Z189" s="627"/>
      <c r="AA189" s="626"/>
      <c r="AB189" s="625"/>
      <c r="AC189" s="625"/>
      <c r="AD189" s="627"/>
      <c r="AE189" s="627"/>
      <c r="AF189" s="627"/>
      <c r="AG189" s="627"/>
      <c r="AH189" s="627"/>
      <c r="AI189" s="627"/>
      <c r="AJ189" s="627"/>
      <c r="AK189" s="627"/>
      <c r="AL189" s="627"/>
      <c r="AM189" s="627"/>
      <c r="AN189" s="627"/>
      <c r="AO189" s="627"/>
      <c r="AP189" s="627"/>
      <c r="AQ189" s="627"/>
      <c r="AR189" s="627"/>
      <c r="AS189" s="627"/>
      <c r="AT189" s="627"/>
      <c r="AU189" s="627"/>
      <c r="AV189" s="613">
        <v>2010</v>
      </c>
      <c r="AW189" s="613"/>
      <c r="AX189" s="613"/>
      <c r="AY189" s="613"/>
      <c r="AZ189" s="613"/>
      <c r="BA189" s="613"/>
      <c r="BB189" s="613"/>
      <c r="BC189" s="614">
        <v>30</v>
      </c>
      <c r="BD189" s="614"/>
    </row>
    <row r="190" spans="1:57" s="170" customFormat="1" ht="25.7" hidden="1" customHeight="1" x14ac:dyDescent="0.15">
      <c r="A190" s="621"/>
      <c r="B190" s="147"/>
      <c r="C190" s="625" t="s">
        <v>644</v>
      </c>
      <c r="D190" s="625" t="s">
        <v>9364</v>
      </c>
      <c r="E190" s="625" t="s">
        <v>1528</v>
      </c>
      <c r="F190" s="693"/>
      <c r="G190" s="625" t="s">
        <v>1528</v>
      </c>
      <c r="H190" s="627"/>
      <c r="I190" s="627"/>
      <c r="J190" s="626">
        <v>396</v>
      </c>
      <c r="K190" s="626">
        <v>396</v>
      </c>
      <c r="L190" s="138">
        <v>396</v>
      </c>
      <c r="M190" s="627"/>
      <c r="N190" s="628"/>
      <c r="O190" s="627"/>
      <c r="P190" s="626">
        <v>396</v>
      </c>
      <c r="Q190" s="626">
        <v>396</v>
      </c>
      <c r="R190" s="626" t="s">
        <v>9361</v>
      </c>
      <c r="S190" s="626">
        <v>1</v>
      </c>
      <c r="T190" s="626" t="s">
        <v>316</v>
      </c>
      <c r="U190" s="627"/>
      <c r="V190" s="627"/>
      <c r="W190" s="627"/>
      <c r="X190" s="627"/>
      <c r="Y190" s="627"/>
      <c r="Z190" s="627"/>
      <c r="AA190" s="626"/>
      <c r="AB190" s="625"/>
      <c r="AC190" s="625"/>
      <c r="AD190" s="627"/>
      <c r="AE190" s="627"/>
      <c r="AF190" s="627"/>
      <c r="AG190" s="627"/>
      <c r="AH190" s="627"/>
      <c r="AI190" s="627"/>
      <c r="AJ190" s="627"/>
      <c r="AK190" s="627"/>
      <c r="AL190" s="627"/>
      <c r="AM190" s="627"/>
      <c r="AN190" s="627"/>
      <c r="AO190" s="627"/>
      <c r="AP190" s="627"/>
      <c r="AQ190" s="627"/>
      <c r="AR190" s="627"/>
      <c r="AS190" s="627"/>
      <c r="AT190" s="627"/>
      <c r="AU190" s="627"/>
      <c r="AV190" s="613">
        <v>2009</v>
      </c>
      <c r="AW190" s="613"/>
      <c r="AX190" s="613"/>
      <c r="AY190" s="613"/>
      <c r="AZ190" s="613"/>
      <c r="BA190" s="613"/>
      <c r="BB190" s="613"/>
      <c r="BC190" s="614">
        <v>60</v>
      </c>
      <c r="BD190" s="614"/>
    </row>
    <row r="191" spans="1:57" s="170" customFormat="1" ht="25.7" hidden="1" customHeight="1" x14ac:dyDescent="0.15">
      <c r="A191" s="621"/>
      <c r="B191" s="147"/>
      <c r="C191" s="625" t="s">
        <v>644</v>
      </c>
      <c r="D191" s="625" t="s">
        <v>16963</v>
      </c>
      <c r="E191" s="625" t="s">
        <v>1528</v>
      </c>
      <c r="F191" s="693"/>
      <c r="G191" s="625" t="s">
        <v>1528</v>
      </c>
      <c r="H191" s="627"/>
      <c r="I191" s="627"/>
      <c r="J191" s="626">
        <v>396</v>
      </c>
      <c r="K191" s="626">
        <v>396</v>
      </c>
      <c r="L191" s="138">
        <v>396</v>
      </c>
      <c r="M191" s="627"/>
      <c r="N191" s="628"/>
      <c r="O191" s="627"/>
      <c r="P191" s="626">
        <v>396</v>
      </c>
      <c r="Q191" s="626">
        <v>396</v>
      </c>
      <c r="R191" s="626" t="s">
        <v>16964</v>
      </c>
      <c r="S191" s="626">
        <v>1</v>
      </c>
      <c r="T191" s="626" t="s">
        <v>316</v>
      </c>
      <c r="U191" s="627"/>
      <c r="V191" s="627"/>
      <c r="W191" s="627"/>
      <c r="X191" s="627"/>
      <c r="Y191" s="627"/>
      <c r="Z191" s="627"/>
      <c r="AA191" s="626"/>
      <c r="AB191" s="625"/>
      <c r="AC191" s="625"/>
      <c r="AD191" s="627"/>
      <c r="AE191" s="627"/>
      <c r="AF191" s="627"/>
      <c r="AG191" s="627"/>
      <c r="AH191" s="627"/>
      <c r="AI191" s="627"/>
      <c r="AJ191" s="627"/>
      <c r="AK191" s="627"/>
      <c r="AL191" s="627"/>
      <c r="AM191" s="627"/>
      <c r="AN191" s="627"/>
      <c r="AO191" s="627"/>
      <c r="AP191" s="627"/>
      <c r="AQ191" s="627"/>
      <c r="AR191" s="627"/>
      <c r="AS191" s="627"/>
      <c r="AT191" s="627"/>
      <c r="AU191" s="627"/>
      <c r="AV191" s="613">
        <v>2015</v>
      </c>
      <c r="AW191" s="613"/>
      <c r="AX191" s="613"/>
      <c r="AY191" s="613"/>
      <c r="AZ191" s="613"/>
      <c r="BA191" s="613"/>
      <c r="BB191" s="613"/>
      <c r="BC191" s="614"/>
      <c r="BD191" s="614"/>
    </row>
    <row r="192" spans="1:57" s="170" customFormat="1" ht="25.7" hidden="1" customHeight="1" x14ac:dyDescent="0.15">
      <c r="A192" s="621"/>
      <c r="B192" s="147"/>
      <c r="C192" s="625" t="s">
        <v>644</v>
      </c>
      <c r="D192" s="625" t="s">
        <v>16965</v>
      </c>
      <c r="E192" s="625" t="s">
        <v>1528</v>
      </c>
      <c r="F192" s="693"/>
      <c r="G192" s="625" t="s">
        <v>1528</v>
      </c>
      <c r="H192" s="627"/>
      <c r="I192" s="627"/>
      <c r="J192" s="626">
        <v>792</v>
      </c>
      <c r="K192" s="626">
        <v>792</v>
      </c>
      <c r="L192" s="138">
        <v>792</v>
      </c>
      <c r="M192" s="627"/>
      <c r="N192" s="628"/>
      <c r="O192" s="627"/>
      <c r="P192" s="626">
        <v>792</v>
      </c>
      <c r="Q192" s="626">
        <v>792</v>
      </c>
      <c r="R192" s="626" t="s">
        <v>16966</v>
      </c>
      <c r="S192" s="626">
        <v>2</v>
      </c>
      <c r="T192" s="626" t="s">
        <v>316</v>
      </c>
      <c r="U192" s="627"/>
      <c r="V192" s="627"/>
      <c r="W192" s="627"/>
      <c r="X192" s="627"/>
      <c r="Y192" s="627"/>
      <c r="Z192" s="627"/>
      <c r="AA192" s="626" t="s">
        <v>1530</v>
      </c>
      <c r="AB192" s="625"/>
      <c r="AC192" s="625"/>
      <c r="AD192" s="627"/>
      <c r="AE192" s="627"/>
      <c r="AF192" s="627"/>
      <c r="AG192" s="627"/>
      <c r="AH192" s="627"/>
      <c r="AI192" s="627"/>
      <c r="AJ192" s="627"/>
      <c r="AK192" s="627"/>
      <c r="AL192" s="627"/>
      <c r="AM192" s="627"/>
      <c r="AN192" s="627"/>
      <c r="AO192" s="627"/>
      <c r="AP192" s="627"/>
      <c r="AQ192" s="627"/>
      <c r="AR192" s="627"/>
      <c r="AS192" s="627"/>
      <c r="AT192" s="627"/>
      <c r="AU192" s="627"/>
      <c r="AV192" s="613">
        <v>2016</v>
      </c>
      <c r="AW192" s="613"/>
      <c r="AX192" s="613"/>
      <c r="AY192" s="613"/>
      <c r="AZ192" s="613"/>
      <c r="BA192" s="613"/>
      <c r="BB192" s="613"/>
      <c r="BC192" s="614"/>
      <c r="BD192" s="614"/>
    </row>
    <row r="193" spans="1:57" s="170" customFormat="1" ht="25.7" hidden="1" customHeight="1" x14ac:dyDescent="0.15">
      <c r="A193" s="621"/>
      <c r="B193" s="147"/>
      <c r="C193" s="625" t="s">
        <v>644</v>
      </c>
      <c r="D193" s="625" t="s">
        <v>16967</v>
      </c>
      <c r="E193" s="625" t="s">
        <v>1528</v>
      </c>
      <c r="F193" s="693"/>
      <c r="G193" s="625" t="s">
        <v>1528</v>
      </c>
      <c r="H193" s="627"/>
      <c r="I193" s="627"/>
      <c r="J193" s="626">
        <v>1240</v>
      </c>
      <c r="K193" s="626">
        <v>567.05999999999995</v>
      </c>
      <c r="L193" s="138">
        <v>1571.81</v>
      </c>
      <c r="M193" s="627"/>
      <c r="N193" s="628"/>
      <c r="O193" s="627"/>
      <c r="P193" s="626">
        <v>424</v>
      </c>
      <c r="Q193" s="626">
        <v>424</v>
      </c>
      <c r="R193" s="626" t="s">
        <v>16964</v>
      </c>
      <c r="S193" s="626">
        <v>1</v>
      </c>
      <c r="T193" s="626" t="s">
        <v>316</v>
      </c>
      <c r="U193" s="627"/>
      <c r="V193" s="627"/>
      <c r="W193" s="627"/>
      <c r="X193" s="627"/>
      <c r="Y193" s="627"/>
      <c r="Z193" s="627"/>
      <c r="AA193" s="626" t="s">
        <v>16968</v>
      </c>
      <c r="AB193" s="625"/>
      <c r="AC193" s="625"/>
      <c r="AD193" s="627"/>
      <c r="AE193" s="627"/>
      <c r="AF193" s="627"/>
      <c r="AG193" s="627"/>
      <c r="AH193" s="627"/>
      <c r="AI193" s="627"/>
      <c r="AJ193" s="627"/>
      <c r="AK193" s="627"/>
      <c r="AL193" s="627"/>
      <c r="AM193" s="627"/>
      <c r="AN193" s="627"/>
      <c r="AO193" s="627"/>
      <c r="AP193" s="627"/>
      <c r="AQ193" s="627"/>
      <c r="AR193" s="627"/>
      <c r="AS193" s="627"/>
      <c r="AT193" s="627"/>
      <c r="AU193" s="627"/>
      <c r="AV193" s="613">
        <v>2021</v>
      </c>
      <c r="AW193" s="613"/>
      <c r="AX193" s="613"/>
      <c r="AY193" s="613"/>
      <c r="AZ193" s="613"/>
      <c r="BA193" s="613"/>
      <c r="BB193" s="613"/>
      <c r="BC193" s="614"/>
      <c r="BD193" s="614" t="s">
        <v>16969</v>
      </c>
    </row>
    <row r="194" spans="1:57" s="170" customFormat="1" ht="25.7" hidden="1" customHeight="1" x14ac:dyDescent="0.15">
      <c r="A194" s="621"/>
      <c r="B194" s="147"/>
      <c r="C194" s="613" t="s">
        <v>1506</v>
      </c>
      <c r="D194" s="613" t="s">
        <v>1531</v>
      </c>
      <c r="E194" s="613" t="s">
        <v>1506</v>
      </c>
      <c r="F194" s="613"/>
      <c r="G194" s="613" t="s">
        <v>1506</v>
      </c>
      <c r="H194" s="613"/>
      <c r="I194" s="613"/>
      <c r="J194" s="614">
        <v>723.9</v>
      </c>
      <c r="K194" s="614">
        <v>360.22</v>
      </c>
      <c r="L194" s="138">
        <v>360</v>
      </c>
      <c r="M194" s="613"/>
      <c r="N194" s="613"/>
      <c r="O194" s="613"/>
      <c r="P194" s="614">
        <v>360</v>
      </c>
      <c r="Q194" s="614">
        <v>360</v>
      </c>
      <c r="R194" s="614" t="s">
        <v>1532</v>
      </c>
      <c r="S194" s="614">
        <v>1</v>
      </c>
      <c r="T194" s="614" t="s">
        <v>316</v>
      </c>
      <c r="U194" s="613"/>
      <c r="V194" s="613"/>
      <c r="W194" s="613"/>
      <c r="X194" s="613"/>
      <c r="Y194" s="613"/>
      <c r="Z194" s="613"/>
      <c r="AA194" s="614" t="s">
        <v>417</v>
      </c>
      <c r="AB194" s="613"/>
      <c r="AC194" s="613"/>
      <c r="AD194" s="613"/>
      <c r="AE194" s="613"/>
      <c r="AF194" s="613"/>
      <c r="AG194" s="613"/>
      <c r="AH194" s="613"/>
      <c r="AI194" s="613"/>
      <c r="AJ194" s="613"/>
      <c r="AK194" s="613"/>
      <c r="AL194" s="613"/>
      <c r="AM194" s="613"/>
      <c r="AN194" s="613"/>
      <c r="AO194" s="613"/>
      <c r="AP194" s="613"/>
      <c r="AQ194" s="613"/>
      <c r="AR194" s="613"/>
      <c r="AS194" s="613"/>
      <c r="AT194" s="613"/>
      <c r="AU194" s="613"/>
      <c r="AV194" s="613">
        <v>2000</v>
      </c>
      <c r="AW194" s="613"/>
      <c r="AX194" s="613"/>
      <c r="AY194" s="613"/>
      <c r="AZ194" s="613"/>
      <c r="BA194" s="613"/>
      <c r="BB194" s="613"/>
      <c r="BC194" s="614">
        <v>140</v>
      </c>
      <c r="BD194" s="614"/>
    </row>
    <row r="195" spans="1:57" s="170" customFormat="1" ht="25.7" hidden="1" customHeight="1" x14ac:dyDescent="0.15">
      <c r="A195" s="621"/>
      <c r="B195" s="147"/>
      <c r="C195" s="625" t="s">
        <v>1506</v>
      </c>
      <c r="D195" s="625" t="s">
        <v>1527</v>
      </c>
      <c r="E195" s="625" t="s">
        <v>672</v>
      </c>
      <c r="F195" s="693"/>
      <c r="G195" s="625" t="s">
        <v>325</v>
      </c>
      <c r="H195" s="627"/>
      <c r="I195" s="627"/>
      <c r="J195" s="626">
        <v>36532</v>
      </c>
      <c r="K195" s="626">
        <v>3616</v>
      </c>
      <c r="L195" s="138">
        <v>3616</v>
      </c>
      <c r="M195" s="627"/>
      <c r="N195" s="628"/>
      <c r="O195" s="627"/>
      <c r="P195" s="626">
        <v>2070</v>
      </c>
      <c r="Q195" s="626">
        <v>2070</v>
      </c>
      <c r="R195" s="626" t="s">
        <v>1533</v>
      </c>
      <c r="S195" s="626">
        <v>5</v>
      </c>
      <c r="T195" s="626" t="s">
        <v>316</v>
      </c>
      <c r="U195" s="627"/>
      <c r="V195" s="627"/>
      <c r="W195" s="627"/>
      <c r="X195" s="627"/>
      <c r="Y195" s="627"/>
      <c r="Z195" s="627"/>
      <c r="AA195" s="626" t="s">
        <v>1523</v>
      </c>
      <c r="AB195" s="625"/>
      <c r="AC195" s="625"/>
      <c r="AD195" s="627"/>
      <c r="AE195" s="627"/>
      <c r="AF195" s="627"/>
      <c r="AG195" s="627"/>
      <c r="AH195" s="627"/>
      <c r="AI195" s="627"/>
      <c r="AJ195" s="627"/>
      <c r="AK195" s="627"/>
      <c r="AL195" s="627"/>
      <c r="AM195" s="627"/>
      <c r="AN195" s="627"/>
      <c r="AO195" s="627"/>
      <c r="AP195" s="627"/>
      <c r="AQ195" s="627"/>
      <c r="AR195" s="627"/>
      <c r="AS195" s="627"/>
      <c r="AT195" s="627"/>
      <c r="AU195" s="627"/>
      <c r="AV195" s="613">
        <v>2006</v>
      </c>
      <c r="AW195" s="613"/>
      <c r="AX195" s="613"/>
      <c r="AY195" s="613"/>
      <c r="AZ195" s="613"/>
      <c r="BA195" s="613"/>
      <c r="BB195" s="613"/>
      <c r="BC195" s="614">
        <v>1669</v>
      </c>
      <c r="BD195" s="614"/>
    </row>
    <row r="196" spans="1:57" s="170" customFormat="1" ht="25.7" hidden="1" customHeight="1" x14ac:dyDescent="0.15">
      <c r="A196" s="621"/>
      <c r="B196" s="147"/>
      <c r="C196" s="613" t="s">
        <v>1506</v>
      </c>
      <c r="D196" s="613" t="s">
        <v>9365</v>
      </c>
      <c r="E196" s="613" t="s">
        <v>672</v>
      </c>
      <c r="F196" s="613"/>
      <c r="G196" s="613" t="s">
        <v>672</v>
      </c>
      <c r="H196" s="613"/>
      <c r="I196" s="613"/>
      <c r="J196" s="614">
        <v>12987.6</v>
      </c>
      <c r="K196" s="614">
        <v>396</v>
      </c>
      <c r="L196" s="138">
        <v>396</v>
      </c>
      <c r="M196" s="613"/>
      <c r="N196" s="613"/>
      <c r="O196" s="613"/>
      <c r="P196" s="614">
        <v>396</v>
      </c>
      <c r="Q196" s="614">
        <v>396</v>
      </c>
      <c r="R196" s="614" t="s">
        <v>9366</v>
      </c>
      <c r="S196" s="614">
        <v>1</v>
      </c>
      <c r="T196" s="614" t="s">
        <v>316</v>
      </c>
      <c r="U196" s="613"/>
      <c r="V196" s="613"/>
      <c r="W196" s="613"/>
      <c r="X196" s="613"/>
      <c r="Y196" s="613"/>
      <c r="Z196" s="613"/>
      <c r="AA196" s="614" t="s">
        <v>1523</v>
      </c>
      <c r="AB196" s="613"/>
      <c r="AC196" s="613"/>
      <c r="AD196" s="613"/>
      <c r="AE196" s="613"/>
      <c r="AF196" s="613"/>
      <c r="AG196" s="613"/>
      <c r="AH196" s="613"/>
      <c r="AI196" s="613"/>
      <c r="AJ196" s="613"/>
      <c r="AK196" s="613"/>
      <c r="AL196" s="613"/>
      <c r="AM196" s="613"/>
      <c r="AN196" s="613"/>
      <c r="AO196" s="613"/>
      <c r="AP196" s="613"/>
      <c r="AQ196" s="613"/>
      <c r="AR196" s="613"/>
      <c r="AS196" s="613"/>
      <c r="AT196" s="613"/>
      <c r="AU196" s="613"/>
      <c r="AV196" s="613">
        <v>2012</v>
      </c>
      <c r="AW196" s="613"/>
      <c r="AX196" s="613"/>
      <c r="AY196" s="613"/>
      <c r="AZ196" s="613"/>
      <c r="BA196" s="613"/>
      <c r="BB196" s="613"/>
      <c r="BC196" s="614">
        <v>291</v>
      </c>
      <c r="BD196" s="614"/>
    </row>
    <row r="197" spans="1:57" s="170" customFormat="1" ht="25.7" hidden="1" customHeight="1" x14ac:dyDescent="0.15">
      <c r="A197" s="621"/>
      <c r="B197" s="147"/>
      <c r="C197" s="613" t="s">
        <v>1506</v>
      </c>
      <c r="D197" s="613" t="s">
        <v>9367</v>
      </c>
      <c r="E197" s="613" t="s">
        <v>1506</v>
      </c>
      <c r="F197" s="613"/>
      <c r="G197" s="613" t="s">
        <v>1506</v>
      </c>
      <c r="H197" s="613"/>
      <c r="I197" s="613"/>
      <c r="J197" s="614">
        <v>4375</v>
      </c>
      <c r="K197" s="614">
        <v>1300</v>
      </c>
      <c r="L197" s="138">
        <v>392</v>
      </c>
      <c r="M197" s="613"/>
      <c r="N197" s="613"/>
      <c r="O197" s="613"/>
      <c r="P197" s="614">
        <v>392</v>
      </c>
      <c r="Q197" s="614">
        <v>392</v>
      </c>
      <c r="R197" s="614" t="s">
        <v>9368</v>
      </c>
      <c r="S197" s="614">
        <v>1</v>
      </c>
      <c r="T197" s="614" t="s">
        <v>316</v>
      </c>
      <c r="U197" s="613"/>
      <c r="V197" s="613"/>
      <c r="W197" s="613"/>
      <c r="X197" s="613"/>
      <c r="Y197" s="613"/>
      <c r="Z197" s="613"/>
      <c r="AA197" s="614"/>
      <c r="AB197" s="613"/>
      <c r="AC197" s="613"/>
      <c r="AD197" s="613"/>
      <c r="AE197" s="613"/>
      <c r="AF197" s="613"/>
      <c r="AG197" s="613"/>
      <c r="AH197" s="613"/>
      <c r="AI197" s="613"/>
      <c r="AJ197" s="613"/>
      <c r="AK197" s="613"/>
      <c r="AL197" s="613"/>
      <c r="AM197" s="613"/>
      <c r="AN197" s="613"/>
      <c r="AO197" s="613"/>
      <c r="AP197" s="613"/>
      <c r="AQ197" s="613"/>
      <c r="AR197" s="613"/>
      <c r="AS197" s="613"/>
      <c r="AT197" s="613"/>
      <c r="AU197" s="613"/>
      <c r="AV197" s="613">
        <v>2001</v>
      </c>
      <c r="AW197" s="613"/>
      <c r="AX197" s="613"/>
      <c r="AY197" s="613"/>
      <c r="AZ197" s="613"/>
      <c r="BA197" s="613"/>
      <c r="BB197" s="613"/>
      <c r="BC197" s="614">
        <v>45</v>
      </c>
      <c r="BD197" s="614"/>
    </row>
    <row r="198" spans="1:57" s="170" customFormat="1" ht="25.7" hidden="1" customHeight="1" x14ac:dyDescent="0.15">
      <c r="A198" s="621" t="s">
        <v>343</v>
      </c>
      <c r="B198" s="147"/>
      <c r="C198" s="613" t="s">
        <v>1087</v>
      </c>
      <c r="D198" s="613" t="s">
        <v>9369</v>
      </c>
      <c r="E198" s="613" t="s">
        <v>1534</v>
      </c>
      <c r="F198" s="613"/>
      <c r="G198" s="613" t="s">
        <v>1087</v>
      </c>
      <c r="H198" s="613"/>
      <c r="I198" s="613"/>
      <c r="J198" s="614">
        <v>64011</v>
      </c>
      <c r="K198" s="614">
        <v>414</v>
      </c>
      <c r="L198" s="138">
        <v>414</v>
      </c>
      <c r="M198" s="613"/>
      <c r="N198" s="613"/>
      <c r="O198" s="613"/>
      <c r="P198" s="614">
        <v>414</v>
      </c>
      <c r="Q198" s="614">
        <v>414</v>
      </c>
      <c r="R198" s="614" t="s">
        <v>9370</v>
      </c>
      <c r="S198" s="614">
        <v>1</v>
      </c>
      <c r="T198" s="614" t="s">
        <v>316</v>
      </c>
      <c r="U198" s="613"/>
      <c r="V198" s="613"/>
      <c r="W198" s="613"/>
      <c r="X198" s="613"/>
      <c r="Y198" s="613"/>
      <c r="Z198" s="613"/>
      <c r="AA198" s="614" t="s">
        <v>1530</v>
      </c>
      <c r="AB198" s="613"/>
      <c r="AC198" s="613"/>
      <c r="AD198" s="613"/>
      <c r="AE198" s="613"/>
      <c r="AF198" s="613"/>
      <c r="AG198" s="613"/>
      <c r="AH198" s="613"/>
      <c r="AI198" s="613"/>
      <c r="AJ198" s="613"/>
      <c r="AK198" s="613"/>
      <c r="AL198" s="613"/>
      <c r="AM198" s="613"/>
      <c r="AN198" s="613"/>
      <c r="AO198" s="613"/>
      <c r="AP198" s="613"/>
      <c r="AQ198" s="613"/>
      <c r="AR198" s="613"/>
      <c r="AS198" s="613"/>
      <c r="AT198" s="613"/>
      <c r="AU198" s="613"/>
      <c r="AV198" s="613">
        <v>2014</v>
      </c>
      <c r="AW198" s="613"/>
      <c r="AX198" s="613"/>
      <c r="AY198" s="613"/>
      <c r="AZ198" s="613"/>
      <c r="BA198" s="613"/>
      <c r="BB198" s="613"/>
      <c r="BC198" s="614">
        <v>150</v>
      </c>
      <c r="BD198" s="614"/>
    </row>
    <row r="199" spans="1:57" s="170" customFormat="1" ht="25.7" hidden="1" customHeight="1" x14ac:dyDescent="0.15">
      <c r="A199" s="621"/>
      <c r="B199" s="147"/>
      <c r="C199" s="625" t="s">
        <v>1087</v>
      </c>
      <c r="D199" s="625" t="s">
        <v>1527</v>
      </c>
      <c r="E199" s="625" t="s">
        <v>1534</v>
      </c>
      <c r="F199" s="693"/>
      <c r="G199" s="625" t="s">
        <v>1087</v>
      </c>
      <c r="H199" s="627"/>
      <c r="I199" s="627"/>
      <c r="J199" s="626">
        <v>172961</v>
      </c>
      <c r="K199" s="626">
        <v>769.7</v>
      </c>
      <c r="L199" s="138">
        <v>769.7</v>
      </c>
      <c r="M199" s="627"/>
      <c r="N199" s="628"/>
      <c r="O199" s="627"/>
      <c r="P199" s="626">
        <v>414</v>
      </c>
      <c r="Q199" s="626">
        <v>414</v>
      </c>
      <c r="R199" s="626" t="s">
        <v>1535</v>
      </c>
      <c r="S199" s="626">
        <v>1</v>
      </c>
      <c r="T199" s="626" t="s">
        <v>316</v>
      </c>
      <c r="U199" s="627"/>
      <c r="V199" s="627"/>
      <c r="W199" s="627"/>
      <c r="X199" s="627"/>
      <c r="Y199" s="627"/>
      <c r="Z199" s="627"/>
      <c r="AA199" s="626" t="s">
        <v>1530</v>
      </c>
      <c r="AB199" s="625"/>
      <c r="AC199" s="625"/>
      <c r="AD199" s="627"/>
      <c r="AE199" s="627"/>
      <c r="AF199" s="627"/>
      <c r="AG199" s="627"/>
      <c r="AH199" s="627"/>
      <c r="AI199" s="627"/>
      <c r="AJ199" s="627"/>
      <c r="AK199" s="627"/>
      <c r="AL199" s="627"/>
      <c r="AM199" s="627"/>
      <c r="AN199" s="627"/>
      <c r="AO199" s="627"/>
      <c r="AP199" s="627"/>
      <c r="AQ199" s="627"/>
      <c r="AR199" s="627"/>
      <c r="AS199" s="627"/>
      <c r="AT199" s="627"/>
      <c r="AU199" s="627"/>
      <c r="AV199" s="613">
        <v>2010</v>
      </c>
      <c r="AW199" s="613"/>
      <c r="AX199" s="613"/>
      <c r="AY199" s="613"/>
      <c r="AZ199" s="613"/>
      <c r="BA199" s="613"/>
      <c r="BB199" s="613"/>
      <c r="BC199" s="614">
        <v>545</v>
      </c>
      <c r="BD199" s="614"/>
    </row>
    <row r="200" spans="1:57" s="560" customFormat="1" ht="25.7" hidden="1" customHeight="1" x14ac:dyDescent="0.15">
      <c r="A200" s="934"/>
      <c r="B200" s="669" t="s">
        <v>136</v>
      </c>
      <c r="C200" s="650" t="s">
        <v>55</v>
      </c>
      <c r="D200" s="676">
        <f>COUNTA(D201:D226)</f>
        <v>26</v>
      </c>
      <c r="E200" s="666"/>
      <c r="F200" s="1026"/>
      <c r="G200" s="666"/>
      <c r="H200" s="666"/>
      <c r="I200" s="666"/>
      <c r="J200" s="665">
        <f>SUM(J201:J226)</f>
        <v>165771</v>
      </c>
      <c r="K200" s="665">
        <f t="shared" ref="K200:S200" si="4">SUM(K201:K226)</f>
        <v>2542.2800000000002</v>
      </c>
      <c r="L200" s="248">
        <f>SUM(L201:L226)</f>
        <v>4942.2800000000007</v>
      </c>
      <c r="M200" s="665">
        <f t="shared" si="4"/>
        <v>0</v>
      </c>
      <c r="N200" s="665">
        <f t="shared" si="4"/>
        <v>0</v>
      </c>
      <c r="O200" s="665">
        <f t="shared" si="4"/>
        <v>0</v>
      </c>
      <c r="P200" s="665"/>
      <c r="Q200" s="665"/>
      <c r="R200" s="665"/>
      <c r="S200" s="665">
        <f t="shared" si="4"/>
        <v>45</v>
      </c>
      <c r="T200" s="665"/>
      <c r="U200" s="666"/>
      <c r="V200" s="666"/>
      <c r="W200" s="666"/>
      <c r="X200" s="666"/>
      <c r="Y200" s="666"/>
      <c r="Z200" s="666"/>
      <c r="AA200" s="665"/>
      <c r="AB200" s="650"/>
      <c r="AC200" s="650"/>
      <c r="AD200" s="666"/>
      <c r="AE200" s="666"/>
      <c r="AF200" s="666"/>
      <c r="AG200" s="666"/>
      <c r="AH200" s="666"/>
      <c r="AI200" s="666"/>
      <c r="AJ200" s="666"/>
      <c r="AK200" s="666"/>
      <c r="AL200" s="666"/>
      <c r="AM200" s="666"/>
      <c r="AN200" s="666"/>
      <c r="AO200" s="666"/>
      <c r="AP200" s="666"/>
      <c r="AQ200" s="666"/>
      <c r="AR200" s="666"/>
      <c r="AS200" s="666"/>
      <c r="AT200" s="666"/>
      <c r="AU200" s="666"/>
      <c r="AV200" s="813"/>
      <c r="AW200" s="813"/>
      <c r="AX200" s="813"/>
      <c r="AY200" s="813"/>
      <c r="AZ200" s="813"/>
      <c r="BA200" s="813"/>
      <c r="BB200" s="813"/>
      <c r="BC200" s="814"/>
      <c r="BD200" s="814"/>
      <c r="BE200" s="1160"/>
    </row>
    <row r="201" spans="1:57" ht="25.7" hidden="1" customHeight="1" x14ac:dyDescent="0.15">
      <c r="A201" s="621"/>
      <c r="B201" s="147"/>
      <c r="C201" s="613" t="s">
        <v>670</v>
      </c>
      <c r="D201" s="613" t="s">
        <v>14697</v>
      </c>
      <c r="E201" s="613" t="s">
        <v>670</v>
      </c>
      <c r="F201" s="613"/>
      <c r="G201" s="613" t="s">
        <v>15567</v>
      </c>
      <c r="H201" s="613"/>
      <c r="I201" s="613"/>
      <c r="J201" s="614">
        <v>900</v>
      </c>
      <c r="K201" s="614"/>
      <c r="L201" s="138"/>
      <c r="M201" s="613"/>
      <c r="N201" s="613"/>
      <c r="O201" s="613"/>
      <c r="P201" s="614">
        <v>852</v>
      </c>
      <c r="Q201" s="614">
        <v>852</v>
      </c>
      <c r="R201" s="614" t="s">
        <v>5463</v>
      </c>
      <c r="S201" s="614">
        <v>2</v>
      </c>
      <c r="T201" s="614" t="s">
        <v>316</v>
      </c>
      <c r="U201" s="613"/>
      <c r="V201" s="613"/>
      <c r="W201" s="613"/>
      <c r="X201" s="613"/>
      <c r="Y201" s="613"/>
      <c r="Z201" s="613"/>
      <c r="AA201" s="614"/>
      <c r="AB201" s="613"/>
      <c r="AC201" s="613"/>
      <c r="AD201" s="613"/>
      <c r="AE201" s="613"/>
      <c r="AF201" s="613"/>
      <c r="AG201" s="613"/>
      <c r="AH201" s="613"/>
      <c r="AI201" s="613"/>
      <c r="AJ201" s="613"/>
      <c r="AK201" s="613"/>
      <c r="AL201" s="613"/>
      <c r="AM201" s="613"/>
      <c r="AN201" s="613"/>
      <c r="AO201" s="613"/>
      <c r="AP201" s="613"/>
      <c r="AQ201" s="613"/>
      <c r="AR201" s="613"/>
      <c r="AS201" s="613"/>
      <c r="AT201" s="613"/>
      <c r="AU201" s="613"/>
      <c r="AV201" s="613">
        <v>2003</v>
      </c>
      <c r="AW201" s="613"/>
      <c r="AX201" s="613"/>
      <c r="AY201" s="613"/>
      <c r="AZ201" s="613"/>
      <c r="BA201" s="613"/>
      <c r="BB201" s="613"/>
      <c r="BC201" s="614">
        <v>25</v>
      </c>
      <c r="BD201" s="614"/>
      <c r="BE201" s="170"/>
    </row>
    <row r="202" spans="1:57" ht="25.7" hidden="1" customHeight="1" x14ac:dyDescent="0.15">
      <c r="A202" s="621"/>
      <c r="B202" s="147"/>
      <c r="C202" s="613" t="s">
        <v>2223</v>
      </c>
      <c r="D202" s="613" t="s">
        <v>17004</v>
      </c>
      <c r="E202" s="613" t="s">
        <v>2223</v>
      </c>
      <c r="F202" s="613"/>
      <c r="G202" s="613" t="s">
        <v>2223</v>
      </c>
      <c r="H202" s="613"/>
      <c r="I202" s="613"/>
      <c r="J202" s="614">
        <v>972</v>
      </c>
      <c r="K202" s="614"/>
      <c r="L202" s="138"/>
      <c r="M202" s="613"/>
      <c r="N202" s="613"/>
      <c r="O202" s="613"/>
      <c r="P202" s="614"/>
      <c r="Q202" s="614"/>
      <c r="R202" s="614"/>
      <c r="S202" s="614">
        <v>2</v>
      </c>
      <c r="T202" s="614" t="s">
        <v>316</v>
      </c>
      <c r="U202" s="613"/>
      <c r="V202" s="613"/>
      <c r="W202" s="613"/>
      <c r="X202" s="613"/>
      <c r="Y202" s="613"/>
      <c r="Z202" s="613"/>
      <c r="AA202" s="614"/>
      <c r="AB202" s="613"/>
      <c r="AC202" s="613"/>
      <c r="AD202" s="613"/>
      <c r="AE202" s="613"/>
      <c r="AF202" s="613"/>
      <c r="AG202" s="613"/>
      <c r="AH202" s="613"/>
      <c r="AI202" s="613"/>
      <c r="AJ202" s="613"/>
      <c r="AK202" s="613"/>
      <c r="AL202" s="613"/>
      <c r="AM202" s="613"/>
      <c r="AN202" s="613"/>
      <c r="AO202" s="613"/>
      <c r="AP202" s="613"/>
      <c r="AQ202" s="613"/>
      <c r="AR202" s="613"/>
      <c r="AS202" s="613"/>
      <c r="AT202" s="613"/>
      <c r="AU202" s="613"/>
      <c r="AV202" s="613">
        <v>2007</v>
      </c>
      <c r="AW202" s="613"/>
      <c r="AX202" s="613"/>
      <c r="AY202" s="613"/>
      <c r="AZ202" s="613"/>
      <c r="BA202" s="613"/>
      <c r="BB202" s="613"/>
      <c r="BC202" s="614"/>
      <c r="BD202" s="614"/>
      <c r="BE202" s="170"/>
    </row>
    <row r="203" spans="1:57" ht="25.7" hidden="1" customHeight="1" x14ac:dyDescent="0.15">
      <c r="A203" s="621"/>
      <c r="B203" s="147"/>
      <c r="C203" s="613" t="s">
        <v>2223</v>
      </c>
      <c r="D203" s="613" t="s">
        <v>17005</v>
      </c>
      <c r="E203" s="613" t="s">
        <v>2223</v>
      </c>
      <c r="F203" s="613"/>
      <c r="G203" s="613" t="s">
        <v>2223</v>
      </c>
      <c r="H203" s="613"/>
      <c r="I203" s="613"/>
      <c r="J203" s="614">
        <v>606</v>
      </c>
      <c r="K203" s="614"/>
      <c r="L203" s="138"/>
      <c r="M203" s="613"/>
      <c r="N203" s="613"/>
      <c r="O203" s="613"/>
      <c r="P203" s="614"/>
      <c r="Q203" s="614"/>
      <c r="R203" s="614"/>
      <c r="S203" s="614">
        <v>1</v>
      </c>
      <c r="T203" s="614" t="s">
        <v>316</v>
      </c>
      <c r="U203" s="613"/>
      <c r="V203" s="613"/>
      <c r="W203" s="613"/>
      <c r="X203" s="613"/>
      <c r="Y203" s="613"/>
      <c r="Z203" s="613"/>
      <c r="AA203" s="614"/>
      <c r="AB203" s="613"/>
      <c r="AC203" s="613"/>
      <c r="AD203" s="613"/>
      <c r="AE203" s="613"/>
      <c r="AF203" s="613"/>
      <c r="AG203" s="613"/>
      <c r="AH203" s="613"/>
      <c r="AI203" s="613"/>
      <c r="AJ203" s="613"/>
      <c r="AK203" s="613"/>
      <c r="AL203" s="613"/>
      <c r="AM203" s="613"/>
      <c r="AN203" s="613"/>
      <c r="AO203" s="613"/>
      <c r="AP203" s="613"/>
      <c r="AQ203" s="613"/>
      <c r="AR203" s="613"/>
      <c r="AS203" s="613"/>
      <c r="AT203" s="613"/>
      <c r="AU203" s="613"/>
      <c r="AV203" s="613">
        <v>1998</v>
      </c>
      <c r="AW203" s="613"/>
      <c r="AX203" s="613"/>
      <c r="AY203" s="613"/>
      <c r="AZ203" s="613"/>
      <c r="BA203" s="613"/>
      <c r="BB203" s="613"/>
      <c r="BC203" s="614"/>
      <c r="BD203" s="614"/>
      <c r="BE203" s="170"/>
    </row>
    <row r="204" spans="1:57" ht="25.7" hidden="1" customHeight="1" x14ac:dyDescent="0.15">
      <c r="A204" s="621"/>
      <c r="B204" s="147"/>
      <c r="C204" s="613" t="s">
        <v>680</v>
      </c>
      <c r="D204" s="613" t="s">
        <v>13993</v>
      </c>
      <c r="E204" s="613" t="s">
        <v>680</v>
      </c>
      <c r="F204" s="613"/>
      <c r="G204" s="613" t="s">
        <v>680</v>
      </c>
      <c r="H204" s="613"/>
      <c r="I204" s="613"/>
      <c r="J204" s="614">
        <v>1400</v>
      </c>
      <c r="K204" s="614"/>
      <c r="L204" s="138"/>
      <c r="M204" s="613"/>
      <c r="N204" s="613"/>
      <c r="O204" s="613"/>
      <c r="P204" s="614">
        <v>600</v>
      </c>
      <c r="Q204" s="614">
        <v>600</v>
      </c>
      <c r="R204" s="614" t="s">
        <v>7999</v>
      </c>
      <c r="S204" s="614">
        <v>2</v>
      </c>
      <c r="T204" s="614" t="s">
        <v>316</v>
      </c>
      <c r="U204" s="613"/>
      <c r="V204" s="613"/>
      <c r="W204" s="613"/>
      <c r="X204" s="613"/>
      <c r="Y204" s="613"/>
      <c r="Z204" s="613"/>
      <c r="AA204" s="614"/>
      <c r="AB204" s="613"/>
      <c r="AC204" s="613"/>
      <c r="AD204" s="613"/>
      <c r="AE204" s="613"/>
      <c r="AF204" s="613"/>
      <c r="AG204" s="613"/>
      <c r="AH204" s="613"/>
      <c r="AI204" s="613"/>
      <c r="AJ204" s="613"/>
      <c r="AK204" s="613"/>
      <c r="AL204" s="613"/>
      <c r="AM204" s="613"/>
      <c r="AN204" s="613"/>
      <c r="AO204" s="613"/>
      <c r="AP204" s="613"/>
      <c r="AQ204" s="613"/>
      <c r="AR204" s="613"/>
      <c r="AS204" s="613"/>
      <c r="AT204" s="613"/>
      <c r="AU204" s="613"/>
      <c r="AV204" s="613">
        <v>2011</v>
      </c>
      <c r="AW204" s="613"/>
      <c r="AX204" s="613"/>
      <c r="AY204" s="613"/>
      <c r="AZ204" s="613"/>
      <c r="BA204" s="613"/>
      <c r="BB204" s="613"/>
      <c r="BC204" s="614">
        <v>150</v>
      </c>
      <c r="BD204" s="614"/>
      <c r="BE204" s="170"/>
    </row>
    <row r="205" spans="1:57" ht="25.7" hidden="1" customHeight="1" x14ac:dyDescent="0.15">
      <c r="A205" s="621"/>
      <c r="B205" s="147"/>
      <c r="C205" s="613" t="s">
        <v>680</v>
      </c>
      <c r="D205" s="613" t="s">
        <v>15568</v>
      </c>
      <c r="E205" s="613" t="s">
        <v>680</v>
      </c>
      <c r="F205" s="613"/>
      <c r="G205" s="613" t="s">
        <v>680</v>
      </c>
      <c r="H205" s="613"/>
      <c r="I205" s="613"/>
      <c r="J205" s="614">
        <v>500</v>
      </c>
      <c r="K205" s="614"/>
      <c r="L205" s="138"/>
      <c r="M205" s="613"/>
      <c r="N205" s="613"/>
      <c r="O205" s="613"/>
      <c r="P205" s="614">
        <v>500</v>
      </c>
      <c r="Q205" s="614">
        <v>500</v>
      </c>
      <c r="R205" s="614" t="s">
        <v>15569</v>
      </c>
      <c r="S205" s="614">
        <v>1</v>
      </c>
      <c r="T205" s="614" t="s">
        <v>316</v>
      </c>
      <c r="U205" s="613"/>
      <c r="V205" s="613"/>
      <c r="W205" s="613"/>
      <c r="X205" s="613"/>
      <c r="Y205" s="613"/>
      <c r="Z205" s="613"/>
      <c r="AA205" s="614"/>
      <c r="AB205" s="613"/>
      <c r="AC205" s="613"/>
      <c r="AD205" s="613"/>
      <c r="AE205" s="613"/>
      <c r="AF205" s="613"/>
      <c r="AG205" s="613"/>
      <c r="AH205" s="613"/>
      <c r="AI205" s="613"/>
      <c r="AJ205" s="613"/>
      <c r="AK205" s="613"/>
      <c r="AL205" s="613"/>
      <c r="AM205" s="613"/>
      <c r="AN205" s="613"/>
      <c r="AO205" s="613"/>
      <c r="AP205" s="613"/>
      <c r="AQ205" s="613"/>
      <c r="AR205" s="613"/>
      <c r="AS205" s="613"/>
      <c r="AT205" s="613"/>
      <c r="AU205" s="613"/>
      <c r="AV205" s="613">
        <v>2020</v>
      </c>
      <c r="AW205" s="613"/>
      <c r="AX205" s="613"/>
      <c r="AY205" s="613"/>
      <c r="AZ205" s="613"/>
      <c r="BA205" s="613"/>
      <c r="BB205" s="613"/>
      <c r="BC205" s="614"/>
      <c r="BD205" s="614"/>
      <c r="BE205" s="170"/>
    </row>
    <row r="206" spans="1:57" ht="25.7" hidden="1" customHeight="1" x14ac:dyDescent="0.15">
      <c r="A206" s="621"/>
      <c r="B206" s="147"/>
      <c r="C206" s="613" t="s">
        <v>12121</v>
      </c>
      <c r="D206" s="613" t="s">
        <v>12199</v>
      </c>
      <c r="E206" s="613" t="s">
        <v>12121</v>
      </c>
      <c r="F206" s="613"/>
      <c r="G206" s="613" t="s">
        <v>12121</v>
      </c>
      <c r="H206" s="613"/>
      <c r="I206" s="613"/>
      <c r="J206" s="614">
        <v>4637</v>
      </c>
      <c r="K206" s="614">
        <v>924.77</v>
      </c>
      <c r="L206" s="138">
        <v>924.77</v>
      </c>
      <c r="M206" s="613"/>
      <c r="N206" s="613"/>
      <c r="O206" s="613"/>
      <c r="P206" s="614">
        <v>374</v>
      </c>
      <c r="Q206" s="614">
        <v>374</v>
      </c>
      <c r="R206" s="614" t="s">
        <v>8014</v>
      </c>
      <c r="S206" s="614">
        <v>3</v>
      </c>
      <c r="T206" s="614" t="s">
        <v>316</v>
      </c>
      <c r="U206" s="613"/>
      <c r="V206" s="613"/>
      <c r="W206" s="613"/>
      <c r="X206" s="613"/>
      <c r="Y206" s="613"/>
      <c r="Z206" s="613"/>
      <c r="AA206" s="614"/>
      <c r="AB206" s="613"/>
      <c r="AC206" s="613"/>
      <c r="AD206" s="613"/>
      <c r="AE206" s="613"/>
      <c r="AF206" s="613"/>
      <c r="AG206" s="613"/>
      <c r="AH206" s="613"/>
      <c r="AI206" s="613"/>
      <c r="AJ206" s="613"/>
      <c r="AK206" s="613"/>
      <c r="AL206" s="613"/>
      <c r="AM206" s="613"/>
      <c r="AN206" s="613"/>
      <c r="AO206" s="613"/>
      <c r="AP206" s="613"/>
      <c r="AQ206" s="613"/>
      <c r="AR206" s="613"/>
      <c r="AS206" s="613"/>
      <c r="AT206" s="613"/>
      <c r="AU206" s="613"/>
      <c r="AV206" s="613">
        <v>2002</v>
      </c>
      <c r="AW206" s="613"/>
      <c r="AX206" s="613"/>
      <c r="AY206" s="613"/>
      <c r="AZ206" s="613"/>
      <c r="BA206" s="613"/>
      <c r="BB206" s="613"/>
      <c r="BC206" s="614">
        <v>250</v>
      </c>
      <c r="BD206" s="614"/>
      <c r="BE206" s="170"/>
    </row>
    <row r="207" spans="1:57" ht="25.7" hidden="1" customHeight="1" x14ac:dyDescent="0.15">
      <c r="A207" s="621"/>
      <c r="B207" s="147"/>
      <c r="C207" s="613" t="s">
        <v>12121</v>
      </c>
      <c r="D207" s="613" t="s">
        <v>12200</v>
      </c>
      <c r="E207" s="613" t="s">
        <v>12121</v>
      </c>
      <c r="F207" s="613"/>
      <c r="G207" s="613" t="s">
        <v>12121</v>
      </c>
      <c r="H207" s="613"/>
      <c r="I207" s="613"/>
      <c r="J207" s="614">
        <v>2870</v>
      </c>
      <c r="K207" s="614">
        <v>414</v>
      </c>
      <c r="L207" s="138">
        <v>414</v>
      </c>
      <c r="M207" s="613"/>
      <c r="N207" s="613"/>
      <c r="O207" s="613"/>
      <c r="P207" s="614">
        <v>374</v>
      </c>
      <c r="Q207" s="614">
        <v>374</v>
      </c>
      <c r="R207" s="614" t="s">
        <v>8014</v>
      </c>
      <c r="S207" s="614">
        <v>2</v>
      </c>
      <c r="T207" s="614" t="s">
        <v>316</v>
      </c>
      <c r="U207" s="613"/>
      <c r="V207" s="613"/>
      <c r="W207" s="613"/>
      <c r="X207" s="613"/>
      <c r="Y207" s="613"/>
      <c r="Z207" s="613"/>
      <c r="AA207" s="614"/>
      <c r="AB207" s="613"/>
      <c r="AC207" s="613"/>
      <c r="AD207" s="613"/>
      <c r="AE207" s="613"/>
      <c r="AF207" s="613"/>
      <c r="AG207" s="613"/>
      <c r="AH207" s="613"/>
      <c r="AI207" s="613"/>
      <c r="AJ207" s="613"/>
      <c r="AK207" s="613"/>
      <c r="AL207" s="613"/>
      <c r="AM207" s="613"/>
      <c r="AN207" s="613"/>
      <c r="AO207" s="613"/>
      <c r="AP207" s="613"/>
      <c r="AQ207" s="613"/>
      <c r="AR207" s="613"/>
      <c r="AS207" s="613"/>
      <c r="AT207" s="613"/>
      <c r="AU207" s="613"/>
      <c r="AV207" s="613">
        <v>2002</v>
      </c>
      <c r="AW207" s="613"/>
      <c r="AX207" s="613"/>
      <c r="AY207" s="613"/>
      <c r="AZ207" s="613"/>
      <c r="BA207" s="613"/>
      <c r="BB207" s="613"/>
      <c r="BC207" s="614">
        <v>162</v>
      </c>
      <c r="BD207" s="614"/>
      <c r="BE207" s="170"/>
    </row>
    <row r="208" spans="1:57" ht="25.7" hidden="1" customHeight="1" x14ac:dyDescent="0.15">
      <c r="A208" s="621"/>
      <c r="B208" s="147"/>
      <c r="C208" s="613" t="s">
        <v>12121</v>
      </c>
      <c r="D208" s="613" t="s">
        <v>12201</v>
      </c>
      <c r="E208" s="613" t="s">
        <v>12121</v>
      </c>
      <c r="F208" s="613"/>
      <c r="G208" s="613" t="s">
        <v>12121</v>
      </c>
      <c r="H208" s="613"/>
      <c r="I208" s="613"/>
      <c r="J208" s="614">
        <v>2003</v>
      </c>
      <c r="K208" s="614">
        <v>414</v>
      </c>
      <c r="L208" s="138">
        <v>414</v>
      </c>
      <c r="M208" s="613"/>
      <c r="N208" s="613"/>
      <c r="O208" s="613"/>
      <c r="P208" s="614">
        <v>374</v>
      </c>
      <c r="Q208" s="614">
        <v>374</v>
      </c>
      <c r="R208" s="614" t="s">
        <v>8014</v>
      </c>
      <c r="S208" s="614">
        <v>2</v>
      </c>
      <c r="T208" s="614" t="s">
        <v>316</v>
      </c>
      <c r="U208" s="613"/>
      <c r="V208" s="613"/>
      <c r="W208" s="613"/>
      <c r="X208" s="613"/>
      <c r="Y208" s="613"/>
      <c r="Z208" s="613"/>
      <c r="AA208" s="614"/>
      <c r="AB208" s="613"/>
      <c r="AC208" s="613"/>
      <c r="AD208" s="613"/>
      <c r="AE208" s="613"/>
      <c r="AF208" s="613"/>
      <c r="AG208" s="613"/>
      <c r="AH208" s="613"/>
      <c r="AI208" s="613"/>
      <c r="AJ208" s="613"/>
      <c r="AK208" s="613"/>
      <c r="AL208" s="613"/>
      <c r="AM208" s="613"/>
      <c r="AN208" s="613"/>
      <c r="AO208" s="613"/>
      <c r="AP208" s="613"/>
      <c r="AQ208" s="613"/>
      <c r="AR208" s="613"/>
      <c r="AS208" s="613"/>
      <c r="AT208" s="613"/>
      <c r="AU208" s="613"/>
      <c r="AV208" s="613">
        <v>1994</v>
      </c>
      <c r="AW208" s="613"/>
      <c r="AX208" s="613"/>
      <c r="AY208" s="613"/>
      <c r="AZ208" s="613"/>
      <c r="BA208" s="613"/>
      <c r="BB208" s="613"/>
      <c r="BC208" s="614">
        <v>58</v>
      </c>
      <c r="BD208" s="614"/>
      <c r="BE208" s="170"/>
    </row>
    <row r="209" spans="1:57" ht="25.7" hidden="1" customHeight="1" x14ac:dyDescent="0.15">
      <c r="A209" s="621"/>
      <c r="B209" s="147"/>
      <c r="C209" s="613" t="s">
        <v>12121</v>
      </c>
      <c r="D209" s="613" t="s">
        <v>12202</v>
      </c>
      <c r="E209" s="613" t="s">
        <v>12121</v>
      </c>
      <c r="F209" s="613"/>
      <c r="G209" s="613" t="s">
        <v>12121</v>
      </c>
      <c r="H209" s="613"/>
      <c r="I209" s="613"/>
      <c r="J209" s="614">
        <v>713</v>
      </c>
      <c r="K209" s="614">
        <v>370.11</v>
      </c>
      <c r="L209" s="138">
        <v>370.11</v>
      </c>
      <c r="M209" s="613"/>
      <c r="N209" s="613"/>
      <c r="O209" s="613"/>
      <c r="P209" s="614"/>
      <c r="Q209" s="614"/>
      <c r="R209" s="614" t="s">
        <v>12203</v>
      </c>
      <c r="S209" s="614">
        <v>1</v>
      </c>
      <c r="T209" s="614" t="s">
        <v>316</v>
      </c>
      <c r="U209" s="613"/>
      <c r="V209" s="613"/>
      <c r="W209" s="613"/>
      <c r="X209" s="613"/>
      <c r="Y209" s="613"/>
      <c r="Z209" s="613"/>
      <c r="AA209" s="614"/>
      <c r="AB209" s="613"/>
      <c r="AC209" s="613"/>
      <c r="AD209" s="613"/>
      <c r="AE209" s="613"/>
      <c r="AF209" s="613"/>
      <c r="AG209" s="613"/>
      <c r="AH209" s="613"/>
      <c r="AI209" s="613"/>
      <c r="AJ209" s="613"/>
      <c r="AK209" s="613"/>
      <c r="AL209" s="613"/>
      <c r="AM209" s="613"/>
      <c r="AN209" s="613"/>
      <c r="AO209" s="613"/>
      <c r="AP209" s="613"/>
      <c r="AQ209" s="613"/>
      <c r="AR209" s="613"/>
      <c r="AS209" s="613"/>
      <c r="AT209" s="613"/>
      <c r="AU209" s="613"/>
      <c r="AV209" s="613">
        <v>2010</v>
      </c>
      <c r="AW209" s="613"/>
      <c r="AX209" s="613"/>
      <c r="AY209" s="613"/>
      <c r="AZ209" s="613"/>
      <c r="BA209" s="613"/>
      <c r="BB209" s="613"/>
      <c r="BC209" s="614">
        <v>120</v>
      </c>
      <c r="BD209" s="614"/>
      <c r="BE209" s="170"/>
    </row>
    <row r="210" spans="1:57" ht="25.7" hidden="1" customHeight="1" x14ac:dyDescent="0.15">
      <c r="A210" s="621"/>
      <c r="B210" s="147"/>
      <c r="C210" s="613" t="s">
        <v>12121</v>
      </c>
      <c r="D210" s="613" t="s">
        <v>12204</v>
      </c>
      <c r="E210" s="613" t="s">
        <v>12121</v>
      </c>
      <c r="F210" s="613"/>
      <c r="G210" s="613" t="s">
        <v>12121</v>
      </c>
      <c r="H210" s="613"/>
      <c r="I210" s="613"/>
      <c r="J210" s="614">
        <v>1320</v>
      </c>
      <c r="K210" s="614"/>
      <c r="L210" s="138"/>
      <c r="M210" s="613"/>
      <c r="N210" s="613"/>
      <c r="O210" s="613"/>
      <c r="P210" s="614">
        <v>378</v>
      </c>
      <c r="Q210" s="614">
        <v>378</v>
      </c>
      <c r="R210" s="614" t="s">
        <v>12205</v>
      </c>
      <c r="S210" s="614">
        <v>2</v>
      </c>
      <c r="T210" s="614" t="s">
        <v>316</v>
      </c>
      <c r="U210" s="613"/>
      <c r="V210" s="613"/>
      <c r="W210" s="613"/>
      <c r="X210" s="613"/>
      <c r="Y210" s="613"/>
      <c r="Z210" s="613"/>
      <c r="AA210" s="614"/>
      <c r="AB210" s="613"/>
      <c r="AC210" s="613"/>
      <c r="AD210" s="613"/>
      <c r="AE210" s="613"/>
      <c r="AF210" s="613"/>
      <c r="AG210" s="613"/>
      <c r="AH210" s="613"/>
      <c r="AI210" s="613"/>
      <c r="AJ210" s="613"/>
      <c r="AK210" s="613"/>
      <c r="AL210" s="613"/>
      <c r="AM210" s="613"/>
      <c r="AN210" s="613"/>
      <c r="AO210" s="613"/>
      <c r="AP210" s="613"/>
      <c r="AQ210" s="613"/>
      <c r="AR210" s="613"/>
      <c r="AS210" s="613"/>
      <c r="AT210" s="613"/>
      <c r="AU210" s="613"/>
      <c r="AV210" s="613">
        <v>2005</v>
      </c>
      <c r="AW210" s="613"/>
      <c r="AX210" s="613"/>
      <c r="AY210" s="613"/>
      <c r="AZ210" s="613"/>
      <c r="BA210" s="613"/>
      <c r="BB210" s="613"/>
      <c r="BC210" s="614">
        <v>68</v>
      </c>
      <c r="BD210" s="614"/>
      <c r="BE210" s="170"/>
    </row>
    <row r="211" spans="1:57" ht="25.7" hidden="1" customHeight="1" x14ac:dyDescent="0.15">
      <c r="A211" s="621"/>
      <c r="B211" s="147"/>
      <c r="C211" s="613" t="s">
        <v>12121</v>
      </c>
      <c r="D211" s="613" t="s">
        <v>12206</v>
      </c>
      <c r="E211" s="613" t="s">
        <v>12121</v>
      </c>
      <c r="F211" s="613"/>
      <c r="G211" s="613" t="s">
        <v>12121</v>
      </c>
      <c r="H211" s="613"/>
      <c r="I211" s="613"/>
      <c r="J211" s="614">
        <v>1030</v>
      </c>
      <c r="K211" s="614"/>
      <c r="L211" s="138"/>
      <c r="M211" s="613"/>
      <c r="N211" s="613"/>
      <c r="O211" s="613"/>
      <c r="P211" s="614">
        <v>360</v>
      </c>
      <c r="Q211" s="614">
        <v>360</v>
      </c>
      <c r="R211" s="614" t="s">
        <v>12207</v>
      </c>
      <c r="S211" s="614">
        <v>2</v>
      </c>
      <c r="T211" s="614" t="s">
        <v>316</v>
      </c>
      <c r="U211" s="613"/>
      <c r="V211" s="613"/>
      <c r="W211" s="613"/>
      <c r="X211" s="613"/>
      <c r="Y211" s="613"/>
      <c r="Z211" s="613"/>
      <c r="AA211" s="614"/>
      <c r="AB211" s="613"/>
      <c r="AC211" s="613"/>
      <c r="AD211" s="613"/>
      <c r="AE211" s="613"/>
      <c r="AF211" s="613"/>
      <c r="AG211" s="613"/>
      <c r="AH211" s="613"/>
      <c r="AI211" s="613"/>
      <c r="AJ211" s="613"/>
      <c r="AK211" s="613"/>
      <c r="AL211" s="613"/>
      <c r="AM211" s="613"/>
      <c r="AN211" s="613"/>
      <c r="AO211" s="613"/>
      <c r="AP211" s="613"/>
      <c r="AQ211" s="613"/>
      <c r="AR211" s="613"/>
      <c r="AS211" s="613"/>
      <c r="AT211" s="613"/>
      <c r="AU211" s="613"/>
      <c r="AV211" s="613">
        <v>2002</v>
      </c>
      <c r="AW211" s="613"/>
      <c r="AX211" s="613"/>
      <c r="AY211" s="613"/>
      <c r="AZ211" s="613"/>
      <c r="BA211" s="613"/>
      <c r="BB211" s="613"/>
      <c r="BC211" s="614">
        <v>43</v>
      </c>
      <c r="BD211" s="614"/>
      <c r="BE211" s="170"/>
    </row>
    <row r="212" spans="1:57" ht="25.7" hidden="1" customHeight="1" x14ac:dyDescent="0.15">
      <c r="A212" s="621"/>
      <c r="B212" s="147"/>
      <c r="C212" s="613" t="s">
        <v>12121</v>
      </c>
      <c r="D212" s="613" t="s">
        <v>12208</v>
      </c>
      <c r="E212" s="613" t="s">
        <v>12121</v>
      </c>
      <c r="F212" s="613"/>
      <c r="G212" s="613" t="s">
        <v>12121</v>
      </c>
      <c r="H212" s="613"/>
      <c r="I212" s="613"/>
      <c r="J212" s="614">
        <v>1403</v>
      </c>
      <c r="K212" s="614"/>
      <c r="L212" s="138"/>
      <c r="M212" s="613"/>
      <c r="N212" s="613"/>
      <c r="O212" s="613"/>
      <c r="P212" s="614">
        <v>378</v>
      </c>
      <c r="Q212" s="614">
        <v>378</v>
      </c>
      <c r="R212" s="614" t="s">
        <v>12205</v>
      </c>
      <c r="S212" s="614">
        <v>1</v>
      </c>
      <c r="T212" s="614" t="s">
        <v>316</v>
      </c>
      <c r="U212" s="613"/>
      <c r="V212" s="613"/>
      <c r="W212" s="613"/>
      <c r="X212" s="613"/>
      <c r="Y212" s="613"/>
      <c r="Z212" s="613"/>
      <c r="AA212" s="614"/>
      <c r="AB212" s="613"/>
      <c r="AC212" s="613"/>
      <c r="AD212" s="613"/>
      <c r="AE212" s="613"/>
      <c r="AF212" s="613"/>
      <c r="AG212" s="613"/>
      <c r="AH212" s="613"/>
      <c r="AI212" s="613"/>
      <c r="AJ212" s="613"/>
      <c r="AK212" s="613"/>
      <c r="AL212" s="613"/>
      <c r="AM212" s="613"/>
      <c r="AN212" s="613"/>
      <c r="AO212" s="613"/>
      <c r="AP212" s="613"/>
      <c r="AQ212" s="613"/>
      <c r="AR212" s="613"/>
      <c r="AS212" s="613"/>
      <c r="AT212" s="613"/>
      <c r="AU212" s="613"/>
      <c r="AV212" s="613">
        <v>2002</v>
      </c>
      <c r="AW212" s="613"/>
      <c r="AX212" s="613"/>
      <c r="AY212" s="613"/>
      <c r="AZ212" s="613"/>
      <c r="BA212" s="613"/>
      <c r="BB212" s="613"/>
      <c r="BC212" s="614">
        <v>150</v>
      </c>
      <c r="BD212" s="614"/>
      <c r="BE212" s="170"/>
    </row>
    <row r="213" spans="1:57" ht="25.7" hidden="1" customHeight="1" x14ac:dyDescent="0.15">
      <c r="A213" s="621"/>
      <c r="B213" s="147"/>
      <c r="C213" s="613" t="s">
        <v>12121</v>
      </c>
      <c r="D213" s="613" t="s">
        <v>12209</v>
      </c>
      <c r="E213" s="613" t="s">
        <v>12121</v>
      </c>
      <c r="F213" s="613"/>
      <c r="G213" s="613" t="s">
        <v>12121</v>
      </c>
      <c r="H213" s="613"/>
      <c r="I213" s="613"/>
      <c r="J213" s="614">
        <v>1115</v>
      </c>
      <c r="K213" s="614"/>
      <c r="L213" s="138"/>
      <c r="M213" s="613"/>
      <c r="N213" s="613"/>
      <c r="O213" s="613"/>
      <c r="P213" s="614">
        <v>374</v>
      </c>
      <c r="Q213" s="614">
        <v>374</v>
      </c>
      <c r="R213" s="614" t="s">
        <v>8014</v>
      </c>
      <c r="S213" s="614">
        <v>2</v>
      </c>
      <c r="T213" s="614" t="s">
        <v>316</v>
      </c>
      <c r="U213" s="613"/>
      <c r="V213" s="613"/>
      <c r="W213" s="613"/>
      <c r="X213" s="613"/>
      <c r="Y213" s="613"/>
      <c r="Z213" s="613"/>
      <c r="AA213" s="614"/>
      <c r="AB213" s="613"/>
      <c r="AC213" s="613"/>
      <c r="AD213" s="613"/>
      <c r="AE213" s="613"/>
      <c r="AF213" s="613"/>
      <c r="AG213" s="613"/>
      <c r="AH213" s="613"/>
      <c r="AI213" s="613"/>
      <c r="AJ213" s="613"/>
      <c r="AK213" s="613"/>
      <c r="AL213" s="613"/>
      <c r="AM213" s="613"/>
      <c r="AN213" s="613"/>
      <c r="AO213" s="613"/>
      <c r="AP213" s="613"/>
      <c r="AQ213" s="613"/>
      <c r="AR213" s="613"/>
      <c r="AS213" s="613"/>
      <c r="AT213" s="613"/>
      <c r="AU213" s="613"/>
      <c r="AV213" s="613">
        <v>2002</v>
      </c>
      <c r="AW213" s="613"/>
      <c r="AX213" s="613"/>
      <c r="AY213" s="613"/>
      <c r="AZ213" s="613"/>
      <c r="BA213" s="613"/>
      <c r="BB213" s="613"/>
      <c r="BC213" s="614">
        <v>37</v>
      </c>
      <c r="BD213" s="614"/>
      <c r="BE213" s="170"/>
    </row>
    <row r="214" spans="1:57" ht="25.7" hidden="1" customHeight="1" x14ac:dyDescent="0.15">
      <c r="A214" s="621"/>
      <c r="B214" s="147"/>
      <c r="C214" s="613" t="s">
        <v>12121</v>
      </c>
      <c r="D214" s="613" t="s">
        <v>12210</v>
      </c>
      <c r="E214" s="613" t="s">
        <v>12121</v>
      </c>
      <c r="F214" s="613"/>
      <c r="G214" s="613" t="s">
        <v>12121</v>
      </c>
      <c r="H214" s="613"/>
      <c r="I214" s="613"/>
      <c r="J214" s="614">
        <v>480</v>
      </c>
      <c r="K214" s="614"/>
      <c r="L214" s="138"/>
      <c r="M214" s="613"/>
      <c r="N214" s="613"/>
      <c r="O214" s="613"/>
      <c r="P214" s="614">
        <v>374</v>
      </c>
      <c r="Q214" s="614">
        <v>374</v>
      </c>
      <c r="R214" s="614" t="s">
        <v>8014</v>
      </c>
      <c r="S214" s="614">
        <v>1</v>
      </c>
      <c r="T214" s="614" t="s">
        <v>316</v>
      </c>
      <c r="U214" s="613"/>
      <c r="V214" s="613"/>
      <c r="W214" s="613"/>
      <c r="X214" s="613"/>
      <c r="Y214" s="613"/>
      <c r="Z214" s="613"/>
      <c r="AA214" s="614"/>
      <c r="AB214" s="613"/>
      <c r="AC214" s="613"/>
      <c r="AD214" s="613"/>
      <c r="AE214" s="613"/>
      <c r="AF214" s="613"/>
      <c r="AG214" s="613"/>
      <c r="AH214" s="613"/>
      <c r="AI214" s="613"/>
      <c r="AJ214" s="613"/>
      <c r="AK214" s="613"/>
      <c r="AL214" s="613"/>
      <c r="AM214" s="613"/>
      <c r="AN214" s="613"/>
      <c r="AO214" s="613"/>
      <c r="AP214" s="613"/>
      <c r="AQ214" s="613"/>
      <c r="AR214" s="613"/>
      <c r="AS214" s="613"/>
      <c r="AT214" s="613"/>
      <c r="AU214" s="613"/>
      <c r="AV214" s="613">
        <v>2002</v>
      </c>
      <c r="AW214" s="613"/>
      <c r="AX214" s="613"/>
      <c r="AY214" s="613"/>
      <c r="AZ214" s="613"/>
      <c r="BA214" s="613"/>
      <c r="BB214" s="613"/>
      <c r="BC214" s="614">
        <v>70</v>
      </c>
      <c r="BD214" s="614"/>
      <c r="BE214" s="170"/>
    </row>
    <row r="215" spans="1:57" ht="25.7" hidden="1" customHeight="1" x14ac:dyDescent="0.15">
      <c r="A215" s="621"/>
      <c r="B215" s="147"/>
      <c r="C215" s="613" t="s">
        <v>12121</v>
      </c>
      <c r="D215" s="613" t="s">
        <v>12211</v>
      </c>
      <c r="E215" s="613" t="s">
        <v>12121</v>
      </c>
      <c r="F215" s="613"/>
      <c r="G215" s="613" t="s">
        <v>12121</v>
      </c>
      <c r="H215" s="613"/>
      <c r="I215" s="613"/>
      <c r="J215" s="614">
        <v>1881</v>
      </c>
      <c r="K215" s="614"/>
      <c r="L215" s="138"/>
      <c r="M215" s="613"/>
      <c r="N215" s="613"/>
      <c r="O215" s="613"/>
      <c r="P215" s="614">
        <v>396</v>
      </c>
      <c r="Q215" s="614">
        <v>396</v>
      </c>
      <c r="R215" s="614" t="s">
        <v>12212</v>
      </c>
      <c r="S215" s="614">
        <v>2</v>
      </c>
      <c r="T215" s="614" t="s">
        <v>316</v>
      </c>
      <c r="U215" s="613"/>
      <c r="V215" s="613"/>
      <c r="W215" s="613"/>
      <c r="X215" s="613"/>
      <c r="Y215" s="613"/>
      <c r="Z215" s="613"/>
      <c r="AA215" s="614"/>
      <c r="AB215" s="613"/>
      <c r="AC215" s="613"/>
      <c r="AD215" s="613"/>
      <c r="AE215" s="613"/>
      <c r="AF215" s="613"/>
      <c r="AG215" s="613"/>
      <c r="AH215" s="613"/>
      <c r="AI215" s="613"/>
      <c r="AJ215" s="613"/>
      <c r="AK215" s="613"/>
      <c r="AL215" s="613"/>
      <c r="AM215" s="613"/>
      <c r="AN215" s="613"/>
      <c r="AO215" s="613"/>
      <c r="AP215" s="613"/>
      <c r="AQ215" s="613"/>
      <c r="AR215" s="613"/>
      <c r="AS215" s="613"/>
      <c r="AT215" s="613"/>
      <c r="AU215" s="613"/>
      <c r="AV215" s="613">
        <v>2009</v>
      </c>
      <c r="AW215" s="613"/>
      <c r="AX215" s="613"/>
      <c r="AY215" s="613"/>
      <c r="AZ215" s="613"/>
      <c r="BA215" s="613"/>
      <c r="BB215" s="613"/>
      <c r="BC215" s="614">
        <v>18</v>
      </c>
      <c r="BD215" s="614"/>
      <c r="BE215" s="170"/>
    </row>
    <row r="216" spans="1:57" ht="25.7" hidden="1" customHeight="1" x14ac:dyDescent="0.15">
      <c r="A216" s="621"/>
      <c r="B216" s="147"/>
      <c r="C216" s="613" t="s">
        <v>12121</v>
      </c>
      <c r="D216" s="613" t="s">
        <v>12213</v>
      </c>
      <c r="E216" s="613" t="s">
        <v>12121</v>
      </c>
      <c r="F216" s="613"/>
      <c r="G216" s="613" t="s">
        <v>12121</v>
      </c>
      <c r="H216" s="613"/>
      <c r="I216" s="613"/>
      <c r="J216" s="614">
        <v>1660</v>
      </c>
      <c r="K216" s="614"/>
      <c r="L216" s="138"/>
      <c r="M216" s="613"/>
      <c r="N216" s="613"/>
      <c r="O216" s="613"/>
      <c r="P216" s="614">
        <v>396</v>
      </c>
      <c r="Q216" s="614">
        <v>396</v>
      </c>
      <c r="R216" s="614" t="s">
        <v>12212</v>
      </c>
      <c r="S216" s="614">
        <v>2</v>
      </c>
      <c r="T216" s="614" t="s">
        <v>316</v>
      </c>
      <c r="U216" s="613"/>
      <c r="V216" s="613"/>
      <c r="W216" s="613"/>
      <c r="X216" s="613"/>
      <c r="Y216" s="613"/>
      <c r="Z216" s="613"/>
      <c r="AA216" s="614"/>
      <c r="AB216" s="613"/>
      <c r="AC216" s="613"/>
      <c r="AD216" s="613"/>
      <c r="AE216" s="613"/>
      <c r="AF216" s="613"/>
      <c r="AG216" s="613"/>
      <c r="AH216" s="613"/>
      <c r="AI216" s="613"/>
      <c r="AJ216" s="613"/>
      <c r="AK216" s="613"/>
      <c r="AL216" s="613"/>
      <c r="AM216" s="613"/>
      <c r="AN216" s="613"/>
      <c r="AO216" s="613"/>
      <c r="AP216" s="613"/>
      <c r="AQ216" s="613"/>
      <c r="AR216" s="613"/>
      <c r="AS216" s="613"/>
      <c r="AT216" s="613"/>
      <c r="AU216" s="613"/>
      <c r="AV216" s="613">
        <v>2002</v>
      </c>
      <c r="AW216" s="613"/>
      <c r="AX216" s="613"/>
      <c r="AY216" s="613"/>
      <c r="AZ216" s="613"/>
      <c r="BA216" s="613"/>
      <c r="BB216" s="613"/>
      <c r="BC216" s="614">
        <v>94</v>
      </c>
      <c r="BD216" s="614"/>
      <c r="BE216" s="170"/>
    </row>
    <row r="217" spans="1:57" ht="25.7" hidden="1" customHeight="1" x14ac:dyDescent="0.15">
      <c r="A217" s="621"/>
      <c r="B217" s="147"/>
      <c r="C217" s="613" t="s">
        <v>12121</v>
      </c>
      <c r="D217" s="613" t="s">
        <v>12214</v>
      </c>
      <c r="E217" s="613" t="s">
        <v>12121</v>
      </c>
      <c r="F217" s="613"/>
      <c r="G217" s="613" t="s">
        <v>12121</v>
      </c>
      <c r="H217" s="613"/>
      <c r="I217" s="613"/>
      <c r="J217" s="614">
        <v>406</v>
      </c>
      <c r="K217" s="614"/>
      <c r="L217" s="138"/>
      <c r="M217" s="613"/>
      <c r="N217" s="613"/>
      <c r="O217" s="613"/>
      <c r="P217" s="614">
        <v>357</v>
      </c>
      <c r="Q217" s="614">
        <v>357</v>
      </c>
      <c r="R217" s="614" t="s">
        <v>12215</v>
      </c>
      <c r="S217" s="614">
        <v>1</v>
      </c>
      <c r="T217" s="614" t="s">
        <v>316</v>
      </c>
      <c r="U217" s="613"/>
      <c r="V217" s="613"/>
      <c r="W217" s="613"/>
      <c r="X217" s="613"/>
      <c r="Y217" s="613"/>
      <c r="Z217" s="613"/>
      <c r="AA217" s="614"/>
      <c r="AB217" s="613"/>
      <c r="AC217" s="613"/>
      <c r="AD217" s="613"/>
      <c r="AE217" s="613"/>
      <c r="AF217" s="613"/>
      <c r="AG217" s="613"/>
      <c r="AH217" s="613"/>
      <c r="AI217" s="613"/>
      <c r="AJ217" s="613"/>
      <c r="AK217" s="613"/>
      <c r="AL217" s="613"/>
      <c r="AM217" s="613"/>
      <c r="AN217" s="613"/>
      <c r="AO217" s="613"/>
      <c r="AP217" s="613"/>
      <c r="AQ217" s="613"/>
      <c r="AR217" s="613"/>
      <c r="AS217" s="613"/>
      <c r="AT217" s="613"/>
      <c r="AU217" s="613"/>
      <c r="AV217" s="613">
        <v>2010</v>
      </c>
      <c r="AW217" s="613"/>
      <c r="AX217" s="613"/>
      <c r="AY217" s="613"/>
      <c r="AZ217" s="613"/>
      <c r="BA217" s="613"/>
      <c r="BB217" s="613"/>
      <c r="BC217" s="614">
        <v>13</v>
      </c>
      <c r="BD217" s="614"/>
      <c r="BE217" s="170"/>
    </row>
    <row r="218" spans="1:57" ht="25.7" hidden="1" customHeight="1" x14ac:dyDescent="0.15">
      <c r="A218" s="621"/>
      <c r="B218" s="147"/>
      <c r="C218" s="613" t="s">
        <v>12121</v>
      </c>
      <c r="D218" s="613" t="s">
        <v>12216</v>
      </c>
      <c r="E218" s="613" t="s">
        <v>12121</v>
      </c>
      <c r="F218" s="613"/>
      <c r="G218" s="613" t="s">
        <v>12121</v>
      </c>
      <c r="H218" s="613"/>
      <c r="I218" s="613"/>
      <c r="J218" s="614">
        <v>1970</v>
      </c>
      <c r="K218" s="614"/>
      <c r="L218" s="138"/>
      <c r="M218" s="613"/>
      <c r="N218" s="613"/>
      <c r="O218" s="613"/>
      <c r="P218" s="614">
        <v>440</v>
      </c>
      <c r="Q218" s="614">
        <v>440</v>
      </c>
      <c r="R218" s="614" t="s">
        <v>12217</v>
      </c>
      <c r="S218" s="614">
        <v>2</v>
      </c>
      <c r="T218" s="614" t="s">
        <v>316</v>
      </c>
      <c r="U218" s="613"/>
      <c r="V218" s="613"/>
      <c r="W218" s="613"/>
      <c r="X218" s="613"/>
      <c r="Y218" s="613"/>
      <c r="Z218" s="613"/>
      <c r="AA218" s="614"/>
      <c r="AB218" s="613"/>
      <c r="AC218" s="613"/>
      <c r="AD218" s="613"/>
      <c r="AE218" s="613"/>
      <c r="AF218" s="613"/>
      <c r="AG218" s="613"/>
      <c r="AH218" s="613"/>
      <c r="AI218" s="613"/>
      <c r="AJ218" s="613"/>
      <c r="AK218" s="613"/>
      <c r="AL218" s="613"/>
      <c r="AM218" s="613"/>
      <c r="AN218" s="613"/>
      <c r="AO218" s="613"/>
      <c r="AP218" s="613"/>
      <c r="AQ218" s="613"/>
      <c r="AR218" s="613"/>
      <c r="AS218" s="613"/>
      <c r="AT218" s="613"/>
      <c r="AU218" s="613"/>
      <c r="AV218" s="613">
        <v>2003</v>
      </c>
      <c r="AW218" s="613"/>
      <c r="AX218" s="613"/>
      <c r="AY218" s="613"/>
      <c r="AZ218" s="613"/>
      <c r="BA218" s="613"/>
      <c r="BB218" s="613"/>
      <c r="BC218" s="614">
        <v>48</v>
      </c>
      <c r="BD218" s="614"/>
      <c r="BE218" s="170"/>
    </row>
    <row r="219" spans="1:57" ht="25.7" hidden="1" customHeight="1" x14ac:dyDescent="0.15">
      <c r="A219" s="621"/>
      <c r="B219" s="147"/>
      <c r="C219" s="625" t="s">
        <v>12121</v>
      </c>
      <c r="D219" s="625" t="s">
        <v>12218</v>
      </c>
      <c r="E219" s="625" t="s">
        <v>12121</v>
      </c>
      <c r="F219" s="693"/>
      <c r="G219" s="625" t="s">
        <v>12121</v>
      </c>
      <c r="H219" s="627"/>
      <c r="I219" s="627"/>
      <c r="J219" s="626">
        <v>374</v>
      </c>
      <c r="K219" s="626"/>
      <c r="L219" s="138"/>
      <c r="M219" s="627"/>
      <c r="N219" s="628"/>
      <c r="O219" s="627"/>
      <c r="P219" s="626">
        <v>374</v>
      </c>
      <c r="Q219" s="626">
        <v>374</v>
      </c>
      <c r="R219" s="626" t="s">
        <v>8014</v>
      </c>
      <c r="S219" s="626">
        <v>1</v>
      </c>
      <c r="T219" s="626" t="s">
        <v>316</v>
      </c>
      <c r="U219" s="627"/>
      <c r="V219" s="627"/>
      <c r="W219" s="627"/>
      <c r="X219" s="627"/>
      <c r="Y219" s="627"/>
      <c r="Z219" s="627"/>
      <c r="AA219" s="626"/>
      <c r="AB219" s="625"/>
      <c r="AC219" s="625"/>
      <c r="AD219" s="627"/>
      <c r="AE219" s="627"/>
      <c r="AF219" s="627"/>
      <c r="AG219" s="627"/>
      <c r="AH219" s="627"/>
      <c r="AI219" s="627"/>
      <c r="AJ219" s="627"/>
      <c r="AK219" s="627"/>
      <c r="AL219" s="627"/>
      <c r="AM219" s="627"/>
      <c r="AN219" s="627"/>
      <c r="AO219" s="627"/>
      <c r="AP219" s="627"/>
      <c r="AQ219" s="627"/>
      <c r="AR219" s="627"/>
      <c r="AS219" s="627"/>
      <c r="AT219" s="627"/>
      <c r="AU219" s="627"/>
      <c r="AV219" s="613">
        <v>2002</v>
      </c>
      <c r="AW219" s="613"/>
      <c r="AX219" s="613"/>
      <c r="AY219" s="613"/>
      <c r="AZ219" s="613"/>
      <c r="BA219" s="613"/>
      <c r="BB219" s="613"/>
      <c r="BC219" s="614">
        <v>13</v>
      </c>
      <c r="BD219" s="614"/>
      <c r="BE219" s="170"/>
    </row>
    <row r="220" spans="1:57" ht="25.7" hidden="1" customHeight="1" x14ac:dyDescent="0.15">
      <c r="A220" s="621"/>
      <c r="B220" s="147"/>
      <c r="C220" s="625" t="s">
        <v>12121</v>
      </c>
      <c r="D220" s="625" t="s">
        <v>12219</v>
      </c>
      <c r="E220" s="625" t="s">
        <v>12121</v>
      </c>
      <c r="F220" s="693"/>
      <c r="G220" s="625" t="s">
        <v>12121</v>
      </c>
      <c r="H220" s="627"/>
      <c r="I220" s="627"/>
      <c r="J220" s="626">
        <v>1150</v>
      </c>
      <c r="K220" s="626"/>
      <c r="L220" s="138"/>
      <c r="M220" s="627"/>
      <c r="N220" s="628"/>
      <c r="O220" s="627"/>
      <c r="P220" s="626">
        <v>396</v>
      </c>
      <c r="Q220" s="626">
        <v>396</v>
      </c>
      <c r="R220" s="626" t="s">
        <v>12212</v>
      </c>
      <c r="S220" s="626">
        <v>2</v>
      </c>
      <c r="T220" s="626" t="s">
        <v>316</v>
      </c>
      <c r="U220" s="627"/>
      <c r="V220" s="627"/>
      <c r="W220" s="627"/>
      <c r="X220" s="627"/>
      <c r="Y220" s="627"/>
      <c r="Z220" s="627"/>
      <c r="AA220" s="626"/>
      <c r="AB220" s="625"/>
      <c r="AC220" s="625"/>
      <c r="AD220" s="627"/>
      <c r="AE220" s="627"/>
      <c r="AF220" s="627"/>
      <c r="AG220" s="627"/>
      <c r="AH220" s="627"/>
      <c r="AI220" s="627"/>
      <c r="AJ220" s="627"/>
      <c r="AK220" s="627"/>
      <c r="AL220" s="627"/>
      <c r="AM220" s="627"/>
      <c r="AN220" s="627"/>
      <c r="AO220" s="627"/>
      <c r="AP220" s="627"/>
      <c r="AQ220" s="627"/>
      <c r="AR220" s="627"/>
      <c r="AS220" s="627"/>
      <c r="AT220" s="627"/>
      <c r="AU220" s="627"/>
      <c r="AV220" s="613">
        <v>2003</v>
      </c>
      <c r="AW220" s="613"/>
      <c r="AX220" s="613"/>
      <c r="AY220" s="613"/>
      <c r="AZ220" s="613"/>
      <c r="BA220" s="613"/>
      <c r="BB220" s="613"/>
      <c r="BC220" s="614">
        <v>200</v>
      </c>
      <c r="BD220" s="614"/>
      <c r="BE220" s="170"/>
    </row>
    <row r="221" spans="1:57" ht="25.7" hidden="1" customHeight="1" x14ac:dyDescent="0.15">
      <c r="A221" s="621"/>
      <c r="B221" s="140"/>
      <c r="C221" s="613" t="s">
        <v>12121</v>
      </c>
      <c r="D221" s="613" t="s">
        <v>15570</v>
      </c>
      <c r="E221" s="613" t="s">
        <v>12121</v>
      </c>
      <c r="F221" s="613"/>
      <c r="G221" s="613" t="s">
        <v>12121</v>
      </c>
      <c r="H221" s="613"/>
      <c r="I221" s="613"/>
      <c r="J221" s="614">
        <v>1758</v>
      </c>
      <c r="K221" s="614">
        <v>419.4</v>
      </c>
      <c r="L221" s="138">
        <v>419.4</v>
      </c>
      <c r="M221" s="613"/>
      <c r="N221" s="613"/>
      <c r="O221" s="613"/>
      <c r="P221" s="626">
        <v>374</v>
      </c>
      <c r="Q221" s="626">
        <v>374</v>
      </c>
      <c r="R221" s="626" t="s">
        <v>8014</v>
      </c>
      <c r="S221" s="614">
        <v>2</v>
      </c>
      <c r="T221" s="626" t="s">
        <v>316</v>
      </c>
      <c r="U221" s="613"/>
      <c r="V221" s="613"/>
      <c r="W221" s="613"/>
      <c r="X221" s="613"/>
      <c r="Y221" s="613"/>
      <c r="Z221" s="613"/>
      <c r="AA221" s="614"/>
      <c r="AB221" s="613"/>
      <c r="AC221" s="613"/>
      <c r="AD221" s="613"/>
      <c r="AE221" s="613"/>
      <c r="AF221" s="613"/>
      <c r="AG221" s="613"/>
      <c r="AH221" s="613"/>
      <c r="AI221" s="613"/>
      <c r="AJ221" s="613"/>
      <c r="AK221" s="613"/>
      <c r="AL221" s="613"/>
      <c r="AM221" s="613"/>
      <c r="AN221" s="613"/>
      <c r="AO221" s="613"/>
      <c r="AP221" s="613"/>
      <c r="AQ221" s="613"/>
      <c r="AR221" s="613"/>
      <c r="AS221" s="613"/>
      <c r="AT221" s="613"/>
      <c r="AU221" s="613"/>
      <c r="AV221" s="613">
        <v>2008</v>
      </c>
      <c r="AW221" s="613"/>
      <c r="AX221" s="613"/>
      <c r="AY221" s="613"/>
      <c r="AZ221" s="613"/>
      <c r="BA221" s="613"/>
      <c r="BB221" s="613"/>
      <c r="BC221" s="614">
        <v>250</v>
      </c>
      <c r="BD221" s="614"/>
      <c r="BE221" s="170"/>
    </row>
    <row r="222" spans="1:57" ht="25.7" hidden="1" customHeight="1" x14ac:dyDescent="0.15">
      <c r="A222" s="621"/>
      <c r="B222" s="147"/>
      <c r="C222" s="613" t="s">
        <v>12121</v>
      </c>
      <c r="D222" s="613" t="s">
        <v>13994</v>
      </c>
      <c r="E222" s="613" t="s">
        <v>12121</v>
      </c>
      <c r="F222" s="613"/>
      <c r="G222" s="613" t="s">
        <v>12121</v>
      </c>
      <c r="H222" s="613"/>
      <c r="I222" s="613"/>
      <c r="J222" s="614">
        <v>374</v>
      </c>
      <c r="K222" s="614"/>
      <c r="L222" s="138"/>
      <c r="M222" s="613"/>
      <c r="N222" s="613"/>
      <c r="O222" s="613"/>
      <c r="P222" s="614">
        <v>374</v>
      </c>
      <c r="Q222" s="614">
        <v>374</v>
      </c>
      <c r="R222" s="614" t="s">
        <v>8014</v>
      </c>
      <c r="S222" s="614">
        <v>1</v>
      </c>
      <c r="T222" s="614" t="s">
        <v>316</v>
      </c>
      <c r="U222" s="613"/>
      <c r="V222" s="613"/>
      <c r="W222" s="613"/>
      <c r="X222" s="613"/>
      <c r="Y222" s="613"/>
      <c r="Z222" s="613"/>
      <c r="AA222" s="614"/>
      <c r="AB222" s="613"/>
      <c r="AC222" s="613"/>
      <c r="AD222" s="613"/>
      <c r="AE222" s="613"/>
      <c r="AF222" s="613"/>
      <c r="AG222" s="613"/>
      <c r="AH222" s="613"/>
      <c r="AI222" s="613"/>
      <c r="AJ222" s="613"/>
      <c r="AK222" s="613"/>
      <c r="AL222" s="613"/>
      <c r="AM222" s="613"/>
      <c r="AN222" s="613"/>
      <c r="AO222" s="613"/>
      <c r="AP222" s="613"/>
      <c r="AQ222" s="613"/>
      <c r="AR222" s="613"/>
      <c r="AS222" s="613"/>
      <c r="AT222" s="613"/>
      <c r="AU222" s="613"/>
      <c r="AV222" s="613">
        <v>2015</v>
      </c>
      <c r="AW222" s="613"/>
      <c r="AX222" s="613"/>
      <c r="AY222" s="613"/>
      <c r="AZ222" s="613"/>
      <c r="BA222" s="613"/>
      <c r="BB222" s="613"/>
      <c r="BC222" s="614">
        <v>73</v>
      </c>
      <c r="BD222" s="614"/>
      <c r="BE222" s="170"/>
    </row>
    <row r="223" spans="1:57" ht="25.7" hidden="1" customHeight="1" x14ac:dyDescent="0.15">
      <c r="A223" s="621"/>
      <c r="B223" s="147"/>
      <c r="C223" s="613" t="s">
        <v>12121</v>
      </c>
      <c r="D223" s="680" t="s">
        <v>14698</v>
      </c>
      <c r="E223" s="613" t="s">
        <v>12121</v>
      </c>
      <c r="F223" s="613"/>
      <c r="G223" s="613" t="s">
        <v>12121</v>
      </c>
      <c r="H223" s="613"/>
      <c r="I223" s="613"/>
      <c r="J223" s="614">
        <v>1101</v>
      </c>
      <c r="K223" s="614"/>
      <c r="L223" s="138"/>
      <c r="M223" s="613"/>
      <c r="N223" s="613"/>
      <c r="O223" s="613"/>
      <c r="P223" s="626">
        <v>1101</v>
      </c>
      <c r="Q223" s="614">
        <v>1101</v>
      </c>
      <c r="R223" s="626" t="s">
        <v>8014</v>
      </c>
      <c r="S223" s="614">
        <v>1</v>
      </c>
      <c r="T223" s="614" t="s">
        <v>316</v>
      </c>
      <c r="U223" s="613"/>
      <c r="V223" s="613"/>
      <c r="W223" s="613"/>
      <c r="X223" s="613"/>
      <c r="Y223" s="613"/>
      <c r="Z223" s="613"/>
      <c r="AA223" s="614"/>
      <c r="AB223" s="613"/>
      <c r="AC223" s="613"/>
      <c r="AD223" s="613"/>
      <c r="AE223" s="613"/>
      <c r="AF223" s="613"/>
      <c r="AG223" s="613"/>
      <c r="AH223" s="613"/>
      <c r="AI223" s="613"/>
      <c r="AJ223" s="613"/>
      <c r="AK223" s="613"/>
      <c r="AL223" s="613"/>
      <c r="AM223" s="613"/>
      <c r="AN223" s="613"/>
      <c r="AO223" s="613"/>
      <c r="AP223" s="613"/>
      <c r="AQ223" s="613"/>
      <c r="AR223" s="613"/>
      <c r="AS223" s="613"/>
      <c r="AT223" s="613"/>
      <c r="AU223" s="613"/>
      <c r="AV223" s="613">
        <v>2014</v>
      </c>
      <c r="AW223" s="613"/>
      <c r="AX223" s="613"/>
      <c r="AY223" s="613"/>
      <c r="AZ223" s="613"/>
      <c r="BA223" s="613"/>
      <c r="BB223" s="613"/>
      <c r="BC223" s="614">
        <v>100</v>
      </c>
      <c r="BD223" s="614"/>
      <c r="BE223" s="170"/>
    </row>
    <row r="224" spans="1:57" ht="25.7" hidden="1" customHeight="1" x14ac:dyDescent="0.15">
      <c r="A224" s="621"/>
      <c r="B224" s="147"/>
      <c r="C224" s="613" t="s">
        <v>2333</v>
      </c>
      <c r="D224" s="680" t="s">
        <v>15559</v>
      </c>
      <c r="E224" s="613" t="s">
        <v>2333</v>
      </c>
      <c r="F224" s="613"/>
      <c r="G224" s="613" t="s">
        <v>2333</v>
      </c>
      <c r="H224" s="613"/>
      <c r="I224" s="613"/>
      <c r="J224" s="614">
        <v>127148</v>
      </c>
      <c r="K224" s="614"/>
      <c r="L224" s="138"/>
      <c r="M224" s="613"/>
      <c r="N224" s="613"/>
      <c r="O224" s="613"/>
      <c r="P224" s="626">
        <f>Q224*S224</f>
        <v>1584</v>
      </c>
      <c r="Q224" s="614">
        <f>18*22</f>
        <v>396</v>
      </c>
      <c r="R224" s="626" t="s">
        <v>15571</v>
      </c>
      <c r="S224" s="614">
        <v>4</v>
      </c>
      <c r="T224" s="614" t="s">
        <v>316</v>
      </c>
      <c r="U224" s="613"/>
      <c r="V224" s="613"/>
      <c r="W224" s="613"/>
      <c r="X224" s="613"/>
      <c r="Y224" s="613"/>
      <c r="Z224" s="613"/>
      <c r="AA224" s="614"/>
      <c r="AB224" s="613"/>
      <c r="AC224" s="613"/>
      <c r="AD224" s="613"/>
      <c r="AE224" s="613"/>
      <c r="AF224" s="613"/>
      <c r="AG224" s="613"/>
      <c r="AH224" s="613"/>
      <c r="AI224" s="613"/>
      <c r="AJ224" s="613"/>
      <c r="AK224" s="613"/>
      <c r="AL224" s="613"/>
      <c r="AM224" s="613"/>
      <c r="AN224" s="613"/>
      <c r="AO224" s="613"/>
      <c r="AP224" s="613"/>
      <c r="AQ224" s="613"/>
      <c r="AR224" s="613"/>
      <c r="AS224" s="613"/>
      <c r="AT224" s="613"/>
      <c r="AU224" s="613"/>
      <c r="AV224" s="613">
        <v>2020</v>
      </c>
      <c r="AW224" s="613"/>
      <c r="AX224" s="613"/>
      <c r="AY224" s="613"/>
      <c r="AZ224" s="613"/>
      <c r="BA224" s="613"/>
      <c r="BB224" s="613"/>
      <c r="BC224" s="614">
        <v>50100</v>
      </c>
      <c r="BD224" s="614"/>
      <c r="BE224" s="170"/>
    </row>
    <row r="225" spans="1:57" ht="25.7" hidden="1" customHeight="1" x14ac:dyDescent="0.15">
      <c r="A225" s="621"/>
      <c r="B225" s="147"/>
      <c r="C225" s="613" t="s">
        <v>12121</v>
      </c>
      <c r="D225" s="680" t="s">
        <v>15572</v>
      </c>
      <c r="E225" s="613" t="s">
        <v>12121</v>
      </c>
      <c r="F225" s="613"/>
      <c r="G225" s="613" t="s">
        <v>12121</v>
      </c>
      <c r="H225" s="613"/>
      <c r="I225" s="613"/>
      <c r="J225" s="614">
        <v>4800</v>
      </c>
      <c r="K225" s="614">
        <v>0</v>
      </c>
      <c r="L225" s="138">
        <v>0</v>
      </c>
      <c r="M225" s="613"/>
      <c r="N225" s="613"/>
      <c r="O225" s="613"/>
      <c r="P225" s="626"/>
      <c r="Q225" s="614"/>
      <c r="R225" s="626" t="s">
        <v>8014</v>
      </c>
      <c r="S225" s="614">
        <v>1</v>
      </c>
      <c r="T225" s="614" t="s">
        <v>316</v>
      </c>
      <c r="U225" s="613"/>
      <c r="V225" s="613"/>
      <c r="W225" s="613"/>
      <c r="X225" s="613"/>
      <c r="Y225" s="613"/>
      <c r="Z225" s="613"/>
      <c r="AA225" s="614"/>
      <c r="AB225" s="613"/>
      <c r="AC225" s="613"/>
      <c r="AD225" s="613"/>
      <c r="AE225" s="613"/>
      <c r="AF225" s="613"/>
      <c r="AG225" s="613"/>
      <c r="AH225" s="613"/>
      <c r="AI225" s="613"/>
      <c r="AJ225" s="613"/>
      <c r="AK225" s="613"/>
      <c r="AL225" s="613"/>
      <c r="AM225" s="613"/>
      <c r="AN225" s="613"/>
      <c r="AO225" s="613"/>
      <c r="AP225" s="613"/>
      <c r="AQ225" s="613"/>
      <c r="AR225" s="613"/>
      <c r="AS225" s="613"/>
      <c r="AT225" s="613"/>
      <c r="AU225" s="613"/>
      <c r="AV225" s="613">
        <v>2016</v>
      </c>
      <c r="AW225" s="613"/>
      <c r="AX225" s="613"/>
      <c r="AY225" s="613"/>
      <c r="AZ225" s="613"/>
      <c r="BA225" s="613"/>
      <c r="BB225" s="613"/>
      <c r="BC225" s="614">
        <v>176</v>
      </c>
      <c r="BD225" s="614"/>
      <c r="BE225" s="170"/>
    </row>
    <row r="226" spans="1:57" ht="25.7" hidden="1" customHeight="1" x14ac:dyDescent="0.15">
      <c r="A226" s="621"/>
      <c r="B226" s="147"/>
      <c r="C226" s="613" t="s">
        <v>2333</v>
      </c>
      <c r="D226" s="680" t="s">
        <v>17006</v>
      </c>
      <c r="E226" s="613" t="s">
        <v>2333</v>
      </c>
      <c r="F226" s="613"/>
      <c r="G226" s="613" t="s">
        <v>2333</v>
      </c>
      <c r="H226" s="613"/>
      <c r="I226" s="613"/>
      <c r="J226" s="614">
        <v>3200</v>
      </c>
      <c r="K226" s="614"/>
      <c r="L226" s="138">
        <v>2400</v>
      </c>
      <c r="M226" s="613"/>
      <c r="N226" s="613"/>
      <c r="O226" s="613"/>
      <c r="P226" s="626">
        <f>Q226*S226</f>
        <v>748</v>
      </c>
      <c r="Q226" s="614">
        <f>17*22</f>
        <v>374</v>
      </c>
      <c r="R226" s="626" t="s">
        <v>8014</v>
      </c>
      <c r="S226" s="614">
        <v>2</v>
      </c>
      <c r="T226" s="614" t="s">
        <v>316</v>
      </c>
      <c r="U226" s="613"/>
      <c r="V226" s="613"/>
      <c r="W226" s="613"/>
      <c r="X226" s="613"/>
      <c r="Y226" s="613"/>
      <c r="Z226" s="613"/>
      <c r="AA226" s="614"/>
      <c r="AB226" s="613"/>
      <c r="AC226" s="613"/>
      <c r="AD226" s="613"/>
      <c r="AE226" s="613"/>
      <c r="AF226" s="613"/>
      <c r="AG226" s="613"/>
      <c r="AH226" s="613"/>
      <c r="AI226" s="613"/>
      <c r="AJ226" s="613"/>
      <c r="AK226" s="613"/>
      <c r="AL226" s="613"/>
      <c r="AM226" s="613"/>
      <c r="AN226" s="613"/>
      <c r="AO226" s="613"/>
      <c r="AP226" s="613"/>
      <c r="AQ226" s="613"/>
      <c r="AR226" s="613"/>
      <c r="AS226" s="613"/>
      <c r="AT226" s="613"/>
      <c r="AU226" s="613"/>
      <c r="AV226" s="613">
        <v>2022</v>
      </c>
      <c r="AW226" s="613"/>
      <c r="AX226" s="613"/>
      <c r="AY226" s="613"/>
      <c r="AZ226" s="613"/>
      <c r="BA226" s="613"/>
      <c r="BB226" s="613"/>
      <c r="BC226" s="614">
        <v>432</v>
      </c>
      <c r="BD226" s="614"/>
      <c r="BE226" s="170"/>
    </row>
    <row r="227" spans="1:57" s="560" customFormat="1" ht="25.7" hidden="1" customHeight="1" x14ac:dyDescent="0.15">
      <c r="A227" s="934"/>
      <c r="B227" s="669" t="s">
        <v>508</v>
      </c>
      <c r="C227" s="813" t="s">
        <v>55</v>
      </c>
      <c r="D227" s="676">
        <f>COUNTA(D228:D241)</f>
        <v>14</v>
      </c>
      <c r="E227" s="813"/>
      <c r="F227" s="813"/>
      <c r="G227" s="813"/>
      <c r="H227" s="813"/>
      <c r="I227" s="813"/>
      <c r="J227" s="814">
        <f>SUM(J228:J241)</f>
        <v>26990</v>
      </c>
      <c r="K227" s="814">
        <f t="shared" ref="K227:O227" si="5">SUM(K228:K241)</f>
        <v>18186</v>
      </c>
      <c r="L227" s="248">
        <f>SUM(L228:L241)</f>
        <v>18180</v>
      </c>
      <c r="M227" s="814">
        <f t="shared" si="5"/>
        <v>5240</v>
      </c>
      <c r="N227" s="814">
        <f t="shared" si="5"/>
        <v>5240</v>
      </c>
      <c r="O227" s="814">
        <f t="shared" si="5"/>
        <v>5240</v>
      </c>
      <c r="P227" s="814"/>
      <c r="Q227" s="814"/>
      <c r="R227" s="814"/>
      <c r="S227" s="814">
        <f>SUM(S228:S241)</f>
        <v>14</v>
      </c>
      <c r="T227" s="814"/>
      <c r="U227" s="813"/>
      <c r="V227" s="813"/>
      <c r="W227" s="813"/>
      <c r="X227" s="813"/>
      <c r="Y227" s="813"/>
      <c r="Z227" s="813"/>
      <c r="AA227" s="814"/>
      <c r="AB227" s="813"/>
      <c r="AC227" s="813"/>
      <c r="AD227" s="813"/>
      <c r="AE227" s="813"/>
      <c r="AF227" s="813"/>
      <c r="AG227" s="813"/>
      <c r="AH227" s="813"/>
      <c r="AI227" s="813"/>
      <c r="AJ227" s="813"/>
      <c r="AK227" s="813"/>
      <c r="AL227" s="813"/>
      <c r="AM227" s="813"/>
      <c r="AN227" s="813"/>
      <c r="AO227" s="813"/>
      <c r="AP227" s="813"/>
      <c r="AQ227" s="813"/>
      <c r="AR227" s="813"/>
      <c r="AS227" s="813"/>
      <c r="AT227" s="813"/>
      <c r="AU227" s="813"/>
      <c r="AV227" s="813"/>
      <c r="AW227" s="813"/>
      <c r="AX227" s="813"/>
      <c r="AY227" s="813"/>
      <c r="AZ227" s="813"/>
      <c r="BA227" s="813"/>
      <c r="BB227" s="813"/>
      <c r="BC227" s="814"/>
      <c r="BD227" s="814"/>
      <c r="BE227" s="1160"/>
    </row>
    <row r="228" spans="1:57" ht="25.7" hidden="1" customHeight="1" x14ac:dyDescent="0.15">
      <c r="A228" s="621"/>
      <c r="B228" s="140"/>
      <c r="C228" s="613" t="s">
        <v>2955</v>
      </c>
      <c r="D228" s="613" t="s">
        <v>2990</v>
      </c>
      <c r="E228" s="613" t="s">
        <v>2955</v>
      </c>
      <c r="F228" s="613"/>
      <c r="G228" s="625" t="s">
        <v>17052</v>
      </c>
      <c r="H228" s="613"/>
      <c r="I228" s="613"/>
      <c r="J228" s="614">
        <v>1150</v>
      </c>
      <c r="K228" s="614">
        <v>1150</v>
      </c>
      <c r="L228" s="138">
        <v>1150</v>
      </c>
      <c r="M228" s="613">
        <v>1150</v>
      </c>
      <c r="N228" s="613">
        <v>1150</v>
      </c>
      <c r="O228" s="613">
        <v>1150</v>
      </c>
      <c r="P228" s="614">
        <v>1150</v>
      </c>
      <c r="Q228" s="614">
        <v>1150</v>
      </c>
      <c r="R228" s="626" t="s">
        <v>1588</v>
      </c>
      <c r="S228" s="614">
        <v>1</v>
      </c>
      <c r="T228" s="614" t="s">
        <v>316</v>
      </c>
      <c r="U228" s="613"/>
      <c r="V228" s="613"/>
      <c r="W228" s="613"/>
      <c r="X228" s="613"/>
      <c r="Y228" s="613"/>
      <c r="Z228" s="613"/>
      <c r="AA228" s="614"/>
      <c r="AB228" s="613"/>
      <c r="AC228" s="613"/>
      <c r="AD228" s="613"/>
      <c r="AE228" s="613"/>
      <c r="AF228" s="613"/>
      <c r="AG228" s="613"/>
      <c r="AH228" s="613"/>
      <c r="AI228" s="613"/>
      <c r="AJ228" s="613"/>
      <c r="AK228" s="613"/>
      <c r="AL228" s="613"/>
      <c r="AM228" s="613"/>
      <c r="AN228" s="613"/>
      <c r="AO228" s="613"/>
      <c r="AP228" s="613"/>
      <c r="AQ228" s="613"/>
      <c r="AR228" s="613"/>
      <c r="AS228" s="613"/>
      <c r="AT228" s="613"/>
      <c r="AU228" s="613"/>
      <c r="AV228" s="613">
        <v>2012</v>
      </c>
      <c r="AW228" s="613"/>
      <c r="AX228" s="613"/>
      <c r="AY228" s="613"/>
      <c r="AZ228" s="613"/>
      <c r="BA228" s="613"/>
      <c r="BB228" s="613"/>
      <c r="BC228" s="614">
        <v>620</v>
      </c>
      <c r="BD228" s="614"/>
      <c r="BE228" s="170"/>
    </row>
    <row r="229" spans="1:57" ht="25.7" hidden="1" customHeight="1" x14ac:dyDescent="0.15">
      <c r="A229" s="621"/>
      <c r="B229" s="147"/>
      <c r="C229" s="613" t="s">
        <v>2955</v>
      </c>
      <c r="D229" s="625" t="s">
        <v>2991</v>
      </c>
      <c r="E229" s="613" t="s">
        <v>2955</v>
      </c>
      <c r="F229" s="625"/>
      <c r="G229" s="625" t="s">
        <v>17052</v>
      </c>
      <c r="H229" s="686"/>
      <c r="I229" s="627"/>
      <c r="J229" s="626">
        <v>393</v>
      </c>
      <c r="K229" s="626">
        <v>393</v>
      </c>
      <c r="L229" s="138">
        <v>393</v>
      </c>
      <c r="M229" s="627"/>
      <c r="N229" s="628"/>
      <c r="O229" s="627"/>
      <c r="P229" s="626">
        <v>393</v>
      </c>
      <c r="Q229" s="626">
        <v>393</v>
      </c>
      <c r="R229" s="626" t="s">
        <v>1588</v>
      </c>
      <c r="S229" s="626">
        <v>1</v>
      </c>
      <c r="T229" s="626" t="s">
        <v>316</v>
      </c>
      <c r="U229" s="627"/>
      <c r="V229" s="627"/>
      <c r="W229" s="627"/>
      <c r="X229" s="627"/>
      <c r="Y229" s="627"/>
      <c r="Z229" s="627"/>
      <c r="AA229" s="626"/>
      <c r="AB229" s="625"/>
      <c r="AC229" s="625"/>
      <c r="AD229" s="627"/>
      <c r="AE229" s="627"/>
      <c r="AF229" s="627"/>
      <c r="AG229" s="627"/>
      <c r="AH229" s="627"/>
      <c r="AI229" s="627"/>
      <c r="AJ229" s="627"/>
      <c r="AK229" s="627"/>
      <c r="AL229" s="627"/>
      <c r="AM229" s="627"/>
      <c r="AN229" s="627"/>
      <c r="AO229" s="627"/>
      <c r="AP229" s="627"/>
      <c r="AQ229" s="627"/>
      <c r="AR229" s="627"/>
      <c r="AS229" s="627"/>
      <c r="AT229" s="627"/>
      <c r="AU229" s="627"/>
      <c r="AV229" s="625">
        <v>2003</v>
      </c>
      <c r="AW229" s="613"/>
      <c r="AX229" s="613"/>
      <c r="AY229" s="613"/>
      <c r="AZ229" s="613"/>
      <c r="BA229" s="613"/>
      <c r="BB229" s="613"/>
      <c r="BC229" s="626">
        <v>100</v>
      </c>
      <c r="BD229" s="627"/>
      <c r="BE229" s="170"/>
    </row>
    <row r="230" spans="1:57" ht="25.7" hidden="1" customHeight="1" x14ac:dyDescent="0.15">
      <c r="A230" s="621"/>
      <c r="B230" s="147"/>
      <c r="C230" s="613" t="s">
        <v>2955</v>
      </c>
      <c r="D230" s="625" t="s">
        <v>2992</v>
      </c>
      <c r="E230" s="613" t="s">
        <v>2955</v>
      </c>
      <c r="F230" s="625"/>
      <c r="G230" s="625" t="s">
        <v>17052</v>
      </c>
      <c r="H230" s="686"/>
      <c r="I230" s="627"/>
      <c r="J230" s="626">
        <v>1775</v>
      </c>
      <c r="K230" s="626">
        <v>1775</v>
      </c>
      <c r="L230" s="138">
        <v>1775</v>
      </c>
      <c r="M230" s="627"/>
      <c r="N230" s="628"/>
      <c r="O230" s="627"/>
      <c r="P230" s="626">
        <v>830</v>
      </c>
      <c r="Q230" s="626">
        <v>830</v>
      </c>
      <c r="R230" s="626" t="s">
        <v>1588</v>
      </c>
      <c r="S230" s="626">
        <v>1</v>
      </c>
      <c r="T230" s="626" t="s">
        <v>316</v>
      </c>
      <c r="U230" s="627"/>
      <c r="V230" s="627"/>
      <c r="W230" s="627"/>
      <c r="X230" s="627"/>
      <c r="Y230" s="627"/>
      <c r="Z230" s="627"/>
      <c r="AA230" s="626"/>
      <c r="AB230" s="625"/>
      <c r="AC230" s="625"/>
      <c r="AD230" s="627"/>
      <c r="AE230" s="627"/>
      <c r="AF230" s="627"/>
      <c r="AG230" s="627"/>
      <c r="AH230" s="627"/>
      <c r="AI230" s="627"/>
      <c r="AJ230" s="627"/>
      <c r="AK230" s="627"/>
      <c r="AL230" s="627"/>
      <c r="AM230" s="627"/>
      <c r="AN230" s="627"/>
      <c r="AO230" s="627"/>
      <c r="AP230" s="627"/>
      <c r="AQ230" s="627"/>
      <c r="AR230" s="627"/>
      <c r="AS230" s="627"/>
      <c r="AT230" s="627"/>
      <c r="AU230" s="627"/>
      <c r="AV230" s="625">
        <v>2003</v>
      </c>
      <c r="AW230" s="613"/>
      <c r="AX230" s="613"/>
      <c r="AY230" s="613"/>
      <c r="AZ230" s="613"/>
      <c r="BA230" s="613"/>
      <c r="BB230" s="613"/>
      <c r="BC230" s="626">
        <v>100</v>
      </c>
      <c r="BD230" s="627"/>
      <c r="BE230" s="170"/>
    </row>
    <row r="231" spans="1:57" ht="25.7" hidden="1" customHeight="1" x14ac:dyDescent="0.15">
      <c r="A231" s="621"/>
      <c r="B231" s="147"/>
      <c r="C231" s="613" t="s">
        <v>2955</v>
      </c>
      <c r="D231" s="625" t="s">
        <v>2993</v>
      </c>
      <c r="E231" s="613" t="s">
        <v>2955</v>
      </c>
      <c r="F231" s="625"/>
      <c r="G231" s="625" t="s">
        <v>17052</v>
      </c>
      <c r="H231" s="686"/>
      <c r="I231" s="627"/>
      <c r="J231" s="626">
        <v>1215</v>
      </c>
      <c r="K231" s="626">
        <v>1215</v>
      </c>
      <c r="L231" s="138">
        <v>1215</v>
      </c>
      <c r="M231" s="627"/>
      <c r="N231" s="628"/>
      <c r="O231" s="627"/>
      <c r="P231" s="626">
        <v>839</v>
      </c>
      <c r="Q231" s="626">
        <v>839</v>
      </c>
      <c r="R231" s="626" t="s">
        <v>1588</v>
      </c>
      <c r="S231" s="626">
        <v>1</v>
      </c>
      <c r="T231" s="626" t="s">
        <v>316</v>
      </c>
      <c r="U231" s="627"/>
      <c r="V231" s="627"/>
      <c r="W231" s="627"/>
      <c r="X231" s="627"/>
      <c r="Y231" s="627"/>
      <c r="Z231" s="627"/>
      <c r="AA231" s="626"/>
      <c r="AB231" s="625"/>
      <c r="AC231" s="625"/>
      <c r="AD231" s="627"/>
      <c r="AE231" s="627"/>
      <c r="AF231" s="627"/>
      <c r="AG231" s="627"/>
      <c r="AH231" s="627"/>
      <c r="AI231" s="627"/>
      <c r="AJ231" s="627"/>
      <c r="AK231" s="627"/>
      <c r="AL231" s="627"/>
      <c r="AM231" s="627"/>
      <c r="AN231" s="627"/>
      <c r="AO231" s="627"/>
      <c r="AP231" s="627"/>
      <c r="AQ231" s="627"/>
      <c r="AR231" s="627"/>
      <c r="AS231" s="627"/>
      <c r="AT231" s="627"/>
      <c r="AU231" s="627"/>
      <c r="AV231" s="625">
        <v>2008</v>
      </c>
      <c r="AW231" s="613"/>
      <c r="AX231" s="613"/>
      <c r="AY231" s="613"/>
      <c r="AZ231" s="613"/>
      <c r="BA231" s="613"/>
      <c r="BB231" s="613"/>
      <c r="BC231" s="626">
        <v>200</v>
      </c>
      <c r="BD231" s="627"/>
      <c r="BE231" s="170"/>
    </row>
    <row r="232" spans="1:57" ht="25.7" hidden="1" customHeight="1" x14ac:dyDescent="0.15">
      <c r="A232" s="621"/>
      <c r="B232" s="147"/>
      <c r="C232" s="613" t="s">
        <v>2955</v>
      </c>
      <c r="D232" s="625" t="s">
        <v>2994</v>
      </c>
      <c r="E232" s="613" t="s">
        <v>2955</v>
      </c>
      <c r="F232" s="625"/>
      <c r="G232" s="625" t="s">
        <v>17052</v>
      </c>
      <c r="H232" s="686"/>
      <c r="I232" s="627"/>
      <c r="J232" s="626">
        <v>1182</v>
      </c>
      <c r="K232" s="626">
        <v>1182</v>
      </c>
      <c r="L232" s="138">
        <v>1182</v>
      </c>
      <c r="M232" s="627"/>
      <c r="N232" s="628"/>
      <c r="O232" s="627"/>
      <c r="P232" s="626">
        <v>374</v>
      </c>
      <c r="Q232" s="626">
        <v>374</v>
      </c>
      <c r="R232" s="626" t="s">
        <v>1588</v>
      </c>
      <c r="S232" s="626">
        <v>1</v>
      </c>
      <c r="T232" s="626" t="s">
        <v>316</v>
      </c>
      <c r="U232" s="627"/>
      <c r="V232" s="627"/>
      <c r="W232" s="627"/>
      <c r="X232" s="627"/>
      <c r="Y232" s="627"/>
      <c r="Z232" s="627"/>
      <c r="AA232" s="626"/>
      <c r="AB232" s="625"/>
      <c r="AC232" s="625"/>
      <c r="AD232" s="627"/>
      <c r="AE232" s="627"/>
      <c r="AF232" s="627"/>
      <c r="AG232" s="627"/>
      <c r="AH232" s="627"/>
      <c r="AI232" s="627"/>
      <c r="AJ232" s="627"/>
      <c r="AK232" s="627"/>
      <c r="AL232" s="627"/>
      <c r="AM232" s="627"/>
      <c r="AN232" s="627"/>
      <c r="AO232" s="627"/>
      <c r="AP232" s="627"/>
      <c r="AQ232" s="627"/>
      <c r="AR232" s="627"/>
      <c r="AS232" s="627"/>
      <c r="AT232" s="627"/>
      <c r="AU232" s="627"/>
      <c r="AV232" s="625">
        <v>2004</v>
      </c>
      <c r="AW232" s="613"/>
      <c r="AX232" s="613"/>
      <c r="AY232" s="613"/>
      <c r="AZ232" s="613"/>
      <c r="BA232" s="613"/>
      <c r="BB232" s="613"/>
      <c r="BC232" s="626">
        <v>100</v>
      </c>
      <c r="BD232" s="627"/>
      <c r="BE232" s="170"/>
    </row>
    <row r="233" spans="1:57" ht="25.7" hidden="1" customHeight="1" x14ac:dyDescent="0.15">
      <c r="A233" s="621"/>
      <c r="B233" s="147"/>
      <c r="C233" s="613" t="s">
        <v>2955</v>
      </c>
      <c r="D233" s="625" t="s">
        <v>2995</v>
      </c>
      <c r="E233" s="613" t="s">
        <v>2955</v>
      </c>
      <c r="F233" s="625"/>
      <c r="G233" s="625" t="s">
        <v>17052</v>
      </c>
      <c r="H233" s="686"/>
      <c r="I233" s="627"/>
      <c r="J233" s="626">
        <v>830</v>
      </c>
      <c r="K233" s="626">
        <v>830</v>
      </c>
      <c r="L233" s="138">
        <v>830</v>
      </c>
      <c r="M233" s="627">
        <v>830</v>
      </c>
      <c r="N233" s="628">
        <v>830</v>
      </c>
      <c r="O233" s="627">
        <v>830</v>
      </c>
      <c r="P233" s="626">
        <v>830</v>
      </c>
      <c r="Q233" s="626">
        <v>830</v>
      </c>
      <c r="R233" s="626" t="s">
        <v>1588</v>
      </c>
      <c r="S233" s="626">
        <v>1</v>
      </c>
      <c r="T233" s="626" t="s">
        <v>316</v>
      </c>
      <c r="U233" s="627"/>
      <c r="V233" s="627"/>
      <c r="W233" s="627"/>
      <c r="X233" s="627"/>
      <c r="Y233" s="627"/>
      <c r="Z233" s="627"/>
      <c r="AA233" s="626"/>
      <c r="AB233" s="625"/>
      <c r="AC233" s="625"/>
      <c r="AD233" s="627"/>
      <c r="AE233" s="627"/>
      <c r="AF233" s="627"/>
      <c r="AG233" s="627"/>
      <c r="AH233" s="627"/>
      <c r="AI233" s="627"/>
      <c r="AJ233" s="627"/>
      <c r="AK233" s="627"/>
      <c r="AL233" s="627"/>
      <c r="AM233" s="627"/>
      <c r="AN233" s="627"/>
      <c r="AO233" s="627"/>
      <c r="AP233" s="627"/>
      <c r="AQ233" s="627"/>
      <c r="AR233" s="627"/>
      <c r="AS233" s="627"/>
      <c r="AT233" s="627"/>
      <c r="AU233" s="627"/>
      <c r="AV233" s="625">
        <v>2003</v>
      </c>
      <c r="AW233" s="613"/>
      <c r="AX233" s="613"/>
      <c r="AY233" s="613"/>
      <c r="AZ233" s="613"/>
      <c r="BA233" s="613"/>
      <c r="BB233" s="613"/>
      <c r="BC233" s="626">
        <v>100</v>
      </c>
      <c r="BD233" s="627"/>
      <c r="BE233" s="170"/>
    </row>
    <row r="234" spans="1:57" ht="25.7" hidden="1" customHeight="1" x14ac:dyDescent="0.15">
      <c r="A234" s="621"/>
      <c r="B234" s="147"/>
      <c r="C234" s="613" t="s">
        <v>2955</v>
      </c>
      <c r="D234" s="625" t="s">
        <v>2996</v>
      </c>
      <c r="E234" s="613" t="s">
        <v>2955</v>
      </c>
      <c r="F234" s="625"/>
      <c r="G234" s="625" t="s">
        <v>17052</v>
      </c>
      <c r="H234" s="686"/>
      <c r="I234" s="627"/>
      <c r="J234" s="626">
        <v>785</v>
      </c>
      <c r="K234" s="626">
        <v>785</v>
      </c>
      <c r="L234" s="138">
        <v>785</v>
      </c>
      <c r="M234" s="627">
        <v>785</v>
      </c>
      <c r="N234" s="628">
        <v>785</v>
      </c>
      <c r="O234" s="627">
        <v>785</v>
      </c>
      <c r="P234" s="626">
        <v>785</v>
      </c>
      <c r="Q234" s="626">
        <v>785</v>
      </c>
      <c r="R234" s="626" t="s">
        <v>1588</v>
      </c>
      <c r="S234" s="626">
        <v>1</v>
      </c>
      <c r="T234" s="626" t="s">
        <v>316</v>
      </c>
      <c r="U234" s="627"/>
      <c r="V234" s="627"/>
      <c r="W234" s="627"/>
      <c r="X234" s="627"/>
      <c r="Y234" s="627"/>
      <c r="Z234" s="627"/>
      <c r="AA234" s="626"/>
      <c r="AB234" s="625"/>
      <c r="AC234" s="625"/>
      <c r="AD234" s="627"/>
      <c r="AE234" s="627"/>
      <c r="AF234" s="627"/>
      <c r="AG234" s="627"/>
      <c r="AH234" s="627"/>
      <c r="AI234" s="627"/>
      <c r="AJ234" s="627"/>
      <c r="AK234" s="627"/>
      <c r="AL234" s="627"/>
      <c r="AM234" s="627"/>
      <c r="AN234" s="627"/>
      <c r="AO234" s="627"/>
      <c r="AP234" s="627"/>
      <c r="AQ234" s="627"/>
      <c r="AR234" s="627"/>
      <c r="AS234" s="627"/>
      <c r="AT234" s="627"/>
      <c r="AU234" s="627"/>
      <c r="AV234" s="625">
        <v>1997</v>
      </c>
      <c r="AW234" s="613"/>
      <c r="AX234" s="613"/>
      <c r="AY234" s="613"/>
      <c r="AZ234" s="613"/>
      <c r="BA234" s="613"/>
      <c r="BB234" s="613"/>
      <c r="BC234" s="626">
        <v>50</v>
      </c>
      <c r="BD234" s="627"/>
      <c r="BE234" s="170"/>
    </row>
    <row r="235" spans="1:57" ht="25.7" hidden="1" customHeight="1" x14ac:dyDescent="0.15">
      <c r="A235" s="621"/>
      <c r="B235" s="147"/>
      <c r="C235" s="613" t="s">
        <v>2955</v>
      </c>
      <c r="D235" s="625" t="s">
        <v>2997</v>
      </c>
      <c r="E235" s="613" t="s">
        <v>2955</v>
      </c>
      <c r="F235" s="625"/>
      <c r="G235" s="625" t="s">
        <v>17052</v>
      </c>
      <c r="H235" s="686"/>
      <c r="I235" s="627"/>
      <c r="J235" s="626">
        <v>6835</v>
      </c>
      <c r="K235" s="626">
        <v>6835</v>
      </c>
      <c r="L235" s="138">
        <v>6835</v>
      </c>
      <c r="M235" s="627"/>
      <c r="N235" s="628"/>
      <c r="O235" s="627"/>
      <c r="P235" s="626">
        <v>806</v>
      </c>
      <c r="Q235" s="626">
        <v>806</v>
      </c>
      <c r="R235" s="626" t="s">
        <v>1588</v>
      </c>
      <c r="S235" s="626">
        <v>1</v>
      </c>
      <c r="T235" s="626" t="s">
        <v>316</v>
      </c>
      <c r="U235" s="627"/>
      <c r="V235" s="627"/>
      <c r="W235" s="627"/>
      <c r="X235" s="627"/>
      <c r="Y235" s="627"/>
      <c r="Z235" s="627"/>
      <c r="AA235" s="626"/>
      <c r="AB235" s="625"/>
      <c r="AC235" s="625"/>
      <c r="AD235" s="627"/>
      <c r="AE235" s="627"/>
      <c r="AF235" s="627"/>
      <c r="AG235" s="627"/>
      <c r="AH235" s="627"/>
      <c r="AI235" s="627"/>
      <c r="AJ235" s="627"/>
      <c r="AK235" s="627"/>
      <c r="AL235" s="627"/>
      <c r="AM235" s="627"/>
      <c r="AN235" s="627"/>
      <c r="AO235" s="627"/>
      <c r="AP235" s="627"/>
      <c r="AQ235" s="627"/>
      <c r="AR235" s="627"/>
      <c r="AS235" s="627"/>
      <c r="AT235" s="627"/>
      <c r="AU235" s="627"/>
      <c r="AV235" s="625">
        <v>2001</v>
      </c>
      <c r="AW235" s="613"/>
      <c r="AX235" s="613"/>
      <c r="AY235" s="613"/>
      <c r="AZ235" s="613"/>
      <c r="BA235" s="613"/>
      <c r="BB235" s="613"/>
      <c r="BC235" s="626">
        <v>60</v>
      </c>
      <c r="BD235" s="627"/>
      <c r="BE235" s="170"/>
    </row>
    <row r="236" spans="1:57" ht="25.7" hidden="1" customHeight="1" x14ac:dyDescent="0.15">
      <c r="A236" s="621"/>
      <c r="B236" s="147"/>
      <c r="C236" s="613" t="s">
        <v>2955</v>
      </c>
      <c r="D236" s="625" t="s">
        <v>2998</v>
      </c>
      <c r="E236" s="613" t="s">
        <v>2955</v>
      </c>
      <c r="F236" s="625"/>
      <c r="G236" s="625" t="s">
        <v>17052</v>
      </c>
      <c r="H236" s="686"/>
      <c r="I236" s="627"/>
      <c r="J236" s="626">
        <v>1350</v>
      </c>
      <c r="K236" s="626">
        <v>529</v>
      </c>
      <c r="L236" s="138">
        <v>529</v>
      </c>
      <c r="M236" s="627">
        <v>529</v>
      </c>
      <c r="N236" s="628">
        <v>529</v>
      </c>
      <c r="O236" s="627">
        <v>529</v>
      </c>
      <c r="P236" s="626">
        <v>529</v>
      </c>
      <c r="Q236" s="626">
        <v>529</v>
      </c>
      <c r="R236" s="626" t="s">
        <v>1588</v>
      </c>
      <c r="S236" s="626">
        <v>1</v>
      </c>
      <c r="T236" s="626" t="s">
        <v>316</v>
      </c>
      <c r="U236" s="627"/>
      <c r="V236" s="627"/>
      <c r="W236" s="627"/>
      <c r="X236" s="627"/>
      <c r="Y236" s="627"/>
      <c r="Z236" s="627"/>
      <c r="AA236" s="626" t="s">
        <v>310</v>
      </c>
      <c r="AB236" s="625"/>
      <c r="AC236" s="625"/>
      <c r="AD236" s="627"/>
      <c r="AE236" s="627"/>
      <c r="AF236" s="627"/>
      <c r="AG236" s="627"/>
      <c r="AH236" s="627"/>
      <c r="AI236" s="627"/>
      <c r="AJ236" s="627"/>
      <c r="AK236" s="627"/>
      <c r="AL236" s="627"/>
      <c r="AM236" s="627"/>
      <c r="AN236" s="627"/>
      <c r="AO236" s="627"/>
      <c r="AP236" s="627"/>
      <c r="AQ236" s="627"/>
      <c r="AR236" s="627"/>
      <c r="AS236" s="627"/>
      <c r="AT236" s="627"/>
      <c r="AU236" s="627"/>
      <c r="AV236" s="625">
        <v>2010</v>
      </c>
      <c r="AW236" s="613"/>
      <c r="AX236" s="613"/>
      <c r="AY236" s="613"/>
      <c r="AZ236" s="613"/>
      <c r="BA236" s="613"/>
      <c r="BB236" s="613"/>
      <c r="BC236" s="626">
        <v>330</v>
      </c>
      <c r="BD236" s="627"/>
      <c r="BE236" s="170"/>
    </row>
    <row r="237" spans="1:57" ht="25.7" hidden="1" customHeight="1" x14ac:dyDescent="0.15">
      <c r="A237" s="621"/>
      <c r="B237" s="147"/>
      <c r="C237" s="613" t="s">
        <v>2955</v>
      </c>
      <c r="D237" s="625" t="s">
        <v>2999</v>
      </c>
      <c r="E237" s="613" t="s">
        <v>2955</v>
      </c>
      <c r="F237" s="625"/>
      <c r="G237" s="625" t="s">
        <v>17052</v>
      </c>
      <c r="H237" s="686"/>
      <c r="I237" s="627"/>
      <c r="J237" s="626">
        <v>1220</v>
      </c>
      <c r="K237" s="626">
        <v>655</v>
      </c>
      <c r="L237" s="138">
        <v>650</v>
      </c>
      <c r="M237" s="627"/>
      <c r="N237" s="628"/>
      <c r="O237" s="627"/>
      <c r="P237" s="626">
        <v>650</v>
      </c>
      <c r="Q237" s="626">
        <v>650</v>
      </c>
      <c r="R237" s="626" t="s">
        <v>1588</v>
      </c>
      <c r="S237" s="626">
        <v>1</v>
      </c>
      <c r="T237" s="626" t="s">
        <v>316</v>
      </c>
      <c r="U237" s="627"/>
      <c r="V237" s="627"/>
      <c r="W237" s="627"/>
      <c r="X237" s="627"/>
      <c r="Y237" s="627"/>
      <c r="Z237" s="627"/>
      <c r="AA237" s="626" t="s">
        <v>310</v>
      </c>
      <c r="AB237" s="625"/>
      <c r="AC237" s="625"/>
      <c r="AD237" s="627"/>
      <c r="AE237" s="627"/>
      <c r="AF237" s="627"/>
      <c r="AG237" s="627"/>
      <c r="AH237" s="627"/>
      <c r="AI237" s="627"/>
      <c r="AJ237" s="627"/>
      <c r="AK237" s="627"/>
      <c r="AL237" s="627"/>
      <c r="AM237" s="627"/>
      <c r="AN237" s="627"/>
      <c r="AO237" s="627"/>
      <c r="AP237" s="627"/>
      <c r="AQ237" s="627"/>
      <c r="AR237" s="627"/>
      <c r="AS237" s="627"/>
      <c r="AT237" s="627"/>
      <c r="AU237" s="627"/>
      <c r="AV237" s="625">
        <v>2014</v>
      </c>
      <c r="AW237" s="613"/>
      <c r="AX237" s="613"/>
      <c r="AY237" s="613"/>
      <c r="AZ237" s="613"/>
      <c r="BA237" s="613"/>
      <c r="BB237" s="613"/>
      <c r="BC237" s="626">
        <v>900</v>
      </c>
      <c r="BD237" s="627"/>
      <c r="BE237" s="170"/>
    </row>
    <row r="238" spans="1:57" ht="25.7" hidden="1" customHeight="1" x14ac:dyDescent="0.15">
      <c r="A238" s="621"/>
      <c r="B238" s="147"/>
      <c r="C238" s="613" t="s">
        <v>2955</v>
      </c>
      <c r="D238" s="625" t="s">
        <v>3000</v>
      </c>
      <c r="E238" s="613" t="s">
        <v>2955</v>
      </c>
      <c r="F238" s="625"/>
      <c r="G238" s="625" t="s">
        <v>17052</v>
      </c>
      <c r="H238" s="686"/>
      <c r="I238" s="627"/>
      <c r="J238" s="626">
        <v>895</v>
      </c>
      <c r="K238" s="626">
        <v>895</v>
      </c>
      <c r="L238" s="138">
        <v>895</v>
      </c>
      <c r="M238" s="627">
        <v>895</v>
      </c>
      <c r="N238" s="628">
        <v>895</v>
      </c>
      <c r="O238" s="627">
        <v>895</v>
      </c>
      <c r="P238" s="626">
        <v>895</v>
      </c>
      <c r="Q238" s="626">
        <v>895</v>
      </c>
      <c r="R238" s="626" t="s">
        <v>1588</v>
      </c>
      <c r="S238" s="626">
        <v>1</v>
      </c>
      <c r="T238" s="626" t="s">
        <v>316</v>
      </c>
      <c r="U238" s="627"/>
      <c r="V238" s="627"/>
      <c r="W238" s="627"/>
      <c r="X238" s="627"/>
      <c r="Y238" s="627"/>
      <c r="Z238" s="627"/>
      <c r="AA238" s="626"/>
      <c r="AB238" s="625"/>
      <c r="AC238" s="625"/>
      <c r="AD238" s="627"/>
      <c r="AE238" s="627"/>
      <c r="AF238" s="627"/>
      <c r="AG238" s="627"/>
      <c r="AH238" s="627"/>
      <c r="AI238" s="627"/>
      <c r="AJ238" s="627"/>
      <c r="AK238" s="627"/>
      <c r="AL238" s="627"/>
      <c r="AM238" s="627"/>
      <c r="AN238" s="627"/>
      <c r="AO238" s="627"/>
      <c r="AP238" s="627"/>
      <c r="AQ238" s="627"/>
      <c r="AR238" s="627"/>
      <c r="AS238" s="627"/>
      <c r="AT238" s="627"/>
      <c r="AU238" s="627"/>
      <c r="AV238" s="625">
        <v>1997</v>
      </c>
      <c r="AW238" s="613"/>
      <c r="AX238" s="613"/>
      <c r="AY238" s="613"/>
      <c r="AZ238" s="613"/>
      <c r="BA238" s="613"/>
      <c r="BB238" s="613"/>
      <c r="BC238" s="626"/>
      <c r="BD238" s="627"/>
      <c r="BE238" s="170"/>
    </row>
    <row r="239" spans="1:57" ht="25.7" hidden="1" customHeight="1" x14ac:dyDescent="0.15">
      <c r="A239" s="621"/>
      <c r="B239" s="147"/>
      <c r="C239" s="613" t="s">
        <v>2955</v>
      </c>
      <c r="D239" s="625" t="s">
        <v>3001</v>
      </c>
      <c r="E239" s="613" t="s">
        <v>2955</v>
      </c>
      <c r="F239" s="625"/>
      <c r="G239" s="625" t="s">
        <v>17052</v>
      </c>
      <c r="H239" s="686"/>
      <c r="I239" s="627"/>
      <c r="J239" s="626">
        <v>1780</v>
      </c>
      <c r="K239" s="626">
        <v>432</v>
      </c>
      <c r="L239" s="138">
        <v>432</v>
      </c>
      <c r="M239" s="627"/>
      <c r="N239" s="628"/>
      <c r="O239" s="627"/>
      <c r="P239" s="626">
        <v>935</v>
      </c>
      <c r="Q239" s="626">
        <v>935</v>
      </c>
      <c r="R239" s="626" t="s">
        <v>1588</v>
      </c>
      <c r="S239" s="626">
        <v>1</v>
      </c>
      <c r="T239" s="626" t="s">
        <v>316</v>
      </c>
      <c r="U239" s="627"/>
      <c r="V239" s="627"/>
      <c r="W239" s="627"/>
      <c r="X239" s="627"/>
      <c r="Y239" s="627"/>
      <c r="Z239" s="627"/>
      <c r="AA239" s="626"/>
      <c r="AB239" s="625"/>
      <c r="AC239" s="625"/>
      <c r="AD239" s="627"/>
      <c r="AE239" s="627"/>
      <c r="AF239" s="627"/>
      <c r="AG239" s="627"/>
      <c r="AH239" s="627"/>
      <c r="AI239" s="627"/>
      <c r="AJ239" s="627"/>
      <c r="AK239" s="627"/>
      <c r="AL239" s="627"/>
      <c r="AM239" s="627"/>
      <c r="AN239" s="627"/>
      <c r="AO239" s="627"/>
      <c r="AP239" s="627"/>
      <c r="AQ239" s="627"/>
      <c r="AR239" s="627"/>
      <c r="AS239" s="627"/>
      <c r="AT239" s="627"/>
      <c r="AU239" s="627"/>
      <c r="AV239" s="625">
        <v>1994</v>
      </c>
      <c r="AW239" s="613"/>
      <c r="AX239" s="613"/>
      <c r="AY239" s="613"/>
      <c r="AZ239" s="613"/>
      <c r="BA239" s="613"/>
      <c r="BB239" s="613"/>
      <c r="BC239" s="626"/>
      <c r="BD239" s="627"/>
      <c r="BE239" s="170"/>
    </row>
    <row r="240" spans="1:57" ht="25.7" hidden="1" customHeight="1" x14ac:dyDescent="0.15">
      <c r="A240" s="621"/>
      <c r="B240" s="147"/>
      <c r="C240" s="613" t="s">
        <v>2955</v>
      </c>
      <c r="D240" s="625" t="s">
        <v>13978</v>
      </c>
      <c r="E240" s="613" t="s">
        <v>2955</v>
      </c>
      <c r="F240" s="625"/>
      <c r="G240" s="625" t="s">
        <v>13972</v>
      </c>
      <c r="H240" s="686"/>
      <c r="I240" s="627"/>
      <c r="J240" s="626">
        <v>1051</v>
      </c>
      <c r="K240" s="626">
        <v>1051</v>
      </c>
      <c r="L240" s="138">
        <v>1051</v>
      </c>
      <c r="M240" s="627">
        <v>1051</v>
      </c>
      <c r="N240" s="628">
        <v>1051</v>
      </c>
      <c r="O240" s="627">
        <v>1051</v>
      </c>
      <c r="P240" s="626">
        <v>1051</v>
      </c>
      <c r="Q240" s="626">
        <v>1051</v>
      </c>
      <c r="R240" s="626" t="s">
        <v>1588</v>
      </c>
      <c r="S240" s="626">
        <v>1</v>
      </c>
      <c r="T240" s="626" t="s">
        <v>316</v>
      </c>
      <c r="U240" s="627"/>
      <c r="V240" s="627"/>
      <c r="W240" s="627"/>
      <c r="X240" s="627"/>
      <c r="Y240" s="627"/>
      <c r="Z240" s="627"/>
      <c r="AA240" s="626"/>
      <c r="AB240" s="625"/>
      <c r="AC240" s="625"/>
      <c r="AD240" s="627"/>
      <c r="AE240" s="627"/>
      <c r="AF240" s="627"/>
      <c r="AG240" s="627"/>
      <c r="AH240" s="627"/>
      <c r="AI240" s="627"/>
      <c r="AJ240" s="627"/>
      <c r="AK240" s="627"/>
      <c r="AL240" s="627"/>
      <c r="AM240" s="627"/>
      <c r="AN240" s="627"/>
      <c r="AO240" s="627"/>
      <c r="AP240" s="627"/>
      <c r="AQ240" s="627"/>
      <c r="AR240" s="627"/>
      <c r="AS240" s="627"/>
      <c r="AT240" s="627"/>
      <c r="AU240" s="627"/>
      <c r="AV240" s="625">
        <v>2013</v>
      </c>
      <c r="AW240" s="613"/>
      <c r="AX240" s="613"/>
      <c r="AY240" s="613"/>
      <c r="AZ240" s="613"/>
      <c r="BA240" s="613"/>
      <c r="BB240" s="613"/>
      <c r="BC240" s="626"/>
      <c r="BD240" s="627"/>
      <c r="BE240" s="170"/>
    </row>
    <row r="241" spans="1:57" ht="25.7" hidden="1" customHeight="1" x14ac:dyDescent="0.15">
      <c r="A241" s="621"/>
      <c r="B241" s="147"/>
      <c r="C241" s="613" t="s">
        <v>2955</v>
      </c>
      <c r="D241" s="625" t="s">
        <v>3002</v>
      </c>
      <c r="E241" s="613" t="s">
        <v>2955</v>
      </c>
      <c r="F241" s="625"/>
      <c r="G241" s="625" t="s">
        <v>13980</v>
      </c>
      <c r="H241" s="686"/>
      <c r="I241" s="627"/>
      <c r="J241" s="626">
        <v>6529</v>
      </c>
      <c r="K241" s="626">
        <v>459</v>
      </c>
      <c r="L241" s="138">
        <v>458</v>
      </c>
      <c r="M241" s="627"/>
      <c r="N241" s="628"/>
      <c r="O241" s="627"/>
      <c r="P241" s="626">
        <v>432</v>
      </c>
      <c r="Q241" s="626">
        <v>432</v>
      </c>
      <c r="R241" s="626" t="s">
        <v>1588</v>
      </c>
      <c r="S241" s="626">
        <v>1</v>
      </c>
      <c r="T241" s="626" t="s">
        <v>316</v>
      </c>
      <c r="U241" s="627"/>
      <c r="V241" s="627"/>
      <c r="W241" s="627"/>
      <c r="X241" s="627"/>
      <c r="Y241" s="627"/>
      <c r="Z241" s="627"/>
      <c r="AA241" s="626" t="s">
        <v>310</v>
      </c>
      <c r="AB241" s="625"/>
      <c r="AC241" s="625"/>
      <c r="AD241" s="627"/>
      <c r="AE241" s="627"/>
      <c r="AF241" s="627"/>
      <c r="AG241" s="627"/>
      <c r="AH241" s="627"/>
      <c r="AI241" s="627"/>
      <c r="AJ241" s="627"/>
      <c r="AK241" s="627"/>
      <c r="AL241" s="627"/>
      <c r="AM241" s="627"/>
      <c r="AN241" s="627"/>
      <c r="AO241" s="627"/>
      <c r="AP241" s="627"/>
      <c r="AQ241" s="627"/>
      <c r="AR241" s="627"/>
      <c r="AS241" s="627"/>
      <c r="AT241" s="627"/>
      <c r="AU241" s="627"/>
      <c r="AV241" s="625">
        <v>2016</v>
      </c>
      <c r="AW241" s="613"/>
      <c r="AX241" s="613"/>
      <c r="AY241" s="613"/>
      <c r="AZ241" s="613"/>
      <c r="BA241" s="613"/>
      <c r="BB241" s="613"/>
      <c r="BC241" s="626">
        <v>800</v>
      </c>
      <c r="BD241" s="699"/>
      <c r="BE241" s="170"/>
    </row>
    <row r="242" spans="1:57" s="560" customFormat="1" ht="25.7" hidden="1" customHeight="1" x14ac:dyDescent="0.15">
      <c r="A242" s="934"/>
      <c r="B242" s="669" t="s">
        <v>2303</v>
      </c>
      <c r="C242" s="650" t="s">
        <v>1</v>
      </c>
      <c r="D242" s="676">
        <f>COUNTA(D243:D674)</f>
        <v>431</v>
      </c>
      <c r="E242" s="666"/>
      <c r="F242" s="666"/>
      <c r="G242" s="666"/>
      <c r="H242" s="666"/>
      <c r="I242" s="666"/>
      <c r="J242" s="665">
        <f t="shared" ref="J242:O242" si="6">SUM(J243:J674)</f>
        <v>2579661.84</v>
      </c>
      <c r="K242" s="665">
        <f t="shared" si="6"/>
        <v>668920.53000000014</v>
      </c>
      <c r="L242" s="248">
        <f>SUM(L243:L674)</f>
        <v>156312.65999999997</v>
      </c>
      <c r="M242" s="665">
        <f t="shared" si="6"/>
        <v>68039</v>
      </c>
      <c r="N242" s="665">
        <f t="shared" si="6"/>
        <v>68534</v>
      </c>
      <c r="O242" s="665">
        <f t="shared" si="6"/>
        <v>35120</v>
      </c>
      <c r="P242" s="665"/>
      <c r="Q242" s="665"/>
      <c r="R242" s="665"/>
      <c r="S242" s="665">
        <f>SUM(S243:S674)</f>
        <v>499</v>
      </c>
      <c r="T242" s="665"/>
      <c r="U242" s="666"/>
      <c r="V242" s="666"/>
      <c r="W242" s="666"/>
      <c r="X242" s="666"/>
      <c r="Y242" s="666"/>
      <c r="Z242" s="666"/>
      <c r="AA242" s="665"/>
      <c r="AB242" s="650"/>
      <c r="AC242" s="650"/>
      <c r="AD242" s="666"/>
      <c r="AE242" s="666"/>
      <c r="AF242" s="666"/>
      <c r="AG242" s="666"/>
      <c r="AH242" s="666"/>
      <c r="AI242" s="666"/>
      <c r="AJ242" s="666"/>
      <c r="AK242" s="666"/>
      <c r="AL242" s="666"/>
      <c r="AM242" s="666"/>
      <c r="AN242" s="666"/>
      <c r="AO242" s="666"/>
      <c r="AP242" s="666"/>
      <c r="AQ242" s="666"/>
      <c r="AR242" s="666"/>
      <c r="AS242" s="666"/>
      <c r="AT242" s="666"/>
      <c r="AU242" s="666"/>
      <c r="AV242" s="813"/>
      <c r="AW242" s="813"/>
      <c r="AX242" s="813"/>
      <c r="AY242" s="813"/>
      <c r="AZ242" s="813"/>
      <c r="BA242" s="813"/>
      <c r="BB242" s="813"/>
      <c r="BC242" s="665"/>
      <c r="BD242" s="814"/>
      <c r="BE242" s="1160"/>
    </row>
    <row r="243" spans="1:57" s="206" customFormat="1" ht="25.7" hidden="1" customHeight="1" x14ac:dyDescent="0.15">
      <c r="A243" s="621"/>
      <c r="B243" s="147"/>
      <c r="C243" s="625" t="s">
        <v>2044</v>
      </c>
      <c r="D243" s="625" t="s">
        <v>11517</v>
      </c>
      <c r="E243" s="625" t="s">
        <v>2044</v>
      </c>
      <c r="F243" s="625"/>
      <c r="G243" s="625" t="s">
        <v>11396</v>
      </c>
      <c r="H243" s="627"/>
      <c r="I243" s="627"/>
      <c r="J243" s="626">
        <v>206557</v>
      </c>
      <c r="K243" s="626"/>
      <c r="L243" s="138"/>
      <c r="M243" s="627"/>
      <c r="N243" s="628"/>
      <c r="O243" s="627"/>
      <c r="P243" s="626">
        <v>600</v>
      </c>
      <c r="Q243" s="626">
        <v>600</v>
      </c>
      <c r="R243" s="626" t="s">
        <v>8034</v>
      </c>
      <c r="S243" s="626">
        <v>2</v>
      </c>
      <c r="T243" s="626" t="s">
        <v>316</v>
      </c>
      <c r="U243" s="627"/>
      <c r="V243" s="627"/>
      <c r="W243" s="627"/>
      <c r="X243" s="627"/>
      <c r="Y243" s="627"/>
      <c r="Z243" s="627"/>
      <c r="AA243" s="626"/>
      <c r="AB243" s="625"/>
      <c r="AC243" s="625"/>
      <c r="AD243" s="627"/>
      <c r="AE243" s="627"/>
      <c r="AF243" s="627"/>
      <c r="AG243" s="627"/>
      <c r="AH243" s="627"/>
      <c r="AI243" s="627"/>
      <c r="AJ243" s="627"/>
      <c r="AK243" s="627"/>
      <c r="AL243" s="627"/>
      <c r="AM243" s="627"/>
      <c r="AN243" s="627"/>
      <c r="AO243" s="627"/>
      <c r="AP243" s="627"/>
      <c r="AQ243" s="627"/>
      <c r="AR243" s="627"/>
      <c r="AS243" s="627"/>
      <c r="AT243" s="627"/>
      <c r="AU243" s="627"/>
      <c r="AV243" s="720">
        <v>2018</v>
      </c>
      <c r="AW243" s="720"/>
      <c r="AX243" s="720"/>
      <c r="AY243" s="720"/>
      <c r="AZ243" s="720"/>
      <c r="BA243" s="720"/>
      <c r="BB243" s="720"/>
      <c r="BC243" s="626">
        <v>21026</v>
      </c>
      <c r="BD243" s="795" t="s">
        <v>11397</v>
      </c>
      <c r="BE243" s="207"/>
    </row>
    <row r="244" spans="1:57" s="206" customFormat="1" ht="25.7" hidden="1" customHeight="1" x14ac:dyDescent="0.15">
      <c r="A244" s="621"/>
      <c r="B244" s="147"/>
      <c r="C244" s="625" t="s">
        <v>3023</v>
      </c>
      <c r="D244" s="625" t="s">
        <v>9862</v>
      </c>
      <c r="E244" s="625" t="s">
        <v>3023</v>
      </c>
      <c r="F244" s="625" t="s">
        <v>13217</v>
      </c>
      <c r="G244" s="625" t="s">
        <v>3859</v>
      </c>
      <c r="H244" s="627"/>
      <c r="I244" s="627"/>
      <c r="J244" s="626">
        <v>3256</v>
      </c>
      <c r="K244" s="626">
        <v>3255.84</v>
      </c>
      <c r="L244" s="138">
        <v>3196.04</v>
      </c>
      <c r="M244" s="627"/>
      <c r="N244" s="628"/>
      <c r="O244" s="627"/>
      <c r="P244" s="626">
        <v>2863</v>
      </c>
      <c r="Q244" s="626">
        <v>2863</v>
      </c>
      <c r="R244" s="626" t="s">
        <v>8034</v>
      </c>
      <c r="S244" s="626">
        <v>6</v>
      </c>
      <c r="T244" s="626" t="s">
        <v>316</v>
      </c>
      <c r="U244" s="627"/>
      <c r="V244" s="627"/>
      <c r="W244" s="627"/>
      <c r="X244" s="627"/>
      <c r="Y244" s="627"/>
      <c r="Z244" s="627"/>
      <c r="AA244" s="626" t="s">
        <v>9863</v>
      </c>
      <c r="AB244" s="625"/>
      <c r="AC244" s="625"/>
      <c r="AD244" s="627"/>
      <c r="AE244" s="627"/>
      <c r="AF244" s="627"/>
      <c r="AG244" s="627"/>
      <c r="AH244" s="627"/>
      <c r="AI244" s="627"/>
      <c r="AJ244" s="627"/>
      <c r="AK244" s="627"/>
      <c r="AL244" s="627"/>
      <c r="AM244" s="627"/>
      <c r="AN244" s="627"/>
      <c r="AO244" s="627"/>
      <c r="AP244" s="627"/>
      <c r="AQ244" s="627"/>
      <c r="AR244" s="627"/>
      <c r="AS244" s="627"/>
      <c r="AT244" s="627"/>
      <c r="AU244" s="627"/>
      <c r="AV244" s="720">
        <v>1999</v>
      </c>
      <c r="AW244" s="720"/>
      <c r="AX244" s="720"/>
      <c r="AY244" s="720"/>
      <c r="AZ244" s="720"/>
      <c r="BA244" s="720"/>
      <c r="BB244" s="720"/>
      <c r="BC244" s="626"/>
      <c r="BD244" s="719"/>
      <c r="BE244" s="207"/>
    </row>
    <row r="245" spans="1:57" s="206" customFormat="1" ht="25.7" hidden="1" customHeight="1" x14ac:dyDescent="0.15">
      <c r="A245" s="621"/>
      <c r="B245" s="147"/>
      <c r="C245" s="625" t="s">
        <v>3023</v>
      </c>
      <c r="D245" s="625" t="s">
        <v>3628</v>
      </c>
      <c r="E245" s="625" t="s">
        <v>3023</v>
      </c>
      <c r="F245" s="625" t="s">
        <v>13218</v>
      </c>
      <c r="G245" s="625" t="s">
        <v>2893</v>
      </c>
      <c r="H245" s="627"/>
      <c r="I245" s="627"/>
      <c r="J245" s="626">
        <v>594</v>
      </c>
      <c r="K245" s="626">
        <v>594</v>
      </c>
      <c r="L245" s="138">
        <v>594</v>
      </c>
      <c r="M245" s="627"/>
      <c r="N245" s="628"/>
      <c r="O245" s="627"/>
      <c r="P245" s="626">
        <v>503</v>
      </c>
      <c r="Q245" s="626">
        <v>503</v>
      </c>
      <c r="R245" s="626" t="s">
        <v>10863</v>
      </c>
      <c r="S245" s="626">
        <v>1</v>
      </c>
      <c r="T245" s="626" t="s">
        <v>316</v>
      </c>
      <c r="U245" s="627"/>
      <c r="V245" s="627"/>
      <c r="W245" s="627"/>
      <c r="X245" s="627"/>
      <c r="Y245" s="627"/>
      <c r="Z245" s="627"/>
      <c r="AA245" s="626"/>
      <c r="AB245" s="625"/>
      <c r="AC245" s="625"/>
      <c r="AD245" s="627"/>
      <c r="AE245" s="627"/>
      <c r="AF245" s="627"/>
      <c r="AG245" s="627"/>
      <c r="AH245" s="627"/>
      <c r="AI245" s="627"/>
      <c r="AJ245" s="627"/>
      <c r="AK245" s="627"/>
      <c r="AL245" s="627"/>
      <c r="AM245" s="627"/>
      <c r="AN245" s="627"/>
      <c r="AO245" s="627"/>
      <c r="AP245" s="627"/>
      <c r="AQ245" s="627"/>
      <c r="AR245" s="627"/>
      <c r="AS245" s="627"/>
      <c r="AT245" s="627"/>
      <c r="AU245" s="627"/>
      <c r="AV245" s="720"/>
      <c r="AW245" s="720"/>
      <c r="AX245" s="720"/>
      <c r="AY245" s="720"/>
      <c r="AZ245" s="720"/>
      <c r="BA245" s="720"/>
      <c r="BB245" s="720"/>
      <c r="BC245" s="626"/>
      <c r="BD245" s="719"/>
      <c r="BE245" s="207"/>
    </row>
    <row r="246" spans="1:57" s="206" customFormat="1" ht="25.7" hidden="1" customHeight="1" x14ac:dyDescent="0.15">
      <c r="A246" s="621"/>
      <c r="B246" s="147"/>
      <c r="C246" s="625" t="s">
        <v>3023</v>
      </c>
      <c r="D246" s="625" t="s">
        <v>13219</v>
      </c>
      <c r="E246" s="625" t="s">
        <v>3023</v>
      </c>
      <c r="F246" s="625" t="s">
        <v>13217</v>
      </c>
      <c r="G246" s="625" t="s">
        <v>3859</v>
      </c>
      <c r="H246" s="627"/>
      <c r="I246" s="627"/>
      <c r="J246" s="626">
        <v>2464</v>
      </c>
      <c r="K246" s="626">
        <v>804</v>
      </c>
      <c r="L246" s="138">
        <v>804</v>
      </c>
      <c r="M246" s="627"/>
      <c r="N246" s="628"/>
      <c r="O246" s="627"/>
      <c r="P246" s="626">
        <v>804</v>
      </c>
      <c r="Q246" s="626">
        <v>804</v>
      </c>
      <c r="R246" s="626" t="s">
        <v>8034</v>
      </c>
      <c r="S246" s="626">
        <v>2</v>
      </c>
      <c r="T246" s="626" t="s">
        <v>316</v>
      </c>
      <c r="U246" s="627"/>
      <c r="V246" s="627"/>
      <c r="W246" s="627"/>
      <c r="X246" s="627"/>
      <c r="Y246" s="627"/>
      <c r="Z246" s="627"/>
      <c r="AA246" s="626"/>
      <c r="AB246" s="625"/>
      <c r="AC246" s="625"/>
      <c r="AD246" s="627"/>
      <c r="AE246" s="627"/>
      <c r="AF246" s="627"/>
      <c r="AG246" s="627"/>
      <c r="AH246" s="627"/>
      <c r="AI246" s="627"/>
      <c r="AJ246" s="627"/>
      <c r="AK246" s="627"/>
      <c r="AL246" s="627"/>
      <c r="AM246" s="627"/>
      <c r="AN246" s="627"/>
      <c r="AO246" s="627"/>
      <c r="AP246" s="627"/>
      <c r="AQ246" s="627"/>
      <c r="AR246" s="627"/>
      <c r="AS246" s="627"/>
      <c r="AT246" s="627"/>
      <c r="AU246" s="627"/>
      <c r="AV246" s="720"/>
      <c r="AW246" s="720"/>
      <c r="AX246" s="720"/>
      <c r="AY246" s="720"/>
      <c r="AZ246" s="720"/>
      <c r="BA246" s="720"/>
      <c r="BB246" s="720"/>
      <c r="BC246" s="626"/>
      <c r="BD246" s="719"/>
      <c r="BE246" s="207"/>
    </row>
    <row r="247" spans="1:57" s="206" customFormat="1" ht="25.7" hidden="1" customHeight="1" x14ac:dyDescent="0.15">
      <c r="A247" s="621"/>
      <c r="B247" s="147"/>
      <c r="C247" s="625" t="s">
        <v>3023</v>
      </c>
      <c r="D247" s="625" t="s">
        <v>13220</v>
      </c>
      <c r="E247" s="625" t="s">
        <v>3023</v>
      </c>
      <c r="F247" s="625" t="s">
        <v>13217</v>
      </c>
      <c r="G247" s="625" t="s">
        <v>3859</v>
      </c>
      <c r="H247" s="627"/>
      <c r="I247" s="627"/>
      <c r="J247" s="626">
        <v>524</v>
      </c>
      <c r="K247" s="626">
        <v>498</v>
      </c>
      <c r="L247" s="138">
        <v>498</v>
      </c>
      <c r="M247" s="627"/>
      <c r="N247" s="628"/>
      <c r="O247" s="627"/>
      <c r="P247" s="626">
        <v>498</v>
      </c>
      <c r="Q247" s="626">
        <v>498</v>
      </c>
      <c r="R247" s="626" t="s">
        <v>8034</v>
      </c>
      <c r="S247" s="626">
        <v>1</v>
      </c>
      <c r="T247" s="626" t="s">
        <v>316</v>
      </c>
      <c r="U247" s="627"/>
      <c r="V247" s="627"/>
      <c r="W247" s="627"/>
      <c r="X247" s="627"/>
      <c r="Y247" s="627"/>
      <c r="Z247" s="627"/>
      <c r="AA247" s="626"/>
      <c r="AB247" s="625"/>
      <c r="AC247" s="625"/>
      <c r="AD247" s="627"/>
      <c r="AE247" s="627"/>
      <c r="AF247" s="627"/>
      <c r="AG247" s="627"/>
      <c r="AH247" s="627"/>
      <c r="AI247" s="627"/>
      <c r="AJ247" s="627"/>
      <c r="AK247" s="627"/>
      <c r="AL247" s="627"/>
      <c r="AM247" s="627"/>
      <c r="AN247" s="627"/>
      <c r="AO247" s="627"/>
      <c r="AP247" s="627"/>
      <c r="AQ247" s="627"/>
      <c r="AR247" s="627"/>
      <c r="AS247" s="627"/>
      <c r="AT247" s="627"/>
      <c r="AU247" s="627"/>
      <c r="AV247" s="720"/>
      <c r="AW247" s="720"/>
      <c r="AX247" s="720"/>
      <c r="AY247" s="720"/>
      <c r="AZ247" s="720"/>
      <c r="BA247" s="720"/>
      <c r="BB247" s="720"/>
      <c r="BC247" s="626"/>
      <c r="BD247" s="719"/>
      <c r="BE247" s="207"/>
    </row>
    <row r="248" spans="1:57" s="206" customFormat="1" ht="25.7" hidden="1" customHeight="1" x14ac:dyDescent="0.15">
      <c r="A248" s="621"/>
      <c r="B248" s="147"/>
      <c r="C248" s="625" t="s">
        <v>3023</v>
      </c>
      <c r="D248" s="625" t="s">
        <v>13221</v>
      </c>
      <c r="E248" s="625" t="s">
        <v>3023</v>
      </c>
      <c r="F248" s="625" t="s">
        <v>13222</v>
      </c>
      <c r="G248" s="625" t="s">
        <v>13223</v>
      </c>
      <c r="H248" s="627"/>
      <c r="I248" s="627"/>
      <c r="J248" s="626">
        <v>383436</v>
      </c>
      <c r="K248" s="626">
        <v>907</v>
      </c>
      <c r="L248" s="138">
        <v>907</v>
      </c>
      <c r="M248" s="627"/>
      <c r="N248" s="628"/>
      <c r="O248" s="627"/>
      <c r="P248" s="626">
        <v>907</v>
      </c>
      <c r="Q248" s="626">
        <v>907</v>
      </c>
      <c r="R248" s="626" t="s">
        <v>8034</v>
      </c>
      <c r="S248" s="626">
        <v>2</v>
      </c>
      <c r="T248" s="626" t="s">
        <v>316</v>
      </c>
      <c r="U248" s="627"/>
      <c r="V248" s="627"/>
      <c r="W248" s="627"/>
      <c r="X248" s="627"/>
      <c r="Y248" s="627"/>
      <c r="Z248" s="627"/>
      <c r="AA248" s="626"/>
      <c r="AB248" s="625"/>
      <c r="AC248" s="625"/>
      <c r="AD248" s="627"/>
      <c r="AE248" s="627"/>
      <c r="AF248" s="627"/>
      <c r="AG248" s="627"/>
      <c r="AH248" s="627"/>
      <c r="AI248" s="627"/>
      <c r="AJ248" s="627"/>
      <c r="AK248" s="627"/>
      <c r="AL248" s="627"/>
      <c r="AM248" s="627"/>
      <c r="AN248" s="627"/>
      <c r="AO248" s="627"/>
      <c r="AP248" s="627"/>
      <c r="AQ248" s="627"/>
      <c r="AR248" s="627"/>
      <c r="AS248" s="627"/>
      <c r="AT248" s="627"/>
      <c r="AU248" s="627"/>
      <c r="AV248" s="720"/>
      <c r="AW248" s="720"/>
      <c r="AX248" s="720"/>
      <c r="AY248" s="720"/>
      <c r="AZ248" s="720"/>
      <c r="BA248" s="720"/>
      <c r="BB248" s="720"/>
      <c r="BC248" s="626"/>
      <c r="BD248" s="719"/>
      <c r="BE248" s="207"/>
    </row>
    <row r="249" spans="1:57" s="206" customFormat="1" ht="25.7" hidden="1" customHeight="1" x14ac:dyDescent="0.15">
      <c r="A249" s="621"/>
      <c r="B249" s="147"/>
      <c r="C249" s="625" t="s">
        <v>3023</v>
      </c>
      <c r="D249" s="625" t="s">
        <v>10157</v>
      </c>
      <c r="E249" s="625" t="s">
        <v>3023</v>
      </c>
      <c r="F249" s="625" t="s">
        <v>13224</v>
      </c>
      <c r="G249" s="625" t="s">
        <v>13225</v>
      </c>
      <c r="H249" s="627"/>
      <c r="I249" s="627"/>
      <c r="J249" s="626">
        <v>45795</v>
      </c>
      <c r="K249" s="626">
        <v>2568</v>
      </c>
      <c r="L249" s="138">
        <v>6081</v>
      </c>
      <c r="M249" s="627"/>
      <c r="N249" s="628"/>
      <c r="O249" s="627"/>
      <c r="P249" s="626">
        <v>435</v>
      </c>
      <c r="Q249" s="626">
        <v>435</v>
      </c>
      <c r="R249" s="626" t="s">
        <v>8050</v>
      </c>
      <c r="S249" s="626">
        <v>1</v>
      </c>
      <c r="T249" s="626" t="s">
        <v>316</v>
      </c>
      <c r="U249" s="627"/>
      <c r="V249" s="627"/>
      <c r="W249" s="627"/>
      <c r="X249" s="627"/>
      <c r="Y249" s="627"/>
      <c r="Z249" s="627"/>
      <c r="AA249" s="626"/>
      <c r="AB249" s="625"/>
      <c r="AC249" s="625"/>
      <c r="AD249" s="627"/>
      <c r="AE249" s="627"/>
      <c r="AF249" s="627"/>
      <c r="AG249" s="627"/>
      <c r="AH249" s="627"/>
      <c r="AI249" s="627"/>
      <c r="AJ249" s="627"/>
      <c r="AK249" s="627"/>
      <c r="AL249" s="627"/>
      <c r="AM249" s="627"/>
      <c r="AN249" s="627"/>
      <c r="AO249" s="627"/>
      <c r="AP249" s="627"/>
      <c r="AQ249" s="627"/>
      <c r="AR249" s="627"/>
      <c r="AS249" s="627"/>
      <c r="AT249" s="627"/>
      <c r="AU249" s="627"/>
      <c r="AV249" s="720"/>
      <c r="AW249" s="720"/>
      <c r="AX249" s="720"/>
      <c r="AY249" s="720"/>
      <c r="AZ249" s="720"/>
      <c r="BA249" s="720"/>
      <c r="BB249" s="720"/>
      <c r="BC249" s="626"/>
      <c r="BD249" s="719"/>
      <c r="BE249" s="207"/>
    </row>
    <row r="250" spans="1:57" s="206" customFormat="1" ht="25.7" hidden="1" customHeight="1" x14ac:dyDescent="0.15">
      <c r="A250" s="621"/>
      <c r="B250" s="147"/>
      <c r="C250" s="625" t="s">
        <v>3023</v>
      </c>
      <c r="D250" s="625" t="s">
        <v>13226</v>
      </c>
      <c r="E250" s="625" t="s">
        <v>3023</v>
      </c>
      <c r="F250" s="625" t="s">
        <v>13224</v>
      </c>
      <c r="G250" s="625" t="s">
        <v>13225</v>
      </c>
      <c r="H250" s="627"/>
      <c r="I250" s="627"/>
      <c r="J250" s="626">
        <v>1918</v>
      </c>
      <c r="K250" s="626">
        <v>105</v>
      </c>
      <c r="L250" s="138">
        <v>81</v>
      </c>
      <c r="M250" s="627"/>
      <c r="N250" s="628"/>
      <c r="O250" s="627"/>
      <c r="P250" s="626">
        <v>748</v>
      </c>
      <c r="Q250" s="626">
        <v>748</v>
      </c>
      <c r="R250" s="626" t="s">
        <v>8050</v>
      </c>
      <c r="S250" s="626">
        <v>2</v>
      </c>
      <c r="T250" s="626" t="s">
        <v>316</v>
      </c>
      <c r="U250" s="627"/>
      <c r="V250" s="627"/>
      <c r="W250" s="627"/>
      <c r="X250" s="627"/>
      <c r="Y250" s="627"/>
      <c r="Z250" s="627"/>
      <c r="AA250" s="626"/>
      <c r="AB250" s="625"/>
      <c r="AC250" s="625"/>
      <c r="AD250" s="627"/>
      <c r="AE250" s="627"/>
      <c r="AF250" s="627"/>
      <c r="AG250" s="627"/>
      <c r="AH250" s="627"/>
      <c r="AI250" s="627"/>
      <c r="AJ250" s="627"/>
      <c r="AK250" s="627"/>
      <c r="AL250" s="627"/>
      <c r="AM250" s="627"/>
      <c r="AN250" s="627"/>
      <c r="AO250" s="627"/>
      <c r="AP250" s="627"/>
      <c r="AQ250" s="627"/>
      <c r="AR250" s="627"/>
      <c r="AS250" s="627"/>
      <c r="AT250" s="627"/>
      <c r="AU250" s="627"/>
      <c r="AV250" s="720"/>
      <c r="AW250" s="720"/>
      <c r="AX250" s="720"/>
      <c r="AY250" s="720"/>
      <c r="AZ250" s="720"/>
      <c r="BA250" s="720"/>
      <c r="BB250" s="720"/>
      <c r="BC250" s="626"/>
      <c r="BD250" s="719"/>
      <c r="BE250" s="207"/>
    </row>
    <row r="251" spans="1:57" s="206" customFormat="1" ht="25.7" hidden="1" customHeight="1" x14ac:dyDescent="0.15">
      <c r="A251" s="621"/>
      <c r="B251" s="147"/>
      <c r="C251" s="625" t="s">
        <v>3023</v>
      </c>
      <c r="D251" s="625" t="s">
        <v>13227</v>
      </c>
      <c r="E251" s="625" t="s">
        <v>3023</v>
      </c>
      <c r="F251" s="625" t="s">
        <v>13228</v>
      </c>
      <c r="G251" s="625" t="s">
        <v>13229</v>
      </c>
      <c r="H251" s="627"/>
      <c r="I251" s="627"/>
      <c r="J251" s="626">
        <v>309676</v>
      </c>
      <c r="K251" s="626">
        <v>309676</v>
      </c>
      <c r="L251" s="138"/>
      <c r="M251" s="627"/>
      <c r="N251" s="628"/>
      <c r="O251" s="627"/>
      <c r="P251" s="626">
        <v>756</v>
      </c>
      <c r="Q251" s="626">
        <v>756</v>
      </c>
      <c r="R251" s="626" t="s">
        <v>13230</v>
      </c>
      <c r="S251" s="626">
        <v>2</v>
      </c>
      <c r="T251" s="626" t="s">
        <v>316</v>
      </c>
      <c r="U251" s="627"/>
      <c r="V251" s="627"/>
      <c r="W251" s="627"/>
      <c r="X251" s="627"/>
      <c r="Y251" s="627"/>
      <c r="Z251" s="627"/>
      <c r="AA251" s="626"/>
      <c r="AB251" s="625"/>
      <c r="AC251" s="625"/>
      <c r="AD251" s="627"/>
      <c r="AE251" s="627"/>
      <c r="AF251" s="627"/>
      <c r="AG251" s="627"/>
      <c r="AH251" s="627"/>
      <c r="AI251" s="627"/>
      <c r="AJ251" s="627"/>
      <c r="AK251" s="627"/>
      <c r="AL251" s="627"/>
      <c r="AM251" s="627"/>
      <c r="AN251" s="627"/>
      <c r="AO251" s="627"/>
      <c r="AP251" s="627"/>
      <c r="AQ251" s="627"/>
      <c r="AR251" s="627"/>
      <c r="AS251" s="627"/>
      <c r="AT251" s="627"/>
      <c r="AU251" s="627"/>
      <c r="AV251" s="720"/>
      <c r="AW251" s="720"/>
      <c r="AX251" s="720"/>
      <c r="AY251" s="720"/>
      <c r="AZ251" s="720"/>
      <c r="BA251" s="720"/>
      <c r="BB251" s="720"/>
      <c r="BC251" s="626"/>
      <c r="BD251" s="719"/>
      <c r="BE251" s="207"/>
    </row>
    <row r="252" spans="1:57" s="206" customFormat="1" ht="25.7" hidden="1" customHeight="1" x14ac:dyDescent="0.15">
      <c r="A252" s="621"/>
      <c r="B252" s="147"/>
      <c r="C252" s="625" t="s">
        <v>3023</v>
      </c>
      <c r="D252" s="625" t="s">
        <v>13231</v>
      </c>
      <c r="E252" s="625" t="s">
        <v>3023</v>
      </c>
      <c r="F252" s="625" t="s">
        <v>13228</v>
      </c>
      <c r="G252" s="625" t="s">
        <v>13229</v>
      </c>
      <c r="H252" s="627"/>
      <c r="I252" s="627"/>
      <c r="J252" s="626">
        <v>51089.5</v>
      </c>
      <c r="K252" s="626">
        <v>51089.5</v>
      </c>
      <c r="L252" s="138"/>
      <c r="M252" s="627"/>
      <c r="N252" s="628"/>
      <c r="O252" s="627"/>
      <c r="P252" s="626">
        <v>750</v>
      </c>
      <c r="Q252" s="626">
        <v>750</v>
      </c>
      <c r="R252" s="626" t="s">
        <v>8040</v>
      </c>
      <c r="S252" s="626">
        <v>1</v>
      </c>
      <c r="T252" s="626" t="s">
        <v>316</v>
      </c>
      <c r="U252" s="627"/>
      <c r="V252" s="627"/>
      <c r="W252" s="627"/>
      <c r="X252" s="627"/>
      <c r="Y252" s="627"/>
      <c r="Z252" s="627"/>
      <c r="AA252" s="626"/>
      <c r="AB252" s="625"/>
      <c r="AC252" s="625"/>
      <c r="AD252" s="627"/>
      <c r="AE252" s="627"/>
      <c r="AF252" s="627"/>
      <c r="AG252" s="627"/>
      <c r="AH252" s="627"/>
      <c r="AI252" s="627"/>
      <c r="AJ252" s="627"/>
      <c r="AK252" s="627"/>
      <c r="AL252" s="627"/>
      <c r="AM252" s="627"/>
      <c r="AN252" s="627"/>
      <c r="AO252" s="627"/>
      <c r="AP252" s="627"/>
      <c r="AQ252" s="627"/>
      <c r="AR252" s="627"/>
      <c r="AS252" s="627"/>
      <c r="AT252" s="627"/>
      <c r="AU252" s="627"/>
      <c r="AV252" s="720"/>
      <c r="AW252" s="720"/>
      <c r="AX252" s="720"/>
      <c r="AY252" s="720"/>
      <c r="AZ252" s="720"/>
      <c r="BA252" s="720"/>
      <c r="BB252" s="720"/>
      <c r="BC252" s="626"/>
      <c r="BD252" s="719"/>
      <c r="BE252" s="207"/>
    </row>
    <row r="253" spans="1:57" s="206" customFormat="1" ht="25.7" hidden="1" customHeight="1" x14ac:dyDescent="0.15">
      <c r="A253" s="621"/>
      <c r="B253" s="147"/>
      <c r="C253" s="625" t="s">
        <v>3023</v>
      </c>
      <c r="D253" s="625" t="s">
        <v>13232</v>
      </c>
      <c r="E253" s="625" t="s">
        <v>3023</v>
      </c>
      <c r="F253" s="625" t="s">
        <v>13228</v>
      </c>
      <c r="G253" s="625" t="s">
        <v>13229</v>
      </c>
      <c r="H253" s="627"/>
      <c r="I253" s="627"/>
      <c r="J253" s="626">
        <v>10465.700000000001</v>
      </c>
      <c r="K253" s="626">
        <v>10465.700000000001</v>
      </c>
      <c r="L253" s="138"/>
      <c r="M253" s="627"/>
      <c r="N253" s="628"/>
      <c r="O253" s="627"/>
      <c r="P253" s="626">
        <v>320</v>
      </c>
      <c r="Q253" s="626">
        <v>320</v>
      </c>
      <c r="R253" s="626" t="s">
        <v>11546</v>
      </c>
      <c r="S253" s="626">
        <v>1</v>
      </c>
      <c r="T253" s="626" t="s">
        <v>316</v>
      </c>
      <c r="U253" s="627"/>
      <c r="V253" s="627"/>
      <c r="W253" s="627"/>
      <c r="X253" s="627"/>
      <c r="Y253" s="627"/>
      <c r="Z253" s="627"/>
      <c r="AA253" s="626"/>
      <c r="AB253" s="625"/>
      <c r="AC253" s="625"/>
      <c r="AD253" s="627"/>
      <c r="AE253" s="627"/>
      <c r="AF253" s="627"/>
      <c r="AG253" s="627"/>
      <c r="AH253" s="627"/>
      <c r="AI253" s="627"/>
      <c r="AJ253" s="627"/>
      <c r="AK253" s="627"/>
      <c r="AL253" s="627"/>
      <c r="AM253" s="627"/>
      <c r="AN253" s="627"/>
      <c r="AO253" s="627"/>
      <c r="AP253" s="627"/>
      <c r="AQ253" s="627"/>
      <c r="AR253" s="627"/>
      <c r="AS253" s="627"/>
      <c r="AT253" s="627"/>
      <c r="AU253" s="627"/>
      <c r="AV253" s="720"/>
      <c r="AW253" s="720"/>
      <c r="AX253" s="720"/>
      <c r="AY253" s="720"/>
      <c r="AZ253" s="720"/>
      <c r="BA253" s="720"/>
      <c r="BB253" s="720"/>
      <c r="BC253" s="626"/>
      <c r="BD253" s="719"/>
      <c r="BE253" s="207"/>
    </row>
    <row r="254" spans="1:57" s="206" customFormat="1" ht="25.7" hidden="1" customHeight="1" x14ac:dyDescent="0.15">
      <c r="A254" s="621"/>
      <c r="B254" s="147"/>
      <c r="C254" s="625" t="s">
        <v>3023</v>
      </c>
      <c r="D254" s="625" t="s">
        <v>13233</v>
      </c>
      <c r="E254" s="625" t="s">
        <v>3023</v>
      </c>
      <c r="F254" s="625" t="s">
        <v>13228</v>
      </c>
      <c r="G254" s="625" t="s">
        <v>13229</v>
      </c>
      <c r="H254" s="627"/>
      <c r="I254" s="627"/>
      <c r="J254" s="626">
        <v>147480</v>
      </c>
      <c r="K254" s="626">
        <v>147480</v>
      </c>
      <c r="L254" s="138"/>
      <c r="M254" s="627">
        <v>25736</v>
      </c>
      <c r="N254" s="628">
        <v>25736</v>
      </c>
      <c r="O254" s="627">
        <v>25736</v>
      </c>
      <c r="P254" s="626">
        <v>450</v>
      </c>
      <c r="Q254" s="626">
        <v>450</v>
      </c>
      <c r="R254" s="626" t="s">
        <v>8034</v>
      </c>
      <c r="S254" s="626">
        <v>1</v>
      </c>
      <c r="T254" s="626" t="s">
        <v>316</v>
      </c>
      <c r="U254" s="627"/>
      <c r="V254" s="627"/>
      <c r="W254" s="627"/>
      <c r="X254" s="627"/>
      <c r="Y254" s="627"/>
      <c r="Z254" s="627"/>
      <c r="AA254" s="626"/>
      <c r="AB254" s="625"/>
      <c r="AC254" s="625"/>
      <c r="AD254" s="627"/>
      <c r="AE254" s="627"/>
      <c r="AF254" s="627"/>
      <c r="AG254" s="627"/>
      <c r="AH254" s="627"/>
      <c r="AI254" s="627"/>
      <c r="AJ254" s="627"/>
      <c r="AK254" s="627"/>
      <c r="AL254" s="627"/>
      <c r="AM254" s="627"/>
      <c r="AN254" s="627"/>
      <c r="AO254" s="627"/>
      <c r="AP254" s="627"/>
      <c r="AQ254" s="627"/>
      <c r="AR254" s="627"/>
      <c r="AS254" s="627"/>
      <c r="AT254" s="627"/>
      <c r="AU254" s="627"/>
      <c r="AV254" s="720"/>
      <c r="AW254" s="720"/>
      <c r="AX254" s="720"/>
      <c r="AY254" s="720"/>
      <c r="AZ254" s="720"/>
      <c r="BA254" s="720"/>
      <c r="BB254" s="720"/>
      <c r="BC254" s="626"/>
      <c r="BD254" s="719"/>
      <c r="BE254" s="207"/>
    </row>
    <row r="255" spans="1:57" s="206" customFormat="1" ht="25.7" hidden="1" customHeight="1" x14ac:dyDescent="0.15">
      <c r="A255" s="621"/>
      <c r="B255" s="147"/>
      <c r="C255" s="625" t="s">
        <v>3023</v>
      </c>
      <c r="D255" s="625" t="s">
        <v>13234</v>
      </c>
      <c r="E255" s="625" t="s">
        <v>3023</v>
      </c>
      <c r="F255" s="625" t="s">
        <v>13235</v>
      </c>
      <c r="G255" s="625" t="s">
        <v>13236</v>
      </c>
      <c r="H255" s="627"/>
      <c r="I255" s="627"/>
      <c r="J255" s="626">
        <v>2800</v>
      </c>
      <c r="K255" s="626">
        <v>2800</v>
      </c>
      <c r="L255" s="138">
        <v>2800</v>
      </c>
      <c r="M255" s="627"/>
      <c r="N255" s="628"/>
      <c r="O255" s="627"/>
      <c r="P255" s="626">
        <v>2740</v>
      </c>
      <c r="Q255" s="626">
        <v>2740</v>
      </c>
      <c r="R255" s="626" t="s">
        <v>8034</v>
      </c>
      <c r="S255" s="626">
        <v>1</v>
      </c>
      <c r="T255" s="626" t="s">
        <v>316</v>
      </c>
      <c r="U255" s="627"/>
      <c r="V255" s="627"/>
      <c r="W255" s="627"/>
      <c r="X255" s="627"/>
      <c r="Y255" s="627"/>
      <c r="Z255" s="627"/>
      <c r="AA255" s="626"/>
      <c r="AB255" s="625"/>
      <c r="AC255" s="625"/>
      <c r="AD255" s="627"/>
      <c r="AE255" s="627"/>
      <c r="AF255" s="627"/>
      <c r="AG255" s="627"/>
      <c r="AH255" s="627"/>
      <c r="AI255" s="627"/>
      <c r="AJ255" s="627"/>
      <c r="AK255" s="627"/>
      <c r="AL255" s="627"/>
      <c r="AM255" s="627"/>
      <c r="AN255" s="627"/>
      <c r="AO255" s="627"/>
      <c r="AP255" s="627"/>
      <c r="AQ255" s="627"/>
      <c r="AR255" s="627"/>
      <c r="AS255" s="627"/>
      <c r="AT255" s="627"/>
      <c r="AU255" s="627"/>
      <c r="AV255" s="720"/>
      <c r="AW255" s="720"/>
      <c r="AX255" s="720"/>
      <c r="AY255" s="720"/>
      <c r="AZ255" s="720"/>
      <c r="BA255" s="720"/>
      <c r="BB255" s="720"/>
      <c r="BC255" s="626"/>
      <c r="BD255" s="719"/>
      <c r="BE255" s="207"/>
    </row>
    <row r="256" spans="1:57" s="206" customFormat="1" ht="25.7" hidden="1" customHeight="1" x14ac:dyDescent="0.15">
      <c r="A256" s="621"/>
      <c r="B256" s="147"/>
      <c r="C256" s="625" t="s">
        <v>3023</v>
      </c>
      <c r="D256" s="625" t="s">
        <v>13237</v>
      </c>
      <c r="E256" s="625" t="s">
        <v>3023</v>
      </c>
      <c r="F256" s="625" t="s">
        <v>13235</v>
      </c>
      <c r="G256" s="625" t="s">
        <v>13236</v>
      </c>
      <c r="H256" s="627"/>
      <c r="I256" s="627"/>
      <c r="J256" s="626">
        <v>594</v>
      </c>
      <c r="K256" s="626">
        <v>594</v>
      </c>
      <c r="L256" s="138">
        <v>594</v>
      </c>
      <c r="M256" s="627"/>
      <c r="N256" s="628"/>
      <c r="O256" s="627"/>
      <c r="P256" s="626">
        <v>594</v>
      </c>
      <c r="Q256" s="626">
        <v>594</v>
      </c>
      <c r="R256" s="626" t="s">
        <v>8034</v>
      </c>
      <c r="S256" s="626">
        <v>1</v>
      </c>
      <c r="T256" s="626" t="s">
        <v>316</v>
      </c>
      <c r="U256" s="627"/>
      <c r="V256" s="627"/>
      <c r="W256" s="627"/>
      <c r="X256" s="627"/>
      <c r="Y256" s="627"/>
      <c r="Z256" s="627"/>
      <c r="AA256" s="626"/>
      <c r="AB256" s="625"/>
      <c r="AC256" s="625"/>
      <c r="AD256" s="627"/>
      <c r="AE256" s="627"/>
      <c r="AF256" s="627"/>
      <c r="AG256" s="627"/>
      <c r="AH256" s="627"/>
      <c r="AI256" s="627"/>
      <c r="AJ256" s="627"/>
      <c r="AK256" s="627"/>
      <c r="AL256" s="627"/>
      <c r="AM256" s="627"/>
      <c r="AN256" s="627"/>
      <c r="AO256" s="627"/>
      <c r="AP256" s="627"/>
      <c r="AQ256" s="627"/>
      <c r="AR256" s="627"/>
      <c r="AS256" s="627"/>
      <c r="AT256" s="627"/>
      <c r="AU256" s="627"/>
      <c r="AV256" s="720"/>
      <c r="AW256" s="720"/>
      <c r="AX256" s="720"/>
      <c r="AY256" s="720"/>
      <c r="AZ256" s="720"/>
      <c r="BA256" s="720"/>
      <c r="BB256" s="720"/>
      <c r="BC256" s="626"/>
      <c r="BD256" s="719"/>
      <c r="BE256" s="207"/>
    </row>
    <row r="257" spans="1:57" s="206" customFormat="1" ht="25.7" hidden="1" customHeight="1" x14ac:dyDescent="0.15">
      <c r="A257" s="621"/>
      <c r="B257" s="147"/>
      <c r="C257" s="625" t="s">
        <v>15612</v>
      </c>
      <c r="D257" s="625" t="s">
        <v>15867</v>
      </c>
      <c r="E257" s="625" t="s">
        <v>15612</v>
      </c>
      <c r="F257" s="625"/>
      <c r="G257" s="625" t="s">
        <v>13236</v>
      </c>
      <c r="H257" s="627"/>
      <c r="I257" s="627"/>
      <c r="J257" s="626"/>
      <c r="K257" s="626"/>
      <c r="L257" s="138"/>
      <c r="M257" s="627"/>
      <c r="N257" s="628"/>
      <c r="O257" s="627"/>
      <c r="P257" s="626"/>
      <c r="Q257" s="626"/>
      <c r="R257" s="626"/>
      <c r="S257" s="626"/>
      <c r="T257" s="626" t="s">
        <v>316</v>
      </c>
      <c r="U257" s="627"/>
      <c r="V257" s="627"/>
      <c r="W257" s="627"/>
      <c r="X257" s="627"/>
      <c r="Y257" s="627"/>
      <c r="Z257" s="627"/>
      <c r="AA257" s="626"/>
      <c r="AB257" s="625"/>
      <c r="AC257" s="625"/>
      <c r="AD257" s="627"/>
      <c r="AE257" s="627"/>
      <c r="AF257" s="627"/>
      <c r="AG257" s="627"/>
      <c r="AH257" s="627"/>
      <c r="AI257" s="627"/>
      <c r="AJ257" s="627"/>
      <c r="AK257" s="627"/>
      <c r="AL257" s="627"/>
      <c r="AM257" s="627"/>
      <c r="AN257" s="627"/>
      <c r="AO257" s="627"/>
      <c r="AP257" s="627"/>
      <c r="AQ257" s="627"/>
      <c r="AR257" s="627"/>
      <c r="AS257" s="627"/>
      <c r="AT257" s="627"/>
      <c r="AU257" s="627"/>
      <c r="AV257" s="720"/>
      <c r="AW257" s="720"/>
      <c r="AX257" s="720"/>
      <c r="AY257" s="720"/>
      <c r="AZ257" s="720"/>
      <c r="BA257" s="720"/>
      <c r="BB257" s="720"/>
      <c r="BC257" s="626"/>
      <c r="BD257" s="719"/>
      <c r="BE257" s="207"/>
    </row>
    <row r="258" spans="1:57" s="206" customFormat="1" ht="25.7" hidden="1" customHeight="1" x14ac:dyDescent="0.15">
      <c r="A258" s="621"/>
      <c r="B258" s="147"/>
      <c r="C258" s="625" t="s">
        <v>15612</v>
      </c>
      <c r="D258" s="625" t="s">
        <v>15868</v>
      </c>
      <c r="E258" s="625" t="s">
        <v>15612</v>
      </c>
      <c r="F258" s="625"/>
      <c r="G258" s="625" t="s">
        <v>13236</v>
      </c>
      <c r="H258" s="627"/>
      <c r="I258" s="627"/>
      <c r="J258" s="626"/>
      <c r="K258" s="626"/>
      <c r="L258" s="138"/>
      <c r="M258" s="627"/>
      <c r="N258" s="628"/>
      <c r="O258" s="627"/>
      <c r="P258" s="626"/>
      <c r="Q258" s="626"/>
      <c r="R258" s="626"/>
      <c r="S258" s="626"/>
      <c r="T258" s="626" t="s">
        <v>316</v>
      </c>
      <c r="U258" s="627"/>
      <c r="V258" s="627"/>
      <c r="W258" s="627"/>
      <c r="X258" s="627"/>
      <c r="Y258" s="627"/>
      <c r="Z258" s="627"/>
      <c r="AA258" s="626"/>
      <c r="AB258" s="625"/>
      <c r="AC258" s="625"/>
      <c r="AD258" s="627"/>
      <c r="AE258" s="627"/>
      <c r="AF258" s="627"/>
      <c r="AG258" s="627"/>
      <c r="AH258" s="627"/>
      <c r="AI258" s="627"/>
      <c r="AJ258" s="627"/>
      <c r="AK258" s="627"/>
      <c r="AL258" s="627"/>
      <c r="AM258" s="627"/>
      <c r="AN258" s="627"/>
      <c r="AO258" s="627"/>
      <c r="AP258" s="627"/>
      <c r="AQ258" s="627"/>
      <c r="AR258" s="627"/>
      <c r="AS258" s="627"/>
      <c r="AT258" s="627"/>
      <c r="AU258" s="627"/>
      <c r="AV258" s="720"/>
      <c r="AW258" s="720"/>
      <c r="AX258" s="720"/>
      <c r="AY258" s="720"/>
      <c r="AZ258" s="720"/>
      <c r="BA258" s="720"/>
      <c r="BB258" s="720"/>
      <c r="BC258" s="626"/>
      <c r="BD258" s="719"/>
      <c r="BE258" s="207"/>
    </row>
    <row r="259" spans="1:57" s="206" customFormat="1" ht="25.7" hidden="1" customHeight="1" x14ac:dyDescent="0.15">
      <c r="A259" s="621"/>
      <c r="B259" s="147"/>
      <c r="C259" s="625" t="s">
        <v>3023</v>
      </c>
      <c r="D259" s="625" t="s">
        <v>13238</v>
      </c>
      <c r="E259" s="625" t="s">
        <v>3023</v>
      </c>
      <c r="F259" s="625" t="s">
        <v>13235</v>
      </c>
      <c r="G259" s="625" t="s">
        <v>13236</v>
      </c>
      <c r="H259" s="627"/>
      <c r="I259" s="627"/>
      <c r="J259" s="626">
        <v>425</v>
      </c>
      <c r="K259" s="626">
        <v>425</v>
      </c>
      <c r="L259" s="138">
        <v>425</v>
      </c>
      <c r="M259" s="627"/>
      <c r="N259" s="628"/>
      <c r="O259" s="627"/>
      <c r="P259" s="626">
        <v>425</v>
      </c>
      <c r="Q259" s="626">
        <v>425</v>
      </c>
      <c r="R259" s="626" t="s">
        <v>8034</v>
      </c>
      <c r="S259" s="626">
        <v>1</v>
      </c>
      <c r="T259" s="626" t="s">
        <v>316</v>
      </c>
      <c r="U259" s="627"/>
      <c r="V259" s="627"/>
      <c r="W259" s="627"/>
      <c r="X259" s="627"/>
      <c r="Y259" s="627"/>
      <c r="Z259" s="627"/>
      <c r="AA259" s="626"/>
      <c r="AB259" s="625"/>
      <c r="AC259" s="625"/>
      <c r="AD259" s="627"/>
      <c r="AE259" s="627"/>
      <c r="AF259" s="627"/>
      <c r="AG259" s="627"/>
      <c r="AH259" s="627"/>
      <c r="AI259" s="627"/>
      <c r="AJ259" s="627"/>
      <c r="AK259" s="627"/>
      <c r="AL259" s="627"/>
      <c r="AM259" s="627"/>
      <c r="AN259" s="627"/>
      <c r="AO259" s="627"/>
      <c r="AP259" s="627"/>
      <c r="AQ259" s="627"/>
      <c r="AR259" s="627"/>
      <c r="AS259" s="627"/>
      <c r="AT259" s="627"/>
      <c r="AU259" s="627"/>
      <c r="AV259" s="720"/>
      <c r="AW259" s="720"/>
      <c r="AX259" s="720"/>
      <c r="AY259" s="720"/>
      <c r="AZ259" s="720"/>
      <c r="BA259" s="720"/>
      <c r="BB259" s="720"/>
      <c r="BC259" s="626"/>
      <c r="BD259" s="719"/>
      <c r="BE259" s="207"/>
    </row>
    <row r="260" spans="1:57" s="206" customFormat="1" ht="25.7" hidden="1" customHeight="1" x14ac:dyDescent="0.15">
      <c r="A260" s="621"/>
      <c r="B260" s="147"/>
      <c r="C260" s="625" t="s">
        <v>3023</v>
      </c>
      <c r="D260" s="625" t="s">
        <v>13239</v>
      </c>
      <c r="E260" s="625" t="s">
        <v>3023</v>
      </c>
      <c r="F260" s="625" t="s">
        <v>13240</v>
      </c>
      <c r="G260" s="625" t="s">
        <v>13241</v>
      </c>
      <c r="H260" s="627"/>
      <c r="I260" s="627"/>
      <c r="J260" s="626">
        <v>11500</v>
      </c>
      <c r="K260" s="626">
        <v>403</v>
      </c>
      <c r="L260" s="138">
        <v>403</v>
      </c>
      <c r="M260" s="627"/>
      <c r="N260" s="628"/>
      <c r="O260" s="627"/>
      <c r="P260" s="626">
        <v>360</v>
      </c>
      <c r="Q260" s="626">
        <v>360</v>
      </c>
      <c r="R260" s="626" t="s">
        <v>13230</v>
      </c>
      <c r="S260" s="626">
        <v>1</v>
      </c>
      <c r="T260" s="626" t="s">
        <v>316</v>
      </c>
      <c r="U260" s="627"/>
      <c r="V260" s="627"/>
      <c r="W260" s="627"/>
      <c r="X260" s="627"/>
      <c r="Y260" s="627"/>
      <c r="Z260" s="627"/>
      <c r="AA260" s="626"/>
      <c r="AB260" s="625"/>
      <c r="AC260" s="625"/>
      <c r="AD260" s="627"/>
      <c r="AE260" s="627"/>
      <c r="AF260" s="627"/>
      <c r="AG260" s="627"/>
      <c r="AH260" s="627"/>
      <c r="AI260" s="627"/>
      <c r="AJ260" s="627"/>
      <c r="AK260" s="627"/>
      <c r="AL260" s="627"/>
      <c r="AM260" s="627"/>
      <c r="AN260" s="627"/>
      <c r="AO260" s="627"/>
      <c r="AP260" s="627"/>
      <c r="AQ260" s="627"/>
      <c r="AR260" s="627"/>
      <c r="AS260" s="627"/>
      <c r="AT260" s="627"/>
      <c r="AU260" s="627"/>
      <c r="AV260" s="720"/>
      <c r="AW260" s="720"/>
      <c r="AX260" s="720"/>
      <c r="AY260" s="720"/>
      <c r="AZ260" s="720"/>
      <c r="BA260" s="720"/>
      <c r="BB260" s="720"/>
      <c r="BC260" s="626"/>
      <c r="BD260" s="719"/>
      <c r="BE260" s="207"/>
    </row>
    <row r="261" spans="1:57" s="206" customFormat="1" ht="25.7" hidden="1" customHeight="1" x14ac:dyDescent="0.15">
      <c r="A261" s="621"/>
      <c r="B261" s="147"/>
      <c r="C261" s="625" t="s">
        <v>3023</v>
      </c>
      <c r="D261" s="625" t="s">
        <v>13242</v>
      </c>
      <c r="E261" s="625" t="s">
        <v>3023</v>
      </c>
      <c r="F261" s="625" t="s">
        <v>13240</v>
      </c>
      <c r="G261" s="625" t="s">
        <v>13241</v>
      </c>
      <c r="H261" s="627"/>
      <c r="I261" s="627"/>
      <c r="J261" s="626">
        <v>16573</v>
      </c>
      <c r="K261" s="626">
        <v>460</v>
      </c>
      <c r="L261" s="138">
        <v>460</v>
      </c>
      <c r="M261" s="627"/>
      <c r="N261" s="628"/>
      <c r="O261" s="627"/>
      <c r="P261" s="626">
        <v>460</v>
      </c>
      <c r="Q261" s="626">
        <v>460</v>
      </c>
      <c r="R261" s="626" t="s">
        <v>8040</v>
      </c>
      <c r="S261" s="626">
        <v>1</v>
      </c>
      <c r="T261" s="626" t="s">
        <v>316</v>
      </c>
      <c r="U261" s="627"/>
      <c r="V261" s="627"/>
      <c r="W261" s="627"/>
      <c r="X261" s="627"/>
      <c r="Y261" s="627"/>
      <c r="Z261" s="627"/>
      <c r="AA261" s="626"/>
      <c r="AB261" s="625"/>
      <c r="AC261" s="625"/>
      <c r="AD261" s="627"/>
      <c r="AE261" s="627"/>
      <c r="AF261" s="627"/>
      <c r="AG261" s="627"/>
      <c r="AH261" s="627"/>
      <c r="AI261" s="627"/>
      <c r="AJ261" s="627"/>
      <c r="AK261" s="627"/>
      <c r="AL261" s="627"/>
      <c r="AM261" s="627"/>
      <c r="AN261" s="627"/>
      <c r="AO261" s="627"/>
      <c r="AP261" s="627"/>
      <c r="AQ261" s="627"/>
      <c r="AR261" s="627"/>
      <c r="AS261" s="627"/>
      <c r="AT261" s="627"/>
      <c r="AU261" s="627"/>
      <c r="AV261" s="720"/>
      <c r="AW261" s="720"/>
      <c r="AX261" s="720"/>
      <c r="AY261" s="720"/>
      <c r="AZ261" s="720"/>
      <c r="BA261" s="720"/>
      <c r="BB261" s="720"/>
      <c r="BC261" s="626"/>
      <c r="BD261" s="719"/>
      <c r="BE261" s="207"/>
    </row>
    <row r="262" spans="1:57" s="206" customFormat="1" ht="25.7" hidden="1" customHeight="1" x14ac:dyDescent="0.15">
      <c r="A262" s="621"/>
      <c r="B262" s="147"/>
      <c r="C262" s="625" t="s">
        <v>3023</v>
      </c>
      <c r="D262" s="625" t="s">
        <v>13243</v>
      </c>
      <c r="E262" s="625" t="s">
        <v>3023</v>
      </c>
      <c r="F262" s="625" t="s">
        <v>13240</v>
      </c>
      <c r="G262" s="625" t="s">
        <v>13241</v>
      </c>
      <c r="H262" s="627"/>
      <c r="I262" s="627"/>
      <c r="J262" s="626">
        <v>10571</v>
      </c>
      <c r="K262" s="626">
        <v>500</v>
      </c>
      <c r="L262" s="138">
        <v>500</v>
      </c>
      <c r="M262" s="627"/>
      <c r="N262" s="628"/>
      <c r="O262" s="627"/>
      <c r="P262" s="626">
        <v>418</v>
      </c>
      <c r="Q262" s="626">
        <v>418</v>
      </c>
      <c r="R262" s="626" t="s">
        <v>13244</v>
      </c>
      <c r="S262" s="626">
        <v>1</v>
      </c>
      <c r="T262" s="626" t="s">
        <v>316</v>
      </c>
      <c r="U262" s="627"/>
      <c r="V262" s="627"/>
      <c r="W262" s="627"/>
      <c r="X262" s="627"/>
      <c r="Y262" s="627"/>
      <c r="Z262" s="627"/>
      <c r="AA262" s="626"/>
      <c r="AB262" s="625"/>
      <c r="AC262" s="625"/>
      <c r="AD262" s="627"/>
      <c r="AE262" s="627"/>
      <c r="AF262" s="627"/>
      <c r="AG262" s="627"/>
      <c r="AH262" s="627"/>
      <c r="AI262" s="627"/>
      <c r="AJ262" s="627"/>
      <c r="AK262" s="627"/>
      <c r="AL262" s="627"/>
      <c r="AM262" s="627"/>
      <c r="AN262" s="627"/>
      <c r="AO262" s="627"/>
      <c r="AP262" s="627"/>
      <c r="AQ262" s="627"/>
      <c r="AR262" s="627"/>
      <c r="AS262" s="627"/>
      <c r="AT262" s="627"/>
      <c r="AU262" s="627"/>
      <c r="AV262" s="720"/>
      <c r="AW262" s="720"/>
      <c r="AX262" s="720"/>
      <c r="AY262" s="720"/>
      <c r="AZ262" s="720"/>
      <c r="BA262" s="720"/>
      <c r="BB262" s="720"/>
      <c r="BC262" s="626"/>
      <c r="BD262" s="719"/>
      <c r="BE262" s="207"/>
    </row>
    <row r="263" spans="1:57" s="206" customFormat="1" ht="25.7" hidden="1" customHeight="1" x14ac:dyDescent="0.15">
      <c r="A263" s="621"/>
      <c r="B263" s="147"/>
      <c r="C263" s="625" t="s">
        <v>3023</v>
      </c>
      <c r="D263" s="625" t="s">
        <v>13245</v>
      </c>
      <c r="E263" s="625" t="s">
        <v>3023</v>
      </c>
      <c r="F263" s="625" t="s">
        <v>13246</v>
      </c>
      <c r="G263" s="625" t="s">
        <v>13247</v>
      </c>
      <c r="H263" s="627"/>
      <c r="I263" s="627"/>
      <c r="J263" s="626">
        <v>222</v>
      </c>
      <c r="K263" s="626">
        <v>0</v>
      </c>
      <c r="L263" s="138">
        <v>0</v>
      </c>
      <c r="M263" s="627"/>
      <c r="N263" s="628"/>
      <c r="O263" s="627"/>
      <c r="P263" s="626">
        <v>504</v>
      </c>
      <c r="Q263" s="626">
        <v>504</v>
      </c>
      <c r="R263" s="626" t="s">
        <v>13244</v>
      </c>
      <c r="S263" s="626">
        <v>1</v>
      </c>
      <c r="T263" s="626" t="s">
        <v>316</v>
      </c>
      <c r="U263" s="627"/>
      <c r="V263" s="627"/>
      <c r="W263" s="627"/>
      <c r="X263" s="627"/>
      <c r="Y263" s="627"/>
      <c r="Z263" s="627"/>
      <c r="AA263" s="626"/>
      <c r="AB263" s="625"/>
      <c r="AC263" s="625"/>
      <c r="AD263" s="627"/>
      <c r="AE263" s="627"/>
      <c r="AF263" s="627"/>
      <c r="AG263" s="627"/>
      <c r="AH263" s="627"/>
      <c r="AI263" s="627"/>
      <c r="AJ263" s="627"/>
      <c r="AK263" s="627"/>
      <c r="AL263" s="627"/>
      <c r="AM263" s="627"/>
      <c r="AN263" s="627"/>
      <c r="AO263" s="627"/>
      <c r="AP263" s="627"/>
      <c r="AQ263" s="627"/>
      <c r="AR263" s="627"/>
      <c r="AS263" s="627"/>
      <c r="AT263" s="627"/>
      <c r="AU263" s="627"/>
      <c r="AV263" s="720">
        <v>2015</v>
      </c>
      <c r="AW263" s="720"/>
      <c r="AX263" s="720"/>
      <c r="AY263" s="720"/>
      <c r="AZ263" s="720"/>
      <c r="BA263" s="720"/>
      <c r="BB263" s="720"/>
      <c r="BC263" s="626"/>
      <c r="BD263" s="719"/>
      <c r="BE263" s="207"/>
    </row>
    <row r="264" spans="1:57" s="206" customFormat="1" ht="25.7" hidden="1" customHeight="1" x14ac:dyDescent="0.15">
      <c r="A264" s="621"/>
      <c r="B264" s="147"/>
      <c r="C264" s="625" t="s">
        <v>3023</v>
      </c>
      <c r="D264" s="625" t="s">
        <v>13248</v>
      </c>
      <c r="E264" s="625" t="s">
        <v>3023</v>
      </c>
      <c r="F264" s="625" t="s">
        <v>13246</v>
      </c>
      <c r="G264" s="625" t="s">
        <v>13247</v>
      </c>
      <c r="H264" s="627"/>
      <c r="I264" s="627"/>
      <c r="J264" s="626">
        <v>501.6</v>
      </c>
      <c r="K264" s="626">
        <v>0</v>
      </c>
      <c r="L264" s="138">
        <v>0</v>
      </c>
      <c r="M264" s="627"/>
      <c r="N264" s="628"/>
      <c r="O264" s="627"/>
      <c r="P264" s="626">
        <v>300</v>
      </c>
      <c r="Q264" s="626">
        <v>300</v>
      </c>
      <c r="R264" s="626" t="s">
        <v>8034</v>
      </c>
      <c r="S264" s="626">
        <v>1</v>
      </c>
      <c r="T264" s="626" t="s">
        <v>316</v>
      </c>
      <c r="U264" s="627"/>
      <c r="V264" s="627"/>
      <c r="W264" s="627"/>
      <c r="X264" s="627"/>
      <c r="Y264" s="627"/>
      <c r="Z264" s="627"/>
      <c r="AA264" s="626"/>
      <c r="AB264" s="625"/>
      <c r="AC264" s="625"/>
      <c r="AD264" s="627"/>
      <c r="AE264" s="627"/>
      <c r="AF264" s="627"/>
      <c r="AG264" s="627"/>
      <c r="AH264" s="627"/>
      <c r="AI264" s="627"/>
      <c r="AJ264" s="627"/>
      <c r="AK264" s="627"/>
      <c r="AL264" s="627"/>
      <c r="AM264" s="627"/>
      <c r="AN264" s="627"/>
      <c r="AO264" s="627"/>
      <c r="AP264" s="627"/>
      <c r="AQ264" s="627"/>
      <c r="AR264" s="627"/>
      <c r="AS264" s="627"/>
      <c r="AT264" s="627"/>
      <c r="AU264" s="627"/>
      <c r="AV264" s="720">
        <v>2003</v>
      </c>
      <c r="AW264" s="720"/>
      <c r="AX264" s="720"/>
      <c r="AY264" s="720"/>
      <c r="AZ264" s="720"/>
      <c r="BA264" s="720"/>
      <c r="BB264" s="720"/>
      <c r="BC264" s="626"/>
      <c r="BD264" s="719"/>
      <c r="BE264" s="207"/>
    </row>
    <row r="265" spans="1:57" s="206" customFormat="1" ht="25.7" hidden="1" customHeight="1" x14ac:dyDescent="0.15">
      <c r="A265" s="621"/>
      <c r="B265" s="147"/>
      <c r="C265" s="625" t="s">
        <v>3023</v>
      </c>
      <c r="D265" s="625" t="s">
        <v>13249</v>
      </c>
      <c r="E265" s="625" t="s">
        <v>3023</v>
      </c>
      <c r="F265" s="625" t="s">
        <v>13250</v>
      </c>
      <c r="G265" s="625" t="s">
        <v>13251</v>
      </c>
      <c r="H265" s="627"/>
      <c r="I265" s="627"/>
      <c r="J265" s="626">
        <v>426</v>
      </c>
      <c r="K265" s="626">
        <v>426</v>
      </c>
      <c r="L265" s="138">
        <v>426</v>
      </c>
      <c r="M265" s="627"/>
      <c r="N265" s="628"/>
      <c r="O265" s="627"/>
      <c r="P265" s="626">
        <v>300</v>
      </c>
      <c r="Q265" s="626">
        <v>300</v>
      </c>
      <c r="R265" s="626" t="s">
        <v>8034</v>
      </c>
      <c r="S265" s="626">
        <v>1</v>
      </c>
      <c r="T265" s="626" t="s">
        <v>316</v>
      </c>
      <c r="U265" s="627"/>
      <c r="V265" s="627"/>
      <c r="W265" s="627"/>
      <c r="X265" s="627"/>
      <c r="Y265" s="627"/>
      <c r="Z265" s="627"/>
      <c r="AA265" s="626"/>
      <c r="AB265" s="625"/>
      <c r="AC265" s="625"/>
      <c r="AD265" s="627"/>
      <c r="AE265" s="627"/>
      <c r="AF265" s="627"/>
      <c r="AG265" s="627"/>
      <c r="AH265" s="627"/>
      <c r="AI265" s="627"/>
      <c r="AJ265" s="627"/>
      <c r="AK265" s="627"/>
      <c r="AL265" s="627"/>
      <c r="AM265" s="627"/>
      <c r="AN265" s="627"/>
      <c r="AO265" s="627"/>
      <c r="AP265" s="627"/>
      <c r="AQ265" s="627"/>
      <c r="AR265" s="627"/>
      <c r="AS265" s="627"/>
      <c r="AT265" s="627"/>
      <c r="AU265" s="627"/>
      <c r="AV265" s="720"/>
      <c r="AW265" s="720"/>
      <c r="AX265" s="720"/>
      <c r="AY265" s="720"/>
      <c r="AZ265" s="720"/>
      <c r="BA265" s="720"/>
      <c r="BB265" s="720"/>
      <c r="BC265" s="626"/>
      <c r="BD265" s="719"/>
      <c r="BE265" s="207"/>
    </row>
    <row r="266" spans="1:57" s="206" customFormat="1" ht="25.7" hidden="1" customHeight="1" x14ac:dyDescent="0.15">
      <c r="A266" s="621"/>
      <c r="B266" s="147"/>
      <c r="C266" s="625" t="s">
        <v>3023</v>
      </c>
      <c r="D266" s="625" t="s">
        <v>13252</v>
      </c>
      <c r="E266" s="625" t="s">
        <v>3023</v>
      </c>
      <c r="F266" s="625" t="s">
        <v>13250</v>
      </c>
      <c r="G266" s="625" t="s">
        <v>13251</v>
      </c>
      <c r="H266" s="627"/>
      <c r="I266" s="627"/>
      <c r="J266" s="626">
        <v>511</v>
      </c>
      <c r="K266" s="626">
        <v>511</v>
      </c>
      <c r="L266" s="138">
        <v>511</v>
      </c>
      <c r="M266" s="627"/>
      <c r="N266" s="628"/>
      <c r="O266" s="627"/>
      <c r="P266" s="626">
        <v>300</v>
      </c>
      <c r="Q266" s="626">
        <v>300</v>
      </c>
      <c r="R266" s="626" t="s">
        <v>1896</v>
      </c>
      <c r="S266" s="626">
        <v>1</v>
      </c>
      <c r="T266" s="626" t="s">
        <v>316</v>
      </c>
      <c r="U266" s="627"/>
      <c r="V266" s="627"/>
      <c r="W266" s="627"/>
      <c r="X266" s="627"/>
      <c r="Y266" s="627"/>
      <c r="Z266" s="627"/>
      <c r="AA266" s="626"/>
      <c r="AB266" s="625"/>
      <c r="AC266" s="625"/>
      <c r="AD266" s="627"/>
      <c r="AE266" s="627"/>
      <c r="AF266" s="627"/>
      <c r="AG266" s="627"/>
      <c r="AH266" s="627"/>
      <c r="AI266" s="627"/>
      <c r="AJ266" s="627"/>
      <c r="AK266" s="627"/>
      <c r="AL266" s="627"/>
      <c r="AM266" s="627"/>
      <c r="AN266" s="627"/>
      <c r="AO266" s="627"/>
      <c r="AP266" s="627"/>
      <c r="AQ266" s="627"/>
      <c r="AR266" s="627"/>
      <c r="AS266" s="627"/>
      <c r="AT266" s="627"/>
      <c r="AU266" s="627"/>
      <c r="AV266" s="720"/>
      <c r="AW266" s="720"/>
      <c r="AX266" s="720"/>
      <c r="AY266" s="720"/>
      <c r="AZ266" s="720"/>
      <c r="BA266" s="720"/>
      <c r="BB266" s="720"/>
      <c r="BC266" s="626"/>
      <c r="BD266" s="719"/>
      <c r="BE266" s="207"/>
    </row>
    <row r="267" spans="1:57" s="206" customFormat="1" ht="25.7" hidden="1" customHeight="1" x14ac:dyDescent="0.15">
      <c r="A267" s="621"/>
      <c r="B267" s="147"/>
      <c r="C267" s="625" t="s">
        <v>3023</v>
      </c>
      <c r="D267" s="625" t="s">
        <v>13253</v>
      </c>
      <c r="E267" s="625" t="s">
        <v>3023</v>
      </c>
      <c r="F267" s="625" t="s">
        <v>13250</v>
      </c>
      <c r="G267" s="625" t="s">
        <v>13254</v>
      </c>
      <c r="H267" s="627"/>
      <c r="I267" s="627"/>
      <c r="J267" s="626">
        <v>672</v>
      </c>
      <c r="K267" s="626">
        <v>672</v>
      </c>
      <c r="L267" s="138">
        <v>672</v>
      </c>
      <c r="M267" s="627"/>
      <c r="N267" s="628"/>
      <c r="O267" s="627"/>
      <c r="P267" s="626">
        <v>600</v>
      </c>
      <c r="Q267" s="626">
        <v>600</v>
      </c>
      <c r="R267" s="626" t="s">
        <v>1896</v>
      </c>
      <c r="S267" s="626">
        <v>2</v>
      </c>
      <c r="T267" s="626" t="s">
        <v>316</v>
      </c>
      <c r="U267" s="627"/>
      <c r="V267" s="627"/>
      <c r="W267" s="627"/>
      <c r="X267" s="627"/>
      <c r="Y267" s="627"/>
      <c r="Z267" s="627"/>
      <c r="AA267" s="626"/>
      <c r="AB267" s="625"/>
      <c r="AC267" s="625"/>
      <c r="AD267" s="627"/>
      <c r="AE267" s="627"/>
      <c r="AF267" s="627"/>
      <c r="AG267" s="627"/>
      <c r="AH267" s="627"/>
      <c r="AI267" s="627"/>
      <c r="AJ267" s="627"/>
      <c r="AK267" s="627"/>
      <c r="AL267" s="627"/>
      <c r="AM267" s="627"/>
      <c r="AN267" s="627"/>
      <c r="AO267" s="627"/>
      <c r="AP267" s="627"/>
      <c r="AQ267" s="627"/>
      <c r="AR267" s="627"/>
      <c r="AS267" s="627"/>
      <c r="AT267" s="627"/>
      <c r="AU267" s="627"/>
      <c r="AV267" s="720"/>
      <c r="AW267" s="720"/>
      <c r="AX267" s="720"/>
      <c r="AY267" s="720"/>
      <c r="AZ267" s="720"/>
      <c r="BA267" s="720"/>
      <c r="BB267" s="720"/>
      <c r="BC267" s="626"/>
      <c r="BD267" s="719"/>
      <c r="BE267" s="207"/>
    </row>
    <row r="268" spans="1:57" s="206" customFormat="1" ht="25.7" hidden="1" customHeight="1" x14ac:dyDescent="0.15">
      <c r="A268" s="621"/>
      <c r="B268" s="147"/>
      <c r="C268" s="625" t="s">
        <v>3023</v>
      </c>
      <c r="D268" s="625" t="s">
        <v>13255</v>
      </c>
      <c r="E268" s="625" t="s">
        <v>3023</v>
      </c>
      <c r="F268" s="625" t="s">
        <v>13250</v>
      </c>
      <c r="G268" s="625" t="s">
        <v>13251</v>
      </c>
      <c r="H268" s="627"/>
      <c r="I268" s="627"/>
      <c r="J268" s="626">
        <v>835</v>
      </c>
      <c r="K268" s="626">
        <v>835</v>
      </c>
      <c r="L268" s="138">
        <v>835</v>
      </c>
      <c r="M268" s="627"/>
      <c r="N268" s="628"/>
      <c r="O268" s="627"/>
      <c r="P268" s="626">
        <v>300</v>
      </c>
      <c r="Q268" s="626">
        <v>300</v>
      </c>
      <c r="R268" s="626" t="s">
        <v>1896</v>
      </c>
      <c r="S268" s="626">
        <v>1</v>
      </c>
      <c r="T268" s="626" t="s">
        <v>316</v>
      </c>
      <c r="U268" s="627"/>
      <c r="V268" s="627"/>
      <c r="W268" s="627"/>
      <c r="X268" s="627"/>
      <c r="Y268" s="627"/>
      <c r="Z268" s="627"/>
      <c r="AA268" s="626"/>
      <c r="AB268" s="625"/>
      <c r="AC268" s="625"/>
      <c r="AD268" s="627"/>
      <c r="AE268" s="627"/>
      <c r="AF268" s="627"/>
      <c r="AG268" s="627"/>
      <c r="AH268" s="627"/>
      <c r="AI268" s="627"/>
      <c r="AJ268" s="627"/>
      <c r="AK268" s="627"/>
      <c r="AL268" s="627"/>
      <c r="AM268" s="627"/>
      <c r="AN268" s="627"/>
      <c r="AO268" s="627"/>
      <c r="AP268" s="627"/>
      <c r="AQ268" s="627"/>
      <c r="AR268" s="627"/>
      <c r="AS268" s="627"/>
      <c r="AT268" s="627"/>
      <c r="AU268" s="627"/>
      <c r="AV268" s="720"/>
      <c r="AW268" s="720"/>
      <c r="AX268" s="720"/>
      <c r="AY268" s="720"/>
      <c r="AZ268" s="720"/>
      <c r="BA268" s="720"/>
      <c r="BB268" s="720"/>
      <c r="BC268" s="626"/>
      <c r="BD268" s="719"/>
      <c r="BE268" s="207"/>
    </row>
    <row r="269" spans="1:57" s="206" customFormat="1" ht="25.7" hidden="1" customHeight="1" x14ac:dyDescent="0.15">
      <c r="A269" s="621"/>
      <c r="B269" s="147"/>
      <c r="C269" s="625" t="s">
        <v>3023</v>
      </c>
      <c r="D269" s="625" t="s">
        <v>13256</v>
      </c>
      <c r="E269" s="625" t="s">
        <v>3023</v>
      </c>
      <c r="F269" s="625" t="s">
        <v>13257</v>
      </c>
      <c r="G269" s="625" t="s">
        <v>13258</v>
      </c>
      <c r="H269" s="627"/>
      <c r="I269" s="627"/>
      <c r="J269" s="626">
        <v>467.91</v>
      </c>
      <c r="K269" s="626">
        <v>467.91</v>
      </c>
      <c r="L269" s="138">
        <v>467.91</v>
      </c>
      <c r="M269" s="627"/>
      <c r="N269" s="628"/>
      <c r="O269" s="627"/>
      <c r="P269" s="626">
        <v>467.91</v>
      </c>
      <c r="Q269" s="626">
        <v>467.91</v>
      </c>
      <c r="R269" s="626" t="s">
        <v>13259</v>
      </c>
      <c r="S269" s="626">
        <v>1</v>
      </c>
      <c r="T269" s="626" t="s">
        <v>316</v>
      </c>
      <c r="U269" s="627"/>
      <c r="V269" s="627"/>
      <c r="W269" s="627"/>
      <c r="X269" s="627"/>
      <c r="Y269" s="627"/>
      <c r="Z269" s="627"/>
      <c r="AA269" s="626"/>
      <c r="AB269" s="625"/>
      <c r="AC269" s="625"/>
      <c r="AD269" s="627"/>
      <c r="AE269" s="627"/>
      <c r="AF269" s="627"/>
      <c r="AG269" s="627"/>
      <c r="AH269" s="627"/>
      <c r="AI269" s="627"/>
      <c r="AJ269" s="627"/>
      <c r="AK269" s="627"/>
      <c r="AL269" s="627"/>
      <c r="AM269" s="627"/>
      <c r="AN269" s="627"/>
      <c r="AO269" s="627"/>
      <c r="AP269" s="627"/>
      <c r="AQ269" s="627"/>
      <c r="AR269" s="627"/>
      <c r="AS269" s="627"/>
      <c r="AT269" s="627"/>
      <c r="AU269" s="627"/>
      <c r="AV269" s="720"/>
      <c r="AW269" s="720"/>
      <c r="AX269" s="720"/>
      <c r="AY269" s="720"/>
      <c r="AZ269" s="720"/>
      <c r="BA269" s="720"/>
      <c r="BB269" s="720"/>
      <c r="BC269" s="626"/>
      <c r="BD269" s="719"/>
      <c r="BE269" s="207"/>
    </row>
    <row r="270" spans="1:57" s="206" customFormat="1" ht="25.7" hidden="1" customHeight="1" x14ac:dyDescent="0.15">
      <c r="A270" s="621"/>
      <c r="B270" s="147"/>
      <c r="C270" s="625" t="s">
        <v>3023</v>
      </c>
      <c r="D270" s="625" t="s">
        <v>13260</v>
      </c>
      <c r="E270" s="625" t="s">
        <v>3023</v>
      </c>
      <c r="F270" s="625" t="s">
        <v>13257</v>
      </c>
      <c r="G270" s="625" t="s">
        <v>13258</v>
      </c>
      <c r="H270" s="627"/>
      <c r="I270" s="627"/>
      <c r="J270" s="626">
        <v>300</v>
      </c>
      <c r="K270" s="626">
        <v>300</v>
      </c>
      <c r="L270" s="138">
        <v>300</v>
      </c>
      <c r="M270" s="627"/>
      <c r="N270" s="628"/>
      <c r="O270" s="627"/>
      <c r="P270" s="626">
        <v>300</v>
      </c>
      <c r="Q270" s="626">
        <v>300</v>
      </c>
      <c r="R270" s="626" t="s">
        <v>315</v>
      </c>
      <c r="S270" s="626">
        <v>1</v>
      </c>
      <c r="T270" s="626" t="s">
        <v>316</v>
      </c>
      <c r="U270" s="627"/>
      <c r="V270" s="627"/>
      <c r="W270" s="627"/>
      <c r="X270" s="627"/>
      <c r="Y270" s="627"/>
      <c r="Z270" s="627"/>
      <c r="AA270" s="626"/>
      <c r="AB270" s="625"/>
      <c r="AC270" s="625"/>
      <c r="AD270" s="627"/>
      <c r="AE270" s="627"/>
      <c r="AF270" s="627"/>
      <c r="AG270" s="627"/>
      <c r="AH270" s="627"/>
      <c r="AI270" s="627"/>
      <c r="AJ270" s="627"/>
      <c r="AK270" s="627"/>
      <c r="AL270" s="627"/>
      <c r="AM270" s="627"/>
      <c r="AN270" s="627"/>
      <c r="AO270" s="627"/>
      <c r="AP270" s="627"/>
      <c r="AQ270" s="627"/>
      <c r="AR270" s="627"/>
      <c r="AS270" s="627"/>
      <c r="AT270" s="627"/>
      <c r="AU270" s="627"/>
      <c r="AV270" s="720"/>
      <c r="AW270" s="720"/>
      <c r="AX270" s="720"/>
      <c r="AY270" s="720"/>
      <c r="AZ270" s="720"/>
      <c r="BA270" s="720"/>
      <c r="BB270" s="720"/>
      <c r="BC270" s="626"/>
      <c r="BD270" s="719"/>
      <c r="BE270" s="207"/>
    </row>
    <row r="271" spans="1:57" s="206" customFormat="1" ht="25.7" hidden="1" customHeight="1" x14ac:dyDescent="0.15">
      <c r="A271" s="621"/>
      <c r="B271" s="147"/>
      <c r="C271" s="625" t="s">
        <v>3023</v>
      </c>
      <c r="D271" s="625" t="s">
        <v>13261</v>
      </c>
      <c r="E271" s="625" t="s">
        <v>3023</v>
      </c>
      <c r="F271" s="625" t="s">
        <v>13262</v>
      </c>
      <c r="G271" s="625" t="s">
        <v>13263</v>
      </c>
      <c r="H271" s="627"/>
      <c r="I271" s="627"/>
      <c r="J271" s="626">
        <v>298</v>
      </c>
      <c r="K271" s="626">
        <v>298</v>
      </c>
      <c r="L271" s="138">
        <v>298</v>
      </c>
      <c r="M271" s="627"/>
      <c r="N271" s="628"/>
      <c r="O271" s="627"/>
      <c r="P271" s="626">
        <v>298</v>
      </c>
      <c r="Q271" s="626">
        <v>298</v>
      </c>
      <c r="R271" s="626" t="s">
        <v>6665</v>
      </c>
      <c r="S271" s="626">
        <v>1</v>
      </c>
      <c r="T271" s="626" t="s">
        <v>316</v>
      </c>
      <c r="U271" s="627"/>
      <c r="V271" s="627"/>
      <c r="W271" s="627"/>
      <c r="X271" s="627"/>
      <c r="Y271" s="627"/>
      <c r="Z271" s="627"/>
      <c r="AA271" s="626"/>
      <c r="AB271" s="625"/>
      <c r="AC271" s="625"/>
      <c r="AD271" s="627"/>
      <c r="AE271" s="627"/>
      <c r="AF271" s="627"/>
      <c r="AG271" s="627"/>
      <c r="AH271" s="627"/>
      <c r="AI271" s="627"/>
      <c r="AJ271" s="627"/>
      <c r="AK271" s="627"/>
      <c r="AL271" s="627"/>
      <c r="AM271" s="627"/>
      <c r="AN271" s="627"/>
      <c r="AO271" s="627"/>
      <c r="AP271" s="627"/>
      <c r="AQ271" s="627"/>
      <c r="AR271" s="627"/>
      <c r="AS271" s="627"/>
      <c r="AT271" s="627"/>
      <c r="AU271" s="627"/>
      <c r="AV271" s="720"/>
      <c r="AW271" s="720"/>
      <c r="AX271" s="720"/>
      <c r="AY271" s="720"/>
      <c r="AZ271" s="720"/>
      <c r="BA271" s="720"/>
      <c r="BB271" s="720"/>
      <c r="BC271" s="626"/>
      <c r="BD271" s="719"/>
      <c r="BE271" s="207"/>
    </row>
    <row r="272" spans="1:57" s="206" customFormat="1" ht="25.7" hidden="1" customHeight="1" x14ac:dyDescent="0.15">
      <c r="A272" s="621"/>
      <c r="B272" s="147"/>
      <c r="C272" s="625" t="s">
        <v>3023</v>
      </c>
      <c r="D272" s="625" t="s">
        <v>13264</v>
      </c>
      <c r="E272" s="625" t="s">
        <v>3023</v>
      </c>
      <c r="F272" s="625" t="s">
        <v>13262</v>
      </c>
      <c r="G272" s="625" t="s">
        <v>13263</v>
      </c>
      <c r="H272" s="627"/>
      <c r="I272" s="627"/>
      <c r="J272" s="626">
        <v>380</v>
      </c>
      <c r="K272" s="626">
        <v>380</v>
      </c>
      <c r="L272" s="138">
        <v>380</v>
      </c>
      <c r="M272" s="627"/>
      <c r="N272" s="628"/>
      <c r="O272" s="627"/>
      <c r="P272" s="626">
        <v>380</v>
      </c>
      <c r="Q272" s="626">
        <v>380</v>
      </c>
      <c r="R272" s="626" t="s">
        <v>13265</v>
      </c>
      <c r="S272" s="626">
        <v>1</v>
      </c>
      <c r="T272" s="626" t="s">
        <v>316</v>
      </c>
      <c r="U272" s="627"/>
      <c r="V272" s="627"/>
      <c r="W272" s="627"/>
      <c r="X272" s="627"/>
      <c r="Y272" s="627"/>
      <c r="Z272" s="627"/>
      <c r="AA272" s="626"/>
      <c r="AB272" s="625"/>
      <c r="AC272" s="625"/>
      <c r="AD272" s="627"/>
      <c r="AE272" s="627"/>
      <c r="AF272" s="627"/>
      <c r="AG272" s="627"/>
      <c r="AH272" s="627"/>
      <c r="AI272" s="627"/>
      <c r="AJ272" s="627"/>
      <c r="AK272" s="627"/>
      <c r="AL272" s="627"/>
      <c r="AM272" s="627"/>
      <c r="AN272" s="627"/>
      <c r="AO272" s="627"/>
      <c r="AP272" s="627"/>
      <c r="AQ272" s="627"/>
      <c r="AR272" s="627"/>
      <c r="AS272" s="627"/>
      <c r="AT272" s="627"/>
      <c r="AU272" s="627"/>
      <c r="AV272" s="720"/>
      <c r="AW272" s="720"/>
      <c r="AX272" s="720"/>
      <c r="AY272" s="720"/>
      <c r="AZ272" s="720"/>
      <c r="BA272" s="720"/>
      <c r="BB272" s="720"/>
      <c r="BC272" s="626"/>
      <c r="BD272" s="719"/>
      <c r="BE272" s="207"/>
    </row>
    <row r="273" spans="1:57" s="206" customFormat="1" ht="25.7" hidden="1" customHeight="1" x14ac:dyDescent="0.15">
      <c r="A273" s="621"/>
      <c r="B273" s="147"/>
      <c r="C273" s="625" t="s">
        <v>3023</v>
      </c>
      <c r="D273" s="625" t="s">
        <v>13266</v>
      </c>
      <c r="E273" s="625" t="s">
        <v>3023</v>
      </c>
      <c r="F273" s="625" t="s">
        <v>13262</v>
      </c>
      <c r="G273" s="625" t="s">
        <v>13263</v>
      </c>
      <c r="H273" s="627"/>
      <c r="I273" s="627"/>
      <c r="J273" s="626">
        <v>492</v>
      </c>
      <c r="K273" s="626">
        <v>492</v>
      </c>
      <c r="L273" s="138">
        <v>492</v>
      </c>
      <c r="M273" s="627"/>
      <c r="N273" s="628"/>
      <c r="O273" s="627"/>
      <c r="P273" s="626">
        <v>492</v>
      </c>
      <c r="Q273" s="626">
        <v>492</v>
      </c>
      <c r="R273" s="626" t="s">
        <v>6665</v>
      </c>
      <c r="S273" s="626">
        <v>1</v>
      </c>
      <c r="T273" s="626" t="s">
        <v>316</v>
      </c>
      <c r="U273" s="627"/>
      <c r="V273" s="627"/>
      <c r="W273" s="627"/>
      <c r="X273" s="627"/>
      <c r="Y273" s="627"/>
      <c r="Z273" s="627"/>
      <c r="AA273" s="626"/>
      <c r="AB273" s="625"/>
      <c r="AC273" s="625"/>
      <c r="AD273" s="627"/>
      <c r="AE273" s="627"/>
      <c r="AF273" s="627"/>
      <c r="AG273" s="627"/>
      <c r="AH273" s="627"/>
      <c r="AI273" s="627"/>
      <c r="AJ273" s="627"/>
      <c r="AK273" s="627"/>
      <c r="AL273" s="627"/>
      <c r="AM273" s="627"/>
      <c r="AN273" s="627"/>
      <c r="AO273" s="627"/>
      <c r="AP273" s="627"/>
      <c r="AQ273" s="627"/>
      <c r="AR273" s="627"/>
      <c r="AS273" s="627"/>
      <c r="AT273" s="627"/>
      <c r="AU273" s="627"/>
      <c r="AV273" s="720"/>
      <c r="AW273" s="720"/>
      <c r="AX273" s="720"/>
      <c r="AY273" s="720"/>
      <c r="AZ273" s="720"/>
      <c r="BA273" s="720"/>
      <c r="BB273" s="720"/>
      <c r="BC273" s="626"/>
      <c r="BD273" s="719"/>
      <c r="BE273" s="207"/>
    </row>
    <row r="274" spans="1:57" s="206" customFormat="1" ht="25.7" hidden="1" customHeight="1" x14ac:dyDescent="0.15">
      <c r="A274" s="621"/>
      <c r="B274" s="147"/>
      <c r="C274" s="625" t="s">
        <v>3023</v>
      </c>
      <c r="D274" s="625" t="s">
        <v>13267</v>
      </c>
      <c r="E274" s="625" t="s">
        <v>3023</v>
      </c>
      <c r="F274" s="625" t="s">
        <v>13262</v>
      </c>
      <c r="G274" s="625" t="s">
        <v>13263</v>
      </c>
      <c r="H274" s="627"/>
      <c r="I274" s="627"/>
      <c r="J274" s="626">
        <v>325</v>
      </c>
      <c r="K274" s="626">
        <v>325</v>
      </c>
      <c r="L274" s="138">
        <v>325</v>
      </c>
      <c r="M274" s="627"/>
      <c r="N274" s="628"/>
      <c r="O274" s="627"/>
      <c r="P274" s="626">
        <v>325</v>
      </c>
      <c r="Q274" s="626">
        <v>325</v>
      </c>
      <c r="R274" s="626" t="s">
        <v>6665</v>
      </c>
      <c r="S274" s="626">
        <v>1</v>
      </c>
      <c r="T274" s="626" t="s">
        <v>316</v>
      </c>
      <c r="U274" s="627"/>
      <c r="V274" s="627"/>
      <c r="W274" s="627"/>
      <c r="X274" s="627"/>
      <c r="Y274" s="627"/>
      <c r="Z274" s="627"/>
      <c r="AA274" s="626"/>
      <c r="AB274" s="625"/>
      <c r="AC274" s="625"/>
      <c r="AD274" s="627"/>
      <c r="AE274" s="627"/>
      <c r="AF274" s="627"/>
      <c r="AG274" s="627"/>
      <c r="AH274" s="627"/>
      <c r="AI274" s="627"/>
      <c r="AJ274" s="627"/>
      <c r="AK274" s="627"/>
      <c r="AL274" s="627"/>
      <c r="AM274" s="627"/>
      <c r="AN274" s="627"/>
      <c r="AO274" s="627"/>
      <c r="AP274" s="627"/>
      <c r="AQ274" s="627"/>
      <c r="AR274" s="627"/>
      <c r="AS274" s="627"/>
      <c r="AT274" s="627"/>
      <c r="AU274" s="627"/>
      <c r="AV274" s="720"/>
      <c r="AW274" s="720"/>
      <c r="AX274" s="720"/>
      <c r="AY274" s="720"/>
      <c r="AZ274" s="720"/>
      <c r="BA274" s="720"/>
      <c r="BB274" s="720"/>
      <c r="BC274" s="626"/>
      <c r="BD274" s="719"/>
      <c r="BE274" s="207"/>
    </row>
    <row r="275" spans="1:57" s="206" customFormat="1" ht="25.7" hidden="1" customHeight="1" x14ac:dyDescent="0.15">
      <c r="A275" s="621"/>
      <c r="B275" s="147"/>
      <c r="C275" s="625" t="s">
        <v>3023</v>
      </c>
      <c r="D275" s="625" t="s">
        <v>13268</v>
      </c>
      <c r="E275" s="625" t="s">
        <v>3023</v>
      </c>
      <c r="F275" s="625" t="s">
        <v>13262</v>
      </c>
      <c r="G275" s="625" t="s">
        <v>13263</v>
      </c>
      <c r="H275" s="627"/>
      <c r="I275" s="627"/>
      <c r="J275" s="626">
        <v>399</v>
      </c>
      <c r="K275" s="626">
        <v>399</v>
      </c>
      <c r="L275" s="138">
        <v>399</v>
      </c>
      <c r="M275" s="627"/>
      <c r="N275" s="628"/>
      <c r="O275" s="627"/>
      <c r="P275" s="626">
        <v>399</v>
      </c>
      <c r="Q275" s="626">
        <v>399</v>
      </c>
      <c r="R275" s="626" t="s">
        <v>4679</v>
      </c>
      <c r="S275" s="626">
        <v>1</v>
      </c>
      <c r="T275" s="626" t="s">
        <v>316</v>
      </c>
      <c r="U275" s="627"/>
      <c r="V275" s="627"/>
      <c r="W275" s="627"/>
      <c r="X275" s="627"/>
      <c r="Y275" s="627"/>
      <c r="Z275" s="627"/>
      <c r="AA275" s="626"/>
      <c r="AB275" s="625"/>
      <c r="AC275" s="625"/>
      <c r="AD275" s="627"/>
      <c r="AE275" s="627"/>
      <c r="AF275" s="627"/>
      <c r="AG275" s="627"/>
      <c r="AH275" s="627"/>
      <c r="AI275" s="627"/>
      <c r="AJ275" s="627"/>
      <c r="AK275" s="627"/>
      <c r="AL275" s="627"/>
      <c r="AM275" s="627"/>
      <c r="AN275" s="627"/>
      <c r="AO275" s="627"/>
      <c r="AP275" s="627"/>
      <c r="AQ275" s="627"/>
      <c r="AR275" s="627"/>
      <c r="AS275" s="627"/>
      <c r="AT275" s="627"/>
      <c r="AU275" s="627"/>
      <c r="AV275" s="720"/>
      <c r="AW275" s="720"/>
      <c r="AX275" s="720"/>
      <c r="AY275" s="720"/>
      <c r="AZ275" s="720"/>
      <c r="BA275" s="720"/>
      <c r="BB275" s="720"/>
      <c r="BC275" s="626"/>
      <c r="BD275" s="719"/>
      <c r="BE275" s="207"/>
    </row>
    <row r="276" spans="1:57" s="206" customFormat="1" ht="25.7" hidden="1" customHeight="1" x14ac:dyDescent="0.15">
      <c r="A276" s="621"/>
      <c r="B276" s="147"/>
      <c r="C276" s="625" t="s">
        <v>3023</v>
      </c>
      <c r="D276" s="625" t="s">
        <v>13269</v>
      </c>
      <c r="E276" s="625" t="s">
        <v>3023</v>
      </c>
      <c r="F276" s="625" t="s">
        <v>13262</v>
      </c>
      <c r="G276" s="625" t="s">
        <v>13263</v>
      </c>
      <c r="H276" s="627"/>
      <c r="I276" s="627"/>
      <c r="J276" s="626">
        <v>407</v>
      </c>
      <c r="K276" s="626">
        <v>407</v>
      </c>
      <c r="L276" s="138">
        <v>407</v>
      </c>
      <c r="M276" s="627"/>
      <c r="N276" s="628"/>
      <c r="O276" s="627"/>
      <c r="P276" s="626">
        <v>407</v>
      </c>
      <c r="Q276" s="626">
        <v>407</v>
      </c>
      <c r="R276" s="626" t="s">
        <v>6665</v>
      </c>
      <c r="S276" s="626">
        <v>1</v>
      </c>
      <c r="T276" s="626" t="s">
        <v>316</v>
      </c>
      <c r="U276" s="627"/>
      <c r="V276" s="627"/>
      <c r="W276" s="627"/>
      <c r="X276" s="627"/>
      <c r="Y276" s="627"/>
      <c r="Z276" s="627"/>
      <c r="AA276" s="626"/>
      <c r="AB276" s="625"/>
      <c r="AC276" s="625"/>
      <c r="AD276" s="627"/>
      <c r="AE276" s="627"/>
      <c r="AF276" s="627"/>
      <c r="AG276" s="627"/>
      <c r="AH276" s="627"/>
      <c r="AI276" s="627"/>
      <c r="AJ276" s="627"/>
      <c r="AK276" s="627"/>
      <c r="AL276" s="627"/>
      <c r="AM276" s="627"/>
      <c r="AN276" s="627"/>
      <c r="AO276" s="627"/>
      <c r="AP276" s="627"/>
      <c r="AQ276" s="627"/>
      <c r="AR276" s="627"/>
      <c r="AS276" s="627"/>
      <c r="AT276" s="627"/>
      <c r="AU276" s="627"/>
      <c r="AV276" s="720"/>
      <c r="AW276" s="720"/>
      <c r="AX276" s="720"/>
      <c r="AY276" s="720"/>
      <c r="AZ276" s="720"/>
      <c r="BA276" s="720"/>
      <c r="BB276" s="720"/>
      <c r="BC276" s="626"/>
      <c r="BD276" s="719"/>
      <c r="BE276" s="207"/>
    </row>
    <row r="277" spans="1:57" s="206" customFormat="1" ht="25.7" hidden="1" customHeight="1" x14ac:dyDescent="0.15">
      <c r="A277" s="621"/>
      <c r="B277" s="147"/>
      <c r="C277" s="625" t="s">
        <v>2031</v>
      </c>
      <c r="D277" s="625" t="s">
        <v>9868</v>
      </c>
      <c r="E277" s="625" t="s">
        <v>2031</v>
      </c>
      <c r="F277" s="625" t="s">
        <v>13271</v>
      </c>
      <c r="G277" s="625" t="s">
        <v>2031</v>
      </c>
      <c r="H277" s="627"/>
      <c r="I277" s="627"/>
      <c r="J277" s="626">
        <v>500</v>
      </c>
      <c r="K277" s="626">
        <v>456</v>
      </c>
      <c r="L277" s="138">
        <v>456</v>
      </c>
      <c r="M277" s="627"/>
      <c r="N277" s="628"/>
      <c r="O277" s="627"/>
      <c r="P277" s="626">
        <v>456</v>
      </c>
      <c r="Q277" s="626">
        <v>456</v>
      </c>
      <c r="R277" s="626" t="s">
        <v>1896</v>
      </c>
      <c r="S277" s="626">
        <v>1</v>
      </c>
      <c r="T277" s="626" t="s">
        <v>316</v>
      </c>
      <c r="U277" s="627"/>
      <c r="V277" s="627"/>
      <c r="W277" s="627"/>
      <c r="X277" s="627"/>
      <c r="Y277" s="627"/>
      <c r="Z277" s="627"/>
      <c r="AA277" s="626"/>
      <c r="AB277" s="625"/>
      <c r="AC277" s="625"/>
      <c r="AD277" s="627"/>
      <c r="AE277" s="627"/>
      <c r="AF277" s="627"/>
      <c r="AG277" s="627"/>
      <c r="AH277" s="627"/>
      <c r="AI277" s="627"/>
      <c r="AJ277" s="627"/>
      <c r="AK277" s="627"/>
      <c r="AL277" s="627"/>
      <c r="AM277" s="627"/>
      <c r="AN277" s="627"/>
      <c r="AO277" s="627"/>
      <c r="AP277" s="627"/>
      <c r="AQ277" s="627"/>
      <c r="AR277" s="627"/>
      <c r="AS277" s="627"/>
      <c r="AT277" s="627"/>
      <c r="AU277" s="627"/>
      <c r="AV277" s="720">
        <v>2009</v>
      </c>
      <c r="AW277" s="720"/>
      <c r="AX277" s="720"/>
      <c r="AY277" s="720"/>
      <c r="AZ277" s="720"/>
      <c r="BA277" s="720"/>
      <c r="BB277" s="720"/>
      <c r="BC277" s="626">
        <v>300</v>
      </c>
      <c r="BD277" s="719"/>
      <c r="BE277" s="207"/>
    </row>
    <row r="278" spans="1:57" s="206" customFormat="1" ht="25.7" hidden="1" customHeight="1" x14ac:dyDescent="0.15">
      <c r="A278" s="621"/>
      <c r="B278" s="147"/>
      <c r="C278" s="625" t="s">
        <v>2031</v>
      </c>
      <c r="D278" s="625" t="s">
        <v>9869</v>
      </c>
      <c r="E278" s="625" t="s">
        <v>2031</v>
      </c>
      <c r="F278" s="625" t="s">
        <v>13271</v>
      </c>
      <c r="G278" s="625" t="s">
        <v>2031</v>
      </c>
      <c r="H278" s="627"/>
      <c r="I278" s="627"/>
      <c r="J278" s="626">
        <v>612</v>
      </c>
      <c r="K278" s="626">
        <v>612</v>
      </c>
      <c r="L278" s="138">
        <v>612</v>
      </c>
      <c r="M278" s="627"/>
      <c r="N278" s="628"/>
      <c r="O278" s="627"/>
      <c r="P278" s="626">
        <v>600</v>
      </c>
      <c r="Q278" s="626">
        <v>600</v>
      </c>
      <c r="R278" s="626" t="s">
        <v>2001</v>
      </c>
      <c r="S278" s="626">
        <v>1</v>
      </c>
      <c r="T278" s="626" t="s">
        <v>316</v>
      </c>
      <c r="U278" s="627"/>
      <c r="V278" s="627"/>
      <c r="W278" s="627"/>
      <c r="X278" s="627"/>
      <c r="Y278" s="627"/>
      <c r="Z278" s="627"/>
      <c r="AA278" s="626"/>
      <c r="AB278" s="625"/>
      <c r="AC278" s="625"/>
      <c r="AD278" s="627"/>
      <c r="AE278" s="627"/>
      <c r="AF278" s="627"/>
      <c r="AG278" s="627"/>
      <c r="AH278" s="627"/>
      <c r="AI278" s="627"/>
      <c r="AJ278" s="627"/>
      <c r="AK278" s="627"/>
      <c r="AL278" s="627"/>
      <c r="AM278" s="627"/>
      <c r="AN278" s="627"/>
      <c r="AO278" s="627"/>
      <c r="AP278" s="627"/>
      <c r="AQ278" s="627"/>
      <c r="AR278" s="627"/>
      <c r="AS278" s="627"/>
      <c r="AT278" s="627"/>
      <c r="AU278" s="627"/>
      <c r="AV278" s="720">
        <v>2010</v>
      </c>
      <c r="AW278" s="720"/>
      <c r="AX278" s="720"/>
      <c r="AY278" s="720"/>
      <c r="AZ278" s="720"/>
      <c r="BA278" s="720"/>
      <c r="BB278" s="720"/>
      <c r="BC278" s="626">
        <v>300</v>
      </c>
      <c r="BD278" s="719"/>
      <c r="BE278" s="207"/>
    </row>
    <row r="279" spans="1:57" s="206" customFormat="1" ht="25.7" hidden="1" customHeight="1" x14ac:dyDescent="0.15">
      <c r="A279" s="621"/>
      <c r="B279" s="147"/>
      <c r="C279" s="625" t="s">
        <v>2031</v>
      </c>
      <c r="D279" s="625" t="s">
        <v>9870</v>
      </c>
      <c r="E279" s="625" t="s">
        <v>2031</v>
      </c>
      <c r="F279" s="625" t="s">
        <v>13271</v>
      </c>
      <c r="G279" s="625" t="s">
        <v>2031</v>
      </c>
      <c r="H279" s="627"/>
      <c r="I279" s="627"/>
      <c r="J279" s="626">
        <v>600</v>
      </c>
      <c r="K279" s="626">
        <v>600</v>
      </c>
      <c r="L279" s="138">
        <v>600</v>
      </c>
      <c r="M279" s="627"/>
      <c r="N279" s="628"/>
      <c r="O279" s="627"/>
      <c r="P279" s="626">
        <v>600</v>
      </c>
      <c r="Q279" s="626">
        <v>600</v>
      </c>
      <c r="R279" s="626" t="s">
        <v>2001</v>
      </c>
      <c r="S279" s="626">
        <v>1</v>
      </c>
      <c r="T279" s="626" t="s">
        <v>316</v>
      </c>
      <c r="U279" s="627"/>
      <c r="V279" s="627"/>
      <c r="W279" s="627"/>
      <c r="X279" s="627"/>
      <c r="Y279" s="627"/>
      <c r="Z279" s="627"/>
      <c r="AA279" s="626"/>
      <c r="AB279" s="625"/>
      <c r="AC279" s="625"/>
      <c r="AD279" s="627"/>
      <c r="AE279" s="627"/>
      <c r="AF279" s="627"/>
      <c r="AG279" s="627"/>
      <c r="AH279" s="627"/>
      <c r="AI279" s="627"/>
      <c r="AJ279" s="627"/>
      <c r="AK279" s="627"/>
      <c r="AL279" s="627"/>
      <c r="AM279" s="627"/>
      <c r="AN279" s="627"/>
      <c r="AO279" s="627"/>
      <c r="AP279" s="627"/>
      <c r="AQ279" s="627"/>
      <c r="AR279" s="627"/>
      <c r="AS279" s="627"/>
      <c r="AT279" s="627"/>
      <c r="AU279" s="627"/>
      <c r="AV279" s="720">
        <v>2009</v>
      </c>
      <c r="AW279" s="720"/>
      <c r="AX279" s="720"/>
      <c r="AY279" s="720"/>
      <c r="AZ279" s="720"/>
      <c r="BA279" s="720"/>
      <c r="BB279" s="720"/>
      <c r="BC279" s="626">
        <v>247</v>
      </c>
      <c r="BD279" s="719"/>
      <c r="BE279" s="207"/>
    </row>
    <row r="280" spans="1:57" s="206" customFormat="1" ht="25.7" hidden="1" customHeight="1" x14ac:dyDescent="0.15">
      <c r="A280" s="621"/>
      <c r="B280" s="147"/>
      <c r="C280" s="625" t="s">
        <v>2031</v>
      </c>
      <c r="D280" s="625" t="s">
        <v>9871</v>
      </c>
      <c r="E280" s="625" t="s">
        <v>2031</v>
      </c>
      <c r="F280" s="625" t="s">
        <v>13271</v>
      </c>
      <c r="G280" s="625" t="s">
        <v>2031</v>
      </c>
      <c r="H280" s="627"/>
      <c r="I280" s="627"/>
      <c r="J280" s="626">
        <v>1258</v>
      </c>
      <c r="K280" s="626">
        <v>314</v>
      </c>
      <c r="L280" s="138">
        <v>314</v>
      </c>
      <c r="M280" s="627"/>
      <c r="N280" s="628"/>
      <c r="O280" s="627"/>
      <c r="P280" s="626">
        <v>300</v>
      </c>
      <c r="Q280" s="626">
        <v>300</v>
      </c>
      <c r="R280" s="626" t="s">
        <v>1896</v>
      </c>
      <c r="S280" s="626">
        <v>1</v>
      </c>
      <c r="T280" s="626" t="s">
        <v>316</v>
      </c>
      <c r="U280" s="627"/>
      <c r="V280" s="627"/>
      <c r="W280" s="627"/>
      <c r="X280" s="627"/>
      <c r="Y280" s="627"/>
      <c r="Z280" s="627"/>
      <c r="AA280" s="626"/>
      <c r="AB280" s="625"/>
      <c r="AC280" s="625"/>
      <c r="AD280" s="627"/>
      <c r="AE280" s="627"/>
      <c r="AF280" s="627"/>
      <c r="AG280" s="627"/>
      <c r="AH280" s="627"/>
      <c r="AI280" s="627"/>
      <c r="AJ280" s="627"/>
      <c r="AK280" s="627"/>
      <c r="AL280" s="627"/>
      <c r="AM280" s="627"/>
      <c r="AN280" s="627"/>
      <c r="AO280" s="627"/>
      <c r="AP280" s="627"/>
      <c r="AQ280" s="627"/>
      <c r="AR280" s="627"/>
      <c r="AS280" s="627"/>
      <c r="AT280" s="627"/>
      <c r="AU280" s="627"/>
      <c r="AV280" s="720">
        <v>2006</v>
      </c>
      <c r="AW280" s="720"/>
      <c r="AX280" s="720"/>
      <c r="AY280" s="720"/>
      <c r="AZ280" s="720"/>
      <c r="BA280" s="720"/>
      <c r="BB280" s="720"/>
      <c r="BC280" s="626">
        <v>200</v>
      </c>
      <c r="BD280" s="719"/>
      <c r="BE280" s="207"/>
    </row>
    <row r="281" spans="1:57" s="206" customFormat="1" ht="25.7" hidden="1" customHeight="1" x14ac:dyDescent="0.15">
      <c r="A281" s="621"/>
      <c r="B281" s="147"/>
      <c r="C281" s="625" t="s">
        <v>2031</v>
      </c>
      <c r="D281" s="625" t="s">
        <v>9872</v>
      </c>
      <c r="E281" s="625" t="s">
        <v>2031</v>
      </c>
      <c r="F281" s="625" t="s">
        <v>13271</v>
      </c>
      <c r="G281" s="625" t="s">
        <v>2031</v>
      </c>
      <c r="H281" s="627"/>
      <c r="I281" s="627"/>
      <c r="J281" s="626">
        <v>594</v>
      </c>
      <c r="K281" s="626">
        <v>594</v>
      </c>
      <c r="L281" s="138">
        <v>594</v>
      </c>
      <c r="M281" s="627"/>
      <c r="N281" s="628"/>
      <c r="O281" s="627"/>
      <c r="P281" s="626">
        <v>500</v>
      </c>
      <c r="Q281" s="626">
        <v>500</v>
      </c>
      <c r="R281" s="626" t="s">
        <v>2001</v>
      </c>
      <c r="S281" s="626">
        <v>1</v>
      </c>
      <c r="T281" s="626" t="s">
        <v>316</v>
      </c>
      <c r="U281" s="627"/>
      <c r="V281" s="627"/>
      <c r="W281" s="627"/>
      <c r="X281" s="627"/>
      <c r="Y281" s="627"/>
      <c r="Z281" s="627"/>
      <c r="AA281" s="626"/>
      <c r="AB281" s="625"/>
      <c r="AC281" s="625"/>
      <c r="AD281" s="627"/>
      <c r="AE281" s="627"/>
      <c r="AF281" s="627"/>
      <c r="AG281" s="627"/>
      <c r="AH281" s="627"/>
      <c r="AI281" s="627"/>
      <c r="AJ281" s="627"/>
      <c r="AK281" s="627"/>
      <c r="AL281" s="627"/>
      <c r="AM281" s="627"/>
      <c r="AN281" s="627"/>
      <c r="AO281" s="627"/>
      <c r="AP281" s="627"/>
      <c r="AQ281" s="627"/>
      <c r="AR281" s="627"/>
      <c r="AS281" s="627"/>
      <c r="AT281" s="627"/>
      <c r="AU281" s="627"/>
      <c r="AV281" s="720">
        <v>2010</v>
      </c>
      <c r="AW281" s="720"/>
      <c r="AX281" s="720"/>
      <c r="AY281" s="720"/>
      <c r="AZ281" s="720"/>
      <c r="BA281" s="720"/>
      <c r="BB281" s="720"/>
      <c r="BC281" s="626">
        <v>300</v>
      </c>
      <c r="BD281" s="719"/>
      <c r="BE281" s="207"/>
    </row>
    <row r="282" spans="1:57" s="206" customFormat="1" ht="25.7" hidden="1" customHeight="1" x14ac:dyDescent="0.15">
      <c r="A282" s="621"/>
      <c r="B282" s="147"/>
      <c r="C282" s="625" t="s">
        <v>2031</v>
      </c>
      <c r="D282" s="625" t="s">
        <v>9873</v>
      </c>
      <c r="E282" s="625" t="s">
        <v>2031</v>
      </c>
      <c r="F282" s="625" t="s">
        <v>13271</v>
      </c>
      <c r="G282" s="625" t="s">
        <v>9874</v>
      </c>
      <c r="H282" s="627"/>
      <c r="I282" s="627"/>
      <c r="J282" s="626"/>
      <c r="K282" s="626">
        <v>760</v>
      </c>
      <c r="L282" s="138">
        <v>760</v>
      </c>
      <c r="M282" s="627"/>
      <c r="N282" s="628"/>
      <c r="O282" s="627"/>
      <c r="P282" s="626">
        <v>760</v>
      </c>
      <c r="Q282" s="626">
        <v>760</v>
      </c>
      <c r="R282" s="626" t="s">
        <v>9875</v>
      </c>
      <c r="S282" s="626">
        <v>2</v>
      </c>
      <c r="T282" s="626" t="s">
        <v>316</v>
      </c>
      <c r="U282" s="627"/>
      <c r="V282" s="627"/>
      <c r="W282" s="627"/>
      <c r="X282" s="627"/>
      <c r="Y282" s="627"/>
      <c r="Z282" s="627"/>
      <c r="AA282" s="626"/>
      <c r="AB282" s="625"/>
      <c r="AC282" s="625"/>
      <c r="AD282" s="627"/>
      <c r="AE282" s="627"/>
      <c r="AF282" s="627"/>
      <c r="AG282" s="627"/>
      <c r="AH282" s="627"/>
      <c r="AI282" s="627"/>
      <c r="AJ282" s="627"/>
      <c r="AK282" s="627"/>
      <c r="AL282" s="627"/>
      <c r="AM282" s="627"/>
      <c r="AN282" s="627"/>
      <c r="AO282" s="627"/>
      <c r="AP282" s="627"/>
      <c r="AQ282" s="627"/>
      <c r="AR282" s="627"/>
      <c r="AS282" s="627"/>
      <c r="AT282" s="627"/>
      <c r="AU282" s="627"/>
      <c r="AV282" s="720">
        <v>2004</v>
      </c>
      <c r="AW282" s="720"/>
      <c r="AX282" s="720"/>
      <c r="AY282" s="720"/>
      <c r="AZ282" s="720"/>
      <c r="BA282" s="720"/>
      <c r="BB282" s="720"/>
      <c r="BC282" s="626">
        <v>211</v>
      </c>
      <c r="BD282" s="719" t="s">
        <v>8205</v>
      </c>
      <c r="BE282" s="207"/>
    </row>
    <row r="283" spans="1:57" s="206" customFormat="1" ht="25.7" hidden="1" customHeight="1" x14ac:dyDescent="0.15">
      <c r="A283" s="621"/>
      <c r="B283" s="147"/>
      <c r="C283" s="625" t="s">
        <v>2031</v>
      </c>
      <c r="D283" s="625" t="s">
        <v>9876</v>
      </c>
      <c r="E283" s="625" t="s">
        <v>2031</v>
      </c>
      <c r="F283" s="625" t="s">
        <v>12699</v>
      </c>
      <c r="G283" s="625" t="s">
        <v>2031</v>
      </c>
      <c r="H283" s="627"/>
      <c r="I283" s="627"/>
      <c r="J283" s="626">
        <v>500</v>
      </c>
      <c r="K283" s="626">
        <v>500</v>
      </c>
      <c r="L283" s="138">
        <v>500</v>
      </c>
      <c r="M283" s="627">
        <v>300</v>
      </c>
      <c r="N283" s="628">
        <v>300</v>
      </c>
      <c r="O283" s="627">
        <v>300</v>
      </c>
      <c r="P283" s="626">
        <v>500</v>
      </c>
      <c r="Q283" s="626">
        <v>500</v>
      </c>
      <c r="R283" s="626" t="s">
        <v>2001</v>
      </c>
      <c r="S283" s="626">
        <v>1</v>
      </c>
      <c r="T283" s="626" t="s">
        <v>316</v>
      </c>
      <c r="U283" s="627"/>
      <c r="V283" s="627"/>
      <c r="W283" s="627"/>
      <c r="X283" s="627"/>
      <c r="Y283" s="627"/>
      <c r="Z283" s="627"/>
      <c r="AA283" s="626"/>
      <c r="AB283" s="625"/>
      <c r="AC283" s="625"/>
      <c r="AD283" s="627"/>
      <c r="AE283" s="627"/>
      <c r="AF283" s="627"/>
      <c r="AG283" s="627"/>
      <c r="AH283" s="627"/>
      <c r="AI283" s="627"/>
      <c r="AJ283" s="627"/>
      <c r="AK283" s="627"/>
      <c r="AL283" s="627"/>
      <c r="AM283" s="627"/>
      <c r="AN283" s="627"/>
      <c r="AO283" s="627"/>
      <c r="AP283" s="627"/>
      <c r="AQ283" s="627"/>
      <c r="AR283" s="627"/>
      <c r="AS283" s="627"/>
      <c r="AT283" s="627"/>
      <c r="AU283" s="627"/>
      <c r="AV283" s="720">
        <v>2010</v>
      </c>
      <c r="AW283" s="720"/>
      <c r="AX283" s="720"/>
      <c r="AY283" s="720"/>
      <c r="AZ283" s="720"/>
      <c r="BA283" s="720"/>
      <c r="BB283" s="720"/>
      <c r="BC283" s="626">
        <v>267</v>
      </c>
      <c r="BD283" s="719"/>
      <c r="BE283" s="207"/>
    </row>
    <row r="284" spans="1:57" s="206" customFormat="1" ht="25.7" hidden="1" customHeight="1" x14ac:dyDescent="0.15">
      <c r="A284" s="621"/>
      <c r="B284" s="147"/>
      <c r="C284" s="625" t="s">
        <v>2031</v>
      </c>
      <c r="D284" s="625" t="s">
        <v>9877</v>
      </c>
      <c r="E284" s="625" t="s">
        <v>2031</v>
      </c>
      <c r="F284" s="625" t="s">
        <v>12699</v>
      </c>
      <c r="G284" s="625" t="s">
        <v>2031</v>
      </c>
      <c r="H284" s="627"/>
      <c r="I284" s="627"/>
      <c r="J284" s="626">
        <v>513</v>
      </c>
      <c r="K284" s="626">
        <v>513</v>
      </c>
      <c r="L284" s="138">
        <v>513</v>
      </c>
      <c r="M284" s="627">
        <v>300</v>
      </c>
      <c r="N284" s="628">
        <v>300</v>
      </c>
      <c r="O284" s="627">
        <v>300</v>
      </c>
      <c r="P284" s="626">
        <v>500</v>
      </c>
      <c r="Q284" s="626">
        <v>500</v>
      </c>
      <c r="R284" s="626" t="s">
        <v>2001</v>
      </c>
      <c r="S284" s="626">
        <v>1</v>
      </c>
      <c r="T284" s="626" t="s">
        <v>316</v>
      </c>
      <c r="U284" s="627"/>
      <c r="V284" s="627"/>
      <c r="W284" s="627"/>
      <c r="X284" s="627"/>
      <c r="Y284" s="627"/>
      <c r="Z284" s="627"/>
      <c r="AA284" s="626"/>
      <c r="AB284" s="625"/>
      <c r="AC284" s="625"/>
      <c r="AD284" s="627"/>
      <c r="AE284" s="627"/>
      <c r="AF284" s="627"/>
      <c r="AG284" s="627"/>
      <c r="AH284" s="627"/>
      <c r="AI284" s="627"/>
      <c r="AJ284" s="627"/>
      <c r="AK284" s="627"/>
      <c r="AL284" s="627"/>
      <c r="AM284" s="627"/>
      <c r="AN284" s="627"/>
      <c r="AO284" s="627"/>
      <c r="AP284" s="627"/>
      <c r="AQ284" s="627"/>
      <c r="AR284" s="627"/>
      <c r="AS284" s="627"/>
      <c r="AT284" s="627"/>
      <c r="AU284" s="627"/>
      <c r="AV284" s="720">
        <v>2009</v>
      </c>
      <c r="AW284" s="720"/>
      <c r="AX284" s="720"/>
      <c r="AY284" s="720"/>
      <c r="AZ284" s="720"/>
      <c r="BA284" s="720"/>
      <c r="BB284" s="720"/>
      <c r="BC284" s="626">
        <v>240</v>
      </c>
      <c r="BD284" s="719"/>
      <c r="BE284" s="207"/>
    </row>
    <row r="285" spans="1:57" s="206" customFormat="1" ht="25.7" hidden="1" customHeight="1" x14ac:dyDescent="0.15">
      <c r="A285" s="621"/>
      <c r="B285" s="147"/>
      <c r="C285" s="625" t="s">
        <v>2031</v>
      </c>
      <c r="D285" s="625" t="s">
        <v>9878</v>
      </c>
      <c r="E285" s="625" t="s">
        <v>2031</v>
      </c>
      <c r="F285" s="625" t="s">
        <v>12699</v>
      </c>
      <c r="G285" s="625" t="s">
        <v>2031</v>
      </c>
      <c r="H285" s="627"/>
      <c r="I285" s="627"/>
      <c r="J285" s="626">
        <v>544</v>
      </c>
      <c r="K285" s="626">
        <v>544</v>
      </c>
      <c r="L285" s="138">
        <v>544</v>
      </c>
      <c r="M285" s="627">
        <v>544</v>
      </c>
      <c r="N285" s="628">
        <v>544</v>
      </c>
      <c r="O285" s="627">
        <v>544</v>
      </c>
      <c r="P285" s="626">
        <v>500</v>
      </c>
      <c r="Q285" s="626">
        <v>500</v>
      </c>
      <c r="R285" s="626" t="s">
        <v>2001</v>
      </c>
      <c r="S285" s="626">
        <v>1</v>
      </c>
      <c r="T285" s="626" t="s">
        <v>316</v>
      </c>
      <c r="U285" s="627"/>
      <c r="V285" s="627"/>
      <c r="W285" s="627"/>
      <c r="X285" s="627"/>
      <c r="Y285" s="627"/>
      <c r="Z285" s="627"/>
      <c r="AA285" s="626"/>
      <c r="AB285" s="625"/>
      <c r="AC285" s="625"/>
      <c r="AD285" s="627"/>
      <c r="AE285" s="627"/>
      <c r="AF285" s="627"/>
      <c r="AG285" s="627"/>
      <c r="AH285" s="627"/>
      <c r="AI285" s="627"/>
      <c r="AJ285" s="627"/>
      <c r="AK285" s="627"/>
      <c r="AL285" s="627"/>
      <c r="AM285" s="627"/>
      <c r="AN285" s="627"/>
      <c r="AO285" s="627"/>
      <c r="AP285" s="627"/>
      <c r="AQ285" s="627"/>
      <c r="AR285" s="627"/>
      <c r="AS285" s="627"/>
      <c r="AT285" s="627"/>
      <c r="AU285" s="627"/>
      <c r="AV285" s="720">
        <v>2009</v>
      </c>
      <c r="AW285" s="720"/>
      <c r="AX285" s="720"/>
      <c r="AY285" s="720"/>
      <c r="AZ285" s="720"/>
      <c r="BA285" s="720"/>
      <c r="BB285" s="720"/>
      <c r="BC285" s="626">
        <v>500</v>
      </c>
      <c r="BD285" s="719"/>
      <c r="BE285" s="207"/>
    </row>
    <row r="286" spans="1:57" s="206" customFormat="1" ht="25.7" hidden="1" customHeight="1" x14ac:dyDescent="0.15">
      <c r="A286" s="621"/>
      <c r="B286" s="147"/>
      <c r="C286" s="625" t="s">
        <v>2031</v>
      </c>
      <c r="D286" s="625" t="s">
        <v>9879</v>
      </c>
      <c r="E286" s="625" t="s">
        <v>2031</v>
      </c>
      <c r="F286" s="625" t="s">
        <v>13271</v>
      </c>
      <c r="G286" s="625" t="s">
        <v>2031</v>
      </c>
      <c r="H286" s="627"/>
      <c r="I286" s="627"/>
      <c r="J286" s="626">
        <v>725.88</v>
      </c>
      <c r="K286" s="626">
        <v>726</v>
      </c>
      <c r="L286" s="138">
        <v>726</v>
      </c>
      <c r="M286" s="627"/>
      <c r="N286" s="628"/>
      <c r="O286" s="627"/>
      <c r="P286" s="626">
        <v>625</v>
      </c>
      <c r="Q286" s="626">
        <v>625</v>
      </c>
      <c r="R286" s="626" t="s">
        <v>1323</v>
      </c>
      <c r="S286" s="626">
        <v>1</v>
      </c>
      <c r="T286" s="626" t="s">
        <v>316</v>
      </c>
      <c r="U286" s="627"/>
      <c r="V286" s="627"/>
      <c r="W286" s="627"/>
      <c r="X286" s="627"/>
      <c r="Y286" s="627"/>
      <c r="Z286" s="627"/>
      <c r="AA286" s="626"/>
      <c r="AB286" s="625"/>
      <c r="AC286" s="625"/>
      <c r="AD286" s="627"/>
      <c r="AE286" s="627"/>
      <c r="AF286" s="627"/>
      <c r="AG286" s="627"/>
      <c r="AH286" s="627"/>
      <c r="AI286" s="627"/>
      <c r="AJ286" s="627"/>
      <c r="AK286" s="627"/>
      <c r="AL286" s="627"/>
      <c r="AM286" s="627"/>
      <c r="AN286" s="627"/>
      <c r="AO286" s="627"/>
      <c r="AP286" s="627"/>
      <c r="AQ286" s="627"/>
      <c r="AR286" s="627"/>
      <c r="AS286" s="627"/>
      <c r="AT286" s="627"/>
      <c r="AU286" s="627"/>
      <c r="AV286" s="720">
        <v>2011</v>
      </c>
      <c r="AW286" s="720"/>
      <c r="AX286" s="720"/>
      <c r="AY286" s="720"/>
      <c r="AZ286" s="720"/>
      <c r="BA286" s="720"/>
      <c r="BB286" s="720"/>
      <c r="BC286" s="626"/>
      <c r="BD286" s="719"/>
      <c r="BE286" s="207"/>
    </row>
    <row r="287" spans="1:57" s="206" customFormat="1" ht="25.7" hidden="1" customHeight="1" x14ac:dyDescent="0.15">
      <c r="A287" s="621"/>
      <c r="B287" s="147"/>
      <c r="C287" s="625" t="s">
        <v>2031</v>
      </c>
      <c r="D287" s="625" t="s">
        <v>9880</v>
      </c>
      <c r="E287" s="625" t="s">
        <v>2031</v>
      </c>
      <c r="F287" s="625" t="s">
        <v>12786</v>
      </c>
      <c r="G287" s="625" t="s">
        <v>2031</v>
      </c>
      <c r="H287" s="627"/>
      <c r="I287" s="627"/>
      <c r="J287" s="626">
        <v>943.47</v>
      </c>
      <c r="K287" s="626">
        <v>943</v>
      </c>
      <c r="L287" s="138">
        <v>943</v>
      </c>
      <c r="M287" s="627"/>
      <c r="N287" s="628"/>
      <c r="O287" s="627"/>
      <c r="P287" s="626">
        <v>943</v>
      </c>
      <c r="Q287" s="626">
        <v>943</v>
      </c>
      <c r="R287" s="626" t="s">
        <v>9881</v>
      </c>
      <c r="S287" s="626">
        <v>2</v>
      </c>
      <c r="T287" s="626" t="s">
        <v>316</v>
      </c>
      <c r="U287" s="627"/>
      <c r="V287" s="627"/>
      <c r="W287" s="627"/>
      <c r="X287" s="627"/>
      <c r="Y287" s="627"/>
      <c r="Z287" s="627"/>
      <c r="AA287" s="626"/>
      <c r="AB287" s="625"/>
      <c r="AC287" s="625"/>
      <c r="AD287" s="627"/>
      <c r="AE287" s="627"/>
      <c r="AF287" s="627"/>
      <c r="AG287" s="627"/>
      <c r="AH287" s="627"/>
      <c r="AI287" s="627"/>
      <c r="AJ287" s="627"/>
      <c r="AK287" s="627"/>
      <c r="AL287" s="627"/>
      <c r="AM287" s="627"/>
      <c r="AN287" s="627"/>
      <c r="AO287" s="627"/>
      <c r="AP287" s="627"/>
      <c r="AQ287" s="627"/>
      <c r="AR287" s="627"/>
      <c r="AS287" s="627"/>
      <c r="AT287" s="627"/>
      <c r="AU287" s="627"/>
      <c r="AV287" s="720">
        <v>2009</v>
      </c>
      <c r="AW287" s="720"/>
      <c r="AX287" s="720"/>
      <c r="AY287" s="720"/>
      <c r="AZ287" s="720"/>
      <c r="BA287" s="720"/>
      <c r="BB287" s="720"/>
      <c r="BC287" s="626"/>
      <c r="BD287" s="719"/>
      <c r="BE287" s="207"/>
    </row>
    <row r="288" spans="1:57" s="206" customFormat="1" ht="25.7" hidden="1" customHeight="1" x14ac:dyDescent="0.15">
      <c r="A288" s="621"/>
      <c r="B288" s="147"/>
      <c r="C288" s="625" t="s">
        <v>2031</v>
      </c>
      <c r="D288" s="625" t="s">
        <v>9882</v>
      </c>
      <c r="E288" s="625" t="s">
        <v>2031</v>
      </c>
      <c r="F288" s="625" t="s">
        <v>12786</v>
      </c>
      <c r="G288" s="625" t="s">
        <v>2031</v>
      </c>
      <c r="H288" s="627"/>
      <c r="I288" s="627"/>
      <c r="J288" s="626">
        <v>551.17999999999995</v>
      </c>
      <c r="K288" s="626">
        <v>551</v>
      </c>
      <c r="L288" s="138">
        <v>551</v>
      </c>
      <c r="M288" s="627"/>
      <c r="N288" s="628"/>
      <c r="O288" s="627"/>
      <c r="P288" s="626">
        <v>500</v>
      </c>
      <c r="Q288" s="626">
        <v>500</v>
      </c>
      <c r="R288" s="626" t="s">
        <v>2001</v>
      </c>
      <c r="S288" s="626">
        <v>1</v>
      </c>
      <c r="T288" s="626" t="s">
        <v>316</v>
      </c>
      <c r="U288" s="627"/>
      <c r="V288" s="627"/>
      <c r="W288" s="627"/>
      <c r="X288" s="627"/>
      <c r="Y288" s="627"/>
      <c r="Z288" s="627"/>
      <c r="AA288" s="626"/>
      <c r="AB288" s="625"/>
      <c r="AC288" s="625"/>
      <c r="AD288" s="627"/>
      <c r="AE288" s="627"/>
      <c r="AF288" s="627"/>
      <c r="AG288" s="627"/>
      <c r="AH288" s="627"/>
      <c r="AI288" s="627"/>
      <c r="AJ288" s="627"/>
      <c r="AK288" s="627"/>
      <c r="AL288" s="627"/>
      <c r="AM288" s="627"/>
      <c r="AN288" s="627"/>
      <c r="AO288" s="627"/>
      <c r="AP288" s="627"/>
      <c r="AQ288" s="627"/>
      <c r="AR288" s="627"/>
      <c r="AS288" s="627"/>
      <c r="AT288" s="627"/>
      <c r="AU288" s="627"/>
      <c r="AV288" s="720">
        <v>2009</v>
      </c>
      <c r="AW288" s="720"/>
      <c r="AX288" s="720"/>
      <c r="AY288" s="720"/>
      <c r="AZ288" s="720"/>
      <c r="BA288" s="720"/>
      <c r="BB288" s="720"/>
      <c r="BC288" s="626"/>
      <c r="BD288" s="719"/>
      <c r="BE288" s="207"/>
    </row>
    <row r="289" spans="1:57" s="206" customFormat="1" ht="25.7" hidden="1" customHeight="1" x14ac:dyDescent="0.15">
      <c r="A289" s="621"/>
      <c r="B289" s="147"/>
      <c r="C289" s="625" t="s">
        <v>2031</v>
      </c>
      <c r="D289" s="625" t="s">
        <v>9883</v>
      </c>
      <c r="E289" s="625" t="s">
        <v>2031</v>
      </c>
      <c r="F289" s="625" t="s">
        <v>12699</v>
      </c>
      <c r="G289" s="625" t="s">
        <v>2031</v>
      </c>
      <c r="H289" s="627"/>
      <c r="I289" s="627"/>
      <c r="J289" s="626">
        <v>300</v>
      </c>
      <c r="K289" s="626">
        <v>300</v>
      </c>
      <c r="L289" s="138">
        <v>300</v>
      </c>
      <c r="M289" s="627">
        <v>300</v>
      </c>
      <c r="N289" s="628">
        <v>300</v>
      </c>
      <c r="O289" s="627">
        <v>300</v>
      </c>
      <c r="P289" s="626">
        <v>300</v>
      </c>
      <c r="Q289" s="626">
        <v>300</v>
      </c>
      <c r="R289" s="626" t="s">
        <v>1889</v>
      </c>
      <c r="S289" s="626">
        <v>1</v>
      </c>
      <c r="T289" s="626" t="s">
        <v>316</v>
      </c>
      <c r="U289" s="627"/>
      <c r="V289" s="627"/>
      <c r="W289" s="627"/>
      <c r="X289" s="627"/>
      <c r="Y289" s="627"/>
      <c r="Z289" s="627"/>
      <c r="AA289" s="626"/>
      <c r="AB289" s="625"/>
      <c r="AC289" s="625"/>
      <c r="AD289" s="627"/>
      <c r="AE289" s="627"/>
      <c r="AF289" s="627"/>
      <c r="AG289" s="627"/>
      <c r="AH289" s="627"/>
      <c r="AI289" s="627"/>
      <c r="AJ289" s="627"/>
      <c r="AK289" s="627"/>
      <c r="AL289" s="627"/>
      <c r="AM289" s="627"/>
      <c r="AN289" s="627"/>
      <c r="AO289" s="627"/>
      <c r="AP289" s="627"/>
      <c r="AQ289" s="627"/>
      <c r="AR289" s="627"/>
      <c r="AS289" s="627"/>
      <c r="AT289" s="627"/>
      <c r="AU289" s="627"/>
      <c r="AV289" s="720">
        <v>2002</v>
      </c>
      <c r="AW289" s="720"/>
      <c r="AX289" s="720"/>
      <c r="AY289" s="720"/>
      <c r="AZ289" s="720"/>
      <c r="BA289" s="720"/>
      <c r="BB289" s="720"/>
      <c r="BC289" s="626"/>
      <c r="BD289" s="719"/>
      <c r="BE289" s="207"/>
    </row>
    <row r="290" spans="1:57" s="206" customFormat="1" ht="25.7" hidden="1" customHeight="1" x14ac:dyDescent="0.15">
      <c r="A290" s="621"/>
      <c r="B290" s="147"/>
      <c r="C290" s="625" t="s">
        <v>2031</v>
      </c>
      <c r="D290" s="625" t="s">
        <v>9884</v>
      </c>
      <c r="E290" s="625" t="s">
        <v>2031</v>
      </c>
      <c r="F290" s="625" t="s">
        <v>12699</v>
      </c>
      <c r="G290" s="625" t="s">
        <v>2031</v>
      </c>
      <c r="H290" s="627"/>
      <c r="I290" s="627"/>
      <c r="J290" s="626">
        <v>500</v>
      </c>
      <c r="K290" s="626">
        <v>500</v>
      </c>
      <c r="L290" s="138">
        <v>500</v>
      </c>
      <c r="M290" s="627">
        <v>500</v>
      </c>
      <c r="N290" s="628">
        <v>500</v>
      </c>
      <c r="O290" s="627">
        <v>500</v>
      </c>
      <c r="P290" s="626">
        <v>500</v>
      </c>
      <c r="Q290" s="626">
        <v>500</v>
      </c>
      <c r="R290" s="626" t="s">
        <v>2001</v>
      </c>
      <c r="S290" s="626">
        <v>1</v>
      </c>
      <c r="T290" s="626" t="s">
        <v>316</v>
      </c>
      <c r="U290" s="627"/>
      <c r="V290" s="627"/>
      <c r="W290" s="627"/>
      <c r="X290" s="627"/>
      <c r="Y290" s="627"/>
      <c r="Z290" s="627"/>
      <c r="AA290" s="626"/>
      <c r="AB290" s="625"/>
      <c r="AC290" s="625"/>
      <c r="AD290" s="627"/>
      <c r="AE290" s="627"/>
      <c r="AF290" s="627"/>
      <c r="AG290" s="627"/>
      <c r="AH290" s="627"/>
      <c r="AI290" s="627"/>
      <c r="AJ290" s="627"/>
      <c r="AK290" s="627"/>
      <c r="AL290" s="627"/>
      <c r="AM290" s="627"/>
      <c r="AN290" s="627"/>
      <c r="AO290" s="627"/>
      <c r="AP290" s="627"/>
      <c r="AQ290" s="627"/>
      <c r="AR290" s="627"/>
      <c r="AS290" s="627"/>
      <c r="AT290" s="627"/>
      <c r="AU290" s="627"/>
      <c r="AV290" s="720">
        <v>2012</v>
      </c>
      <c r="AW290" s="720"/>
      <c r="AX290" s="720"/>
      <c r="AY290" s="720"/>
      <c r="AZ290" s="720"/>
      <c r="BA290" s="720"/>
      <c r="BB290" s="720"/>
      <c r="BC290" s="626"/>
      <c r="BD290" s="719"/>
      <c r="BE290" s="207"/>
    </row>
    <row r="291" spans="1:57" s="206" customFormat="1" ht="25.7" hidden="1" customHeight="1" x14ac:dyDescent="0.15">
      <c r="A291" s="621"/>
      <c r="B291" s="147"/>
      <c r="C291" s="625" t="s">
        <v>2031</v>
      </c>
      <c r="D291" s="625" t="s">
        <v>9885</v>
      </c>
      <c r="E291" s="625" t="s">
        <v>2031</v>
      </c>
      <c r="F291" s="625" t="s">
        <v>12699</v>
      </c>
      <c r="G291" s="625" t="s">
        <v>2031</v>
      </c>
      <c r="H291" s="627"/>
      <c r="I291" s="627"/>
      <c r="J291" s="626">
        <v>7305</v>
      </c>
      <c r="K291" s="626">
        <v>403</v>
      </c>
      <c r="L291" s="138">
        <v>403</v>
      </c>
      <c r="M291" s="627"/>
      <c r="N291" s="628"/>
      <c r="O291" s="627"/>
      <c r="P291" s="626">
        <v>403</v>
      </c>
      <c r="Q291" s="626">
        <v>403</v>
      </c>
      <c r="R291" s="626"/>
      <c r="S291" s="626">
        <v>1</v>
      </c>
      <c r="T291" s="626" t="s">
        <v>316</v>
      </c>
      <c r="U291" s="627"/>
      <c r="V291" s="627"/>
      <c r="W291" s="627"/>
      <c r="X291" s="627"/>
      <c r="Y291" s="627"/>
      <c r="Z291" s="627"/>
      <c r="AA291" s="626"/>
      <c r="AB291" s="625"/>
      <c r="AC291" s="625"/>
      <c r="AD291" s="627"/>
      <c r="AE291" s="627"/>
      <c r="AF291" s="627"/>
      <c r="AG291" s="627"/>
      <c r="AH291" s="627"/>
      <c r="AI291" s="627"/>
      <c r="AJ291" s="627"/>
      <c r="AK291" s="627"/>
      <c r="AL291" s="627"/>
      <c r="AM291" s="627"/>
      <c r="AN291" s="627"/>
      <c r="AO291" s="627"/>
      <c r="AP291" s="627"/>
      <c r="AQ291" s="627"/>
      <c r="AR291" s="627"/>
      <c r="AS291" s="627"/>
      <c r="AT291" s="627"/>
      <c r="AU291" s="627"/>
      <c r="AV291" s="720">
        <v>2013</v>
      </c>
      <c r="AW291" s="720"/>
      <c r="AX291" s="720"/>
      <c r="AY291" s="720"/>
      <c r="AZ291" s="720"/>
      <c r="BA291" s="720"/>
      <c r="BB291" s="720"/>
      <c r="BC291" s="626"/>
      <c r="BD291" s="719"/>
      <c r="BE291" s="207"/>
    </row>
    <row r="292" spans="1:57" s="206" customFormat="1" ht="25.7" hidden="1" customHeight="1" x14ac:dyDescent="0.15">
      <c r="A292" s="621"/>
      <c r="B292" s="147"/>
      <c r="C292" s="625" t="s">
        <v>2031</v>
      </c>
      <c r="D292" s="625" t="s">
        <v>9886</v>
      </c>
      <c r="E292" s="625" t="s">
        <v>2031</v>
      </c>
      <c r="F292" s="625" t="s">
        <v>12786</v>
      </c>
      <c r="G292" s="625" t="s">
        <v>2031</v>
      </c>
      <c r="H292" s="627"/>
      <c r="I292" s="627"/>
      <c r="J292" s="626">
        <v>748</v>
      </c>
      <c r="K292" s="626">
        <v>748</v>
      </c>
      <c r="L292" s="138">
        <v>748</v>
      </c>
      <c r="M292" s="627"/>
      <c r="N292" s="628"/>
      <c r="O292" s="627"/>
      <c r="P292" s="626">
        <v>600</v>
      </c>
      <c r="Q292" s="626">
        <v>600</v>
      </c>
      <c r="R292" s="626" t="s">
        <v>1916</v>
      </c>
      <c r="S292" s="626">
        <v>2</v>
      </c>
      <c r="T292" s="626" t="s">
        <v>316</v>
      </c>
      <c r="U292" s="627"/>
      <c r="V292" s="627"/>
      <c r="W292" s="627"/>
      <c r="X292" s="627"/>
      <c r="Y292" s="627"/>
      <c r="Z292" s="627"/>
      <c r="AA292" s="626"/>
      <c r="AB292" s="625"/>
      <c r="AC292" s="625"/>
      <c r="AD292" s="627"/>
      <c r="AE292" s="627"/>
      <c r="AF292" s="627"/>
      <c r="AG292" s="627"/>
      <c r="AH292" s="627"/>
      <c r="AI292" s="627"/>
      <c r="AJ292" s="627"/>
      <c r="AK292" s="627"/>
      <c r="AL292" s="627"/>
      <c r="AM292" s="627"/>
      <c r="AN292" s="627"/>
      <c r="AO292" s="627"/>
      <c r="AP292" s="627"/>
      <c r="AQ292" s="627"/>
      <c r="AR292" s="627"/>
      <c r="AS292" s="627"/>
      <c r="AT292" s="627"/>
      <c r="AU292" s="627"/>
      <c r="AV292" s="720">
        <v>2012</v>
      </c>
      <c r="AW292" s="720"/>
      <c r="AX292" s="720"/>
      <c r="AY292" s="720"/>
      <c r="AZ292" s="720"/>
      <c r="BA292" s="720"/>
      <c r="BB292" s="720"/>
      <c r="BC292" s="626"/>
      <c r="BD292" s="719"/>
      <c r="BE292" s="207"/>
    </row>
    <row r="293" spans="1:57" s="206" customFormat="1" ht="25.7" hidden="1" customHeight="1" x14ac:dyDescent="0.15">
      <c r="A293" s="621"/>
      <c r="B293" s="147"/>
      <c r="C293" s="625" t="s">
        <v>2031</v>
      </c>
      <c r="D293" s="625" t="s">
        <v>9887</v>
      </c>
      <c r="E293" s="625" t="s">
        <v>2031</v>
      </c>
      <c r="F293" s="625" t="s">
        <v>12786</v>
      </c>
      <c r="G293" s="625" t="s">
        <v>2031</v>
      </c>
      <c r="H293" s="627"/>
      <c r="I293" s="627"/>
      <c r="J293" s="626">
        <v>1245</v>
      </c>
      <c r="K293" s="626"/>
      <c r="L293" s="138"/>
      <c r="M293" s="627"/>
      <c r="N293" s="628"/>
      <c r="O293" s="627"/>
      <c r="P293" s="626">
        <v>400</v>
      </c>
      <c r="Q293" s="626">
        <v>400</v>
      </c>
      <c r="R293" s="626" t="s">
        <v>9881</v>
      </c>
      <c r="S293" s="626">
        <v>1</v>
      </c>
      <c r="T293" s="626" t="s">
        <v>316</v>
      </c>
      <c r="U293" s="627"/>
      <c r="V293" s="627"/>
      <c r="W293" s="627"/>
      <c r="X293" s="627"/>
      <c r="Y293" s="627"/>
      <c r="Z293" s="627"/>
      <c r="AA293" s="626"/>
      <c r="AB293" s="625"/>
      <c r="AC293" s="625"/>
      <c r="AD293" s="627"/>
      <c r="AE293" s="627"/>
      <c r="AF293" s="627"/>
      <c r="AG293" s="627"/>
      <c r="AH293" s="627"/>
      <c r="AI293" s="627"/>
      <c r="AJ293" s="627"/>
      <c r="AK293" s="627"/>
      <c r="AL293" s="627"/>
      <c r="AM293" s="627"/>
      <c r="AN293" s="627"/>
      <c r="AO293" s="627"/>
      <c r="AP293" s="627"/>
      <c r="AQ293" s="627"/>
      <c r="AR293" s="627"/>
      <c r="AS293" s="627"/>
      <c r="AT293" s="627"/>
      <c r="AU293" s="627"/>
      <c r="AV293" s="720">
        <v>2013</v>
      </c>
      <c r="AW293" s="720"/>
      <c r="AX293" s="720"/>
      <c r="AY293" s="720"/>
      <c r="AZ293" s="720"/>
      <c r="BA293" s="720"/>
      <c r="BB293" s="720"/>
      <c r="BC293" s="626"/>
      <c r="BD293" s="719"/>
      <c r="BE293" s="207"/>
    </row>
    <row r="294" spans="1:57" s="206" customFormat="1" ht="25.7" hidden="1" customHeight="1" x14ac:dyDescent="0.15">
      <c r="A294" s="621"/>
      <c r="B294" s="147"/>
      <c r="C294" s="625" t="s">
        <v>2031</v>
      </c>
      <c r="D294" s="625" t="s">
        <v>2068</v>
      </c>
      <c r="E294" s="625" t="s">
        <v>2031</v>
      </c>
      <c r="F294" s="625" t="s">
        <v>13271</v>
      </c>
      <c r="G294" s="625" t="s">
        <v>2031</v>
      </c>
      <c r="H294" s="627"/>
      <c r="I294" s="627"/>
      <c r="J294" s="626">
        <v>3044</v>
      </c>
      <c r="K294" s="626">
        <v>1026</v>
      </c>
      <c r="L294" s="138">
        <v>1425</v>
      </c>
      <c r="M294" s="627"/>
      <c r="N294" s="628"/>
      <c r="O294" s="627"/>
      <c r="P294" s="626"/>
      <c r="Q294" s="626"/>
      <c r="R294" s="626"/>
      <c r="S294" s="626">
        <v>1</v>
      </c>
      <c r="T294" s="626" t="s">
        <v>316</v>
      </c>
      <c r="U294" s="627"/>
      <c r="V294" s="627"/>
      <c r="W294" s="627"/>
      <c r="X294" s="627"/>
      <c r="Y294" s="627"/>
      <c r="Z294" s="627"/>
      <c r="AA294" s="626"/>
      <c r="AB294" s="625"/>
      <c r="AC294" s="625"/>
      <c r="AD294" s="627"/>
      <c r="AE294" s="627"/>
      <c r="AF294" s="627"/>
      <c r="AG294" s="627"/>
      <c r="AH294" s="627"/>
      <c r="AI294" s="627"/>
      <c r="AJ294" s="627"/>
      <c r="AK294" s="627"/>
      <c r="AL294" s="627"/>
      <c r="AM294" s="627"/>
      <c r="AN294" s="627"/>
      <c r="AO294" s="627"/>
      <c r="AP294" s="627"/>
      <c r="AQ294" s="627"/>
      <c r="AR294" s="627"/>
      <c r="AS294" s="627"/>
      <c r="AT294" s="627"/>
      <c r="AU294" s="627"/>
      <c r="AV294" s="720">
        <v>2013</v>
      </c>
      <c r="AW294" s="720"/>
      <c r="AX294" s="720"/>
      <c r="AY294" s="720"/>
      <c r="AZ294" s="720"/>
      <c r="BA294" s="720"/>
      <c r="BB294" s="720"/>
      <c r="BC294" s="626">
        <v>299</v>
      </c>
      <c r="BD294" s="719"/>
      <c r="BE294" s="207"/>
    </row>
    <row r="295" spans="1:57" s="206" customFormat="1" ht="25.7" hidden="1" customHeight="1" x14ac:dyDescent="0.15">
      <c r="A295" s="621"/>
      <c r="B295" s="147"/>
      <c r="C295" s="625" t="s">
        <v>2031</v>
      </c>
      <c r="D295" s="625" t="s">
        <v>2069</v>
      </c>
      <c r="E295" s="625" t="s">
        <v>2031</v>
      </c>
      <c r="F295" s="625" t="s">
        <v>13271</v>
      </c>
      <c r="G295" s="625" t="s">
        <v>2031</v>
      </c>
      <c r="H295" s="627"/>
      <c r="I295" s="627"/>
      <c r="J295" s="626">
        <v>432</v>
      </c>
      <c r="K295" s="626">
        <v>432</v>
      </c>
      <c r="L295" s="138">
        <v>432</v>
      </c>
      <c r="M295" s="627"/>
      <c r="N295" s="628"/>
      <c r="O295" s="627"/>
      <c r="P295" s="626">
        <v>432</v>
      </c>
      <c r="Q295" s="626">
        <v>432</v>
      </c>
      <c r="R295" s="626"/>
      <c r="S295" s="626">
        <v>1</v>
      </c>
      <c r="T295" s="626" t="s">
        <v>316</v>
      </c>
      <c r="U295" s="627"/>
      <c r="V295" s="627"/>
      <c r="W295" s="627"/>
      <c r="X295" s="627"/>
      <c r="Y295" s="627"/>
      <c r="Z295" s="627"/>
      <c r="AA295" s="626"/>
      <c r="AB295" s="625"/>
      <c r="AC295" s="625"/>
      <c r="AD295" s="627"/>
      <c r="AE295" s="627"/>
      <c r="AF295" s="627"/>
      <c r="AG295" s="627"/>
      <c r="AH295" s="627"/>
      <c r="AI295" s="627"/>
      <c r="AJ295" s="627"/>
      <c r="AK295" s="627"/>
      <c r="AL295" s="627"/>
      <c r="AM295" s="627"/>
      <c r="AN295" s="627"/>
      <c r="AO295" s="627"/>
      <c r="AP295" s="627"/>
      <c r="AQ295" s="627"/>
      <c r="AR295" s="627"/>
      <c r="AS295" s="627"/>
      <c r="AT295" s="627"/>
      <c r="AU295" s="627"/>
      <c r="AV295" s="720">
        <v>2011</v>
      </c>
      <c r="AW295" s="720"/>
      <c r="AX295" s="720"/>
      <c r="AY295" s="720"/>
      <c r="AZ295" s="720"/>
      <c r="BA295" s="720"/>
      <c r="BB295" s="720"/>
      <c r="BC295" s="626"/>
      <c r="BD295" s="719"/>
      <c r="BE295" s="207"/>
    </row>
    <row r="296" spans="1:57" s="206" customFormat="1" ht="25.7" hidden="1" customHeight="1" x14ac:dyDescent="0.15">
      <c r="A296" s="621"/>
      <c r="B296" s="147"/>
      <c r="C296" s="625" t="s">
        <v>2031</v>
      </c>
      <c r="D296" s="625" t="s">
        <v>2070</v>
      </c>
      <c r="E296" s="625" t="s">
        <v>2031</v>
      </c>
      <c r="F296" s="625" t="s">
        <v>13271</v>
      </c>
      <c r="G296" s="625" t="s">
        <v>2031</v>
      </c>
      <c r="H296" s="627"/>
      <c r="I296" s="627"/>
      <c r="J296" s="626">
        <v>1320</v>
      </c>
      <c r="K296" s="626"/>
      <c r="L296" s="138"/>
      <c r="M296" s="627"/>
      <c r="N296" s="628"/>
      <c r="O296" s="627"/>
      <c r="P296" s="626">
        <v>414</v>
      </c>
      <c r="Q296" s="626">
        <v>414</v>
      </c>
      <c r="R296" s="626"/>
      <c r="S296" s="626">
        <v>1</v>
      </c>
      <c r="T296" s="626" t="s">
        <v>316</v>
      </c>
      <c r="U296" s="627"/>
      <c r="V296" s="627"/>
      <c r="W296" s="627"/>
      <c r="X296" s="627"/>
      <c r="Y296" s="627"/>
      <c r="Z296" s="627"/>
      <c r="AA296" s="626"/>
      <c r="AB296" s="625"/>
      <c r="AC296" s="625"/>
      <c r="AD296" s="627"/>
      <c r="AE296" s="627"/>
      <c r="AF296" s="627"/>
      <c r="AG296" s="627"/>
      <c r="AH296" s="627"/>
      <c r="AI296" s="627"/>
      <c r="AJ296" s="627"/>
      <c r="AK296" s="627"/>
      <c r="AL296" s="627"/>
      <c r="AM296" s="627"/>
      <c r="AN296" s="627"/>
      <c r="AO296" s="627"/>
      <c r="AP296" s="627"/>
      <c r="AQ296" s="627"/>
      <c r="AR296" s="627"/>
      <c r="AS296" s="627"/>
      <c r="AT296" s="627"/>
      <c r="AU296" s="627"/>
      <c r="AV296" s="720">
        <v>2009</v>
      </c>
      <c r="AW296" s="720"/>
      <c r="AX296" s="720"/>
      <c r="AY296" s="720"/>
      <c r="AZ296" s="720"/>
      <c r="BA296" s="720"/>
      <c r="BB296" s="720"/>
      <c r="BC296" s="626"/>
      <c r="BD296" s="719"/>
      <c r="BE296" s="207"/>
    </row>
    <row r="297" spans="1:57" s="206" customFormat="1" ht="25.7" hidden="1" customHeight="1" x14ac:dyDescent="0.15">
      <c r="A297" s="621"/>
      <c r="B297" s="147"/>
      <c r="C297" s="625" t="s">
        <v>2031</v>
      </c>
      <c r="D297" s="625" t="s">
        <v>2071</v>
      </c>
      <c r="E297" s="625" t="s">
        <v>2031</v>
      </c>
      <c r="F297" s="625" t="s">
        <v>12699</v>
      </c>
      <c r="G297" s="625" t="s">
        <v>2031</v>
      </c>
      <c r="H297" s="627"/>
      <c r="I297" s="627"/>
      <c r="J297" s="626">
        <v>406</v>
      </c>
      <c r="K297" s="626"/>
      <c r="L297" s="138"/>
      <c r="M297" s="627"/>
      <c r="N297" s="628"/>
      <c r="O297" s="627"/>
      <c r="P297" s="626">
        <v>406</v>
      </c>
      <c r="Q297" s="626">
        <v>406</v>
      </c>
      <c r="R297" s="626"/>
      <c r="S297" s="626">
        <v>1</v>
      </c>
      <c r="T297" s="626" t="s">
        <v>316</v>
      </c>
      <c r="U297" s="627"/>
      <c r="V297" s="627"/>
      <c r="W297" s="627"/>
      <c r="X297" s="627"/>
      <c r="Y297" s="627"/>
      <c r="Z297" s="627"/>
      <c r="AA297" s="626"/>
      <c r="AB297" s="625"/>
      <c r="AC297" s="625"/>
      <c r="AD297" s="627"/>
      <c r="AE297" s="627"/>
      <c r="AF297" s="627"/>
      <c r="AG297" s="627"/>
      <c r="AH297" s="627"/>
      <c r="AI297" s="627"/>
      <c r="AJ297" s="627"/>
      <c r="AK297" s="627"/>
      <c r="AL297" s="627"/>
      <c r="AM297" s="627"/>
      <c r="AN297" s="627"/>
      <c r="AO297" s="627"/>
      <c r="AP297" s="627"/>
      <c r="AQ297" s="627"/>
      <c r="AR297" s="627"/>
      <c r="AS297" s="627"/>
      <c r="AT297" s="627"/>
      <c r="AU297" s="627"/>
      <c r="AV297" s="720">
        <v>2001</v>
      </c>
      <c r="AW297" s="720"/>
      <c r="AX297" s="720"/>
      <c r="AY297" s="720"/>
      <c r="AZ297" s="720"/>
      <c r="BA297" s="720"/>
      <c r="BB297" s="720"/>
      <c r="BC297" s="626"/>
      <c r="BD297" s="719"/>
      <c r="BE297" s="207"/>
    </row>
    <row r="298" spans="1:57" s="206" customFormat="1" ht="25.7" hidden="1" customHeight="1" x14ac:dyDescent="0.15">
      <c r="A298" s="621"/>
      <c r="B298" s="147"/>
      <c r="C298" s="625" t="s">
        <v>2031</v>
      </c>
      <c r="D298" s="625" t="s">
        <v>2072</v>
      </c>
      <c r="E298" s="625" t="s">
        <v>2031</v>
      </c>
      <c r="F298" s="625" t="s">
        <v>12699</v>
      </c>
      <c r="G298" s="625" t="s">
        <v>2031</v>
      </c>
      <c r="H298" s="627"/>
      <c r="I298" s="627"/>
      <c r="J298" s="626">
        <v>20600</v>
      </c>
      <c r="K298" s="626">
        <v>450</v>
      </c>
      <c r="L298" s="138">
        <v>450</v>
      </c>
      <c r="M298" s="627"/>
      <c r="N298" s="628"/>
      <c r="O298" s="627"/>
      <c r="P298" s="626">
        <v>450</v>
      </c>
      <c r="Q298" s="626">
        <v>450</v>
      </c>
      <c r="R298" s="626"/>
      <c r="S298" s="626">
        <v>1</v>
      </c>
      <c r="T298" s="626" t="s">
        <v>316</v>
      </c>
      <c r="U298" s="627"/>
      <c r="V298" s="627"/>
      <c r="W298" s="627"/>
      <c r="X298" s="627"/>
      <c r="Y298" s="627"/>
      <c r="Z298" s="627"/>
      <c r="AA298" s="626"/>
      <c r="AB298" s="625"/>
      <c r="AC298" s="625"/>
      <c r="AD298" s="627"/>
      <c r="AE298" s="627"/>
      <c r="AF298" s="627"/>
      <c r="AG298" s="627"/>
      <c r="AH298" s="627"/>
      <c r="AI298" s="627"/>
      <c r="AJ298" s="627"/>
      <c r="AK298" s="627"/>
      <c r="AL298" s="627"/>
      <c r="AM298" s="627"/>
      <c r="AN298" s="627"/>
      <c r="AO298" s="627"/>
      <c r="AP298" s="627"/>
      <c r="AQ298" s="627"/>
      <c r="AR298" s="627"/>
      <c r="AS298" s="627"/>
      <c r="AT298" s="627"/>
      <c r="AU298" s="627"/>
      <c r="AV298" s="720">
        <v>2014</v>
      </c>
      <c r="AW298" s="720"/>
      <c r="AX298" s="720"/>
      <c r="AY298" s="720"/>
      <c r="AZ298" s="720"/>
      <c r="BA298" s="720"/>
      <c r="BB298" s="720"/>
      <c r="BC298" s="626"/>
      <c r="BD298" s="719"/>
      <c r="BE298" s="207"/>
    </row>
    <row r="299" spans="1:57" s="206" customFormat="1" ht="25.7" hidden="1" customHeight="1" x14ac:dyDescent="0.15">
      <c r="A299" s="621"/>
      <c r="B299" s="147"/>
      <c r="C299" s="625" t="s">
        <v>2031</v>
      </c>
      <c r="D299" s="625" t="s">
        <v>2073</v>
      </c>
      <c r="E299" s="625" t="s">
        <v>2031</v>
      </c>
      <c r="F299" s="625" t="s">
        <v>13271</v>
      </c>
      <c r="G299" s="625" t="s">
        <v>2031</v>
      </c>
      <c r="H299" s="627"/>
      <c r="I299" s="627"/>
      <c r="J299" s="626">
        <v>486</v>
      </c>
      <c r="K299" s="626">
        <v>486</v>
      </c>
      <c r="L299" s="138">
        <v>486</v>
      </c>
      <c r="M299" s="627"/>
      <c r="N299" s="628"/>
      <c r="O299" s="627"/>
      <c r="P299" s="626">
        <v>486</v>
      </c>
      <c r="Q299" s="626">
        <v>486</v>
      </c>
      <c r="R299" s="626" t="s">
        <v>2001</v>
      </c>
      <c r="S299" s="626">
        <v>1</v>
      </c>
      <c r="T299" s="626" t="s">
        <v>316</v>
      </c>
      <c r="U299" s="627"/>
      <c r="V299" s="627"/>
      <c r="W299" s="627"/>
      <c r="X299" s="627"/>
      <c r="Y299" s="627"/>
      <c r="Z299" s="627"/>
      <c r="AA299" s="626"/>
      <c r="AB299" s="625"/>
      <c r="AC299" s="625"/>
      <c r="AD299" s="627"/>
      <c r="AE299" s="627"/>
      <c r="AF299" s="627"/>
      <c r="AG299" s="627"/>
      <c r="AH299" s="627"/>
      <c r="AI299" s="627"/>
      <c r="AJ299" s="627"/>
      <c r="AK299" s="627"/>
      <c r="AL299" s="627"/>
      <c r="AM299" s="627"/>
      <c r="AN299" s="627"/>
      <c r="AO299" s="627"/>
      <c r="AP299" s="627"/>
      <c r="AQ299" s="627"/>
      <c r="AR299" s="627"/>
      <c r="AS299" s="627"/>
      <c r="AT299" s="627"/>
      <c r="AU299" s="627"/>
      <c r="AV299" s="720">
        <v>2014</v>
      </c>
      <c r="AW299" s="720"/>
      <c r="AX299" s="720"/>
      <c r="AY299" s="720"/>
      <c r="AZ299" s="720"/>
      <c r="BA299" s="720"/>
      <c r="BB299" s="720"/>
      <c r="BC299" s="626">
        <v>450</v>
      </c>
      <c r="BD299" s="719"/>
      <c r="BE299" s="207"/>
    </row>
    <row r="300" spans="1:57" s="206" customFormat="1" ht="25.7" hidden="1" customHeight="1" x14ac:dyDescent="0.15">
      <c r="A300" s="621"/>
      <c r="B300" s="147"/>
      <c r="C300" s="625" t="s">
        <v>2031</v>
      </c>
      <c r="D300" s="625" t="s">
        <v>2074</v>
      </c>
      <c r="E300" s="625" t="s">
        <v>2031</v>
      </c>
      <c r="F300" s="625" t="s">
        <v>12699</v>
      </c>
      <c r="G300" s="625" t="s">
        <v>2031</v>
      </c>
      <c r="H300" s="627"/>
      <c r="I300" s="627"/>
      <c r="J300" s="626">
        <v>1100</v>
      </c>
      <c r="K300" s="626"/>
      <c r="L300" s="138"/>
      <c r="M300" s="627"/>
      <c r="N300" s="628"/>
      <c r="O300" s="627"/>
      <c r="P300" s="626">
        <v>1100</v>
      </c>
      <c r="Q300" s="626">
        <v>1100</v>
      </c>
      <c r="R300" s="626"/>
      <c r="S300" s="626">
        <v>2</v>
      </c>
      <c r="T300" s="626" t="s">
        <v>316</v>
      </c>
      <c r="U300" s="627"/>
      <c r="V300" s="627"/>
      <c r="W300" s="627"/>
      <c r="X300" s="627"/>
      <c r="Y300" s="627"/>
      <c r="Z300" s="627"/>
      <c r="AA300" s="626"/>
      <c r="AB300" s="625"/>
      <c r="AC300" s="625"/>
      <c r="AD300" s="627"/>
      <c r="AE300" s="627"/>
      <c r="AF300" s="627"/>
      <c r="AG300" s="627"/>
      <c r="AH300" s="627"/>
      <c r="AI300" s="627"/>
      <c r="AJ300" s="627"/>
      <c r="AK300" s="627"/>
      <c r="AL300" s="627"/>
      <c r="AM300" s="627"/>
      <c r="AN300" s="627"/>
      <c r="AO300" s="627"/>
      <c r="AP300" s="627"/>
      <c r="AQ300" s="627"/>
      <c r="AR300" s="627"/>
      <c r="AS300" s="627"/>
      <c r="AT300" s="627"/>
      <c r="AU300" s="627"/>
      <c r="AV300" s="720">
        <v>2007</v>
      </c>
      <c r="AW300" s="720"/>
      <c r="AX300" s="720"/>
      <c r="AY300" s="720"/>
      <c r="AZ300" s="720"/>
      <c r="BA300" s="720"/>
      <c r="BB300" s="720"/>
      <c r="BC300" s="626"/>
      <c r="BD300" s="719"/>
      <c r="BE300" s="207"/>
    </row>
    <row r="301" spans="1:57" s="206" customFormat="1" ht="25.7" hidden="1" customHeight="1" x14ac:dyDescent="0.15">
      <c r="A301" s="621"/>
      <c r="B301" s="147"/>
      <c r="C301" s="625" t="s">
        <v>2031</v>
      </c>
      <c r="D301" s="625" t="s">
        <v>2075</v>
      </c>
      <c r="E301" s="625" t="s">
        <v>2031</v>
      </c>
      <c r="F301" s="625" t="s">
        <v>13272</v>
      </c>
      <c r="G301" s="625" t="s">
        <v>2031</v>
      </c>
      <c r="H301" s="627"/>
      <c r="I301" s="627"/>
      <c r="J301" s="626">
        <v>1612.8</v>
      </c>
      <c r="K301" s="626"/>
      <c r="L301" s="138"/>
      <c r="M301" s="627"/>
      <c r="N301" s="628"/>
      <c r="O301" s="627"/>
      <c r="P301" s="626">
        <v>1612.8</v>
      </c>
      <c r="Q301" s="626">
        <v>1612.8</v>
      </c>
      <c r="R301" s="626"/>
      <c r="S301" s="626">
        <v>2</v>
      </c>
      <c r="T301" s="626" t="s">
        <v>316</v>
      </c>
      <c r="U301" s="627"/>
      <c r="V301" s="627"/>
      <c r="W301" s="627"/>
      <c r="X301" s="627"/>
      <c r="Y301" s="627"/>
      <c r="Z301" s="627"/>
      <c r="AA301" s="626"/>
      <c r="AB301" s="625"/>
      <c r="AC301" s="625"/>
      <c r="AD301" s="627"/>
      <c r="AE301" s="627"/>
      <c r="AF301" s="627"/>
      <c r="AG301" s="627"/>
      <c r="AH301" s="627"/>
      <c r="AI301" s="627"/>
      <c r="AJ301" s="627"/>
      <c r="AK301" s="627"/>
      <c r="AL301" s="627"/>
      <c r="AM301" s="627"/>
      <c r="AN301" s="627"/>
      <c r="AO301" s="627"/>
      <c r="AP301" s="627"/>
      <c r="AQ301" s="627"/>
      <c r="AR301" s="627"/>
      <c r="AS301" s="627"/>
      <c r="AT301" s="627"/>
      <c r="AU301" s="627"/>
      <c r="AV301" s="720">
        <v>2009</v>
      </c>
      <c r="AW301" s="720"/>
      <c r="AX301" s="720"/>
      <c r="AY301" s="720"/>
      <c r="AZ301" s="720"/>
      <c r="BA301" s="720"/>
      <c r="BB301" s="720"/>
      <c r="BC301" s="626"/>
      <c r="BD301" s="719"/>
      <c r="BE301" s="207"/>
    </row>
    <row r="302" spans="1:57" s="206" customFormat="1" ht="25.7" hidden="1" customHeight="1" x14ac:dyDescent="0.15">
      <c r="A302" s="621"/>
      <c r="B302" s="147"/>
      <c r="C302" s="625" t="s">
        <v>2031</v>
      </c>
      <c r="D302" s="625" t="s">
        <v>9888</v>
      </c>
      <c r="E302" s="625" t="s">
        <v>2031</v>
      </c>
      <c r="F302" s="625" t="s">
        <v>13271</v>
      </c>
      <c r="G302" s="625" t="s">
        <v>2031</v>
      </c>
      <c r="H302" s="627"/>
      <c r="I302" s="627"/>
      <c r="J302" s="626">
        <v>444</v>
      </c>
      <c r="K302" s="626">
        <v>444</v>
      </c>
      <c r="L302" s="138">
        <v>444</v>
      </c>
      <c r="M302" s="627"/>
      <c r="N302" s="628"/>
      <c r="O302" s="627"/>
      <c r="P302" s="626">
        <v>444</v>
      </c>
      <c r="Q302" s="626">
        <v>444</v>
      </c>
      <c r="R302" s="626" t="s">
        <v>2001</v>
      </c>
      <c r="S302" s="626">
        <v>1</v>
      </c>
      <c r="T302" s="626" t="s">
        <v>316</v>
      </c>
      <c r="U302" s="627"/>
      <c r="V302" s="627"/>
      <c r="W302" s="627"/>
      <c r="X302" s="627"/>
      <c r="Y302" s="627"/>
      <c r="Z302" s="627"/>
      <c r="AA302" s="626"/>
      <c r="AB302" s="625"/>
      <c r="AC302" s="625"/>
      <c r="AD302" s="627"/>
      <c r="AE302" s="627"/>
      <c r="AF302" s="627"/>
      <c r="AG302" s="627"/>
      <c r="AH302" s="627"/>
      <c r="AI302" s="627"/>
      <c r="AJ302" s="627"/>
      <c r="AK302" s="627"/>
      <c r="AL302" s="627"/>
      <c r="AM302" s="627"/>
      <c r="AN302" s="627"/>
      <c r="AO302" s="627"/>
      <c r="AP302" s="627"/>
      <c r="AQ302" s="627"/>
      <c r="AR302" s="627"/>
      <c r="AS302" s="627"/>
      <c r="AT302" s="627"/>
      <c r="AU302" s="627"/>
      <c r="AV302" s="720">
        <v>2010</v>
      </c>
      <c r="AW302" s="720"/>
      <c r="AX302" s="720"/>
      <c r="AY302" s="720"/>
      <c r="AZ302" s="720"/>
      <c r="BA302" s="720"/>
      <c r="BB302" s="720"/>
      <c r="BC302" s="626"/>
      <c r="BD302" s="719"/>
      <c r="BE302" s="207"/>
    </row>
    <row r="303" spans="1:57" s="206" customFormat="1" ht="25.7" hidden="1" customHeight="1" x14ac:dyDescent="0.15">
      <c r="A303" s="621"/>
      <c r="B303" s="147"/>
      <c r="C303" s="625" t="s">
        <v>2031</v>
      </c>
      <c r="D303" s="625" t="s">
        <v>9889</v>
      </c>
      <c r="E303" s="625" t="s">
        <v>2031</v>
      </c>
      <c r="F303" s="625" t="s">
        <v>13271</v>
      </c>
      <c r="G303" s="625" t="s">
        <v>2031</v>
      </c>
      <c r="H303" s="627"/>
      <c r="I303" s="627"/>
      <c r="J303" s="626">
        <v>372</v>
      </c>
      <c r="K303" s="626">
        <v>372</v>
      </c>
      <c r="L303" s="138">
        <v>372</v>
      </c>
      <c r="M303" s="627"/>
      <c r="N303" s="628"/>
      <c r="O303" s="627"/>
      <c r="P303" s="626">
        <v>372</v>
      </c>
      <c r="Q303" s="626">
        <v>372</v>
      </c>
      <c r="R303" s="626" t="s">
        <v>9881</v>
      </c>
      <c r="S303" s="626">
        <v>1</v>
      </c>
      <c r="T303" s="626" t="s">
        <v>316</v>
      </c>
      <c r="U303" s="627"/>
      <c r="V303" s="627"/>
      <c r="W303" s="627"/>
      <c r="X303" s="627"/>
      <c r="Y303" s="627"/>
      <c r="Z303" s="627"/>
      <c r="AA303" s="626"/>
      <c r="AB303" s="625"/>
      <c r="AC303" s="625"/>
      <c r="AD303" s="627"/>
      <c r="AE303" s="627"/>
      <c r="AF303" s="627"/>
      <c r="AG303" s="627"/>
      <c r="AH303" s="627"/>
      <c r="AI303" s="627"/>
      <c r="AJ303" s="627"/>
      <c r="AK303" s="627"/>
      <c r="AL303" s="627"/>
      <c r="AM303" s="627"/>
      <c r="AN303" s="627"/>
      <c r="AO303" s="627"/>
      <c r="AP303" s="627"/>
      <c r="AQ303" s="627"/>
      <c r="AR303" s="627"/>
      <c r="AS303" s="627"/>
      <c r="AT303" s="627"/>
      <c r="AU303" s="627"/>
      <c r="AV303" s="720">
        <v>2013</v>
      </c>
      <c r="AW303" s="720"/>
      <c r="AX303" s="720"/>
      <c r="AY303" s="720"/>
      <c r="AZ303" s="720"/>
      <c r="BA303" s="720"/>
      <c r="BB303" s="720"/>
      <c r="BC303" s="626"/>
      <c r="BD303" s="719"/>
      <c r="BE303" s="207"/>
    </row>
    <row r="304" spans="1:57" s="206" customFormat="1" ht="25.7" hidden="1" customHeight="1" x14ac:dyDescent="0.15">
      <c r="A304" s="621"/>
      <c r="B304" s="147"/>
      <c r="C304" s="625" t="s">
        <v>2031</v>
      </c>
      <c r="D304" s="625" t="s">
        <v>9890</v>
      </c>
      <c r="E304" s="625" t="s">
        <v>2031</v>
      </c>
      <c r="F304" s="625" t="s">
        <v>12786</v>
      </c>
      <c r="G304" s="625" t="s">
        <v>2031</v>
      </c>
      <c r="H304" s="627"/>
      <c r="I304" s="627"/>
      <c r="J304" s="626">
        <v>16377</v>
      </c>
      <c r="K304" s="626">
        <v>488.7</v>
      </c>
      <c r="L304" s="138">
        <v>457.5</v>
      </c>
      <c r="M304" s="627"/>
      <c r="N304" s="628"/>
      <c r="O304" s="627"/>
      <c r="P304" s="626">
        <v>457.5</v>
      </c>
      <c r="Q304" s="626">
        <v>457.5</v>
      </c>
      <c r="R304" s="626" t="s">
        <v>9891</v>
      </c>
      <c r="S304" s="626">
        <v>1</v>
      </c>
      <c r="T304" s="626" t="s">
        <v>316</v>
      </c>
      <c r="U304" s="627"/>
      <c r="V304" s="627"/>
      <c r="W304" s="627"/>
      <c r="X304" s="627"/>
      <c r="Y304" s="627"/>
      <c r="Z304" s="627"/>
      <c r="AA304" s="626"/>
      <c r="AB304" s="625"/>
      <c r="AC304" s="625"/>
      <c r="AD304" s="627"/>
      <c r="AE304" s="627"/>
      <c r="AF304" s="627"/>
      <c r="AG304" s="627"/>
      <c r="AH304" s="627"/>
      <c r="AI304" s="627"/>
      <c r="AJ304" s="627"/>
      <c r="AK304" s="627"/>
      <c r="AL304" s="627"/>
      <c r="AM304" s="627"/>
      <c r="AN304" s="627"/>
      <c r="AO304" s="627"/>
      <c r="AP304" s="627"/>
      <c r="AQ304" s="627"/>
      <c r="AR304" s="627"/>
      <c r="AS304" s="627"/>
      <c r="AT304" s="627"/>
      <c r="AU304" s="627"/>
      <c r="AV304" s="720">
        <v>2015</v>
      </c>
      <c r="AW304" s="720"/>
      <c r="AX304" s="720"/>
      <c r="AY304" s="720"/>
      <c r="AZ304" s="720"/>
      <c r="BA304" s="720"/>
      <c r="BB304" s="720"/>
      <c r="BC304" s="626">
        <v>282</v>
      </c>
      <c r="BD304" s="719"/>
      <c r="BE304" s="207"/>
    </row>
    <row r="305" spans="1:57" s="206" customFormat="1" ht="25.7" hidden="1" customHeight="1" x14ac:dyDescent="0.15">
      <c r="A305" s="621"/>
      <c r="B305" s="147"/>
      <c r="C305" s="625" t="s">
        <v>2031</v>
      </c>
      <c r="D305" s="625" t="s">
        <v>9892</v>
      </c>
      <c r="E305" s="625" t="s">
        <v>2031</v>
      </c>
      <c r="F305" s="625" t="s">
        <v>12699</v>
      </c>
      <c r="G305" s="625" t="s">
        <v>2031</v>
      </c>
      <c r="H305" s="627"/>
      <c r="I305" s="627"/>
      <c r="J305" s="626">
        <v>112661</v>
      </c>
      <c r="K305" s="626">
        <v>459.2</v>
      </c>
      <c r="L305" s="138">
        <v>457.5</v>
      </c>
      <c r="M305" s="627"/>
      <c r="N305" s="628"/>
      <c r="O305" s="627"/>
      <c r="P305" s="626">
        <v>457.5</v>
      </c>
      <c r="Q305" s="626">
        <v>457.5</v>
      </c>
      <c r="R305" s="626" t="s">
        <v>9891</v>
      </c>
      <c r="S305" s="626">
        <v>1</v>
      </c>
      <c r="T305" s="626" t="s">
        <v>316</v>
      </c>
      <c r="U305" s="627"/>
      <c r="V305" s="627"/>
      <c r="W305" s="627"/>
      <c r="X305" s="627"/>
      <c r="Y305" s="627"/>
      <c r="Z305" s="627"/>
      <c r="AA305" s="626"/>
      <c r="AB305" s="625"/>
      <c r="AC305" s="625"/>
      <c r="AD305" s="627"/>
      <c r="AE305" s="627"/>
      <c r="AF305" s="627"/>
      <c r="AG305" s="627"/>
      <c r="AH305" s="627"/>
      <c r="AI305" s="627"/>
      <c r="AJ305" s="627"/>
      <c r="AK305" s="627"/>
      <c r="AL305" s="627"/>
      <c r="AM305" s="627"/>
      <c r="AN305" s="627"/>
      <c r="AO305" s="627"/>
      <c r="AP305" s="627"/>
      <c r="AQ305" s="627"/>
      <c r="AR305" s="627"/>
      <c r="AS305" s="627"/>
      <c r="AT305" s="627"/>
      <c r="AU305" s="627"/>
      <c r="AV305" s="720">
        <v>2016</v>
      </c>
      <c r="AW305" s="720"/>
      <c r="AX305" s="720"/>
      <c r="AY305" s="720"/>
      <c r="AZ305" s="720"/>
      <c r="BA305" s="720"/>
      <c r="BB305" s="720"/>
      <c r="BC305" s="626">
        <v>294</v>
      </c>
      <c r="BD305" s="719"/>
      <c r="BE305" s="207"/>
    </row>
    <row r="306" spans="1:57" s="206" customFormat="1" ht="25.7" hidden="1" customHeight="1" x14ac:dyDescent="0.15">
      <c r="A306" s="621"/>
      <c r="B306" s="147"/>
      <c r="C306" s="625" t="s">
        <v>2031</v>
      </c>
      <c r="D306" s="625" t="s">
        <v>13273</v>
      </c>
      <c r="E306" s="625" t="s">
        <v>2031</v>
      </c>
      <c r="F306" s="625" t="s">
        <v>13271</v>
      </c>
      <c r="G306" s="625" t="s">
        <v>2031</v>
      </c>
      <c r="H306" s="627"/>
      <c r="I306" s="627"/>
      <c r="J306" s="626">
        <v>800</v>
      </c>
      <c r="K306" s="626"/>
      <c r="L306" s="138"/>
      <c r="M306" s="627"/>
      <c r="N306" s="628"/>
      <c r="O306" s="627"/>
      <c r="P306" s="626">
        <v>800</v>
      </c>
      <c r="Q306" s="626">
        <v>800</v>
      </c>
      <c r="R306" s="626" t="s">
        <v>1896</v>
      </c>
      <c r="S306" s="626">
        <v>1</v>
      </c>
      <c r="T306" s="626" t="s">
        <v>316</v>
      </c>
      <c r="U306" s="627"/>
      <c r="V306" s="627"/>
      <c r="W306" s="627"/>
      <c r="X306" s="627"/>
      <c r="Y306" s="627"/>
      <c r="Z306" s="627"/>
      <c r="AA306" s="626" t="s">
        <v>13274</v>
      </c>
      <c r="AB306" s="625"/>
      <c r="AC306" s="625"/>
      <c r="AD306" s="627"/>
      <c r="AE306" s="627"/>
      <c r="AF306" s="627"/>
      <c r="AG306" s="627"/>
      <c r="AH306" s="627"/>
      <c r="AI306" s="627"/>
      <c r="AJ306" s="627"/>
      <c r="AK306" s="627"/>
      <c r="AL306" s="627"/>
      <c r="AM306" s="627"/>
      <c r="AN306" s="627"/>
      <c r="AO306" s="627"/>
      <c r="AP306" s="627"/>
      <c r="AQ306" s="627"/>
      <c r="AR306" s="627"/>
      <c r="AS306" s="627"/>
      <c r="AT306" s="627"/>
      <c r="AU306" s="627"/>
      <c r="AV306" s="720">
        <v>2019</v>
      </c>
      <c r="AW306" s="720"/>
      <c r="AX306" s="720"/>
      <c r="AY306" s="720"/>
      <c r="AZ306" s="720"/>
      <c r="BA306" s="720"/>
      <c r="BB306" s="720"/>
      <c r="BC306" s="626">
        <v>420</v>
      </c>
      <c r="BD306" s="719"/>
      <c r="BE306" s="207"/>
    </row>
    <row r="307" spans="1:57" s="206" customFormat="1" ht="25.7" hidden="1" customHeight="1" x14ac:dyDescent="0.15">
      <c r="A307" s="621"/>
      <c r="B307" s="147"/>
      <c r="C307" s="625" t="s">
        <v>2031</v>
      </c>
      <c r="D307" s="625" t="s">
        <v>13275</v>
      </c>
      <c r="E307" s="625" t="s">
        <v>2031</v>
      </c>
      <c r="F307" s="625" t="s">
        <v>12786</v>
      </c>
      <c r="G307" s="625" t="s">
        <v>2031</v>
      </c>
      <c r="H307" s="627"/>
      <c r="I307" s="627"/>
      <c r="J307" s="626">
        <v>546</v>
      </c>
      <c r="K307" s="626"/>
      <c r="L307" s="138"/>
      <c r="M307" s="627"/>
      <c r="N307" s="628"/>
      <c r="O307" s="627"/>
      <c r="P307" s="626">
        <v>546</v>
      </c>
      <c r="Q307" s="626">
        <v>546</v>
      </c>
      <c r="R307" s="626" t="s">
        <v>13276</v>
      </c>
      <c r="S307" s="626">
        <v>1</v>
      </c>
      <c r="T307" s="626" t="s">
        <v>316</v>
      </c>
      <c r="U307" s="627"/>
      <c r="V307" s="627"/>
      <c r="W307" s="627"/>
      <c r="X307" s="627"/>
      <c r="Y307" s="627"/>
      <c r="Z307" s="627"/>
      <c r="AA307" s="626"/>
      <c r="AB307" s="625"/>
      <c r="AC307" s="625"/>
      <c r="AD307" s="627"/>
      <c r="AE307" s="627"/>
      <c r="AF307" s="627"/>
      <c r="AG307" s="627"/>
      <c r="AH307" s="627"/>
      <c r="AI307" s="627"/>
      <c r="AJ307" s="627"/>
      <c r="AK307" s="627"/>
      <c r="AL307" s="627"/>
      <c r="AM307" s="627"/>
      <c r="AN307" s="627"/>
      <c r="AO307" s="627"/>
      <c r="AP307" s="627"/>
      <c r="AQ307" s="627"/>
      <c r="AR307" s="627"/>
      <c r="AS307" s="627"/>
      <c r="AT307" s="627"/>
      <c r="AU307" s="627"/>
      <c r="AV307" s="720">
        <v>2012</v>
      </c>
      <c r="AW307" s="720"/>
      <c r="AX307" s="720"/>
      <c r="AY307" s="720"/>
      <c r="AZ307" s="720"/>
      <c r="BA307" s="720"/>
      <c r="BB307" s="720"/>
      <c r="BC307" s="626">
        <v>601</v>
      </c>
      <c r="BD307" s="719"/>
      <c r="BE307" s="207"/>
    </row>
    <row r="308" spans="1:57" s="206" customFormat="1" ht="25.7" hidden="1" customHeight="1" x14ac:dyDescent="0.15">
      <c r="A308" s="621"/>
      <c r="B308" s="147"/>
      <c r="C308" s="625" t="s">
        <v>2031</v>
      </c>
      <c r="D308" s="625" t="s">
        <v>13277</v>
      </c>
      <c r="E308" s="625" t="s">
        <v>2031</v>
      </c>
      <c r="F308" s="625" t="s">
        <v>12786</v>
      </c>
      <c r="G308" s="625" t="s">
        <v>2031</v>
      </c>
      <c r="H308" s="627"/>
      <c r="I308" s="627"/>
      <c r="J308" s="626">
        <v>546</v>
      </c>
      <c r="K308" s="626"/>
      <c r="L308" s="138"/>
      <c r="M308" s="627"/>
      <c r="N308" s="628"/>
      <c r="O308" s="627"/>
      <c r="P308" s="626">
        <v>546</v>
      </c>
      <c r="Q308" s="626">
        <v>546</v>
      </c>
      <c r="R308" s="626" t="s">
        <v>13276</v>
      </c>
      <c r="S308" s="626">
        <v>1</v>
      </c>
      <c r="T308" s="626" t="s">
        <v>316</v>
      </c>
      <c r="U308" s="627"/>
      <c r="V308" s="627"/>
      <c r="W308" s="627"/>
      <c r="X308" s="627"/>
      <c r="Y308" s="627"/>
      <c r="Z308" s="627"/>
      <c r="AA308" s="626"/>
      <c r="AB308" s="625"/>
      <c r="AC308" s="625"/>
      <c r="AD308" s="627"/>
      <c r="AE308" s="627"/>
      <c r="AF308" s="627"/>
      <c r="AG308" s="627"/>
      <c r="AH308" s="627"/>
      <c r="AI308" s="627"/>
      <c r="AJ308" s="627"/>
      <c r="AK308" s="627"/>
      <c r="AL308" s="627"/>
      <c r="AM308" s="627"/>
      <c r="AN308" s="627"/>
      <c r="AO308" s="627"/>
      <c r="AP308" s="627"/>
      <c r="AQ308" s="627"/>
      <c r="AR308" s="627"/>
      <c r="AS308" s="627"/>
      <c r="AT308" s="627"/>
      <c r="AU308" s="627"/>
      <c r="AV308" s="720">
        <v>2012</v>
      </c>
      <c r="AW308" s="720"/>
      <c r="AX308" s="720"/>
      <c r="AY308" s="720"/>
      <c r="AZ308" s="720"/>
      <c r="BA308" s="720"/>
      <c r="BB308" s="720"/>
      <c r="BC308" s="626">
        <v>2930</v>
      </c>
      <c r="BD308" s="719"/>
      <c r="BE308" s="207"/>
    </row>
    <row r="309" spans="1:57" s="206" customFormat="1" ht="25.7" hidden="1" customHeight="1" x14ac:dyDescent="0.15">
      <c r="A309" s="621"/>
      <c r="B309" s="147"/>
      <c r="C309" s="625" t="s">
        <v>2031</v>
      </c>
      <c r="D309" s="625" t="s">
        <v>13278</v>
      </c>
      <c r="E309" s="625" t="s">
        <v>2031</v>
      </c>
      <c r="F309" s="625" t="s">
        <v>12786</v>
      </c>
      <c r="G309" s="625" t="s">
        <v>2031</v>
      </c>
      <c r="H309" s="627"/>
      <c r="I309" s="627"/>
      <c r="J309" s="626">
        <v>480</v>
      </c>
      <c r="K309" s="626"/>
      <c r="L309" s="138"/>
      <c r="M309" s="627"/>
      <c r="N309" s="628"/>
      <c r="O309" s="627"/>
      <c r="P309" s="626">
        <v>480</v>
      </c>
      <c r="Q309" s="626">
        <v>480</v>
      </c>
      <c r="R309" s="626" t="s">
        <v>9881</v>
      </c>
      <c r="S309" s="626">
        <v>1</v>
      </c>
      <c r="T309" s="626" t="s">
        <v>316</v>
      </c>
      <c r="U309" s="627"/>
      <c r="V309" s="627"/>
      <c r="W309" s="627"/>
      <c r="X309" s="627"/>
      <c r="Y309" s="627"/>
      <c r="Z309" s="627"/>
      <c r="AA309" s="626"/>
      <c r="AB309" s="625"/>
      <c r="AC309" s="625"/>
      <c r="AD309" s="627"/>
      <c r="AE309" s="627"/>
      <c r="AF309" s="627"/>
      <c r="AG309" s="627"/>
      <c r="AH309" s="627"/>
      <c r="AI309" s="627"/>
      <c r="AJ309" s="627"/>
      <c r="AK309" s="627"/>
      <c r="AL309" s="627"/>
      <c r="AM309" s="627"/>
      <c r="AN309" s="627"/>
      <c r="AO309" s="627"/>
      <c r="AP309" s="627"/>
      <c r="AQ309" s="627"/>
      <c r="AR309" s="627"/>
      <c r="AS309" s="627"/>
      <c r="AT309" s="627"/>
      <c r="AU309" s="627"/>
      <c r="AV309" s="720">
        <v>1994</v>
      </c>
      <c r="AW309" s="720"/>
      <c r="AX309" s="720"/>
      <c r="AY309" s="720"/>
      <c r="AZ309" s="720"/>
      <c r="BA309" s="720"/>
      <c r="BB309" s="720"/>
      <c r="BC309" s="626">
        <v>639</v>
      </c>
      <c r="BD309" s="719"/>
      <c r="BE309" s="207"/>
    </row>
    <row r="310" spans="1:57" s="206" customFormat="1" ht="25.7" hidden="1" customHeight="1" x14ac:dyDescent="0.15">
      <c r="A310" s="621"/>
      <c r="B310" s="147"/>
      <c r="C310" s="625" t="s">
        <v>2031</v>
      </c>
      <c r="D310" s="625" t="s">
        <v>13279</v>
      </c>
      <c r="E310" s="625" t="s">
        <v>2031</v>
      </c>
      <c r="F310" s="625" t="s">
        <v>12786</v>
      </c>
      <c r="G310" s="625" t="s">
        <v>2031</v>
      </c>
      <c r="H310" s="627"/>
      <c r="I310" s="627"/>
      <c r="J310" s="626">
        <v>500</v>
      </c>
      <c r="K310" s="626"/>
      <c r="L310" s="138"/>
      <c r="M310" s="627"/>
      <c r="N310" s="628"/>
      <c r="O310" s="627"/>
      <c r="P310" s="626">
        <v>500</v>
      </c>
      <c r="Q310" s="626">
        <v>500</v>
      </c>
      <c r="R310" s="626">
        <v>500</v>
      </c>
      <c r="S310" s="626">
        <v>1</v>
      </c>
      <c r="T310" s="626" t="s">
        <v>316</v>
      </c>
      <c r="U310" s="627"/>
      <c r="V310" s="627"/>
      <c r="W310" s="627"/>
      <c r="X310" s="627"/>
      <c r="Y310" s="627"/>
      <c r="Z310" s="627"/>
      <c r="AA310" s="626"/>
      <c r="AB310" s="625"/>
      <c r="AC310" s="625"/>
      <c r="AD310" s="627"/>
      <c r="AE310" s="627"/>
      <c r="AF310" s="627"/>
      <c r="AG310" s="627"/>
      <c r="AH310" s="627"/>
      <c r="AI310" s="627"/>
      <c r="AJ310" s="627"/>
      <c r="AK310" s="627"/>
      <c r="AL310" s="627"/>
      <c r="AM310" s="627"/>
      <c r="AN310" s="627"/>
      <c r="AO310" s="627"/>
      <c r="AP310" s="627"/>
      <c r="AQ310" s="627"/>
      <c r="AR310" s="627"/>
      <c r="AS310" s="627"/>
      <c r="AT310" s="627"/>
      <c r="AU310" s="627"/>
      <c r="AV310" s="720">
        <v>2008</v>
      </c>
      <c r="AW310" s="720"/>
      <c r="AX310" s="720"/>
      <c r="AY310" s="720"/>
      <c r="AZ310" s="720"/>
      <c r="BA310" s="720"/>
      <c r="BB310" s="720"/>
      <c r="BC310" s="626"/>
      <c r="BD310" s="719"/>
      <c r="BE310" s="207"/>
    </row>
    <row r="311" spans="1:57" s="206" customFormat="1" ht="25.7" hidden="1" customHeight="1" x14ac:dyDescent="0.15">
      <c r="A311" s="621"/>
      <c r="B311" s="147"/>
      <c r="C311" s="625" t="s">
        <v>3044</v>
      </c>
      <c r="D311" s="625" t="s">
        <v>9864</v>
      </c>
      <c r="E311" s="625" t="s">
        <v>3044</v>
      </c>
      <c r="F311" s="625" t="s">
        <v>13270</v>
      </c>
      <c r="G311" s="625" t="s">
        <v>9865</v>
      </c>
      <c r="H311" s="627"/>
      <c r="I311" s="627"/>
      <c r="J311" s="626">
        <v>916</v>
      </c>
      <c r="K311" s="626">
        <v>916</v>
      </c>
      <c r="L311" s="138">
        <v>916</v>
      </c>
      <c r="M311" s="627" t="s">
        <v>9866</v>
      </c>
      <c r="N311" s="628"/>
      <c r="O311" s="627"/>
      <c r="P311" s="626">
        <v>600</v>
      </c>
      <c r="Q311" s="626">
        <v>300</v>
      </c>
      <c r="R311" s="626" t="s">
        <v>315</v>
      </c>
      <c r="S311" s="626">
        <v>2</v>
      </c>
      <c r="T311" s="626" t="s">
        <v>316</v>
      </c>
      <c r="U311" s="627"/>
      <c r="V311" s="627"/>
      <c r="W311" s="627"/>
      <c r="X311" s="627"/>
      <c r="Y311" s="627"/>
      <c r="Z311" s="627"/>
      <c r="AA311" s="626"/>
      <c r="AB311" s="625"/>
      <c r="AC311" s="625"/>
      <c r="AD311" s="627"/>
      <c r="AE311" s="627"/>
      <c r="AF311" s="627"/>
      <c r="AG311" s="627"/>
      <c r="AH311" s="627"/>
      <c r="AI311" s="627"/>
      <c r="AJ311" s="627"/>
      <c r="AK311" s="627"/>
      <c r="AL311" s="627"/>
      <c r="AM311" s="627"/>
      <c r="AN311" s="627"/>
      <c r="AO311" s="627"/>
      <c r="AP311" s="627"/>
      <c r="AQ311" s="627"/>
      <c r="AR311" s="627"/>
      <c r="AS311" s="627"/>
      <c r="AT311" s="627"/>
      <c r="AU311" s="627"/>
      <c r="AV311" s="720">
        <v>2007</v>
      </c>
      <c r="AW311" s="720"/>
      <c r="AX311" s="720"/>
      <c r="AY311" s="720"/>
      <c r="AZ311" s="720"/>
      <c r="BA311" s="720"/>
      <c r="BB311" s="720"/>
      <c r="BC311" s="626">
        <v>485</v>
      </c>
      <c r="BD311" s="719"/>
      <c r="BE311" s="207"/>
    </row>
    <row r="312" spans="1:57" s="206" customFormat="1" ht="25.7" hidden="1" customHeight="1" x14ac:dyDescent="0.15">
      <c r="A312" s="621"/>
      <c r="B312" s="147"/>
      <c r="C312" s="625" t="s">
        <v>3044</v>
      </c>
      <c r="D312" s="625" t="s">
        <v>9867</v>
      </c>
      <c r="E312" s="625" t="s">
        <v>3044</v>
      </c>
      <c r="F312" s="625" t="s">
        <v>12430</v>
      </c>
      <c r="G312" s="625" t="s">
        <v>3047</v>
      </c>
      <c r="H312" s="627"/>
      <c r="I312" s="627"/>
      <c r="J312" s="626">
        <v>808</v>
      </c>
      <c r="K312" s="626">
        <v>808</v>
      </c>
      <c r="L312" s="138">
        <v>808</v>
      </c>
      <c r="M312" s="627"/>
      <c r="N312" s="628"/>
      <c r="O312" s="627"/>
      <c r="P312" s="626">
        <v>808</v>
      </c>
      <c r="Q312" s="626">
        <v>808</v>
      </c>
      <c r="R312" s="626" t="s">
        <v>5498</v>
      </c>
      <c r="S312" s="626">
        <v>2</v>
      </c>
      <c r="T312" s="626" t="s">
        <v>316</v>
      </c>
      <c r="U312" s="627"/>
      <c r="V312" s="627"/>
      <c r="W312" s="627"/>
      <c r="X312" s="627"/>
      <c r="Y312" s="627"/>
      <c r="Z312" s="627"/>
      <c r="AA312" s="626"/>
      <c r="AB312" s="625"/>
      <c r="AC312" s="625"/>
      <c r="AD312" s="627"/>
      <c r="AE312" s="627"/>
      <c r="AF312" s="627"/>
      <c r="AG312" s="627"/>
      <c r="AH312" s="627"/>
      <c r="AI312" s="627"/>
      <c r="AJ312" s="627"/>
      <c r="AK312" s="627"/>
      <c r="AL312" s="627"/>
      <c r="AM312" s="627"/>
      <c r="AN312" s="627"/>
      <c r="AO312" s="627"/>
      <c r="AP312" s="627"/>
      <c r="AQ312" s="627"/>
      <c r="AR312" s="627"/>
      <c r="AS312" s="627"/>
      <c r="AT312" s="627"/>
      <c r="AU312" s="627"/>
      <c r="AV312" s="720">
        <v>2010</v>
      </c>
      <c r="AW312" s="720"/>
      <c r="AX312" s="720"/>
      <c r="AY312" s="720"/>
      <c r="AZ312" s="720"/>
      <c r="BA312" s="720"/>
      <c r="BB312" s="720"/>
      <c r="BC312" s="626"/>
      <c r="BD312" s="719"/>
      <c r="BE312" s="207"/>
    </row>
    <row r="313" spans="1:57" s="206" customFormat="1" ht="25.7" hidden="1" customHeight="1" x14ac:dyDescent="0.15">
      <c r="A313" s="621"/>
      <c r="B313" s="147"/>
      <c r="C313" s="625" t="s">
        <v>3032</v>
      </c>
      <c r="D313" s="625" t="s">
        <v>9893</v>
      </c>
      <c r="E313" s="625" t="s">
        <v>3032</v>
      </c>
      <c r="F313" s="625"/>
      <c r="G313" s="625" t="s">
        <v>9894</v>
      </c>
      <c r="H313" s="627"/>
      <c r="I313" s="627"/>
      <c r="J313" s="626">
        <v>525</v>
      </c>
      <c r="K313" s="626">
        <v>497</v>
      </c>
      <c r="L313" s="138">
        <v>497</v>
      </c>
      <c r="M313" s="627"/>
      <c r="N313" s="628"/>
      <c r="O313" s="627"/>
      <c r="P313" s="626">
        <v>440</v>
      </c>
      <c r="Q313" s="626">
        <v>440</v>
      </c>
      <c r="R313" s="626" t="s">
        <v>9895</v>
      </c>
      <c r="S313" s="626">
        <v>1</v>
      </c>
      <c r="T313" s="626" t="s">
        <v>316</v>
      </c>
      <c r="U313" s="627"/>
      <c r="V313" s="627"/>
      <c r="W313" s="627"/>
      <c r="X313" s="627"/>
      <c r="Y313" s="627"/>
      <c r="Z313" s="627"/>
      <c r="AA313" s="626"/>
      <c r="AB313" s="625"/>
      <c r="AC313" s="625"/>
      <c r="AD313" s="627"/>
      <c r="AE313" s="627"/>
      <c r="AF313" s="627"/>
      <c r="AG313" s="627"/>
      <c r="AH313" s="627"/>
      <c r="AI313" s="627"/>
      <c r="AJ313" s="627"/>
      <c r="AK313" s="627"/>
      <c r="AL313" s="627"/>
      <c r="AM313" s="627"/>
      <c r="AN313" s="627"/>
      <c r="AO313" s="627"/>
      <c r="AP313" s="627"/>
      <c r="AQ313" s="627"/>
      <c r="AR313" s="627"/>
      <c r="AS313" s="627"/>
      <c r="AT313" s="627"/>
      <c r="AU313" s="627"/>
      <c r="AV313" s="720">
        <v>2004</v>
      </c>
      <c r="AW313" s="720">
        <v>211</v>
      </c>
      <c r="AX313" s="720">
        <v>2004</v>
      </c>
      <c r="AY313" s="720">
        <v>211</v>
      </c>
      <c r="AZ313" s="720">
        <v>2004</v>
      </c>
      <c r="BA313" s="720">
        <v>211</v>
      </c>
      <c r="BB313" s="720">
        <v>2004</v>
      </c>
      <c r="BC313" s="626">
        <v>211</v>
      </c>
      <c r="BD313" s="719"/>
      <c r="BE313" s="207"/>
    </row>
    <row r="314" spans="1:57" s="206" customFormat="1" ht="25.7" hidden="1" customHeight="1" x14ac:dyDescent="0.15">
      <c r="A314" s="621"/>
      <c r="B314" s="147"/>
      <c r="C314" s="625" t="s">
        <v>3032</v>
      </c>
      <c r="D314" s="625" t="s">
        <v>9896</v>
      </c>
      <c r="E314" s="625" t="s">
        <v>3032</v>
      </c>
      <c r="F314" s="625" t="s">
        <v>9894</v>
      </c>
      <c r="G314" s="625" t="s">
        <v>9894</v>
      </c>
      <c r="H314" s="627"/>
      <c r="I314" s="627"/>
      <c r="J314" s="626">
        <v>525</v>
      </c>
      <c r="K314" s="626">
        <v>440</v>
      </c>
      <c r="L314" s="138">
        <v>478</v>
      </c>
      <c r="M314" s="627"/>
      <c r="N314" s="628"/>
      <c r="O314" s="627"/>
      <c r="P314" s="626">
        <v>440</v>
      </c>
      <c r="Q314" s="626">
        <v>440</v>
      </c>
      <c r="R314" s="626" t="s">
        <v>9895</v>
      </c>
      <c r="S314" s="626">
        <v>1</v>
      </c>
      <c r="T314" s="626" t="s">
        <v>316</v>
      </c>
      <c r="U314" s="627"/>
      <c r="V314" s="627"/>
      <c r="W314" s="627"/>
      <c r="X314" s="627"/>
      <c r="Y314" s="627"/>
      <c r="Z314" s="627"/>
      <c r="AA314" s="626"/>
      <c r="AB314" s="625"/>
      <c r="AC314" s="625"/>
      <c r="AD314" s="627"/>
      <c r="AE314" s="627"/>
      <c r="AF314" s="627"/>
      <c r="AG314" s="627"/>
      <c r="AH314" s="627"/>
      <c r="AI314" s="627"/>
      <c r="AJ314" s="627"/>
      <c r="AK314" s="627"/>
      <c r="AL314" s="627"/>
      <c r="AM314" s="627"/>
      <c r="AN314" s="627"/>
      <c r="AO314" s="627"/>
      <c r="AP314" s="627"/>
      <c r="AQ314" s="627"/>
      <c r="AR314" s="627"/>
      <c r="AS314" s="627"/>
      <c r="AT314" s="627"/>
      <c r="AU314" s="627"/>
      <c r="AV314" s="720">
        <v>2004</v>
      </c>
      <c r="AW314" s="720"/>
      <c r="AX314" s="720"/>
      <c r="AY314" s="720"/>
      <c r="AZ314" s="720"/>
      <c r="BA314" s="720"/>
      <c r="BB314" s="720"/>
      <c r="BC314" s="626">
        <v>211</v>
      </c>
      <c r="BD314" s="719"/>
      <c r="BE314" s="207"/>
    </row>
    <row r="315" spans="1:57" s="206" customFormat="1" ht="25.7" hidden="1" customHeight="1" x14ac:dyDescent="0.15">
      <c r="A315" s="621"/>
      <c r="B315" s="147"/>
      <c r="C315" s="625" t="s">
        <v>15615</v>
      </c>
      <c r="D315" s="625" t="s">
        <v>15869</v>
      </c>
      <c r="E315" s="625" t="s">
        <v>15615</v>
      </c>
      <c r="F315" s="625"/>
      <c r="G315" s="625" t="s">
        <v>9894</v>
      </c>
      <c r="H315" s="627"/>
      <c r="I315" s="627"/>
      <c r="J315" s="626">
        <v>37957</v>
      </c>
      <c r="K315" s="626">
        <v>2901.3</v>
      </c>
      <c r="L315" s="138">
        <v>9119.59</v>
      </c>
      <c r="M315" s="627"/>
      <c r="N315" s="628"/>
      <c r="O315" s="627"/>
      <c r="P315" s="626">
        <v>300</v>
      </c>
      <c r="Q315" s="626">
        <v>300</v>
      </c>
      <c r="R315" s="626" t="s">
        <v>15870</v>
      </c>
      <c r="S315" s="626">
        <v>2</v>
      </c>
      <c r="T315" s="626" t="s">
        <v>15436</v>
      </c>
      <c r="U315" s="627"/>
      <c r="V315" s="627"/>
      <c r="W315" s="627"/>
      <c r="X315" s="627"/>
      <c r="Y315" s="627"/>
      <c r="Z315" s="627"/>
      <c r="AA315" s="626"/>
      <c r="AB315" s="625"/>
      <c r="AC315" s="625"/>
      <c r="AD315" s="627"/>
      <c r="AE315" s="627"/>
      <c r="AF315" s="627"/>
      <c r="AG315" s="627"/>
      <c r="AH315" s="627"/>
      <c r="AI315" s="627"/>
      <c r="AJ315" s="627"/>
      <c r="AK315" s="627"/>
      <c r="AL315" s="627"/>
      <c r="AM315" s="627"/>
      <c r="AN315" s="627"/>
      <c r="AO315" s="627"/>
      <c r="AP315" s="627"/>
      <c r="AQ315" s="627"/>
      <c r="AR315" s="627"/>
      <c r="AS315" s="627"/>
      <c r="AT315" s="627"/>
      <c r="AU315" s="627"/>
      <c r="AV315" s="720">
        <v>2020</v>
      </c>
      <c r="AW315" s="720"/>
      <c r="AX315" s="720"/>
      <c r="AY315" s="720"/>
      <c r="AZ315" s="720"/>
      <c r="BA315" s="720"/>
      <c r="BB315" s="720"/>
      <c r="BC315" s="626">
        <v>14005</v>
      </c>
      <c r="BD315" s="719"/>
      <c r="BE315" s="207"/>
    </row>
    <row r="316" spans="1:57" s="206" customFormat="1" ht="25.7" hidden="1" customHeight="1" x14ac:dyDescent="0.15">
      <c r="A316" s="621"/>
      <c r="B316" s="147"/>
      <c r="C316" s="625" t="s">
        <v>3032</v>
      </c>
      <c r="D316" s="625" t="s">
        <v>15871</v>
      </c>
      <c r="E316" s="625" t="s">
        <v>15615</v>
      </c>
      <c r="F316" s="625"/>
      <c r="G316" s="625" t="s">
        <v>9894</v>
      </c>
      <c r="H316" s="627"/>
      <c r="I316" s="627"/>
      <c r="J316" s="626">
        <v>750</v>
      </c>
      <c r="K316" s="626"/>
      <c r="L316" s="138"/>
      <c r="M316" s="627"/>
      <c r="N316" s="628"/>
      <c r="O316" s="627"/>
      <c r="P316" s="626">
        <v>720</v>
      </c>
      <c r="Q316" s="626">
        <v>720</v>
      </c>
      <c r="R316" s="626" t="s">
        <v>15872</v>
      </c>
      <c r="S316" s="626">
        <v>1</v>
      </c>
      <c r="T316" s="626" t="s">
        <v>15436</v>
      </c>
      <c r="U316" s="627"/>
      <c r="V316" s="627"/>
      <c r="W316" s="627"/>
      <c r="X316" s="627"/>
      <c r="Y316" s="627"/>
      <c r="Z316" s="627"/>
      <c r="AA316" s="626"/>
      <c r="AB316" s="625"/>
      <c r="AC316" s="625"/>
      <c r="AD316" s="627"/>
      <c r="AE316" s="627"/>
      <c r="AF316" s="627"/>
      <c r="AG316" s="627"/>
      <c r="AH316" s="627"/>
      <c r="AI316" s="627"/>
      <c r="AJ316" s="627"/>
      <c r="AK316" s="627"/>
      <c r="AL316" s="627"/>
      <c r="AM316" s="627"/>
      <c r="AN316" s="627"/>
      <c r="AO316" s="627"/>
      <c r="AP316" s="627"/>
      <c r="AQ316" s="627"/>
      <c r="AR316" s="627"/>
      <c r="AS316" s="627"/>
      <c r="AT316" s="627"/>
      <c r="AU316" s="627"/>
      <c r="AV316" s="720">
        <v>2008</v>
      </c>
      <c r="AW316" s="720"/>
      <c r="AX316" s="720"/>
      <c r="AY316" s="720"/>
      <c r="AZ316" s="720"/>
      <c r="BA316" s="720"/>
      <c r="BB316" s="720"/>
      <c r="BC316" s="626">
        <v>30</v>
      </c>
      <c r="BD316" s="719"/>
      <c r="BE316" s="207"/>
    </row>
    <row r="317" spans="1:57" s="206" customFormat="1" ht="25.7" hidden="1" customHeight="1" x14ac:dyDescent="0.15">
      <c r="A317" s="621"/>
      <c r="B317" s="147"/>
      <c r="C317" s="625" t="s">
        <v>15615</v>
      </c>
      <c r="D317" s="625" t="s">
        <v>15873</v>
      </c>
      <c r="E317" s="625" t="s">
        <v>15615</v>
      </c>
      <c r="F317" s="625"/>
      <c r="G317" s="625" t="s">
        <v>9894</v>
      </c>
      <c r="H317" s="627"/>
      <c r="I317" s="627"/>
      <c r="J317" s="626">
        <v>11988</v>
      </c>
      <c r="K317" s="626"/>
      <c r="L317" s="138"/>
      <c r="M317" s="627"/>
      <c r="N317" s="628"/>
      <c r="O317" s="627"/>
      <c r="P317" s="626"/>
      <c r="Q317" s="626"/>
      <c r="R317" s="626"/>
      <c r="S317" s="626">
        <v>1</v>
      </c>
      <c r="T317" s="626" t="s">
        <v>15436</v>
      </c>
      <c r="U317" s="627"/>
      <c r="V317" s="627"/>
      <c r="W317" s="627"/>
      <c r="X317" s="627"/>
      <c r="Y317" s="627"/>
      <c r="Z317" s="627"/>
      <c r="AA317" s="626"/>
      <c r="AB317" s="625"/>
      <c r="AC317" s="625"/>
      <c r="AD317" s="627"/>
      <c r="AE317" s="627"/>
      <c r="AF317" s="627"/>
      <c r="AG317" s="627"/>
      <c r="AH317" s="627"/>
      <c r="AI317" s="627"/>
      <c r="AJ317" s="627"/>
      <c r="AK317" s="627"/>
      <c r="AL317" s="627"/>
      <c r="AM317" s="627"/>
      <c r="AN317" s="627"/>
      <c r="AO317" s="627"/>
      <c r="AP317" s="627"/>
      <c r="AQ317" s="627"/>
      <c r="AR317" s="627"/>
      <c r="AS317" s="627"/>
      <c r="AT317" s="627"/>
      <c r="AU317" s="627"/>
      <c r="AV317" s="720">
        <v>2009</v>
      </c>
      <c r="AW317" s="720"/>
      <c r="AX317" s="720"/>
      <c r="AY317" s="720"/>
      <c r="AZ317" s="720"/>
      <c r="BA317" s="720"/>
      <c r="BB317" s="720"/>
      <c r="BC317" s="626">
        <v>2651</v>
      </c>
      <c r="BD317" s="719"/>
      <c r="BE317" s="207"/>
    </row>
    <row r="318" spans="1:57" s="206" customFormat="1" ht="25.7" hidden="1" customHeight="1" x14ac:dyDescent="0.15">
      <c r="A318" s="621"/>
      <c r="B318" s="147"/>
      <c r="C318" s="625" t="s">
        <v>3032</v>
      </c>
      <c r="D318" s="625" t="s">
        <v>15874</v>
      </c>
      <c r="E318" s="625" t="s">
        <v>15615</v>
      </c>
      <c r="F318" s="625"/>
      <c r="G318" s="625" t="s">
        <v>9894</v>
      </c>
      <c r="H318" s="627"/>
      <c r="I318" s="627"/>
      <c r="J318" s="626">
        <v>5244</v>
      </c>
      <c r="K318" s="626"/>
      <c r="L318" s="138"/>
      <c r="M318" s="627"/>
      <c r="N318" s="628"/>
      <c r="O318" s="627"/>
      <c r="P318" s="626">
        <v>594</v>
      </c>
      <c r="Q318" s="626">
        <v>594</v>
      </c>
      <c r="R318" s="626" t="s">
        <v>15875</v>
      </c>
      <c r="S318" s="626">
        <v>1</v>
      </c>
      <c r="T318" s="626" t="s">
        <v>15436</v>
      </c>
      <c r="U318" s="627"/>
      <c r="V318" s="627"/>
      <c r="W318" s="627"/>
      <c r="X318" s="627"/>
      <c r="Y318" s="627"/>
      <c r="Z318" s="627"/>
      <c r="AA318" s="626"/>
      <c r="AB318" s="625"/>
      <c r="AC318" s="625"/>
      <c r="AD318" s="627"/>
      <c r="AE318" s="627"/>
      <c r="AF318" s="627"/>
      <c r="AG318" s="627"/>
      <c r="AH318" s="627"/>
      <c r="AI318" s="627"/>
      <c r="AJ318" s="627"/>
      <c r="AK318" s="627"/>
      <c r="AL318" s="627"/>
      <c r="AM318" s="627"/>
      <c r="AN318" s="627"/>
      <c r="AO318" s="627"/>
      <c r="AP318" s="627"/>
      <c r="AQ318" s="627"/>
      <c r="AR318" s="627"/>
      <c r="AS318" s="627"/>
      <c r="AT318" s="627"/>
      <c r="AU318" s="627"/>
      <c r="AV318" s="720">
        <v>2019</v>
      </c>
      <c r="AW318" s="720">
        <v>211</v>
      </c>
      <c r="AX318" s="720">
        <v>2004</v>
      </c>
      <c r="AY318" s="720">
        <v>211</v>
      </c>
      <c r="AZ318" s="720">
        <v>2004</v>
      </c>
      <c r="BA318" s="720">
        <v>211</v>
      </c>
      <c r="BB318" s="720">
        <v>2004</v>
      </c>
      <c r="BC318" s="626">
        <v>552</v>
      </c>
      <c r="BD318" s="719"/>
      <c r="BE318" s="207"/>
    </row>
    <row r="319" spans="1:57" s="206" customFormat="1" ht="25.7" hidden="1" customHeight="1" x14ac:dyDescent="0.15">
      <c r="A319" s="621"/>
      <c r="B319" s="147"/>
      <c r="C319" s="625" t="s">
        <v>3117</v>
      </c>
      <c r="D319" s="625" t="s">
        <v>9905</v>
      </c>
      <c r="E319" s="625" t="s">
        <v>3117</v>
      </c>
      <c r="F319" s="625"/>
      <c r="G319" s="625" t="s">
        <v>3117</v>
      </c>
      <c r="H319" s="627"/>
      <c r="I319" s="627"/>
      <c r="J319" s="626">
        <v>450</v>
      </c>
      <c r="K319" s="626">
        <v>350</v>
      </c>
      <c r="L319" s="138">
        <v>350</v>
      </c>
      <c r="M319" s="627"/>
      <c r="N319" s="628"/>
      <c r="O319" s="627"/>
      <c r="P319" s="626">
        <v>350</v>
      </c>
      <c r="Q319" s="626">
        <v>350</v>
      </c>
      <c r="R319" s="626" t="s">
        <v>315</v>
      </c>
      <c r="S319" s="626">
        <v>1</v>
      </c>
      <c r="T319" s="626" t="s">
        <v>316</v>
      </c>
      <c r="U319" s="627"/>
      <c r="V319" s="627"/>
      <c r="W319" s="627"/>
      <c r="X319" s="627"/>
      <c r="Y319" s="627"/>
      <c r="Z319" s="627"/>
      <c r="AA319" s="626"/>
      <c r="AB319" s="625"/>
      <c r="AC319" s="625"/>
      <c r="AD319" s="627"/>
      <c r="AE319" s="627"/>
      <c r="AF319" s="627"/>
      <c r="AG319" s="627"/>
      <c r="AH319" s="627"/>
      <c r="AI319" s="627"/>
      <c r="AJ319" s="627"/>
      <c r="AK319" s="627"/>
      <c r="AL319" s="627"/>
      <c r="AM319" s="627"/>
      <c r="AN319" s="627"/>
      <c r="AO319" s="627"/>
      <c r="AP319" s="627"/>
      <c r="AQ319" s="627"/>
      <c r="AR319" s="627"/>
      <c r="AS319" s="627"/>
      <c r="AT319" s="627"/>
      <c r="AU319" s="627"/>
      <c r="AV319" s="720">
        <v>2002</v>
      </c>
      <c r="AW319" s="720"/>
      <c r="AX319" s="720"/>
      <c r="AY319" s="720"/>
      <c r="AZ319" s="720"/>
      <c r="BA319" s="720"/>
      <c r="BB319" s="720"/>
      <c r="BC319" s="626">
        <v>250</v>
      </c>
      <c r="BD319" s="719"/>
      <c r="BE319" s="207"/>
    </row>
    <row r="320" spans="1:57" s="206" customFormat="1" ht="25.7" hidden="1" customHeight="1" x14ac:dyDescent="0.15">
      <c r="A320" s="621"/>
      <c r="B320" s="147"/>
      <c r="C320" s="625" t="s">
        <v>3117</v>
      </c>
      <c r="D320" s="625" t="s">
        <v>8067</v>
      </c>
      <c r="E320" s="625" t="s">
        <v>3117</v>
      </c>
      <c r="F320" s="625"/>
      <c r="G320" s="625" t="s">
        <v>3117</v>
      </c>
      <c r="H320" s="627"/>
      <c r="I320" s="627"/>
      <c r="J320" s="626">
        <v>2000</v>
      </c>
      <c r="K320" s="626">
        <v>1200</v>
      </c>
      <c r="L320" s="138">
        <v>1200</v>
      </c>
      <c r="M320" s="627"/>
      <c r="N320" s="628"/>
      <c r="O320" s="627"/>
      <c r="P320" s="626">
        <v>1200</v>
      </c>
      <c r="Q320" s="626">
        <v>1200</v>
      </c>
      <c r="R320" s="626" t="s">
        <v>315</v>
      </c>
      <c r="S320" s="626">
        <v>3</v>
      </c>
      <c r="T320" s="626" t="s">
        <v>316</v>
      </c>
      <c r="U320" s="627"/>
      <c r="V320" s="627"/>
      <c r="W320" s="627"/>
      <c r="X320" s="627"/>
      <c r="Y320" s="627"/>
      <c r="Z320" s="627"/>
      <c r="AA320" s="626"/>
      <c r="AB320" s="625"/>
      <c r="AC320" s="625"/>
      <c r="AD320" s="627"/>
      <c r="AE320" s="627"/>
      <c r="AF320" s="627"/>
      <c r="AG320" s="627"/>
      <c r="AH320" s="627"/>
      <c r="AI320" s="627"/>
      <c r="AJ320" s="627"/>
      <c r="AK320" s="627"/>
      <c r="AL320" s="627"/>
      <c r="AM320" s="627"/>
      <c r="AN320" s="627"/>
      <c r="AO320" s="627"/>
      <c r="AP320" s="627"/>
      <c r="AQ320" s="627"/>
      <c r="AR320" s="627"/>
      <c r="AS320" s="627"/>
      <c r="AT320" s="627"/>
      <c r="AU320" s="627"/>
      <c r="AV320" s="720">
        <v>2001</v>
      </c>
      <c r="AW320" s="720"/>
      <c r="AX320" s="720"/>
      <c r="AY320" s="720"/>
      <c r="AZ320" s="720"/>
      <c r="BA320" s="720"/>
      <c r="BB320" s="720"/>
      <c r="BC320" s="626">
        <v>180</v>
      </c>
      <c r="BD320" s="719"/>
      <c r="BE320" s="207"/>
    </row>
    <row r="321" spans="1:57" s="206" customFormat="1" ht="25.7" hidden="1" customHeight="1" x14ac:dyDescent="0.15">
      <c r="A321" s="621"/>
      <c r="B321" s="147"/>
      <c r="C321" s="625" t="s">
        <v>3117</v>
      </c>
      <c r="D321" s="625" t="s">
        <v>9906</v>
      </c>
      <c r="E321" s="625" t="s">
        <v>3117</v>
      </c>
      <c r="F321" s="625"/>
      <c r="G321" s="625" t="s">
        <v>3117</v>
      </c>
      <c r="H321" s="627"/>
      <c r="I321" s="627"/>
      <c r="J321" s="626">
        <v>1500</v>
      </c>
      <c r="K321" s="626">
        <v>350</v>
      </c>
      <c r="L321" s="138">
        <v>350</v>
      </c>
      <c r="M321" s="627"/>
      <c r="N321" s="628"/>
      <c r="O321" s="627"/>
      <c r="P321" s="626">
        <v>350</v>
      </c>
      <c r="Q321" s="626">
        <v>350</v>
      </c>
      <c r="R321" s="626" t="s">
        <v>315</v>
      </c>
      <c r="S321" s="626">
        <v>1</v>
      </c>
      <c r="T321" s="626" t="s">
        <v>316</v>
      </c>
      <c r="U321" s="627"/>
      <c r="V321" s="627"/>
      <c r="W321" s="627"/>
      <c r="X321" s="627"/>
      <c r="Y321" s="627"/>
      <c r="Z321" s="627"/>
      <c r="AA321" s="626" t="s">
        <v>10881</v>
      </c>
      <c r="AB321" s="625"/>
      <c r="AC321" s="625"/>
      <c r="AD321" s="627"/>
      <c r="AE321" s="627"/>
      <c r="AF321" s="627"/>
      <c r="AG321" s="627"/>
      <c r="AH321" s="627"/>
      <c r="AI321" s="627"/>
      <c r="AJ321" s="627"/>
      <c r="AK321" s="627"/>
      <c r="AL321" s="627"/>
      <c r="AM321" s="627"/>
      <c r="AN321" s="627"/>
      <c r="AO321" s="627"/>
      <c r="AP321" s="627"/>
      <c r="AQ321" s="627"/>
      <c r="AR321" s="627"/>
      <c r="AS321" s="627"/>
      <c r="AT321" s="627"/>
      <c r="AU321" s="627"/>
      <c r="AV321" s="720">
        <v>2004</v>
      </c>
      <c r="AW321" s="720"/>
      <c r="AX321" s="720"/>
      <c r="AY321" s="720"/>
      <c r="AZ321" s="720"/>
      <c r="BA321" s="720"/>
      <c r="BB321" s="720"/>
      <c r="BC321" s="626">
        <v>28</v>
      </c>
      <c r="BD321" s="719"/>
      <c r="BE321" s="207"/>
    </row>
    <row r="322" spans="1:57" s="206" customFormat="1" ht="25.7" hidden="1" customHeight="1" x14ac:dyDescent="0.15">
      <c r="A322" s="621"/>
      <c r="B322" s="147"/>
      <c r="C322" s="625" t="s">
        <v>3117</v>
      </c>
      <c r="D322" s="625" t="s">
        <v>9907</v>
      </c>
      <c r="E322" s="625" t="s">
        <v>3117</v>
      </c>
      <c r="F322" s="625"/>
      <c r="G322" s="625" t="s">
        <v>13282</v>
      </c>
      <c r="H322" s="627"/>
      <c r="I322" s="627"/>
      <c r="J322" s="626">
        <v>1355</v>
      </c>
      <c r="K322" s="626">
        <v>450</v>
      </c>
      <c r="L322" s="138">
        <v>450</v>
      </c>
      <c r="M322" s="627"/>
      <c r="N322" s="628"/>
      <c r="O322" s="627"/>
      <c r="P322" s="626">
        <v>450</v>
      </c>
      <c r="Q322" s="626">
        <v>450</v>
      </c>
      <c r="R322" s="626" t="s">
        <v>315</v>
      </c>
      <c r="S322" s="626">
        <v>1</v>
      </c>
      <c r="T322" s="626" t="s">
        <v>316</v>
      </c>
      <c r="U322" s="627"/>
      <c r="V322" s="627"/>
      <c r="W322" s="627"/>
      <c r="X322" s="627"/>
      <c r="Y322" s="627"/>
      <c r="Z322" s="627"/>
      <c r="AA322" s="626" t="s">
        <v>10881</v>
      </c>
      <c r="AB322" s="625"/>
      <c r="AC322" s="625"/>
      <c r="AD322" s="627"/>
      <c r="AE322" s="627"/>
      <c r="AF322" s="627"/>
      <c r="AG322" s="627"/>
      <c r="AH322" s="627"/>
      <c r="AI322" s="627"/>
      <c r="AJ322" s="627"/>
      <c r="AK322" s="627"/>
      <c r="AL322" s="627"/>
      <c r="AM322" s="627"/>
      <c r="AN322" s="627"/>
      <c r="AO322" s="627"/>
      <c r="AP322" s="627"/>
      <c r="AQ322" s="627"/>
      <c r="AR322" s="627"/>
      <c r="AS322" s="627"/>
      <c r="AT322" s="627"/>
      <c r="AU322" s="627"/>
      <c r="AV322" s="720">
        <v>1994</v>
      </c>
      <c r="AW322" s="720"/>
      <c r="AX322" s="720"/>
      <c r="AY322" s="720"/>
      <c r="AZ322" s="720"/>
      <c r="BA322" s="720"/>
      <c r="BB322" s="720"/>
      <c r="BC322" s="626">
        <v>18</v>
      </c>
      <c r="BD322" s="719"/>
      <c r="BE322" s="207"/>
    </row>
    <row r="323" spans="1:57" s="206" customFormat="1" ht="25.7" hidden="1" customHeight="1" x14ac:dyDescent="0.15">
      <c r="A323" s="621"/>
      <c r="B323" s="147"/>
      <c r="C323" s="625" t="s">
        <v>3117</v>
      </c>
      <c r="D323" s="625" t="s">
        <v>9908</v>
      </c>
      <c r="E323" s="625" t="s">
        <v>3117</v>
      </c>
      <c r="F323" s="625"/>
      <c r="G323" s="625" t="s">
        <v>3117</v>
      </c>
      <c r="H323" s="627"/>
      <c r="I323" s="627"/>
      <c r="J323" s="626">
        <v>500</v>
      </c>
      <c r="K323" s="626">
        <v>350</v>
      </c>
      <c r="L323" s="138">
        <v>350</v>
      </c>
      <c r="M323" s="627"/>
      <c r="N323" s="628"/>
      <c r="O323" s="627"/>
      <c r="P323" s="626">
        <v>350</v>
      </c>
      <c r="Q323" s="626">
        <v>350</v>
      </c>
      <c r="R323" s="626" t="s">
        <v>315</v>
      </c>
      <c r="S323" s="626">
        <v>1</v>
      </c>
      <c r="T323" s="626" t="s">
        <v>316</v>
      </c>
      <c r="U323" s="627"/>
      <c r="V323" s="627"/>
      <c r="W323" s="627"/>
      <c r="X323" s="627"/>
      <c r="Y323" s="627"/>
      <c r="Z323" s="627"/>
      <c r="AA323" s="626"/>
      <c r="AB323" s="625"/>
      <c r="AC323" s="625"/>
      <c r="AD323" s="627"/>
      <c r="AE323" s="627"/>
      <c r="AF323" s="627"/>
      <c r="AG323" s="627"/>
      <c r="AH323" s="627"/>
      <c r="AI323" s="627"/>
      <c r="AJ323" s="627"/>
      <c r="AK323" s="627"/>
      <c r="AL323" s="627"/>
      <c r="AM323" s="627"/>
      <c r="AN323" s="627"/>
      <c r="AO323" s="627"/>
      <c r="AP323" s="627"/>
      <c r="AQ323" s="627"/>
      <c r="AR323" s="627"/>
      <c r="AS323" s="627"/>
      <c r="AT323" s="627"/>
      <c r="AU323" s="627"/>
      <c r="AV323" s="720">
        <v>2007</v>
      </c>
      <c r="AW323" s="720"/>
      <c r="AX323" s="720"/>
      <c r="AY323" s="720"/>
      <c r="AZ323" s="720"/>
      <c r="BA323" s="720"/>
      <c r="BB323" s="720"/>
      <c r="BC323" s="626">
        <v>117</v>
      </c>
      <c r="BD323" s="719"/>
      <c r="BE323" s="207"/>
    </row>
    <row r="324" spans="1:57" s="206" customFormat="1" ht="25.7" hidden="1" customHeight="1" x14ac:dyDescent="0.15">
      <c r="A324" s="621"/>
      <c r="B324" s="147"/>
      <c r="C324" s="625" t="s">
        <v>3117</v>
      </c>
      <c r="D324" s="625" t="s">
        <v>9909</v>
      </c>
      <c r="E324" s="625" t="s">
        <v>3117</v>
      </c>
      <c r="F324" s="625"/>
      <c r="G324" s="625" t="s">
        <v>3117</v>
      </c>
      <c r="H324" s="627"/>
      <c r="I324" s="627"/>
      <c r="J324" s="626">
        <v>1069</v>
      </c>
      <c r="K324" s="626">
        <v>350</v>
      </c>
      <c r="L324" s="138">
        <v>350</v>
      </c>
      <c r="M324" s="627"/>
      <c r="N324" s="628"/>
      <c r="O324" s="627"/>
      <c r="P324" s="626">
        <v>350</v>
      </c>
      <c r="Q324" s="626">
        <v>350</v>
      </c>
      <c r="R324" s="626" t="s">
        <v>315</v>
      </c>
      <c r="S324" s="626">
        <v>1</v>
      </c>
      <c r="T324" s="626" t="s">
        <v>316</v>
      </c>
      <c r="U324" s="627"/>
      <c r="V324" s="627"/>
      <c r="W324" s="627"/>
      <c r="X324" s="627"/>
      <c r="Y324" s="627"/>
      <c r="Z324" s="627"/>
      <c r="AA324" s="626" t="s">
        <v>10881</v>
      </c>
      <c r="AB324" s="625"/>
      <c r="AC324" s="625"/>
      <c r="AD324" s="627"/>
      <c r="AE324" s="627"/>
      <c r="AF324" s="627"/>
      <c r="AG324" s="627"/>
      <c r="AH324" s="627"/>
      <c r="AI324" s="627"/>
      <c r="AJ324" s="627"/>
      <c r="AK324" s="627"/>
      <c r="AL324" s="627"/>
      <c r="AM324" s="627"/>
      <c r="AN324" s="627"/>
      <c r="AO324" s="627"/>
      <c r="AP324" s="627"/>
      <c r="AQ324" s="627"/>
      <c r="AR324" s="627"/>
      <c r="AS324" s="627"/>
      <c r="AT324" s="627"/>
      <c r="AU324" s="627"/>
      <c r="AV324" s="720">
        <v>2005</v>
      </c>
      <c r="AW324" s="720"/>
      <c r="AX324" s="720"/>
      <c r="AY324" s="720"/>
      <c r="AZ324" s="720"/>
      <c r="BA324" s="720"/>
      <c r="BB324" s="720"/>
      <c r="BC324" s="626"/>
      <c r="BD324" s="719"/>
      <c r="BE324" s="207"/>
    </row>
    <row r="325" spans="1:57" s="206" customFormat="1" ht="25.7" hidden="1" customHeight="1" x14ac:dyDescent="0.15">
      <c r="A325" s="621"/>
      <c r="B325" s="147"/>
      <c r="C325" s="625" t="s">
        <v>3117</v>
      </c>
      <c r="D325" s="625" t="s">
        <v>4647</v>
      </c>
      <c r="E325" s="625" t="s">
        <v>3117</v>
      </c>
      <c r="F325" s="625"/>
      <c r="G325" s="625" t="s">
        <v>3117</v>
      </c>
      <c r="H325" s="627"/>
      <c r="I325" s="627"/>
      <c r="J325" s="626">
        <v>374</v>
      </c>
      <c r="K325" s="626">
        <v>350</v>
      </c>
      <c r="L325" s="138">
        <v>350</v>
      </c>
      <c r="M325" s="627"/>
      <c r="N325" s="628"/>
      <c r="O325" s="627"/>
      <c r="P325" s="626">
        <v>350</v>
      </c>
      <c r="Q325" s="626">
        <v>350</v>
      </c>
      <c r="R325" s="626" t="s">
        <v>315</v>
      </c>
      <c r="S325" s="626">
        <v>1</v>
      </c>
      <c r="T325" s="626" t="s">
        <v>316</v>
      </c>
      <c r="U325" s="627"/>
      <c r="V325" s="627"/>
      <c r="W325" s="627"/>
      <c r="X325" s="627"/>
      <c r="Y325" s="627"/>
      <c r="Z325" s="627"/>
      <c r="AA325" s="626"/>
      <c r="AB325" s="625"/>
      <c r="AC325" s="625"/>
      <c r="AD325" s="627"/>
      <c r="AE325" s="627"/>
      <c r="AF325" s="627"/>
      <c r="AG325" s="627"/>
      <c r="AH325" s="627"/>
      <c r="AI325" s="627"/>
      <c r="AJ325" s="627"/>
      <c r="AK325" s="627"/>
      <c r="AL325" s="627"/>
      <c r="AM325" s="627"/>
      <c r="AN325" s="627"/>
      <c r="AO325" s="627"/>
      <c r="AP325" s="627"/>
      <c r="AQ325" s="627"/>
      <c r="AR325" s="627"/>
      <c r="AS325" s="627"/>
      <c r="AT325" s="627"/>
      <c r="AU325" s="627"/>
      <c r="AV325" s="720">
        <v>2001</v>
      </c>
      <c r="AW325" s="720"/>
      <c r="AX325" s="720"/>
      <c r="AY325" s="720"/>
      <c r="AZ325" s="720"/>
      <c r="BA325" s="720"/>
      <c r="BB325" s="720"/>
      <c r="BC325" s="626">
        <v>41</v>
      </c>
      <c r="BD325" s="719"/>
      <c r="BE325" s="207"/>
    </row>
    <row r="326" spans="1:57" s="206" customFormat="1" ht="25.7" hidden="1" customHeight="1" x14ac:dyDescent="0.15">
      <c r="A326" s="621"/>
      <c r="B326" s="147"/>
      <c r="C326" s="625" t="s">
        <v>3117</v>
      </c>
      <c r="D326" s="625" t="s">
        <v>9910</v>
      </c>
      <c r="E326" s="625" t="s">
        <v>3117</v>
      </c>
      <c r="F326" s="625"/>
      <c r="G326" s="625" t="s">
        <v>3117</v>
      </c>
      <c r="H326" s="627"/>
      <c r="I326" s="627"/>
      <c r="J326" s="626">
        <v>500</v>
      </c>
      <c r="K326" s="626">
        <v>500</v>
      </c>
      <c r="L326" s="138">
        <v>500</v>
      </c>
      <c r="M326" s="627"/>
      <c r="N326" s="628"/>
      <c r="O326" s="627"/>
      <c r="P326" s="626">
        <v>300</v>
      </c>
      <c r="Q326" s="626">
        <v>300</v>
      </c>
      <c r="R326" s="626" t="s">
        <v>315</v>
      </c>
      <c r="S326" s="626">
        <v>1</v>
      </c>
      <c r="T326" s="626" t="s">
        <v>316</v>
      </c>
      <c r="U326" s="627"/>
      <c r="V326" s="627"/>
      <c r="W326" s="627"/>
      <c r="X326" s="627"/>
      <c r="Y326" s="627"/>
      <c r="Z326" s="627"/>
      <c r="AA326" s="626" t="s">
        <v>10881</v>
      </c>
      <c r="AB326" s="625"/>
      <c r="AC326" s="625"/>
      <c r="AD326" s="627"/>
      <c r="AE326" s="627"/>
      <c r="AF326" s="627"/>
      <c r="AG326" s="627"/>
      <c r="AH326" s="627"/>
      <c r="AI326" s="627"/>
      <c r="AJ326" s="627"/>
      <c r="AK326" s="627"/>
      <c r="AL326" s="627"/>
      <c r="AM326" s="627"/>
      <c r="AN326" s="627"/>
      <c r="AO326" s="627"/>
      <c r="AP326" s="627"/>
      <c r="AQ326" s="627"/>
      <c r="AR326" s="627"/>
      <c r="AS326" s="627"/>
      <c r="AT326" s="627"/>
      <c r="AU326" s="627"/>
      <c r="AV326" s="720">
        <v>2004</v>
      </c>
      <c r="AW326" s="720"/>
      <c r="AX326" s="720"/>
      <c r="AY326" s="720"/>
      <c r="AZ326" s="720"/>
      <c r="BA326" s="720"/>
      <c r="BB326" s="720"/>
      <c r="BC326" s="626"/>
      <c r="BD326" s="719"/>
      <c r="BE326" s="207"/>
    </row>
    <row r="327" spans="1:57" s="206" customFormat="1" ht="25.7" hidden="1" customHeight="1" x14ac:dyDescent="0.15">
      <c r="A327" s="621"/>
      <c r="B327" s="147"/>
      <c r="C327" s="625" t="s">
        <v>3117</v>
      </c>
      <c r="D327" s="625" t="s">
        <v>9911</v>
      </c>
      <c r="E327" s="625" t="s">
        <v>3117</v>
      </c>
      <c r="F327" s="625"/>
      <c r="G327" s="625" t="s">
        <v>3117</v>
      </c>
      <c r="H327" s="627"/>
      <c r="I327" s="627"/>
      <c r="J327" s="626">
        <v>470</v>
      </c>
      <c r="K327" s="626">
        <v>470</v>
      </c>
      <c r="L327" s="138">
        <v>470</v>
      </c>
      <c r="M327" s="627"/>
      <c r="N327" s="628"/>
      <c r="O327" s="627"/>
      <c r="P327" s="626">
        <v>300</v>
      </c>
      <c r="Q327" s="626">
        <v>300</v>
      </c>
      <c r="R327" s="626" t="s">
        <v>315</v>
      </c>
      <c r="S327" s="626">
        <v>1</v>
      </c>
      <c r="T327" s="626" t="s">
        <v>316</v>
      </c>
      <c r="U327" s="627"/>
      <c r="V327" s="627"/>
      <c r="W327" s="627"/>
      <c r="X327" s="627"/>
      <c r="Y327" s="627"/>
      <c r="Z327" s="627"/>
      <c r="AA327" s="626" t="s">
        <v>10881</v>
      </c>
      <c r="AB327" s="625"/>
      <c r="AC327" s="625"/>
      <c r="AD327" s="627"/>
      <c r="AE327" s="627"/>
      <c r="AF327" s="627"/>
      <c r="AG327" s="627"/>
      <c r="AH327" s="627"/>
      <c r="AI327" s="627"/>
      <c r="AJ327" s="627"/>
      <c r="AK327" s="627"/>
      <c r="AL327" s="627"/>
      <c r="AM327" s="627"/>
      <c r="AN327" s="627"/>
      <c r="AO327" s="627"/>
      <c r="AP327" s="627"/>
      <c r="AQ327" s="627"/>
      <c r="AR327" s="627"/>
      <c r="AS327" s="627"/>
      <c r="AT327" s="627"/>
      <c r="AU327" s="627"/>
      <c r="AV327" s="720">
        <v>2008</v>
      </c>
      <c r="AW327" s="720"/>
      <c r="AX327" s="720"/>
      <c r="AY327" s="720"/>
      <c r="AZ327" s="720"/>
      <c r="BA327" s="720"/>
      <c r="BB327" s="720"/>
      <c r="BC327" s="626"/>
      <c r="BD327" s="719"/>
      <c r="BE327" s="207"/>
    </row>
    <row r="328" spans="1:57" s="206" customFormat="1" ht="25.7" hidden="1" customHeight="1" x14ac:dyDescent="0.15">
      <c r="A328" s="621"/>
      <c r="B328" s="147"/>
      <c r="C328" s="625" t="s">
        <v>3117</v>
      </c>
      <c r="D328" s="625" t="s">
        <v>9912</v>
      </c>
      <c r="E328" s="625" t="s">
        <v>3117</v>
      </c>
      <c r="F328" s="625"/>
      <c r="G328" s="625" t="s">
        <v>9913</v>
      </c>
      <c r="H328" s="627"/>
      <c r="I328" s="627"/>
      <c r="J328" s="626">
        <v>500</v>
      </c>
      <c r="K328" s="626">
        <v>500</v>
      </c>
      <c r="L328" s="138">
        <v>500</v>
      </c>
      <c r="M328" s="627"/>
      <c r="N328" s="628"/>
      <c r="O328" s="627"/>
      <c r="P328" s="626">
        <v>300</v>
      </c>
      <c r="Q328" s="626">
        <v>300</v>
      </c>
      <c r="R328" s="626" t="s">
        <v>315</v>
      </c>
      <c r="S328" s="626">
        <v>1</v>
      </c>
      <c r="T328" s="626" t="s">
        <v>316</v>
      </c>
      <c r="U328" s="627"/>
      <c r="V328" s="627"/>
      <c r="W328" s="627"/>
      <c r="X328" s="627"/>
      <c r="Y328" s="627"/>
      <c r="Z328" s="627"/>
      <c r="AA328" s="626" t="s">
        <v>11520</v>
      </c>
      <c r="AB328" s="625"/>
      <c r="AC328" s="625"/>
      <c r="AD328" s="627"/>
      <c r="AE328" s="627"/>
      <c r="AF328" s="627"/>
      <c r="AG328" s="627"/>
      <c r="AH328" s="627"/>
      <c r="AI328" s="627"/>
      <c r="AJ328" s="627"/>
      <c r="AK328" s="627"/>
      <c r="AL328" s="627"/>
      <c r="AM328" s="627"/>
      <c r="AN328" s="627"/>
      <c r="AO328" s="627"/>
      <c r="AP328" s="627"/>
      <c r="AQ328" s="627"/>
      <c r="AR328" s="627"/>
      <c r="AS328" s="627"/>
      <c r="AT328" s="627"/>
      <c r="AU328" s="627"/>
      <c r="AV328" s="720">
        <v>2008</v>
      </c>
      <c r="AW328" s="720"/>
      <c r="AX328" s="720"/>
      <c r="AY328" s="720"/>
      <c r="AZ328" s="720"/>
      <c r="BA328" s="720"/>
      <c r="BB328" s="720"/>
      <c r="BC328" s="626"/>
      <c r="BD328" s="719"/>
      <c r="BE328" s="207"/>
    </row>
    <row r="329" spans="1:57" s="206" customFormat="1" ht="25.7" hidden="1" customHeight="1" x14ac:dyDescent="0.15">
      <c r="A329" s="621"/>
      <c r="B329" s="147"/>
      <c r="C329" s="625" t="s">
        <v>3117</v>
      </c>
      <c r="D329" s="625" t="s">
        <v>9914</v>
      </c>
      <c r="E329" s="625" t="s">
        <v>3117</v>
      </c>
      <c r="F329" s="625"/>
      <c r="G329" s="625" t="s">
        <v>3120</v>
      </c>
      <c r="H329" s="627"/>
      <c r="I329" s="627"/>
      <c r="J329" s="626">
        <v>644</v>
      </c>
      <c r="K329" s="626">
        <v>530</v>
      </c>
      <c r="L329" s="138">
        <v>530</v>
      </c>
      <c r="M329" s="627"/>
      <c r="N329" s="628"/>
      <c r="O329" s="627"/>
      <c r="P329" s="626">
        <v>414</v>
      </c>
      <c r="Q329" s="626">
        <v>414</v>
      </c>
      <c r="R329" s="626" t="s">
        <v>6113</v>
      </c>
      <c r="S329" s="626">
        <v>1</v>
      </c>
      <c r="T329" s="626" t="s">
        <v>316</v>
      </c>
      <c r="U329" s="627"/>
      <c r="V329" s="627"/>
      <c r="W329" s="627"/>
      <c r="X329" s="627"/>
      <c r="Y329" s="627"/>
      <c r="Z329" s="627"/>
      <c r="AA329" s="626" t="s">
        <v>10881</v>
      </c>
      <c r="AB329" s="625"/>
      <c r="AC329" s="625"/>
      <c r="AD329" s="627"/>
      <c r="AE329" s="627"/>
      <c r="AF329" s="627"/>
      <c r="AG329" s="627"/>
      <c r="AH329" s="627"/>
      <c r="AI329" s="627"/>
      <c r="AJ329" s="627"/>
      <c r="AK329" s="627"/>
      <c r="AL329" s="627"/>
      <c r="AM329" s="627"/>
      <c r="AN329" s="627"/>
      <c r="AO329" s="627"/>
      <c r="AP329" s="627"/>
      <c r="AQ329" s="627"/>
      <c r="AR329" s="627"/>
      <c r="AS329" s="627"/>
      <c r="AT329" s="627"/>
      <c r="AU329" s="627"/>
      <c r="AV329" s="720">
        <v>2008</v>
      </c>
      <c r="AW329" s="720"/>
      <c r="AX329" s="720"/>
      <c r="AY329" s="720"/>
      <c r="AZ329" s="720"/>
      <c r="BA329" s="720"/>
      <c r="BB329" s="720"/>
      <c r="BC329" s="626"/>
      <c r="BD329" s="719"/>
      <c r="BE329" s="207"/>
    </row>
    <row r="330" spans="1:57" s="206" customFormat="1" ht="25.7" hidden="1" customHeight="1" x14ac:dyDescent="0.15">
      <c r="A330" s="621"/>
      <c r="B330" s="147"/>
      <c r="C330" s="625" t="s">
        <v>3117</v>
      </c>
      <c r="D330" s="625" t="s">
        <v>9915</v>
      </c>
      <c r="E330" s="625" t="s">
        <v>3117</v>
      </c>
      <c r="F330" s="625"/>
      <c r="G330" s="625" t="s">
        <v>3120</v>
      </c>
      <c r="H330" s="627"/>
      <c r="I330" s="627"/>
      <c r="J330" s="626">
        <v>500</v>
      </c>
      <c r="K330" s="626">
        <v>500</v>
      </c>
      <c r="L330" s="138">
        <v>500</v>
      </c>
      <c r="M330" s="627" t="s">
        <v>9866</v>
      </c>
      <c r="N330" s="628"/>
      <c r="O330" s="627"/>
      <c r="P330" s="626">
        <v>300</v>
      </c>
      <c r="Q330" s="626">
        <v>300</v>
      </c>
      <c r="R330" s="626" t="s">
        <v>315</v>
      </c>
      <c r="S330" s="626">
        <v>1</v>
      </c>
      <c r="T330" s="626" t="s">
        <v>316</v>
      </c>
      <c r="U330" s="627"/>
      <c r="V330" s="627"/>
      <c r="W330" s="627"/>
      <c r="X330" s="627"/>
      <c r="Y330" s="627"/>
      <c r="Z330" s="627"/>
      <c r="AA330" s="626" t="s">
        <v>10881</v>
      </c>
      <c r="AB330" s="625"/>
      <c r="AC330" s="625"/>
      <c r="AD330" s="627"/>
      <c r="AE330" s="627"/>
      <c r="AF330" s="627"/>
      <c r="AG330" s="627"/>
      <c r="AH330" s="627"/>
      <c r="AI330" s="627"/>
      <c r="AJ330" s="627"/>
      <c r="AK330" s="627"/>
      <c r="AL330" s="627"/>
      <c r="AM330" s="627"/>
      <c r="AN330" s="627"/>
      <c r="AO330" s="627"/>
      <c r="AP330" s="627"/>
      <c r="AQ330" s="627"/>
      <c r="AR330" s="627"/>
      <c r="AS330" s="627"/>
      <c r="AT330" s="627"/>
      <c r="AU330" s="627"/>
      <c r="AV330" s="720">
        <v>2009</v>
      </c>
      <c r="AW330" s="720"/>
      <c r="AX330" s="720"/>
      <c r="AY330" s="720"/>
      <c r="AZ330" s="720"/>
      <c r="BA330" s="720"/>
      <c r="BB330" s="720"/>
      <c r="BC330" s="626"/>
      <c r="BD330" s="719"/>
      <c r="BE330" s="207"/>
    </row>
    <row r="331" spans="1:57" s="206" customFormat="1" ht="25.7" hidden="1" customHeight="1" x14ac:dyDescent="0.15">
      <c r="A331" s="621"/>
      <c r="B331" s="147"/>
      <c r="C331" s="625" t="s">
        <v>3117</v>
      </c>
      <c r="D331" s="625" t="s">
        <v>9916</v>
      </c>
      <c r="E331" s="625" t="s">
        <v>3117</v>
      </c>
      <c r="F331" s="625"/>
      <c r="G331" s="625" t="s">
        <v>3120</v>
      </c>
      <c r="H331" s="627"/>
      <c r="I331" s="627"/>
      <c r="J331" s="626">
        <v>380</v>
      </c>
      <c r="K331" s="626">
        <v>380</v>
      </c>
      <c r="L331" s="138">
        <v>380</v>
      </c>
      <c r="M331" s="627"/>
      <c r="N331" s="628"/>
      <c r="O331" s="627"/>
      <c r="P331" s="626">
        <v>300</v>
      </c>
      <c r="Q331" s="626">
        <v>300</v>
      </c>
      <c r="R331" s="626" t="s">
        <v>315</v>
      </c>
      <c r="S331" s="626">
        <v>1</v>
      </c>
      <c r="T331" s="626" t="s">
        <v>316</v>
      </c>
      <c r="U331" s="627"/>
      <c r="V331" s="627"/>
      <c r="W331" s="627"/>
      <c r="X331" s="627"/>
      <c r="Y331" s="627"/>
      <c r="Z331" s="627"/>
      <c r="AA331" s="626" t="s">
        <v>10881</v>
      </c>
      <c r="AB331" s="625"/>
      <c r="AC331" s="625"/>
      <c r="AD331" s="627"/>
      <c r="AE331" s="627"/>
      <c r="AF331" s="627"/>
      <c r="AG331" s="627"/>
      <c r="AH331" s="627"/>
      <c r="AI331" s="627"/>
      <c r="AJ331" s="627"/>
      <c r="AK331" s="627"/>
      <c r="AL331" s="627"/>
      <c r="AM331" s="627"/>
      <c r="AN331" s="627"/>
      <c r="AO331" s="627"/>
      <c r="AP331" s="627"/>
      <c r="AQ331" s="627"/>
      <c r="AR331" s="627"/>
      <c r="AS331" s="627"/>
      <c r="AT331" s="627"/>
      <c r="AU331" s="627"/>
      <c r="AV331" s="720">
        <v>2009</v>
      </c>
      <c r="AW331" s="720"/>
      <c r="AX331" s="720"/>
      <c r="AY331" s="720"/>
      <c r="AZ331" s="720"/>
      <c r="BA331" s="720"/>
      <c r="BB331" s="720"/>
      <c r="BC331" s="626">
        <v>150</v>
      </c>
      <c r="BD331" s="719"/>
      <c r="BE331" s="207"/>
    </row>
    <row r="332" spans="1:57" s="206" customFormat="1" ht="25.7" hidden="1" customHeight="1" x14ac:dyDescent="0.15">
      <c r="A332" s="621"/>
      <c r="B332" s="147"/>
      <c r="C332" s="625" t="s">
        <v>3117</v>
      </c>
      <c r="D332" s="625" t="s">
        <v>9917</v>
      </c>
      <c r="E332" s="625" t="s">
        <v>3117</v>
      </c>
      <c r="F332" s="625"/>
      <c r="G332" s="625" t="s">
        <v>3120</v>
      </c>
      <c r="H332" s="627"/>
      <c r="I332" s="627"/>
      <c r="J332" s="626">
        <v>500</v>
      </c>
      <c r="K332" s="626">
        <v>500</v>
      </c>
      <c r="L332" s="138">
        <v>500</v>
      </c>
      <c r="M332" s="627"/>
      <c r="N332" s="628"/>
      <c r="O332" s="627"/>
      <c r="P332" s="626">
        <v>500</v>
      </c>
      <c r="Q332" s="626">
        <v>500</v>
      </c>
      <c r="R332" s="626" t="s">
        <v>9918</v>
      </c>
      <c r="S332" s="626">
        <v>1</v>
      </c>
      <c r="T332" s="626" t="s">
        <v>316</v>
      </c>
      <c r="U332" s="627"/>
      <c r="V332" s="627"/>
      <c r="W332" s="627"/>
      <c r="X332" s="627"/>
      <c r="Y332" s="627"/>
      <c r="Z332" s="627"/>
      <c r="AA332" s="626"/>
      <c r="AB332" s="625"/>
      <c r="AC332" s="625"/>
      <c r="AD332" s="627"/>
      <c r="AE332" s="627"/>
      <c r="AF332" s="627"/>
      <c r="AG332" s="627"/>
      <c r="AH332" s="627"/>
      <c r="AI332" s="627"/>
      <c r="AJ332" s="627"/>
      <c r="AK332" s="627"/>
      <c r="AL332" s="627"/>
      <c r="AM332" s="627"/>
      <c r="AN332" s="627"/>
      <c r="AO332" s="627"/>
      <c r="AP332" s="627"/>
      <c r="AQ332" s="627"/>
      <c r="AR332" s="627"/>
      <c r="AS332" s="627"/>
      <c r="AT332" s="627"/>
      <c r="AU332" s="627"/>
      <c r="AV332" s="720">
        <v>2007</v>
      </c>
      <c r="AW332" s="720"/>
      <c r="AX332" s="720"/>
      <c r="AY332" s="720"/>
      <c r="AZ332" s="720"/>
      <c r="BA332" s="720"/>
      <c r="BB332" s="720"/>
      <c r="BC332" s="626"/>
      <c r="BD332" s="719"/>
      <c r="BE332" s="207"/>
    </row>
    <row r="333" spans="1:57" s="206" customFormat="1" ht="25.7" hidden="1" customHeight="1" x14ac:dyDescent="0.15">
      <c r="A333" s="621"/>
      <c r="B333" s="147"/>
      <c r="C333" s="625" t="s">
        <v>3117</v>
      </c>
      <c r="D333" s="625" t="s">
        <v>9919</v>
      </c>
      <c r="E333" s="625" t="s">
        <v>3117</v>
      </c>
      <c r="F333" s="625"/>
      <c r="G333" s="625" t="s">
        <v>3120</v>
      </c>
      <c r="H333" s="627"/>
      <c r="I333" s="627"/>
      <c r="J333" s="626">
        <v>414</v>
      </c>
      <c r="K333" s="626">
        <v>414</v>
      </c>
      <c r="L333" s="138">
        <v>414</v>
      </c>
      <c r="M333" s="627"/>
      <c r="N333" s="628"/>
      <c r="O333" s="627"/>
      <c r="P333" s="626">
        <v>414</v>
      </c>
      <c r="Q333" s="626">
        <v>414</v>
      </c>
      <c r="R333" s="626" t="s">
        <v>9920</v>
      </c>
      <c r="S333" s="626">
        <v>1</v>
      </c>
      <c r="T333" s="626" t="s">
        <v>316</v>
      </c>
      <c r="U333" s="627"/>
      <c r="V333" s="627"/>
      <c r="W333" s="627"/>
      <c r="X333" s="627"/>
      <c r="Y333" s="627"/>
      <c r="Z333" s="627"/>
      <c r="AA333" s="626" t="s">
        <v>10881</v>
      </c>
      <c r="AB333" s="625"/>
      <c r="AC333" s="625"/>
      <c r="AD333" s="627"/>
      <c r="AE333" s="627"/>
      <c r="AF333" s="627"/>
      <c r="AG333" s="627"/>
      <c r="AH333" s="627"/>
      <c r="AI333" s="627"/>
      <c r="AJ333" s="627"/>
      <c r="AK333" s="627"/>
      <c r="AL333" s="627"/>
      <c r="AM333" s="627"/>
      <c r="AN333" s="627"/>
      <c r="AO333" s="627"/>
      <c r="AP333" s="627"/>
      <c r="AQ333" s="627"/>
      <c r="AR333" s="627"/>
      <c r="AS333" s="627"/>
      <c r="AT333" s="627"/>
      <c r="AU333" s="627"/>
      <c r="AV333" s="720">
        <v>2008</v>
      </c>
      <c r="AW333" s="720"/>
      <c r="AX333" s="720"/>
      <c r="AY333" s="720"/>
      <c r="AZ333" s="720"/>
      <c r="BA333" s="720"/>
      <c r="BB333" s="720"/>
      <c r="BC333" s="626"/>
      <c r="BD333" s="719"/>
      <c r="BE333" s="207"/>
    </row>
    <row r="334" spans="1:57" s="206" customFormat="1" ht="25.7" hidden="1" customHeight="1" x14ac:dyDescent="0.15">
      <c r="A334" s="621"/>
      <c r="B334" s="147"/>
      <c r="C334" s="625" t="s">
        <v>3117</v>
      </c>
      <c r="D334" s="625" t="s">
        <v>9921</v>
      </c>
      <c r="E334" s="625" t="s">
        <v>3117</v>
      </c>
      <c r="F334" s="625"/>
      <c r="G334" s="625" t="s">
        <v>3120</v>
      </c>
      <c r="H334" s="627"/>
      <c r="I334" s="686"/>
      <c r="J334" s="626">
        <v>456</v>
      </c>
      <c r="K334" s="626"/>
      <c r="L334" s="138"/>
      <c r="M334" s="627"/>
      <c r="N334" s="628"/>
      <c r="O334" s="627"/>
      <c r="P334" s="626">
        <v>456</v>
      </c>
      <c r="Q334" s="626">
        <v>456</v>
      </c>
      <c r="R334" s="626" t="s">
        <v>9922</v>
      </c>
      <c r="S334" s="626">
        <v>1</v>
      </c>
      <c r="T334" s="626" t="s">
        <v>316</v>
      </c>
      <c r="U334" s="627"/>
      <c r="V334" s="627"/>
      <c r="W334" s="627"/>
      <c r="X334" s="627"/>
      <c r="Y334" s="627"/>
      <c r="Z334" s="627"/>
      <c r="AA334" s="626" t="s">
        <v>11520</v>
      </c>
      <c r="AB334" s="625"/>
      <c r="AC334" s="625"/>
      <c r="AD334" s="627"/>
      <c r="AE334" s="627"/>
      <c r="AF334" s="627"/>
      <c r="AG334" s="627"/>
      <c r="AH334" s="627"/>
      <c r="AI334" s="627"/>
      <c r="AJ334" s="627"/>
      <c r="AK334" s="627"/>
      <c r="AL334" s="627"/>
      <c r="AM334" s="627"/>
      <c r="AN334" s="627"/>
      <c r="AO334" s="627"/>
      <c r="AP334" s="627"/>
      <c r="AQ334" s="627"/>
      <c r="AR334" s="627"/>
      <c r="AS334" s="627"/>
      <c r="AT334" s="627"/>
      <c r="AU334" s="627"/>
      <c r="AV334" s="720">
        <v>2008</v>
      </c>
      <c r="AW334" s="720"/>
      <c r="AX334" s="720"/>
      <c r="AY334" s="720"/>
      <c r="AZ334" s="720"/>
      <c r="BA334" s="720"/>
      <c r="BB334" s="720"/>
      <c r="BC334" s="719"/>
      <c r="BD334" s="719"/>
      <c r="BE334" s="207"/>
    </row>
    <row r="335" spans="1:57" s="206" customFormat="1" ht="25.7" hidden="1" customHeight="1" x14ac:dyDescent="0.15">
      <c r="A335" s="621"/>
      <c r="B335" s="147"/>
      <c r="C335" s="625" t="s">
        <v>3117</v>
      </c>
      <c r="D335" s="625" t="s">
        <v>9923</v>
      </c>
      <c r="E335" s="625" t="s">
        <v>3117</v>
      </c>
      <c r="F335" s="625"/>
      <c r="G335" s="625" t="s">
        <v>3117</v>
      </c>
      <c r="H335" s="627"/>
      <c r="I335" s="686"/>
      <c r="J335" s="626">
        <v>350</v>
      </c>
      <c r="K335" s="626">
        <v>350</v>
      </c>
      <c r="L335" s="138"/>
      <c r="M335" s="627"/>
      <c r="N335" s="628"/>
      <c r="O335" s="627"/>
      <c r="P335" s="626">
        <v>350</v>
      </c>
      <c r="Q335" s="626">
        <v>350</v>
      </c>
      <c r="R335" s="626" t="s">
        <v>9924</v>
      </c>
      <c r="S335" s="626">
        <v>1</v>
      </c>
      <c r="T335" s="626" t="s">
        <v>316</v>
      </c>
      <c r="U335" s="627"/>
      <c r="V335" s="627"/>
      <c r="W335" s="627"/>
      <c r="X335" s="627"/>
      <c r="Y335" s="627"/>
      <c r="Z335" s="627"/>
      <c r="AA335" s="626" t="s">
        <v>11521</v>
      </c>
      <c r="AB335" s="625"/>
      <c r="AC335" s="625"/>
      <c r="AD335" s="627"/>
      <c r="AE335" s="627"/>
      <c r="AF335" s="627"/>
      <c r="AG335" s="627"/>
      <c r="AH335" s="627"/>
      <c r="AI335" s="627"/>
      <c r="AJ335" s="627"/>
      <c r="AK335" s="627"/>
      <c r="AL335" s="627"/>
      <c r="AM335" s="627"/>
      <c r="AN335" s="627"/>
      <c r="AO335" s="627"/>
      <c r="AP335" s="627"/>
      <c r="AQ335" s="627"/>
      <c r="AR335" s="627"/>
      <c r="AS335" s="627"/>
      <c r="AT335" s="627"/>
      <c r="AU335" s="627"/>
      <c r="AV335" s="720">
        <v>2018</v>
      </c>
      <c r="AW335" s="720"/>
      <c r="AX335" s="720"/>
      <c r="AY335" s="720"/>
      <c r="AZ335" s="720"/>
      <c r="BA335" s="720"/>
      <c r="BB335" s="720"/>
      <c r="BC335" s="719"/>
      <c r="BD335" s="719"/>
      <c r="BE335" s="207"/>
    </row>
    <row r="336" spans="1:57" s="206" customFormat="1" ht="25.7" hidden="1" customHeight="1" x14ac:dyDescent="0.15">
      <c r="A336" s="621"/>
      <c r="B336" s="147"/>
      <c r="C336" s="625" t="s">
        <v>3117</v>
      </c>
      <c r="D336" s="625" t="s">
        <v>9925</v>
      </c>
      <c r="E336" s="625" t="s">
        <v>3117</v>
      </c>
      <c r="F336" s="625"/>
      <c r="G336" s="625" t="s">
        <v>3120</v>
      </c>
      <c r="H336" s="627"/>
      <c r="I336" s="686"/>
      <c r="J336" s="626">
        <v>390</v>
      </c>
      <c r="K336" s="626"/>
      <c r="L336" s="138"/>
      <c r="M336" s="627"/>
      <c r="N336" s="628"/>
      <c r="O336" s="627"/>
      <c r="P336" s="626">
        <v>390</v>
      </c>
      <c r="Q336" s="626">
        <v>390</v>
      </c>
      <c r="R336" s="626" t="s">
        <v>8050</v>
      </c>
      <c r="S336" s="626">
        <v>1</v>
      </c>
      <c r="T336" s="626" t="s">
        <v>316</v>
      </c>
      <c r="U336" s="627"/>
      <c r="V336" s="627"/>
      <c r="W336" s="627"/>
      <c r="X336" s="627"/>
      <c r="Y336" s="627"/>
      <c r="Z336" s="627"/>
      <c r="AA336" s="626"/>
      <c r="AB336" s="625"/>
      <c r="AC336" s="625"/>
      <c r="AD336" s="627"/>
      <c r="AE336" s="627"/>
      <c r="AF336" s="627"/>
      <c r="AG336" s="627"/>
      <c r="AH336" s="627"/>
      <c r="AI336" s="627"/>
      <c r="AJ336" s="627"/>
      <c r="AK336" s="627"/>
      <c r="AL336" s="627"/>
      <c r="AM336" s="627"/>
      <c r="AN336" s="627"/>
      <c r="AO336" s="627"/>
      <c r="AP336" s="627"/>
      <c r="AQ336" s="627"/>
      <c r="AR336" s="627"/>
      <c r="AS336" s="627"/>
      <c r="AT336" s="627"/>
      <c r="AU336" s="627"/>
      <c r="AV336" s="720">
        <v>2014</v>
      </c>
      <c r="AW336" s="720"/>
      <c r="AX336" s="720"/>
      <c r="AY336" s="720"/>
      <c r="AZ336" s="720"/>
      <c r="BA336" s="720"/>
      <c r="BB336" s="720"/>
      <c r="BC336" s="719"/>
      <c r="BD336" s="719"/>
      <c r="BE336" s="207"/>
    </row>
    <row r="337" spans="1:57" s="206" customFormat="1" ht="25.7" hidden="1" customHeight="1" x14ac:dyDescent="0.15">
      <c r="A337" s="621"/>
      <c r="B337" s="147"/>
      <c r="C337" s="625" t="s">
        <v>3117</v>
      </c>
      <c r="D337" s="625" t="s">
        <v>9926</v>
      </c>
      <c r="E337" s="625" t="s">
        <v>3117</v>
      </c>
      <c r="F337" s="625"/>
      <c r="G337" s="625" t="s">
        <v>3120</v>
      </c>
      <c r="H337" s="627"/>
      <c r="I337" s="686"/>
      <c r="J337" s="626">
        <v>374</v>
      </c>
      <c r="K337" s="626">
        <v>374</v>
      </c>
      <c r="L337" s="138"/>
      <c r="M337" s="627"/>
      <c r="N337" s="628"/>
      <c r="O337" s="627"/>
      <c r="P337" s="626">
        <v>374</v>
      </c>
      <c r="Q337" s="626">
        <v>374</v>
      </c>
      <c r="R337" s="626" t="s">
        <v>6664</v>
      </c>
      <c r="S337" s="626">
        <v>1</v>
      </c>
      <c r="T337" s="626" t="s">
        <v>316</v>
      </c>
      <c r="U337" s="627"/>
      <c r="V337" s="627"/>
      <c r="W337" s="627"/>
      <c r="X337" s="627"/>
      <c r="Y337" s="627"/>
      <c r="Z337" s="627"/>
      <c r="AA337" s="626" t="s">
        <v>10881</v>
      </c>
      <c r="AB337" s="625"/>
      <c r="AC337" s="625"/>
      <c r="AD337" s="627"/>
      <c r="AE337" s="627"/>
      <c r="AF337" s="627"/>
      <c r="AG337" s="627"/>
      <c r="AH337" s="627"/>
      <c r="AI337" s="627"/>
      <c r="AJ337" s="627"/>
      <c r="AK337" s="627"/>
      <c r="AL337" s="627"/>
      <c r="AM337" s="627"/>
      <c r="AN337" s="627"/>
      <c r="AO337" s="627"/>
      <c r="AP337" s="627"/>
      <c r="AQ337" s="627"/>
      <c r="AR337" s="627"/>
      <c r="AS337" s="627"/>
      <c r="AT337" s="627"/>
      <c r="AU337" s="627"/>
      <c r="AV337" s="720">
        <v>2016</v>
      </c>
      <c r="AW337" s="720"/>
      <c r="AX337" s="720"/>
      <c r="AY337" s="720"/>
      <c r="AZ337" s="720"/>
      <c r="BA337" s="720"/>
      <c r="BB337" s="720"/>
      <c r="BC337" s="719"/>
      <c r="BD337" s="719"/>
      <c r="BE337" s="207"/>
    </row>
    <row r="338" spans="1:57" s="206" customFormat="1" ht="25.7" hidden="1" customHeight="1" x14ac:dyDescent="0.15">
      <c r="A338" s="621"/>
      <c r="B338" s="147"/>
      <c r="C338" s="625" t="s">
        <v>3117</v>
      </c>
      <c r="D338" s="625" t="s">
        <v>9927</v>
      </c>
      <c r="E338" s="625" t="s">
        <v>3117</v>
      </c>
      <c r="F338" s="625"/>
      <c r="G338" s="625" t="s">
        <v>3120</v>
      </c>
      <c r="H338" s="627"/>
      <c r="I338" s="686"/>
      <c r="J338" s="626">
        <v>414</v>
      </c>
      <c r="K338" s="626">
        <v>414</v>
      </c>
      <c r="L338" s="138"/>
      <c r="M338" s="627"/>
      <c r="N338" s="628"/>
      <c r="O338" s="627"/>
      <c r="P338" s="626">
        <v>414</v>
      </c>
      <c r="Q338" s="626">
        <v>414</v>
      </c>
      <c r="R338" s="626" t="s">
        <v>8050</v>
      </c>
      <c r="S338" s="626">
        <v>1</v>
      </c>
      <c r="T338" s="626" t="s">
        <v>316</v>
      </c>
      <c r="U338" s="627"/>
      <c r="V338" s="627"/>
      <c r="W338" s="627"/>
      <c r="X338" s="627"/>
      <c r="Y338" s="627"/>
      <c r="Z338" s="627"/>
      <c r="AA338" s="626" t="s">
        <v>10881</v>
      </c>
      <c r="AB338" s="625"/>
      <c r="AC338" s="625"/>
      <c r="AD338" s="627"/>
      <c r="AE338" s="627"/>
      <c r="AF338" s="627"/>
      <c r="AG338" s="627"/>
      <c r="AH338" s="627"/>
      <c r="AI338" s="627"/>
      <c r="AJ338" s="627"/>
      <c r="AK338" s="627"/>
      <c r="AL338" s="627"/>
      <c r="AM338" s="627"/>
      <c r="AN338" s="627"/>
      <c r="AO338" s="627"/>
      <c r="AP338" s="627"/>
      <c r="AQ338" s="627"/>
      <c r="AR338" s="627"/>
      <c r="AS338" s="627"/>
      <c r="AT338" s="627"/>
      <c r="AU338" s="627"/>
      <c r="AV338" s="720">
        <v>2017</v>
      </c>
      <c r="AW338" s="720"/>
      <c r="AX338" s="720"/>
      <c r="AY338" s="720"/>
      <c r="AZ338" s="720"/>
      <c r="BA338" s="720"/>
      <c r="BB338" s="720"/>
      <c r="BC338" s="719"/>
      <c r="BD338" s="719"/>
      <c r="BE338" s="207"/>
    </row>
    <row r="339" spans="1:57" s="206" customFormat="1" ht="25.7" hidden="1" customHeight="1" x14ac:dyDescent="0.15">
      <c r="A339" s="621"/>
      <c r="B339" s="147"/>
      <c r="C339" s="625" t="s">
        <v>3117</v>
      </c>
      <c r="D339" s="625" t="s">
        <v>11522</v>
      </c>
      <c r="E339" s="625" t="s">
        <v>3117</v>
      </c>
      <c r="F339" s="625"/>
      <c r="G339" s="625" t="s">
        <v>11523</v>
      </c>
      <c r="H339" s="627"/>
      <c r="I339" s="686"/>
      <c r="J339" s="626">
        <v>3222</v>
      </c>
      <c r="K339" s="626"/>
      <c r="L339" s="138"/>
      <c r="M339" s="627"/>
      <c r="N339" s="628"/>
      <c r="O339" s="627"/>
      <c r="P339" s="626"/>
      <c r="Q339" s="626">
        <v>3222</v>
      </c>
      <c r="R339" s="626" t="s">
        <v>8050</v>
      </c>
      <c r="S339" s="626">
        <v>3</v>
      </c>
      <c r="T339" s="626" t="s">
        <v>316</v>
      </c>
      <c r="U339" s="627"/>
      <c r="V339" s="627"/>
      <c r="W339" s="627"/>
      <c r="X339" s="627"/>
      <c r="Y339" s="627"/>
      <c r="Z339" s="627"/>
      <c r="AA339" s="626" t="s">
        <v>10881</v>
      </c>
      <c r="AB339" s="625"/>
      <c r="AC339" s="625"/>
      <c r="AD339" s="627"/>
      <c r="AE339" s="627"/>
      <c r="AF339" s="627"/>
      <c r="AG339" s="627"/>
      <c r="AH339" s="627"/>
      <c r="AI339" s="627"/>
      <c r="AJ339" s="627"/>
      <c r="AK339" s="627"/>
      <c r="AL339" s="627"/>
      <c r="AM339" s="627"/>
      <c r="AN339" s="627"/>
      <c r="AO339" s="627"/>
      <c r="AP339" s="627"/>
      <c r="AQ339" s="627"/>
      <c r="AR339" s="627"/>
      <c r="AS339" s="627"/>
      <c r="AT339" s="627"/>
      <c r="AU339" s="627"/>
      <c r="AV339" s="720">
        <v>2001</v>
      </c>
      <c r="AW339" s="720"/>
      <c r="AX339" s="720"/>
      <c r="AY339" s="720"/>
      <c r="AZ339" s="720"/>
      <c r="BA339" s="720"/>
      <c r="BB339" s="720"/>
      <c r="BC339" s="719"/>
      <c r="BD339" s="719"/>
      <c r="BE339" s="207"/>
    </row>
    <row r="340" spans="1:57" s="206" customFormat="1" ht="25.7" hidden="1" customHeight="1" x14ac:dyDescent="0.15">
      <c r="A340" s="621"/>
      <c r="B340" s="147"/>
      <c r="C340" s="625" t="s">
        <v>3117</v>
      </c>
      <c r="D340" s="625" t="s">
        <v>11524</v>
      </c>
      <c r="E340" s="625" t="s">
        <v>3117</v>
      </c>
      <c r="F340" s="625"/>
      <c r="G340" s="625" t="s">
        <v>5775</v>
      </c>
      <c r="H340" s="627"/>
      <c r="I340" s="686"/>
      <c r="J340" s="626">
        <v>600</v>
      </c>
      <c r="K340" s="626"/>
      <c r="L340" s="138"/>
      <c r="M340" s="626"/>
      <c r="N340" s="626"/>
      <c r="O340" s="626"/>
      <c r="P340" s="626"/>
      <c r="Q340" s="626">
        <v>600</v>
      </c>
      <c r="R340" s="626" t="s">
        <v>8050</v>
      </c>
      <c r="S340" s="626">
        <v>2</v>
      </c>
      <c r="T340" s="626" t="s">
        <v>316</v>
      </c>
      <c r="U340" s="627"/>
      <c r="V340" s="627"/>
      <c r="W340" s="627"/>
      <c r="X340" s="627"/>
      <c r="Y340" s="627"/>
      <c r="Z340" s="627"/>
      <c r="AA340" s="626"/>
      <c r="AB340" s="625"/>
      <c r="AC340" s="625"/>
      <c r="AD340" s="627"/>
      <c r="AE340" s="627"/>
      <c r="AF340" s="627"/>
      <c r="AG340" s="627"/>
      <c r="AH340" s="627"/>
      <c r="AI340" s="627"/>
      <c r="AJ340" s="627"/>
      <c r="AK340" s="627"/>
      <c r="AL340" s="627"/>
      <c r="AM340" s="627"/>
      <c r="AN340" s="627"/>
      <c r="AO340" s="627"/>
      <c r="AP340" s="627"/>
      <c r="AQ340" s="627"/>
      <c r="AR340" s="627"/>
      <c r="AS340" s="627"/>
      <c r="AT340" s="627"/>
      <c r="AU340" s="627"/>
      <c r="AV340" s="720">
        <v>2002</v>
      </c>
      <c r="AW340" s="720"/>
      <c r="AX340" s="720"/>
      <c r="AY340" s="720"/>
      <c r="AZ340" s="720"/>
      <c r="BA340" s="720"/>
      <c r="BB340" s="720"/>
      <c r="BC340" s="719"/>
      <c r="BD340" s="719"/>
      <c r="BE340" s="207"/>
    </row>
    <row r="341" spans="1:57" s="206" customFormat="1" ht="25.7" hidden="1" customHeight="1" x14ac:dyDescent="0.15">
      <c r="A341" s="621"/>
      <c r="B341" s="147"/>
      <c r="C341" s="625" t="s">
        <v>3117</v>
      </c>
      <c r="D341" s="625" t="s">
        <v>11525</v>
      </c>
      <c r="E341" s="625" t="s">
        <v>3117</v>
      </c>
      <c r="F341" s="625"/>
      <c r="G341" s="625" t="s">
        <v>3120</v>
      </c>
      <c r="H341" s="627"/>
      <c r="I341" s="686"/>
      <c r="J341" s="626">
        <v>400</v>
      </c>
      <c r="K341" s="626"/>
      <c r="L341" s="138"/>
      <c r="M341" s="626"/>
      <c r="N341" s="626"/>
      <c r="O341" s="626"/>
      <c r="P341" s="626"/>
      <c r="Q341" s="626">
        <v>400</v>
      </c>
      <c r="R341" s="626" t="s">
        <v>8050</v>
      </c>
      <c r="S341" s="626">
        <v>1</v>
      </c>
      <c r="T341" s="626" t="s">
        <v>316</v>
      </c>
      <c r="U341" s="627"/>
      <c r="V341" s="627"/>
      <c r="W341" s="627"/>
      <c r="X341" s="627"/>
      <c r="Y341" s="627"/>
      <c r="Z341" s="627"/>
      <c r="AA341" s="626"/>
      <c r="AB341" s="625"/>
      <c r="AC341" s="625"/>
      <c r="AD341" s="627"/>
      <c r="AE341" s="627"/>
      <c r="AF341" s="627"/>
      <c r="AG341" s="627"/>
      <c r="AH341" s="627"/>
      <c r="AI341" s="627"/>
      <c r="AJ341" s="627"/>
      <c r="AK341" s="627"/>
      <c r="AL341" s="627"/>
      <c r="AM341" s="627"/>
      <c r="AN341" s="627"/>
      <c r="AO341" s="627"/>
      <c r="AP341" s="627"/>
      <c r="AQ341" s="627"/>
      <c r="AR341" s="627"/>
      <c r="AS341" s="627"/>
      <c r="AT341" s="627"/>
      <c r="AU341" s="627"/>
      <c r="AV341" s="720">
        <v>2004</v>
      </c>
      <c r="AW341" s="720"/>
      <c r="AX341" s="720"/>
      <c r="AY341" s="720"/>
      <c r="AZ341" s="720"/>
      <c r="BA341" s="720"/>
      <c r="BB341" s="720"/>
      <c r="BC341" s="719"/>
      <c r="BD341" s="719"/>
      <c r="BE341" s="207"/>
    </row>
    <row r="342" spans="1:57" s="206" customFormat="1" ht="25.7" hidden="1" customHeight="1" x14ac:dyDescent="0.15">
      <c r="A342" s="621"/>
      <c r="B342" s="147"/>
      <c r="C342" s="625" t="s">
        <v>3117</v>
      </c>
      <c r="D342" s="625" t="s">
        <v>11526</v>
      </c>
      <c r="E342" s="625" t="s">
        <v>3117</v>
      </c>
      <c r="F342" s="625"/>
      <c r="G342" s="625" t="s">
        <v>11527</v>
      </c>
      <c r="H342" s="627"/>
      <c r="I342" s="686"/>
      <c r="J342" s="626">
        <v>352</v>
      </c>
      <c r="K342" s="626"/>
      <c r="L342" s="138"/>
      <c r="M342" s="626"/>
      <c r="N342" s="626"/>
      <c r="O342" s="626"/>
      <c r="P342" s="626"/>
      <c r="Q342" s="626">
        <v>352</v>
      </c>
      <c r="R342" s="626" t="s">
        <v>8050</v>
      </c>
      <c r="S342" s="626">
        <v>1</v>
      </c>
      <c r="T342" s="626" t="s">
        <v>316</v>
      </c>
      <c r="U342" s="627"/>
      <c r="V342" s="627"/>
      <c r="W342" s="627"/>
      <c r="X342" s="627"/>
      <c r="Y342" s="627"/>
      <c r="Z342" s="627"/>
      <c r="AA342" s="626" t="s">
        <v>10881</v>
      </c>
      <c r="AB342" s="625"/>
      <c r="AC342" s="625"/>
      <c r="AD342" s="627"/>
      <c r="AE342" s="627"/>
      <c r="AF342" s="627"/>
      <c r="AG342" s="627"/>
      <c r="AH342" s="627"/>
      <c r="AI342" s="627"/>
      <c r="AJ342" s="627"/>
      <c r="AK342" s="627"/>
      <c r="AL342" s="627"/>
      <c r="AM342" s="627"/>
      <c r="AN342" s="627"/>
      <c r="AO342" s="627"/>
      <c r="AP342" s="627"/>
      <c r="AQ342" s="627"/>
      <c r="AR342" s="627"/>
      <c r="AS342" s="627"/>
      <c r="AT342" s="627"/>
      <c r="AU342" s="627"/>
      <c r="AV342" s="720">
        <v>2004</v>
      </c>
      <c r="AW342" s="720"/>
      <c r="AX342" s="720"/>
      <c r="AY342" s="720"/>
      <c r="AZ342" s="720"/>
      <c r="BA342" s="720"/>
      <c r="BB342" s="720"/>
      <c r="BC342" s="719"/>
      <c r="BD342" s="719"/>
      <c r="BE342" s="207"/>
    </row>
    <row r="343" spans="1:57" s="206" customFormat="1" ht="25.7" hidden="1" customHeight="1" x14ac:dyDescent="0.15">
      <c r="A343" s="621"/>
      <c r="B343" s="147"/>
      <c r="C343" s="625" t="s">
        <v>3117</v>
      </c>
      <c r="D343" s="625" t="s">
        <v>11528</v>
      </c>
      <c r="E343" s="625" t="s">
        <v>3117</v>
      </c>
      <c r="F343" s="625"/>
      <c r="G343" s="625" t="s">
        <v>3120</v>
      </c>
      <c r="H343" s="627"/>
      <c r="I343" s="686"/>
      <c r="J343" s="626">
        <v>300</v>
      </c>
      <c r="K343" s="626"/>
      <c r="L343" s="138"/>
      <c r="M343" s="626"/>
      <c r="N343" s="626"/>
      <c r="O343" s="626"/>
      <c r="P343" s="626"/>
      <c r="Q343" s="626">
        <v>300</v>
      </c>
      <c r="R343" s="626" t="s">
        <v>8050</v>
      </c>
      <c r="S343" s="626">
        <v>1</v>
      </c>
      <c r="T343" s="626" t="s">
        <v>316</v>
      </c>
      <c r="U343" s="627"/>
      <c r="V343" s="627"/>
      <c r="W343" s="627"/>
      <c r="X343" s="627"/>
      <c r="Y343" s="627"/>
      <c r="Z343" s="627"/>
      <c r="AA343" s="626"/>
      <c r="AB343" s="625"/>
      <c r="AC343" s="625"/>
      <c r="AD343" s="627"/>
      <c r="AE343" s="627"/>
      <c r="AF343" s="627"/>
      <c r="AG343" s="627"/>
      <c r="AH343" s="627"/>
      <c r="AI343" s="627"/>
      <c r="AJ343" s="627"/>
      <c r="AK343" s="627"/>
      <c r="AL343" s="627"/>
      <c r="AM343" s="627"/>
      <c r="AN343" s="627"/>
      <c r="AO343" s="627"/>
      <c r="AP343" s="627"/>
      <c r="AQ343" s="627"/>
      <c r="AR343" s="627"/>
      <c r="AS343" s="627"/>
      <c r="AT343" s="627"/>
      <c r="AU343" s="627"/>
      <c r="AV343" s="720">
        <v>2005</v>
      </c>
      <c r="AW343" s="720"/>
      <c r="AX343" s="720"/>
      <c r="AY343" s="720"/>
      <c r="AZ343" s="720"/>
      <c r="BA343" s="720"/>
      <c r="BB343" s="720"/>
      <c r="BC343" s="719"/>
      <c r="BD343" s="719"/>
      <c r="BE343" s="207"/>
    </row>
    <row r="344" spans="1:57" s="206" customFormat="1" ht="25.7" hidden="1" customHeight="1" x14ac:dyDescent="0.15">
      <c r="A344" s="621"/>
      <c r="B344" s="147"/>
      <c r="C344" s="625" t="s">
        <v>3117</v>
      </c>
      <c r="D344" s="625" t="s">
        <v>11529</v>
      </c>
      <c r="E344" s="625" t="s">
        <v>3117</v>
      </c>
      <c r="F344" s="625"/>
      <c r="G344" s="625" t="s">
        <v>11530</v>
      </c>
      <c r="H344" s="627"/>
      <c r="I344" s="686"/>
      <c r="J344" s="626">
        <v>2450</v>
      </c>
      <c r="K344" s="626"/>
      <c r="L344" s="138"/>
      <c r="M344" s="626"/>
      <c r="N344" s="626"/>
      <c r="O344" s="626"/>
      <c r="P344" s="626"/>
      <c r="Q344" s="626">
        <v>2450</v>
      </c>
      <c r="R344" s="626" t="s">
        <v>8050</v>
      </c>
      <c r="S344" s="626">
        <v>2</v>
      </c>
      <c r="T344" s="626" t="s">
        <v>316</v>
      </c>
      <c r="U344" s="627"/>
      <c r="V344" s="627"/>
      <c r="W344" s="627"/>
      <c r="X344" s="627"/>
      <c r="Y344" s="627"/>
      <c r="Z344" s="627"/>
      <c r="AA344" s="626"/>
      <c r="AB344" s="625"/>
      <c r="AC344" s="625"/>
      <c r="AD344" s="627"/>
      <c r="AE344" s="627"/>
      <c r="AF344" s="627"/>
      <c r="AG344" s="627"/>
      <c r="AH344" s="627"/>
      <c r="AI344" s="627"/>
      <c r="AJ344" s="627"/>
      <c r="AK344" s="627"/>
      <c r="AL344" s="627"/>
      <c r="AM344" s="627"/>
      <c r="AN344" s="627"/>
      <c r="AO344" s="627"/>
      <c r="AP344" s="627"/>
      <c r="AQ344" s="627"/>
      <c r="AR344" s="627"/>
      <c r="AS344" s="627"/>
      <c r="AT344" s="627"/>
      <c r="AU344" s="627"/>
      <c r="AV344" s="720">
        <v>2006</v>
      </c>
      <c r="AW344" s="720"/>
      <c r="AX344" s="720"/>
      <c r="AY344" s="720"/>
      <c r="AZ344" s="720"/>
      <c r="BA344" s="720"/>
      <c r="BB344" s="720"/>
      <c r="BC344" s="719"/>
      <c r="BD344" s="719"/>
      <c r="BE344" s="207"/>
    </row>
    <row r="345" spans="1:57" s="206" customFormat="1" ht="25.7" hidden="1" customHeight="1" x14ac:dyDescent="0.15">
      <c r="A345" s="621"/>
      <c r="B345" s="147"/>
      <c r="C345" s="625" t="s">
        <v>3117</v>
      </c>
      <c r="D345" s="625" t="s">
        <v>11531</v>
      </c>
      <c r="E345" s="625" t="s">
        <v>3117</v>
      </c>
      <c r="F345" s="625"/>
      <c r="G345" s="625" t="s">
        <v>3120</v>
      </c>
      <c r="H345" s="627"/>
      <c r="I345" s="686"/>
      <c r="J345" s="626">
        <v>1560</v>
      </c>
      <c r="K345" s="626"/>
      <c r="L345" s="138"/>
      <c r="M345" s="626"/>
      <c r="N345" s="626"/>
      <c r="O345" s="626"/>
      <c r="P345" s="626"/>
      <c r="Q345" s="626">
        <v>1560</v>
      </c>
      <c r="R345" s="626" t="s">
        <v>8050</v>
      </c>
      <c r="S345" s="626">
        <v>1</v>
      </c>
      <c r="T345" s="626" t="s">
        <v>316</v>
      </c>
      <c r="U345" s="627"/>
      <c r="V345" s="627"/>
      <c r="W345" s="627"/>
      <c r="X345" s="627"/>
      <c r="Y345" s="627"/>
      <c r="Z345" s="627"/>
      <c r="AA345" s="626"/>
      <c r="AB345" s="625"/>
      <c r="AC345" s="625"/>
      <c r="AD345" s="627"/>
      <c r="AE345" s="627"/>
      <c r="AF345" s="627"/>
      <c r="AG345" s="627"/>
      <c r="AH345" s="627"/>
      <c r="AI345" s="627"/>
      <c r="AJ345" s="627"/>
      <c r="AK345" s="627"/>
      <c r="AL345" s="627"/>
      <c r="AM345" s="627"/>
      <c r="AN345" s="627"/>
      <c r="AO345" s="627"/>
      <c r="AP345" s="627"/>
      <c r="AQ345" s="627"/>
      <c r="AR345" s="627"/>
      <c r="AS345" s="627"/>
      <c r="AT345" s="627"/>
      <c r="AU345" s="627"/>
      <c r="AV345" s="720">
        <v>2006</v>
      </c>
      <c r="AW345" s="720"/>
      <c r="AX345" s="720"/>
      <c r="AY345" s="720"/>
      <c r="AZ345" s="720"/>
      <c r="BA345" s="720"/>
      <c r="BB345" s="720"/>
      <c r="BC345" s="719"/>
      <c r="BD345" s="719"/>
      <c r="BE345" s="207"/>
    </row>
    <row r="346" spans="1:57" s="206" customFormat="1" ht="25.7" hidden="1" customHeight="1" x14ac:dyDescent="0.15">
      <c r="A346" s="621"/>
      <c r="B346" s="147"/>
      <c r="C346" s="625" t="s">
        <v>3117</v>
      </c>
      <c r="D346" s="625" t="s">
        <v>11532</v>
      </c>
      <c r="E346" s="625" t="s">
        <v>3117</v>
      </c>
      <c r="F346" s="625"/>
      <c r="G346" s="625" t="s">
        <v>5775</v>
      </c>
      <c r="H346" s="627"/>
      <c r="I346" s="686"/>
      <c r="J346" s="626">
        <v>3975</v>
      </c>
      <c r="K346" s="626"/>
      <c r="L346" s="138"/>
      <c r="M346" s="626"/>
      <c r="N346" s="626"/>
      <c r="O346" s="626"/>
      <c r="P346" s="626"/>
      <c r="Q346" s="626">
        <v>3975</v>
      </c>
      <c r="R346" s="626" t="s">
        <v>8050</v>
      </c>
      <c r="S346" s="626">
        <v>1</v>
      </c>
      <c r="T346" s="626" t="s">
        <v>316</v>
      </c>
      <c r="U346" s="627"/>
      <c r="V346" s="627"/>
      <c r="W346" s="627"/>
      <c r="X346" s="627"/>
      <c r="Y346" s="627"/>
      <c r="Z346" s="627"/>
      <c r="AA346" s="626"/>
      <c r="AB346" s="625"/>
      <c r="AC346" s="625"/>
      <c r="AD346" s="627"/>
      <c r="AE346" s="627"/>
      <c r="AF346" s="627"/>
      <c r="AG346" s="627"/>
      <c r="AH346" s="627"/>
      <c r="AI346" s="627"/>
      <c r="AJ346" s="627"/>
      <c r="AK346" s="627"/>
      <c r="AL346" s="627"/>
      <c r="AM346" s="627"/>
      <c r="AN346" s="627"/>
      <c r="AO346" s="627"/>
      <c r="AP346" s="627"/>
      <c r="AQ346" s="627"/>
      <c r="AR346" s="627"/>
      <c r="AS346" s="627"/>
      <c r="AT346" s="627"/>
      <c r="AU346" s="627"/>
      <c r="AV346" s="720">
        <v>2006</v>
      </c>
      <c r="AW346" s="720"/>
      <c r="AX346" s="720"/>
      <c r="AY346" s="720"/>
      <c r="AZ346" s="720"/>
      <c r="BA346" s="720"/>
      <c r="BB346" s="720"/>
      <c r="BC346" s="719"/>
      <c r="BD346" s="719"/>
      <c r="BE346" s="207"/>
    </row>
    <row r="347" spans="1:57" s="206" customFormat="1" ht="25.7" hidden="1" customHeight="1" x14ac:dyDescent="0.15">
      <c r="A347" s="621"/>
      <c r="B347" s="147"/>
      <c r="C347" s="625" t="s">
        <v>3117</v>
      </c>
      <c r="D347" s="625" t="s">
        <v>11533</v>
      </c>
      <c r="E347" s="625" t="s">
        <v>3117</v>
      </c>
      <c r="F347" s="625"/>
      <c r="G347" s="625" t="s">
        <v>3120</v>
      </c>
      <c r="H347" s="627"/>
      <c r="I347" s="686"/>
      <c r="J347" s="626">
        <v>655</v>
      </c>
      <c r="K347" s="626"/>
      <c r="L347" s="138"/>
      <c r="M347" s="626"/>
      <c r="N347" s="626"/>
      <c r="O347" s="626"/>
      <c r="P347" s="626"/>
      <c r="Q347" s="626">
        <v>655</v>
      </c>
      <c r="R347" s="626" t="s">
        <v>8050</v>
      </c>
      <c r="S347" s="626">
        <v>1</v>
      </c>
      <c r="T347" s="626" t="s">
        <v>316</v>
      </c>
      <c r="U347" s="627"/>
      <c r="V347" s="627"/>
      <c r="W347" s="627"/>
      <c r="X347" s="627"/>
      <c r="Y347" s="627"/>
      <c r="Z347" s="627"/>
      <c r="AA347" s="626"/>
      <c r="AB347" s="625"/>
      <c r="AC347" s="625"/>
      <c r="AD347" s="627"/>
      <c r="AE347" s="627"/>
      <c r="AF347" s="627"/>
      <c r="AG347" s="627"/>
      <c r="AH347" s="627"/>
      <c r="AI347" s="627"/>
      <c r="AJ347" s="627"/>
      <c r="AK347" s="627"/>
      <c r="AL347" s="627"/>
      <c r="AM347" s="627"/>
      <c r="AN347" s="627"/>
      <c r="AO347" s="627"/>
      <c r="AP347" s="627"/>
      <c r="AQ347" s="627"/>
      <c r="AR347" s="627"/>
      <c r="AS347" s="627"/>
      <c r="AT347" s="627"/>
      <c r="AU347" s="627"/>
      <c r="AV347" s="720">
        <v>2008</v>
      </c>
      <c r="AW347" s="720"/>
      <c r="AX347" s="720"/>
      <c r="AY347" s="720"/>
      <c r="AZ347" s="720"/>
      <c r="BA347" s="720"/>
      <c r="BB347" s="720"/>
      <c r="BC347" s="719"/>
      <c r="BD347" s="719"/>
      <c r="BE347" s="207"/>
    </row>
    <row r="348" spans="1:57" s="206" customFormat="1" ht="25.7" hidden="1" customHeight="1" x14ac:dyDescent="0.15">
      <c r="A348" s="621"/>
      <c r="B348" s="147"/>
      <c r="C348" s="625" t="s">
        <v>3117</v>
      </c>
      <c r="D348" s="625" t="s">
        <v>11534</v>
      </c>
      <c r="E348" s="625" t="s">
        <v>3117</v>
      </c>
      <c r="F348" s="625"/>
      <c r="G348" s="625" t="s">
        <v>3120</v>
      </c>
      <c r="H348" s="627"/>
      <c r="I348" s="686"/>
      <c r="J348" s="626">
        <v>400</v>
      </c>
      <c r="K348" s="626"/>
      <c r="L348" s="138"/>
      <c r="M348" s="626"/>
      <c r="N348" s="626"/>
      <c r="O348" s="626"/>
      <c r="P348" s="626"/>
      <c r="Q348" s="626">
        <v>400</v>
      </c>
      <c r="R348" s="626" t="s">
        <v>8050</v>
      </c>
      <c r="S348" s="626">
        <v>1</v>
      </c>
      <c r="T348" s="626" t="s">
        <v>316</v>
      </c>
      <c r="U348" s="627"/>
      <c r="V348" s="627"/>
      <c r="W348" s="627"/>
      <c r="X348" s="627"/>
      <c r="Y348" s="627"/>
      <c r="Z348" s="627"/>
      <c r="AA348" s="626"/>
      <c r="AB348" s="625"/>
      <c r="AC348" s="625"/>
      <c r="AD348" s="627"/>
      <c r="AE348" s="627"/>
      <c r="AF348" s="627"/>
      <c r="AG348" s="627"/>
      <c r="AH348" s="627"/>
      <c r="AI348" s="627"/>
      <c r="AJ348" s="627"/>
      <c r="AK348" s="627"/>
      <c r="AL348" s="627"/>
      <c r="AM348" s="627"/>
      <c r="AN348" s="627"/>
      <c r="AO348" s="627"/>
      <c r="AP348" s="627"/>
      <c r="AQ348" s="627"/>
      <c r="AR348" s="627"/>
      <c r="AS348" s="627"/>
      <c r="AT348" s="627"/>
      <c r="AU348" s="627"/>
      <c r="AV348" s="720">
        <v>2008</v>
      </c>
      <c r="AW348" s="720"/>
      <c r="AX348" s="720"/>
      <c r="AY348" s="720"/>
      <c r="AZ348" s="720"/>
      <c r="BA348" s="720"/>
      <c r="BB348" s="720"/>
      <c r="BC348" s="719"/>
      <c r="BD348" s="719"/>
      <c r="BE348" s="207"/>
    </row>
    <row r="349" spans="1:57" s="206" customFormat="1" ht="25.7" hidden="1" customHeight="1" x14ac:dyDescent="0.15">
      <c r="A349" s="621"/>
      <c r="B349" s="147"/>
      <c r="C349" s="625" t="s">
        <v>3117</v>
      </c>
      <c r="D349" s="625" t="s">
        <v>11535</v>
      </c>
      <c r="E349" s="625" t="s">
        <v>3117</v>
      </c>
      <c r="F349" s="625"/>
      <c r="G349" s="625" t="s">
        <v>11457</v>
      </c>
      <c r="H349" s="627"/>
      <c r="I349" s="686"/>
      <c r="J349" s="626">
        <v>690</v>
      </c>
      <c r="K349" s="626"/>
      <c r="L349" s="138"/>
      <c r="M349" s="626"/>
      <c r="N349" s="626"/>
      <c r="O349" s="626"/>
      <c r="P349" s="626"/>
      <c r="Q349" s="626">
        <v>690</v>
      </c>
      <c r="R349" s="626" t="s">
        <v>8050</v>
      </c>
      <c r="S349" s="626">
        <v>1</v>
      </c>
      <c r="T349" s="626" t="s">
        <v>316</v>
      </c>
      <c r="U349" s="627"/>
      <c r="V349" s="627"/>
      <c r="W349" s="627"/>
      <c r="X349" s="627"/>
      <c r="Y349" s="627"/>
      <c r="Z349" s="627"/>
      <c r="AA349" s="626"/>
      <c r="AB349" s="625"/>
      <c r="AC349" s="625"/>
      <c r="AD349" s="627"/>
      <c r="AE349" s="627"/>
      <c r="AF349" s="627"/>
      <c r="AG349" s="627"/>
      <c r="AH349" s="627"/>
      <c r="AI349" s="627"/>
      <c r="AJ349" s="627"/>
      <c r="AK349" s="627"/>
      <c r="AL349" s="627"/>
      <c r="AM349" s="627"/>
      <c r="AN349" s="627"/>
      <c r="AO349" s="627"/>
      <c r="AP349" s="627"/>
      <c r="AQ349" s="627"/>
      <c r="AR349" s="627"/>
      <c r="AS349" s="627"/>
      <c r="AT349" s="627"/>
      <c r="AU349" s="627"/>
      <c r="AV349" s="720"/>
      <c r="AW349" s="720"/>
      <c r="AX349" s="720"/>
      <c r="AY349" s="720"/>
      <c r="AZ349" s="720"/>
      <c r="BA349" s="720"/>
      <c r="BB349" s="720"/>
      <c r="BC349" s="719"/>
      <c r="BD349" s="719"/>
      <c r="BE349" s="207"/>
    </row>
    <row r="350" spans="1:57" s="206" customFormat="1" ht="25.7" hidden="1" customHeight="1" x14ac:dyDescent="0.15">
      <c r="A350" s="621"/>
      <c r="B350" s="147"/>
      <c r="C350" s="625" t="s">
        <v>3117</v>
      </c>
      <c r="D350" s="625" t="s">
        <v>11536</v>
      </c>
      <c r="E350" s="625" t="s">
        <v>3117</v>
      </c>
      <c r="F350" s="625"/>
      <c r="G350" s="625" t="s">
        <v>3120</v>
      </c>
      <c r="H350" s="627"/>
      <c r="I350" s="686"/>
      <c r="J350" s="626">
        <v>450</v>
      </c>
      <c r="K350" s="626"/>
      <c r="L350" s="138"/>
      <c r="M350" s="626"/>
      <c r="N350" s="626"/>
      <c r="O350" s="626"/>
      <c r="P350" s="626"/>
      <c r="Q350" s="626">
        <v>450</v>
      </c>
      <c r="R350" s="626" t="s">
        <v>8050</v>
      </c>
      <c r="S350" s="626">
        <v>1</v>
      </c>
      <c r="T350" s="626" t="s">
        <v>316</v>
      </c>
      <c r="U350" s="627"/>
      <c r="V350" s="627"/>
      <c r="W350" s="627"/>
      <c r="X350" s="627"/>
      <c r="Y350" s="627"/>
      <c r="Z350" s="627"/>
      <c r="AA350" s="626"/>
      <c r="AB350" s="625"/>
      <c r="AC350" s="625"/>
      <c r="AD350" s="627"/>
      <c r="AE350" s="627"/>
      <c r="AF350" s="627"/>
      <c r="AG350" s="627"/>
      <c r="AH350" s="627"/>
      <c r="AI350" s="627"/>
      <c r="AJ350" s="627"/>
      <c r="AK350" s="627"/>
      <c r="AL350" s="627"/>
      <c r="AM350" s="627"/>
      <c r="AN350" s="627"/>
      <c r="AO350" s="627"/>
      <c r="AP350" s="627"/>
      <c r="AQ350" s="627"/>
      <c r="AR350" s="627"/>
      <c r="AS350" s="627"/>
      <c r="AT350" s="627"/>
      <c r="AU350" s="627"/>
      <c r="AV350" s="720">
        <v>2009</v>
      </c>
      <c r="AW350" s="720"/>
      <c r="AX350" s="720"/>
      <c r="AY350" s="720"/>
      <c r="AZ350" s="720"/>
      <c r="BA350" s="720"/>
      <c r="BB350" s="720"/>
      <c r="BC350" s="719"/>
      <c r="BD350" s="719"/>
      <c r="BE350" s="207"/>
    </row>
    <row r="351" spans="1:57" s="206" customFormat="1" ht="25.7" hidden="1" customHeight="1" x14ac:dyDescent="0.15">
      <c r="A351" s="621"/>
      <c r="B351" s="147"/>
      <c r="C351" s="625" t="s">
        <v>3117</v>
      </c>
      <c r="D351" s="625" t="s">
        <v>11537</v>
      </c>
      <c r="E351" s="625" t="s">
        <v>3117</v>
      </c>
      <c r="F351" s="625"/>
      <c r="G351" s="625" t="s">
        <v>3117</v>
      </c>
      <c r="H351" s="627"/>
      <c r="I351" s="686"/>
      <c r="J351" s="626">
        <v>924</v>
      </c>
      <c r="K351" s="626"/>
      <c r="L351" s="138"/>
      <c r="M351" s="626"/>
      <c r="N351" s="626"/>
      <c r="O351" s="626"/>
      <c r="P351" s="626"/>
      <c r="Q351" s="626">
        <v>924</v>
      </c>
      <c r="R351" s="626" t="s">
        <v>8050</v>
      </c>
      <c r="S351" s="626">
        <v>2</v>
      </c>
      <c r="T351" s="626" t="s">
        <v>316</v>
      </c>
      <c r="U351" s="627"/>
      <c r="V351" s="627"/>
      <c r="W351" s="627"/>
      <c r="X351" s="627"/>
      <c r="Y351" s="627"/>
      <c r="Z351" s="627"/>
      <c r="AA351" s="626"/>
      <c r="AB351" s="625"/>
      <c r="AC351" s="625"/>
      <c r="AD351" s="627"/>
      <c r="AE351" s="627"/>
      <c r="AF351" s="627"/>
      <c r="AG351" s="627"/>
      <c r="AH351" s="627"/>
      <c r="AI351" s="627"/>
      <c r="AJ351" s="627"/>
      <c r="AK351" s="627"/>
      <c r="AL351" s="627"/>
      <c r="AM351" s="627"/>
      <c r="AN351" s="627"/>
      <c r="AO351" s="627"/>
      <c r="AP351" s="627"/>
      <c r="AQ351" s="627"/>
      <c r="AR351" s="627"/>
      <c r="AS351" s="627"/>
      <c r="AT351" s="627"/>
      <c r="AU351" s="627"/>
      <c r="AV351" s="720">
        <v>2013</v>
      </c>
      <c r="AW351" s="720"/>
      <c r="AX351" s="720"/>
      <c r="AY351" s="720"/>
      <c r="AZ351" s="720"/>
      <c r="BA351" s="720"/>
      <c r="BB351" s="720"/>
      <c r="BC351" s="719"/>
      <c r="BD351" s="719"/>
      <c r="BE351" s="207"/>
    </row>
    <row r="352" spans="1:57" s="206" customFormat="1" ht="25.7" hidden="1" customHeight="1" x14ac:dyDescent="0.15">
      <c r="A352" s="621"/>
      <c r="B352" s="147"/>
      <c r="C352" s="625" t="s">
        <v>3117</v>
      </c>
      <c r="D352" s="625" t="s">
        <v>11538</v>
      </c>
      <c r="E352" s="625" t="s">
        <v>3117</v>
      </c>
      <c r="F352" s="625"/>
      <c r="G352" s="625" t="s">
        <v>11539</v>
      </c>
      <c r="H352" s="627"/>
      <c r="I352" s="686"/>
      <c r="J352" s="626">
        <v>440</v>
      </c>
      <c r="K352" s="626"/>
      <c r="L352" s="138"/>
      <c r="M352" s="626"/>
      <c r="N352" s="626"/>
      <c r="O352" s="626"/>
      <c r="P352" s="626"/>
      <c r="Q352" s="626">
        <v>440</v>
      </c>
      <c r="R352" s="626" t="s">
        <v>8050</v>
      </c>
      <c r="S352" s="626">
        <v>1</v>
      </c>
      <c r="T352" s="626" t="s">
        <v>316</v>
      </c>
      <c r="U352" s="627"/>
      <c r="V352" s="627"/>
      <c r="W352" s="627"/>
      <c r="X352" s="627"/>
      <c r="Y352" s="627"/>
      <c r="Z352" s="627"/>
      <c r="AA352" s="626"/>
      <c r="AB352" s="625"/>
      <c r="AC352" s="625"/>
      <c r="AD352" s="627"/>
      <c r="AE352" s="627"/>
      <c r="AF352" s="627"/>
      <c r="AG352" s="627"/>
      <c r="AH352" s="627"/>
      <c r="AI352" s="627"/>
      <c r="AJ352" s="627"/>
      <c r="AK352" s="627"/>
      <c r="AL352" s="627"/>
      <c r="AM352" s="627"/>
      <c r="AN352" s="627"/>
      <c r="AO352" s="627"/>
      <c r="AP352" s="627"/>
      <c r="AQ352" s="627"/>
      <c r="AR352" s="627"/>
      <c r="AS352" s="627"/>
      <c r="AT352" s="627"/>
      <c r="AU352" s="627"/>
      <c r="AV352" s="720">
        <v>2010</v>
      </c>
      <c r="AW352" s="720"/>
      <c r="AX352" s="720"/>
      <c r="AY352" s="720"/>
      <c r="AZ352" s="720"/>
      <c r="BA352" s="720"/>
      <c r="BB352" s="720"/>
      <c r="BC352" s="719"/>
      <c r="BD352" s="719"/>
      <c r="BE352" s="207"/>
    </row>
    <row r="353" spans="1:57" s="206" customFormat="1" ht="25.7" hidden="1" customHeight="1" x14ac:dyDescent="0.15">
      <c r="A353" s="621"/>
      <c r="B353" s="147"/>
      <c r="C353" s="625" t="s">
        <v>3117</v>
      </c>
      <c r="D353" s="625" t="s">
        <v>11540</v>
      </c>
      <c r="E353" s="625" t="s">
        <v>3117</v>
      </c>
      <c r="F353" s="625"/>
      <c r="G353" s="625" t="s">
        <v>3117</v>
      </c>
      <c r="H353" s="627"/>
      <c r="I353" s="686"/>
      <c r="J353" s="626">
        <v>950</v>
      </c>
      <c r="K353" s="626"/>
      <c r="L353" s="138"/>
      <c r="M353" s="626"/>
      <c r="N353" s="626"/>
      <c r="O353" s="626"/>
      <c r="P353" s="626"/>
      <c r="Q353" s="626">
        <v>950</v>
      </c>
      <c r="R353" s="626" t="s">
        <v>8050</v>
      </c>
      <c r="S353" s="626">
        <v>1</v>
      </c>
      <c r="T353" s="626" t="s">
        <v>316</v>
      </c>
      <c r="U353" s="627"/>
      <c r="V353" s="627"/>
      <c r="W353" s="627"/>
      <c r="X353" s="627"/>
      <c r="Y353" s="627"/>
      <c r="Z353" s="627"/>
      <c r="AA353" s="626"/>
      <c r="AB353" s="625"/>
      <c r="AC353" s="625"/>
      <c r="AD353" s="627"/>
      <c r="AE353" s="627"/>
      <c r="AF353" s="627"/>
      <c r="AG353" s="627"/>
      <c r="AH353" s="627"/>
      <c r="AI353" s="627"/>
      <c r="AJ353" s="627"/>
      <c r="AK353" s="627"/>
      <c r="AL353" s="627"/>
      <c r="AM353" s="627"/>
      <c r="AN353" s="627"/>
      <c r="AO353" s="627"/>
      <c r="AP353" s="627"/>
      <c r="AQ353" s="627"/>
      <c r="AR353" s="627"/>
      <c r="AS353" s="627"/>
      <c r="AT353" s="627"/>
      <c r="AU353" s="627"/>
      <c r="AV353" s="720">
        <v>2012</v>
      </c>
      <c r="AW353" s="720"/>
      <c r="AX353" s="720"/>
      <c r="AY353" s="720"/>
      <c r="AZ353" s="720"/>
      <c r="BA353" s="720"/>
      <c r="BB353" s="720"/>
      <c r="BC353" s="719"/>
      <c r="BD353" s="719"/>
      <c r="BE353" s="207"/>
    </row>
    <row r="354" spans="1:57" s="206" customFormat="1" ht="25.7" hidden="1" customHeight="1" x14ac:dyDescent="0.15">
      <c r="A354" s="621"/>
      <c r="B354" s="147"/>
      <c r="C354" s="625" t="s">
        <v>3117</v>
      </c>
      <c r="D354" s="625" t="s">
        <v>11541</v>
      </c>
      <c r="E354" s="625" t="s">
        <v>3117</v>
      </c>
      <c r="F354" s="625"/>
      <c r="G354" s="625" t="s">
        <v>11542</v>
      </c>
      <c r="H354" s="627"/>
      <c r="I354" s="686"/>
      <c r="J354" s="626">
        <v>750</v>
      </c>
      <c r="K354" s="626"/>
      <c r="L354" s="138"/>
      <c r="M354" s="626"/>
      <c r="N354" s="626"/>
      <c r="O354" s="626"/>
      <c r="P354" s="626"/>
      <c r="Q354" s="626">
        <v>750</v>
      </c>
      <c r="R354" s="626" t="s">
        <v>8050</v>
      </c>
      <c r="S354" s="626">
        <v>1</v>
      </c>
      <c r="T354" s="626" t="s">
        <v>316</v>
      </c>
      <c r="U354" s="627"/>
      <c r="V354" s="627"/>
      <c r="W354" s="627"/>
      <c r="X354" s="627"/>
      <c r="Y354" s="627"/>
      <c r="Z354" s="627"/>
      <c r="AA354" s="626" t="s">
        <v>10881</v>
      </c>
      <c r="AB354" s="625"/>
      <c r="AC354" s="625"/>
      <c r="AD354" s="627"/>
      <c r="AE354" s="627"/>
      <c r="AF354" s="627"/>
      <c r="AG354" s="627"/>
      <c r="AH354" s="627"/>
      <c r="AI354" s="627"/>
      <c r="AJ354" s="627"/>
      <c r="AK354" s="627"/>
      <c r="AL354" s="627"/>
      <c r="AM354" s="627"/>
      <c r="AN354" s="627"/>
      <c r="AO354" s="627"/>
      <c r="AP354" s="627"/>
      <c r="AQ354" s="627"/>
      <c r="AR354" s="627"/>
      <c r="AS354" s="627"/>
      <c r="AT354" s="627"/>
      <c r="AU354" s="627"/>
      <c r="AV354" s="720">
        <v>2012</v>
      </c>
      <c r="AW354" s="720"/>
      <c r="AX354" s="720"/>
      <c r="AY354" s="720"/>
      <c r="AZ354" s="720"/>
      <c r="BA354" s="720"/>
      <c r="BB354" s="720"/>
      <c r="BC354" s="719"/>
      <c r="BD354" s="719"/>
      <c r="BE354" s="207"/>
    </row>
    <row r="355" spans="1:57" s="206" customFormat="1" ht="25.7" hidden="1" customHeight="1" x14ac:dyDescent="0.15">
      <c r="A355" s="621"/>
      <c r="B355" s="147"/>
      <c r="C355" s="625" t="s">
        <v>3117</v>
      </c>
      <c r="D355" s="625" t="s">
        <v>11543</v>
      </c>
      <c r="E355" s="625" t="s">
        <v>3117</v>
      </c>
      <c r="F355" s="625"/>
      <c r="G355" s="625" t="s">
        <v>3120</v>
      </c>
      <c r="H355" s="627"/>
      <c r="I355" s="686"/>
      <c r="J355" s="626">
        <v>300</v>
      </c>
      <c r="K355" s="626"/>
      <c r="L355" s="138"/>
      <c r="M355" s="626"/>
      <c r="N355" s="626"/>
      <c r="O355" s="626"/>
      <c r="P355" s="626"/>
      <c r="Q355" s="626">
        <v>300</v>
      </c>
      <c r="R355" s="626" t="s">
        <v>8050</v>
      </c>
      <c r="S355" s="626">
        <v>2</v>
      </c>
      <c r="T355" s="626" t="s">
        <v>316</v>
      </c>
      <c r="U355" s="627"/>
      <c r="V355" s="627"/>
      <c r="W355" s="627"/>
      <c r="X355" s="627"/>
      <c r="Y355" s="627"/>
      <c r="Z355" s="627"/>
      <c r="AA355" s="626" t="s">
        <v>10881</v>
      </c>
      <c r="AB355" s="625"/>
      <c r="AC355" s="625"/>
      <c r="AD355" s="627"/>
      <c r="AE355" s="627"/>
      <c r="AF355" s="627"/>
      <c r="AG355" s="627"/>
      <c r="AH355" s="627"/>
      <c r="AI355" s="627"/>
      <c r="AJ355" s="627"/>
      <c r="AK355" s="627"/>
      <c r="AL355" s="627"/>
      <c r="AM355" s="627"/>
      <c r="AN355" s="627"/>
      <c r="AO355" s="627"/>
      <c r="AP355" s="627"/>
      <c r="AQ355" s="627"/>
      <c r="AR355" s="627"/>
      <c r="AS355" s="627"/>
      <c r="AT355" s="627"/>
      <c r="AU355" s="627"/>
      <c r="AV355" s="720">
        <v>2015</v>
      </c>
      <c r="AW355" s="720"/>
      <c r="AX355" s="720"/>
      <c r="AY355" s="720"/>
      <c r="AZ355" s="720"/>
      <c r="BA355" s="720"/>
      <c r="BB355" s="720"/>
      <c r="BC355" s="719"/>
      <c r="BD355" s="719"/>
      <c r="BE355" s="207"/>
    </row>
    <row r="356" spans="1:57" s="206" customFormat="1" ht="25.7" hidden="1" customHeight="1" x14ac:dyDescent="0.15">
      <c r="A356" s="621"/>
      <c r="B356" s="147"/>
      <c r="C356" s="625" t="s">
        <v>3117</v>
      </c>
      <c r="D356" s="625" t="s">
        <v>11544</v>
      </c>
      <c r="E356" s="625" t="s">
        <v>3117</v>
      </c>
      <c r="F356" s="625"/>
      <c r="G356" s="625" t="s">
        <v>3120</v>
      </c>
      <c r="H356" s="627"/>
      <c r="I356" s="686"/>
      <c r="J356" s="626">
        <v>456</v>
      </c>
      <c r="K356" s="626"/>
      <c r="L356" s="138"/>
      <c r="M356" s="626"/>
      <c r="N356" s="626"/>
      <c r="O356" s="626"/>
      <c r="P356" s="626"/>
      <c r="Q356" s="626">
        <v>456</v>
      </c>
      <c r="R356" s="626" t="s">
        <v>8050</v>
      </c>
      <c r="S356" s="626">
        <v>1</v>
      </c>
      <c r="T356" s="626" t="s">
        <v>316</v>
      </c>
      <c r="U356" s="627"/>
      <c r="V356" s="627"/>
      <c r="W356" s="627"/>
      <c r="X356" s="627"/>
      <c r="Y356" s="627"/>
      <c r="Z356" s="627"/>
      <c r="AA356" s="626"/>
      <c r="AB356" s="625"/>
      <c r="AC356" s="625"/>
      <c r="AD356" s="627"/>
      <c r="AE356" s="627"/>
      <c r="AF356" s="627"/>
      <c r="AG356" s="627"/>
      <c r="AH356" s="627"/>
      <c r="AI356" s="627"/>
      <c r="AJ356" s="627"/>
      <c r="AK356" s="627"/>
      <c r="AL356" s="627"/>
      <c r="AM356" s="627"/>
      <c r="AN356" s="627"/>
      <c r="AO356" s="627"/>
      <c r="AP356" s="627"/>
      <c r="AQ356" s="627"/>
      <c r="AR356" s="627"/>
      <c r="AS356" s="627"/>
      <c r="AT356" s="627"/>
      <c r="AU356" s="627"/>
      <c r="AV356" s="720">
        <v>2017</v>
      </c>
      <c r="AW356" s="720"/>
      <c r="AX356" s="720"/>
      <c r="AY356" s="720"/>
      <c r="AZ356" s="720"/>
      <c r="BA356" s="720"/>
      <c r="BB356" s="720"/>
      <c r="BC356" s="719"/>
      <c r="BD356" s="719"/>
      <c r="BE356" s="207"/>
    </row>
    <row r="357" spans="1:57" s="206" customFormat="1" ht="25.7" hidden="1" customHeight="1" x14ac:dyDescent="0.15">
      <c r="A357" s="621"/>
      <c r="B357" s="147"/>
      <c r="C357" s="625" t="s">
        <v>3117</v>
      </c>
      <c r="D357" s="625" t="s">
        <v>11545</v>
      </c>
      <c r="E357" s="625" t="s">
        <v>3117</v>
      </c>
      <c r="F357" s="625"/>
      <c r="G357" s="625" t="s">
        <v>3120</v>
      </c>
      <c r="H357" s="627"/>
      <c r="I357" s="686"/>
      <c r="J357" s="626">
        <v>410</v>
      </c>
      <c r="K357" s="626"/>
      <c r="L357" s="138"/>
      <c r="M357" s="627"/>
      <c r="N357" s="628"/>
      <c r="O357" s="627"/>
      <c r="P357" s="626"/>
      <c r="Q357" s="626">
        <v>410</v>
      </c>
      <c r="R357" s="626" t="s">
        <v>11546</v>
      </c>
      <c r="S357" s="626">
        <v>1</v>
      </c>
      <c r="T357" s="626" t="s">
        <v>316</v>
      </c>
      <c r="U357" s="627"/>
      <c r="V357" s="627"/>
      <c r="W357" s="627"/>
      <c r="X357" s="627"/>
      <c r="Y357" s="627"/>
      <c r="Z357" s="627"/>
      <c r="AA357" s="626"/>
      <c r="AB357" s="625"/>
      <c r="AC357" s="625"/>
      <c r="AD357" s="627"/>
      <c r="AE357" s="627"/>
      <c r="AF357" s="627"/>
      <c r="AG357" s="627"/>
      <c r="AH357" s="627"/>
      <c r="AI357" s="627"/>
      <c r="AJ357" s="627"/>
      <c r="AK357" s="627"/>
      <c r="AL357" s="627"/>
      <c r="AM357" s="627"/>
      <c r="AN357" s="627"/>
      <c r="AO357" s="627"/>
      <c r="AP357" s="627"/>
      <c r="AQ357" s="627"/>
      <c r="AR357" s="627"/>
      <c r="AS357" s="627"/>
      <c r="AT357" s="627"/>
      <c r="AU357" s="627"/>
      <c r="AV357" s="720">
        <v>2014</v>
      </c>
      <c r="AW357" s="720"/>
      <c r="AX357" s="720"/>
      <c r="AY357" s="720"/>
      <c r="AZ357" s="720"/>
      <c r="BA357" s="720"/>
      <c r="BB357" s="720"/>
      <c r="BC357" s="719"/>
      <c r="BD357" s="719"/>
      <c r="BE357" s="207"/>
    </row>
    <row r="358" spans="1:57" s="206" customFormat="1" ht="25.7" hidden="1" customHeight="1" x14ac:dyDescent="0.15">
      <c r="A358" s="621"/>
      <c r="B358" s="147"/>
      <c r="C358" s="625" t="s">
        <v>15625</v>
      </c>
      <c r="D358" s="625" t="s">
        <v>15876</v>
      </c>
      <c r="E358" s="625" t="s">
        <v>3117</v>
      </c>
      <c r="F358" s="625"/>
      <c r="G358" s="625" t="s">
        <v>3120</v>
      </c>
      <c r="H358" s="627"/>
      <c r="I358" s="686"/>
      <c r="J358" s="626">
        <v>183</v>
      </c>
      <c r="K358" s="626"/>
      <c r="L358" s="138"/>
      <c r="M358" s="627"/>
      <c r="N358" s="628"/>
      <c r="O358" s="627"/>
      <c r="P358" s="626"/>
      <c r="Q358" s="626">
        <v>183</v>
      </c>
      <c r="R358" s="626" t="s">
        <v>15877</v>
      </c>
      <c r="S358" s="626">
        <v>1</v>
      </c>
      <c r="T358" s="626" t="s">
        <v>316</v>
      </c>
      <c r="U358" s="627"/>
      <c r="V358" s="627"/>
      <c r="W358" s="627"/>
      <c r="X358" s="627"/>
      <c r="Y358" s="627"/>
      <c r="Z358" s="627"/>
      <c r="AA358" s="626"/>
      <c r="AB358" s="625"/>
      <c r="AC358" s="625"/>
      <c r="AD358" s="627"/>
      <c r="AE358" s="627"/>
      <c r="AF358" s="627"/>
      <c r="AG358" s="627"/>
      <c r="AH358" s="627"/>
      <c r="AI358" s="627"/>
      <c r="AJ358" s="627"/>
      <c r="AK358" s="627"/>
      <c r="AL358" s="627"/>
      <c r="AM358" s="627"/>
      <c r="AN358" s="627"/>
      <c r="AO358" s="627"/>
      <c r="AP358" s="627"/>
      <c r="AQ358" s="627"/>
      <c r="AR358" s="627"/>
      <c r="AS358" s="627"/>
      <c r="AT358" s="627"/>
      <c r="AU358" s="627"/>
      <c r="AV358" s="720">
        <v>2005</v>
      </c>
      <c r="AW358" s="720"/>
      <c r="AX358" s="720"/>
      <c r="AY358" s="720"/>
      <c r="AZ358" s="720"/>
      <c r="BA358" s="720"/>
      <c r="BB358" s="720"/>
      <c r="BC358" s="719"/>
      <c r="BD358" s="719"/>
      <c r="BE358" s="207"/>
    </row>
    <row r="359" spans="1:57" s="206" customFormat="1" ht="25.7" hidden="1" customHeight="1" x14ac:dyDescent="0.15">
      <c r="A359" s="621"/>
      <c r="B359" s="147"/>
      <c r="C359" s="625" t="s">
        <v>15625</v>
      </c>
      <c r="D359" s="625" t="s">
        <v>15878</v>
      </c>
      <c r="E359" s="625" t="s">
        <v>3117</v>
      </c>
      <c r="F359" s="625"/>
      <c r="G359" s="625" t="s">
        <v>3120</v>
      </c>
      <c r="H359" s="627"/>
      <c r="I359" s="686"/>
      <c r="J359" s="626">
        <v>374</v>
      </c>
      <c r="K359" s="626"/>
      <c r="L359" s="138"/>
      <c r="M359" s="627"/>
      <c r="N359" s="628"/>
      <c r="O359" s="627"/>
      <c r="P359" s="626"/>
      <c r="Q359" s="626">
        <v>374</v>
      </c>
      <c r="R359" s="626" t="s">
        <v>8050</v>
      </c>
      <c r="S359" s="626">
        <v>1</v>
      </c>
      <c r="T359" s="626" t="s">
        <v>316</v>
      </c>
      <c r="U359" s="627"/>
      <c r="V359" s="627"/>
      <c r="W359" s="627"/>
      <c r="X359" s="627"/>
      <c r="Y359" s="627"/>
      <c r="Z359" s="627"/>
      <c r="AA359" s="626"/>
      <c r="AB359" s="625"/>
      <c r="AC359" s="625"/>
      <c r="AD359" s="627"/>
      <c r="AE359" s="627"/>
      <c r="AF359" s="627"/>
      <c r="AG359" s="627"/>
      <c r="AH359" s="627"/>
      <c r="AI359" s="627"/>
      <c r="AJ359" s="627"/>
      <c r="AK359" s="627"/>
      <c r="AL359" s="627"/>
      <c r="AM359" s="627"/>
      <c r="AN359" s="627"/>
      <c r="AO359" s="627"/>
      <c r="AP359" s="627"/>
      <c r="AQ359" s="627"/>
      <c r="AR359" s="627"/>
      <c r="AS359" s="627"/>
      <c r="AT359" s="627"/>
      <c r="AU359" s="627"/>
      <c r="AV359" s="720">
        <v>2008</v>
      </c>
      <c r="AW359" s="720"/>
      <c r="AX359" s="720"/>
      <c r="AY359" s="720"/>
      <c r="AZ359" s="720"/>
      <c r="BA359" s="720"/>
      <c r="BB359" s="720"/>
      <c r="BC359" s="719"/>
      <c r="BD359" s="719"/>
      <c r="BE359" s="207"/>
    </row>
    <row r="360" spans="1:57" s="206" customFormat="1" ht="25.7" hidden="1" customHeight="1" x14ac:dyDescent="0.15">
      <c r="A360" s="621"/>
      <c r="B360" s="147"/>
      <c r="C360" s="625" t="s">
        <v>15625</v>
      </c>
      <c r="D360" s="625" t="s">
        <v>15879</v>
      </c>
      <c r="E360" s="625" t="s">
        <v>3117</v>
      </c>
      <c r="F360" s="625"/>
      <c r="G360" s="625" t="s">
        <v>3120</v>
      </c>
      <c r="H360" s="627"/>
      <c r="I360" s="686"/>
      <c r="J360" s="626">
        <v>200</v>
      </c>
      <c r="K360" s="626"/>
      <c r="L360" s="138"/>
      <c r="M360" s="627"/>
      <c r="N360" s="628"/>
      <c r="O360" s="627"/>
      <c r="P360" s="626"/>
      <c r="Q360" s="626">
        <v>200</v>
      </c>
      <c r="R360" s="626" t="s">
        <v>15880</v>
      </c>
      <c r="S360" s="626">
        <v>1</v>
      </c>
      <c r="T360" s="626" t="s">
        <v>316</v>
      </c>
      <c r="U360" s="627"/>
      <c r="V360" s="627"/>
      <c r="W360" s="627"/>
      <c r="X360" s="627"/>
      <c r="Y360" s="627"/>
      <c r="Z360" s="627"/>
      <c r="AA360" s="626"/>
      <c r="AB360" s="625"/>
      <c r="AC360" s="625"/>
      <c r="AD360" s="627"/>
      <c r="AE360" s="627"/>
      <c r="AF360" s="627"/>
      <c r="AG360" s="627"/>
      <c r="AH360" s="627"/>
      <c r="AI360" s="627"/>
      <c r="AJ360" s="627"/>
      <c r="AK360" s="627"/>
      <c r="AL360" s="627"/>
      <c r="AM360" s="627"/>
      <c r="AN360" s="627"/>
      <c r="AO360" s="627"/>
      <c r="AP360" s="627"/>
      <c r="AQ360" s="627"/>
      <c r="AR360" s="627"/>
      <c r="AS360" s="627"/>
      <c r="AT360" s="627"/>
      <c r="AU360" s="627"/>
      <c r="AV360" s="720">
        <v>2002</v>
      </c>
      <c r="AW360" s="720"/>
      <c r="AX360" s="720"/>
      <c r="AY360" s="720"/>
      <c r="AZ360" s="720"/>
      <c r="BA360" s="720"/>
      <c r="BB360" s="720"/>
      <c r="BC360" s="719"/>
      <c r="BD360" s="719"/>
      <c r="BE360" s="207"/>
    </row>
    <row r="361" spans="1:57" s="206" customFormat="1" ht="25.7" hidden="1" customHeight="1" x14ac:dyDescent="0.15">
      <c r="A361" s="621"/>
      <c r="B361" s="147"/>
      <c r="C361" s="625" t="s">
        <v>15625</v>
      </c>
      <c r="D361" s="625" t="s">
        <v>15881</v>
      </c>
      <c r="E361" s="625" t="s">
        <v>3117</v>
      </c>
      <c r="F361" s="625"/>
      <c r="G361" s="625" t="s">
        <v>3120</v>
      </c>
      <c r="H361" s="627"/>
      <c r="I361" s="686"/>
      <c r="J361" s="626">
        <v>400</v>
      </c>
      <c r="K361" s="626"/>
      <c r="L361" s="138"/>
      <c r="M361" s="627"/>
      <c r="N361" s="628"/>
      <c r="O361" s="627"/>
      <c r="P361" s="626"/>
      <c r="Q361" s="626">
        <v>400</v>
      </c>
      <c r="R361" s="626" t="s">
        <v>15882</v>
      </c>
      <c r="S361" s="626">
        <v>1</v>
      </c>
      <c r="T361" s="626" t="s">
        <v>316</v>
      </c>
      <c r="U361" s="627"/>
      <c r="V361" s="627"/>
      <c r="W361" s="627"/>
      <c r="X361" s="627"/>
      <c r="Y361" s="627"/>
      <c r="Z361" s="627"/>
      <c r="AA361" s="626"/>
      <c r="AB361" s="625"/>
      <c r="AC361" s="625"/>
      <c r="AD361" s="627"/>
      <c r="AE361" s="627"/>
      <c r="AF361" s="627"/>
      <c r="AG361" s="627"/>
      <c r="AH361" s="627"/>
      <c r="AI361" s="627"/>
      <c r="AJ361" s="627"/>
      <c r="AK361" s="627"/>
      <c r="AL361" s="627"/>
      <c r="AM361" s="627"/>
      <c r="AN361" s="627"/>
      <c r="AO361" s="627"/>
      <c r="AP361" s="627"/>
      <c r="AQ361" s="627"/>
      <c r="AR361" s="627"/>
      <c r="AS361" s="627"/>
      <c r="AT361" s="627"/>
      <c r="AU361" s="627"/>
      <c r="AV361" s="720">
        <v>2018</v>
      </c>
      <c r="AW361" s="720"/>
      <c r="AX361" s="720"/>
      <c r="AY361" s="720"/>
      <c r="AZ361" s="720"/>
      <c r="BA361" s="720"/>
      <c r="BB361" s="720"/>
      <c r="BC361" s="719"/>
      <c r="BD361" s="719"/>
      <c r="BE361" s="207"/>
    </row>
    <row r="362" spans="1:57" s="206" customFormat="1" ht="25.7" hidden="1" customHeight="1" x14ac:dyDescent="0.15">
      <c r="A362" s="621"/>
      <c r="B362" s="147"/>
      <c r="C362" s="625" t="s">
        <v>15625</v>
      </c>
      <c r="D362" s="625" t="s">
        <v>15883</v>
      </c>
      <c r="E362" s="625" t="s">
        <v>3117</v>
      </c>
      <c r="F362" s="625"/>
      <c r="G362" s="625" t="s">
        <v>3120</v>
      </c>
      <c r="H362" s="627"/>
      <c r="I362" s="686"/>
      <c r="J362" s="626">
        <v>444</v>
      </c>
      <c r="K362" s="626"/>
      <c r="L362" s="138"/>
      <c r="M362" s="627"/>
      <c r="N362" s="628"/>
      <c r="O362" s="627"/>
      <c r="P362" s="626"/>
      <c r="Q362" s="626">
        <v>444</v>
      </c>
      <c r="R362" s="626" t="s">
        <v>15884</v>
      </c>
      <c r="S362" s="626">
        <v>1</v>
      </c>
      <c r="T362" s="626" t="s">
        <v>316</v>
      </c>
      <c r="U362" s="627"/>
      <c r="V362" s="627"/>
      <c r="W362" s="627"/>
      <c r="X362" s="627"/>
      <c r="Y362" s="627"/>
      <c r="Z362" s="627"/>
      <c r="AA362" s="626"/>
      <c r="AB362" s="625"/>
      <c r="AC362" s="625"/>
      <c r="AD362" s="627"/>
      <c r="AE362" s="627"/>
      <c r="AF362" s="627"/>
      <c r="AG362" s="627"/>
      <c r="AH362" s="627"/>
      <c r="AI362" s="627"/>
      <c r="AJ362" s="627"/>
      <c r="AK362" s="627"/>
      <c r="AL362" s="627"/>
      <c r="AM362" s="627"/>
      <c r="AN362" s="627"/>
      <c r="AO362" s="627"/>
      <c r="AP362" s="627"/>
      <c r="AQ362" s="627"/>
      <c r="AR362" s="627"/>
      <c r="AS362" s="627"/>
      <c r="AT362" s="627"/>
      <c r="AU362" s="627"/>
      <c r="AV362" s="720">
        <v>2019</v>
      </c>
      <c r="AW362" s="720"/>
      <c r="AX362" s="720"/>
      <c r="AY362" s="720"/>
      <c r="AZ362" s="720"/>
      <c r="BA362" s="720"/>
      <c r="BB362" s="720"/>
      <c r="BC362" s="719"/>
      <c r="BD362" s="719"/>
      <c r="BE362" s="207"/>
    </row>
    <row r="363" spans="1:57" s="206" customFormat="1" ht="25.7" hidden="1" customHeight="1" x14ac:dyDescent="0.15">
      <c r="A363" s="621"/>
      <c r="B363" s="147"/>
      <c r="C363" s="625" t="s">
        <v>3052</v>
      </c>
      <c r="D363" s="625" t="s">
        <v>9897</v>
      </c>
      <c r="E363" s="625" t="s">
        <v>3052</v>
      </c>
      <c r="F363" s="625" t="s">
        <v>13280</v>
      </c>
      <c r="G363" s="625" t="s">
        <v>9453</v>
      </c>
      <c r="H363" s="627"/>
      <c r="I363" s="627"/>
      <c r="J363" s="626">
        <v>1455</v>
      </c>
      <c r="K363" s="626">
        <v>869</v>
      </c>
      <c r="L363" s="138">
        <v>869</v>
      </c>
      <c r="M363" s="627"/>
      <c r="N363" s="628"/>
      <c r="O363" s="627"/>
      <c r="P363" s="626">
        <v>600</v>
      </c>
      <c r="Q363" s="626">
        <v>300</v>
      </c>
      <c r="R363" s="626" t="s">
        <v>315</v>
      </c>
      <c r="S363" s="626">
        <v>2</v>
      </c>
      <c r="T363" s="626" t="s">
        <v>316</v>
      </c>
      <c r="U363" s="627"/>
      <c r="V363" s="627"/>
      <c r="W363" s="627"/>
      <c r="X363" s="627"/>
      <c r="Y363" s="627"/>
      <c r="Z363" s="627"/>
      <c r="AA363" s="626"/>
      <c r="AB363" s="625"/>
      <c r="AC363" s="625"/>
      <c r="AD363" s="627"/>
      <c r="AE363" s="627"/>
      <c r="AF363" s="627"/>
      <c r="AG363" s="627"/>
      <c r="AH363" s="627"/>
      <c r="AI363" s="627"/>
      <c r="AJ363" s="627"/>
      <c r="AK363" s="627"/>
      <c r="AL363" s="627"/>
      <c r="AM363" s="627"/>
      <c r="AN363" s="627"/>
      <c r="AO363" s="627"/>
      <c r="AP363" s="627"/>
      <c r="AQ363" s="627"/>
      <c r="AR363" s="627"/>
      <c r="AS363" s="627"/>
      <c r="AT363" s="627"/>
      <c r="AU363" s="627"/>
      <c r="AV363" s="720">
        <v>2014</v>
      </c>
      <c r="AW363" s="720"/>
      <c r="AX363" s="720"/>
      <c r="AY363" s="720"/>
      <c r="AZ363" s="720"/>
      <c r="BA363" s="720"/>
      <c r="BB363" s="720"/>
      <c r="BC363" s="626">
        <v>610</v>
      </c>
      <c r="BD363" s="719"/>
      <c r="BE363" s="207"/>
    </row>
    <row r="364" spans="1:57" s="206" customFormat="1" ht="25.7" hidden="1" customHeight="1" x14ac:dyDescent="0.15">
      <c r="A364" s="621"/>
      <c r="B364" s="147"/>
      <c r="C364" s="625" t="s">
        <v>3052</v>
      </c>
      <c r="D364" s="625" t="s">
        <v>9898</v>
      </c>
      <c r="E364" s="625" t="s">
        <v>3052</v>
      </c>
      <c r="F364" s="625" t="s">
        <v>13280</v>
      </c>
      <c r="G364" s="625" t="s">
        <v>9453</v>
      </c>
      <c r="H364" s="627"/>
      <c r="I364" s="627"/>
      <c r="J364" s="626">
        <v>123019</v>
      </c>
      <c r="K364" s="626">
        <v>880</v>
      </c>
      <c r="L364" s="138">
        <v>880</v>
      </c>
      <c r="M364" s="627"/>
      <c r="N364" s="628"/>
      <c r="O364" s="627"/>
      <c r="P364" s="626">
        <v>1760</v>
      </c>
      <c r="Q364" s="626">
        <v>880</v>
      </c>
      <c r="R364" s="626" t="s">
        <v>315</v>
      </c>
      <c r="S364" s="626">
        <v>2</v>
      </c>
      <c r="T364" s="626" t="s">
        <v>316</v>
      </c>
      <c r="U364" s="627"/>
      <c r="V364" s="627"/>
      <c r="W364" s="627"/>
      <c r="X364" s="627"/>
      <c r="Y364" s="627"/>
      <c r="Z364" s="627"/>
      <c r="AA364" s="626"/>
      <c r="AB364" s="625"/>
      <c r="AC364" s="625"/>
      <c r="AD364" s="627"/>
      <c r="AE364" s="627"/>
      <c r="AF364" s="627"/>
      <c r="AG364" s="627"/>
      <c r="AH364" s="627"/>
      <c r="AI364" s="627"/>
      <c r="AJ364" s="627"/>
      <c r="AK364" s="627"/>
      <c r="AL364" s="627"/>
      <c r="AM364" s="627"/>
      <c r="AN364" s="627"/>
      <c r="AO364" s="627"/>
      <c r="AP364" s="627"/>
      <c r="AQ364" s="627"/>
      <c r="AR364" s="627"/>
      <c r="AS364" s="627"/>
      <c r="AT364" s="627"/>
      <c r="AU364" s="627"/>
      <c r="AV364" s="720" t="s">
        <v>9899</v>
      </c>
      <c r="AW364" s="720"/>
      <c r="AX364" s="720"/>
      <c r="AY364" s="720"/>
      <c r="AZ364" s="720"/>
      <c r="BA364" s="720"/>
      <c r="BB364" s="720"/>
      <c r="BC364" s="626"/>
      <c r="BD364" s="719"/>
      <c r="BE364" s="207"/>
    </row>
    <row r="365" spans="1:57" s="206" customFormat="1" ht="25.7" hidden="1" customHeight="1" x14ac:dyDescent="0.15">
      <c r="A365" s="621"/>
      <c r="B365" s="147"/>
      <c r="C365" s="625" t="s">
        <v>3052</v>
      </c>
      <c r="D365" s="625" t="s">
        <v>9900</v>
      </c>
      <c r="E365" s="625" t="s">
        <v>3052</v>
      </c>
      <c r="F365" s="625" t="s">
        <v>13280</v>
      </c>
      <c r="G365" s="625" t="s">
        <v>9453</v>
      </c>
      <c r="H365" s="627"/>
      <c r="I365" s="627"/>
      <c r="J365" s="626">
        <v>3001</v>
      </c>
      <c r="K365" s="626">
        <v>418</v>
      </c>
      <c r="L365" s="138">
        <v>418</v>
      </c>
      <c r="M365" s="627"/>
      <c r="N365" s="628"/>
      <c r="O365" s="627"/>
      <c r="P365" s="626">
        <v>418</v>
      </c>
      <c r="Q365" s="626">
        <v>418</v>
      </c>
      <c r="R365" s="626" t="s">
        <v>315</v>
      </c>
      <c r="S365" s="626">
        <v>1</v>
      </c>
      <c r="T365" s="626" t="s">
        <v>316</v>
      </c>
      <c r="U365" s="627"/>
      <c r="V365" s="627"/>
      <c r="W365" s="627"/>
      <c r="X365" s="627"/>
      <c r="Y365" s="627"/>
      <c r="Z365" s="627"/>
      <c r="AA365" s="626"/>
      <c r="AB365" s="625"/>
      <c r="AC365" s="625"/>
      <c r="AD365" s="627"/>
      <c r="AE365" s="627"/>
      <c r="AF365" s="627"/>
      <c r="AG365" s="627"/>
      <c r="AH365" s="627"/>
      <c r="AI365" s="627"/>
      <c r="AJ365" s="627"/>
      <c r="AK365" s="627"/>
      <c r="AL365" s="627"/>
      <c r="AM365" s="627"/>
      <c r="AN365" s="627"/>
      <c r="AO365" s="627"/>
      <c r="AP365" s="627"/>
      <c r="AQ365" s="627"/>
      <c r="AR365" s="627"/>
      <c r="AS365" s="627"/>
      <c r="AT365" s="627"/>
      <c r="AU365" s="627"/>
      <c r="AV365" s="720" t="s">
        <v>9901</v>
      </c>
      <c r="AW365" s="720"/>
      <c r="AX365" s="720"/>
      <c r="AY365" s="720"/>
      <c r="AZ365" s="720"/>
      <c r="BA365" s="720"/>
      <c r="BB365" s="720"/>
      <c r="BC365" s="626"/>
      <c r="BD365" s="719"/>
      <c r="BE365" s="207"/>
    </row>
    <row r="366" spans="1:57" s="206" customFormat="1" ht="25.7" hidden="1" customHeight="1" x14ac:dyDescent="0.15">
      <c r="A366" s="621"/>
      <c r="B366" s="147"/>
      <c r="C366" s="625" t="s">
        <v>3052</v>
      </c>
      <c r="D366" s="625" t="s">
        <v>9902</v>
      </c>
      <c r="E366" s="625" t="s">
        <v>3052</v>
      </c>
      <c r="F366" s="625" t="s">
        <v>13280</v>
      </c>
      <c r="G366" s="625" t="s">
        <v>9453</v>
      </c>
      <c r="H366" s="627"/>
      <c r="I366" s="627"/>
      <c r="J366" s="626">
        <v>11636</v>
      </c>
      <c r="K366" s="626">
        <v>890</v>
      </c>
      <c r="L366" s="138">
        <v>890</v>
      </c>
      <c r="M366" s="627"/>
      <c r="N366" s="628"/>
      <c r="O366" s="627"/>
      <c r="P366" s="626">
        <v>1780</v>
      </c>
      <c r="Q366" s="626">
        <v>890</v>
      </c>
      <c r="R366" s="626" t="s">
        <v>315</v>
      </c>
      <c r="S366" s="626">
        <v>2</v>
      </c>
      <c r="T366" s="626" t="s">
        <v>316</v>
      </c>
      <c r="U366" s="627"/>
      <c r="V366" s="627"/>
      <c r="W366" s="627"/>
      <c r="X366" s="627"/>
      <c r="Y366" s="627"/>
      <c r="Z366" s="627"/>
      <c r="AA366" s="626"/>
      <c r="AB366" s="625"/>
      <c r="AC366" s="625"/>
      <c r="AD366" s="627"/>
      <c r="AE366" s="627"/>
      <c r="AF366" s="627"/>
      <c r="AG366" s="627"/>
      <c r="AH366" s="627"/>
      <c r="AI366" s="627"/>
      <c r="AJ366" s="627"/>
      <c r="AK366" s="627"/>
      <c r="AL366" s="627"/>
      <c r="AM366" s="627"/>
      <c r="AN366" s="627"/>
      <c r="AO366" s="627"/>
      <c r="AP366" s="627"/>
      <c r="AQ366" s="627"/>
      <c r="AR366" s="627"/>
      <c r="AS366" s="627"/>
      <c r="AT366" s="627"/>
      <c r="AU366" s="627"/>
      <c r="AV366" s="720" t="s">
        <v>9901</v>
      </c>
      <c r="AW366" s="720"/>
      <c r="AX366" s="720"/>
      <c r="AY366" s="720"/>
      <c r="AZ366" s="720"/>
      <c r="BA366" s="720"/>
      <c r="BB366" s="720"/>
      <c r="BC366" s="626"/>
      <c r="BD366" s="719"/>
      <c r="BE366" s="207"/>
    </row>
    <row r="367" spans="1:57" s="206" customFormat="1" ht="25.7" hidden="1" customHeight="1" x14ac:dyDescent="0.15">
      <c r="A367" s="621"/>
      <c r="B367" s="147"/>
      <c r="C367" s="625" t="s">
        <v>3052</v>
      </c>
      <c r="D367" s="625" t="s">
        <v>11518</v>
      </c>
      <c r="E367" s="625" t="s">
        <v>3052</v>
      </c>
      <c r="F367" s="625" t="s">
        <v>13280</v>
      </c>
      <c r="G367" s="625" t="s">
        <v>9453</v>
      </c>
      <c r="H367" s="627"/>
      <c r="I367" s="627"/>
      <c r="J367" s="626">
        <v>418</v>
      </c>
      <c r="K367" s="626">
        <v>418</v>
      </c>
      <c r="L367" s="138">
        <v>418</v>
      </c>
      <c r="M367" s="627"/>
      <c r="N367" s="628"/>
      <c r="O367" s="627"/>
      <c r="P367" s="626">
        <v>418</v>
      </c>
      <c r="Q367" s="626">
        <v>418</v>
      </c>
      <c r="R367" s="626" t="s">
        <v>315</v>
      </c>
      <c r="S367" s="626">
        <v>1</v>
      </c>
      <c r="T367" s="626" t="s">
        <v>316</v>
      </c>
      <c r="U367" s="627"/>
      <c r="V367" s="627"/>
      <c r="W367" s="627"/>
      <c r="X367" s="627"/>
      <c r="Y367" s="627"/>
      <c r="Z367" s="627"/>
      <c r="AA367" s="626"/>
      <c r="AB367" s="625"/>
      <c r="AC367" s="625"/>
      <c r="AD367" s="627"/>
      <c r="AE367" s="627"/>
      <c r="AF367" s="627"/>
      <c r="AG367" s="627"/>
      <c r="AH367" s="627"/>
      <c r="AI367" s="627"/>
      <c r="AJ367" s="627"/>
      <c r="AK367" s="627"/>
      <c r="AL367" s="627"/>
      <c r="AM367" s="627"/>
      <c r="AN367" s="627"/>
      <c r="AO367" s="627"/>
      <c r="AP367" s="627"/>
      <c r="AQ367" s="627"/>
      <c r="AR367" s="627"/>
      <c r="AS367" s="627"/>
      <c r="AT367" s="627"/>
      <c r="AU367" s="627"/>
      <c r="AV367" s="720" t="s">
        <v>11519</v>
      </c>
      <c r="AW367" s="720"/>
      <c r="AX367" s="720"/>
      <c r="AY367" s="720"/>
      <c r="AZ367" s="720"/>
      <c r="BA367" s="720"/>
      <c r="BB367" s="720"/>
      <c r="BC367" s="626"/>
      <c r="BD367" s="719"/>
      <c r="BE367" s="207"/>
    </row>
    <row r="368" spans="1:57" s="206" customFormat="1" ht="25.7" hidden="1" customHeight="1" x14ac:dyDescent="0.15">
      <c r="A368" s="621"/>
      <c r="B368" s="147"/>
      <c r="C368" s="625" t="s">
        <v>3052</v>
      </c>
      <c r="D368" s="625" t="s">
        <v>13281</v>
      </c>
      <c r="E368" s="625" t="s">
        <v>3052</v>
      </c>
      <c r="F368" s="625" t="s">
        <v>13280</v>
      </c>
      <c r="G368" s="625" t="s">
        <v>9453</v>
      </c>
      <c r="H368" s="627"/>
      <c r="I368" s="627"/>
      <c r="J368" s="626">
        <v>418</v>
      </c>
      <c r="K368" s="626">
        <v>418</v>
      </c>
      <c r="L368" s="138">
        <v>418</v>
      </c>
      <c r="M368" s="627"/>
      <c r="N368" s="628"/>
      <c r="O368" s="627"/>
      <c r="P368" s="626">
        <v>418</v>
      </c>
      <c r="Q368" s="626">
        <v>418</v>
      </c>
      <c r="R368" s="626" t="s">
        <v>315</v>
      </c>
      <c r="S368" s="626">
        <v>1</v>
      </c>
      <c r="T368" s="626" t="s">
        <v>316</v>
      </c>
      <c r="U368" s="627"/>
      <c r="V368" s="627"/>
      <c r="W368" s="627"/>
      <c r="X368" s="627"/>
      <c r="Y368" s="627"/>
      <c r="Z368" s="627"/>
      <c r="AA368" s="626"/>
      <c r="AB368" s="625"/>
      <c r="AC368" s="625"/>
      <c r="AD368" s="627"/>
      <c r="AE368" s="627"/>
      <c r="AF368" s="627"/>
      <c r="AG368" s="627"/>
      <c r="AH368" s="627"/>
      <c r="AI368" s="627"/>
      <c r="AJ368" s="627"/>
      <c r="AK368" s="627"/>
      <c r="AL368" s="627"/>
      <c r="AM368" s="627"/>
      <c r="AN368" s="627"/>
      <c r="AO368" s="627"/>
      <c r="AP368" s="627"/>
      <c r="AQ368" s="627"/>
      <c r="AR368" s="627"/>
      <c r="AS368" s="627"/>
      <c r="AT368" s="627"/>
      <c r="AU368" s="627"/>
      <c r="AV368" s="720" t="s">
        <v>11519</v>
      </c>
      <c r="AW368" s="720"/>
      <c r="AX368" s="720"/>
      <c r="AY368" s="720"/>
      <c r="AZ368" s="720"/>
      <c r="BA368" s="720"/>
      <c r="BB368" s="720"/>
      <c r="BC368" s="626"/>
      <c r="BD368" s="719"/>
      <c r="BE368" s="207"/>
    </row>
    <row r="369" spans="1:57" s="206" customFormat="1" ht="25.7" hidden="1" customHeight="1" x14ac:dyDescent="0.15">
      <c r="A369" s="621"/>
      <c r="B369" s="147"/>
      <c r="C369" s="625" t="s">
        <v>3052</v>
      </c>
      <c r="D369" s="625" t="s">
        <v>9903</v>
      </c>
      <c r="E369" s="625" t="s">
        <v>3052</v>
      </c>
      <c r="F369" s="625" t="s">
        <v>13280</v>
      </c>
      <c r="G369" s="625" t="s">
        <v>9453</v>
      </c>
      <c r="H369" s="627"/>
      <c r="I369" s="627"/>
      <c r="J369" s="626">
        <v>8122</v>
      </c>
      <c r="K369" s="626">
        <v>374</v>
      </c>
      <c r="L369" s="138">
        <v>374</v>
      </c>
      <c r="M369" s="627"/>
      <c r="N369" s="628"/>
      <c r="O369" s="627"/>
      <c r="P369" s="626">
        <v>374</v>
      </c>
      <c r="Q369" s="626">
        <v>374</v>
      </c>
      <c r="R369" s="626" t="s">
        <v>315</v>
      </c>
      <c r="S369" s="626">
        <v>1</v>
      </c>
      <c r="T369" s="626" t="s">
        <v>316</v>
      </c>
      <c r="U369" s="627"/>
      <c r="V369" s="627"/>
      <c r="W369" s="627"/>
      <c r="X369" s="627"/>
      <c r="Y369" s="627"/>
      <c r="Z369" s="627"/>
      <c r="AA369" s="626"/>
      <c r="AB369" s="625"/>
      <c r="AC369" s="625"/>
      <c r="AD369" s="627"/>
      <c r="AE369" s="627"/>
      <c r="AF369" s="627"/>
      <c r="AG369" s="627"/>
      <c r="AH369" s="627"/>
      <c r="AI369" s="627"/>
      <c r="AJ369" s="627"/>
      <c r="AK369" s="627"/>
      <c r="AL369" s="627"/>
      <c r="AM369" s="627"/>
      <c r="AN369" s="627"/>
      <c r="AO369" s="627"/>
      <c r="AP369" s="627"/>
      <c r="AQ369" s="627"/>
      <c r="AR369" s="627"/>
      <c r="AS369" s="627"/>
      <c r="AT369" s="627"/>
      <c r="AU369" s="627"/>
      <c r="AV369" s="720">
        <v>2016</v>
      </c>
      <c r="AW369" s="720"/>
      <c r="AX369" s="720"/>
      <c r="AY369" s="720"/>
      <c r="AZ369" s="720"/>
      <c r="BA369" s="720"/>
      <c r="BB369" s="720"/>
      <c r="BC369" s="626"/>
      <c r="BD369" s="719"/>
      <c r="BE369" s="207"/>
    </row>
    <row r="370" spans="1:57" s="206" customFormat="1" ht="25.7" hidden="1" customHeight="1" x14ac:dyDescent="0.15">
      <c r="A370" s="621"/>
      <c r="B370" s="147"/>
      <c r="C370" s="625" t="s">
        <v>15704</v>
      </c>
      <c r="D370" s="625" t="s">
        <v>15885</v>
      </c>
      <c r="E370" s="625" t="s">
        <v>15704</v>
      </c>
      <c r="F370" s="625"/>
      <c r="G370" s="625" t="s">
        <v>15886</v>
      </c>
      <c r="H370" s="627"/>
      <c r="I370" s="627"/>
      <c r="J370" s="626">
        <v>583</v>
      </c>
      <c r="K370" s="626">
        <v>583</v>
      </c>
      <c r="L370" s="138">
        <v>583</v>
      </c>
      <c r="M370" s="627"/>
      <c r="N370" s="628"/>
      <c r="O370" s="627"/>
      <c r="P370" s="626">
        <v>583</v>
      </c>
      <c r="Q370" s="626">
        <v>583</v>
      </c>
      <c r="R370" s="626" t="s">
        <v>315</v>
      </c>
      <c r="S370" s="626">
        <v>1</v>
      </c>
      <c r="T370" s="626" t="s">
        <v>316</v>
      </c>
      <c r="U370" s="627"/>
      <c r="V370" s="627"/>
      <c r="W370" s="627"/>
      <c r="X370" s="627"/>
      <c r="Y370" s="627"/>
      <c r="Z370" s="627"/>
      <c r="AA370" s="626"/>
      <c r="AB370" s="625"/>
      <c r="AC370" s="625"/>
      <c r="AD370" s="627"/>
      <c r="AE370" s="627"/>
      <c r="AF370" s="627"/>
      <c r="AG370" s="627"/>
      <c r="AH370" s="627"/>
      <c r="AI370" s="627"/>
      <c r="AJ370" s="627"/>
      <c r="AK370" s="627"/>
      <c r="AL370" s="627"/>
      <c r="AM370" s="627"/>
      <c r="AN370" s="627"/>
      <c r="AO370" s="627"/>
      <c r="AP370" s="627"/>
      <c r="AQ370" s="627"/>
      <c r="AR370" s="627"/>
      <c r="AS370" s="627"/>
      <c r="AT370" s="627"/>
      <c r="AU370" s="627"/>
      <c r="AV370" s="720">
        <v>2020</v>
      </c>
      <c r="AW370" s="720"/>
      <c r="AX370" s="720"/>
      <c r="AY370" s="720"/>
      <c r="AZ370" s="720"/>
      <c r="BA370" s="720"/>
      <c r="BB370" s="720"/>
      <c r="BC370" s="626"/>
      <c r="BD370" s="719"/>
      <c r="BE370" s="207"/>
    </row>
    <row r="371" spans="1:57" s="206" customFormat="1" ht="25.7" hidden="1" customHeight="1" x14ac:dyDescent="0.15">
      <c r="A371" s="621"/>
      <c r="B371" s="147"/>
      <c r="C371" s="625" t="s">
        <v>358</v>
      </c>
      <c r="D371" s="625" t="s">
        <v>9928</v>
      </c>
      <c r="E371" s="625" t="s">
        <v>358</v>
      </c>
      <c r="F371" s="625" t="s">
        <v>358</v>
      </c>
      <c r="G371" s="625" t="s">
        <v>358</v>
      </c>
      <c r="H371" s="627"/>
      <c r="I371" s="686"/>
      <c r="J371" s="626">
        <v>1300</v>
      </c>
      <c r="K371" s="626">
        <v>456</v>
      </c>
      <c r="L371" s="138">
        <v>1000</v>
      </c>
      <c r="M371" s="626"/>
      <c r="N371" s="626">
        <v>456</v>
      </c>
      <c r="O371" s="626" t="s">
        <v>8050</v>
      </c>
      <c r="P371" s="626">
        <v>1</v>
      </c>
      <c r="Q371" s="626">
        <v>374</v>
      </c>
      <c r="R371" s="626" t="s">
        <v>8050</v>
      </c>
      <c r="S371" s="626">
        <v>2</v>
      </c>
      <c r="T371" s="626" t="s">
        <v>316</v>
      </c>
      <c r="U371" s="627"/>
      <c r="V371" s="627"/>
      <c r="W371" s="627"/>
      <c r="X371" s="627"/>
      <c r="Y371" s="627"/>
      <c r="Z371" s="627"/>
      <c r="AA371" s="626"/>
      <c r="AB371" s="625"/>
      <c r="AC371" s="625"/>
      <c r="AD371" s="627"/>
      <c r="AE371" s="627"/>
      <c r="AF371" s="627"/>
      <c r="AG371" s="627"/>
      <c r="AH371" s="627"/>
      <c r="AI371" s="627"/>
      <c r="AJ371" s="627"/>
      <c r="AK371" s="627"/>
      <c r="AL371" s="627"/>
      <c r="AM371" s="627"/>
      <c r="AN371" s="627"/>
      <c r="AO371" s="627"/>
      <c r="AP371" s="627"/>
      <c r="AQ371" s="627"/>
      <c r="AR371" s="627"/>
      <c r="AS371" s="627"/>
      <c r="AT371" s="627"/>
      <c r="AU371" s="627"/>
      <c r="AV371" s="720">
        <v>2017</v>
      </c>
      <c r="AW371" s="720"/>
      <c r="AX371" s="720"/>
      <c r="AY371" s="720"/>
      <c r="AZ371" s="720"/>
      <c r="BA371" s="720"/>
      <c r="BB371" s="720"/>
      <c r="BC371" s="719"/>
      <c r="BD371" s="719"/>
      <c r="BE371" s="207"/>
    </row>
    <row r="372" spans="1:57" s="206" customFormat="1" ht="25.7" hidden="1" customHeight="1" x14ac:dyDescent="0.15">
      <c r="A372" s="621"/>
      <c r="B372" s="147"/>
      <c r="C372" s="625" t="s">
        <v>358</v>
      </c>
      <c r="D372" s="625" t="s">
        <v>13284</v>
      </c>
      <c r="E372" s="625" t="s">
        <v>358</v>
      </c>
      <c r="F372" s="625" t="s">
        <v>358</v>
      </c>
      <c r="G372" s="625" t="s">
        <v>358</v>
      </c>
      <c r="H372" s="627"/>
      <c r="I372" s="686"/>
      <c r="J372" s="626">
        <v>495</v>
      </c>
      <c r="K372" s="626">
        <v>495</v>
      </c>
      <c r="L372" s="138">
        <v>495</v>
      </c>
      <c r="M372" s="626"/>
      <c r="N372" s="626">
        <v>495</v>
      </c>
      <c r="O372" s="626" t="s">
        <v>13285</v>
      </c>
      <c r="P372" s="626"/>
      <c r="Q372" s="626"/>
      <c r="R372" s="626" t="s">
        <v>11546</v>
      </c>
      <c r="S372" s="626">
        <v>2</v>
      </c>
      <c r="T372" s="626" t="s">
        <v>316</v>
      </c>
      <c r="U372" s="627"/>
      <c r="V372" s="627"/>
      <c r="W372" s="627"/>
      <c r="X372" s="627"/>
      <c r="Y372" s="627"/>
      <c r="Z372" s="627"/>
      <c r="AA372" s="626"/>
      <c r="AB372" s="625"/>
      <c r="AC372" s="625"/>
      <c r="AD372" s="627"/>
      <c r="AE372" s="627"/>
      <c r="AF372" s="627"/>
      <c r="AG372" s="627"/>
      <c r="AH372" s="627"/>
      <c r="AI372" s="627"/>
      <c r="AJ372" s="627"/>
      <c r="AK372" s="627"/>
      <c r="AL372" s="627"/>
      <c r="AM372" s="627"/>
      <c r="AN372" s="627"/>
      <c r="AO372" s="627"/>
      <c r="AP372" s="627"/>
      <c r="AQ372" s="627"/>
      <c r="AR372" s="627"/>
      <c r="AS372" s="627"/>
      <c r="AT372" s="627"/>
      <c r="AU372" s="627"/>
      <c r="AV372" s="720">
        <v>1998</v>
      </c>
      <c r="AW372" s="720"/>
      <c r="AX372" s="720"/>
      <c r="AY372" s="720"/>
      <c r="AZ372" s="720"/>
      <c r="BA372" s="720"/>
      <c r="BB372" s="720"/>
      <c r="BC372" s="719"/>
      <c r="BD372" s="719"/>
      <c r="BE372" s="207"/>
    </row>
    <row r="373" spans="1:57" s="206" customFormat="1" ht="25.7" hidden="1" customHeight="1" x14ac:dyDescent="0.15">
      <c r="A373" s="621"/>
      <c r="B373" s="147"/>
      <c r="C373" s="625" t="s">
        <v>358</v>
      </c>
      <c r="D373" s="625" t="s">
        <v>13286</v>
      </c>
      <c r="E373" s="625" t="s">
        <v>358</v>
      </c>
      <c r="F373" s="625" t="s">
        <v>358</v>
      </c>
      <c r="G373" s="625" t="s">
        <v>358</v>
      </c>
      <c r="H373" s="627"/>
      <c r="I373" s="686"/>
      <c r="J373" s="626">
        <v>546</v>
      </c>
      <c r="K373" s="626"/>
      <c r="L373" s="138"/>
      <c r="M373" s="626"/>
      <c r="N373" s="626"/>
      <c r="O373" s="626"/>
      <c r="P373" s="626"/>
      <c r="Q373" s="626"/>
      <c r="R373" s="626"/>
      <c r="S373" s="626">
        <v>2</v>
      </c>
      <c r="T373" s="626" t="s">
        <v>316</v>
      </c>
      <c r="U373" s="627"/>
      <c r="V373" s="627"/>
      <c r="W373" s="627"/>
      <c r="X373" s="627"/>
      <c r="Y373" s="627"/>
      <c r="Z373" s="627"/>
      <c r="AA373" s="626"/>
      <c r="AB373" s="625"/>
      <c r="AC373" s="625"/>
      <c r="AD373" s="627"/>
      <c r="AE373" s="627"/>
      <c r="AF373" s="627"/>
      <c r="AG373" s="627"/>
      <c r="AH373" s="627"/>
      <c r="AI373" s="627"/>
      <c r="AJ373" s="627"/>
      <c r="AK373" s="627"/>
      <c r="AL373" s="627"/>
      <c r="AM373" s="627"/>
      <c r="AN373" s="627"/>
      <c r="AO373" s="627"/>
      <c r="AP373" s="627"/>
      <c r="AQ373" s="627"/>
      <c r="AR373" s="627"/>
      <c r="AS373" s="627"/>
      <c r="AT373" s="627"/>
      <c r="AU373" s="627"/>
      <c r="AV373" s="720">
        <v>2017</v>
      </c>
      <c r="AW373" s="720"/>
      <c r="AX373" s="720"/>
      <c r="AY373" s="720"/>
      <c r="AZ373" s="720"/>
      <c r="BA373" s="720"/>
      <c r="BB373" s="720"/>
      <c r="BC373" s="719"/>
      <c r="BD373" s="719"/>
      <c r="BE373" s="207"/>
    </row>
    <row r="374" spans="1:57" s="206" customFormat="1" ht="25.7" hidden="1" customHeight="1" x14ac:dyDescent="0.15">
      <c r="A374" s="621"/>
      <c r="B374" s="147"/>
      <c r="C374" s="625" t="s">
        <v>358</v>
      </c>
      <c r="D374" s="625" t="s">
        <v>13287</v>
      </c>
      <c r="E374" s="625" t="s">
        <v>358</v>
      </c>
      <c r="F374" s="625" t="s">
        <v>358</v>
      </c>
      <c r="G374" s="625" t="s">
        <v>358</v>
      </c>
      <c r="H374" s="627"/>
      <c r="I374" s="686"/>
      <c r="J374" s="626">
        <v>500</v>
      </c>
      <c r="K374" s="626"/>
      <c r="L374" s="138">
        <v>500</v>
      </c>
      <c r="M374" s="626"/>
      <c r="N374" s="626"/>
      <c r="O374" s="626"/>
      <c r="P374" s="716"/>
      <c r="Q374" s="716"/>
      <c r="R374" s="626"/>
      <c r="S374" s="626">
        <v>1</v>
      </c>
      <c r="T374" s="626" t="s">
        <v>15436</v>
      </c>
      <c r="U374" s="627"/>
      <c r="V374" s="627"/>
      <c r="W374" s="627"/>
      <c r="X374" s="627"/>
      <c r="Y374" s="627"/>
      <c r="Z374" s="627"/>
      <c r="AA374" s="626"/>
      <c r="AB374" s="625"/>
      <c r="AC374" s="625"/>
      <c r="AD374" s="627"/>
      <c r="AE374" s="627"/>
      <c r="AF374" s="627"/>
      <c r="AG374" s="627"/>
      <c r="AH374" s="627"/>
      <c r="AI374" s="627"/>
      <c r="AJ374" s="627"/>
      <c r="AK374" s="627"/>
      <c r="AL374" s="627"/>
      <c r="AM374" s="627"/>
      <c r="AN374" s="627"/>
      <c r="AO374" s="627"/>
      <c r="AP374" s="627"/>
      <c r="AQ374" s="627"/>
      <c r="AR374" s="627"/>
      <c r="AS374" s="627"/>
      <c r="AT374" s="627"/>
      <c r="AU374" s="627"/>
      <c r="AV374" s="720">
        <v>1999</v>
      </c>
      <c r="AW374" s="720"/>
      <c r="AX374" s="720"/>
      <c r="AY374" s="720"/>
      <c r="AZ374" s="720"/>
      <c r="BA374" s="720"/>
      <c r="BB374" s="720"/>
      <c r="BC374" s="719"/>
      <c r="BD374" s="719"/>
      <c r="BE374" s="207"/>
    </row>
    <row r="375" spans="1:57" s="206" customFormat="1" ht="25.7" hidden="1" customHeight="1" x14ac:dyDescent="0.15">
      <c r="A375" s="621"/>
      <c r="B375" s="147"/>
      <c r="C375" s="625" t="s">
        <v>358</v>
      </c>
      <c r="D375" s="625" t="s">
        <v>13288</v>
      </c>
      <c r="E375" s="625" t="s">
        <v>358</v>
      </c>
      <c r="F375" s="625" t="s">
        <v>358</v>
      </c>
      <c r="G375" s="625" t="s">
        <v>358</v>
      </c>
      <c r="H375" s="627"/>
      <c r="I375" s="686"/>
      <c r="J375" s="626">
        <v>994</v>
      </c>
      <c r="K375" s="626">
        <v>498</v>
      </c>
      <c r="L375" s="138">
        <v>498</v>
      </c>
      <c r="M375" s="627"/>
      <c r="N375" s="628"/>
      <c r="O375" s="627"/>
      <c r="P375" s="716"/>
      <c r="Q375" s="716"/>
      <c r="R375" s="626"/>
      <c r="S375" s="626">
        <v>1</v>
      </c>
      <c r="T375" s="626" t="s">
        <v>15436</v>
      </c>
      <c r="U375" s="627"/>
      <c r="V375" s="627"/>
      <c r="W375" s="627"/>
      <c r="X375" s="627"/>
      <c r="Y375" s="627"/>
      <c r="Z375" s="627"/>
      <c r="AA375" s="626"/>
      <c r="AB375" s="625"/>
      <c r="AC375" s="625"/>
      <c r="AD375" s="627"/>
      <c r="AE375" s="627"/>
      <c r="AF375" s="627"/>
      <c r="AG375" s="627"/>
      <c r="AH375" s="627"/>
      <c r="AI375" s="627"/>
      <c r="AJ375" s="627"/>
      <c r="AK375" s="627"/>
      <c r="AL375" s="627"/>
      <c r="AM375" s="627"/>
      <c r="AN375" s="627"/>
      <c r="AO375" s="627"/>
      <c r="AP375" s="627"/>
      <c r="AQ375" s="627"/>
      <c r="AR375" s="627"/>
      <c r="AS375" s="627"/>
      <c r="AT375" s="627"/>
      <c r="AU375" s="627"/>
      <c r="AV375" s="625">
        <v>2021</v>
      </c>
      <c r="AW375" s="626"/>
      <c r="AX375" s="625"/>
      <c r="AY375" s="626"/>
      <c r="AZ375" s="625"/>
      <c r="BA375" s="626"/>
      <c r="BB375" s="625"/>
      <c r="BC375" s="626"/>
      <c r="BD375" s="719"/>
      <c r="BE375" s="207"/>
    </row>
    <row r="376" spans="1:57" s="206" customFormat="1" ht="25.7" hidden="1" customHeight="1" x14ac:dyDescent="0.15">
      <c r="A376" s="621"/>
      <c r="B376" s="147"/>
      <c r="C376" s="625" t="s">
        <v>358</v>
      </c>
      <c r="D376" s="625" t="s">
        <v>13289</v>
      </c>
      <c r="E376" s="625" t="s">
        <v>358</v>
      </c>
      <c r="F376" s="625" t="s">
        <v>358</v>
      </c>
      <c r="G376" s="625" t="s">
        <v>358</v>
      </c>
      <c r="H376" s="627"/>
      <c r="I376" s="686"/>
      <c r="J376" s="626">
        <v>400</v>
      </c>
      <c r="K376" s="626"/>
      <c r="L376" s="138"/>
      <c r="M376" s="627"/>
      <c r="N376" s="628"/>
      <c r="O376" s="627"/>
      <c r="P376" s="716"/>
      <c r="Q376" s="716"/>
      <c r="R376" s="626"/>
      <c r="S376" s="626">
        <v>1</v>
      </c>
      <c r="T376" s="626" t="s">
        <v>15436</v>
      </c>
      <c r="U376" s="627"/>
      <c r="V376" s="627"/>
      <c r="W376" s="627"/>
      <c r="X376" s="627"/>
      <c r="Y376" s="627"/>
      <c r="Z376" s="627"/>
      <c r="AA376" s="626"/>
      <c r="AB376" s="625"/>
      <c r="AC376" s="625"/>
      <c r="AD376" s="627"/>
      <c r="AE376" s="627"/>
      <c r="AF376" s="627"/>
      <c r="AG376" s="627"/>
      <c r="AH376" s="627"/>
      <c r="AI376" s="627"/>
      <c r="AJ376" s="627"/>
      <c r="AK376" s="627"/>
      <c r="AL376" s="627"/>
      <c r="AM376" s="627"/>
      <c r="AN376" s="627"/>
      <c r="AO376" s="627"/>
      <c r="AP376" s="627"/>
      <c r="AQ376" s="627"/>
      <c r="AR376" s="627"/>
      <c r="AS376" s="627"/>
      <c r="AT376" s="627"/>
      <c r="AU376" s="627"/>
      <c r="AV376" s="625">
        <v>2002</v>
      </c>
      <c r="AW376" s="626"/>
      <c r="AX376" s="625"/>
      <c r="AY376" s="626"/>
      <c r="AZ376" s="625"/>
      <c r="BA376" s="626"/>
      <c r="BB376" s="625"/>
      <c r="BC376" s="626"/>
      <c r="BD376" s="719"/>
      <c r="BE376" s="207"/>
    </row>
    <row r="377" spans="1:57" s="206" customFormat="1" ht="25.7" hidden="1" customHeight="1" x14ac:dyDescent="0.15">
      <c r="A377" s="621"/>
      <c r="B377" s="147"/>
      <c r="C377" s="625" t="s">
        <v>358</v>
      </c>
      <c r="D377" s="625" t="s">
        <v>13290</v>
      </c>
      <c r="E377" s="625" t="s">
        <v>358</v>
      </c>
      <c r="F377" s="625" t="s">
        <v>358</v>
      </c>
      <c r="G377" s="625" t="s">
        <v>358</v>
      </c>
      <c r="H377" s="627"/>
      <c r="I377" s="627"/>
      <c r="J377" s="626">
        <v>594</v>
      </c>
      <c r="K377" s="626"/>
      <c r="L377" s="138"/>
      <c r="M377" s="627"/>
      <c r="N377" s="628"/>
      <c r="O377" s="627"/>
      <c r="P377" s="716"/>
      <c r="Q377" s="716"/>
      <c r="R377" s="626"/>
      <c r="S377" s="626">
        <v>1</v>
      </c>
      <c r="T377" s="626" t="s">
        <v>316</v>
      </c>
      <c r="U377" s="627"/>
      <c r="V377" s="627"/>
      <c r="W377" s="627"/>
      <c r="X377" s="627"/>
      <c r="Y377" s="627"/>
      <c r="Z377" s="627"/>
      <c r="AA377" s="626"/>
      <c r="AB377" s="625"/>
      <c r="AC377" s="625"/>
      <c r="AD377" s="627"/>
      <c r="AE377" s="627"/>
      <c r="AF377" s="627"/>
      <c r="AG377" s="627"/>
      <c r="AH377" s="627"/>
      <c r="AI377" s="627"/>
      <c r="AJ377" s="627"/>
      <c r="AK377" s="627"/>
      <c r="AL377" s="627"/>
      <c r="AM377" s="627"/>
      <c r="AN377" s="627"/>
      <c r="AO377" s="627"/>
      <c r="AP377" s="627"/>
      <c r="AQ377" s="627"/>
      <c r="AR377" s="627"/>
      <c r="AS377" s="627"/>
      <c r="AT377" s="627"/>
      <c r="AU377" s="627"/>
      <c r="AV377" s="720">
        <v>2017</v>
      </c>
      <c r="AW377" s="720"/>
      <c r="AX377" s="720"/>
      <c r="AY377" s="720"/>
      <c r="AZ377" s="720"/>
      <c r="BA377" s="720"/>
      <c r="BB377" s="720"/>
      <c r="BC377" s="626"/>
      <c r="BD377" s="801"/>
      <c r="BE377" s="207"/>
    </row>
    <row r="378" spans="1:57" s="206" customFormat="1" ht="25.7" hidden="1" customHeight="1" x14ac:dyDescent="0.15">
      <c r="A378" s="621"/>
      <c r="B378" s="147"/>
      <c r="C378" s="625" t="s">
        <v>358</v>
      </c>
      <c r="D378" s="625" t="s">
        <v>13291</v>
      </c>
      <c r="E378" s="625" t="s">
        <v>358</v>
      </c>
      <c r="F378" s="625" t="s">
        <v>358</v>
      </c>
      <c r="G378" s="625" t="s">
        <v>358</v>
      </c>
      <c r="H378" s="627"/>
      <c r="I378" s="627"/>
      <c r="J378" s="626">
        <v>451</v>
      </c>
      <c r="K378" s="626"/>
      <c r="L378" s="138">
        <v>451</v>
      </c>
      <c r="M378" s="627"/>
      <c r="N378" s="628">
        <v>451</v>
      </c>
      <c r="O378" s="627"/>
      <c r="P378" s="626"/>
      <c r="Q378" s="626"/>
      <c r="R378" s="626"/>
      <c r="S378" s="626">
        <v>1</v>
      </c>
      <c r="T378" s="626" t="s">
        <v>316</v>
      </c>
      <c r="U378" s="627"/>
      <c r="V378" s="627"/>
      <c r="W378" s="627"/>
      <c r="X378" s="627"/>
      <c r="Y378" s="627"/>
      <c r="Z378" s="627"/>
      <c r="AA378" s="626"/>
      <c r="AB378" s="625"/>
      <c r="AC378" s="625"/>
      <c r="AD378" s="627"/>
      <c r="AE378" s="627"/>
      <c r="AF378" s="627"/>
      <c r="AG378" s="627"/>
      <c r="AH378" s="627"/>
      <c r="AI378" s="627"/>
      <c r="AJ378" s="627"/>
      <c r="AK378" s="627"/>
      <c r="AL378" s="627"/>
      <c r="AM378" s="627"/>
      <c r="AN378" s="627"/>
      <c r="AO378" s="627"/>
      <c r="AP378" s="627"/>
      <c r="AQ378" s="627"/>
      <c r="AR378" s="627"/>
      <c r="AS378" s="627"/>
      <c r="AT378" s="627"/>
      <c r="AU378" s="627"/>
      <c r="AV378" s="720">
        <v>2000</v>
      </c>
      <c r="AW378" s="720"/>
      <c r="AX378" s="720"/>
      <c r="AY378" s="720"/>
      <c r="AZ378" s="720"/>
      <c r="BA378" s="720"/>
      <c r="BB378" s="720"/>
      <c r="BC378" s="626"/>
      <c r="BD378" s="801"/>
      <c r="BE378" s="207"/>
    </row>
    <row r="379" spans="1:57" s="206" customFormat="1" ht="25.7" hidden="1" customHeight="1" x14ac:dyDescent="0.15">
      <c r="A379" s="621"/>
      <c r="B379" s="147"/>
      <c r="C379" s="625" t="s">
        <v>358</v>
      </c>
      <c r="D379" s="625" t="s">
        <v>13292</v>
      </c>
      <c r="E379" s="625" t="s">
        <v>358</v>
      </c>
      <c r="F379" s="625" t="s">
        <v>358</v>
      </c>
      <c r="G379" s="625" t="s">
        <v>358</v>
      </c>
      <c r="H379" s="627"/>
      <c r="I379" s="627"/>
      <c r="J379" s="626">
        <v>1228</v>
      </c>
      <c r="K379" s="626"/>
      <c r="L379" s="138"/>
      <c r="M379" s="627"/>
      <c r="N379" s="628"/>
      <c r="O379" s="627"/>
      <c r="P379" s="626"/>
      <c r="Q379" s="626"/>
      <c r="R379" s="626"/>
      <c r="S379" s="626">
        <v>2</v>
      </c>
      <c r="T379" s="626" t="s">
        <v>316</v>
      </c>
      <c r="U379" s="627"/>
      <c r="V379" s="627"/>
      <c r="W379" s="627"/>
      <c r="X379" s="627"/>
      <c r="Y379" s="627"/>
      <c r="Z379" s="627"/>
      <c r="AA379" s="626"/>
      <c r="AB379" s="625"/>
      <c r="AC379" s="625"/>
      <c r="AD379" s="627"/>
      <c r="AE379" s="627"/>
      <c r="AF379" s="627"/>
      <c r="AG379" s="627"/>
      <c r="AH379" s="627"/>
      <c r="AI379" s="627"/>
      <c r="AJ379" s="627"/>
      <c r="AK379" s="627"/>
      <c r="AL379" s="627"/>
      <c r="AM379" s="627"/>
      <c r="AN379" s="627"/>
      <c r="AO379" s="627"/>
      <c r="AP379" s="627"/>
      <c r="AQ379" s="627"/>
      <c r="AR379" s="627"/>
      <c r="AS379" s="627"/>
      <c r="AT379" s="627"/>
      <c r="AU379" s="627"/>
      <c r="AV379" s="720">
        <v>2000</v>
      </c>
      <c r="AW379" s="720"/>
      <c r="AX379" s="720"/>
      <c r="AY379" s="720"/>
      <c r="AZ379" s="720"/>
      <c r="BA379" s="720"/>
      <c r="BB379" s="720"/>
      <c r="BC379" s="626"/>
      <c r="BD379" s="719"/>
      <c r="BE379" s="207"/>
    </row>
    <row r="380" spans="1:57" s="206" customFormat="1" ht="25.7" hidden="1" customHeight="1" x14ac:dyDescent="0.15">
      <c r="A380" s="621"/>
      <c r="B380" s="147"/>
      <c r="C380" s="625" t="s">
        <v>358</v>
      </c>
      <c r="D380" s="625" t="s">
        <v>13293</v>
      </c>
      <c r="E380" s="625" t="s">
        <v>358</v>
      </c>
      <c r="F380" s="625" t="s">
        <v>358</v>
      </c>
      <c r="G380" s="625" t="s">
        <v>358</v>
      </c>
      <c r="H380" s="627"/>
      <c r="I380" s="627"/>
      <c r="J380" s="626">
        <v>7939</v>
      </c>
      <c r="K380" s="626"/>
      <c r="L380" s="138"/>
      <c r="M380" s="627"/>
      <c r="N380" s="628"/>
      <c r="O380" s="627"/>
      <c r="P380" s="716"/>
      <c r="Q380" s="626">
        <v>500</v>
      </c>
      <c r="R380" s="626"/>
      <c r="S380" s="626">
        <v>1</v>
      </c>
      <c r="T380" s="626" t="s">
        <v>15436</v>
      </c>
      <c r="U380" s="627"/>
      <c r="V380" s="627"/>
      <c r="W380" s="627"/>
      <c r="X380" s="627"/>
      <c r="Y380" s="627"/>
      <c r="Z380" s="627"/>
      <c r="AA380" s="626"/>
      <c r="AB380" s="625"/>
      <c r="AC380" s="625"/>
      <c r="AD380" s="627"/>
      <c r="AE380" s="627"/>
      <c r="AF380" s="627"/>
      <c r="AG380" s="627"/>
      <c r="AH380" s="627"/>
      <c r="AI380" s="627"/>
      <c r="AJ380" s="627"/>
      <c r="AK380" s="627"/>
      <c r="AL380" s="627"/>
      <c r="AM380" s="627"/>
      <c r="AN380" s="627"/>
      <c r="AO380" s="627"/>
      <c r="AP380" s="627"/>
      <c r="AQ380" s="627"/>
      <c r="AR380" s="627"/>
      <c r="AS380" s="627"/>
      <c r="AT380" s="627"/>
      <c r="AU380" s="627"/>
      <c r="AV380" s="720">
        <v>2007</v>
      </c>
      <c r="AW380" s="720"/>
      <c r="AX380" s="720"/>
      <c r="AY380" s="720"/>
      <c r="AZ380" s="720"/>
      <c r="BA380" s="720"/>
      <c r="BB380" s="720"/>
      <c r="BC380" s="626"/>
      <c r="BD380" s="801"/>
      <c r="BE380" s="207"/>
    </row>
    <row r="381" spans="1:57" s="206" customFormat="1" ht="25.7" hidden="1" customHeight="1" x14ac:dyDescent="0.15">
      <c r="A381" s="621"/>
      <c r="B381" s="147"/>
      <c r="C381" s="625" t="s">
        <v>358</v>
      </c>
      <c r="D381" s="625" t="s">
        <v>13294</v>
      </c>
      <c r="E381" s="625" t="s">
        <v>358</v>
      </c>
      <c r="F381" s="625" t="s">
        <v>358</v>
      </c>
      <c r="G381" s="625" t="s">
        <v>358</v>
      </c>
      <c r="H381" s="627"/>
      <c r="I381" s="627"/>
      <c r="J381" s="626">
        <v>4250</v>
      </c>
      <c r="K381" s="626"/>
      <c r="L381" s="138"/>
      <c r="M381" s="627"/>
      <c r="N381" s="628"/>
      <c r="O381" s="627"/>
      <c r="P381" s="716"/>
      <c r="Q381" s="626">
        <v>4002</v>
      </c>
      <c r="R381" s="626"/>
      <c r="S381" s="626">
        <v>2</v>
      </c>
      <c r="T381" s="626" t="s">
        <v>15436</v>
      </c>
      <c r="U381" s="627"/>
      <c r="V381" s="627"/>
      <c r="W381" s="627"/>
      <c r="X381" s="627"/>
      <c r="Y381" s="627"/>
      <c r="Z381" s="627"/>
      <c r="AA381" s="626"/>
      <c r="AB381" s="625"/>
      <c r="AC381" s="625"/>
      <c r="AD381" s="627"/>
      <c r="AE381" s="627"/>
      <c r="AF381" s="627"/>
      <c r="AG381" s="627"/>
      <c r="AH381" s="627"/>
      <c r="AI381" s="627"/>
      <c r="AJ381" s="627"/>
      <c r="AK381" s="627"/>
      <c r="AL381" s="627"/>
      <c r="AM381" s="627"/>
      <c r="AN381" s="627"/>
      <c r="AO381" s="627"/>
      <c r="AP381" s="627"/>
      <c r="AQ381" s="627"/>
      <c r="AR381" s="627"/>
      <c r="AS381" s="627"/>
      <c r="AT381" s="627"/>
      <c r="AU381" s="627"/>
      <c r="AV381" s="720">
        <v>2011</v>
      </c>
      <c r="AW381" s="720"/>
      <c r="AX381" s="720"/>
      <c r="AY381" s="720"/>
      <c r="AZ381" s="720"/>
      <c r="BA381" s="720"/>
      <c r="BB381" s="720"/>
      <c r="BC381" s="626"/>
      <c r="BD381" s="801"/>
      <c r="BE381" s="207"/>
    </row>
    <row r="382" spans="1:57" s="206" customFormat="1" ht="25.7" hidden="1" customHeight="1" x14ac:dyDescent="0.15">
      <c r="A382" s="621"/>
      <c r="B382" s="147"/>
      <c r="C382" s="720" t="s">
        <v>358</v>
      </c>
      <c r="D382" s="726" t="s">
        <v>13295</v>
      </c>
      <c r="E382" s="720" t="s">
        <v>358</v>
      </c>
      <c r="F382" s="625" t="s">
        <v>358</v>
      </c>
      <c r="G382" s="720" t="s">
        <v>358</v>
      </c>
      <c r="H382" s="627"/>
      <c r="I382" s="686"/>
      <c r="J382" s="719">
        <v>927</v>
      </c>
      <c r="K382" s="719"/>
      <c r="L382" s="138">
        <v>927</v>
      </c>
      <c r="M382" s="627"/>
      <c r="N382" s="628"/>
      <c r="O382" s="627"/>
      <c r="P382" s="626"/>
      <c r="Q382" s="626"/>
      <c r="R382" s="719"/>
      <c r="S382" s="626">
        <v>1</v>
      </c>
      <c r="T382" s="626" t="s">
        <v>15436</v>
      </c>
      <c r="U382" s="627"/>
      <c r="V382" s="627"/>
      <c r="W382" s="627"/>
      <c r="X382" s="627"/>
      <c r="Y382" s="627"/>
      <c r="Z382" s="627"/>
      <c r="AA382" s="719"/>
      <c r="AB382" s="625"/>
      <c r="AC382" s="625"/>
      <c r="AD382" s="627"/>
      <c r="AE382" s="627"/>
      <c r="AF382" s="627"/>
      <c r="AG382" s="627"/>
      <c r="AH382" s="627"/>
      <c r="AI382" s="627"/>
      <c r="AJ382" s="627"/>
      <c r="AK382" s="627"/>
      <c r="AL382" s="627"/>
      <c r="AM382" s="627"/>
      <c r="AN382" s="627"/>
      <c r="AO382" s="627"/>
      <c r="AP382" s="627"/>
      <c r="AQ382" s="627"/>
      <c r="AR382" s="627"/>
      <c r="AS382" s="627"/>
      <c r="AT382" s="627"/>
      <c r="AU382" s="627"/>
      <c r="AV382" s="720">
        <v>1992</v>
      </c>
      <c r="AW382" s="720"/>
      <c r="AX382" s="720"/>
      <c r="AY382" s="720"/>
      <c r="AZ382" s="720"/>
      <c r="BA382" s="720"/>
      <c r="BB382" s="720"/>
      <c r="BC382" s="719"/>
      <c r="BD382" s="719"/>
      <c r="BE382" s="207"/>
    </row>
    <row r="383" spans="1:57" s="206" customFormat="1" ht="25.7" hidden="1" customHeight="1" x14ac:dyDescent="0.15">
      <c r="A383" s="621"/>
      <c r="B383" s="147"/>
      <c r="C383" s="625" t="s">
        <v>358</v>
      </c>
      <c r="D383" s="625" t="s">
        <v>13296</v>
      </c>
      <c r="E383" s="625" t="s">
        <v>358</v>
      </c>
      <c r="F383" s="625" t="s">
        <v>358</v>
      </c>
      <c r="G383" s="625" t="s">
        <v>358</v>
      </c>
      <c r="H383" s="626"/>
      <c r="I383" s="626"/>
      <c r="J383" s="796">
        <v>13044</v>
      </c>
      <c r="K383" s="796"/>
      <c r="L383" s="138"/>
      <c r="M383" s="769"/>
      <c r="N383" s="769"/>
      <c r="O383" s="769"/>
      <c r="P383" s="716"/>
      <c r="Q383" s="716"/>
      <c r="R383" s="626"/>
      <c r="S383" s="626">
        <v>1</v>
      </c>
      <c r="T383" s="626" t="s">
        <v>15436</v>
      </c>
      <c r="U383" s="626"/>
      <c r="V383" s="626"/>
      <c r="W383" s="769"/>
      <c r="X383" s="626"/>
      <c r="Y383" s="626"/>
      <c r="Z383" s="626"/>
      <c r="AA383" s="626"/>
      <c r="AB383" s="626"/>
      <c r="AC383" s="626"/>
      <c r="AD383" s="626"/>
      <c r="AE383" s="626"/>
      <c r="AF383" s="626"/>
      <c r="AG383" s="769"/>
      <c r="AH383" s="769"/>
      <c r="AI383" s="626"/>
      <c r="AJ383" s="626"/>
      <c r="AK383" s="626"/>
      <c r="AL383" s="626"/>
      <c r="AM383" s="626"/>
      <c r="AN383" s="626"/>
      <c r="AO383" s="626"/>
      <c r="AP383" s="769"/>
      <c r="AQ383" s="769"/>
      <c r="AR383" s="769"/>
      <c r="AS383" s="769"/>
      <c r="AT383" s="769"/>
      <c r="AU383" s="769"/>
      <c r="AV383" s="716">
        <v>2018</v>
      </c>
      <c r="AW383" s="720"/>
      <c r="AX383" s="720"/>
      <c r="AY383" s="720"/>
      <c r="AZ383" s="720"/>
      <c r="BA383" s="720"/>
      <c r="BB383" s="720"/>
      <c r="BC383" s="719"/>
      <c r="BD383" s="719"/>
      <c r="BE383" s="207"/>
    </row>
    <row r="384" spans="1:57" s="206" customFormat="1" ht="25.7" hidden="1" customHeight="1" x14ac:dyDescent="0.15">
      <c r="A384" s="621"/>
      <c r="B384" s="147"/>
      <c r="C384" s="625" t="s">
        <v>15628</v>
      </c>
      <c r="D384" s="625" t="s">
        <v>17140</v>
      </c>
      <c r="E384" s="625" t="s">
        <v>15628</v>
      </c>
      <c r="F384" s="625"/>
      <c r="G384" s="625" t="s">
        <v>17141</v>
      </c>
      <c r="H384" s="626"/>
      <c r="I384" s="626"/>
      <c r="J384" s="796">
        <v>2249</v>
      </c>
      <c r="K384" s="796"/>
      <c r="L384" s="138"/>
      <c r="M384" s="769"/>
      <c r="N384" s="769"/>
      <c r="O384" s="769"/>
      <c r="P384" s="716"/>
      <c r="Q384" s="716"/>
      <c r="R384" s="626"/>
      <c r="S384" s="626">
        <v>1</v>
      </c>
      <c r="T384" s="626" t="s">
        <v>15436</v>
      </c>
      <c r="U384" s="626"/>
      <c r="V384" s="626"/>
      <c r="W384" s="769"/>
      <c r="X384" s="626"/>
      <c r="Y384" s="626"/>
      <c r="Z384" s="626"/>
      <c r="AA384" s="626"/>
      <c r="AB384" s="626"/>
      <c r="AC384" s="626"/>
      <c r="AD384" s="626"/>
      <c r="AE384" s="626"/>
      <c r="AF384" s="626"/>
      <c r="AG384" s="769"/>
      <c r="AH384" s="769"/>
      <c r="AI384" s="626"/>
      <c r="AJ384" s="626"/>
      <c r="AK384" s="626"/>
      <c r="AL384" s="626"/>
      <c r="AM384" s="626"/>
      <c r="AN384" s="626"/>
      <c r="AO384" s="626"/>
      <c r="AP384" s="769"/>
      <c r="AQ384" s="769"/>
      <c r="AR384" s="769"/>
      <c r="AS384" s="769"/>
      <c r="AT384" s="769"/>
      <c r="AU384" s="769"/>
      <c r="AV384" s="716">
        <v>2021</v>
      </c>
      <c r="AW384" s="720"/>
      <c r="AX384" s="720"/>
      <c r="AY384" s="720"/>
      <c r="AZ384" s="720"/>
      <c r="BA384" s="720"/>
      <c r="BB384" s="720"/>
      <c r="BC384" s="719"/>
      <c r="BD384" s="719"/>
      <c r="BE384" s="207"/>
    </row>
    <row r="385" spans="1:57" s="206" customFormat="1" ht="25.7" hidden="1" customHeight="1" x14ac:dyDescent="0.15">
      <c r="A385" s="621"/>
      <c r="B385" s="147"/>
      <c r="C385" s="625" t="s">
        <v>15628</v>
      </c>
      <c r="D385" s="625" t="s">
        <v>17142</v>
      </c>
      <c r="E385" s="625" t="s">
        <v>15628</v>
      </c>
      <c r="F385" s="625"/>
      <c r="G385" s="625" t="s">
        <v>15628</v>
      </c>
      <c r="H385" s="626"/>
      <c r="I385" s="626"/>
      <c r="J385" s="796">
        <v>600</v>
      </c>
      <c r="K385" s="796"/>
      <c r="L385" s="138"/>
      <c r="M385" s="769"/>
      <c r="N385" s="769"/>
      <c r="O385" s="769"/>
      <c r="P385" s="716"/>
      <c r="Q385" s="716"/>
      <c r="R385" s="626"/>
      <c r="S385" s="626">
        <v>1</v>
      </c>
      <c r="T385" s="626" t="s">
        <v>15436</v>
      </c>
      <c r="U385" s="626"/>
      <c r="V385" s="626"/>
      <c r="W385" s="769"/>
      <c r="X385" s="626"/>
      <c r="Y385" s="626"/>
      <c r="Z385" s="626"/>
      <c r="AA385" s="626"/>
      <c r="AB385" s="626"/>
      <c r="AC385" s="626"/>
      <c r="AD385" s="626"/>
      <c r="AE385" s="626"/>
      <c r="AF385" s="626"/>
      <c r="AG385" s="769"/>
      <c r="AH385" s="769"/>
      <c r="AI385" s="626"/>
      <c r="AJ385" s="626"/>
      <c r="AK385" s="626"/>
      <c r="AL385" s="626"/>
      <c r="AM385" s="626"/>
      <c r="AN385" s="626"/>
      <c r="AO385" s="626"/>
      <c r="AP385" s="769"/>
      <c r="AQ385" s="769"/>
      <c r="AR385" s="769"/>
      <c r="AS385" s="769"/>
      <c r="AT385" s="769"/>
      <c r="AU385" s="769"/>
      <c r="AV385" s="716">
        <v>2015</v>
      </c>
      <c r="AW385" s="720"/>
      <c r="AX385" s="720"/>
      <c r="AY385" s="720"/>
      <c r="AZ385" s="720"/>
      <c r="BA385" s="720"/>
      <c r="BB385" s="720"/>
      <c r="BC385" s="719"/>
      <c r="BD385" s="719"/>
      <c r="BE385" s="207"/>
    </row>
    <row r="386" spans="1:57" s="206" customFormat="1" ht="25.7" hidden="1" customHeight="1" x14ac:dyDescent="0.15">
      <c r="A386" s="621"/>
      <c r="B386" s="147"/>
      <c r="C386" s="625" t="s">
        <v>358</v>
      </c>
      <c r="D386" s="625" t="s">
        <v>13297</v>
      </c>
      <c r="E386" s="625" t="s">
        <v>358</v>
      </c>
      <c r="F386" s="625" t="s">
        <v>358</v>
      </c>
      <c r="G386" s="625" t="s">
        <v>358</v>
      </c>
      <c r="H386" s="626"/>
      <c r="I386" s="626"/>
      <c r="J386" s="796">
        <v>34848</v>
      </c>
      <c r="K386" s="796"/>
      <c r="L386" s="138"/>
      <c r="M386" s="769"/>
      <c r="N386" s="769"/>
      <c r="O386" s="769"/>
      <c r="P386" s="716"/>
      <c r="Q386" s="716"/>
      <c r="R386" s="626"/>
      <c r="S386" s="626">
        <v>1</v>
      </c>
      <c r="T386" s="626" t="s">
        <v>15436</v>
      </c>
      <c r="U386" s="626"/>
      <c r="V386" s="626"/>
      <c r="W386" s="769"/>
      <c r="X386" s="626"/>
      <c r="Y386" s="626"/>
      <c r="Z386" s="626"/>
      <c r="AA386" s="626"/>
      <c r="AB386" s="626"/>
      <c r="AC386" s="626"/>
      <c r="AD386" s="626"/>
      <c r="AE386" s="626"/>
      <c r="AF386" s="626"/>
      <c r="AG386" s="769"/>
      <c r="AH386" s="769"/>
      <c r="AI386" s="626"/>
      <c r="AJ386" s="626"/>
      <c r="AK386" s="626"/>
      <c r="AL386" s="626"/>
      <c r="AM386" s="626"/>
      <c r="AN386" s="626"/>
      <c r="AO386" s="626"/>
      <c r="AP386" s="769"/>
      <c r="AQ386" s="769"/>
      <c r="AR386" s="769"/>
      <c r="AS386" s="769"/>
      <c r="AT386" s="769"/>
      <c r="AU386" s="769"/>
      <c r="AV386" s="716">
        <v>2014</v>
      </c>
      <c r="AW386" s="720"/>
      <c r="AX386" s="720"/>
      <c r="AY386" s="720"/>
      <c r="AZ386" s="720"/>
      <c r="BA386" s="720"/>
      <c r="BB386" s="720"/>
      <c r="BC386" s="719"/>
      <c r="BD386" s="719"/>
      <c r="BE386" s="207"/>
    </row>
    <row r="387" spans="1:57" s="206" customFormat="1" ht="25.7" hidden="1" customHeight="1" x14ac:dyDescent="0.15">
      <c r="A387" s="621"/>
      <c r="B387" s="147"/>
      <c r="C387" s="625" t="s">
        <v>358</v>
      </c>
      <c r="D387" s="625" t="s">
        <v>9929</v>
      </c>
      <c r="E387" s="625" t="s">
        <v>358</v>
      </c>
      <c r="F387" s="625" t="s">
        <v>358</v>
      </c>
      <c r="G387" s="625" t="s">
        <v>358</v>
      </c>
      <c r="H387" s="626"/>
      <c r="I387" s="626"/>
      <c r="J387" s="796">
        <v>2500</v>
      </c>
      <c r="K387" s="796">
        <v>410</v>
      </c>
      <c r="L387" s="138">
        <v>530</v>
      </c>
      <c r="M387" s="769"/>
      <c r="N387" s="769">
        <v>410</v>
      </c>
      <c r="O387" s="769" t="s">
        <v>11546</v>
      </c>
      <c r="P387" s="716"/>
      <c r="Q387" s="716"/>
      <c r="R387" s="626"/>
      <c r="S387" s="626">
        <v>1</v>
      </c>
      <c r="T387" s="626" t="s">
        <v>15436</v>
      </c>
      <c r="U387" s="626"/>
      <c r="V387" s="626"/>
      <c r="W387" s="769"/>
      <c r="X387" s="626"/>
      <c r="Y387" s="626"/>
      <c r="Z387" s="626"/>
      <c r="AA387" s="626"/>
      <c r="AB387" s="626"/>
      <c r="AC387" s="626"/>
      <c r="AD387" s="626"/>
      <c r="AE387" s="626"/>
      <c r="AF387" s="626"/>
      <c r="AG387" s="769"/>
      <c r="AH387" s="769"/>
      <c r="AI387" s="626"/>
      <c r="AJ387" s="626"/>
      <c r="AK387" s="626"/>
      <c r="AL387" s="626"/>
      <c r="AM387" s="626"/>
      <c r="AN387" s="626"/>
      <c r="AO387" s="626"/>
      <c r="AP387" s="769"/>
      <c r="AQ387" s="769"/>
      <c r="AR387" s="769"/>
      <c r="AS387" s="769"/>
      <c r="AT387" s="769"/>
      <c r="AU387" s="769"/>
      <c r="AV387" s="716">
        <v>2014</v>
      </c>
      <c r="AW387" s="720"/>
      <c r="AX387" s="720"/>
      <c r="AY387" s="720"/>
      <c r="AZ387" s="720"/>
      <c r="BA387" s="720"/>
      <c r="BB387" s="720"/>
      <c r="BC387" s="719"/>
      <c r="BD387" s="719"/>
      <c r="BE387" s="207"/>
    </row>
    <row r="388" spans="1:57" s="206" customFormat="1" ht="25.7" hidden="1" customHeight="1" x14ac:dyDescent="0.15">
      <c r="A388" s="621"/>
      <c r="B388" s="147"/>
      <c r="C388" s="625" t="s">
        <v>358</v>
      </c>
      <c r="D388" s="625" t="s">
        <v>9930</v>
      </c>
      <c r="E388" s="625" t="s">
        <v>358</v>
      </c>
      <c r="F388" s="625" t="s">
        <v>358</v>
      </c>
      <c r="G388" s="625" t="s">
        <v>358</v>
      </c>
      <c r="H388" s="626"/>
      <c r="I388" s="626"/>
      <c r="J388" s="796">
        <v>1300</v>
      </c>
      <c r="K388" s="796"/>
      <c r="L388" s="138">
        <v>380</v>
      </c>
      <c r="M388" s="769">
        <v>1300</v>
      </c>
      <c r="N388" s="769"/>
      <c r="O388" s="769"/>
      <c r="P388" s="716"/>
      <c r="Q388" s="716"/>
      <c r="R388" s="626"/>
      <c r="S388" s="626">
        <v>1</v>
      </c>
      <c r="T388" s="626" t="s">
        <v>15436</v>
      </c>
      <c r="U388" s="626"/>
      <c r="V388" s="626"/>
      <c r="W388" s="769"/>
      <c r="X388" s="626"/>
      <c r="Y388" s="626"/>
      <c r="Z388" s="626"/>
      <c r="AA388" s="626"/>
      <c r="AB388" s="626"/>
      <c r="AC388" s="626"/>
      <c r="AD388" s="626"/>
      <c r="AE388" s="626"/>
      <c r="AF388" s="626"/>
      <c r="AG388" s="769"/>
      <c r="AH388" s="769"/>
      <c r="AI388" s="626"/>
      <c r="AJ388" s="626"/>
      <c r="AK388" s="626"/>
      <c r="AL388" s="626"/>
      <c r="AM388" s="626"/>
      <c r="AN388" s="626"/>
      <c r="AO388" s="626"/>
      <c r="AP388" s="769"/>
      <c r="AQ388" s="769"/>
      <c r="AR388" s="769"/>
      <c r="AS388" s="769"/>
      <c r="AT388" s="769"/>
      <c r="AU388" s="769"/>
      <c r="AV388" s="716">
        <v>2006</v>
      </c>
      <c r="AW388" s="720"/>
      <c r="AX388" s="720"/>
      <c r="AY388" s="720"/>
      <c r="AZ388" s="720"/>
      <c r="BA388" s="720"/>
      <c r="BB388" s="720"/>
      <c r="BC388" s="719"/>
      <c r="BD388" s="719"/>
      <c r="BE388" s="207"/>
    </row>
    <row r="389" spans="1:57" s="206" customFormat="1" ht="25.7" hidden="1" customHeight="1" x14ac:dyDescent="0.15">
      <c r="A389" s="621"/>
      <c r="B389" s="147"/>
      <c r="C389" s="625" t="s">
        <v>358</v>
      </c>
      <c r="D389" s="625" t="s">
        <v>9931</v>
      </c>
      <c r="E389" s="625" t="s">
        <v>358</v>
      </c>
      <c r="F389" s="625" t="s">
        <v>358</v>
      </c>
      <c r="G389" s="625" t="s">
        <v>358</v>
      </c>
      <c r="H389" s="626"/>
      <c r="I389" s="626"/>
      <c r="J389" s="796">
        <v>2500</v>
      </c>
      <c r="K389" s="796"/>
      <c r="L389" s="138">
        <v>920</v>
      </c>
      <c r="M389" s="769">
        <v>2500</v>
      </c>
      <c r="N389" s="769">
        <v>2500</v>
      </c>
      <c r="O389" s="769"/>
      <c r="P389" s="716"/>
      <c r="Q389" s="716"/>
      <c r="R389" s="626"/>
      <c r="S389" s="626">
        <v>2</v>
      </c>
      <c r="T389" s="626" t="s">
        <v>15436</v>
      </c>
      <c r="U389" s="626"/>
      <c r="V389" s="626"/>
      <c r="W389" s="769"/>
      <c r="X389" s="626"/>
      <c r="Y389" s="626"/>
      <c r="Z389" s="626"/>
      <c r="AA389" s="626"/>
      <c r="AB389" s="626"/>
      <c r="AC389" s="626"/>
      <c r="AD389" s="626"/>
      <c r="AE389" s="626"/>
      <c r="AF389" s="626"/>
      <c r="AG389" s="769"/>
      <c r="AH389" s="769"/>
      <c r="AI389" s="626"/>
      <c r="AJ389" s="626"/>
      <c r="AK389" s="626"/>
      <c r="AL389" s="626"/>
      <c r="AM389" s="626"/>
      <c r="AN389" s="626"/>
      <c r="AO389" s="626"/>
      <c r="AP389" s="769"/>
      <c r="AQ389" s="769"/>
      <c r="AR389" s="769"/>
      <c r="AS389" s="769"/>
      <c r="AT389" s="769"/>
      <c r="AU389" s="769"/>
      <c r="AV389" s="716">
        <v>2004</v>
      </c>
      <c r="AW389" s="720"/>
      <c r="AX389" s="720"/>
      <c r="AY389" s="720"/>
      <c r="AZ389" s="720"/>
      <c r="BA389" s="720"/>
      <c r="BB389" s="720"/>
      <c r="BC389" s="719"/>
      <c r="BD389" s="719"/>
      <c r="BE389" s="207"/>
    </row>
    <row r="390" spans="1:57" s="206" customFormat="1" ht="25.7" hidden="1" customHeight="1" x14ac:dyDescent="0.15">
      <c r="A390" s="621"/>
      <c r="B390" s="147"/>
      <c r="C390" s="625" t="s">
        <v>358</v>
      </c>
      <c r="D390" s="625" t="s">
        <v>9932</v>
      </c>
      <c r="E390" s="625" t="s">
        <v>358</v>
      </c>
      <c r="F390" s="625" t="s">
        <v>358</v>
      </c>
      <c r="G390" s="625" t="s">
        <v>358</v>
      </c>
      <c r="H390" s="626"/>
      <c r="I390" s="626"/>
      <c r="J390" s="796">
        <v>729</v>
      </c>
      <c r="K390" s="796"/>
      <c r="L390" s="138"/>
      <c r="M390" s="769">
        <v>380</v>
      </c>
      <c r="N390" s="769">
        <v>380</v>
      </c>
      <c r="O390" s="769"/>
      <c r="P390" s="716"/>
      <c r="Q390" s="716"/>
      <c r="R390" s="626"/>
      <c r="S390" s="626">
        <v>1</v>
      </c>
      <c r="T390" s="626" t="s">
        <v>15436</v>
      </c>
      <c r="U390" s="626"/>
      <c r="V390" s="626"/>
      <c r="W390" s="769"/>
      <c r="X390" s="626"/>
      <c r="Y390" s="626"/>
      <c r="Z390" s="626"/>
      <c r="AA390" s="626"/>
      <c r="AB390" s="626"/>
      <c r="AC390" s="626"/>
      <c r="AD390" s="626"/>
      <c r="AE390" s="626"/>
      <c r="AF390" s="626"/>
      <c r="AG390" s="769"/>
      <c r="AH390" s="769"/>
      <c r="AI390" s="626"/>
      <c r="AJ390" s="626"/>
      <c r="AK390" s="626"/>
      <c r="AL390" s="626"/>
      <c r="AM390" s="626"/>
      <c r="AN390" s="626"/>
      <c r="AO390" s="626"/>
      <c r="AP390" s="769"/>
      <c r="AQ390" s="769"/>
      <c r="AR390" s="769"/>
      <c r="AS390" s="769"/>
      <c r="AT390" s="769"/>
      <c r="AU390" s="769"/>
      <c r="AV390" s="716">
        <v>2002</v>
      </c>
      <c r="AW390" s="720"/>
      <c r="AX390" s="720"/>
      <c r="AY390" s="720"/>
      <c r="AZ390" s="720"/>
      <c r="BA390" s="720"/>
      <c r="BB390" s="720"/>
      <c r="BC390" s="719"/>
      <c r="BD390" s="719" t="s">
        <v>13298</v>
      </c>
      <c r="BE390" s="207"/>
    </row>
    <row r="391" spans="1:57" s="206" customFormat="1" ht="25.7" hidden="1" customHeight="1" x14ac:dyDescent="0.15">
      <c r="A391" s="621"/>
      <c r="B391" s="147"/>
      <c r="C391" s="625" t="s">
        <v>358</v>
      </c>
      <c r="D391" s="625" t="s">
        <v>13299</v>
      </c>
      <c r="E391" s="625" t="s">
        <v>358</v>
      </c>
      <c r="F391" s="625" t="s">
        <v>358</v>
      </c>
      <c r="G391" s="625" t="s">
        <v>358</v>
      </c>
      <c r="H391" s="626"/>
      <c r="I391" s="626"/>
      <c r="J391" s="796">
        <v>400</v>
      </c>
      <c r="K391" s="796"/>
      <c r="L391" s="138">
        <v>400</v>
      </c>
      <c r="M391" s="769">
        <v>920</v>
      </c>
      <c r="N391" s="769">
        <v>920</v>
      </c>
      <c r="O391" s="769"/>
      <c r="P391" s="716"/>
      <c r="Q391" s="716"/>
      <c r="R391" s="626"/>
      <c r="S391" s="626">
        <v>1</v>
      </c>
      <c r="T391" s="626" t="s">
        <v>15436</v>
      </c>
      <c r="U391" s="626"/>
      <c r="V391" s="626"/>
      <c r="W391" s="769"/>
      <c r="X391" s="626"/>
      <c r="Y391" s="626"/>
      <c r="Z391" s="626"/>
      <c r="AA391" s="626"/>
      <c r="AB391" s="626"/>
      <c r="AC391" s="626"/>
      <c r="AD391" s="626"/>
      <c r="AE391" s="626"/>
      <c r="AF391" s="626"/>
      <c r="AG391" s="769"/>
      <c r="AH391" s="769"/>
      <c r="AI391" s="626"/>
      <c r="AJ391" s="626"/>
      <c r="AK391" s="626"/>
      <c r="AL391" s="626"/>
      <c r="AM391" s="626"/>
      <c r="AN391" s="626"/>
      <c r="AO391" s="626"/>
      <c r="AP391" s="769"/>
      <c r="AQ391" s="769"/>
      <c r="AR391" s="769"/>
      <c r="AS391" s="769"/>
      <c r="AT391" s="769"/>
      <c r="AU391" s="769"/>
      <c r="AV391" s="716">
        <v>2012</v>
      </c>
      <c r="AW391" s="720"/>
      <c r="AX391" s="720"/>
      <c r="AY391" s="720"/>
      <c r="AZ391" s="720"/>
      <c r="BA391" s="720"/>
      <c r="BB391" s="720"/>
      <c r="BC391" s="719"/>
      <c r="BD391" s="719"/>
      <c r="BE391" s="207"/>
    </row>
    <row r="392" spans="1:57" s="206" customFormat="1" ht="25.7" hidden="1" customHeight="1" x14ac:dyDescent="0.15">
      <c r="A392" s="621"/>
      <c r="B392" s="147"/>
      <c r="C392" s="625" t="s">
        <v>358</v>
      </c>
      <c r="D392" s="625" t="s">
        <v>9933</v>
      </c>
      <c r="E392" s="625" t="s">
        <v>358</v>
      </c>
      <c r="F392" s="625" t="s">
        <v>358</v>
      </c>
      <c r="G392" s="625" t="s">
        <v>358</v>
      </c>
      <c r="H392" s="626"/>
      <c r="I392" s="626"/>
      <c r="J392" s="796">
        <v>729</v>
      </c>
      <c r="K392" s="796"/>
      <c r="L392" s="138"/>
      <c r="M392" s="769">
        <v>729</v>
      </c>
      <c r="N392" s="769">
        <v>729</v>
      </c>
      <c r="O392" s="769"/>
      <c r="P392" s="716"/>
      <c r="Q392" s="716"/>
      <c r="R392" s="626"/>
      <c r="S392" s="626">
        <v>1</v>
      </c>
      <c r="T392" s="626" t="s">
        <v>15436</v>
      </c>
      <c r="U392" s="626"/>
      <c r="V392" s="626"/>
      <c r="W392" s="769"/>
      <c r="X392" s="626"/>
      <c r="Y392" s="626"/>
      <c r="Z392" s="626"/>
      <c r="AA392" s="626"/>
      <c r="AB392" s="626"/>
      <c r="AC392" s="626"/>
      <c r="AD392" s="626"/>
      <c r="AE392" s="626"/>
      <c r="AF392" s="626"/>
      <c r="AG392" s="769"/>
      <c r="AH392" s="769"/>
      <c r="AI392" s="626"/>
      <c r="AJ392" s="626"/>
      <c r="AK392" s="626"/>
      <c r="AL392" s="626"/>
      <c r="AM392" s="626"/>
      <c r="AN392" s="626"/>
      <c r="AO392" s="626"/>
      <c r="AP392" s="769"/>
      <c r="AQ392" s="769"/>
      <c r="AR392" s="769"/>
      <c r="AS392" s="769"/>
      <c r="AT392" s="769"/>
      <c r="AU392" s="769"/>
      <c r="AV392" s="716">
        <v>2011</v>
      </c>
      <c r="AW392" s="720"/>
      <c r="AX392" s="720"/>
      <c r="AY392" s="720"/>
      <c r="AZ392" s="720"/>
      <c r="BA392" s="720"/>
      <c r="BB392" s="720"/>
      <c r="BC392" s="719"/>
      <c r="BD392" s="719"/>
      <c r="BE392" s="207"/>
    </row>
    <row r="393" spans="1:57" s="206" customFormat="1" ht="25.7" hidden="1" customHeight="1" x14ac:dyDescent="0.15">
      <c r="A393" s="621"/>
      <c r="B393" s="147"/>
      <c r="C393" s="625" t="s">
        <v>358</v>
      </c>
      <c r="D393" s="625" t="s">
        <v>9934</v>
      </c>
      <c r="E393" s="625" t="s">
        <v>358</v>
      </c>
      <c r="F393" s="625" t="s">
        <v>358</v>
      </c>
      <c r="G393" s="625" t="s">
        <v>358</v>
      </c>
      <c r="H393" s="626"/>
      <c r="I393" s="626"/>
      <c r="J393" s="796">
        <v>400</v>
      </c>
      <c r="K393" s="796"/>
      <c r="L393" s="138"/>
      <c r="M393" s="769">
        <v>400</v>
      </c>
      <c r="N393" s="769">
        <v>400</v>
      </c>
      <c r="O393" s="769"/>
      <c r="P393" s="716"/>
      <c r="Q393" s="716"/>
      <c r="R393" s="626"/>
      <c r="S393" s="626">
        <v>3</v>
      </c>
      <c r="T393" s="626" t="s">
        <v>15436</v>
      </c>
      <c r="U393" s="626"/>
      <c r="V393" s="626"/>
      <c r="W393" s="769"/>
      <c r="X393" s="626"/>
      <c r="Y393" s="626"/>
      <c r="Z393" s="626"/>
      <c r="AA393" s="626"/>
      <c r="AB393" s="626"/>
      <c r="AC393" s="626"/>
      <c r="AD393" s="626"/>
      <c r="AE393" s="626"/>
      <c r="AF393" s="626"/>
      <c r="AG393" s="769"/>
      <c r="AH393" s="769"/>
      <c r="AI393" s="626"/>
      <c r="AJ393" s="626"/>
      <c r="AK393" s="626"/>
      <c r="AL393" s="626"/>
      <c r="AM393" s="626"/>
      <c r="AN393" s="626"/>
      <c r="AO393" s="626"/>
      <c r="AP393" s="769"/>
      <c r="AQ393" s="769"/>
      <c r="AR393" s="769"/>
      <c r="AS393" s="769"/>
      <c r="AT393" s="769"/>
      <c r="AU393" s="769"/>
      <c r="AV393" s="716">
        <v>2012</v>
      </c>
      <c r="AW393" s="720"/>
      <c r="AX393" s="720"/>
      <c r="AY393" s="720"/>
      <c r="AZ393" s="720"/>
      <c r="BA393" s="720"/>
      <c r="BB393" s="720"/>
      <c r="BC393" s="719"/>
      <c r="BD393" s="719"/>
      <c r="BE393" s="207"/>
    </row>
    <row r="394" spans="1:57" s="206" customFormat="1" ht="25.7" hidden="1" customHeight="1" x14ac:dyDescent="0.15">
      <c r="A394" s="621"/>
      <c r="B394" s="265"/>
      <c r="C394" s="625" t="s">
        <v>15628</v>
      </c>
      <c r="D394" s="625" t="s">
        <v>17143</v>
      </c>
      <c r="E394" s="625" t="s">
        <v>15628</v>
      </c>
      <c r="F394" s="625"/>
      <c r="G394" s="625" t="s">
        <v>15628</v>
      </c>
      <c r="H394" s="626"/>
      <c r="I394" s="626"/>
      <c r="J394" s="796">
        <v>450</v>
      </c>
      <c r="K394" s="796"/>
      <c r="L394" s="138"/>
      <c r="M394" s="769"/>
      <c r="N394" s="769"/>
      <c r="O394" s="769"/>
      <c r="P394" s="716"/>
      <c r="Q394" s="716"/>
      <c r="R394" s="626"/>
      <c r="S394" s="626">
        <v>1</v>
      </c>
      <c r="T394" s="626" t="s">
        <v>15436</v>
      </c>
      <c r="U394" s="626"/>
      <c r="V394" s="626"/>
      <c r="W394" s="769"/>
      <c r="X394" s="626"/>
      <c r="Y394" s="626"/>
      <c r="Z394" s="626"/>
      <c r="AA394" s="626"/>
      <c r="AB394" s="626"/>
      <c r="AC394" s="626"/>
      <c r="AD394" s="626"/>
      <c r="AE394" s="626"/>
      <c r="AF394" s="626"/>
      <c r="AG394" s="769"/>
      <c r="AH394" s="769"/>
      <c r="AI394" s="626"/>
      <c r="AJ394" s="626"/>
      <c r="AK394" s="626"/>
      <c r="AL394" s="626"/>
      <c r="AM394" s="626"/>
      <c r="AN394" s="626"/>
      <c r="AO394" s="626"/>
      <c r="AP394" s="769"/>
      <c r="AQ394" s="769"/>
      <c r="AR394" s="769"/>
      <c r="AS394" s="769"/>
      <c r="AT394" s="769"/>
      <c r="AU394" s="769"/>
      <c r="AV394" s="716">
        <v>2017</v>
      </c>
      <c r="AW394" s="720"/>
      <c r="AX394" s="720"/>
      <c r="AY394" s="720"/>
      <c r="AZ394" s="720"/>
      <c r="BA394" s="720"/>
      <c r="BB394" s="720"/>
      <c r="BC394" s="719"/>
      <c r="BD394" s="719"/>
      <c r="BE394" s="207"/>
    </row>
    <row r="395" spans="1:57" s="206" customFormat="1" ht="25.7" hidden="1" customHeight="1" x14ac:dyDescent="0.15">
      <c r="A395" s="621"/>
      <c r="B395" s="265"/>
      <c r="C395" s="625" t="s">
        <v>358</v>
      </c>
      <c r="D395" s="625" t="s">
        <v>9935</v>
      </c>
      <c r="E395" s="625" t="s">
        <v>358</v>
      </c>
      <c r="F395" s="625" t="s">
        <v>358</v>
      </c>
      <c r="G395" s="625" t="s">
        <v>358</v>
      </c>
      <c r="H395" s="626"/>
      <c r="I395" s="626"/>
      <c r="J395" s="796">
        <v>720</v>
      </c>
      <c r="K395" s="796"/>
      <c r="L395" s="138"/>
      <c r="M395" s="769">
        <v>720</v>
      </c>
      <c r="N395" s="769">
        <v>720</v>
      </c>
      <c r="O395" s="769"/>
      <c r="P395" s="716"/>
      <c r="Q395" s="716"/>
      <c r="R395" s="626"/>
      <c r="S395" s="626">
        <v>1</v>
      </c>
      <c r="T395" s="626" t="s">
        <v>15436</v>
      </c>
      <c r="U395" s="626"/>
      <c r="V395" s="626"/>
      <c r="W395" s="769"/>
      <c r="X395" s="626"/>
      <c r="Y395" s="626"/>
      <c r="Z395" s="626"/>
      <c r="AA395" s="626"/>
      <c r="AB395" s="626"/>
      <c r="AC395" s="626"/>
      <c r="AD395" s="626"/>
      <c r="AE395" s="626"/>
      <c r="AF395" s="626"/>
      <c r="AG395" s="769"/>
      <c r="AH395" s="769"/>
      <c r="AI395" s="626"/>
      <c r="AJ395" s="626"/>
      <c r="AK395" s="626"/>
      <c r="AL395" s="626"/>
      <c r="AM395" s="626"/>
      <c r="AN395" s="626"/>
      <c r="AO395" s="626"/>
      <c r="AP395" s="769"/>
      <c r="AQ395" s="769"/>
      <c r="AR395" s="769"/>
      <c r="AS395" s="769"/>
      <c r="AT395" s="769"/>
      <c r="AU395" s="769"/>
      <c r="AV395" s="716">
        <v>2011</v>
      </c>
      <c r="AW395" s="720"/>
      <c r="AX395" s="720"/>
      <c r="AY395" s="720"/>
      <c r="AZ395" s="720"/>
      <c r="BA395" s="720"/>
      <c r="BB395" s="720"/>
      <c r="BC395" s="719"/>
      <c r="BD395" s="719"/>
      <c r="BE395" s="207"/>
    </row>
    <row r="396" spans="1:57" s="206" customFormat="1" ht="25.7" hidden="1" customHeight="1" x14ac:dyDescent="0.15">
      <c r="A396" s="621"/>
      <c r="B396" s="147"/>
      <c r="C396" s="625" t="s">
        <v>15628</v>
      </c>
      <c r="D396" s="625" t="s">
        <v>15887</v>
      </c>
      <c r="E396" s="625" t="s">
        <v>15628</v>
      </c>
      <c r="F396" s="625"/>
      <c r="G396" s="625" t="s">
        <v>15628</v>
      </c>
      <c r="H396" s="627"/>
      <c r="I396" s="627"/>
      <c r="J396" s="626">
        <v>4033</v>
      </c>
      <c r="K396" s="626"/>
      <c r="L396" s="138">
        <v>546</v>
      </c>
      <c r="M396" s="627"/>
      <c r="N396" s="628"/>
      <c r="O396" s="627"/>
      <c r="P396" s="626"/>
      <c r="Q396" s="626"/>
      <c r="R396" s="626"/>
      <c r="S396" s="626">
        <v>1</v>
      </c>
      <c r="T396" s="626" t="s">
        <v>15436</v>
      </c>
      <c r="U396" s="627"/>
      <c r="V396" s="627"/>
      <c r="W396" s="627"/>
      <c r="X396" s="627"/>
      <c r="Y396" s="627"/>
      <c r="Z396" s="627"/>
      <c r="AA396" s="626"/>
      <c r="AB396" s="625"/>
      <c r="AC396" s="625"/>
      <c r="AD396" s="627"/>
      <c r="AE396" s="627"/>
      <c r="AF396" s="627"/>
      <c r="AG396" s="627"/>
      <c r="AH396" s="627"/>
      <c r="AI396" s="627"/>
      <c r="AJ396" s="627"/>
      <c r="AK396" s="627"/>
      <c r="AL396" s="627"/>
      <c r="AM396" s="627"/>
      <c r="AN396" s="627"/>
      <c r="AO396" s="627"/>
      <c r="AP396" s="627"/>
      <c r="AQ396" s="627"/>
      <c r="AR396" s="627"/>
      <c r="AS396" s="627"/>
      <c r="AT396" s="627"/>
      <c r="AU396" s="627"/>
      <c r="AV396" s="720">
        <v>2004</v>
      </c>
      <c r="AW396" s="720"/>
      <c r="AX396" s="720"/>
      <c r="AY396" s="720"/>
      <c r="AZ396" s="720"/>
      <c r="BA396" s="720"/>
      <c r="BB396" s="720"/>
      <c r="BC396" s="626"/>
      <c r="BD396" s="719"/>
      <c r="BE396" s="207"/>
    </row>
    <row r="397" spans="1:57" s="206" customFormat="1" ht="25.7" hidden="1" customHeight="1" x14ac:dyDescent="0.15">
      <c r="A397" s="621"/>
      <c r="B397" s="147"/>
      <c r="C397" s="625" t="s">
        <v>3072</v>
      </c>
      <c r="D397" s="625" t="s">
        <v>9904</v>
      </c>
      <c r="E397" s="625" t="s">
        <v>3072</v>
      </c>
      <c r="F397" s="625" t="s">
        <v>13283</v>
      </c>
      <c r="G397" s="625" t="s">
        <v>3265</v>
      </c>
      <c r="H397" s="627"/>
      <c r="I397" s="686"/>
      <c r="J397" s="626">
        <v>26250</v>
      </c>
      <c r="K397" s="626">
        <v>1327</v>
      </c>
      <c r="L397" s="138">
        <v>2607</v>
      </c>
      <c r="M397" s="626"/>
      <c r="N397" s="626"/>
      <c r="O397" s="626"/>
      <c r="P397" s="626">
        <v>1200</v>
      </c>
      <c r="Q397" s="626">
        <v>1200</v>
      </c>
      <c r="R397" s="626" t="s">
        <v>4694</v>
      </c>
      <c r="S397" s="626">
        <v>4</v>
      </c>
      <c r="T397" s="626" t="s">
        <v>316</v>
      </c>
      <c r="U397" s="627"/>
      <c r="V397" s="627"/>
      <c r="W397" s="627"/>
      <c r="X397" s="627"/>
      <c r="Y397" s="627"/>
      <c r="Z397" s="627"/>
      <c r="AA397" s="626"/>
      <c r="AB397" s="625"/>
      <c r="AC397" s="625"/>
      <c r="AD397" s="627"/>
      <c r="AE397" s="627"/>
      <c r="AF397" s="627"/>
      <c r="AG397" s="627"/>
      <c r="AH397" s="627"/>
      <c r="AI397" s="627"/>
      <c r="AJ397" s="627"/>
      <c r="AK397" s="627"/>
      <c r="AL397" s="627"/>
      <c r="AM397" s="627"/>
      <c r="AN397" s="627"/>
      <c r="AO397" s="627"/>
      <c r="AP397" s="627"/>
      <c r="AQ397" s="627"/>
      <c r="AR397" s="627"/>
      <c r="AS397" s="627"/>
      <c r="AT397" s="627"/>
      <c r="AU397" s="627"/>
      <c r="AV397" s="720">
        <v>2012</v>
      </c>
      <c r="AW397" s="720"/>
      <c r="AX397" s="720"/>
      <c r="AY397" s="720"/>
      <c r="AZ397" s="720"/>
      <c r="BA397" s="720"/>
      <c r="BB397" s="720"/>
      <c r="BC397" s="719">
        <v>2110</v>
      </c>
      <c r="BD397" s="719"/>
      <c r="BE397" s="207"/>
    </row>
    <row r="398" spans="1:57" s="206" customFormat="1" ht="25.7" hidden="1" customHeight="1" x14ac:dyDescent="0.15">
      <c r="A398" s="621"/>
      <c r="B398" s="147"/>
      <c r="C398" s="625" t="s">
        <v>3101</v>
      </c>
      <c r="D398" s="625" t="s">
        <v>9938</v>
      </c>
      <c r="E398" s="625" t="s">
        <v>3101</v>
      </c>
      <c r="F398" s="625" t="s">
        <v>13300</v>
      </c>
      <c r="G398" s="625" t="s">
        <v>12566</v>
      </c>
      <c r="H398" s="627"/>
      <c r="I398" s="686"/>
      <c r="J398" s="796">
        <v>500</v>
      </c>
      <c r="K398" s="796"/>
      <c r="L398" s="138"/>
      <c r="M398" s="627">
        <v>500</v>
      </c>
      <c r="N398" s="628">
        <v>500</v>
      </c>
      <c r="O398" s="627">
        <v>500</v>
      </c>
      <c r="P398" s="716">
        <v>500</v>
      </c>
      <c r="Q398" s="716">
        <v>500</v>
      </c>
      <c r="R398" s="626" t="s">
        <v>9832</v>
      </c>
      <c r="S398" s="626">
        <v>1</v>
      </c>
      <c r="T398" s="626" t="s">
        <v>316</v>
      </c>
      <c r="U398" s="627"/>
      <c r="V398" s="627"/>
      <c r="W398" s="627"/>
      <c r="X398" s="627"/>
      <c r="Y398" s="627"/>
      <c r="Z398" s="627"/>
      <c r="AA398" s="626"/>
      <c r="AB398" s="625"/>
      <c r="AC398" s="625"/>
      <c r="AD398" s="627"/>
      <c r="AE398" s="627"/>
      <c r="AF398" s="627"/>
      <c r="AG398" s="627"/>
      <c r="AH398" s="627"/>
      <c r="AI398" s="627"/>
      <c r="AJ398" s="627"/>
      <c r="AK398" s="627"/>
      <c r="AL398" s="627"/>
      <c r="AM398" s="627"/>
      <c r="AN398" s="627"/>
      <c r="AO398" s="627"/>
      <c r="AP398" s="627"/>
      <c r="AQ398" s="627"/>
      <c r="AR398" s="627"/>
      <c r="AS398" s="627"/>
      <c r="AT398" s="627"/>
      <c r="AU398" s="627"/>
      <c r="AV398" s="716">
        <v>2008</v>
      </c>
      <c r="AW398" s="720"/>
      <c r="AX398" s="720"/>
      <c r="AY398" s="720"/>
      <c r="AZ398" s="720"/>
      <c r="BA398" s="720"/>
      <c r="BB398" s="720"/>
      <c r="BC398" s="719">
        <v>200</v>
      </c>
      <c r="BD398" s="719"/>
      <c r="BE398" s="207"/>
    </row>
    <row r="399" spans="1:57" s="206" customFormat="1" ht="25.7" hidden="1" customHeight="1" x14ac:dyDescent="0.15">
      <c r="A399" s="621"/>
      <c r="B399" s="147"/>
      <c r="C399" s="625" t="s">
        <v>3101</v>
      </c>
      <c r="D399" s="625" t="s">
        <v>9939</v>
      </c>
      <c r="E399" s="625" t="s">
        <v>3101</v>
      </c>
      <c r="F399" s="625" t="s">
        <v>13300</v>
      </c>
      <c r="G399" s="625" t="s">
        <v>12566</v>
      </c>
      <c r="H399" s="627"/>
      <c r="I399" s="686"/>
      <c r="J399" s="796">
        <v>1000</v>
      </c>
      <c r="K399" s="796"/>
      <c r="L399" s="138"/>
      <c r="M399" s="627">
        <v>500</v>
      </c>
      <c r="N399" s="628">
        <v>500</v>
      </c>
      <c r="O399" s="627">
        <v>500</v>
      </c>
      <c r="P399" s="716">
        <v>1000</v>
      </c>
      <c r="Q399" s="716">
        <v>1000</v>
      </c>
      <c r="R399" s="626" t="s">
        <v>9832</v>
      </c>
      <c r="S399" s="626">
        <v>2</v>
      </c>
      <c r="T399" s="626" t="s">
        <v>316</v>
      </c>
      <c r="U399" s="627"/>
      <c r="V399" s="627"/>
      <c r="W399" s="627"/>
      <c r="X399" s="627"/>
      <c r="Y399" s="627"/>
      <c r="Z399" s="627"/>
      <c r="AA399" s="626"/>
      <c r="AB399" s="625"/>
      <c r="AC399" s="625"/>
      <c r="AD399" s="627"/>
      <c r="AE399" s="627"/>
      <c r="AF399" s="627"/>
      <c r="AG399" s="627"/>
      <c r="AH399" s="627"/>
      <c r="AI399" s="627"/>
      <c r="AJ399" s="627"/>
      <c r="AK399" s="627"/>
      <c r="AL399" s="627"/>
      <c r="AM399" s="627"/>
      <c r="AN399" s="627"/>
      <c r="AO399" s="627"/>
      <c r="AP399" s="627"/>
      <c r="AQ399" s="627"/>
      <c r="AR399" s="627"/>
      <c r="AS399" s="627"/>
      <c r="AT399" s="627"/>
      <c r="AU399" s="627"/>
      <c r="AV399" s="716">
        <v>2008</v>
      </c>
      <c r="AW399" s="720"/>
      <c r="AX399" s="720"/>
      <c r="AY399" s="720"/>
      <c r="AZ399" s="720"/>
      <c r="BA399" s="720"/>
      <c r="BB399" s="720"/>
      <c r="BC399" s="719">
        <v>450</v>
      </c>
      <c r="BD399" s="719"/>
      <c r="BE399" s="207"/>
    </row>
    <row r="400" spans="1:57" s="206" customFormat="1" ht="25.7" hidden="1" customHeight="1" x14ac:dyDescent="0.15">
      <c r="A400" s="621"/>
      <c r="B400" s="147"/>
      <c r="C400" s="625" t="s">
        <v>15719</v>
      </c>
      <c r="D400" s="625" t="s">
        <v>15888</v>
      </c>
      <c r="E400" s="625" t="s">
        <v>15719</v>
      </c>
      <c r="F400" s="625"/>
      <c r="G400" s="625" t="s">
        <v>15637</v>
      </c>
      <c r="H400" s="627"/>
      <c r="I400" s="686"/>
      <c r="J400" s="796">
        <v>437</v>
      </c>
      <c r="K400" s="796"/>
      <c r="L400" s="138"/>
      <c r="M400" s="627"/>
      <c r="N400" s="628"/>
      <c r="O400" s="627"/>
      <c r="P400" s="716">
        <v>300</v>
      </c>
      <c r="Q400" s="716">
        <v>300</v>
      </c>
      <c r="R400" s="626" t="s">
        <v>15889</v>
      </c>
      <c r="S400" s="626">
        <v>1</v>
      </c>
      <c r="T400" s="626" t="s">
        <v>15436</v>
      </c>
      <c r="U400" s="627"/>
      <c r="V400" s="627"/>
      <c r="W400" s="627"/>
      <c r="X400" s="627"/>
      <c r="Y400" s="627"/>
      <c r="Z400" s="627"/>
      <c r="AA400" s="626"/>
      <c r="AB400" s="625"/>
      <c r="AC400" s="625"/>
      <c r="AD400" s="627"/>
      <c r="AE400" s="627"/>
      <c r="AF400" s="627"/>
      <c r="AG400" s="627"/>
      <c r="AH400" s="627"/>
      <c r="AI400" s="627"/>
      <c r="AJ400" s="627"/>
      <c r="AK400" s="627"/>
      <c r="AL400" s="627"/>
      <c r="AM400" s="627"/>
      <c r="AN400" s="627"/>
      <c r="AO400" s="627"/>
      <c r="AP400" s="627"/>
      <c r="AQ400" s="627"/>
      <c r="AR400" s="627"/>
      <c r="AS400" s="627"/>
      <c r="AT400" s="627"/>
      <c r="AU400" s="627"/>
      <c r="AV400" s="716"/>
      <c r="AW400" s="720"/>
      <c r="AX400" s="720"/>
      <c r="AY400" s="720"/>
      <c r="AZ400" s="720"/>
      <c r="BA400" s="720"/>
      <c r="BB400" s="720"/>
      <c r="BC400" s="719"/>
      <c r="BD400" s="719"/>
      <c r="BE400" s="207"/>
    </row>
    <row r="401" spans="1:57" s="206" customFormat="1" ht="25.7" hidden="1" customHeight="1" x14ac:dyDescent="0.15">
      <c r="A401" s="621"/>
      <c r="B401" s="147"/>
      <c r="C401" s="625" t="s">
        <v>15719</v>
      </c>
      <c r="D401" s="625" t="s">
        <v>15890</v>
      </c>
      <c r="E401" s="625" t="s">
        <v>15719</v>
      </c>
      <c r="F401" s="625"/>
      <c r="G401" s="625" t="s">
        <v>15637</v>
      </c>
      <c r="H401" s="627"/>
      <c r="I401" s="686"/>
      <c r="J401" s="796">
        <v>493</v>
      </c>
      <c r="K401" s="796"/>
      <c r="L401" s="138"/>
      <c r="M401" s="627"/>
      <c r="N401" s="628"/>
      <c r="O401" s="627"/>
      <c r="P401" s="716">
        <v>300</v>
      </c>
      <c r="Q401" s="716">
        <v>300</v>
      </c>
      <c r="R401" s="626" t="s">
        <v>15889</v>
      </c>
      <c r="S401" s="626">
        <v>1</v>
      </c>
      <c r="T401" s="626" t="s">
        <v>15436</v>
      </c>
      <c r="U401" s="627"/>
      <c r="V401" s="627"/>
      <c r="W401" s="627"/>
      <c r="X401" s="627"/>
      <c r="Y401" s="627"/>
      <c r="Z401" s="627"/>
      <c r="AA401" s="626"/>
      <c r="AB401" s="625"/>
      <c r="AC401" s="625"/>
      <c r="AD401" s="627"/>
      <c r="AE401" s="627"/>
      <c r="AF401" s="627"/>
      <c r="AG401" s="627"/>
      <c r="AH401" s="627"/>
      <c r="AI401" s="627"/>
      <c r="AJ401" s="627"/>
      <c r="AK401" s="627"/>
      <c r="AL401" s="627"/>
      <c r="AM401" s="627"/>
      <c r="AN401" s="627"/>
      <c r="AO401" s="627"/>
      <c r="AP401" s="627"/>
      <c r="AQ401" s="627"/>
      <c r="AR401" s="627"/>
      <c r="AS401" s="627"/>
      <c r="AT401" s="627"/>
      <c r="AU401" s="627"/>
      <c r="AV401" s="716"/>
      <c r="AW401" s="720"/>
      <c r="AX401" s="720"/>
      <c r="AY401" s="720"/>
      <c r="AZ401" s="720"/>
      <c r="BA401" s="720"/>
      <c r="BB401" s="720"/>
      <c r="BC401" s="719"/>
      <c r="BD401" s="719"/>
      <c r="BE401" s="207"/>
    </row>
    <row r="402" spans="1:57" s="206" customFormat="1" ht="25.7" hidden="1" customHeight="1" x14ac:dyDescent="0.15">
      <c r="A402" s="621"/>
      <c r="B402" s="147"/>
      <c r="C402" s="625" t="s">
        <v>3101</v>
      </c>
      <c r="D402" s="625" t="s">
        <v>9940</v>
      </c>
      <c r="E402" s="625" t="s">
        <v>3101</v>
      </c>
      <c r="F402" s="625" t="s">
        <v>13300</v>
      </c>
      <c r="G402" s="625" t="s">
        <v>15637</v>
      </c>
      <c r="H402" s="627" t="s">
        <v>9941</v>
      </c>
      <c r="I402" s="686"/>
      <c r="J402" s="796">
        <v>500</v>
      </c>
      <c r="K402" s="796"/>
      <c r="L402" s="138"/>
      <c r="M402" s="627">
        <v>500</v>
      </c>
      <c r="N402" s="628">
        <v>500</v>
      </c>
      <c r="O402" s="627">
        <v>500</v>
      </c>
      <c r="P402" s="716">
        <v>500</v>
      </c>
      <c r="Q402" s="716">
        <v>500</v>
      </c>
      <c r="R402" s="626" t="s">
        <v>9832</v>
      </c>
      <c r="S402" s="626">
        <v>1</v>
      </c>
      <c r="T402" s="626" t="s">
        <v>316</v>
      </c>
      <c r="U402" s="627"/>
      <c r="V402" s="627"/>
      <c r="W402" s="627"/>
      <c r="X402" s="627"/>
      <c r="Y402" s="627"/>
      <c r="Z402" s="627"/>
      <c r="AA402" s="626"/>
      <c r="AB402" s="625"/>
      <c r="AC402" s="625"/>
      <c r="AD402" s="627"/>
      <c r="AE402" s="627"/>
      <c r="AF402" s="627"/>
      <c r="AG402" s="627"/>
      <c r="AH402" s="627"/>
      <c r="AI402" s="627"/>
      <c r="AJ402" s="627"/>
      <c r="AK402" s="627"/>
      <c r="AL402" s="627"/>
      <c r="AM402" s="627"/>
      <c r="AN402" s="627"/>
      <c r="AO402" s="627"/>
      <c r="AP402" s="627"/>
      <c r="AQ402" s="627"/>
      <c r="AR402" s="627"/>
      <c r="AS402" s="627"/>
      <c r="AT402" s="627"/>
      <c r="AU402" s="627"/>
      <c r="AV402" s="716">
        <v>2009</v>
      </c>
      <c r="AW402" s="720"/>
      <c r="AX402" s="720"/>
      <c r="AY402" s="720"/>
      <c r="AZ402" s="720"/>
      <c r="BA402" s="720"/>
      <c r="BB402" s="720"/>
      <c r="BC402" s="719">
        <v>350</v>
      </c>
      <c r="BD402" s="719"/>
      <c r="BE402" s="207"/>
    </row>
    <row r="403" spans="1:57" s="206" customFormat="1" ht="25.7" hidden="1" customHeight="1" x14ac:dyDescent="0.15">
      <c r="A403" s="621"/>
      <c r="B403" s="147"/>
      <c r="C403" s="625" t="s">
        <v>3101</v>
      </c>
      <c r="D403" s="625" t="s">
        <v>5459</v>
      </c>
      <c r="E403" s="625" t="s">
        <v>3101</v>
      </c>
      <c r="F403" s="625" t="s">
        <v>13300</v>
      </c>
      <c r="G403" s="625" t="s">
        <v>15637</v>
      </c>
      <c r="H403" s="627" t="s">
        <v>9941</v>
      </c>
      <c r="I403" s="686"/>
      <c r="J403" s="796">
        <v>500</v>
      </c>
      <c r="K403" s="796"/>
      <c r="L403" s="138"/>
      <c r="M403" s="627">
        <v>500</v>
      </c>
      <c r="N403" s="628">
        <v>500</v>
      </c>
      <c r="O403" s="627">
        <v>500</v>
      </c>
      <c r="P403" s="716">
        <v>500</v>
      </c>
      <c r="Q403" s="716">
        <v>500</v>
      </c>
      <c r="R403" s="626" t="s">
        <v>9832</v>
      </c>
      <c r="S403" s="626">
        <v>1</v>
      </c>
      <c r="T403" s="626" t="s">
        <v>316</v>
      </c>
      <c r="U403" s="627"/>
      <c r="V403" s="627"/>
      <c r="W403" s="627"/>
      <c r="X403" s="627"/>
      <c r="Y403" s="627"/>
      <c r="Z403" s="627"/>
      <c r="AA403" s="626"/>
      <c r="AB403" s="625"/>
      <c r="AC403" s="625"/>
      <c r="AD403" s="627"/>
      <c r="AE403" s="627"/>
      <c r="AF403" s="627"/>
      <c r="AG403" s="627"/>
      <c r="AH403" s="627"/>
      <c r="AI403" s="627"/>
      <c r="AJ403" s="627"/>
      <c r="AK403" s="627"/>
      <c r="AL403" s="627"/>
      <c r="AM403" s="627"/>
      <c r="AN403" s="627"/>
      <c r="AO403" s="627"/>
      <c r="AP403" s="627"/>
      <c r="AQ403" s="627"/>
      <c r="AR403" s="627"/>
      <c r="AS403" s="627"/>
      <c r="AT403" s="627"/>
      <c r="AU403" s="627"/>
      <c r="AV403" s="716">
        <v>2009</v>
      </c>
      <c r="AW403" s="720"/>
      <c r="AX403" s="720"/>
      <c r="AY403" s="720"/>
      <c r="AZ403" s="720"/>
      <c r="BA403" s="720"/>
      <c r="BB403" s="720"/>
      <c r="BC403" s="719">
        <v>250</v>
      </c>
      <c r="BD403" s="719"/>
      <c r="BE403" s="207"/>
    </row>
    <row r="404" spans="1:57" s="206" customFormat="1" ht="25.7" hidden="1" customHeight="1" x14ac:dyDescent="0.15">
      <c r="A404" s="621"/>
      <c r="B404" s="147"/>
      <c r="C404" s="625" t="s">
        <v>3101</v>
      </c>
      <c r="D404" s="625" t="s">
        <v>9942</v>
      </c>
      <c r="E404" s="625" t="s">
        <v>3101</v>
      </c>
      <c r="F404" s="625" t="s">
        <v>13300</v>
      </c>
      <c r="G404" s="625" t="s">
        <v>15602</v>
      </c>
      <c r="H404" s="627" t="s">
        <v>9941</v>
      </c>
      <c r="I404" s="627"/>
      <c r="J404" s="626">
        <v>500</v>
      </c>
      <c r="K404" s="626"/>
      <c r="L404" s="138"/>
      <c r="M404" s="627">
        <v>500</v>
      </c>
      <c r="N404" s="628">
        <v>500</v>
      </c>
      <c r="O404" s="627">
        <v>500</v>
      </c>
      <c r="P404" s="626">
        <v>500</v>
      </c>
      <c r="Q404" s="626">
        <v>500</v>
      </c>
      <c r="R404" s="626" t="s">
        <v>9832</v>
      </c>
      <c r="S404" s="626">
        <v>1</v>
      </c>
      <c r="T404" s="626" t="s">
        <v>316</v>
      </c>
      <c r="U404" s="627"/>
      <c r="V404" s="627"/>
      <c r="W404" s="627"/>
      <c r="X404" s="627"/>
      <c r="Y404" s="627"/>
      <c r="Z404" s="627"/>
      <c r="AA404" s="626"/>
      <c r="AB404" s="625"/>
      <c r="AC404" s="625"/>
      <c r="AD404" s="627"/>
      <c r="AE404" s="627"/>
      <c r="AF404" s="627"/>
      <c r="AG404" s="627"/>
      <c r="AH404" s="627"/>
      <c r="AI404" s="627"/>
      <c r="AJ404" s="627"/>
      <c r="AK404" s="627"/>
      <c r="AL404" s="627"/>
      <c r="AM404" s="627"/>
      <c r="AN404" s="627"/>
      <c r="AO404" s="627"/>
      <c r="AP404" s="627"/>
      <c r="AQ404" s="627"/>
      <c r="AR404" s="627"/>
      <c r="AS404" s="627"/>
      <c r="AT404" s="627"/>
      <c r="AU404" s="627"/>
      <c r="AV404" s="720">
        <v>2008</v>
      </c>
      <c r="AW404" s="720"/>
      <c r="AX404" s="720">
        <v>2008</v>
      </c>
      <c r="AY404" s="720"/>
      <c r="AZ404" s="720"/>
      <c r="BA404" s="720"/>
      <c r="BB404" s="720"/>
      <c r="BC404" s="626">
        <v>200</v>
      </c>
      <c r="BD404" s="719"/>
      <c r="BE404" s="207"/>
    </row>
    <row r="405" spans="1:57" s="206" customFormat="1" ht="25.7" hidden="1" customHeight="1" x14ac:dyDescent="0.15">
      <c r="A405" s="621"/>
      <c r="B405" s="147"/>
      <c r="C405" s="720" t="s">
        <v>3101</v>
      </c>
      <c r="D405" s="726" t="s">
        <v>9943</v>
      </c>
      <c r="E405" s="720" t="s">
        <v>3101</v>
      </c>
      <c r="F405" s="720" t="s">
        <v>13300</v>
      </c>
      <c r="G405" s="720" t="s">
        <v>12566</v>
      </c>
      <c r="H405" s="720"/>
      <c r="I405" s="720"/>
      <c r="J405" s="719">
        <v>500</v>
      </c>
      <c r="K405" s="719"/>
      <c r="L405" s="138"/>
      <c r="M405" s="720"/>
      <c r="N405" s="720"/>
      <c r="O405" s="720"/>
      <c r="P405" s="719">
        <v>500</v>
      </c>
      <c r="Q405" s="719">
        <v>500</v>
      </c>
      <c r="R405" s="626" t="s">
        <v>9832</v>
      </c>
      <c r="S405" s="719">
        <v>1</v>
      </c>
      <c r="T405" s="719" t="s">
        <v>316</v>
      </c>
      <c r="U405" s="720"/>
      <c r="V405" s="720"/>
      <c r="W405" s="720"/>
      <c r="X405" s="720"/>
      <c r="Y405" s="720"/>
      <c r="Z405" s="720"/>
      <c r="AA405" s="719"/>
      <c r="AB405" s="720"/>
      <c r="AC405" s="720"/>
      <c r="AD405" s="720"/>
      <c r="AE405" s="720"/>
      <c r="AF405" s="720"/>
      <c r="AG405" s="720"/>
      <c r="AH405" s="720"/>
      <c r="AI405" s="720"/>
      <c r="AJ405" s="720"/>
      <c r="AK405" s="720"/>
      <c r="AL405" s="720"/>
      <c r="AM405" s="720"/>
      <c r="AN405" s="720"/>
      <c r="AO405" s="720"/>
      <c r="AP405" s="720"/>
      <c r="AQ405" s="720"/>
      <c r="AR405" s="720"/>
      <c r="AS405" s="720"/>
      <c r="AT405" s="720"/>
      <c r="AU405" s="720"/>
      <c r="AV405" s="720">
        <v>2009</v>
      </c>
      <c r="AW405" s="720"/>
      <c r="AX405" s="720">
        <v>2008</v>
      </c>
      <c r="AY405" s="720"/>
      <c r="AZ405" s="720"/>
      <c r="BA405" s="720"/>
      <c r="BB405" s="720"/>
      <c r="BC405" s="719">
        <v>200</v>
      </c>
      <c r="BD405" s="719"/>
      <c r="BE405" s="207"/>
    </row>
    <row r="406" spans="1:57" s="206" customFormat="1" ht="25.7" hidden="1" customHeight="1" x14ac:dyDescent="0.15">
      <c r="A406" s="621"/>
      <c r="B406" s="147"/>
      <c r="C406" s="720" t="s">
        <v>3101</v>
      </c>
      <c r="D406" s="726" t="s">
        <v>9944</v>
      </c>
      <c r="E406" s="720" t="s">
        <v>3101</v>
      </c>
      <c r="F406" s="797" t="s">
        <v>13300</v>
      </c>
      <c r="G406" s="625" t="s">
        <v>15637</v>
      </c>
      <c r="H406" s="797"/>
      <c r="I406" s="797"/>
      <c r="J406" s="719">
        <v>800</v>
      </c>
      <c r="K406" s="719"/>
      <c r="L406" s="138"/>
      <c r="M406" s="797"/>
      <c r="N406" s="797"/>
      <c r="O406" s="797"/>
      <c r="P406" s="719">
        <v>437</v>
      </c>
      <c r="Q406" s="719">
        <v>437</v>
      </c>
      <c r="R406" s="626" t="s">
        <v>9945</v>
      </c>
      <c r="S406" s="719">
        <v>1</v>
      </c>
      <c r="T406" s="719" t="s">
        <v>316</v>
      </c>
      <c r="U406" s="797"/>
      <c r="V406" s="797"/>
      <c r="W406" s="797"/>
      <c r="X406" s="797"/>
      <c r="Y406" s="797"/>
      <c r="Z406" s="797"/>
      <c r="AA406" s="797"/>
      <c r="AB406" s="797"/>
      <c r="AC406" s="797"/>
      <c r="AD406" s="797"/>
      <c r="AE406" s="797"/>
      <c r="AF406" s="797"/>
      <c r="AG406" s="797"/>
      <c r="AH406" s="797"/>
      <c r="AI406" s="797"/>
      <c r="AJ406" s="797"/>
      <c r="AK406" s="797"/>
      <c r="AL406" s="797"/>
      <c r="AM406" s="797"/>
      <c r="AN406" s="797"/>
      <c r="AO406" s="797"/>
      <c r="AP406" s="797"/>
      <c r="AQ406" s="797"/>
      <c r="AR406" s="797"/>
      <c r="AS406" s="797"/>
      <c r="AT406" s="797"/>
      <c r="AU406" s="797"/>
      <c r="AV406" s="720">
        <v>2013</v>
      </c>
      <c r="AW406" s="797"/>
      <c r="AX406" s="797"/>
      <c r="AY406" s="797"/>
      <c r="AZ406" s="797"/>
      <c r="BA406" s="797"/>
      <c r="BB406" s="797"/>
      <c r="BC406" s="797">
        <v>403</v>
      </c>
      <c r="BD406" s="797"/>
      <c r="BE406" s="207"/>
    </row>
    <row r="407" spans="1:57" s="206" customFormat="1" ht="25.7" hidden="1" customHeight="1" x14ac:dyDescent="0.15">
      <c r="A407" s="621"/>
      <c r="B407" s="147"/>
      <c r="C407" s="720" t="s">
        <v>3101</v>
      </c>
      <c r="D407" s="726" t="s">
        <v>9948</v>
      </c>
      <c r="E407" s="720" t="s">
        <v>3101</v>
      </c>
      <c r="F407" s="797"/>
      <c r="G407" s="720" t="s">
        <v>12566</v>
      </c>
      <c r="H407" s="797"/>
      <c r="I407" s="797"/>
      <c r="J407" s="719">
        <v>862</v>
      </c>
      <c r="K407" s="719"/>
      <c r="L407" s="138"/>
      <c r="M407" s="797"/>
      <c r="N407" s="797"/>
      <c r="O407" s="797"/>
      <c r="P407" s="719">
        <v>437</v>
      </c>
      <c r="Q407" s="719">
        <v>437</v>
      </c>
      <c r="R407" s="626" t="s">
        <v>9945</v>
      </c>
      <c r="S407" s="719">
        <v>1</v>
      </c>
      <c r="T407" s="719" t="s">
        <v>316</v>
      </c>
      <c r="U407" s="797"/>
      <c r="V407" s="797"/>
      <c r="W407" s="797"/>
      <c r="X407" s="797"/>
      <c r="Y407" s="797"/>
      <c r="Z407" s="797"/>
      <c r="AA407" s="797"/>
      <c r="AB407" s="797"/>
      <c r="AC407" s="797"/>
      <c r="AD407" s="797"/>
      <c r="AE407" s="797"/>
      <c r="AF407" s="797"/>
      <c r="AG407" s="797"/>
      <c r="AH407" s="797"/>
      <c r="AI407" s="797"/>
      <c r="AJ407" s="797"/>
      <c r="AK407" s="797"/>
      <c r="AL407" s="797"/>
      <c r="AM407" s="797"/>
      <c r="AN407" s="797"/>
      <c r="AO407" s="797"/>
      <c r="AP407" s="797"/>
      <c r="AQ407" s="797"/>
      <c r="AR407" s="797"/>
      <c r="AS407" s="797"/>
      <c r="AT407" s="797"/>
      <c r="AU407" s="797"/>
      <c r="AV407" s="720">
        <v>2008</v>
      </c>
      <c r="AW407" s="797"/>
      <c r="AX407" s="797"/>
      <c r="AY407" s="797"/>
      <c r="AZ407" s="797"/>
      <c r="BA407" s="797"/>
      <c r="BB407" s="797"/>
      <c r="BC407" s="797"/>
      <c r="BD407" s="797"/>
      <c r="BE407" s="207"/>
    </row>
    <row r="408" spans="1:57" s="206" customFormat="1" ht="25.7" hidden="1" customHeight="1" x14ac:dyDescent="0.15">
      <c r="A408" s="621"/>
      <c r="B408" s="147"/>
      <c r="C408" s="625" t="s">
        <v>3101</v>
      </c>
      <c r="D408" s="625" t="s">
        <v>9949</v>
      </c>
      <c r="E408" s="625" t="s">
        <v>3101</v>
      </c>
      <c r="F408" s="625"/>
      <c r="G408" s="625" t="s">
        <v>15637</v>
      </c>
      <c r="H408" s="627"/>
      <c r="I408" s="686"/>
      <c r="J408" s="626">
        <v>862</v>
      </c>
      <c r="K408" s="626"/>
      <c r="L408" s="138"/>
      <c r="M408" s="627"/>
      <c r="N408" s="628"/>
      <c r="O408" s="627"/>
      <c r="P408" s="626">
        <v>437</v>
      </c>
      <c r="Q408" s="626">
        <v>437</v>
      </c>
      <c r="R408" s="626" t="s">
        <v>9945</v>
      </c>
      <c r="S408" s="626">
        <v>1</v>
      </c>
      <c r="T408" s="626" t="s">
        <v>316</v>
      </c>
      <c r="U408" s="627"/>
      <c r="V408" s="627"/>
      <c r="W408" s="627"/>
      <c r="X408" s="627"/>
      <c r="Y408" s="627"/>
      <c r="Z408" s="627"/>
      <c r="AA408" s="626"/>
      <c r="AB408" s="625"/>
      <c r="AC408" s="625"/>
      <c r="AD408" s="627"/>
      <c r="AE408" s="627"/>
      <c r="AF408" s="627"/>
      <c r="AG408" s="627"/>
      <c r="AH408" s="627"/>
      <c r="AI408" s="627"/>
      <c r="AJ408" s="627"/>
      <c r="AK408" s="627"/>
      <c r="AL408" s="627"/>
      <c r="AM408" s="627"/>
      <c r="AN408" s="627"/>
      <c r="AO408" s="627"/>
      <c r="AP408" s="627"/>
      <c r="AQ408" s="627"/>
      <c r="AR408" s="627"/>
      <c r="AS408" s="627"/>
      <c r="AT408" s="627"/>
      <c r="AU408" s="627"/>
      <c r="AV408" s="720">
        <v>2011</v>
      </c>
      <c r="AW408" s="720"/>
      <c r="AX408" s="720"/>
      <c r="AY408" s="720"/>
      <c r="AZ408" s="720"/>
      <c r="BA408" s="720"/>
      <c r="BB408" s="720"/>
      <c r="BC408" s="719"/>
      <c r="BD408" s="719"/>
      <c r="BE408" s="207"/>
    </row>
    <row r="409" spans="1:57" s="206" customFormat="1" ht="25.7" hidden="1" customHeight="1" x14ac:dyDescent="0.15">
      <c r="A409" s="621"/>
      <c r="B409" s="147"/>
      <c r="C409" s="625" t="s">
        <v>3101</v>
      </c>
      <c r="D409" s="625" t="s">
        <v>9950</v>
      </c>
      <c r="E409" s="625" t="s">
        <v>3101</v>
      </c>
      <c r="F409" s="720"/>
      <c r="G409" s="625" t="s">
        <v>15602</v>
      </c>
      <c r="H409" s="720"/>
      <c r="I409" s="720"/>
      <c r="J409" s="626">
        <v>594</v>
      </c>
      <c r="K409" s="626"/>
      <c r="L409" s="138"/>
      <c r="M409" s="720"/>
      <c r="N409" s="720"/>
      <c r="O409" s="720"/>
      <c r="P409" s="626">
        <v>500</v>
      </c>
      <c r="Q409" s="626">
        <v>500</v>
      </c>
      <c r="R409" s="626" t="s">
        <v>9947</v>
      </c>
      <c r="S409" s="626">
        <v>1</v>
      </c>
      <c r="T409" s="626" t="s">
        <v>316</v>
      </c>
      <c r="U409" s="720"/>
      <c r="V409" s="720"/>
      <c r="W409" s="720"/>
      <c r="X409" s="720"/>
      <c r="Y409" s="720"/>
      <c r="Z409" s="720"/>
      <c r="AA409" s="626"/>
      <c r="AB409" s="720"/>
      <c r="AC409" s="720"/>
      <c r="AD409" s="720"/>
      <c r="AE409" s="720"/>
      <c r="AF409" s="720"/>
      <c r="AG409" s="720"/>
      <c r="AH409" s="720"/>
      <c r="AI409" s="720"/>
      <c r="AJ409" s="720"/>
      <c r="AK409" s="720"/>
      <c r="AL409" s="720"/>
      <c r="AM409" s="720"/>
      <c r="AN409" s="720"/>
      <c r="AO409" s="720"/>
      <c r="AP409" s="720"/>
      <c r="AQ409" s="720"/>
      <c r="AR409" s="720"/>
      <c r="AS409" s="720"/>
      <c r="AT409" s="720"/>
      <c r="AU409" s="720"/>
      <c r="AV409" s="720">
        <v>2014</v>
      </c>
      <c r="AW409" s="720"/>
      <c r="AX409" s="720"/>
      <c r="AY409" s="720"/>
      <c r="AZ409" s="720"/>
      <c r="BA409" s="720"/>
      <c r="BB409" s="720"/>
      <c r="BC409" s="719"/>
      <c r="BD409" s="719"/>
      <c r="BE409" s="207"/>
    </row>
    <row r="410" spans="1:57" s="206" customFormat="1" ht="25.7" hidden="1" customHeight="1" x14ac:dyDescent="0.15">
      <c r="A410" s="621"/>
      <c r="B410" s="147"/>
      <c r="C410" s="625" t="s">
        <v>3101</v>
      </c>
      <c r="D410" s="625" t="s">
        <v>9946</v>
      </c>
      <c r="E410" s="625" t="s">
        <v>3101</v>
      </c>
      <c r="F410" s="720" t="s">
        <v>13300</v>
      </c>
      <c r="G410" s="625" t="s">
        <v>15637</v>
      </c>
      <c r="H410" s="720"/>
      <c r="I410" s="720"/>
      <c r="J410" s="626">
        <v>862</v>
      </c>
      <c r="K410" s="626" t="s">
        <v>1007</v>
      </c>
      <c r="L410" s="138"/>
      <c r="M410" s="720"/>
      <c r="N410" s="720"/>
      <c r="O410" s="720"/>
      <c r="P410" s="626">
        <v>500</v>
      </c>
      <c r="Q410" s="626">
        <v>500</v>
      </c>
      <c r="R410" s="626" t="s">
        <v>9947</v>
      </c>
      <c r="S410" s="626">
        <v>1</v>
      </c>
      <c r="T410" s="626" t="s">
        <v>316</v>
      </c>
      <c r="U410" s="720"/>
      <c r="V410" s="720"/>
      <c r="W410" s="720"/>
      <c r="X410" s="720"/>
      <c r="Y410" s="720"/>
      <c r="Z410" s="720"/>
      <c r="AA410" s="626"/>
      <c r="AB410" s="720"/>
      <c r="AC410" s="720"/>
      <c r="AD410" s="720"/>
      <c r="AE410" s="720"/>
      <c r="AF410" s="720"/>
      <c r="AG410" s="720"/>
      <c r="AH410" s="720"/>
      <c r="AI410" s="720"/>
      <c r="AJ410" s="720"/>
      <c r="AK410" s="720"/>
      <c r="AL410" s="720"/>
      <c r="AM410" s="720"/>
      <c r="AN410" s="720"/>
      <c r="AO410" s="720"/>
      <c r="AP410" s="720"/>
      <c r="AQ410" s="720"/>
      <c r="AR410" s="720"/>
      <c r="AS410" s="720"/>
      <c r="AT410" s="720"/>
      <c r="AU410" s="720"/>
      <c r="AV410" s="720">
        <v>2010</v>
      </c>
      <c r="AW410" s="720"/>
      <c r="AX410" s="720"/>
      <c r="AY410" s="720"/>
      <c r="AZ410" s="720"/>
      <c r="BA410" s="720"/>
      <c r="BB410" s="720"/>
      <c r="BC410" s="719">
        <v>98</v>
      </c>
      <c r="BD410" s="719"/>
      <c r="BE410" s="207"/>
    </row>
    <row r="411" spans="1:57" s="206" customFormat="1" ht="25.7" hidden="1" customHeight="1" x14ac:dyDescent="0.15">
      <c r="A411" s="621"/>
      <c r="B411" s="147"/>
      <c r="C411" s="625" t="s">
        <v>3101</v>
      </c>
      <c r="D411" s="625" t="s">
        <v>13301</v>
      </c>
      <c r="E411" s="625" t="s">
        <v>3101</v>
      </c>
      <c r="F411" s="720" t="s">
        <v>13302</v>
      </c>
      <c r="G411" s="625" t="s">
        <v>15637</v>
      </c>
      <c r="H411" s="720"/>
      <c r="I411" s="720"/>
      <c r="J411" s="626">
        <v>499</v>
      </c>
      <c r="K411" s="626"/>
      <c r="L411" s="138"/>
      <c r="M411" s="720"/>
      <c r="N411" s="720"/>
      <c r="O411" s="720"/>
      <c r="P411" s="626">
        <v>300</v>
      </c>
      <c r="Q411" s="626">
        <v>300</v>
      </c>
      <c r="R411" s="626" t="s">
        <v>9971</v>
      </c>
      <c r="S411" s="626">
        <v>1</v>
      </c>
      <c r="T411" s="626" t="s">
        <v>316</v>
      </c>
      <c r="U411" s="720"/>
      <c r="V411" s="720"/>
      <c r="W411" s="720"/>
      <c r="X411" s="720"/>
      <c r="Y411" s="720"/>
      <c r="Z411" s="720"/>
      <c r="AA411" s="626"/>
      <c r="AB411" s="720"/>
      <c r="AC411" s="720"/>
      <c r="AD411" s="720"/>
      <c r="AE411" s="720"/>
      <c r="AF411" s="720"/>
      <c r="AG411" s="720"/>
      <c r="AH411" s="720"/>
      <c r="AI411" s="720"/>
      <c r="AJ411" s="720"/>
      <c r="AK411" s="720"/>
      <c r="AL411" s="720"/>
      <c r="AM411" s="720"/>
      <c r="AN411" s="720"/>
      <c r="AO411" s="720"/>
      <c r="AP411" s="720"/>
      <c r="AQ411" s="720"/>
      <c r="AR411" s="720"/>
      <c r="AS411" s="720"/>
      <c r="AT411" s="720"/>
      <c r="AU411" s="720"/>
      <c r="AV411" s="720">
        <v>2020</v>
      </c>
      <c r="AW411" s="720"/>
      <c r="AX411" s="720"/>
      <c r="AY411" s="720"/>
      <c r="AZ411" s="720"/>
      <c r="BA411" s="720"/>
      <c r="BB411" s="720"/>
      <c r="BC411" s="719">
        <v>720</v>
      </c>
      <c r="BD411" s="719"/>
      <c r="BE411" s="207"/>
    </row>
    <row r="412" spans="1:57" s="206" customFormat="1" ht="25.7" hidden="1" customHeight="1" x14ac:dyDescent="0.15">
      <c r="A412" s="621"/>
      <c r="B412" s="147"/>
      <c r="C412" s="625" t="s">
        <v>3101</v>
      </c>
      <c r="D412" s="625" t="s">
        <v>13303</v>
      </c>
      <c r="E412" s="625" t="s">
        <v>3101</v>
      </c>
      <c r="F412" s="720" t="s">
        <v>13302</v>
      </c>
      <c r="G412" s="625" t="s">
        <v>15602</v>
      </c>
      <c r="H412" s="720"/>
      <c r="I412" s="720"/>
      <c r="J412" s="626">
        <v>426</v>
      </c>
      <c r="K412" s="626"/>
      <c r="L412" s="138"/>
      <c r="M412" s="720"/>
      <c r="N412" s="720"/>
      <c r="O412" s="720"/>
      <c r="P412" s="626">
        <v>300</v>
      </c>
      <c r="Q412" s="626">
        <v>300</v>
      </c>
      <c r="R412" s="626" t="s">
        <v>9971</v>
      </c>
      <c r="S412" s="626">
        <v>1</v>
      </c>
      <c r="T412" s="626" t="s">
        <v>316</v>
      </c>
      <c r="U412" s="720"/>
      <c r="V412" s="720"/>
      <c r="W412" s="720"/>
      <c r="X412" s="720"/>
      <c r="Y412" s="720"/>
      <c r="Z412" s="720"/>
      <c r="AA412" s="626"/>
      <c r="AB412" s="720"/>
      <c r="AC412" s="720"/>
      <c r="AD412" s="720"/>
      <c r="AE412" s="720"/>
      <c r="AF412" s="720"/>
      <c r="AG412" s="720"/>
      <c r="AH412" s="720"/>
      <c r="AI412" s="720"/>
      <c r="AJ412" s="720"/>
      <c r="AK412" s="720"/>
      <c r="AL412" s="720"/>
      <c r="AM412" s="720"/>
      <c r="AN412" s="720"/>
      <c r="AO412" s="720"/>
      <c r="AP412" s="720"/>
      <c r="AQ412" s="720"/>
      <c r="AR412" s="720"/>
      <c r="AS412" s="720"/>
      <c r="AT412" s="720"/>
      <c r="AU412" s="720"/>
      <c r="AV412" s="720">
        <v>2013</v>
      </c>
      <c r="AW412" s="720"/>
      <c r="AX412" s="720"/>
      <c r="AY412" s="720"/>
      <c r="AZ412" s="720"/>
      <c r="BA412" s="720"/>
      <c r="BB412" s="720"/>
      <c r="BC412" s="719">
        <v>700</v>
      </c>
      <c r="BD412" s="719"/>
      <c r="BE412" s="207"/>
    </row>
    <row r="413" spans="1:57" s="206" customFormat="1" ht="25.7" hidden="1" customHeight="1" x14ac:dyDescent="0.15">
      <c r="A413" s="621"/>
      <c r="B413" s="147"/>
      <c r="C413" s="625" t="s">
        <v>3077</v>
      </c>
      <c r="D413" s="625" t="s">
        <v>9936</v>
      </c>
      <c r="E413" s="625" t="s">
        <v>3077</v>
      </c>
      <c r="F413" s="625" t="s">
        <v>3077</v>
      </c>
      <c r="G413" s="625" t="s">
        <v>11547</v>
      </c>
      <c r="H413" s="627"/>
      <c r="I413" s="627"/>
      <c r="J413" s="796">
        <v>2485</v>
      </c>
      <c r="K413" s="796">
        <v>1473</v>
      </c>
      <c r="L413" s="138">
        <v>1468</v>
      </c>
      <c r="M413" s="627"/>
      <c r="N413" s="628"/>
      <c r="O413" s="627"/>
      <c r="P413" s="716">
        <v>1320</v>
      </c>
      <c r="Q413" s="716">
        <v>1320</v>
      </c>
      <c r="R413" s="626" t="s">
        <v>9937</v>
      </c>
      <c r="S413" s="626">
        <v>3</v>
      </c>
      <c r="T413" s="626" t="s">
        <v>316</v>
      </c>
      <c r="U413" s="627"/>
      <c r="V413" s="627"/>
      <c r="W413" s="627"/>
      <c r="X413" s="627"/>
      <c r="Y413" s="627"/>
      <c r="Z413" s="627"/>
      <c r="AA413" s="626"/>
      <c r="AB413" s="625"/>
      <c r="AC413" s="625"/>
      <c r="AD413" s="627"/>
      <c r="AE413" s="627"/>
      <c r="AF413" s="627"/>
      <c r="AG413" s="627"/>
      <c r="AH413" s="627"/>
      <c r="AI413" s="627"/>
      <c r="AJ413" s="627"/>
      <c r="AK413" s="627"/>
      <c r="AL413" s="627"/>
      <c r="AM413" s="627"/>
      <c r="AN413" s="627"/>
      <c r="AO413" s="627"/>
      <c r="AP413" s="627"/>
      <c r="AQ413" s="627"/>
      <c r="AR413" s="627"/>
      <c r="AS413" s="627"/>
      <c r="AT413" s="627"/>
      <c r="AU413" s="627"/>
      <c r="AV413" s="716">
        <v>2004</v>
      </c>
      <c r="AW413" s="720"/>
      <c r="AX413" s="720"/>
      <c r="AY413" s="720"/>
      <c r="AZ413" s="720"/>
      <c r="BA413" s="720"/>
      <c r="BB413" s="720"/>
      <c r="BC413" s="719">
        <v>904</v>
      </c>
      <c r="BD413" s="719" t="s">
        <v>310</v>
      </c>
      <c r="BE413" s="207"/>
    </row>
    <row r="414" spans="1:57" s="206" customFormat="1" ht="25.7" hidden="1" customHeight="1" x14ac:dyDescent="0.15">
      <c r="A414" s="621"/>
      <c r="B414" s="147"/>
      <c r="C414" s="625" t="s">
        <v>3107</v>
      </c>
      <c r="D414" s="625" t="s">
        <v>4424</v>
      </c>
      <c r="E414" s="625" t="s">
        <v>3107</v>
      </c>
      <c r="F414" s="720" t="s">
        <v>12837</v>
      </c>
      <c r="G414" s="625" t="s">
        <v>13004</v>
      </c>
      <c r="H414" s="720"/>
      <c r="I414" s="720"/>
      <c r="J414" s="626">
        <v>460</v>
      </c>
      <c r="K414" s="626"/>
      <c r="L414" s="138"/>
      <c r="M414" s="720"/>
      <c r="N414" s="720"/>
      <c r="O414" s="720"/>
      <c r="P414" s="626">
        <v>460</v>
      </c>
      <c r="Q414" s="626">
        <v>460</v>
      </c>
      <c r="R414" s="626" t="s">
        <v>9972</v>
      </c>
      <c r="S414" s="626">
        <v>1</v>
      </c>
      <c r="T414" s="626" t="s">
        <v>316</v>
      </c>
      <c r="U414" s="720"/>
      <c r="V414" s="720"/>
      <c r="W414" s="720"/>
      <c r="X414" s="720"/>
      <c r="Y414" s="720"/>
      <c r="Z414" s="720"/>
      <c r="AA414" s="626"/>
      <c r="AB414" s="720"/>
      <c r="AC414" s="720"/>
      <c r="AD414" s="720"/>
      <c r="AE414" s="720"/>
      <c r="AF414" s="720"/>
      <c r="AG414" s="720"/>
      <c r="AH414" s="720"/>
      <c r="AI414" s="720"/>
      <c r="AJ414" s="720"/>
      <c r="AK414" s="720"/>
      <c r="AL414" s="720"/>
      <c r="AM414" s="720"/>
      <c r="AN414" s="720"/>
      <c r="AO414" s="720"/>
      <c r="AP414" s="720"/>
      <c r="AQ414" s="720"/>
      <c r="AR414" s="720"/>
      <c r="AS414" s="720"/>
      <c r="AT414" s="720"/>
      <c r="AU414" s="720"/>
      <c r="AV414" s="720">
        <v>2003</v>
      </c>
      <c r="AW414" s="720"/>
      <c r="AX414" s="720"/>
      <c r="AY414" s="720"/>
      <c r="AZ414" s="720"/>
      <c r="BA414" s="720"/>
      <c r="BB414" s="720"/>
      <c r="BC414" s="719"/>
      <c r="BD414" s="719"/>
      <c r="BE414" s="207"/>
    </row>
    <row r="415" spans="1:57" s="206" customFormat="1" ht="25.7" hidden="1" customHeight="1" x14ac:dyDescent="0.15">
      <c r="A415" s="621"/>
      <c r="B415" s="147"/>
      <c r="C415" s="625" t="s">
        <v>3107</v>
      </c>
      <c r="D415" s="625" t="s">
        <v>13304</v>
      </c>
      <c r="E415" s="625" t="s">
        <v>3107</v>
      </c>
      <c r="F415" s="720" t="s">
        <v>12837</v>
      </c>
      <c r="G415" s="625" t="s">
        <v>13004</v>
      </c>
      <c r="H415" s="720"/>
      <c r="I415" s="720"/>
      <c r="J415" s="626">
        <v>400</v>
      </c>
      <c r="K415" s="626">
        <v>400</v>
      </c>
      <c r="L415" s="138"/>
      <c r="M415" s="720"/>
      <c r="N415" s="720"/>
      <c r="O415" s="720"/>
      <c r="P415" s="626">
        <v>400</v>
      </c>
      <c r="Q415" s="626">
        <v>400</v>
      </c>
      <c r="R415" s="626" t="s">
        <v>9971</v>
      </c>
      <c r="S415" s="626">
        <v>1</v>
      </c>
      <c r="T415" s="626" t="s">
        <v>316</v>
      </c>
      <c r="U415" s="720"/>
      <c r="V415" s="720"/>
      <c r="W415" s="720"/>
      <c r="X415" s="720"/>
      <c r="Y415" s="720"/>
      <c r="Z415" s="720"/>
      <c r="AA415" s="626"/>
      <c r="AB415" s="720"/>
      <c r="AC415" s="720"/>
      <c r="AD415" s="720"/>
      <c r="AE415" s="720"/>
      <c r="AF415" s="720"/>
      <c r="AG415" s="720"/>
      <c r="AH415" s="720"/>
      <c r="AI415" s="720"/>
      <c r="AJ415" s="720"/>
      <c r="AK415" s="720"/>
      <c r="AL415" s="720"/>
      <c r="AM415" s="720"/>
      <c r="AN415" s="720"/>
      <c r="AO415" s="720"/>
      <c r="AP415" s="720"/>
      <c r="AQ415" s="720"/>
      <c r="AR415" s="720"/>
      <c r="AS415" s="720"/>
      <c r="AT415" s="720"/>
      <c r="AU415" s="720"/>
      <c r="AV415" s="720">
        <v>2018</v>
      </c>
      <c r="AW415" s="720"/>
      <c r="AX415" s="720"/>
      <c r="AY415" s="720"/>
      <c r="AZ415" s="720"/>
      <c r="BA415" s="720"/>
      <c r="BB415" s="720"/>
      <c r="BC415" s="719"/>
      <c r="BD415" s="719"/>
      <c r="BE415" s="207"/>
    </row>
    <row r="416" spans="1:57" s="206" customFormat="1" ht="25.7" hidden="1" customHeight="1" x14ac:dyDescent="0.15">
      <c r="A416" s="621"/>
      <c r="B416" s="147"/>
      <c r="C416" s="625" t="s">
        <v>3107</v>
      </c>
      <c r="D416" s="625" t="s">
        <v>4425</v>
      </c>
      <c r="E416" s="625" t="s">
        <v>3107</v>
      </c>
      <c r="F416" s="720" t="s">
        <v>12837</v>
      </c>
      <c r="G416" s="625" t="s">
        <v>13004</v>
      </c>
      <c r="H416" s="720"/>
      <c r="I416" s="720"/>
      <c r="J416" s="626">
        <v>570</v>
      </c>
      <c r="K416" s="626">
        <v>572</v>
      </c>
      <c r="L416" s="138"/>
      <c r="M416" s="720"/>
      <c r="N416" s="720"/>
      <c r="O416" s="720"/>
      <c r="P416" s="626">
        <v>572</v>
      </c>
      <c r="Q416" s="626">
        <v>572</v>
      </c>
      <c r="R416" s="626" t="s">
        <v>9973</v>
      </c>
      <c r="S416" s="626">
        <v>1</v>
      </c>
      <c r="T416" s="626" t="s">
        <v>316</v>
      </c>
      <c r="U416" s="720"/>
      <c r="V416" s="720"/>
      <c r="W416" s="720"/>
      <c r="X416" s="720"/>
      <c r="Y416" s="720"/>
      <c r="Z416" s="720"/>
      <c r="AA416" s="626"/>
      <c r="AB416" s="720"/>
      <c r="AC416" s="720"/>
      <c r="AD416" s="720"/>
      <c r="AE416" s="720"/>
      <c r="AF416" s="720"/>
      <c r="AG416" s="720"/>
      <c r="AH416" s="720"/>
      <c r="AI416" s="720"/>
      <c r="AJ416" s="720"/>
      <c r="AK416" s="720"/>
      <c r="AL416" s="720"/>
      <c r="AM416" s="720"/>
      <c r="AN416" s="720"/>
      <c r="AO416" s="720"/>
      <c r="AP416" s="720"/>
      <c r="AQ416" s="720"/>
      <c r="AR416" s="720"/>
      <c r="AS416" s="720"/>
      <c r="AT416" s="720"/>
      <c r="AU416" s="720"/>
      <c r="AV416" s="720">
        <v>1997</v>
      </c>
      <c r="AW416" s="720"/>
      <c r="AX416" s="720"/>
      <c r="AY416" s="720"/>
      <c r="AZ416" s="720"/>
      <c r="BA416" s="720"/>
      <c r="BB416" s="720"/>
      <c r="BC416" s="719"/>
      <c r="BD416" s="719"/>
      <c r="BE416" s="207"/>
    </row>
    <row r="417" spans="1:57" s="206" customFormat="1" ht="25.7" hidden="1" customHeight="1" x14ac:dyDescent="0.15">
      <c r="A417" s="621"/>
      <c r="B417" s="147"/>
      <c r="C417" s="625" t="s">
        <v>3107</v>
      </c>
      <c r="D417" s="625" t="s">
        <v>13305</v>
      </c>
      <c r="E417" s="625" t="s">
        <v>3107</v>
      </c>
      <c r="F417" s="720" t="s">
        <v>12837</v>
      </c>
      <c r="G417" s="625" t="s">
        <v>13004</v>
      </c>
      <c r="H417" s="720"/>
      <c r="I417" s="720"/>
      <c r="J417" s="626">
        <v>386</v>
      </c>
      <c r="K417" s="626">
        <v>386</v>
      </c>
      <c r="L417" s="138"/>
      <c r="M417" s="720"/>
      <c r="N417" s="720"/>
      <c r="O417" s="720"/>
      <c r="P417" s="626">
        <v>374</v>
      </c>
      <c r="Q417" s="626">
        <v>374</v>
      </c>
      <c r="R417" s="626" t="s">
        <v>9971</v>
      </c>
      <c r="S417" s="626">
        <v>1</v>
      </c>
      <c r="T417" s="626" t="s">
        <v>316</v>
      </c>
      <c r="U417" s="720"/>
      <c r="V417" s="720"/>
      <c r="W417" s="720"/>
      <c r="X417" s="720"/>
      <c r="Y417" s="720"/>
      <c r="Z417" s="720"/>
      <c r="AA417" s="626"/>
      <c r="AB417" s="720"/>
      <c r="AC417" s="720"/>
      <c r="AD417" s="720"/>
      <c r="AE417" s="720"/>
      <c r="AF417" s="720"/>
      <c r="AG417" s="720"/>
      <c r="AH417" s="720"/>
      <c r="AI417" s="720"/>
      <c r="AJ417" s="720"/>
      <c r="AK417" s="720"/>
      <c r="AL417" s="720"/>
      <c r="AM417" s="720"/>
      <c r="AN417" s="720"/>
      <c r="AO417" s="720"/>
      <c r="AP417" s="720"/>
      <c r="AQ417" s="720"/>
      <c r="AR417" s="720"/>
      <c r="AS417" s="720"/>
      <c r="AT417" s="720"/>
      <c r="AU417" s="720"/>
      <c r="AV417" s="720">
        <v>2014</v>
      </c>
      <c r="AW417" s="720"/>
      <c r="AX417" s="720"/>
      <c r="AY417" s="720"/>
      <c r="AZ417" s="720"/>
      <c r="BA417" s="720"/>
      <c r="BB417" s="720"/>
      <c r="BC417" s="719"/>
      <c r="BD417" s="719"/>
      <c r="BE417" s="207"/>
    </row>
    <row r="418" spans="1:57" s="206" customFormat="1" ht="25.7" hidden="1" customHeight="1" x14ac:dyDescent="0.15">
      <c r="A418" s="621"/>
      <c r="B418" s="147"/>
      <c r="C418" s="625" t="s">
        <v>3107</v>
      </c>
      <c r="D418" s="625" t="s">
        <v>4426</v>
      </c>
      <c r="E418" s="625" t="s">
        <v>3107</v>
      </c>
      <c r="F418" s="720" t="s">
        <v>13306</v>
      </c>
      <c r="G418" s="625" t="s">
        <v>13004</v>
      </c>
      <c r="H418" s="720"/>
      <c r="I418" s="720"/>
      <c r="J418" s="626">
        <v>9014</v>
      </c>
      <c r="K418" s="626">
        <v>457</v>
      </c>
      <c r="L418" s="138"/>
      <c r="M418" s="720"/>
      <c r="N418" s="720"/>
      <c r="O418" s="720"/>
      <c r="P418" s="626">
        <v>456.95</v>
      </c>
      <c r="Q418" s="626">
        <v>456.95</v>
      </c>
      <c r="R418" s="626" t="s">
        <v>9971</v>
      </c>
      <c r="S418" s="626">
        <v>1</v>
      </c>
      <c r="T418" s="626" t="s">
        <v>316</v>
      </c>
      <c r="U418" s="720"/>
      <c r="V418" s="720"/>
      <c r="W418" s="720"/>
      <c r="X418" s="720"/>
      <c r="Y418" s="720"/>
      <c r="Z418" s="720"/>
      <c r="AA418" s="626"/>
      <c r="AB418" s="720"/>
      <c r="AC418" s="720"/>
      <c r="AD418" s="720"/>
      <c r="AE418" s="720"/>
      <c r="AF418" s="720"/>
      <c r="AG418" s="720"/>
      <c r="AH418" s="720"/>
      <c r="AI418" s="720"/>
      <c r="AJ418" s="720"/>
      <c r="AK418" s="720"/>
      <c r="AL418" s="720"/>
      <c r="AM418" s="720"/>
      <c r="AN418" s="720"/>
      <c r="AO418" s="720"/>
      <c r="AP418" s="720"/>
      <c r="AQ418" s="720"/>
      <c r="AR418" s="720"/>
      <c r="AS418" s="720"/>
      <c r="AT418" s="720"/>
      <c r="AU418" s="720"/>
      <c r="AV418" s="720">
        <v>2011</v>
      </c>
      <c r="AW418" s="720"/>
      <c r="AX418" s="720"/>
      <c r="AY418" s="720"/>
      <c r="AZ418" s="720"/>
      <c r="BA418" s="720"/>
      <c r="BB418" s="720"/>
      <c r="BC418" s="719"/>
      <c r="BD418" s="719"/>
      <c r="BE418" s="207"/>
    </row>
    <row r="419" spans="1:57" s="206" customFormat="1" ht="25.7" hidden="1" customHeight="1" x14ac:dyDescent="0.15">
      <c r="A419" s="621"/>
      <c r="B419" s="147"/>
      <c r="C419" s="625" t="s">
        <v>3107</v>
      </c>
      <c r="D419" s="625" t="s">
        <v>13307</v>
      </c>
      <c r="E419" s="625" t="s">
        <v>3107</v>
      </c>
      <c r="F419" s="720" t="s">
        <v>12837</v>
      </c>
      <c r="G419" s="625" t="s">
        <v>13004</v>
      </c>
      <c r="H419" s="720"/>
      <c r="I419" s="720"/>
      <c r="J419" s="626">
        <v>500</v>
      </c>
      <c r="K419" s="626">
        <v>468</v>
      </c>
      <c r="L419" s="138"/>
      <c r="M419" s="720"/>
      <c r="N419" s="720"/>
      <c r="O419" s="720"/>
      <c r="P419" s="626">
        <v>468</v>
      </c>
      <c r="Q419" s="626">
        <v>468</v>
      </c>
      <c r="R419" s="626" t="s">
        <v>9974</v>
      </c>
      <c r="S419" s="626">
        <v>1</v>
      </c>
      <c r="T419" s="626" t="s">
        <v>316</v>
      </c>
      <c r="U419" s="720"/>
      <c r="V419" s="720"/>
      <c r="W419" s="720"/>
      <c r="X419" s="720"/>
      <c r="Y419" s="720"/>
      <c r="Z419" s="720"/>
      <c r="AA419" s="626"/>
      <c r="AB419" s="720"/>
      <c r="AC419" s="720"/>
      <c r="AD419" s="720"/>
      <c r="AE419" s="720"/>
      <c r="AF419" s="720"/>
      <c r="AG419" s="720"/>
      <c r="AH419" s="720"/>
      <c r="AI419" s="720"/>
      <c r="AJ419" s="720"/>
      <c r="AK419" s="720"/>
      <c r="AL419" s="720"/>
      <c r="AM419" s="720"/>
      <c r="AN419" s="720"/>
      <c r="AO419" s="720"/>
      <c r="AP419" s="720"/>
      <c r="AQ419" s="720"/>
      <c r="AR419" s="720"/>
      <c r="AS419" s="720"/>
      <c r="AT419" s="720"/>
      <c r="AU419" s="720"/>
      <c r="AV419" s="720">
        <v>2012</v>
      </c>
      <c r="AW419" s="720"/>
      <c r="AX419" s="720"/>
      <c r="AY419" s="720"/>
      <c r="AZ419" s="720"/>
      <c r="BA419" s="720"/>
      <c r="BB419" s="720"/>
      <c r="BC419" s="719"/>
      <c r="BD419" s="719"/>
      <c r="BE419" s="207"/>
    </row>
    <row r="420" spans="1:57" s="206" customFormat="1" ht="25.7" hidden="1" customHeight="1" x14ac:dyDescent="0.15">
      <c r="A420" s="621"/>
      <c r="B420" s="147"/>
      <c r="C420" s="625" t="s">
        <v>3107</v>
      </c>
      <c r="D420" s="625" t="s">
        <v>13308</v>
      </c>
      <c r="E420" s="625" t="s">
        <v>3107</v>
      </c>
      <c r="F420" s="625" t="s">
        <v>12837</v>
      </c>
      <c r="G420" s="625" t="s">
        <v>4422</v>
      </c>
      <c r="H420" s="627"/>
      <c r="I420" s="686"/>
      <c r="J420" s="626">
        <v>2934</v>
      </c>
      <c r="K420" s="626">
        <v>700</v>
      </c>
      <c r="L420" s="138"/>
      <c r="M420" s="627"/>
      <c r="N420" s="628"/>
      <c r="O420" s="627"/>
      <c r="P420" s="626">
        <v>700</v>
      </c>
      <c r="Q420" s="626">
        <v>700</v>
      </c>
      <c r="R420" s="626" t="s">
        <v>9971</v>
      </c>
      <c r="S420" s="626">
        <v>1</v>
      </c>
      <c r="T420" s="626" t="s">
        <v>316</v>
      </c>
      <c r="U420" s="627"/>
      <c r="V420" s="627"/>
      <c r="W420" s="627"/>
      <c r="X420" s="627"/>
      <c r="Y420" s="627"/>
      <c r="Z420" s="627"/>
      <c r="AA420" s="626"/>
      <c r="AB420" s="625"/>
      <c r="AC420" s="625"/>
      <c r="AD420" s="627"/>
      <c r="AE420" s="627"/>
      <c r="AF420" s="627"/>
      <c r="AG420" s="627"/>
      <c r="AH420" s="627"/>
      <c r="AI420" s="627"/>
      <c r="AJ420" s="627"/>
      <c r="AK420" s="627"/>
      <c r="AL420" s="627"/>
      <c r="AM420" s="627"/>
      <c r="AN420" s="627"/>
      <c r="AO420" s="627"/>
      <c r="AP420" s="627"/>
      <c r="AQ420" s="627"/>
      <c r="AR420" s="627"/>
      <c r="AS420" s="627"/>
      <c r="AT420" s="627"/>
      <c r="AU420" s="627"/>
      <c r="AV420" s="720">
        <v>2013</v>
      </c>
      <c r="AW420" s="720"/>
      <c r="AX420" s="720"/>
      <c r="AY420" s="720"/>
      <c r="AZ420" s="720"/>
      <c r="BA420" s="720"/>
      <c r="BB420" s="720"/>
      <c r="BC420" s="719"/>
      <c r="BD420" s="719"/>
      <c r="BE420" s="207"/>
    </row>
    <row r="421" spans="1:57" s="206" customFormat="1" ht="25.7" hidden="1" customHeight="1" x14ac:dyDescent="0.15">
      <c r="A421" s="621"/>
      <c r="B421" s="147"/>
      <c r="C421" s="625" t="s">
        <v>3107</v>
      </c>
      <c r="D421" s="625" t="s">
        <v>4427</v>
      </c>
      <c r="E421" s="625" t="s">
        <v>3107</v>
      </c>
      <c r="F421" s="625" t="s">
        <v>12837</v>
      </c>
      <c r="G421" s="625" t="s">
        <v>4422</v>
      </c>
      <c r="H421" s="627"/>
      <c r="I421" s="686"/>
      <c r="J421" s="626">
        <v>300</v>
      </c>
      <c r="K421" s="626">
        <v>300</v>
      </c>
      <c r="L421" s="138"/>
      <c r="M421" s="626"/>
      <c r="N421" s="626"/>
      <c r="O421" s="626"/>
      <c r="P421" s="626">
        <v>300</v>
      </c>
      <c r="Q421" s="626">
        <v>300</v>
      </c>
      <c r="R421" s="626" t="s">
        <v>9971</v>
      </c>
      <c r="S421" s="626">
        <v>1</v>
      </c>
      <c r="T421" s="626" t="s">
        <v>316</v>
      </c>
      <c r="U421" s="627"/>
      <c r="V421" s="627"/>
      <c r="W421" s="627"/>
      <c r="X421" s="627"/>
      <c r="Y421" s="627"/>
      <c r="Z421" s="627"/>
      <c r="AA421" s="626"/>
      <c r="AB421" s="625"/>
      <c r="AC421" s="625"/>
      <c r="AD421" s="627"/>
      <c r="AE421" s="627"/>
      <c r="AF421" s="627"/>
      <c r="AG421" s="627"/>
      <c r="AH421" s="627"/>
      <c r="AI421" s="627"/>
      <c r="AJ421" s="627"/>
      <c r="AK421" s="627"/>
      <c r="AL421" s="627"/>
      <c r="AM421" s="627"/>
      <c r="AN421" s="627"/>
      <c r="AO421" s="627"/>
      <c r="AP421" s="627"/>
      <c r="AQ421" s="627"/>
      <c r="AR421" s="627"/>
      <c r="AS421" s="627"/>
      <c r="AT421" s="627"/>
      <c r="AU421" s="627"/>
      <c r="AV421" s="720">
        <v>2009</v>
      </c>
      <c r="AW421" s="720"/>
      <c r="AX421" s="720"/>
      <c r="AY421" s="720"/>
      <c r="AZ421" s="720"/>
      <c r="BA421" s="720"/>
      <c r="BB421" s="720"/>
      <c r="BC421" s="719"/>
      <c r="BD421" s="719"/>
      <c r="BE421" s="207"/>
    </row>
    <row r="422" spans="1:57" s="206" customFormat="1" ht="25.7" hidden="1" customHeight="1" x14ac:dyDescent="0.15">
      <c r="A422" s="621"/>
      <c r="B422" s="147"/>
      <c r="C422" s="625" t="s">
        <v>3107</v>
      </c>
      <c r="D422" s="625" t="s">
        <v>4428</v>
      </c>
      <c r="E422" s="625" t="s">
        <v>3107</v>
      </c>
      <c r="F422" s="625" t="s">
        <v>12837</v>
      </c>
      <c r="G422" s="625" t="s">
        <v>4422</v>
      </c>
      <c r="H422" s="627"/>
      <c r="I422" s="686"/>
      <c r="J422" s="626">
        <v>475</v>
      </c>
      <c r="K422" s="626">
        <v>475</v>
      </c>
      <c r="L422" s="138"/>
      <c r="M422" s="626"/>
      <c r="N422" s="626"/>
      <c r="O422" s="626"/>
      <c r="P422" s="626">
        <v>700</v>
      </c>
      <c r="Q422" s="626">
        <v>700</v>
      </c>
      <c r="R422" s="626" t="s">
        <v>13309</v>
      </c>
      <c r="S422" s="626">
        <v>1</v>
      </c>
      <c r="T422" s="626" t="s">
        <v>316</v>
      </c>
      <c r="U422" s="627"/>
      <c r="V422" s="627"/>
      <c r="W422" s="627"/>
      <c r="X422" s="627"/>
      <c r="Y422" s="627"/>
      <c r="Z422" s="627"/>
      <c r="AA422" s="626"/>
      <c r="AB422" s="625"/>
      <c r="AC422" s="625"/>
      <c r="AD422" s="627"/>
      <c r="AE422" s="627"/>
      <c r="AF422" s="627"/>
      <c r="AG422" s="627"/>
      <c r="AH422" s="627"/>
      <c r="AI422" s="627"/>
      <c r="AJ422" s="627"/>
      <c r="AK422" s="627"/>
      <c r="AL422" s="627"/>
      <c r="AM422" s="627"/>
      <c r="AN422" s="627"/>
      <c r="AO422" s="627"/>
      <c r="AP422" s="627"/>
      <c r="AQ422" s="627"/>
      <c r="AR422" s="627"/>
      <c r="AS422" s="627"/>
      <c r="AT422" s="627"/>
      <c r="AU422" s="627"/>
      <c r="AV422" s="720">
        <v>2004</v>
      </c>
      <c r="AW422" s="720"/>
      <c r="AX422" s="720"/>
      <c r="AY422" s="720"/>
      <c r="AZ422" s="720"/>
      <c r="BA422" s="720"/>
      <c r="BB422" s="720"/>
      <c r="BC422" s="719"/>
      <c r="BD422" s="719"/>
      <c r="BE422" s="207"/>
    </row>
    <row r="423" spans="1:57" s="206" customFormat="1" ht="25.7" hidden="1" customHeight="1" x14ac:dyDescent="0.15">
      <c r="A423" s="621"/>
      <c r="B423" s="147"/>
      <c r="C423" s="625" t="s">
        <v>3107</v>
      </c>
      <c r="D423" s="625" t="s">
        <v>13310</v>
      </c>
      <c r="E423" s="625" t="s">
        <v>3107</v>
      </c>
      <c r="F423" s="625" t="s">
        <v>12837</v>
      </c>
      <c r="G423" s="625" t="s">
        <v>13004</v>
      </c>
      <c r="H423" s="625"/>
      <c r="I423" s="627"/>
      <c r="J423" s="626">
        <v>5583</v>
      </c>
      <c r="K423" s="626">
        <v>1050</v>
      </c>
      <c r="L423" s="138"/>
      <c r="M423" s="626"/>
      <c r="N423" s="626"/>
      <c r="O423" s="626"/>
      <c r="P423" s="626">
        <v>700</v>
      </c>
      <c r="Q423" s="626">
        <v>700</v>
      </c>
      <c r="R423" s="626" t="s">
        <v>13309</v>
      </c>
      <c r="S423" s="626">
        <v>1</v>
      </c>
      <c r="T423" s="626" t="s">
        <v>316</v>
      </c>
      <c r="U423" s="626"/>
      <c r="V423" s="626"/>
      <c r="W423" s="627"/>
      <c r="X423" s="627"/>
      <c r="Y423" s="627"/>
      <c r="Z423" s="627"/>
      <c r="AA423" s="626"/>
      <c r="AB423" s="627"/>
      <c r="AC423" s="626"/>
      <c r="AD423" s="625"/>
      <c r="AE423" s="625"/>
      <c r="AF423" s="627"/>
      <c r="AG423" s="627"/>
      <c r="AH423" s="627"/>
      <c r="AI423" s="627"/>
      <c r="AJ423" s="627"/>
      <c r="AK423" s="627"/>
      <c r="AL423" s="627"/>
      <c r="AM423" s="627"/>
      <c r="AN423" s="627"/>
      <c r="AO423" s="627"/>
      <c r="AP423" s="627"/>
      <c r="AQ423" s="627"/>
      <c r="AR423" s="627"/>
      <c r="AS423" s="627"/>
      <c r="AT423" s="627"/>
      <c r="AU423" s="627"/>
      <c r="AV423" s="720">
        <v>2019</v>
      </c>
      <c r="AW423" s="720"/>
      <c r="AX423" s="720"/>
      <c r="AY423" s="720"/>
      <c r="AZ423" s="720"/>
      <c r="BA423" s="720"/>
      <c r="BB423" s="720"/>
      <c r="BC423" s="719"/>
      <c r="BD423" s="719"/>
      <c r="BE423" s="207"/>
    </row>
    <row r="424" spans="1:57" s="206" customFormat="1" ht="25.7" hidden="1" customHeight="1" x14ac:dyDescent="0.15">
      <c r="A424" s="621"/>
      <c r="B424" s="147"/>
      <c r="C424" s="625" t="s">
        <v>3107</v>
      </c>
      <c r="D424" s="625" t="s">
        <v>13311</v>
      </c>
      <c r="E424" s="625" t="s">
        <v>3107</v>
      </c>
      <c r="F424" s="625" t="s">
        <v>12837</v>
      </c>
      <c r="G424" s="625" t="s">
        <v>3107</v>
      </c>
      <c r="H424" s="625"/>
      <c r="I424" s="627"/>
      <c r="J424" s="626">
        <v>9930</v>
      </c>
      <c r="K424" s="626">
        <v>515</v>
      </c>
      <c r="L424" s="138"/>
      <c r="M424" s="626"/>
      <c r="N424" s="626"/>
      <c r="O424" s="626"/>
      <c r="P424" s="626">
        <v>500</v>
      </c>
      <c r="Q424" s="626">
        <v>500</v>
      </c>
      <c r="R424" s="626" t="s">
        <v>13312</v>
      </c>
      <c r="S424" s="626">
        <v>1</v>
      </c>
      <c r="T424" s="626" t="s">
        <v>316</v>
      </c>
      <c r="U424" s="626"/>
      <c r="V424" s="626"/>
      <c r="W424" s="627"/>
      <c r="X424" s="627"/>
      <c r="Y424" s="627"/>
      <c r="Z424" s="627"/>
      <c r="AA424" s="626"/>
      <c r="AB424" s="627"/>
      <c r="AC424" s="626"/>
      <c r="AD424" s="625"/>
      <c r="AE424" s="625"/>
      <c r="AF424" s="627"/>
      <c r="AG424" s="627"/>
      <c r="AH424" s="627"/>
      <c r="AI424" s="627"/>
      <c r="AJ424" s="627"/>
      <c r="AK424" s="627"/>
      <c r="AL424" s="627"/>
      <c r="AM424" s="627"/>
      <c r="AN424" s="627"/>
      <c r="AO424" s="627"/>
      <c r="AP424" s="627"/>
      <c r="AQ424" s="627"/>
      <c r="AR424" s="627"/>
      <c r="AS424" s="627"/>
      <c r="AT424" s="627"/>
      <c r="AU424" s="627"/>
      <c r="AV424" s="720">
        <v>2006</v>
      </c>
      <c r="AW424" s="720"/>
      <c r="AX424" s="720"/>
      <c r="AY424" s="720"/>
      <c r="AZ424" s="720"/>
      <c r="BA424" s="720"/>
      <c r="BB424" s="720"/>
      <c r="BC424" s="719"/>
      <c r="BD424" s="719"/>
      <c r="BE424" s="207"/>
    </row>
    <row r="425" spans="1:57" s="206" customFormat="1" ht="25.7" hidden="1" customHeight="1" x14ac:dyDescent="0.15">
      <c r="A425" s="621"/>
      <c r="B425" s="147"/>
      <c r="C425" s="625" t="s">
        <v>3145</v>
      </c>
      <c r="D425" s="625" t="s">
        <v>9975</v>
      </c>
      <c r="E425" s="625" t="s">
        <v>3145</v>
      </c>
      <c r="F425" s="625"/>
      <c r="G425" s="625" t="s">
        <v>3145</v>
      </c>
      <c r="H425" s="627"/>
      <c r="I425" s="627"/>
      <c r="J425" s="626">
        <v>3376</v>
      </c>
      <c r="K425" s="626">
        <v>406</v>
      </c>
      <c r="L425" s="138">
        <v>406</v>
      </c>
      <c r="M425" s="627"/>
      <c r="N425" s="628"/>
      <c r="O425" s="627"/>
      <c r="P425" s="626">
        <v>300</v>
      </c>
      <c r="Q425" s="626">
        <v>300</v>
      </c>
      <c r="R425" s="626" t="s">
        <v>1672</v>
      </c>
      <c r="S425" s="626">
        <v>1</v>
      </c>
      <c r="T425" s="626" t="s">
        <v>316</v>
      </c>
      <c r="U425" s="627"/>
      <c r="V425" s="627"/>
      <c r="W425" s="627"/>
      <c r="X425" s="627"/>
      <c r="Y425" s="627"/>
      <c r="Z425" s="627"/>
      <c r="AA425" s="626"/>
      <c r="AB425" s="625"/>
      <c r="AC425" s="625"/>
      <c r="AD425" s="627"/>
      <c r="AE425" s="627"/>
      <c r="AF425" s="627"/>
      <c r="AG425" s="627"/>
      <c r="AH425" s="627"/>
      <c r="AI425" s="627"/>
      <c r="AJ425" s="627"/>
      <c r="AK425" s="627"/>
      <c r="AL425" s="627"/>
      <c r="AM425" s="627"/>
      <c r="AN425" s="627"/>
      <c r="AO425" s="627"/>
      <c r="AP425" s="627"/>
      <c r="AQ425" s="627"/>
      <c r="AR425" s="627"/>
      <c r="AS425" s="627"/>
      <c r="AT425" s="627"/>
      <c r="AU425" s="627"/>
      <c r="AV425" s="720">
        <v>2007</v>
      </c>
      <c r="AW425" s="720"/>
      <c r="AX425" s="720"/>
      <c r="AY425" s="720"/>
      <c r="AZ425" s="720"/>
      <c r="BA425" s="720"/>
      <c r="BB425" s="720"/>
      <c r="BC425" s="626">
        <v>85</v>
      </c>
      <c r="BD425" s="719"/>
      <c r="BE425" s="207"/>
    </row>
    <row r="426" spans="1:57" s="206" customFormat="1" ht="25.7" hidden="1" customHeight="1" x14ac:dyDescent="0.15">
      <c r="A426" s="621"/>
      <c r="B426" s="147"/>
      <c r="C426" s="625" t="s">
        <v>3145</v>
      </c>
      <c r="D426" s="625" t="s">
        <v>9976</v>
      </c>
      <c r="E426" s="625" t="s">
        <v>3145</v>
      </c>
      <c r="F426" s="625"/>
      <c r="G426" s="625" t="s">
        <v>3145</v>
      </c>
      <c r="H426" s="627"/>
      <c r="I426" s="627"/>
      <c r="J426" s="626">
        <v>468</v>
      </c>
      <c r="K426" s="1029">
        <v>468</v>
      </c>
      <c r="L426" s="138">
        <v>468</v>
      </c>
      <c r="M426" s="627"/>
      <c r="N426" s="628"/>
      <c r="O426" s="627"/>
      <c r="P426" s="626">
        <v>468</v>
      </c>
      <c r="Q426" s="626">
        <v>468</v>
      </c>
      <c r="R426" s="626" t="s">
        <v>1700</v>
      </c>
      <c r="S426" s="626">
        <v>1</v>
      </c>
      <c r="T426" s="626" t="s">
        <v>316</v>
      </c>
      <c r="U426" s="627"/>
      <c r="V426" s="627"/>
      <c r="W426" s="627"/>
      <c r="X426" s="627"/>
      <c r="Y426" s="627"/>
      <c r="Z426" s="627"/>
      <c r="AA426" s="626"/>
      <c r="AB426" s="625"/>
      <c r="AC426" s="625"/>
      <c r="AD426" s="627"/>
      <c r="AE426" s="627"/>
      <c r="AF426" s="627"/>
      <c r="AG426" s="627"/>
      <c r="AH426" s="627"/>
      <c r="AI426" s="627"/>
      <c r="AJ426" s="627"/>
      <c r="AK426" s="627"/>
      <c r="AL426" s="627"/>
      <c r="AM426" s="627"/>
      <c r="AN426" s="627"/>
      <c r="AO426" s="627"/>
      <c r="AP426" s="627"/>
      <c r="AQ426" s="627"/>
      <c r="AR426" s="627"/>
      <c r="AS426" s="627"/>
      <c r="AT426" s="627"/>
      <c r="AU426" s="627"/>
      <c r="AV426" s="720">
        <v>2006</v>
      </c>
      <c r="AW426" s="720"/>
      <c r="AX426" s="720"/>
      <c r="AY426" s="720"/>
      <c r="AZ426" s="720"/>
      <c r="BA426" s="720"/>
      <c r="BB426" s="720"/>
      <c r="BC426" s="626">
        <v>80</v>
      </c>
      <c r="BD426" s="719"/>
      <c r="BE426" s="207"/>
    </row>
    <row r="427" spans="1:57" s="206" customFormat="1" ht="25.7" hidden="1" customHeight="1" x14ac:dyDescent="0.15">
      <c r="A427" s="621"/>
      <c r="B427" s="147"/>
      <c r="C427" s="625" t="s">
        <v>3145</v>
      </c>
      <c r="D427" s="625" t="s">
        <v>9977</v>
      </c>
      <c r="E427" s="625" t="s">
        <v>3145</v>
      </c>
      <c r="F427" s="625"/>
      <c r="G427" s="625" t="s">
        <v>3145</v>
      </c>
      <c r="H427" s="627"/>
      <c r="I427" s="627"/>
      <c r="J427" s="1029">
        <v>13675.9</v>
      </c>
      <c r="K427" s="1029">
        <v>638.62</v>
      </c>
      <c r="L427" s="138">
        <v>638.62</v>
      </c>
      <c r="M427" s="627"/>
      <c r="N427" s="628"/>
      <c r="O427" s="627"/>
      <c r="P427" s="626">
        <v>520</v>
      </c>
      <c r="Q427" s="626">
        <v>520</v>
      </c>
      <c r="R427" s="626" t="s">
        <v>1700</v>
      </c>
      <c r="S427" s="626">
        <v>1</v>
      </c>
      <c r="T427" s="626" t="s">
        <v>316</v>
      </c>
      <c r="U427" s="627"/>
      <c r="V427" s="627"/>
      <c r="W427" s="627"/>
      <c r="X427" s="627"/>
      <c r="Y427" s="627"/>
      <c r="Z427" s="627"/>
      <c r="AA427" s="626"/>
      <c r="AB427" s="625"/>
      <c r="AC427" s="625"/>
      <c r="AD427" s="627"/>
      <c r="AE427" s="627"/>
      <c r="AF427" s="627"/>
      <c r="AG427" s="627"/>
      <c r="AH427" s="627"/>
      <c r="AI427" s="627"/>
      <c r="AJ427" s="627"/>
      <c r="AK427" s="627"/>
      <c r="AL427" s="627"/>
      <c r="AM427" s="627"/>
      <c r="AN427" s="627"/>
      <c r="AO427" s="627"/>
      <c r="AP427" s="627"/>
      <c r="AQ427" s="627"/>
      <c r="AR427" s="627"/>
      <c r="AS427" s="627"/>
      <c r="AT427" s="627"/>
      <c r="AU427" s="627"/>
      <c r="AV427" s="720">
        <v>2012</v>
      </c>
      <c r="AW427" s="720"/>
      <c r="AX427" s="720"/>
      <c r="AY427" s="720"/>
      <c r="AZ427" s="720"/>
      <c r="BA427" s="720"/>
      <c r="BB427" s="720"/>
      <c r="BC427" s="626"/>
      <c r="BD427" s="719" t="s">
        <v>9978</v>
      </c>
      <c r="BE427" s="207"/>
    </row>
    <row r="428" spans="1:57" s="206" customFormat="1" ht="25.7" hidden="1" customHeight="1" x14ac:dyDescent="0.15">
      <c r="A428" s="621"/>
      <c r="B428" s="147"/>
      <c r="C428" s="625" t="s">
        <v>3145</v>
      </c>
      <c r="D428" s="625" t="s">
        <v>9979</v>
      </c>
      <c r="E428" s="625" t="s">
        <v>3145</v>
      </c>
      <c r="F428" s="625"/>
      <c r="G428" s="625" t="s">
        <v>3145</v>
      </c>
      <c r="H428" s="627"/>
      <c r="I428" s="627"/>
      <c r="J428" s="626">
        <v>247</v>
      </c>
      <c r="K428" s="1029">
        <v>246.5</v>
      </c>
      <c r="L428" s="138">
        <v>246.5</v>
      </c>
      <c r="M428" s="627"/>
      <c r="N428" s="628"/>
      <c r="O428" s="627"/>
      <c r="P428" s="626">
        <v>300</v>
      </c>
      <c r="Q428" s="626">
        <v>300</v>
      </c>
      <c r="R428" s="626" t="s">
        <v>1672</v>
      </c>
      <c r="S428" s="626">
        <v>1</v>
      </c>
      <c r="T428" s="626" t="s">
        <v>316</v>
      </c>
      <c r="U428" s="627"/>
      <c r="V428" s="627"/>
      <c r="W428" s="627"/>
      <c r="X428" s="627"/>
      <c r="Y428" s="627"/>
      <c r="Z428" s="627"/>
      <c r="AA428" s="626"/>
      <c r="AB428" s="625"/>
      <c r="AC428" s="625"/>
      <c r="AD428" s="627"/>
      <c r="AE428" s="627"/>
      <c r="AF428" s="627"/>
      <c r="AG428" s="627"/>
      <c r="AH428" s="627"/>
      <c r="AI428" s="627"/>
      <c r="AJ428" s="627"/>
      <c r="AK428" s="627"/>
      <c r="AL428" s="627"/>
      <c r="AM428" s="627"/>
      <c r="AN428" s="627"/>
      <c r="AO428" s="627"/>
      <c r="AP428" s="627"/>
      <c r="AQ428" s="627"/>
      <c r="AR428" s="627"/>
      <c r="AS428" s="627"/>
      <c r="AT428" s="627"/>
      <c r="AU428" s="627"/>
      <c r="AV428" s="720">
        <v>2012</v>
      </c>
      <c r="AW428" s="720"/>
      <c r="AX428" s="720"/>
      <c r="AY428" s="720"/>
      <c r="AZ428" s="720"/>
      <c r="BA428" s="720"/>
      <c r="BB428" s="720"/>
      <c r="BC428" s="626"/>
      <c r="BD428" s="719"/>
      <c r="BE428" s="207"/>
    </row>
    <row r="429" spans="1:57" s="206" customFormat="1" ht="25.7" hidden="1" customHeight="1" x14ac:dyDescent="0.15">
      <c r="A429" s="621"/>
      <c r="B429" s="147"/>
      <c r="C429" s="625" t="s">
        <v>3145</v>
      </c>
      <c r="D429" s="625" t="s">
        <v>9980</v>
      </c>
      <c r="E429" s="625" t="s">
        <v>3145</v>
      </c>
      <c r="F429" s="625"/>
      <c r="G429" s="625" t="s">
        <v>3145</v>
      </c>
      <c r="H429" s="797"/>
      <c r="I429" s="797"/>
      <c r="J429" s="626">
        <v>300</v>
      </c>
      <c r="K429" s="796">
        <v>300</v>
      </c>
      <c r="L429" s="138">
        <v>300</v>
      </c>
      <c r="M429" s="716"/>
      <c r="N429" s="716"/>
      <c r="O429" s="716"/>
      <c r="P429" s="716">
        <v>300</v>
      </c>
      <c r="Q429" s="626">
        <v>300</v>
      </c>
      <c r="R429" s="626" t="s">
        <v>1672</v>
      </c>
      <c r="S429" s="797">
        <v>1</v>
      </c>
      <c r="T429" s="626" t="s">
        <v>316</v>
      </c>
      <c r="U429" s="797"/>
      <c r="V429" s="797"/>
      <c r="W429" s="797"/>
      <c r="X429" s="797"/>
      <c r="Y429" s="797"/>
      <c r="Z429" s="797"/>
      <c r="AA429" s="797"/>
      <c r="AB429" s="797"/>
      <c r="AC429" s="797"/>
      <c r="AD429" s="797"/>
      <c r="AE429" s="797"/>
      <c r="AF429" s="797"/>
      <c r="AG429" s="797"/>
      <c r="AH429" s="797"/>
      <c r="AI429" s="797"/>
      <c r="AJ429" s="797"/>
      <c r="AK429" s="797"/>
      <c r="AL429" s="797"/>
      <c r="AM429" s="797"/>
      <c r="AN429" s="797"/>
      <c r="AO429" s="797"/>
      <c r="AP429" s="797"/>
      <c r="AQ429" s="797"/>
      <c r="AR429" s="797"/>
      <c r="AS429" s="797"/>
      <c r="AT429" s="797"/>
      <c r="AU429" s="797"/>
      <c r="AV429" s="648">
        <v>2007</v>
      </c>
      <c r="AW429" s="720"/>
      <c r="AX429" s="720"/>
      <c r="AY429" s="720"/>
      <c r="AZ429" s="720"/>
      <c r="BA429" s="720"/>
      <c r="BB429" s="720"/>
      <c r="BC429" s="647"/>
      <c r="BD429" s="719"/>
      <c r="BE429" s="207"/>
    </row>
    <row r="430" spans="1:57" s="206" customFormat="1" ht="25.7" hidden="1" customHeight="1" x14ac:dyDescent="0.15">
      <c r="A430" s="621"/>
      <c r="B430" s="147"/>
      <c r="C430" s="625" t="s">
        <v>3145</v>
      </c>
      <c r="D430" s="625" t="s">
        <v>9981</v>
      </c>
      <c r="E430" s="625" t="s">
        <v>3145</v>
      </c>
      <c r="F430" s="625"/>
      <c r="G430" s="625" t="s">
        <v>3145</v>
      </c>
      <c r="H430" s="797"/>
      <c r="I430" s="797"/>
      <c r="J430" s="626">
        <v>1983</v>
      </c>
      <c r="K430" s="796">
        <v>374</v>
      </c>
      <c r="L430" s="138">
        <v>374</v>
      </c>
      <c r="M430" s="716"/>
      <c r="N430" s="716"/>
      <c r="O430" s="716"/>
      <c r="P430" s="716">
        <v>374</v>
      </c>
      <c r="Q430" s="716">
        <v>374</v>
      </c>
      <c r="R430" s="716" t="s">
        <v>1672</v>
      </c>
      <c r="S430" s="797">
        <v>1</v>
      </c>
      <c r="T430" s="626" t="s">
        <v>316</v>
      </c>
      <c r="U430" s="797"/>
      <c r="V430" s="797"/>
      <c r="W430" s="797"/>
      <c r="X430" s="797"/>
      <c r="Y430" s="797"/>
      <c r="Z430" s="797"/>
      <c r="AA430" s="797"/>
      <c r="AB430" s="797"/>
      <c r="AC430" s="797"/>
      <c r="AD430" s="797"/>
      <c r="AE430" s="797"/>
      <c r="AF430" s="797"/>
      <c r="AG430" s="797"/>
      <c r="AH430" s="797"/>
      <c r="AI430" s="797"/>
      <c r="AJ430" s="797"/>
      <c r="AK430" s="797"/>
      <c r="AL430" s="797"/>
      <c r="AM430" s="797"/>
      <c r="AN430" s="797"/>
      <c r="AO430" s="797"/>
      <c r="AP430" s="797"/>
      <c r="AQ430" s="797"/>
      <c r="AR430" s="797"/>
      <c r="AS430" s="797"/>
      <c r="AT430" s="797"/>
      <c r="AU430" s="797"/>
      <c r="AV430" s="648">
        <v>2013</v>
      </c>
      <c r="AW430" s="720"/>
      <c r="AX430" s="720"/>
      <c r="AY430" s="720"/>
      <c r="AZ430" s="720"/>
      <c r="BA430" s="720"/>
      <c r="BB430" s="720"/>
      <c r="BC430" s="647">
        <v>136</v>
      </c>
      <c r="BD430" s="719"/>
      <c r="BE430" s="207"/>
    </row>
    <row r="431" spans="1:57" s="206" customFormat="1" ht="25.7" hidden="1" customHeight="1" x14ac:dyDescent="0.15">
      <c r="A431" s="621"/>
      <c r="B431" s="147"/>
      <c r="C431" s="625" t="s">
        <v>3145</v>
      </c>
      <c r="D431" s="625" t="s">
        <v>8029</v>
      </c>
      <c r="E431" s="625" t="s">
        <v>3145</v>
      </c>
      <c r="F431" s="625"/>
      <c r="G431" s="625" t="s">
        <v>3145</v>
      </c>
      <c r="H431" s="797"/>
      <c r="I431" s="797"/>
      <c r="J431" s="626">
        <v>800</v>
      </c>
      <c r="K431" s="796">
        <v>800</v>
      </c>
      <c r="L431" s="138">
        <v>800</v>
      </c>
      <c r="M431" s="797"/>
      <c r="N431" s="797"/>
      <c r="O431" s="797"/>
      <c r="P431" s="716">
        <v>597</v>
      </c>
      <c r="Q431" s="626">
        <v>597</v>
      </c>
      <c r="R431" s="626" t="s">
        <v>1672</v>
      </c>
      <c r="S431" s="797">
        <v>1</v>
      </c>
      <c r="T431" s="626" t="s">
        <v>316</v>
      </c>
      <c r="U431" s="797"/>
      <c r="V431" s="797"/>
      <c r="W431" s="797"/>
      <c r="X431" s="797"/>
      <c r="Y431" s="797"/>
      <c r="Z431" s="797"/>
      <c r="AA431" s="797"/>
      <c r="AB431" s="797"/>
      <c r="AC431" s="797"/>
      <c r="AD431" s="797"/>
      <c r="AE431" s="797"/>
      <c r="AF431" s="797"/>
      <c r="AG431" s="797"/>
      <c r="AH431" s="797"/>
      <c r="AI431" s="797"/>
      <c r="AJ431" s="797"/>
      <c r="AK431" s="797"/>
      <c r="AL431" s="797"/>
      <c r="AM431" s="797"/>
      <c r="AN431" s="797"/>
      <c r="AO431" s="797"/>
      <c r="AP431" s="797"/>
      <c r="AQ431" s="797"/>
      <c r="AR431" s="797"/>
      <c r="AS431" s="797"/>
      <c r="AT431" s="797"/>
      <c r="AU431" s="797"/>
      <c r="AV431" s="648">
        <v>2016</v>
      </c>
      <c r="AW431" s="720"/>
      <c r="AX431" s="720"/>
      <c r="AY431" s="720"/>
      <c r="AZ431" s="720"/>
      <c r="BA431" s="720"/>
      <c r="BB431" s="720"/>
      <c r="BC431" s="647">
        <v>41</v>
      </c>
      <c r="BD431" s="719"/>
      <c r="BE431" s="207"/>
    </row>
    <row r="432" spans="1:57" s="206" customFormat="1" ht="25.7" hidden="1" customHeight="1" x14ac:dyDescent="0.15">
      <c r="A432" s="621"/>
      <c r="B432" s="147"/>
      <c r="C432" s="625" t="s">
        <v>15766</v>
      </c>
      <c r="D432" s="781" t="s">
        <v>14716</v>
      </c>
      <c r="E432" s="625" t="s">
        <v>3145</v>
      </c>
      <c r="F432" s="625" t="s">
        <v>3145</v>
      </c>
      <c r="G432" s="625" t="s">
        <v>3145</v>
      </c>
      <c r="H432" s="797"/>
      <c r="I432" s="797"/>
      <c r="J432" s="626"/>
      <c r="K432" s="942">
        <v>500</v>
      </c>
      <c r="L432" s="138"/>
      <c r="M432" s="797"/>
      <c r="N432" s="797"/>
      <c r="O432" s="797"/>
      <c r="P432" s="716"/>
      <c r="Q432" s="781">
        <v>500</v>
      </c>
      <c r="R432" s="626" t="s">
        <v>1672</v>
      </c>
      <c r="S432" s="716">
        <v>1</v>
      </c>
      <c r="T432" s="626" t="s">
        <v>316</v>
      </c>
      <c r="U432" s="797"/>
      <c r="V432" s="797"/>
      <c r="W432" s="797"/>
      <c r="X432" s="797"/>
      <c r="Y432" s="797"/>
      <c r="Z432" s="797"/>
      <c r="AA432" s="797"/>
      <c r="AB432" s="797"/>
      <c r="AC432" s="797"/>
      <c r="AD432" s="797"/>
      <c r="AE432" s="797"/>
      <c r="AF432" s="797"/>
      <c r="AG432" s="797"/>
      <c r="AH432" s="797"/>
      <c r="AI432" s="797"/>
      <c r="AJ432" s="797"/>
      <c r="AK432" s="797"/>
      <c r="AL432" s="797"/>
      <c r="AM432" s="797"/>
      <c r="AN432" s="797"/>
      <c r="AO432" s="797"/>
      <c r="AP432" s="797"/>
      <c r="AQ432" s="797"/>
      <c r="AR432" s="797"/>
      <c r="AS432" s="797"/>
      <c r="AT432" s="797"/>
      <c r="AU432" s="797"/>
      <c r="AV432" s="781">
        <v>2011.6</v>
      </c>
      <c r="AW432" s="720"/>
      <c r="AX432" s="720"/>
      <c r="AY432" s="720"/>
      <c r="AZ432" s="720"/>
      <c r="BA432" s="720"/>
      <c r="BB432" s="720"/>
      <c r="BC432" s="647"/>
      <c r="BD432" s="719"/>
      <c r="BE432" s="207"/>
    </row>
    <row r="433" spans="1:57" s="206" customFormat="1" ht="25.7" hidden="1" customHeight="1" x14ac:dyDescent="0.15">
      <c r="A433" s="621"/>
      <c r="B433" s="147"/>
      <c r="C433" s="625" t="s">
        <v>3145</v>
      </c>
      <c r="D433" s="781" t="s">
        <v>11528</v>
      </c>
      <c r="E433" s="625" t="s">
        <v>3145</v>
      </c>
      <c r="F433" s="625" t="s">
        <v>3145</v>
      </c>
      <c r="G433" s="625" t="s">
        <v>3145</v>
      </c>
      <c r="H433" s="797"/>
      <c r="I433" s="797"/>
      <c r="J433" s="626"/>
      <c r="K433" s="942">
        <v>357</v>
      </c>
      <c r="L433" s="138"/>
      <c r="M433" s="797"/>
      <c r="N433" s="797"/>
      <c r="O433" s="797"/>
      <c r="P433" s="716"/>
      <c r="Q433" s="781">
        <v>357</v>
      </c>
      <c r="R433" s="626" t="s">
        <v>1672</v>
      </c>
      <c r="S433" s="716">
        <v>1</v>
      </c>
      <c r="T433" s="626" t="s">
        <v>316</v>
      </c>
      <c r="U433" s="797"/>
      <c r="V433" s="797"/>
      <c r="W433" s="797"/>
      <c r="X433" s="797"/>
      <c r="Y433" s="797"/>
      <c r="Z433" s="797"/>
      <c r="AA433" s="797"/>
      <c r="AB433" s="797"/>
      <c r="AC433" s="797"/>
      <c r="AD433" s="797"/>
      <c r="AE433" s="797"/>
      <c r="AF433" s="797"/>
      <c r="AG433" s="797"/>
      <c r="AH433" s="797"/>
      <c r="AI433" s="797"/>
      <c r="AJ433" s="797"/>
      <c r="AK433" s="797"/>
      <c r="AL433" s="797"/>
      <c r="AM433" s="797"/>
      <c r="AN433" s="797"/>
      <c r="AO433" s="797"/>
      <c r="AP433" s="797"/>
      <c r="AQ433" s="797"/>
      <c r="AR433" s="797"/>
      <c r="AS433" s="797"/>
      <c r="AT433" s="797"/>
      <c r="AU433" s="797"/>
      <c r="AV433" s="781">
        <v>2016.7</v>
      </c>
      <c r="AW433" s="720"/>
      <c r="AX433" s="720"/>
      <c r="AY433" s="720"/>
      <c r="AZ433" s="720"/>
      <c r="BA433" s="720"/>
      <c r="BB433" s="720"/>
      <c r="BC433" s="647"/>
      <c r="BD433" s="719"/>
      <c r="BE433" s="207"/>
    </row>
    <row r="434" spans="1:57" s="206" customFormat="1" ht="25.7" hidden="1" customHeight="1" x14ac:dyDescent="0.15">
      <c r="A434" s="621"/>
      <c r="B434" s="147"/>
      <c r="C434" s="625" t="s">
        <v>3145</v>
      </c>
      <c r="D434" s="781" t="s">
        <v>14717</v>
      </c>
      <c r="E434" s="625" t="s">
        <v>3145</v>
      </c>
      <c r="F434" s="625" t="s">
        <v>3145</v>
      </c>
      <c r="G434" s="625" t="s">
        <v>3145</v>
      </c>
      <c r="H434" s="797"/>
      <c r="I434" s="797"/>
      <c r="J434" s="626"/>
      <c r="K434" s="942">
        <v>388</v>
      </c>
      <c r="L434" s="138"/>
      <c r="M434" s="797"/>
      <c r="N434" s="797"/>
      <c r="O434" s="797"/>
      <c r="P434" s="716"/>
      <c r="Q434" s="781">
        <v>388</v>
      </c>
      <c r="R434" s="626" t="s">
        <v>1672</v>
      </c>
      <c r="S434" s="716">
        <v>1</v>
      </c>
      <c r="T434" s="626" t="s">
        <v>316</v>
      </c>
      <c r="U434" s="797"/>
      <c r="V434" s="797"/>
      <c r="W434" s="797"/>
      <c r="X434" s="797"/>
      <c r="Y434" s="797"/>
      <c r="Z434" s="797"/>
      <c r="AA434" s="797"/>
      <c r="AB434" s="797"/>
      <c r="AC434" s="797"/>
      <c r="AD434" s="797"/>
      <c r="AE434" s="797"/>
      <c r="AF434" s="797"/>
      <c r="AG434" s="797"/>
      <c r="AH434" s="797"/>
      <c r="AI434" s="797"/>
      <c r="AJ434" s="797"/>
      <c r="AK434" s="797"/>
      <c r="AL434" s="797"/>
      <c r="AM434" s="797"/>
      <c r="AN434" s="797"/>
      <c r="AO434" s="797"/>
      <c r="AP434" s="797"/>
      <c r="AQ434" s="797"/>
      <c r="AR434" s="797"/>
      <c r="AS434" s="797"/>
      <c r="AT434" s="797"/>
      <c r="AU434" s="797"/>
      <c r="AV434" s="781">
        <v>2012.6</v>
      </c>
      <c r="AW434" s="720"/>
      <c r="AX434" s="720"/>
      <c r="AY434" s="720"/>
      <c r="AZ434" s="720"/>
      <c r="BA434" s="720"/>
      <c r="BB434" s="720"/>
      <c r="BC434" s="647"/>
      <c r="BD434" s="719"/>
      <c r="BE434" s="207"/>
    </row>
    <row r="435" spans="1:57" s="206" customFormat="1" ht="25.7" hidden="1" customHeight="1" x14ac:dyDescent="0.15">
      <c r="A435" s="621"/>
      <c r="B435" s="147"/>
      <c r="C435" s="625" t="s">
        <v>3145</v>
      </c>
      <c r="D435" s="781" t="s">
        <v>14718</v>
      </c>
      <c r="E435" s="625" t="s">
        <v>3145</v>
      </c>
      <c r="F435" s="625" t="s">
        <v>3145</v>
      </c>
      <c r="G435" s="625" t="s">
        <v>3145</v>
      </c>
      <c r="H435" s="797"/>
      <c r="I435" s="797"/>
      <c r="J435" s="626"/>
      <c r="K435" s="942">
        <v>400</v>
      </c>
      <c r="L435" s="138"/>
      <c r="M435" s="797"/>
      <c r="N435" s="797"/>
      <c r="O435" s="797"/>
      <c r="P435" s="716"/>
      <c r="Q435" s="781">
        <v>400</v>
      </c>
      <c r="R435" s="626" t="s">
        <v>1672</v>
      </c>
      <c r="S435" s="716">
        <v>1</v>
      </c>
      <c r="T435" s="626" t="s">
        <v>316</v>
      </c>
      <c r="U435" s="797"/>
      <c r="V435" s="797"/>
      <c r="W435" s="797"/>
      <c r="X435" s="797"/>
      <c r="Y435" s="797"/>
      <c r="Z435" s="797"/>
      <c r="AA435" s="797"/>
      <c r="AB435" s="797"/>
      <c r="AC435" s="797"/>
      <c r="AD435" s="797"/>
      <c r="AE435" s="797"/>
      <c r="AF435" s="797"/>
      <c r="AG435" s="797"/>
      <c r="AH435" s="797"/>
      <c r="AI435" s="797"/>
      <c r="AJ435" s="797"/>
      <c r="AK435" s="797"/>
      <c r="AL435" s="797"/>
      <c r="AM435" s="797"/>
      <c r="AN435" s="797"/>
      <c r="AO435" s="797"/>
      <c r="AP435" s="797"/>
      <c r="AQ435" s="797"/>
      <c r="AR435" s="797"/>
      <c r="AS435" s="797"/>
      <c r="AT435" s="797"/>
      <c r="AU435" s="797"/>
      <c r="AV435" s="781">
        <v>2016</v>
      </c>
      <c r="AW435" s="720"/>
      <c r="AX435" s="720"/>
      <c r="AY435" s="720"/>
      <c r="AZ435" s="720"/>
      <c r="BA435" s="720"/>
      <c r="BB435" s="720"/>
      <c r="BC435" s="647"/>
      <c r="BD435" s="719"/>
      <c r="BE435" s="207"/>
    </row>
    <row r="436" spans="1:57" s="206" customFormat="1" ht="25.7" hidden="1" customHeight="1" x14ac:dyDescent="0.15">
      <c r="A436" s="621"/>
      <c r="B436" s="147"/>
      <c r="C436" s="625" t="s">
        <v>3145</v>
      </c>
      <c r="D436" s="781" t="s">
        <v>14719</v>
      </c>
      <c r="E436" s="625" t="s">
        <v>3145</v>
      </c>
      <c r="F436" s="625" t="s">
        <v>3145</v>
      </c>
      <c r="G436" s="625" t="s">
        <v>3145</v>
      </c>
      <c r="H436" s="797"/>
      <c r="I436" s="797"/>
      <c r="J436" s="626"/>
      <c r="K436" s="942">
        <v>406</v>
      </c>
      <c r="L436" s="138"/>
      <c r="M436" s="797"/>
      <c r="N436" s="797"/>
      <c r="O436" s="797"/>
      <c r="P436" s="716"/>
      <c r="Q436" s="781">
        <v>406</v>
      </c>
      <c r="R436" s="626" t="s">
        <v>1672</v>
      </c>
      <c r="S436" s="716">
        <v>1</v>
      </c>
      <c r="T436" s="626" t="s">
        <v>316</v>
      </c>
      <c r="U436" s="797"/>
      <c r="V436" s="797"/>
      <c r="W436" s="797"/>
      <c r="X436" s="797"/>
      <c r="Y436" s="797"/>
      <c r="Z436" s="797"/>
      <c r="AA436" s="797"/>
      <c r="AB436" s="797"/>
      <c r="AC436" s="797"/>
      <c r="AD436" s="797"/>
      <c r="AE436" s="797"/>
      <c r="AF436" s="797"/>
      <c r="AG436" s="797"/>
      <c r="AH436" s="797"/>
      <c r="AI436" s="797"/>
      <c r="AJ436" s="797"/>
      <c r="AK436" s="797"/>
      <c r="AL436" s="797"/>
      <c r="AM436" s="797"/>
      <c r="AN436" s="797"/>
      <c r="AO436" s="797"/>
      <c r="AP436" s="797"/>
      <c r="AQ436" s="797"/>
      <c r="AR436" s="797"/>
      <c r="AS436" s="797"/>
      <c r="AT436" s="797"/>
      <c r="AU436" s="797"/>
      <c r="AV436" s="781">
        <v>2017.11</v>
      </c>
      <c r="AW436" s="720"/>
      <c r="AX436" s="720"/>
      <c r="AY436" s="720"/>
      <c r="AZ436" s="720"/>
      <c r="BA436" s="720"/>
      <c r="BB436" s="720"/>
      <c r="BC436" s="647"/>
      <c r="BD436" s="719"/>
      <c r="BE436" s="207"/>
    </row>
    <row r="437" spans="1:57" s="206" customFormat="1" ht="25.7" hidden="1" customHeight="1" x14ac:dyDescent="0.15">
      <c r="A437" s="621"/>
      <c r="B437" s="147"/>
      <c r="C437" s="625" t="s">
        <v>3145</v>
      </c>
      <c r="D437" s="781" t="s">
        <v>14720</v>
      </c>
      <c r="E437" s="625" t="s">
        <v>3145</v>
      </c>
      <c r="F437" s="625" t="s">
        <v>3145</v>
      </c>
      <c r="G437" s="625" t="s">
        <v>3145</v>
      </c>
      <c r="H437" s="797"/>
      <c r="I437" s="797"/>
      <c r="J437" s="626"/>
      <c r="K437" s="942">
        <v>372</v>
      </c>
      <c r="L437" s="138"/>
      <c r="M437" s="797"/>
      <c r="N437" s="797"/>
      <c r="O437" s="797"/>
      <c r="P437" s="716"/>
      <c r="Q437" s="781">
        <v>372</v>
      </c>
      <c r="R437" s="626" t="s">
        <v>1672</v>
      </c>
      <c r="S437" s="716">
        <v>1</v>
      </c>
      <c r="T437" s="626" t="s">
        <v>316</v>
      </c>
      <c r="U437" s="797"/>
      <c r="V437" s="797"/>
      <c r="W437" s="797"/>
      <c r="X437" s="797"/>
      <c r="Y437" s="797"/>
      <c r="Z437" s="797"/>
      <c r="AA437" s="797"/>
      <c r="AB437" s="797"/>
      <c r="AC437" s="797"/>
      <c r="AD437" s="797"/>
      <c r="AE437" s="797"/>
      <c r="AF437" s="797"/>
      <c r="AG437" s="797"/>
      <c r="AH437" s="797"/>
      <c r="AI437" s="797"/>
      <c r="AJ437" s="797"/>
      <c r="AK437" s="797"/>
      <c r="AL437" s="797"/>
      <c r="AM437" s="797"/>
      <c r="AN437" s="797"/>
      <c r="AO437" s="797"/>
      <c r="AP437" s="797"/>
      <c r="AQ437" s="797"/>
      <c r="AR437" s="797"/>
      <c r="AS437" s="797"/>
      <c r="AT437" s="797"/>
      <c r="AU437" s="797"/>
      <c r="AV437" s="781">
        <v>2017.7</v>
      </c>
      <c r="AW437" s="720"/>
      <c r="AX437" s="720"/>
      <c r="AY437" s="720"/>
      <c r="AZ437" s="720"/>
      <c r="BA437" s="720"/>
      <c r="BB437" s="720"/>
      <c r="BC437" s="647"/>
      <c r="BD437" s="719"/>
      <c r="BE437" s="207"/>
    </row>
    <row r="438" spans="1:57" s="206" customFormat="1" ht="25.7" hidden="1" customHeight="1" x14ac:dyDescent="0.15">
      <c r="A438" s="621"/>
      <c r="B438" s="147"/>
      <c r="C438" s="625" t="s">
        <v>3145</v>
      </c>
      <c r="D438" s="781" t="s">
        <v>14721</v>
      </c>
      <c r="E438" s="625" t="s">
        <v>3145</v>
      </c>
      <c r="F438" s="625" t="s">
        <v>3145</v>
      </c>
      <c r="G438" s="625" t="s">
        <v>3145</v>
      </c>
      <c r="H438" s="797"/>
      <c r="I438" s="797"/>
      <c r="J438" s="626"/>
      <c r="K438" s="942">
        <v>384</v>
      </c>
      <c r="L438" s="138"/>
      <c r="M438" s="797"/>
      <c r="N438" s="797"/>
      <c r="O438" s="797"/>
      <c r="P438" s="716"/>
      <c r="Q438" s="781">
        <v>384</v>
      </c>
      <c r="R438" s="626" t="s">
        <v>1672</v>
      </c>
      <c r="S438" s="716">
        <v>1</v>
      </c>
      <c r="T438" s="626" t="s">
        <v>316</v>
      </c>
      <c r="U438" s="797"/>
      <c r="V438" s="797"/>
      <c r="W438" s="797"/>
      <c r="X438" s="797"/>
      <c r="Y438" s="797"/>
      <c r="Z438" s="797"/>
      <c r="AA438" s="797"/>
      <c r="AB438" s="797"/>
      <c r="AC438" s="797"/>
      <c r="AD438" s="797"/>
      <c r="AE438" s="797"/>
      <c r="AF438" s="797"/>
      <c r="AG438" s="797"/>
      <c r="AH438" s="797"/>
      <c r="AI438" s="797"/>
      <c r="AJ438" s="797"/>
      <c r="AK438" s="797"/>
      <c r="AL438" s="797"/>
      <c r="AM438" s="797"/>
      <c r="AN438" s="797"/>
      <c r="AO438" s="797"/>
      <c r="AP438" s="797"/>
      <c r="AQ438" s="797"/>
      <c r="AR438" s="797"/>
      <c r="AS438" s="797"/>
      <c r="AT438" s="797"/>
      <c r="AU438" s="797"/>
      <c r="AV438" s="781">
        <v>2012.6</v>
      </c>
      <c r="AW438" s="720"/>
      <c r="AX438" s="720"/>
      <c r="AY438" s="720"/>
      <c r="AZ438" s="720"/>
      <c r="BA438" s="720"/>
      <c r="BB438" s="720"/>
      <c r="BC438" s="647"/>
      <c r="BD438" s="719"/>
      <c r="BE438" s="207"/>
    </row>
    <row r="439" spans="1:57" s="206" customFormat="1" ht="25.7" hidden="1" customHeight="1" x14ac:dyDescent="0.15">
      <c r="A439" s="760"/>
      <c r="B439" s="147"/>
      <c r="C439" s="625" t="s">
        <v>3128</v>
      </c>
      <c r="D439" s="625" t="s">
        <v>13313</v>
      </c>
      <c r="E439" s="625" t="s">
        <v>3128</v>
      </c>
      <c r="F439" s="625" t="s">
        <v>13314</v>
      </c>
      <c r="G439" s="625" t="s">
        <v>3128</v>
      </c>
      <c r="H439" s="625"/>
      <c r="I439" s="627"/>
      <c r="J439" s="626">
        <v>21804</v>
      </c>
      <c r="K439" s="626">
        <v>616</v>
      </c>
      <c r="L439" s="138">
        <v>600</v>
      </c>
      <c r="M439" s="626"/>
      <c r="N439" s="626"/>
      <c r="O439" s="626"/>
      <c r="P439" s="626">
        <v>500</v>
      </c>
      <c r="Q439" s="626">
        <v>500</v>
      </c>
      <c r="R439" s="626" t="s">
        <v>2001</v>
      </c>
      <c r="S439" s="626">
        <v>1</v>
      </c>
      <c r="T439" s="626" t="s">
        <v>316</v>
      </c>
      <c r="U439" s="626"/>
      <c r="V439" s="626"/>
      <c r="W439" s="627"/>
      <c r="X439" s="627"/>
      <c r="Y439" s="627"/>
      <c r="Z439" s="627"/>
      <c r="AA439" s="627"/>
      <c r="AB439" s="627"/>
      <c r="AC439" s="626"/>
      <c r="AD439" s="625"/>
      <c r="AE439" s="625"/>
      <c r="AF439" s="627"/>
      <c r="AG439" s="627"/>
      <c r="AH439" s="627"/>
      <c r="AI439" s="627"/>
      <c r="AJ439" s="627"/>
      <c r="AK439" s="627"/>
      <c r="AL439" s="627"/>
      <c r="AM439" s="627"/>
      <c r="AN439" s="627"/>
      <c r="AO439" s="627"/>
      <c r="AP439" s="627"/>
      <c r="AQ439" s="627"/>
      <c r="AR439" s="627"/>
      <c r="AS439" s="627"/>
      <c r="AT439" s="627"/>
      <c r="AU439" s="627"/>
      <c r="AV439" s="627">
        <v>2019</v>
      </c>
      <c r="AW439" s="627"/>
      <c r="AX439" s="720"/>
      <c r="AY439" s="720"/>
      <c r="AZ439" s="720"/>
      <c r="BA439" s="720"/>
      <c r="BB439" s="720"/>
      <c r="BC439" s="720">
        <v>700</v>
      </c>
      <c r="BD439" s="720" t="s">
        <v>13315</v>
      </c>
      <c r="BE439" s="207"/>
    </row>
    <row r="440" spans="1:57" s="206" customFormat="1" ht="25.7" hidden="1" customHeight="1" x14ac:dyDescent="0.15">
      <c r="A440" s="621"/>
      <c r="B440" s="147"/>
      <c r="C440" s="625" t="s">
        <v>3128</v>
      </c>
      <c r="D440" s="625" t="s">
        <v>13316</v>
      </c>
      <c r="E440" s="625" t="s">
        <v>3128</v>
      </c>
      <c r="F440" s="625" t="s">
        <v>13314</v>
      </c>
      <c r="G440" s="625" t="s">
        <v>3128</v>
      </c>
      <c r="H440" s="626"/>
      <c r="I440" s="626"/>
      <c r="J440" s="626">
        <v>6000</v>
      </c>
      <c r="K440" s="626"/>
      <c r="L440" s="138"/>
      <c r="M440" s="769"/>
      <c r="N440" s="769"/>
      <c r="O440" s="769"/>
      <c r="P440" s="626">
        <v>500</v>
      </c>
      <c r="Q440" s="626">
        <v>500</v>
      </c>
      <c r="R440" s="626" t="s">
        <v>1895</v>
      </c>
      <c r="S440" s="626">
        <v>1</v>
      </c>
      <c r="T440" s="626" t="s">
        <v>316</v>
      </c>
      <c r="U440" s="626"/>
      <c r="V440" s="626"/>
      <c r="W440" s="769"/>
      <c r="X440" s="626"/>
      <c r="Y440" s="626"/>
      <c r="Z440" s="626"/>
      <c r="AA440" s="627"/>
      <c r="AB440" s="626"/>
      <c r="AC440" s="626"/>
      <c r="AD440" s="626"/>
      <c r="AE440" s="626"/>
      <c r="AF440" s="626"/>
      <c r="AG440" s="769"/>
      <c r="AH440" s="769"/>
      <c r="AI440" s="626"/>
      <c r="AJ440" s="626"/>
      <c r="AK440" s="626"/>
      <c r="AL440" s="626"/>
      <c r="AM440" s="626"/>
      <c r="AN440" s="626"/>
      <c r="AO440" s="626"/>
      <c r="AP440" s="769"/>
      <c r="AQ440" s="769"/>
      <c r="AR440" s="769"/>
      <c r="AS440" s="769"/>
      <c r="AT440" s="769"/>
      <c r="AU440" s="769"/>
      <c r="AV440" s="627">
        <v>2017</v>
      </c>
      <c r="AW440" s="627"/>
      <c r="AX440" s="720"/>
      <c r="AY440" s="720"/>
      <c r="AZ440" s="720"/>
      <c r="BA440" s="720"/>
      <c r="BB440" s="720"/>
      <c r="BC440" s="720">
        <v>565</v>
      </c>
      <c r="BD440" s="720"/>
      <c r="BE440" s="207"/>
    </row>
    <row r="441" spans="1:57" s="206" customFormat="1" ht="25.7" hidden="1" customHeight="1" x14ac:dyDescent="0.15">
      <c r="A441" s="621"/>
      <c r="B441" s="147"/>
      <c r="C441" s="625" t="s">
        <v>3128</v>
      </c>
      <c r="D441" s="625" t="s">
        <v>13317</v>
      </c>
      <c r="E441" s="625" t="s">
        <v>3128</v>
      </c>
      <c r="F441" s="625" t="s">
        <v>13314</v>
      </c>
      <c r="G441" s="625" t="s">
        <v>3128</v>
      </c>
      <c r="H441" s="626"/>
      <c r="I441" s="626"/>
      <c r="J441" s="626">
        <v>714</v>
      </c>
      <c r="K441" s="626"/>
      <c r="L441" s="138"/>
      <c r="M441" s="769"/>
      <c r="N441" s="769"/>
      <c r="O441" s="769"/>
      <c r="P441" s="626">
        <v>560</v>
      </c>
      <c r="Q441" s="626">
        <v>560</v>
      </c>
      <c r="R441" s="626" t="s">
        <v>9960</v>
      </c>
      <c r="S441" s="626">
        <v>1</v>
      </c>
      <c r="T441" s="626" t="s">
        <v>316</v>
      </c>
      <c r="U441" s="626"/>
      <c r="V441" s="626"/>
      <c r="W441" s="769"/>
      <c r="X441" s="626"/>
      <c r="Y441" s="626"/>
      <c r="Z441" s="626"/>
      <c r="AA441" s="627"/>
      <c r="AB441" s="626"/>
      <c r="AC441" s="626"/>
      <c r="AD441" s="626"/>
      <c r="AE441" s="626"/>
      <c r="AF441" s="626"/>
      <c r="AG441" s="769"/>
      <c r="AH441" s="769"/>
      <c r="AI441" s="626"/>
      <c r="AJ441" s="626"/>
      <c r="AK441" s="626"/>
      <c r="AL441" s="626"/>
      <c r="AM441" s="626"/>
      <c r="AN441" s="626"/>
      <c r="AO441" s="626"/>
      <c r="AP441" s="769"/>
      <c r="AQ441" s="769"/>
      <c r="AR441" s="769"/>
      <c r="AS441" s="769"/>
      <c r="AT441" s="769"/>
      <c r="AU441" s="769"/>
      <c r="AV441" s="627">
        <v>2001</v>
      </c>
      <c r="AW441" s="627"/>
      <c r="AX441" s="720"/>
      <c r="AY441" s="720"/>
      <c r="AZ441" s="720"/>
      <c r="BA441" s="720"/>
      <c r="BB441" s="720"/>
      <c r="BC441" s="720">
        <v>87</v>
      </c>
      <c r="BD441" s="720"/>
      <c r="BE441" s="207"/>
    </row>
    <row r="442" spans="1:57" s="206" customFormat="1" ht="25.7" hidden="1" customHeight="1" x14ac:dyDescent="0.15">
      <c r="A442" s="621"/>
      <c r="B442" s="147"/>
      <c r="C442" s="625" t="s">
        <v>3128</v>
      </c>
      <c r="D442" s="625" t="s">
        <v>9970</v>
      </c>
      <c r="E442" s="625" t="s">
        <v>3128</v>
      </c>
      <c r="F442" s="625" t="s">
        <v>13314</v>
      </c>
      <c r="G442" s="625" t="s">
        <v>3128</v>
      </c>
      <c r="H442" s="626"/>
      <c r="I442" s="626"/>
      <c r="J442" s="796">
        <v>427</v>
      </c>
      <c r="K442" s="796"/>
      <c r="L442" s="138"/>
      <c r="M442" s="769"/>
      <c r="N442" s="769"/>
      <c r="O442" s="769"/>
      <c r="P442" s="716">
        <v>374</v>
      </c>
      <c r="Q442" s="716">
        <v>374</v>
      </c>
      <c r="R442" s="626" t="s">
        <v>1889</v>
      </c>
      <c r="S442" s="626">
        <v>1</v>
      </c>
      <c r="T442" s="626" t="s">
        <v>316</v>
      </c>
      <c r="U442" s="626"/>
      <c r="V442" s="626"/>
      <c r="W442" s="769"/>
      <c r="X442" s="626"/>
      <c r="Y442" s="626"/>
      <c r="Z442" s="626"/>
      <c r="AA442" s="626"/>
      <c r="AB442" s="626"/>
      <c r="AC442" s="626"/>
      <c r="AD442" s="626"/>
      <c r="AE442" s="626"/>
      <c r="AF442" s="626"/>
      <c r="AG442" s="769"/>
      <c r="AH442" s="769"/>
      <c r="AI442" s="626"/>
      <c r="AJ442" s="626"/>
      <c r="AK442" s="626"/>
      <c r="AL442" s="626"/>
      <c r="AM442" s="626"/>
      <c r="AN442" s="626"/>
      <c r="AO442" s="626"/>
      <c r="AP442" s="769"/>
      <c r="AQ442" s="769"/>
      <c r="AR442" s="769"/>
      <c r="AS442" s="769"/>
      <c r="AT442" s="769"/>
      <c r="AU442" s="769"/>
      <c r="AV442" s="716"/>
      <c r="AW442" s="720"/>
      <c r="AX442" s="720"/>
      <c r="AY442" s="720"/>
      <c r="AZ442" s="720"/>
      <c r="BA442" s="720"/>
      <c r="BB442" s="720"/>
      <c r="BC442" s="719"/>
      <c r="BD442" s="719"/>
      <c r="BE442" s="207"/>
    </row>
    <row r="443" spans="1:57" s="206" customFormat="1" ht="25.7" hidden="1" customHeight="1" x14ac:dyDescent="0.15">
      <c r="A443" s="621"/>
      <c r="B443" s="147"/>
      <c r="C443" s="625" t="s">
        <v>3128</v>
      </c>
      <c r="D443" s="625" t="s">
        <v>9969</v>
      </c>
      <c r="E443" s="625" t="s">
        <v>3128</v>
      </c>
      <c r="F443" s="625" t="s">
        <v>13314</v>
      </c>
      <c r="G443" s="625" t="s">
        <v>3128</v>
      </c>
      <c r="H443" s="626"/>
      <c r="I443" s="626"/>
      <c r="J443" s="796">
        <v>270</v>
      </c>
      <c r="K443" s="796"/>
      <c r="L443" s="138"/>
      <c r="M443" s="769"/>
      <c r="N443" s="769"/>
      <c r="O443" s="769"/>
      <c r="P443" s="716">
        <v>357</v>
      </c>
      <c r="Q443" s="716">
        <v>357</v>
      </c>
      <c r="R443" s="626" t="s">
        <v>1369</v>
      </c>
      <c r="S443" s="626">
        <v>1</v>
      </c>
      <c r="T443" s="626" t="s">
        <v>316</v>
      </c>
      <c r="U443" s="626"/>
      <c r="V443" s="626"/>
      <c r="W443" s="769"/>
      <c r="X443" s="626"/>
      <c r="Y443" s="626"/>
      <c r="Z443" s="626"/>
      <c r="AA443" s="626"/>
      <c r="AB443" s="626"/>
      <c r="AC443" s="626"/>
      <c r="AD443" s="626"/>
      <c r="AE443" s="626"/>
      <c r="AF443" s="626"/>
      <c r="AG443" s="769"/>
      <c r="AH443" s="769"/>
      <c r="AI443" s="626"/>
      <c r="AJ443" s="626"/>
      <c r="AK443" s="626"/>
      <c r="AL443" s="626"/>
      <c r="AM443" s="626"/>
      <c r="AN443" s="626"/>
      <c r="AO443" s="626"/>
      <c r="AP443" s="769"/>
      <c r="AQ443" s="769"/>
      <c r="AR443" s="769"/>
      <c r="AS443" s="769"/>
      <c r="AT443" s="769"/>
      <c r="AU443" s="769"/>
      <c r="AV443" s="716">
        <v>1998</v>
      </c>
      <c r="AW443" s="720"/>
      <c r="AX443" s="720"/>
      <c r="AY443" s="720"/>
      <c r="AZ443" s="720"/>
      <c r="BA443" s="720"/>
      <c r="BB443" s="720"/>
      <c r="BC443" s="719"/>
      <c r="BD443" s="719"/>
      <c r="BE443" s="207"/>
    </row>
    <row r="444" spans="1:57" s="206" customFormat="1" ht="25.7" hidden="1" customHeight="1" x14ac:dyDescent="0.15">
      <c r="A444" s="621"/>
      <c r="B444" s="147"/>
      <c r="C444" s="625" t="s">
        <v>3128</v>
      </c>
      <c r="D444" s="625" t="s">
        <v>9968</v>
      </c>
      <c r="E444" s="625" t="s">
        <v>3128</v>
      </c>
      <c r="F444" s="625" t="s">
        <v>13314</v>
      </c>
      <c r="G444" s="625" t="s">
        <v>3128</v>
      </c>
      <c r="H444" s="797"/>
      <c r="I444" s="797"/>
      <c r="J444" s="796">
        <v>437</v>
      </c>
      <c r="K444" s="1599"/>
      <c r="L444" s="138"/>
      <c r="M444" s="769"/>
      <c r="N444" s="769"/>
      <c r="O444" s="769"/>
      <c r="P444" s="716">
        <v>357</v>
      </c>
      <c r="Q444" s="716">
        <v>357</v>
      </c>
      <c r="R444" s="626" t="s">
        <v>1369</v>
      </c>
      <c r="S444" s="626">
        <v>1</v>
      </c>
      <c r="T444" s="626" t="s">
        <v>316</v>
      </c>
      <c r="U444" s="797"/>
      <c r="V444" s="797"/>
      <c r="W444" s="769"/>
      <c r="X444" s="797"/>
      <c r="Y444" s="797"/>
      <c r="Z444" s="797"/>
      <c r="AA444" s="797"/>
      <c r="AB444" s="797"/>
      <c r="AC444" s="797"/>
      <c r="AD444" s="797"/>
      <c r="AE444" s="797"/>
      <c r="AF444" s="797"/>
      <c r="AG444" s="769"/>
      <c r="AH444" s="769"/>
      <c r="AI444" s="797"/>
      <c r="AJ444" s="797"/>
      <c r="AK444" s="797"/>
      <c r="AL444" s="797"/>
      <c r="AM444" s="797"/>
      <c r="AN444" s="797"/>
      <c r="AO444" s="797"/>
      <c r="AP444" s="769"/>
      <c r="AQ444" s="769"/>
      <c r="AR444" s="769"/>
      <c r="AS444" s="769"/>
      <c r="AT444" s="769"/>
      <c r="AU444" s="769"/>
      <c r="AV444" s="716"/>
      <c r="AW444" s="720"/>
      <c r="AX444" s="720"/>
      <c r="AY444" s="720"/>
      <c r="AZ444" s="720"/>
      <c r="BA444" s="720"/>
      <c r="BB444" s="720"/>
      <c r="BC444" s="719"/>
      <c r="BD444" s="719"/>
      <c r="BE444" s="207"/>
    </row>
    <row r="445" spans="1:57" s="206" customFormat="1" ht="25.7" hidden="1" customHeight="1" x14ac:dyDescent="0.15">
      <c r="A445" s="621"/>
      <c r="B445" s="147"/>
      <c r="C445" s="625" t="s">
        <v>3128</v>
      </c>
      <c r="D445" s="625" t="s">
        <v>13318</v>
      </c>
      <c r="E445" s="625" t="s">
        <v>3128</v>
      </c>
      <c r="F445" s="625" t="s">
        <v>13314</v>
      </c>
      <c r="G445" s="625" t="s">
        <v>3128</v>
      </c>
      <c r="H445" s="797"/>
      <c r="I445" s="797"/>
      <c r="J445" s="796">
        <v>1198</v>
      </c>
      <c r="K445" s="1599"/>
      <c r="L445" s="138"/>
      <c r="M445" s="769"/>
      <c r="N445" s="769"/>
      <c r="O445" s="769"/>
      <c r="P445" s="716">
        <v>1188</v>
      </c>
      <c r="Q445" s="716">
        <v>594</v>
      </c>
      <c r="R445" s="626" t="s">
        <v>5495</v>
      </c>
      <c r="S445" s="626">
        <v>2</v>
      </c>
      <c r="T445" s="626" t="s">
        <v>316</v>
      </c>
      <c r="U445" s="797"/>
      <c r="V445" s="797"/>
      <c r="W445" s="769"/>
      <c r="X445" s="797"/>
      <c r="Y445" s="797"/>
      <c r="Z445" s="797"/>
      <c r="AA445" s="797"/>
      <c r="AB445" s="797"/>
      <c r="AC445" s="797"/>
      <c r="AD445" s="797"/>
      <c r="AE445" s="797"/>
      <c r="AF445" s="797"/>
      <c r="AG445" s="769"/>
      <c r="AH445" s="769"/>
      <c r="AI445" s="797"/>
      <c r="AJ445" s="797"/>
      <c r="AK445" s="797"/>
      <c r="AL445" s="797"/>
      <c r="AM445" s="797"/>
      <c r="AN445" s="797"/>
      <c r="AO445" s="797"/>
      <c r="AP445" s="769"/>
      <c r="AQ445" s="769"/>
      <c r="AR445" s="769"/>
      <c r="AS445" s="769"/>
      <c r="AT445" s="769"/>
      <c r="AU445" s="769"/>
      <c r="AV445" s="716"/>
      <c r="AW445" s="720"/>
      <c r="AX445" s="720"/>
      <c r="AY445" s="720"/>
      <c r="AZ445" s="720"/>
      <c r="BA445" s="720"/>
      <c r="BB445" s="720"/>
      <c r="BC445" s="719"/>
      <c r="BD445" s="719"/>
      <c r="BE445" s="207"/>
    </row>
    <row r="446" spans="1:57" s="206" customFormat="1" ht="25.7" hidden="1" customHeight="1" x14ac:dyDescent="0.15">
      <c r="A446" s="621"/>
      <c r="B446" s="147"/>
      <c r="C446" s="625" t="s">
        <v>3128</v>
      </c>
      <c r="D446" s="625" t="s">
        <v>13319</v>
      </c>
      <c r="E446" s="625" t="s">
        <v>3128</v>
      </c>
      <c r="F446" s="625" t="s">
        <v>13314</v>
      </c>
      <c r="G446" s="625" t="s">
        <v>3128</v>
      </c>
      <c r="H446" s="797"/>
      <c r="I446" s="797"/>
      <c r="J446" s="796">
        <v>534</v>
      </c>
      <c r="K446" s="1599"/>
      <c r="L446" s="138"/>
      <c r="M446" s="769"/>
      <c r="N446" s="769"/>
      <c r="O446" s="769"/>
      <c r="P446" s="716">
        <v>600</v>
      </c>
      <c r="Q446" s="716">
        <v>600</v>
      </c>
      <c r="R446" s="626" t="s">
        <v>13320</v>
      </c>
      <c r="S446" s="626">
        <v>1</v>
      </c>
      <c r="T446" s="626" t="s">
        <v>316</v>
      </c>
      <c r="U446" s="797"/>
      <c r="V446" s="797"/>
      <c r="W446" s="769"/>
      <c r="X446" s="797"/>
      <c r="Y446" s="797"/>
      <c r="Z446" s="797"/>
      <c r="AA446" s="797"/>
      <c r="AB446" s="797"/>
      <c r="AC446" s="797"/>
      <c r="AD446" s="797"/>
      <c r="AE446" s="797"/>
      <c r="AF446" s="797"/>
      <c r="AG446" s="769"/>
      <c r="AH446" s="769"/>
      <c r="AI446" s="797"/>
      <c r="AJ446" s="797"/>
      <c r="AK446" s="797"/>
      <c r="AL446" s="797"/>
      <c r="AM446" s="797"/>
      <c r="AN446" s="797"/>
      <c r="AO446" s="797"/>
      <c r="AP446" s="769"/>
      <c r="AQ446" s="769"/>
      <c r="AR446" s="769"/>
      <c r="AS446" s="769"/>
      <c r="AT446" s="769"/>
      <c r="AU446" s="769"/>
      <c r="AV446" s="716"/>
      <c r="AW446" s="720"/>
      <c r="AX446" s="720"/>
      <c r="AY446" s="720"/>
      <c r="AZ446" s="720"/>
      <c r="BA446" s="720"/>
      <c r="BB446" s="720"/>
      <c r="BC446" s="719"/>
      <c r="BD446" s="719"/>
      <c r="BE446" s="207"/>
    </row>
    <row r="447" spans="1:57" s="206" customFormat="1" ht="25.7" hidden="1" customHeight="1" x14ac:dyDescent="0.15">
      <c r="A447" s="621"/>
      <c r="B447" s="147"/>
      <c r="C447" s="720" t="s">
        <v>3128</v>
      </c>
      <c r="D447" s="720" t="s">
        <v>9967</v>
      </c>
      <c r="E447" s="720" t="s">
        <v>3128</v>
      </c>
      <c r="F447" s="720" t="s">
        <v>13314</v>
      </c>
      <c r="G447" s="720" t="s">
        <v>3128</v>
      </c>
      <c r="H447" s="720"/>
      <c r="I447" s="720"/>
      <c r="J447" s="719">
        <v>12975</v>
      </c>
      <c r="K447" s="719">
        <v>493</v>
      </c>
      <c r="L447" s="138">
        <v>944</v>
      </c>
      <c r="M447" s="720"/>
      <c r="N447" s="720"/>
      <c r="O447" s="720"/>
      <c r="P447" s="626">
        <v>374</v>
      </c>
      <c r="Q447" s="719">
        <v>374</v>
      </c>
      <c r="R447" s="626" t="s">
        <v>1889</v>
      </c>
      <c r="S447" s="719">
        <v>1</v>
      </c>
      <c r="T447" s="626" t="s">
        <v>316</v>
      </c>
      <c r="U447" s="720"/>
      <c r="V447" s="720"/>
      <c r="W447" s="720"/>
      <c r="X447" s="720"/>
      <c r="Y447" s="720"/>
      <c r="Z447" s="720"/>
      <c r="AA447" s="719"/>
      <c r="AB447" s="720"/>
      <c r="AC447" s="720"/>
      <c r="AD447" s="720"/>
      <c r="AE447" s="720"/>
      <c r="AF447" s="720"/>
      <c r="AG447" s="720"/>
      <c r="AH447" s="720"/>
      <c r="AI447" s="720"/>
      <c r="AJ447" s="720"/>
      <c r="AK447" s="720"/>
      <c r="AL447" s="720"/>
      <c r="AM447" s="720"/>
      <c r="AN447" s="720"/>
      <c r="AO447" s="720"/>
      <c r="AP447" s="720"/>
      <c r="AQ447" s="720"/>
      <c r="AR447" s="720"/>
      <c r="AS447" s="720"/>
      <c r="AT447" s="720"/>
      <c r="AU447" s="720"/>
      <c r="AV447" s="720">
        <v>2011</v>
      </c>
      <c r="AW447" s="720"/>
      <c r="AX447" s="720"/>
      <c r="AY447" s="720"/>
      <c r="AZ447" s="720"/>
      <c r="BA447" s="720"/>
      <c r="BB447" s="720"/>
      <c r="BC447" s="719"/>
      <c r="BD447" s="719"/>
      <c r="BE447" s="207"/>
    </row>
    <row r="448" spans="1:57" s="206" customFormat="1" ht="25.7" hidden="1" customHeight="1" x14ac:dyDescent="0.15">
      <c r="A448" s="621"/>
      <c r="B448" s="147"/>
      <c r="C448" s="720" t="s">
        <v>3128</v>
      </c>
      <c r="D448" s="720" t="s">
        <v>13321</v>
      </c>
      <c r="E448" s="720" t="s">
        <v>3128</v>
      </c>
      <c r="F448" s="720" t="s">
        <v>13314</v>
      </c>
      <c r="G448" s="720" t="s">
        <v>3128</v>
      </c>
      <c r="H448" s="720"/>
      <c r="I448" s="720"/>
      <c r="J448" s="626">
        <v>329</v>
      </c>
      <c r="K448" s="719"/>
      <c r="L448" s="138"/>
      <c r="M448" s="720"/>
      <c r="N448" s="720"/>
      <c r="O448" s="720"/>
      <c r="P448" s="626">
        <v>328.99</v>
      </c>
      <c r="Q448" s="719">
        <v>328.99</v>
      </c>
      <c r="R448" s="626" t="s">
        <v>9964</v>
      </c>
      <c r="S448" s="720">
        <v>1</v>
      </c>
      <c r="T448" s="626" t="s">
        <v>316</v>
      </c>
      <c r="U448" s="720"/>
      <c r="V448" s="720"/>
      <c r="W448" s="720"/>
      <c r="X448" s="720"/>
      <c r="Y448" s="720"/>
      <c r="Z448" s="720"/>
      <c r="AA448" s="720"/>
      <c r="AB448" s="720"/>
      <c r="AC448" s="720"/>
      <c r="AD448" s="720"/>
      <c r="AE448" s="720"/>
      <c r="AF448" s="720"/>
      <c r="AG448" s="720"/>
      <c r="AH448" s="720"/>
      <c r="AI448" s="720"/>
      <c r="AJ448" s="720"/>
      <c r="AK448" s="720"/>
      <c r="AL448" s="720"/>
      <c r="AM448" s="720"/>
      <c r="AN448" s="720"/>
      <c r="AO448" s="720"/>
      <c r="AP448" s="720"/>
      <c r="AQ448" s="720"/>
      <c r="AR448" s="720"/>
      <c r="AS448" s="720"/>
      <c r="AT448" s="720"/>
      <c r="AU448" s="720"/>
      <c r="AV448" s="720"/>
      <c r="AW448" s="720"/>
      <c r="AX448" s="720"/>
      <c r="AY448" s="720"/>
      <c r="AZ448" s="720"/>
      <c r="BA448" s="720"/>
      <c r="BB448" s="720"/>
      <c r="BC448" s="720"/>
      <c r="BD448" s="795"/>
      <c r="BE448" s="207"/>
    </row>
    <row r="449" spans="1:57" s="206" customFormat="1" ht="25.7" hidden="1" customHeight="1" x14ac:dyDescent="0.15">
      <c r="A449" s="621"/>
      <c r="B449" s="147"/>
      <c r="C449" s="720" t="s">
        <v>3128</v>
      </c>
      <c r="D449" s="720" t="s">
        <v>13322</v>
      </c>
      <c r="E449" s="720" t="s">
        <v>3128</v>
      </c>
      <c r="F449" s="625" t="s">
        <v>13314</v>
      </c>
      <c r="G449" s="720" t="s">
        <v>3128</v>
      </c>
      <c r="H449" s="627"/>
      <c r="I449" s="686"/>
      <c r="J449" s="626">
        <v>621</v>
      </c>
      <c r="K449" s="719"/>
      <c r="L449" s="138"/>
      <c r="M449" s="626"/>
      <c r="N449" s="626"/>
      <c r="O449" s="626"/>
      <c r="P449" s="626">
        <v>621</v>
      </c>
      <c r="Q449" s="719">
        <v>621</v>
      </c>
      <c r="R449" s="626" t="s">
        <v>9966</v>
      </c>
      <c r="S449" s="720">
        <v>1</v>
      </c>
      <c r="T449" s="626" t="s">
        <v>316</v>
      </c>
      <c r="U449" s="627"/>
      <c r="V449" s="627"/>
      <c r="W449" s="627"/>
      <c r="X449" s="627"/>
      <c r="Y449" s="627"/>
      <c r="Z449" s="627"/>
      <c r="AA449" s="720"/>
      <c r="AB449" s="625"/>
      <c r="AC449" s="625"/>
      <c r="AD449" s="627"/>
      <c r="AE449" s="627"/>
      <c r="AF449" s="627"/>
      <c r="AG449" s="627"/>
      <c r="AH449" s="627"/>
      <c r="AI449" s="627"/>
      <c r="AJ449" s="627"/>
      <c r="AK449" s="627"/>
      <c r="AL449" s="627"/>
      <c r="AM449" s="627"/>
      <c r="AN449" s="627"/>
      <c r="AO449" s="627"/>
      <c r="AP449" s="627"/>
      <c r="AQ449" s="627"/>
      <c r="AR449" s="627"/>
      <c r="AS449" s="627"/>
      <c r="AT449" s="627"/>
      <c r="AU449" s="627"/>
      <c r="AV449" s="720"/>
      <c r="AW449" s="720"/>
      <c r="AX449" s="720"/>
      <c r="AY449" s="720"/>
      <c r="AZ449" s="720"/>
      <c r="BA449" s="720"/>
      <c r="BB449" s="720"/>
      <c r="BC449" s="720"/>
      <c r="BD449" s="719"/>
      <c r="BE449" s="207"/>
    </row>
    <row r="450" spans="1:57" s="206" customFormat="1" ht="25.7" hidden="1" customHeight="1" x14ac:dyDescent="0.15">
      <c r="A450" s="621"/>
      <c r="B450" s="147"/>
      <c r="C450" s="720" t="s">
        <v>3128</v>
      </c>
      <c r="D450" s="726" t="s">
        <v>13323</v>
      </c>
      <c r="E450" s="720" t="s">
        <v>3128</v>
      </c>
      <c r="F450" s="625" t="s">
        <v>13314</v>
      </c>
      <c r="G450" s="720" t="s">
        <v>3128</v>
      </c>
      <c r="H450" s="627"/>
      <c r="I450" s="686"/>
      <c r="J450" s="719">
        <v>1470</v>
      </c>
      <c r="K450" s="719"/>
      <c r="L450" s="138"/>
      <c r="M450" s="626"/>
      <c r="N450" s="626"/>
      <c r="O450" s="626"/>
      <c r="P450" s="719">
        <v>1344</v>
      </c>
      <c r="Q450" s="719">
        <v>672</v>
      </c>
      <c r="R450" s="626" t="s">
        <v>9957</v>
      </c>
      <c r="S450" s="719">
        <v>2</v>
      </c>
      <c r="T450" s="626" t="s">
        <v>316</v>
      </c>
      <c r="U450" s="627"/>
      <c r="V450" s="627"/>
      <c r="W450" s="627"/>
      <c r="X450" s="627"/>
      <c r="Y450" s="627"/>
      <c r="Z450" s="627"/>
      <c r="AA450" s="720"/>
      <c r="AB450" s="625"/>
      <c r="AC450" s="625"/>
      <c r="AD450" s="627"/>
      <c r="AE450" s="627"/>
      <c r="AF450" s="627"/>
      <c r="AG450" s="627"/>
      <c r="AH450" s="627"/>
      <c r="AI450" s="627"/>
      <c r="AJ450" s="627"/>
      <c r="AK450" s="627"/>
      <c r="AL450" s="627"/>
      <c r="AM450" s="627"/>
      <c r="AN450" s="627"/>
      <c r="AO450" s="627"/>
      <c r="AP450" s="627"/>
      <c r="AQ450" s="627"/>
      <c r="AR450" s="627"/>
      <c r="AS450" s="627"/>
      <c r="AT450" s="627"/>
      <c r="AU450" s="627"/>
      <c r="AV450" s="720"/>
      <c r="AW450" s="720"/>
      <c r="AX450" s="720"/>
      <c r="AY450" s="720"/>
      <c r="AZ450" s="720"/>
      <c r="BA450" s="720"/>
      <c r="BB450" s="720"/>
      <c r="BC450" s="720"/>
      <c r="BD450" s="719" t="s">
        <v>9958</v>
      </c>
      <c r="BE450" s="207"/>
    </row>
    <row r="451" spans="1:57" s="206" customFormat="1" ht="25.7" hidden="1" customHeight="1" x14ac:dyDescent="0.15">
      <c r="A451" s="621"/>
      <c r="B451" s="147"/>
      <c r="C451" s="720" t="s">
        <v>3128</v>
      </c>
      <c r="D451" s="726" t="s">
        <v>13324</v>
      </c>
      <c r="E451" s="720" t="s">
        <v>3128</v>
      </c>
      <c r="F451" s="625" t="s">
        <v>13314</v>
      </c>
      <c r="G451" s="720" t="s">
        <v>3128</v>
      </c>
      <c r="H451" s="627"/>
      <c r="I451" s="686"/>
      <c r="J451" s="719">
        <v>594</v>
      </c>
      <c r="K451" s="719"/>
      <c r="L451" s="138"/>
      <c r="M451" s="626"/>
      <c r="N451" s="626"/>
      <c r="O451" s="626"/>
      <c r="P451" s="719">
        <v>594</v>
      </c>
      <c r="Q451" s="719">
        <v>594</v>
      </c>
      <c r="R451" s="626" t="s">
        <v>9965</v>
      </c>
      <c r="S451" s="719">
        <v>1</v>
      </c>
      <c r="T451" s="626" t="s">
        <v>316</v>
      </c>
      <c r="U451" s="627"/>
      <c r="V451" s="627"/>
      <c r="W451" s="627"/>
      <c r="X451" s="627"/>
      <c r="Y451" s="627"/>
      <c r="Z451" s="627"/>
      <c r="AA451" s="720"/>
      <c r="AB451" s="625"/>
      <c r="AC451" s="625"/>
      <c r="AD451" s="627"/>
      <c r="AE451" s="627"/>
      <c r="AF451" s="627"/>
      <c r="AG451" s="627"/>
      <c r="AH451" s="627"/>
      <c r="AI451" s="627"/>
      <c r="AJ451" s="627"/>
      <c r="AK451" s="627"/>
      <c r="AL451" s="627"/>
      <c r="AM451" s="627"/>
      <c r="AN451" s="627"/>
      <c r="AO451" s="627"/>
      <c r="AP451" s="627"/>
      <c r="AQ451" s="627"/>
      <c r="AR451" s="627"/>
      <c r="AS451" s="627"/>
      <c r="AT451" s="627"/>
      <c r="AU451" s="627"/>
      <c r="AV451" s="720"/>
      <c r="AW451" s="720"/>
      <c r="AX451" s="720"/>
      <c r="AY451" s="720"/>
      <c r="AZ451" s="720"/>
      <c r="BA451" s="720"/>
      <c r="BB451" s="720"/>
      <c r="BC451" s="720"/>
      <c r="BD451" s="719"/>
      <c r="BE451" s="207"/>
    </row>
    <row r="452" spans="1:57" s="206" customFormat="1" ht="25.7" hidden="1" customHeight="1" x14ac:dyDescent="0.15">
      <c r="A452" s="621"/>
      <c r="B452" s="147"/>
      <c r="C452" s="625" t="s">
        <v>3128</v>
      </c>
      <c r="D452" s="625" t="s">
        <v>13325</v>
      </c>
      <c r="E452" s="625" t="s">
        <v>3128</v>
      </c>
      <c r="F452" s="625" t="s">
        <v>13314</v>
      </c>
      <c r="G452" s="625" t="s">
        <v>3128</v>
      </c>
      <c r="H452" s="627"/>
      <c r="I452" s="627"/>
      <c r="J452" s="626">
        <v>690</v>
      </c>
      <c r="K452" s="626"/>
      <c r="L452" s="138"/>
      <c r="M452" s="627"/>
      <c r="N452" s="628"/>
      <c r="O452" s="627"/>
      <c r="P452" s="626">
        <v>594</v>
      </c>
      <c r="Q452" s="626">
        <v>594</v>
      </c>
      <c r="R452" s="626" t="s">
        <v>9962</v>
      </c>
      <c r="S452" s="626">
        <v>1</v>
      </c>
      <c r="T452" s="626" t="s">
        <v>316</v>
      </c>
      <c r="U452" s="627"/>
      <c r="V452" s="627"/>
      <c r="W452" s="627"/>
      <c r="X452" s="627"/>
      <c r="Y452" s="627"/>
      <c r="Z452" s="627"/>
      <c r="AA452" s="626"/>
      <c r="AB452" s="625"/>
      <c r="AC452" s="625"/>
      <c r="AD452" s="627"/>
      <c r="AE452" s="627"/>
      <c r="AF452" s="627"/>
      <c r="AG452" s="627"/>
      <c r="AH452" s="627"/>
      <c r="AI452" s="627"/>
      <c r="AJ452" s="627"/>
      <c r="AK452" s="627"/>
      <c r="AL452" s="627"/>
      <c r="AM452" s="627"/>
      <c r="AN452" s="627"/>
      <c r="AO452" s="627"/>
      <c r="AP452" s="627"/>
      <c r="AQ452" s="627"/>
      <c r="AR452" s="627"/>
      <c r="AS452" s="627"/>
      <c r="AT452" s="627"/>
      <c r="AU452" s="627"/>
      <c r="AV452" s="720"/>
      <c r="AW452" s="720"/>
      <c r="AX452" s="720"/>
      <c r="AY452" s="720"/>
      <c r="AZ452" s="720"/>
      <c r="BA452" s="720"/>
      <c r="BB452" s="720"/>
      <c r="BC452" s="626"/>
      <c r="BD452" s="719"/>
      <c r="BE452" s="207"/>
    </row>
    <row r="453" spans="1:57" s="206" customFormat="1" ht="25.7" hidden="1" customHeight="1" x14ac:dyDescent="0.15">
      <c r="A453" s="621"/>
      <c r="B453" s="147"/>
      <c r="C453" s="625" t="s">
        <v>3128</v>
      </c>
      <c r="D453" s="625" t="s">
        <v>13326</v>
      </c>
      <c r="E453" s="625" t="s">
        <v>3128</v>
      </c>
      <c r="F453" s="625" t="s">
        <v>13314</v>
      </c>
      <c r="G453" s="625" t="s">
        <v>3128</v>
      </c>
      <c r="H453" s="627"/>
      <c r="I453" s="627"/>
      <c r="J453" s="626">
        <v>432</v>
      </c>
      <c r="K453" s="1599"/>
      <c r="L453" s="138"/>
      <c r="M453" s="627"/>
      <c r="N453" s="628"/>
      <c r="O453" s="627"/>
      <c r="P453" s="626">
        <v>431</v>
      </c>
      <c r="Q453" s="626">
        <v>431</v>
      </c>
      <c r="R453" s="626" t="s">
        <v>5500</v>
      </c>
      <c r="S453" s="626">
        <v>1</v>
      </c>
      <c r="T453" s="626" t="s">
        <v>316</v>
      </c>
      <c r="U453" s="627"/>
      <c r="V453" s="627"/>
      <c r="W453" s="627"/>
      <c r="X453" s="627"/>
      <c r="Y453" s="627"/>
      <c r="Z453" s="627"/>
      <c r="AA453" s="626"/>
      <c r="AB453" s="625"/>
      <c r="AC453" s="625"/>
      <c r="AD453" s="627"/>
      <c r="AE453" s="627"/>
      <c r="AF453" s="627"/>
      <c r="AG453" s="627"/>
      <c r="AH453" s="627"/>
      <c r="AI453" s="627"/>
      <c r="AJ453" s="627"/>
      <c r="AK453" s="627"/>
      <c r="AL453" s="627"/>
      <c r="AM453" s="627"/>
      <c r="AN453" s="627"/>
      <c r="AO453" s="627"/>
      <c r="AP453" s="627"/>
      <c r="AQ453" s="627"/>
      <c r="AR453" s="627"/>
      <c r="AS453" s="627"/>
      <c r="AT453" s="627"/>
      <c r="AU453" s="627"/>
      <c r="AV453" s="720"/>
      <c r="AW453" s="720"/>
      <c r="AX453" s="720"/>
      <c r="AY453" s="720"/>
      <c r="AZ453" s="720"/>
      <c r="BA453" s="720"/>
      <c r="BB453" s="720"/>
      <c r="BC453" s="626"/>
      <c r="BD453" s="719"/>
      <c r="BE453" s="207"/>
    </row>
    <row r="454" spans="1:57" s="206" customFormat="1" ht="25.7" hidden="1" customHeight="1" x14ac:dyDescent="0.15">
      <c r="A454" s="621"/>
      <c r="B454" s="147"/>
      <c r="C454" s="625" t="s">
        <v>3128</v>
      </c>
      <c r="D454" s="625" t="s">
        <v>13327</v>
      </c>
      <c r="E454" s="625" t="s">
        <v>3128</v>
      </c>
      <c r="F454" s="625" t="s">
        <v>13314</v>
      </c>
      <c r="G454" s="625" t="s">
        <v>3128</v>
      </c>
      <c r="H454" s="627"/>
      <c r="I454" s="627"/>
      <c r="J454" s="626">
        <v>594</v>
      </c>
      <c r="K454" s="1599"/>
      <c r="L454" s="138"/>
      <c r="M454" s="627"/>
      <c r="N454" s="628"/>
      <c r="O454" s="627"/>
      <c r="P454" s="626">
        <v>594</v>
      </c>
      <c r="Q454" s="626">
        <v>594</v>
      </c>
      <c r="R454" s="626" t="s">
        <v>9963</v>
      </c>
      <c r="S454" s="626">
        <v>1</v>
      </c>
      <c r="T454" s="626" t="s">
        <v>316</v>
      </c>
      <c r="U454" s="627"/>
      <c r="V454" s="627"/>
      <c r="W454" s="627"/>
      <c r="X454" s="627"/>
      <c r="Y454" s="627"/>
      <c r="Z454" s="627"/>
      <c r="AA454" s="626"/>
      <c r="AB454" s="625"/>
      <c r="AC454" s="625"/>
      <c r="AD454" s="627"/>
      <c r="AE454" s="627"/>
      <c r="AF454" s="627"/>
      <c r="AG454" s="627"/>
      <c r="AH454" s="627"/>
      <c r="AI454" s="627"/>
      <c r="AJ454" s="627"/>
      <c r="AK454" s="627"/>
      <c r="AL454" s="627"/>
      <c r="AM454" s="627"/>
      <c r="AN454" s="627"/>
      <c r="AO454" s="627"/>
      <c r="AP454" s="627"/>
      <c r="AQ454" s="627"/>
      <c r="AR454" s="627"/>
      <c r="AS454" s="627"/>
      <c r="AT454" s="627"/>
      <c r="AU454" s="627"/>
      <c r="AV454" s="720"/>
      <c r="AW454" s="720"/>
      <c r="AX454" s="720"/>
      <c r="AY454" s="720"/>
      <c r="AZ454" s="720"/>
      <c r="BA454" s="720"/>
      <c r="BB454" s="720"/>
      <c r="BC454" s="626"/>
      <c r="BD454" s="719"/>
      <c r="BE454" s="207"/>
    </row>
    <row r="455" spans="1:57" s="206" customFormat="1" ht="25.7" hidden="1" customHeight="1" x14ac:dyDescent="0.15">
      <c r="A455" s="621"/>
      <c r="B455" s="147"/>
      <c r="C455" s="625" t="s">
        <v>3128</v>
      </c>
      <c r="D455" s="625" t="s">
        <v>13328</v>
      </c>
      <c r="E455" s="625" t="s">
        <v>3128</v>
      </c>
      <c r="F455" s="625" t="s">
        <v>13314</v>
      </c>
      <c r="G455" s="625" t="s">
        <v>3128</v>
      </c>
      <c r="H455" s="627"/>
      <c r="I455" s="627"/>
      <c r="J455" s="626">
        <v>553</v>
      </c>
      <c r="K455" s="1599"/>
      <c r="L455" s="138"/>
      <c r="M455" s="627"/>
      <c r="N455" s="628"/>
      <c r="O455" s="627"/>
      <c r="P455" s="626">
        <v>553.35</v>
      </c>
      <c r="Q455" s="626">
        <v>553.35</v>
      </c>
      <c r="R455" s="626" t="s">
        <v>9961</v>
      </c>
      <c r="S455" s="626">
        <v>1</v>
      </c>
      <c r="T455" s="626" t="s">
        <v>316</v>
      </c>
      <c r="U455" s="627"/>
      <c r="V455" s="627"/>
      <c r="W455" s="627"/>
      <c r="X455" s="627"/>
      <c r="Y455" s="627"/>
      <c r="Z455" s="627"/>
      <c r="AA455" s="626"/>
      <c r="AB455" s="625"/>
      <c r="AC455" s="625"/>
      <c r="AD455" s="627"/>
      <c r="AE455" s="627"/>
      <c r="AF455" s="627"/>
      <c r="AG455" s="627"/>
      <c r="AH455" s="627"/>
      <c r="AI455" s="627"/>
      <c r="AJ455" s="627"/>
      <c r="AK455" s="627"/>
      <c r="AL455" s="627"/>
      <c r="AM455" s="627"/>
      <c r="AN455" s="627"/>
      <c r="AO455" s="627"/>
      <c r="AP455" s="627"/>
      <c r="AQ455" s="627"/>
      <c r="AR455" s="627"/>
      <c r="AS455" s="627"/>
      <c r="AT455" s="627"/>
      <c r="AU455" s="627"/>
      <c r="AV455" s="720"/>
      <c r="AW455" s="720"/>
      <c r="AX455" s="720"/>
      <c r="AY455" s="720"/>
      <c r="AZ455" s="720"/>
      <c r="BA455" s="720"/>
      <c r="BB455" s="720"/>
      <c r="BC455" s="626"/>
      <c r="BD455" s="719"/>
      <c r="BE455" s="207"/>
    </row>
    <row r="456" spans="1:57" s="206" customFormat="1" ht="25.7" hidden="1" customHeight="1" x14ac:dyDescent="0.15">
      <c r="A456" s="621"/>
      <c r="B456" s="147"/>
      <c r="C456" s="625" t="s">
        <v>3128</v>
      </c>
      <c r="D456" s="625" t="s">
        <v>13329</v>
      </c>
      <c r="E456" s="625" t="s">
        <v>3128</v>
      </c>
      <c r="F456" s="625" t="s">
        <v>13314</v>
      </c>
      <c r="G456" s="625" t="s">
        <v>3128</v>
      </c>
      <c r="H456" s="627"/>
      <c r="I456" s="627"/>
      <c r="J456" s="626">
        <v>1020</v>
      </c>
      <c r="K456" s="1599"/>
      <c r="L456" s="138"/>
      <c r="M456" s="627"/>
      <c r="N456" s="628"/>
      <c r="O456" s="627"/>
      <c r="P456" s="626">
        <v>414</v>
      </c>
      <c r="Q456" s="626">
        <v>414</v>
      </c>
      <c r="R456" s="626" t="s">
        <v>5498</v>
      </c>
      <c r="S456" s="626">
        <v>1</v>
      </c>
      <c r="T456" s="626" t="s">
        <v>316</v>
      </c>
      <c r="U456" s="627"/>
      <c r="V456" s="627"/>
      <c r="W456" s="627"/>
      <c r="X456" s="627"/>
      <c r="Y456" s="627"/>
      <c r="Z456" s="627"/>
      <c r="AA456" s="626"/>
      <c r="AB456" s="625"/>
      <c r="AC456" s="625"/>
      <c r="AD456" s="627"/>
      <c r="AE456" s="627"/>
      <c r="AF456" s="627"/>
      <c r="AG456" s="627"/>
      <c r="AH456" s="627"/>
      <c r="AI456" s="627"/>
      <c r="AJ456" s="627"/>
      <c r="AK456" s="627"/>
      <c r="AL456" s="627"/>
      <c r="AM456" s="627"/>
      <c r="AN456" s="627"/>
      <c r="AO456" s="627"/>
      <c r="AP456" s="627"/>
      <c r="AQ456" s="627"/>
      <c r="AR456" s="627"/>
      <c r="AS456" s="627"/>
      <c r="AT456" s="627"/>
      <c r="AU456" s="627"/>
      <c r="AV456" s="720"/>
      <c r="AW456" s="720"/>
      <c r="AX456" s="720"/>
      <c r="AY456" s="720"/>
      <c r="AZ456" s="720"/>
      <c r="BA456" s="720"/>
      <c r="BB456" s="720"/>
      <c r="BC456" s="626"/>
      <c r="BD456" s="719" t="s">
        <v>9959</v>
      </c>
      <c r="BE456" s="207"/>
    </row>
    <row r="457" spans="1:57" s="206" customFormat="1" ht="25.7" hidden="1" customHeight="1" x14ac:dyDescent="0.15">
      <c r="A457" s="621"/>
      <c r="B457" s="147"/>
      <c r="C457" s="625" t="s">
        <v>3128</v>
      </c>
      <c r="D457" s="625" t="s">
        <v>9956</v>
      </c>
      <c r="E457" s="625" t="s">
        <v>3128</v>
      </c>
      <c r="F457" s="625" t="s">
        <v>13314</v>
      </c>
      <c r="G457" s="625" t="s">
        <v>3128</v>
      </c>
      <c r="H457" s="627"/>
      <c r="I457" s="627"/>
      <c r="J457" s="626">
        <v>4320</v>
      </c>
      <c r="K457" s="1029">
        <v>572</v>
      </c>
      <c r="L457" s="138">
        <v>572</v>
      </c>
      <c r="M457" s="627"/>
      <c r="N457" s="628"/>
      <c r="O457" s="627"/>
      <c r="P457" s="732">
        <v>2970</v>
      </c>
      <c r="Q457" s="732">
        <v>594</v>
      </c>
      <c r="R457" s="626" t="s">
        <v>5495</v>
      </c>
      <c r="S457" s="626">
        <v>5</v>
      </c>
      <c r="T457" s="626" t="s">
        <v>316</v>
      </c>
      <c r="U457" s="627"/>
      <c r="V457" s="627"/>
      <c r="W457" s="627"/>
      <c r="X457" s="627"/>
      <c r="Y457" s="627"/>
      <c r="Z457" s="627"/>
      <c r="AA457" s="626"/>
      <c r="AB457" s="625"/>
      <c r="AC457" s="625"/>
      <c r="AD457" s="627"/>
      <c r="AE457" s="627"/>
      <c r="AF457" s="627"/>
      <c r="AG457" s="627"/>
      <c r="AH457" s="627"/>
      <c r="AI457" s="627"/>
      <c r="AJ457" s="627"/>
      <c r="AK457" s="627"/>
      <c r="AL457" s="627"/>
      <c r="AM457" s="627"/>
      <c r="AN457" s="627"/>
      <c r="AO457" s="627"/>
      <c r="AP457" s="627"/>
      <c r="AQ457" s="627"/>
      <c r="AR457" s="627"/>
      <c r="AS457" s="627"/>
      <c r="AT457" s="627"/>
      <c r="AU457" s="627"/>
      <c r="AV457" s="720">
        <v>2006</v>
      </c>
      <c r="AW457" s="720"/>
      <c r="AX457" s="720"/>
      <c r="AY457" s="720"/>
      <c r="AZ457" s="720"/>
      <c r="BA457" s="720"/>
      <c r="BB457" s="720"/>
      <c r="BC457" s="626">
        <v>245</v>
      </c>
      <c r="BD457" s="719"/>
      <c r="BE457" s="207"/>
    </row>
    <row r="458" spans="1:57" s="206" customFormat="1" ht="25.7" hidden="1" customHeight="1" x14ac:dyDescent="0.15">
      <c r="A458" s="621"/>
      <c r="B458" s="147"/>
      <c r="C458" s="625" t="s">
        <v>3128</v>
      </c>
      <c r="D458" s="625" t="s">
        <v>13330</v>
      </c>
      <c r="E458" s="625" t="s">
        <v>3128</v>
      </c>
      <c r="F458" s="625" t="s">
        <v>3128</v>
      </c>
      <c r="G458" s="626">
        <v>432</v>
      </c>
      <c r="H458" s="797"/>
      <c r="I458" s="797"/>
      <c r="J458" s="626">
        <v>374</v>
      </c>
      <c r="K458" s="626">
        <v>374</v>
      </c>
      <c r="L458" s="138">
        <v>374</v>
      </c>
      <c r="M458" s="626">
        <v>1</v>
      </c>
      <c r="N458" s="626" t="s">
        <v>316</v>
      </c>
      <c r="O458" s="626"/>
      <c r="P458" s="720"/>
      <c r="Q458" s="626"/>
      <c r="R458" s="719"/>
      <c r="S458" s="626"/>
      <c r="T458" s="626"/>
      <c r="U458" s="627"/>
      <c r="V458" s="627"/>
      <c r="W458" s="627"/>
      <c r="X458" s="627"/>
      <c r="Y458" s="627"/>
      <c r="Z458" s="627"/>
      <c r="AA458" s="626"/>
      <c r="AB458" s="625"/>
      <c r="AC458" s="625"/>
      <c r="AD458" s="627"/>
      <c r="AE458" s="627"/>
      <c r="AF458" s="627"/>
      <c r="AG458" s="627"/>
      <c r="AH458" s="627"/>
      <c r="AI458" s="627"/>
      <c r="AJ458" s="627"/>
      <c r="AK458" s="627"/>
      <c r="AL458" s="627"/>
      <c r="AM458" s="627"/>
      <c r="AN458" s="627"/>
      <c r="AO458" s="627"/>
      <c r="AP458" s="627"/>
      <c r="AQ458" s="627"/>
      <c r="AR458" s="627"/>
      <c r="AS458" s="627"/>
      <c r="AT458" s="627"/>
      <c r="AU458" s="627"/>
      <c r="AV458" s="720"/>
      <c r="AW458" s="720"/>
      <c r="AX458" s="720"/>
      <c r="AY458" s="720"/>
      <c r="AZ458" s="720"/>
      <c r="BA458" s="720"/>
      <c r="BB458" s="720"/>
      <c r="BC458" s="626"/>
      <c r="BD458" s="719"/>
      <c r="BE458" s="207"/>
    </row>
    <row r="459" spans="1:57" s="206" customFormat="1" ht="25.7" hidden="1" customHeight="1" x14ac:dyDescent="0.15">
      <c r="A459" s="621"/>
      <c r="B459" s="147"/>
      <c r="C459" s="625" t="s">
        <v>3128</v>
      </c>
      <c r="D459" s="625" t="s">
        <v>15891</v>
      </c>
      <c r="E459" s="625" t="s">
        <v>3128</v>
      </c>
      <c r="F459" s="625" t="s">
        <v>13314</v>
      </c>
      <c r="G459" s="625" t="s">
        <v>3128</v>
      </c>
      <c r="H459" s="627"/>
      <c r="I459" s="627"/>
      <c r="J459" s="626">
        <v>400</v>
      </c>
      <c r="K459" s="1599"/>
      <c r="L459" s="138"/>
      <c r="M459" s="627"/>
      <c r="N459" s="628"/>
      <c r="O459" s="627"/>
      <c r="P459" s="626">
        <v>400</v>
      </c>
      <c r="Q459" s="626">
        <v>400</v>
      </c>
      <c r="R459" s="626" t="s">
        <v>15892</v>
      </c>
      <c r="S459" s="626">
        <v>1</v>
      </c>
      <c r="T459" s="626" t="s">
        <v>316</v>
      </c>
      <c r="U459" s="627"/>
      <c r="V459" s="627"/>
      <c r="W459" s="627"/>
      <c r="X459" s="627"/>
      <c r="Y459" s="627"/>
      <c r="Z459" s="627"/>
      <c r="AA459" s="626"/>
      <c r="AB459" s="625"/>
      <c r="AC459" s="625"/>
      <c r="AD459" s="627"/>
      <c r="AE459" s="627"/>
      <c r="AF459" s="627"/>
      <c r="AG459" s="627"/>
      <c r="AH459" s="627"/>
      <c r="AI459" s="627"/>
      <c r="AJ459" s="627"/>
      <c r="AK459" s="627"/>
      <c r="AL459" s="627"/>
      <c r="AM459" s="627"/>
      <c r="AN459" s="627"/>
      <c r="AO459" s="627"/>
      <c r="AP459" s="627"/>
      <c r="AQ459" s="627"/>
      <c r="AR459" s="627"/>
      <c r="AS459" s="627"/>
      <c r="AT459" s="627"/>
      <c r="AU459" s="627"/>
      <c r="AV459" s="720">
        <v>2021</v>
      </c>
      <c r="AW459" s="720"/>
      <c r="AX459" s="720"/>
      <c r="AY459" s="720"/>
      <c r="AZ459" s="720"/>
      <c r="BA459" s="720"/>
      <c r="BB459" s="720"/>
      <c r="BC459" s="626">
        <v>100</v>
      </c>
      <c r="BD459" s="719" t="s">
        <v>15893</v>
      </c>
      <c r="BE459" s="207"/>
    </row>
    <row r="460" spans="1:57" s="206" customFormat="1" ht="25.7" hidden="1" customHeight="1" x14ac:dyDescent="0.15">
      <c r="A460" s="621"/>
      <c r="B460" s="147"/>
      <c r="C460" s="625" t="s">
        <v>1611</v>
      </c>
      <c r="D460" s="625" t="s">
        <v>9951</v>
      </c>
      <c r="E460" s="625" t="s">
        <v>1611</v>
      </c>
      <c r="F460" s="625"/>
      <c r="G460" s="625" t="s">
        <v>1611</v>
      </c>
      <c r="H460" s="627"/>
      <c r="I460" s="627"/>
      <c r="J460" s="626">
        <v>414</v>
      </c>
      <c r="K460" s="1599"/>
      <c r="L460" s="138"/>
      <c r="M460" s="627"/>
      <c r="N460" s="628"/>
      <c r="O460" s="627"/>
      <c r="P460" s="626">
        <v>414</v>
      </c>
      <c r="Q460" s="626">
        <v>414</v>
      </c>
      <c r="R460" s="626" t="s">
        <v>1596</v>
      </c>
      <c r="S460" s="626">
        <v>1</v>
      </c>
      <c r="T460" s="626" t="s">
        <v>316</v>
      </c>
      <c r="U460" s="627"/>
      <c r="V460" s="627"/>
      <c r="W460" s="627"/>
      <c r="X460" s="627"/>
      <c r="Y460" s="627"/>
      <c r="Z460" s="627"/>
      <c r="AA460" s="626" t="s">
        <v>417</v>
      </c>
      <c r="AB460" s="625"/>
      <c r="AC460" s="625"/>
      <c r="AD460" s="627"/>
      <c r="AE460" s="627"/>
      <c r="AF460" s="627"/>
      <c r="AG460" s="627"/>
      <c r="AH460" s="627"/>
      <c r="AI460" s="627"/>
      <c r="AJ460" s="627"/>
      <c r="AK460" s="627"/>
      <c r="AL460" s="627"/>
      <c r="AM460" s="627"/>
      <c r="AN460" s="627"/>
      <c r="AO460" s="627"/>
      <c r="AP460" s="627"/>
      <c r="AQ460" s="627"/>
      <c r="AR460" s="627"/>
      <c r="AS460" s="627"/>
      <c r="AT460" s="627"/>
      <c r="AU460" s="627"/>
      <c r="AV460" s="720">
        <v>2009</v>
      </c>
      <c r="AW460" s="720"/>
      <c r="AX460" s="720"/>
      <c r="AY460" s="720"/>
      <c r="AZ460" s="720"/>
      <c r="BA460" s="720"/>
      <c r="BB460" s="720"/>
      <c r="BC460" s="626">
        <v>18</v>
      </c>
      <c r="BD460" s="719" t="s">
        <v>9952</v>
      </c>
      <c r="BE460" s="207"/>
    </row>
    <row r="461" spans="1:57" s="206" customFormat="1" ht="25.7" hidden="1" customHeight="1" x14ac:dyDescent="0.15">
      <c r="A461" s="621"/>
      <c r="B461" s="147"/>
      <c r="C461" s="625" t="s">
        <v>1611</v>
      </c>
      <c r="D461" s="625" t="s">
        <v>9953</v>
      </c>
      <c r="E461" s="625" t="s">
        <v>1611</v>
      </c>
      <c r="F461" s="625"/>
      <c r="G461" s="625" t="s">
        <v>1611</v>
      </c>
      <c r="H461" s="627"/>
      <c r="I461" s="627"/>
      <c r="J461" s="626">
        <v>414</v>
      </c>
      <c r="K461" s="1599"/>
      <c r="L461" s="138"/>
      <c r="M461" s="627"/>
      <c r="N461" s="628"/>
      <c r="O461" s="627"/>
      <c r="P461" s="626">
        <v>414</v>
      </c>
      <c r="Q461" s="626">
        <v>414</v>
      </c>
      <c r="R461" s="626" t="s">
        <v>1596</v>
      </c>
      <c r="S461" s="626">
        <v>1</v>
      </c>
      <c r="T461" s="626" t="s">
        <v>316</v>
      </c>
      <c r="U461" s="627"/>
      <c r="V461" s="627"/>
      <c r="W461" s="627"/>
      <c r="X461" s="627"/>
      <c r="Y461" s="627"/>
      <c r="Z461" s="627"/>
      <c r="AA461" s="626" t="s">
        <v>417</v>
      </c>
      <c r="AB461" s="625"/>
      <c r="AC461" s="625"/>
      <c r="AD461" s="627"/>
      <c r="AE461" s="627"/>
      <c r="AF461" s="627"/>
      <c r="AG461" s="627"/>
      <c r="AH461" s="627"/>
      <c r="AI461" s="627"/>
      <c r="AJ461" s="627"/>
      <c r="AK461" s="627"/>
      <c r="AL461" s="627"/>
      <c r="AM461" s="627"/>
      <c r="AN461" s="627"/>
      <c r="AO461" s="627"/>
      <c r="AP461" s="627"/>
      <c r="AQ461" s="627"/>
      <c r="AR461" s="627"/>
      <c r="AS461" s="627"/>
      <c r="AT461" s="627"/>
      <c r="AU461" s="627"/>
      <c r="AV461" s="720">
        <v>2009</v>
      </c>
      <c r="AW461" s="720"/>
      <c r="AX461" s="720"/>
      <c r="AY461" s="720"/>
      <c r="AZ461" s="720"/>
      <c r="BA461" s="720"/>
      <c r="BB461" s="720"/>
      <c r="BC461" s="626" t="s">
        <v>417</v>
      </c>
      <c r="BD461" s="719"/>
      <c r="BE461" s="207"/>
    </row>
    <row r="462" spans="1:57" s="206" customFormat="1" ht="25.7" hidden="1" customHeight="1" x14ac:dyDescent="0.15">
      <c r="A462" s="621"/>
      <c r="B462" s="147"/>
      <c r="C462" s="625" t="s">
        <v>1611</v>
      </c>
      <c r="D462" s="625" t="s">
        <v>9954</v>
      </c>
      <c r="E462" s="625" t="s">
        <v>1611</v>
      </c>
      <c r="F462" s="625"/>
      <c r="G462" s="625" t="s">
        <v>1611</v>
      </c>
      <c r="H462" s="627"/>
      <c r="I462" s="627"/>
      <c r="J462" s="626">
        <v>414</v>
      </c>
      <c r="K462" s="1599"/>
      <c r="L462" s="138"/>
      <c r="M462" s="627">
        <v>500</v>
      </c>
      <c r="N462" s="628">
        <v>500</v>
      </c>
      <c r="O462" s="627">
        <v>500</v>
      </c>
      <c r="P462" s="626">
        <v>414</v>
      </c>
      <c r="Q462" s="626">
        <v>414</v>
      </c>
      <c r="R462" s="626" t="s">
        <v>1596</v>
      </c>
      <c r="S462" s="626">
        <v>1</v>
      </c>
      <c r="T462" s="626" t="s">
        <v>316</v>
      </c>
      <c r="U462" s="627"/>
      <c r="V462" s="627"/>
      <c r="W462" s="627"/>
      <c r="X462" s="627"/>
      <c r="Y462" s="627"/>
      <c r="Z462" s="627"/>
      <c r="AA462" s="626" t="s">
        <v>417</v>
      </c>
      <c r="AB462" s="625"/>
      <c r="AC462" s="625"/>
      <c r="AD462" s="627"/>
      <c r="AE462" s="627"/>
      <c r="AF462" s="627"/>
      <c r="AG462" s="627"/>
      <c r="AH462" s="627"/>
      <c r="AI462" s="627"/>
      <c r="AJ462" s="627"/>
      <c r="AK462" s="627"/>
      <c r="AL462" s="627"/>
      <c r="AM462" s="627"/>
      <c r="AN462" s="627"/>
      <c r="AO462" s="627"/>
      <c r="AP462" s="627"/>
      <c r="AQ462" s="627"/>
      <c r="AR462" s="627"/>
      <c r="AS462" s="627"/>
      <c r="AT462" s="627"/>
      <c r="AU462" s="627"/>
      <c r="AV462" s="720">
        <v>2005</v>
      </c>
      <c r="AW462" s="720"/>
      <c r="AX462" s="720"/>
      <c r="AY462" s="720"/>
      <c r="AZ462" s="720"/>
      <c r="BA462" s="720"/>
      <c r="BB462" s="720"/>
      <c r="BC462" s="626"/>
      <c r="BD462" s="719" t="s">
        <v>9952</v>
      </c>
      <c r="BE462" s="207"/>
    </row>
    <row r="463" spans="1:57" s="206" customFormat="1" ht="25.7" hidden="1" customHeight="1" x14ac:dyDescent="0.15">
      <c r="A463" s="621"/>
      <c r="B463" s="147"/>
      <c r="C463" s="625" t="s">
        <v>1611</v>
      </c>
      <c r="D463" s="625" t="s">
        <v>8029</v>
      </c>
      <c r="E463" s="625" t="s">
        <v>1611</v>
      </c>
      <c r="F463" s="625"/>
      <c r="G463" s="625" t="s">
        <v>1611</v>
      </c>
      <c r="H463" s="627"/>
      <c r="I463" s="627"/>
      <c r="J463" s="626">
        <v>414</v>
      </c>
      <c r="K463" s="1599"/>
      <c r="L463" s="138"/>
      <c r="M463" s="627">
        <v>500</v>
      </c>
      <c r="N463" s="628">
        <v>500</v>
      </c>
      <c r="O463" s="627">
        <v>500</v>
      </c>
      <c r="P463" s="626">
        <v>414</v>
      </c>
      <c r="Q463" s="626">
        <v>414</v>
      </c>
      <c r="R463" s="626" t="s">
        <v>1596</v>
      </c>
      <c r="S463" s="626">
        <v>1</v>
      </c>
      <c r="T463" s="626" t="s">
        <v>316</v>
      </c>
      <c r="U463" s="627"/>
      <c r="V463" s="627"/>
      <c r="W463" s="627"/>
      <c r="X463" s="627"/>
      <c r="Y463" s="627"/>
      <c r="Z463" s="627"/>
      <c r="AA463" s="626"/>
      <c r="AB463" s="625"/>
      <c r="AC463" s="625"/>
      <c r="AD463" s="627"/>
      <c r="AE463" s="627"/>
      <c r="AF463" s="627"/>
      <c r="AG463" s="627"/>
      <c r="AH463" s="627"/>
      <c r="AI463" s="627"/>
      <c r="AJ463" s="627"/>
      <c r="AK463" s="627"/>
      <c r="AL463" s="627"/>
      <c r="AM463" s="627"/>
      <c r="AN463" s="627"/>
      <c r="AO463" s="627"/>
      <c r="AP463" s="627"/>
      <c r="AQ463" s="627"/>
      <c r="AR463" s="627"/>
      <c r="AS463" s="627"/>
      <c r="AT463" s="627"/>
      <c r="AU463" s="627"/>
      <c r="AV463" s="720">
        <v>2012</v>
      </c>
      <c r="AW463" s="720"/>
      <c r="AX463" s="720"/>
      <c r="AY463" s="720"/>
      <c r="AZ463" s="720"/>
      <c r="BA463" s="720"/>
      <c r="BB463" s="720"/>
      <c r="BC463" s="626"/>
      <c r="BD463" s="719" t="s">
        <v>9952</v>
      </c>
      <c r="BE463" s="207"/>
    </row>
    <row r="464" spans="1:57" s="206" customFormat="1" ht="25.7" hidden="1" customHeight="1" x14ac:dyDescent="0.15">
      <c r="A464" s="621"/>
      <c r="B464" s="147"/>
      <c r="C464" s="625" t="s">
        <v>1611</v>
      </c>
      <c r="D464" s="625" t="s">
        <v>9955</v>
      </c>
      <c r="E464" s="625" t="s">
        <v>1611</v>
      </c>
      <c r="F464" s="625"/>
      <c r="G464" s="625" t="s">
        <v>1611</v>
      </c>
      <c r="H464" s="627"/>
      <c r="I464" s="627"/>
      <c r="J464" s="626">
        <v>414</v>
      </c>
      <c r="K464" s="1599"/>
      <c r="L464" s="138"/>
      <c r="M464" s="627"/>
      <c r="N464" s="628"/>
      <c r="O464" s="627"/>
      <c r="P464" s="626">
        <v>414</v>
      </c>
      <c r="Q464" s="626">
        <v>414</v>
      </c>
      <c r="R464" s="626" t="s">
        <v>1596</v>
      </c>
      <c r="S464" s="626">
        <v>1</v>
      </c>
      <c r="T464" s="626" t="s">
        <v>316</v>
      </c>
      <c r="U464" s="627"/>
      <c r="V464" s="627"/>
      <c r="W464" s="627"/>
      <c r="X464" s="627"/>
      <c r="Y464" s="627"/>
      <c r="Z464" s="627"/>
      <c r="AA464" s="626"/>
      <c r="AB464" s="625"/>
      <c r="AC464" s="625"/>
      <c r="AD464" s="627"/>
      <c r="AE464" s="627"/>
      <c r="AF464" s="627"/>
      <c r="AG464" s="627"/>
      <c r="AH464" s="627"/>
      <c r="AI464" s="627"/>
      <c r="AJ464" s="627"/>
      <c r="AK464" s="627"/>
      <c r="AL464" s="627"/>
      <c r="AM464" s="627"/>
      <c r="AN464" s="627"/>
      <c r="AO464" s="627"/>
      <c r="AP464" s="627"/>
      <c r="AQ464" s="627"/>
      <c r="AR464" s="627"/>
      <c r="AS464" s="627"/>
      <c r="AT464" s="627"/>
      <c r="AU464" s="627"/>
      <c r="AV464" s="720">
        <v>2015</v>
      </c>
      <c r="AW464" s="720"/>
      <c r="AX464" s="720"/>
      <c r="AY464" s="720"/>
      <c r="AZ464" s="720"/>
      <c r="BA464" s="720"/>
      <c r="BB464" s="720"/>
      <c r="BC464" s="626">
        <v>180</v>
      </c>
      <c r="BD464" s="719" t="s">
        <v>9952</v>
      </c>
      <c r="BE464" s="207"/>
    </row>
    <row r="465" spans="1:57" s="206" customFormat="1" ht="25.7" hidden="1" customHeight="1" x14ac:dyDescent="0.15">
      <c r="A465" s="621"/>
      <c r="B465" s="147"/>
      <c r="C465" s="625" t="s">
        <v>665</v>
      </c>
      <c r="D465" s="625" t="s">
        <v>15894</v>
      </c>
      <c r="E465" s="625" t="s">
        <v>665</v>
      </c>
      <c r="F465" s="720"/>
      <c r="G465" s="625" t="s">
        <v>3485</v>
      </c>
      <c r="H465" s="720"/>
      <c r="I465" s="720"/>
      <c r="J465" s="626">
        <v>999</v>
      </c>
      <c r="K465" s="626">
        <v>389</v>
      </c>
      <c r="L465" s="138">
        <v>389</v>
      </c>
      <c r="M465" s="720"/>
      <c r="N465" s="720"/>
      <c r="O465" s="720"/>
      <c r="P465" s="626">
        <v>389</v>
      </c>
      <c r="Q465" s="626">
        <v>389</v>
      </c>
      <c r="R465" s="626" t="s">
        <v>15895</v>
      </c>
      <c r="S465" s="626">
        <v>1</v>
      </c>
      <c r="T465" s="626" t="s">
        <v>316</v>
      </c>
      <c r="U465" s="720"/>
      <c r="V465" s="720"/>
      <c r="W465" s="720"/>
      <c r="X465" s="720"/>
      <c r="Y465" s="720"/>
      <c r="Z465" s="720"/>
      <c r="AA465" s="716" t="s">
        <v>15896</v>
      </c>
      <c r="AB465" s="648">
        <v>2010</v>
      </c>
      <c r="AC465" s="647">
        <v>307</v>
      </c>
      <c r="AD465" s="720"/>
      <c r="AE465" s="720"/>
      <c r="AF465" s="720"/>
      <c r="AG465" s="720"/>
      <c r="AH465" s="720"/>
      <c r="AI465" s="720"/>
      <c r="AJ465" s="720"/>
      <c r="AK465" s="720"/>
      <c r="AL465" s="720"/>
      <c r="AM465" s="720"/>
      <c r="AN465" s="720"/>
      <c r="AO465" s="720"/>
      <c r="AP465" s="720"/>
      <c r="AQ465" s="720"/>
      <c r="AR465" s="720"/>
      <c r="AS465" s="720"/>
      <c r="AT465" s="720"/>
      <c r="AU465" s="720"/>
      <c r="AV465" s="648">
        <v>2010</v>
      </c>
      <c r="AW465" s="647">
        <v>307</v>
      </c>
      <c r="AX465" s="720"/>
      <c r="AY465" s="720"/>
      <c r="AZ465" s="720"/>
      <c r="BA465" s="720"/>
      <c r="BB465" s="720"/>
      <c r="BC465" s="647">
        <v>307</v>
      </c>
      <c r="BD465" s="719"/>
      <c r="BE465" s="207"/>
    </row>
    <row r="466" spans="1:57" s="206" customFormat="1" ht="25.7" hidden="1" customHeight="1" x14ac:dyDescent="0.15">
      <c r="A466" s="621"/>
      <c r="B466" s="147"/>
      <c r="C466" s="625" t="s">
        <v>665</v>
      </c>
      <c r="D466" s="625" t="s">
        <v>15897</v>
      </c>
      <c r="E466" s="625" t="s">
        <v>665</v>
      </c>
      <c r="F466" s="720"/>
      <c r="G466" s="625" t="s">
        <v>15723</v>
      </c>
      <c r="H466" s="720"/>
      <c r="I466" s="720"/>
      <c r="J466" s="626">
        <v>31667</v>
      </c>
      <c r="K466" s="626">
        <v>800</v>
      </c>
      <c r="L466" s="138">
        <v>800</v>
      </c>
      <c r="M466" s="720"/>
      <c r="N466" s="720"/>
      <c r="O466" s="720"/>
      <c r="P466" s="626">
        <v>600</v>
      </c>
      <c r="Q466" s="626">
        <v>600</v>
      </c>
      <c r="R466" s="626" t="s">
        <v>1916</v>
      </c>
      <c r="S466" s="626">
        <v>2</v>
      </c>
      <c r="T466" s="626" t="s">
        <v>316</v>
      </c>
      <c r="U466" s="720"/>
      <c r="V466" s="720"/>
      <c r="W466" s="720"/>
      <c r="X466" s="720"/>
      <c r="Y466" s="720"/>
      <c r="Z466" s="720"/>
      <c r="AA466" s="716" t="s">
        <v>1530</v>
      </c>
      <c r="AB466" s="648">
        <v>2008</v>
      </c>
      <c r="AC466" s="647">
        <v>71</v>
      </c>
      <c r="AD466" s="720"/>
      <c r="AE466" s="720"/>
      <c r="AF466" s="720"/>
      <c r="AG466" s="720"/>
      <c r="AH466" s="720"/>
      <c r="AI466" s="720"/>
      <c r="AJ466" s="720"/>
      <c r="AK466" s="720"/>
      <c r="AL466" s="720"/>
      <c r="AM466" s="720"/>
      <c r="AN466" s="720"/>
      <c r="AO466" s="720"/>
      <c r="AP466" s="720"/>
      <c r="AQ466" s="720"/>
      <c r="AR466" s="720"/>
      <c r="AS466" s="720"/>
      <c r="AT466" s="720"/>
      <c r="AU466" s="720"/>
      <c r="AV466" s="648">
        <v>2008</v>
      </c>
      <c r="AW466" s="647">
        <v>71</v>
      </c>
      <c r="AX466" s="720"/>
      <c r="AY466" s="720"/>
      <c r="AZ466" s="720"/>
      <c r="BA466" s="720"/>
      <c r="BB466" s="720"/>
      <c r="BC466" s="647">
        <v>71</v>
      </c>
      <c r="BD466" s="719" t="s">
        <v>19597</v>
      </c>
      <c r="BE466" s="207"/>
    </row>
    <row r="467" spans="1:57" s="206" customFormat="1" ht="25.7" hidden="1" customHeight="1" x14ac:dyDescent="0.15">
      <c r="A467" s="621"/>
      <c r="B467" s="147"/>
      <c r="C467" s="625" t="s">
        <v>665</v>
      </c>
      <c r="D467" s="625" t="s">
        <v>15898</v>
      </c>
      <c r="E467" s="625" t="s">
        <v>665</v>
      </c>
      <c r="F467" s="720"/>
      <c r="G467" s="625" t="s">
        <v>3481</v>
      </c>
      <c r="H467" s="720"/>
      <c r="I467" s="720"/>
      <c r="J467" s="719">
        <v>29777</v>
      </c>
      <c r="K467" s="719">
        <v>477</v>
      </c>
      <c r="L467" s="138">
        <v>477</v>
      </c>
      <c r="M467" s="720"/>
      <c r="N467" s="720"/>
      <c r="O467" s="720"/>
      <c r="P467" s="719">
        <v>477</v>
      </c>
      <c r="Q467" s="719">
        <v>477</v>
      </c>
      <c r="R467" s="626" t="s">
        <v>15899</v>
      </c>
      <c r="S467" s="719">
        <v>1</v>
      </c>
      <c r="T467" s="719" t="s">
        <v>316</v>
      </c>
      <c r="U467" s="720"/>
      <c r="V467" s="720"/>
      <c r="W467" s="720"/>
      <c r="X467" s="720"/>
      <c r="Y467" s="720"/>
      <c r="Z467" s="720"/>
      <c r="AA467" s="797"/>
      <c r="AB467" s="648">
        <v>2013</v>
      </c>
      <c r="AC467" s="647"/>
      <c r="AD467" s="720"/>
      <c r="AE467" s="720"/>
      <c r="AF467" s="720"/>
      <c r="AG467" s="720"/>
      <c r="AH467" s="720"/>
      <c r="AI467" s="720"/>
      <c r="AJ467" s="720"/>
      <c r="AK467" s="720"/>
      <c r="AL467" s="720"/>
      <c r="AM467" s="720"/>
      <c r="AN467" s="720"/>
      <c r="AO467" s="720"/>
      <c r="AP467" s="720"/>
      <c r="AQ467" s="720"/>
      <c r="AR467" s="720"/>
      <c r="AS467" s="720"/>
      <c r="AT467" s="720"/>
      <c r="AU467" s="720"/>
      <c r="AV467" s="648">
        <v>2013</v>
      </c>
      <c r="AW467" s="647"/>
      <c r="AX467" s="720"/>
      <c r="AY467" s="720"/>
      <c r="AZ467" s="720"/>
      <c r="BA467" s="720"/>
      <c r="BB467" s="720"/>
      <c r="BC467" s="647"/>
      <c r="BD467" s="719"/>
      <c r="BE467" s="207"/>
    </row>
    <row r="468" spans="1:57" s="206" customFormat="1" ht="25.7" hidden="1" customHeight="1" x14ac:dyDescent="0.15">
      <c r="A468" s="621"/>
      <c r="B468" s="147"/>
      <c r="C468" s="625" t="s">
        <v>665</v>
      </c>
      <c r="D468" s="625" t="s">
        <v>15900</v>
      </c>
      <c r="E468" s="625" t="s">
        <v>665</v>
      </c>
      <c r="F468" s="720"/>
      <c r="G468" s="625" t="s">
        <v>665</v>
      </c>
      <c r="H468" s="720"/>
      <c r="I468" s="720"/>
      <c r="J468" s="719"/>
      <c r="K468" s="719">
        <v>300</v>
      </c>
      <c r="L468" s="138">
        <v>300</v>
      </c>
      <c r="M468" s="720"/>
      <c r="N468" s="720"/>
      <c r="O468" s="720"/>
      <c r="P468" s="719"/>
      <c r="Q468" s="719">
        <v>2018</v>
      </c>
      <c r="R468" s="626"/>
      <c r="S468" s="719"/>
      <c r="T468" s="719"/>
      <c r="U468" s="720"/>
      <c r="V468" s="720"/>
      <c r="W468" s="720"/>
      <c r="X468" s="720"/>
      <c r="Y468" s="720"/>
      <c r="Z468" s="720"/>
      <c r="AA468" s="797"/>
      <c r="AB468" s="648"/>
      <c r="AC468" s="647"/>
      <c r="AD468" s="720"/>
      <c r="AE468" s="720"/>
      <c r="AF468" s="720"/>
      <c r="AG468" s="720"/>
      <c r="AH468" s="720"/>
      <c r="AI468" s="720"/>
      <c r="AJ468" s="720"/>
      <c r="AK468" s="720"/>
      <c r="AL468" s="720"/>
      <c r="AM468" s="720"/>
      <c r="AN468" s="720"/>
      <c r="AO468" s="720"/>
      <c r="AP468" s="720"/>
      <c r="AQ468" s="720"/>
      <c r="AR468" s="720"/>
      <c r="AS468" s="720"/>
      <c r="AT468" s="720"/>
      <c r="AU468" s="720"/>
      <c r="AV468" s="648"/>
      <c r="AW468" s="647"/>
      <c r="AX468" s="720"/>
      <c r="AY468" s="720"/>
      <c r="AZ468" s="720"/>
      <c r="BA468" s="720"/>
      <c r="BB468" s="720"/>
      <c r="BC468" s="647"/>
      <c r="BD468" s="719"/>
      <c r="BE468" s="207"/>
    </row>
    <row r="469" spans="1:57" s="206" customFormat="1" ht="25.7" hidden="1" customHeight="1" x14ac:dyDescent="0.15">
      <c r="A469" s="621"/>
      <c r="B469" s="147"/>
      <c r="C469" s="625" t="s">
        <v>665</v>
      </c>
      <c r="D469" s="625" t="s">
        <v>15901</v>
      </c>
      <c r="E469" s="625" t="s">
        <v>665</v>
      </c>
      <c r="F469" s="720"/>
      <c r="G469" s="625" t="s">
        <v>3605</v>
      </c>
      <c r="H469" s="720"/>
      <c r="I469" s="720"/>
      <c r="J469" s="719">
        <v>620</v>
      </c>
      <c r="K469" s="719">
        <v>480</v>
      </c>
      <c r="L469" s="138">
        <v>480</v>
      </c>
      <c r="M469" s="720"/>
      <c r="N469" s="720"/>
      <c r="O469" s="720"/>
      <c r="P469" s="719">
        <v>300</v>
      </c>
      <c r="Q469" s="719">
        <v>300</v>
      </c>
      <c r="R469" s="798" t="s">
        <v>6665</v>
      </c>
      <c r="S469" s="719">
        <v>1</v>
      </c>
      <c r="T469" s="719" t="s">
        <v>316</v>
      </c>
      <c r="U469" s="720"/>
      <c r="V469" s="720"/>
      <c r="W469" s="720"/>
      <c r="X469" s="720"/>
      <c r="Y469" s="720"/>
      <c r="Z469" s="720"/>
      <c r="AA469" s="797"/>
      <c r="AB469" s="648">
        <v>2014</v>
      </c>
      <c r="AC469" s="647"/>
      <c r="AD469" s="720"/>
      <c r="AE469" s="720"/>
      <c r="AF469" s="720"/>
      <c r="AG469" s="720"/>
      <c r="AH469" s="720"/>
      <c r="AI469" s="720"/>
      <c r="AJ469" s="720"/>
      <c r="AK469" s="720"/>
      <c r="AL469" s="720"/>
      <c r="AM469" s="720"/>
      <c r="AN469" s="720"/>
      <c r="AO469" s="720"/>
      <c r="AP469" s="720"/>
      <c r="AQ469" s="720"/>
      <c r="AR469" s="720"/>
      <c r="AS469" s="720"/>
      <c r="AT469" s="720"/>
      <c r="AU469" s="720"/>
      <c r="AV469" s="648">
        <v>2014</v>
      </c>
      <c r="AW469" s="647"/>
      <c r="AX469" s="720"/>
      <c r="AY469" s="720"/>
      <c r="AZ469" s="720"/>
      <c r="BA469" s="720"/>
      <c r="BB469" s="720"/>
      <c r="BC469" s="647"/>
      <c r="BD469" s="719"/>
      <c r="BE469" s="207"/>
    </row>
    <row r="470" spans="1:57" s="206" customFormat="1" ht="25.7" hidden="1" customHeight="1" x14ac:dyDescent="0.15">
      <c r="A470" s="621"/>
      <c r="B470" s="147"/>
      <c r="C470" s="625" t="s">
        <v>3186</v>
      </c>
      <c r="D470" s="625" t="s">
        <v>10011</v>
      </c>
      <c r="E470" s="625" t="s">
        <v>3186</v>
      </c>
      <c r="F470" s="625" t="s">
        <v>12876</v>
      </c>
      <c r="G470" s="625" t="s">
        <v>13332</v>
      </c>
      <c r="H470" s="627"/>
      <c r="I470" s="686"/>
      <c r="J470" s="626">
        <v>748</v>
      </c>
      <c r="K470" s="626">
        <v>748</v>
      </c>
      <c r="L470" s="138">
        <v>748</v>
      </c>
      <c r="M470" s="627"/>
      <c r="N470" s="628"/>
      <c r="O470" s="627"/>
      <c r="P470" s="626">
        <v>748</v>
      </c>
      <c r="Q470" s="626">
        <v>748</v>
      </c>
      <c r="R470" s="626" t="s">
        <v>1596</v>
      </c>
      <c r="S470" s="626">
        <v>2</v>
      </c>
      <c r="T470" s="626" t="s">
        <v>316</v>
      </c>
      <c r="U470" s="627"/>
      <c r="V470" s="627"/>
      <c r="W470" s="627"/>
      <c r="X470" s="627"/>
      <c r="Y470" s="627"/>
      <c r="Z470" s="627"/>
      <c r="AA470" s="626"/>
      <c r="AB470" s="625"/>
      <c r="AC470" s="625"/>
      <c r="AD470" s="627"/>
      <c r="AE470" s="627"/>
      <c r="AF470" s="627"/>
      <c r="AG470" s="627"/>
      <c r="AH470" s="627"/>
      <c r="AI470" s="627"/>
      <c r="AJ470" s="627"/>
      <c r="AK470" s="627"/>
      <c r="AL470" s="627"/>
      <c r="AM470" s="627"/>
      <c r="AN470" s="627"/>
      <c r="AO470" s="627"/>
      <c r="AP470" s="627"/>
      <c r="AQ470" s="627"/>
      <c r="AR470" s="627"/>
      <c r="AS470" s="627"/>
      <c r="AT470" s="627"/>
      <c r="AU470" s="627"/>
      <c r="AV470" s="720">
        <v>2015</v>
      </c>
      <c r="AW470" s="720"/>
      <c r="AX470" s="720"/>
      <c r="AY470" s="720"/>
      <c r="AZ470" s="720"/>
      <c r="BA470" s="720"/>
      <c r="BB470" s="720"/>
      <c r="BC470" s="626"/>
      <c r="BD470" s="719"/>
      <c r="BE470" s="207"/>
    </row>
    <row r="471" spans="1:57" s="206" customFormat="1" ht="25.7" hidden="1" customHeight="1" x14ac:dyDescent="0.15">
      <c r="A471" s="621"/>
      <c r="B471" s="147"/>
      <c r="C471" s="625" t="s">
        <v>3186</v>
      </c>
      <c r="D471" s="625" t="s">
        <v>11553</v>
      </c>
      <c r="E471" s="625" t="s">
        <v>3186</v>
      </c>
      <c r="F471" s="625" t="s">
        <v>13331</v>
      </c>
      <c r="G471" s="625" t="s">
        <v>10012</v>
      </c>
      <c r="H471" s="627"/>
      <c r="I471" s="686"/>
      <c r="J471" s="626">
        <v>3627.4</v>
      </c>
      <c r="K471" s="626">
        <v>3627.4</v>
      </c>
      <c r="L471" s="138">
        <v>3627</v>
      </c>
      <c r="M471" s="627"/>
      <c r="N471" s="628"/>
      <c r="O471" s="627"/>
      <c r="P471" s="626">
        <v>3627</v>
      </c>
      <c r="Q471" s="626">
        <v>3627</v>
      </c>
      <c r="R471" s="626" t="s">
        <v>1596</v>
      </c>
      <c r="S471" s="626">
        <v>6</v>
      </c>
      <c r="T471" s="626" t="s">
        <v>316</v>
      </c>
      <c r="U471" s="627"/>
      <c r="V471" s="627"/>
      <c r="W471" s="627"/>
      <c r="X471" s="627"/>
      <c r="Y471" s="627"/>
      <c r="Z471" s="627"/>
      <c r="AA471" s="626"/>
      <c r="AB471" s="625"/>
      <c r="AC471" s="625"/>
      <c r="AD471" s="627"/>
      <c r="AE471" s="627"/>
      <c r="AF471" s="627"/>
      <c r="AG471" s="627"/>
      <c r="AH471" s="627"/>
      <c r="AI471" s="627"/>
      <c r="AJ471" s="627"/>
      <c r="AK471" s="627"/>
      <c r="AL471" s="627"/>
      <c r="AM471" s="627"/>
      <c r="AN471" s="627"/>
      <c r="AO471" s="627"/>
      <c r="AP471" s="627"/>
      <c r="AQ471" s="627"/>
      <c r="AR471" s="627"/>
      <c r="AS471" s="627"/>
      <c r="AT471" s="627"/>
      <c r="AU471" s="627"/>
      <c r="AV471" s="720">
        <v>2017</v>
      </c>
      <c r="AW471" s="720"/>
      <c r="AX471" s="720"/>
      <c r="AY471" s="720"/>
      <c r="AZ471" s="720"/>
      <c r="BA471" s="720"/>
      <c r="BB471" s="720"/>
      <c r="BC471" s="626">
        <v>1600</v>
      </c>
      <c r="BD471" s="719"/>
      <c r="BE471" s="207"/>
    </row>
    <row r="472" spans="1:57" s="206" customFormat="1" ht="25.7" hidden="1" customHeight="1" x14ac:dyDescent="0.15">
      <c r="A472" s="621"/>
      <c r="B472" s="147"/>
      <c r="C472" s="799" t="s">
        <v>3186</v>
      </c>
      <c r="D472" s="799" t="s">
        <v>13333</v>
      </c>
      <c r="E472" s="799" t="s">
        <v>3186</v>
      </c>
      <c r="F472" s="799" t="s">
        <v>13331</v>
      </c>
      <c r="G472" s="799" t="s">
        <v>10012</v>
      </c>
      <c r="H472" s="797"/>
      <c r="I472" s="797"/>
      <c r="J472" s="798">
        <v>877</v>
      </c>
      <c r="K472" s="798"/>
      <c r="L472" s="138"/>
      <c r="M472" s="797"/>
      <c r="N472" s="800"/>
      <c r="O472" s="797"/>
      <c r="P472" s="798">
        <v>877</v>
      </c>
      <c r="Q472" s="798">
        <v>877</v>
      </c>
      <c r="R472" s="798" t="s">
        <v>13334</v>
      </c>
      <c r="S472" s="798">
        <v>2</v>
      </c>
      <c r="T472" s="798" t="s">
        <v>316</v>
      </c>
      <c r="U472" s="797"/>
      <c r="V472" s="797"/>
      <c r="W472" s="797"/>
      <c r="X472" s="797"/>
      <c r="Y472" s="797"/>
      <c r="Z472" s="797"/>
      <c r="AA472" s="798"/>
      <c r="AB472" s="799"/>
      <c r="AC472" s="799"/>
      <c r="AD472" s="797"/>
      <c r="AE472" s="797"/>
      <c r="AF472" s="797"/>
      <c r="AG472" s="797"/>
      <c r="AH472" s="797"/>
      <c r="AI472" s="797"/>
      <c r="AJ472" s="797"/>
      <c r="AK472" s="797"/>
      <c r="AL472" s="797"/>
      <c r="AM472" s="797"/>
      <c r="AN472" s="797"/>
      <c r="AO472" s="797"/>
      <c r="AP472" s="797"/>
      <c r="AQ472" s="797"/>
      <c r="AR472" s="797"/>
      <c r="AS472" s="797"/>
      <c r="AT472" s="797"/>
      <c r="AU472" s="797"/>
      <c r="AV472" s="799">
        <v>2010</v>
      </c>
      <c r="AW472" s="799"/>
      <c r="AX472" s="799"/>
      <c r="AY472" s="799"/>
      <c r="AZ472" s="799"/>
      <c r="BA472" s="799"/>
      <c r="BB472" s="799"/>
      <c r="BC472" s="798"/>
      <c r="BD472" s="801"/>
      <c r="BE472" s="207"/>
    </row>
    <row r="473" spans="1:57" s="206" customFormat="1" ht="25.7" hidden="1" customHeight="1" x14ac:dyDescent="0.15">
      <c r="A473" s="621"/>
      <c r="B473" s="147"/>
      <c r="C473" s="625" t="s">
        <v>3186</v>
      </c>
      <c r="D473" s="625" t="s">
        <v>13335</v>
      </c>
      <c r="E473" s="625" t="s">
        <v>3186</v>
      </c>
      <c r="F473" s="625" t="s">
        <v>13331</v>
      </c>
      <c r="G473" s="625" t="s">
        <v>10012</v>
      </c>
      <c r="H473" s="627"/>
      <c r="I473" s="627"/>
      <c r="J473" s="626">
        <v>345</v>
      </c>
      <c r="K473" s="626"/>
      <c r="L473" s="138"/>
      <c r="M473" s="627"/>
      <c r="N473" s="628"/>
      <c r="O473" s="627"/>
      <c r="P473" s="626">
        <v>345</v>
      </c>
      <c r="Q473" s="626">
        <v>345</v>
      </c>
      <c r="R473" s="626" t="s">
        <v>1596</v>
      </c>
      <c r="S473" s="626">
        <v>1</v>
      </c>
      <c r="T473" s="626" t="s">
        <v>316</v>
      </c>
      <c r="U473" s="627"/>
      <c r="V473" s="627"/>
      <c r="W473" s="627"/>
      <c r="X473" s="627"/>
      <c r="Y473" s="627"/>
      <c r="Z473" s="627"/>
      <c r="AA473" s="626"/>
      <c r="AB473" s="625"/>
      <c r="AC473" s="625"/>
      <c r="AD473" s="627"/>
      <c r="AE473" s="627"/>
      <c r="AF473" s="627"/>
      <c r="AG473" s="627"/>
      <c r="AH473" s="627"/>
      <c r="AI473" s="627"/>
      <c r="AJ473" s="627"/>
      <c r="AK473" s="627"/>
      <c r="AL473" s="627"/>
      <c r="AM473" s="627"/>
      <c r="AN473" s="627"/>
      <c r="AO473" s="627"/>
      <c r="AP473" s="627"/>
      <c r="AQ473" s="627"/>
      <c r="AR473" s="627"/>
      <c r="AS473" s="627"/>
      <c r="AT473" s="627"/>
      <c r="AU473" s="627"/>
      <c r="AV473" s="720">
        <v>2014</v>
      </c>
      <c r="AW473" s="720"/>
      <c r="AX473" s="720"/>
      <c r="AY473" s="720"/>
      <c r="AZ473" s="720"/>
      <c r="BA473" s="720"/>
      <c r="BB473" s="720"/>
      <c r="BC473" s="719"/>
      <c r="BD473" s="719"/>
      <c r="BE473" s="207"/>
    </row>
    <row r="474" spans="1:57" s="206" customFormat="1" ht="25.7" hidden="1" customHeight="1" x14ac:dyDescent="0.15">
      <c r="A474" s="621"/>
      <c r="B474" s="147"/>
      <c r="C474" s="625" t="s">
        <v>3186</v>
      </c>
      <c r="D474" s="625" t="s">
        <v>13336</v>
      </c>
      <c r="E474" s="625" t="s">
        <v>3186</v>
      </c>
      <c r="F474" s="625" t="s">
        <v>13331</v>
      </c>
      <c r="G474" s="625" t="s">
        <v>10012</v>
      </c>
      <c r="H474" s="627"/>
      <c r="I474" s="627"/>
      <c r="J474" s="626">
        <v>494</v>
      </c>
      <c r="K474" s="626"/>
      <c r="L474" s="138"/>
      <c r="M474" s="627"/>
      <c r="N474" s="628"/>
      <c r="O474" s="627"/>
      <c r="P474" s="626">
        <v>494</v>
      </c>
      <c r="Q474" s="626">
        <v>494</v>
      </c>
      <c r="R474" s="626" t="s">
        <v>13337</v>
      </c>
      <c r="S474" s="626">
        <v>1</v>
      </c>
      <c r="T474" s="626" t="s">
        <v>316</v>
      </c>
      <c r="U474" s="627"/>
      <c r="V474" s="627"/>
      <c r="W474" s="627"/>
      <c r="X474" s="627"/>
      <c r="Y474" s="627"/>
      <c r="Z474" s="627"/>
      <c r="AA474" s="626"/>
      <c r="AB474" s="625"/>
      <c r="AC474" s="625"/>
      <c r="AD474" s="627"/>
      <c r="AE474" s="627"/>
      <c r="AF474" s="627"/>
      <c r="AG474" s="627"/>
      <c r="AH474" s="627"/>
      <c r="AI474" s="627"/>
      <c r="AJ474" s="627"/>
      <c r="AK474" s="627"/>
      <c r="AL474" s="627"/>
      <c r="AM474" s="627"/>
      <c r="AN474" s="627"/>
      <c r="AO474" s="627"/>
      <c r="AP474" s="627"/>
      <c r="AQ474" s="627"/>
      <c r="AR474" s="627"/>
      <c r="AS474" s="627"/>
      <c r="AT474" s="627"/>
      <c r="AU474" s="627"/>
      <c r="AV474" s="720">
        <v>2012</v>
      </c>
      <c r="AW474" s="720"/>
      <c r="AX474" s="720"/>
      <c r="AY474" s="720"/>
      <c r="AZ474" s="720"/>
      <c r="BA474" s="720"/>
      <c r="BB474" s="720"/>
      <c r="BC474" s="719"/>
      <c r="BD474" s="719"/>
      <c r="BE474" s="207"/>
    </row>
    <row r="475" spans="1:57" s="206" customFormat="1" ht="25.7" hidden="1" customHeight="1" x14ac:dyDescent="0.15">
      <c r="A475" s="621"/>
      <c r="B475" s="147"/>
      <c r="C475" s="625" t="s">
        <v>363</v>
      </c>
      <c r="D475" s="625" t="s">
        <v>10007</v>
      </c>
      <c r="E475" s="625" t="s">
        <v>363</v>
      </c>
      <c r="F475" s="625"/>
      <c r="G475" s="625" t="s">
        <v>325</v>
      </c>
      <c r="H475" s="627"/>
      <c r="I475" s="627"/>
      <c r="J475" s="626">
        <v>33278</v>
      </c>
      <c r="K475" s="626">
        <v>597.32000000000005</v>
      </c>
      <c r="L475" s="138">
        <v>594.36</v>
      </c>
      <c r="M475" s="627"/>
      <c r="N475" s="628"/>
      <c r="O475" s="627"/>
      <c r="P475" s="626">
        <v>500</v>
      </c>
      <c r="Q475" s="626">
        <v>500</v>
      </c>
      <c r="R475" s="626" t="s">
        <v>9832</v>
      </c>
      <c r="S475" s="626">
        <v>1</v>
      </c>
      <c r="T475" s="626" t="s">
        <v>316</v>
      </c>
      <c r="U475" s="627"/>
      <c r="V475" s="627"/>
      <c r="W475" s="627"/>
      <c r="X475" s="627"/>
      <c r="Y475" s="627"/>
      <c r="Z475" s="627"/>
      <c r="AA475" s="626"/>
      <c r="AB475" s="625"/>
      <c r="AC475" s="625"/>
      <c r="AD475" s="627"/>
      <c r="AE475" s="627"/>
      <c r="AF475" s="627"/>
      <c r="AG475" s="627"/>
      <c r="AH475" s="627"/>
      <c r="AI475" s="627"/>
      <c r="AJ475" s="627"/>
      <c r="AK475" s="627"/>
      <c r="AL475" s="627"/>
      <c r="AM475" s="627"/>
      <c r="AN475" s="627"/>
      <c r="AO475" s="627"/>
      <c r="AP475" s="627"/>
      <c r="AQ475" s="627"/>
      <c r="AR475" s="627"/>
      <c r="AS475" s="627"/>
      <c r="AT475" s="627"/>
      <c r="AU475" s="627"/>
      <c r="AV475" s="720">
        <v>2010</v>
      </c>
      <c r="AW475" s="720"/>
      <c r="AX475" s="720"/>
      <c r="AY475" s="720"/>
      <c r="AZ475" s="720"/>
      <c r="BA475" s="720"/>
      <c r="BB475" s="720"/>
      <c r="BC475" s="719">
        <v>15319</v>
      </c>
      <c r="BD475" s="719" t="s">
        <v>10008</v>
      </c>
      <c r="BE475" s="207"/>
    </row>
    <row r="476" spans="1:57" s="206" customFormat="1" ht="25.7" hidden="1" customHeight="1" x14ac:dyDescent="0.15">
      <c r="A476" s="621"/>
      <c r="B476" s="147"/>
      <c r="C476" s="720" t="s">
        <v>363</v>
      </c>
      <c r="D476" s="726" t="s">
        <v>10009</v>
      </c>
      <c r="E476" s="720" t="s">
        <v>363</v>
      </c>
      <c r="F476" s="720"/>
      <c r="G476" s="720" t="s">
        <v>363</v>
      </c>
      <c r="H476" s="720"/>
      <c r="I476" s="720"/>
      <c r="J476" s="719">
        <v>46289</v>
      </c>
      <c r="K476" s="719">
        <v>391</v>
      </c>
      <c r="L476" s="138">
        <v>391</v>
      </c>
      <c r="M476" s="720"/>
      <c r="N476" s="720"/>
      <c r="O476" s="720"/>
      <c r="P476" s="719">
        <v>391</v>
      </c>
      <c r="Q476" s="719">
        <v>391</v>
      </c>
      <c r="R476" s="626" t="s">
        <v>1596</v>
      </c>
      <c r="S476" s="719">
        <v>1</v>
      </c>
      <c r="T476" s="719" t="s">
        <v>316</v>
      </c>
      <c r="U476" s="720"/>
      <c r="V476" s="720"/>
      <c r="W476" s="720"/>
      <c r="X476" s="720"/>
      <c r="Y476" s="720"/>
      <c r="Z476" s="720"/>
      <c r="AA476" s="719"/>
      <c r="AB476" s="720"/>
      <c r="AC476" s="720"/>
      <c r="AD476" s="720"/>
      <c r="AE476" s="720"/>
      <c r="AF476" s="720"/>
      <c r="AG476" s="720"/>
      <c r="AH476" s="720"/>
      <c r="AI476" s="720"/>
      <c r="AJ476" s="720"/>
      <c r="AK476" s="720"/>
      <c r="AL476" s="720"/>
      <c r="AM476" s="720"/>
      <c r="AN476" s="720"/>
      <c r="AO476" s="720"/>
      <c r="AP476" s="720"/>
      <c r="AQ476" s="720"/>
      <c r="AR476" s="720"/>
      <c r="AS476" s="720"/>
      <c r="AT476" s="720"/>
      <c r="AU476" s="720"/>
      <c r="AV476" s="720">
        <v>2012</v>
      </c>
      <c r="AW476" s="720"/>
      <c r="AX476" s="720"/>
      <c r="AY476" s="720"/>
      <c r="AZ476" s="720"/>
      <c r="BA476" s="720"/>
      <c r="BB476" s="720"/>
      <c r="BC476" s="719">
        <v>151</v>
      </c>
      <c r="BD476" s="719"/>
      <c r="BE476" s="207"/>
    </row>
    <row r="477" spans="1:57" s="206" customFormat="1" ht="25.7" hidden="1" customHeight="1" x14ac:dyDescent="0.15">
      <c r="A477" s="621"/>
      <c r="B477" s="147"/>
      <c r="C477" s="799" t="s">
        <v>363</v>
      </c>
      <c r="D477" s="799" t="s">
        <v>10010</v>
      </c>
      <c r="E477" s="799" t="s">
        <v>363</v>
      </c>
      <c r="F477" s="799"/>
      <c r="G477" s="799" t="s">
        <v>363</v>
      </c>
      <c r="H477" s="797"/>
      <c r="I477" s="797"/>
      <c r="J477" s="798">
        <v>1238</v>
      </c>
      <c r="K477" s="798">
        <v>391</v>
      </c>
      <c r="L477" s="138">
        <v>391</v>
      </c>
      <c r="M477" s="797"/>
      <c r="N477" s="800"/>
      <c r="O477" s="797"/>
      <c r="P477" s="798">
        <v>391</v>
      </c>
      <c r="Q477" s="798">
        <v>391</v>
      </c>
      <c r="R477" s="798" t="s">
        <v>1596</v>
      </c>
      <c r="S477" s="798">
        <v>1</v>
      </c>
      <c r="T477" s="798" t="s">
        <v>316</v>
      </c>
      <c r="U477" s="797"/>
      <c r="V477" s="797"/>
      <c r="W477" s="797"/>
      <c r="X477" s="797"/>
      <c r="Y477" s="797"/>
      <c r="Z477" s="797"/>
      <c r="AA477" s="797"/>
      <c r="AB477" s="799"/>
      <c r="AC477" s="799"/>
      <c r="AD477" s="797"/>
      <c r="AE477" s="797"/>
      <c r="AF477" s="797"/>
      <c r="AG477" s="797"/>
      <c r="AH477" s="797"/>
      <c r="AI477" s="797"/>
      <c r="AJ477" s="797"/>
      <c r="AK477" s="797"/>
      <c r="AL477" s="797"/>
      <c r="AM477" s="797"/>
      <c r="AN477" s="797"/>
      <c r="AO477" s="797"/>
      <c r="AP477" s="797"/>
      <c r="AQ477" s="797"/>
      <c r="AR477" s="797"/>
      <c r="AS477" s="797"/>
      <c r="AT477" s="797"/>
      <c r="AU477" s="797"/>
      <c r="AV477" s="799">
        <v>2012</v>
      </c>
      <c r="AW477" s="799"/>
      <c r="AX477" s="799"/>
      <c r="AY477" s="799"/>
      <c r="AZ477" s="799"/>
      <c r="BA477" s="799"/>
      <c r="BB477" s="799"/>
      <c r="BC477" s="798">
        <v>148</v>
      </c>
      <c r="BD477" s="719"/>
      <c r="BE477" s="207"/>
    </row>
    <row r="478" spans="1:57" s="206" customFormat="1" ht="25.7" hidden="1" customHeight="1" x14ac:dyDescent="0.15">
      <c r="A478" s="621"/>
      <c r="B478" s="147"/>
      <c r="C478" s="625" t="s">
        <v>363</v>
      </c>
      <c r="D478" s="625" t="s">
        <v>17144</v>
      </c>
      <c r="E478" s="625" t="s">
        <v>363</v>
      </c>
      <c r="F478" s="625"/>
      <c r="G478" s="625" t="s">
        <v>363</v>
      </c>
      <c r="H478" s="627"/>
      <c r="I478" s="627"/>
      <c r="J478" s="626">
        <v>1654</v>
      </c>
      <c r="K478" s="626">
        <v>570</v>
      </c>
      <c r="L478" s="138">
        <v>570</v>
      </c>
      <c r="M478" s="627" t="s">
        <v>1596</v>
      </c>
      <c r="N478" s="628">
        <v>2</v>
      </c>
      <c r="O478" s="627" t="s">
        <v>316</v>
      </c>
      <c r="P478" s="626">
        <v>570</v>
      </c>
      <c r="Q478" s="626">
        <v>570</v>
      </c>
      <c r="R478" s="626" t="s">
        <v>1596</v>
      </c>
      <c r="S478" s="626">
        <v>2</v>
      </c>
      <c r="T478" s="626" t="s">
        <v>316</v>
      </c>
      <c r="U478" s="627"/>
      <c r="V478" s="627"/>
      <c r="W478" s="627"/>
      <c r="X478" s="627"/>
      <c r="Y478" s="627"/>
      <c r="Z478" s="627"/>
      <c r="AA478" s="626"/>
      <c r="AB478" s="625"/>
      <c r="AC478" s="625"/>
      <c r="AD478" s="627"/>
      <c r="AE478" s="627"/>
      <c r="AF478" s="627"/>
      <c r="AG478" s="627"/>
      <c r="AH478" s="627"/>
      <c r="AI478" s="627"/>
      <c r="AJ478" s="627"/>
      <c r="AK478" s="627"/>
      <c r="AL478" s="627"/>
      <c r="AM478" s="627"/>
      <c r="AN478" s="627"/>
      <c r="AO478" s="627"/>
      <c r="AP478" s="627"/>
      <c r="AQ478" s="627"/>
      <c r="AR478" s="627"/>
      <c r="AS478" s="627"/>
      <c r="AT478" s="627"/>
      <c r="AU478" s="627"/>
      <c r="AV478" s="720">
        <v>2019</v>
      </c>
      <c r="AW478" s="720"/>
      <c r="AX478" s="720"/>
      <c r="AY478" s="720"/>
      <c r="AZ478" s="720"/>
      <c r="BA478" s="720"/>
      <c r="BB478" s="720"/>
      <c r="BC478" s="626">
        <v>97</v>
      </c>
      <c r="BD478" s="719"/>
      <c r="BE478" s="207"/>
    </row>
    <row r="479" spans="1:57" s="206" customFormat="1" ht="25.7" hidden="1" customHeight="1" x14ac:dyDescent="0.15">
      <c r="A479" s="621"/>
      <c r="B479" s="147"/>
      <c r="C479" s="625" t="s">
        <v>3174</v>
      </c>
      <c r="D479" s="625" t="s">
        <v>10013</v>
      </c>
      <c r="E479" s="625" t="s">
        <v>3174</v>
      </c>
      <c r="F479" s="625" t="s">
        <v>3174</v>
      </c>
      <c r="G479" s="626" t="s">
        <v>15684</v>
      </c>
      <c r="H479" s="626"/>
      <c r="I479" s="626"/>
      <c r="J479" s="626">
        <v>1150</v>
      </c>
      <c r="K479" s="626">
        <v>575</v>
      </c>
      <c r="L479" s="138">
        <v>500</v>
      </c>
      <c r="M479" s="626">
        <v>2</v>
      </c>
      <c r="N479" s="626" t="s">
        <v>316</v>
      </c>
      <c r="O479" s="626"/>
      <c r="P479" s="626">
        <v>575</v>
      </c>
      <c r="Q479" s="626">
        <v>575</v>
      </c>
      <c r="R479" s="1264"/>
      <c r="S479" s="626">
        <v>1</v>
      </c>
      <c r="T479" s="626" t="s">
        <v>316</v>
      </c>
      <c r="U479" s="627"/>
      <c r="V479" s="627"/>
      <c r="W479" s="627"/>
      <c r="X479" s="627"/>
      <c r="Y479" s="627"/>
      <c r="Z479" s="627"/>
      <c r="AA479" s="626"/>
      <c r="AB479" s="625"/>
      <c r="AC479" s="625"/>
      <c r="AD479" s="627"/>
      <c r="AE479" s="627"/>
      <c r="AF479" s="627"/>
      <c r="AG479" s="627"/>
      <c r="AH479" s="627"/>
      <c r="AI479" s="627"/>
      <c r="AJ479" s="627"/>
      <c r="AK479" s="627"/>
      <c r="AL479" s="627"/>
      <c r="AM479" s="627"/>
      <c r="AN479" s="627"/>
      <c r="AO479" s="627"/>
      <c r="AP479" s="627"/>
      <c r="AQ479" s="627"/>
      <c r="AR479" s="627"/>
      <c r="AS479" s="627"/>
      <c r="AT479" s="627"/>
      <c r="AU479" s="627"/>
      <c r="AV479" s="720">
        <v>1980</v>
      </c>
      <c r="AW479" s="720"/>
      <c r="AX479" s="720"/>
      <c r="AY479" s="720"/>
      <c r="AZ479" s="720"/>
      <c r="BA479" s="720"/>
      <c r="BB479" s="720"/>
      <c r="BC479" s="626"/>
      <c r="BD479" s="1264"/>
      <c r="BE479" s="207"/>
    </row>
    <row r="480" spans="1:57" s="206" customFormat="1" ht="25.7" hidden="1" customHeight="1" x14ac:dyDescent="0.15">
      <c r="A480" s="621"/>
      <c r="B480" s="147"/>
      <c r="C480" s="625" t="s">
        <v>3174</v>
      </c>
      <c r="D480" s="625" t="s">
        <v>10014</v>
      </c>
      <c r="E480" s="625" t="s">
        <v>3174</v>
      </c>
      <c r="F480" s="625" t="s">
        <v>3174</v>
      </c>
      <c r="G480" s="626" t="s">
        <v>15684</v>
      </c>
      <c r="H480" s="626"/>
      <c r="I480" s="626"/>
      <c r="J480" s="626">
        <v>500</v>
      </c>
      <c r="K480" s="626">
        <v>500</v>
      </c>
      <c r="L480" s="138">
        <v>500</v>
      </c>
      <c r="M480" s="626">
        <v>1</v>
      </c>
      <c r="N480" s="626" t="s">
        <v>316</v>
      </c>
      <c r="O480" s="626"/>
      <c r="P480" s="626">
        <v>500</v>
      </c>
      <c r="Q480" s="626">
        <v>500</v>
      </c>
      <c r="R480" s="626"/>
      <c r="S480" s="626">
        <v>1</v>
      </c>
      <c r="T480" s="626" t="s">
        <v>316</v>
      </c>
      <c r="U480" s="627"/>
      <c r="V480" s="627"/>
      <c r="W480" s="627"/>
      <c r="X480" s="627"/>
      <c r="Y480" s="627"/>
      <c r="Z480" s="627"/>
      <c r="AA480" s="626"/>
      <c r="AB480" s="625"/>
      <c r="AC480" s="625"/>
      <c r="AD480" s="627"/>
      <c r="AE480" s="627"/>
      <c r="AF480" s="627"/>
      <c r="AG480" s="627"/>
      <c r="AH480" s="627"/>
      <c r="AI480" s="627"/>
      <c r="AJ480" s="627"/>
      <c r="AK480" s="627"/>
      <c r="AL480" s="627"/>
      <c r="AM480" s="627"/>
      <c r="AN480" s="627"/>
      <c r="AO480" s="627"/>
      <c r="AP480" s="627"/>
      <c r="AQ480" s="627"/>
      <c r="AR480" s="627"/>
      <c r="AS480" s="627"/>
      <c r="AT480" s="627"/>
      <c r="AU480" s="627"/>
      <c r="AV480" s="720">
        <v>2004</v>
      </c>
      <c r="AW480" s="720"/>
      <c r="AX480" s="720"/>
      <c r="AY480" s="720"/>
      <c r="AZ480" s="720"/>
      <c r="BA480" s="720"/>
      <c r="BB480" s="720"/>
      <c r="BC480" s="626"/>
      <c r="BD480" s="626"/>
      <c r="BE480" s="207"/>
    </row>
    <row r="481" spans="1:57" s="206" customFormat="1" ht="25.7" hidden="1" customHeight="1" x14ac:dyDescent="0.15">
      <c r="A481" s="621"/>
      <c r="B481" s="147"/>
      <c r="C481" s="625" t="s">
        <v>3174</v>
      </c>
      <c r="D481" s="625" t="s">
        <v>10015</v>
      </c>
      <c r="E481" s="625" t="s">
        <v>3174</v>
      </c>
      <c r="F481" s="625" t="s">
        <v>3174</v>
      </c>
      <c r="G481" s="626" t="s">
        <v>15684</v>
      </c>
      <c r="H481" s="626"/>
      <c r="I481" s="626"/>
      <c r="J481" s="626">
        <v>500</v>
      </c>
      <c r="K481" s="626">
        <v>500</v>
      </c>
      <c r="L481" s="138">
        <v>500</v>
      </c>
      <c r="M481" s="626">
        <v>1</v>
      </c>
      <c r="N481" s="626" t="s">
        <v>316</v>
      </c>
      <c r="O481" s="626"/>
      <c r="P481" s="626">
        <v>500</v>
      </c>
      <c r="Q481" s="626">
        <v>500</v>
      </c>
      <c r="R481" s="626"/>
      <c r="S481" s="626">
        <v>1</v>
      </c>
      <c r="T481" s="626" t="s">
        <v>316</v>
      </c>
      <c r="U481" s="627"/>
      <c r="V481" s="627"/>
      <c r="W481" s="627"/>
      <c r="X481" s="627"/>
      <c r="Y481" s="627"/>
      <c r="Z481" s="627"/>
      <c r="AA481" s="626"/>
      <c r="AB481" s="625"/>
      <c r="AC481" s="625"/>
      <c r="AD481" s="627"/>
      <c r="AE481" s="627"/>
      <c r="AF481" s="627"/>
      <c r="AG481" s="627"/>
      <c r="AH481" s="627"/>
      <c r="AI481" s="627"/>
      <c r="AJ481" s="627"/>
      <c r="AK481" s="627"/>
      <c r="AL481" s="627"/>
      <c r="AM481" s="627"/>
      <c r="AN481" s="627"/>
      <c r="AO481" s="627"/>
      <c r="AP481" s="627"/>
      <c r="AQ481" s="627"/>
      <c r="AR481" s="627"/>
      <c r="AS481" s="627"/>
      <c r="AT481" s="627"/>
      <c r="AU481" s="627"/>
      <c r="AV481" s="720">
        <v>2006</v>
      </c>
      <c r="AW481" s="720"/>
      <c r="AX481" s="720"/>
      <c r="AY481" s="720"/>
      <c r="AZ481" s="720"/>
      <c r="BA481" s="720"/>
      <c r="BB481" s="720"/>
      <c r="BC481" s="626"/>
      <c r="BD481" s="626"/>
      <c r="BE481" s="207"/>
    </row>
    <row r="482" spans="1:57" s="206" customFormat="1" ht="25.7" hidden="1" customHeight="1" x14ac:dyDescent="0.15">
      <c r="A482" s="621"/>
      <c r="B482" s="147"/>
      <c r="C482" s="625" t="s">
        <v>15684</v>
      </c>
      <c r="D482" s="625" t="s">
        <v>17145</v>
      </c>
      <c r="E482" s="625" t="s">
        <v>3174</v>
      </c>
      <c r="F482" s="625"/>
      <c r="G482" s="626" t="s">
        <v>15684</v>
      </c>
      <c r="H482" s="626"/>
      <c r="I482" s="626"/>
      <c r="J482" s="626">
        <v>450</v>
      </c>
      <c r="K482" s="626" t="s">
        <v>2226</v>
      </c>
      <c r="L482" s="138">
        <v>300</v>
      </c>
      <c r="M482" s="626"/>
      <c r="N482" s="626"/>
      <c r="O482" s="626"/>
      <c r="P482" s="626" t="s">
        <v>2226</v>
      </c>
      <c r="Q482" s="626" t="s">
        <v>2226</v>
      </c>
      <c r="R482" s="626"/>
      <c r="S482" s="626">
        <v>1</v>
      </c>
      <c r="T482" s="626" t="s">
        <v>316</v>
      </c>
      <c r="U482" s="627"/>
      <c r="V482" s="627"/>
      <c r="W482" s="627"/>
      <c r="X482" s="627"/>
      <c r="Y482" s="627"/>
      <c r="Z482" s="627"/>
      <c r="AA482" s="626"/>
      <c r="AB482" s="625"/>
      <c r="AC482" s="625"/>
      <c r="AD482" s="627"/>
      <c r="AE482" s="627"/>
      <c r="AF482" s="627"/>
      <c r="AG482" s="627"/>
      <c r="AH482" s="627"/>
      <c r="AI482" s="627"/>
      <c r="AJ482" s="627"/>
      <c r="AK482" s="627"/>
      <c r="AL482" s="627"/>
      <c r="AM482" s="627"/>
      <c r="AN482" s="627"/>
      <c r="AO482" s="627"/>
      <c r="AP482" s="627"/>
      <c r="AQ482" s="627"/>
      <c r="AR482" s="627"/>
      <c r="AS482" s="627"/>
      <c r="AT482" s="627"/>
      <c r="AU482" s="627"/>
      <c r="AV482" s="720">
        <v>2023</v>
      </c>
      <c r="AW482" s="720"/>
      <c r="AX482" s="720"/>
      <c r="AY482" s="720"/>
      <c r="AZ482" s="720"/>
      <c r="BA482" s="720"/>
      <c r="BB482" s="720"/>
      <c r="BC482" s="626"/>
      <c r="BD482" s="626" t="s">
        <v>16632</v>
      </c>
      <c r="BE482" s="207"/>
    </row>
    <row r="483" spans="1:57" s="206" customFormat="1" ht="25.7" hidden="1" customHeight="1" x14ac:dyDescent="0.15">
      <c r="A483" s="621"/>
      <c r="B483" s="147"/>
      <c r="C483" s="720" t="s">
        <v>3174</v>
      </c>
      <c r="D483" s="726" t="s">
        <v>1667</v>
      </c>
      <c r="E483" s="720" t="s">
        <v>3174</v>
      </c>
      <c r="F483" s="720" t="s">
        <v>3174</v>
      </c>
      <c r="G483" s="626" t="s">
        <v>15684</v>
      </c>
      <c r="H483" s="719"/>
      <c r="I483" s="719"/>
      <c r="J483" s="719">
        <v>600</v>
      </c>
      <c r="K483" s="719">
        <v>300</v>
      </c>
      <c r="L483" s="138">
        <v>300</v>
      </c>
      <c r="M483" s="719">
        <v>1</v>
      </c>
      <c r="N483" s="719" t="s">
        <v>316</v>
      </c>
      <c r="O483" s="719"/>
      <c r="P483" s="719">
        <v>300</v>
      </c>
      <c r="Q483" s="719">
        <v>300</v>
      </c>
      <c r="R483" s="719"/>
      <c r="S483" s="719">
        <v>2</v>
      </c>
      <c r="T483" s="626" t="s">
        <v>316</v>
      </c>
      <c r="U483" s="720"/>
      <c r="V483" s="720"/>
      <c r="W483" s="720"/>
      <c r="X483" s="720"/>
      <c r="Y483" s="720"/>
      <c r="Z483" s="720"/>
      <c r="AA483" s="719"/>
      <c r="AB483" s="720"/>
      <c r="AC483" s="720"/>
      <c r="AD483" s="720"/>
      <c r="AE483" s="720"/>
      <c r="AF483" s="720"/>
      <c r="AG483" s="720"/>
      <c r="AH483" s="720"/>
      <c r="AI483" s="720"/>
      <c r="AJ483" s="720"/>
      <c r="AK483" s="720"/>
      <c r="AL483" s="720"/>
      <c r="AM483" s="720"/>
      <c r="AN483" s="720"/>
      <c r="AO483" s="720"/>
      <c r="AP483" s="720"/>
      <c r="AQ483" s="720"/>
      <c r="AR483" s="720"/>
      <c r="AS483" s="720"/>
      <c r="AT483" s="720"/>
      <c r="AU483" s="720"/>
      <c r="AV483" s="720">
        <v>2003</v>
      </c>
      <c r="AW483" s="720"/>
      <c r="AX483" s="720"/>
      <c r="AY483" s="720"/>
      <c r="AZ483" s="720"/>
      <c r="BA483" s="720"/>
      <c r="BB483" s="720"/>
      <c r="BC483" s="719"/>
      <c r="BD483" s="719"/>
      <c r="BE483" s="207"/>
    </row>
    <row r="484" spans="1:57" s="206" customFormat="1" ht="25.7" hidden="1" customHeight="1" x14ac:dyDescent="0.15">
      <c r="A484" s="621"/>
      <c r="B484" s="147"/>
      <c r="C484" s="720" t="s">
        <v>3174</v>
      </c>
      <c r="D484" s="726" t="s">
        <v>10016</v>
      </c>
      <c r="E484" s="720" t="s">
        <v>3174</v>
      </c>
      <c r="F484" s="720" t="s">
        <v>3174</v>
      </c>
      <c r="G484" s="626" t="s">
        <v>15684</v>
      </c>
      <c r="H484" s="719"/>
      <c r="I484" s="719"/>
      <c r="J484" s="719">
        <v>575</v>
      </c>
      <c r="K484" s="719">
        <v>575</v>
      </c>
      <c r="L484" s="138">
        <v>470</v>
      </c>
      <c r="M484" s="719">
        <v>2</v>
      </c>
      <c r="N484" s="719" t="s">
        <v>316</v>
      </c>
      <c r="O484" s="719"/>
      <c r="P484" s="719">
        <v>575</v>
      </c>
      <c r="Q484" s="719">
        <v>575</v>
      </c>
      <c r="R484" s="719"/>
      <c r="S484" s="719">
        <v>2</v>
      </c>
      <c r="T484" s="626" t="s">
        <v>316</v>
      </c>
      <c r="U484" s="720"/>
      <c r="V484" s="720"/>
      <c r="W484" s="720"/>
      <c r="X484" s="720"/>
      <c r="Y484" s="720"/>
      <c r="Z484" s="720"/>
      <c r="AA484" s="719"/>
      <c r="AB484" s="720"/>
      <c r="AC484" s="720"/>
      <c r="AD484" s="720"/>
      <c r="AE484" s="720"/>
      <c r="AF484" s="720"/>
      <c r="AG484" s="720"/>
      <c r="AH484" s="720"/>
      <c r="AI484" s="720"/>
      <c r="AJ484" s="720"/>
      <c r="AK484" s="720"/>
      <c r="AL484" s="720"/>
      <c r="AM484" s="720"/>
      <c r="AN484" s="720"/>
      <c r="AO484" s="720"/>
      <c r="AP484" s="720"/>
      <c r="AQ484" s="720"/>
      <c r="AR484" s="720"/>
      <c r="AS484" s="720"/>
      <c r="AT484" s="720"/>
      <c r="AU484" s="720"/>
      <c r="AV484" s="720">
        <v>2001</v>
      </c>
      <c r="AW484" s="720"/>
      <c r="AX484" s="720"/>
      <c r="AY484" s="720"/>
      <c r="AZ484" s="720"/>
      <c r="BA484" s="720"/>
      <c r="BB484" s="720"/>
      <c r="BC484" s="719"/>
      <c r="BD484" s="719"/>
      <c r="BE484" s="207"/>
    </row>
    <row r="485" spans="1:57" s="206" customFormat="1" ht="25.7" hidden="1" customHeight="1" x14ac:dyDescent="0.15">
      <c r="A485" s="621"/>
      <c r="B485" s="147"/>
      <c r="C485" s="720" t="s">
        <v>3174</v>
      </c>
      <c r="D485" s="726" t="s">
        <v>10017</v>
      </c>
      <c r="E485" s="720" t="s">
        <v>3174</v>
      </c>
      <c r="F485" s="720" t="s">
        <v>3174</v>
      </c>
      <c r="G485" s="626" t="s">
        <v>15684</v>
      </c>
      <c r="H485" s="719"/>
      <c r="I485" s="719"/>
      <c r="J485" s="719">
        <v>575</v>
      </c>
      <c r="K485" s="719">
        <v>575</v>
      </c>
      <c r="L485" s="138">
        <v>300</v>
      </c>
      <c r="M485" s="719">
        <v>1</v>
      </c>
      <c r="N485" s="719" t="s">
        <v>316</v>
      </c>
      <c r="O485" s="719"/>
      <c r="P485" s="719">
        <v>575</v>
      </c>
      <c r="Q485" s="719">
        <v>575</v>
      </c>
      <c r="R485" s="719"/>
      <c r="S485" s="719">
        <v>2</v>
      </c>
      <c r="T485" s="626" t="s">
        <v>316</v>
      </c>
      <c r="U485" s="627"/>
      <c r="V485" s="627"/>
      <c r="W485" s="627"/>
      <c r="X485" s="627"/>
      <c r="Y485" s="627"/>
      <c r="Z485" s="627"/>
      <c r="AA485" s="719"/>
      <c r="AB485" s="625"/>
      <c r="AC485" s="625"/>
      <c r="AD485" s="627"/>
      <c r="AE485" s="627"/>
      <c r="AF485" s="627"/>
      <c r="AG485" s="627"/>
      <c r="AH485" s="627"/>
      <c r="AI485" s="627"/>
      <c r="AJ485" s="627"/>
      <c r="AK485" s="627"/>
      <c r="AL485" s="627"/>
      <c r="AM485" s="627"/>
      <c r="AN485" s="627"/>
      <c r="AO485" s="627"/>
      <c r="AP485" s="627"/>
      <c r="AQ485" s="627"/>
      <c r="AR485" s="627"/>
      <c r="AS485" s="627"/>
      <c r="AT485" s="627"/>
      <c r="AU485" s="627"/>
      <c r="AV485" s="720">
        <v>2006</v>
      </c>
      <c r="AW485" s="720"/>
      <c r="AX485" s="720"/>
      <c r="AY485" s="720"/>
      <c r="AZ485" s="720"/>
      <c r="BA485" s="720"/>
      <c r="BB485" s="720"/>
      <c r="BC485" s="719"/>
      <c r="BD485" s="719"/>
      <c r="BE485" s="207"/>
    </row>
    <row r="486" spans="1:57" s="206" customFormat="1" ht="25.7" hidden="1" customHeight="1" x14ac:dyDescent="0.15">
      <c r="A486" s="621"/>
      <c r="B486" s="147"/>
      <c r="C486" s="720" t="s">
        <v>3174</v>
      </c>
      <c r="D486" s="726" t="s">
        <v>10018</v>
      </c>
      <c r="E486" s="720" t="s">
        <v>3174</v>
      </c>
      <c r="F486" s="720" t="s">
        <v>3174</v>
      </c>
      <c r="G486" s="626" t="s">
        <v>15684</v>
      </c>
      <c r="H486" s="719"/>
      <c r="I486" s="719"/>
      <c r="J486" s="719">
        <v>575</v>
      </c>
      <c r="K486" s="719">
        <v>575</v>
      </c>
      <c r="L486" s="138">
        <v>300</v>
      </c>
      <c r="M486" s="719">
        <v>2</v>
      </c>
      <c r="N486" s="719" t="s">
        <v>316</v>
      </c>
      <c r="O486" s="719"/>
      <c r="P486" s="719">
        <v>575</v>
      </c>
      <c r="Q486" s="719">
        <v>575</v>
      </c>
      <c r="R486" s="719"/>
      <c r="S486" s="719">
        <v>2</v>
      </c>
      <c r="T486" s="626" t="s">
        <v>316</v>
      </c>
      <c r="U486" s="627"/>
      <c r="V486" s="627"/>
      <c r="W486" s="627"/>
      <c r="X486" s="627"/>
      <c r="Y486" s="627"/>
      <c r="Z486" s="627"/>
      <c r="AA486" s="719"/>
      <c r="AB486" s="625"/>
      <c r="AC486" s="625"/>
      <c r="AD486" s="627"/>
      <c r="AE486" s="627"/>
      <c r="AF486" s="627"/>
      <c r="AG486" s="627"/>
      <c r="AH486" s="627"/>
      <c r="AI486" s="627"/>
      <c r="AJ486" s="627"/>
      <c r="AK486" s="627"/>
      <c r="AL486" s="627"/>
      <c r="AM486" s="627"/>
      <c r="AN486" s="627"/>
      <c r="AO486" s="627"/>
      <c r="AP486" s="627"/>
      <c r="AQ486" s="627"/>
      <c r="AR486" s="627"/>
      <c r="AS486" s="627"/>
      <c r="AT486" s="627"/>
      <c r="AU486" s="627"/>
      <c r="AV486" s="720">
        <v>1990</v>
      </c>
      <c r="AW486" s="720"/>
      <c r="AX486" s="720"/>
      <c r="AY486" s="720"/>
      <c r="AZ486" s="720"/>
      <c r="BA486" s="720"/>
      <c r="BB486" s="720"/>
      <c r="BC486" s="719"/>
      <c r="BD486" s="719"/>
      <c r="BE486" s="207"/>
    </row>
    <row r="487" spans="1:57" s="206" customFormat="1" ht="25.7" hidden="1" customHeight="1" x14ac:dyDescent="0.15">
      <c r="A487" s="621"/>
      <c r="B487" s="147"/>
      <c r="C487" s="720" t="s">
        <v>3174</v>
      </c>
      <c r="D487" s="726" t="s">
        <v>15902</v>
      </c>
      <c r="E487" s="720" t="s">
        <v>3174</v>
      </c>
      <c r="F487" s="720" t="s">
        <v>3174</v>
      </c>
      <c r="G487" s="626" t="s">
        <v>15684</v>
      </c>
      <c r="H487" s="719"/>
      <c r="I487" s="719"/>
      <c r="J487" s="719">
        <v>300</v>
      </c>
      <c r="K487" s="719">
        <v>300</v>
      </c>
      <c r="L487" s="138">
        <v>300</v>
      </c>
      <c r="M487" s="719">
        <v>1</v>
      </c>
      <c r="N487" s="719" t="s">
        <v>316</v>
      </c>
      <c r="O487" s="719"/>
      <c r="P487" s="719">
        <v>300</v>
      </c>
      <c r="Q487" s="719">
        <v>300</v>
      </c>
      <c r="R487" s="719"/>
      <c r="S487" s="719">
        <v>1</v>
      </c>
      <c r="T487" s="626" t="s">
        <v>316</v>
      </c>
      <c r="U487" s="627"/>
      <c r="V487" s="627"/>
      <c r="W487" s="627"/>
      <c r="X487" s="627"/>
      <c r="Y487" s="627"/>
      <c r="Z487" s="627"/>
      <c r="AA487" s="719"/>
      <c r="AB487" s="625"/>
      <c r="AC487" s="625"/>
      <c r="AD487" s="627"/>
      <c r="AE487" s="627"/>
      <c r="AF487" s="627"/>
      <c r="AG487" s="627"/>
      <c r="AH487" s="627"/>
      <c r="AI487" s="627"/>
      <c r="AJ487" s="627"/>
      <c r="AK487" s="627"/>
      <c r="AL487" s="627"/>
      <c r="AM487" s="627"/>
      <c r="AN487" s="627"/>
      <c r="AO487" s="627"/>
      <c r="AP487" s="627"/>
      <c r="AQ487" s="627"/>
      <c r="AR487" s="627"/>
      <c r="AS487" s="627"/>
      <c r="AT487" s="627"/>
      <c r="AU487" s="627"/>
      <c r="AV487" s="720">
        <v>2004</v>
      </c>
      <c r="AW487" s="720"/>
      <c r="AX487" s="720"/>
      <c r="AY487" s="720"/>
      <c r="AZ487" s="720"/>
      <c r="BA487" s="720"/>
      <c r="BB487" s="720"/>
      <c r="BC487" s="719"/>
      <c r="BD487" s="719"/>
      <c r="BE487" s="207"/>
    </row>
    <row r="488" spans="1:57" s="206" customFormat="1" ht="25.7" hidden="1" customHeight="1" x14ac:dyDescent="0.15">
      <c r="A488" s="621"/>
      <c r="B488" s="147"/>
      <c r="C488" s="720" t="s">
        <v>3174</v>
      </c>
      <c r="D488" s="726" t="s">
        <v>10019</v>
      </c>
      <c r="E488" s="720" t="s">
        <v>3174</v>
      </c>
      <c r="F488" s="720" t="s">
        <v>3174</v>
      </c>
      <c r="G488" s="626" t="s">
        <v>15684</v>
      </c>
      <c r="H488" s="719"/>
      <c r="I488" s="719"/>
      <c r="J488" s="719">
        <v>1630</v>
      </c>
      <c r="K488" s="719">
        <v>300</v>
      </c>
      <c r="L488" s="138">
        <v>300</v>
      </c>
      <c r="M488" s="719">
        <v>2</v>
      </c>
      <c r="N488" s="719" t="s">
        <v>316</v>
      </c>
      <c r="O488" s="719"/>
      <c r="P488" s="719">
        <v>300</v>
      </c>
      <c r="Q488" s="719">
        <v>300</v>
      </c>
      <c r="R488" s="719"/>
      <c r="S488" s="719">
        <v>2</v>
      </c>
      <c r="T488" s="626" t="s">
        <v>316</v>
      </c>
      <c r="U488" s="627"/>
      <c r="V488" s="627"/>
      <c r="W488" s="627"/>
      <c r="X488" s="627"/>
      <c r="Y488" s="627"/>
      <c r="Z488" s="627"/>
      <c r="AA488" s="719"/>
      <c r="AB488" s="625"/>
      <c r="AC488" s="625"/>
      <c r="AD488" s="627"/>
      <c r="AE488" s="627"/>
      <c r="AF488" s="627"/>
      <c r="AG488" s="627"/>
      <c r="AH488" s="627"/>
      <c r="AI488" s="627"/>
      <c r="AJ488" s="627"/>
      <c r="AK488" s="627"/>
      <c r="AL488" s="627"/>
      <c r="AM488" s="627"/>
      <c r="AN488" s="627"/>
      <c r="AO488" s="627"/>
      <c r="AP488" s="627"/>
      <c r="AQ488" s="627"/>
      <c r="AR488" s="627"/>
      <c r="AS488" s="627"/>
      <c r="AT488" s="627"/>
      <c r="AU488" s="627"/>
      <c r="AV488" s="720">
        <v>2005</v>
      </c>
      <c r="AW488" s="720"/>
      <c r="AX488" s="720"/>
      <c r="AY488" s="720"/>
      <c r="AZ488" s="720"/>
      <c r="BA488" s="720"/>
      <c r="BB488" s="720"/>
      <c r="BC488" s="719"/>
      <c r="BD488" s="719"/>
      <c r="BE488" s="207"/>
    </row>
    <row r="489" spans="1:57" s="206" customFormat="1" ht="25.7" hidden="1" customHeight="1" x14ac:dyDescent="0.15">
      <c r="A489" s="621"/>
      <c r="B489" s="147"/>
      <c r="C489" s="720" t="s">
        <v>3174</v>
      </c>
      <c r="D489" s="726" t="s">
        <v>10020</v>
      </c>
      <c r="E489" s="720" t="s">
        <v>3174</v>
      </c>
      <c r="F489" s="720" t="s">
        <v>3174</v>
      </c>
      <c r="G489" s="626" t="s">
        <v>15684</v>
      </c>
      <c r="H489" s="719"/>
      <c r="I489" s="719"/>
      <c r="J489" s="719">
        <v>720</v>
      </c>
      <c r="K489" s="719">
        <v>720</v>
      </c>
      <c r="L489" s="138">
        <v>500</v>
      </c>
      <c r="M489" s="719">
        <v>1</v>
      </c>
      <c r="N489" s="719" t="s">
        <v>316</v>
      </c>
      <c r="O489" s="719"/>
      <c r="P489" s="719">
        <v>720</v>
      </c>
      <c r="Q489" s="719">
        <v>720</v>
      </c>
      <c r="R489" s="719"/>
      <c r="S489" s="719">
        <v>1</v>
      </c>
      <c r="T489" s="626" t="s">
        <v>316</v>
      </c>
      <c r="U489" s="627"/>
      <c r="V489" s="627"/>
      <c r="W489" s="627"/>
      <c r="X489" s="627"/>
      <c r="Y489" s="627"/>
      <c r="Z489" s="627"/>
      <c r="AA489" s="719"/>
      <c r="AB489" s="625"/>
      <c r="AC489" s="625"/>
      <c r="AD489" s="627"/>
      <c r="AE489" s="627"/>
      <c r="AF489" s="627"/>
      <c r="AG489" s="627"/>
      <c r="AH489" s="627"/>
      <c r="AI489" s="627"/>
      <c r="AJ489" s="627"/>
      <c r="AK489" s="627"/>
      <c r="AL489" s="627"/>
      <c r="AM489" s="627"/>
      <c r="AN489" s="627"/>
      <c r="AO489" s="627"/>
      <c r="AP489" s="627"/>
      <c r="AQ489" s="627"/>
      <c r="AR489" s="627"/>
      <c r="AS489" s="627"/>
      <c r="AT489" s="627"/>
      <c r="AU489" s="627"/>
      <c r="AV489" s="720">
        <v>2007</v>
      </c>
      <c r="AW489" s="720"/>
      <c r="AX489" s="720"/>
      <c r="AY489" s="720"/>
      <c r="AZ489" s="720"/>
      <c r="BA489" s="720"/>
      <c r="BB489" s="720"/>
      <c r="BC489" s="719"/>
      <c r="BD489" s="719"/>
      <c r="BE489" s="207"/>
    </row>
    <row r="490" spans="1:57" s="206" customFormat="1" ht="25.7" hidden="1" customHeight="1" x14ac:dyDescent="0.15">
      <c r="A490" s="621"/>
      <c r="B490" s="147"/>
      <c r="C490" s="720" t="s">
        <v>3174</v>
      </c>
      <c r="D490" s="726" t="s">
        <v>10021</v>
      </c>
      <c r="E490" s="720" t="s">
        <v>3174</v>
      </c>
      <c r="F490" s="720" t="s">
        <v>3174</v>
      </c>
      <c r="G490" s="626" t="s">
        <v>15684</v>
      </c>
      <c r="H490" s="719"/>
      <c r="I490" s="719"/>
      <c r="J490" s="719">
        <v>414</v>
      </c>
      <c r="K490" s="719">
        <v>414</v>
      </c>
      <c r="L490" s="138">
        <v>300</v>
      </c>
      <c r="M490" s="719">
        <v>1</v>
      </c>
      <c r="N490" s="719" t="s">
        <v>316</v>
      </c>
      <c r="O490" s="719"/>
      <c r="P490" s="719">
        <v>414</v>
      </c>
      <c r="Q490" s="719">
        <v>414</v>
      </c>
      <c r="R490" s="719"/>
      <c r="S490" s="719">
        <v>1</v>
      </c>
      <c r="T490" s="626" t="s">
        <v>316</v>
      </c>
      <c r="U490" s="627"/>
      <c r="V490" s="627"/>
      <c r="W490" s="627"/>
      <c r="X490" s="627"/>
      <c r="Y490" s="627"/>
      <c r="Z490" s="627"/>
      <c r="AA490" s="719"/>
      <c r="AB490" s="625"/>
      <c r="AC490" s="625"/>
      <c r="AD490" s="627"/>
      <c r="AE490" s="627"/>
      <c r="AF490" s="627"/>
      <c r="AG490" s="627"/>
      <c r="AH490" s="627"/>
      <c r="AI490" s="627"/>
      <c r="AJ490" s="627"/>
      <c r="AK490" s="627"/>
      <c r="AL490" s="627"/>
      <c r="AM490" s="627"/>
      <c r="AN490" s="627"/>
      <c r="AO490" s="627"/>
      <c r="AP490" s="627"/>
      <c r="AQ490" s="627"/>
      <c r="AR490" s="627"/>
      <c r="AS490" s="627"/>
      <c r="AT490" s="627"/>
      <c r="AU490" s="627"/>
      <c r="AV490" s="720">
        <v>2009</v>
      </c>
      <c r="AW490" s="720"/>
      <c r="AX490" s="720"/>
      <c r="AY490" s="720"/>
      <c r="AZ490" s="720"/>
      <c r="BA490" s="720"/>
      <c r="BB490" s="720"/>
      <c r="BC490" s="719"/>
      <c r="BD490" s="719"/>
      <c r="BE490" s="207"/>
    </row>
    <row r="491" spans="1:57" s="206" customFormat="1" ht="25.7" hidden="1" customHeight="1" x14ac:dyDescent="0.15">
      <c r="A491" s="621"/>
      <c r="B491" s="147"/>
      <c r="C491" s="720" t="s">
        <v>3174</v>
      </c>
      <c r="D491" s="726" t="s">
        <v>10022</v>
      </c>
      <c r="E491" s="720" t="s">
        <v>3174</v>
      </c>
      <c r="F491" s="720" t="s">
        <v>3174</v>
      </c>
      <c r="G491" s="626" t="s">
        <v>15684</v>
      </c>
      <c r="H491" s="719"/>
      <c r="I491" s="719"/>
      <c r="J491" s="719">
        <v>684</v>
      </c>
      <c r="K491" s="719">
        <v>684</v>
      </c>
      <c r="L491" s="138">
        <v>500</v>
      </c>
      <c r="M491" s="719">
        <v>1</v>
      </c>
      <c r="N491" s="719" t="s">
        <v>316</v>
      </c>
      <c r="O491" s="719"/>
      <c r="P491" s="719">
        <v>684</v>
      </c>
      <c r="Q491" s="719">
        <v>684</v>
      </c>
      <c r="R491" s="719"/>
      <c r="S491" s="719">
        <v>1</v>
      </c>
      <c r="T491" s="626" t="s">
        <v>316</v>
      </c>
      <c r="U491" s="626"/>
      <c r="V491" s="626"/>
      <c r="W491" s="769"/>
      <c r="X491" s="626"/>
      <c r="Y491" s="626"/>
      <c r="Z491" s="626"/>
      <c r="AA491" s="719"/>
      <c r="AB491" s="626"/>
      <c r="AC491" s="626"/>
      <c r="AD491" s="626"/>
      <c r="AE491" s="626"/>
      <c r="AF491" s="626"/>
      <c r="AG491" s="769"/>
      <c r="AH491" s="769"/>
      <c r="AI491" s="626"/>
      <c r="AJ491" s="626"/>
      <c r="AK491" s="626"/>
      <c r="AL491" s="626"/>
      <c r="AM491" s="626"/>
      <c r="AN491" s="626"/>
      <c r="AO491" s="626"/>
      <c r="AP491" s="769"/>
      <c r="AQ491" s="769"/>
      <c r="AR491" s="769"/>
      <c r="AS491" s="769"/>
      <c r="AT491" s="769"/>
      <c r="AU491" s="769"/>
      <c r="AV491" s="720">
        <v>2010</v>
      </c>
      <c r="AW491" s="720"/>
      <c r="AX491" s="720"/>
      <c r="AY491" s="720"/>
      <c r="AZ491" s="720"/>
      <c r="BA491" s="720"/>
      <c r="BB491" s="720"/>
      <c r="BC491" s="719"/>
      <c r="BD491" s="719"/>
      <c r="BE491" s="207"/>
    </row>
    <row r="492" spans="1:57" s="206" customFormat="1" ht="25.7" hidden="1" customHeight="1" x14ac:dyDescent="0.15">
      <c r="A492" s="621"/>
      <c r="B492" s="147"/>
      <c r="C492" s="720" t="s">
        <v>3174</v>
      </c>
      <c r="D492" s="726" t="s">
        <v>10023</v>
      </c>
      <c r="E492" s="720" t="s">
        <v>3174</v>
      </c>
      <c r="F492" s="720" t="s">
        <v>3174</v>
      </c>
      <c r="G492" s="626" t="s">
        <v>15684</v>
      </c>
      <c r="H492" s="719"/>
      <c r="I492" s="719"/>
      <c r="J492" s="719">
        <v>320</v>
      </c>
      <c r="K492" s="719">
        <v>320</v>
      </c>
      <c r="L492" s="138">
        <v>300</v>
      </c>
      <c r="M492" s="719">
        <v>1</v>
      </c>
      <c r="N492" s="719" t="s">
        <v>316</v>
      </c>
      <c r="O492" s="719"/>
      <c r="P492" s="719">
        <v>320</v>
      </c>
      <c r="Q492" s="719">
        <v>320</v>
      </c>
      <c r="R492" s="719"/>
      <c r="S492" s="719">
        <v>1</v>
      </c>
      <c r="T492" s="626" t="s">
        <v>316</v>
      </c>
      <c r="U492" s="626"/>
      <c r="V492" s="626"/>
      <c r="W492" s="769"/>
      <c r="X492" s="626"/>
      <c r="Y492" s="626"/>
      <c r="Z492" s="626"/>
      <c r="AA492" s="719"/>
      <c r="AB492" s="626"/>
      <c r="AC492" s="626"/>
      <c r="AD492" s="626"/>
      <c r="AE492" s="626"/>
      <c r="AF492" s="626"/>
      <c r="AG492" s="769"/>
      <c r="AH492" s="769"/>
      <c r="AI492" s="626"/>
      <c r="AJ492" s="626"/>
      <c r="AK492" s="626"/>
      <c r="AL492" s="626"/>
      <c r="AM492" s="626"/>
      <c r="AN492" s="626"/>
      <c r="AO492" s="626"/>
      <c r="AP492" s="769"/>
      <c r="AQ492" s="769"/>
      <c r="AR492" s="769"/>
      <c r="AS492" s="769"/>
      <c r="AT492" s="769"/>
      <c r="AU492" s="769"/>
      <c r="AV492" s="720">
        <v>2006</v>
      </c>
      <c r="AW492" s="720"/>
      <c r="AX492" s="720"/>
      <c r="AY492" s="720"/>
      <c r="AZ492" s="720"/>
      <c r="BA492" s="720"/>
      <c r="BB492" s="720"/>
      <c r="BC492" s="719"/>
      <c r="BD492" s="719"/>
      <c r="BE492" s="207"/>
    </row>
    <row r="493" spans="1:57" s="206" customFormat="1" ht="25.7" hidden="1" customHeight="1" x14ac:dyDescent="0.15">
      <c r="A493" s="621"/>
      <c r="B493" s="147"/>
      <c r="C493" s="720" t="s">
        <v>3174</v>
      </c>
      <c r="D493" s="726" t="s">
        <v>10024</v>
      </c>
      <c r="E493" s="720" t="s">
        <v>3174</v>
      </c>
      <c r="F493" s="720" t="s">
        <v>3174</v>
      </c>
      <c r="G493" s="626" t="s">
        <v>15684</v>
      </c>
      <c r="H493" s="719"/>
      <c r="I493" s="719"/>
      <c r="J493" s="719">
        <v>660</v>
      </c>
      <c r="K493" s="719">
        <v>660</v>
      </c>
      <c r="L493" s="138">
        <v>500</v>
      </c>
      <c r="M493" s="719">
        <v>1</v>
      </c>
      <c r="N493" s="719" t="s">
        <v>316</v>
      </c>
      <c r="O493" s="719"/>
      <c r="P493" s="719">
        <v>660</v>
      </c>
      <c r="Q493" s="719">
        <v>660</v>
      </c>
      <c r="R493" s="719"/>
      <c r="S493" s="719">
        <v>1</v>
      </c>
      <c r="T493" s="626" t="s">
        <v>316</v>
      </c>
      <c r="U493" s="626"/>
      <c r="V493" s="626"/>
      <c r="W493" s="769"/>
      <c r="X493" s="626"/>
      <c r="Y493" s="626"/>
      <c r="Z493" s="626"/>
      <c r="AA493" s="719"/>
      <c r="AB493" s="626"/>
      <c r="AC493" s="626"/>
      <c r="AD493" s="626"/>
      <c r="AE493" s="626"/>
      <c r="AF493" s="626"/>
      <c r="AG493" s="769"/>
      <c r="AH493" s="769"/>
      <c r="AI493" s="626"/>
      <c r="AJ493" s="626"/>
      <c r="AK493" s="626"/>
      <c r="AL493" s="626"/>
      <c r="AM493" s="626"/>
      <c r="AN493" s="626"/>
      <c r="AO493" s="626"/>
      <c r="AP493" s="769"/>
      <c r="AQ493" s="769"/>
      <c r="AR493" s="769"/>
      <c r="AS493" s="769"/>
      <c r="AT493" s="769"/>
      <c r="AU493" s="769"/>
      <c r="AV493" s="720">
        <v>2005</v>
      </c>
      <c r="AW493" s="720"/>
      <c r="AX493" s="720"/>
      <c r="AY493" s="720"/>
      <c r="AZ493" s="720"/>
      <c r="BA493" s="720"/>
      <c r="BB493" s="720"/>
      <c r="BC493" s="719"/>
      <c r="BD493" s="719"/>
      <c r="BE493" s="207"/>
    </row>
    <row r="494" spans="1:57" s="206" customFormat="1" ht="25.7" hidden="1" customHeight="1" x14ac:dyDescent="0.15">
      <c r="A494" s="621"/>
      <c r="B494" s="147"/>
      <c r="C494" s="720" t="s">
        <v>3154</v>
      </c>
      <c r="D494" s="726" t="s">
        <v>9982</v>
      </c>
      <c r="E494" s="720" t="s">
        <v>3154</v>
      </c>
      <c r="F494" s="625" t="s">
        <v>3154</v>
      </c>
      <c r="G494" s="720" t="s">
        <v>3154</v>
      </c>
      <c r="H494" s="626"/>
      <c r="I494" s="626"/>
      <c r="J494" s="719">
        <v>5234</v>
      </c>
      <c r="K494" s="719">
        <v>500</v>
      </c>
      <c r="L494" s="138">
        <v>500</v>
      </c>
      <c r="M494" s="769"/>
      <c r="N494" s="769"/>
      <c r="O494" s="769"/>
      <c r="P494" s="719">
        <v>300</v>
      </c>
      <c r="Q494" s="719">
        <v>300</v>
      </c>
      <c r="R494" s="719" t="s">
        <v>6665</v>
      </c>
      <c r="S494" s="719">
        <v>1</v>
      </c>
      <c r="T494" s="719" t="s">
        <v>316</v>
      </c>
      <c r="U494" s="626"/>
      <c r="V494" s="626"/>
      <c r="W494" s="769"/>
      <c r="X494" s="626"/>
      <c r="Y494" s="626"/>
      <c r="Z494" s="626"/>
      <c r="AA494" s="719"/>
      <c r="AB494" s="626"/>
      <c r="AC494" s="626"/>
      <c r="AD494" s="626"/>
      <c r="AE494" s="626"/>
      <c r="AF494" s="626"/>
      <c r="AG494" s="769"/>
      <c r="AH494" s="769"/>
      <c r="AI494" s="626"/>
      <c r="AJ494" s="626"/>
      <c r="AK494" s="626"/>
      <c r="AL494" s="626"/>
      <c r="AM494" s="626"/>
      <c r="AN494" s="626"/>
      <c r="AO494" s="626"/>
      <c r="AP494" s="769"/>
      <c r="AQ494" s="769"/>
      <c r="AR494" s="769"/>
      <c r="AS494" s="769"/>
      <c r="AT494" s="769"/>
      <c r="AU494" s="769"/>
      <c r="AV494" s="720">
        <v>1992</v>
      </c>
      <c r="AW494" s="720"/>
      <c r="AX494" s="720"/>
      <c r="AY494" s="720"/>
      <c r="AZ494" s="720"/>
      <c r="BA494" s="720"/>
      <c r="BB494" s="720"/>
      <c r="BC494" s="719">
        <v>50</v>
      </c>
      <c r="BD494" s="719"/>
      <c r="BE494" s="207"/>
    </row>
    <row r="495" spans="1:57" s="206" customFormat="1" ht="25.7" hidden="1" customHeight="1" x14ac:dyDescent="0.15">
      <c r="A495" s="621"/>
      <c r="B495" s="147"/>
      <c r="C495" s="720" t="s">
        <v>3154</v>
      </c>
      <c r="D495" s="726" t="s">
        <v>9983</v>
      </c>
      <c r="E495" s="720" t="s">
        <v>3154</v>
      </c>
      <c r="F495" s="625" t="s">
        <v>3154</v>
      </c>
      <c r="G495" s="720" t="s">
        <v>3154</v>
      </c>
      <c r="H495" s="626"/>
      <c r="I495" s="626"/>
      <c r="J495" s="719">
        <v>16482</v>
      </c>
      <c r="K495" s="719">
        <v>555.26</v>
      </c>
      <c r="L495" s="138">
        <v>555.26</v>
      </c>
      <c r="M495" s="769"/>
      <c r="N495" s="769"/>
      <c r="O495" s="769"/>
      <c r="P495" s="719">
        <v>300</v>
      </c>
      <c r="Q495" s="719">
        <v>300</v>
      </c>
      <c r="R495" s="719" t="s">
        <v>6665</v>
      </c>
      <c r="S495" s="719">
        <v>1</v>
      </c>
      <c r="T495" s="719" t="s">
        <v>316</v>
      </c>
      <c r="U495" s="626"/>
      <c r="V495" s="626"/>
      <c r="W495" s="769"/>
      <c r="X495" s="626"/>
      <c r="Y495" s="626"/>
      <c r="Z495" s="626"/>
      <c r="AA495" s="719"/>
      <c r="AB495" s="626"/>
      <c r="AC495" s="626"/>
      <c r="AD495" s="626"/>
      <c r="AE495" s="626"/>
      <c r="AF495" s="626"/>
      <c r="AG495" s="769"/>
      <c r="AH495" s="769"/>
      <c r="AI495" s="626"/>
      <c r="AJ495" s="626"/>
      <c r="AK495" s="626"/>
      <c r="AL495" s="626"/>
      <c r="AM495" s="626"/>
      <c r="AN495" s="626"/>
      <c r="AO495" s="626"/>
      <c r="AP495" s="769"/>
      <c r="AQ495" s="769"/>
      <c r="AR495" s="769"/>
      <c r="AS495" s="769"/>
      <c r="AT495" s="769"/>
      <c r="AU495" s="769"/>
      <c r="AV495" s="720">
        <v>2010</v>
      </c>
      <c r="AW495" s="720"/>
      <c r="AX495" s="720"/>
      <c r="AY495" s="720"/>
      <c r="AZ495" s="720"/>
      <c r="BA495" s="720"/>
      <c r="BB495" s="720"/>
      <c r="BC495" s="719">
        <v>100</v>
      </c>
      <c r="BD495" s="719"/>
      <c r="BE495" s="207"/>
    </row>
    <row r="496" spans="1:57" s="206" customFormat="1" ht="25.7" hidden="1" customHeight="1" x14ac:dyDescent="0.15">
      <c r="A496" s="621"/>
      <c r="B496" s="147"/>
      <c r="C496" s="720" t="s">
        <v>3154</v>
      </c>
      <c r="D496" s="726" t="s">
        <v>9984</v>
      </c>
      <c r="E496" s="720" t="s">
        <v>3154</v>
      </c>
      <c r="F496" s="625" t="s">
        <v>3154</v>
      </c>
      <c r="G496" s="720" t="s">
        <v>3154</v>
      </c>
      <c r="H496" s="626"/>
      <c r="I496" s="626"/>
      <c r="J496" s="719">
        <v>657</v>
      </c>
      <c r="K496" s="719">
        <v>393.75</v>
      </c>
      <c r="L496" s="138">
        <v>393.75</v>
      </c>
      <c r="M496" s="769"/>
      <c r="N496" s="769"/>
      <c r="O496" s="769"/>
      <c r="P496" s="719">
        <v>300</v>
      </c>
      <c r="Q496" s="719">
        <v>300</v>
      </c>
      <c r="R496" s="719" t="s">
        <v>6665</v>
      </c>
      <c r="S496" s="719">
        <v>1</v>
      </c>
      <c r="T496" s="719" t="s">
        <v>316</v>
      </c>
      <c r="U496" s="626"/>
      <c r="V496" s="626"/>
      <c r="W496" s="769"/>
      <c r="X496" s="626"/>
      <c r="Y496" s="626"/>
      <c r="Z496" s="626"/>
      <c r="AA496" s="719"/>
      <c r="AB496" s="626"/>
      <c r="AC496" s="626"/>
      <c r="AD496" s="626"/>
      <c r="AE496" s="626"/>
      <c r="AF496" s="626"/>
      <c r="AG496" s="769"/>
      <c r="AH496" s="769"/>
      <c r="AI496" s="626"/>
      <c r="AJ496" s="626"/>
      <c r="AK496" s="626"/>
      <c r="AL496" s="626"/>
      <c r="AM496" s="626"/>
      <c r="AN496" s="626"/>
      <c r="AO496" s="626"/>
      <c r="AP496" s="769"/>
      <c r="AQ496" s="769"/>
      <c r="AR496" s="769"/>
      <c r="AS496" s="769"/>
      <c r="AT496" s="769"/>
      <c r="AU496" s="769"/>
      <c r="AV496" s="720">
        <v>2016</v>
      </c>
      <c r="AW496" s="720"/>
      <c r="AX496" s="720"/>
      <c r="AY496" s="720"/>
      <c r="AZ496" s="720"/>
      <c r="BA496" s="720"/>
      <c r="BB496" s="720"/>
      <c r="BC496" s="719">
        <v>39</v>
      </c>
      <c r="BD496" s="719"/>
      <c r="BE496" s="207"/>
    </row>
    <row r="497" spans="1:57" s="206" customFormat="1" ht="25.7" hidden="1" customHeight="1" x14ac:dyDescent="0.15">
      <c r="A497" s="624"/>
      <c r="B497" s="147"/>
      <c r="C497" s="720" t="s">
        <v>3154</v>
      </c>
      <c r="D497" s="726" t="s">
        <v>9985</v>
      </c>
      <c r="E497" s="720" t="s">
        <v>3154</v>
      </c>
      <c r="F497" s="625" t="s">
        <v>3154</v>
      </c>
      <c r="G497" s="720" t="s">
        <v>3154</v>
      </c>
      <c r="H497" s="626"/>
      <c r="I497" s="626"/>
      <c r="J497" s="719">
        <v>350</v>
      </c>
      <c r="K497" s="719">
        <v>350</v>
      </c>
      <c r="L497" s="138">
        <v>350</v>
      </c>
      <c r="M497" s="769"/>
      <c r="N497" s="769"/>
      <c r="O497" s="769"/>
      <c r="P497" s="719">
        <v>300</v>
      </c>
      <c r="Q497" s="719">
        <v>300</v>
      </c>
      <c r="R497" s="719" t="s">
        <v>6665</v>
      </c>
      <c r="S497" s="719">
        <v>1</v>
      </c>
      <c r="T497" s="719" t="s">
        <v>316</v>
      </c>
      <c r="U497" s="626"/>
      <c r="V497" s="626"/>
      <c r="W497" s="769"/>
      <c r="X497" s="626"/>
      <c r="Y497" s="626"/>
      <c r="Z497" s="626"/>
      <c r="AA497" s="719"/>
      <c r="AB497" s="626"/>
      <c r="AC497" s="626"/>
      <c r="AD497" s="626"/>
      <c r="AE497" s="626"/>
      <c r="AF497" s="626"/>
      <c r="AG497" s="769"/>
      <c r="AH497" s="769"/>
      <c r="AI497" s="626"/>
      <c r="AJ497" s="626"/>
      <c r="AK497" s="626"/>
      <c r="AL497" s="626"/>
      <c r="AM497" s="626"/>
      <c r="AN497" s="626"/>
      <c r="AO497" s="626"/>
      <c r="AP497" s="769"/>
      <c r="AQ497" s="769"/>
      <c r="AR497" s="769"/>
      <c r="AS497" s="769"/>
      <c r="AT497" s="769"/>
      <c r="AU497" s="769"/>
      <c r="AV497" s="720">
        <v>2007</v>
      </c>
      <c r="AW497" s="720"/>
      <c r="AX497" s="720"/>
      <c r="AY497" s="720"/>
      <c r="AZ497" s="720"/>
      <c r="BA497" s="720"/>
      <c r="BB497" s="720"/>
      <c r="BC497" s="719">
        <v>50</v>
      </c>
      <c r="BD497" s="719"/>
      <c r="BE497" s="207"/>
    </row>
    <row r="498" spans="1:57" s="206" customFormat="1" ht="25.7" hidden="1" customHeight="1" x14ac:dyDescent="0.15">
      <c r="A498" s="760"/>
      <c r="B498" s="147"/>
      <c r="C498" s="720" t="s">
        <v>3154</v>
      </c>
      <c r="D498" s="726" t="s">
        <v>9986</v>
      </c>
      <c r="E498" s="720" t="s">
        <v>3154</v>
      </c>
      <c r="F498" s="625" t="s">
        <v>3154</v>
      </c>
      <c r="G498" s="720" t="s">
        <v>3154</v>
      </c>
      <c r="H498" s="626"/>
      <c r="I498" s="626"/>
      <c r="J498" s="719">
        <v>850</v>
      </c>
      <c r="K498" s="719">
        <v>453</v>
      </c>
      <c r="L498" s="138">
        <v>453</v>
      </c>
      <c r="M498" s="769">
        <v>500</v>
      </c>
      <c r="N498" s="769">
        <v>500</v>
      </c>
      <c r="O498" s="769">
        <v>500</v>
      </c>
      <c r="P498" s="719">
        <v>300</v>
      </c>
      <c r="Q498" s="719">
        <v>300</v>
      </c>
      <c r="R498" s="719" t="s">
        <v>6665</v>
      </c>
      <c r="S498" s="719">
        <v>1</v>
      </c>
      <c r="T498" s="719" t="s">
        <v>316</v>
      </c>
      <c r="U498" s="626"/>
      <c r="V498" s="626"/>
      <c r="W498" s="769"/>
      <c r="X498" s="626"/>
      <c r="Y498" s="626"/>
      <c r="Z498" s="626"/>
      <c r="AA498" s="719"/>
      <c r="AB498" s="626"/>
      <c r="AC498" s="626"/>
      <c r="AD498" s="626"/>
      <c r="AE498" s="626"/>
      <c r="AF498" s="626"/>
      <c r="AG498" s="769"/>
      <c r="AH498" s="769"/>
      <c r="AI498" s="626"/>
      <c r="AJ498" s="626"/>
      <c r="AK498" s="626"/>
      <c r="AL498" s="626"/>
      <c r="AM498" s="626"/>
      <c r="AN498" s="626"/>
      <c r="AO498" s="626"/>
      <c r="AP498" s="769"/>
      <c r="AQ498" s="769"/>
      <c r="AR498" s="769"/>
      <c r="AS498" s="769"/>
      <c r="AT498" s="769"/>
      <c r="AU498" s="769"/>
      <c r="AV498" s="720">
        <v>2010</v>
      </c>
      <c r="AW498" s="720"/>
      <c r="AX498" s="720"/>
      <c r="AY498" s="720"/>
      <c r="AZ498" s="720"/>
      <c r="BA498" s="720"/>
      <c r="BB498" s="720"/>
      <c r="BC498" s="719">
        <v>95</v>
      </c>
      <c r="BD498" s="719"/>
      <c r="BE498" s="207"/>
    </row>
    <row r="499" spans="1:57" s="206" customFormat="1" ht="25.7" hidden="1" customHeight="1" x14ac:dyDescent="0.15">
      <c r="A499" s="760"/>
      <c r="B499" s="147"/>
      <c r="C499" s="720" t="s">
        <v>3154</v>
      </c>
      <c r="D499" s="726" t="s">
        <v>9987</v>
      </c>
      <c r="E499" s="720" t="s">
        <v>3154</v>
      </c>
      <c r="F499" s="625" t="s">
        <v>3154</v>
      </c>
      <c r="G499" s="720" t="s">
        <v>3154</v>
      </c>
      <c r="H499" s="627"/>
      <c r="I499" s="627"/>
      <c r="J499" s="719">
        <v>618</v>
      </c>
      <c r="K499" s="719">
        <v>336</v>
      </c>
      <c r="L499" s="138">
        <v>336</v>
      </c>
      <c r="M499" s="626">
        <v>500</v>
      </c>
      <c r="N499" s="626">
        <v>500</v>
      </c>
      <c r="O499" s="626">
        <v>500</v>
      </c>
      <c r="P499" s="719">
        <v>300</v>
      </c>
      <c r="Q499" s="719">
        <v>300</v>
      </c>
      <c r="R499" s="719" t="s">
        <v>6665</v>
      </c>
      <c r="S499" s="719">
        <v>1</v>
      </c>
      <c r="T499" s="719" t="s">
        <v>316</v>
      </c>
      <c r="U499" s="627"/>
      <c r="V499" s="627"/>
      <c r="W499" s="627"/>
      <c r="X499" s="627"/>
      <c r="Y499" s="627"/>
      <c r="Z499" s="627"/>
      <c r="AA499" s="719"/>
      <c r="AB499" s="625"/>
      <c r="AC499" s="625"/>
      <c r="AD499" s="627"/>
      <c r="AE499" s="627"/>
      <c r="AF499" s="627"/>
      <c r="AG499" s="627"/>
      <c r="AH499" s="627"/>
      <c r="AI499" s="627"/>
      <c r="AJ499" s="627"/>
      <c r="AK499" s="627"/>
      <c r="AL499" s="627"/>
      <c r="AM499" s="627"/>
      <c r="AN499" s="627"/>
      <c r="AO499" s="627"/>
      <c r="AP499" s="627"/>
      <c r="AQ499" s="627"/>
      <c r="AR499" s="627"/>
      <c r="AS499" s="627"/>
      <c r="AT499" s="627"/>
      <c r="AU499" s="627"/>
      <c r="AV499" s="720">
        <v>2001</v>
      </c>
      <c r="AW499" s="720"/>
      <c r="AX499" s="720"/>
      <c r="AY499" s="720"/>
      <c r="AZ499" s="720"/>
      <c r="BA499" s="720"/>
      <c r="BB499" s="720"/>
      <c r="BC499" s="719">
        <v>32</v>
      </c>
      <c r="BD499" s="719"/>
      <c r="BE499" s="207"/>
    </row>
    <row r="500" spans="1:57" s="206" customFormat="1" ht="25.7" hidden="1" customHeight="1" x14ac:dyDescent="0.15">
      <c r="A500" s="760"/>
      <c r="B500" s="147"/>
      <c r="C500" s="720" t="s">
        <v>3154</v>
      </c>
      <c r="D500" s="726" t="s">
        <v>9988</v>
      </c>
      <c r="E500" s="720" t="s">
        <v>3154</v>
      </c>
      <c r="F500" s="625" t="s">
        <v>3154</v>
      </c>
      <c r="G500" s="720" t="s">
        <v>3154</v>
      </c>
      <c r="H500" s="627"/>
      <c r="I500" s="686"/>
      <c r="J500" s="719">
        <v>991</v>
      </c>
      <c r="K500" s="719">
        <v>385</v>
      </c>
      <c r="L500" s="138">
        <v>385</v>
      </c>
      <c r="M500" s="627">
        <v>500</v>
      </c>
      <c r="N500" s="628">
        <v>500</v>
      </c>
      <c r="O500" s="627">
        <v>500</v>
      </c>
      <c r="P500" s="719">
        <v>300</v>
      </c>
      <c r="Q500" s="719">
        <v>300</v>
      </c>
      <c r="R500" s="719" t="s">
        <v>6665</v>
      </c>
      <c r="S500" s="719">
        <v>1</v>
      </c>
      <c r="T500" s="719" t="s">
        <v>316</v>
      </c>
      <c r="U500" s="627"/>
      <c r="V500" s="627"/>
      <c r="W500" s="627"/>
      <c r="X500" s="627"/>
      <c r="Y500" s="627"/>
      <c r="Z500" s="627"/>
      <c r="AA500" s="719"/>
      <c r="AB500" s="625"/>
      <c r="AC500" s="625"/>
      <c r="AD500" s="627"/>
      <c r="AE500" s="627"/>
      <c r="AF500" s="627"/>
      <c r="AG500" s="627"/>
      <c r="AH500" s="627"/>
      <c r="AI500" s="627"/>
      <c r="AJ500" s="627"/>
      <c r="AK500" s="627"/>
      <c r="AL500" s="627"/>
      <c r="AM500" s="627"/>
      <c r="AN500" s="627"/>
      <c r="AO500" s="627"/>
      <c r="AP500" s="627"/>
      <c r="AQ500" s="627"/>
      <c r="AR500" s="627"/>
      <c r="AS500" s="627"/>
      <c r="AT500" s="627"/>
      <c r="AU500" s="627"/>
      <c r="AV500" s="720">
        <v>2010</v>
      </c>
      <c r="AW500" s="720"/>
      <c r="AX500" s="720"/>
      <c r="AY500" s="720"/>
      <c r="AZ500" s="720"/>
      <c r="BA500" s="720"/>
      <c r="BB500" s="720"/>
      <c r="BC500" s="719">
        <v>23</v>
      </c>
      <c r="BD500" s="719"/>
      <c r="BE500" s="207"/>
    </row>
    <row r="501" spans="1:57" s="206" customFormat="1" ht="25.7" hidden="1" customHeight="1" x14ac:dyDescent="0.15">
      <c r="A501" s="760"/>
      <c r="B501" s="147"/>
      <c r="C501" s="720" t="s">
        <v>3154</v>
      </c>
      <c r="D501" s="726" t="s">
        <v>9989</v>
      </c>
      <c r="E501" s="720" t="s">
        <v>3154</v>
      </c>
      <c r="F501" s="625" t="s">
        <v>3154</v>
      </c>
      <c r="G501" s="720" t="s">
        <v>3154</v>
      </c>
      <c r="H501" s="627"/>
      <c r="I501" s="686"/>
      <c r="J501" s="719">
        <v>449</v>
      </c>
      <c r="K501" s="719">
        <v>336</v>
      </c>
      <c r="L501" s="138">
        <v>336</v>
      </c>
      <c r="M501" s="627">
        <v>500</v>
      </c>
      <c r="N501" s="628">
        <v>500</v>
      </c>
      <c r="O501" s="627">
        <v>500</v>
      </c>
      <c r="P501" s="719">
        <v>300</v>
      </c>
      <c r="Q501" s="719">
        <v>300</v>
      </c>
      <c r="R501" s="719" t="s">
        <v>6665</v>
      </c>
      <c r="S501" s="719">
        <v>1</v>
      </c>
      <c r="T501" s="719" t="s">
        <v>316</v>
      </c>
      <c r="U501" s="627"/>
      <c r="V501" s="627"/>
      <c r="W501" s="627"/>
      <c r="X501" s="627"/>
      <c r="Y501" s="627"/>
      <c r="Z501" s="627"/>
      <c r="AA501" s="719"/>
      <c r="AB501" s="625"/>
      <c r="AC501" s="625"/>
      <c r="AD501" s="627"/>
      <c r="AE501" s="627"/>
      <c r="AF501" s="627"/>
      <c r="AG501" s="627"/>
      <c r="AH501" s="627"/>
      <c r="AI501" s="627"/>
      <c r="AJ501" s="627"/>
      <c r="AK501" s="627"/>
      <c r="AL501" s="627"/>
      <c r="AM501" s="627"/>
      <c r="AN501" s="627"/>
      <c r="AO501" s="627"/>
      <c r="AP501" s="627"/>
      <c r="AQ501" s="627"/>
      <c r="AR501" s="627"/>
      <c r="AS501" s="627"/>
      <c r="AT501" s="627"/>
      <c r="AU501" s="627"/>
      <c r="AV501" s="720">
        <v>2001</v>
      </c>
      <c r="AW501" s="720"/>
      <c r="AX501" s="720"/>
      <c r="AY501" s="720"/>
      <c r="AZ501" s="720"/>
      <c r="BA501" s="720"/>
      <c r="BB501" s="720"/>
      <c r="BC501" s="719">
        <v>25</v>
      </c>
      <c r="BD501" s="719"/>
      <c r="BE501" s="207"/>
    </row>
    <row r="502" spans="1:57" s="206" customFormat="1" ht="25.7" hidden="1" customHeight="1" x14ac:dyDescent="0.15">
      <c r="A502" s="760"/>
      <c r="B502" s="147"/>
      <c r="C502" s="720" t="s">
        <v>3154</v>
      </c>
      <c r="D502" s="726" t="s">
        <v>9990</v>
      </c>
      <c r="E502" s="720" t="s">
        <v>3154</v>
      </c>
      <c r="F502" s="625" t="s">
        <v>3154</v>
      </c>
      <c r="G502" s="720" t="s">
        <v>3154</v>
      </c>
      <c r="H502" s="627"/>
      <c r="I502" s="686"/>
      <c r="J502" s="719">
        <v>430</v>
      </c>
      <c r="K502" s="719">
        <v>374</v>
      </c>
      <c r="L502" s="138">
        <v>374</v>
      </c>
      <c r="M502" s="627">
        <v>500</v>
      </c>
      <c r="N502" s="628">
        <v>500</v>
      </c>
      <c r="O502" s="627">
        <v>500</v>
      </c>
      <c r="P502" s="719">
        <v>300</v>
      </c>
      <c r="Q502" s="719">
        <v>300</v>
      </c>
      <c r="R502" s="719" t="s">
        <v>6665</v>
      </c>
      <c r="S502" s="719">
        <v>1</v>
      </c>
      <c r="T502" s="719" t="s">
        <v>316</v>
      </c>
      <c r="U502" s="627"/>
      <c r="V502" s="627"/>
      <c r="W502" s="627"/>
      <c r="X502" s="627"/>
      <c r="Y502" s="627"/>
      <c r="Z502" s="627"/>
      <c r="AA502" s="719"/>
      <c r="AB502" s="625"/>
      <c r="AC502" s="625"/>
      <c r="AD502" s="627"/>
      <c r="AE502" s="627"/>
      <c r="AF502" s="627"/>
      <c r="AG502" s="627"/>
      <c r="AH502" s="627"/>
      <c r="AI502" s="627"/>
      <c r="AJ502" s="627"/>
      <c r="AK502" s="627"/>
      <c r="AL502" s="627"/>
      <c r="AM502" s="627"/>
      <c r="AN502" s="627"/>
      <c r="AO502" s="627"/>
      <c r="AP502" s="627"/>
      <c r="AQ502" s="627"/>
      <c r="AR502" s="627"/>
      <c r="AS502" s="627"/>
      <c r="AT502" s="627"/>
      <c r="AU502" s="627"/>
      <c r="AV502" s="720">
        <v>2006</v>
      </c>
      <c r="AW502" s="720"/>
      <c r="AX502" s="720"/>
      <c r="AY502" s="720"/>
      <c r="AZ502" s="720"/>
      <c r="BA502" s="720"/>
      <c r="BB502" s="720"/>
      <c r="BC502" s="719">
        <v>161</v>
      </c>
      <c r="BD502" s="719"/>
      <c r="BE502" s="207"/>
    </row>
    <row r="503" spans="1:57" s="206" customFormat="1" ht="25.7" hidden="1" customHeight="1" x14ac:dyDescent="0.15">
      <c r="A503" s="760"/>
      <c r="B503" s="147"/>
      <c r="C503" s="720" t="s">
        <v>3154</v>
      </c>
      <c r="D503" s="726" t="s">
        <v>1595</v>
      </c>
      <c r="E503" s="720" t="s">
        <v>3154</v>
      </c>
      <c r="F503" s="720" t="s">
        <v>3154</v>
      </c>
      <c r="G503" s="720" t="s">
        <v>3154</v>
      </c>
      <c r="H503" s="719"/>
      <c r="I503" s="719"/>
      <c r="J503" s="719">
        <v>885</v>
      </c>
      <c r="K503" s="719">
        <v>374</v>
      </c>
      <c r="L503" s="138">
        <v>374</v>
      </c>
      <c r="M503" s="719">
        <v>500</v>
      </c>
      <c r="N503" s="719">
        <v>500</v>
      </c>
      <c r="O503" s="719">
        <v>500</v>
      </c>
      <c r="P503" s="719">
        <v>300</v>
      </c>
      <c r="Q503" s="719">
        <v>300</v>
      </c>
      <c r="R503" s="719" t="s">
        <v>6665</v>
      </c>
      <c r="S503" s="719">
        <v>1</v>
      </c>
      <c r="T503" s="719" t="s">
        <v>316</v>
      </c>
      <c r="U503" s="719"/>
      <c r="V503" s="627"/>
      <c r="W503" s="627"/>
      <c r="X503" s="627"/>
      <c r="Y503" s="627"/>
      <c r="Z503" s="627"/>
      <c r="AA503" s="719"/>
      <c r="AB503" s="625"/>
      <c r="AC503" s="625"/>
      <c r="AD503" s="627"/>
      <c r="AE503" s="627"/>
      <c r="AF503" s="627"/>
      <c r="AG503" s="627"/>
      <c r="AH503" s="627"/>
      <c r="AI503" s="627"/>
      <c r="AJ503" s="627"/>
      <c r="AK503" s="627"/>
      <c r="AL503" s="627"/>
      <c r="AM503" s="627"/>
      <c r="AN503" s="627"/>
      <c r="AO503" s="627"/>
      <c r="AP503" s="627"/>
      <c r="AQ503" s="627"/>
      <c r="AR503" s="627"/>
      <c r="AS503" s="627"/>
      <c r="AT503" s="627"/>
      <c r="AU503" s="627"/>
      <c r="AV503" s="720">
        <v>2009</v>
      </c>
      <c r="AW503" s="719"/>
      <c r="AX503" s="719"/>
      <c r="AY503" s="720"/>
      <c r="AZ503" s="720"/>
      <c r="BA503" s="720"/>
      <c r="BB503" s="720"/>
      <c r="BC503" s="719">
        <v>156</v>
      </c>
      <c r="BD503" s="719"/>
      <c r="BE503" s="207"/>
    </row>
    <row r="504" spans="1:57" s="206" customFormat="1" ht="25.7" hidden="1" customHeight="1" x14ac:dyDescent="0.15">
      <c r="A504" s="760"/>
      <c r="B504" s="147"/>
      <c r="C504" s="720" t="s">
        <v>3154</v>
      </c>
      <c r="D504" s="726" t="s">
        <v>9991</v>
      </c>
      <c r="E504" s="720" t="s">
        <v>3154</v>
      </c>
      <c r="F504" s="625" t="s">
        <v>3154</v>
      </c>
      <c r="G504" s="720" t="s">
        <v>3154</v>
      </c>
      <c r="H504" s="627"/>
      <c r="I504" s="686"/>
      <c r="J504" s="719">
        <v>4030</v>
      </c>
      <c r="K504" s="719">
        <v>347</v>
      </c>
      <c r="L504" s="138">
        <v>347</v>
      </c>
      <c r="M504" s="627"/>
      <c r="N504" s="628"/>
      <c r="O504" s="627"/>
      <c r="P504" s="719">
        <v>300</v>
      </c>
      <c r="Q504" s="719">
        <v>300</v>
      </c>
      <c r="R504" s="719" t="s">
        <v>6665</v>
      </c>
      <c r="S504" s="719">
        <v>1</v>
      </c>
      <c r="T504" s="719" t="s">
        <v>316</v>
      </c>
      <c r="U504" s="627"/>
      <c r="V504" s="627"/>
      <c r="W504" s="627"/>
      <c r="X504" s="627"/>
      <c r="Y504" s="627"/>
      <c r="Z504" s="627"/>
      <c r="AA504" s="719"/>
      <c r="AB504" s="625"/>
      <c r="AC504" s="625"/>
      <c r="AD504" s="627"/>
      <c r="AE504" s="627"/>
      <c r="AF504" s="627"/>
      <c r="AG504" s="627"/>
      <c r="AH504" s="627"/>
      <c r="AI504" s="627"/>
      <c r="AJ504" s="627"/>
      <c r="AK504" s="627"/>
      <c r="AL504" s="627"/>
      <c r="AM504" s="627"/>
      <c r="AN504" s="627"/>
      <c r="AO504" s="627"/>
      <c r="AP504" s="627"/>
      <c r="AQ504" s="627"/>
      <c r="AR504" s="627"/>
      <c r="AS504" s="627"/>
      <c r="AT504" s="627"/>
      <c r="AU504" s="627"/>
      <c r="AV504" s="720">
        <v>2008</v>
      </c>
      <c r="AW504" s="720"/>
      <c r="AX504" s="720"/>
      <c r="AY504" s="720"/>
      <c r="AZ504" s="720"/>
      <c r="BA504" s="720"/>
      <c r="BB504" s="720"/>
      <c r="BC504" s="719">
        <v>45</v>
      </c>
      <c r="BD504" s="719"/>
      <c r="BE504" s="207"/>
    </row>
    <row r="505" spans="1:57" s="206" customFormat="1" ht="25.7" hidden="1" customHeight="1" x14ac:dyDescent="0.15">
      <c r="A505" s="760"/>
      <c r="B505" s="147"/>
      <c r="C505" s="720" t="s">
        <v>3154</v>
      </c>
      <c r="D505" s="726" t="s">
        <v>9992</v>
      </c>
      <c r="E505" s="720" t="s">
        <v>3154</v>
      </c>
      <c r="F505" s="625" t="s">
        <v>3154</v>
      </c>
      <c r="G505" s="720" t="s">
        <v>3154</v>
      </c>
      <c r="H505" s="626"/>
      <c r="I505" s="626"/>
      <c r="J505" s="719">
        <v>38285</v>
      </c>
      <c r="K505" s="719">
        <v>500</v>
      </c>
      <c r="L505" s="138">
        <v>500</v>
      </c>
      <c r="M505" s="769"/>
      <c r="N505" s="769"/>
      <c r="O505" s="769"/>
      <c r="P505" s="719">
        <v>300</v>
      </c>
      <c r="Q505" s="719">
        <v>300</v>
      </c>
      <c r="R505" s="719" t="s">
        <v>6665</v>
      </c>
      <c r="S505" s="719">
        <v>1</v>
      </c>
      <c r="T505" s="719" t="s">
        <v>316</v>
      </c>
      <c r="U505" s="626"/>
      <c r="V505" s="626"/>
      <c r="W505" s="769"/>
      <c r="X505" s="626"/>
      <c r="Y505" s="626"/>
      <c r="Z505" s="626"/>
      <c r="AA505" s="719"/>
      <c r="AB505" s="626"/>
      <c r="AC505" s="626"/>
      <c r="AD505" s="626"/>
      <c r="AE505" s="626"/>
      <c r="AF505" s="626"/>
      <c r="AG505" s="769"/>
      <c r="AH505" s="769"/>
      <c r="AI505" s="626"/>
      <c r="AJ505" s="626"/>
      <c r="AK505" s="626"/>
      <c r="AL505" s="626"/>
      <c r="AM505" s="626"/>
      <c r="AN505" s="626"/>
      <c r="AO505" s="626"/>
      <c r="AP505" s="769"/>
      <c r="AQ505" s="769"/>
      <c r="AR505" s="769"/>
      <c r="AS505" s="769"/>
      <c r="AT505" s="769"/>
      <c r="AU505" s="769"/>
      <c r="AV505" s="720">
        <v>2016</v>
      </c>
      <c r="AW505" s="720"/>
      <c r="AX505" s="720"/>
      <c r="AY505" s="720"/>
      <c r="AZ505" s="720"/>
      <c r="BA505" s="720"/>
      <c r="BB505" s="720"/>
      <c r="BC505" s="719">
        <v>680</v>
      </c>
      <c r="BD505" s="719"/>
      <c r="BE505" s="207"/>
    </row>
    <row r="506" spans="1:57" s="206" customFormat="1" ht="25.7" hidden="1" customHeight="1" x14ac:dyDescent="0.15">
      <c r="A506" s="760"/>
      <c r="B506" s="147"/>
      <c r="C506" s="625" t="s">
        <v>3154</v>
      </c>
      <c r="D506" s="625" t="s">
        <v>9993</v>
      </c>
      <c r="E506" s="625" t="s">
        <v>3154</v>
      </c>
      <c r="F506" s="625" t="s">
        <v>3154</v>
      </c>
      <c r="G506" s="625" t="s">
        <v>3154</v>
      </c>
      <c r="H506" s="627"/>
      <c r="I506" s="686"/>
      <c r="J506" s="660">
        <v>471</v>
      </c>
      <c r="K506" s="660">
        <v>336</v>
      </c>
      <c r="L506" s="138">
        <v>336</v>
      </c>
      <c r="M506" s="627"/>
      <c r="N506" s="628"/>
      <c r="O506" s="627"/>
      <c r="P506" s="626">
        <v>300</v>
      </c>
      <c r="Q506" s="626">
        <v>300</v>
      </c>
      <c r="R506" s="626" t="s">
        <v>6665</v>
      </c>
      <c r="S506" s="626">
        <v>1</v>
      </c>
      <c r="T506" s="626" t="s">
        <v>316</v>
      </c>
      <c r="U506" s="627"/>
      <c r="V506" s="627"/>
      <c r="W506" s="627"/>
      <c r="X506" s="627"/>
      <c r="Y506" s="627"/>
      <c r="Z506" s="627"/>
      <c r="AA506" s="626"/>
      <c r="AB506" s="625"/>
      <c r="AC506" s="625"/>
      <c r="AD506" s="627"/>
      <c r="AE506" s="627"/>
      <c r="AF506" s="627"/>
      <c r="AG506" s="627"/>
      <c r="AH506" s="627"/>
      <c r="AI506" s="627"/>
      <c r="AJ506" s="627"/>
      <c r="AK506" s="627"/>
      <c r="AL506" s="627"/>
      <c r="AM506" s="627"/>
      <c r="AN506" s="627"/>
      <c r="AO506" s="627"/>
      <c r="AP506" s="627"/>
      <c r="AQ506" s="627"/>
      <c r="AR506" s="627"/>
      <c r="AS506" s="627"/>
      <c r="AT506" s="627"/>
      <c r="AU506" s="627"/>
      <c r="AV506" s="720">
        <v>2003</v>
      </c>
      <c r="AW506" s="720"/>
      <c r="AX506" s="720"/>
      <c r="AY506" s="720"/>
      <c r="AZ506" s="720"/>
      <c r="BA506" s="720"/>
      <c r="BB506" s="720"/>
      <c r="BC506" s="626">
        <v>25</v>
      </c>
      <c r="BD506" s="719"/>
      <c r="BE506" s="207"/>
    </row>
    <row r="507" spans="1:57" s="206" customFormat="1" ht="25.7" hidden="1" customHeight="1" x14ac:dyDescent="0.15">
      <c r="A507" s="760"/>
      <c r="B507" s="147"/>
      <c r="C507" s="625" t="s">
        <v>3154</v>
      </c>
      <c r="D507" s="625" t="s">
        <v>9994</v>
      </c>
      <c r="E507" s="625" t="s">
        <v>3154</v>
      </c>
      <c r="F507" s="625" t="s">
        <v>3154</v>
      </c>
      <c r="G507" s="625" t="s">
        <v>3154</v>
      </c>
      <c r="H507" s="627"/>
      <c r="I507" s="627"/>
      <c r="J507" s="660">
        <v>660</v>
      </c>
      <c r="K507" s="660">
        <v>352</v>
      </c>
      <c r="L507" s="138">
        <v>352</v>
      </c>
      <c r="M507" s="626"/>
      <c r="N507" s="626"/>
      <c r="O507" s="626"/>
      <c r="P507" s="626">
        <v>300</v>
      </c>
      <c r="Q507" s="626">
        <v>300</v>
      </c>
      <c r="R507" s="626" t="s">
        <v>6665</v>
      </c>
      <c r="S507" s="626">
        <v>1</v>
      </c>
      <c r="T507" s="626" t="s">
        <v>316</v>
      </c>
      <c r="U507" s="627"/>
      <c r="V507" s="627"/>
      <c r="W507" s="627"/>
      <c r="X507" s="627"/>
      <c r="Y507" s="627"/>
      <c r="Z507" s="627"/>
      <c r="AA507" s="626"/>
      <c r="AB507" s="625"/>
      <c r="AC507" s="625"/>
      <c r="AD507" s="627"/>
      <c r="AE507" s="627"/>
      <c r="AF507" s="627"/>
      <c r="AG507" s="627"/>
      <c r="AH507" s="627"/>
      <c r="AI507" s="627"/>
      <c r="AJ507" s="627"/>
      <c r="AK507" s="627"/>
      <c r="AL507" s="627"/>
      <c r="AM507" s="627"/>
      <c r="AN507" s="627"/>
      <c r="AO507" s="627"/>
      <c r="AP507" s="627"/>
      <c r="AQ507" s="627"/>
      <c r="AR507" s="627"/>
      <c r="AS507" s="627"/>
      <c r="AT507" s="627"/>
      <c r="AU507" s="627"/>
      <c r="AV507" s="720">
        <v>1999</v>
      </c>
      <c r="AW507" s="720"/>
      <c r="AX507" s="720"/>
      <c r="AY507" s="720"/>
      <c r="AZ507" s="720"/>
      <c r="BA507" s="720"/>
      <c r="BB507" s="720"/>
      <c r="BC507" s="626">
        <v>36</v>
      </c>
      <c r="BD507" s="719"/>
      <c r="BE507" s="207"/>
    </row>
    <row r="508" spans="1:57" s="206" customFormat="1" ht="25.7" hidden="1" customHeight="1" x14ac:dyDescent="0.15">
      <c r="A508" s="760"/>
      <c r="B508" s="147"/>
      <c r="C508" s="625" t="s">
        <v>3154</v>
      </c>
      <c r="D508" s="625" t="s">
        <v>9995</v>
      </c>
      <c r="E508" s="625" t="s">
        <v>3154</v>
      </c>
      <c r="F508" s="625" t="s">
        <v>3154</v>
      </c>
      <c r="G508" s="625" t="s">
        <v>3154</v>
      </c>
      <c r="H508" s="627"/>
      <c r="I508" s="627"/>
      <c r="J508" s="660">
        <v>660</v>
      </c>
      <c r="K508" s="660">
        <v>396</v>
      </c>
      <c r="L508" s="138">
        <v>396</v>
      </c>
      <c r="M508" s="626"/>
      <c r="N508" s="626"/>
      <c r="O508" s="626"/>
      <c r="P508" s="626">
        <v>300</v>
      </c>
      <c r="Q508" s="626">
        <v>300</v>
      </c>
      <c r="R508" s="626" t="s">
        <v>6665</v>
      </c>
      <c r="S508" s="626">
        <v>1</v>
      </c>
      <c r="T508" s="626" t="s">
        <v>316</v>
      </c>
      <c r="U508" s="627"/>
      <c r="V508" s="627"/>
      <c r="W508" s="627"/>
      <c r="X508" s="627"/>
      <c r="Y508" s="627"/>
      <c r="Z508" s="627"/>
      <c r="AA508" s="626"/>
      <c r="AB508" s="625"/>
      <c r="AC508" s="625"/>
      <c r="AD508" s="627"/>
      <c r="AE508" s="627"/>
      <c r="AF508" s="627"/>
      <c r="AG508" s="627"/>
      <c r="AH508" s="627"/>
      <c r="AI508" s="627"/>
      <c r="AJ508" s="627"/>
      <c r="AK508" s="627"/>
      <c r="AL508" s="627"/>
      <c r="AM508" s="627"/>
      <c r="AN508" s="627"/>
      <c r="AO508" s="627"/>
      <c r="AP508" s="627"/>
      <c r="AQ508" s="627"/>
      <c r="AR508" s="627"/>
      <c r="AS508" s="627"/>
      <c r="AT508" s="627"/>
      <c r="AU508" s="627"/>
      <c r="AV508" s="720">
        <v>2003</v>
      </c>
      <c r="AW508" s="720"/>
      <c r="AX508" s="720"/>
      <c r="AY508" s="720"/>
      <c r="AZ508" s="720"/>
      <c r="BA508" s="720"/>
      <c r="BB508" s="720"/>
      <c r="BC508" s="626">
        <v>48</v>
      </c>
      <c r="BD508" s="719"/>
      <c r="BE508" s="207"/>
    </row>
    <row r="509" spans="1:57" s="206" customFormat="1" ht="25.7" hidden="1" customHeight="1" x14ac:dyDescent="0.15">
      <c r="A509" s="760"/>
      <c r="B509" s="147"/>
      <c r="C509" s="720" t="s">
        <v>3154</v>
      </c>
      <c r="D509" s="726" t="s">
        <v>9996</v>
      </c>
      <c r="E509" s="720" t="s">
        <v>3154</v>
      </c>
      <c r="F509" s="720" t="s">
        <v>3154</v>
      </c>
      <c r="G509" s="720" t="s">
        <v>3154</v>
      </c>
      <c r="H509" s="720"/>
      <c r="I509" s="720"/>
      <c r="J509" s="719">
        <v>3901</v>
      </c>
      <c r="K509" s="719">
        <v>341</v>
      </c>
      <c r="L509" s="138">
        <v>341</v>
      </c>
      <c r="M509" s="720"/>
      <c r="N509" s="720"/>
      <c r="O509" s="720"/>
      <c r="P509" s="719">
        <v>300</v>
      </c>
      <c r="Q509" s="719">
        <v>300</v>
      </c>
      <c r="R509" s="719" t="s">
        <v>6665</v>
      </c>
      <c r="S509" s="719">
        <v>1</v>
      </c>
      <c r="T509" s="719" t="s">
        <v>316</v>
      </c>
      <c r="U509" s="720"/>
      <c r="V509" s="720"/>
      <c r="W509" s="720"/>
      <c r="X509" s="720"/>
      <c r="Y509" s="720"/>
      <c r="Z509" s="720"/>
      <c r="AA509" s="719"/>
      <c r="AB509" s="720"/>
      <c r="AC509" s="720"/>
      <c r="AD509" s="720"/>
      <c r="AE509" s="720"/>
      <c r="AF509" s="720"/>
      <c r="AG509" s="720"/>
      <c r="AH509" s="720"/>
      <c r="AI509" s="720"/>
      <c r="AJ509" s="720"/>
      <c r="AK509" s="720"/>
      <c r="AL509" s="720"/>
      <c r="AM509" s="720"/>
      <c r="AN509" s="720"/>
      <c r="AO509" s="720"/>
      <c r="AP509" s="720"/>
      <c r="AQ509" s="720"/>
      <c r="AR509" s="720"/>
      <c r="AS509" s="720"/>
      <c r="AT509" s="720"/>
      <c r="AU509" s="720"/>
      <c r="AV509" s="720">
        <v>2006</v>
      </c>
      <c r="AW509" s="720"/>
      <c r="AX509" s="720"/>
      <c r="AY509" s="720"/>
      <c r="AZ509" s="720"/>
      <c r="BA509" s="720"/>
      <c r="BB509" s="720"/>
      <c r="BC509" s="719">
        <v>44</v>
      </c>
      <c r="BD509" s="719"/>
      <c r="BE509" s="207"/>
    </row>
    <row r="510" spans="1:57" s="206" customFormat="1" ht="25.7" hidden="1" customHeight="1" x14ac:dyDescent="0.15">
      <c r="A510" s="760"/>
      <c r="B510" s="147"/>
      <c r="C510" s="720" t="s">
        <v>3154</v>
      </c>
      <c r="D510" s="726" t="s">
        <v>9997</v>
      </c>
      <c r="E510" s="720" t="s">
        <v>3154</v>
      </c>
      <c r="F510" s="720" t="s">
        <v>3154</v>
      </c>
      <c r="G510" s="720" t="s">
        <v>3154</v>
      </c>
      <c r="H510" s="720"/>
      <c r="I510" s="720"/>
      <c r="J510" s="719">
        <v>7735</v>
      </c>
      <c r="K510" s="719">
        <v>748</v>
      </c>
      <c r="L510" s="138">
        <v>748</v>
      </c>
      <c r="M510" s="720"/>
      <c r="N510" s="720"/>
      <c r="O510" s="720"/>
      <c r="P510" s="719">
        <v>300</v>
      </c>
      <c r="Q510" s="719">
        <v>300</v>
      </c>
      <c r="R510" s="719" t="s">
        <v>6665</v>
      </c>
      <c r="S510" s="719">
        <v>2</v>
      </c>
      <c r="T510" s="719" t="s">
        <v>316</v>
      </c>
      <c r="U510" s="720"/>
      <c r="V510" s="720"/>
      <c r="W510" s="720"/>
      <c r="X510" s="720"/>
      <c r="Y510" s="720"/>
      <c r="Z510" s="720"/>
      <c r="AA510" s="719"/>
      <c r="AB510" s="720"/>
      <c r="AC510" s="720"/>
      <c r="AD510" s="720"/>
      <c r="AE510" s="720"/>
      <c r="AF510" s="720"/>
      <c r="AG510" s="720"/>
      <c r="AH510" s="720"/>
      <c r="AI510" s="720"/>
      <c r="AJ510" s="720"/>
      <c r="AK510" s="720"/>
      <c r="AL510" s="720"/>
      <c r="AM510" s="720"/>
      <c r="AN510" s="720"/>
      <c r="AO510" s="720"/>
      <c r="AP510" s="720"/>
      <c r="AQ510" s="720"/>
      <c r="AR510" s="720"/>
      <c r="AS510" s="720"/>
      <c r="AT510" s="720"/>
      <c r="AU510" s="720"/>
      <c r="AV510" s="720">
        <v>2008</v>
      </c>
      <c r="AW510" s="720"/>
      <c r="AX510" s="720"/>
      <c r="AY510" s="720"/>
      <c r="AZ510" s="720"/>
      <c r="BA510" s="720"/>
      <c r="BB510" s="720"/>
      <c r="BC510" s="719">
        <v>20</v>
      </c>
      <c r="BD510" s="719"/>
      <c r="BE510" s="207"/>
    </row>
    <row r="511" spans="1:57" s="206" customFormat="1" ht="25.7" hidden="1" customHeight="1" x14ac:dyDescent="0.15">
      <c r="A511" s="760"/>
      <c r="B511" s="147"/>
      <c r="C511" s="720" t="s">
        <v>3154</v>
      </c>
      <c r="D511" s="726" t="s">
        <v>9998</v>
      </c>
      <c r="E511" s="720" t="s">
        <v>3154</v>
      </c>
      <c r="F511" s="797" t="s">
        <v>3154</v>
      </c>
      <c r="G511" s="720" t="s">
        <v>3154</v>
      </c>
      <c r="H511" s="797"/>
      <c r="I511" s="797"/>
      <c r="J511" s="719">
        <v>4136</v>
      </c>
      <c r="K511" s="719">
        <v>391</v>
      </c>
      <c r="L511" s="138">
        <v>391</v>
      </c>
      <c r="M511" s="797"/>
      <c r="N511" s="797"/>
      <c r="O511" s="797"/>
      <c r="P511" s="719">
        <v>300</v>
      </c>
      <c r="Q511" s="719">
        <v>300</v>
      </c>
      <c r="R511" s="719" t="s">
        <v>6665</v>
      </c>
      <c r="S511" s="719">
        <v>1</v>
      </c>
      <c r="T511" s="719" t="s">
        <v>316</v>
      </c>
      <c r="U511" s="797"/>
      <c r="V511" s="797"/>
      <c r="W511" s="797"/>
      <c r="X511" s="797"/>
      <c r="Y511" s="797"/>
      <c r="Z511" s="797"/>
      <c r="AA511" s="797"/>
      <c r="AB511" s="797"/>
      <c r="AC511" s="797"/>
      <c r="AD511" s="797"/>
      <c r="AE511" s="797"/>
      <c r="AF511" s="797"/>
      <c r="AG511" s="797"/>
      <c r="AH511" s="797"/>
      <c r="AI511" s="797"/>
      <c r="AJ511" s="797"/>
      <c r="AK511" s="797"/>
      <c r="AL511" s="797"/>
      <c r="AM511" s="797"/>
      <c r="AN511" s="797"/>
      <c r="AO511" s="797"/>
      <c r="AP511" s="797"/>
      <c r="AQ511" s="797"/>
      <c r="AR511" s="797"/>
      <c r="AS511" s="797"/>
      <c r="AT511" s="797"/>
      <c r="AU511" s="797"/>
      <c r="AV511" s="720">
        <v>2005</v>
      </c>
      <c r="AW511" s="797"/>
      <c r="AX511" s="797"/>
      <c r="AY511" s="797"/>
      <c r="AZ511" s="797"/>
      <c r="BA511" s="797"/>
      <c r="BB511" s="797"/>
      <c r="BC511" s="719">
        <v>40</v>
      </c>
      <c r="BD511" s="719"/>
      <c r="BE511" s="207"/>
    </row>
    <row r="512" spans="1:57" s="206" customFormat="1" ht="25.7" hidden="1" customHeight="1" x14ac:dyDescent="0.15">
      <c r="A512" s="760"/>
      <c r="B512" s="147"/>
      <c r="C512" s="625" t="s">
        <v>3154</v>
      </c>
      <c r="D512" s="625" t="s">
        <v>9999</v>
      </c>
      <c r="E512" s="625" t="s">
        <v>3154</v>
      </c>
      <c r="F512" s="625" t="s">
        <v>3154</v>
      </c>
      <c r="G512" s="625" t="s">
        <v>3154</v>
      </c>
      <c r="H512" s="797"/>
      <c r="I512" s="797"/>
      <c r="J512" s="626">
        <v>25690</v>
      </c>
      <c r="K512" s="626">
        <v>495</v>
      </c>
      <c r="L512" s="138">
        <v>495</v>
      </c>
      <c r="M512" s="797"/>
      <c r="N512" s="628"/>
      <c r="O512" s="797"/>
      <c r="P512" s="626">
        <v>300</v>
      </c>
      <c r="Q512" s="626">
        <v>300</v>
      </c>
      <c r="R512" s="626" t="s">
        <v>6665</v>
      </c>
      <c r="S512" s="626">
        <v>1</v>
      </c>
      <c r="T512" s="626" t="s">
        <v>316</v>
      </c>
      <c r="U512" s="797"/>
      <c r="V512" s="797"/>
      <c r="W512" s="797"/>
      <c r="X512" s="797"/>
      <c r="Y512" s="797"/>
      <c r="Z512" s="797"/>
      <c r="AA512" s="626"/>
      <c r="AB512" s="625"/>
      <c r="AC512" s="625"/>
      <c r="AD512" s="797"/>
      <c r="AE512" s="797"/>
      <c r="AF512" s="797"/>
      <c r="AG512" s="797"/>
      <c r="AH512" s="797"/>
      <c r="AI512" s="797"/>
      <c r="AJ512" s="797"/>
      <c r="AK512" s="797"/>
      <c r="AL512" s="797"/>
      <c r="AM512" s="797"/>
      <c r="AN512" s="797"/>
      <c r="AO512" s="797"/>
      <c r="AP512" s="797"/>
      <c r="AQ512" s="797"/>
      <c r="AR512" s="797"/>
      <c r="AS512" s="797"/>
      <c r="AT512" s="797"/>
      <c r="AU512" s="797"/>
      <c r="AV512" s="720">
        <v>2010</v>
      </c>
      <c r="AW512" s="720"/>
      <c r="AX512" s="720"/>
      <c r="AY512" s="720"/>
      <c r="AZ512" s="720"/>
      <c r="BA512" s="720"/>
      <c r="BB512" s="720"/>
      <c r="BC512" s="719">
        <v>80</v>
      </c>
      <c r="BD512" s="719"/>
      <c r="BE512" s="207"/>
    </row>
    <row r="513" spans="1:57" s="206" customFormat="1" ht="25.7" hidden="1" customHeight="1" x14ac:dyDescent="0.15">
      <c r="A513" s="760"/>
      <c r="B513" s="147"/>
      <c r="C513" s="720" t="s">
        <v>3154</v>
      </c>
      <c r="D513" s="726" t="s">
        <v>10000</v>
      </c>
      <c r="E513" s="720" t="s">
        <v>3154</v>
      </c>
      <c r="F513" s="720" t="s">
        <v>3154</v>
      </c>
      <c r="G513" s="719" t="s">
        <v>3154</v>
      </c>
      <c r="H513" s="719"/>
      <c r="I513" s="719"/>
      <c r="J513" s="719">
        <v>760</v>
      </c>
      <c r="K513" s="719">
        <v>338</v>
      </c>
      <c r="L513" s="138">
        <v>338</v>
      </c>
      <c r="M513" s="719"/>
      <c r="N513" s="719"/>
      <c r="O513" s="719"/>
      <c r="P513" s="719">
        <v>300</v>
      </c>
      <c r="Q513" s="719">
        <v>300</v>
      </c>
      <c r="R513" s="626" t="s">
        <v>6665</v>
      </c>
      <c r="S513" s="719">
        <v>1</v>
      </c>
      <c r="T513" s="719" t="s">
        <v>316</v>
      </c>
      <c r="U513" s="719"/>
      <c r="V513" s="720"/>
      <c r="W513" s="797"/>
      <c r="X513" s="797"/>
      <c r="Y513" s="797"/>
      <c r="Z513" s="797"/>
      <c r="AA513" s="626"/>
      <c r="AB513" s="625"/>
      <c r="AC513" s="625"/>
      <c r="AD513" s="797"/>
      <c r="AE513" s="797"/>
      <c r="AF513" s="797"/>
      <c r="AG513" s="797"/>
      <c r="AH513" s="797"/>
      <c r="AI513" s="797"/>
      <c r="AJ513" s="797"/>
      <c r="AK513" s="797"/>
      <c r="AL513" s="797"/>
      <c r="AM513" s="797"/>
      <c r="AN513" s="797"/>
      <c r="AO513" s="797"/>
      <c r="AP513" s="797"/>
      <c r="AQ513" s="797"/>
      <c r="AR513" s="797"/>
      <c r="AS513" s="797"/>
      <c r="AT513" s="797"/>
      <c r="AU513" s="797"/>
      <c r="AV513" s="720">
        <v>2004</v>
      </c>
      <c r="AW513" s="720"/>
      <c r="AX513" s="720"/>
      <c r="AY513" s="720"/>
      <c r="AZ513" s="720"/>
      <c r="BA513" s="720"/>
      <c r="BB513" s="720"/>
      <c r="BC513" s="719">
        <v>68</v>
      </c>
      <c r="BD513" s="719"/>
      <c r="BE513" s="207"/>
    </row>
    <row r="514" spans="1:57" s="206" customFormat="1" ht="25.7" hidden="1" customHeight="1" x14ac:dyDescent="0.15">
      <c r="A514" s="760"/>
      <c r="B514" s="147"/>
      <c r="C514" s="720" t="s">
        <v>3154</v>
      </c>
      <c r="D514" s="726" t="s">
        <v>10001</v>
      </c>
      <c r="E514" s="720" t="s">
        <v>3154</v>
      </c>
      <c r="F514" s="720" t="s">
        <v>3154</v>
      </c>
      <c r="G514" s="720" t="s">
        <v>3154</v>
      </c>
      <c r="H514" s="719"/>
      <c r="I514" s="719"/>
      <c r="J514" s="719">
        <v>560</v>
      </c>
      <c r="K514" s="719">
        <v>440</v>
      </c>
      <c r="L514" s="138">
        <v>440</v>
      </c>
      <c r="M514" s="719"/>
      <c r="N514" s="719"/>
      <c r="O514" s="719"/>
      <c r="P514" s="626">
        <v>300</v>
      </c>
      <c r="Q514" s="719">
        <v>300</v>
      </c>
      <c r="R514" s="719" t="s">
        <v>6665</v>
      </c>
      <c r="S514" s="719">
        <v>1</v>
      </c>
      <c r="T514" s="719" t="s">
        <v>316</v>
      </c>
      <c r="U514" s="719"/>
      <c r="V514" s="720"/>
      <c r="W514" s="797"/>
      <c r="X514" s="797"/>
      <c r="Y514" s="797"/>
      <c r="Z514" s="797"/>
      <c r="AA514" s="626"/>
      <c r="AB514" s="625"/>
      <c r="AC514" s="625"/>
      <c r="AD514" s="797"/>
      <c r="AE514" s="797"/>
      <c r="AF514" s="797"/>
      <c r="AG514" s="797"/>
      <c r="AH514" s="797"/>
      <c r="AI514" s="797"/>
      <c r="AJ514" s="797"/>
      <c r="AK514" s="797"/>
      <c r="AL514" s="797"/>
      <c r="AM514" s="797"/>
      <c r="AN514" s="797"/>
      <c r="AO514" s="797"/>
      <c r="AP514" s="797"/>
      <c r="AQ514" s="797"/>
      <c r="AR514" s="797"/>
      <c r="AS514" s="797"/>
      <c r="AT514" s="797"/>
      <c r="AU514" s="797"/>
      <c r="AV514" s="720">
        <v>2007</v>
      </c>
      <c r="AW514" s="720"/>
      <c r="AX514" s="720"/>
      <c r="AY514" s="720"/>
      <c r="AZ514" s="720"/>
      <c r="BA514" s="720"/>
      <c r="BB514" s="720"/>
      <c r="BC514" s="719">
        <v>104</v>
      </c>
      <c r="BD514" s="719"/>
      <c r="BE514" s="207"/>
    </row>
    <row r="515" spans="1:57" s="206" customFormat="1" ht="25.7" hidden="1" customHeight="1" x14ac:dyDescent="0.15">
      <c r="A515" s="760"/>
      <c r="B515" s="147"/>
      <c r="C515" s="720" t="s">
        <v>3154</v>
      </c>
      <c r="D515" s="726" t="s">
        <v>10002</v>
      </c>
      <c r="E515" s="720" t="s">
        <v>3154</v>
      </c>
      <c r="F515" s="720" t="s">
        <v>3154</v>
      </c>
      <c r="G515" s="720" t="s">
        <v>3154</v>
      </c>
      <c r="H515" s="719"/>
      <c r="I515" s="719"/>
      <c r="J515" s="719">
        <v>5809</v>
      </c>
      <c r="K515" s="719">
        <v>332.8</v>
      </c>
      <c r="L515" s="138">
        <v>332.8</v>
      </c>
      <c r="M515" s="719"/>
      <c r="N515" s="719"/>
      <c r="O515" s="719"/>
      <c r="P515" s="626">
        <v>304</v>
      </c>
      <c r="Q515" s="719">
        <v>304</v>
      </c>
      <c r="R515" s="626" t="s">
        <v>10003</v>
      </c>
      <c r="S515" s="719">
        <v>1</v>
      </c>
      <c r="T515" s="719" t="s">
        <v>316</v>
      </c>
      <c r="U515" s="719"/>
      <c r="V515" s="720"/>
      <c r="W515" s="797"/>
      <c r="X515" s="797"/>
      <c r="Y515" s="797"/>
      <c r="Z515" s="797"/>
      <c r="AA515" s="626"/>
      <c r="AB515" s="625"/>
      <c r="AC515" s="625"/>
      <c r="AD515" s="797"/>
      <c r="AE515" s="797"/>
      <c r="AF515" s="797"/>
      <c r="AG515" s="797"/>
      <c r="AH515" s="797"/>
      <c r="AI515" s="797"/>
      <c r="AJ515" s="797"/>
      <c r="AK515" s="797"/>
      <c r="AL515" s="797"/>
      <c r="AM515" s="797"/>
      <c r="AN515" s="797"/>
      <c r="AO515" s="797"/>
      <c r="AP515" s="797"/>
      <c r="AQ515" s="797"/>
      <c r="AR515" s="797"/>
      <c r="AS515" s="797"/>
      <c r="AT515" s="797"/>
      <c r="AU515" s="797"/>
      <c r="AV515" s="720">
        <v>2009</v>
      </c>
      <c r="AW515" s="720"/>
      <c r="AX515" s="720"/>
      <c r="AY515" s="720"/>
      <c r="AZ515" s="720"/>
      <c r="BA515" s="720"/>
      <c r="BB515" s="720"/>
      <c r="BC515" s="719">
        <v>100</v>
      </c>
      <c r="BD515" s="719"/>
      <c r="BE515" s="207"/>
    </row>
    <row r="516" spans="1:57" s="206" customFormat="1" ht="25.7" hidden="1" customHeight="1" x14ac:dyDescent="0.15">
      <c r="A516" s="760"/>
      <c r="B516" s="147"/>
      <c r="C516" s="625" t="s">
        <v>3154</v>
      </c>
      <c r="D516" s="625" t="s">
        <v>10004</v>
      </c>
      <c r="E516" s="625" t="s">
        <v>3154</v>
      </c>
      <c r="F516" s="625" t="s">
        <v>3154</v>
      </c>
      <c r="G516" s="625" t="s">
        <v>3154</v>
      </c>
      <c r="H516" s="797">
        <v>427</v>
      </c>
      <c r="I516" s="797">
        <v>427</v>
      </c>
      <c r="J516" s="626">
        <v>12801</v>
      </c>
      <c r="K516" s="707">
        <v>427</v>
      </c>
      <c r="L516" s="138">
        <v>427</v>
      </c>
      <c r="M516" s="797">
        <v>300</v>
      </c>
      <c r="N516" s="628">
        <v>300</v>
      </c>
      <c r="O516" s="797" t="s">
        <v>6665</v>
      </c>
      <c r="P516" s="626">
        <v>300</v>
      </c>
      <c r="Q516" s="626">
        <v>300</v>
      </c>
      <c r="R516" s="626" t="s">
        <v>6665</v>
      </c>
      <c r="S516" s="626">
        <v>1</v>
      </c>
      <c r="T516" s="626" t="s">
        <v>316</v>
      </c>
      <c r="U516" s="797" t="s">
        <v>3194</v>
      </c>
      <c r="V516" s="797"/>
      <c r="W516" s="797"/>
      <c r="X516" s="797"/>
      <c r="Y516" s="797"/>
      <c r="Z516" s="797"/>
      <c r="AA516" s="626"/>
      <c r="AB516" s="625"/>
      <c r="AC516" s="625"/>
      <c r="AD516" s="797"/>
      <c r="AE516" s="797"/>
      <c r="AF516" s="797"/>
      <c r="AG516" s="797"/>
      <c r="AH516" s="797"/>
      <c r="AI516" s="797"/>
      <c r="AJ516" s="797"/>
      <c r="AK516" s="797"/>
      <c r="AL516" s="797"/>
      <c r="AM516" s="797"/>
      <c r="AN516" s="797"/>
      <c r="AO516" s="797"/>
      <c r="AP516" s="797"/>
      <c r="AQ516" s="797"/>
      <c r="AR516" s="797"/>
      <c r="AS516" s="797"/>
      <c r="AT516" s="797"/>
      <c r="AU516" s="797"/>
      <c r="AV516" s="720">
        <v>2012</v>
      </c>
      <c r="AW516" s="720"/>
      <c r="AX516" s="720" t="s">
        <v>3194</v>
      </c>
      <c r="AY516" s="720"/>
      <c r="AZ516" s="720"/>
      <c r="BA516" s="720"/>
      <c r="BB516" s="720"/>
      <c r="BC516" s="719"/>
      <c r="BD516" s="719"/>
      <c r="BE516" s="207"/>
    </row>
    <row r="517" spans="1:57" s="206" customFormat="1" ht="25.7" hidden="1" customHeight="1" x14ac:dyDescent="0.15">
      <c r="A517" s="760"/>
      <c r="B517" s="147"/>
      <c r="C517" s="625" t="s">
        <v>3154</v>
      </c>
      <c r="D517" s="625" t="s">
        <v>10005</v>
      </c>
      <c r="E517" s="625" t="s">
        <v>3154</v>
      </c>
      <c r="F517" s="625" t="s">
        <v>3154</v>
      </c>
      <c r="G517" s="625" t="s">
        <v>3154</v>
      </c>
      <c r="H517" s="797"/>
      <c r="I517" s="797"/>
      <c r="J517" s="626">
        <v>1016</v>
      </c>
      <c r="K517" s="707">
        <v>327</v>
      </c>
      <c r="L517" s="138">
        <v>327</v>
      </c>
      <c r="M517" s="797"/>
      <c r="N517" s="628"/>
      <c r="O517" s="797"/>
      <c r="P517" s="626">
        <v>300</v>
      </c>
      <c r="Q517" s="626">
        <v>300</v>
      </c>
      <c r="R517" s="719" t="s">
        <v>6665</v>
      </c>
      <c r="S517" s="626">
        <v>1</v>
      </c>
      <c r="T517" s="626" t="s">
        <v>316</v>
      </c>
      <c r="U517" s="797"/>
      <c r="V517" s="797"/>
      <c r="W517" s="797"/>
      <c r="X517" s="797"/>
      <c r="Y517" s="797"/>
      <c r="Z517" s="797"/>
      <c r="AA517" s="626"/>
      <c r="AB517" s="625"/>
      <c r="AC517" s="625"/>
      <c r="AD517" s="797"/>
      <c r="AE517" s="797"/>
      <c r="AF517" s="797"/>
      <c r="AG517" s="797"/>
      <c r="AH517" s="797"/>
      <c r="AI517" s="797"/>
      <c r="AJ517" s="797"/>
      <c r="AK517" s="797"/>
      <c r="AL517" s="797"/>
      <c r="AM517" s="797"/>
      <c r="AN517" s="797"/>
      <c r="AO517" s="797"/>
      <c r="AP517" s="797"/>
      <c r="AQ517" s="797"/>
      <c r="AR517" s="797"/>
      <c r="AS517" s="797"/>
      <c r="AT517" s="797"/>
      <c r="AU517" s="797"/>
      <c r="AV517" s="720">
        <v>2012</v>
      </c>
      <c r="AW517" s="720"/>
      <c r="AX517" s="720"/>
      <c r="AY517" s="720"/>
      <c r="AZ517" s="720"/>
      <c r="BA517" s="720"/>
      <c r="BB517" s="720"/>
      <c r="BC517" s="719"/>
      <c r="BD517" s="719"/>
      <c r="BE517" s="207"/>
    </row>
    <row r="518" spans="1:57" s="206" customFormat="1" ht="25.7" hidden="1" customHeight="1" x14ac:dyDescent="0.15">
      <c r="A518" s="760"/>
      <c r="B518" s="147"/>
      <c r="C518" s="625" t="s">
        <v>3154</v>
      </c>
      <c r="D518" s="625" t="s">
        <v>10006</v>
      </c>
      <c r="E518" s="625" t="s">
        <v>3154</v>
      </c>
      <c r="F518" s="625" t="s">
        <v>3154</v>
      </c>
      <c r="G518" s="625" t="s">
        <v>3154</v>
      </c>
      <c r="H518" s="797"/>
      <c r="I518" s="797"/>
      <c r="J518" s="626">
        <v>24925</v>
      </c>
      <c r="K518" s="707">
        <v>500</v>
      </c>
      <c r="L518" s="138">
        <v>500</v>
      </c>
      <c r="M518" s="797"/>
      <c r="N518" s="628"/>
      <c r="O518" s="797"/>
      <c r="P518" s="626">
        <v>500</v>
      </c>
      <c r="Q518" s="626">
        <v>500</v>
      </c>
      <c r="R518" s="626" t="s">
        <v>6665</v>
      </c>
      <c r="S518" s="626">
        <v>1</v>
      </c>
      <c r="T518" s="626" t="s">
        <v>316</v>
      </c>
      <c r="U518" s="797"/>
      <c r="V518" s="797"/>
      <c r="W518" s="797"/>
      <c r="X518" s="797"/>
      <c r="Y518" s="797"/>
      <c r="Z518" s="797"/>
      <c r="AA518" s="626"/>
      <c r="AB518" s="625"/>
      <c r="AC518" s="625"/>
      <c r="AD518" s="797"/>
      <c r="AE518" s="797"/>
      <c r="AF518" s="797"/>
      <c r="AG518" s="797"/>
      <c r="AH518" s="797"/>
      <c r="AI518" s="797"/>
      <c r="AJ518" s="797"/>
      <c r="AK518" s="797"/>
      <c r="AL518" s="797"/>
      <c r="AM518" s="797"/>
      <c r="AN518" s="797"/>
      <c r="AO518" s="797"/>
      <c r="AP518" s="797"/>
      <c r="AQ518" s="797"/>
      <c r="AR518" s="797"/>
      <c r="AS518" s="797"/>
      <c r="AT518" s="797"/>
      <c r="AU518" s="797"/>
      <c r="AV518" s="720">
        <v>2016</v>
      </c>
      <c r="AW518" s="720"/>
      <c r="AX518" s="720"/>
      <c r="AY518" s="720"/>
      <c r="AZ518" s="720"/>
      <c r="BA518" s="720"/>
      <c r="BB518" s="720"/>
      <c r="BC518" s="719">
        <v>50</v>
      </c>
      <c r="BD518" s="719"/>
      <c r="BE518" s="207"/>
    </row>
    <row r="519" spans="1:57" s="206" customFormat="1" ht="25.7" hidden="1" customHeight="1" x14ac:dyDescent="0.15">
      <c r="A519" s="760"/>
      <c r="B519" s="147"/>
      <c r="C519" s="625" t="s">
        <v>3154</v>
      </c>
      <c r="D519" s="625" t="s">
        <v>11548</v>
      </c>
      <c r="E519" s="625" t="s">
        <v>3154</v>
      </c>
      <c r="F519" s="625" t="s">
        <v>3154</v>
      </c>
      <c r="G519" s="625" t="s">
        <v>3154</v>
      </c>
      <c r="H519" s="797"/>
      <c r="I519" s="797"/>
      <c r="J519" s="626">
        <v>300</v>
      </c>
      <c r="K519" s="707">
        <v>300</v>
      </c>
      <c r="L519" s="138">
        <v>300</v>
      </c>
      <c r="M519" s="797"/>
      <c r="N519" s="628"/>
      <c r="O519" s="797"/>
      <c r="P519" s="626">
        <v>300</v>
      </c>
      <c r="Q519" s="626">
        <v>300</v>
      </c>
      <c r="R519" s="626" t="s">
        <v>6665</v>
      </c>
      <c r="S519" s="626">
        <v>1</v>
      </c>
      <c r="T519" s="626" t="s">
        <v>316</v>
      </c>
      <c r="U519" s="797"/>
      <c r="V519" s="797"/>
      <c r="W519" s="797"/>
      <c r="X519" s="797"/>
      <c r="Y519" s="797"/>
      <c r="Z519" s="797"/>
      <c r="AA519" s="626"/>
      <c r="AB519" s="625"/>
      <c r="AC519" s="625"/>
      <c r="AD519" s="797"/>
      <c r="AE519" s="797"/>
      <c r="AF519" s="797"/>
      <c r="AG519" s="797"/>
      <c r="AH519" s="797"/>
      <c r="AI519" s="797"/>
      <c r="AJ519" s="797"/>
      <c r="AK519" s="797"/>
      <c r="AL519" s="797"/>
      <c r="AM519" s="797"/>
      <c r="AN519" s="797"/>
      <c r="AO519" s="797"/>
      <c r="AP519" s="797"/>
      <c r="AQ519" s="797"/>
      <c r="AR519" s="797"/>
      <c r="AS519" s="797"/>
      <c r="AT519" s="797"/>
      <c r="AU519" s="797"/>
      <c r="AV519" s="720">
        <v>2018</v>
      </c>
      <c r="AW519" s="720"/>
      <c r="AX519" s="720"/>
      <c r="AY519" s="720"/>
      <c r="AZ519" s="720"/>
      <c r="BA519" s="720"/>
      <c r="BB519" s="720"/>
      <c r="BC519" s="719">
        <v>25</v>
      </c>
      <c r="BD519" s="719" t="s">
        <v>11549</v>
      </c>
      <c r="BE519" s="207"/>
    </row>
    <row r="520" spans="1:57" s="206" customFormat="1" ht="25.7" hidden="1" customHeight="1" x14ac:dyDescent="0.15">
      <c r="A520" s="760"/>
      <c r="B520" s="147"/>
      <c r="C520" s="625" t="s">
        <v>3154</v>
      </c>
      <c r="D520" s="625" t="s">
        <v>11550</v>
      </c>
      <c r="E520" s="625" t="s">
        <v>3154</v>
      </c>
      <c r="F520" s="625" t="s">
        <v>3154</v>
      </c>
      <c r="G520" s="625" t="s">
        <v>3154</v>
      </c>
      <c r="H520" s="797"/>
      <c r="I520" s="797"/>
      <c r="J520" s="626">
        <v>1090</v>
      </c>
      <c r="K520" s="626">
        <v>499</v>
      </c>
      <c r="L520" s="138">
        <v>495</v>
      </c>
      <c r="M520" s="797"/>
      <c r="N520" s="628"/>
      <c r="O520" s="797"/>
      <c r="P520" s="626">
        <v>500</v>
      </c>
      <c r="Q520" s="626">
        <v>500</v>
      </c>
      <c r="R520" s="626" t="s">
        <v>1596</v>
      </c>
      <c r="S520" s="626">
        <v>1</v>
      </c>
      <c r="T520" s="626" t="s">
        <v>316</v>
      </c>
      <c r="U520" s="797"/>
      <c r="V520" s="797"/>
      <c r="W520" s="797"/>
      <c r="X520" s="797"/>
      <c r="Y520" s="797"/>
      <c r="Z520" s="797"/>
      <c r="AA520" s="626"/>
      <c r="AB520" s="625"/>
      <c r="AC520" s="625"/>
      <c r="AD520" s="797"/>
      <c r="AE520" s="797"/>
      <c r="AF520" s="797"/>
      <c r="AG520" s="797"/>
      <c r="AH520" s="797"/>
      <c r="AI520" s="797"/>
      <c r="AJ520" s="797"/>
      <c r="AK520" s="797"/>
      <c r="AL520" s="797"/>
      <c r="AM520" s="797"/>
      <c r="AN520" s="797"/>
      <c r="AO520" s="797"/>
      <c r="AP520" s="797"/>
      <c r="AQ520" s="797"/>
      <c r="AR520" s="797"/>
      <c r="AS520" s="797"/>
      <c r="AT520" s="797"/>
      <c r="AU520" s="797"/>
      <c r="AV520" s="720">
        <v>2018</v>
      </c>
      <c r="AW520" s="720">
        <v>34</v>
      </c>
      <c r="AX520" s="720" t="s">
        <v>11551</v>
      </c>
      <c r="AY520" s="720"/>
      <c r="AZ520" s="720"/>
      <c r="BA520" s="720"/>
      <c r="BB520" s="720"/>
      <c r="BC520" s="719">
        <v>34</v>
      </c>
      <c r="BD520" s="719" t="s">
        <v>11551</v>
      </c>
      <c r="BE520" s="207"/>
    </row>
    <row r="521" spans="1:57" s="206" customFormat="1" ht="25.7" hidden="1" customHeight="1" x14ac:dyDescent="0.15">
      <c r="A521" s="760"/>
      <c r="B521" s="147"/>
      <c r="C521" s="720" t="s">
        <v>3154</v>
      </c>
      <c r="D521" s="726" t="s">
        <v>11552</v>
      </c>
      <c r="E521" s="720" t="s">
        <v>3154</v>
      </c>
      <c r="F521" s="625" t="s">
        <v>3154</v>
      </c>
      <c r="G521" s="720" t="s">
        <v>3154</v>
      </c>
      <c r="H521" s="719"/>
      <c r="I521" s="797"/>
      <c r="J521" s="719">
        <v>3058</v>
      </c>
      <c r="K521" s="626">
        <v>490</v>
      </c>
      <c r="L521" s="138">
        <v>490</v>
      </c>
      <c r="M521" s="797"/>
      <c r="N521" s="628"/>
      <c r="O521" s="797"/>
      <c r="P521" s="626">
        <v>490</v>
      </c>
      <c r="Q521" s="719">
        <v>490</v>
      </c>
      <c r="R521" s="719" t="s">
        <v>1596</v>
      </c>
      <c r="S521" s="719">
        <v>1</v>
      </c>
      <c r="T521" s="626" t="s">
        <v>316</v>
      </c>
      <c r="U521" s="797"/>
      <c r="V521" s="797"/>
      <c r="W521" s="797"/>
      <c r="X521" s="797"/>
      <c r="Y521" s="797"/>
      <c r="Z521" s="797"/>
      <c r="AA521" s="626"/>
      <c r="AB521" s="625"/>
      <c r="AC521" s="625"/>
      <c r="AD521" s="797"/>
      <c r="AE521" s="797"/>
      <c r="AF521" s="797"/>
      <c r="AG521" s="797"/>
      <c r="AH521" s="797"/>
      <c r="AI521" s="797"/>
      <c r="AJ521" s="797"/>
      <c r="AK521" s="797"/>
      <c r="AL521" s="797"/>
      <c r="AM521" s="797"/>
      <c r="AN521" s="797"/>
      <c r="AO521" s="797"/>
      <c r="AP521" s="797"/>
      <c r="AQ521" s="797"/>
      <c r="AR521" s="797"/>
      <c r="AS521" s="797"/>
      <c r="AT521" s="797"/>
      <c r="AU521" s="797"/>
      <c r="AV521" s="720">
        <v>2018</v>
      </c>
      <c r="AW521" s="720">
        <v>32</v>
      </c>
      <c r="AX521" s="720" t="s">
        <v>11551</v>
      </c>
      <c r="AY521" s="720"/>
      <c r="AZ521" s="720"/>
      <c r="BA521" s="720"/>
      <c r="BB521" s="720"/>
      <c r="BC521" s="719">
        <v>32</v>
      </c>
      <c r="BD521" s="719" t="s">
        <v>11551</v>
      </c>
      <c r="BE521" s="207"/>
    </row>
    <row r="522" spans="1:57" s="206" customFormat="1" ht="25.7" hidden="1" customHeight="1" x14ac:dyDescent="0.15">
      <c r="A522" s="760"/>
      <c r="B522" s="147"/>
      <c r="C522" s="720" t="s">
        <v>3154</v>
      </c>
      <c r="D522" s="726" t="s">
        <v>13338</v>
      </c>
      <c r="E522" s="720" t="s">
        <v>3154</v>
      </c>
      <c r="F522" s="625" t="s">
        <v>3154</v>
      </c>
      <c r="G522" s="720" t="s">
        <v>3154</v>
      </c>
      <c r="H522" s="797"/>
      <c r="I522" s="797"/>
      <c r="J522" s="719">
        <v>500</v>
      </c>
      <c r="K522" s="719"/>
      <c r="L522" s="138"/>
      <c r="M522" s="797"/>
      <c r="N522" s="628"/>
      <c r="O522" s="797"/>
      <c r="P522" s="626">
        <v>300</v>
      </c>
      <c r="Q522" s="719">
        <v>300</v>
      </c>
      <c r="R522" s="626" t="s">
        <v>6665</v>
      </c>
      <c r="S522" s="719">
        <v>1</v>
      </c>
      <c r="T522" s="719" t="s">
        <v>316</v>
      </c>
      <c r="U522" s="797"/>
      <c r="V522" s="797"/>
      <c r="W522" s="797"/>
      <c r="X522" s="797"/>
      <c r="Y522" s="797"/>
      <c r="Z522" s="797"/>
      <c r="AA522" s="719"/>
      <c r="AB522" s="625"/>
      <c r="AC522" s="625"/>
      <c r="AD522" s="797"/>
      <c r="AE522" s="797"/>
      <c r="AF522" s="797"/>
      <c r="AG522" s="797"/>
      <c r="AH522" s="797"/>
      <c r="AI522" s="797"/>
      <c r="AJ522" s="797"/>
      <c r="AK522" s="797"/>
      <c r="AL522" s="797"/>
      <c r="AM522" s="797"/>
      <c r="AN522" s="797"/>
      <c r="AO522" s="797"/>
      <c r="AP522" s="797"/>
      <c r="AQ522" s="797"/>
      <c r="AR522" s="797"/>
      <c r="AS522" s="797"/>
      <c r="AT522" s="797"/>
      <c r="AU522" s="797"/>
      <c r="AV522" s="720">
        <v>2015</v>
      </c>
      <c r="AW522" s="720"/>
      <c r="AX522" s="720"/>
      <c r="AY522" s="720"/>
      <c r="AZ522" s="720"/>
      <c r="BA522" s="720"/>
      <c r="BB522" s="720"/>
      <c r="BC522" s="719"/>
      <c r="BD522" s="719"/>
      <c r="BE522" s="207"/>
    </row>
    <row r="523" spans="1:57" s="206" customFormat="1" ht="25.7" hidden="1" customHeight="1" x14ac:dyDescent="0.15">
      <c r="A523" s="760"/>
      <c r="B523" s="147"/>
      <c r="C523" s="625" t="s">
        <v>3154</v>
      </c>
      <c r="D523" s="625" t="s">
        <v>13339</v>
      </c>
      <c r="E523" s="625" t="s">
        <v>3154</v>
      </c>
      <c r="F523" s="625" t="s">
        <v>3154</v>
      </c>
      <c r="G523" s="625" t="s">
        <v>3154</v>
      </c>
      <c r="H523" s="797"/>
      <c r="I523" s="797"/>
      <c r="J523" s="626">
        <v>300</v>
      </c>
      <c r="K523" s="707">
        <v>807</v>
      </c>
      <c r="L523" s="138">
        <v>807</v>
      </c>
      <c r="M523" s="797"/>
      <c r="N523" s="628"/>
      <c r="O523" s="797"/>
      <c r="P523" s="626">
        <v>300</v>
      </c>
      <c r="Q523" s="626">
        <v>300</v>
      </c>
      <c r="R523" s="719" t="s">
        <v>6665</v>
      </c>
      <c r="S523" s="626">
        <v>1</v>
      </c>
      <c r="T523" s="626" t="s">
        <v>316</v>
      </c>
      <c r="U523" s="797"/>
      <c r="V523" s="797"/>
      <c r="W523" s="797"/>
      <c r="X523" s="797"/>
      <c r="Y523" s="797"/>
      <c r="Z523" s="797"/>
      <c r="AA523" s="626"/>
      <c r="AB523" s="625"/>
      <c r="AC523" s="625"/>
      <c r="AD523" s="797"/>
      <c r="AE523" s="797"/>
      <c r="AF523" s="797"/>
      <c r="AG523" s="797"/>
      <c r="AH523" s="797"/>
      <c r="AI523" s="797"/>
      <c r="AJ523" s="797"/>
      <c r="AK523" s="797"/>
      <c r="AL523" s="797"/>
      <c r="AM523" s="797"/>
      <c r="AN523" s="797"/>
      <c r="AO523" s="797"/>
      <c r="AP523" s="797"/>
      <c r="AQ523" s="797"/>
      <c r="AR523" s="797"/>
      <c r="AS523" s="797"/>
      <c r="AT523" s="797"/>
      <c r="AU523" s="797"/>
      <c r="AV523" s="720">
        <v>2014</v>
      </c>
      <c r="AW523" s="720"/>
      <c r="AX523" s="720"/>
      <c r="AY523" s="720"/>
      <c r="AZ523" s="720"/>
      <c r="BA523" s="720"/>
      <c r="BB523" s="720"/>
      <c r="BC523" s="719"/>
      <c r="BD523" s="719"/>
      <c r="BE523" s="207"/>
    </row>
    <row r="524" spans="1:57" s="206" customFormat="1" ht="25.7" hidden="1" customHeight="1" x14ac:dyDescent="0.15">
      <c r="A524" s="760"/>
      <c r="B524" s="147"/>
      <c r="C524" s="625" t="s">
        <v>3154</v>
      </c>
      <c r="D524" s="625" t="s">
        <v>13340</v>
      </c>
      <c r="E524" s="625" t="s">
        <v>3154</v>
      </c>
      <c r="F524" s="625" t="s">
        <v>3154</v>
      </c>
      <c r="G524" s="625" t="s">
        <v>3154</v>
      </c>
      <c r="H524" s="797"/>
      <c r="I524" s="797"/>
      <c r="J524" s="626">
        <v>300</v>
      </c>
      <c r="K524" s="707"/>
      <c r="L524" s="138"/>
      <c r="M524" s="797"/>
      <c r="N524" s="628"/>
      <c r="O524" s="797"/>
      <c r="P524" s="626">
        <v>300</v>
      </c>
      <c r="Q524" s="626">
        <v>300</v>
      </c>
      <c r="R524" s="626" t="s">
        <v>6665</v>
      </c>
      <c r="S524" s="626">
        <v>1</v>
      </c>
      <c r="T524" s="626" t="s">
        <v>316</v>
      </c>
      <c r="U524" s="797"/>
      <c r="V524" s="797"/>
      <c r="W524" s="797"/>
      <c r="X524" s="797"/>
      <c r="Y524" s="797"/>
      <c r="Z524" s="797"/>
      <c r="AA524" s="626"/>
      <c r="AB524" s="625"/>
      <c r="AC524" s="625"/>
      <c r="AD524" s="797"/>
      <c r="AE524" s="797"/>
      <c r="AF524" s="797"/>
      <c r="AG524" s="797"/>
      <c r="AH524" s="797"/>
      <c r="AI524" s="797"/>
      <c r="AJ524" s="797"/>
      <c r="AK524" s="797"/>
      <c r="AL524" s="797"/>
      <c r="AM524" s="797"/>
      <c r="AN524" s="797"/>
      <c r="AO524" s="797"/>
      <c r="AP524" s="797"/>
      <c r="AQ524" s="797"/>
      <c r="AR524" s="797"/>
      <c r="AS524" s="797"/>
      <c r="AT524" s="797"/>
      <c r="AU524" s="797"/>
      <c r="AV524" s="720">
        <v>2019</v>
      </c>
      <c r="AW524" s="720"/>
      <c r="AX524" s="720"/>
      <c r="AY524" s="720"/>
      <c r="AZ524" s="720"/>
      <c r="BA524" s="720"/>
      <c r="BB524" s="720"/>
      <c r="BC524" s="719"/>
      <c r="BD524" s="719"/>
      <c r="BE524" s="207"/>
    </row>
    <row r="525" spans="1:57" s="206" customFormat="1" ht="25.7" hidden="1" customHeight="1" x14ac:dyDescent="0.15">
      <c r="A525" s="760"/>
      <c r="B525" s="147"/>
      <c r="C525" s="720" t="s">
        <v>3154</v>
      </c>
      <c r="D525" s="726" t="s">
        <v>13341</v>
      </c>
      <c r="E525" s="720" t="s">
        <v>3154</v>
      </c>
      <c r="F525" s="625" t="s">
        <v>3154</v>
      </c>
      <c r="G525" s="720" t="s">
        <v>3154</v>
      </c>
      <c r="H525" s="797"/>
      <c r="I525" s="797"/>
      <c r="J525" s="719">
        <v>300</v>
      </c>
      <c r="K525" s="719"/>
      <c r="L525" s="138"/>
      <c r="M525" s="797"/>
      <c r="N525" s="628"/>
      <c r="O525" s="797"/>
      <c r="P525" s="626">
        <v>300</v>
      </c>
      <c r="Q525" s="719">
        <v>300</v>
      </c>
      <c r="R525" s="719" t="s">
        <v>6665</v>
      </c>
      <c r="S525" s="719">
        <v>1</v>
      </c>
      <c r="T525" s="719" t="s">
        <v>316</v>
      </c>
      <c r="U525" s="797"/>
      <c r="V525" s="797"/>
      <c r="W525" s="797"/>
      <c r="X525" s="797"/>
      <c r="Y525" s="797"/>
      <c r="Z525" s="797"/>
      <c r="AA525" s="719"/>
      <c r="AB525" s="625"/>
      <c r="AC525" s="625"/>
      <c r="AD525" s="797"/>
      <c r="AE525" s="797"/>
      <c r="AF525" s="797"/>
      <c r="AG525" s="797"/>
      <c r="AH525" s="797"/>
      <c r="AI525" s="797"/>
      <c r="AJ525" s="797"/>
      <c r="AK525" s="797"/>
      <c r="AL525" s="797"/>
      <c r="AM525" s="797"/>
      <c r="AN525" s="797"/>
      <c r="AO525" s="797"/>
      <c r="AP525" s="797"/>
      <c r="AQ525" s="797"/>
      <c r="AR525" s="797"/>
      <c r="AS525" s="797"/>
      <c r="AT525" s="797"/>
      <c r="AU525" s="797"/>
      <c r="AV525" s="720">
        <v>2000</v>
      </c>
      <c r="AW525" s="720"/>
      <c r="AX525" s="720"/>
      <c r="AY525" s="720"/>
      <c r="AZ525" s="720"/>
      <c r="BA525" s="720"/>
      <c r="BB525" s="720"/>
      <c r="BC525" s="719"/>
      <c r="BD525" s="719"/>
      <c r="BE525" s="207"/>
    </row>
    <row r="526" spans="1:57" s="206" customFormat="1" ht="25.7" hidden="1" customHeight="1" x14ac:dyDescent="0.15">
      <c r="A526" s="760"/>
      <c r="B526" s="147"/>
      <c r="C526" s="720" t="s">
        <v>3154</v>
      </c>
      <c r="D526" s="726" t="s">
        <v>13342</v>
      </c>
      <c r="E526" s="720" t="s">
        <v>3154</v>
      </c>
      <c r="F526" s="625" t="s">
        <v>3154</v>
      </c>
      <c r="G526" s="720" t="s">
        <v>3154</v>
      </c>
      <c r="H526" s="797"/>
      <c r="I526" s="797"/>
      <c r="J526" s="719">
        <v>300</v>
      </c>
      <c r="K526" s="719"/>
      <c r="L526" s="138"/>
      <c r="M526" s="797"/>
      <c r="N526" s="628"/>
      <c r="O526" s="797"/>
      <c r="P526" s="626">
        <v>300</v>
      </c>
      <c r="Q526" s="719">
        <v>300</v>
      </c>
      <c r="R526" s="626" t="s">
        <v>6665</v>
      </c>
      <c r="S526" s="719">
        <v>1</v>
      </c>
      <c r="T526" s="719" t="s">
        <v>316</v>
      </c>
      <c r="U526" s="797"/>
      <c r="V526" s="797"/>
      <c r="W526" s="797"/>
      <c r="X526" s="797"/>
      <c r="Y526" s="797"/>
      <c r="Z526" s="797"/>
      <c r="AA526" s="719"/>
      <c r="AB526" s="625"/>
      <c r="AC526" s="625"/>
      <c r="AD526" s="797"/>
      <c r="AE526" s="797"/>
      <c r="AF526" s="797"/>
      <c r="AG526" s="797"/>
      <c r="AH526" s="797"/>
      <c r="AI526" s="797"/>
      <c r="AJ526" s="797"/>
      <c r="AK526" s="797"/>
      <c r="AL526" s="797"/>
      <c r="AM526" s="797"/>
      <c r="AN526" s="797"/>
      <c r="AO526" s="797"/>
      <c r="AP526" s="797"/>
      <c r="AQ526" s="797"/>
      <c r="AR526" s="797"/>
      <c r="AS526" s="797"/>
      <c r="AT526" s="797"/>
      <c r="AU526" s="797"/>
      <c r="AV526" s="720">
        <v>2000</v>
      </c>
      <c r="AW526" s="720"/>
      <c r="AX526" s="720"/>
      <c r="AY526" s="720"/>
      <c r="AZ526" s="720"/>
      <c r="BA526" s="720"/>
      <c r="BB526" s="720"/>
      <c r="BC526" s="719"/>
      <c r="BD526" s="719"/>
      <c r="BE526" s="207"/>
    </row>
    <row r="527" spans="1:57" s="206" customFormat="1" ht="25.7" hidden="1" customHeight="1" x14ac:dyDescent="0.15">
      <c r="A527" s="760"/>
      <c r="B527" s="147"/>
      <c r="C527" s="1890" t="s">
        <v>19599</v>
      </c>
      <c r="D527" s="1892" t="s">
        <v>10025</v>
      </c>
      <c r="E527" s="1890" t="s">
        <v>3306</v>
      </c>
      <c r="F527" s="625"/>
      <c r="G527" s="1890" t="s">
        <v>11462</v>
      </c>
      <c r="H527" s="797" t="s">
        <v>10026</v>
      </c>
      <c r="I527" s="797" t="s">
        <v>10026</v>
      </c>
      <c r="J527" s="719">
        <v>512</v>
      </c>
      <c r="K527" s="719">
        <v>512</v>
      </c>
      <c r="L527" s="138">
        <v>500</v>
      </c>
      <c r="M527" s="797" t="s">
        <v>10027</v>
      </c>
      <c r="N527" s="628" t="s">
        <v>2027</v>
      </c>
      <c r="O527" s="797" t="s">
        <v>10028</v>
      </c>
      <c r="P527" s="626" t="s">
        <v>10026</v>
      </c>
      <c r="Q527" s="719" t="s">
        <v>10026</v>
      </c>
      <c r="R527" s="719" t="s">
        <v>19598</v>
      </c>
      <c r="S527" s="719">
        <v>1</v>
      </c>
      <c r="T527" s="719" t="s">
        <v>10028</v>
      </c>
      <c r="U527" s="797"/>
      <c r="V527" s="797"/>
      <c r="W527" s="797"/>
      <c r="X527" s="797"/>
      <c r="Y527" s="797"/>
      <c r="Z527" s="797"/>
      <c r="AA527" s="719" t="s">
        <v>10029</v>
      </c>
      <c r="AB527" s="625"/>
      <c r="AC527" s="625"/>
      <c r="AD527" s="797"/>
      <c r="AE527" s="797"/>
      <c r="AF527" s="797"/>
      <c r="AG527" s="797"/>
      <c r="AH527" s="797"/>
      <c r="AI527" s="797"/>
      <c r="AJ527" s="797"/>
      <c r="AK527" s="797"/>
      <c r="AL527" s="797"/>
      <c r="AM527" s="797"/>
      <c r="AN527" s="797"/>
      <c r="AO527" s="797"/>
      <c r="AP527" s="797"/>
      <c r="AQ527" s="797"/>
      <c r="AR527" s="797"/>
      <c r="AS527" s="797"/>
      <c r="AT527" s="797"/>
      <c r="AU527" s="797"/>
      <c r="AV527" s="720">
        <v>2013</v>
      </c>
      <c r="AW527" s="720"/>
      <c r="AX527" s="720"/>
      <c r="AY527" s="720"/>
      <c r="AZ527" s="720"/>
      <c r="BA527" s="720"/>
      <c r="BB527" s="720"/>
      <c r="BC527" s="719">
        <v>7500</v>
      </c>
      <c r="BD527" s="719"/>
      <c r="BE527" s="207"/>
    </row>
    <row r="528" spans="1:57" s="206" customFormat="1" ht="25.7" hidden="1" customHeight="1" x14ac:dyDescent="0.15">
      <c r="A528" s="1600"/>
      <c r="B528" s="147"/>
      <c r="C528" s="1891"/>
      <c r="D528" s="1893"/>
      <c r="E528" s="1891"/>
      <c r="F528" s="232"/>
      <c r="G528" s="1891"/>
      <c r="H528" s="454"/>
      <c r="I528" s="454"/>
      <c r="J528" s="301">
        <v>398</v>
      </c>
      <c r="K528" s="301">
        <v>398</v>
      </c>
      <c r="L528" s="138">
        <v>374</v>
      </c>
      <c r="M528" s="454"/>
      <c r="N528" s="185"/>
      <c r="O528" s="454"/>
      <c r="P528" s="144"/>
      <c r="Q528" s="301"/>
      <c r="R528" s="301" t="s">
        <v>5463</v>
      </c>
      <c r="S528" s="301">
        <v>1</v>
      </c>
      <c r="T528" s="301"/>
      <c r="U528" s="454"/>
      <c r="V528" s="454"/>
      <c r="W528" s="454"/>
      <c r="X528" s="454"/>
      <c r="Y528" s="454"/>
      <c r="Z528" s="454"/>
      <c r="AA528" s="301"/>
      <c r="AB528" s="232"/>
      <c r="AC528" s="232"/>
      <c r="AD528" s="454"/>
      <c r="AE528" s="454"/>
      <c r="AF528" s="454"/>
      <c r="AG528" s="454"/>
      <c r="AH528" s="454"/>
      <c r="AI528" s="454"/>
      <c r="AJ528" s="454"/>
      <c r="AK528" s="454"/>
      <c r="AL528" s="454"/>
      <c r="AM528" s="454"/>
      <c r="AN528" s="454"/>
      <c r="AO528" s="454"/>
      <c r="AP528" s="454"/>
      <c r="AQ528" s="454"/>
      <c r="AR528" s="454"/>
      <c r="AS528" s="454"/>
      <c r="AT528" s="454"/>
      <c r="AU528" s="454"/>
      <c r="AV528" s="299"/>
      <c r="AW528" s="299"/>
      <c r="AX528" s="299"/>
      <c r="AY528" s="299"/>
      <c r="AZ528" s="299"/>
      <c r="BA528" s="299"/>
      <c r="BB528" s="299"/>
      <c r="BC528" s="301"/>
      <c r="BD528" s="301"/>
      <c r="BE528" s="207"/>
    </row>
    <row r="529" spans="1:57" s="206" customFormat="1" ht="25.7" hidden="1" customHeight="1" x14ac:dyDescent="0.15">
      <c r="A529" s="760"/>
      <c r="B529" s="147"/>
      <c r="C529" s="720" t="s">
        <v>3306</v>
      </c>
      <c r="D529" s="726" t="s">
        <v>13343</v>
      </c>
      <c r="E529" s="720" t="s">
        <v>3306</v>
      </c>
      <c r="F529" s="625"/>
      <c r="G529" s="720" t="s">
        <v>3306</v>
      </c>
      <c r="H529" s="719"/>
      <c r="I529" s="719"/>
      <c r="J529" s="719">
        <v>7149</v>
      </c>
      <c r="K529" s="719"/>
      <c r="L529" s="138"/>
      <c r="M529" s="719"/>
      <c r="N529" s="719"/>
      <c r="O529" s="719"/>
      <c r="P529" s="719">
        <v>600</v>
      </c>
      <c r="Q529" s="719">
        <v>300</v>
      </c>
      <c r="R529" s="719" t="s">
        <v>1896</v>
      </c>
      <c r="S529" s="719">
        <v>2</v>
      </c>
      <c r="T529" s="719" t="s">
        <v>316</v>
      </c>
      <c r="U529" s="627"/>
      <c r="V529" s="627"/>
      <c r="W529" s="627"/>
      <c r="X529" s="627"/>
      <c r="Y529" s="627"/>
      <c r="Z529" s="627"/>
      <c r="AA529" s="719"/>
      <c r="AB529" s="720"/>
      <c r="AC529" s="719"/>
      <c r="AD529" s="719"/>
      <c r="AE529" s="627"/>
      <c r="AF529" s="627"/>
      <c r="AG529" s="627"/>
      <c r="AH529" s="627"/>
      <c r="AI529" s="627"/>
      <c r="AJ529" s="627"/>
      <c r="AK529" s="627"/>
      <c r="AL529" s="627"/>
      <c r="AM529" s="627"/>
      <c r="AN529" s="627"/>
      <c r="AO529" s="627"/>
      <c r="AP529" s="627"/>
      <c r="AQ529" s="627"/>
      <c r="AR529" s="627"/>
      <c r="AS529" s="627"/>
      <c r="AT529" s="627"/>
      <c r="AU529" s="627"/>
      <c r="AV529" s="720">
        <v>2011</v>
      </c>
      <c r="AW529" s="720"/>
      <c r="AX529" s="720"/>
      <c r="AY529" s="720"/>
      <c r="AZ529" s="720"/>
      <c r="BA529" s="720"/>
      <c r="BB529" s="720"/>
      <c r="BC529" s="719"/>
      <c r="BD529" s="719"/>
      <c r="BE529" s="207"/>
    </row>
    <row r="530" spans="1:57" s="206" customFormat="1" ht="25.7" hidden="1" customHeight="1" x14ac:dyDescent="0.15">
      <c r="A530" s="760"/>
      <c r="B530" s="147"/>
      <c r="C530" s="720" t="s">
        <v>3306</v>
      </c>
      <c r="D530" s="726" t="s">
        <v>10030</v>
      </c>
      <c r="E530" s="720" t="s">
        <v>3306</v>
      </c>
      <c r="F530" s="625"/>
      <c r="G530" s="720" t="s">
        <v>3306</v>
      </c>
      <c r="H530" s="626"/>
      <c r="I530" s="686"/>
      <c r="J530" s="719">
        <v>10265</v>
      </c>
      <c r="K530" s="719"/>
      <c r="L530" s="138"/>
      <c r="M530" s="627"/>
      <c r="N530" s="628"/>
      <c r="O530" s="627"/>
      <c r="P530" s="719">
        <v>1000</v>
      </c>
      <c r="Q530" s="719">
        <v>500</v>
      </c>
      <c r="R530" s="719" t="s">
        <v>1895</v>
      </c>
      <c r="S530" s="719">
        <v>2</v>
      </c>
      <c r="T530" s="719" t="s">
        <v>316</v>
      </c>
      <c r="U530" s="627"/>
      <c r="V530" s="627"/>
      <c r="W530" s="627"/>
      <c r="X530" s="627"/>
      <c r="Y530" s="627"/>
      <c r="Z530" s="627"/>
      <c r="AA530" s="719"/>
      <c r="AB530" s="720"/>
      <c r="AC530" s="719"/>
      <c r="AD530" s="719"/>
      <c r="AE530" s="627"/>
      <c r="AF530" s="627"/>
      <c r="AG530" s="627"/>
      <c r="AH530" s="627"/>
      <c r="AI530" s="627"/>
      <c r="AJ530" s="627"/>
      <c r="AK530" s="627"/>
      <c r="AL530" s="627"/>
      <c r="AM530" s="627"/>
      <c r="AN530" s="627"/>
      <c r="AO530" s="627"/>
      <c r="AP530" s="627"/>
      <c r="AQ530" s="627"/>
      <c r="AR530" s="627"/>
      <c r="AS530" s="627"/>
      <c r="AT530" s="627"/>
      <c r="AU530" s="627"/>
      <c r="AV530" s="720">
        <v>2011</v>
      </c>
      <c r="AW530" s="720"/>
      <c r="AX530" s="720"/>
      <c r="AY530" s="720"/>
      <c r="AZ530" s="720"/>
      <c r="BA530" s="720"/>
      <c r="BB530" s="720"/>
      <c r="BC530" s="719"/>
      <c r="BD530" s="719"/>
      <c r="BE530" s="207"/>
    </row>
    <row r="531" spans="1:57" s="206" customFormat="1" ht="25.7" hidden="1" customHeight="1" x14ac:dyDescent="0.15">
      <c r="A531" s="760"/>
      <c r="B531" s="147"/>
      <c r="C531" s="720" t="s">
        <v>3306</v>
      </c>
      <c r="D531" s="726" t="s">
        <v>10031</v>
      </c>
      <c r="E531" s="720" t="s">
        <v>3306</v>
      </c>
      <c r="F531" s="625"/>
      <c r="G531" s="720" t="s">
        <v>3306</v>
      </c>
      <c r="H531" s="626"/>
      <c r="I531" s="686"/>
      <c r="J531" s="719">
        <v>432</v>
      </c>
      <c r="K531" s="719"/>
      <c r="L531" s="138"/>
      <c r="M531" s="627"/>
      <c r="N531" s="628"/>
      <c r="O531" s="627"/>
      <c r="P531" s="719">
        <v>300</v>
      </c>
      <c r="Q531" s="719">
        <v>300</v>
      </c>
      <c r="R531" s="719" t="s">
        <v>1896</v>
      </c>
      <c r="S531" s="719">
        <v>1</v>
      </c>
      <c r="T531" s="719" t="s">
        <v>316</v>
      </c>
      <c r="U531" s="627"/>
      <c r="V531" s="627"/>
      <c r="W531" s="627"/>
      <c r="X531" s="627"/>
      <c r="Y531" s="627"/>
      <c r="Z531" s="627"/>
      <c r="AA531" s="719"/>
      <c r="AB531" s="720"/>
      <c r="AC531" s="719"/>
      <c r="AD531" s="719"/>
      <c r="AE531" s="627"/>
      <c r="AF531" s="627"/>
      <c r="AG531" s="627"/>
      <c r="AH531" s="627"/>
      <c r="AI531" s="627"/>
      <c r="AJ531" s="627"/>
      <c r="AK531" s="627"/>
      <c r="AL531" s="627"/>
      <c r="AM531" s="627"/>
      <c r="AN531" s="627"/>
      <c r="AO531" s="627"/>
      <c r="AP531" s="627"/>
      <c r="AQ531" s="627"/>
      <c r="AR531" s="627"/>
      <c r="AS531" s="627"/>
      <c r="AT531" s="627"/>
      <c r="AU531" s="627"/>
      <c r="AV531" s="720">
        <v>2003</v>
      </c>
      <c r="AW531" s="720"/>
      <c r="AX531" s="720"/>
      <c r="AY531" s="720"/>
      <c r="AZ531" s="720"/>
      <c r="BA531" s="720"/>
      <c r="BB531" s="720"/>
      <c r="BC531" s="719"/>
      <c r="BD531" s="719"/>
      <c r="BE531" s="207"/>
    </row>
    <row r="532" spans="1:57" s="206" customFormat="1" ht="25.7" hidden="1" customHeight="1" x14ac:dyDescent="0.15">
      <c r="A532" s="760"/>
      <c r="B532" s="147"/>
      <c r="C532" s="720" t="s">
        <v>3306</v>
      </c>
      <c r="D532" s="726" t="s">
        <v>10032</v>
      </c>
      <c r="E532" s="720" t="s">
        <v>3306</v>
      </c>
      <c r="F532" s="625"/>
      <c r="G532" s="720" t="s">
        <v>3306</v>
      </c>
      <c r="H532" s="626"/>
      <c r="I532" s="686"/>
      <c r="J532" s="719">
        <v>13430</v>
      </c>
      <c r="K532" s="719"/>
      <c r="L532" s="138"/>
      <c r="M532" s="627"/>
      <c r="N532" s="628"/>
      <c r="O532" s="627"/>
      <c r="P532" s="719">
        <v>600</v>
      </c>
      <c r="Q532" s="719">
        <v>300</v>
      </c>
      <c r="R532" s="719" t="s">
        <v>1896</v>
      </c>
      <c r="S532" s="719">
        <v>2</v>
      </c>
      <c r="T532" s="719" t="s">
        <v>316</v>
      </c>
      <c r="U532" s="627"/>
      <c r="V532" s="627"/>
      <c r="W532" s="627"/>
      <c r="X532" s="627"/>
      <c r="Y532" s="627"/>
      <c r="Z532" s="627"/>
      <c r="AA532" s="719"/>
      <c r="AB532" s="720"/>
      <c r="AC532" s="719"/>
      <c r="AD532" s="719"/>
      <c r="AE532" s="627"/>
      <c r="AF532" s="627"/>
      <c r="AG532" s="627"/>
      <c r="AH532" s="627"/>
      <c r="AI532" s="627"/>
      <c r="AJ532" s="627"/>
      <c r="AK532" s="627"/>
      <c r="AL532" s="627"/>
      <c r="AM532" s="627"/>
      <c r="AN532" s="627"/>
      <c r="AO532" s="627"/>
      <c r="AP532" s="627"/>
      <c r="AQ532" s="627"/>
      <c r="AR532" s="627"/>
      <c r="AS532" s="627"/>
      <c r="AT532" s="627"/>
      <c r="AU532" s="627"/>
      <c r="AV532" s="720">
        <v>1998</v>
      </c>
      <c r="AW532" s="720"/>
      <c r="AX532" s="720"/>
      <c r="AY532" s="720"/>
      <c r="AZ532" s="720"/>
      <c r="BA532" s="720"/>
      <c r="BB532" s="720"/>
      <c r="BC532" s="719"/>
      <c r="BD532" s="719"/>
      <c r="BE532" s="207"/>
    </row>
    <row r="533" spans="1:57" s="206" customFormat="1" ht="25.7" hidden="1" customHeight="1" x14ac:dyDescent="0.15">
      <c r="A533" s="760"/>
      <c r="B533" s="147"/>
      <c r="C533" s="720" t="s">
        <v>3306</v>
      </c>
      <c r="D533" s="726" t="s">
        <v>13344</v>
      </c>
      <c r="E533" s="720" t="s">
        <v>3306</v>
      </c>
      <c r="F533" s="625"/>
      <c r="G533" s="720" t="s">
        <v>3306</v>
      </c>
      <c r="H533" s="626"/>
      <c r="I533" s="686"/>
      <c r="J533" s="719">
        <v>3000</v>
      </c>
      <c r="K533" s="719"/>
      <c r="L533" s="138"/>
      <c r="M533" s="627"/>
      <c r="N533" s="628"/>
      <c r="O533" s="627"/>
      <c r="P533" s="719">
        <v>300</v>
      </c>
      <c r="Q533" s="719">
        <v>300</v>
      </c>
      <c r="R533" s="719" t="s">
        <v>1896</v>
      </c>
      <c r="S533" s="719">
        <v>1</v>
      </c>
      <c r="T533" s="719" t="s">
        <v>316</v>
      </c>
      <c r="U533" s="627"/>
      <c r="V533" s="627"/>
      <c r="W533" s="627"/>
      <c r="X533" s="627"/>
      <c r="Y533" s="627"/>
      <c r="Z533" s="627"/>
      <c r="AA533" s="719"/>
      <c r="AB533" s="720"/>
      <c r="AC533" s="719"/>
      <c r="AD533" s="719"/>
      <c r="AE533" s="627"/>
      <c r="AF533" s="627"/>
      <c r="AG533" s="627"/>
      <c r="AH533" s="627"/>
      <c r="AI533" s="627"/>
      <c r="AJ533" s="627"/>
      <c r="AK533" s="627"/>
      <c r="AL533" s="627"/>
      <c r="AM533" s="627"/>
      <c r="AN533" s="627"/>
      <c r="AO533" s="627"/>
      <c r="AP533" s="627"/>
      <c r="AQ533" s="627"/>
      <c r="AR533" s="627"/>
      <c r="AS533" s="627"/>
      <c r="AT533" s="627"/>
      <c r="AU533" s="627"/>
      <c r="AV533" s="720">
        <v>2005</v>
      </c>
      <c r="AW533" s="720"/>
      <c r="AX533" s="720"/>
      <c r="AY533" s="720"/>
      <c r="AZ533" s="720"/>
      <c r="BA533" s="720"/>
      <c r="BB533" s="720"/>
      <c r="BC533" s="719"/>
      <c r="BD533" s="719"/>
      <c r="BE533" s="207"/>
    </row>
    <row r="534" spans="1:57" s="206" customFormat="1" ht="25.7" hidden="1" customHeight="1" x14ac:dyDescent="0.15">
      <c r="A534" s="760"/>
      <c r="B534" s="147"/>
      <c r="C534" s="720" t="s">
        <v>3168</v>
      </c>
      <c r="D534" s="726" t="s">
        <v>13345</v>
      </c>
      <c r="E534" s="720" t="s">
        <v>3168</v>
      </c>
      <c r="F534" s="625" t="s">
        <v>3168</v>
      </c>
      <c r="G534" s="720" t="s">
        <v>3168</v>
      </c>
      <c r="H534" s="626"/>
      <c r="I534" s="686"/>
      <c r="J534" s="719">
        <v>26788</v>
      </c>
      <c r="K534" s="719"/>
      <c r="L534" s="138"/>
      <c r="M534" s="627">
        <v>300</v>
      </c>
      <c r="N534" s="628">
        <v>300</v>
      </c>
      <c r="O534" s="627" t="s">
        <v>1596</v>
      </c>
      <c r="P534" s="719">
        <v>1</v>
      </c>
      <c r="Q534" s="719">
        <v>300</v>
      </c>
      <c r="R534" s="719" t="s">
        <v>1596</v>
      </c>
      <c r="S534" s="719">
        <v>1</v>
      </c>
      <c r="T534" s="719" t="s">
        <v>316</v>
      </c>
      <c r="U534" s="627"/>
      <c r="V534" s="627"/>
      <c r="W534" s="627"/>
      <c r="X534" s="627"/>
      <c r="Y534" s="627"/>
      <c r="Z534" s="627"/>
      <c r="AA534" s="719"/>
      <c r="AB534" s="720"/>
      <c r="AC534" s="719"/>
      <c r="AD534" s="719"/>
      <c r="AE534" s="627"/>
      <c r="AF534" s="627"/>
      <c r="AG534" s="627"/>
      <c r="AH534" s="627"/>
      <c r="AI534" s="627"/>
      <c r="AJ534" s="627"/>
      <c r="AK534" s="627"/>
      <c r="AL534" s="627"/>
      <c r="AM534" s="627"/>
      <c r="AN534" s="627"/>
      <c r="AO534" s="627"/>
      <c r="AP534" s="627"/>
      <c r="AQ534" s="627"/>
      <c r="AR534" s="627"/>
      <c r="AS534" s="627"/>
      <c r="AT534" s="627"/>
      <c r="AU534" s="627"/>
      <c r="AV534" s="720">
        <v>2018</v>
      </c>
      <c r="AW534" s="720"/>
      <c r="AX534" s="720"/>
      <c r="AY534" s="720"/>
      <c r="AZ534" s="720"/>
      <c r="BA534" s="720"/>
      <c r="BB534" s="720"/>
      <c r="BC534" s="719"/>
      <c r="BD534" s="719"/>
      <c r="BE534" s="207"/>
    </row>
    <row r="535" spans="1:57" s="206" customFormat="1" ht="25.7" hidden="1" customHeight="1" x14ac:dyDescent="0.15">
      <c r="A535" s="760"/>
      <c r="B535" s="147"/>
      <c r="C535" s="720" t="s">
        <v>3168</v>
      </c>
      <c r="D535" s="726" t="s">
        <v>13346</v>
      </c>
      <c r="E535" s="720" t="s">
        <v>3168</v>
      </c>
      <c r="F535" s="720" t="s">
        <v>3168</v>
      </c>
      <c r="G535" s="720" t="s">
        <v>3168</v>
      </c>
      <c r="H535" s="720"/>
      <c r="I535" s="720"/>
      <c r="J535" s="719">
        <v>13581</v>
      </c>
      <c r="K535" s="719"/>
      <c r="L535" s="138"/>
      <c r="M535" s="720">
        <v>300</v>
      </c>
      <c r="N535" s="720">
        <v>300</v>
      </c>
      <c r="O535" s="720" t="s">
        <v>1596</v>
      </c>
      <c r="P535" s="626">
        <v>1</v>
      </c>
      <c r="Q535" s="719">
        <v>300</v>
      </c>
      <c r="R535" s="719" t="s">
        <v>1596</v>
      </c>
      <c r="S535" s="719">
        <v>1</v>
      </c>
      <c r="T535" s="719" t="s">
        <v>316</v>
      </c>
      <c r="U535" s="720"/>
      <c r="V535" s="720"/>
      <c r="W535" s="720"/>
      <c r="X535" s="720"/>
      <c r="Y535" s="720"/>
      <c r="Z535" s="720"/>
      <c r="AA535" s="719"/>
      <c r="AB535" s="720"/>
      <c r="AC535" s="720"/>
      <c r="AD535" s="720"/>
      <c r="AE535" s="720"/>
      <c r="AF535" s="720"/>
      <c r="AG535" s="720"/>
      <c r="AH535" s="720"/>
      <c r="AI535" s="720"/>
      <c r="AJ535" s="720"/>
      <c r="AK535" s="720"/>
      <c r="AL535" s="720"/>
      <c r="AM535" s="720"/>
      <c r="AN535" s="720"/>
      <c r="AO535" s="720"/>
      <c r="AP535" s="720"/>
      <c r="AQ535" s="720"/>
      <c r="AR535" s="720"/>
      <c r="AS535" s="720"/>
      <c r="AT535" s="720"/>
      <c r="AU535" s="720"/>
      <c r="AV535" s="720">
        <v>2009</v>
      </c>
      <c r="AW535" s="720"/>
      <c r="AX535" s="720"/>
      <c r="AY535" s="720"/>
      <c r="AZ535" s="720"/>
      <c r="BA535" s="720"/>
      <c r="BB535" s="720"/>
      <c r="BC535" s="719"/>
      <c r="BD535" s="719"/>
      <c r="BE535" s="207"/>
    </row>
    <row r="536" spans="1:57" s="206" customFormat="1" ht="25.7" hidden="1" customHeight="1" x14ac:dyDescent="0.15">
      <c r="A536" s="760"/>
      <c r="B536" s="147"/>
      <c r="C536" s="720" t="s">
        <v>3168</v>
      </c>
      <c r="D536" s="726" t="s">
        <v>13347</v>
      </c>
      <c r="E536" s="720" t="s">
        <v>3168</v>
      </c>
      <c r="F536" s="720" t="s">
        <v>3168</v>
      </c>
      <c r="G536" s="720" t="s">
        <v>3168</v>
      </c>
      <c r="H536" s="720"/>
      <c r="I536" s="720"/>
      <c r="J536" s="719">
        <v>18546</v>
      </c>
      <c r="K536" s="719"/>
      <c r="L536" s="138"/>
      <c r="M536" s="720">
        <v>300</v>
      </c>
      <c r="N536" s="720">
        <v>300</v>
      </c>
      <c r="O536" s="720" t="s">
        <v>1596</v>
      </c>
      <c r="P536" s="719">
        <v>1</v>
      </c>
      <c r="Q536" s="719">
        <v>300</v>
      </c>
      <c r="R536" s="719" t="s">
        <v>1596</v>
      </c>
      <c r="S536" s="719">
        <v>1</v>
      </c>
      <c r="T536" s="719" t="s">
        <v>316</v>
      </c>
      <c r="U536" s="720"/>
      <c r="V536" s="720"/>
      <c r="W536" s="720"/>
      <c r="X536" s="720"/>
      <c r="Y536" s="720"/>
      <c r="Z536" s="720"/>
      <c r="AA536" s="719"/>
      <c r="AB536" s="720"/>
      <c r="AC536" s="720"/>
      <c r="AD536" s="720"/>
      <c r="AE536" s="720"/>
      <c r="AF536" s="720"/>
      <c r="AG536" s="720"/>
      <c r="AH536" s="720"/>
      <c r="AI536" s="720"/>
      <c r="AJ536" s="720"/>
      <c r="AK536" s="720"/>
      <c r="AL536" s="720"/>
      <c r="AM536" s="720"/>
      <c r="AN536" s="720"/>
      <c r="AO536" s="720"/>
      <c r="AP536" s="720"/>
      <c r="AQ536" s="720"/>
      <c r="AR536" s="720"/>
      <c r="AS536" s="720"/>
      <c r="AT536" s="720"/>
      <c r="AU536" s="720"/>
      <c r="AV536" s="720">
        <v>2005</v>
      </c>
      <c r="AW536" s="720"/>
      <c r="AX536" s="720"/>
      <c r="AY536" s="720"/>
      <c r="AZ536" s="720"/>
      <c r="BA536" s="720"/>
      <c r="BB536" s="720"/>
      <c r="BC536" s="719"/>
      <c r="BD536" s="719"/>
      <c r="BE536" s="207"/>
    </row>
    <row r="537" spans="1:57" s="206" customFormat="1" ht="25.7" hidden="1" customHeight="1" x14ac:dyDescent="0.15">
      <c r="A537" s="760"/>
      <c r="B537" s="147"/>
      <c r="C537" s="720" t="s">
        <v>3168</v>
      </c>
      <c r="D537" s="726" t="s">
        <v>13348</v>
      </c>
      <c r="E537" s="720" t="s">
        <v>3168</v>
      </c>
      <c r="F537" s="720" t="s">
        <v>3168</v>
      </c>
      <c r="G537" s="720" t="s">
        <v>3168</v>
      </c>
      <c r="H537" s="720"/>
      <c r="I537" s="720"/>
      <c r="J537" s="719">
        <v>1668</v>
      </c>
      <c r="K537" s="719"/>
      <c r="L537" s="138"/>
      <c r="M537" s="720">
        <v>300</v>
      </c>
      <c r="N537" s="720">
        <v>300</v>
      </c>
      <c r="O537" s="720" t="s">
        <v>1596</v>
      </c>
      <c r="P537" s="719">
        <v>1</v>
      </c>
      <c r="Q537" s="719">
        <v>300</v>
      </c>
      <c r="R537" s="719" t="s">
        <v>1596</v>
      </c>
      <c r="S537" s="719">
        <v>1</v>
      </c>
      <c r="T537" s="719" t="s">
        <v>316</v>
      </c>
      <c r="U537" s="720"/>
      <c r="V537" s="720"/>
      <c r="W537" s="720"/>
      <c r="X537" s="720"/>
      <c r="Y537" s="720"/>
      <c r="Z537" s="720"/>
      <c r="AA537" s="719"/>
      <c r="AB537" s="720"/>
      <c r="AC537" s="720"/>
      <c r="AD537" s="720"/>
      <c r="AE537" s="720"/>
      <c r="AF537" s="720"/>
      <c r="AG537" s="720"/>
      <c r="AH537" s="720"/>
      <c r="AI537" s="720"/>
      <c r="AJ537" s="720"/>
      <c r="AK537" s="720"/>
      <c r="AL537" s="720"/>
      <c r="AM537" s="720"/>
      <c r="AN537" s="720"/>
      <c r="AO537" s="720"/>
      <c r="AP537" s="720"/>
      <c r="AQ537" s="720"/>
      <c r="AR537" s="720"/>
      <c r="AS537" s="720"/>
      <c r="AT537" s="720"/>
      <c r="AU537" s="720"/>
      <c r="AV537" s="720">
        <v>2008</v>
      </c>
      <c r="AW537" s="720"/>
      <c r="AX537" s="720"/>
      <c r="AY537" s="720"/>
      <c r="AZ537" s="720"/>
      <c r="BA537" s="720"/>
      <c r="BB537" s="720"/>
      <c r="BC537" s="719"/>
      <c r="BD537" s="719"/>
      <c r="BE537" s="207"/>
    </row>
    <row r="538" spans="1:57" s="206" customFormat="1" ht="25.7" hidden="1" customHeight="1" x14ac:dyDescent="0.15">
      <c r="A538" s="760"/>
      <c r="B538" s="147"/>
      <c r="C538" s="720" t="s">
        <v>3168</v>
      </c>
      <c r="D538" s="726" t="s">
        <v>13349</v>
      </c>
      <c r="E538" s="720" t="s">
        <v>3168</v>
      </c>
      <c r="F538" s="720" t="s">
        <v>3168</v>
      </c>
      <c r="G538" s="720" t="s">
        <v>3168</v>
      </c>
      <c r="H538" s="720">
        <v>5193.8</v>
      </c>
      <c r="I538" s="720">
        <v>445.76</v>
      </c>
      <c r="J538" s="719">
        <v>5193</v>
      </c>
      <c r="K538" s="719"/>
      <c r="L538" s="138"/>
      <c r="M538" s="720">
        <v>300</v>
      </c>
      <c r="N538" s="720">
        <v>300</v>
      </c>
      <c r="O538" s="720" t="s">
        <v>1596</v>
      </c>
      <c r="P538" s="719">
        <v>1</v>
      </c>
      <c r="Q538" s="719">
        <v>300</v>
      </c>
      <c r="R538" s="719" t="s">
        <v>1596</v>
      </c>
      <c r="S538" s="719">
        <v>1</v>
      </c>
      <c r="T538" s="719" t="s">
        <v>316</v>
      </c>
      <c r="U538" s="720"/>
      <c r="V538" s="720"/>
      <c r="W538" s="720"/>
      <c r="X538" s="720"/>
      <c r="Y538" s="720"/>
      <c r="Z538" s="720"/>
      <c r="AA538" s="719"/>
      <c r="AB538" s="720"/>
      <c r="AC538" s="720"/>
      <c r="AD538" s="720"/>
      <c r="AE538" s="720"/>
      <c r="AF538" s="720"/>
      <c r="AG538" s="720"/>
      <c r="AH538" s="720"/>
      <c r="AI538" s="720"/>
      <c r="AJ538" s="720"/>
      <c r="AK538" s="720"/>
      <c r="AL538" s="720"/>
      <c r="AM538" s="720"/>
      <c r="AN538" s="720"/>
      <c r="AO538" s="720"/>
      <c r="AP538" s="720"/>
      <c r="AQ538" s="720"/>
      <c r="AR538" s="720"/>
      <c r="AS538" s="720"/>
      <c r="AT538" s="720"/>
      <c r="AU538" s="720"/>
      <c r="AV538" s="720">
        <v>2013</v>
      </c>
      <c r="AW538" s="720">
        <v>210</v>
      </c>
      <c r="AX538" s="720" t="s">
        <v>9683</v>
      </c>
      <c r="AY538" s="720"/>
      <c r="AZ538" s="720"/>
      <c r="BA538" s="720"/>
      <c r="BB538" s="720"/>
      <c r="BC538" s="719"/>
      <c r="BD538" s="719"/>
      <c r="BE538" s="207"/>
    </row>
    <row r="539" spans="1:57" s="206" customFormat="1" ht="25.7" hidden="1" customHeight="1" x14ac:dyDescent="0.15">
      <c r="A539" s="760"/>
      <c r="B539" s="147"/>
      <c r="C539" s="720" t="s">
        <v>3168</v>
      </c>
      <c r="D539" s="726" t="s">
        <v>13350</v>
      </c>
      <c r="E539" s="720" t="s">
        <v>3168</v>
      </c>
      <c r="F539" s="720" t="s">
        <v>3168</v>
      </c>
      <c r="G539" s="720" t="s">
        <v>3168</v>
      </c>
      <c r="H539" s="719">
        <v>2150</v>
      </c>
      <c r="I539" s="719">
        <v>414</v>
      </c>
      <c r="J539" s="719">
        <v>2150</v>
      </c>
      <c r="K539" s="719"/>
      <c r="L539" s="138"/>
      <c r="M539" s="719">
        <v>300</v>
      </c>
      <c r="N539" s="719">
        <v>300</v>
      </c>
      <c r="O539" s="719" t="s">
        <v>1596</v>
      </c>
      <c r="P539" s="719">
        <v>1</v>
      </c>
      <c r="Q539" s="719">
        <v>300</v>
      </c>
      <c r="R539" s="719" t="s">
        <v>1596</v>
      </c>
      <c r="S539" s="719">
        <v>1</v>
      </c>
      <c r="T539" s="719" t="s">
        <v>316</v>
      </c>
      <c r="U539" s="720"/>
      <c r="V539" s="720"/>
      <c r="W539" s="720"/>
      <c r="X539" s="720"/>
      <c r="Y539" s="720"/>
      <c r="Z539" s="720"/>
      <c r="AA539" s="719"/>
      <c r="AB539" s="720"/>
      <c r="AC539" s="720"/>
      <c r="AD539" s="720"/>
      <c r="AE539" s="720"/>
      <c r="AF539" s="720"/>
      <c r="AG539" s="720"/>
      <c r="AH539" s="720"/>
      <c r="AI539" s="720"/>
      <c r="AJ539" s="720"/>
      <c r="AK539" s="720"/>
      <c r="AL539" s="720"/>
      <c r="AM539" s="720"/>
      <c r="AN539" s="720"/>
      <c r="AO539" s="720"/>
      <c r="AP539" s="720"/>
      <c r="AQ539" s="720"/>
      <c r="AR539" s="720"/>
      <c r="AS539" s="720"/>
      <c r="AT539" s="720"/>
      <c r="AU539" s="720"/>
      <c r="AV539" s="720">
        <v>2011</v>
      </c>
      <c r="AW539" s="719">
        <v>120</v>
      </c>
      <c r="AX539" s="719" t="s">
        <v>9683</v>
      </c>
      <c r="AY539" s="720"/>
      <c r="AZ539" s="720"/>
      <c r="BA539" s="720"/>
      <c r="BB539" s="720"/>
      <c r="BC539" s="719"/>
      <c r="BD539" s="719"/>
      <c r="BE539" s="207"/>
    </row>
    <row r="540" spans="1:57" s="206" customFormat="1" ht="25.7" hidden="1" customHeight="1" x14ac:dyDescent="0.15">
      <c r="A540" s="760"/>
      <c r="B540" s="147"/>
      <c r="C540" s="720" t="s">
        <v>3168</v>
      </c>
      <c r="D540" s="726" t="s">
        <v>13351</v>
      </c>
      <c r="E540" s="720" t="s">
        <v>3168</v>
      </c>
      <c r="F540" s="720" t="s">
        <v>3168</v>
      </c>
      <c r="G540" s="720" t="s">
        <v>3168</v>
      </c>
      <c r="H540" s="719"/>
      <c r="I540" s="719"/>
      <c r="J540" s="719">
        <v>4346</v>
      </c>
      <c r="K540" s="719"/>
      <c r="L540" s="138"/>
      <c r="M540" s="719">
        <v>600</v>
      </c>
      <c r="N540" s="719">
        <v>600</v>
      </c>
      <c r="O540" s="719" t="s">
        <v>1596</v>
      </c>
      <c r="P540" s="719">
        <v>2</v>
      </c>
      <c r="Q540" s="719">
        <v>600</v>
      </c>
      <c r="R540" s="719" t="s">
        <v>1596</v>
      </c>
      <c r="S540" s="719">
        <v>2</v>
      </c>
      <c r="T540" s="719" t="s">
        <v>316</v>
      </c>
      <c r="U540" s="720"/>
      <c r="V540" s="720"/>
      <c r="W540" s="720"/>
      <c r="X540" s="720"/>
      <c r="Y540" s="720"/>
      <c r="Z540" s="720"/>
      <c r="AA540" s="719"/>
      <c r="AB540" s="720"/>
      <c r="AC540" s="720"/>
      <c r="AD540" s="720"/>
      <c r="AE540" s="720"/>
      <c r="AF540" s="720"/>
      <c r="AG540" s="720"/>
      <c r="AH540" s="720"/>
      <c r="AI540" s="720"/>
      <c r="AJ540" s="720"/>
      <c r="AK540" s="720"/>
      <c r="AL540" s="720"/>
      <c r="AM540" s="720"/>
      <c r="AN540" s="720"/>
      <c r="AO540" s="720"/>
      <c r="AP540" s="720"/>
      <c r="AQ540" s="720"/>
      <c r="AR540" s="720"/>
      <c r="AS540" s="720"/>
      <c r="AT540" s="720"/>
      <c r="AU540" s="720"/>
      <c r="AV540" s="720">
        <v>2011</v>
      </c>
      <c r="AW540" s="719"/>
      <c r="AX540" s="719"/>
      <c r="AY540" s="720"/>
      <c r="AZ540" s="720"/>
      <c r="BA540" s="720"/>
      <c r="BB540" s="720"/>
      <c r="BC540" s="719"/>
      <c r="BD540" s="719"/>
      <c r="BE540" s="207"/>
    </row>
    <row r="541" spans="1:57" s="206" customFormat="1" ht="25.7" hidden="1" customHeight="1" x14ac:dyDescent="0.15">
      <c r="A541" s="760"/>
      <c r="B541" s="147"/>
      <c r="C541" s="720" t="s">
        <v>3168</v>
      </c>
      <c r="D541" s="726" t="s">
        <v>13352</v>
      </c>
      <c r="E541" s="720" t="s">
        <v>3168</v>
      </c>
      <c r="F541" s="797" t="s">
        <v>3168</v>
      </c>
      <c r="G541" s="720" t="s">
        <v>3168</v>
      </c>
      <c r="H541" s="797"/>
      <c r="I541" s="797"/>
      <c r="J541" s="719">
        <v>11177</v>
      </c>
      <c r="K541" s="719"/>
      <c r="L541" s="138"/>
      <c r="M541" s="797">
        <v>300</v>
      </c>
      <c r="N541" s="797">
        <v>300</v>
      </c>
      <c r="O541" s="797" t="s">
        <v>1596</v>
      </c>
      <c r="P541" s="719">
        <v>1</v>
      </c>
      <c r="Q541" s="719">
        <v>300</v>
      </c>
      <c r="R541" s="719" t="s">
        <v>1596</v>
      </c>
      <c r="S541" s="719">
        <v>1</v>
      </c>
      <c r="T541" s="719" t="s">
        <v>316</v>
      </c>
      <c r="U541" s="797"/>
      <c r="V541" s="797"/>
      <c r="W541" s="797"/>
      <c r="X541" s="797"/>
      <c r="Y541" s="797"/>
      <c r="Z541" s="797"/>
      <c r="AA541" s="797"/>
      <c r="AB541" s="797"/>
      <c r="AC541" s="797"/>
      <c r="AD541" s="797"/>
      <c r="AE541" s="797"/>
      <c r="AF541" s="797"/>
      <c r="AG541" s="797"/>
      <c r="AH541" s="797"/>
      <c r="AI541" s="797"/>
      <c r="AJ541" s="797"/>
      <c r="AK541" s="797"/>
      <c r="AL541" s="797"/>
      <c r="AM541" s="797"/>
      <c r="AN541" s="797"/>
      <c r="AO541" s="797"/>
      <c r="AP541" s="797"/>
      <c r="AQ541" s="797"/>
      <c r="AR541" s="797"/>
      <c r="AS541" s="797"/>
      <c r="AT541" s="797"/>
      <c r="AU541" s="797"/>
      <c r="AV541" s="720">
        <v>2011</v>
      </c>
      <c r="AW541" s="797"/>
      <c r="AX541" s="797"/>
      <c r="AY541" s="797"/>
      <c r="AZ541" s="797"/>
      <c r="BA541" s="797"/>
      <c r="BB541" s="797"/>
      <c r="BC541" s="797"/>
      <c r="BD541" s="797"/>
      <c r="BE541" s="207"/>
    </row>
    <row r="542" spans="1:57" s="206" customFormat="1" ht="25.7" hidden="1" customHeight="1" x14ac:dyDescent="0.15">
      <c r="A542" s="760"/>
      <c r="B542" s="147"/>
      <c r="C542" s="720" t="s">
        <v>3168</v>
      </c>
      <c r="D542" s="726" t="s">
        <v>13353</v>
      </c>
      <c r="E542" s="720" t="s">
        <v>3168</v>
      </c>
      <c r="F542" s="797" t="s">
        <v>3168</v>
      </c>
      <c r="G542" s="720" t="s">
        <v>3168</v>
      </c>
      <c r="H542" s="797"/>
      <c r="I542" s="797"/>
      <c r="J542" s="719">
        <v>990</v>
      </c>
      <c r="K542" s="719"/>
      <c r="L542" s="138"/>
      <c r="M542" s="797">
        <v>300</v>
      </c>
      <c r="N542" s="797">
        <v>300</v>
      </c>
      <c r="O542" s="797" t="s">
        <v>1596</v>
      </c>
      <c r="P542" s="719">
        <v>1</v>
      </c>
      <c r="Q542" s="719">
        <v>300</v>
      </c>
      <c r="R542" s="719" t="s">
        <v>1596</v>
      </c>
      <c r="S542" s="719">
        <v>1</v>
      </c>
      <c r="T542" s="719" t="s">
        <v>316</v>
      </c>
      <c r="U542" s="797"/>
      <c r="V542" s="797"/>
      <c r="W542" s="797"/>
      <c r="X542" s="797"/>
      <c r="Y542" s="797"/>
      <c r="Z542" s="797"/>
      <c r="AA542" s="797"/>
      <c r="AB542" s="797"/>
      <c r="AC542" s="797"/>
      <c r="AD542" s="797"/>
      <c r="AE542" s="797"/>
      <c r="AF542" s="797"/>
      <c r="AG542" s="797"/>
      <c r="AH542" s="797"/>
      <c r="AI542" s="797"/>
      <c r="AJ542" s="797"/>
      <c r="AK542" s="797"/>
      <c r="AL542" s="797"/>
      <c r="AM542" s="797"/>
      <c r="AN542" s="797"/>
      <c r="AO542" s="797"/>
      <c r="AP542" s="797"/>
      <c r="AQ542" s="797"/>
      <c r="AR542" s="797"/>
      <c r="AS542" s="797"/>
      <c r="AT542" s="797"/>
      <c r="AU542" s="797"/>
      <c r="AV542" s="720">
        <v>2013</v>
      </c>
      <c r="AW542" s="797"/>
      <c r="AX542" s="797"/>
      <c r="AY542" s="797"/>
      <c r="AZ542" s="797"/>
      <c r="BA542" s="797"/>
      <c r="BB542" s="797"/>
      <c r="BC542" s="797"/>
      <c r="BD542" s="797"/>
      <c r="BE542" s="207"/>
    </row>
    <row r="543" spans="1:57" s="206" customFormat="1" ht="25.7" hidden="1" customHeight="1" x14ac:dyDescent="0.15">
      <c r="A543" s="760"/>
      <c r="B543" s="147"/>
      <c r="C543" s="720" t="s">
        <v>3168</v>
      </c>
      <c r="D543" s="726" t="s">
        <v>13354</v>
      </c>
      <c r="E543" s="720" t="s">
        <v>3168</v>
      </c>
      <c r="F543" s="797" t="s">
        <v>3168</v>
      </c>
      <c r="G543" s="720" t="s">
        <v>3168</v>
      </c>
      <c r="H543" s="797"/>
      <c r="I543" s="797"/>
      <c r="J543" s="719">
        <v>6567</v>
      </c>
      <c r="K543" s="719"/>
      <c r="L543" s="138"/>
      <c r="M543" s="797">
        <v>300</v>
      </c>
      <c r="N543" s="797">
        <v>300</v>
      </c>
      <c r="O543" s="797" t="s">
        <v>1596</v>
      </c>
      <c r="P543" s="719">
        <v>1</v>
      </c>
      <c r="Q543" s="719">
        <v>300</v>
      </c>
      <c r="R543" s="719" t="s">
        <v>1596</v>
      </c>
      <c r="S543" s="719">
        <v>1</v>
      </c>
      <c r="T543" s="719" t="s">
        <v>316</v>
      </c>
      <c r="U543" s="797"/>
      <c r="V543" s="797"/>
      <c r="W543" s="797"/>
      <c r="X543" s="797"/>
      <c r="Y543" s="797"/>
      <c r="Z543" s="797"/>
      <c r="AA543" s="797"/>
      <c r="AB543" s="797"/>
      <c r="AC543" s="797"/>
      <c r="AD543" s="797"/>
      <c r="AE543" s="797"/>
      <c r="AF543" s="797"/>
      <c r="AG543" s="797"/>
      <c r="AH543" s="797"/>
      <c r="AI543" s="797"/>
      <c r="AJ543" s="797"/>
      <c r="AK543" s="797"/>
      <c r="AL543" s="797"/>
      <c r="AM543" s="797"/>
      <c r="AN543" s="797"/>
      <c r="AO543" s="797"/>
      <c r="AP543" s="797"/>
      <c r="AQ543" s="797"/>
      <c r="AR543" s="797"/>
      <c r="AS543" s="797"/>
      <c r="AT543" s="797"/>
      <c r="AU543" s="797"/>
      <c r="AV543" s="720">
        <v>2017</v>
      </c>
      <c r="AW543" s="797"/>
      <c r="AX543" s="797"/>
      <c r="AY543" s="797"/>
      <c r="AZ543" s="797"/>
      <c r="BA543" s="797"/>
      <c r="BB543" s="797"/>
      <c r="BC543" s="797"/>
      <c r="BD543" s="797"/>
      <c r="BE543" s="207"/>
    </row>
    <row r="544" spans="1:57" s="206" customFormat="1" ht="25.7" hidden="1" customHeight="1" x14ac:dyDescent="0.15">
      <c r="A544" s="760"/>
      <c r="B544" s="147"/>
      <c r="C544" s="720" t="s">
        <v>3168</v>
      </c>
      <c r="D544" s="726" t="s">
        <v>13355</v>
      </c>
      <c r="E544" s="720" t="s">
        <v>3168</v>
      </c>
      <c r="F544" s="797" t="s">
        <v>3168</v>
      </c>
      <c r="G544" s="720" t="s">
        <v>3168</v>
      </c>
      <c r="H544" s="797"/>
      <c r="I544" s="797"/>
      <c r="J544" s="719">
        <v>782</v>
      </c>
      <c r="K544" s="719"/>
      <c r="L544" s="138"/>
      <c r="M544" s="797">
        <v>300</v>
      </c>
      <c r="N544" s="797">
        <v>300</v>
      </c>
      <c r="O544" s="797" t="s">
        <v>1596</v>
      </c>
      <c r="P544" s="719">
        <v>1</v>
      </c>
      <c r="Q544" s="719">
        <v>300</v>
      </c>
      <c r="R544" s="719" t="s">
        <v>1596</v>
      </c>
      <c r="S544" s="719">
        <v>1</v>
      </c>
      <c r="T544" s="719" t="s">
        <v>316</v>
      </c>
      <c r="U544" s="797"/>
      <c r="V544" s="797"/>
      <c r="W544" s="797"/>
      <c r="X544" s="797"/>
      <c r="Y544" s="797"/>
      <c r="Z544" s="797"/>
      <c r="AA544" s="797"/>
      <c r="AB544" s="797"/>
      <c r="AC544" s="797"/>
      <c r="AD544" s="797"/>
      <c r="AE544" s="797"/>
      <c r="AF544" s="797"/>
      <c r="AG544" s="797"/>
      <c r="AH544" s="797"/>
      <c r="AI544" s="797"/>
      <c r="AJ544" s="797"/>
      <c r="AK544" s="797"/>
      <c r="AL544" s="797"/>
      <c r="AM544" s="797"/>
      <c r="AN544" s="797"/>
      <c r="AO544" s="797"/>
      <c r="AP544" s="797"/>
      <c r="AQ544" s="797"/>
      <c r="AR544" s="797"/>
      <c r="AS544" s="797"/>
      <c r="AT544" s="797"/>
      <c r="AU544" s="797"/>
      <c r="AV544" s="720">
        <v>2018</v>
      </c>
      <c r="AW544" s="797"/>
      <c r="AX544" s="797"/>
      <c r="AY544" s="797"/>
      <c r="AZ544" s="797"/>
      <c r="BA544" s="797"/>
      <c r="BB544" s="797"/>
      <c r="BC544" s="797"/>
      <c r="BD544" s="797"/>
      <c r="BE544" s="207"/>
    </row>
    <row r="545" spans="1:57" s="206" customFormat="1" ht="25.7" hidden="1" customHeight="1" x14ac:dyDescent="0.15">
      <c r="A545" s="760"/>
      <c r="B545" s="147"/>
      <c r="C545" s="720" t="s">
        <v>3168</v>
      </c>
      <c r="D545" s="726" t="s">
        <v>13356</v>
      </c>
      <c r="E545" s="720" t="s">
        <v>3168</v>
      </c>
      <c r="F545" s="797" t="s">
        <v>3168</v>
      </c>
      <c r="G545" s="720" t="s">
        <v>3168</v>
      </c>
      <c r="H545" s="797"/>
      <c r="I545" s="797"/>
      <c r="J545" s="719">
        <v>20131</v>
      </c>
      <c r="K545" s="719"/>
      <c r="L545" s="138"/>
      <c r="M545" s="797">
        <v>300</v>
      </c>
      <c r="N545" s="797">
        <v>300</v>
      </c>
      <c r="O545" s="797" t="s">
        <v>1596</v>
      </c>
      <c r="P545" s="719">
        <v>1</v>
      </c>
      <c r="Q545" s="719">
        <v>300</v>
      </c>
      <c r="R545" s="719" t="s">
        <v>1596</v>
      </c>
      <c r="S545" s="719">
        <v>1</v>
      </c>
      <c r="T545" s="719" t="s">
        <v>316</v>
      </c>
      <c r="U545" s="797"/>
      <c r="V545" s="797"/>
      <c r="W545" s="797"/>
      <c r="X545" s="797"/>
      <c r="Y545" s="797"/>
      <c r="Z545" s="797"/>
      <c r="AA545" s="797"/>
      <c r="AB545" s="797"/>
      <c r="AC545" s="797"/>
      <c r="AD545" s="797"/>
      <c r="AE545" s="797"/>
      <c r="AF545" s="797"/>
      <c r="AG545" s="797"/>
      <c r="AH545" s="797"/>
      <c r="AI545" s="797"/>
      <c r="AJ545" s="797"/>
      <c r="AK545" s="797"/>
      <c r="AL545" s="797"/>
      <c r="AM545" s="797"/>
      <c r="AN545" s="797"/>
      <c r="AO545" s="797"/>
      <c r="AP545" s="797"/>
      <c r="AQ545" s="797"/>
      <c r="AR545" s="797"/>
      <c r="AS545" s="797"/>
      <c r="AT545" s="797"/>
      <c r="AU545" s="797"/>
      <c r="AV545" s="720">
        <v>2019</v>
      </c>
      <c r="AW545" s="797"/>
      <c r="AX545" s="797"/>
      <c r="AY545" s="797"/>
      <c r="AZ545" s="797"/>
      <c r="BA545" s="797"/>
      <c r="BB545" s="797"/>
      <c r="BC545" s="797"/>
      <c r="BD545" s="797"/>
      <c r="BE545" s="207"/>
    </row>
    <row r="546" spans="1:57" s="206" customFormat="1" ht="25.7" hidden="1" customHeight="1" x14ac:dyDescent="0.15">
      <c r="A546" s="760"/>
      <c r="B546" s="147"/>
      <c r="C546" s="720" t="s">
        <v>3168</v>
      </c>
      <c r="D546" s="726" t="s">
        <v>13357</v>
      </c>
      <c r="E546" s="720" t="s">
        <v>3168</v>
      </c>
      <c r="F546" s="797" t="s">
        <v>3168</v>
      </c>
      <c r="G546" s="720" t="s">
        <v>3168</v>
      </c>
      <c r="H546" s="797"/>
      <c r="I546" s="797"/>
      <c r="J546" s="719">
        <v>5578</v>
      </c>
      <c r="K546" s="719"/>
      <c r="L546" s="138"/>
      <c r="M546" s="797">
        <v>300</v>
      </c>
      <c r="N546" s="797">
        <v>300</v>
      </c>
      <c r="O546" s="797" t="s">
        <v>1596</v>
      </c>
      <c r="P546" s="719">
        <v>1</v>
      </c>
      <c r="Q546" s="719">
        <v>300</v>
      </c>
      <c r="R546" s="719" t="s">
        <v>1596</v>
      </c>
      <c r="S546" s="719">
        <v>1</v>
      </c>
      <c r="T546" s="719" t="s">
        <v>316</v>
      </c>
      <c r="U546" s="797"/>
      <c r="V546" s="797"/>
      <c r="W546" s="797"/>
      <c r="X546" s="797"/>
      <c r="Y546" s="797"/>
      <c r="Z546" s="797"/>
      <c r="AA546" s="797"/>
      <c r="AB546" s="797"/>
      <c r="AC546" s="797"/>
      <c r="AD546" s="797"/>
      <c r="AE546" s="797"/>
      <c r="AF546" s="797"/>
      <c r="AG546" s="797"/>
      <c r="AH546" s="797"/>
      <c r="AI546" s="797"/>
      <c r="AJ546" s="797"/>
      <c r="AK546" s="797"/>
      <c r="AL546" s="797"/>
      <c r="AM546" s="797"/>
      <c r="AN546" s="797"/>
      <c r="AO546" s="797"/>
      <c r="AP546" s="797"/>
      <c r="AQ546" s="797"/>
      <c r="AR546" s="797"/>
      <c r="AS546" s="797"/>
      <c r="AT546" s="797"/>
      <c r="AU546" s="797"/>
      <c r="AV546" s="720">
        <v>2008</v>
      </c>
      <c r="AW546" s="797"/>
      <c r="AX546" s="797"/>
      <c r="AY546" s="797"/>
      <c r="AZ546" s="797"/>
      <c r="BA546" s="797"/>
      <c r="BB546" s="797"/>
      <c r="BC546" s="797"/>
      <c r="BD546" s="797"/>
      <c r="BE546" s="207"/>
    </row>
    <row r="547" spans="1:57" s="206" customFormat="1" ht="25.7" hidden="1" customHeight="1" x14ac:dyDescent="0.15">
      <c r="A547" s="760"/>
      <c r="B547" s="147"/>
      <c r="C547" s="720" t="s">
        <v>3168</v>
      </c>
      <c r="D547" s="726" t="s">
        <v>13358</v>
      </c>
      <c r="E547" s="720" t="s">
        <v>3168</v>
      </c>
      <c r="F547" s="797" t="s">
        <v>3168</v>
      </c>
      <c r="G547" s="720" t="s">
        <v>3168</v>
      </c>
      <c r="H547" s="797"/>
      <c r="I547" s="797"/>
      <c r="J547" s="719">
        <v>1955</v>
      </c>
      <c r="K547" s="719"/>
      <c r="L547" s="138"/>
      <c r="M547" s="797">
        <v>300</v>
      </c>
      <c r="N547" s="797">
        <v>300</v>
      </c>
      <c r="O547" s="797" t="s">
        <v>1596</v>
      </c>
      <c r="P547" s="719">
        <v>1</v>
      </c>
      <c r="Q547" s="719">
        <v>300</v>
      </c>
      <c r="R547" s="719" t="s">
        <v>1596</v>
      </c>
      <c r="S547" s="719">
        <v>1</v>
      </c>
      <c r="T547" s="719" t="s">
        <v>316</v>
      </c>
      <c r="U547" s="797"/>
      <c r="V547" s="797"/>
      <c r="W547" s="797"/>
      <c r="X547" s="797"/>
      <c r="Y547" s="797"/>
      <c r="Z547" s="797"/>
      <c r="AA547" s="797"/>
      <c r="AB547" s="797"/>
      <c r="AC547" s="797"/>
      <c r="AD547" s="797"/>
      <c r="AE547" s="797"/>
      <c r="AF547" s="797"/>
      <c r="AG547" s="797"/>
      <c r="AH547" s="797"/>
      <c r="AI547" s="797"/>
      <c r="AJ547" s="797"/>
      <c r="AK547" s="797"/>
      <c r="AL547" s="797"/>
      <c r="AM547" s="797"/>
      <c r="AN547" s="797"/>
      <c r="AO547" s="797"/>
      <c r="AP547" s="797"/>
      <c r="AQ547" s="797"/>
      <c r="AR547" s="797"/>
      <c r="AS547" s="797"/>
      <c r="AT547" s="797"/>
      <c r="AU547" s="797"/>
      <c r="AV547" s="720">
        <v>2013</v>
      </c>
      <c r="AW547" s="797"/>
      <c r="AX547" s="797"/>
      <c r="AY547" s="797"/>
      <c r="AZ547" s="797"/>
      <c r="BA547" s="797"/>
      <c r="BB547" s="797"/>
      <c r="BC547" s="797"/>
      <c r="BD547" s="797"/>
      <c r="BE547" s="207"/>
    </row>
    <row r="548" spans="1:57" s="206" customFormat="1" ht="25.7" hidden="1" customHeight="1" x14ac:dyDescent="0.15">
      <c r="A548" s="760"/>
      <c r="B548" s="147"/>
      <c r="C548" s="720" t="s">
        <v>3168</v>
      </c>
      <c r="D548" s="726" t="s">
        <v>13359</v>
      </c>
      <c r="E548" s="720" t="s">
        <v>3168</v>
      </c>
      <c r="F548" s="797" t="s">
        <v>3168</v>
      </c>
      <c r="G548" s="720" t="s">
        <v>3168</v>
      </c>
      <c r="H548" s="797"/>
      <c r="I548" s="797"/>
      <c r="J548" s="719">
        <v>589</v>
      </c>
      <c r="K548" s="719"/>
      <c r="L548" s="138"/>
      <c r="M548" s="797">
        <v>300</v>
      </c>
      <c r="N548" s="797">
        <v>300</v>
      </c>
      <c r="O548" s="797" t="s">
        <v>1596</v>
      </c>
      <c r="P548" s="719">
        <v>1</v>
      </c>
      <c r="Q548" s="719">
        <v>300</v>
      </c>
      <c r="R548" s="719" t="s">
        <v>1596</v>
      </c>
      <c r="S548" s="719">
        <v>1</v>
      </c>
      <c r="T548" s="719" t="s">
        <v>316</v>
      </c>
      <c r="U548" s="797"/>
      <c r="V548" s="797"/>
      <c r="W548" s="797"/>
      <c r="X548" s="797"/>
      <c r="Y548" s="797"/>
      <c r="Z548" s="797"/>
      <c r="AA548" s="797"/>
      <c r="AB548" s="797"/>
      <c r="AC548" s="797"/>
      <c r="AD548" s="797"/>
      <c r="AE548" s="797"/>
      <c r="AF548" s="797"/>
      <c r="AG548" s="797"/>
      <c r="AH548" s="797"/>
      <c r="AI548" s="797"/>
      <c r="AJ548" s="797"/>
      <c r="AK548" s="797"/>
      <c r="AL548" s="797"/>
      <c r="AM548" s="797"/>
      <c r="AN548" s="797"/>
      <c r="AO548" s="797"/>
      <c r="AP548" s="797"/>
      <c r="AQ548" s="797"/>
      <c r="AR548" s="797"/>
      <c r="AS548" s="797"/>
      <c r="AT548" s="797"/>
      <c r="AU548" s="797"/>
      <c r="AV548" s="720">
        <v>2013</v>
      </c>
      <c r="AW548" s="797"/>
      <c r="AX548" s="797"/>
      <c r="AY548" s="797"/>
      <c r="AZ548" s="797"/>
      <c r="BA548" s="797"/>
      <c r="BB548" s="797"/>
      <c r="BC548" s="797"/>
      <c r="BD548" s="797"/>
      <c r="BE548" s="207"/>
    </row>
    <row r="549" spans="1:57" s="206" customFormat="1" ht="25.7" hidden="1" customHeight="1" x14ac:dyDescent="0.15">
      <c r="A549" s="760"/>
      <c r="B549" s="147"/>
      <c r="C549" s="720" t="s">
        <v>3168</v>
      </c>
      <c r="D549" s="726" t="s">
        <v>13360</v>
      </c>
      <c r="E549" s="720" t="s">
        <v>3168</v>
      </c>
      <c r="F549" s="797" t="s">
        <v>3168</v>
      </c>
      <c r="G549" s="720" t="s">
        <v>3168</v>
      </c>
      <c r="H549" s="797"/>
      <c r="I549" s="797"/>
      <c r="J549" s="719">
        <v>1355</v>
      </c>
      <c r="K549" s="719"/>
      <c r="L549" s="138"/>
      <c r="M549" s="797">
        <v>300</v>
      </c>
      <c r="N549" s="797">
        <v>300</v>
      </c>
      <c r="O549" s="797" t="s">
        <v>1596</v>
      </c>
      <c r="P549" s="719">
        <v>1</v>
      </c>
      <c r="Q549" s="719">
        <v>300</v>
      </c>
      <c r="R549" s="719" t="s">
        <v>1596</v>
      </c>
      <c r="S549" s="719">
        <v>1</v>
      </c>
      <c r="T549" s="719" t="s">
        <v>316</v>
      </c>
      <c r="U549" s="797"/>
      <c r="V549" s="797"/>
      <c r="W549" s="797"/>
      <c r="X549" s="797"/>
      <c r="Y549" s="797"/>
      <c r="Z549" s="797"/>
      <c r="AA549" s="797"/>
      <c r="AB549" s="797"/>
      <c r="AC549" s="797"/>
      <c r="AD549" s="797"/>
      <c r="AE549" s="797"/>
      <c r="AF549" s="797"/>
      <c r="AG549" s="797"/>
      <c r="AH549" s="797"/>
      <c r="AI549" s="797"/>
      <c r="AJ549" s="797"/>
      <c r="AK549" s="797"/>
      <c r="AL549" s="797"/>
      <c r="AM549" s="797"/>
      <c r="AN549" s="797"/>
      <c r="AO549" s="797"/>
      <c r="AP549" s="797"/>
      <c r="AQ549" s="797"/>
      <c r="AR549" s="797"/>
      <c r="AS549" s="797"/>
      <c r="AT549" s="797"/>
      <c r="AU549" s="797"/>
      <c r="AV549" s="720">
        <v>2011</v>
      </c>
      <c r="AW549" s="797"/>
      <c r="AX549" s="797"/>
      <c r="AY549" s="797"/>
      <c r="AZ549" s="797"/>
      <c r="BA549" s="797"/>
      <c r="BB549" s="797"/>
      <c r="BC549" s="797"/>
      <c r="BD549" s="797"/>
      <c r="BE549" s="207"/>
    </row>
    <row r="550" spans="1:57" s="206" customFormat="1" ht="25.7" hidden="1" customHeight="1" x14ac:dyDescent="0.15">
      <c r="A550" s="760"/>
      <c r="B550" s="147"/>
      <c r="C550" s="720" t="s">
        <v>3168</v>
      </c>
      <c r="D550" s="726" t="s">
        <v>10033</v>
      </c>
      <c r="E550" s="720" t="s">
        <v>3168</v>
      </c>
      <c r="F550" s="797" t="s">
        <v>3168</v>
      </c>
      <c r="G550" s="720" t="s">
        <v>3168</v>
      </c>
      <c r="H550" s="797"/>
      <c r="I550" s="797"/>
      <c r="J550" s="719">
        <v>1797</v>
      </c>
      <c r="K550" s="719"/>
      <c r="L550" s="138"/>
      <c r="M550" s="797">
        <v>300</v>
      </c>
      <c r="N550" s="797">
        <v>300</v>
      </c>
      <c r="O550" s="797" t="s">
        <v>1596</v>
      </c>
      <c r="P550" s="719">
        <v>1</v>
      </c>
      <c r="Q550" s="719">
        <v>300</v>
      </c>
      <c r="R550" s="719" t="s">
        <v>1596</v>
      </c>
      <c r="S550" s="719">
        <v>1</v>
      </c>
      <c r="T550" s="719" t="s">
        <v>316</v>
      </c>
      <c r="U550" s="797"/>
      <c r="V550" s="797"/>
      <c r="W550" s="797"/>
      <c r="X550" s="797"/>
      <c r="Y550" s="797"/>
      <c r="Z550" s="797"/>
      <c r="AA550" s="797"/>
      <c r="AB550" s="797"/>
      <c r="AC550" s="797"/>
      <c r="AD550" s="797"/>
      <c r="AE550" s="797"/>
      <c r="AF550" s="797"/>
      <c r="AG550" s="797"/>
      <c r="AH550" s="797"/>
      <c r="AI550" s="797"/>
      <c r="AJ550" s="797"/>
      <c r="AK550" s="797"/>
      <c r="AL550" s="797"/>
      <c r="AM550" s="797"/>
      <c r="AN550" s="797"/>
      <c r="AO550" s="797"/>
      <c r="AP550" s="797"/>
      <c r="AQ550" s="797"/>
      <c r="AR550" s="797"/>
      <c r="AS550" s="797"/>
      <c r="AT550" s="797"/>
      <c r="AU550" s="797"/>
      <c r="AV550" s="720">
        <v>2013</v>
      </c>
      <c r="AW550" s="797"/>
      <c r="AX550" s="797"/>
      <c r="AY550" s="797"/>
      <c r="AZ550" s="797"/>
      <c r="BA550" s="797"/>
      <c r="BB550" s="797"/>
      <c r="BC550" s="797"/>
      <c r="BD550" s="797"/>
      <c r="BE550" s="207"/>
    </row>
    <row r="551" spans="1:57" s="206" customFormat="1" ht="25.7" hidden="1" customHeight="1" x14ac:dyDescent="0.15">
      <c r="A551" s="760"/>
      <c r="B551" s="147"/>
      <c r="C551" s="720" t="s">
        <v>3168</v>
      </c>
      <c r="D551" s="726" t="s">
        <v>13361</v>
      </c>
      <c r="E551" s="720" t="s">
        <v>3168</v>
      </c>
      <c r="F551" s="797" t="s">
        <v>3168</v>
      </c>
      <c r="G551" s="720" t="s">
        <v>3168</v>
      </c>
      <c r="H551" s="797"/>
      <c r="I551" s="797"/>
      <c r="J551" s="719">
        <v>1916</v>
      </c>
      <c r="K551" s="719"/>
      <c r="L551" s="138"/>
      <c r="M551" s="797">
        <v>300</v>
      </c>
      <c r="N551" s="797">
        <v>300</v>
      </c>
      <c r="O551" s="797" t="s">
        <v>1596</v>
      </c>
      <c r="P551" s="719">
        <v>2</v>
      </c>
      <c r="Q551" s="719">
        <v>600</v>
      </c>
      <c r="R551" s="719" t="s">
        <v>1596</v>
      </c>
      <c r="S551" s="719">
        <v>2</v>
      </c>
      <c r="T551" s="719" t="s">
        <v>316</v>
      </c>
      <c r="U551" s="797"/>
      <c r="V551" s="797"/>
      <c r="W551" s="797"/>
      <c r="X551" s="797"/>
      <c r="Y551" s="797"/>
      <c r="Z551" s="797"/>
      <c r="AA551" s="797"/>
      <c r="AB551" s="797"/>
      <c r="AC551" s="797"/>
      <c r="AD551" s="797"/>
      <c r="AE551" s="797"/>
      <c r="AF551" s="797"/>
      <c r="AG551" s="797"/>
      <c r="AH551" s="797"/>
      <c r="AI551" s="797"/>
      <c r="AJ551" s="797"/>
      <c r="AK551" s="797"/>
      <c r="AL551" s="797"/>
      <c r="AM551" s="797"/>
      <c r="AN551" s="797"/>
      <c r="AO551" s="797"/>
      <c r="AP551" s="797"/>
      <c r="AQ551" s="797"/>
      <c r="AR551" s="797"/>
      <c r="AS551" s="797"/>
      <c r="AT551" s="797"/>
      <c r="AU551" s="797"/>
      <c r="AV551" s="720">
        <v>2010</v>
      </c>
      <c r="AW551" s="797"/>
      <c r="AX551" s="797"/>
      <c r="AY551" s="797"/>
      <c r="AZ551" s="797"/>
      <c r="BA551" s="797"/>
      <c r="BB551" s="797"/>
      <c r="BC551" s="797"/>
      <c r="BD551" s="797"/>
      <c r="BE551" s="207"/>
    </row>
    <row r="552" spans="1:57" s="206" customFormat="1" ht="25.7" hidden="1" customHeight="1" x14ac:dyDescent="0.15">
      <c r="A552" s="760"/>
      <c r="B552" s="147"/>
      <c r="C552" s="720" t="s">
        <v>3168</v>
      </c>
      <c r="D552" s="726" t="s">
        <v>13362</v>
      </c>
      <c r="E552" s="720" t="s">
        <v>3168</v>
      </c>
      <c r="F552" s="797" t="s">
        <v>3168</v>
      </c>
      <c r="G552" s="720" t="s">
        <v>3168</v>
      </c>
      <c r="H552" s="797"/>
      <c r="I552" s="797"/>
      <c r="J552" s="719">
        <v>1309</v>
      </c>
      <c r="K552" s="719"/>
      <c r="L552" s="138"/>
      <c r="M552" s="797">
        <v>600</v>
      </c>
      <c r="N552" s="797">
        <v>600</v>
      </c>
      <c r="O552" s="797" t="s">
        <v>1596</v>
      </c>
      <c r="P552" s="719">
        <v>1</v>
      </c>
      <c r="Q552" s="719">
        <v>300</v>
      </c>
      <c r="R552" s="719" t="s">
        <v>1596</v>
      </c>
      <c r="S552" s="719">
        <v>1</v>
      </c>
      <c r="T552" s="719" t="s">
        <v>316</v>
      </c>
      <c r="U552" s="797"/>
      <c r="V552" s="797"/>
      <c r="W552" s="797"/>
      <c r="X552" s="797"/>
      <c r="Y552" s="797"/>
      <c r="Z552" s="797"/>
      <c r="AA552" s="797"/>
      <c r="AB552" s="797"/>
      <c r="AC552" s="797"/>
      <c r="AD552" s="797"/>
      <c r="AE552" s="797"/>
      <c r="AF552" s="797"/>
      <c r="AG552" s="797"/>
      <c r="AH552" s="797"/>
      <c r="AI552" s="797"/>
      <c r="AJ552" s="797"/>
      <c r="AK552" s="797"/>
      <c r="AL552" s="797"/>
      <c r="AM552" s="797"/>
      <c r="AN552" s="797"/>
      <c r="AO552" s="797"/>
      <c r="AP552" s="797"/>
      <c r="AQ552" s="797"/>
      <c r="AR552" s="797"/>
      <c r="AS552" s="797"/>
      <c r="AT552" s="797"/>
      <c r="AU552" s="797"/>
      <c r="AV552" s="720">
        <v>2005</v>
      </c>
      <c r="AW552" s="797"/>
      <c r="AX552" s="797"/>
      <c r="AY552" s="797"/>
      <c r="AZ552" s="797"/>
      <c r="BA552" s="797"/>
      <c r="BB552" s="797"/>
      <c r="BC552" s="797"/>
      <c r="BD552" s="797"/>
      <c r="BE552" s="207"/>
    </row>
    <row r="553" spans="1:57" s="206" customFormat="1" ht="25.7" hidden="1" customHeight="1" x14ac:dyDescent="0.15">
      <c r="A553" s="760"/>
      <c r="B553" s="147"/>
      <c r="C553" s="720" t="s">
        <v>3168</v>
      </c>
      <c r="D553" s="726" t="s">
        <v>13363</v>
      </c>
      <c r="E553" s="720" t="s">
        <v>3168</v>
      </c>
      <c r="F553" s="797" t="s">
        <v>3168</v>
      </c>
      <c r="G553" s="720" t="s">
        <v>3168</v>
      </c>
      <c r="H553" s="797"/>
      <c r="I553" s="797"/>
      <c r="J553" s="719">
        <v>28214</v>
      </c>
      <c r="K553" s="719"/>
      <c r="L553" s="138"/>
      <c r="M553" s="797">
        <v>300</v>
      </c>
      <c r="N553" s="797">
        <v>300</v>
      </c>
      <c r="O553" s="797" t="s">
        <v>1596</v>
      </c>
      <c r="P553" s="719">
        <v>1</v>
      </c>
      <c r="Q553" s="719">
        <v>300</v>
      </c>
      <c r="R553" s="719" t="s">
        <v>1596</v>
      </c>
      <c r="S553" s="719">
        <v>1</v>
      </c>
      <c r="T553" s="719" t="s">
        <v>316</v>
      </c>
      <c r="U553" s="797"/>
      <c r="V553" s="797"/>
      <c r="W553" s="797"/>
      <c r="X553" s="797"/>
      <c r="Y553" s="797"/>
      <c r="Z553" s="797"/>
      <c r="AA553" s="797"/>
      <c r="AB553" s="797"/>
      <c r="AC553" s="797"/>
      <c r="AD553" s="797"/>
      <c r="AE553" s="797"/>
      <c r="AF553" s="797"/>
      <c r="AG553" s="797"/>
      <c r="AH553" s="797"/>
      <c r="AI553" s="797"/>
      <c r="AJ553" s="797"/>
      <c r="AK553" s="797"/>
      <c r="AL553" s="797"/>
      <c r="AM553" s="797"/>
      <c r="AN553" s="797"/>
      <c r="AO553" s="797"/>
      <c r="AP553" s="797"/>
      <c r="AQ553" s="797"/>
      <c r="AR553" s="797"/>
      <c r="AS553" s="797"/>
      <c r="AT553" s="797"/>
      <c r="AU553" s="797"/>
      <c r="AV553" s="720">
        <v>2017</v>
      </c>
      <c r="AW553" s="797"/>
      <c r="AX553" s="797"/>
      <c r="AY553" s="797"/>
      <c r="AZ553" s="797"/>
      <c r="BA553" s="797"/>
      <c r="BB553" s="797"/>
      <c r="BC553" s="797"/>
      <c r="BD553" s="797"/>
      <c r="BE553" s="207"/>
    </row>
    <row r="554" spans="1:57" s="206" customFormat="1" ht="25.7" hidden="1" customHeight="1" x14ac:dyDescent="0.15">
      <c r="A554" s="760"/>
      <c r="B554" s="147"/>
      <c r="C554" s="625" t="s">
        <v>15949</v>
      </c>
      <c r="D554" s="625" t="s">
        <v>17146</v>
      </c>
      <c r="E554" s="625" t="s">
        <v>3526</v>
      </c>
      <c r="F554" s="625"/>
      <c r="G554" s="625" t="s">
        <v>16004</v>
      </c>
      <c r="H554" s="627"/>
      <c r="I554" s="686"/>
      <c r="J554" s="719">
        <v>800</v>
      </c>
      <c r="K554" s="719"/>
      <c r="L554" s="138"/>
      <c r="M554" s="627"/>
      <c r="N554" s="628"/>
      <c r="O554" s="627"/>
      <c r="P554" s="716">
        <v>2</v>
      </c>
      <c r="Q554" s="716" t="s">
        <v>316</v>
      </c>
      <c r="R554" s="626"/>
      <c r="S554" s="626"/>
      <c r="T554" s="716" t="s">
        <v>316</v>
      </c>
      <c r="U554" s="627"/>
      <c r="V554" s="627"/>
      <c r="W554" s="627"/>
      <c r="X554" s="627"/>
      <c r="Y554" s="627"/>
      <c r="Z554" s="627"/>
      <c r="AA554" s="720"/>
      <c r="AB554" s="625"/>
      <c r="AC554" s="625"/>
      <c r="AD554" s="627"/>
      <c r="AE554" s="627"/>
      <c r="AF554" s="627"/>
      <c r="AG554" s="627"/>
      <c r="AH554" s="627"/>
      <c r="AI554" s="627"/>
      <c r="AJ554" s="627"/>
      <c r="AK554" s="627"/>
      <c r="AL554" s="627"/>
      <c r="AM554" s="627"/>
      <c r="AN554" s="627"/>
      <c r="AO554" s="627"/>
      <c r="AP554" s="627"/>
      <c r="AQ554" s="627"/>
      <c r="AR554" s="627"/>
      <c r="AS554" s="627"/>
      <c r="AT554" s="627"/>
      <c r="AU554" s="627"/>
      <c r="AV554" s="716">
        <v>2022</v>
      </c>
      <c r="AW554" s="720"/>
      <c r="AX554" s="720"/>
      <c r="AY554" s="720"/>
      <c r="AZ554" s="720"/>
      <c r="BA554" s="720"/>
      <c r="BB554" s="720"/>
      <c r="BC554" s="719"/>
      <c r="BD554" s="720" t="s">
        <v>16632</v>
      </c>
      <c r="BE554" s="207"/>
    </row>
    <row r="555" spans="1:57" s="206" customFormat="1" ht="25.7" hidden="1" customHeight="1" x14ac:dyDescent="0.15">
      <c r="A555" s="760"/>
      <c r="B555" s="147"/>
      <c r="C555" s="720" t="s">
        <v>1004</v>
      </c>
      <c r="D555" s="726" t="s">
        <v>10034</v>
      </c>
      <c r="E555" s="720" t="s">
        <v>1004</v>
      </c>
      <c r="F555" s="797" t="s">
        <v>13364</v>
      </c>
      <c r="G555" s="720" t="s">
        <v>12460</v>
      </c>
      <c r="H555" s="797"/>
      <c r="I555" s="797"/>
      <c r="J555" s="719">
        <v>54000</v>
      </c>
      <c r="K555" s="719">
        <v>600</v>
      </c>
      <c r="L555" s="138">
        <v>600</v>
      </c>
      <c r="M555" s="797">
        <v>600</v>
      </c>
      <c r="N555" s="797">
        <v>600</v>
      </c>
      <c r="O555" s="797" t="s">
        <v>1596</v>
      </c>
      <c r="P555" s="719">
        <v>2</v>
      </c>
      <c r="Q555" s="719" t="s">
        <v>316</v>
      </c>
      <c r="R555" s="719" t="s">
        <v>1596</v>
      </c>
      <c r="S555" s="719">
        <v>2</v>
      </c>
      <c r="T555" s="719" t="s">
        <v>316</v>
      </c>
      <c r="U555" s="797"/>
      <c r="V555" s="797"/>
      <c r="W555" s="797"/>
      <c r="X555" s="797"/>
      <c r="Y555" s="797"/>
      <c r="Z555" s="797"/>
      <c r="AA555" s="797" t="s">
        <v>417</v>
      </c>
      <c r="AB555" s="797"/>
      <c r="AC555" s="797"/>
      <c r="AD555" s="797"/>
      <c r="AE555" s="797"/>
      <c r="AF555" s="797"/>
      <c r="AG555" s="797"/>
      <c r="AH555" s="797"/>
      <c r="AI555" s="797"/>
      <c r="AJ555" s="797"/>
      <c r="AK555" s="797"/>
      <c r="AL555" s="797"/>
      <c r="AM555" s="797"/>
      <c r="AN555" s="797"/>
      <c r="AO555" s="797"/>
      <c r="AP555" s="797"/>
      <c r="AQ555" s="797"/>
      <c r="AR555" s="797"/>
      <c r="AS555" s="797"/>
      <c r="AT555" s="797"/>
      <c r="AU555" s="797"/>
      <c r="AV555" s="720">
        <v>2009</v>
      </c>
      <c r="AW555" s="797">
        <v>250</v>
      </c>
      <c r="AX555" s="797" t="s">
        <v>3420</v>
      </c>
      <c r="AY555" s="797"/>
      <c r="AZ555" s="797"/>
      <c r="BA555" s="797"/>
      <c r="BB555" s="797"/>
      <c r="BC555" s="797">
        <v>250</v>
      </c>
      <c r="BD555" s="716" t="s">
        <v>3420</v>
      </c>
      <c r="BE555" s="207"/>
    </row>
    <row r="556" spans="1:57" s="206" customFormat="1" ht="25.7" hidden="1" customHeight="1" x14ac:dyDescent="0.15">
      <c r="A556" s="760"/>
      <c r="B556" s="147"/>
      <c r="C556" s="720" t="s">
        <v>1004</v>
      </c>
      <c r="D556" s="726" t="s">
        <v>10035</v>
      </c>
      <c r="E556" s="720" t="s">
        <v>1004</v>
      </c>
      <c r="F556" s="797" t="s">
        <v>13365</v>
      </c>
      <c r="G556" s="720" t="s">
        <v>1004</v>
      </c>
      <c r="H556" s="797"/>
      <c r="I556" s="797"/>
      <c r="J556" s="719">
        <v>379</v>
      </c>
      <c r="K556" s="719">
        <v>379</v>
      </c>
      <c r="L556" s="138">
        <v>379</v>
      </c>
      <c r="M556" s="797">
        <v>379</v>
      </c>
      <c r="N556" s="797">
        <v>379</v>
      </c>
      <c r="O556" s="797" t="s">
        <v>10036</v>
      </c>
      <c r="P556" s="719">
        <v>1</v>
      </c>
      <c r="Q556" s="719" t="s">
        <v>316</v>
      </c>
      <c r="R556" s="719" t="s">
        <v>10036</v>
      </c>
      <c r="S556" s="719">
        <v>1</v>
      </c>
      <c r="T556" s="719" t="s">
        <v>316</v>
      </c>
      <c r="U556" s="797"/>
      <c r="V556" s="797"/>
      <c r="W556" s="797"/>
      <c r="X556" s="797"/>
      <c r="Y556" s="797"/>
      <c r="Z556" s="797"/>
      <c r="AA556" s="797" t="s">
        <v>417</v>
      </c>
      <c r="AB556" s="797"/>
      <c r="AC556" s="797"/>
      <c r="AD556" s="797"/>
      <c r="AE556" s="797"/>
      <c r="AF556" s="797"/>
      <c r="AG556" s="797"/>
      <c r="AH556" s="797"/>
      <c r="AI556" s="797"/>
      <c r="AJ556" s="797"/>
      <c r="AK556" s="797"/>
      <c r="AL556" s="797"/>
      <c r="AM556" s="797"/>
      <c r="AN556" s="797"/>
      <c r="AO556" s="797"/>
      <c r="AP556" s="797"/>
      <c r="AQ556" s="797"/>
      <c r="AR556" s="797"/>
      <c r="AS556" s="797"/>
      <c r="AT556" s="797"/>
      <c r="AU556" s="797"/>
      <c r="AV556" s="720">
        <v>2009</v>
      </c>
      <c r="AW556" s="797">
        <v>70</v>
      </c>
      <c r="AX556" s="797" t="s">
        <v>10037</v>
      </c>
      <c r="AY556" s="797"/>
      <c r="AZ556" s="797"/>
      <c r="BA556" s="797"/>
      <c r="BB556" s="797"/>
      <c r="BC556" s="797">
        <v>70</v>
      </c>
      <c r="BD556" s="716" t="s">
        <v>10037</v>
      </c>
      <c r="BE556" s="207"/>
    </row>
    <row r="557" spans="1:57" s="206" customFormat="1" ht="25.7" hidden="1" customHeight="1" x14ac:dyDescent="0.15">
      <c r="A557" s="760"/>
      <c r="B557" s="147"/>
      <c r="C557" s="720" t="s">
        <v>1004</v>
      </c>
      <c r="D557" s="720" t="s">
        <v>10038</v>
      </c>
      <c r="E557" s="720" t="s">
        <v>1004</v>
      </c>
      <c r="F557" s="625" t="s">
        <v>13366</v>
      </c>
      <c r="G557" s="720" t="s">
        <v>1004</v>
      </c>
      <c r="H557" s="627"/>
      <c r="I557" s="686"/>
      <c r="J557" s="626">
        <v>300</v>
      </c>
      <c r="K557" s="719">
        <v>300</v>
      </c>
      <c r="L557" s="138">
        <v>300</v>
      </c>
      <c r="M557" s="627">
        <v>300</v>
      </c>
      <c r="N557" s="628">
        <v>300</v>
      </c>
      <c r="O557" s="627" t="s">
        <v>1596</v>
      </c>
      <c r="P557" s="626">
        <v>1</v>
      </c>
      <c r="Q557" s="719" t="s">
        <v>316</v>
      </c>
      <c r="R557" s="626" t="s">
        <v>1596</v>
      </c>
      <c r="S557" s="720">
        <v>1</v>
      </c>
      <c r="T557" s="626" t="s">
        <v>316</v>
      </c>
      <c r="U557" s="627"/>
      <c r="V557" s="627"/>
      <c r="W557" s="627"/>
      <c r="X557" s="627"/>
      <c r="Y557" s="627"/>
      <c r="Z557" s="627"/>
      <c r="AA557" s="720" t="s">
        <v>417</v>
      </c>
      <c r="AB557" s="625"/>
      <c r="AC557" s="625"/>
      <c r="AD557" s="627"/>
      <c r="AE557" s="627"/>
      <c r="AF557" s="627"/>
      <c r="AG557" s="627"/>
      <c r="AH557" s="627"/>
      <c r="AI557" s="627"/>
      <c r="AJ557" s="627"/>
      <c r="AK557" s="627"/>
      <c r="AL557" s="627"/>
      <c r="AM557" s="627"/>
      <c r="AN557" s="627"/>
      <c r="AO557" s="627"/>
      <c r="AP557" s="627"/>
      <c r="AQ557" s="627"/>
      <c r="AR557" s="627"/>
      <c r="AS557" s="627"/>
      <c r="AT557" s="627"/>
      <c r="AU557" s="627"/>
      <c r="AV557" s="720">
        <v>2009</v>
      </c>
      <c r="AW557" s="720">
        <v>120</v>
      </c>
      <c r="AX557" s="720"/>
      <c r="AY557" s="720"/>
      <c r="AZ557" s="720"/>
      <c r="BA557" s="720"/>
      <c r="BB557" s="720"/>
      <c r="BC557" s="720">
        <v>120</v>
      </c>
      <c r="BD557" s="720"/>
      <c r="BE557" s="207"/>
    </row>
    <row r="558" spans="1:57" s="206" customFormat="1" ht="25.7" hidden="1" customHeight="1" x14ac:dyDescent="0.15">
      <c r="A558" s="760"/>
      <c r="B558" s="147"/>
      <c r="C558" s="720" t="s">
        <v>1004</v>
      </c>
      <c r="D558" s="720" t="s">
        <v>4116</v>
      </c>
      <c r="E558" s="720" t="s">
        <v>1004</v>
      </c>
      <c r="F558" s="625" t="s">
        <v>13366</v>
      </c>
      <c r="G558" s="720" t="s">
        <v>1004</v>
      </c>
      <c r="H558" s="627"/>
      <c r="I558" s="686"/>
      <c r="J558" s="626">
        <v>300</v>
      </c>
      <c r="K558" s="719">
        <v>300</v>
      </c>
      <c r="L558" s="138">
        <v>300</v>
      </c>
      <c r="M558" s="626">
        <v>300</v>
      </c>
      <c r="N558" s="720">
        <v>300</v>
      </c>
      <c r="O558" s="720" t="s">
        <v>1596</v>
      </c>
      <c r="P558" s="626">
        <v>1</v>
      </c>
      <c r="Q558" s="720" t="s">
        <v>316</v>
      </c>
      <c r="R558" s="626" t="s">
        <v>1596</v>
      </c>
      <c r="S558" s="720">
        <v>1</v>
      </c>
      <c r="T558" s="626" t="s">
        <v>316</v>
      </c>
      <c r="U558" s="627"/>
      <c r="V558" s="627"/>
      <c r="W558" s="627"/>
      <c r="X558" s="627"/>
      <c r="Y558" s="627"/>
      <c r="Z558" s="627"/>
      <c r="AA558" s="720"/>
      <c r="AB558" s="625"/>
      <c r="AC558" s="625"/>
      <c r="AD558" s="627"/>
      <c r="AE558" s="627"/>
      <c r="AF558" s="627"/>
      <c r="AG558" s="627"/>
      <c r="AH558" s="627"/>
      <c r="AI558" s="627"/>
      <c r="AJ558" s="627"/>
      <c r="AK558" s="627"/>
      <c r="AL558" s="627"/>
      <c r="AM558" s="627"/>
      <c r="AN558" s="627"/>
      <c r="AO558" s="627"/>
      <c r="AP558" s="627"/>
      <c r="AQ558" s="627"/>
      <c r="AR558" s="627"/>
      <c r="AS558" s="627"/>
      <c r="AT558" s="627"/>
      <c r="AU558" s="627"/>
      <c r="AV558" s="720">
        <v>2004</v>
      </c>
      <c r="AW558" s="720"/>
      <c r="AX558" s="720"/>
      <c r="AY558" s="720"/>
      <c r="AZ558" s="720"/>
      <c r="BA558" s="720"/>
      <c r="BB558" s="720"/>
      <c r="BC558" s="720"/>
      <c r="BD558" s="720"/>
      <c r="BE558" s="207"/>
    </row>
    <row r="559" spans="1:57" s="206" customFormat="1" ht="25.7" hidden="1" customHeight="1" x14ac:dyDescent="0.15">
      <c r="A559" s="760"/>
      <c r="B559" s="147"/>
      <c r="C559" s="625" t="s">
        <v>1004</v>
      </c>
      <c r="D559" s="625" t="s">
        <v>10039</v>
      </c>
      <c r="E559" s="625" t="s">
        <v>1004</v>
      </c>
      <c r="F559" s="625" t="s">
        <v>13366</v>
      </c>
      <c r="G559" s="625" t="s">
        <v>1004</v>
      </c>
      <c r="H559" s="627"/>
      <c r="I559" s="627"/>
      <c r="J559" s="626">
        <v>300</v>
      </c>
      <c r="K559" s="626">
        <v>300</v>
      </c>
      <c r="L559" s="138">
        <v>300</v>
      </c>
      <c r="M559" s="627">
        <v>300</v>
      </c>
      <c r="N559" s="628">
        <v>300</v>
      </c>
      <c r="O559" s="627" t="s">
        <v>1596</v>
      </c>
      <c r="P559" s="626">
        <v>1</v>
      </c>
      <c r="Q559" s="626" t="s">
        <v>316</v>
      </c>
      <c r="R559" s="626" t="s">
        <v>1596</v>
      </c>
      <c r="S559" s="626">
        <v>1</v>
      </c>
      <c r="T559" s="626" t="s">
        <v>316</v>
      </c>
      <c r="U559" s="627"/>
      <c r="V559" s="627"/>
      <c r="W559" s="627"/>
      <c r="X559" s="627"/>
      <c r="Y559" s="627"/>
      <c r="Z559" s="627"/>
      <c r="AA559" s="720"/>
      <c r="AB559" s="625"/>
      <c r="AC559" s="625"/>
      <c r="AD559" s="627"/>
      <c r="AE559" s="627"/>
      <c r="AF559" s="627"/>
      <c r="AG559" s="627"/>
      <c r="AH559" s="627"/>
      <c r="AI559" s="627"/>
      <c r="AJ559" s="627"/>
      <c r="AK559" s="627"/>
      <c r="AL559" s="627"/>
      <c r="AM559" s="627"/>
      <c r="AN559" s="627"/>
      <c r="AO559" s="627"/>
      <c r="AP559" s="627"/>
      <c r="AQ559" s="627"/>
      <c r="AR559" s="627"/>
      <c r="AS559" s="627"/>
      <c r="AT559" s="627"/>
      <c r="AU559" s="627"/>
      <c r="AV559" s="720">
        <v>2011</v>
      </c>
      <c r="AW559" s="720"/>
      <c r="AX559" s="720"/>
      <c r="AY559" s="720"/>
      <c r="AZ559" s="720"/>
      <c r="BA559" s="720"/>
      <c r="BB559" s="720"/>
      <c r="BC559" s="719"/>
      <c r="BD559" s="720"/>
      <c r="BE559" s="207"/>
    </row>
    <row r="560" spans="1:57" s="206" customFormat="1" ht="25.7" hidden="1" customHeight="1" x14ac:dyDescent="0.15">
      <c r="A560" s="760"/>
      <c r="B560" s="147"/>
      <c r="C560" s="625" t="s">
        <v>1004</v>
      </c>
      <c r="D560" s="625" t="s">
        <v>10040</v>
      </c>
      <c r="E560" s="625" t="s">
        <v>1004</v>
      </c>
      <c r="F560" s="625" t="s">
        <v>13366</v>
      </c>
      <c r="G560" s="625" t="s">
        <v>1004</v>
      </c>
      <c r="H560" s="627"/>
      <c r="I560" s="627"/>
      <c r="J560" s="626">
        <v>300</v>
      </c>
      <c r="K560" s="626">
        <v>300</v>
      </c>
      <c r="L560" s="138">
        <v>300</v>
      </c>
      <c r="M560" s="627">
        <v>300</v>
      </c>
      <c r="N560" s="628">
        <v>300</v>
      </c>
      <c r="O560" s="627" t="s">
        <v>1596</v>
      </c>
      <c r="P560" s="626">
        <v>1</v>
      </c>
      <c r="Q560" s="626" t="s">
        <v>316</v>
      </c>
      <c r="R560" s="626" t="s">
        <v>1596</v>
      </c>
      <c r="S560" s="626">
        <v>1</v>
      </c>
      <c r="T560" s="626" t="s">
        <v>316</v>
      </c>
      <c r="U560" s="627"/>
      <c r="V560" s="627"/>
      <c r="W560" s="627"/>
      <c r="X560" s="627"/>
      <c r="Y560" s="627"/>
      <c r="Z560" s="627"/>
      <c r="AA560" s="720"/>
      <c r="AB560" s="625"/>
      <c r="AC560" s="625"/>
      <c r="AD560" s="627"/>
      <c r="AE560" s="627"/>
      <c r="AF560" s="627"/>
      <c r="AG560" s="627"/>
      <c r="AH560" s="627"/>
      <c r="AI560" s="627"/>
      <c r="AJ560" s="627"/>
      <c r="AK560" s="627"/>
      <c r="AL560" s="627"/>
      <c r="AM560" s="627"/>
      <c r="AN560" s="627"/>
      <c r="AO560" s="627"/>
      <c r="AP560" s="627"/>
      <c r="AQ560" s="627"/>
      <c r="AR560" s="627"/>
      <c r="AS560" s="627"/>
      <c r="AT560" s="627"/>
      <c r="AU560" s="627"/>
      <c r="AV560" s="720">
        <v>2006</v>
      </c>
      <c r="AW560" s="720"/>
      <c r="AX560" s="720"/>
      <c r="AY560" s="720"/>
      <c r="AZ560" s="720"/>
      <c r="BA560" s="720"/>
      <c r="BB560" s="720"/>
      <c r="BC560" s="719"/>
      <c r="BD560" s="720"/>
      <c r="BE560" s="207"/>
    </row>
    <row r="561" spans="1:57" s="206" customFormat="1" ht="25.7" hidden="1" customHeight="1" x14ac:dyDescent="0.15">
      <c r="A561" s="760"/>
      <c r="B561" s="147"/>
      <c r="C561" s="625" t="s">
        <v>1004</v>
      </c>
      <c r="D561" s="625" t="s">
        <v>10041</v>
      </c>
      <c r="E561" s="625" t="s">
        <v>1004</v>
      </c>
      <c r="F561" s="625" t="s">
        <v>13367</v>
      </c>
      <c r="G561" s="625" t="s">
        <v>1004</v>
      </c>
      <c r="H561" s="627"/>
      <c r="I561" s="627"/>
      <c r="J561" s="626">
        <v>300</v>
      </c>
      <c r="K561" s="626">
        <v>300</v>
      </c>
      <c r="L561" s="138">
        <v>300</v>
      </c>
      <c r="M561" s="627">
        <v>300</v>
      </c>
      <c r="N561" s="628">
        <v>300</v>
      </c>
      <c r="O561" s="627" t="s">
        <v>1596</v>
      </c>
      <c r="P561" s="626">
        <v>1</v>
      </c>
      <c r="Q561" s="626" t="s">
        <v>316</v>
      </c>
      <c r="R561" s="626" t="s">
        <v>1596</v>
      </c>
      <c r="S561" s="626">
        <v>1</v>
      </c>
      <c r="T561" s="626" t="s">
        <v>316</v>
      </c>
      <c r="U561" s="627"/>
      <c r="V561" s="627"/>
      <c r="W561" s="627"/>
      <c r="X561" s="627"/>
      <c r="Y561" s="627"/>
      <c r="Z561" s="627"/>
      <c r="AA561" s="720" t="s">
        <v>417</v>
      </c>
      <c r="AB561" s="625"/>
      <c r="AC561" s="625"/>
      <c r="AD561" s="627"/>
      <c r="AE561" s="627"/>
      <c r="AF561" s="627"/>
      <c r="AG561" s="627"/>
      <c r="AH561" s="627"/>
      <c r="AI561" s="627"/>
      <c r="AJ561" s="627"/>
      <c r="AK561" s="627"/>
      <c r="AL561" s="627"/>
      <c r="AM561" s="627"/>
      <c r="AN561" s="627"/>
      <c r="AO561" s="627"/>
      <c r="AP561" s="627"/>
      <c r="AQ561" s="627"/>
      <c r="AR561" s="627"/>
      <c r="AS561" s="627"/>
      <c r="AT561" s="627"/>
      <c r="AU561" s="627"/>
      <c r="AV561" s="720">
        <v>2009</v>
      </c>
      <c r="AW561" s="720">
        <v>70</v>
      </c>
      <c r="AX561" s="720"/>
      <c r="AY561" s="720"/>
      <c r="AZ561" s="720"/>
      <c r="BA561" s="720"/>
      <c r="BB561" s="720"/>
      <c r="BC561" s="719">
        <v>70</v>
      </c>
      <c r="BD561" s="720"/>
      <c r="BE561" s="207"/>
    </row>
    <row r="562" spans="1:57" s="206" customFormat="1" ht="25.7" hidden="1" customHeight="1" x14ac:dyDescent="0.15">
      <c r="A562" s="760"/>
      <c r="B562" s="147"/>
      <c r="C562" s="625" t="s">
        <v>1004</v>
      </c>
      <c r="D562" s="625" t="s">
        <v>10042</v>
      </c>
      <c r="E562" s="625" t="s">
        <v>1004</v>
      </c>
      <c r="F562" s="625" t="s">
        <v>13367</v>
      </c>
      <c r="G562" s="625" t="s">
        <v>1004</v>
      </c>
      <c r="H562" s="627"/>
      <c r="I562" s="627"/>
      <c r="J562" s="626">
        <v>300</v>
      </c>
      <c r="K562" s="626">
        <v>300</v>
      </c>
      <c r="L562" s="138">
        <v>300</v>
      </c>
      <c r="M562" s="627">
        <v>300</v>
      </c>
      <c r="N562" s="628">
        <v>300</v>
      </c>
      <c r="O562" s="627" t="s">
        <v>1596</v>
      </c>
      <c r="P562" s="626">
        <v>1</v>
      </c>
      <c r="Q562" s="626" t="s">
        <v>316</v>
      </c>
      <c r="R562" s="626" t="s">
        <v>1596</v>
      </c>
      <c r="S562" s="626">
        <v>1</v>
      </c>
      <c r="T562" s="626" t="s">
        <v>316</v>
      </c>
      <c r="U562" s="627"/>
      <c r="V562" s="627"/>
      <c r="W562" s="627"/>
      <c r="X562" s="627"/>
      <c r="Y562" s="627"/>
      <c r="Z562" s="627"/>
      <c r="AA562" s="720" t="s">
        <v>417</v>
      </c>
      <c r="AB562" s="625"/>
      <c r="AC562" s="625"/>
      <c r="AD562" s="627"/>
      <c r="AE562" s="627"/>
      <c r="AF562" s="627"/>
      <c r="AG562" s="627"/>
      <c r="AH562" s="627"/>
      <c r="AI562" s="627"/>
      <c r="AJ562" s="627"/>
      <c r="AK562" s="627"/>
      <c r="AL562" s="627"/>
      <c r="AM562" s="627"/>
      <c r="AN562" s="627"/>
      <c r="AO562" s="627"/>
      <c r="AP562" s="627"/>
      <c r="AQ562" s="627"/>
      <c r="AR562" s="627"/>
      <c r="AS562" s="627"/>
      <c r="AT562" s="627"/>
      <c r="AU562" s="627"/>
      <c r="AV562" s="720">
        <v>2009</v>
      </c>
      <c r="AW562" s="720">
        <v>150</v>
      </c>
      <c r="AX562" s="720"/>
      <c r="AY562" s="720"/>
      <c r="AZ562" s="720"/>
      <c r="BA562" s="720"/>
      <c r="BB562" s="720"/>
      <c r="BC562" s="719">
        <v>150</v>
      </c>
      <c r="BD562" s="720"/>
      <c r="BE562" s="207"/>
    </row>
    <row r="563" spans="1:57" s="206" customFormat="1" ht="25.7" hidden="1" customHeight="1" x14ac:dyDescent="0.15">
      <c r="A563" s="760"/>
      <c r="B563" s="147"/>
      <c r="C563" s="625" t="s">
        <v>1004</v>
      </c>
      <c r="D563" s="625" t="s">
        <v>10043</v>
      </c>
      <c r="E563" s="625" t="s">
        <v>1004</v>
      </c>
      <c r="F563" s="625" t="s">
        <v>13368</v>
      </c>
      <c r="G563" s="625" t="s">
        <v>1004</v>
      </c>
      <c r="H563" s="627"/>
      <c r="I563" s="686"/>
      <c r="J563" s="626">
        <v>600</v>
      </c>
      <c r="K563" s="626">
        <v>600</v>
      </c>
      <c r="L563" s="138">
        <v>600</v>
      </c>
      <c r="M563" s="627">
        <v>600</v>
      </c>
      <c r="N563" s="628">
        <v>600</v>
      </c>
      <c r="O563" s="627" t="s">
        <v>1596</v>
      </c>
      <c r="P563" s="626">
        <v>2</v>
      </c>
      <c r="Q563" s="626" t="s">
        <v>316</v>
      </c>
      <c r="R563" s="626" t="s">
        <v>1596</v>
      </c>
      <c r="S563" s="626">
        <v>2</v>
      </c>
      <c r="T563" s="626" t="s">
        <v>316</v>
      </c>
      <c r="U563" s="627"/>
      <c r="V563" s="627"/>
      <c r="W563" s="627"/>
      <c r="X563" s="627"/>
      <c r="Y563" s="627"/>
      <c r="Z563" s="627"/>
      <c r="AA563" s="720" t="s">
        <v>417</v>
      </c>
      <c r="AB563" s="625"/>
      <c r="AC563" s="625"/>
      <c r="AD563" s="627"/>
      <c r="AE563" s="627"/>
      <c r="AF563" s="627"/>
      <c r="AG563" s="627"/>
      <c r="AH563" s="627"/>
      <c r="AI563" s="627"/>
      <c r="AJ563" s="627"/>
      <c r="AK563" s="627"/>
      <c r="AL563" s="627"/>
      <c r="AM563" s="627"/>
      <c r="AN563" s="627"/>
      <c r="AO563" s="627"/>
      <c r="AP563" s="627"/>
      <c r="AQ563" s="627"/>
      <c r="AR563" s="627"/>
      <c r="AS563" s="627"/>
      <c r="AT563" s="627"/>
      <c r="AU563" s="627"/>
      <c r="AV563" s="720">
        <v>2010</v>
      </c>
      <c r="AW563" s="720">
        <v>250</v>
      </c>
      <c r="AX563" s="720"/>
      <c r="AY563" s="720"/>
      <c r="AZ563" s="720"/>
      <c r="BA563" s="720"/>
      <c r="BB563" s="720"/>
      <c r="BC563" s="719">
        <v>250</v>
      </c>
      <c r="BD563" s="720"/>
      <c r="BE563" s="207"/>
    </row>
    <row r="564" spans="1:57" s="206" customFormat="1" ht="25.7" hidden="1" customHeight="1" x14ac:dyDescent="0.15">
      <c r="A564" s="760"/>
      <c r="B564" s="147"/>
      <c r="C564" s="625" t="s">
        <v>1004</v>
      </c>
      <c r="D564" s="625" t="s">
        <v>10044</v>
      </c>
      <c r="E564" s="625" t="s">
        <v>1004</v>
      </c>
      <c r="F564" s="625" t="s">
        <v>13368</v>
      </c>
      <c r="G564" s="625" t="s">
        <v>1004</v>
      </c>
      <c r="H564" s="627"/>
      <c r="I564" s="686"/>
      <c r="J564" s="626">
        <v>300</v>
      </c>
      <c r="K564" s="626">
        <v>300</v>
      </c>
      <c r="L564" s="138">
        <v>300</v>
      </c>
      <c r="M564" s="627">
        <v>300</v>
      </c>
      <c r="N564" s="628">
        <v>300</v>
      </c>
      <c r="O564" s="627" t="s">
        <v>1596</v>
      </c>
      <c r="P564" s="626">
        <v>1</v>
      </c>
      <c r="Q564" s="626" t="s">
        <v>316</v>
      </c>
      <c r="R564" s="626" t="s">
        <v>1596</v>
      </c>
      <c r="S564" s="626">
        <v>1</v>
      </c>
      <c r="T564" s="626" t="s">
        <v>316</v>
      </c>
      <c r="U564" s="627"/>
      <c r="V564" s="627"/>
      <c r="W564" s="627"/>
      <c r="X564" s="627"/>
      <c r="Y564" s="627"/>
      <c r="Z564" s="627"/>
      <c r="AA564" s="720" t="s">
        <v>417</v>
      </c>
      <c r="AB564" s="625"/>
      <c r="AC564" s="625"/>
      <c r="AD564" s="627"/>
      <c r="AE564" s="627"/>
      <c r="AF564" s="627"/>
      <c r="AG564" s="627"/>
      <c r="AH564" s="627"/>
      <c r="AI564" s="627"/>
      <c r="AJ564" s="627"/>
      <c r="AK564" s="627"/>
      <c r="AL564" s="627"/>
      <c r="AM564" s="627"/>
      <c r="AN564" s="627"/>
      <c r="AO564" s="627"/>
      <c r="AP564" s="627"/>
      <c r="AQ564" s="627"/>
      <c r="AR564" s="627"/>
      <c r="AS564" s="627"/>
      <c r="AT564" s="627"/>
      <c r="AU564" s="627"/>
      <c r="AV564" s="720">
        <v>2004</v>
      </c>
      <c r="AW564" s="720">
        <v>70</v>
      </c>
      <c r="AX564" s="720"/>
      <c r="AY564" s="720"/>
      <c r="AZ564" s="720"/>
      <c r="BA564" s="720"/>
      <c r="BB564" s="720"/>
      <c r="BC564" s="719">
        <v>70</v>
      </c>
      <c r="BD564" s="720"/>
      <c r="BE564" s="207"/>
    </row>
    <row r="565" spans="1:57" s="206" customFormat="1" ht="25.7" hidden="1" customHeight="1" x14ac:dyDescent="0.15">
      <c r="A565" s="760"/>
      <c r="B565" s="147"/>
      <c r="C565" s="625" t="s">
        <v>1004</v>
      </c>
      <c r="D565" s="625" t="s">
        <v>10045</v>
      </c>
      <c r="E565" s="625" t="s">
        <v>1004</v>
      </c>
      <c r="F565" s="625" t="s">
        <v>13368</v>
      </c>
      <c r="G565" s="625" t="s">
        <v>1004</v>
      </c>
      <c r="H565" s="627"/>
      <c r="I565" s="686"/>
      <c r="J565" s="626">
        <v>300</v>
      </c>
      <c r="K565" s="626">
        <v>300</v>
      </c>
      <c r="L565" s="138">
        <v>300</v>
      </c>
      <c r="M565" s="627">
        <v>300</v>
      </c>
      <c r="N565" s="628">
        <v>300</v>
      </c>
      <c r="O565" s="627" t="s">
        <v>1596</v>
      </c>
      <c r="P565" s="626">
        <v>1</v>
      </c>
      <c r="Q565" s="626" t="s">
        <v>316</v>
      </c>
      <c r="R565" s="626" t="s">
        <v>1596</v>
      </c>
      <c r="S565" s="626">
        <v>1</v>
      </c>
      <c r="T565" s="626" t="s">
        <v>316</v>
      </c>
      <c r="U565" s="627"/>
      <c r="V565" s="627"/>
      <c r="W565" s="627"/>
      <c r="X565" s="627"/>
      <c r="Y565" s="627"/>
      <c r="Z565" s="627"/>
      <c r="AA565" s="720"/>
      <c r="AB565" s="625"/>
      <c r="AC565" s="625"/>
      <c r="AD565" s="627"/>
      <c r="AE565" s="627"/>
      <c r="AF565" s="627"/>
      <c r="AG565" s="627"/>
      <c r="AH565" s="627"/>
      <c r="AI565" s="627"/>
      <c r="AJ565" s="627"/>
      <c r="AK565" s="627"/>
      <c r="AL565" s="627"/>
      <c r="AM565" s="627"/>
      <c r="AN565" s="627"/>
      <c r="AO565" s="627"/>
      <c r="AP565" s="627"/>
      <c r="AQ565" s="627"/>
      <c r="AR565" s="627"/>
      <c r="AS565" s="627"/>
      <c r="AT565" s="627"/>
      <c r="AU565" s="627"/>
      <c r="AV565" s="720">
        <v>2000</v>
      </c>
      <c r="AW565" s="720"/>
      <c r="AX565" s="720"/>
      <c r="AY565" s="720"/>
      <c r="AZ565" s="720"/>
      <c r="BA565" s="720"/>
      <c r="BB565" s="720"/>
      <c r="BC565" s="719"/>
      <c r="BD565" s="720"/>
      <c r="BE565" s="207"/>
    </row>
    <row r="566" spans="1:57" s="206" customFormat="1" ht="25.7" hidden="1" customHeight="1" x14ac:dyDescent="0.15">
      <c r="A566" s="760"/>
      <c r="B566" s="147"/>
      <c r="C566" s="625" t="s">
        <v>1004</v>
      </c>
      <c r="D566" s="625" t="s">
        <v>10046</v>
      </c>
      <c r="E566" s="625" t="s">
        <v>1004</v>
      </c>
      <c r="F566" s="625" t="s">
        <v>13368</v>
      </c>
      <c r="G566" s="625" t="s">
        <v>1004</v>
      </c>
      <c r="H566" s="627"/>
      <c r="I566" s="686"/>
      <c r="J566" s="626">
        <v>300</v>
      </c>
      <c r="K566" s="626">
        <v>300</v>
      </c>
      <c r="L566" s="138">
        <v>300</v>
      </c>
      <c r="M566" s="627">
        <v>300</v>
      </c>
      <c r="N566" s="628">
        <v>300</v>
      </c>
      <c r="O566" s="627" t="s">
        <v>1596</v>
      </c>
      <c r="P566" s="626">
        <v>1</v>
      </c>
      <c r="Q566" s="626" t="s">
        <v>316</v>
      </c>
      <c r="R566" s="626" t="s">
        <v>1596</v>
      </c>
      <c r="S566" s="626">
        <v>1</v>
      </c>
      <c r="T566" s="626" t="s">
        <v>316</v>
      </c>
      <c r="U566" s="627"/>
      <c r="V566" s="627"/>
      <c r="W566" s="627"/>
      <c r="X566" s="627"/>
      <c r="Y566" s="627"/>
      <c r="Z566" s="627"/>
      <c r="AA566" s="720"/>
      <c r="AB566" s="625"/>
      <c r="AC566" s="625"/>
      <c r="AD566" s="627"/>
      <c r="AE566" s="627"/>
      <c r="AF566" s="627"/>
      <c r="AG566" s="627"/>
      <c r="AH566" s="627"/>
      <c r="AI566" s="627"/>
      <c r="AJ566" s="627"/>
      <c r="AK566" s="627"/>
      <c r="AL566" s="627"/>
      <c r="AM566" s="627"/>
      <c r="AN566" s="627"/>
      <c r="AO566" s="627"/>
      <c r="AP566" s="627"/>
      <c r="AQ566" s="627"/>
      <c r="AR566" s="627"/>
      <c r="AS566" s="627"/>
      <c r="AT566" s="627"/>
      <c r="AU566" s="627"/>
      <c r="AV566" s="720">
        <v>2011</v>
      </c>
      <c r="AW566" s="720"/>
      <c r="AX566" s="720"/>
      <c r="AY566" s="720"/>
      <c r="AZ566" s="720"/>
      <c r="BA566" s="720"/>
      <c r="BB566" s="720"/>
      <c r="BC566" s="719"/>
      <c r="BD566" s="720"/>
      <c r="BE566" s="207"/>
    </row>
    <row r="567" spans="1:57" s="206" customFormat="1" ht="25.7" hidden="1" customHeight="1" x14ac:dyDescent="0.15">
      <c r="A567" s="760"/>
      <c r="B567" s="147"/>
      <c r="C567" s="625" t="s">
        <v>1004</v>
      </c>
      <c r="D567" s="625" t="s">
        <v>10047</v>
      </c>
      <c r="E567" s="625" t="s">
        <v>1004</v>
      </c>
      <c r="F567" s="625" t="s">
        <v>13368</v>
      </c>
      <c r="G567" s="625" t="s">
        <v>1004</v>
      </c>
      <c r="H567" s="627"/>
      <c r="I567" s="686"/>
      <c r="J567" s="626">
        <v>300</v>
      </c>
      <c r="K567" s="626">
        <v>300</v>
      </c>
      <c r="L567" s="138">
        <v>300</v>
      </c>
      <c r="M567" s="627">
        <v>300</v>
      </c>
      <c r="N567" s="628">
        <v>300</v>
      </c>
      <c r="O567" s="627" t="s">
        <v>1596</v>
      </c>
      <c r="P567" s="626">
        <v>1</v>
      </c>
      <c r="Q567" s="626" t="s">
        <v>316</v>
      </c>
      <c r="R567" s="626" t="s">
        <v>1596</v>
      </c>
      <c r="S567" s="626">
        <v>1</v>
      </c>
      <c r="T567" s="626" t="s">
        <v>316</v>
      </c>
      <c r="U567" s="627"/>
      <c r="V567" s="627"/>
      <c r="W567" s="627"/>
      <c r="X567" s="627"/>
      <c r="Y567" s="627"/>
      <c r="Z567" s="627"/>
      <c r="AA567" s="720"/>
      <c r="AB567" s="625"/>
      <c r="AC567" s="625"/>
      <c r="AD567" s="627"/>
      <c r="AE567" s="627"/>
      <c r="AF567" s="627"/>
      <c r="AG567" s="627"/>
      <c r="AH567" s="627"/>
      <c r="AI567" s="627"/>
      <c r="AJ567" s="627"/>
      <c r="AK567" s="627"/>
      <c r="AL567" s="627"/>
      <c r="AM567" s="627"/>
      <c r="AN567" s="627"/>
      <c r="AO567" s="627"/>
      <c r="AP567" s="627"/>
      <c r="AQ567" s="627"/>
      <c r="AR567" s="627"/>
      <c r="AS567" s="627"/>
      <c r="AT567" s="627"/>
      <c r="AU567" s="627"/>
      <c r="AV567" s="720">
        <v>2013</v>
      </c>
      <c r="AW567" s="720"/>
      <c r="AX567" s="720"/>
      <c r="AY567" s="720"/>
      <c r="AZ567" s="720"/>
      <c r="BA567" s="720"/>
      <c r="BB567" s="720"/>
      <c r="BC567" s="719"/>
      <c r="BD567" s="720"/>
      <c r="BE567" s="207"/>
    </row>
    <row r="568" spans="1:57" s="206" customFormat="1" ht="25.7" hidden="1" customHeight="1" x14ac:dyDescent="0.15">
      <c r="A568" s="760"/>
      <c r="B568" s="147"/>
      <c r="C568" s="625" t="s">
        <v>1004</v>
      </c>
      <c r="D568" s="625" t="s">
        <v>10048</v>
      </c>
      <c r="E568" s="625" t="s">
        <v>1004</v>
      </c>
      <c r="F568" s="625" t="s">
        <v>13367</v>
      </c>
      <c r="G568" s="625" t="s">
        <v>1004</v>
      </c>
      <c r="H568" s="627"/>
      <c r="I568" s="686"/>
      <c r="J568" s="626">
        <v>300</v>
      </c>
      <c r="K568" s="626">
        <v>300</v>
      </c>
      <c r="L568" s="138">
        <v>300</v>
      </c>
      <c r="M568" s="627">
        <v>300</v>
      </c>
      <c r="N568" s="628">
        <v>300</v>
      </c>
      <c r="O568" s="627" t="s">
        <v>1596</v>
      </c>
      <c r="P568" s="626">
        <v>1</v>
      </c>
      <c r="Q568" s="626" t="s">
        <v>316</v>
      </c>
      <c r="R568" s="626" t="s">
        <v>1596</v>
      </c>
      <c r="S568" s="626">
        <v>1</v>
      </c>
      <c r="T568" s="626" t="s">
        <v>316</v>
      </c>
      <c r="U568" s="627"/>
      <c r="V568" s="627"/>
      <c r="W568" s="627"/>
      <c r="X568" s="627"/>
      <c r="Y568" s="627"/>
      <c r="Z568" s="627"/>
      <c r="AA568" s="720"/>
      <c r="AB568" s="625"/>
      <c r="AC568" s="625"/>
      <c r="AD568" s="627"/>
      <c r="AE568" s="627"/>
      <c r="AF568" s="627"/>
      <c r="AG568" s="627"/>
      <c r="AH568" s="627"/>
      <c r="AI568" s="627"/>
      <c r="AJ568" s="627"/>
      <c r="AK568" s="627"/>
      <c r="AL568" s="627"/>
      <c r="AM568" s="627"/>
      <c r="AN568" s="627"/>
      <c r="AO568" s="627"/>
      <c r="AP568" s="627"/>
      <c r="AQ568" s="627"/>
      <c r="AR568" s="627"/>
      <c r="AS568" s="627"/>
      <c r="AT568" s="627"/>
      <c r="AU568" s="627"/>
      <c r="AV568" s="720">
        <v>2005</v>
      </c>
      <c r="AW568" s="720"/>
      <c r="AX568" s="720"/>
      <c r="AY568" s="720"/>
      <c r="AZ568" s="720"/>
      <c r="BA568" s="720"/>
      <c r="BB568" s="720"/>
      <c r="BC568" s="719"/>
      <c r="BD568" s="720"/>
      <c r="BE568" s="207"/>
    </row>
    <row r="569" spans="1:57" s="206" customFormat="1" ht="25.7" hidden="1" customHeight="1" x14ac:dyDescent="0.15">
      <c r="A569" s="760"/>
      <c r="B569" s="147"/>
      <c r="C569" s="625" t="s">
        <v>1004</v>
      </c>
      <c r="D569" s="625" t="s">
        <v>10049</v>
      </c>
      <c r="E569" s="625" t="s">
        <v>1004</v>
      </c>
      <c r="F569" s="625" t="s">
        <v>13369</v>
      </c>
      <c r="G569" s="625" t="s">
        <v>1004</v>
      </c>
      <c r="H569" s="627"/>
      <c r="I569" s="686"/>
      <c r="J569" s="626">
        <v>1200</v>
      </c>
      <c r="K569" s="626">
        <v>1200</v>
      </c>
      <c r="L569" s="138">
        <v>1200</v>
      </c>
      <c r="M569" s="627">
        <v>1200</v>
      </c>
      <c r="N569" s="628">
        <v>1200</v>
      </c>
      <c r="O569" s="627" t="s">
        <v>10050</v>
      </c>
      <c r="P569" s="626">
        <v>2</v>
      </c>
      <c r="Q569" s="626" t="s">
        <v>316</v>
      </c>
      <c r="R569" s="626" t="s">
        <v>10050</v>
      </c>
      <c r="S569" s="626">
        <v>2</v>
      </c>
      <c r="T569" s="626" t="s">
        <v>316</v>
      </c>
      <c r="U569" s="627"/>
      <c r="V569" s="627"/>
      <c r="W569" s="627"/>
      <c r="X569" s="627"/>
      <c r="Y569" s="627"/>
      <c r="Z569" s="627"/>
      <c r="AA569" s="720"/>
      <c r="AB569" s="625"/>
      <c r="AC569" s="625"/>
      <c r="AD569" s="627"/>
      <c r="AE569" s="627"/>
      <c r="AF569" s="627"/>
      <c r="AG569" s="627"/>
      <c r="AH569" s="627"/>
      <c r="AI569" s="627"/>
      <c r="AJ569" s="627"/>
      <c r="AK569" s="627"/>
      <c r="AL569" s="627"/>
      <c r="AM569" s="627"/>
      <c r="AN569" s="627"/>
      <c r="AO569" s="627"/>
      <c r="AP569" s="627"/>
      <c r="AQ569" s="627"/>
      <c r="AR569" s="627"/>
      <c r="AS569" s="627"/>
      <c r="AT569" s="627"/>
      <c r="AU569" s="627"/>
      <c r="AV569" s="720">
        <v>2003</v>
      </c>
      <c r="AW569" s="720"/>
      <c r="AX569" s="720"/>
      <c r="AY569" s="720"/>
      <c r="AZ569" s="720"/>
      <c r="BA569" s="720"/>
      <c r="BB569" s="720"/>
      <c r="BC569" s="719"/>
      <c r="BD569" s="720"/>
      <c r="BE569" s="207"/>
    </row>
    <row r="570" spans="1:57" s="206" customFormat="1" ht="25.7" hidden="1" customHeight="1" x14ac:dyDescent="0.15">
      <c r="A570" s="760"/>
      <c r="B570" s="147"/>
      <c r="C570" s="625" t="s">
        <v>1004</v>
      </c>
      <c r="D570" s="625" t="s">
        <v>10051</v>
      </c>
      <c r="E570" s="625" t="s">
        <v>1004</v>
      </c>
      <c r="F570" s="625" t="s">
        <v>13370</v>
      </c>
      <c r="G570" s="625" t="s">
        <v>1004</v>
      </c>
      <c r="H570" s="627"/>
      <c r="I570" s="686"/>
      <c r="J570" s="626">
        <v>340</v>
      </c>
      <c r="K570" s="626">
        <v>340</v>
      </c>
      <c r="L570" s="138">
        <v>340</v>
      </c>
      <c r="M570" s="627">
        <v>340</v>
      </c>
      <c r="N570" s="628">
        <v>340</v>
      </c>
      <c r="O570" s="627" t="s">
        <v>10052</v>
      </c>
      <c r="P570" s="626">
        <v>1</v>
      </c>
      <c r="Q570" s="626" t="s">
        <v>316</v>
      </c>
      <c r="R570" s="626" t="s">
        <v>10052</v>
      </c>
      <c r="S570" s="626">
        <v>1</v>
      </c>
      <c r="T570" s="626" t="s">
        <v>316</v>
      </c>
      <c r="U570" s="627"/>
      <c r="V570" s="627"/>
      <c r="W570" s="627"/>
      <c r="X570" s="627"/>
      <c r="Y570" s="627"/>
      <c r="Z570" s="627"/>
      <c r="AA570" s="720"/>
      <c r="AB570" s="625"/>
      <c r="AC570" s="625"/>
      <c r="AD570" s="627"/>
      <c r="AE570" s="627"/>
      <c r="AF570" s="627"/>
      <c r="AG570" s="627"/>
      <c r="AH570" s="627"/>
      <c r="AI570" s="627"/>
      <c r="AJ570" s="627"/>
      <c r="AK570" s="627"/>
      <c r="AL570" s="627"/>
      <c r="AM570" s="627"/>
      <c r="AN570" s="627"/>
      <c r="AO570" s="627"/>
      <c r="AP570" s="627"/>
      <c r="AQ570" s="627"/>
      <c r="AR570" s="627"/>
      <c r="AS570" s="627"/>
      <c r="AT570" s="627"/>
      <c r="AU570" s="627"/>
      <c r="AV570" s="720">
        <v>2007</v>
      </c>
      <c r="AW570" s="720"/>
      <c r="AX570" s="720"/>
      <c r="AY570" s="720"/>
      <c r="AZ570" s="720"/>
      <c r="BA570" s="720"/>
      <c r="BB570" s="720"/>
      <c r="BC570" s="719"/>
      <c r="BD570" s="720"/>
      <c r="BE570" s="207"/>
    </row>
    <row r="571" spans="1:57" s="206" customFormat="1" ht="25.7" hidden="1" customHeight="1" x14ac:dyDescent="0.15">
      <c r="A571" s="760"/>
      <c r="B571" s="147"/>
      <c r="C571" s="625" t="s">
        <v>1004</v>
      </c>
      <c r="D571" s="625" t="s">
        <v>10053</v>
      </c>
      <c r="E571" s="625" t="s">
        <v>1004</v>
      </c>
      <c r="F571" s="625" t="s">
        <v>13365</v>
      </c>
      <c r="G571" s="625" t="s">
        <v>1004</v>
      </c>
      <c r="H571" s="627"/>
      <c r="I571" s="686"/>
      <c r="J571" s="626">
        <v>480</v>
      </c>
      <c r="K571" s="626">
        <v>480</v>
      </c>
      <c r="L571" s="138">
        <v>480</v>
      </c>
      <c r="M571" s="626">
        <v>480</v>
      </c>
      <c r="N571" s="626">
        <v>480</v>
      </c>
      <c r="O571" s="626">
        <v>480</v>
      </c>
      <c r="P571" s="626">
        <v>1</v>
      </c>
      <c r="Q571" s="626" t="s">
        <v>316</v>
      </c>
      <c r="R571" s="626">
        <v>480</v>
      </c>
      <c r="S571" s="626">
        <v>1</v>
      </c>
      <c r="T571" s="626" t="s">
        <v>316</v>
      </c>
      <c r="U571" s="627"/>
      <c r="V571" s="627"/>
      <c r="W571" s="627"/>
      <c r="X571" s="627"/>
      <c r="Y571" s="627"/>
      <c r="Z571" s="627"/>
      <c r="AA571" s="720"/>
      <c r="AB571" s="625"/>
      <c r="AC571" s="625"/>
      <c r="AD571" s="627"/>
      <c r="AE571" s="627"/>
      <c r="AF571" s="627"/>
      <c r="AG571" s="627"/>
      <c r="AH571" s="627"/>
      <c r="AI571" s="627"/>
      <c r="AJ571" s="627"/>
      <c r="AK571" s="627"/>
      <c r="AL571" s="627"/>
      <c r="AM571" s="627"/>
      <c r="AN571" s="627"/>
      <c r="AO571" s="627"/>
      <c r="AP571" s="627"/>
      <c r="AQ571" s="627"/>
      <c r="AR571" s="627"/>
      <c r="AS571" s="627"/>
      <c r="AT571" s="627"/>
      <c r="AU571" s="627"/>
      <c r="AV571" s="720">
        <v>2009</v>
      </c>
      <c r="AW571" s="720"/>
      <c r="AX571" s="720"/>
      <c r="AY571" s="720"/>
      <c r="AZ571" s="720"/>
      <c r="BA571" s="720"/>
      <c r="BB571" s="720"/>
      <c r="BC571" s="719"/>
      <c r="BD571" s="720"/>
      <c r="BE571" s="207"/>
    </row>
    <row r="572" spans="1:57" s="206" customFormat="1" ht="25.7" hidden="1" customHeight="1" x14ac:dyDescent="0.15">
      <c r="A572" s="760"/>
      <c r="B572" s="147"/>
      <c r="C572" s="625" t="s">
        <v>1004</v>
      </c>
      <c r="D572" s="625" t="s">
        <v>10054</v>
      </c>
      <c r="E572" s="625" t="s">
        <v>1004</v>
      </c>
      <c r="F572" s="625" t="s">
        <v>13365</v>
      </c>
      <c r="G572" s="625" t="s">
        <v>1004</v>
      </c>
      <c r="H572" s="627"/>
      <c r="I572" s="686"/>
      <c r="J572" s="626">
        <v>460</v>
      </c>
      <c r="K572" s="626">
        <v>460</v>
      </c>
      <c r="L572" s="138">
        <v>460</v>
      </c>
      <c r="M572" s="626">
        <v>460</v>
      </c>
      <c r="N572" s="626">
        <v>460</v>
      </c>
      <c r="O572" s="626">
        <v>460</v>
      </c>
      <c r="P572" s="626">
        <v>1</v>
      </c>
      <c r="Q572" s="626" t="s">
        <v>316</v>
      </c>
      <c r="R572" s="626">
        <v>460</v>
      </c>
      <c r="S572" s="626">
        <v>1</v>
      </c>
      <c r="T572" s="626" t="s">
        <v>316</v>
      </c>
      <c r="U572" s="627"/>
      <c r="V572" s="627"/>
      <c r="W572" s="627"/>
      <c r="X572" s="627"/>
      <c r="Y572" s="627"/>
      <c r="Z572" s="627"/>
      <c r="AA572" s="720"/>
      <c r="AB572" s="625"/>
      <c r="AC572" s="625"/>
      <c r="AD572" s="627"/>
      <c r="AE572" s="627"/>
      <c r="AF572" s="627"/>
      <c r="AG572" s="627"/>
      <c r="AH572" s="627"/>
      <c r="AI572" s="627"/>
      <c r="AJ572" s="627"/>
      <c r="AK572" s="627"/>
      <c r="AL572" s="627"/>
      <c r="AM572" s="627"/>
      <c r="AN572" s="627"/>
      <c r="AO572" s="627"/>
      <c r="AP572" s="627"/>
      <c r="AQ572" s="627"/>
      <c r="AR572" s="627"/>
      <c r="AS572" s="627"/>
      <c r="AT572" s="627"/>
      <c r="AU572" s="627"/>
      <c r="AV572" s="720">
        <v>2006</v>
      </c>
      <c r="AW572" s="720"/>
      <c r="AX572" s="720"/>
      <c r="AY572" s="720"/>
      <c r="AZ572" s="720"/>
      <c r="BA572" s="720"/>
      <c r="BB572" s="720"/>
      <c r="BC572" s="719"/>
      <c r="BD572" s="720"/>
      <c r="BE572" s="207"/>
    </row>
    <row r="573" spans="1:57" s="206" customFormat="1" ht="25.7" hidden="1" customHeight="1" x14ac:dyDescent="0.15">
      <c r="A573" s="760"/>
      <c r="B573" s="147"/>
      <c r="C573" s="625" t="s">
        <v>1004</v>
      </c>
      <c r="D573" s="625" t="s">
        <v>10055</v>
      </c>
      <c r="E573" s="625" t="s">
        <v>1004</v>
      </c>
      <c r="F573" s="625" t="s">
        <v>13370</v>
      </c>
      <c r="G573" s="625" t="s">
        <v>1004</v>
      </c>
      <c r="H573" s="627"/>
      <c r="I573" s="686"/>
      <c r="J573" s="626">
        <v>500</v>
      </c>
      <c r="K573" s="626">
        <v>500</v>
      </c>
      <c r="L573" s="138">
        <v>500</v>
      </c>
      <c r="M573" s="626">
        <v>500</v>
      </c>
      <c r="N573" s="626">
        <v>500</v>
      </c>
      <c r="O573" s="626" t="s">
        <v>9832</v>
      </c>
      <c r="P573" s="626">
        <v>1</v>
      </c>
      <c r="Q573" s="626" t="s">
        <v>316</v>
      </c>
      <c r="R573" s="626" t="s">
        <v>9832</v>
      </c>
      <c r="S573" s="626">
        <v>1</v>
      </c>
      <c r="T573" s="626" t="s">
        <v>316</v>
      </c>
      <c r="U573" s="627"/>
      <c r="V573" s="627"/>
      <c r="W573" s="627"/>
      <c r="X573" s="627"/>
      <c r="Y573" s="627"/>
      <c r="Z573" s="627"/>
      <c r="AA573" s="720"/>
      <c r="AB573" s="625"/>
      <c r="AC573" s="625"/>
      <c r="AD573" s="627"/>
      <c r="AE573" s="627"/>
      <c r="AF573" s="627"/>
      <c r="AG573" s="627"/>
      <c r="AH573" s="627"/>
      <c r="AI573" s="627"/>
      <c r="AJ573" s="627"/>
      <c r="AK573" s="627"/>
      <c r="AL573" s="627"/>
      <c r="AM573" s="627"/>
      <c r="AN573" s="627"/>
      <c r="AO573" s="627"/>
      <c r="AP573" s="627"/>
      <c r="AQ573" s="627"/>
      <c r="AR573" s="627"/>
      <c r="AS573" s="627"/>
      <c r="AT573" s="627"/>
      <c r="AU573" s="627"/>
      <c r="AV573" s="720">
        <v>2009</v>
      </c>
      <c r="AW573" s="720"/>
      <c r="AX573" s="720"/>
      <c r="AY573" s="720"/>
      <c r="AZ573" s="720"/>
      <c r="BA573" s="720"/>
      <c r="BB573" s="720"/>
      <c r="BC573" s="719"/>
      <c r="BD573" s="720"/>
      <c r="BE573" s="207"/>
    </row>
    <row r="574" spans="1:57" s="206" customFormat="1" ht="25.7" hidden="1" customHeight="1" x14ac:dyDescent="0.15">
      <c r="A574" s="760"/>
      <c r="B574" s="147"/>
      <c r="C574" s="625" t="s">
        <v>1004</v>
      </c>
      <c r="D574" s="625" t="s">
        <v>10056</v>
      </c>
      <c r="E574" s="625" t="s">
        <v>1004</v>
      </c>
      <c r="F574" s="625" t="s">
        <v>13371</v>
      </c>
      <c r="G574" s="625" t="s">
        <v>1004</v>
      </c>
      <c r="H574" s="627"/>
      <c r="I574" s="686"/>
      <c r="J574" s="626">
        <v>374</v>
      </c>
      <c r="K574" s="626">
        <v>374</v>
      </c>
      <c r="L574" s="138">
        <v>374</v>
      </c>
      <c r="M574" s="626">
        <v>374</v>
      </c>
      <c r="N574" s="626">
        <v>374</v>
      </c>
      <c r="O574" s="626" t="s">
        <v>10057</v>
      </c>
      <c r="P574" s="626">
        <v>1</v>
      </c>
      <c r="Q574" s="626" t="s">
        <v>316</v>
      </c>
      <c r="R574" s="626" t="s">
        <v>10057</v>
      </c>
      <c r="S574" s="626">
        <v>1</v>
      </c>
      <c r="T574" s="626" t="s">
        <v>316</v>
      </c>
      <c r="U574" s="627"/>
      <c r="V574" s="627"/>
      <c r="W574" s="627"/>
      <c r="X574" s="627"/>
      <c r="Y574" s="627"/>
      <c r="Z574" s="627"/>
      <c r="AA574" s="720"/>
      <c r="AB574" s="625"/>
      <c r="AC574" s="625"/>
      <c r="AD574" s="627"/>
      <c r="AE574" s="627"/>
      <c r="AF574" s="627"/>
      <c r="AG574" s="627"/>
      <c r="AH574" s="627"/>
      <c r="AI574" s="627"/>
      <c r="AJ574" s="627"/>
      <c r="AK574" s="627"/>
      <c r="AL574" s="627"/>
      <c r="AM574" s="627"/>
      <c r="AN574" s="627"/>
      <c r="AO574" s="627"/>
      <c r="AP574" s="627"/>
      <c r="AQ574" s="627"/>
      <c r="AR574" s="627"/>
      <c r="AS574" s="627"/>
      <c r="AT574" s="627"/>
      <c r="AU574" s="627"/>
      <c r="AV574" s="720">
        <v>2009</v>
      </c>
      <c r="AW574" s="720"/>
      <c r="AX574" s="720"/>
      <c r="AY574" s="720"/>
      <c r="AZ574" s="720"/>
      <c r="BA574" s="720"/>
      <c r="BB574" s="720"/>
      <c r="BC574" s="719"/>
      <c r="BD574" s="720"/>
      <c r="BE574" s="207"/>
    </row>
    <row r="575" spans="1:57" s="206" customFormat="1" ht="25.7" hidden="1" customHeight="1" x14ac:dyDescent="0.15">
      <c r="A575" s="760"/>
      <c r="B575" s="147"/>
      <c r="C575" s="625" t="s">
        <v>1004</v>
      </c>
      <c r="D575" s="625" t="s">
        <v>10058</v>
      </c>
      <c r="E575" s="625" t="s">
        <v>1004</v>
      </c>
      <c r="F575" s="625" t="s">
        <v>13372</v>
      </c>
      <c r="G575" s="625" t="s">
        <v>1004</v>
      </c>
      <c r="H575" s="627"/>
      <c r="I575" s="686"/>
      <c r="J575" s="626">
        <v>460</v>
      </c>
      <c r="K575" s="626">
        <v>460</v>
      </c>
      <c r="L575" s="138">
        <v>460</v>
      </c>
      <c r="M575" s="626">
        <v>460</v>
      </c>
      <c r="N575" s="626">
        <v>460</v>
      </c>
      <c r="O575" s="626" t="s">
        <v>10059</v>
      </c>
      <c r="P575" s="626">
        <v>1</v>
      </c>
      <c r="Q575" s="626" t="s">
        <v>316</v>
      </c>
      <c r="R575" s="626" t="s">
        <v>10059</v>
      </c>
      <c r="S575" s="626">
        <v>1</v>
      </c>
      <c r="T575" s="626" t="s">
        <v>316</v>
      </c>
      <c r="U575" s="627"/>
      <c r="V575" s="627"/>
      <c r="W575" s="627"/>
      <c r="X575" s="627"/>
      <c r="Y575" s="627"/>
      <c r="Z575" s="627"/>
      <c r="AA575" s="720"/>
      <c r="AB575" s="625"/>
      <c r="AC575" s="625"/>
      <c r="AD575" s="627"/>
      <c r="AE575" s="627"/>
      <c r="AF575" s="627"/>
      <c r="AG575" s="627"/>
      <c r="AH575" s="627"/>
      <c r="AI575" s="627"/>
      <c r="AJ575" s="627"/>
      <c r="AK575" s="627"/>
      <c r="AL575" s="627"/>
      <c r="AM575" s="627"/>
      <c r="AN575" s="627"/>
      <c r="AO575" s="627"/>
      <c r="AP575" s="627"/>
      <c r="AQ575" s="627"/>
      <c r="AR575" s="627"/>
      <c r="AS575" s="627"/>
      <c r="AT575" s="627"/>
      <c r="AU575" s="627"/>
      <c r="AV575" s="720">
        <v>2010</v>
      </c>
      <c r="AW575" s="720"/>
      <c r="AX575" s="720"/>
      <c r="AY575" s="720"/>
      <c r="AZ575" s="720"/>
      <c r="BA575" s="720"/>
      <c r="BB575" s="720"/>
      <c r="BC575" s="719"/>
      <c r="BD575" s="720"/>
      <c r="BE575" s="207"/>
    </row>
    <row r="576" spans="1:57" s="206" customFormat="1" ht="25.7" hidden="1" customHeight="1" x14ac:dyDescent="0.15">
      <c r="A576" s="760"/>
      <c r="B576" s="147"/>
      <c r="C576" s="625" t="s">
        <v>1004</v>
      </c>
      <c r="D576" s="625" t="s">
        <v>10060</v>
      </c>
      <c r="E576" s="625" t="s">
        <v>1004</v>
      </c>
      <c r="F576" s="625" t="s">
        <v>13372</v>
      </c>
      <c r="G576" s="625" t="s">
        <v>1004</v>
      </c>
      <c r="H576" s="627"/>
      <c r="I576" s="686"/>
      <c r="J576" s="626">
        <v>300</v>
      </c>
      <c r="K576" s="626">
        <v>300</v>
      </c>
      <c r="L576" s="138">
        <v>300</v>
      </c>
      <c r="M576" s="626">
        <v>300</v>
      </c>
      <c r="N576" s="626">
        <v>300</v>
      </c>
      <c r="O576" s="626" t="s">
        <v>4694</v>
      </c>
      <c r="P576" s="626">
        <v>1</v>
      </c>
      <c r="Q576" s="626" t="s">
        <v>316</v>
      </c>
      <c r="R576" s="626" t="s">
        <v>4694</v>
      </c>
      <c r="S576" s="626">
        <v>1</v>
      </c>
      <c r="T576" s="626" t="s">
        <v>316</v>
      </c>
      <c r="U576" s="627"/>
      <c r="V576" s="627"/>
      <c r="W576" s="627"/>
      <c r="X576" s="627"/>
      <c r="Y576" s="627"/>
      <c r="Z576" s="627"/>
      <c r="AA576" s="720"/>
      <c r="AB576" s="625"/>
      <c r="AC576" s="625"/>
      <c r="AD576" s="627"/>
      <c r="AE576" s="627"/>
      <c r="AF576" s="627"/>
      <c r="AG576" s="627"/>
      <c r="AH576" s="627"/>
      <c r="AI576" s="627"/>
      <c r="AJ576" s="627"/>
      <c r="AK576" s="627"/>
      <c r="AL576" s="627"/>
      <c r="AM576" s="627"/>
      <c r="AN576" s="627"/>
      <c r="AO576" s="627"/>
      <c r="AP576" s="627"/>
      <c r="AQ576" s="627"/>
      <c r="AR576" s="627"/>
      <c r="AS576" s="627"/>
      <c r="AT576" s="627"/>
      <c r="AU576" s="627"/>
      <c r="AV576" s="720">
        <v>2012</v>
      </c>
      <c r="AW576" s="720"/>
      <c r="AX576" s="720"/>
      <c r="AY576" s="720"/>
      <c r="AZ576" s="720"/>
      <c r="BA576" s="720"/>
      <c r="BB576" s="720"/>
      <c r="BC576" s="719"/>
      <c r="BD576" s="720"/>
      <c r="BE576" s="207"/>
    </row>
    <row r="577" spans="1:57" s="206" customFormat="1" ht="25.7" hidden="1" customHeight="1" x14ac:dyDescent="0.15">
      <c r="A577" s="760"/>
      <c r="B577" s="147"/>
      <c r="C577" s="625" t="s">
        <v>1004</v>
      </c>
      <c r="D577" s="625" t="s">
        <v>10061</v>
      </c>
      <c r="E577" s="625" t="s">
        <v>1004</v>
      </c>
      <c r="F577" s="625" t="s">
        <v>13372</v>
      </c>
      <c r="G577" s="625" t="s">
        <v>1004</v>
      </c>
      <c r="H577" s="627"/>
      <c r="I577" s="686"/>
      <c r="J577" s="626">
        <v>300</v>
      </c>
      <c r="K577" s="626">
        <v>300</v>
      </c>
      <c r="L577" s="138">
        <v>300</v>
      </c>
      <c r="M577" s="626">
        <v>300</v>
      </c>
      <c r="N577" s="626">
        <v>300</v>
      </c>
      <c r="O577" s="626" t="s">
        <v>4694</v>
      </c>
      <c r="P577" s="626">
        <v>1</v>
      </c>
      <c r="Q577" s="626" t="s">
        <v>316</v>
      </c>
      <c r="R577" s="626" t="s">
        <v>4694</v>
      </c>
      <c r="S577" s="626">
        <v>1</v>
      </c>
      <c r="T577" s="626" t="s">
        <v>316</v>
      </c>
      <c r="U577" s="627"/>
      <c r="V577" s="627"/>
      <c r="W577" s="627"/>
      <c r="X577" s="627"/>
      <c r="Y577" s="627"/>
      <c r="Z577" s="627"/>
      <c r="AA577" s="720"/>
      <c r="AB577" s="625"/>
      <c r="AC577" s="625"/>
      <c r="AD577" s="627"/>
      <c r="AE577" s="627"/>
      <c r="AF577" s="627"/>
      <c r="AG577" s="627"/>
      <c r="AH577" s="627"/>
      <c r="AI577" s="627"/>
      <c r="AJ577" s="627"/>
      <c r="AK577" s="627"/>
      <c r="AL577" s="627"/>
      <c r="AM577" s="627"/>
      <c r="AN577" s="627"/>
      <c r="AO577" s="627"/>
      <c r="AP577" s="627"/>
      <c r="AQ577" s="627"/>
      <c r="AR577" s="627"/>
      <c r="AS577" s="627"/>
      <c r="AT577" s="627"/>
      <c r="AU577" s="627"/>
      <c r="AV577" s="720">
        <v>2012</v>
      </c>
      <c r="AW577" s="720"/>
      <c r="AX577" s="720"/>
      <c r="AY577" s="720"/>
      <c r="AZ577" s="720"/>
      <c r="BA577" s="720"/>
      <c r="BB577" s="720"/>
      <c r="BC577" s="719"/>
      <c r="BD577" s="720"/>
      <c r="BE577" s="207"/>
    </row>
    <row r="578" spans="1:57" s="206" customFormat="1" ht="25.7" hidden="1" customHeight="1" x14ac:dyDescent="0.15">
      <c r="A578" s="760"/>
      <c r="B578" s="147"/>
      <c r="C578" s="625" t="s">
        <v>1004</v>
      </c>
      <c r="D578" s="625" t="s">
        <v>13373</v>
      </c>
      <c r="E578" s="625" t="s">
        <v>1004</v>
      </c>
      <c r="F578" s="625" t="s">
        <v>13374</v>
      </c>
      <c r="G578" s="625" t="s">
        <v>1004</v>
      </c>
      <c r="H578" s="627"/>
      <c r="I578" s="686"/>
      <c r="J578" s="626">
        <v>374</v>
      </c>
      <c r="K578" s="626">
        <v>374</v>
      </c>
      <c r="L578" s="138">
        <v>374</v>
      </c>
      <c r="M578" s="626">
        <v>374</v>
      </c>
      <c r="N578" s="626">
        <v>374</v>
      </c>
      <c r="O578" s="626" t="s">
        <v>10057</v>
      </c>
      <c r="P578" s="626">
        <v>1</v>
      </c>
      <c r="Q578" s="626" t="s">
        <v>316</v>
      </c>
      <c r="R578" s="626" t="s">
        <v>10057</v>
      </c>
      <c r="S578" s="626">
        <v>1</v>
      </c>
      <c r="T578" s="626" t="s">
        <v>316</v>
      </c>
      <c r="U578" s="627"/>
      <c r="V578" s="627"/>
      <c r="W578" s="627"/>
      <c r="X578" s="627"/>
      <c r="Y578" s="627"/>
      <c r="Z578" s="627"/>
      <c r="AA578" s="720"/>
      <c r="AB578" s="625"/>
      <c r="AC578" s="625"/>
      <c r="AD578" s="627"/>
      <c r="AE578" s="627"/>
      <c r="AF578" s="627"/>
      <c r="AG578" s="627"/>
      <c r="AH578" s="627"/>
      <c r="AI578" s="627"/>
      <c r="AJ578" s="627"/>
      <c r="AK578" s="627"/>
      <c r="AL578" s="627"/>
      <c r="AM578" s="627"/>
      <c r="AN578" s="627"/>
      <c r="AO578" s="627"/>
      <c r="AP578" s="627"/>
      <c r="AQ578" s="627"/>
      <c r="AR578" s="627"/>
      <c r="AS578" s="627"/>
      <c r="AT578" s="627"/>
      <c r="AU578" s="627"/>
      <c r="AV578" s="720">
        <v>2013</v>
      </c>
      <c r="AW578" s="720"/>
      <c r="AX578" s="720"/>
      <c r="AY578" s="720"/>
      <c r="AZ578" s="720"/>
      <c r="BA578" s="720"/>
      <c r="BB578" s="720"/>
      <c r="BC578" s="719"/>
      <c r="BD578" s="720"/>
      <c r="BE578" s="207"/>
    </row>
    <row r="579" spans="1:57" s="206" customFormat="1" ht="25.7" hidden="1" customHeight="1" x14ac:dyDescent="0.15">
      <c r="A579" s="760"/>
      <c r="B579" s="147"/>
      <c r="C579" s="625" t="s">
        <v>1004</v>
      </c>
      <c r="D579" s="625" t="s">
        <v>13375</v>
      </c>
      <c r="E579" s="625" t="s">
        <v>1004</v>
      </c>
      <c r="F579" s="625" t="s">
        <v>13376</v>
      </c>
      <c r="G579" s="625" t="s">
        <v>1004</v>
      </c>
      <c r="H579" s="627"/>
      <c r="I579" s="686"/>
      <c r="J579" s="626">
        <v>300</v>
      </c>
      <c r="K579" s="626">
        <v>300</v>
      </c>
      <c r="L579" s="138">
        <v>300</v>
      </c>
      <c r="M579" s="626">
        <v>300</v>
      </c>
      <c r="N579" s="626">
        <v>300</v>
      </c>
      <c r="O579" s="626" t="s">
        <v>1596</v>
      </c>
      <c r="P579" s="626">
        <v>2</v>
      </c>
      <c r="Q579" s="626" t="s">
        <v>316</v>
      </c>
      <c r="R579" s="626" t="s">
        <v>1596</v>
      </c>
      <c r="S579" s="626">
        <v>2</v>
      </c>
      <c r="T579" s="626" t="s">
        <v>316</v>
      </c>
      <c r="U579" s="627"/>
      <c r="V579" s="627"/>
      <c r="W579" s="627"/>
      <c r="X579" s="627"/>
      <c r="Y579" s="627"/>
      <c r="Z579" s="627"/>
      <c r="AA579" s="720"/>
      <c r="AB579" s="625"/>
      <c r="AC579" s="625"/>
      <c r="AD579" s="627"/>
      <c r="AE579" s="627"/>
      <c r="AF579" s="627"/>
      <c r="AG579" s="627"/>
      <c r="AH579" s="627"/>
      <c r="AI579" s="627"/>
      <c r="AJ579" s="627"/>
      <c r="AK579" s="627"/>
      <c r="AL579" s="627"/>
      <c r="AM579" s="627"/>
      <c r="AN579" s="627"/>
      <c r="AO579" s="627"/>
      <c r="AP579" s="627"/>
      <c r="AQ579" s="627"/>
      <c r="AR579" s="627"/>
      <c r="AS579" s="627"/>
      <c r="AT579" s="627"/>
      <c r="AU579" s="627"/>
      <c r="AV579" s="720">
        <v>2009</v>
      </c>
      <c r="AW579" s="720"/>
      <c r="AX579" s="720"/>
      <c r="AY579" s="720"/>
      <c r="AZ579" s="720"/>
      <c r="BA579" s="720"/>
      <c r="BB579" s="720"/>
      <c r="BC579" s="719"/>
      <c r="BD579" s="720"/>
      <c r="BE579" s="207"/>
    </row>
    <row r="580" spans="1:57" s="206" customFormat="1" ht="25.7" hidden="1" customHeight="1" x14ac:dyDescent="0.15">
      <c r="A580" s="760"/>
      <c r="B580" s="147"/>
      <c r="C580" s="625" t="s">
        <v>1004</v>
      </c>
      <c r="D580" s="625" t="s">
        <v>10062</v>
      </c>
      <c r="E580" s="625" t="s">
        <v>1004</v>
      </c>
      <c r="F580" s="625" t="s">
        <v>13365</v>
      </c>
      <c r="G580" s="625" t="s">
        <v>1004</v>
      </c>
      <c r="H580" s="627"/>
      <c r="I580" s="686"/>
      <c r="J580" s="626">
        <v>500</v>
      </c>
      <c r="K580" s="626">
        <v>500</v>
      </c>
      <c r="L580" s="138">
        <v>500</v>
      </c>
      <c r="M580" s="626">
        <v>500</v>
      </c>
      <c r="N580" s="626">
        <v>500</v>
      </c>
      <c r="O580" s="626" t="s">
        <v>9832</v>
      </c>
      <c r="P580" s="626">
        <v>1</v>
      </c>
      <c r="Q580" s="626" t="s">
        <v>316</v>
      </c>
      <c r="R580" s="626" t="s">
        <v>9832</v>
      </c>
      <c r="S580" s="626">
        <v>1</v>
      </c>
      <c r="T580" s="626" t="s">
        <v>316</v>
      </c>
      <c r="U580" s="627"/>
      <c r="V580" s="627"/>
      <c r="W580" s="627"/>
      <c r="X580" s="627"/>
      <c r="Y580" s="627"/>
      <c r="Z580" s="627"/>
      <c r="AA580" s="720"/>
      <c r="AB580" s="625"/>
      <c r="AC580" s="625"/>
      <c r="AD580" s="627"/>
      <c r="AE580" s="627"/>
      <c r="AF580" s="627"/>
      <c r="AG580" s="627"/>
      <c r="AH580" s="627"/>
      <c r="AI580" s="627"/>
      <c r="AJ580" s="627"/>
      <c r="AK580" s="627"/>
      <c r="AL580" s="627"/>
      <c r="AM580" s="627"/>
      <c r="AN580" s="627"/>
      <c r="AO580" s="627"/>
      <c r="AP580" s="627"/>
      <c r="AQ580" s="627"/>
      <c r="AR580" s="627"/>
      <c r="AS580" s="627"/>
      <c r="AT580" s="627"/>
      <c r="AU580" s="627"/>
      <c r="AV580" s="720">
        <v>2010</v>
      </c>
      <c r="AW580" s="720"/>
      <c r="AX580" s="720"/>
      <c r="AY580" s="720"/>
      <c r="AZ580" s="720"/>
      <c r="BA580" s="720"/>
      <c r="BB580" s="720"/>
      <c r="BC580" s="719"/>
      <c r="BD580" s="720"/>
      <c r="BE580" s="207"/>
    </row>
    <row r="581" spans="1:57" s="206" customFormat="1" ht="25.7" hidden="1" customHeight="1" x14ac:dyDescent="0.15">
      <c r="A581" s="760"/>
      <c r="B581" s="147"/>
      <c r="C581" s="625" t="s">
        <v>1004</v>
      </c>
      <c r="D581" s="625" t="s">
        <v>10063</v>
      </c>
      <c r="E581" s="625" t="s">
        <v>1004</v>
      </c>
      <c r="F581" s="625" t="s">
        <v>13366</v>
      </c>
      <c r="G581" s="625" t="s">
        <v>1004</v>
      </c>
      <c r="H581" s="627"/>
      <c r="I581" s="686"/>
      <c r="J581" s="626">
        <v>500</v>
      </c>
      <c r="K581" s="626">
        <v>500</v>
      </c>
      <c r="L581" s="138">
        <v>500</v>
      </c>
      <c r="M581" s="626">
        <v>500</v>
      </c>
      <c r="N581" s="626">
        <v>500</v>
      </c>
      <c r="O581" s="626" t="s">
        <v>9832</v>
      </c>
      <c r="P581" s="626">
        <v>1</v>
      </c>
      <c r="Q581" s="626" t="s">
        <v>316</v>
      </c>
      <c r="R581" s="626" t="s">
        <v>9832</v>
      </c>
      <c r="S581" s="626">
        <v>1</v>
      </c>
      <c r="T581" s="626" t="s">
        <v>316</v>
      </c>
      <c r="U581" s="627"/>
      <c r="V581" s="627"/>
      <c r="W581" s="627"/>
      <c r="X581" s="627"/>
      <c r="Y581" s="627"/>
      <c r="Z581" s="627"/>
      <c r="AA581" s="720"/>
      <c r="AB581" s="625"/>
      <c r="AC581" s="625"/>
      <c r="AD581" s="627"/>
      <c r="AE581" s="627"/>
      <c r="AF581" s="627"/>
      <c r="AG581" s="627"/>
      <c r="AH581" s="627"/>
      <c r="AI581" s="627"/>
      <c r="AJ581" s="627"/>
      <c r="AK581" s="627"/>
      <c r="AL581" s="627"/>
      <c r="AM581" s="627"/>
      <c r="AN581" s="627"/>
      <c r="AO581" s="627"/>
      <c r="AP581" s="627"/>
      <c r="AQ581" s="627"/>
      <c r="AR581" s="627"/>
      <c r="AS581" s="627"/>
      <c r="AT581" s="627"/>
      <c r="AU581" s="627"/>
      <c r="AV581" s="720">
        <v>2010</v>
      </c>
      <c r="AW581" s="720"/>
      <c r="AX581" s="720"/>
      <c r="AY581" s="720"/>
      <c r="AZ581" s="720"/>
      <c r="BA581" s="720"/>
      <c r="BB581" s="720"/>
      <c r="BC581" s="719"/>
      <c r="BD581" s="720"/>
      <c r="BE581" s="207"/>
    </row>
    <row r="582" spans="1:57" s="206" customFormat="1" ht="25.7" hidden="1" customHeight="1" x14ac:dyDescent="0.15">
      <c r="A582" s="760"/>
      <c r="B582" s="147"/>
      <c r="C582" s="625" t="s">
        <v>1004</v>
      </c>
      <c r="D582" s="625" t="s">
        <v>10064</v>
      </c>
      <c r="E582" s="625" t="s">
        <v>1004</v>
      </c>
      <c r="F582" s="625" t="s">
        <v>13365</v>
      </c>
      <c r="G582" s="625" t="s">
        <v>1004</v>
      </c>
      <c r="H582" s="627"/>
      <c r="I582" s="686"/>
      <c r="J582" s="626">
        <v>500</v>
      </c>
      <c r="K582" s="626">
        <v>500</v>
      </c>
      <c r="L582" s="138">
        <v>500</v>
      </c>
      <c r="M582" s="626">
        <v>500</v>
      </c>
      <c r="N582" s="626">
        <v>500</v>
      </c>
      <c r="O582" s="626" t="s">
        <v>9832</v>
      </c>
      <c r="P582" s="626">
        <v>1</v>
      </c>
      <c r="Q582" s="626" t="s">
        <v>316</v>
      </c>
      <c r="R582" s="626" t="s">
        <v>9832</v>
      </c>
      <c r="S582" s="626">
        <v>1</v>
      </c>
      <c r="T582" s="626" t="s">
        <v>316</v>
      </c>
      <c r="U582" s="627"/>
      <c r="V582" s="627"/>
      <c r="W582" s="627"/>
      <c r="X582" s="627"/>
      <c r="Y582" s="627"/>
      <c r="Z582" s="627"/>
      <c r="AA582" s="720"/>
      <c r="AB582" s="625"/>
      <c r="AC582" s="625"/>
      <c r="AD582" s="627"/>
      <c r="AE582" s="627"/>
      <c r="AF582" s="627"/>
      <c r="AG582" s="627"/>
      <c r="AH582" s="627"/>
      <c r="AI582" s="627"/>
      <c r="AJ582" s="627"/>
      <c r="AK582" s="627"/>
      <c r="AL582" s="627"/>
      <c r="AM582" s="627"/>
      <c r="AN582" s="627"/>
      <c r="AO582" s="627"/>
      <c r="AP582" s="627"/>
      <c r="AQ582" s="627"/>
      <c r="AR582" s="627"/>
      <c r="AS582" s="627"/>
      <c r="AT582" s="627"/>
      <c r="AU582" s="627"/>
      <c r="AV582" s="720">
        <v>2010</v>
      </c>
      <c r="AW582" s="720"/>
      <c r="AX582" s="720"/>
      <c r="AY582" s="720"/>
      <c r="AZ582" s="720"/>
      <c r="BA582" s="720"/>
      <c r="BB582" s="720"/>
      <c r="BC582" s="719"/>
      <c r="BD582" s="720"/>
      <c r="BE582" s="207"/>
    </row>
    <row r="583" spans="1:57" s="206" customFormat="1" ht="25.7" hidden="1" customHeight="1" x14ac:dyDescent="0.15">
      <c r="A583" s="760"/>
      <c r="B583" s="147"/>
      <c r="C583" s="625" t="s">
        <v>1004</v>
      </c>
      <c r="D583" s="625" t="s">
        <v>10065</v>
      </c>
      <c r="E583" s="625" t="s">
        <v>1004</v>
      </c>
      <c r="F583" s="625" t="s">
        <v>13366</v>
      </c>
      <c r="G583" s="625" t="s">
        <v>1004</v>
      </c>
      <c r="H583" s="627"/>
      <c r="I583" s="686"/>
      <c r="J583" s="626">
        <v>500</v>
      </c>
      <c r="K583" s="626">
        <v>500</v>
      </c>
      <c r="L583" s="138">
        <v>500</v>
      </c>
      <c r="M583" s="626">
        <v>500</v>
      </c>
      <c r="N583" s="626">
        <v>500</v>
      </c>
      <c r="O583" s="626" t="s">
        <v>9832</v>
      </c>
      <c r="P583" s="626">
        <v>1</v>
      </c>
      <c r="Q583" s="626" t="s">
        <v>316</v>
      </c>
      <c r="R583" s="626" t="s">
        <v>9832</v>
      </c>
      <c r="S583" s="626">
        <v>1</v>
      </c>
      <c r="T583" s="626" t="s">
        <v>316</v>
      </c>
      <c r="U583" s="627"/>
      <c r="V583" s="627"/>
      <c r="W583" s="627"/>
      <c r="X583" s="627"/>
      <c r="Y583" s="627"/>
      <c r="Z583" s="627"/>
      <c r="AA583" s="720"/>
      <c r="AB583" s="625"/>
      <c r="AC583" s="625"/>
      <c r="AD583" s="627"/>
      <c r="AE583" s="627"/>
      <c r="AF583" s="627"/>
      <c r="AG583" s="627"/>
      <c r="AH583" s="627"/>
      <c r="AI583" s="627"/>
      <c r="AJ583" s="627"/>
      <c r="AK583" s="627"/>
      <c r="AL583" s="627"/>
      <c r="AM583" s="627"/>
      <c r="AN583" s="627"/>
      <c r="AO583" s="627"/>
      <c r="AP583" s="627"/>
      <c r="AQ583" s="627"/>
      <c r="AR583" s="627"/>
      <c r="AS583" s="627"/>
      <c r="AT583" s="627"/>
      <c r="AU583" s="627"/>
      <c r="AV583" s="720">
        <v>2010</v>
      </c>
      <c r="AW583" s="720"/>
      <c r="AX583" s="720"/>
      <c r="AY583" s="720"/>
      <c r="AZ583" s="720"/>
      <c r="BA583" s="720"/>
      <c r="BB583" s="720"/>
      <c r="BC583" s="719"/>
      <c r="BD583" s="720"/>
      <c r="BE583" s="207"/>
    </row>
    <row r="584" spans="1:57" s="206" customFormat="1" ht="25.7" hidden="1" customHeight="1" x14ac:dyDescent="0.15">
      <c r="A584" s="760"/>
      <c r="B584" s="147"/>
      <c r="C584" s="625" t="s">
        <v>1004</v>
      </c>
      <c r="D584" s="625" t="s">
        <v>10066</v>
      </c>
      <c r="E584" s="625" t="s">
        <v>1004</v>
      </c>
      <c r="F584" s="625" t="s">
        <v>13377</v>
      </c>
      <c r="G584" s="625" t="s">
        <v>1004</v>
      </c>
      <c r="H584" s="627"/>
      <c r="I584" s="686"/>
      <c r="J584" s="626">
        <v>500</v>
      </c>
      <c r="K584" s="626">
        <v>500</v>
      </c>
      <c r="L584" s="138">
        <v>500</v>
      </c>
      <c r="M584" s="626">
        <v>500</v>
      </c>
      <c r="N584" s="626">
        <v>500</v>
      </c>
      <c r="O584" s="626" t="s">
        <v>9832</v>
      </c>
      <c r="P584" s="626">
        <v>1</v>
      </c>
      <c r="Q584" s="626" t="s">
        <v>316</v>
      </c>
      <c r="R584" s="626" t="s">
        <v>9832</v>
      </c>
      <c r="S584" s="626">
        <v>1</v>
      </c>
      <c r="T584" s="626" t="s">
        <v>316</v>
      </c>
      <c r="U584" s="627"/>
      <c r="V584" s="627"/>
      <c r="W584" s="627"/>
      <c r="X584" s="627"/>
      <c r="Y584" s="627"/>
      <c r="Z584" s="627"/>
      <c r="AA584" s="720"/>
      <c r="AB584" s="625"/>
      <c r="AC584" s="625"/>
      <c r="AD584" s="627"/>
      <c r="AE584" s="627"/>
      <c r="AF584" s="627"/>
      <c r="AG584" s="627"/>
      <c r="AH584" s="627"/>
      <c r="AI584" s="627"/>
      <c r="AJ584" s="627"/>
      <c r="AK584" s="627"/>
      <c r="AL584" s="627"/>
      <c r="AM584" s="627"/>
      <c r="AN584" s="627"/>
      <c r="AO584" s="627"/>
      <c r="AP584" s="627"/>
      <c r="AQ584" s="627"/>
      <c r="AR584" s="627"/>
      <c r="AS584" s="627"/>
      <c r="AT584" s="627"/>
      <c r="AU584" s="627"/>
      <c r="AV584" s="720">
        <v>2011</v>
      </c>
      <c r="AW584" s="720"/>
      <c r="AX584" s="720"/>
      <c r="AY584" s="720"/>
      <c r="AZ584" s="720"/>
      <c r="BA584" s="720"/>
      <c r="BB584" s="720"/>
      <c r="BC584" s="719"/>
      <c r="BD584" s="720"/>
      <c r="BE584" s="207"/>
    </row>
    <row r="585" spans="1:57" s="206" customFormat="1" ht="25.7" hidden="1" customHeight="1" x14ac:dyDescent="0.15">
      <c r="A585" s="760"/>
      <c r="B585" s="147"/>
      <c r="C585" s="625" t="s">
        <v>1004</v>
      </c>
      <c r="D585" s="625" t="s">
        <v>10067</v>
      </c>
      <c r="E585" s="625" t="s">
        <v>1004</v>
      </c>
      <c r="F585" s="625" t="s">
        <v>13371</v>
      </c>
      <c r="G585" s="625" t="s">
        <v>1004</v>
      </c>
      <c r="H585" s="627"/>
      <c r="I585" s="686"/>
      <c r="J585" s="626">
        <v>300</v>
      </c>
      <c r="K585" s="626">
        <v>300</v>
      </c>
      <c r="L585" s="138">
        <v>300</v>
      </c>
      <c r="M585" s="626">
        <v>300</v>
      </c>
      <c r="N585" s="626">
        <v>300</v>
      </c>
      <c r="O585" s="626" t="s">
        <v>9832</v>
      </c>
      <c r="P585" s="626">
        <v>1</v>
      </c>
      <c r="Q585" s="626" t="s">
        <v>316</v>
      </c>
      <c r="R585" s="626" t="s">
        <v>9832</v>
      </c>
      <c r="S585" s="626">
        <v>1</v>
      </c>
      <c r="T585" s="626" t="s">
        <v>316</v>
      </c>
      <c r="U585" s="627"/>
      <c r="V585" s="627"/>
      <c r="W585" s="627"/>
      <c r="X585" s="627"/>
      <c r="Y585" s="627"/>
      <c r="Z585" s="627"/>
      <c r="AA585" s="720"/>
      <c r="AB585" s="625"/>
      <c r="AC585" s="625"/>
      <c r="AD585" s="627"/>
      <c r="AE585" s="627"/>
      <c r="AF585" s="627"/>
      <c r="AG585" s="627"/>
      <c r="AH585" s="627"/>
      <c r="AI585" s="627"/>
      <c r="AJ585" s="627"/>
      <c r="AK585" s="627"/>
      <c r="AL585" s="627"/>
      <c r="AM585" s="627"/>
      <c r="AN585" s="627"/>
      <c r="AO585" s="627"/>
      <c r="AP585" s="627"/>
      <c r="AQ585" s="627"/>
      <c r="AR585" s="627"/>
      <c r="AS585" s="627"/>
      <c r="AT585" s="627"/>
      <c r="AU585" s="627"/>
      <c r="AV585" s="720">
        <v>2011</v>
      </c>
      <c r="AW585" s="720"/>
      <c r="AX585" s="720"/>
      <c r="AY585" s="720"/>
      <c r="AZ585" s="720"/>
      <c r="BA585" s="720"/>
      <c r="BB585" s="720"/>
      <c r="BC585" s="719"/>
      <c r="BD585" s="720"/>
      <c r="BE585" s="207"/>
    </row>
    <row r="586" spans="1:57" s="206" customFormat="1" ht="25.7" hidden="1" customHeight="1" x14ac:dyDescent="0.15">
      <c r="A586" s="760"/>
      <c r="B586" s="147"/>
      <c r="C586" s="625" t="s">
        <v>1004</v>
      </c>
      <c r="D586" s="625" t="s">
        <v>10068</v>
      </c>
      <c r="E586" s="625" t="s">
        <v>1004</v>
      </c>
      <c r="F586" s="625" t="s">
        <v>13378</v>
      </c>
      <c r="G586" s="625" t="s">
        <v>1004</v>
      </c>
      <c r="H586" s="627"/>
      <c r="I586" s="686"/>
      <c r="J586" s="626">
        <v>300</v>
      </c>
      <c r="K586" s="626">
        <v>300</v>
      </c>
      <c r="L586" s="138">
        <v>300</v>
      </c>
      <c r="M586" s="626">
        <v>300</v>
      </c>
      <c r="N586" s="626">
        <v>300</v>
      </c>
      <c r="O586" s="626" t="s">
        <v>1596</v>
      </c>
      <c r="P586" s="626">
        <v>1</v>
      </c>
      <c r="Q586" s="626" t="s">
        <v>316</v>
      </c>
      <c r="R586" s="626" t="s">
        <v>1596</v>
      </c>
      <c r="S586" s="626">
        <v>1</v>
      </c>
      <c r="T586" s="626" t="s">
        <v>316</v>
      </c>
      <c r="U586" s="627"/>
      <c r="V586" s="627"/>
      <c r="W586" s="627"/>
      <c r="X586" s="627"/>
      <c r="Y586" s="627"/>
      <c r="Z586" s="627"/>
      <c r="AA586" s="720"/>
      <c r="AB586" s="625"/>
      <c r="AC586" s="625"/>
      <c r="AD586" s="627"/>
      <c r="AE586" s="627"/>
      <c r="AF586" s="627"/>
      <c r="AG586" s="627"/>
      <c r="AH586" s="627"/>
      <c r="AI586" s="627"/>
      <c r="AJ586" s="627"/>
      <c r="AK586" s="627"/>
      <c r="AL586" s="627"/>
      <c r="AM586" s="627"/>
      <c r="AN586" s="627"/>
      <c r="AO586" s="627"/>
      <c r="AP586" s="627"/>
      <c r="AQ586" s="627"/>
      <c r="AR586" s="627"/>
      <c r="AS586" s="627"/>
      <c r="AT586" s="627"/>
      <c r="AU586" s="627"/>
      <c r="AV586" s="720">
        <v>2015</v>
      </c>
      <c r="AW586" s="720"/>
      <c r="AX586" s="720"/>
      <c r="AY586" s="720"/>
      <c r="AZ586" s="720"/>
      <c r="BA586" s="720"/>
      <c r="BB586" s="720"/>
      <c r="BC586" s="719"/>
      <c r="BD586" s="720"/>
      <c r="BE586" s="207"/>
    </row>
    <row r="587" spans="1:57" s="206" customFormat="1" ht="25.7" hidden="1" customHeight="1" x14ac:dyDescent="0.15">
      <c r="A587" s="760"/>
      <c r="B587" s="147"/>
      <c r="C587" s="625" t="s">
        <v>1004</v>
      </c>
      <c r="D587" s="625" t="s">
        <v>10069</v>
      </c>
      <c r="E587" s="625" t="s">
        <v>1004</v>
      </c>
      <c r="F587" s="625" t="s">
        <v>13369</v>
      </c>
      <c r="G587" s="625" t="s">
        <v>1004</v>
      </c>
      <c r="H587" s="627"/>
      <c r="I587" s="686"/>
      <c r="J587" s="626">
        <v>414</v>
      </c>
      <c r="K587" s="626">
        <v>414</v>
      </c>
      <c r="L587" s="138">
        <v>414</v>
      </c>
      <c r="M587" s="626">
        <v>414</v>
      </c>
      <c r="N587" s="626">
        <v>414</v>
      </c>
      <c r="O587" s="626" t="s">
        <v>4593</v>
      </c>
      <c r="P587" s="626">
        <v>1</v>
      </c>
      <c r="Q587" s="626" t="s">
        <v>316</v>
      </c>
      <c r="R587" s="626" t="s">
        <v>4593</v>
      </c>
      <c r="S587" s="626">
        <v>1</v>
      </c>
      <c r="T587" s="626" t="s">
        <v>316</v>
      </c>
      <c r="U587" s="627"/>
      <c r="V587" s="627"/>
      <c r="W587" s="627"/>
      <c r="X587" s="627"/>
      <c r="Y587" s="627"/>
      <c r="Z587" s="627"/>
      <c r="AA587" s="720"/>
      <c r="AB587" s="625"/>
      <c r="AC587" s="625"/>
      <c r="AD587" s="627"/>
      <c r="AE587" s="627"/>
      <c r="AF587" s="627"/>
      <c r="AG587" s="627"/>
      <c r="AH587" s="627"/>
      <c r="AI587" s="627"/>
      <c r="AJ587" s="627"/>
      <c r="AK587" s="627"/>
      <c r="AL587" s="627"/>
      <c r="AM587" s="627"/>
      <c r="AN587" s="627"/>
      <c r="AO587" s="627"/>
      <c r="AP587" s="627"/>
      <c r="AQ587" s="627"/>
      <c r="AR587" s="627"/>
      <c r="AS587" s="627"/>
      <c r="AT587" s="627"/>
      <c r="AU587" s="627"/>
      <c r="AV587" s="720">
        <v>2015</v>
      </c>
      <c r="AW587" s="720"/>
      <c r="AX587" s="720"/>
      <c r="AY587" s="720"/>
      <c r="AZ587" s="720"/>
      <c r="BA587" s="720"/>
      <c r="BB587" s="720"/>
      <c r="BC587" s="719"/>
      <c r="BD587" s="720"/>
      <c r="BE587" s="207"/>
    </row>
    <row r="588" spans="1:57" s="206" customFormat="1" ht="25.7" hidden="1" customHeight="1" x14ac:dyDescent="0.15">
      <c r="A588" s="760"/>
      <c r="B588" s="147"/>
      <c r="C588" s="625" t="s">
        <v>1004</v>
      </c>
      <c r="D588" s="625" t="s">
        <v>10070</v>
      </c>
      <c r="E588" s="625" t="s">
        <v>1004</v>
      </c>
      <c r="F588" s="625" t="s">
        <v>13369</v>
      </c>
      <c r="G588" s="625" t="s">
        <v>1004</v>
      </c>
      <c r="H588" s="627"/>
      <c r="I588" s="686"/>
      <c r="J588" s="626">
        <v>340</v>
      </c>
      <c r="K588" s="626">
        <v>340</v>
      </c>
      <c r="L588" s="138">
        <v>340</v>
      </c>
      <c r="M588" s="626">
        <v>340</v>
      </c>
      <c r="N588" s="626">
        <v>340</v>
      </c>
      <c r="O588" s="626" t="s">
        <v>10052</v>
      </c>
      <c r="P588" s="626">
        <v>1</v>
      </c>
      <c r="Q588" s="626" t="s">
        <v>316</v>
      </c>
      <c r="R588" s="626" t="s">
        <v>10052</v>
      </c>
      <c r="S588" s="626">
        <v>1</v>
      </c>
      <c r="T588" s="626" t="s">
        <v>316</v>
      </c>
      <c r="U588" s="627"/>
      <c r="V588" s="627"/>
      <c r="W588" s="627"/>
      <c r="X588" s="627"/>
      <c r="Y588" s="627"/>
      <c r="Z588" s="627"/>
      <c r="AA588" s="720" t="s">
        <v>417</v>
      </c>
      <c r="AB588" s="625"/>
      <c r="AC588" s="625"/>
      <c r="AD588" s="627"/>
      <c r="AE588" s="627"/>
      <c r="AF588" s="627"/>
      <c r="AG588" s="627"/>
      <c r="AH588" s="627"/>
      <c r="AI588" s="627"/>
      <c r="AJ588" s="627"/>
      <c r="AK588" s="627"/>
      <c r="AL588" s="627"/>
      <c r="AM588" s="627"/>
      <c r="AN588" s="627"/>
      <c r="AO588" s="627"/>
      <c r="AP588" s="627"/>
      <c r="AQ588" s="627"/>
      <c r="AR588" s="627"/>
      <c r="AS588" s="627"/>
      <c r="AT588" s="627"/>
      <c r="AU588" s="627"/>
      <c r="AV588" s="720">
        <v>2010</v>
      </c>
      <c r="AW588" s="720">
        <v>120</v>
      </c>
      <c r="AX588" s="720"/>
      <c r="AY588" s="720"/>
      <c r="AZ588" s="720"/>
      <c r="BA588" s="720"/>
      <c r="BB588" s="720"/>
      <c r="BC588" s="719">
        <v>120</v>
      </c>
      <c r="BD588" s="720"/>
      <c r="BE588" s="207"/>
    </row>
    <row r="589" spans="1:57" s="206" customFormat="1" ht="25.7" hidden="1" customHeight="1" x14ac:dyDescent="0.15">
      <c r="A589" s="760"/>
      <c r="B589" s="147"/>
      <c r="C589" s="625" t="s">
        <v>1004</v>
      </c>
      <c r="D589" s="625" t="s">
        <v>11554</v>
      </c>
      <c r="E589" s="625" t="s">
        <v>1004</v>
      </c>
      <c r="F589" s="625" t="s">
        <v>13369</v>
      </c>
      <c r="G589" s="625" t="s">
        <v>1004</v>
      </c>
      <c r="H589" s="627"/>
      <c r="I589" s="686"/>
      <c r="J589" s="626">
        <v>300</v>
      </c>
      <c r="K589" s="626"/>
      <c r="L589" s="138"/>
      <c r="M589" s="626">
        <v>300</v>
      </c>
      <c r="N589" s="626">
        <v>300</v>
      </c>
      <c r="O589" s="626" t="s">
        <v>1596</v>
      </c>
      <c r="P589" s="626">
        <v>1</v>
      </c>
      <c r="Q589" s="626" t="s">
        <v>316</v>
      </c>
      <c r="R589" s="626" t="s">
        <v>1596</v>
      </c>
      <c r="S589" s="626">
        <v>1</v>
      </c>
      <c r="T589" s="626" t="s">
        <v>316</v>
      </c>
      <c r="U589" s="627"/>
      <c r="V589" s="627"/>
      <c r="W589" s="627"/>
      <c r="X589" s="627"/>
      <c r="Y589" s="627"/>
      <c r="Z589" s="627"/>
      <c r="AA589" s="720"/>
      <c r="AB589" s="625"/>
      <c r="AC589" s="625"/>
      <c r="AD589" s="627"/>
      <c r="AE589" s="627"/>
      <c r="AF589" s="627"/>
      <c r="AG589" s="627"/>
      <c r="AH589" s="627"/>
      <c r="AI589" s="627"/>
      <c r="AJ589" s="627"/>
      <c r="AK589" s="627"/>
      <c r="AL589" s="627"/>
      <c r="AM589" s="627"/>
      <c r="AN589" s="627"/>
      <c r="AO589" s="627"/>
      <c r="AP589" s="627"/>
      <c r="AQ589" s="627"/>
      <c r="AR589" s="627"/>
      <c r="AS589" s="627"/>
      <c r="AT589" s="627"/>
      <c r="AU589" s="627"/>
      <c r="AV589" s="720">
        <v>2014</v>
      </c>
      <c r="AW589" s="720">
        <v>169</v>
      </c>
      <c r="AX589" s="720"/>
      <c r="AY589" s="720"/>
      <c r="AZ589" s="720"/>
      <c r="BA589" s="720"/>
      <c r="BB589" s="720"/>
      <c r="BC589" s="719">
        <v>169</v>
      </c>
      <c r="BD589" s="720"/>
      <c r="BE589" s="207"/>
    </row>
    <row r="590" spans="1:57" s="206" customFormat="1" ht="25.7" hidden="1" customHeight="1" x14ac:dyDescent="0.15">
      <c r="A590" s="760"/>
      <c r="B590" s="147"/>
      <c r="C590" s="625" t="s">
        <v>1004</v>
      </c>
      <c r="D590" s="625" t="s">
        <v>10071</v>
      </c>
      <c r="E590" s="625" t="s">
        <v>1004</v>
      </c>
      <c r="F590" s="625" t="s">
        <v>13379</v>
      </c>
      <c r="G590" s="625" t="s">
        <v>1004</v>
      </c>
      <c r="H590" s="627"/>
      <c r="I590" s="686"/>
      <c r="J590" s="626">
        <v>300</v>
      </c>
      <c r="K590" s="626">
        <v>300</v>
      </c>
      <c r="L590" s="138">
        <v>300</v>
      </c>
      <c r="M590" s="626">
        <v>300</v>
      </c>
      <c r="N590" s="626">
        <v>300</v>
      </c>
      <c r="O590" s="626" t="s">
        <v>1596</v>
      </c>
      <c r="P590" s="626">
        <v>1</v>
      </c>
      <c r="Q590" s="626" t="s">
        <v>316</v>
      </c>
      <c r="R590" s="626" t="s">
        <v>1596</v>
      </c>
      <c r="S590" s="626">
        <v>1</v>
      </c>
      <c r="T590" s="626" t="s">
        <v>316</v>
      </c>
      <c r="U590" s="627"/>
      <c r="V590" s="627"/>
      <c r="W590" s="627"/>
      <c r="X590" s="627"/>
      <c r="Y590" s="627"/>
      <c r="Z590" s="627"/>
      <c r="AA590" s="720" t="s">
        <v>417</v>
      </c>
      <c r="AB590" s="625"/>
      <c r="AC590" s="625"/>
      <c r="AD590" s="627"/>
      <c r="AE590" s="627"/>
      <c r="AF590" s="627"/>
      <c r="AG590" s="627"/>
      <c r="AH590" s="627"/>
      <c r="AI590" s="627"/>
      <c r="AJ590" s="627"/>
      <c r="AK590" s="627"/>
      <c r="AL590" s="627"/>
      <c r="AM590" s="627"/>
      <c r="AN590" s="627"/>
      <c r="AO590" s="627"/>
      <c r="AP590" s="627"/>
      <c r="AQ590" s="627"/>
      <c r="AR590" s="627"/>
      <c r="AS590" s="627"/>
      <c r="AT590" s="627"/>
      <c r="AU590" s="627"/>
      <c r="AV590" s="720">
        <v>2010</v>
      </c>
      <c r="AW590" s="720">
        <v>120</v>
      </c>
      <c r="AX590" s="720"/>
      <c r="AY590" s="720"/>
      <c r="AZ590" s="720"/>
      <c r="BA590" s="720"/>
      <c r="BB590" s="720"/>
      <c r="BC590" s="719">
        <v>120</v>
      </c>
      <c r="BD590" s="720"/>
      <c r="BE590" s="207"/>
    </row>
    <row r="591" spans="1:57" s="206" customFormat="1" ht="25.7" hidden="1" customHeight="1" x14ac:dyDescent="0.15">
      <c r="A591" s="760"/>
      <c r="B591" s="147"/>
      <c r="C591" s="625" t="s">
        <v>1004</v>
      </c>
      <c r="D591" s="625" t="s">
        <v>10072</v>
      </c>
      <c r="E591" s="625" t="s">
        <v>1004</v>
      </c>
      <c r="F591" s="625" t="s">
        <v>13379</v>
      </c>
      <c r="G591" s="625" t="s">
        <v>1004</v>
      </c>
      <c r="H591" s="627"/>
      <c r="I591" s="686"/>
      <c r="J591" s="626">
        <v>300</v>
      </c>
      <c r="K591" s="626">
        <v>300</v>
      </c>
      <c r="L591" s="138">
        <v>300</v>
      </c>
      <c r="M591" s="627">
        <v>300</v>
      </c>
      <c r="N591" s="628">
        <v>300</v>
      </c>
      <c r="O591" s="627" t="s">
        <v>1596</v>
      </c>
      <c r="P591" s="626">
        <v>1</v>
      </c>
      <c r="Q591" s="626" t="s">
        <v>316</v>
      </c>
      <c r="R591" s="626" t="s">
        <v>1596</v>
      </c>
      <c r="S591" s="626">
        <v>1</v>
      </c>
      <c r="T591" s="626" t="s">
        <v>316</v>
      </c>
      <c r="U591" s="627"/>
      <c r="V591" s="627"/>
      <c r="W591" s="627"/>
      <c r="X591" s="627"/>
      <c r="Y591" s="627"/>
      <c r="Z591" s="627"/>
      <c r="AA591" s="720" t="s">
        <v>417</v>
      </c>
      <c r="AB591" s="625"/>
      <c r="AC591" s="625"/>
      <c r="AD591" s="627"/>
      <c r="AE591" s="627"/>
      <c r="AF591" s="627"/>
      <c r="AG591" s="627"/>
      <c r="AH591" s="627"/>
      <c r="AI591" s="627"/>
      <c r="AJ591" s="627"/>
      <c r="AK591" s="627"/>
      <c r="AL591" s="627"/>
      <c r="AM591" s="627"/>
      <c r="AN591" s="627"/>
      <c r="AO591" s="627"/>
      <c r="AP591" s="627"/>
      <c r="AQ591" s="627"/>
      <c r="AR591" s="627"/>
      <c r="AS591" s="627"/>
      <c r="AT591" s="627"/>
      <c r="AU591" s="627"/>
      <c r="AV591" s="720">
        <v>2009</v>
      </c>
      <c r="AW591" s="720">
        <v>100</v>
      </c>
      <c r="AX591" s="720"/>
      <c r="AY591" s="720"/>
      <c r="AZ591" s="720"/>
      <c r="BA591" s="720"/>
      <c r="BB591" s="720"/>
      <c r="BC591" s="719">
        <v>100</v>
      </c>
      <c r="BD591" s="720"/>
      <c r="BE591" s="207"/>
    </row>
    <row r="592" spans="1:57" s="206" customFormat="1" ht="25.7" hidden="1" customHeight="1" x14ac:dyDescent="0.15">
      <c r="A592" s="760"/>
      <c r="B592" s="147"/>
      <c r="C592" s="625" t="s">
        <v>1004</v>
      </c>
      <c r="D592" s="625" t="s">
        <v>10073</v>
      </c>
      <c r="E592" s="625" t="s">
        <v>1004</v>
      </c>
      <c r="F592" s="625" t="s">
        <v>13379</v>
      </c>
      <c r="G592" s="625" t="s">
        <v>1004</v>
      </c>
      <c r="H592" s="627"/>
      <c r="I592" s="686"/>
      <c r="J592" s="796">
        <v>300</v>
      </c>
      <c r="K592" s="796">
        <v>300</v>
      </c>
      <c r="L592" s="138">
        <v>300</v>
      </c>
      <c r="M592" s="627">
        <v>300</v>
      </c>
      <c r="N592" s="628">
        <v>300</v>
      </c>
      <c r="O592" s="627" t="s">
        <v>1596</v>
      </c>
      <c r="P592" s="716">
        <v>1</v>
      </c>
      <c r="Q592" s="716" t="s">
        <v>316</v>
      </c>
      <c r="R592" s="626" t="s">
        <v>1596</v>
      </c>
      <c r="S592" s="626">
        <v>1</v>
      </c>
      <c r="T592" s="626" t="s">
        <v>316</v>
      </c>
      <c r="U592" s="627"/>
      <c r="V592" s="627"/>
      <c r="W592" s="627"/>
      <c r="X592" s="627"/>
      <c r="Y592" s="627"/>
      <c r="Z592" s="627"/>
      <c r="AA592" s="720" t="s">
        <v>417</v>
      </c>
      <c r="AB592" s="625"/>
      <c r="AC592" s="625"/>
      <c r="AD592" s="627"/>
      <c r="AE592" s="627"/>
      <c r="AF592" s="627"/>
      <c r="AG592" s="627"/>
      <c r="AH592" s="627"/>
      <c r="AI592" s="627"/>
      <c r="AJ592" s="627"/>
      <c r="AK592" s="627"/>
      <c r="AL592" s="627"/>
      <c r="AM592" s="627"/>
      <c r="AN592" s="627"/>
      <c r="AO592" s="627"/>
      <c r="AP592" s="627"/>
      <c r="AQ592" s="627"/>
      <c r="AR592" s="627"/>
      <c r="AS592" s="627"/>
      <c r="AT592" s="627"/>
      <c r="AU592" s="627"/>
      <c r="AV592" s="716">
        <v>2009</v>
      </c>
      <c r="AW592" s="720">
        <v>70</v>
      </c>
      <c r="AX592" s="720"/>
      <c r="AY592" s="720"/>
      <c r="AZ592" s="720"/>
      <c r="BA592" s="720"/>
      <c r="BB592" s="720"/>
      <c r="BC592" s="719">
        <v>70</v>
      </c>
      <c r="BD592" s="720"/>
      <c r="BE592" s="207"/>
    </row>
    <row r="593" spans="1:57" s="206" customFormat="1" ht="25.7" hidden="1" customHeight="1" x14ac:dyDescent="0.15">
      <c r="A593" s="760"/>
      <c r="B593" s="147"/>
      <c r="C593" s="625" t="s">
        <v>1004</v>
      </c>
      <c r="D593" s="625" t="s">
        <v>11555</v>
      </c>
      <c r="E593" s="625" t="s">
        <v>1004</v>
      </c>
      <c r="F593" s="625" t="s">
        <v>13379</v>
      </c>
      <c r="G593" s="625" t="s">
        <v>1004</v>
      </c>
      <c r="H593" s="627"/>
      <c r="I593" s="686"/>
      <c r="J593" s="796">
        <v>300</v>
      </c>
      <c r="K593" s="796"/>
      <c r="L593" s="138"/>
      <c r="M593" s="627">
        <v>300</v>
      </c>
      <c r="N593" s="628">
        <v>300</v>
      </c>
      <c r="O593" s="627" t="s">
        <v>1596</v>
      </c>
      <c r="P593" s="716">
        <v>1</v>
      </c>
      <c r="Q593" s="716" t="s">
        <v>316</v>
      </c>
      <c r="R593" s="626" t="s">
        <v>1596</v>
      </c>
      <c r="S593" s="626">
        <v>1</v>
      </c>
      <c r="T593" s="626" t="s">
        <v>316</v>
      </c>
      <c r="U593" s="627"/>
      <c r="V593" s="627"/>
      <c r="W593" s="627"/>
      <c r="X593" s="627"/>
      <c r="Y593" s="627"/>
      <c r="Z593" s="627"/>
      <c r="AA593" s="720"/>
      <c r="AB593" s="625"/>
      <c r="AC593" s="625"/>
      <c r="AD593" s="627"/>
      <c r="AE593" s="627"/>
      <c r="AF593" s="627"/>
      <c r="AG593" s="627"/>
      <c r="AH593" s="627"/>
      <c r="AI593" s="627"/>
      <c r="AJ593" s="627"/>
      <c r="AK593" s="627"/>
      <c r="AL593" s="627"/>
      <c r="AM593" s="627"/>
      <c r="AN593" s="627"/>
      <c r="AO593" s="627"/>
      <c r="AP593" s="627"/>
      <c r="AQ593" s="627"/>
      <c r="AR593" s="627"/>
      <c r="AS593" s="627"/>
      <c r="AT593" s="627"/>
      <c r="AU593" s="627"/>
      <c r="AV593" s="716">
        <v>2009</v>
      </c>
      <c r="AW593" s="720">
        <v>70</v>
      </c>
      <c r="AX593" s="720"/>
      <c r="AY593" s="720"/>
      <c r="AZ593" s="720"/>
      <c r="BA593" s="720"/>
      <c r="BB593" s="720"/>
      <c r="BC593" s="719">
        <v>70</v>
      </c>
      <c r="BD593" s="720"/>
      <c r="BE593" s="207"/>
    </row>
    <row r="594" spans="1:57" s="206" customFormat="1" ht="25.7" hidden="1" customHeight="1" x14ac:dyDescent="0.15">
      <c r="A594" s="760"/>
      <c r="B594" s="147"/>
      <c r="C594" s="625" t="s">
        <v>1004</v>
      </c>
      <c r="D594" s="625" t="s">
        <v>10074</v>
      </c>
      <c r="E594" s="625" t="s">
        <v>1004</v>
      </c>
      <c r="F594" s="625" t="s">
        <v>13372</v>
      </c>
      <c r="G594" s="625" t="s">
        <v>1004</v>
      </c>
      <c r="H594" s="627"/>
      <c r="I594" s="686"/>
      <c r="J594" s="796">
        <v>960</v>
      </c>
      <c r="K594" s="796">
        <v>960</v>
      </c>
      <c r="L594" s="138">
        <v>960</v>
      </c>
      <c r="M594" s="627">
        <v>960</v>
      </c>
      <c r="N594" s="628">
        <v>960</v>
      </c>
      <c r="O594" s="627" t="s">
        <v>4663</v>
      </c>
      <c r="P594" s="716">
        <v>2</v>
      </c>
      <c r="Q594" s="716" t="s">
        <v>316</v>
      </c>
      <c r="R594" s="626" t="s">
        <v>4663</v>
      </c>
      <c r="S594" s="626">
        <v>2</v>
      </c>
      <c r="T594" s="626" t="s">
        <v>316</v>
      </c>
      <c r="U594" s="627"/>
      <c r="V594" s="627"/>
      <c r="W594" s="627"/>
      <c r="X594" s="627"/>
      <c r="Y594" s="627"/>
      <c r="Z594" s="627"/>
      <c r="AA594" s="720" t="s">
        <v>417</v>
      </c>
      <c r="AB594" s="625"/>
      <c r="AC594" s="625"/>
      <c r="AD594" s="627"/>
      <c r="AE594" s="627"/>
      <c r="AF594" s="627"/>
      <c r="AG594" s="627"/>
      <c r="AH594" s="627"/>
      <c r="AI594" s="627"/>
      <c r="AJ594" s="627"/>
      <c r="AK594" s="627"/>
      <c r="AL594" s="627"/>
      <c r="AM594" s="627"/>
      <c r="AN594" s="627"/>
      <c r="AO594" s="627"/>
      <c r="AP594" s="627"/>
      <c r="AQ594" s="627"/>
      <c r="AR594" s="627"/>
      <c r="AS594" s="627"/>
      <c r="AT594" s="627"/>
      <c r="AU594" s="627"/>
      <c r="AV594" s="716">
        <v>2010</v>
      </c>
      <c r="AW594" s="720">
        <v>120</v>
      </c>
      <c r="AX594" s="720"/>
      <c r="AY594" s="720"/>
      <c r="AZ594" s="720"/>
      <c r="BA594" s="720"/>
      <c r="BB594" s="720"/>
      <c r="BC594" s="719">
        <v>120</v>
      </c>
      <c r="BD594" s="720"/>
      <c r="BE594" s="207"/>
    </row>
    <row r="595" spans="1:57" s="206" customFormat="1" ht="25.7" hidden="1" customHeight="1" x14ac:dyDescent="0.15">
      <c r="A595" s="760"/>
      <c r="B595" s="147"/>
      <c r="C595" s="625" t="s">
        <v>1004</v>
      </c>
      <c r="D595" s="625" t="s">
        <v>10075</v>
      </c>
      <c r="E595" s="625" t="s">
        <v>1004</v>
      </c>
      <c r="F595" s="625" t="s">
        <v>13380</v>
      </c>
      <c r="G595" s="625" t="s">
        <v>1004</v>
      </c>
      <c r="H595" s="627"/>
      <c r="I595" s="686"/>
      <c r="J595" s="796">
        <v>550</v>
      </c>
      <c r="K595" s="796">
        <v>550</v>
      </c>
      <c r="L595" s="138">
        <v>550</v>
      </c>
      <c r="M595" s="796">
        <v>550</v>
      </c>
      <c r="N595" s="796">
        <v>550</v>
      </c>
      <c r="O595" s="796" t="s">
        <v>2651</v>
      </c>
      <c r="P595" s="796">
        <v>1</v>
      </c>
      <c r="Q595" s="796" t="s">
        <v>316</v>
      </c>
      <c r="R595" s="626" t="s">
        <v>2651</v>
      </c>
      <c r="S595" s="626">
        <v>1</v>
      </c>
      <c r="T595" s="626" t="s">
        <v>316</v>
      </c>
      <c r="U595" s="627"/>
      <c r="V595" s="627"/>
      <c r="W595" s="627"/>
      <c r="X595" s="627"/>
      <c r="Y595" s="627"/>
      <c r="Z595" s="627"/>
      <c r="AA595" s="720" t="s">
        <v>417</v>
      </c>
      <c r="AB595" s="625"/>
      <c r="AC595" s="625"/>
      <c r="AD595" s="627"/>
      <c r="AE595" s="627"/>
      <c r="AF595" s="627"/>
      <c r="AG595" s="627"/>
      <c r="AH595" s="627"/>
      <c r="AI595" s="627"/>
      <c r="AJ595" s="627"/>
      <c r="AK595" s="627"/>
      <c r="AL595" s="627"/>
      <c r="AM595" s="627"/>
      <c r="AN595" s="627"/>
      <c r="AO595" s="627"/>
      <c r="AP595" s="627"/>
      <c r="AQ595" s="627"/>
      <c r="AR595" s="627"/>
      <c r="AS595" s="627"/>
      <c r="AT595" s="627"/>
      <c r="AU595" s="627"/>
      <c r="AV595" s="716">
        <v>2010</v>
      </c>
      <c r="AW595" s="720">
        <v>200</v>
      </c>
      <c r="AX595" s="720"/>
      <c r="AY595" s="720"/>
      <c r="AZ595" s="720"/>
      <c r="BA595" s="720"/>
      <c r="BB595" s="720"/>
      <c r="BC595" s="719">
        <v>200</v>
      </c>
      <c r="BD595" s="720"/>
      <c r="BE595" s="207"/>
    </row>
    <row r="596" spans="1:57" s="206" customFormat="1" ht="25.7" hidden="1" customHeight="1" x14ac:dyDescent="0.15">
      <c r="A596" s="760"/>
      <c r="B596" s="147"/>
      <c r="C596" s="625" t="s">
        <v>1004</v>
      </c>
      <c r="D596" s="625" t="s">
        <v>10076</v>
      </c>
      <c r="E596" s="625" t="s">
        <v>1004</v>
      </c>
      <c r="F596" s="625" t="s">
        <v>13381</v>
      </c>
      <c r="G596" s="625" t="s">
        <v>1004</v>
      </c>
      <c r="H596" s="627"/>
      <c r="I596" s="686"/>
      <c r="J596" s="796">
        <v>300</v>
      </c>
      <c r="K596" s="796">
        <v>300</v>
      </c>
      <c r="L596" s="138">
        <v>300</v>
      </c>
      <c r="M596" s="627">
        <v>300</v>
      </c>
      <c r="N596" s="628">
        <v>300</v>
      </c>
      <c r="O596" s="627" t="s">
        <v>1596</v>
      </c>
      <c r="P596" s="716">
        <v>1</v>
      </c>
      <c r="Q596" s="716" t="s">
        <v>316</v>
      </c>
      <c r="R596" s="626" t="s">
        <v>1596</v>
      </c>
      <c r="S596" s="626">
        <v>2</v>
      </c>
      <c r="T596" s="626" t="s">
        <v>316</v>
      </c>
      <c r="U596" s="627"/>
      <c r="V596" s="627"/>
      <c r="W596" s="627"/>
      <c r="X596" s="627"/>
      <c r="Y596" s="627"/>
      <c r="Z596" s="627"/>
      <c r="AA596" s="720" t="s">
        <v>417</v>
      </c>
      <c r="AB596" s="625"/>
      <c r="AC596" s="625"/>
      <c r="AD596" s="627"/>
      <c r="AE596" s="627"/>
      <c r="AF596" s="627"/>
      <c r="AG596" s="627"/>
      <c r="AH596" s="627"/>
      <c r="AI596" s="627"/>
      <c r="AJ596" s="627"/>
      <c r="AK596" s="627"/>
      <c r="AL596" s="627"/>
      <c r="AM596" s="627"/>
      <c r="AN596" s="627"/>
      <c r="AO596" s="627"/>
      <c r="AP596" s="627"/>
      <c r="AQ596" s="627"/>
      <c r="AR596" s="627"/>
      <c r="AS596" s="627"/>
      <c r="AT596" s="627"/>
      <c r="AU596" s="627"/>
      <c r="AV596" s="716">
        <v>2010</v>
      </c>
      <c r="AW596" s="720">
        <v>120</v>
      </c>
      <c r="AX596" s="720"/>
      <c r="AY596" s="720"/>
      <c r="AZ596" s="720"/>
      <c r="BA596" s="720"/>
      <c r="BB596" s="720"/>
      <c r="BC596" s="719">
        <v>250</v>
      </c>
      <c r="BD596" s="720"/>
      <c r="BE596" s="207"/>
    </row>
    <row r="597" spans="1:57" s="206" customFormat="1" ht="25.7" hidden="1" customHeight="1" x14ac:dyDescent="0.15">
      <c r="A597" s="760"/>
      <c r="B597" s="147"/>
      <c r="C597" s="625" t="s">
        <v>1004</v>
      </c>
      <c r="D597" s="625" t="s">
        <v>10077</v>
      </c>
      <c r="E597" s="625" t="s">
        <v>1004</v>
      </c>
      <c r="F597" s="625" t="s">
        <v>13370</v>
      </c>
      <c r="G597" s="625" t="s">
        <v>1004</v>
      </c>
      <c r="H597" s="627"/>
      <c r="I597" s="686"/>
      <c r="J597" s="796">
        <v>300</v>
      </c>
      <c r="K597" s="796">
        <v>300</v>
      </c>
      <c r="L597" s="138">
        <v>300</v>
      </c>
      <c r="M597" s="627">
        <v>300</v>
      </c>
      <c r="N597" s="628">
        <v>300</v>
      </c>
      <c r="O597" s="627" t="s">
        <v>10078</v>
      </c>
      <c r="P597" s="716">
        <v>1</v>
      </c>
      <c r="Q597" s="716" t="s">
        <v>316</v>
      </c>
      <c r="R597" s="626" t="s">
        <v>1596</v>
      </c>
      <c r="S597" s="626">
        <v>2</v>
      </c>
      <c r="T597" s="626" t="s">
        <v>316</v>
      </c>
      <c r="U597" s="627"/>
      <c r="V597" s="627"/>
      <c r="W597" s="627"/>
      <c r="X597" s="627"/>
      <c r="Y597" s="627"/>
      <c r="Z597" s="627"/>
      <c r="AA597" s="720" t="s">
        <v>417</v>
      </c>
      <c r="AB597" s="625"/>
      <c r="AC597" s="625"/>
      <c r="AD597" s="627"/>
      <c r="AE597" s="627"/>
      <c r="AF597" s="627"/>
      <c r="AG597" s="627"/>
      <c r="AH597" s="627"/>
      <c r="AI597" s="627"/>
      <c r="AJ597" s="627"/>
      <c r="AK597" s="627"/>
      <c r="AL597" s="627"/>
      <c r="AM597" s="627"/>
      <c r="AN597" s="627"/>
      <c r="AO597" s="627"/>
      <c r="AP597" s="627"/>
      <c r="AQ597" s="627"/>
      <c r="AR597" s="627"/>
      <c r="AS597" s="627"/>
      <c r="AT597" s="627"/>
      <c r="AU597" s="627"/>
      <c r="AV597" s="716">
        <v>2013</v>
      </c>
      <c r="AW597" s="720">
        <v>150</v>
      </c>
      <c r="AX597" s="720"/>
      <c r="AY597" s="720"/>
      <c r="AZ597" s="720"/>
      <c r="BA597" s="720"/>
      <c r="BB597" s="720"/>
      <c r="BC597" s="719">
        <v>150</v>
      </c>
      <c r="BD597" s="720"/>
      <c r="BE597" s="207"/>
    </row>
    <row r="598" spans="1:57" s="206" customFormat="1" ht="25.7" hidden="1" customHeight="1" x14ac:dyDescent="0.15">
      <c r="A598" s="760"/>
      <c r="B598" s="147"/>
      <c r="C598" s="625" t="s">
        <v>1004</v>
      </c>
      <c r="D598" s="625" t="s">
        <v>10079</v>
      </c>
      <c r="E598" s="625" t="s">
        <v>1004</v>
      </c>
      <c r="F598" s="625" t="s">
        <v>13377</v>
      </c>
      <c r="G598" s="625" t="s">
        <v>1004</v>
      </c>
      <c r="H598" s="627"/>
      <c r="I598" s="686"/>
      <c r="J598" s="796">
        <v>460</v>
      </c>
      <c r="K598" s="796">
        <v>460</v>
      </c>
      <c r="L598" s="138">
        <v>460</v>
      </c>
      <c r="M598" s="627">
        <v>460</v>
      </c>
      <c r="N598" s="628">
        <v>460</v>
      </c>
      <c r="O598" s="627" t="s">
        <v>10080</v>
      </c>
      <c r="P598" s="716">
        <v>1</v>
      </c>
      <c r="Q598" s="716" t="s">
        <v>316</v>
      </c>
      <c r="R598" s="626" t="s">
        <v>1596</v>
      </c>
      <c r="S598" s="626">
        <v>1</v>
      </c>
      <c r="T598" s="626" t="s">
        <v>316</v>
      </c>
      <c r="U598" s="627"/>
      <c r="V598" s="627"/>
      <c r="W598" s="627"/>
      <c r="X598" s="627"/>
      <c r="Y598" s="627"/>
      <c r="Z598" s="627"/>
      <c r="AA598" s="720" t="s">
        <v>417</v>
      </c>
      <c r="AB598" s="625"/>
      <c r="AC598" s="625"/>
      <c r="AD598" s="627"/>
      <c r="AE598" s="627"/>
      <c r="AF598" s="627"/>
      <c r="AG598" s="627"/>
      <c r="AH598" s="627"/>
      <c r="AI598" s="627"/>
      <c r="AJ598" s="627"/>
      <c r="AK598" s="627"/>
      <c r="AL598" s="627"/>
      <c r="AM598" s="627"/>
      <c r="AN598" s="627"/>
      <c r="AO598" s="627"/>
      <c r="AP598" s="627"/>
      <c r="AQ598" s="627"/>
      <c r="AR598" s="627"/>
      <c r="AS598" s="627"/>
      <c r="AT598" s="627"/>
      <c r="AU598" s="627"/>
      <c r="AV598" s="716">
        <v>2013</v>
      </c>
      <c r="AW598" s="720">
        <v>120</v>
      </c>
      <c r="AX598" s="720" t="s">
        <v>10081</v>
      </c>
      <c r="AY598" s="720"/>
      <c r="AZ598" s="720"/>
      <c r="BA598" s="720"/>
      <c r="BB598" s="720"/>
      <c r="BC598" s="719">
        <v>120</v>
      </c>
      <c r="BD598" s="720"/>
      <c r="BE598" s="207"/>
    </row>
    <row r="599" spans="1:57" s="206" customFormat="1" ht="25.7" hidden="1" customHeight="1" x14ac:dyDescent="0.15">
      <c r="A599" s="760"/>
      <c r="B599" s="147"/>
      <c r="C599" s="625" t="s">
        <v>1004</v>
      </c>
      <c r="D599" s="625" t="s">
        <v>10082</v>
      </c>
      <c r="E599" s="625" t="s">
        <v>1004</v>
      </c>
      <c r="F599" s="625" t="s">
        <v>13382</v>
      </c>
      <c r="G599" s="625" t="s">
        <v>1004</v>
      </c>
      <c r="H599" s="627"/>
      <c r="I599" s="686"/>
      <c r="J599" s="796">
        <v>300</v>
      </c>
      <c r="K599" s="796">
        <v>300</v>
      </c>
      <c r="L599" s="138">
        <v>300</v>
      </c>
      <c r="M599" s="627">
        <v>300</v>
      </c>
      <c r="N599" s="628">
        <v>300</v>
      </c>
      <c r="O599" s="627" t="s">
        <v>10083</v>
      </c>
      <c r="P599" s="716">
        <v>1</v>
      </c>
      <c r="Q599" s="716" t="s">
        <v>316</v>
      </c>
      <c r="R599" s="626" t="s">
        <v>10078</v>
      </c>
      <c r="S599" s="626">
        <v>1</v>
      </c>
      <c r="T599" s="626" t="s">
        <v>316</v>
      </c>
      <c r="U599" s="627"/>
      <c r="V599" s="627"/>
      <c r="W599" s="627"/>
      <c r="X599" s="627"/>
      <c r="Y599" s="627"/>
      <c r="Z599" s="627"/>
      <c r="AA599" s="720" t="s">
        <v>417</v>
      </c>
      <c r="AB599" s="625"/>
      <c r="AC599" s="625"/>
      <c r="AD599" s="627"/>
      <c r="AE599" s="627"/>
      <c r="AF599" s="627"/>
      <c r="AG599" s="627"/>
      <c r="AH599" s="627"/>
      <c r="AI599" s="627"/>
      <c r="AJ599" s="627"/>
      <c r="AK599" s="627"/>
      <c r="AL599" s="627"/>
      <c r="AM599" s="627"/>
      <c r="AN599" s="627"/>
      <c r="AO599" s="627"/>
      <c r="AP599" s="627"/>
      <c r="AQ599" s="627"/>
      <c r="AR599" s="627"/>
      <c r="AS599" s="627"/>
      <c r="AT599" s="627"/>
      <c r="AU599" s="627"/>
      <c r="AV599" s="716">
        <v>2014</v>
      </c>
      <c r="AW599" s="720">
        <v>110</v>
      </c>
      <c r="AX599" s="720" t="s">
        <v>10084</v>
      </c>
      <c r="AY599" s="720"/>
      <c r="AZ599" s="720"/>
      <c r="BA599" s="720"/>
      <c r="BB599" s="720"/>
      <c r="BC599" s="719">
        <v>150</v>
      </c>
      <c r="BD599" s="720"/>
      <c r="BE599" s="207"/>
    </row>
    <row r="600" spans="1:57" s="206" customFormat="1" ht="25.7" hidden="1" customHeight="1" x14ac:dyDescent="0.15">
      <c r="A600" s="760"/>
      <c r="B600" s="147"/>
      <c r="C600" s="625" t="s">
        <v>1004</v>
      </c>
      <c r="D600" s="625" t="s">
        <v>13383</v>
      </c>
      <c r="E600" s="625" t="s">
        <v>1004</v>
      </c>
      <c r="F600" s="625" t="s">
        <v>13369</v>
      </c>
      <c r="G600" s="625" t="s">
        <v>1004</v>
      </c>
      <c r="H600" s="627"/>
      <c r="I600" s="686"/>
      <c r="J600" s="796">
        <v>877</v>
      </c>
      <c r="K600" s="796"/>
      <c r="L600" s="138"/>
      <c r="M600" s="796">
        <v>300</v>
      </c>
      <c r="N600" s="796">
        <v>300</v>
      </c>
      <c r="O600" s="796" t="s">
        <v>10083</v>
      </c>
      <c r="P600" s="796">
        <v>1</v>
      </c>
      <c r="Q600" s="796" t="s">
        <v>316</v>
      </c>
      <c r="R600" s="626" t="s">
        <v>10080</v>
      </c>
      <c r="S600" s="626">
        <v>1</v>
      </c>
      <c r="T600" s="626" t="s">
        <v>316</v>
      </c>
      <c r="U600" s="627"/>
      <c r="V600" s="627"/>
      <c r="W600" s="627"/>
      <c r="X600" s="627"/>
      <c r="Y600" s="627"/>
      <c r="Z600" s="627"/>
      <c r="AA600" s="720" t="s">
        <v>417</v>
      </c>
      <c r="AB600" s="625"/>
      <c r="AC600" s="625"/>
      <c r="AD600" s="627"/>
      <c r="AE600" s="627"/>
      <c r="AF600" s="627"/>
      <c r="AG600" s="627"/>
      <c r="AH600" s="627"/>
      <c r="AI600" s="627"/>
      <c r="AJ600" s="627"/>
      <c r="AK600" s="627"/>
      <c r="AL600" s="627"/>
      <c r="AM600" s="627"/>
      <c r="AN600" s="627"/>
      <c r="AO600" s="627"/>
      <c r="AP600" s="627"/>
      <c r="AQ600" s="627"/>
      <c r="AR600" s="627"/>
      <c r="AS600" s="627"/>
      <c r="AT600" s="627"/>
      <c r="AU600" s="627"/>
      <c r="AV600" s="716">
        <v>2019</v>
      </c>
      <c r="AW600" s="720">
        <v>120</v>
      </c>
      <c r="AX600" s="720"/>
      <c r="AY600" s="720"/>
      <c r="AZ600" s="720"/>
      <c r="BA600" s="720"/>
      <c r="BB600" s="720"/>
      <c r="BC600" s="719">
        <v>120</v>
      </c>
      <c r="BD600" s="720" t="s">
        <v>10081</v>
      </c>
      <c r="BE600" s="207"/>
    </row>
    <row r="601" spans="1:57" s="206" customFormat="1" ht="25.7" hidden="1" customHeight="1" x14ac:dyDescent="0.15">
      <c r="A601" s="760"/>
      <c r="B601" s="147"/>
      <c r="C601" s="625" t="s">
        <v>3327</v>
      </c>
      <c r="D601" s="625" t="s">
        <v>10104</v>
      </c>
      <c r="E601" s="625" t="s">
        <v>3327</v>
      </c>
      <c r="F601" s="625" t="s">
        <v>13050</v>
      </c>
      <c r="G601" s="625" t="s">
        <v>3327</v>
      </c>
      <c r="H601" s="627"/>
      <c r="I601" s="686"/>
      <c r="J601" s="796">
        <v>836</v>
      </c>
      <c r="K601" s="796">
        <v>836</v>
      </c>
      <c r="L601" s="138">
        <v>836</v>
      </c>
      <c r="M601" s="796"/>
      <c r="N601" s="796"/>
      <c r="O601" s="796"/>
      <c r="P601" s="796">
        <v>600</v>
      </c>
      <c r="Q601" s="796">
        <v>600</v>
      </c>
      <c r="R601" s="626" t="s">
        <v>1588</v>
      </c>
      <c r="S601" s="626">
        <v>2</v>
      </c>
      <c r="T601" s="626" t="s">
        <v>316</v>
      </c>
      <c r="U601" s="627"/>
      <c r="V601" s="627"/>
      <c r="W601" s="627"/>
      <c r="X601" s="627"/>
      <c r="Y601" s="627"/>
      <c r="Z601" s="627"/>
      <c r="AA601" s="720"/>
      <c r="AB601" s="625"/>
      <c r="AC601" s="625"/>
      <c r="AD601" s="627"/>
      <c r="AE601" s="627"/>
      <c r="AF601" s="627"/>
      <c r="AG601" s="627"/>
      <c r="AH601" s="627"/>
      <c r="AI601" s="627"/>
      <c r="AJ601" s="627"/>
      <c r="AK601" s="627"/>
      <c r="AL601" s="627"/>
      <c r="AM601" s="627"/>
      <c r="AN601" s="627"/>
      <c r="AO601" s="627"/>
      <c r="AP601" s="627"/>
      <c r="AQ601" s="627"/>
      <c r="AR601" s="627"/>
      <c r="AS601" s="627"/>
      <c r="AT601" s="627"/>
      <c r="AU601" s="627"/>
      <c r="AV601" s="716">
        <v>2006</v>
      </c>
      <c r="AW601" s="720"/>
      <c r="AX601" s="720"/>
      <c r="AY601" s="720"/>
      <c r="AZ601" s="720"/>
      <c r="BA601" s="720"/>
      <c r="BB601" s="720"/>
      <c r="BC601" s="719">
        <v>110</v>
      </c>
      <c r="BD601" s="720"/>
      <c r="BE601" s="207"/>
    </row>
    <row r="602" spans="1:57" s="206" customFormat="1" ht="25.7" hidden="1" customHeight="1" x14ac:dyDescent="0.15">
      <c r="A602" s="760"/>
      <c r="B602" s="147"/>
      <c r="C602" s="625" t="s">
        <v>3327</v>
      </c>
      <c r="D602" s="625" t="s">
        <v>10105</v>
      </c>
      <c r="E602" s="625" t="s">
        <v>3327</v>
      </c>
      <c r="F602" s="625" t="s">
        <v>13384</v>
      </c>
      <c r="G602" s="625" t="s">
        <v>15790</v>
      </c>
      <c r="H602" s="627"/>
      <c r="I602" s="686"/>
      <c r="J602" s="796">
        <v>1059</v>
      </c>
      <c r="K602" s="796">
        <v>396</v>
      </c>
      <c r="L602" s="138">
        <v>396</v>
      </c>
      <c r="M602" s="627"/>
      <c r="N602" s="628"/>
      <c r="O602" s="627"/>
      <c r="P602" s="716">
        <v>396</v>
      </c>
      <c r="Q602" s="716">
        <v>396</v>
      </c>
      <c r="R602" s="626" t="s">
        <v>2698</v>
      </c>
      <c r="S602" s="626">
        <v>1</v>
      </c>
      <c r="T602" s="626" t="s">
        <v>316</v>
      </c>
      <c r="U602" s="627"/>
      <c r="V602" s="627"/>
      <c r="W602" s="627"/>
      <c r="X602" s="627"/>
      <c r="Y602" s="627"/>
      <c r="Z602" s="627"/>
      <c r="AA602" s="720"/>
      <c r="AB602" s="625"/>
      <c r="AC602" s="625"/>
      <c r="AD602" s="627"/>
      <c r="AE602" s="627"/>
      <c r="AF602" s="627"/>
      <c r="AG602" s="627"/>
      <c r="AH602" s="627"/>
      <c r="AI602" s="627"/>
      <c r="AJ602" s="627"/>
      <c r="AK602" s="627"/>
      <c r="AL602" s="627"/>
      <c r="AM602" s="627"/>
      <c r="AN602" s="627"/>
      <c r="AO602" s="627"/>
      <c r="AP602" s="627"/>
      <c r="AQ602" s="627"/>
      <c r="AR602" s="627"/>
      <c r="AS602" s="627"/>
      <c r="AT602" s="627"/>
      <c r="AU602" s="627"/>
      <c r="AV602" s="716">
        <v>2004</v>
      </c>
      <c r="AW602" s="720"/>
      <c r="AX602" s="720"/>
      <c r="AY602" s="720"/>
      <c r="AZ602" s="720"/>
      <c r="BA602" s="720"/>
      <c r="BB602" s="720"/>
      <c r="BC602" s="719">
        <v>85</v>
      </c>
      <c r="BD602" s="720"/>
      <c r="BE602" s="207"/>
    </row>
    <row r="603" spans="1:57" s="206" customFormat="1" ht="25.7" hidden="1" customHeight="1" x14ac:dyDescent="0.15">
      <c r="A603" s="760"/>
      <c r="B603" s="147"/>
      <c r="C603" s="625" t="s">
        <v>3327</v>
      </c>
      <c r="D603" s="693" t="s">
        <v>10106</v>
      </c>
      <c r="E603" s="625" t="s">
        <v>3327</v>
      </c>
      <c r="F603" s="625" t="s">
        <v>13385</v>
      </c>
      <c r="G603" s="625" t="s">
        <v>15783</v>
      </c>
      <c r="H603" s="627"/>
      <c r="I603" s="686"/>
      <c r="J603" s="626">
        <v>450</v>
      </c>
      <c r="K603" s="626">
        <v>450</v>
      </c>
      <c r="L603" s="138">
        <v>450</v>
      </c>
      <c r="M603" s="627"/>
      <c r="N603" s="628"/>
      <c r="O603" s="627"/>
      <c r="P603" s="626">
        <v>450</v>
      </c>
      <c r="Q603" s="626">
        <v>450</v>
      </c>
      <c r="R603" s="626" t="s">
        <v>1588</v>
      </c>
      <c r="S603" s="626">
        <v>1</v>
      </c>
      <c r="T603" s="626" t="s">
        <v>316</v>
      </c>
      <c r="U603" s="627"/>
      <c r="V603" s="627"/>
      <c r="W603" s="627"/>
      <c r="X603" s="627"/>
      <c r="Y603" s="627"/>
      <c r="Z603" s="627"/>
      <c r="AA603" s="626"/>
      <c r="AB603" s="625"/>
      <c r="AC603" s="625"/>
      <c r="AD603" s="627"/>
      <c r="AE603" s="627"/>
      <c r="AF603" s="627"/>
      <c r="AG603" s="627"/>
      <c r="AH603" s="627"/>
      <c r="AI603" s="627"/>
      <c r="AJ603" s="627"/>
      <c r="AK603" s="627"/>
      <c r="AL603" s="627"/>
      <c r="AM603" s="627"/>
      <c r="AN603" s="627"/>
      <c r="AO603" s="627"/>
      <c r="AP603" s="627"/>
      <c r="AQ603" s="627"/>
      <c r="AR603" s="627"/>
      <c r="AS603" s="627"/>
      <c r="AT603" s="627"/>
      <c r="AU603" s="627"/>
      <c r="AV603" s="720">
        <v>2011</v>
      </c>
      <c r="AW603" s="720"/>
      <c r="AX603" s="720"/>
      <c r="AY603" s="720"/>
      <c r="AZ603" s="720"/>
      <c r="BA603" s="720"/>
      <c r="BB603" s="720"/>
      <c r="BC603" s="719">
        <v>100</v>
      </c>
      <c r="BD603" s="719"/>
      <c r="BE603" s="207"/>
    </row>
    <row r="604" spans="1:57" s="206" customFormat="1" ht="25.7" hidden="1" customHeight="1" x14ac:dyDescent="0.15">
      <c r="A604" s="760"/>
      <c r="B604" s="147"/>
      <c r="C604" s="625" t="s">
        <v>3327</v>
      </c>
      <c r="D604" s="693" t="s">
        <v>15903</v>
      </c>
      <c r="E604" s="625" t="s">
        <v>3327</v>
      </c>
      <c r="F604" s="625" t="s">
        <v>13385</v>
      </c>
      <c r="G604" s="625" t="s">
        <v>15783</v>
      </c>
      <c r="H604" s="627"/>
      <c r="I604" s="686"/>
      <c r="J604" s="626">
        <v>827</v>
      </c>
      <c r="K604" s="626">
        <v>827</v>
      </c>
      <c r="L604" s="138">
        <v>827</v>
      </c>
      <c r="M604" s="627"/>
      <c r="N604" s="628"/>
      <c r="O604" s="627"/>
      <c r="P604" s="626">
        <v>827</v>
      </c>
      <c r="Q604" s="626">
        <v>827</v>
      </c>
      <c r="R604" s="626" t="s">
        <v>1588</v>
      </c>
      <c r="S604" s="626">
        <v>1</v>
      </c>
      <c r="T604" s="626" t="s">
        <v>316</v>
      </c>
      <c r="U604" s="627"/>
      <c r="V604" s="627"/>
      <c r="W604" s="627"/>
      <c r="X604" s="627"/>
      <c r="Y604" s="627"/>
      <c r="Z604" s="627"/>
      <c r="AA604" s="626"/>
      <c r="AB604" s="625"/>
      <c r="AC604" s="625"/>
      <c r="AD604" s="627"/>
      <c r="AE604" s="627"/>
      <c r="AF604" s="627"/>
      <c r="AG604" s="627"/>
      <c r="AH604" s="627"/>
      <c r="AI604" s="627"/>
      <c r="AJ604" s="627"/>
      <c r="AK604" s="627"/>
      <c r="AL604" s="627"/>
      <c r="AM604" s="627"/>
      <c r="AN604" s="627"/>
      <c r="AO604" s="627"/>
      <c r="AP604" s="627"/>
      <c r="AQ604" s="627"/>
      <c r="AR604" s="627"/>
      <c r="AS604" s="627"/>
      <c r="AT604" s="627"/>
      <c r="AU604" s="627"/>
      <c r="AV604" s="720">
        <v>2015</v>
      </c>
      <c r="AW604" s="720"/>
      <c r="AX604" s="720"/>
      <c r="AY604" s="720"/>
      <c r="AZ604" s="720"/>
      <c r="BA604" s="720"/>
      <c r="BB604" s="720"/>
      <c r="BC604" s="719">
        <v>500</v>
      </c>
      <c r="BD604" s="720"/>
      <c r="BE604" s="207"/>
    </row>
    <row r="605" spans="1:57" s="206" customFormat="1" ht="25.7" hidden="1" customHeight="1" x14ac:dyDescent="0.15">
      <c r="A605" s="760"/>
      <c r="B605" s="147"/>
      <c r="C605" s="625" t="s">
        <v>3327</v>
      </c>
      <c r="D605" s="765" t="s">
        <v>15904</v>
      </c>
      <c r="E605" s="625" t="s">
        <v>3327</v>
      </c>
      <c r="F605" s="625" t="s">
        <v>13059</v>
      </c>
      <c r="G605" s="625" t="s">
        <v>15905</v>
      </c>
      <c r="H605" s="627"/>
      <c r="I605" s="686"/>
      <c r="J605" s="626">
        <v>3367</v>
      </c>
      <c r="K605" s="626">
        <v>914.8</v>
      </c>
      <c r="L605" s="138">
        <v>911.45</v>
      </c>
      <c r="M605" s="627">
        <v>300</v>
      </c>
      <c r="N605" s="628">
        <v>300</v>
      </c>
      <c r="O605" s="627" t="s">
        <v>10108</v>
      </c>
      <c r="P605" s="626">
        <v>300</v>
      </c>
      <c r="Q605" s="626">
        <v>300</v>
      </c>
      <c r="R605" s="626" t="s">
        <v>10108</v>
      </c>
      <c r="S605" s="626">
        <v>2</v>
      </c>
      <c r="T605" s="626" t="s">
        <v>316</v>
      </c>
      <c r="U605" s="627"/>
      <c r="V605" s="627">
        <v>2000</v>
      </c>
      <c r="W605" s="627">
        <v>1035</v>
      </c>
      <c r="X605" s="627" t="s">
        <v>10109</v>
      </c>
      <c r="Y605" s="627"/>
      <c r="Z605" s="627"/>
      <c r="AA605" s="626"/>
      <c r="AB605" s="625"/>
      <c r="AC605" s="625"/>
      <c r="AD605" s="627"/>
      <c r="AE605" s="627"/>
      <c r="AF605" s="627"/>
      <c r="AG605" s="627"/>
      <c r="AH605" s="627"/>
      <c r="AI605" s="627"/>
      <c r="AJ605" s="627"/>
      <c r="AK605" s="627"/>
      <c r="AL605" s="627"/>
      <c r="AM605" s="627"/>
      <c r="AN605" s="627"/>
      <c r="AO605" s="627"/>
      <c r="AP605" s="627"/>
      <c r="AQ605" s="627"/>
      <c r="AR605" s="627"/>
      <c r="AS605" s="627"/>
      <c r="AT605" s="627"/>
      <c r="AU605" s="627"/>
      <c r="AV605" s="720">
        <v>2000</v>
      </c>
      <c r="AW605" s="720">
        <v>1035</v>
      </c>
      <c r="AX605" s="720" t="s">
        <v>10109</v>
      </c>
      <c r="AY605" s="720"/>
      <c r="AZ605" s="720"/>
      <c r="BA605" s="720"/>
      <c r="BB605" s="720"/>
      <c r="BC605" s="719">
        <v>1035</v>
      </c>
      <c r="BD605" s="719"/>
      <c r="BE605" s="207"/>
    </row>
    <row r="606" spans="1:57" s="206" customFormat="1" ht="25.7" hidden="1" customHeight="1" x14ac:dyDescent="0.15">
      <c r="A606" s="760"/>
      <c r="B606" s="147"/>
      <c r="C606" s="625" t="s">
        <v>3327</v>
      </c>
      <c r="D606" s="765" t="s">
        <v>10107</v>
      </c>
      <c r="E606" s="625" t="s">
        <v>3327</v>
      </c>
      <c r="F606" s="625" t="s">
        <v>13055</v>
      </c>
      <c r="G606" s="625" t="s">
        <v>15906</v>
      </c>
      <c r="H606" s="627"/>
      <c r="I606" s="686"/>
      <c r="J606" s="626">
        <v>3367</v>
      </c>
      <c r="K606" s="626">
        <v>914.8</v>
      </c>
      <c r="L606" s="138">
        <v>911.45</v>
      </c>
      <c r="M606" s="627">
        <v>300</v>
      </c>
      <c r="N606" s="628">
        <v>300</v>
      </c>
      <c r="O606" s="627" t="s">
        <v>10108</v>
      </c>
      <c r="P606" s="626">
        <v>300</v>
      </c>
      <c r="Q606" s="626">
        <v>300</v>
      </c>
      <c r="R606" s="626" t="s">
        <v>10108</v>
      </c>
      <c r="S606" s="626">
        <v>2</v>
      </c>
      <c r="T606" s="626" t="s">
        <v>316</v>
      </c>
      <c r="U606" s="627"/>
      <c r="V606" s="627">
        <v>2000</v>
      </c>
      <c r="W606" s="627">
        <v>1035</v>
      </c>
      <c r="X606" s="627" t="s">
        <v>10109</v>
      </c>
      <c r="Y606" s="627"/>
      <c r="Z606" s="627"/>
      <c r="AA606" s="626"/>
      <c r="AB606" s="625"/>
      <c r="AC606" s="625"/>
      <c r="AD606" s="627"/>
      <c r="AE606" s="627"/>
      <c r="AF606" s="627"/>
      <c r="AG606" s="627"/>
      <c r="AH606" s="627"/>
      <c r="AI606" s="627"/>
      <c r="AJ606" s="627"/>
      <c r="AK606" s="627"/>
      <c r="AL606" s="627"/>
      <c r="AM606" s="627"/>
      <c r="AN606" s="627"/>
      <c r="AO606" s="627"/>
      <c r="AP606" s="627"/>
      <c r="AQ606" s="627"/>
      <c r="AR606" s="627"/>
      <c r="AS606" s="627"/>
      <c r="AT606" s="627"/>
      <c r="AU606" s="627"/>
      <c r="AV606" s="720">
        <v>2000</v>
      </c>
      <c r="AW606" s="720">
        <v>1035</v>
      </c>
      <c r="AX606" s="720" t="s">
        <v>10109</v>
      </c>
      <c r="AY606" s="720"/>
      <c r="AZ606" s="720"/>
      <c r="BA606" s="720"/>
      <c r="BB606" s="720"/>
      <c r="BC606" s="719">
        <v>1035</v>
      </c>
      <c r="BD606" s="719"/>
      <c r="BE606" s="207"/>
    </row>
    <row r="607" spans="1:57" s="206" customFormat="1" ht="25.7" hidden="1" customHeight="1" x14ac:dyDescent="0.15">
      <c r="A607" s="760"/>
      <c r="B607" s="147"/>
      <c r="C607" s="625" t="s">
        <v>3327</v>
      </c>
      <c r="D607" s="765" t="s">
        <v>10110</v>
      </c>
      <c r="E607" s="625" t="s">
        <v>3327</v>
      </c>
      <c r="F607" s="625" t="s">
        <v>13386</v>
      </c>
      <c r="G607" s="625" t="s">
        <v>15785</v>
      </c>
      <c r="H607" s="627"/>
      <c r="I607" s="686"/>
      <c r="J607" s="626">
        <v>374</v>
      </c>
      <c r="K607" s="626">
        <v>374</v>
      </c>
      <c r="L607" s="138">
        <v>374</v>
      </c>
      <c r="M607" s="627"/>
      <c r="N607" s="628"/>
      <c r="O607" s="627"/>
      <c r="P607" s="626">
        <v>374</v>
      </c>
      <c r="Q607" s="626">
        <v>374</v>
      </c>
      <c r="R607" s="626" t="s">
        <v>1806</v>
      </c>
      <c r="S607" s="626">
        <v>1</v>
      </c>
      <c r="T607" s="626" t="s">
        <v>316</v>
      </c>
      <c r="U607" s="627"/>
      <c r="V607" s="627"/>
      <c r="W607" s="627"/>
      <c r="X607" s="627"/>
      <c r="Y607" s="627"/>
      <c r="Z607" s="627"/>
      <c r="AA607" s="626"/>
      <c r="AB607" s="625"/>
      <c r="AC607" s="625"/>
      <c r="AD607" s="627"/>
      <c r="AE607" s="627"/>
      <c r="AF607" s="627"/>
      <c r="AG607" s="627"/>
      <c r="AH607" s="627"/>
      <c r="AI607" s="627"/>
      <c r="AJ607" s="627"/>
      <c r="AK607" s="627"/>
      <c r="AL607" s="627"/>
      <c r="AM607" s="627"/>
      <c r="AN607" s="627"/>
      <c r="AO607" s="627"/>
      <c r="AP607" s="627"/>
      <c r="AQ607" s="627"/>
      <c r="AR607" s="627"/>
      <c r="AS607" s="627"/>
      <c r="AT607" s="627"/>
      <c r="AU607" s="627"/>
      <c r="AV607" s="720">
        <v>2001</v>
      </c>
      <c r="AW607" s="720"/>
      <c r="AX607" s="720"/>
      <c r="AY607" s="720"/>
      <c r="AZ607" s="720"/>
      <c r="BA607" s="720"/>
      <c r="BB607" s="720"/>
      <c r="BC607" s="719">
        <v>37</v>
      </c>
      <c r="BD607" s="719"/>
      <c r="BE607" s="207"/>
    </row>
    <row r="608" spans="1:57" s="206" customFormat="1" ht="25.7" hidden="1" customHeight="1" x14ac:dyDescent="0.15">
      <c r="A608" s="760"/>
      <c r="B608" s="147"/>
      <c r="C608" s="625" t="s">
        <v>3327</v>
      </c>
      <c r="D608" s="765" t="s">
        <v>10111</v>
      </c>
      <c r="E608" s="625" t="s">
        <v>3327</v>
      </c>
      <c r="F608" s="625" t="s">
        <v>13052</v>
      </c>
      <c r="G608" s="625" t="s">
        <v>15907</v>
      </c>
      <c r="H608" s="627"/>
      <c r="I608" s="686"/>
      <c r="J608" s="626">
        <v>1074</v>
      </c>
      <c r="K608" s="626">
        <v>320</v>
      </c>
      <c r="L608" s="138">
        <v>320</v>
      </c>
      <c r="M608" s="627"/>
      <c r="N608" s="628"/>
      <c r="O608" s="627"/>
      <c r="P608" s="626">
        <v>320</v>
      </c>
      <c r="Q608" s="626">
        <v>320</v>
      </c>
      <c r="R608" s="626" t="s">
        <v>10112</v>
      </c>
      <c r="S608" s="626">
        <v>1</v>
      </c>
      <c r="T608" s="626" t="s">
        <v>316</v>
      </c>
      <c r="U608" s="627"/>
      <c r="V608" s="627"/>
      <c r="W608" s="627"/>
      <c r="X608" s="627"/>
      <c r="Y608" s="627"/>
      <c r="Z608" s="627"/>
      <c r="AA608" s="626"/>
      <c r="AB608" s="625"/>
      <c r="AC608" s="625"/>
      <c r="AD608" s="627"/>
      <c r="AE608" s="627"/>
      <c r="AF608" s="627"/>
      <c r="AG608" s="627"/>
      <c r="AH608" s="627"/>
      <c r="AI608" s="627"/>
      <c r="AJ608" s="627"/>
      <c r="AK608" s="627"/>
      <c r="AL608" s="627"/>
      <c r="AM608" s="627"/>
      <c r="AN608" s="627"/>
      <c r="AO608" s="627"/>
      <c r="AP608" s="627"/>
      <c r="AQ608" s="627"/>
      <c r="AR608" s="627"/>
      <c r="AS608" s="627"/>
      <c r="AT608" s="627"/>
      <c r="AU608" s="627"/>
      <c r="AV608" s="720">
        <v>2006</v>
      </c>
      <c r="AW608" s="720"/>
      <c r="AX608" s="720"/>
      <c r="AY608" s="720"/>
      <c r="AZ608" s="720"/>
      <c r="BA608" s="720"/>
      <c r="BB608" s="720"/>
      <c r="BC608" s="719">
        <v>87</v>
      </c>
      <c r="BD608" s="719"/>
      <c r="BE608" s="207"/>
    </row>
    <row r="609" spans="1:57" s="206" customFormat="1" ht="25.7" hidden="1" customHeight="1" x14ac:dyDescent="0.15">
      <c r="A609" s="760"/>
      <c r="B609" s="147"/>
      <c r="C609" s="625" t="s">
        <v>3327</v>
      </c>
      <c r="D609" s="765" t="s">
        <v>10113</v>
      </c>
      <c r="E609" s="625" t="s">
        <v>3327</v>
      </c>
      <c r="F609" s="625"/>
      <c r="G609" s="625" t="s">
        <v>15907</v>
      </c>
      <c r="H609" s="627"/>
      <c r="I609" s="686"/>
      <c r="J609" s="626">
        <v>851</v>
      </c>
      <c r="K609" s="626">
        <v>391</v>
      </c>
      <c r="L609" s="138">
        <v>391</v>
      </c>
      <c r="M609" s="627"/>
      <c r="N609" s="628"/>
      <c r="O609" s="627"/>
      <c r="P609" s="626">
        <v>391</v>
      </c>
      <c r="Q609" s="626">
        <v>391</v>
      </c>
      <c r="R609" s="626" t="s">
        <v>10114</v>
      </c>
      <c r="S609" s="626">
        <v>1</v>
      </c>
      <c r="T609" s="626" t="s">
        <v>316</v>
      </c>
      <c r="U609" s="627"/>
      <c r="V609" s="627"/>
      <c r="W609" s="627"/>
      <c r="X609" s="627"/>
      <c r="Y609" s="627"/>
      <c r="Z609" s="627"/>
      <c r="AA609" s="626"/>
      <c r="AB609" s="625"/>
      <c r="AC609" s="625"/>
      <c r="AD609" s="627"/>
      <c r="AE609" s="627"/>
      <c r="AF609" s="627"/>
      <c r="AG609" s="627"/>
      <c r="AH609" s="627"/>
      <c r="AI609" s="627"/>
      <c r="AJ609" s="627"/>
      <c r="AK609" s="627"/>
      <c r="AL609" s="627"/>
      <c r="AM609" s="627"/>
      <c r="AN609" s="627"/>
      <c r="AO609" s="627"/>
      <c r="AP609" s="627"/>
      <c r="AQ609" s="627"/>
      <c r="AR609" s="627"/>
      <c r="AS609" s="627"/>
      <c r="AT609" s="627"/>
      <c r="AU609" s="627"/>
      <c r="AV609" s="720">
        <v>2007</v>
      </c>
      <c r="AW609" s="720"/>
      <c r="AX609" s="720"/>
      <c r="AY609" s="720"/>
      <c r="AZ609" s="720"/>
      <c r="BA609" s="720"/>
      <c r="BB609" s="720"/>
      <c r="BC609" s="719">
        <v>50</v>
      </c>
      <c r="BD609" s="719"/>
      <c r="BE609" s="207"/>
    </row>
    <row r="610" spans="1:57" s="206" customFormat="1" ht="25.7" hidden="1" customHeight="1" x14ac:dyDescent="0.15">
      <c r="A610" s="760"/>
      <c r="B610" s="147"/>
      <c r="C610" s="625" t="s">
        <v>3327</v>
      </c>
      <c r="D610" s="765" t="s">
        <v>10115</v>
      </c>
      <c r="E610" s="625" t="s">
        <v>3327</v>
      </c>
      <c r="F610" s="625" t="s">
        <v>13387</v>
      </c>
      <c r="G610" s="625" t="s">
        <v>15907</v>
      </c>
      <c r="H610" s="627"/>
      <c r="I610" s="627"/>
      <c r="J610" s="626">
        <v>374</v>
      </c>
      <c r="K610" s="626">
        <v>374</v>
      </c>
      <c r="L610" s="138">
        <v>374</v>
      </c>
      <c r="M610" s="627"/>
      <c r="N610" s="628"/>
      <c r="O610" s="627"/>
      <c r="P610" s="626">
        <v>374</v>
      </c>
      <c r="Q610" s="626">
        <v>374</v>
      </c>
      <c r="R610" s="626" t="s">
        <v>1806</v>
      </c>
      <c r="S610" s="626">
        <v>1</v>
      </c>
      <c r="T610" s="626" t="s">
        <v>316</v>
      </c>
      <c r="U610" s="627"/>
      <c r="V610" s="627"/>
      <c r="W610" s="627"/>
      <c r="X610" s="627"/>
      <c r="Y610" s="627"/>
      <c r="Z610" s="627"/>
      <c r="AA610" s="626"/>
      <c r="AB610" s="625"/>
      <c r="AC610" s="625"/>
      <c r="AD610" s="627"/>
      <c r="AE610" s="627"/>
      <c r="AF610" s="627"/>
      <c r="AG610" s="627"/>
      <c r="AH610" s="627"/>
      <c r="AI610" s="627"/>
      <c r="AJ610" s="627"/>
      <c r="AK610" s="627"/>
      <c r="AL610" s="627"/>
      <c r="AM610" s="627"/>
      <c r="AN610" s="627"/>
      <c r="AO610" s="627"/>
      <c r="AP610" s="627"/>
      <c r="AQ610" s="627"/>
      <c r="AR610" s="627"/>
      <c r="AS610" s="627"/>
      <c r="AT610" s="627"/>
      <c r="AU610" s="627"/>
      <c r="AV610" s="720">
        <v>2006</v>
      </c>
      <c r="AW610" s="720"/>
      <c r="AX610" s="720"/>
      <c r="AY610" s="720"/>
      <c r="AZ610" s="720"/>
      <c r="BA610" s="720"/>
      <c r="BB610" s="720"/>
      <c r="BC610" s="719">
        <v>90</v>
      </c>
      <c r="BD610" s="719"/>
      <c r="BE610" s="207"/>
    </row>
    <row r="611" spans="1:57" s="206" customFormat="1" ht="25.7" hidden="1" customHeight="1" x14ac:dyDescent="0.15">
      <c r="A611" s="760"/>
      <c r="B611" s="147"/>
      <c r="C611" s="625" t="s">
        <v>3327</v>
      </c>
      <c r="D611" s="765" t="s">
        <v>10116</v>
      </c>
      <c r="E611" s="625" t="s">
        <v>3327</v>
      </c>
      <c r="F611" s="625" t="s">
        <v>13388</v>
      </c>
      <c r="G611" s="625" t="s">
        <v>15778</v>
      </c>
      <c r="H611" s="626"/>
      <c r="I611" s="626"/>
      <c r="J611" s="626">
        <v>300</v>
      </c>
      <c r="K611" s="626">
        <v>300</v>
      </c>
      <c r="L611" s="138">
        <v>300</v>
      </c>
      <c r="M611" s="769"/>
      <c r="N611" s="769"/>
      <c r="O611" s="769"/>
      <c r="P611" s="626">
        <v>300</v>
      </c>
      <c r="Q611" s="626">
        <v>300</v>
      </c>
      <c r="R611" s="626" t="s">
        <v>1588</v>
      </c>
      <c r="S611" s="626">
        <v>1</v>
      </c>
      <c r="T611" s="626" t="s">
        <v>316</v>
      </c>
      <c r="U611" s="626"/>
      <c r="V611" s="626"/>
      <c r="W611" s="769"/>
      <c r="X611" s="626"/>
      <c r="Y611" s="626"/>
      <c r="Z611" s="626"/>
      <c r="AA611" s="626"/>
      <c r="AB611" s="626"/>
      <c r="AC611" s="626"/>
      <c r="AD611" s="626"/>
      <c r="AE611" s="626"/>
      <c r="AF611" s="626"/>
      <c r="AG611" s="769"/>
      <c r="AH611" s="769"/>
      <c r="AI611" s="626"/>
      <c r="AJ611" s="626"/>
      <c r="AK611" s="626"/>
      <c r="AL611" s="626"/>
      <c r="AM611" s="626"/>
      <c r="AN611" s="626"/>
      <c r="AO611" s="626"/>
      <c r="AP611" s="769"/>
      <c r="AQ611" s="769"/>
      <c r="AR611" s="769"/>
      <c r="AS611" s="769"/>
      <c r="AT611" s="769"/>
      <c r="AU611" s="769"/>
      <c r="AV611" s="720">
        <v>2006</v>
      </c>
      <c r="AW611" s="720"/>
      <c r="AX611" s="720"/>
      <c r="AY611" s="720"/>
      <c r="AZ611" s="720"/>
      <c r="BA611" s="720"/>
      <c r="BB611" s="720"/>
      <c r="BC611" s="719">
        <v>85</v>
      </c>
      <c r="BD611" s="719"/>
      <c r="BE611" s="207"/>
    </row>
    <row r="612" spans="1:57" s="206" customFormat="1" ht="25.7" hidden="1" customHeight="1" x14ac:dyDescent="0.15">
      <c r="A612" s="760"/>
      <c r="B612" s="147"/>
      <c r="C612" s="625" t="s">
        <v>3327</v>
      </c>
      <c r="D612" s="765" t="s">
        <v>10117</v>
      </c>
      <c r="E612" s="625" t="s">
        <v>3327</v>
      </c>
      <c r="F612" s="625" t="s">
        <v>13389</v>
      </c>
      <c r="G612" s="625" t="s">
        <v>15792</v>
      </c>
      <c r="H612" s="626"/>
      <c r="I612" s="626"/>
      <c r="J612" s="626">
        <v>300</v>
      </c>
      <c r="K612" s="626">
        <v>300</v>
      </c>
      <c r="L612" s="138">
        <v>300</v>
      </c>
      <c r="M612" s="769"/>
      <c r="N612" s="769"/>
      <c r="O612" s="769"/>
      <c r="P612" s="626">
        <v>300</v>
      </c>
      <c r="Q612" s="626">
        <v>300</v>
      </c>
      <c r="R612" s="626" t="s">
        <v>1588</v>
      </c>
      <c r="S612" s="626">
        <v>1</v>
      </c>
      <c r="T612" s="626" t="s">
        <v>316</v>
      </c>
      <c r="U612" s="626"/>
      <c r="V612" s="626"/>
      <c r="W612" s="769"/>
      <c r="X612" s="626"/>
      <c r="Y612" s="626"/>
      <c r="Z612" s="626"/>
      <c r="AA612" s="626"/>
      <c r="AB612" s="626"/>
      <c r="AC612" s="626"/>
      <c r="AD612" s="626"/>
      <c r="AE612" s="626"/>
      <c r="AF612" s="626"/>
      <c r="AG612" s="769"/>
      <c r="AH612" s="769"/>
      <c r="AI612" s="626"/>
      <c r="AJ612" s="626"/>
      <c r="AK612" s="626"/>
      <c r="AL612" s="626"/>
      <c r="AM612" s="626"/>
      <c r="AN612" s="626"/>
      <c r="AO612" s="626"/>
      <c r="AP612" s="769"/>
      <c r="AQ612" s="769"/>
      <c r="AR612" s="769"/>
      <c r="AS612" s="769"/>
      <c r="AT612" s="769"/>
      <c r="AU612" s="769"/>
      <c r="AV612" s="720">
        <v>2003</v>
      </c>
      <c r="AW612" s="720"/>
      <c r="AX612" s="720"/>
      <c r="AY612" s="720"/>
      <c r="AZ612" s="720"/>
      <c r="BA612" s="720"/>
      <c r="BB612" s="720"/>
      <c r="BC612" s="719">
        <v>55</v>
      </c>
      <c r="BD612" s="719"/>
      <c r="BE612" s="207"/>
    </row>
    <row r="613" spans="1:57" s="206" customFormat="1" ht="25.7" hidden="1" customHeight="1" x14ac:dyDescent="0.15">
      <c r="A613" s="760"/>
      <c r="B613" s="147"/>
      <c r="C613" s="625" t="s">
        <v>3327</v>
      </c>
      <c r="D613" s="765" t="s">
        <v>10118</v>
      </c>
      <c r="E613" s="625" t="s">
        <v>3327</v>
      </c>
      <c r="F613" s="625" t="s">
        <v>13390</v>
      </c>
      <c r="G613" s="625" t="s">
        <v>15797</v>
      </c>
      <c r="H613" s="627"/>
      <c r="I613" s="627"/>
      <c r="J613" s="626">
        <v>1749</v>
      </c>
      <c r="K613" s="626">
        <v>458</v>
      </c>
      <c r="L613" s="138">
        <v>458</v>
      </c>
      <c r="M613" s="720"/>
      <c r="N613" s="720"/>
      <c r="O613" s="720"/>
      <c r="P613" s="626">
        <v>300</v>
      </c>
      <c r="Q613" s="626">
        <v>300</v>
      </c>
      <c r="R613" s="626" t="s">
        <v>1588</v>
      </c>
      <c r="S613" s="626">
        <v>1</v>
      </c>
      <c r="T613" s="626" t="s">
        <v>316</v>
      </c>
      <c r="U613" s="720"/>
      <c r="V613" s="720"/>
      <c r="W613" s="720"/>
      <c r="X613" s="720"/>
      <c r="Y613" s="720"/>
      <c r="Z613" s="720"/>
      <c r="AA613" s="626"/>
      <c r="AB613" s="720"/>
      <c r="AC613" s="720"/>
      <c r="AD613" s="720"/>
      <c r="AE613" s="720"/>
      <c r="AF613" s="720"/>
      <c r="AG613" s="720"/>
      <c r="AH613" s="720"/>
      <c r="AI613" s="720"/>
      <c r="AJ613" s="720"/>
      <c r="AK613" s="720"/>
      <c r="AL613" s="720"/>
      <c r="AM613" s="720"/>
      <c r="AN613" s="720"/>
      <c r="AO613" s="720"/>
      <c r="AP613" s="720"/>
      <c r="AQ613" s="720"/>
      <c r="AR613" s="720"/>
      <c r="AS613" s="720"/>
      <c r="AT613" s="720"/>
      <c r="AU613" s="720"/>
      <c r="AV613" s="720">
        <v>2019</v>
      </c>
      <c r="AW613" s="720"/>
      <c r="AX613" s="720"/>
      <c r="AY613" s="720"/>
      <c r="AZ613" s="720"/>
      <c r="BA613" s="720"/>
      <c r="BB613" s="720"/>
      <c r="BC613" s="719">
        <v>40</v>
      </c>
      <c r="BD613" s="719"/>
      <c r="BE613" s="207"/>
    </row>
    <row r="614" spans="1:57" s="206" customFormat="1" ht="25.7" hidden="1" customHeight="1" x14ac:dyDescent="0.15">
      <c r="A614" s="760"/>
      <c r="B614" s="147"/>
      <c r="C614" s="625" t="s">
        <v>3327</v>
      </c>
      <c r="D614" s="765" t="s">
        <v>10119</v>
      </c>
      <c r="E614" s="625" t="s">
        <v>3327</v>
      </c>
      <c r="F614" s="625" t="s">
        <v>13390</v>
      </c>
      <c r="G614" s="625" t="s">
        <v>15797</v>
      </c>
      <c r="H614" s="627"/>
      <c r="I614" s="627"/>
      <c r="J614" s="626">
        <v>391</v>
      </c>
      <c r="K614" s="626">
        <v>391</v>
      </c>
      <c r="L614" s="138">
        <v>391</v>
      </c>
      <c r="M614" s="627"/>
      <c r="N614" s="628"/>
      <c r="O614" s="627"/>
      <c r="P614" s="626">
        <v>391</v>
      </c>
      <c r="Q614" s="626">
        <v>391</v>
      </c>
      <c r="R614" s="626" t="s">
        <v>10114</v>
      </c>
      <c r="S614" s="626">
        <v>1</v>
      </c>
      <c r="T614" s="626" t="s">
        <v>316</v>
      </c>
      <c r="U614" s="627"/>
      <c r="V614" s="627"/>
      <c r="W614" s="627"/>
      <c r="X614" s="627"/>
      <c r="Y614" s="627"/>
      <c r="Z614" s="627"/>
      <c r="AA614" s="626"/>
      <c r="AB614" s="625"/>
      <c r="AC614" s="625"/>
      <c r="AD614" s="627"/>
      <c r="AE614" s="627"/>
      <c r="AF614" s="627"/>
      <c r="AG614" s="627"/>
      <c r="AH614" s="627"/>
      <c r="AI614" s="627"/>
      <c r="AJ614" s="627"/>
      <c r="AK614" s="627"/>
      <c r="AL614" s="627"/>
      <c r="AM614" s="627"/>
      <c r="AN614" s="627"/>
      <c r="AO614" s="627"/>
      <c r="AP614" s="627"/>
      <c r="AQ614" s="627"/>
      <c r="AR614" s="627"/>
      <c r="AS614" s="627"/>
      <c r="AT614" s="627"/>
      <c r="AU614" s="627"/>
      <c r="AV614" s="720">
        <v>2008</v>
      </c>
      <c r="AW614" s="720"/>
      <c r="AX614" s="720"/>
      <c r="AY614" s="720"/>
      <c r="AZ614" s="720"/>
      <c r="BA614" s="720"/>
      <c r="BB614" s="720"/>
      <c r="BC614" s="719">
        <v>90</v>
      </c>
      <c r="BD614" s="719"/>
      <c r="BE614" s="207"/>
    </row>
    <row r="615" spans="1:57" s="206" customFormat="1" ht="25.7" hidden="1" customHeight="1" x14ac:dyDescent="0.15">
      <c r="A615" s="760"/>
      <c r="B615" s="147"/>
      <c r="C615" s="625" t="s">
        <v>3327</v>
      </c>
      <c r="D615" s="765" t="s">
        <v>15908</v>
      </c>
      <c r="E615" s="625" t="s">
        <v>3327</v>
      </c>
      <c r="F615" s="625" t="s">
        <v>13390</v>
      </c>
      <c r="G615" s="625" t="s">
        <v>15797</v>
      </c>
      <c r="H615" s="627"/>
      <c r="I615" s="627"/>
      <c r="J615" s="626">
        <v>391</v>
      </c>
      <c r="K615" s="626">
        <v>391</v>
      </c>
      <c r="L615" s="138">
        <v>391</v>
      </c>
      <c r="M615" s="627"/>
      <c r="N615" s="628"/>
      <c r="O615" s="627"/>
      <c r="P615" s="626">
        <v>391</v>
      </c>
      <c r="Q615" s="626">
        <v>391</v>
      </c>
      <c r="R615" s="626" t="s">
        <v>10114</v>
      </c>
      <c r="S615" s="626">
        <v>1</v>
      </c>
      <c r="T615" s="626" t="s">
        <v>316</v>
      </c>
      <c r="U615" s="627"/>
      <c r="V615" s="627"/>
      <c r="W615" s="627"/>
      <c r="X615" s="627"/>
      <c r="Y615" s="627"/>
      <c r="Z615" s="627"/>
      <c r="AA615" s="626"/>
      <c r="AB615" s="625"/>
      <c r="AC615" s="625"/>
      <c r="AD615" s="627"/>
      <c r="AE615" s="627"/>
      <c r="AF615" s="627"/>
      <c r="AG615" s="627"/>
      <c r="AH615" s="627"/>
      <c r="AI615" s="627"/>
      <c r="AJ615" s="627"/>
      <c r="AK615" s="627"/>
      <c r="AL615" s="627"/>
      <c r="AM615" s="627"/>
      <c r="AN615" s="627"/>
      <c r="AO615" s="627"/>
      <c r="AP615" s="627"/>
      <c r="AQ615" s="627"/>
      <c r="AR615" s="627"/>
      <c r="AS615" s="627"/>
      <c r="AT615" s="627"/>
      <c r="AU615" s="627"/>
      <c r="AV615" s="720">
        <v>2008</v>
      </c>
      <c r="AW615" s="720"/>
      <c r="AX615" s="720"/>
      <c r="AY615" s="720"/>
      <c r="AZ615" s="720"/>
      <c r="BA615" s="720"/>
      <c r="BB615" s="720"/>
      <c r="BC615" s="719">
        <v>90</v>
      </c>
      <c r="BD615" s="719"/>
      <c r="BE615" s="207"/>
    </row>
    <row r="616" spans="1:57" s="206" customFormat="1" ht="25.7" hidden="1" customHeight="1" x14ac:dyDescent="0.15">
      <c r="A616" s="760"/>
      <c r="B616" s="147"/>
      <c r="C616" s="625" t="s">
        <v>3327</v>
      </c>
      <c r="D616" s="765" t="s">
        <v>10120</v>
      </c>
      <c r="E616" s="625" t="s">
        <v>3327</v>
      </c>
      <c r="F616" s="625" t="s">
        <v>13391</v>
      </c>
      <c r="G616" s="625" t="s">
        <v>15909</v>
      </c>
      <c r="H616" s="627"/>
      <c r="I616" s="627"/>
      <c r="J616" s="626">
        <v>600</v>
      </c>
      <c r="K616" s="626">
        <v>600</v>
      </c>
      <c r="L616" s="138">
        <v>600</v>
      </c>
      <c r="M616" s="627"/>
      <c r="N616" s="628"/>
      <c r="O616" s="627"/>
      <c r="P616" s="626">
        <v>600</v>
      </c>
      <c r="Q616" s="626">
        <v>600</v>
      </c>
      <c r="R616" s="626" t="s">
        <v>1588</v>
      </c>
      <c r="S616" s="626">
        <v>2</v>
      </c>
      <c r="T616" s="626" t="s">
        <v>316</v>
      </c>
      <c r="U616" s="627"/>
      <c r="V616" s="627"/>
      <c r="W616" s="627"/>
      <c r="X616" s="627"/>
      <c r="Y616" s="627"/>
      <c r="Z616" s="627"/>
      <c r="AA616" s="626"/>
      <c r="AB616" s="625"/>
      <c r="AC616" s="625"/>
      <c r="AD616" s="627"/>
      <c r="AE616" s="627"/>
      <c r="AF616" s="627"/>
      <c r="AG616" s="627"/>
      <c r="AH616" s="627"/>
      <c r="AI616" s="627"/>
      <c r="AJ616" s="627"/>
      <c r="AK616" s="627"/>
      <c r="AL616" s="627"/>
      <c r="AM616" s="627"/>
      <c r="AN616" s="627"/>
      <c r="AO616" s="627"/>
      <c r="AP616" s="627"/>
      <c r="AQ616" s="627"/>
      <c r="AR616" s="627"/>
      <c r="AS616" s="627"/>
      <c r="AT616" s="627"/>
      <c r="AU616" s="627"/>
      <c r="AV616" s="720">
        <v>2001</v>
      </c>
      <c r="AW616" s="720"/>
      <c r="AX616" s="720"/>
      <c r="AY616" s="720"/>
      <c r="AZ616" s="720"/>
      <c r="BA616" s="720"/>
      <c r="BB616" s="720"/>
      <c r="BC616" s="719">
        <v>45</v>
      </c>
      <c r="BD616" s="719"/>
      <c r="BE616" s="207"/>
    </row>
    <row r="617" spans="1:57" s="206" customFormat="1" ht="25.7" hidden="1" customHeight="1" x14ac:dyDescent="0.15">
      <c r="A617" s="760"/>
      <c r="B617" s="147"/>
      <c r="C617" s="625" t="s">
        <v>3327</v>
      </c>
      <c r="D617" s="765" t="s">
        <v>10121</v>
      </c>
      <c r="E617" s="625" t="s">
        <v>3327</v>
      </c>
      <c r="F617" s="625" t="s">
        <v>13391</v>
      </c>
      <c r="G617" s="625" t="s">
        <v>15909</v>
      </c>
      <c r="H617" s="627"/>
      <c r="I617" s="627"/>
      <c r="J617" s="626">
        <v>300</v>
      </c>
      <c r="K617" s="626">
        <v>300</v>
      </c>
      <c r="L617" s="138">
        <v>300</v>
      </c>
      <c r="M617" s="627"/>
      <c r="N617" s="628"/>
      <c r="O617" s="627"/>
      <c r="P617" s="626">
        <v>300</v>
      </c>
      <c r="Q617" s="626">
        <v>300</v>
      </c>
      <c r="R617" s="626" t="s">
        <v>1588</v>
      </c>
      <c r="S617" s="626">
        <v>1</v>
      </c>
      <c r="T617" s="626" t="s">
        <v>316</v>
      </c>
      <c r="U617" s="627"/>
      <c r="V617" s="627"/>
      <c r="W617" s="627"/>
      <c r="X617" s="627"/>
      <c r="Y617" s="627"/>
      <c r="Z617" s="627"/>
      <c r="AA617" s="626"/>
      <c r="AB617" s="625"/>
      <c r="AC617" s="625"/>
      <c r="AD617" s="627"/>
      <c r="AE617" s="627"/>
      <c r="AF617" s="627"/>
      <c r="AG617" s="627"/>
      <c r="AH617" s="627"/>
      <c r="AI617" s="627"/>
      <c r="AJ617" s="627"/>
      <c r="AK617" s="627"/>
      <c r="AL617" s="627"/>
      <c r="AM617" s="627"/>
      <c r="AN617" s="627"/>
      <c r="AO617" s="627"/>
      <c r="AP617" s="627"/>
      <c r="AQ617" s="627"/>
      <c r="AR617" s="627"/>
      <c r="AS617" s="627"/>
      <c r="AT617" s="627"/>
      <c r="AU617" s="627"/>
      <c r="AV617" s="720">
        <v>2008</v>
      </c>
      <c r="AW617" s="720"/>
      <c r="AX617" s="720"/>
      <c r="AY617" s="720"/>
      <c r="AZ617" s="720"/>
      <c r="BA617" s="720"/>
      <c r="BB617" s="720"/>
      <c r="BC617" s="719">
        <v>55</v>
      </c>
      <c r="BD617" s="719"/>
      <c r="BE617" s="207"/>
    </row>
    <row r="618" spans="1:57" s="206" customFormat="1" ht="25.7" hidden="1" customHeight="1" x14ac:dyDescent="0.15">
      <c r="A618" s="760"/>
      <c r="B618" s="147"/>
      <c r="C618" s="625" t="s">
        <v>3327</v>
      </c>
      <c r="D618" s="625" t="s">
        <v>10122</v>
      </c>
      <c r="E618" s="625" t="s">
        <v>3327</v>
      </c>
      <c r="F618" s="625" t="s">
        <v>13391</v>
      </c>
      <c r="G618" s="625" t="s">
        <v>15909</v>
      </c>
      <c r="H618" s="627"/>
      <c r="I618" s="686"/>
      <c r="J618" s="626">
        <v>300</v>
      </c>
      <c r="K618" s="626">
        <v>300</v>
      </c>
      <c r="L618" s="138">
        <v>300</v>
      </c>
      <c r="M618" s="627"/>
      <c r="N618" s="628"/>
      <c r="O618" s="627"/>
      <c r="P618" s="626">
        <v>300</v>
      </c>
      <c r="Q618" s="626">
        <v>300</v>
      </c>
      <c r="R618" s="626" t="s">
        <v>1588</v>
      </c>
      <c r="S618" s="626">
        <v>1</v>
      </c>
      <c r="T618" s="626" t="s">
        <v>316</v>
      </c>
      <c r="U618" s="627"/>
      <c r="V618" s="627"/>
      <c r="W618" s="627"/>
      <c r="X618" s="627"/>
      <c r="Y618" s="627"/>
      <c r="Z618" s="627"/>
      <c r="AA618" s="626"/>
      <c r="AB618" s="625"/>
      <c r="AC618" s="625"/>
      <c r="AD618" s="627"/>
      <c r="AE618" s="627"/>
      <c r="AF618" s="627"/>
      <c r="AG618" s="627"/>
      <c r="AH618" s="627"/>
      <c r="AI618" s="627"/>
      <c r="AJ618" s="627"/>
      <c r="AK618" s="627"/>
      <c r="AL618" s="627"/>
      <c r="AM618" s="627"/>
      <c r="AN618" s="627"/>
      <c r="AO618" s="627"/>
      <c r="AP618" s="627"/>
      <c r="AQ618" s="627"/>
      <c r="AR618" s="627"/>
      <c r="AS618" s="627"/>
      <c r="AT618" s="627"/>
      <c r="AU618" s="627"/>
      <c r="AV618" s="720">
        <v>2008</v>
      </c>
      <c r="AW618" s="720"/>
      <c r="AX618" s="720"/>
      <c r="AY618" s="720"/>
      <c r="AZ618" s="720"/>
      <c r="BA618" s="720"/>
      <c r="BB618" s="720"/>
      <c r="BC618" s="719">
        <v>87</v>
      </c>
      <c r="BD618" s="719"/>
      <c r="BE618" s="207"/>
    </row>
    <row r="619" spans="1:57" s="206" customFormat="1" ht="25.7" hidden="1" customHeight="1" x14ac:dyDescent="0.15">
      <c r="A619" s="760"/>
      <c r="B619" s="147"/>
      <c r="C619" s="625" t="s">
        <v>3327</v>
      </c>
      <c r="D619" s="625" t="s">
        <v>10123</v>
      </c>
      <c r="E619" s="625" t="s">
        <v>3327</v>
      </c>
      <c r="F619" s="625" t="s">
        <v>13391</v>
      </c>
      <c r="G619" s="625" t="s">
        <v>15909</v>
      </c>
      <c r="H619" s="627"/>
      <c r="I619" s="686"/>
      <c r="J619" s="626">
        <v>300</v>
      </c>
      <c r="K619" s="626">
        <v>300</v>
      </c>
      <c r="L619" s="138">
        <v>300</v>
      </c>
      <c r="M619" s="627"/>
      <c r="N619" s="628"/>
      <c r="O619" s="627"/>
      <c r="P619" s="626">
        <v>300</v>
      </c>
      <c r="Q619" s="626">
        <v>300</v>
      </c>
      <c r="R619" s="626" t="s">
        <v>1588</v>
      </c>
      <c r="S619" s="626">
        <v>1</v>
      </c>
      <c r="T619" s="626" t="s">
        <v>316</v>
      </c>
      <c r="U619" s="627"/>
      <c r="V619" s="627"/>
      <c r="W619" s="627"/>
      <c r="X619" s="627"/>
      <c r="Y619" s="627"/>
      <c r="Z619" s="627"/>
      <c r="AA619" s="626"/>
      <c r="AB619" s="625"/>
      <c r="AC619" s="625"/>
      <c r="AD619" s="627"/>
      <c r="AE619" s="627"/>
      <c r="AF619" s="627"/>
      <c r="AG619" s="627"/>
      <c r="AH619" s="627"/>
      <c r="AI619" s="627"/>
      <c r="AJ619" s="627"/>
      <c r="AK619" s="627"/>
      <c r="AL619" s="627"/>
      <c r="AM619" s="627"/>
      <c r="AN619" s="627"/>
      <c r="AO619" s="627"/>
      <c r="AP619" s="627"/>
      <c r="AQ619" s="627"/>
      <c r="AR619" s="627"/>
      <c r="AS619" s="627"/>
      <c r="AT619" s="627"/>
      <c r="AU619" s="627"/>
      <c r="AV619" s="720">
        <v>2003</v>
      </c>
      <c r="AW619" s="720"/>
      <c r="AX619" s="720"/>
      <c r="AY619" s="720"/>
      <c r="AZ619" s="720"/>
      <c r="BA619" s="720"/>
      <c r="BB619" s="720"/>
      <c r="BC619" s="719">
        <v>67</v>
      </c>
      <c r="BD619" s="719"/>
      <c r="BE619" s="207"/>
    </row>
    <row r="620" spans="1:57" s="206" customFormat="1" ht="25.7" hidden="1" customHeight="1" x14ac:dyDescent="0.15">
      <c r="A620" s="760"/>
      <c r="B620" s="147"/>
      <c r="C620" s="625" t="s">
        <v>3327</v>
      </c>
      <c r="D620" s="625" t="s">
        <v>10124</v>
      </c>
      <c r="E620" s="625" t="s">
        <v>3327</v>
      </c>
      <c r="F620" s="720" t="s">
        <v>13391</v>
      </c>
      <c r="G620" s="625" t="s">
        <v>15909</v>
      </c>
      <c r="H620" s="720"/>
      <c r="I620" s="720"/>
      <c r="J620" s="626"/>
      <c r="K620" s="626">
        <v>300</v>
      </c>
      <c r="L620" s="138">
        <v>300</v>
      </c>
      <c r="M620" s="720"/>
      <c r="N620" s="720"/>
      <c r="O620" s="720"/>
      <c r="P620" s="626">
        <v>300</v>
      </c>
      <c r="Q620" s="626">
        <v>300</v>
      </c>
      <c r="R620" s="626" t="s">
        <v>1588</v>
      </c>
      <c r="S620" s="626">
        <v>1</v>
      </c>
      <c r="T620" s="626" t="s">
        <v>316</v>
      </c>
      <c r="U620" s="720"/>
      <c r="V620" s="720"/>
      <c r="W620" s="720"/>
      <c r="X620" s="720"/>
      <c r="Y620" s="720"/>
      <c r="Z620" s="720"/>
      <c r="AA620" s="626"/>
      <c r="AB620" s="720"/>
      <c r="AC620" s="720"/>
      <c r="AD620" s="720"/>
      <c r="AE620" s="720"/>
      <c r="AF620" s="720"/>
      <c r="AG620" s="720"/>
      <c r="AH620" s="720"/>
      <c r="AI620" s="720"/>
      <c r="AJ620" s="720"/>
      <c r="AK620" s="720"/>
      <c r="AL620" s="720"/>
      <c r="AM620" s="720"/>
      <c r="AN620" s="720"/>
      <c r="AO620" s="720"/>
      <c r="AP620" s="720"/>
      <c r="AQ620" s="720"/>
      <c r="AR620" s="720"/>
      <c r="AS620" s="720"/>
      <c r="AT620" s="720"/>
      <c r="AU620" s="720"/>
      <c r="AV620" s="720">
        <v>2009</v>
      </c>
      <c r="AW620" s="720"/>
      <c r="AX620" s="720"/>
      <c r="AY620" s="720"/>
      <c r="AZ620" s="720"/>
      <c r="BA620" s="720"/>
      <c r="BB620" s="720"/>
      <c r="BC620" s="719">
        <v>100</v>
      </c>
      <c r="BD620" s="719" t="s">
        <v>10125</v>
      </c>
      <c r="BE620" s="207"/>
    </row>
    <row r="621" spans="1:57" s="206" customFormat="1" ht="25.7" hidden="1" customHeight="1" x14ac:dyDescent="0.15">
      <c r="A621" s="760"/>
      <c r="B621" s="147"/>
      <c r="C621" s="625" t="s">
        <v>3327</v>
      </c>
      <c r="D621" s="625" t="s">
        <v>10126</v>
      </c>
      <c r="E621" s="625" t="s">
        <v>3327</v>
      </c>
      <c r="F621" s="720" t="s">
        <v>13391</v>
      </c>
      <c r="G621" s="625" t="s">
        <v>15909</v>
      </c>
      <c r="H621" s="720"/>
      <c r="I621" s="720"/>
      <c r="J621" s="626">
        <v>487.5</v>
      </c>
      <c r="K621" s="626">
        <v>487.5</v>
      </c>
      <c r="L621" s="138">
        <v>487.5</v>
      </c>
      <c r="M621" s="720"/>
      <c r="N621" s="720"/>
      <c r="O621" s="720"/>
      <c r="P621" s="626">
        <v>487.5</v>
      </c>
      <c r="Q621" s="626">
        <v>487.5</v>
      </c>
      <c r="R621" s="626" t="s">
        <v>1588</v>
      </c>
      <c r="S621" s="626">
        <v>1</v>
      </c>
      <c r="T621" s="626" t="s">
        <v>316</v>
      </c>
      <c r="U621" s="720"/>
      <c r="V621" s="720"/>
      <c r="W621" s="720"/>
      <c r="X621" s="720"/>
      <c r="Y621" s="720"/>
      <c r="Z621" s="720"/>
      <c r="AA621" s="626"/>
      <c r="AB621" s="720"/>
      <c r="AC621" s="720"/>
      <c r="AD621" s="720"/>
      <c r="AE621" s="720"/>
      <c r="AF621" s="720"/>
      <c r="AG621" s="720"/>
      <c r="AH621" s="720"/>
      <c r="AI621" s="720"/>
      <c r="AJ621" s="720"/>
      <c r="AK621" s="720"/>
      <c r="AL621" s="720"/>
      <c r="AM621" s="720"/>
      <c r="AN621" s="720"/>
      <c r="AO621" s="720"/>
      <c r="AP621" s="720"/>
      <c r="AQ621" s="720"/>
      <c r="AR621" s="720"/>
      <c r="AS621" s="720"/>
      <c r="AT621" s="720"/>
      <c r="AU621" s="720"/>
      <c r="AV621" s="720">
        <v>2011</v>
      </c>
      <c r="AW621" s="720"/>
      <c r="AX621" s="720"/>
      <c r="AY621" s="720"/>
      <c r="AZ621" s="720"/>
      <c r="BA621" s="720"/>
      <c r="BB621" s="720"/>
      <c r="BC621" s="719">
        <v>55</v>
      </c>
      <c r="BD621" s="719"/>
      <c r="BE621" s="207"/>
    </row>
    <row r="622" spans="1:57" s="206" customFormat="1" ht="25.7" hidden="1" customHeight="1" x14ac:dyDescent="0.15">
      <c r="A622" s="760"/>
      <c r="B622" s="147"/>
      <c r="C622" s="625" t="s">
        <v>3327</v>
      </c>
      <c r="D622" s="625" t="s">
        <v>10127</v>
      </c>
      <c r="E622" s="625" t="s">
        <v>3327</v>
      </c>
      <c r="F622" s="625" t="s">
        <v>13391</v>
      </c>
      <c r="G622" s="625" t="s">
        <v>15909</v>
      </c>
      <c r="H622" s="720"/>
      <c r="I622" s="720"/>
      <c r="J622" s="626">
        <v>372</v>
      </c>
      <c r="K622" s="626">
        <v>372</v>
      </c>
      <c r="L622" s="138">
        <v>372</v>
      </c>
      <c r="M622" s="626"/>
      <c r="N622" s="626"/>
      <c r="O622" s="626"/>
      <c r="P622" s="626">
        <v>372</v>
      </c>
      <c r="Q622" s="626">
        <v>372</v>
      </c>
      <c r="R622" s="626" t="s">
        <v>1588</v>
      </c>
      <c r="S622" s="626">
        <v>1</v>
      </c>
      <c r="T622" s="626" t="s">
        <v>316</v>
      </c>
      <c r="U622" s="626"/>
      <c r="V622" s="720"/>
      <c r="W622" s="719"/>
      <c r="X622" s="719"/>
      <c r="Y622" s="720"/>
      <c r="Z622" s="720"/>
      <c r="AA622" s="626"/>
      <c r="AB622" s="720"/>
      <c r="AC622" s="720"/>
      <c r="AD622" s="720"/>
      <c r="AE622" s="720"/>
      <c r="AF622" s="720"/>
      <c r="AG622" s="720"/>
      <c r="AH622" s="720"/>
      <c r="AI622" s="720"/>
      <c r="AJ622" s="720"/>
      <c r="AK622" s="720"/>
      <c r="AL622" s="720"/>
      <c r="AM622" s="720"/>
      <c r="AN622" s="720"/>
      <c r="AO622" s="720"/>
      <c r="AP622" s="720"/>
      <c r="AQ622" s="720"/>
      <c r="AR622" s="720"/>
      <c r="AS622" s="720"/>
      <c r="AT622" s="720"/>
      <c r="AU622" s="720"/>
      <c r="AV622" s="720">
        <v>2011</v>
      </c>
      <c r="AW622" s="719"/>
      <c r="AX622" s="719"/>
      <c r="AY622" s="720"/>
      <c r="AZ622" s="720"/>
      <c r="BA622" s="720"/>
      <c r="BB622" s="720"/>
      <c r="BC622" s="719">
        <v>62</v>
      </c>
      <c r="BD622" s="719"/>
      <c r="BE622" s="207"/>
    </row>
    <row r="623" spans="1:57" s="206" customFormat="1" ht="25.7" hidden="1" customHeight="1" x14ac:dyDescent="0.15">
      <c r="A623" s="760"/>
      <c r="B623" s="147"/>
      <c r="C623" s="625" t="s">
        <v>3327</v>
      </c>
      <c r="D623" s="625" t="s">
        <v>9862</v>
      </c>
      <c r="E623" s="625" t="s">
        <v>3327</v>
      </c>
      <c r="F623" s="720" t="s">
        <v>13388</v>
      </c>
      <c r="G623" s="625" t="s">
        <v>3327</v>
      </c>
      <c r="H623" s="720"/>
      <c r="I623" s="720"/>
      <c r="J623" s="626">
        <v>300</v>
      </c>
      <c r="K623" s="626">
        <v>300</v>
      </c>
      <c r="L623" s="138">
        <v>300</v>
      </c>
      <c r="M623" s="720"/>
      <c r="N623" s="720"/>
      <c r="O623" s="720"/>
      <c r="P623" s="626">
        <v>300</v>
      </c>
      <c r="Q623" s="626">
        <v>300</v>
      </c>
      <c r="R623" s="626" t="s">
        <v>1588</v>
      </c>
      <c r="S623" s="626">
        <v>1</v>
      </c>
      <c r="T623" s="626" t="s">
        <v>316</v>
      </c>
      <c r="U623" s="720"/>
      <c r="V623" s="720"/>
      <c r="W623" s="720"/>
      <c r="X623" s="720"/>
      <c r="Y623" s="720"/>
      <c r="Z623" s="720"/>
      <c r="AA623" s="626"/>
      <c r="AB623" s="720"/>
      <c r="AC623" s="720"/>
      <c r="AD623" s="720"/>
      <c r="AE623" s="720"/>
      <c r="AF623" s="720"/>
      <c r="AG623" s="720"/>
      <c r="AH623" s="720"/>
      <c r="AI623" s="720"/>
      <c r="AJ623" s="720"/>
      <c r="AK623" s="720"/>
      <c r="AL623" s="720"/>
      <c r="AM623" s="720"/>
      <c r="AN623" s="720"/>
      <c r="AO623" s="720"/>
      <c r="AP623" s="720"/>
      <c r="AQ623" s="720"/>
      <c r="AR623" s="720"/>
      <c r="AS623" s="720"/>
      <c r="AT623" s="720"/>
      <c r="AU623" s="720"/>
      <c r="AV623" s="720">
        <v>2007</v>
      </c>
      <c r="AW623" s="720"/>
      <c r="AX623" s="720"/>
      <c r="AY623" s="720"/>
      <c r="AZ623" s="720"/>
      <c r="BA623" s="720"/>
      <c r="BB623" s="720"/>
      <c r="BC623" s="719">
        <v>90</v>
      </c>
      <c r="BD623" s="719"/>
      <c r="BE623" s="207"/>
    </row>
    <row r="624" spans="1:57" s="206" customFormat="1" ht="25.7" hidden="1" customHeight="1" x14ac:dyDescent="0.15">
      <c r="A624" s="760"/>
      <c r="B624" s="147"/>
      <c r="C624" s="625" t="s">
        <v>3327</v>
      </c>
      <c r="D624" s="625" t="s">
        <v>9893</v>
      </c>
      <c r="E624" s="625" t="s">
        <v>3327</v>
      </c>
      <c r="F624" s="720" t="s">
        <v>13388</v>
      </c>
      <c r="G624" s="625" t="s">
        <v>3327</v>
      </c>
      <c r="H624" s="720"/>
      <c r="I624" s="720"/>
      <c r="J624" s="626">
        <v>300</v>
      </c>
      <c r="K624" s="626">
        <v>300</v>
      </c>
      <c r="L624" s="138">
        <v>300</v>
      </c>
      <c r="M624" s="720"/>
      <c r="N624" s="720"/>
      <c r="O624" s="720"/>
      <c r="P624" s="626">
        <v>300</v>
      </c>
      <c r="Q624" s="626">
        <v>300</v>
      </c>
      <c r="R624" s="626" t="s">
        <v>1588</v>
      </c>
      <c r="S624" s="626">
        <v>1</v>
      </c>
      <c r="T624" s="626" t="s">
        <v>316</v>
      </c>
      <c r="U624" s="720"/>
      <c r="V624" s="720"/>
      <c r="W624" s="720"/>
      <c r="X624" s="720"/>
      <c r="Y624" s="720"/>
      <c r="Z624" s="720"/>
      <c r="AA624" s="626"/>
      <c r="AB624" s="720"/>
      <c r="AC624" s="720"/>
      <c r="AD624" s="720"/>
      <c r="AE624" s="720"/>
      <c r="AF624" s="720"/>
      <c r="AG624" s="720"/>
      <c r="AH624" s="720"/>
      <c r="AI624" s="720"/>
      <c r="AJ624" s="720"/>
      <c r="AK624" s="720"/>
      <c r="AL624" s="720"/>
      <c r="AM624" s="720"/>
      <c r="AN624" s="720"/>
      <c r="AO624" s="720"/>
      <c r="AP624" s="720"/>
      <c r="AQ624" s="720"/>
      <c r="AR624" s="720"/>
      <c r="AS624" s="720"/>
      <c r="AT624" s="720"/>
      <c r="AU624" s="720"/>
      <c r="AV624" s="720">
        <v>1998</v>
      </c>
      <c r="AW624" s="720"/>
      <c r="AX624" s="720"/>
      <c r="AY624" s="720"/>
      <c r="AZ624" s="720"/>
      <c r="BA624" s="720"/>
      <c r="BB624" s="720"/>
      <c r="BC624" s="719">
        <v>25</v>
      </c>
      <c r="BD624" s="719"/>
      <c r="BE624" s="207"/>
    </row>
    <row r="625" spans="1:57" s="206" customFormat="1" ht="25.7" hidden="1" customHeight="1" x14ac:dyDescent="0.15">
      <c r="A625" s="760"/>
      <c r="B625" s="147"/>
      <c r="C625" s="625" t="s">
        <v>3327</v>
      </c>
      <c r="D625" s="625" t="s">
        <v>10128</v>
      </c>
      <c r="E625" s="625" t="s">
        <v>3327</v>
      </c>
      <c r="F625" s="720" t="s">
        <v>13388</v>
      </c>
      <c r="G625" s="625" t="s">
        <v>15778</v>
      </c>
      <c r="H625" s="720"/>
      <c r="I625" s="720"/>
      <c r="J625" s="626">
        <v>300</v>
      </c>
      <c r="K625" s="626">
        <v>300</v>
      </c>
      <c r="L625" s="138">
        <v>300</v>
      </c>
      <c r="M625" s="720"/>
      <c r="N625" s="720"/>
      <c r="O625" s="720"/>
      <c r="P625" s="626">
        <v>300</v>
      </c>
      <c r="Q625" s="626">
        <v>300</v>
      </c>
      <c r="R625" s="626"/>
      <c r="S625" s="626">
        <v>1</v>
      </c>
      <c r="T625" s="626" t="s">
        <v>316</v>
      </c>
      <c r="U625" s="720"/>
      <c r="V625" s="720"/>
      <c r="W625" s="720"/>
      <c r="X625" s="720"/>
      <c r="Y625" s="720"/>
      <c r="Z625" s="720"/>
      <c r="AA625" s="626"/>
      <c r="AB625" s="720"/>
      <c r="AC625" s="720"/>
      <c r="AD625" s="720"/>
      <c r="AE625" s="720"/>
      <c r="AF625" s="720"/>
      <c r="AG625" s="720"/>
      <c r="AH625" s="720"/>
      <c r="AI625" s="720"/>
      <c r="AJ625" s="720"/>
      <c r="AK625" s="720"/>
      <c r="AL625" s="720"/>
      <c r="AM625" s="720"/>
      <c r="AN625" s="720"/>
      <c r="AO625" s="720"/>
      <c r="AP625" s="720"/>
      <c r="AQ625" s="720"/>
      <c r="AR625" s="720"/>
      <c r="AS625" s="720"/>
      <c r="AT625" s="720"/>
      <c r="AU625" s="720"/>
      <c r="AV625" s="720">
        <v>2012</v>
      </c>
      <c r="AW625" s="720"/>
      <c r="AX625" s="720"/>
      <c r="AY625" s="720"/>
      <c r="AZ625" s="720"/>
      <c r="BA625" s="720"/>
      <c r="BB625" s="720"/>
      <c r="BC625" s="719">
        <v>40</v>
      </c>
      <c r="BD625" s="719"/>
      <c r="BE625" s="207"/>
    </row>
    <row r="626" spans="1:57" s="206" customFormat="1" ht="25.7" hidden="1" customHeight="1" x14ac:dyDescent="0.15">
      <c r="A626" s="760"/>
      <c r="B626" s="147"/>
      <c r="C626" s="625" t="s">
        <v>3327</v>
      </c>
      <c r="D626" s="625" t="s">
        <v>15910</v>
      </c>
      <c r="E626" s="625" t="s">
        <v>3327</v>
      </c>
      <c r="F626" s="720" t="s">
        <v>13390</v>
      </c>
      <c r="G626" s="625" t="s">
        <v>15780</v>
      </c>
      <c r="H626" s="720"/>
      <c r="I626" s="720"/>
      <c r="J626" s="626">
        <v>1749</v>
      </c>
      <c r="K626" s="626">
        <v>458</v>
      </c>
      <c r="L626" s="138">
        <v>458</v>
      </c>
      <c r="M626" s="720"/>
      <c r="N626" s="720"/>
      <c r="O626" s="720"/>
      <c r="P626" s="626">
        <v>300</v>
      </c>
      <c r="Q626" s="626">
        <v>300</v>
      </c>
      <c r="R626" s="626" t="s">
        <v>1588</v>
      </c>
      <c r="S626" s="626">
        <v>1</v>
      </c>
      <c r="T626" s="626" t="s">
        <v>316</v>
      </c>
      <c r="U626" s="720"/>
      <c r="V626" s="720"/>
      <c r="W626" s="720"/>
      <c r="X626" s="720"/>
      <c r="Y626" s="720"/>
      <c r="Z626" s="720"/>
      <c r="AA626" s="626"/>
      <c r="AB626" s="720"/>
      <c r="AC626" s="720"/>
      <c r="AD626" s="720"/>
      <c r="AE626" s="720"/>
      <c r="AF626" s="720"/>
      <c r="AG626" s="720"/>
      <c r="AH626" s="720"/>
      <c r="AI626" s="720"/>
      <c r="AJ626" s="720"/>
      <c r="AK626" s="720"/>
      <c r="AL626" s="720"/>
      <c r="AM626" s="720"/>
      <c r="AN626" s="720"/>
      <c r="AO626" s="720"/>
      <c r="AP626" s="720"/>
      <c r="AQ626" s="720"/>
      <c r="AR626" s="720"/>
      <c r="AS626" s="720"/>
      <c r="AT626" s="720"/>
      <c r="AU626" s="720"/>
      <c r="AV626" s="720"/>
      <c r="AW626" s="720"/>
      <c r="AX626" s="720"/>
      <c r="AY626" s="720"/>
      <c r="AZ626" s="720"/>
      <c r="BA626" s="720"/>
      <c r="BB626" s="720"/>
      <c r="BC626" s="719"/>
      <c r="BD626" s="719"/>
      <c r="BE626" s="207"/>
    </row>
    <row r="627" spans="1:57" s="206" customFormat="1" ht="25.7" hidden="1" customHeight="1" x14ac:dyDescent="0.15">
      <c r="A627" s="760"/>
      <c r="B627" s="147"/>
      <c r="C627" s="625" t="s">
        <v>3189</v>
      </c>
      <c r="D627" s="625" t="s">
        <v>17147</v>
      </c>
      <c r="E627" s="625" t="s">
        <v>3189</v>
      </c>
      <c r="F627" s="720" t="s">
        <v>12940</v>
      </c>
      <c r="G627" s="625" t="s">
        <v>3189</v>
      </c>
      <c r="H627" s="720"/>
      <c r="I627" s="720"/>
      <c r="J627" s="626">
        <v>0</v>
      </c>
      <c r="K627" s="626">
        <v>396</v>
      </c>
      <c r="L627" s="138">
        <v>396</v>
      </c>
      <c r="M627" s="720"/>
      <c r="N627" s="720"/>
      <c r="O627" s="720"/>
      <c r="P627" s="626">
        <v>396</v>
      </c>
      <c r="Q627" s="626">
        <v>396</v>
      </c>
      <c r="R627" s="626" t="s">
        <v>4640</v>
      </c>
      <c r="S627" s="626">
        <v>1</v>
      </c>
      <c r="T627" s="626" t="s">
        <v>316</v>
      </c>
      <c r="U627" s="720"/>
      <c r="V627" s="720"/>
      <c r="W627" s="720"/>
      <c r="X627" s="720"/>
      <c r="Y627" s="720"/>
      <c r="Z627" s="720"/>
      <c r="AA627" s="626"/>
      <c r="AB627" s="720"/>
      <c r="AC627" s="720"/>
      <c r="AD627" s="720"/>
      <c r="AE627" s="720"/>
      <c r="AF627" s="720"/>
      <c r="AG627" s="720"/>
      <c r="AH627" s="720"/>
      <c r="AI627" s="720"/>
      <c r="AJ627" s="720"/>
      <c r="AK627" s="720"/>
      <c r="AL627" s="720"/>
      <c r="AM627" s="720"/>
      <c r="AN627" s="720"/>
      <c r="AO627" s="720"/>
      <c r="AP627" s="720"/>
      <c r="AQ627" s="720"/>
      <c r="AR627" s="720"/>
      <c r="AS627" s="720"/>
      <c r="AT627" s="720"/>
      <c r="AU627" s="720"/>
      <c r="AV627" s="720">
        <v>2006</v>
      </c>
      <c r="AW627" s="720"/>
      <c r="AX627" s="720"/>
      <c r="AY627" s="720"/>
      <c r="AZ627" s="720"/>
      <c r="BA627" s="720"/>
      <c r="BB627" s="720"/>
      <c r="BC627" s="719">
        <v>110</v>
      </c>
      <c r="BD627" s="719" t="s">
        <v>17148</v>
      </c>
      <c r="BE627" s="207"/>
    </row>
    <row r="628" spans="1:57" s="206" customFormat="1" ht="25.7" hidden="1" customHeight="1" x14ac:dyDescent="0.15">
      <c r="A628" s="760"/>
      <c r="B628" s="147"/>
      <c r="C628" s="625" t="s">
        <v>3189</v>
      </c>
      <c r="D628" s="625" t="s">
        <v>10085</v>
      </c>
      <c r="E628" s="625" t="s">
        <v>3189</v>
      </c>
      <c r="F628" s="720" t="s">
        <v>13392</v>
      </c>
      <c r="G628" s="625" t="s">
        <v>3189</v>
      </c>
      <c r="H628" s="720"/>
      <c r="I628" s="720"/>
      <c r="J628" s="626"/>
      <c r="K628" s="626">
        <v>446</v>
      </c>
      <c r="L628" s="138">
        <v>446</v>
      </c>
      <c r="M628" s="720"/>
      <c r="N628" s="720"/>
      <c r="O628" s="720"/>
      <c r="P628" s="626">
        <v>396</v>
      </c>
      <c r="Q628" s="626">
        <v>396</v>
      </c>
      <c r="R628" s="626" t="s">
        <v>4640</v>
      </c>
      <c r="S628" s="626">
        <v>1</v>
      </c>
      <c r="T628" s="626" t="s">
        <v>316</v>
      </c>
      <c r="U628" s="720"/>
      <c r="V628" s="720"/>
      <c r="W628" s="720"/>
      <c r="X628" s="720"/>
      <c r="Y628" s="720"/>
      <c r="Z628" s="720"/>
      <c r="AA628" s="626"/>
      <c r="AB628" s="720"/>
      <c r="AC628" s="720"/>
      <c r="AD628" s="720"/>
      <c r="AE628" s="720"/>
      <c r="AF628" s="720"/>
      <c r="AG628" s="720"/>
      <c r="AH628" s="720"/>
      <c r="AI628" s="720"/>
      <c r="AJ628" s="720"/>
      <c r="AK628" s="720"/>
      <c r="AL628" s="720"/>
      <c r="AM628" s="720"/>
      <c r="AN628" s="720"/>
      <c r="AO628" s="720"/>
      <c r="AP628" s="720"/>
      <c r="AQ628" s="720"/>
      <c r="AR628" s="720"/>
      <c r="AS628" s="720"/>
      <c r="AT628" s="720"/>
      <c r="AU628" s="720"/>
      <c r="AV628" s="720">
        <v>2009</v>
      </c>
      <c r="AW628" s="720"/>
      <c r="AX628" s="720"/>
      <c r="AY628" s="720"/>
      <c r="AZ628" s="720"/>
      <c r="BA628" s="720"/>
      <c r="BB628" s="720"/>
      <c r="BC628" s="719">
        <v>165</v>
      </c>
      <c r="BD628" s="719" t="s">
        <v>10086</v>
      </c>
      <c r="BE628" s="207"/>
    </row>
    <row r="629" spans="1:57" s="206" customFormat="1" ht="25.7" hidden="1" customHeight="1" x14ac:dyDescent="0.15">
      <c r="A629" s="760"/>
      <c r="B629" s="147"/>
      <c r="C629" s="625" t="s">
        <v>3189</v>
      </c>
      <c r="D629" s="625" t="s">
        <v>10087</v>
      </c>
      <c r="E629" s="625" t="s">
        <v>3189</v>
      </c>
      <c r="F629" s="720" t="s">
        <v>12943</v>
      </c>
      <c r="G629" s="625" t="s">
        <v>3189</v>
      </c>
      <c r="H629" s="720"/>
      <c r="I629" s="720"/>
      <c r="J629" s="626">
        <v>7847</v>
      </c>
      <c r="K629" s="626">
        <v>490.51</v>
      </c>
      <c r="L629" s="138">
        <v>490.51</v>
      </c>
      <c r="M629" s="720"/>
      <c r="N629" s="720"/>
      <c r="O629" s="720"/>
      <c r="P629" s="626">
        <v>414</v>
      </c>
      <c r="Q629" s="626">
        <v>414</v>
      </c>
      <c r="R629" s="626" t="s">
        <v>6113</v>
      </c>
      <c r="S629" s="626">
        <v>1</v>
      </c>
      <c r="T629" s="626" t="s">
        <v>316</v>
      </c>
      <c r="U629" s="720"/>
      <c r="V629" s="720"/>
      <c r="W629" s="720"/>
      <c r="X629" s="720"/>
      <c r="Y629" s="720"/>
      <c r="Z629" s="720"/>
      <c r="AA629" s="626"/>
      <c r="AB629" s="720"/>
      <c r="AC629" s="720"/>
      <c r="AD629" s="720"/>
      <c r="AE629" s="720"/>
      <c r="AF629" s="720"/>
      <c r="AG629" s="720"/>
      <c r="AH629" s="720"/>
      <c r="AI629" s="720"/>
      <c r="AJ629" s="720"/>
      <c r="AK629" s="720"/>
      <c r="AL629" s="720"/>
      <c r="AM629" s="720"/>
      <c r="AN629" s="720"/>
      <c r="AO629" s="720"/>
      <c r="AP629" s="720"/>
      <c r="AQ629" s="720"/>
      <c r="AR629" s="720"/>
      <c r="AS629" s="720"/>
      <c r="AT629" s="720"/>
      <c r="AU629" s="720"/>
      <c r="AV629" s="720">
        <v>2009</v>
      </c>
      <c r="AW629" s="720"/>
      <c r="AX629" s="720"/>
      <c r="AY629" s="720"/>
      <c r="AZ629" s="720"/>
      <c r="BA629" s="720"/>
      <c r="BB629" s="720"/>
      <c r="BC629" s="719">
        <v>240</v>
      </c>
      <c r="BD629" s="719"/>
      <c r="BE629" s="207"/>
    </row>
    <row r="630" spans="1:57" s="206" customFormat="1" ht="25.7" hidden="1" customHeight="1" x14ac:dyDescent="0.15">
      <c r="A630" s="760"/>
      <c r="B630" s="147"/>
      <c r="C630" s="625" t="s">
        <v>3189</v>
      </c>
      <c r="D630" s="625" t="s">
        <v>10088</v>
      </c>
      <c r="E630" s="625" t="s">
        <v>3189</v>
      </c>
      <c r="F630" s="720" t="s">
        <v>12941</v>
      </c>
      <c r="G630" s="625" t="s">
        <v>3189</v>
      </c>
      <c r="H630" s="720"/>
      <c r="I630" s="720"/>
      <c r="J630" s="626"/>
      <c r="K630" s="626">
        <v>621</v>
      </c>
      <c r="L630" s="138">
        <v>621</v>
      </c>
      <c r="M630" s="720"/>
      <c r="N630" s="720"/>
      <c r="O630" s="720"/>
      <c r="P630" s="626">
        <v>621</v>
      </c>
      <c r="Q630" s="626">
        <v>621</v>
      </c>
      <c r="R630" s="626" t="s">
        <v>10089</v>
      </c>
      <c r="S630" s="626">
        <v>1</v>
      </c>
      <c r="T630" s="626" t="s">
        <v>316</v>
      </c>
      <c r="U630" s="720"/>
      <c r="V630" s="720"/>
      <c r="W630" s="720"/>
      <c r="X630" s="720"/>
      <c r="Y630" s="720"/>
      <c r="Z630" s="720"/>
      <c r="AA630" s="626"/>
      <c r="AB630" s="720"/>
      <c r="AC630" s="720"/>
      <c r="AD630" s="720"/>
      <c r="AE630" s="720"/>
      <c r="AF630" s="720"/>
      <c r="AG630" s="720"/>
      <c r="AH630" s="720"/>
      <c r="AI630" s="720"/>
      <c r="AJ630" s="720"/>
      <c r="AK630" s="720"/>
      <c r="AL630" s="720"/>
      <c r="AM630" s="720"/>
      <c r="AN630" s="720"/>
      <c r="AO630" s="720"/>
      <c r="AP630" s="720"/>
      <c r="AQ630" s="720"/>
      <c r="AR630" s="720"/>
      <c r="AS630" s="720"/>
      <c r="AT630" s="720"/>
      <c r="AU630" s="720"/>
      <c r="AV630" s="720">
        <v>2010</v>
      </c>
      <c r="AW630" s="720"/>
      <c r="AX630" s="720"/>
      <c r="AY630" s="720"/>
      <c r="AZ630" s="720"/>
      <c r="BA630" s="720"/>
      <c r="BB630" s="720"/>
      <c r="BC630" s="719">
        <v>230</v>
      </c>
      <c r="BD630" s="719" t="s">
        <v>10090</v>
      </c>
      <c r="BE630" s="207"/>
    </row>
    <row r="631" spans="1:57" s="206" customFormat="1" ht="25.7" hidden="1" customHeight="1" x14ac:dyDescent="0.15">
      <c r="A631" s="760"/>
      <c r="B631" s="147"/>
      <c r="C631" s="625" t="s">
        <v>3189</v>
      </c>
      <c r="D631" s="625" t="s">
        <v>10091</v>
      </c>
      <c r="E631" s="625" t="s">
        <v>3189</v>
      </c>
      <c r="F631" s="720" t="s">
        <v>12942</v>
      </c>
      <c r="G631" s="625" t="s">
        <v>3189</v>
      </c>
      <c r="H631" s="720"/>
      <c r="I631" s="720"/>
      <c r="J631" s="626"/>
      <c r="K631" s="626">
        <v>644</v>
      </c>
      <c r="L631" s="138">
        <v>644</v>
      </c>
      <c r="M631" s="720"/>
      <c r="N631" s="720"/>
      <c r="O631" s="720"/>
      <c r="P631" s="626">
        <v>644</v>
      </c>
      <c r="Q631" s="626">
        <v>644</v>
      </c>
      <c r="R631" s="626" t="s">
        <v>1597</v>
      </c>
      <c r="S631" s="626">
        <v>1</v>
      </c>
      <c r="T631" s="626" t="s">
        <v>316</v>
      </c>
      <c r="U631" s="720"/>
      <c r="V631" s="720"/>
      <c r="W631" s="720"/>
      <c r="X631" s="720"/>
      <c r="Y631" s="720"/>
      <c r="Z631" s="720"/>
      <c r="AA631" s="626"/>
      <c r="AB631" s="720"/>
      <c r="AC631" s="720"/>
      <c r="AD631" s="720"/>
      <c r="AE631" s="720"/>
      <c r="AF631" s="720"/>
      <c r="AG631" s="720"/>
      <c r="AH631" s="720"/>
      <c r="AI631" s="720"/>
      <c r="AJ631" s="720"/>
      <c r="AK631" s="720"/>
      <c r="AL631" s="720"/>
      <c r="AM631" s="720"/>
      <c r="AN631" s="720"/>
      <c r="AO631" s="720"/>
      <c r="AP631" s="720"/>
      <c r="AQ631" s="720"/>
      <c r="AR631" s="720"/>
      <c r="AS631" s="720"/>
      <c r="AT631" s="720"/>
      <c r="AU631" s="720"/>
      <c r="AV631" s="720">
        <v>2010</v>
      </c>
      <c r="AW631" s="720"/>
      <c r="AX631" s="720"/>
      <c r="AY631" s="720"/>
      <c r="AZ631" s="720"/>
      <c r="BA631" s="720"/>
      <c r="BB631" s="720"/>
      <c r="BC631" s="719">
        <v>230</v>
      </c>
      <c r="BD631" s="719" t="s">
        <v>10092</v>
      </c>
      <c r="BE631" s="207"/>
    </row>
    <row r="632" spans="1:57" s="206" customFormat="1" ht="25.7" hidden="1" customHeight="1" x14ac:dyDescent="0.15">
      <c r="A632" s="760"/>
      <c r="B632" s="147"/>
      <c r="C632" s="625" t="s">
        <v>3189</v>
      </c>
      <c r="D632" s="625" t="s">
        <v>10093</v>
      </c>
      <c r="E632" s="625" t="s">
        <v>3189</v>
      </c>
      <c r="F632" s="720" t="s">
        <v>13393</v>
      </c>
      <c r="G632" s="625" t="s">
        <v>3189</v>
      </c>
      <c r="H632" s="720"/>
      <c r="I632" s="720"/>
      <c r="J632" s="626"/>
      <c r="K632" s="626">
        <v>713</v>
      </c>
      <c r="L632" s="138">
        <v>713</v>
      </c>
      <c r="M632" s="720"/>
      <c r="N632" s="720"/>
      <c r="O632" s="720"/>
      <c r="P632" s="626">
        <v>644</v>
      </c>
      <c r="Q632" s="626">
        <v>644</v>
      </c>
      <c r="R632" s="626" t="s">
        <v>1597</v>
      </c>
      <c r="S632" s="626">
        <v>1</v>
      </c>
      <c r="T632" s="626" t="s">
        <v>316</v>
      </c>
      <c r="U632" s="720"/>
      <c r="V632" s="720"/>
      <c r="W632" s="720"/>
      <c r="X632" s="720"/>
      <c r="Y632" s="720"/>
      <c r="Z632" s="720"/>
      <c r="AA632" s="626"/>
      <c r="AB632" s="720"/>
      <c r="AC632" s="720"/>
      <c r="AD632" s="720"/>
      <c r="AE632" s="720"/>
      <c r="AF632" s="720"/>
      <c r="AG632" s="720"/>
      <c r="AH632" s="720"/>
      <c r="AI632" s="720"/>
      <c r="AJ632" s="720"/>
      <c r="AK632" s="720"/>
      <c r="AL632" s="720"/>
      <c r="AM632" s="720"/>
      <c r="AN632" s="720"/>
      <c r="AO632" s="720"/>
      <c r="AP632" s="720"/>
      <c r="AQ632" s="720"/>
      <c r="AR632" s="720"/>
      <c r="AS632" s="720"/>
      <c r="AT632" s="720"/>
      <c r="AU632" s="720"/>
      <c r="AV632" s="720">
        <v>2010</v>
      </c>
      <c r="AW632" s="720"/>
      <c r="AX632" s="720"/>
      <c r="AY632" s="720"/>
      <c r="AZ632" s="720"/>
      <c r="BA632" s="720"/>
      <c r="BB632" s="720"/>
      <c r="BC632" s="719">
        <v>230</v>
      </c>
      <c r="BD632" s="719" t="s">
        <v>10094</v>
      </c>
      <c r="BE632" s="207"/>
    </row>
    <row r="633" spans="1:57" s="206" customFormat="1" ht="25.7" hidden="1" customHeight="1" x14ac:dyDescent="0.15">
      <c r="A633" s="760"/>
      <c r="B633" s="147"/>
      <c r="C633" s="625" t="s">
        <v>3189</v>
      </c>
      <c r="D633" s="625" t="s">
        <v>10095</v>
      </c>
      <c r="E633" s="625" t="s">
        <v>3189</v>
      </c>
      <c r="F633" s="720" t="s">
        <v>13394</v>
      </c>
      <c r="G633" s="625" t="s">
        <v>3189</v>
      </c>
      <c r="H633" s="720"/>
      <c r="I633" s="720"/>
      <c r="J633" s="626"/>
      <c r="K633" s="626">
        <v>696.6</v>
      </c>
      <c r="L633" s="138">
        <v>696.6</v>
      </c>
      <c r="M633" s="720"/>
      <c r="N633" s="720"/>
      <c r="O633" s="720"/>
      <c r="P633" s="626">
        <v>696.6</v>
      </c>
      <c r="Q633" s="626">
        <v>696.6</v>
      </c>
      <c r="R633" s="626" t="s">
        <v>1597</v>
      </c>
      <c r="S633" s="626">
        <v>1</v>
      </c>
      <c r="T633" s="626" t="s">
        <v>316</v>
      </c>
      <c r="U633" s="720"/>
      <c r="V633" s="720"/>
      <c r="W633" s="720"/>
      <c r="X633" s="720"/>
      <c r="Y633" s="720"/>
      <c r="Z633" s="720"/>
      <c r="AA633" s="626"/>
      <c r="AB633" s="720"/>
      <c r="AC633" s="720"/>
      <c r="AD633" s="720"/>
      <c r="AE633" s="720"/>
      <c r="AF633" s="720"/>
      <c r="AG633" s="720"/>
      <c r="AH633" s="720"/>
      <c r="AI633" s="720"/>
      <c r="AJ633" s="720"/>
      <c r="AK633" s="720"/>
      <c r="AL633" s="720"/>
      <c r="AM633" s="720"/>
      <c r="AN633" s="720"/>
      <c r="AO633" s="720"/>
      <c r="AP633" s="720"/>
      <c r="AQ633" s="720"/>
      <c r="AR633" s="720"/>
      <c r="AS633" s="720"/>
      <c r="AT633" s="720"/>
      <c r="AU633" s="720"/>
      <c r="AV633" s="720">
        <v>2011</v>
      </c>
      <c r="AW633" s="720"/>
      <c r="AX633" s="720"/>
      <c r="AY633" s="720"/>
      <c r="AZ633" s="720"/>
      <c r="BA633" s="720"/>
      <c r="BB633" s="720"/>
      <c r="BC633" s="719">
        <v>250</v>
      </c>
      <c r="BD633" s="719" t="s">
        <v>4366</v>
      </c>
      <c r="BE633" s="207"/>
    </row>
    <row r="634" spans="1:57" s="206" customFormat="1" ht="25.7" hidden="1" customHeight="1" x14ac:dyDescent="0.15">
      <c r="A634" s="760"/>
      <c r="B634" s="147"/>
      <c r="C634" s="625" t="s">
        <v>3189</v>
      </c>
      <c r="D634" s="625" t="s">
        <v>10096</v>
      </c>
      <c r="E634" s="625" t="s">
        <v>3189</v>
      </c>
      <c r="F634" s="720" t="s">
        <v>13395</v>
      </c>
      <c r="G634" s="625" t="s">
        <v>3189</v>
      </c>
      <c r="H634" s="720"/>
      <c r="I634" s="720"/>
      <c r="J634" s="626">
        <v>397</v>
      </c>
      <c r="K634" s="626">
        <v>397</v>
      </c>
      <c r="L634" s="138">
        <v>397</v>
      </c>
      <c r="M634" s="720"/>
      <c r="N634" s="720"/>
      <c r="O634" s="720"/>
      <c r="P634" s="626">
        <v>644</v>
      </c>
      <c r="Q634" s="626">
        <v>397</v>
      </c>
      <c r="R634" s="626" t="s">
        <v>4640</v>
      </c>
      <c r="S634" s="626">
        <v>1</v>
      </c>
      <c r="T634" s="626" t="s">
        <v>316</v>
      </c>
      <c r="U634" s="720"/>
      <c r="V634" s="720"/>
      <c r="W634" s="720"/>
      <c r="X634" s="720"/>
      <c r="Y634" s="720"/>
      <c r="Z634" s="720"/>
      <c r="AA634" s="626"/>
      <c r="AB634" s="720"/>
      <c r="AC634" s="720"/>
      <c r="AD634" s="720"/>
      <c r="AE634" s="720"/>
      <c r="AF634" s="720"/>
      <c r="AG634" s="720"/>
      <c r="AH634" s="720"/>
      <c r="AI634" s="720"/>
      <c r="AJ634" s="720"/>
      <c r="AK634" s="720"/>
      <c r="AL634" s="720"/>
      <c r="AM634" s="720"/>
      <c r="AN634" s="720"/>
      <c r="AO634" s="720"/>
      <c r="AP634" s="720"/>
      <c r="AQ634" s="720"/>
      <c r="AR634" s="720"/>
      <c r="AS634" s="720"/>
      <c r="AT634" s="720"/>
      <c r="AU634" s="720"/>
      <c r="AV634" s="720">
        <v>2006</v>
      </c>
      <c r="AW634" s="720"/>
      <c r="AX634" s="720"/>
      <c r="AY634" s="720"/>
      <c r="AZ634" s="720"/>
      <c r="BA634" s="720"/>
      <c r="BB634" s="720"/>
      <c r="BC634" s="719">
        <v>110</v>
      </c>
      <c r="BD634" s="719"/>
      <c r="BE634" s="207"/>
    </row>
    <row r="635" spans="1:57" s="206" customFormat="1" ht="25.7" hidden="1" customHeight="1" x14ac:dyDescent="0.15">
      <c r="A635" s="760"/>
      <c r="B635" s="147"/>
      <c r="C635" s="625" t="s">
        <v>3189</v>
      </c>
      <c r="D635" s="625" t="s">
        <v>10097</v>
      </c>
      <c r="E635" s="625" t="s">
        <v>3189</v>
      </c>
      <c r="F635" s="720" t="s">
        <v>13396</v>
      </c>
      <c r="G635" s="625" t="s">
        <v>3189</v>
      </c>
      <c r="H635" s="720"/>
      <c r="I635" s="720"/>
      <c r="J635" s="626"/>
      <c r="K635" s="626">
        <v>500</v>
      </c>
      <c r="L635" s="138">
        <v>500</v>
      </c>
      <c r="M635" s="720"/>
      <c r="N635" s="720"/>
      <c r="O635" s="720"/>
      <c r="P635" s="626">
        <v>500</v>
      </c>
      <c r="Q635" s="626">
        <v>500</v>
      </c>
      <c r="R635" s="626" t="s">
        <v>1700</v>
      </c>
      <c r="S635" s="626">
        <v>1</v>
      </c>
      <c r="T635" s="626" t="s">
        <v>316</v>
      </c>
      <c r="U635" s="720"/>
      <c r="V635" s="720"/>
      <c r="W635" s="720"/>
      <c r="X635" s="720"/>
      <c r="Y635" s="720"/>
      <c r="Z635" s="720"/>
      <c r="AA635" s="626"/>
      <c r="AB635" s="720"/>
      <c r="AC635" s="720"/>
      <c r="AD635" s="720"/>
      <c r="AE635" s="720"/>
      <c r="AF635" s="720"/>
      <c r="AG635" s="720"/>
      <c r="AH635" s="720"/>
      <c r="AI635" s="720"/>
      <c r="AJ635" s="720"/>
      <c r="AK635" s="720"/>
      <c r="AL635" s="720"/>
      <c r="AM635" s="720"/>
      <c r="AN635" s="720"/>
      <c r="AO635" s="720"/>
      <c r="AP635" s="720"/>
      <c r="AQ635" s="720"/>
      <c r="AR635" s="720"/>
      <c r="AS635" s="720"/>
      <c r="AT635" s="720"/>
      <c r="AU635" s="720"/>
      <c r="AV635" s="720">
        <v>2002</v>
      </c>
      <c r="AW635" s="720"/>
      <c r="AX635" s="720"/>
      <c r="AY635" s="720"/>
      <c r="AZ635" s="720"/>
      <c r="BA635" s="720"/>
      <c r="BB635" s="720"/>
      <c r="BC635" s="719">
        <v>100</v>
      </c>
      <c r="BD635" s="719" t="s">
        <v>10098</v>
      </c>
      <c r="BE635" s="207"/>
    </row>
    <row r="636" spans="1:57" s="206" customFormat="1" ht="25.7" hidden="1" customHeight="1" x14ac:dyDescent="0.15">
      <c r="A636" s="760"/>
      <c r="B636" s="147"/>
      <c r="C636" s="625" t="s">
        <v>3189</v>
      </c>
      <c r="D636" s="625" t="s">
        <v>10099</v>
      </c>
      <c r="E636" s="625" t="s">
        <v>3189</v>
      </c>
      <c r="F636" s="720" t="s">
        <v>13397</v>
      </c>
      <c r="G636" s="625" t="s">
        <v>3189</v>
      </c>
      <c r="H636" s="720"/>
      <c r="I636" s="720"/>
      <c r="J636" s="626">
        <v>1796</v>
      </c>
      <c r="K636" s="626">
        <v>588</v>
      </c>
      <c r="L636" s="138">
        <v>588</v>
      </c>
      <c r="M636" s="720"/>
      <c r="N636" s="720"/>
      <c r="O636" s="720"/>
      <c r="P636" s="626">
        <v>560</v>
      </c>
      <c r="Q636" s="626">
        <v>560</v>
      </c>
      <c r="R636" s="626" t="s">
        <v>10100</v>
      </c>
      <c r="S636" s="626">
        <v>1</v>
      </c>
      <c r="T636" s="626" t="s">
        <v>316</v>
      </c>
      <c r="U636" s="720"/>
      <c r="V636" s="720"/>
      <c r="W636" s="720"/>
      <c r="X636" s="720"/>
      <c r="Y636" s="720"/>
      <c r="Z636" s="720"/>
      <c r="AA636" s="626"/>
      <c r="AB636" s="720"/>
      <c r="AC636" s="720"/>
      <c r="AD636" s="720"/>
      <c r="AE636" s="720"/>
      <c r="AF636" s="720"/>
      <c r="AG636" s="720"/>
      <c r="AH636" s="720"/>
      <c r="AI636" s="720"/>
      <c r="AJ636" s="720"/>
      <c r="AK636" s="720"/>
      <c r="AL636" s="720"/>
      <c r="AM636" s="720"/>
      <c r="AN636" s="720"/>
      <c r="AO636" s="720"/>
      <c r="AP636" s="720"/>
      <c r="AQ636" s="720"/>
      <c r="AR636" s="720"/>
      <c r="AS636" s="720"/>
      <c r="AT636" s="720"/>
      <c r="AU636" s="720"/>
      <c r="AV636" s="720">
        <v>2013</v>
      </c>
      <c r="AW636" s="720"/>
      <c r="AX636" s="720"/>
      <c r="AY636" s="720"/>
      <c r="AZ636" s="720"/>
      <c r="BA636" s="720"/>
      <c r="BB636" s="720"/>
      <c r="BC636" s="719">
        <v>300</v>
      </c>
      <c r="BD636" s="719"/>
      <c r="BE636" s="207"/>
    </row>
    <row r="637" spans="1:57" s="206" customFormat="1" ht="25.7" hidden="1" customHeight="1" x14ac:dyDescent="0.15">
      <c r="A637" s="760"/>
      <c r="B637" s="147"/>
      <c r="C637" s="625" t="s">
        <v>3189</v>
      </c>
      <c r="D637" s="625" t="s">
        <v>10101</v>
      </c>
      <c r="E637" s="625" t="s">
        <v>3189</v>
      </c>
      <c r="F637" s="720" t="s">
        <v>12465</v>
      </c>
      <c r="G637" s="625" t="s">
        <v>3189</v>
      </c>
      <c r="H637" s="720"/>
      <c r="I637" s="720"/>
      <c r="J637" s="626">
        <v>456</v>
      </c>
      <c r="K637" s="626">
        <v>456</v>
      </c>
      <c r="L637" s="138">
        <v>456</v>
      </c>
      <c r="M637" s="720"/>
      <c r="N637" s="720"/>
      <c r="O637" s="720"/>
      <c r="P637" s="626">
        <v>456</v>
      </c>
      <c r="Q637" s="626">
        <v>456</v>
      </c>
      <c r="R637" s="626" t="s">
        <v>10102</v>
      </c>
      <c r="S637" s="626">
        <v>1</v>
      </c>
      <c r="T637" s="626" t="s">
        <v>316</v>
      </c>
      <c r="U637" s="720"/>
      <c r="V637" s="720"/>
      <c r="W637" s="720"/>
      <c r="X637" s="720"/>
      <c r="Y637" s="720"/>
      <c r="Z637" s="720"/>
      <c r="AA637" s="626"/>
      <c r="AB637" s="720"/>
      <c r="AC637" s="720"/>
      <c r="AD637" s="720"/>
      <c r="AE637" s="720"/>
      <c r="AF637" s="720"/>
      <c r="AG637" s="720"/>
      <c r="AH637" s="720"/>
      <c r="AI637" s="720"/>
      <c r="AJ637" s="720"/>
      <c r="AK637" s="720"/>
      <c r="AL637" s="720"/>
      <c r="AM637" s="720"/>
      <c r="AN637" s="720"/>
      <c r="AO637" s="720"/>
      <c r="AP637" s="720"/>
      <c r="AQ637" s="720"/>
      <c r="AR637" s="720"/>
      <c r="AS637" s="720"/>
      <c r="AT637" s="720"/>
      <c r="AU637" s="720"/>
      <c r="AV637" s="720">
        <v>2014</v>
      </c>
      <c r="AW637" s="720"/>
      <c r="AX637" s="720"/>
      <c r="AY637" s="720"/>
      <c r="AZ637" s="720"/>
      <c r="BA637" s="720"/>
      <c r="BB637" s="720"/>
      <c r="BC637" s="719">
        <v>200</v>
      </c>
      <c r="BD637" s="719"/>
      <c r="BE637" s="207"/>
    </row>
    <row r="638" spans="1:57" s="206" customFormat="1" ht="25.7" hidden="1" customHeight="1" x14ac:dyDescent="0.15">
      <c r="A638" s="760"/>
      <c r="B638" s="147"/>
      <c r="C638" s="625" t="s">
        <v>3189</v>
      </c>
      <c r="D638" s="625" t="s">
        <v>10103</v>
      </c>
      <c r="E638" s="625" t="s">
        <v>3189</v>
      </c>
      <c r="F638" s="720" t="s">
        <v>13392</v>
      </c>
      <c r="G638" s="625" t="s">
        <v>3189</v>
      </c>
      <c r="H638" s="720"/>
      <c r="I638" s="720"/>
      <c r="J638" s="626">
        <v>2900</v>
      </c>
      <c r="K638" s="626">
        <v>456</v>
      </c>
      <c r="L638" s="138">
        <v>456</v>
      </c>
      <c r="M638" s="720"/>
      <c r="N638" s="720"/>
      <c r="O638" s="720"/>
      <c r="P638" s="626">
        <v>456</v>
      </c>
      <c r="Q638" s="626">
        <v>456</v>
      </c>
      <c r="R638" s="626" t="s">
        <v>10102</v>
      </c>
      <c r="S638" s="626">
        <v>1</v>
      </c>
      <c r="T638" s="626" t="s">
        <v>316</v>
      </c>
      <c r="U638" s="720"/>
      <c r="V638" s="720"/>
      <c r="W638" s="720"/>
      <c r="X638" s="720"/>
      <c r="Y638" s="720"/>
      <c r="Z638" s="720"/>
      <c r="AA638" s="626"/>
      <c r="AB638" s="720"/>
      <c r="AC638" s="720"/>
      <c r="AD638" s="720"/>
      <c r="AE638" s="720"/>
      <c r="AF638" s="720"/>
      <c r="AG638" s="720"/>
      <c r="AH638" s="720"/>
      <c r="AI638" s="720"/>
      <c r="AJ638" s="720"/>
      <c r="AK638" s="720"/>
      <c r="AL638" s="720"/>
      <c r="AM638" s="720"/>
      <c r="AN638" s="720"/>
      <c r="AO638" s="720"/>
      <c r="AP638" s="720"/>
      <c r="AQ638" s="720"/>
      <c r="AR638" s="720"/>
      <c r="AS638" s="720"/>
      <c r="AT638" s="720"/>
      <c r="AU638" s="720"/>
      <c r="AV638" s="720">
        <v>2014</v>
      </c>
      <c r="AW638" s="720"/>
      <c r="AX638" s="720"/>
      <c r="AY638" s="720"/>
      <c r="AZ638" s="720"/>
      <c r="BA638" s="720"/>
      <c r="BB638" s="720"/>
      <c r="BC638" s="719">
        <v>200</v>
      </c>
      <c r="BD638" s="719"/>
      <c r="BE638" s="207"/>
    </row>
    <row r="639" spans="1:57" s="206" customFormat="1" ht="25.7" hidden="1" customHeight="1" x14ac:dyDescent="0.15">
      <c r="A639" s="760"/>
      <c r="B639" s="147"/>
      <c r="C639" s="625" t="s">
        <v>3195</v>
      </c>
      <c r="D639" s="625" t="s">
        <v>10129</v>
      </c>
      <c r="E639" s="625" t="s">
        <v>3195</v>
      </c>
      <c r="F639" s="720"/>
      <c r="G639" s="625" t="s">
        <v>3195</v>
      </c>
      <c r="H639" s="720"/>
      <c r="I639" s="720"/>
      <c r="J639" s="626">
        <v>1700</v>
      </c>
      <c r="K639" s="626">
        <v>1700</v>
      </c>
      <c r="L639" s="138">
        <v>1700</v>
      </c>
      <c r="M639" s="720"/>
      <c r="N639" s="720"/>
      <c r="O639" s="720"/>
      <c r="P639" s="626"/>
      <c r="Q639" s="626"/>
      <c r="R639" s="626"/>
      <c r="S639" s="626">
        <v>1</v>
      </c>
      <c r="T639" s="626" t="s">
        <v>687</v>
      </c>
      <c r="U639" s="720"/>
      <c r="V639" s="720"/>
      <c r="W639" s="720"/>
      <c r="X639" s="720"/>
      <c r="Y639" s="720"/>
      <c r="Z639" s="720"/>
      <c r="AA639" s="626"/>
      <c r="AB639" s="720"/>
      <c r="AC639" s="720"/>
      <c r="AD639" s="720"/>
      <c r="AE639" s="720"/>
      <c r="AF639" s="720"/>
      <c r="AG639" s="720"/>
      <c r="AH639" s="720"/>
      <c r="AI639" s="720"/>
      <c r="AJ639" s="720"/>
      <c r="AK639" s="720"/>
      <c r="AL639" s="720"/>
      <c r="AM639" s="720"/>
      <c r="AN639" s="720"/>
      <c r="AO639" s="720"/>
      <c r="AP639" s="720"/>
      <c r="AQ639" s="720"/>
      <c r="AR639" s="720"/>
      <c r="AS639" s="720"/>
      <c r="AT639" s="720"/>
      <c r="AU639" s="720"/>
      <c r="AV639" s="720">
        <v>2010</v>
      </c>
      <c r="AW639" s="720"/>
      <c r="AX639" s="720"/>
      <c r="AY639" s="720"/>
      <c r="AZ639" s="720"/>
      <c r="BA639" s="720"/>
      <c r="BB639" s="720"/>
      <c r="BC639" s="719">
        <v>200</v>
      </c>
      <c r="BD639" s="719"/>
      <c r="BE639" s="207"/>
    </row>
    <row r="640" spans="1:57" s="206" customFormat="1" ht="25.7" hidden="1" customHeight="1" x14ac:dyDescent="0.15">
      <c r="A640" s="760"/>
      <c r="B640" s="147"/>
      <c r="C640" s="625" t="s">
        <v>3195</v>
      </c>
      <c r="D640" s="625" t="s">
        <v>10130</v>
      </c>
      <c r="E640" s="625" t="s">
        <v>3195</v>
      </c>
      <c r="F640" s="720"/>
      <c r="G640" s="625" t="s">
        <v>3195</v>
      </c>
      <c r="H640" s="720"/>
      <c r="I640" s="720"/>
      <c r="J640" s="626">
        <v>918</v>
      </c>
      <c r="K640" s="626"/>
      <c r="L640" s="138"/>
      <c r="M640" s="720"/>
      <c r="N640" s="720"/>
      <c r="O640" s="720"/>
      <c r="P640" s="626">
        <v>600</v>
      </c>
      <c r="Q640" s="626">
        <v>600</v>
      </c>
      <c r="R640" s="626" t="s">
        <v>1672</v>
      </c>
      <c r="S640" s="626">
        <v>2</v>
      </c>
      <c r="T640" s="626" t="s">
        <v>316</v>
      </c>
      <c r="U640" s="720"/>
      <c r="V640" s="720"/>
      <c r="W640" s="720"/>
      <c r="X640" s="720"/>
      <c r="Y640" s="720"/>
      <c r="Z640" s="720"/>
      <c r="AA640" s="626"/>
      <c r="AB640" s="720"/>
      <c r="AC640" s="720"/>
      <c r="AD640" s="720"/>
      <c r="AE640" s="720"/>
      <c r="AF640" s="720"/>
      <c r="AG640" s="720"/>
      <c r="AH640" s="720"/>
      <c r="AI640" s="720"/>
      <c r="AJ640" s="720"/>
      <c r="AK640" s="720"/>
      <c r="AL640" s="720"/>
      <c r="AM640" s="720"/>
      <c r="AN640" s="720"/>
      <c r="AO640" s="720"/>
      <c r="AP640" s="720"/>
      <c r="AQ640" s="720"/>
      <c r="AR640" s="720"/>
      <c r="AS640" s="720"/>
      <c r="AT640" s="720"/>
      <c r="AU640" s="720"/>
      <c r="AV640" s="720">
        <v>2014</v>
      </c>
      <c r="AW640" s="720"/>
      <c r="AX640" s="720"/>
      <c r="AY640" s="720"/>
      <c r="AZ640" s="720"/>
      <c r="BA640" s="720"/>
      <c r="BB640" s="720"/>
      <c r="BC640" s="719">
        <v>620</v>
      </c>
      <c r="BD640" s="719" t="s">
        <v>10131</v>
      </c>
      <c r="BE640" s="207"/>
    </row>
    <row r="641" spans="1:57" s="206" customFormat="1" ht="25.7" hidden="1" customHeight="1" x14ac:dyDescent="0.15">
      <c r="A641" s="760"/>
      <c r="B641" s="147"/>
      <c r="C641" s="625" t="s">
        <v>3195</v>
      </c>
      <c r="D641" s="625" t="s">
        <v>10132</v>
      </c>
      <c r="E641" s="625" t="s">
        <v>3195</v>
      </c>
      <c r="F641" s="625"/>
      <c r="G641" s="625" t="s">
        <v>3195</v>
      </c>
      <c r="H641" s="627"/>
      <c r="I641" s="627"/>
      <c r="J641" s="626">
        <v>424</v>
      </c>
      <c r="K641" s="626"/>
      <c r="L641" s="138"/>
      <c r="M641" s="627"/>
      <c r="N641" s="628"/>
      <c r="O641" s="627"/>
      <c r="P641" s="626">
        <v>300</v>
      </c>
      <c r="Q641" s="626">
        <v>300</v>
      </c>
      <c r="R641" s="626" t="s">
        <v>1672</v>
      </c>
      <c r="S641" s="626">
        <v>1</v>
      </c>
      <c r="T641" s="626" t="s">
        <v>316</v>
      </c>
      <c r="U641" s="627"/>
      <c r="V641" s="627"/>
      <c r="W641" s="627"/>
      <c r="X641" s="627"/>
      <c r="Y641" s="627"/>
      <c r="Z641" s="627"/>
      <c r="AA641" s="626"/>
      <c r="AB641" s="625"/>
      <c r="AC641" s="625"/>
      <c r="AD641" s="627"/>
      <c r="AE641" s="627"/>
      <c r="AF641" s="627"/>
      <c r="AG641" s="627"/>
      <c r="AH641" s="627"/>
      <c r="AI641" s="627"/>
      <c r="AJ641" s="627"/>
      <c r="AK641" s="627"/>
      <c r="AL641" s="627"/>
      <c r="AM641" s="627"/>
      <c r="AN641" s="627"/>
      <c r="AO641" s="627"/>
      <c r="AP641" s="627"/>
      <c r="AQ641" s="627"/>
      <c r="AR641" s="627"/>
      <c r="AS641" s="627"/>
      <c r="AT641" s="627"/>
      <c r="AU641" s="627"/>
      <c r="AV641" s="720"/>
      <c r="AW641" s="720"/>
      <c r="AX641" s="720"/>
      <c r="AY641" s="720"/>
      <c r="AZ641" s="720"/>
      <c r="BA641" s="720"/>
      <c r="BB641" s="720"/>
      <c r="BC641" s="626"/>
      <c r="BD641" s="719" t="s">
        <v>10133</v>
      </c>
      <c r="BE641" s="207"/>
    </row>
    <row r="642" spans="1:57" s="206" customFormat="1" ht="25.7" hidden="1" customHeight="1" x14ac:dyDescent="0.15">
      <c r="A642" s="760"/>
      <c r="B642" s="147"/>
      <c r="C642" s="625" t="s">
        <v>3195</v>
      </c>
      <c r="D642" s="625" t="s">
        <v>10134</v>
      </c>
      <c r="E642" s="625" t="s">
        <v>3195</v>
      </c>
      <c r="F642" s="625"/>
      <c r="G642" s="625" t="s">
        <v>3195</v>
      </c>
      <c r="H642" s="627"/>
      <c r="I642" s="627"/>
      <c r="J642" s="626">
        <v>1200</v>
      </c>
      <c r="K642" s="626"/>
      <c r="L642" s="138"/>
      <c r="M642" s="627"/>
      <c r="N642" s="628"/>
      <c r="O642" s="627"/>
      <c r="P642" s="626">
        <v>900</v>
      </c>
      <c r="Q642" s="626">
        <v>900</v>
      </c>
      <c r="R642" s="626" t="s">
        <v>1672</v>
      </c>
      <c r="S642" s="626">
        <v>3</v>
      </c>
      <c r="T642" s="626" t="s">
        <v>316</v>
      </c>
      <c r="U642" s="627"/>
      <c r="V642" s="627"/>
      <c r="W642" s="627"/>
      <c r="X642" s="627"/>
      <c r="Y642" s="627"/>
      <c r="Z642" s="627"/>
      <c r="AA642" s="626"/>
      <c r="AB642" s="625"/>
      <c r="AC642" s="625"/>
      <c r="AD642" s="627"/>
      <c r="AE642" s="627"/>
      <c r="AF642" s="627"/>
      <c r="AG642" s="627"/>
      <c r="AH642" s="627"/>
      <c r="AI642" s="627"/>
      <c r="AJ642" s="627"/>
      <c r="AK642" s="627"/>
      <c r="AL642" s="627"/>
      <c r="AM642" s="627"/>
      <c r="AN642" s="627"/>
      <c r="AO642" s="627"/>
      <c r="AP642" s="627"/>
      <c r="AQ642" s="627"/>
      <c r="AR642" s="627"/>
      <c r="AS642" s="627"/>
      <c r="AT642" s="627"/>
      <c r="AU642" s="627"/>
      <c r="AV642" s="720"/>
      <c r="AW642" s="720"/>
      <c r="AX642" s="720"/>
      <c r="AY642" s="720"/>
      <c r="AZ642" s="720"/>
      <c r="BA642" s="720"/>
      <c r="BB642" s="720"/>
      <c r="BC642" s="626"/>
      <c r="BD642" s="719" t="s">
        <v>10135</v>
      </c>
      <c r="BE642" s="207"/>
    </row>
    <row r="643" spans="1:57" s="206" customFormat="1" ht="25.7" hidden="1" customHeight="1" x14ac:dyDescent="0.15">
      <c r="A643" s="760"/>
      <c r="B643" s="147"/>
      <c r="C643" s="625" t="s">
        <v>3195</v>
      </c>
      <c r="D643" s="625" t="s">
        <v>10136</v>
      </c>
      <c r="E643" s="625" t="s">
        <v>3195</v>
      </c>
      <c r="F643" s="625"/>
      <c r="G643" s="625" t="s">
        <v>3195</v>
      </c>
      <c r="H643" s="627"/>
      <c r="I643" s="627"/>
      <c r="J643" s="626">
        <v>456</v>
      </c>
      <c r="K643" s="626"/>
      <c r="L643" s="138"/>
      <c r="M643" s="627"/>
      <c r="N643" s="628"/>
      <c r="O643" s="627"/>
      <c r="P643" s="626">
        <v>300</v>
      </c>
      <c r="Q643" s="626">
        <v>300</v>
      </c>
      <c r="R643" s="626" t="s">
        <v>1672</v>
      </c>
      <c r="S643" s="626">
        <v>1</v>
      </c>
      <c r="T643" s="626" t="s">
        <v>316</v>
      </c>
      <c r="U643" s="627"/>
      <c r="V643" s="627"/>
      <c r="W643" s="627"/>
      <c r="X643" s="627"/>
      <c r="Y643" s="627"/>
      <c r="Z643" s="627"/>
      <c r="AA643" s="626"/>
      <c r="AB643" s="625"/>
      <c r="AC643" s="625"/>
      <c r="AD643" s="627"/>
      <c r="AE643" s="627"/>
      <c r="AF643" s="627"/>
      <c r="AG643" s="627"/>
      <c r="AH643" s="627"/>
      <c r="AI643" s="627"/>
      <c r="AJ643" s="627"/>
      <c r="AK643" s="627"/>
      <c r="AL643" s="627"/>
      <c r="AM643" s="627"/>
      <c r="AN643" s="627"/>
      <c r="AO643" s="627"/>
      <c r="AP643" s="627"/>
      <c r="AQ643" s="627"/>
      <c r="AR643" s="627"/>
      <c r="AS643" s="627"/>
      <c r="AT643" s="627"/>
      <c r="AU643" s="627"/>
      <c r="AV643" s="720"/>
      <c r="AW643" s="720"/>
      <c r="AX643" s="720"/>
      <c r="AY643" s="720"/>
      <c r="AZ643" s="720"/>
      <c r="BA643" s="720"/>
      <c r="BB643" s="720"/>
      <c r="BC643" s="626"/>
      <c r="BD643" s="719" t="s">
        <v>10137</v>
      </c>
      <c r="BE643" s="207"/>
    </row>
    <row r="644" spans="1:57" s="206" customFormat="1" ht="25.7" hidden="1" customHeight="1" x14ac:dyDescent="0.15">
      <c r="A644" s="760"/>
      <c r="B644" s="147"/>
      <c r="C644" s="625" t="s">
        <v>3195</v>
      </c>
      <c r="D644" s="625" t="s">
        <v>15911</v>
      </c>
      <c r="E644" s="625" t="s">
        <v>3195</v>
      </c>
      <c r="F644" s="625"/>
      <c r="G644" s="625" t="s">
        <v>3195</v>
      </c>
      <c r="H644" s="627"/>
      <c r="I644" s="627"/>
      <c r="J644" s="626">
        <v>1075</v>
      </c>
      <c r="K644" s="626"/>
      <c r="L644" s="138"/>
      <c r="M644" s="627"/>
      <c r="N644" s="628"/>
      <c r="O644" s="627"/>
      <c r="P644" s="626">
        <v>600</v>
      </c>
      <c r="Q644" s="626">
        <v>600</v>
      </c>
      <c r="R644" s="626" t="s">
        <v>1672</v>
      </c>
      <c r="S644" s="626">
        <v>2</v>
      </c>
      <c r="T644" s="626" t="s">
        <v>316</v>
      </c>
      <c r="U644" s="627"/>
      <c r="V644" s="627"/>
      <c r="W644" s="627"/>
      <c r="X644" s="627"/>
      <c r="Y644" s="627"/>
      <c r="Z644" s="627"/>
      <c r="AA644" s="626"/>
      <c r="AB644" s="625"/>
      <c r="AC644" s="625"/>
      <c r="AD644" s="627"/>
      <c r="AE644" s="627"/>
      <c r="AF644" s="627"/>
      <c r="AG644" s="627"/>
      <c r="AH644" s="627"/>
      <c r="AI644" s="627"/>
      <c r="AJ644" s="627"/>
      <c r="AK644" s="627"/>
      <c r="AL644" s="627"/>
      <c r="AM644" s="627"/>
      <c r="AN644" s="627"/>
      <c r="AO644" s="627"/>
      <c r="AP644" s="627"/>
      <c r="AQ644" s="627"/>
      <c r="AR644" s="627"/>
      <c r="AS644" s="627"/>
      <c r="AT644" s="627"/>
      <c r="AU644" s="627"/>
      <c r="AV644" s="720">
        <v>2020</v>
      </c>
      <c r="AW644" s="720"/>
      <c r="AX644" s="720"/>
      <c r="AY644" s="720"/>
      <c r="AZ644" s="720"/>
      <c r="BA644" s="720"/>
      <c r="BB644" s="720"/>
      <c r="BC644" s="626"/>
      <c r="BD644" s="719" t="s">
        <v>15912</v>
      </c>
      <c r="BE644" s="207"/>
    </row>
    <row r="645" spans="1:57" s="206" customFormat="1" ht="25.7" hidden="1" customHeight="1" x14ac:dyDescent="0.15">
      <c r="A645" s="760"/>
      <c r="B645" s="147"/>
      <c r="C645" s="625" t="s">
        <v>15913</v>
      </c>
      <c r="D645" s="625" t="s">
        <v>8037</v>
      </c>
      <c r="E645" s="625" t="s">
        <v>3195</v>
      </c>
      <c r="F645" s="625"/>
      <c r="G645" s="625" t="s">
        <v>3195</v>
      </c>
      <c r="H645" s="627"/>
      <c r="I645" s="627"/>
      <c r="J645" s="626">
        <v>430</v>
      </c>
      <c r="K645" s="626"/>
      <c r="L645" s="138"/>
      <c r="M645" s="627"/>
      <c r="N645" s="628"/>
      <c r="O645" s="627"/>
      <c r="P645" s="626">
        <v>300</v>
      </c>
      <c r="Q645" s="626">
        <v>300</v>
      </c>
      <c r="R645" s="626" t="s">
        <v>1672</v>
      </c>
      <c r="S645" s="626">
        <v>1</v>
      </c>
      <c r="T645" s="626" t="s">
        <v>316</v>
      </c>
      <c r="U645" s="627"/>
      <c r="V645" s="627"/>
      <c r="W645" s="627"/>
      <c r="X645" s="627"/>
      <c r="Y645" s="627"/>
      <c r="Z645" s="627"/>
      <c r="AA645" s="626"/>
      <c r="AB645" s="625"/>
      <c r="AC645" s="625"/>
      <c r="AD645" s="627"/>
      <c r="AE645" s="627"/>
      <c r="AF645" s="627"/>
      <c r="AG645" s="627"/>
      <c r="AH645" s="627"/>
      <c r="AI645" s="627"/>
      <c r="AJ645" s="627"/>
      <c r="AK645" s="627"/>
      <c r="AL645" s="627"/>
      <c r="AM645" s="627"/>
      <c r="AN645" s="627"/>
      <c r="AO645" s="627"/>
      <c r="AP645" s="627"/>
      <c r="AQ645" s="627"/>
      <c r="AR645" s="627"/>
      <c r="AS645" s="627"/>
      <c r="AT645" s="627"/>
      <c r="AU645" s="627"/>
      <c r="AV645" s="720">
        <v>2019</v>
      </c>
      <c r="AW645" s="720"/>
      <c r="AX645" s="720"/>
      <c r="AY645" s="720"/>
      <c r="AZ645" s="720"/>
      <c r="BA645" s="720"/>
      <c r="BB645" s="720"/>
      <c r="BC645" s="626"/>
      <c r="BD645" s="719" t="s">
        <v>4154</v>
      </c>
      <c r="BE645" s="207"/>
    </row>
    <row r="646" spans="1:57" s="206" customFormat="1" ht="25.7" hidden="1" customHeight="1" x14ac:dyDescent="0.15">
      <c r="A646" s="760"/>
      <c r="B646" s="147"/>
      <c r="C646" s="625" t="s">
        <v>3203</v>
      </c>
      <c r="D646" s="625" t="s">
        <v>10138</v>
      </c>
      <c r="E646" s="625" t="s">
        <v>3203</v>
      </c>
      <c r="F646" s="720" t="s">
        <v>12468</v>
      </c>
      <c r="G646" s="625" t="s">
        <v>12469</v>
      </c>
      <c r="H646" s="720"/>
      <c r="I646" s="720"/>
      <c r="J646" s="626">
        <v>36794</v>
      </c>
      <c r="K646" s="626">
        <v>792</v>
      </c>
      <c r="L646" s="138">
        <v>792</v>
      </c>
      <c r="M646" s="720"/>
      <c r="N646" s="720"/>
      <c r="O646" s="720"/>
      <c r="P646" s="626">
        <v>792</v>
      </c>
      <c r="Q646" s="626">
        <v>396</v>
      </c>
      <c r="R646" s="626" t="s">
        <v>4640</v>
      </c>
      <c r="S646" s="626">
        <v>2</v>
      </c>
      <c r="T646" s="626" t="s">
        <v>316</v>
      </c>
      <c r="U646" s="720"/>
      <c r="V646" s="720"/>
      <c r="W646" s="720"/>
      <c r="X646" s="720"/>
      <c r="Y646" s="720"/>
      <c r="Z646" s="720"/>
      <c r="AA646" s="626"/>
      <c r="AB646" s="720"/>
      <c r="AC646" s="720"/>
      <c r="AD646" s="720"/>
      <c r="AE646" s="720"/>
      <c r="AF646" s="720"/>
      <c r="AG646" s="720"/>
      <c r="AH646" s="720"/>
      <c r="AI646" s="720"/>
      <c r="AJ646" s="720"/>
      <c r="AK646" s="720"/>
      <c r="AL646" s="720"/>
      <c r="AM646" s="720"/>
      <c r="AN646" s="720"/>
      <c r="AO646" s="720"/>
      <c r="AP646" s="720"/>
      <c r="AQ646" s="720"/>
      <c r="AR646" s="720"/>
      <c r="AS646" s="720"/>
      <c r="AT646" s="720"/>
      <c r="AU646" s="720"/>
      <c r="AV646" s="720">
        <v>2011</v>
      </c>
      <c r="AW646" s="720"/>
      <c r="AX646" s="720"/>
      <c r="AY646" s="720"/>
      <c r="AZ646" s="720"/>
      <c r="BA646" s="720"/>
      <c r="BB646" s="720"/>
      <c r="BC646" s="719">
        <v>325</v>
      </c>
      <c r="BD646" s="719"/>
      <c r="BE646" s="207"/>
    </row>
    <row r="647" spans="1:57" s="206" customFormat="1" ht="25.7" hidden="1" customHeight="1" x14ac:dyDescent="0.15">
      <c r="A647" s="760"/>
      <c r="B647" s="147"/>
      <c r="C647" s="625" t="s">
        <v>3219</v>
      </c>
      <c r="D647" s="625" t="s">
        <v>10139</v>
      </c>
      <c r="E647" s="625" t="s">
        <v>3219</v>
      </c>
      <c r="F647" s="625"/>
      <c r="G647" s="625" t="s">
        <v>3219</v>
      </c>
      <c r="H647" s="627"/>
      <c r="I647" s="627"/>
      <c r="J647" s="626">
        <v>1127</v>
      </c>
      <c r="K647" s="626">
        <v>1000</v>
      </c>
      <c r="L647" s="138">
        <v>1000</v>
      </c>
      <c r="M647" s="627"/>
      <c r="N647" s="628"/>
      <c r="O647" s="627"/>
      <c r="P647" s="626">
        <v>300</v>
      </c>
      <c r="Q647" s="626">
        <v>300</v>
      </c>
      <c r="R647" s="626" t="s">
        <v>1596</v>
      </c>
      <c r="S647" s="626">
        <v>1</v>
      </c>
      <c r="T647" s="626" t="s">
        <v>316</v>
      </c>
      <c r="U647" s="627"/>
      <c r="V647" s="627"/>
      <c r="W647" s="627"/>
      <c r="X647" s="627"/>
      <c r="Y647" s="627"/>
      <c r="Z647" s="627"/>
      <c r="AA647" s="626"/>
      <c r="AB647" s="625"/>
      <c r="AC647" s="625"/>
      <c r="AD647" s="627"/>
      <c r="AE647" s="627"/>
      <c r="AF647" s="627"/>
      <c r="AG647" s="627"/>
      <c r="AH647" s="627"/>
      <c r="AI647" s="627"/>
      <c r="AJ647" s="627"/>
      <c r="AK647" s="627"/>
      <c r="AL647" s="627"/>
      <c r="AM647" s="627"/>
      <c r="AN647" s="627"/>
      <c r="AO647" s="627"/>
      <c r="AP647" s="627"/>
      <c r="AQ647" s="627"/>
      <c r="AR647" s="627"/>
      <c r="AS647" s="627"/>
      <c r="AT647" s="627"/>
      <c r="AU647" s="627"/>
      <c r="AV647" s="720">
        <v>2011</v>
      </c>
      <c r="AW647" s="720"/>
      <c r="AX647" s="720"/>
      <c r="AY647" s="720"/>
      <c r="AZ647" s="720"/>
      <c r="BA647" s="720"/>
      <c r="BB647" s="720"/>
      <c r="BC647" s="626">
        <v>140</v>
      </c>
      <c r="BD647" s="719"/>
      <c r="BE647" s="207"/>
    </row>
    <row r="648" spans="1:57" s="206" customFormat="1" ht="25.7" hidden="1" customHeight="1" x14ac:dyDescent="0.15">
      <c r="A648" s="760"/>
      <c r="B648" s="147"/>
      <c r="C648" s="625" t="s">
        <v>3219</v>
      </c>
      <c r="D648" s="625" t="s">
        <v>10140</v>
      </c>
      <c r="E648" s="625" t="s">
        <v>3219</v>
      </c>
      <c r="F648" s="720"/>
      <c r="G648" s="625" t="s">
        <v>3219</v>
      </c>
      <c r="H648" s="720"/>
      <c r="I648" s="720"/>
      <c r="J648" s="796">
        <v>610</v>
      </c>
      <c r="K648" s="796">
        <v>510</v>
      </c>
      <c r="L648" s="138">
        <v>510</v>
      </c>
      <c r="M648" s="720"/>
      <c r="N648" s="720"/>
      <c r="O648" s="720"/>
      <c r="P648" s="716">
        <v>300</v>
      </c>
      <c r="Q648" s="716">
        <v>300</v>
      </c>
      <c r="R648" s="626" t="s">
        <v>1596</v>
      </c>
      <c r="S648" s="626">
        <v>1</v>
      </c>
      <c r="T648" s="626" t="s">
        <v>316</v>
      </c>
      <c r="U648" s="720"/>
      <c r="V648" s="720"/>
      <c r="W648" s="720"/>
      <c r="X648" s="720"/>
      <c r="Y648" s="720"/>
      <c r="Z648" s="720"/>
      <c r="AA648" s="626"/>
      <c r="AB648" s="720"/>
      <c r="AC648" s="720"/>
      <c r="AD648" s="720"/>
      <c r="AE648" s="720"/>
      <c r="AF648" s="720"/>
      <c r="AG648" s="720"/>
      <c r="AH648" s="720"/>
      <c r="AI648" s="720"/>
      <c r="AJ648" s="720"/>
      <c r="AK648" s="720"/>
      <c r="AL648" s="720"/>
      <c r="AM648" s="720"/>
      <c r="AN648" s="720"/>
      <c r="AO648" s="720"/>
      <c r="AP648" s="720"/>
      <c r="AQ648" s="720"/>
      <c r="AR648" s="720"/>
      <c r="AS648" s="720"/>
      <c r="AT648" s="720"/>
      <c r="AU648" s="720"/>
      <c r="AV648" s="716">
        <v>2011</v>
      </c>
      <c r="AW648" s="720"/>
      <c r="AX648" s="720"/>
      <c r="AY648" s="720"/>
      <c r="AZ648" s="720"/>
      <c r="BA648" s="720"/>
      <c r="BB648" s="720"/>
      <c r="BC648" s="719">
        <v>140</v>
      </c>
      <c r="BD648" s="719"/>
      <c r="BE648" s="207"/>
    </row>
    <row r="649" spans="1:57" s="206" customFormat="1" ht="25.7" hidden="1" customHeight="1" x14ac:dyDescent="0.15">
      <c r="A649" s="760"/>
      <c r="B649" s="147"/>
      <c r="C649" s="625" t="s">
        <v>3219</v>
      </c>
      <c r="D649" s="625" t="s">
        <v>10141</v>
      </c>
      <c r="E649" s="625" t="s">
        <v>3219</v>
      </c>
      <c r="F649" s="797"/>
      <c r="G649" s="625" t="s">
        <v>3219</v>
      </c>
      <c r="H649" s="797"/>
      <c r="I649" s="797"/>
      <c r="J649" s="796">
        <v>2424</v>
      </c>
      <c r="K649" s="796">
        <v>457</v>
      </c>
      <c r="L649" s="138">
        <v>457</v>
      </c>
      <c r="M649" s="797"/>
      <c r="N649" s="797"/>
      <c r="O649" s="797"/>
      <c r="P649" s="716">
        <v>300</v>
      </c>
      <c r="Q649" s="716">
        <v>300</v>
      </c>
      <c r="R649" s="626" t="s">
        <v>1596</v>
      </c>
      <c r="S649" s="626">
        <v>1</v>
      </c>
      <c r="T649" s="626" t="s">
        <v>316</v>
      </c>
      <c r="U649" s="797"/>
      <c r="V649" s="797"/>
      <c r="W649" s="797"/>
      <c r="X649" s="797"/>
      <c r="Y649" s="797"/>
      <c r="Z649" s="797"/>
      <c r="AA649" s="626"/>
      <c r="AB649" s="797"/>
      <c r="AC649" s="797"/>
      <c r="AD649" s="797"/>
      <c r="AE649" s="797"/>
      <c r="AF649" s="797"/>
      <c r="AG649" s="797"/>
      <c r="AH649" s="797"/>
      <c r="AI649" s="797"/>
      <c r="AJ649" s="797"/>
      <c r="AK649" s="797"/>
      <c r="AL649" s="797"/>
      <c r="AM649" s="797"/>
      <c r="AN649" s="797"/>
      <c r="AO649" s="797"/>
      <c r="AP649" s="797"/>
      <c r="AQ649" s="797"/>
      <c r="AR649" s="797"/>
      <c r="AS649" s="797"/>
      <c r="AT649" s="797"/>
      <c r="AU649" s="797"/>
      <c r="AV649" s="716">
        <v>2011</v>
      </c>
      <c r="AW649" s="797"/>
      <c r="AX649" s="797"/>
      <c r="AY649" s="797"/>
      <c r="AZ649" s="797"/>
      <c r="BA649" s="797"/>
      <c r="BB649" s="797"/>
      <c r="BC649" s="719">
        <v>140</v>
      </c>
      <c r="BD649" s="719"/>
      <c r="BE649" s="207"/>
    </row>
    <row r="650" spans="1:57" s="206" customFormat="1" ht="25.7" hidden="1" customHeight="1" x14ac:dyDescent="0.15">
      <c r="A650" s="760"/>
      <c r="B650" s="147"/>
      <c r="C650" s="625" t="s">
        <v>3219</v>
      </c>
      <c r="D650" s="625" t="s">
        <v>10142</v>
      </c>
      <c r="E650" s="625" t="s">
        <v>3219</v>
      </c>
      <c r="F650" s="797"/>
      <c r="G650" s="625" t="s">
        <v>3219</v>
      </c>
      <c r="H650" s="797"/>
      <c r="I650" s="797"/>
      <c r="J650" s="796">
        <v>2250</v>
      </c>
      <c r="K650" s="796">
        <v>300</v>
      </c>
      <c r="L650" s="138">
        <v>300</v>
      </c>
      <c r="M650" s="797"/>
      <c r="N650" s="797"/>
      <c r="O650" s="797"/>
      <c r="P650" s="716">
        <v>300</v>
      </c>
      <c r="Q650" s="716">
        <v>300</v>
      </c>
      <c r="R650" s="626" t="s">
        <v>1596</v>
      </c>
      <c r="S650" s="626">
        <v>1</v>
      </c>
      <c r="T650" s="626" t="s">
        <v>316</v>
      </c>
      <c r="U650" s="797"/>
      <c r="V650" s="797"/>
      <c r="W650" s="797"/>
      <c r="X650" s="797"/>
      <c r="Y650" s="797"/>
      <c r="Z650" s="797"/>
      <c r="AA650" s="626"/>
      <c r="AB650" s="797"/>
      <c r="AC650" s="797"/>
      <c r="AD650" s="797"/>
      <c r="AE650" s="797"/>
      <c r="AF650" s="797"/>
      <c r="AG650" s="797"/>
      <c r="AH650" s="797"/>
      <c r="AI650" s="797"/>
      <c r="AJ650" s="797"/>
      <c r="AK650" s="797"/>
      <c r="AL650" s="797"/>
      <c r="AM650" s="797"/>
      <c r="AN650" s="797"/>
      <c r="AO650" s="797"/>
      <c r="AP650" s="797"/>
      <c r="AQ650" s="797"/>
      <c r="AR650" s="797"/>
      <c r="AS650" s="797"/>
      <c r="AT650" s="797"/>
      <c r="AU650" s="797"/>
      <c r="AV650" s="716">
        <v>2017</v>
      </c>
      <c r="AW650" s="797"/>
      <c r="AX650" s="797"/>
      <c r="AY650" s="797"/>
      <c r="AZ650" s="797"/>
      <c r="BA650" s="797"/>
      <c r="BB650" s="797"/>
      <c r="BC650" s="719">
        <v>140</v>
      </c>
      <c r="BD650" s="719"/>
      <c r="BE650" s="207"/>
    </row>
    <row r="651" spans="1:57" s="206" customFormat="1" ht="25.7" hidden="1" customHeight="1" x14ac:dyDescent="0.15">
      <c r="A651" s="760"/>
      <c r="B651" s="147"/>
      <c r="C651" s="625" t="s">
        <v>3219</v>
      </c>
      <c r="D651" s="625" t="s">
        <v>10143</v>
      </c>
      <c r="E651" s="625" t="s">
        <v>3219</v>
      </c>
      <c r="F651" s="797"/>
      <c r="G651" s="625" t="s">
        <v>3219</v>
      </c>
      <c r="H651" s="797"/>
      <c r="I651" s="797"/>
      <c r="J651" s="796">
        <v>1000</v>
      </c>
      <c r="K651" s="796">
        <v>500</v>
      </c>
      <c r="L651" s="138">
        <v>500</v>
      </c>
      <c r="M651" s="797"/>
      <c r="N651" s="797"/>
      <c r="O651" s="797"/>
      <c r="P651" s="626">
        <v>300</v>
      </c>
      <c r="Q651" s="626">
        <v>300</v>
      </c>
      <c r="R651" s="626" t="s">
        <v>1596</v>
      </c>
      <c r="S651" s="626">
        <v>1</v>
      </c>
      <c r="T651" s="626" t="s">
        <v>316</v>
      </c>
      <c r="U651" s="797"/>
      <c r="V651" s="797"/>
      <c r="W651" s="797"/>
      <c r="X651" s="797"/>
      <c r="Y651" s="797"/>
      <c r="Z651" s="797"/>
      <c r="AA651" s="626"/>
      <c r="AB651" s="797"/>
      <c r="AC651" s="797"/>
      <c r="AD651" s="797"/>
      <c r="AE651" s="797"/>
      <c r="AF651" s="797"/>
      <c r="AG651" s="797"/>
      <c r="AH651" s="797"/>
      <c r="AI651" s="797"/>
      <c r="AJ651" s="797"/>
      <c r="AK651" s="797"/>
      <c r="AL651" s="797"/>
      <c r="AM651" s="797"/>
      <c r="AN651" s="797"/>
      <c r="AO651" s="797"/>
      <c r="AP651" s="797"/>
      <c r="AQ651" s="797"/>
      <c r="AR651" s="797"/>
      <c r="AS651" s="797"/>
      <c r="AT651" s="797"/>
      <c r="AU651" s="797"/>
      <c r="AV651" s="716">
        <v>2011</v>
      </c>
      <c r="AW651" s="797"/>
      <c r="AX651" s="797"/>
      <c r="AY651" s="797"/>
      <c r="AZ651" s="797"/>
      <c r="BA651" s="797"/>
      <c r="BB651" s="797"/>
      <c r="BC651" s="719">
        <v>140</v>
      </c>
      <c r="BD651" s="719"/>
      <c r="BE651" s="207"/>
    </row>
    <row r="652" spans="1:57" s="206" customFormat="1" ht="25.7" hidden="1" customHeight="1" x14ac:dyDescent="0.15">
      <c r="A652" s="760"/>
      <c r="B652" s="147"/>
      <c r="C652" s="625" t="s">
        <v>3219</v>
      </c>
      <c r="D652" s="625" t="s">
        <v>10144</v>
      </c>
      <c r="E652" s="625" t="s">
        <v>3219</v>
      </c>
      <c r="F652" s="797"/>
      <c r="G652" s="625" t="s">
        <v>3219</v>
      </c>
      <c r="H652" s="797"/>
      <c r="I652" s="797"/>
      <c r="J652" s="796">
        <v>2424</v>
      </c>
      <c r="K652" s="796">
        <v>457.8</v>
      </c>
      <c r="L652" s="138">
        <v>457.8</v>
      </c>
      <c r="M652" s="797"/>
      <c r="N652" s="797"/>
      <c r="O652" s="797"/>
      <c r="P652" s="626">
        <v>300</v>
      </c>
      <c r="Q652" s="626">
        <v>300</v>
      </c>
      <c r="R652" s="626" t="s">
        <v>1596</v>
      </c>
      <c r="S652" s="626">
        <v>1</v>
      </c>
      <c r="T652" s="626" t="s">
        <v>316</v>
      </c>
      <c r="U652" s="797"/>
      <c r="V652" s="797"/>
      <c r="W652" s="797"/>
      <c r="X652" s="797"/>
      <c r="Y652" s="797"/>
      <c r="Z652" s="797"/>
      <c r="AA652" s="626"/>
      <c r="AB652" s="797"/>
      <c r="AC652" s="797"/>
      <c r="AD652" s="797"/>
      <c r="AE652" s="797"/>
      <c r="AF652" s="797"/>
      <c r="AG652" s="797"/>
      <c r="AH652" s="797"/>
      <c r="AI652" s="797"/>
      <c r="AJ652" s="797"/>
      <c r="AK652" s="797"/>
      <c r="AL652" s="797"/>
      <c r="AM652" s="797"/>
      <c r="AN652" s="797"/>
      <c r="AO652" s="797"/>
      <c r="AP652" s="797"/>
      <c r="AQ652" s="797"/>
      <c r="AR652" s="797"/>
      <c r="AS652" s="797"/>
      <c r="AT652" s="797"/>
      <c r="AU652" s="797"/>
      <c r="AV652" s="716">
        <v>2012</v>
      </c>
      <c r="AW652" s="797"/>
      <c r="AX652" s="797"/>
      <c r="AY652" s="797"/>
      <c r="AZ652" s="797"/>
      <c r="BA652" s="797"/>
      <c r="BB652" s="797"/>
      <c r="BC652" s="719">
        <v>120</v>
      </c>
      <c r="BD652" s="719"/>
      <c r="BE652" s="207"/>
    </row>
    <row r="653" spans="1:57" s="206" customFormat="1" ht="25.7" hidden="1" customHeight="1" x14ac:dyDescent="0.15">
      <c r="A653" s="760"/>
      <c r="B653" s="147"/>
      <c r="C653" s="625" t="s">
        <v>3219</v>
      </c>
      <c r="D653" s="625" t="s">
        <v>10145</v>
      </c>
      <c r="E653" s="625" t="s">
        <v>3219</v>
      </c>
      <c r="F653" s="797"/>
      <c r="G653" s="625" t="s">
        <v>3219</v>
      </c>
      <c r="H653" s="797"/>
      <c r="I653" s="797"/>
      <c r="J653" s="796">
        <v>2652</v>
      </c>
      <c r="K653" s="796">
        <v>432</v>
      </c>
      <c r="L653" s="138">
        <v>432</v>
      </c>
      <c r="M653" s="797"/>
      <c r="N653" s="797"/>
      <c r="O653" s="797"/>
      <c r="P653" s="626">
        <v>300</v>
      </c>
      <c r="Q653" s="626">
        <v>300</v>
      </c>
      <c r="R653" s="626" t="s">
        <v>1596</v>
      </c>
      <c r="S653" s="626">
        <v>1</v>
      </c>
      <c r="T653" s="626" t="s">
        <v>316</v>
      </c>
      <c r="U653" s="797"/>
      <c r="V653" s="797"/>
      <c r="W653" s="797"/>
      <c r="X653" s="797"/>
      <c r="Y653" s="797"/>
      <c r="Z653" s="797"/>
      <c r="AA653" s="626"/>
      <c r="AB653" s="797"/>
      <c r="AC653" s="797"/>
      <c r="AD653" s="797"/>
      <c r="AE653" s="797"/>
      <c r="AF653" s="797"/>
      <c r="AG653" s="797"/>
      <c r="AH653" s="797"/>
      <c r="AI653" s="797"/>
      <c r="AJ653" s="797"/>
      <c r="AK653" s="797"/>
      <c r="AL653" s="797"/>
      <c r="AM653" s="797"/>
      <c r="AN653" s="797"/>
      <c r="AO653" s="797"/>
      <c r="AP653" s="797"/>
      <c r="AQ653" s="797"/>
      <c r="AR653" s="797"/>
      <c r="AS653" s="797"/>
      <c r="AT653" s="797"/>
      <c r="AU653" s="797"/>
      <c r="AV653" s="716">
        <v>2010</v>
      </c>
      <c r="AW653" s="797"/>
      <c r="AX653" s="797"/>
      <c r="AY653" s="797"/>
      <c r="AZ653" s="797"/>
      <c r="BA653" s="797"/>
      <c r="BB653" s="797"/>
      <c r="BC653" s="719">
        <v>133</v>
      </c>
      <c r="BD653" s="719"/>
      <c r="BE653" s="207"/>
    </row>
    <row r="654" spans="1:57" s="206" customFormat="1" ht="25.7" hidden="1" customHeight="1" x14ac:dyDescent="0.15">
      <c r="A654" s="760"/>
      <c r="B654" s="147"/>
      <c r="C654" s="625" t="s">
        <v>3219</v>
      </c>
      <c r="D654" s="625" t="s">
        <v>10146</v>
      </c>
      <c r="E654" s="625" t="s">
        <v>3219</v>
      </c>
      <c r="F654" s="797"/>
      <c r="G654" s="625" t="s">
        <v>3219</v>
      </c>
      <c r="H654" s="797"/>
      <c r="I654" s="797"/>
      <c r="J654" s="796">
        <v>1102</v>
      </c>
      <c r="K654" s="796">
        <v>498.4</v>
      </c>
      <c r="L654" s="138">
        <v>498.4</v>
      </c>
      <c r="M654" s="797"/>
      <c r="N654" s="797"/>
      <c r="O654" s="797"/>
      <c r="P654" s="626">
        <v>300</v>
      </c>
      <c r="Q654" s="626">
        <v>300</v>
      </c>
      <c r="R654" s="626" t="s">
        <v>1596</v>
      </c>
      <c r="S654" s="626">
        <v>1</v>
      </c>
      <c r="T654" s="626" t="s">
        <v>316</v>
      </c>
      <c r="U654" s="797"/>
      <c r="V654" s="797"/>
      <c r="W654" s="797"/>
      <c r="X654" s="797"/>
      <c r="Y654" s="797"/>
      <c r="Z654" s="797"/>
      <c r="AA654" s="626"/>
      <c r="AB654" s="797"/>
      <c r="AC654" s="797"/>
      <c r="AD654" s="797"/>
      <c r="AE654" s="797"/>
      <c r="AF654" s="797"/>
      <c r="AG654" s="797"/>
      <c r="AH654" s="797"/>
      <c r="AI654" s="797"/>
      <c r="AJ654" s="797"/>
      <c r="AK654" s="797"/>
      <c r="AL654" s="797"/>
      <c r="AM654" s="797"/>
      <c r="AN654" s="797"/>
      <c r="AO654" s="797"/>
      <c r="AP654" s="797"/>
      <c r="AQ654" s="797"/>
      <c r="AR654" s="797"/>
      <c r="AS654" s="797"/>
      <c r="AT654" s="797"/>
      <c r="AU654" s="797"/>
      <c r="AV654" s="716">
        <v>2012</v>
      </c>
      <c r="AW654" s="797"/>
      <c r="AX654" s="797"/>
      <c r="AY654" s="797"/>
      <c r="AZ654" s="797"/>
      <c r="BA654" s="797"/>
      <c r="BB654" s="797"/>
      <c r="BC654" s="719">
        <v>115</v>
      </c>
      <c r="BD654" s="719"/>
      <c r="BE654" s="207"/>
    </row>
    <row r="655" spans="1:57" s="206" customFormat="1" ht="25.7" hidden="1" customHeight="1" x14ac:dyDescent="0.15">
      <c r="A655" s="760"/>
      <c r="B655" s="147"/>
      <c r="C655" s="625" t="s">
        <v>3219</v>
      </c>
      <c r="D655" s="625" t="s">
        <v>10147</v>
      </c>
      <c r="E655" s="625" t="s">
        <v>3219</v>
      </c>
      <c r="F655" s="720"/>
      <c r="G655" s="625" t="s">
        <v>3219</v>
      </c>
      <c r="H655" s="720"/>
      <c r="I655" s="720"/>
      <c r="J655" s="626">
        <v>1090</v>
      </c>
      <c r="K655" s="626">
        <v>374</v>
      </c>
      <c r="L655" s="138">
        <v>374</v>
      </c>
      <c r="M655" s="720"/>
      <c r="N655" s="720"/>
      <c r="O655" s="720"/>
      <c r="P655" s="626">
        <v>300</v>
      </c>
      <c r="Q655" s="626">
        <v>300</v>
      </c>
      <c r="R655" s="626" t="s">
        <v>1596</v>
      </c>
      <c r="S655" s="626">
        <v>1</v>
      </c>
      <c r="T655" s="626" t="s">
        <v>316</v>
      </c>
      <c r="U655" s="720"/>
      <c r="V655" s="720"/>
      <c r="W655" s="720"/>
      <c r="X655" s="720"/>
      <c r="Y655" s="720"/>
      <c r="Z655" s="720"/>
      <c r="AA655" s="626"/>
      <c r="AB655" s="720"/>
      <c r="AC655" s="720"/>
      <c r="AD655" s="720"/>
      <c r="AE655" s="720"/>
      <c r="AF655" s="720"/>
      <c r="AG655" s="720"/>
      <c r="AH655" s="720"/>
      <c r="AI655" s="720"/>
      <c r="AJ655" s="720"/>
      <c r="AK655" s="720"/>
      <c r="AL655" s="720"/>
      <c r="AM655" s="720"/>
      <c r="AN655" s="720"/>
      <c r="AO655" s="720"/>
      <c r="AP655" s="720"/>
      <c r="AQ655" s="720"/>
      <c r="AR655" s="720"/>
      <c r="AS655" s="720"/>
      <c r="AT655" s="720"/>
      <c r="AU655" s="720"/>
      <c r="AV655" s="720">
        <v>2014</v>
      </c>
      <c r="AW655" s="720"/>
      <c r="AX655" s="720"/>
      <c r="AY655" s="720"/>
      <c r="AZ655" s="720"/>
      <c r="BA655" s="720"/>
      <c r="BB655" s="720"/>
      <c r="BC655" s="719">
        <v>115</v>
      </c>
      <c r="BD655" s="719"/>
      <c r="BE655" s="207"/>
    </row>
    <row r="656" spans="1:57" s="206" customFormat="1" ht="25.7" hidden="1" customHeight="1" x14ac:dyDescent="0.15">
      <c r="A656" s="760"/>
      <c r="B656" s="147"/>
      <c r="C656" s="625" t="s">
        <v>3219</v>
      </c>
      <c r="D656" s="625" t="s">
        <v>2111</v>
      </c>
      <c r="E656" s="625" t="s">
        <v>3219</v>
      </c>
      <c r="F656" s="720"/>
      <c r="G656" s="625" t="s">
        <v>3219</v>
      </c>
      <c r="H656" s="720"/>
      <c r="I656" s="720"/>
      <c r="J656" s="626">
        <v>804</v>
      </c>
      <c r="K656" s="626">
        <v>367</v>
      </c>
      <c r="L656" s="138">
        <v>367</v>
      </c>
      <c r="M656" s="720"/>
      <c r="N656" s="720"/>
      <c r="O656" s="720"/>
      <c r="P656" s="626">
        <v>300</v>
      </c>
      <c r="Q656" s="626">
        <v>300</v>
      </c>
      <c r="R656" s="626" t="s">
        <v>1596</v>
      </c>
      <c r="S656" s="626"/>
      <c r="T656" s="626" t="s">
        <v>316</v>
      </c>
      <c r="U656" s="720"/>
      <c r="V656" s="720"/>
      <c r="W656" s="720"/>
      <c r="X656" s="720"/>
      <c r="Y656" s="720"/>
      <c r="Z656" s="720"/>
      <c r="AA656" s="626"/>
      <c r="AB656" s="720"/>
      <c r="AC656" s="720"/>
      <c r="AD656" s="720"/>
      <c r="AE656" s="720"/>
      <c r="AF656" s="720"/>
      <c r="AG656" s="720"/>
      <c r="AH656" s="720"/>
      <c r="AI656" s="720"/>
      <c r="AJ656" s="720"/>
      <c r="AK656" s="720"/>
      <c r="AL656" s="720"/>
      <c r="AM656" s="720"/>
      <c r="AN656" s="720"/>
      <c r="AO656" s="720"/>
      <c r="AP656" s="720"/>
      <c r="AQ656" s="720"/>
      <c r="AR656" s="720"/>
      <c r="AS656" s="720"/>
      <c r="AT656" s="720"/>
      <c r="AU656" s="720"/>
      <c r="AV656" s="720">
        <v>2011</v>
      </c>
      <c r="AW656" s="720"/>
      <c r="AX656" s="720"/>
      <c r="AY656" s="720"/>
      <c r="AZ656" s="720"/>
      <c r="BA656" s="720"/>
      <c r="BB656" s="720"/>
      <c r="BC656" s="719"/>
      <c r="BD656" s="719"/>
      <c r="BE656" s="207"/>
    </row>
    <row r="657" spans="1:57" s="206" customFormat="1" ht="25.7" hidden="1" customHeight="1" x14ac:dyDescent="0.15">
      <c r="A657" s="760"/>
      <c r="B657" s="147"/>
      <c r="C657" s="625" t="s">
        <v>3219</v>
      </c>
      <c r="D657" s="625" t="s">
        <v>2112</v>
      </c>
      <c r="E657" s="625" t="s">
        <v>3219</v>
      </c>
      <c r="F657" s="720"/>
      <c r="G657" s="625" t="s">
        <v>3219</v>
      </c>
      <c r="H657" s="720"/>
      <c r="I657" s="720"/>
      <c r="J657" s="626">
        <v>1394</v>
      </c>
      <c r="K657" s="626">
        <v>662</v>
      </c>
      <c r="L657" s="138">
        <v>662</v>
      </c>
      <c r="M657" s="720"/>
      <c r="N657" s="720"/>
      <c r="O657" s="720"/>
      <c r="P657" s="626">
        <v>300</v>
      </c>
      <c r="Q657" s="626">
        <v>300</v>
      </c>
      <c r="R657" s="626" t="s">
        <v>1596</v>
      </c>
      <c r="S657" s="626"/>
      <c r="T657" s="626" t="s">
        <v>316</v>
      </c>
      <c r="U657" s="720"/>
      <c r="V657" s="720"/>
      <c r="W657" s="720"/>
      <c r="X657" s="720"/>
      <c r="Y657" s="720"/>
      <c r="Z657" s="720"/>
      <c r="AA657" s="626"/>
      <c r="AB657" s="720"/>
      <c r="AC657" s="720"/>
      <c r="AD657" s="720"/>
      <c r="AE657" s="720"/>
      <c r="AF657" s="720"/>
      <c r="AG657" s="720"/>
      <c r="AH657" s="720"/>
      <c r="AI657" s="720"/>
      <c r="AJ657" s="720"/>
      <c r="AK657" s="720"/>
      <c r="AL657" s="720"/>
      <c r="AM657" s="720"/>
      <c r="AN657" s="720"/>
      <c r="AO657" s="720"/>
      <c r="AP657" s="720"/>
      <c r="AQ657" s="720"/>
      <c r="AR657" s="720"/>
      <c r="AS657" s="720"/>
      <c r="AT657" s="720"/>
      <c r="AU657" s="720"/>
      <c r="AV657" s="720">
        <v>2011</v>
      </c>
      <c r="AW657" s="720"/>
      <c r="AX657" s="720"/>
      <c r="AY657" s="720"/>
      <c r="AZ657" s="720"/>
      <c r="BA657" s="720"/>
      <c r="BB657" s="720"/>
      <c r="BC657" s="719"/>
      <c r="BD657" s="719"/>
      <c r="BE657" s="207"/>
    </row>
    <row r="658" spans="1:57" s="206" customFormat="1" ht="25.7" hidden="1" customHeight="1" x14ac:dyDescent="0.15">
      <c r="A658" s="760"/>
      <c r="B658" s="147"/>
      <c r="C658" s="625" t="s">
        <v>3219</v>
      </c>
      <c r="D658" s="625" t="s">
        <v>2113</v>
      </c>
      <c r="E658" s="625" t="s">
        <v>3219</v>
      </c>
      <c r="F658" s="720"/>
      <c r="G658" s="625" t="s">
        <v>3219</v>
      </c>
      <c r="H658" s="720"/>
      <c r="I658" s="720"/>
      <c r="J658" s="626">
        <v>1948</v>
      </c>
      <c r="K658" s="626">
        <v>380</v>
      </c>
      <c r="L658" s="138">
        <v>380</v>
      </c>
      <c r="M658" s="720"/>
      <c r="N658" s="720"/>
      <c r="O658" s="720"/>
      <c r="P658" s="626">
        <v>300</v>
      </c>
      <c r="Q658" s="626">
        <v>300</v>
      </c>
      <c r="R658" s="626" t="s">
        <v>1596</v>
      </c>
      <c r="S658" s="626"/>
      <c r="T658" s="626" t="s">
        <v>316</v>
      </c>
      <c r="U658" s="720"/>
      <c r="V658" s="720"/>
      <c r="W658" s="720"/>
      <c r="X658" s="720"/>
      <c r="Y658" s="720"/>
      <c r="Z658" s="720"/>
      <c r="AA658" s="626"/>
      <c r="AB658" s="720"/>
      <c r="AC658" s="720"/>
      <c r="AD658" s="720"/>
      <c r="AE658" s="720"/>
      <c r="AF658" s="720"/>
      <c r="AG658" s="720"/>
      <c r="AH658" s="720"/>
      <c r="AI658" s="720"/>
      <c r="AJ658" s="720"/>
      <c r="AK658" s="720"/>
      <c r="AL658" s="720"/>
      <c r="AM658" s="720"/>
      <c r="AN658" s="720"/>
      <c r="AO658" s="720"/>
      <c r="AP658" s="720"/>
      <c r="AQ658" s="720"/>
      <c r="AR658" s="720"/>
      <c r="AS658" s="720"/>
      <c r="AT658" s="720"/>
      <c r="AU658" s="720"/>
      <c r="AV658" s="720">
        <v>2011</v>
      </c>
      <c r="AW658" s="720"/>
      <c r="AX658" s="720"/>
      <c r="AY658" s="720"/>
      <c r="AZ658" s="720"/>
      <c r="BA658" s="720"/>
      <c r="BB658" s="720"/>
      <c r="BC658" s="719"/>
      <c r="BD658" s="719"/>
      <c r="BE658" s="207"/>
    </row>
    <row r="659" spans="1:57" s="206" customFormat="1" ht="25.7" hidden="1" customHeight="1" x14ac:dyDescent="0.15">
      <c r="A659" s="760"/>
      <c r="B659" s="147"/>
      <c r="C659" s="625" t="s">
        <v>3219</v>
      </c>
      <c r="D659" s="625" t="s">
        <v>2114</v>
      </c>
      <c r="E659" s="625" t="s">
        <v>3219</v>
      </c>
      <c r="F659" s="720"/>
      <c r="G659" s="625" t="s">
        <v>3219</v>
      </c>
      <c r="H659" s="720"/>
      <c r="I659" s="720"/>
      <c r="J659" s="626">
        <v>1408</v>
      </c>
      <c r="K659" s="626">
        <v>461</v>
      </c>
      <c r="L659" s="138">
        <v>461</v>
      </c>
      <c r="M659" s="720"/>
      <c r="N659" s="720"/>
      <c r="O659" s="720"/>
      <c r="P659" s="626">
        <v>300</v>
      </c>
      <c r="Q659" s="626">
        <v>300</v>
      </c>
      <c r="R659" s="626" t="s">
        <v>1596</v>
      </c>
      <c r="S659" s="626"/>
      <c r="T659" s="626" t="s">
        <v>316</v>
      </c>
      <c r="U659" s="720"/>
      <c r="V659" s="720"/>
      <c r="W659" s="720"/>
      <c r="X659" s="720"/>
      <c r="Y659" s="720"/>
      <c r="Z659" s="720"/>
      <c r="AA659" s="626"/>
      <c r="AB659" s="720"/>
      <c r="AC659" s="720"/>
      <c r="AD659" s="720"/>
      <c r="AE659" s="720"/>
      <c r="AF659" s="720"/>
      <c r="AG659" s="720"/>
      <c r="AH659" s="720"/>
      <c r="AI659" s="720"/>
      <c r="AJ659" s="720"/>
      <c r="AK659" s="720"/>
      <c r="AL659" s="720"/>
      <c r="AM659" s="720"/>
      <c r="AN659" s="720"/>
      <c r="AO659" s="720"/>
      <c r="AP659" s="720"/>
      <c r="AQ659" s="720"/>
      <c r="AR659" s="720"/>
      <c r="AS659" s="720"/>
      <c r="AT659" s="720"/>
      <c r="AU659" s="720"/>
      <c r="AV659" s="720">
        <v>2014</v>
      </c>
      <c r="AW659" s="720"/>
      <c r="AX659" s="720"/>
      <c r="AY659" s="720"/>
      <c r="AZ659" s="720"/>
      <c r="BA659" s="720"/>
      <c r="BB659" s="720"/>
      <c r="BC659" s="719"/>
      <c r="BD659" s="719"/>
      <c r="BE659" s="207"/>
    </row>
    <row r="660" spans="1:57" s="206" customFormat="1" ht="25.7" hidden="1" customHeight="1" x14ac:dyDescent="0.15">
      <c r="A660" s="760"/>
      <c r="B660" s="147"/>
      <c r="C660" s="625" t="s">
        <v>3219</v>
      </c>
      <c r="D660" s="625" t="s">
        <v>2115</v>
      </c>
      <c r="E660" s="625" t="s">
        <v>3219</v>
      </c>
      <c r="F660" s="720"/>
      <c r="G660" s="625" t="s">
        <v>3219</v>
      </c>
      <c r="H660" s="720"/>
      <c r="I660" s="720"/>
      <c r="J660" s="626">
        <v>1657</v>
      </c>
      <c r="K660" s="626">
        <v>360</v>
      </c>
      <c r="L660" s="138">
        <v>360</v>
      </c>
      <c r="M660" s="720"/>
      <c r="N660" s="720"/>
      <c r="O660" s="720"/>
      <c r="P660" s="626">
        <v>300</v>
      </c>
      <c r="Q660" s="626">
        <v>300</v>
      </c>
      <c r="R660" s="626" t="s">
        <v>1596</v>
      </c>
      <c r="S660" s="626"/>
      <c r="T660" s="626" t="s">
        <v>316</v>
      </c>
      <c r="U660" s="720"/>
      <c r="V660" s="720"/>
      <c r="W660" s="720"/>
      <c r="X660" s="720"/>
      <c r="Y660" s="720"/>
      <c r="Z660" s="720"/>
      <c r="AA660" s="626"/>
      <c r="AB660" s="720"/>
      <c r="AC660" s="720"/>
      <c r="AD660" s="720"/>
      <c r="AE660" s="720"/>
      <c r="AF660" s="720"/>
      <c r="AG660" s="720"/>
      <c r="AH660" s="720"/>
      <c r="AI660" s="720"/>
      <c r="AJ660" s="720"/>
      <c r="AK660" s="720"/>
      <c r="AL660" s="720"/>
      <c r="AM660" s="720"/>
      <c r="AN660" s="720"/>
      <c r="AO660" s="720"/>
      <c r="AP660" s="720"/>
      <c r="AQ660" s="720"/>
      <c r="AR660" s="720"/>
      <c r="AS660" s="720"/>
      <c r="AT660" s="720"/>
      <c r="AU660" s="720"/>
      <c r="AV660" s="720">
        <v>2011</v>
      </c>
      <c r="AW660" s="720"/>
      <c r="AX660" s="720"/>
      <c r="AY660" s="720"/>
      <c r="AZ660" s="720"/>
      <c r="BA660" s="720"/>
      <c r="BB660" s="720"/>
      <c r="BC660" s="719"/>
      <c r="BD660" s="719"/>
      <c r="BE660" s="207"/>
    </row>
    <row r="661" spans="1:57" s="206" customFormat="1" ht="25.7" hidden="1" customHeight="1" x14ac:dyDescent="0.15">
      <c r="A661" s="760"/>
      <c r="B661" s="147"/>
      <c r="C661" s="625" t="s">
        <v>3219</v>
      </c>
      <c r="D661" s="625" t="s">
        <v>2116</v>
      </c>
      <c r="E661" s="625" t="s">
        <v>3219</v>
      </c>
      <c r="F661" s="720"/>
      <c r="G661" s="625" t="s">
        <v>3219</v>
      </c>
      <c r="H661" s="720"/>
      <c r="I661" s="720"/>
      <c r="J661" s="626">
        <v>380</v>
      </c>
      <c r="K661" s="626">
        <v>357</v>
      </c>
      <c r="L661" s="138">
        <v>357</v>
      </c>
      <c r="M661" s="720"/>
      <c r="N661" s="720"/>
      <c r="O661" s="720"/>
      <c r="P661" s="626">
        <v>300</v>
      </c>
      <c r="Q661" s="626">
        <v>300</v>
      </c>
      <c r="R661" s="626" t="s">
        <v>1596</v>
      </c>
      <c r="S661" s="626"/>
      <c r="T661" s="626" t="s">
        <v>316</v>
      </c>
      <c r="U661" s="720"/>
      <c r="V661" s="720"/>
      <c r="W661" s="720"/>
      <c r="X661" s="720"/>
      <c r="Y661" s="720"/>
      <c r="Z661" s="720"/>
      <c r="AA661" s="626"/>
      <c r="AB661" s="720"/>
      <c r="AC661" s="720"/>
      <c r="AD661" s="720"/>
      <c r="AE661" s="720"/>
      <c r="AF661" s="720"/>
      <c r="AG661" s="720"/>
      <c r="AH661" s="720"/>
      <c r="AI661" s="720"/>
      <c r="AJ661" s="720"/>
      <c r="AK661" s="720"/>
      <c r="AL661" s="720"/>
      <c r="AM661" s="720"/>
      <c r="AN661" s="720"/>
      <c r="AO661" s="720"/>
      <c r="AP661" s="720"/>
      <c r="AQ661" s="720"/>
      <c r="AR661" s="720"/>
      <c r="AS661" s="720"/>
      <c r="AT661" s="720"/>
      <c r="AU661" s="720"/>
      <c r="AV661" s="720">
        <v>2008</v>
      </c>
      <c r="AW661" s="720"/>
      <c r="AX661" s="720"/>
      <c r="AY661" s="720"/>
      <c r="AZ661" s="720"/>
      <c r="BA661" s="720"/>
      <c r="BB661" s="720"/>
      <c r="BC661" s="719"/>
      <c r="BD661" s="719"/>
      <c r="BE661" s="207"/>
    </row>
    <row r="662" spans="1:57" s="206" customFormat="1" ht="25.7" hidden="1" customHeight="1" x14ac:dyDescent="0.15">
      <c r="A662" s="760"/>
      <c r="B662" s="147"/>
      <c r="C662" s="625" t="s">
        <v>3219</v>
      </c>
      <c r="D662" s="625" t="s">
        <v>2117</v>
      </c>
      <c r="E662" s="625" t="s">
        <v>3219</v>
      </c>
      <c r="F662" s="720"/>
      <c r="G662" s="625" t="s">
        <v>3219</v>
      </c>
      <c r="H662" s="720"/>
      <c r="I662" s="720"/>
      <c r="J662" s="626">
        <v>420</v>
      </c>
      <c r="K662" s="626">
        <v>380</v>
      </c>
      <c r="L662" s="138">
        <v>380</v>
      </c>
      <c r="M662" s="720"/>
      <c r="N662" s="720"/>
      <c r="O662" s="720"/>
      <c r="P662" s="626">
        <v>300</v>
      </c>
      <c r="Q662" s="626">
        <v>300</v>
      </c>
      <c r="R662" s="626" t="s">
        <v>1596</v>
      </c>
      <c r="S662" s="626"/>
      <c r="T662" s="626" t="s">
        <v>316</v>
      </c>
      <c r="U662" s="720"/>
      <c r="V662" s="720"/>
      <c r="W662" s="720"/>
      <c r="X662" s="720"/>
      <c r="Y662" s="720"/>
      <c r="Z662" s="720"/>
      <c r="AA662" s="626"/>
      <c r="AB662" s="720"/>
      <c r="AC662" s="720"/>
      <c r="AD662" s="720"/>
      <c r="AE662" s="720"/>
      <c r="AF662" s="720"/>
      <c r="AG662" s="720"/>
      <c r="AH662" s="720"/>
      <c r="AI662" s="720"/>
      <c r="AJ662" s="720"/>
      <c r="AK662" s="720"/>
      <c r="AL662" s="720"/>
      <c r="AM662" s="720"/>
      <c r="AN662" s="720"/>
      <c r="AO662" s="720"/>
      <c r="AP662" s="720"/>
      <c r="AQ662" s="720"/>
      <c r="AR662" s="720"/>
      <c r="AS662" s="720"/>
      <c r="AT662" s="720"/>
      <c r="AU662" s="720"/>
      <c r="AV662" s="720">
        <v>2015</v>
      </c>
      <c r="AW662" s="720"/>
      <c r="AX662" s="720"/>
      <c r="AY662" s="720"/>
      <c r="AZ662" s="720"/>
      <c r="BA662" s="720"/>
      <c r="BB662" s="720"/>
      <c r="BC662" s="719"/>
      <c r="BD662" s="719"/>
      <c r="BE662" s="207"/>
    </row>
    <row r="663" spans="1:57" s="206" customFormat="1" ht="25.7" hidden="1" customHeight="1" x14ac:dyDescent="0.15">
      <c r="A663" s="760"/>
      <c r="B663" s="147"/>
      <c r="C663" s="625" t="s">
        <v>3219</v>
      </c>
      <c r="D663" s="625" t="s">
        <v>2118</v>
      </c>
      <c r="E663" s="625" t="s">
        <v>3219</v>
      </c>
      <c r="F663" s="720"/>
      <c r="G663" s="625" t="s">
        <v>3219</v>
      </c>
      <c r="H663" s="720"/>
      <c r="I663" s="720"/>
      <c r="J663" s="626">
        <v>1550</v>
      </c>
      <c r="K663" s="626">
        <v>525</v>
      </c>
      <c r="L663" s="138">
        <v>525</v>
      </c>
      <c r="M663" s="720"/>
      <c r="N663" s="720"/>
      <c r="O663" s="720"/>
      <c r="P663" s="626">
        <v>300</v>
      </c>
      <c r="Q663" s="626">
        <v>300</v>
      </c>
      <c r="R663" s="626" t="s">
        <v>1596</v>
      </c>
      <c r="S663" s="626"/>
      <c r="T663" s="626" t="s">
        <v>316</v>
      </c>
      <c r="U663" s="720"/>
      <c r="V663" s="720"/>
      <c r="W663" s="720"/>
      <c r="X663" s="720"/>
      <c r="Y663" s="720"/>
      <c r="Z663" s="720"/>
      <c r="AA663" s="626"/>
      <c r="AB663" s="720"/>
      <c r="AC663" s="720"/>
      <c r="AD663" s="720"/>
      <c r="AE663" s="720"/>
      <c r="AF663" s="720"/>
      <c r="AG663" s="720"/>
      <c r="AH663" s="720"/>
      <c r="AI663" s="720"/>
      <c r="AJ663" s="720"/>
      <c r="AK663" s="720"/>
      <c r="AL663" s="720"/>
      <c r="AM663" s="720"/>
      <c r="AN663" s="720"/>
      <c r="AO663" s="720"/>
      <c r="AP663" s="720"/>
      <c r="AQ663" s="720"/>
      <c r="AR663" s="720"/>
      <c r="AS663" s="720"/>
      <c r="AT663" s="720"/>
      <c r="AU663" s="720"/>
      <c r="AV663" s="720">
        <v>2015</v>
      </c>
      <c r="AW663" s="720"/>
      <c r="AX663" s="720"/>
      <c r="AY663" s="720"/>
      <c r="AZ663" s="720"/>
      <c r="BA663" s="720"/>
      <c r="BB663" s="720"/>
      <c r="BC663" s="719"/>
      <c r="BD663" s="719"/>
      <c r="BE663" s="207"/>
    </row>
    <row r="664" spans="1:57" s="206" customFormat="1" ht="25.7" hidden="1" customHeight="1" x14ac:dyDescent="0.15">
      <c r="A664" s="760"/>
      <c r="B664" s="147"/>
      <c r="C664" s="625" t="s">
        <v>3219</v>
      </c>
      <c r="D664" s="625" t="s">
        <v>2119</v>
      </c>
      <c r="E664" s="625" t="s">
        <v>3219</v>
      </c>
      <c r="F664" s="720"/>
      <c r="G664" s="625" t="s">
        <v>3219</v>
      </c>
      <c r="H664" s="720"/>
      <c r="I664" s="720"/>
      <c r="J664" s="626">
        <v>1700</v>
      </c>
      <c r="K664" s="626">
        <v>454</v>
      </c>
      <c r="L664" s="138">
        <v>454</v>
      </c>
      <c r="M664" s="720"/>
      <c r="N664" s="720"/>
      <c r="O664" s="720"/>
      <c r="P664" s="626">
        <v>300</v>
      </c>
      <c r="Q664" s="626">
        <v>300</v>
      </c>
      <c r="R664" s="626" t="s">
        <v>1596</v>
      </c>
      <c r="S664" s="626"/>
      <c r="T664" s="626" t="s">
        <v>316</v>
      </c>
      <c r="U664" s="720"/>
      <c r="V664" s="720"/>
      <c r="W664" s="720"/>
      <c r="X664" s="720"/>
      <c r="Y664" s="720"/>
      <c r="Z664" s="720"/>
      <c r="AA664" s="626"/>
      <c r="AB664" s="720"/>
      <c r="AC664" s="720"/>
      <c r="AD664" s="720"/>
      <c r="AE664" s="720"/>
      <c r="AF664" s="720"/>
      <c r="AG664" s="720"/>
      <c r="AH664" s="720"/>
      <c r="AI664" s="720"/>
      <c r="AJ664" s="720"/>
      <c r="AK664" s="720"/>
      <c r="AL664" s="720"/>
      <c r="AM664" s="720"/>
      <c r="AN664" s="720"/>
      <c r="AO664" s="720"/>
      <c r="AP664" s="720"/>
      <c r="AQ664" s="720"/>
      <c r="AR664" s="720"/>
      <c r="AS664" s="720"/>
      <c r="AT664" s="720"/>
      <c r="AU664" s="720"/>
      <c r="AV664" s="720">
        <v>2011</v>
      </c>
      <c r="AW664" s="720"/>
      <c r="AX664" s="720"/>
      <c r="AY664" s="720"/>
      <c r="AZ664" s="720"/>
      <c r="BA664" s="720"/>
      <c r="BB664" s="720"/>
      <c r="BC664" s="719"/>
      <c r="BD664" s="719"/>
      <c r="BE664" s="207"/>
    </row>
    <row r="665" spans="1:57" s="206" customFormat="1" ht="25.7" hidden="1" customHeight="1" x14ac:dyDescent="0.15">
      <c r="A665" s="760"/>
      <c r="B665" s="147"/>
      <c r="C665" s="625" t="s">
        <v>3219</v>
      </c>
      <c r="D665" s="625" t="s">
        <v>2120</v>
      </c>
      <c r="E665" s="625" t="s">
        <v>3219</v>
      </c>
      <c r="F665" s="720"/>
      <c r="G665" s="625" t="s">
        <v>3219</v>
      </c>
      <c r="H665" s="720"/>
      <c r="I665" s="720"/>
      <c r="J665" s="626">
        <v>1800</v>
      </c>
      <c r="K665" s="626">
        <v>442</v>
      </c>
      <c r="L665" s="138">
        <v>442</v>
      </c>
      <c r="M665" s="720"/>
      <c r="N665" s="720"/>
      <c r="O665" s="720"/>
      <c r="P665" s="626">
        <v>300</v>
      </c>
      <c r="Q665" s="626">
        <v>300</v>
      </c>
      <c r="R665" s="626" t="s">
        <v>1596</v>
      </c>
      <c r="S665" s="626"/>
      <c r="T665" s="626" t="s">
        <v>316</v>
      </c>
      <c r="U665" s="720"/>
      <c r="V665" s="720"/>
      <c r="W665" s="720"/>
      <c r="X665" s="720"/>
      <c r="Y665" s="720"/>
      <c r="Z665" s="720"/>
      <c r="AA665" s="626"/>
      <c r="AB665" s="720"/>
      <c r="AC665" s="720"/>
      <c r="AD665" s="720"/>
      <c r="AE665" s="720"/>
      <c r="AF665" s="720"/>
      <c r="AG665" s="720"/>
      <c r="AH665" s="720"/>
      <c r="AI665" s="720"/>
      <c r="AJ665" s="720"/>
      <c r="AK665" s="720"/>
      <c r="AL665" s="720"/>
      <c r="AM665" s="720"/>
      <c r="AN665" s="720"/>
      <c r="AO665" s="720"/>
      <c r="AP665" s="720"/>
      <c r="AQ665" s="720"/>
      <c r="AR665" s="720"/>
      <c r="AS665" s="720"/>
      <c r="AT665" s="720"/>
      <c r="AU665" s="720"/>
      <c r="AV665" s="720">
        <v>2011</v>
      </c>
      <c r="AW665" s="720"/>
      <c r="AX665" s="720"/>
      <c r="AY665" s="720"/>
      <c r="AZ665" s="720"/>
      <c r="BA665" s="720"/>
      <c r="BB665" s="720"/>
      <c r="BC665" s="719"/>
      <c r="BD665" s="719"/>
      <c r="BE665" s="207"/>
    </row>
    <row r="666" spans="1:57" s="206" customFormat="1" ht="25.7" hidden="1" customHeight="1" x14ac:dyDescent="0.15">
      <c r="A666" s="760"/>
      <c r="B666" s="147"/>
      <c r="C666" s="625" t="s">
        <v>3219</v>
      </c>
      <c r="D666" s="625" t="s">
        <v>2121</v>
      </c>
      <c r="E666" s="625" t="s">
        <v>3219</v>
      </c>
      <c r="F666" s="720"/>
      <c r="G666" s="625" t="s">
        <v>3219</v>
      </c>
      <c r="H666" s="720"/>
      <c r="I666" s="720"/>
      <c r="J666" s="626">
        <v>3357</v>
      </c>
      <c r="K666" s="626">
        <v>672</v>
      </c>
      <c r="L666" s="138">
        <v>672</v>
      </c>
      <c r="M666" s="720"/>
      <c r="N666" s="720"/>
      <c r="O666" s="720"/>
      <c r="P666" s="626">
        <v>300</v>
      </c>
      <c r="Q666" s="626">
        <v>300</v>
      </c>
      <c r="R666" s="626" t="s">
        <v>1596</v>
      </c>
      <c r="S666" s="626"/>
      <c r="T666" s="626" t="s">
        <v>316</v>
      </c>
      <c r="U666" s="720"/>
      <c r="V666" s="720"/>
      <c r="W666" s="720"/>
      <c r="X666" s="720"/>
      <c r="Y666" s="720"/>
      <c r="Z666" s="720"/>
      <c r="AA666" s="626"/>
      <c r="AB666" s="720"/>
      <c r="AC666" s="720"/>
      <c r="AD666" s="720"/>
      <c r="AE666" s="720"/>
      <c r="AF666" s="720"/>
      <c r="AG666" s="720"/>
      <c r="AH666" s="720"/>
      <c r="AI666" s="720"/>
      <c r="AJ666" s="720"/>
      <c r="AK666" s="720"/>
      <c r="AL666" s="720"/>
      <c r="AM666" s="720"/>
      <c r="AN666" s="720"/>
      <c r="AO666" s="720"/>
      <c r="AP666" s="720"/>
      <c r="AQ666" s="720"/>
      <c r="AR666" s="720"/>
      <c r="AS666" s="720"/>
      <c r="AT666" s="720"/>
      <c r="AU666" s="720"/>
      <c r="AV666" s="720">
        <v>2015</v>
      </c>
      <c r="AW666" s="720"/>
      <c r="AX666" s="720"/>
      <c r="AY666" s="720"/>
      <c r="AZ666" s="720"/>
      <c r="BA666" s="720"/>
      <c r="BB666" s="720"/>
      <c r="BC666" s="719"/>
      <c r="BD666" s="719"/>
      <c r="BE666" s="207"/>
    </row>
    <row r="667" spans="1:57" s="206" customFormat="1" ht="25.7" hidden="1" customHeight="1" x14ac:dyDescent="0.15">
      <c r="A667" s="760"/>
      <c r="B667" s="147"/>
      <c r="C667" s="625" t="s">
        <v>3219</v>
      </c>
      <c r="D667" s="625" t="s">
        <v>2122</v>
      </c>
      <c r="E667" s="625" t="s">
        <v>3219</v>
      </c>
      <c r="F667" s="720"/>
      <c r="G667" s="625" t="s">
        <v>3219</v>
      </c>
      <c r="H667" s="720"/>
      <c r="I667" s="720"/>
      <c r="J667" s="626">
        <v>1491</v>
      </c>
      <c r="K667" s="626">
        <v>672</v>
      </c>
      <c r="L667" s="138">
        <v>672</v>
      </c>
      <c r="M667" s="720"/>
      <c r="N667" s="720"/>
      <c r="O667" s="720"/>
      <c r="P667" s="626">
        <v>300</v>
      </c>
      <c r="Q667" s="626">
        <v>300</v>
      </c>
      <c r="R667" s="626" t="s">
        <v>1596</v>
      </c>
      <c r="S667" s="626"/>
      <c r="T667" s="626" t="s">
        <v>316</v>
      </c>
      <c r="U667" s="720"/>
      <c r="V667" s="720"/>
      <c r="W667" s="720"/>
      <c r="X667" s="720"/>
      <c r="Y667" s="720"/>
      <c r="Z667" s="720"/>
      <c r="AA667" s="626"/>
      <c r="AB667" s="720"/>
      <c r="AC667" s="720"/>
      <c r="AD667" s="720"/>
      <c r="AE667" s="720"/>
      <c r="AF667" s="720"/>
      <c r="AG667" s="720"/>
      <c r="AH667" s="720"/>
      <c r="AI667" s="720"/>
      <c r="AJ667" s="720"/>
      <c r="AK667" s="720"/>
      <c r="AL667" s="720"/>
      <c r="AM667" s="720"/>
      <c r="AN667" s="720"/>
      <c r="AO667" s="720"/>
      <c r="AP667" s="720"/>
      <c r="AQ667" s="720"/>
      <c r="AR667" s="720"/>
      <c r="AS667" s="720"/>
      <c r="AT667" s="720"/>
      <c r="AU667" s="720"/>
      <c r="AV667" s="720">
        <v>2011</v>
      </c>
      <c r="AW667" s="720"/>
      <c r="AX667" s="720"/>
      <c r="AY667" s="720"/>
      <c r="AZ667" s="720"/>
      <c r="BA667" s="720"/>
      <c r="BB667" s="720"/>
      <c r="BC667" s="719"/>
      <c r="BD667" s="719"/>
      <c r="BE667" s="207"/>
    </row>
    <row r="668" spans="1:57" s="206" customFormat="1" ht="25.7" hidden="1" customHeight="1" x14ac:dyDescent="0.15">
      <c r="A668" s="760"/>
      <c r="B668" s="147"/>
      <c r="C668" s="625" t="s">
        <v>3219</v>
      </c>
      <c r="D668" s="625" t="s">
        <v>13398</v>
      </c>
      <c r="E668" s="625" t="s">
        <v>3219</v>
      </c>
      <c r="F668" s="720"/>
      <c r="G668" s="625" t="s">
        <v>3219</v>
      </c>
      <c r="H668" s="720"/>
      <c r="I668" s="720"/>
      <c r="J668" s="626">
        <v>2250</v>
      </c>
      <c r="K668" s="626">
        <v>300</v>
      </c>
      <c r="L668" s="138">
        <v>300</v>
      </c>
      <c r="M668" s="720">
        <v>300</v>
      </c>
      <c r="N668" s="720">
        <v>300</v>
      </c>
      <c r="O668" s="720" t="s">
        <v>1596</v>
      </c>
      <c r="P668" s="626">
        <v>300</v>
      </c>
      <c r="Q668" s="626">
        <v>300</v>
      </c>
      <c r="R668" s="626" t="s">
        <v>1596</v>
      </c>
      <c r="S668" s="626"/>
      <c r="T668" s="626" t="s">
        <v>316</v>
      </c>
      <c r="U668" s="720"/>
      <c r="V668" s="720"/>
      <c r="W668" s="720"/>
      <c r="X668" s="720"/>
      <c r="Y668" s="720"/>
      <c r="Z668" s="720"/>
      <c r="AA668" s="626"/>
      <c r="AB668" s="720"/>
      <c r="AC668" s="720"/>
      <c r="AD668" s="720"/>
      <c r="AE668" s="720"/>
      <c r="AF668" s="720"/>
      <c r="AG668" s="720"/>
      <c r="AH668" s="720"/>
      <c r="AI668" s="720"/>
      <c r="AJ668" s="720"/>
      <c r="AK668" s="720"/>
      <c r="AL668" s="720"/>
      <c r="AM668" s="720"/>
      <c r="AN668" s="720"/>
      <c r="AO668" s="720"/>
      <c r="AP668" s="720"/>
      <c r="AQ668" s="720"/>
      <c r="AR668" s="720"/>
      <c r="AS668" s="720"/>
      <c r="AT668" s="720"/>
      <c r="AU668" s="720"/>
      <c r="AV668" s="720">
        <v>2019</v>
      </c>
      <c r="AW668" s="720"/>
      <c r="AX668" s="720"/>
      <c r="AY668" s="720"/>
      <c r="AZ668" s="720"/>
      <c r="BA668" s="720"/>
      <c r="BB668" s="720"/>
      <c r="BC668" s="719"/>
      <c r="BD668" s="719"/>
      <c r="BE668" s="207"/>
    </row>
    <row r="669" spans="1:57" s="206" customFormat="1" ht="25.7" hidden="1" customHeight="1" x14ac:dyDescent="0.15">
      <c r="A669" s="760"/>
      <c r="B669" s="147"/>
      <c r="C669" s="625" t="s">
        <v>3219</v>
      </c>
      <c r="D669" s="625" t="s">
        <v>13399</v>
      </c>
      <c r="E669" s="625" t="s">
        <v>3219</v>
      </c>
      <c r="F669" s="720"/>
      <c r="G669" s="625" t="s">
        <v>3219</v>
      </c>
      <c r="H669" s="720"/>
      <c r="I669" s="720"/>
      <c r="J669" s="626">
        <v>4922</v>
      </c>
      <c r="K669" s="626">
        <v>494</v>
      </c>
      <c r="L669" s="138">
        <v>494</v>
      </c>
      <c r="M669" s="720">
        <v>300</v>
      </c>
      <c r="N669" s="720">
        <v>300</v>
      </c>
      <c r="O669" s="720" t="s">
        <v>1596</v>
      </c>
      <c r="P669" s="626">
        <v>300</v>
      </c>
      <c r="Q669" s="626">
        <v>300</v>
      </c>
      <c r="R669" s="626" t="s">
        <v>1596</v>
      </c>
      <c r="S669" s="626"/>
      <c r="T669" s="626" t="s">
        <v>316</v>
      </c>
      <c r="U669" s="720"/>
      <c r="V669" s="720"/>
      <c r="W669" s="720"/>
      <c r="X669" s="720"/>
      <c r="Y669" s="720"/>
      <c r="Z669" s="720"/>
      <c r="AA669" s="626"/>
      <c r="AB669" s="720"/>
      <c r="AC669" s="720"/>
      <c r="AD669" s="720"/>
      <c r="AE669" s="720"/>
      <c r="AF669" s="720"/>
      <c r="AG669" s="720"/>
      <c r="AH669" s="720"/>
      <c r="AI669" s="720"/>
      <c r="AJ669" s="720"/>
      <c r="AK669" s="720"/>
      <c r="AL669" s="720"/>
      <c r="AM669" s="720"/>
      <c r="AN669" s="720"/>
      <c r="AO669" s="720"/>
      <c r="AP669" s="720"/>
      <c r="AQ669" s="720"/>
      <c r="AR669" s="720"/>
      <c r="AS669" s="720"/>
      <c r="AT669" s="720"/>
      <c r="AU669" s="720"/>
      <c r="AV669" s="720">
        <v>2018</v>
      </c>
      <c r="AW669" s="720"/>
      <c r="AX669" s="720"/>
      <c r="AY669" s="720"/>
      <c r="AZ669" s="720"/>
      <c r="BA669" s="720"/>
      <c r="BB669" s="720"/>
      <c r="BC669" s="719"/>
      <c r="BD669" s="719"/>
      <c r="BE669" s="207"/>
    </row>
    <row r="670" spans="1:57" s="206" customFormat="1" ht="25.7" hidden="1" customHeight="1" x14ac:dyDescent="0.15">
      <c r="A670" s="760"/>
      <c r="B670" s="147"/>
      <c r="C670" s="625" t="s">
        <v>3219</v>
      </c>
      <c r="D670" s="625" t="s">
        <v>13400</v>
      </c>
      <c r="E670" s="625" t="s">
        <v>3219</v>
      </c>
      <c r="F670" s="720"/>
      <c r="G670" s="625" t="s">
        <v>3219</v>
      </c>
      <c r="H670" s="720"/>
      <c r="I670" s="720"/>
      <c r="J670" s="626">
        <v>795</v>
      </c>
      <c r="K670" s="626">
        <v>96</v>
      </c>
      <c r="L670" s="138">
        <v>96</v>
      </c>
      <c r="M670" s="720">
        <v>300</v>
      </c>
      <c r="N670" s="720">
        <v>300</v>
      </c>
      <c r="O670" s="720" t="s">
        <v>1596</v>
      </c>
      <c r="P670" s="626">
        <v>300</v>
      </c>
      <c r="Q670" s="626">
        <v>300</v>
      </c>
      <c r="R670" s="626" t="s">
        <v>1596</v>
      </c>
      <c r="S670" s="626"/>
      <c r="T670" s="626" t="s">
        <v>316</v>
      </c>
      <c r="U670" s="720"/>
      <c r="V670" s="720"/>
      <c r="W670" s="720"/>
      <c r="X670" s="720"/>
      <c r="Y670" s="720"/>
      <c r="Z670" s="720"/>
      <c r="AA670" s="626"/>
      <c r="AB670" s="720"/>
      <c r="AC670" s="720"/>
      <c r="AD670" s="720"/>
      <c r="AE670" s="720"/>
      <c r="AF670" s="720"/>
      <c r="AG670" s="720"/>
      <c r="AH670" s="720"/>
      <c r="AI670" s="720"/>
      <c r="AJ670" s="720"/>
      <c r="AK670" s="720"/>
      <c r="AL670" s="720"/>
      <c r="AM670" s="720"/>
      <c r="AN670" s="720"/>
      <c r="AO670" s="720"/>
      <c r="AP670" s="720"/>
      <c r="AQ670" s="720"/>
      <c r="AR670" s="720"/>
      <c r="AS670" s="720"/>
      <c r="AT670" s="720"/>
      <c r="AU670" s="720"/>
      <c r="AV670" s="720">
        <v>2019</v>
      </c>
      <c r="AW670" s="720"/>
      <c r="AX670" s="720"/>
      <c r="AY670" s="720"/>
      <c r="AZ670" s="720"/>
      <c r="BA670" s="720"/>
      <c r="BB670" s="720"/>
      <c r="BC670" s="719"/>
      <c r="BD670" s="719"/>
      <c r="BE670" s="207"/>
    </row>
    <row r="671" spans="1:57" s="206" customFormat="1" ht="25.7" hidden="1" customHeight="1" x14ac:dyDescent="0.15">
      <c r="A671" s="760"/>
      <c r="B671" s="147"/>
      <c r="C671" s="625" t="s">
        <v>3223</v>
      </c>
      <c r="D671" s="726" t="s">
        <v>13401</v>
      </c>
      <c r="E671" s="720" t="s">
        <v>3223</v>
      </c>
      <c r="F671" s="720"/>
      <c r="G671" s="720" t="s">
        <v>325</v>
      </c>
      <c r="H671" s="720"/>
      <c r="I671" s="720"/>
      <c r="J671" s="719"/>
      <c r="K671" s="719">
        <v>875</v>
      </c>
      <c r="L671" s="138">
        <v>875</v>
      </c>
      <c r="M671" s="720"/>
      <c r="N671" s="720"/>
      <c r="O671" s="720"/>
      <c r="P671" s="626">
        <v>726</v>
      </c>
      <c r="Q671" s="719">
        <v>726</v>
      </c>
      <c r="R671" s="626" t="s">
        <v>1596</v>
      </c>
      <c r="S671" s="719">
        <v>2</v>
      </c>
      <c r="T671" s="719" t="s">
        <v>316</v>
      </c>
      <c r="U671" s="720"/>
      <c r="V671" s="720"/>
      <c r="W671" s="720"/>
      <c r="X671" s="720"/>
      <c r="Y671" s="720"/>
      <c r="Z671" s="720"/>
      <c r="AA671" s="719"/>
      <c r="AB671" s="720"/>
      <c r="AC671" s="720"/>
      <c r="AD671" s="720"/>
      <c r="AE671" s="720"/>
      <c r="AF671" s="720"/>
      <c r="AG671" s="720"/>
      <c r="AH671" s="720"/>
      <c r="AI671" s="720"/>
      <c r="AJ671" s="720"/>
      <c r="AK671" s="720"/>
      <c r="AL671" s="720"/>
      <c r="AM671" s="720"/>
      <c r="AN671" s="720"/>
      <c r="AO671" s="720"/>
      <c r="AP671" s="720"/>
      <c r="AQ671" s="720"/>
      <c r="AR671" s="720"/>
      <c r="AS671" s="720"/>
      <c r="AT671" s="720"/>
      <c r="AU671" s="720"/>
      <c r="AV671" s="720">
        <v>2007</v>
      </c>
      <c r="AW671" s="720"/>
      <c r="AX671" s="720"/>
      <c r="AY671" s="720"/>
      <c r="AZ671" s="720"/>
      <c r="BA671" s="720"/>
      <c r="BB671" s="720"/>
      <c r="BC671" s="719">
        <v>317</v>
      </c>
      <c r="BD671" s="719"/>
      <c r="BE671" s="207"/>
    </row>
    <row r="672" spans="1:57" s="206" customFormat="1" ht="25.7" hidden="1" customHeight="1" x14ac:dyDescent="0.15">
      <c r="A672" s="760"/>
      <c r="B672" s="147"/>
      <c r="C672" s="625" t="s">
        <v>3223</v>
      </c>
      <c r="D672" s="726" t="s">
        <v>10148</v>
      </c>
      <c r="E672" s="720" t="s">
        <v>3223</v>
      </c>
      <c r="F672" s="720"/>
      <c r="G672" s="720" t="s">
        <v>3828</v>
      </c>
      <c r="H672" s="720"/>
      <c r="I672" s="720"/>
      <c r="J672" s="719">
        <v>2459</v>
      </c>
      <c r="K672" s="719">
        <v>483.12</v>
      </c>
      <c r="L672" s="138">
        <v>483.12</v>
      </c>
      <c r="M672" s="720"/>
      <c r="N672" s="720"/>
      <c r="O672" s="720"/>
      <c r="P672" s="719">
        <v>432</v>
      </c>
      <c r="Q672" s="719">
        <v>432</v>
      </c>
      <c r="R672" s="719" t="s">
        <v>10149</v>
      </c>
      <c r="S672" s="719">
        <v>1</v>
      </c>
      <c r="T672" s="719" t="s">
        <v>316</v>
      </c>
      <c r="U672" s="720"/>
      <c r="V672" s="720"/>
      <c r="W672" s="720"/>
      <c r="X672" s="720"/>
      <c r="Y672" s="720"/>
      <c r="Z672" s="720"/>
      <c r="AA672" s="719" t="s">
        <v>8086</v>
      </c>
      <c r="AB672" s="720"/>
      <c r="AC672" s="720"/>
      <c r="AD672" s="720"/>
      <c r="AE672" s="720"/>
      <c r="AF672" s="720"/>
      <c r="AG672" s="720"/>
      <c r="AH672" s="720"/>
      <c r="AI672" s="720"/>
      <c r="AJ672" s="720"/>
      <c r="AK672" s="720"/>
      <c r="AL672" s="720"/>
      <c r="AM672" s="720"/>
      <c r="AN672" s="720"/>
      <c r="AO672" s="720"/>
      <c r="AP672" s="720"/>
      <c r="AQ672" s="720"/>
      <c r="AR672" s="720"/>
      <c r="AS672" s="720"/>
      <c r="AT672" s="720"/>
      <c r="AU672" s="720"/>
      <c r="AV672" s="720">
        <v>2012</v>
      </c>
      <c r="AW672" s="720"/>
      <c r="AX672" s="720"/>
      <c r="AY672" s="720"/>
      <c r="AZ672" s="720"/>
      <c r="BA672" s="720"/>
      <c r="BB672" s="720"/>
      <c r="BC672" s="719"/>
      <c r="BD672" s="719"/>
      <c r="BE672" s="207"/>
    </row>
    <row r="673" spans="1:57" s="206" customFormat="1" ht="25.7" hidden="1" customHeight="1" x14ac:dyDescent="0.15">
      <c r="A673" s="760"/>
      <c r="B673" s="147"/>
      <c r="C673" s="625" t="s">
        <v>3223</v>
      </c>
      <c r="D673" s="726" t="s">
        <v>10150</v>
      </c>
      <c r="E673" s="720" t="s">
        <v>3223</v>
      </c>
      <c r="F673" s="720"/>
      <c r="G673" s="720" t="s">
        <v>3223</v>
      </c>
      <c r="H673" s="720"/>
      <c r="I673" s="720"/>
      <c r="J673" s="719">
        <v>4678</v>
      </c>
      <c r="K673" s="719">
        <v>499.2</v>
      </c>
      <c r="L673" s="138">
        <v>499</v>
      </c>
      <c r="M673" s="720"/>
      <c r="N673" s="720"/>
      <c r="O673" s="720"/>
      <c r="P673" s="626">
        <v>499</v>
      </c>
      <c r="Q673" s="719">
        <v>499</v>
      </c>
      <c r="R673" s="719" t="s">
        <v>1596</v>
      </c>
      <c r="S673" s="719">
        <v>1</v>
      </c>
      <c r="T673" s="719" t="s">
        <v>316</v>
      </c>
      <c r="U673" s="720"/>
      <c r="V673" s="720"/>
      <c r="W673" s="720"/>
      <c r="X673" s="720"/>
      <c r="Y673" s="720"/>
      <c r="Z673" s="720"/>
      <c r="AA673" s="719"/>
      <c r="AB673" s="720"/>
      <c r="AC673" s="720"/>
      <c r="AD673" s="720"/>
      <c r="AE673" s="720"/>
      <c r="AF673" s="720"/>
      <c r="AG673" s="720"/>
      <c r="AH673" s="720"/>
      <c r="AI673" s="720"/>
      <c r="AJ673" s="720"/>
      <c r="AK673" s="720"/>
      <c r="AL673" s="720"/>
      <c r="AM673" s="720"/>
      <c r="AN673" s="720"/>
      <c r="AO673" s="720"/>
      <c r="AP673" s="720"/>
      <c r="AQ673" s="720"/>
      <c r="AR673" s="720"/>
      <c r="AS673" s="720"/>
      <c r="AT673" s="720"/>
      <c r="AU673" s="720"/>
      <c r="AV673" s="720">
        <v>2014</v>
      </c>
      <c r="AW673" s="720"/>
      <c r="AX673" s="720"/>
      <c r="AY673" s="720"/>
      <c r="AZ673" s="720"/>
      <c r="BA673" s="720"/>
      <c r="BB673" s="720"/>
      <c r="BC673" s="719"/>
      <c r="BD673" s="719"/>
      <c r="BE673" s="207"/>
    </row>
    <row r="674" spans="1:57" s="206" customFormat="1" ht="25.7" hidden="1" customHeight="1" x14ac:dyDescent="0.15">
      <c r="A674" s="760"/>
      <c r="B674" s="147"/>
      <c r="C674" s="625" t="s">
        <v>3223</v>
      </c>
      <c r="D674" s="726" t="s">
        <v>10151</v>
      </c>
      <c r="E674" s="720" t="s">
        <v>3223</v>
      </c>
      <c r="F674" s="720"/>
      <c r="G674" s="720" t="s">
        <v>3844</v>
      </c>
      <c r="H674" s="720"/>
      <c r="I674" s="720"/>
      <c r="J674" s="719">
        <v>2038</v>
      </c>
      <c r="K674" s="719">
        <v>486</v>
      </c>
      <c r="L674" s="138">
        <v>486</v>
      </c>
      <c r="M674" s="720"/>
      <c r="N674" s="720"/>
      <c r="O674" s="720"/>
      <c r="P674" s="626">
        <v>486</v>
      </c>
      <c r="Q674" s="719">
        <v>486</v>
      </c>
      <c r="R674" s="719" t="s">
        <v>1596</v>
      </c>
      <c r="S674" s="719">
        <v>1</v>
      </c>
      <c r="T674" s="719" t="s">
        <v>316</v>
      </c>
      <c r="U674" s="720"/>
      <c r="V674" s="720"/>
      <c r="W674" s="720"/>
      <c r="X674" s="720"/>
      <c r="Y674" s="720"/>
      <c r="Z674" s="720"/>
      <c r="AA674" s="719"/>
      <c r="AB674" s="720"/>
      <c r="AC674" s="720"/>
      <c r="AD674" s="720"/>
      <c r="AE674" s="720"/>
      <c r="AF674" s="720"/>
      <c r="AG674" s="720"/>
      <c r="AH674" s="720"/>
      <c r="AI674" s="720"/>
      <c r="AJ674" s="720"/>
      <c r="AK674" s="720"/>
      <c r="AL674" s="720"/>
      <c r="AM674" s="720"/>
      <c r="AN674" s="720"/>
      <c r="AO674" s="720"/>
      <c r="AP674" s="720"/>
      <c r="AQ674" s="720"/>
      <c r="AR674" s="720"/>
      <c r="AS674" s="720"/>
      <c r="AT674" s="720"/>
      <c r="AU674" s="720"/>
      <c r="AV674" s="720">
        <v>2009</v>
      </c>
      <c r="AW674" s="720"/>
      <c r="AX674" s="720"/>
      <c r="AY674" s="720"/>
      <c r="AZ674" s="720"/>
      <c r="BA674" s="720"/>
      <c r="BB674" s="720"/>
      <c r="BC674" s="719"/>
      <c r="BD674" s="719"/>
      <c r="BE674" s="207"/>
    </row>
    <row r="675" spans="1:57" s="560" customFormat="1" ht="25.7" hidden="1" customHeight="1" x14ac:dyDescent="0.15">
      <c r="A675" s="1123"/>
      <c r="B675" s="896" t="s">
        <v>57</v>
      </c>
      <c r="C675" s="897" t="s">
        <v>55</v>
      </c>
      <c r="D675" s="676">
        <f>COUNTA(D676:D908)</f>
        <v>233</v>
      </c>
      <c r="E675" s="666"/>
      <c r="F675" s="666"/>
      <c r="G675" s="666"/>
      <c r="H675" s="666"/>
      <c r="I675" s="666"/>
      <c r="J675" s="665">
        <f>SUM(J676:J908)</f>
        <v>1065853.3600000001</v>
      </c>
      <c r="K675" s="665">
        <f>SUM(K676:K908)</f>
        <v>122288.05</v>
      </c>
      <c r="L675" s="248">
        <f>SUM(L676:L908)</f>
        <v>122401.59000000001</v>
      </c>
      <c r="M675" s="665">
        <f>SUM(M676:M907)</f>
        <v>2748</v>
      </c>
      <c r="N675" s="665">
        <f>SUM(N676:N907)</f>
        <v>2748</v>
      </c>
      <c r="O675" s="665">
        <f>SUM(O676:O907)</f>
        <v>1808</v>
      </c>
      <c r="P675" s="665"/>
      <c r="Q675" s="665"/>
      <c r="R675" s="665"/>
      <c r="S675" s="665">
        <f>SUM(S676:S908)</f>
        <v>254</v>
      </c>
      <c r="T675" s="665"/>
      <c r="U675" s="665">
        <f t="shared" ref="U675:Z675" si="7">SUM(U676:U907)</f>
        <v>0</v>
      </c>
      <c r="V675" s="665">
        <f t="shared" si="7"/>
        <v>4039</v>
      </c>
      <c r="W675" s="665">
        <f t="shared" si="7"/>
        <v>550</v>
      </c>
      <c r="X675" s="665">
        <f t="shared" si="7"/>
        <v>0</v>
      </c>
      <c r="Y675" s="665">
        <f t="shared" si="7"/>
        <v>0</v>
      </c>
      <c r="Z675" s="665">
        <f t="shared" si="7"/>
        <v>4039</v>
      </c>
      <c r="AA675" s="665"/>
      <c r="AB675" s="665">
        <f t="shared" ref="AB675:AU675" si="8">SUM(AB676:AB907)</f>
        <v>2014</v>
      </c>
      <c r="AC675" s="665">
        <f t="shared" si="8"/>
        <v>314</v>
      </c>
      <c r="AD675" s="665">
        <f t="shared" si="8"/>
        <v>4039</v>
      </c>
      <c r="AE675" s="665">
        <f t="shared" si="8"/>
        <v>550</v>
      </c>
      <c r="AF675" s="665">
        <f t="shared" si="8"/>
        <v>0</v>
      </c>
      <c r="AG675" s="665">
        <f t="shared" si="8"/>
        <v>0</v>
      </c>
      <c r="AH675" s="665">
        <f t="shared" si="8"/>
        <v>4039</v>
      </c>
      <c r="AI675" s="665">
        <f t="shared" si="8"/>
        <v>550</v>
      </c>
      <c r="AJ675" s="665">
        <f t="shared" si="8"/>
        <v>270</v>
      </c>
      <c r="AK675" s="665">
        <f t="shared" si="8"/>
        <v>0</v>
      </c>
      <c r="AL675" s="665">
        <f t="shared" si="8"/>
        <v>4039</v>
      </c>
      <c r="AM675" s="665">
        <f t="shared" si="8"/>
        <v>550</v>
      </c>
      <c r="AN675" s="665">
        <f t="shared" si="8"/>
        <v>0</v>
      </c>
      <c r="AO675" s="665">
        <f t="shared" si="8"/>
        <v>270</v>
      </c>
      <c r="AP675" s="665">
        <f t="shared" si="8"/>
        <v>4039</v>
      </c>
      <c r="AQ675" s="665">
        <f t="shared" si="8"/>
        <v>550</v>
      </c>
      <c r="AR675" s="665">
        <f t="shared" si="8"/>
        <v>0</v>
      </c>
      <c r="AS675" s="665">
        <f t="shared" si="8"/>
        <v>0</v>
      </c>
      <c r="AT675" s="665">
        <f t="shared" si="8"/>
        <v>4309</v>
      </c>
      <c r="AU675" s="665">
        <f t="shared" si="8"/>
        <v>550</v>
      </c>
      <c r="AV675" s="665"/>
      <c r="AW675" s="665">
        <f t="shared" ref="AW675:BB675" si="9">SUM(AW676:AW907)</f>
        <v>35536</v>
      </c>
      <c r="AX675" s="665">
        <f t="shared" si="9"/>
        <v>46299</v>
      </c>
      <c r="AY675" s="665">
        <f t="shared" si="9"/>
        <v>35772</v>
      </c>
      <c r="AZ675" s="665">
        <f t="shared" si="9"/>
        <v>42260</v>
      </c>
      <c r="BA675" s="665">
        <f t="shared" si="9"/>
        <v>35222</v>
      </c>
      <c r="BB675" s="665">
        <f t="shared" si="9"/>
        <v>46299</v>
      </c>
      <c r="BC675" s="665"/>
      <c r="BD675" s="814"/>
      <c r="BE675" s="1160"/>
    </row>
    <row r="676" spans="1:57" ht="25.7" hidden="1" customHeight="1" x14ac:dyDescent="0.15">
      <c r="A676" s="760"/>
      <c r="B676" s="306"/>
      <c r="C676" s="877" t="s">
        <v>690</v>
      </c>
      <c r="D676" s="645" t="s">
        <v>1665</v>
      </c>
      <c r="E676" s="769" t="s">
        <v>690</v>
      </c>
      <c r="F676" s="769"/>
      <c r="G676" s="769" t="s">
        <v>690</v>
      </c>
      <c r="H676" s="626"/>
      <c r="I676" s="626"/>
      <c r="J676" s="626">
        <v>727</v>
      </c>
      <c r="K676" s="626">
        <v>374</v>
      </c>
      <c r="L676" s="138">
        <v>374</v>
      </c>
      <c r="M676" s="769"/>
      <c r="N676" s="769"/>
      <c r="O676" s="769"/>
      <c r="P676" s="626">
        <v>374</v>
      </c>
      <c r="Q676" s="626">
        <v>374</v>
      </c>
      <c r="R676" s="626" t="s">
        <v>1664</v>
      </c>
      <c r="S676" s="626">
        <v>1</v>
      </c>
      <c r="T676" s="626" t="s">
        <v>316</v>
      </c>
      <c r="U676" s="626"/>
      <c r="V676" s="626"/>
      <c r="W676" s="769"/>
      <c r="X676" s="626"/>
      <c r="Y676" s="626"/>
      <c r="Z676" s="626"/>
      <c r="AA676" s="626"/>
      <c r="AB676" s="626"/>
      <c r="AC676" s="626"/>
      <c r="AD676" s="626"/>
      <c r="AE676" s="626"/>
      <c r="AF676" s="626"/>
      <c r="AG676" s="769"/>
      <c r="AH676" s="769"/>
      <c r="AI676" s="626"/>
      <c r="AJ676" s="626"/>
      <c r="AK676" s="626"/>
      <c r="AL676" s="626"/>
      <c r="AM676" s="626"/>
      <c r="AN676" s="626"/>
      <c r="AO676" s="626"/>
      <c r="AP676" s="769"/>
      <c r="AQ676" s="769"/>
      <c r="AR676" s="769"/>
      <c r="AS676" s="769"/>
      <c r="AT676" s="769"/>
      <c r="AU676" s="769"/>
      <c r="AV676" s="613">
        <v>1996</v>
      </c>
      <c r="AW676" s="613"/>
      <c r="AX676" s="613"/>
      <c r="AY676" s="613"/>
      <c r="AZ676" s="613"/>
      <c r="BA676" s="613"/>
      <c r="BB676" s="613"/>
      <c r="BC676" s="614">
        <v>50</v>
      </c>
      <c r="BD676" s="614"/>
      <c r="BE676" s="170"/>
    </row>
    <row r="677" spans="1:57" ht="25.7" hidden="1" customHeight="1" x14ac:dyDescent="0.15">
      <c r="A677" s="760"/>
      <c r="B677" s="306"/>
      <c r="C677" s="877" t="s">
        <v>690</v>
      </c>
      <c r="D677" s="645" t="s">
        <v>1668</v>
      </c>
      <c r="E677" s="769" t="s">
        <v>690</v>
      </c>
      <c r="F677" s="769"/>
      <c r="G677" s="769" t="s">
        <v>690</v>
      </c>
      <c r="H677" s="626"/>
      <c r="I677" s="626"/>
      <c r="J677" s="626">
        <v>2526</v>
      </c>
      <c r="K677" s="626">
        <v>522.29999999999995</v>
      </c>
      <c r="L677" s="138">
        <v>522.29999999999995</v>
      </c>
      <c r="M677" s="769"/>
      <c r="N677" s="769"/>
      <c r="O677" s="769"/>
      <c r="P677" s="626">
        <v>522.29999999999995</v>
      </c>
      <c r="Q677" s="626">
        <v>522.29999999999995</v>
      </c>
      <c r="R677" s="626" t="s">
        <v>1666</v>
      </c>
      <c r="S677" s="626">
        <v>1</v>
      </c>
      <c r="T677" s="626" t="s">
        <v>316</v>
      </c>
      <c r="U677" s="626"/>
      <c r="V677" s="626"/>
      <c r="W677" s="769"/>
      <c r="X677" s="626"/>
      <c r="Y677" s="626"/>
      <c r="Z677" s="626"/>
      <c r="AA677" s="626"/>
      <c r="AB677" s="626"/>
      <c r="AC677" s="626"/>
      <c r="AD677" s="626"/>
      <c r="AE677" s="626"/>
      <c r="AF677" s="626"/>
      <c r="AG677" s="769"/>
      <c r="AH677" s="769"/>
      <c r="AI677" s="626"/>
      <c r="AJ677" s="626"/>
      <c r="AK677" s="626"/>
      <c r="AL677" s="626"/>
      <c r="AM677" s="626"/>
      <c r="AN677" s="626"/>
      <c r="AO677" s="626"/>
      <c r="AP677" s="769"/>
      <c r="AQ677" s="769"/>
      <c r="AR677" s="769"/>
      <c r="AS677" s="769"/>
      <c r="AT677" s="769"/>
      <c r="AU677" s="769"/>
      <c r="AV677" s="613">
        <v>2005</v>
      </c>
      <c r="AW677" s="613"/>
      <c r="AX677" s="613"/>
      <c r="AY677" s="613"/>
      <c r="AZ677" s="613"/>
      <c r="BA677" s="613"/>
      <c r="BB677" s="613"/>
      <c r="BC677" s="614">
        <v>103</v>
      </c>
      <c r="BD677" s="614"/>
      <c r="BE677" s="170"/>
    </row>
    <row r="678" spans="1:57" ht="25.7" hidden="1" customHeight="1" x14ac:dyDescent="0.15">
      <c r="A678" s="760"/>
      <c r="B678" s="306"/>
      <c r="C678" s="877" t="s">
        <v>690</v>
      </c>
      <c r="D678" s="645" t="s">
        <v>1669</v>
      </c>
      <c r="E678" s="769" t="s">
        <v>690</v>
      </c>
      <c r="F678" s="769"/>
      <c r="G678" s="769" t="s">
        <v>690</v>
      </c>
      <c r="H678" s="626"/>
      <c r="I678" s="626"/>
      <c r="J678" s="626">
        <v>2020</v>
      </c>
      <c r="K678" s="626">
        <v>450</v>
      </c>
      <c r="L678" s="138">
        <v>446</v>
      </c>
      <c r="M678" s="769"/>
      <c r="N678" s="769"/>
      <c r="O678" s="769"/>
      <c r="P678" s="626">
        <v>450</v>
      </c>
      <c r="Q678" s="626">
        <v>450</v>
      </c>
      <c r="R678" s="626" t="s">
        <v>1666</v>
      </c>
      <c r="S678" s="626">
        <v>1</v>
      </c>
      <c r="T678" s="626" t="s">
        <v>316</v>
      </c>
      <c r="U678" s="626"/>
      <c r="V678" s="626"/>
      <c r="W678" s="769"/>
      <c r="X678" s="626"/>
      <c r="Y678" s="626"/>
      <c r="Z678" s="626"/>
      <c r="AA678" s="626"/>
      <c r="AB678" s="626"/>
      <c r="AC678" s="626"/>
      <c r="AD678" s="626"/>
      <c r="AE678" s="626"/>
      <c r="AF678" s="626"/>
      <c r="AG678" s="769"/>
      <c r="AH678" s="769"/>
      <c r="AI678" s="626"/>
      <c r="AJ678" s="626"/>
      <c r="AK678" s="626"/>
      <c r="AL678" s="626"/>
      <c r="AM678" s="626"/>
      <c r="AN678" s="626"/>
      <c r="AO678" s="626"/>
      <c r="AP678" s="769"/>
      <c r="AQ678" s="769"/>
      <c r="AR678" s="769"/>
      <c r="AS678" s="769"/>
      <c r="AT678" s="769"/>
      <c r="AU678" s="769"/>
      <c r="AV678" s="613">
        <v>2006</v>
      </c>
      <c r="AW678" s="613"/>
      <c r="AX678" s="613"/>
      <c r="AY678" s="613"/>
      <c r="AZ678" s="613"/>
      <c r="BA678" s="613"/>
      <c r="BB678" s="613"/>
      <c r="BC678" s="614">
        <v>135</v>
      </c>
      <c r="BD678" s="614"/>
      <c r="BE678" s="170"/>
    </row>
    <row r="679" spans="1:57" ht="25.7" hidden="1" customHeight="1" x14ac:dyDescent="0.15">
      <c r="A679" s="760"/>
      <c r="B679" s="306"/>
      <c r="C679" s="877" t="s">
        <v>690</v>
      </c>
      <c r="D679" s="645" t="s">
        <v>1670</v>
      </c>
      <c r="E679" s="769" t="s">
        <v>690</v>
      </c>
      <c r="F679" s="769"/>
      <c r="G679" s="769" t="s">
        <v>690</v>
      </c>
      <c r="H679" s="626"/>
      <c r="I679" s="626"/>
      <c r="J679" s="626">
        <v>374</v>
      </c>
      <c r="K679" s="626">
        <v>374</v>
      </c>
      <c r="L679" s="138">
        <v>374</v>
      </c>
      <c r="M679" s="769"/>
      <c r="N679" s="769"/>
      <c r="O679" s="769"/>
      <c r="P679" s="626">
        <v>374</v>
      </c>
      <c r="Q679" s="626">
        <v>374</v>
      </c>
      <c r="R679" s="626" t="s">
        <v>1520</v>
      </c>
      <c r="S679" s="626">
        <v>1</v>
      </c>
      <c r="T679" s="626" t="s">
        <v>316</v>
      </c>
      <c r="U679" s="626"/>
      <c r="V679" s="626"/>
      <c r="W679" s="769"/>
      <c r="X679" s="626"/>
      <c r="Y679" s="626"/>
      <c r="Z679" s="626"/>
      <c r="AA679" s="626"/>
      <c r="AB679" s="626"/>
      <c r="AC679" s="626"/>
      <c r="AD679" s="626"/>
      <c r="AE679" s="626"/>
      <c r="AF679" s="626"/>
      <c r="AG679" s="769"/>
      <c r="AH679" s="769"/>
      <c r="AI679" s="626"/>
      <c r="AJ679" s="626"/>
      <c r="AK679" s="626"/>
      <c r="AL679" s="626"/>
      <c r="AM679" s="626"/>
      <c r="AN679" s="626"/>
      <c r="AO679" s="626"/>
      <c r="AP679" s="769"/>
      <c r="AQ679" s="769"/>
      <c r="AR679" s="769"/>
      <c r="AS679" s="769"/>
      <c r="AT679" s="769"/>
      <c r="AU679" s="769"/>
      <c r="AV679" s="613">
        <v>1996</v>
      </c>
      <c r="AW679" s="613"/>
      <c r="AX679" s="613"/>
      <c r="AY679" s="613"/>
      <c r="AZ679" s="613"/>
      <c r="BA679" s="613"/>
      <c r="BB679" s="613"/>
      <c r="BC679" s="614">
        <v>50</v>
      </c>
      <c r="BD679" s="614" t="s">
        <v>1007</v>
      </c>
      <c r="BE679" s="170"/>
    </row>
    <row r="680" spans="1:57" ht="25.7" hidden="1" customHeight="1" x14ac:dyDescent="0.15">
      <c r="A680" s="760"/>
      <c r="B680" s="306"/>
      <c r="C680" s="877" t="s">
        <v>690</v>
      </c>
      <c r="D680" s="645" t="s">
        <v>1671</v>
      </c>
      <c r="E680" s="769" t="s">
        <v>690</v>
      </c>
      <c r="F680" s="769"/>
      <c r="G680" s="769" t="s">
        <v>690</v>
      </c>
      <c r="H680" s="626"/>
      <c r="I680" s="626"/>
      <c r="J680" s="626">
        <v>850</v>
      </c>
      <c r="K680" s="626">
        <v>453</v>
      </c>
      <c r="L680" s="138">
        <v>453</v>
      </c>
      <c r="M680" s="769"/>
      <c r="N680" s="769"/>
      <c r="O680" s="769"/>
      <c r="P680" s="626">
        <v>453</v>
      </c>
      <c r="Q680" s="626">
        <v>453</v>
      </c>
      <c r="R680" s="626" t="s">
        <v>1664</v>
      </c>
      <c r="S680" s="626">
        <v>1</v>
      </c>
      <c r="T680" s="626" t="s">
        <v>316</v>
      </c>
      <c r="U680" s="626"/>
      <c r="V680" s="626"/>
      <c r="W680" s="769"/>
      <c r="X680" s="626"/>
      <c r="Y680" s="626"/>
      <c r="Z680" s="626"/>
      <c r="AA680" s="626"/>
      <c r="AB680" s="626"/>
      <c r="AC680" s="626"/>
      <c r="AD680" s="626"/>
      <c r="AE680" s="626"/>
      <c r="AF680" s="626"/>
      <c r="AG680" s="769"/>
      <c r="AH680" s="769"/>
      <c r="AI680" s="626"/>
      <c r="AJ680" s="626"/>
      <c r="AK680" s="626"/>
      <c r="AL680" s="626"/>
      <c r="AM680" s="626"/>
      <c r="AN680" s="626"/>
      <c r="AO680" s="626"/>
      <c r="AP680" s="769"/>
      <c r="AQ680" s="769"/>
      <c r="AR680" s="769"/>
      <c r="AS680" s="769"/>
      <c r="AT680" s="769"/>
      <c r="AU680" s="769"/>
      <c r="AV680" s="613">
        <v>2008</v>
      </c>
      <c r="AW680" s="613"/>
      <c r="AX680" s="613"/>
      <c r="AY680" s="613"/>
      <c r="AZ680" s="613"/>
      <c r="BA680" s="613"/>
      <c r="BB680" s="613"/>
      <c r="BC680" s="614">
        <v>254</v>
      </c>
      <c r="BD680" s="614"/>
      <c r="BE680" s="170"/>
    </row>
    <row r="681" spans="1:57" ht="25.7" hidden="1" customHeight="1" x14ac:dyDescent="0.15">
      <c r="A681" s="760"/>
      <c r="B681" s="306"/>
      <c r="C681" s="877" t="s">
        <v>690</v>
      </c>
      <c r="D681" s="645" t="s">
        <v>1673</v>
      </c>
      <c r="E681" s="769" t="s">
        <v>690</v>
      </c>
      <c r="F681" s="769"/>
      <c r="G681" s="769" t="s">
        <v>690</v>
      </c>
      <c r="H681" s="626"/>
      <c r="I681" s="626"/>
      <c r="J681" s="626">
        <v>1344</v>
      </c>
      <c r="K681" s="626"/>
      <c r="L681" s="138">
        <v>543</v>
      </c>
      <c r="M681" s="769">
        <v>374</v>
      </c>
      <c r="N681" s="769">
        <v>374</v>
      </c>
      <c r="O681" s="769">
        <v>374</v>
      </c>
      <c r="P681" s="626">
        <v>374</v>
      </c>
      <c r="Q681" s="626">
        <v>374</v>
      </c>
      <c r="R681" s="626" t="s">
        <v>1672</v>
      </c>
      <c r="S681" s="626">
        <v>1</v>
      </c>
      <c r="T681" s="626" t="s">
        <v>316</v>
      </c>
      <c r="U681" s="626"/>
      <c r="V681" s="626"/>
      <c r="W681" s="769"/>
      <c r="X681" s="626"/>
      <c r="Y681" s="626"/>
      <c r="Z681" s="626"/>
      <c r="AA681" s="626"/>
      <c r="AB681" s="626"/>
      <c r="AC681" s="626"/>
      <c r="AD681" s="626"/>
      <c r="AE681" s="626"/>
      <c r="AF681" s="626"/>
      <c r="AG681" s="769"/>
      <c r="AH681" s="769"/>
      <c r="AI681" s="626"/>
      <c r="AJ681" s="626"/>
      <c r="AK681" s="626"/>
      <c r="AL681" s="626"/>
      <c r="AM681" s="626"/>
      <c r="AN681" s="626"/>
      <c r="AO681" s="626"/>
      <c r="AP681" s="769"/>
      <c r="AQ681" s="769"/>
      <c r="AR681" s="769"/>
      <c r="AS681" s="769"/>
      <c r="AT681" s="769"/>
      <c r="AU681" s="769"/>
      <c r="AV681" s="613">
        <v>2010</v>
      </c>
      <c r="AW681" s="613"/>
      <c r="AX681" s="613"/>
      <c r="AY681" s="613"/>
      <c r="AZ681" s="613"/>
      <c r="BA681" s="613"/>
      <c r="BB681" s="613"/>
      <c r="BC681" s="614">
        <v>200</v>
      </c>
      <c r="BD681" s="614"/>
      <c r="BE681" s="170"/>
    </row>
    <row r="682" spans="1:57" ht="25.7" hidden="1" customHeight="1" x14ac:dyDescent="0.15">
      <c r="A682" s="760"/>
      <c r="B682" s="306"/>
      <c r="C682" s="877" t="s">
        <v>690</v>
      </c>
      <c r="D682" s="645" t="s">
        <v>1674</v>
      </c>
      <c r="E682" s="769" t="s">
        <v>690</v>
      </c>
      <c r="F682" s="769"/>
      <c r="G682" s="769" t="s">
        <v>4449</v>
      </c>
      <c r="H682" s="626"/>
      <c r="I682" s="626"/>
      <c r="J682" s="626">
        <v>7478</v>
      </c>
      <c r="K682" s="626">
        <v>1296</v>
      </c>
      <c r="L682" s="138">
        <v>1296</v>
      </c>
      <c r="M682" s="769"/>
      <c r="N682" s="769"/>
      <c r="O682" s="769"/>
      <c r="P682" s="626">
        <v>784</v>
      </c>
      <c r="Q682" s="626">
        <v>784</v>
      </c>
      <c r="R682" s="626" t="s">
        <v>1672</v>
      </c>
      <c r="S682" s="626">
        <v>2</v>
      </c>
      <c r="T682" s="626" t="s">
        <v>316</v>
      </c>
      <c r="U682" s="626"/>
      <c r="V682" s="626"/>
      <c r="W682" s="769"/>
      <c r="X682" s="626"/>
      <c r="Y682" s="626"/>
      <c r="Z682" s="626"/>
      <c r="AA682" s="626"/>
      <c r="AB682" s="626"/>
      <c r="AC682" s="626"/>
      <c r="AD682" s="626"/>
      <c r="AE682" s="626"/>
      <c r="AF682" s="626"/>
      <c r="AG682" s="769"/>
      <c r="AH682" s="769"/>
      <c r="AI682" s="626"/>
      <c r="AJ682" s="626"/>
      <c r="AK682" s="626"/>
      <c r="AL682" s="626"/>
      <c r="AM682" s="626"/>
      <c r="AN682" s="626"/>
      <c r="AO682" s="626"/>
      <c r="AP682" s="769"/>
      <c r="AQ682" s="769"/>
      <c r="AR682" s="769"/>
      <c r="AS682" s="769"/>
      <c r="AT682" s="769"/>
      <c r="AU682" s="769"/>
      <c r="AV682" s="613">
        <v>2011</v>
      </c>
      <c r="AW682" s="613"/>
      <c r="AX682" s="613"/>
      <c r="AY682" s="613"/>
      <c r="AZ682" s="613"/>
      <c r="BA682" s="613"/>
      <c r="BB682" s="613"/>
      <c r="BC682" s="614">
        <v>1750</v>
      </c>
      <c r="BD682" s="614"/>
      <c r="BE682" s="170"/>
    </row>
    <row r="683" spans="1:57" ht="25.7" hidden="1" customHeight="1" x14ac:dyDescent="0.15">
      <c r="A683" s="760"/>
      <c r="B683" s="306"/>
      <c r="C683" s="877" t="s">
        <v>690</v>
      </c>
      <c r="D683" s="645" t="s">
        <v>4608</v>
      </c>
      <c r="E683" s="769" t="s">
        <v>690</v>
      </c>
      <c r="F683" s="769"/>
      <c r="G683" s="769" t="s">
        <v>690</v>
      </c>
      <c r="H683" s="626"/>
      <c r="I683" s="626"/>
      <c r="J683" s="626">
        <v>270</v>
      </c>
      <c r="K683" s="626">
        <v>270</v>
      </c>
      <c r="L683" s="138">
        <v>270</v>
      </c>
      <c r="M683" s="769"/>
      <c r="N683" s="769"/>
      <c r="O683" s="769"/>
      <c r="P683" s="626">
        <v>270</v>
      </c>
      <c r="Q683" s="626">
        <v>270</v>
      </c>
      <c r="R683" s="626" t="s">
        <v>1672</v>
      </c>
      <c r="S683" s="626">
        <v>1</v>
      </c>
      <c r="T683" s="626" t="s">
        <v>316</v>
      </c>
      <c r="U683" s="626"/>
      <c r="V683" s="626"/>
      <c r="W683" s="769"/>
      <c r="X683" s="626"/>
      <c r="Y683" s="626"/>
      <c r="Z683" s="626"/>
      <c r="AA683" s="626" t="s">
        <v>1677</v>
      </c>
      <c r="AB683" s="626"/>
      <c r="AC683" s="626"/>
      <c r="AD683" s="626"/>
      <c r="AE683" s="626"/>
      <c r="AF683" s="626"/>
      <c r="AG683" s="769"/>
      <c r="AH683" s="769"/>
      <c r="AI683" s="626"/>
      <c r="AJ683" s="626"/>
      <c r="AK683" s="626"/>
      <c r="AL683" s="626"/>
      <c r="AM683" s="626"/>
      <c r="AN683" s="626"/>
      <c r="AO683" s="626"/>
      <c r="AP683" s="769"/>
      <c r="AQ683" s="769"/>
      <c r="AR683" s="769"/>
      <c r="AS683" s="769"/>
      <c r="AT683" s="769"/>
      <c r="AU683" s="769"/>
      <c r="AV683" s="613">
        <v>2012</v>
      </c>
      <c r="AW683" s="613"/>
      <c r="AX683" s="613"/>
      <c r="AY683" s="613"/>
      <c r="AZ683" s="613"/>
      <c r="BA683" s="613"/>
      <c r="BB683" s="613"/>
      <c r="BC683" s="614">
        <v>50</v>
      </c>
      <c r="BD683" s="614"/>
      <c r="BE683" s="170"/>
    </row>
    <row r="684" spans="1:57" ht="25.7" hidden="1" customHeight="1" x14ac:dyDescent="0.15">
      <c r="A684" s="760"/>
      <c r="B684" s="306"/>
      <c r="C684" s="877" t="s">
        <v>690</v>
      </c>
      <c r="D684" s="645" t="s">
        <v>4609</v>
      </c>
      <c r="E684" s="769" t="s">
        <v>690</v>
      </c>
      <c r="F684" s="769"/>
      <c r="G684" s="769" t="s">
        <v>690</v>
      </c>
      <c r="H684" s="626"/>
      <c r="I684" s="626"/>
      <c r="J684" s="626">
        <v>374</v>
      </c>
      <c r="K684" s="626">
        <v>374</v>
      </c>
      <c r="L684" s="138">
        <v>374</v>
      </c>
      <c r="M684" s="769"/>
      <c r="N684" s="769"/>
      <c r="O684" s="769"/>
      <c r="P684" s="626">
        <v>374</v>
      </c>
      <c r="Q684" s="626">
        <v>374</v>
      </c>
      <c r="R684" s="626" t="s">
        <v>4610</v>
      </c>
      <c r="S684" s="626">
        <v>1</v>
      </c>
      <c r="T684" s="626" t="s">
        <v>316</v>
      </c>
      <c r="U684" s="626"/>
      <c r="V684" s="626"/>
      <c r="W684" s="769"/>
      <c r="X684" s="626"/>
      <c r="Y684" s="626"/>
      <c r="Z684" s="626"/>
      <c r="AA684" s="626" t="s">
        <v>1677</v>
      </c>
      <c r="AB684" s="626"/>
      <c r="AC684" s="626"/>
      <c r="AD684" s="626"/>
      <c r="AE684" s="626"/>
      <c r="AF684" s="626"/>
      <c r="AG684" s="769"/>
      <c r="AH684" s="769"/>
      <c r="AI684" s="626"/>
      <c r="AJ684" s="626"/>
      <c r="AK684" s="626"/>
      <c r="AL684" s="626"/>
      <c r="AM684" s="626"/>
      <c r="AN684" s="626"/>
      <c r="AO684" s="626"/>
      <c r="AP684" s="769"/>
      <c r="AQ684" s="769"/>
      <c r="AR684" s="769"/>
      <c r="AS684" s="769"/>
      <c r="AT684" s="769"/>
      <c r="AU684" s="769"/>
      <c r="AV684" s="613">
        <v>2015</v>
      </c>
      <c r="AW684" s="613"/>
      <c r="AX684" s="613"/>
      <c r="AY684" s="613"/>
      <c r="AZ684" s="613"/>
      <c r="BA684" s="613"/>
      <c r="BB684" s="613"/>
      <c r="BC684" s="614">
        <v>20</v>
      </c>
      <c r="BD684" s="614"/>
      <c r="BE684" s="170"/>
    </row>
    <row r="685" spans="1:57" ht="25.7" hidden="1" customHeight="1" x14ac:dyDescent="0.15">
      <c r="A685" s="760"/>
      <c r="B685" s="306"/>
      <c r="C685" s="877" t="s">
        <v>690</v>
      </c>
      <c r="D685" s="645" t="s">
        <v>4611</v>
      </c>
      <c r="E685" s="769" t="s">
        <v>690</v>
      </c>
      <c r="F685" s="769"/>
      <c r="G685" s="769" t="s">
        <v>690</v>
      </c>
      <c r="H685" s="626"/>
      <c r="I685" s="626"/>
      <c r="J685" s="626">
        <v>396</v>
      </c>
      <c r="K685" s="626">
        <v>396</v>
      </c>
      <c r="L685" s="138">
        <v>396</v>
      </c>
      <c r="M685" s="769"/>
      <c r="N685" s="769"/>
      <c r="O685" s="769"/>
      <c r="P685" s="626">
        <v>396</v>
      </c>
      <c r="Q685" s="626">
        <v>396</v>
      </c>
      <c r="R685" s="626" t="s">
        <v>1672</v>
      </c>
      <c r="S685" s="626">
        <v>1</v>
      </c>
      <c r="T685" s="626" t="s">
        <v>316</v>
      </c>
      <c r="U685" s="626"/>
      <c r="V685" s="626"/>
      <c r="W685" s="769"/>
      <c r="X685" s="626"/>
      <c r="Y685" s="626"/>
      <c r="Z685" s="626"/>
      <c r="AA685" s="626" t="s">
        <v>1677</v>
      </c>
      <c r="AB685" s="626"/>
      <c r="AC685" s="626"/>
      <c r="AD685" s="626"/>
      <c r="AE685" s="626"/>
      <c r="AF685" s="626"/>
      <c r="AG685" s="769"/>
      <c r="AH685" s="769"/>
      <c r="AI685" s="626"/>
      <c r="AJ685" s="626"/>
      <c r="AK685" s="626"/>
      <c r="AL685" s="626"/>
      <c r="AM685" s="626"/>
      <c r="AN685" s="626"/>
      <c r="AO685" s="626"/>
      <c r="AP685" s="769"/>
      <c r="AQ685" s="769"/>
      <c r="AR685" s="769"/>
      <c r="AS685" s="769"/>
      <c r="AT685" s="769"/>
      <c r="AU685" s="769"/>
      <c r="AV685" s="613">
        <v>2016</v>
      </c>
      <c r="AW685" s="613"/>
      <c r="AX685" s="613"/>
      <c r="AY685" s="613"/>
      <c r="AZ685" s="613"/>
      <c r="BA685" s="613"/>
      <c r="BB685" s="613"/>
      <c r="BC685" s="614">
        <v>100</v>
      </c>
      <c r="BD685" s="614"/>
      <c r="BE685" s="170"/>
    </row>
    <row r="686" spans="1:57" ht="25.7" hidden="1" customHeight="1" x14ac:dyDescent="0.15">
      <c r="A686" s="760"/>
      <c r="B686" s="306"/>
      <c r="C686" s="877" t="s">
        <v>690</v>
      </c>
      <c r="D686" s="645" t="s">
        <v>14763</v>
      </c>
      <c r="E686" s="769" t="s">
        <v>690</v>
      </c>
      <c r="F686" s="769"/>
      <c r="G686" s="769" t="s">
        <v>690</v>
      </c>
      <c r="H686" s="626"/>
      <c r="I686" s="626"/>
      <c r="J686" s="626">
        <v>474</v>
      </c>
      <c r="K686" s="626">
        <v>474</v>
      </c>
      <c r="L686" s="138">
        <v>474</v>
      </c>
      <c r="M686" s="769"/>
      <c r="N686" s="769"/>
      <c r="O686" s="769"/>
      <c r="P686" s="626">
        <v>474</v>
      </c>
      <c r="Q686" s="626">
        <v>474</v>
      </c>
      <c r="R686" s="626" t="s">
        <v>14764</v>
      </c>
      <c r="S686" s="626">
        <v>1</v>
      </c>
      <c r="T686" s="626" t="s">
        <v>316</v>
      </c>
      <c r="U686" s="626"/>
      <c r="V686" s="626"/>
      <c r="W686" s="769"/>
      <c r="X686" s="626"/>
      <c r="Y686" s="626"/>
      <c r="Z686" s="626"/>
      <c r="AA686" s="626"/>
      <c r="AB686" s="626"/>
      <c r="AC686" s="626"/>
      <c r="AD686" s="626"/>
      <c r="AE686" s="626"/>
      <c r="AF686" s="626"/>
      <c r="AG686" s="769"/>
      <c r="AH686" s="769"/>
      <c r="AI686" s="626"/>
      <c r="AJ686" s="626"/>
      <c r="AK686" s="626"/>
      <c r="AL686" s="626"/>
      <c r="AM686" s="626"/>
      <c r="AN686" s="626"/>
      <c r="AO686" s="626"/>
      <c r="AP686" s="769"/>
      <c r="AQ686" s="769"/>
      <c r="AR686" s="769"/>
      <c r="AS686" s="769"/>
      <c r="AT686" s="769"/>
      <c r="AU686" s="769"/>
      <c r="AV686" s="613">
        <v>2017</v>
      </c>
      <c r="AW686" s="613"/>
      <c r="AX686" s="613"/>
      <c r="AY686" s="613"/>
      <c r="AZ686" s="613"/>
      <c r="BA686" s="613"/>
      <c r="BB686" s="613"/>
      <c r="BC686" s="614">
        <v>142</v>
      </c>
      <c r="BD686" s="614"/>
      <c r="BE686" s="170"/>
    </row>
    <row r="687" spans="1:57" ht="25.7" hidden="1" customHeight="1" x14ac:dyDescent="0.15">
      <c r="A687" s="760"/>
      <c r="B687" s="306"/>
      <c r="C687" s="877" t="s">
        <v>695</v>
      </c>
      <c r="D687" s="645" t="s">
        <v>1675</v>
      </c>
      <c r="E687" s="769" t="s">
        <v>695</v>
      </c>
      <c r="F687" s="769"/>
      <c r="G687" s="769" t="s">
        <v>695</v>
      </c>
      <c r="H687" s="626"/>
      <c r="I687" s="626"/>
      <c r="J687" s="626">
        <v>1088</v>
      </c>
      <c r="K687" s="626">
        <v>464</v>
      </c>
      <c r="L687" s="138">
        <v>464</v>
      </c>
      <c r="M687" s="769"/>
      <c r="N687" s="769"/>
      <c r="O687" s="769"/>
      <c r="P687" s="626">
        <v>464</v>
      </c>
      <c r="Q687" s="626">
        <v>464</v>
      </c>
      <c r="R687" s="626" t="s">
        <v>1676</v>
      </c>
      <c r="S687" s="626">
        <v>1</v>
      </c>
      <c r="T687" s="626" t="s">
        <v>316</v>
      </c>
      <c r="U687" s="626"/>
      <c r="V687" s="626"/>
      <c r="W687" s="769"/>
      <c r="X687" s="626"/>
      <c r="Y687" s="626"/>
      <c r="Z687" s="626"/>
      <c r="AA687" s="626" t="s">
        <v>1677</v>
      </c>
      <c r="AB687" s="626"/>
      <c r="AC687" s="626"/>
      <c r="AD687" s="626"/>
      <c r="AE687" s="626"/>
      <c r="AF687" s="626"/>
      <c r="AG687" s="769"/>
      <c r="AH687" s="769"/>
      <c r="AI687" s="626"/>
      <c r="AJ687" s="626"/>
      <c r="AK687" s="626"/>
      <c r="AL687" s="626"/>
      <c r="AM687" s="626"/>
      <c r="AN687" s="626"/>
      <c r="AO687" s="626"/>
      <c r="AP687" s="769"/>
      <c r="AQ687" s="769"/>
      <c r="AR687" s="769"/>
      <c r="AS687" s="769"/>
      <c r="AT687" s="769"/>
      <c r="AU687" s="769"/>
      <c r="AV687" s="613">
        <v>2003</v>
      </c>
      <c r="AW687" s="613"/>
      <c r="AX687" s="613"/>
      <c r="AY687" s="613"/>
      <c r="AZ687" s="613"/>
      <c r="BA687" s="613"/>
      <c r="BB687" s="613"/>
      <c r="BC687" s="614">
        <v>95</v>
      </c>
      <c r="BD687" s="614"/>
      <c r="BE687" s="170"/>
    </row>
    <row r="688" spans="1:57" ht="25.7" hidden="1" customHeight="1" x14ac:dyDescent="0.15">
      <c r="A688" s="760"/>
      <c r="B688" s="306"/>
      <c r="C688" s="877" t="s">
        <v>695</v>
      </c>
      <c r="D688" s="645" t="s">
        <v>1678</v>
      </c>
      <c r="E688" s="769" t="s">
        <v>695</v>
      </c>
      <c r="F688" s="769"/>
      <c r="G688" s="769" t="s">
        <v>695</v>
      </c>
      <c r="H688" s="626"/>
      <c r="I688" s="626"/>
      <c r="J688" s="626">
        <v>270559</v>
      </c>
      <c r="K688" s="626">
        <v>589</v>
      </c>
      <c r="L688" s="138">
        <v>589</v>
      </c>
      <c r="M688" s="769"/>
      <c r="N688" s="769"/>
      <c r="O688" s="769"/>
      <c r="P688" s="626">
        <v>494</v>
      </c>
      <c r="Q688" s="626">
        <v>494</v>
      </c>
      <c r="R688" s="626" t="s">
        <v>1679</v>
      </c>
      <c r="S688" s="626">
        <v>1</v>
      </c>
      <c r="T688" s="626" t="s">
        <v>316</v>
      </c>
      <c r="U688" s="626"/>
      <c r="V688" s="626"/>
      <c r="W688" s="769"/>
      <c r="X688" s="626"/>
      <c r="Y688" s="626"/>
      <c r="Z688" s="626"/>
      <c r="AA688" s="626" t="s">
        <v>1677</v>
      </c>
      <c r="AB688" s="626"/>
      <c r="AC688" s="626"/>
      <c r="AD688" s="626"/>
      <c r="AE688" s="626"/>
      <c r="AF688" s="626"/>
      <c r="AG688" s="769"/>
      <c r="AH688" s="769"/>
      <c r="AI688" s="626"/>
      <c r="AJ688" s="626"/>
      <c r="AK688" s="626"/>
      <c r="AL688" s="626"/>
      <c r="AM688" s="626"/>
      <c r="AN688" s="626"/>
      <c r="AO688" s="626"/>
      <c r="AP688" s="769"/>
      <c r="AQ688" s="769"/>
      <c r="AR688" s="769"/>
      <c r="AS688" s="769"/>
      <c r="AT688" s="769"/>
      <c r="AU688" s="769"/>
      <c r="AV688" s="613">
        <v>2000</v>
      </c>
      <c r="AW688" s="613"/>
      <c r="AX688" s="613"/>
      <c r="AY688" s="613"/>
      <c r="AZ688" s="613"/>
      <c r="BA688" s="613"/>
      <c r="BB688" s="613"/>
      <c r="BC688" s="614">
        <v>75</v>
      </c>
      <c r="BD688" s="614"/>
      <c r="BE688" s="170"/>
    </row>
    <row r="689" spans="1:57" ht="25.7" hidden="1" customHeight="1" x14ac:dyDescent="0.15">
      <c r="A689" s="760"/>
      <c r="B689" s="306"/>
      <c r="C689" s="877" t="s">
        <v>695</v>
      </c>
      <c r="D689" s="645" t="s">
        <v>1680</v>
      </c>
      <c r="E689" s="769" t="s">
        <v>695</v>
      </c>
      <c r="F689" s="769"/>
      <c r="G689" s="769" t="s">
        <v>695</v>
      </c>
      <c r="H689" s="626"/>
      <c r="I689" s="626"/>
      <c r="J689" s="626">
        <v>693</v>
      </c>
      <c r="K689" s="626">
        <v>396</v>
      </c>
      <c r="L689" s="138">
        <v>396</v>
      </c>
      <c r="M689" s="769"/>
      <c r="N689" s="769"/>
      <c r="O689" s="769"/>
      <c r="P689" s="626">
        <v>396</v>
      </c>
      <c r="Q689" s="626">
        <v>396</v>
      </c>
      <c r="R689" s="626" t="s">
        <v>1681</v>
      </c>
      <c r="S689" s="626">
        <v>1</v>
      </c>
      <c r="T689" s="626" t="s">
        <v>316</v>
      </c>
      <c r="U689" s="626"/>
      <c r="V689" s="626"/>
      <c r="W689" s="769"/>
      <c r="X689" s="626"/>
      <c r="Y689" s="626"/>
      <c r="Z689" s="626"/>
      <c r="AA689" s="626" t="s">
        <v>1677</v>
      </c>
      <c r="AB689" s="626"/>
      <c r="AC689" s="626"/>
      <c r="AD689" s="626"/>
      <c r="AE689" s="626"/>
      <c r="AF689" s="626"/>
      <c r="AG689" s="769"/>
      <c r="AH689" s="769"/>
      <c r="AI689" s="626"/>
      <c r="AJ689" s="626"/>
      <c r="AK689" s="626"/>
      <c r="AL689" s="626"/>
      <c r="AM689" s="626"/>
      <c r="AN689" s="626"/>
      <c r="AO689" s="626"/>
      <c r="AP689" s="769"/>
      <c r="AQ689" s="769"/>
      <c r="AR689" s="769"/>
      <c r="AS689" s="769"/>
      <c r="AT689" s="769"/>
      <c r="AU689" s="769"/>
      <c r="AV689" s="613">
        <v>2007</v>
      </c>
      <c r="AW689" s="613"/>
      <c r="AX689" s="613"/>
      <c r="AY689" s="613"/>
      <c r="AZ689" s="613"/>
      <c r="BA689" s="613"/>
      <c r="BB689" s="613"/>
      <c r="BC689" s="614">
        <v>148</v>
      </c>
      <c r="BD689" s="614"/>
      <c r="BE689" s="170"/>
    </row>
    <row r="690" spans="1:57" ht="25.7" hidden="1" customHeight="1" x14ac:dyDescent="0.15">
      <c r="A690" s="760"/>
      <c r="B690" s="306"/>
      <c r="C690" s="877" t="s">
        <v>695</v>
      </c>
      <c r="D690" s="645" t="s">
        <v>1682</v>
      </c>
      <c r="E690" s="769" t="s">
        <v>695</v>
      </c>
      <c r="F690" s="769"/>
      <c r="G690" s="769" t="s">
        <v>695</v>
      </c>
      <c r="H690" s="626"/>
      <c r="I690" s="626"/>
      <c r="J690" s="626">
        <v>1127</v>
      </c>
      <c r="K690" s="626">
        <v>224</v>
      </c>
      <c r="L690" s="138">
        <v>224</v>
      </c>
      <c r="M690" s="769"/>
      <c r="N690" s="769"/>
      <c r="O690" s="769"/>
      <c r="P690" s="626">
        <v>224</v>
      </c>
      <c r="Q690" s="626">
        <v>224</v>
      </c>
      <c r="R690" s="626" t="s">
        <v>1683</v>
      </c>
      <c r="S690" s="626">
        <v>1</v>
      </c>
      <c r="T690" s="626" t="s">
        <v>316</v>
      </c>
      <c r="U690" s="626"/>
      <c r="V690" s="626"/>
      <c r="W690" s="769"/>
      <c r="X690" s="626"/>
      <c r="Y690" s="626"/>
      <c r="Z690" s="626"/>
      <c r="AA690" s="626" t="s">
        <v>1677</v>
      </c>
      <c r="AB690" s="626"/>
      <c r="AC690" s="626"/>
      <c r="AD690" s="626"/>
      <c r="AE690" s="626"/>
      <c r="AF690" s="626"/>
      <c r="AG690" s="769"/>
      <c r="AH690" s="769"/>
      <c r="AI690" s="626"/>
      <c r="AJ690" s="626"/>
      <c r="AK690" s="626"/>
      <c r="AL690" s="626"/>
      <c r="AM690" s="626"/>
      <c r="AN690" s="626"/>
      <c r="AO690" s="626"/>
      <c r="AP690" s="769"/>
      <c r="AQ690" s="769"/>
      <c r="AR690" s="769"/>
      <c r="AS690" s="769"/>
      <c r="AT690" s="769"/>
      <c r="AU690" s="769"/>
      <c r="AV690" s="613">
        <v>2008</v>
      </c>
      <c r="AW690" s="613"/>
      <c r="AX690" s="613"/>
      <c r="AY690" s="613"/>
      <c r="AZ690" s="613"/>
      <c r="BA690" s="613"/>
      <c r="BB690" s="613"/>
      <c r="BC690" s="614">
        <v>120</v>
      </c>
      <c r="BD690" s="614"/>
      <c r="BE690" s="170"/>
    </row>
    <row r="691" spans="1:57" ht="25.7" hidden="1" customHeight="1" x14ac:dyDescent="0.15">
      <c r="A691" s="760"/>
      <c r="B691" s="306"/>
      <c r="C691" s="877" t="s">
        <v>695</v>
      </c>
      <c r="D691" s="645" t="s">
        <v>1684</v>
      </c>
      <c r="E691" s="769" t="s">
        <v>695</v>
      </c>
      <c r="F691" s="769"/>
      <c r="G691" s="769" t="s">
        <v>695</v>
      </c>
      <c r="H691" s="626"/>
      <c r="I691" s="626"/>
      <c r="J691" s="626">
        <v>2518</v>
      </c>
      <c r="K691" s="626">
        <v>883</v>
      </c>
      <c r="L691" s="138">
        <v>883</v>
      </c>
      <c r="M691" s="769"/>
      <c r="N691" s="769"/>
      <c r="O691" s="769"/>
      <c r="P691" s="626">
        <v>320</v>
      </c>
      <c r="Q691" s="626">
        <v>320</v>
      </c>
      <c r="R691" s="626" t="s">
        <v>1685</v>
      </c>
      <c r="S691" s="626">
        <v>2</v>
      </c>
      <c r="T691" s="626" t="s">
        <v>316</v>
      </c>
      <c r="U691" s="626"/>
      <c r="V691" s="626"/>
      <c r="W691" s="769"/>
      <c r="X691" s="626"/>
      <c r="Y691" s="626"/>
      <c r="Z691" s="626"/>
      <c r="AA691" s="626" t="s">
        <v>1677</v>
      </c>
      <c r="AB691" s="626"/>
      <c r="AC691" s="626"/>
      <c r="AD691" s="626"/>
      <c r="AE691" s="626"/>
      <c r="AF691" s="626"/>
      <c r="AG691" s="769"/>
      <c r="AH691" s="769"/>
      <c r="AI691" s="626"/>
      <c r="AJ691" s="626"/>
      <c r="AK691" s="626"/>
      <c r="AL691" s="626"/>
      <c r="AM691" s="626"/>
      <c r="AN691" s="626"/>
      <c r="AO691" s="626"/>
      <c r="AP691" s="769"/>
      <c r="AQ691" s="769"/>
      <c r="AR691" s="769"/>
      <c r="AS691" s="769"/>
      <c r="AT691" s="769"/>
      <c r="AU691" s="769"/>
      <c r="AV691" s="613">
        <v>2009</v>
      </c>
      <c r="AW691" s="613"/>
      <c r="AX691" s="613"/>
      <c r="AY691" s="613"/>
      <c r="AZ691" s="613"/>
      <c r="BA691" s="613"/>
      <c r="BB691" s="613"/>
      <c r="BC691" s="614">
        <v>350</v>
      </c>
      <c r="BD691" s="614"/>
      <c r="BE691" s="170"/>
    </row>
    <row r="692" spans="1:57" ht="25.7" hidden="1" customHeight="1" x14ac:dyDescent="0.15">
      <c r="A692" s="760"/>
      <c r="B692" s="306"/>
      <c r="C692" s="877" t="s">
        <v>695</v>
      </c>
      <c r="D692" s="645" t="s">
        <v>4612</v>
      </c>
      <c r="E692" s="769" t="s">
        <v>695</v>
      </c>
      <c r="F692" s="769"/>
      <c r="G692" s="769" t="s">
        <v>695</v>
      </c>
      <c r="H692" s="626"/>
      <c r="I692" s="626"/>
      <c r="J692" s="626">
        <v>118225</v>
      </c>
      <c r="K692" s="626">
        <v>481.5</v>
      </c>
      <c r="L692" s="138">
        <v>478.4</v>
      </c>
      <c r="M692" s="769"/>
      <c r="N692" s="769"/>
      <c r="O692" s="769"/>
      <c r="P692" s="626">
        <v>320</v>
      </c>
      <c r="Q692" s="626">
        <v>320</v>
      </c>
      <c r="R692" s="626" t="s">
        <v>4613</v>
      </c>
      <c r="S692" s="626">
        <v>1</v>
      </c>
      <c r="T692" s="626" t="s">
        <v>316</v>
      </c>
      <c r="U692" s="626"/>
      <c r="V692" s="626"/>
      <c r="W692" s="769"/>
      <c r="X692" s="626"/>
      <c r="Y692" s="626"/>
      <c r="Z692" s="626"/>
      <c r="AA692" s="626" t="s">
        <v>1677</v>
      </c>
      <c r="AB692" s="626"/>
      <c r="AC692" s="626"/>
      <c r="AD692" s="626"/>
      <c r="AE692" s="626"/>
      <c r="AF692" s="626"/>
      <c r="AG692" s="769"/>
      <c r="AH692" s="769"/>
      <c r="AI692" s="626"/>
      <c r="AJ692" s="626"/>
      <c r="AK692" s="626"/>
      <c r="AL692" s="626"/>
      <c r="AM692" s="626"/>
      <c r="AN692" s="626"/>
      <c r="AO692" s="626"/>
      <c r="AP692" s="769"/>
      <c r="AQ692" s="769"/>
      <c r="AR692" s="769"/>
      <c r="AS692" s="769"/>
      <c r="AT692" s="769"/>
      <c r="AU692" s="769"/>
      <c r="AV692" s="613">
        <v>2014</v>
      </c>
      <c r="AW692" s="613"/>
      <c r="AX692" s="613"/>
      <c r="AY692" s="613"/>
      <c r="AZ692" s="613"/>
      <c r="BA692" s="613"/>
      <c r="BB692" s="613"/>
      <c r="BC692" s="614">
        <v>450</v>
      </c>
      <c r="BD692" s="614"/>
      <c r="BE692" s="170"/>
    </row>
    <row r="693" spans="1:57" ht="25.7" hidden="1" customHeight="1" x14ac:dyDescent="0.15">
      <c r="A693" s="760"/>
      <c r="B693" s="306"/>
      <c r="C693" s="877" t="s">
        <v>695</v>
      </c>
      <c r="D693" s="645" t="s">
        <v>4614</v>
      </c>
      <c r="E693" s="769" t="s">
        <v>695</v>
      </c>
      <c r="F693" s="769"/>
      <c r="G693" s="769" t="s">
        <v>695</v>
      </c>
      <c r="H693" s="626"/>
      <c r="I693" s="626"/>
      <c r="J693" s="626">
        <v>1040</v>
      </c>
      <c r="K693" s="626">
        <v>302</v>
      </c>
      <c r="L693" s="138">
        <v>302.39999999999998</v>
      </c>
      <c r="M693" s="769"/>
      <c r="N693" s="769"/>
      <c r="O693" s="769"/>
      <c r="P693" s="626">
        <v>300</v>
      </c>
      <c r="Q693" s="626">
        <v>300</v>
      </c>
      <c r="R693" s="626" t="s">
        <v>4615</v>
      </c>
      <c r="S693" s="626">
        <v>1</v>
      </c>
      <c r="T693" s="626" t="s">
        <v>316</v>
      </c>
      <c r="U693" s="626"/>
      <c r="V693" s="626"/>
      <c r="W693" s="769"/>
      <c r="X693" s="626"/>
      <c r="Y693" s="626"/>
      <c r="Z693" s="626"/>
      <c r="AA693" s="626" t="s">
        <v>1677</v>
      </c>
      <c r="AB693" s="626"/>
      <c r="AC693" s="626"/>
      <c r="AD693" s="626"/>
      <c r="AE693" s="626"/>
      <c r="AF693" s="626"/>
      <c r="AG693" s="769"/>
      <c r="AH693" s="769"/>
      <c r="AI693" s="626"/>
      <c r="AJ693" s="626"/>
      <c r="AK693" s="626"/>
      <c r="AL693" s="626"/>
      <c r="AM693" s="626"/>
      <c r="AN693" s="626"/>
      <c r="AO693" s="626"/>
      <c r="AP693" s="769"/>
      <c r="AQ693" s="769"/>
      <c r="AR693" s="769"/>
      <c r="AS693" s="769"/>
      <c r="AT693" s="769"/>
      <c r="AU693" s="769"/>
      <c r="AV693" s="613">
        <v>2014</v>
      </c>
      <c r="AW693" s="613"/>
      <c r="AX693" s="613"/>
      <c r="AY693" s="613"/>
      <c r="AZ693" s="613"/>
      <c r="BA693" s="613"/>
      <c r="BB693" s="613"/>
      <c r="BC693" s="614">
        <v>120</v>
      </c>
      <c r="BD693" s="614"/>
      <c r="BE693" s="170"/>
    </row>
    <row r="694" spans="1:57" ht="25.7" hidden="1" customHeight="1" x14ac:dyDescent="0.15">
      <c r="A694" s="760" t="s">
        <v>145</v>
      </c>
      <c r="B694" s="306"/>
      <c r="C694" s="877" t="s">
        <v>695</v>
      </c>
      <c r="D694" s="645" t="s">
        <v>4616</v>
      </c>
      <c r="E694" s="769" t="s">
        <v>695</v>
      </c>
      <c r="F694" s="769"/>
      <c r="G694" s="769" t="s">
        <v>695</v>
      </c>
      <c r="H694" s="626"/>
      <c r="I694" s="626"/>
      <c r="J694" s="626">
        <v>1660</v>
      </c>
      <c r="K694" s="626">
        <v>329</v>
      </c>
      <c r="L694" s="138">
        <v>329</v>
      </c>
      <c r="M694" s="769"/>
      <c r="N694" s="769"/>
      <c r="O694" s="769"/>
      <c r="P694" s="626">
        <v>300</v>
      </c>
      <c r="Q694" s="626">
        <v>300</v>
      </c>
      <c r="R694" s="626" t="s">
        <v>4617</v>
      </c>
      <c r="S694" s="626">
        <v>1</v>
      </c>
      <c r="T694" s="626" t="s">
        <v>316</v>
      </c>
      <c r="U694" s="626"/>
      <c r="V694" s="626"/>
      <c r="W694" s="769"/>
      <c r="X694" s="626"/>
      <c r="Y694" s="626"/>
      <c r="Z694" s="626"/>
      <c r="AA694" s="626" t="s">
        <v>1677</v>
      </c>
      <c r="AB694" s="626"/>
      <c r="AC694" s="626"/>
      <c r="AD694" s="626"/>
      <c r="AE694" s="626"/>
      <c r="AF694" s="626"/>
      <c r="AG694" s="769"/>
      <c r="AH694" s="769"/>
      <c r="AI694" s="626"/>
      <c r="AJ694" s="626"/>
      <c r="AK694" s="626"/>
      <c r="AL694" s="626"/>
      <c r="AM694" s="626"/>
      <c r="AN694" s="626"/>
      <c r="AO694" s="626"/>
      <c r="AP694" s="769"/>
      <c r="AQ694" s="769"/>
      <c r="AR694" s="769"/>
      <c r="AS694" s="769"/>
      <c r="AT694" s="769"/>
      <c r="AU694" s="769"/>
      <c r="AV694" s="613">
        <v>2014</v>
      </c>
      <c r="AW694" s="613"/>
      <c r="AX694" s="613"/>
      <c r="AY694" s="613"/>
      <c r="AZ694" s="613"/>
      <c r="BA694" s="613"/>
      <c r="BB694" s="613"/>
      <c r="BC694" s="614">
        <v>120</v>
      </c>
      <c r="BD694" s="614"/>
      <c r="BE694" s="170"/>
    </row>
    <row r="695" spans="1:57" ht="25.7" hidden="1" customHeight="1" x14ac:dyDescent="0.15">
      <c r="A695" s="760"/>
      <c r="B695" s="306"/>
      <c r="C695" s="877" t="s">
        <v>695</v>
      </c>
      <c r="D695" s="645" t="s">
        <v>4618</v>
      </c>
      <c r="E695" s="769" t="s">
        <v>695</v>
      </c>
      <c r="F695" s="769"/>
      <c r="G695" s="769" t="s">
        <v>695</v>
      </c>
      <c r="H695" s="626"/>
      <c r="I695" s="626"/>
      <c r="J695" s="626">
        <v>10637</v>
      </c>
      <c r="K695" s="626">
        <v>312.5</v>
      </c>
      <c r="L695" s="138">
        <v>312.5</v>
      </c>
      <c r="M695" s="769"/>
      <c r="N695" s="769"/>
      <c r="O695" s="769"/>
      <c r="P695" s="626">
        <v>300</v>
      </c>
      <c r="Q695" s="626">
        <v>300</v>
      </c>
      <c r="R695" s="626" t="s">
        <v>4619</v>
      </c>
      <c r="S695" s="626">
        <v>1</v>
      </c>
      <c r="T695" s="626" t="s">
        <v>316</v>
      </c>
      <c r="U695" s="626"/>
      <c r="V695" s="626"/>
      <c r="W695" s="769"/>
      <c r="X695" s="626"/>
      <c r="Y695" s="626"/>
      <c r="Z695" s="626"/>
      <c r="AA695" s="626" t="s">
        <v>1677</v>
      </c>
      <c r="AB695" s="626"/>
      <c r="AC695" s="626"/>
      <c r="AD695" s="626"/>
      <c r="AE695" s="626"/>
      <c r="AF695" s="626"/>
      <c r="AG695" s="769"/>
      <c r="AH695" s="769"/>
      <c r="AI695" s="626"/>
      <c r="AJ695" s="626"/>
      <c r="AK695" s="626"/>
      <c r="AL695" s="626"/>
      <c r="AM695" s="626"/>
      <c r="AN695" s="626"/>
      <c r="AO695" s="626"/>
      <c r="AP695" s="769"/>
      <c r="AQ695" s="769"/>
      <c r="AR695" s="769"/>
      <c r="AS695" s="769"/>
      <c r="AT695" s="769"/>
      <c r="AU695" s="769"/>
      <c r="AV695" s="613">
        <v>2014</v>
      </c>
      <c r="AW695" s="613"/>
      <c r="AX695" s="613"/>
      <c r="AY695" s="613"/>
      <c r="AZ695" s="613"/>
      <c r="BA695" s="613"/>
      <c r="BB695" s="613"/>
      <c r="BC695" s="614">
        <v>100</v>
      </c>
      <c r="BD695" s="614"/>
      <c r="BE695" s="170"/>
    </row>
    <row r="696" spans="1:57" ht="25.7" hidden="1" customHeight="1" x14ac:dyDescent="0.15">
      <c r="A696" s="760"/>
      <c r="B696" s="306"/>
      <c r="C696" s="877" t="s">
        <v>695</v>
      </c>
      <c r="D696" s="645" t="s">
        <v>12377</v>
      </c>
      <c r="E696" s="769" t="s">
        <v>695</v>
      </c>
      <c r="F696" s="769"/>
      <c r="G696" s="769" t="s">
        <v>695</v>
      </c>
      <c r="H696" s="626"/>
      <c r="I696" s="626"/>
      <c r="J696" s="626">
        <v>700</v>
      </c>
      <c r="K696" s="626">
        <v>500</v>
      </c>
      <c r="L696" s="138">
        <v>500</v>
      </c>
      <c r="M696" s="769"/>
      <c r="N696" s="769"/>
      <c r="O696" s="769"/>
      <c r="P696" s="626">
        <v>374</v>
      </c>
      <c r="Q696" s="626">
        <v>374</v>
      </c>
      <c r="R696" s="626" t="s">
        <v>10916</v>
      </c>
      <c r="S696" s="626">
        <v>1</v>
      </c>
      <c r="T696" s="626" t="s">
        <v>316</v>
      </c>
      <c r="U696" s="626"/>
      <c r="V696" s="626"/>
      <c r="W696" s="769"/>
      <c r="X696" s="626"/>
      <c r="Y696" s="626"/>
      <c r="Z696" s="626"/>
      <c r="AA696" s="626" t="s">
        <v>1677</v>
      </c>
      <c r="AB696" s="626"/>
      <c r="AC696" s="626"/>
      <c r="AD696" s="626"/>
      <c r="AE696" s="626"/>
      <c r="AF696" s="626"/>
      <c r="AG696" s="769"/>
      <c r="AH696" s="769"/>
      <c r="AI696" s="626"/>
      <c r="AJ696" s="626"/>
      <c r="AK696" s="626"/>
      <c r="AL696" s="626"/>
      <c r="AM696" s="626"/>
      <c r="AN696" s="626"/>
      <c r="AO696" s="626"/>
      <c r="AP696" s="769"/>
      <c r="AQ696" s="769"/>
      <c r="AR696" s="769"/>
      <c r="AS696" s="769"/>
      <c r="AT696" s="769"/>
      <c r="AU696" s="769"/>
      <c r="AV696" s="613">
        <v>2016</v>
      </c>
      <c r="AW696" s="613"/>
      <c r="AX696" s="613"/>
      <c r="AY696" s="613"/>
      <c r="AZ696" s="613"/>
      <c r="BA696" s="613"/>
      <c r="BB696" s="613"/>
      <c r="BC696" s="614">
        <v>500</v>
      </c>
      <c r="BD696" s="614"/>
      <c r="BE696" s="170"/>
    </row>
    <row r="697" spans="1:57" ht="25.7" hidden="1" customHeight="1" x14ac:dyDescent="0.15">
      <c r="A697" s="760"/>
      <c r="B697" s="306"/>
      <c r="C697" s="877" t="s">
        <v>695</v>
      </c>
      <c r="D697" s="645" t="s">
        <v>12378</v>
      </c>
      <c r="E697" s="769" t="s">
        <v>695</v>
      </c>
      <c r="F697" s="769"/>
      <c r="G697" s="769" t="s">
        <v>695</v>
      </c>
      <c r="H697" s="626"/>
      <c r="I697" s="626"/>
      <c r="J697" s="626">
        <v>1800</v>
      </c>
      <c r="K697" s="626">
        <v>520</v>
      </c>
      <c r="L697" s="138">
        <v>520</v>
      </c>
      <c r="M697" s="769"/>
      <c r="N697" s="769"/>
      <c r="O697" s="769"/>
      <c r="P697" s="626">
        <v>374</v>
      </c>
      <c r="Q697" s="626">
        <v>374</v>
      </c>
      <c r="R697" s="626" t="s">
        <v>10916</v>
      </c>
      <c r="S697" s="626">
        <v>1</v>
      </c>
      <c r="T697" s="626" t="s">
        <v>316</v>
      </c>
      <c r="U697" s="626"/>
      <c r="V697" s="626"/>
      <c r="W697" s="769"/>
      <c r="X697" s="626"/>
      <c r="Y697" s="626"/>
      <c r="Z697" s="626"/>
      <c r="AA697" s="626" t="s">
        <v>1677</v>
      </c>
      <c r="AB697" s="626"/>
      <c r="AC697" s="626"/>
      <c r="AD697" s="626"/>
      <c r="AE697" s="626"/>
      <c r="AF697" s="626"/>
      <c r="AG697" s="769"/>
      <c r="AH697" s="769"/>
      <c r="AI697" s="626"/>
      <c r="AJ697" s="626"/>
      <c r="AK697" s="626"/>
      <c r="AL697" s="626"/>
      <c r="AM697" s="626"/>
      <c r="AN697" s="626"/>
      <c r="AO697" s="626"/>
      <c r="AP697" s="769"/>
      <c r="AQ697" s="769"/>
      <c r="AR697" s="769"/>
      <c r="AS697" s="769"/>
      <c r="AT697" s="769"/>
      <c r="AU697" s="769"/>
      <c r="AV697" s="613">
        <v>2012</v>
      </c>
      <c r="AW697" s="613"/>
      <c r="AX697" s="613"/>
      <c r="AY697" s="613"/>
      <c r="AZ697" s="613"/>
      <c r="BA697" s="613"/>
      <c r="BB697" s="613"/>
      <c r="BC697" s="614">
        <v>450</v>
      </c>
      <c r="BD697" s="614"/>
      <c r="BE697" s="170"/>
    </row>
    <row r="698" spans="1:57" ht="25.7" hidden="1" customHeight="1" x14ac:dyDescent="0.15">
      <c r="A698" s="760"/>
      <c r="B698" s="306"/>
      <c r="C698" s="877" t="s">
        <v>695</v>
      </c>
      <c r="D698" s="645" t="s">
        <v>12379</v>
      </c>
      <c r="E698" s="769" t="s">
        <v>695</v>
      </c>
      <c r="F698" s="769"/>
      <c r="G698" s="769" t="s">
        <v>695</v>
      </c>
      <c r="H698" s="626"/>
      <c r="I698" s="626"/>
      <c r="J698" s="626">
        <v>1000</v>
      </c>
      <c r="K698" s="626">
        <v>520</v>
      </c>
      <c r="L698" s="138">
        <v>520</v>
      </c>
      <c r="M698" s="769"/>
      <c r="N698" s="769"/>
      <c r="O698" s="769"/>
      <c r="P698" s="626">
        <v>374</v>
      </c>
      <c r="Q698" s="626">
        <v>374</v>
      </c>
      <c r="R698" s="626" t="s">
        <v>10916</v>
      </c>
      <c r="S698" s="626">
        <v>1</v>
      </c>
      <c r="T698" s="626" t="s">
        <v>316</v>
      </c>
      <c r="U698" s="626"/>
      <c r="V698" s="626"/>
      <c r="W698" s="769"/>
      <c r="X698" s="626"/>
      <c r="Y698" s="626"/>
      <c r="Z698" s="626"/>
      <c r="AA698" s="626" t="s">
        <v>1677</v>
      </c>
      <c r="AB698" s="626"/>
      <c r="AC698" s="626"/>
      <c r="AD698" s="626"/>
      <c r="AE698" s="626"/>
      <c r="AF698" s="626"/>
      <c r="AG698" s="769"/>
      <c r="AH698" s="769"/>
      <c r="AI698" s="626"/>
      <c r="AJ698" s="626"/>
      <c r="AK698" s="626"/>
      <c r="AL698" s="626"/>
      <c r="AM698" s="626"/>
      <c r="AN698" s="626"/>
      <c r="AO698" s="626"/>
      <c r="AP698" s="769"/>
      <c r="AQ698" s="769"/>
      <c r="AR698" s="769"/>
      <c r="AS698" s="769"/>
      <c r="AT698" s="769"/>
      <c r="AU698" s="769"/>
      <c r="AV698" s="613">
        <v>2012</v>
      </c>
      <c r="AW698" s="613"/>
      <c r="AX698" s="613"/>
      <c r="AY698" s="613"/>
      <c r="AZ698" s="613"/>
      <c r="BA698" s="613"/>
      <c r="BB698" s="613"/>
      <c r="BC698" s="614">
        <v>500</v>
      </c>
      <c r="BD698" s="614"/>
      <c r="BE698" s="170"/>
    </row>
    <row r="699" spans="1:57" ht="25.7" hidden="1" customHeight="1" x14ac:dyDescent="0.15">
      <c r="A699" s="760"/>
      <c r="B699" s="306"/>
      <c r="C699" s="877" t="s">
        <v>695</v>
      </c>
      <c r="D699" s="645" t="s">
        <v>12380</v>
      </c>
      <c r="E699" s="769" t="s">
        <v>695</v>
      </c>
      <c r="F699" s="769"/>
      <c r="G699" s="769" t="s">
        <v>695</v>
      </c>
      <c r="H699" s="626"/>
      <c r="I699" s="626"/>
      <c r="J699" s="626">
        <v>23200</v>
      </c>
      <c r="K699" s="626">
        <v>520</v>
      </c>
      <c r="L699" s="138">
        <v>520</v>
      </c>
      <c r="M699" s="769"/>
      <c r="N699" s="769"/>
      <c r="O699" s="769"/>
      <c r="P699" s="626">
        <v>374</v>
      </c>
      <c r="Q699" s="626">
        <v>374</v>
      </c>
      <c r="R699" s="626" t="s">
        <v>10916</v>
      </c>
      <c r="S699" s="626">
        <v>1</v>
      </c>
      <c r="T699" s="626" t="s">
        <v>316</v>
      </c>
      <c r="U699" s="626"/>
      <c r="V699" s="626"/>
      <c r="W699" s="769"/>
      <c r="X699" s="626"/>
      <c r="Y699" s="626"/>
      <c r="Z699" s="626"/>
      <c r="AA699" s="626" t="s">
        <v>1677</v>
      </c>
      <c r="AB699" s="626"/>
      <c r="AC699" s="626"/>
      <c r="AD699" s="626"/>
      <c r="AE699" s="626"/>
      <c r="AF699" s="626"/>
      <c r="AG699" s="769"/>
      <c r="AH699" s="769"/>
      <c r="AI699" s="626"/>
      <c r="AJ699" s="626"/>
      <c r="AK699" s="626"/>
      <c r="AL699" s="626"/>
      <c r="AM699" s="626"/>
      <c r="AN699" s="626"/>
      <c r="AO699" s="626"/>
      <c r="AP699" s="769"/>
      <c r="AQ699" s="769"/>
      <c r="AR699" s="769"/>
      <c r="AS699" s="769"/>
      <c r="AT699" s="769"/>
      <c r="AU699" s="769"/>
      <c r="AV699" s="613">
        <v>2016</v>
      </c>
      <c r="AW699" s="613"/>
      <c r="AX699" s="613"/>
      <c r="AY699" s="613"/>
      <c r="AZ699" s="613"/>
      <c r="BA699" s="613"/>
      <c r="BB699" s="613"/>
      <c r="BC699" s="614">
        <v>550</v>
      </c>
      <c r="BD699" s="614"/>
      <c r="BE699" s="170"/>
    </row>
    <row r="700" spans="1:57" ht="25.7" hidden="1" customHeight="1" x14ac:dyDescent="0.15">
      <c r="A700" s="760"/>
      <c r="B700" s="306"/>
      <c r="C700" s="877" t="s">
        <v>695</v>
      </c>
      <c r="D700" s="645" t="s">
        <v>4620</v>
      </c>
      <c r="E700" s="769" t="s">
        <v>695</v>
      </c>
      <c r="F700" s="769"/>
      <c r="G700" s="769" t="s">
        <v>695</v>
      </c>
      <c r="H700" s="626"/>
      <c r="I700" s="626"/>
      <c r="J700" s="626">
        <v>21562</v>
      </c>
      <c r="K700" s="626">
        <v>409</v>
      </c>
      <c r="L700" s="138">
        <v>409</v>
      </c>
      <c r="M700" s="769"/>
      <c r="N700" s="769"/>
      <c r="O700" s="769"/>
      <c r="P700" s="626">
        <v>409</v>
      </c>
      <c r="Q700" s="626">
        <v>409</v>
      </c>
      <c r="R700" s="626" t="s">
        <v>4621</v>
      </c>
      <c r="S700" s="626">
        <v>1</v>
      </c>
      <c r="T700" s="626" t="s">
        <v>316</v>
      </c>
      <c r="U700" s="626"/>
      <c r="V700" s="626"/>
      <c r="W700" s="769"/>
      <c r="X700" s="626"/>
      <c r="Y700" s="626"/>
      <c r="Z700" s="626"/>
      <c r="AA700" s="626" t="s">
        <v>1677</v>
      </c>
      <c r="AB700" s="626"/>
      <c r="AC700" s="626"/>
      <c r="AD700" s="626"/>
      <c r="AE700" s="626"/>
      <c r="AF700" s="626"/>
      <c r="AG700" s="769"/>
      <c r="AH700" s="769"/>
      <c r="AI700" s="626"/>
      <c r="AJ700" s="626"/>
      <c r="AK700" s="626"/>
      <c r="AL700" s="626"/>
      <c r="AM700" s="626"/>
      <c r="AN700" s="626"/>
      <c r="AO700" s="626"/>
      <c r="AP700" s="769"/>
      <c r="AQ700" s="769"/>
      <c r="AR700" s="769"/>
      <c r="AS700" s="769"/>
      <c r="AT700" s="769"/>
      <c r="AU700" s="769"/>
      <c r="AV700" s="613">
        <v>2015</v>
      </c>
      <c r="AW700" s="613"/>
      <c r="AX700" s="613"/>
      <c r="AY700" s="613"/>
      <c r="AZ700" s="613"/>
      <c r="BA700" s="613"/>
      <c r="BB700" s="613"/>
      <c r="BC700" s="614">
        <v>130</v>
      </c>
      <c r="BD700" s="614"/>
      <c r="BE700" s="170"/>
    </row>
    <row r="701" spans="1:57" ht="25.7" hidden="1" customHeight="1" x14ac:dyDescent="0.15">
      <c r="A701" s="760"/>
      <c r="B701" s="306"/>
      <c r="C701" s="877" t="s">
        <v>695</v>
      </c>
      <c r="D701" s="645" t="s">
        <v>4622</v>
      </c>
      <c r="E701" s="769" t="s">
        <v>695</v>
      </c>
      <c r="F701" s="769"/>
      <c r="G701" s="769" t="s">
        <v>695</v>
      </c>
      <c r="H701" s="626"/>
      <c r="I701" s="626"/>
      <c r="J701" s="626">
        <v>6335</v>
      </c>
      <c r="K701" s="626">
        <v>409</v>
      </c>
      <c r="L701" s="138">
        <v>409</v>
      </c>
      <c r="M701" s="769"/>
      <c r="N701" s="769"/>
      <c r="O701" s="769"/>
      <c r="P701" s="626">
        <v>409</v>
      </c>
      <c r="Q701" s="626">
        <v>409</v>
      </c>
      <c r="R701" s="626" t="s">
        <v>4621</v>
      </c>
      <c r="S701" s="626">
        <v>1</v>
      </c>
      <c r="T701" s="626" t="s">
        <v>316</v>
      </c>
      <c r="U701" s="626"/>
      <c r="V701" s="626"/>
      <c r="W701" s="769"/>
      <c r="X701" s="626"/>
      <c r="Y701" s="626"/>
      <c r="Z701" s="626"/>
      <c r="AA701" s="626" t="s">
        <v>1677</v>
      </c>
      <c r="AB701" s="626"/>
      <c r="AC701" s="626"/>
      <c r="AD701" s="626"/>
      <c r="AE701" s="626"/>
      <c r="AF701" s="626"/>
      <c r="AG701" s="769"/>
      <c r="AH701" s="769"/>
      <c r="AI701" s="626"/>
      <c r="AJ701" s="626"/>
      <c r="AK701" s="626"/>
      <c r="AL701" s="626"/>
      <c r="AM701" s="626"/>
      <c r="AN701" s="626"/>
      <c r="AO701" s="626"/>
      <c r="AP701" s="769"/>
      <c r="AQ701" s="769"/>
      <c r="AR701" s="769"/>
      <c r="AS701" s="769"/>
      <c r="AT701" s="769"/>
      <c r="AU701" s="769"/>
      <c r="AV701" s="613">
        <v>2015</v>
      </c>
      <c r="AW701" s="613"/>
      <c r="AX701" s="613"/>
      <c r="AY701" s="613"/>
      <c r="AZ701" s="613"/>
      <c r="BA701" s="613"/>
      <c r="BB701" s="613"/>
      <c r="BC701" s="614">
        <v>130</v>
      </c>
      <c r="BD701" s="614"/>
      <c r="BE701" s="170"/>
    </row>
    <row r="702" spans="1:57" ht="25.7" hidden="1" customHeight="1" x14ac:dyDescent="0.15">
      <c r="A702" s="760"/>
      <c r="B702" s="306"/>
      <c r="C702" s="877" t="s">
        <v>695</v>
      </c>
      <c r="D702" s="645" t="s">
        <v>10915</v>
      </c>
      <c r="E702" s="769" t="s">
        <v>695</v>
      </c>
      <c r="F702" s="769"/>
      <c r="G702" s="769" t="s">
        <v>695</v>
      </c>
      <c r="H702" s="626"/>
      <c r="I702" s="626"/>
      <c r="J702" s="626">
        <v>552</v>
      </c>
      <c r="K702" s="626">
        <v>503</v>
      </c>
      <c r="L702" s="138">
        <v>503</v>
      </c>
      <c r="M702" s="769"/>
      <c r="N702" s="769"/>
      <c r="O702" s="769"/>
      <c r="P702" s="626">
        <v>374</v>
      </c>
      <c r="Q702" s="626">
        <v>374</v>
      </c>
      <c r="R702" s="626" t="s">
        <v>10916</v>
      </c>
      <c r="S702" s="626">
        <v>1</v>
      </c>
      <c r="T702" s="626" t="s">
        <v>316</v>
      </c>
      <c r="U702" s="626"/>
      <c r="V702" s="626"/>
      <c r="W702" s="769"/>
      <c r="X702" s="626"/>
      <c r="Y702" s="626"/>
      <c r="Z702" s="626"/>
      <c r="AA702" s="626" t="s">
        <v>1677</v>
      </c>
      <c r="AB702" s="626"/>
      <c r="AC702" s="626"/>
      <c r="AD702" s="626"/>
      <c r="AE702" s="626"/>
      <c r="AF702" s="626"/>
      <c r="AG702" s="769"/>
      <c r="AH702" s="769"/>
      <c r="AI702" s="626"/>
      <c r="AJ702" s="626"/>
      <c r="AK702" s="626"/>
      <c r="AL702" s="626"/>
      <c r="AM702" s="626"/>
      <c r="AN702" s="626"/>
      <c r="AO702" s="626"/>
      <c r="AP702" s="769"/>
      <c r="AQ702" s="769"/>
      <c r="AR702" s="769"/>
      <c r="AS702" s="769"/>
      <c r="AT702" s="769"/>
      <c r="AU702" s="769"/>
      <c r="AV702" s="613">
        <v>2017</v>
      </c>
      <c r="AW702" s="613"/>
      <c r="AX702" s="613"/>
      <c r="AY702" s="613"/>
      <c r="AZ702" s="613"/>
      <c r="BA702" s="613"/>
      <c r="BB702" s="613"/>
      <c r="BC702" s="614">
        <v>500</v>
      </c>
      <c r="BD702" s="614"/>
      <c r="BE702" s="170"/>
    </row>
    <row r="703" spans="1:57" ht="25.7" hidden="1" customHeight="1" x14ac:dyDescent="0.15">
      <c r="A703" s="760"/>
      <c r="B703" s="306"/>
      <c r="C703" s="877" t="s">
        <v>695</v>
      </c>
      <c r="D703" s="645" t="s">
        <v>10917</v>
      </c>
      <c r="E703" s="769" t="s">
        <v>695</v>
      </c>
      <c r="F703" s="769"/>
      <c r="G703" s="769" t="s">
        <v>695</v>
      </c>
      <c r="H703" s="626"/>
      <c r="I703" s="626"/>
      <c r="J703" s="626">
        <v>1102</v>
      </c>
      <c r="K703" s="626">
        <v>486</v>
      </c>
      <c r="L703" s="138">
        <v>486</v>
      </c>
      <c r="M703" s="769"/>
      <c r="N703" s="769"/>
      <c r="O703" s="769"/>
      <c r="P703" s="626">
        <v>410</v>
      </c>
      <c r="Q703" s="626">
        <v>410</v>
      </c>
      <c r="R703" s="626" t="s">
        <v>10918</v>
      </c>
      <c r="S703" s="626">
        <v>1</v>
      </c>
      <c r="T703" s="626" t="s">
        <v>316</v>
      </c>
      <c r="U703" s="626"/>
      <c r="V703" s="626"/>
      <c r="W703" s="769"/>
      <c r="X703" s="626"/>
      <c r="Y703" s="626"/>
      <c r="Z703" s="626"/>
      <c r="AA703" s="626" t="s">
        <v>1677</v>
      </c>
      <c r="AB703" s="626"/>
      <c r="AC703" s="626"/>
      <c r="AD703" s="626"/>
      <c r="AE703" s="626"/>
      <c r="AF703" s="626"/>
      <c r="AG703" s="769"/>
      <c r="AH703" s="769"/>
      <c r="AI703" s="626"/>
      <c r="AJ703" s="626"/>
      <c r="AK703" s="626"/>
      <c r="AL703" s="626"/>
      <c r="AM703" s="626"/>
      <c r="AN703" s="626"/>
      <c r="AO703" s="626"/>
      <c r="AP703" s="769"/>
      <c r="AQ703" s="769"/>
      <c r="AR703" s="769"/>
      <c r="AS703" s="769"/>
      <c r="AT703" s="769"/>
      <c r="AU703" s="769"/>
      <c r="AV703" s="613">
        <v>2017</v>
      </c>
      <c r="AW703" s="613"/>
      <c r="AX703" s="613"/>
      <c r="AY703" s="613"/>
      <c r="AZ703" s="613"/>
      <c r="BA703" s="613"/>
      <c r="BB703" s="613"/>
      <c r="BC703" s="614">
        <v>580</v>
      </c>
      <c r="BD703" s="614"/>
      <c r="BE703" s="170"/>
    </row>
    <row r="704" spans="1:57" ht="25.7" hidden="1" customHeight="1" x14ac:dyDescent="0.15">
      <c r="A704" s="760"/>
      <c r="B704" s="306"/>
      <c r="C704" s="877" t="s">
        <v>1628</v>
      </c>
      <c r="D704" s="645" t="s">
        <v>4623</v>
      </c>
      <c r="E704" s="769" t="s">
        <v>1628</v>
      </c>
      <c r="F704" s="769"/>
      <c r="G704" s="769" t="s">
        <v>4624</v>
      </c>
      <c r="H704" s="626"/>
      <c r="I704" s="626"/>
      <c r="J704" s="626">
        <v>3992</v>
      </c>
      <c r="K704" s="626">
        <v>1164</v>
      </c>
      <c r="L704" s="138">
        <v>1164</v>
      </c>
      <c r="M704" s="769"/>
      <c r="N704" s="769"/>
      <c r="O704" s="769"/>
      <c r="P704" s="626">
        <v>600</v>
      </c>
      <c r="Q704" s="626">
        <v>600</v>
      </c>
      <c r="R704" s="626" t="s">
        <v>1687</v>
      </c>
      <c r="S704" s="626">
        <v>2</v>
      </c>
      <c r="T704" s="626" t="s">
        <v>316</v>
      </c>
      <c r="U704" s="626"/>
      <c r="V704" s="626"/>
      <c r="W704" s="769"/>
      <c r="X704" s="626"/>
      <c r="Y704" s="626"/>
      <c r="Z704" s="626"/>
      <c r="AA704" s="626" t="s">
        <v>1677</v>
      </c>
      <c r="AB704" s="626"/>
      <c r="AC704" s="626"/>
      <c r="AD704" s="626"/>
      <c r="AE704" s="626"/>
      <c r="AF704" s="626"/>
      <c r="AG704" s="769"/>
      <c r="AH704" s="769"/>
      <c r="AI704" s="626"/>
      <c r="AJ704" s="626"/>
      <c r="AK704" s="626"/>
      <c r="AL704" s="626"/>
      <c r="AM704" s="626"/>
      <c r="AN704" s="626"/>
      <c r="AO704" s="626"/>
      <c r="AP704" s="769"/>
      <c r="AQ704" s="769"/>
      <c r="AR704" s="769"/>
      <c r="AS704" s="769"/>
      <c r="AT704" s="769"/>
      <c r="AU704" s="769"/>
      <c r="AV704" s="613">
        <v>2005</v>
      </c>
      <c r="AW704" s="613"/>
      <c r="AX704" s="613"/>
      <c r="AY704" s="613"/>
      <c r="AZ704" s="613"/>
      <c r="BA704" s="613"/>
      <c r="BB704" s="613"/>
      <c r="BC704" s="614">
        <v>550</v>
      </c>
      <c r="BD704" s="614"/>
      <c r="BE704" s="170"/>
    </row>
    <row r="705" spans="1:57" ht="25.7" hidden="1" customHeight="1" x14ac:dyDescent="0.15">
      <c r="A705" s="760"/>
      <c r="B705" s="306"/>
      <c r="C705" s="877" t="s">
        <v>709</v>
      </c>
      <c r="D705" s="645" t="s">
        <v>1686</v>
      </c>
      <c r="E705" s="769" t="s">
        <v>709</v>
      </c>
      <c r="F705" s="769"/>
      <c r="G705" s="769" t="s">
        <v>4625</v>
      </c>
      <c r="H705" s="626"/>
      <c r="I705" s="626"/>
      <c r="J705" s="626">
        <v>4700</v>
      </c>
      <c r="K705" s="626">
        <v>922</v>
      </c>
      <c r="L705" s="138">
        <v>920</v>
      </c>
      <c r="M705" s="769"/>
      <c r="N705" s="769"/>
      <c r="O705" s="769"/>
      <c r="P705" s="626">
        <v>600</v>
      </c>
      <c r="Q705" s="626">
        <v>600</v>
      </c>
      <c r="R705" s="626" t="s">
        <v>1687</v>
      </c>
      <c r="S705" s="626">
        <v>2</v>
      </c>
      <c r="T705" s="626" t="s">
        <v>316</v>
      </c>
      <c r="U705" s="626"/>
      <c r="V705" s="626"/>
      <c r="W705" s="769"/>
      <c r="X705" s="626"/>
      <c r="Y705" s="626"/>
      <c r="Z705" s="626"/>
      <c r="AA705" s="626" t="s">
        <v>1677</v>
      </c>
      <c r="AB705" s="626"/>
      <c r="AC705" s="626"/>
      <c r="AD705" s="626"/>
      <c r="AE705" s="626"/>
      <c r="AF705" s="626"/>
      <c r="AG705" s="769"/>
      <c r="AH705" s="769"/>
      <c r="AI705" s="626"/>
      <c r="AJ705" s="626"/>
      <c r="AK705" s="626"/>
      <c r="AL705" s="626"/>
      <c r="AM705" s="626"/>
      <c r="AN705" s="626"/>
      <c r="AO705" s="626"/>
      <c r="AP705" s="769"/>
      <c r="AQ705" s="769"/>
      <c r="AR705" s="769"/>
      <c r="AS705" s="769"/>
      <c r="AT705" s="769"/>
      <c r="AU705" s="769"/>
      <c r="AV705" s="613">
        <v>2003</v>
      </c>
      <c r="AW705" s="613"/>
      <c r="AX705" s="613"/>
      <c r="AY705" s="613"/>
      <c r="AZ705" s="613"/>
      <c r="BA705" s="613"/>
      <c r="BB705" s="613"/>
      <c r="BC705" s="614">
        <v>325</v>
      </c>
      <c r="BD705" s="614"/>
      <c r="BE705" s="170"/>
    </row>
    <row r="706" spans="1:57" ht="25.7" hidden="1" customHeight="1" x14ac:dyDescent="0.15">
      <c r="A706" s="760"/>
      <c r="B706" s="306"/>
      <c r="C706" s="877" t="s">
        <v>709</v>
      </c>
      <c r="D706" s="645" t="s">
        <v>4626</v>
      </c>
      <c r="E706" s="769" t="s">
        <v>709</v>
      </c>
      <c r="F706" s="769"/>
      <c r="G706" s="769" t="s">
        <v>4625</v>
      </c>
      <c r="H706" s="626"/>
      <c r="I706" s="626"/>
      <c r="J706" s="626">
        <v>13823</v>
      </c>
      <c r="K706" s="626">
        <v>582</v>
      </c>
      <c r="L706" s="138">
        <v>582</v>
      </c>
      <c r="M706" s="769"/>
      <c r="N706" s="769"/>
      <c r="O706" s="769"/>
      <c r="P706" s="626">
        <v>456</v>
      </c>
      <c r="Q706" s="626">
        <v>456</v>
      </c>
      <c r="R706" s="626" t="s">
        <v>4627</v>
      </c>
      <c r="S706" s="626">
        <v>1</v>
      </c>
      <c r="T706" s="626" t="s">
        <v>316</v>
      </c>
      <c r="U706" s="626"/>
      <c r="V706" s="626"/>
      <c r="W706" s="769"/>
      <c r="X706" s="626"/>
      <c r="Y706" s="626"/>
      <c r="Z706" s="626"/>
      <c r="AA706" s="626" t="s">
        <v>1677</v>
      </c>
      <c r="AB706" s="626"/>
      <c r="AC706" s="626"/>
      <c r="AD706" s="626"/>
      <c r="AE706" s="626"/>
      <c r="AF706" s="626"/>
      <c r="AG706" s="769"/>
      <c r="AH706" s="769"/>
      <c r="AI706" s="626"/>
      <c r="AJ706" s="626"/>
      <c r="AK706" s="626"/>
      <c r="AL706" s="626"/>
      <c r="AM706" s="626"/>
      <c r="AN706" s="626"/>
      <c r="AO706" s="626"/>
      <c r="AP706" s="769"/>
      <c r="AQ706" s="769"/>
      <c r="AR706" s="769"/>
      <c r="AS706" s="769"/>
      <c r="AT706" s="769"/>
      <c r="AU706" s="769"/>
      <c r="AV706" s="613">
        <v>2013</v>
      </c>
      <c r="AW706" s="613"/>
      <c r="AX706" s="613"/>
      <c r="AY706" s="613"/>
      <c r="AZ706" s="613"/>
      <c r="BA706" s="613"/>
      <c r="BB706" s="613"/>
      <c r="BC706" s="614">
        <v>230</v>
      </c>
      <c r="BD706" s="614"/>
      <c r="BE706" s="170"/>
    </row>
    <row r="707" spans="1:57" ht="25.7" hidden="1" customHeight="1" x14ac:dyDescent="0.15">
      <c r="A707" s="760"/>
      <c r="B707" s="306"/>
      <c r="C707" s="877" t="s">
        <v>711</v>
      </c>
      <c r="D707" s="645" t="s">
        <v>12381</v>
      </c>
      <c r="E707" s="769" t="s">
        <v>711</v>
      </c>
      <c r="F707" s="769"/>
      <c r="G707" s="769" t="s">
        <v>711</v>
      </c>
      <c r="H707" s="626"/>
      <c r="I707" s="626"/>
      <c r="J707" s="626">
        <v>3840</v>
      </c>
      <c r="K707" s="626">
        <v>579</v>
      </c>
      <c r="L707" s="138">
        <v>579</v>
      </c>
      <c r="M707" s="769"/>
      <c r="N707" s="769"/>
      <c r="O707" s="769"/>
      <c r="P707" s="626">
        <v>579</v>
      </c>
      <c r="Q707" s="626">
        <v>579</v>
      </c>
      <c r="R707" s="626" t="s">
        <v>1688</v>
      </c>
      <c r="S707" s="626">
        <v>1</v>
      </c>
      <c r="T707" s="626" t="s">
        <v>316</v>
      </c>
      <c r="U707" s="626"/>
      <c r="V707" s="626"/>
      <c r="W707" s="769"/>
      <c r="X707" s="626"/>
      <c r="Y707" s="626"/>
      <c r="Z707" s="626"/>
      <c r="AA707" s="626" t="s">
        <v>1677</v>
      </c>
      <c r="AB707" s="626"/>
      <c r="AC707" s="626"/>
      <c r="AD707" s="626"/>
      <c r="AE707" s="626"/>
      <c r="AF707" s="626"/>
      <c r="AG707" s="769"/>
      <c r="AH707" s="769"/>
      <c r="AI707" s="626"/>
      <c r="AJ707" s="626"/>
      <c r="AK707" s="626"/>
      <c r="AL707" s="626"/>
      <c r="AM707" s="626"/>
      <c r="AN707" s="626"/>
      <c r="AO707" s="626"/>
      <c r="AP707" s="769"/>
      <c r="AQ707" s="769"/>
      <c r="AR707" s="769"/>
      <c r="AS707" s="769"/>
      <c r="AT707" s="769"/>
      <c r="AU707" s="769"/>
      <c r="AV707" s="613">
        <v>2005</v>
      </c>
      <c r="AW707" s="613"/>
      <c r="AX707" s="613"/>
      <c r="AY707" s="613"/>
      <c r="AZ707" s="613"/>
      <c r="BA707" s="613"/>
      <c r="BB707" s="613"/>
      <c r="BC707" s="614">
        <v>260</v>
      </c>
      <c r="BD707" s="614"/>
      <c r="BE707" s="170"/>
    </row>
    <row r="708" spans="1:57" ht="25.7" hidden="1" customHeight="1" x14ac:dyDescent="0.15">
      <c r="A708" s="760"/>
      <c r="B708" s="306"/>
      <c r="C708" s="877" t="s">
        <v>711</v>
      </c>
      <c r="D708" s="645" t="s">
        <v>1689</v>
      </c>
      <c r="E708" s="769" t="s">
        <v>711</v>
      </c>
      <c r="F708" s="769"/>
      <c r="G708" s="769" t="s">
        <v>711</v>
      </c>
      <c r="H708" s="626"/>
      <c r="I708" s="626"/>
      <c r="J708" s="626">
        <v>4200</v>
      </c>
      <c r="K708" s="626">
        <v>579</v>
      </c>
      <c r="L708" s="138">
        <v>579</v>
      </c>
      <c r="M708" s="769"/>
      <c r="N708" s="769"/>
      <c r="O708" s="769"/>
      <c r="P708" s="626">
        <v>579</v>
      </c>
      <c r="Q708" s="626">
        <v>579</v>
      </c>
      <c r="R708" s="626" t="s">
        <v>1688</v>
      </c>
      <c r="S708" s="626">
        <v>1</v>
      </c>
      <c r="T708" s="626" t="s">
        <v>316</v>
      </c>
      <c r="U708" s="626"/>
      <c r="V708" s="626"/>
      <c r="W708" s="769"/>
      <c r="X708" s="626"/>
      <c r="Y708" s="626"/>
      <c r="Z708" s="626"/>
      <c r="AA708" s="626" t="s">
        <v>1677</v>
      </c>
      <c r="AB708" s="626"/>
      <c r="AC708" s="626"/>
      <c r="AD708" s="626"/>
      <c r="AE708" s="626"/>
      <c r="AF708" s="626"/>
      <c r="AG708" s="769"/>
      <c r="AH708" s="769"/>
      <c r="AI708" s="626"/>
      <c r="AJ708" s="626"/>
      <c r="AK708" s="626"/>
      <c r="AL708" s="626"/>
      <c r="AM708" s="626"/>
      <c r="AN708" s="626"/>
      <c r="AO708" s="626"/>
      <c r="AP708" s="769"/>
      <c r="AQ708" s="769"/>
      <c r="AR708" s="769"/>
      <c r="AS708" s="769"/>
      <c r="AT708" s="769"/>
      <c r="AU708" s="769"/>
      <c r="AV708" s="613">
        <v>2009</v>
      </c>
      <c r="AW708" s="613"/>
      <c r="AX708" s="613"/>
      <c r="AY708" s="613"/>
      <c r="AZ708" s="613"/>
      <c r="BA708" s="613"/>
      <c r="BB708" s="613"/>
      <c r="BC708" s="614">
        <v>531</v>
      </c>
      <c r="BD708" s="614"/>
      <c r="BE708" s="170"/>
    </row>
    <row r="709" spans="1:57" ht="25.7" hidden="1" customHeight="1" x14ac:dyDescent="0.15">
      <c r="A709" s="760"/>
      <c r="B709" s="306"/>
      <c r="C709" s="877" t="s">
        <v>711</v>
      </c>
      <c r="D709" s="645" t="s">
        <v>12382</v>
      </c>
      <c r="E709" s="769" t="s">
        <v>711</v>
      </c>
      <c r="F709" s="769"/>
      <c r="G709" s="769" t="s">
        <v>711</v>
      </c>
      <c r="H709" s="626"/>
      <c r="I709" s="626"/>
      <c r="J709" s="626">
        <v>2943</v>
      </c>
      <c r="K709" s="626">
        <v>1691</v>
      </c>
      <c r="L709" s="138">
        <v>1691</v>
      </c>
      <c r="M709" s="769"/>
      <c r="N709" s="769"/>
      <c r="O709" s="769"/>
      <c r="P709" s="626">
        <v>1691</v>
      </c>
      <c r="Q709" s="626">
        <v>1691</v>
      </c>
      <c r="R709" s="626" t="s">
        <v>1688</v>
      </c>
      <c r="S709" s="626">
        <v>1</v>
      </c>
      <c r="T709" s="626" t="s">
        <v>316</v>
      </c>
      <c r="U709" s="626"/>
      <c r="V709" s="626"/>
      <c r="W709" s="769"/>
      <c r="X709" s="626"/>
      <c r="Y709" s="626"/>
      <c r="Z709" s="626"/>
      <c r="AA709" s="626" t="s">
        <v>1677</v>
      </c>
      <c r="AB709" s="626"/>
      <c r="AC709" s="626"/>
      <c r="AD709" s="626"/>
      <c r="AE709" s="626"/>
      <c r="AF709" s="626"/>
      <c r="AG709" s="769"/>
      <c r="AH709" s="769"/>
      <c r="AI709" s="626"/>
      <c r="AJ709" s="626"/>
      <c r="AK709" s="626"/>
      <c r="AL709" s="626"/>
      <c r="AM709" s="626"/>
      <c r="AN709" s="626"/>
      <c r="AO709" s="626"/>
      <c r="AP709" s="769"/>
      <c r="AQ709" s="769"/>
      <c r="AR709" s="769"/>
      <c r="AS709" s="769"/>
      <c r="AT709" s="769"/>
      <c r="AU709" s="769"/>
      <c r="AV709" s="613">
        <v>2018</v>
      </c>
      <c r="AW709" s="613"/>
      <c r="AX709" s="613"/>
      <c r="AY709" s="613"/>
      <c r="AZ709" s="613"/>
      <c r="BA709" s="613"/>
      <c r="BB709" s="613"/>
      <c r="BC709" s="614">
        <v>326</v>
      </c>
      <c r="BD709" s="614"/>
      <c r="BE709" s="170"/>
    </row>
    <row r="710" spans="1:57" ht="25.7" hidden="1" customHeight="1" x14ac:dyDescent="0.15">
      <c r="A710" s="760" t="s">
        <v>186</v>
      </c>
      <c r="B710" s="306"/>
      <c r="C710" s="877" t="s">
        <v>711</v>
      </c>
      <c r="D710" s="645" t="s">
        <v>4628</v>
      </c>
      <c r="E710" s="769" t="s">
        <v>711</v>
      </c>
      <c r="F710" s="769"/>
      <c r="G710" s="769" t="s">
        <v>711</v>
      </c>
      <c r="H710" s="626"/>
      <c r="I710" s="626"/>
      <c r="J710" s="626">
        <v>1018</v>
      </c>
      <c r="K710" s="626">
        <v>480</v>
      </c>
      <c r="L710" s="138">
        <v>420</v>
      </c>
      <c r="M710" s="769"/>
      <c r="N710" s="769"/>
      <c r="O710" s="769"/>
      <c r="P710" s="626">
        <v>480</v>
      </c>
      <c r="Q710" s="626">
        <v>480</v>
      </c>
      <c r="R710" s="626" t="s">
        <v>1688</v>
      </c>
      <c r="S710" s="626">
        <v>1</v>
      </c>
      <c r="T710" s="626" t="s">
        <v>316</v>
      </c>
      <c r="U710" s="626"/>
      <c r="V710" s="626"/>
      <c r="W710" s="769"/>
      <c r="X710" s="626"/>
      <c r="Y710" s="626"/>
      <c r="Z710" s="626"/>
      <c r="AA710" s="626" t="s">
        <v>1677</v>
      </c>
      <c r="AB710" s="626"/>
      <c r="AC710" s="626"/>
      <c r="AD710" s="626"/>
      <c r="AE710" s="626"/>
      <c r="AF710" s="626"/>
      <c r="AG710" s="769"/>
      <c r="AH710" s="769"/>
      <c r="AI710" s="626"/>
      <c r="AJ710" s="626"/>
      <c r="AK710" s="626"/>
      <c r="AL710" s="626"/>
      <c r="AM710" s="626"/>
      <c r="AN710" s="626"/>
      <c r="AO710" s="626"/>
      <c r="AP710" s="769"/>
      <c r="AQ710" s="769"/>
      <c r="AR710" s="769"/>
      <c r="AS710" s="769"/>
      <c r="AT710" s="769"/>
      <c r="AU710" s="769"/>
      <c r="AV710" s="613">
        <v>2013</v>
      </c>
      <c r="AW710" s="613"/>
      <c r="AX710" s="613"/>
      <c r="AY710" s="613"/>
      <c r="AZ710" s="613"/>
      <c r="BA710" s="613"/>
      <c r="BB710" s="613"/>
      <c r="BC710" s="614">
        <v>152</v>
      </c>
      <c r="BD710" s="614"/>
      <c r="BE710" s="170"/>
    </row>
    <row r="711" spans="1:57" ht="25.7" hidden="1" customHeight="1" x14ac:dyDescent="0.15">
      <c r="A711" s="760"/>
      <c r="B711" s="306"/>
      <c r="C711" s="877" t="s">
        <v>711</v>
      </c>
      <c r="D711" s="645" t="s">
        <v>4629</v>
      </c>
      <c r="E711" s="769" t="s">
        <v>711</v>
      </c>
      <c r="F711" s="769"/>
      <c r="G711" s="769" t="s">
        <v>711</v>
      </c>
      <c r="H711" s="626"/>
      <c r="I711" s="626"/>
      <c r="J711" s="626">
        <v>1813</v>
      </c>
      <c r="K711" s="626">
        <v>461.57</v>
      </c>
      <c r="L711" s="138">
        <v>461.57</v>
      </c>
      <c r="M711" s="769"/>
      <c r="N711" s="769"/>
      <c r="O711" s="769"/>
      <c r="P711" s="626">
        <v>462</v>
      </c>
      <c r="Q711" s="626">
        <v>462</v>
      </c>
      <c r="R711" s="626" t="s">
        <v>1688</v>
      </c>
      <c r="S711" s="626">
        <v>1</v>
      </c>
      <c r="T711" s="626" t="s">
        <v>316</v>
      </c>
      <c r="U711" s="626"/>
      <c r="V711" s="626"/>
      <c r="W711" s="769"/>
      <c r="X711" s="626"/>
      <c r="Y711" s="626"/>
      <c r="Z711" s="626"/>
      <c r="AA711" s="626" t="s">
        <v>1677</v>
      </c>
      <c r="AB711" s="626"/>
      <c r="AC711" s="626"/>
      <c r="AD711" s="626"/>
      <c r="AE711" s="626"/>
      <c r="AF711" s="626"/>
      <c r="AG711" s="769"/>
      <c r="AH711" s="769"/>
      <c r="AI711" s="626"/>
      <c r="AJ711" s="626"/>
      <c r="AK711" s="626"/>
      <c r="AL711" s="626"/>
      <c r="AM711" s="626"/>
      <c r="AN711" s="626"/>
      <c r="AO711" s="626"/>
      <c r="AP711" s="769"/>
      <c r="AQ711" s="769"/>
      <c r="AR711" s="769"/>
      <c r="AS711" s="769"/>
      <c r="AT711" s="769"/>
      <c r="AU711" s="769"/>
      <c r="AV711" s="613">
        <v>2007</v>
      </c>
      <c r="AW711" s="613"/>
      <c r="AX711" s="613"/>
      <c r="AY711" s="613"/>
      <c r="AZ711" s="613"/>
      <c r="BA711" s="613"/>
      <c r="BB711" s="613"/>
      <c r="BC711" s="614">
        <v>133</v>
      </c>
      <c r="BD711" s="614"/>
      <c r="BE711" s="170"/>
    </row>
    <row r="712" spans="1:57" ht="25.7" hidden="1" customHeight="1" x14ac:dyDescent="0.15">
      <c r="A712" s="760"/>
      <c r="B712" s="306"/>
      <c r="C712" s="877" t="s">
        <v>711</v>
      </c>
      <c r="D712" s="645" t="s">
        <v>4630</v>
      </c>
      <c r="E712" s="769" t="s">
        <v>711</v>
      </c>
      <c r="F712" s="769"/>
      <c r="G712" s="769" t="s">
        <v>711</v>
      </c>
      <c r="H712" s="626"/>
      <c r="I712" s="626"/>
      <c r="J712" s="626">
        <v>1100</v>
      </c>
      <c r="K712" s="626">
        <v>750</v>
      </c>
      <c r="L712" s="138">
        <v>750</v>
      </c>
      <c r="M712" s="769"/>
      <c r="N712" s="769"/>
      <c r="O712" s="769"/>
      <c r="P712" s="626">
        <v>750</v>
      </c>
      <c r="Q712" s="626">
        <v>750</v>
      </c>
      <c r="R712" s="626" t="s">
        <v>1520</v>
      </c>
      <c r="S712" s="626">
        <v>1</v>
      </c>
      <c r="T712" s="626" t="s">
        <v>316</v>
      </c>
      <c r="U712" s="626"/>
      <c r="V712" s="626"/>
      <c r="W712" s="769"/>
      <c r="X712" s="626"/>
      <c r="Y712" s="626"/>
      <c r="Z712" s="626"/>
      <c r="AA712" s="626" t="s">
        <v>1677</v>
      </c>
      <c r="AB712" s="626"/>
      <c r="AC712" s="626"/>
      <c r="AD712" s="626"/>
      <c r="AE712" s="626"/>
      <c r="AF712" s="626"/>
      <c r="AG712" s="769"/>
      <c r="AH712" s="769"/>
      <c r="AI712" s="626"/>
      <c r="AJ712" s="626"/>
      <c r="AK712" s="626"/>
      <c r="AL712" s="626"/>
      <c r="AM712" s="626"/>
      <c r="AN712" s="626"/>
      <c r="AO712" s="626"/>
      <c r="AP712" s="769"/>
      <c r="AQ712" s="769"/>
      <c r="AR712" s="769"/>
      <c r="AS712" s="769"/>
      <c r="AT712" s="769"/>
      <c r="AU712" s="769"/>
      <c r="AV712" s="613">
        <v>1993</v>
      </c>
      <c r="AW712" s="613"/>
      <c r="AX712" s="613"/>
      <c r="AY712" s="613"/>
      <c r="AZ712" s="613"/>
      <c r="BA712" s="613"/>
      <c r="BB712" s="613"/>
      <c r="BC712" s="614">
        <v>113</v>
      </c>
      <c r="BD712" s="614"/>
      <c r="BE712" s="170"/>
    </row>
    <row r="713" spans="1:57" ht="25.7" hidden="1" customHeight="1" x14ac:dyDescent="0.15">
      <c r="A713" s="760"/>
      <c r="B713" s="306"/>
      <c r="C713" s="877" t="s">
        <v>711</v>
      </c>
      <c r="D713" s="645" t="s">
        <v>4631</v>
      </c>
      <c r="E713" s="769" t="s">
        <v>711</v>
      </c>
      <c r="F713" s="769"/>
      <c r="G713" s="769" t="s">
        <v>711</v>
      </c>
      <c r="H713" s="626"/>
      <c r="I713" s="626"/>
      <c r="J713" s="626">
        <v>1018</v>
      </c>
      <c r="K713" s="626">
        <v>624</v>
      </c>
      <c r="L713" s="138">
        <v>624</v>
      </c>
      <c r="M713" s="769"/>
      <c r="N713" s="769"/>
      <c r="O713" s="769"/>
      <c r="P713" s="626">
        <v>624</v>
      </c>
      <c r="Q713" s="626">
        <v>624</v>
      </c>
      <c r="R713" s="626" t="s">
        <v>1520</v>
      </c>
      <c r="S713" s="626">
        <v>1</v>
      </c>
      <c r="T713" s="626" t="s">
        <v>316</v>
      </c>
      <c r="U713" s="626"/>
      <c r="V713" s="626"/>
      <c r="W713" s="769"/>
      <c r="X713" s="626"/>
      <c r="Y713" s="626"/>
      <c r="Z713" s="626"/>
      <c r="AA713" s="626" t="s">
        <v>1677</v>
      </c>
      <c r="AB713" s="626"/>
      <c r="AC713" s="626"/>
      <c r="AD713" s="626"/>
      <c r="AE713" s="626"/>
      <c r="AF713" s="626"/>
      <c r="AG713" s="769"/>
      <c r="AH713" s="769"/>
      <c r="AI713" s="626"/>
      <c r="AJ713" s="626"/>
      <c r="AK713" s="626"/>
      <c r="AL713" s="626"/>
      <c r="AM713" s="626"/>
      <c r="AN713" s="626"/>
      <c r="AO713" s="626"/>
      <c r="AP713" s="769"/>
      <c r="AQ713" s="769"/>
      <c r="AR713" s="769"/>
      <c r="AS713" s="769"/>
      <c r="AT713" s="769"/>
      <c r="AU713" s="769"/>
      <c r="AV713" s="613">
        <v>1992</v>
      </c>
      <c r="AW713" s="613"/>
      <c r="AX713" s="613"/>
      <c r="AY713" s="613"/>
      <c r="AZ713" s="613"/>
      <c r="BA713" s="613"/>
      <c r="BB713" s="613"/>
      <c r="BC713" s="614">
        <v>124</v>
      </c>
      <c r="BD713" s="614"/>
      <c r="BE713" s="170"/>
    </row>
    <row r="714" spans="1:57" ht="25.7" hidden="1" customHeight="1" x14ac:dyDescent="0.15">
      <c r="A714" s="760"/>
      <c r="B714" s="306"/>
      <c r="C714" s="877" t="s">
        <v>711</v>
      </c>
      <c r="D714" s="645" t="s">
        <v>4632</v>
      </c>
      <c r="E714" s="769" t="s">
        <v>711</v>
      </c>
      <c r="F714" s="769"/>
      <c r="G714" s="769" t="s">
        <v>711</v>
      </c>
      <c r="H714" s="626"/>
      <c r="I714" s="626"/>
      <c r="J714" s="626">
        <v>950</v>
      </c>
      <c r="K714" s="626">
        <v>396</v>
      </c>
      <c r="L714" s="138">
        <v>396</v>
      </c>
      <c r="M714" s="769"/>
      <c r="N714" s="769"/>
      <c r="O714" s="769"/>
      <c r="P714" s="626">
        <v>396</v>
      </c>
      <c r="Q714" s="626">
        <v>396</v>
      </c>
      <c r="R714" s="626" t="s">
        <v>1520</v>
      </c>
      <c r="S714" s="626">
        <v>1</v>
      </c>
      <c r="T714" s="626" t="s">
        <v>316</v>
      </c>
      <c r="U714" s="626"/>
      <c r="V714" s="626"/>
      <c r="W714" s="769"/>
      <c r="X714" s="626"/>
      <c r="Y714" s="626"/>
      <c r="Z714" s="626"/>
      <c r="AA714" s="626" t="s">
        <v>1677</v>
      </c>
      <c r="AB714" s="626"/>
      <c r="AC714" s="626"/>
      <c r="AD714" s="626"/>
      <c r="AE714" s="626"/>
      <c r="AF714" s="626"/>
      <c r="AG714" s="769"/>
      <c r="AH714" s="769"/>
      <c r="AI714" s="626"/>
      <c r="AJ714" s="626"/>
      <c r="AK714" s="626"/>
      <c r="AL714" s="626"/>
      <c r="AM714" s="626"/>
      <c r="AN714" s="626"/>
      <c r="AO714" s="626"/>
      <c r="AP714" s="769"/>
      <c r="AQ714" s="769"/>
      <c r="AR714" s="769"/>
      <c r="AS714" s="769"/>
      <c r="AT714" s="769"/>
      <c r="AU714" s="769"/>
      <c r="AV714" s="613">
        <v>2009</v>
      </c>
      <c r="AW714" s="613"/>
      <c r="AX714" s="613"/>
      <c r="AY714" s="613"/>
      <c r="AZ714" s="613"/>
      <c r="BA714" s="613"/>
      <c r="BB714" s="613"/>
      <c r="BC714" s="614">
        <v>170</v>
      </c>
      <c r="BD714" s="614"/>
      <c r="BE714" s="170"/>
    </row>
    <row r="715" spans="1:57" ht="25.7" hidden="1" customHeight="1" x14ac:dyDescent="0.15">
      <c r="A715" s="760"/>
      <c r="B715" s="306"/>
      <c r="C715" s="877" t="s">
        <v>711</v>
      </c>
      <c r="D715" s="645" t="s">
        <v>4633</v>
      </c>
      <c r="E715" s="769" t="s">
        <v>711</v>
      </c>
      <c r="F715" s="769"/>
      <c r="G715" s="769" t="s">
        <v>711</v>
      </c>
      <c r="H715" s="626"/>
      <c r="I715" s="626"/>
      <c r="J715" s="626">
        <v>500</v>
      </c>
      <c r="K715" s="626">
        <v>418</v>
      </c>
      <c r="L715" s="138">
        <v>418</v>
      </c>
      <c r="M715" s="769"/>
      <c r="N715" s="769"/>
      <c r="O715" s="769"/>
      <c r="P715" s="626">
        <v>418</v>
      </c>
      <c r="Q715" s="626">
        <v>418</v>
      </c>
      <c r="R715" s="626" t="s">
        <v>1520</v>
      </c>
      <c r="S715" s="626">
        <v>1</v>
      </c>
      <c r="T715" s="626" t="s">
        <v>316</v>
      </c>
      <c r="U715" s="626"/>
      <c r="V715" s="626"/>
      <c r="W715" s="769"/>
      <c r="X715" s="626"/>
      <c r="Y715" s="626"/>
      <c r="Z715" s="626"/>
      <c r="AA715" s="626" t="s">
        <v>1677</v>
      </c>
      <c r="AB715" s="626"/>
      <c r="AC715" s="626"/>
      <c r="AD715" s="626"/>
      <c r="AE715" s="626"/>
      <c r="AF715" s="626"/>
      <c r="AG715" s="769"/>
      <c r="AH715" s="769"/>
      <c r="AI715" s="626"/>
      <c r="AJ715" s="626"/>
      <c r="AK715" s="626"/>
      <c r="AL715" s="626"/>
      <c r="AM715" s="626"/>
      <c r="AN715" s="626"/>
      <c r="AO715" s="626"/>
      <c r="AP715" s="769"/>
      <c r="AQ715" s="769"/>
      <c r="AR715" s="769"/>
      <c r="AS715" s="769"/>
      <c r="AT715" s="769"/>
      <c r="AU715" s="769"/>
      <c r="AV715" s="613">
        <v>2009</v>
      </c>
      <c r="AW715" s="613"/>
      <c r="AX715" s="613"/>
      <c r="AY715" s="613"/>
      <c r="AZ715" s="613"/>
      <c r="BA715" s="613"/>
      <c r="BB715" s="613"/>
      <c r="BC715" s="614">
        <v>140</v>
      </c>
      <c r="BD715" s="614"/>
      <c r="BE715" s="170"/>
    </row>
    <row r="716" spans="1:57" ht="25.7" hidden="1" customHeight="1" x14ac:dyDescent="0.15">
      <c r="A716" s="760"/>
      <c r="B716" s="306"/>
      <c r="C716" s="877" t="s">
        <v>711</v>
      </c>
      <c r="D716" s="645" t="s">
        <v>4634</v>
      </c>
      <c r="E716" s="769" t="s">
        <v>711</v>
      </c>
      <c r="F716" s="769"/>
      <c r="G716" s="769" t="s">
        <v>711</v>
      </c>
      <c r="H716" s="626"/>
      <c r="I716" s="626"/>
      <c r="J716" s="626">
        <v>1080</v>
      </c>
      <c r="K716" s="626">
        <v>430</v>
      </c>
      <c r="L716" s="138">
        <v>430</v>
      </c>
      <c r="M716" s="769"/>
      <c r="N716" s="769"/>
      <c r="O716" s="769"/>
      <c r="P716" s="626">
        <v>430</v>
      </c>
      <c r="Q716" s="626">
        <v>430</v>
      </c>
      <c r="R716" s="626" t="s">
        <v>1688</v>
      </c>
      <c r="S716" s="626">
        <v>1</v>
      </c>
      <c r="T716" s="626" t="s">
        <v>316</v>
      </c>
      <c r="U716" s="626"/>
      <c r="V716" s="626"/>
      <c r="W716" s="769"/>
      <c r="X716" s="626"/>
      <c r="Y716" s="626"/>
      <c r="Z716" s="626"/>
      <c r="AA716" s="626" t="s">
        <v>1677</v>
      </c>
      <c r="AB716" s="626"/>
      <c r="AC716" s="626"/>
      <c r="AD716" s="626"/>
      <c r="AE716" s="626"/>
      <c r="AF716" s="626"/>
      <c r="AG716" s="769"/>
      <c r="AH716" s="769"/>
      <c r="AI716" s="626"/>
      <c r="AJ716" s="626"/>
      <c r="AK716" s="626"/>
      <c r="AL716" s="626"/>
      <c r="AM716" s="626"/>
      <c r="AN716" s="626"/>
      <c r="AO716" s="626"/>
      <c r="AP716" s="769"/>
      <c r="AQ716" s="769"/>
      <c r="AR716" s="769"/>
      <c r="AS716" s="769"/>
      <c r="AT716" s="769"/>
      <c r="AU716" s="769"/>
      <c r="AV716" s="613">
        <v>2009</v>
      </c>
      <c r="AW716" s="613"/>
      <c r="AX716" s="613"/>
      <c r="AY716" s="613"/>
      <c r="AZ716" s="613"/>
      <c r="BA716" s="613"/>
      <c r="BB716" s="613"/>
      <c r="BC716" s="614">
        <v>132</v>
      </c>
      <c r="BD716" s="614"/>
      <c r="BE716" s="170"/>
    </row>
    <row r="717" spans="1:57" ht="25.7" hidden="1" customHeight="1" x14ac:dyDescent="0.15">
      <c r="A717" s="760"/>
      <c r="B717" s="306"/>
      <c r="C717" s="877" t="s">
        <v>711</v>
      </c>
      <c r="D717" s="645" t="s">
        <v>4635</v>
      </c>
      <c r="E717" s="769" t="s">
        <v>711</v>
      </c>
      <c r="F717" s="769"/>
      <c r="G717" s="769" t="s">
        <v>711</v>
      </c>
      <c r="H717" s="626"/>
      <c r="I717" s="626"/>
      <c r="J717" s="626">
        <v>3330</v>
      </c>
      <c r="K717" s="626">
        <v>630</v>
      </c>
      <c r="L717" s="138">
        <v>630</v>
      </c>
      <c r="M717" s="769"/>
      <c r="N717" s="769"/>
      <c r="O717" s="769"/>
      <c r="P717" s="626">
        <v>630</v>
      </c>
      <c r="Q717" s="626">
        <v>630</v>
      </c>
      <c r="R717" s="626" t="s">
        <v>1520</v>
      </c>
      <c r="S717" s="626">
        <v>1</v>
      </c>
      <c r="T717" s="626" t="s">
        <v>316</v>
      </c>
      <c r="U717" s="626"/>
      <c r="V717" s="626"/>
      <c r="W717" s="769"/>
      <c r="X717" s="626"/>
      <c r="Y717" s="626"/>
      <c r="Z717" s="626"/>
      <c r="AA717" s="626" t="s">
        <v>1677</v>
      </c>
      <c r="AB717" s="626"/>
      <c r="AC717" s="626"/>
      <c r="AD717" s="626"/>
      <c r="AE717" s="626"/>
      <c r="AF717" s="626"/>
      <c r="AG717" s="769"/>
      <c r="AH717" s="769"/>
      <c r="AI717" s="626"/>
      <c r="AJ717" s="626"/>
      <c r="AK717" s="626"/>
      <c r="AL717" s="626"/>
      <c r="AM717" s="626"/>
      <c r="AN717" s="626"/>
      <c r="AO717" s="626"/>
      <c r="AP717" s="769"/>
      <c r="AQ717" s="769"/>
      <c r="AR717" s="769"/>
      <c r="AS717" s="769"/>
      <c r="AT717" s="769"/>
      <c r="AU717" s="769"/>
      <c r="AV717" s="613">
        <v>1995</v>
      </c>
      <c r="AW717" s="613"/>
      <c r="AX717" s="613"/>
      <c r="AY717" s="613"/>
      <c r="AZ717" s="613"/>
      <c r="BA717" s="613"/>
      <c r="BB717" s="613"/>
      <c r="BC717" s="614">
        <v>11</v>
      </c>
      <c r="BD717" s="614"/>
      <c r="BE717" s="170"/>
    </row>
    <row r="718" spans="1:57" ht="25.7" hidden="1" customHeight="1" x14ac:dyDescent="0.15">
      <c r="A718" s="760"/>
      <c r="B718" s="306"/>
      <c r="C718" s="877" t="s">
        <v>711</v>
      </c>
      <c r="D718" s="645" t="s">
        <v>4636</v>
      </c>
      <c r="E718" s="769" t="s">
        <v>711</v>
      </c>
      <c r="F718" s="769"/>
      <c r="G718" s="769" t="s">
        <v>711</v>
      </c>
      <c r="H718" s="626"/>
      <c r="I718" s="626"/>
      <c r="J718" s="626">
        <v>10616</v>
      </c>
      <c r="K718" s="626">
        <v>374</v>
      </c>
      <c r="L718" s="138">
        <v>374</v>
      </c>
      <c r="M718" s="769">
        <v>430</v>
      </c>
      <c r="N718" s="769">
        <v>430</v>
      </c>
      <c r="O718" s="769">
        <v>430</v>
      </c>
      <c r="P718" s="626">
        <v>374</v>
      </c>
      <c r="Q718" s="626">
        <v>374</v>
      </c>
      <c r="R718" s="626" t="s">
        <v>1520</v>
      </c>
      <c r="S718" s="626">
        <v>1</v>
      </c>
      <c r="T718" s="626" t="s">
        <v>316</v>
      </c>
      <c r="U718" s="626"/>
      <c r="V718" s="626"/>
      <c r="W718" s="769"/>
      <c r="X718" s="626"/>
      <c r="Y718" s="626"/>
      <c r="Z718" s="626"/>
      <c r="AA718" s="626" t="s">
        <v>1677</v>
      </c>
      <c r="AB718" s="626"/>
      <c r="AC718" s="626"/>
      <c r="AD718" s="626"/>
      <c r="AE718" s="626"/>
      <c r="AF718" s="626"/>
      <c r="AG718" s="769"/>
      <c r="AH718" s="769"/>
      <c r="AI718" s="626"/>
      <c r="AJ718" s="626"/>
      <c r="AK718" s="626"/>
      <c r="AL718" s="626"/>
      <c r="AM718" s="626"/>
      <c r="AN718" s="626"/>
      <c r="AO718" s="626"/>
      <c r="AP718" s="769"/>
      <c r="AQ718" s="769"/>
      <c r="AR718" s="769"/>
      <c r="AS718" s="769"/>
      <c r="AT718" s="769"/>
      <c r="AU718" s="769"/>
      <c r="AV718" s="613">
        <v>2012</v>
      </c>
      <c r="AW718" s="613"/>
      <c r="AX718" s="613"/>
      <c r="AY718" s="613"/>
      <c r="AZ718" s="613"/>
      <c r="BA718" s="613"/>
      <c r="BB718" s="613"/>
      <c r="BC718" s="614">
        <v>25</v>
      </c>
      <c r="BD718" s="614"/>
      <c r="BE718" s="170"/>
    </row>
    <row r="719" spans="1:57" s="889" customFormat="1" ht="25.7" hidden="1" customHeight="1" x14ac:dyDescent="0.15">
      <c r="A719" s="760"/>
      <c r="B719" s="306"/>
      <c r="C719" s="877" t="s">
        <v>719</v>
      </c>
      <c r="D719" s="645" t="s">
        <v>17206</v>
      </c>
      <c r="E719" s="769" t="s">
        <v>719</v>
      </c>
      <c r="F719" s="769"/>
      <c r="G719" s="769" t="s">
        <v>16041</v>
      </c>
      <c r="H719" s="626"/>
      <c r="I719" s="626"/>
      <c r="J719" s="626">
        <v>4338</v>
      </c>
      <c r="K719" s="626"/>
      <c r="L719" s="138"/>
      <c r="M719" s="769"/>
      <c r="N719" s="769"/>
      <c r="O719" s="769"/>
      <c r="P719" s="626">
        <v>300</v>
      </c>
      <c r="Q719" s="626">
        <v>300</v>
      </c>
      <c r="R719" s="626" t="s">
        <v>1672</v>
      </c>
      <c r="S719" s="626">
        <v>1</v>
      </c>
      <c r="T719" s="626" t="s">
        <v>316</v>
      </c>
      <c r="U719" s="626"/>
      <c r="V719" s="626"/>
      <c r="W719" s="769"/>
      <c r="X719" s="626"/>
      <c r="Y719" s="626"/>
      <c r="Z719" s="626"/>
      <c r="AA719" s="626" t="s">
        <v>1677</v>
      </c>
      <c r="AB719" s="626"/>
      <c r="AC719" s="626"/>
      <c r="AD719" s="626"/>
      <c r="AE719" s="626"/>
      <c r="AF719" s="626"/>
      <c r="AG719" s="769"/>
      <c r="AH719" s="769"/>
      <c r="AI719" s="626"/>
      <c r="AJ719" s="626"/>
      <c r="AK719" s="626"/>
      <c r="AL719" s="626"/>
      <c r="AM719" s="626"/>
      <c r="AN719" s="626"/>
      <c r="AO719" s="626"/>
      <c r="AP719" s="769"/>
      <c r="AQ719" s="769"/>
      <c r="AR719" s="769"/>
      <c r="AS719" s="769"/>
      <c r="AT719" s="769"/>
      <c r="AU719" s="769"/>
      <c r="AV719" s="613">
        <v>2018</v>
      </c>
      <c r="AW719" s="613"/>
      <c r="AX719" s="613"/>
      <c r="AY719" s="613"/>
      <c r="AZ719" s="613"/>
      <c r="BA719" s="613"/>
      <c r="BB719" s="613"/>
      <c r="BC719" s="614">
        <v>63</v>
      </c>
      <c r="BD719" s="614" t="s">
        <v>17091</v>
      </c>
      <c r="BE719" s="170"/>
    </row>
    <row r="720" spans="1:57" ht="25.7" hidden="1" customHeight="1" x14ac:dyDescent="0.15">
      <c r="A720" s="760"/>
      <c r="B720" s="306"/>
      <c r="C720" s="877" t="s">
        <v>719</v>
      </c>
      <c r="D720" s="645" t="s">
        <v>1690</v>
      </c>
      <c r="E720" s="769" t="s">
        <v>719</v>
      </c>
      <c r="F720" s="769"/>
      <c r="G720" s="769" t="s">
        <v>719</v>
      </c>
      <c r="H720" s="626"/>
      <c r="I720" s="626"/>
      <c r="J720" s="626">
        <v>2478</v>
      </c>
      <c r="K720" s="626">
        <v>1260</v>
      </c>
      <c r="L720" s="138">
        <v>1260</v>
      </c>
      <c r="M720" s="769">
        <v>630</v>
      </c>
      <c r="N720" s="769">
        <v>630</v>
      </c>
      <c r="O720" s="769">
        <v>630</v>
      </c>
      <c r="P720" s="626">
        <v>1260</v>
      </c>
      <c r="Q720" s="626">
        <v>1260</v>
      </c>
      <c r="R720" s="626" t="s">
        <v>1691</v>
      </c>
      <c r="S720" s="626">
        <v>2</v>
      </c>
      <c r="T720" s="626" t="s">
        <v>316</v>
      </c>
      <c r="U720" s="626"/>
      <c r="V720" s="626"/>
      <c r="W720" s="769"/>
      <c r="X720" s="626"/>
      <c r="Y720" s="626"/>
      <c r="Z720" s="626"/>
      <c r="AA720" s="626" t="s">
        <v>1677</v>
      </c>
      <c r="AB720" s="626"/>
      <c r="AC720" s="626"/>
      <c r="AD720" s="626"/>
      <c r="AE720" s="626"/>
      <c r="AF720" s="626"/>
      <c r="AG720" s="769"/>
      <c r="AH720" s="769"/>
      <c r="AI720" s="626"/>
      <c r="AJ720" s="626"/>
      <c r="AK720" s="626"/>
      <c r="AL720" s="626"/>
      <c r="AM720" s="626"/>
      <c r="AN720" s="626"/>
      <c r="AO720" s="626"/>
      <c r="AP720" s="769"/>
      <c r="AQ720" s="769"/>
      <c r="AR720" s="769"/>
      <c r="AS720" s="769"/>
      <c r="AT720" s="769"/>
      <c r="AU720" s="769"/>
      <c r="AV720" s="613">
        <v>2003</v>
      </c>
      <c r="AW720" s="613"/>
      <c r="AX720" s="613"/>
      <c r="AY720" s="613"/>
      <c r="AZ720" s="613"/>
      <c r="BA720" s="613"/>
      <c r="BB720" s="613"/>
      <c r="BC720" s="614">
        <v>580</v>
      </c>
      <c r="BD720" s="614"/>
      <c r="BE720" s="170"/>
    </row>
    <row r="721" spans="1:57" ht="25.7" hidden="1" customHeight="1" x14ac:dyDescent="0.15">
      <c r="A721" s="760"/>
      <c r="B721" s="306"/>
      <c r="C721" s="877" t="s">
        <v>719</v>
      </c>
      <c r="D721" s="645" t="s">
        <v>12383</v>
      </c>
      <c r="E721" s="769" t="s">
        <v>719</v>
      </c>
      <c r="F721" s="769"/>
      <c r="G721" s="769" t="s">
        <v>719</v>
      </c>
      <c r="H721" s="626"/>
      <c r="I721" s="626"/>
      <c r="J721" s="626">
        <v>19622</v>
      </c>
      <c r="K721" s="626">
        <v>542</v>
      </c>
      <c r="L721" s="138">
        <v>542</v>
      </c>
      <c r="M721" s="769">
        <v>374</v>
      </c>
      <c r="N721" s="769">
        <v>374</v>
      </c>
      <c r="O721" s="769">
        <v>374</v>
      </c>
      <c r="P721" s="626">
        <v>513</v>
      </c>
      <c r="Q721" s="626">
        <v>513</v>
      </c>
      <c r="R721" s="626" t="s">
        <v>1672</v>
      </c>
      <c r="S721" s="626">
        <v>1</v>
      </c>
      <c r="T721" s="626" t="s">
        <v>316</v>
      </c>
      <c r="U721" s="626"/>
      <c r="V721" s="626"/>
      <c r="W721" s="769"/>
      <c r="X721" s="626"/>
      <c r="Y721" s="626"/>
      <c r="Z721" s="626"/>
      <c r="AA721" s="626" t="s">
        <v>1677</v>
      </c>
      <c r="AB721" s="626"/>
      <c r="AC721" s="626"/>
      <c r="AD721" s="626"/>
      <c r="AE721" s="626"/>
      <c r="AF721" s="626"/>
      <c r="AG721" s="769"/>
      <c r="AH721" s="769"/>
      <c r="AI721" s="626"/>
      <c r="AJ721" s="626"/>
      <c r="AK721" s="626"/>
      <c r="AL721" s="626"/>
      <c r="AM721" s="626"/>
      <c r="AN721" s="626"/>
      <c r="AO721" s="626"/>
      <c r="AP721" s="769"/>
      <c r="AQ721" s="769"/>
      <c r="AR721" s="769"/>
      <c r="AS721" s="769"/>
      <c r="AT721" s="769"/>
      <c r="AU721" s="769"/>
      <c r="AV721" s="613">
        <v>2014</v>
      </c>
      <c r="AW721" s="613"/>
      <c r="AX721" s="613"/>
      <c r="AY721" s="613"/>
      <c r="AZ721" s="613"/>
      <c r="BA721" s="613"/>
      <c r="BB721" s="613"/>
      <c r="BC721" s="614">
        <v>408</v>
      </c>
      <c r="BD721" s="614"/>
      <c r="BE721" s="170"/>
    </row>
    <row r="722" spans="1:57" ht="25.7" hidden="1" customHeight="1" x14ac:dyDescent="0.15">
      <c r="A722" s="760"/>
      <c r="B722" s="306"/>
      <c r="C722" s="877" t="s">
        <v>719</v>
      </c>
      <c r="D722" s="645" t="s">
        <v>4637</v>
      </c>
      <c r="E722" s="769" t="s">
        <v>719</v>
      </c>
      <c r="F722" s="769"/>
      <c r="G722" s="769" t="s">
        <v>719</v>
      </c>
      <c r="H722" s="626"/>
      <c r="I722" s="626"/>
      <c r="J722" s="626">
        <v>1068</v>
      </c>
      <c r="K722" s="626">
        <v>511</v>
      </c>
      <c r="L722" s="138">
        <v>511</v>
      </c>
      <c r="M722" s="769"/>
      <c r="N722" s="769"/>
      <c r="O722" s="769"/>
      <c r="P722" s="626">
        <v>510</v>
      </c>
      <c r="Q722" s="626">
        <v>510</v>
      </c>
      <c r="R722" s="626" t="s">
        <v>1520</v>
      </c>
      <c r="S722" s="626">
        <v>1</v>
      </c>
      <c r="T722" s="626" t="s">
        <v>316</v>
      </c>
      <c r="U722" s="626"/>
      <c r="V722" s="626"/>
      <c r="W722" s="769"/>
      <c r="X722" s="626"/>
      <c r="Y722" s="626"/>
      <c r="Z722" s="626"/>
      <c r="AA722" s="626" t="s">
        <v>1677</v>
      </c>
      <c r="AB722" s="626"/>
      <c r="AC722" s="626"/>
      <c r="AD722" s="626"/>
      <c r="AE722" s="626"/>
      <c r="AF722" s="626"/>
      <c r="AG722" s="769"/>
      <c r="AH722" s="769"/>
      <c r="AI722" s="626"/>
      <c r="AJ722" s="626"/>
      <c r="AK722" s="626"/>
      <c r="AL722" s="626"/>
      <c r="AM722" s="626"/>
      <c r="AN722" s="626"/>
      <c r="AO722" s="626"/>
      <c r="AP722" s="769"/>
      <c r="AQ722" s="769"/>
      <c r="AR722" s="769"/>
      <c r="AS722" s="769"/>
      <c r="AT722" s="769"/>
      <c r="AU722" s="769"/>
      <c r="AV722" s="613">
        <v>2015</v>
      </c>
      <c r="AW722" s="613"/>
      <c r="AX722" s="613"/>
      <c r="AY722" s="613"/>
      <c r="AZ722" s="613"/>
      <c r="BA722" s="613"/>
      <c r="BB722" s="613"/>
      <c r="BC722" s="614">
        <v>225</v>
      </c>
      <c r="BD722" s="614"/>
      <c r="BE722" s="170"/>
    </row>
    <row r="723" spans="1:57" ht="25.7" hidden="1" customHeight="1" x14ac:dyDescent="0.15">
      <c r="A723" s="760"/>
      <c r="B723" s="306"/>
      <c r="C723" s="877" t="s">
        <v>723</v>
      </c>
      <c r="D723" s="645" t="s">
        <v>4638</v>
      </c>
      <c r="E723" s="769" t="s">
        <v>723</v>
      </c>
      <c r="F723" s="769"/>
      <c r="G723" s="769" t="s">
        <v>1693</v>
      </c>
      <c r="H723" s="626"/>
      <c r="I723" s="626"/>
      <c r="J723" s="626">
        <v>2448</v>
      </c>
      <c r="K723" s="626">
        <v>1068</v>
      </c>
      <c r="L723" s="138">
        <v>1068</v>
      </c>
      <c r="M723" s="769"/>
      <c r="N723" s="769"/>
      <c r="O723" s="769"/>
      <c r="P723" s="626">
        <v>525</v>
      </c>
      <c r="Q723" s="626">
        <v>525</v>
      </c>
      <c r="R723" s="626" t="s">
        <v>1694</v>
      </c>
      <c r="S723" s="626">
        <v>2</v>
      </c>
      <c r="T723" s="626" t="s">
        <v>316</v>
      </c>
      <c r="U723" s="626"/>
      <c r="V723" s="626"/>
      <c r="W723" s="769"/>
      <c r="X723" s="626"/>
      <c r="Y723" s="626"/>
      <c r="Z723" s="626"/>
      <c r="AA723" s="626" t="s">
        <v>1677</v>
      </c>
      <c r="AB723" s="626"/>
      <c r="AC723" s="626"/>
      <c r="AD723" s="626"/>
      <c r="AE723" s="626"/>
      <c r="AF723" s="626"/>
      <c r="AG723" s="769"/>
      <c r="AH723" s="769"/>
      <c r="AI723" s="626"/>
      <c r="AJ723" s="626"/>
      <c r="AK723" s="626"/>
      <c r="AL723" s="626"/>
      <c r="AM723" s="626"/>
      <c r="AN723" s="626"/>
      <c r="AO723" s="626"/>
      <c r="AP723" s="769"/>
      <c r="AQ723" s="769"/>
      <c r="AR723" s="769"/>
      <c r="AS723" s="769"/>
      <c r="AT723" s="769"/>
      <c r="AU723" s="769"/>
      <c r="AV723" s="613">
        <v>2011</v>
      </c>
      <c r="AW723" s="613"/>
      <c r="AX723" s="613"/>
      <c r="AY723" s="613"/>
      <c r="AZ723" s="613"/>
      <c r="BA723" s="613"/>
      <c r="BB723" s="613"/>
      <c r="BC723" s="614">
        <v>1090</v>
      </c>
      <c r="BD723" s="614"/>
      <c r="BE723" s="170"/>
    </row>
    <row r="724" spans="1:57" ht="25.7" hidden="1" customHeight="1" x14ac:dyDescent="0.15">
      <c r="A724" s="760"/>
      <c r="B724" s="306"/>
      <c r="C724" s="877" t="s">
        <v>723</v>
      </c>
      <c r="D724" s="645" t="s">
        <v>1695</v>
      </c>
      <c r="E724" s="769" t="s">
        <v>723</v>
      </c>
      <c r="F724" s="769"/>
      <c r="G724" s="769" t="s">
        <v>1696</v>
      </c>
      <c r="H724" s="626"/>
      <c r="I724" s="626"/>
      <c r="J724" s="626">
        <v>3800</v>
      </c>
      <c r="K724" s="626">
        <v>374</v>
      </c>
      <c r="L724" s="138">
        <v>374</v>
      </c>
      <c r="M724" s="769"/>
      <c r="N724" s="769"/>
      <c r="O724" s="769"/>
      <c r="P724" s="626">
        <v>374</v>
      </c>
      <c r="Q724" s="626">
        <v>374</v>
      </c>
      <c r="R724" s="626" t="s">
        <v>1697</v>
      </c>
      <c r="S724" s="626">
        <v>1</v>
      </c>
      <c r="T724" s="626" t="s">
        <v>316</v>
      </c>
      <c r="U724" s="626"/>
      <c r="V724" s="626"/>
      <c r="W724" s="769"/>
      <c r="X724" s="626"/>
      <c r="Y724" s="626"/>
      <c r="Z724" s="626"/>
      <c r="AA724" s="626" t="s">
        <v>1677</v>
      </c>
      <c r="AB724" s="626"/>
      <c r="AC724" s="626"/>
      <c r="AD724" s="626"/>
      <c r="AE724" s="626"/>
      <c r="AF724" s="626"/>
      <c r="AG724" s="769"/>
      <c r="AH724" s="769"/>
      <c r="AI724" s="626"/>
      <c r="AJ724" s="626"/>
      <c r="AK724" s="626"/>
      <c r="AL724" s="626"/>
      <c r="AM724" s="626"/>
      <c r="AN724" s="626"/>
      <c r="AO724" s="626"/>
      <c r="AP724" s="769"/>
      <c r="AQ724" s="769"/>
      <c r="AR724" s="769"/>
      <c r="AS724" s="769"/>
      <c r="AT724" s="769"/>
      <c r="AU724" s="769"/>
      <c r="AV724" s="613">
        <v>2011</v>
      </c>
      <c r="AW724" s="613"/>
      <c r="AX724" s="613"/>
      <c r="AY724" s="613"/>
      <c r="AZ724" s="613"/>
      <c r="BA724" s="613"/>
      <c r="BB724" s="613"/>
      <c r="BC724" s="614">
        <v>110</v>
      </c>
      <c r="BD724" s="614"/>
      <c r="BE724" s="170"/>
    </row>
    <row r="725" spans="1:57" ht="25.7" hidden="1" customHeight="1" x14ac:dyDescent="0.15">
      <c r="A725" s="760"/>
      <c r="B725" s="306"/>
      <c r="C725" s="877" t="s">
        <v>723</v>
      </c>
      <c r="D725" s="645" t="s">
        <v>1698</v>
      </c>
      <c r="E725" s="769" t="s">
        <v>723</v>
      </c>
      <c r="F725" s="769"/>
      <c r="G725" s="769" t="s">
        <v>1696</v>
      </c>
      <c r="H725" s="626"/>
      <c r="I725" s="626"/>
      <c r="J725" s="626">
        <v>2897</v>
      </c>
      <c r="K725" s="626">
        <v>374</v>
      </c>
      <c r="L725" s="138">
        <v>374</v>
      </c>
      <c r="M725" s="769"/>
      <c r="N725" s="769"/>
      <c r="O725" s="769"/>
      <c r="P725" s="626">
        <v>374</v>
      </c>
      <c r="Q725" s="626">
        <v>374</v>
      </c>
      <c r="R725" s="626" t="s">
        <v>1697</v>
      </c>
      <c r="S725" s="626">
        <v>1</v>
      </c>
      <c r="T725" s="626" t="s">
        <v>316</v>
      </c>
      <c r="U725" s="626"/>
      <c r="V725" s="626"/>
      <c r="W725" s="769"/>
      <c r="X725" s="626"/>
      <c r="Y725" s="626"/>
      <c r="Z725" s="626"/>
      <c r="AA725" s="626" t="s">
        <v>1677</v>
      </c>
      <c r="AB725" s="626"/>
      <c r="AC725" s="626"/>
      <c r="AD725" s="626"/>
      <c r="AE725" s="626"/>
      <c r="AF725" s="626"/>
      <c r="AG725" s="769"/>
      <c r="AH725" s="769"/>
      <c r="AI725" s="626"/>
      <c r="AJ725" s="626"/>
      <c r="AK725" s="626"/>
      <c r="AL725" s="626"/>
      <c r="AM725" s="626"/>
      <c r="AN725" s="626"/>
      <c r="AO725" s="626"/>
      <c r="AP725" s="769"/>
      <c r="AQ725" s="769"/>
      <c r="AR725" s="769"/>
      <c r="AS725" s="769"/>
      <c r="AT725" s="769"/>
      <c r="AU725" s="769"/>
      <c r="AV725" s="613">
        <v>2012</v>
      </c>
      <c r="AW725" s="613"/>
      <c r="AX725" s="613"/>
      <c r="AY725" s="613"/>
      <c r="AZ725" s="613"/>
      <c r="BA725" s="613"/>
      <c r="BB725" s="613"/>
      <c r="BC725" s="614">
        <v>131</v>
      </c>
      <c r="BD725" s="614"/>
      <c r="BE725" s="170"/>
    </row>
    <row r="726" spans="1:57" ht="25.7" hidden="1" customHeight="1" x14ac:dyDescent="0.15">
      <c r="A726" s="760"/>
      <c r="B726" s="306"/>
      <c r="C726" s="877" t="s">
        <v>723</v>
      </c>
      <c r="D726" s="645" t="s">
        <v>1699</v>
      </c>
      <c r="E726" s="769" t="s">
        <v>723</v>
      </c>
      <c r="F726" s="769"/>
      <c r="G726" s="769" t="s">
        <v>1696</v>
      </c>
      <c r="H726" s="626"/>
      <c r="I726" s="626"/>
      <c r="J726" s="626">
        <v>4638</v>
      </c>
      <c r="K726" s="626">
        <v>374</v>
      </c>
      <c r="L726" s="138">
        <v>374</v>
      </c>
      <c r="M726" s="769"/>
      <c r="N726" s="769"/>
      <c r="O726" s="769"/>
      <c r="P726" s="626">
        <v>374</v>
      </c>
      <c r="Q726" s="626">
        <v>374</v>
      </c>
      <c r="R726" s="626" t="s">
        <v>1697</v>
      </c>
      <c r="S726" s="626">
        <v>1</v>
      </c>
      <c r="T726" s="626" t="s">
        <v>316</v>
      </c>
      <c r="U726" s="626"/>
      <c r="V726" s="626"/>
      <c r="W726" s="769"/>
      <c r="X726" s="626"/>
      <c r="Y726" s="626"/>
      <c r="Z726" s="626"/>
      <c r="AA726" s="626" t="s">
        <v>1677</v>
      </c>
      <c r="AB726" s="626"/>
      <c r="AC726" s="626"/>
      <c r="AD726" s="626"/>
      <c r="AE726" s="626"/>
      <c r="AF726" s="626"/>
      <c r="AG726" s="769"/>
      <c r="AH726" s="769"/>
      <c r="AI726" s="626"/>
      <c r="AJ726" s="626"/>
      <c r="AK726" s="626"/>
      <c r="AL726" s="626"/>
      <c r="AM726" s="626"/>
      <c r="AN726" s="626"/>
      <c r="AO726" s="626"/>
      <c r="AP726" s="769"/>
      <c r="AQ726" s="769"/>
      <c r="AR726" s="769"/>
      <c r="AS726" s="769"/>
      <c r="AT726" s="769"/>
      <c r="AU726" s="769"/>
      <c r="AV726" s="613">
        <v>2012</v>
      </c>
      <c r="AW726" s="613"/>
      <c r="AX726" s="613"/>
      <c r="AY726" s="613"/>
      <c r="AZ726" s="613"/>
      <c r="BA726" s="613"/>
      <c r="BB726" s="613"/>
      <c r="BC726" s="614">
        <v>137</v>
      </c>
      <c r="BD726" s="614"/>
      <c r="BE726" s="170"/>
    </row>
    <row r="727" spans="1:57" ht="25.7" hidden="1" customHeight="1" x14ac:dyDescent="0.15">
      <c r="A727" s="760"/>
      <c r="B727" s="306"/>
      <c r="C727" s="877" t="s">
        <v>723</v>
      </c>
      <c r="D727" s="645" t="s">
        <v>4639</v>
      </c>
      <c r="E727" s="769" t="s">
        <v>723</v>
      </c>
      <c r="F727" s="769"/>
      <c r="G727" s="769" t="s">
        <v>1693</v>
      </c>
      <c r="H727" s="626"/>
      <c r="I727" s="626"/>
      <c r="J727" s="626">
        <v>777</v>
      </c>
      <c r="K727" s="626">
        <v>57</v>
      </c>
      <c r="L727" s="138">
        <v>57</v>
      </c>
      <c r="M727" s="769"/>
      <c r="N727" s="769"/>
      <c r="O727" s="769"/>
      <c r="P727" s="626">
        <v>396</v>
      </c>
      <c r="Q727" s="626">
        <v>396</v>
      </c>
      <c r="R727" s="626" t="s">
        <v>4640</v>
      </c>
      <c r="S727" s="626">
        <v>1</v>
      </c>
      <c r="T727" s="626" t="s">
        <v>316</v>
      </c>
      <c r="U727" s="626"/>
      <c r="V727" s="626"/>
      <c r="W727" s="769"/>
      <c r="X727" s="626"/>
      <c r="Y727" s="626"/>
      <c r="Z727" s="626"/>
      <c r="AA727" s="626" t="s">
        <v>1677</v>
      </c>
      <c r="AB727" s="626"/>
      <c r="AC727" s="626"/>
      <c r="AD727" s="626"/>
      <c r="AE727" s="626"/>
      <c r="AF727" s="626"/>
      <c r="AG727" s="769"/>
      <c r="AH727" s="769"/>
      <c r="AI727" s="626"/>
      <c r="AJ727" s="626"/>
      <c r="AK727" s="626"/>
      <c r="AL727" s="626"/>
      <c r="AM727" s="626"/>
      <c r="AN727" s="626"/>
      <c r="AO727" s="626"/>
      <c r="AP727" s="769"/>
      <c r="AQ727" s="769"/>
      <c r="AR727" s="769"/>
      <c r="AS727" s="769"/>
      <c r="AT727" s="769"/>
      <c r="AU727" s="769"/>
      <c r="AV727" s="613">
        <v>2013</v>
      </c>
      <c r="AW727" s="613"/>
      <c r="AX727" s="613"/>
      <c r="AY727" s="613"/>
      <c r="AZ727" s="613"/>
      <c r="BA727" s="613"/>
      <c r="BB727" s="613"/>
      <c r="BC727" s="614">
        <v>83</v>
      </c>
      <c r="BD727" s="614"/>
      <c r="BE727" s="170"/>
    </row>
    <row r="728" spans="1:57" ht="25.7" hidden="1" customHeight="1" x14ac:dyDescent="0.15">
      <c r="A728" s="760"/>
      <c r="B728" s="306"/>
      <c r="C728" s="877" t="s">
        <v>723</v>
      </c>
      <c r="D728" s="645" t="s">
        <v>4641</v>
      </c>
      <c r="E728" s="769" t="s">
        <v>723</v>
      </c>
      <c r="F728" s="769"/>
      <c r="G728" s="769" t="s">
        <v>1696</v>
      </c>
      <c r="H728" s="626"/>
      <c r="I728" s="626"/>
      <c r="J728" s="626">
        <v>500</v>
      </c>
      <c r="K728" s="626">
        <v>833</v>
      </c>
      <c r="L728" s="138">
        <v>374</v>
      </c>
      <c r="M728" s="769"/>
      <c r="N728" s="769"/>
      <c r="O728" s="769"/>
      <c r="P728" s="626">
        <v>374</v>
      </c>
      <c r="Q728" s="626">
        <v>374</v>
      </c>
      <c r="R728" s="626" t="s">
        <v>1520</v>
      </c>
      <c r="S728" s="626">
        <v>1</v>
      </c>
      <c r="T728" s="626" t="s">
        <v>316</v>
      </c>
      <c r="U728" s="626"/>
      <c r="V728" s="626"/>
      <c r="W728" s="769"/>
      <c r="X728" s="626"/>
      <c r="Y728" s="626"/>
      <c r="Z728" s="626"/>
      <c r="AA728" s="626" t="s">
        <v>1677</v>
      </c>
      <c r="AB728" s="626"/>
      <c r="AC728" s="626"/>
      <c r="AD728" s="626"/>
      <c r="AE728" s="626"/>
      <c r="AF728" s="626"/>
      <c r="AG728" s="769"/>
      <c r="AH728" s="769"/>
      <c r="AI728" s="626"/>
      <c r="AJ728" s="626"/>
      <c r="AK728" s="626"/>
      <c r="AL728" s="626"/>
      <c r="AM728" s="626"/>
      <c r="AN728" s="626"/>
      <c r="AO728" s="626"/>
      <c r="AP728" s="769"/>
      <c r="AQ728" s="769"/>
      <c r="AR728" s="769"/>
      <c r="AS728" s="769"/>
      <c r="AT728" s="769"/>
      <c r="AU728" s="769"/>
      <c r="AV728" s="613">
        <v>2013</v>
      </c>
      <c r="AW728" s="613"/>
      <c r="AX728" s="613"/>
      <c r="AY728" s="613"/>
      <c r="AZ728" s="613"/>
      <c r="BA728" s="613"/>
      <c r="BB728" s="613"/>
      <c r="BC728" s="614">
        <v>120</v>
      </c>
      <c r="BD728" s="614"/>
      <c r="BE728" s="170"/>
    </row>
    <row r="729" spans="1:57" ht="25.7" hidden="1" customHeight="1" x14ac:dyDescent="0.15">
      <c r="A729" s="760"/>
      <c r="B729" s="306"/>
      <c r="C729" s="877" t="s">
        <v>723</v>
      </c>
      <c r="D729" s="645" t="s">
        <v>4642</v>
      </c>
      <c r="E729" s="769" t="s">
        <v>723</v>
      </c>
      <c r="F729" s="769"/>
      <c r="G729" s="769" t="s">
        <v>1696</v>
      </c>
      <c r="H729" s="626"/>
      <c r="I729" s="626"/>
      <c r="J729" s="626">
        <v>696.47</v>
      </c>
      <c r="K729" s="626">
        <v>400</v>
      </c>
      <c r="L729" s="138">
        <v>400</v>
      </c>
      <c r="M729" s="769"/>
      <c r="N729" s="769"/>
      <c r="O729" s="769"/>
      <c r="P729" s="626">
        <v>400</v>
      </c>
      <c r="Q729" s="626">
        <v>400</v>
      </c>
      <c r="R729" s="626" t="s">
        <v>4643</v>
      </c>
      <c r="S729" s="626">
        <v>1</v>
      </c>
      <c r="T729" s="626" t="s">
        <v>316</v>
      </c>
      <c r="U729" s="626"/>
      <c r="V729" s="626"/>
      <c r="W729" s="769"/>
      <c r="X729" s="626"/>
      <c r="Y729" s="626"/>
      <c r="Z729" s="626"/>
      <c r="AA729" s="626" t="s">
        <v>1677</v>
      </c>
      <c r="AB729" s="626"/>
      <c r="AC729" s="626"/>
      <c r="AD729" s="626"/>
      <c r="AE729" s="626"/>
      <c r="AF729" s="626"/>
      <c r="AG729" s="769"/>
      <c r="AH729" s="769"/>
      <c r="AI729" s="626"/>
      <c r="AJ729" s="626"/>
      <c r="AK729" s="626"/>
      <c r="AL729" s="626"/>
      <c r="AM729" s="626"/>
      <c r="AN729" s="626"/>
      <c r="AO729" s="626"/>
      <c r="AP729" s="769"/>
      <c r="AQ729" s="769"/>
      <c r="AR729" s="769"/>
      <c r="AS729" s="769"/>
      <c r="AT729" s="769"/>
      <c r="AU729" s="769"/>
      <c r="AV729" s="613">
        <v>2011</v>
      </c>
      <c r="AW729" s="613"/>
      <c r="AX729" s="613"/>
      <c r="AY729" s="613"/>
      <c r="AZ729" s="613"/>
      <c r="BA729" s="613"/>
      <c r="BB729" s="613"/>
      <c r="BC729" s="614">
        <v>150</v>
      </c>
      <c r="BD729" s="614"/>
      <c r="BE729" s="170"/>
    </row>
    <row r="730" spans="1:57" ht="25.7" hidden="1" customHeight="1" x14ac:dyDescent="0.15">
      <c r="A730" s="760"/>
      <c r="B730" s="306"/>
      <c r="C730" s="877" t="s">
        <v>723</v>
      </c>
      <c r="D730" s="645" t="s">
        <v>4644</v>
      </c>
      <c r="E730" s="769" t="s">
        <v>723</v>
      </c>
      <c r="F730" s="769"/>
      <c r="G730" s="769" t="s">
        <v>1696</v>
      </c>
      <c r="H730" s="626"/>
      <c r="I730" s="626"/>
      <c r="J730" s="626">
        <v>1055</v>
      </c>
      <c r="K730" s="626">
        <v>500</v>
      </c>
      <c r="L730" s="138">
        <v>500</v>
      </c>
      <c r="M730" s="769"/>
      <c r="N730" s="769"/>
      <c r="O730" s="769"/>
      <c r="P730" s="626">
        <v>500</v>
      </c>
      <c r="Q730" s="626">
        <v>500</v>
      </c>
      <c r="R730" s="626" t="s">
        <v>1700</v>
      </c>
      <c r="S730" s="626">
        <v>1</v>
      </c>
      <c r="T730" s="626" t="s">
        <v>316</v>
      </c>
      <c r="U730" s="626"/>
      <c r="V730" s="626"/>
      <c r="W730" s="769"/>
      <c r="X730" s="626"/>
      <c r="Y730" s="626"/>
      <c r="Z730" s="626"/>
      <c r="AA730" s="626" t="s">
        <v>1677</v>
      </c>
      <c r="AB730" s="626"/>
      <c r="AC730" s="626"/>
      <c r="AD730" s="626"/>
      <c r="AE730" s="626"/>
      <c r="AF730" s="626"/>
      <c r="AG730" s="769"/>
      <c r="AH730" s="769"/>
      <c r="AI730" s="626"/>
      <c r="AJ730" s="626"/>
      <c r="AK730" s="626"/>
      <c r="AL730" s="626"/>
      <c r="AM730" s="626"/>
      <c r="AN730" s="626"/>
      <c r="AO730" s="626"/>
      <c r="AP730" s="769"/>
      <c r="AQ730" s="769"/>
      <c r="AR730" s="769"/>
      <c r="AS730" s="769"/>
      <c r="AT730" s="769"/>
      <c r="AU730" s="769"/>
      <c r="AV730" s="613">
        <v>2010</v>
      </c>
      <c r="AW730" s="613"/>
      <c r="AX730" s="613"/>
      <c r="AY730" s="613"/>
      <c r="AZ730" s="613"/>
      <c r="BA730" s="613"/>
      <c r="BB730" s="613"/>
      <c r="BC730" s="614">
        <v>150</v>
      </c>
      <c r="BD730" s="614"/>
      <c r="BE730" s="170"/>
    </row>
    <row r="731" spans="1:57" ht="25.7" hidden="1" customHeight="1" x14ac:dyDescent="0.15">
      <c r="A731" s="760"/>
      <c r="B731" s="306"/>
      <c r="C731" s="877" t="s">
        <v>723</v>
      </c>
      <c r="D731" s="645" t="s">
        <v>4645</v>
      </c>
      <c r="E731" s="769" t="s">
        <v>723</v>
      </c>
      <c r="F731" s="769"/>
      <c r="G731" s="769" t="s">
        <v>1696</v>
      </c>
      <c r="H731" s="626"/>
      <c r="I731" s="626"/>
      <c r="J731" s="626">
        <v>661</v>
      </c>
      <c r="K731" s="626">
        <v>350</v>
      </c>
      <c r="L731" s="138">
        <v>350</v>
      </c>
      <c r="M731" s="769"/>
      <c r="N731" s="769"/>
      <c r="O731" s="769"/>
      <c r="P731" s="626">
        <v>350</v>
      </c>
      <c r="Q731" s="626">
        <v>350</v>
      </c>
      <c r="R731" s="626" t="s">
        <v>1700</v>
      </c>
      <c r="S731" s="626">
        <v>1</v>
      </c>
      <c r="T731" s="626" t="s">
        <v>316</v>
      </c>
      <c r="U731" s="626"/>
      <c r="V731" s="626"/>
      <c r="W731" s="769"/>
      <c r="X731" s="626"/>
      <c r="Y731" s="626"/>
      <c r="Z731" s="626"/>
      <c r="AA731" s="626" t="s">
        <v>1677</v>
      </c>
      <c r="AB731" s="626"/>
      <c r="AC731" s="626"/>
      <c r="AD731" s="626"/>
      <c r="AE731" s="626"/>
      <c r="AF731" s="626"/>
      <c r="AG731" s="769"/>
      <c r="AH731" s="769"/>
      <c r="AI731" s="626"/>
      <c r="AJ731" s="626"/>
      <c r="AK731" s="626"/>
      <c r="AL731" s="626"/>
      <c r="AM731" s="626"/>
      <c r="AN731" s="626"/>
      <c r="AO731" s="626"/>
      <c r="AP731" s="769"/>
      <c r="AQ731" s="769"/>
      <c r="AR731" s="769"/>
      <c r="AS731" s="769"/>
      <c r="AT731" s="769"/>
      <c r="AU731" s="769"/>
      <c r="AV731" s="613">
        <v>2013</v>
      </c>
      <c r="AW731" s="613"/>
      <c r="AX731" s="613"/>
      <c r="AY731" s="613"/>
      <c r="AZ731" s="613"/>
      <c r="BA731" s="613"/>
      <c r="BB731" s="613"/>
      <c r="BC731" s="614">
        <v>150</v>
      </c>
      <c r="BD731" s="614"/>
      <c r="BE731" s="170"/>
    </row>
    <row r="732" spans="1:57" ht="25.7" hidden="1" customHeight="1" x14ac:dyDescent="0.15">
      <c r="A732" s="760"/>
      <c r="B732" s="306"/>
      <c r="C732" s="877" t="s">
        <v>723</v>
      </c>
      <c r="D732" s="645" t="s">
        <v>4646</v>
      </c>
      <c r="E732" s="613" t="s">
        <v>723</v>
      </c>
      <c r="F732" s="769"/>
      <c r="G732" s="613" t="s">
        <v>1696</v>
      </c>
      <c r="H732" s="626"/>
      <c r="I732" s="626"/>
      <c r="J732" s="614">
        <v>434.98</v>
      </c>
      <c r="K732" s="614">
        <v>395</v>
      </c>
      <c r="L732" s="138">
        <v>395</v>
      </c>
      <c r="M732" s="769"/>
      <c r="N732" s="769"/>
      <c r="O732" s="769"/>
      <c r="P732" s="626">
        <v>395</v>
      </c>
      <c r="Q732" s="614">
        <v>395</v>
      </c>
      <c r="R732" s="626" t="s">
        <v>1907</v>
      </c>
      <c r="S732" s="614">
        <v>1</v>
      </c>
      <c r="T732" s="626" t="s">
        <v>316</v>
      </c>
      <c r="U732" s="626"/>
      <c r="V732" s="626"/>
      <c r="W732" s="769"/>
      <c r="X732" s="626"/>
      <c r="Y732" s="626"/>
      <c r="Z732" s="626"/>
      <c r="AA732" s="626" t="s">
        <v>1677</v>
      </c>
      <c r="AB732" s="626"/>
      <c r="AC732" s="626"/>
      <c r="AD732" s="626"/>
      <c r="AE732" s="626"/>
      <c r="AF732" s="626"/>
      <c r="AG732" s="769"/>
      <c r="AH732" s="769"/>
      <c r="AI732" s="626"/>
      <c r="AJ732" s="626"/>
      <c r="AK732" s="626"/>
      <c r="AL732" s="626"/>
      <c r="AM732" s="626"/>
      <c r="AN732" s="626"/>
      <c r="AO732" s="626"/>
      <c r="AP732" s="769"/>
      <c r="AQ732" s="769"/>
      <c r="AR732" s="769"/>
      <c r="AS732" s="769"/>
      <c r="AT732" s="769"/>
      <c r="AU732" s="769"/>
      <c r="AV732" s="613">
        <v>2013</v>
      </c>
      <c r="AW732" s="613"/>
      <c r="AX732" s="613"/>
      <c r="AY732" s="613"/>
      <c r="AZ732" s="613"/>
      <c r="BA732" s="613"/>
      <c r="BB732" s="613"/>
      <c r="BC732" s="614">
        <v>150</v>
      </c>
      <c r="BD732" s="614"/>
      <c r="BE732" s="170"/>
    </row>
    <row r="733" spans="1:57" ht="25.7" hidden="1" customHeight="1" x14ac:dyDescent="0.15">
      <c r="A733" s="760"/>
      <c r="B733" s="306"/>
      <c r="C733" s="877" t="s">
        <v>723</v>
      </c>
      <c r="D733" s="645" t="s">
        <v>4647</v>
      </c>
      <c r="E733" s="769" t="s">
        <v>723</v>
      </c>
      <c r="F733" s="769"/>
      <c r="G733" s="769" t="s">
        <v>1696</v>
      </c>
      <c r="H733" s="626"/>
      <c r="I733" s="626"/>
      <c r="J733" s="626">
        <v>902.43</v>
      </c>
      <c r="K733" s="626">
        <v>420</v>
      </c>
      <c r="L733" s="138">
        <v>420</v>
      </c>
      <c r="M733" s="769"/>
      <c r="N733" s="769"/>
      <c r="O733" s="769"/>
      <c r="P733" s="626">
        <v>420</v>
      </c>
      <c r="Q733" s="626">
        <v>420</v>
      </c>
      <c r="R733" s="626" t="s">
        <v>4640</v>
      </c>
      <c r="S733" s="626">
        <v>1</v>
      </c>
      <c r="T733" s="626" t="s">
        <v>316</v>
      </c>
      <c r="U733" s="626"/>
      <c r="V733" s="626"/>
      <c r="W733" s="769"/>
      <c r="X733" s="626"/>
      <c r="Y733" s="626"/>
      <c r="Z733" s="626"/>
      <c r="AA733" s="626" t="s">
        <v>1677</v>
      </c>
      <c r="AB733" s="626"/>
      <c r="AC733" s="626"/>
      <c r="AD733" s="626"/>
      <c r="AE733" s="626"/>
      <c r="AF733" s="626"/>
      <c r="AG733" s="769"/>
      <c r="AH733" s="769"/>
      <c r="AI733" s="626"/>
      <c r="AJ733" s="626"/>
      <c r="AK733" s="626"/>
      <c r="AL733" s="626"/>
      <c r="AM733" s="626"/>
      <c r="AN733" s="626"/>
      <c r="AO733" s="626"/>
      <c r="AP733" s="769"/>
      <c r="AQ733" s="769"/>
      <c r="AR733" s="769"/>
      <c r="AS733" s="769"/>
      <c r="AT733" s="769"/>
      <c r="AU733" s="769"/>
      <c r="AV733" s="613">
        <v>2013</v>
      </c>
      <c r="AW733" s="613"/>
      <c r="AX733" s="613"/>
      <c r="AY733" s="613"/>
      <c r="AZ733" s="613"/>
      <c r="BA733" s="613"/>
      <c r="BB733" s="613"/>
      <c r="BC733" s="614">
        <v>170</v>
      </c>
      <c r="BD733" s="614"/>
      <c r="BE733" s="170"/>
    </row>
    <row r="734" spans="1:57" ht="25.7" hidden="1" customHeight="1" x14ac:dyDescent="0.15">
      <c r="A734" s="760"/>
      <c r="B734" s="306"/>
      <c r="C734" s="877" t="s">
        <v>723</v>
      </c>
      <c r="D734" s="645" t="s">
        <v>4648</v>
      </c>
      <c r="E734" s="769" t="s">
        <v>723</v>
      </c>
      <c r="F734" s="613"/>
      <c r="G734" s="769" t="s">
        <v>1696</v>
      </c>
      <c r="H734" s="613"/>
      <c r="I734" s="613"/>
      <c r="J734" s="626">
        <v>648.16999999999996</v>
      </c>
      <c r="K734" s="626">
        <v>420</v>
      </c>
      <c r="L734" s="138">
        <v>420</v>
      </c>
      <c r="M734" s="613"/>
      <c r="N734" s="613"/>
      <c r="O734" s="613"/>
      <c r="P734" s="626">
        <v>420</v>
      </c>
      <c r="Q734" s="626">
        <v>420</v>
      </c>
      <c r="R734" s="626" t="s">
        <v>4640</v>
      </c>
      <c r="S734" s="626">
        <v>1</v>
      </c>
      <c r="T734" s="626" t="s">
        <v>316</v>
      </c>
      <c r="U734" s="613"/>
      <c r="V734" s="613"/>
      <c r="W734" s="613"/>
      <c r="X734" s="613"/>
      <c r="Y734" s="613"/>
      <c r="Z734" s="613"/>
      <c r="AA734" s="626" t="s">
        <v>1677</v>
      </c>
      <c r="AB734" s="613"/>
      <c r="AC734" s="613"/>
      <c r="AD734" s="613"/>
      <c r="AE734" s="613"/>
      <c r="AF734" s="613"/>
      <c r="AG734" s="613"/>
      <c r="AH734" s="613"/>
      <c r="AI734" s="613"/>
      <c r="AJ734" s="613"/>
      <c r="AK734" s="613"/>
      <c r="AL734" s="613"/>
      <c r="AM734" s="613"/>
      <c r="AN734" s="613"/>
      <c r="AO734" s="613"/>
      <c r="AP734" s="613"/>
      <c r="AQ734" s="613"/>
      <c r="AR734" s="613"/>
      <c r="AS734" s="613"/>
      <c r="AT734" s="613"/>
      <c r="AU734" s="613"/>
      <c r="AV734" s="613">
        <v>2014</v>
      </c>
      <c r="AW734" s="613"/>
      <c r="AX734" s="613"/>
      <c r="AY734" s="613"/>
      <c r="AZ734" s="613"/>
      <c r="BA734" s="613"/>
      <c r="BB734" s="613"/>
      <c r="BC734" s="614">
        <v>238</v>
      </c>
      <c r="BD734" s="614"/>
      <c r="BE734" s="170"/>
    </row>
    <row r="735" spans="1:57" ht="25.7" hidden="1" customHeight="1" x14ac:dyDescent="0.15">
      <c r="A735" s="760"/>
      <c r="B735" s="306"/>
      <c r="C735" s="877" t="s">
        <v>723</v>
      </c>
      <c r="D735" s="645" t="s">
        <v>4649</v>
      </c>
      <c r="E735" s="769" t="s">
        <v>723</v>
      </c>
      <c r="F735" s="769"/>
      <c r="G735" s="769" t="s">
        <v>723</v>
      </c>
      <c r="H735" s="626"/>
      <c r="I735" s="626"/>
      <c r="J735" s="626">
        <v>495</v>
      </c>
      <c r="K735" s="626">
        <v>374</v>
      </c>
      <c r="L735" s="138">
        <v>374</v>
      </c>
      <c r="M735" s="769"/>
      <c r="N735" s="769"/>
      <c r="O735" s="769"/>
      <c r="P735" s="626">
        <v>374</v>
      </c>
      <c r="Q735" s="626">
        <v>374</v>
      </c>
      <c r="R735" s="626" t="s">
        <v>4650</v>
      </c>
      <c r="S735" s="626">
        <v>1</v>
      </c>
      <c r="T735" s="626" t="s">
        <v>316</v>
      </c>
      <c r="U735" s="626"/>
      <c r="V735" s="626"/>
      <c r="W735" s="769"/>
      <c r="X735" s="626"/>
      <c r="Y735" s="626"/>
      <c r="Z735" s="626"/>
      <c r="AA735" s="626" t="s">
        <v>1677</v>
      </c>
      <c r="AB735" s="626"/>
      <c r="AC735" s="626"/>
      <c r="AD735" s="626"/>
      <c r="AE735" s="626"/>
      <c r="AF735" s="626"/>
      <c r="AG735" s="769"/>
      <c r="AH735" s="769"/>
      <c r="AI735" s="626"/>
      <c r="AJ735" s="626"/>
      <c r="AK735" s="626"/>
      <c r="AL735" s="626"/>
      <c r="AM735" s="626"/>
      <c r="AN735" s="626"/>
      <c r="AO735" s="626"/>
      <c r="AP735" s="769"/>
      <c r="AQ735" s="769"/>
      <c r="AR735" s="769"/>
      <c r="AS735" s="769"/>
      <c r="AT735" s="769"/>
      <c r="AU735" s="769"/>
      <c r="AV735" s="613">
        <v>2015</v>
      </c>
      <c r="AW735" s="613"/>
      <c r="AX735" s="613"/>
      <c r="AY735" s="613"/>
      <c r="AZ735" s="613"/>
      <c r="BA735" s="613"/>
      <c r="BB735" s="613"/>
      <c r="BC735" s="614">
        <v>188</v>
      </c>
      <c r="BD735" s="614"/>
      <c r="BE735" s="170"/>
    </row>
    <row r="736" spans="1:57" ht="25.7" hidden="1" customHeight="1" x14ac:dyDescent="0.15">
      <c r="A736" s="760"/>
      <c r="B736" s="306"/>
      <c r="C736" s="877" t="s">
        <v>723</v>
      </c>
      <c r="D736" s="645" t="s">
        <v>12384</v>
      </c>
      <c r="E736" s="769" t="s">
        <v>723</v>
      </c>
      <c r="F736" s="769"/>
      <c r="G736" s="769" t="s">
        <v>1696</v>
      </c>
      <c r="H736" s="626"/>
      <c r="I736" s="626"/>
      <c r="J736" s="626"/>
      <c r="K736" s="626">
        <v>580</v>
      </c>
      <c r="L736" s="138">
        <v>580</v>
      </c>
      <c r="M736" s="769"/>
      <c r="N736" s="769"/>
      <c r="O736" s="769"/>
      <c r="P736" s="626">
        <v>580</v>
      </c>
      <c r="Q736" s="626">
        <v>580</v>
      </c>
      <c r="R736" s="626" t="s">
        <v>12385</v>
      </c>
      <c r="S736" s="626">
        <v>1</v>
      </c>
      <c r="T736" s="626" t="s">
        <v>316</v>
      </c>
      <c r="U736" s="626"/>
      <c r="V736" s="626"/>
      <c r="W736" s="769"/>
      <c r="X736" s="626"/>
      <c r="Y736" s="626"/>
      <c r="Z736" s="626"/>
      <c r="AA736" s="626" t="s">
        <v>1677</v>
      </c>
      <c r="AB736" s="626"/>
      <c r="AC736" s="626"/>
      <c r="AD736" s="626"/>
      <c r="AE736" s="626"/>
      <c r="AF736" s="626"/>
      <c r="AG736" s="769"/>
      <c r="AH736" s="769"/>
      <c r="AI736" s="626"/>
      <c r="AJ736" s="626"/>
      <c r="AK736" s="626"/>
      <c r="AL736" s="626"/>
      <c r="AM736" s="626"/>
      <c r="AN736" s="626"/>
      <c r="AO736" s="626"/>
      <c r="AP736" s="769"/>
      <c r="AQ736" s="769"/>
      <c r="AR736" s="769"/>
      <c r="AS736" s="769"/>
      <c r="AT736" s="769"/>
      <c r="AU736" s="769"/>
      <c r="AV736" s="613">
        <v>2016</v>
      </c>
      <c r="AW736" s="613"/>
      <c r="AX736" s="613"/>
      <c r="AY736" s="613"/>
      <c r="AZ736" s="613"/>
      <c r="BA736" s="613"/>
      <c r="BB736" s="613"/>
      <c r="BC736" s="614">
        <v>199</v>
      </c>
      <c r="BD736" s="614"/>
      <c r="BE736" s="170"/>
    </row>
    <row r="737" spans="1:57" ht="25.7" hidden="1" customHeight="1" x14ac:dyDescent="0.15">
      <c r="A737" s="760"/>
      <c r="B737" s="306"/>
      <c r="C737" s="877" t="s">
        <v>723</v>
      </c>
      <c r="D737" s="645" t="s">
        <v>12386</v>
      </c>
      <c r="E737" s="769" t="s">
        <v>723</v>
      </c>
      <c r="F737" s="769"/>
      <c r="G737" s="769" t="s">
        <v>1696</v>
      </c>
      <c r="H737" s="626"/>
      <c r="I737" s="626"/>
      <c r="J737" s="626"/>
      <c r="K737" s="626">
        <v>396</v>
      </c>
      <c r="L737" s="138">
        <v>396</v>
      </c>
      <c r="M737" s="769"/>
      <c r="N737" s="769"/>
      <c r="O737" s="769"/>
      <c r="P737" s="626">
        <v>396</v>
      </c>
      <c r="Q737" s="626">
        <v>396</v>
      </c>
      <c r="R737" s="626" t="s">
        <v>12387</v>
      </c>
      <c r="S737" s="626">
        <v>1</v>
      </c>
      <c r="T737" s="626" t="s">
        <v>316</v>
      </c>
      <c r="U737" s="626"/>
      <c r="V737" s="626"/>
      <c r="W737" s="769"/>
      <c r="X737" s="626"/>
      <c r="Y737" s="626"/>
      <c r="Z737" s="626"/>
      <c r="AA737" s="626" t="s">
        <v>1677</v>
      </c>
      <c r="AB737" s="626"/>
      <c r="AC737" s="626"/>
      <c r="AD737" s="626"/>
      <c r="AE737" s="626"/>
      <c r="AF737" s="626"/>
      <c r="AG737" s="769"/>
      <c r="AH737" s="769"/>
      <c r="AI737" s="626"/>
      <c r="AJ737" s="626"/>
      <c r="AK737" s="626"/>
      <c r="AL737" s="626"/>
      <c r="AM737" s="626"/>
      <c r="AN737" s="626"/>
      <c r="AO737" s="626"/>
      <c r="AP737" s="769"/>
      <c r="AQ737" s="769"/>
      <c r="AR737" s="769"/>
      <c r="AS737" s="769"/>
      <c r="AT737" s="769"/>
      <c r="AU737" s="769"/>
      <c r="AV737" s="613">
        <v>2016</v>
      </c>
      <c r="AW737" s="613"/>
      <c r="AX737" s="613"/>
      <c r="AY737" s="613"/>
      <c r="AZ737" s="613"/>
      <c r="BA737" s="613"/>
      <c r="BB737" s="613"/>
      <c r="BC737" s="614">
        <v>190</v>
      </c>
      <c r="BD737" s="614"/>
      <c r="BE737" s="170"/>
    </row>
    <row r="738" spans="1:57" ht="25.7" hidden="1" customHeight="1" x14ac:dyDescent="0.15">
      <c r="A738" s="760"/>
      <c r="B738" s="306"/>
      <c r="C738" s="877" t="s">
        <v>723</v>
      </c>
      <c r="D738" s="645" t="s">
        <v>12388</v>
      </c>
      <c r="E738" s="769" t="s">
        <v>723</v>
      </c>
      <c r="F738" s="769" t="s">
        <v>1696</v>
      </c>
      <c r="G738" s="769" t="s">
        <v>1696</v>
      </c>
      <c r="H738" s="626"/>
      <c r="I738" s="626"/>
      <c r="J738" s="626"/>
      <c r="K738" s="626">
        <v>430</v>
      </c>
      <c r="L738" s="138">
        <v>430</v>
      </c>
      <c r="M738" s="769"/>
      <c r="N738" s="769"/>
      <c r="O738" s="769"/>
      <c r="P738" s="626">
        <v>430</v>
      </c>
      <c r="Q738" s="626">
        <v>430</v>
      </c>
      <c r="R738" s="626" t="s">
        <v>4650</v>
      </c>
      <c r="S738" s="626">
        <v>2</v>
      </c>
      <c r="T738" s="626" t="s">
        <v>316</v>
      </c>
      <c r="U738" s="626"/>
      <c r="V738" s="626"/>
      <c r="W738" s="769"/>
      <c r="X738" s="626"/>
      <c r="Y738" s="626"/>
      <c r="Z738" s="626"/>
      <c r="AA738" s="626" t="s">
        <v>1677</v>
      </c>
      <c r="AB738" s="626"/>
      <c r="AC738" s="626"/>
      <c r="AD738" s="626"/>
      <c r="AE738" s="626"/>
      <c r="AF738" s="626"/>
      <c r="AG738" s="769"/>
      <c r="AH738" s="769"/>
      <c r="AI738" s="626"/>
      <c r="AJ738" s="626"/>
      <c r="AK738" s="626"/>
      <c r="AL738" s="626"/>
      <c r="AM738" s="626"/>
      <c r="AN738" s="626"/>
      <c r="AO738" s="626"/>
      <c r="AP738" s="769"/>
      <c r="AQ738" s="769"/>
      <c r="AR738" s="769"/>
      <c r="AS738" s="769"/>
      <c r="AT738" s="769"/>
      <c r="AU738" s="769"/>
      <c r="AV738" s="613">
        <v>2014</v>
      </c>
      <c r="AW738" s="613">
        <v>199</v>
      </c>
      <c r="AX738" s="613">
        <v>2016</v>
      </c>
      <c r="AY738" s="613">
        <v>199</v>
      </c>
      <c r="AZ738" s="613">
        <v>2016</v>
      </c>
      <c r="BA738" s="613">
        <v>199</v>
      </c>
      <c r="BB738" s="613">
        <v>2016</v>
      </c>
      <c r="BC738" s="614">
        <v>188</v>
      </c>
      <c r="BD738" s="614"/>
      <c r="BE738" s="170"/>
    </row>
    <row r="739" spans="1:57" ht="25.7" hidden="1" customHeight="1" x14ac:dyDescent="0.15">
      <c r="A739" s="760"/>
      <c r="B739" s="306"/>
      <c r="C739" s="877" t="s">
        <v>723</v>
      </c>
      <c r="D739" s="645" t="s">
        <v>12389</v>
      </c>
      <c r="E739" s="769" t="s">
        <v>723</v>
      </c>
      <c r="F739" s="769" t="s">
        <v>1696</v>
      </c>
      <c r="G739" s="769" t="s">
        <v>1696</v>
      </c>
      <c r="H739" s="626"/>
      <c r="I739" s="626"/>
      <c r="J739" s="626">
        <v>422</v>
      </c>
      <c r="K739" s="626">
        <v>374</v>
      </c>
      <c r="L739" s="138">
        <v>374</v>
      </c>
      <c r="M739" s="769"/>
      <c r="N739" s="769"/>
      <c r="O739" s="769"/>
      <c r="P739" s="626">
        <v>374</v>
      </c>
      <c r="Q739" s="626">
        <v>374</v>
      </c>
      <c r="R739" s="626" t="s">
        <v>4650</v>
      </c>
      <c r="S739" s="626">
        <v>1</v>
      </c>
      <c r="T739" s="626" t="s">
        <v>316</v>
      </c>
      <c r="U739" s="626"/>
      <c r="V739" s="626"/>
      <c r="W739" s="769"/>
      <c r="X739" s="626"/>
      <c r="Y739" s="626"/>
      <c r="Z739" s="626"/>
      <c r="AA739" s="626" t="s">
        <v>1677</v>
      </c>
      <c r="AB739" s="626"/>
      <c r="AC739" s="626"/>
      <c r="AD739" s="626"/>
      <c r="AE739" s="626"/>
      <c r="AF739" s="626"/>
      <c r="AG739" s="769"/>
      <c r="AH739" s="769"/>
      <c r="AI739" s="626"/>
      <c r="AJ739" s="626"/>
      <c r="AK739" s="626"/>
      <c r="AL739" s="626"/>
      <c r="AM739" s="626"/>
      <c r="AN739" s="626"/>
      <c r="AO739" s="626"/>
      <c r="AP739" s="769"/>
      <c r="AQ739" s="769"/>
      <c r="AR739" s="769"/>
      <c r="AS739" s="769"/>
      <c r="AT739" s="769"/>
      <c r="AU739" s="769"/>
      <c r="AV739" s="613">
        <v>2019</v>
      </c>
      <c r="AW739" s="613">
        <v>190</v>
      </c>
      <c r="AX739" s="613">
        <v>2016</v>
      </c>
      <c r="AY739" s="613">
        <v>190</v>
      </c>
      <c r="AZ739" s="613">
        <v>2016</v>
      </c>
      <c r="BA739" s="613">
        <v>190</v>
      </c>
      <c r="BB739" s="613">
        <v>2016</v>
      </c>
      <c r="BC739" s="614">
        <v>450</v>
      </c>
      <c r="BD739" s="614"/>
      <c r="BE739" s="170"/>
    </row>
    <row r="740" spans="1:57" ht="25.7" hidden="1" customHeight="1" x14ac:dyDescent="0.15">
      <c r="A740" s="760"/>
      <c r="B740" s="306"/>
      <c r="C740" s="877" t="s">
        <v>353</v>
      </c>
      <c r="D740" s="645" t="s">
        <v>4651</v>
      </c>
      <c r="E740" s="769" t="s">
        <v>353</v>
      </c>
      <c r="F740" s="769" t="s">
        <v>1696</v>
      </c>
      <c r="G740" s="769" t="s">
        <v>353</v>
      </c>
      <c r="H740" s="626"/>
      <c r="I740" s="626"/>
      <c r="J740" s="626">
        <v>3670</v>
      </c>
      <c r="K740" s="626">
        <v>516</v>
      </c>
      <c r="L740" s="138">
        <v>516</v>
      </c>
      <c r="M740" s="769"/>
      <c r="N740" s="769"/>
      <c r="O740" s="769"/>
      <c r="P740" s="626">
        <v>516</v>
      </c>
      <c r="Q740" s="626">
        <v>516</v>
      </c>
      <c r="R740" s="626" t="s">
        <v>1700</v>
      </c>
      <c r="S740" s="626">
        <v>1</v>
      </c>
      <c r="T740" s="626" t="s">
        <v>316</v>
      </c>
      <c r="U740" s="626"/>
      <c r="V740" s="626"/>
      <c r="W740" s="769"/>
      <c r="X740" s="626"/>
      <c r="Y740" s="626"/>
      <c r="Z740" s="626"/>
      <c r="AA740" s="626" t="s">
        <v>1677</v>
      </c>
      <c r="AB740" s="626"/>
      <c r="AC740" s="626"/>
      <c r="AD740" s="626"/>
      <c r="AE740" s="626"/>
      <c r="AF740" s="626"/>
      <c r="AG740" s="769"/>
      <c r="AH740" s="769"/>
      <c r="AI740" s="626"/>
      <c r="AJ740" s="626"/>
      <c r="AK740" s="626"/>
      <c r="AL740" s="626"/>
      <c r="AM740" s="626"/>
      <c r="AN740" s="626"/>
      <c r="AO740" s="626"/>
      <c r="AP740" s="769"/>
      <c r="AQ740" s="769"/>
      <c r="AR740" s="769"/>
      <c r="AS740" s="769"/>
      <c r="AT740" s="769"/>
      <c r="AU740" s="769"/>
      <c r="AV740" s="613">
        <v>2006</v>
      </c>
      <c r="AW740" s="613">
        <v>188</v>
      </c>
      <c r="AX740" s="613">
        <v>2014</v>
      </c>
      <c r="AY740" s="613">
        <v>188</v>
      </c>
      <c r="AZ740" s="613">
        <v>2014</v>
      </c>
      <c r="BA740" s="613">
        <v>188</v>
      </c>
      <c r="BB740" s="613">
        <v>2014</v>
      </c>
      <c r="BC740" s="614">
        <v>82</v>
      </c>
      <c r="BD740" s="614"/>
      <c r="BE740" s="170"/>
    </row>
    <row r="741" spans="1:57" ht="25.7" hidden="1" customHeight="1" x14ac:dyDescent="0.15">
      <c r="A741" s="760"/>
      <c r="B741" s="306"/>
      <c r="C741" s="877" t="s">
        <v>353</v>
      </c>
      <c r="D741" s="645" t="s">
        <v>1729</v>
      </c>
      <c r="E741" s="769" t="s">
        <v>353</v>
      </c>
      <c r="F741" s="769" t="s">
        <v>1696</v>
      </c>
      <c r="G741" s="769" t="s">
        <v>353</v>
      </c>
      <c r="H741" s="626"/>
      <c r="I741" s="626"/>
      <c r="J741" s="626">
        <v>1532</v>
      </c>
      <c r="K741" s="626">
        <v>463</v>
      </c>
      <c r="L741" s="138">
        <v>463</v>
      </c>
      <c r="M741" s="769"/>
      <c r="N741" s="769"/>
      <c r="O741" s="769"/>
      <c r="P741" s="626">
        <v>463</v>
      </c>
      <c r="Q741" s="626">
        <v>463</v>
      </c>
      <c r="R741" s="626" t="s">
        <v>1700</v>
      </c>
      <c r="S741" s="626">
        <v>1</v>
      </c>
      <c r="T741" s="626" t="s">
        <v>316</v>
      </c>
      <c r="U741" s="626"/>
      <c r="V741" s="626"/>
      <c r="W741" s="769"/>
      <c r="X741" s="626"/>
      <c r="Y741" s="626"/>
      <c r="Z741" s="626"/>
      <c r="AA741" s="626" t="s">
        <v>1677</v>
      </c>
      <c r="AB741" s="626"/>
      <c r="AC741" s="626"/>
      <c r="AD741" s="626"/>
      <c r="AE741" s="626"/>
      <c r="AF741" s="626"/>
      <c r="AG741" s="769"/>
      <c r="AH741" s="769"/>
      <c r="AI741" s="626"/>
      <c r="AJ741" s="626"/>
      <c r="AK741" s="626"/>
      <c r="AL741" s="626"/>
      <c r="AM741" s="626"/>
      <c r="AN741" s="626"/>
      <c r="AO741" s="626"/>
      <c r="AP741" s="769"/>
      <c r="AQ741" s="769"/>
      <c r="AR741" s="769"/>
      <c r="AS741" s="769"/>
      <c r="AT741" s="769"/>
      <c r="AU741" s="769"/>
      <c r="AV741" s="613">
        <v>2006</v>
      </c>
      <c r="AW741" s="613">
        <v>450</v>
      </c>
      <c r="AX741" s="613">
        <v>2019</v>
      </c>
      <c r="AY741" s="613">
        <v>450</v>
      </c>
      <c r="AZ741" s="613">
        <v>2019</v>
      </c>
      <c r="BA741" s="613">
        <v>450</v>
      </c>
      <c r="BB741" s="613">
        <v>2019</v>
      </c>
      <c r="BC741" s="614">
        <v>90</v>
      </c>
      <c r="BD741" s="614"/>
      <c r="BE741" s="170"/>
    </row>
    <row r="742" spans="1:57" ht="25.7" hidden="1" customHeight="1" x14ac:dyDescent="0.15">
      <c r="A742" s="760"/>
      <c r="B742" s="306"/>
      <c r="C742" s="877" t="s">
        <v>353</v>
      </c>
      <c r="D742" s="645" t="s">
        <v>4652</v>
      </c>
      <c r="E742" s="769" t="s">
        <v>353</v>
      </c>
      <c r="F742" s="769"/>
      <c r="G742" s="769" t="s">
        <v>353</v>
      </c>
      <c r="H742" s="626"/>
      <c r="I742" s="626"/>
      <c r="J742" s="626">
        <v>1899</v>
      </c>
      <c r="K742" s="626">
        <v>432</v>
      </c>
      <c r="L742" s="138">
        <v>432</v>
      </c>
      <c r="M742" s="769"/>
      <c r="N742" s="769"/>
      <c r="O742" s="769"/>
      <c r="P742" s="626">
        <v>432</v>
      </c>
      <c r="Q742" s="626">
        <v>432</v>
      </c>
      <c r="R742" s="626" t="s">
        <v>1701</v>
      </c>
      <c r="S742" s="626">
        <v>1</v>
      </c>
      <c r="T742" s="626" t="s">
        <v>316</v>
      </c>
      <c r="U742" s="626"/>
      <c r="V742" s="626"/>
      <c r="W742" s="769"/>
      <c r="X742" s="626"/>
      <c r="Y742" s="626"/>
      <c r="Z742" s="626"/>
      <c r="AA742" s="626" t="s">
        <v>1677</v>
      </c>
      <c r="AB742" s="626"/>
      <c r="AC742" s="626"/>
      <c r="AD742" s="626"/>
      <c r="AE742" s="626"/>
      <c r="AF742" s="626"/>
      <c r="AG742" s="769"/>
      <c r="AH742" s="769"/>
      <c r="AI742" s="626"/>
      <c r="AJ742" s="626"/>
      <c r="AK742" s="626"/>
      <c r="AL742" s="626"/>
      <c r="AM742" s="626"/>
      <c r="AN742" s="626"/>
      <c r="AO742" s="626"/>
      <c r="AP742" s="769"/>
      <c r="AQ742" s="769"/>
      <c r="AR742" s="769"/>
      <c r="AS742" s="769"/>
      <c r="AT742" s="769"/>
      <c r="AU742" s="769"/>
      <c r="AV742" s="613">
        <v>1997</v>
      </c>
      <c r="AW742" s="613"/>
      <c r="AX742" s="613"/>
      <c r="AY742" s="613"/>
      <c r="AZ742" s="613"/>
      <c r="BA742" s="613"/>
      <c r="BB742" s="613"/>
      <c r="BC742" s="614">
        <v>70</v>
      </c>
      <c r="BD742" s="614"/>
      <c r="BE742" s="170"/>
    </row>
    <row r="743" spans="1:57" ht="25.7" hidden="1" customHeight="1" x14ac:dyDescent="0.15">
      <c r="A743" s="760"/>
      <c r="B743" s="306"/>
      <c r="C743" s="877" t="s">
        <v>353</v>
      </c>
      <c r="D743" s="645" t="s">
        <v>1727</v>
      </c>
      <c r="E743" s="769" t="s">
        <v>353</v>
      </c>
      <c r="F743" s="769"/>
      <c r="G743" s="769" t="s">
        <v>353</v>
      </c>
      <c r="H743" s="626"/>
      <c r="I743" s="626"/>
      <c r="J743" s="626">
        <v>1211</v>
      </c>
      <c r="K743" s="626">
        <v>408</v>
      </c>
      <c r="L743" s="138">
        <v>408</v>
      </c>
      <c r="M743" s="769"/>
      <c r="N743" s="769"/>
      <c r="O743" s="769"/>
      <c r="P743" s="626">
        <v>408</v>
      </c>
      <c r="Q743" s="626">
        <v>408</v>
      </c>
      <c r="R743" s="626" t="s">
        <v>1702</v>
      </c>
      <c r="S743" s="626">
        <v>1</v>
      </c>
      <c r="T743" s="626" t="s">
        <v>316</v>
      </c>
      <c r="U743" s="626"/>
      <c r="V743" s="626"/>
      <c r="W743" s="769"/>
      <c r="X743" s="626"/>
      <c r="Y743" s="626"/>
      <c r="Z743" s="626"/>
      <c r="AA743" s="626" t="s">
        <v>1677</v>
      </c>
      <c r="AB743" s="626"/>
      <c r="AC743" s="626"/>
      <c r="AD743" s="626"/>
      <c r="AE743" s="626"/>
      <c r="AF743" s="626"/>
      <c r="AG743" s="769"/>
      <c r="AH743" s="769"/>
      <c r="AI743" s="626"/>
      <c r="AJ743" s="626"/>
      <c r="AK743" s="626"/>
      <c r="AL743" s="626"/>
      <c r="AM743" s="626"/>
      <c r="AN743" s="626"/>
      <c r="AO743" s="626"/>
      <c r="AP743" s="769"/>
      <c r="AQ743" s="769"/>
      <c r="AR743" s="769"/>
      <c r="AS743" s="769"/>
      <c r="AT743" s="769"/>
      <c r="AU743" s="769"/>
      <c r="AV743" s="613">
        <v>2001</v>
      </c>
      <c r="AW743" s="613"/>
      <c r="AX743" s="613"/>
      <c r="AY743" s="613"/>
      <c r="AZ743" s="613"/>
      <c r="BA743" s="613"/>
      <c r="BB743" s="613"/>
      <c r="BC743" s="614">
        <v>62</v>
      </c>
      <c r="BD743" s="614"/>
      <c r="BE743" s="170"/>
    </row>
    <row r="744" spans="1:57" ht="25.7" hidden="1" customHeight="1" x14ac:dyDescent="0.15">
      <c r="A744" s="760"/>
      <c r="B744" s="306"/>
      <c r="C744" s="877" t="s">
        <v>353</v>
      </c>
      <c r="D744" s="645" t="s">
        <v>4653</v>
      </c>
      <c r="E744" s="769" t="s">
        <v>353</v>
      </c>
      <c r="F744" s="769"/>
      <c r="G744" s="769" t="s">
        <v>353</v>
      </c>
      <c r="H744" s="626"/>
      <c r="I744" s="626"/>
      <c r="J744" s="626">
        <v>935</v>
      </c>
      <c r="K744" s="626">
        <v>432</v>
      </c>
      <c r="L744" s="138">
        <v>432</v>
      </c>
      <c r="M744" s="769"/>
      <c r="N744" s="769"/>
      <c r="O744" s="769"/>
      <c r="P744" s="626">
        <v>432</v>
      </c>
      <c r="Q744" s="626">
        <v>432</v>
      </c>
      <c r="R744" s="626" t="s">
        <v>1703</v>
      </c>
      <c r="S744" s="626">
        <v>1</v>
      </c>
      <c r="T744" s="626" t="s">
        <v>316</v>
      </c>
      <c r="U744" s="626"/>
      <c r="V744" s="626"/>
      <c r="W744" s="769"/>
      <c r="X744" s="626"/>
      <c r="Y744" s="626"/>
      <c r="Z744" s="626"/>
      <c r="AA744" s="626" t="s">
        <v>1677</v>
      </c>
      <c r="AB744" s="626"/>
      <c r="AC744" s="626"/>
      <c r="AD744" s="626"/>
      <c r="AE744" s="626"/>
      <c r="AF744" s="626"/>
      <c r="AG744" s="769"/>
      <c r="AH744" s="769"/>
      <c r="AI744" s="626"/>
      <c r="AJ744" s="626"/>
      <c r="AK744" s="626"/>
      <c r="AL744" s="626"/>
      <c r="AM744" s="626"/>
      <c r="AN744" s="626"/>
      <c r="AO744" s="626"/>
      <c r="AP744" s="769"/>
      <c r="AQ744" s="769"/>
      <c r="AR744" s="769"/>
      <c r="AS744" s="769"/>
      <c r="AT744" s="769"/>
      <c r="AU744" s="769"/>
      <c r="AV744" s="613">
        <v>1999</v>
      </c>
      <c r="AW744" s="613"/>
      <c r="AX744" s="613"/>
      <c r="AY744" s="613"/>
      <c r="AZ744" s="613"/>
      <c r="BA744" s="613"/>
      <c r="BB744" s="613"/>
      <c r="BC744" s="614">
        <v>53</v>
      </c>
      <c r="BD744" s="614"/>
      <c r="BE744" s="170"/>
    </row>
    <row r="745" spans="1:57" ht="25.7" hidden="1" customHeight="1" x14ac:dyDescent="0.15">
      <c r="A745" s="760"/>
      <c r="B745" s="306"/>
      <c r="C745" s="877" t="s">
        <v>353</v>
      </c>
      <c r="D745" s="645" t="s">
        <v>4654</v>
      </c>
      <c r="E745" s="769" t="s">
        <v>353</v>
      </c>
      <c r="F745" s="769"/>
      <c r="G745" s="769" t="s">
        <v>353</v>
      </c>
      <c r="H745" s="626"/>
      <c r="I745" s="626"/>
      <c r="J745" s="626">
        <v>974</v>
      </c>
      <c r="K745" s="626">
        <v>405</v>
      </c>
      <c r="L745" s="138">
        <v>405</v>
      </c>
      <c r="M745" s="769"/>
      <c r="N745" s="769"/>
      <c r="O745" s="769"/>
      <c r="P745" s="626">
        <v>405</v>
      </c>
      <c r="Q745" s="626">
        <v>405</v>
      </c>
      <c r="R745" s="626" t="s">
        <v>1672</v>
      </c>
      <c r="S745" s="626">
        <v>1</v>
      </c>
      <c r="T745" s="626" t="s">
        <v>316</v>
      </c>
      <c r="U745" s="626"/>
      <c r="V745" s="626"/>
      <c r="W745" s="769"/>
      <c r="X745" s="626"/>
      <c r="Y745" s="626"/>
      <c r="Z745" s="626"/>
      <c r="AA745" s="626" t="s">
        <v>1677</v>
      </c>
      <c r="AB745" s="626"/>
      <c r="AC745" s="626"/>
      <c r="AD745" s="626"/>
      <c r="AE745" s="626"/>
      <c r="AF745" s="626"/>
      <c r="AG745" s="769"/>
      <c r="AH745" s="769"/>
      <c r="AI745" s="626"/>
      <c r="AJ745" s="626"/>
      <c r="AK745" s="626"/>
      <c r="AL745" s="626"/>
      <c r="AM745" s="626"/>
      <c r="AN745" s="626"/>
      <c r="AO745" s="626"/>
      <c r="AP745" s="769"/>
      <c r="AQ745" s="769"/>
      <c r="AR745" s="769"/>
      <c r="AS745" s="769"/>
      <c r="AT745" s="769"/>
      <c r="AU745" s="769"/>
      <c r="AV745" s="613">
        <v>2002</v>
      </c>
      <c r="AW745" s="613"/>
      <c r="AX745" s="613"/>
      <c r="AY745" s="613"/>
      <c r="AZ745" s="613"/>
      <c r="BA745" s="613"/>
      <c r="BB745" s="613"/>
      <c r="BC745" s="614">
        <v>62</v>
      </c>
      <c r="BD745" s="614"/>
      <c r="BE745" s="170"/>
    </row>
    <row r="746" spans="1:57" ht="25.7" hidden="1" customHeight="1" x14ac:dyDescent="0.15">
      <c r="A746" s="760"/>
      <c r="B746" s="306"/>
      <c r="C746" s="877" t="s">
        <v>353</v>
      </c>
      <c r="D746" s="645" t="s">
        <v>4655</v>
      </c>
      <c r="E746" s="769" t="s">
        <v>353</v>
      </c>
      <c r="F746" s="769"/>
      <c r="G746" s="769" t="s">
        <v>353</v>
      </c>
      <c r="H746" s="626"/>
      <c r="I746" s="626"/>
      <c r="J746" s="626">
        <v>500</v>
      </c>
      <c r="K746" s="626">
        <v>352</v>
      </c>
      <c r="L746" s="138">
        <v>352</v>
      </c>
      <c r="M746" s="769"/>
      <c r="N746" s="769"/>
      <c r="O746" s="769"/>
      <c r="P746" s="626">
        <v>352</v>
      </c>
      <c r="Q746" s="626">
        <v>352</v>
      </c>
      <c r="R746" s="626" t="s">
        <v>1672</v>
      </c>
      <c r="S746" s="626">
        <v>1</v>
      </c>
      <c r="T746" s="626" t="s">
        <v>316</v>
      </c>
      <c r="U746" s="626"/>
      <c r="V746" s="626"/>
      <c r="W746" s="769"/>
      <c r="X746" s="626"/>
      <c r="Y746" s="626"/>
      <c r="Z746" s="626"/>
      <c r="AA746" s="626" t="s">
        <v>1677</v>
      </c>
      <c r="AB746" s="626"/>
      <c r="AC746" s="626"/>
      <c r="AD746" s="626"/>
      <c r="AE746" s="626"/>
      <c r="AF746" s="626"/>
      <c r="AG746" s="769"/>
      <c r="AH746" s="769"/>
      <c r="AI746" s="626"/>
      <c r="AJ746" s="626"/>
      <c r="AK746" s="626"/>
      <c r="AL746" s="626"/>
      <c r="AM746" s="626"/>
      <c r="AN746" s="626"/>
      <c r="AO746" s="626"/>
      <c r="AP746" s="769"/>
      <c r="AQ746" s="769"/>
      <c r="AR746" s="769"/>
      <c r="AS746" s="769"/>
      <c r="AT746" s="769"/>
      <c r="AU746" s="769"/>
      <c r="AV746" s="613">
        <v>1994</v>
      </c>
      <c r="AW746" s="613"/>
      <c r="AX746" s="613"/>
      <c r="AY746" s="613"/>
      <c r="AZ746" s="613"/>
      <c r="BA746" s="613"/>
      <c r="BB746" s="613"/>
      <c r="BC746" s="614">
        <v>32</v>
      </c>
      <c r="BD746" s="614"/>
      <c r="BE746" s="170"/>
    </row>
    <row r="747" spans="1:57" ht="25.7" hidden="1" customHeight="1" x14ac:dyDescent="0.15">
      <c r="A747" s="760"/>
      <c r="B747" s="306"/>
      <c r="C747" s="877" t="s">
        <v>353</v>
      </c>
      <c r="D747" s="645" t="s">
        <v>4656</v>
      </c>
      <c r="E747" s="769" t="s">
        <v>353</v>
      </c>
      <c r="F747" s="769"/>
      <c r="G747" s="769" t="s">
        <v>353</v>
      </c>
      <c r="H747" s="626"/>
      <c r="I747" s="626"/>
      <c r="J747" s="626">
        <v>2380</v>
      </c>
      <c r="K747" s="626">
        <v>432</v>
      </c>
      <c r="L747" s="138">
        <v>432</v>
      </c>
      <c r="M747" s="769"/>
      <c r="N747" s="769"/>
      <c r="O747" s="769"/>
      <c r="P747" s="626">
        <v>432</v>
      </c>
      <c r="Q747" s="626">
        <v>432</v>
      </c>
      <c r="R747" s="626" t="s">
        <v>1704</v>
      </c>
      <c r="S747" s="626">
        <v>1</v>
      </c>
      <c r="T747" s="626" t="s">
        <v>316</v>
      </c>
      <c r="U747" s="626"/>
      <c r="V747" s="626"/>
      <c r="W747" s="769"/>
      <c r="X747" s="626"/>
      <c r="Y747" s="626"/>
      <c r="Z747" s="626"/>
      <c r="AA747" s="626" t="s">
        <v>1677</v>
      </c>
      <c r="AB747" s="626"/>
      <c r="AC747" s="626"/>
      <c r="AD747" s="626"/>
      <c r="AE747" s="626"/>
      <c r="AF747" s="626"/>
      <c r="AG747" s="769"/>
      <c r="AH747" s="769"/>
      <c r="AI747" s="769"/>
      <c r="AJ747" s="626"/>
      <c r="AK747" s="626"/>
      <c r="AL747" s="626"/>
      <c r="AM747" s="626"/>
      <c r="AN747" s="626"/>
      <c r="AO747" s="626"/>
      <c r="AP747" s="769"/>
      <c r="AQ747" s="769"/>
      <c r="AR747" s="627"/>
      <c r="AS747" s="627"/>
      <c r="AT747" s="627"/>
      <c r="AU747" s="627"/>
      <c r="AV747" s="613">
        <v>1997</v>
      </c>
      <c r="AW747" s="613"/>
      <c r="AX747" s="613"/>
      <c r="AY747" s="613"/>
      <c r="AZ747" s="613"/>
      <c r="BA747" s="613"/>
      <c r="BB747" s="613"/>
      <c r="BC747" s="614">
        <v>34</v>
      </c>
      <c r="BD747" s="614"/>
      <c r="BE747" s="170"/>
    </row>
    <row r="748" spans="1:57" ht="25.7" hidden="1" customHeight="1" x14ac:dyDescent="0.15">
      <c r="A748" s="760"/>
      <c r="B748" s="306"/>
      <c r="C748" s="877" t="s">
        <v>353</v>
      </c>
      <c r="D748" s="645" t="s">
        <v>4657</v>
      </c>
      <c r="E748" s="769" t="s">
        <v>353</v>
      </c>
      <c r="F748" s="769"/>
      <c r="G748" s="769" t="s">
        <v>353</v>
      </c>
      <c r="H748" s="626"/>
      <c r="I748" s="626"/>
      <c r="J748" s="626">
        <v>997</v>
      </c>
      <c r="K748" s="626">
        <v>394</v>
      </c>
      <c r="L748" s="138">
        <v>394</v>
      </c>
      <c r="M748" s="769"/>
      <c r="N748" s="769"/>
      <c r="O748" s="769"/>
      <c r="P748" s="626">
        <v>394</v>
      </c>
      <c r="Q748" s="626">
        <v>394</v>
      </c>
      <c r="R748" s="626" t="s">
        <v>1700</v>
      </c>
      <c r="S748" s="626">
        <v>1</v>
      </c>
      <c r="T748" s="626" t="s">
        <v>316</v>
      </c>
      <c r="U748" s="626"/>
      <c r="V748" s="626"/>
      <c r="W748" s="769"/>
      <c r="X748" s="626"/>
      <c r="Y748" s="626"/>
      <c r="Z748" s="626"/>
      <c r="AA748" s="626" t="s">
        <v>1677</v>
      </c>
      <c r="AB748" s="626"/>
      <c r="AC748" s="626"/>
      <c r="AD748" s="626"/>
      <c r="AE748" s="626"/>
      <c r="AF748" s="626"/>
      <c r="AG748" s="769"/>
      <c r="AH748" s="769"/>
      <c r="AI748" s="626"/>
      <c r="AJ748" s="626"/>
      <c r="AK748" s="626"/>
      <c r="AL748" s="626"/>
      <c r="AM748" s="626"/>
      <c r="AN748" s="626"/>
      <c r="AO748" s="626"/>
      <c r="AP748" s="769"/>
      <c r="AQ748" s="769"/>
      <c r="AR748" s="769"/>
      <c r="AS748" s="769"/>
      <c r="AT748" s="769"/>
      <c r="AU748" s="769"/>
      <c r="AV748" s="613">
        <v>2009</v>
      </c>
      <c r="AW748" s="613"/>
      <c r="AX748" s="613"/>
      <c r="AY748" s="613"/>
      <c r="AZ748" s="613"/>
      <c r="BA748" s="613"/>
      <c r="BB748" s="613"/>
      <c r="BC748" s="614">
        <v>93</v>
      </c>
      <c r="BD748" s="614"/>
      <c r="BE748" s="170"/>
    </row>
    <row r="749" spans="1:57" ht="25.7" hidden="1" customHeight="1" x14ac:dyDescent="0.15">
      <c r="A749" s="760"/>
      <c r="B749" s="306"/>
      <c r="C749" s="877" t="s">
        <v>353</v>
      </c>
      <c r="D749" s="645" t="s">
        <v>4658</v>
      </c>
      <c r="E749" s="769" t="s">
        <v>353</v>
      </c>
      <c r="F749" s="769"/>
      <c r="G749" s="769" t="s">
        <v>353</v>
      </c>
      <c r="H749" s="626"/>
      <c r="I749" s="626"/>
      <c r="J749" s="626">
        <v>1684</v>
      </c>
      <c r="K749" s="626">
        <v>459</v>
      </c>
      <c r="L749" s="138">
        <v>459</v>
      </c>
      <c r="M749" s="769"/>
      <c r="N749" s="769"/>
      <c r="O749" s="769"/>
      <c r="P749" s="626">
        <v>393</v>
      </c>
      <c r="Q749" s="626">
        <v>393</v>
      </c>
      <c r="R749" s="626" t="s">
        <v>1672</v>
      </c>
      <c r="S749" s="626">
        <v>1</v>
      </c>
      <c r="T749" s="626" t="s">
        <v>316</v>
      </c>
      <c r="U749" s="626"/>
      <c r="V749" s="626"/>
      <c r="W749" s="769"/>
      <c r="X749" s="626"/>
      <c r="Y749" s="626"/>
      <c r="Z749" s="626"/>
      <c r="AA749" s="626" t="s">
        <v>1677</v>
      </c>
      <c r="AB749" s="626"/>
      <c r="AC749" s="626"/>
      <c r="AD749" s="626"/>
      <c r="AE749" s="626"/>
      <c r="AF749" s="626"/>
      <c r="AG749" s="769"/>
      <c r="AH749" s="769"/>
      <c r="AI749" s="626"/>
      <c r="AJ749" s="626"/>
      <c r="AK749" s="626"/>
      <c r="AL749" s="626"/>
      <c r="AM749" s="626"/>
      <c r="AN749" s="626"/>
      <c r="AO749" s="626"/>
      <c r="AP749" s="769"/>
      <c r="AQ749" s="769"/>
      <c r="AR749" s="769"/>
      <c r="AS749" s="769"/>
      <c r="AT749" s="769"/>
      <c r="AU749" s="769"/>
      <c r="AV749" s="613">
        <v>2010</v>
      </c>
      <c r="AW749" s="613"/>
      <c r="AX749" s="613"/>
      <c r="AY749" s="613"/>
      <c r="AZ749" s="613"/>
      <c r="BA749" s="613"/>
      <c r="BB749" s="613"/>
      <c r="BC749" s="614">
        <v>92</v>
      </c>
      <c r="BD749" s="614"/>
      <c r="BE749" s="170"/>
    </row>
    <row r="750" spans="1:57" ht="25.7" hidden="1" customHeight="1" x14ac:dyDescent="0.15">
      <c r="A750" s="760"/>
      <c r="B750" s="306"/>
      <c r="C750" s="877" t="s">
        <v>353</v>
      </c>
      <c r="D750" s="680" t="s">
        <v>4659</v>
      </c>
      <c r="E750" s="613" t="s">
        <v>353</v>
      </c>
      <c r="F750" s="769"/>
      <c r="G750" s="613" t="s">
        <v>353</v>
      </c>
      <c r="H750" s="626"/>
      <c r="I750" s="626"/>
      <c r="J750" s="614">
        <v>4248</v>
      </c>
      <c r="K750" s="614">
        <v>437</v>
      </c>
      <c r="L750" s="138">
        <v>437</v>
      </c>
      <c r="M750" s="769"/>
      <c r="N750" s="769"/>
      <c r="O750" s="769"/>
      <c r="P750" s="626">
        <v>437</v>
      </c>
      <c r="Q750" s="614">
        <v>437</v>
      </c>
      <c r="R750" s="626" t="s">
        <v>1672</v>
      </c>
      <c r="S750" s="614">
        <v>1</v>
      </c>
      <c r="T750" s="626" t="s">
        <v>316</v>
      </c>
      <c r="U750" s="626"/>
      <c r="V750" s="626"/>
      <c r="W750" s="769"/>
      <c r="X750" s="626"/>
      <c r="Y750" s="626"/>
      <c r="Z750" s="626"/>
      <c r="AA750" s="626" t="s">
        <v>1677</v>
      </c>
      <c r="AB750" s="626"/>
      <c r="AC750" s="626"/>
      <c r="AD750" s="626"/>
      <c r="AE750" s="626"/>
      <c r="AF750" s="626"/>
      <c r="AG750" s="769"/>
      <c r="AH750" s="769"/>
      <c r="AI750" s="626"/>
      <c r="AJ750" s="626"/>
      <c r="AK750" s="626"/>
      <c r="AL750" s="626"/>
      <c r="AM750" s="626"/>
      <c r="AN750" s="626"/>
      <c r="AO750" s="626"/>
      <c r="AP750" s="769"/>
      <c r="AQ750" s="769"/>
      <c r="AR750" s="769"/>
      <c r="AS750" s="769"/>
      <c r="AT750" s="769"/>
      <c r="AU750" s="769"/>
      <c r="AV750" s="613">
        <v>2010</v>
      </c>
      <c r="AW750" s="613"/>
      <c r="AX750" s="613"/>
      <c r="AY750" s="613"/>
      <c r="AZ750" s="613"/>
      <c r="BA750" s="613"/>
      <c r="BB750" s="613"/>
      <c r="BC750" s="614">
        <v>91</v>
      </c>
      <c r="BD750" s="614"/>
      <c r="BE750" s="170"/>
    </row>
    <row r="751" spans="1:57" ht="25.7" hidden="1" customHeight="1" x14ac:dyDescent="0.15">
      <c r="A751" s="760"/>
      <c r="B751" s="306"/>
      <c r="C751" s="877" t="s">
        <v>353</v>
      </c>
      <c r="D751" s="680" t="s">
        <v>4660</v>
      </c>
      <c r="E751" s="613" t="s">
        <v>353</v>
      </c>
      <c r="F751" s="769"/>
      <c r="G751" s="613" t="s">
        <v>353</v>
      </c>
      <c r="H751" s="626"/>
      <c r="I751" s="626"/>
      <c r="J751" s="614">
        <v>2273</v>
      </c>
      <c r="K751" s="614">
        <v>394</v>
      </c>
      <c r="L751" s="138">
        <v>394</v>
      </c>
      <c r="M751" s="769"/>
      <c r="N751" s="769"/>
      <c r="O751" s="769"/>
      <c r="P751" s="614">
        <v>394</v>
      </c>
      <c r="Q751" s="614">
        <v>394</v>
      </c>
      <c r="R751" s="626" t="s">
        <v>1700</v>
      </c>
      <c r="S751" s="614">
        <v>1</v>
      </c>
      <c r="T751" s="626" t="s">
        <v>316</v>
      </c>
      <c r="U751" s="626"/>
      <c r="V751" s="626"/>
      <c r="W751" s="769"/>
      <c r="X751" s="626"/>
      <c r="Y751" s="626"/>
      <c r="Z751" s="626"/>
      <c r="AA751" s="626" t="s">
        <v>1677</v>
      </c>
      <c r="AB751" s="626"/>
      <c r="AC751" s="626"/>
      <c r="AD751" s="626"/>
      <c r="AE751" s="626"/>
      <c r="AF751" s="626"/>
      <c r="AG751" s="769"/>
      <c r="AH751" s="769"/>
      <c r="AI751" s="626"/>
      <c r="AJ751" s="626"/>
      <c r="AK751" s="626"/>
      <c r="AL751" s="626"/>
      <c r="AM751" s="626"/>
      <c r="AN751" s="626"/>
      <c r="AO751" s="626"/>
      <c r="AP751" s="769"/>
      <c r="AQ751" s="769"/>
      <c r="AR751" s="769"/>
      <c r="AS751" s="769"/>
      <c r="AT751" s="769"/>
      <c r="AU751" s="769"/>
      <c r="AV751" s="613">
        <v>2011</v>
      </c>
      <c r="AW751" s="613"/>
      <c r="AX751" s="613"/>
      <c r="AY751" s="613"/>
      <c r="AZ751" s="613"/>
      <c r="BA751" s="613"/>
      <c r="BB751" s="613"/>
      <c r="BC751" s="614">
        <v>95</v>
      </c>
      <c r="BD751" s="614"/>
      <c r="BE751" s="170"/>
    </row>
    <row r="752" spans="1:57" ht="25.7" hidden="1" customHeight="1" x14ac:dyDescent="0.15">
      <c r="A752" s="760"/>
      <c r="B752" s="306"/>
      <c r="C752" s="877" t="s">
        <v>353</v>
      </c>
      <c r="D752" s="680" t="s">
        <v>1705</v>
      </c>
      <c r="E752" s="613" t="s">
        <v>353</v>
      </c>
      <c r="F752" s="613"/>
      <c r="G752" s="613" t="s">
        <v>353</v>
      </c>
      <c r="H752" s="613"/>
      <c r="I752" s="613"/>
      <c r="J752" s="614">
        <v>1000</v>
      </c>
      <c r="K752" s="614">
        <v>450</v>
      </c>
      <c r="L752" s="138">
        <v>450</v>
      </c>
      <c r="M752" s="613"/>
      <c r="N752" s="613"/>
      <c r="O752" s="613"/>
      <c r="P752" s="614">
        <v>450</v>
      </c>
      <c r="Q752" s="614">
        <v>450</v>
      </c>
      <c r="R752" s="626" t="s">
        <v>1706</v>
      </c>
      <c r="S752" s="614">
        <v>1</v>
      </c>
      <c r="T752" s="626" t="s">
        <v>316</v>
      </c>
      <c r="U752" s="613"/>
      <c r="V752" s="613"/>
      <c r="W752" s="613"/>
      <c r="X752" s="613"/>
      <c r="Y752" s="613"/>
      <c r="Z752" s="613"/>
      <c r="AA752" s="626" t="s">
        <v>1677</v>
      </c>
      <c r="AB752" s="613"/>
      <c r="AC752" s="613"/>
      <c r="AD752" s="613"/>
      <c r="AE752" s="613"/>
      <c r="AF752" s="613"/>
      <c r="AG752" s="613"/>
      <c r="AH752" s="613"/>
      <c r="AI752" s="613"/>
      <c r="AJ752" s="613"/>
      <c r="AK752" s="613"/>
      <c r="AL752" s="613"/>
      <c r="AM752" s="613"/>
      <c r="AN752" s="613"/>
      <c r="AO752" s="613"/>
      <c r="AP752" s="613"/>
      <c r="AQ752" s="613"/>
      <c r="AR752" s="613"/>
      <c r="AS752" s="613"/>
      <c r="AT752" s="613"/>
      <c r="AU752" s="613"/>
      <c r="AV752" s="613">
        <v>2011</v>
      </c>
      <c r="AW752" s="613"/>
      <c r="AX752" s="613"/>
      <c r="AY752" s="613"/>
      <c r="AZ752" s="613"/>
      <c r="BA752" s="613"/>
      <c r="BB752" s="613"/>
      <c r="BC752" s="614">
        <v>145</v>
      </c>
      <c r="BD752" s="614"/>
      <c r="BE752" s="170"/>
    </row>
    <row r="753" spans="1:57" ht="25.7" hidden="1" customHeight="1" x14ac:dyDescent="0.15">
      <c r="A753" s="760"/>
      <c r="B753" s="306"/>
      <c r="C753" s="877" t="s">
        <v>353</v>
      </c>
      <c r="D753" s="680" t="s">
        <v>1707</v>
      </c>
      <c r="E753" s="613" t="s">
        <v>353</v>
      </c>
      <c r="F753" s="613"/>
      <c r="G753" s="613" t="s">
        <v>353</v>
      </c>
      <c r="H753" s="613"/>
      <c r="I753" s="613"/>
      <c r="J753" s="614">
        <v>6447</v>
      </c>
      <c r="K753" s="614">
        <v>394</v>
      </c>
      <c r="L753" s="138">
        <v>394</v>
      </c>
      <c r="M753" s="613"/>
      <c r="N753" s="613"/>
      <c r="O753" s="613"/>
      <c r="P753" s="614">
        <v>394</v>
      </c>
      <c r="Q753" s="614">
        <v>394</v>
      </c>
      <c r="R753" s="626" t="s">
        <v>1520</v>
      </c>
      <c r="S753" s="614">
        <v>1</v>
      </c>
      <c r="T753" s="626" t="s">
        <v>316</v>
      </c>
      <c r="U753" s="613"/>
      <c r="V753" s="613"/>
      <c r="W753" s="613"/>
      <c r="X753" s="613"/>
      <c r="Y753" s="613"/>
      <c r="Z753" s="613"/>
      <c r="AA753" s="626" t="s">
        <v>1677</v>
      </c>
      <c r="AB753" s="613"/>
      <c r="AC753" s="613"/>
      <c r="AD753" s="613"/>
      <c r="AE753" s="613"/>
      <c r="AF753" s="613"/>
      <c r="AG753" s="613"/>
      <c r="AH753" s="613"/>
      <c r="AI753" s="613"/>
      <c r="AJ753" s="613"/>
      <c r="AK753" s="613"/>
      <c r="AL753" s="613"/>
      <c r="AM753" s="613"/>
      <c r="AN753" s="613"/>
      <c r="AO753" s="613"/>
      <c r="AP753" s="613"/>
      <c r="AQ753" s="613"/>
      <c r="AR753" s="613"/>
      <c r="AS753" s="613"/>
      <c r="AT753" s="613"/>
      <c r="AU753" s="613"/>
      <c r="AV753" s="613">
        <v>2011</v>
      </c>
      <c r="AW753" s="613"/>
      <c r="AX753" s="613"/>
      <c r="AY753" s="613"/>
      <c r="AZ753" s="613"/>
      <c r="BA753" s="613"/>
      <c r="BB753" s="613"/>
      <c r="BC753" s="614">
        <v>123</v>
      </c>
      <c r="BD753" s="614"/>
      <c r="BE753" s="170"/>
    </row>
    <row r="754" spans="1:57" ht="25.7" hidden="1" customHeight="1" x14ac:dyDescent="0.15">
      <c r="A754" s="875"/>
      <c r="B754" s="306"/>
      <c r="C754" s="877" t="s">
        <v>353</v>
      </c>
      <c r="D754" s="680" t="s">
        <v>1708</v>
      </c>
      <c r="E754" s="613" t="s">
        <v>353</v>
      </c>
      <c r="F754" s="613"/>
      <c r="G754" s="613" t="s">
        <v>353</v>
      </c>
      <c r="H754" s="613"/>
      <c r="I754" s="613"/>
      <c r="J754" s="614">
        <v>1778</v>
      </c>
      <c r="K754" s="614">
        <v>600</v>
      </c>
      <c r="L754" s="138">
        <v>600</v>
      </c>
      <c r="M754" s="613"/>
      <c r="N754" s="613"/>
      <c r="O754" s="613"/>
      <c r="P754" s="614">
        <v>600</v>
      </c>
      <c r="Q754" s="614">
        <v>600</v>
      </c>
      <c r="R754" s="626" t="s">
        <v>513</v>
      </c>
      <c r="S754" s="614">
        <v>1</v>
      </c>
      <c r="T754" s="626" t="s">
        <v>316</v>
      </c>
      <c r="U754" s="613"/>
      <c r="V754" s="613"/>
      <c r="W754" s="613"/>
      <c r="X754" s="613"/>
      <c r="Y754" s="613"/>
      <c r="Z754" s="613"/>
      <c r="AA754" s="626" t="s">
        <v>1677</v>
      </c>
      <c r="AB754" s="613"/>
      <c r="AC754" s="613"/>
      <c r="AD754" s="613"/>
      <c r="AE754" s="613"/>
      <c r="AF754" s="613"/>
      <c r="AG754" s="613"/>
      <c r="AH754" s="613"/>
      <c r="AI754" s="613"/>
      <c r="AJ754" s="613"/>
      <c r="AK754" s="613"/>
      <c r="AL754" s="613"/>
      <c r="AM754" s="613"/>
      <c r="AN754" s="613"/>
      <c r="AO754" s="613"/>
      <c r="AP754" s="613"/>
      <c r="AQ754" s="613"/>
      <c r="AR754" s="613"/>
      <c r="AS754" s="613"/>
      <c r="AT754" s="613"/>
      <c r="AU754" s="613"/>
      <c r="AV754" s="613">
        <v>2008</v>
      </c>
      <c r="AW754" s="613"/>
      <c r="AX754" s="613"/>
      <c r="AY754" s="613"/>
      <c r="AZ754" s="613"/>
      <c r="BA754" s="613"/>
      <c r="BB754" s="613"/>
      <c r="BC754" s="614">
        <v>140</v>
      </c>
      <c r="BD754" s="614"/>
      <c r="BE754" s="170"/>
    </row>
    <row r="755" spans="1:57" ht="25.7" hidden="1" customHeight="1" x14ac:dyDescent="0.15">
      <c r="A755" s="875"/>
      <c r="B755" s="306"/>
      <c r="C755" s="877" t="s">
        <v>353</v>
      </c>
      <c r="D755" s="680" t="s">
        <v>1710</v>
      </c>
      <c r="E755" s="613" t="s">
        <v>353</v>
      </c>
      <c r="F755" s="613"/>
      <c r="G755" s="613" t="s">
        <v>353</v>
      </c>
      <c r="H755" s="613"/>
      <c r="I755" s="613"/>
      <c r="J755" s="614">
        <v>588</v>
      </c>
      <c r="K755" s="614">
        <v>352</v>
      </c>
      <c r="L755" s="138">
        <v>352</v>
      </c>
      <c r="M755" s="613"/>
      <c r="N755" s="613"/>
      <c r="O755" s="613"/>
      <c r="P755" s="614">
        <v>352</v>
      </c>
      <c r="Q755" s="614">
        <v>352</v>
      </c>
      <c r="R755" s="626" t="s">
        <v>1711</v>
      </c>
      <c r="S755" s="614">
        <v>1</v>
      </c>
      <c r="T755" s="626" t="s">
        <v>316</v>
      </c>
      <c r="U755" s="613"/>
      <c r="V755" s="613"/>
      <c r="W755" s="613"/>
      <c r="X755" s="613"/>
      <c r="Y755" s="613"/>
      <c r="Z755" s="613"/>
      <c r="AA755" s="626" t="s">
        <v>1677</v>
      </c>
      <c r="AB755" s="613"/>
      <c r="AC755" s="613"/>
      <c r="AD755" s="613"/>
      <c r="AE755" s="613"/>
      <c r="AF755" s="613"/>
      <c r="AG755" s="613"/>
      <c r="AH755" s="613"/>
      <c r="AI755" s="613"/>
      <c r="AJ755" s="613"/>
      <c r="AK755" s="613"/>
      <c r="AL755" s="613"/>
      <c r="AM755" s="613"/>
      <c r="AN755" s="613"/>
      <c r="AO755" s="613"/>
      <c r="AP755" s="613"/>
      <c r="AQ755" s="613"/>
      <c r="AR755" s="613"/>
      <c r="AS755" s="613"/>
      <c r="AT755" s="613"/>
      <c r="AU755" s="613"/>
      <c r="AV755" s="613">
        <v>2011</v>
      </c>
      <c r="AW755" s="613"/>
      <c r="AX755" s="613"/>
      <c r="AY755" s="613"/>
      <c r="AZ755" s="613"/>
      <c r="BA755" s="613"/>
      <c r="BB755" s="613"/>
      <c r="BC755" s="614">
        <v>120</v>
      </c>
      <c r="BD755" s="614"/>
      <c r="BE755" s="170"/>
    </row>
    <row r="756" spans="1:57" ht="25.7" hidden="1" customHeight="1" x14ac:dyDescent="0.15">
      <c r="A756" s="875"/>
      <c r="B756" s="306"/>
      <c r="C756" s="877" t="s">
        <v>353</v>
      </c>
      <c r="D756" s="680" t="s">
        <v>1713</v>
      </c>
      <c r="E756" s="613" t="s">
        <v>353</v>
      </c>
      <c r="F756" s="613"/>
      <c r="G756" s="613" t="s">
        <v>353</v>
      </c>
      <c r="H756" s="613"/>
      <c r="I756" s="613"/>
      <c r="J756" s="614">
        <v>966</v>
      </c>
      <c r="K756" s="614">
        <v>413</v>
      </c>
      <c r="L756" s="138">
        <v>413</v>
      </c>
      <c r="M756" s="613"/>
      <c r="N756" s="613"/>
      <c r="O756" s="613"/>
      <c r="P756" s="614">
        <v>300</v>
      </c>
      <c r="Q756" s="614">
        <v>300</v>
      </c>
      <c r="R756" s="626" t="s">
        <v>1714</v>
      </c>
      <c r="S756" s="614">
        <v>1</v>
      </c>
      <c r="T756" s="626" t="s">
        <v>316</v>
      </c>
      <c r="U756" s="613"/>
      <c r="V756" s="613"/>
      <c r="W756" s="613"/>
      <c r="X756" s="613"/>
      <c r="Y756" s="613"/>
      <c r="Z756" s="613"/>
      <c r="AA756" s="626" t="s">
        <v>1677</v>
      </c>
      <c r="AB756" s="613"/>
      <c r="AC756" s="613"/>
      <c r="AD756" s="613"/>
      <c r="AE756" s="613"/>
      <c r="AF756" s="613"/>
      <c r="AG756" s="613"/>
      <c r="AH756" s="613"/>
      <c r="AI756" s="613"/>
      <c r="AJ756" s="613"/>
      <c r="AK756" s="613"/>
      <c r="AL756" s="613"/>
      <c r="AM756" s="613"/>
      <c r="AN756" s="613"/>
      <c r="AO756" s="613"/>
      <c r="AP756" s="613"/>
      <c r="AQ756" s="613"/>
      <c r="AR756" s="613"/>
      <c r="AS756" s="613"/>
      <c r="AT756" s="613"/>
      <c r="AU756" s="613"/>
      <c r="AV756" s="613">
        <v>2011</v>
      </c>
      <c r="AW756" s="613" t="s">
        <v>1709</v>
      </c>
      <c r="AX756" s="613"/>
      <c r="AY756" s="613"/>
      <c r="AZ756" s="613"/>
      <c r="BA756" s="613"/>
      <c r="BB756" s="613"/>
      <c r="BC756" s="614">
        <v>90</v>
      </c>
      <c r="BD756" s="614"/>
      <c r="BE756" s="170"/>
    </row>
    <row r="757" spans="1:57" ht="25.7" hidden="1" customHeight="1" x14ac:dyDescent="0.15">
      <c r="A757" s="875"/>
      <c r="B757" s="306"/>
      <c r="C757" s="877" t="s">
        <v>353</v>
      </c>
      <c r="D757" s="680" t="s">
        <v>1715</v>
      </c>
      <c r="E757" s="613" t="s">
        <v>353</v>
      </c>
      <c r="F757" s="613"/>
      <c r="G757" s="613" t="s">
        <v>353</v>
      </c>
      <c r="H757" s="613"/>
      <c r="I757" s="613"/>
      <c r="J757" s="614">
        <v>2460</v>
      </c>
      <c r="K757" s="614">
        <v>393.75</v>
      </c>
      <c r="L757" s="138">
        <v>394</v>
      </c>
      <c r="M757" s="613"/>
      <c r="N757" s="613"/>
      <c r="O757" s="613"/>
      <c r="P757" s="614">
        <v>394</v>
      </c>
      <c r="Q757" s="614">
        <v>393.75</v>
      </c>
      <c r="R757" s="626" t="s">
        <v>1716</v>
      </c>
      <c r="S757" s="614">
        <v>1</v>
      </c>
      <c r="T757" s="626" t="s">
        <v>316</v>
      </c>
      <c r="U757" s="613"/>
      <c r="V757" s="613"/>
      <c r="W757" s="613"/>
      <c r="X757" s="613"/>
      <c r="Y757" s="613"/>
      <c r="Z757" s="613"/>
      <c r="AA757" s="626" t="s">
        <v>1677</v>
      </c>
      <c r="AB757" s="613"/>
      <c r="AC757" s="613"/>
      <c r="AD757" s="613"/>
      <c r="AE757" s="613"/>
      <c r="AF757" s="613"/>
      <c r="AG757" s="613"/>
      <c r="AH757" s="613"/>
      <c r="AI757" s="613"/>
      <c r="AJ757" s="613"/>
      <c r="AK757" s="613"/>
      <c r="AL757" s="613"/>
      <c r="AM757" s="613"/>
      <c r="AN757" s="613"/>
      <c r="AO757" s="613"/>
      <c r="AP757" s="613"/>
      <c r="AQ757" s="613"/>
      <c r="AR757" s="613"/>
      <c r="AS757" s="613"/>
      <c r="AT757" s="613"/>
      <c r="AU757" s="613"/>
      <c r="AV757" s="613">
        <v>2011</v>
      </c>
      <c r="AW757" s="613" t="s">
        <v>1712</v>
      </c>
      <c r="AX757" s="613"/>
      <c r="AY757" s="613"/>
      <c r="AZ757" s="613"/>
      <c r="BA757" s="613"/>
      <c r="BB757" s="613"/>
      <c r="BC757" s="614">
        <v>150</v>
      </c>
      <c r="BD757" s="614"/>
      <c r="BE757" s="170"/>
    </row>
    <row r="758" spans="1:57" ht="25.7" hidden="1" customHeight="1" x14ac:dyDescent="0.15">
      <c r="A758" s="875"/>
      <c r="B758" s="306"/>
      <c r="C758" s="877" t="s">
        <v>353</v>
      </c>
      <c r="D758" s="680" t="s">
        <v>1717</v>
      </c>
      <c r="E758" s="613" t="s">
        <v>353</v>
      </c>
      <c r="F758" s="613"/>
      <c r="G758" s="613" t="s">
        <v>353</v>
      </c>
      <c r="H758" s="613"/>
      <c r="I758" s="613"/>
      <c r="J758" s="614">
        <v>953</v>
      </c>
      <c r="K758" s="614">
        <v>285.60000000000002</v>
      </c>
      <c r="L758" s="138">
        <v>285.60000000000002</v>
      </c>
      <c r="M758" s="614"/>
      <c r="N758" s="614"/>
      <c r="O758" s="614"/>
      <c r="P758" s="614">
        <v>294</v>
      </c>
      <c r="Q758" s="614">
        <v>294</v>
      </c>
      <c r="R758" s="626" t="s">
        <v>1718</v>
      </c>
      <c r="S758" s="614">
        <v>1</v>
      </c>
      <c r="T758" s="626" t="s">
        <v>316</v>
      </c>
      <c r="U758" s="613"/>
      <c r="V758" s="613"/>
      <c r="W758" s="613"/>
      <c r="X758" s="613"/>
      <c r="Y758" s="613"/>
      <c r="Z758" s="613"/>
      <c r="AA758" s="626" t="s">
        <v>1677</v>
      </c>
      <c r="AB758" s="613"/>
      <c r="AC758" s="613"/>
      <c r="AD758" s="613"/>
      <c r="AE758" s="613"/>
      <c r="AF758" s="613"/>
      <c r="AG758" s="613"/>
      <c r="AH758" s="613"/>
      <c r="AI758" s="613"/>
      <c r="AJ758" s="613"/>
      <c r="AK758" s="613"/>
      <c r="AL758" s="613"/>
      <c r="AM758" s="613"/>
      <c r="AN758" s="613"/>
      <c r="AO758" s="613"/>
      <c r="AP758" s="613"/>
      <c r="AQ758" s="613"/>
      <c r="AR758" s="613"/>
      <c r="AS758" s="613"/>
      <c r="AT758" s="613"/>
      <c r="AU758" s="613"/>
      <c r="AV758" s="613">
        <v>2011</v>
      </c>
      <c r="AW758" s="613"/>
      <c r="AX758" s="613"/>
      <c r="AY758" s="613"/>
      <c r="AZ758" s="613"/>
      <c r="BA758" s="613"/>
      <c r="BB758" s="613"/>
      <c r="BC758" s="614">
        <v>72.5</v>
      </c>
      <c r="BD758" s="614"/>
      <c r="BE758" s="170"/>
    </row>
    <row r="759" spans="1:57" ht="25.7" hidden="1" customHeight="1" x14ac:dyDescent="0.15">
      <c r="A759" s="875"/>
      <c r="B759" s="306"/>
      <c r="C759" s="877" t="s">
        <v>353</v>
      </c>
      <c r="D759" s="645" t="s">
        <v>1719</v>
      </c>
      <c r="E759" s="769" t="s">
        <v>353</v>
      </c>
      <c r="F759" s="613"/>
      <c r="G759" s="769" t="s">
        <v>353</v>
      </c>
      <c r="H759" s="613"/>
      <c r="I759" s="613"/>
      <c r="J759" s="626">
        <v>2328</v>
      </c>
      <c r="K759" s="626">
        <v>456</v>
      </c>
      <c r="L759" s="138">
        <v>456</v>
      </c>
      <c r="M759" s="614"/>
      <c r="N759" s="614"/>
      <c r="O759" s="614"/>
      <c r="P759" s="626">
        <v>374</v>
      </c>
      <c r="Q759" s="626">
        <v>374</v>
      </c>
      <c r="R759" s="626" t="s">
        <v>1697</v>
      </c>
      <c r="S759" s="626">
        <v>1</v>
      </c>
      <c r="T759" s="626" t="s">
        <v>316</v>
      </c>
      <c r="U759" s="613"/>
      <c r="V759" s="613"/>
      <c r="W759" s="613"/>
      <c r="X759" s="613"/>
      <c r="Y759" s="613"/>
      <c r="Z759" s="613"/>
      <c r="AA759" s="626" t="s">
        <v>1677</v>
      </c>
      <c r="AB759" s="613"/>
      <c r="AC759" s="613"/>
      <c r="AD759" s="613"/>
      <c r="AE759" s="613"/>
      <c r="AF759" s="613"/>
      <c r="AG759" s="613"/>
      <c r="AH759" s="613"/>
      <c r="AI759" s="613"/>
      <c r="AJ759" s="613"/>
      <c r="AK759" s="613"/>
      <c r="AL759" s="613"/>
      <c r="AM759" s="613"/>
      <c r="AN759" s="613"/>
      <c r="AO759" s="613"/>
      <c r="AP759" s="613"/>
      <c r="AQ759" s="613"/>
      <c r="AR759" s="613"/>
      <c r="AS759" s="613"/>
      <c r="AT759" s="613"/>
      <c r="AU759" s="613"/>
      <c r="AV759" s="613">
        <v>2012</v>
      </c>
      <c r="AW759" s="613"/>
      <c r="AX759" s="613"/>
      <c r="AY759" s="613"/>
      <c r="AZ759" s="613"/>
      <c r="BA759" s="613"/>
      <c r="BB759" s="613"/>
      <c r="BC759" s="614">
        <v>80</v>
      </c>
      <c r="BD759" s="614"/>
      <c r="BE759" s="170"/>
    </row>
    <row r="760" spans="1:57" ht="25.7" hidden="1" customHeight="1" x14ac:dyDescent="0.15">
      <c r="A760" s="875"/>
      <c r="B760" s="306"/>
      <c r="C760" s="877" t="s">
        <v>353</v>
      </c>
      <c r="D760" s="645" t="s">
        <v>1720</v>
      </c>
      <c r="E760" s="769" t="s">
        <v>353</v>
      </c>
      <c r="F760" s="613"/>
      <c r="G760" s="769" t="s">
        <v>353</v>
      </c>
      <c r="H760" s="613"/>
      <c r="I760" s="613"/>
      <c r="J760" s="626">
        <v>1534</v>
      </c>
      <c r="K760" s="626">
        <v>475</v>
      </c>
      <c r="L760" s="138">
        <v>475</v>
      </c>
      <c r="M760" s="614"/>
      <c r="N760" s="614"/>
      <c r="O760" s="614"/>
      <c r="P760" s="626">
        <v>475</v>
      </c>
      <c r="Q760" s="626">
        <v>475</v>
      </c>
      <c r="R760" s="626" t="s">
        <v>1721</v>
      </c>
      <c r="S760" s="626">
        <v>1</v>
      </c>
      <c r="T760" s="626" t="s">
        <v>316</v>
      </c>
      <c r="U760" s="613"/>
      <c r="V760" s="613"/>
      <c r="W760" s="613"/>
      <c r="X760" s="613"/>
      <c r="Y760" s="613"/>
      <c r="Z760" s="613"/>
      <c r="AA760" s="626" t="s">
        <v>1677</v>
      </c>
      <c r="AB760" s="613"/>
      <c r="AC760" s="613"/>
      <c r="AD760" s="613"/>
      <c r="AE760" s="613"/>
      <c r="AF760" s="613"/>
      <c r="AG760" s="613"/>
      <c r="AH760" s="613"/>
      <c r="AI760" s="613"/>
      <c r="AJ760" s="613"/>
      <c r="AK760" s="613"/>
      <c r="AL760" s="613"/>
      <c r="AM760" s="613"/>
      <c r="AN760" s="613"/>
      <c r="AO760" s="613"/>
      <c r="AP760" s="613"/>
      <c r="AQ760" s="613"/>
      <c r="AR760" s="613"/>
      <c r="AS760" s="613"/>
      <c r="AT760" s="613"/>
      <c r="AU760" s="613"/>
      <c r="AV760" s="613">
        <v>2012</v>
      </c>
      <c r="AW760" s="613"/>
      <c r="AX760" s="613"/>
      <c r="AY760" s="613"/>
      <c r="AZ760" s="613"/>
      <c r="BA760" s="613"/>
      <c r="BB760" s="613"/>
      <c r="BC760" s="614">
        <v>150</v>
      </c>
      <c r="BD760" s="614"/>
      <c r="BE760" s="170"/>
    </row>
    <row r="761" spans="1:57" ht="25.7" hidden="1" customHeight="1" x14ac:dyDescent="0.15">
      <c r="A761" s="875"/>
      <c r="B761" s="306"/>
      <c r="C761" s="877" t="s">
        <v>353</v>
      </c>
      <c r="D761" s="645" t="s">
        <v>1722</v>
      </c>
      <c r="E761" s="769" t="s">
        <v>353</v>
      </c>
      <c r="F761" s="769"/>
      <c r="G761" s="769" t="s">
        <v>353</v>
      </c>
      <c r="H761" s="626"/>
      <c r="I761" s="626"/>
      <c r="J761" s="626">
        <v>1652</v>
      </c>
      <c r="K761" s="626">
        <v>480</v>
      </c>
      <c r="L761" s="138">
        <v>480</v>
      </c>
      <c r="M761" s="769"/>
      <c r="N761" s="769"/>
      <c r="O761" s="769"/>
      <c r="P761" s="626">
        <v>480</v>
      </c>
      <c r="Q761" s="626">
        <v>480</v>
      </c>
      <c r="R761" s="626" t="s">
        <v>4661</v>
      </c>
      <c r="S761" s="626">
        <v>1</v>
      </c>
      <c r="T761" s="626" t="s">
        <v>316</v>
      </c>
      <c r="U761" s="626"/>
      <c r="V761" s="626"/>
      <c r="W761" s="769"/>
      <c r="X761" s="626"/>
      <c r="Y761" s="626"/>
      <c r="Z761" s="626"/>
      <c r="AA761" s="626" t="s">
        <v>1677</v>
      </c>
      <c r="AB761" s="626"/>
      <c r="AC761" s="626"/>
      <c r="AD761" s="626"/>
      <c r="AE761" s="626"/>
      <c r="AF761" s="626"/>
      <c r="AG761" s="769"/>
      <c r="AH761" s="769"/>
      <c r="AI761" s="626"/>
      <c r="AJ761" s="626"/>
      <c r="AK761" s="626"/>
      <c r="AL761" s="626"/>
      <c r="AM761" s="626"/>
      <c r="AN761" s="626"/>
      <c r="AO761" s="626"/>
      <c r="AP761" s="769"/>
      <c r="AQ761" s="769"/>
      <c r="AR761" s="769"/>
      <c r="AS761" s="769"/>
      <c r="AT761" s="769"/>
      <c r="AU761" s="769"/>
      <c r="AV761" s="613">
        <v>2012</v>
      </c>
      <c r="AW761" s="613"/>
      <c r="AX761" s="613"/>
      <c r="AY761" s="613"/>
      <c r="AZ761" s="613"/>
      <c r="BA761" s="613"/>
      <c r="BB761" s="613"/>
      <c r="BC761" s="614">
        <v>150</v>
      </c>
      <c r="BD761" s="614"/>
      <c r="BE761" s="170"/>
    </row>
    <row r="762" spans="1:57" ht="25.7" hidden="1" customHeight="1" x14ac:dyDescent="0.15">
      <c r="A762" s="875"/>
      <c r="B762" s="306"/>
      <c r="C762" s="877" t="s">
        <v>353</v>
      </c>
      <c r="D762" s="645" t="s">
        <v>1723</v>
      </c>
      <c r="E762" s="769" t="s">
        <v>353</v>
      </c>
      <c r="F762" s="769"/>
      <c r="G762" s="769" t="s">
        <v>353</v>
      </c>
      <c r="H762" s="626"/>
      <c r="I762" s="626"/>
      <c r="J762" s="626">
        <v>799</v>
      </c>
      <c r="K762" s="626">
        <v>394</v>
      </c>
      <c r="L762" s="138">
        <v>394</v>
      </c>
      <c r="M762" s="769"/>
      <c r="N762" s="769"/>
      <c r="O762" s="769"/>
      <c r="P762" s="626">
        <v>394</v>
      </c>
      <c r="Q762" s="626">
        <v>394</v>
      </c>
      <c r="R762" s="626" t="s">
        <v>1716</v>
      </c>
      <c r="S762" s="626">
        <v>1</v>
      </c>
      <c r="T762" s="626" t="s">
        <v>316</v>
      </c>
      <c r="U762" s="626"/>
      <c r="V762" s="626"/>
      <c r="W762" s="769"/>
      <c r="X762" s="626"/>
      <c r="Y762" s="626"/>
      <c r="Z762" s="626"/>
      <c r="AA762" s="626" t="s">
        <v>1677</v>
      </c>
      <c r="AB762" s="626"/>
      <c r="AC762" s="626"/>
      <c r="AD762" s="626"/>
      <c r="AE762" s="626"/>
      <c r="AF762" s="626"/>
      <c r="AG762" s="769"/>
      <c r="AH762" s="769"/>
      <c r="AI762" s="626"/>
      <c r="AJ762" s="626"/>
      <c r="AK762" s="626"/>
      <c r="AL762" s="626"/>
      <c r="AM762" s="626"/>
      <c r="AN762" s="626"/>
      <c r="AO762" s="626"/>
      <c r="AP762" s="769"/>
      <c r="AQ762" s="769"/>
      <c r="AR762" s="769"/>
      <c r="AS762" s="769"/>
      <c r="AT762" s="769"/>
      <c r="AU762" s="769"/>
      <c r="AV762" s="613">
        <v>2012</v>
      </c>
      <c r="AW762" s="613"/>
      <c r="AX762" s="613"/>
      <c r="AY762" s="613"/>
      <c r="AZ762" s="613"/>
      <c r="BA762" s="613"/>
      <c r="BB762" s="613"/>
      <c r="BC762" s="614">
        <v>150</v>
      </c>
      <c r="BD762" s="614"/>
      <c r="BE762" s="170"/>
    </row>
    <row r="763" spans="1:57" ht="25.7" hidden="1" customHeight="1" x14ac:dyDescent="0.15">
      <c r="A763" s="760"/>
      <c r="B763" s="306"/>
      <c r="C763" s="877" t="s">
        <v>353</v>
      </c>
      <c r="D763" s="645" t="s">
        <v>1724</v>
      </c>
      <c r="E763" s="769" t="s">
        <v>353</v>
      </c>
      <c r="F763" s="769"/>
      <c r="G763" s="769" t="s">
        <v>353</v>
      </c>
      <c r="H763" s="626"/>
      <c r="I763" s="626"/>
      <c r="J763" s="626">
        <v>1418</v>
      </c>
      <c r="K763" s="626">
        <v>394</v>
      </c>
      <c r="L763" s="138">
        <v>394</v>
      </c>
      <c r="M763" s="769"/>
      <c r="N763" s="769"/>
      <c r="O763" s="769"/>
      <c r="P763" s="626">
        <v>394</v>
      </c>
      <c r="Q763" s="626">
        <v>394</v>
      </c>
      <c r="R763" s="626" t="s">
        <v>1716</v>
      </c>
      <c r="S763" s="626">
        <v>1</v>
      </c>
      <c r="T763" s="626" t="s">
        <v>316</v>
      </c>
      <c r="U763" s="626"/>
      <c r="V763" s="626"/>
      <c r="W763" s="769"/>
      <c r="X763" s="626"/>
      <c r="Y763" s="626"/>
      <c r="Z763" s="626"/>
      <c r="AA763" s="626" t="s">
        <v>1677</v>
      </c>
      <c r="AB763" s="626"/>
      <c r="AC763" s="626"/>
      <c r="AD763" s="626"/>
      <c r="AE763" s="626"/>
      <c r="AF763" s="626"/>
      <c r="AG763" s="769"/>
      <c r="AH763" s="769"/>
      <c r="AI763" s="626"/>
      <c r="AJ763" s="626"/>
      <c r="AK763" s="626"/>
      <c r="AL763" s="626"/>
      <c r="AM763" s="626"/>
      <c r="AN763" s="626"/>
      <c r="AO763" s="626"/>
      <c r="AP763" s="769"/>
      <c r="AQ763" s="769"/>
      <c r="AR763" s="769"/>
      <c r="AS763" s="769"/>
      <c r="AT763" s="769"/>
      <c r="AU763" s="769"/>
      <c r="AV763" s="613">
        <v>2012</v>
      </c>
      <c r="AW763" s="613"/>
      <c r="AX763" s="613"/>
      <c r="AY763" s="613"/>
      <c r="AZ763" s="613"/>
      <c r="BA763" s="613"/>
      <c r="BB763" s="613"/>
      <c r="BC763" s="614">
        <v>150</v>
      </c>
      <c r="BD763" s="614"/>
      <c r="BE763" s="170"/>
    </row>
    <row r="764" spans="1:57" ht="25.7" hidden="1" customHeight="1" x14ac:dyDescent="0.15">
      <c r="A764" s="875"/>
      <c r="B764" s="306"/>
      <c r="C764" s="877" t="s">
        <v>353</v>
      </c>
      <c r="D764" s="645" t="s">
        <v>1725</v>
      </c>
      <c r="E764" s="769" t="s">
        <v>353</v>
      </c>
      <c r="F764" s="769"/>
      <c r="G764" s="769" t="s">
        <v>353</v>
      </c>
      <c r="H764" s="626"/>
      <c r="I764" s="626"/>
      <c r="J764" s="626">
        <v>1670</v>
      </c>
      <c r="K764" s="626">
        <v>394</v>
      </c>
      <c r="L764" s="138">
        <v>394</v>
      </c>
      <c r="M764" s="769"/>
      <c r="N764" s="769"/>
      <c r="O764" s="769"/>
      <c r="P764" s="626">
        <v>394</v>
      </c>
      <c r="Q764" s="626">
        <v>394</v>
      </c>
      <c r="R764" s="626" t="s">
        <v>1716</v>
      </c>
      <c r="S764" s="626">
        <v>1</v>
      </c>
      <c r="T764" s="626" t="s">
        <v>316</v>
      </c>
      <c r="U764" s="626"/>
      <c r="V764" s="626"/>
      <c r="W764" s="769"/>
      <c r="X764" s="626"/>
      <c r="Y764" s="626"/>
      <c r="Z764" s="626"/>
      <c r="AA764" s="626" t="s">
        <v>1677</v>
      </c>
      <c r="AB764" s="626"/>
      <c r="AC764" s="626"/>
      <c r="AD764" s="626"/>
      <c r="AE764" s="626"/>
      <c r="AF764" s="626"/>
      <c r="AG764" s="769"/>
      <c r="AH764" s="769"/>
      <c r="AI764" s="626"/>
      <c r="AJ764" s="626"/>
      <c r="AK764" s="626"/>
      <c r="AL764" s="626"/>
      <c r="AM764" s="626"/>
      <c r="AN764" s="626"/>
      <c r="AO764" s="626"/>
      <c r="AP764" s="769"/>
      <c r="AQ764" s="769"/>
      <c r="AR764" s="769"/>
      <c r="AS764" s="769"/>
      <c r="AT764" s="769"/>
      <c r="AU764" s="769"/>
      <c r="AV764" s="613">
        <v>2012</v>
      </c>
      <c r="AW764" s="613"/>
      <c r="AX764" s="613"/>
      <c r="AY764" s="613"/>
      <c r="AZ764" s="613"/>
      <c r="BA764" s="613"/>
      <c r="BB764" s="613"/>
      <c r="BC764" s="614">
        <v>150</v>
      </c>
      <c r="BD764" s="614"/>
      <c r="BE764" s="170"/>
    </row>
    <row r="765" spans="1:57" ht="25.7" hidden="1" customHeight="1" x14ac:dyDescent="0.15">
      <c r="A765" s="875"/>
      <c r="B765" s="306"/>
      <c r="C765" s="877" t="s">
        <v>353</v>
      </c>
      <c r="D765" s="645" t="s">
        <v>4662</v>
      </c>
      <c r="E765" s="769" t="s">
        <v>353</v>
      </c>
      <c r="F765" s="769"/>
      <c r="G765" s="769" t="s">
        <v>353</v>
      </c>
      <c r="H765" s="626"/>
      <c r="I765" s="626"/>
      <c r="J765" s="626">
        <v>3950</v>
      </c>
      <c r="K765" s="626">
        <v>450</v>
      </c>
      <c r="L765" s="138">
        <v>450</v>
      </c>
      <c r="M765" s="769"/>
      <c r="N765" s="769"/>
      <c r="O765" s="769"/>
      <c r="P765" s="626">
        <v>450</v>
      </c>
      <c r="Q765" s="626">
        <v>450</v>
      </c>
      <c r="R765" s="626" t="s">
        <v>4663</v>
      </c>
      <c r="S765" s="626">
        <v>1</v>
      </c>
      <c r="T765" s="626" t="s">
        <v>316</v>
      </c>
      <c r="U765" s="626"/>
      <c r="V765" s="626"/>
      <c r="W765" s="769"/>
      <c r="X765" s="626"/>
      <c r="Y765" s="626"/>
      <c r="Z765" s="626"/>
      <c r="AA765" s="626" t="s">
        <v>1677</v>
      </c>
      <c r="AB765" s="626"/>
      <c r="AC765" s="626"/>
      <c r="AD765" s="626"/>
      <c r="AE765" s="626"/>
      <c r="AF765" s="626"/>
      <c r="AG765" s="769"/>
      <c r="AH765" s="769"/>
      <c r="AI765" s="626"/>
      <c r="AJ765" s="626"/>
      <c r="AK765" s="626"/>
      <c r="AL765" s="626"/>
      <c r="AM765" s="626"/>
      <c r="AN765" s="626"/>
      <c r="AO765" s="626"/>
      <c r="AP765" s="769"/>
      <c r="AQ765" s="769"/>
      <c r="AR765" s="769"/>
      <c r="AS765" s="769"/>
      <c r="AT765" s="769"/>
      <c r="AU765" s="769"/>
      <c r="AV765" s="613">
        <v>2012</v>
      </c>
      <c r="AW765" s="613"/>
      <c r="AX765" s="613"/>
      <c r="AY765" s="613"/>
      <c r="AZ765" s="613"/>
      <c r="BA765" s="613"/>
      <c r="BB765" s="613"/>
      <c r="BC765" s="614">
        <v>180</v>
      </c>
      <c r="BD765" s="614"/>
      <c r="BE765" s="170"/>
    </row>
    <row r="766" spans="1:57" ht="25.7" hidden="1" customHeight="1" x14ac:dyDescent="0.15">
      <c r="A766" s="875"/>
      <c r="B766" s="306"/>
      <c r="C766" s="877" t="s">
        <v>353</v>
      </c>
      <c r="D766" s="645" t="s">
        <v>4664</v>
      </c>
      <c r="E766" s="769" t="s">
        <v>353</v>
      </c>
      <c r="F766" s="769"/>
      <c r="G766" s="769" t="s">
        <v>353</v>
      </c>
      <c r="H766" s="626"/>
      <c r="I766" s="626"/>
      <c r="J766" s="626">
        <v>1000</v>
      </c>
      <c r="K766" s="626">
        <v>394</v>
      </c>
      <c r="L766" s="138">
        <v>394</v>
      </c>
      <c r="M766" s="769"/>
      <c r="N766" s="769"/>
      <c r="O766" s="769"/>
      <c r="P766" s="626">
        <v>394</v>
      </c>
      <c r="Q766" s="626">
        <v>394</v>
      </c>
      <c r="R766" s="626" t="s">
        <v>4665</v>
      </c>
      <c r="S766" s="626">
        <v>1</v>
      </c>
      <c r="T766" s="626" t="s">
        <v>316</v>
      </c>
      <c r="U766" s="626"/>
      <c r="V766" s="626"/>
      <c r="W766" s="769"/>
      <c r="X766" s="626"/>
      <c r="Y766" s="626"/>
      <c r="Z766" s="626"/>
      <c r="AA766" s="626" t="s">
        <v>1677</v>
      </c>
      <c r="AB766" s="626"/>
      <c r="AC766" s="626"/>
      <c r="AD766" s="626"/>
      <c r="AE766" s="626"/>
      <c r="AF766" s="626"/>
      <c r="AG766" s="769"/>
      <c r="AH766" s="769"/>
      <c r="AI766" s="626"/>
      <c r="AJ766" s="626"/>
      <c r="AK766" s="626"/>
      <c r="AL766" s="626"/>
      <c r="AM766" s="626"/>
      <c r="AN766" s="626"/>
      <c r="AO766" s="626"/>
      <c r="AP766" s="769"/>
      <c r="AQ766" s="769"/>
      <c r="AR766" s="769"/>
      <c r="AS766" s="769"/>
      <c r="AT766" s="769"/>
      <c r="AU766" s="769"/>
      <c r="AV766" s="613">
        <v>2013</v>
      </c>
      <c r="AW766" s="613"/>
      <c r="AX766" s="613"/>
      <c r="AY766" s="613"/>
      <c r="AZ766" s="613"/>
      <c r="BA766" s="613"/>
      <c r="BB766" s="613"/>
      <c r="BC766" s="614">
        <v>180</v>
      </c>
      <c r="BD766" s="614"/>
      <c r="BE766" s="170"/>
    </row>
    <row r="767" spans="1:57" ht="25.7" hidden="1" customHeight="1" x14ac:dyDescent="0.15">
      <c r="A767" s="875"/>
      <c r="B767" s="306"/>
      <c r="C767" s="877" t="s">
        <v>353</v>
      </c>
      <c r="D767" s="645" t="s">
        <v>4666</v>
      </c>
      <c r="E767" s="769" t="s">
        <v>353</v>
      </c>
      <c r="F767" s="769"/>
      <c r="G767" s="769" t="s">
        <v>353</v>
      </c>
      <c r="H767" s="626"/>
      <c r="I767" s="626"/>
      <c r="J767" s="626">
        <v>1000</v>
      </c>
      <c r="K767" s="626">
        <v>412</v>
      </c>
      <c r="L767" s="138">
        <v>412</v>
      </c>
      <c r="M767" s="769"/>
      <c r="N767" s="769"/>
      <c r="O767" s="769"/>
      <c r="P767" s="626">
        <v>412</v>
      </c>
      <c r="Q767" s="626">
        <v>412</v>
      </c>
      <c r="R767" s="626" t="s">
        <v>4665</v>
      </c>
      <c r="S767" s="626">
        <v>1</v>
      </c>
      <c r="T767" s="626" t="s">
        <v>316</v>
      </c>
      <c r="U767" s="626"/>
      <c r="V767" s="626"/>
      <c r="W767" s="769"/>
      <c r="X767" s="626"/>
      <c r="Y767" s="626"/>
      <c r="Z767" s="626"/>
      <c r="AA767" s="626" t="s">
        <v>1677</v>
      </c>
      <c r="AB767" s="626"/>
      <c r="AC767" s="626"/>
      <c r="AD767" s="626"/>
      <c r="AE767" s="626"/>
      <c r="AF767" s="626"/>
      <c r="AG767" s="769"/>
      <c r="AH767" s="769"/>
      <c r="AI767" s="626"/>
      <c r="AJ767" s="626"/>
      <c r="AK767" s="626"/>
      <c r="AL767" s="626"/>
      <c r="AM767" s="626"/>
      <c r="AN767" s="626"/>
      <c r="AO767" s="626"/>
      <c r="AP767" s="769"/>
      <c r="AQ767" s="769"/>
      <c r="AR767" s="769"/>
      <c r="AS767" s="769"/>
      <c r="AT767" s="769"/>
      <c r="AU767" s="769"/>
      <c r="AV767" s="613">
        <v>2012</v>
      </c>
      <c r="AW767" s="613"/>
      <c r="AX767" s="613"/>
      <c r="AY767" s="613"/>
      <c r="AZ767" s="613"/>
      <c r="BA767" s="613"/>
      <c r="BB767" s="613"/>
      <c r="BC767" s="614">
        <v>180</v>
      </c>
      <c r="BD767" s="614"/>
      <c r="BE767" s="170"/>
    </row>
    <row r="768" spans="1:57" ht="25.7" hidden="1" customHeight="1" x14ac:dyDescent="0.15">
      <c r="A768" s="875"/>
      <c r="B768" s="306"/>
      <c r="C768" s="877" t="s">
        <v>353</v>
      </c>
      <c r="D768" s="645" t="s">
        <v>4667</v>
      </c>
      <c r="E768" s="769" t="s">
        <v>353</v>
      </c>
      <c r="F768" s="769"/>
      <c r="G768" s="769" t="s">
        <v>353</v>
      </c>
      <c r="H768" s="626"/>
      <c r="I768" s="626"/>
      <c r="J768" s="626">
        <v>1145</v>
      </c>
      <c r="K768" s="626">
        <v>454</v>
      </c>
      <c r="L768" s="138">
        <v>454</v>
      </c>
      <c r="M768" s="769"/>
      <c r="N768" s="769"/>
      <c r="O768" s="769"/>
      <c r="P768" s="626">
        <v>454</v>
      </c>
      <c r="Q768" s="626">
        <v>454</v>
      </c>
      <c r="R768" s="626" t="s">
        <v>4668</v>
      </c>
      <c r="S768" s="626">
        <v>1</v>
      </c>
      <c r="T768" s="626" t="s">
        <v>316</v>
      </c>
      <c r="U768" s="626"/>
      <c r="V768" s="626"/>
      <c r="W768" s="769"/>
      <c r="X768" s="626"/>
      <c r="Y768" s="626"/>
      <c r="Z768" s="626"/>
      <c r="AA768" s="626" t="s">
        <v>1677</v>
      </c>
      <c r="AB768" s="626"/>
      <c r="AC768" s="626"/>
      <c r="AD768" s="626"/>
      <c r="AE768" s="626"/>
      <c r="AF768" s="626"/>
      <c r="AG768" s="769"/>
      <c r="AH768" s="769"/>
      <c r="AI768" s="626"/>
      <c r="AJ768" s="626"/>
      <c r="AK768" s="626"/>
      <c r="AL768" s="626"/>
      <c r="AM768" s="626"/>
      <c r="AN768" s="626"/>
      <c r="AO768" s="626"/>
      <c r="AP768" s="769"/>
      <c r="AQ768" s="769"/>
      <c r="AR768" s="769"/>
      <c r="AS768" s="769"/>
      <c r="AT768" s="769"/>
      <c r="AU768" s="769"/>
      <c r="AV768" s="613">
        <v>2013</v>
      </c>
      <c r="AW768" s="613"/>
      <c r="AX768" s="613"/>
      <c r="AY768" s="613"/>
      <c r="AZ768" s="613"/>
      <c r="BA768" s="613"/>
      <c r="BB768" s="613"/>
      <c r="BC768" s="614">
        <v>180</v>
      </c>
      <c r="BD768" s="614"/>
      <c r="BE768" s="170"/>
    </row>
    <row r="769" spans="1:57" ht="25.7" hidden="1" customHeight="1" x14ac:dyDescent="0.15">
      <c r="A769" s="875"/>
      <c r="B769" s="306"/>
      <c r="C769" s="877" t="s">
        <v>353</v>
      </c>
      <c r="D769" s="645" t="s">
        <v>4669</v>
      </c>
      <c r="E769" s="769" t="s">
        <v>353</v>
      </c>
      <c r="F769" s="769"/>
      <c r="G769" s="769" t="s">
        <v>353</v>
      </c>
      <c r="H769" s="626"/>
      <c r="I769" s="626"/>
      <c r="J769" s="626">
        <v>1501</v>
      </c>
      <c r="K769" s="626">
        <v>484</v>
      </c>
      <c r="L769" s="138">
        <v>484</v>
      </c>
      <c r="M769" s="769"/>
      <c r="N769" s="769"/>
      <c r="O769" s="769"/>
      <c r="P769" s="626">
        <v>484</v>
      </c>
      <c r="Q769" s="626">
        <v>484</v>
      </c>
      <c r="R769" s="626" t="s">
        <v>4670</v>
      </c>
      <c r="S769" s="626">
        <v>1</v>
      </c>
      <c r="T769" s="626" t="s">
        <v>316</v>
      </c>
      <c r="U769" s="626"/>
      <c r="V769" s="626"/>
      <c r="W769" s="769"/>
      <c r="X769" s="626"/>
      <c r="Y769" s="626"/>
      <c r="Z769" s="626"/>
      <c r="AA769" s="626" t="s">
        <v>1677</v>
      </c>
      <c r="AB769" s="626"/>
      <c r="AC769" s="626"/>
      <c r="AD769" s="626"/>
      <c r="AE769" s="626"/>
      <c r="AF769" s="626"/>
      <c r="AG769" s="769"/>
      <c r="AH769" s="769"/>
      <c r="AI769" s="626"/>
      <c r="AJ769" s="626"/>
      <c r="AK769" s="626"/>
      <c r="AL769" s="626"/>
      <c r="AM769" s="626"/>
      <c r="AN769" s="626"/>
      <c r="AO769" s="626"/>
      <c r="AP769" s="769"/>
      <c r="AQ769" s="769"/>
      <c r="AR769" s="769"/>
      <c r="AS769" s="769"/>
      <c r="AT769" s="769"/>
      <c r="AU769" s="769"/>
      <c r="AV769" s="613">
        <v>2013</v>
      </c>
      <c r="AW769" s="613"/>
      <c r="AX769" s="613"/>
      <c r="AY769" s="613"/>
      <c r="AZ769" s="613"/>
      <c r="BA769" s="613"/>
      <c r="BB769" s="613"/>
      <c r="BC769" s="614">
        <v>180</v>
      </c>
      <c r="BD769" s="614"/>
      <c r="BE769" s="170"/>
    </row>
    <row r="770" spans="1:57" ht="25.7" hidden="1" customHeight="1" x14ac:dyDescent="0.15">
      <c r="A770" s="875"/>
      <c r="B770" s="306"/>
      <c r="C770" s="877" t="s">
        <v>353</v>
      </c>
      <c r="D770" s="680" t="s">
        <v>4671</v>
      </c>
      <c r="E770" s="769" t="s">
        <v>353</v>
      </c>
      <c r="F770" s="769"/>
      <c r="G770" s="769" t="s">
        <v>353</v>
      </c>
      <c r="H770" s="626"/>
      <c r="I770" s="626"/>
      <c r="J770" s="614">
        <v>1164</v>
      </c>
      <c r="K770" s="614">
        <v>393</v>
      </c>
      <c r="L770" s="138">
        <v>393</v>
      </c>
      <c r="M770" s="769"/>
      <c r="N770" s="769"/>
      <c r="O770" s="769"/>
      <c r="P770" s="626">
        <v>393</v>
      </c>
      <c r="Q770" s="614">
        <v>393</v>
      </c>
      <c r="R770" s="614" t="s">
        <v>4672</v>
      </c>
      <c r="S770" s="614">
        <v>1</v>
      </c>
      <c r="T770" s="626" t="s">
        <v>316</v>
      </c>
      <c r="U770" s="626"/>
      <c r="V770" s="626"/>
      <c r="W770" s="769"/>
      <c r="X770" s="626"/>
      <c r="Y770" s="626"/>
      <c r="Z770" s="626"/>
      <c r="AA770" s="626" t="s">
        <v>1677</v>
      </c>
      <c r="AB770" s="626"/>
      <c r="AC770" s="626"/>
      <c r="AD770" s="626"/>
      <c r="AE770" s="626"/>
      <c r="AF770" s="626"/>
      <c r="AG770" s="769"/>
      <c r="AH770" s="769"/>
      <c r="AI770" s="626"/>
      <c r="AJ770" s="626"/>
      <c r="AK770" s="626"/>
      <c r="AL770" s="626"/>
      <c r="AM770" s="626"/>
      <c r="AN770" s="626"/>
      <c r="AO770" s="626"/>
      <c r="AP770" s="769"/>
      <c r="AQ770" s="769"/>
      <c r="AR770" s="769"/>
      <c r="AS770" s="769"/>
      <c r="AT770" s="769"/>
      <c r="AU770" s="769"/>
      <c r="AV770" s="613">
        <v>2012</v>
      </c>
      <c r="AW770" s="613"/>
      <c r="AX770" s="613"/>
      <c r="AY770" s="613"/>
      <c r="AZ770" s="613"/>
      <c r="BA770" s="613"/>
      <c r="BB770" s="613"/>
      <c r="BC770" s="614">
        <v>150</v>
      </c>
      <c r="BD770" s="614"/>
      <c r="BE770" s="170"/>
    </row>
    <row r="771" spans="1:57" ht="25.7" hidden="1" customHeight="1" x14ac:dyDescent="0.15">
      <c r="A771" s="875"/>
      <c r="B771" s="306"/>
      <c r="C771" s="877" t="s">
        <v>353</v>
      </c>
      <c r="D771" s="680" t="s">
        <v>4673</v>
      </c>
      <c r="E771" s="769" t="s">
        <v>353</v>
      </c>
      <c r="F771" s="769"/>
      <c r="G771" s="769" t="s">
        <v>353</v>
      </c>
      <c r="H771" s="626"/>
      <c r="I771" s="626"/>
      <c r="J771" s="614">
        <v>1635</v>
      </c>
      <c r="K771" s="614">
        <v>495</v>
      </c>
      <c r="L771" s="138">
        <v>495</v>
      </c>
      <c r="M771" s="769"/>
      <c r="N771" s="769"/>
      <c r="O771" s="769"/>
      <c r="P771" s="614">
        <v>393</v>
      </c>
      <c r="Q771" s="614">
        <v>393</v>
      </c>
      <c r="R771" s="614" t="s">
        <v>4672</v>
      </c>
      <c r="S771" s="614">
        <v>1</v>
      </c>
      <c r="T771" s="626" t="s">
        <v>316</v>
      </c>
      <c r="U771" s="626"/>
      <c r="V771" s="626"/>
      <c r="W771" s="769"/>
      <c r="X771" s="626"/>
      <c r="Y771" s="626"/>
      <c r="Z771" s="626"/>
      <c r="AA771" s="626" t="s">
        <v>1677</v>
      </c>
      <c r="AB771" s="626"/>
      <c r="AC771" s="626"/>
      <c r="AD771" s="626"/>
      <c r="AE771" s="626"/>
      <c r="AF771" s="626"/>
      <c r="AG771" s="769"/>
      <c r="AH771" s="769"/>
      <c r="AI771" s="626"/>
      <c r="AJ771" s="626"/>
      <c r="AK771" s="626"/>
      <c r="AL771" s="626"/>
      <c r="AM771" s="626"/>
      <c r="AN771" s="626"/>
      <c r="AO771" s="626"/>
      <c r="AP771" s="769"/>
      <c r="AQ771" s="769"/>
      <c r="AR771" s="769"/>
      <c r="AS771" s="769"/>
      <c r="AT771" s="769"/>
      <c r="AU771" s="769"/>
      <c r="AV771" s="613">
        <v>2014</v>
      </c>
      <c r="AW771" s="613"/>
      <c r="AX771" s="613"/>
      <c r="AY771" s="613"/>
      <c r="AZ771" s="613"/>
      <c r="BA771" s="613"/>
      <c r="BB771" s="613"/>
      <c r="BC771" s="614">
        <v>250</v>
      </c>
      <c r="BD771" s="614"/>
      <c r="BE771" s="170"/>
    </row>
    <row r="772" spans="1:57" ht="25.7" hidden="1" customHeight="1" x14ac:dyDescent="0.15">
      <c r="A772" s="875"/>
      <c r="B772" s="306"/>
      <c r="C772" s="877" t="s">
        <v>353</v>
      </c>
      <c r="D772" s="680" t="s">
        <v>12390</v>
      </c>
      <c r="E772" s="769" t="s">
        <v>353</v>
      </c>
      <c r="F772" s="613"/>
      <c r="G772" s="769" t="s">
        <v>353</v>
      </c>
      <c r="H772" s="613"/>
      <c r="I772" s="613"/>
      <c r="J772" s="614">
        <v>2797</v>
      </c>
      <c r="K772" s="614">
        <v>380</v>
      </c>
      <c r="L772" s="138">
        <v>380</v>
      </c>
      <c r="M772" s="613"/>
      <c r="N772" s="613"/>
      <c r="O772" s="613"/>
      <c r="P772" s="614">
        <v>300</v>
      </c>
      <c r="Q772" s="614">
        <v>380</v>
      </c>
      <c r="R772" s="614" t="s">
        <v>4661</v>
      </c>
      <c r="S772" s="614">
        <v>1</v>
      </c>
      <c r="T772" s="626" t="s">
        <v>316</v>
      </c>
      <c r="U772" s="626"/>
      <c r="V772" s="626"/>
      <c r="W772" s="769"/>
      <c r="X772" s="626"/>
      <c r="Y772" s="626"/>
      <c r="Z772" s="626"/>
      <c r="AA772" s="626" t="s">
        <v>1677</v>
      </c>
      <c r="AB772" s="613"/>
      <c r="AC772" s="613"/>
      <c r="AD772" s="613"/>
      <c r="AE772" s="613"/>
      <c r="AF772" s="613"/>
      <c r="AG772" s="613"/>
      <c r="AH772" s="613"/>
      <c r="AI772" s="613"/>
      <c r="AJ772" s="613"/>
      <c r="AK772" s="613"/>
      <c r="AL772" s="613"/>
      <c r="AM772" s="613"/>
      <c r="AN772" s="613"/>
      <c r="AO772" s="613"/>
      <c r="AP772" s="613"/>
      <c r="AQ772" s="613"/>
      <c r="AR772" s="613"/>
      <c r="AS772" s="613"/>
      <c r="AT772" s="613"/>
      <c r="AU772" s="613"/>
      <c r="AV772" s="613">
        <v>2019</v>
      </c>
      <c r="AW772" s="613"/>
      <c r="AX772" s="613"/>
      <c r="AY772" s="613"/>
      <c r="AZ772" s="613"/>
      <c r="BA772" s="613"/>
      <c r="BB772" s="613"/>
      <c r="BC772" s="614">
        <v>113</v>
      </c>
      <c r="BD772" s="614"/>
      <c r="BE772" s="170"/>
    </row>
    <row r="773" spans="1:57" ht="25.7" hidden="1" customHeight="1" x14ac:dyDescent="0.15">
      <c r="A773" s="875"/>
      <c r="B773" s="306"/>
      <c r="C773" s="877" t="s">
        <v>353</v>
      </c>
      <c r="D773" s="680" t="s">
        <v>12391</v>
      </c>
      <c r="E773" s="769" t="s">
        <v>353</v>
      </c>
      <c r="F773" s="613"/>
      <c r="G773" s="769" t="s">
        <v>353</v>
      </c>
      <c r="H773" s="613"/>
      <c r="I773" s="613"/>
      <c r="J773" s="614">
        <v>966</v>
      </c>
      <c r="K773" s="614">
        <v>451</v>
      </c>
      <c r="L773" s="138">
        <v>451</v>
      </c>
      <c r="M773" s="613"/>
      <c r="N773" s="613"/>
      <c r="O773" s="613"/>
      <c r="P773" s="614">
        <v>393</v>
      </c>
      <c r="Q773" s="614">
        <v>393</v>
      </c>
      <c r="R773" s="614" t="s">
        <v>4672</v>
      </c>
      <c r="S773" s="614">
        <v>1</v>
      </c>
      <c r="T773" s="626" t="s">
        <v>316</v>
      </c>
      <c r="U773" s="626"/>
      <c r="V773" s="626"/>
      <c r="W773" s="769"/>
      <c r="X773" s="626"/>
      <c r="Y773" s="626"/>
      <c r="Z773" s="626"/>
      <c r="AA773" s="626" t="s">
        <v>1677</v>
      </c>
      <c r="AB773" s="613"/>
      <c r="AC773" s="613"/>
      <c r="AD773" s="613"/>
      <c r="AE773" s="613"/>
      <c r="AF773" s="613"/>
      <c r="AG773" s="613"/>
      <c r="AH773" s="613"/>
      <c r="AI773" s="613"/>
      <c r="AJ773" s="613"/>
      <c r="AK773" s="613"/>
      <c r="AL773" s="613"/>
      <c r="AM773" s="613"/>
      <c r="AN773" s="613"/>
      <c r="AO773" s="613"/>
      <c r="AP773" s="613"/>
      <c r="AQ773" s="613"/>
      <c r="AR773" s="613"/>
      <c r="AS773" s="613"/>
      <c r="AT773" s="613"/>
      <c r="AU773" s="613"/>
      <c r="AV773" s="613">
        <v>2014</v>
      </c>
      <c r="AW773" s="613"/>
      <c r="AX773" s="613"/>
      <c r="AY773" s="613"/>
      <c r="AZ773" s="613"/>
      <c r="BA773" s="613"/>
      <c r="BB773" s="613"/>
      <c r="BC773" s="614">
        <v>250</v>
      </c>
      <c r="BD773" s="614"/>
      <c r="BE773" s="170"/>
    </row>
    <row r="774" spans="1:57" ht="25.7" hidden="1" customHeight="1" x14ac:dyDescent="0.15">
      <c r="A774" s="875"/>
      <c r="B774" s="306"/>
      <c r="C774" s="877" t="s">
        <v>353</v>
      </c>
      <c r="D774" s="680" t="s">
        <v>4674</v>
      </c>
      <c r="E774" s="769" t="s">
        <v>353</v>
      </c>
      <c r="F774" s="613"/>
      <c r="G774" s="769" t="s">
        <v>353</v>
      </c>
      <c r="H774" s="613"/>
      <c r="I774" s="613"/>
      <c r="J774" s="614">
        <v>1200</v>
      </c>
      <c r="K774" s="614">
        <v>479</v>
      </c>
      <c r="L774" s="138">
        <v>479</v>
      </c>
      <c r="M774" s="613"/>
      <c r="N774" s="613"/>
      <c r="O774" s="613"/>
      <c r="P774" s="614">
        <v>360</v>
      </c>
      <c r="Q774" s="614">
        <v>360</v>
      </c>
      <c r="R774" s="614" t="s">
        <v>4675</v>
      </c>
      <c r="S774" s="614">
        <v>1</v>
      </c>
      <c r="T774" s="626" t="s">
        <v>316</v>
      </c>
      <c r="U774" s="626"/>
      <c r="V774" s="626"/>
      <c r="W774" s="769"/>
      <c r="X774" s="626"/>
      <c r="Y774" s="626"/>
      <c r="Z774" s="626"/>
      <c r="AA774" s="626" t="s">
        <v>1677</v>
      </c>
      <c r="AB774" s="613"/>
      <c r="AC774" s="613"/>
      <c r="AD774" s="613"/>
      <c r="AE774" s="613"/>
      <c r="AF774" s="613"/>
      <c r="AG774" s="613"/>
      <c r="AH774" s="613"/>
      <c r="AI774" s="613"/>
      <c r="AJ774" s="613"/>
      <c r="AK774" s="613"/>
      <c r="AL774" s="613"/>
      <c r="AM774" s="613"/>
      <c r="AN774" s="613"/>
      <c r="AO774" s="613"/>
      <c r="AP774" s="613"/>
      <c r="AQ774" s="613"/>
      <c r="AR774" s="613"/>
      <c r="AS774" s="613"/>
      <c r="AT774" s="613"/>
      <c r="AU774" s="613"/>
      <c r="AV774" s="613">
        <v>2015</v>
      </c>
      <c r="AW774" s="613"/>
      <c r="AX774" s="613"/>
      <c r="AY774" s="613"/>
      <c r="AZ774" s="613"/>
      <c r="BA774" s="613"/>
      <c r="BB774" s="613"/>
      <c r="BC774" s="614">
        <v>250</v>
      </c>
      <c r="BD774" s="614"/>
      <c r="BE774" s="170"/>
    </row>
    <row r="775" spans="1:57" ht="25.7" hidden="1" customHeight="1" x14ac:dyDescent="0.15">
      <c r="A775" s="875"/>
      <c r="B775" s="306"/>
      <c r="C775" s="758" t="s">
        <v>353</v>
      </c>
      <c r="D775" s="680" t="s">
        <v>4676</v>
      </c>
      <c r="E775" s="613" t="s">
        <v>353</v>
      </c>
      <c r="F775" s="613"/>
      <c r="G775" s="613" t="s">
        <v>353</v>
      </c>
      <c r="H775" s="613"/>
      <c r="I775" s="613"/>
      <c r="J775" s="614">
        <v>1600</v>
      </c>
      <c r="K775" s="614">
        <v>499</v>
      </c>
      <c r="L775" s="138">
        <v>499</v>
      </c>
      <c r="M775" s="613"/>
      <c r="N775" s="613"/>
      <c r="O775" s="613"/>
      <c r="P775" s="614">
        <v>372</v>
      </c>
      <c r="Q775" s="614">
        <v>372</v>
      </c>
      <c r="R775" s="614" t="s">
        <v>4677</v>
      </c>
      <c r="S775" s="614">
        <v>1</v>
      </c>
      <c r="T775" s="614" t="s">
        <v>316</v>
      </c>
      <c r="U775" s="626"/>
      <c r="V775" s="626"/>
      <c r="W775" s="769"/>
      <c r="X775" s="626"/>
      <c r="Y775" s="626"/>
      <c r="Z775" s="626"/>
      <c r="AA775" s="614" t="s">
        <v>1677</v>
      </c>
      <c r="AB775" s="613"/>
      <c r="AC775" s="613"/>
      <c r="AD775" s="613"/>
      <c r="AE775" s="613"/>
      <c r="AF775" s="613"/>
      <c r="AG775" s="613"/>
      <c r="AH775" s="613"/>
      <c r="AI775" s="613"/>
      <c r="AJ775" s="613"/>
      <c r="AK775" s="613"/>
      <c r="AL775" s="613"/>
      <c r="AM775" s="613"/>
      <c r="AN775" s="613"/>
      <c r="AO775" s="613"/>
      <c r="AP775" s="613"/>
      <c r="AQ775" s="613"/>
      <c r="AR775" s="613"/>
      <c r="AS775" s="613"/>
      <c r="AT775" s="613"/>
      <c r="AU775" s="613"/>
      <c r="AV775" s="613">
        <v>2016</v>
      </c>
      <c r="AW775" s="613"/>
      <c r="AX775" s="613"/>
      <c r="AY775" s="613"/>
      <c r="AZ775" s="613"/>
      <c r="BA775" s="613"/>
      <c r="BB775" s="613"/>
      <c r="BC775" s="614">
        <v>300</v>
      </c>
      <c r="BD775" s="614"/>
      <c r="BE775" s="170"/>
    </row>
    <row r="776" spans="1:57" ht="25.7" hidden="1" customHeight="1" x14ac:dyDescent="0.15">
      <c r="A776" s="875"/>
      <c r="B776" s="306"/>
      <c r="C776" s="877" t="s">
        <v>353</v>
      </c>
      <c r="D776" s="645" t="s">
        <v>10919</v>
      </c>
      <c r="E776" s="769" t="s">
        <v>353</v>
      </c>
      <c r="F776" s="613"/>
      <c r="G776" s="769" t="s">
        <v>353</v>
      </c>
      <c r="H776" s="613"/>
      <c r="I776" s="613"/>
      <c r="J776" s="626">
        <v>1800</v>
      </c>
      <c r="K776" s="626">
        <v>477</v>
      </c>
      <c r="L776" s="138">
        <v>477</v>
      </c>
      <c r="M776" s="613"/>
      <c r="N776" s="613"/>
      <c r="O776" s="613"/>
      <c r="P776" s="626">
        <v>374</v>
      </c>
      <c r="Q776" s="626">
        <v>374</v>
      </c>
      <c r="R776" s="626" t="s">
        <v>1697</v>
      </c>
      <c r="S776" s="626">
        <v>1</v>
      </c>
      <c r="T776" s="626" t="s">
        <v>316</v>
      </c>
      <c r="U776" s="626"/>
      <c r="V776" s="626"/>
      <c r="W776" s="769"/>
      <c r="X776" s="626"/>
      <c r="Y776" s="626"/>
      <c r="Z776" s="626"/>
      <c r="AA776" s="626" t="s">
        <v>1677</v>
      </c>
      <c r="AB776" s="613"/>
      <c r="AC776" s="613"/>
      <c r="AD776" s="613"/>
      <c r="AE776" s="613"/>
      <c r="AF776" s="613"/>
      <c r="AG776" s="613"/>
      <c r="AH776" s="613"/>
      <c r="AI776" s="613"/>
      <c r="AJ776" s="613"/>
      <c r="AK776" s="613"/>
      <c r="AL776" s="613"/>
      <c r="AM776" s="613"/>
      <c r="AN776" s="613"/>
      <c r="AO776" s="613"/>
      <c r="AP776" s="613"/>
      <c r="AQ776" s="613"/>
      <c r="AR776" s="613"/>
      <c r="AS776" s="613"/>
      <c r="AT776" s="613"/>
      <c r="AU776" s="613"/>
      <c r="AV776" s="613">
        <v>2015</v>
      </c>
      <c r="AW776" s="613"/>
      <c r="AX776" s="613"/>
      <c r="AY776" s="613"/>
      <c r="AZ776" s="613"/>
      <c r="BA776" s="613"/>
      <c r="BB776" s="613"/>
      <c r="BC776" s="614">
        <v>310</v>
      </c>
      <c r="BD776" s="614"/>
      <c r="BE776" s="170"/>
    </row>
    <row r="777" spans="1:57" ht="25.7" hidden="1" customHeight="1" x14ac:dyDescent="0.15">
      <c r="B777" s="306"/>
      <c r="C777" s="877" t="s">
        <v>353</v>
      </c>
      <c r="D777" s="645" t="s">
        <v>12392</v>
      </c>
      <c r="E777" s="769" t="s">
        <v>353</v>
      </c>
      <c r="F777" s="613"/>
      <c r="G777" s="769" t="s">
        <v>353</v>
      </c>
      <c r="H777" s="613"/>
      <c r="I777" s="613"/>
      <c r="J777" s="626">
        <v>1770</v>
      </c>
      <c r="K777" s="626">
        <v>499</v>
      </c>
      <c r="L777" s="138">
        <v>499</v>
      </c>
      <c r="M777" s="613"/>
      <c r="N777" s="613"/>
      <c r="O777" s="613"/>
      <c r="P777" s="626">
        <v>499</v>
      </c>
      <c r="Q777" s="626">
        <v>499</v>
      </c>
      <c r="R777" s="626" t="s">
        <v>1520</v>
      </c>
      <c r="S777" s="626">
        <v>1</v>
      </c>
      <c r="T777" s="626" t="s">
        <v>316</v>
      </c>
      <c r="U777" s="613"/>
      <c r="V777" s="613"/>
      <c r="W777" s="613"/>
      <c r="X777" s="613"/>
      <c r="Y777" s="613"/>
      <c r="Z777" s="613"/>
      <c r="AA777" s="626" t="s">
        <v>1677</v>
      </c>
      <c r="AB777" s="613"/>
      <c r="AC777" s="613"/>
      <c r="AD777" s="613"/>
      <c r="AE777" s="613"/>
      <c r="AF777" s="613"/>
      <c r="AG777" s="613"/>
      <c r="AH777" s="613"/>
      <c r="AI777" s="613"/>
      <c r="AJ777" s="613"/>
      <c r="AK777" s="613"/>
      <c r="AL777" s="613"/>
      <c r="AM777" s="613"/>
      <c r="AN777" s="613"/>
      <c r="AO777" s="613"/>
      <c r="AP777" s="613"/>
      <c r="AQ777" s="613"/>
      <c r="AR777" s="613"/>
      <c r="AS777" s="613"/>
      <c r="AT777" s="613"/>
      <c r="AU777" s="613"/>
      <c r="AV777" s="613">
        <v>2019</v>
      </c>
      <c r="AW777" s="613"/>
      <c r="AX777" s="613"/>
      <c r="AY777" s="613"/>
      <c r="AZ777" s="613"/>
      <c r="BA777" s="613"/>
      <c r="BB777" s="613"/>
      <c r="BC777" s="614">
        <v>316</v>
      </c>
      <c r="BD777" s="614"/>
      <c r="BE777" s="170"/>
    </row>
    <row r="778" spans="1:57" ht="25.7" hidden="1" customHeight="1" x14ac:dyDescent="0.15">
      <c r="A778" s="875"/>
      <c r="B778" s="306"/>
      <c r="C778" s="877" t="s">
        <v>353</v>
      </c>
      <c r="D778" s="645" t="s">
        <v>10920</v>
      </c>
      <c r="E778" s="769" t="s">
        <v>353</v>
      </c>
      <c r="F778" s="769"/>
      <c r="G778" s="769" t="s">
        <v>353</v>
      </c>
      <c r="H778" s="626"/>
      <c r="I778" s="626"/>
      <c r="J778" s="626">
        <v>2497</v>
      </c>
      <c r="K778" s="626">
        <v>484</v>
      </c>
      <c r="L778" s="138">
        <v>484</v>
      </c>
      <c r="M778" s="769"/>
      <c r="N778" s="769"/>
      <c r="O778" s="769"/>
      <c r="P778" s="626">
        <v>374</v>
      </c>
      <c r="Q778" s="626">
        <v>374</v>
      </c>
      <c r="R778" s="626" t="s">
        <v>1697</v>
      </c>
      <c r="S778" s="626">
        <v>1</v>
      </c>
      <c r="T778" s="626" t="s">
        <v>316</v>
      </c>
      <c r="U778" s="626"/>
      <c r="V778" s="626"/>
      <c r="W778" s="769"/>
      <c r="X778" s="626"/>
      <c r="Y778" s="626"/>
      <c r="Z778" s="626"/>
      <c r="AA778" s="626" t="s">
        <v>1677</v>
      </c>
      <c r="AB778" s="626"/>
      <c r="AC778" s="626"/>
      <c r="AD778" s="626"/>
      <c r="AE778" s="626"/>
      <c r="AF778" s="626"/>
      <c r="AG778" s="769"/>
      <c r="AH778" s="769"/>
      <c r="AI778" s="626"/>
      <c r="AJ778" s="626"/>
      <c r="AK778" s="626"/>
      <c r="AL778" s="626"/>
      <c r="AM778" s="626"/>
      <c r="AN778" s="626"/>
      <c r="AO778" s="626"/>
      <c r="AP778" s="769"/>
      <c r="AQ778" s="769"/>
      <c r="AR778" s="769"/>
      <c r="AS778" s="769"/>
      <c r="AT778" s="769"/>
      <c r="AU778" s="769"/>
      <c r="AV778" s="613">
        <v>2016</v>
      </c>
      <c r="AW778" s="613"/>
      <c r="AX778" s="613"/>
      <c r="AY778" s="613"/>
      <c r="AZ778" s="613"/>
      <c r="BA778" s="613"/>
      <c r="BB778" s="613"/>
      <c r="BC778" s="614">
        <v>280</v>
      </c>
      <c r="BD778" s="614"/>
      <c r="BE778" s="170"/>
    </row>
    <row r="779" spans="1:57" ht="25.7" hidden="1" customHeight="1" x14ac:dyDescent="0.15">
      <c r="A779" s="875"/>
      <c r="B779" s="306"/>
      <c r="C779" s="877" t="s">
        <v>353</v>
      </c>
      <c r="D779" s="645" t="s">
        <v>10921</v>
      </c>
      <c r="E779" s="769" t="s">
        <v>353</v>
      </c>
      <c r="F779" s="769"/>
      <c r="G779" s="769" t="s">
        <v>353</v>
      </c>
      <c r="H779" s="626"/>
      <c r="I779" s="626"/>
      <c r="J779" s="626">
        <v>2750</v>
      </c>
      <c r="K779" s="626">
        <v>498.9</v>
      </c>
      <c r="L779" s="138">
        <v>498.9</v>
      </c>
      <c r="M779" s="769"/>
      <c r="N779" s="769"/>
      <c r="O779" s="769"/>
      <c r="P779" s="626">
        <v>374</v>
      </c>
      <c r="Q779" s="626">
        <v>374</v>
      </c>
      <c r="R779" s="626" t="s">
        <v>1697</v>
      </c>
      <c r="S779" s="626">
        <v>1</v>
      </c>
      <c r="T779" s="626" t="s">
        <v>316</v>
      </c>
      <c r="U779" s="626"/>
      <c r="V779" s="626"/>
      <c r="W779" s="769"/>
      <c r="X779" s="626"/>
      <c r="Y779" s="626"/>
      <c r="Z779" s="626"/>
      <c r="AA779" s="626" t="s">
        <v>1677</v>
      </c>
      <c r="AB779" s="626"/>
      <c r="AC779" s="626"/>
      <c r="AD779" s="626"/>
      <c r="AE779" s="626"/>
      <c r="AF779" s="626"/>
      <c r="AG779" s="769"/>
      <c r="AH779" s="769"/>
      <c r="AI779" s="626"/>
      <c r="AJ779" s="626"/>
      <c r="AK779" s="626"/>
      <c r="AL779" s="626"/>
      <c r="AM779" s="626"/>
      <c r="AN779" s="626"/>
      <c r="AO779" s="626"/>
      <c r="AP779" s="769"/>
      <c r="AQ779" s="769"/>
      <c r="AR779" s="769"/>
      <c r="AS779" s="769"/>
      <c r="AT779" s="769"/>
      <c r="AU779" s="769"/>
      <c r="AV779" s="613">
        <v>2016</v>
      </c>
      <c r="AW779" s="613"/>
      <c r="AX779" s="613"/>
      <c r="AY779" s="613"/>
      <c r="AZ779" s="613"/>
      <c r="BA779" s="613"/>
      <c r="BB779" s="613"/>
      <c r="BC779" s="614">
        <v>250</v>
      </c>
      <c r="BD779" s="614"/>
      <c r="BE779" s="170"/>
    </row>
    <row r="780" spans="1:57" ht="25.7" hidden="1" customHeight="1" x14ac:dyDescent="0.15">
      <c r="A780" s="875"/>
      <c r="B780" s="306"/>
      <c r="C780" s="877" t="s">
        <v>353</v>
      </c>
      <c r="D780" s="645" t="s">
        <v>10922</v>
      </c>
      <c r="E780" s="769" t="s">
        <v>353</v>
      </c>
      <c r="F780" s="769"/>
      <c r="G780" s="769" t="s">
        <v>353</v>
      </c>
      <c r="H780" s="626"/>
      <c r="I780" s="626"/>
      <c r="J780" s="626">
        <v>1540</v>
      </c>
      <c r="K780" s="626">
        <v>431</v>
      </c>
      <c r="L780" s="138">
        <v>431</v>
      </c>
      <c r="M780" s="769"/>
      <c r="N780" s="769"/>
      <c r="O780" s="769"/>
      <c r="P780" s="626">
        <v>374</v>
      </c>
      <c r="Q780" s="626">
        <v>374</v>
      </c>
      <c r="R780" s="626" t="s">
        <v>1697</v>
      </c>
      <c r="S780" s="626">
        <v>1</v>
      </c>
      <c r="T780" s="626" t="s">
        <v>316</v>
      </c>
      <c r="U780" s="626"/>
      <c r="V780" s="626"/>
      <c r="W780" s="769"/>
      <c r="X780" s="626"/>
      <c r="Y780" s="626"/>
      <c r="Z780" s="626"/>
      <c r="AA780" s="626" t="s">
        <v>1677</v>
      </c>
      <c r="AB780" s="626"/>
      <c r="AC780" s="626"/>
      <c r="AD780" s="626"/>
      <c r="AE780" s="626"/>
      <c r="AF780" s="626"/>
      <c r="AG780" s="769"/>
      <c r="AH780" s="769"/>
      <c r="AI780" s="626"/>
      <c r="AJ780" s="626"/>
      <c r="AK780" s="626"/>
      <c r="AL780" s="626"/>
      <c r="AM780" s="626"/>
      <c r="AN780" s="626"/>
      <c r="AO780" s="626"/>
      <c r="AP780" s="769"/>
      <c r="AQ780" s="769"/>
      <c r="AR780" s="769"/>
      <c r="AS780" s="769"/>
      <c r="AT780" s="769"/>
      <c r="AU780" s="769"/>
      <c r="AV780" s="613">
        <v>2016</v>
      </c>
      <c r="AW780" s="613"/>
      <c r="AX780" s="613"/>
      <c r="AY780" s="613"/>
      <c r="AZ780" s="613"/>
      <c r="BA780" s="613"/>
      <c r="BB780" s="613"/>
      <c r="BC780" s="614">
        <v>270</v>
      </c>
      <c r="BD780" s="614"/>
      <c r="BE780" s="170"/>
    </row>
    <row r="781" spans="1:57" ht="25.7" hidden="1" customHeight="1" x14ac:dyDescent="0.15">
      <c r="A781" s="875"/>
      <c r="B781" s="306"/>
      <c r="C781" s="877" t="s">
        <v>353</v>
      </c>
      <c r="D781" s="645" t="s">
        <v>10923</v>
      </c>
      <c r="E781" s="769" t="s">
        <v>353</v>
      </c>
      <c r="F781" s="769"/>
      <c r="G781" s="769" t="s">
        <v>353</v>
      </c>
      <c r="H781" s="626"/>
      <c r="I781" s="626"/>
      <c r="J781" s="626">
        <v>1397</v>
      </c>
      <c r="K781" s="626">
        <v>679.01</v>
      </c>
      <c r="L781" s="138">
        <v>679.01</v>
      </c>
      <c r="M781" s="769"/>
      <c r="N781" s="769"/>
      <c r="O781" s="769"/>
      <c r="P781" s="626">
        <v>374</v>
      </c>
      <c r="Q781" s="626">
        <v>374</v>
      </c>
      <c r="R781" s="626" t="s">
        <v>1697</v>
      </c>
      <c r="S781" s="626">
        <v>1</v>
      </c>
      <c r="T781" s="626" t="s">
        <v>316</v>
      </c>
      <c r="U781" s="626"/>
      <c r="V781" s="626"/>
      <c r="W781" s="769"/>
      <c r="X781" s="626"/>
      <c r="Y781" s="626"/>
      <c r="Z781" s="626"/>
      <c r="AA781" s="626" t="s">
        <v>1677</v>
      </c>
      <c r="AB781" s="626"/>
      <c r="AC781" s="626"/>
      <c r="AD781" s="626"/>
      <c r="AE781" s="626"/>
      <c r="AF781" s="626"/>
      <c r="AG781" s="769"/>
      <c r="AH781" s="769"/>
      <c r="AI781" s="626"/>
      <c r="AJ781" s="626"/>
      <c r="AK781" s="626"/>
      <c r="AL781" s="626"/>
      <c r="AM781" s="626"/>
      <c r="AN781" s="626"/>
      <c r="AO781" s="626"/>
      <c r="AP781" s="769"/>
      <c r="AQ781" s="769"/>
      <c r="AR781" s="769"/>
      <c r="AS781" s="769"/>
      <c r="AT781" s="769"/>
      <c r="AU781" s="769"/>
      <c r="AV781" s="613">
        <v>2017</v>
      </c>
      <c r="AW781" s="613"/>
      <c r="AX781" s="613"/>
      <c r="AY781" s="613"/>
      <c r="AZ781" s="613"/>
      <c r="BA781" s="613"/>
      <c r="BB781" s="613"/>
      <c r="BC781" s="614">
        <v>478</v>
      </c>
      <c r="BD781" s="614"/>
      <c r="BE781" s="170"/>
    </row>
    <row r="782" spans="1:57" ht="25.7" hidden="1" customHeight="1" x14ac:dyDescent="0.15">
      <c r="A782" s="875"/>
      <c r="B782" s="306"/>
      <c r="C782" s="877" t="s">
        <v>353</v>
      </c>
      <c r="D782" s="645" t="s">
        <v>10924</v>
      </c>
      <c r="E782" s="769" t="s">
        <v>353</v>
      </c>
      <c r="F782" s="769"/>
      <c r="G782" s="769" t="s">
        <v>353</v>
      </c>
      <c r="H782" s="626"/>
      <c r="I782" s="626"/>
      <c r="J782" s="626">
        <v>2527</v>
      </c>
      <c r="K782" s="626">
        <v>495.8</v>
      </c>
      <c r="L782" s="138">
        <v>495.8</v>
      </c>
      <c r="M782" s="769"/>
      <c r="N782" s="769"/>
      <c r="O782" s="769"/>
      <c r="P782" s="626">
        <v>374</v>
      </c>
      <c r="Q782" s="626">
        <v>374</v>
      </c>
      <c r="R782" s="626" t="s">
        <v>1697</v>
      </c>
      <c r="S782" s="626">
        <v>1</v>
      </c>
      <c r="T782" s="626" t="s">
        <v>316</v>
      </c>
      <c r="U782" s="626"/>
      <c r="V782" s="626"/>
      <c r="W782" s="769"/>
      <c r="X782" s="626"/>
      <c r="Y782" s="626"/>
      <c r="Z782" s="626"/>
      <c r="AA782" s="626" t="s">
        <v>1677</v>
      </c>
      <c r="AB782" s="626"/>
      <c r="AC782" s="626"/>
      <c r="AD782" s="626"/>
      <c r="AE782" s="626"/>
      <c r="AF782" s="626"/>
      <c r="AG782" s="769"/>
      <c r="AH782" s="769"/>
      <c r="AI782" s="626"/>
      <c r="AJ782" s="626"/>
      <c r="AK782" s="626"/>
      <c r="AL782" s="626"/>
      <c r="AM782" s="626"/>
      <c r="AN782" s="626"/>
      <c r="AO782" s="626"/>
      <c r="AP782" s="769"/>
      <c r="AQ782" s="769"/>
      <c r="AR782" s="769"/>
      <c r="AS782" s="769"/>
      <c r="AT782" s="769"/>
      <c r="AU782" s="769"/>
      <c r="AV782" s="613">
        <v>2017</v>
      </c>
      <c r="AW782" s="613"/>
      <c r="AX782" s="613"/>
      <c r="AY782" s="613"/>
      <c r="AZ782" s="613"/>
      <c r="BA782" s="613"/>
      <c r="BB782" s="613"/>
      <c r="BC782" s="614">
        <v>297</v>
      </c>
      <c r="BD782" s="614"/>
      <c r="BE782" s="170"/>
    </row>
    <row r="783" spans="1:57" ht="25.7" hidden="1" customHeight="1" x14ac:dyDescent="0.15">
      <c r="A783" s="875"/>
      <c r="B783" s="306"/>
      <c r="C783" s="877" t="s">
        <v>353</v>
      </c>
      <c r="D783" s="645" t="s">
        <v>10925</v>
      </c>
      <c r="E783" s="769" t="s">
        <v>353</v>
      </c>
      <c r="F783" s="769"/>
      <c r="G783" s="769" t="s">
        <v>353</v>
      </c>
      <c r="H783" s="626"/>
      <c r="I783" s="626"/>
      <c r="J783" s="626">
        <v>879</v>
      </c>
      <c r="K783" s="626">
        <v>497.65</v>
      </c>
      <c r="L783" s="138">
        <v>497.65</v>
      </c>
      <c r="M783" s="769"/>
      <c r="N783" s="769"/>
      <c r="O783" s="769"/>
      <c r="P783" s="626">
        <v>374</v>
      </c>
      <c r="Q783" s="626">
        <v>374</v>
      </c>
      <c r="R783" s="626" t="s">
        <v>1697</v>
      </c>
      <c r="S783" s="626">
        <v>1</v>
      </c>
      <c r="T783" s="626" t="s">
        <v>316</v>
      </c>
      <c r="U783" s="626"/>
      <c r="V783" s="626"/>
      <c r="W783" s="769"/>
      <c r="X783" s="626"/>
      <c r="Y783" s="626"/>
      <c r="Z783" s="626"/>
      <c r="AA783" s="626" t="s">
        <v>1677</v>
      </c>
      <c r="AB783" s="626"/>
      <c r="AC783" s="626"/>
      <c r="AD783" s="626"/>
      <c r="AE783" s="626"/>
      <c r="AF783" s="626"/>
      <c r="AG783" s="769"/>
      <c r="AH783" s="769"/>
      <c r="AI783" s="626"/>
      <c r="AJ783" s="626"/>
      <c r="AK783" s="626"/>
      <c r="AL783" s="626"/>
      <c r="AM783" s="626"/>
      <c r="AN783" s="626"/>
      <c r="AO783" s="626"/>
      <c r="AP783" s="769"/>
      <c r="AQ783" s="769"/>
      <c r="AR783" s="769"/>
      <c r="AS783" s="769"/>
      <c r="AT783" s="769"/>
      <c r="AU783" s="769"/>
      <c r="AV783" s="613">
        <v>2017</v>
      </c>
      <c r="AW783" s="613"/>
      <c r="AX783" s="613"/>
      <c r="AY783" s="613"/>
      <c r="AZ783" s="613"/>
      <c r="BA783" s="613"/>
      <c r="BB783" s="613"/>
      <c r="BC783" s="614">
        <v>298</v>
      </c>
      <c r="BD783" s="614"/>
      <c r="BE783" s="170"/>
    </row>
    <row r="784" spans="1:57" ht="25.7" hidden="1" customHeight="1" x14ac:dyDescent="0.15">
      <c r="A784" s="875"/>
      <c r="B784" s="306"/>
      <c r="C784" s="877" t="s">
        <v>353</v>
      </c>
      <c r="D784" s="645" t="s">
        <v>10926</v>
      </c>
      <c r="E784" s="769" t="s">
        <v>353</v>
      </c>
      <c r="F784" s="769"/>
      <c r="G784" s="769" t="s">
        <v>353</v>
      </c>
      <c r="H784" s="626"/>
      <c r="I784" s="626"/>
      <c r="J784" s="626">
        <v>1173</v>
      </c>
      <c r="K784" s="626">
        <v>493</v>
      </c>
      <c r="L784" s="138">
        <v>493</v>
      </c>
      <c r="M784" s="769"/>
      <c r="N784" s="769"/>
      <c r="O784" s="769"/>
      <c r="P784" s="626">
        <v>374</v>
      </c>
      <c r="Q784" s="626">
        <v>374</v>
      </c>
      <c r="R784" s="626" t="s">
        <v>1697</v>
      </c>
      <c r="S784" s="626">
        <v>1</v>
      </c>
      <c r="T784" s="626" t="s">
        <v>316</v>
      </c>
      <c r="U784" s="626"/>
      <c r="V784" s="626"/>
      <c r="W784" s="769"/>
      <c r="X784" s="626"/>
      <c r="Y784" s="626"/>
      <c r="Z784" s="626"/>
      <c r="AA784" s="626" t="s">
        <v>1677</v>
      </c>
      <c r="AB784" s="626"/>
      <c r="AC784" s="626"/>
      <c r="AD784" s="626"/>
      <c r="AE784" s="626"/>
      <c r="AF784" s="626"/>
      <c r="AG784" s="769"/>
      <c r="AH784" s="769"/>
      <c r="AI784" s="626"/>
      <c r="AJ784" s="626"/>
      <c r="AK784" s="626"/>
      <c r="AL784" s="626"/>
      <c r="AM784" s="626"/>
      <c r="AN784" s="626"/>
      <c r="AO784" s="626"/>
      <c r="AP784" s="769"/>
      <c r="AQ784" s="769"/>
      <c r="AR784" s="769"/>
      <c r="AS784" s="769"/>
      <c r="AT784" s="769"/>
      <c r="AU784" s="769"/>
      <c r="AV784" s="613">
        <v>2017</v>
      </c>
      <c r="AW784" s="613"/>
      <c r="AX784" s="613"/>
      <c r="AY784" s="613"/>
      <c r="AZ784" s="613"/>
      <c r="BA784" s="613"/>
      <c r="BB784" s="613"/>
      <c r="BC784" s="614">
        <v>432</v>
      </c>
      <c r="BD784" s="614"/>
      <c r="BE784" s="170"/>
    </row>
    <row r="785" spans="1:57" ht="25.7" hidden="1" customHeight="1" x14ac:dyDescent="0.15">
      <c r="A785" s="875"/>
      <c r="B785" s="306"/>
      <c r="C785" s="877" t="s">
        <v>353</v>
      </c>
      <c r="D785" s="645" t="s">
        <v>10927</v>
      </c>
      <c r="E785" s="769" t="s">
        <v>353</v>
      </c>
      <c r="F785" s="769"/>
      <c r="G785" s="769" t="s">
        <v>353</v>
      </c>
      <c r="H785" s="626"/>
      <c r="I785" s="626"/>
      <c r="J785" s="614">
        <v>1948</v>
      </c>
      <c r="K785" s="626">
        <v>498.86</v>
      </c>
      <c r="L785" s="138">
        <v>498.86</v>
      </c>
      <c r="M785" s="769"/>
      <c r="N785" s="769"/>
      <c r="O785" s="769"/>
      <c r="P785" s="626">
        <v>374</v>
      </c>
      <c r="Q785" s="613">
        <v>374</v>
      </c>
      <c r="R785" s="626" t="s">
        <v>1697</v>
      </c>
      <c r="S785" s="626">
        <v>1</v>
      </c>
      <c r="T785" s="626" t="s">
        <v>316</v>
      </c>
      <c r="U785" s="626"/>
      <c r="V785" s="626"/>
      <c r="W785" s="769"/>
      <c r="X785" s="626"/>
      <c r="Y785" s="626"/>
      <c r="Z785" s="626"/>
      <c r="AA785" s="626" t="s">
        <v>1677</v>
      </c>
      <c r="AB785" s="626"/>
      <c r="AC785" s="626"/>
      <c r="AD785" s="626"/>
      <c r="AE785" s="626"/>
      <c r="AF785" s="626"/>
      <c r="AG785" s="769"/>
      <c r="AH785" s="769"/>
      <c r="AI785" s="626"/>
      <c r="AJ785" s="626"/>
      <c r="AK785" s="626"/>
      <c r="AL785" s="626"/>
      <c r="AM785" s="626"/>
      <c r="AN785" s="626"/>
      <c r="AO785" s="626"/>
      <c r="AP785" s="769"/>
      <c r="AQ785" s="769"/>
      <c r="AR785" s="769"/>
      <c r="AS785" s="769"/>
      <c r="AT785" s="769"/>
      <c r="AU785" s="769"/>
      <c r="AV785" s="613">
        <v>2017</v>
      </c>
      <c r="AW785" s="613"/>
      <c r="AX785" s="613"/>
      <c r="AY785" s="613"/>
      <c r="AZ785" s="613"/>
      <c r="BA785" s="613"/>
      <c r="BB785" s="613"/>
      <c r="BC785" s="614">
        <v>286</v>
      </c>
      <c r="BD785" s="614"/>
      <c r="BE785" s="170"/>
    </row>
    <row r="786" spans="1:57" ht="25.7" hidden="1" customHeight="1" x14ac:dyDescent="0.15">
      <c r="A786" s="875"/>
      <c r="B786" s="306"/>
      <c r="C786" s="877" t="s">
        <v>353</v>
      </c>
      <c r="D786" s="645" t="s">
        <v>10928</v>
      </c>
      <c r="E786" s="769" t="s">
        <v>353</v>
      </c>
      <c r="F786" s="769"/>
      <c r="G786" s="769" t="s">
        <v>353</v>
      </c>
      <c r="H786" s="626"/>
      <c r="I786" s="626"/>
      <c r="J786" s="614">
        <v>25690</v>
      </c>
      <c r="K786" s="626">
        <v>495.8</v>
      </c>
      <c r="L786" s="138">
        <v>495.8</v>
      </c>
      <c r="M786" s="769"/>
      <c r="N786" s="769"/>
      <c r="O786" s="769"/>
      <c r="P786" s="626">
        <v>374</v>
      </c>
      <c r="Q786" s="626">
        <v>374</v>
      </c>
      <c r="R786" s="626" t="s">
        <v>1697</v>
      </c>
      <c r="S786" s="626">
        <v>1</v>
      </c>
      <c r="T786" s="626" t="s">
        <v>316</v>
      </c>
      <c r="U786" s="626"/>
      <c r="V786" s="626"/>
      <c r="W786" s="769"/>
      <c r="X786" s="626"/>
      <c r="Y786" s="626"/>
      <c r="Z786" s="626"/>
      <c r="AA786" s="626" t="s">
        <v>1677</v>
      </c>
      <c r="AB786" s="626"/>
      <c r="AC786" s="626"/>
      <c r="AD786" s="626"/>
      <c r="AE786" s="626"/>
      <c r="AF786" s="626"/>
      <c r="AG786" s="769"/>
      <c r="AH786" s="769"/>
      <c r="AI786" s="626"/>
      <c r="AJ786" s="626"/>
      <c r="AK786" s="626"/>
      <c r="AL786" s="626"/>
      <c r="AM786" s="626"/>
      <c r="AN786" s="626"/>
      <c r="AO786" s="626"/>
      <c r="AP786" s="769"/>
      <c r="AQ786" s="769"/>
      <c r="AR786" s="769"/>
      <c r="AS786" s="769"/>
      <c r="AT786" s="769"/>
      <c r="AU786" s="769"/>
      <c r="AV786" s="613">
        <v>2017</v>
      </c>
      <c r="AW786" s="613"/>
      <c r="AX786" s="613"/>
      <c r="AY786" s="613"/>
      <c r="AZ786" s="613"/>
      <c r="BA786" s="613"/>
      <c r="BB786" s="613"/>
      <c r="BC786" s="614">
        <v>338</v>
      </c>
      <c r="BD786" s="776"/>
      <c r="BE786" s="170"/>
    </row>
    <row r="787" spans="1:57" ht="25.7" hidden="1" customHeight="1" x14ac:dyDescent="0.15">
      <c r="A787" s="875"/>
      <c r="B787" s="306"/>
      <c r="C787" s="877" t="s">
        <v>353</v>
      </c>
      <c r="D787" s="645" t="s">
        <v>10929</v>
      </c>
      <c r="E787" s="769" t="s">
        <v>353</v>
      </c>
      <c r="F787" s="769"/>
      <c r="G787" s="769" t="s">
        <v>353</v>
      </c>
      <c r="H787" s="626"/>
      <c r="I787" s="626"/>
      <c r="J787" s="614">
        <v>1281.56</v>
      </c>
      <c r="K787" s="626">
        <v>390.98</v>
      </c>
      <c r="L787" s="138">
        <v>390.98</v>
      </c>
      <c r="M787" s="626"/>
      <c r="N787" s="613"/>
      <c r="O787" s="613"/>
      <c r="P787" s="626">
        <v>374</v>
      </c>
      <c r="Q787" s="626">
        <v>374</v>
      </c>
      <c r="R787" s="626" t="s">
        <v>1697</v>
      </c>
      <c r="S787" s="626">
        <v>1</v>
      </c>
      <c r="T787" s="626" t="s">
        <v>316</v>
      </c>
      <c r="U787" s="626"/>
      <c r="V787" s="626"/>
      <c r="W787" s="769"/>
      <c r="X787" s="626"/>
      <c r="Y787" s="626"/>
      <c r="Z787" s="626"/>
      <c r="AA787" s="626" t="s">
        <v>1677</v>
      </c>
      <c r="AB787" s="626"/>
      <c r="AC787" s="626"/>
      <c r="AD787" s="626"/>
      <c r="AE787" s="626"/>
      <c r="AF787" s="626"/>
      <c r="AG787" s="769"/>
      <c r="AH787" s="769"/>
      <c r="AI787" s="626"/>
      <c r="AJ787" s="626"/>
      <c r="AK787" s="626"/>
      <c r="AL787" s="626"/>
      <c r="AM787" s="626"/>
      <c r="AN787" s="626"/>
      <c r="AO787" s="626"/>
      <c r="AP787" s="769"/>
      <c r="AQ787" s="769"/>
      <c r="AR787" s="769"/>
      <c r="AS787" s="769"/>
      <c r="AT787" s="769"/>
      <c r="AU787" s="769"/>
      <c r="AV787" s="613">
        <v>2017</v>
      </c>
      <c r="AW787" s="613"/>
      <c r="AX787" s="613"/>
      <c r="AY787" s="613"/>
      <c r="AZ787" s="613"/>
      <c r="BA787" s="613"/>
      <c r="BB787" s="613"/>
      <c r="BC787" s="614">
        <v>271</v>
      </c>
      <c r="BD787" s="614"/>
      <c r="BE787" s="170"/>
    </row>
    <row r="788" spans="1:57" ht="25.7" hidden="1" customHeight="1" x14ac:dyDescent="0.15">
      <c r="A788" s="875"/>
      <c r="B788" s="306"/>
      <c r="C788" s="840" t="s">
        <v>353</v>
      </c>
      <c r="D788" s="311" t="s">
        <v>10930</v>
      </c>
      <c r="E788" s="312" t="s">
        <v>353</v>
      </c>
      <c r="F788" s="769"/>
      <c r="G788" s="312" t="s">
        <v>353</v>
      </c>
      <c r="H788" s="626"/>
      <c r="I788" s="626"/>
      <c r="J788" s="260">
        <v>1000</v>
      </c>
      <c r="K788" s="260">
        <v>430.54</v>
      </c>
      <c r="L788" s="138">
        <v>430.54</v>
      </c>
      <c r="M788" s="769"/>
      <c r="N788" s="769"/>
      <c r="O788" s="769"/>
      <c r="P788" s="260">
        <v>374</v>
      </c>
      <c r="Q788" s="260">
        <v>374</v>
      </c>
      <c r="R788" s="260" t="s">
        <v>1697</v>
      </c>
      <c r="S788" s="260">
        <v>1</v>
      </c>
      <c r="T788" s="260" t="s">
        <v>316</v>
      </c>
      <c r="U788" s="626"/>
      <c r="V788" s="626"/>
      <c r="W788" s="769"/>
      <c r="X788" s="626"/>
      <c r="Y788" s="626"/>
      <c r="Z788" s="626"/>
      <c r="AA788" s="260" t="s">
        <v>1677</v>
      </c>
      <c r="AB788" s="626"/>
      <c r="AC788" s="626"/>
      <c r="AD788" s="626"/>
      <c r="AE788" s="626"/>
      <c r="AF788" s="626"/>
      <c r="AG788" s="769"/>
      <c r="AH788" s="769"/>
      <c r="AI788" s="626"/>
      <c r="AJ788" s="626"/>
      <c r="AK788" s="626"/>
      <c r="AL788" s="626"/>
      <c r="AM788" s="626"/>
      <c r="AN788" s="626"/>
      <c r="AO788" s="626"/>
      <c r="AP788" s="769"/>
      <c r="AQ788" s="769"/>
      <c r="AR788" s="769"/>
      <c r="AS788" s="769"/>
      <c r="AT788" s="769"/>
      <c r="AU788" s="769"/>
      <c r="AV788" s="887">
        <v>2017</v>
      </c>
      <c r="AW788" s="613"/>
      <c r="AX788" s="613"/>
      <c r="AY788" s="613"/>
      <c r="AZ788" s="613"/>
      <c r="BA788" s="613"/>
      <c r="BB788" s="613"/>
      <c r="BC788" s="888">
        <v>355</v>
      </c>
      <c r="BD788" s="888"/>
      <c r="BE788" s="170"/>
    </row>
    <row r="789" spans="1:57" ht="25.7" hidden="1" customHeight="1" x14ac:dyDescent="0.15">
      <c r="A789" s="875"/>
      <c r="B789" s="306"/>
      <c r="C789" s="877" t="s">
        <v>353</v>
      </c>
      <c r="D789" s="645" t="s">
        <v>12393</v>
      </c>
      <c r="E789" s="769" t="s">
        <v>353</v>
      </c>
      <c r="F789" s="769"/>
      <c r="G789" s="769" t="s">
        <v>353</v>
      </c>
      <c r="H789" s="626"/>
      <c r="I789" s="626"/>
      <c r="J789" s="626">
        <v>1000</v>
      </c>
      <c r="K789" s="626">
        <v>475</v>
      </c>
      <c r="L789" s="138">
        <v>474.7</v>
      </c>
      <c r="M789" s="769"/>
      <c r="N789" s="769"/>
      <c r="O789" s="769"/>
      <c r="P789" s="626">
        <v>374</v>
      </c>
      <c r="Q789" s="626">
        <v>374</v>
      </c>
      <c r="R789" s="626" t="s">
        <v>1697</v>
      </c>
      <c r="S789" s="626">
        <v>1</v>
      </c>
      <c r="T789" s="626" t="s">
        <v>316</v>
      </c>
      <c r="U789" s="626"/>
      <c r="V789" s="626"/>
      <c r="W789" s="769"/>
      <c r="X789" s="626"/>
      <c r="Y789" s="626"/>
      <c r="Z789" s="626"/>
      <c r="AA789" s="626" t="s">
        <v>1677</v>
      </c>
      <c r="AB789" s="626"/>
      <c r="AC789" s="626"/>
      <c r="AD789" s="626"/>
      <c r="AE789" s="626"/>
      <c r="AF789" s="626"/>
      <c r="AG789" s="769"/>
      <c r="AH789" s="769"/>
      <c r="AI789" s="626"/>
      <c r="AJ789" s="626"/>
      <c r="AK789" s="626"/>
      <c r="AL789" s="626"/>
      <c r="AM789" s="626"/>
      <c r="AN789" s="626"/>
      <c r="AO789" s="626"/>
      <c r="AP789" s="769"/>
      <c r="AQ789" s="769"/>
      <c r="AR789" s="769"/>
      <c r="AS789" s="769"/>
      <c r="AT789" s="769"/>
      <c r="AU789" s="769"/>
      <c r="AV789" s="613">
        <v>2018</v>
      </c>
      <c r="AW789" s="613"/>
      <c r="AX789" s="613"/>
      <c r="AY789" s="613"/>
      <c r="AZ789" s="613"/>
      <c r="BA789" s="613"/>
      <c r="BB789" s="613"/>
      <c r="BC789" s="614">
        <v>119</v>
      </c>
      <c r="BD789" s="614"/>
      <c r="BE789" s="170"/>
    </row>
    <row r="790" spans="1:57" ht="25.7" hidden="1" customHeight="1" x14ac:dyDescent="0.15">
      <c r="A790" s="875"/>
      <c r="B790" s="306"/>
      <c r="C790" s="877" t="s">
        <v>353</v>
      </c>
      <c r="D790" s="645" t="s">
        <v>12394</v>
      </c>
      <c r="E790" s="769" t="s">
        <v>353</v>
      </c>
      <c r="F790" s="312"/>
      <c r="G790" s="769" t="s">
        <v>353</v>
      </c>
      <c r="H790" s="260"/>
      <c r="I790" s="260"/>
      <c r="J790" s="626">
        <v>1598</v>
      </c>
      <c r="K790" s="626">
        <v>444</v>
      </c>
      <c r="L790" s="138">
        <v>444</v>
      </c>
      <c r="M790" s="312"/>
      <c r="N790" s="312"/>
      <c r="O790" s="312"/>
      <c r="P790" s="626">
        <v>374</v>
      </c>
      <c r="Q790" s="626">
        <v>374</v>
      </c>
      <c r="R790" s="626" t="s">
        <v>1697</v>
      </c>
      <c r="S790" s="626">
        <v>1</v>
      </c>
      <c r="T790" s="626" t="s">
        <v>316</v>
      </c>
      <c r="U790" s="260"/>
      <c r="V790" s="260"/>
      <c r="W790" s="312"/>
      <c r="X790" s="260"/>
      <c r="Y790" s="260"/>
      <c r="Z790" s="260"/>
      <c r="AA790" s="626" t="s">
        <v>1677</v>
      </c>
      <c r="AB790" s="260"/>
      <c r="AC790" s="260"/>
      <c r="AD790" s="260"/>
      <c r="AE790" s="260"/>
      <c r="AF790" s="260"/>
      <c r="AG790" s="312"/>
      <c r="AH790" s="312"/>
      <c r="AI790" s="312"/>
      <c r="AJ790" s="260"/>
      <c r="AK790" s="260"/>
      <c r="AL790" s="260"/>
      <c r="AM790" s="260"/>
      <c r="AN790" s="260"/>
      <c r="AO790" s="260"/>
      <c r="AP790" s="312"/>
      <c r="AQ790" s="312"/>
      <c r="AR790" s="603"/>
      <c r="AS790" s="603"/>
      <c r="AT790" s="603"/>
      <c r="AU790" s="603"/>
      <c r="AV790" s="613">
        <v>1995</v>
      </c>
      <c r="AW790" s="887"/>
      <c r="AX790" s="887"/>
      <c r="AY790" s="887"/>
      <c r="AZ790" s="887"/>
      <c r="BA790" s="887"/>
      <c r="BB790" s="887"/>
      <c r="BC790" s="614">
        <v>60</v>
      </c>
      <c r="BD790" s="614"/>
      <c r="BE790" s="170"/>
    </row>
    <row r="791" spans="1:57" ht="25.7" hidden="1" customHeight="1" x14ac:dyDescent="0.15">
      <c r="A791" s="875"/>
      <c r="B791" s="306"/>
      <c r="C791" s="877" t="s">
        <v>353</v>
      </c>
      <c r="D791" s="645" t="s">
        <v>10930</v>
      </c>
      <c r="E791" s="769" t="s">
        <v>353</v>
      </c>
      <c r="F791" s="769" t="s">
        <v>353</v>
      </c>
      <c r="G791" s="769" t="s">
        <v>353</v>
      </c>
      <c r="H791" s="626"/>
      <c r="I791" s="626"/>
      <c r="J791" s="626">
        <v>1000</v>
      </c>
      <c r="K791" s="626">
        <v>382</v>
      </c>
      <c r="L791" s="138">
        <v>382</v>
      </c>
      <c r="M791" s="769"/>
      <c r="N791" s="769"/>
      <c r="O791" s="769"/>
      <c r="P791" s="626">
        <v>374</v>
      </c>
      <c r="Q791" s="626">
        <v>374</v>
      </c>
      <c r="R791" s="626" t="s">
        <v>1697</v>
      </c>
      <c r="S791" s="626">
        <v>1</v>
      </c>
      <c r="T791" s="626" t="s">
        <v>316</v>
      </c>
      <c r="U791" s="626"/>
      <c r="V791" s="626"/>
      <c r="W791" s="769"/>
      <c r="X791" s="626"/>
      <c r="Y791" s="626"/>
      <c r="Z791" s="626"/>
      <c r="AA791" s="626" t="s">
        <v>1677</v>
      </c>
      <c r="AB791" s="626"/>
      <c r="AC791" s="626"/>
      <c r="AD791" s="626"/>
      <c r="AE791" s="626"/>
      <c r="AF791" s="626"/>
      <c r="AG791" s="769"/>
      <c r="AH791" s="769"/>
      <c r="AI791" s="769"/>
      <c r="AJ791" s="626"/>
      <c r="AK791" s="626"/>
      <c r="AL791" s="626"/>
      <c r="AM791" s="626"/>
      <c r="AN791" s="626"/>
      <c r="AO791" s="626"/>
      <c r="AP791" s="769"/>
      <c r="AQ791" s="769"/>
      <c r="AR791" s="627"/>
      <c r="AS791" s="627"/>
      <c r="AT791" s="627"/>
      <c r="AU791" s="627"/>
      <c r="AV791" s="613">
        <v>2017</v>
      </c>
      <c r="AW791" s="613">
        <v>2018</v>
      </c>
      <c r="AX791" s="613">
        <v>2018</v>
      </c>
      <c r="AY791" s="613">
        <v>2018</v>
      </c>
      <c r="AZ791" s="613">
        <v>2018</v>
      </c>
      <c r="BA791" s="613">
        <v>2018</v>
      </c>
      <c r="BB791" s="613">
        <v>2018</v>
      </c>
      <c r="BC791" s="614">
        <v>209</v>
      </c>
      <c r="BD791" s="614"/>
      <c r="BE791" s="170"/>
    </row>
    <row r="792" spans="1:57" ht="25.7" hidden="1" customHeight="1" x14ac:dyDescent="0.15">
      <c r="A792" s="875"/>
      <c r="B792" s="306"/>
      <c r="C792" s="877" t="s">
        <v>353</v>
      </c>
      <c r="D792" s="645" t="s">
        <v>12395</v>
      </c>
      <c r="E792" s="769" t="s">
        <v>353</v>
      </c>
      <c r="F792" s="769" t="s">
        <v>353</v>
      </c>
      <c r="G792" s="769" t="s">
        <v>353</v>
      </c>
      <c r="H792" s="626"/>
      <c r="I792" s="626"/>
      <c r="J792" s="626">
        <v>352</v>
      </c>
      <c r="K792" s="626">
        <v>352</v>
      </c>
      <c r="L792" s="138">
        <v>352</v>
      </c>
      <c r="M792" s="769"/>
      <c r="N792" s="769"/>
      <c r="O792" s="769"/>
      <c r="P792" s="626">
        <v>374</v>
      </c>
      <c r="Q792" s="626">
        <v>374</v>
      </c>
      <c r="R792" s="626" t="s">
        <v>1697</v>
      </c>
      <c r="S792" s="626">
        <v>1</v>
      </c>
      <c r="T792" s="626" t="s">
        <v>316</v>
      </c>
      <c r="U792" s="626"/>
      <c r="V792" s="626"/>
      <c r="W792" s="769"/>
      <c r="X792" s="626"/>
      <c r="Y792" s="626"/>
      <c r="Z792" s="626"/>
      <c r="AA792" s="626" t="s">
        <v>1677</v>
      </c>
      <c r="AB792" s="626"/>
      <c r="AC792" s="626"/>
      <c r="AD792" s="626"/>
      <c r="AE792" s="626"/>
      <c r="AF792" s="626"/>
      <c r="AG792" s="769"/>
      <c r="AH792" s="769"/>
      <c r="AI792" s="626"/>
      <c r="AJ792" s="626"/>
      <c r="AK792" s="626"/>
      <c r="AL792" s="626"/>
      <c r="AM792" s="626"/>
      <c r="AN792" s="626"/>
      <c r="AO792" s="626"/>
      <c r="AP792" s="769"/>
      <c r="AQ792" s="769"/>
      <c r="AR792" s="769"/>
      <c r="AS792" s="769"/>
      <c r="AT792" s="769"/>
      <c r="AU792" s="769"/>
      <c r="AV792" s="613">
        <v>2005</v>
      </c>
      <c r="AW792" s="613">
        <v>1995</v>
      </c>
      <c r="AX792" s="613">
        <v>1995</v>
      </c>
      <c r="AY792" s="613">
        <v>1995</v>
      </c>
      <c r="AZ792" s="613">
        <v>1995</v>
      </c>
      <c r="BA792" s="613">
        <v>1995</v>
      </c>
      <c r="BB792" s="613">
        <v>1995</v>
      </c>
      <c r="BC792" s="614">
        <v>1000</v>
      </c>
      <c r="BD792" s="614"/>
      <c r="BE792" s="170"/>
    </row>
    <row r="793" spans="1:57" ht="25.7" hidden="1" customHeight="1" x14ac:dyDescent="0.15">
      <c r="A793" s="875"/>
      <c r="B793" s="306"/>
      <c r="C793" s="877" t="s">
        <v>353</v>
      </c>
      <c r="D793" s="645" t="s">
        <v>12396</v>
      </c>
      <c r="E793" s="769" t="s">
        <v>353</v>
      </c>
      <c r="F793" s="769" t="s">
        <v>353</v>
      </c>
      <c r="G793" s="769" t="s">
        <v>353</v>
      </c>
      <c r="H793" s="626"/>
      <c r="I793" s="626"/>
      <c r="J793" s="626">
        <v>1600</v>
      </c>
      <c r="K793" s="626">
        <v>493</v>
      </c>
      <c r="L793" s="138">
        <v>493</v>
      </c>
      <c r="M793" s="769"/>
      <c r="N793" s="769"/>
      <c r="O793" s="769"/>
      <c r="P793" s="626">
        <v>374</v>
      </c>
      <c r="Q793" s="626">
        <v>374</v>
      </c>
      <c r="R793" s="626" t="s">
        <v>1697</v>
      </c>
      <c r="S793" s="626">
        <v>1</v>
      </c>
      <c r="T793" s="626" t="s">
        <v>316</v>
      </c>
      <c r="U793" s="626"/>
      <c r="V793" s="626"/>
      <c r="W793" s="769"/>
      <c r="X793" s="626"/>
      <c r="Y793" s="626"/>
      <c r="Z793" s="626"/>
      <c r="AA793" s="626" t="s">
        <v>1677</v>
      </c>
      <c r="AB793" s="626"/>
      <c r="AC793" s="626"/>
      <c r="AD793" s="626"/>
      <c r="AE793" s="626"/>
      <c r="AF793" s="626"/>
      <c r="AG793" s="769"/>
      <c r="AH793" s="769"/>
      <c r="AI793" s="769"/>
      <c r="AJ793" s="626"/>
      <c r="AK793" s="626"/>
      <c r="AL793" s="626"/>
      <c r="AM793" s="626"/>
      <c r="AN793" s="626"/>
      <c r="AO793" s="626"/>
      <c r="AP793" s="769"/>
      <c r="AQ793" s="769"/>
      <c r="AR793" s="627"/>
      <c r="AS793" s="627"/>
      <c r="AT793" s="627"/>
      <c r="AU793" s="627"/>
      <c r="AV793" s="613">
        <v>2018</v>
      </c>
      <c r="AW793" s="613">
        <v>2017</v>
      </c>
      <c r="AX793" s="613">
        <v>2017</v>
      </c>
      <c r="AY793" s="613">
        <v>2017</v>
      </c>
      <c r="AZ793" s="613">
        <v>2017</v>
      </c>
      <c r="BA793" s="613">
        <v>2017</v>
      </c>
      <c r="BB793" s="613">
        <v>2017</v>
      </c>
      <c r="BC793" s="614">
        <v>304</v>
      </c>
      <c r="BD793" s="614"/>
      <c r="BE793" s="170"/>
    </row>
    <row r="794" spans="1:57" ht="25.7" hidden="1" customHeight="1" x14ac:dyDescent="0.15">
      <c r="A794" s="875"/>
      <c r="B794" s="306"/>
      <c r="C794" s="877" t="s">
        <v>353</v>
      </c>
      <c r="D794" s="645" t="s">
        <v>12397</v>
      </c>
      <c r="E794" s="769" t="s">
        <v>353</v>
      </c>
      <c r="F794" s="769" t="s">
        <v>353</v>
      </c>
      <c r="G794" s="769" t="s">
        <v>353</v>
      </c>
      <c r="H794" s="626"/>
      <c r="I794" s="626"/>
      <c r="J794" s="626">
        <v>374</v>
      </c>
      <c r="K794" s="626">
        <v>374</v>
      </c>
      <c r="L794" s="138">
        <v>374</v>
      </c>
      <c r="M794" s="769"/>
      <c r="N794" s="769"/>
      <c r="O794" s="769"/>
      <c r="P794" s="626">
        <v>374</v>
      </c>
      <c r="Q794" s="626">
        <v>374</v>
      </c>
      <c r="R794" s="626" t="s">
        <v>1697</v>
      </c>
      <c r="S794" s="626">
        <v>1</v>
      </c>
      <c r="T794" s="626" t="s">
        <v>316</v>
      </c>
      <c r="U794" s="626"/>
      <c r="V794" s="626"/>
      <c r="W794" s="769"/>
      <c r="X794" s="626"/>
      <c r="Y794" s="626"/>
      <c r="Z794" s="626"/>
      <c r="AA794" s="626" t="s">
        <v>1677</v>
      </c>
      <c r="AB794" s="626"/>
      <c r="AC794" s="626"/>
      <c r="AD794" s="626"/>
      <c r="AE794" s="626"/>
      <c r="AF794" s="626"/>
      <c r="AG794" s="769"/>
      <c r="AH794" s="769"/>
      <c r="AI794" s="769"/>
      <c r="AJ794" s="626"/>
      <c r="AK794" s="626"/>
      <c r="AL794" s="626"/>
      <c r="AM794" s="626"/>
      <c r="AN794" s="626"/>
      <c r="AO794" s="626"/>
      <c r="AP794" s="769"/>
      <c r="AQ794" s="769"/>
      <c r="AR794" s="627"/>
      <c r="AS794" s="627"/>
      <c r="AT794" s="627"/>
      <c r="AU794" s="627"/>
      <c r="AV794" s="613">
        <v>2016</v>
      </c>
      <c r="AW794" s="613">
        <v>2005</v>
      </c>
      <c r="AX794" s="613">
        <v>2005</v>
      </c>
      <c r="AY794" s="613">
        <v>2005</v>
      </c>
      <c r="AZ794" s="613">
        <v>2005</v>
      </c>
      <c r="BA794" s="613">
        <v>2005</v>
      </c>
      <c r="BB794" s="613">
        <v>2005</v>
      </c>
      <c r="BC794" s="614">
        <v>52</v>
      </c>
      <c r="BD794" s="776"/>
      <c r="BE794" s="170"/>
    </row>
    <row r="795" spans="1:57" ht="25.7" hidden="1" customHeight="1" x14ac:dyDescent="0.15">
      <c r="A795" s="875"/>
      <c r="B795" s="306"/>
      <c r="C795" s="877" t="s">
        <v>353</v>
      </c>
      <c r="D795" s="645" t="s">
        <v>12398</v>
      </c>
      <c r="E795" s="769" t="s">
        <v>353</v>
      </c>
      <c r="F795" s="769" t="s">
        <v>353</v>
      </c>
      <c r="G795" s="769" t="s">
        <v>353</v>
      </c>
      <c r="H795" s="626"/>
      <c r="I795" s="626"/>
      <c r="J795" s="626">
        <v>4248</v>
      </c>
      <c r="K795" s="626">
        <v>298</v>
      </c>
      <c r="L795" s="138">
        <v>298</v>
      </c>
      <c r="M795" s="769"/>
      <c r="N795" s="769"/>
      <c r="O795" s="769"/>
      <c r="P795" s="626">
        <v>374</v>
      </c>
      <c r="Q795" s="626">
        <v>374</v>
      </c>
      <c r="R795" s="626" t="s">
        <v>1697</v>
      </c>
      <c r="S795" s="626">
        <v>1</v>
      </c>
      <c r="T795" s="626" t="s">
        <v>316</v>
      </c>
      <c r="U795" s="626"/>
      <c r="V795" s="626"/>
      <c r="W795" s="769"/>
      <c r="X795" s="626"/>
      <c r="Y795" s="626"/>
      <c r="Z795" s="626"/>
      <c r="AA795" s="626" t="s">
        <v>1677</v>
      </c>
      <c r="AB795" s="626"/>
      <c r="AC795" s="626"/>
      <c r="AD795" s="626"/>
      <c r="AE795" s="626"/>
      <c r="AF795" s="626"/>
      <c r="AG795" s="769"/>
      <c r="AH795" s="769"/>
      <c r="AI795" s="769"/>
      <c r="AJ795" s="626"/>
      <c r="AK795" s="626"/>
      <c r="AL795" s="626"/>
      <c r="AM795" s="626"/>
      <c r="AN795" s="626"/>
      <c r="AO795" s="626"/>
      <c r="AP795" s="769"/>
      <c r="AQ795" s="769"/>
      <c r="AR795" s="627"/>
      <c r="AS795" s="627"/>
      <c r="AT795" s="627"/>
      <c r="AU795" s="627"/>
      <c r="AV795" s="613">
        <v>2010</v>
      </c>
      <c r="AW795" s="613">
        <v>2018</v>
      </c>
      <c r="AX795" s="613">
        <v>2018</v>
      </c>
      <c r="AY795" s="613">
        <v>2018</v>
      </c>
      <c r="AZ795" s="613">
        <v>2018</v>
      </c>
      <c r="BA795" s="613">
        <v>2018</v>
      </c>
      <c r="BB795" s="613">
        <v>2018</v>
      </c>
      <c r="BC795" s="614">
        <v>83.7</v>
      </c>
      <c r="BD795" s="614"/>
      <c r="BE795" s="170"/>
    </row>
    <row r="796" spans="1:57" ht="25.7" hidden="1" customHeight="1" x14ac:dyDescent="0.15">
      <c r="A796" s="875"/>
      <c r="B796" s="306"/>
      <c r="C796" s="877" t="s">
        <v>353</v>
      </c>
      <c r="D796" s="645" t="s">
        <v>12399</v>
      </c>
      <c r="E796" s="769" t="s">
        <v>353</v>
      </c>
      <c r="F796" s="769"/>
      <c r="G796" s="769" t="s">
        <v>353</v>
      </c>
      <c r="H796" s="626"/>
      <c r="I796" s="626"/>
      <c r="J796" s="626">
        <v>579</v>
      </c>
      <c r="K796" s="626">
        <v>380</v>
      </c>
      <c r="L796" s="138">
        <v>380</v>
      </c>
      <c r="M796" s="769"/>
      <c r="N796" s="769"/>
      <c r="O796" s="769"/>
      <c r="P796" s="626">
        <v>374</v>
      </c>
      <c r="Q796" s="626">
        <v>374</v>
      </c>
      <c r="R796" s="626" t="s">
        <v>1697</v>
      </c>
      <c r="S796" s="626">
        <v>1</v>
      </c>
      <c r="T796" s="626" t="s">
        <v>316</v>
      </c>
      <c r="U796" s="626"/>
      <c r="V796" s="626"/>
      <c r="W796" s="769"/>
      <c r="X796" s="626"/>
      <c r="Y796" s="626"/>
      <c r="Z796" s="626"/>
      <c r="AA796" s="626" t="s">
        <v>1677</v>
      </c>
      <c r="AB796" s="626"/>
      <c r="AC796" s="626"/>
      <c r="AD796" s="626"/>
      <c r="AE796" s="626"/>
      <c r="AF796" s="626"/>
      <c r="AG796" s="769"/>
      <c r="AH796" s="769"/>
      <c r="AI796" s="769"/>
      <c r="AJ796" s="626"/>
      <c r="AK796" s="626"/>
      <c r="AL796" s="626"/>
      <c r="AM796" s="626"/>
      <c r="AN796" s="626"/>
      <c r="AO796" s="626"/>
      <c r="AP796" s="769"/>
      <c r="AQ796" s="769"/>
      <c r="AR796" s="627"/>
      <c r="AS796" s="627"/>
      <c r="AT796" s="627"/>
      <c r="AU796" s="627"/>
      <c r="AV796" s="613">
        <v>2000</v>
      </c>
      <c r="AW796" s="613"/>
      <c r="AX796" s="613"/>
      <c r="AY796" s="613"/>
      <c r="AZ796" s="613"/>
      <c r="BA796" s="613"/>
      <c r="BB796" s="613"/>
      <c r="BC796" s="614">
        <v>50</v>
      </c>
      <c r="BD796" s="614"/>
      <c r="BE796" s="170"/>
    </row>
    <row r="797" spans="1:57" ht="25.7" hidden="1" customHeight="1" x14ac:dyDescent="0.15">
      <c r="A797" s="875"/>
      <c r="B797" s="306"/>
      <c r="C797" s="877" t="s">
        <v>353</v>
      </c>
      <c r="D797" s="645" t="s">
        <v>12400</v>
      </c>
      <c r="E797" s="769" t="s">
        <v>353</v>
      </c>
      <c r="F797" s="769" t="s">
        <v>353</v>
      </c>
      <c r="G797" s="769" t="s">
        <v>353</v>
      </c>
      <c r="H797" s="626"/>
      <c r="I797" s="626"/>
      <c r="J797" s="626">
        <v>1950</v>
      </c>
      <c r="K797" s="626">
        <v>494</v>
      </c>
      <c r="L797" s="138">
        <v>494</v>
      </c>
      <c r="M797" s="769"/>
      <c r="N797" s="769"/>
      <c r="O797" s="769"/>
      <c r="P797" s="626">
        <v>374</v>
      </c>
      <c r="Q797" s="626">
        <v>374</v>
      </c>
      <c r="R797" s="626" t="s">
        <v>1697</v>
      </c>
      <c r="S797" s="626">
        <v>1</v>
      </c>
      <c r="T797" s="626" t="s">
        <v>316</v>
      </c>
      <c r="U797" s="626"/>
      <c r="V797" s="626"/>
      <c r="W797" s="769"/>
      <c r="X797" s="626"/>
      <c r="Y797" s="626"/>
      <c r="Z797" s="626"/>
      <c r="AA797" s="626" t="s">
        <v>1677</v>
      </c>
      <c r="AB797" s="626"/>
      <c r="AC797" s="626"/>
      <c r="AD797" s="626"/>
      <c r="AE797" s="626"/>
      <c r="AF797" s="626"/>
      <c r="AG797" s="769"/>
      <c r="AH797" s="769"/>
      <c r="AI797" s="769"/>
      <c r="AJ797" s="626"/>
      <c r="AK797" s="626"/>
      <c r="AL797" s="626"/>
      <c r="AM797" s="626"/>
      <c r="AN797" s="626"/>
      <c r="AO797" s="626"/>
      <c r="AP797" s="769"/>
      <c r="AQ797" s="769"/>
      <c r="AR797" s="627"/>
      <c r="AS797" s="627"/>
      <c r="AT797" s="627"/>
      <c r="AU797" s="627"/>
      <c r="AV797" s="613">
        <v>2018</v>
      </c>
      <c r="AW797" s="613">
        <v>2010</v>
      </c>
      <c r="AX797" s="613">
        <v>2010</v>
      </c>
      <c r="AY797" s="613">
        <v>2010</v>
      </c>
      <c r="AZ797" s="613">
        <v>2010</v>
      </c>
      <c r="BA797" s="613">
        <v>2010</v>
      </c>
      <c r="BB797" s="613">
        <v>2010</v>
      </c>
      <c r="BC797" s="614">
        <v>315</v>
      </c>
      <c r="BD797" s="614"/>
      <c r="BE797" s="170"/>
    </row>
    <row r="798" spans="1:57" ht="25.7" hidden="1" customHeight="1" x14ac:dyDescent="0.15">
      <c r="A798" s="875"/>
      <c r="B798" s="306"/>
      <c r="C798" s="877" t="s">
        <v>353</v>
      </c>
      <c r="D798" s="645" t="s">
        <v>12401</v>
      </c>
      <c r="E798" s="769" t="s">
        <v>353</v>
      </c>
      <c r="F798" s="769" t="s">
        <v>353</v>
      </c>
      <c r="G798" s="769" t="s">
        <v>353</v>
      </c>
      <c r="H798" s="626"/>
      <c r="I798" s="626"/>
      <c r="J798" s="626">
        <v>2453</v>
      </c>
      <c r="K798" s="626">
        <v>305</v>
      </c>
      <c r="L798" s="138">
        <v>305.02</v>
      </c>
      <c r="M798" s="769"/>
      <c r="N798" s="769"/>
      <c r="O798" s="769"/>
      <c r="P798" s="626">
        <v>374</v>
      </c>
      <c r="Q798" s="626">
        <v>374</v>
      </c>
      <c r="R798" s="626" t="s">
        <v>1697</v>
      </c>
      <c r="S798" s="626">
        <v>1</v>
      </c>
      <c r="T798" s="626" t="s">
        <v>316</v>
      </c>
      <c r="U798" s="626"/>
      <c r="V798" s="626"/>
      <c r="W798" s="769"/>
      <c r="X798" s="626"/>
      <c r="Y798" s="626"/>
      <c r="Z798" s="626"/>
      <c r="AA798" s="626" t="s">
        <v>1677</v>
      </c>
      <c r="AB798" s="626"/>
      <c r="AC798" s="626"/>
      <c r="AD798" s="626"/>
      <c r="AE798" s="626"/>
      <c r="AF798" s="626"/>
      <c r="AG798" s="769"/>
      <c r="AH798" s="769"/>
      <c r="AI798" s="769"/>
      <c r="AJ798" s="626"/>
      <c r="AK798" s="626"/>
      <c r="AL798" s="626"/>
      <c r="AM798" s="626"/>
      <c r="AN798" s="626"/>
      <c r="AO798" s="626"/>
      <c r="AP798" s="769"/>
      <c r="AQ798" s="769"/>
      <c r="AR798" s="627"/>
      <c r="AS798" s="627"/>
      <c r="AT798" s="627"/>
      <c r="AU798" s="627"/>
      <c r="AV798" s="613">
        <v>1999</v>
      </c>
      <c r="AW798" s="613">
        <v>2000</v>
      </c>
      <c r="AX798" s="613">
        <v>2000</v>
      </c>
      <c r="AY798" s="613">
        <v>2000</v>
      </c>
      <c r="AZ798" s="613">
        <v>2000</v>
      </c>
      <c r="BA798" s="613">
        <v>2000</v>
      </c>
      <c r="BB798" s="613">
        <v>2000</v>
      </c>
      <c r="BC798" s="614">
        <v>59.6</v>
      </c>
      <c r="BD798" s="614"/>
      <c r="BE798" s="170"/>
    </row>
    <row r="799" spans="1:57" ht="25.7" hidden="1" customHeight="1" x14ac:dyDescent="0.15">
      <c r="A799" s="875"/>
      <c r="B799" s="306"/>
      <c r="C799" s="877" t="s">
        <v>353</v>
      </c>
      <c r="D799" s="645" t="s">
        <v>12402</v>
      </c>
      <c r="E799" s="769" t="s">
        <v>353</v>
      </c>
      <c r="F799" s="769" t="s">
        <v>353</v>
      </c>
      <c r="G799" s="769" t="s">
        <v>353</v>
      </c>
      <c r="H799" s="626"/>
      <c r="I799" s="626"/>
      <c r="J799" s="626">
        <v>1000</v>
      </c>
      <c r="K799" s="626">
        <v>432</v>
      </c>
      <c r="L799" s="138">
        <v>432</v>
      </c>
      <c r="M799" s="769"/>
      <c r="N799" s="769"/>
      <c r="O799" s="769"/>
      <c r="P799" s="626">
        <v>374</v>
      </c>
      <c r="Q799" s="626">
        <v>374</v>
      </c>
      <c r="R799" s="626" t="s">
        <v>1697</v>
      </c>
      <c r="S799" s="626">
        <v>1</v>
      </c>
      <c r="T799" s="626" t="s">
        <v>316</v>
      </c>
      <c r="U799" s="626"/>
      <c r="V799" s="626"/>
      <c r="W799" s="769"/>
      <c r="X799" s="626"/>
      <c r="Y799" s="626"/>
      <c r="Z799" s="626"/>
      <c r="AA799" s="626" t="s">
        <v>1677</v>
      </c>
      <c r="AB799" s="626"/>
      <c r="AC799" s="626"/>
      <c r="AD799" s="626"/>
      <c r="AE799" s="626"/>
      <c r="AF799" s="626"/>
      <c r="AG799" s="769"/>
      <c r="AH799" s="769"/>
      <c r="AI799" s="769"/>
      <c r="AJ799" s="626"/>
      <c r="AK799" s="626"/>
      <c r="AL799" s="626"/>
      <c r="AM799" s="626"/>
      <c r="AN799" s="626"/>
      <c r="AO799" s="626"/>
      <c r="AP799" s="769"/>
      <c r="AQ799" s="769"/>
      <c r="AR799" s="627"/>
      <c r="AS799" s="627"/>
      <c r="AT799" s="627"/>
      <c r="AU799" s="627"/>
      <c r="AV799" s="613">
        <v>2016</v>
      </c>
      <c r="AW799" s="613">
        <v>2018</v>
      </c>
      <c r="AX799" s="613">
        <v>2018</v>
      </c>
      <c r="AY799" s="613">
        <v>2018</v>
      </c>
      <c r="AZ799" s="613">
        <v>2018</v>
      </c>
      <c r="BA799" s="613">
        <v>2018</v>
      </c>
      <c r="BB799" s="613">
        <v>2018</v>
      </c>
      <c r="BC799" s="614">
        <v>100</v>
      </c>
      <c r="BD799" s="614"/>
      <c r="BE799" s="170"/>
    </row>
    <row r="800" spans="1:57" ht="25.7" hidden="1" customHeight="1" x14ac:dyDescent="0.15">
      <c r="A800" s="875"/>
      <c r="B800" s="306"/>
      <c r="C800" s="877" t="s">
        <v>353</v>
      </c>
      <c r="D800" s="645" t="s">
        <v>12403</v>
      </c>
      <c r="E800" s="769" t="s">
        <v>353</v>
      </c>
      <c r="F800" s="769" t="s">
        <v>353</v>
      </c>
      <c r="G800" s="769" t="s">
        <v>353</v>
      </c>
      <c r="H800" s="626"/>
      <c r="I800" s="626"/>
      <c r="J800" s="626">
        <v>1000</v>
      </c>
      <c r="K800" s="626">
        <v>360</v>
      </c>
      <c r="L800" s="138">
        <v>360</v>
      </c>
      <c r="M800" s="769"/>
      <c r="N800" s="769"/>
      <c r="O800" s="769"/>
      <c r="P800" s="626">
        <v>374</v>
      </c>
      <c r="Q800" s="626">
        <v>374</v>
      </c>
      <c r="R800" s="626" t="s">
        <v>1697</v>
      </c>
      <c r="S800" s="626">
        <v>1</v>
      </c>
      <c r="T800" s="626" t="s">
        <v>316</v>
      </c>
      <c r="U800" s="626"/>
      <c r="V800" s="626"/>
      <c r="W800" s="769"/>
      <c r="X800" s="626"/>
      <c r="Y800" s="626"/>
      <c r="Z800" s="626"/>
      <c r="AA800" s="626" t="s">
        <v>1677</v>
      </c>
      <c r="AB800" s="626"/>
      <c r="AC800" s="626"/>
      <c r="AD800" s="626"/>
      <c r="AE800" s="626"/>
      <c r="AF800" s="626"/>
      <c r="AG800" s="769"/>
      <c r="AH800" s="769"/>
      <c r="AI800" s="769"/>
      <c r="AJ800" s="626"/>
      <c r="AK800" s="626"/>
      <c r="AL800" s="626"/>
      <c r="AM800" s="626"/>
      <c r="AN800" s="626"/>
      <c r="AO800" s="626"/>
      <c r="AP800" s="769"/>
      <c r="AQ800" s="769"/>
      <c r="AR800" s="627"/>
      <c r="AS800" s="627"/>
      <c r="AT800" s="627"/>
      <c r="AU800" s="627"/>
      <c r="AV800" s="613">
        <v>2017</v>
      </c>
      <c r="AW800" s="613">
        <v>1999</v>
      </c>
      <c r="AX800" s="613">
        <v>1999</v>
      </c>
      <c r="AY800" s="613">
        <v>1999</v>
      </c>
      <c r="AZ800" s="613">
        <v>1999</v>
      </c>
      <c r="BA800" s="613">
        <v>1999</v>
      </c>
      <c r="BB800" s="613">
        <v>1999</v>
      </c>
      <c r="BC800" s="614">
        <v>80</v>
      </c>
      <c r="BD800" s="614"/>
      <c r="BE800" s="170"/>
    </row>
    <row r="801" spans="1:57" ht="25.7" hidden="1" customHeight="1" x14ac:dyDescent="0.15">
      <c r="A801" s="875"/>
      <c r="B801" s="306"/>
      <c r="C801" s="877" t="s">
        <v>353</v>
      </c>
      <c r="D801" s="680" t="s">
        <v>12404</v>
      </c>
      <c r="E801" s="769" t="s">
        <v>353</v>
      </c>
      <c r="F801" s="769" t="s">
        <v>353</v>
      </c>
      <c r="G801" s="769" t="s">
        <v>353</v>
      </c>
      <c r="H801" s="626"/>
      <c r="I801" s="626"/>
      <c r="J801" s="614">
        <v>1000</v>
      </c>
      <c r="K801" s="614">
        <v>432</v>
      </c>
      <c r="L801" s="138">
        <v>432</v>
      </c>
      <c r="M801" s="769"/>
      <c r="N801" s="769"/>
      <c r="O801" s="769"/>
      <c r="P801" s="614">
        <v>374</v>
      </c>
      <c r="Q801" s="614">
        <v>374</v>
      </c>
      <c r="R801" s="614" t="s">
        <v>1697</v>
      </c>
      <c r="S801" s="626">
        <v>1</v>
      </c>
      <c r="T801" s="626" t="s">
        <v>316</v>
      </c>
      <c r="U801" s="626"/>
      <c r="V801" s="626"/>
      <c r="W801" s="769"/>
      <c r="X801" s="626"/>
      <c r="Y801" s="626"/>
      <c r="Z801" s="626"/>
      <c r="AA801" s="626" t="s">
        <v>1677</v>
      </c>
      <c r="AB801" s="626"/>
      <c r="AC801" s="626"/>
      <c r="AD801" s="626"/>
      <c r="AE801" s="626"/>
      <c r="AF801" s="626"/>
      <c r="AG801" s="769"/>
      <c r="AH801" s="769"/>
      <c r="AI801" s="769"/>
      <c r="AJ801" s="626"/>
      <c r="AK801" s="626"/>
      <c r="AL801" s="626"/>
      <c r="AM801" s="626"/>
      <c r="AN801" s="626"/>
      <c r="AO801" s="626"/>
      <c r="AP801" s="769"/>
      <c r="AQ801" s="769"/>
      <c r="AR801" s="627"/>
      <c r="AS801" s="627"/>
      <c r="AT801" s="627"/>
      <c r="AU801" s="627"/>
      <c r="AV801" s="613">
        <v>2016</v>
      </c>
      <c r="AW801" s="613">
        <v>2016</v>
      </c>
      <c r="AX801" s="613">
        <v>2016</v>
      </c>
      <c r="AY801" s="613">
        <v>2016</v>
      </c>
      <c r="AZ801" s="613">
        <v>2016</v>
      </c>
      <c r="BA801" s="613">
        <v>2016</v>
      </c>
      <c r="BB801" s="613">
        <v>2016</v>
      </c>
      <c r="BC801" s="614">
        <v>95</v>
      </c>
      <c r="BD801" s="614"/>
      <c r="BE801" s="170"/>
    </row>
    <row r="802" spans="1:57" ht="25.7" hidden="1" customHeight="1" x14ac:dyDescent="0.15">
      <c r="A802" s="875"/>
      <c r="B802" s="306"/>
      <c r="C802" s="877" t="s">
        <v>353</v>
      </c>
      <c r="D802" s="680" t="s">
        <v>12405</v>
      </c>
      <c r="E802" s="769" t="s">
        <v>353</v>
      </c>
      <c r="F802" s="769" t="s">
        <v>353</v>
      </c>
      <c r="G802" s="769" t="s">
        <v>353</v>
      </c>
      <c r="H802" s="626"/>
      <c r="I802" s="626"/>
      <c r="J802" s="614">
        <v>1126</v>
      </c>
      <c r="K802" s="614">
        <v>444.85</v>
      </c>
      <c r="L802" s="138">
        <v>444.85</v>
      </c>
      <c r="M802" s="769"/>
      <c r="N802" s="769"/>
      <c r="O802" s="769"/>
      <c r="P802" s="614">
        <v>374</v>
      </c>
      <c r="Q802" s="614">
        <v>374</v>
      </c>
      <c r="R802" s="614" t="s">
        <v>1697</v>
      </c>
      <c r="S802" s="626">
        <v>1</v>
      </c>
      <c r="T802" s="626" t="s">
        <v>316</v>
      </c>
      <c r="U802" s="626"/>
      <c r="V802" s="626"/>
      <c r="W802" s="769"/>
      <c r="X802" s="626"/>
      <c r="Y802" s="626"/>
      <c r="Z802" s="626"/>
      <c r="AA802" s="626" t="s">
        <v>1677</v>
      </c>
      <c r="AB802" s="626"/>
      <c r="AC802" s="626"/>
      <c r="AD802" s="626"/>
      <c r="AE802" s="626"/>
      <c r="AF802" s="626"/>
      <c r="AG802" s="769"/>
      <c r="AH802" s="769"/>
      <c r="AI802" s="769"/>
      <c r="AJ802" s="626"/>
      <c r="AK802" s="626"/>
      <c r="AL802" s="626"/>
      <c r="AM802" s="626"/>
      <c r="AN802" s="626"/>
      <c r="AO802" s="626"/>
      <c r="AP802" s="769"/>
      <c r="AQ802" s="769"/>
      <c r="AR802" s="627"/>
      <c r="AS802" s="627"/>
      <c r="AT802" s="627"/>
      <c r="AU802" s="627"/>
      <c r="AV802" s="613">
        <v>2018</v>
      </c>
      <c r="AW802" s="613">
        <v>2017</v>
      </c>
      <c r="AX802" s="613">
        <v>2017</v>
      </c>
      <c r="AY802" s="613">
        <v>2017</v>
      </c>
      <c r="AZ802" s="613">
        <v>2017</v>
      </c>
      <c r="BA802" s="613">
        <v>2017</v>
      </c>
      <c r="BB802" s="613">
        <v>2017</v>
      </c>
      <c r="BC802" s="614">
        <v>290</v>
      </c>
      <c r="BD802" s="614"/>
      <c r="BE802" s="170"/>
    </row>
    <row r="803" spans="1:57" ht="25.7" hidden="1" customHeight="1" x14ac:dyDescent="0.15">
      <c r="A803" s="621"/>
      <c r="B803" s="306"/>
      <c r="C803" s="877" t="s">
        <v>353</v>
      </c>
      <c r="D803" s="680" t="s">
        <v>12406</v>
      </c>
      <c r="E803" s="769" t="s">
        <v>353</v>
      </c>
      <c r="F803" s="613" t="s">
        <v>353</v>
      </c>
      <c r="G803" s="769" t="s">
        <v>353</v>
      </c>
      <c r="H803" s="613"/>
      <c r="I803" s="613"/>
      <c r="J803" s="614">
        <v>851</v>
      </c>
      <c r="K803" s="614">
        <v>497.65</v>
      </c>
      <c r="L803" s="138">
        <v>497.65</v>
      </c>
      <c r="M803" s="613"/>
      <c r="N803" s="613"/>
      <c r="O803" s="613"/>
      <c r="P803" s="614">
        <v>374</v>
      </c>
      <c r="Q803" s="614">
        <v>374</v>
      </c>
      <c r="R803" s="614" t="s">
        <v>1697</v>
      </c>
      <c r="S803" s="626">
        <v>1</v>
      </c>
      <c r="T803" s="626" t="s">
        <v>316</v>
      </c>
      <c r="U803" s="613"/>
      <c r="V803" s="613"/>
      <c r="W803" s="613"/>
      <c r="X803" s="613"/>
      <c r="Y803" s="613"/>
      <c r="Z803" s="613"/>
      <c r="AA803" s="626" t="s">
        <v>1677</v>
      </c>
      <c r="AB803" s="613"/>
      <c r="AC803" s="613"/>
      <c r="AD803" s="613"/>
      <c r="AE803" s="613"/>
      <c r="AF803" s="613"/>
      <c r="AG803" s="613"/>
      <c r="AH803" s="613"/>
      <c r="AI803" s="613"/>
      <c r="AJ803" s="613"/>
      <c r="AK803" s="613"/>
      <c r="AL803" s="613"/>
      <c r="AM803" s="613"/>
      <c r="AN803" s="613"/>
      <c r="AO803" s="613"/>
      <c r="AP803" s="613"/>
      <c r="AQ803" s="613"/>
      <c r="AR803" s="613"/>
      <c r="AS803" s="613"/>
      <c r="AT803" s="613"/>
      <c r="AU803" s="613"/>
      <c r="AV803" s="613">
        <v>2018</v>
      </c>
      <c r="AW803" s="613">
        <v>2016</v>
      </c>
      <c r="AX803" s="613">
        <v>2016</v>
      </c>
      <c r="AY803" s="613">
        <v>2016</v>
      </c>
      <c r="AZ803" s="613">
        <v>2016</v>
      </c>
      <c r="BA803" s="613">
        <v>2016</v>
      </c>
      <c r="BB803" s="613">
        <v>2016</v>
      </c>
      <c r="BC803" s="614">
        <v>318</v>
      </c>
      <c r="BD803" s="614"/>
      <c r="BE803" s="170"/>
    </row>
    <row r="804" spans="1:57" ht="25.7" hidden="1" customHeight="1" x14ac:dyDescent="0.15">
      <c r="A804" s="621"/>
      <c r="B804" s="306"/>
      <c r="C804" s="877" t="s">
        <v>353</v>
      </c>
      <c r="D804" s="680" t="s">
        <v>12407</v>
      </c>
      <c r="E804" s="769" t="s">
        <v>353</v>
      </c>
      <c r="F804" s="613" t="s">
        <v>353</v>
      </c>
      <c r="G804" s="769" t="s">
        <v>353</v>
      </c>
      <c r="H804" s="613"/>
      <c r="I804" s="613"/>
      <c r="J804" s="614">
        <v>393.75</v>
      </c>
      <c r="K804" s="614">
        <v>393.75</v>
      </c>
      <c r="L804" s="138">
        <v>393.75</v>
      </c>
      <c r="M804" s="613"/>
      <c r="N804" s="613"/>
      <c r="O804" s="613"/>
      <c r="P804" s="614">
        <v>374</v>
      </c>
      <c r="Q804" s="614">
        <v>374</v>
      </c>
      <c r="R804" s="614" t="s">
        <v>1697</v>
      </c>
      <c r="S804" s="626">
        <v>1</v>
      </c>
      <c r="T804" s="626" t="s">
        <v>316</v>
      </c>
      <c r="U804" s="613"/>
      <c r="V804" s="613"/>
      <c r="W804" s="613"/>
      <c r="X804" s="613"/>
      <c r="Y804" s="613"/>
      <c r="Z804" s="613"/>
      <c r="AA804" s="626" t="s">
        <v>1677</v>
      </c>
      <c r="AB804" s="613"/>
      <c r="AC804" s="613"/>
      <c r="AD804" s="613"/>
      <c r="AE804" s="613"/>
      <c r="AF804" s="613"/>
      <c r="AG804" s="613"/>
      <c r="AH804" s="613"/>
      <c r="AI804" s="613"/>
      <c r="AJ804" s="613"/>
      <c r="AK804" s="613"/>
      <c r="AL804" s="613"/>
      <c r="AM804" s="613"/>
      <c r="AN804" s="613"/>
      <c r="AO804" s="613"/>
      <c r="AP804" s="613"/>
      <c r="AQ804" s="613"/>
      <c r="AR804" s="613"/>
      <c r="AS804" s="613"/>
      <c r="AT804" s="613"/>
      <c r="AU804" s="613"/>
      <c r="AV804" s="613">
        <v>1998</v>
      </c>
      <c r="AW804" s="613">
        <v>2018</v>
      </c>
      <c r="AX804" s="613">
        <v>2018</v>
      </c>
      <c r="AY804" s="613">
        <v>2018</v>
      </c>
      <c r="AZ804" s="613">
        <v>2018</v>
      </c>
      <c r="BA804" s="613">
        <v>2018</v>
      </c>
      <c r="BB804" s="613">
        <v>2018</v>
      </c>
      <c r="BC804" s="614">
        <v>60</v>
      </c>
      <c r="BD804" s="614"/>
      <c r="BE804" s="170"/>
    </row>
    <row r="805" spans="1:57" ht="25.7" hidden="1" customHeight="1" x14ac:dyDescent="0.15">
      <c r="A805" s="621"/>
      <c r="B805" s="306"/>
      <c r="C805" s="758" t="s">
        <v>353</v>
      </c>
      <c r="D805" s="680" t="s">
        <v>12408</v>
      </c>
      <c r="E805" s="769" t="s">
        <v>353</v>
      </c>
      <c r="F805" s="613" t="s">
        <v>353</v>
      </c>
      <c r="G805" s="769" t="s">
        <v>353</v>
      </c>
      <c r="H805" s="613"/>
      <c r="I805" s="613"/>
      <c r="J805" s="614">
        <v>1000</v>
      </c>
      <c r="K805" s="614">
        <v>432</v>
      </c>
      <c r="L805" s="138">
        <v>432</v>
      </c>
      <c r="M805" s="613"/>
      <c r="N805" s="613"/>
      <c r="O805" s="613"/>
      <c r="P805" s="614">
        <v>374</v>
      </c>
      <c r="Q805" s="614">
        <v>374</v>
      </c>
      <c r="R805" s="614" t="s">
        <v>1697</v>
      </c>
      <c r="S805" s="614">
        <v>1</v>
      </c>
      <c r="T805" s="626" t="s">
        <v>316</v>
      </c>
      <c r="U805" s="613"/>
      <c r="V805" s="613"/>
      <c r="W805" s="613"/>
      <c r="X805" s="613"/>
      <c r="Y805" s="613"/>
      <c r="Z805" s="613"/>
      <c r="AA805" s="626" t="s">
        <v>1677</v>
      </c>
      <c r="AB805" s="613"/>
      <c r="AC805" s="613"/>
      <c r="AD805" s="613"/>
      <c r="AE805" s="613"/>
      <c r="AF805" s="613"/>
      <c r="AG805" s="613"/>
      <c r="AH805" s="613"/>
      <c r="AI805" s="613"/>
      <c r="AJ805" s="613"/>
      <c r="AK805" s="613"/>
      <c r="AL805" s="613"/>
      <c r="AM805" s="613"/>
      <c r="AN805" s="613"/>
      <c r="AO805" s="613"/>
      <c r="AP805" s="613"/>
      <c r="AQ805" s="613"/>
      <c r="AR805" s="613"/>
      <c r="AS805" s="613"/>
      <c r="AT805" s="613"/>
      <c r="AU805" s="613"/>
      <c r="AV805" s="613">
        <v>2016</v>
      </c>
      <c r="AW805" s="613">
        <v>2018</v>
      </c>
      <c r="AX805" s="613">
        <v>2018</v>
      </c>
      <c r="AY805" s="613">
        <v>2018</v>
      </c>
      <c r="AZ805" s="613">
        <v>2018</v>
      </c>
      <c r="BA805" s="613">
        <v>2018</v>
      </c>
      <c r="BB805" s="613">
        <v>2018</v>
      </c>
      <c r="BC805" s="614">
        <v>95</v>
      </c>
      <c r="BD805" s="614"/>
      <c r="BE805" s="170"/>
    </row>
    <row r="806" spans="1:57" ht="25.7" hidden="1" customHeight="1" x14ac:dyDescent="0.15">
      <c r="A806" s="621"/>
      <c r="B806" s="306"/>
      <c r="C806" s="758" t="s">
        <v>353</v>
      </c>
      <c r="D806" s="680" t="s">
        <v>12409</v>
      </c>
      <c r="E806" s="613" t="s">
        <v>353</v>
      </c>
      <c r="F806" s="613" t="s">
        <v>353</v>
      </c>
      <c r="G806" s="613" t="s">
        <v>353</v>
      </c>
      <c r="H806" s="613"/>
      <c r="I806" s="613"/>
      <c r="J806" s="614">
        <v>1000</v>
      </c>
      <c r="K806" s="614">
        <v>376</v>
      </c>
      <c r="L806" s="138">
        <v>376</v>
      </c>
      <c r="M806" s="613"/>
      <c r="N806" s="613"/>
      <c r="O806" s="613"/>
      <c r="P806" s="614">
        <v>374</v>
      </c>
      <c r="Q806" s="614">
        <v>374</v>
      </c>
      <c r="R806" s="626" t="s">
        <v>1697</v>
      </c>
      <c r="S806" s="614">
        <v>1</v>
      </c>
      <c r="T806" s="626" t="s">
        <v>316</v>
      </c>
      <c r="U806" s="613"/>
      <c r="V806" s="613"/>
      <c r="W806" s="613"/>
      <c r="X806" s="613"/>
      <c r="Y806" s="613"/>
      <c r="Z806" s="613"/>
      <c r="AA806" s="626" t="s">
        <v>1677</v>
      </c>
      <c r="AB806" s="613"/>
      <c r="AC806" s="613"/>
      <c r="AD806" s="613"/>
      <c r="AE806" s="613"/>
      <c r="AF806" s="613"/>
      <c r="AG806" s="613"/>
      <c r="AH806" s="613"/>
      <c r="AI806" s="613"/>
      <c r="AJ806" s="613"/>
      <c r="AK806" s="613"/>
      <c r="AL806" s="613"/>
      <c r="AM806" s="613"/>
      <c r="AN806" s="613"/>
      <c r="AO806" s="613"/>
      <c r="AP806" s="613"/>
      <c r="AQ806" s="613"/>
      <c r="AR806" s="613"/>
      <c r="AS806" s="613"/>
      <c r="AT806" s="613"/>
      <c r="AU806" s="613"/>
      <c r="AV806" s="613">
        <v>2016</v>
      </c>
      <c r="AW806" s="613">
        <v>1998</v>
      </c>
      <c r="AX806" s="613">
        <v>1998</v>
      </c>
      <c r="AY806" s="613">
        <v>1998</v>
      </c>
      <c r="AZ806" s="613">
        <v>1998</v>
      </c>
      <c r="BA806" s="613">
        <v>1998</v>
      </c>
      <c r="BB806" s="613">
        <v>1998</v>
      </c>
      <c r="BC806" s="613">
        <v>81</v>
      </c>
      <c r="BD806" s="614"/>
      <c r="BE806" s="170"/>
    </row>
    <row r="807" spans="1:57" ht="25.7" hidden="1" customHeight="1" x14ac:dyDescent="0.15">
      <c r="A807" s="621"/>
      <c r="B807" s="306"/>
      <c r="C807" s="758" t="s">
        <v>353</v>
      </c>
      <c r="D807" s="680" t="s">
        <v>12410</v>
      </c>
      <c r="E807" s="613" t="s">
        <v>353</v>
      </c>
      <c r="F807" s="613" t="s">
        <v>353</v>
      </c>
      <c r="G807" s="613" t="s">
        <v>353</v>
      </c>
      <c r="H807" s="613"/>
      <c r="I807" s="613"/>
      <c r="J807" s="614">
        <v>1000</v>
      </c>
      <c r="K807" s="614">
        <v>380</v>
      </c>
      <c r="L807" s="138">
        <v>380</v>
      </c>
      <c r="M807" s="613"/>
      <c r="N807" s="613"/>
      <c r="O807" s="613"/>
      <c r="P807" s="614">
        <v>374</v>
      </c>
      <c r="Q807" s="614">
        <v>374</v>
      </c>
      <c r="R807" s="626" t="s">
        <v>1697</v>
      </c>
      <c r="S807" s="614">
        <v>1</v>
      </c>
      <c r="T807" s="626" t="s">
        <v>316</v>
      </c>
      <c r="U807" s="613"/>
      <c r="V807" s="613"/>
      <c r="W807" s="613"/>
      <c r="X807" s="613"/>
      <c r="Y807" s="613"/>
      <c r="Z807" s="613"/>
      <c r="AA807" s="626" t="s">
        <v>1677</v>
      </c>
      <c r="AB807" s="613"/>
      <c r="AC807" s="613"/>
      <c r="AD807" s="613"/>
      <c r="AE807" s="613"/>
      <c r="AF807" s="613"/>
      <c r="AG807" s="613"/>
      <c r="AH807" s="613"/>
      <c r="AI807" s="613"/>
      <c r="AJ807" s="613"/>
      <c r="AK807" s="613"/>
      <c r="AL807" s="613"/>
      <c r="AM807" s="613"/>
      <c r="AN807" s="613"/>
      <c r="AO807" s="613"/>
      <c r="AP807" s="613"/>
      <c r="AQ807" s="613"/>
      <c r="AR807" s="613"/>
      <c r="AS807" s="613"/>
      <c r="AT807" s="613"/>
      <c r="AU807" s="613"/>
      <c r="AV807" s="613">
        <v>2014</v>
      </c>
      <c r="AW807" s="613">
        <v>2016</v>
      </c>
      <c r="AX807" s="613">
        <v>2016</v>
      </c>
      <c r="AY807" s="613">
        <v>2016</v>
      </c>
      <c r="AZ807" s="613">
        <v>2016</v>
      </c>
      <c r="BA807" s="613">
        <v>2016</v>
      </c>
      <c r="BB807" s="613">
        <v>2016</v>
      </c>
      <c r="BC807" s="613">
        <v>60</v>
      </c>
      <c r="BD807" s="614"/>
      <c r="BE807" s="170"/>
    </row>
    <row r="808" spans="1:57" ht="25.7" hidden="1" customHeight="1" x14ac:dyDescent="0.15">
      <c r="A808" s="850"/>
      <c r="B808" s="306"/>
      <c r="C808" s="758" t="s">
        <v>353</v>
      </c>
      <c r="D808" s="680" t="s">
        <v>10925</v>
      </c>
      <c r="E808" s="613" t="s">
        <v>353</v>
      </c>
      <c r="F808" s="613" t="s">
        <v>353</v>
      </c>
      <c r="G808" s="613" t="s">
        <v>353</v>
      </c>
      <c r="H808" s="613"/>
      <c r="I808" s="613"/>
      <c r="J808" s="614">
        <v>879</v>
      </c>
      <c r="K808" s="614">
        <v>497.65</v>
      </c>
      <c r="L808" s="138">
        <v>497.65</v>
      </c>
      <c r="M808" s="613"/>
      <c r="N808" s="613"/>
      <c r="O808" s="613"/>
      <c r="P808" s="614">
        <v>300</v>
      </c>
      <c r="Q808" s="614">
        <v>300</v>
      </c>
      <c r="R808" s="626" t="s">
        <v>1714</v>
      </c>
      <c r="S808" s="614">
        <v>1</v>
      </c>
      <c r="T808" s="626" t="s">
        <v>316</v>
      </c>
      <c r="U808" s="613"/>
      <c r="V808" s="613"/>
      <c r="W808" s="613"/>
      <c r="X808" s="613"/>
      <c r="Y808" s="613"/>
      <c r="Z808" s="613"/>
      <c r="AA808" s="626" t="s">
        <v>1677</v>
      </c>
      <c r="AB808" s="613"/>
      <c r="AC808" s="613"/>
      <c r="AD808" s="613"/>
      <c r="AE808" s="613"/>
      <c r="AF808" s="613"/>
      <c r="AG808" s="613"/>
      <c r="AH808" s="613"/>
      <c r="AI808" s="613"/>
      <c r="AJ808" s="613"/>
      <c r="AK808" s="613"/>
      <c r="AL808" s="613"/>
      <c r="AM808" s="613"/>
      <c r="AN808" s="613"/>
      <c r="AO808" s="613"/>
      <c r="AP808" s="613"/>
      <c r="AQ808" s="613"/>
      <c r="AR808" s="613"/>
      <c r="AS808" s="613"/>
      <c r="AT808" s="613"/>
      <c r="AU808" s="613"/>
      <c r="AV808" s="613">
        <v>2019</v>
      </c>
      <c r="AW808" s="613">
        <v>2016</v>
      </c>
      <c r="AX808" s="613">
        <v>2016</v>
      </c>
      <c r="AY808" s="613">
        <v>2016</v>
      </c>
      <c r="AZ808" s="613">
        <v>2016</v>
      </c>
      <c r="BA808" s="613">
        <v>2016</v>
      </c>
      <c r="BB808" s="613">
        <v>2016</v>
      </c>
      <c r="BC808" s="613">
        <v>300</v>
      </c>
      <c r="BD808" s="614"/>
      <c r="BE808" s="170"/>
    </row>
    <row r="809" spans="1:57" ht="25.7" hidden="1" customHeight="1" x14ac:dyDescent="0.15">
      <c r="A809" s="850"/>
      <c r="B809" s="306"/>
      <c r="C809" s="758" t="s">
        <v>353</v>
      </c>
      <c r="D809" s="680" t="s">
        <v>14765</v>
      </c>
      <c r="E809" s="613" t="s">
        <v>353</v>
      </c>
      <c r="F809" s="613" t="s">
        <v>353</v>
      </c>
      <c r="G809" s="613" t="s">
        <v>353</v>
      </c>
      <c r="H809" s="613"/>
      <c r="I809" s="613"/>
      <c r="J809" s="614">
        <v>2339</v>
      </c>
      <c r="K809" s="614">
        <v>458.4</v>
      </c>
      <c r="L809" s="138">
        <v>458.4</v>
      </c>
      <c r="M809" s="613"/>
      <c r="N809" s="613"/>
      <c r="O809" s="613"/>
      <c r="P809" s="614">
        <v>300</v>
      </c>
      <c r="Q809" s="614">
        <v>300</v>
      </c>
      <c r="R809" s="626" t="s">
        <v>1714</v>
      </c>
      <c r="S809" s="614">
        <v>1</v>
      </c>
      <c r="T809" s="626" t="s">
        <v>316</v>
      </c>
      <c r="U809" s="613"/>
      <c r="V809" s="613"/>
      <c r="W809" s="613"/>
      <c r="X809" s="613"/>
      <c r="Y809" s="613"/>
      <c r="Z809" s="613"/>
      <c r="AA809" s="626" t="s">
        <v>1677</v>
      </c>
      <c r="AB809" s="613"/>
      <c r="AC809" s="613"/>
      <c r="AD809" s="613"/>
      <c r="AE809" s="613"/>
      <c r="AF809" s="613"/>
      <c r="AG809" s="613"/>
      <c r="AH809" s="613"/>
      <c r="AI809" s="613"/>
      <c r="AJ809" s="613"/>
      <c r="AK809" s="613"/>
      <c r="AL809" s="613"/>
      <c r="AM809" s="613"/>
      <c r="AN809" s="613"/>
      <c r="AO809" s="613"/>
      <c r="AP809" s="613"/>
      <c r="AQ809" s="613"/>
      <c r="AR809" s="613"/>
      <c r="AS809" s="613"/>
      <c r="AT809" s="613"/>
      <c r="AU809" s="613"/>
      <c r="AV809" s="613">
        <v>2020</v>
      </c>
      <c r="AW809" s="613">
        <v>0</v>
      </c>
      <c r="AX809" s="613">
        <v>0</v>
      </c>
      <c r="AY809" s="613">
        <v>0</v>
      </c>
      <c r="AZ809" s="613">
        <v>0</v>
      </c>
      <c r="BA809" s="613">
        <v>0</v>
      </c>
      <c r="BB809" s="613">
        <v>0</v>
      </c>
      <c r="BC809" s="613">
        <v>250</v>
      </c>
      <c r="BD809" s="614"/>
      <c r="BE809" s="170"/>
    </row>
    <row r="810" spans="1:57" ht="25.7" hidden="1" customHeight="1" x14ac:dyDescent="0.15">
      <c r="A810" s="850"/>
      <c r="B810" s="306"/>
      <c r="C810" s="758" t="s">
        <v>353</v>
      </c>
      <c r="D810" s="680" t="s">
        <v>16094</v>
      </c>
      <c r="E810" s="613" t="s">
        <v>353</v>
      </c>
      <c r="F810" s="613" t="s">
        <v>353</v>
      </c>
      <c r="G810" s="613" t="s">
        <v>353</v>
      </c>
      <c r="H810" s="613"/>
      <c r="I810" s="613"/>
      <c r="J810" s="614">
        <v>2178</v>
      </c>
      <c r="K810" s="614">
        <v>470</v>
      </c>
      <c r="L810" s="138">
        <v>468</v>
      </c>
      <c r="M810" s="613">
        <v>300</v>
      </c>
      <c r="N810" s="613">
        <v>300</v>
      </c>
      <c r="O810" s="613" t="s">
        <v>1714</v>
      </c>
      <c r="P810" s="614">
        <v>300</v>
      </c>
      <c r="Q810" s="614">
        <v>300</v>
      </c>
      <c r="R810" s="626" t="s">
        <v>1714</v>
      </c>
      <c r="S810" s="614">
        <v>1</v>
      </c>
      <c r="T810" s="626" t="s">
        <v>15436</v>
      </c>
      <c r="U810" s="613" t="s">
        <v>1677</v>
      </c>
      <c r="V810" s="613">
        <v>2019</v>
      </c>
      <c r="W810" s="613">
        <v>300</v>
      </c>
      <c r="X810" s="613" t="s">
        <v>316</v>
      </c>
      <c r="Y810" s="613" t="s">
        <v>1677</v>
      </c>
      <c r="Z810" s="613">
        <v>2019</v>
      </c>
      <c r="AA810" s="626" t="s">
        <v>1677</v>
      </c>
      <c r="AB810" s="613" t="s">
        <v>316</v>
      </c>
      <c r="AC810" s="613" t="s">
        <v>1677</v>
      </c>
      <c r="AD810" s="613">
        <v>2019</v>
      </c>
      <c r="AE810" s="613">
        <v>300</v>
      </c>
      <c r="AF810" s="613" t="s">
        <v>316</v>
      </c>
      <c r="AG810" s="613" t="s">
        <v>1677</v>
      </c>
      <c r="AH810" s="613">
        <v>2019</v>
      </c>
      <c r="AI810" s="613">
        <v>300</v>
      </c>
      <c r="AJ810" s="613" t="s">
        <v>316</v>
      </c>
      <c r="AK810" s="613" t="s">
        <v>1677</v>
      </c>
      <c r="AL810" s="613">
        <v>2019</v>
      </c>
      <c r="AM810" s="613">
        <v>300</v>
      </c>
      <c r="AN810" s="613" t="s">
        <v>316</v>
      </c>
      <c r="AO810" s="613" t="s">
        <v>1677</v>
      </c>
      <c r="AP810" s="613">
        <v>2019</v>
      </c>
      <c r="AQ810" s="613">
        <v>300</v>
      </c>
      <c r="AR810" s="613" t="s">
        <v>316</v>
      </c>
      <c r="AS810" s="613" t="s">
        <v>1677</v>
      </c>
      <c r="AT810" s="613">
        <v>2019</v>
      </c>
      <c r="AU810" s="613">
        <v>300</v>
      </c>
      <c r="AV810" s="613">
        <v>2021</v>
      </c>
      <c r="AW810" s="613" t="s">
        <v>1677</v>
      </c>
      <c r="AX810" s="613">
        <v>2019</v>
      </c>
      <c r="AY810" s="613">
        <v>300</v>
      </c>
      <c r="AZ810" s="613" t="s">
        <v>316</v>
      </c>
      <c r="BA810" s="613" t="s">
        <v>1677</v>
      </c>
      <c r="BB810" s="613">
        <v>2019</v>
      </c>
      <c r="BC810" s="613">
        <v>430</v>
      </c>
      <c r="BD810" s="614"/>
      <c r="BE810" s="170"/>
    </row>
    <row r="811" spans="1:57" ht="25.7" hidden="1" customHeight="1" x14ac:dyDescent="0.15">
      <c r="A811" s="850"/>
      <c r="B811" s="306"/>
      <c r="C811" s="758" t="s">
        <v>730</v>
      </c>
      <c r="D811" s="680" t="s">
        <v>1726</v>
      </c>
      <c r="E811" s="613" t="s">
        <v>730</v>
      </c>
      <c r="F811" s="613" t="s">
        <v>353</v>
      </c>
      <c r="G811" s="613" t="s">
        <v>730</v>
      </c>
      <c r="H811" s="613"/>
      <c r="I811" s="613"/>
      <c r="J811" s="614">
        <v>3365</v>
      </c>
      <c r="K811" s="614">
        <v>515</v>
      </c>
      <c r="L811" s="138">
        <v>512</v>
      </c>
      <c r="M811" s="613">
        <v>300</v>
      </c>
      <c r="N811" s="613">
        <v>300</v>
      </c>
      <c r="O811" s="613" t="s">
        <v>1714</v>
      </c>
      <c r="P811" s="614">
        <v>432</v>
      </c>
      <c r="Q811" s="614">
        <v>432</v>
      </c>
      <c r="R811" s="626" t="s">
        <v>1714</v>
      </c>
      <c r="S811" s="614">
        <v>1</v>
      </c>
      <c r="T811" s="626" t="s">
        <v>316</v>
      </c>
      <c r="U811" s="613" t="s">
        <v>1677</v>
      </c>
      <c r="V811" s="613">
        <v>2020</v>
      </c>
      <c r="W811" s="613">
        <v>250</v>
      </c>
      <c r="X811" s="613" t="s">
        <v>316</v>
      </c>
      <c r="Y811" s="613" t="s">
        <v>1677</v>
      </c>
      <c r="Z811" s="613">
        <v>2020</v>
      </c>
      <c r="AA811" s="626" t="s">
        <v>1677</v>
      </c>
      <c r="AB811" s="613" t="s">
        <v>316</v>
      </c>
      <c r="AC811" s="613" t="s">
        <v>1677</v>
      </c>
      <c r="AD811" s="613">
        <v>2020</v>
      </c>
      <c r="AE811" s="613">
        <v>250</v>
      </c>
      <c r="AF811" s="613" t="s">
        <v>316</v>
      </c>
      <c r="AG811" s="613" t="s">
        <v>1677</v>
      </c>
      <c r="AH811" s="613">
        <v>2020</v>
      </c>
      <c r="AI811" s="613">
        <v>250</v>
      </c>
      <c r="AJ811" s="613" t="s">
        <v>316</v>
      </c>
      <c r="AK811" s="613" t="s">
        <v>1677</v>
      </c>
      <c r="AL811" s="613">
        <v>2020</v>
      </c>
      <c r="AM811" s="613">
        <v>250</v>
      </c>
      <c r="AN811" s="613" t="s">
        <v>316</v>
      </c>
      <c r="AO811" s="613" t="s">
        <v>1677</v>
      </c>
      <c r="AP811" s="613">
        <v>2020</v>
      </c>
      <c r="AQ811" s="613">
        <v>250</v>
      </c>
      <c r="AR811" s="613" t="s">
        <v>316</v>
      </c>
      <c r="AS811" s="613" t="s">
        <v>1677</v>
      </c>
      <c r="AT811" s="613">
        <v>2020</v>
      </c>
      <c r="AU811" s="613">
        <v>250</v>
      </c>
      <c r="AV811" s="613">
        <v>2001</v>
      </c>
      <c r="AW811" s="613" t="s">
        <v>1677</v>
      </c>
      <c r="AX811" s="613">
        <v>2020</v>
      </c>
      <c r="AY811" s="613">
        <v>250</v>
      </c>
      <c r="AZ811" s="613" t="s">
        <v>316</v>
      </c>
      <c r="BA811" s="613" t="s">
        <v>1677</v>
      </c>
      <c r="BB811" s="613">
        <v>2020</v>
      </c>
      <c r="BC811" s="613">
        <v>100</v>
      </c>
      <c r="BD811" s="614"/>
      <c r="BE811" s="170"/>
    </row>
    <row r="812" spans="1:57" ht="25.7" hidden="1" customHeight="1" x14ac:dyDescent="0.15">
      <c r="A812" s="850"/>
      <c r="B812" s="306"/>
      <c r="C812" s="758" t="s">
        <v>730</v>
      </c>
      <c r="D812" s="680" t="s">
        <v>1727</v>
      </c>
      <c r="E812" s="613" t="s">
        <v>730</v>
      </c>
      <c r="F812" s="613"/>
      <c r="G812" s="613" t="s">
        <v>730</v>
      </c>
      <c r="H812" s="613"/>
      <c r="I812" s="613"/>
      <c r="J812" s="614">
        <v>1580</v>
      </c>
      <c r="K812" s="614">
        <v>464</v>
      </c>
      <c r="L812" s="138">
        <v>464</v>
      </c>
      <c r="M812" s="613"/>
      <c r="N812" s="613"/>
      <c r="O812" s="613"/>
      <c r="P812" s="614">
        <v>430</v>
      </c>
      <c r="Q812" s="614">
        <v>430</v>
      </c>
      <c r="R812" s="626" t="s">
        <v>1714</v>
      </c>
      <c r="S812" s="614">
        <v>1</v>
      </c>
      <c r="T812" s="626" t="s">
        <v>316</v>
      </c>
      <c r="U812" s="613"/>
      <c r="V812" s="613"/>
      <c r="W812" s="613"/>
      <c r="X812" s="613"/>
      <c r="Y812" s="613"/>
      <c r="Z812" s="613"/>
      <c r="AA812" s="626" t="s">
        <v>1677</v>
      </c>
      <c r="AB812" s="613"/>
      <c r="AC812" s="613"/>
      <c r="AD812" s="613"/>
      <c r="AE812" s="613"/>
      <c r="AF812" s="613"/>
      <c r="AG812" s="613"/>
      <c r="AH812" s="613"/>
      <c r="AI812" s="613"/>
      <c r="AJ812" s="613"/>
      <c r="AK812" s="613"/>
      <c r="AL812" s="613"/>
      <c r="AM812" s="613"/>
      <c r="AN812" s="613"/>
      <c r="AO812" s="613"/>
      <c r="AP812" s="613"/>
      <c r="AQ812" s="613"/>
      <c r="AR812" s="613"/>
      <c r="AS812" s="613"/>
      <c r="AT812" s="613"/>
      <c r="AU812" s="613"/>
      <c r="AV812" s="613">
        <v>2003</v>
      </c>
      <c r="AW812" s="613"/>
      <c r="AX812" s="613"/>
      <c r="AY812" s="613"/>
      <c r="AZ812" s="613"/>
      <c r="BA812" s="613"/>
      <c r="BB812" s="613"/>
      <c r="BC812" s="613">
        <v>50</v>
      </c>
      <c r="BD812" s="614"/>
      <c r="BE812" s="170"/>
    </row>
    <row r="813" spans="1:57" ht="25.7" hidden="1" customHeight="1" x14ac:dyDescent="0.15">
      <c r="A813" s="850"/>
      <c r="B813" s="306"/>
      <c r="C813" s="758" t="s">
        <v>730</v>
      </c>
      <c r="D813" s="680" t="s">
        <v>1728</v>
      </c>
      <c r="E813" s="613" t="s">
        <v>730</v>
      </c>
      <c r="F813" s="613"/>
      <c r="G813" s="613" t="s">
        <v>730</v>
      </c>
      <c r="H813" s="613"/>
      <c r="I813" s="613"/>
      <c r="J813" s="614">
        <v>705</v>
      </c>
      <c r="K813" s="614">
        <v>408</v>
      </c>
      <c r="L813" s="138">
        <v>399</v>
      </c>
      <c r="M813" s="613"/>
      <c r="N813" s="613"/>
      <c r="O813" s="613"/>
      <c r="P813" s="614">
        <v>384</v>
      </c>
      <c r="Q813" s="614">
        <v>384</v>
      </c>
      <c r="R813" s="626" t="s">
        <v>1714</v>
      </c>
      <c r="S813" s="614">
        <v>1</v>
      </c>
      <c r="T813" s="626" t="s">
        <v>316</v>
      </c>
      <c r="U813" s="613"/>
      <c r="V813" s="613"/>
      <c r="W813" s="613"/>
      <c r="X813" s="613"/>
      <c r="Y813" s="613"/>
      <c r="Z813" s="613"/>
      <c r="AA813" s="626" t="s">
        <v>1677</v>
      </c>
      <c r="AB813" s="613"/>
      <c r="AC813" s="613"/>
      <c r="AD813" s="613"/>
      <c r="AE813" s="613"/>
      <c r="AF813" s="613"/>
      <c r="AG813" s="613"/>
      <c r="AH813" s="613"/>
      <c r="AI813" s="613"/>
      <c r="AJ813" s="613"/>
      <c r="AK813" s="613"/>
      <c r="AL813" s="613"/>
      <c r="AM813" s="613"/>
      <c r="AN813" s="613"/>
      <c r="AO813" s="613"/>
      <c r="AP813" s="613"/>
      <c r="AQ813" s="613"/>
      <c r="AR813" s="613"/>
      <c r="AS813" s="613"/>
      <c r="AT813" s="613"/>
      <c r="AU813" s="613"/>
      <c r="AV813" s="613">
        <v>2004</v>
      </c>
      <c r="AW813" s="613"/>
      <c r="AX813" s="613"/>
      <c r="AY813" s="613"/>
      <c r="AZ813" s="613"/>
      <c r="BA813" s="613"/>
      <c r="BB813" s="613"/>
      <c r="BC813" s="613">
        <v>50</v>
      </c>
      <c r="BD813" s="614"/>
      <c r="BE813" s="170"/>
    </row>
    <row r="814" spans="1:57" ht="25.7" hidden="1" customHeight="1" x14ac:dyDescent="0.15">
      <c r="A814" s="850"/>
      <c r="B814" s="306"/>
      <c r="C814" s="758" t="s">
        <v>730</v>
      </c>
      <c r="D814" s="680" t="s">
        <v>1729</v>
      </c>
      <c r="E814" s="613" t="s">
        <v>730</v>
      </c>
      <c r="F814" s="613"/>
      <c r="G814" s="613" t="s">
        <v>730</v>
      </c>
      <c r="H814" s="613"/>
      <c r="I814" s="613"/>
      <c r="J814" s="614">
        <v>2527</v>
      </c>
      <c r="K814" s="614">
        <v>495</v>
      </c>
      <c r="L814" s="138">
        <v>495</v>
      </c>
      <c r="M814" s="613"/>
      <c r="N814" s="613"/>
      <c r="O814" s="613"/>
      <c r="P814" s="614">
        <v>445</v>
      </c>
      <c r="Q814" s="614">
        <v>445</v>
      </c>
      <c r="R814" s="626" t="s">
        <v>1714</v>
      </c>
      <c r="S814" s="614">
        <v>1</v>
      </c>
      <c r="T814" s="626" t="s">
        <v>316</v>
      </c>
      <c r="U814" s="613"/>
      <c r="V814" s="613"/>
      <c r="W814" s="613"/>
      <c r="X814" s="613"/>
      <c r="Y814" s="613"/>
      <c r="Z814" s="613"/>
      <c r="AA814" s="626" t="s">
        <v>1677</v>
      </c>
      <c r="AB814" s="613"/>
      <c r="AC814" s="613"/>
      <c r="AD814" s="613"/>
      <c r="AE814" s="613"/>
      <c r="AF814" s="613"/>
      <c r="AG814" s="613"/>
      <c r="AH814" s="613"/>
      <c r="AI814" s="613"/>
      <c r="AJ814" s="613"/>
      <c r="AK814" s="613"/>
      <c r="AL814" s="613"/>
      <c r="AM814" s="613"/>
      <c r="AN814" s="613"/>
      <c r="AO814" s="613"/>
      <c r="AP814" s="613"/>
      <c r="AQ814" s="613"/>
      <c r="AR814" s="613"/>
      <c r="AS814" s="613"/>
      <c r="AT814" s="613"/>
      <c r="AU814" s="613"/>
      <c r="AV814" s="613">
        <v>2004</v>
      </c>
      <c r="AW814" s="613"/>
      <c r="AX814" s="613"/>
      <c r="AY814" s="613"/>
      <c r="AZ814" s="613"/>
      <c r="BA814" s="613"/>
      <c r="BB814" s="613"/>
      <c r="BC814" s="613">
        <v>55</v>
      </c>
      <c r="BD814" s="614"/>
      <c r="BE814" s="170"/>
    </row>
    <row r="815" spans="1:57" ht="25.7" hidden="1" customHeight="1" x14ac:dyDescent="0.15">
      <c r="A815" s="850"/>
      <c r="B815" s="306"/>
      <c r="C815" s="758" t="s">
        <v>730</v>
      </c>
      <c r="D815" s="680" t="s">
        <v>1730</v>
      </c>
      <c r="E815" s="613" t="s">
        <v>730</v>
      </c>
      <c r="F815" s="613"/>
      <c r="G815" s="613" t="s">
        <v>730</v>
      </c>
      <c r="H815" s="613"/>
      <c r="I815" s="613"/>
      <c r="J815" s="614">
        <v>889</v>
      </c>
      <c r="K815" s="614">
        <v>465</v>
      </c>
      <c r="L815" s="138">
        <v>465</v>
      </c>
      <c r="M815" s="613"/>
      <c r="N815" s="613"/>
      <c r="O815" s="613"/>
      <c r="P815" s="614">
        <v>409</v>
      </c>
      <c r="Q815" s="614">
        <v>409</v>
      </c>
      <c r="R815" s="626" t="s">
        <v>1714</v>
      </c>
      <c r="S815" s="614">
        <v>1</v>
      </c>
      <c r="T815" s="626" t="s">
        <v>316</v>
      </c>
      <c r="U815" s="613"/>
      <c r="V815" s="613"/>
      <c r="W815" s="613"/>
      <c r="X815" s="613"/>
      <c r="Y815" s="613"/>
      <c r="Z815" s="613"/>
      <c r="AA815" s="626" t="s">
        <v>1677</v>
      </c>
      <c r="AB815" s="613"/>
      <c r="AC815" s="613"/>
      <c r="AD815" s="613"/>
      <c r="AE815" s="613"/>
      <c r="AF815" s="613"/>
      <c r="AG815" s="613"/>
      <c r="AH815" s="613"/>
      <c r="AI815" s="613"/>
      <c r="AJ815" s="613"/>
      <c r="AK815" s="613"/>
      <c r="AL815" s="613"/>
      <c r="AM815" s="613"/>
      <c r="AN815" s="613"/>
      <c r="AO815" s="613"/>
      <c r="AP815" s="613"/>
      <c r="AQ815" s="613"/>
      <c r="AR815" s="613"/>
      <c r="AS815" s="613"/>
      <c r="AT815" s="613"/>
      <c r="AU815" s="613"/>
      <c r="AV815" s="613">
        <v>2005</v>
      </c>
      <c r="AW815" s="613"/>
      <c r="AX815" s="613"/>
      <c r="AY815" s="613"/>
      <c r="AZ815" s="613"/>
      <c r="BA815" s="613"/>
      <c r="BB815" s="613"/>
      <c r="BC815" s="613">
        <v>89</v>
      </c>
      <c r="BD815" s="614"/>
      <c r="BE815" s="170"/>
    </row>
    <row r="816" spans="1:57" ht="25.7" hidden="1" customHeight="1" x14ac:dyDescent="0.15">
      <c r="A816" s="850"/>
      <c r="B816" s="306"/>
      <c r="C816" s="758" t="s">
        <v>730</v>
      </c>
      <c r="D816" s="680" t="s">
        <v>1731</v>
      </c>
      <c r="E816" s="613" t="s">
        <v>730</v>
      </c>
      <c r="F816" s="613"/>
      <c r="G816" s="613" t="s">
        <v>730</v>
      </c>
      <c r="H816" s="613"/>
      <c r="I816" s="613"/>
      <c r="J816" s="614">
        <v>1994</v>
      </c>
      <c r="K816" s="614">
        <v>394</v>
      </c>
      <c r="L816" s="138">
        <v>394</v>
      </c>
      <c r="M816" s="613"/>
      <c r="N816" s="613"/>
      <c r="O816" s="613"/>
      <c r="P816" s="614">
        <v>394</v>
      </c>
      <c r="Q816" s="614">
        <v>394</v>
      </c>
      <c r="R816" s="626" t="s">
        <v>1714</v>
      </c>
      <c r="S816" s="614">
        <v>1</v>
      </c>
      <c r="T816" s="626" t="s">
        <v>316</v>
      </c>
      <c r="U816" s="613"/>
      <c r="V816" s="613"/>
      <c r="W816" s="613"/>
      <c r="X816" s="613"/>
      <c r="Y816" s="613"/>
      <c r="Z816" s="613"/>
      <c r="AA816" s="626" t="s">
        <v>1677</v>
      </c>
      <c r="AB816" s="613"/>
      <c r="AC816" s="613"/>
      <c r="AD816" s="613"/>
      <c r="AE816" s="613"/>
      <c r="AF816" s="613"/>
      <c r="AG816" s="613"/>
      <c r="AH816" s="613"/>
      <c r="AI816" s="613"/>
      <c r="AJ816" s="613"/>
      <c r="AK816" s="613"/>
      <c r="AL816" s="613"/>
      <c r="AM816" s="613"/>
      <c r="AN816" s="613"/>
      <c r="AO816" s="613"/>
      <c r="AP816" s="613"/>
      <c r="AQ816" s="613"/>
      <c r="AR816" s="613"/>
      <c r="AS816" s="613"/>
      <c r="AT816" s="613"/>
      <c r="AU816" s="613"/>
      <c r="AV816" s="613">
        <v>2006</v>
      </c>
      <c r="AW816" s="613"/>
      <c r="AX816" s="613"/>
      <c r="AY816" s="613"/>
      <c r="AZ816" s="613"/>
      <c r="BA816" s="613"/>
      <c r="BB816" s="613"/>
      <c r="BC816" s="613">
        <v>61</v>
      </c>
      <c r="BD816" s="614"/>
      <c r="BE816" s="170"/>
    </row>
    <row r="817" spans="1:57" ht="25.7" hidden="1" customHeight="1" x14ac:dyDescent="0.15">
      <c r="A817" s="850"/>
      <c r="B817" s="306"/>
      <c r="C817" s="758" t="s">
        <v>730</v>
      </c>
      <c r="D817" s="680" t="s">
        <v>1741</v>
      </c>
      <c r="E817" s="613" t="s">
        <v>730</v>
      </c>
      <c r="F817" s="613" t="s">
        <v>1732</v>
      </c>
      <c r="G817" s="613" t="s">
        <v>730</v>
      </c>
      <c r="H817" s="613">
        <v>2</v>
      </c>
      <c r="I817" s="613" t="s">
        <v>735</v>
      </c>
      <c r="J817" s="614">
        <v>1557</v>
      </c>
      <c r="K817" s="614">
        <v>554</v>
      </c>
      <c r="L817" s="138">
        <v>554</v>
      </c>
      <c r="M817" s="613" t="s">
        <v>487</v>
      </c>
      <c r="N817" s="613" t="s">
        <v>1733</v>
      </c>
      <c r="O817" s="613" t="s">
        <v>1330</v>
      </c>
      <c r="P817" s="614">
        <v>518</v>
      </c>
      <c r="Q817" s="614">
        <v>518</v>
      </c>
      <c r="R817" s="626" t="s">
        <v>1714</v>
      </c>
      <c r="S817" s="614">
        <v>1</v>
      </c>
      <c r="T817" s="626" t="s">
        <v>316</v>
      </c>
      <c r="U817" s="613" t="s">
        <v>1734</v>
      </c>
      <c r="V817" s="613" t="s">
        <v>1735</v>
      </c>
      <c r="W817" s="613" t="s">
        <v>1736</v>
      </c>
      <c r="X817" s="613"/>
      <c r="Y817" s="613"/>
      <c r="Z817" s="613"/>
      <c r="AA817" s="626" t="s">
        <v>1677</v>
      </c>
      <c r="AB817" s="613"/>
      <c r="AC817" s="613"/>
      <c r="AD817" s="613"/>
      <c r="AE817" s="613"/>
      <c r="AF817" s="613"/>
      <c r="AG817" s="613"/>
      <c r="AH817" s="613" t="s">
        <v>1258</v>
      </c>
      <c r="AI817" s="613"/>
      <c r="AJ817" s="613">
        <v>45</v>
      </c>
      <c r="AK817" s="613" t="s">
        <v>1259</v>
      </c>
      <c r="AL817" s="613"/>
      <c r="AM817" s="613" t="s">
        <v>1737</v>
      </c>
      <c r="AN817" s="613"/>
      <c r="AO817" s="613">
        <v>45</v>
      </c>
      <c r="AP817" s="613" t="s">
        <v>1738</v>
      </c>
      <c r="AQ817" s="613" t="s">
        <v>735</v>
      </c>
      <c r="AR817" s="613" t="s">
        <v>1739</v>
      </c>
      <c r="AS817" s="613"/>
      <c r="AT817" s="613">
        <v>45</v>
      </c>
      <c r="AU817" s="613" t="s">
        <v>1740</v>
      </c>
      <c r="AV817" s="613">
        <v>2006</v>
      </c>
      <c r="AW817" s="613"/>
      <c r="AX817" s="613"/>
      <c r="AY817" s="613"/>
      <c r="AZ817" s="613"/>
      <c r="BA817" s="613"/>
      <c r="BB817" s="613"/>
      <c r="BC817" s="613">
        <v>53</v>
      </c>
      <c r="BD817" s="614"/>
      <c r="BE817" s="170"/>
    </row>
    <row r="818" spans="1:57" ht="25.7" hidden="1" customHeight="1" x14ac:dyDescent="0.15">
      <c r="A818" s="850"/>
      <c r="B818" s="306"/>
      <c r="C818" s="758" t="s">
        <v>730</v>
      </c>
      <c r="D818" s="680" t="s">
        <v>1742</v>
      </c>
      <c r="E818" s="613" t="s">
        <v>730</v>
      </c>
      <c r="F818" s="613" t="s">
        <v>1732</v>
      </c>
      <c r="G818" s="613" t="s">
        <v>730</v>
      </c>
      <c r="H818" s="613">
        <v>2</v>
      </c>
      <c r="I818" s="613" t="s">
        <v>735</v>
      </c>
      <c r="J818" s="614">
        <v>1829</v>
      </c>
      <c r="K818" s="614">
        <v>481</v>
      </c>
      <c r="L818" s="138">
        <v>481</v>
      </c>
      <c r="M818" s="613" t="s">
        <v>487</v>
      </c>
      <c r="N818" s="613" t="s">
        <v>1733</v>
      </c>
      <c r="O818" s="613" t="s">
        <v>1330</v>
      </c>
      <c r="P818" s="614">
        <v>481</v>
      </c>
      <c r="Q818" s="614">
        <v>481</v>
      </c>
      <c r="R818" s="626" t="s">
        <v>1714</v>
      </c>
      <c r="S818" s="614">
        <v>1</v>
      </c>
      <c r="T818" s="626" t="s">
        <v>316</v>
      </c>
      <c r="U818" s="613" t="s">
        <v>1734</v>
      </c>
      <c r="V818" s="613" t="s">
        <v>1735</v>
      </c>
      <c r="W818" s="613" t="s">
        <v>1736</v>
      </c>
      <c r="X818" s="613"/>
      <c r="Y818" s="613"/>
      <c r="Z818" s="613"/>
      <c r="AA818" s="626" t="s">
        <v>1677</v>
      </c>
      <c r="AB818" s="613"/>
      <c r="AC818" s="613"/>
      <c r="AD818" s="613"/>
      <c r="AE818" s="613"/>
      <c r="AF818" s="613"/>
      <c r="AG818" s="613"/>
      <c r="AH818" s="613" t="s">
        <v>1258</v>
      </c>
      <c r="AI818" s="613"/>
      <c r="AJ818" s="613">
        <v>45</v>
      </c>
      <c r="AK818" s="613" t="s">
        <v>1259</v>
      </c>
      <c r="AL818" s="613"/>
      <c r="AM818" s="613" t="s">
        <v>1737</v>
      </c>
      <c r="AN818" s="613"/>
      <c r="AO818" s="613">
        <v>45</v>
      </c>
      <c r="AP818" s="613" t="s">
        <v>1738</v>
      </c>
      <c r="AQ818" s="613" t="s">
        <v>735</v>
      </c>
      <c r="AR818" s="613" t="s">
        <v>1739</v>
      </c>
      <c r="AS818" s="613"/>
      <c r="AT818" s="613">
        <v>45</v>
      </c>
      <c r="AU818" s="613" t="s">
        <v>1740</v>
      </c>
      <c r="AV818" s="613">
        <v>2007</v>
      </c>
      <c r="AW818" s="613"/>
      <c r="AX818" s="613"/>
      <c r="AY818" s="613"/>
      <c r="AZ818" s="613"/>
      <c r="BA818" s="613"/>
      <c r="BB818" s="613"/>
      <c r="BC818" s="613">
        <v>60</v>
      </c>
      <c r="BD818" s="614"/>
      <c r="BE818" s="170"/>
    </row>
    <row r="819" spans="1:57" ht="25.7" hidden="1" customHeight="1" x14ac:dyDescent="0.15">
      <c r="A819" s="850"/>
      <c r="B819" s="306"/>
      <c r="C819" s="758" t="s">
        <v>730</v>
      </c>
      <c r="D819" s="680" t="s">
        <v>1743</v>
      </c>
      <c r="E819" s="613" t="s">
        <v>730</v>
      </c>
      <c r="F819" s="613"/>
      <c r="G819" s="613" t="s">
        <v>730</v>
      </c>
      <c r="H819" s="613"/>
      <c r="I819" s="613"/>
      <c r="J819" s="614">
        <v>1436</v>
      </c>
      <c r="K819" s="614">
        <v>481</v>
      </c>
      <c r="L819" s="138">
        <v>481</v>
      </c>
      <c r="M819" s="613"/>
      <c r="N819" s="613"/>
      <c r="O819" s="613"/>
      <c r="P819" s="614">
        <v>481</v>
      </c>
      <c r="Q819" s="614">
        <v>481</v>
      </c>
      <c r="R819" s="626" t="s">
        <v>1714</v>
      </c>
      <c r="S819" s="614">
        <v>1</v>
      </c>
      <c r="T819" s="626" t="s">
        <v>316</v>
      </c>
      <c r="U819" s="613"/>
      <c r="V819" s="613"/>
      <c r="W819" s="613"/>
      <c r="X819" s="613"/>
      <c r="Y819" s="613"/>
      <c r="Z819" s="613"/>
      <c r="AA819" s="626" t="s">
        <v>1677</v>
      </c>
      <c r="AB819" s="613"/>
      <c r="AC819" s="613"/>
      <c r="AD819" s="613"/>
      <c r="AE819" s="613"/>
      <c r="AF819" s="613"/>
      <c r="AG819" s="613"/>
      <c r="AH819" s="613"/>
      <c r="AI819" s="613"/>
      <c r="AJ819" s="613"/>
      <c r="AK819" s="613"/>
      <c r="AL819" s="613"/>
      <c r="AM819" s="613"/>
      <c r="AN819" s="613"/>
      <c r="AO819" s="613"/>
      <c r="AP819" s="613"/>
      <c r="AQ819" s="613"/>
      <c r="AR819" s="613"/>
      <c r="AS819" s="613"/>
      <c r="AT819" s="613"/>
      <c r="AU819" s="613"/>
      <c r="AV819" s="613">
        <v>2007</v>
      </c>
      <c r="AW819" s="613"/>
      <c r="AX819" s="613"/>
      <c r="AY819" s="613"/>
      <c r="AZ819" s="613"/>
      <c r="BA819" s="613"/>
      <c r="BB819" s="613"/>
      <c r="BC819" s="613">
        <v>59</v>
      </c>
      <c r="BD819" s="614"/>
      <c r="BE819" s="170"/>
    </row>
    <row r="820" spans="1:57" ht="25.7" hidden="1" customHeight="1" x14ac:dyDescent="0.15">
      <c r="A820" s="850"/>
      <c r="B820" s="306"/>
      <c r="C820" s="758" t="s">
        <v>730</v>
      </c>
      <c r="D820" s="680" t="s">
        <v>1744</v>
      </c>
      <c r="E820" s="613" t="s">
        <v>730</v>
      </c>
      <c r="F820" s="613" t="s">
        <v>1732</v>
      </c>
      <c r="G820" s="613" t="s">
        <v>730</v>
      </c>
      <c r="H820" s="613">
        <v>2</v>
      </c>
      <c r="I820" s="613" t="s">
        <v>735</v>
      </c>
      <c r="J820" s="614">
        <v>2293</v>
      </c>
      <c r="K820" s="614">
        <v>628</v>
      </c>
      <c r="L820" s="138">
        <v>628</v>
      </c>
      <c r="M820" s="613" t="s">
        <v>487</v>
      </c>
      <c r="N820" s="613" t="s">
        <v>1733</v>
      </c>
      <c r="O820" s="613" t="s">
        <v>1330</v>
      </c>
      <c r="P820" s="614">
        <v>500</v>
      </c>
      <c r="Q820" s="614">
        <v>500</v>
      </c>
      <c r="R820" s="626" t="s">
        <v>1714</v>
      </c>
      <c r="S820" s="614">
        <v>1</v>
      </c>
      <c r="T820" s="626" t="s">
        <v>316</v>
      </c>
      <c r="U820" s="613" t="s">
        <v>1734</v>
      </c>
      <c r="V820" s="613" t="s">
        <v>1735</v>
      </c>
      <c r="W820" s="613" t="s">
        <v>1736</v>
      </c>
      <c r="X820" s="613"/>
      <c r="Y820" s="613"/>
      <c r="Z820" s="613"/>
      <c r="AA820" s="626" t="s">
        <v>1677</v>
      </c>
      <c r="AB820" s="613"/>
      <c r="AC820" s="613"/>
      <c r="AD820" s="613"/>
      <c r="AE820" s="613"/>
      <c r="AF820" s="613"/>
      <c r="AG820" s="613"/>
      <c r="AH820" s="613" t="s">
        <v>1258</v>
      </c>
      <c r="AI820" s="613"/>
      <c r="AJ820" s="613">
        <v>45</v>
      </c>
      <c r="AK820" s="613" t="s">
        <v>1259</v>
      </c>
      <c r="AL820" s="613"/>
      <c r="AM820" s="613" t="s">
        <v>1737</v>
      </c>
      <c r="AN820" s="613"/>
      <c r="AO820" s="613">
        <v>45</v>
      </c>
      <c r="AP820" s="613" t="s">
        <v>1738</v>
      </c>
      <c r="AQ820" s="613" t="s">
        <v>735</v>
      </c>
      <c r="AR820" s="613" t="s">
        <v>1739</v>
      </c>
      <c r="AS820" s="613"/>
      <c r="AT820" s="613">
        <v>45</v>
      </c>
      <c r="AU820" s="613" t="s">
        <v>1740</v>
      </c>
      <c r="AV820" s="613">
        <v>2009</v>
      </c>
      <c r="AW820" s="613"/>
      <c r="AX820" s="613"/>
      <c r="AY820" s="613"/>
      <c r="AZ820" s="613"/>
      <c r="BA820" s="613"/>
      <c r="BB820" s="613"/>
      <c r="BC820" s="613">
        <v>180</v>
      </c>
      <c r="BD820" s="614"/>
      <c r="BE820" s="170"/>
    </row>
    <row r="821" spans="1:57" ht="25.7" hidden="1" customHeight="1" x14ac:dyDescent="0.15">
      <c r="A821" s="850"/>
      <c r="B821" s="306"/>
      <c r="C821" s="758" t="s">
        <v>730</v>
      </c>
      <c r="D821" s="680" t="s">
        <v>12411</v>
      </c>
      <c r="E821" s="613" t="s">
        <v>730</v>
      </c>
      <c r="F821" s="613"/>
      <c r="G821" s="613" t="s">
        <v>730</v>
      </c>
      <c r="H821" s="613"/>
      <c r="I821" s="613"/>
      <c r="J821" s="614">
        <v>12807</v>
      </c>
      <c r="K821" s="614">
        <v>573</v>
      </c>
      <c r="L821" s="138">
        <v>573</v>
      </c>
      <c r="M821" s="613"/>
      <c r="N821" s="613"/>
      <c r="O821" s="613"/>
      <c r="P821" s="614">
        <v>374</v>
      </c>
      <c r="Q821" s="614">
        <v>374</v>
      </c>
      <c r="R821" s="626" t="s">
        <v>1714</v>
      </c>
      <c r="S821" s="614">
        <v>1</v>
      </c>
      <c r="T821" s="626" t="s">
        <v>316</v>
      </c>
      <c r="U821" s="613" t="s">
        <v>1745</v>
      </c>
      <c r="V821" s="613" t="s">
        <v>1735</v>
      </c>
      <c r="W821" s="613" t="s">
        <v>1736</v>
      </c>
      <c r="X821" s="613"/>
      <c r="Y821" s="613"/>
      <c r="Z821" s="613"/>
      <c r="AA821" s="626" t="s">
        <v>1677</v>
      </c>
      <c r="AB821" s="613"/>
      <c r="AC821" s="613"/>
      <c r="AD821" s="613"/>
      <c r="AE821" s="613"/>
      <c r="AF821" s="613"/>
      <c r="AG821" s="613"/>
      <c r="AH821" s="613"/>
      <c r="AI821" s="613"/>
      <c r="AJ821" s="613"/>
      <c r="AK821" s="613"/>
      <c r="AL821" s="613"/>
      <c r="AM821" s="613"/>
      <c r="AN821" s="613"/>
      <c r="AO821" s="613"/>
      <c r="AP821" s="613"/>
      <c r="AQ821" s="613"/>
      <c r="AR821" s="613"/>
      <c r="AS821" s="613"/>
      <c r="AT821" s="613"/>
      <c r="AU821" s="613"/>
      <c r="AV821" s="613">
        <v>2017</v>
      </c>
      <c r="AW821" s="613"/>
      <c r="AX821" s="613"/>
      <c r="AY821" s="613"/>
      <c r="AZ821" s="613"/>
      <c r="BA821" s="613"/>
      <c r="BB821" s="613"/>
      <c r="BC821" s="613">
        <v>834</v>
      </c>
      <c r="BD821" s="614"/>
      <c r="BE821" s="170"/>
    </row>
    <row r="822" spans="1:57" ht="25.7" hidden="1" customHeight="1" x14ac:dyDescent="0.15">
      <c r="A822" s="850"/>
      <c r="B822" s="306"/>
      <c r="C822" s="758" t="s">
        <v>730</v>
      </c>
      <c r="D822" s="680" t="s">
        <v>4678</v>
      </c>
      <c r="E822" s="613" t="s">
        <v>730</v>
      </c>
      <c r="F822" s="613"/>
      <c r="G822" s="613" t="s">
        <v>730</v>
      </c>
      <c r="H822" s="613"/>
      <c r="I822" s="613"/>
      <c r="J822" s="614">
        <v>2551</v>
      </c>
      <c r="K822" s="614">
        <v>789</v>
      </c>
      <c r="L822" s="138">
        <v>875</v>
      </c>
      <c r="M822" s="613"/>
      <c r="N822" s="613"/>
      <c r="O822" s="613"/>
      <c r="P822" s="614">
        <v>574</v>
      </c>
      <c r="Q822" s="614">
        <v>574</v>
      </c>
      <c r="R822" s="626" t="s">
        <v>1714</v>
      </c>
      <c r="S822" s="614">
        <v>1</v>
      </c>
      <c r="T822" s="626" t="s">
        <v>316</v>
      </c>
      <c r="U822" s="613"/>
      <c r="V822" s="613"/>
      <c r="W822" s="613"/>
      <c r="X822" s="613"/>
      <c r="Y822" s="613"/>
      <c r="Z822" s="613"/>
      <c r="AA822" s="626" t="s">
        <v>1677</v>
      </c>
      <c r="AB822" s="613"/>
      <c r="AC822" s="613"/>
      <c r="AD822" s="613"/>
      <c r="AE822" s="613"/>
      <c r="AF822" s="613"/>
      <c r="AG822" s="613"/>
      <c r="AH822" s="613"/>
      <c r="AI822" s="613"/>
      <c r="AJ822" s="613"/>
      <c r="AK822" s="613"/>
      <c r="AL822" s="613"/>
      <c r="AM822" s="613"/>
      <c r="AN822" s="613"/>
      <c r="AO822" s="613"/>
      <c r="AP822" s="613"/>
      <c r="AQ822" s="613"/>
      <c r="AR822" s="613"/>
      <c r="AS822" s="613"/>
      <c r="AT822" s="613"/>
      <c r="AU822" s="613"/>
      <c r="AV822" s="613">
        <v>2016</v>
      </c>
      <c r="AW822" s="613"/>
      <c r="AX822" s="613"/>
      <c r="AY822" s="613"/>
      <c r="AZ822" s="613"/>
      <c r="BA822" s="613"/>
      <c r="BB822" s="613"/>
      <c r="BC822" s="613">
        <v>167</v>
      </c>
      <c r="BD822" s="614"/>
      <c r="BE822" s="170"/>
    </row>
    <row r="823" spans="1:57" ht="25.7" hidden="1" customHeight="1" x14ac:dyDescent="0.15">
      <c r="A823" s="850"/>
      <c r="B823" s="306"/>
      <c r="C823" s="758" t="s">
        <v>730</v>
      </c>
      <c r="D823" s="680" t="s">
        <v>12412</v>
      </c>
      <c r="E823" s="613" t="s">
        <v>730</v>
      </c>
      <c r="F823" s="613"/>
      <c r="G823" s="613" t="s">
        <v>730</v>
      </c>
      <c r="H823" s="613"/>
      <c r="I823" s="613"/>
      <c r="J823" s="614">
        <v>4087</v>
      </c>
      <c r="K823" s="614">
        <v>428</v>
      </c>
      <c r="L823" s="138">
        <v>425</v>
      </c>
      <c r="M823" s="613"/>
      <c r="N823" s="613"/>
      <c r="O823" s="613"/>
      <c r="P823" s="614">
        <v>374</v>
      </c>
      <c r="Q823" s="614">
        <v>374</v>
      </c>
      <c r="R823" s="626" t="s">
        <v>1697</v>
      </c>
      <c r="S823" s="614">
        <v>1</v>
      </c>
      <c r="T823" s="626" t="s">
        <v>316</v>
      </c>
      <c r="U823" s="613"/>
      <c r="V823" s="613"/>
      <c r="W823" s="613"/>
      <c r="X823" s="613"/>
      <c r="Y823" s="613"/>
      <c r="Z823" s="613"/>
      <c r="AA823" s="626" t="s">
        <v>1677</v>
      </c>
      <c r="AB823" s="613"/>
      <c r="AC823" s="613"/>
      <c r="AD823" s="613"/>
      <c r="AE823" s="613"/>
      <c r="AF823" s="613"/>
      <c r="AG823" s="613"/>
      <c r="AH823" s="613"/>
      <c r="AI823" s="613"/>
      <c r="AJ823" s="613"/>
      <c r="AK823" s="613"/>
      <c r="AL823" s="613"/>
      <c r="AM823" s="613"/>
      <c r="AN823" s="613"/>
      <c r="AO823" s="613"/>
      <c r="AP823" s="613"/>
      <c r="AQ823" s="613"/>
      <c r="AR823" s="613"/>
      <c r="AS823" s="613"/>
      <c r="AT823" s="613"/>
      <c r="AU823" s="613"/>
      <c r="AV823" s="613">
        <v>2019</v>
      </c>
      <c r="AW823" s="613"/>
      <c r="AX823" s="613"/>
      <c r="AY823" s="613"/>
      <c r="AZ823" s="613"/>
      <c r="BA823" s="613"/>
      <c r="BB823" s="613"/>
      <c r="BC823" s="613">
        <v>330</v>
      </c>
      <c r="BD823" s="614"/>
      <c r="BE823" s="170"/>
    </row>
    <row r="824" spans="1:57" ht="25.7" hidden="1" customHeight="1" x14ac:dyDescent="0.15">
      <c r="A824" s="850"/>
      <c r="B824" s="306"/>
      <c r="C824" s="758" t="s">
        <v>730</v>
      </c>
      <c r="D824" s="680" t="s">
        <v>12413</v>
      </c>
      <c r="E824" s="613" t="s">
        <v>730</v>
      </c>
      <c r="F824" s="613"/>
      <c r="G824" s="613" t="s">
        <v>730</v>
      </c>
      <c r="H824" s="613"/>
      <c r="I824" s="613"/>
      <c r="J824" s="614"/>
      <c r="K824" s="614">
        <v>450</v>
      </c>
      <c r="L824" s="138">
        <v>450</v>
      </c>
      <c r="M824" s="613"/>
      <c r="N824" s="613"/>
      <c r="O824" s="613"/>
      <c r="P824" s="614">
        <v>374</v>
      </c>
      <c r="Q824" s="614">
        <v>374</v>
      </c>
      <c r="R824" s="626" t="s">
        <v>1697</v>
      </c>
      <c r="S824" s="614">
        <v>1</v>
      </c>
      <c r="T824" s="626" t="s">
        <v>316</v>
      </c>
      <c r="U824" s="613"/>
      <c r="V824" s="613"/>
      <c r="W824" s="613"/>
      <c r="X824" s="613"/>
      <c r="Y824" s="613"/>
      <c r="Z824" s="613"/>
      <c r="AA824" s="626" t="s">
        <v>1677</v>
      </c>
      <c r="AB824" s="613"/>
      <c r="AC824" s="613"/>
      <c r="AD824" s="613"/>
      <c r="AE824" s="613"/>
      <c r="AF824" s="613"/>
      <c r="AG824" s="613"/>
      <c r="AH824" s="613"/>
      <c r="AI824" s="613"/>
      <c r="AJ824" s="613"/>
      <c r="AK824" s="613"/>
      <c r="AL824" s="613"/>
      <c r="AM824" s="613"/>
      <c r="AN824" s="613"/>
      <c r="AO824" s="613"/>
      <c r="AP824" s="613"/>
      <c r="AQ824" s="613"/>
      <c r="AR824" s="613"/>
      <c r="AS824" s="613"/>
      <c r="AT824" s="613"/>
      <c r="AU824" s="613"/>
      <c r="AV824" s="613">
        <v>2019</v>
      </c>
      <c r="AW824" s="613"/>
      <c r="AX824" s="613"/>
      <c r="AY824" s="613"/>
      <c r="AZ824" s="613"/>
      <c r="BA824" s="613"/>
      <c r="BB824" s="613"/>
      <c r="BC824" s="613">
        <v>114</v>
      </c>
      <c r="BD824" s="614"/>
      <c r="BE824" s="170"/>
    </row>
    <row r="825" spans="1:57" ht="25.7" hidden="1" customHeight="1" x14ac:dyDescent="0.15">
      <c r="A825" s="850"/>
      <c r="B825" s="306"/>
      <c r="C825" s="758" t="s">
        <v>730</v>
      </c>
      <c r="D825" s="680" t="s">
        <v>12414</v>
      </c>
      <c r="E825" s="613" t="s">
        <v>730</v>
      </c>
      <c r="F825" s="613"/>
      <c r="G825" s="613" t="s">
        <v>730</v>
      </c>
      <c r="H825" s="613"/>
      <c r="I825" s="613"/>
      <c r="J825" s="614">
        <v>2551</v>
      </c>
      <c r="K825" s="614">
        <v>633</v>
      </c>
      <c r="L825" s="138">
        <v>640</v>
      </c>
      <c r="M825" s="613"/>
      <c r="N825" s="613"/>
      <c r="O825" s="613"/>
      <c r="P825" s="614">
        <v>374</v>
      </c>
      <c r="Q825" s="614">
        <v>374</v>
      </c>
      <c r="R825" s="614" t="s">
        <v>1697</v>
      </c>
      <c r="S825" s="614">
        <v>1</v>
      </c>
      <c r="T825" s="626" t="s">
        <v>316</v>
      </c>
      <c r="U825" s="613"/>
      <c r="V825" s="613"/>
      <c r="W825" s="613"/>
      <c r="X825" s="613"/>
      <c r="Y825" s="613"/>
      <c r="Z825" s="613"/>
      <c r="AA825" s="626" t="s">
        <v>1677</v>
      </c>
      <c r="AB825" s="613"/>
      <c r="AC825" s="613"/>
      <c r="AD825" s="613"/>
      <c r="AE825" s="613"/>
      <c r="AF825" s="613"/>
      <c r="AG825" s="613"/>
      <c r="AH825" s="613"/>
      <c r="AI825" s="613"/>
      <c r="AJ825" s="613"/>
      <c r="AK825" s="613"/>
      <c r="AL825" s="613"/>
      <c r="AM825" s="613"/>
      <c r="AN825" s="613"/>
      <c r="AO825" s="613"/>
      <c r="AP825" s="613"/>
      <c r="AQ825" s="613"/>
      <c r="AR825" s="613"/>
      <c r="AS825" s="613"/>
      <c r="AT825" s="613"/>
      <c r="AU825" s="613"/>
      <c r="AV825" s="613">
        <v>2019</v>
      </c>
      <c r="AW825" s="613"/>
      <c r="AX825" s="613"/>
      <c r="AY825" s="613"/>
      <c r="AZ825" s="613"/>
      <c r="BA825" s="613"/>
      <c r="BB825" s="613"/>
      <c r="BC825" s="614">
        <v>719</v>
      </c>
      <c r="BD825" s="614"/>
      <c r="BE825" s="170"/>
    </row>
    <row r="826" spans="1:57" ht="25.7" hidden="1" customHeight="1" x14ac:dyDescent="0.15">
      <c r="A826" s="621"/>
      <c r="B826" s="306"/>
      <c r="C826" s="758" t="s">
        <v>730</v>
      </c>
      <c r="D826" s="680" t="s">
        <v>12415</v>
      </c>
      <c r="E826" s="613" t="s">
        <v>730</v>
      </c>
      <c r="F826" s="613"/>
      <c r="G826" s="613" t="s">
        <v>730</v>
      </c>
      <c r="H826" s="613"/>
      <c r="I826" s="613"/>
      <c r="J826" s="614">
        <v>936</v>
      </c>
      <c r="K826" s="614">
        <v>528.5</v>
      </c>
      <c r="L826" s="138">
        <v>528.5</v>
      </c>
      <c r="M826" s="613"/>
      <c r="N826" s="613"/>
      <c r="O826" s="613"/>
      <c r="P826" s="614">
        <v>374</v>
      </c>
      <c r="Q826" s="614">
        <v>374</v>
      </c>
      <c r="R826" s="614" t="s">
        <v>1697</v>
      </c>
      <c r="S826" s="614">
        <v>1</v>
      </c>
      <c r="T826" s="626" t="s">
        <v>316</v>
      </c>
      <c r="U826" s="613"/>
      <c r="V826" s="613"/>
      <c r="W826" s="613"/>
      <c r="X826" s="613"/>
      <c r="Y826" s="613"/>
      <c r="Z826" s="613"/>
      <c r="AA826" s="626" t="s">
        <v>1677</v>
      </c>
      <c r="AB826" s="613"/>
      <c r="AC826" s="613"/>
      <c r="AD826" s="613"/>
      <c r="AE826" s="613"/>
      <c r="AF826" s="613"/>
      <c r="AG826" s="613"/>
      <c r="AH826" s="613"/>
      <c r="AI826" s="613"/>
      <c r="AJ826" s="613"/>
      <c r="AK826" s="613"/>
      <c r="AL826" s="613"/>
      <c r="AM826" s="613"/>
      <c r="AN826" s="613"/>
      <c r="AO826" s="613"/>
      <c r="AP826" s="613"/>
      <c r="AQ826" s="613"/>
      <c r="AR826" s="613"/>
      <c r="AS826" s="613"/>
      <c r="AT826" s="613"/>
      <c r="AU826" s="613"/>
      <c r="AV826" s="613">
        <v>2019</v>
      </c>
      <c r="AW826" s="613"/>
      <c r="AX826" s="613"/>
      <c r="AY826" s="613"/>
      <c r="AZ826" s="613"/>
      <c r="BA826" s="613"/>
      <c r="BB826" s="613"/>
      <c r="BC826" s="614">
        <v>137</v>
      </c>
      <c r="BD826" s="614"/>
      <c r="BE826" s="170"/>
    </row>
    <row r="827" spans="1:57" ht="25.7" hidden="1" customHeight="1" x14ac:dyDescent="0.15">
      <c r="A827" s="621"/>
      <c r="B827" s="306"/>
      <c r="C827" s="758" t="s">
        <v>730</v>
      </c>
      <c r="D827" s="680" t="s">
        <v>12416</v>
      </c>
      <c r="E827" s="613" t="s">
        <v>730</v>
      </c>
      <c r="F827" s="613"/>
      <c r="G827" s="613" t="s">
        <v>730</v>
      </c>
      <c r="H827" s="613"/>
      <c r="I827" s="613"/>
      <c r="J827" s="614">
        <v>585</v>
      </c>
      <c r="K827" s="614">
        <v>561</v>
      </c>
      <c r="L827" s="138">
        <v>561</v>
      </c>
      <c r="M827" s="613"/>
      <c r="N827" s="613"/>
      <c r="O827" s="613"/>
      <c r="P827" s="614">
        <v>374</v>
      </c>
      <c r="Q827" s="614">
        <v>374</v>
      </c>
      <c r="R827" s="614" t="s">
        <v>1697</v>
      </c>
      <c r="S827" s="614">
        <v>1</v>
      </c>
      <c r="T827" s="626" t="s">
        <v>316</v>
      </c>
      <c r="U827" s="613"/>
      <c r="V827" s="613"/>
      <c r="W827" s="613"/>
      <c r="X827" s="613"/>
      <c r="Y827" s="613"/>
      <c r="Z827" s="613"/>
      <c r="AA827" s="626" t="s">
        <v>1677</v>
      </c>
      <c r="AB827" s="613"/>
      <c r="AC827" s="613"/>
      <c r="AD827" s="613"/>
      <c r="AE827" s="613"/>
      <c r="AF827" s="613"/>
      <c r="AG827" s="613"/>
      <c r="AH827" s="613"/>
      <c r="AI827" s="613"/>
      <c r="AJ827" s="613"/>
      <c r="AK827" s="613"/>
      <c r="AL827" s="613"/>
      <c r="AM827" s="613"/>
      <c r="AN827" s="613"/>
      <c r="AO827" s="613"/>
      <c r="AP827" s="613"/>
      <c r="AQ827" s="613"/>
      <c r="AR827" s="613"/>
      <c r="AS827" s="613"/>
      <c r="AT827" s="613"/>
      <c r="AU827" s="613"/>
      <c r="AV827" s="613">
        <v>2019</v>
      </c>
      <c r="AW827" s="613"/>
      <c r="AX827" s="613"/>
      <c r="AY827" s="613"/>
      <c r="AZ827" s="613"/>
      <c r="BA827" s="613"/>
      <c r="BB827" s="613"/>
      <c r="BC827" s="614">
        <v>150</v>
      </c>
      <c r="BD827" s="614"/>
      <c r="BE827" s="170"/>
    </row>
    <row r="828" spans="1:57" ht="25.7" hidden="1" customHeight="1" x14ac:dyDescent="0.15">
      <c r="A828" s="621"/>
      <c r="B828" s="306"/>
      <c r="C828" s="758" t="s">
        <v>730</v>
      </c>
      <c r="D828" s="680" t="s">
        <v>12417</v>
      </c>
      <c r="E828" s="613" t="s">
        <v>730</v>
      </c>
      <c r="F828" s="613"/>
      <c r="G828" s="613" t="s">
        <v>730</v>
      </c>
      <c r="H828" s="613"/>
      <c r="I828" s="613"/>
      <c r="J828" s="614">
        <v>598</v>
      </c>
      <c r="K828" s="614">
        <v>540.29999999999995</v>
      </c>
      <c r="L828" s="138">
        <v>540.29999999999995</v>
      </c>
      <c r="M828" s="613"/>
      <c r="N828" s="613"/>
      <c r="O828" s="613"/>
      <c r="P828" s="614">
        <v>374</v>
      </c>
      <c r="Q828" s="614">
        <v>374</v>
      </c>
      <c r="R828" s="614" t="s">
        <v>1697</v>
      </c>
      <c r="S828" s="614">
        <v>1</v>
      </c>
      <c r="T828" s="626" t="s">
        <v>316</v>
      </c>
      <c r="U828" s="613"/>
      <c r="V828" s="613"/>
      <c r="W828" s="613"/>
      <c r="X828" s="613"/>
      <c r="Y828" s="613"/>
      <c r="Z828" s="613"/>
      <c r="AA828" s="626" t="s">
        <v>1677</v>
      </c>
      <c r="AB828" s="613"/>
      <c r="AC828" s="613"/>
      <c r="AD828" s="613"/>
      <c r="AE828" s="613"/>
      <c r="AF828" s="613"/>
      <c r="AG828" s="613"/>
      <c r="AH828" s="613"/>
      <c r="AI828" s="613"/>
      <c r="AJ828" s="613"/>
      <c r="AK828" s="613"/>
      <c r="AL828" s="613"/>
      <c r="AM828" s="613"/>
      <c r="AN828" s="613"/>
      <c r="AO828" s="613"/>
      <c r="AP828" s="613"/>
      <c r="AQ828" s="613"/>
      <c r="AR828" s="613"/>
      <c r="AS828" s="613"/>
      <c r="AT828" s="613"/>
      <c r="AU828" s="613"/>
      <c r="AV828" s="613">
        <v>2019</v>
      </c>
      <c r="AW828" s="613"/>
      <c r="AX828" s="613"/>
      <c r="AY828" s="613"/>
      <c r="AZ828" s="613"/>
      <c r="BA828" s="613"/>
      <c r="BB828" s="613"/>
      <c r="BC828" s="614">
        <v>145</v>
      </c>
      <c r="BD828" s="614"/>
      <c r="BE828" s="170"/>
    </row>
    <row r="829" spans="1:57" ht="25.7" hidden="1" customHeight="1" x14ac:dyDescent="0.15">
      <c r="A829" s="850"/>
      <c r="B829" s="306"/>
      <c r="C829" s="877" t="s">
        <v>730</v>
      </c>
      <c r="D829" s="645" t="s">
        <v>14766</v>
      </c>
      <c r="E829" s="769" t="s">
        <v>730</v>
      </c>
      <c r="F829" s="613"/>
      <c r="G829" s="769" t="s">
        <v>730</v>
      </c>
      <c r="H829" s="613"/>
      <c r="I829" s="613"/>
      <c r="J829" s="626">
        <v>2671</v>
      </c>
      <c r="K829" s="626">
        <v>600</v>
      </c>
      <c r="L829" s="138">
        <v>600</v>
      </c>
      <c r="M829" s="613"/>
      <c r="N829" s="613"/>
      <c r="O829" s="613"/>
      <c r="P829" s="626">
        <v>374</v>
      </c>
      <c r="Q829" s="626">
        <v>374</v>
      </c>
      <c r="R829" s="626" t="s">
        <v>1697</v>
      </c>
      <c r="S829" s="626">
        <v>1</v>
      </c>
      <c r="T829" s="626" t="s">
        <v>316</v>
      </c>
      <c r="U829" s="613"/>
      <c r="V829" s="613"/>
      <c r="W829" s="613"/>
      <c r="X829" s="613"/>
      <c r="Y829" s="613"/>
      <c r="Z829" s="613"/>
      <c r="AA829" s="626" t="s">
        <v>1677</v>
      </c>
      <c r="AB829" s="613"/>
      <c r="AC829" s="613"/>
      <c r="AD829" s="613"/>
      <c r="AE829" s="613"/>
      <c r="AF829" s="613"/>
      <c r="AG829" s="613"/>
      <c r="AH829" s="613"/>
      <c r="AI829" s="613"/>
      <c r="AJ829" s="613"/>
      <c r="AK829" s="613"/>
      <c r="AL829" s="613"/>
      <c r="AM829" s="613"/>
      <c r="AN829" s="613"/>
      <c r="AO829" s="613"/>
      <c r="AP829" s="613"/>
      <c r="AQ829" s="613"/>
      <c r="AR829" s="613"/>
      <c r="AS829" s="613"/>
      <c r="AT829" s="613"/>
      <c r="AU829" s="613"/>
      <c r="AV829" s="613">
        <v>2020</v>
      </c>
      <c r="AW829" s="613"/>
      <c r="AX829" s="613"/>
      <c r="AY829" s="613"/>
      <c r="AZ829" s="613"/>
      <c r="BA829" s="613"/>
      <c r="BB829" s="613"/>
      <c r="BC829" s="614">
        <v>130</v>
      </c>
      <c r="BD829" s="614"/>
      <c r="BE829" s="170"/>
    </row>
    <row r="830" spans="1:57" ht="25.7" hidden="1" customHeight="1" x14ac:dyDescent="0.15">
      <c r="A830" s="621"/>
      <c r="B830" s="306"/>
      <c r="C830" s="877" t="s">
        <v>745</v>
      </c>
      <c r="D830" s="645" t="s">
        <v>1746</v>
      </c>
      <c r="E830" s="769" t="s">
        <v>745</v>
      </c>
      <c r="F830" s="769"/>
      <c r="G830" s="769" t="s">
        <v>14767</v>
      </c>
      <c r="H830" s="626"/>
      <c r="I830" s="626"/>
      <c r="J830" s="626">
        <v>2737</v>
      </c>
      <c r="K830" s="626">
        <v>482</v>
      </c>
      <c r="L830" s="138">
        <v>482</v>
      </c>
      <c r="M830" s="769"/>
      <c r="N830" s="769"/>
      <c r="O830" s="769"/>
      <c r="P830" s="626">
        <v>300</v>
      </c>
      <c r="Q830" s="626">
        <v>300</v>
      </c>
      <c r="R830" s="626" t="s">
        <v>1714</v>
      </c>
      <c r="S830" s="626">
        <v>1</v>
      </c>
      <c r="T830" s="626" t="s">
        <v>316</v>
      </c>
      <c r="U830" s="626"/>
      <c r="V830" s="626"/>
      <c r="W830" s="769"/>
      <c r="X830" s="626"/>
      <c r="Y830" s="626"/>
      <c r="Z830" s="626"/>
      <c r="AA830" s="626" t="s">
        <v>1677</v>
      </c>
      <c r="AB830" s="626"/>
      <c r="AC830" s="626"/>
      <c r="AD830" s="626"/>
      <c r="AE830" s="626"/>
      <c r="AF830" s="626"/>
      <c r="AG830" s="769"/>
      <c r="AH830" s="769"/>
      <c r="AI830" s="769"/>
      <c r="AJ830" s="626"/>
      <c r="AK830" s="626"/>
      <c r="AL830" s="626"/>
      <c r="AM830" s="626"/>
      <c r="AN830" s="626"/>
      <c r="AO830" s="626"/>
      <c r="AP830" s="769"/>
      <c r="AQ830" s="769"/>
      <c r="AR830" s="627"/>
      <c r="AS830" s="627"/>
      <c r="AT830" s="627"/>
      <c r="AU830" s="627"/>
      <c r="AV830" s="613">
        <v>2006</v>
      </c>
      <c r="AW830" s="613"/>
      <c r="AX830" s="613"/>
      <c r="AY830" s="613"/>
      <c r="AZ830" s="613"/>
      <c r="BA830" s="613"/>
      <c r="BB830" s="613"/>
      <c r="BC830" s="614">
        <v>120</v>
      </c>
      <c r="BD830" s="614"/>
      <c r="BE830" s="170"/>
    </row>
    <row r="831" spans="1:57" ht="25.7" hidden="1" customHeight="1" x14ac:dyDescent="0.15">
      <c r="A831" s="621"/>
      <c r="B831" s="306"/>
      <c r="C831" s="877" t="s">
        <v>745</v>
      </c>
      <c r="D831" s="645" t="s">
        <v>1747</v>
      </c>
      <c r="E831" s="769" t="s">
        <v>745</v>
      </c>
      <c r="F831" s="769"/>
      <c r="G831" s="769" t="s">
        <v>14768</v>
      </c>
      <c r="H831" s="626"/>
      <c r="I831" s="626"/>
      <c r="J831" s="626">
        <v>1123</v>
      </c>
      <c r="K831" s="626">
        <v>541</v>
      </c>
      <c r="L831" s="138">
        <v>541</v>
      </c>
      <c r="M831" s="769"/>
      <c r="N831" s="769"/>
      <c r="O831" s="769"/>
      <c r="P831" s="626">
        <v>475</v>
      </c>
      <c r="Q831" s="626">
        <v>475</v>
      </c>
      <c r="R831" s="626" t="s">
        <v>1692</v>
      </c>
      <c r="S831" s="626">
        <v>1</v>
      </c>
      <c r="T831" s="626" t="s">
        <v>316</v>
      </c>
      <c r="U831" s="626"/>
      <c r="V831" s="626"/>
      <c r="W831" s="769"/>
      <c r="X831" s="626"/>
      <c r="Y831" s="626"/>
      <c r="Z831" s="626"/>
      <c r="AA831" s="626" t="s">
        <v>1677</v>
      </c>
      <c r="AB831" s="626"/>
      <c r="AC831" s="626"/>
      <c r="AD831" s="626"/>
      <c r="AE831" s="626"/>
      <c r="AF831" s="626"/>
      <c r="AG831" s="769"/>
      <c r="AH831" s="769"/>
      <c r="AI831" s="769"/>
      <c r="AJ831" s="626"/>
      <c r="AK831" s="626"/>
      <c r="AL831" s="626"/>
      <c r="AM831" s="626"/>
      <c r="AN831" s="626"/>
      <c r="AO831" s="626"/>
      <c r="AP831" s="769"/>
      <c r="AQ831" s="769"/>
      <c r="AR831" s="627"/>
      <c r="AS831" s="627"/>
      <c r="AT831" s="627"/>
      <c r="AU831" s="627"/>
      <c r="AV831" s="613">
        <v>2006</v>
      </c>
      <c r="AW831" s="613"/>
      <c r="AX831" s="613"/>
      <c r="AY831" s="613"/>
      <c r="AZ831" s="613"/>
      <c r="BA831" s="613"/>
      <c r="BB831" s="613"/>
      <c r="BC831" s="614">
        <v>120</v>
      </c>
      <c r="BD831" s="614"/>
      <c r="BE831" s="170"/>
    </row>
    <row r="832" spans="1:57" ht="25.7" hidden="1" customHeight="1" x14ac:dyDescent="0.15">
      <c r="A832" s="621"/>
      <c r="B832" s="306"/>
      <c r="C832" s="877" t="s">
        <v>745</v>
      </c>
      <c r="D832" s="645" t="s">
        <v>1748</v>
      </c>
      <c r="E832" s="769" t="s">
        <v>745</v>
      </c>
      <c r="F832" s="769"/>
      <c r="G832" s="769" t="s">
        <v>14769</v>
      </c>
      <c r="H832" s="626"/>
      <c r="I832" s="626"/>
      <c r="J832" s="626">
        <v>1654</v>
      </c>
      <c r="K832" s="626">
        <v>482</v>
      </c>
      <c r="L832" s="138">
        <v>482</v>
      </c>
      <c r="M832" s="769"/>
      <c r="N832" s="769"/>
      <c r="O832" s="769"/>
      <c r="P832" s="626">
        <v>300</v>
      </c>
      <c r="Q832" s="626">
        <v>300</v>
      </c>
      <c r="R832" s="626" t="s">
        <v>1714</v>
      </c>
      <c r="S832" s="626">
        <v>1</v>
      </c>
      <c r="T832" s="626" t="s">
        <v>316</v>
      </c>
      <c r="U832" s="626"/>
      <c r="V832" s="626"/>
      <c r="W832" s="769"/>
      <c r="X832" s="626"/>
      <c r="Y832" s="626"/>
      <c r="Z832" s="626"/>
      <c r="AA832" s="626" t="s">
        <v>1677</v>
      </c>
      <c r="AB832" s="626"/>
      <c r="AC832" s="626"/>
      <c r="AD832" s="626"/>
      <c r="AE832" s="626"/>
      <c r="AF832" s="626"/>
      <c r="AG832" s="769"/>
      <c r="AH832" s="769"/>
      <c r="AI832" s="769"/>
      <c r="AJ832" s="626"/>
      <c r="AK832" s="626"/>
      <c r="AL832" s="626"/>
      <c r="AM832" s="626"/>
      <c r="AN832" s="626"/>
      <c r="AO832" s="626"/>
      <c r="AP832" s="769"/>
      <c r="AQ832" s="769"/>
      <c r="AR832" s="627"/>
      <c r="AS832" s="627"/>
      <c r="AT832" s="627"/>
      <c r="AU832" s="627"/>
      <c r="AV832" s="613">
        <v>2002</v>
      </c>
      <c r="AW832" s="613"/>
      <c r="AX832" s="613"/>
      <c r="AY832" s="613"/>
      <c r="AZ832" s="613"/>
      <c r="BA832" s="613"/>
      <c r="BB832" s="613"/>
      <c r="BC832" s="614">
        <v>131</v>
      </c>
      <c r="BD832" s="614"/>
      <c r="BE832" s="170"/>
    </row>
    <row r="833" spans="1:57" ht="25.7" hidden="1" customHeight="1" x14ac:dyDescent="0.15">
      <c r="A833" s="621"/>
      <c r="B833" s="306"/>
      <c r="C833" s="877" t="s">
        <v>745</v>
      </c>
      <c r="D833" s="645" t="s">
        <v>1749</v>
      </c>
      <c r="E833" s="769" t="s">
        <v>745</v>
      </c>
      <c r="F833" s="769"/>
      <c r="G833" s="769" t="s">
        <v>14770</v>
      </c>
      <c r="H833" s="626"/>
      <c r="I833" s="626"/>
      <c r="J833" s="626">
        <v>2883</v>
      </c>
      <c r="K833" s="626">
        <v>487</v>
      </c>
      <c r="L833" s="138">
        <v>487</v>
      </c>
      <c r="M833" s="769"/>
      <c r="N833" s="769"/>
      <c r="O833" s="769"/>
      <c r="P833" s="626">
        <v>300</v>
      </c>
      <c r="Q833" s="626">
        <v>300</v>
      </c>
      <c r="R833" s="626" t="s">
        <v>1714</v>
      </c>
      <c r="S833" s="626">
        <v>1</v>
      </c>
      <c r="T833" s="626" t="s">
        <v>316</v>
      </c>
      <c r="U833" s="626"/>
      <c r="V833" s="626"/>
      <c r="W833" s="769"/>
      <c r="X833" s="626"/>
      <c r="Y833" s="626"/>
      <c r="Z833" s="626"/>
      <c r="AA833" s="626" t="s">
        <v>1677</v>
      </c>
      <c r="AB833" s="626"/>
      <c r="AC833" s="626"/>
      <c r="AD833" s="626"/>
      <c r="AE833" s="626"/>
      <c r="AF833" s="626"/>
      <c r="AG833" s="769"/>
      <c r="AH833" s="769"/>
      <c r="AI833" s="769"/>
      <c r="AJ833" s="626"/>
      <c r="AK833" s="626"/>
      <c r="AL833" s="626"/>
      <c r="AM833" s="626"/>
      <c r="AN833" s="626"/>
      <c r="AO833" s="626"/>
      <c r="AP833" s="769"/>
      <c r="AQ833" s="769"/>
      <c r="AR833" s="627"/>
      <c r="AS833" s="627"/>
      <c r="AT833" s="627"/>
      <c r="AU833" s="627"/>
      <c r="AV833" s="613">
        <v>2009</v>
      </c>
      <c r="AW833" s="613"/>
      <c r="AX833" s="613"/>
      <c r="AY833" s="613"/>
      <c r="AZ833" s="613"/>
      <c r="BA833" s="613"/>
      <c r="BB833" s="613"/>
      <c r="BC833" s="614">
        <v>210</v>
      </c>
      <c r="BD833" s="614"/>
      <c r="BE833" s="170"/>
    </row>
    <row r="834" spans="1:57" ht="25.7" hidden="1" customHeight="1" x14ac:dyDescent="0.15">
      <c r="A834" s="621"/>
      <c r="B834" s="306"/>
      <c r="C834" s="877" t="s">
        <v>745</v>
      </c>
      <c r="D834" s="645" t="s">
        <v>1750</v>
      </c>
      <c r="E834" s="769" t="s">
        <v>745</v>
      </c>
      <c r="F834" s="769"/>
      <c r="G834" s="769" t="s">
        <v>14771</v>
      </c>
      <c r="H834" s="626"/>
      <c r="I834" s="626"/>
      <c r="J834" s="626">
        <v>992</v>
      </c>
      <c r="K834" s="626">
        <v>564</v>
      </c>
      <c r="L834" s="138">
        <v>564</v>
      </c>
      <c r="M834" s="769"/>
      <c r="N834" s="769"/>
      <c r="O834" s="769"/>
      <c r="P834" s="626">
        <v>495</v>
      </c>
      <c r="Q834" s="626">
        <v>495</v>
      </c>
      <c r="R834" s="626" t="s">
        <v>1751</v>
      </c>
      <c r="S834" s="626">
        <v>1</v>
      </c>
      <c r="T834" s="626" t="s">
        <v>316</v>
      </c>
      <c r="U834" s="626"/>
      <c r="V834" s="626"/>
      <c r="W834" s="769"/>
      <c r="X834" s="626"/>
      <c r="Y834" s="626"/>
      <c r="Z834" s="626"/>
      <c r="AA834" s="626" t="s">
        <v>1677</v>
      </c>
      <c r="AB834" s="626"/>
      <c r="AC834" s="626"/>
      <c r="AD834" s="626"/>
      <c r="AE834" s="626"/>
      <c r="AF834" s="626"/>
      <c r="AG834" s="769"/>
      <c r="AH834" s="769"/>
      <c r="AI834" s="769"/>
      <c r="AJ834" s="626"/>
      <c r="AK834" s="626"/>
      <c r="AL834" s="626"/>
      <c r="AM834" s="626"/>
      <c r="AN834" s="626"/>
      <c r="AO834" s="626"/>
      <c r="AP834" s="769"/>
      <c r="AQ834" s="769"/>
      <c r="AR834" s="627"/>
      <c r="AS834" s="627"/>
      <c r="AT834" s="627"/>
      <c r="AU834" s="627"/>
      <c r="AV834" s="613">
        <v>2001</v>
      </c>
      <c r="AW834" s="613"/>
      <c r="AX834" s="613"/>
      <c r="AY834" s="613"/>
      <c r="AZ834" s="613"/>
      <c r="BA834" s="613"/>
      <c r="BB834" s="613"/>
      <c r="BC834" s="614">
        <v>89</v>
      </c>
      <c r="BD834" s="614"/>
      <c r="BE834" s="170"/>
    </row>
    <row r="835" spans="1:57" ht="25.7" hidden="1" customHeight="1" x14ac:dyDescent="0.15">
      <c r="A835" s="621"/>
      <c r="B835" s="306"/>
      <c r="C835" s="877" t="s">
        <v>745</v>
      </c>
      <c r="D835" s="645" t="s">
        <v>1752</v>
      </c>
      <c r="E835" s="769" t="s">
        <v>745</v>
      </c>
      <c r="F835" s="769" t="s">
        <v>325</v>
      </c>
      <c r="G835" s="769" t="s">
        <v>14772</v>
      </c>
      <c r="H835" s="626"/>
      <c r="I835" s="626"/>
      <c r="J835" s="626">
        <v>1386</v>
      </c>
      <c r="K835" s="626">
        <v>506</v>
      </c>
      <c r="L835" s="138">
        <v>506</v>
      </c>
      <c r="M835" s="769"/>
      <c r="N835" s="769"/>
      <c r="O835" s="769"/>
      <c r="P835" s="626">
        <v>414</v>
      </c>
      <c r="Q835" s="626">
        <v>414</v>
      </c>
      <c r="R835" s="626" t="s">
        <v>1753</v>
      </c>
      <c r="S835" s="626">
        <v>1</v>
      </c>
      <c r="T835" s="626" t="s">
        <v>316</v>
      </c>
      <c r="U835" s="626"/>
      <c r="V835" s="626"/>
      <c r="W835" s="769"/>
      <c r="X835" s="626"/>
      <c r="Y835" s="626"/>
      <c r="Z835" s="626"/>
      <c r="AA835" s="626" t="s">
        <v>1677</v>
      </c>
      <c r="AB835" s="626"/>
      <c r="AC835" s="626"/>
      <c r="AD835" s="626"/>
      <c r="AE835" s="626"/>
      <c r="AF835" s="626"/>
      <c r="AG835" s="769"/>
      <c r="AH835" s="769"/>
      <c r="AI835" s="769"/>
      <c r="AJ835" s="626"/>
      <c r="AK835" s="626"/>
      <c r="AL835" s="626"/>
      <c r="AM835" s="626"/>
      <c r="AN835" s="626"/>
      <c r="AO835" s="626"/>
      <c r="AP835" s="769"/>
      <c r="AQ835" s="769"/>
      <c r="AR835" s="627"/>
      <c r="AS835" s="627"/>
      <c r="AT835" s="627"/>
      <c r="AU835" s="627"/>
      <c r="AV835" s="613">
        <v>2015</v>
      </c>
      <c r="AW835" s="613"/>
      <c r="AX835" s="613"/>
      <c r="AY835" s="613"/>
      <c r="AZ835" s="613"/>
      <c r="BA835" s="613"/>
      <c r="BB835" s="613"/>
      <c r="BC835" s="614">
        <v>40</v>
      </c>
      <c r="BD835" s="614"/>
      <c r="BE835" s="170"/>
    </row>
    <row r="836" spans="1:57" ht="25.7" hidden="1" customHeight="1" x14ac:dyDescent="0.15">
      <c r="A836" s="621"/>
      <c r="B836" s="306"/>
      <c r="C836" s="877" t="s">
        <v>745</v>
      </c>
      <c r="D836" s="645" t="s">
        <v>1754</v>
      </c>
      <c r="E836" s="769" t="s">
        <v>745</v>
      </c>
      <c r="F836" s="769" t="s">
        <v>325</v>
      </c>
      <c r="G836" s="769" t="s">
        <v>14773</v>
      </c>
      <c r="H836" s="626"/>
      <c r="I836" s="626"/>
      <c r="J836" s="626">
        <v>1066</v>
      </c>
      <c r="K836" s="626">
        <v>557.5</v>
      </c>
      <c r="L836" s="138">
        <v>557.5</v>
      </c>
      <c r="M836" s="769"/>
      <c r="N836" s="769"/>
      <c r="O836" s="769"/>
      <c r="P836" s="626">
        <v>557.5</v>
      </c>
      <c r="Q836" s="626">
        <v>557.5</v>
      </c>
      <c r="R836" s="626" t="s">
        <v>1755</v>
      </c>
      <c r="S836" s="626">
        <v>1</v>
      </c>
      <c r="T836" s="626" t="s">
        <v>316</v>
      </c>
      <c r="U836" s="626"/>
      <c r="V836" s="626"/>
      <c r="W836" s="769"/>
      <c r="X836" s="626"/>
      <c r="Y836" s="626"/>
      <c r="Z836" s="626"/>
      <c r="AA836" s="626" t="s">
        <v>1677</v>
      </c>
      <c r="AB836" s="626"/>
      <c r="AC836" s="626"/>
      <c r="AD836" s="626"/>
      <c r="AE836" s="626"/>
      <c r="AF836" s="626"/>
      <c r="AG836" s="769"/>
      <c r="AH836" s="769"/>
      <c r="AI836" s="769"/>
      <c r="AJ836" s="626"/>
      <c r="AK836" s="626"/>
      <c r="AL836" s="626"/>
      <c r="AM836" s="626"/>
      <c r="AN836" s="626"/>
      <c r="AO836" s="626"/>
      <c r="AP836" s="769"/>
      <c r="AQ836" s="769"/>
      <c r="AR836" s="627"/>
      <c r="AS836" s="627"/>
      <c r="AT836" s="627"/>
      <c r="AU836" s="627"/>
      <c r="AV836" s="613">
        <v>2005</v>
      </c>
      <c r="AW836" s="613"/>
      <c r="AX836" s="613"/>
      <c r="AY836" s="613"/>
      <c r="AZ836" s="613"/>
      <c r="BA836" s="613"/>
      <c r="BB836" s="613"/>
      <c r="BC836" s="614">
        <v>143</v>
      </c>
      <c r="BD836" s="614"/>
      <c r="BE836" s="170"/>
    </row>
    <row r="837" spans="1:57" ht="25.7" hidden="1" customHeight="1" x14ac:dyDescent="0.15">
      <c r="A837" s="621"/>
      <c r="B837" s="306"/>
      <c r="C837" s="877" t="s">
        <v>745</v>
      </c>
      <c r="D837" s="645" t="s">
        <v>1756</v>
      </c>
      <c r="E837" s="769" t="s">
        <v>745</v>
      </c>
      <c r="F837" s="769" t="s">
        <v>325</v>
      </c>
      <c r="G837" s="769" t="s">
        <v>14774</v>
      </c>
      <c r="H837" s="626"/>
      <c r="I837" s="626"/>
      <c r="J837" s="626">
        <v>2667</v>
      </c>
      <c r="K837" s="626">
        <v>495</v>
      </c>
      <c r="L837" s="138">
        <v>495</v>
      </c>
      <c r="M837" s="769"/>
      <c r="N837" s="769"/>
      <c r="O837" s="769"/>
      <c r="P837" s="626">
        <v>495</v>
      </c>
      <c r="Q837" s="626">
        <v>495</v>
      </c>
      <c r="R837" s="626" t="s">
        <v>1757</v>
      </c>
      <c r="S837" s="626">
        <v>1</v>
      </c>
      <c r="T837" s="626" t="s">
        <v>316</v>
      </c>
      <c r="U837" s="626"/>
      <c r="V837" s="626"/>
      <c r="W837" s="769"/>
      <c r="X837" s="626"/>
      <c r="Y837" s="626"/>
      <c r="Z837" s="626"/>
      <c r="AA837" s="626" t="s">
        <v>1677</v>
      </c>
      <c r="AB837" s="626"/>
      <c r="AC837" s="626"/>
      <c r="AD837" s="626"/>
      <c r="AE837" s="626"/>
      <c r="AF837" s="626"/>
      <c r="AG837" s="769"/>
      <c r="AH837" s="769"/>
      <c r="AI837" s="769"/>
      <c r="AJ837" s="626"/>
      <c r="AK837" s="626"/>
      <c r="AL837" s="626"/>
      <c r="AM837" s="626"/>
      <c r="AN837" s="626"/>
      <c r="AO837" s="626"/>
      <c r="AP837" s="769"/>
      <c r="AQ837" s="769"/>
      <c r="AR837" s="627"/>
      <c r="AS837" s="627"/>
      <c r="AT837" s="627"/>
      <c r="AU837" s="627"/>
      <c r="AV837" s="613">
        <v>2006</v>
      </c>
      <c r="AW837" s="613"/>
      <c r="AX837" s="613"/>
      <c r="AY837" s="613"/>
      <c r="AZ837" s="613"/>
      <c r="BA837" s="613"/>
      <c r="BB837" s="613"/>
      <c r="BC837" s="614">
        <v>120</v>
      </c>
      <c r="BD837" s="614"/>
      <c r="BE837" s="170"/>
    </row>
    <row r="838" spans="1:57" ht="25.7" hidden="1" customHeight="1" x14ac:dyDescent="0.15">
      <c r="A838" s="621"/>
      <c r="B838" s="306"/>
      <c r="C838" s="877" t="s">
        <v>745</v>
      </c>
      <c r="D838" s="645" t="s">
        <v>1758</v>
      </c>
      <c r="E838" s="769" t="s">
        <v>745</v>
      </c>
      <c r="F838" s="769" t="s">
        <v>325</v>
      </c>
      <c r="G838" s="769" t="s">
        <v>14775</v>
      </c>
      <c r="H838" s="626"/>
      <c r="I838" s="626"/>
      <c r="J838" s="626">
        <v>80660</v>
      </c>
      <c r="K838" s="626">
        <v>2150</v>
      </c>
      <c r="L838" s="138">
        <v>2150</v>
      </c>
      <c r="M838" s="769"/>
      <c r="N838" s="769"/>
      <c r="O838" s="769"/>
      <c r="P838" s="626">
        <v>1000</v>
      </c>
      <c r="Q838" s="626">
        <v>1000</v>
      </c>
      <c r="R838" s="626" t="s">
        <v>1759</v>
      </c>
      <c r="S838" s="626">
        <v>2</v>
      </c>
      <c r="T838" s="626" t="s">
        <v>316</v>
      </c>
      <c r="U838" s="626"/>
      <c r="V838" s="626"/>
      <c r="W838" s="769"/>
      <c r="X838" s="626"/>
      <c r="Y838" s="626"/>
      <c r="Z838" s="626"/>
      <c r="AA838" s="626" t="s">
        <v>1677</v>
      </c>
      <c r="AB838" s="626"/>
      <c r="AC838" s="626"/>
      <c r="AD838" s="626"/>
      <c r="AE838" s="626"/>
      <c r="AF838" s="626"/>
      <c r="AG838" s="769"/>
      <c r="AH838" s="769"/>
      <c r="AI838" s="769"/>
      <c r="AJ838" s="626"/>
      <c r="AK838" s="626"/>
      <c r="AL838" s="626"/>
      <c r="AM838" s="626"/>
      <c r="AN838" s="626"/>
      <c r="AO838" s="626"/>
      <c r="AP838" s="769"/>
      <c r="AQ838" s="769"/>
      <c r="AR838" s="627"/>
      <c r="AS838" s="627"/>
      <c r="AT838" s="627"/>
      <c r="AU838" s="627"/>
      <c r="AV838" s="613">
        <v>2009</v>
      </c>
      <c r="AW838" s="613"/>
      <c r="AX838" s="613"/>
      <c r="AY838" s="613"/>
      <c r="AZ838" s="613"/>
      <c r="BA838" s="613"/>
      <c r="BB838" s="613"/>
      <c r="BC838" s="614">
        <v>1200</v>
      </c>
      <c r="BD838" s="614"/>
      <c r="BE838" s="170"/>
    </row>
    <row r="839" spans="1:57" ht="25.7" hidden="1" customHeight="1" x14ac:dyDescent="0.15">
      <c r="A839" s="621"/>
      <c r="B839" s="306"/>
      <c r="C839" s="877" t="s">
        <v>745</v>
      </c>
      <c r="D839" s="645" t="s">
        <v>12418</v>
      </c>
      <c r="E839" s="769" t="s">
        <v>745</v>
      </c>
      <c r="F839" s="769"/>
      <c r="G839" s="769" t="s">
        <v>745</v>
      </c>
      <c r="H839" s="626"/>
      <c r="I839" s="626"/>
      <c r="J839" s="626">
        <v>952</v>
      </c>
      <c r="K839" s="626"/>
      <c r="L839" s="138"/>
      <c r="M839" s="769"/>
      <c r="N839" s="769"/>
      <c r="O839" s="769"/>
      <c r="P839" s="626">
        <v>350</v>
      </c>
      <c r="Q839" s="626">
        <v>350</v>
      </c>
      <c r="R839" s="626" t="s">
        <v>1588</v>
      </c>
      <c r="S839" s="626">
        <v>1</v>
      </c>
      <c r="T839" s="626" t="s">
        <v>316</v>
      </c>
      <c r="U839" s="626"/>
      <c r="V839" s="626"/>
      <c r="W839" s="769"/>
      <c r="X839" s="626"/>
      <c r="Y839" s="626"/>
      <c r="Z839" s="626"/>
      <c r="AA839" s="626" t="s">
        <v>1677</v>
      </c>
      <c r="AB839" s="626"/>
      <c r="AC839" s="626"/>
      <c r="AD839" s="626"/>
      <c r="AE839" s="626"/>
      <c r="AF839" s="626"/>
      <c r="AG839" s="769"/>
      <c r="AH839" s="769"/>
      <c r="AI839" s="769"/>
      <c r="AJ839" s="626"/>
      <c r="AK839" s="626"/>
      <c r="AL839" s="626"/>
      <c r="AM839" s="626"/>
      <c r="AN839" s="626"/>
      <c r="AO839" s="626"/>
      <c r="AP839" s="769"/>
      <c r="AQ839" s="769"/>
      <c r="AR839" s="627"/>
      <c r="AS839" s="627"/>
      <c r="AT839" s="627"/>
      <c r="AU839" s="627"/>
      <c r="AV839" s="613">
        <v>2013</v>
      </c>
      <c r="AW839" s="613"/>
      <c r="AX839" s="613"/>
      <c r="AY839" s="613"/>
      <c r="AZ839" s="613"/>
      <c r="BA839" s="613"/>
      <c r="BB839" s="613"/>
      <c r="BC839" s="614">
        <v>100</v>
      </c>
      <c r="BD839" s="614"/>
      <c r="BE839" s="170"/>
    </row>
    <row r="840" spans="1:57" ht="25.7" hidden="1" customHeight="1" x14ac:dyDescent="0.15">
      <c r="A840" s="621"/>
      <c r="B840" s="306"/>
      <c r="C840" s="877" t="s">
        <v>745</v>
      </c>
      <c r="D840" s="645" t="s">
        <v>12419</v>
      </c>
      <c r="E840" s="769" t="s">
        <v>10931</v>
      </c>
      <c r="F840" s="769"/>
      <c r="G840" s="769" t="s">
        <v>14776</v>
      </c>
      <c r="H840" s="626"/>
      <c r="I840" s="626"/>
      <c r="J840" s="626">
        <v>1129</v>
      </c>
      <c r="K840" s="626">
        <v>481.84</v>
      </c>
      <c r="L840" s="138">
        <v>482</v>
      </c>
      <c r="M840" s="769"/>
      <c r="N840" s="769"/>
      <c r="O840" s="769"/>
      <c r="P840" s="626">
        <v>340</v>
      </c>
      <c r="Q840" s="626">
        <v>340</v>
      </c>
      <c r="R840" s="626" t="s">
        <v>4679</v>
      </c>
      <c r="S840" s="626">
        <v>1</v>
      </c>
      <c r="T840" s="626" t="s">
        <v>316</v>
      </c>
      <c r="U840" s="626"/>
      <c r="V840" s="626"/>
      <c r="W840" s="769"/>
      <c r="X840" s="626"/>
      <c r="Y840" s="626"/>
      <c r="Z840" s="626"/>
      <c r="AA840" s="626" t="s">
        <v>1677</v>
      </c>
      <c r="AB840" s="626"/>
      <c r="AC840" s="626"/>
      <c r="AD840" s="626"/>
      <c r="AE840" s="626"/>
      <c r="AF840" s="626"/>
      <c r="AG840" s="769"/>
      <c r="AH840" s="769"/>
      <c r="AI840" s="769"/>
      <c r="AJ840" s="626"/>
      <c r="AK840" s="626"/>
      <c r="AL840" s="626"/>
      <c r="AM840" s="626"/>
      <c r="AN840" s="626"/>
      <c r="AO840" s="626"/>
      <c r="AP840" s="769"/>
      <c r="AQ840" s="769"/>
      <c r="AR840" s="627"/>
      <c r="AS840" s="627"/>
      <c r="AT840" s="627"/>
      <c r="AU840" s="627"/>
      <c r="AV840" s="613">
        <v>2014</v>
      </c>
      <c r="AW840" s="613"/>
      <c r="AX840" s="613"/>
      <c r="AY840" s="613"/>
      <c r="AZ840" s="613"/>
      <c r="BA840" s="613"/>
      <c r="BB840" s="613"/>
      <c r="BC840" s="614">
        <v>314</v>
      </c>
      <c r="BD840" s="614"/>
      <c r="BE840" s="170"/>
    </row>
    <row r="841" spans="1:57" ht="25.7" hidden="1" customHeight="1" x14ac:dyDescent="0.15">
      <c r="A841" s="621"/>
      <c r="B841" s="306"/>
      <c r="C841" s="877" t="s">
        <v>745</v>
      </c>
      <c r="D841" s="645" t="s">
        <v>1760</v>
      </c>
      <c r="E841" s="769" t="s">
        <v>745</v>
      </c>
      <c r="F841" s="769"/>
      <c r="G841" s="769" t="s">
        <v>14777</v>
      </c>
      <c r="H841" s="626"/>
      <c r="I841" s="626"/>
      <c r="J841" s="626">
        <v>1775</v>
      </c>
      <c r="K841" s="626">
        <v>515</v>
      </c>
      <c r="L841" s="138">
        <v>515</v>
      </c>
      <c r="M841" s="769">
        <v>340</v>
      </c>
      <c r="N841" s="769">
        <v>340</v>
      </c>
      <c r="O841" s="769" t="s">
        <v>4679</v>
      </c>
      <c r="P841" s="626">
        <v>515</v>
      </c>
      <c r="Q841" s="626">
        <v>515</v>
      </c>
      <c r="R841" s="626" t="s">
        <v>1588</v>
      </c>
      <c r="S841" s="626">
        <v>1</v>
      </c>
      <c r="T841" s="626" t="s">
        <v>316</v>
      </c>
      <c r="U841" s="626"/>
      <c r="V841" s="626"/>
      <c r="W841" s="769"/>
      <c r="X841" s="626"/>
      <c r="Y841" s="626"/>
      <c r="Z841" s="626"/>
      <c r="AA841" s="626" t="s">
        <v>1677</v>
      </c>
      <c r="AB841" s="626">
        <v>2014</v>
      </c>
      <c r="AC841" s="626">
        <v>314</v>
      </c>
      <c r="AD841" s="626"/>
      <c r="AE841" s="626"/>
      <c r="AF841" s="626"/>
      <c r="AG841" s="769"/>
      <c r="AH841" s="769"/>
      <c r="AI841" s="769"/>
      <c r="AJ841" s="626"/>
      <c r="AK841" s="626"/>
      <c r="AL841" s="626"/>
      <c r="AM841" s="626"/>
      <c r="AN841" s="626"/>
      <c r="AO841" s="626"/>
      <c r="AP841" s="769"/>
      <c r="AQ841" s="769"/>
      <c r="AR841" s="627"/>
      <c r="AS841" s="627"/>
      <c r="AT841" s="627"/>
      <c r="AU841" s="627"/>
      <c r="AV841" s="613">
        <v>2009</v>
      </c>
      <c r="AW841" s="613">
        <v>314</v>
      </c>
      <c r="AX841" s="613"/>
      <c r="AY841" s="613"/>
      <c r="AZ841" s="613"/>
      <c r="BA841" s="613"/>
      <c r="BB841" s="613"/>
      <c r="BC841" s="614">
        <v>250</v>
      </c>
      <c r="BD841" s="614"/>
      <c r="BE841" s="170"/>
    </row>
    <row r="842" spans="1:57" ht="25.7" hidden="1" customHeight="1" x14ac:dyDescent="0.15">
      <c r="A842" s="621"/>
      <c r="B842" s="306"/>
      <c r="C842" s="877" t="s">
        <v>1247</v>
      </c>
      <c r="D842" s="645" t="s">
        <v>1761</v>
      </c>
      <c r="E842" s="769" t="s">
        <v>1247</v>
      </c>
      <c r="F842" s="769"/>
      <c r="G842" s="769" t="s">
        <v>1762</v>
      </c>
      <c r="H842" s="626"/>
      <c r="I842" s="626"/>
      <c r="J842" s="626">
        <v>3372</v>
      </c>
      <c r="K842" s="626">
        <v>492</v>
      </c>
      <c r="L842" s="138">
        <v>492</v>
      </c>
      <c r="M842" s="769"/>
      <c r="N842" s="769"/>
      <c r="O842" s="769"/>
      <c r="P842" s="626">
        <v>492</v>
      </c>
      <c r="Q842" s="626">
        <v>396</v>
      </c>
      <c r="R842" s="626" t="s">
        <v>1588</v>
      </c>
      <c r="S842" s="626">
        <v>1</v>
      </c>
      <c r="T842" s="626" t="s">
        <v>316</v>
      </c>
      <c r="U842" s="626"/>
      <c r="V842" s="626"/>
      <c r="W842" s="769"/>
      <c r="X842" s="626"/>
      <c r="Y842" s="626"/>
      <c r="Z842" s="626"/>
      <c r="AA842" s="626" t="s">
        <v>1677</v>
      </c>
      <c r="AB842" s="626"/>
      <c r="AC842" s="626"/>
      <c r="AD842" s="626"/>
      <c r="AE842" s="626"/>
      <c r="AF842" s="626"/>
      <c r="AG842" s="769"/>
      <c r="AH842" s="769"/>
      <c r="AI842" s="769"/>
      <c r="AJ842" s="626"/>
      <c r="AK842" s="626"/>
      <c r="AL842" s="626"/>
      <c r="AM842" s="626"/>
      <c r="AN842" s="626"/>
      <c r="AO842" s="626"/>
      <c r="AP842" s="769"/>
      <c r="AQ842" s="769"/>
      <c r="AR842" s="627"/>
      <c r="AS842" s="627"/>
      <c r="AT842" s="627"/>
      <c r="AU842" s="627"/>
      <c r="AV842" s="613">
        <v>2005</v>
      </c>
      <c r="AW842" s="613"/>
      <c r="AX842" s="613"/>
      <c r="AY842" s="613"/>
      <c r="AZ842" s="613"/>
      <c r="BA842" s="613"/>
      <c r="BB842" s="613"/>
      <c r="BC842" s="614">
        <v>140</v>
      </c>
      <c r="BD842" s="614"/>
      <c r="BE842" s="170"/>
    </row>
    <row r="843" spans="1:57" ht="25.7" hidden="1" customHeight="1" x14ac:dyDescent="0.15">
      <c r="A843" s="621"/>
      <c r="B843" s="306"/>
      <c r="C843" s="758" t="s">
        <v>1247</v>
      </c>
      <c r="D843" s="680" t="s">
        <v>1763</v>
      </c>
      <c r="E843" s="613" t="s">
        <v>1247</v>
      </c>
      <c r="F843" s="769"/>
      <c r="G843" s="613" t="s">
        <v>1764</v>
      </c>
      <c r="H843" s="626"/>
      <c r="I843" s="626"/>
      <c r="J843" s="614">
        <v>1604</v>
      </c>
      <c r="K843" s="614">
        <v>554.47</v>
      </c>
      <c r="L843" s="138">
        <v>554.47</v>
      </c>
      <c r="M843" s="769"/>
      <c r="N843" s="769"/>
      <c r="O843" s="769"/>
      <c r="P843" s="626">
        <v>554</v>
      </c>
      <c r="Q843" s="614">
        <v>506</v>
      </c>
      <c r="R843" s="614" t="s">
        <v>1588</v>
      </c>
      <c r="S843" s="614">
        <v>1</v>
      </c>
      <c r="T843" s="614" t="s">
        <v>316</v>
      </c>
      <c r="U843" s="626"/>
      <c r="V843" s="626"/>
      <c r="W843" s="769"/>
      <c r="X843" s="626"/>
      <c r="Y843" s="626"/>
      <c r="Z843" s="626"/>
      <c r="AA843" s="614" t="s">
        <v>1677</v>
      </c>
      <c r="AB843" s="626"/>
      <c r="AC843" s="626"/>
      <c r="AD843" s="626"/>
      <c r="AE843" s="626"/>
      <c r="AF843" s="626"/>
      <c r="AG843" s="769"/>
      <c r="AH843" s="769"/>
      <c r="AI843" s="769"/>
      <c r="AJ843" s="626"/>
      <c r="AK843" s="626"/>
      <c r="AL843" s="626"/>
      <c r="AM843" s="626"/>
      <c r="AN843" s="626"/>
      <c r="AO843" s="626"/>
      <c r="AP843" s="769"/>
      <c r="AQ843" s="769"/>
      <c r="AR843" s="627"/>
      <c r="AS843" s="627"/>
      <c r="AT843" s="627"/>
      <c r="AU843" s="627"/>
      <c r="AV843" s="613">
        <v>2008</v>
      </c>
      <c r="AW843" s="613"/>
      <c r="AX843" s="613"/>
      <c r="AY843" s="613"/>
      <c r="AZ843" s="613"/>
      <c r="BA843" s="613"/>
      <c r="BB843" s="613"/>
      <c r="BC843" s="614">
        <v>190</v>
      </c>
      <c r="BD843" s="614"/>
      <c r="BE843" s="170"/>
    </row>
    <row r="844" spans="1:57" ht="25.7" hidden="1" customHeight="1" x14ac:dyDescent="0.15">
      <c r="A844" s="621"/>
      <c r="B844" s="306"/>
      <c r="C844" s="758" t="s">
        <v>1247</v>
      </c>
      <c r="D844" s="680" t="s">
        <v>1765</v>
      </c>
      <c r="E844" s="613" t="s">
        <v>1247</v>
      </c>
      <c r="F844" s="613"/>
      <c r="G844" s="613" t="s">
        <v>1766</v>
      </c>
      <c r="H844" s="613"/>
      <c r="I844" s="613"/>
      <c r="J844" s="614">
        <v>1412</v>
      </c>
      <c r="K844" s="614">
        <v>506.7</v>
      </c>
      <c r="L844" s="138">
        <v>499.32</v>
      </c>
      <c r="M844" s="613"/>
      <c r="N844" s="613"/>
      <c r="O844" s="613"/>
      <c r="P844" s="614">
        <v>434</v>
      </c>
      <c r="Q844" s="614">
        <v>434</v>
      </c>
      <c r="R844" s="614" t="s">
        <v>1588</v>
      </c>
      <c r="S844" s="614">
        <v>1</v>
      </c>
      <c r="T844" s="614" t="s">
        <v>316</v>
      </c>
      <c r="U844" s="613"/>
      <c r="V844" s="613"/>
      <c r="W844" s="613"/>
      <c r="X844" s="613"/>
      <c r="Y844" s="613"/>
      <c r="Z844" s="613"/>
      <c r="AA844" s="614" t="s">
        <v>1677</v>
      </c>
      <c r="AB844" s="613"/>
      <c r="AC844" s="613"/>
      <c r="AD844" s="613"/>
      <c r="AE844" s="613"/>
      <c r="AF844" s="613"/>
      <c r="AG844" s="613"/>
      <c r="AH844" s="613"/>
      <c r="AI844" s="613"/>
      <c r="AJ844" s="613"/>
      <c r="AK844" s="613"/>
      <c r="AL844" s="613"/>
      <c r="AM844" s="613"/>
      <c r="AN844" s="613"/>
      <c r="AO844" s="613"/>
      <c r="AP844" s="613"/>
      <c r="AQ844" s="613"/>
      <c r="AR844" s="613"/>
      <c r="AS844" s="613"/>
      <c r="AT844" s="613"/>
      <c r="AU844" s="613"/>
      <c r="AV844" s="613">
        <v>2014</v>
      </c>
      <c r="AW844" s="613"/>
      <c r="AX844" s="613"/>
      <c r="AY844" s="613"/>
      <c r="AZ844" s="613"/>
      <c r="BA844" s="613"/>
      <c r="BB844" s="613"/>
      <c r="BC844" s="614">
        <v>300</v>
      </c>
      <c r="BD844" s="614"/>
      <c r="BE844" s="170"/>
    </row>
    <row r="845" spans="1:57" ht="25.7" hidden="1" customHeight="1" x14ac:dyDescent="0.15">
      <c r="A845" s="621"/>
      <c r="B845" s="306"/>
      <c r="C845" s="758" t="s">
        <v>1247</v>
      </c>
      <c r="D845" s="680" t="s">
        <v>1767</v>
      </c>
      <c r="E845" s="613" t="s">
        <v>1247</v>
      </c>
      <c r="F845" s="613"/>
      <c r="G845" s="613" t="s">
        <v>1768</v>
      </c>
      <c r="H845" s="613"/>
      <c r="I845" s="613"/>
      <c r="J845" s="614">
        <v>1954</v>
      </c>
      <c r="K845" s="614">
        <v>608</v>
      </c>
      <c r="L845" s="138">
        <v>608</v>
      </c>
      <c r="M845" s="613"/>
      <c r="N845" s="613"/>
      <c r="O845" s="613"/>
      <c r="P845" s="626">
        <v>361</v>
      </c>
      <c r="Q845" s="614">
        <v>361</v>
      </c>
      <c r="R845" s="614" t="s">
        <v>1588</v>
      </c>
      <c r="S845" s="614">
        <v>1</v>
      </c>
      <c r="T845" s="614" t="s">
        <v>316</v>
      </c>
      <c r="U845" s="613"/>
      <c r="V845" s="613"/>
      <c r="W845" s="613"/>
      <c r="X845" s="613"/>
      <c r="Y845" s="613"/>
      <c r="Z845" s="613"/>
      <c r="AA845" s="614" t="s">
        <v>1677</v>
      </c>
      <c r="AB845" s="613"/>
      <c r="AC845" s="613"/>
      <c r="AD845" s="613"/>
      <c r="AE845" s="613"/>
      <c r="AF845" s="613"/>
      <c r="AG845" s="613"/>
      <c r="AH845" s="613"/>
      <c r="AI845" s="613"/>
      <c r="AJ845" s="613"/>
      <c r="AK845" s="613"/>
      <c r="AL845" s="613"/>
      <c r="AM845" s="613"/>
      <c r="AN845" s="613"/>
      <c r="AO845" s="613"/>
      <c r="AP845" s="613"/>
      <c r="AQ845" s="613"/>
      <c r="AR845" s="613"/>
      <c r="AS845" s="613"/>
      <c r="AT845" s="613"/>
      <c r="AU845" s="613"/>
      <c r="AV845" s="613">
        <v>2008</v>
      </c>
      <c r="AW845" s="613"/>
      <c r="AX845" s="613"/>
      <c r="AY845" s="613"/>
      <c r="AZ845" s="613"/>
      <c r="BA845" s="613"/>
      <c r="BB845" s="613"/>
      <c r="BC845" s="614">
        <v>300</v>
      </c>
      <c r="BD845" s="614"/>
      <c r="BE845" s="170"/>
    </row>
    <row r="846" spans="1:57" ht="25.7" hidden="1" customHeight="1" x14ac:dyDescent="0.15">
      <c r="A846" s="621"/>
      <c r="B846" s="306"/>
      <c r="C846" s="758" t="s">
        <v>1247</v>
      </c>
      <c r="D846" s="680" t="s">
        <v>1769</v>
      </c>
      <c r="E846" s="613" t="s">
        <v>1247</v>
      </c>
      <c r="F846" s="613"/>
      <c r="G846" s="613" t="s">
        <v>1770</v>
      </c>
      <c r="H846" s="613"/>
      <c r="I846" s="613"/>
      <c r="J846" s="614">
        <v>3060</v>
      </c>
      <c r="K846" s="614">
        <v>497</v>
      </c>
      <c r="L846" s="138">
        <v>497</v>
      </c>
      <c r="M846" s="613"/>
      <c r="N846" s="613"/>
      <c r="O846" s="613"/>
      <c r="P846" s="626">
        <v>434</v>
      </c>
      <c r="Q846" s="614">
        <v>434</v>
      </c>
      <c r="R846" s="614" t="s">
        <v>1588</v>
      </c>
      <c r="S846" s="614">
        <v>1</v>
      </c>
      <c r="T846" s="614" t="s">
        <v>316</v>
      </c>
      <c r="U846" s="613"/>
      <c r="V846" s="613"/>
      <c r="W846" s="613"/>
      <c r="X846" s="613"/>
      <c r="Y846" s="613"/>
      <c r="Z846" s="613"/>
      <c r="AA846" s="614" t="s">
        <v>1677</v>
      </c>
      <c r="AB846" s="613"/>
      <c r="AC846" s="613"/>
      <c r="AD846" s="613"/>
      <c r="AE846" s="613"/>
      <c r="AF846" s="613"/>
      <c r="AG846" s="613"/>
      <c r="AH846" s="613"/>
      <c r="AI846" s="613"/>
      <c r="AJ846" s="613"/>
      <c r="AK846" s="613"/>
      <c r="AL846" s="613"/>
      <c r="AM846" s="613"/>
      <c r="AN846" s="613"/>
      <c r="AO846" s="613"/>
      <c r="AP846" s="613"/>
      <c r="AQ846" s="613"/>
      <c r="AR846" s="613"/>
      <c r="AS846" s="613"/>
      <c r="AT846" s="613"/>
      <c r="AU846" s="613"/>
      <c r="AV846" s="613">
        <v>2009</v>
      </c>
      <c r="AW846" s="613"/>
      <c r="AX846" s="613"/>
      <c r="AY846" s="613"/>
      <c r="AZ846" s="613"/>
      <c r="BA846" s="613"/>
      <c r="BB846" s="613"/>
      <c r="BC846" s="614">
        <v>300</v>
      </c>
      <c r="BD846" s="614"/>
      <c r="BE846" s="170"/>
    </row>
    <row r="847" spans="1:57" ht="25.7" hidden="1" customHeight="1" x14ac:dyDescent="0.15">
      <c r="A847" s="621"/>
      <c r="B847" s="306"/>
      <c r="C847" s="758" t="s">
        <v>1247</v>
      </c>
      <c r="D847" s="680" t="s">
        <v>1771</v>
      </c>
      <c r="E847" s="613" t="s">
        <v>1247</v>
      </c>
      <c r="F847" s="613"/>
      <c r="G847" s="613" t="s">
        <v>1772</v>
      </c>
      <c r="H847" s="613"/>
      <c r="I847" s="613"/>
      <c r="J847" s="614">
        <v>3044</v>
      </c>
      <c r="K847" s="614">
        <v>593.85</v>
      </c>
      <c r="L847" s="138">
        <v>591.15</v>
      </c>
      <c r="M847" s="613"/>
      <c r="N847" s="613"/>
      <c r="O847" s="613"/>
      <c r="P847" s="626">
        <v>505.86</v>
      </c>
      <c r="Q847" s="614">
        <v>506</v>
      </c>
      <c r="R847" s="614" t="s">
        <v>1588</v>
      </c>
      <c r="S847" s="614">
        <v>1</v>
      </c>
      <c r="T847" s="614" t="s">
        <v>316</v>
      </c>
      <c r="U847" s="613"/>
      <c r="V847" s="613"/>
      <c r="W847" s="613"/>
      <c r="X847" s="613"/>
      <c r="Y847" s="613"/>
      <c r="Z847" s="613"/>
      <c r="AA847" s="614" t="s">
        <v>1677</v>
      </c>
      <c r="AB847" s="613"/>
      <c r="AC847" s="613"/>
      <c r="AD847" s="613"/>
      <c r="AE847" s="613"/>
      <c r="AF847" s="613"/>
      <c r="AG847" s="613"/>
      <c r="AH847" s="613"/>
      <c r="AI847" s="613"/>
      <c r="AJ847" s="613"/>
      <c r="AK847" s="613"/>
      <c r="AL847" s="613"/>
      <c r="AM847" s="613"/>
      <c r="AN847" s="613"/>
      <c r="AO847" s="613"/>
      <c r="AP847" s="613"/>
      <c r="AQ847" s="613"/>
      <c r="AR847" s="613"/>
      <c r="AS847" s="613"/>
      <c r="AT847" s="613"/>
      <c r="AU847" s="613"/>
      <c r="AV847" s="613">
        <v>2009</v>
      </c>
      <c r="AW847" s="613"/>
      <c r="AX847" s="613"/>
      <c r="AY847" s="613"/>
      <c r="AZ847" s="613"/>
      <c r="BA847" s="613"/>
      <c r="BB847" s="613"/>
      <c r="BC847" s="614">
        <v>300</v>
      </c>
      <c r="BD847" s="614"/>
      <c r="BE847" s="170"/>
    </row>
    <row r="848" spans="1:57" ht="25.7" hidden="1" customHeight="1" x14ac:dyDescent="0.15">
      <c r="A848" s="621"/>
      <c r="B848" s="306"/>
      <c r="C848" s="758" t="s">
        <v>1247</v>
      </c>
      <c r="D848" s="680" t="s">
        <v>1773</v>
      </c>
      <c r="E848" s="613" t="s">
        <v>1247</v>
      </c>
      <c r="F848" s="613"/>
      <c r="G848" s="613" t="s">
        <v>1774</v>
      </c>
      <c r="H848" s="613"/>
      <c r="I848" s="613"/>
      <c r="J848" s="614">
        <v>3415</v>
      </c>
      <c r="K848" s="614">
        <v>472</v>
      </c>
      <c r="L848" s="138">
        <v>472</v>
      </c>
      <c r="M848" s="613"/>
      <c r="N848" s="613"/>
      <c r="O848" s="613"/>
      <c r="P848" s="626">
        <v>420</v>
      </c>
      <c r="Q848" s="614">
        <v>420</v>
      </c>
      <c r="R848" s="614" t="s">
        <v>1588</v>
      </c>
      <c r="S848" s="614">
        <v>1</v>
      </c>
      <c r="T848" s="614" t="s">
        <v>316</v>
      </c>
      <c r="U848" s="613"/>
      <c r="V848" s="613"/>
      <c r="W848" s="613"/>
      <c r="X848" s="613"/>
      <c r="Y848" s="613"/>
      <c r="Z848" s="613"/>
      <c r="AA848" s="614" t="s">
        <v>1677</v>
      </c>
      <c r="AB848" s="613"/>
      <c r="AC848" s="613"/>
      <c r="AD848" s="613"/>
      <c r="AE848" s="613"/>
      <c r="AF848" s="613"/>
      <c r="AG848" s="613"/>
      <c r="AH848" s="613"/>
      <c r="AI848" s="613"/>
      <c r="AJ848" s="613"/>
      <c r="AK848" s="613"/>
      <c r="AL848" s="613"/>
      <c r="AM848" s="613"/>
      <c r="AN848" s="613"/>
      <c r="AO848" s="613"/>
      <c r="AP848" s="613"/>
      <c r="AQ848" s="613"/>
      <c r="AR848" s="613"/>
      <c r="AS848" s="613"/>
      <c r="AT848" s="613"/>
      <c r="AU848" s="613"/>
      <c r="AV848" s="613">
        <v>2009</v>
      </c>
      <c r="AW848" s="613"/>
      <c r="AX848" s="613"/>
      <c r="AY848" s="613"/>
      <c r="AZ848" s="613"/>
      <c r="BA848" s="613"/>
      <c r="BB848" s="613"/>
      <c r="BC848" s="614">
        <v>300</v>
      </c>
      <c r="BD848" s="614"/>
      <c r="BE848" s="170"/>
    </row>
    <row r="849" spans="1:57" ht="25.7" hidden="1" customHeight="1" x14ac:dyDescent="0.15">
      <c r="A849" s="621"/>
      <c r="B849" s="306"/>
      <c r="C849" s="758" t="s">
        <v>1247</v>
      </c>
      <c r="D849" s="680" t="s">
        <v>1775</v>
      </c>
      <c r="E849" s="613" t="s">
        <v>1247</v>
      </c>
      <c r="F849" s="613"/>
      <c r="G849" s="613" t="s">
        <v>4680</v>
      </c>
      <c r="H849" s="613"/>
      <c r="I849" s="613"/>
      <c r="J849" s="614">
        <v>2118</v>
      </c>
      <c r="K849" s="614">
        <v>618</v>
      </c>
      <c r="L849" s="138">
        <v>618</v>
      </c>
      <c r="M849" s="613"/>
      <c r="N849" s="613"/>
      <c r="O849" s="613"/>
      <c r="P849" s="626">
        <v>500</v>
      </c>
      <c r="Q849" s="614">
        <v>500</v>
      </c>
      <c r="R849" s="614" t="s">
        <v>1776</v>
      </c>
      <c r="S849" s="614">
        <v>1</v>
      </c>
      <c r="T849" s="614" t="s">
        <v>316</v>
      </c>
      <c r="U849" s="613"/>
      <c r="V849" s="613"/>
      <c r="W849" s="613"/>
      <c r="X849" s="613"/>
      <c r="Y849" s="613"/>
      <c r="Z849" s="613"/>
      <c r="AA849" s="614" t="s">
        <v>1677</v>
      </c>
      <c r="AB849" s="613"/>
      <c r="AC849" s="613"/>
      <c r="AD849" s="613"/>
      <c r="AE849" s="613"/>
      <c r="AF849" s="613"/>
      <c r="AG849" s="613"/>
      <c r="AH849" s="613"/>
      <c r="AI849" s="613"/>
      <c r="AJ849" s="613"/>
      <c r="AK849" s="613"/>
      <c r="AL849" s="613"/>
      <c r="AM849" s="613"/>
      <c r="AN849" s="613"/>
      <c r="AO849" s="613"/>
      <c r="AP849" s="613"/>
      <c r="AQ849" s="613"/>
      <c r="AR849" s="613"/>
      <c r="AS849" s="613"/>
      <c r="AT849" s="613"/>
      <c r="AU849" s="613"/>
      <c r="AV849" s="613">
        <v>2010</v>
      </c>
      <c r="AW849" s="613"/>
      <c r="AX849" s="613"/>
      <c r="AY849" s="613"/>
      <c r="AZ849" s="613"/>
      <c r="BA849" s="613"/>
      <c r="BB849" s="613"/>
      <c r="BC849" s="614">
        <v>280</v>
      </c>
      <c r="BD849" s="614"/>
      <c r="BE849" s="170"/>
    </row>
    <row r="850" spans="1:57" ht="25.7" hidden="1" customHeight="1" x14ac:dyDescent="0.15">
      <c r="A850" s="621"/>
      <c r="B850" s="306"/>
      <c r="C850" s="758" t="s">
        <v>1247</v>
      </c>
      <c r="D850" s="680" t="s">
        <v>4681</v>
      </c>
      <c r="E850" s="613" t="s">
        <v>1247</v>
      </c>
      <c r="F850" s="613"/>
      <c r="G850" s="613" t="s">
        <v>4682</v>
      </c>
      <c r="H850" s="613"/>
      <c r="I850" s="613"/>
      <c r="J850" s="614">
        <v>1534</v>
      </c>
      <c r="K850" s="614">
        <v>509</v>
      </c>
      <c r="L850" s="138">
        <v>509</v>
      </c>
      <c r="M850" s="613"/>
      <c r="N850" s="613"/>
      <c r="O850" s="613"/>
      <c r="P850" s="614">
        <v>509</v>
      </c>
      <c r="Q850" s="614">
        <v>509</v>
      </c>
      <c r="R850" s="614" t="s">
        <v>1588</v>
      </c>
      <c r="S850" s="614">
        <v>1</v>
      </c>
      <c r="T850" s="614" t="s">
        <v>316</v>
      </c>
      <c r="U850" s="613"/>
      <c r="V850" s="613"/>
      <c r="W850" s="613"/>
      <c r="X850" s="613"/>
      <c r="Y850" s="613"/>
      <c r="Z850" s="613"/>
      <c r="AA850" s="614" t="s">
        <v>1677</v>
      </c>
      <c r="AB850" s="613"/>
      <c r="AC850" s="613"/>
      <c r="AD850" s="613"/>
      <c r="AE850" s="613"/>
      <c r="AF850" s="613"/>
      <c r="AG850" s="613"/>
      <c r="AH850" s="613"/>
      <c r="AI850" s="613"/>
      <c r="AJ850" s="613"/>
      <c r="AK850" s="613"/>
      <c r="AL850" s="613"/>
      <c r="AM850" s="613"/>
      <c r="AN850" s="613"/>
      <c r="AO850" s="613"/>
      <c r="AP850" s="613"/>
      <c r="AQ850" s="613"/>
      <c r="AR850" s="613"/>
      <c r="AS850" s="613"/>
      <c r="AT850" s="613"/>
      <c r="AU850" s="613"/>
      <c r="AV850" s="613">
        <v>2013</v>
      </c>
      <c r="AW850" s="613"/>
      <c r="AX850" s="613"/>
      <c r="AY850" s="613"/>
      <c r="AZ850" s="613"/>
      <c r="BA850" s="613"/>
      <c r="BB850" s="613"/>
      <c r="BC850" s="614">
        <v>140</v>
      </c>
      <c r="BD850" s="890"/>
      <c r="BE850" s="170"/>
    </row>
    <row r="851" spans="1:57" ht="25.7" hidden="1" customHeight="1" x14ac:dyDescent="0.15">
      <c r="A851" s="621"/>
      <c r="B851" s="306"/>
      <c r="C851" s="758" t="s">
        <v>1247</v>
      </c>
      <c r="D851" s="680" t="s">
        <v>4683</v>
      </c>
      <c r="E851" s="613" t="s">
        <v>1247</v>
      </c>
      <c r="F851" s="613"/>
      <c r="G851" s="613" t="s">
        <v>4684</v>
      </c>
      <c r="H851" s="613"/>
      <c r="I851" s="613"/>
      <c r="J851" s="614">
        <v>1080</v>
      </c>
      <c r="K851" s="614">
        <v>496.62</v>
      </c>
      <c r="L851" s="138">
        <v>496.62</v>
      </c>
      <c r="M851" s="614"/>
      <c r="N851" s="614"/>
      <c r="O851" s="614"/>
      <c r="P851" s="626">
        <v>434</v>
      </c>
      <c r="Q851" s="614">
        <v>434</v>
      </c>
      <c r="R851" s="614" t="s">
        <v>1588</v>
      </c>
      <c r="S851" s="614">
        <v>1</v>
      </c>
      <c r="T851" s="614" t="s">
        <v>316</v>
      </c>
      <c r="U851" s="613"/>
      <c r="V851" s="613"/>
      <c r="W851" s="613"/>
      <c r="X851" s="613"/>
      <c r="Y851" s="613"/>
      <c r="Z851" s="613"/>
      <c r="AA851" s="614" t="s">
        <v>1677</v>
      </c>
      <c r="AB851" s="613"/>
      <c r="AC851" s="614"/>
      <c r="AD851" s="613"/>
      <c r="AE851" s="613"/>
      <c r="AF851" s="613"/>
      <c r="AG851" s="613"/>
      <c r="AH851" s="613"/>
      <c r="AI851" s="613"/>
      <c r="AJ851" s="613"/>
      <c r="AK851" s="613"/>
      <c r="AL851" s="613"/>
      <c r="AM851" s="613"/>
      <c r="AN851" s="613"/>
      <c r="AO851" s="613"/>
      <c r="AP851" s="613"/>
      <c r="AQ851" s="613"/>
      <c r="AR851" s="613"/>
      <c r="AS851" s="613"/>
      <c r="AT851" s="613"/>
      <c r="AU851" s="613"/>
      <c r="AV851" s="613">
        <v>2014</v>
      </c>
      <c r="AW851" s="614"/>
      <c r="AX851" s="613"/>
      <c r="AY851" s="613"/>
      <c r="AZ851" s="613"/>
      <c r="BA851" s="613"/>
      <c r="BB851" s="613"/>
      <c r="BC851" s="614">
        <v>280</v>
      </c>
      <c r="BD851" s="614"/>
      <c r="BE851" s="170"/>
    </row>
    <row r="852" spans="1:57" ht="25.7" hidden="1" customHeight="1" x14ac:dyDescent="0.15">
      <c r="A852" s="621"/>
      <c r="B852" s="306"/>
      <c r="C852" s="758" t="s">
        <v>1247</v>
      </c>
      <c r="D852" s="680" t="s">
        <v>12420</v>
      </c>
      <c r="E852" s="613" t="s">
        <v>12297</v>
      </c>
      <c r="F852" s="613"/>
      <c r="G852" s="613" t="s">
        <v>688</v>
      </c>
      <c r="H852" s="613"/>
      <c r="I852" s="613"/>
      <c r="J852" s="614">
        <v>930</v>
      </c>
      <c r="K852" s="614">
        <v>53</v>
      </c>
      <c r="L852" s="138">
        <v>53</v>
      </c>
      <c r="M852" s="613"/>
      <c r="N852" s="613"/>
      <c r="O852" s="613"/>
      <c r="P852" s="626">
        <v>458</v>
      </c>
      <c r="Q852" s="614">
        <v>458</v>
      </c>
      <c r="R852" s="614" t="s">
        <v>1588</v>
      </c>
      <c r="S852" s="614">
        <v>1</v>
      </c>
      <c r="T852" s="614" t="s">
        <v>316</v>
      </c>
      <c r="U852" s="613"/>
      <c r="V852" s="613"/>
      <c r="W852" s="613"/>
      <c r="X852" s="613"/>
      <c r="Y852" s="613"/>
      <c r="Z852" s="613"/>
      <c r="AA852" s="614" t="s">
        <v>1677</v>
      </c>
      <c r="AB852" s="613"/>
      <c r="AC852" s="613"/>
      <c r="AD852" s="613"/>
      <c r="AE852" s="613"/>
      <c r="AF852" s="613"/>
      <c r="AG852" s="613"/>
      <c r="AH852" s="613"/>
      <c r="AI852" s="613"/>
      <c r="AJ852" s="613"/>
      <c r="AK852" s="613"/>
      <c r="AL852" s="613"/>
      <c r="AM852" s="613"/>
      <c r="AN852" s="613"/>
      <c r="AO852" s="613"/>
      <c r="AP852" s="613"/>
      <c r="AQ852" s="613"/>
      <c r="AR852" s="613"/>
      <c r="AS852" s="613"/>
      <c r="AT852" s="613"/>
      <c r="AU852" s="613"/>
      <c r="AV852" s="613">
        <v>2002</v>
      </c>
      <c r="AW852" s="613"/>
      <c r="AX852" s="613"/>
      <c r="AY852" s="613"/>
      <c r="AZ852" s="613"/>
      <c r="BA852" s="613"/>
      <c r="BB852" s="613"/>
      <c r="BC852" s="614"/>
      <c r="BD852" s="614"/>
      <c r="BE852" s="170"/>
    </row>
    <row r="853" spans="1:57" ht="25.7" hidden="1" customHeight="1" x14ac:dyDescent="0.15">
      <c r="A853" s="621"/>
      <c r="B853" s="306"/>
      <c r="C853" s="758" t="s">
        <v>1247</v>
      </c>
      <c r="D853" s="680" t="s">
        <v>12421</v>
      </c>
      <c r="E853" s="613" t="s">
        <v>1247</v>
      </c>
      <c r="F853" s="613"/>
      <c r="G853" s="613" t="s">
        <v>688</v>
      </c>
      <c r="H853" s="613"/>
      <c r="I853" s="613"/>
      <c r="J853" s="614">
        <v>1939</v>
      </c>
      <c r="K853" s="614">
        <v>398.25</v>
      </c>
      <c r="L853" s="138">
        <v>398.25</v>
      </c>
      <c r="M853" s="613"/>
      <c r="N853" s="613"/>
      <c r="O853" s="613"/>
      <c r="P853" s="626">
        <v>386</v>
      </c>
      <c r="Q853" s="614">
        <v>386</v>
      </c>
      <c r="R853" s="614" t="s">
        <v>12422</v>
      </c>
      <c r="S853" s="614">
        <v>1</v>
      </c>
      <c r="T853" s="614" t="s">
        <v>316</v>
      </c>
      <c r="U853" s="613"/>
      <c r="V853" s="613"/>
      <c r="W853" s="613"/>
      <c r="X853" s="613"/>
      <c r="Y853" s="613"/>
      <c r="Z853" s="613"/>
      <c r="AA853" s="614" t="s">
        <v>1677</v>
      </c>
      <c r="AB853" s="613"/>
      <c r="AC853" s="613"/>
      <c r="AD853" s="613"/>
      <c r="AE853" s="613"/>
      <c r="AF853" s="613"/>
      <c r="AG853" s="613"/>
      <c r="AH853" s="613"/>
      <c r="AI853" s="613"/>
      <c r="AJ853" s="613"/>
      <c r="AK853" s="613"/>
      <c r="AL853" s="613"/>
      <c r="AM853" s="613"/>
      <c r="AN853" s="613"/>
      <c r="AO853" s="613"/>
      <c r="AP853" s="613"/>
      <c r="AQ853" s="613"/>
      <c r="AR853" s="613"/>
      <c r="AS853" s="613"/>
      <c r="AT853" s="613"/>
      <c r="AU853" s="613"/>
      <c r="AV853" s="613">
        <v>2016</v>
      </c>
      <c r="AW853" s="613"/>
      <c r="AX853" s="613"/>
      <c r="AY853" s="613"/>
      <c r="AZ853" s="613"/>
      <c r="BA853" s="613"/>
      <c r="BB853" s="613"/>
      <c r="BC853" s="614">
        <v>250</v>
      </c>
      <c r="BD853" s="614"/>
      <c r="BE853" s="170"/>
    </row>
    <row r="854" spans="1:57" ht="25.7" hidden="1" customHeight="1" x14ac:dyDescent="0.15">
      <c r="A854" s="621"/>
      <c r="B854" s="306"/>
      <c r="C854" s="758" t="s">
        <v>1247</v>
      </c>
      <c r="D854" s="680" t="s">
        <v>14778</v>
      </c>
      <c r="E854" s="613" t="s">
        <v>1247</v>
      </c>
      <c r="F854" s="613"/>
      <c r="G854" s="613" t="s">
        <v>1772</v>
      </c>
      <c r="H854" s="613"/>
      <c r="I854" s="613"/>
      <c r="J854" s="614">
        <v>5614</v>
      </c>
      <c r="K854" s="614">
        <v>497</v>
      </c>
      <c r="L854" s="138">
        <v>497</v>
      </c>
      <c r="M854" s="613"/>
      <c r="N854" s="613"/>
      <c r="O854" s="613"/>
      <c r="P854" s="626">
        <v>300</v>
      </c>
      <c r="Q854" s="614">
        <v>300</v>
      </c>
      <c r="R854" s="614" t="s">
        <v>12422</v>
      </c>
      <c r="S854" s="614">
        <v>1</v>
      </c>
      <c r="T854" s="614" t="s">
        <v>316</v>
      </c>
      <c r="U854" s="613"/>
      <c r="V854" s="613"/>
      <c r="W854" s="613"/>
      <c r="X854" s="613"/>
      <c r="Y854" s="613"/>
      <c r="Z854" s="613"/>
      <c r="AA854" s="614" t="s">
        <v>1677</v>
      </c>
      <c r="AB854" s="613"/>
      <c r="AC854" s="613"/>
      <c r="AD854" s="613"/>
      <c r="AE854" s="613"/>
      <c r="AF854" s="613"/>
      <c r="AG854" s="613"/>
      <c r="AH854" s="613"/>
      <c r="AI854" s="613"/>
      <c r="AJ854" s="613"/>
      <c r="AK854" s="613"/>
      <c r="AL854" s="613"/>
      <c r="AM854" s="613"/>
      <c r="AN854" s="613"/>
      <c r="AO854" s="613"/>
      <c r="AP854" s="613"/>
      <c r="AQ854" s="613"/>
      <c r="AR854" s="613"/>
      <c r="AS854" s="613"/>
      <c r="AT854" s="613"/>
      <c r="AU854" s="613"/>
      <c r="AV854" s="613">
        <v>2020</v>
      </c>
      <c r="AW854" s="613"/>
      <c r="AX854" s="613"/>
      <c r="AY854" s="613"/>
      <c r="AZ854" s="613"/>
      <c r="BA854" s="613"/>
      <c r="BB854" s="613"/>
      <c r="BC854" s="614">
        <v>350</v>
      </c>
      <c r="BD854" s="614"/>
      <c r="BE854" s="170"/>
    </row>
    <row r="855" spans="1:57" ht="25.7" hidden="1" customHeight="1" x14ac:dyDescent="0.15">
      <c r="A855" s="621"/>
      <c r="B855" s="306"/>
      <c r="C855" s="891" t="s">
        <v>4477</v>
      </c>
      <c r="D855" s="892" t="s">
        <v>1527</v>
      </c>
      <c r="E855" s="887" t="s">
        <v>4477</v>
      </c>
      <c r="F855" s="613"/>
      <c r="G855" s="887" t="s">
        <v>4685</v>
      </c>
      <c r="H855" s="613"/>
      <c r="I855" s="613"/>
      <c r="J855" s="888">
        <v>6217</v>
      </c>
      <c r="K855" s="888">
        <v>567</v>
      </c>
      <c r="L855" s="138">
        <v>567</v>
      </c>
      <c r="M855" s="613"/>
      <c r="N855" s="613"/>
      <c r="O855" s="613"/>
      <c r="P855" s="260">
        <v>500</v>
      </c>
      <c r="Q855" s="888">
        <v>500</v>
      </c>
      <c r="R855" s="888" t="s">
        <v>1700</v>
      </c>
      <c r="S855" s="888">
        <v>1</v>
      </c>
      <c r="T855" s="888" t="s">
        <v>316</v>
      </c>
      <c r="U855" s="613"/>
      <c r="V855" s="613"/>
      <c r="W855" s="613"/>
      <c r="X855" s="613"/>
      <c r="Y855" s="613"/>
      <c r="Z855" s="613"/>
      <c r="AA855" s="888" t="s">
        <v>1677</v>
      </c>
      <c r="AB855" s="613"/>
      <c r="AC855" s="613"/>
      <c r="AD855" s="613"/>
      <c r="AE855" s="613"/>
      <c r="AF855" s="613"/>
      <c r="AG855" s="613"/>
      <c r="AH855" s="613"/>
      <c r="AI855" s="613"/>
      <c r="AJ855" s="613"/>
      <c r="AK855" s="613"/>
      <c r="AL855" s="613"/>
      <c r="AM855" s="613"/>
      <c r="AN855" s="613"/>
      <c r="AO855" s="613"/>
      <c r="AP855" s="613"/>
      <c r="AQ855" s="613"/>
      <c r="AR855" s="613"/>
      <c r="AS855" s="613"/>
      <c r="AT855" s="613"/>
      <c r="AU855" s="613"/>
      <c r="AV855" s="887">
        <v>2005</v>
      </c>
      <c r="AW855" s="613"/>
      <c r="AX855" s="613"/>
      <c r="AY855" s="613"/>
      <c r="AZ855" s="613"/>
      <c r="BA855" s="613"/>
      <c r="BB855" s="613"/>
      <c r="BC855" s="888">
        <v>150</v>
      </c>
      <c r="BD855" s="614"/>
      <c r="BE855" s="170"/>
    </row>
    <row r="856" spans="1:57" ht="25.7" hidden="1" customHeight="1" x14ac:dyDescent="0.15">
      <c r="A856" s="621"/>
      <c r="B856" s="306"/>
      <c r="C856" s="758" t="s">
        <v>4477</v>
      </c>
      <c r="D856" s="680" t="s">
        <v>1667</v>
      </c>
      <c r="E856" s="613" t="s">
        <v>4477</v>
      </c>
      <c r="F856" s="887"/>
      <c r="G856" s="613" t="s">
        <v>4686</v>
      </c>
      <c r="H856" s="887"/>
      <c r="I856" s="887"/>
      <c r="J856" s="614">
        <v>1516</v>
      </c>
      <c r="K856" s="614">
        <v>586</v>
      </c>
      <c r="L856" s="138">
        <v>586</v>
      </c>
      <c r="M856" s="887"/>
      <c r="N856" s="887"/>
      <c r="O856" s="887"/>
      <c r="P856" s="626">
        <v>500</v>
      </c>
      <c r="Q856" s="614">
        <v>500</v>
      </c>
      <c r="R856" s="614" t="s">
        <v>1700</v>
      </c>
      <c r="S856" s="614">
        <v>1</v>
      </c>
      <c r="T856" s="614" t="s">
        <v>316</v>
      </c>
      <c r="U856" s="887"/>
      <c r="V856" s="887"/>
      <c r="W856" s="887"/>
      <c r="X856" s="887"/>
      <c r="Y856" s="887"/>
      <c r="Z856" s="887"/>
      <c r="AA856" s="614" t="s">
        <v>1677</v>
      </c>
      <c r="AB856" s="887"/>
      <c r="AC856" s="887"/>
      <c r="AD856" s="887"/>
      <c r="AE856" s="887"/>
      <c r="AF856" s="887"/>
      <c r="AG856" s="887"/>
      <c r="AH856" s="887"/>
      <c r="AI856" s="887"/>
      <c r="AJ856" s="887"/>
      <c r="AK856" s="887"/>
      <c r="AL856" s="887"/>
      <c r="AM856" s="887"/>
      <c r="AN856" s="887"/>
      <c r="AO856" s="887"/>
      <c r="AP856" s="887"/>
      <c r="AQ856" s="887"/>
      <c r="AR856" s="887"/>
      <c r="AS856" s="887"/>
      <c r="AT856" s="887"/>
      <c r="AU856" s="887"/>
      <c r="AV856" s="613">
        <v>2003</v>
      </c>
      <c r="AW856" s="887"/>
      <c r="AX856" s="887"/>
      <c r="AY856" s="887"/>
      <c r="AZ856" s="887"/>
      <c r="BA856" s="887"/>
      <c r="BB856" s="887"/>
      <c r="BC856" s="614">
        <v>149</v>
      </c>
      <c r="BD856" s="614"/>
      <c r="BE856" s="170"/>
    </row>
    <row r="857" spans="1:57" ht="25.7" hidden="1" customHeight="1" x14ac:dyDescent="0.15">
      <c r="A857" s="621"/>
      <c r="B857" s="306"/>
      <c r="C857" s="758" t="s">
        <v>4477</v>
      </c>
      <c r="D857" s="680" t="s">
        <v>4687</v>
      </c>
      <c r="E857" s="613" t="s">
        <v>4477</v>
      </c>
      <c r="F857" s="613"/>
      <c r="G857" s="613" t="s">
        <v>4688</v>
      </c>
      <c r="H857" s="613"/>
      <c r="I857" s="613"/>
      <c r="J857" s="614">
        <v>4178</v>
      </c>
      <c r="K857" s="614">
        <v>499</v>
      </c>
      <c r="L857" s="138">
        <v>499</v>
      </c>
      <c r="M857" s="613"/>
      <c r="N857" s="613"/>
      <c r="O857" s="613"/>
      <c r="P857" s="626">
        <v>500</v>
      </c>
      <c r="Q857" s="614">
        <v>500</v>
      </c>
      <c r="R857" s="614" t="s">
        <v>1700</v>
      </c>
      <c r="S857" s="614">
        <v>1</v>
      </c>
      <c r="T857" s="614" t="s">
        <v>316</v>
      </c>
      <c r="U857" s="613"/>
      <c r="V857" s="613"/>
      <c r="W857" s="613"/>
      <c r="X857" s="613"/>
      <c r="Y857" s="613"/>
      <c r="Z857" s="613"/>
      <c r="AA857" s="614" t="s">
        <v>1677</v>
      </c>
      <c r="AB857" s="613"/>
      <c r="AC857" s="613"/>
      <c r="AD857" s="613"/>
      <c r="AE857" s="613"/>
      <c r="AF857" s="613"/>
      <c r="AG857" s="613"/>
      <c r="AH857" s="613"/>
      <c r="AI857" s="613"/>
      <c r="AJ857" s="613"/>
      <c r="AK857" s="613"/>
      <c r="AL857" s="613"/>
      <c r="AM857" s="613"/>
      <c r="AN857" s="613"/>
      <c r="AO857" s="613"/>
      <c r="AP857" s="613"/>
      <c r="AQ857" s="613"/>
      <c r="AR857" s="613"/>
      <c r="AS857" s="613"/>
      <c r="AT857" s="613"/>
      <c r="AU857" s="613"/>
      <c r="AV857" s="613">
        <v>2005</v>
      </c>
      <c r="AW857" s="613"/>
      <c r="AX857" s="613"/>
      <c r="AY857" s="613"/>
      <c r="AZ857" s="613"/>
      <c r="BA857" s="613"/>
      <c r="BB857" s="613"/>
      <c r="BC857" s="614">
        <v>150</v>
      </c>
      <c r="BD857" s="614"/>
      <c r="BE857" s="170"/>
    </row>
    <row r="858" spans="1:57" ht="25.7" hidden="1" customHeight="1" x14ac:dyDescent="0.15">
      <c r="A858" s="621"/>
      <c r="B858" s="306"/>
      <c r="C858" s="758" t="s">
        <v>4477</v>
      </c>
      <c r="D858" s="680" t="s">
        <v>4689</v>
      </c>
      <c r="E858" s="613" t="s">
        <v>4477</v>
      </c>
      <c r="F858" s="613"/>
      <c r="G858" s="613" t="s">
        <v>4690</v>
      </c>
      <c r="H858" s="613"/>
      <c r="I858" s="613"/>
      <c r="J858" s="614">
        <v>2829</v>
      </c>
      <c r="K858" s="614">
        <v>998</v>
      </c>
      <c r="L858" s="138">
        <v>998</v>
      </c>
      <c r="M858" s="613"/>
      <c r="N858" s="613"/>
      <c r="O858" s="613"/>
      <c r="P858" s="626">
        <v>846</v>
      </c>
      <c r="Q858" s="614">
        <v>846</v>
      </c>
      <c r="R858" s="614" t="s">
        <v>4691</v>
      </c>
      <c r="S858" s="614">
        <v>2</v>
      </c>
      <c r="T858" s="614" t="s">
        <v>316</v>
      </c>
      <c r="U858" s="613"/>
      <c r="V858" s="613"/>
      <c r="W858" s="613"/>
      <c r="X858" s="613"/>
      <c r="Y858" s="613"/>
      <c r="Z858" s="613"/>
      <c r="AA858" s="614" t="s">
        <v>1677</v>
      </c>
      <c r="AB858" s="613"/>
      <c r="AC858" s="613"/>
      <c r="AD858" s="613"/>
      <c r="AE858" s="613"/>
      <c r="AF858" s="613"/>
      <c r="AG858" s="613"/>
      <c r="AH858" s="613"/>
      <c r="AI858" s="613"/>
      <c r="AJ858" s="613"/>
      <c r="AK858" s="613"/>
      <c r="AL858" s="613"/>
      <c r="AM858" s="613"/>
      <c r="AN858" s="613"/>
      <c r="AO858" s="613"/>
      <c r="AP858" s="613"/>
      <c r="AQ858" s="613"/>
      <c r="AR858" s="613"/>
      <c r="AS858" s="613"/>
      <c r="AT858" s="613"/>
      <c r="AU858" s="613"/>
      <c r="AV858" s="613">
        <v>2007</v>
      </c>
      <c r="AW858" s="613"/>
      <c r="AX858" s="613"/>
      <c r="AY858" s="613"/>
      <c r="AZ858" s="613"/>
      <c r="BA858" s="613"/>
      <c r="BB858" s="613"/>
      <c r="BC858" s="614">
        <v>356</v>
      </c>
      <c r="BD858" s="614"/>
      <c r="BE858" s="170"/>
    </row>
    <row r="859" spans="1:57" ht="25.7" hidden="1" customHeight="1" x14ac:dyDescent="0.15">
      <c r="A859" s="621"/>
      <c r="B859" s="306"/>
      <c r="C859" s="758" t="s">
        <v>4477</v>
      </c>
      <c r="D859" s="680" t="s">
        <v>4692</v>
      </c>
      <c r="E859" s="613" t="s">
        <v>4477</v>
      </c>
      <c r="F859" s="613"/>
      <c r="G859" s="613" t="s">
        <v>4693</v>
      </c>
      <c r="H859" s="613"/>
      <c r="I859" s="613"/>
      <c r="J859" s="614">
        <v>2459</v>
      </c>
      <c r="K859" s="614">
        <v>1077</v>
      </c>
      <c r="L859" s="138">
        <v>1077</v>
      </c>
      <c r="M859" s="613"/>
      <c r="N859" s="613"/>
      <c r="O859" s="613"/>
      <c r="P859" s="626">
        <v>1077</v>
      </c>
      <c r="Q859" s="614">
        <v>1077</v>
      </c>
      <c r="R859" s="614" t="s">
        <v>4694</v>
      </c>
      <c r="S859" s="614">
        <v>2</v>
      </c>
      <c r="T859" s="614" t="s">
        <v>316</v>
      </c>
      <c r="U859" s="613"/>
      <c r="V859" s="613"/>
      <c r="W859" s="613"/>
      <c r="X859" s="613"/>
      <c r="Y859" s="613"/>
      <c r="Z859" s="613"/>
      <c r="AA859" s="614" t="s">
        <v>1677</v>
      </c>
      <c r="AB859" s="613"/>
      <c r="AC859" s="613"/>
      <c r="AD859" s="613"/>
      <c r="AE859" s="613"/>
      <c r="AF859" s="613"/>
      <c r="AG859" s="613"/>
      <c r="AH859" s="613"/>
      <c r="AI859" s="613"/>
      <c r="AJ859" s="613"/>
      <c r="AK859" s="613"/>
      <c r="AL859" s="613"/>
      <c r="AM859" s="613"/>
      <c r="AN859" s="613"/>
      <c r="AO859" s="613"/>
      <c r="AP859" s="613"/>
      <c r="AQ859" s="613"/>
      <c r="AR859" s="613"/>
      <c r="AS859" s="613"/>
      <c r="AT859" s="613"/>
      <c r="AU859" s="613"/>
      <c r="AV859" s="613">
        <v>2008</v>
      </c>
      <c r="AW859" s="613"/>
      <c r="AX859" s="613"/>
      <c r="AY859" s="613"/>
      <c r="AZ859" s="613"/>
      <c r="BA859" s="613"/>
      <c r="BB859" s="613"/>
      <c r="BC859" s="614">
        <v>865</v>
      </c>
      <c r="BD859" s="614"/>
      <c r="BE859" s="170"/>
    </row>
    <row r="860" spans="1:57" ht="25.7" hidden="1" customHeight="1" x14ac:dyDescent="0.15">
      <c r="A860" s="621"/>
      <c r="B860" s="306"/>
      <c r="C860" s="758" t="s">
        <v>4477</v>
      </c>
      <c r="D860" s="680" t="s">
        <v>4695</v>
      </c>
      <c r="E860" s="613" t="s">
        <v>4477</v>
      </c>
      <c r="F860" s="613"/>
      <c r="G860" s="613" t="s">
        <v>4696</v>
      </c>
      <c r="H860" s="613"/>
      <c r="I860" s="613"/>
      <c r="J860" s="614">
        <v>8982</v>
      </c>
      <c r="K860" s="614">
        <v>554</v>
      </c>
      <c r="L860" s="138">
        <v>554</v>
      </c>
      <c r="M860" s="613"/>
      <c r="N860" s="613"/>
      <c r="O860" s="613"/>
      <c r="P860" s="626">
        <v>554</v>
      </c>
      <c r="Q860" s="614">
        <v>554</v>
      </c>
      <c r="R860" s="614" t="s">
        <v>4694</v>
      </c>
      <c r="S860" s="614">
        <v>1</v>
      </c>
      <c r="T860" s="614" t="s">
        <v>316</v>
      </c>
      <c r="U860" s="613"/>
      <c r="V860" s="613"/>
      <c r="W860" s="613"/>
      <c r="X860" s="613"/>
      <c r="Y860" s="613"/>
      <c r="Z860" s="613"/>
      <c r="AA860" s="614" t="s">
        <v>1677</v>
      </c>
      <c r="AB860" s="613"/>
      <c r="AC860" s="613"/>
      <c r="AD860" s="613"/>
      <c r="AE860" s="613"/>
      <c r="AF860" s="613"/>
      <c r="AG860" s="613"/>
      <c r="AH860" s="613"/>
      <c r="AI860" s="613"/>
      <c r="AJ860" s="613"/>
      <c r="AK860" s="613"/>
      <c r="AL860" s="613"/>
      <c r="AM860" s="613"/>
      <c r="AN860" s="613"/>
      <c r="AO860" s="613"/>
      <c r="AP860" s="613"/>
      <c r="AQ860" s="613"/>
      <c r="AR860" s="613"/>
      <c r="AS860" s="613"/>
      <c r="AT860" s="613"/>
      <c r="AU860" s="613"/>
      <c r="AV860" s="613">
        <v>2008</v>
      </c>
      <c r="AW860" s="613"/>
      <c r="AX860" s="613"/>
      <c r="AY860" s="613"/>
      <c r="AZ860" s="613"/>
      <c r="BA860" s="613"/>
      <c r="BB860" s="613"/>
      <c r="BC860" s="614">
        <v>400</v>
      </c>
      <c r="BD860" s="614"/>
      <c r="BE860" s="170"/>
    </row>
    <row r="861" spans="1:57" ht="25.7" hidden="1" customHeight="1" x14ac:dyDescent="0.15">
      <c r="A861" s="621"/>
      <c r="B861" s="306"/>
      <c r="C861" s="893" t="s">
        <v>4477</v>
      </c>
      <c r="D861" s="894" t="s">
        <v>4697</v>
      </c>
      <c r="E861" s="376" t="s">
        <v>4477</v>
      </c>
      <c r="F861" s="613"/>
      <c r="G861" s="376" t="s">
        <v>4698</v>
      </c>
      <c r="H861" s="613"/>
      <c r="I861" s="613"/>
      <c r="J861" s="443">
        <v>4978</v>
      </c>
      <c r="K861" s="443">
        <v>571</v>
      </c>
      <c r="L861" s="138">
        <v>571</v>
      </c>
      <c r="M861" s="613"/>
      <c r="N861" s="613"/>
      <c r="O861" s="613"/>
      <c r="P861" s="297">
        <v>571</v>
      </c>
      <c r="Q861" s="443">
        <v>571</v>
      </c>
      <c r="R861" s="443" t="s">
        <v>4694</v>
      </c>
      <c r="S861" s="443">
        <v>1</v>
      </c>
      <c r="T861" s="443" t="s">
        <v>316</v>
      </c>
      <c r="U861" s="613"/>
      <c r="V861" s="613"/>
      <c r="W861" s="613"/>
      <c r="X861" s="613"/>
      <c r="Y861" s="613"/>
      <c r="Z861" s="613"/>
      <c r="AA861" s="443" t="s">
        <v>1677</v>
      </c>
      <c r="AB861" s="613"/>
      <c r="AC861" s="613"/>
      <c r="AD861" s="613"/>
      <c r="AE861" s="613"/>
      <c r="AF861" s="613"/>
      <c r="AG861" s="613"/>
      <c r="AH861" s="613"/>
      <c r="AI861" s="613"/>
      <c r="AJ861" s="613"/>
      <c r="AK861" s="613"/>
      <c r="AL861" s="613"/>
      <c r="AM861" s="613"/>
      <c r="AN861" s="613"/>
      <c r="AO861" s="613"/>
      <c r="AP861" s="613"/>
      <c r="AQ861" s="613"/>
      <c r="AR861" s="613"/>
      <c r="AS861" s="613"/>
      <c r="AT861" s="613"/>
      <c r="AU861" s="613"/>
      <c r="AV861" s="376">
        <v>2009</v>
      </c>
      <c r="AW861" s="613"/>
      <c r="AX861" s="613"/>
      <c r="AY861" s="613"/>
      <c r="AZ861" s="613"/>
      <c r="BA861" s="613"/>
      <c r="BB861" s="613"/>
      <c r="BC861" s="443">
        <v>475</v>
      </c>
      <c r="BD861" s="614"/>
      <c r="BE861" s="170"/>
    </row>
    <row r="862" spans="1:57" ht="25.7" hidden="1" customHeight="1" x14ac:dyDescent="0.15">
      <c r="A862" s="621"/>
      <c r="B862" s="306"/>
      <c r="C862" s="749" t="s">
        <v>4477</v>
      </c>
      <c r="D862" s="645" t="s">
        <v>4699</v>
      </c>
      <c r="E862" s="627" t="s">
        <v>4477</v>
      </c>
      <c r="F862" s="376"/>
      <c r="G862" s="627" t="s">
        <v>4700</v>
      </c>
      <c r="H862" s="376"/>
      <c r="I862" s="376"/>
      <c r="J862" s="626">
        <v>1686</v>
      </c>
      <c r="K862" s="626">
        <v>684</v>
      </c>
      <c r="L862" s="138">
        <v>684</v>
      </c>
      <c r="M862" s="376"/>
      <c r="N862" s="376"/>
      <c r="O862" s="376"/>
      <c r="P862" s="626">
        <v>684</v>
      </c>
      <c r="Q862" s="626">
        <v>684</v>
      </c>
      <c r="R862" s="626" t="s">
        <v>4694</v>
      </c>
      <c r="S862" s="626">
        <v>2</v>
      </c>
      <c r="T862" s="626" t="s">
        <v>316</v>
      </c>
      <c r="U862" s="376"/>
      <c r="V862" s="376"/>
      <c r="W862" s="376"/>
      <c r="X862" s="376"/>
      <c r="Y862" s="376"/>
      <c r="Z862" s="376"/>
      <c r="AA862" s="626" t="s">
        <v>1677</v>
      </c>
      <c r="AB862" s="376"/>
      <c r="AC862" s="376"/>
      <c r="AD862" s="376"/>
      <c r="AE862" s="376"/>
      <c r="AF862" s="376"/>
      <c r="AG862" s="376"/>
      <c r="AH862" s="376"/>
      <c r="AI862" s="376"/>
      <c r="AJ862" s="376"/>
      <c r="AK862" s="376"/>
      <c r="AL862" s="376"/>
      <c r="AM862" s="376"/>
      <c r="AN862" s="376"/>
      <c r="AO862" s="376"/>
      <c r="AP862" s="376"/>
      <c r="AQ862" s="376"/>
      <c r="AR862" s="376"/>
      <c r="AS862" s="376"/>
      <c r="AT862" s="376"/>
      <c r="AU862" s="376"/>
      <c r="AV862" s="613">
        <v>2009</v>
      </c>
      <c r="AW862" s="376"/>
      <c r="AX862" s="376"/>
      <c r="AY862" s="376"/>
      <c r="AZ862" s="376"/>
      <c r="BA862" s="376"/>
      <c r="BB862" s="376"/>
      <c r="BC862" s="614">
        <v>600</v>
      </c>
      <c r="BD862" s="614"/>
      <c r="BE862" s="170"/>
    </row>
    <row r="863" spans="1:57" ht="25.7" hidden="1" customHeight="1" x14ac:dyDescent="0.15">
      <c r="A863" s="621"/>
      <c r="B863" s="306"/>
      <c r="C863" s="749" t="s">
        <v>4477</v>
      </c>
      <c r="D863" s="645" t="s">
        <v>4701</v>
      </c>
      <c r="E863" s="627" t="s">
        <v>4477</v>
      </c>
      <c r="F863" s="627"/>
      <c r="G863" s="627" t="s">
        <v>4702</v>
      </c>
      <c r="H863" s="627"/>
      <c r="I863" s="627"/>
      <c r="J863" s="626">
        <v>450</v>
      </c>
      <c r="K863" s="626">
        <v>450</v>
      </c>
      <c r="L863" s="138">
        <v>450</v>
      </c>
      <c r="M863" s="627"/>
      <c r="N863" s="627"/>
      <c r="O863" s="627"/>
      <c r="P863" s="626">
        <v>450</v>
      </c>
      <c r="Q863" s="626">
        <v>450</v>
      </c>
      <c r="R863" s="626" t="s">
        <v>4694</v>
      </c>
      <c r="S863" s="626">
        <v>1</v>
      </c>
      <c r="T863" s="626" t="s">
        <v>316</v>
      </c>
      <c r="U863" s="627"/>
      <c r="V863" s="627"/>
      <c r="W863" s="627"/>
      <c r="X863" s="627"/>
      <c r="Y863" s="627"/>
      <c r="Z863" s="627"/>
      <c r="AA863" s="626" t="s">
        <v>1677</v>
      </c>
      <c r="AB863" s="627"/>
      <c r="AC863" s="627"/>
      <c r="AD863" s="627"/>
      <c r="AE863" s="627"/>
      <c r="AF863" s="627"/>
      <c r="AG863" s="627"/>
      <c r="AH863" s="769"/>
      <c r="AI863" s="627"/>
      <c r="AJ863" s="627"/>
      <c r="AK863" s="627"/>
      <c r="AL863" s="627"/>
      <c r="AM863" s="627"/>
      <c r="AN863" s="627"/>
      <c r="AO863" s="627"/>
      <c r="AP863" s="627"/>
      <c r="AQ863" s="627"/>
      <c r="AR863" s="627"/>
      <c r="AS863" s="627"/>
      <c r="AT863" s="627"/>
      <c r="AU863" s="627"/>
      <c r="AV863" s="613">
        <v>2012</v>
      </c>
      <c r="AW863" s="613"/>
      <c r="AX863" s="613"/>
      <c r="AY863" s="613"/>
      <c r="AZ863" s="613"/>
      <c r="BA863" s="613"/>
      <c r="BB863" s="613"/>
      <c r="BC863" s="614">
        <v>170</v>
      </c>
      <c r="BD863" s="614"/>
      <c r="BE863" s="170"/>
    </row>
    <row r="864" spans="1:57" ht="25.7" hidden="1" customHeight="1" x14ac:dyDescent="0.15">
      <c r="A864" s="621"/>
      <c r="B864" s="306"/>
      <c r="C864" s="749" t="s">
        <v>752</v>
      </c>
      <c r="D864" s="645" t="s">
        <v>1778</v>
      </c>
      <c r="E864" s="627" t="s">
        <v>752</v>
      </c>
      <c r="F864" s="627"/>
      <c r="G864" s="627" t="s">
        <v>752</v>
      </c>
      <c r="H864" s="627"/>
      <c r="I864" s="627"/>
      <c r="J864" s="626">
        <v>9500</v>
      </c>
      <c r="K864" s="626">
        <v>1151</v>
      </c>
      <c r="L864" s="138">
        <v>1151</v>
      </c>
      <c r="M864" s="627"/>
      <c r="N864" s="627"/>
      <c r="O864" s="627"/>
      <c r="P864" s="626">
        <v>518</v>
      </c>
      <c r="Q864" s="626">
        <v>518</v>
      </c>
      <c r="R864" s="626" t="s">
        <v>1777</v>
      </c>
      <c r="S864" s="626">
        <v>1</v>
      </c>
      <c r="T864" s="626" t="s">
        <v>316</v>
      </c>
      <c r="U864" s="627"/>
      <c r="V864" s="627"/>
      <c r="W864" s="627"/>
      <c r="X864" s="627"/>
      <c r="Y864" s="627"/>
      <c r="Z864" s="627"/>
      <c r="AA864" s="626" t="s">
        <v>1677</v>
      </c>
      <c r="AB864" s="627"/>
      <c r="AC864" s="627"/>
      <c r="AD864" s="627"/>
      <c r="AE864" s="627"/>
      <c r="AF864" s="627"/>
      <c r="AG864" s="627"/>
      <c r="AH864" s="769"/>
      <c r="AI864" s="627"/>
      <c r="AJ864" s="627"/>
      <c r="AK864" s="627"/>
      <c r="AL864" s="627"/>
      <c r="AM864" s="627"/>
      <c r="AN864" s="627"/>
      <c r="AO864" s="627"/>
      <c r="AP864" s="627"/>
      <c r="AQ864" s="627"/>
      <c r="AR864" s="627"/>
      <c r="AS864" s="627"/>
      <c r="AT864" s="627"/>
      <c r="AU864" s="627"/>
      <c r="AV864" s="613">
        <v>2005</v>
      </c>
      <c r="AW864" s="613"/>
      <c r="AX864" s="613"/>
      <c r="AY864" s="613"/>
      <c r="AZ864" s="613"/>
      <c r="BA864" s="613"/>
      <c r="BB864" s="613"/>
      <c r="BC864" s="614">
        <v>577</v>
      </c>
      <c r="BD864" s="614"/>
      <c r="BE864" s="170"/>
    </row>
    <row r="865" spans="1:57" ht="25.7" hidden="1" customHeight="1" x14ac:dyDescent="0.15">
      <c r="A865" s="621"/>
      <c r="B865" s="306"/>
      <c r="C865" s="749" t="s">
        <v>752</v>
      </c>
      <c r="D865" s="645" t="s">
        <v>1779</v>
      </c>
      <c r="E865" s="627" t="s">
        <v>752</v>
      </c>
      <c r="F865" s="627" t="s">
        <v>1732</v>
      </c>
      <c r="G865" s="627" t="s">
        <v>752</v>
      </c>
      <c r="H865" s="627">
        <v>2</v>
      </c>
      <c r="I865" s="627" t="s">
        <v>735</v>
      </c>
      <c r="J865" s="626">
        <v>6500</v>
      </c>
      <c r="K865" s="626">
        <v>1294.8800000000001</v>
      </c>
      <c r="L865" s="138">
        <v>1294.8800000000001</v>
      </c>
      <c r="M865" s="627" t="s">
        <v>487</v>
      </c>
      <c r="N865" s="627" t="s">
        <v>1733</v>
      </c>
      <c r="O865" s="627" t="s">
        <v>1330</v>
      </c>
      <c r="P865" s="626">
        <v>546</v>
      </c>
      <c r="Q865" s="626">
        <v>546</v>
      </c>
      <c r="R865" s="626" t="s">
        <v>1777</v>
      </c>
      <c r="S865" s="626">
        <v>1</v>
      </c>
      <c r="T865" s="626" t="s">
        <v>316</v>
      </c>
      <c r="U865" s="627" t="s">
        <v>1734</v>
      </c>
      <c r="V865" s="627" t="s">
        <v>1735</v>
      </c>
      <c r="W865" s="627" t="s">
        <v>1736</v>
      </c>
      <c r="X865" s="627"/>
      <c r="Y865" s="627"/>
      <c r="Z865" s="627"/>
      <c r="AA865" s="626" t="s">
        <v>1677</v>
      </c>
      <c r="AB865" s="627"/>
      <c r="AC865" s="627"/>
      <c r="AD865" s="627"/>
      <c r="AE865" s="627"/>
      <c r="AF865" s="627"/>
      <c r="AG865" s="627"/>
      <c r="AH865" s="769" t="s">
        <v>1258</v>
      </c>
      <c r="AI865" s="627"/>
      <c r="AJ865" s="627">
        <v>45</v>
      </c>
      <c r="AK865" s="627" t="s">
        <v>1259</v>
      </c>
      <c r="AL865" s="627"/>
      <c r="AM865" s="627" t="s">
        <v>1737</v>
      </c>
      <c r="AN865" s="627"/>
      <c r="AO865" s="627">
        <v>45</v>
      </c>
      <c r="AP865" s="627" t="s">
        <v>1738</v>
      </c>
      <c r="AQ865" s="627" t="s">
        <v>735</v>
      </c>
      <c r="AR865" s="627" t="s">
        <v>1739</v>
      </c>
      <c r="AS865" s="627"/>
      <c r="AT865" s="627">
        <v>45</v>
      </c>
      <c r="AU865" s="627" t="s">
        <v>1740</v>
      </c>
      <c r="AV865" s="613">
        <v>2006</v>
      </c>
      <c r="AW865" s="613"/>
      <c r="AX865" s="613"/>
      <c r="AY865" s="613"/>
      <c r="AZ865" s="613"/>
      <c r="BA865" s="613"/>
      <c r="BB865" s="613"/>
      <c r="BC865" s="614">
        <v>1014</v>
      </c>
      <c r="BD865" s="614"/>
      <c r="BE865" s="170"/>
    </row>
    <row r="866" spans="1:57" ht="25.7" hidden="1" customHeight="1" x14ac:dyDescent="0.15">
      <c r="A866" s="621"/>
      <c r="B866" s="306"/>
      <c r="C866" s="749" t="s">
        <v>752</v>
      </c>
      <c r="D866" s="645" t="s">
        <v>12423</v>
      </c>
      <c r="E866" s="627" t="s">
        <v>752</v>
      </c>
      <c r="F866" s="627" t="s">
        <v>1732</v>
      </c>
      <c r="G866" s="627" t="s">
        <v>752</v>
      </c>
      <c r="H866" s="627">
        <v>2</v>
      </c>
      <c r="I866" s="627" t="s">
        <v>735</v>
      </c>
      <c r="J866" s="626">
        <v>1712</v>
      </c>
      <c r="K866" s="626">
        <v>823.43</v>
      </c>
      <c r="L866" s="138">
        <v>823.43</v>
      </c>
      <c r="M866" s="627" t="s">
        <v>487</v>
      </c>
      <c r="N866" s="627" t="s">
        <v>1733</v>
      </c>
      <c r="O866" s="627" t="s">
        <v>1330</v>
      </c>
      <c r="P866" s="626">
        <v>410</v>
      </c>
      <c r="Q866" s="626">
        <v>410</v>
      </c>
      <c r="R866" s="626" t="s">
        <v>12424</v>
      </c>
      <c r="S866" s="626">
        <v>1</v>
      </c>
      <c r="T866" s="626" t="s">
        <v>316</v>
      </c>
      <c r="U866" s="627" t="s">
        <v>1734</v>
      </c>
      <c r="V866" s="627" t="s">
        <v>1735</v>
      </c>
      <c r="W866" s="627" t="s">
        <v>1736</v>
      </c>
      <c r="X866" s="627"/>
      <c r="Y866" s="627"/>
      <c r="Z866" s="627"/>
      <c r="AA866" s="626" t="s">
        <v>1677</v>
      </c>
      <c r="AB866" s="627"/>
      <c r="AC866" s="627"/>
      <c r="AD866" s="627"/>
      <c r="AE866" s="627"/>
      <c r="AF866" s="627"/>
      <c r="AG866" s="627"/>
      <c r="AH866" s="769" t="s">
        <v>1258</v>
      </c>
      <c r="AI866" s="627"/>
      <c r="AJ866" s="627">
        <v>45</v>
      </c>
      <c r="AK866" s="627" t="s">
        <v>1259</v>
      </c>
      <c r="AL866" s="627"/>
      <c r="AM866" s="627" t="s">
        <v>1737</v>
      </c>
      <c r="AN866" s="627"/>
      <c r="AO866" s="627">
        <v>45</v>
      </c>
      <c r="AP866" s="627" t="s">
        <v>1738</v>
      </c>
      <c r="AQ866" s="627" t="s">
        <v>735</v>
      </c>
      <c r="AR866" s="627" t="s">
        <v>1739</v>
      </c>
      <c r="AS866" s="627"/>
      <c r="AT866" s="627">
        <v>45</v>
      </c>
      <c r="AU866" s="627" t="s">
        <v>1740</v>
      </c>
      <c r="AV866" s="613">
        <v>2018</v>
      </c>
      <c r="AW866" s="613"/>
      <c r="AX866" s="613"/>
      <c r="AY866" s="613"/>
      <c r="AZ866" s="613"/>
      <c r="BA866" s="613"/>
      <c r="BB866" s="613"/>
      <c r="BC866" s="614">
        <v>853</v>
      </c>
      <c r="BD866" s="614"/>
      <c r="BE866" s="170"/>
    </row>
    <row r="867" spans="1:57" ht="25.7" hidden="1" customHeight="1" x14ac:dyDescent="0.15">
      <c r="A867" s="621"/>
      <c r="B867" s="306"/>
      <c r="C867" s="749" t="s">
        <v>752</v>
      </c>
      <c r="D867" s="645" t="s">
        <v>4703</v>
      </c>
      <c r="E867" s="627" t="s">
        <v>752</v>
      </c>
      <c r="F867" s="627"/>
      <c r="G867" s="627" t="s">
        <v>752</v>
      </c>
      <c r="H867" s="627"/>
      <c r="I867" s="627" t="s">
        <v>735</v>
      </c>
      <c r="J867" s="626">
        <v>2000</v>
      </c>
      <c r="K867" s="626">
        <v>1092</v>
      </c>
      <c r="L867" s="138">
        <v>1092</v>
      </c>
      <c r="M867" s="627"/>
      <c r="N867" s="627"/>
      <c r="O867" s="627"/>
      <c r="P867" s="626">
        <v>1000</v>
      </c>
      <c r="Q867" s="626">
        <v>1000</v>
      </c>
      <c r="R867" s="626" t="s">
        <v>4704</v>
      </c>
      <c r="S867" s="626">
        <v>2</v>
      </c>
      <c r="T867" s="626" t="s">
        <v>316</v>
      </c>
      <c r="U867" s="627"/>
      <c r="V867" s="627"/>
      <c r="W867" s="627"/>
      <c r="X867" s="627"/>
      <c r="Y867" s="627"/>
      <c r="Z867" s="627"/>
      <c r="AA867" s="626" t="s">
        <v>1677</v>
      </c>
      <c r="AB867" s="627"/>
      <c r="AC867" s="627"/>
      <c r="AD867" s="627"/>
      <c r="AE867" s="627"/>
      <c r="AF867" s="627"/>
      <c r="AG867" s="627"/>
      <c r="AH867" s="769"/>
      <c r="AI867" s="627"/>
      <c r="AJ867" s="627"/>
      <c r="AK867" s="627"/>
      <c r="AL867" s="627"/>
      <c r="AM867" s="627"/>
      <c r="AN867" s="627"/>
      <c r="AO867" s="627"/>
      <c r="AP867" s="627"/>
      <c r="AQ867" s="627"/>
      <c r="AR867" s="627"/>
      <c r="AS867" s="627"/>
      <c r="AT867" s="627"/>
      <c r="AU867" s="627"/>
      <c r="AV867" s="613">
        <v>2013</v>
      </c>
      <c r="AW867" s="613"/>
      <c r="AX867" s="613"/>
      <c r="AY867" s="613"/>
      <c r="AZ867" s="613"/>
      <c r="BA867" s="613"/>
      <c r="BB867" s="613"/>
      <c r="BC867" s="614">
        <v>1000</v>
      </c>
      <c r="BD867" s="614"/>
      <c r="BE867" s="170"/>
    </row>
    <row r="868" spans="1:57" ht="25.7" hidden="1" customHeight="1" x14ac:dyDescent="0.15">
      <c r="A868" s="621"/>
      <c r="B868" s="306"/>
      <c r="C868" s="749" t="s">
        <v>752</v>
      </c>
      <c r="D868" s="645" t="s">
        <v>10932</v>
      </c>
      <c r="E868" s="627" t="s">
        <v>752</v>
      </c>
      <c r="F868" s="627"/>
      <c r="G868" s="627" t="s">
        <v>752</v>
      </c>
      <c r="H868" s="627"/>
      <c r="I868" s="627"/>
      <c r="J868" s="626">
        <v>4470</v>
      </c>
      <c r="K868" s="626">
        <v>1420.12</v>
      </c>
      <c r="L868" s="138">
        <v>1420</v>
      </c>
      <c r="M868" s="627"/>
      <c r="N868" s="627"/>
      <c r="O868" s="627"/>
      <c r="P868" s="626">
        <v>1167</v>
      </c>
      <c r="Q868" s="626">
        <v>1167</v>
      </c>
      <c r="R868" s="626" t="s">
        <v>4694</v>
      </c>
      <c r="S868" s="626">
        <v>2</v>
      </c>
      <c r="T868" s="626" t="s">
        <v>316</v>
      </c>
      <c r="U868" s="627"/>
      <c r="V868" s="627"/>
      <c r="W868" s="627"/>
      <c r="X868" s="627"/>
      <c r="Y868" s="627"/>
      <c r="Z868" s="627"/>
      <c r="AA868" s="626" t="s">
        <v>1677</v>
      </c>
      <c r="AB868" s="627"/>
      <c r="AC868" s="627"/>
      <c r="AD868" s="627"/>
      <c r="AE868" s="627"/>
      <c r="AF868" s="627"/>
      <c r="AG868" s="627"/>
      <c r="AH868" s="769"/>
      <c r="AI868" s="627"/>
      <c r="AJ868" s="627"/>
      <c r="AK868" s="627"/>
      <c r="AL868" s="627"/>
      <c r="AM868" s="627"/>
      <c r="AN868" s="627"/>
      <c r="AO868" s="627"/>
      <c r="AP868" s="627"/>
      <c r="AQ868" s="627"/>
      <c r="AR868" s="627"/>
      <c r="AS868" s="627"/>
      <c r="AT868" s="627"/>
      <c r="AU868" s="627"/>
      <c r="AV868" s="613">
        <v>2017</v>
      </c>
      <c r="AW868" s="613"/>
      <c r="AX868" s="613"/>
      <c r="AY868" s="613"/>
      <c r="AZ868" s="613"/>
      <c r="BA868" s="613"/>
      <c r="BB868" s="613"/>
      <c r="BC868" s="614">
        <v>1000</v>
      </c>
      <c r="BD868" s="614"/>
      <c r="BE868" s="170"/>
    </row>
    <row r="869" spans="1:57" ht="25.7" hidden="1" customHeight="1" x14ac:dyDescent="0.15">
      <c r="A869" s="621"/>
      <c r="B869" s="306"/>
      <c r="C869" s="749" t="s">
        <v>752</v>
      </c>
      <c r="D869" s="645" t="s">
        <v>10933</v>
      </c>
      <c r="E869" s="627" t="s">
        <v>752</v>
      </c>
      <c r="F869" s="627" t="s">
        <v>1732</v>
      </c>
      <c r="G869" s="627" t="s">
        <v>752</v>
      </c>
      <c r="H869" s="627">
        <v>2</v>
      </c>
      <c r="I869" s="627" t="s">
        <v>735</v>
      </c>
      <c r="J869" s="626">
        <v>9000</v>
      </c>
      <c r="K869" s="626">
        <v>671.53</v>
      </c>
      <c r="L869" s="138">
        <v>671.53</v>
      </c>
      <c r="M869" s="627" t="s">
        <v>487</v>
      </c>
      <c r="N869" s="627" t="s">
        <v>1733</v>
      </c>
      <c r="O869" s="627" t="s">
        <v>1330</v>
      </c>
      <c r="P869" s="626">
        <v>456</v>
      </c>
      <c r="Q869" s="626">
        <v>456</v>
      </c>
      <c r="R869" s="626" t="s">
        <v>4694</v>
      </c>
      <c r="S869" s="626">
        <v>1</v>
      </c>
      <c r="T869" s="626" t="s">
        <v>316</v>
      </c>
      <c r="U869" s="627" t="s">
        <v>1734</v>
      </c>
      <c r="V869" s="627" t="s">
        <v>1735</v>
      </c>
      <c r="W869" s="627" t="s">
        <v>1736</v>
      </c>
      <c r="X869" s="627"/>
      <c r="Y869" s="627"/>
      <c r="Z869" s="627"/>
      <c r="AA869" s="626" t="s">
        <v>1677</v>
      </c>
      <c r="AB869" s="627"/>
      <c r="AC869" s="627"/>
      <c r="AD869" s="627"/>
      <c r="AE869" s="627"/>
      <c r="AF869" s="627"/>
      <c r="AG869" s="627"/>
      <c r="AH869" s="769" t="s">
        <v>1258</v>
      </c>
      <c r="AI869" s="627"/>
      <c r="AJ869" s="627">
        <v>45</v>
      </c>
      <c r="AK869" s="627" t="s">
        <v>1259</v>
      </c>
      <c r="AL869" s="627"/>
      <c r="AM869" s="627" t="s">
        <v>1737</v>
      </c>
      <c r="AN869" s="627"/>
      <c r="AO869" s="627">
        <v>45</v>
      </c>
      <c r="AP869" s="627" t="s">
        <v>1738</v>
      </c>
      <c r="AQ869" s="627" t="s">
        <v>735</v>
      </c>
      <c r="AR869" s="627" t="s">
        <v>1739</v>
      </c>
      <c r="AS869" s="627"/>
      <c r="AT869" s="627">
        <v>45</v>
      </c>
      <c r="AU869" s="627" t="s">
        <v>1740</v>
      </c>
      <c r="AV869" s="613">
        <v>2017</v>
      </c>
      <c r="AW869" s="613"/>
      <c r="AX869" s="613"/>
      <c r="AY869" s="613"/>
      <c r="AZ869" s="613"/>
      <c r="BA869" s="613"/>
      <c r="BB869" s="613"/>
      <c r="BC869" s="614">
        <v>460</v>
      </c>
      <c r="BD869" s="614"/>
      <c r="BE869" s="170"/>
    </row>
    <row r="870" spans="1:57" ht="25.7" hidden="1" customHeight="1" x14ac:dyDescent="0.15">
      <c r="A870" s="621"/>
      <c r="B870" s="306"/>
      <c r="C870" s="749" t="s">
        <v>752</v>
      </c>
      <c r="D870" s="645" t="s">
        <v>10934</v>
      </c>
      <c r="E870" s="627" t="s">
        <v>752</v>
      </c>
      <c r="F870" s="627"/>
      <c r="G870" s="627" t="s">
        <v>752</v>
      </c>
      <c r="H870" s="627"/>
      <c r="I870" s="627"/>
      <c r="J870" s="626">
        <v>5070</v>
      </c>
      <c r="K870" s="626">
        <v>1225</v>
      </c>
      <c r="L870" s="138">
        <v>1225</v>
      </c>
      <c r="M870" s="627"/>
      <c r="N870" s="627"/>
      <c r="O870" s="627"/>
      <c r="P870" s="626">
        <v>726</v>
      </c>
      <c r="Q870" s="626">
        <v>726</v>
      </c>
      <c r="R870" s="626" t="s">
        <v>10935</v>
      </c>
      <c r="S870" s="626">
        <v>1</v>
      </c>
      <c r="T870" s="626" t="s">
        <v>316</v>
      </c>
      <c r="U870" s="627"/>
      <c r="V870" s="627"/>
      <c r="W870" s="627"/>
      <c r="X870" s="627"/>
      <c r="Y870" s="627"/>
      <c r="Z870" s="627"/>
      <c r="AA870" s="626" t="s">
        <v>1677</v>
      </c>
      <c r="AB870" s="627"/>
      <c r="AC870" s="627"/>
      <c r="AD870" s="627"/>
      <c r="AE870" s="627"/>
      <c r="AF870" s="627"/>
      <c r="AG870" s="627"/>
      <c r="AH870" s="769"/>
      <c r="AI870" s="627"/>
      <c r="AJ870" s="627"/>
      <c r="AK870" s="627"/>
      <c r="AL870" s="627"/>
      <c r="AM870" s="627"/>
      <c r="AN870" s="627"/>
      <c r="AO870" s="627"/>
      <c r="AP870" s="627"/>
      <c r="AQ870" s="627"/>
      <c r="AR870" s="627"/>
      <c r="AS870" s="627"/>
      <c r="AT870" s="627"/>
      <c r="AU870" s="627"/>
      <c r="AV870" s="613">
        <v>2017</v>
      </c>
      <c r="AW870" s="613"/>
      <c r="AX870" s="613"/>
      <c r="AY870" s="613"/>
      <c r="AZ870" s="613"/>
      <c r="BA870" s="613"/>
      <c r="BB870" s="613"/>
      <c r="BC870" s="614">
        <v>1000</v>
      </c>
      <c r="BD870" s="614"/>
      <c r="BE870" s="170"/>
    </row>
    <row r="871" spans="1:57" ht="25.7" hidden="1" customHeight="1" x14ac:dyDescent="0.15">
      <c r="A871" s="621"/>
      <c r="B871" s="306"/>
      <c r="C871" s="749" t="s">
        <v>752</v>
      </c>
      <c r="D871" s="645" t="s">
        <v>16095</v>
      </c>
      <c r="E871" s="627" t="s">
        <v>16013</v>
      </c>
      <c r="F871" s="627"/>
      <c r="G871" s="627" t="s">
        <v>16013</v>
      </c>
      <c r="H871" s="627"/>
      <c r="I871" s="627"/>
      <c r="J871" s="626">
        <v>1420</v>
      </c>
      <c r="K871" s="626">
        <v>1420</v>
      </c>
      <c r="L871" s="138">
        <v>1420</v>
      </c>
      <c r="M871" s="627"/>
      <c r="N871" s="627"/>
      <c r="O871" s="627"/>
      <c r="P871" s="626">
        <v>600</v>
      </c>
      <c r="Q871" s="626">
        <v>600</v>
      </c>
      <c r="R871" s="626" t="s">
        <v>16098</v>
      </c>
      <c r="S871" s="626">
        <v>2</v>
      </c>
      <c r="T871" s="626" t="s">
        <v>15436</v>
      </c>
      <c r="U871" s="627"/>
      <c r="V871" s="627"/>
      <c r="W871" s="627"/>
      <c r="X871" s="627"/>
      <c r="Y871" s="627"/>
      <c r="Z871" s="627"/>
      <c r="AA871" s="626" t="s">
        <v>16100</v>
      </c>
      <c r="AB871" s="627"/>
      <c r="AC871" s="627"/>
      <c r="AD871" s="627"/>
      <c r="AE871" s="627"/>
      <c r="AF871" s="627"/>
      <c r="AG871" s="627"/>
      <c r="AH871" s="769"/>
      <c r="AI871" s="627"/>
      <c r="AJ871" s="627"/>
      <c r="AK871" s="627"/>
      <c r="AL871" s="627"/>
      <c r="AM871" s="627"/>
      <c r="AN871" s="627"/>
      <c r="AO871" s="627"/>
      <c r="AP871" s="627"/>
      <c r="AQ871" s="627"/>
      <c r="AR871" s="627"/>
      <c r="AS871" s="627"/>
      <c r="AT871" s="627"/>
      <c r="AU871" s="627"/>
      <c r="AV871" s="613">
        <v>2019</v>
      </c>
      <c r="AW871" s="613"/>
      <c r="AX871" s="613"/>
      <c r="AY871" s="613"/>
      <c r="AZ871" s="613"/>
      <c r="BA871" s="613"/>
      <c r="BB871" s="613"/>
      <c r="BC871" s="614">
        <v>1060</v>
      </c>
      <c r="BD871" s="614"/>
      <c r="BE871" s="170"/>
    </row>
    <row r="872" spans="1:57" ht="25.7" hidden="1" customHeight="1" x14ac:dyDescent="0.15">
      <c r="A872" s="621"/>
      <c r="B872" s="306"/>
      <c r="C872" s="749" t="s">
        <v>753</v>
      </c>
      <c r="D872" s="645" t="s">
        <v>1780</v>
      </c>
      <c r="E872" s="627" t="s">
        <v>753</v>
      </c>
      <c r="F872" s="627"/>
      <c r="G872" s="627" t="s">
        <v>753</v>
      </c>
      <c r="H872" s="627"/>
      <c r="I872" s="627"/>
      <c r="J872" s="626">
        <v>2229</v>
      </c>
      <c r="K872" s="626">
        <v>443</v>
      </c>
      <c r="L872" s="138">
        <v>524</v>
      </c>
      <c r="M872" s="627"/>
      <c r="N872" s="627"/>
      <c r="O872" s="627"/>
      <c r="P872" s="626">
        <v>523.9</v>
      </c>
      <c r="Q872" s="626">
        <v>523.9</v>
      </c>
      <c r="R872" s="626" t="s">
        <v>1781</v>
      </c>
      <c r="S872" s="626">
        <v>1</v>
      </c>
      <c r="T872" s="626" t="s">
        <v>316</v>
      </c>
      <c r="U872" s="627"/>
      <c r="V872" s="627"/>
      <c r="W872" s="627"/>
      <c r="X872" s="627"/>
      <c r="Y872" s="627"/>
      <c r="Z872" s="627"/>
      <c r="AA872" s="626" t="s">
        <v>1677</v>
      </c>
      <c r="AB872" s="627"/>
      <c r="AC872" s="627"/>
      <c r="AD872" s="627"/>
      <c r="AE872" s="627"/>
      <c r="AF872" s="627"/>
      <c r="AG872" s="627"/>
      <c r="AH872" s="769"/>
      <c r="AI872" s="627"/>
      <c r="AJ872" s="627"/>
      <c r="AK872" s="627"/>
      <c r="AL872" s="627"/>
      <c r="AM872" s="627"/>
      <c r="AN872" s="627"/>
      <c r="AO872" s="627"/>
      <c r="AP872" s="627"/>
      <c r="AQ872" s="627"/>
      <c r="AR872" s="627"/>
      <c r="AS872" s="627"/>
      <c r="AT872" s="627"/>
      <c r="AU872" s="627"/>
      <c r="AV872" s="613">
        <v>2001</v>
      </c>
      <c r="AW872" s="613"/>
      <c r="AX872" s="613"/>
      <c r="AY872" s="613"/>
      <c r="AZ872" s="613"/>
      <c r="BA872" s="613"/>
      <c r="BB872" s="613"/>
      <c r="BC872" s="614">
        <v>158</v>
      </c>
      <c r="BD872" s="614"/>
      <c r="BE872" s="170"/>
    </row>
    <row r="873" spans="1:57" ht="25.7" hidden="1" customHeight="1" x14ac:dyDescent="0.15">
      <c r="A873" s="621"/>
      <c r="B873" s="306"/>
      <c r="C873" s="749" t="s">
        <v>753</v>
      </c>
      <c r="D873" s="645" t="s">
        <v>1782</v>
      </c>
      <c r="E873" s="627" t="s">
        <v>753</v>
      </c>
      <c r="F873" s="627"/>
      <c r="G873" s="627" t="s">
        <v>753</v>
      </c>
      <c r="H873" s="627"/>
      <c r="I873" s="627"/>
      <c r="J873" s="626">
        <v>998</v>
      </c>
      <c r="K873" s="626">
        <v>398</v>
      </c>
      <c r="L873" s="138">
        <v>398</v>
      </c>
      <c r="M873" s="627"/>
      <c r="N873" s="627"/>
      <c r="O873" s="627"/>
      <c r="P873" s="626">
        <v>398</v>
      </c>
      <c r="Q873" s="626">
        <v>398</v>
      </c>
      <c r="R873" s="626" t="s">
        <v>1783</v>
      </c>
      <c r="S873" s="626">
        <v>1</v>
      </c>
      <c r="T873" s="626" t="s">
        <v>316</v>
      </c>
      <c r="U873" s="627"/>
      <c r="V873" s="627"/>
      <c r="W873" s="627"/>
      <c r="X873" s="627"/>
      <c r="Y873" s="627"/>
      <c r="Z873" s="627"/>
      <c r="AA873" s="626" t="s">
        <v>1677</v>
      </c>
      <c r="AB873" s="627"/>
      <c r="AC873" s="627"/>
      <c r="AD873" s="627"/>
      <c r="AE873" s="627"/>
      <c r="AF873" s="627"/>
      <c r="AG873" s="627"/>
      <c r="AH873" s="769"/>
      <c r="AI873" s="627"/>
      <c r="AJ873" s="627"/>
      <c r="AK873" s="627"/>
      <c r="AL873" s="627"/>
      <c r="AM873" s="627"/>
      <c r="AN873" s="627"/>
      <c r="AO873" s="627"/>
      <c r="AP873" s="627"/>
      <c r="AQ873" s="627"/>
      <c r="AR873" s="627"/>
      <c r="AS873" s="627"/>
      <c r="AT873" s="627"/>
      <c r="AU873" s="627"/>
      <c r="AV873" s="613">
        <v>2007</v>
      </c>
      <c r="AW873" s="613"/>
      <c r="AX873" s="613"/>
      <c r="AY873" s="613"/>
      <c r="AZ873" s="613"/>
      <c r="BA873" s="613"/>
      <c r="BB873" s="613"/>
      <c r="BC873" s="614">
        <v>100</v>
      </c>
      <c r="BD873" s="614"/>
      <c r="BE873" s="170"/>
    </row>
    <row r="874" spans="1:57" ht="25.7" hidden="1" customHeight="1" x14ac:dyDescent="0.15">
      <c r="A874" s="621"/>
      <c r="B874" s="306"/>
      <c r="C874" s="749" t="s">
        <v>753</v>
      </c>
      <c r="D874" s="645" t="s">
        <v>1784</v>
      </c>
      <c r="E874" s="627" t="s">
        <v>753</v>
      </c>
      <c r="F874" s="627"/>
      <c r="G874" s="627" t="s">
        <v>753</v>
      </c>
      <c r="H874" s="627"/>
      <c r="I874" s="627"/>
      <c r="J874" s="626"/>
      <c r="K874" s="626">
        <v>680</v>
      </c>
      <c r="L874" s="138">
        <v>680</v>
      </c>
      <c r="M874" s="627"/>
      <c r="N874" s="627"/>
      <c r="O874" s="627"/>
      <c r="P874" s="626">
        <v>450</v>
      </c>
      <c r="Q874" s="626">
        <v>450</v>
      </c>
      <c r="R874" s="626" t="s">
        <v>1785</v>
      </c>
      <c r="S874" s="626">
        <v>1</v>
      </c>
      <c r="T874" s="626" t="s">
        <v>316</v>
      </c>
      <c r="U874" s="627"/>
      <c r="V874" s="627"/>
      <c r="W874" s="627"/>
      <c r="X874" s="627"/>
      <c r="Y874" s="627"/>
      <c r="Z874" s="627"/>
      <c r="AA874" s="626" t="s">
        <v>1677</v>
      </c>
      <c r="AB874" s="627"/>
      <c r="AC874" s="627"/>
      <c r="AD874" s="627"/>
      <c r="AE874" s="627"/>
      <c r="AF874" s="627"/>
      <c r="AG874" s="627"/>
      <c r="AH874" s="769"/>
      <c r="AI874" s="627"/>
      <c r="AJ874" s="627"/>
      <c r="AK874" s="627"/>
      <c r="AL874" s="627"/>
      <c r="AM874" s="627"/>
      <c r="AN874" s="627"/>
      <c r="AO874" s="627"/>
      <c r="AP874" s="627"/>
      <c r="AQ874" s="627"/>
      <c r="AR874" s="627"/>
      <c r="AS874" s="627"/>
      <c r="AT874" s="627"/>
      <c r="AU874" s="627"/>
      <c r="AV874" s="613">
        <v>2010</v>
      </c>
      <c r="AW874" s="613"/>
      <c r="AX874" s="613"/>
      <c r="AY874" s="613"/>
      <c r="AZ874" s="613"/>
      <c r="BA874" s="613"/>
      <c r="BB874" s="613"/>
      <c r="BC874" s="614">
        <v>100</v>
      </c>
      <c r="BD874" s="614"/>
      <c r="BE874" s="170"/>
    </row>
    <row r="875" spans="1:57" ht="25.7" hidden="1" customHeight="1" x14ac:dyDescent="0.15">
      <c r="A875" s="621"/>
      <c r="B875" s="306"/>
      <c r="C875" s="749" t="s">
        <v>753</v>
      </c>
      <c r="D875" s="645" t="s">
        <v>1786</v>
      </c>
      <c r="E875" s="627" t="s">
        <v>753</v>
      </c>
      <c r="F875" s="627"/>
      <c r="G875" s="627" t="s">
        <v>753</v>
      </c>
      <c r="H875" s="627"/>
      <c r="I875" s="627"/>
      <c r="J875" s="626">
        <v>1754</v>
      </c>
      <c r="K875" s="626">
        <v>420</v>
      </c>
      <c r="L875" s="138">
        <v>420</v>
      </c>
      <c r="M875" s="627"/>
      <c r="N875" s="627"/>
      <c r="O875" s="627"/>
      <c r="P875" s="626">
        <v>420</v>
      </c>
      <c r="Q875" s="626">
        <v>420.17</v>
      </c>
      <c r="R875" s="626" t="s">
        <v>1787</v>
      </c>
      <c r="S875" s="626">
        <v>1</v>
      </c>
      <c r="T875" s="626" t="s">
        <v>316</v>
      </c>
      <c r="U875" s="627"/>
      <c r="V875" s="627"/>
      <c r="W875" s="627"/>
      <c r="X875" s="627"/>
      <c r="Y875" s="627"/>
      <c r="Z875" s="627"/>
      <c r="AA875" s="626" t="s">
        <v>1677</v>
      </c>
      <c r="AB875" s="627"/>
      <c r="AC875" s="627"/>
      <c r="AD875" s="627"/>
      <c r="AE875" s="627"/>
      <c r="AF875" s="627"/>
      <c r="AG875" s="627"/>
      <c r="AH875" s="769"/>
      <c r="AI875" s="627"/>
      <c r="AJ875" s="627"/>
      <c r="AK875" s="627"/>
      <c r="AL875" s="627"/>
      <c r="AM875" s="627"/>
      <c r="AN875" s="627"/>
      <c r="AO875" s="627"/>
      <c r="AP875" s="627"/>
      <c r="AQ875" s="627"/>
      <c r="AR875" s="627"/>
      <c r="AS875" s="627"/>
      <c r="AT875" s="627"/>
      <c r="AU875" s="627"/>
      <c r="AV875" s="613">
        <v>2009</v>
      </c>
      <c r="AW875" s="613"/>
      <c r="AX875" s="613"/>
      <c r="AY875" s="613"/>
      <c r="AZ875" s="613"/>
      <c r="BA875" s="613"/>
      <c r="BB875" s="613"/>
      <c r="BC875" s="614">
        <v>150</v>
      </c>
      <c r="BD875" s="614"/>
      <c r="BE875" s="170"/>
    </row>
    <row r="876" spans="1:57" ht="25.7" hidden="1" customHeight="1" x14ac:dyDescent="0.15">
      <c r="A876" s="621"/>
      <c r="B876" s="306"/>
      <c r="C876" s="749" t="s">
        <v>753</v>
      </c>
      <c r="D876" s="645" t="s">
        <v>4705</v>
      </c>
      <c r="E876" s="627" t="s">
        <v>753</v>
      </c>
      <c r="F876" s="627"/>
      <c r="G876" s="627" t="s">
        <v>753</v>
      </c>
      <c r="H876" s="627"/>
      <c r="I876" s="627"/>
      <c r="J876" s="626"/>
      <c r="K876" s="626">
        <v>420</v>
      </c>
      <c r="L876" s="138">
        <v>420</v>
      </c>
      <c r="M876" s="627"/>
      <c r="N876" s="627"/>
      <c r="O876" s="627"/>
      <c r="P876" s="626">
        <v>420</v>
      </c>
      <c r="Q876" s="626">
        <v>420.17</v>
      </c>
      <c r="R876" s="626" t="s">
        <v>1787</v>
      </c>
      <c r="S876" s="626">
        <v>1</v>
      </c>
      <c r="T876" s="626" t="s">
        <v>316</v>
      </c>
      <c r="U876" s="627"/>
      <c r="V876" s="627"/>
      <c r="W876" s="627"/>
      <c r="X876" s="627"/>
      <c r="Y876" s="627"/>
      <c r="Z876" s="627"/>
      <c r="AA876" s="626" t="s">
        <v>1677</v>
      </c>
      <c r="AB876" s="627"/>
      <c r="AC876" s="627"/>
      <c r="AD876" s="627"/>
      <c r="AE876" s="627"/>
      <c r="AF876" s="627"/>
      <c r="AG876" s="627"/>
      <c r="AH876" s="769"/>
      <c r="AI876" s="627"/>
      <c r="AJ876" s="627"/>
      <c r="AK876" s="627"/>
      <c r="AL876" s="627"/>
      <c r="AM876" s="627"/>
      <c r="AN876" s="627"/>
      <c r="AO876" s="627"/>
      <c r="AP876" s="627"/>
      <c r="AQ876" s="627"/>
      <c r="AR876" s="627"/>
      <c r="AS876" s="627"/>
      <c r="AT876" s="627"/>
      <c r="AU876" s="627"/>
      <c r="AV876" s="613">
        <v>2015</v>
      </c>
      <c r="AW876" s="613"/>
      <c r="AX876" s="613"/>
      <c r="AY876" s="613"/>
      <c r="AZ876" s="613"/>
      <c r="BA876" s="613"/>
      <c r="BB876" s="613"/>
      <c r="BC876" s="614">
        <v>195</v>
      </c>
      <c r="BD876" s="614"/>
      <c r="BE876" s="170"/>
    </row>
    <row r="877" spans="1:57" ht="25.7" hidden="1" customHeight="1" x14ac:dyDescent="0.15">
      <c r="A877" s="621"/>
      <c r="B877" s="306"/>
      <c r="C877" s="749" t="s">
        <v>753</v>
      </c>
      <c r="D877" s="645" t="s">
        <v>4706</v>
      </c>
      <c r="E877" s="627" t="s">
        <v>753</v>
      </c>
      <c r="F877" s="627"/>
      <c r="G877" s="627" t="s">
        <v>753</v>
      </c>
      <c r="H877" s="627"/>
      <c r="I877" s="627"/>
      <c r="J877" s="626"/>
      <c r="K877" s="626">
        <v>397.76</v>
      </c>
      <c r="L877" s="138">
        <v>397.76</v>
      </c>
      <c r="M877" s="627"/>
      <c r="N877" s="627"/>
      <c r="O877" s="627"/>
      <c r="P877" s="626">
        <v>398</v>
      </c>
      <c r="Q877" s="626">
        <v>398</v>
      </c>
      <c r="R877" s="626" t="s">
        <v>1783</v>
      </c>
      <c r="S877" s="626">
        <v>1</v>
      </c>
      <c r="T877" s="626" t="s">
        <v>316</v>
      </c>
      <c r="U877" s="627"/>
      <c r="V877" s="627"/>
      <c r="W877" s="627"/>
      <c r="X877" s="627"/>
      <c r="Y877" s="627"/>
      <c r="Z877" s="627"/>
      <c r="AA877" s="626" t="s">
        <v>1677</v>
      </c>
      <c r="AB877" s="627"/>
      <c r="AC877" s="627"/>
      <c r="AD877" s="627"/>
      <c r="AE877" s="627"/>
      <c r="AF877" s="627"/>
      <c r="AG877" s="627"/>
      <c r="AH877" s="769"/>
      <c r="AI877" s="627"/>
      <c r="AJ877" s="627"/>
      <c r="AK877" s="627"/>
      <c r="AL877" s="627"/>
      <c r="AM877" s="627"/>
      <c r="AN877" s="627"/>
      <c r="AO877" s="627"/>
      <c r="AP877" s="627"/>
      <c r="AQ877" s="627"/>
      <c r="AR877" s="627"/>
      <c r="AS877" s="627"/>
      <c r="AT877" s="627"/>
      <c r="AU877" s="627"/>
      <c r="AV877" s="613">
        <v>2015</v>
      </c>
      <c r="AW877" s="613"/>
      <c r="AX877" s="613"/>
      <c r="AY877" s="613"/>
      <c r="AZ877" s="613"/>
      <c r="BA877" s="613"/>
      <c r="BB877" s="613"/>
      <c r="BC877" s="614">
        <v>168</v>
      </c>
      <c r="BD877" s="614"/>
      <c r="BE877" s="170"/>
    </row>
    <row r="878" spans="1:57" ht="25.7" hidden="1" customHeight="1" x14ac:dyDescent="0.15">
      <c r="A878" s="621"/>
      <c r="B878" s="306"/>
      <c r="C878" s="749" t="s">
        <v>753</v>
      </c>
      <c r="D878" s="645" t="s">
        <v>4707</v>
      </c>
      <c r="E878" s="627" t="s">
        <v>753</v>
      </c>
      <c r="F878" s="627"/>
      <c r="G878" s="627" t="s">
        <v>753</v>
      </c>
      <c r="H878" s="627"/>
      <c r="I878" s="627"/>
      <c r="J878" s="626"/>
      <c r="K878" s="626">
        <v>420</v>
      </c>
      <c r="L878" s="138">
        <v>420</v>
      </c>
      <c r="M878" s="627"/>
      <c r="N878" s="627"/>
      <c r="O878" s="627"/>
      <c r="P878" s="626">
        <v>420</v>
      </c>
      <c r="Q878" s="626">
        <v>420.17</v>
      </c>
      <c r="R878" s="626" t="s">
        <v>1787</v>
      </c>
      <c r="S878" s="626">
        <v>1</v>
      </c>
      <c r="T878" s="626" t="s">
        <v>316</v>
      </c>
      <c r="U878" s="627"/>
      <c r="V878" s="627"/>
      <c r="W878" s="627"/>
      <c r="X878" s="627"/>
      <c r="Y878" s="627"/>
      <c r="Z878" s="627"/>
      <c r="AA878" s="626" t="s">
        <v>1677</v>
      </c>
      <c r="AB878" s="627"/>
      <c r="AC878" s="627"/>
      <c r="AD878" s="627"/>
      <c r="AE878" s="627"/>
      <c r="AF878" s="627"/>
      <c r="AG878" s="627"/>
      <c r="AH878" s="769"/>
      <c r="AI878" s="627"/>
      <c r="AJ878" s="627"/>
      <c r="AK878" s="627"/>
      <c r="AL878" s="627"/>
      <c r="AM878" s="627"/>
      <c r="AN878" s="627"/>
      <c r="AO878" s="627"/>
      <c r="AP878" s="627"/>
      <c r="AQ878" s="627"/>
      <c r="AR878" s="627"/>
      <c r="AS878" s="627"/>
      <c r="AT878" s="627"/>
      <c r="AU878" s="627"/>
      <c r="AV878" s="613">
        <v>2015</v>
      </c>
      <c r="AW878" s="613"/>
      <c r="AX878" s="613"/>
      <c r="AY878" s="613"/>
      <c r="AZ878" s="613"/>
      <c r="BA878" s="613"/>
      <c r="BB878" s="613"/>
      <c r="BC878" s="614">
        <v>153</v>
      </c>
      <c r="BD878" s="614"/>
      <c r="BE878" s="170"/>
    </row>
    <row r="879" spans="1:57" ht="25.7" hidden="1" customHeight="1" x14ac:dyDescent="0.15">
      <c r="A879" s="621"/>
      <c r="B879" s="306"/>
      <c r="C879" s="877" t="s">
        <v>753</v>
      </c>
      <c r="D879" s="645" t="s">
        <v>4708</v>
      </c>
      <c r="E879" s="769" t="s">
        <v>753</v>
      </c>
      <c r="F879" s="769"/>
      <c r="G879" s="769" t="s">
        <v>753</v>
      </c>
      <c r="H879" s="627"/>
      <c r="I879" s="627"/>
      <c r="J879" s="626"/>
      <c r="K879" s="626">
        <v>479</v>
      </c>
      <c r="L879" s="138">
        <v>479</v>
      </c>
      <c r="M879" s="732"/>
      <c r="N879" s="732"/>
      <c r="O879" s="732"/>
      <c r="P879" s="626">
        <v>420</v>
      </c>
      <c r="Q879" s="626">
        <v>420.17</v>
      </c>
      <c r="R879" s="626" t="s">
        <v>1787</v>
      </c>
      <c r="S879" s="626">
        <v>1</v>
      </c>
      <c r="T879" s="626" t="s">
        <v>316</v>
      </c>
      <c r="U879" s="627"/>
      <c r="V879" s="627"/>
      <c r="W879" s="627"/>
      <c r="X879" s="627"/>
      <c r="Y879" s="627"/>
      <c r="Z879" s="627"/>
      <c r="AA879" s="626" t="s">
        <v>1677</v>
      </c>
      <c r="AB879" s="627"/>
      <c r="AC879" s="627"/>
      <c r="AD879" s="627"/>
      <c r="AE879" s="627"/>
      <c r="AF879" s="627"/>
      <c r="AG879" s="627"/>
      <c r="AH879" s="769"/>
      <c r="AI879" s="627"/>
      <c r="AJ879" s="627"/>
      <c r="AK879" s="627"/>
      <c r="AL879" s="627"/>
      <c r="AM879" s="627"/>
      <c r="AN879" s="627"/>
      <c r="AO879" s="627"/>
      <c r="AP879" s="627"/>
      <c r="AQ879" s="627"/>
      <c r="AR879" s="627"/>
      <c r="AS879" s="627"/>
      <c r="AT879" s="627"/>
      <c r="AU879" s="627"/>
      <c r="AV879" s="613">
        <v>2016</v>
      </c>
      <c r="AW879" s="613"/>
      <c r="AX879" s="613"/>
      <c r="AY879" s="613"/>
      <c r="AZ879" s="613"/>
      <c r="BA879" s="613"/>
      <c r="BB879" s="613"/>
      <c r="BC879" s="614">
        <v>250</v>
      </c>
      <c r="BD879" s="614"/>
      <c r="BE879" s="170"/>
    </row>
    <row r="880" spans="1:57" ht="25.7" hidden="1" customHeight="1" x14ac:dyDescent="0.15">
      <c r="A880" s="621"/>
      <c r="B880" s="306"/>
      <c r="C880" s="877" t="s">
        <v>753</v>
      </c>
      <c r="D880" s="645" t="s">
        <v>10936</v>
      </c>
      <c r="E880" s="769" t="s">
        <v>753</v>
      </c>
      <c r="F880" s="769"/>
      <c r="G880" s="769" t="s">
        <v>753</v>
      </c>
      <c r="H880" s="627"/>
      <c r="I880" s="627"/>
      <c r="J880" s="626"/>
      <c r="K880" s="626">
        <v>479</v>
      </c>
      <c r="L880" s="138">
        <v>479</v>
      </c>
      <c r="M880" s="732"/>
      <c r="N880" s="732"/>
      <c r="O880" s="732"/>
      <c r="P880" s="626">
        <v>420</v>
      </c>
      <c r="Q880" s="626">
        <v>420</v>
      </c>
      <c r="R880" s="626" t="s">
        <v>1787</v>
      </c>
      <c r="S880" s="626">
        <v>1</v>
      </c>
      <c r="T880" s="626" t="s">
        <v>316</v>
      </c>
      <c r="U880" s="627"/>
      <c r="V880" s="627"/>
      <c r="W880" s="627"/>
      <c r="X880" s="627"/>
      <c r="Y880" s="627"/>
      <c r="Z880" s="627"/>
      <c r="AA880" s="626" t="s">
        <v>1677</v>
      </c>
      <c r="AB880" s="627"/>
      <c r="AC880" s="627"/>
      <c r="AD880" s="627"/>
      <c r="AE880" s="627"/>
      <c r="AF880" s="627"/>
      <c r="AG880" s="627"/>
      <c r="AH880" s="769"/>
      <c r="AI880" s="627"/>
      <c r="AJ880" s="627"/>
      <c r="AK880" s="627"/>
      <c r="AL880" s="627"/>
      <c r="AM880" s="627"/>
      <c r="AN880" s="627"/>
      <c r="AO880" s="627"/>
      <c r="AP880" s="627"/>
      <c r="AQ880" s="627"/>
      <c r="AR880" s="627"/>
      <c r="AS880" s="627"/>
      <c r="AT880" s="627"/>
      <c r="AU880" s="627"/>
      <c r="AV880" s="613">
        <v>2017</v>
      </c>
      <c r="AW880" s="613"/>
      <c r="AX880" s="613"/>
      <c r="AY880" s="613"/>
      <c r="AZ880" s="613"/>
      <c r="BA880" s="613"/>
      <c r="BB880" s="613"/>
      <c r="BC880" s="614">
        <v>300</v>
      </c>
      <c r="BD880" s="614"/>
      <c r="BE880" s="170"/>
    </row>
    <row r="881" spans="1:57" ht="25.7" hidden="1" customHeight="1" x14ac:dyDescent="0.15">
      <c r="A881" s="621"/>
      <c r="B881" s="306"/>
      <c r="C881" s="877" t="s">
        <v>756</v>
      </c>
      <c r="D881" s="645" t="s">
        <v>17207</v>
      </c>
      <c r="E881" s="769" t="s">
        <v>756</v>
      </c>
      <c r="F881" s="769"/>
      <c r="G881" s="769" t="s">
        <v>1788</v>
      </c>
      <c r="H881" s="627"/>
      <c r="I881" s="627"/>
      <c r="J881" s="626">
        <v>3837</v>
      </c>
      <c r="K881" s="626">
        <v>532</v>
      </c>
      <c r="L881" s="138">
        <v>532</v>
      </c>
      <c r="M881" s="732"/>
      <c r="N881" s="732"/>
      <c r="O881" s="732"/>
      <c r="P881" s="626">
        <v>300</v>
      </c>
      <c r="Q881" s="626">
        <v>300</v>
      </c>
      <c r="R881" s="626" t="s">
        <v>1789</v>
      </c>
      <c r="S881" s="626">
        <v>1</v>
      </c>
      <c r="T881" s="626" t="s">
        <v>316</v>
      </c>
      <c r="U881" s="627"/>
      <c r="V881" s="627"/>
      <c r="W881" s="627"/>
      <c r="X881" s="627"/>
      <c r="Y881" s="627"/>
      <c r="Z881" s="627"/>
      <c r="AA881" s="626" t="s">
        <v>1677</v>
      </c>
      <c r="AB881" s="627"/>
      <c r="AC881" s="627"/>
      <c r="AD881" s="627"/>
      <c r="AE881" s="627"/>
      <c r="AF881" s="627"/>
      <c r="AG881" s="627"/>
      <c r="AH881" s="769"/>
      <c r="AI881" s="627"/>
      <c r="AJ881" s="627"/>
      <c r="AK881" s="627"/>
      <c r="AL881" s="627"/>
      <c r="AM881" s="627"/>
      <c r="AN881" s="627"/>
      <c r="AO881" s="627"/>
      <c r="AP881" s="627"/>
      <c r="AQ881" s="627"/>
      <c r="AR881" s="627"/>
      <c r="AS881" s="627"/>
      <c r="AT881" s="627"/>
      <c r="AU881" s="627"/>
      <c r="AV881" s="613">
        <v>2001</v>
      </c>
      <c r="AW881" s="613"/>
      <c r="AX881" s="613"/>
      <c r="AY881" s="613"/>
      <c r="AZ881" s="613"/>
      <c r="BA881" s="613"/>
      <c r="BB881" s="613"/>
      <c r="BC881" s="614">
        <v>139</v>
      </c>
      <c r="BD881" s="614"/>
      <c r="BE881" s="170"/>
    </row>
    <row r="882" spans="1:57" ht="25.7" hidden="1" customHeight="1" x14ac:dyDescent="0.15">
      <c r="A882" s="621"/>
      <c r="B882" s="306"/>
      <c r="C882" s="877" t="s">
        <v>756</v>
      </c>
      <c r="D882" s="645" t="s">
        <v>17208</v>
      </c>
      <c r="E882" s="769" t="s">
        <v>756</v>
      </c>
      <c r="F882" s="769"/>
      <c r="G882" s="769" t="s">
        <v>17209</v>
      </c>
      <c r="H882" s="627"/>
      <c r="I882" s="627"/>
      <c r="J882" s="626">
        <v>1703</v>
      </c>
      <c r="K882" s="626">
        <v>495</v>
      </c>
      <c r="L882" s="138">
        <v>495</v>
      </c>
      <c r="M882" s="732"/>
      <c r="N882" s="732"/>
      <c r="O882" s="732"/>
      <c r="P882" s="626">
        <v>300</v>
      </c>
      <c r="Q882" s="626">
        <v>300</v>
      </c>
      <c r="R882" s="626" t="s">
        <v>1789</v>
      </c>
      <c r="S882" s="626">
        <v>1</v>
      </c>
      <c r="T882" s="626" t="s">
        <v>316</v>
      </c>
      <c r="U882" s="627"/>
      <c r="V882" s="627"/>
      <c r="W882" s="627"/>
      <c r="X882" s="627"/>
      <c r="Y882" s="627"/>
      <c r="Z882" s="627"/>
      <c r="AA882" s="626" t="s">
        <v>1677</v>
      </c>
      <c r="AB882" s="627"/>
      <c r="AC882" s="627"/>
      <c r="AD882" s="627"/>
      <c r="AE882" s="627"/>
      <c r="AF882" s="627"/>
      <c r="AG882" s="627"/>
      <c r="AH882" s="769"/>
      <c r="AI882" s="627"/>
      <c r="AJ882" s="627"/>
      <c r="AK882" s="627"/>
      <c r="AL882" s="627"/>
      <c r="AM882" s="627"/>
      <c r="AN882" s="627"/>
      <c r="AO882" s="627"/>
      <c r="AP882" s="627"/>
      <c r="AQ882" s="627"/>
      <c r="AR882" s="627"/>
      <c r="AS882" s="627"/>
      <c r="AT882" s="627"/>
      <c r="AU882" s="627"/>
      <c r="AV882" s="613">
        <v>2004</v>
      </c>
      <c r="AW882" s="613"/>
      <c r="AX882" s="613"/>
      <c r="AY882" s="613"/>
      <c r="AZ882" s="613"/>
      <c r="BA882" s="613"/>
      <c r="BB882" s="613"/>
      <c r="BC882" s="614">
        <v>89</v>
      </c>
      <c r="BD882" s="614"/>
      <c r="BE882" s="170"/>
    </row>
    <row r="883" spans="1:57" ht="25.7" hidden="1" customHeight="1" x14ac:dyDescent="0.15">
      <c r="A883" s="621"/>
      <c r="B883" s="306"/>
      <c r="C883" s="877" t="s">
        <v>756</v>
      </c>
      <c r="D883" s="645" t="s">
        <v>17210</v>
      </c>
      <c r="E883" s="769" t="s">
        <v>756</v>
      </c>
      <c r="F883" s="769"/>
      <c r="G883" s="769" t="s">
        <v>1790</v>
      </c>
      <c r="H883" s="627"/>
      <c r="I883" s="627"/>
      <c r="J883" s="626">
        <v>3369</v>
      </c>
      <c r="K883" s="626">
        <v>495</v>
      </c>
      <c r="L883" s="138">
        <v>495</v>
      </c>
      <c r="M883" s="732"/>
      <c r="N883" s="732"/>
      <c r="O883" s="732"/>
      <c r="P883" s="626">
        <v>300</v>
      </c>
      <c r="Q883" s="626">
        <v>300</v>
      </c>
      <c r="R883" s="626" t="s">
        <v>1789</v>
      </c>
      <c r="S883" s="626">
        <v>1</v>
      </c>
      <c r="T883" s="626" t="s">
        <v>316</v>
      </c>
      <c r="U883" s="627"/>
      <c r="V883" s="627"/>
      <c r="W883" s="627"/>
      <c r="X883" s="627"/>
      <c r="Y883" s="627"/>
      <c r="Z883" s="627"/>
      <c r="AA883" s="626" t="s">
        <v>1677</v>
      </c>
      <c r="AB883" s="627"/>
      <c r="AC883" s="627"/>
      <c r="AD883" s="627"/>
      <c r="AE883" s="627"/>
      <c r="AF883" s="627"/>
      <c r="AG883" s="627"/>
      <c r="AH883" s="627"/>
      <c r="AI883" s="627"/>
      <c r="AJ883" s="627"/>
      <c r="AK883" s="627"/>
      <c r="AL883" s="627"/>
      <c r="AM883" s="627"/>
      <c r="AN883" s="627"/>
      <c r="AO883" s="627"/>
      <c r="AP883" s="627"/>
      <c r="AQ883" s="627"/>
      <c r="AR883" s="627"/>
      <c r="AS883" s="627"/>
      <c r="AT883" s="627"/>
      <c r="AU883" s="627"/>
      <c r="AV883" s="613">
        <v>2004</v>
      </c>
      <c r="AW883" s="613"/>
      <c r="AX883" s="613"/>
      <c r="AY883" s="613"/>
      <c r="AZ883" s="613"/>
      <c r="BA883" s="613"/>
      <c r="BB883" s="613"/>
      <c r="BC883" s="614">
        <v>84</v>
      </c>
      <c r="BD883" s="614"/>
      <c r="BE883" s="170"/>
    </row>
    <row r="884" spans="1:57" ht="25.7" hidden="1" customHeight="1" x14ac:dyDescent="0.15">
      <c r="A884" s="621"/>
      <c r="B884" s="306"/>
      <c r="C884" s="877" t="s">
        <v>756</v>
      </c>
      <c r="D884" s="645" t="s">
        <v>17211</v>
      </c>
      <c r="E884" s="769" t="s">
        <v>756</v>
      </c>
      <c r="F884" s="769"/>
      <c r="G884" s="769" t="s">
        <v>1791</v>
      </c>
      <c r="H884" s="627"/>
      <c r="I884" s="627"/>
      <c r="J884" s="626">
        <v>3378</v>
      </c>
      <c r="K884" s="626">
        <v>495</v>
      </c>
      <c r="L884" s="138">
        <v>495</v>
      </c>
      <c r="M884" s="732"/>
      <c r="N884" s="732"/>
      <c r="O884" s="732"/>
      <c r="P884" s="626">
        <v>300</v>
      </c>
      <c r="Q884" s="626">
        <v>300</v>
      </c>
      <c r="R884" s="626" t="s">
        <v>1789</v>
      </c>
      <c r="S884" s="626">
        <v>1</v>
      </c>
      <c r="T884" s="626" t="s">
        <v>316</v>
      </c>
      <c r="U884" s="627"/>
      <c r="V884" s="627"/>
      <c r="W884" s="627"/>
      <c r="X884" s="627"/>
      <c r="Y884" s="627"/>
      <c r="Z884" s="627"/>
      <c r="AA884" s="626" t="s">
        <v>1677</v>
      </c>
      <c r="AB884" s="627"/>
      <c r="AC884" s="627"/>
      <c r="AD884" s="627"/>
      <c r="AE884" s="627"/>
      <c r="AF884" s="627"/>
      <c r="AG884" s="627"/>
      <c r="AH884" s="769"/>
      <c r="AI884" s="627"/>
      <c r="AJ884" s="627"/>
      <c r="AK884" s="627"/>
      <c r="AL884" s="627"/>
      <c r="AM884" s="627"/>
      <c r="AN884" s="627"/>
      <c r="AO884" s="627"/>
      <c r="AP884" s="627"/>
      <c r="AQ884" s="627"/>
      <c r="AR884" s="627"/>
      <c r="AS884" s="627"/>
      <c r="AT884" s="627"/>
      <c r="AU884" s="627"/>
      <c r="AV884" s="613">
        <v>2004</v>
      </c>
      <c r="AW884" s="613"/>
      <c r="AX884" s="613"/>
      <c r="AY884" s="613"/>
      <c r="AZ884" s="613"/>
      <c r="BA884" s="613"/>
      <c r="BB884" s="613"/>
      <c r="BC884" s="614">
        <v>84</v>
      </c>
      <c r="BD884" s="614"/>
      <c r="BE884" s="170"/>
    </row>
    <row r="885" spans="1:57" ht="25.7" hidden="1" customHeight="1" x14ac:dyDescent="0.15">
      <c r="A885" s="621"/>
      <c r="B885" s="306"/>
      <c r="C885" s="877" t="s">
        <v>756</v>
      </c>
      <c r="D885" s="645" t="s">
        <v>17212</v>
      </c>
      <c r="E885" s="769" t="s">
        <v>756</v>
      </c>
      <c r="F885" s="769"/>
      <c r="G885" s="769" t="s">
        <v>1792</v>
      </c>
      <c r="H885" s="627"/>
      <c r="I885" s="627"/>
      <c r="J885" s="626">
        <v>4775</v>
      </c>
      <c r="K885" s="626">
        <v>495</v>
      </c>
      <c r="L885" s="138">
        <v>495</v>
      </c>
      <c r="M885" s="732"/>
      <c r="N885" s="732"/>
      <c r="O885" s="732"/>
      <c r="P885" s="626">
        <v>300</v>
      </c>
      <c r="Q885" s="626">
        <v>300</v>
      </c>
      <c r="R885" s="626" t="s">
        <v>1789</v>
      </c>
      <c r="S885" s="626">
        <v>1</v>
      </c>
      <c r="T885" s="626" t="s">
        <v>316</v>
      </c>
      <c r="U885" s="627"/>
      <c r="V885" s="627"/>
      <c r="W885" s="627"/>
      <c r="X885" s="627"/>
      <c r="Y885" s="627"/>
      <c r="Z885" s="627"/>
      <c r="AA885" s="626" t="s">
        <v>1677</v>
      </c>
      <c r="AB885" s="627"/>
      <c r="AC885" s="627"/>
      <c r="AD885" s="627"/>
      <c r="AE885" s="627"/>
      <c r="AF885" s="627"/>
      <c r="AG885" s="627"/>
      <c r="AH885" s="627"/>
      <c r="AI885" s="627"/>
      <c r="AJ885" s="627"/>
      <c r="AK885" s="627"/>
      <c r="AL885" s="627"/>
      <c r="AM885" s="627"/>
      <c r="AN885" s="627"/>
      <c r="AO885" s="627"/>
      <c r="AP885" s="627"/>
      <c r="AQ885" s="627"/>
      <c r="AR885" s="627"/>
      <c r="AS885" s="627"/>
      <c r="AT885" s="627"/>
      <c r="AU885" s="627"/>
      <c r="AV885" s="613">
        <v>2004</v>
      </c>
      <c r="AW885" s="613"/>
      <c r="AX885" s="613"/>
      <c r="AY885" s="613"/>
      <c r="AZ885" s="613"/>
      <c r="BA885" s="613"/>
      <c r="BB885" s="613"/>
      <c r="BC885" s="614">
        <v>86</v>
      </c>
      <c r="BD885" s="614"/>
      <c r="BE885" s="170"/>
    </row>
    <row r="886" spans="1:57" ht="25.7" hidden="1" customHeight="1" x14ac:dyDescent="0.15">
      <c r="A886" s="621"/>
      <c r="B886" s="306"/>
      <c r="C886" s="877" t="s">
        <v>765</v>
      </c>
      <c r="D886" s="645" t="s">
        <v>1793</v>
      </c>
      <c r="E886" s="769" t="s">
        <v>765</v>
      </c>
      <c r="F886" s="769"/>
      <c r="G886" s="769" t="s">
        <v>765</v>
      </c>
      <c r="H886" s="626"/>
      <c r="I886" s="626"/>
      <c r="J886" s="626">
        <v>3301</v>
      </c>
      <c r="K886" s="626">
        <v>645</v>
      </c>
      <c r="L886" s="138">
        <v>645</v>
      </c>
      <c r="M886" s="732"/>
      <c r="N886" s="732"/>
      <c r="O886" s="732"/>
      <c r="P886" s="626">
        <v>624</v>
      </c>
      <c r="Q886" s="626">
        <v>624</v>
      </c>
      <c r="R886" s="626" t="s">
        <v>1588</v>
      </c>
      <c r="S886" s="626">
        <v>2</v>
      </c>
      <c r="T886" s="626" t="s">
        <v>316</v>
      </c>
      <c r="U886" s="626"/>
      <c r="V886" s="626"/>
      <c r="W886" s="769"/>
      <c r="X886" s="626"/>
      <c r="Y886" s="626"/>
      <c r="Z886" s="626"/>
      <c r="AA886" s="626" t="s">
        <v>1677</v>
      </c>
      <c r="AB886" s="626"/>
      <c r="AC886" s="626"/>
      <c r="AD886" s="626"/>
      <c r="AE886" s="626"/>
      <c r="AF886" s="626"/>
      <c r="AG886" s="769"/>
      <c r="AH886" s="769"/>
      <c r="AI886" s="769"/>
      <c r="AJ886" s="626"/>
      <c r="AK886" s="626"/>
      <c r="AL886" s="626"/>
      <c r="AM886" s="626"/>
      <c r="AN886" s="626"/>
      <c r="AO886" s="626"/>
      <c r="AP886" s="769"/>
      <c r="AQ886" s="769"/>
      <c r="AR886" s="627"/>
      <c r="AS886" s="627"/>
      <c r="AT886" s="627"/>
      <c r="AU886" s="627"/>
      <c r="AV886" s="613">
        <v>2000</v>
      </c>
      <c r="AW886" s="613"/>
      <c r="AX886" s="613"/>
      <c r="AY886" s="613"/>
      <c r="AZ886" s="613"/>
      <c r="BA886" s="613"/>
      <c r="BB886" s="613"/>
      <c r="BC886" s="614">
        <v>166</v>
      </c>
      <c r="BD886" s="614"/>
      <c r="BE886" s="170"/>
    </row>
    <row r="887" spans="1:57" ht="25.7" hidden="1" customHeight="1" x14ac:dyDescent="0.15">
      <c r="A887" s="621"/>
      <c r="B887" s="306"/>
      <c r="C887" s="877" t="s">
        <v>765</v>
      </c>
      <c r="D887" s="645" t="s">
        <v>14779</v>
      </c>
      <c r="E887" s="769" t="s">
        <v>765</v>
      </c>
      <c r="F887" s="769"/>
      <c r="G887" s="769" t="s">
        <v>765</v>
      </c>
      <c r="H887" s="626"/>
      <c r="I887" s="626"/>
      <c r="J887" s="626">
        <v>4462</v>
      </c>
      <c r="K887" s="626">
        <v>670</v>
      </c>
      <c r="L887" s="138">
        <v>670</v>
      </c>
      <c r="M887" s="732"/>
      <c r="N887" s="732"/>
      <c r="O887" s="732"/>
      <c r="P887" s="626">
        <v>300</v>
      </c>
      <c r="Q887" s="626">
        <v>300</v>
      </c>
      <c r="R887" s="626" t="s">
        <v>1588</v>
      </c>
      <c r="S887" s="626">
        <v>1</v>
      </c>
      <c r="T887" s="626" t="s">
        <v>316</v>
      </c>
      <c r="U887" s="626"/>
      <c r="V887" s="626"/>
      <c r="W887" s="769"/>
      <c r="X887" s="626"/>
      <c r="Y887" s="626"/>
      <c r="Z887" s="626"/>
      <c r="AA887" s="626" t="s">
        <v>1677</v>
      </c>
      <c r="AB887" s="626"/>
      <c r="AC887" s="626"/>
      <c r="AD887" s="626"/>
      <c r="AE887" s="626"/>
      <c r="AF887" s="626"/>
      <c r="AG887" s="769"/>
      <c r="AH887" s="769"/>
      <c r="AI887" s="769"/>
      <c r="AJ887" s="626"/>
      <c r="AK887" s="626"/>
      <c r="AL887" s="626"/>
      <c r="AM887" s="626"/>
      <c r="AN887" s="626"/>
      <c r="AO887" s="626"/>
      <c r="AP887" s="769"/>
      <c r="AQ887" s="769"/>
      <c r="AR887" s="627"/>
      <c r="AS887" s="627"/>
      <c r="AT887" s="627"/>
      <c r="AU887" s="627"/>
      <c r="AV887" s="613">
        <v>2015</v>
      </c>
      <c r="AW887" s="613"/>
      <c r="AX887" s="613"/>
      <c r="AY887" s="613"/>
      <c r="AZ887" s="613"/>
      <c r="BA887" s="613"/>
      <c r="BB887" s="613"/>
      <c r="BC887" s="614">
        <v>150</v>
      </c>
      <c r="BD887" s="614" t="s">
        <v>14780</v>
      </c>
      <c r="BE887" s="170"/>
    </row>
    <row r="888" spans="1:57" ht="25.7" hidden="1" customHeight="1" x14ac:dyDescent="0.15">
      <c r="A888" s="621"/>
      <c r="B888" s="306"/>
      <c r="C888" s="877" t="s">
        <v>765</v>
      </c>
      <c r="D888" s="645" t="s">
        <v>14781</v>
      </c>
      <c r="E888" s="769" t="s">
        <v>765</v>
      </c>
      <c r="F888" s="769"/>
      <c r="G888" s="769" t="s">
        <v>765</v>
      </c>
      <c r="H888" s="626"/>
      <c r="I888" s="626"/>
      <c r="J888" s="626">
        <v>1653</v>
      </c>
      <c r="K888" s="626">
        <v>626</v>
      </c>
      <c r="L888" s="138">
        <v>626</v>
      </c>
      <c r="M888" s="732"/>
      <c r="N888" s="732"/>
      <c r="O888" s="732"/>
      <c r="P888" s="626">
        <v>300</v>
      </c>
      <c r="Q888" s="626">
        <v>300</v>
      </c>
      <c r="R888" s="626" t="s">
        <v>1588</v>
      </c>
      <c r="S888" s="626">
        <v>1</v>
      </c>
      <c r="T888" s="626" t="s">
        <v>2540</v>
      </c>
      <c r="U888" s="626"/>
      <c r="V888" s="626"/>
      <c r="W888" s="769"/>
      <c r="X888" s="626"/>
      <c r="Y888" s="626"/>
      <c r="Z888" s="626"/>
      <c r="AA888" s="626" t="s">
        <v>1677</v>
      </c>
      <c r="AB888" s="626"/>
      <c r="AC888" s="626"/>
      <c r="AD888" s="626"/>
      <c r="AE888" s="626"/>
      <c r="AF888" s="626"/>
      <c r="AG888" s="769"/>
      <c r="AH888" s="769"/>
      <c r="AI888" s="769"/>
      <c r="AJ888" s="626"/>
      <c r="AK888" s="626"/>
      <c r="AL888" s="626"/>
      <c r="AM888" s="626"/>
      <c r="AN888" s="626"/>
      <c r="AO888" s="626"/>
      <c r="AP888" s="769"/>
      <c r="AQ888" s="769"/>
      <c r="AR888" s="627"/>
      <c r="AS888" s="627"/>
      <c r="AT888" s="627"/>
      <c r="AU888" s="627"/>
      <c r="AV888" s="613">
        <v>2016</v>
      </c>
      <c r="AW888" s="613"/>
      <c r="AX888" s="613"/>
      <c r="AY888" s="613"/>
      <c r="AZ888" s="613"/>
      <c r="BA888" s="613"/>
      <c r="BB888" s="613"/>
      <c r="BC888" s="614">
        <v>200</v>
      </c>
      <c r="BD888" s="614" t="s">
        <v>14780</v>
      </c>
      <c r="BE888" s="170"/>
    </row>
    <row r="889" spans="1:57" ht="25.7" hidden="1" customHeight="1" x14ac:dyDescent="0.15">
      <c r="A889" s="621"/>
      <c r="B889" s="306"/>
      <c r="C889" s="877" t="s">
        <v>765</v>
      </c>
      <c r="D889" s="645" t="s">
        <v>14782</v>
      </c>
      <c r="E889" s="769" t="s">
        <v>765</v>
      </c>
      <c r="F889" s="769"/>
      <c r="G889" s="769" t="s">
        <v>4508</v>
      </c>
      <c r="H889" s="626"/>
      <c r="I889" s="626"/>
      <c r="J889" s="626">
        <v>2659</v>
      </c>
      <c r="K889" s="626">
        <v>545</v>
      </c>
      <c r="L889" s="138">
        <v>513</v>
      </c>
      <c r="M889" s="732"/>
      <c r="N889" s="732"/>
      <c r="O889" s="732"/>
      <c r="P889" s="626">
        <v>496</v>
      </c>
      <c r="Q889" s="626">
        <v>496</v>
      </c>
      <c r="R889" s="626" t="s">
        <v>1588</v>
      </c>
      <c r="S889" s="626">
        <v>1</v>
      </c>
      <c r="T889" s="626" t="s">
        <v>316</v>
      </c>
      <c r="U889" s="626"/>
      <c r="V889" s="626"/>
      <c r="W889" s="769"/>
      <c r="X889" s="626"/>
      <c r="Y889" s="626"/>
      <c r="Z889" s="626"/>
      <c r="AA889" s="626" t="s">
        <v>1677</v>
      </c>
      <c r="AB889" s="626"/>
      <c r="AC889" s="626"/>
      <c r="AD889" s="626"/>
      <c r="AE889" s="626"/>
      <c r="AF889" s="626"/>
      <c r="AG889" s="769"/>
      <c r="AH889" s="769"/>
      <c r="AI889" s="769"/>
      <c r="AJ889" s="626"/>
      <c r="AK889" s="626"/>
      <c r="AL889" s="626"/>
      <c r="AM889" s="626"/>
      <c r="AN889" s="626"/>
      <c r="AO889" s="626"/>
      <c r="AP889" s="769"/>
      <c r="AQ889" s="769"/>
      <c r="AR889" s="627"/>
      <c r="AS889" s="627"/>
      <c r="AT889" s="627"/>
      <c r="AU889" s="627"/>
      <c r="AV889" s="613">
        <v>2003</v>
      </c>
      <c r="AW889" s="613"/>
      <c r="AX889" s="613"/>
      <c r="AY889" s="613"/>
      <c r="AZ889" s="613"/>
      <c r="BA889" s="613"/>
      <c r="BB889" s="613"/>
      <c r="BC889" s="614">
        <v>292</v>
      </c>
      <c r="BD889" s="614"/>
      <c r="BE889" s="170"/>
    </row>
    <row r="890" spans="1:57" ht="25.7" hidden="1" customHeight="1" x14ac:dyDescent="0.15">
      <c r="A890" s="621"/>
      <c r="B890" s="306"/>
      <c r="C890" s="877" t="s">
        <v>765</v>
      </c>
      <c r="D890" s="645" t="s">
        <v>14783</v>
      </c>
      <c r="E890" s="769" t="s">
        <v>765</v>
      </c>
      <c r="F890" s="769"/>
      <c r="G890" s="769" t="s">
        <v>4503</v>
      </c>
      <c r="H890" s="626"/>
      <c r="I890" s="626"/>
      <c r="J890" s="626">
        <v>3216</v>
      </c>
      <c r="K890" s="626">
        <v>643</v>
      </c>
      <c r="L890" s="138">
        <v>630</v>
      </c>
      <c r="M890" s="732"/>
      <c r="N890" s="732"/>
      <c r="O890" s="732"/>
      <c r="P890" s="626">
        <v>630</v>
      </c>
      <c r="Q890" s="626">
        <v>630</v>
      </c>
      <c r="R890" s="626" t="s">
        <v>1588</v>
      </c>
      <c r="S890" s="626">
        <v>2</v>
      </c>
      <c r="T890" s="626" t="s">
        <v>316</v>
      </c>
      <c r="U890" s="626"/>
      <c r="V890" s="626"/>
      <c r="W890" s="769"/>
      <c r="X890" s="626"/>
      <c r="Y890" s="626"/>
      <c r="Z890" s="626"/>
      <c r="AA890" s="626" t="s">
        <v>1677</v>
      </c>
      <c r="AB890" s="626"/>
      <c r="AC890" s="626"/>
      <c r="AD890" s="626"/>
      <c r="AE890" s="626"/>
      <c r="AF890" s="626"/>
      <c r="AG890" s="769"/>
      <c r="AH890" s="769"/>
      <c r="AI890" s="769"/>
      <c r="AJ890" s="626"/>
      <c r="AK890" s="626"/>
      <c r="AL890" s="626"/>
      <c r="AM890" s="626"/>
      <c r="AN890" s="626"/>
      <c r="AO890" s="626"/>
      <c r="AP890" s="769"/>
      <c r="AQ890" s="769"/>
      <c r="AR890" s="627"/>
      <c r="AS890" s="627"/>
      <c r="AT890" s="627"/>
      <c r="AU890" s="627"/>
      <c r="AV890" s="613">
        <v>2004</v>
      </c>
      <c r="AW890" s="613"/>
      <c r="AX890" s="613"/>
      <c r="AY890" s="613"/>
      <c r="AZ890" s="613"/>
      <c r="BA890" s="613"/>
      <c r="BB890" s="613"/>
      <c r="BC890" s="614">
        <v>312</v>
      </c>
      <c r="BD890" s="614"/>
      <c r="BE890" s="170"/>
    </row>
    <row r="891" spans="1:57" ht="25.7" hidden="1" customHeight="1" x14ac:dyDescent="0.15">
      <c r="A891" s="621"/>
      <c r="B891" s="306"/>
      <c r="C891" s="877" t="s">
        <v>765</v>
      </c>
      <c r="D891" s="645" t="s">
        <v>14784</v>
      </c>
      <c r="E891" s="769" t="s">
        <v>765</v>
      </c>
      <c r="F891" s="769"/>
      <c r="G891" s="769" t="s">
        <v>4508</v>
      </c>
      <c r="H891" s="626"/>
      <c r="I891" s="626"/>
      <c r="J891" s="626">
        <v>1840</v>
      </c>
      <c r="K891" s="626">
        <v>519</v>
      </c>
      <c r="L891" s="138">
        <v>519</v>
      </c>
      <c r="M891" s="732"/>
      <c r="N891" s="732"/>
      <c r="O891" s="732"/>
      <c r="P891" s="626">
        <v>453</v>
      </c>
      <c r="Q891" s="626">
        <v>453</v>
      </c>
      <c r="R891" s="626" t="s">
        <v>1588</v>
      </c>
      <c r="S891" s="626">
        <v>1</v>
      </c>
      <c r="T891" s="626" t="s">
        <v>316</v>
      </c>
      <c r="U891" s="626"/>
      <c r="V891" s="626"/>
      <c r="W891" s="769"/>
      <c r="X891" s="626"/>
      <c r="Y891" s="626"/>
      <c r="Z891" s="626"/>
      <c r="AA891" s="626" t="s">
        <v>1677</v>
      </c>
      <c r="AB891" s="626"/>
      <c r="AC891" s="626"/>
      <c r="AD891" s="626"/>
      <c r="AE891" s="626"/>
      <c r="AF891" s="626"/>
      <c r="AG891" s="769"/>
      <c r="AH891" s="769"/>
      <c r="AI891" s="769"/>
      <c r="AJ891" s="626"/>
      <c r="AK891" s="626"/>
      <c r="AL891" s="626"/>
      <c r="AM891" s="626"/>
      <c r="AN891" s="626"/>
      <c r="AO891" s="626"/>
      <c r="AP891" s="769"/>
      <c r="AQ891" s="769"/>
      <c r="AR891" s="627"/>
      <c r="AS891" s="627"/>
      <c r="AT891" s="627"/>
      <c r="AU891" s="627"/>
      <c r="AV891" s="613">
        <v>2020</v>
      </c>
      <c r="AW891" s="613"/>
      <c r="AX891" s="613"/>
      <c r="AY891" s="613"/>
      <c r="AZ891" s="613"/>
      <c r="BA891" s="613"/>
      <c r="BB891" s="613"/>
      <c r="BC891" s="614">
        <v>600</v>
      </c>
      <c r="BD891" s="614" t="s">
        <v>14780</v>
      </c>
      <c r="BE891" s="170"/>
    </row>
    <row r="892" spans="1:57" ht="25.7" hidden="1" customHeight="1" x14ac:dyDescent="0.15">
      <c r="A892" s="621"/>
      <c r="B892" s="306"/>
      <c r="C892" s="877" t="s">
        <v>765</v>
      </c>
      <c r="D892" s="645" t="s">
        <v>1795</v>
      </c>
      <c r="E892" s="769" t="s">
        <v>765</v>
      </c>
      <c r="F892" s="769"/>
      <c r="G892" s="769" t="s">
        <v>4505</v>
      </c>
      <c r="H892" s="626"/>
      <c r="I892" s="626"/>
      <c r="J892" s="626">
        <v>1048</v>
      </c>
      <c r="K892" s="626">
        <v>483</v>
      </c>
      <c r="L892" s="138">
        <v>483</v>
      </c>
      <c r="M892" s="732"/>
      <c r="N892" s="732"/>
      <c r="O892" s="732"/>
      <c r="P892" s="626">
        <v>600</v>
      </c>
      <c r="Q892" s="626">
        <v>600</v>
      </c>
      <c r="R892" s="626" t="s">
        <v>1588</v>
      </c>
      <c r="S892" s="626">
        <v>2</v>
      </c>
      <c r="T892" s="626" t="s">
        <v>316</v>
      </c>
      <c r="U892" s="626"/>
      <c r="V892" s="626"/>
      <c r="W892" s="769"/>
      <c r="X892" s="626"/>
      <c r="Y892" s="626"/>
      <c r="Z892" s="626"/>
      <c r="AA892" s="626" t="s">
        <v>1677</v>
      </c>
      <c r="AB892" s="626"/>
      <c r="AC892" s="626"/>
      <c r="AD892" s="626"/>
      <c r="AE892" s="626"/>
      <c r="AF892" s="626"/>
      <c r="AG892" s="769"/>
      <c r="AH892" s="769"/>
      <c r="AI892" s="769"/>
      <c r="AJ892" s="626"/>
      <c r="AK892" s="626"/>
      <c r="AL892" s="626"/>
      <c r="AM892" s="626"/>
      <c r="AN892" s="626"/>
      <c r="AO892" s="626"/>
      <c r="AP892" s="769"/>
      <c r="AQ892" s="769"/>
      <c r="AR892" s="627"/>
      <c r="AS892" s="627"/>
      <c r="AT892" s="627"/>
      <c r="AU892" s="627"/>
      <c r="AV892" s="613">
        <v>2001</v>
      </c>
      <c r="AW892" s="613"/>
      <c r="AX892" s="613"/>
      <c r="AY892" s="613"/>
      <c r="AZ892" s="613"/>
      <c r="BA892" s="613"/>
      <c r="BB892" s="613"/>
      <c r="BC892" s="614">
        <v>260</v>
      </c>
      <c r="BD892" s="614"/>
      <c r="BE892" s="170"/>
    </row>
    <row r="893" spans="1:57" ht="25.7" hidden="1" customHeight="1" x14ac:dyDescent="0.15">
      <c r="A893" s="621"/>
      <c r="B893" s="306"/>
      <c r="C893" s="877" t="s">
        <v>765</v>
      </c>
      <c r="D893" s="645" t="s">
        <v>1796</v>
      </c>
      <c r="E893" s="769" t="s">
        <v>765</v>
      </c>
      <c r="F893" s="769"/>
      <c r="G893" s="769" t="s">
        <v>4510</v>
      </c>
      <c r="H893" s="626"/>
      <c r="I893" s="626"/>
      <c r="J893" s="626">
        <v>1188</v>
      </c>
      <c r="K893" s="626">
        <v>463</v>
      </c>
      <c r="L893" s="138">
        <v>463</v>
      </c>
      <c r="M893" s="732"/>
      <c r="N893" s="732"/>
      <c r="O893" s="732"/>
      <c r="P893" s="626">
        <v>600</v>
      </c>
      <c r="Q893" s="626">
        <v>600</v>
      </c>
      <c r="R893" s="626" t="s">
        <v>1588</v>
      </c>
      <c r="S893" s="626">
        <v>2</v>
      </c>
      <c r="T893" s="626" t="s">
        <v>316</v>
      </c>
      <c r="U893" s="626"/>
      <c r="V893" s="626"/>
      <c r="W893" s="769"/>
      <c r="X893" s="626"/>
      <c r="Y893" s="626"/>
      <c r="Z893" s="626"/>
      <c r="AA893" s="626" t="s">
        <v>1677</v>
      </c>
      <c r="AB893" s="626"/>
      <c r="AC893" s="626"/>
      <c r="AD893" s="626"/>
      <c r="AE893" s="626"/>
      <c r="AF893" s="626"/>
      <c r="AG893" s="769"/>
      <c r="AH893" s="769"/>
      <c r="AI893" s="769"/>
      <c r="AJ893" s="626"/>
      <c r="AK893" s="626"/>
      <c r="AL893" s="626"/>
      <c r="AM893" s="626"/>
      <c r="AN893" s="626"/>
      <c r="AO893" s="626"/>
      <c r="AP893" s="769"/>
      <c r="AQ893" s="769"/>
      <c r="AR893" s="627"/>
      <c r="AS893" s="627"/>
      <c r="AT893" s="627"/>
      <c r="AU893" s="627"/>
      <c r="AV893" s="613">
        <v>2001</v>
      </c>
      <c r="AW893" s="613"/>
      <c r="AX893" s="613"/>
      <c r="AY893" s="613"/>
      <c r="AZ893" s="613"/>
      <c r="BA893" s="613"/>
      <c r="BB893" s="613"/>
      <c r="BC893" s="614">
        <v>115</v>
      </c>
      <c r="BD893" s="614"/>
      <c r="BE893" s="170"/>
    </row>
    <row r="894" spans="1:57" ht="25.7" hidden="1" customHeight="1" x14ac:dyDescent="0.15">
      <c r="A894" s="621"/>
      <c r="B894" s="306"/>
      <c r="C894" s="877" t="s">
        <v>765</v>
      </c>
      <c r="D894" s="645" t="s">
        <v>1797</v>
      </c>
      <c r="E894" s="769" t="s">
        <v>765</v>
      </c>
      <c r="F894" s="769"/>
      <c r="G894" s="769" t="s">
        <v>4709</v>
      </c>
      <c r="H894" s="626"/>
      <c r="I894" s="626"/>
      <c r="J894" s="626">
        <v>1248</v>
      </c>
      <c r="K894" s="626">
        <v>567</v>
      </c>
      <c r="L894" s="138">
        <v>567</v>
      </c>
      <c r="M894" s="732"/>
      <c r="N894" s="732"/>
      <c r="O894" s="732"/>
      <c r="P894" s="626">
        <v>600</v>
      </c>
      <c r="Q894" s="626">
        <v>600</v>
      </c>
      <c r="R894" s="626" t="s">
        <v>1588</v>
      </c>
      <c r="S894" s="626">
        <v>2</v>
      </c>
      <c r="T894" s="626" t="s">
        <v>316</v>
      </c>
      <c r="U894" s="626"/>
      <c r="V894" s="626"/>
      <c r="W894" s="769"/>
      <c r="X894" s="626"/>
      <c r="Y894" s="626"/>
      <c r="Z894" s="626"/>
      <c r="AA894" s="626" t="s">
        <v>1677</v>
      </c>
      <c r="AB894" s="626"/>
      <c r="AC894" s="626"/>
      <c r="AD894" s="626"/>
      <c r="AE894" s="626"/>
      <c r="AF894" s="626"/>
      <c r="AG894" s="769"/>
      <c r="AH894" s="769"/>
      <c r="AI894" s="769"/>
      <c r="AJ894" s="626"/>
      <c r="AK894" s="626"/>
      <c r="AL894" s="626"/>
      <c r="AM894" s="626"/>
      <c r="AN894" s="626"/>
      <c r="AO894" s="626"/>
      <c r="AP894" s="769"/>
      <c r="AQ894" s="769"/>
      <c r="AR894" s="627"/>
      <c r="AS894" s="627"/>
      <c r="AT894" s="627"/>
      <c r="AU894" s="627"/>
      <c r="AV894" s="613">
        <v>2006</v>
      </c>
      <c r="AW894" s="613"/>
      <c r="AX894" s="613"/>
      <c r="AY894" s="613"/>
      <c r="AZ894" s="613"/>
      <c r="BA894" s="613"/>
      <c r="BB894" s="613"/>
      <c r="BC894" s="614">
        <v>20</v>
      </c>
      <c r="BD894" s="614"/>
      <c r="BE894" s="170"/>
    </row>
    <row r="895" spans="1:57" ht="25.7" hidden="1" customHeight="1" x14ac:dyDescent="0.15">
      <c r="A895" s="621"/>
      <c r="B895" s="306"/>
      <c r="C895" s="877" t="s">
        <v>765</v>
      </c>
      <c r="D895" s="645" t="s">
        <v>14785</v>
      </c>
      <c r="E895" s="769" t="s">
        <v>765</v>
      </c>
      <c r="F895" s="769"/>
      <c r="G895" s="769" t="s">
        <v>765</v>
      </c>
      <c r="H895" s="626"/>
      <c r="I895" s="626"/>
      <c r="J895" s="626">
        <v>1508</v>
      </c>
      <c r="K895" s="626">
        <v>396</v>
      </c>
      <c r="L895" s="138">
        <v>396</v>
      </c>
      <c r="M895" s="732"/>
      <c r="N895" s="732"/>
      <c r="O895" s="732"/>
      <c r="P895" s="626">
        <v>300</v>
      </c>
      <c r="Q895" s="626">
        <v>300</v>
      </c>
      <c r="R895" s="626" t="s">
        <v>1588</v>
      </c>
      <c r="S895" s="626">
        <v>1</v>
      </c>
      <c r="T895" s="626" t="s">
        <v>316</v>
      </c>
      <c r="U895" s="626"/>
      <c r="V895" s="626"/>
      <c r="W895" s="769"/>
      <c r="X895" s="626"/>
      <c r="Y895" s="626"/>
      <c r="Z895" s="626"/>
      <c r="AA895" s="626" t="s">
        <v>1677</v>
      </c>
      <c r="AB895" s="626"/>
      <c r="AC895" s="626"/>
      <c r="AD895" s="626"/>
      <c r="AE895" s="626"/>
      <c r="AF895" s="626"/>
      <c r="AG895" s="769"/>
      <c r="AH895" s="769"/>
      <c r="AI895" s="769"/>
      <c r="AJ895" s="626"/>
      <c r="AK895" s="626"/>
      <c r="AL895" s="626"/>
      <c r="AM895" s="626"/>
      <c r="AN895" s="626"/>
      <c r="AO895" s="626"/>
      <c r="AP895" s="769"/>
      <c r="AQ895" s="769"/>
      <c r="AR895" s="627"/>
      <c r="AS895" s="627"/>
      <c r="AT895" s="627"/>
      <c r="AU895" s="627"/>
      <c r="AV895" s="613">
        <v>2015</v>
      </c>
      <c r="AW895" s="613"/>
      <c r="AX895" s="613"/>
      <c r="AY895" s="613"/>
      <c r="AZ895" s="613"/>
      <c r="BA895" s="613"/>
      <c r="BB895" s="613"/>
      <c r="BC895" s="614">
        <v>136</v>
      </c>
      <c r="BD895" s="614" t="s">
        <v>14780</v>
      </c>
      <c r="BE895" s="170"/>
    </row>
    <row r="896" spans="1:57" ht="25.7" hidden="1" customHeight="1" x14ac:dyDescent="0.15">
      <c r="A896" s="621"/>
      <c r="B896" s="306"/>
      <c r="C896" s="877" t="s">
        <v>768</v>
      </c>
      <c r="D896" s="645" t="s">
        <v>1798</v>
      </c>
      <c r="E896" s="769" t="s">
        <v>768</v>
      </c>
      <c r="F896" s="769"/>
      <c r="G896" s="769" t="s">
        <v>1799</v>
      </c>
      <c r="H896" s="626"/>
      <c r="I896" s="626"/>
      <c r="J896" s="626">
        <v>538</v>
      </c>
      <c r="K896" s="626">
        <v>538</v>
      </c>
      <c r="L896" s="138">
        <v>538</v>
      </c>
      <c r="M896" s="732"/>
      <c r="N896" s="732"/>
      <c r="O896" s="732"/>
      <c r="P896" s="626">
        <v>538</v>
      </c>
      <c r="Q896" s="626">
        <v>538</v>
      </c>
      <c r="R896" s="626" t="s">
        <v>1588</v>
      </c>
      <c r="S896" s="626">
        <v>1</v>
      </c>
      <c r="T896" s="626" t="s">
        <v>316</v>
      </c>
      <c r="U896" s="626"/>
      <c r="V896" s="626"/>
      <c r="W896" s="769"/>
      <c r="X896" s="626"/>
      <c r="Y896" s="626"/>
      <c r="Z896" s="626"/>
      <c r="AA896" s="626" t="s">
        <v>1677</v>
      </c>
      <c r="AB896" s="626"/>
      <c r="AC896" s="626"/>
      <c r="AD896" s="626"/>
      <c r="AE896" s="626"/>
      <c r="AF896" s="626"/>
      <c r="AG896" s="769"/>
      <c r="AH896" s="769"/>
      <c r="AI896" s="769"/>
      <c r="AJ896" s="626"/>
      <c r="AK896" s="626"/>
      <c r="AL896" s="626"/>
      <c r="AM896" s="626"/>
      <c r="AN896" s="626"/>
      <c r="AO896" s="626"/>
      <c r="AP896" s="769"/>
      <c r="AQ896" s="769"/>
      <c r="AR896" s="627"/>
      <c r="AS896" s="627"/>
      <c r="AT896" s="627"/>
      <c r="AU896" s="627"/>
      <c r="AV896" s="613">
        <v>2002</v>
      </c>
      <c r="AW896" s="613"/>
      <c r="AX896" s="613"/>
      <c r="AY896" s="613"/>
      <c r="AZ896" s="613"/>
      <c r="BA896" s="613"/>
      <c r="BB896" s="613"/>
      <c r="BC896" s="614">
        <v>140</v>
      </c>
      <c r="BD896" s="614"/>
      <c r="BE896" s="170"/>
    </row>
    <row r="897" spans="1:57" ht="25.7" hidden="1" customHeight="1" x14ac:dyDescent="0.15">
      <c r="A897" s="621"/>
      <c r="B897" s="306"/>
      <c r="C897" s="749" t="s">
        <v>768</v>
      </c>
      <c r="D897" s="645" t="s">
        <v>1800</v>
      </c>
      <c r="E897" s="627" t="s">
        <v>768</v>
      </c>
      <c r="F897" s="627"/>
      <c r="G897" s="627" t="s">
        <v>1801</v>
      </c>
      <c r="H897" s="627"/>
      <c r="I897" s="627"/>
      <c r="J897" s="626">
        <v>400</v>
      </c>
      <c r="K897" s="626">
        <v>396</v>
      </c>
      <c r="L897" s="138">
        <v>396</v>
      </c>
      <c r="M897" s="627"/>
      <c r="N897" s="627"/>
      <c r="O897" s="627"/>
      <c r="P897" s="626">
        <v>396</v>
      </c>
      <c r="Q897" s="626">
        <v>396</v>
      </c>
      <c r="R897" s="626" t="s">
        <v>1588</v>
      </c>
      <c r="S897" s="626">
        <v>1</v>
      </c>
      <c r="T897" s="626" t="s">
        <v>316</v>
      </c>
      <c r="U897" s="627"/>
      <c r="V897" s="627"/>
      <c r="W897" s="627"/>
      <c r="X897" s="627"/>
      <c r="Y897" s="627"/>
      <c r="Z897" s="627"/>
      <c r="AA897" s="626" t="s">
        <v>1677</v>
      </c>
      <c r="AB897" s="627"/>
      <c r="AC897" s="627"/>
      <c r="AD897" s="627"/>
      <c r="AE897" s="627"/>
      <c r="AF897" s="627"/>
      <c r="AG897" s="627"/>
      <c r="AH897" s="769"/>
      <c r="AI897" s="627"/>
      <c r="AJ897" s="627"/>
      <c r="AK897" s="627"/>
      <c r="AL897" s="627"/>
      <c r="AM897" s="627"/>
      <c r="AN897" s="627"/>
      <c r="AO897" s="627"/>
      <c r="AP897" s="627"/>
      <c r="AQ897" s="627"/>
      <c r="AR897" s="627"/>
      <c r="AS897" s="627"/>
      <c r="AT897" s="627"/>
      <c r="AU897" s="627"/>
      <c r="AV897" s="613">
        <v>2004</v>
      </c>
      <c r="AW897" s="613"/>
      <c r="AX897" s="613"/>
      <c r="AY897" s="613"/>
      <c r="AZ897" s="613"/>
      <c r="BA897" s="613"/>
      <c r="BB897" s="613"/>
      <c r="BC897" s="614">
        <v>130</v>
      </c>
      <c r="BD897" s="614"/>
      <c r="BE897" s="170"/>
    </row>
    <row r="898" spans="1:57" ht="25.7" hidden="1" customHeight="1" x14ac:dyDescent="0.15">
      <c r="A898" s="621"/>
      <c r="B898" s="306"/>
      <c r="C898" s="749" t="s">
        <v>768</v>
      </c>
      <c r="D898" s="645" t="s">
        <v>1802</v>
      </c>
      <c r="E898" s="627" t="s">
        <v>768</v>
      </c>
      <c r="F898" s="627"/>
      <c r="G898" s="627" t="s">
        <v>1803</v>
      </c>
      <c r="H898" s="627"/>
      <c r="I898" s="627"/>
      <c r="J898" s="626">
        <v>2357</v>
      </c>
      <c r="K898" s="626">
        <v>458.55</v>
      </c>
      <c r="L898" s="138">
        <v>458.55</v>
      </c>
      <c r="M898" s="627"/>
      <c r="N898" s="627"/>
      <c r="O898" s="627"/>
      <c r="P898" s="626">
        <v>459</v>
      </c>
      <c r="Q898" s="626">
        <v>459</v>
      </c>
      <c r="R898" s="626" t="s">
        <v>1588</v>
      </c>
      <c r="S898" s="626">
        <v>1</v>
      </c>
      <c r="T898" s="626" t="s">
        <v>316</v>
      </c>
      <c r="U898" s="627"/>
      <c r="V898" s="627"/>
      <c r="W898" s="627"/>
      <c r="X898" s="627"/>
      <c r="Y898" s="627"/>
      <c r="Z898" s="627"/>
      <c r="AA898" s="626" t="s">
        <v>1677</v>
      </c>
      <c r="AB898" s="627"/>
      <c r="AC898" s="627"/>
      <c r="AD898" s="627"/>
      <c r="AE898" s="627"/>
      <c r="AF898" s="627"/>
      <c r="AG898" s="627"/>
      <c r="AH898" s="769"/>
      <c r="AI898" s="627"/>
      <c r="AJ898" s="627"/>
      <c r="AK898" s="627"/>
      <c r="AL898" s="627"/>
      <c r="AM898" s="627"/>
      <c r="AN898" s="627"/>
      <c r="AO898" s="627"/>
      <c r="AP898" s="627"/>
      <c r="AQ898" s="627"/>
      <c r="AR898" s="627"/>
      <c r="AS898" s="627"/>
      <c r="AT898" s="627"/>
      <c r="AU898" s="627"/>
      <c r="AV898" s="613">
        <v>2004</v>
      </c>
      <c r="AW898" s="613"/>
      <c r="AX898" s="613"/>
      <c r="AY898" s="613"/>
      <c r="AZ898" s="613"/>
      <c r="BA898" s="613"/>
      <c r="BB898" s="613"/>
      <c r="BC898" s="614">
        <v>188</v>
      </c>
      <c r="BD898" s="614"/>
      <c r="BE898" s="170"/>
    </row>
    <row r="899" spans="1:57" ht="25.7" hidden="1" customHeight="1" x14ac:dyDescent="0.15">
      <c r="A899" s="621"/>
      <c r="B899" s="306"/>
      <c r="C899" s="749" t="s">
        <v>768</v>
      </c>
      <c r="D899" s="645" t="s">
        <v>1804</v>
      </c>
      <c r="E899" s="627" t="s">
        <v>768</v>
      </c>
      <c r="F899" s="627"/>
      <c r="G899" s="627" t="s">
        <v>1805</v>
      </c>
      <c r="H899" s="627"/>
      <c r="I899" s="627"/>
      <c r="J899" s="626">
        <v>1216</v>
      </c>
      <c r="K899" s="626">
        <v>499</v>
      </c>
      <c r="L899" s="138">
        <v>499</v>
      </c>
      <c r="M899" s="627"/>
      <c r="N899" s="627"/>
      <c r="O899" s="627"/>
      <c r="P899" s="626">
        <v>499</v>
      </c>
      <c r="Q899" s="626">
        <v>499</v>
      </c>
      <c r="R899" s="626" t="s">
        <v>1588</v>
      </c>
      <c r="S899" s="626">
        <v>1</v>
      </c>
      <c r="T899" s="626" t="s">
        <v>316</v>
      </c>
      <c r="U899" s="627"/>
      <c r="V899" s="627"/>
      <c r="W899" s="627"/>
      <c r="X899" s="627"/>
      <c r="Y899" s="627"/>
      <c r="Z899" s="627"/>
      <c r="AA899" s="626" t="s">
        <v>1677</v>
      </c>
      <c r="AB899" s="627"/>
      <c r="AC899" s="627"/>
      <c r="AD899" s="627"/>
      <c r="AE899" s="627"/>
      <c r="AF899" s="627"/>
      <c r="AG899" s="627"/>
      <c r="AH899" s="769"/>
      <c r="AI899" s="627"/>
      <c r="AJ899" s="627"/>
      <c r="AK899" s="627"/>
      <c r="AL899" s="627"/>
      <c r="AM899" s="627"/>
      <c r="AN899" s="627"/>
      <c r="AO899" s="627"/>
      <c r="AP899" s="627"/>
      <c r="AQ899" s="627"/>
      <c r="AR899" s="627"/>
      <c r="AS899" s="627"/>
      <c r="AT899" s="627"/>
      <c r="AU899" s="627"/>
      <c r="AV899" s="613">
        <v>2005</v>
      </c>
      <c r="AW899" s="613"/>
      <c r="AX899" s="613"/>
      <c r="AY899" s="613"/>
      <c r="AZ899" s="613"/>
      <c r="BA899" s="613"/>
      <c r="BB899" s="613"/>
      <c r="BC899" s="614">
        <v>222</v>
      </c>
      <c r="BD899" s="614"/>
      <c r="BE899" s="170"/>
    </row>
    <row r="900" spans="1:57" ht="25.7" hidden="1" customHeight="1" x14ac:dyDescent="0.15">
      <c r="A900" s="621"/>
      <c r="B900" s="306"/>
      <c r="C900" s="749" t="s">
        <v>768</v>
      </c>
      <c r="D900" s="645" t="s">
        <v>4710</v>
      </c>
      <c r="E900" s="627" t="s">
        <v>768</v>
      </c>
      <c r="F900" s="627"/>
      <c r="G900" s="627" t="s">
        <v>4711</v>
      </c>
      <c r="H900" s="627"/>
      <c r="I900" s="627"/>
      <c r="J900" s="626">
        <v>2160</v>
      </c>
      <c r="K900" s="626">
        <v>558</v>
      </c>
      <c r="L900" s="138">
        <v>558</v>
      </c>
      <c r="M900" s="627"/>
      <c r="N900" s="627"/>
      <c r="O900" s="627"/>
      <c r="P900" s="626">
        <v>558</v>
      </c>
      <c r="Q900" s="626">
        <v>558</v>
      </c>
      <c r="R900" s="626" t="s">
        <v>1806</v>
      </c>
      <c r="S900" s="626">
        <v>2</v>
      </c>
      <c r="T900" s="626" t="s">
        <v>316</v>
      </c>
      <c r="U900" s="627"/>
      <c r="V900" s="627"/>
      <c r="W900" s="627"/>
      <c r="X900" s="627"/>
      <c r="Y900" s="627"/>
      <c r="Z900" s="627"/>
      <c r="AA900" s="626" t="s">
        <v>1677</v>
      </c>
      <c r="AB900" s="627"/>
      <c r="AC900" s="627"/>
      <c r="AD900" s="627"/>
      <c r="AE900" s="627"/>
      <c r="AF900" s="627"/>
      <c r="AG900" s="627"/>
      <c r="AH900" s="769"/>
      <c r="AI900" s="627"/>
      <c r="AJ900" s="627"/>
      <c r="AK900" s="627"/>
      <c r="AL900" s="627"/>
      <c r="AM900" s="627"/>
      <c r="AN900" s="627"/>
      <c r="AO900" s="627"/>
      <c r="AP900" s="627"/>
      <c r="AQ900" s="627"/>
      <c r="AR900" s="627"/>
      <c r="AS900" s="627"/>
      <c r="AT900" s="627"/>
      <c r="AU900" s="627"/>
      <c r="AV900" s="613">
        <v>2012</v>
      </c>
      <c r="AW900" s="613"/>
      <c r="AX900" s="613"/>
      <c r="AY900" s="613"/>
      <c r="AZ900" s="613"/>
      <c r="BA900" s="613"/>
      <c r="BB900" s="613"/>
      <c r="BC900" s="614">
        <v>550</v>
      </c>
      <c r="BD900" s="614"/>
      <c r="BE900" s="170"/>
    </row>
    <row r="901" spans="1:57" ht="25.7" hidden="1" customHeight="1" x14ac:dyDescent="0.15">
      <c r="A901" s="621"/>
      <c r="B901" s="306"/>
      <c r="C901" s="749" t="s">
        <v>778</v>
      </c>
      <c r="D901" s="645" t="s">
        <v>17213</v>
      </c>
      <c r="E901" s="627" t="s">
        <v>778</v>
      </c>
      <c r="F901" s="627"/>
      <c r="G901" s="627" t="s">
        <v>778</v>
      </c>
      <c r="H901" s="627"/>
      <c r="I901" s="627"/>
      <c r="J901" s="626">
        <v>4604</v>
      </c>
      <c r="K901" s="626">
        <v>539</v>
      </c>
      <c r="L901" s="138">
        <v>539</v>
      </c>
      <c r="M901" s="627"/>
      <c r="N901" s="627"/>
      <c r="O901" s="627"/>
      <c r="P901" s="626">
        <v>300</v>
      </c>
      <c r="Q901" s="626">
        <v>300</v>
      </c>
      <c r="R901" s="626" t="s">
        <v>1714</v>
      </c>
      <c r="S901" s="626">
        <v>1</v>
      </c>
      <c r="T901" s="626" t="s">
        <v>316</v>
      </c>
      <c r="U901" s="627"/>
      <c r="V901" s="627"/>
      <c r="W901" s="627"/>
      <c r="X901" s="627"/>
      <c r="Y901" s="627"/>
      <c r="Z901" s="627"/>
      <c r="AA901" s="626" t="s">
        <v>1677</v>
      </c>
      <c r="AB901" s="627"/>
      <c r="AC901" s="627"/>
      <c r="AD901" s="627"/>
      <c r="AE901" s="627"/>
      <c r="AF901" s="627"/>
      <c r="AG901" s="627"/>
      <c r="AH901" s="769"/>
      <c r="AI901" s="627"/>
      <c r="AJ901" s="627"/>
      <c r="AK901" s="627"/>
      <c r="AL901" s="627"/>
      <c r="AM901" s="627"/>
      <c r="AN901" s="627"/>
      <c r="AO901" s="627"/>
      <c r="AP901" s="627"/>
      <c r="AQ901" s="627"/>
      <c r="AR901" s="627"/>
      <c r="AS901" s="627"/>
      <c r="AT901" s="627"/>
      <c r="AU901" s="627"/>
      <c r="AV901" s="613">
        <v>2004</v>
      </c>
      <c r="AW901" s="613"/>
      <c r="AX901" s="613"/>
      <c r="AY901" s="613"/>
      <c r="AZ901" s="613"/>
      <c r="BA901" s="613"/>
      <c r="BB901" s="613"/>
      <c r="BC901" s="614">
        <v>188</v>
      </c>
      <c r="BD901" s="614"/>
      <c r="BE901" s="170"/>
    </row>
    <row r="902" spans="1:57" ht="25.7" hidden="1" customHeight="1" x14ac:dyDescent="0.15">
      <c r="A902" s="621"/>
      <c r="B902" s="306"/>
      <c r="C902" s="749" t="s">
        <v>778</v>
      </c>
      <c r="D902" s="645" t="s">
        <v>1807</v>
      </c>
      <c r="E902" s="627" t="s">
        <v>778</v>
      </c>
      <c r="F902" s="627"/>
      <c r="G902" s="627" t="s">
        <v>778</v>
      </c>
      <c r="H902" s="627"/>
      <c r="I902" s="627"/>
      <c r="J902" s="626">
        <v>6055</v>
      </c>
      <c r="K902" s="626">
        <v>602</v>
      </c>
      <c r="L902" s="138">
        <v>598</v>
      </c>
      <c r="M902" s="627"/>
      <c r="N902" s="627"/>
      <c r="O902" s="627"/>
      <c r="P902" s="626">
        <v>374</v>
      </c>
      <c r="Q902" s="626">
        <v>374</v>
      </c>
      <c r="R902" s="626" t="s">
        <v>1697</v>
      </c>
      <c r="S902" s="626">
        <v>1</v>
      </c>
      <c r="T902" s="626" t="s">
        <v>316</v>
      </c>
      <c r="U902" s="627"/>
      <c r="V902" s="627"/>
      <c r="W902" s="627"/>
      <c r="X902" s="627"/>
      <c r="Y902" s="627"/>
      <c r="Z902" s="627"/>
      <c r="AA902" s="626" t="s">
        <v>1677</v>
      </c>
      <c r="AB902" s="627"/>
      <c r="AC902" s="627"/>
      <c r="AD902" s="627"/>
      <c r="AE902" s="627"/>
      <c r="AF902" s="627"/>
      <c r="AG902" s="627"/>
      <c r="AH902" s="769"/>
      <c r="AI902" s="627"/>
      <c r="AJ902" s="627"/>
      <c r="AK902" s="627"/>
      <c r="AL902" s="627"/>
      <c r="AM902" s="627"/>
      <c r="AN902" s="627"/>
      <c r="AO902" s="627"/>
      <c r="AP902" s="627"/>
      <c r="AQ902" s="627"/>
      <c r="AR902" s="627"/>
      <c r="AS902" s="627"/>
      <c r="AT902" s="627"/>
      <c r="AU902" s="627"/>
      <c r="AV902" s="613">
        <v>2007</v>
      </c>
      <c r="AW902" s="613"/>
      <c r="AX902" s="613"/>
      <c r="AY902" s="613"/>
      <c r="AZ902" s="613"/>
      <c r="BA902" s="613"/>
      <c r="BB902" s="613"/>
      <c r="BC902" s="614">
        <v>285</v>
      </c>
      <c r="BD902" s="614"/>
      <c r="BE902" s="170"/>
    </row>
    <row r="903" spans="1:57" ht="25.7" hidden="1" customHeight="1" x14ac:dyDescent="0.15">
      <c r="A903" s="621"/>
      <c r="B903" s="306"/>
      <c r="C903" s="749" t="s">
        <v>778</v>
      </c>
      <c r="D903" s="645" t="s">
        <v>1808</v>
      </c>
      <c r="E903" s="627" t="s">
        <v>778</v>
      </c>
      <c r="F903" s="627"/>
      <c r="G903" s="627" t="s">
        <v>778</v>
      </c>
      <c r="H903" s="627"/>
      <c r="I903" s="627"/>
      <c r="J903" s="626">
        <v>835</v>
      </c>
      <c r="K903" s="626">
        <v>499</v>
      </c>
      <c r="L903" s="138">
        <v>499</v>
      </c>
      <c r="M903" s="627"/>
      <c r="N903" s="627"/>
      <c r="O903" s="627"/>
      <c r="P903" s="626">
        <v>374</v>
      </c>
      <c r="Q903" s="626">
        <v>374</v>
      </c>
      <c r="R903" s="626" t="s">
        <v>1697</v>
      </c>
      <c r="S903" s="626">
        <v>1</v>
      </c>
      <c r="T903" s="626" t="s">
        <v>316</v>
      </c>
      <c r="U903" s="627"/>
      <c r="V903" s="627"/>
      <c r="W903" s="627"/>
      <c r="X903" s="627"/>
      <c r="Y903" s="627"/>
      <c r="Z903" s="627"/>
      <c r="AA903" s="626" t="s">
        <v>1677</v>
      </c>
      <c r="AB903" s="627"/>
      <c r="AC903" s="627"/>
      <c r="AD903" s="627"/>
      <c r="AE903" s="627"/>
      <c r="AF903" s="627"/>
      <c r="AG903" s="627"/>
      <c r="AH903" s="769"/>
      <c r="AI903" s="627"/>
      <c r="AJ903" s="627"/>
      <c r="AK903" s="627"/>
      <c r="AL903" s="627"/>
      <c r="AM903" s="627"/>
      <c r="AN903" s="627"/>
      <c r="AO903" s="627"/>
      <c r="AP903" s="627"/>
      <c r="AQ903" s="627"/>
      <c r="AR903" s="627"/>
      <c r="AS903" s="627"/>
      <c r="AT903" s="627"/>
      <c r="AU903" s="627"/>
      <c r="AV903" s="613">
        <v>2007</v>
      </c>
      <c r="AW903" s="613"/>
      <c r="AX903" s="613"/>
      <c r="AY903" s="613"/>
      <c r="AZ903" s="613"/>
      <c r="BA903" s="613"/>
      <c r="BB903" s="613"/>
      <c r="BC903" s="614">
        <v>256</v>
      </c>
      <c r="BD903" s="614"/>
      <c r="BE903" s="170"/>
    </row>
    <row r="904" spans="1:57" ht="25.7" hidden="1" customHeight="1" x14ac:dyDescent="0.15">
      <c r="A904" s="621"/>
      <c r="B904" s="306"/>
      <c r="C904" s="749" t="s">
        <v>778</v>
      </c>
      <c r="D904" s="645" t="s">
        <v>1809</v>
      </c>
      <c r="E904" s="627" t="s">
        <v>778</v>
      </c>
      <c r="F904" s="627"/>
      <c r="G904" s="627" t="s">
        <v>778</v>
      </c>
      <c r="H904" s="627"/>
      <c r="I904" s="627"/>
      <c r="J904" s="626">
        <v>11705</v>
      </c>
      <c r="K904" s="626">
        <v>1172</v>
      </c>
      <c r="L904" s="138">
        <v>1172</v>
      </c>
      <c r="M904" s="627"/>
      <c r="N904" s="627"/>
      <c r="O904" s="627"/>
      <c r="P904" s="626">
        <v>748</v>
      </c>
      <c r="Q904" s="626">
        <v>374</v>
      </c>
      <c r="R904" s="626" t="s">
        <v>1697</v>
      </c>
      <c r="S904" s="626">
        <v>2</v>
      </c>
      <c r="T904" s="626" t="s">
        <v>316</v>
      </c>
      <c r="U904" s="627"/>
      <c r="V904" s="627"/>
      <c r="W904" s="627"/>
      <c r="X904" s="627"/>
      <c r="Y904" s="627"/>
      <c r="Z904" s="627"/>
      <c r="AA904" s="626" t="s">
        <v>1677</v>
      </c>
      <c r="AB904" s="627"/>
      <c r="AC904" s="627"/>
      <c r="AD904" s="627"/>
      <c r="AE904" s="627"/>
      <c r="AF904" s="627"/>
      <c r="AG904" s="627"/>
      <c r="AH904" s="769"/>
      <c r="AI904" s="627"/>
      <c r="AJ904" s="627"/>
      <c r="AK904" s="627"/>
      <c r="AL904" s="627"/>
      <c r="AM904" s="627"/>
      <c r="AN904" s="627"/>
      <c r="AO904" s="627"/>
      <c r="AP904" s="627"/>
      <c r="AQ904" s="627"/>
      <c r="AR904" s="627"/>
      <c r="AS904" s="627"/>
      <c r="AT904" s="627"/>
      <c r="AU904" s="627"/>
      <c r="AV904" s="613">
        <v>2009</v>
      </c>
      <c r="AW904" s="613"/>
      <c r="AX904" s="613"/>
      <c r="AY904" s="613"/>
      <c r="AZ904" s="613"/>
      <c r="BA904" s="613"/>
      <c r="BB904" s="613"/>
      <c r="BC904" s="614">
        <v>500</v>
      </c>
      <c r="BD904" s="614"/>
      <c r="BE904" s="170"/>
    </row>
    <row r="905" spans="1:57" ht="25.7" hidden="1" customHeight="1" x14ac:dyDescent="0.15">
      <c r="A905" s="621"/>
      <c r="B905" s="306"/>
      <c r="C905" s="749" t="s">
        <v>778</v>
      </c>
      <c r="D905" s="645" t="s">
        <v>1810</v>
      </c>
      <c r="E905" s="627" t="s">
        <v>778</v>
      </c>
      <c r="F905" s="627"/>
      <c r="G905" s="627" t="s">
        <v>778</v>
      </c>
      <c r="H905" s="627"/>
      <c r="I905" s="627"/>
      <c r="J905" s="626">
        <v>2839</v>
      </c>
      <c r="K905" s="626">
        <v>570</v>
      </c>
      <c r="L905" s="138">
        <v>570</v>
      </c>
      <c r="M905" s="627"/>
      <c r="N905" s="627"/>
      <c r="O905" s="627"/>
      <c r="P905" s="626">
        <v>374</v>
      </c>
      <c r="Q905" s="626">
        <v>374</v>
      </c>
      <c r="R905" s="626" t="s">
        <v>1697</v>
      </c>
      <c r="S905" s="626">
        <v>1</v>
      </c>
      <c r="T905" s="626" t="s">
        <v>316</v>
      </c>
      <c r="U905" s="627"/>
      <c r="V905" s="627"/>
      <c r="W905" s="627"/>
      <c r="X905" s="627"/>
      <c r="Y905" s="627"/>
      <c r="Z905" s="627"/>
      <c r="AA905" s="626" t="s">
        <v>1677</v>
      </c>
      <c r="AB905" s="627"/>
      <c r="AC905" s="627"/>
      <c r="AD905" s="627"/>
      <c r="AE905" s="627"/>
      <c r="AF905" s="627"/>
      <c r="AG905" s="627"/>
      <c r="AH905" s="769"/>
      <c r="AI905" s="627"/>
      <c r="AJ905" s="627"/>
      <c r="AK905" s="627"/>
      <c r="AL905" s="627"/>
      <c r="AM905" s="627"/>
      <c r="AN905" s="627"/>
      <c r="AO905" s="627"/>
      <c r="AP905" s="627"/>
      <c r="AQ905" s="627"/>
      <c r="AR905" s="627"/>
      <c r="AS905" s="627"/>
      <c r="AT905" s="627"/>
      <c r="AU905" s="627"/>
      <c r="AV905" s="613">
        <v>2010</v>
      </c>
      <c r="AW905" s="613"/>
      <c r="AX905" s="613"/>
      <c r="AY905" s="613"/>
      <c r="AZ905" s="613"/>
      <c r="BA905" s="613"/>
      <c r="BB905" s="613"/>
      <c r="BC905" s="614">
        <v>370</v>
      </c>
      <c r="BD905" s="614"/>
      <c r="BE905" s="170"/>
    </row>
    <row r="906" spans="1:57" ht="25.7" hidden="1" customHeight="1" x14ac:dyDescent="0.15">
      <c r="A906" s="621"/>
      <c r="B906" s="306"/>
      <c r="C906" s="749" t="s">
        <v>778</v>
      </c>
      <c r="D906" s="645" t="s">
        <v>12425</v>
      </c>
      <c r="E906" s="627" t="s">
        <v>778</v>
      </c>
      <c r="F906" s="627"/>
      <c r="G906" s="627" t="s">
        <v>778</v>
      </c>
      <c r="H906" s="627"/>
      <c r="I906" s="627"/>
      <c r="J906" s="626"/>
      <c r="K906" s="626">
        <v>560</v>
      </c>
      <c r="L906" s="138">
        <v>560</v>
      </c>
      <c r="M906" s="627"/>
      <c r="N906" s="627"/>
      <c r="O906" s="627"/>
      <c r="P906" s="626">
        <v>300</v>
      </c>
      <c r="Q906" s="626">
        <v>300</v>
      </c>
      <c r="R906" s="626" t="s">
        <v>1714</v>
      </c>
      <c r="S906" s="626">
        <v>1</v>
      </c>
      <c r="T906" s="626" t="s">
        <v>316</v>
      </c>
      <c r="U906" s="627"/>
      <c r="V906" s="627"/>
      <c r="W906" s="627"/>
      <c r="X906" s="627"/>
      <c r="Y906" s="627"/>
      <c r="Z906" s="627"/>
      <c r="AA906" s="626" t="s">
        <v>1677</v>
      </c>
      <c r="AB906" s="627"/>
      <c r="AC906" s="627"/>
      <c r="AD906" s="627"/>
      <c r="AE906" s="627"/>
      <c r="AF906" s="627"/>
      <c r="AG906" s="627"/>
      <c r="AH906" s="769"/>
      <c r="AI906" s="627"/>
      <c r="AJ906" s="627"/>
      <c r="AK906" s="627"/>
      <c r="AL906" s="627"/>
      <c r="AM906" s="627"/>
      <c r="AN906" s="627"/>
      <c r="AO906" s="627"/>
      <c r="AP906" s="627"/>
      <c r="AQ906" s="627"/>
      <c r="AR906" s="627"/>
      <c r="AS906" s="627"/>
      <c r="AT906" s="627"/>
      <c r="AU906" s="627"/>
      <c r="AV906" s="613">
        <v>2011</v>
      </c>
      <c r="AW906" s="613"/>
      <c r="AX906" s="613"/>
      <c r="AY906" s="613"/>
      <c r="AZ906" s="613"/>
      <c r="BA906" s="613"/>
      <c r="BB906" s="613"/>
      <c r="BC906" s="614">
        <v>400</v>
      </c>
      <c r="BD906" s="614"/>
      <c r="BE906" s="170"/>
    </row>
    <row r="907" spans="1:57" ht="25.7" hidden="1" customHeight="1" x14ac:dyDescent="0.15">
      <c r="A907" s="621"/>
      <c r="B907" s="306"/>
      <c r="C907" s="749" t="s">
        <v>778</v>
      </c>
      <c r="D907" s="645" t="s">
        <v>16096</v>
      </c>
      <c r="E907" s="627" t="s">
        <v>778</v>
      </c>
      <c r="F907" s="627"/>
      <c r="G907" s="627" t="s">
        <v>778</v>
      </c>
      <c r="H907" s="627"/>
      <c r="I907" s="627"/>
      <c r="J907" s="626">
        <v>9244</v>
      </c>
      <c r="K907" s="626">
        <v>695</v>
      </c>
      <c r="L907" s="138">
        <v>695</v>
      </c>
      <c r="M907" s="627"/>
      <c r="N907" s="627"/>
      <c r="O907" s="627"/>
      <c r="P907" s="626">
        <v>456</v>
      </c>
      <c r="Q907" s="626">
        <v>456</v>
      </c>
      <c r="R907" s="626" t="s">
        <v>4712</v>
      </c>
      <c r="S907" s="626">
        <v>1</v>
      </c>
      <c r="T907" s="626" t="s">
        <v>316</v>
      </c>
      <c r="U907" s="627"/>
      <c r="V907" s="627"/>
      <c r="W907" s="627"/>
      <c r="X907" s="627"/>
      <c r="Y907" s="627"/>
      <c r="Z907" s="627"/>
      <c r="AA907" s="626" t="s">
        <v>1677</v>
      </c>
      <c r="AB907" s="627"/>
      <c r="AC907" s="627"/>
      <c r="AD907" s="627"/>
      <c r="AE907" s="627"/>
      <c r="AF907" s="627"/>
      <c r="AG907" s="627"/>
      <c r="AH907" s="769"/>
      <c r="AI907" s="627"/>
      <c r="AJ907" s="627"/>
      <c r="AK907" s="627"/>
      <c r="AL907" s="627"/>
      <c r="AM907" s="627"/>
      <c r="AN907" s="627"/>
      <c r="AO907" s="627"/>
      <c r="AP907" s="627"/>
      <c r="AQ907" s="627"/>
      <c r="AR907" s="627"/>
      <c r="AS907" s="627"/>
      <c r="AT907" s="627"/>
      <c r="AU907" s="627"/>
      <c r="AV907" s="613">
        <v>2013</v>
      </c>
      <c r="AW907" s="613"/>
      <c r="AX907" s="613"/>
      <c r="AY907" s="613"/>
      <c r="AZ907" s="613"/>
      <c r="BA907" s="613"/>
      <c r="BB907" s="613"/>
      <c r="BC907" s="614">
        <v>400</v>
      </c>
      <c r="BD907" s="614"/>
      <c r="BE907" s="170"/>
    </row>
    <row r="908" spans="1:57" ht="25.7" hidden="1" customHeight="1" x14ac:dyDescent="0.15">
      <c r="A908" s="621"/>
      <c r="B908" s="382"/>
      <c r="C908" s="749" t="s">
        <v>778</v>
      </c>
      <c r="D908" s="645" t="s">
        <v>16097</v>
      </c>
      <c r="E908" s="627" t="s">
        <v>778</v>
      </c>
      <c r="F908" s="627"/>
      <c r="G908" s="627" t="s">
        <v>778</v>
      </c>
      <c r="H908" s="627"/>
      <c r="I908" s="627"/>
      <c r="J908" s="626">
        <v>9244</v>
      </c>
      <c r="K908" s="626">
        <v>383.69</v>
      </c>
      <c r="L908" s="138">
        <v>384</v>
      </c>
      <c r="M908" s="627"/>
      <c r="N908" s="627"/>
      <c r="O908" s="627"/>
      <c r="P908" s="626">
        <v>300</v>
      </c>
      <c r="Q908" s="626">
        <v>300</v>
      </c>
      <c r="R908" s="626" t="s">
        <v>16099</v>
      </c>
      <c r="S908" s="626">
        <v>1</v>
      </c>
      <c r="T908" s="626" t="s">
        <v>316</v>
      </c>
      <c r="U908" s="627"/>
      <c r="V908" s="627"/>
      <c r="W908" s="627"/>
      <c r="X908" s="627"/>
      <c r="Y908" s="627"/>
      <c r="Z908" s="627"/>
      <c r="AA908" s="626" t="s">
        <v>1677</v>
      </c>
      <c r="AB908" s="627"/>
      <c r="AC908" s="627"/>
      <c r="AD908" s="627"/>
      <c r="AE908" s="627"/>
      <c r="AF908" s="627"/>
      <c r="AG908" s="627"/>
      <c r="AH908" s="769"/>
      <c r="AI908" s="627"/>
      <c r="AJ908" s="627"/>
      <c r="AK908" s="627"/>
      <c r="AL908" s="627"/>
      <c r="AM908" s="627"/>
      <c r="AN908" s="627"/>
      <c r="AO908" s="627"/>
      <c r="AP908" s="627"/>
      <c r="AQ908" s="627"/>
      <c r="AR908" s="627"/>
      <c r="AS908" s="627"/>
      <c r="AT908" s="627"/>
      <c r="AU908" s="627"/>
      <c r="AV908" s="613">
        <v>2021</v>
      </c>
      <c r="AW908" s="613"/>
      <c r="AX908" s="613"/>
      <c r="AY908" s="613"/>
      <c r="AZ908" s="613"/>
      <c r="BA908" s="613"/>
      <c r="BB908" s="613"/>
      <c r="BC908" s="614">
        <v>271</v>
      </c>
      <c r="BD908" s="614"/>
      <c r="BE908" s="170"/>
    </row>
    <row r="909" spans="1:57" s="560" customFormat="1" ht="25.7" hidden="1" customHeight="1" x14ac:dyDescent="0.15">
      <c r="A909" s="934"/>
      <c r="B909" s="669" t="s">
        <v>59</v>
      </c>
      <c r="C909" s="914" t="s">
        <v>55</v>
      </c>
      <c r="D909" s="676">
        <f>COUNTA(D910:D1017)</f>
        <v>108</v>
      </c>
      <c r="E909" s="666"/>
      <c r="F909" s="666"/>
      <c r="G909" s="666"/>
      <c r="H909" s="666"/>
      <c r="I909" s="666"/>
      <c r="J909" s="665">
        <f>SUM(J910:J1017)</f>
        <v>702096</v>
      </c>
      <c r="K909" s="665">
        <f>SUM(K910:K1017)</f>
        <v>68544.31</v>
      </c>
      <c r="L909" s="248">
        <f>SUM(L910:O1017)</f>
        <v>88517.02</v>
      </c>
      <c r="M909" s="665">
        <f>SUM(M910:P1017)</f>
        <v>75577.440000000002</v>
      </c>
      <c r="N909" s="665">
        <f>SUM(N910:Q1017)</f>
        <v>126462.87</v>
      </c>
      <c r="O909" s="665">
        <f>SUM(O910:R1017)</f>
        <v>120335.54</v>
      </c>
      <c r="P909" s="665"/>
      <c r="Q909" s="665"/>
      <c r="R909" s="665"/>
      <c r="S909" s="665">
        <f>SUM(S910:S1017)</f>
        <v>135</v>
      </c>
      <c r="T909" s="665"/>
      <c r="U909" s="666"/>
      <c r="V909" s="666"/>
      <c r="W909" s="666"/>
      <c r="X909" s="666"/>
      <c r="Y909" s="666"/>
      <c r="Z909" s="666"/>
      <c r="AA909" s="665"/>
      <c r="AB909" s="666"/>
      <c r="AC909" s="666"/>
      <c r="AD909" s="666"/>
      <c r="AE909" s="666"/>
      <c r="AF909" s="666"/>
      <c r="AG909" s="666"/>
      <c r="AH909" s="666"/>
      <c r="AI909" s="666"/>
      <c r="AJ909" s="666"/>
      <c r="AK909" s="666"/>
      <c r="AL909" s="666"/>
      <c r="AM909" s="666"/>
      <c r="AN909" s="666"/>
      <c r="AO909" s="666"/>
      <c r="AP909" s="666"/>
      <c r="AQ909" s="666"/>
      <c r="AR909" s="666"/>
      <c r="AS909" s="666"/>
      <c r="AT909" s="666"/>
      <c r="AU909" s="666"/>
      <c r="AV909" s="813"/>
      <c r="AW909" s="813"/>
      <c r="AX909" s="813"/>
      <c r="AY909" s="813"/>
      <c r="AZ909" s="813"/>
      <c r="BA909" s="813"/>
      <c r="BB909" s="813"/>
      <c r="BC909" s="814"/>
      <c r="BD909" s="814"/>
      <c r="BE909" s="1160"/>
    </row>
    <row r="910" spans="1:57" ht="25.7" hidden="1" customHeight="1" x14ac:dyDescent="0.15">
      <c r="A910" s="621"/>
      <c r="B910" s="147"/>
      <c r="C910" s="656" t="s">
        <v>495</v>
      </c>
      <c r="D910" s="625" t="s">
        <v>5054</v>
      </c>
      <c r="E910" s="625" t="s">
        <v>495</v>
      </c>
      <c r="F910" s="625"/>
      <c r="G910" s="625" t="s">
        <v>5055</v>
      </c>
      <c r="H910" s="627"/>
      <c r="I910" s="627"/>
      <c r="J910" s="626">
        <v>33214</v>
      </c>
      <c r="K910" s="626">
        <v>1084</v>
      </c>
      <c r="L910" s="138">
        <v>1084</v>
      </c>
      <c r="M910" s="626"/>
      <c r="N910" s="626"/>
      <c r="O910" s="626"/>
      <c r="P910" s="626">
        <v>1025</v>
      </c>
      <c r="Q910" s="626">
        <v>1025</v>
      </c>
      <c r="R910" s="626" t="s">
        <v>5056</v>
      </c>
      <c r="S910" s="626">
        <v>2</v>
      </c>
      <c r="T910" s="626" t="s">
        <v>316</v>
      </c>
      <c r="U910" s="627"/>
      <c r="V910" s="627"/>
      <c r="W910" s="627"/>
      <c r="X910" s="627"/>
      <c r="Y910" s="627"/>
      <c r="Z910" s="627"/>
      <c r="AA910" s="626" t="s">
        <v>1677</v>
      </c>
      <c r="AB910" s="627"/>
      <c r="AC910" s="627"/>
      <c r="AD910" s="627"/>
      <c r="AE910" s="627"/>
      <c r="AF910" s="627"/>
      <c r="AG910" s="627"/>
      <c r="AH910" s="627"/>
      <c r="AI910" s="627"/>
      <c r="AJ910" s="627"/>
      <c r="AK910" s="627"/>
      <c r="AL910" s="627"/>
      <c r="AM910" s="627"/>
      <c r="AN910" s="627"/>
      <c r="AO910" s="627"/>
      <c r="AP910" s="627"/>
      <c r="AQ910" s="627"/>
      <c r="AR910" s="627"/>
      <c r="AS910" s="627"/>
      <c r="AT910" s="627"/>
      <c r="AU910" s="627"/>
      <c r="AV910" s="613">
        <v>2007</v>
      </c>
      <c r="AW910" s="613"/>
      <c r="AX910" s="613"/>
      <c r="AY910" s="613"/>
      <c r="AZ910" s="613"/>
      <c r="BA910" s="613"/>
      <c r="BB910" s="613"/>
      <c r="BC910" s="614">
        <v>5200</v>
      </c>
      <c r="BD910" s="614"/>
      <c r="BE910" s="170"/>
    </row>
    <row r="911" spans="1:57" ht="25.7" hidden="1" customHeight="1" x14ac:dyDescent="0.15">
      <c r="A911" s="621"/>
      <c r="B911" s="147"/>
      <c r="C911" s="656" t="s">
        <v>495</v>
      </c>
      <c r="D911" s="625" t="s">
        <v>1875</v>
      </c>
      <c r="E911" s="625" t="s">
        <v>495</v>
      </c>
      <c r="F911" s="625"/>
      <c r="G911" s="625" t="s">
        <v>495</v>
      </c>
      <c r="H911" s="627"/>
      <c r="I911" s="627"/>
      <c r="J911" s="626">
        <v>1372</v>
      </c>
      <c r="K911" s="626">
        <v>548.74</v>
      </c>
      <c r="L911" s="138">
        <v>548.74</v>
      </c>
      <c r="M911" s="627"/>
      <c r="N911" s="628"/>
      <c r="O911" s="627"/>
      <c r="P911" s="626">
        <v>497.5</v>
      </c>
      <c r="Q911" s="626">
        <v>497.5</v>
      </c>
      <c r="R911" s="626" t="s">
        <v>5057</v>
      </c>
      <c r="S911" s="626">
        <v>1</v>
      </c>
      <c r="T911" s="626" t="s">
        <v>316</v>
      </c>
      <c r="U911" s="626"/>
      <c r="V911" s="626"/>
      <c r="W911" s="627"/>
      <c r="X911" s="627"/>
      <c r="Y911" s="627"/>
      <c r="Z911" s="627"/>
      <c r="AA911" s="626" t="s">
        <v>1677</v>
      </c>
      <c r="AB911" s="625"/>
      <c r="AC911" s="625"/>
      <c r="AD911" s="627"/>
      <c r="AE911" s="627"/>
      <c r="AF911" s="627"/>
      <c r="AG911" s="627"/>
      <c r="AH911" s="627"/>
      <c r="AI911" s="627"/>
      <c r="AJ911" s="627"/>
      <c r="AK911" s="627"/>
      <c r="AL911" s="627"/>
      <c r="AM911" s="627"/>
      <c r="AN911" s="627"/>
      <c r="AO911" s="627"/>
      <c r="AP911" s="627"/>
      <c r="AQ911" s="627"/>
      <c r="AR911" s="627"/>
      <c r="AS911" s="627"/>
      <c r="AT911" s="627"/>
      <c r="AU911" s="627"/>
      <c r="AV911" s="613">
        <v>2007</v>
      </c>
      <c r="AW911" s="613"/>
      <c r="AX911" s="613"/>
      <c r="AY911" s="613"/>
      <c r="AZ911" s="613"/>
      <c r="BA911" s="613"/>
      <c r="BB911" s="613"/>
      <c r="BC911" s="614">
        <v>133</v>
      </c>
      <c r="BD911" s="613"/>
      <c r="BE911" s="170"/>
    </row>
    <row r="912" spans="1:57" ht="25.7" hidden="1" customHeight="1" x14ac:dyDescent="0.15">
      <c r="A912" s="621"/>
      <c r="B912" s="147"/>
      <c r="C912" s="656" t="s">
        <v>495</v>
      </c>
      <c r="D912" s="625" t="s">
        <v>1876</v>
      </c>
      <c r="E912" s="625" t="s">
        <v>495</v>
      </c>
      <c r="F912" s="625"/>
      <c r="G912" s="625" t="s">
        <v>495</v>
      </c>
      <c r="H912" s="627"/>
      <c r="I912" s="627"/>
      <c r="J912" s="626">
        <v>3683</v>
      </c>
      <c r="K912" s="626">
        <v>497.75</v>
      </c>
      <c r="L912" s="138">
        <v>497.75</v>
      </c>
      <c r="M912" s="627"/>
      <c r="N912" s="628"/>
      <c r="O912" s="627"/>
      <c r="P912" s="626">
        <v>497.75</v>
      </c>
      <c r="Q912" s="626">
        <v>497.75</v>
      </c>
      <c r="R912" s="626" t="s">
        <v>5058</v>
      </c>
      <c r="S912" s="626">
        <v>1</v>
      </c>
      <c r="T912" s="626" t="s">
        <v>316</v>
      </c>
      <c r="U912" s="626"/>
      <c r="V912" s="626"/>
      <c r="W912" s="627"/>
      <c r="X912" s="627"/>
      <c r="Y912" s="627"/>
      <c r="Z912" s="627"/>
      <c r="AA912" s="626" t="s">
        <v>1677</v>
      </c>
      <c r="AB912" s="625"/>
      <c r="AC912" s="625"/>
      <c r="AD912" s="627"/>
      <c r="AE912" s="627"/>
      <c r="AF912" s="627"/>
      <c r="AG912" s="627"/>
      <c r="AH912" s="627"/>
      <c r="AI912" s="627"/>
      <c r="AJ912" s="627"/>
      <c r="AK912" s="627"/>
      <c r="AL912" s="627"/>
      <c r="AM912" s="627"/>
      <c r="AN912" s="627"/>
      <c r="AO912" s="627"/>
      <c r="AP912" s="627"/>
      <c r="AQ912" s="627"/>
      <c r="AR912" s="627"/>
      <c r="AS912" s="627"/>
      <c r="AT912" s="627"/>
      <c r="AU912" s="627"/>
      <c r="AV912" s="613">
        <v>2007</v>
      </c>
      <c r="AW912" s="613"/>
      <c r="AX912" s="613"/>
      <c r="AY912" s="613"/>
      <c r="AZ912" s="613"/>
      <c r="BA912" s="613"/>
      <c r="BB912" s="613"/>
      <c r="BC912" s="614">
        <v>166</v>
      </c>
      <c r="BD912" s="613"/>
      <c r="BE912" s="170"/>
    </row>
    <row r="913" spans="1:57" ht="25.7" hidden="1" customHeight="1" x14ac:dyDescent="0.15">
      <c r="A913" s="621"/>
      <c r="B913" s="147"/>
      <c r="C913" s="656" t="s">
        <v>495</v>
      </c>
      <c r="D913" s="625" t="s">
        <v>1877</v>
      </c>
      <c r="E913" s="625" t="s">
        <v>495</v>
      </c>
      <c r="F913" s="625"/>
      <c r="G913" s="625" t="s">
        <v>495</v>
      </c>
      <c r="H913" s="627"/>
      <c r="I913" s="627"/>
      <c r="J913" s="626">
        <v>3823</v>
      </c>
      <c r="K913" s="626">
        <v>581</v>
      </c>
      <c r="L913" s="138">
        <v>581</v>
      </c>
      <c r="M913" s="627"/>
      <c r="N913" s="628"/>
      <c r="O913" s="627"/>
      <c r="P913" s="626">
        <v>498</v>
      </c>
      <c r="Q913" s="626">
        <v>498</v>
      </c>
      <c r="R913" s="626" t="s">
        <v>5058</v>
      </c>
      <c r="S913" s="626">
        <v>1</v>
      </c>
      <c r="T913" s="626" t="s">
        <v>316</v>
      </c>
      <c r="U913" s="626"/>
      <c r="V913" s="626"/>
      <c r="W913" s="627"/>
      <c r="X913" s="627"/>
      <c r="Y913" s="627"/>
      <c r="Z913" s="627"/>
      <c r="AA913" s="626" t="s">
        <v>1677</v>
      </c>
      <c r="AB913" s="625"/>
      <c r="AC913" s="625"/>
      <c r="AD913" s="627"/>
      <c r="AE913" s="627"/>
      <c r="AF913" s="627"/>
      <c r="AG913" s="627"/>
      <c r="AH913" s="627"/>
      <c r="AI913" s="627"/>
      <c r="AJ913" s="627"/>
      <c r="AK913" s="627"/>
      <c r="AL913" s="627"/>
      <c r="AM913" s="627"/>
      <c r="AN913" s="627"/>
      <c r="AO913" s="627"/>
      <c r="AP913" s="627"/>
      <c r="AQ913" s="627"/>
      <c r="AR913" s="627"/>
      <c r="AS913" s="627"/>
      <c r="AT913" s="627"/>
      <c r="AU913" s="627"/>
      <c r="AV913" s="613">
        <v>2007</v>
      </c>
      <c r="AW913" s="613"/>
      <c r="AX913" s="613"/>
      <c r="AY913" s="613"/>
      <c r="AZ913" s="613"/>
      <c r="BA913" s="613"/>
      <c r="BB913" s="613"/>
      <c r="BC913" s="614">
        <v>200</v>
      </c>
      <c r="BD913" s="613"/>
      <c r="BE913" s="170"/>
    </row>
    <row r="914" spans="1:57" ht="25.7" hidden="1" customHeight="1" x14ac:dyDescent="0.15">
      <c r="A914" s="621"/>
      <c r="B914" s="147"/>
      <c r="C914" s="656" t="s">
        <v>495</v>
      </c>
      <c r="D914" s="625" t="s">
        <v>5059</v>
      </c>
      <c r="E914" s="625" t="s">
        <v>495</v>
      </c>
      <c r="F914" s="625"/>
      <c r="G914" s="625" t="s">
        <v>495</v>
      </c>
      <c r="H914" s="627"/>
      <c r="I914" s="627"/>
      <c r="J914" s="626">
        <v>2237</v>
      </c>
      <c r="K914" s="626">
        <v>588</v>
      </c>
      <c r="L914" s="138">
        <v>588</v>
      </c>
      <c r="M914" s="627"/>
      <c r="N914" s="628"/>
      <c r="O914" s="627"/>
      <c r="P914" s="626">
        <v>588</v>
      </c>
      <c r="Q914" s="626">
        <v>588</v>
      </c>
      <c r="R914" s="626" t="s">
        <v>5058</v>
      </c>
      <c r="S914" s="626">
        <v>1</v>
      </c>
      <c r="T914" s="626" t="s">
        <v>316</v>
      </c>
      <c r="U914" s="626"/>
      <c r="V914" s="626"/>
      <c r="W914" s="627"/>
      <c r="X914" s="627"/>
      <c r="Y914" s="627"/>
      <c r="Z914" s="627"/>
      <c r="AA914" s="626" t="s">
        <v>1677</v>
      </c>
      <c r="AB914" s="625"/>
      <c r="AC914" s="625" t="s">
        <v>1677</v>
      </c>
      <c r="AD914" s="627"/>
      <c r="AE914" s="627"/>
      <c r="AF914" s="627"/>
      <c r="AG914" s="627"/>
      <c r="AH914" s="627"/>
      <c r="AI914" s="627"/>
      <c r="AJ914" s="627"/>
      <c r="AK914" s="627"/>
      <c r="AL914" s="627"/>
      <c r="AM914" s="627"/>
      <c r="AN914" s="627"/>
      <c r="AO914" s="627"/>
      <c r="AP914" s="627"/>
      <c r="AQ914" s="627"/>
      <c r="AR914" s="627"/>
      <c r="AS914" s="627"/>
      <c r="AT914" s="627"/>
      <c r="AU914" s="627"/>
      <c r="AV914" s="613">
        <v>2009</v>
      </c>
      <c r="AW914" s="613"/>
      <c r="AX914" s="613">
        <v>2008</v>
      </c>
      <c r="AY914" s="613"/>
      <c r="AZ914" s="613"/>
      <c r="BA914" s="613"/>
      <c r="BB914" s="613"/>
      <c r="BC914" s="614">
        <v>290</v>
      </c>
      <c r="BD914" s="613"/>
      <c r="BE914" s="170"/>
    </row>
    <row r="915" spans="1:57" ht="25.7" hidden="1" customHeight="1" x14ac:dyDescent="0.15">
      <c r="A915" s="621"/>
      <c r="B915" s="147"/>
      <c r="C915" s="656" t="s">
        <v>495</v>
      </c>
      <c r="D915" s="625" t="s">
        <v>5060</v>
      </c>
      <c r="E915" s="625" t="s">
        <v>495</v>
      </c>
      <c r="F915" s="625"/>
      <c r="G915" s="625" t="s">
        <v>10341</v>
      </c>
      <c r="H915" s="627"/>
      <c r="I915" s="627"/>
      <c r="J915" s="626">
        <v>4136</v>
      </c>
      <c r="K915" s="626">
        <v>498</v>
      </c>
      <c r="L915" s="138">
        <v>498</v>
      </c>
      <c r="M915" s="627"/>
      <c r="N915" s="628"/>
      <c r="O915" s="627"/>
      <c r="P915" s="626">
        <v>498</v>
      </c>
      <c r="Q915" s="626">
        <v>498</v>
      </c>
      <c r="R915" s="626" t="s">
        <v>5058</v>
      </c>
      <c r="S915" s="626">
        <v>1</v>
      </c>
      <c r="T915" s="626" t="s">
        <v>316</v>
      </c>
      <c r="U915" s="626"/>
      <c r="V915" s="626"/>
      <c r="W915" s="627"/>
      <c r="X915" s="627"/>
      <c r="Y915" s="627"/>
      <c r="Z915" s="627"/>
      <c r="AA915" s="626" t="s">
        <v>1677</v>
      </c>
      <c r="AB915" s="625"/>
      <c r="AC915" s="625" t="s">
        <v>1677</v>
      </c>
      <c r="AD915" s="627"/>
      <c r="AE915" s="627"/>
      <c r="AF915" s="627"/>
      <c r="AG915" s="627"/>
      <c r="AH915" s="627"/>
      <c r="AI915" s="627"/>
      <c r="AJ915" s="627"/>
      <c r="AK915" s="627"/>
      <c r="AL915" s="627"/>
      <c r="AM915" s="627"/>
      <c r="AN915" s="627"/>
      <c r="AO915" s="627"/>
      <c r="AP915" s="627"/>
      <c r="AQ915" s="627"/>
      <c r="AR915" s="627"/>
      <c r="AS915" s="627"/>
      <c r="AT915" s="627"/>
      <c r="AU915" s="627"/>
      <c r="AV915" s="613">
        <v>2009</v>
      </c>
      <c r="AW915" s="613"/>
      <c r="AX915" s="613">
        <v>2008</v>
      </c>
      <c r="AY915" s="613"/>
      <c r="AZ915" s="613"/>
      <c r="BA915" s="613"/>
      <c r="BB915" s="613"/>
      <c r="BC915" s="614">
        <v>227</v>
      </c>
      <c r="BD915" s="613"/>
      <c r="BE915" s="170"/>
    </row>
    <row r="916" spans="1:57" ht="25.7" hidden="1" customHeight="1" x14ac:dyDescent="0.15">
      <c r="A916" s="621"/>
      <c r="B916" s="147"/>
      <c r="C916" s="656" t="s">
        <v>495</v>
      </c>
      <c r="D916" s="625" t="s">
        <v>5061</v>
      </c>
      <c r="E916" s="625" t="s">
        <v>495</v>
      </c>
      <c r="F916" s="625"/>
      <c r="G916" s="625" t="s">
        <v>495</v>
      </c>
      <c r="H916" s="627"/>
      <c r="I916" s="627"/>
      <c r="J916" s="626">
        <v>1811</v>
      </c>
      <c r="K916" s="626">
        <v>539.79</v>
      </c>
      <c r="L916" s="138">
        <v>539.79</v>
      </c>
      <c r="M916" s="627"/>
      <c r="N916" s="628"/>
      <c r="O916" s="627"/>
      <c r="P916" s="626">
        <v>540</v>
      </c>
      <c r="Q916" s="626">
        <v>540</v>
      </c>
      <c r="R916" s="626" t="s">
        <v>5062</v>
      </c>
      <c r="S916" s="626">
        <v>1</v>
      </c>
      <c r="T916" s="626" t="s">
        <v>316</v>
      </c>
      <c r="U916" s="626"/>
      <c r="V916" s="626"/>
      <c r="W916" s="627"/>
      <c r="X916" s="627"/>
      <c r="Y916" s="627"/>
      <c r="Z916" s="627"/>
      <c r="AA916" s="626" t="s">
        <v>1677</v>
      </c>
      <c r="AB916" s="625"/>
      <c r="AC916" s="625"/>
      <c r="AD916" s="627"/>
      <c r="AE916" s="627"/>
      <c r="AF916" s="627"/>
      <c r="AG916" s="627"/>
      <c r="AH916" s="627"/>
      <c r="AI916" s="627"/>
      <c r="AJ916" s="627"/>
      <c r="AK916" s="627"/>
      <c r="AL916" s="627"/>
      <c r="AM916" s="627"/>
      <c r="AN916" s="627"/>
      <c r="AO916" s="627"/>
      <c r="AP916" s="627"/>
      <c r="AQ916" s="627"/>
      <c r="AR916" s="627"/>
      <c r="AS916" s="627"/>
      <c r="AT916" s="627"/>
      <c r="AU916" s="627"/>
      <c r="AV916" s="613">
        <v>2010</v>
      </c>
      <c r="AW916" s="613"/>
      <c r="AX916" s="613"/>
      <c r="AY916" s="613"/>
      <c r="AZ916" s="613"/>
      <c r="BA916" s="613"/>
      <c r="BB916" s="613"/>
      <c r="BC916" s="614">
        <v>289</v>
      </c>
      <c r="BD916" s="613"/>
      <c r="BE916" s="170"/>
    </row>
    <row r="917" spans="1:57" ht="25.7" hidden="1" customHeight="1" x14ac:dyDescent="0.15">
      <c r="A917" s="621"/>
      <c r="B917" s="147"/>
      <c r="C917" s="656" t="s">
        <v>495</v>
      </c>
      <c r="D917" s="625" t="s">
        <v>5063</v>
      </c>
      <c r="E917" s="625" t="s">
        <v>495</v>
      </c>
      <c r="F917" s="625"/>
      <c r="G917" s="625" t="s">
        <v>4849</v>
      </c>
      <c r="H917" s="627"/>
      <c r="I917" s="627"/>
      <c r="J917" s="626">
        <v>74541</v>
      </c>
      <c r="K917" s="626">
        <v>456</v>
      </c>
      <c r="L917" s="138">
        <v>456</v>
      </c>
      <c r="M917" s="627"/>
      <c r="N917" s="628"/>
      <c r="O917" s="627"/>
      <c r="P917" s="626">
        <v>456</v>
      </c>
      <c r="Q917" s="626">
        <v>456</v>
      </c>
      <c r="R917" s="626" t="s">
        <v>5064</v>
      </c>
      <c r="S917" s="626">
        <v>1</v>
      </c>
      <c r="T917" s="626" t="s">
        <v>316</v>
      </c>
      <c r="U917" s="626"/>
      <c r="V917" s="626"/>
      <c r="W917" s="627"/>
      <c r="X917" s="627"/>
      <c r="Y917" s="627"/>
      <c r="Z917" s="627"/>
      <c r="AA917" s="626" t="s">
        <v>1677</v>
      </c>
      <c r="AB917" s="625"/>
      <c r="AC917" s="625"/>
      <c r="AD917" s="627"/>
      <c r="AE917" s="627"/>
      <c r="AF917" s="627"/>
      <c r="AG917" s="627"/>
      <c r="AH917" s="627"/>
      <c r="AI917" s="627"/>
      <c r="AJ917" s="627"/>
      <c r="AK917" s="627"/>
      <c r="AL917" s="627"/>
      <c r="AM917" s="627"/>
      <c r="AN917" s="627"/>
      <c r="AO917" s="627"/>
      <c r="AP917" s="627"/>
      <c r="AQ917" s="627"/>
      <c r="AR917" s="627"/>
      <c r="AS917" s="627"/>
      <c r="AT917" s="627"/>
      <c r="AU917" s="627"/>
      <c r="AV917" s="613">
        <v>2012</v>
      </c>
      <c r="AW917" s="613"/>
      <c r="AX917" s="613"/>
      <c r="AY917" s="613"/>
      <c r="AZ917" s="613"/>
      <c r="BA917" s="613"/>
      <c r="BB917" s="613"/>
      <c r="BC917" s="614"/>
      <c r="BD917" s="625"/>
      <c r="BE917" s="170"/>
    </row>
    <row r="918" spans="1:57" ht="25.7" hidden="1" customHeight="1" x14ac:dyDescent="0.15">
      <c r="A918" s="621"/>
      <c r="B918" s="147"/>
      <c r="C918" s="656" t="s">
        <v>495</v>
      </c>
      <c r="D918" s="625" t="s">
        <v>5065</v>
      </c>
      <c r="E918" s="625" t="s">
        <v>495</v>
      </c>
      <c r="F918" s="625"/>
      <c r="G918" s="625" t="s">
        <v>495</v>
      </c>
      <c r="H918" s="627"/>
      <c r="I918" s="627"/>
      <c r="J918" s="626">
        <v>194759</v>
      </c>
      <c r="K918" s="626">
        <v>1241</v>
      </c>
      <c r="L918" s="138">
        <v>1241</v>
      </c>
      <c r="M918" s="627"/>
      <c r="N918" s="628"/>
      <c r="O918" s="627"/>
      <c r="P918" s="626">
        <v>432</v>
      </c>
      <c r="Q918" s="626">
        <v>432</v>
      </c>
      <c r="R918" s="626" t="s">
        <v>5064</v>
      </c>
      <c r="S918" s="626">
        <v>1</v>
      </c>
      <c r="T918" s="626" t="s">
        <v>316</v>
      </c>
      <c r="U918" s="626"/>
      <c r="V918" s="626"/>
      <c r="W918" s="627"/>
      <c r="X918" s="627"/>
      <c r="Y918" s="627"/>
      <c r="Z918" s="627"/>
      <c r="AA918" s="626" t="s">
        <v>1677</v>
      </c>
      <c r="AB918" s="625"/>
      <c r="AC918" s="625"/>
      <c r="AD918" s="627"/>
      <c r="AE918" s="627"/>
      <c r="AF918" s="627"/>
      <c r="AG918" s="627"/>
      <c r="AH918" s="627"/>
      <c r="AI918" s="627"/>
      <c r="AJ918" s="627"/>
      <c r="AK918" s="627"/>
      <c r="AL918" s="627"/>
      <c r="AM918" s="627"/>
      <c r="AN918" s="627"/>
      <c r="AO918" s="627"/>
      <c r="AP918" s="627"/>
      <c r="AQ918" s="627"/>
      <c r="AR918" s="627"/>
      <c r="AS918" s="627"/>
      <c r="AT918" s="627"/>
      <c r="AU918" s="627"/>
      <c r="AV918" s="613">
        <v>2012</v>
      </c>
      <c r="AW918" s="613"/>
      <c r="AX918" s="613"/>
      <c r="AY918" s="613"/>
      <c r="AZ918" s="613"/>
      <c r="BA918" s="613"/>
      <c r="BB918" s="613"/>
      <c r="BC918" s="614">
        <v>1100</v>
      </c>
      <c r="BD918" s="625"/>
      <c r="BE918" s="170"/>
    </row>
    <row r="919" spans="1:57" ht="25.7" hidden="1" customHeight="1" x14ac:dyDescent="0.15">
      <c r="A919" s="621"/>
      <c r="B919" s="147"/>
      <c r="C919" s="656" t="s">
        <v>495</v>
      </c>
      <c r="D919" s="625" t="s">
        <v>10342</v>
      </c>
      <c r="E919" s="625" t="s">
        <v>495</v>
      </c>
      <c r="F919" s="625"/>
      <c r="G919" s="625" t="s">
        <v>10343</v>
      </c>
      <c r="H919" s="627"/>
      <c r="I919" s="627"/>
      <c r="J919" s="626">
        <v>2950</v>
      </c>
      <c r="K919" s="626">
        <v>524</v>
      </c>
      <c r="L919" s="138">
        <v>498</v>
      </c>
      <c r="M919" s="627"/>
      <c r="N919" s="628"/>
      <c r="O919" s="627"/>
      <c r="P919" s="626">
        <v>498</v>
      </c>
      <c r="Q919" s="626">
        <v>498</v>
      </c>
      <c r="R919" s="626" t="s">
        <v>10344</v>
      </c>
      <c r="S919" s="626">
        <v>1</v>
      </c>
      <c r="T919" s="626" t="s">
        <v>687</v>
      </c>
      <c r="U919" s="626"/>
      <c r="V919" s="626"/>
      <c r="W919" s="627"/>
      <c r="X919" s="627"/>
      <c r="Y919" s="627"/>
      <c r="Z919" s="627"/>
      <c r="AA919" s="626" t="s">
        <v>1677</v>
      </c>
      <c r="AB919" s="625"/>
      <c r="AC919" s="625"/>
      <c r="AD919" s="627"/>
      <c r="AE919" s="627"/>
      <c r="AF919" s="627"/>
      <c r="AG919" s="627"/>
      <c r="AH919" s="627"/>
      <c r="AI919" s="627"/>
      <c r="AJ919" s="627"/>
      <c r="AK919" s="627"/>
      <c r="AL919" s="627"/>
      <c r="AM919" s="627"/>
      <c r="AN919" s="627"/>
      <c r="AO919" s="627"/>
      <c r="AP919" s="627"/>
      <c r="AQ919" s="627"/>
      <c r="AR919" s="627"/>
      <c r="AS919" s="627"/>
      <c r="AT919" s="627"/>
      <c r="AU919" s="627"/>
      <c r="AV919" s="613">
        <v>2016</v>
      </c>
      <c r="AW919" s="613"/>
      <c r="AX919" s="613"/>
      <c r="AY919" s="613"/>
      <c r="AZ919" s="613"/>
      <c r="BA919" s="613"/>
      <c r="BB919" s="613"/>
      <c r="BC919" s="614">
        <v>502</v>
      </c>
      <c r="BD919" s="625"/>
      <c r="BE919" s="170"/>
    </row>
    <row r="920" spans="1:57" ht="25.7" hidden="1" customHeight="1" x14ac:dyDescent="0.15">
      <c r="A920" s="621"/>
      <c r="B920" s="147"/>
      <c r="C920" s="656" t="s">
        <v>495</v>
      </c>
      <c r="D920" s="625" t="s">
        <v>10345</v>
      </c>
      <c r="E920" s="625" t="s">
        <v>495</v>
      </c>
      <c r="F920" s="625"/>
      <c r="G920" s="625" t="s">
        <v>10346</v>
      </c>
      <c r="H920" s="627"/>
      <c r="I920" s="627"/>
      <c r="J920" s="626">
        <v>3226</v>
      </c>
      <c r="K920" s="626">
        <v>520</v>
      </c>
      <c r="L920" s="138">
        <v>520</v>
      </c>
      <c r="M920" s="627"/>
      <c r="N920" s="628"/>
      <c r="O920" s="627"/>
      <c r="P920" s="626">
        <v>498</v>
      </c>
      <c r="Q920" s="626">
        <v>498</v>
      </c>
      <c r="R920" s="626" t="s">
        <v>10344</v>
      </c>
      <c r="S920" s="626">
        <v>1</v>
      </c>
      <c r="T920" s="626" t="s">
        <v>687</v>
      </c>
      <c r="U920" s="626"/>
      <c r="V920" s="626"/>
      <c r="W920" s="627"/>
      <c r="X920" s="627"/>
      <c r="Y920" s="627"/>
      <c r="Z920" s="627"/>
      <c r="AA920" s="626" t="s">
        <v>1677</v>
      </c>
      <c r="AB920" s="625"/>
      <c r="AC920" s="625"/>
      <c r="AD920" s="627"/>
      <c r="AE920" s="627"/>
      <c r="AF920" s="627"/>
      <c r="AG920" s="627"/>
      <c r="AH920" s="627"/>
      <c r="AI920" s="627"/>
      <c r="AJ920" s="627"/>
      <c r="AK920" s="627"/>
      <c r="AL920" s="627"/>
      <c r="AM920" s="627"/>
      <c r="AN920" s="627"/>
      <c r="AO920" s="627"/>
      <c r="AP920" s="627"/>
      <c r="AQ920" s="627"/>
      <c r="AR920" s="627"/>
      <c r="AS920" s="627"/>
      <c r="AT920" s="627"/>
      <c r="AU920" s="627"/>
      <c r="AV920" s="613">
        <v>2017</v>
      </c>
      <c r="AW920" s="613"/>
      <c r="AX920" s="613"/>
      <c r="AY920" s="613"/>
      <c r="AZ920" s="613"/>
      <c r="BA920" s="613"/>
      <c r="BB920" s="613"/>
      <c r="BC920" s="614">
        <v>570</v>
      </c>
      <c r="BD920" s="625"/>
      <c r="BE920" s="170"/>
    </row>
    <row r="921" spans="1:57" ht="25.7" hidden="1" customHeight="1" x14ac:dyDescent="0.15">
      <c r="A921" s="621"/>
      <c r="B921" s="147"/>
      <c r="C921" s="656" t="s">
        <v>495</v>
      </c>
      <c r="D921" s="625" t="s">
        <v>12091</v>
      </c>
      <c r="E921" s="625" t="s">
        <v>495</v>
      </c>
      <c r="F921" s="625" t="s">
        <v>12092</v>
      </c>
      <c r="G921" s="625" t="s">
        <v>12092</v>
      </c>
      <c r="H921" s="627"/>
      <c r="I921" s="627"/>
      <c r="J921" s="626">
        <v>2933</v>
      </c>
      <c r="K921" s="626">
        <v>578</v>
      </c>
      <c r="L921" s="138">
        <v>578</v>
      </c>
      <c r="M921" s="627"/>
      <c r="N921" s="628"/>
      <c r="O921" s="627"/>
      <c r="P921" s="626">
        <v>419</v>
      </c>
      <c r="Q921" s="626">
        <v>419</v>
      </c>
      <c r="R921" s="626" t="s">
        <v>12093</v>
      </c>
      <c r="S921" s="626">
        <v>1</v>
      </c>
      <c r="T921" s="626" t="s">
        <v>316</v>
      </c>
      <c r="U921" s="626"/>
      <c r="V921" s="626"/>
      <c r="W921" s="627"/>
      <c r="X921" s="627"/>
      <c r="Y921" s="627"/>
      <c r="Z921" s="627"/>
      <c r="AA921" s="626" t="s">
        <v>1677</v>
      </c>
      <c r="AB921" s="625">
        <v>2018</v>
      </c>
      <c r="AC921" s="625">
        <v>780</v>
      </c>
      <c r="AD921" s="627"/>
      <c r="AE921" s="627"/>
      <c r="AF921" s="627"/>
      <c r="AG921" s="627"/>
      <c r="AH921" s="627"/>
      <c r="AI921" s="627"/>
      <c r="AJ921" s="627"/>
      <c r="AK921" s="627"/>
      <c r="AL921" s="627"/>
      <c r="AM921" s="627"/>
      <c r="AN921" s="627"/>
      <c r="AO921" s="627"/>
      <c r="AP921" s="627"/>
      <c r="AQ921" s="627"/>
      <c r="AR921" s="627"/>
      <c r="AS921" s="627"/>
      <c r="AT921" s="627"/>
      <c r="AU921" s="627"/>
      <c r="AV921" s="613">
        <v>2018</v>
      </c>
      <c r="AW921" s="613">
        <v>780</v>
      </c>
      <c r="AX921" s="613"/>
      <c r="AY921" s="613"/>
      <c r="AZ921" s="613"/>
      <c r="BA921" s="613"/>
      <c r="BB921" s="613"/>
      <c r="BC921" s="614">
        <v>780</v>
      </c>
      <c r="BD921" s="625"/>
      <c r="BE921" s="170"/>
    </row>
    <row r="922" spans="1:57" ht="25.7" hidden="1" customHeight="1" x14ac:dyDescent="0.15">
      <c r="A922" s="621"/>
      <c r="B922" s="147"/>
      <c r="C922" s="656" t="s">
        <v>4790</v>
      </c>
      <c r="D922" s="625" t="s">
        <v>5066</v>
      </c>
      <c r="E922" s="625" t="s">
        <v>4790</v>
      </c>
      <c r="F922" s="625"/>
      <c r="G922" s="625" t="s">
        <v>4790</v>
      </c>
      <c r="H922" s="627"/>
      <c r="I922" s="627"/>
      <c r="J922" s="626">
        <v>748</v>
      </c>
      <c r="K922" s="626">
        <v>722.7</v>
      </c>
      <c r="L922" s="138">
        <v>722.7</v>
      </c>
      <c r="M922" s="627"/>
      <c r="N922" s="628"/>
      <c r="O922" s="627"/>
      <c r="P922" s="626">
        <v>600</v>
      </c>
      <c r="Q922" s="626">
        <v>600</v>
      </c>
      <c r="R922" s="626" t="s">
        <v>5067</v>
      </c>
      <c r="S922" s="626">
        <v>2</v>
      </c>
      <c r="T922" s="626" t="s">
        <v>316</v>
      </c>
      <c r="U922" s="626"/>
      <c r="V922" s="626"/>
      <c r="W922" s="627"/>
      <c r="X922" s="627"/>
      <c r="Y922" s="627"/>
      <c r="Z922" s="627"/>
      <c r="AA922" s="626" t="s">
        <v>1677</v>
      </c>
      <c r="AB922" s="625"/>
      <c r="AC922" s="625"/>
      <c r="AD922" s="627"/>
      <c r="AE922" s="627"/>
      <c r="AF922" s="627"/>
      <c r="AG922" s="627"/>
      <c r="AH922" s="627"/>
      <c r="AI922" s="627"/>
      <c r="AJ922" s="627"/>
      <c r="AK922" s="627"/>
      <c r="AL922" s="627"/>
      <c r="AM922" s="627"/>
      <c r="AN922" s="627"/>
      <c r="AO922" s="627"/>
      <c r="AP922" s="627"/>
      <c r="AQ922" s="627"/>
      <c r="AR922" s="627"/>
      <c r="AS922" s="627"/>
      <c r="AT922" s="627"/>
      <c r="AU922" s="627"/>
      <c r="AV922" s="613">
        <v>2009</v>
      </c>
      <c r="AW922" s="613"/>
      <c r="AX922" s="613"/>
      <c r="AY922" s="613"/>
      <c r="AZ922" s="613"/>
      <c r="BA922" s="613"/>
      <c r="BB922" s="613"/>
      <c r="BC922" s="614">
        <v>500</v>
      </c>
      <c r="BD922" s="625"/>
      <c r="BE922" s="170"/>
    </row>
    <row r="923" spans="1:57" ht="25.7" hidden="1" customHeight="1" x14ac:dyDescent="0.15">
      <c r="A923" s="621"/>
      <c r="B923" s="147"/>
      <c r="C923" s="656" t="s">
        <v>4790</v>
      </c>
      <c r="D923" s="625" t="s">
        <v>5068</v>
      </c>
      <c r="E923" s="625" t="s">
        <v>4790</v>
      </c>
      <c r="F923" s="625"/>
      <c r="G923" s="625" t="s">
        <v>4790</v>
      </c>
      <c r="H923" s="627"/>
      <c r="I923" s="627"/>
      <c r="J923" s="626">
        <v>540</v>
      </c>
      <c r="K923" s="626">
        <v>540</v>
      </c>
      <c r="L923" s="138">
        <v>540</v>
      </c>
      <c r="M923" s="627"/>
      <c r="N923" s="628"/>
      <c r="O923" s="627"/>
      <c r="P923" s="626">
        <v>430</v>
      </c>
      <c r="Q923" s="626">
        <v>430</v>
      </c>
      <c r="R923" s="626" t="s">
        <v>5067</v>
      </c>
      <c r="S923" s="626">
        <v>1</v>
      </c>
      <c r="T923" s="626" t="s">
        <v>316</v>
      </c>
      <c r="U923" s="626"/>
      <c r="V923" s="626"/>
      <c r="W923" s="627"/>
      <c r="X923" s="627"/>
      <c r="Y923" s="627"/>
      <c r="Z923" s="627"/>
      <c r="AA923" s="627" t="s">
        <v>1677</v>
      </c>
      <c r="AB923" s="627"/>
      <c r="AC923" s="626"/>
      <c r="AD923" s="625"/>
      <c r="AE923" s="625"/>
      <c r="AF923" s="627"/>
      <c r="AG923" s="627"/>
      <c r="AH923" s="627"/>
      <c r="AI923" s="627"/>
      <c r="AJ923" s="627"/>
      <c r="AK923" s="627"/>
      <c r="AL923" s="627"/>
      <c r="AM923" s="627"/>
      <c r="AN923" s="627"/>
      <c r="AO923" s="627"/>
      <c r="AP923" s="627"/>
      <c r="AQ923" s="627"/>
      <c r="AR923" s="627"/>
      <c r="AS923" s="627"/>
      <c r="AT923" s="627"/>
      <c r="AU923" s="627"/>
      <c r="AV923" s="613">
        <v>2007</v>
      </c>
      <c r="AW923" s="627"/>
      <c r="AX923" s="613"/>
      <c r="AY923" s="613"/>
      <c r="AZ923" s="613"/>
      <c r="BA923" s="613"/>
      <c r="BB923" s="613"/>
      <c r="BC923" s="614">
        <v>120</v>
      </c>
      <c r="BD923" s="625"/>
      <c r="BE923" s="170"/>
    </row>
    <row r="924" spans="1:57" ht="25.7" hidden="1" customHeight="1" x14ac:dyDescent="0.15">
      <c r="A924" s="621"/>
      <c r="B924" s="147"/>
      <c r="C924" s="656" t="s">
        <v>4790</v>
      </c>
      <c r="D924" s="625" t="s">
        <v>5069</v>
      </c>
      <c r="E924" s="625" t="s">
        <v>4790</v>
      </c>
      <c r="F924" s="625"/>
      <c r="G924" s="625" t="s">
        <v>4790</v>
      </c>
      <c r="H924" s="627"/>
      <c r="I924" s="627"/>
      <c r="J924" s="626">
        <v>813</v>
      </c>
      <c r="K924" s="626">
        <v>414</v>
      </c>
      <c r="L924" s="138">
        <v>414</v>
      </c>
      <c r="M924" s="627"/>
      <c r="N924" s="628"/>
      <c r="O924" s="627"/>
      <c r="P924" s="626">
        <v>414</v>
      </c>
      <c r="Q924" s="626">
        <v>414</v>
      </c>
      <c r="R924" s="626" t="s">
        <v>5067</v>
      </c>
      <c r="S924" s="626">
        <v>2</v>
      </c>
      <c r="T924" s="626" t="s">
        <v>316</v>
      </c>
      <c r="U924" s="626"/>
      <c r="V924" s="626"/>
      <c r="W924" s="627"/>
      <c r="X924" s="627"/>
      <c r="Y924" s="627"/>
      <c r="Z924" s="627"/>
      <c r="AA924" s="627" t="s">
        <v>1677</v>
      </c>
      <c r="AB924" s="627"/>
      <c r="AC924" s="626"/>
      <c r="AD924" s="625"/>
      <c r="AE924" s="625"/>
      <c r="AF924" s="627"/>
      <c r="AG924" s="627"/>
      <c r="AH924" s="627"/>
      <c r="AI924" s="627"/>
      <c r="AJ924" s="627"/>
      <c r="AK924" s="627"/>
      <c r="AL924" s="627"/>
      <c r="AM924" s="627"/>
      <c r="AN924" s="627"/>
      <c r="AO924" s="627"/>
      <c r="AP924" s="627"/>
      <c r="AQ924" s="627"/>
      <c r="AR924" s="627"/>
      <c r="AS924" s="627"/>
      <c r="AT924" s="627"/>
      <c r="AU924" s="627"/>
      <c r="AV924" s="613">
        <v>2005</v>
      </c>
      <c r="AW924" s="627"/>
      <c r="AX924" s="613"/>
      <c r="AY924" s="613"/>
      <c r="AZ924" s="613"/>
      <c r="BA924" s="613"/>
      <c r="BB924" s="613"/>
      <c r="BC924" s="614">
        <v>95</v>
      </c>
      <c r="BD924" s="625"/>
      <c r="BE924" s="170"/>
    </row>
    <row r="925" spans="1:57" ht="25.7" hidden="1" customHeight="1" x14ac:dyDescent="0.15">
      <c r="A925" s="621"/>
      <c r="B925" s="147"/>
      <c r="C925" s="656" t="s">
        <v>4790</v>
      </c>
      <c r="D925" s="625" t="s">
        <v>5070</v>
      </c>
      <c r="E925" s="625" t="s">
        <v>4790</v>
      </c>
      <c r="F925" s="625"/>
      <c r="G925" s="625" t="s">
        <v>4790</v>
      </c>
      <c r="H925" s="627"/>
      <c r="I925" s="627"/>
      <c r="J925" s="614">
        <v>800</v>
      </c>
      <c r="K925" s="614">
        <v>600</v>
      </c>
      <c r="L925" s="138">
        <v>600</v>
      </c>
      <c r="M925" s="613"/>
      <c r="N925" s="613"/>
      <c r="O925" s="613"/>
      <c r="P925" s="614">
        <v>600</v>
      </c>
      <c r="Q925" s="614">
        <v>600</v>
      </c>
      <c r="R925" s="614" t="s">
        <v>5067</v>
      </c>
      <c r="S925" s="614">
        <v>2</v>
      </c>
      <c r="T925" s="614" t="s">
        <v>316</v>
      </c>
      <c r="U925" s="614"/>
      <c r="V925" s="614"/>
      <c r="W925" s="613"/>
      <c r="X925" s="613"/>
      <c r="Y925" s="613"/>
      <c r="Z925" s="613"/>
      <c r="AA925" s="614" t="s">
        <v>1677</v>
      </c>
      <c r="AB925" s="613"/>
      <c r="AC925" s="613"/>
      <c r="AD925" s="613"/>
      <c r="AE925" s="613"/>
      <c r="AF925" s="613"/>
      <c r="AG925" s="613"/>
      <c r="AH925" s="613"/>
      <c r="AI925" s="613"/>
      <c r="AJ925" s="613"/>
      <c r="AK925" s="613"/>
      <c r="AL925" s="613"/>
      <c r="AM925" s="613"/>
      <c r="AN925" s="613"/>
      <c r="AO925" s="613"/>
      <c r="AP925" s="613"/>
      <c r="AQ925" s="613"/>
      <c r="AR925" s="613"/>
      <c r="AS925" s="613"/>
      <c r="AT925" s="613"/>
      <c r="AU925" s="613"/>
      <c r="AV925" s="613">
        <v>2010</v>
      </c>
      <c r="AW925" s="613"/>
      <c r="AX925" s="613"/>
      <c r="AY925" s="613"/>
      <c r="AZ925" s="613"/>
      <c r="BA925" s="613"/>
      <c r="BB925" s="613"/>
      <c r="BC925" s="614">
        <v>120</v>
      </c>
      <c r="BD925" s="625"/>
      <c r="BE925" s="170"/>
    </row>
    <row r="926" spans="1:57" ht="25.7" hidden="1" customHeight="1" x14ac:dyDescent="0.15">
      <c r="A926" s="621"/>
      <c r="B926" s="147"/>
      <c r="C926" s="656" t="s">
        <v>4790</v>
      </c>
      <c r="D926" s="625" t="s">
        <v>5071</v>
      </c>
      <c r="E926" s="625" t="s">
        <v>4790</v>
      </c>
      <c r="F926" s="625"/>
      <c r="G926" s="625" t="s">
        <v>4790</v>
      </c>
      <c r="H926" s="627"/>
      <c r="I926" s="627"/>
      <c r="J926" s="614">
        <v>731</v>
      </c>
      <c r="K926" s="614">
        <v>731</v>
      </c>
      <c r="L926" s="138">
        <v>731</v>
      </c>
      <c r="M926" s="613"/>
      <c r="N926" s="613"/>
      <c r="O926" s="613"/>
      <c r="P926" s="614">
        <v>731</v>
      </c>
      <c r="Q926" s="614">
        <v>731</v>
      </c>
      <c r="R926" s="614" t="s">
        <v>5067</v>
      </c>
      <c r="S926" s="614">
        <v>1</v>
      </c>
      <c r="T926" s="614" t="s">
        <v>316</v>
      </c>
      <c r="U926" s="614"/>
      <c r="V926" s="614"/>
      <c r="W926" s="613"/>
      <c r="X926" s="613"/>
      <c r="Y926" s="613"/>
      <c r="Z926" s="613"/>
      <c r="AA926" s="614" t="s">
        <v>1677</v>
      </c>
      <c r="AB926" s="613"/>
      <c r="AC926" s="613"/>
      <c r="AD926" s="613"/>
      <c r="AE926" s="613"/>
      <c r="AF926" s="613"/>
      <c r="AG926" s="613"/>
      <c r="AH926" s="613"/>
      <c r="AI926" s="613"/>
      <c r="AJ926" s="613"/>
      <c r="AK926" s="613"/>
      <c r="AL926" s="613"/>
      <c r="AM926" s="613"/>
      <c r="AN926" s="613"/>
      <c r="AO926" s="613"/>
      <c r="AP926" s="613"/>
      <c r="AQ926" s="613"/>
      <c r="AR926" s="613"/>
      <c r="AS926" s="613"/>
      <c r="AT926" s="613"/>
      <c r="AU926" s="613"/>
      <c r="AV926" s="613">
        <v>2006</v>
      </c>
      <c r="AW926" s="613"/>
      <c r="AX926" s="613"/>
      <c r="AY926" s="613"/>
      <c r="AZ926" s="613"/>
      <c r="BA926" s="613"/>
      <c r="BB926" s="613"/>
      <c r="BC926" s="614">
        <v>100</v>
      </c>
      <c r="BD926" s="625"/>
      <c r="BE926" s="170"/>
    </row>
    <row r="927" spans="1:57" ht="25.7" hidden="1" customHeight="1" x14ac:dyDescent="0.15">
      <c r="A927" s="621">
        <v>5</v>
      </c>
      <c r="B927" s="147"/>
      <c r="C927" s="656" t="s">
        <v>4790</v>
      </c>
      <c r="D927" s="625" t="s">
        <v>5072</v>
      </c>
      <c r="E927" s="625" t="s">
        <v>4790</v>
      </c>
      <c r="F927" s="625"/>
      <c r="G927" s="625" t="s">
        <v>4790</v>
      </c>
      <c r="H927" s="627"/>
      <c r="I927" s="627"/>
      <c r="J927" s="614">
        <v>600</v>
      </c>
      <c r="K927" s="614">
        <v>600</v>
      </c>
      <c r="L927" s="138">
        <v>600</v>
      </c>
      <c r="M927" s="613"/>
      <c r="N927" s="613"/>
      <c r="O927" s="613"/>
      <c r="P927" s="614">
        <v>600</v>
      </c>
      <c r="Q927" s="614">
        <v>600</v>
      </c>
      <c r="R927" s="614" t="s">
        <v>5067</v>
      </c>
      <c r="S927" s="614">
        <v>1</v>
      </c>
      <c r="T927" s="614" t="s">
        <v>316</v>
      </c>
      <c r="U927" s="614"/>
      <c r="V927" s="614"/>
      <c r="W927" s="613"/>
      <c r="X927" s="613"/>
      <c r="Y927" s="613"/>
      <c r="Z927" s="613"/>
      <c r="AA927" s="614" t="s">
        <v>1677</v>
      </c>
      <c r="AB927" s="613"/>
      <c r="AC927" s="613"/>
      <c r="AD927" s="613"/>
      <c r="AE927" s="613"/>
      <c r="AF927" s="613"/>
      <c r="AG927" s="613"/>
      <c r="AH927" s="613"/>
      <c r="AI927" s="613"/>
      <c r="AJ927" s="613"/>
      <c r="AK927" s="613"/>
      <c r="AL927" s="613"/>
      <c r="AM927" s="613"/>
      <c r="AN927" s="613"/>
      <c r="AO927" s="613"/>
      <c r="AP927" s="613"/>
      <c r="AQ927" s="613"/>
      <c r="AR927" s="613"/>
      <c r="AS927" s="613"/>
      <c r="AT927" s="613"/>
      <c r="AU927" s="613"/>
      <c r="AV927" s="613">
        <v>2000</v>
      </c>
      <c r="AW927" s="613"/>
      <c r="AX927" s="613"/>
      <c r="AY927" s="613"/>
      <c r="AZ927" s="613"/>
      <c r="BA927" s="613"/>
      <c r="BB927" s="613"/>
      <c r="BC927" s="614">
        <v>100</v>
      </c>
      <c r="BD927" s="625"/>
      <c r="BE927" s="170"/>
    </row>
    <row r="928" spans="1:57" ht="25.7" hidden="1" customHeight="1" x14ac:dyDescent="0.15">
      <c r="A928" s="621">
        <v>6</v>
      </c>
      <c r="B928" s="147"/>
      <c r="C928" s="656" t="s">
        <v>4790</v>
      </c>
      <c r="D928" s="625" t="s">
        <v>5073</v>
      </c>
      <c r="E928" s="625" t="s">
        <v>4790</v>
      </c>
      <c r="F928" s="625"/>
      <c r="G928" s="625" t="s">
        <v>4790</v>
      </c>
      <c r="H928" s="627"/>
      <c r="I928" s="627"/>
      <c r="J928" s="614">
        <v>990</v>
      </c>
      <c r="K928" s="614">
        <v>489</v>
      </c>
      <c r="L928" s="138">
        <v>489</v>
      </c>
      <c r="M928" s="613"/>
      <c r="N928" s="613"/>
      <c r="O928" s="613"/>
      <c r="P928" s="614">
        <v>489</v>
      </c>
      <c r="Q928" s="614">
        <v>489</v>
      </c>
      <c r="R928" s="614" t="s">
        <v>5067</v>
      </c>
      <c r="S928" s="614">
        <v>1</v>
      </c>
      <c r="T928" s="614" t="s">
        <v>316</v>
      </c>
      <c r="U928" s="614"/>
      <c r="V928" s="614"/>
      <c r="W928" s="613"/>
      <c r="X928" s="613"/>
      <c r="Y928" s="613"/>
      <c r="Z928" s="613"/>
      <c r="AA928" s="614" t="s">
        <v>1677</v>
      </c>
      <c r="AB928" s="613"/>
      <c r="AC928" s="613"/>
      <c r="AD928" s="613"/>
      <c r="AE928" s="613"/>
      <c r="AF928" s="613"/>
      <c r="AG928" s="613"/>
      <c r="AH928" s="613"/>
      <c r="AI928" s="613"/>
      <c r="AJ928" s="613"/>
      <c r="AK928" s="613"/>
      <c r="AL928" s="613"/>
      <c r="AM928" s="613"/>
      <c r="AN928" s="613"/>
      <c r="AO928" s="613"/>
      <c r="AP928" s="613"/>
      <c r="AQ928" s="613"/>
      <c r="AR928" s="613"/>
      <c r="AS928" s="613"/>
      <c r="AT928" s="613"/>
      <c r="AU928" s="613"/>
      <c r="AV928" s="613">
        <v>2009</v>
      </c>
      <c r="AW928" s="613"/>
      <c r="AX928" s="613"/>
      <c r="AY928" s="613"/>
      <c r="AZ928" s="613"/>
      <c r="BA928" s="613"/>
      <c r="BB928" s="613"/>
      <c r="BC928" s="614">
        <v>113</v>
      </c>
      <c r="BD928" s="625"/>
      <c r="BE928" s="170"/>
    </row>
    <row r="929" spans="1:57" ht="25.7" hidden="1" customHeight="1" x14ac:dyDescent="0.15">
      <c r="A929" s="621"/>
      <c r="B929" s="147"/>
      <c r="C929" s="656" t="s">
        <v>4790</v>
      </c>
      <c r="D929" s="625" t="s">
        <v>17294</v>
      </c>
      <c r="E929" s="625" t="s">
        <v>4790</v>
      </c>
      <c r="F929" s="625"/>
      <c r="G929" s="625" t="s">
        <v>2227</v>
      </c>
      <c r="H929" s="627"/>
      <c r="I929" s="627"/>
      <c r="J929" s="614">
        <v>10799</v>
      </c>
      <c r="K929" s="614">
        <v>4021</v>
      </c>
      <c r="L929" s="138">
        <v>7040</v>
      </c>
      <c r="M929" s="613"/>
      <c r="N929" s="613"/>
      <c r="O929" s="613"/>
      <c r="P929" s="614">
        <v>3685</v>
      </c>
      <c r="Q929" s="614">
        <v>3685</v>
      </c>
      <c r="R929" s="614" t="s">
        <v>5067</v>
      </c>
      <c r="S929" s="614">
        <v>6</v>
      </c>
      <c r="T929" s="614" t="s">
        <v>316</v>
      </c>
      <c r="U929" s="614"/>
      <c r="V929" s="614"/>
      <c r="W929" s="613"/>
      <c r="X929" s="613"/>
      <c r="Y929" s="613"/>
      <c r="Z929" s="613"/>
      <c r="AA929" s="614" t="s">
        <v>16100</v>
      </c>
      <c r="AB929" s="613"/>
      <c r="AC929" s="613"/>
      <c r="AD929" s="613"/>
      <c r="AE929" s="613"/>
      <c r="AF929" s="613"/>
      <c r="AG929" s="613"/>
      <c r="AH929" s="613"/>
      <c r="AI929" s="613"/>
      <c r="AJ929" s="613"/>
      <c r="AK929" s="613"/>
      <c r="AL929" s="613"/>
      <c r="AM929" s="613"/>
      <c r="AN929" s="613"/>
      <c r="AO929" s="613"/>
      <c r="AP929" s="613"/>
      <c r="AQ929" s="613"/>
      <c r="AR929" s="613"/>
      <c r="AS929" s="613"/>
      <c r="AT929" s="613"/>
      <c r="AU929" s="613"/>
      <c r="AV929" s="613">
        <v>2012</v>
      </c>
      <c r="AW929" s="613"/>
      <c r="AX929" s="613"/>
      <c r="AY929" s="613"/>
      <c r="AZ929" s="613"/>
      <c r="BA929" s="613"/>
      <c r="BB929" s="613"/>
      <c r="BC929" s="614">
        <v>9800</v>
      </c>
      <c r="BD929" s="625"/>
      <c r="BE929" s="170"/>
    </row>
    <row r="930" spans="1:57" ht="25.7" hidden="1" customHeight="1" x14ac:dyDescent="0.15">
      <c r="A930" s="621"/>
      <c r="B930" s="147"/>
      <c r="C930" s="656" t="s">
        <v>779</v>
      </c>
      <c r="D930" s="625" t="s">
        <v>5074</v>
      </c>
      <c r="E930" s="625" t="s">
        <v>779</v>
      </c>
      <c r="F930" s="625"/>
      <c r="G930" s="625" t="s">
        <v>779</v>
      </c>
      <c r="H930" s="627"/>
      <c r="I930" s="627"/>
      <c r="J930" s="614">
        <v>824</v>
      </c>
      <c r="K930" s="614">
        <v>824</v>
      </c>
      <c r="L930" s="138">
        <v>824</v>
      </c>
      <c r="M930" s="614"/>
      <c r="N930" s="614"/>
      <c r="O930" s="614"/>
      <c r="P930" s="614">
        <v>824</v>
      </c>
      <c r="Q930" s="614">
        <v>824</v>
      </c>
      <c r="R930" s="614" t="s">
        <v>5067</v>
      </c>
      <c r="S930" s="614">
        <v>2</v>
      </c>
      <c r="T930" s="614" t="s">
        <v>316</v>
      </c>
      <c r="U930" s="614"/>
      <c r="V930" s="614"/>
      <c r="W930" s="613"/>
      <c r="X930" s="613"/>
      <c r="Y930" s="613"/>
      <c r="Z930" s="613"/>
      <c r="AA930" s="614" t="s">
        <v>1677</v>
      </c>
      <c r="AB930" s="613"/>
      <c r="AC930" s="613"/>
      <c r="AD930" s="613"/>
      <c r="AE930" s="613"/>
      <c r="AF930" s="613"/>
      <c r="AG930" s="613"/>
      <c r="AH930" s="613"/>
      <c r="AI930" s="613"/>
      <c r="AJ930" s="613"/>
      <c r="AK930" s="613"/>
      <c r="AL930" s="613"/>
      <c r="AM930" s="613"/>
      <c r="AN930" s="613"/>
      <c r="AO930" s="613"/>
      <c r="AP930" s="613"/>
      <c r="AQ930" s="613"/>
      <c r="AR930" s="613"/>
      <c r="AS930" s="613"/>
      <c r="AT930" s="613"/>
      <c r="AU930" s="613"/>
      <c r="AV930" s="613">
        <v>2012</v>
      </c>
      <c r="AW930" s="613"/>
      <c r="AX930" s="613"/>
      <c r="AY930" s="613"/>
      <c r="AZ930" s="613"/>
      <c r="BA930" s="613"/>
      <c r="BB930" s="613"/>
      <c r="BC930" s="614">
        <v>254</v>
      </c>
      <c r="BD930" s="625"/>
      <c r="BE930" s="170"/>
    </row>
    <row r="931" spans="1:57" ht="25.7" hidden="1" customHeight="1" x14ac:dyDescent="0.15">
      <c r="A931" s="621"/>
      <c r="B931" s="147"/>
      <c r="C931" s="656" t="s">
        <v>779</v>
      </c>
      <c r="D931" s="625" t="s">
        <v>5075</v>
      </c>
      <c r="E931" s="625" t="s">
        <v>779</v>
      </c>
      <c r="F931" s="625"/>
      <c r="G931" s="625" t="s">
        <v>10395</v>
      </c>
      <c r="H931" s="627"/>
      <c r="I931" s="627"/>
      <c r="J931" s="614">
        <v>3892</v>
      </c>
      <c r="K931" s="614">
        <v>775</v>
      </c>
      <c r="L931" s="138">
        <v>684</v>
      </c>
      <c r="M931" s="613"/>
      <c r="N931" s="613"/>
      <c r="O931" s="613"/>
      <c r="P931" s="614">
        <v>456</v>
      </c>
      <c r="Q931" s="614">
        <v>456</v>
      </c>
      <c r="R931" s="614" t="s">
        <v>5076</v>
      </c>
      <c r="S931" s="614">
        <v>1</v>
      </c>
      <c r="T931" s="614" t="s">
        <v>316</v>
      </c>
      <c r="U931" s="614"/>
      <c r="V931" s="614"/>
      <c r="W931" s="613"/>
      <c r="X931" s="613"/>
      <c r="Y931" s="613"/>
      <c r="Z931" s="613"/>
      <c r="AA931" s="614" t="s">
        <v>1677</v>
      </c>
      <c r="AB931" s="613"/>
      <c r="AC931" s="613"/>
      <c r="AD931" s="613"/>
      <c r="AE931" s="613"/>
      <c r="AF931" s="613"/>
      <c r="AG931" s="613"/>
      <c r="AH931" s="613"/>
      <c r="AI931" s="613"/>
      <c r="AJ931" s="613"/>
      <c r="AK931" s="613"/>
      <c r="AL931" s="613"/>
      <c r="AM931" s="613"/>
      <c r="AN931" s="613"/>
      <c r="AO931" s="613"/>
      <c r="AP931" s="613"/>
      <c r="AQ931" s="613"/>
      <c r="AR931" s="613"/>
      <c r="AS931" s="613"/>
      <c r="AT931" s="613"/>
      <c r="AU931" s="613"/>
      <c r="AV931" s="613">
        <v>2004</v>
      </c>
      <c r="AW931" s="613"/>
      <c r="AX931" s="613"/>
      <c r="AY931" s="613"/>
      <c r="AZ931" s="613"/>
      <c r="BA931" s="613"/>
      <c r="BB931" s="613"/>
      <c r="BC931" s="614">
        <v>764</v>
      </c>
      <c r="BD931" s="625"/>
      <c r="BE931" s="170"/>
    </row>
    <row r="932" spans="1:57" ht="25.7" hidden="1" customHeight="1" x14ac:dyDescent="0.15">
      <c r="A932" s="621"/>
      <c r="B932" s="147"/>
      <c r="C932" s="656" t="s">
        <v>779</v>
      </c>
      <c r="D932" s="625" t="s">
        <v>5077</v>
      </c>
      <c r="E932" s="625" t="s">
        <v>779</v>
      </c>
      <c r="F932" s="625"/>
      <c r="G932" s="625" t="s">
        <v>779</v>
      </c>
      <c r="H932" s="627"/>
      <c r="I932" s="627"/>
      <c r="J932" s="626">
        <v>1857</v>
      </c>
      <c r="K932" s="626">
        <v>410</v>
      </c>
      <c r="L932" s="138">
        <v>410</v>
      </c>
      <c r="M932" s="626"/>
      <c r="N932" s="626"/>
      <c r="O932" s="626"/>
      <c r="P932" s="626">
        <v>359</v>
      </c>
      <c r="Q932" s="626">
        <v>359</v>
      </c>
      <c r="R932" s="626" t="s">
        <v>5078</v>
      </c>
      <c r="S932" s="626">
        <v>1</v>
      </c>
      <c r="T932" s="626" t="s">
        <v>316</v>
      </c>
      <c r="U932" s="627"/>
      <c r="V932" s="627"/>
      <c r="W932" s="627"/>
      <c r="X932" s="627"/>
      <c r="Y932" s="627"/>
      <c r="Z932" s="627"/>
      <c r="AA932" s="626" t="s">
        <v>1677</v>
      </c>
      <c r="AB932" s="627"/>
      <c r="AC932" s="627"/>
      <c r="AD932" s="627"/>
      <c r="AE932" s="627"/>
      <c r="AF932" s="627"/>
      <c r="AG932" s="627"/>
      <c r="AH932" s="627"/>
      <c r="AI932" s="627"/>
      <c r="AJ932" s="627"/>
      <c r="AK932" s="627"/>
      <c r="AL932" s="627"/>
      <c r="AM932" s="627"/>
      <c r="AN932" s="627"/>
      <c r="AO932" s="627"/>
      <c r="AP932" s="627"/>
      <c r="AQ932" s="627"/>
      <c r="AR932" s="627"/>
      <c r="AS932" s="627"/>
      <c r="AT932" s="627"/>
      <c r="AU932" s="627"/>
      <c r="AV932" s="613">
        <v>2005</v>
      </c>
      <c r="AW932" s="613"/>
      <c r="AX932" s="613"/>
      <c r="AY932" s="613"/>
      <c r="AZ932" s="613"/>
      <c r="BA932" s="613"/>
      <c r="BB932" s="613"/>
      <c r="BC932" s="614">
        <v>173</v>
      </c>
      <c r="BD932" s="614"/>
      <c r="BE932" s="170"/>
    </row>
    <row r="933" spans="1:57" ht="25.7" hidden="1" customHeight="1" x14ac:dyDescent="0.15">
      <c r="A933" s="621"/>
      <c r="B933" s="147"/>
      <c r="C933" s="656" t="s">
        <v>779</v>
      </c>
      <c r="D933" s="625" t="s">
        <v>5079</v>
      </c>
      <c r="E933" s="625" t="s">
        <v>779</v>
      </c>
      <c r="F933" s="625"/>
      <c r="G933" s="625" t="s">
        <v>779</v>
      </c>
      <c r="H933" s="627"/>
      <c r="I933" s="627"/>
      <c r="J933" s="626">
        <v>1308</v>
      </c>
      <c r="K933" s="626">
        <v>410</v>
      </c>
      <c r="L933" s="138">
        <v>410</v>
      </c>
      <c r="M933" s="626"/>
      <c r="N933" s="626"/>
      <c r="O933" s="626"/>
      <c r="P933" s="626">
        <v>359</v>
      </c>
      <c r="Q933" s="626">
        <v>359</v>
      </c>
      <c r="R933" s="626" t="s">
        <v>5078</v>
      </c>
      <c r="S933" s="626">
        <v>1</v>
      </c>
      <c r="T933" s="626" t="s">
        <v>316</v>
      </c>
      <c r="U933" s="627"/>
      <c r="V933" s="627"/>
      <c r="W933" s="627"/>
      <c r="X933" s="627"/>
      <c r="Y933" s="627"/>
      <c r="Z933" s="627"/>
      <c r="AA933" s="626" t="s">
        <v>1677</v>
      </c>
      <c r="AB933" s="627"/>
      <c r="AC933" s="627"/>
      <c r="AD933" s="627"/>
      <c r="AE933" s="627"/>
      <c r="AF933" s="627"/>
      <c r="AG933" s="627"/>
      <c r="AH933" s="627"/>
      <c r="AI933" s="627"/>
      <c r="AJ933" s="627"/>
      <c r="AK933" s="627"/>
      <c r="AL933" s="627"/>
      <c r="AM933" s="627"/>
      <c r="AN933" s="627"/>
      <c r="AO933" s="627"/>
      <c r="AP933" s="627"/>
      <c r="AQ933" s="627"/>
      <c r="AR933" s="627"/>
      <c r="AS933" s="627"/>
      <c r="AT933" s="627"/>
      <c r="AU933" s="627"/>
      <c r="AV933" s="613">
        <v>2005</v>
      </c>
      <c r="AW933" s="613"/>
      <c r="AX933" s="613"/>
      <c r="AY933" s="613"/>
      <c r="AZ933" s="613"/>
      <c r="BA933" s="613"/>
      <c r="BB933" s="613"/>
      <c r="BC933" s="614">
        <v>170</v>
      </c>
      <c r="BD933" s="614"/>
      <c r="BE933" s="170"/>
    </row>
    <row r="934" spans="1:57" ht="25.7" hidden="1" customHeight="1" x14ac:dyDescent="0.15">
      <c r="A934" s="621" t="s">
        <v>336</v>
      </c>
      <c r="B934" s="147"/>
      <c r="C934" s="656" t="s">
        <v>779</v>
      </c>
      <c r="D934" s="625" t="s">
        <v>5080</v>
      </c>
      <c r="E934" s="625" t="s">
        <v>779</v>
      </c>
      <c r="F934" s="625"/>
      <c r="G934" s="625" t="s">
        <v>779</v>
      </c>
      <c r="H934" s="627"/>
      <c r="I934" s="627"/>
      <c r="J934" s="626">
        <v>3892</v>
      </c>
      <c r="K934" s="626">
        <v>463</v>
      </c>
      <c r="L934" s="138">
        <v>463</v>
      </c>
      <c r="M934" s="626"/>
      <c r="N934" s="626"/>
      <c r="O934" s="626"/>
      <c r="P934" s="626">
        <v>359</v>
      </c>
      <c r="Q934" s="626">
        <v>359</v>
      </c>
      <c r="R934" s="626" t="s">
        <v>5078</v>
      </c>
      <c r="S934" s="626">
        <v>1</v>
      </c>
      <c r="T934" s="626" t="s">
        <v>316</v>
      </c>
      <c r="U934" s="627"/>
      <c r="V934" s="627"/>
      <c r="W934" s="627"/>
      <c r="X934" s="627"/>
      <c r="Y934" s="627"/>
      <c r="Z934" s="627"/>
      <c r="AA934" s="626" t="s">
        <v>1677</v>
      </c>
      <c r="AB934" s="627"/>
      <c r="AC934" s="627"/>
      <c r="AD934" s="627"/>
      <c r="AE934" s="627"/>
      <c r="AF934" s="627"/>
      <c r="AG934" s="627"/>
      <c r="AH934" s="627"/>
      <c r="AI934" s="627"/>
      <c r="AJ934" s="627"/>
      <c r="AK934" s="627"/>
      <c r="AL934" s="627"/>
      <c r="AM934" s="627"/>
      <c r="AN934" s="627"/>
      <c r="AO934" s="627"/>
      <c r="AP934" s="627"/>
      <c r="AQ934" s="627"/>
      <c r="AR934" s="627"/>
      <c r="AS934" s="627"/>
      <c r="AT934" s="627"/>
      <c r="AU934" s="627"/>
      <c r="AV934" s="613">
        <v>2005</v>
      </c>
      <c r="AW934" s="613"/>
      <c r="AX934" s="613"/>
      <c r="AY934" s="613"/>
      <c r="AZ934" s="613"/>
      <c r="BA934" s="613"/>
      <c r="BB934" s="613"/>
      <c r="BC934" s="614">
        <v>175</v>
      </c>
      <c r="BD934" s="614"/>
      <c r="BE934" s="170"/>
    </row>
    <row r="935" spans="1:57" ht="25.7" hidden="1" customHeight="1" x14ac:dyDescent="0.15">
      <c r="A935" s="621"/>
      <c r="B935" s="147"/>
      <c r="C935" s="656" t="s">
        <v>779</v>
      </c>
      <c r="D935" s="625" t="s">
        <v>5081</v>
      </c>
      <c r="E935" s="625" t="s">
        <v>779</v>
      </c>
      <c r="F935" s="625"/>
      <c r="G935" s="625" t="s">
        <v>779</v>
      </c>
      <c r="H935" s="627"/>
      <c r="I935" s="627"/>
      <c r="J935" s="626">
        <v>801</v>
      </c>
      <c r="K935" s="626">
        <v>456</v>
      </c>
      <c r="L935" s="138">
        <v>456</v>
      </c>
      <c r="M935" s="626"/>
      <c r="N935" s="626"/>
      <c r="O935" s="626"/>
      <c r="P935" s="626">
        <v>456</v>
      </c>
      <c r="Q935" s="626">
        <v>456</v>
      </c>
      <c r="R935" s="626" t="s">
        <v>5082</v>
      </c>
      <c r="S935" s="626">
        <v>1</v>
      </c>
      <c r="T935" s="626" t="s">
        <v>316</v>
      </c>
      <c r="U935" s="627"/>
      <c r="V935" s="627"/>
      <c r="W935" s="627"/>
      <c r="X935" s="627"/>
      <c r="Y935" s="627"/>
      <c r="Z935" s="627"/>
      <c r="AA935" s="626" t="s">
        <v>1677</v>
      </c>
      <c r="AB935" s="627"/>
      <c r="AC935" s="627"/>
      <c r="AD935" s="627"/>
      <c r="AE935" s="627"/>
      <c r="AF935" s="627"/>
      <c r="AG935" s="627"/>
      <c r="AH935" s="627"/>
      <c r="AI935" s="627"/>
      <c r="AJ935" s="627"/>
      <c r="AK935" s="627"/>
      <c r="AL935" s="627"/>
      <c r="AM935" s="627"/>
      <c r="AN935" s="627"/>
      <c r="AO935" s="627"/>
      <c r="AP935" s="627"/>
      <c r="AQ935" s="627"/>
      <c r="AR935" s="627"/>
      <c r="AS935" s="627"/>
      <c r="AT935" s="627"/>
      <c r="AU935" s="627"/>
      <c r="AV935" s="613">
        <v>2006</v>
      </c>
      <c r="AW935" s="613"/>
      <c r="AX935" s="613"/>
      <c r="AY935" s="613"/>
      <c r="AZ935" s="613"/>
      <c r="BA935" s="613"/>
      <c r="BB935" s="613"/>
      <c r="BC935" s="614">
        <v>200</v>
      </c>
      <c r="BD935" s="614"/>
      <c r="BE935" s="170"/>
    </row>
    <row r="936" spans="1:57" ht="25.7" hidden="1" customHeight="1" x14ac:dyDescent="0.15">
      <c r="A936" s="621"/>
      <c r="B936" s="147"/>
      <c r="C936" s="656" t="s">
        <v>779</v>
      </c>
      <c r="D936" s="625" t="s">
        <v>5083</v>
      </c>
      <c r="E936" s="625" t="s">
        <v>779</v>
      </c>
      <c r="F936" s="625"/>
      <c r="G936" s="625" t="s">
        <v>779</v>
      </c>
      <c r="H936" s="627"/>
      <c r="I936" s="627"/>
      <c r="J936" s="626">
        <v>1290</v>
      </c>
      <c r="K936" s="626">
        <v>394</v>
      </c>
      <c r="L936" s="138">
        <v>394</v>
      </c>
      <c r="M936" s="626"/>
      <c r="N936" s="626"/>
      <c r="O936" s="626"/>
      <c r="P936" s="626">
        <v>394</v>
      </c>
      <c r="Q936" s="626">
        <v>394</v>
      </c>
      <c r="R936" s="626" t="s">
        <v>5078</v>
      </c>
      <c r="S936" s="626">
        <v>1</v>
      </c>
      <c r="T936" s="626" t="s">
        <v>316</v>
      </c>
      <c r="U936" s="627"/>
      <c r="V936" s="627"/>
      <c r="W936" s="627"/>
      <c r="X936" s="627"/>
      <c r="Y936" s="627"/>
      <c r="Z936" s="627"/>
      <c r="AA936" s="626" t="s">
        <v>1677</v>
      </c>
      <c r="AB936" s="627"/>
      <c r="AC936" s="627"/>
      <c r="AD936" s="627"/>
      <c r="AE936" s="627"/>
      <c r="AF936" s="627"/>
      <c r="AG936" s="627"/>
      <c r="AH936" s="627"/>
      <c r="AI936" s="627"/>
      <c r="AJ936" s="627"/>
      <c r="AK936" s="627"/>
      <c r="AL936" s="627"/>
      <c r="AM936" s="627"/>
      <c r="AN936" s="627"/>
      <c r="AO936" s="627"/>
      <c r="AP936" s="627"/>
      <c r="AQ936" s="627"/>
      <c r="AR936" s="627"/>
      <c r="AS936" s="627"/>
      <c r="AT936" s="627"/>
      <c r="AU936" s="627"/>
      <c r="AV936" s="613">
        <v>2007</v>
      </c>
      <c r="AW936" s="613"/>
      <c r="AX936" s="613"/>
      <c r="AY936" s="613"/>
      <c r="AZ936" s="613"/>
      <c r="BA936" s="613"/>
      <c r="BB936" s="613"/>
      <c r="BC936" s="614">
        <v>200</v>
      </c>
      <c r="BD936" s="614"/>
      <c r="BE936" s="170"/>
    </row>
    <row r="937" spans="1:57" ht="25.7" hidden="1" customHeight="1" x14ac:dyDescent="0.15">
      <c r="A937" s="621"/>
      <c r="B937" s="147"/>
      <c r="C937" s="656" t="s">
        <v>779</v>
      </c>
      <c r="D937" s="625" t="s">
        <v>5084</v>
      </c>
      <c r="E937" s="625" t="s">
        <v>779</v>
      </c>
      <c r="F937" s="625"/>
      <c r="G937" s="625" t="s">
        <v>779</v>
      </c>
      <c r="H937" s="627"/>
      <c r="I937" s="627"/>
      <c r="J937" s="626">
        <v>1985</v>
      </c>
      <c r="K937" s="626">
        <v>497.5</v>
      </c>
      <c r="L937" s="138">
        <v>497.5</v>
      </c>
      <c r="M937" s="626"/>
      <c r="N937" s="626"/>
      <c r="O937" s="626"/>
      <c r="P937" s="626">
        <v>456</v>
      </c>
      <c r="Q937" s="626">
        <v>456</v>
      </c>
      <c r="R937" s="626" t="s">
        <v>5082</v>
      </c>
      <c r="S937" s="626">
        <v>1</v>
      </c>
      <c r="T937" s="626" t="s">
        <v>316</v>
      </c>
      <c r="U937" s="627"/>
      <c r="V937" s="627"/>
      <c r="W937" s="627"/>
      <c r="X937" s="627"/>
      <c r="Y937" s="627"/>
      <c r="Z937" s="627"/>
      <c r="AA937" s="626" t="s">
        <v>1677</v>
      </c>
      <c r="AB937" s="627"/>
      <c r="AC937" s="627"/>
      <c r="AD937" s="627"/>
      <c r="AE937" s="627"/>
      <c r="AF937" s="627"/>
      <c r="AG937" s="627"/>
      <c r="AH937" s="627"/>
      <c r="AI937" s="627"/>
      <c r="AJ937" s="627"/>
      <c r="AK937" s="627"/>
      <c r="AL937" s="627"/>
      <c r="AM937" s="627"/>
      <c r="AN937" s="627"/>
      <c r="AO937" s="627"/>
      <c r="AP937" s="627"/>
      <c r="AQ937" s="627"/>
      <c r="AR937" s="627"/>
      <c r="AS937" s="627"/>
      <c r="AT937" s="627"/>
      <c r="AU937" s="627"/>
      <c r="AV937" s="613">
        <v>2009</v>
      </c>
      <c r="AW937" s="613"/>
      <c r="AX937" s="613"/>
      <c r="AY937" s="613"/>
      <c r="AZ937" s="613"/>
      <c r="BA937" s="613"/>
      <c r="BB937" s="613"/>
      <c r="BC937" s="614">
        <v>360</v>
      </c>
      <c r="BD937" s="614"/>
      <c r="BE937" s="170"/>
    </row>
    <row r="938" spans="1:57" ht="25.7" hidden="1" customHeight="1" x14ac:dyDescent="0.15">
      <c r="A938" s="621"/>
      <c r="B938" s="147"/>
      <c r="C938" s="656" t="s">
        <v>779</v>
      </c>
      <c r="D938" s="625" t="s">
        <v>5085</v>
      </c>
      <c r="E938" s="625" t="s">
        <v>779</v>
      </c>
      <c r="F938" s="625"/>
      <c r="G938" s="625" t="s">
        <v>779</v>
      </c>
      <c r="H938" s="627"/>
      <c r="I938" s="627"/>
      <c r="J938" s="626">
        <v>501</v>
      </c>
      <c r="K938" s="626">
        <v>501</v>
      </c>
      <c r="L938" s="138">
        <v>495</v>
      </c>
      <c r="M938" s="626"/>
      <c r="N938" s="626"/>
      <c r="O938" s="626"/>
      <c r="P938" s="626">
        <v>456</v>
      </c>
      <c r="Q938" s="626">
        <v>456</v>
      </c>
      <c r="R938" s="626" t="s">
        <v>5082</v>
      </c>
      <c r="S938" s="626">
        <v>1</v>
      </c>
      <c r="T938" s="626" t="s">
        <v>316</v>
      </c>
      <c r="U938" s="627"/>
      <c r="V938" s="627"/>
      <c r="W938" s="627"/>
      <c r="X938" s="627"/>
      <c r="Y938" s="627"/>
      <c r="Z938" s="627"/>
      <c r="AA938" s="626" t="s">
        <v>1677</v>
      </c>
      <c r="AB938" s="627"/>
      <c r="AC938" s="627"/>
      <c r="AD938" s="627"/>
      <c r="AE938" s="627"/>
      <c r="AF938" s="627"/>
      <c r="AG938" s="627"/>
      <c r="AH938" s="627"/>
      <c r="AI938" s="627"/>
      <c r="AJ938" s="627"/>
      <c r="AK938" s="627"/>
      <c r="AL938" s="627"/>
      <c r="AM938" s="627"/>
      <c r="AN938" s="627"/>
      <c r="AO938" s="627"/>
      <c r="AP938" s="627"/>
      <c r="AQ938" s="627"/>
      <c r="AR938" s="627"/>
      <c r="AS938" s="627"/>
      <c r="AT938" s="627"/>
      <c r="AU938" s="627"/>
      <c r="AV938" s="613">
        <v>2012</v>
      </c>
      <c r="AW938" s="613"/>
      <c r="AX938" s="613"/>
      <c r="AY938" s="613"/>
      <c r="AZ938" s="613"/>
      <c r="BA938" s="613"/>
      <c r="BB938" s="613"/>
      <c r="BC938" s="614">
        <v>390</v>
      </c>
      <c r="BD938" s="614"/>
      <c r="BE938" s="170"/>
    </row>
    <row r="939" spans="1:57" ht="25.7" hidden="1" customHeight="1" x14ac:dyDescent="0.15">
      <c r="A939" s="621"/>
      <c r="B939" s="147"/>
      <c r="C939" s="656" t="s">
        <v>779</v>
      </c>
      <c r="D939" s="625" t="s">
        <v>5086</v>
      </c>
      <c r="E939" s="625" t="s">
        <v>779</v>
      </c>
      <c r="F939" s="625"/>
      <c r="G939" s="625" t="s">
        <v>779</v>
      </c>
      <c r="H939" s="627"/>
      <c r="I939" s="627"/>
      <c r="J939" s="626">
        <v>2979</v>
      </c>
      <c r="K939" s="626">
        <v>713</v>
      </c>
      <c r="L939" s="138">
        <v>713</v>
      </c>
      <c r="M939" s="626"/>
      <c r="N939" s="626"/>
      <c r="O939" s="626"/>
      <c r="P939" s="626">
        <v>456</v>
      </c>
      <c r="Q939" s="626">
        <v>456</v>
      </c>
      <c r="R939" s="626" t="s">
        <v>5087</v>
      </c>
      <c r="S939" s="626">
        <v>1</v>
      </c>
      <c r="T939" s="626" t="s">
        <v>316</v>
      </c>
      <c r="U939" s="627"/>
      <c r="V939" s="627"/>
      <c r="W939" s="627"/>
      <c r="X939" s="627"/>
      <c r="Y939" s="627"/>
      <c r="Z939" s="627"/>
      <c r="AA939" s="626" t="s">
        <v>1677</v>
      </c>
      <c r="AB939" s="627"/>
      <c r="AC939" s="627"/>
      <c r="AD939" s="627"/>
      <c r="AE939" s="627"/>
      <c r="AF939" s="627"/>
      <c r="AG939" s="627"/>
      <c r="AH939" s="627"/>
      <c r="AI939" s="627"/>
      <c r="AJ939" s="627"/>
      <c r="AK939" s="627"/>
      <c r="AL939" s="627"/>
      <c r="AM939" s="627"/>
      <c r="AN939" s="627"/>
      <c r="AO939" s="627"/>
      <c r="AP939" s="627"/>
      <c r="AQ939" s="627"/>
      <c r="AR939" s="627"/>
      <c r="AS939" s="627"/>
      <c r="AT939" s="627"/>
      <c r="AU939" s="627"/>
      <c r="AV939" s="613">
        <v>2013</v>
      </c>
      <c r="AW939" s="613"/>
      <c r="AX939" s="613"/>
      <c r="AY939" s="613"/>
      <c r="AZ939" s="613"/>
      <c r="BA939" s="613"/>
      <c r="BB939" s="613"/>
      <c r="BC939" s="614">
        <v>662</v>
      </c>
      <c r="BD939" s="614"/>
      <c r="BE939" s="170"/>
    </row>
    <row r="940" spans="1:57" ht="25.7" hidden="1" customHeight="1" x14ac:dyDescent="0.15">
      <c r="A940" s="621"/>
      <c r="B940" s="147"/>
      <c r="C940" s="656" t="s">
        <v>779</v>
      </c>
      <c r="D940" s="625" t="s">
        <v>5088</v>
      </c>
      <c r="E940" s="625" t="s">
        <v>779</v>
      </c>
      <c r="F940" s="625"/>
      <c r="G940" s="625" t="s">
        <v>779</v>
      </c>
      <c r="H940" s="627"/>
      <c r="I940" s="627"/>
      <c r="J940" s="626">
        <v>22100</v>
      </c>
      <c r="K940" s="626">
        <v>497</v>
      </c>
      <c r="L940" s="138">
        <v>497</v>
      </c>
      <c r="M940" s="627"/>
      <c r="N940" s="628"/>
      <c r="O940" s="627"/>
      <c r="P940" s="626">
        <v>456</v>
      </c>
      <c r="Q940" s="626">
        <v>456</v>
      </c>
      <c r="R940" s="626" t="s">
        <v>5087</v>
      </c>
      <c r="S940" s="626">
        <v>1</v>
      </c>
      <c r="T940" s="626" t="s">
        <v>316</v>
      </c>
      <c r="U940" s="626"/>
      <c r="V940" s="626"/>
      <c r="W940" s="627"/>
      <c r="X940" s="627"/>
      <c r="Y940" s="627"/>
      <c r="Z940" s="627"/>
      <c r="AA940" s="626" t="s">
        <v>1677</v>
      </c>
      <c r="AB940" s="625"/>
      <c r="AC940" s="625"/>
      <c r="AD940" s="627"/>
      <c r="AE940" s="627"/>
      <c r="AF940" s="627"/>
      <c r="AG940" s="627"/>
      <c r="AH940" s="627"/>
      <c r="AI940" s="627"/>
      <c r="AJ940" s="627"/>
      <c r="AK940" s="627"/>
      <c r="AL940" s="627"/>
      <c r="AM940" s="627"/>
      <c r="AN940" s="627"/>
      <c r="AO940" s="627"/>
      <c r="AP940" s="627"/>
      <c r="AQ940" s="627"/>
      <c r="AR940" s="627"/>
      <c r="AS940" s="627"/>
      <c r="AT940" s="627"/>
      <c r="AU940" s="627"/>
      <c r="AV940" s="613">
        <v>2015</v>
      </c>
      <c r="AW940" s="613"/>
      <c r="AX940" s="613"/>
      <c r="AY940" s="613"/>
      <c r="AZ940" s="613"/>
      <c r="BA940" s="613"/>
      <c r="BB940" s="613"/>
      <c r="BC940" s="614">
        <v>600</v>
      </c>
      <c r="BD940" s="613"/>
      <c r="BE940" s="170"/>
    </row>
    <row r="941" spans="1:57" ht="25.7" hidden="1" customHeight="1" x14ac:dyDescent="0.15">
      <c r="A941" s="621"/>
      <c r="B941" s="147"/>
      <c r="C941" s="656" t="s">
        <v>779</v>
      </c>
      <c r="D941" s="625" t="s">
        <v>10347</v>
      </c>
      <c r="E941" s="625" t="s">
        <v>779</v>
      </c>
      <c r="F941" s="625"/>
      <c r="G941" s="625" t="s">
        <v>779</v>
      </c>
      <c r="H941" s="627"/>
      <c r="I941" s="627"/>
      <c r="J941" s="626">
        <v>4085</v>
      </c>
      <c r="K941" s="626">
        <v>497</v>
      </c>
      <c r="L941" s="138">
        <v>497</v>
      </c>
      <c r="M941" s="627"/>
      <c r="N941" s="628"/>
      <c r="O941" s="627"/>
      <c r="P941" s="626">
        <v>456</v>
      </c>
      <c r="Q941" s="626">
        <v>456</v>
      </c>
      <c r="R941" s="626" t="s">
        <v>5087</v>
      </c>
      <c r="S941" s="626">
        <v>1</v>
      </c>
      <c r="T941" s="626" t="s">
        <v>316</v>
      </c>
      <c r="U941" s="626"/>
      <c r="V941" s="626"/>
      <c r="W941" s="627"/>
      <c r="X941" s="627"/>
      <c r="Y941" s="627"/>
      <c r="Z941" s="627"/>
      <c r="AA941" s="626" t="s">
        <v>1677</v>
      </c>
      <c r="AB941" s="625"/>
      <c r="AC941" s="625"/>
      <c r="AD941" s="627"/>
      <c r="AE941" s="627"/>
      <c r="AF941" s="627"/>
      <c r="AG941" s="627"/>
      <c r="AH941" s="627"/>
      <c r="AI941" s="627"/>
      <c r="AJ941" s="627"/>
      <c r="AK941" s="627"/>
      <c r="AL941" s="627"/>
      <c r="AM941" s="627"/>
      <c r="AN941" s="627"/>
      <c r="AO941" s="627"/>
      <c r="AP941" s="627"/>
      <c r="AQ941" s="627"/>
      <c r="AR941" s="627"/>
      <c r="AS941" s="627"/>
      <c r="AT941" s="627"/>
      <c r="AU941" s="627"/>
      <c r="AV941" s="613">
        <v>2017</v>
      </c>
      <c r="AW941" s="613"/>
      <c r="AX941" s="613"/>
      <c r="AY941" s="613"/>
      <c r="AZ941" s="613"/>
      <c r="BA941" s="613"/>
      <c r="BB941" s="613"/>
      <c r="BC941" s="614">
        <v>850</v>
      </c>
      <c r="BD941" s="613"/>
      <c r="BE941" s="170"/>
    </row>
    <row r="942" spans="1:57" ht="25.7" hidden="1" customHeight="1" x14ac:dyDescent="0.15">
      <c r="A942" s="621"/>
      <c r="B942" s="147"/>
      <c r="C942" s="656" t="s">
        <v>4800</v>
      </c>
      <c r="D942" s="625" t="s">
        <v>5089</v>
      </c>
      <c r="E942" s="625" t="s">
        <v>4800</v>
      </c>
      <c r="F942" s="625"/>
      <c r="G942" s="625" t="s">
        <v>4800</v>
      </c>
      <c r="H942" s="627"/>
      <c r="I942" s="627"/>
      <c r="J942" s="626">
        <v>1652</v>
      </c>
      <c r="K942" s="626">
        <v>468</v>
      </c>
      <c r="L942" s="138">
        <v>468</v>
      </c>
      <c r="M942" s="627"/>
      <c r="N942" s="628"/>
      <c r="O942" s="627"/>
      <c r="P942" s="626">
        <v>374</v>
      </c>
      <c r="Q942" s="626">
        <v>374</v>
      </c>
      <c r="R942" s="626" t="s">
        <v>5090</v>
      </c>
      <c r="S942" s="626">
        <v>1</v>
      </c>
      <c r="T942" s="626" t="s">
        <v>316</v>
      </c>
      <c r="U942" s="626"/>
      <c r="V942" s="626"/>
      <c r="W942" s="627"/>
      <c r="X942" s="627"/>
      <c r="Y942" s="627"/>
      <c r="Z942" s="627"/>
      <c r="AA942" s="626" t="s">
        <v>1677</v>
      </c>
      <c r="AB942" s="625"/>
      <c r="AC942" s="625"/>
      <c r="AD942" s="627"/>
      <c r="AE942" s="627"/>
      <c r="AF942" s="627"/>
      <c r="AG942" s="627"/>
      <c r="AH942" s="627"/>
      <c r="AI942" s="627"/>
      <c r="AJ942" s="627"/>
      <c r="AK942" s="627"/>
      <c r="AL942" s="627"/>
      <c r="AM942" s="627"/>
      <c r="AN942" s="627"/>
      <c r="AO942" s="627"/>
      <c r="AP942" s="627"/>
      <c r="AQ942" s="627"/>
      <c r="AR942" s="627"/>
      <c r="AS942" s="627"/>
      <c r="AT942" s="627"/>
      <c r="AU942" s="627"/>
      <c r="AV942" s="613">
        <v>2005</v>
      </c>
      <c r="AW942" s="613"/>
      <c r="AX942" s="613"/>
      <c r="AY942" s="613"/>
      <c r="AZ942" s="613"/>
      <c r="BA942" s="613"/>
      <c r="BB942" s="613"/>
      <c r="BC942" s="614">
        <v>65</v>
      </c>
      <c r="BD942" s="613"/>
      <c r="BE942" s="170"/>
    </row>
    <row r="943" spans="1:57" ht="25.7" hidden="1" customHeight="1" x14ac:dyDescent="0.15">
      <c r="A943" s="621"/>
      <c r="B943" s="147"/>
      <c r="C943" s="656" t="s">
        <v>4800</v>
      </c>
      <c r="D943" s="625" t="s">
        <v>5091</v>
      </c>
      <c r="E943" s="625" t="s">
        <v>4800</v>
      </c>
      <c r="F943" s="625"/>
      <c r="G943" s="625" t="s">
        <v>4800</v>
      </c>
      <c r="H943" s="627"/>
      <c r="I943" s="627"/>
      <c r="J943" s="626">
        <v>8276</v>
      </c>
      <c r="K943" s="626">
        <v>573</v>
      </c>
      <c r="L943" s="138">
        <v>573</v>
      </c>
      <c r="M943" s="627"/>
      <c r="N943" s="628"/>
      <c r="O943" s="627"/>
      <c r="P943" s="626">
        <v>374</v>
      </c>
      <c r="Q943" s="626">
        <v>374</v>
      </c>
      <c r="R943" s="626" t="s">
        <v>5090</v>
      </c>
      <c r="S943" s="626">
        <v>1</v>
      </c>
      <c r="T943" s="626" t="s">
        <v>316</v>
      </c>
      <c r="U943" s="626"/>
      <c r="V943" s="626"/>
      <c r="W943" s="627"/>
      <c r="X943" s="627"/>
      <c r="Y943" s="627"/>
      <c r="Z943" s="627"/>
      <c r="AA943" s="626" t="s">
        <v>1677</v>
      </c>
      <c r="AB943" s="625"/>
      <c r="AC943" s="625"/>
      <c r="AD943" s="627"/>
      <c r="AE943" s="627"/>
      <c r="AF943" s="627"/>
      <c r="AG943" s="627"/>
      <c r="AH943" s="627"/>
      <c r="AI943" s="627"/>
      <c r="AJ943" s="627"/>
      <c r="AK943" s="627"/>
      <c r="AL943" s="627"/>
      <c r="AM943" s="627"/>
      <c r="AN943" s="627"/>
      <c r="AO943" s="627"/>
      <c r="AP943" s="627"/>
      <c r="AQ943" s="627"/>
      <c r="AR943" s="627"/>
      <c r="AS943" s="627"/>
      <c r="AT943" s="627"/>
      <c r="AU943" s="627"/>
      <c r="AV943" s="613">
        <v>2007</v>
      </c>
      <c r="AW943" s="613"/>
      <c r="AX943" s="613"/>
      <c r="AY943" s="613"/>
      <c r="AZ943" s="613"/>
      <c r="BA943" s="613"/>
      <c r="BB943" s="613"/>
      <c r="BC943" s="614">
        <v>140</v>
      </c>
      <c r="BD943" s="756"/>
      <c r="BE943" s="170"/>
    </row>
    <row r="944" spans="1:57" ht="25.7" hidden="1" customHeight="1" x14ac:dyDescent="0.15">
      <c r="A944" s="621"/>
      <c r="B944" s="147"/>
      <c r="C944" s="656" t="s">
        <v>4800</v>
      </c>
      <c r="D944" s="625" t="s">
        <v>5092</v>
      </c>
      <c r="E944" s="625" t="s">
        <v>4800</v>
      </c>
      <c r="F944" s="625"/>
      <c r="G944" s="625" t="s">
        <v>4800</v>
      </c>
      <c r="H944" s="627"/>
      <c r="I944" s="627"/>
      <c r="J944" s="626">
        <v>1248</v>
      </c>
      <c r="K944" s="626">
        <v>497</v>
      </c>
      <c r="L944" s="138">
        <v>497</v>
      </c>
      <c r="M944" s="627"/>
      <c r="N944" s="628"/>
      <c r="O944" s="627"/>
      <c r="P944" s="626">
        <v>374</v>
      </c>
      <c r="Q944" s="626">
        <v>374</v>
      </c>
      <c r="R944" s="626" t="s">
        <v>5090</v>
      </c>
      <c r="S944" s="626">
        <v>1</v>
      </c>
      <c r="T944" s="626" t="s">
        <v>316</v>
      </c>
      <c r="U944" s="626"/>
      <c r="V944" s="626"/>
      <c r="W944" s="627"/>
      <c r="X944" s="627"/>
      <c r="Y944" s="627"/>
      <c r="Z944" s="627"/>
      <c r="AA944" s="626" t="s">
        <v>1677</v>
      </c>
      <c r="AB944" s="625"/>
      <c r="AC944" s="625"/>
      <c r="AD944" s="627"/>
      <c r="AE944" s="627"/>
      <c r="AF944" s="627"/>
      <c r="AG944" s="627"/>
      <c r="AH944" s="627"/>
      <c r="AI944" s="627"/>
      <c r="AJ944" s="627"/>
      <c r="AK944" s="627"/>
      <c r="AL944" s="627"/>
      <c r="AM944" s="627"/>
      <c r="AN944" s="627"/>
      <c r="AO944" s="627"/>
      <c r="AP944" s="627"/>
      <c r="AQ944" s="627"/>
      <c r="AR944" s="627"/>
      <c r="AS944" s="627"/>
      <c r="AT944" s="627"/>
      <c r="AU944" s="627"/>
      <c r="AV944" s="613">
        <v>2007</v>
      </c>
      <c r="AW944" s="613"/>
      <c r="AX944" s="613"/>
      <c r="AY944" s="613"/>
      <c r="AZ944" s="613"/>
      <c r="BA944" s="613"/>
      <c r="BB944" s="613"/>
      <c r="BC944" s="614">
        <v>170</v>
      </c>
      <c r="BD944" s="613"/>
      <c r="BE944" s="170"/>
    </row>
    <row r="945" spans="1:57" ht="25.7" hidden="1" customHeight="1" x14ac:dyDescent="0.15">
      <c r="A945" s="621"/>
      <c r="B945" s="147"/>
      <c r="C945" s="656" t="s">
        <v>4800</v>
      </c>
      <c r="D945" s="625" t="s">
        <v>5093</v>
      </c>
      <c r="E945" s="625" t="s">
        <v>4800</v>
      </c>
      <c r="F945" s="625"/>
      <c r="G945" s="625" t="s">
        <v>4800</v>
      </c>
      <c r="H945" s="627"/>
      <c r="I945" s="627"/>
      <c r="J945" s="626">
        <v>15001</v>
      </c>
      <c r="K945" s="626">
        <v>2872</v>
      </c>
      <c r="L945" s="138">
        <v>2872</v>
      </c>
      <c r="M945" s="627"/>
      <c r="N945" s="628"/>
      <c r="O945" s="627"/>
      <c r="P945" s="626">
        <v>1870</v>
      </c>
      <c r="Q945" s="626">
        <v>1870</v>
      </c>
      <c r="R945" s="626" t="s">
        <v>5094</v>
      </c>
      <c r="S945" s="626">
        <v>5</v>
      </c>
      <c r="T945" s="626" t="s">
        <v>316</v>
      </c>
      <c r="U945" s="626"/>
      <c r="V945" s="626"/>
      <c r="W945" s="627"/>
      <c r="X945" s="627"/>
      <c r="Y945" s="627"/>
      <c r="Z945" s="627"/>
      <c r="AA945" s="626" t="s">
        <v>1677</v>
      </c>
      <c r="AB945" s="625"/>
      <c r="AC945" s="625"/>
      <c r="AD945" s="627"/>
      <c r="AE945" s="627"/>
      <c r="AF945" s="627"/>
      <c r="AG945" s="627"/>
      <c r="AH945" s="627"/>
      <c r="AI945" s="627"/>
      <c r="AJ945" s="627"/>
      <c r="AK945" s="627"/>
      <c r="AL945" s="627"/>
      <c r="AM945" s="627"/>
      <c r="AN945" s="627"/>
      <c r="AO945" s="627"/>
      <c r="AP945" s="627"/>
      <c r="AQ945" s="627"/>
      <c r="AR945" s="627"/>
      <c r="AS945" s="627"/>
      <c r="AT945" s="627"/>
      <c r="AU945" s="627"/>
      <c r="AV945" s="613">
        <v>2008</v>
      </c>
      <c r="AW945" s="613"/>
      <c r="AX945" s="613"/>
      <c r="AY945" s="613"/>
      <c r="AZ945" s="613"/>
      <c r="BA945" s="613"/>
      <c r="BB945" s="613"/>
      <c r="BC945" s="614">
        <v>1000</v>
      </c>
      <c r="BD945" s="613"/>
      <c r="BE945" s="170"/>
    </row>
    <row r="946" spans="1:57" ht="25.7" hidden="1" customHeight="1" x14ac:dyDescent="0.15">
      <c r="A946" s="621"/>
      <c r="B946" s="147"/>
      <c r="C946" s="656" t="s">
        <v>4800</v>
      </c>
      <c r="D946" s="625" t="s">
        <v>5095</v>
      </c>
      <c r="E946" s="625" t="s">
        <v>4800</v>
      </c>
      <c r="F946" s="625"/>
      <c r="G946" s="625" t="s">
        <v>4800</v>
      </c>
      <c r="H946" s="627"/>
      <c r="I946" s="627"/>
      <c r="J946" s="626">
        <v>1109</v>
      </c>
      <c r="K946" s="626">
        <v>416</v>
      </c>
      <c r="L946" s="138">
        <v>416</v>
      </c>
      <c r="M946" s="627"/>
      <c r="N946" s="628"/>
      <c r="O946" s="627"/>
      <c r="P946" s="626">
        <v>374</v>
      </c>
      <c r="Q946" s="626">
        <v>374</v>
      </c>
      <c r="R946" s="626" t="s">
        <v>5090</v>
      </c>
      <c r="S946" s="626">
        <v>1</v>
      </c>
      <c r="T946" s="626" t="s">
        <v>316</v>
      </c>
      <c r="U946" s="626"/>
      <c r="V946" s="626"/>
      <c r="W946" s="627"/>
      <c r="X946" s="627"/>
      <c r="Y946" s="627"/>
      <c r="Z946" s="627"/>
      <c r="AA946" s="626" t="s">
        <v>1677</v>
      </c>
      <c r="AB946" s="625"/>
      <c r="AC946" s="625"/>
      <c r="AD946" s="627"/>
      <c r="AE946" s="627"/>
      <c r="AF946" s="627"/>
      <c r="AG946" s="627"/>
      <c r="AH946" s="627"/>
      <c r="AI946" s="627"/>
      <c r="AJ946" s="627"/>
      <c r="AK946" s="627"/>
      <c r="AL946" s="627"/>
      <c r="AM946" s="627"/>
      <c r="AN946" s="627"/>
      <c r="AO946" s="627"/>
      <c r="AP946" s="627"/>
      <c r="AQ946" s="627"/>
      <c r="AR946" s="627"/>
      <c r="AS946" s="627"/>
      <c r="AT946" s="627"/>
      <c r="AU946" s="627"/>
      <c r="AV946" s="613">
        <v>2008</v>
      </c>
      <c r="AW946" s="613"/>
      <c r="AX946" s="613"/>
      <c r="AY946" s="613"/>
      <c r="AZ946" s="613"/>
      <c r="BA946" s="613"/>
      <c r="BB946" s="613"/>
      <c r="BC946" s="614">
        <v>150</v>
      </c>
      <c r="BD946" s="613"/>
      <c r="BE946" s="170"/>
    </row>
    <row r="947" spans="1:57" ht="25.7" hidden="1" customHeight="1" x14ac:dyDescent="0.15">
      <c r="A947" s="621"/>
      <c r="B947" s="147"/>
      <c r="C947" s="656" t="s">
        <v>4800</v>
      </c>
      <c r="D947" s="625" t="s">
        <v>5096</v>
      </c>
      <c r="E947" s="625" t="s">
        <v>4800</v>
      </c>
      <c r="F947" s="625"/>
      <c r="G947" s="625" t="s">
        <v>4800</v>
      </c>
      <c r="H947" s="627"/>
      <c r="I947" s="627"/>
      <c r="J947" s="626">
        <v>1118</v>
      </c>
      <c r="K947" s="626">
        <v>504</v>
      </c>
      <c r="L947" s="138">
        <v>504</v>
      </c>
      <c r="M947" s="627"/>
      <c r="N947" s="628"/>
      <c r="O947" s="627"/>
      <c r="P947" s="626">
        <v>374</v>
      </c>
      <c r="Q947" s="626">
        <v>374</v>
      </c>
      <c r="R947" s="626" t="s">
        <v>5090</v>
      </c>
      <c r="S947" s="626">
        <v>1</v>
      </c>
      <c r="T947" s="626" t="s">
        <v>316</v>
      </c>
      <c r="U947" s="626"/>
      <c r="V947" s="626"/>
      <c r="W947" s="627"/>
      <c r="X947" s="627"/>
      <c r="Y947" s="627"/>
      <c r="Z947" s="627"/>
      <c r="AA947" s="626" t="s">
        <v>1677</v>
      </c>
      <c r="AB947" s="625"/>
      <c r="AC947" s="625"/>
      <c r="AD947" s="627"/>
      <c r="AE947" s="627"/>
      <c r="AF947" s="627"/>
      <c r="AG947" s="627"/>
      <c r="AH947" s="627"/>
      <c r="AI947" s="627"/>
      <c r="AJ947" s="627"/>
      <c r="AK947" s="627"/>
      <c r="AL947" s="627"/>
      <c r="AM947" s="627"/>
      <c r="AN947" s="627"/>
      <c r="AO947" s="627"/>
      <c r="AP947" s="627"/>
      <c r="AQ947" s="627"/>
      <c r="AR947" s="627"/>
      <c r="AS947" s="627"/>
      <c r="AT947" s="627"/>
      <c r="AU947" s="627"/>
      <c r="AV947" s="613">
        <v>2009</v>
      </c>
      <c r="AW947" s="613"/>
      <c r="AX947" s="613"/>
      <c r="AY947" s="613"/>
      <c r="AZ947" s="613"/>
      <c r="BA947" s="613"/>
      <c r="BB947" s="613"/>
      <c r="BC947" s="614">
        <v>248.2</v>
      </c>
      <c r="BD947" s="613"/>
      <c r="BE947" s="170"/>
    </row>
    <row r="948" spans="1:57" ht="25.7" hidden="1" customHeight="1" x14ac:dyDescent="0.15">
      <c r="A948" s="621"/>
      <c r="B948" s="147"/>
      <c r="C948" s="656" t="s">
        <v>4800</v>
      </c>
      <c r="D948" s="625" t="s">
        <v>5097</v>
      </c>
      <c r="E948" s="625" t="s">
        <v>4800</v>
      </c>
      <c r="F948" s="625"/>
      <c r="G948" s="625" t="s">
        <v>4800</v>
      </c>
      <c r="H948" s="627"/>
      <c r="I948" s="627"/>
      <c r="J948" s="626">
        <v>1000</v>
      </c>
      <c r="K948" s="626">
        <v>574.16</v>
      </c>
      <c r="L948" s="138">
        <v>574.16</v>
      </c>
      <c r="M948" s="627"/>
      <c r="N948" s="628"/>
      <c r="O948" s="627"/>
      <c r="P948" s="626">
        <v>374</v>
      </c>
      <c r="Q948" s="626">
        <v>374</v>
      </c>
      <c r="R948" s="626" t="s">
        <v>5090</v>
      </c>
      <c r="S948" s="626">
        <v>1</v>
      </c>
      <c r="T948" s="626" t="s">
        <v>316</v>
      </c>
      <c r="U948" s="626"/>
      <c r="V948" s="626"/>
      <c r="W948" s="627"/>
      <c r="X948" s="627"/>
      <c r="Y948" s="627"/>
      <c r="Z948" s="627"/>
      <c r="AA948" s="626" t="s">
        <v>1677</v>
      </c>
      <c r="AB948" s="625"/>
      <c r="AC948" s="625"/>
      <c r="AD948" s="627"/>
      <c r="AE948" s="627"/>
      <c r="AF948" s="627"/>
      <c r="AG948" s="627"/>
      <c r="AH948" s="627"/>
      <c r="AI948" s="627"/>
      <c r="AJ948" s="627"/>
      <c r="AK948" s="627"/>
      <c r="AL948" s="627"/>
      <c r="AM948" s="627"/>
      <c r="AN948" s="627"/>
      <c r="AO948" s="627"/>
      <c r="AP948" s="627"/>
      <c r="AQ948" s="627"/>
      <c r="AR948" s="627"/>
      <c r="AS948" s="627"/>
      <c r="AT948" s="627"/>
      <c r="AU948" s="627"/>
      <c r="AV948" s="613">
        <v>2009</v>
      </c>
      <c r="AW948" s="613"/>
      <c r="AX948" s="613"/>
      <c r="AY948" s="613"/>
      <c r="AZ948" s="613"/>
      <c r="BA948" s="613"/>
      <c r="BB948" s="613"/>
      <c r="BC948" s="614">
        <v>235</v>
      </c>
      <c r="BD948" s="613"/>
      <c r="BE948" s="170"/>
    </row>
    <row r="949" spans="1:57" ht="25.7" hidden="1" customHeight="1" x14ac:dyDescent="0.15">
      <c r="A949" s="621"/>
      <c r="B949" s="147"/>
      <c r="C949" s="656" t="s">
        <v>4800</v>
      </c>
      <c r="D949" s="625" t="s">
        <v>5098</v>
      </c>
      <c r="E949" s="625" t="s">
        <v>4800</v>
      </c>
      <c r="F949" s="625"/>
      <c r="G949" s="625" t="s">
        <v>4800</v>
      </c>
      <c r="H949" s="627"/>
      <c r="I949" s="627"/>
      <c r="J949" s="626">
        <v>735</v>
      </c>
      <c r="K949" s="626">
        <v>437.28</v>
      </c>
      <c r="L949" s="138">
        <v>437.28</v>
      </c>
      <c r="M949" s="627"/>
      <c r="N949" s="628"/>
      <c r="O949" s="627"/>
      <c r="P949" s="626">
        <v>300</v>
      </c>
      <c r="Q949" s="626">
        <v>300</v>
      </c>
      <c r="R949" s="626" t="s">
        <v>5099</v>
      </c>
      <c r="S949" s="626">
        <v>1</v>
      </c>
      <c r="T949" s="626" t="s">
        <v>316</v>
      </c>
      <c r="U949" s="626"/>
      <c r="V949" s="626"/>
      <c r="W949" s="627"/>
      <c r="X949" s="627"/>
      <c r="Y949" s="627"/>
      <c r="Z949" s="627"/>
      <c r="AA949" s="626" t="s">
        <v>1677</v>
      </c>
      <c r="AB949" s="625"/>
      <c r="AC949" s="625"/>
      <c r="AD949" s="627"/>
      <c r="AE949" s="627"/>
      <c r="AF949" s="627"/>
      <c r="AG949" s="627"/>
      <c r="AH949" s="627"/>
      <c r="AI949" s="627"/>
      <c r="AJ949" s="627"/>
      <c r="AK949" s="627"/>
      <c r="AL949" s="627"/>
      <c r="AM949" s="627"/>
      <c r="AN949" s="627"/>
      <c r="AO949" s="627"/>
      <c r="AP949" s="627"/>
      <c r="AQ949" s="627"/>
      <c r="AR949" s="627"/>
      <c r="AS949" s="627"/>
      <c r="AT949" s="627"/>
      <c r="AU949" s="627"/>
      <c r="AV949" s="613">
        <v>2010</v>
      </c>
      <c r="AW949" s="613"/>
      <c r="AX949" s="613"/>
      <c r="AY949" s="613"/>
      <c r="AZ949" s="613"/>
      <c r="BA949" s="613"/>
      <c r="BB949" s="613"/>
      <c r="BC949" s="614">
        <v>242.6</v>
      </c>
      <c r="BD949" s="613"/>
      <c r="BE949" s="170"/>
    </row>
    <row r="950" spans="1:57" ht="25.7" hidden="1" customHeight="1" x14ac:dyDescent="0.15">
      <c r="A950" s="621"/>
      <c r="B950" s="147"/>
      <c r="C950" s="758" t="s">
        <v>4800</v>
      </c>
      <c r="D950" s="819" t="s">
        <v>5100</v>
      </c>
      <c r="E950" s="613" t="s">
        <v>4800</v>
      </c>
      <c r="F950" s="613"/>
      <c r="G950" s="613" t="s">
        <v>4800</v>
      </c>
      <c r="H950" s="613"/>
      <c r="I950" s="613"/>
      <c r="J950" s="614">
        <v>1000</v>
      </c>
      <c r="K950" s="614">
        <v>574.16</v>
      </c>
      <c r="L950" s="138">
        <v>574.16</v>
      </c>
      <c r="M950" s="613"/>
      <c r="N950" s="613"/>
      <c r="O950" s="613"/>
      <c r="P950" s="614">
        <v>374</v>
      </c>
      <c r="Q950" s="614">
        <v>374</v>
      </c>
      <c r="R950" s="614" t="s">
        <v>5090</v>
      </c>
      <c r="S950" s="614">
        <v>1</v>
      </c>
      <c r="T950" s="614" t="s">
        <v>316</v>
      </c>
      <c r="U950" s="614"/>
      <c r="V950" s="614"/>
      <c r="W950" s="613"/>
      <c r="X950" s="613"/>
      <c r="Y950" s="613"/>
      <c r="Z950" s="613"/>
      <c r="AA950" s="614" t="s">
        <v>1677</v>
      </c>
      <c r="AB950" s="613"/>
      <c r="AC950" s="613"/>
      <c r="AD950" s="613"/>
      <c r="AE950" s="613"/>
      <c r="AF950" s="613"/>
      <c r="AG950" s="613"/>
      <c r="AH950" s="613"/>
      <c r="AI950" s="613"/>
      <c r="AJ950" s="613"/>
      <c r="AK950" s="613"/>
      <c r="AL950" s="613"/>
      <c r="AM950" s="613"/>
      <c r="AN950" s="613"/>
      <c r="AO950" s="613"/>
      <c r="AP950" s="613"/>
      <c r="AQ950" s="613"/>
      <c r="AR950" s="613"/>
      <c r="AS950" s="613"/>
      <c r="AT950" s="613"/>
      <c r="AU950" s="613"/>
      <c r="AV950" s="613">
        <v>2010</v>
      </c>
      <c r="AW950" s="613"/>
      <c r="AX950" s="613"/>
      <c r="AY950" s="613"/>
      <c r="AZ950" s="613"/>
      <c r="BA950" s="613"/>
      <c r="BB950" s="613"/>
      <c r="BC950" s="614">
        <v>250</v>
      </c>
      <c r="BD950" s="613"/>
      <c r="BE950" s="170"/>
    </row>
    <row r="951" spans="1:57" ht="25.7" hidden="1" customHeight="1" x14ac:dyDescent="0.15">
      <c r="A951" s="621"/>
      <c r="B951" s="147"/>
      <c r="C951" s="758" t="s">
        <v>4800</v>
      </c>
      <c r="D951" s="819" t="s">
        <v>5101</v>
      </c>
      <c r="E951" s="613" t="s">
        <v>4800</v>
      </c>
      <c r="F951" s="613"/>
      <c r="G951" s="613" t="s">
        <v>4800</v>
      </c>
      <c r="H951" s="613"/>
      <c r="I951" s="613"/>
      <c r="J951" s="614">
        <v>439</v>
      </c>
      <c r="K951" s="614">
        <v>438.96</v>
      </c>
      <c r="L951" s="138">
        <v>438.96</v>
      </c>
      <c r="M951" s="613"/>
      <c r="N951" s="613"/>
      <c r="O951" s="613"/>
      <c r="P951" s="614">
        <v>300</v>
      </c>
      <c r="Q951" s="614">
        <v>300</v>
      </c>
      <c r="R951" s="614" t="s">
        <v>5102</v>
      </c>
      <c r="S951" s="614">
        <v>1</v>
      </c>
      <c r="T951" s="614" t="s">
        <v>316</v>
      </c>
      <c r="U951" s="614"/>
      <c r="V951" s="614"/>
      <c r="W951" s="613"/>
      <c r="X951" s="613"/>
      <c r="Y951" s="613"/>
      <c r="Z951" s="613"/>
      <c r="AA951" s="614" t="s">
        <v>1677</v>
      </c>
      <c r="AB951" s="613"/>
      <c r="AC951" s="613"/>
      <c r="AD951" s="613"/>
      <c r="AE951" s="613"/>
      <c r="AF951" s="613"/>
      <c r="AG951" s="613"/>
      <c r="AH951" s="613"/>
      <c r="AI951" s="613"/>
      <c r="AJ951" s="613"/>
      <c r="AK951" s="613"/>
      <c r="AL951" s="613"/>
      <c r="AM951" s="613"/>
      <c r="AN951" s="613"/>
      <c r="AO951" s="613"/>
      <c r="AP951" s="613"/>
      <c r="AQ951" s="613"/>
      <c r="AR951" s="613"/>
      <c r="AS951" s="613"/>
      <c r="AT951" s="613"/>
      <c r="AU951" s="613"/>
      <c r="AV951" s="613">
        <v>2011</v>
      </c>
      <c r="AW951" s="613"/>
      <c r="AX951" s="613"/>
      <c r="AY951" s="613"/>
      <c r="AZ951" s="613"/>
      <c r="BA951" s="613"/>
      <c r="BB951" s="613"/>
      <c r="BC951" s="614">
        <v>221</v>
      </c>
      <c r="BD951" s="613"/>
      <c r="BE951" s="170"/>
    </row>
    <row r="952" spans="1:57" ht="25.7" hidden="1" customHeight="1" x14ac:dyDescent="0.15">
      <c r="A952" s="621"/>
      <c r="B952" s="147"/>
      <c r="C952" s="758" t="s">
        <v>4800</v>
      </c>
      <c r="D952" s="819" t="s">
        <v>5103</v>
      </c>
      <c r="E952" s="613" t="s">
        <v>4800</v>
      </c>
      <c r="F952" s="613"/>
      <c r="G952" s="613" t="s">
        <v>4800</v>
      </c>
      <c r="H952" s="613"/>
      <c r="I952" s="613"/>
      <c r="J952" s="614">
        <v>1000</v>
      </c>
      <c r="K952" s="614">
        <v>506</v>
      </c>
      <c r="L952" s="138">
        <v>506</v>
      </c>
      <c r="M952" s="613"/>
      <c r="N952" s="613"/>
      <c r="O952" s="613"/>
      <c r="P952" s="614">
        <v>374</v>
      </c>
      <c r="Q952" s="614">
        <v>374</v>
      </c>
      <c r="R952" s="614" t="s">
        <v>5090</v>
      </c>
      <c r="S952" s="614">
        <v>1</v>
      </c>
      <c r="T952" s="614" t="s">
        <v>316</v>
      </c>
      <c r="U952" s="614"/>
      <c r="V952" s="614"/>
      <c r="W952" s="613"/>
      <c r="X952" s="613"/>
      <c r="Y952" s="613"/>
      <c r="Z952" s="613"/>
      <c r="AA952" s="614" t="s">
        <v>1677</v>
      </c>
      <c r="AB952" s="613"/>
      <c r="AC952" s="613"/>
      <c r="AD952" s="613"/>
      <c r="AE952" s="613"/>
      <c r="AF952" s="613"/>
      <c r="AG952" s="613"/>
      <c r="AH952" s="613"/>
      <c r="AI952" s="613"/>
      <c r="AJ952" s="613"/>
      <c r="AK952" s="613"/>
      <c r="AL952" s="613"/>
      <c r="AM952" s="613"/>
      <c r="AN952" s="613"/>
      <c r="AO952" s="613"/>
      <c r="AP952" s="613"/>
      <c r="AQ952" s="613"/>
      <c r="AR952" s="613"/>
      <c r="AS952" s="613"/>
      <c r="AT952" s="613"/>
      <c r="AU952" s="613"/>
      <c r="AV952" s="613">
        <v>2012</v>
      </c>
      <c r="AW952" s="613"/>
      <c r="AX952" s="613"/>
      <c r="AY952" s="613"/>
      <c r="AZ952" s="613"/>
      <c r="BA952" s="613"/>
      <c r="BB952" s="613"/>
      <c r="BC952" s="614">
        <v>250</v>
      </c>
      <c r="BD952" s="613"/>
      <c r="BE952" s="170"/>
    </row>
    <row r="953" spans="1:57" ht="25.7" hidden="1" customHeight="1" x14ac:dyDescent="0.15">
      <c r="A953" s="621"/>
      <c r="B953" s="147"/>
      <c r="C953" s="758" t="s">
        <v>502</v>
      </c>
      <c r="D953" s="613" t="s">
        <v>5104</v>
      </c>
      <c r="E953" s="613" t="s">
        <v>502</v>
      </c>
      <c r="F953" s="613"/>
      <c r="G953" s="613" t="s">
        <v>502</v>
      </c>
      <c r="H953" s="613"/>
      <c r="I953" s="613"/>
      <c r="J953" s="614">
        <v>1700</v>
      </c>
      <c r="K953" s="614">
        <v>339</v>
      </c>
      <c r="L953" s="138">
        <v>339</v>
      </c>
      <c r="M953" s="613"/>
      <c r="N953" s="613"/>
      <c r="O953" s="613"/>
      <c r="P953" s="614">
        <v>320</v>
      </c>
      <c r="Q953" s="614">
        <v>320</v>
      </c>
      <c r="R953" s="614" t="s">
        <v>5105</v>
      </c>
      <c r="S953" s="614">
        <v>1</v>
      </c>
      <c r="T953" s="614" t="s">
        <v>316</v>
      </c>
      <c r="U953" s="614"/>
      <c r="V953" s="614"/>
      <c r="W953" s="613"/>
      <c r="X953" s="613"/>
      <c r="Y953" s="613"/>
      <c r="Z953" s="613"/>
      <c r="AA953" s="614" t="s">
        <v>1677</v>
      </c>
      <c r="AB953" s="613"/>
      <c r="AC953" s="613"/>
      <c r="AD953" s="613"/>
      <c r="AE953" s="613"/>
      <c r="AF953" s="613"/>
      <c r="AG953" s="613"/>
      <c r="AH953" s="613"/>
      <c r="AI953" s="613"/>
      <c r="AJ953" s="613"/>
      <c r="AK953" s="613"/>
      <c r="AL953" s="613"/>
      <c r="AM953" s="613"/>
      <c r="AN953" s="613"/>
      <c r="AO953" s="613"/>
      <c r="AP953" s="613"/>
      <c r="AQ953" s="613"/>
      <c r="AR953" s="613"/>
      <c r="AS953" s="613"/>
      <c r="AT953" s="613"/>
      <c r="AU953" s="613"/>
      <c r="AV953" s="613">
        <v>2009</v>
      </c>
      <c r="AW953" s="613"/>
      <c r="AX953" s="613"/>
      <c r="AY953" s="613"/>
      <c r="AZ953" s="613"/>
      <c r="BA953" s="613"/>
      <c r="BB953" s="613"/>
      <c r="BC953" s="614">
        <v>130</v>
      </c>
      <c r="BD953" s="613"/>
      <c r="BE953" s="170"/>
    </row>
    <row r="954" spans="1:57" ht="25.7" hidden="1" customHeight="1" x14ac:dyDescent="0.15">
      <c r="A954" s="621"/>
      <c r="B954" s="147"/>
      <c r="C954" s="758" t="s">
        <v>502</v>
      </c>
      <c r="D954" s="819" t="s">
        <v>5106</v>
      </c>
      <c r="E954" s="613" t="s">
        <v>502</v>
      </c>
      <c r="F954" s="613"/>
      <c r="G954" s="613" t="s">
        <v>502</v>
      </c>
      <c r="H954" s="613"/>
      <c r="I954" s="613"/>
      <c r="J954" s="614">
        <v>1460</v>
      </c>
      <c r="K954" s="614">
        <v>524</v>
      </c>
      <c r="L954" s="138">
        <v>524</v>
      </c>
      <c r="M954" s="613"/>
      <c r="N954" s="613"/>
      <c r="O954" s="613"/>
      <c r="P954" s="614">
        <v>456</v>
      </c>
      <c r="Q954" s="614">
        <v>456</v>
      </c>
      <c r="R954" s="614" t="s">
        <v>5107</v>
      </c>
      <c r="S954" s="614">
        <v>1</v>
      </c>
      <c r="T954" s="614" t="s">
        <v>316</v>
      </c>
      <c r="U954" s="614"/>
      <c r="V954" s="614"/>
      <c r="W954" s="613"/>
      <c r="X954" s="613"/>
      <c r="Y954" s="613"/>
      <c r="Z954" s="613"/>
      <c r="AA954" s="614" t="s">
        <v>1677</v>
      </c>
      <c r="AB954" s="613"/>
      <c r="AC954" s="613"/>
      <c r="AD954" s="613"/>
      <c r="AE954" s="613"/>
      <c r="AF954" s="613"/>
      <c r="AG954" s="613"/>
      <c r="AH954" s="613"/>
      <c r="AI954" s="613"/>
      <c r="AJ954" s="613"/>
      <c r="AK954" s="613"/>
      <c r="AL954" s="613"/>
      <c r="AM954" s="613"/>
      <c r="AN954" s="613"/>
      <c r="AO954" s="613"/>
      <c r="AP954" s="613"/>
      <c r="AQ954" s="613"/>
      <c r="AR954" s="613"/>
      <c r="AS954" s="613"/>
      <c r="AT954" s="613"/>
      <c r="AU954" s="613"/>
      <c r="AV954" s="613">
        <v>2009</v>
      </c>
      <c r="AW954" s="613"/>
      <c r="AX954" s="613"/>
      <c r="AY954" s="613"/>
      <c r="AZ954" s="613"/>
      <c r="BA954" s="613"/>
      <c r="BB954" s="613"/>
      <c r="BC954" s="614">
        <v>150</v>
      </c>
      <c r="BD954" s="613"/>
      <c r="BE954" s="170"/>
    </row>
    <row r="955" spans="1:57" ht="25.7" hidden="1" customHeight="1" x14ac:dyDescent="0.15">
      <c r="A955" s="621"/>
      <c r="B955" s="147"/>
      <c r="C955" s="758" t="s">
        <v>502</v>
      </c>
      <c r="D955" s="613" t="s">
        <v>10348</v>
      </c>
      <c r="E955" s="613" t="s">
        <v>502</v>
      </c>
      <c r="F955" s="613"/>
      <c r="G955" s="613" t="s">
        <v>502</v>
      </c>
      <c r="H955" s="613"/>
      <c r="I955" s="613"/>
      <c r="J955" s="614">
        <v>1475</v>
      </c>
      <c r="K955" s="614">
        <v>563</v>
      </c>
      <c r="L955" s="138">
        <v>563</v>
      </c>
      <c r="M955" s="613"/>
      <c r="N955" s="613"/>
      <c r="O955" s="613"/>
      <c r="P955" s="614">
        <v>300</v>
      </c>
      <c r="Q955" s="614">
        <v>300</v>
      </c>
      <c r="R955" s="614" t="s">
        <v>5102</v>
      </c>
      <c r="S955" s="614">
        <v>1</v>
      </c>
      <c r="T955" s="614" t="s">
        <v>316</v>
      </c>
      <c r="U955" s="614"/>
      <c r="V955" s="614"/>
      <c r="W955" s="613"/>
      <c r="X955" s="613"/>
      <c r="Y955" s="613"/>
      <c r="Z955" s="613"/>
      <c r="AA955" s="614" t="s">
        <v>1677</v>
      </c>
      <c r="AB955" s="613"/>
      <c r="AC955" s="613"/>
      <c r="AD955" s="613"/>
      <c r="AE955" s="613"/>
      <c r="AF955" s="613"/>
      <c r="AG955" s="613"/>
      <c r="AH955" s="613"/>
      <c r="AI955" s="613"/>
      <c r="AJ955" s="613"/>
      <c r="AK955" s="613"/>
      <c r="AL955" s="613"/>
      <c r="AM955" s="613"/>
      <c r="AN955" s="613"/>
      <c r="AO955" s="613"/>
      <c r="AP955" s="613"/>
      <c r="AQ955" s="613"/>
      <c r="AR955" s="613"/>
      <c r="AS955" s="613"/>
      <c r="AT955" s="613"/>
      <c r="AU955" s="613"/>
      <c r="AV955" s="613">
        <v>2005</v>
      </c>
      <c r="AW955" s="613"/>
      <c r="AX955" s="613"/>
      <c r="AY955" s="613"/>
      <c r="AZ955" s="613"/>
      <c r="BA955" s="613"/>
      <c r="BB955" s="613"/>
      <c r="BC955" s="614">
        <v>157</v>
      </c>
      <c r="BD955" s="613"/>
      <c r="BE955" s="170"/>
    </row>
    <row r="956" spans="1:57" ht="25.7" hidden="1" customHeight="1" x14ac:dyDescent="0.15">
      <c r="A956" s="621"/>
      <c r="B956" s="147"/>
      <c r="C956" s="758" t="s">
        <v>502</v>
      </c>
      <c r="D956" s="819" t="s">
        <v>5108</v>
      </c>
      <c r="E956" s="613" t="s">
        <v>502</v>
      </c>
      <c r="F956" s="613"/>
      <c r="G956" s="613" t="s">
        <v>502</v>
      </c>
      <c r="H956" s="613"/>
      <c r="I956" s="613"/>
      <c r="J956" s="614">
        <v>1236</v>
      </c>
      <c r="K956" s="614">
        <v>451</v>
      </c>
      <c r="L956" s="138">
        <v>451</v>
      </c>
      <c r="M956" s="613"/>
      <c r="N956" s="613"/>
      <c r="O956" s="613"/>
      <c r="P956" s="614">
        <v>300</v>
      </c>
      <c r="Q956" s="614">
        <v>300</v>
      </c>
      <c r="R956" s="614" t="s">
        <v>5102</v>
      </c>
      <c r="S956" s="614">
        <v>1</v>
      </c>
      <c r="T956" s="614" t="s">
        <v>316</v>
      </c>
      <c r="U956" s="614"/>
      <c r="V956" s="614"/>
      <c r="W956" s="613"/>
      <c r="X956" s="613"/>
      <c r="Y956" s="613"/>
      <c r="Z956" s="613"/>
      <c r="AA956" s="614" t="s">
        <v>1677</v>
      </c>
      <c r="AB956" s="613"/>
      <c r="AC956" s="613"/>
      <c r="AD956" s="613"/>
      <c r="AE956" s="613"/>
      <c r="AF956" s="613"/>
      <c r="AG956" s="613"/>
      <c r="AH956" s="613"/>
      <c r="AI956" s="613"/>
      <c r="AJ956" s="613"/>
      <c r="AK956" s="613"/>
      <c r="AL956" s="613"/>
      <c r="AM956" s="613"/>
      <c r="AN956" s="613"/>
      <c r="AO956" s="613"/>
      <c r="AP956" s="613"/>
      <c r="AQ956" s="613"/>
      <c r="AR956" s="613"/>
      <c r="AS956" s="613"/>
      <c r="AT956" s="613"/>
      <c r="AU956" s="613"/>
      <c r="AV956" s="613">
        <v>2008</v>
      </c>
      <c r="AW956" s="613"/>
      <c r="AX956" s="613"/>
      <c r="AY956" s="613"/>
      <c r="AZ956" s="613"/>
      <c r="BA956" s="613"/>
      <c r="BB956" s="613"/>
      <c r="BC956" s="614">
        <v>131</v>
      </c>
      <c r="BD956" s="613"/>
      <c r="BE956" s="170"/>
    </row>
    <row r="957" spans="1:57" ht="25.7" hidden="1" customHeight="1" x14ac:dyDescent="0.15">
      <c r="A957" s="621"/>
      <c r="B957" s="147"/>
      <c r="C957" s="758" t="s">
        <v>502</v>
      </c>
      <c r="D957" s="613" t="s">
        <v>5109</v>
      </c>
      <c r="E957" s="613" t="s">
        <v>502</v>
      </c>
      <c r="F957" s="613"/>
      <c r="G957" s="613" t="s">
        <v>502</v>
      </c>
      <c r="H957" s="613"/>
      <c r="I957" s="613"/>
      <c r="J957" s="614">
        <v>2462</v>
      </c>
      <c r="K957" s="614">
        <v>498</v>
      </c>
      <c r="L957" s="138">
        <v>498</v>
      </c>
      <c r="M957" s="613"/>
      <c r="N957" s="613"/>
      <c r="O957" s="613"/>
      <c r="P957" s="614">
        <v>300</v>
      </c>
      <c r="Q957" s="614">
        <v>300</v>
      </c>
      <c r="R957" s="614" t="s">
        <v>5102</v>
      </c>
      <c r="S957" s="614">
        <v>1</v>
      </c>
      <c r="T957" s="614" t="s">
        <v>316</v>
      </c>
      <c r="U957" s="614"/>
      <c r="V957" s="614"/>
      <c r="W957" s="613"/>
      <c r="X957" s="613"/>
      <c r="Y957" s="613"/>
      <c r="Z957" s="613"/>
      <c r="AA957" s="614" t="s">
        <v>1677</v>
      </c>
      <c r="AB957" s="613"/>
      <c r="AC957" s="613"/>
      <c r="AD957" s="613"/>
      <c r="AE957" s="613"/>
      <c r="AF957" s="613"/>
      <c r="AG957" s="613"/>
      <c r="AH957" s="613"/>
      <c r="AI957" s="613"/>
      <c r="AJ957" s="613"/>
      <c r="AK957" s="613"/>
      <c r="AL957" s="613"/>
      <c r="AM957" s="613"/>
      <c r="AN957" s="613"/>
      <c r="AO957" s="613"/>
      <c r="AP957" s="613"/>
      <c r="AQ957" s="613"/>
      <c r="AR957" s="613"/>
      <c r="AS957" s="613"/>
      <c r="AT957" s="613"/>
      <c r="AU957" s="613"/>
      <c r="AV957" s="613">
        <v>2007</v>
      </c>
      <c r="AW957" s="613"/>
      <c r="AX957" s="613"/>
      <c r="AY957" s="613"/>
      <c r="AZ957" s="613"/>
      <c r="BA957" s="613"/>
      <c r="BB957" s="613"/>
      <c r="BC957" s="614">
        <v>170</v>
      </c>
      <c r="BD957" s="613"/>
      <c r="BE957" s="170"/>
    </row>
    <row r="958" spans="1:57" ht="25.7" hidden="1" customHeight="1" x14ac:dyDescent="0.15">
      <c r="A958" s="621"/>
      <c r="B958" s="147"/>
      <c r="C958" s="758" t="s">
        <v>502</v>
      </c>
      <c r="D958" s="819" t="s">
        <v>5110</v>
      </c>
      <c r="E958" s="613" t="s">
        <v>502</v>
      </c>
      <c r="F958" s="613"/>
      <c r="G958" s="613" t="s">
        <v>502</v>
      </c>
      <c r="H958" s="613"/>
      <c r="I958" s="613"/>
      <c r="J958" s="614">
        <v>1154</v>
      </c>
      <c r="K958" s="614">
        <v>1154.4000000000001</v>
      </c>
      <c r="L958" s="138">
        <v>1223.05</v>
      </c>
      <c r="M958" s="613"/>
      <c r="N958" s="613"/>
      <c r="O958" s="613"/>
      <c r="P958" s="614">
        <v>1200</v>
      </c>
      <c r="Q958" s="614">
        <v>1200</v>
      </c>
      <c r="R958" s="614" t="s">
        <v>5102</v>
      </c>
      <c r="S958" s="614">
        <v>2</v>
      </c>
      <c r="T958" s="614" t="s">
        <v>316</v>
      </c>
      <c r="U958" s="614"/>
      <c r="V958" s="614"/>
      <c r="W958" s="613"/>
      <c r="X958" s="613"/>
      <c r="Y958" s="613"/>
      <c r="Z958" s="613"/>
      <c r="AA958" s="614" t="s">
        <v>1677</v>
      </c>
      <c r="AB958" s="613"/>
      <c r="AC958" s="613"/>
      <c r="AD958" s="613"/>
      <c r="AE958" s="613"/>
      <c r="AF958" s="613"/>
      <c r="AG958" s="613"/>
      <c r="AH958" s="613"/>
      <c r="AI958" s="613"/>
      <c r="AJ958" s="613"/>
      <c r="AK958" s="613"/>
      <c r="AL958" s="613"/>
      <c r="AM958" s="613"/>
      <c r="AN958" s="613"/>
      <c r="AO958" s="613"/>
      <c r="AP958" s="613"/>
      <c r="AQ958" s="613"/>
      <c r="AR958" s="613"/>
      <c r="AS958" s="613"/>
      <c r="AT958" s="613"/>
      <c r="AU958" s="613"/>
      <c r="AV958" s="613">
        <v>2010</v>
      </c>
      <c r="AW958" s="613"/>
      <c r="AX958" s="613"/>
      <c r="AY958" s="613"/>
      <c r="AZ958" s="613"/>
      <c r="BA958" s="613"/>
      <c r="BB958" s="613"/>
      <c r="BC958" s="614">
        <v>1117</v>
      </c>
      <c r="BD958" s="613"/>
      <c r="BE958" s="170"/>
    </row>
    <row r="959" spans="1:57" ht="25.7" hidden="1" customHeight="1" x14ac:dyDescent="0.15">
      <c r="A959" s="621"/>
      <c r="B959" s="147"/>
      <c r="C959" s="758" t="s">
        <v>502</v>
      </c>
      <c r="D959" s="819" t="s">
        <v>5111</v>
      </c>
      <c r="E959" s="613" t="s">
        <v>502</v>
      </c>
      <c r="F959" s="613"/>
      <c r="G959" s="613" t="s">
        <v>502</v>
      </c>
      <c r="H959" s="613"/>
      <c r="I959" s="613"/>
      <c r="J959" s="614">
        <v>2138</v>
      </c>
      <c r="K959" s="614">
        <v>560</v>
      </c>
      <c r="L959" s="138">
        <v>560</v>
      </c>
      <c r="M959" s="613"/>
      <c r="N959" s="613"/>
      <c r="O959" s="613"/>
      <c r="P959" s="614">
        <v>912</v>
      </c>
      <c r="Q959" s="614">
        <v>912</v>
      </c>
      <c r="R959" s="614" t="s">
        <v>5107</v>
      </c>
      <c r="S959" s="614">
        <v>1</v>
      </c>
      <c r="T959" s="614" t="s">
        <v>316</v>
      </c>
      <c r="U959" s="614"/>
      <c r="V959" s="614"/>
      <c r="W959" s="613"/>
      <c r="X959" s="613"/>
      <c r="Y959" s="613"/>
      <c r="Z959" s="613"/>
      <c r="AA959" s="614" t="s">
        <v>1677</v>
      </c>
      <c r="AB959" s="613"/>
      <c r="AC959" s="613"/>
      <c r="AD959" s="613"/>
      <c r="AE959" s="613"/>
      <c r="AF959" s="613"/>
      <c r="AG959" s="613"/>
      <c r="AH959" s="613"/>
      <c r="AI959" s="613"/>
      <c r="AJ959" s="613"/>
      <c r="AK959" s="613"/>
      <c r="AL959" s="613"/>
      <c r="AM959" s="613"/>
      <c r="AN959" s="613"/>
      <c r="AO959" s="613"/>
      <c r="AP959" s="613"/>
      <c r="AQ959" s="613"/>
      <c r="AR959" s="613"/>
      <c r="AS959" s="613"/>
      <c r="AT959" s="613"/>
      <c r="AU959" s="613"/>
      <c r="AV959" s="613">
        <v>2010</v>
      </c>
      <c r="AW959" s="613"/>
      <c r="AX959" s="613"/>
      <c r="AY959" s="613"/>
      <c r="AZ959" s="613"/>
      <c r="BA959" s="613"/>
      <c r="BB959" s="613"/>
      <c r="BC959" s="614">
        <v>200</v>
      </c>
      <c r="BD959" s="613"/>
      <c r="BE959" s="170"/>
    </row>
    <row r="960" spans="1:57" ht="25.7" hidden="1" customHeight="1" x14ac:dyDescent="0.15">
      <c r="A960" s="621"/>
      <c r="B960" s="147"/>
      <c r="C960" s="758" t="s">
        <v>502</v>
      </c>
      <c r="D960" s="819" t="s">
        <v>5112</v>
      </c>
      <c r="E960" s="613" t="s">
        <v>502</v>
      </c>
      <c r="F960" s="613" t="s">
        <v>502</v>
      </c>
      <c r="G960" s="613" t="s">
        <v>502</v>
      </c>
      <c r="H960" s="613" t="s">
        <v>502</v>
      </c>
      <c r="I960" s="613"/>
      <c r="J960" s="614">
        <v>3052</v>
      </c>
      <c r="K960" s="614">
        <v>686</v>
      </c>
      <c r="L960" s="138">
        <v>679</v>
      </c>
      <c r="M960" s="613"/>
      <c r="N960" s="613"/>
      <c r="O960" s="613"/>
      <c r="P960" s="614">
        <v>300</v>
      </c>
      <c r="Q960" s="614">
        <v>300</v>
      </c>
      <c r="R960" s="614" t="s">
        <v>5113</v>
      </c>
      <c r="S960" s="614">
        <v>1</v>
      </c>
      <c r="T960" s="614" t="s">
        <v>316</v>
      </c>
      <c r="U960" s="614"/>
      <c r="V960" s="614"/>
      <c r="W960" s="613"/>
      <c r="X960" s="613"/>
      <c r="Y960" s="613"/>
      <c r="Z960" s="613"/>
      <c r="AA960" s="614" t="s">
        <v>1677</v>
      </c>
      <c r="AB960" s="613"/>
      <c r="AC960" s="613"/>
      <c r="AD960" s="613"/>
      <c r="AE960" s="613"/>
      <c r="AF960" s="613"/>
      <c r="AG960" s="613"/>
      <c r="AH960" s="613"/>
      <c r="AI960" s="613"/>
      <c r="AJ960" s="613"/>
      <c r="AK960" s="613"/>
      <c r="AL960" s="613"/>
      <c r="AM960" s="613"/>
      <c r="AN960" s="613"/>
      <c r="AO960" s="613"/>
      <c r="AP960" s="613"/>
      <c r="AQ960" s="613"/>
      <c r="AR960" s="613"/>
      <c r="AS960" s="613"/>
      <c r="AT960" s="613"/>
      <c r="AU960" s="613"/>
      <c r="AV960" s="613">
        <v>2012</v>
      </c>
      <c r="AW960" s="613"/>
      <c r="AX960" s="613"/>
      <c r="AY960" s="613"/>
      <c r="AZ960" s="613"/>
      <c r="BA960" s="613"/>
      <c r="BB960" s="613"/>
      <c r="BC960" s="614">
        <v>632</v>
      </c>
      <c r="BD960" s="613"/>
      <c r="BE960" s="170"/>
    </row>
    <row r="961" spans="1:57" ht="25.7" hidden="1" customHeight="1" x14ac:dyDescent="0.15">
      <c r="A961" s="621"/>
      <c r="B961" s="147"/>
      <c r="C961" s="656" t="s">
        <v>502</v>
      </c>
      <c r="D961" s="625" t="s">
        <v>5114</v>
      </c>
      <c r="E961" s="625" t="s">
        <v>502</v>
      </c>
      <c r="F961" s="625"/>
      <c r="G961" s="625" t="s">
        <v>502</v>
      </c>
      <c r="H961" s="627"/>
      <c r="I961" s="627"/>
      <c r="J961" s="626">
        <v>1250</v>
      </c>
      <c r="K961" s="626">
        <v>498.92</v>
      </c>
      <c r="L961" s="138">
        <v>498.92</v>
      </c>
      <c r="M961" s="627"/>
      <c r="N961" s="628"/>
      <c r="O961" s="627"/>
      <c r="P961" s="626">
        <v>374</v>
      </c>
      <c r="Q961" s="626">
        <v>374</v>
      </c>
      <c r="R961" s="626" t="s">
        <v>5090</v>
      </c>
      <c r="S961" s="626">
        <v>1</v>
      </c>
      <c r="T961" s="626" t="s">
        <v>316</v>
      </c>
      <c r="U961" s="626"/>
      <c r="V961" s="626"/>
      <c r="W961" s="627"/>
      <c r="X961" s="627"/>
      <c r="Y961" s="627"/>
      <c r="Z961" s="627"/>
      <c r="AA961" s="626" t="s">
        <v>1677</v>
      </c>
      <c r="AB961" s="625"/>
      <c r="AC961" s="625"/>
      <c r="AD961" s="627"/>
      <c r="AE961" s="627"/>
      <c r="AF961" s="627"/>
      <c r="AG961" s="627"/>
      <c r="AH961" s="627"/>
      <c r="AI961" s="627"/>
      <c r="AJ961" s="627"/>
      <c r="AK961" s="627"/>
      <c r="AL961" s="627"/>
      <c r="AM961" s="627"/>
      <c r="AN961" s="627"/>
      <c r="AO961" s="627"/>
      <c r="AP961" s="627"/>
      <c r="AQ961" s="627"/>
      <c r="AR961" s="627"/>
      <c r="AS961" s="627"/>
      <c r="AT961" s="627"/>
      <c r="AU961" s="627"/>
      <c r="AV961" s="613">
        <v>2013</v>
      </c>
      <c r="AW961" s="613"/>
      <c r="AX961" s="613"/>
      <c r="AY961" s="613"/>
      <c r="AZ961" s="613"/>
      <c r="BA961" s="613"/>
      <c r="BB961" s="613"/>
      <c r="BC961" s="614">
        <v>296</v>
      </c>
      <c r="BD961" s="613"/>
      <c r="BE961" s="170"/>
    </row>
    <row r="962" spans="1:57" ht="25.7" hidden="1" customHeight="1" x14ac:dyDescent="0.15">
      <c r="A962" s="621"/>
      <c r="B962" s="147"/>
      <c r="C962" s="656" t="s">
        <v>502</v>
      </c>
      <c r="D962" s="625" t="s">
        <v>5115</v>
      </c>
      <c r="E962" s="625" t="s">
        <v>502</v>
      </c>
      <c r="F962" s="625"/>
      <c r="G962" s="625" t="s">
        <v>502</v>
      </c>
      <c r="H962" s="627"/>
      <c r="I962" s="627"/>
      <c r="J962" s="626">
        <v>1059</v>
      </c>
      <c r="K962" s="626">
        <v>498</v>
      </c>
      <c r="L962" s="138">
        <v>498</v>
      </c>
      <c r="M962" s="627"/>
      <c r="N962" s="628"/>
      <c r="O962" s="627"/>
      <c r="P962" s="626">
        <v>374</v>
      </c>
      <c r="Q962" s="626">
        <v>375</v>
      </c>
      <c r="R962" s="626" t="s">
        <v>1878</v>
      </c>
      <c r="S962" s="626">
        <v>1</v>
      </c>
      <c r="T962" s="626" t="s">
        <v>316</v>
      </c>
      <c r="U962" s="626"/>
      <c r="V962" s="626"/>
      <c r="W962" s="627"/>
      <c r="X962" s="627"/>
      <c r="Y962" s="627"/>
      <c r="Z962" s="627"/>
      <c r="AA962" s="626" t="s">
        <v>1677</v>
      </c>
      <c r="AB962" s="625"/>
      <c r="AC962" s="625"/>
      <c r="AD962" s="627"/>
      <c r="AE962" s="627"/>
      <c r="AF962" s="627"/>
      <c r="AG962" s="627"/>
      <c r="AH962" s="627"/>
      <c r="AI962" s="627"/>
      <c r="AJ962" s="627"/>
      <c r="AK962" s="627"/>
      <c r="AL962" s="627"/>
      <c r="AM962" s="627"/>
      <c r="AN962" s="627"/>
      <c r="AO962" s="627"/>
      <c r="AP962" s="627"/>
      <c r="AQ962" s="627"/>
      <c r="AR962" s="627"/>
      <c r="AS962" s="627"/>
      <c r="AT962" s="627"/>
      <c r="AU962" s="627"/>
      <c r="AV962" s="613">
        <v>2013</v>
      </c>
      <c r="AW962" s="613"/>
      <c r="AX962" s="613"/>
      <c r="AY962" s="613"/>
      <c r="AZ962" s="613"/>
      <c r="BA962" s="613"/>
      <c r="BB962" s="613"/>
      <c r="BC962" s="614">
        <v>295</v>
      </c>
      <c r="BD962" s="613"/>
      <c r="BE962" s="170"/>
    </row>
    <row r="963" spans="1:57" ht="25.7" hidden="1" customHeight="1" x14ac:dyDescent="0.15">
      <c r="A963" s="621"/>
      <c r="B963" s="147"/>
      <c r="C963" s="656" t="s">
        <v>502</v>
      </c>
      <c r="D963" s="625" t="s">
        <v>10349</v>
      </c>
      <c r="E963" s="625" t="s">
        <v>502</v>
      </c>
      <c r="F963" s="625"/>
      <c r="G963" s="625" t="s">
        <v>502</v>
      </c>
      <c r="H963" s="627"/>
      <c r="I963" s="627"/>
      <c r="J963" s="614">
        <v>13018</v>
      </c>
      <c r="K963" s="614">
        <v>538</v>
      </c>
      <c r="L963" s="138">
        <v>538</v>
      </c>
      <c r="M963" s="613"/>
      <c r="N963" s="613"/>
      <c r="O963" s="613"/>
      <c r="P963" s="626">
        <v>436</v>
      </c>
      <c r="Q963" s="614">
        <v>436</v>
      </c>
      <c r="R963" s="626" t="s">
        <v>16137</v>
      </c>
      <c r="S963" s="614">
        <v>1</v>
      </c>
      <c r="T963" s="626" t="s">
        <v>316</v>
      </c>
      <c r="U963" s="613"/>
      <c r="V963" s="613"/>
      <c r="W963" s="613"/>
      <c r="X963" s="613"/>
      <c r="Y963" s="613"/>
      <c r="Z963" s="613"/>
      <c r="AA963" s="626" t="s">
        <v>1677</v>
      </c>
      <c r="AB963" s="613"/>
      <c r="AC963" s="613"/>
      <c r="AD963" s="613"/>
      <c r="AE963" s="613"/>
      <c r="AF963" s="613"/>
      <c r="AG963" s="613"/>
      <c r="AH963" s="613"/>
      <c r="AI963" s="613"/>
      <c r="AJ963" s="613"/>
      <c r="AK963" s="613"/>
      <c r="AL963" s="613"/>
      <c r="AM963" s="613"/>
      <c r="AN963" s="613"/>
      <c r="AO963" s="613"/>
      <c r="AP963" s="613"/>
      <c r="AQ963" s="613"/>
      <c r="AR963" s="613"/>
      <c r="AS963" s="613"/>
      <c r="AT963" s="613"/>
      <c r="AU963" s="613"/>
      <c r="AV963" s="613">
        <v>2017</v>
      </c>
      <c r="AW963" s="613"/>
      <c r="AX963" s="613"/>
      <c r="AY963" s="613"/>
      <c r="AZ963" s="613"/>
      <c r="BA963" s="613"/>
      <c r="BB963" s="613"/>
      <c r="BC963" s="614">
        <v>35</v>
      </c>
      <c r="BD963" s="614"/>
      <c r="BE963" s="170"/>
    </row>
    <row r="964" spans="1:57" ht="25.7" hidden="1" customHeight="1" x14ac:dyDescent="0.15">
      <c r="A964" s="621"/>
      <c r="B964" s="147"/>
      <c r="C964" s="656" t="s">
        <v>2077</v>
      </c>
      <c r="D964" s="625" t="s">
        <v>5117</v>
      </c>
      <c r="E964" s="625" t="s">
        <v>2077</v>
      </c>
      <c r="F964" s="625"/>
      <c r="G964" s="625" t="s">
        <v>2077</v>
      </c>
      <c r="H964" s="627"/>
      <c r="I964" s="627"/>
      <c r="J964" s="614">
        <v>1269</v>
      </c>
      <c r="K964" s="614">
        <v>432</v>
      </c>
      <c r="L964" s="138">
        <v>432</v>
      </c>
      <c r="M964" s="613"/>
      <c r="N964" s="613"/>
      <c r="O964" s="613"/>
      <c r="P964" s="614">
        <v>432</v>
      </c>
      <c r="Q964" s="614">
        <v>432</v>
      </c>
      <c r="R964" s="626" t="s">
        <v>5118</v>
      </c>
      <c r="S964" s="614">
        <v>1</v>
      </c>
      <c r="T964" s="626" t="s">
        <v>316</v>
      </c>
      <c r="U964" s="613"/>
      <c r="V964" s="613"/>
      <c r="W964" s="613"/>
      <c r="X964" s="613"/>
      <c r="Y964" s="613"/>
      <c r="Z964" s="613"/>
      <c r="AA964" s="626" t="s">
        <v>1677</v>
      </c>
      <c r="AB964" s="613"/>
      <c r="AC964" s="613"/>
      <c r="AD964" s="613"/>
      <c r="AE964" s="613"/>
      <c r="AF964" s="613"/>
      <c r="AG964" s="613"/>
      <c r="AH964" s="613"/>
      <c r="AI964" s="613"/>
      <c r="AJ964" s="613"/>
      <c r="AK964" s="613"/>
      <c r="AL964" s="613"/>
      <c r="AM964" s="613"/>
      <c r="AN964" s="613"/>
      <c r="AO964" s="613"/>
      <c r="AP964" s="613"/>
      <c r="AQ964" s="613"/>
      <c r="AR964" s="613"/>
      <c r="AS964" s="613"/>
      <c r="AT964" s="613"/>
      <c r="AU964" s="613"/>
      <c r="AV964" s="613">
        <v>2007</v>
      </c>
      <c r="AW964" s="613"/>
      <c r="AX964" s="613"/>
      <c r="AY964" s="613"/>
      <c r="AZ964" s="613"/>
      <c r="BA964" s="613"/>
      <c r="BB964" s="613"/>
      <c r="BC964" s="614">
        <v>150</v>
      </c>
      <c r="BD964" s="614" t="s">
        <v>17295</v>
      </c>
      <c r="BE964" s="170"/>
    </row>
    <row r="965" spans="1:57" ht="25.7" hidden="1" customHeight="1" x14ac:dyDescent="0.15">
      <c r="A965" s="621"/>
      <c r="B965" s="147"/>
      <c r="C965" s="656" t="s">
        <v>2077</v>
      </c>
      <c r="D965" s="625" t="s">
        <v>5119</v>
      </c>
      <c r="E965" s="625" t="s">
        <v>2077</v>
      </c>
      <c r="F965" s="625"/>
      <c r="G965" s="625" t="s">
        <v>2077</v>
      </c>
      <c r="H965" s="627"/>
      <c r="I965" s="627"/>
      <c r="J965" s="614">
        <v>1022</v>
      </c>
      <c r="K965" s="614">
        <v>432</v>
      </c>
      <c r="L965" s="138">
        <v>432</v>
      </c>
      <c r="M965" s="613">
        <v>400</v>
      </c>
      <c r="N965" s="613">
        <v>400</v>
      </c>
      <c r="O965" s="613">
        <v>400</v>
      </c>
      <c r="P965" s="614">
        <v>432</v>
      </c>
      <c r="Q965" s="614">
        <v>432</v>
      </c>
      <c r="R965" s="626" t="s">
        <v>5118</v>
      </c>
      <c r="S965" s="614">
        <v>1</v>
      </c>
      <c r="T965" s="626" t="s">
        <v>316</v>
      </c>
      <c r="U965" s="613"/>
      <c r="V965" s="613"/>
      <c r="W965" s="613"/>
      <c r="X965" s="613"/>
      <c r="Y965" s="613"/>
      <c r="Z965" s="613"/>
      <c r="AA965" s="626" t="s">
        <v>1677</v>
      </c>
      <c r="AB965" s="613"/>
      <c r="AC965" s="613"/>
      <c r="AD965" s="613"/>
      <c r="AE965" s="613"/>
      <c r="AF965" s="613"/>
      <c r="AG965" s="613"/>
      <c r="AH965" s="613"/>
      <c r="AI965" s="613"/>
      <c r="AJ965" s="613"/>
      <c r="AK965" s="613"/>
      <c r="AL965" s="613"/>
      <c r="AM965" s="613"/>
      <c r="AN965" s="613"/>
      <c r="AO965" s="613"/>
      <c r="AP965" s="613"/>
      <c r="AQ965" s="613"/>
      <c r="AR965" s="613"/>
      <c r="AS965" s="613"/>
      <c r="AT965" s="613"/>
      <c r="AU965" s="613"/>
      <c r="AV965" s="613">
        <v>2007</v>
      </c>
      <c r="AW965" s="613"/>
      <c r="AX965" s="613"/>
      <c r="AY965" s="613"/>
      <c r="AZ965" s="613"/>
      <c r="BA965" s="613"/>
      <c r="BB965" s="613"/>
      <c r="BC965" s="614">
        <v>150</v>
      </c>
      <c r="BD965" s="614"/>
      <c r="BE965" s="170"/>
    </row>
    <row r="966" spans="1:57" ht="25.7" hidden="1" customHeight="1" x14ac:dyDescent="0.15">
      <c r="A966" s="621"/>
      <c r="B966" s="147"/>
      <c r="C966" s="656" t="s">
        <v>2077</v>
      </c>
      <c r="D966" s="625" t="s">
        <v>5120</v>
      </c>
      <c r="E966" s="625" t="s">
        <v>2077</v>
      </c>
      <c r="F966" s="625"/>
      <c r="G966" s="625" t="s">
        <v>2077</v>
      </c>
      <c r="H966" s="627"/>
      <c r="I966" s="627"/>
      <c r="J966" s="614">
        <v>1076</v>
      </c>
      <c r="K966" s="614">
        <v>498</v>
      </c>
      <c r="L966" s="138">
        <v>498</v>
      </c>
      <c r="M966" s="613">
        <v>400</v>
      </c>
      <c r="N966" s="613">
        <v>400</v>
      </c>
      <c r="O966" s="613">
        <v>400</v>
      </c>
      <c r="P966" s="614">
        <v>498</v>
      </c>
      <c r="Q966" s="614">
        <v>498</v>
      </c>
      <c r="R966" s="626" t="s">
        <v>5121</v>
      </c>
      <c r="S966" s="614">
        <v>1</v>
      </c>
      <c r="T966" s="626" t="s">
        <v>316</v>
      </c>
      <c r="U966" s="613"/>
      <c r="V966" s="613"/>
      <c r="W966" s="613"/>
      <c r="X966" s="613"/>
      <c r="Y966" s="613"/>
      <c r="Z966" s="613"/>
      <c r="AA966" s="626" t="s">
        <v>1677</v>
      </c>
      <c r="AB966" s="613"/>
      <c r="AC966" s="613"/>
      <c r="AD966" s="613"/>
      <c r="AE966" s="613"/>
      <c r="AF966" s="613"/>
      <c r="AG966" s="613"/>
      <c r="AH966" s="613"/>
      <c r="AI966" s="613"/>
      <c r="AJ966" s="613"/>
      <c r="AK966" s="613"/>
      <c r="AL966" s="613"/>
      <c r="AM966" s="613"/>
      <c r="AN966" s="613"/>
      <c r="AO966" s="613"/>
      <c r="AP966" s="613"/>
      <c r="AQ966" s="613"/>
      <c r="AR966" s="613"/>
      <c r="AS966" s="613"/>
      <c r="AT966" s="613"/>
      <c r="AU966" s="613"/>
      <c r="AV966" s="613">
        <v>2008</v>
      </c>
      <c r="AW966" s="613"/>
      <c r="AX966" s="613"/>
      <c r="AY966" s="613"/>
      <c r="AZ966" s="613"/>
      <c r="BA966" s="613"/>
      <c r="BB966" s="613"/>
      <c r="BC966" s="614">
        <v>150</v>
      </c>
      <c r="BD966" s="614"/>
      <c r="BE966" s="170"/>
    </row>
    <row r="967" spans="1:57" ht="25.7" hidden="1" customHeight="1" x14ac:dyDescent="0.15">
      <c r="A967" s="621"/>
      <c r="B967" s="147"/>
      <c r="C967" s="656" t="s">
        <v>2077</v>
      </c>
      <c r="D967" s="625" t="s">
        <v>5122</v>
      </c>
      <c r="E967" s="625" t="s">
        <v>2077</v>
      </c>
      <c r="F967" s="625"/>
      <c r="G967" s="625" t="s">
        <v>2077</v>
      </c>
      <c r="H967" s="627"/>
      <c r="I967" s="627"/>
      <c r="J967" s="614">
        <v>1235</v>
      </c>
      <c r="K967" s="614">
        <v>594</v>
      </c>
      <c r="L967" s="138">
        <v>644</v>
      </c>
      <c r="M967" s="613">
        <v>644</v>
      </c>
      <c r="N967" s="613">
        <v>644</v>
      </c>
      <c r="O967" s="613">
        <v>644</v>
      </c>
      <c r="P967" s="614">
        <v>644</v>
      </c>
      <c r="Q967" s="614">
        <v>644</v>
      </c>
      <c r="R967" s="626" t="s">
        <v>4650</v>
      </c>
      <c r="S967" s="614">
        <v>1</v>
      </c>
      <c r="T967" s="626" t="s">
        <v>316</v>
      </c>
      <c r="U967" s="613"/>
      <c r="V967" s="613"/>
      <c r="W967" s="613"/>
      <c r="X967" s="613"/>
      <c r="Y967" s="613"/>
      <c r="Z967" s="613"/>
      <c r="AA967" s="626" t="s">
        <v>1677</v>
      </c>
      <c r="AB967" s="613"/>
      <c r="AC967" s="613"/>
      <c r="AD967" s="613"/>
      <c r="AE967" s="613"/>
      <c r="AF967" s="613"/>
      <c r="AG967" s="613"/>
      <c r="AH967" s="613"/>
      <c r="AI967" s="613"/>
      <c r="AJ967" s="613"/>
      <c r="AK967" s="613"/>
      <c r="AL967" s="613"/>
      <c r="AM967" s="613"/>
      <c r="AN967" s="613"/>
      <c r="AO967" s="613"/>
      <c r="AP967" s="613"/>
      <c r="AQ967" s="613"/>
      <c r="AR967" s="613"/>
      <c r="AS967" s="613"/>
      <c r="AT967" s="613"/>
      <c r="AU967" s="613"/>
      <c r="AV967" s="613">
        <v>2015</v>
      </c>
      <c r="AW967" s="613"/>
      <c r="AX967" s="613"/>
      <c r="AY967" s="613"/>
      <c r="AZ967" s="613"/>
      <c r="BA967" s="613"/>
      <c r="BB967" s="613"/>
      <c r="BC967" s="614">
        <v>800</v>
      </c>
      <c r="BD967" s="1590" t="s">
        <v>17296</v>
      </c>
      <c r="BE967" s="170"/>
    </row>
    <row r="968" spans="1:57" ht="25.7" hidden="1" customHeight="1" x14ac:dyDescent="0.15">
      <c r="A968" s="621"/>
      <c r="B968" s="147"/>
      <c r="C968" s="656" t="s">
        <v>2077</v>
      </c>
      <c r="D968" s="625" t="s">
        <v>5123</v>
      </c>
      <c r="E968" s="625" t="s">
        <v>2077</v>
      </c>
      <c r="F968" s="625"/>
      <c r="G968" s="625" t="s">
        <v>2077</v>
      </c>
      <c r="H968" s="625"/>
      <c r="I968" s="627"/>
      <c r="J968" s="614">
        <v>2687</v>
      </c>
      <c r="K968" s="614">
        <v>499</v>
      </c>
      <c r="L968" s="138">
        <v>499</v>
      </c>
      <c r="M968" s="613"/>
      <c r="N968" s="613"/>
      <c r="O968" s="613"/>
      <c r="P968" s="614">
        <v>499</v>
      </c>
      <c r="Q968" s="614">
        <v>499</v>
      </c>
      <c r="R968" s="626" t="s">
        <v>5124</v>
      </c>
      <c r="S968" s="614">
        <v>1</v>
      </c>
      <c r="T968" s="626" t="s">
        <v>316</v>
      </c>
      <c r="U968" s="613"/>
      <c r="V968" s="613"/>
      <c r="W968" s="613"/>
      <c r="X968" s="613"/>
      <c r="Y968" s="613"/>
      <c r="Z968" s="613"/>
      <c r="AA968" s="626" t="s">
        <v>1677</v>
      </c>
      <c r="AB968" s="613"/>
      <c r="AC968" s="613"/>
      <c r="AD968" s="613"/>
      <c r="AE968" s="613"/>
      <c r="AF968" s="613"/>
      <c r="AG968" s="613"/>
      <c r="AH968" s="613"/>
      <c r="AI968" s="613"/>
      <c r="AJ968" s="613"/>
      <c r="AK968" s="613"/>
      <c r="AL968" s="613"/>
      <c r="AM968" s="613"/>
      <c r="AN968" s="613"/>
      <c r="AO968" s="613"/>
      <c r="AP968" s="613"/>
      <c r="AQ968" s="613"/>
      <c r="AR968" s="613"/>
      <c r="AS968" s="613"/>
      <c r="AT968" s="613"/>
      <c r="AU968" s="613"/>
      <c r="AV968" s="613">
        <v>2009</v>
      </c>
      <c r="AW968" s="613"/>
      <c r="AX968" s="613"/>
      <c r="AY968" s="613"/>
      <c r="AZ968" s="613"/>
      <c r="BA968" s="613"/>
      <c r="BB968" s="613"/>
      <c r="BC968" s="614">
        <v>200</v>
      </c>
      <c r="BD968" s="614"/>
      <c r="BE968" s="170"/>
    </row>
    <row r="969" spans="1:57" ht="25.7" hidden="1" customHeight="1" x14ac:dyDescent="0.15">
      <c r="A969" s="621"/>
      <c r="B969" s="147"/>
      <c r="C969" s="656" t="s">
        <v>2077</v>
      </c>
      <c r="D969" s="625" t="s">
        <v>5125</v>
      </c>
      <c r="E969" s="625" t="s">
        <v>2077</v>
      </c>
      <c r="F969" s="147"/>
      <c r="G969" s="625" t="s">
        <v>2077</v>
      </c>
      <c r="H969" s="625"/>
      <c r="I969" s="627"/>
      <c r="J969" s="614">
        <v>975</v>
      </c>
      <c r="K969" s="614">
        <v>486</v>
      </c>
      <c r="L969" s="138">
        <v>486</v>
      </c>
      <c r="M969" s="613"/>
      <c r="N969" s="613"/>
      <c r="O969" s="613"/>
      <c r="P969" s="614">
        <v>486</v>
      </c>
      <c r="Q969" s="614">
        <v>486</v>
      </c>
      <c r="R969" s="614" t="s">
        <v>5126</v>
      </c>
      <c r="S969" s="614">
        <v>1</v>
      </c>
      <c r="T969" s="626" t="s">
        <v>316</v>
      </c>
      <c r="U969" s="613"/>
      <c r="V969" s="613"/>
      <c r="W969" s="613"/>
      <c r="X969" s="613"/>
      <c r="Y969" s="613"/>
      <c r="Z969" s="613"/>
      <c r="AA969" s="626" t="s">
        <v>1677</v>
      </c>
      <c r="AB969" s="613"/>
      <c r="AC969" s="613"/>
      <c r="AD969" s="613"/>
      <c r="AE969" s="613"/>
      <c r="AF969" s="613"/>
      <c r="AG969" s="613"/>
      <c r="AH969" s="613"/>
      <c r="AI969" s="613"/>
      <c r="AJ969" s="613"/>
      <c r="AK969" s="613"/>
      <c r="AL969" s="613"/>
      <c r="AM969" s="613"/>
      <c r="AN969" s="613"/>
      <c r="AO969" s="613"/>
      <c r="AP969" s="613"/>
      <c r="AQ969" s="613"/>
      <c r="AR969" s="613"/>
      <c r="AS969" s="613"/>
      <c r="AT969" s="613"/>
      <c r="AU969" s="613"/>
      <c r="AV969" s="613">
        <v>2009</v>
      </c>
      <c r="AW969" s="613"/>
      <c r="AX969" s="613"/>
      <c r="AY969" s="613"/>
      <c r="AZ969" s="613"/>
      <c r="BA969" s="613"/>
      <c r="BB969" s="613"/>
      <c r="BC969" s="614">
        <v>200</v>
      </c>
      <c r="BD969" s="614"/>
      <c r="BE969" s="170"/>
    </row>
    <row r="970" spans="1:57" ht="25.7" hidden="1" customHeight="1" x14ac:dyDescent="0.15">
      <c r="A970" s="621"/>
      <c r="B970" s="147"/>
      <c r="C970" s="656" t="s">
        <v>2077</v>
      </c>
      <c r="D970" s="625" t="s">
        <v>5127</v>
      </c>
      <c r="E970" s="625" t="s">
        <v>2077</v>
      </c>
      <c r="F970" s="147"/>
      <c r="G970" s="625" t="s">
        <v>2077</v>
      </c>
      <c r="H970" s="625"/>
      <c r="I970" s="627"/>
      <c r="J970" s="614">
        <v>3688</v>
      </c>
      <c r="K970" s="614">
        <v>497</v>
      </c>
      <c r="L970" s="138">
        <v>497</v>
      </c>
      <c r="M970" s="613"/>
      <c r="N970" s="613"/>
      <c r="O970" s="613"/>
      <c r="P970" s="614">
        <v>497</v>
      </c>
      <c r="Q970" s="614">
        <v>300</v>
      </c>
      <c r="R970" s="614" t="s">
        <v>1672</v>
      </c>
      <c r="S970" s="614">
        <v>1</v>
      </c>
      <c r="T970" s="626" t="s">
        <v>316</v>
      </c>
      <c r="U970" s="613"/>
      <c r="V970" s="613"/>
      <c r="W970" s="613"/>
      <c r="X970" s="613"/>
      <c r="Y970" s="613"/>
      <c r="Z970" s="613"/>
      <c r="AA970" s="626" t="s">
        <v>1677</v>
      </c>
      <c r="AB970" s="613"/>
      <c r="AC970" s="613"/>
      <c r="AD970" s="613"/>
      <c r="AE970" s="613"/>
      <c r="AF970" s="613"/>
      <c r="AG970" s="613"/>
      <c r="AH970" s="613"/>
      <c r="AI970" s="613"/>
      <c r="AJ970" s="613"/>
      <c r="AK970" s="613"/>
      <c r="AL970" s="613"/>
      <c r="AM970" s="613"/>
      <c r="AN970" s="613"/>
      <c r="AO970" s="613"/>
      <c r="AP970" s="613"/>
      <c r="AQ970" s="613"/>
      <c r="AR970" s="613"/>
      <c r="AS970" s="613"/>
      <c r="AT970" s="613"/>
      <c r="AU970" s="613"/>
      <c r="AV970" s="613">
        <v>2011</v>
      </c>
      <c r="AW970" s="613"/>
      <c r="AX970" s="613"/>
      <c r="AY970" s="613"/>
      <c r="AZ970" s="613"/>
      <c r="BA970" s="613"/>
      <c r="BB970" s="613"/>
      <c r="BC970" s="614">
        <v>179</v>
      </c>
      <c r="BD970" s="614"/>
      <c r="BE970" s="170"/>
    </row>
    <row r="971" spans="1:57" ht="25.7" hidden="1" customHeight="1" x14ac:dyDescent="0.15">
      <c r="A971" s="621"/>
      <c r="B971" s="147"/>
      <c r="C971" s="656" t="s">
        <v>2077</v>
      </c>
      <c r="D971" s="625" t="s">
        <v>5128</v>
      </c>
      <c r="E971" s="625" t="s">
        <v>2077</v>
      </c>
      <c r="F971" s="625"/>
      <c r="G971" s="625" t="s">
        <v>2077</v>
      </c>
      <c r="H971" s="625"/>
      <c r="I971" s="627"/>
      <c r="J971" s="614">
        <v>1654</v>
      </c>
      <c r="K971" s="614">
        <v>494</v>
      </c>
      <c r="L971" s="138">
        <v>494</v>
      </c>
      <c r="M971" s="613"/>
      <c r="N971" s="613"/>
      <c r="O971" s="613"/>
      <c r="P971" s="614">
        <v>494</v>
      </c>
      <c r="Q971" s="614">
        <v>300</v>
      </c>
      <c r="R971" s="614" t="s">
        <v>1672</v>
      </c>
      <c r="S971" s="614">
        <v>1</v>
      </c>
      <c r="T971" s="626" t="s">
        <v>316</v>
      </c>
      <c r="U971" s="613"/>
      <c r="V971" s="613"/>
      <c r="W971" s="613"/>
      <c r="X971" s="613"/>
      <c r="Y971" s="613"/>
      <c r="Z971" s="613"/>
      <c r="AA971" s="626" t="s">
        <v>1677</v>
      </c>
      <c r="AB971" s="613"/>
      <c r="AC971" s="613"/>
      <c r="AD971" s="613"/>
      <c r="AE971" s="613"/>
      <c r="AF971" s="613"/>
      <c r="AG971" s="613"/>
      <c r="AH971" s="613"/>
      <c r="AI971" s="613"/>
      <c r="AJ971" s="613"/>
      <c r="AK971" s="613"/>
      <c r="AL971" s="613"/>
      <c r="AM971" s="613"/>
      <c r="AN971" s="613"/>
      <c r="AO971" s="613"/>
      <c r="AP971" s="613"/>
      <c r="AQ971" s="613"/>
      <c r="AR971" s="613"/>
      <c r="AS971" s="613"/>
      <c r="AT971" s="613"/>
      <c r="AU971" s="613"/>
      <c r="AV971" s="613">
        <v>2011</v>
      </c>
      <c r="AW971" s="613"/>
      <c r="AX971" s="613"/>
      <c r="AY971" s="613"/>
      <c r="AZ971" s="613"/>
      <c r="BA971" s="613"/>
      <c r="BB971" s="613"/>
      <c r="BC971" s="614">
        <v>284</v>
      </c>
      <c r="BD971" s="1590" t="s">
        <v>17297</v>
      </c>
      <c r="BE971" s="170"/>
    </row>
    <row r="972" spans="1:57" ht="25.7" hidden="1" customHeight="1" x14ac:dyDescent="0.15">
      <c r="A972" s="621"/>
      <c r="B972" s="147"/>
      <c r="C972" s="656" t="s">
        <v>2077</v>
      </c>
      <c r="D972" s="625" t="s">
        <v>5129</v>
      </c>
      <c r="E972" s="625" t="s">
        <v>2077</v>
      </c>
      <c r="F972" s="625"/>
      <c r="G972" s="625" t="s">
        <v>2077</v>
      </c>
      <c r="H972" s="777"/>
      <c r="I972" s="777"/>
      <c r="J972" s="626">
        <v>2549</v>
      </c>
      <c r="K972" s="626">
        <v>498.92</v>
      </c>
      <c r="L972" s="138">
        <v>498.92</v>
      </c>
      <c r="M972" s="627"/>
      <c r="N972" s="628"/>
      <c r="O972" s="627"/>
      <c r="P972" s="626">
        <v>600</v>
      </c>
      <c r="Q972" s="626">
        <v>600</v>
      </c>
      <c r="R972" s="626" t="s">
        <v>1672</v>
      </c>
      <c r="S972" s="626">
        <v>2</v>
      </c>
      <c r="T972" s="626" t="s">
        <v>316</v>
      </c>
      <c r="U972" s="626"/>
      <c r="V972" s="626"/>
      <c r="W972" s="627"/>
      <c r="X972" s="627"/>
      <c r="Y972" s="627"/>
      <c r="Z972" s="627"/>
      <c r="AA972" s="626" t="s">
        <v>1677</v>
      </c>
      <c r="AB972" s="625"/>
      <c r="AC972" s="625"/>
      <c r="AD972" s="627"/>
      <c r="AE972" s="627"/>
      <c r="AF972" s="627"/>
      <c r="AG972" s="627"/>
      <c r="AH972" s="627"/>
      <c r="AI972" s="627"/>
      <c r="AJ972" s="627"/>
      <c r="AK972" s="627"/>
      <c r="AL972" s="627"/>
      <c r="AM972" s="627"/>
      <c r="AN972" s="627"/>
      <c r="AO972" s="627"/>
      <c r="AP972" s="627"/>
      <c r="AQ972" s="627"/>
      <c r="AR972" s="627"/>
      <c r="AS972" s="627"/>
      <c r="AT972" s="627"/>
      <c r="AU972" s="627"/>
      <c r="AV972" s="613">
        <v>2012</v>
      </c>
      <c r="AW972" s="613"/>
      <c r="AX972" s="613"/>
      <c r="AY972" s="613"/>
      <c r="AZ972" s="613"/>
      <c r="BA972" s="613"/>
      <c r="BB972" s="613"/>
      <c r="BC972" s="614">
        <v>328</v>
      </c>
      <c r="BD972" s="761" t="s">
        <v>5130</v>
      </c>
      <c r="BE972" s="170"/>
    </row>
    <row r="973" spans="1:57" ht="25.7" hidden="1" customHeight="1" x14ac:dyDescent="0.15">
      <c r="A973" s="621"/>
      <c r="B973" s="147"/>
      <c r="C973" s="656" t="s">
        <v>2077</v>
      </c>
      <c r="D973" s="613" t="s">
        <v>10350</v>
      </c>
      <c r="E973" s="625" t="s">
        <v>2077</v>
      </c>
      <c r="F973" s="613"/>
      <c r="G973" s="625" t="s">
        <v>2077</v>
      </c>
      <c r="H973" s="777"/>
      <c r="I973" s="777"/>
      <c r="J973" s="626">
        <v>3130</v>
      </c>
      <c r="K973" s="626">
        <v>499</v>
      </c>
      <c r="L973" s="138">
        <v>499</v>
      </c>
      <c r="M973" s="626"/>
      <c r="N973" s="626"/>
      <c r="O973" s="626"/>
      <c r="P973" s="626">
        <v>600</v>
      </c>
      <c r="Q973" s="626">
        <v>600</v>
      </c>
      <c r="R973" s="626" t="s">
        <v>1672</v>
      </c>
      <c r="S973" s="626">
        <v>2</v>
      </c>
      <c r="T973" s="626" t="s">
        <v>316</v>
      </c>
      <c r="U973" s="626"/>
      <c r="V973" s="614"/>
      <c r="W973" s="613"/>
      <c r="X973" s="613"/>
      <c r="Y973" s="613"/>
      <c r="Z973" s="613"/>
      <c r="AA973" s="626" t="s">
        <v>1677</v>
      </c>
      <c r="AB973" s="613"/>
      <c r="AC973" s="614"/>
      <c r="AD973" s="613"/>
      <c r="AE973" s="613"/>
      <c r="AF973" s="613"/>
      <c r="AG973" s="613"/>
      <c r="AH973" s="613"/>
      <c r="AI973" s="613"/>
      <c r="AJ973" s="613"/>
      <c r="AK973" s="613"/>
      <c r="AL973" s="613"/>
      <c r="AM973" s="613"/>
      <c r="AN973" s="613"/>
      <c r="AO973" s="613"/>
      <c r="AP973" s="613"/>
      <c r="AQ973" s="613"/>
      <c r="AR973" s="613"/>
      <c r="AS973" s="613"/>
      <c r="AT973" s="613"/>
      <c r="AU973" s="613"/>
      <c r="AV973" s="613">
        <v>2014</v>
      </c>
      <c r="AW973" s="613"/>
      <c r="AX973" s="613"/>
      <c r="AY973" s="613"/>
      <c r="AZ973" s="613"/>
      <c r="BA973" s="613"/>
      <c r="BB973" s="613"/>
      <c r="BC973" s="613">
        <v>484</v>
      </c>
      <c r="BD973" s="761" t="s">
        <v>5130</v>
      </c>
      <c r="BE973" s="170"/>
    </row>
    <row r="974" spans="1:57" ht="25.7" hidden="1" customHeight="1" x14ac:dyDescent="0.15">
      <c r="A974" s="621"/>
      <c r="B974" s="147"/>
      <c r="C974" s="656" t="s">
        <v>2077</v>
      </c>
      <c r="D974" s="613" t="s">
        <v>5131</v>
      </c>
      <c r="E974" s="625" t="s">
        <v>2077</v>
      </c>
      <c r="F974" s="613"/>
      <c r="G974" s="625" t="s">
        <v>2077</v>
      </c>
      <c r="H974" s="777"/>
      <c r="I974" s="777"/>
      <c r="J974" s="626">
        <v>2521</v>
      </c>
      <c r="K974" s="626">
        <v>499</v>
      </c>
      <c r="L974" s="138">
        <v>499</v>
      </c>
      <c r="M974" s="626"/>
      <c r="N974" s="626"/>
      <c r="O974" s="626"/>
      <c r="P974" s="626">
        <v>600</v>
      </c>
      <c r="Q974" s="626">
        <v>600</v>
      </c>
      <c r="R974" s="626" t="s">
        <v>1672</v>
      </c>
      <c r="S974" s="626">
        <v>2</v>
      </c>
      <c r="T974" s="626" t="s">
        <v>316</v>
      </c>
      <c r="U974" s="626"/>
      <c r="V974" s="614"/>
      <c r="W974" s="613"/>
      <c r="X974" s="613"/>
      <c r="Y974" s="613"/>
      <c r="Z974" s="613"/>
      <c r="AA974" s="626" t="s">
        <v>1677</v>
      </c>
      <c r="AB974" s="613"/>
      <c r="AC974" s="614"/>
      <c r="AD974" s="613"/>
      <c r="AE974" s="613"/>
      <c r="AF974" s="613"/>
      <c r="AG974" s="613"/>
      <c r="AH974" s="613"/>
      <c r="AI974" s="613"/>
      <c r="AJ974" s="613"/>
      <c r="AK974" s="613"/>
      <c r="AL974" s="613"/>
      <c r="AM974" s="613"/>
      <c r="AN974" s="613"/>
      <c r="AO974" s="613"/>
      <c r="AP974" s="613"/>
      <c r="AQ974" s="613"/>
      <c r="AR974" s="613"/>
      <c r="AS974" s="613"/>
      <c r="AT974" s="613"/>
      <c r="AU974" s="613"/>
      <c r="AV974" s="613">
        <v>2013</v>
      </c>
      <c r="AW974" s="613"/>
      <c r="AX974" s="613"/>
      <c r="AY974" s="613"/>
      <c r="AZ974" s="613"/>
      <c r="BA974" s="613"/>
      <c r="BB974" s="613"/>
      <c r="BC974" s="613">
        <v>448</v>
      </c>
      <c r="BD974" s="761" t="s">
        <v>5130</v>
      </c>
      <c r="BE974" s="170"/>
    </row>
    <row r="975" spans="1:57" ht="25.7" hidden="1" customHeight="1" x14ac:dyDescent="0.15">
      <c r="A975" s="621"/>
      <c r="B975" s="147"/>
      <c r="C975" s="705" t="s">
        <v>2077</v>
      </c>
      <c r="D975" s="258" t="s">
        <v>5132</v>
      </c>
      <c r="E975" s="258" t="s">
        <v>2077</v>
      </c>
      <c r="F975" s="147"/>
      <c r="G975" s="258" t="s">
        <v>2077</v>
      </c>
      <c r="H975" s="158"/>
      <c r="I975" s="158"/>
      <c r="J975" s="260">
        <v>18917</v>
      </c>
      <c r="K975" s="260">
        <v>2571</v>
      </c>
      <c r="L975" s="138">
        <v>2885</v>
      </c>
      <c r="M975" s="603">
        <v>2885</v>
      </c>
      <c r="N975" s="455">
        <v>2885</v>
      </c>
      <c r="O975" s="603">
        <v>2885</v>
      </c>
      <c r="P975" s="260">
        <v>2885</v>
      </c>
      <c r="Q975" s="260">
        <v>2885</v>
      </c>
      <c r="R975" s="260" t="s">
        <v>5133</v>
      </c>
      <c r="S975" s="260">
        <v>4</v>
      </c>
      <c r="T975" s="260" t="s">
        <v>316</v>
      </c>
      <c r="U975" s="260"/>
      <c r="V975" s="260"/>
      <c r="W975" s="603"/>
      <c r="X975" s="603"/>
      <c r="Y975" s="603"/>
      <c r="Z975" s="603"/>
      <c r="AA975" s="260" t="s">
        <v>1677</v>
      </c>
      <c r="AB975" s="258"/>
      <c r="AC975" s="258"/>
      <c r="AD975" s="603"/>
      <c r="AE975" s="603"/>
      <c r="AF975" s="603"/>
      <c r="AG975" s="603"/>
      <c r="AH975" s="603"/>
      <c r="AI975" s="603"/>
      <c r="AJ975" s="603"/>
      <c r="AK975" s="603"/>
      <c r="AL975" s="603"/>
      <c r="AM975" s="603"/>
      <c r="AN975" s="603"/>
      <c r="AO975" s="603"/>
      <c r="AP975" s="603"/>
      <c r="AQ975" s="603"/>
      <c r="AR975" s="603"/>
      <c r="AS975" s="603"/>
      <c r="AT975" s="603"/>
      <c r="AU975" s="603"/>
      <c r="AV975" s="887">
        <v>2017</v>
      </c>
      <c r="AW975" s="887"/>
      <c r="AX975" s="887"/>
      <c r="AY975" s="887"/>
      <c r="AZ975" s="887"/>
      <c r="BA975" s="887"/>
      <c r="BB975" s="887"/>
      <c r="BC975" s="888">
        <v>2200</v>
      </c>
      <c r="BD975" s="930" t="s">
        <v>5134</v>
      </c>
      <c r="BE975" s="170"/>
    </row>
    <row r="976" spans="1:57" ht="25.7" hidden="1" customHeight="1" x14ac:dyDescent="0.15">
      <c r="A976" s="621"/>
      <c r="B976" s="147"/>
      <c r="C976" s="656" t="s">
        <v>2077</v>
      </c>
      <c r="D976" s="625" t="s">
        <v>14174</v>
      </c>
      <c r="E976" s="625" t="s">
        <v>2077</v>
      </c>
      <c r="F976" s="625"/>
      <c r="G976" s="625" t="s">
        <v>2077</v>
      </c>
      <c r="H976" s="627"/>
      <c r="I976" s="627"/>
      <c r="J976" s="626">
        <v>772</v>
      </c>
      <c r="K976" s="626">
        <v>370</v>
      </c>
      <c r="L976" s="138">
        <v>370</v>
      </c>
      <c r="M976" s="627"/>
      <c r="N976" s="628"/>
      <c r="O976" s="627"/>
      <c r="P976" s="626">
        <v>370</v>
      </c>
      <c r="Q976" s="626">
        <v>370</v>
      </c>
      <c r="R976" s="626" t="s">
        <v>4650</v>
      </c>
      <c r="S976" s="626">
        <v>1</v>
      </c>
      <c r="T976" s="626" t="s">
        <v>316</v>
      </c>
      <c r="U976" s="626"/>
      <c r="V976" s="626"/>
      <c r="W976" s="627"/>
      <c r="X976" s="627"/>
      <c r="Y976" s="627"/>
      <c r="Z976" s="627"/>
      <c r="AA976" s="626" t="s">
        <v>1677</v>
      </c>
      <c r="AB976" s="625"/>
      <c r="AC976" s="625"/>
      <c r="AD976" s="627"/>
      <c r="AE976" s="627"/>
      <c r="AF976" s="627"/>
      <c r="AG976" s="627"/>
      <c r="AH976" s="627"/>
      <c r="AI976" s="627"/>
      <c r="AJ976" s="627"/>
      <c r="AK976" s="627"/>
      <c r="AL976" s="627"/>
      <c r="AM976" s="627"/>
      <c r="AN976" s="627"/>
      <c r="AO976" s="627"/>
      <c r="AP976" s="627"/>
      <c r="AQ976" s="627"/>
      <c r="AR976" s="627"/>
      <c r="AS976" s="627"/>
      <c r="AT976" s="627"/>
      <c r="AU976" s="627"/>
      <c r="AV976" s="613">
        <v>2012</v>
      </c>
      <c r="AW976" s="613"/>
      <c r="AX976" s="613"/>
      <c r="AY976" s="613"/>
      <c r="AZ976" s="613"/>
      <c r="BA976" s="613"/>
      <c r="BB976" s="613"/>
      <c r="BC976" s="614">
        <v>300</v>
      </c>
      <c r="BD976" s="761"/>
      <c r="BE976" s="170"/>
    </row>
    <row r="977" spans="1:57" ht="25.7" hidden="1" customHeight="1" x14ac:dyDescent="0.15">
      <c r="A977" s="621"/>
      <c r="B977" s="147"/>
      <c r="C977" s="656" t="s">
        <v>2077</v>
      </c>
      <c r="D977" s="625" t="s">
        <v>14175</v>
      </c>
      <c r="E977" s="625" t="s">
        <v>2077</v>
      </c>
      <c r="F977" s="625"/>
      <c r="G977" s="625" t="s">
        <v>2077</v>
      </c>
      <c r="H977" s="627"/>
      <c r="I977" s="627"/>
      <c r="J977" s="626">
        <v>1375</v>
      </c>
      <c r="K977" s="626">
        <v>499</v>
      </c>
      <c r="L977" s="138">
        <v>499</v>
      </c>
      <c r="M977" s="627"/>
      <c r="N977" s="628"/>
      <c r="O977" s="627"/>
      <c r="P977" s="626">
        <v>499</v>
      </c>
      <c r="Q977" s="626">
        <v>499</v>
      </c>
      <c r="R977" s="626" t="s">
        <v>4650</v>
      </c>
      <c r="S977" s="626">
        <v>1</v>
      </c>
      <c r="T977" s="626" t="s">
        <v>316</v>
      </c>
      <c r="U977" s="626"/>
      <c r="V977" s="626"/>
      <c r="W977" s="627"/>
      <c r="X977" s="627"/>
      <c r="Y977" s="627"/>
      <c r="Z977" s="627"/>
      <c r="AA977" s="626" t="s">
        <v>1677</v>
      </c>
      <c r="AB977" s="625"/>
      <c r="AC977" s="625"/>
      <c r="AD977" s="627"/>
      <c r="AE977" s="627"/>
      <c r="AF977" s="627"/>
      <c r="AG977" s="627"/>
      <c r="AH977" s="627"/>
      <c r="AI977" s="627"/>
      <c r="AJ977" s="627"/>
      <c r="AK977" s="627"/>
      <c r="AL977" s="627"/>
      <c r="AM977" s="627"/>
      <c r="AN977" s="627"/>
      <c r="AO977" s="627"/>
      <c r="AP977" s="627"/>
      <c r="AQ977" s="627"/>
      <c r="AR977" s="627"/>
      <c r="AS977" s="627"/>
      <c r="AT977" s="627"/>
      <c r="AU977" s="627"/>
      <c r="AV977" s="613">
        <v>2020</v>
      </c>
      <c r="AW977" s="613"/>
      <c r="AX977" s="613"/>
      <c r="AY977" s="613"/>
      <c r="AZ977" s="613"/>
      <c r="BA977" s="613"/>
      <c r="BB977" s="613"/>
      <c r="BC977" s="614">
        <v>500</v>
      </c>
      <c r="BD977" s="761" t="s">
        <v>17296</v>
      </c>
      <c r="BE977" s="170"/>
    </row>
    <row r="978" spans="1:57" ht="25.7" hidden="1" customHeight="1" x14ac:dyDescent="0.15">
      <c r="A978" s="621"/>
      <c r="B978" s="147"/>
      <c r="C978" s="656" t="s">
        <v>4872</v>
      </c>
      <c r="D978" s="625" t="s">
        <v>5135</v>
      </c>
      <c r="E978" s="625" t="s">
        <v>4872</v>
      </c>
      <c r="F978" s="625"/>
      <c r="G978" s="625" t="s">
        <v>4872</v>
      </c>
      <c r="H978" s="627"/>
      <c r="I978" s="627"/>
      <c r="J978" s="626">
        <v>2416</v>
      </c>
      <c r="K978" s="626">
        <v>455.48</v>
      </c>
      <c r="L978" s="138">
        <v>455.48</v>
      </c>
      <c r="M978" s="627"/>
      <c r="N978" s="628"/>
      <c r="O978" s="627"/>
      <c r="P978" s="626">
        <v>445</v>
      </c>
      <c r="Q978" s="626">
        <v>445</v>
      </c>
      <c r="R978" s="626" t="s">
        <v>5136</v>
      </c>
      <c r="S978" s="626">
        <v>1</v>
      </c>
      <c r="T978" s="626" t="s">
        <v>316</v>
      </c>
      <c r="U978" s="626"/>
      <c r="V978" s="626"/>
      <c r="W978" s="627"/>
      <c r="X978" s="627"/>
      <c r="Y978" s="627"/>
      <c r="Z978" s="627"/>
      <c r="AA978" s="626" t="s">
        <v>1677</v>
      </c>
      <c r="AB978" s="625"/>
      <c r="AC978" s="625"/>
      <c r="AD978" s="627"/>
      <c r="AE978" s="627"/>
      <c r="AF978" s="627"/>
      <c r="AG978" s="627"/>
      <c r="AH978" s="627"/>
      <c r="AI978" s="627"/>
      <c r="AJ978" s="627"/>
      <c r="AK978" s="627"/>
      <c r="AL978" s="627"/>
      <c r="AM978" s="627"/>
      <c r="AN978" s="627"/>
      <c r="AO978" s="627"/>
      <c r="AP978" s="627"/>
      <c r="AQ978" s="627"/>
      <c r="AR978" s="627"/>
      <c r="AS978" s="627"/>
      <c r="AT978" s="627"/>
      <c r="AU978" s="627"/>
      <c r="AV978" s="613">
        <v>2013</v>
      </c>
      <c r="AW978" s="613"/>
      <c r="AX978" s="613"/>
      <c r="AY978" s="613"/>
      <c r="AZ978" s="613"/>
      <c r="BA978" s="613"/>
      <c r="BB978" s="613"/>
      <c r="BC978" s="614">
        <v>176</v>
      </c>
      <c r="BD978" s="1265"/>
      <c r="BE978" s="170"/>
    </row>
    <row r="979" spans="1:57" ht="25.7" hidden="1" customHeight="1" x14ac:dyDescent="0.15">
      <c r="A979" s="621"/>
      <c r="B979" s="147"/>
      <c r="C979" s="656" t="s">
        <v>4872</v>
      </c>
      <c r="D979" s="625" t="s">
        <v>5137</v>
      </c>
      <c r="E979" s="625" t="s">
        <v>4872</v>
      </c>
      <c r="F979" s="147"/>
      <c r="G979" s="625" t="s">
        <v>4872</v>
      </c>
      <c r="H979" s="158"/>
      <c r="I979" s="158"/>
      <c r="J979" s="626">
        <v>23498</v>
      </c>
      <c r="K979" s="626">
        <v>1550.11</v>
      </c>
      <c r="L979" s="138">
        <v>1494.5</v>
      </c>
      <c r="M979" s="627"/>
      <c r="N979" s="628"/>
      <c r="O979" s="627"/>
      <c r="P979" s="626">
        <v>714</v>
      </c>
      <c r="Q979" s="626">
        <v>717</v>
      </c>
      <c r="R979" s="626" t="s">
        <v>5138</v>
      </c>
      <c r="S979" s="626">
        <v>2</v>
      </c>
      <c r="T979" s="626" t="s">
        <v>316</v>
      </c>
      <c r="U979" s="626"/>
      <c r="V979" s="626"/>
      <c r="W979" s="627"/>
      <c r="X979" s="627"/>
      <c r="Y979" s="627"/>
      <c r="Z979" s="627"/>
      <c r="AA979" s="626" t="s">
        <v>1677</v>
      </c>
      <c r="AB979" s="625"/>
      <c r="AC979" s="625"/>
      <c r="AD979" s="627"/>
      <c r="AE979" s="627"/>
      <c r="AF979" s="627"/>
      <c r="AG979" s="627"/>
      <c r="AH979" s="627"/>
      <c r="AI979" s="627"/>
      <c r="AJ979" s="627"/>
      <c r="AK979" s="627"/>
      <c r="AL979" s="627"/>
      <c r="AM979" s="627"/>
      <c r="AN979" s="627"/>
      <c r="AO979" s="627"/>
      <c r="AP979" s="627"/>
      <c r="AQ979" s="627"/>
      <c r="AR979" s="627"/>
      <c r="AS979" s="627"/>
      <c r="AT979" s="627"/>
      <c r="AU979" s="627"/>
      <c r="AV979" s="613">
        <v>2014</v>
      </c>
      <c r="AW979" s="613"/>
      <c r="AX979" s="613"/>
      <c r="AY979" s="613"/>
      <c r="AZ979" s="613"/>
      <c r="BA979" s="613"/>
      <c r="BB979" s="613"/>
      <c r="BC979" s="614">
        <v>1100</v>
      </c>
      <c r="BD979" s="613" t="s">
        <v>5139</v>
      </c>
      <c r="BE979" s="170"/>
    </row>
    <row r="980" spans="1:57" ht="25.7" hidden="1" customHeight="1" x14ac:dyDescent="0.15">
      <c r="A980" s="621"/>
      <c r="B980" s="147"/>
      <c r="C980" s="758" t="s">
        <v>4818</v>
      </c>
      <c r="D980" s="680" t="s">
        <v>5141</v>
      </c>
      <c r="E980" s="613" t="s">
        <v>4818</v>
      </c>
      <c r="F980" s="140"/>
      <c r="G980" s="613" t="s">
        <v>4818</v>
      </c>
      <c r="H980" s="140"/>
      <c r="I980" s="140"/>
      <c r="J980" s="614">
        <v>1145</v>
      </c>
      <c r="K980" s="614">
        <v>662.95</v>
      </c>
      <c r="L980" s="138">
        <v>656.68</v>
      </c>
      <c r="M980" s="613"/>
      <c r="N980" s="613"/>
      <c r="O980" s="613"/>
      <c r="P980" s="614">
        <v>300</v>
      </c>
      <c r="Q980" s="614">
        <v>300</v>
      </c>
      <c r="R980" s="626" t="s">
        <v>1588</v>
      </c>
      <c r="S980" s="614">
        <v>1</v>
      </c>
      <c r="T980" s="614" t="s">
        <v>316</v>
      </c>
      <c r="U980" s="613"/>
      <c r="V980" s="613"/>
      <c r="W980" s="613"/>
      <c r="X980" s="613"/>
      <c r="Y980" s="613"/>
      <c r="Z980" s="613"/>
      <c r="AA980" s="614" t="s">
        <v>1677</v>
      </c>
      <c r="AB980" s="613"/>
      <c r="AC980" s="613"/>
      <c r="AD980" s="613"/>
      <c r="AE980" s="613"/>
      <c r="AF980" s="613"/>
      <c r="AG980" s="613"/>
      <c r="AH980" s="613"/>
      <c r="AI980" s="613"/>
      <c r="AJ980" s="613"/>
      <c r="AK980" s="613"/>
      <c r="AL980" s="613"/>
      <c r="AM980" s="613"/>
      <c r="AN980" s="613"/>
      <c r="AO980" s="613"/>
      <c r="AP980" s="613"/>
      <c r="AQ980" s="613"/>
      <c r="AR980" s="613"/>
      <c r="AS980" s="613"/>
      <c r="AT980" s="613"/>
      <c r="AU980" s="613"/>
      <c r="AV980" s="613">
        <v>2010</v>
      </c>
      <c r="AW980" s="613"/>
      <c r="AX980" s="613"/>
      <c r="AY980" s="613"/>
      <c r="AZ980" s="613"/>
      <c r="BA980" s="613"/>
      <c r="BB980" s="613"/>
      <c r="BC980" s="614">
        <v>409</v>
      </c>
      <c r="BD980" s="613"/>
      <c r="BE980" s="170"/>
    </row>
    <row r="981" spans="1:57" ht="25.7" hidden="1" customHeight="1" x14ac:dyDescent="0.15">
      <c r="A981" s="621"/>
      <c r="B981" s="147"/>
      <c r="C981" s="758" t="s">
        <v>4818</v>
      </c>
      <c r="D981" s="680" t="s">
        <v>5142</v>
      </c>
      <c r="E981" s="613" t="s">
        <v>4818</v>
      </c>
      <c r="F981" s="140"/>
      <c r="G981" s="613" t="s">
        <v>4818</v>
      </c>
      <c r="H981" s="140"/>
      <c r="I981" s="140"/>
      <c r="J981" s="614">
        <v>9569</v>
      </c>
      <c r="K981" s="614">
        <v>439</v>
      </c>
      <c r="L981" s="138">
        <v>439</v>
      </c>
      <c r="M981" s="613"/>
      <c r="N981" s="613"/>
      <c r="O981" s="613"/>
      <c r="P981" s="614">
        <v>300</v>
      </c>
      <c r="Q981" s="614">
        <v>300</v>
      </c>
      <c r="R981" s="614" t="s">
        <v>1588</v>
      </c>
      <c r="S981" s="614">
        <v>1</v>
      </c>
      <c r="T981" s="614" t="s">
        <v>316</v>
      </c>
      <c r="U981" s="613"/>
      <c r="V981" s="613"/>
      <c r="W981" s="613"/>
      <c r="X981" s="613"/>
      <c r="Y981" s="613"/>
      <c r="Z981" s="613"/>
      <c r="AA981" s="614" t="s">
        <v>1677</v>
      </c>
      <c r="AB981" s="613"/>
      <c r="AC981" s="613"/>
      <c r="AD981" s="613"/>
      <c r="AE981" s="613"/>
      <c r="AF981" s="613"/>
      <c r="AG981" s="613"/>
      <c r="AH981" s="613"/>
      <c r="AI981" s="613"/>
      <c r="AJ981" s="613"/>
      <c r="AK981" s="613"/>
      <c r="AL981" s="613"/>
      <c r="AM981" s="613"/>
      <c r="AN981" s="613"/>
      <c r="AO981" s="613"/>
      <c r="AP981" s="613"/>
      <c r="AQ981" s="613"/>
      <c r="AR981" s="613"/>
      <c r="AS981" s="613"/>
      <c r="AT981" s="613"/>
      <c r="AU981" s="613"/>
      <c r="AV981" s="613">
        <v>2005</v>
      </c>
      <c r="AW981" s="613"/>
      <c r="AX981" s="613"/>
      <c r="AY981" s="613"/>
      <c r="AZ981" s="613"/>
      <c r="BA981" s="613"/>
      <c r="BB981" s="613"/>
      <c r="BC981" s="614">
        <v>185</v>
      </c>
      <c r="BD981" s="614"/>
      <c r="BE981" s="170"/>
    </row>
    <row r="982" spans="1:57" ht="25.7" hidden="1" customHeight="1" x14ac:dyDescent="0.15">
      <c r="A982" s="621"/>
      <c r="B982" s="147"/>
      <c r="C982" s="758" t="s">
        <v>4818</v>
      </c>
      <c r="D982" s="680" t="s">
        <v>5143</v>
      </c>
      <c r="E982" s="613" t="s">
        <v>4818</v>
      </c>
      <c r="F982" s="140"/>
      <c r="G982" s="613" t="s">
        <v>4818</v>
      </c>
      <c r="H982" s="140"/>
      <c r="I982" s="140"/>
      <c r="J982" s="614">
        <v>1269</v>
      </c>
      <c r="K982" s="614">
        <v>399</v>
      </c>
      <c r="L982" s="138">
        <v>399</v>
      </c>
      <c r="M982" s="613"/>
      <c r="N982" s="613"/>
      <c r="O982" s="613"/>
      <c r="P982" s="614">
        <v>300</v>
      </c>
      <c r="Q982" s="614">
        <v>300</v>
      </c>
      <c r="R982" s="626" t="s">
        <v>1588</v>
      </c>
      <c r="S982" s="614">
        <v>1</v>
      </c>
      <c r="T982" s="614" t="s">
        <v>316</v>
      </c>
      <c r="U982" s="613"/>
      <c r="V982" s="613"/>
      <c r="W982" s="613"/>
      <c r="X982" s="613"/>
      <c r="Y982" s="613"/>
      <c r="Z982" s="613"/>
      <c r="AA982" s="614" t="s">
        <v>1677</v>
      </c>
      <c r="AB982" s="613"/>
      <c r="AC982" s="613"/>
      <c r="AD982" s="613"/>
      <c r="AE982" s="613"/>
      <c r="AF982" s="613"/>
      <c r="AG982" s="613"/>
      <c r="AH982" s="613"/>
      <c r="AI982" s="613"/>
      <c r="AJ982" s="613"/>
      <c r="AK982" s="613"/>
      <c r="AL982" s="613"/>
      <c r="AM982" s="613"/>
      <c r="AN982" s="613"/>
      <c r="AO982" s="613"/>
      <c r="AP982" s="613"/>
      <c r="AQ982" s="613"/>
      <c r="AR982" s="613"/>
      <c r="AS982" s="613"/>
      <c r="AT982" s="613"/>
      <c r="AU982" s="613"/>
      <c r="AV982" s="613">
        <v>2006</v>
      </c>
      <c r="AW982" s="613"/>
      <c r="AX982" s="613"/>
      <c r="AY982" s="613"/>
      <c r="AZ982" s="613"/>
      <c r="BA982" s="613"/>
      <c r="BB982" s="613"/>
      <c r="BC982" s="614">
        <v>88</v>
      </c>
      <c r="BD982" s="614"/>
      <c r="BE982" s="170"/>
    </row>
    <row r="983" spans="1:57" ht="25.7" hidden="1" customHeight="1" x14ac:dyDescent="0.15">
      <c r="A983" s="621"/>
      <c r="B983" s="147"/>
      <c r="C983" s="758" t="s">
        <v>4818</v>
      </c>
      <c r="D983" s="680" t="s">
        <v>5144</v>
      </c>
      <c r="E983" s="613" t="s">
        <v>4818</v>
      </c>
      <c r="F983" s="613"/>
      <c r="G983" s="613" t="s">
        <v>4818</v>
      </c>
      <c r="H983" s="613"/>
      <c r="I983" s="613"/>
      <c r="J983" s="614">
        <v>1073</v>
      </c>
      <c r="K983" s="614">
        <v>513</v>
      </c>
      <c r="L983" s="138">
        <v>513</v>
      </c>
      <c r="M983" s="613"/>
      <c r="N983" s="613"/>
      <c r="O983" s="613"/>
      <c r="P983" s="614">
        <v>300</v>
      </c>
      <c r="Q983" s="614">
        <v>300</v>
      </c>
      <c r="R983" s="626" t="s">
        <v>1588</v>
      </c>
      <c r="S983" s="614">
        <v>1</v>
      </c>
      <c r="T983" s="614" t="s">
        <v>316</v>
      </c>
      <c r="U983" s="613"/>
      <c r="V983" s="613"/>
      <c r="W983" s="613"/>
      <c r="X983" s="613"/>
      <c r="Y983" s="613"/>
      <c r="Z983" s="613"/>
      <c r="AA983" s="614" t="s">
        <v>1677</v>
      </c>
      <c r="AB983" s="613"/>
      <c r="AC983" s="613"/>
      <c r="AD983" s="613"/>
      <c r="AE983" s="613"/>
      <c r="AF983" s="613"/>
      <c r="AG983" s="613"/>
      <c r="AH983" s="613"/>
      <c r="AI983" s="613"/>
      <c r="AJ983" s="613"/>
      <c r="AK983" s="613"/>
      <c r="AL983" s="613"/>
      <c r="AM983" s="613"/>
      <c r="AN983" s="613"/>
      <c r="AO983" s="613"/>
      <c r="AP983" s="613"/>
      <c r="AQ983" s="613"/>
      <c r="AR983" s="613"/>
      <c r="AS983" s="613"/>
      <c r="AT983" s="613"/>
      <c r="AU983" s="613"/>
      <c r="AV983" s="613">
        <v>2006</v>
      </c>
      <c r="AW983" s="613"/>
      <c r="AX983" s="613"/>
      <c r="AY983" s="613"/>
      <c r="AZ983" s="613"/>
      <c r="BA983" s="613"/>
      <c r="BB983" s="613"/>
      <c r="BC983" s="614">
        <v>80</v>
      </c>
      <c r="BD983" s="614"/>
      <c r="BE983" s="170"/>
    </row>
    <row r="984" spans="1:57" ht="25.7" hidden="1" customHeight="1" x14ac:dyDescent="0.15">
      <c r="A984" s="621"/>
      <c r="B984" s="147"/>
      <c r="C984" s="656" t="s">
        <v>4818</v>
      </c>
      <c r="D984" s="613" t="s">
        <v>5145</v>
      </c>
      <c r="E984" s="625" t="s">
        <v>4818</v>
      </c>
      <c r="F984" s="140"/>
      <c r="G984" s="625" t="s">
        <v>4818</v>
      </c>
      <c r="H984" s="613"/>
      <c r="I984" s="613"/>
      <c r="J984" s="614">
        <v>12415</v>
      </c>
      <c r="K984" s="614">
        <v>743.06</v>
      </c>
      <c r="L984" s="138">
        <v>742.14</v>
      </c>
      <c r="M984" s="613"/>
      <c r="N984" s="613"/>
      <c r="O984" s="613"/>
      <c r="P984" s="614">
        <v>742</v>
      </c>
      <c r="Q984" s="614">
        <v>742</v>
      </c>
      <c r="R984" s="626" t="s">
        <v>1588</v>
      </c>
      <c r="S984" s="626">
        <v>1</v>
      </c>
      <c r="T984" s="626" t="s">
        <v>316</v>
      </c>
      <c r="U984" s="626"/>
      <c r="V984" s="626"/>
      <c r="W984" s="627"/>
      <c r="X984" s="627"/>
      <c r="Y984" s="627"/>
      <c r="Z984" s="627"/>
      <c r="AA984" s="626" t="s">
        <v>1677</v>
      </c>
      <c r="AB984" s="625"/>
      <c r="AC984" s="625"/>
      <c r="AD984" s="627"/>
      <c r="AE984" s="627"/>
      <c r="AF984" s="627"/>
      <c r="AG984" s="627"/>
      <c r="AH984" s="627"/>
      <c r="AI984" s="627"/>
      <c r="AJ984" s="627"/>
      <c r="AK984" s="627"/>
      <c r="AL984" s="627"/>
      <c r="AM984" s="627"/>
      <c r="AN984" s="627"/>
      <c r="AO984" s="627"/>
      <c r="AP984" s="627"/>
      <c r="AQ984" s="627"/>
      <c r="AR984" s="627"/>
      <c r="AS984" s="627"/>
      <c r="AT984" s="627"/>
      <c r="AU984" s="627"/>
      <c r="AV984" s="613">
        <v>2012</v>
      </c>
      <c r="AW984" s="613"/>
      <c r="AX984" s="613"/>
      <c r="AY984" s="613"/>
      <c r="AZ984" s="613"/>
      <c r="BA984" s="613"/>
      <c r="BB984" s="613"/>
      <c r="BC984" s="614"/>
      <c r="BD984" s="613"/>
      <c r="BE984" s="170"/>
    </row>
    <row r="985" spans="1:57" ht="25.7" hidden="1" customHeight="1" x14ac:dyDescent="0.15">
      <c r="A985" s="621"/>
      <c r="B985" s="147"/>
      <c r="C985" s="656" t="s">
        <v>4818</v>
      </c>
      <c r="D985" s="613" t="s">
        <v>5146</v>
      </c>
      <c r="E985" s="625" t="s">
        <v>4818</v>
      </c>
      <c r="F985" s="140"/>
      <c r="G985" s="625" t="s">
        <v>4818</v>
      </c>
      <c r="H985" s="613"/>
      <c r="I985" s="613"/>
      <c r="J985" s="614">
        <v>8549</v>
      </c>
      <c r="K985" s="614">
        <v>630</v>
      </c>
      <c r="L985" s="138">
        <v>630</v>
      </c>
      <c r="M985" s="613"/>
      <c r="N985" s="613"/>
      <c r="O985" s="613"/>
      <c r="P985" s="614">
        <v>630</v>
      </c>
      <c r="Q985" s="614">
        <v>630</v>
      </c>
      <c r="R985" s="626" t="s">
        <v>5147</v>
      </c>
      <c r="S985" s="626">
        <v>1</v>
      </c>
      <c r="T985" s="626" t="s">
        <v>316</v>
      </c>
      <c r="U985" s="626"/>
      <c r="V985" s="626"/>
      <c r="W985" s="627"/>
      <c r="X985" s="627"/>
      <c r="Y985" s="627"/>
      <c r="Z985" s="627"/>
      <c r="AA985" s="626" t="s">
        <v>1677</v>
      </c>
      <c r="AB985" s="625"/>
      <c r="AC985" s="625"/>
      <c r="AD985" s="627"/>
      <c r="AE985" s="627"/>
      <c r="AF985" s="627"/>
      <c r="AG985" s="627"/>
      <c r="AH985" s="627"/>
      <c r="AI985" s="627"/>
      <c r="AJ985" s="627"/>
      <c r="AK985" s="627"/>
      <c r="AL985" s="627"/>
      <c r="AM985" s="627"/>
      <c r="AN985" s="627"/>
      <c r="AO985" s="627"/>
      <c r="AP985" s="627"/>
      <c r="AQ985" s="627"/>
      <c r="AR985" s="627"/>
      <c r="AS985" s="627"/>
      <c r="AT985" s="627"/>
      <c r="AU985" s="627"/>
      <c r="AV985" s="613">
        <v>2016</v>
      </c>
      <c r="AW985" s="613"/>
      <c r="AX985" s="613"/>
      <c r="AY985" s="613"/>
      <c r="AZ985" s="613"/>
      <c r="BA985" s="613"/>
      <c r="BB985" s="613"/>
      <c r="BC985" s="614">
        <v>1000</v>
      </c>
      <c r="BD985" s="613"/>
      <c r="BE985" s="170"/>
    </row>
    <row r="986" spans="1:57" ht="25.7" hidden="1" customHeight="1" x14ac:dyDescent="0.15">
      <c r="A986" s="621"/>
      <c r="B986" s="147"/>
      <c r="C986" s="656" t="s">
        <v>4818</v>
      </c>
      <c r="D986" s="613" t="s">
        <v>14176</v>
      </c>
      <c r="E986" s="625" t="s">
        <v>4818</v>
      </c>
      <c r="F986" s="140" t="s">
        <v>4818</v>
      </c>
      <c r="G986" s="625" t="s">
        <v>4818</v>
      </c>
      <c r="H986" s="613">
        <v>998.33</v>
      </c>
      <c r="I986" s="613">
        <v>1527</v>
      </c>
      <c r="J986" s="614">
        <v>5137</v>
      </c>
      <c r="K986" s="614">
        <v>998.33</v>
      </c>
      <c r="L986" s="138">
        <v>1527</v>
      </c>
      <c r="M986" s="613">
        <v>998.33</v>
      </c>
      <c r="N986" s="613">
        <v>998.33</v>
      </c>
      <c r="O986" s="613" t="s">
        <v>1588</v>
      </c>
      <c r="P986" s="614">
        <v>998.33</v>
      </c>
      <c r="Q986" s="614">
        <v>998.33</v>
      </c>
      <c r="R986" s="626" t="s">
        <v>1588</v>
      </c>
      <c r="S986" s="626">
        <v>4</v>
      </c>
      <c r="T986" s="626" t="s">
        <v>316</v>
      </c>
      <c r="U986" s="626" t="s">
        <v>1677</v>
      </c>
      <c r="V986" s="626">
        <v>2019</v>
      </c>
      <c r="W986" s="627">
        <v>1900</v>
      </c>
      <c r="X986" s="627"/>
      <c r="Y986" s="627"/>
      <c r="Z986" s="627"/>
      <c r="AA986" s="626" t="s">
        <v>1677</v>
      </c>
      <c r="AB986" s="625">
        <v>2019</v>
      </c>
      <c r="AC986" s="625">
        <v>1900</v>
      </c>
      <c r="AD986" s="627"/>
      <c r="AE986" s="627"/>
      <c r="AF986" s="627"/>
      <c r="AG986" s="627"/>
      <c r="AH986" s="627"/>
      <c r="AI986" s="627"/>
      <c r="AJ986" s="627"/>
      <c r="AK986" s="627"/>
      <c r="AL986" s="627"/>
      <c r="AM986" s="627"/>
      <c r="AN986" s="627"/>
      <c r="AO986" s="627"/>
      <c r="AP986" s="627"/>
      <c r="AQ986" s="627"/>
      <c r="AR986" s="627"/>
      <c r="AS986" s="627"/>
      <c r="AT986" s="627"/>
      <c r="AU986" s="627"/>
      <c r="AV986" s="613">
        <v>2019</v>
      </c>
      <c r="AW986" s="613"/>
      <c r="AX986" s="613"/>
      <c r="AY986" s="613"/>
      <c r="AZ986" s="613"/>
      <c r="BA986" s="613"/>
      <c r="BB986" s="613"/>
      <c r="BC986" s="614">
        <v>1900</v>
      </c>
      <c r="BD986" s="613"/>
      <c r="BE986" s="170"/>
    </row>
    <row r="987" spans="1:57" ht="25.7" hidden="1" customHeight="1" x14ac:dyDescent="0.15">
      <c r="A987" s="621"/>
      <c r="B987" s="147"/>
      <c r="C987" s="656" t="s">
        <v>4829</v>
      </c>
      <c r="D987" s="613" t="s">
        <v>5148</v>
      </c>
      <c r="E987" s="625" t="s">
        <v>4829</v>
      </c>
      <c r="F987" s="140"/>
      <c r="G987" s="625" t="s">
        <v>4829</v>
      </c>
      <c r="H987" s="613"/>
      <c r="I987" s="613"/>
      <c r="J987" s="614">
        <v>693</v>
      </c>
      <c r="K987" s="614">
        <v>693</v>
      </c>
      <c r="L987" s="138">
        <v>693</v>
      </c>
      <c r="M987" s="613"/>
      <c r="N987" s="613"/>
      <c r="O987" s="613"/>
      <c r="P987" s="614">
        <v>300</v>
      </c>
      <c r="Q987" s="614">
        <v>300</v>
      </c>
      <c r="R987" s="626" t="s">
        <v>5099</v>
      </c>
      <c r="S987" s="626">
        <v>1</v>
      </c>
      <c r="T987" s="626" t="s">
        <v>316</v>
      </c>
      <c r="U987" s="626"/>
      <c r="V987" s="626"/>
      <c r="W987" s="627"/>
      <c r="X987" s="627"/>
      <c r="Y987" s="627"/>
      <c r="Z987" s="627"/>
      <c r="AA987" s="626" t="s">
        <v>1677</v>
      </c>
      <c r="AB987" s="625"/>
      <c r="AC987" s="625"/>
      <c r="AD987" s="627"/>
      <c r="AE987" s="627"/>
      <c r="AF987" s="627"/>
      <c r="AG987" s="627"/>
      <c r="AH987" s="627"/>
      <c r="AI987" s="627"/>
      <c r="AJ987" s="627"/>
      <c r="AK987" s="627"/>
      <c r="AL987" s="627"/>
      <c r="AM987" s="627"/>
      <c r="AN987" s="627"/>
      <c r="AO987" s="627"/>
      <c r="AP987" s="627"/>
      <c r="AQ987" s="627"/>
      <c r="AR987" s="627"/>
      <c r="AS987" s="627"/>
      <c r="AT987" s="627"/>
      <c r="AU987" s="627"/>
      <c r="AV987" s="613">
        <v>2005</v>
      </c>
      <c r="AW987" s="613"/>
      <c r="AX987" s="613"/>
      <c r="AY987" s="613"/>
      <c r="AZ987" s="613"/>
      <c r="BA987" s="613"/>
      <c r="BB987" s="613"/>
      <c r="BC987" s="614">
        <v>500</v>
      </c>
      <c r="BD987" s="613"/>
      <c r="BE987" s="170"/>
    </row>
    <row r="988" spans="1:57" ht="25.7" hidden="1" customHeight="1" x14ac:dyDescent="0.15">
      <c r="A988" s="621"/>
      <c r="B988" s="147"/>
      <c r="C988" s="656" t="s">
        <v>4829</v>
      </c>
      <c r="D988" s="613" t="s">
        <v>5149</v>
      </c>
      <c r="E988" s="625" t="s">
        <v>4829</v>
      </c>
      <c r="F988" s="140"/>
      <c r="G988" s="625" t="s">
        <v>4829</v>
      </c>
      <c r="H988" s="613"/>
      <c r="I988" s="613"/>
      <c r="J988" s="614">
        <v>1042</v>
      </c>
      <c r="K988" s="614">
        <v>400</v>
      </c>
      <c r="L988" s="138">
        <v>400</v>
      </c>
      <c r="M988" s="613">
        <v>400</v>
      </c>
      <c r="N988" s="613">
        <v>400</v>
      </c>
      <c r="O988" s="613">
        <v>400</v>
      </c>
      <c r="P988" s="614">
        <v>400</v>
      </c>
      <c r="Q988" s="614">
        <v>400</v>
      </c>
      <c r="R988" s="626" t="s">
        <v>5150</v>
      </c>
      <c r="S988" s="626">
        <v>1</v>
      </c>
      <c r="T988" s="626" t="s">
        <v>316</v>
      </c>
      <c r="U988" s="626"/>
      <c r="V988" s="626"/>
      <c r="W988" s="627"/>
      <c r="X988" s="627"/>
      <c r="Y988" s="627"/>
      <c r="Z988" s="627"/>
      <c r="AA988" s="626" t="s">
        <v>1677</v>
      </c>
      <c r="AB988" s="625"/>
      <c r="AC988" s="625"/>
      <c r="AD988" s="627"/>
      <c r="AE988" s="627"/>
      <c r="AF988" s="627"/>
      <c r="AG988" s="627"/>
      <c r="AH988" s="627"/>
      <c r="AI988" s="627"/>
      <c r="AJ988" s="627"/>
      <c r="AK988" s="627"/>
      <c r="AL988" s="627"/>
      <c r="AM988" s="627"/>
      <c r="AN988" s="627"/>
      <c r="AO988" s="627"/>
      <c r="AP988" s="627"/>
      <c r="AQ988" s="627"/>
      <c r="AR988" s="627"/>
      <c r="AS988" s="627"/>
      <c r="AT988" s="627"/>
      <c r="AU988" s="627"/>
      <c r="AV988" s="613">
        <v>2008</v>
      </c>
      <c r="AW988" s="613"/>
      <c r="AX988" s="613"/>
      <c r="AY988" s="613"/>
      <c r="AZ988" s="613"/>
      <c r="BA988" s="613"/>
      <c r="BB988" s="613"/>
      <c r="BC988" s="614">
        <v>59</v>
      </c>
      <c r="BD988" s="613"/>
      <c r="BE988" s="170"/>
    </row>
    <row r="989" spans="1:57" ht="25.7" hidden="1" customHeight="1" x14ac:dyDescent="0.15">
      <c r="A989" s="621"/>
      <c r="B989" s="147"/>
      <c r="C989" s="656" t="s">
        <v>4829</v>
      </c>
      <c r="D989" s="625" t="s">
        <v>5151</v>
      </c>
      <c r="E989" s="625" t="s">
        <v>4829</v>
      </c>
      <c r="F989" s="147"/>
      <c r="G989" s="625" t="s">
        <v>4829</v>
      </c>
      <c r="H989" s="627"/>
      <c r="I989" s="627"/>
      <c r="J989" s="626">
        <v>1359</v>
      </c>
      <c r="K989" s="626">
        <v>400</v>
      </c>
      <c r="L989" s="138">
        <v>400</v>
      </c>
      <c r="M989" s="627">
        <v>400</v>
      </c>
      <c r="N989" s="628">
        <v>400</v>
      </c>
      <c r="O989" s="627">
        <v>400</v>
      </c>
      <c r="P989" s="626">
        <v>400</v>
      </c>
      <c r="Q989" s="626">
        <v>400</v>
      </c>
      <c r="R989" s="626" t="s">
        <v>5150</v>
      </c>
      <c r="S989" s="626">
        <v>1</v>
      </c>
      <c r="T989" s="626" t="s">
        <v>316</v>
      </c>
      <c r="U989" s="626"/>
      <c r="V989" s="626"/>
      <c r="W989" s="627"/>
      <c r="X989" s="627"/>
      <c r="Y989" s="627"/>
      <c r="Z989" s="627"/>
      <c r="AA989" s="626" t="s">
        <v>1677</v>
      </c>
      <c r="AB989" s="625"/>
      <c r="AC989" s="625"/>
      <c r="AD989" s="627"/>
      <c r="AE989" s="627"/>
      <c r="AF989" s="627"/>
      <c r="AG989" s="627"/>
      <c r="AH989" s="627"/>
      <c r="AI989" s="627"/>
      <c r="AJ989" s="627"/>
      <c r="AK989" s="627"/>
      <c r="AL989" s="627"/>
      <c r="AM989" s="627"/>
      <c r="AN989" s="627"/>
      <c r="AO989" s="627"/>
      <c r="AP989" s="627"/>
      <c r="AQ989" s="627"/>
      <c r="AR989" s="627"/>
      <c r="AS989" s="627"/>
      <c r="AT989" s="627"/>
      <c r="AU989" s="627"/>
      <c r="AV989" s="613">
        <v>2008</v>
      </c>
      <c r="AW989" s="613"/>
      <c r="AX989" s="613"/>
      <c r="AY989" s="613"/>
      <c r="AZ989" s="613"/>
      <c r="BA989" s="613"/>
      <c r="BB989" s="613"/>
      <c r="BC989" s="614">
        <v>55</v>
      </c>
      <c r="BD989" s="613"/>
      <c r="BE989" s="170"/>
    </row>
    <row r="990" spans="1:57" ht="25.7" hidden="1" customHeight="1" x14ac:dyDescent="0.15">
      <c r="A990" s="621"/>
      <c r="B990" s="147"/>
      <c r="C990" s="656" t="s">
        <v>4829</v>
      </c>
      <c r="D990" s="613" t="s">
        <v>5152</v>
      </c>
      <c r="E990" s="625" t="s">
        <v>4829</v>
      </c>
      <c r="F990" s="140"/>
      <c r="G990" s="625" t="s">
        <v>4829</v>
      </c>
      <c r="H990" s="777"/>
      <c r="I990" s="777"/>
      <c r="J990" s="626">
        <v>1800</v>
      </c>
      <c r="K990" s="626">
        <v>400</v>
      </c>
      <c r="L990" s="138">
        <v>400</v>
      </c>
      <c r="M990" s="626"/>
      <c r="N990" s="626"/>
      <c r="O990" s="626"/>
      <c r="P990" s="626">
        <v>400</v>
      </c>
      <c r="Q990" s="626">
        <v>400</v>
      </c>
      <c r="R990" s="626" t="s">
        <v>5150</v>
      </c>
      <c r="S990" s="626">
        <v>1</v>
      </c>
      <c r="T990" s="626" t="s">
        <v>316</v>
      </c>
      <c r="U990" s="626"/>
      <c r="V990" s="614"/>
      <c r="W990" s="613"/>
      <c r="X990" s="613"/>
      <c r="Y990" s="613"/>
      <c r="Z990" s="613"/>
      <c r="AA990" s="626" t="s">
        <v>1677</v>
      </c>
      <c r="AB990" s="613"/>
      <c r="AC990" s="614"/>
      <c r="AD990" s="613"/>
      <c r="AE990" s="613"/>
      <c r="AF990" s="613"/>
      <c r="AG990" s="613"/>
      <c r="AH990" s="613"/>
      <c r="AI990" s="613"/>
      <c r="AJ990" s="613"/>
      <c r="AK990" s="613"/>
      <c r="AL990" s="613"/>
      <c r="AM990" s="613"/>
      <c r="AN990" s="613"/>
      <c r="AO990" s="613"/>
      <c r="AP990" s="613"/>
      <c r="AQ990" s="613"/>
      <c r="AR990" s="613"/>
      <c r="AS990" s="613"/>
      <c r="AT990" s="613"/>
      <c r="AU990" s="613"/>
      <c r="AV990" s="613">
        <v>2009</v>
      </c>
      <c r="AW990" s="613"/>
      <c r="AX990" s="613"/>
      <c r="AY990" s="613"/>
      <c r="AZ990" s="613"/>
      <c r="BA990" s="613"/>
      <c r="BB990" s="613"/>
      <c r="BC990" s="613">
        <v>129</v>
      </c>
      <c r="BD990" s="613"/>
      <c r="BE990" s="170"/>
    </row>
    <row r="991" spans="1:57" ht="25.7" hidden="1" customHeight="1" x14ac:dyDescent="0.15">
      <c r="A991" s="621"/>
      <c r="B991" s="147"/>
      <c r="C991" s="656" t="s">
        <v>4829</v>
      </c>
      <c r="D991" s="613" t="s">
        <v>5153</v>
      </c>
      <c r="E991" s="625" t="s">
        <v>4829</v>
      </c>
      <c r="F991" s="613"/>
      <c r="G991" s="625" t="s">
        <v>4829</v>
      </c>
      <c r="H991" s="777"/>
      <c r="I991" s="777"/>
      <c r="J991" s="626">
        <v>1503</v>
      </c>
      <c r="K991" s="626">
        <v>400</v>
      </c>
      <c r="L991" s="138">
        <v>400</v>
      </c>
      <c r="M991" s="626"/>
      <c r="N991" s="626"/>
      <c r="O991" s="626"/>
      <c r="P991" s="626">
        <v>400</v>
      </c>
      <c r="Q991" s="626">
        <v>400</v>
      </c>
      <c r="R991" s="626" t="s">
        <v>5150</v>
      </c>
      <c r="S991" s="626">
        <v>1</v>
      </c>
      <c r="T991" s="626" t="s">
        <v>316</v>
      </c>
      <c r="U991" s="626"/>
      <c r="V991" s="614"/>
      <c r="W991" s="613"/>
      <c r="X991" s="613"/>
      <c r="Y991" s="613"/>
      <c r="Z991" s="613"/>
      <c r="AA991" s="626" t="s">
        <v>1677</v>
      </c>
      <c r="AB991" s="613"/>
      <c r="AC991" s="614"/>
      <c r="AD991" s="613"/>
      <c r="AE991" s="613"/>
      <c r="AF991" s="613"/>
      <c r="AG991" s="613"/>
      <c r="AH991" s="613"/>
      <c r="AI991" s="613"/>
      <c r="AJ991" s="613"/>
      <c r="AK991" s="613"/>
      <c r="AL991" s="613"/>
      <c r="AM991" s="613"/>
      <c r="AN991" s="613"/>
      <c r="AO991" s="613"/>
      <c r="AP991" s="613"/>
      <c r="AQ991" s="613"/>
      <c r="AR991" s="613"/>
      <c r="AS991" s="613"/>
      <c r="AT991" s="613"/>
      <c r="AU991" s="613"/>
      <c r="AV991" s="613">
        <v>2010</v>
      </c>
      <c r="AW991" s="613"/>
      <c r="AX991" s="613"/>
      <c r="AY991" s="613"/>
      <c r="AZ991" s="613"/>
      <c r="BA991" s="613"/>
      <c r="BB991" s="613"/>
      <c r="BC991" s="613">
        <v>65</v>
      </c>
      <c r="BD991" s="613"/>
      <c r="BE991" s="170"/>
    </row>
    <row r="992" spans="1:57" ht="25.7" hidden="1" customHeight="1" x14ac:dyDescent="0.15">
      <c r="A992" s="621"/>
      <c r="B992" s="147"/>
      <c r="C992" s="656" t="s">
        <v>4829</v>
      </c>
      <c r="D992" s="613" t="s">
        <v>5154</v>
      </c>
      <c r="E992" s="625" t="s">
        <v>4829</v>
      </c>
      <c r="F992" s="613"/>
      <c r="G992" s="625" t="s">
        <v>4829</v>
      </c>
      <c r="H992" s="777"/>
      <c r="I992" s="777"/>
      <c r="J992" s="626">
        <v>1503</v>
      </c>
      <c r="K992" s="626">
        <v>400</v>
      </c>
      <c r="L992" s="138">
        <v>400</v>
      </c>
      <c r="M992" s="626"/>
      <c r="N992" s="626"/>
      <c r="O992" s="626"/>
      <c r="P992" s="626">
        <v>400</v>
      </c>
      <c r="Q992" s="626">
        <v>400</v>
      </c>
      <c r="R992" s="626" t="s">
        <v>5150</v>
      </c>
      <c r="S992" s="626">
        <v>1</v>
      </c>
      <c r="T992" s="626" t="s">
        <v>316</v>
      </c>
      <c r="U992" s="626"/>
      <c r="V992" s="614"/>
      <c r="W992" s="613"/>
      <c r="X992" s="613"/>
      <c r="Y992" s="613"/>
      <c r="Z992" s="613"/>
      <c r="AA992" s="626" t="s">
        <v>1677</v>
      </c>
      <c r="AB992" s="613"/>
      <c r="AC992" s="614"/>
      <c r="AD992" s="613"/>
      <c r="AE992" s="613"/>
      <c r="AF992" s="613"/>
      <c r="AG992" s="613"/>
      <c r="AH992" s="613"/>
      <c r="AI992" s="613"/>
      <c r="AJ992" s="613"/>
      <c r="AK992" s="613"/>
      <c r="AL992" s="613"/>
      <c r="AM992" s="613"/>
      <c r="AN992" s="613"/>
      <c r="AO992" s="613"/>
      <c r="AP992" s="613"/>
      <c r="AQ992" s="613"/>
      <c r="AR992" s="613"/>
      <c r="AS992" s="613"/>
      <c r="AT992" s="613"/>
      <c r="AU992" s="613"/>
      <c r="AV992" s="613">
        <v>2011</v>
      </c>
      <c r="AW992" s="613"/>
      <c r="AX992" s="613"/>
      <c r="AY992" s="613"/>
      <c r="AZ992" s="613"/>
      <c r="BA992" s="613"/>
      <c r="BB992" s="613"/>
      <c r="BC992" s="613">
        <v>70</v>
      </c>
      <c r="BD992" s="613"/>
      <c r="BE992" s="170"/>
    </row>
    <row r="993" spans="1:57" ht="25.7" hidden="1" customHeight="1" x14ac:dyDescent="0.15">
      <c r="A993" s="621"/>
      <c r="B993" s="147"/>
      <c r="C993" s="656" t="s">
        <v>4829</v>
      </c>
      <c r="D993" s="613" t="s">
        <v>5155</v>
      </c>
      <c r="E993" s="625" t="s">
        <v>4829</v>
      </c>
      <c r="F993" s="613"/>
      <c r="G993" s="625" t="s">
        <v>4829</v>
      </c>
      <c r="H993" s="777"/>
      <c r="I993" s="777"/>
      <c r="J993" s="626">
        <v>647</v>
      </c>
      <c r="K993" s="626">
        <v>377.45</v>
      </c>
      <c r="L993" s="138">
        <v>377.45</v>
      </c>
      <c r="M993" s="626"/>
      <c r="N993" s="626"/>
      <c r="O993" s="626"/>
      <c r="P993" s="626">
        <v>300</v>
      </c>
      <c r="Q993" s="626">
        <v>300</v>
      </c>
      <c r="R993" s="626" t="s">
        <v>1588</v>
      </c>
      <c r="S993" s="626">
        <v>1</v>
      </c>
      <c r="T993" s="626" t="s">
        <v>316</v>
      </c>
      <c r="U993" s="626"/>
      <c r="V993" s="614"/>
      <c r="W993" s="613"/>
      <c r="X993" s="613"/>
      <c r="Y993" s="613"/>
      <c r="Z993" s="613"/>
      <c r="AA993" s="626" t="s">
        <v>1677</v>
      </c>
      <c r="AB993" s="613"/>
      <c r="AC993" s="614"/>
      <c r="AD993" s="613"/>
      <c r="AE993" s="613"/>
      <c r="AF993" s="613"/>
      <c r="AG993" s="613"/>
      <c r="AH993" s="613"/>
      <c r="AI993" s="613"/>
      <c r="AJ993" s="613"/>
      <c r="AK993" s="613"/>
      <c r="AL993" s="613"/>
      <c r="AM993" s="613"/>
      <c r="AN993" s="613"/>
      <c r="AO993" s="613"/>
      <c r="AP993" s="613"/>
      <c r="AQ993" s="613"/>
      <c r="AR993" s="613"/>
      <c r="AS993" s="613"/>
      <c r="AT993" s="613"/>
      <c r="AU993" s="613"/>
      <c r="AV993" s="613">
        <v>2011</v>
      </c>
      <c r="AW993" s="613"/>
      <c r="AX993" s="613"/>
      <c r="AY993" s="613"/>
      <c r="AZ993" s="613"/>
      <c r="BA993" s="613"/>
      <c r="BB993" s="613"/>
      <c r="BC993" s="613">
        <v>86</v>
      </c>
      <c r="BD993" s="613"/>
      <c r="BE993" s="170"/>
    </row>
    <row r="994" spans="1:57" ht="25.7" hidden="1" customHeight="1" x14ac:dyDescent="0.15">
      <c r="A994" s="621"/>
      <c r="B994" s="147"/>
      <c r="C994" s="656" t="s">
        <v>4829</v>
      </c>
      <c r="D994" s="613" t="s">
        <v>5156</v>
      </c>
      <c r="E994" s="625" t="s">
        <v>4829</v>
      </c>
      <c r="F994" s="613"/>
      <c r="G994" s="625" t="s">
        <v>4829</v>
      </c>
      <c r="H994" s="777"/>
      <c r="I994" s="777"/>
      <c r="J994" s="626">
        <v>3306</v>
      </c>
      <c r="K994" s="626">
        <v>386</v>
      </c>
      <c r="L994" s="138">
        <v>386</v>
      </c>
      <c r="M994" s="626"/>
      <c r="N994" s="626"/>
      <c r="O994" s="626"/>
      <c r="P994" s="626">
        <v>357</v>
      </c>
      <c r="Q994" s="626">
        <v>357</v>
      </c>
      <c r="R994" s="626" t="s">
        <v>5157</v>
      </c>
      <c r="S994" s="626">
        <v>1</v>
      </c>
      <c r="T994" s="626" t="s">
        <v>316</v>
      </c>
      <c r="U994" s="626"/>
      <c r="V994" s="614"/>
      <c r="W994" s="613"/>
      <c r="X994" s="613"/>
      <c r="Y994" s="613"/>
      <c r="Z994" s="613"/>
      <c r="AA994" s="626" t="s">
        <v>1677</v>
      </c>
      <c r="AB994" s="613">
        <v>2013</v>
      </c>
      <c r="AC994" s="614">
        <v>166</v>
      </c>
      <c r="AD994" s="613"/>
      <c r="AE994" s="613"/>
      <c r="AF994" s="613"/>
      <c r="AG994" s="613"/>
      <c r="AH994" s="613"/>
      <c r="AI994" s="613"/>
      <c r="AJ994" s="613"/>
      <c r="AK994" s="613"/>
      <c r="AL994" s="613"/>
      <c r="AM994" s="613"/>
      <c r="AN994" s="613"/>
      <c r="AO994" s="613"/>
      <c r="AP994" s="613"/>
      <c r="AQ994" s="613"/>
      <c r="AR994" s="613"/>
      <c r="AS994" s="613"/>
      <c r="AT994" s="613"/>
      <c r="AU994" s="613"/>
      <c r="AV994" s="613">
        <v>2013</v>
      </c>
      <c r="AW994" s="613">
        <v>166</v>
      </c>
      <c r="AX994" s="613"/>
      <c r="AY994" s="613"/>
      <c r="AZ994" s="613"/>
      <c r="BA994" s="613"/>
      <c r="BB994" s="613"/>
      <c r="BC994" s="613">
        <v>166</v>
      </c>
      <c r="BD994" s="613"/>
      <c r="BE994" s="170"/>
    </row>
    <row r="995" spans="1:57" ht="25.7" hidden="1" customHeight="1" x14ac:dyDescent="0.15">
      <c r="A995" s="621"/>
      <c r="B995" s="147"/>
      <c r="C995" s="656" t="s">
        <v>4829</v>
      </c>
      <c r="D995" s="613" t="s">
        <v>16138</v>
      </c>
      <c r="E995" s="625" t="s">
        <v>16139</v>
      </c>
      <c r="F995" s="613"/>
      <c r="G995" s="625" t="s">
        <v>16139</v>
      </c>
      <c r="H995" s="777"/>
      <c r="I995" s="777"/>
      <c r="J995" s="626">
        <v>2069</v>
      </c>
      <c r="K995" s="626">
        <v>625.29999999999995</v>
      </c>
      <c r="L995" s="138">
        <v>625</v>
      </c>
      <c r="M995" s="626"/>
      <c r="N995" s="626"/>
      <c r="O995" s="626"/>
      <c r="P995" s="626">
        <v>450</v>
      </c>
      <c r="Q995" s="626">
        <v>450</v>
      </c>
      <c r="R995" s="626" t="s">
        <v>16140</v>
      </c>
      <c r="S995" s="626">
        <v>1</v>
      </c>
      <c r="T995" s="626" t="s">
        <v>15436</v>
      </c>
      <c r="U995" s="626"/>
      <c r="V995" s="614"/>
      <c r="W995" s="613"/>
      <c r="X995" s="613"/>
      <c r="Y995" s="613"/>
      <c r="Z995" s="613"/>
      <c r="AA995" s="626" t="s">
        <v>1677</v>
      </c>
      <c r="AB995" s="613"/>
      <c r="AC995" s="614"/>
      <c r="AD995" s="613"/>
      <c r="AE995" s="613"/>
      <c r="AF995" s="613"/>
      <c r="AG995" s="613"/>
      <c r="AH995" s="613"/>
      <c r="AI995" s="613"/>
      <c r="AJ995" s="613"/>
      <c r="AK995" s="613"/>
      <c r="AL995" s="613"/>
      <c r="AM995" s="613"/>
      <c r="AN995" s="613"/>
      <c r="AO995" s="613"/>
      <c r="AP995" s="613"/>
      <c r="AQ995" s="613"/>
      <c r="AR995" s="613"/>
      <c r="AS995" s="613"/>
      <c r="AT995" s="613"/>
      <c r="AU995" s="613"/>
      <c r="AV995" s="613">
        <v>2015</v>
      </c>
      <c r="AW995" s="613"/>
      <c r="AX995" s="613"/>
      <c r="AY995" s="613"/>
      <c r="AZ995" s="613"/>
      <c r="BA995" s="613"/>
      <c r="BB995" s="613"/>
      <c r="BC995" s="613"/>
      <c r="BD995" s="613"/>
      <c r="BE995" s="170"/>
    </row>
    <row r="996" spans="1:57" ht="25.7" hidden="1" customHeight="1" x14ac:dyDescent="0.15">
      <c r="A996" s="621"/>
      <c r="B996" s="147"/>
      <c r="C996" s="656" t="s">
        <v>4834</v>
      </c>
      <c r="D996" s="613" t="s">
        <v>5158</v>
      </c>
      <c r="E996" s="625" t="s">
        <v>4834</v>
      </c>
      <c r="F996" s="613"/>
      <c r="G996" s="625" t="s">
        <v>4834</v>
      </c>
      <c r="H996" s="777"/>
      <c r="I996" s="777"/>
      <c r="J996" s="626">
        <v>2938</v>
      </c>
      <c r="K996" s="626">
        <v>515</v>
      </c>
      <c r="L996" s="138">
        <v>515</v>
      </c>
      <c r="M996" s="626"/>
      <c r="N996" s="626"/>
      <c r="O996" s="626"/>
      <c r="P996" s="626">
        <v>300</v>
      </c>
      <c r="Q996" s="626">
        <v>300</v>
      </c>
      <c r="R996" s="626" t="s">
        <v>5159</v>
      </c>
      <c r="S996" s="626">
        <v>1</v>
      </c>
      <c r="T996" s="626" t="s">
        <v>316</v>
      </c>
      <c r="U996" s="626"/>
      <c r="V996" s="614"/>
      <c r="W996" s="613"/>
      <c r="X996" s="613"/>
      <c r="Y996" s="613"/>
      <c r="Z996" s="613"/>
      <c r="AA996" s="626" t="s">
        <v>1677</v>
      </c>
      <c r="AB996" s="613"/>
      <c r="AC996" s="614"/>
      <c r="AD996" s="613"/>
      <c r="AE996" s="613"/>
      <c r="AF996" s="613"/>
      <c r="AG996" s="613"/>
      <c r="AH996" s="613"/>
      <c r="AI996" s="613"/>
      <c r="AJ996" s="613"/>
      <c r="AK996" s="613"/>
      <c r="AL996" s="613"/>
      <c r="AM996" s="613"/>
      <c r="AN996" s="613"/>
      <c r="AO996" s="613"/>
      <c r="AP996" s="613"/>
      <c r="AQ996" s="613"/>
      <c r="AR996" s="613"/>
      <c r="AS996" s="613"/>
      <c r="AT996" s="613"/>
      <c r="AU996" s="613"/>
      <c r="AV996" s="613">
        <v>2003</v>
      </c>
      <c r="AW996" s="613"/>
      <c r="AX996" s="613"/>
      <c r="AY996" s="613"/>
      <c r="AZ996" s="613"/>
      <c r="BA996" s="613"/>
      <c r="BB996" s="613"/>
      <c r="BC996" s="613">
        <v>57</v>
      </c>
      <c r="BD996" s="613"/>
      <c r="BE996" s="170"/>
    </row>
    <row r="997" spans="1:57" ht="25.7" hidden="1" customHeight="1" x14ac:dyDescent="0.15">
      <c r="A997" s="621"/>
      <c r="B997" s="147"/>
      <c r="C997" s="656" t="s">
        <v>4834</v>
      </c>
      <c r="D997" s="613" t="s">
        <v>5160</v>
      </c>
      <c r="E997" s="625" t="s">
        <v>4834</v>
      </c>
      <c r="F997" s="613"/>
      <c r="G997" s="625" t="s">
        <v>4834</v>
      </c>
      <c r="H997" s="777"/>
      <c r="I997" s="777"/>
      <c r="J997" s="626">
        <v>2549</v>
      </c>
      <c r="K997" s="626">
        <v>493</v>
      </c>
      <c r="L997" s="138">
        <v>493</v>
      </c>
      <c r="M997" s="626"/>
      <c r="N997" s="626"/>
      <c r="O997" s="626"/>
      <c r="P997" s="716">
        <v>300</v>
      </c>
      <c r="Q997" s="716">
        <v>300</v>
      </c>
      <c r="R997" s="931" t="s">
        <v>5159</v>
      </c>
      <c r="S997" s="931">
        <v>1</v>
      </c>
      <c r="T997" s="931" t="s">
        <v>316</v>
      </c>
      <c r="U997" s="626"/>
      <c r="V997" s="614"/>
      <c r="W997" s="613"/>
      <c r="X997" s="613"/>
      <c r="Y997" s="613"/>
      <c r="Z997" s="613"/>
      <c r="AA997" s="931" t="s">
        <v>1677</v>
      </c>
      <c r="AB997" s="716"/>
      <c r="AC997" s="716"/>
      <c r="AD997" s="716"/>
      <c r="AE997" s="613"/>
      <c r="AF997" s="613"/>
      <c r="AG997" s="613"/>
      <c r="AH997" s="613"/>
      <c r="AI997" s="613"/>
      <c r="AJ997" s="613"/>
      <c r="AK997" s="613"/>
      <c r="AL997" s="613"/>
      <c r="AM997" s="613"/>
      <c r="AN997" s="613"/>
      <c r="AO997" s="613"/>
      <c r="AP997" s="613"/>
      <c r="AQ997" s="613"/>
      <c r="AR997" s="613"/>
      <c r="AS997" s="613"/>
      <c r="AT997" s="613"/>
      <c r="AU997" s="613"/>
      <c r="AV997" s="716">
        <v>2007</v>
      </c>
      <c r="AW997" s="716"/>
      <c r="AX997" s="613"/>
      <c r="AY997" s="613"/>
      <c r="AZ997" s="613"/>
      <c r="BA997" s="613"/>
      <c r="BB997" s="613"/>
      <c r="BC997" s="613">
        <v>184</v>
      </c>
      <c r="BD997" s="613"/>
      <c r="BE997" s="170"/>
    </row>
    <row r="998" spans="1:57" ht="25.7" hidden="1" customHeight="1" x14ac:dyDescent="0.15">
      <c r="A998" s="621"/>
      <c r="B998" s="147"/>
      <c r="C998" s="656" t="s">
        <v>4834</v>
      </c>
      <c r="D998" s="625" t="s">
        <v>5161</v>
      </c>
      <c r="E998" s="625" t="s">
        <v>4834</v>
      </c>
      <c r="F998" s="625"/>
      <c r="G998" s="625" t="s">
        <v>4834</v>
      </c>
      <c r="H998" s="627"/>
      <c r="I998" s="627"/>
      <c r="J998" s="626">
        <v>15707</v>
      </c>
      <c r="K998" s="626">
        <v>1750</v>
      </c>
      <c r="L998" s="138">
        <v>490</v>
      </c>
      <c r="M998" s="627"/>
      <c r="N998" s="628"/>
      <c r="O998" s="627"/>
      <c r="P998" s="626">
        <v>456</v>
      </c>
      <c r="Q998" s="626">
        <v>456</v>
      </c>
      <c r="R998" s="626" t="s">
        <v>5162</v>
      </c>
      <c r="S998" s="626">
        <v>1</v>
      </c>
      <c r="T998" s="626" t="s">
        <v>316</v>
      </c>
      <c r="U998" s="626"/>
      <c r="V998" s="626"/>
      <c r="W998" s="627"/>
      <c r="X998" s="627"/>
      <c r="Y998" s="627"/>
      <c r="Z998" s="627"/>
      <c r="AA998" s="626" t="s">
        <v>1677</v>
      </c>
      <c r="AB998" s="625"/>
      <c r="AC998" s="625"/>
      <c r="AD998" s="627"/>
      <c r="AE998" s="627"/>
      <c r="AF998" s="627"/>
      <c r="AG998" s="627"/>
      <c r="AH998" s="627"/>
      <c r="AI998" s="627"/>
      <c r="AJ998" s="627"/>
      <c r="AK998" s="627"/>
      <c r="AL998" s="627"/>
      <c r="AM998" s="627"/>
      <c r="AN998" s="627"/>
      <c r="AO998" s="627"/>
      <c r="AP998" s="627"/>
      <c r="AQ998" s="627"/>
      <c r="AR998" s="627"/>
      <c r="AS998" s="627"/>
      <c r="AT998" s="627"/>
      <c r="AU998" s="627"/>
      <c r="AV998" s="613">
        <v>2007</v>
      </c>
      <c r="AW998" s="613"/>
      <c r="AX998" s="613"/>
      <c r="AY998" s="613"/>
      <c r="AZ998" s="613"/>
      <c r="BA998" s="613"/>
      <c r="BB998" s="613"/>
      <c r="BC998" s="614">
        <v>210</v>
      </c>
      <c r="BD998" s="613"/>
      <c r="BE998" s="170"/>
    </row>
    <row r="999" spans="1:57" ht="25.7" hidden="1" customHeight="1" x14ac:dyDescent="0.15">
      <c r="A999" s="621"/>
      <c r="B999" s="147"/>
      <c r="C999" s="656" t="s">
        <v>4834</v>
      </c>
      <c r="D999" s="625" t="s">
        <v>5163</v>
      </c>
      <c r="E999" s="625" t="s">
        <v>4834</v>
      </c>
      <c r="F999" s="625"/>
      <c r="G999" s="625" t="s">
        <v>4834</v>
      </c>
      <c r="H999" s="627"/>
      <c r="I999" s="627"/>
      <c r="J999" s="626">
        <v>2398</v>
      </c>
      <c r="K999" s="626">
        <v>501</v>
      </c>
      <c r="L999" s="138">
        <v>501</v>
      </c>
      <c r="M999" s="627"/>
      <c r="N999" s="628"/>
      <c r="O999" s="627"/>
      <c r="P999" s="626">
        <v>437</v>
      </c>
      <c r="Q999" s="626">
        <v>437</v>
      </c>
      <c r="R999" s="626" t="s">
        <v>5164</v>
      </c>
      <c r="S999" s="626">
        <v>1</v>
      </c>
      <c r="T999" s="626" t="s">
        <v>316</v>
      </c>
      <c r="U999" s="626"/>
      <c r="V999" s="626"/>
      <c r="W999" s="627"/>
      <c r="X999" s="627"/>
      <c r="Y999" s="627"/>
      <c r="Z999" s="627"/>
      <c r="AA999" s="626" t="s">
        <v>1677</v>
      </c>
      <c r="AB999" s="625"/>
      <c r="AC999" s="625"/>
      <c r="AD999" s="627"/>
      <c r="AE999" s="627"/>
      <c r="AF999" s="627"/>
      <c r="AG999" s="627"/>
      <c r="AH999" s="627"/>
      <c r="AI999" s="627"/>
      <c r="AJ999" s="627"/>
      <c r="AK999" s="627"/>
      <c r="AL999" s="627"/>
      <c r="AM999" s="627"/>
      <c r="AN999" s="627"/>
      <c r="AO999" s="627"/>
      <c r="AP999" s="627"/>
      <c r="AQ999" s="627"/>
      <c r="AR999" s="627"/>
      <c r="AS999" s="627"/>
      <c r="AT999" s="627"/>
      <c r="AU999" s="627"/>
      <c r="AV999" s="613">
        <v>2007</v>
      </c>
      <c r="AW999" s="613"/>
      <c r="AX999" s="613"/>
      <c r="AY999" s="613"/>
      <c r="AZ999" s="613"/>
      <c r="BA999" s="613"/>
      <c r="BB999" s="613"/>
      <c r="BC999" s="614">
        <v>225</v>
      </c>
      <c r="BD999" s="613"/>
      <c r="BE999" s="170"/>
    </row>
    <row r="1000" spans="1:57" ht="25.7" hidden="1" customHeight="1" x14ac:dyDescent="0.15">
      <c r="A1000" s="621"/>
      <c r="B1000" s="147"/>
      <c r="C1000" s="656" t="s">
        <v>4834</v>
      </c>
      <c r="D1000" s="625" t="s">
        <v>5165</v>
      </c>
      <c r="E1000" s="625" t="s">
        <v>4834</v>
      </c>
      <c r="F1000" s="625"/>
      <c r="G1000" s="625" t="s">
        <v>4834</v>
      </c>
      <c r="H1000" s="627"/>
      <c r="I1000" s="627"/>
      <c r="J1000" s="626">
        <v>3066</v>
      </c>
      <c r="K1000" s="626">
        <v>469</v>
      </c>
      <c r="L1000" s="138">
        <v>469</v>
      </c>
      <c r="M1000" s="627"/>
      <c r="N1000" s="628"/>
      <c r="O1000" s="627"/>
      <c r="P1000" s="626">
        <v>456</v>
      </c>
      <c r="Q1000" s="626">
        <v>456</v>
      </c>
      <c r="R1000" s="626" t="s">
        <v>5162</v>
      </c>
      <c r="S1000" s="626">
        <v>1</v>
      </c>
      <c r="T1000" s="626" t="s">
        <v>316</v>
      </c>
      <c r="U1000" s="626"/>
      <c r="V1000" s="626"/>
      <c r="W1000" s="627"/>
      <c r="X1000" s="627"/>
      <c r="Y1000" s="627"/>
      <c r="Z1000" s="627"/>
      <c r="AA1000" s="626" t="s">
        <v>1677</v>
      </c>
      <c r="AB1000" s="625"/>
      <c r="AC1000" s="625"/>
      <c r="AD1000" s="627"/>
      <c r="AE1000" s="627"/>
      <c r="AF1000" s="627"/>
      <c r="AG1000" s="627"/>
      <c r="AH1000" s="627"/>
      <c r="AI1000" s="627"/>
      <c r="AJ1000" s="627"/>
      <c r="AK1000" s="627"/>
      <c r="AL1000" s="627"/>
      <c r="AM1000" s="627"/>
      <c r="AN1000" s="627"/>
      <c r="AO1000" s="627"/>
      <c r="AP1000" s="627"/>
      <c r="AQ1000" s="627"/>
      <c r="AR1000" s="627"/>
      <c r="AS1000" s="627"/>
      <c r="AT1000" s="627"/>
      <c r="AU1000" s="627"/>
      <c r="AV1000" s="613">
        <v>2009</v>
      </c>
      <c r="AW1000" s="613"/>
      <c r="AX1000" s="613"/>
      <c r="AY1000" s="613"/>
      <c r="AZ1000" s="613"/>
      <c r="BA1000" s="613"/>
      <c r="BB1000" s="613"/>
      <c r="BC1000" s="614">
        <v>235</v>
      </c>
      <c r="BD1000" s="613"/>
      <c r="BE1000" s="170"/>
    </row>
    <row r="1001" spans="1:57" ht="25.7" hidden="1" customHeight="1" x14ac:dyDescent="0.15">
      <c r="A1001" s="621"/>
      <c r="B1001" s="147"/>
      <c r="C1001" s="656" t="s">
        <v>4834</v>
      </c>
      <c r="D1001" s="625" t="s">
        <v>5166</v>
      </c>
      <c r="E1001" s="625" t="s">
        <v>4834</v>
      </c>
      <c r="F1001" s="625"/>
      <c r="G1001" s="625" t="s">
        <v>4834</v>
      </c>
      <c r="H1001" s="627"/>
      <c r="I1001" s="627"/>
      <c r="J1001" s="626">
        <v>1971</v>
      </c>
      <c r="K1001" s="626">
        <v>394</v>
      </c>
      <c r="L1001" s="138">
        <v>394</v>
      </c>
      <c r="M1001" s="627"/>
      <c r="N1001" s="628"/>
      <c r="O1001" s="627"/>
      <c r="P1001" s="626">
        <v>374</v>
      </c>
      <c r="Q1001" s="626">
        <v>374</v>
      </c>
      <c r="R1001" s="626" t="s">
        <v>5167</v>
      </c>
      <c r="S1001" s="626">
        <v>1</v>
      </c>
      <c r="T1001" s="626" t="s">
        <v>316</v>
      </c>
      <c r="U1001" s="626"/>
      <c r="V1001" s="626"/>
      <c r="W1001" s="627"/>
      <c r="X1001" s="627"/>
      <c r="Y1001" s="627"/>
      <c r="Z1001" s="627"/>
      <c r="AA1001" s="626" t="s">
        <v>1677</v>
      </c>
      <c r="AB1001" s="625"/>
      <c r="AC1001" s="625"/>
      <c r="AD1001" s="627"/>
      <c r="AE1001" s="627"/>
      <c r="AF1001" s="627"/>
      <c r="AG1001" s="627"/>
      <c r="AH1001" s="627"/>
      <c r="AI1001" s="627"/>
      <c r="AJ1001" s="627"/>
      <c r="AK1001" s="627"/>
      <c r="AL1001" s="627"/>
      <c r="AM1001" s="627"/>
      <c r="AN1001" s="627"/>
      <c r="AO1001" s="627"/>
      <c r="AP1001" s="627"/>
      <c r="AQ1001" s="627"/>
      <c r="AR1001" s="627"/>
      <c r="AS1001" s="627"/>
      <c r="AT1001" s="627"/>
      <c r="AU1001" s="627"/>
      <c r="AV1001" s="613">
        <v>2011</v>
      </c>
      <c r="AW1001" s="613"/>
      <c r="AX1001" s="613"/>
      <c r="AY1001" s="613"/>
      <c r="AZ1001" s="613"/>
      <c r="BA1001" s="613"/>
      <c r="BB1001" s="613"/>
      <c r="BC1001" s="614">
        <v>295</v>
      </c>
      <c r="BD1001" s="613"/>
      <c r="BE1001" s="170"/>
    </row>
    <row r="1002" spans="1:57" ht="25.7" hidden="1" customHeight="1" x14ac:dyDescent="0.15">
      <c r="A1002" s="621"/>
      <c r="B1002" s="147"/>
      <c r="C1002" s="656" t="s">
        <v>4834</v>
      </c>
      <c r="D1002" s="625" t="s">
        <v>5168</v>
      </c>
      <c r="E1002" s="625" t="s">
        <v>4834</v>
      </c>
      <c r="F1002" s="625"/>
      <c r="G1002" s="625" t="s">
        <v>4834</v>
      </c>
      <c r="H1002" s="627"/>
      <c r="I1002" s="627"/>
      <c r="J1002" s="626">
        <v>3029</v>
      </c>
      <c r="K1002" s="626">
        <v>496</v>
      </c>
      <c r="L1002" s="138">
        <v>496</v>
      </c>
      <c r="M1002" s="627"/>
      <c r="N1002" s="628"/>
      <c r="O1002" s="627"/>
      <c r="P1002" s="626">
        <v>456</v>
      </c>
      <c r="Q1002" s="626">
        <v>456</v>
      </c>
      <c r="R1002" s="626" t="s">
        <v>5169</v>
      </c>
      <c r="S1002" s="626">
        <v>1</v>
      </c>
      <c r="T1002" s="626" t="s">
        <v>316</v>
      </c>
      <c r="U1002" s="626"/>
      <c r="V1002" s="626"/>
      <c r="W1002" s="627"/>
      <c r="X1002" s="627"/>
      <c r="Y1002" s="627"/>
      <c r="Z1002" s="627"/>
      <c r="AA1002" s="626" t="s">
        <v>1677</v>
      </c>
      <c r="AB1002" s="625"/>
      <c r="AC1002" s="625"/>
      <c r="AD1002" s="627"/>
      <c r="AE1002" s="627"/>
      <c r="AF1002" s="627"/>
      <c r="AG1002" s="627"/>
      <c r="AH1002" s="627"/>
      <c r="AI1002" s="627"/>
      <c r="AJ1002" s="627"/>
      <c r="AK1002" s="627"/>
      <c r="AL1002" s="627"/>
      <c r="AM1002" s="627"/>
      <c r="AN1002" s="627"/>
      <c r="AO1002" s="627"/>
      <c r="AP1002" s="627"/>
      <c r="AQ1002" s="627"/>
      <c r="AR1002" s="627"/>
      <c r="AS1002" s="627"/>
      <c r="AT1002" s="627"/>
      <c r="AU1002" s="627"/>
      <c r="AV1002" s="613">
        <v>2011</v>
      </c>
      <c r="AW1002" s="613"/>
      <c r="AX1002" s="613"/>
      <c r="AY1002" s="613"/>
      <c r="AZ1002" s="613"/>
      <c r="BA1002" s="613"/>
      <c r="BB1002" s="613"/>
      <c r="BC1002" s="614">
        <v>380</v>
      </c>
      <c r="BD1002" s="613"/>
      <c r="BE1002" s="170"/>
    </row>
    <row r="1003" spans="1:57" ht="25.7" hidden="1" customHeight="1" x14ac:dyDescent="0.15">
      <c r="A1003" s="621"/>
      <c r="B1003" s="147"/>
      <c r="C1003" s="656" t="s">
        <v>4834</v>
      </c>
      <c r="D1003" s="625" t="s">
        <v>5170</v>
      </c>
      <c r="E1003" s="625" t="s">
        <v>4834</v>
      </c>
      <c r="F1003" s="625" t="s">
        <v>4834</v>
      </c>
      <c r="G1003" s="625" t="s">
        <v>4834</v>
      </c>
      <c r="H1003" s="627">
        <v>992.46</v>
      </c>
      <c r="I1003" s="627">
        <v>989.4</v>
      </c>
      <c r="J1003" s="626">
        <v>4969</v>
      </c>
      <c r="K1003" s="626">
        <v>992</v>
      </c>
      <c r="L1003" s="138">
        <v>989</v>
      </c>
      <c r="M1003" s="627">
        <v>2</v>
      </c>
      <c r="N1003" s="628" t="s">
        <v>316</v>
      </c>
      <c r="O1003" s="627" t="s">
        <v>1677</v>
      </c>
      <c r="P1003" s="626">
        <v>600</v>
      </c>
      <c r="Q1003" s="626">
        <v>300</v>
      </c>
      <c r="R1003" s="626" t="s">
        <v>5171</v>
      </c>
      <c r="S1003" s="626">
        <v>2</v>
      </c>
      <c r="T1003" s="626" t="s">
        <v>316</v>
      </c>
      <c r="U1003" s="626" t="s">
        <v>1677</v>
      </c>
      <c r="V1003" s="626">
        <v>2014</v>
      </c>
      <c r="W1003" s="627">
        <v>995</v>
      </c>
      <c r="X1003" s="627"/>
      <c r="Y1003" s="627"/>
      <c r="Z1003" s="627"/>
      <c r="AA1003" s="626" t="s">
        <v>1677</v>
      </c>
      <c r="AB1003" s="625">
        <v>2014</v>
      </c>
      <c r="AC1003" s="625">
        <v>995</v>
      </c>
      <c r="AD1003" s="627"/>
      <c r="AE1003" s="627"/>
      <c r="AF1003" s="627"/>
      <c r="AG1003" s="627"/>
      <c r="AH1003" s="627"/>
      <c r="AI1003" s="627"/>
      <c r="AJ1003" s="627"/>
      <c r="AK1003" s="627"/>
      <c r="AL1003" s="627"/>
      <c r="AM1003" s="627"/>
      <c r="AN1003" s="627"/>
      <c r="AO1003" s="627"/>
      <c r="AP1003" s="627"/>
      <c r="AQ1003" s="627"/>
      <c r="AR1003" s="627"/>
      <c r="AS1003" s="627"/>
      <c r="AT1003" s="627"/>
      <c r="AU1003" s="627"/>
      <c r="AV1003" s="613">
        <v>2014</v>
      </c>
      <c r="AW1003" s="613"/>
      <c r="AX1003" s="613"/>
      <c r="AY1003" s="613"/>
      <c r="AZ1003" s="613"/>
      <c r="BA1003" s="613"/>
      <c r="BB1003" s="613"/>
      <c r="BC1003" s="614">
        <v>995</v>
      </c>
      <c r="BD1003" s="613"/>
      <c r="BE1003" s="170"/>
    </row>
    <row r="1004" spans="1:57" ht="25.7" hidden="1" customHeight="1" x14ac:dyDescent="0.15">
      <c r="A1004" s="621"/>
      <c r="B1004" s="147"/>
      <c r="C1004" s="656" t="s">
        <v>4834</v>
      </c>
      <c r="D1004" s="625" t="s">
        <v>5172</v>
      </c>
      <c r="E1004" s="625" t="s">
        <v>4834</v>
      </c>
      <c r="F1004" s="625" t="s">
        <v>4834</v>
      </c>
      <c r="G1004" s="625" t="s">
        <v>4834</v>
      </c>
      <c r="H1004" s="627"/>
      <c r="I1004" s="627"/>
      <c r="J1004" s="626">
        <v>2157</v>
      </c>
      <c r="K1004" s="626">
        <v>512</v>
      </c>
      <c r="L1004" s="138">
        <v>510</v>
      </c>
      <c r="M1004" s="627"/>
      <c r="N1004" s="628"/>
      <c r="O1004" s="627"/>
      <c r="P1004" s="626">
        <v>300</v>
      </c>
      <c r="Q1004" s="626">
        <v>300</v>
      </c>
      <c r="R1004" s="626" t="s">
        <v>5171</v>
      </c>
      <c r="S1004" s="626">
        <v>1</v>
      </c>
      <c r="T1004" s="626" t="s">
        <v>316</v>
      </c>
      <c r="U1004" s="626" t="s">
        <v>1677</v>
      </c>
      <c r="V1004" s="626">
        <v>2014</v>
      </c>
      <c r="W1004" s="627">
        <v>995</v>
      </c>
      <c r="X1004" s="627"/>
      <c r="Y1004" s="627"/>
      <c r="Z1004" s="627"/>
      <c r="AA1004" s="626" t="s">
        <v>1677</v>
      </c>
      <c r="AB1004" s="625"/>
      <c r="AC1004" s="625"/>
      <c r="AD1004" s="627"/>
      <c r="AE1004" s="627"/>
      <c r="AF1004" s="627"/>
      <c r="AG1004" s="627"/>
      <c r="AH1004" s="627"/>
      <c r="AI1004" s="627"/>
      <c r="AJ1004" s="627"/>
      <c r="AK1004" s="627"/>
      <c r="AL1004" s="627"/>
      <c r="AM1004" s="627"/>
      <c r="AN1004" s="627"/>
      <c r="AO1004" s="627"/>
      <c r="AP1004" s="627"/>
      <c r="AQ1004" s="627"/>
      <c r="AR1004" s="627"/>
      <c r="AS1004" s="627"/>
      <c r="AT1004" s="627"/>
      <c r="AU1004" s="627"/>
      <c r="AV1004" s="613">
        <v>2015</v>
      </c>
      <c r="AW1004" s="613"/>
      <c r="AX1004" s="613"/>
      <c r="AY1004" s="613"/>
      <c r="AZ1004" s="613"/>
      <c r="BA1004" s="613"/>
      <c r="BB1004" s="613"/>
      <c r="BC1004" s="614">
        <v>730</v>
      </c>
      <c r="BD1004" s="613"/>
      <c r="BE1004" s="170"/>
    </row>
    <row r="1005" spans="1:57" ht="25.7" hidden="1" customHeight="1" x14ac:dyDescent="0.15">
      <c r="A1005" s="621"/>
      <c r="B1005" s="147"/>
      <c r="C1005" s="656" t="s">
        <v>4834</v>
      </c>
      <c r="D1005" s="625" t="s">
        <v>6095</v>
      </c>
      <c r="E1005" s="625" t="s">
        <v>4834</v>
      </c>
      <c r="F1005" s="625"/>
      <c r="G1005" s="626" t="s">
        <v>4834</v>
      </c>
      <c r="H1005" s="626"/>
      <c r="I1005" s="626"/>
      <c r="J1005" s="626">
        <v>50051</v>
      </c>
      <c r="K1005" s="626">
        <v>656</v>
      </c>
      <c r="L1005" s="138">
        <v>616</v>
      </c>
      <c r="M1005" s="626"/>
      <c r="N1005" s="626"/>
      <c r="O1005" s="626"/>
      <c r="P1005" s="613">
        <v>300</v>
      </c>
      <c r="Q1005" s="614">
        <v>300</v>
      </c>
      <c r="R1005" s="626" t="s">
        <v>8034</v>
      </c>
      <c r="S1005" s="626">
        <v>1</v>
      </c>
      <c r="T1005" s="626" t="s">
        <v>316</v>
      </c>
      <c r="U1005" s="626"/>
      <c r="V1005" s="613"/>
      <c r="W1005" s="614"/>
      <c r="X1005" s="627"/>
      <c r="Y1005" s="627"/>
      <c r="Z1005" s="627"/>
      <c r="AA1005" s="626" t="s">
        <v>1677</v>
      </c>
      <c r="AB1005" s="613"/>
      <c r="AC1005" s="614"/>
      <c r="AD1005" s="627"/>
      <c r="AE1005" s="627"/>
      <c r="AF1005" s="627"/>
      <c r="AG1005" s="627"/>
      <c r="AH1005" s="627"/>
      <c r="AI1005" s="627"/>
      <c r="AJ1005" s="627"/>
      <c r="AK1005" s="627"/>
      <c r="AL1005" s="627"/>
      <c r="AM1005" s="627"/>
      <c r="AN1005" s="627"/>
      <c r="AO1005" s="627"/>
      <c r="AP1005" s="627"/>
      <c r="AQ1005" s="627"/>
      <c r="AR1005" s="627"/>
      <c r="AS1005" s="627"/>
      <c r="AT1005" s="627"/>
      <c r="AU1005" s="627"/>
      <c r="AV1005" s="613">
        <v>2017</v>
      </c>
      <c r="AW1005" s="613"/>
      <c r="AX1005" s="613"/>
      <c r="AY1005" s="613"/>
      <c r="AZ1005" s="613"/>
      <c r="BA1005" s="613"/>
      <c r="BB1005" s="613"/>
      <c r="BC1005" s="614"/>
      <c r="BD1005" s="613" t="s">
        <v>10322</v>
      </c>
      <c r="BE1005" s="170"/>
    </row>
    <row r="1006" spans="1:57" ht="25.7" hidden="1" customHeight="1" x14ac:dyDescent="0.15">
      <c r="A1006" s="621"/>
      <c r="B1006" s="147"/>
      <c r="C1006" s="656" t="s">
        <v>16141</v>
      </c>
      <c r="D1006" s="625" t="s">
        <v>16142</v>
      </c>
      <c r="E1006" s="625" t="s">
        <v>16141</v>
      </c>
      <c r="F1006" s="625"/>
      <c r="G1006" s="626" t="s">
        <v>16141</v>
      </c>
      <c r="H1006" s="626"/>
      <c r="I1006" s="626"/>
      <c r="J1006" s="626">
        <v>1567</v>
      </c>
      <c r="K1006" s="626">
        <v>446</v>
      </c>
      <c r="L1006" s="138">
        <v>446</v>
      </c>
      <c r="M1006" s="626"/>
      <c r="N1006" s="626"/>
      <c r="O1006" s="626"/>
      <c r="P1006" s="613">
        <v>300</v>
      </c>
      <c r="Q1006" s="614">
        <v>300</v>
      </c>
      <c r="R1006" s="626" t="s">
        <v>8034</v>
      </c>
      <c r="S1006" s="626">
        <v>1</v>
      </c>
      <c r="T1006" s="626" t="s">
        <v>316</v>
      </c>
      <c r="U1006" s="626"/>
      <c r="V1006" s="613"/>
      <c r="W1006" s="614"/>
      <c r="X1006" s="627"/>
      <c r="Y1006" s="627"/>
      <c r="Z1006" s="627"/>
      <c r="AA1006" s="626" t="s">
        <v>1677</v>
      </c>
      <c r="AB1006" s="613"/>
      <c r="AC1006" s="614"/>
      <c r="AD1006" s="627"/>
      <c r="AE1006" s="627"/>
      <c r="AF1006" s="627"/>
      <c r="AG1006" s="627"/>
      <c r="AH1006" s="627"/>
      <c r="AI1006" s="627"/>
      <c r="AJ1006" s="627"/>
      <c r="AK1006" s="627"/>
      <c r="AL1006" s="627"/>
      <c r="AM1006" s="627"/>
      <c r="AN1006" s="627"/>
      <c r="AO1006" s="627"/>
      <c r="AP1006" s="627"/>
      <c r="AQ1006" s="627"/>
      <c r="AR1006" s="627"/>
      <c r="AS1006" s="627"/>
      <c r="AT1006" s="627"/>
      <c r="AU1006" s="627"/>
      <c r="AV1006" s="613">
        <v>2021</v>
      </c>
      <c r="AW1006" s="613"/>
      <c r="AX1006" s="613"/>
      <c r="AY1006" s="613"/>
      <c r="AZ1006" s="613"/>
      <c r="BA1006" s="613"/>
      <c r="BB1006" s="613"/>
      <c r="BC1006" s="614">
        <v>538</v>
      </c>
      <c r="BD1006" s="613"/>
      <c r="BE1006" s="170"/>
    </row>
    <row r="1007" spans="1:57" ht="25.7" hidden="1" customHeight="1" x14ac:dyDescent="0.15">
      <c r="A1007" s="621"/>
      <c r="B1007" s="147"/>
      <c r="C1007" s="656" t="s">
        <v>4842</v>
      </c>
      <c r="D1007" s="625" t="s">
        <v>5173</v>
      </c>
      <c r="E1007" s="625" t="s">
        <v>4842</v>
      </c>
      <c r="F1007" s="625"/>
      <c r="G1007" s="626" t="s">
        <v>4842</v>
      </c>
      <c r="H1007" s="626"/>
      <c r="I1007" s="626"/>
      <c r="J1007" s="626">
        <v>722</v>
      </c>
      <c r="K1007" s="626">
        <v>395</v>
      </c>
      <c r="L1007" s="138">
        <v>395</v>
      </c>
      <c r="M1007" s="626"/>
      <c r="N1007" s="626"/>
      <c r="O1007" s="626"/>
      <c r="P1007" s="613">
        <v>395</v>
      </c>
      <c r="Q1007" s="614">
        <v>394.98</v>
      </c>
      <c r="R1007" s="626" t="s">
        <v>5174</v>
      </c>
      <c r="S1007" s="626">
        <v>1</v>
      </c>
      <c r="T1007" s="626" t="s">
        <v>316</v>
      </c>
      <c r="U1007" s="626"/>
      <c r="V1007" s="613"/>
      <c r="W1007" s="614"/>
      <c r="X1007" s="627"/>
      <c r="Y1007" s="627"/>
      <c r="Z1007" s="627"/>
      <c r="AA1007" s="626" t="s">
        <v>1677</v>
      </c>
      <c r="AB1007" s="613"/>
      <c r="AC1007" s="614"/>
      <c r="AD1007" s="627"/>
      <c r="AE1007" s="627"/>
      <c r="AF1007" s="627"/>
      <c r="AG1007" s="627"/>
      <c r="AH1007" s="627"/>
      <c r="AI1007" s="627"/>
      <c r="AJ1007" s="627"/>
      <c r="AK1007" s="627"/>
      <c r="AL1007" s="627"/>
      <c r="AM1007" s="627"/>
      <c r="AN1007" s="627"/>
      <c r="AO1007" s="627"/>
      <c r="AP1007" s="627"/>
      <c r="AQ1007" s="627"/>
      <c r="AR1007" s="627"/>
      <c r="AS1007" s="627"/>
      <c r="AT1007" s="627"/>
      <c r="AU1007" s="627"/>
      <c r="AV1007" s="613">
        <v>2007</v>
      </c>
      <c r="AW1007" s="613"/>
      <c r="AX1007" s="613"/>
      <c r="AY1007" s="613"/>
      <c r="AZ1007" s="613"/>
      <c r="BA1007" s="613"/>
      <c r="BB1007" s="613"/>
      <c r="BC1007" s="614">
        <v>70</v>
      </c>
      <c r="BD1007" s="613"/>
      <c r="BE1007" s="170"/>
    </row>
    <row r="1008" spans="1:57" ht="25.7" hidden="1" customHeight="1" x14ac:dyDescent="0.15">
      <c r="A1008" s="621"/>
      <c r="B1008" s="147"/>
      <c r="C1008" s="656" t="s">
        <v>4842</v>
      </c>
      <c r="D1008" s="625" t="s">
        <v>5175</v>
      </c>
      <c r="E1008" s="625" t="s">
        <v>4842</v>
      </c>
      <c r="F1008" s="147"/>
      <c r="G1008" s="625" t="s">
        <v>4842</v>
      </c>
      <c r="H1008" s="158"/>
      <c r="I1008" s="158"/>
      <c r="J1008" s="626">
        <v>2550</v>
      </c>
      <c r="K1008" s="626">
        <v>623</v>
      </c>
      <c r="L1008" s="138">
        <v>763</v>
      </c>
      <c r="M1008" s="627"/>
      <c r="N1008" s="628"/>
      <c r="O1008" s="627"/>
      <c r="P1008" s="614">
        <v>567</v>
      </c>
      <c r="Q1008" s="614">
        <v>567</v>
      </c>
      <c r="R1008" s="626" t="s">
        <v>5176</v>
      </c>
      <c r="S1008" s="626">
        <v>1</v>
      </c>
      <c r="T1008" s="626" t="s">
        <v>316</v>
      </c>
      <c r="U1008" s="626"/>
      <c r="V1008" s="626"/>
      <c r="W1008" s="627"/>
      <c r="X1008" s="627"/>
      <c r="Y1008" s="627"/>
      <c r="Z1008" s="627"/>
      <c r="AA1008" s="626" t="s">
        <v>1677</v>
      </c>
      <c r="AB1008" s="625"/>
      <c r="AC1008" s="625"/>
      <c r="AD1008" s="627"/>
      <c r="AE1008" s="627"/>
      <c r="AF1008" s="627"/>
      <c r="AG1008" s="627"/>
      <c r="AH1008" s="627"/>
      <c r="AI1008" s="627"/>
      <c r="AJ1008" s="627"/>
      <c r="AK1008" s="627"/>
      <c r="AL1008" s="627"/>
      <c r="AM1008" s="627"/>
      <c r="AN1008" s="627"/>
      <c r="AO1008" s="627"/>
      <c r="AP1008" s="627"/>
      <c r="AQ1008" s="627"/>
      <c r="AR1008" s="627"/>
      <c r="AS1008" s="627"/>
      <c r="AT1008" s="627"/>
      <c r="AU1008" s="627"/>
      <c r="AV1008" s="613">
        <v>2002</v>
      </c>
      <c r="AW1008" s="613"/>
      <c r="AX1008" s="613"/>
      <c r="AY1008" s="613"/>
      <c r="AZ1008" s="613"/>
      <c r="BA1008" s="613"/>
      <c r="BB1008" s="613"/>
      <c r="BC1008" s="614">
        <v>300</v>
      </c>
      <c r="BD1008" s="613"/>
      <c r="BE1008" s="170"/>
    </row>
    <row r="1009" spans="1:57" ht="25.7" hidden="1" customHeight="1" x14ac:dyDescent="0.15">
      <c r="A1009" s="621"/>
      <c r="B1009" s="147"/>
      <c r="C1009" s="656" t="s">
        <v>4842</v>
      </c>
      <c r="D1009" s="625" t="s">
        <v>5177</v>
      </c>
      <c r="E1009" s="625" t="s">
        <v>4842</v>
      </c>
      <c r="F1009" s="147"/>
      <c r="G1009" s="625" t="s">
        <v>4842</v>
      </c>
      <c r="H1009" s="158"/>
      <c r="I1009" s="158"/>
      <c r="J1009" s="626">
        <v>932</v>
      </c>
      <c r="K1009" s="626">
        <v>559</v>
      </c>
      <c r="L1009" s="138">
        <v>559</v>
      </c>
      <c r="M1009" s="627"/>
      <c r="N1009" s="628"/>
      <c r="O1009" s="627"/>
      <c r="P1009" s="626">
        <v>567</v>
      </c>
      <c r="Q1009" s="626">
        <v>567</v>
      </c>
      <c r="R1009" s="626" t="s">
        <v>5176</v>
      </c>
      <c r="S1009" s="626">
        <v>1</v>
      </c>
      <c r="T1009" s="626" t="s">
        <v>316</v>
      </c>
      <c r="U1009" s="626"/>
      <c r="V1009" s="626"/>
      <c r="W1009" s="627"/>
      <c r="X1009" s="627"/>
      <c r="Y1009" s="627"/>
      <c r="Z1009" s="627"/>
      <c r="AA1009" s="626" t="s">
        <v>1677</v>
      </c>
      <c r="AB1009" s="625"/>
      <c r="AC1009" s="625"/>
      <c r="AD1009" s="627"/>
      <c r="AE1009" s="627"/>
      <c r="AF1009" s="627"/>
      <c r="AG1009" s="627"/>
      <c r="AH1009" s="627"/>
      <c r="AI1009" s="627"/>
      <c r="AJ1009" s="627"/>
      <c r="AK1009" s="627"/>
      <c r="AL1009" s="627"/>
      <c r="AM1009" s="627"/>
      <c r="AN1009" s="627"/>
      <c r="AO1009" s="627"/>
      <c r="AP1009" s="627"/>
      <c r="AQ1009" s="627"/>
      <c r="AR1009" s="627"/>
      <c r="AS1009" s="627"/>
      <c r="AT1009" s="627"/>
      <c r="AU1009" s="627"/>
      <c r="AV1009" s="613">
        <v>2000</v>
      </c>
      <c r="AW1009" s="613"/>
      <c r="AX1009" s="613"/>
      <c r="AY1009" s="613"/>
      <c r="AZ1009" s="613"/>
      <c r="BA1009" s="613"/>
      <c r="BB1009" s="613"/>
      <c r="BC1009" s="614">
        <v>70</v>
      </c>
      <c r="BD1009" s="613"/>
      <c r="BE1009" s="170"/>
    </row>
    <row r="1010" spans="1:57" ht="25.7" hidden="1" customHeight="1" x14ac:dyDescent="0.15">
      <c r="A1010" s="621"/>
      <c r="B1010" s="147"/>
      <c r="C1010" s="656" t="s">
        <v>4842</v>
      </c>
      <c r="D1010" s="625" t="s">
        <v>5178</v>
      </c>
      <c r="E1010" s="625" t="s">
        <v>4842</v>
      </c>
      <c r="F1010" s="147"/>
      <c r="G1010" s="625" t="s">
        <v>4842</v>
      </c>
      <c r="H1010" s="158"/>
      <c r="I1010" s="158"/>
      <c r="J1010" s="626">
        <v>2927</v>
      </c>
      <c r="K1010" s="626">
        <v>467</v>
      </c>
      <c r="L1010" s="138">
        <v>467</v>
      </c>
      <c r="M1010" s="627"/>
      <c r="N1010" s="628"/>
      <c r="O1010" s="627"/>
      <c r="P1010" s="626">
        <v>467</v>
      </c>
      <c r="Q1010" s="626">
        <v>467</v>
      </c>
      <c r="R1010" s="626" t="s">
        <v>5176</v>
      </c>
      <c r="S1010" s="626">
        <v>1</v>
      </c>
      <c r="T1010" s="626" t="s">
        <v>316</v>
      </c>
      <c r="U1010" s="626"/>
      <c r="V1010" s="626"/>
      <c r="W1010" s="627"/>
      <c r="X1010" s="627"/>
      <c r="Y1010" s="627"/>
      <c r="Z1010" s="627"/>
      <c r="AA1010" s="626" t="s">
        <v>1677</v>
      </c>
      <c r="AB1010" s="625"/>
      <c r="AC1010" s="625"/>
      <c r="AD1010" s="627"/>
      <c r="AE1010" s="627"/>
      <c r="AF1010" s="627"/>
      <c r="AG1010" s="627"/>
      <c r="AH1010" s="627"/>
      <c r="AI1010" s="627"/>
      <c r="AJ1010" s="627"/>
      <c r="AK1010" s="627"/>
      <c r="AL1010" s="627"/>
      <c r="AM1010" s="627"/>
      <c r="AN1010" s="627"/>
      <c r="AO1010" s="627"/>
      <c r="AP1010" s="627"/>
      <c r="AQ1010" s="627"/>
      <c r="AR1010" s="627"/>
      <c r="AS1010" s="627"/>
      <c r="AT1010" s="627"/>
      <c r="AU1010" s="627"/>
      <c r="AV1010" s="613">
        <v>2003</v>
      </c>
      <c r="AW1010" s="613"/>
      <c r="AX1010" s="613"/>
      <c r="AY1010" s="613"/>
      <c r="AZ1010" s="613"/>
      <c r="BA1010" s="613"/>
      <c r="BB1010" s="613"/>
      <c r="BC1010" s="614">
        <v>70</v>
      </c>
      <c r="BD1010" s="613"/>
      <c r="BE1010" s="170"/>
    </row>
    <row r="1011" spans="1:57" ht="25.7" hidden="1" customHeight="1" x14ac:dyDescent="0.15">
      <c r="A1011" s="621"/>
      <c r="B1011" s="147"/>
      <c r="C1011" s="656" t="s">
        <v>4842</v>
      </c>
      <c r="D1011" s="625" t="s">
        <v>5179</v>
      </c>
      <c r="E1011" s="625" t="s">
        <v>4842</v>
      </c>
      <c r="F1011" s="147"/>
      <c r="G1011" s="625" t="s">
        <v>4842</v>
      </c>
      <c r="H1011" s="158"/>
      <c r="I1011" s="158"/>
      <c r="J1011" s="626">
        <v>2550</v>
      </c>
      <c r="K1011" s="626">
        <v>392</v>
      </c>
      <c r="L1011" s="138">
        <v>392</v>
      </c>
      <c r="M1011" s="627"/>
      <c r="N1011" s="628"/>
      <c r="O1011" s="627"/>
      <c r="P1011" s="626">
        <v>567</v>
      </c>
      <c r="Q1011" s="626">
        <v>567</v>
      </c>
      <c r="R1011" s="626" t="s">
        <v>5176</v>
      </c>
      <c r="S1011" s="626">
        <v>1</v>
      </c>
      <c r="T1011" s="626" t="s">
        <v>316</v>
      </c>
      <c r="U1011" s="626"/>
      <c r="V1011" s="626"/>
      <c r="W1011" s="627"/>
      <c r="X1011" s="627"/>
      <c r="Y1011" s="627"/>
      <c r="Z1011" s="627"/>
      <c r="AA1011" s="626" t="s">
        <v>1677</v>
      </c>
      <c r="AB1011" s="625"/>
      <c r="AC1011" s="625"/>
      <c r="AD1011" s="627"/>
      <c r="AE1011" s="627"/>
      <c r="AF1011" s="627"/>
      <c r="AG1011" s="627"/>
      <c r="AH1011" s="627"/>
      <c r="AI1011" s="627"/>
      <c r="AJ1011" s="627"/>
      <c r="AK1011" s="627"/>
      <c r="AL1011" s="627"/>
      <c r="AM1011" s="627"/>
      <c r="AN1011" s="627"/>
      <c r="AO1011" s="627"/>
      <c r="AP1011" s="627"/>
      <c r="AQ1011" s="627"/>
      <c r="AR1011" s="627"/>
      <c r="AS1011" s="627"/>
      <c r="AT1011" s="627"/>
      <c r="AU1011" s="627"/>
      <c r="AV1011" s="613">
        <v>2003</v>
      </c>
      <c r="AW1011" s="613"/>
      <c r="AX1011" s="613"/>
      <c r="AY1011" s="613"/>
      <c r="AZ1011" s="613"/>
      <c r="BA1011" s="613"/>
      <c r="BB1011" s="613"/>
      <c r="BC1011" s="614">
        <v>70</v>
      </c>
      <c r="BD1011" s="613"/>
      <c r="BE1011" s="170"/>
    </row>
    <row r="1012" spans="1:57" ht="25.7" hidden="1" customHeight="1" x14ac:dyDescent="0.15">
      <c r="A1012" s="621"/>
      <c r="B1012" s="147"/>
      <c r="C1012" s="656" t="s">
        <v>4842</v>
      </c>
      <c r="D1012" s="625" t="s">
        <v>5180</v>
      </c>
      <c r="E1012" s="625" t="s">
        <v>4842</v>
      </c>
      <c r="F1012" s="147"/>
      <c r="G1012" s="625" t="s">
        <v>4842</v>
      </c>
      <c r="H1012" s="158"/>
      <c r="I1012" s="158"/>
      <c r="J1012" s="626">
        <v>1085</v>
      </c>
      <c r="K1012" s="626">
        <v>501</v>
      </c>
      <c r="L1012" s="138">
        <v>496.83</v>
      </c>
      <c r="M1012" s="627"/>
      <c r="N1012" s="628"/>
      <c r="O1012" s="627"/>
      <c r="P1012" s="626">
        <v>567</v>
      </c>
      <c r="Q1012" s="626">
        <v>567</v>
      </c>
      <c r="R1012" s="626" t="s">
        <v>5176</v>
      </c>
      <c r="S1012" s="626">
        <v>1</v>
      </c>
      <c r="T1012" s="626" t="s">
        <v>316</v>
      </c>
      <c r="U1012" s="626"/>
      <c r="V1012" s="626"/>
      <c r="W1012" s="627"/>
      <c r="X1012" s="627"/>
      <c r="Y1012" s="627"/>
      <c r="Z1012" s="627"/>
      <c r="AA1012" s="626" t="s">
        <v>1677</v>
      </c>
      <c r="AB1012" s="625"/>
      <c r="AC1012" s="625"/>
      <c r="AD1012" s="627"/>
      <c r="AE1012" s="627"/>
      <c r="AF1012" s="627"/>
      <c r="AG1012" s="627"/>
      <c r="AH1012" s="627"/>
      <c r="AI1012" s="627"/>
      <c r="AJ1012" s="627"/>
      <c r="AK1012" s="627"/>
      <c r="AL1012" s="627"/>
      <c r="AM1012" s="627"/>
      <c r="AN1012" s="627"/>
      <c r="AO1012" s="627"/>
      <c r="AP1012" s="627"/>
      <c r="AQ1012" s="627"/>
      <c r="AR1012" s="627"/>
      <c r="AS1012" s="627"/>
      <c r="AT1012" s="627"/>
      <c r="AU1012" s="627"/>
      <c r="AV1012" s="613">
        <v>2003</v>
      </c>
      <c r="AW1012" s="613"/>
      <c r="AX1012" s="613"/>
      <c r="AY1012" s="613"/>
      <c r="AZ1012" s="613"/>
      <c r="BA1012" s="613"/>
      <c r="BB1012" s="613"/>
      <c r="BC1012" s="614">
        <v>70</v>
      </c>
      <c r="BD1012" s="613"/>
      <c r="BE1012" s="170"/>
    </row>
    <row r="1013" spans="1:57" ht="25.7" hidden="1" customHeight="1" x14ac:dyDescent="0.15">
      <c r="A1013" s="621"/>
      <c r="B1013" s="147"/>
      <c r="C1013" s="656" t="s">
        <v>4842</v>
      </c>
      <c r="D1013" s="625" t="s">
        <v>5181</v>
      </c>
      <c r="E1013" s="625" t="s">
        <v>4842</v>
      </c>
      <c r="F1013" s="147"/>
      <c r="G1013" s="625" t="s">
        <v>4842</v>
      </c>
      <c r="H1013" s="158"/>
      <c r="I1013" s="158"/>
      <c r="J1013" s="626">
        <v>18053</v>
      </c>
      <c r="K1013" s="626">
        <v>617</v>
      </c>
      <c r="L1013" s="138">
        <v>586</v>
      </c>
      <c r="M1013" s="627"/>
      <c r="N1013" s="628"/>
      <c r="O1013" s="627"/>
      <c r="P1013" s="626">
        <v>567</v>
      </c>
      <c r="Q1013" s="626">
        <v>567</v>
      </c>
      <c r="R1013" s="626" t="s">
        <v>5176</v>
      </c>
      <c r="S1013" s="626">
        <v>1</v>
      </c>
      <c r="T1013" s="626" t="s">
        <v>316</v>
      </c>
      <c r="U1013" s="626"/>
      <c r="V1013" s="626"/>
      <c r="W1013" s="627"/>
      <c r="X1013" s="627"/>
      <c r="Y1013" s="627"/>
      <c r="Z1013" s="627"/>
      <c r="AA1013" s="626" t="s">
        <v>1677</v>
      </c>
      <c r="AB1013" s="625"/>
      <c r="AC1013" s="625"/>
      <c r="AD1013" s="627"/>
      <c r="AE1013" s="627"/>
      <c r="AF1013" s="627"/>
      <c r="AG1013" s="627"/>
      <c r="AH1013" s="627"/>
      <c r="AI1013" s="627"/>
      <c r="AJ1013" s="627"/>
      <c r="AK1013" s="627"/>
      <c r="AL1013" s="627"/>
      <c r="AM1013" s="627"/>
      <c r="AN1013" s="627"/>
      <c r="AO1013" s="627"/>
      <c r="AP1013" s="627"/>
      <c r="AQ1013" s="627"/>
      <c r="AR1013" s="627"/>
      <c r="AS1013" s="627"/>
      <c r="AT1013" s="627"/>
      <c r="AU1013" s="627"/>
      <c r="AV1013" s="613">
        <v>2005</v>
      </c>
      <c r="AW1013" s="613"/>
      <c r="AX1013" s="613"/>
      <c r="AY1013" s="613"/>
      <c r="AZ1013" s="613"/>
      <c r="BA1013" s="613"/>
      <c r="BB1013" s="613"/>
      <c r="BC1013" s="614">
        <v>70</v>
      </c>
      <c r="BD1013" s="613"/>
      <c r="BE1013" s="170"/>
    </row>
    <row r="1014" spans="1:57" ht="25.7" hidden="1" customHeight="1" x14ac:dyDescent="0.15">
      <c r="A1014" s="621"/>
      <c r="B1014" s="147"/>
      <c r="C1014" s="656" t="s">
        <v>4842</v>
      </c>
      <c r="D1014" s="625" t="s">
        <v>5182</v>
      </c>
      <c r="E1014" s="625" t="s">
        <v>4842</v>
      </c>
      <c r="F1014" s="147"/>
      <c r="G1014" s="625" t="s">
        <v>4842</v>
      </c>
      <c r="H1014" s="158"/>
      <c r="I1014" s="158"/>
      <c r="J1014" s="626">
        <v>1201</v>
      </c>
      <c r="K1014" s="626">
        <v>475</v>
      </c>
      <c r="L1014" s="138">
        <v>475</v>
      </c>
      <c r="M1014" s="627"/>
      <c r="N1014" s="628"/>
      <c r="O1014" s="627"/>
      <c r="P1014" s="626">
        <v>475</v>
      </c>
      <c r="Q1014" s="626">
        <v>475</v>
      </c>
      <c r="R1014" s="626" t="s">
        <v>5147</v>
      </c>
      <c r="S1014" s="626">
        <v>1</v>
      </c>
      <c r="T1014" s="626" t="s">
        <v>316</v>
      </c>
      <c r="U1014" s="626"/>
      <c r="V1014" s="626"/>
      <c r="W1014" s="627"/>
      <c r="X1014" s="627"/>
      <c r="Y1014" s="627"/>
      <c r="Z1014" s="627"/>
      <c r="AA1014" s="626" t="s">
        <v>1677</v>
      </c>
      <c r="AB1014" s="625"/>
      <c r="AC1014" s="625"/>
      <c r="AD1014" s="627"/>
      <c r="AE1014" s="627"/>
      <c r="AF1014" s="627"/>
      <c r="AG1014" s="627"/>
      <c r="AH1014" s="627"/>
      <c r="AI1014" s="627"/>
      <c r="AJ1014" s="627"/>
      <c r="AK1014" s="627"/>
      <c r="AL1014" s="627"/>
      <c r="AM1014" s="627"/>
      <c r="AN1014" s="627"/>
      <c r="AO1014" s="627"/>
      <c r="AP1014" s="627"/>
      <c r="AQ1014" s="627"/>
      <c r="AR1014" s="627"/>
      <c r="AS1014" s="627"/>
      <c r="AT1014" s="627"/>
      <c r="AU1014" s="627"/>
      <c r="AV1014" s="613">
        <v>2009</v>
      </c>
      <c r="AW1014" s="613"/>
      <c r="AX1014" s="613"/>
      <c r="AY1014" s="613"/>
      <c r="AZ1014" s="613"/>
      <c r="BA1014" s="613"/>
      <c r="BB1014" s="613"/>
      <c r="BC1014" s="614">
        <v>300</v>
      </c>
      <c r="BD1014" s="613"/>
      <c r="BE1014" s="170"/>
    </row>
    <row r="1015" spans="1:57" ht="25.7" hidden="1" customHeight="1" x14ac:dyDescent="0.15">
      <c r="A1015" s="621"/>
      <c r="B1015" s="147"/>
      <c r="C1015" s="656" t="s">
        <v>4842</v>
      </c>
      <c r="D1015" s="613" t="s">
        <v>5183</v>
      </c>
      <c r="E1015" s="625" t="s">
        <v>4842</v>
      </c>
      <c r="F1015" s="140"/>
      <c r="G1015" s="625" t="s">
        <v>4842</v>
      </c>
      <c r="H1015" s="140"/>
      <c r="I1015" s="140"/>
      <c r="J1015" s="614">
        <v>1957</v>
      </c>
      <c r="K1015" s="614">
        <v>490</v>
      </c>
      <c r="L1015" s="138">
        <v>490</v>
      </c>
      <c r="M1015" s="613"/>
      <c r="N1015" s="613"/>
      <c r="O1015" s="613"/>
      <c r="P1015" s="614">
        <v>980</v>
      </c>
      <c r="Q1015" s="614">
        <v>490</v>
      </c>
      <c r="R1015" s="626" t="s">
        <v>5147</v>
      </c>
      <c r="S1015" s="626">
        <v>2</v>
      </c>
      <c r="T1015" s="626" t="s">
        <v>316</v>
      </c>
      <c r="U1015" s="626"/>
      <c r="V1015" s="626"/>
      <c r="W1015" s="627"/>
      <c r="X1015" s="627"/>
      <c r="Y1015" s="627"/>
      <c r="Z1015" s="627"/>
      <c r="AA1015" s="626" t="s">
        <v>1677</v>
      </c>
      <c r="AB1015" s="625"/>
      <c r="AC1015" s="625"/>
      <c r="AD1015" s="627"/>
      <c r="AE1015" s="627"/>
      <c r="AF1015" s="627"/>
      <c r="AG1015" s="627"/>
      <c r="AH1015" s="627"/>
      <c r="AI1015" s="627"/>
      <c r="AJ1015" s="627"/>
      <c r="AK1015" s="627"/>
      <c r="AL1015" s="627"/>
      <c r="AM1015" s="627"/>
      <c r="AN1015" s="627"/>
      <c r="AO1015" s="627"/>
      <c r="AP1015" s="627"/>
      <c r="AQ1015" s="627"/>
      <c r="AR1015" s="627"/>
      <c r="AS1015" s="627"/>
      <c r="AT1015" s="627"/>
      <c r="AU1015" s="627"/>
      <c r="AV1015" s="613">
        <v>2009</v>
      </c>
      <c r="AW1015" s="613"/>
      <c r="AX1015" s="613"/>
      <c r="AY1015" s="613"/>
      <c r="AZ1015" s="613"/>
      <c r="BA1015" s="613"/>
      <c r="BB1015" s="613"/>
      <c r="BC1015" s="614">
        <v>450</v>
      </c>
      <c r="BD1015" s="613"/>
      <c r="BE1015" s="170"/>
    </row>
    <row r="1016" spans="1:57" ht="25.7" hidden="1" customHeight="1" x14ac:dyDescent="0.15">
      <c r="A1016" s="621"/>
      <c r="B1016" s="147"/>
      <c r="C1016" s="656" t="s">
        <v>4842</v>
      </c>
      <c r="D1016" s="613" t="s">
        <v>5184</v>
      </c>
      <c r="E1016" s="625" t="s">
        <v>4842</v>
      </c>
      <c r="F1016" s="140"/>
      <c r="G1016" s="625" t="s">
        <v>4842</v>
      </c>
      <c r="H1016" s="140"/>
      <c r="I1016" s="140"/>
      <c r="J1016" s="614">
        <v>2119</v>
      </c>
      <c r="K1016" s="614">
        <v>499.35</v>
      </c>
      <c r="L1016" s="138">
        <v>499.35</v>
      </c>
      <c r="M1016" s="613"/>
      <c r="N1016" s="613"/>
      <c r="O1016" s="613"/>
      <c r="P1016" s="614">
        <v>452.2</v>
      </c>
      <c r="Q1016" s="614">
        <v>452.2</v>
      </c>
      <c r="R1016" s="626" t="s">
        <v>5185</v>
      </c>
      <c r="S1016" s="626">
        <v>1</v>
      </c>
      <c r="T1016" s="626" t="s">
        <v>316</v>
      </c>
      <c r="U1016" s="626"/>
      <c r="V1016" s="626"/>
      <c r="W1016" s="627"/>
      <c r="X1016" s="627"/>
      <c r="Y1016" s="627"/>
      <c r="Z1016" s="627"/>
      <c r="AA1016" s="626" t="s">
        <v>1677</v>
      </c>
      <c r="AB1016" s="625"/>
      <c r="AC1016" s="625"/>
      <c r="AD1016" s="627"/>
      <c r="AE1016" s="627"/>
      <c r="AF1016" s="627"/>
      <c r="AG1016" s="627"/>
      <c r="AH1016" s="627"/>
      <c r="AI1016" s="627"/>
      <c r="AJ1016" s="627"/>
      <c r="AK1016" s="627"/>
      <c r="AL1016" s="627"/>
      <c r="AM1016" s="627"/>
      <c r="AN1016" s="627"/>
      <c r="AO1016" s="627"/>
      <c r="AP1016" s="627"/>
      <c r="AQ1016" s="627"/>
      <c r="AR1016" s="627"/>
      <c r="AS1016" s="627"/>
      <c r="AT1016" s="627"/>
      <c r="AU1016" s="627"/>
      <c r="AV1016" s="613">
        <v>2003</v>
      </c>
      <c r="AW1016" s="613"/>
      <c r="AX1016" s="613"/>
      <c r="AY1016" s="613"/>
      <c r="AZ1016" s="613"/>
      <c r="BA1016" s="613"/>
      <c r="BB1016" s="613"/>
      <c r="BC1016" s="614">
        <v>136</v>
      </c>
      <c r="BD1016" s="613"/>
      <c r="BE1016" s="170"/>
    </row>
    <row r="1017" spans="1:57" ht="25.7" hidden="1" customHeight="1" x14ac:dyDescent="0.15">
      <c r="A1017" s="621"/>
      <c r="B1017" s="293"/>
      <c r="C1017" s="656" t="s">
        <v>495</v>
      </c>
      <c r="D1017" s="613" t="s">
        <v>12091</v>
      </c>
      <c r="E1017" s="625" t="s">
        <v>495</v>
      </c>
      <c r="F1017" s="140" t="s">
        <v>12092</v>
      </c>
      <c r="G1017" s="625" t="s">
        <v>12092</v>
      </c>
      <c r="H1017" s="140">
        <v>2933</v>
      </c>
      <c r="I1017" s="140">
        <v>578</v>
      </c>
      <c r="J1017" s="614">
        <v>2933</v>
      </c>
      <c r="K1017" s="614">
        <v>578</v>
      </c>
      <c r="L1017" s="138">
        <v>578</v>
      </c>
      <c r="M1017" s="613"/>
      <c r="N1017" s="613"/>
      <c r="O1017" s="613"/>
      <c r="P1017" s="614">
        <v>419</v>
      </c>
      <c r="Q1017" s="614">
        <v>419</v>
      </c>
      <c r="R1017" s="626" t="s">
        <v>12093</v>
      </c>
      <c r="S1017" s="626">
        <v>1</v>
      </c>
      <c r="T1017" s="626" t="s">
        <v>316</v>
      </c>
      <c r="U1017" s="626"/>
      <c r="V1017" s="626"/>
      <c r="W1017" s="627"/>
      <c r="X1017" s="627"/>
      <c r="Y1017" s="627"/>
      <c r="Z1017" s="627"/>
      <c r="AA1017" s="626" t="s">
        <v>1677</v>
      </c>
      <c r="AB1017" s="625"/>
      <c r="AC1017" s="625"/>
      <c r="AD1017" s="627"/>
      <c r="AE1017" s="627"/>
      <c r="AF1017" s="627"/>
      <c r="AG1017" s="627"/>
      <c r="AH1017" s="627"/>
      <c r="AI1017" s="627"/>
      <c r="AJ1017" s="627"/>
      <c r="AK1017" s="627"/>
      <c r="AL1017" s="627"/>
      <c r="AM1017" s="627"/>
      <c r="AN1017" s="627"/>
      <c r="AO1017" s="627"/>
      <c r="AP1017" s="627"/>
      <c r="AQ1017" s="627"/>
      <c r="AR1017" s="627"/>
      <c r="AS1017" s="627"/>
      <c r="AT1017" s="627"/>
      <c r="AU1017" s="627"/>
      <c r="AV1017" s="613">
        <v>2018</v>
      </c>
      <c r="AW1017" s="613"/>
      <c r="AX1017" s="613"/>
      <c r="AY1017" s="613"/>
      <c r="AZ1017" s="613"/>
      <c r="BA1017" s="613"/>
      <c r="BB1017" s="613"/>
      <c r="BC1017" s="614">
        <v>780</v>
      </c>
      <c r="BD1017" s="613"/>
      <c r="BE1017" s="170"/>
    </row>
    <row r="1018" spans="1:57" s="560" customFormat="1" ht="25.7" hidden="1" customHeight="1" x14ac:dyDescent="0.15">
      <c r="A1018" s="934"/>
      <c r="B1018" s="669" t="s">
        <v>94</v>
      </c>
      <c r="C1018" s="650" t="s">
        <v>55</v>
      </c>
      <c r="D1018" s="676">
        <f>COUNTA(D1019:D1249)</f>
        <v>231</v>
      </c>
      <c r="E1018" s="666"/>
      <c r="F1018" s="666"/>
      <c r="G1018" s="666"/>
      <c r="H1018" s="666"/>
      <c r="I1018" s="666"/>
      <c r="J1018" s="665">
        <f t="shared" ref="J1018:O1018" si="10">SUM(J1019:J1249)</f>
        <v>1005484.6300000001</v>
      </c>
      <c r="K1018" s="665">
        <f t="shared" si="10"/>
        <v>113879.25</v>
      </c>
      <c r="L1018" s="248">
        <f t="shared" si="10"/>
        <v>118238.19999999998</v>
      </c>
      <c r="M1018" s="665">
        <f t="shared" si="10"/>
        <v>8150</v>
      </c>
      <c r="N1018" s="665">
        <f t="shared" si="10"/>
        <v>8169</v>
      </c>
      <c r="O1018" s="665">
        <f t="shared" si="10"/>
        <v>886</v>
      </c>
      <c r="P1018" s="665"/>
      <c r="Q1018" s="665"/>
      <c r="R1018" s="665"/>
      <c r="S1018" s="665">
        <f>SUM(S1019:S1249)</f>
        <v>287</v>
      </c>
      <c r="T1018" s="665"/>
      <c r="U1018" s="666"/>
      <c r="V1018" s="666"/>
      <c r="W1018" s="666"/>
      <c r="X1018" s="666"/>
      <c r="Y1018" s="666"/>
      <c r="Z1018" s="666"/>
      <c r="AA1018" s="665"/>
      <c r="AB1018" s="650"/>
      <c r="AC1018" s="650"/>
      <c r="AD1018" s="666"/>
      <c r="AE1018" s="666"/>
      <c r="AF1018" s="666"/>
      <c r="AG1018" s="666"/>
      <c r="AH1018" s="666"/>
      <c r="AI1018" s="666"/>
      <c r="AJ1018" s="666"/>
      <c r="AK1018" s="666"/>
      <c r="AL1018" s="666"/>
      <c r="AM1018" s="666"/>
      <c r="AN1018" s="666"/>
      <c r="AO1018" s="666"/>
      <c r="AP1018" s="666"/>
      <c r="AQ1018" s="666"/>
      <c r="AR1018" s="666"/>
      <c r="AS1018" s="666"/>
      <c r="AT1018" s="666"/>
      <c r="AU1018" s="666"/>
      <c r="AV1018" s="813"/>
      <c r="AW1018" s="813"/>
      <c r="AX1018" s="813"/>
      <c r="AY1018" s="813"/>
      <c r="AZ1018" s="813"/>
      <c r="BA1018" s="813"/>
      <c r="BB1018" s="813"/>
      <c r="BC1018" s="814"/>
      <c r="BD1018" s="814"/>
      <c r="BE1018" s="1160"/>
    </row>
    <row r="1019" spans="1:57" ht="25.7" customHeight="1" x14ac:dyDescent="0.15">
      <c r="A1019" s="621"/>
      <c r="B1019" s="147"/>
      <c r="C1019" s="625" t="s">
        <v>1882</v>
      </c>
      <c r="D1019" s="625" t="s">
        <v>14878</v>
      </c>
      <c r="E1019" s="625" t="s">
        <v>1882</v>
      </c>
      <c r="F1019" s="625"/>
      <c r="G1019" s="625" t="s">
        <v>14850</v>
      </c>
      <c r="H1019" s="627"/>
      <c r="I1019" s="627"/>
      <c r="J1019" s="626">
        <v>2402</v>
      </c>
      <c r="K1019" s="626">
        <v>500</v>
      </c>
      <c r="L1019" s="138">
        <v>500</v>
      </c>
      <c r="M1019" s="627"/>
      <c r="N1019" s="628"/>
      <c r="O1019" s="627"/>
      <c r="P1019" s="626">
        <v>456</v>
      </c>
      <c r="Q1019" s="626">
        <v>456</v>
      </c>
      <c r="R1019" s="626" t="s">
        <v>1883</v>
      </c>
      <c r="S1019" s="626">
        <v>1</v>
      </c>
      <c r="T1019" s="626" t="s">
        <v>316</v>
      </c>
      <c r="U1019" s="626"/>
      <c r="V1019" s="625"/>
      <c r="W1019" s="626"/>
      <c r="X1019" s="627"/>
      <c r="Y1019" s="627"/>
      <c r="Z1019" s="627"/>
      <c r="AA1019" s="625" t="s">
        <v>417</v>
      </c>
      <c r="AB1019" s="626"/>
      <c r="AC1019" s="627"/>
      <c r="AD1019" s="625"/>
      <c r="AE1019" s="626"/>
      <c r="AF1019" s="627"/>
      <c r="AG1019" s="625"/>
      <c r="AH1019" s="626"/>
      <c r="AI1019" s="627"/>
      <c r="AJ1019" s="625"/>
      <c r="AK1019" s="626"/>
      <c r="AL1019" s="627"/>
      <c r="AM1019" s="625"/>
      <c r="AN1019" s="626"/>
      <c r="AO1019" s="627"/>
      <c r="AP1019" s="625"/>
      <c r="AQ1019" s="626"/>
      <c r="AR1019" s="627"/>
      <c r="AS1019" s="625"/>
      <c r="AT1019" s="626"/>
      <c r="AU1019" s="627"/>
      <c r="AV1019" s="625">
        <v>2004</v>
      </c>
      <c r="AW1019" s="626"/>
      <c r="AX1019" s="627"/>
      <c r="AY1019" s="625"/>
      <c r="AZ1019" s="626"/>
      <c r="BA1019" s="627"/>
      <c r="BB1019" s="625"/>
      <c r="BC1019" s="626">
        <v>85</v>
      </c>
      <c r="BD1019" s="627"/>
      <c r="BE1019" s="170"/>
    </row>
    <row r="1020" spans="1:57" ht="25.7" customHeight="1" x14ac:dyDescent="0.15">
      <c r="A1020" s="621"/>
      <c r="B1020" s="147"/>
      <c r="C1020" s="625" t="s">
        <v>1882</v>
      </c>
      <c r="D1020" s="625" t="s">
        <v>5461</v>
      </c>
      <c r="E1020" s="625" t="s">
        <v>1882</v>
      </c>
      <c r="F1020" s="625"/>
      <c r="G1020" s="625" t="s">
        <v>14850</v>
      </c>
      <c r="H1020" s="627"/>
      <c r="I1020" s="627"/>
      <c r="J1020" s="626">
        <v>7121</v>
      </c>
      <c r="K1020" s="626">
        <v>456</v>
      </c>
      <c r="L1020" s="138">
        <v>456</v>
      </c>
      <c r="M1020" s="627"/>
      <c r="N1020" s="628"/>
      <c r="O1020" s="627"/>
      <c r="P1020" s="626">
        <v>456</v>
      </c>
      <c r="Q1020" s="626">
        <v>456</v>
      </c>
      <c r="R1020" s="626" t="s">
        <v>1883</v>
      </c>
      <c r="S1020" s="626">
        <v>1</v>
      </c>
      <c r="T1020" s="626" t="s">
        <v>316</v>
      </c>
      <c r="U1020" s="626"/>
      <c r="V1020" s="625"/>
      <c r="W1020" s="626"/>
      <c r="X1020" s="627"/>
      <c r="Y1020" s="627"/>
      <c r="Z1020" s="627"/>
      <c r="AA1020" s="625" t="s">
        <v>417</v>
      </c>
      <c r="AB1020" s="626"/>
      <c r="AC1020" s="627"/>
      <c r="AD1020" s="625"/>
      <c r="AE1020" s="626"/>
      <c r="AF1020" s="627"/>
      <c r="AG1020" s="625"/>
      <c r="AH1020" s="626"/>
      <c r="AI1020" s="627"/>
      <c r="AJ1020" s="625"/>
      <c r="AK1020" s="626"/>
      <c r="AL1020" s="627"/>
      <c r="AM1020" s="625"/>
      <c r="AN1020" s="626"/>
      <c r="AO1020" s="627"/>
      <c r="AP1020" s="625"/>
      <c r="AQ1020" s="626"/>
      <c r="AR1020" s="627"/>
      <c r="AS1020" s="625"/>
      <c r="AT1020" s="626"/>
      <c r="AU1020" s="627"/>
      <c r="AV1020" s="625">
        <v>2006</v>
      </c>
      <c r="AW1020" s="626"/>
      <c r="AX1020" s="627"/>
      <c r="AY1020" s="625"/>
      <c r="AZ1020" s="626"/>
      <c r="BA1020" s="627"/>
      <c r="BB1020" s="625"/>
      <c r="BC1020" s="626">
        <v>195</v>
      </c>
      <c r="BD1020" s="627"/>
      <c r="BE1020" s="170"/>
    </row>
    <row r="1021" spans="1:57" ht="25.7" customHeight="1" x14ac:dyDescent="0.15">
      <c r="A1021" s="621"/>
      <c r="B1021" s="147"/>
      <c r="C1021" s="625" t="s">
        <v>1882</v>
      </c>
      <c r="D1021" s="625" t="s">
        <v>5462</v>
      </c>
      <c r="E1021" s="625" t="s">
        <v>1882</v>
      </c>
      <c r="F1021" s="625" t="s">
        <v>5460</v>
      </c>
      <c r="G1021" s="625" t="s">
        <v>14850</v>
      </c>
      <c r="H1021" s="627"/>
      <c r="I1021" s="627"/>
      <c r="J1021" s="626">
        <v>499</v>
      </c>
      <c r="K1021" s="626">
        <v>456</v>
      </c>
      <c r="L1021" s="138">
        <v>456</v>
      </c>
      <c r="M1021" s="627"/>
      <c r="N1021" s="628"/>
      <c r="O1021" s="627"/>
      <c r="P1021" s="626">
        <v>456</v>
      </c>
      <c r="Q1021" s="626">
        <v>456</v>
      </c>
      <c r="R1021" s="626" t="s">
        <v>1883</v>
      </c>
      <c r="S1021" s="626">
        <v>1</v>
      </c>
      <c r="T1021" s="626" t="s">
        <v>316</v>
      </c>
      <c r="U1021" s="626"/>
      <c r="V1021" s="625"/>
      <c r="W1021" s="626"/>
      <c r="X1021" s="627"/>
      <c r="Y1021" s="627"/>
      <c r="Z1021" s="627"/>
      <c r="AA1021" s="625" t="s">
        <v>417</v>
      </c>
      <c r="AB1021" s="626">
        <v>2009</v>
      </c>
      <c r="AC1021" s="627">
        <v>230</v>
      </c>
      <c r="AD1021" s="625" t="s">
        <v>2050</v>
      </c>
      <c r="AE1021" s="626"/>
      <c r="AF1021" s="627"/>
      <c r="AG1021" s="625"/>
      <c r="AH1021" s="626"/>
      <c r="AI1021" s="627"/>
      <c r="AJ1021" s="625"/>
      <c r="AK1021" s="626"/>
      <c r="AL1021" s="627"/>
      <c r="AM1021" s="625"/>
      <c r="AN1021" s="626"/>
      <c r="AO1021" s="627"/>
      <c r="AP1021" s="625"/>
      <c r="AQ1021" s="626"/>
      <c r="AR1021" s="627"/>
      <c r="AS1021" s="625"/>
      <c r="AT1021" s="626"/>
      <c r="AU1021" s="627"/>
      <c r="AV1021" s="625">
        <v>2009</v>
      </c>
      <c r="AW1021" s="626">
        <v>230</v>
      </c>
      <c r="AX1021" s="627" t="s">
        <v>2050</v>
      </c>
      <c r="AY1021" s="625"/>
      <c r="AZ1021" s="626"/>
      <c r="BA1021" s="627"/>
      <c r="BB1021" s="625"/>
      <c r="BC1021" s="626">
        <v>230</v>
      </c>
      <c r="BD1021" s="627"/>
      <c r="BE1021" s="170"/>
    </row>
    <row r="1022" spans="1:57" ht="25.7" customHeight="1" x14ac:dyDescent="0.15">
      <c r="A1022" s="621"/>
      <c r="B1022" s="147"/>
      <c r="C1022" s="625" t="s">
        <v>1882</v>
      </c>
      <c r="D1022" s="625" t="s">
        <v>14879</v>
      </c>
      <c r="E1022" s="625" t="s">
        <v>1882</v>
      </c>
      <c r="F1022" s="625"/>
      <c r="G1022" s="625" t="s">
        <v>14850</v>
      </c>
      <c r="H1022" s="627"/>
      <c r="I1022" s="627"/>
      <c r="J1022" s="626">
        <v>3290</v>
      </c>
      <c r="K1022" s="626">
        <v>456</v>
      </c>
      <c r="L1022" s="138">
        <v>456</v>
      </c>
      <c r="M1022" s="627"/>
      <c r="N1022" s="628"/>
      <c r="O1022" s="627"/>
      <c r="P1022" s="626">
        <v>456</v>
      </c>
      <c r="Q1022" s="626">
        <v>456</v>
      </c>
      <c r="R1022" s="626" t="s">
        <v>1916</v>
      </c>
      <c r="S1022" s="626">
        <v>1</v>
      </c>
      <c r="T1022" s="626" t="s">
        <v>316</v>
      </c>
      <c r="U1022" s="626"/>
      <c r="V1022" s="625"/>
      <c r="W1022" s="626"/>
      <c r="X1022" s="627"/>
      <c r="Y1022" s="627"/>
      <c r="Z1022" s="627"/>
      <c r="AA1022" s="625" t="s">
        <v>417</v>
      </c>
      <c r="AB1022" s="626"/>
      <c r="AC1022" s="627"/>
      <c r="AD1022" s="625"/>
      <c r="AE1022" s="626"/>
      <c r="AF1022" s="627"/>
      <c r="AG1022" s="625"/>
      <c r="AH1022" s="626"/>
      <c r="AI1022" s="627"/>
      <c r="AJ1022" s="625"/>
      <c r="AK1022" s="626"/>
      <c r="AL1022" s="627"/>
      <c r="AM1022" s="625"/>
      <c r="AN1022" s="626"/>
      <c r="AO1022" s="627"/>
      <c r="AP1022" s="625"/>
      <c r="AQ1022" s="626"/>
      <c r="AR1022" s="627"/>
      <c r="AS1022" s="625"/>
      <c r="AT1022" s="626"/>
      <c r="AU1022" s="627"/>
      <c r="AV1022" s="625">
        <v>2009</v>
      </c>
      <c r="AW1022" s="626"/>
      <c r="AX1022" s="627"/>
      <c r="AY1022" s="625"/>
      <c r="AZ1022" s="626"/>
      <c r="BA1022" s="627"/>
      <c r="BB1022" s="625"/>
      <c r="BC1022" s="626">
        <v>190</v>
      </c>
      <c r="BD1022" s="627"/>
      <c r="BE1022" s="170"/>
    </row>
    <row r="1023" spans="1:57" ht="25.7" customHeight="1" x14ac:dyDescent="0.15">
      <c r="A1023" s="621"/>
      <c r="B1023" s="147"/>
      <c r="C1023" s="625" t="s">
        <v>1882</v>
      </c>
      <c r="D1023" s="625" t="s">
        <v>14880</v>
      </c>
      <c r="E1023" s="625" t="s">
        <v>1882</v>
      </c>
      <c r="F1023" s="625"/>
      <c r="G1023" s="625" t="s">
        <v>14850</v>
      </c>
      <c r="H1023" s="627"/>
      <c r="I1023" s="627"/>
      <c r="J1023" s="626">
        <v>144107</v>
      </c>
      <c r="K1023" s="626">
        <v>998</v>
      </c>
      <c r="L1023" s="138">
        <v>998</v>
      </c>
      <c r="M1023" s="627"/>
      <c r="N1023" s="628"/>
      <c r="O1023" s="627"/>
      <c r="P1023" s="626">
        <v>998</v>
      </c>
      <c r="Q1023" s="626">
        <v>998</v>
      </c>
      <c r="R1023" s="626" t="s">
        <v>1916</v>
      </c>
      <c r="S1023" s="626">
        <v>2</v>
      </c>
      <c r="T1023" s="626" t="s">
        <v>316</v>
      </c>
      <c r="U1023" s="626"/>
      <c r="V1023" s="625"/>
      <c r="W1023" s="626"/>
      <c r="X1023" s="627"/>
      <c r="Y1023" s="627"/>
      <c r="Z1023" s="627"/>
      <c r="AA1023" s="625" t="s">
        <v>417</v>
      </c>
      <c r="AB1023" s="626"/>
      <c r="AC1023" s="627"/>
      <c r="AD1023" s="625"/>
      <c r="AE1023" s="626"/>
      <c r="AF1023" s="627"/>
      <c r="AG1023" s="625"/>
      <c r="AH1023" s="626"/>
      <c r="AI1023" s="627"/>
      <c r="AJ1023" s="625"/>
      <c r="AK1023" s="626"/>
      <c r="AL1023" s="627"/>
      <c r="AM1023" s="625"/>
      <c r="AN1023" s="626"/>
      <c r="AO1023" s="627"/>
      <c r="AP1023" s="625"/>
      <c r="AQ1023" s="626"/>
      <c r="AR1023" s="627"/>
      <c r="AS1023" s="625"/>
      <c r="AT1023" s="626"/>
      <c r="AU1023" s="627"/>
      <c r="AV1023" s="625">
        <v>2019</v>
      </c>
      <c r="AW1023" s="626"/>
      <c r="AX1023" s="627"/>
      <c r="AY1023" s="625"/>
      <c r="AZ1023" s="626"/>
      <c r="BA1023" s="627"/>
      <c r="BB1023" s="625"/>
      <c r="BC1023" s="626">
        <v>1100</v>
      </c>
      <c r="BD1023" s="627"/>
      <c r="BE1023" s="170"/>
    </row>
    <row r="1024" spans="1:57" s="889" customFormat="1" ht="25.7" customHeight="1" x14ac:dyDescent="0.15">
      <c r="A1024" s="621"/>
      <c r="B1024" s="1671"/>
      <c r="C1024" s="1663" t="s">
        <v>1882</v>
      </c>
      <c r="D1024" s="1663" t="s">
        <v>20784</v>
      </c>
      <c r="E1024" s="1663" t="s">
        <v>1882</v>
      </c>
      <c r="F1024" s="1659"/>
      <c r="G1024" s="1663" t="s">
        <v>14850</v>
      </c>
      <c r="H1024" s="1660"/>
      <c r="I1024" s="1660"/>
      <c r="J1024" s="1664">
        <v>678</v>
      </c>
      <c r="K1024" s="1664">
        <v>404</v>
      </c>
      <c r="L1024" s="1675">
        <v>404</v>
      </c>
      <c r="M1024" s="1660"/>
      <c r="N1024" s="1674"/>
      <c r="O1024" s="1660"/>
      <c r="P1024" s="1664"/>
      <c r="Q1024" s="1664">
        <v>404</v>
      </c>
      <c r="R1024" s="1664"/>
      <c r="S1024" s="1664">
        <v>1</v>
      </c>
      <c r="T1024" s="1664" t="s">
        <v>316</v>
      </c>
      <c r="U1024" s="1661"/>
      <c r="V1024" s="1659"/>
      <c r="W1024" s="1661"/>
      <c r="X1024" s="1660"/>
      <c r="Y1024" s="1660"/>
      <c r="Z1024" s="1660"/>
      <c r="AA1024" s="1663"/>
      <c r="AB1024" s="1661"/>
      <c r="AC1024" s="1660"/>
      <c r="AD1024" s="1659"/>
      <c r="AE1024" s="1661"/>
      <c r="AF1024" s="1660"/>
      <c r="AG1024" s="1659"/>
      <c r="AH1024" s="1661"/>
      <c r="AI1024" s="1660"/>
      <c r="AJ1024" s="1659"/>
      <c r="AK1024" s="1661"/>
      <c r="AL1024" s="1660"/>
      <c r="AM1024" s="1659"/>
      <c r="AN1024" s="1661"/>
      <c r="AO1024" s="1660"/>
      <c r="AP1024" s="1659"/>
      <c r="AQ1024" s="1661"/>
      <c r="AR1024" s="1660"/>
      <c r="AS1024" s="1659"/>
      <c r="AT1024" s="1661"/>
      <c r="AU1024" s="1660"/>
      <c r="AV1024" s="1663">
        <v>2021</v>
      </c>
      <c r="AW1024" s="1661"/>
      <c r="AX1024" s="1660"/>
      <c r="AY1024" s="1659"/>
      <c r="AZ1024" s="1661"/>
      <c r="BA1024" s="1660"/>
      <c r="BB1024" s="1659"/>
      <c r="BC1024" s="1664"/>
      <c r="BD1024" s="1669" t="s">
        <v>20909</v>
      </c>
      <c r="BE1024" s="895"/>
    </row>
    <row r="1025" spans="1:57" s="889" customFormat="1" ht="25.7" customHeight="1" x14ac:dyDescent="0.15">
      <c r="A1025" s="621"/>
      <c r="B1025" s="1671"/>
      <c r="C1025" s="1663" t="s">
        <v>1882</v>
      </c>
      <c r="D1025" s="1663" t="s">
        <v>20785</v>
      </c>
      <c r="E1025" s="1663" t="s">
        <v>1882</v>
      </c>
      <c r="F1025" s="1659"/>
      <c r="G1025" s="1663" t="s">
        <v>14850</v>
      </c>
      <c r="H1025" s="1660"/>
      <c r="I1025" s="1660"/>
      <c r="J1025" s="1664">
        <v>370</v>
      </c>
      <c r="K1025" s="1664"/>
      <c r="L1025" s="1675"/>
      <c r="M1025" s="1660"/>
      <c r="N1025" s="1674"/>
      <c r="O1025" s="1660"/>
      <c r="P1025" s="1664"/>
      <c r="Q1025" s="1664">
        <v>370</v>
      </c>
      <c r="R1025" s="1664"/>
      <c r="S1025" s="1664">
        <v>1</v>
      </c>
      <c r="T1025" s="1664" t="s">
        <v>316</v>
      </c>
      <c r="U1025" s="1661"/>
      <c r="V1025" s="1659"/>
      <c r="W1025" s="1661"/>
      <c r="X1025" s="1660"/>
      <c r="Y1025" s="1660"/>
      <c r="Z1025" s="1660"/>
      <c r="AA1025" s="1663"/>
      <c r="AB1025" s="1661"/>
      <c r="AC1025" s="1660"/>
      <c r="AD1025" s="1659"/>
      <c r="AE1025" s="1661"/>
      <c r="AF1025" s="1660"/>
      <c r="AG1025" s="1659"/>
      <c r="AH1025" s="1661"/>
      <c r="AI1025" s="1660"/>
      <c r="AJ1025" s="1659"/>
      <c r="AK1025" s="1661"/>
      <c r="AL1025" s="1660"/>
      <c r="AM1025" s="1659"/>
      <c r="AN1025" s="1661"/>
      <c r="AO1025" s="1660"/>
      <c r="AP1025" s="1659"/>
      <c r="AQ1025" s="1661"/>
      <c r="AR1025" s="1660"/>
      <c r="AS1025" s="1659"/>
      <c r="AT1025" s="1661"/>
      <c r="AU1025" s="1660"/>
      <c r="AV1025" s="1663"/>
      <c r="AW1025" s="1661"/>
      <c r="AX1025" s="1660"/>
      <c r="AY1025" s="1659"/>
      <c r="AZ1025" s="1661"/>
      <c r="BA1025" s="1660"/>
      <c r="BB1025" s="1659"/>
      <c r="BC1025" s="1664"/>
      <c r="BD1025" s="1669" t="s">
        <v>20909</v>
      </c>
      <c r="BE1025" s="895"/>
    </row>
    <row r="1026" spans="1:57" s="889" customFormat="1" ht="25.7" customHeight="1" x14ac:dyDescent="0.15">
      <c r="A1026" s="621"/>
      <c r="B1026" s="1671"/>
      <c r="C1026" s="1663" t="s">
        <v>1882</v>
      </c>
      <c r="D1026" s="1663" t="s">
        <v>20786</v>
      </c>
      <c r="E1026" s="1663" t="s">
        <v>1882</v>
      </c>
      <c r="F1026" s="1659"/>
      <c r="G1026" s="1663" t="s">
        <v>14850</v>
      </c>
      <c r="H1026" s="1660"/>
      <c r="I1026" s="1660"/>
      <c r="J1026" s="1664">
        <v>500</v>
      </c>
      <c r="K1026" s="1664"/>
      <c r="L1026" s="1675"/>
      <c r="M1026" s="1660"/>
      <c r="N1026" s="1674"/>
      <c r="O1026" s="1660"/>
      <c r="P1026" s="1664"/>
      <c r="Q1026" s="1664">
        <v>500</v>
      </c>
      <c r="R1026" s="1664"/>
      <c r="S1026" s="1664">
        <v>1</v>
      </c>
      <c r="T1026" s="1664" t="s">
        <v>316</v>
      </c>
      <c r="U1026" s="1661"/>
      <c r="V1026" s="1659"/>
      <c r="W1026" s="1661"/>
      <c r="X1026" s="1660"/>
      <c r="Y1026" s="1660"/>
      <c r="Z1026" s="1660"/>
      <c r="AA1026" s="1663"/>
      <c r="AB1026" s="1661"/>
      <c r="AC1026" s="1660"/>
      <c r="AD1026" s="1659"/>
      <c r="AE1026" s="1661"/>
      <c r="AF1026" s="1660"/>
      <c r="AG1026" s="1659"/>
      <c r="AH1026" s="1661"/>
      <c r="AI1026" s="1660"/>
      <c r="AJ1026" s="1659"/>
      <c r="AK1026" s="1661"/>
      <c r="AL1026" s="1660"/>
      <c r="AM1026" s="1659"/>
      <c r="AN1026" s="1661"/>
      <c r="AO1026" s="1660"/>
      <c r="AP1026" s="1659"/>
      <c r="AQ1026" s="1661"/>
      <c r="AR1026" s="1660"/>
      <c r="AS1026" s="1659"/>
      <c r="AT1026" s="1661"/>
      <c r="AU1026" s="1660"/>
      <c r="AV1026" s="1663"/>
      <c r="AW1026" s="1661"/>
      <c r="AX1026" s="1660"/>
      <c r="AY1026" s="1659"/>
      <c r="AZ1026" s="1661"/>
      <c r="BA1026" s="1660"/>
      <c r="BB1026" s="1659"/>
      <c r="BC1026" s="1664"/>
      <c r="BD1026" s="1669" t="s">
        <v>20909</v>
      </c>
      <c r="BE1026" s="895"/>
    </row>
    <row r="1027" spans="1:57" s="889" customFormat="1" ht="25.7" customHeight="1" x14ac:dyDescent="0.15">
      <c r="A1027" s="621"/>
      <c r="B1027" s="1671"/>
      <c r="C1027" s="1663" t="s">
        <v>1882</v>
      </c>
      <c r="D1027" s="1663" t="s">
        <v>20787</v>
      </c>
      <c r="E1027" s="1663" t="s">
        <v>1882</v>
      </c>
      <c r="F1027" s="1659"/>
      <c r="G1027" s="1663" t="s">
        <v>14850</v>
      </c>
      <c r="H1027" s="1660"/>
      <c r="I1027" s="1660"/>
      <c r="J1027" s="1664">
        <v>9950</v>
      </c>
      <c r="K1027" s="1664">
        <v>1987</v>
      </c>
      <c r="L1027" s="1675">
        <v>3958</v>
      </c>
      <c r="M1027" s="1660"/>
      <c r="N1027" s="1674"/>
      <c r="O1027" s="1660"/>
      <c r="P1027" s="1664"/>
      <c r="Q1027" s="1664">
        <v>3660</v>
      </c>
      <c r="R1027" s="1664"/>
      <c r="S1027" s="1664">
        <v>8</v>
      </c>
      <c r="T1027" s="1664" t="s">
        <v>316</v>
      </c>
      <c r="U1027" s="1661"/>
      <c r="V1027" s="1659"/>
      <c r="W1027" s="1661"/>
      <c r="X1027" s="1660"/>
      <c r="Y1027" s="1660"/>
      <c r="Z1027" s="1660"/>
      <c r="AA1027" s="1663"/>
      <c r="AB1027" s="1661"/>
      <c r="AC1027" s="1660"/>
      <c r="AD1027" s="1659"/>
      <c r="AE1027" s="1661"/>
      <c r="AF1027" s="1660"/>
      <c r="AG1027" s="1659"/>
      <c r="AH1027" s="1661"/>
      <c r="AI1027" s="1660"/>
      <c r="AJ1027" s="1659"/>
      <c r="AK1027" s="1661"/>
      <c r="AL1027" s="1660"/>
      <c r="AM1027" s="1659"/>
      <c r="AN1027" s="1661"/>
      <c r="AO1027" s="1660"/>
      <c r="AP1027" s="1659"/>
      <c r="AQ1027" s="1661"/>
      <c r="AR1027" s="1660"/>
      <c r="AS1027" s="1659"/>
      <c r="AT1027" s="1661"/>
      <c r="AU1027" s="1660"/>
      <c r="AV1027" s="1663">
        <v>2005</v>
      </c>
      <c r="AW1027" s="1661"/>
      <c r="AX1027" s="1660"/>
      <c r="AY1027" s="1659"/>
      <c r="AZ1027" s="1661"/>
      <c r="BA1027" s="1660"/>
      <c r="BB1027" s="1659"/>
      <c r="BC1027" s="1664"/>
      <c r="BD1027" s="1669" t="s">
        <v>20909</v>
      </c>
      <c r="BE1027" s="895"/>
    </row>
    <row r="1028" spans="1:57" s="889" customFormat="1" ht="25.7" customHeight="1" x14ac:dyDescent="0.15">
      <c r="A1028" s="621"/>
      <c r="B1028" s="1671"/>
      <c r="C1028" s="1663" t="s">
        <v>1882</v>
      </c>
      <c r="D1028" s="1663" t="s">
        <v>20788</v>
      </c>
      <c r="E1028" s="1663" t="s">
        <v>1882</v>
      </c>
      <c r="F1028" s="1659"/>
      <c r="G1028" s="1663" t="s">
        <v>14850</v>
      </c>
      <c r="H1028" s="1660"/>
      <c r="I1028" s="1660"/>
      <c r="J1028" s="1664">
        <v>354</v>
      </c>
      <c r="K1028" s="1664"/>
      <c r="L1028" s="1675"/>
      <c r="M1028" s="1660"/>
      <c r="N1028" s="1674"/>
      <c r="O1028" s="1660"/>
      <c r="P1028" s="1664"/>
      <c r="Q1028" s="1664">
        <v>354</v>
      </c>
      <c r="R1028" s="1664"/>
      <c r="S1028" s="1664">
        <v>1</v>
      </c>
      <c r="T1028" s="1664" t="s">
        <v>316</v>
      </c>
      <c r="U1028" s="1661"/>
      <c r="V1028" s="1659"/>
      <c r="W1028" s="1661"/>
      <c r="X1028" s="1660"/>
      <c r="Y1028" s="1660"/>
      <c r="Z1028" s="1660"/>
      <c r="AA1028" s="1663"/>
      <c r="AB1028" s="1661"/>
      <c r="AC1028" s="1660"/>
      <c r="AD1028" s="1659"/>
      <c r="AE1028" s="1661"/>
      <c r="AF1028" s="1660"/>
      <c r="AG1028" s="1659"/>
      <c r="AH1028" s="1661"/>
      <c r="AI1028" s="1660"/>
      <c r="AJ1028" s="1659"/>
      <c r="AK1028" s="1661"/>
      <c r="AL1028" s="1660"/>
      <c r="AM1028" s="1659"/>
      <c r="AN1028" s="1661"/>
      <c r="AO1028" s="1660"/>
      <c r="AP1028" s="1659"/>
      <c r="AQ1028" s="1661"/>
      <c r="AR1028" s="1660"/>
      <c r="AS1028" s="1659"/>
      <c r="AT1028" s="1661"/>
      <c r="AU1028" s="1660"/>
      <c r="AV1028" s="1663"/>
      <c r="AW1028" s="1661"/>
      <c r="AX1028" s="1660"/>
      <c r="AY1028" s="1659"/>
      <c r="AZ1028" s="1661"/>
      <c r="BA1028" s="1660"/>
      <c r="BB1028" s="1659"/>
      <c r="BC1028" s="1664"/>
      <c r="BD1028" s="1669" t="s">
        <v>20909</v>
      </c>
      <c r="BE1028" s="895"/>
    </row>
    <row r="1029" spans="1:57" s="889" customFormat="1" ht="25.7" customHeight="1" x14ac:dyDescent="0.15">
      <c r="A1029" s="621"/>
      <c r="B1029" s="1671"/>
      <c r="C1029" s="1663" t="s">
        <v>1882</v>
      </c>
      <c r="D1029" s="1663" t="s">
        <v>20789</v>
      </c>
      <c r="E1029" s="1663" t="s">
        <v>1882</v>
      </c>
      <c r="F1029" s="1659"/>
      <c r="G1029" s="1663" t="s">
        <v>14850</v>
      </c>
      <c r="H1029" s="1660"/>
      <c r="I1029" s="1660"/>
      <c r="J1029" s="1664">
        <v>400</v>
      </c>
      <c r="K1029" s="1664"/>
      <c r="L1029" s="1675"/>
      <c r="M1029" s="1660"/>
      <c r="N1029" s="1674"/>
      <c r="O1029" s="1660"/>
      <c r="P1029" s="1664"/>
      <c r="Q1029" s="1664">
        <v>400</v>
      </c>
      <c r="R1029" s="1664"/>
      <c r="S1029" s="1664">
        <v>1</v>
      </c>
      <c r="T1029" s="1664" t="s">
        <v>316</v>
      </c>
      <c r="U1029" s="1661"/>
      <c r="V1029" s="1659"/>
      <c r="W1029" s="1661"/>
      <c r="X1029" s="1660"/>
      <c r="Y1029" s="1660"/>
      <c r="Z1029" s="1660"/>
      <c r="AA1029" s="1663"/>
      <c r="AB1029" s="1661"/>
      <c r="AC1029" s="1660"/>
      <c r="AD1029" s="1659"/>
      <c r="AE1029" s="1661"/>
      <c r="AF1029" s="1660"/>
      <c r="AG1029" s="1659"/>
      <c r="AH1029" s="1661"/>
      <c r="AI1029" s="1660"/>
      <c r="AJ1029" s="1659"/>
      <c r="AK1029" s="1661"/>
      <c r="AL1029" s="1660"/>
      <c r="AM1029" s="1659"/>
      <c r="AN1029" s="1661"/>
      <c r="AO1029" s="1660"/>
      <c r="AP1029" s="1659"/>
      <c r="AQ1029" s="1661"/>
      <c r="AR1029" s="1660"/>
      <c r="AS1029" s="1659"/>
      <c r="AT1029" s="1661"/>
      <c r="AU1029" s="1660"/>
      <c r="AV1029" s="1663"/>
      <c r="AW1029" s="1661"/>
      <c r="AX1029" s="1660"/>
      <c r="AY1029" s="1659"/>
      <c r="AZ1029" s="1661"/>
      <c r="BA1029" s="1660"/>
      <c r="BB1029" s="1659"/>
      <c r="BC1029" s="1664"/>
      <c r="BD1029" s="1669" t="s">
        <v>20909</v>
      </c>
      <c r="BE1029" s="895"/>
    </row>
    <row r="1030" spans="1:57" s="889" customFormat="1" ht="25.7" customHeight="1" x14ac:dyDescent="0.15">
      <c r="A1030" s="621"/>
      <c r="B1030" s="1671"/>
      <c r="C1030" s="1663" t="s">
        <v>1882</v>
      </c>
      <c r="D1030" s="1663" t="s">
        <v>20790</v>
      </c>
      <c r="E1030" s="1663" t="s">
        <v>1882</v>
      </c>
      <c r="F1030" s="1659"/>
      <c r="G1030" s="1663" t="s">
        <v>14850</v>
      </c>
      <c r="H1030" s="1660"/>
      <c r="I1030" s="1660"/>
      <c r="J1030" s="1664">
        <v>375</v>
      </c>
      <c r="K1030" s="1664"/>
      <c r="L1030" s="1675"/>
      <c r="M1030" s="1660"/>
      <c r="N1030" s="1674"/>
      <c r="O1030" s="1660"/>
      <c r="P1030" s="1664"/>
      <c r="Q1030" s="1664">
        <v>375</v>
      </c>
      <c r="R1030" s="1664"/>
      <c r="S1030" s="1664">
        <v>1</v>
      </c>
      <c r="T1030" s="1664" t="s">
        <v>316</v>
      </c>
      <c r="U1030" s="1661"/>
      <c r="V1030" s="1659"/>
      <c r="W1030" s="1661"/>
      <c r="X1030" s="1660"/>
      <c r="Y1030" s="1660"/>
      <c r="Z1030" s="1660"/>
      <c r="AA1030" s="1663"/>
      <c r="AB1030" s="1661"/>
      <c r="AC1030" s="1660"/>
      <c r="AD1030" s="1659"/>
      <c r="AE1030" s="1661"/>
      <c r="AF1030" s="1660"/>
      <c r="AG1030" s="1659"/>
      <c r="AH1030" s="1661"/>
      <c r="AI1030" s="1660"/>
      <c r="AJ1030" s="1659"/>
      <c r="AK1030" s="1661"/>
      <c r="AL1030" s="1660"/>
      <c r="AM1030" s="1659"/>
      <c r="AN1030" s="1661"/>
      <c r="AO1030" s="1660"/>
      <c r="AP1030" s="1659"/>
      <c r="AQ1030" s="1661"/>
      <c r="AR1030" s="1660"/>
      <c r="AS1030" s="1659"/>
      <c r="AT1030" s="1661"/>
      <c r="AU1030" s="1660"/>
      <c r="AV1030" s="1663"/>
      <c r="AW1030" s="1661"/>
      <c r="AX1030" s="1660"/>
      <c r="AY1030" s="1659"/>
      <c r="AZ1030" s="1661"/>
      <c r="BA1030" s="1660"/>
      <c r="BB1030" s="1659"/>
      <c r="BC1030" s="1664"/>
      <c r="BD1030" s="1669" t="s">
        <v>20909</v>
      </c>
      <c r="BE1030" s="895"/>
    </row>
    <row r="1031" spans="1:57" s="889" customFormat="1" ht="25.7" customHeight="1" x14ac:dyDescent="0.15">
      <c r="A1031" s="621"/>
      <c r="B1031" s="1671"/>
      <c r="C1031" s="1663" t="s">
        <v>1882</v>
      </c>
      <c r="D1031" s="1663" t="s">
        <v>20791</v>
      </c>
      <c r="E1031" s="1663" t="s">
        <v>1882</v>
      </c>
      <c r="F1031" s="1659"/>
      <c r="G1031" s="1663" t="s">
        <v>14850</v>
      </c>
      <c r="H1031" s="1660"/>
      <c r="I1031" s="1660"/>
      <c r="J1031" s="1664">
        <v>2402</v>
      </c>
      <c r="K1031" s="1664">
        <v>499</v>
      </c>
      <c r="L1031" s="1675">
        <v>499</v>
      </c>
      <c r="M1031" s="1660"/>
      <c r="N1031" s="1674"/>
      <c r="O1031" s="1660"/>
      <c r="P1031" s="1664"/>
      <c r="Q1031" s="1664">
        <v>499</v>
      </c>
      <c r="R1031" s="1664"/>
      <c r="S1031" s="1664">
        <v>2</v>
      </c>
      <c r="T1031" s="1664" t="s">
        <v>316</v>
      </c>
      <c r="U1031" s="1661"/>
      <c r="V1031" s="1659"/>
      <c r="W1031" s="1661"/>
      <c r="X1031" s="1660"/>
      <c r="Y1031" s="1660"/>
      <c r="Z1031" s="1660"/>
      <c r="AA1031" s="1663"/>
      <c r="AB1031" s="1661"/>
      <c r="AC1031" s="1660"/>
      <c r="AD1031" s="1659"/>
      <c r="AE1031" s="1661"/>
      <c r="AF1031" s="1660"/>
      <c r="AG1031" s="1659"/>
      <c r="AH1031" s="1661"/>
      <c r="AI1031" s="1660"/>
      <c r="AJ1031" s="1659"/>
      <c r="AK1031" s="1661"/>
      <c r="AL1031" s="1660"/>
      <c r="AM1031" s="1659"/>
      <c r="AN1031" s="1661"/>
      <c r="AO1031" s="1660"/>
      <c r="AP1031" s="1659"/>
      <c r="AQ1031" s="1661"/>
      <c r="AR1031" s="1660"/>
      <c r="AS1031" s="1659"/>
      <c r="AT1031" s="1661"/>
      <c r="AU1031" s="1660"/>
      <c r="AV1031" s="1663">
        <v>2004</v>
      </c>
      <c r="AW1031" s="1661"/>
      <c r="AX1031" s="1660"/>
      <c r="AY1031" s="1659"/>
      <c r="AZ1031" s="1661"/>
      <c r="BA1031" s="1660"/>
      <c r="BB1031" s="1659"/>
      <c r="BC1031" s="1664"/>
      <c r="BD1031" s="1669" t="s">
        <v>20909</v>
      </c>
      <c r="BE1031" s="895"/>
    </row>
    <row r="1032" spans="1:57" s="889" customFormat="1" ht="25.7" customHeight="1" x14ac:dyDescent="0.15">
      <c r="A1032" s="621"/>
      <c r="B1032" s="1671"/>
      <c r="C1032" s="1663" t="s">
        <v>1882</v>
      </c>
      <c r="D1032" s="1663" t="s">
        <v>20792</v>
      </c>
      <c r="E1032" s="1663" t="s">
        <v>1882</v>
      </c>
      <c r="F1032" s="1659"/>
      <c r="G1032" s="1663" t="s">
        <v>14850</v>
      </c>
      <c r="H1032" s="1660"/>
      <c r="I1032" s="1660"/>
      <c r="J1032" s="1664">
        <v>450</v>
      </c>
      <c r="K1032" s="1664"/>
      <c r="L1032" s="1675"/>
      <c r="M1032" s="1660"/>
      <c r="N1032" s="1674"/>
      <c r="O1032" s="1660"/>
      <c r="P1032" s="1664"/>
      <c r="Q1032" s="1664">
        <v>450</v>
      </c>
      <c r="R1032" s="1664"/>
      <c r="S1032" s="1664">
        <v>1</v>
      </c>
      <c r="T1032" s="1664" t="s">
        <v>316</v>
      </c>
      <c r="U1032" s="1661"/>
      <c r="V1032" s="1659"/>
      <c r="W1032" s="1661"/>
      <c r="X1032" s="1660"/>
      <c r="Y1032" s="1660"/>
      <c r="Z1032" s="1660"/>
      <c r="AA1032" s="1663"/>
      <c r="AB1032" s="1661"/>
      <c r="AC1032" s="1660"/>
      <c r="AD1032" s="1659"/>
      <c r="AE1032" s="1661"/>
      <c r="AF1032" s="1660"/>
      <c r="AG1032" s="1659"/>
      <c r="AH1032" s="1661"/>
      <c r="AI1032" s="1660"/>
      <c r="AJ1032" s="1659"/>
      <c r="AK1032" s="1661"/>
      <c r="AL1032" s="1660"/>
      <c r="AM1032" s="1659"/>
      <c r="AN1032" s="1661"/>
      <c r="AO1032" s="1660"/>
      <c r="AP1032" s="1659"/>
      <c r="AQ1032" s="1661"/>
      <c r="AR1032" s="1660"/>
      <c r="AS1032" s="1659"/>
      <c r="AT1032" s="1661"/>
      <c r="AU1032" s="1660"/>
      <c r="AV1032" s="1663"/>
      <c r="AW1032" s="1661"/>
      <c r="AX1032" s="1660"/>
      <c r="AY1032" s="1659"/>
      <c r="AZ1032" s="1661"/>
      <c r="BA1032" s="1660"/>
      <c r="BB1032" s="1659"/>
      <c r="BC1032" s="1664"/>
      <c r="BD1032" s="1669" t="s">
        <v>20909</v>
      </c>
      <c r="BE1032" s="895"/>
    </row>
    <row r="1033" spans="1:57" s="889" customFormat="1" ht="25.7" customHeight="1" x14ac:dyDescent="0.15">
      <c r="A1033" s="621"/>
      <c r="B1033" s="1671"/>
      <c r="C1033" s="1663" t="s">
        <v>1882</v>
      </c>
      <c r="D1033" s="1663" t="s">
        <v>20793</v>
      </c>
      <c r="E1033" s="1663" t="s">
        <v>1882</v>
      </c>
      <c r="F1033" s="1659"/>
      <c r="G1033" s="1663" t="s">
        <v>14850</v>
      </c>
      <c r="H1033" s="1660"/>
      <c r="I1033" s="1660"/>
      <c r="J1033" s="1664">
        <v>500</v>
      </c>
      <c r="K1033" s="1664"/>
      <c r="L1033" s="1675"/>
      <c r="M1033" s="1660"/>
      <c r="N1033" s="1674"/>
      <c r="O1033" s="1660"/>
      <c r="P1033" s="1664"/>
      <c r="Q1033" s="1664"/>
      <c r="R1033" s="1664"/>
      <c r="S1033" s="1664">
        <v>1</v>
      </c>
      <c r="T1033" s="1664" t="s">
        <v>316</v>
      </c>
      <c r="U1033" s="1661"/>
      <c r="V1033" s="1659"/>
      <c r="W1033" s="1661"/>
      <c r="X1033" s="1660"/>
      <c r="Y1033" s="1660"/>
      <c r="Z1033" s="1660"/>
      <c r="AA1033" s="1663"/>
      <c r="AB1033" s="1661"/>
      <c r="AC1033" s="1660"/>
      <c r="AD1033" s="1659"/>
      <c r="AE1033" s="1661"/>
      <c r="AF1033" s="1660"/>
      <c r="AG1033" s="1659"/>
      <c r="AH1033" s="1661"/>
      <c r="AI1033" s="1660"/>
      <c r="AJ1033" s="1659"/>
      <c r="AK1033" s="1661"/>
      <c r="AL1033" s="1660"/>
      <c r="AM1033" s="1659"/>
      <c r="AN1033" s="1661"/>
      <c r="AO1033" s="1660"/>
      <c r="AP1033" s="1659"/>
      <c r="AQ1033" s="1661"/>
      <c r="AR1033" s="1660"/>
      <c r="AS1033" s="1659"/>
      <c r="AT1033" s="1661"/>
      <c r="AU1033" s="1660"/>
      <c r="AV1033" s="1663"/>
      <c r="AW1033" s="1661"/>
      <c r="AX1033" s="1660"/>
      <c r="AY1033" s="1659"/>
      <c r="AZ1033" s="1661"/>
      <c r="BA1033" s="1660"/>
      <c r="BB1033" s="1659"/>
      <c r="BC1033" s="1664"/>
      <c r="BD1033" s="1669" t="s">
        <v>20909</v>
      </c>
      <c r="BE1033" s="895"/>
    </row>
    <row r="1034" spans="1:57" s="889" customFormat="1" ht="25.7" customHeight="1" x14ac:dyDescent="0.15">
      <c r="A1034" s="621"/>
      <c r="B1034" s="1671"/>
      <c r="C1034" s="1663" t="s">
        <v>1882</v>
      </c>
      <c r="D1034" s="1663" t="s">
        <v>8029</v>
      </c>
      <c r="E1034" s="1663" t="s">
        <v>1882</v>
      </c>
      <c r="F1034" s="1659"/>
      <c r="G1034" s="1663" t="s">
        <v>14850</v>
      </c>
      <c r="H1034" s="1660"/>
      <c r="I1034" s="1660"/>
      <c r="J1034" s="1664">
        <v>1090</v>
      </c>
      <c r="K1034" s="1664"/>
      <c r="L1034" s="1675"/>
      <c r="M1034" s="1660"/>
      <c r="N1034" s="1674"/>
      <c r="O1034" s="1660"/>
      <c r="P1034" s="1664"/>
      <c r="Q1034" s="1664">
        <v>1090</v>
      </c>
      <c r="R1034" s="1664"/>
      <c r="S1034" s="1664">
        <v>3</v>
      </c>
      <c r="T1034" s="1664" t="s">
        <v>316</v>
      </c>
      <c r="U1034" s="1661"/>
      <c r="V1034" s="1659"/>
      <c r="W1034" s="1661"/>
      <c r="X1034" s="1660"/>
      <c r="Y1034" s="1660"/>
      <c r="Z1034" s="1660"/>
      <c r="AA1034" s="1663"/>
      <c r="AB1034" s="1661"/>
      <c r="AC1034" s="1660"/>
      <c r="AD1034" s="1659"/>
      <c r="AE1034" s="1661"/>
      <c r="AF1034" s="1660"/>
      <c r="AG1034" s="1659"/>
      <c r="AH1034" s="1661"/>
      <c r="AI1034" s="1660"/>
      <c r="AJ1034" s="1659"/>
      <c r="AK1034" s="1661"/>
      <c r="AL1034" s="1660"/>
      <c r="AM1034" s="1659"/>
      <c r="AN1034" s="1661"/>
      <c r="AO1034" s="1660"/>
      <c r="AP1034" s="1659"/>
      <c r="AQ1034" s="1661"/>
      <c r="AR1034" s="1660"/>
      <c r="AS1034" s="1659"/>
      <c r="AT1034" s="1661"/>
      <c r="AU1034" s="1660"/>
      <c r="AV1034" s="1663"/>
      <c r="AW1034" s="1661"/>
      <c r="AX1034" s="1660"/>
      <c r="AY1034" s="1659"/>
      <c r="AZ1034" s="1661"/>
      <c r="BA1034" s="1660"/>
      <c r="BB1034" s="1659"/>
      <c r="BC1034" s="1664"/>
      <c r="BD1034" s="1669" t="s">
        <v>20909</v>
      </c>
      <c r="BE1034" s="895"/>
    </row>
    <row r="1035" spans="1:57" ht="25.7" customHeight="1" x14ac:dyDescent="0.15">
      <c r="A1035" s="621"/>
      <c r="B1035" s="147"/>
      <c r="C1035" s="625" t="s">
        <v>5221</v>
      </c>
      <c r="D1035" s="625" t="s">
        <v>5465</v>
      </c>
      <c r="E1035" s="625" t="s">
        <v>5221</v>
      </c>
      <c r="F1035" s="625" t="s">
        <v>2183</v>
      </c>
      <c r="G1035" s="625" t="s">
        <v>14881</v>
      </c>
      <c r="H1035" s="627">
        <v>1442</v>
      </c>
      <c r="I1035" s="627">
        <v>336</v>
      </c>
      <c r="J1035" s="626">
        <v>1442</v>
      </c>
      <c r="K1035" s="626">
        <v>336</v>
      </c>
      <c r="L1035" s="138">
        <v>336</v>
      </c>
      <c r="M1035" s="627">
        <v>336</v>
      </c>
      <c r="N1035" s="628">
        <v>336</v>
      </c>
      <c r="O1035" s="627" t="s">
        <v>5464</v>
      </c>
      <c r="P1035" s="626">
        <v>336</v>
      </c>
      <c r="Q1035" s="626">
        <v>336</v>
      </c>
      <c r="R1035" s="626" t="s">
        <v>5464</v>
      </c>
      <c r="S1035" s="626">
        <v>1</v>
      </c>
      <c r="T1035" s="626" t="s">
        <v>316</v>
      </c>
      <c r="U1035" s="626"/>
      <c r="V1035" s="625">
        <v>1994</v>
      </c>
      <c r="W1035" s="626">
        <v>9</v>
      </c>
      <c r="X1035" s="627" t="s">
        <v>2049</v>
      </c>
      <c r="Y1035" s="627"/>
      <c r="Z1035" s="627"/>
      <c r="AA1035" s="625"/>
      <c r="AB1035" s="626"/>
      <c r="AC1035" s="627"/>
      <c r="AD1035" s="625"/>
      <c r="AE1035" s="626"/>
      <c r="AF1035" s="627"/>
      <c r="AG1035" s="625"/>
      <c r="AH1035" s="626"/>
      <c r="AI1035" s="627"/>
      <c r="AJ1035" s="625"/>
      <c r="AK1035" s="626"/>
      <c r="AL1035" s="627"/>
      <c r="AM1035" s="625"/>
      <c r="AN1035" s="626"/>
      <c r="AO1035" s="627"/>
      <c r="AP1035" s="625"/>
      <c r="AQ1035" s="626"/>
      <c r="AR1035" s="627"/>
      <c r="AS1035" s="625"/>
      <c r="AT1035" s="626"/>
      <c r="AU1035" s="627"/>
      <c r="AV1035" s="625">
        <v>1994</v>
      </c>
      <c r="AW1035" s="626">
        <v>9</v>
      </c>
      <c r="AX1035" s="627" t="s">
        <v>2049</v>
      </c>
      <c r="AY1035" s="625"/>
      <c r="AZ1035" s="626"/>
      <c r="BA1035" s="627"/>
      <c r="BB1035" s="625"/>
      <c r="BC1035" s="626">
        <v>9</v>
      </c>
      <c r="BD1035" s="627"/>
      <c r="BE1035" s="170"/>
    </row>
    <row r="1036" spans="1:57" ht="25.7" customHeight="1" x14ac:dyDescent="0.15">
      <c r="A1036" s="621"/>
      <c r="B1036" s="147"/>
      <c r="C1036" s="625" t="s">
        <v>5221</v>
      </c>
      <c r="D1036" s="625" t="s">
        <v>5466</v>
      </c>
      <c r="E1036" s="625" t="s">
        <v>5221</v>
      </c>
      <c r="F1036" s="625" t="s">
        <v>2183</v>
      </c>
      <c r="G1036" s="625" t="s">
        <v>14881</v>
      </c>
      <c r="H1036" s="627">
        <v>846</v>
      </c>
      <c r="I1036" s="627">
        <v>472</v>
      </c>
      <c r="J1036" s="626">
        <v>846</v>
      </c>
      <c r="K1036" s="626">
        <v>472</v>
      </c>
      <c r="L1036" s="138">
        <v>472</v>
      </c>
      <c r="M1036" s="627">
        <v>391</v>
      </c>
      <c r="N1036" s="628">
        <v>391</v>
      </c>
      <c r="O1036" s="627" t="s">
        <v>5467</v>
      </c>
      <c r="P1036" s="626">
        <v>391</v>
      </c>
      <c r="Q1036" s="626">
        <v>391</v>
      </c>
      <c r="R1036" s="626" t="s">
        <v>5467</v>
      </c>
      <c r="S1036" s="626">
        <v>1</v>
      </c>
      <c r="T1036" s="626" t="s">
        <v>316</v>
      </c>
      <c r="U1036" s="626"/>
      <c r="V1036" s="625">
        <v>2005</v>
      </c>
      <c r="W1036" s="626">
        <v>94</v>
      </c>
      <c r="X1036" s="627" t="s">
        <v>2049</v>
      </c>
      <c r="Y1036" s="627"/>
      <c r="Z1036" s="627"/>
      <c r="AA1036" s="625"/>
      <c r="AB1036" s="626"/>
      <c r="AC1036" s="627"/>
      <c r="AD1036" s="625"/>
      <c r="AE1036" s="626"/>
      <c r="AF1036" s="627"/>
      <c r="AG1036" s="625"/>
      <c r="AH1036" s="626"/>
      <c r="AI1036" s="627"/>
      <c r="AJ1036" s="625"/>
      <c r="AK1036" s="626"/>
      <c r="AL1036" s="627"/>
      <c r="AM1036" s="625"/>
      <c r="AN1036" s="626"/>
      <c r="AO1036" s="627"/>
      <c r="AP1036" s="625"/>
      <c r="AQ1036" s="626"/>
      <c r="AR1036" s="627"/>
      <c r="AS1036" s="625"/>
      <c r="AT1036" s="626"/>
      <c r="AU1036" s="627"/>
      <c r="AV1036" s="625">
        <v>2005</v>
      </c>
      <c r="AW1036" s="626">
        <v>94</v>
      </c>
      <c r="AX1036" s="627" t="s">
        <v>2049</v>
      </c>
      <c r="AY1036" s="625"/>
      <c r="AZ1036" s="626"/>
      <c r="BA1036" s="627"/>
      <c r="BB1036" s="625"/>
      <c r="BC1036" s="626">
        <v>94</v>
      </c>
      <c r="BD1036" s="627"/>
      <c r="BE1036" s="170"/>
    </row>
    <row r="1037" spans="1:57" s="889" customFormat="1" ht="25.7" customHeight="1" x14ac:dyDescent="0.15">
      <c r="A1037" s="621"/>
      <c r="B1037" s="1671"/>
      <c r="C1037" s="1663" t="s">
        <v>5221</v>
      </c>
      <c r="D1037" s="1663" t="s">
        <v>20796</v>
      </c>
      <c r="E1037" s="1663" t="s">
        <v>5221</v>
      </c>
      <c r="F1037" s="1659"/>
      <c r="G1037" s="1663" t="s">
        <v>14881</v>
      </c>
      <c r="H1037" s="1660"/>
      <c r="I1037" s="1660"/>
      <c r="J1037" s="1664">
        <v>4009</v>
      </c>
      <c r="K1037" s="1664">
        <v>458</v>
      </c>
      <c r="L1037" s="1675">
        <v>458</v>
      </c>
      <c r="M1037" s="1660"/>
      <c r="N1037" s="1674"/>
      <c r="O1037" s="1660"/>
      <c r="P1037" s="1664">
        <v>391</v>
      </c>
      <c r="Q1037" s="1664">
        <v>391</v>
      </c>
      <c r="R1037" s="1664" t="s">
        <v>5467</v>
      </c>
      <c r="S1037" s="1664">
        <v>1</v>
      </c>
      <c r="T1037" s="1664" t="s">
        <v>316</v>
      </c>
      <c r="U1037" s="1661"/>
      <c r="V1037" s="1659"/>
      <c r="W1037" s="1661"/>
      <c r="X1037" s="1660"/>
      <c r="Y1037" s="1660"/>
      <c r="Z1037" s="1660"/>
      <c r="AA1037" s="1663"/>
      <c r="AB1037" s="1661"/>
      <c r="AC1037" s="1660"/>
      <c r="AD1037" s="1659"/>
      <c r="AE1037" s="1661"/>
      <c r="AF1037" s="1660"/>
      <c r="AG1037" s="1659"/>
      <c r="AH1037" s="1661"/>
      <c r="AI1037" s="1660"/>
      <c r="AJ1037" s="1659"/>
      <c r="AK1037" s="1661"/>
      <c r="AL1037" s="1660"/>
      <c r="AM1037" s="1659"/>
      <c r="AN1037" s="1661"/>
      <c r="AO1037" s="1660"/>
      <c r="AP1037" s="1659"/>
      <c r="AQ1037" s="1661"/>
      <c r="AR1037" s="1660"/>
      <c r="AS1037" s="1659"/>
      <c r="AT1037" s="1661"/>
      <c r="AU1037" s="1660"/>
      <c r="AV1037" s="1663">
        <v>2020</v>
      </c>
      <c r="AW1037" s="1661"/>
      <c r="AX1037" s="1660"/>
      <c r="AY1037" s="1659"/>
      <c r="AZ1037" s="1661"/>
      <c r="BA1037" s="1660"/>
      <c r="BB1037" s="1659"/>
      <c r="BC1037" s="1664"/>
      <c r="BD1037" s="1669"/>
      <c r="BE1037" s="895"/>
    </row>
    <row r="1038" spans="1:57" s="889" customFormat="1" ht="25.7" customHeight="1" x14ac:dyDescent="0.15">
      <c r="A1038" s="621"/>
      <c r="B1038" s="1671"/>
      <c r="C1038" s="1663" t="s">
        <v>5221</v>
      </c>
      <c r="D1038" s="1663" t="s">
        <v>20797</v>
      </c>
      <c r="E1038" s="1663" t="s">
        <v>5221</v>
      </c>
      <c r="F1038" s="1659"/>
      <c r="G1038" s="1663" t="s">
        <v>14881</v>
      </c>
      <c r="H1038" s="1660"/>
      <c r="I1038" s="1660"/>
      <c r="J1038" s="1664">
        <v>2833</v>
      </c>
      <c r="K1038" s="1664"/>
      <c r="L1038" s="1675"/>
      <c r="M1038" s="1660"/>
      <c r="N1038" s="1674"/>
      <c r="O1038" s="1660"/>
      <c r="P1038" s="1664">
        <v>2737</v>
      </c>
      <c r="Q1038" s="1664">
        <v>391</v>
      </c>
      <c r="R1038" s="1664" t="s">
        <v>5467</v>
      </c>
      <c r="S1038" s="1664">
        <v>7</v>
      </c>
      <c r="T1038" s="1664" t="s">
        <v>316</v>
      </c>
      <c r="U1038" s="1661"/>
      <c r="V1038" s="1659"/>
      <c r="W1038" s="1661"/>
      <c r="X1038" s="1660"/>
      <c r="Y1038" s="1660"/>
      <c r="Z1038" s="1660"/>
      <c r="AA1038" s="1663"/>
      <c r="AB1038" s="1661"/>
      <c r="AC1038" s="1660"/>
      <c r="AD1038" s="1659"/>
      <c r="AE1038" s="1661"/>
      <c r="AF1038" s="1660"/>
      <c r="AG1038" s="1659"/>
      <c r="AH1038" s="1661"/>
      <c r="AI1038" s="1660"/>
      <c r="AJ1038" s="1659"/>
      <c r="AK1038" s="1661"/>
      <c r="AL1038" s="1660"/>
      <c r="AM1038" s="1659"/>
      <c r="AN1038" s="1661"/>
      <c r="AO1038" s="1660"/>
      <c r="AP1038" s="1659"/>
      <c r="AQ1038" s="1661"/>
      <c r="AR1038" s="1660"/>
      <c r="AS1038" s="1659"/>
      <c r="AT1038" s="1661"/>
      <c r="AU1038" s="1660"/>
      <c r="AV1038" s="1663"/>
      <c r="AW1038" s="1661"/>
      <c r="AX1038" s="1660"/>
      <c r="AY1038" s="1659"/>
      <c r="AZ1038" s="1661"/>
      <c r="BA1038" s="1660"/>
      <c r="BB1038" s="1659"/>
      <c r="BC1038" s="1664"/>
      <c r="BD1038" s="1669" t="s">
        <v>1830</v>
      </c>
      <c r="BE1038" s="895"/>
    </row>
    <row r="1039" spans="1:57" s="889" customFormat="1" ht="25.7" customHeight="1" x14ac:dyDescent="0.15">
      <c r="A1039" s="621"/>
      <c r="B1039" s="1671"/>
      <c r="C1039" s="1663" t="s">
        <v>5221</v>
      </c>
      <c r="D1039" s="1663" t="s">
        <v>20798</v>
      </c>
      <c r="E1039" s="1663" t="s">
        <v>5221</v>
      </c>
      <c r="F1039" s="1659"/>
      <c r="G1039" s="1663" t="s">
        <v>14881</v>
      </c>
      <c r="H1039" s="1660"/>
      <c r="I1039" s="1660"/>
      <c r="J1039" s="1664">
        <v>661</v>
      </c>
      <c r="K1039" s="1664">
        <v>426</v>
      </c>
      <c r="L1039" s="1675">
        <v>426</v>
      </c>
      <c r="M1039" s="1660"/>
      <c r="N1039" s="1674"/>
      <c r="O1039" s="1660"/>
      <c r="P1039" s="1664">
        <v>391</v>
      </c>
      <c r="Q1039" s="1664">
        <v>391</v>
      </c>
      <c r="R1039" s="1664" t="s">
        <v>5467</v>
      </c>
      <c r="S1039" s="1664">
        <v>1</v>
      </c>
      <c r="T1039" s="1664" t="s">
        <v>316</v>
      </c>
      <c r="U1039" s="1661"/>
      <c r="V1039" s="1659"/>
      <c r="W1039" s="1661"/>
      <c r="X1039" s="1660"/>
      <c r="Y1039" s="1660"/>
      <c r="Z1039" s="1660"/>
      <c r="AA1039" s="1663"/>
      <c r="AB1039" s="1661"/>
      <c r="AC1039" s="1660"/>
      <c r="AD1039" s="1659"/>
      <c r="AE1039" s="1661"/>
      <c r="AF1039" s="1660"/>
      <c r="AG1039" s="1659"/>
      <c r="AH1039" s="1661"/>
      <c r="AI1039" s="1660"/>
      <c r="AJ1039" s="1659"/>
      <c r="AK1039" s="1661"/>
      <c r="AL1039" s="1660"/>
      <c r="AM1039" s="1659"/>
      <c r="AN1039" s="1661"/>
      <c r="AO1039" s="1660"/>
      <c r="AP1039" s="1659"/>
      <c r="AQ1039" s="1661"/>
      <c r="AR1039" s="1660"/>
      <c r="AS1039" s="1659"/>
      <c r="AT1039" s="1661"/>
      <c r="AU1039" s="1660"/>
      <c r="AV1039" s="1663">
        <v>2013</v>
      </c>
      <c r="AW1039" s="1661"/>
      <c r="AX1039" s="1660"/>
      <c r="AY1039" s="1659"/>
      <c r="AZ1039" s="1661"/>
      <c r="BA1039" s="1660"/>
      <c r="BB1039" s="1659"/>
      <c r="BC1039" s="1664">
        <v>92</v>
      </c>
      <c r="BD1039" s="1669"/>
      <c r="BE1039" s="895"/>
    </row>
    <row r="1040" spans="1:57" s="889" customFormat="1" ht="25.7" customHeight="1" x14ac:dyDescent="0.15">
      <c r="A1040" s="621"/>
      <c r="B1040" s="1671"/>
      <c r="C1040" s="1663" t="s">
        <v>5221</v>
      </c>
      <c r="D1040" s="1663" t="s">
        <v>20799</v>
      </c>
      <c r="E1040" s="1663" t="s">
        <v>5221</v>
      </c>
      <c r="F1040" s="1659"/>
      <c r="G1040" s="1663" t="s">
        <v>14881</v>
      </c>
      <c r="H1040" s="1660"/>
      <c r="I1040" s="1660"/>
      <c r="J1040" s="1664">
        <v>4605</v>
      </c>
      <c r="K1040" s="1664">
        <v>450</v>
      </c>
      <c r="L1040" s="1675">
        <v>450</v>
      </c>
      <c r="M1040" s="1660"/>
      <c r="N1040" s="1674"/>
      <c r="O1040" s="1660"/>
      <c r="P1040" s="1664">
        <v>391</v>
      </c>
      <c r="Q1040" s="1664">
        <v>391</v>
      </c>
      <c r="R1040" s="1664" t="s">
        <v>5467</v>
      </c>
      <c r="S1040" s="1664">
        <v>1</v>
      </c>
      <c r="T1040" s="1664" t="s">
        <v>316</v>
      </c>
      <c r="U1040" s="1661"/>
      <c r="V1040" s="1659"/>
      <c r="W1040" s="1661"/>
      <c r="X1040" s="1660"/>
      <c r="Y1040" s="1660"/>
      <c r="Z1040" s="1660"/>
      <c r="AA1040" s="1663"/>
      <c r="AB1040" s="1661"/>
      <c r="AC1040" s="1660"/>
      <c r="AD1040" s="1659"/>
      <c r="AE1040" s="1661"/>
      <c r="AF1040" s="1660"/>
      <c r="AG1040" s="1659"/>
      <c r="AH1040" s="1661"/>
      <c r="AI1040" s="1660"/>
      <c r="AJ1040" s="1659"/>
      <c r="AK1040" s="1661"/>
      <c r="AL1040" s="1660"/>
      <c r="AM1040" s="1659"/>
      <c r="AN1040" s="1661"/>
      <c r="AO1040" s="1660"/>
      <c r="AP1040" s="1659"/>
      <c r="AQ1040" s="1661"/>
      <c r="AR1040" s="1660"/>
      <c r="AS1040" s="1659"/>
      <c r="AT1040" s="1661"/>
      <c r="AU1040" s="1660"/>
      <c r="AV1040" s="1663"/>
      <c r="AW1040" s="1661"/>
      <c r="AX1040" s="1660"/>
      <c r="AY1040" s="1659"/>
      <c r="AZ1040" s="1661"/>
      <c r="BA1040" s="1660"/>
      <c r="BB1040" s="1659"/>
      <c r="BC1040" s="1664"/>
      <c r="BD1040" s="1669"/>
      <c r="BE1040" s="895"/>
    </row>
    <row r="1041" spans="1:57" s="889" customFormat="1" ht="25.7" customHeight="1" x14ac:dyDescent="0.15">
      <c r="A1041" s="621"/>
      <c r="B1041" s="1671"/>
      <c r="C1041" s="1663" t="s">
        <v>5221</v>
      </c>
      <c r="D1041" s="1663" t="s">
        <v>20800</v>
      </c>
      <c r="E1041" s="1663" t="s">
        <v>5221</v>
      </c>
      <c r="F1041" s="1659"/>
      <c r="G1041" s="1663" t="s">
        <v>14881</v>
      </c>
      <c r="H1041" s="1660"/>
      <c r="I1041" s="1660"/>
      <c r="J1041" s="1664">
        <v>1945</v>
      </c>
      <c r="K1041" s="1664">
        <v>420</v>
      </c>
      <c r="L1041" s="1675">
        <v>420</v>
      </c>
      <c r="M1041" s="1660"/>
      <c r="N1041" s="1674"/>
      <c r="O1041" s="1660"/>
      <c r="P1041" s="1664">
        <v>391</v>
      </c>
      <c r="Q1041" s="1664">
        <v>391</v>
      </c>
      <c r="R1041" s="1664" t="s">
        <v>5467</v>
      </c>
      <c r="S1041" s="1664">
        <v>1</v>
      </c>
      <c r="T1041" s="1664" t="s">
        <v>316</v>
      </c>
      <c r="U1041" s="1661"/>
      <c r="V1041" s="1659"/>
      <c r="W1041" s="1661"/>
      <c r="X1041" s="1660"/>
      <c r="Y1041" s="1660"/>
      <c r="Z1041" s="1660"/>
      <c r="AA1041" s="1663"/>
      <c r="AB1041" s="1661"/>
      <c r="AC1041" s="1660"/>
      <c r="AD1041" s="1659"/>
      <c r="AE1041" s="1661"/>
      <c r="AF1041" s="1660"/>
      <c r="AG1041" s="1659"/>
      <c r="AH1041" s="1661"/>
      <c r="AI1041" s="1660"/>
      <c r="AJ1041" s="1659"/>
      <c r="AK1041" s="1661"/>
      <c r="AL1041" s="1660"/>
      <c r="AM1041" s="1659"/>
      <c r="AN1041" s="1661"/>
      <c r="AO1041" s="1660"/>
      <c r="AP1041" s="1659"/>
      <c r="AQ1041" s="1661"/>
      <c r="AR1041" s="1660"/>
      <c r="AS1041" s="1659"/>
      <c r="AT1041" s="1661"/>
      <c r="AU1041" s="1660"/>
      <c r="AV1041" s="1663">
        <v>2006</v>
      </c>
      <c r="AW1041" s="1661"/>
      <c r="AX1041" s="1660"/>
      <c r="AY1041" s="1659"/>
      <c r="AZ1041" s="1661"/>
      <c r="BA1041" s="1660"/>
      <c r="BB1041" s="1659"/>
      <c r="BC1041" s="1664"/>
      <c r="BD1041" s="1669"/>
      <c r="BE1041" s="895"/>
    </row>
    <row r="1042" spans="1:57" s="889" customFormat="1" ht="25.7" customHeight="1" x14ac:dyDescent="0.15">
      <c r="A1042" s="621"/>
      <c r="B1042" s="1671"/>
      <c r="C1042" s="1663" t="s">
        <v>5221</v>
      </c>
      <c r="D1042" s="1663" t="s">
        <v>20801</v>
      </c>
      <c r="E1042" s="1663" t="s">
        <v>5221</v>
      </c>
      <c r="F1042" s="1659"/>
      <c r="G1042" s="1663" t="s">
        <v>14881</v>
      </c>
      <c r="H1042" s="1660"/>
      <c r="I1042" s="1660"/>
      <c r="J1042" s="1664">
        <v>1175</v>
      </c>
      <c r="K1042" s="1664">
        <v>385</v>
      </c>
      <c r="L1042" s="1675">
        <v>385</v>
      </c>
      <c r="M1042" s="1660"/>
      <c r="N1042" s="1674"/>
      <c r="O1042" s="1660"/>
      <c r="P1042" s="1664">
        <v>320</v>
      </c>
      <c r="Q1042" s="1664">
        <v>320</v>
      </c>
      <c r="R1042" s="1664" t="s">
        <v>5469</v>
      </c>
      <c r="S1042" s="1664">
        <v>1</v>
      </c>
      <c r="T1042" s="1664" t="s">
        <v>316</v>
      </c>
      <c r="U1042" s="1661"/>
      <c r="V1042" s="1659"/>
      <c r="W1042" s="1661"/>
      <c r="X1042" s="1660"/>
      <c r="Y1042" s="1660"/>
      <c r="Z1042" s="1660"/>
      <c r="AA1042" s="1663"/>
      <c r="AB1042" s="1661"/>
      <c r="AC1042" s="1660"/>
      <c r="AD1042" s="1659"/>
      <c r="AE1042" s="1661"/>
      <c r="AF1042" s="1660"/>
      <c r="AG1042" s="1659"/>
      <c r="AH1042" s="1661"/>
      <c r="AI1042" s="1660"/>
      <c r="AJ1042" s="1659"/>
      <c r="AK1042" s="1661"/>
      <c r="AL1042" s="1660"/>
      <c r="AM1042" s="1659"/>
      <c r="AN1042" s="1661"/>
      <c r="AO1042" s="1660"/>
      <c r="AP1042" s="1659"/>
      <c r="AQ1042" s="1661"/>
      <c r="AR1042" s="1660"/>
      <c r="AS1042" s="1659"/>
      <c r="AT1042" s="1661"/>
      <c r="AU1042" s="1660"/>
      <c r="AV1042" s="1663"/>
      <c r="AW1042" s="1661"/>
      <c r="AX1042" s="1660"/>
      <c r="AY1042" s="1659"/>
      <c r="AZ1042" s="1661"/>
      <c r="BA1042" s="1660"/>
      <c r="BB1042" s="1659"/>
      <c r="BC1042" s="1664"/>
      <c r="BD1042" s="1669"/>
      <c r="BE1042" s="895"/>
    </row>
    <row r="1043" spans="1:57" s="889" customFormat="1" ht="25.7" customHeight="1" x14ac:dyDescent="0.15">
      <c r="A1043" s="621"/>
      <c r="B1043" s="1671"/>
      <c r="C1043" s="1663" t="s">
        <v>5221</v>
      </c>
      <c r="D1043" s="1663" t="s">
        <v>20802</v>
      </c>
      <c r="E1043" s="1663" t="s">
        <v>5221</v>
      </c>
      <c r="F1043" s="1659"/>
      <c r="G1043" s="1663" t="s">
        <v>14881</v>
      </c>
      <c r="H1043" s="1660"/>
      <c r="I1043" s="1660"/>
      <c r="J1043" s="1664">
        <v>649</v>
      </c>
      <c r="K1043" s="1664">
        <v>426</v>
      </c>
      <c r="L1043" s="1675">
        <v>426</v>
      </c>
      <c r="M1043" s="1660"/>
      <c r="N1043" s="1674"/>
      <c r="O1043" s="1660"/>
      <c r="P1043" s="1664">
        <v>391</v>
      </c>
      <c r="Q1043" s="1664">
        <v>391</v>
      </c>
      <c r="R1043" s="1664" t="s">
        <v>5467</v>
      </c>
      <c r="S1043" s="1664">
        <v>1</v>
      </c>
      <c r="T1043" s="1664" t="s">
        <v>316</v>
      </c>
      <c r="U1043" s="1661"/>
      <c r="V1043" s="1659"/>
      <c r="W1043" s="1661"/>
      <c r="X1043" s="1660"/>
      <c r="Y1043" s="1660"/>
      <c r="Z1043" s="1660"/>
      <c r="AA1043" s="1663"/>
      <c r="AB1043" s="1661"/>
      <c r="AC1043" s="1660"/>
      <c r="AD1043" s="1659"/>
      <c r="AE1043" s="1661"/>
      <c r="AF1043" s="1660"/>
      <c r="AG1043" s="1659"/>
      <c r="AH1043" s="1661"/>
      <c r="AI1043" s="1660"/>
      <c r="AJ1043" s="1659"/>
      <c r="AK1043" s="1661"/>
      <c r="AL1043" s="1660"/>
      <c r="AM1043" s="1659"/>
      <c r="AN1043" s="1661"/>
      <c r="AO1043" s="1660"/>
      <c r="AP1043" s="1659"/>
      <c r="AQ1043" s="1661"/>
      <c r="AR1043" s="1660"/>
      <c r="AS1043" s="1659"/>
      <c r="AT1043" s="1661"/>
      <c r="AU1043" s="1660"/>
      <c r="AV1043" s="1663">
        <v>2000</v>
      </c>
      <c r="AW1043" s="1661"/>
      <c r="AX1043" s="1660"/>
      <c r="AY1043" s="1659"/>
      <c r="AZ1043" s="1661"/>
      <c r="BA1043" s="1660"/>
      <c r="BB1043" s="1659"/>
      <c r="BC1043" s="1664"/>
      <c r="BD1043" s="1669"/>
      <c r="BE1043" s="895"/>
    </row>
    <row r="1044" spans="1:57" s="889" customFormat="1" ht="25.7" customHeight="1" x14ac:dyDescent="0.15">
      <c r="A1044" s="621"/>
      <c r="B1044" s="1671"/>
      <c r="C1044" s="1663" t="s">
        <v>5221</v>
      </c>
      <c r="D1044" s="1663" t="s">
        <v>20803</v>
      </c>
      <c r="E1044" s="1663" t="s">
        <v>5221</v>
      </c>
      <c r="F1044" s="1659"/>
      <c r="G1044" s="1663" t="s">
        <v>14881</v>
      </c>
      <c r="H1044" s="1660"/>
      <c r="I1044" s="1660"/>
      <c r="J1044" s="1664">
        <v>2833</v>
      </c>
      <c r="K1044" s="1664">
        <v>374</v>
      </c>
      <c r="L1044" s="1675">
        <v>374</v>
      </c>
      <c r="M1044" s="1660"/>
      <c r="N1044" s="1674"/>
      <c r="O1044" s="1660"/>
      <c r="P1044" s="1664">
        <v>320</v>
      </c>
      <c r="Q1044" s="1664">
        <v>320</v>
      </c>
      <c r="R1044" s="1664" t="s">
        <v>5469</v>
      </c>
      <c r="S1044" s="1664">
        <v>1</v>
      </c>
      <c r="T1044" s="1664" t="s">
        <v>316</v>
      </c>
      <c r="U1044" s="1661"/>
      <c r="V1044" s="1659"/>
      <c r="W1044" s="1661"/>
      <c r="X1044" s="1660"/>
      <c r="Y1044" s="1660"/>
      <c r="Z1044" s="1660"/>
      <c r="AA1044" s="1663"/>
      <c r="AB1044" s="1661"/>
      <c r="AC1044" s="1660"/>
      <c r="AD1044" s="1659"/>
      <c r="AE1044" s="1661"/>
      <c r="AF1044" s="1660"/>
      <c r="AG1044" s="1659"/>
      <c r="AH1044" s="1661"/>
      <c r="AI1044" s="1660"/>
      <c r="AJ1044" s="1659"/>
      <c r="AK1044" s="1661"/>
      <c r="AL1044" s="1660"/>
      <c r="AM1044" s="1659"/>
      <c r="AN1044" s="1661"/>
      <c r="AO1044" s="1660"/>
      <c r="AP1044" s="1659"/>
      <c r="AQ1044" s="1661"/>
      <c r="AR1044" s="1660"/>
      <c r="AS1044" s="1659"/>
      <c r="AT1044" s="1661"/>
      <c r="AU1044" s="1660"/>
      <c r="AV1044" s="1663"/>
      <c r="AW1044" s="1661"/>
      <c r="AX1044" s="1660"/>
      <c r="AY1044" s="1659"/>
      <c r="AZ1044" s="1661"/>
      <c r="BA1044" s="1660"/>
      <c r="BB1044" s="1659"/>
      <c r="BC1044" s="1664"/>
      <c r="BD1044" s="1669"/>
      <c r="BE1044" s="895"/>
    </row>
    <row r="1045" spans="1:57" ht="25.7" customHeight="1" x14ac:dyDescent="0.15">
      <c r="A1045" s="621"/>
      <c r="B1045" s="147"/>
      <c r="C1045" s="625" t="s">
        <v>5221</v>
      </c>
      <c r="D1045" s="625" t="s">
        <v>5468</v>
      </c>
      <c r="E1045" s="625" t="s">
        <v>5221</v>
      </c>
      <c r="F1045" s="625" t="s">
        <v>2183</v>
      </c>
      <c r="G1045" s="625" t="s">
        <v>14881</v>
      </c>
      <c r="H1045" s="627">
        <v>500</v>
      </c>
      <c r="I1045" s="627">
        <v>480</v>
      </c>
      <c r="J1045" s="626">
        <v>500</v>
      </c>
      <c r="K1045" s="626">
        <v>480</v>
      </c>
      <c r="L1045" s="138">
        <v>480</v>
      </c>
      <c r="M1045" s="627">
        <v>320</v>
      </c>
      <c r="N1045" s="628">
        <v>320</v>
      </c>
      <c r="O1045" s="627" t="s">
        <v>5469</v>
      </c>
      <c r="P1045" s="626">
        <v>320</v>
      </c>
      <c r="Q1045" s="626">
        <v>320</v>
      </c>
      <c r="R1045" s="626" t="s">
        <v>5469</v>
      </c>
      <c r="S1045" s="626">
        <v>1</v>
      </c>
      <c r="T1045" s="626" t="s">
        <v>316</v>
      </c>
      <c r="U1045" s="626"/>
      <c r="V1045" s="625">
        <v>2007</v>
      </c>
      <c r="W1045" s="626">
        <v>99</v>
      </c>
      <c r="X1045" s="627" t="s">
        <v>2049</v>
      </c>
      <c r="Y1045" s="627"/>
      <c r="Z1045" s="627"/>
      <c r="AA1045" s="625"/>
      <c r="AB1045" s="626"/>
      <c r="AC1045" s="627"/>
      <c r="AD1045" s="625"/>
      <c r="AE1045" s="626"/>
      <c r="AF1045" s="627"/>
      <c r="AG1045" s="625"/>
      <c r="AH1045" s="626"/>
      <c r="AI1045" s="627"/>
      <c r="AJ1045" s="625"/>
      <c r="AK1045" s="626"/>
      <c r="AL1045" s="627"/>
      <c r="AM1045" s="625"/>
      <c r="AN1045" s="626"/>
      <c r="AO1045" s="627"/>
      <c r="AP1045" s="625"/>
      <c r="AQ1045" s="626"/>
      <c r="AR1045" s="627"/>
      <c r="AS1045" s="625"/>
      <c r="AT1045" s="626"/>
      <c r="AU1045" s="627"/>
      <c r="AV1045" s="625">
        <v>2007</v>
      </c>
      <c r="AW1045" s="626">
        <v>99</v>
      </c>
      <c r="AX1045" s="627" t="s">
        <v>2049</v>
      </c>
      <c r="AY1045" s="625"/>
      <c r="AZ1045" s="626"/>
      <c r="BA1045" s="627"/>
      <c r="BB1045" s="625"/>
      <c r="BC1045" s="626">
        <v>99</v>
      </c>
      <c r="BD1045" s="627"/>
      <c r="BE1045" s="170"/>
    </row>
    <row r="1046" spans="1:57" ht="25.7" customHeight="1" x14ac:dyDescent="0.15">
      <c r="A1046" s="621"/>
      <c r="B1046" s="147"/>
      <c r="C1046" s="625" t="s">
        <v>5221</v>
      </c>
      <c r="D1046" s="625" t="s">
        <v>5470</v>
      </c>
      <c r="E1046" s="625" t="s">
        <v>5221</v>
      </c>
      <c r="F1046" s="625" t="s">
        <v>2183</v>
      </c>
      <c r="G1046" s="625" t="s">
        <v>14881</v>
      </c>
      <c r="H1046" s="627">
        <v>480</v>
      </c>
      <c r="I1046" s="627">
        <v>460</v>
      </c>
      <c r="J1046" s="626">
        <v>480</v>
      </c>
      <c r="K1046" s="626">
        <v>460</v>
      </c>
      <c r="L1046" s="138">
        <v>460</v>
      </c>
      <c r="M1046" s="627">
        <v>336</v>
      </c>
      <c r="N1046" s="628">
        <v>336</v>
      </c>
      <c r="O1046" s="627" t="s">
        <v>5464</v>
      </c>
      <c r="P1046" s="626">
        <v>336</v>
      </c>
      <c r="Q1046" s="626">
        <v>336</v>
      </c>
      <c r="R1046" s="626" t="s">
        <v>5464</v>
      </c>
      <c r="S1046" s="626">
        <v>1</v>
      </c>
      <c r="T1046" s="626" t="s">
        <v>316</v>
      </c>
      <c r="U1046" s="626"/>
      <c r="V1046" s="625">
        <v>2008</v>
      </c>
      <c r="W1046" s="626">
        <v>80</v>
      </c>
      <c r="X1046" s="627" t="s">
        <v>2049</v>
      </c>
      <c r="Y1046" s="627"/>
      <c r="Z1046" s="627"/>
      <c r="AA1046" s="625"/>
      <c r="AB1046" s="626"/>
      <c r="AC1046" s="627"/>
      <c r="AD1046" s="625"/>
      <c r="AE1046" s="626"/>
      <c r="AF1046" s="627"/>
      <c r="AG1046" s="625"/>
      <c r="AH1046" s="626"/>
      <c r="AI1046" s="627"/>
      <c r="AJ1046" s="625"/>
      <c r="AK1046" s="626"/>
      <c r="AL1046" s="627"/>
      <c r="AM1046" s="625"/>
      <c r="AN1046" s="626"/>
      <c r="AO1046" s="627"/>
      <c r="AP1046" s="625"/>
      <c r="AQ1046" s="626"/>
      <c r="AR1046" s="627"/>
      <c r="AS1046" s="625"/>
      <c r="AT1046" s="626"/>
      <c r="AU1046" s="627"/>
      <c r="AV1046" s="625">
        <v>2008</v>
      </c>
      <c r="AW1046" s="626">
        <v>80</v>
      </c>
      <c r="AX1046" s="627" t="s">
        <v>2049</v>
      </c>
      <c r="AY1046" s="625"/>
      <c r="AZ1046" s="626"/>
      <c r="BA1046" s="627"/>
      <c r="BB1046" s="625"/>
      <c r="BC1046" s="626">
        <v>80</v>
      </c>
      <c r="BD1046" s="627"/>
      <c r="BE1046" s="170"/>
    </row>
    <row r="1047" spans="1:57" ht="25.7" customHeight="1" x14ac:dyDescent="0.15">
      <c r="A1047" s="621"/>
      <c r="B1047" s="147"/>
      <c r="C1047" s="625" t="s">
        <v>5221</v>
      </c>
      <c r="D1047" s="625" t="s">
        <v>5471</v>
      </c>
      <c r="E1047" s="625" t="s">
        <v>5221</v>
      </c>
      <c r="F1047" s="625" t="s">
        <v>2183</v>
      </c>
      <c r="G1047" s="625" t="s">
        <v>14881</v>
      </c>
      <c r="H1047" s="627">
        <v>400</v>
      </c>
      <c r="I1047" s="627">
        <v>300</v>
      </c>
      <c r="J1047" s="626">
        <v>400</v>
      </c>
      <c r="K1047" s="626">
        <v>300</v>
      </c>
      <c r="L1047" s="138">
        <v>300</v>
      </c>
      <c r="M1047" s="627">
        <v>300</v>
      </c>
      <c r="N1047" s="628">
        <v>300</v>
      </c>
      <c r="O1047" s="627" t="s">
        <v>1916</v>
      </c>
      <c r="P1047" s="626">
        <v>300</v>
      </c>
      <c r="Q1047" s="626">
        <v>300</v>
      </c>
      <c r="R1047" s="626" t="s">
        <v>1916</v>
      </c>
      <c r="S1047" s="626">
        <v>1</v>
      </c>
      <c r="T1047" s="626" t="s">
        <v>316</v>
      </c>
      <c r="U1047" s="626"/>
      <c r="V1047" s="625">
        <v>2001</v>
      </c>
      <c r="W1047" s="626">
        <v>19</v>
      </c>
      <c r="X1047" s="627" t="s">
        <v>2049</v>
      </c>
      <c r="Y1047" s="627"/>
      <c r="Z1047" s="627"/>
      <c r="AA1047" s="625"/>
      <c r="AB1047" s="626"/>
      <c r="AC1047" s="627"/>
      <c r="AD1047" s="625"/>
      <c r="AE1047" s="626"/>
      <c r="AF1047" s="627"/>
      <c r="AG1047" s="625"/>
      <c r="AH1047" s="626"/>
      <c r="AI1047" s="627"/>
      <c r="AJ1047" s="625"/>
      <c r="AK1047" s="626"/>
      <c r="AL1047" s="627"/>
      <c r="AM1047" s="625"/>
      <c r="AN1047" s="626"/>
      <c r="AO1047" s="627"/>
      <c r="AP1047" s="625"/>
      <c r="AQ1047" s="626"/>
      <c r="AR1047" s="627"/>
      <c r="AS1047" s="625"/>
      <c r="AT1047" s="626"/>
      <c r="AU1047" s="627"/>
      <c r="AV1047" s="625">
        <v>2001</v>
      </c>
      <c r="AW1047" s="626">
        <v>19</v>
      </c>
      <c r="AX1047" s="627" t="s">
        <v>2049</v>
      </c>
      <c r="AY1047" s="625"/>
      <c r="AZ1047" s="626"/>
      <c r="BA1047" s="627"/>
      <c r="BB1047" s="625"/>
      <c r="BC1047" s="626">
        <v>19</v>
      </c>
      <c r="BD1047" s="627"/>
      <c r="BE1047" s="170"/>
    </row>
    <row r="1048" spans="1:57" ht="25.7" customHeight="1" x14ac:dyDescent="0.15">
      <c r="A1048" s="621"/>
      <c r="B1048" s="147"/>
      <c r="C1048" s="625" t="s">
        <v>5221</v>
      </c>
      <c r="D1048" s="625" t="s">
        <v>5472</v>
      </c>
      <c r="E1048" s="625" t="s">
        <v>5221</v>
      </c>
      <c r="F1048" s="625" t="s">
        <v>2183</v>
      </c>
      <c r="G1048" s="625" t="s">
        <v>14881</v>
      </c>
      <c r="H1048" s="627">
        <v>1292</v>
      </c>
      <c r="I1048" s="627">
        <v>336</v>
      </c>
      <c r="J1048" s="626">
        <v>1292</v>
      </c>
      <c r="K1048" s="626">
        <v>336</v>
      </c>
      <c r="L1048" s="138">
        <v>336</v>
      </c>
      <c r="M1048" s="627">
        <v>336</v>
      </c>
      <c r="N1048" s="628">
        <v>336</v>
      </c>
      <c r="O1048" s="627" t="s">
        <v>5464</v>
      </c>
      <c r="P1048" s="626">
        <v>336</v>
      </c>
      <c r="Q1048" s="626">
        <v>336</v>
      </c>
      <c r="R1048" s="626" t="s">
        <v>5464</v>
      </c>
      <c r="S1048" s="626">
        <v>1</v>
      </c>
      <c r="T1048" s="626" t="s">
        <v>316</v>
      </c>
      <c r="U1048" s="626"/>
      <c r="V1048" s="625">
        <v>2005</v>
      </c>
      <c r="W1048" s="626">
        <v>50</v>
      </c>
      <c r="X1048" s="627" t="s">
        <v>2049</v>
      </c>
      <c r="Y1048" s="627"/>
      <c r="Z1048" s="627"/>
      <c r="AA1048" s="625"/>
      <c r="AB1048" s="626"/>
      <c r="AC1048" s="627"/>
      <c r="AD1048" s="625"/>
      <c r="AE1048" s="626"/>
      <c r="AF1048" s="627"/>
      <c r="AG1048" s="625"/>
      <c r="AH1048" s="626"/>
      <c r="AI1048" s="627"/>
      <c r="AJ1048" s="625"/>
      <c r="AK1048" s="626"/>
      <c r="AL1048" s="627"/>
      <c r="AM1048" s="625"/>
      <c r="AN1048" s="626"/>
      <c r="AO1048" s="627"/>
      <c r="AP1048" s="625"/>
      <c r="AQ1048" s="626"/>
      <c r="AR1048" s="627"/>
      <c r="AS1048" s="625"/>
      <c r="AT1048" s="626"/>
      <c r="AU1048" s="627"/>
      <c r="AV1048" s="625">
        <v>2005</v>
      </c>
      <c r="AW1048" s="626">
        <v>50</v>
      </c>
      <c r="AX1048" s="627" t="s">
        <v>2049</v>
      </c>
      <c r="AY1048" s="625"/>
      <c r="AZ1048" s="626"/>
      <c r="BA1048" s="627"/>
      <c r="BB1048" s="625"/>
      <c r="BC1048" s="626">
        <v>50</v>
      </c>
      <c r="BD1048" s="627"/>
      <c r="BE1048" s="170"/>
    </row>
    <row r="1049" spans="1:57" ht="25.7" customHeight="1" x14ac:dyDescent="0.15">
      <c r="A1049" s="621"/>
      <c r="B1049" s="147"/>
      <c r="C1049" s="625" t="s">
        <v>5221</v>
      </c>
      <c r="D1049" s="625" t="s">
        <v>5473</v>
      </c>
      <c r="E1049" s="625" t="s">
        <v>5221</v>
      </c>
      <c r="F1049" s="625" t="s">
        <v>2183</v>
      </c>
      <c r="G1049" s="625" t="s">
        <v>14881</v>
      </c>
      <c r="H1049" s="627">
        <v>500</v>
      </c>
      <c r="I1049" s="627">
        <v>489</v>
      </c>
      <c r="J1049" s="626">
        <v>500</v>
      </c>
      <c r="K1049" s="626">
        <v>489</v>
      </c>
      <c r="L1049" s="138">
        <v>489</v>
      </c>
      <c r="M1049" s="627">
        <v>357</v>
      </c>
      <c r="N1049" s="628">
        <v>357</v>
      </c>
      <c r="O1049" s="627" t="s">
        <v>5474</v>
      </c>
      <c r="P1049" s="626">
        <v>357</v>
      </c>
      <c r="Q1049" s="626">
        <v>357</v>
      </c>
      <c r="R1049" s="626" t="s">
        <v>5474</v>
      </c>
      <c r="S1049" s="626">
        <v>1</v>
      </c>
      <c r="T1049" s="626" t="s">
        <v>316</v>
      </c>
      <c r="U1049" s="626"/>
      <c r="V1049" s="625">
        <v>2008</v>
      </c>
      <c r="W1049" s="626">
        <v>113</v>
      </c>
      <c r="X1049" s="627" t="s">
        <v>2049</v>
      </c>
      <c r="Y1049" s="627"/>
      <c r="Z1049" s="627"/>
      <c r="AA1049" s="625"/>
      <c r="AB1049" s="626"/>
      <c r="AC1049" s="627"/>
      <c r="AD1049" s="625"/>
      <c r="AE1049" s="626"/>
      <c r="AF1049" s="627"/>
      <c r="AG1049" s="625"/>
      <c r="AH1049" s="626"/>
      <c r="AI1049" s="627"/>
      <c r="AJ1049" s="625"/>
      <c r="AK1049" s="626"/>
      <c r="AL1049" s="627"/>
      <c r="AM1049" s="625"/>
      <c r="AN1049" s="626"/>
      <c r="AO1049" s="627"/>
      <c r="AP1049" s="625"/>
      <c r="AQ1049" s="626"/>
      <c r="AR1049" s="627"/>
      <c r="AS1049" s="625"/>
      <c r="AT1049" s="626"/>
      <c r="AU1049" s="627"/>
      <c r="AV1049" s="625">
        <v>2008</v>
      </c>
      <c r="AW1049" s="626">
        <v>113</v>
      </c>
      <c r="AX1049" s="627" t="s">
        <v>2049</v>
      </c>
      <c r="AY1049" s="625"/>
      <c r="AZ1049" s="626"/>
      <c r="BA1049" s="627"/>
      <c r="BB1049" s="625"/>
      <c r="BC1049" s="626">
        <v>113</v>
      </c>
      <c r="BD1049" s="627"/>
      <c r="BE1049" s="170"/>
    </row>
    <row r="1050" spans="1:57" ht="25.7" customHeight="1" x14ac:dyDescent="0.15">
      <c r="A1050" s="621"/>
      <c r="B1050" s="147"/>
      <c r="C1050" s="625" t="s">
        <v>5221</v>
      </c>
      <c r="D1050" s="625" t="s">
        <v>5475</v>
      </c>
      <c r="E1050" s="625" t="s">
        <v>5221</v>
      </c>
      <c r="F1050" s="625" t="s">
        <v>2183</v>
      </c>
      <c r="G1050" s="625" t="s">
        <v>14881</v>
      </c>
      <c r="H1050" s="627">
        <v>500</v>
      </c>
      <c r="I1050" s="627">
        <v>489</v>
      </c>
      <c r="J1050" s="626">
        <v>2205</v>
      </c>
      <c r="K1050" s="626">
        <v>490</v>
      </c>
      <c r="L1050" s="138">
        <v>490</v>
      </c>
      <c r="M1050" s="627"/>
      <c r="N1050" s="628"/>
      <c r="O1050" s="627"/>
      <c r="P1050" s="626">
        <v>374</v>
      </c>
      <c r="Q1050" s="626">
        <v>374</v>
      </c>
      <c r="R1050" s="626" t="s">
        <v>5463</v>
      </c>
      <c r="S1050" s="626">
        <v>1</v>
      </c>
      <c r="T1050" s="626" t="s">
        <v>316</v>
      </c>
      <c r="U1050" s="626"/>
      <c r="V1050" s="625">
        <v>2008</v>
      </c>
      <c r="W1050" s="626">
        <v>113</v>
      </c>
      <c r="X1050" s="627" t="s">
        <v>2049</v>
      </c>
      <c r="Y1050" s="627"/>
      <c r="Z1050" s="627"/>
      <c r="AA1050" s="625"/>
      <c r="AB1050" s="626"/>
      <c r="AC1050" s="627"/>
      <c r="AD1050" s="625"/>
      <c r="AE1050" s="626"/>
      <c r="AF1050" s="627"/>
      <c r="AG1050" s="625"/>
      <c r="AH1050" s="626"/>
      <c r="AI1050" s="627"/>
      <c r="AJ1050" s="625"/>
      <c r="AK1050" s="626"/>
      <c r="AL1050" s="627"/>
      <c r="AM1050" s="625"/>
      <c r="AN1050" s="626"/>
      <c r="AO1050" s="627"/>
      <c r="AP1050" s="625"/>
      <c r="AQ1050" s="626"/>
      <c r="AR1050" s="627"/>
      <c r="AS1050" s="625"/>
      <c r="AT1050" s="626"/>
      <c r="AU1050" s="627"/>
      <c r="AV1050" s="625">
        <v>2011</v>
      </c>
      <c r="AW1050" s="626">
        <v>113</v>
      </c>
      <c r="AX1050" s="627" t="s">
        <v>2049</v>
      </c>
      <c r="AY1050" s="625"/>
      <c r="AZ1050" s="626"/>
      <c r="BA1050" s="627"/>
      <c r="BB1050" s="625"/>
      <c r="BC1050" s="626">
        <v>150</v>
      </c>
      <c r="BD1050" s="627"/>
      <c r="BE1050" s="170"/>
    </row>
    <row r="1051" spans="1:57" ht="25.7" customHeight="1" x14ac:dyDescent="0.15">
      <c r="A1051" s="621"/>
      <c r="B1051" s="147"/>
      <c r="C1051" s="625" t="s">
        <v>5221</v>
      </c>
      <c r="D1051" s="625" t="s">
        <v>5476</v>
      </c>
      <c r="E1051" s="625" t="s">
        <v>5221</v>
      </c>
      <c r="F1051" s="625" t="s">
        <v>2183</v>
      </c>
      <c r="G1051" s="625" t="s">
        <v>14881</v>
      </c>
      <c r="H1051" s="627">
        <v>2078</v>
      </c>
      <c r="I1051" s="627">
        <v>496</v>
      </c>
      <c r="J1051" s="626">
        <v>2078</v>
      </c>
      <c r="K1051" s="626">
        <v>496</v>
      </c>
      <c r="L1051" s="138">
        <v>496</v>
      </c>
      <c r="M1051" s="627">
        <v>336</v>
      </c>
      <c r="N1051" s="628">
        <v>336</v>
      </c>
      <c r="O1051" s="627" t="s">
        <v>5464</v>
      </c>
      <c r="P1051" s="626">
        <v>336</v>
      </c>
      <c r="Q1051" s="626">
        <v>336</v>
      </c>
      <c r="R1051" s="626" t="s">
        <v>5464</v>
      </c>
      <c r="S1051" s="626">
        <v>1</v>
      </c>
      <c r="T1051" s="626" t="s">
        <v>316</v>
      </c>
      <c r="U1051" s="626"/>
      <c r="V1051" s="625">
        <v>2002</v>
      </c>
      <c r="W1051" s="626">
        <v>86</v>
      </c>
      <c r="X1051" s="627" t="s">
        <v>2049</v>
      </c>
      <c r="Y1051" s="627"/>
      <c r="Z1051" s="627"/>
      <c r="AA1051" s="625"/>
      <c r="AB1051" s="626"/>
      <c r="AC1051" s="627"/>
      <c r="AD1051" s="625"/>
      <c r="AE1051" s="626"/>
      <c r="AF1051" s="627"/>
      <c r="AG1051" s="625"/>
      <c r="AH1051" s="626"/>
      <c r="AI1051" s="627"/>
      <c r="AJ1051" s="625"/>
      <c r="AK1051" s="626"/>
      <c r="AL1051" s="627"/>
      <c r="AM1051" s="625"/>
      <c r="AN1051" s="626"/>
      <c r="AO1051" s="627"/>
      <c r="AP1051" s="625"/>
      <c r="AQ1051" s="626"/>
      <c r="AR1051" s="627"/>
      <c r="AS1051" s="625"/>
      <c r="AT1051" s="626"/>
      <c r="AU1051" s="627"/>
      <c r="AV1051" s="625">
        <v>2002</v>
      </c>
      <c r="AW1051" s="626">
        <v>86</v>
      </c>
      <c r="AX1051" s="627" t="s">
        <v>2049</v>
      </c>
      <c r="AY1051" s="625"/>
      <c r="AZ1051" s="626"/>
      <c r="BA1051" s="627"/>
      <c r="BB1051" s="625"/>
      <c r="BC1051" s="626">
        <v>86</v>
      </c>
      <c r="BD1051" s="627"/>
      <c r="BE1051" s="170"/>
    </row>
    <row r="1052" spans="1:57" ht="25.7" customHeight="1" x14ac:dyDescent="0.15">
      <c r="A1052" s="621"/>
      <c r="B1052" s="147"/>
      <c r="C1052" s="625" t="s">
        <v>5221</v>
      </c>
      <c r="D1052" s="625" t="s">
        <v>5477</v>
      </c>
      <c r="E1052" s="625" t="s">
        <v>5221</v>
      </c>
      <c r="F1052" s="625" t="s">
        <v>2183</v>
      </c>
      <c r="G1052" s="625" t="s">
        <v>14881</v>
      </c>
      <c r="H1052" s="627">
        <v>1000</v>
      </c>
      <c r="I1052" s="627">
        <v>394</v>
      </c>
      <c r="J1052" s="626">
        <v>1000</v>
      </c>
      <c r="K1052" s="626">
        <v>394</v>
      </c>
      <c r="L1052" s="138">
        <v>394</v>
      </c>
      <c r="M1052" s="627">
        <v>336</v>
      </c>
      <c r="N1052" s="628">
        <v>336</v>
      </c>
      <c r="O1052" s="627" t="s">
        <v>5464</v>
      </c>
      <c r="P1052" s="626">
        <v>336</v>
      </c>
      <c r="Q1052" s="626">
        <v>336</v>
      </c>
      <c r="R1052" s="626" t="s">
        <v>5464</v>
      </c>
      <c r="S1052" s="626">
        <v>1</v>
      </c>
      <c r="T1052" s="626" t="s">
        <v>316</v>
      </c>
      <c r="U1052" s="626"/>
      <c r="V1052" s="625">
        <v>2005</v>
      </c>
      <c r="W1052" s="626">
        <v>78</v>
      </c>
      <c r="X1052" s="627" t="s">
        <v>2049</v>
      </c>
      <c r="Y1052" s="627"/>
      <c r="Z1052" s="627"/>
      <c r="AA1052" s="626"/>
      <c r="AB1052" s="625"/>
      <c r="AC1052" s="626"/>
      <c r="AD1052" s="627"/>
      <c r="AE1052" s="627"/>
      <c r="AF1052" s="627"/>
      <c r="AG1052" s="627"/>
      <c r="AH1052" s="627"/>
      <c r="AI1052" s="627"/>
      <c r="AJ1052" s="627"/>
      <c r="AK1052" s="627"/>
      <c r="AL1052" s="627"/>
      <c r="AM1052" s="627"/>
      <c r="AN1052" s="627"/>
      <c r="AO1052" s="627"/>
      <c r="AP1052" s="627"/>
      <c r="AQ1052" s="627"/>
      <c r="AR1052" s="627"/>
      <c r="AS1052" s="627"/>
      <c r="AT1052" s="627"/>
      <c r="AU1052" s="627"/>
      <c r="AV1052" s="625">
        <v>2005</v>
      </c>
      <c r="AW1052" s="613">
        <v>78</v>
      </c>
      <c r="AX1052" s="613" t="s">
        <v>2049</v>
      </c>
      <c r="AY1052" s="613"/>
      <c r="AZ1052" s="613"/>
      <c r="BA1052" s="613"/>
      <c r="BB1052" s="613"/>
      <c r="BC1052" s="626">
        <v>78</v>
      </c>
      <c r="BD1052" s="627"/>
      <c r="BE1052" s="170"/>
    </row>
    <row r="1053" spans="1:57" ht="25.7" customHeight="1" x14ac:dyDescent="0.15">
      <c r="A1053" s="621"/>
      <c r="B1053" s="147"/>
      <c r="C1053" s="625" t="s">
        <v>5221</v>
      </c>
      <c r="D1053" s="625" t="s">
        <v>5478</v>
      </c>
      <c r="E1053" s="625" t="s">
        <v>5221</v>
      </c>
      <c r="F1053" s="625" t="s">
        <v>2183</v>
      </c>
      <c r="G1053" s="625" t="s">
        <v>14881</v>
      </c>
      <c r="H1053" s="627">
        <v>1019</v>
      </c>
      <c r="I1053" s="627">
        <v>405</v>
      </c>
      <c r="J1053" s="626">
        <v>1019</v>
      </c>
      <c r="K1053" s="626">
        <v>405</v>
      </c>
      <c r="L1053" s="138">
        <v>405</v>
      </c>
      <c r="M1053" s="627">
        <v>336</v>
      </c>
      <c r="N1053" s="628">
        <v>336</v>
      </c>
      <c r="O1053" s="627" t="s">
        <v>5464</v>
      </c>
      <c r="P1053" s="626">
        <v>336</v>
      </c>
      <c r="Q1053" s="626">
        <v>336</v>
      </c>
      <c r="R1053" s="626" t="s">
        <v>5464</v>
      </c>
      <c r="S1053" s="626">
        <v>1</v>
      </c>
      <c r="T1053" s="626" t="s">
        <v>316</v>
      </c>
      <c r="U1053" s="626"/>
      <c r="V1053" s="625">
        <v>2008</v>
      </c>
      <c r="W1053" s="626">
        <v>130</v>
      </c>
      <c r="X1053" s="627" t="s">
        <v>2049</v>
      </c>
      <c r="Y1053" s="627"/>
      <c r="Z1053" s="627"/>
      <c r="AA1053" s="626"/>
      <c r="AB1053" s="625"/>
      <c r="AC1053" s="626"/>
      <c r="AD1053" s="627"/>
      <c r="AE1053" s="627"/>
      <c r="AF1053" s="627"/>
      <c r="AG1053" s="627"/>
      <c r="AH1053" s="627"/>
      <c r="AI1053" s="627"/>
      <c r="AJ1053" s="627"/>
      <c r="AK1053" s="627"/>
      <c r="AL1053" s="627"/>
      <c r="AM1053" s="627"/>
      <c r="AN1053" s="627"/>
      <c r="AO1053" s="627"/>
      <c r="AP1053" s="627"/>
      <c r="AQ1053" s="627"/>
      <c r="AR1053" s="627"/>
      <c r="AS1053" s="627"/>
      <c r="AT1053" s="627"/>
      <c r="AU1053" s="627"/>
      <c r="AV1053" s="625">
        <v>2008</v>
      </c>
      <c r="AW1053" s="613">
        <v>130</v>
      </c>
      <c r="AX1053" s="613" t="s">
        <v>2049</v>
      </c>
      <c r="AY1053" s="613"/>
      <c r="AZ1053" s="613"/>
      <c r="BA1053" s="613"/>
      <c r="BB1053" s="613"/>
      <c r="BC1053" s="626">
        <v>130</v>
      </c>
      <c r="BD1053" s="627"/>
      <c r="BE1053" s="170"/>
    </row>
    <row r="1054" spans="1:57" ht="25.7" customHeight="1" x14ac:dyDescent="0.15">
      <c r="A1054" s="621"/>
      <c r="B1054" s="147"/>
      <c r="C1054" s="625" t="s">
        <v>5221</v>
      </c>
      <c r="D1054" s="625" t="s">
        <v>5479</v>
      </c>
      <c r="E1054" s="625" t="s">
        <v>5221</v>
      </c>
      <c r="F1054" s="625" t="s">
        <v>2183</v>
      </c>
      <c r="G1054" s="625" t="s">
        <v>14881</v>
      </c>
      <c r="H1054" s="627">
        <v>990</v>
      </c>
      <c r="I1054" s="627">
        <v>500</v>
      </c>
      <c r="J1054" s="626">
        <v>990</v>
      </c>
      <c r="K1054" s="626">
        <v>500</v>
      </c>
      <c r="L1054" s="138">
        <v>500</v>
      </c>
      <c r="M1054" s="627">
        <v>370</v>
      </c>
      <c r="N1054" s="628">
        <v>370</v>
      </c>
      <c r="O1054" s="627" t="s">
        <v>5463</v>
      </c>
      <c r="P1054" s="626">
        <v>370</v>
      </c>
      <c r="Q1054" s="626">
        <v>370</v>
      </c>
      <c r="R1054" s="626" t="s">
        <v>5463</v>
      </c>
      <c r="S1054" s="626">
        <v>1</v>
      </c>
      <c r="T1054" s="626" t="s">
        <v>316</v>
      </c>
      <c r="U1054" s="626"/>
      <c r="V1054" s="627">
        <v>2005</v>
      </c>
      <c r="W1054" s="627">
        <v>111</v>
      </c>
      <c r="X1054" s="627" t="s">
        <v>2049</v>
      </c>
      <c r="Y1054" s="627"/>
      <c r="Z1054" s="627"/>
      <c r="AA1054" s="626"/>
      <c r="AB1054" s="625"/>
      <c r="AC1054" s="625"/>
      <c r="AD1054" s="627"/>
      <c r="AE1054" s="627"/>
      <c r="AF1054" s="627"/>
      <c r="AG1054" s="627"/>
      <c r="AH1054" s="627"/>
      <c r="AI1054" s="627"/>
      <c r="AJ1054" s="627"/>
      <c r="AK1054" s="627"/>
      <c r="AL1054" s="627"/>
      <c r="AM1054" s="627"/>
      <c r="AN1054" s="627"/>
      <c r="AO1054" s="627"/>
      <c r="AP1054" s="627"/>
      <c r="AQ1054" s="627"/>
      <c r="AR1054" s="627"/>
      <c r="AS1054" s="627"/>
      <c r="AT1054" s="627"/>
      <c r="AU1054" s="627"/>
      <c r="AV1054" s="625">
        <v>2005</v>
      </c>
      <c r="AW1054" s="613">
        <v>111</v>
      </c>
      <c r="AX1054" s="613" t="s">
        <v>2049</v>
      </c>
      <c r="AY1054" s="613"/>
      <c r="AZ1054" s="613"/>
      <c r="BA1054" s="613"/>
      <c r="BB1054" s="613"/>
      <c r="BC1054" s="626">
        <v>111</v>
      </c>
      <c r="BD1054" s="627"/>
      <c r="BE1054" s="170"/>
    </row>
    <row r="1055" spans="1:57" ht="25.7" customHeight="1" x14ac:dyDescent="0.15">
      <c r="A1055" s="621"/>
      <c r="B1055" s="147"/>
      <c r="C1055" s="625" t="s">
        <v>5221</v>
      </c>
      <c r="D1055" s="625" t="s">
        <v>5480</v>
      </c>
      <c r="E1055" s="625" t="s">
        <v>5221</v>
      </c>
      <c r="F1055" s="625" t="s">
        <v>2183</v>
      </c>
      <c r="G1055" s="625" t="s">
        <v>14881</v>
      </c>
      <c r="H1055" s="627">
        <v>662</v>
      </c>
      <c r="I1055" s="627">
        <v>391</v>
      </c>
      <c r="J1055" s="626">
        <v>662</v>
      </c>
      <c r="K1055" s="626">
        <v>391</v>
      </c>
      <c r="L1055" s="138">
        <v>391</v>
      </c>
      <c r="M1055" s="627">
        <v>374</v>
      </c>
      <c r="N1055" s="628">
        <v>374</v>
      </c>
      <c r="O1055" s="627" t="s">
        <v>5463</v>
      </c>
      <c r="P1055" s="626">
        <v>374</v>
      </c>
      <c r="Q1055" s="626">
        <v>374</v>
      </c>
      <c r="R1055" s="626" t="s">
        <v>5463</v>
      </c>
      <c r="S1055" s="626">
        <v>1</v>
      </c>
      <c r="T1055" s="626" t="s">
        <v>316</v>
      </c>
      <c r="U1055" s="626"/>
      <c r="V1055" s="627">
        <v>2005</v>
      </c>
      <c r="W1055" s="627">
        <v>75</v>
      </c>
      <c r="X1055" s="627" t="s">
        <v>2049</v>
      </c>
      <c r="Y1055" s="627"/>
      <c r="Z1055" s="627"/>
      <c r="AA1055" s="626"/>
      <c r="AB1055" s="625"/>
      <c r="AC1055" s="625"/>
      <c r="AD1055" s="627"/>
      <c r="AE1055" s="627"/>
      <c r="AF1055" s="627"/>
      <c r="AG1055" s="627"/>
      <c r="AH1055" s="627"/>
      <c r="AI1055" s="627"/>
      <c r="AJ1055" s="627"/>
      <c r="AK1055" s="627"/>
      <c r="AL1055" s="627"/>
      <c r="AM1055" s="627"/>
      <c r="AN1055" s="627"/>
      <c r="AO1055" s="627"/>
      <c r="AP1055" s="627"/>
      <c r="AQ1055" s="627"/>
      <c r="AR1055" s="627"/>
      <c r="AS1055" s="627"/>
      <c r="AT1055" s="627"/>
      <c r="AU1055" s="627"/>
      <c r="AV1055" s="625">
        <v>2005</v>
      </c>
      <c r="AW1055" s="613">
        <v>75</v>
      </c>
      <c r="AX1055" s="613" t="s">
        <v>2049</v>
      </c>
      <c r="AY1055" s="613"/>
      <c r="AZ1055" s="613"/>
      <c r="BA1055" s="613"/>
      <c r="BB1055" s="613"/>
      <c r="BC1055" s="626">
        <v>75</v>
      </c>
      <c r="BD1055" s="627"/>
      <c r="BE1055" s="170"/>
    </row>
    <row r="1056" spans="1:57" ht="25.7" customHeight="1" x14ac:dyDescent="0.15">
      <c r="A1056" s="621"/>
      <c r="B1056" s="147"/>
      <c r="C1056" s="625" t="s">
        <v>5221</v>
      </c>
      <c r="D1056" s="625" t="s">
        <v>5481</v>
      </c>
      <c r="E1056" s="625" t="s">
        <v>5221</v>
      </c>
      <c r="F1056" s="625" t="s">
        <v>2183</v>
      </c>
      <c r="G1056" s="625" t="s">
        <v>14881</v>
      </c>
      <c r="H1056" s="627">
        <v>495</v>
      </c>
      <c r="I1056" s="627">
        <v>495</v>
      </c>
      <c r="J1056" s="626">
        <v>495</v>
      </c>
      <c r="K1056" s="626">
        <v>495</v>
      </c>
      <c r="L1056" s="138">
        <v>495</v>
      </c>
      <c r="M1056" s="627">
        <v>336</v>
      </c>
      <c r="N1056" s="628">
        <v>336</v>
      </c>
      <c r="O1056" s="627" t="s">
        <v>5464</v>
      </c>
      <c r="P1056" s="626">
        <v>336</v>
      </c>
      <c r="Q1056" s="626">
        <v>336</v>
      </c>
      <c r="R1056" s="626" t="s">
        <v>5464</v>
      </c>
      <c r="S1056" s="626">
        <v>1</v>
      </c>
      <c r="T1056" s="626" t="s">
        <v>316</v>
      </c>
      <c r="U1056" s="626"/>
      <c r="V1056" s="627">
        <v>1995</v>
      </c>
      <c r="W1056" s="627">
        <v>5</v>
      </c>
      <c r="X1056" s="627" t="s">
        <v>2049</v>
      </c>
      <c r="Y1056" s="627"/>
      <c r="Z1056" s="627"/>
      <c r="AA1056" s="626"/>
      <c r="AB1056" s="625"/>
      <c r="AC1056" s="625"/>
      <c r="AD1056" s="627"/>
      <c r="AE1056" s="627"/>
      <c r="AF1056" s="627"/>
      <c r="AG1056" s="627"/>
      <c r="AH1056" s="627"/>
      <c r="AI1056" s="627"/>
      <c r="AJ1056" s="627"/>
      <c r="AK1056" s="627"/>
      <c r="AL1056" s="627"/>
      <c r="AM1056" s="627"/>
      <c r="AN1056" s="627"/>
      <c r="AO1056" s="627"/>
      <c r="AP1056" s="627"/>
      <c r="AQ1056" s="627"/>
      <c r="AR1056" s="627"/>
      <c r="AS1056" s="627"/>
      <c r="AT1056" s="627"/>
      <c r="AU1056" s="627"/>
      <c r="AV1056" s="625">
        <v>1995</v>
      </c>
      <c r="AW1056" s="613">
        <v>5</v>
      </c>
      <c r="AX1056" s="613" t="s">
        <v>2049</v>
      </c>
      <c r="AY1056" s="613"/>
      <c r="AZ1056" s="613"/>
      <c r="BA1056" s="613"/>
      <c r="BB1056" s="613"/>
      <c r="BC1056" s="626">
        <v>5</v>
      </c>
      <c r="BD1056" s="627"/>
      <c r="BE1056" s="170"/>
    </row>
    <row r="1057" spans="1:57" ht="25.7" customHeight="1" x14ac:dyDescent="0.15">
      <c r="A1057" s="621"/>
      <c r="B1057" s="147"/>
      <c r="C1057" s="625" t="s">
        <v>5221</v>
      </c>
      <c r="D1057" s="625" t="s">
        <v>17330</v>
      </c>
      <c r="E1057" s="625" t="s">
        <v>5221</v>
      </c>
      <c r="F1057" s="625" t="s">
        <v>2183</v>
      </c>
      <c r="G1057" s="625" t="s">
        <v>14881</v>
      </c>
      <c r="H1057" s="627"/>
      <c r="I1057" s="627"/>
      <c r="J1057" s="626">
        <v>2140</v>
      </c>
      <c r="K1057" s="626">
        <v>478</v>
      </c>
      <c r="L1057" s="138">
        <v>478</v>
      </c>
      <c r="M1057" s="627"/>
      <c r="N1057" s="628"/>
      <c r="O1057" s="627"/>
      <c r="P1057" s="626">
        <v>478</v>
      </c>
      <c r="Q1057" s="626">
        <v>478</v>
      </c>
      <c r="R1057" s="626" t="s">
        <v>5463</v>
      </c>
      <c r="S1057" s="626">
        <v>1</v>
      </c>
      <c r="T1057" s="626" t="s">
        <v>316</v>
      </c>
      <c r="U1057" s="626"/>
      <c r="V1057" s="627"/>
      <c r="W1057" s="627"/>
      <c r="X1057" s="627"/>
      <c r="Y1057" s="627"/>
      <c r="Z1057" s="627"/>
      <c r="AA1057" s="626"/>
      <c r="AB1057" s="625"/>
      <c r="AC1057" s="625"/>
      <c r="AD1057" s="627"/>
      <c r="AE1057" s="627"/>
      <c r="AF1057" s="627"/>
      <c r="AG1057" s="627"/>
      <c r="AH1057" s="627"/>
      <c r="AI1057" s="627"/>
      <c r="AJ1057" s="627"/>
      <c r="AK1057" s="627"/>
      <c r="AL1057" s="627"/>
      <c r="AM1057" s="627"/>
      <c r="AN1057" s="627"/>
      <c r="AO1057" s="627"/>
      <c r="AP1057" s="627"/>
      <c r="AQ1057" s="627"/>
      <c r="AR1057" s="627"/>
      <c r="AS1057" s="627"/>
      <c r="AT1057" s="627"/>
      <c r="AU1057" s="627"/>
      <c r="AV1057" s="625">
        <v>2022</v>
      </c>
      <c r="AW1057" s="613"/>
      <c r="AX1057" s="613"/>
      <c r="AY1057" s="613"/>
      <c r="AZ1057" s="613"/>
      <c r="BA1057" s="613"/>
      <c r="BB1057" s="613"/>
      <c r="BC1057" s="626"/>
      <c r="BD1057" s="627" t="s">
        <v>17329</v>
      </c>
      <c r="BE1057" s="170"/>
    </row>
    <row r="1058" spans="1:57" ht="25.7" customHeight="1" x14ac:dyDescent="0.15">
      <c r="A1058" s="621"/>
      <c r="B1058" s="147"/>
      <c r="C1058" s="625" t="s">
        <v>5221</v>
      </c>
      <c r="D1058" s="625" t="s">
        <v>5482</v>
      </c>
      <c r="E1058" s="625" t="s">
        <v>5221</v>
      </c>
      <c r="F1058" s="625" t="s">
        <v>2183</v>
      </c>
      <c r="G1058" s="625" t="s">
        <v>14881</v>
      </c>
      <c r="H1058" s="627">
        <v>16672</v>
      </c>
      <c r="I1058" s="627">
        <v>315</v>
      </c>
      <c r="J1058" s="626">
        <v>63047</v>
      </c>
      <c r="K1058" s="626">
        <v>488</v>
      </c>
      <c r="L1058" s="138">
        <v>488</v>
      </c>
      <c r="M1058" s="627">
        <v>315</v>
      </c>
      <c r="N1058" s="628">
        <v>315</v>
      </c>
      <c r="O1058" s="627" t="s">
        <v>1893</v>
      </c>
      <c r="P1058" s="626">
        <v>488</v>
      </c>
      <c r="Q1058" s="626">
        <v>488</v>
      </c>
      <c r="R1058" s="626" t="s">
        <v>5463</v>
      </c>
      <c r="S1058" s="626">
        <v>1</v>
      </c>
      <c r="T1058" s="626" t="s">
        <v>316</v>
      </c>
      <c r="U1058" s="626"/>
      <c r="V1058" s="627">
        <v>1992</v>
      </c>
      <c r="W1058" s="627">
        <v>15</v>
      </c>
      <c r="X1058" s="627" t="s">
        <v>2049</v>
      </c>
      <c r="Y1058" s="627"/>
      <c r="Z1058" s="627"/>
      <c r="AA1058" s="626" t="s">
        <v>17331</v>
      </c>
      <c r="AB1058" s="625"/>
      <c r="AC1058" s="625"/>
      <c r="AD1058" s="627"/>
      <c r="AE1058" s="627"/>
      <c r="AF1058" s="627"/>
      <c r="AG1058" s="627"/>
      <c r="AH1058" s="627"/>
      <c r="AI1058" s="627"/>
      <c r="AJ1058" s="627"/>
      <c r="AK1058" s="627"/>
      <c r="AL1058" s="627"/>
      <c r="AM1058" s="627"/>
      <c r="AN1058" s="627"/>
      <c r="AO1058" s="627"/>
      <c r="AP1058" s="627"/>
      <c r="AQ1058" s="627"/>
      <c r="AR1058" s="627"/>
      <c r="AS1058" s="627"/>
      <c r="AT1058" s="627"/>
      <c r="AU1058" s="627"/>
      <c r="AV1058" s="625">
        <v>2022</v>
      </c>
      <c r="AW1058" s="613">
        <v>15</v>
      </c>
      <c r="AX1058" s="613" t="s">
        <v>2049</v>
      </c>
      <c r="AY1058" s="613"/>
      <c r="AZ1058" s="613"/>
      <c r="BA1058" s="613"/>
      <c r="BB1058" s="613"/>
      <c r="BC1058" s="626"/>
      <c r="BD1058" s="627" t="s">
        <v>17332</v>
      </c>
      <c r="BE1058" s="170"/>
    </row>
    <row r="1059" spans="1:57" ht="25.7" customHeight="1" x14ac:dyDescent="0.15">
      <c r="A1059" s="621"/>
      <c r="B1059" s="147"/>
      <c r="C1059" s="625" t="s">
        <v>5223</v>
      </c>
      <c r="D1059" s="625" t="s">
        <v>5483</v>
      </c>
      <c r="E1059" s="625" t="s">
        <v>5223</v>
      </c>
      <c r="F1059" s="625" t="s">
        <v>5484</v>
      </c>
      <c r="G1059" s="625" t="s">
        <v>14882</v>
      </c>
      <c r="H1059" s="627"/>
      <c r="I1059" s="627"/>
      <c r="J1059" s="626">
        <v>1396</v>
      </c>
      <c r="K1059" s="626">
        <v>323</v>
      </c>
      <c r="L1059" s="138">
        <v>323</v>
      </c>
      <c r="M1059" s="627"/>
      <c r="N1059" s="628"/>
      <c r="O1059" s="627"/>
      <c r="P1059" s="626">
        <v>300</v>
      </c>
      <c r="Q1059" s="626">
        <v>300</v>
      </c>
      <c r="R1059" s="626" t="s">
        <v>1916</v>
      </c>
      <c r="S1059" s="626">
        <v>1</v>
      </c>
      <c r="T1059" s="626" t="s">
        <v>316</v>
      </c>
      <c r="U1059" s="626"/>
      <c r="V1059" s="627"/>
      <c r="W1059" s="627"/>
      <c r="X1059" s="627"/>
      <c r="Y1059" s="627"/>
      <c r="Z1059" s="627"/>
      <c r="AA1059" s="626"/>
      <c r="AB1059" s="625"/>
      <c r="AC1059" s="625"/>
      <c r="AD1059" s="627"/>
      <c r="AE1059" s="627"/>
      <c r="AF1059" s="627"/>
      <c r="AG1059" s="627"/>
      <c r="AH1059" s="627"/>
      <c r="AI1059" s="627"/>
      <c r="AJ1059" s="627"/>
      <c r="AK1059" s="627"/>
      <c r="AL1059" s="627"/>
      <c r="AM1059" s="627"/>
      <c r="AN1059" s="627"/>
      <c r="AO1059" s="627"/>
      <c r="AP1059" s="627"/>
      <c r="AQ1059" s="627"/>
      <c r="AR1059" s="627"/>
      <c r="AS1059" s="627"/>
      <c r="AT1059" s="627"/>
      <c r="AU1059" s="627"/>
      <c r="AV1059" s="625">
        <v>2004</v>
      </c>
      <c r="AW1059" s="613">
        <v>28</v>
      </c>
      <c r="AX1059" s="613"/>
      <c r="AY1059" s="613"/>
      <c r="AZ1059" s="613"/>
      <c r="BA1059" s="613"/>
      <c r="BB1059" s="613"/>
      <c r="BC1059" s="626">
        <v>56</v>
      </c>
      <c r="BD1059" s="627"/>
      <c r="BE1059" s="170"/>
    </row>
    <row r="1060" spans="1:57" ht="25.7" customHeight="1" x14ac:dyDescent="0.15">
      <c r="A1060" s="621"/>
      <c r="B1060" s="147"/>
      <c r="C1060" s="625" t="s">
        <v>5223</v>
      </c>
      <c r="D1060" s="625" t="s">
        <v>5485</v>
      </c>
      <c r="E1060" s="625" t="s">
        <v>5223</v>
      </c>
      <c r="F1060" s="625" t="s">
        <v>5223</v>
      </c>
      <c r="G1060" s="625" t="s">
        <v>5223</v>
      </c>
      <c r="H1060" s="627"/>
      <c r="I1060" s="627"/>
      <c r="J1060" s="626">
        <v>4352</v>
      </c>
      <c r="K1060" s="626">
        <v>310</v>
      </c>
      <c r="L1060" s="138">
        <v>310</v>
      </c>
      <c r="M1060" s="627"/>
      <c r="N1060" s="628"/>
      <c r="O1060" s="627"/>
      <c r="P1060" s="626">
        <v>254</v>
      </c>
      <c r="Q1060" s="626">
        <v>254</v>
      </c>
      <c r="R1060" s="626" t="s">
        <v>5486</v>
      </c>
      <c r="S1060" s="626">
        <v>1</v>
      </c>
      <c r="T1060" s="626" t="s">
        <v>316</v>
      </c>
      <c r="U1060" s="626"/>
      <c r="V1060" s="627"/>
      <c r="W1060" s="627"/>
      <c r="X1060" s="627"/>
      <c r="Y1060" s="627"/>
      <c r="Z1060" s="627"/>
      <c r="AA1060" s="626"/>
      <c r="AB1060" s="625"/>
      <c r="AC1060" s="625"/>
      <c r="AD1060" s="627"/>
      <c r="AE1060" s="627"/>
      <c r="AF1060" s="627"/>
      <c r="AG1060" s="627"/>
      <c r="AH1060" s="627"/>
      <c r="AI1060" s="627"/>
      <c r="AJ1060" s="627"/>
      <c r="AK1060" s="627"/>
      <c r="AL1060" s="627"/>
      <c r="AM1060" s="627"/>
      <c r="AN1060" s="627"/>
      <c r="AO1060" s="627"/>
      <c r="AP1060" s="627"/>
      <c r="AQ1060" s="627"/>
      <c r="AR1060" s="627"/>
      <c r="AS1060" s="627"/>
      <c r="AT1060" s="627"/>
      <c r="AU1060" s="627"/>
      <c r="AV1060" s="625">
        <v>2007</v>
      </c>
      <c r="AW1060" s="613">
        <v>80</v>
      </c>
      <c r="AX1060" s="613"/>
      <c r="AY1060" s="613"/>
      <c r="AZ1060" s="613"/>
      <c r="BA1060" s="613"/>
      <c r="BB1060" s="613"/>
      <c r="BC1060" s="626">
        <v>80</v>
      </c>
      <c r="BD1060" s="627"/>
      <c r="BE1060" s="170"/>
    </row>
    <row r="1061" spans="1:57" ht="25.7" customHeight="1" x14ac:dyDescent="0.15">
      <c r="A1061" s="621"/>
      <c r="B1061" s="147"/>
      <c r="C1061" s="625" t="s">
        <v>5223</v>
      </c>
      <c r="D1061" s="625" t="s">
        <v>5487</v>
      </c>
      <c r="E1061" s="625" t="s">
        <v>5223</v>
      </c>
      <c r="F1061" s="625"/>
      <c r="G1061" s="625" t="s">
        <v>5223</v>
      </c>
      <c r="H1061" s="627"/>
      <c r="I1061" s="627"/>
      <c r="J1061" s="626">
        <v>2424</v>
      </c>
      <c r="K1061" s="626">
        <v>1188</v>
      </c>
      <c r="L1061" s="138">
        <v>1188</v>
      </c>
      <c r="M1061" s="627"/>
      <c r="N1061" s="628"/>
      <c r="O1061" s="627"/>
      <c r="P1061" s="626">
        <v>1026</v>
      </c>
      <c r="Q1061" s="626">
        <v>1026</v>
      </c>
      <c r="R1061" s="626" t="s">
        <v>5488</v>
      </c>
      <c r="S1061" s="626">
        <v>2</v>
      </c>
      <c r="T1061" s="626" t="s">
        <v>316</v>
      </c>
      <c r="U1061" s="626"/>
      <c r="V1061" s="627"/>
      <c r="W1061" s="627"/>
      <c r="X1061" s="627"/>
      <c r="Y1061" s="627"/>
      <c r="Z1061" s="627"/>
      <c r="AA1061" s="626"/>
      <c r="AB1061" s="625"/>
      <c r="AC1061" s="625"/>
      <c r="AD1061" s="627"/>
      <c r="AE1061" s="627"/>
      <c r="AF1061" s="627"/>
      <c r="AG1061" s="627"/>
      <c r="AH1061" s="627"/>
      <c r="AI1061" s="627"/>
      <c r="AJ1061" s="627"/>
      <c r="AK1061" s="627"/>
      <c r="AL1061" s="627"/>
      <c r="AM1061" s="627"/>
      <c r="AN1061" s="627"/>
      <c r="AO1061" s="627"/>
      <c r="AP1061" s="627"/>
      <c r="AQ1061" s="627"/>
      <c r="AR1061" s="627"/>
      <c r="AS1061" s="627"/>
      <c r="AT1061" s="627"/>
      <c r="AU1061" s="627"/>
      <c r="AV1061" s="625">
        <v>2010</v>
      </c>
      <c r="AW1061" s="613"/>
      <c r="AX1061" s="613"/>
      <c r="AY1061" s="613"/>
      <c r="AZ1061" s="613"/>
      <c r="BA1061" s="613"/>
      <c r="BB1061" s="613"/>
      <c r="BC1061" s="626">
        <v>729</v>
      </c>
      <c r="BD1061" s="627"/>
      <c r="BE1061" s="170"/>
    </row>
    <row r="1062" spans="1:57" ht="25.7" customHeight="1" x14ac:dyDescent="0.15">
      <c r="A1062" s="621"/>
      <c r="B1062" s="147"/>
      <c r="C1062" s="625" t="s">
        <v>5223</v>
      </c>
      <c r="D1062" s="625" t="s">
        <v>5489</v>
      </c>
      <c r="E1062" s="625" t="s">
        <v>5223</v>
      </c>
      <c r="F1062" s="625"/>
      <c r="G1062" s="625" t="s">
        <v>5223</v>
      </c>
      <c r="H1062" s="627"/>
      <c r="I1062" s="627"/>
      <c r="J1062" s="626">
        <v>2340</v>
      </c>
      <c r="K1062" s="626">
        <v>431</v>
      </c>
      <c r="L1062" s="138">
        <v>431</v>
      </c>
      <c r="M1062" s="626"/>
      <c r="N1062" s="626"/>
      <c r="O1062" s="626"/>
      <c r="P1062" s="626">
        <v>862</v>
      </c>
      <c r="Q1062" s="626">
        <v>431</v>
      </c>
      <c r="R1062" s="626" t="s">
        <v>5490</v>
      </c>
      <c r="S1062" s="626">
        <v>2</v>
      </c>
      <c r="T1062" s="626" t="s">
        <v>316</v>
      </c>
      <c r="U1062" s="626"/>
      <c r="V1062" s="625"/>
      <c r="W1062" s="626"/>
      <c r="X1062" s="627"/>
      <c r="Y1062" s="627"/>
      <c r="Z1062" s="627"/>
      <c r="AA1062" s="626"/>
      <c r="AB1062" s="625"/>
      <c r="AC1062" s="626"/>
      <c r="AD1062" s="627"/>
      <c r="AE1062" s="627"/>
      <c r="AF1062" s="627"/>
      <c r="AG1062" s="627"/>
      <c r="AH1062" s="627"/>
      <c r="AI1062" s="627"/>
      <c r="AJ1062" s="627"/>
      <c r="AK1062" s="627"/>
      <c r="AL1062" s="627"/>
      <c r="AM1062" s="627"/>
      <c r="AN1062" s="627"/>
      <c r="AO1062" s="627"/>
      <c r="AP1062" s="627"/>
      <c r="AQ1062" s="627"/>
      <c r="AR1062" s="627"/>
      <c r="AS1062" s="627"/>
      <c r="AT1062" s="627"/>
      <c r="AU1062" s="627"/>
      <c r="AV1062" s="625">
        <v>1990</v>
      </c>
      <c r="AW1062" s="626"/>
      <c r="AX1062" s="627"/>
      <c r="AY1062" s="625"/>
      <c r="AZ1062" s="626"/>
      <c r="BA1062" s="627"/>
      <c r="BB1062" s="625"/>
      <c r="BC1062" s="626">
        <v>106</v>
      </c>
      <c r="BD1062" s="627"/>
      <c r="BE1062" s="170"/>
    </row>
    <row r="1063" spans="1:57" ht="25.7" customHeight="1" x14ac:dyDescent="0.15">
      <c r="A1063" s="621"/>
      <c r="B1063" s="147"/>
      <c r="C1063" s="781" t="s">
        <v>5223</v>
      </c>
      <c r="D1063" s="781" t="s">
        <v>5491</v>
      </c>
      <c r="E1063" s="781" t="s">
        <v>5223</v>
      </c>
      <c r="F1063" s="781"/>
      <c r="G1063" s="625" t="s">
        <v>5223</v>
      </c>
      <c r="H1063" s="626"/>
      <c r="I1063" s="626"/>
      <c r="J1063" s="626">
        <v>1860</v>
      </c>
      <c r="K1063" s="626">
        <v>476</v>
      </c>
      <c r="L1063" s="138">
        <v>476</v>
      </c>
      <c r="M1063" s="942"/>
      <c r="N1063" s="942"/>
      <c r="O1063" s="781"/>
      <c r="P1063" s="942">
        <v>476</v>
      </c>
      <c r="Q1063" s="942">
        <v>476</v>
      </c>
      <c r="R1063" s="942" t="s">
        <v>5492</v>
      </c>
      <c r="S1063" s="626">
        <v>1</v>
      </c>
      <c r="T1063" s="626" t="s">
        <v>316</v>
      </c>
      <c r="U1063" s="626"/>
      <c r="V1063" s="625"/>
      <c r="W1063" s="626"/>
      <c r="X1063" s="627"/>
      <c r="Y1063" s="627"/>
      <c r="Z1063" s="627"/>
      <c r="AA1063" s="626"/>
      <c r="AB1063" s="625"/>
      <c r="AC1063" s="625"/>
      <c r="AD1063" s="627"/>
      <c r="AE1063" s="627"/>
      <c r="AF1063" s="627"/>
      <c r="AG1063" s="627"/>
      <c r="AH1063" s="627"/>
      <c r="AI1063" s="627"/>
      <c r="AJ1063" s="627"/>
      <c r="AK1063" s="627"/>
      <c r="AL1063" s="627"/>
      <c r="AM1063" s="627"/>
      <c r="AN1063" s="627"/>
      <c r="AO1063" s="627"/>
      <c r="AP1063" s="627"/>
      <c r="AQ1063" s="627"/>
      <c r="AR1063" s="627"/>
      <c r="AS1063" s="627"/>
      <c r="AT1063" s="627"/>
      <c r="AU1063" s="627"/>
      <c r="AV1063" s="625">
        <v>2013</v>
      </c>
      <c r="AW1063" s="626"/>
      <c r="AX1063" s="627"/>
      <c r="AY1063" s="613"/>
      <c r="AZ1063" s="613"/>
      <c r="BA1063" s="613"/>
      <c r="BB1063" s="613"/>
      <c r="BC1063" s="626">
        <v>194</v>
      </c>
      <c r="BD1063" s="627"/>
      <c r="BE1063" s="170"/>
    </row>
    <row r="1064" spans="1:57" ht="25.7" customHeight="1" x14ac:dyDescent="0.15">
      <c r="A1064" s="621"/>
      <c r="B1064" s="147"/>
      <c r="C1064" s="625" t="s">
        <v>5223</v>
      </c>
      <c r="D1064" s="625" t="s">
        <v>5493</v>
      </c>
      <c r="E1064" s="625" t="s">
        <v>5223</v>
      </c>
      <c r="F1064" s="625"/>
      <c r="G1064" s="625" t="s">
        <v>14883</v>
      </c>
      <c r="H1064" s="626"/>
      <c r="I1064" s="626"/>
      <c r="J1064" s="626">
        <v>1186</v>
      </c>
      <c r="K1064" s="626">
        <v>660</v>
      </c>
      <c r="L1064" s="138">
        <v>660</v>
      </c>
      <c r="M1064" s="626"/>
      <c r="N1064" s="626"/>
      <c r="O1064" s="625"/>
      <c r="P1064" s="626">
        <v>300</v>
      </c>
      <c r="Q1064" s="626">
        <v>300</v>
      </c>
      <c r="R1064" s="626" t="s">
        <v>1916</v>
      </c>
      <c r="S1064" s="626">
        <v>1</v>
      </c>
      <c r="T1064" s="626" t="s">
        <v>316</v>
      </c>
      <c r="U1064" s="627"/>
      <c r="V1064" s="627"/>
      <c r="W1064" s="627"/>
      <c r="X1064" s="627"/>
      <c r="Y1064" s="627"/>
      <c r="Z1064" s="627"/>
      <c r="AA1064" s="626"/>
      <c r="AB1064" s="625"/>
      <c r="AC1064" s="625"/>
      <c r="AD1064" s="627"/>
      <c r="AE1064" s="627"/>
      <c r="AF1064" s="627"/>
      <c r="AG1064" s="627"/>
      <c r="AH1064" s="627"/>
      <c r="AI1064" s="627"/>
      <c r="AJ1064" s="627"/>
      <c r="AK1064" s="627"/>
      <c r="AL1064" s="627"/>
      <c r="AM1064" s="627"/>
      <c r="AN1064" s="627"/>
      <c r="AO1064" s="627"/>
      <c r="AP1064" s="627"/>
      <c r="AQ1064" s="627"/>
      <c r="AR1064" s="627"/>
      <c r="AS1064" s="627"/>
      <c r="AT1064" s="627"/>
      <c r="AU1064" s="627"/>
      <c r="AV1064" s="625">
        <v>2011</v>
      </c>
      <c r="AW1064" s="626"/>
      <c r="AX1064" s="627"/>
      <c r="AY1064" s="613"/>
      <c r="AZ1064" s="613"/>
      <c r="BA1064" s="613"/>
      <c r="BB1064" s="613"/>
      <c r="BC1064" s="626">
        <v>173</v>
      </c>
      <c r="BD1064" s="627"/>
      <c r="BE1064" s="170"/>
    </row>
    <row r="1065" spans="1:57" ht="25.7" customHeight="1" x14ac:dyDescent="0.15">
      <c r="A1065" s="621"/>
      <c r="B1065" s="147"/>
      <c r="C1065" s="625" t="s">
        <v>5223</v>
      </c>
      <c r="D1065" s="625" t="s">
        <v>5494</v>
      </c>
      <c r="E1065" s="625" t="s">
        <v>5223</v>
      </c>
      <c r="F1065" s="625"/>
      <c r="G1065" s="625" t="s">
        <v>5223</v>
      </c>
      <c r="H1065" s="626"/>
      <c r="I1065" s="626"/>
      <c r="J1065" s="626">
        <v>6878</v>
      </c>
      <c r="K1065" s="626">
        <v>594</v>
      </c>
      <c r="L1065" s="138">
        <v>594</v>
      </c>
      <c r="M1065" s="626"/>
      <c r="N1065" s="626"/>
      <c r="O1065" s="625"/>
      <c r="P1065" s="626">
        <v>594</v>
      </c>
      <c r="Q1065" s="626">
        <v>594</v>
      </c>
      <c r="R1065" s="626" t="s">
        <v>5495</v>
      </c>
      <c r="S1065" s="626">
        <v>1</v>
      </c>
      <c r="T1065" s="626" t="s">
        <v>316</v>
      </c>
      <c r="U1065" s="627"/>
      <c r="V1065" s="627"/>
      <c r="W1065" s="627"/>
      <c r="X1065" s="627"/>
      <c r="Y1065" s="627"/>
      <c r="Z1065" s="627"/>
      <c r="AA1065" s="626"/>
      <c r="AB1065" s="625"/>
      <c r="AC1065" s="625"/>
      <c r="AD1065" s="627"/>
      <c r="AE1065" s="627"/>
      <c r="AF1065" s="627"/>
      <c r="AG1065" s="627"/>
      <c r="AH1065" s="627"/>
      <c r="AI1065" s="627"/>
      <c r="AJ1065" s="627"/>
      <c r="AK1065" s="627"/>
      <c r="AL1065" s="627"/>
      <c r="AM1065" s="627"/>
      <c r="AN1065" s="627"/>
      <c r="AO1065" s="627"/>
      <c r="AP1065" s="627"/>
      <c r="AQ1065" s="627"/>
      <c r="AR1065" s="627"/>
      <c r="AS1065" s="627"/>
      <c r="AT1065" s="627"/>
      <c r="AU1065" s="627"/>
      <c r="AV1065" s="625">
        <v>2007</v>
      </c>
      <c r="AW1065" s="626"/>
      <c r="AX1065" s="627"/>
      <c r="AY1065" s="613"/>
      <c r="AZ1065" s="613"/>
      <c r="BA1065" s="613"/>
      <c r="BB1065" s="613"/>
      <c r="BC1065" s="626">
        <v>363</v>
      </c>
      <c r="BD1065" s="627"/>
      <c r="BE1065" s="170"/>
    </row>
    <row r="1066" spans="1:57" ht="25.7" customHeight="1" x14ac:dyDescent="0.15">
      <c r="A1066" s="621"/>
      <c r="B1066" s="147"/>
      <c r="C1066" s="625" t="s">
        <v>5223</v>
      </c>
      <c r="D1066" s="625" t="s">
        <v>5496</v>
      </c>
      <c r="E1066" s="625" t="s">
        <v>5223</v>
      </c>
      <c r="F1066" s="625"/>
      <c r="G1066" s="625" t="s">
        <v>14884</v>
      </c>
      <c r="H1066" s="626"/>
      <c r="I1066" s="626"/>
      <c r="J1066" s="626">
        <v>1564</v>
      </c>
      <c r="K1066" s="626">
        <v>400</v>
      </c>
      <c r="L1066" s="138">
        <v>400</v>
      </c>
      <c r="M1066" s="626"/>
      <c r="N1066" s="626"/>
      <c r="O1066" s="625"/>
      <c r="P1066" s="626">
        <v>400</v>
      </c>
      <c r="Q1066" s="626">
        <v>400</v>
      </c>
      <c r="R1066" s="626" t="s">
        <v>5497</v>
      </c>
      <c r="S1066" s="626">
        <v>1</v>
      </c>
      <c r="T1066" s="626" t="s">
        <v>316</v>
      </c>
      <c r="U1066" s="627"/>
      <c r="V1066" s="627"/>
      <c r="W1066" s="627"/>
      <c r="X1066" s="627"/>
      <c r="Y1066" s="627"/>
      <c r="Z1066" s="627"/>
      <c r="AA1066" s="626"/>
      <c r="AB1066" s="625"/>
      <c r="AC1066" s="625"/>
      <c r="AD1066" s="627"/>
      <c r="AE1066" s="627"/>
      <c r="AF1066" s="627"/>
      <c r="AG1066" s="627"/>
      <c r="AH1066" s="627"/>
      <c r="AI1066" s="627"/>
      <c r="AJ1066" s="627"/>
      <c r="AK1066" s="627"/>
      <c r="AL1066" s="627"/>
      <c r="AM1066" s="627"/>
      <c r="AN1066" s="627"/>
      <c r="AO1066" s="627"/>
      <c r="AP1066" s="627"/>
      <c r="AQ1066" s="627"/>
      <c r="AR1066" s="627"/>
      <c r="AS1066" s="627"/>
      <c r="AT1066" s="627"/>
      <c r="AU1066" s="627"/>
      <c r="AV1066" s="625">
        <v>2010</v>
      </c>
      <c r="AW1066" s="626"/>
      <c r="AX1066" s="627"/>
      <c r="AY1066" s="613"/>
      <c r="AZ1066" s="613"/>
      <c r="BA1066" s="613"/>
      <c r="BB1066" s="613"/>
      <c r="BC1066" s="626">
        <v>178</v>
      </c>
      <c r="BD1066" s="627"/>
      <c r="BE1066" s="170"/>
    </row>
    <row r="1067" spans="1:57" ht="25.7" customHeight="1" x14ac:dyDescent="0.15">
      <c r="A1067" s="621"/>
      <c r="B1067" s="147"/>
      <c r="C1067" s="625" t="s">
        <v>5223</v>
      </c>
      <c r="D1067" s="625" t="s">
        <v>14885</v>
      </c>
      <c r="E1067" s="625" t="s">
        <v>5223</v>
      </c>
      <c r="F1067" s="625"/>
      <c r="G1067" s="625" t="s">
        <v>5223</v>
      </c>
      <c r="H1067" s="626"/>
      <c r="I1067" s="626"/>
      <c r="J1067" s="626">
        <v>430</v>
      </c>
      <c r="K1067" s="626">
        <v>430</v>
      </c>
      <c r="L1067" s="138">
        <v>430</v>
      </c>
      <c r="M1067" s="626"/>
      <c r="N1067" s="626"/>
      <c r="O1067" s="625"/>
      <c r="P1067" s="626">
        <v>375</v>
      </c>
      <c r="Q1067" s="626">
        <v>375</v>
      </c>
      <c r="R1067" s="626" t="s">
        <v>14886</v>
      </c>
      <c r="S1067" s="626">
        <v>1</v>
      </c>
      <c r="T1067" s="626" t="s">
        <v>316</v>
      </c>
      <c r="U1067" s="627"/>
      <c r="V1067" s="627"/>
      <c r="W1067" s="627"/>
      <c r="X1067" s="627"/>
      <c r="Y1067" s="627"/>
      <c r="Z1067" s="627"/>
      <c r="AA1067" s="626"/>
      <c r="AB1067" s="625"/>
      <c r="AC1067" s="625"/>
      <c r="AD1067" s="627"/>
      <c r="AE1067" s="627"/>
      <c r="AF1067" s="627"/>
      <c r="AG1067" s="627"/>
      <c r="AH1067" s="627"/>
      <c r="AI1067" s="627"/>
      <c r="AJ1067" s="627"/>
      <c r="AK1067" s="627"/>
      <c r="AL1067" s="627"/>
      <c r="AM1067" s="627"/>
      <c r="AN1067" s="627"/>
      <c r="AO1067" s="627"/>
      <c r="AP1067" s="627"/>
      <c r="AQ1067" s="627"/>
      <c r="AR1067" s="627"/>
      <c r="AS1067" s="627"/>
      <c r="AT1067" s="627"/>
      <c r="AU1067" s="627"/>
      <c r="AV1067" s="625">
        <v>1997</v>
      </c>
      <c r="AW1067" s="626"/>
      <c r="AX1067" s="627"/>
      <c r="AY1067" s="613"/>
      <c r="AZ1067" s="613"/>
      <c r="BA1067" s="613"/>
      <c r="BB1067" s="613"/>
      <c r="BC1067" s="626">
        <v>37</v>
      </c>
      <c r="BD1067" s="627"/>
      <c r="BE1067" s="170"/>
    </row>
    <row r="1068" spans="1:57" ht="25.7" customHeight="1" x14ac:dyDescent="0.15">
      <c r="A1068" s="621"/>
      <c r="B1068" s="147"/>
      <c r="C1068" s="625" t="s">
        <v>5223</v>
      </c>
      <c r="D1068" s="625" t="s">
        <v>14887</v>
      </c>
      <c r="E1068" s="625" t="s">
        <v>5223</v>
      </c>
      <c r="F1068" s="625"/>
      <c r="G1068" s="625" t="s">
        <v>5223</v>
      </c>
      <c r="H1068" s="626"/>
      <c r="I1068" s="627"/>
      <c r="J1068" s="626">
        <v>1062</v>
      </c>
      <c r="K1068" s="626">
        <v>612</v>
      </c>
      <c r="L1068" s="138">
        <v>612</v>
      </c>
      <c r="M1068" s="626"/>
      <c r="N1068" s="626"/>
      <c r="O1068" s="626"/>
      <c r="P1068" s="626">
        <v>500</v>
      </c>
      <c r="Q1068" s="626">
        <v>500</v>
      </c>
      <c r="R1068" s="626" t="s">
        <v>2001</v>
      </c>
      <c r="S1068" s="626">
        <v>1</v>
      </c>
      <c r="T1068" s="626" t="s">
        <v>316</v>
      </c>
      <c r="U1068" s="627"/>
      <c r="V1068" s="627"/>
      <c r="W1068" s="627"/>
      <c r="X1068" s="627"/>
      <c r="Y1068" s="627"/>
      <c r="Z1068" s="627"/>
      <c r="AA1068" s="626"/>
      <c r="AB1068" s="625"/>
      <c r="AC1068" s="625"/>
      <c r="AD1068" s="627"/>
      <c r="AE1068" s="627"/>
      <c r="AF1068" s="627"/>
      <c r="AG1068" s="627"/>
      <c r="AH1068" s="627"/>
      <c r="AI1068" s="627"/>
      <c r="AJ1068" s="627"/>
      <c r="AK1068" s="627"/>
      <c r="AL1068" s="627"/>
      <c r="AM1068" s="627"/>
      <c r="AN1068" s="627"/>
      <c r="AO1068" s="627"/>
      <c r="AP1068" s="627"/>
      <c r="AQ1068" s="627"/>
      <c r="AR1068" s="627"/>
      <c r="AS1068" s="627"/>
      <c r="AT1068" s="627"/>
      <c r="AU1068" s="627"/>
      <c r="AV1068" s="625">
        <v>2020</v>
      </c>
      <c r="AW1068" s="613"/>
      <c r="AX1068" s="613"/>
      <c r="AY1068" s="613"/>
      <c r="AZ1068" s="613"/>
      <c r="BA1068" s="613"/>
      <c r="BB1068" s="613"/>
      <c r="BC1068" s="626">
        <v>1200</v>
      </c>
      <c r="BD1068" s="627"/>
      <c r="BE1068" s="170"/>
    </row>
    <row r="1069" spans="1:57" s="889" customFormat="1" ht="25.7" customHeight="1" x14ac:dyDescent="0.15">
      <c r="A1069" s="621"/>
      <c r="B1069" s="1671"/>
      <c r="C1069" s="1659" t="s">
        <v>1884</v>
      </c>
      <c r="D1069" s="1663" t="s">
        <v>20824</v>
      </c>
      <c r="E1069" s="1659" t="s">
        <v>1884</v>
      </c>
      <c r="F1069" s="1659"/>
      <c r="G1069" s="1659" t="s">
        <v>14888</v>
      </c>
      <c r="H1069" s="1661"/>
      <c r="I1069" s="1660"/>
      <c r="J1069" s="1661">
        <v>695</v>
      </c>
      <c r="K1069" s="1661">
        <v>400</v>
      </c>
      <c r="L1069" s="1705">
        <v>400</v>
      </c>
      <c r="M1069" s="1661"/>
      <c r="N1069" s="1661"/>
      <c r="O1069" s="1661"/>
      <c r="P1069" s="1661">
        <v>380</v>
      </c>
      <c r="Q1069" s="1661">
        <v>380</v>
      </c>
      <c r="R1069" s="1661" t="s">
        <v>14889</v>
      </c>
      <c r="S1069" s="1661">
        <v>1</v>
      </c>
      <c r="T1069" s="1661" t="s">
        <v>316</v>
      </c>
      <c r="U1069" s="1660"/>
      <c r="V1069" s="1660"/>
      <c r="W1069" s="1660"/>
      <c r="X1069" s="1660"/>
      <c r="Y1069" s="1660"/>
      <c r="Z1069" s="1660"/>
      <c r="AA1069" s="1664"/>
      <c r="AB1069" s="1659"/>
      <c r="AC1069" s="1659"/>
      <c r="AD1069" s="1660"/>
      <c r="AE1069" s="1660"/>
      <c r="AF1069" s="1660"/>
      <c r="AG1069" s="1660"/>
      <c r="AH1069" s="1660"/>
      <c r="AI1069" s="1660"/>
      <c r="AJ1069" s="1660"/>
      <c r="AK1069" s="1660"/>
      <c r="AL1069" s="1660"/>
      <c r="AM1069" s="1660"/>
      <c r="AN1069" s="1660"/>
      <c r="AO1069" s="1660"/>
      <c r="AP1069" s="1660"/>
      <c r="AQ1069" s="1660"/>
      <c r="AR1069" s="1660"/>
      <c r="AS1069" s="1660"/>
      <c r="AT1069" s="1660"/>
      <c r="AU1069" s="1660"/>
      <c r="AV1069" s="1659">
        <v>2008</v>
      </c>
      <c r="AW1069" s="1662"/>
      <c r="AX1069" s="1662"/>
      <c r="AY1069" s="1662"/>
      <c r="AZ1069" s="1662"/>
      <c r="BA1069" s="1662"/>
      <c r="BB1069" s="1662"/>
      <c r="BC1069" s="1661">
        <v>48.650000000000006</v>
      </c>
      <c r="BD1069" s="1669" t="s">
        <v>20848</v>
      </c>
      <c r="BE1069" s="895"/>
    </row>
    <row r="1070" spans="1:57" s="889" customFormat="1" ht="25.7" customHeight="1" x14ac:dyDescent="0.15">
      <c r="A1070" s="621"/>
      <c r="B1070" s="1671"/>
      <c r="C1070" s="1659" t="s">
        <v>1884</v>
      </c>
      <c r="D1070" s="1663" t="s">
        <v>20825</v>
      </c>
      <c r="E1070" s="1659" t="s">
        <v>1884</v>
      </c>
      <c r="F1070" s="1659"/>
      <c r="G1070" s="1659" t="s">
        <v>14888</v>
      </c>
      <c r="H1070" s="1661"/>
      <c r="I1070" s="1660"/>
      <c r="J1070" s="1661">
        <v>9461</v>
      </c>
      <c r="K1070" s="1661">
        <v>550</v>
      </c>
      <c r="L1070" s="1705">
        <v>550</v>
      </c>
      <c r="M1070" s="1661"/>
      <c r="N1070" s="1661"/>
      <c r="O1070" s="1661"/>
      <c r="P1070" s="1661">
        <v>522.5</v>
      </c>
      <c r="Q1070" s="1661">
        <v>522.5</v>
      </c>
      <c r="R1070" s="1661" t="s">
        <v>14889</v>
      </c>
      <c r="S1070" s="1661">
        <v>1</v>
      </c>
      <c r="T1070" s="1661" t="s">
        <v>316</v>
      </c>
      <c r="U1070" s="1660"/>
      <c r="V1070" s="1660"/>
      <c r="W1070" s="1660"/>
      <c r="X1070" s="1660"/>
      <c r="Y1070" s="1660"/>
      <c r="Z1070" s="1660"/>
      <c r="AA1070" s="1664"/>
      <c r="AB1070" s="1659"/>
      <c r="AC1070" s="1659"/>
      <c r="AD1070" s="1660"/>
      <c r="AE1070" s="1660"/>
      <c r="AF1070" s="1660"/>
      <c r="AG1070" s="1660"/>
      <c r="AH1070" s="1660"/>
      <c r="AI1070" s="1660"/>
      <c r="AJ1070" s="1660"/>
      <c r="AK1070" s="1660"/>
      <c r="AL1070" s="1660"/>
      <c r="AM1070" s="1660"/>
      <c r="AN1070" s="1660"/>
      <c r="AO1070" s="1660"/>
      <c r="AP1070" s="1660"/>
      <c r="AQ1070" s="1660"/>
      <c r="AR1070" s="1660"/>
      <c r="AS1070" s="1660"/>
      <c r="AT1070" s="1660"/>
      <c r="AU1070" s="1660"/>
      <c r="AV1070" s="1659">
        <v>2017</v>
      </c>
      <c r="AW1070" s="1662"/>
      <c r="AX1070" s="1662"/>
      <c r="AY1070" s="1662"/>
      <c r="AZ1070" s="1662"/>
      <c r="BA1070" s="1662"/>
      <c r="BB1070" s="1662"/>
      <c r="BC1070" s="1661">
        <v>662.2700000000001</v>
      </c>
      <c r="BD1070" s="1669" t="s">
        <v>20848</v>
      </c>
      <c r="BE1070" s="895"/>
    </row>
    <row r="1071" spans="1:57" s="889" customFormat="1" ht="25.7" customHeight="1" x14ac:dyDescent="0.15">
      <c r="A1071" s="621"/>
      <c r="B1071" s="1671"/>
      <c r="C1071" s="1659" t="s">
        <v>1884</v>
      </c>
      <c r="D1071" s="1663" t="s">
        <v>20826</v>
      </c>
      <c r="E1071" s="1659" t="s">
        <v>1884</v>
      </c>
      <c r="F1071" s="1659"/>
      <c r="G1071" s="1659" t="s">
        <v>14888</v>
      </c>
      <c r="H1071" s="1661"/>
      <c r="I1071" s="1660"/>
      <c r="J1071" s="1661">
        <v>703</v>
      </c>
      <c r="K1071" s="1661">
        <v>425</v>
      </c>
      <c r="L1071" s="1705">
        <v>425</v>
      </c>
      <c r="M1071" s="1661"/>
      <c r="N1071" s="1661"/>
      <c r="O1071" s="1661"/>
      <c r="P1071" s="1661">
        <v>403.75</v>
      </c>
      <c r="Q1071" s="1661">
        <v>403.75</v>
      </c>
      <c r="R1071" s="1661" t="s">
        <v>14889</v>
      </c>
      <c r="S1071" s="1661">
        <v>1</v>
      </c>
      <c r="T1071" s="1661" t="s">
        <v>316</v>
      </c>
      <c r="U1071" s="1660"/>
      <c r="V1071" s="1660"/>
      <c r="W1071" s="1660"/>
      <c r="X1071" s="1660"/>
      <c r="Y1071" s="1660"/>
      <c r="Z1071" s="1660"/>
      <c r="AA1071" s="1664"/>
      <c r="AB1071" s="1659"/>
      <c r="AC1071" s="1659"/>
      <c r="AD1071" s="1660"/>
      <c r="AE1071" s="1660"/>
      <c r="AF1071" s="1660"/>
      <c r="AG1071" s="1660"/>
      <c r="AH1071" s="1660"/>
      <c r="AI1071" s="1660"/>
      <c r="AJ1071" s="1660"/>
      <c r="AK1071" s="1660"/>
      <c r="AL1071" s="1660"/>
      <c r="AM1071" s="1660"/>
      <c r="AN1071" s="1660"/>
      <c r="AO1071" s="1660"/>
      <c r="AP1071" s="1660"/>
      <c r="AQ1071" s="1660"/>
      <c r="AR1071" s="1660"/>
      <c r="AS1071" s="1660"/>
      <c r="AT1071" s="1660"/>
      <c r="AU1071" s="1660"/>
      <c r="AV1071" s="1659">
        <v>2010</v>
      </c>
      <c r="AW1071" s="1662"/>
      <c r="AX1071" s="1662"/>
      <c r="AY1071" s="1662"/>
      <c r="AZ1071" s="1662"/>
      <c r="BA1071" s="1662"/>
      <c r="BB1071" s="1662"/>
      <c r="BC1071" s="1661">
        <v>49.210000000000008</v>
      </c>
      <c r="BD1071" s="1669" t="s">
        <v>20848</v>
      </c>
      <c r="BE1071" s="895"/>
    </row>
    <row r="1072" spans="1:57" s="889" customFormat="1" ht="25.7" customHeight="1" x14ac:dyDescent="0.15">
      <c r="A1072" s="621"/>
      <c r="B1072" s="1671"/>
      <c r="C1072" s="1659" t="s">
        <v>1884</v>
      </c>
      <c r="D1072" s="1663" t="s">
        <v>20827</v>
      </c>
      <c r="E1072" s="1659" t="s">
        <v>1884</v>
      </c>
      <c r="F1072" s="1659"/>
      <c r="G1072" s="1659" t="s">
        <v>14888</v>
      </c>
      <c r="H1072" s="1661"/>
      <c r="I1072" s="1660"/>
      <c r="J1072" s="1661">
        <v>4000</v>
      </c>
      <c r="K1072" s="1661">
        <v>475</v>
      </c>
      <c r="L1072" s="1705">
        <v>475</v>
      </c>
      <c r="M1072" s="1661"/>
      <c r="N1072" s="1661"/>
      <c r="O1072" s="1661"/>
      <c r="P1072" s="1661">
        <v>451.25</v>
      </c>
      <c r="Q1072" s="1661">
        <v>451.25</v>
      </c>
      <c r="R1072" s="1661" t="s">
        <v>14889</v>
      </c>
      <c r="S1072" s="1661">
        <v>1</v>
      </c>
      <c r="T1072" s="1661" t="s">
        <v>316</v>
      </c>
      <c r="U1072" s="1660"/>
      <c r="V1072" s="1660"/>
      <c r="W1072" s="1660"/>
      <c r="X1072" s="1660"/>
      <c r="Y1072" s="1660"/>
      <c r="Z1072" s="1660"/>
      <c r="AA1072" s="1664"/>
      <c r="AB1072" s="1659"/>
      <c r="AC1072" s="1659"/>
      <c r="AD1072" s="1660"/>
      <c r="AE1072" s="1660"/>
      <c r="AF1072" s="1660"/>
      <c r="AG1072" s="1660"/>
      <c r="AH1072" s="1660"/>
      <c r="AI1072" s="1660"/>
      <c r="AJ1072" s="1660"/>
      <c r="AK1072" s="1660"/>
      <c r="AL1072" s="1660"/>
      <c r="AM1072" s="1660"/>
      <c r="AN1072" s="1660"/>
      <c r="AO1072" s="1660"/>
      <c r="AP1072" s="1660"/>
      <c r="AQ1072" s="1660"/>
      <c r="AR1072" s="1660"/>
      <c r="AS1072" s="1660"/>
      <c r="AT1072" s="1660"/>
      <c r="AU1072" s="1660"/>
      <c r="AV1072" s="1659">
        <v>2013</v>
      </c>
      <c r="AW1072" s="1662"/>
      <c r="AX1072" s="1662"/>
      <c r="AY1072" s="1662"/>
      <c r="AZ1072" s="1662"/>
      <c r="BA1072" s="1662"/>
      <c r="BB1072" s="1662"/>
      <c r="BC1072" s="1661">
        <v>280</v>
      </c>
      <c r="BD1072" s="1669" t="s">
        <v>20848</v>
      </c>
      <c r="BE1072" s="895"/>
    </row>
    <row r="1073" spans="1:57" s="889" customFormat="1" ht="25.7" customHeight="1" x14ac:dyDescent="0.15">
      <c r="A1073" s="621"/>
      <c r="B1073" s="1671"/>
      <c r="C1073" s="1659" t="s">
        <v>1884</v>
      </c>
      <c r="D1073" s="1663" t="s">
        <v>20828</v>
      </c>
      <c r="E1073" s="1659" t="s">
        <v>1884</v>
      </c>
      <c r="F1073" s="1659"/>
      <c r="G1073" s="1659" t="s">
        <v>14888</v>
      </c>
      <c r="H1073" s="1661"/>
      <c r="I1073" s="1660"/>
      <c r="J1073" s="1661">
        <v>1650</v>
      </c>
      <c r="K1073" s="1661">
        <v>414</v>
      </c>
      <c r="L1073" s="1705">
        <v>414</v>
      </c>
      <c r="M1073" s="1661"/>
      <c r="N1073" s="1661"/>
      <c r="O1073" s="1661"/>
      <c r="P1073" s="1661">
        <v>393.29999999999995</v>
      </c>
      <c r="Q1073" s="1661">
        <v>393.29999999999995</v>
      </c>
      <c r="R1073" s="1661" t="s">
        <v>14889</v>
      </c>
      <c r="S1073" s="1661">
        <v>1</v>
      </c>
      <c r="T1073" s="1661" t="s">
        <v>316</v>
      </c>
      <c r="U1073" s="1660"/>
      <c r="V1073" s="1660"/>
      <c r="W1073" s="1660"/>
      <c r="X1073" s="1660"/>
      <c r="Y1073" s="1660"/>
      <c r="Z1073" s="1660"/>
      <c r="AA1073" s="1664"/>
      <c r="AB1073" s="1659"/>
      <c r="AC1073" s="1659"/>
      <c r="AD1073" s="1660"/>
      <c r="AE1073" s="1660"/>
      <c r="AF1073" s="1660"/>
      <c r="AG1073" s="1660"/>
      <c r="AH1073" s="1660"/>
      <c r="AI1073" s="1660"/>
      <c r="AJ1073" s="1660"/>
      <c r="AK1073" s="1660"/>
      <c r="AL1073" s="1660"/>
      <c r="AM1073" s="1660"/>
      <c r="AN1073" s="1660"/>
      <c r="AO1073" s="1660"/>
      <c r="AP1073" s="1660"/>
      <c r="AQ1073" s="1660"/>
      <c r="AR1073" s="1660"/>
      <c r="AS1073" s="1660"/>
      <c r="AT1073" s="1660"/>
      <c r="AU1073" s="1660"/>
      <c r="AV1073" s="1659">
        <v>2010</v>
      </c>
      <c r="AW1073" s="1662"/>
      <c r="AX1073" s="1662"/>
      <c r="AY1073" s="1662"/>
      <c r="AZ1073" s="1662"/>
      <c r="BA1073" s="1662"/>
      <c r="BB1073" s="1662"/>
      <c r="BC1073" s="1661">
        <v>115.50000000000001</v>
      </c>
      <c r="BD1073" s="1669" t="s">
        <v>20848</v>
      </c>
      <c r="BE1073" s="895"/>
    </row>
    <row r="1074" spans="1:57" s="889" customFormat="1" ht="25.7" customHeight="1" x14ac:dyDescent="0.15">
      <c r="A1074" s="621"/>
      <c r="B1074" s="1671"/>
      <c r="C1074" s="1659" t="s">
        <v>1884</v>
      </c>
      <c r="D1074" s="1663" t="s">
        <v>20829</v>
      </c>
      <c r="E1074" s="1659" t="s">
        <v>1884</v>
      </c>
      <c r="F1074" s="1659"/>
      <c r="G1074" s="1659" t="s">
        <v>14888</v>
      </c>
      <c r="H1074" s="1661"/>
      <c r="I1074" s="1660"/>
      <c r="J1074" s="1661">
        <v>37308</v>
      </c>
      <c r="K1074" s="1661">
        <v>414</v>
      </c>
      <c r="L1074" s="1705">
        <v>414</v>
      </c>
      <c r="M1074" s="1661"/>
      <c r="N1074" s="1661"/>
      <c r="O1074" s="1661"/>
      <c r="P1074" s="1661">
        <v>393.29999999999995</v>
      </c>
      <c r="Q1074" s="1661">
        <v>393.29999999999995</v>
      </c>
      <c r="R1074" s="1661" t="s">
        <v>14889</v>
      </c>
      <c r="S1074" s="1661">
        <v>1</v>
      </c>
      <c r="T1074" s="1661" t="s">
        <v>316</v>
      </c>
      <c r="U1074" s="1660"/>
      <c r="V1074" s="1660"/>
      <c r="W1074" s="1660"/>
      <c r="X1074" s="1660"/>
      <c r="Y1074" s="1660"/>
      <c r="Z1074" s="1660"/>
      <c r="AA1074" s="1664"/>
      <c r="AB1074" s="1659"/>
      <c r="AC1074" s="1659"/>
      <c r="AD1074" s="1660"/>
      <c r="AE1074" s="1660"/>
      <c r="AF1074" s="1660"/>
      <c r="AG1074" s="1660"/>
      <c r="AH1074" s="1660"/>
      <c r="AI1074" s="1660"/>
      <c r="AJ1074" s="1660"/>
      <c r="AK1074" s="1660"/>
      <c r="AL1074" s="1660"/>
      <c r="AM1074" s="1660"/>
      <c r="AN1074" s="1660"/>
      <c r="AO1074" s="1660"/>
      <c r="AP1074" s="1660"/>
      <c r="AQ1074" s="1660"/>
      <c r="AR1074" s="1660"/>
      <c r="AS1074" s="1660"/>
      <c r="AT1074" s="1660"/>
      <c r="AU1074" s="1660"/>
      <c r="AV1074" s="1659">
        <v>2011</v>
      </c>
      <c r="AW1074" s="1662"/>
      <c r="AX1074" s="1662"/>
      <c r="AY1074" s="1662"/>
      <c r="AZ1074" s="1662"/>
      <c r="BA1074" s="1662"/>
      <c r="BB1074" s="1662"/>
      <c r="BC1074" s="1661">
        <v>2611.5600000000004</v>
      </c>
      <c r="BD1074" s="1669" t="s">
        <v>20848</v>
      </c>
      <c r="BE1074" s="895"/>
    </row>
    <row r="1075" spans="1:57" s="889" customFormat="1" ht="25.7" customHeight="1" x14ac:dyDescent="0.15">
      <c r="A1075" s="621"/>
      <c r="B1075" s="1671"/>
      <c r="C1075" s="1659" t="s">
        <v>1884</v>
      </c>
      <c r="D1075" s="1663" t="s">
        <v>20830</v>
      </c>
      <c r="E1075" s="1659" t="s">
        <v>1884</v>
      </c>
      <c r="F1075" s="1659"/>
      <c r="G1075" s="1659" t="s">
        <v>14888</v>
      </c>
      <c r="H1075" s="1661"/>
      <c r="I1075" s="1660"/>
      <c r="J1075" s="1661">
        <v>512</v>
      </c>
      <c r="K1075" s="1661">
        <v>292</v>
      </c>
      <c r="L1075" s="1705">
        <v>292</v>
      </c>
      <c r="M1075" s="1661"/>
      <c r="N1075" s="1661"/>
      <c r="O1075" s="1661"/>
      <c r="P1075" s="1661">
        <v>277.39999999999998</v>
      </c>
      <c r="Q1075" s="1661">
        <v>277.39999999999998</v>
      </c>
      <c r="R1075" s="1661" t="s">
        <v>14889</v>
      </c>
      <c r="S1075" s="1661">
        <v>1</v>
      </c>
      <c r="T1075" s="1661" t="s">
        <v>316</v>
      </c>
      <c r="U1075" s="1660"/>
      <c r="V1075" s="1660"/>
      <c r="W1075" s="1660"/>
      <c r="X1075" s="1660"/>
      <c r="Y1075" s="1660"/>
      <c r="Z1075" s="1660"/>
      <c r="AA1075" s="1664"/>
      <c r="AB1075" s="1659"/>
      <c r="AC1075" s="1659"/>
      <c r="AD1075" s="1660"/>
      <c r="AE1075" s="1660"/>
      <c r="AF1075" s="1660"/>
      <c r="AG1075" s="1660"/>
      <c r="AH1075" s="1660"/>
      <c r="AI1075" s="1660"/>
      <c r="AJ1075" s="1660"/>
      <c r="AK1075" s="1660"/>
      <c r="AL1075" s="1660"/>
      <c r="AM1075" s="1660"/>
      <c r="AN1075" s="1660"/>
      <c r="AO1075" s="1660"/>
      <c r="AP1075" s="1660"/>
      <c r="AQ1075" s="1660"/>
      <c r="AR1075" s="1660"/>
      <c r="AS1075" s="1660"/>
      <c r="AT1075" s="1660"/>
      <c r="AU1075" s="1660"/>
      <c r="AV1075" s="1659">
        <v>2014</v>
      </c>
      <c r="AW1075" s="1662"/>
      <c r="AX1075" s="1662"/>
      <c r="AY1075" s="1662"/>
      <c r="AZ1075" s="1662"/>
      <c r="BA1075" s="1662"/>
      <c r="BB1075" s="1662"/>
      <c r="BC1075" s="1661">
        <v>35.840000000000003</v>
      </c>
      <c r="BD1075" s="1669" t="s">
        <v>20848</v>
      </c>
      <c r="BE1075" s="895"/>
    </row>
    <row r="1076" spans="1:57" s="889" customFormat="1" ht="25.7" customHeight="1" x14ac:dyDescent="0.15">
      <c r="A1076" s="621"/>
      <c r="B1076" s="1671"/>
      <c r="C1076" s="1659" t="s">
        <v>1884</v>
      </c>
      <c r="D1076" s="1663" t="s">
        <v>20831</v>
      </c>
      <c r="E1076" s="1659" t="s">
        <v>1884</v>
      </c>
      <c r="F1076" s="1659"/>
      <c r="G1076" s="1659" t="s">
        <v>14888</v>
      </c>
      <c r="H1076" s="1661"/>
      <c r="I1076" s="1660"/>
      <c r="J1076" s="1661">
        <v>2551</v>
      </c>
      <c r="K1076" s="1661">
        <v>456</v>
      </c>
      <c r="L1076" s="1705">
        <v>456</v>
      </c>
      <c r="M1076" s="1661"/>
      <c r="N1076" s="1661"/>
      <c r="O1076" s="1661"/>
      <c r="P1076" s="1661">
        <v>433.2</v>
      </c>
      <c r="Q1076" s="1661">
        <v>433.2</v>
      </c>
      <c r="R1076" s="1661" t="s">
        <v>14889</v>
      </c>
      <c r="S1076" s="1661">
        <v>1</v>
      </c>
      <c r="T1076" s="1661" t="s">
        <v>316</v>
      </c>
      <c r="U1076" s="1660"/>
      <c r="V1076" s="1660"/>
      <c r="W1076" s="1660"/>
      <c r="X1076" s="1660"/>
      <c r="Y1076" s="1660"/>
      <c r="Z1076" s="1660"/>
      <c r="AA1076" s="1664"/>
      <c r="AB1076" s="1659"/>
      <c r="AC1076" s="1659"/>
      <c r="AD1076" s="1660"/>
      <c r="AE1076" s="1660"/>
      <c r="AF1076" s="1660"/>
      <c r="AG1076" s="1660"/>
      <c r="AH1076" s="1660"/>
      <c r="AI1076" s="1660"/>
      <c r="AJ1076" s="1660"/>
      <c r="AK1076" s="1660"/>
      <c r="AL1076" s="1660"/>
      <c r="AM1076" s="1660"/>
      <c r="AN1076" s="1660"/>
      <c r="AO1076" s="1660"/>
      <c r="AP1076" s="1660"/>
      <c r="AQ1076" s="1660"/>
      <c r="AR1076" s="1660"/>
      <c r="AS1076" s="1660"/>
      <c r="AT1076" s="1660"/>
      <c r="AU1076" s="1660"/>
      <c r="AV1076" s="1659">
        <v>2009</v>
      </c>
      <c r="AW1076" s="1662"/>
      <c r="AX1076" s="1662"/>
      <c r="AY1076" s="1662"/>
      <c r="AZ1076" s="1662"/>
      <c r="BA1076" s="1662"/>
      <c r="BB1076" s="1662"/>
      <c r="BC1076" s="1661">
        <v>178.57000000000002</v>
      </c>
      <c r="BD1076" s="1669" t="s">
        <v>20848</v>
      </c>
      <c r="BE1076" s="895"/>
    </row>
    <row r="1077" spans="1:57" s="889" customFormat="1" ht="25.7" customHeight="1" x14ac:dyDescent="0.15">
      <c r="A1077" s="621"/>
      <c r="B1077" s="1671"/>
      <c r="C1077" s="1659" t="s">
        <v>1884</v>
      </c>
      <c r="D1077" s="1663" t="s">
        <v>20832</v>
      </c>
      <c r="E1077" s="1659" t="s">
        <v>1884</v>
      </c>
      <c r="F1077" s="1659"/>
      <c r="G1077" s="1659" t="s">
        <v>14888</v>
      </c>
      <c r="H1077" s="1661"/>
      <c r="I1077" s="1660"/>
      <c r="J1077" s="1661">
        <v>2519</v>
      </c>
      <c r="K1077" s="1661">
        <v>414</v>
      </c>
      <c r="L1077" s="1705">
        <v>414</v>
      </c>
      <c r="M1077" s="1661"/>
      <c r="N1077" s="1661"/>
      <c r="O1077" s="1661"/>
      <c r="P1077" s="1661">
        <v>393.29999999999995</v>
      </c>
      <c r="Q1077" s="1661">
        <v>393.29999999999995</v>
      </c>
      <c r="R1077" s="1661" t="s">
        <v>14889</v>
      </c>
      <c r="S1077" s="1661">
        <v>1</v>
      </c>
      <c r="T1077" s="1661" t="s">
        <v>316</v>
      </c>
      <c r="U1077" s="1660"/>
      <c r="V1077" s="1660"/>
      <c r="W1077" s="1660"/>
      <c r="X1077" s="1660"/>
      <c r="Y1077" s="1660"/>
      <c r="Z1077" s="1660"/>
      <c r="AA1077" s="1664"/>
      <c r="AB1077" s="1659"/>
      <c r="AC1077" s="1659"/>
      <c r="AD1077" s="1660"/>
      <c r="AE1077" s="1660"/>
      <c r="AF1077" s="1660"/>
      <c r="AG1077" s="1660"/>
      <c r="AH1077" s="1660"/>
      <c r="AI1077" s="1660"/>
      <c r="AJ1077" s="1660"/>
      <c r="AK1077" s="1660"/>
      <c r="AL1077" s="1660"/>
      <c r="AM1077" s="1660"/>
      <c r="AN1077" s="1660"/>
      <c r="AO1077" s="1660"/>
      <c r="AP1077" s="1660"/>
      <c r="AQ1077" s="1660"/>
      <c r="AR1077" s="1660"/>
      <c r="AS1077" s="1660"/>
      <c r="AT1077" s="1660"/>
      <c r="AU1077" s="1660"/>
      <c r="AV1077" s="1659">
        <v>2011</v>
      </c>
      <c r="AW1077" s="1662"/>
      <c r="AX1077" s="1662"/>
      <c r="AY1077" s="1662"/>
      <c r="AZ1077" s="1662"/>
      <c r="BA1077" s="1662"/>
      <c r="BB1077" s="1662"/>
      <c r="BC1077" s="1661">
        <v>176.33</v>
      </c>
      <c r="BD1077" s="1669" t="s">
        <v>20848</v>
      </c>
      <c r="BE1077" s="895"/>
    </row>
    <row r="1078" spans="1:57" s="889" customFormat="1" ht="25.7" customHeight="1" x14ac:dyDescent="0.15">
      <c r="A1078" s="621"/>
      <c r="B1078" s="1671"/>
      <c r="C1078" s="1659" t="s">
        <v>1884</v>
      </c>
      <c r="D1078" s="1663" t="s">
        <v>20833</v>
      </c>
      <c r="E1078" s="1659" t="s">
        <v>1884</v>
      </c>
      <c r="F1078" s="1659"/>
      <c r="G1078" s="1659" t="s">
        <v>14888</v>
      </c>
      <c r="H1078" s="1661"/>
      <c r="I1078" s="1660"/>
      <c r="J1078" s="1661">
        <v>1397</v>
      </c>
      <c r="K1078" s="1661">
        <v>391</v>
      </c>
      <c r="L1078" s="1705">
        <v>391</v>
      </c>
      <c r="M1078" s="1661"/>
      <c r="N1078" s="1661"/>
      <c r="O1078" s="1661"/>
      <c r="P1078" s="1661">
        <v>371.45</v>
      </c>
      <c r="Q1078" s="1661">
        <v>371.45</v>
      </c>
      <c r="R1078" s="1661" t="s">
        <v>14889</v>
      </c>
      <c r="S1078" s="1661">
        <v>1</v>
      </c>
      <c r="T1078" s="1661" t="s">
        <v>316</v>
      </c>
      <c r="U1078" s="1660"/>
      <c r="V1078" s="1660"/>
      <c r="W1078" s="1660"/>
      <c r="X1078" s="1660"/>
      <c r="Y1078" s="1660"/>
      <c r="Z1078" s="1660"/>
      <c r="AA1078" s="1664"/>
      <c r="AB1078" s="1659"/>
      <c r="AC1078" s="1659"/>
      <c r="AD1078" s="1660"/>
      <c r="AE1078" s="1660"/>
      <c r="AF1078" s="1660"/>
      <c r="AG1078" s="1660"/>
      <c r="AH1078" s="1660"/>
      <c r="AI1078" s="1660"/>
      <c r="AJ1078" s="1660"/>
      <c r="AK1078" s="1660"/>
      <c r="AL1078" s="1660"/>
      <c r="AM1078" s="1660"/>
      <c r="AN1078" s="1660"/>
      <c r="AO1078" s="1660"/>
      <c r="AP1078" s="1660"/>
      <c r="AQ1078" s="1660"/>
      <c r="AR1078" s="1660"/>
      <c r="AS1078" s="1660"/>
      <c r="AT1078" s="1660"/>
      <c r="AU1078" s="1660"/>
      <c r="AV1078" s="1659">
        <v>2010</v>
      </c>
      <c r="AW1078" s="1662"/>
      <c r="AX1078" s="1662"/>
      <c r="AY1078" s="1662"/>
      <c r="AZ1078" s="1662"/>
      <c r="BA1078" s="1662"/>
      <c r="BB1078" s="1662"/>
      <c r="BC1078" s="1661">
        <v>97.79</v>
      </c>
      <c r="BD1078" s="1669" t="s">
        <v>20848</v>
      </c>
      <c r="BE1078" s="895"/>
    </row>
    <row r="1079" spans="1:57" s="889" customFormat="1" ht="25.7" customHeight="1" x14ac:dyDescent="0.15">
      <c r="A1079" s="621"/>
      <c r="B1079" s="1671"/>
      <c r="C1079" s="1659" t="s">
        <v>1884</v>
      </c>
      <c r="D1079" s="1663" t="s">
        <v>20834</v>
      </c>
      <c r="E1079" s="1659" t="s">
        <v>1884</v>
      </c>
      <c r="F1079" s="1659"/>
      <c r="G1079" s="1659" t="s">
        <v>14888</v>
      </c>
      <c r="H1079" s="1661"/>
      <c r="I1079" s="1660"/>
      <c r="J1079" s="1661">
        <v>1180</v>
      </c>
      <c r="K1079" s="1661">
        <v>414</v>
      </c>
      <c r="L1079" s="1705">
        <v>414</v>
      </c>
      <c r="M1079" s="1661"/>
      <c r="N1079" s="1661"/>
      <c r="O1079" s="1661"/>
      <c r="P1079" s="1661">
        <v>393.29999999999995</v>
      </c>
      <c r="Q1079" s="1661">
        <v>393.29999999999995</v>
      </c>
      <c r="R1079" s="1661" t="s">
        <v>14889</v>
      </c>
      <c r="S1079" s="1661">
        <v>1</v>
      </c>
      <c r="T1079" s="1661" t="s">
        <v>316</v>
      </c>
      <c r="U1079" s="1660"/>
      <c r="V1079" s="1660"/>
      <c r="W1079" s="1660"/>
      <c r="X1079" s="1660"/>
      <c r="Y1079" s="1660"/>
      <c r="Z1079" s="1660"/>
      <c r="AA1079" s="1664"/>
      <c r="AB1079" s="1659"/>
      <c r="AC1079" s="1659"/>
      <c r="AD1079" s="1660"/>
      <c r="AE1079" s="1660"/>
      <c r="AF1079" s="1660"/>
      <c r="AG1079" s="1660"/>
      <c r="AH1079" s="1660"/>
      <c r="AI1079" s="1660"/>
      <c r="AJ1079" s="1660"/>
      <c r="AK1079" s="1660"/>
      <c r="AL1079" s="1660"/>
      <c r="AM1079" s="1660"/>
      <c r="AN1079" s="1660"/>
      <c r="AO1079" s="1660"/>
      <c r="AP1079" s="1660"/>
      <c r="AQ1079" s="1660"/>
      <c r="AR1079" s="1660"/>
      <c r="AS1079" s="1660"/>
      <c r="AT1079" s="1660"/>
      <c r="AU1079" s="1660"/>
      <c r="AV1079" s="1659">
        <v>2012</v>
      </c>
      <c r="AW1079" s="1662"/>
      <c r="AX1079" s="1662"/>
      <c r="AY1079" s="1662"/>
      <c r="AZ1079" s="1662"/>
      <c r="BA1079" s="1662"/>
      <c r="BB1079" s="1662"/>
      <c r="BC1079" s="1661">
        <v>82.600000000000009</v>
      </c>
      <c r="BD1079" s="1669" t="s">
        <v>20848</v>
      </c>
      <c r="BE1079" s="895"/>
    </row>
    <row r="1080" spans="1:57" s="889" customFormat="1" ht="25.7" customHeight="1" x14ac:dyDescent="0.15">
      <c r="A1080" s="621"/>
      <c r="B1080" s="1671"/>
      <c r="C1080" s="1659" t="s">
        <v>1884</v>
      </c>
      <c r="D1080" s="1663" t="s">
        <v>20835</v>
      </c>
      <c r="E1080" s="1659" t="s">
        <v>1884</v>
      </c>
      <c r="F1080" s="1659"/>
      <c r="G1080" s="1659" t="s">
        <v>14888</v>
      </c>
      <c r="H1080" s="1661"/>
      <c r="I1080" s="1660"/>
      <c r="J1080" s="1661">
        <v>731</v>
      </c>
      <c r="K1080" s="1661">
        <v>414</v>
      </c>
      <c r="L1080" s="1705">
        <v>414</v>
      </c>
      <c r="M1080" s="1661"/>
      <c r="N1080" s="1661"/>
      <c r="O1080" s="1661"/>
      <c r="P1080" s="1661">
        <v>393.29999999999995</v>
      </c>
      <c r="Q1080" s="1661">
        <v>393.29999999999995</v>
      </c>
      <c r="R1080" s="1661" t="s">
        <v>14889</v>
      </c>
      <c r="S1080" s="1661">
        <v>1</v>
      </c>
      <c r="T1080" s="1661" t="s">
        <v>316</v>
      </c>
      <c r="U1080" s="1660"/>
      <c r="V1080" s="1660"/>
      <c r="W1080" s="1660"/>
      <c r="X1080" s="1660"/>
      <c r="Y1080" s="1660"/>
      <c r="Z1080" s="1660"/>
      <c r="AA1080" s="1664"/>
      <c r="AB1080" s="1659"/>
      <c r="AC1080" s="1659"/>
      <c r="AD1080" s="1660"/>
      <c r="AE1080" s="1660"/>
      <c r="AF1080" s="1660"/>
      <c r="AG1080" s="1660"/>
      <c r="AH1080" s="1660"/>
      <c r="AI1080" s="1660"/>
      <c r="AJ1080" s="1660"/>
      <c r="AK1080" s="1660"/>
      <c r="AL1080" s="1660"/>
      <c r="AM1080" s="1660"/>
      <c r="AN1080" s="1660"/>
      <c r="AO1080" s="1660"/>
      <c r="AP1080" s="1660"/>
      <c r="AQ1080" s="1660"/>
      <c r="AR1080" s="1660"/>
      <c r="AS1080" s="1660"/>
      <c r="AT1080" s="1660"/>
      <c r="AU1080" s="1660"/>
      <c r="AV1080" s="1659">
        <v>2011</v>
      </c>
      <c r="AW1080" s="1662"/>
      <c r="AX1080" s="1662"/>
      <c r="AY1080" s="1662"/>
      <c r="AZ1080" s="1662"/>
      <c r="BA1080" s="1662"/>
      <c r="BB1080" s="1662"/>
      <c r="BC1080" s="1661">
        <v>51.17</v>
      </c>
      <c r="BD1080" s="1669" t="s">
        <v>20848</v>
      </c>
      <c r="BE1080" s="895"/>
    </row>
    <row r="1081" spans="1:57" s="889" customFormat="1" ht="25.7" customHeight="1" x14ac:dyDescent="0.15">
      <c r="A1081" s="621"/>
      <c r="B1081" s="1671"/>
      <c r="C1081" s="1659" t="s">
        <v>1884</v>
      </c>
      <c r="D1081" s="1663" t="s">
        <v>20836</v>
      </c>
      <c r="E1081" s="1659" t="s">
        <v>1884</v>
      </c>
      <c r="F1081" s="1659"/>
      <c r="G1081" s="1659" t="s">
        <v>14888</v>
      </c>
      <c r="H1081" s="1661"/>
      <c r="I1081" s="1660"/>
      <c r="J1081" s="1661">
        <v>4436</v>
      </c>
      <c r="K1081" s="1661">
        <v>396</v>
      </c>
      <c r="L1081" s="1705">
        <v>396</v>
      </c>
      <c r="M1081" s="1661"/>
      <c r="N1081" s="1661"/>
      <c r="O1081" s="1661"/>
      <c r="P1081" s="1661">
        <v>376.2</v>
      </c>
      <c r="Q1081" s="1661">
        <v>376.2</v>
      </c>
      <c r="R1081" s="1661" t="s">
        <v>14889</v>
      </c>
      <c r="S1081" s="1661">
        <v>1</v>
      </c>
      <c r="T1081" s="1661" t="s">
        <v>316</v>
      </c>
      <c r="U1081" s="1660"/>
      <c r="V1081" s="1660"/>
      <c r="W1081" s="1660"/>
      <c r="X1081" s="1660"/>
      <c r="Y1081" s="1660"/>
      <c r="Z1081" s="1660"/>
      <c r="AA1081" s="1664"/>
      <c r="AB1081" s="1659"/>
      <c r="AC1081" s="1659"/>
      <c r="AD1081" s="1660"/>
      <c r="AE1081" s="1660"/>
      <c r="AF1081" s="1660"/>
      <c r="AG1081" s="1660"/>
      <c r="AH1081" s="1660"/>
      <c r="AI1081" s="1660"/>
      <c r="AJ1081" s="1660"/>
      <c r="AK1081" s="1660"/>
      <c r="AL1081" s="1660"/>
      <c r="AM1081" s="1660"/>
      <c r="AN1081" s="1660"/>
      <c r="AO1081" s="1660"/>
      <c r="AP1081" s="1660"/>
      <c r="AQ1081" s="1660"/>
      <c r="AR1081" s="1660"/>
      <c r="AS1081" s="1660"/>
      <c r="AT1081" s="1660"/>
      <c r="AU1081" s="1660"/>
      <c r="AV1081" s="1659">
        <v>2007</v>
      </c>
      <c r="AW1081" s="1662"/>
      <c r="AX1081" s="1662"/>
      <c r="AY1081" s="1662"/>
      <c r="AZ1081" s="1662"/>
      <c r="BA1081" s="1662"/>
      <c r="BB1081" s="1662"/>
      <c r="BC1081" s="1661">
        <v>310.52000000000004</v>
      </c>
      <c r="BD1081" s="1669" t="s">
        <v>20848</v>
      </c>
      <c r="BE1081" s="895"/>
    </row>
    <row r="1082" spans="1:57" s="889" customFormat="1" ht="25.7" customHeight="1" x14ac:dyDescent="0.15">
      <c r="A1082" s="621"/>
      <c r="B1082" s="1671"/>
      <c r="C1082" s="1659" t="s">
        <v>1884</v>
      </c>
      <c r="D1082" s="1663" t="s">
        <v>20837</v>
      </c>
      <c r="E1082" s="1659" t="s">
        <v>1884</v>
      </c>
      <c r="F1082" s="1659"/>
      <c r="G1082" s="1659" t="s">
        <v>14888</v>
      </c>
      <c r="H1082" s="1661"/>
      <c r="I1082" s="1660"/>
      <c r="J1082" s="1661">
        <v>723</v>
      </c>
      <c r="K1082" s="1661">
        <v>427.8</v>
      </c>
      <c r="L1082" s="1705">
        <v>427.8</v>
      </c>
      <c r="M1082" s="1661"/>
      <c r="N1082" s="1661"/>
      <c r="O1082" s="1661"/>
      <c r="P1082" s="1661">
        <v>406.40999999999997</v>
      </c>
      <c r="Q1082" s="1661">
        <v>406.40999999999997</v>
      </c>
      <c r="R1082" s="1661" t="s">
        <v>14889</v>
      </c>
      <c r="S1082" s="1661">
        <v>1</v>
      </c>
      <c r="T1082" s="1661" t="s">
        <v>316</v>
      </c>
      <c r="U1082" s="1660"/>
      <c r="V1082" s="1660"/>
      <c r="W1082" s="1660"/>
      <c r="X1082" s="1660"/>
      <c r="Y1082" s="1660"/>
      <c r="Z1082" s="1660"/>
      <c r="AA1082" s="1664"/>
      <c r="AB1082" s="1659"/>
      <c r="AC1082" s="1659"/>
      <c r="AD1082" s="1660"/>
      <c r="AE1082" s="1660"/>
      <c r="AF1082" s="1660"/>
      <c r="AG1082" s="1660"/>
      <c r="AH1082" s="1660"/>
      <c r="AI1082" s="1660"/>
      <c r="AJ1082" s="1660"/>
      <c r="AK1082" s="1660"/>
      <c r="AL1082" s="1660"/>
      <c r="AM1082" s="1660"/>
      <c r="AN1082" s="1660"/>
      <c r="AO1082" s="1660"/>
      <c r="AP1082" s="1660"/>
      <c r="AQ1082" s="1660"/>
      <c r="AR1082" s="1660"/>
      <c r="AS1082" s="1660"/>
      <c r="AT1082" s="1660"/>
      <c r="AU1082" s="1660"/>
      <c r="AV1082" s="1659">
        <v>2011</v>
      </c>
      <c r="AW1082" s="1662"/>
      <c r="AX1082" s="1662"/>
      <c r="AY1082" s="1662"/>
      <c r="AZ1082" s="1662"/>
      <c r="BA1082" s="1662"/>
      <c r="BB1082" s="1662"/>
      <c r="BC1082" s="1661">
        <v>50.610000000000007</v>
      </c>
      <c r="BD1082" s="1669" t="s">
        <v>20848</v>
      </c>
      <c r="BE1082" s="895"/>
    </row>
    <row r="1083" spans="1:57" s="889" customFormat="1" ht="25.7" customHeight="1" x14ac:dyDescent="0.15">
      <c r="A1083" s="621"/>
      <c r="B1083" s="1671"/>
      <c r="C1083" s="1659" t="s">
        <v>1884</v>
      </c>
      <c r="D1083" s="1663" t="s">
        <v>20838</v>
      </c>
      <c r="E1083" s="1659" t="s">
        <v>1884</v>
      </c>
      <c r="F1083" s="1659"/>
      <c r="G1083" s="1659" t="s">
        <v>14888</v>
      </c>
      <c r="H1083" s="1661"/>
      <c r="I1083" s="1660"/>
      <c r="J1083" s="1661">
        <v>995</v>
      </c>
      <c r="K1083" s="1661">
        <v>396</v>
      </c>
      <c r="L1083" s="1705">
        <v>396</v>
      </c>
      <c r="M1083" s="1661"/>
      <c r="N1083" s="1661"/>
      <c r="O1083" s="1661"/>
      <c r="P1083" s="1661">
        <v>376.2</v>
      </c>
      <c r="Q1083" s="1661">
        <v>376.2</v>
      </c>
      <c r="R1083" s="1661" t="s">
        <v>14889</v>
      </c>
      <c r="S1083" s="1661">
        <v>1</v>
      </c>
      <c r="T1083" s="1661" t="s">
        <v>316</v>
      </c>
      <c r="U1083" s="1660"/>
      <c r="V1083" s="1660"/>
      <c r="W1083" s="1660"/>
      <c r="X1083" s="1660"/>
      <c r="Y1083" s="1660"/>
      <c r="Z1083" s="1660"/>
      <c r="AA1083" s="1664"/>
      <c r="AB1083" s="1659"/>
      <c r="AC1083" s="1659"/>
      <c r="AD1083" s="1660"/>
      <c r="AE1083" s="1660"/>
      <c r="AF1083" s="1660"/>
      <c r="AG1083" s="1660"/>
      <c r="AH1083" s="1660"/>
      <c r="AI1083" s="1660"/>
      <c r="AJ1083" s="1660"/>
      <c r="AK1083" s="1660"/>
      <c r="AL1083" s="1660"/>
      <c r="AM1083" s="1660"/>
      <c r="AN1083" s="1660"/>
      <c r="AO1083" s="1660"/>
      <c r="AP1083" s="1660"/>
      <c r="AQ1083" s="1660"/>
      <c r="AR1083" s="1660"/>
      <c r="AS1083" s="1660"/>
      <c r="AT1083" s="1660"/>
      <c r="AU1083" s="1660"/>
      <c r="AV1083" s="1659">
        <v>2012</v>
      </c>
      <c r="AW1083" s="1662"/>
      <c r="AX1083" s="1662"/>
      <c r="AY1083" s="1662"/>
      <c r="AZ1083" s="1662"/>
      <c r="BA1083" s="1662"/>
      <c r="BB1083" s="1662"/>
      <c r="BC1083" s="1661">
        <v>69.650000000000006</v>
      </c>
      <c r="BD1083" s="1669" t="s">
        <v>20848</v>
      </c>
      <c r="BE1083" s="895"/>
    </row>
    <row r="1084" spans="1:57" s="889" customFormat="1" ht="25.7" customHeight="1" x14ac:dyDescent="0.15">
      <c r="A1084" s="621"/>
      <c r="B1084" s="1671"/>
      <c r="C1084" s="1659" t="s">
        <v>1884</v>
      </c>
      <c r="D1084" s="1663" t="s">
        <v>20839</v>
      </c>
      <c r="E1084" s="1659" t="s">
        <v>1884</v>
      </c>
      <c r="F1084" s="1659"/>
      <c r="G1084" s="1659" t="s">
        <v>14888</v>
      </c>
      <c r="H1084" s="1661"/>
      <c r="I1084" s="1660"/>
      <c r="J1084" s="1661">
        <v>842</v>
      </c>
      <c r="K1084" s="1661">
        <v>384</v>
      </c>
      <c r="L1084" s="1705">
        <v>384</v>
      </c>
      <c r="M1084" s="1661"/>
      <c r="N1084" s="1661"/>
      <c r="O1084" s="1661"/>
      <c r="P1084" s="1661">
        <v>364.79999999999995</v>
      </c>
      <c r="Q1084" s="1661">
        <v>364.79999999999995</v>
      </c>
      <c r="R1084" s="1661" t="s">
        <v>14889</v>
      </c>
      <c r="S1084" s="1661">
        <v>1</v>
      </c>
      <c r="T1084" s="1661" t="s">
        <v>316</v>
      </c>
      <c r="U1084" s="1660"/>
      <c r="V1084" s="1660"/>
      <c r="W1084" s="1660"/>
      <c r="X1084" s="1660"/>
      <c r="Y1084" s="1660"/>
      <c r="Z1084" s="1660"/>
      <c r="AA1084" s="1664"/>
      <c r="AB1084" s="1659"/>
      <c r="AC1084" s="1659"/>
      <c r="AD1084" s="1660"/>
      <c r="AE1084" s="1660"/>
      <c r="AF1084" s="1660"/>
      <c r="AG1084" s="1660"/>
      <c r="AH1084" s="1660"/>
      <c r="AI1084" s="1660"/>
      <c r="AJ1084" s="1660"/>
      <c r="AK1084" s="1660"/>
      <c r="AL1084" s="1660"/>
      <c r="AM1084" s="1660"/>
      <c r="AN1084" s="1660"/>
      <c r="AO1084" s="1660"/>
      <c r="AP1084" s="1660"/>
      <c r="AQ1084" s="1660"/>
      <c r="AR1084" s="1660"/>
      <c r="AS1084" s="1660"/>
      <c r="AT1084" s="1660"/>
      <c r="AU1084" s="1660"/>
      <c r="AV1084" s="1659">
        <v>2011</v>
      </c>
      <c r="AW1084" s="1662"/>
      <c r="AX1084" s="1662"/>
      <c r="AY1084" s="1662"/>
      <c r="AZ1084" s="1662"/>
      <c r="BA1084" s="1662"/>
      <c r="BB1084" s="1662"/>
      <c r="BC1084" s="1661">
        <v>58.940000000000005</v>
      </c>
      <c r="BD1084" s="1669" t="s">
        <v>20848</v>
      </c>
      <c r="BE1084" s="895"/>
    </row>
    <row r="1085" spans="1:57" s="889" customFormat="1" ht="25.7" customHeight="1" x14ac:dyDescent="0.15">
      <c r="A1085" s="621"/>
      <c r="B1085" s="1671"/>
      <c r="C1085" s="1659" t="s">
        <v>1884</v>
      </c>
      <c r="D1085" s="1663" t="s">
        <v>20840</v>
      </c>
      <c r="E1085" s="1659" t="s">
        <v>1884</v>
      </c>
      <c r="F1085" s="1659"/>
      <c r="G1085" s="1659" t="s">
        <v>14888</v>
      </c>
      <c r="H1085" s="1661"/>
      <c r="I1085" s="1660"/>
      <c r="J1085" s="1661">
        <v>1124</v>
      </c>
      <c r="K1085" s="1661">
        <v>496.8</v>
      </c>
      <c r="L1085" s="1705">
        <v>496.8</v>
      </c>
      <c r="M1085" s="1661"/>
      <c r="N1085" s="1661"/>
      <c r="O1085" s="1661"/>
      <c r="P1085" s="1661">
        <v>471.96</v>
      </c>
      <c r="Q1085" s="1661">
        <v>471.96</v>
      </c>
      <c r="R1085" s="1661" t="s">
        <v>14889</v>
      </c>
      <c r="S1085" s="1661">
        <v>1</v>
      </c>
      <c r="T1085" s="1661" t="s">
        <v>316</v>
      </c>
      <c r="U1085" s="1660"/>
      <c r="V1085" s="1660"/>
      <c r="W1085" s="1660"/>
      <c r="X1085" s="1660"/>
      <c r="Y1085" s="1660"/>
      <c r="Z1085" s="1660"/>
      <c r="AA1085" s="1664"/>
      <c r="AB1085" s="1659"/>
      <c r="AC1085" s="1659"/>
      <c r="AD1085" s="1660"/>
      <c r="AE1085" s="1660"/>
      <c r="AF1085" s="1660"/>
      <c r="AG1085" s="1660"/>
      <c r="AH1085" s="1660"/>
      <c r="AI1085" s="1660"/>
      <c r="AJ1085" s="1660"/>
      <c r="AK1085" s="1660"/>
      <c r="AL1085" s="1660"/>
      <c r="AM1085" s="1660"/>
      <c r="AN1085" s="1660"/>
      <c r="AO1085" s="1660"/>
      <c r="AP1085" s="1660"/>
      <c r="AQ1085" s="1660"/>
      <c r="AR1085" s="1660"/>
      <c r="AS1085" s="1660"/>
      <c r="AT1085" s="1660"/>
      <c r="AU1085" s="1660"/>
      <c r="AV1085" s="1659">
        <v>2012</v>
      </c>
      <c r="AW1085" s="1662"/>
      <c r="AX1085" s="1662"/>
      <c r="AY1085" s="1662"/>
      <c r="AZ1085" s="1662"/>
      <c r="BA1085" s="1662"/>
      <c r="BB1085" s="1662"/>
      <c r="BC1085" s="1661">
        <v>78.680000000000007</v>
      </c>
      <c r="BD1085" s="1669" t="s">
        <v>20848</v>
      </c>
      <c r="BE1085" s="895"/>
    </row>
    <row r="1086" spans="1:57" s="889" customFormat="1" ht="25.7" customHeight="1" x14ac:dyDescent="0.15">
      <c r="A1086" s="621"/>
      <c r="B1086" s="1671"/>
      <c r="C1086" s="1659" t="s">
        <v>1884</v>
      </c>
      <c r="D1086" s="1663" t="s">
        <v>20841</v>
      </c>
      <c r="E1086" s="1659" t="s">
        <v>1884</v>
      </c>
      <c r="F1086" s="1659"/>
      <c r="G1086" s="1659" t="s">
        <v>14888</v>
      </c>
      <c r="H1086" s="1661"/>
      <c r="I1086" s="1660"/>
      <c r="J1086" s="1661">
        <v>1209</v>
      </c>
      <c r="K1086" s="1661">
        <v>472</v>
      </c>
      <c r="L1086" s="1705">
        <v>472</v>
      </c>
      <c r="M1086" s="1661"/>
      <c r="N1086" s="1661"/>
      <c r="O1086" s="1661"/>
      <c r="P1086" s="1661">
        <v>448.4</v>
      </c>
      <c r="Q1086" s="1661">
        <v>448.4</v>
      </c>
      <c r="R1086" s="1661" t="s">
        <v>14889</v>
      </c>
      <c r="S1086" s="1661">
        <v>1</v>
      </c>
      <c r="T1086" s="1661" t="s">
        <v>316</v>
      </c>
      <c r="U1086" s="1660"/>
      <c r="V1086" s="1660"/>
      <c r="W1086" s="1660"/>
      <c r="X1086" s="1660"/>
      <c r="Y1086" s="1660"/>
      <c r="Z1086" s="1660"/>
      <c r="AA1086" s="1664"/>
      <c r="AB1086" s="1659"/>
      <c r="AC1086" s="1659"/>
      <c r="AD1086" s="1660"/>
      <c r="AE1086" s="1660"/>
      <c r="AF1086" s="1660"/>
      <c r="AG1086" s="1660"/>
      <c r="AH1086" s="1660"/>
      <c r="AI1086" s="1660"/>
      <c r="AJ1086" s="1660"/>
      <c r="AK1086" s="1660"/>
      <c r="AL1086" s="1660"/>
      <c r="AM1086" s="1660"/>
      <c r="AN1086" s="1660"/>
      <c r="AO1086" s="1660"/>
      <c r="AP1086" s="1660"/>
      <c r="AQ1086" s="1660"/>
      <c r="AR1086" s="1660"/>
      <c r="AS1086" s="1660"/>
      <c r="AT1086" s="1660"/>
      <c r="AU1086" s="1660"/>
      <c r="AV1086" s="1659">
        <v>2011</v>
      </c>
      <c r="AW1086" s="1662"/>
      <c r="AX1086" s="1662"/>
      <c r="AY1086" s="1662"/>
      <c r="AZ1086" s="1662"/>
      <c r="BA1086" s="1662"/>
      <c r="BB1086" s="1662"/>
      <c r="BC1086" s="1661">
        <v>84.63000000000001</v>
      </c>
      <c r="BD1086" s="1669" t="s">
        <v>20848</v>
      </c>
      <c r="BE1086" s="895"/>
    </row>
    <row r="1087" spans="1:57" s="889" customFormat="1" ht="25.7" customHeight="1" x14ac:dyDescent="0.15">
      <c r="A1087" s="621"/>
      <c r="B1087" s="1671"/>
      <c r="C1087" s="1659" t="s">
        <v>1884</v>
      </c>
      <c r="D1087" s="1663" t="s">
        <v>20842</v>
      </c>
      <c r="E1087" s="1659" t="s">
        <v>1884</v>
      </c>
      <c r="F1087" s="1659"/>
      <c r="G1087" s="1659" t="s">
        <v>14888</v>
      </c>
      <c r="H1087" s="1661"/>
      <c r="I1087" s="1660"/>
      <c r="J1087" s="1661">
        <v>2262</v>
      </c>
      <c r="K1087" s="1661">
        <v>486</v>
      </c>
      <c r="L1087" s="1705">
        <v>486</v>
      </c>
      <c r="M1087" s="1661"/>
      <c r="N1087" s="1661"/>
      <c r="O1087" s="1661"/>
      <c r="P1087" s="1661">
        <v>461.7</v>
      </c>
      <c r="Q1087" s="1661">
        <v>461.7</v>
      </c>
      <c r="R1087" s="1661" t="s">
        <v>14889</v>
      </c>
      <c r="S1087" s="1661">
        <v>1</v>
      </c>
      <c r="T1087" s="1661" t="s">
        <v>316</v>
      </c>
      <c r="U1087" s="1660"/>
      <c r="V1087" s="1660"/>
      <c r="W1087" s="1660"/>
      <c r="X1087" s="1660"/>
      <c r="Y1087" s="1660"/>
      <c r="Z1087" s="1660"/>
      <c r="AA1087" s="1664"/>
      <c r="AB1087" s="1659"/>
      <c r="AC1087" s="1659"/>
      <c r="AD1087" s="1660"/>
      <c r="AE1087" s="1660"/>
      <c r="AF1087" s="1660"/>
      <c r="AG1087" s="1660"/>
      <c r="AH1087" s="1660"/>
      <c r="AI1087" s="1660"/>
      <c r="AJ1087" s="1660"/>
      <c r="AK1087" s="1660"/>
      <c r="AL1087" s="1660"/>
      <c r="AM1087" s="1660"/>
      <c r="AN1087" s="1660"/>
      <c r="AO1087" s="1660"/>
      <c r="AP1087" s="1660"/>
      <c r="AQ1087" s="1660"/>
      <c r="AR1087" s="1660"/>
      <c r="AS1087" s="1660"/>
      <c r="AT1087" s="1660"/>
      <c r="AU1087" s="1660"/>
      <c r="AV1087" s="1659">
        <v>2016</v>
      </c>
      <c r="AW1087" s="1662"/>
      <c r="AX1087" s="1662"/>
      <c r="AY1087" s="1662"/>
      <c r="AZ1087" s="1662"/>
      <c r="BA1087" s="1662"/>
      <c r="BB1087" s="1662"/>
      <c r="BC1087" s="1661">
        <v>158.34</v>
      </c>
      <c r="BD1087" s="1669" t="s">
        <v>20848</v>
      </c>
      <c r="BE1087" s="895"/>
    </row>
    <row r="1088" spans="1:57" s="889" customFormat="1" ht="25.7" customHeight="1" x14ac:dyDescent="0.15">
      <c r="A1088" s="621"/>
      <c r="B1088" s="1671"/>
      <c r="C1088" s="1659" t="s">
        <v>1884</v>
      </c>
      <c r="D1088" s="1663" t="s">
        <v>20843</v>
      </c>
      <c r="E1088" s="1659" t="s">
        <v>1884</v>
      </c>
      <c r="F1088" s="1659"/>
      <c r="G1088" s="1659" t="s">
        <v>14888</v>
      </c>
      <c r="H1088" s="1661"/>
      <c r="I1088" s="1660"/>
      <c r="J1088" s="1661">
        <v>878.2</v>
      </c>
      <c r="K1088" s="1661">
        <v>688</v>
      </c>
      <c r="L1088" s="1705">
        <v>688</v>
      </c>
      <c r="M1088" s="1661"/>
      <c r="N1088" s="1661"/>
      <c r="O1088" s="1661"/>
      <c r="P1088" s="1661">
        <v>653.6</v>
      </c>
      <c r="Q1088" s="1661">
        <v>653.6</v>
      </c>
      <c r="R1088" s="1661" t="s">
        <v>14889</v>
      </c>
      <c r="S1088" s="1661">
        <v>1</v>
      </c>
      <c r="T1088" s="1661" t="s">
        <v>316</v>
      </c>
      <c r="U1088" s="1660"/>
      <c r="V1088" s="1660"/>
      <c r="W1088" s="1660"/>
      <c r="X1088" s="1660"/>
      <c r="Y1088" s="1660"/>
      <c r="Z1088" s="1660"/>
      <c r="AA1088" s="1664"/>
      <c r="AB1088" s="1659"/>
      <c r="AC1088" s="1659"/>
      <c r="AD1088" s="1660"/>
      <c r="AE1088" s="1660"/>
      <c r="AF1088" s="1660"/>
      <c r="AG1088" s="1660"/>
      <c r="AH1088" s="1660"/>
      <c r="AI1088" s="1660"/>
      <c r="AJ1088" s="1660"/>
      <c r="AK1088" s="1660"/>
      <c r="AL1088" s="1660"/>
      <c r="AM1088" s="1660"/>
      <c r="AN1088" s="1660"/>
      <c r="AO1088" s="1660"/>
      <c r="AP1088" s="1660"/>
      <c r="AQ1088" s="1660"/>
      <c r="AR1088" s="1660"/>
      <c r="AS1088" s="1660"/>
      <c r="AT1088" s="1660"/>
      <c r="AU1088" s="1660"/>
      <c r="AV1088" s="1659">
        <v>2009</v>
      </c>
      <c r="AW1088" s="1662"/>
      <c r="AX1088" s="1662"/>
      <c r="AY1088" s="1662"/>
      <c r="AZ1088" s="1662"/>
      <c r="BA1088" s="1662"/>
      <c r="BB1088" s="1662"/>
      <c r="BC1088" s="1661">
        <v>61.474000000000011</v>
      </c>
      <c r="BD1088" s="1669" t="s">
        <v>20848</v>
      </c>
      <c r="BE1088" s="895"/>
    </row>
    <row r="1089" spans="1:57" s="889" customFormat="1" ht="25.7" customHeight="1" x14ac:dyDescent="0.15">
      <c r="A1089" s="621"/>
      <c r="B1089" s="1671"/>
      <c r="C1089" s="1659" t="s">
        <v>1884</v>
      </c>
      <c r="D1089" s="1663" t="s">
        <v>20844</v>
      </c>
      <c r="E1089" s="1659" t="s">
        <v>1884</v>
      </c>
      <c r="F1089" s="1659"/>
      <c r="G1089" s="1659" t="s">
        <v>14888</v>
      </c>
      <c r="H1089" s="1661"/>
      <c r="I1089" s="1660"/>
      <c r="J1089" s="1661">
        <v>1740</v>
      </c>
      <c r="K1089" s="1661">
        <v>450</v>
      </c>
      <c r="L1089" s="1705">
        <v>450</v>
      </c>
      <c r="M1089" s="1661"/>
      <c r="N1089" s="1661"/>
      <c r="O1089" s="1661"/>
      <c r="P1089" s="1661">
        <v>427.5</v>
      </c>
      <c r="Q1089" s="1661">
        <v>427.5</v>
      </c>
      <c r="R1089" s="1661" t="s">
        <v>14889</v>
      </c>
      <c r="S1089" s="1661">
        <v>1</v>
      </c>
      <c r="T1089" s="1661" t="s">
        <v>316</v>
      </c>
      <c r="U1089" s="1660"/>
      <c r="V1089" s="1660"/>
      <c r="W1089" s="1660"/>
      <c r="X1089" s="1660"/>
      <c r="Y1089" s="1660"/>
      <c r="Z1089" s="1660"/>
      <c r="AA1089" s="1664"/>
      <c r="AB1089" s="1659"/>
      <c r="AC1089" s="1659"/>
      <c r="AD1089" s="1660"/>
      <c r="AE1089" s="1660"/>
      <c r="AF1089" s="1660"/>
      <c r="AG1089" s="1660"/>
      <c r="AH1089" s="1660"/>
      <c r="AI1089" s="1660"/>
      <c r="AJ1089" s="1660"/>
      <c r="AK1089" s="1660"/>
      <c r="AL1089" s="1660"/>
      <c r="AM1089" s="1660"/>
      <c r="AN1089" s="1660"/>
      <c r="AO1089" s="1660"/>
      <c r="AP1089" s="1660"/>
      <c r="AQ1089" s="1660"/>
      <c r="AR1089" s="1660"/>
      <c r="AS1089" s="1660"/>
      <c r="AT1089" s="1660"/>
      <c r="AU1089" s="1660"/>
      <c r="AV1089" s="1659">
        <v>2007</v>
      </c>
      <c r="AW1089" s="1662"/>
      <c r="AX1089" s="1662"/>
      <c r="AY1089" s="1662"/>
      <c r="AZ1089" s="1662"/>
      <c r="BA1089" s="1662"/>
      <c r="BB1089" s="1662"/>
      <c r="BC1089" s="1661">
        <v>121.80000000000001</v>
      </c>
      <c r="BD1089" s="1669" t="s">
        <v>20848</v>
      </c>
      <c r="BE1089" s="895"/>
    </row>
    <row r="1090" spans="1:57" s="889" customFormat="1" ht="25.7" customHeight="1" x14ac:dyDescent="0.15">
      <c r="A1090" s="621"/>
      <c r="B1090" s="1671"/>
      <c r="C1090" s="1659" t="s">
        <v>1884</v>
      </c>
      <c r="D1090" s="1663" t="s">
        <v>20845</v>
      </c>
      <c r="E1090" s="1659" t="s">
        <v>17317</v>
      </c>
      <c r="F1090" s="1659"/>
      <c r="G1090" s="1659" t="s">
        <v>14888</v>
      </c>
      <c r="H1090" s="1661"/>
      <c r="I1090" s="1660"/>
      <c r="J1090" s="1661" t="s">
        <v>417</v>
      </c>
      <c r="K1090" s="1661">
        <v>646</v>
      </c>
      <c r="L1090" s="1705">
        <v>646</v>
      </c>
      <c r="M1090" s="1661"/>
      <c r="N1090" s="1661"/>
      <c r="O1090" s="1661"/>
      <c r="P1090" s="1661">
        <v>613.69999999999993</v>
      </c>
      <c r="Q1090" s="1661">
        <v>613.69999999999993</v>
      </c>
      <c r="R1090" s="1661" t="s">
        <v>14889</v>
      </c>
      <c r="S1090" s="1661">
        <v>1</v>
      </c>
      <c r="T1090" s="1661" t="s">
        <v>316</v>
      </c>
      <c r="U1090" s="1660"/>
      <c r="V1090" s="1660"/>
      <c r="W1090" s="1660"/>
      <c r="X1090" s="1660"/>
      <c r="Y1090" s="1660"/>
      <c r="Z1090" s="1660"/>
      <c r="AA1090" s="1664"/>
      <c r="AB1090" s="1659"/>
      <c r="AC1090" s="1659"/>
      <c r="AD1090" s="1660"/>
      <c r="AE1090" s="1660"/>
      <c r="AF1090" s="1660"/>
      <c r="AG1090" s="1660"/>
      <c r="AH1090" s="1660"/>
      <c r="AI1090" s="1660"/>
      <c r="AJ1090" s="1660"/>
      <c r="AK1090" s="1660"/>
      <c r="AL1090" s="1660"/>
      <c r="AM1090" s="1660"/>
      <c r="AN1090" s="1660"/>
      <c r="AO1090" s="1660"/>
      <c r="AP1090" s="1660"/>
      <c r="AQ1090" s="1660"/>
      <c r="AR1090" s="1660"/>
      <c r="AS1090" s="1660"/>
      <c r="AT1090" s="1660"/>
      <c r="AU1090" s="1660"/>
      <c r="AV1090" s="1659">
        <v>2020</v>
      </c>
      <c r="AW1090" s="1662"/>
      <c r="AX1090" s="1662"/>
      <c r="AY1090" s="1662"/>
      <c r="AZ1090" s="1662"/>
      <c r="BA1090" s="1662"/>
      <c r="BB1090" s="1662"/>
      <c r="BC1090" s="1661">
        <v>58</v>
      </c>
      <c r="BD1090" s="1669" t="s">
        <v>20848</v>
      </c>
      <c r="BE1090" s="895"/>
    </row>
    <row r="1091" spans="1:57" s="889" customFormat="1" ht="25.7" customHeight="1" x14ac:dyDescent="0.15">
      <c r="A1091" s="621"/>
      <c r="B1091" s="1671"/>
      <c r="C1091" s="1659" t="s">
        <v>1884</v>
      </c>
      <c r="D1091" s="1663" t="s">
        <v>20846</v>
      </c>
      <c r="E1091" s="1659" t="s">
        <v>1884</v>
      </c>
      <c r="F1091" s="1659"/>
      <c r="G1091" s="1659" t="s">
        <v>14888</v>
      </c>
      <c r="H1091" s="1661"/>
      <c r="I1091" s="1660"/>
      <c r="J1091" s="1661">
        <v>2626</v>
      </c>
      <c r="K1091" s="1661">
        <v>500</v>
      </c>
      <c r="L1091" s="1705">
        <v>500</v>
      </c>
      <c r="M1091" s="1661"/>
      <c r="N1091" s="1661"/>
      <c r="O1091" s="1661"/>
      <c r="P1091" s="1661">
        <v>475</v>
      </c>
      <c r="Q1091" s="1661">
        <v>475</v>
      </c>
      <c r="R1091" s="1661" t="s">
        <v>14889</v>
      </c>
      <c r="S1091" s="1661">
        <v>1</v>
      </c>
      <c r="T1091" s="1661" t="s">
        <v>316</v>
      </c>
      <c r="U1091" s="1660"/>
      <c r="V1091" s="1660"/>
      <c r="W1091" s="1660"/>
      <c r="X1091" s="1660"/>
      <c r="Y1091" s="1660"/>
      <c r="Z1091" s="1660"/>
      <c r="AA1091" s="1664"/>
      <c r="AB1091" s="1659"/>
      <c r="AC1091" s="1659"/>
      <c r="AD1091" s="1660"/>
      <c r="AE1091" s="1660"/>
      <c r="AF1091" s="1660"/>
      <c r="AG1091" s="1660"/>
      <c r="AH1091" s="1660"/>
      <c r="AI1091" s="1660"/>
      <c r="AJ1091" s="1660"/>
      <c r="AK1091" s="1660"/>
      <c r="AL1091" s="1660"/>
      <c r="AM1091" s="1660"/>
      <c r="AN1091" s="1660"/>
      <c r="AO1091" s="1660"/>
      <c r="AP1091" s="1660"/>
      <c r="AQ1091" s="1660"/>
      <c r="AR1091" s="1660"/>
      <c r="AS1091" s="1660"/>
      <c r="AT1091" s="1660"/>
      <c r="AU1091" s="1660"/>
      <c r="AV1091" s="1659">
        <v>2017</v>
      </c>
      <c r="AW1091" s="1662"/>
      <c r="AX1091" s="1662"/>
      <c r="AY1091" s="1662"/>
      <c r="AZ1091" s="1662"/>
      <c r="BA1091" s="1662"/>
      <c r="BB1091" s="1662"/>
      <c r="BC1091" s="1661">
        <v>183.82000000000002</v>
      </c>
      <c r="BD1091" s="1669" t="s">
        <v>20848</v>
      </c>
      <c r="BE1091" s="895"/>
    </row>
    <row r="1092" spans="1:57" ht="25.7" customHeight="1" x14ac:dyDescent="0.15">
      <c r="A1092" s="621"/>
      <c r="B1092" s="147"/>
      <c r="C1092" s="1659" t="s">
        <v>1884</v>
      </c>
      <c r="D1092" s="1663" t="s">
        <v>20847</v>
      </c>
      <c r="E1092" s="1659" t="s">
        <v>1884</v>
      </c>
      <c r="F1092" s="1659"/>
      <c r="G1092" s="1659" t="s">
        <v>14888</v>
      </c>
      <c r="H1092" s="1661"/>
      <c r="I1092" s="1660"/>
      <c r="J1092" s="1661">
        <v>1150</v>
      </c>
      <c r="K1092" s="1661">
        <v>414</v>
      </c>
      <c r="L1092" s="1705">
        <v>414</v>
      </c>
      <c r="M1092" s="1661"/>
      <c r="N1092" s="1661"/>
      <c r="O1092" s="1661"/>
      <c r="P1092" s="1661">
        <v>393.29999999999995</v>
      </c>
      <c r="Q1092" s="1661">
        <v>393.29999999999995</v>
      </c>
      <c r="R1092" s="1661" t="s">
        <v>14889</v>
      </c>
      <c r="S1092" s="1661">
        <v>1</v>
      </c>
      <c r="T1092" s="1661" t="s">
        <v>316</v>
      </c>
      <c r="U1092" s="1660"/>
      <c r="V1092" s="1660"/>
      <c r="W1092" s="1660"/>
      <c r="X1092" s="1660"/>
      <c r="Y1092" s="1660"/>
      <c r="Z1092" s="1660"/>
      <c r="AA1092" s="1661"/>
      <c r="AB1092" s="1659"/>
      <c r="AC1092" s="1659"/>
      <c r="AD1092" s="1660"/>
      <c r="AE1092" s="1660"/>
      <c r="AF1092" s="1660"/>
      <c r="AG1092" s="1660"/>
      <c r="AH1092" s="1660"/>
      <c r="AI1092" s="1660"/>
      <c r="AJ1092" s="1660"/>
      <c r="AK1092" s="1660"/>
      <c r="AL1092" s="1660"/>
      <c r="AM1092" s="1660"/>
      <c r="AN1092" s="1660"/>
      <c r="AO1092" s="1660"/>
      <c r="AP1092" s="1660"/>
      <c r="AQ1092" s="1660"/>
      <c r="AR1092" s="1660"/>
      <c r="AS1092" s="1660"/>
      <c r="AT1092" s="1660"/>
      <c r="AU1092" s="1660"/>
      <c r="AV1092" s="1659">
        <v>2011</v>
      </c>
      <c r="AW1092" s="1662"/>
      <c r="AX1092" s="1662"/>
      <c r="AY1092" s="1662"/>
      <c r="AZ1092" s="1662"/>
      <c r="BA1092" s="1662"/>
      <c r="BB1092" s="1662"/>
      <c r="BC1092" s="1661">
        <v>80.500000000000014</v>
      </c>
      <c r="BD1092" s="1669" t="s">
        <v>20849</v>
      </c>
      <c r="BE1092" s="170"/>
    </row>
    <row r="1093" spans="1:57" ht="25.7" customHeight="1" x14ac:dyDescent="0.15">
      <c r="A1093" s="621"/>
      <c r="B1093" s="147"/>
      <c r="C1093" s="625" t="s">
        <v>1886</v>
      </c>
      <c r="D1093" s="625" t="s">
        <v>5503</v>
      </c>
      <c r="E1093" s="625" t="s">
        <v>1886</v>
      </c>
      <c r="F1093" s="625"/>
      <c r="G1093" s="625" t="s">
        <v>5504</v>
      </c>
      <c r="H1093" s="627"/>
      <c r="I1093" s="627"/>
      <c r="J1093" s="626">
        <v>1626</v>
      </c>
      <c r="K1093" s="626">
        <v>412</v>
      </c>
      <c r="L1093" s="138">
        <v>412</v>
      </c>
      <c r="M1093" s="627"/>
      <c r="N1093" s="628"/>
      <c r="O1093" s="627"/>
      <c r="P1093" s="626">
        <v>414</v>
      </c>
      <c r="Q1093" s="626">
        <v>412</v>
      </c>
      <c r="R1093" s="626" t="s">
        <v>5502</v>
      </c>
      <c r="S1093" s="626">
        <v>1</v>
      </c>
      <c r="T1093" s="626" t="s">
        <v>316</v>
      </c>
      <c r="U1093" s="627"/>
      <c r="V1093" s="627"/>
      <c r="W1093" s="627"/>
      <c r="X1093" s="627"/>
      <c r="Y1093" s="627"/>
      <c r="Z1093" s="627"/>
      <c r="AA1093" s="626" t="s">
        <v>1325</v>
      </c>
      <c r="AB1093" s="625"/>
      <c r="AC1093" s="625"/>
      <c r="AD1093" s="627"/>
      <c r="AE1093" s="627"/>
      <c r="AF1093" s="627"/>
      <c r="AG1093" s="627"/>
      <c r="AH1093" s="627"/>
      <c r="AI1093" s="627"/>
      <c r="AJ1093" s="627"/>
      <c r="AK1093" s="627"/>
      <c r="AL1093" s="627"/>
      <c r="AM1093" s="627"/>
      <c r="AN1093" s="627"/>
      <c r="AO1093" s="627"/>
      <c r="AP1093" s="627"/>
      <c r="AQ1093" s="627"/>
      <c r="AR1093" s="627"/>
      <c r="AS1093" s="627"/>
      <c r="AT1093" s="627"/>
      <c r="AU1093" s="627"/>
      <c r="AV1093" s="625">
        <v>2013</v>
      </c>
      <c r="AW1093" s="626"/>
      <c r="AX1093" s="613"/>
      <c r="AY1093" s="613"/>
      <c r="AZ1093" s="613"/>
      <c r="BA1093" s="613"/>
      <c r="BB1093" s="613"/>
      <c r="BC1093" s="626">
        <v>230</v>
      </c>
      <c r="BD1093" s="627"/>
      <c r="BE1093" s="170"/>
    </row>
    <row r="1094" spans="1:57" ht="25.7" customHeight="1" x14ac:dyDescent="0.15">
      <c r="A1094" s="621"/>
      <c r="B1094" s="147"/>
      <c r="C1094" s="625" t="s">
        <v>1886</v>
      </c>
      <c r="D1094" s="625" t="s">
        <v>5505</v>
      </c>
      <c r="E1094" s="625" t="s">
        <v>1886</v>
      </c>
      <c r="F1094" s="625"/>
      <c r="G1094" s="625" t="s">
        <v>5506</v>
      </c>
      <c r="H1094" s="627"/>
      <c r="I1094" s="627"/>
      <c r="J1094" s="626">
        <v>1770</v>
      </c>
      <c r="K1094" s="626">
        <v>828</v>
      </c>
      <c r="L1094" s="138">
        <v>828</v>
      </c>
      <c r="M1094" s="627"/>
      <c r="N1094" s="628"/>
      <c r="O1094" s="627"/>
      <c r="P1094" s="626">
        <v>828</v>
      </c>
      <c r="Q1094" s="626">
        <v>828</v>
      </c>
      <c r="R1094" s="626" t="s">
        <v>5499</v>
      </c>
      <c r="S1094" s="626">
        <v>1</v>
      </c>
      <c r="T1094" s="626" t="s">
        <v>316</v>
      </c>
      <c r="U1094" s="627"/>
      <c r="V1094" s="627"/>
      <c r="W1094" s="627"/>
      <c r="X1094" s="627"/>
      <c r="Y1094" s="627"/>
      <c r="Z1094" s="627"/>
      <c r="AA1094" s="626" t="s">
        <v>1325</v>
      </c>
      <c r="AB1094" s="625"/>
      <c r="AC1094" s="625"/>
      <c r="AD1094" s="627"/>
      <c r="AE1094" s="627"/>
      <c r="AF1094" s="627"/>
      <c r="AG1094" s="627"/>
      <c r="AH1094" s="627"/>
      <c r="AI1094" s="627"/>
      <c r="AJ1094" s="627"/>
      <c r="AK1094" s="627"/>
      <c r="AL1094" s="627"/>
      <c r="AM1094" s="627"/>
      <c r="AN1094" s="627"/>
      <c r="AO1094" s="627"/>
      <c r="AP1094" s="627"/>
      <c r="AQ1094" s="627"/>
      <c r="AR1094" s="627"/>
      <c r="AS1094" s="627"/>
      <c r="AT1094" s="627"/>
      <c r="AU1094" s="627"/>
      <c r="AV1094" s="625">
        <v>2007</v>
      </c>
      <c r="AW1094" s="626"/>
      <c r="AX1094" s="613"/>
      <c r="AY1094" s="613"/>
      <c r="AZ1094" s="613"/>
      <c r="BA1094" s="613"/>
      <c r="BB1094" s="613"/>
      <c r="BC1094" s="626">
        <v>101</v>
      </c>
      <c r="BD1094" s="627"/>
      <c r="BE1094" s="170"/>
    </row>
    <row r="1095" spans="1:57" ht="25.7" customHeight="1" x14ac:dyDescent="0.15">
      <c r="A1095" s="621"/>
      <c r="B1095" s="147"/>
      <c r="C1095" s="613" t="s">
        <v>1886</v>
      </c>
      <c r="D1095" s="613" t="s">
        <v>5507</v>
      </c>
      <c r="E1095" s="613" t="s">
        <v>1886</v>
      </c>
      <c r="F1095" s="613"/>
      <c r="G1095" s="613" t="s">
        <v>5508</v>
      </c>
      <c r="H1095" s="613"/>
      <c r="I1095" s="613"/>
      <c r="J1095" s="614">
        <v>1327</v>
      </c>
      <c r="K1095" s="614">
        <v>400</v>
      </c>
      <c r="L1095" s="138">
        <v>400</v>
      </c>
      <c r="M1095" s="613"/>
      <c r="N1095" s="613"/>
      <c r="O1095" s="613"/>
      <c r="P1095" s="613">
        <v>400</v>
      </c>
      <c r="Q1095" s="613">
        <v>400</v>
      </c>
      <c r="R1095" s="613" t="s">
        <v>1889</v>
      </c>
      <c r="S1095" s="613">
        <v>1</v>
      </c>
      <c r="T1095" s="613" t="s">
        <v>316</v>
      </c>
      <c r="U1095" s="613"/>
      <c r="V1095" s="613"/>
      <c r="W1095" s="613"/>
      <c r="X1095" s="613"/>
      <c r="Y1095" s="613"/>
      <c r="Z1095" s="613"/>
      <c r="AA1095" s="613"/>
      <c r="AB1095" s="613"/>
      <c r="AC1095" s="613"/>
      <c r="AD1095" s="613"/>
      <c r="AE1095" s="613"/>
      <c r="AF1095" s="613"/>
      <c r="AG1095" s="613"/>
      <c r="AH1095" s="613"/>
      <c r="AI1095" s="613"/>
      <c r="AJ1095" s="613"/>
      <c r="AK1095" s="613"/>
      <c r="AL1095" s="613"/>
      <c r="AM1095" s="613"/>
      <c r="AN1095" s="613"/>
      <c r="AO1095" s="613"/>
      <c r="AP1095" s="613"/>
      <c r="AQ1095" s="613"/>
      <c r="AR1095" s="613"/>
      <c r="AS1095" s="613"/>
      <c r="AT1095" s="613"/>
      <c r="AU1095" s="613"/>
      <c r="AV1095" s="613">
        <v>2000</v>
      </c>
      <c r="AW1095" s="613"/>
      <c r="AX1095" s="613"/>
      <c r="AY1095" s="613"/>
      <c r="AZ1095" s="613"/>
      <c r="BA1095" s="613"/>
      <c r="BB1095" s="613"/>
      <c r="BC1095" s="613">
        <v>71</v>
      </c>
      <c r="BD1095" s="627"/>
      <c r="BE1095" s="170"/>
    </row>
    <row r="1096" spans="1:57" ht="25.7" customHeight="1" x14ac:dyDescent="0.15">
      <c r="A1096" s="621"/>
      <c r="B1096" s="147"/>
      <c r="C1096" s="625" t="s">
        <v>1886</v>
      </c>
      <c r="D1096" s="625" t="s">
        <v>5509</v>
      </c>
      <c r="E1096" s="625" t="s">
        <v>1886</v>
      </c>
      <c r="F1096" s="625"/>
      <c r="G1096" s="625" t="s">
        <v>5510</v>
      </c>
      <c r="H1096" s="627"/>
      <c r="I1096" s="627"/>
      <c r="J1096" s="626">
        <v>4362</v>
      </c>
      <c r="K1096" s="626">
        <v>384</v>
      </c>
      <c r="L1096" s="138">
        <v>384</v>
      </c>
      <c r="M1096" s="627"/>
      <c r="N1096" s="628"/>
      <c r="O1096" s="627"/>
      <c r="P1096" s="626">
        <v>384</v>
      </c>
      <c r="Q1096" s="626">
        <v>384</v>
      </c>
      <c r="R1096" s="626" t="s">
        <v>5511</v>
      </c>
      <c r="S1096" s="626">
        <v>1</v>
      </c>
      <c r="T1096" s="626" t="s">
        <v>316</v>
      </c>
      <c r="U1096" s="627"/>
      <c r="V1096" s="627"/>
      <c r="W1096" s="627"/>
      <c r="X1096" s="627"/>
      <c r="Y1096" s="627"/>
      <c r="Z1096" s="627"/>
      <c r="AA1096" s="626"/>
      <c r="AB1096" s="625"/>
      <c r="AC1096" s="625"/>
      <c r="AD1096" s="627"/>
      <c r="AE1096" s="627"/>
      <c r="AF1096" s="627"/>
      <c r="AG1096" s="627"/>
      <c r="AH1096" s="627"/>
      <c r="AI1096" s="627"/>
      <c r="AJ1096" s="627"/>
      <c r="AK1096" s="627"/>
      <c r="AL1096" s="627"/>
      <c r="AM1096" s="627"/>
      <c r="AN1096" s="627"/>
      <c r="AO1096" s="627"/>
      <c r="AP1096" s="627"/>
      <c r="AQ1096" s="627"/>
      <c r="AR1096" s="627"/>
      <c r="AS1096" s="627"/>
      <c r="AT1096" s="627"/>
      <c r="AU1096" s="627"/>
      <c r="AV1096" s="625">
        <v>2003</v>
      </c>
      <c r="AW1096" s="626"/>
      <c r="AX1096" s="613"/>
      <c r="AY1096" s="613"/>
      <c r="AZ1096" s="613"/>
      <c r="BA1096" s="613"/>
      <c r="BB1096" s="613"/>
      <c r="BC1096" s="626">
        <v>48</v>
      </c>
      <c r="BD1096" s="627"/>
      <c r="BE1096" s="170"/>
    </row>
    <row r="1097" spans="1:57" ht="25.7" customHeight="1" x14ac:dyDescent="0.15">
      <c r="A1097" s="621"/>
      <c r="B1097" s="147"/>
      <c r="C1097" s="625" t="s">
        <v>1886</v>
      </c>
      <c r="D1097" s="625" t="s">
        <v>5512</v>
      </c>
      <c r="E1097" s="625" t="s">
        <v>1886</v>
      </c>
      <c r="F1097" s="625"/>
      <c r="G1097" s="625" t="s">
        <v>5513</v>
      </c>
      <c r="H1097" s="627"/>
      <c r="I1097" s="627"/>
      <c r="J1097" s="626">
        <v>1382</v>
      </c>
      <c r="K1097" s="626">
        <v>414</v>
      </c>
      <c r="L1097" s="138">
        <v>414</v>
      </c>
      <c r="M1097" s="627"/>
      <c r="N1097" s="628"/>
      <c r="O1097" s="627"/>
      <c r="P1097" s="626">
        <v>414</v>
      </c>
      <c r="Q1097" s="626">
        <v>414</v>
      </c>
      <c r="R1097" s="626" t="s">
        <v>5498</v>
      </c>
      <c r="S1097" s="626">
        <v>1</v>
      </c>
      <c r="T1097" s="626" t="s">
        <v>316</v>
      </c>
      <c r="U1097" s="627"/>
      <c r="V1097" s="627"/>
      <c r="W1097" s="627"/>
      <c r="X1097" s="627"/>
      <c r="Y1097" s="627"/>
      <c r="Z1097" s="627"/>
      <c r="AA1097" s="626" t="s">
        <v>1325</v>
      </c>
      <c r="AB1097" s="625"/>
      <c r="AC1097" s="625"/>
      <c r="AD1097" s="627"/>
      <c r="AE1097" s="627"/>
      <c r="AF1097" s="627"/>
      <c r="AG1097" s="627"/>
      <c r="AH1097" s="627"/>
      <c r="AI1097" s="627"/>
      <c r="AJ1097" s="627"/>
      <c r="AK1097" s="627"/>
      <c r="AL1097" s="627"/>
      <c r="AM1097" s="627"/>
      <c r="AN1097" s="627"/>
      <c r="AO1097" s="627"/>
      <c r="AP1097" s="627"/>
      <c r="AQ1097" s="627"/>
      <c r="AR1097" s="627"/>
      <c r="AS1097" s="627"/>
      <c r="AT1097" s="627"/>
      <c r="AU1097" s="627"/>
      <c r="AV1097" s="625">
        <v>2003</v>
      </c>
      <c r="AW1097" s="626"/>
      <c r="AX1097" s="613"/>
      <c r="AY1097" s="613"/>
      <c r="AZ1097" s="613"/>
      <c r="BA1097" s="613"/>
      <c r="BB1097" s="613"/>
      <c r="BC1097" s="626">
        <v>47</v>
      </c>
      <c r="BD1097" s="627"/>
      <c r="BE1097" s="170"/>
    </row>
    <row r="1098" spans="1:57" ht="25.7" customHeight="1" x14ac:dyDescent="0.15">
      <c r="A1098" s="621"/>
      <c r="B1098" s="147"/>
      <c r="C1098" s="625" t="s">
        <v>1886</v>
      </c>
      <c r="D1098" s="625" t="s">
        <v>5514</v>
      </c>
      <c r="E1098" s="625" t="s">
        <v>1886</v>
      </c>
      <c r="F1098" s="625"/>
      <c r="G1098" s="625" t="s">
        <v>5515</v>
      </c>
      <c r="H1098" s="627"/>
      <c r="I1098" s="627"/>
      <c r="J1098" s="626">
        <v>5414</v>
      </c>
      <c r="K1098" s="626">
        <v>374</v>
      </c>
      <c r="L1098" s="138">
        <v>374</v>
      </c>
      <c r="M1098" s="627"/>
      <c r="N1098" s="628"/>
      <c r="O1098" s="627"/>
      <c r="P1098" s="626">
        <v>374</v>
      </c>
      <c r="Q1098" s="626">
        <v>374</v>
      </c>
      <c r="R1098" s="626" t="s">
        <v>1889</v>
      </c>
      <c r="S1098" s="626">
        <v>1</v>
      </c>
      <c r="T1098" s="626" t="s">
        <v>316</v>
      </c>
      <c r="U1098" s="627"/>
      <c r="V1098" s="627"/>
      <c r="W1098" s="627"/>
      <c r="X1098" s="627"/>
      <c r="Y1098" s="627"/>
      <c r="Z1098" s="627"/>
      <c r="AA1098" s="626"/>
      <c r="AB1098" s="625"/>
      <c r="AC1098" s="625"/>
      <c r="AD1098" s="627"/>
      <c r="AE1098" s="627"/>
      <c r="AF1098" s="627"/>
      <c r="AG1098" s="627"/>
      <c r="AH1098" s="627"/>
      <c r="AI1098" s="627"/>
      <c r="AJ1098" s="627"/>
      <c r="AK1098" s="627"/>
      <c r="AL1098" s="627"/>
      <c r="AM1098" s="627"/>
      <c r="AN1098" s="627"/>
      <c r="AO1098" s="627"/>
      <c r="AP1098" s="627"/>
      <c r="AQ1098" s="627"/>
      <c r="AR1098" s="627"/>
      <c r="AS1098" s="627"/>
      <c r="AT1098" s="627"/>
      <c r="AU1098" s="627"/>
      <c r="AV1098" s="625">
        <v>2001</v>
      </c>
      <c r="AW1098" s="626"/>
      <c r="AX1098" s="613"/>
      <c r="AY1098" s="613"/>
      <c r="AZ1098" s="613"/>
      <c r="BA1098" s="613"/>
      <c r="BB1098" s="613"/>
      <c r="BC1098" s="626">
        <v>45</v>
      </c>
      <c r="BD1098" s="627"/>
      <c r="BE1098" s="170"/>
    </row>
    <row r="1099" spans="1:57" ht="25.7" customHeight="1" x14ac:dyDescent="0.15">
      <c r="A1099" s="621"/>
      <c r="B1099" s="147"/>
      <c r="C1099" s="625" t="s">
        <v>1886</v>
      </c>
      <c r="D1099" s="625" t="s">
        <v>5516</v>
      </c>
      <c r="E1099" s="625" t="s">
        <v>1886</v>
      </c>
      <c r="F1099" s="625"/>
      <c r="G1099" s="625" t="s">
        <v>5517</v>
      </c>
      <c r="H1099" s="627"/>
      <c r="I1099" s="627"/>
      <c r="J1099" s="626">
        <v>958</v>
      </c>
      <c r="K1099" s="626">
        <v>392</v>
      </c>
      <c r="L1099" s="138">
        <v>392</v>
      </c>
      <c r="M1099" s="627"/>
      <c r="N1099" s="628"/>
      <c r="O1099" s="627"/>
      <c r="P1099" s="626">
        <v>392</v>
      </c>
      <c r="Q1099" s="626">
        <v>392</v>
      </c>
      <c r="R1099" s="626" t="s">
        <v>5518</v>
      </c>
      <c r="S1099" s="626">
        <v>1</v>
      </c>
      <c r="T1099" s="626" t="s">
        <v>316</v>
      </c>
      <c r="U1099" s="627"/>
      <c r="V1099" s="627"/>
      <c r="W1099" s="627"/>
      <c r="X1099" s="627"/>
      <c r="Y1099" s="627"/>
      <c r="Z1099" s="627"/>
      <c r="AA1099" s="626" t="s">
        <v>1325</v>
      </c>
      <c r="AB1099" s="625"/>
      <c r="AC1099" s="625"/>
      <c r="AD1099" s="627"/>
      <c r="AE1099" s="627"/>
      <c r="AF1099" s="627"/>
      <c r="AG1099" s="627"/>
      <c r="AH1099" s="627"/>
      <c r="AI1099" s="627"/>
      <c r="AJ1099" s="627"/>
      <c r="AK1099" s="627"/>
      <c r="AL1099" s="627"/>
      <c r="AM1099" s="627"/>
      <c r="AN1099" s="627"/>
      <c r="AO1099" s="627"/>
      <c r="AP1099" s="627"/>
      <c r="AQ1099" s="627"/>
      <c r="AR1099" s="627"/>
      <c r="AS1099" s="627"/>
      <c r="AT1099" s="627"/>
      <c r="AU1099" s="627"/>
      <c r="AV1099" s="625">
        <v>2002</v>
      </c>
      <c r="AW1099" s="613"/>
      <c r="AX1099" s="613"/>
      <c r="AY1099" s="613"/>
      <c r="AZ1099" s="613"/>
      <c r="BA1099" s="613"/>
      <c r="BB1099" s="613"/>
      <c r="BC1099" s="626">
        <v>46</v>
      </c>
      <c r="BD1099" s="627"/>
      <c r="BE1099" s="170"/>
    </row>
    <row r="1100" spans="1:57" ht="25.7" customHeight="1" x14ac:dyDescent="0.15">
      <c r="A1100" s="621"/>
      <c r="B1100" s="147"/>
      <c r="C1100" s="625" t="s">
        <v>1886</v>
      </c>
      <c r="D1100" s="625" t="s">
        <v>5519</v>
      </c>
      <c r="E1100" s="625" t="s">
        <v>1886</v>
      </c>
      <c r="F1100" s="625"/>
      <c r="G1100" s="625" t="s">
        <v>5520</v>
      </c>
      <c r="H1100" s="627"/>
      <c r="I1100" s="627"/>
      <c r="J1100" s="626">
        <v>1400</v>
      </c>
      <c r="K1100" s="626">
        <v>418</v>
      </c>
      <c r="L1100" s="138">
        <v>418</v>
      </c>
      <c r="M1100" s="627"/>
      <c r="N1100" s="628"/>
      <c r="O1100" s="627"/>
      <c r="P1100" s="626">
        <v>418</v>
      </c>
      <c r="Q1100" s="626">
        <v>418</v>
      </c>
      <c r="R1100" s="626" t="s">
        <v>5521</v>
      </c>
      <c r="S1100" s="626">
        <v>1</v>
      </c>
      <c r="T1100" s="626" t="s">
        <v>316</v>
      </c>
      <c r="U1100" s="627"/>
      <c r="V1100" s="627"/>
      <c r="W1100" s="627"/>
      <c r="X1100" s="627"/>
      <c r="Y1100" s="627"/>
      <c r="Z1100" s="627"/>
      <c r="AA1100" s="626"/>
      <c r="AB1100" s="625"/>
      <c r="AC1100" s="625"/>
      <c r="AD1100" s="627"/>
      <c r="AE1100" s="627"/>
      <c r="AF1100" s="627"/>
      <c r="AG1100" s="627"/>
      <c r="AH1100" s="627"/>
      <c r="AI1100" s="627"/>
      <c r="AJ1100" s="627"/>
      <c r="AK1100" s="627"/>
      <c r="AL1100" s="627"/>
      <c r="AM1100" s="627"/>
      <c r="AN1100" s="627"/>
      <c r="AO1100" s="627"/>
      <c r="AP1100" s="627"/>
      <c r="AQ1100" s="627"/>
      <c r="AR1100" s="627"/>
      <c r="AS1100" s="627"/>
      <c r="AT1100" s="627"/>
      <c r="AU1100" s="627"/>
      <c r="AV1100" s="625">
        <v>2001</v>
      </c>
      <c r="AW1100" s="613"/>
      <c r="AX1100" s="613"/>
      <c r="AY1100" s="613"/>
      <c r="AZ1100" s="613"/>
      <c r="BA1100" s="613"/>
      <c r="BB1100" s="613"/>
      <c r="BC1100" s="626">
        <v>45</v>
      </c>
      <c r="BD1100" s="627"/>
      <c r="BE1100" s="170"/>
    </row>
    <row r="1101" spans="1:57" ht="25.7" customHeight="1" x14ac:dyDescent="0.15">
      <c r="A1101" s="621"/>
      <c r="B1101" s="147"/>
      <c r="C1101" s="625" t="s">
        <v>1886</v>
      </c>
      <c r="D1101" s="625" t="s">
        <v>5522</v>
      </c>
      <c r="E1101" s="625" t="s">
        <v>1886</v>
      </c>
      <c r="F1101" s="625"/>
      <c r="G1101" s="625" t="s">
        <v>5523</v>
      </c>
      <c r="H1101" s="627"/>
      <c r="I1101" s="627"/>
      <c r="J1101" s="626">
        <v>1403</v>
      </c>
      <c r="K1101" s="626">
        <v>396</v>
      </c>
      <c r="L1101" s="138">
        <v>396</v>
      </c>
      <c r="M1101" s="627"/>
      <c r="N1101" s="628"/>
      <c r="O1101" s="627"/>
      <c r="P1101" s="626">
        <v>396</v>
      </c>
      <c r="Q1101" s="626">
        <v>396</v>
      </c>
      <c r="R1101" s="626" t="s">
        <v>5499</v>
      </c>
      <c r="S1101" s="626">
        <v>1</v>
      </c>
      <c r="T1101" s="626" t="s">
        <v>316</v>
      </c>
      <c r="U1101" s="627"/>
      <c r="V1101" s="627"/>
      <c r="W1101" s="627"/>
      <c r="X1101" s="627"/>
      <c r="Y1101" s="627"/>
      <c r="Z1101" s="627"/>
      <c r="AA1101" s="626"/>
      <c r="AB1101" s="625"/>
      <c r="AC1101" s="625"/>
      <c r="AD1101" s="627"/>
      <c r="AE1101" s="627"/>
      <c r="AF1101" s="627"/>
      <c r="AG1101" s="627"/>
      <c r="AH1101" s="627"/>
      <c r="AI1101" s="627"/>
      <c r="AJ1101" s="627"/>
      <c r="AK1101" s="627"/>
      <c r="AL1101" s="627"/>
      <c r="AM1101" s="627"/>
      <c r="AN1101" s="627"/>
      <c r="AO1101" s="627"/>
      <c r="AP1101" s="627"/>
      <c r="AQ1101" s="627"/>
      <c r="AR1101" s="627"/>
      <c r="AS1101" s="627"/>
      <c r="AT1101" s="627"/>
      <c r="AU1101" s="627"/>
      <c r="AV1101" s="625">
        <v>2008</v>
      </c>
      <c r="AW1101" s="613"/>
      <c r="AX1101" s="613"/>
      <c r="AY1101" s="613"/>
      <c r="AZ1101" s="613"/>
      <c r="BA1101" s="613"/>
      <c r="BB1101" s="613"/>
      <c r="BC1101" s="626">
        <v>82</v>
      </c>
      <c r="BD1101" s="627"/>
      <c r="BE1101" s="170"/>
    </row>
    <row r="1102" spans="1:57" ht="25.7" customHeight="1" x14ac:dyDescent="0.15">
      <c r="A1102" s="621"/>
      <c r="B1102" s="147"/>
      <c r="C1102" s="625" t="s">
        <v>1886</v>
      </c>
      <c r="D1102" s="625" t="s">
        <v>5524</v>
      </c>
      <c r="E1102" s="625" t="s">
        <v>1886</v>
      </c>
      <c r="F1102" s="625"/>
      <c r="G1102" s="625" t="s">
        <v>5525</v>
      </c>
      <c r="H1102" s="627"/>
      <c r="I1102" s="627"/>
      <c r="J1102" s="626">
        <v>769</v>
      </c>
      <c r="K1102" s="626">
        <v>395.4</v>
      </c>
      <c r="L1102" s="138">
        <v>395.4</v>
      </c>
      <c r="M1102" s="627"/>
      <c r="N1102" s="628"/>
      <c r="O1102" s="627"/>
      <c r="P1102" s="626">
        <v>395.4</v>
      </c>
      <c r="Q1102" s="626">
        <v>395.4</v>
      </c>
      <c r="R1102" s="626" t="s">
        <v>5526</v>
      </c>
      <c r="S1102" s="626">
        <v>1</v>
      </c>
      <c r="T1102" s="626" t="s">
        <v>316</v>
      </c>
      <c r="U1102" s="627"/>
      <c r="V1102" s="627"/>
      <c r="W1102" s="627"/>
      <c r="X1102" s="627"/>
      <c r="Y1102" s="627"/>
      <c r="Z1102" s="627"/>
      <c r="AA1102" s="626"/>
      <c r="AB1102" s="625"/>
      <c r="AC1102" s="625"/>
      <c r="AD1102" s="627"/>
      <c r="AE1102" s="627"/>
      <c r="AF1102" s="627"/>
      <c r="AG1102" s="627"/>
      <c r="AH1102" s="627"/>
      <c r="AI1102" s="627"/>
      <c r="AJ1102" s="627"/>
      <c r="AK1102" s="627"/>
      <c r="AL1102" s="627"/>
      <c r="AM1102" s="627"/>
      <c r="AN1102" s="627"/>
      <c r="AO1102" s="627"/>
      <c r="AP1102" s="627"/>
      <c r="AQ1102" s="627"/>
      <c r="AR1102" s="627"/>
      <c r="AS1102" s="627"/>
      <c r="AT1102" s="627"/>
      <c r="AU1102" s="627"/>
      <c r="AV1102" s="625">
        <v>2008</v>
      </c>
      <c r="AW1102" s="613"/>
      <c r="AX1102" s="613"/>
      <c r="AY1102" s="613"/>
      <c r="AZ1102" s="613"/>
      <c r="BA1102" s="613"/>
      <c r="BB1102" s="613"/>
      <c r="BC1102" s="626">
        <v>98</v>
      </c>
      <c r="BD1102" s="627"/>
      <c r="BE1102" s="170"/>
    </row>
    <row r="1103" spans="1:57" ht="25.7" customHeight="1" x14ac:dyDescent="0.15">
      <c r="A1103" s="621"/>
      <c r="B1103" s="147"/>
      <c r="C1103" s="625" t="s">
        <v>1886</v>
      </c>
      <c r="D1103" s="625" t="s">
        <v>5527</v>
      </c>
      <c r="E1103" s="625" t="s">
        <v>1886</v>
      </c>
      <c r="F1103" s="625"/>
      <c r="G1103" s="625" t="s">
        <v>5528</v>
      </c>
      <c r="H1103" s="627"/>
      <c r="I1103" s="627"/>
      <c r="J1103" s="626">
        <v>1200</v>
      </c>
      <c r="K1103" s="626">
        <v>434</v>
      </c>
      <c r="L1103" s="138">
        <v>434</v>
      </c>
      <c r="M1103" s="627"/>
      <c r="N1103" s="628"/>
      <c r="O1103" s="627"/>
      <c r="P1103" s="626">
        <v>434</v>
      </c>
      <c r="Q1103" s="626">
        <v>434</v>
      </c>
      <c r="R1103" s="626" t="s">
        <v>5529</v>
      </c>
      <c r="S1103" s="626">
        <v>1</v>
      </c>
      <c r="T1103" s="626" t="s">
        <v>316</v>
      </c>
      <c r="U1103" s="627"/>
      <c r="V1103" s="627"/>
      <c r="W1103" s="627"/>
      <c r="X1103" s="627"/>
      <c r="Y1103" s="627"/>
      <c r="Z1103" s="627"/>
      <c r="AA1103" s="626"/>
      <c r="AB1103" s="625"/>
      <c r="AC1103" s="625"/>
      <c r="AD1103" s="627"/>
      <c r="AE1103" s="627"/>
      <c r="AF1103" s="627"/>
      <c r="AG1103" s="627"/>
      <c r="AH1103" s="627"/>
      <c r="AI1103" s="627"/>
      <c r="AJ1103" s="627"/>
      <c r="AK1103" s="627"/>
      <c r="AL1103" s="627"/>
      <c r="AM1103" s="627"/>
      <c r="AN1103" s="627"/>
      <c r="AO1103" s="627"/>
      <c r="AP1103" s="627"/>
      <c r="AQ1103" s="627"/>
      <c r="AR1103" s="627"/>
      <c r="AS1103" s="627"/>
      <c r="AT1103" s="627"/>
      <c r="AU1103" s="627"/>
      <c r="AV1103" s="625">
        <v>2010</v>
      </c>
      <c r="AW1103" s="613"/>
      <c r="AX1103" s="613"/>
      <c r="AY1103" s="613"/>
      <c r="AZ1103" s="613"/>
      <c r="BA1103" s="613"/>
      <c r="BB1103" s="613"/>
      <c r="BC1103" s="626">
        <v>150</v>
      </c>
      <c r="BD1103" s="627"/>
      <c r="BE1103" s="170"/>
    </row>
    <row r="1104" spans="1:57" ht="25.7" customHeight="1" x14ac:dyDescent="0.15">
      <c r="A1104" s="621"/>
      <c r="B1104" s="147"/>
      <c r="C1104" s="625" t="s">
        <v>1886</v>
      </c>
      <c r="D1104" s="625" t="s">
        <v>1887</v>
      </c>
      <c r="E1104" s="625" t="s">
        <v>1886</v>
      </c>
      <c r="F1104" s="625"/>
      <c r="G1104" s="625" t="s">
        <v>1888</v>
      </c>
      <c r="H1104" s="627"/>
      <c r="I1104" s="627"/>
      <c r="J1104" s="626">
        <v>2229</v>
      </c>
      <c r="K1104" s="626">
        <v>441</v>
      </c>
      <c r="L1104" s="138">
        <v>441</v>
      </c>
      <c r="M1104" s="627"/>
      <c r="N1104" s="628"/>
      <c r="O1104" s="627"/>
      <c r="P1104" s="626">
        <v>374</v>
      </c>
      <c r="Q1104" s="626">
        <v>374</v>
      </c>
      <c r="R1104" s="626" t="s">
        <v>1889</v>
      </c>
      <c r="S1104" s="626">
        <v>1</v>
      </c>
      <c r="T1104" s="626" t="s">
        <v>316</v>
      </c>
      <c r="U1104" s="627"/>
      <c r="V1104" s="627"/>
      <c r="W1104" s="627"/>
      <c r="X1104" s="627"/>
      <c r="Y1104" s="627"/>
      <c r="Z1104" s="627"/>
      <c r="AA1104" s="626"/>
      <c r="AB1104" s="625"/>
      <c r="AC1104" s="625"/>
      <c r="AD1104" s="627"/>
      <c r="AE1104" s="627"/>
      <c r="AF1104" s="627"/>
      <c r="AG1104" s="627"/>
      <c r="AH1104" s="627"/>
      <c r="AI1104" s="627"/>
      <c r="AJ1104" s="627"/>
      <c r="AK1104" s="627"/>
      <c r="AL1104" s="627"/>
      <c r="AM1104" s="627"/>
      <c r="AN1104" s="627"/>
      <c r="AO1104" s="627"/>
      <c r="AP1104" s="627"/>
      <c r="AQ1104" s="627"/>
      <c r="AR1104" s="627"/>
      <c r="AS1104" s="627"/>
      <c r="AT1104" s="627"/>
      <c r="AU1104" s="627"/>
      <c r="AV1104" s="625">
        <v>2011</v>
      </c>
      <c r="AW1104" s="613"/>
      <c r="AX1104" s="613"/>
      <c r="AY1104" s="613"/>
      <c r="AZ1104" s="613"/>
      <c r="BA1104" s="613"/>
      <c r="BB1104" s="613"/>
      <c r="BC1104" s="626">
        <v>160</v>
      </c>
      <c r="BD1104" s="627"/>
      <c r="BE1104" s="170"/>
    </row>
    <row r="1105" spans="1:57" ht="25.7" customHeight="1" x14ac:dyDescent="0.15">
      <c r="A1105" s="621"/>
      <c r="B1105" s="147"/>
      <c r="C1105" s="625" t="s">
        <v>1886</v>
      </c>
      <c r="D1105" s="625" t="s">
        <v>1890</v>
      </c>
      <c r="E1105" s="625" t="s">
        <v>1886</v>
      </c>
      <c r="F1105" s="625"/>
      <c r="G1105" s="625" t="s">
        <v>1891</v>
      </c>
      <c r="H1105" s="627"/>
      <c r="I1105" s="627"/>
      <c r="J1105" s="626">
        <v>1162</v>
      </c>
      <c r="K1105" s="626">
        <v>546.16</v>
      </c>
      <c r="L1105" s="138">
        <v>397</v>
      </c>
      <c r="M1105" s="627"/>
      <c r="N1105" s="628"/>
      <c r="O1105" s="627"/>
      <c r="P1105" s="626">
        <v>397</v>
      </c>
      <c r="Q1105" s="626">
        <v>397</v>
      </c>
      <c r="R1105" s="626" t="s">
        <v>1892</v>
      </c>
      <c r="S1105" s="626">
        <v>1</v>
      </c>
      <c r="T1105" s="626" t="s">
        <v>316</v>
      </c>
      <c r="U1105" s="627"/>
      <c r="V1105" s="627"/>
      <c r="W1105" s="627"/>
      <c r="X1105" s="627"/>
      <c r="Y1105" s="627"/>
      <c r="Z1105" s="627"/>
      <c r="AA1105" s="626"/>
      <c r="AB1105" s="625"/>
      <c r="AC1105" s="625"/>
      <c r="AD1105" s="627"/>
      <c r="AE1105" s="627"/>
      <c r="AF1105" s="627"/>
      <c r="AG1105" s="627"/>
      <c r="AH1105" s="627"/>
      <c r="AI1105" s="627"/>
      <c r="AJ1105" s="627"/>
      <c r="AK1105" s="627"/>
      <c r="AL1105" s="627"/>
      <c r="AM1105" s="627"/>
      <c r="AN1105" s="627"/>
      <c r="AO1105" s="627"/>
      <c r="AP1105" s="627"/>
      <c r="AQ1105" s="627"/>
      <c r="AR1105" s="627"/>
      <c r="AS1105" s="627"/>
      <c r="AT1105" s="627"/>
      <c r="AU1105" s="627"/>
      <c r="AV1105" s="625">
        <v>2011</v>
      </c>
      <c r="AW1105" s="613"/>
      <c r="AX1105" s="613"/>
      <c r="AY1105" s="613"/>
      <c r="AZ1105" s="613"/>
      <c r="BA1105" s="613"/>
      <c r="BB1105" s="613"/>
      <c r="BC1105" s="626">
        <v>90</v>
      </c>
      <c r="BD1105" s="627"/>
      <c r="BE1105" s="170"/>
    </row>
    <row r="1106" spans="1:57" ht="25.7" customHeight="1" x14ac:dyDescent="0.15">
      <c r="A1106" s="621"/>
      <c r="B1106" s="147"/>
      <c r="C1106" s="625" t="s">
        <v>1886</v>
      </c>
      <c r="D1106" s="625" t="s">
        <v>5530</v>
      </c>
      <c r="E1106" s="625" t="s">
        <v>1886</v>
      </c>
      <c r="F1106" s="625"/>
      <c r="G1106" s="625" t="s">
        <v>5531</v>
      </c>
      <c r="H1106" s="627"/>
      <c r="I1106" s="627"/>
      <c r="J1106" s="626">
        <v>1543</v>
      </c>
      <c r="K1106" s="626">
        <v>414</v>
      </c>
      <c r="L1106" s="138">
        <v>414</v>
      </c>
      <c r="M1106" s="627"/>
      <c r="N1106" s="628"/>
      <c r="O1106" s="627"/>
      <c r="P1106" s="626">
        <v>414</v>
      </c>
      <c r="Q1106" s="626">
        <v>414</v>
      </c>
      <c r="R1106" s="626" t="s">
        <v>5502</v>
      </c>
      <c r="S1106" s="626">
        <v>1</v>
      </c>
      <c r="T1106" s="626" t="s">
        <v>316</v>
      </c>
      <c r="U1106" s="627"/>
      <c r="V1106" s="627"/>
      <c r="W1106" s="627"/>
      <c r="X1106" s="627"/>
      <c r="Y1106" s="627"/>
      <c r="Z1106" s="627"/>
      <c r="AA1106" s="626" t="s">
        <v>1325</v>
      </c>
      <c r="AB1106" s="625"/>
      <c r="AC1106" s="625"/>
      <c r="AD1106" s="627"/>
      <c r="AE1106" s="627"/>
      <c r="AF1106" s="627"/>
      <c r="AG1106" s="627"/>
      <c r="AH1106" s="627"/>
      <c r="AI1106" s="627"/>
      <c r="AJ1106" s="627"/>
      <c r="AK1106" s="627"/>
      <c r="AL1106" s="627"/>
      <c r="AM1106" s="627"/>
      <c r="AN1106" s="627"/>
      <c r="AO1106" s="627"/>
      <c r="AP1106" s="627"/>
      <c r="AQ1106" s="627"/>
      <c r="AR1106" s="627"/>
      <c r="AS1106" s="627"/>
      <c r="AT1106" s="627"/>
      <c r="AU1106" s="627"/>
      <c r="AV1106" s="625">
        <v>2012</v>
      </c>
      <c r="AW1106" s="613"/>
      <c r="AX1106" s="613"/>
      <c r="AY1106" s="613"/>
      <c r="AZ1106" s="613"/>
      <c r="BA1106" s="613"/>
      <c r="BB1106" s="613"/>
      <c r="BC1106" s="626">
        <v>170</v>
      </c>
      <c r="BD1106" s="627"/>
      <c r="BE1106" s="170"/>
    </row>
    <row r="1107" spans="1:57" ht="25.7" customHeight="1" x14ac:dyDescent="0.15">
      <c r="A1107" s="621"/>
      <c r="B1107" s="147"/>
      <c r="C1107" s="625" t="s">
        <v>1886</v>
      </c>
      <c r="D1107" s="625" t="s">
        <v>5532</v>
      </c>
      <c r="E1107" s="625" t="s">
        <v>1886</v>
      </c>
      <c r="F1107" s="625"/>
      <c r="G1107" s="625" t="s">
        <v>5533</v>
      </c>
      <c r="H1107" s="627"/>
      <c r="I1107" s="627"/>
      <c r="J1107" s="626">
        <v>1850</v>
      </c>
      <c r="K1107" s="626">
        <v>497</v>
      </c>
      <c r="L1107" s="138">
        <v>497</v>
      </c>
      <c r="M1107" s="627"/>
      <c r="N1107" s="628"/>
      <c r="O1107" s="627"/>
      <c r="P1107" s="626">
        <v>497</v>
      </c>
      <c r="Q1107" s="626">
        <v>497</v>
      </c>
      <c r="R1107" s="626" t="s">
        <v>5534</v>
      </c>
      <c r="S1107" s="626">
        <v>1</v>
      </c>
      <c r="T1107" s="626" t="s">
        <v>316</v>
      </c>
      <c r="U1107" s="627"/>
      <c r="V1107" s="627"/>
      <c r="W1107" s="627"/>
      <c r="X1107" s="627"/>
      <c r="Y1107" s="627"/>
      <c r="Z1107" s="627"/>
      <c r="AA1107" s="626" t="s">
        <v>1325</v>
      </c>
      <c r="AB1107" s="625"/>
      <c r="AC1107" s="625"/>
      <c r="AD1107" s="627"/>
      <c r="AE1107" s="627"/>
      <c r="AF1107" s="627"/>
      <c r="AG1107" s="627"/>
      <c r="AH1107" s="627"/>
      <c r="AI1107" s="627"/>
      <c r="AJ1107" s="627"/>
      <c r="AK1107" s="627"/>
      <c r="AL1107" s="627"/>
      <c r="AM1107" s="627"/>
      <c r="AN1107" s="627"/>
      <c r="AO1107" s="627"/>
      <c r="AP1107" s="627"/>
      <c r="AQ1107" s="627"/>
      <c r="AR1107" s="627"/>
      <c r="AS1107" s="627"/>
      <c r="AT1107" s="627"/>
      <c r="AU1107" s="627"/>
      <c r="AV1107" s="625">
        <v>2014</v>
      </c>
      <c r="AW1107" s="613"/>
      <c r="AX1107" s="613"/>
      <c r="AY1107" s="613"/>
      <c r="AZ1107" s="613"/>
      <c r="BA1107" s="613"/>
      <c r="BB1107" s="613"/>
      <c r="BC1107" s="626">
        <v>500</v>
      </c>
      <c r="BD1107" s="627"/>
      <c r="BE1107" s="170"/>
    </row>
    <row r="1108" spans="1:57" ht="25.7" customHeight="1" x14ac:dyDescent="0.15">
      <c r="A1108" s="621"/>
      <c r="B1108" s="147"/>
      <c r="C1108" s="625" t="s">
        <v>1886</v>
      </c>
      <c r="D1108" s="625" t="s">
        <v>5535</v>
      </c>
      <c r="E1108" s="625" t="s">
        <v>1886</v>
      </c>
      <c r="F1108" s="625"/>
      <c r="G1108" s="625" t="s">
        <v>5536</v>
      </c>
      <c r="H1108" s="627"/>
      <c r="I1108" s="627"/>
      <c r="J1108" s="626">
        <v>2562</v>
      </c>
      <c r="K1108" s="626">
        <v>451</v>
      </c>
      <c r="L1108" s="138">
        <v>451</v>
      </c>
      <c r="M1108" s="627"/>
      <c r="N1108" s="628"/>
      <c r="O1108" s="627"/>
      <c r="P1108" s="626">
        <v>451</v>
      </c>
      <c r="Q1108" s="626">
        <v>451</v>
      </c>
      <c r="R1108" s="626" t="s">
        <v>5534</v>
      </c>
      <c r="S1108" s="626">
        <v>1</v>
      </c>
      <c r="T1108" s="626" t="s">
        <v>316</v>
      </c>
      <c r="U1108" s="627"/>
      <c r="V1108" s="627"/>
      <c r="W1108" s="627"/>
      <c r="X1108" s="627"/>
      <c r="Y1108" s="627"/>
      <c r="Z1108" s="627"/>
      <c r="AA1108" s="626" t="s">
        <v>1325</v>
      </c>
      <c r="AB1108" s="625"/>
      <c r="AC1108" s="625"/>
      <c r="AD1108" s="627"/>
      <c r="AE1108" s="627"/>
      <c r="AF1108" s="627"/>
      <c r="AG1108" s="627"/>
      <c r="AH1108" s="627"/>
      <c r="AI1108" s="627"/>
      <c r="AJ1108" s="627"/>
      <c r="AK1108" s="627"/>
      <c r="AL1108" s="627"/>
      <c r="AM1108" s="627"/>
      <c r="AN1108" s="627"/>
      <c r="AO1108" s="627"/>
      <c r="AP1108" s="627"/>
      <c r="AQ1108" s="627"/>
      <c r="AR1108" s="627"/>
      <c r="AS1108" s="627"/>
      <c r="AT1108" s="627"/>
      <c r="AU1108" s="627"/>
      <c r="AV1108" s="625">
        <v>2014</v>
      </c>
      <c r="AW1108" s="613"/>
      <c r="AX1108" s="613"/>
      <c r="AY1108" s="613"/>
      <c r="AZ1108" s="613"/>
      <c r="BA1108" s="613"/>
      <c r="BB1108" s="613"/>
      <c r="BC1108" s="626">
        <v>500</v>
      </c>
      <c r="BD1108" s="627"/>
      <c r="BE1108" s="170"/>
    </row>
    <row r="1109" spans="1:57" ht="25.7" customHeight="1" x14ac:dyDescent="0.15">
      <c r="A1109" s="621"/>
      <c r="B1109" s="147"/>
      <c r="C1109" s="625" t="s">
        <v>16169</v>
      </c>
      <c r="D1109" s="625" t="s">
        <v>17333</v>
      </c>
      <c r="E1109" s="625" t="s">
        <v>16169</v>
      </c>
      <c r="F1109" s="625"/>
      <c r="G1109" s="625" t="s">
        <v>17334</v>
      </c>
      <c r="H1109" s="627"/>
      <c r="I1109" s="627"/>
      <c r="J1109" s="626">
        <v>392</v>
      </c>
      <c r="K1109" s="626">
        <v>300</v>
      </c>
      <c r="L1109" s="138">
        <v>300</v>
      </c>
      <c r="M1109" s="627"/>
      <c r="N1109" s="628"/>
      <c r="O1109" s="627"/>
      <c r="P1109" s="626">
        <v>300</v>
      </c>
      <c r="Q1109" s="626">
        <v>300</v>
      </c>
      <c r="R1109" s="626"/>
      <c r="S1109" s="626">
        <v>1</v>
      </c>
      <c r="T1109" s="626" t="s">
        <v>15436</v>
      </c>
      <c r="U1109" s="627"/>
      <c r="V1109" s="627"/>
      <c r="W1109" s="627"/>
      <c r="X1109" s="627"/>
      <c r="Y1109" s="627"/>
      <c r="Z1109" s="627"/>
      <c r="AA1109" s="626"/>
      <c r="AB1109" s="625"/>
      <c r="AC1109" s="625"/>
      <c r="AD1109" s="627"/>
      <c r="AE1109" s="627"/>
      <c r="AF1109" s="627"/>
      <c r="AG1109" s="627"/>
      <c r="AH1109" s="627"/>
      <c r="AI1109" s="627"/>
      <c r="AJ1109" s="627"/>
      <c r="AK1109" s="627"/>
      <c r="AL1109" s="627"/>
      <c r="AM1109" s="627"/>
      <c r="AN1109" s="627"/>
      <c r="AO1109" s="627"/>
      <c r="AP1109" s="627"/>
      <c r="AQ1109" s="627"/>
      <c r="AR1109" s="627"/>
      <c r="AS1109" s="627"/>
      <c r="AT1109" s="627"/>
      <c r="AU1109" s="627"/>
      <c r="AV1109" s="625">
        <v>2002</v>
      </c>
      <c r="AW1109" s="613"/>
      <c r="AX1109" s="613"/>
      <c r="AY1109" s="613"/>
      <c r="AZ1109" s="613"/>
      <c r="BA1109" s="613"/>
      <c r="BB1109" s="613"/>
      <c r="BC1109" s="626"/>
      <c r="BD1109" s="627" t="s">
        <v>17324</v>
      </c>
      <c r="BE1109" s="170"/>
    </row>
    <row r="1110" spans="1:57" ht="25.7" customHeight="1" x14ac:dyDescent="0.15">
      <c r="A1110" s="621"/>
      <c r="B1110" s="147"/>
      <c r="C1110" s="625" t="s">
        <v>1897</v>
      </c>
      <c r="D1110" s="625" t="s">
        <v>16205</v>
      </c>
      <c r="E1110" s="625" t="s">
        <v>16206</v>
      </c>
      <c r="F1110" s="625"/>
      <c r="G1110" s="625" t="s">
        <v>1897</v>
      </c>
      <c r="H1110" s="627"/>
      <c r="I1110" s="627"/>
      <c r="J1110" s="626">
        <v>1258</v>
      </c>
      <c r="K1110" s="626">
        <v>1258</v>
      </c>
      <c r="L1110" s="138">
        <v>1258</v>
      </c>
      <c r="M1110" s="627"/>
      <c r="N1110" s="628"/>
      <c r="O1110" s="627"/>
      <c r="P1110" s="626">
        <v>494</v>
      </c>
      <c r="Q1110" s="626">
        <v>494</v>
      </c>
      <c r="R1110" s="626" t="s">
        <v>1916</v>
      </c>
      <c r="S1110" s="626">
        <v>1</v>
      </c>
      <c r="T1110" s="626" t="s">
        <v>316</v>
      </c>
      <c r="U1110" s="627"/>
      <c r="V1110" s="627"/>
      <c r="W1110" s="627"/>
      <c r="X1110" s="627"/>
      <c r="Y1110" s="627"/>
      <c r="Z1110" s="627"/>
      <c r="AA1110" s="626"/>
      <c r="AB1110" s="625"/>
      <c r="AC1110" s="625"/>
      <c r="AD1110" s="627"/>
      <c r="AE1110" s="627"/>
      <c r="AF1110" s="627"/>
      <c r="AG1110" s="627"/>
      <c r="AH1110" s="627"/>
      <c r="AI1110" s="627"/>
      <c r="AJ1110" s="627"/>
      <c r="AK1110" s="627"/>
      <c r="AL1110" s="627"/>
      <c r="AM1110" s="627"/>
      <c r="AN1110" s="627"/>
      <c r="AO1110" s="627"/>
      <c r="AP1110" s="627"/>
      <c r="AQ1110" s="627"/>
      <c r="AR1110" s="627"/>
      <c r="AS1110" s="627"/>
      <c r="AT1110" s="627"/>
      <c r="AU1110" s="627"/>
      <c r="AV1110" s="625">
        <v>2020</v>
      </c>
      <c r="AW1110" s="613"/>
      <c r="AX1110" s="613"/>
      <c r="AY1110" s="613"/>
      <c r="AZ1110" s="613"/>
      <c r="BA1110" s="613"/>
      <c r="BB1110" s="613"/>
      <c r="BC1110" s="626">
        <v>850</v>
      </c>
      <c r="BD1110" s="627"/>
      <c r="BE1110" s="170"/>
    </row>
    <row r="1111" spans="1:57" ht="25.7" customHeight="1" x14ac:dyDescent="0.15">
      <c r="A1111" s="621"/>
      <c r="B1111" s="147"/>
      <c r="C1111" s="625" t="s">
        <v>1897</v>
      </c>
      <c r="D1111" s="625" t="s">
        <v>14890</v>
      </c>
      <c r="E1111" s="625" t="s">
        <v>1897</v>
      </c>
      <c r="F1111" s="625" t="s">
        <v>1897</v>
      </c>
      <c r="G1111" s="625" t="s">
        <v>1897</v>
      </c>
      <c r="H1111" s="627"/>
      <c r="I1111" s="627"/>
      <c r="J1111" s="626">
        <v>672</v>
      </c>
      <c r="K1111" s="626">
        <v>672</v>
      </c>
      <c r="L1111" s="138">
        <v>672</v>
      </c>
      <c r="M1111" s="627"/>
      <c r="N1111" s="628"/>
      <c r="O1111" s="627"/>
      <c r="P1111" s="626">
        <v>600</v>
      </c>
      <c r="Q1111" s="626">
        <v>600</v>
      </c>
      <c r="R1111" s="626" t="s">
        <v>1916</v>
      </c>
      <c r="S1111" s="626">
        <v>2</v>
      </c>
      <c r="T1111" s="626" t="s">
        <v>316</v>
      </c>
      <c r="U1111" s="627"/>
      <c r="V1111" s="627"/>
      <c r="W1111" s="627"/>
      <c r="X1111" s="627"/>
      <c r="Y1111" s="627"/>
      <c r="Z1111" s="627"/>
      <c r="AA1111" s="626"/>
      <c r="AB1111" s="625"/>
      <c r="AC1111" s="625"/>
      <c r="AD1111" s="627"/>
      <c r="AE1111" s="627"/>
      <c r="AF1111" s="627"/>
      <c r="AG1111" s="627"/>
      <c r="AH1111" s="627"/>
      <c r="AI1111" s="627"/>
      <c r="AJ1111" s="627"/>
      <c r="AK1111" s="627"/>
      <c r="AL1111" s="627"/>
      <c r="AM1111" s="627"/>
      <c r="AN1111" s="627"/>
      <c r="AO1111" s="627"/>
      <c r="AP1111" s="627"/>
      <c r="AQ1111" s="627"/>
      <c r="AR1111" s="627"/>
      <c r="AS1111" s="627"/>
      <c r="AT1111" s="627"/>
      <c r="AU1111" s="627"/>
      <c r="AV1111" s="625">
        <v>2007</v>
      </c>
      <c r="AW1111" s="613"/>
      <c r="AX1111" s="613"/>
      <c r="AY1111" s="613"/>
      <c r="AZ1111" s="613"/>
      <c r="BA1111" s="613"/>
      <c r="BB1111" s="613"/>
      <c r="BC1111" s="626">
        <v>70</v>
      </c>
      <c r="BD1111" s="627"/>
      <c r="BE1111" s="170"/>
    </row>
    <row r="1112" spans="1:57" ht="25.7" customHeight="1" x14ac:dyDescent="0.15">
      <c r="A1112" s="621"/>
      <c r="B1112" s="147"/>
      <c r="C1112" s="625" t="s">
        <v>1897</v>
      </c>
      <c r="D1112" s="625" t="s">
        <v>14891</v>
      </c>
      <c r="E1112" s="625" t="s">
        <v>1897</v>
      </c>
      <c r="F1112" s="625" t="s">
        <v>1897</v>
      </c>
      <c r="G1112" s="625" t="s">
        <v>1897</v>
      </c>
      <c r="H1112" s="627"/>
      <c r="I1112" s="627"/>
      <c r="J1112" s="626">
        <v>2790</v>
      </c>
      <c r="K1112" s="626">
        <v>550</v>
      </c>
      <c r="L1112" s="138">
        <v>550</v>
      </c>
      <c r="M1112" s="627"/>
      <c r="N1112" s="628"/>
      <c r="O1112" s="627"/>
      <c r="P1112" s="626">
        <v>300</v>
      </c>
      <c r="Q1112" s="626">
        <v>300</v>
      </c>
      <c r="R1112" s="626" t="s">
        <v>1916</v>
      </c>
      <c r="S1112" s="626">
        <v>1</v>
      </c>
      <c r="T1112" s="626" t="s">
        <v>316</v>
      </c>
      <c r="U1112" s="627"/>
      <c r="V1112" s="627"/>
      <c r="W1112" s="627"/>
      <c r="X1112" s="627"/>
      <c r="Y1112" s="627"/>
      <c r="Z1112" s="627"/>
      <c r="AA1112" s="626"/>
      <c r="AB1112" s="625"/>
      <c r="AC1112" s="625"/>
      <c r="AD1112" s="627"/>
      <c r="AE1112" s="627"/>
      <c r="AF1112" s="627"/>
      <c r="AG1112" s="627"/>
      <c r="AH1112" s="627"/>
      <c r="AI1112" s="627"/>
      <c r="AJ1112" s="627"/>
      <c r="AK1112" s="627"/>
      <c r="AL1112" s="627"/>
      <c r="AM1112" s="627"/>
      <c r="AN1112" s="627"/>
      <c r="AO1112" s="627"/>
      <c r="AP1112" s="627"/>
      <c r="AQ1112" s="627"/>
      <c r="AR1112" s="627"/>
      <c r="AS1112" s="627"/>
      <c r="AT1112" s="627"/>
      <c r="AU1112" s="627"/>
      <c r="AV1112" s="625">
        <v>2007</v>
      </c>
      <c r="AW1112" s="613"/>
      <c r="AX1112" s="613"/>
      <c r="AY1112" s="613"/>
      <c r="AZ1112" s="613"/>
      <c r="BA1112" s="613"/>
      <c r="BB1112" s="613"/>
      <c r="BC1112" s="626">
        <v>85</v>
      </c>
      <c r="BD1112" s="627"/>
      <c r="BE1112" s="170"/>
    </row>
    <row r="1113" spans="1:57" ht="25.7" customHeight="1" x14ac:dyDescent="0.15">
      <c r="A1113" s="621"/>
      <c r="B1113" s="147"/>
      <c r="C1113" s="625" t="s">
        <v>1897</v>
      </c>
      <c r="D1113" s="625" t="s">
        <v>5542</v>
      </c>
      <c r="E1113" s="625" t="s">
        <v>1897</v>
      </c>
      <c r="F1113" s="625" t="s">
        <v>1897</v>
      </c>
      <c r="G1113" s="625" t="s">
        <v>1897</v>
      </c>
      <c r="H1113" s="627">
        <v>396</v>
      </c>
      <c r="I1113" s="627">
        <v>300</v>
      </c>
      <c r="J1113" s="626">
        <v>396</v>
      </c>
      <c r="K1113" s="626">
        <v>300</v>
      </c>
      <c r="L1113" s="138">
        <v>396</v>
      </c>
      <c r="M1113" s="627" t="s">
        <v>1916</v>
      </c>
      <c r="N1113" s="628">
        <v>1</v>
      </c>
      <c r="O1113" s="627" t="s">
        <v>316</v>
      </c>
      <c r="P1113" s="626">
        <v>300</v>
      </c>
      <c r="Q1113" s="626">
        <v>300</v>
      </c>
      <c r="R1113" s="626" t="s">
        <v>1916</v>
      </c>
      <c r="S1113" s="626">
        <v>1</v>
      </c>
      <c r="T1113" s="626" t="s">
        <v>316</v>
      </c>
      <c r="U1113" s="627"/>
      <c r="V1113" s="627">
        <v>2007</v>
      </c>
      <c r="W1113" s="627">
        <v>100</v>
      </c>
      <c r="X1113" s="627" t="s">
        <v>2049</v>
      </c>
      <c r="Y1113" s="627" t="s">
        <v>2049</v>
      </c>
      <c r="Z1113" s="627"/>
      <c r="AA1113" s="626"/>
      <c r="AB1113" s="625">
        <v>2007</v>
      </c>
      <c r="AC1113" s="625">
        <v>100</v>
      </c>
      <c r="AD1113" s="627" t="s">
        <v>2049</v>
      </c>
      <c r="AE1113" s="627"/>
      <c r="AF1113" s="627"/>
      <c r="AG1113" s="627"/>
      <c r="AH1113" s="627"/>
      <c r="AI1113" s="627"/>
      <c r="AJ1113" s="627"/>
      <c r="AK1113" s="627"/>
      <c r="AL1113" s="627"/>
      <c r="AM1113" s="627"/>
      <c r="AN1113" s="627"/>
      <c r="AO1113" s="627"/>
      <c r="AP1113" s="627"/>
      <c r="AQ1113" s="627"/>
      <c r="AR1113" s="627"/>
      <c r="AS1113" s="627"/>
      <c r="AT1113" s="627"/>
      <c r="AU1113" s="627"/>
      <c r="AV1113" s="625">
        <v>2007</v>
      </c>
      <c r="AW1113" s="613">
        <v>100</v>
      </c>
      <c r="AX1113" s="613" t="s">
        <v>2049</v>
      </c>
      <c r="AY1113" s="613"/>
      <c r="AZ1113" s="613"/>
      <c r="BA1113" s="613"/>
      <c r="BB1113" s="613"/>
      <c r="BC1113" s="626">
        <v>100</v>
      </c>
      <c r="BD1113" s="627"/>
      <c r="BE1113" s="170"/>
    </row>
    <row r="1114" spans="1:57" ht="25.7" customHeight="1" x14ac:dyDescent="0.15">
      <c r="A1114" s="621"/>
      <c r="B1114" s="147"/>
      <c r="C1114" s="625" t="s">
        <v>1897</v>
      </c>
      <c r="D1114" s="625" t="s">
        <v>5541</v>
      </c>
      <c r="E1114" s="625" t="s">
        <v>1897</v>
      </c>
      <c r="F1114" s="625" t="s">
        <v>1897</v>
      </c>
      <c r="G1114" s="625" t="s">
        <v>1897</v>
      </c>
      <c r="H1114" s="627">
        <v>490</v>
      </c>
      <c r="I1114" s="627">
        <v>374</v>
      </c>
      <c r="J1114" s="626">
        <v>490</v>
      </c>
      <c r="K1114" s="626">
        <v>374</v>
      </c>
      <c r="L1114" s="138">
        <v>490</v>
      </c>
      <c r="M1114" s="627" t="s">
        <v>5463</v>
      </c>
      <c r="N1114" s="628">
        <v>1</v>
      </c>
      <c r="O1114" s="627" t="s">
        <v>316</v>
      </c>
      <c r="P1114" s="626">
        <v>374</v>
      </c>
      <c r="Q1114" s="626">
        <v>374</v>
      </c>
      <c r="R1114" s="626" t="s">
        <v>5463</v>
      </c>
      <c r="S1114" s="626">
        <v>1</v>
      </c>
      <c r="T1114" s="626" t="s">
        <v>316</v>
      </c>
      <c r="U1114" s="627"/>
      <c r="V1114" s="627">
        <v>2005</v>
      </c>
      <c r="W1114" s="627">
        <v>107</v>
      </c>
      <c r="X1114" s="627" t="s">
        <v>2049</v>
      </c>
      <c r="Y1114" s="627" t="s">
        <v>2049</v>
      </c>
      <c r="Z1114" s="627"/>
      <c r="AA1114" s="626"/>
      <c r="AB1114" s="625">
        <v>2005</v>
      </c>
      <c r="AC1114" s="625">
        <v>107</v>
      </c>
      <c r="AD1114" s="627" t="s">
        <v>2049</v>
      </c>
      <c r="AE1114" s="627"/>
      <c r="AF1114" s="627"/>
      <c r="AG1114" s="627"/>
      <c r="AH1114" s="627"/>
      <c r="AI1114" s="627"/>
      <c r="AJ1114" s="627"/>
      <c r="AK1114" s="627"/>
      <c r="AL1114" s="627"/>
      <c r="AM1114" s="627"/>
      <c r="AN1114" s="627"/>
      <c r="AO1114" s="627"/>
      <c r="AP1114" s="627"/>
      <c r="AQ1114" s="627"/>
      <c r="AR1114" s="627"/>
      <c r="AS1114" s="627"/>
      <c r="AT1114" s="627"/>
      <c r="AU1114" s="627"/>
      <c r="AV1114" s="625">
        <v>2005</v>
      </c>
      <c r="AW1114" s="613">
        <v>107</v>
      </c>
      <c r="AX1114" s="613" t="s">
        <v>2049</v>
      </c>
      <c r="AY1114" s="613"/>
      <c r="AZ1114" s="613"/>
      <c r="BA1114" s="613"/>
      <c r="BB1114" s="613"/>
      <c r="BC1114" s="626">
        <v>107</v>
      </c>
      <c r="BD1114" s="627"/>
      <c r="BE1114" s="170"/>
    </row>
    <row r="1115" spans="1:57" ht="25.7" customHeight="1" x14ac:dyDescent="0.15">
      <c r="A1115" s="621"/>
      <c r="B1115" s="147"/>
      <c r="C1115" s="625" t="s">
        <v>1897</v>
      </c>
      <c r="D1115" s="625" t="s">
        <v>5543</v>
      </c>
      <c r="E1115" s="625" t="s">
        <v>1897</v>
      </c>
      <c r="F1115" s="625" t="s">
        <v>1897</v>
      </c>
      <c r="G1115" s="625" t="s">
        <v>1897</v>
      </c>
      <c r="H1115" s="626">
        <v>600</v>
      </c>
      <c r="I1115" s="626">
        <v>500</v>
      </c>
      <c r="J1115" s="626">
        <v>600</v>
      </c>
      <c r="K1115" s="626">
        <v>500</v>
      </c>
      <c r="L1115" s="138">
        <v>600</v>
      </c>
      <c r="M1115" s="626" t="s">
        <v>5544</v>
      </c>
      <c r="N1115" s="626">
        <v>1</v>
      </c>
      <c r="O1115" s="626" t="s">
        <v>316</v>
      </c>
      <c r="P1115" s="626">
        <v>500</v>
      </c>
      <c r="Q1115" s="626">
        <v>500</v>
      </c>
      <c r="R1115" s="626" t="s">
        <v>5544</v>
      </c>
      <c r="S1115" s="626">
        <v>2</v>
      </c>
      <c r="T1115" s="626" t="s">
        <v>316</v>
      </c>
      <c r="U1115" s="626"/>
      <c r="V1115" s="625">
        <v>2002</v>
      </c>
      <c r="W1115" s="626">
        <v>50</v>
      </c>
      <c r="X1115" s="627" t="s">
        <v>2049</v>
      </c>
      <c r="Y1115" s="627" t="s">
        <v>2049</v>
      </c>
      <c r="Z1115" s="627"/>
      <c r="AA1115" s="626"/>
      <c r="AB1115" s="625">
        <v>2002</v>
      </c>
      <c r="AC1115" s="626">
        <v>50</v>
      </c>
      <c r="AD1115" s="627" t="s">
        <v>2049</v>
      </c>
      <c r="AE1115" s="627"/>
      <c r="AF1115" s="627"/>
      <c r="AG1115" s="627"/>
      <c r="AH1115" s="627"/>
      <c r="AI1115" s="627"/>
      <c r="AJ1115" s="627"/>
      <c r="AK1115" s="627"/>
      <c r="AL1115" s="627"/>
      <c r="AM1115" s="627"/>
      <c r="AN1115" s="627"/>
      <c r="AO1115" s="627"/>
      <c r="AP1115" s="627"/>
      <c r="AQ1115" s="627"/>
      <c r="AR1115" s="627"/>
      <c r="AS1115" s="627"/>
      <c r="AT1115" s="627"/>
      <c r="AU1115" s="627"/>
      <c r="AV1115" s="625">
        <v>2002</v>
      </c>
      <c r="AW1115" s="626">
        <v>50</v>
      </c>
      <c r="AX1115" s="627" t="s">
        <v>2049</v>
      </c>
      <c r="AY1115" s="613"/>
      <c r="AZ1115" s="613"/>
      <c r="BA1115" s="613"/>
      <c r="BB1115" s="613"/>
      <c r="BC1115" s="626">
        <v>50</v>
      </c>
      <c r="BD1115" s="627"/>
      <c r="BE1115" s="170"/>
    </row>
    <row r="1116" spans="1:57" ht="25.7" customHeight="1" x14ac:dyDescent="0.15">
      <c r="A1116" s="621"/>
      <c r="B1116" s="147"/>
      <c r="C1116" s="625" t="s">
        <v>1897</v>
      </c>
      <c r="D1116" s="625" t="s">
        <v>5545</v>
      </c>
      <c r="E1116" s="625" t="s">
        <v>1897</v>
      </c>
      <c r="F1116" s="625" t="s">
        <v>1897</v>
      </c>
      <c r="G1116" s="625" t="s">
        <v>1897</v>
      </c>
      <c r="H1116" s="626">
        <v>432</v>
      </c>
      <c r="I1116" s="626">
        <v>300</v>
      </c>
      <c r="J1116" s="626">
        <v>508</v>
      </c>
      <c r="K1116" s="626">
        <v>310</v>
      </c>
      <c r="L1116" s="138">
        <v>310</v>
      </c>
      <c r="M1116" s="626" t="s">
        <v>1894</v>
      </c>
      <c r="N1116" s="626">
        <v>0</v>
      </c>
      <c r="O1116" s="626" t="s">
        <v>316</v>
      </c>
      <c r="P1116" s="626">
        <v>310</v>
      </c>
      <c r="Q1116" s="626">
        <v>310</v>
      </c>
      <c r="R1116" s="626" t="s">
        <v>5546</v>
      </c>
      <c r="S1116" s="626">
        <v>1</v>
      </c>
      <c r="T1116" s="626" t="s">
        <v>316</v>
      </c>
      <c r="U1116" s="626"/>
      <c r="V1116" s="625">
        <v>2007</v>
      </c>
      <c r="W1116" s="626">
        <v>100</v>
      </c>
      <c r="X1116" s="627" t="s">
        <v>2049</v>
      </c>
      <c r="Y1116" s="627" t="s">
        <v>2049</v>
      </c>
      <c r="Z1116" s="627"/>
      <c r="AA1116" s="626"/>
      <c r="AB1116" s="625">
        <v>2007</v>
      </c>
      <c r="AC1116" s="626">
        <v>100</v>
      </c>
      <c r="AD1116" s="627" t="s">
        <v>2049</v>
      </c>
      <c r="AE1116" s="627"/>
      <c r="AF1116" s="627"/>
      <c r="AG1116" s="627"/>
      <c r="AH1116" s="627"/>
      <c r="AI1116" s="627"/>
      <c r="AJ1116" s="627"/>
      <c r="AK1116" s="627"/>
      <c r="AL1116" s="627"/>
      <c r="AM1116" s="627"/>
      <c r="AN1116" s="627"/>
      <c r="AO1116" s="627"/>
      <c r="AP1116" s="627"/>
      <c r="AQ1116" s="627"/>
      <c r="AR1116" s="627"/>
      <c r="AS1116" s="627"/>
      <c r="AT1116" s="627"/>
      <c r="AU1116" s="627"/>
      <c r="AV1116" s="625">
        <v>2012</v>
      </c>
      <c r="AW1116" s="626">
        <v>100</v>
      </c>
      <c r="AX1116" s="627" t="s">
        <v>2049</v>
      </c>
      <c r="AY1116" s="613"/>
      <c r="AZ1116" s="613"/>
      <c r="BA1116" s="613"/>
      <c r="BB1116" s="613"/>
      <c r="BC1116" s="626">
        <v>80</v>
      </c>
      <c r="BD1116" s="627"/>
      <c r="BE1116" s="170"/>
    </row>
    <row r="1117" spans="1:57" ht="25.7" customHeight="1" x14ac:dyDescent="0.15">
      <c r="A1117" s="621"/>
      <c r="B1117" s="147"/>
      <c r="C1117" s="625" t="s">
        <v>1897</v>
      </c>
      <c r="D1117" s="625" t="s">
        <v>14892</v>
      </c>
      <c r="E1117" s="625" t="s">
        <v>1897</v>
      </c>
      <c r="F1117" s="625" t="s">
        <v>1897</v>
      </c>
      <c r="G1117" s="625" t="s">
        <v>1897</v>
      </c>
      <c r="H1117" s="260"/>
      <c r="I1117" s="626"/>
      <c r="J1117" s="260">
        <v>2252</v>
      </c>
      <c r="K1117" s="626">
        <v>390</v>
      </c>
      <c r="L1117" s="138">
        <v>390</v>
      </c>
      <c r="M1117" s="626"/>
      <c r="N1117" s="626"/>
      <c r="O1117" s="626"/>
      <c r="P1117" s="626">
        <v>300</v>
      </c>
      <c r="Q1117" s="626">
        <v>300</v>
      </c>
      <c r="R1117" s="626" t="s">
        <v>1916</v>
      </c>
      <c r="S1117" s="626">
        <v>1</v>
      </c>
      <c r="T1117" s="626" t="s">
        <v>316</v>
      </c>
      <c r="U1117" s="626"/>
      <c r="V1117" s="625"/>
      <c r="W1117" s="626"/>
      <c r="X1117" s="627"/>
      <c r="Y1117" s="627"/>
      <c r="Z1117" s="627"/>
      <c r="AA1117" s="626"/>
      <c r="AB1117" s="625"/>
      <c r="AC1117" s="626"/>
      <c r="AD1117" s="627"/>
      <c r="AE1117" s="627"/>
      <c r="AF1117" s="627"/>
      <c r="AG1117" s="627"/>
      <c r="AH1117" s="627"/>
      <c r="AI1117" s="627"/>
      <c r="AJ1117" s="627"/>
      <c r="AK1117" s="627"/>
      <c r="AL1117" s="627"/>
      <c r="AM1117" s="627"/>
      <c r="AN1117" s="627"/>
      <c r="AO1117" s="627"/>
      <c r="AP1117" s="627"/>
      <c r="AQ1117" s="627"/>
      <c r="AR1117" s="627"/>
      <c r="AS1117" s="627"/>
      <c r="AT1117" s="627"/>
      <c r="AU1117" s="627"/>
      <c r="AV1117" s="625">
        <v>2004</v>
      </c>
      <c r="AW1117" s="626"/>
      <c r="AX1117" s="627"/>
      <c r="AY1117" s="613"/>
      <c r="AZ1117" s="613"/>
      <c r="BA1117" s="613"/>
      <c r="BB1117" s="613"/>
      <c r="BC1117" s="626">
        <v>45</v>
      </c>
      <c r="BD1117" s="627"/>
      <c r="BE1117" s="170"/>
    </row>
    <row r="1118" spans="1:57" ht="25.7" customHeight="1" x14ac:dyDescent="0.15">
      <c r="A1118" s="621"/>
      <c r="B1118" s="147"/>
      <c r="C1118" s="625" t="s">
        <v>1897</v>
      </c>
      <c r="D1118" s="625" t="s">
        <v>5550</v>
      </c>
      <c r="E1118" s="625" t="s">
        <v>1897</v>
      </c>
      <c r="F1118" s="625" t="s">
        <v>1897</v>
      </c>
      <c r="G1118" s="625" t="s">
        <v>1897</v>
      </c>
      <c r="H1118" s="260">
        <v>381</v>
      </c>
      <c r="I1118" s="626">
        <v>300</v>
      </c>
      <c r="J1118" s="260">
        <v>381</v>
      </c>
      <c r="K1118" s="626">
        <v>300</v>
      </c>
      <c r="L1118" s="138">
        <v>381</v>
      </c>
      <c r="M1118" s="626" t="s">
        <v>1916</v>
      </c>
      <c r="N1118" s="626">
        <v>1</v>
      </c>
      <c r="O1118" s="626" t="s">
        <v>316</v>
      </c>
      <c r="P1118" s="626">
        <v>300</v>
      </c>
      <c r="Q1118" s="626">
        <v>300</v>
      </c>
      <c r="R1118" s="626" t="s">
        <v>1916</v>
      </c>
      <c r="S1118" s="626">
        <v>1</v>
      </c>
      <c r="T1118" s="626" t="s">
        <v>316</v>
      </c>
      <c r="U1118" s="626"/>
      <c r="V1118" s="625">
        <v>1999</v>
      </c>
      <c r="W1118" s="626">
        <v>22</v>
      </c>
      <c r="X1118" s="627" t="s">
        <v>2049</v>
      </c>
      <c r="Y1118" s="627" t="s">
        <v>2049</v>
      </c>
      <c r="Z1118" s="627"/>
      <c r="AA1118" s="626"/>
      <c r="AB1118" s="625">
        <v>1999</v>
      </c>
      <c r="AC1118" s="626">
        <v>22</v>
      </c>
      <c r="AD1118" s="627" t="s">
        <v>2049</v>
      </c>
      <c r="AE1118" s="627"/>
      <c r="AF1118" s="627"/>
      <c r="AG1118" s="627"/>
      <c r="AH1118" s="627"/>
      <c r="AI1118" s="627"/>
      <c r="AJ1118" s="627"/>
      <c r="AK1118" s="627"/>
      <c r="AL1118" s="627"/>
      <c r="AM1118" s="627"/>
      <c r="AN1118" s="627"/>
      <c r="AO1118" s="627"/>
      <c r="AP1118" s="627"/>
      <c r="AQ1118" s="627"/>
      <c r="AR1118" s="627"/>
      <c r="AS1118" s="627"/>
      <c r="AT1118" s="627"/>
      <c r="AU1118" s="627"/>
      <c r="AV1118" s="625">
        <v>1999</v>
      </c>
      <c r="AW1118" s="626">
        <v>22</v>
      </c>
      <c r="AX1118" s="627" t="s">
        <v>2049</v>
      </c>
      <c r="AY1118" s="613"/>
      <c r="AZ1118" s="613"/>
      <c r="BA1118" s="613"/>
      <c r="BB1118" s="613"/>
      <c r="BC1118" s="626">
        <v>22</v>
      </c>
      <c r="BD1118" s="627"/>
      <c r="BE1118" s="170"/>
    </row>
    <row r="1119" spans="1:57" ht="25.7" customHeight="1" x14ac:dyDescent="0.15">
      <c r="A1119" s="621"/>
      <c r="B1119" s="147"/>
      <c r="C1119" s="625" t="s">
        <v>1897</v>
      </c>
      <c r="D1119" s="625" t="s">
        <v>5537</v>
      </c>
      <c r="E1119" s="625" t="s">
        <v>1897</v>
      </c>
      <c r="F1119" s="625" t="s">
        <v>1897</v>
      </c>
      <c r="G1119" s="625" t="s">
        <v>1897</v>
      </c>
      <c r="H1119" s="260">
        <v>1077</v>
      </c>
      <c r="I1119" s="626">
        <v>523</v>
      </c>
      <c r="J1119" s="626">
        <v>1077</v>
      </c>
      <c r="K1119" s="626">
        <v>523</v>
      </c>
      <c r="L1119" s="138">
        <v>519</v>
      </c>
      <c r="M1119" s="626" t="s">
        <v>1916</v>
      </c>
      <c r="N1119" s="626">
        <v>1</v>
      </c>
      <c r="O1119" s="626" t="s">
        <v>316</v>
      </c>
      <c r="P1119" s="626">
        <v>300</v>
      </c>
      <c r="Q1119" s="626">
        <v>300</v>
      </c>
      <c r="R1119" s="626" t="s">
        <v>1916</v>
      </c>
      <c r="S1119" s="626">
        <v>1</v>
      </c>
      <c r="T1119" s="626" t="s">
        <v>316</v>
      </c>
      <c r="U1119" s="626"/>
      <c r="V1119" s="625"/>
      <c r="W1119" s="626"/>
      <c r="X1119" s="627"/>
      <c r="Y1119" s="627"/>
      <c r="Z1119" s="627"/>
      <c r="AA1119" s="626" t="s">
        <v>5501</v>
      </c>
      <c r="AB1119" s="625"/>
      <c r="AC1119" s="626"/>
      <c r="AD1119" s="627"/>
      <c r="AE1119" s="627"/>
      <c r="AF1119" s="627"/>
      <c r="AG1119" s="627"/>
      <c r="AH1119" s="627"/>
      <c r="AI1119" s="627"/>
      <c r="AJ1119" s="627"/>
      <c r="AK1119" s="627"/>
      <c r="AL1119" s="627"/>
      <c r="AM1119" s="627"/>
      <c r="AN1119" s="627"/>
      <c r="AO1119" s="627"/>
      <c r="AP1119" s="627"/>
      <c r="AQ1119" s="627"/>
      <c r="AR1119" s="627"/>
      <c r="AS1119" s="627"/>
      <c r="AT1119" s="627"/>
      <c r="AU1119" s="627"/>
      <c r="AV1119" s="625">
        <v>2005</v>
      </c>
      <c r="AW1119" s="626"/>
      <c r="AX1119" s="627"/>
      <c r="AY1119" s="613"/>
      <c r="AZ1119" s="613"/>
      <c r="BA1119" s="613"/>
      <c r="BB1119" s="613"/>
      <c r="BC1119" s="626">
        <v>100</v>
      </c>
      <c r="BD1119" s="627"/>
      <c r="BE1119" s="170"/>
    </row>
    <row r="1120" spans="1:57" ht="25.7" customHeight="1" x14ac:dyDescent="0.15">
      <c r="A1120" s="621"/>
      <c r="B1120" s="147"/>
      <c r="C1120" s="625" t="s">
        <v>1897</v>
      </c>
      <c r="D1120" s="625" t="s">
        <v>5548</v>
      </c>
      <c r="E1120" s="625" t="s">
        <v>1897</v>
      </c>
      <c r="F1120" s="625" t="s">
        <v>1897</v>
      </c>
      <c r="G1120" s="625" t="s">
        <v>1897</v>
      </c>
      <c r="H1120" s="603">
        <v>612</v>
      </c>
      <c r="I1120" s="627">
        <v>300</v>
      </c>
      <c r="J1120" s="260">
        <v>612</v>
      </c>
      <c r="K1120" s="626">
        <v>300</v>
      </c>
      <c r="L1120" s="138">
        <v>612</v>
      </c>
      <c r="M1120" s="627" t="s">
        <v>1916</v>
      </c>
      <c r="N1120" s="628">
        <v>1</v>
      </c>
      <c r="O1120" s="627" t="s">
        <v>316</v>
      </c>
      <c r="P1120" s="626">
        <v>300</v>
      </c>
      <c r="Q1120" s="626">
        <v>300</v>
      </c>
      <c r="R1120" s="626" t="s">
        <v>1916</v>
      </c>
      <c r="S1120" s="626">
        <v>1</v>
      </c>
      <c r="T1120" s="626" t="s">
        <v>316</v>
      </c>
      <c r="U1120" s="627"/>
      <c r="V1120" s="627">
        <v>2003</v>
      </c>
      <c r="W1120" s="627">
        <v>50</v>
      </c>
      <c r="X1120" s="627" t="s">
        <v>2049</v>
      </c>
      <c r="Y1120" s="627" t="s">
        <v>2049</v>
      </c>
      <c r="Z1120" s="627"/>
      <c r="AA1120" s="626"/>
      <c r="AB1120" s="625">
        <v>2003</v>
      </c>
      <c r="AC1120" s="625">
        <v>50</v>
      </c>
      <c r="AD1120" s="627" t="s">
        <v>2049</v>
      </c>
      <c r="AE1120" s="627"/>
      <c r="AF1120" s="627"/>
      <c r="AG1120" s="627"/>
      <c r="AH1120" s="627"/>
      <c r="AI1120" s="627"/>
      <c r="AJ1120" s="627"/>
      <c r="AK1120" s="627"/>
      <c r="AL1120" s="627"/>
      <c r="AM1120" s="627"/>
      <c r="AN1120" s="627"/>
      <c r="AO1120" s="627"/>
      <c r="AP1120" s="627"/>
      <c r="AQ1120" s="627"/>
      <c r="AR1120" s="627"/>
      <c r="AS1120" s="627"/>
      <c r="AT1120" s="627"/>
      <c r="AU1120" s="627"/>
      <c r="AV1120" s="625">
        <v>2003</v>
      </c>
      <c r="AW1120" s="613">
        <v>50</v>
      </c>
      <c r="AX1120" s="613" t="s">
        <v>2049</v>
      </c>
      <c r="AY1120" s="613"/>
      <c r="AZ1120" s="613"/>
      <c r="BA1120" s="613"/>
      <c r="BB1120" s="613"/>
      <c r="BC1120" s="626">
        <v>50</v>
      </c>
      <c r="BD1120" s="627"/>
      <c r="BE1120" s="170"/>
    </row>
    <row r="1121" spans="1:57" ht="25.7" customHeight="1" x14ac:dyDescent="0.15">
      <c r="A1121" s="621"/>
      <c r="B1121" s="147"/>
      <c r="C1121" s="625" t="s">
        <v>1897</v>
      </c>
      <c r="D1121" s="625" t="s">
        <v>14893</v>
      </c>
      <c r="E1121" s="625" t="s">
        <v>1897</v>
      </c>
      <c r="F1121" s="625" t="s">
        <v>1897</v>
      </c>
      <c r="G1121" s="625" t="s">
        <v>1897</v>
      </c>
      <c r="H1121" s="603"/>
      <c r="I1121" s="627"/>
      <c r="J1121" s="457">
        <v>738</v>
      </c>
      <c r="K1121" s="626">
        <v>450</v>
      </c>
      <c r="L1121" s="138">
        <v>450</v>
      </c>
      <c r="M1121" s="627"/>
      <c r="N1121" s="628"/>
      <c r="O1121" s="627"/>
      <c r="P1121" s="626">
        <v>300</v>
      </c>
      <c r="Q1121" s="626">
        <v>300</v>
      </c>
      <c r="R1121" s="626" t="s">
        <v>1916</v>
      </c>
      <c r="S1121" s="626">
        <v>1</v>
      </c>
      <c r="T1121" s="626" t="s">
        <v>316</v>
      </c>
      <c r="U1121" s="627"/>
      <c r="V1121" s="627"/>
      <c r="W1121" s="627"/>
      <c r="X1121" s="627"/>
      <c r="Y1121" s="627"/>
      <c r="Z1121" s="627"/>
      <c r="AA1121" s="626"/>
      <c r="AB1121" s="625"/>
      <c r="AC1121" s="625"/>
      <c r="AD1121" s="627"/>
      <c r="AE1121" s="627"/>
      <c r="AF1121" s="627"/>
      <c r="AG1121" s="627"/>
      <c r="AH1121" s="627"/>
      <c r="AI1121" s="627"/>
      <c r="AJ1121" s="627"/>
      <c r="AK1121" s="627"/>
      <c r="AL1121" s="627"/>
      <c r="AM1121" s="627"/>
      <c r="AN1121" s="627"/>
      <c r="AO1121" s="627"/>
      <c r="AP1121" s="627"/>
      <c r="AQ1121" s="627"/>
      <c r="AR1121" s="627"/>
      <c r="AS1121" s="627"/>
      <c r="AT1121" s="627"/>
      <c r="AU1121" s="627"/>
      <c r="AV1121" s="625">
        <v>2002</v>
      </c>
      <c r="AW1121" s="613"/>
      <c r="AX1121" s="613"/>
      <c r="AY1121" s="613"/>
      <c r="AZ1121" s="613"/>
      <c r="BA1121" s="613"/>
      <c r="BB1121" s="613"/>
      <c r="BC1121" s="626">
        <v>60</v>
      </c>
      <c r="BD1121" s="627"/>
      <c r="BE1121" s="170"/>
    </row>
    <row r="1122" spans="1:57" ht="25.7" customHeight="1" x14ac:dyDescent="0.15">
      <c r="A1122" s="621"/>
      <c r="B1122" s="147"/>
      <c r="C1122" s="625" t="s">
        <v>1897</v>
      </c>
      <c r="D1122" s="625" t="s">
        <v>14894</v>
      </c>
      <c r="E1122" s="625" t="s">
        <v>1897</v>
      </c>
      <c r="F1122" s="625" t="s">
        <v>1897</v>
      </c>
      <c r="G1122" s="625" t="s">
        <v>1897</v>
      </c>
      <c r="H1122" s="603"/>
      <c r="I1122" s="627"/>
      <c r="J1122" s="260">
        <v>700</v>
      </c>
      <c r="K1122" s="626">
        <v>620</v>
      </c>
      <c r="L1122" s="138">
        <v>620</v>
      </c>
      <c r="M1122" s="627"/>
      <c r="N1122" s="628"/>
      <c r="O1122" s="627"/>
      <c r="P1122" s="626">
        <v>300</v>
      </c>
      <c r="Q1122" s="626">
        <v>300</v>
      </c>
      <c r="R1122" s="626" t="s">
        <v>1916</v>
      </c>
      <c r="S1122" s="626">
        <v>1</v>
      </c>
      <c r="T1122" s="626" t="s">
        <v>316</v>
      </c>
      <c r="U1122" s="627"/>
      <c r="V1122" s="627"/>
      <c r="W1122" s="627"/>
      <c r="X1122" s="627"/>
      <c r="Y1122" s="627"/>
      <c r="Z1122" s="627"/>
      <c r="AA1122" s="626"/>
      <c r="AB1122" s="625"/>
      <c r="AC1122" s="625"/>
      <c r="AD1122" s="627"/>
      <c r="AE1122" s="627"/>
      <c r="AF1122" s="627"/>
      <c r="AG1122" s="627"/>
      <c r="AH1122" s="627"/>
      <c r="AI1122" s="627"/>
      <c r="AJ1122" s="627"/>
      <c r="AK1122" s="627"/>
      <c r="AL1122" s="627"/>
      <c r="AM1122" s="627"/>
      <c r="AN1122" s="627"/>
      <c r="AO1122" s="627"/>
      <c r="AP1122" s="627"/>
      <c r="AQ1122" s="627"/>
      <c r="AR1122" s="627"/>
      <c r="AS1122" s="627"/>
      <c r="AT1122" s="627"/>
      <c r="AU1122" s="627"/>
      <c r="AV1122" s="625">
        <v>2004</v>
      </c>
      <c r="AW1122" s="613"/>
      <c r="AX1122" s="613"/>
      <c r="AY1122" s="613"/>
      <c r="AZ1122" s="613"/>
      <c r="BA1122" s="613"/>
      <c r="BB1122" s="613"/>
      <c r="BC1122" s="626">
        <v>60</v>
      </c>
      <c r="BD1122" s="627"/>
      <c r="BE1122" s="170"/>
    </row>
    <row r="1123" spans="1:57" ht="25.7" customHeight="1" x14ac:dyDescent="0.15">
      <c r="A1123" s="621"/>
      <c r="B1123" s="147"/>
      <c r="C1123" s="625" t="s">
        <v>1897</v>
      </c>
      <c r="D1123" s="625" t="s">
        <v>5547</v>
      </c>
      <c r="E1123" s="625" t="s">
        <v>1897</v>
      </c>
      <c r="F1123" s="625" t="s">
        <v>1897</v>
      </c>
      <c r="G1123" s="625" t="s">
        <v>1897</v>
      </c>
      <c r="H1123" s="627">
        <v>389</v>
      </c>
      <c r="I1123" s="627">
        <v>300</v>
      </c>
      <c r="J1123" s="626">
        <v>389</v>
      </c>
      <c r="K1123" s="626">
        <v>300</v>
      </c>
      <c r="L1123" s="138">
        <v>389</v>
      </c>
      <c r="M1123" s="627" t="s">
        <v>1916</v>
      </c>
      <c r="N1123" s="628">
        <v>1</v>
      </c>
      <c r="O1123" s="627" t="s">
        <v>316</v>
      </c>
      <c r="P1123" s="626">
        <v>300</v>
      </c>
      <c r="Q1123" s="626">
        <v>300</v>
      </c>
      <c r="R1123" s="626" t="s">
        <v>1916</v>
      </c>
      <c r="S1123" s="626">
        <v>1</v>
      </c>
      <c r="T1123" s="626" t="s">
        <v>316</v>
      </c>
      <c r="U1123" s="627"/>
      <c r="V1123" s="627">
        <v>2002</v>
      </c>
      <c r="W1123" s="627">
        <v>50</v>
      </c>
      <c r="X1123" s="627" t="s">
        <v>2049</v>
      </c>
      <c r="Y1123" s="627" t="s">
        <v>2049</v>
      </c>
      <c r="Z1123" s="627"/>
      <c r="AA1123" s="626"/>
      <c r="AB1123" s="625">
        <v>2002</v>
      </c>
      <c r="AC1123" s="625">
        <v>50</v>
      </c>
      <c r="AD1123" s="627" t="s">
        <v>2049</v>
      </c>
      <c r="AE1123" s="627"/>
      <c r="AF1123" s="627"/>
      <c r="AG1123" s="627"/>
      <c r="AH1123" s="627"/>
      <c r="AI1123" s="627"/>
      <c r="AJ1123" s="627"/>
      <c r="AK1123" s="627"/>
      <c r="AL1123" s="627"/>
      <c r="AM1123" s="627"/>
      <c r="AN1123" s="627"/>
      <c r="AO1123" s="627"/>
      <c r="AP1123" s="627"/>
      <c r="AQ1123" s="627"/>
      <c r="AR1123" s="627"/>
      <c r="AS1123" s="627"/>
      <c r="AT1123" s="627"/>
      <c r="AU1123" s="627"/>
      <c r="AV1123" s="625">
        <v>2002</v>
      </c>
      <c r="AW1123" s="613">
        <v>50</v>
      </c>
      <c r="AX1123" s="613" t="s">
        <v>2049</v>
      </c>
      <c r="AY1123" s="613"/>
      <c r="AZ1123" s="613"/>
      <c r="BA1123" s="613"/>
      <c r="BB1123" s="613"/>
      <c r="BC1123" s="626">
        <v>50</v>
      </c>
      <c r="BD1123" s="627"/>
      <c r="BE1123" s="170"/>
    </row>
    <row r="1124" spans="1:57" ht="25.7" customHeight="1" x14ac:dyDescent="0.15">
      <c r="A1124" s="621"/>
      <c r="B1124" s="147"/>
      <c r="C1124" s="625" t="s">
        <v>1897</v>
      </c>
      <c r="D1124" s="625" t="s">
        <v>5540</v>
      </c>
      <c r="E1124" s="625" t="s">
        <v>1897</v>
      </c>
      <c r="F1124" s="625" t="s">
        <v>1897</v>
      </c>
      <c r="G1124" s="625" t="s">
        <v>1897</v>
      </c>
      <c r="H1124" s="627">
        <v>493</v>
      </c>
      <c r="I1124" s="627">
        <v>315</v>
      </c>
      <c r="J1124" s="626">
        <v>493</v>
      </c>
      <c r="K1124" s="626">
        <v>315</v>
      </c>
      <c r="L1124" s="138">
        <v>493</v>
      </c>
      <c r="M1124" s="627" t="s">
        <v>1893</v>
      </c>
      <c r="N1124" s="628">
        <v>1</v>
      </c>
      <c r="O1124" s="627" t="s">
        <v>316</v>
      </c>
      <c r="P1124" s="626">
        <v>315</v>
      </c>
      <c r="Q1124" s="626">
        <v>315</v>
      </c>
      <c r="R1124" s="626" t="s">
        <v>1893</v>
      </c>
      <c r="S1124" s="626">
        <v>1</v>
      </c>
      <c r="T1124" s="626" t="s">
        <v>316</v>
      </c>
      <c r="U1124" s="627"/>
      <c r="V1124" s="627">
        <v>2005</v>
      </c>
      <c r="W1124" s="627">
        <v>100</v>
      </c>
      <c r="X1124" s="627" t="s">
        <v>2049</v>
      </c>
      <c r="Y1124" s="627" t="s">
        <v>2049</v>
      </c>
      <c r="Z1124" s="627"/>
      <c r="AA1124" s="626"/>
      <c r="AB1124" s="625">
        <v>2005</v>
      </c>
      <c r="AC1124" s="625">
        <v>100</v>
      </c>
      <c r="AD1124" s="627" t="s">
        <v>2049</v>
      </c>
      <c r="AE1124" s="627"/>
      <c r="AF1124" s="627"/>
      <c r="AG1124" s="627"/>
      <c r="AH1124" s="627"/>
      <c r="AI1124" s="627"/>
      <c r="AJ1124" s="627"/>
      <c r="AK1124" s="627"/>
      <c r="AL1124" s="627"/>
      <c r="AM1124" s="627"/>
      <c r="AN1124" s="627"/>
      <c r="AO1124" s="627"/>
      <c r="AP1124" s="627"/>
      <c r="AQ1124" s="627"/>
      <c r="AR1124" s="627"/>
      <c r="AS1124" s="627"/>
      <c r="AT1124" s="627"/>
      <c r="AU1124" s="627"/>
      <c r="AV1124" s="625">
        <v>2005</v>
      </c>
      <c r="AW1124" s="613">
        <v>100</v>
      </c>
      <c r="AX1124" s="613" t="s">
        <v>2049</v>
      </c>
      <c r="AY1124" s="613"/>
      <c r="AZ1124" s="613"/>
      <c r="BA1124" s="613"/>
      <c r="BB1124" s="613"/>
      <c r="BC1124" s="626">
        <v>100</v>
      </c>
      <c r="BD1124" s="627"/>
      <c r="BE1124" s="170"/>
    </row>
    <row r="1125" spans="1:57" ht="25.7" customHeight="1" x14ac:dyDescent="0.15">
      <c r="A1125" s="621"/>
      <c r="B1125" s="147"/>
      <c r="C1125" s="625" t="s">
        <v>1897</v>
      </c>
      <c r="D1125" s="625" t="s">
        <v>5551</v>
      </c>
      <c r="E1125" s="625" t="s">
        <v>1897</v>
      </c>
      <c r="F1125" s="625" t="s">
        <v>1897</v>
      </c>
      <c r="G1125" s="625" t="s">
        <v>1897</v>
      </c>
      <c r="H1125" s="627">
        <v>372</v>
      </c>
      <c r="I1125" s="627">
        <v>300</v>
      </c>
      <c r="J1125" s="626">
        <v>372</v>
      </c>
      <c r="K1125" s="626">
        <v>300</v>
      </c>
      <c r="L1125" s="138">
        <v>372</v>
      </c>
      <c r="M1125" s="627" t="s">
        <v>1916</v>
      </c>
      <c r="N1125" s="628">
        <v>1</v>
      </c>
      <c r="O1125" s="627" t="s">
        <v>316</v>
      </c>
      <c r="P1125" s="626">
        <v>300</v>
      </c>
      <c r="Q1125" s="626">
        <v>300</v>
      </c>
      <c r="R1125" s="626" t="s">
        <v>1916</v>
      </c>
      <c r="S1125" s="626">
        <v>1</v>
      </c>
      <c r="T1125" s="626" t="s">
        <v>316</v>
      </c>
      <c r="U1125" s="627"/>
      <c r="V1125" s="627">
        <v>2005</v>
      </c>
      <c r="W1125" s="627">
        <v>100</v>
      </c>
      <c r="X1125" s="627" t="s">
        <v>2049</v>
      </c>
      <c r="Y1125" s="627" t="s">
        <v>2049</v>
      </c>
      <c r="Z1125" s="627"/>
      <c r="AA1125" s="626"/>
      <c r="AB1125" s="625">
        <v>2005</v>
      </c>
      <c r="AC1125" s="625">
        <v>100</v>
      </c>
      <c r="AD1125" s="627" t="s">
        <v>2049</v>
      </c>
      <c r="AE1125" s="627"/>
      <c r="AF1125" s="627"/>
      <c r="AG1125" s="627"/>
      <c r="AH1125" s="627"/>
      <c r="AI1125" s="627"/>
      <c r="AJ1125" s="627"/>
      <c r="AK1125" s="627"/>
      <c r="AL1125" s="627"/>
      <c r="AM1125" s="627"/>
      <c r="AN1125" s="627"/>
      <c r="AO1125" s="627"/>
      <c r="AP1125" s="627"/>
      <c r="AQ1125" s="627"/>
      <c r="AR1125" s="627"/>
      <c r="AS1125" s="627"/>
      <c r="AT1125" s="627"/>
      <c r="AU1125" s="627"/>
      <c r="AV1125" s="625">
        <v>2005</v>
      </c>
      <c r="AW1125" s="613">
        <v>100</v>
      </c>
      <c r="AX1125" s="613" t="s">
        <v>2049</v>
      </c>
      <c r="AY1125" s="613"/>
      <c r="AZ1125" s="613"/>
      <c r="BA1125" s="613"/>
      <c r="BB1125" s="613"/>
      <c r="BC1125" s="626">
        <v>100</v>
      </c>
      <c r="BD1125" s="627"/>
      <c r="BE1125" s="170"/>
    </row>
    <row r="1126" spans="1:57" ht="25.7" customHeight="1" x14ac:dyDescent="0.15">
      <c r="A1126" s="621"/>
      <c r="B1126" s="147"/>
      <c r="C1126" s="625" t="s">
        <v>1897</v>
      </c>
      <c r="D1126" s="625" t="s">
        <v>14895</v>
      </c>
      <c r="E1126" s="625" t="s">
        <v>1897</v>
      </c>
      <c r="F1126" s="625" t="s">
        <v>1897</v>
      </c>
      <c r="G1126" s="625" t="s">
        <v>1897</v>
      </c>
      <c r="H1126" s="627"/>
      <c r="I1126" s="627"/>
      <c r="J1126" s="626">
        <v>1880</v>
      </c>
      <c r="K1126" s="626">
        <v>867</v>
      </c>
      <c r="L1126" s="138">
        <v>867</v>
      </c>
      <c r="M1126" s="627"/>
      <c r="N1126" s="628"/>
      <c r="O1126" s="627"/>
      <c r="P1126" s="626">
        <v>300</v>
      </c>
      <c r="Q1126" s="626">
        <v>300</v>
      </c>
      <c r="R1126" s="626" t="s">
        <v>1916</v>
      </c>
      <c r="S1126" s="626">
        <v>1</v>
      </c>
      <c r="T1126" s="626" t="s">
        <v>316</v>
      </c>
      <c r="U1126" s="627"/>
      <c r="V1126" s="627"/>
      <c r="W1126" s="627"/>
      <c r="X1126" s="627"/>
      <c r="Y1126" s="627"/>
      <c r="Z1126" s="627"/>
      <c r="AA1126" s="626"/>
      <c r="AB1126" s="625"/>
      <c r="AC1126" s="625"/>
      <c r="AD1126" s="627"/>
      <c r="AE1126" s="627"/>
      <c r="AF1126" s="627"/>
      <c r="AG1126" s="627"/>
      <c r="AH1126" s="627"/>
      <c r="AI1126" s="627"/>
      <c r="AJ1126" s="627"/>
      <c r="AK1126" s="627"/>
      <c r="AL1126" s="627"/>
      <c r="AM1126" s="627"/>
      <c r="AN1126" s="627"/>
      <c r="AO1126" s="627"/>
      <c r="AP1126" s="627"/>
      <c r="AQ1126" s="627"/>
      <c r="AR1126" s="627"/>
      <c r="AS1126" s="627"/>
      <c r="AT1126" s="627"/>
      <c r="AU1126" s="627"/>
      <c r="AV1126" s="625">
        <v>1999</v>
      </c>
      <c r="AW1126" s="613"/>
      <c r="AX1126" s="613"/>
      <c r="AY1126" s="613"/>
      <c r="AZ1126" s="613"/>
      <c r="BA1126" s="613"/>
      <c r="BB1126" s="613"/>
      <c r="BC1126" s="626">
        <v>50</v>
      </c>
      <c r="BD1126" s="627"/>
      <c r="BE1126" s="170"/>
    </row>
    <row r="1127" spans="1:57" ht="25.7" customHeight="1" x14ac:dyDescent="0.15">
      <c r="A1127" s="621"/>
      <c r="B1127" s="147"/>
      <c r="C1127" s="625" t="s">
        <v>1897</v>
      </c>
      <c r="D1127" s="625" t="s">
        <v>5539</v>
      </c>
      <c r="E1127" s="625" t="s">
        <v>1897</v>
      </c>
      <c r="F1127" s="625" t="s">
        <v>1897</v>
      </c>
      <c r="G1127" s="625" t="s">
        <v>1897</v>
      </c>
      <c r="H1127" s="627">
        <v>440</v>
      </c>
      <c r="I1127" s="627">
        <v>300</v>
      </c>
      <c r="J1127" s="626">
        <v>440</v>
      </c>
      <c r="K1127" s="626">
        <v>300</v>
      </c>
      <c r="L1127" s="138">
        <v>440</v>
      </c>
      <c r="M1127" s="627" t="s">
        <v>1916</v>
      </c>
      <c r="N1127" s="628">
        <v>1</v>
      </c>
      <c r="O1127" s="627" t="s">
        <v>316</v>
      </c>
      <c r="P1127" s="626">
        <v>300</v>
      </c>
      <c r="Q1127" s="626">
        <v>300</v>
      </c>
      <c r="R1127" s="626" t="s">
        <v>1916</v>
      </c>
      <c r="S1127" s="626">
        <v>1</v>
      </c>
      <c r="T1127" s="626" t="s">
        <v>316</v>
      </c>
      <c r="U1127" s="627" t="s">
        <v>5501</v>
      </c>
      <c r="V1127" s="627">
        <v>2007</v>
      </c>
      <c r="W1127" s="627">
        <v>100</v>
      </c>
      <c r="X1127" s="627" t="s">
        <v>2049</v>
      </c>
      <c r="Y1127" s="627" t="s">
        <v>2049</v>
      </c>
      <c r="Z1127" s="627"/>
      <c r="AA1127" s="626" t="s">
        <v>5501</v>
      </c>
      <c r="AB1127" s="625">
        <v>2007</v>
      </c>
      <c r="AC1127" s="625">
        <v>100</v>
      </c>
      <c r="AD1127" s="627" t="s">
        <v>2049</v>
      </c>
      <c r="AE1127" s="627"/>
      <c r="AF1127" s="627"/>
      <c r="AG1127" s="627"/>
      <c r="AH1127" s="627"/>
      <c r="AI1127" s="627"/>
      <c r="AJ1127" s="627"/>
      <c r="AK1127" s="627"/>
      <c r="AL1127" s="627"/>
      <c r="AM1127" s="627"/>
      <c r="AN1127" s="627"/>
      <c r="AO1127" s="627"/>
      <c r="AP1127" s="627"/>
      <c r="AQ1127" s="627"/>
      <c r="AR1127" s="627"/>
      <c r="AS1127" s="627"/>
      <c r="AT1127" s="627"/>
      <c r="AU1127" s="627"/>
      <c r="AV1127" s="625">
        <v>2007</v>
      </c>
      <c r="AW1127" s="613">
        <v>100</v>
      </c>
      <c r="AX1127" s="613" t="s">
        <v>2049</v>
      </c>
      <c r="AY1127" s="613"/>
      <c r="AZ1127" s="613"/>
      <c r="BA1127" s="613"/>
      <c r="BB1127" s="613"/>
      <c r="BC1127" s="626">
        <v>100</v>
      </c>
      <c r="BD1127" s="627"/>
      <c r="BE1127" s="170"/>
    </row>
    <row r="1128" spans="1:57" ht="25.7" customHeight="1" x14ac:dyDescent="0.15">
      <c r="A1128" s="621"/>
      <c r="B1128" s="147"/>
      <c r="C1128" s="625" t="s">
        <v>1897</v>
      </c>
      <c r="D1128" s="625" t="s">
        <v>14896</v>
      </c>
      <c r="E1128" s="625" t="s">
        <v>1897</v>
      </c>
      <c r="F1128" s="625" t="s">
        <v>1897</v>
      </c>
      <c r="G1128" s="625" t="s">
        <v>1897</v>
      </c>
      <c r="H1128" s="627"/>
      <c r="I1128" s="627"/>
      <c r="J1128" s="626">
        <v>3156</v>
      </c>
      <c r="K1128" s="626">
        <v>400</v>
      </c>
      <c r="L1128" s="138">
        <v>400</v>
      </c>
      <c r="M1128" s="627"/>
      <c r="N1128" s="628"/>
      <c r="O1128" s="627"/>
      <c r="P1128" s="626">
        <v>300</v>
      </c>
      <c r="Q1128" s="626">
        <v>300</v>
      </c>
      <c r="R1128" s="626" t="s">
        <v>1916</v>
      </c>
      <c r="S1128" s="626">
        <v>1</v>
      </c>
      <c r="T1128" s="626" t="s">
        <v>316</v>
      </c>
      <c r="U1128" s="627"/>
      <c r="V1128" s="627"/>
      <c r="W1128" s="627"/>
      <c r="X1128" s="627"/>
      <c r="Y1128" s="627"/>
      <c r="Z1128" s="627"/>
      <c r="AA1128" s="626"/>
      <c r="AB1128" s="625"/>
      <c r="AC1128" s="625"/>
      <c r="AD1128" s="627"/>
      <c r="AE1128" s="627"/>
      <c r="AF1128" s="627"/>
      <c r="AG1128" s="627"/>
      <c r="AH1128" s="627"/>
      <c r="AI1128" s="627"/>
      <c r="AJ1128" s="627"/>
      <c r="AK1128" s="627"/>
      <c r="AL1128" s="627"/>
      <c r="AM1128" s="627"/>
      <c r="AN1128" s="627"/>
      <c r="AO1128" s="627"/>
      <c r="AP1128" s="627"/>
      <c r="AQ1128" s="627"/>
      <c r="AR1128" s="627"/>
      <c r="AS1128" s="627"/>
      <c r="AT1128" s="627"/>
      <c r="AU1128" s="627"/>
      <c r="AV1128" s="625">
        <v>2017</v>
      </c>
      <c r="AW1128" s="613"/>
      <c r="AX1128" s="613"/>
      <c r="AY1128" s="613"/>
      <c r="AZ1128" s="613"/>
      <c r="BA1128" s="613"/>
      <c r="BB1128" s="613"/>
      <c r="BC1128" s="626">
        <v>60</v>
      </c>
      <c r="BD1128" s="627"/>
      <c r="BE1128" s="170"/>
    </row>
    <row r="1129" spans="1:57" ht="25.7" customHeight="1" x14ac:dyDescent="0.15">
      <c r="A1129" s="621"/>
      <c r="B1129" s="147"/>
      <c r="C1129" s="625" t="s">
        <v>1897</v>
      </c>
      <c r="D1129" s="625" t="s">
        <v>5549</v>
      </c>
      <c r="E1129" s="625" t="s">
        <v>1897</v>
      </c>
      <c r="F1129" s="625" t="s">
        <v>1897</v>
      </c>
      <c r="G1129" s="625" t="s">
        <v>1897</v>
      </c>
      <c r="H1129" s="627">
        <v>378</v>
      </c>
      <c r="I1129" s="627">
        <v>300</v>
      </c>
      <c r="J1129" s="626">
        <v>378</v>
      </c>
      <c r="K1129" s="626">
        <v>300</v>
      </c>
      <c r="L1129" s="138">
        <v>378</v>
      </c>
      <c r="M1129" s="627" t="s">
        <v>1916</v>
      </c>
      <c r="N1129" s="628">
        <v>1</v>
      </c>
      <c r="O1129" s="627" t="s">
        <v>316</v>
      </c>
      <c r="P1129" s="626">
        <v>300</v>
      </c>
      <c r="Q1129" s="626">
        <v>300</v>
      </c>
      <c r="R1129" s="626" t="s">
        <v>1916</v>
      </c>
      <c r="S1129" s="626">
        <v>1</v>
      </c>
      <c r="T1129" s="626" t="s">
        <v>316</v>
      </c>
      <c r="U1129" s="627"/>
      <c r="V1129" s="627">
        <v>2001</v>
      </c>
      <c r="W1129" s="627">
        <v>30</v>
      </c>
      <c r="X1129" s="627" t="s">
        <v>2049</v>
      </c>
      <c r="Y1129" s="627" t="s">
        <v>2049</v>
      </c>
      <c r="Z1129" s="627"/>
      <c r="AA1129" s="626"/>
      <c r="AB1129" s="625">
        <v>2001</v>
      </c>
      <c r="AC1129" s="625">
        <v>30</v>
      </c>
      <c r="AD1129" s="627" t="s">
        <v>2049</v>
      </c>
      <c r="AE1129" s="627"/>
      <c r="AF1129" s="627"/>
      <c r="AG1129" s="627"/>
      <c r="AH1129" s="627"/>
      <c r="AI1129" s="627"/>
      <c r="AJ1129" s="627"/>
      <c r="AK1129" s="627"/>
      <c r="AL1129" s="627"/>
      <c r="AM1129" s="627"/>
      <c r="AN1129" s="627"/>
      <c r="AO1129" s="627"/>
      <c r="AP1129" s="627"/>
      <c r="AQ1129" s="627"/>
      <c r="AR1129" s="627"/>
      <c r="AS1129" s="627"/>
      <c r="AT1129" s="627"/>
      <c r="AU1129" s="627"/>
      <c r="AV1129" s="625">
        <v>2001</v>
      </c>
      <c r="AW1129" s="613">
        <v>30</v>
      </c>
      <c r="AX1129" s="613" t="s">
        <v>2049</v>
      </c>
      <c r="AY1129" s="613"/>
      <c r="AZ1129" s="613"/>
      <c r="BA1129" s="613"/>
      <c r="BB1129" s="613"/>
      <c r="BC1129" s="626">
        <v>30</v>
      </c>
      <c r="BD1129" s="627"/>
      <c r="BE1129" s="170"/>
    </row>
    <row r="1130" spans="1:57" ht="25.7" customHeight="1" x14ac:dyDescent="0.15">
      <c r="A1130" s="621"/>
      <c r="B1130" s="147"/>
      <c r="C1130" s="625" t="s">
        <v>1897</v>
      </c>
      <c r="D1130" s="625" t="s">
        <v>14897</v>
      </c>
      <c r="E1130" s="625" t="s">
        <v>1897</v>
      </c>
      <c r="F1130" s="625" t="s">
        <v>1897</v>
      </c>
      <c r="G1130" s="625" t="s">
        <v>1897</v>
      </c>
      <c r="H1130" s="627"/>
      <c r="I1130" s="627"/>
      <c r="J1130" s="626">
        <v>4327</v>
      </c>
      <c r="K1130" s="626">
        <v>619</v>
      </c>
      <c r="L1130" s="138">
        <v>619</v>
      </c>
      <c r="M1130" s="627"/>
      <c r="N1130" s="628"/>
      <c r="O1130" s="627"/>
      <c r="P1130" s="626">
        <v>300</v>
      </c>
      <c r="Q1130" s="626">
        <v>300</v>
      </c>
      <c r="R1130" s="626" t="s">
        <v>1916</v>
      </c>
      <c r="S1130" s="626">
        <v>1</v>
      </c>
      <c r="T1130" s="626" t="s">
        <v>316</v>
      </c>
      <c r="U1130" s="627"/>
      <c r="V1130" s="627"/>
      <c r="W1130" s="627"/>
      <c r="X1130" s="627"/>
      <c r="Y1130" s="627"/>
      <c r="Z1130" s="627"/>
      <c r="AA1130" s="626"/>
      <c r="AB1130" s="625"/>
      <c r="AC1130" s="625"/>
      <c r="AD1130" s="627"/>
      <c r="AE1130" s="627"/>
      <c r="AF1130" s="627"/>
      <c r="AG1130" s="627"/>
      <c r="AH1130" s="627"/>
      <c r="AI1130" s="627"/>
      <c r="AJ1130" s="627"/>
      <c r="AK1130" s="627"/>
      <c r="AL1130" s="627"/>
      <c r="AM1130" s="627"/>
      <c r="AN1130" s="627"/>
      <c r="AO1130" s="627"/>
      <c r="AP1130" s="627"/>
      <c r="AQ1130" s="627"/>
      <c r="AR1130" s="627"/>
      <c r="AS1130" s="627"/>
      <c r="AT1130" s="627"/>
      <c r="AU1130" s="627"/>
      <c r="AV1130" s="625">
        <v>2006</v>
      </c>
      <c r="AW1130" s="613"/>
      <c r="AX1130" s="613"/>
      <c r="AY1130" s="613"/>
      <c r="AZ1130" s="613"/>
      <c r="BA1130" s="613"/>
      <c r="BB1130" s="613"/>
      <c r="BC1130" s="626">
        <v>50</v>
      </c>
      <c r="BD1130" s="627"/>
      <c r="BE1130" s="170"/>
    </row>
    <row r="1131" spans="1:57" ht="25.7" customHeight="1" x14ac:dyDescent="0.15">
      <c r="A1131" s="621"/>
      <c r="B1131" s="147"/>
      <c r="C1131" s="625" t="s">
        <v>1897</v>
      </c>
      <c r="D1131" s="625" t="s">
        <v>5552</v>
      </c>
      <c r="E1131" s="625" t="s">
        <v>1897</v>
      </c>
      <c r="F1131" s="625" t="s">
        <v>1897</v>
      </c>
      <c r="G1131" s="625" t="s">
        <v>1897</v>
      </c>
      <c r="H1131" s="627">
        <v>440</v>
      </c>
      <c r="I1131" s="627">
        <v>300</v>
      </c>
      <c r="J1131" s="626">
        <v>440</v>
      </c>
      <c r="K1131" s="626">
        <v>300</v>
      </c>
      <c r="L1131" s="138">
        <v>440</v>
      </c>
      <c r="M1131" s="627" t="s">
        <v>1916</v>
      </c>
      <c r="N1131" s="628">
        <v>1</v>
      </c>
      <c r="O1131" s="627" t="s">
        <v>316</v>
      </c>
      <c r="P1131" s="626">
        <v>300</v>
      </c>
      <c r="Q1131" s="626">
        <v>300</v>
      </c>
      <c r="R1131" s="626" t="s">
        <v>1916</v>
      </c>
      <c r="S1131" s="626">
        <v>1</v>
      </c>
      <c r="T1131" s="626" t="s">
        <v>316</v>
      </c>
      <c r="U1131" s="627"/>
      <c r="V1131" s="627">
        <v>2005</v>
      </c>
      <c r="W1131" s="627">
        <v>100</v>
      </c>
      <c r="X1131" s="627" t="s">
        <v>2049</v>
      </c>
      <c r="Y1131" s="627" t="s">
        <v>2049</v>
      </c>
      <c r="Z1131" s="627"/>
      <c r="AA1131" s="626"/>
      <c r="AB1131" s="625">
        <v>2005</v>
      </c>
      <c r="AC1131" s="625">
        <v>100</v>
      </c>
      <c r="AD1131" s="627" t="s">
        <v>2049</v>
      </c>
      <c r="AE1131" s="627"/>
      <c r="AF1131" s="627"/>
      <c r="AG1131" s="627"/>
      <c r="AH1131" s="627"/>
      <c r="AI1131" s="627"/>
      <c r="AJ1131" s="627"/>
      <c r="AK1131" s="627"/>
      <c r="AL1131" s="627"/>
      <c r="AM1131" s="627"/>
      <c r="AN1131" s="627"/>
      <c r="AO1131" s="627"/>
      <c r="AP1131" s="627"/>
      <c r="AQ1131" s="627"/>
      <c r="AR1131" s="627"/>
      <c r="AS1131" s="627"/>
      <c r="AT1131" s="627"/>
      <c r="AU1131" s="627"/>
      <c r="AV1131" s="625">
        <v>2005</v>
      </c>
      <c r="AW1131" s="613">
        <v>100</v>
      </c>
      <c r="AX1131" s="613" t="s">
        <v>2049</v>
      </c>
      <c r="AY1131" s="613"/>
      <c r="AZ1131" s="613"/>
      <c r="BA1131" s="613"/>
      <c r="BB1131" s="613"/>
      <c r="BC1131" s="626">
        <v>100</v>
      </c>
      <c r="BD1131" s="627"/>
      <c r="BE1131" s="170"/>
    </row>
    <row r="1132" spans="1:57" ht="25.7" customHeight="1" x14ac:dyDescent="0.15">
      <c r="A1132" s="621"/>
      <c r="B1132" s="147"/>
      <c r="C1132" s="625" t="s">
        <v>1897</v>
      </c>
      <c r="D1132" s="625" t="s">
        <v>14898</v>
      </c>
      <c r="E1132" s="625" t="s">
        <v>1897</v>
      </c>
      <c r="F1132" s="625" t="s">
        <v>1897</v>
      </c>
      <c r="G1132" s="625" t="s">
        <v>1897</v>
      </c>
      <c r="H1132" s="627"/>
      <c r="I1132" s="627"/>
      <c r="J1132" s="626">
        <v>2040</v>
      </c>
      <c r="K1132" s="626">
        <v>516</v>
      </c>
      <c r="L1132" s="138">
        <v>516</v>
      </c>
      <c r="M1132" s="627"/>
      <c r="N1132" s="628"/>
      <c r="O1132" s="627"/>
      <c r="P1132" s="626">
        <v>300</v>
      </c>
      <c r="Q1132" s="626">
        <v>300</v>
      </c>
      <c r="R1132" s="626" t="s">
        <v>1916</v>
      </c>
      <c r="S1132" s="626">
        <v>1</v>
      </c>
      <c r="T1132" s="626" t="s">
        <v>316</v>
      </c>
      <c r="U1132" s="627"/>
      <c r="V1132" s="627"/>
      <c r="W1132" s="627"/>
      <c r="X1132" s="627"/>
      <c r="Y1132" s="627"/>
      <c r="Z1132" s="627"/>
      <c r="AA1132" s="626"/>
      <c r="AB1132" s="625"/>
      <c r="AC1132" s="625"/>
      <c r="AD1132" s="627"/>
      <c r="AE1132" s="627"/>
      <c r="AF1132" s="627"/>
      <c r="AG1132" s="627"/>
      <c r="AH1132" s="627"/>
      <c r="AI1132" s="627"/>
      <c r="AJ1132" s="627"/>
      <c r="AK1132" s="627"/>
      <c r="AL1132" s="627"/>
      <c r="AM1132" s="627"/>
      <c r="AN1132" s="627"/>
      <c r="AO1132" s="627"/>
      <c r="AP1132" s="627"/>
      <c r="AQ1132" s="627"/>
      <c r="AR1132" s="627"/>
      <c r="AS1132" s="627"/>
      <c r="AT1132" s="627"/>
      <c r="AU1132" s="627"/>
      <c r="AV1132" s="625">
        <v>2004</v>
      </c>
      <c r="AW1132" s="613"/>
      <c r="AX1132" s="613"/>
      <c r="AY1132" s="613"/>
      <c r="AZ1132" s="613"/>
      <c r="BA1132" s="613"/>
      <c r="BB1132" s="613"/>
      <c r="BC1132" s="626">
        <v>50</v>
      </c>
      <c r="BD1132" s="627"/>
      <c r="BE1132" s="170"/>
    </row>
    <row r="1133" spans="1:57" ht="25.7" customHeight="1" x14ac:dyDescent="0.15">
      <c r="A1133" s="621"/>
      <c r="B1133" s="147"/>
      <c r="C1133" s="625" t="s">
        <v>1897</v>
      </c>
      <c r="D1133" s="625" t="s">
        <v>5553</v>
      </c>
      <c r="E1133" s="625" t="s">
        <v>1897</v>
      </c>
      <c r="F1133" s="625" t="s">
        <v>1897</v>
      </c>
      <c r="G1133" s="625" t="s">
        <v>1897</v>
      </c>
      <c r="H1133" s="627">
        <v>437</v>
      </c>
      <c r="I1133" s="627">
        <v>437</v>
      </c>
      <c r="J1133" s="626">
        <v>437</v>
      </c>
      <c r="K1133" s="626">
        <v>437</v>
      </c>
      <c r="L1133" s="138">
        <v>437</v>
      </c>
      <c r="M1133" s="627" t="s">
        <v>1916</v>
      </c>
      <c r="N1133" s="628">
        <v>1</v>
      </c>
      <c r="O1133" s="627" t="s">
        <v>316</v>
      </c>
      <c r="P1133" s="626">
        <v>0</v>
      </c>
      <c r="Q1133" s="626">
        <v>0</v>
      </c>
      <c r="R1133" s="626" t="s">
        <v>1916</v>
      </c>
      <c r="S1133" s="626">
        <v>1</v>
      </c>
      <c r="T1133" s="626" t="s">
        <v>316</v>
      </c>
      <c r="U1133" s="627"/>
      <c r="V1133" s="627">
        <v>2005</v>
      </c>
      <c r="W1133" s="627">
        <v>100</v>
      </c>
      <c r="X1133" s="627" t="s">
        <v>2049</v>
      </c>
      <c r="Y1133" s="627" t="s">
        <v>2049</v>
      </c>
      <c r="Z1133" s="627"/>
      <c r="AA1133" s="626"/>
      <c r="AB1133" s="625">
        <v>2005</v>
      </c>
      <c r="AC1133" s="625">
        <v>100</v>
      </c>
      <c r="AD1133" s="627" t="s">
        <v>2049</v>
      </c>
      <c r="AE1133" s="627"/>
      <c r="AF1133" s="627"/>
      <c r="AG1133" s="627"/>
      <c r="AH1133" s="627"/>
      <c r="AI1133" s="627"/>
      <c r="AJ1133" s="627"/>
      <c r="AK1133" s="627"/>
      <c r="AL1133" s="627"/>
      <c r="AM1133" s="627"/>
      <c r="AN1133" s="627"/>
      <c r="AO1133" s="627"/>
      <c r="AP1133" s="627"/>
      <c r="AQ1133" s="627"/>
      <c r="AR1133" s="627"/>
      <c r="AS1133" s="627"/>
      <c r="AT1133" s="627"/>
      <c r="AU1133" s="627"/>
      <c r="AV1133" s="625">
        <v>2005</v>
      </c>
      <c r="AW1133" s="613">
        <v>100</v>
      </c>
      <c r="AX1133" s="613" t="s">
        <v>2049</v>
      </c>
      <c r="AY1133" s="613"/>
      <c r="AZ1133" s="613"/>
      <c r="BA1133" s="613"/>
      <c r="BB1133" s="613"/>
      <c r="BC1133" s="626">
        <v>100</v>
      </c>
      <c r="BD1133" s="627"/>
      <c r="BE1133" s="170"/>
    </row>
    <row r="1134" spans="1:57" ht="25.7" customHeight="1" x14ac:dyDescent="0.15">
      <c r="A1134" s="621"/>
      <c r="B1134" s="147"/>
      <c r="C1134" s="625" t="s">
        <v>1897</v>
      </c>
      <c r="D1134" s="625" t="s">
        <v>5538</v>
      </c>
      <c r="E1134" s="625" t="s">
        <v>1897</v>
      </c>
      <c r="F1134" s="625" t="s">
        <v>1897</v>
      </c>
      <c r="G1134" s="625" t="s">
        <v>1897</v>
      </c>
      <c r="H1134" s="627"/>
      <c r="I1134" s="627">
        <v>908.5</v>
      </c>
      <c r="J1134" s="626">
        <v>909</v>
      </c>
      <c r="K1134" s="626">
        <v>908.5</v>
      </c>
      <c r="L1134" s="138">
        <v>908.5</v>
      </c>
      <c r="M1134" s="627" t="s">
        <v>1916</v>
      </c>
      <c r="N1134" s="628">
        <v>2</v>
      </c>
      <c r="O1134" s="627" t="s">
        <v>316</v>
      </c>
      <c r="P1134" s="626">
        <v>600</v>
      </c>
      <c r="Q1134" s="626">
        <v>600</v>
      </c>
      <c r="R1134" s="626" t="s">
        <v>1916</v>
      </c>
      <c r="S1134" s="626">
        <v>2</v>
      </c>
      <c r="T1134" s="626" t="s">
        <v>316</v>
      </c>
      <c r="U1134" s="627"/>
      <c r="V1134" s="627"/>
      <c r="W1134" s="627"/>
      <c r="X1134" s="627"/>
      <c r="Y1134" s="627"/>
      <c r="Z1134" s="627"/>
      <c r="AA1134" s="626" t="s">
        <v>1885</v>
      </c>
      <c r="AB1134" s="625"/>
      <c r="AC1134" s="625"/>
      <c r="AD1134" s="627"/>
      <c r="AE1134" s="627"/>
      <c r="AF1134" s="627"/>
      <c r="AG1134" s="627"/>
      <c r="AH1134" s="627"/>
      <c r="AI1134" s="627"/>
      <c r="AJ1134" s="627"/>
      <c r="AK1134" s="627"/>
      <c r="AL1134" s="627"/>
      <c r="AM1134" s="627"/>
      <c r="AN1134" s="627"/>
      <c r="AO1134" s="627"/>
      <c r="AP1134" s="627"/>
      <c r="AQ1134" s="627"/>
      <c r="AR1134" s="627"/>
      <c r="AS1134" s="627"/>
      <c r="AT1134" s="627"/>
      <c r="AU1134" s="627"/>
      <c r="AV1134" s="625">
        <v>1997</v>
      </c>
      <c r="AW1134" s="613"/>
      <c r="AX1134" s="613"/>
      <c r="AY1134" s="613"/>
      <c r="AZ1134" s="613"/>
      <c r="BA1134" s="613"/>
      <c r="BB1134" s="613"/>
      <c r="BC1134" s="626">
        <v>200</v>
      </c>
      <c r="BD1134" s="627"/>
      <c r="BE1134" s="170"/>
    </row>
    <row r="1135" spans="1:57" ht="25.7" customHeight="1" x14ac:dyDescent="0.15">
      <c r="A1135" s="621"/>
      <c r="B1135" s="147"/>
      <c r="C1135" s="625" t="s">
        <v>5229</v>
      </c>
      <c r="D1135" s="625" t="s">
        <v>5554</v>
      </c>
      <c r="E1135" s="625" t="s">
        <v>5229</v>
      </c>
      <c r="F1135" s="625"/>
      <c r="G1135" s="625" t="s">
        <v>5229</v>
      </c>
      <c r="H1135" s="627"/>
      <c r="I1135" s="627"/>
      <c r="J1135" s="626">
        <v>2065</v>
      </c>
      <c r="K1135" s="626">
        <v>513</v>
      </c>
      <c r="L1135" s="138">
        <v>513</v>
      </c>
      <c r="M1135" s="627"/>
      <c r="N1135" s="628"/>
      <c r="O1135" s="627"/>
      <c r="P1135" s="626">
        <v>600</v>
      </c>
      <c r="Q1135" s="626">
        <v>600</v>
      </c>
      <c r="R1135" s="626" t="s">
        <v>1896</v>
      </c>
      <c r="S1135" s="626">
        <v>2</v>
      </c>
      <c r="T1135" s="626" t="s">
        <v>316</v>
      </c>
      <c r="U1135" s="627"/>
      <c r="V1135" s="627"/>
      <c r="W1135" s="627"/>
      <c r="X1135" s="627"/>
      <c r="Y1135" s="627"/>
      <c r="Z1135" s="627"/>
      <c r="AA1135" s="626" t="s">
        <v>5555</v>
      </c>
      <c r="AB1135" s="625"/>
      <c r="AC1135" s="625"/>
      <c r="AD1135" s="627"/>
      <c r="AE1135" s="627"/>
      <c r="AF1135" s="627"/>
      <c r="AG1135" s="627"/>
      <c r="AH1135" s="627"/>
      <c r="AI1135" s="627"/>
      <c r="AJ1135" s="627"/>
      <c r="AK1135" s="627"/>
      <c r="AL1135" s="627"/>
      <c r="AM1135" s="627"/>
      <c r="AN1135" s="627"/>
      <c r="AO1135" s="627"/>
      <c r="AP1135" s="627"/>
      <c r="AQ1135" s="627"/>
      <c r="AR1135" s="627"/>
      <c r="AS1135" s="627"/>
      <c r="AT1135" s="627"/>
      <c r="AU1135" s="627"/>
      <c r="AV1135" s="625">
        <v>2006</v>
      </c>
      <c r="AW1135" s="613"/>
      <c r="AX1135" s="613"/>
      <c r="AY1135" s="613"/>
      <c r="AZ1135" s="613"/>
      <c r="BA1135" s="613"/>
      <c r="BB1135" s="613"/>
      <c r="BC1135" s="626">
        <v>1108</v>
      </c>
      <c r="BD1135" s="627" t="s">
        <v>5556</v>
      </c>
      <c r="BE1135" s="170"/>
    </row>
    <row r="1136" spans="1:57" ht="25.7" customHeight="1" x14ac:dyDescent="0.15">
      <c r="A1136" s="621"/>
      <c r="B1136" s="147"/>
      <c r="C1136" s="625" t="s">
        <v>5229</v>
      </c>
      <c r="D1136" s="625" t="s">
        <v>5557</v>
      </c>
      <c r="E1136" s="625" t="s">
        <v>5558</v>
      </c>
      <c r="F1136" s="625" t="s">
        <v>5229</v>
      </c>
      <c r="G1136" s="625" t="s">
        <v>5229</v>
      </c>
      <c r="H1136" s="626">
        <v>20599</v>
      </c>
      <c r="I1136" s="626">
        <v>572</v>
      </c>
      <c r="J1136" s="626">
        <v>20599</v>
      </c>
      <c r="K1136" s="626">
        <v>572</v>
      </c>
      <c r="L1136" s="138">
        <v>572</v>
      </c>
      <c r="M1136" s="626" t="s">
        <v>1896</v>
      </c>
      <c r="N1136" s="626">
        <v>1</v>
      </c>
      <c r="O1136" s="626" t="s">
        <v>316</v>
      </c>
      <c r="P1136" s="626">
        <v>300</v>
      </c>
      <c r="Q1136" s="626">
        <v>300</v>
      </c>
      <c r="R1136" s="626" t="s">
        <v>1896</v>
      </c>
      <c r="S1136" s="626">
        <v>1</v>
      </c>
      <c r="T1136" s="626" t="s">
        <v>316</v>
      </c>
      <c r="U1136" s="627" t="s">
        <v>5555</v>
      </c>
      <c r="V1136" s="627">
        <v>2009</v>
      </c>
      <c r="W1136" s="627">
        <v>1810</v>
      </c>
      <c r="X1136" s="627" t="s">
        <v>2050</v>
      </c>
      <c r="Y1136" s="627"/>
      <c r="Z1136" s="627"/>
      <c r="AA1136" s="626" t="s">
        <v>5555</v>
      </c>
      <c r="AB1136" s="625">
        <v>2009</v>
      </c>
      <c r="AC1136" s="625">
        <v>1810</v>
      </c>
      <c r="AD1136" s="627" t="s">
        <v>2050</v>
      </c>
      <c r="AE1136" s="627"/>
      <c r="AF1136" s="627"/>
      <c r="AG1136" s="627"/>
      <c r="AH1136" s="627"/>
      <c r="AI1136" s="627"/>
      <c r="AJ1136" s="627"/>
      <c r="AK1136" s="627"/>
      <c r="AL1136" s="627"/>
      <c r="AM1136" s="627"/>
      <c r="AN1136" s="627"/>
      <c r="AO1136" s="627"/>
      <c r="AP1136" s="627"/>
      <c r="AQ1136" s="627"/>
      <c r="AR1136" s="627"/>
      <c r="AS1136" s="627"/>
      <c r="AT1136" s="627"/>
      <c r="AU1136" s="627"/>
      <c r="AV1136" s="625">
        <v>2009</v>
      </c>
      <c r="AW1136" s="613">
        <v>1810</v>
      </c>
      <c r="AX1136" s="613" t="s">
        <v>2050</v>
      </c>
      <c r="AY1136" s="613"/>
      <c r="AZ1136" s="613"/>
      <c r="BA1136" s="613"/>
      <c r="BB1136" s="613"/>
      <c r="BC1136" s="626">
        <v>1810</v>
      </c>
      <c r="BD1136" s="627"/>
      <c r="BE1136" s="170"/>
    </row>
    <row r="1137" spans="1:57" ht="25.7" customHeight="1" x14ac:dyDescent="0.15">
      <c r="A1137" s="621"/>
      <c r="B1137" s="147"/>
      <c r="C1137" s="625" t="s">
        <v>5229</v>
      </c>
      <c r="D1137" s="625" t="s">
        <v>10937</v>
      </c>
      <c r="E1137" s="625" t="s">
        <v>5229</v>
      </c>
      <c r="F1137" s="625"/>
      <c r="G1137" s="625" t="s">
        <v>5229</v>
      </c>
      <c r="H1137" s="626"/>
      <c r="I1137" s="626"/>
      <c r="J1137" s="626">
        <v>21546</v>
      </c>
      <c r="K1137" s="626">
        <v>551</v>
      </c>
      <c r="L1137" s="138">
        <v>551</v>
      </c>
      <c r="M1137" s="626"/>
      <c r="N1137" s="626"/>
      <c r="O1137" s="626"/>
      <c r="P1137" s="626">
        <v>456</v>
      </c>
      <c r="Q1137" s="626">
        <v>456</v>
      </c>
      <c r="R1137" s="626" t="s">
        <v>1896</v>
      </c>
      <c r="S1137" s="626">
        <v>1</v>
      </c>
      <c r="T1137" s="626" t="s">
        <v>316</v>
      </c>
      <c r="U1137" s="627"/>
      <c r="V1137" s="627"/>
      <c r="W1137" s="627"/>
      <c r="X1137" s="627"/>
      <c r="Y1137" s="627"/>
      <c r="Z1137" s="627"/>
      <c r="AA1137" s="626" t="s">
        <v>10938</v>
      </c>
      <c r="AB1137" s="625"/>
      <c r="AC1137" s="625"/>
      <c r="AD1137" s="627"/>
      <c r="AE1137" s="627"/>
      <c r="AF1137" s="627"/>
      <c r="AG1137" s="627"/>
      <c r="AH1137" s="627"/>
      <c r="AI1137" s="627"/>
      <c r="AJ1137" s="627"/>
      <c r="AK1137" s="627"/>
      <c r="AL1137" s="627"/>
      <c r="AM1137" s="627"/>
      <c r="AN1137" s="627"/>
      <c r="AO1137" s="627"/>
      <c r="AP1137" s="627"/>
      <c r="AQ1137" s="627"/>
      <c r="AR1137" s="627"/>
      <c r="AS1137" s="627"/>
      <c r="AT1137" s="627"/>
      <c r="AU1137" s="627"/>
      <c r="AV1137" s="625">
        <v>2018</v>
      </c>
      <c r="AW1137" s="613"/>
      <c r="AX1137" s="613"/>
      <c r="AY1137" s="613"/>
      <c r="AZ1137" s="613"/>
      <c r="BA1137" s="613"/>
      <c r="BB1137" s="613"/>
      <c r="BC1137" s="626">
        <v>500</v>
      </c>
      <c r="BD1137" s="627"/>
      <c r="BE1137" s="170"/>
    </row>
    <row r="1138" spans="1:57" ht="25.7" customHeight="1" x14ac:dyDescent="0.15">
      <c r="A1138" s="621"/>
      <c r="B1138" s="147"/>
      <c r="C1138" s="625" t="s">
        <v>5231</v>
      </c>
      <c r="D1138" s="625" t="s">
        <v>5559</v>
      </c>
      <c r="E1138" s="625" t="s">
        <v>5231</v>
      </c>
      <c r="F1138" s="625" t="s">
        <v>5231</v>
      </c>
      <c r="G1138" s="625" t="s">
        <v>5231</v>
      </c>
      <c r="H1138" s="626"/>
      <c r="I1138" s="626"/>
      <c r="J1138" s="626">
        <v>1254</v>
      </c>
      <c r="K1138" s="626">
        <v>1254</v>
      </c>
      <c r="L1138" s="138">
        <v>1254</v>
      </c>
      <c r="M1138" s="626">
        <v>1254</v>
      </c>
      <c r="N1138" s="626">
        <v>1254</v>
      </c>
      <c r="O1138" s="626" t="s">
        <v>1896</v>
      </c>
      <c r="P1138" s="626">
        <v>1254</v>
      </c>
      <c r="Q1138" s="626">
        <v>1254</v>
      </c>
      <c r="R1138" s="626" t="s">
        <v>1896</v>
      </c>
      <c r="S1138" s="626">
        <v>2</v>
      </c>
      <c r="T1138" s="626" t="s">
        <v>316</v>
      </c>
      <c r="U1138" s="626"/>
      <c r="V1138" s="625"/>
      <c r="W1138" s="626"/>
      <c r="X1138" s="627"/>
      <c r="Y1138" s="627"/>
      <c r="Z1138" s="627"/>
      <c r="AA1138" s="626" t="s">
        <v>1530</v>
      </c>
      <c r="AB1138" s="625"/>
      <c r="AC1138" s="626"/>
      <c r="AD1138" s="627"/>
      <c r="AE1138" s="627"/>
      <c r="AF1138" s="627"/>
      <c r="AG1138" s="627"/>
      <c r="AH1138" s="627"/>
      <c r="AI1138" s="627"/>
      <c r="AJ1138" s="627"/>
      <c r="AK1138" s="627"/>
      <c r="AL1138" s="627"/>
      <c r="AM1138" s="627"/>
      <c r="AN1138" s="627"/>
      <c r="AO1138" s="627"/>
      <c r="AP1138" s="627"/>
      <c r="AQ1138" s="627"/>
      <c r="AR1138" s="627"/>
      <c r="AS1138" s="627"/>
      <c r="AT1138" s="627"/>
      <c r="AU1138" s="627"/>
      <c r="AV1138" s="625">
        <v>2006</v>
      </c>
      <c r="AW1138" s="626"/>
      <c r="AX1138" s="627"/>
      <c r="AY1138" s="613"/>
      <c r="AZ1138" s="613"/>
      <c r="BA1138" s="613"/>
      <c r="BB1138" s="613"/>
      <c r="BC1138" s="626">
        <v>700</v>
      </c>
      <c r="BD1138" s="627"/>
      <c r="BE1138" s="170"/>
    </row>
    <row r="1139" spans="1:57" ht="25.7" customHeight="1" x14ac:dyDescent="0.15">
      <c r="A1139" s="621"/>
      <c r="B1139" s="147"/>
      <c r="C1139" s="293" t="s">
        <v>5231</v>
      </c>
      <c r="D1139" s="625" t="s">
        <v>5560</v>
      </c>
      <c r="E1139" s="625" t="s">
        <v>5231</v>
      </c>
      <c r="F1139" s="625" t="s">
        <v>5231</v>
      </c>
      <c r="G1139" s="625" t="s">
        <v>5231</v>
      </c>
      <c r="H1139" s="626"/>
      <c r="I1139" s="626"/>
      <c r="J1139" s="626">
        <v>1390</v>
      </c>
      <c r="K1139" s="626">
        <v>425</v>
      </c>
      <c r="L1139" s="138">
        <v>425</v>
      </c>
      <c r="M1139" s="626">
        <v>425</v>
      </c>
      <c r="N1139" s="626">
        <v>425</v>
      </c>
      <c r="O1139" s="626" t="s">
        <v>1896</v>
      </c>
      <c r="P1139" s="626">
        <v>425</v>
      </c>
      <c r="Q1139" s="626">
        <v>425</v>
      </c>
      <c r="R1139" s="626" t="s">
        <v>1896</v>
      </c>
      <c r="S1139" s="626">
        <v>1</v>
      </c>
      <c r="T1139" s="626" t="s">
        <v>316</v>
      </c>
      <c r="U1139" s="626"/>
      <c r="V1139" s="625"/>
      <c r="W1139" s="626"/>
      <c r="X1139" s="627"/>
      <c r="Y1139" s="627"/>
      <c r="Z1139" s="627"/>
      <c r="AA1139" s="626"/>
      <c r="AB1139" s="625"/>
      <c r="AC1139" s="626"/>
      <c r="AD1139" s="627"/>
      <c r="AE1139" s="627"/>
      <c r="AF1139" s="627"/>
      <c r="AG1139" s="627"/>
      <c r="AH1139" s="627"/>
      <c r="AI1139" s="627"/>
      <c r="AJ1139" s="627"/>
      <c r="AK1139" s="627"/>
      <c r="AL1139" s="627"/>
      <c r="AM1139" s="627"/>
      <c r="AN1139" s="627"/>
      <c r="AO1139" s="627"/>
      <c r="AP1139" s="627"/>
      <c r="AQ1139" s="627"/>
      <c r="AR1139" s="627"/>
      <c r="AS1139" s="627"/>
      <c r="AT1139" s="627"/>
      <c r="AU1139" s="627"/>
      <c r="AV1139" s="625">
        <v>2006</v>
      </c>
      <c r="AW1139" s="626"/>
      <c r="AX1139" s="627"/>
      <c r="AY1139" s="613"/>
      <c r="AZ1139" s="613"/>
      <c r="BA1139" s="613"/>
      <c r="BB1139" s="613"/>
      <c r="BC1139" s="626">
        <v>120</v>
      </c>
      <c r="BD1139" s="627"/>
      <c r="BE1139" s="170"/>
    </row>
    <row r="1140" spans="1:57" ht="25.7" customHeight="1" x14ac:dyDescent="0.15">
      <c r="A1140" s="621"/>
      <c r="B1140" s="147"/>
      <c r="C1140" s="293" t="s">
        <v>5231</v>
      </c>
      <c r="D1140" s="625" t="s">
        <v>5561</v>
      </c>
      <c r="E1140" s="625" t="s">
        <v>5231</v>
      </c>
      <c r="F1140" s="625" t="s">
        <v>5231</v>
      </c>
      <c r="G1140" s="625" t="s">
        <v>5231</v>
      </c>
      <c r="H1140" s="626"/>
      <c r="I1140" s="626"/>
      <c r="J1140" s="626">
        <v>1539</v>
      </c>
      <c r="K1140" s="626">
        <v>414</v>
      </c>
      <c r="L1140" s="138">
        <v>414</v>
      </c>
      <c r="M1140" s="626">
        <v>414</v>
      </c>
      <c r="N1140" s="626">
        <v>414</v>
      </c>
      <c r="O1140" s="626" t="s">
        <v>1896</v>
      </c>
      <c r="P1140" s="626">
        <v>414</v>
      </c>
      <c r="Q1140" s="626">
        <v>414</v>
      </c>
      <c r="R1140" s="626" t="s">
        <v>1896</v>
      </c>
      <c r="S1140" s="626">
        <v>1</v>
      </c>
      <c r="T1140" s="626" t="s">
        <v>316</v>
      </c>
      <c r="U1140" s="626"/>
      <c r="V1140" s="625"/>
      <c r="W1140" s="626"/>
      <c r="X1140" s="627"/>
      <c r="Y1140" s="627"/>
      <c r="Z1140" s="627"/>
      <c r="AA1140" s="626"/>
      <c r="AB1140" s="625"/>
      <c r="AC1140" s="626"/>
      <c r="AD1140" s="627"/>
      <c r="AE1140" s="627"/>
      <c r="AF1140" s="627"/>
      <c r="AG1140" s="627"/>
      <c r="AH1140" s="627"/>
      <c r="AI1140" s="627"/>
      <c r="AJ1140" s="627"/>
      <c r="AK1140" s="627"/>
      <c r="AL1140" s="627"/>
      <c r="AM1140" s="627"/>
      <c r="AN1140" s="627"/>
      <c r="AO1140" s="627"/>
      <c r="AP1140" s="627"/>
      <c r="AQ1140" s="627"/>
      <c r="AR1140" s="627"/>
      <c r="AS1140" s="627"/>
      <c r="AT1140" s="627"/>
      <c r="AU1140" s="627"/>
      <c r="AV1140" s="625">
        <v>2005</v>
      </c>
      <c r="AW1140" s="626"/>
      <c r="AX1140" s="627"/>
      <c r="AY1140" s="613"/>
      <c r="AZ1140" s="613"/>
      <c r="BA1140" s="613"/>
      <c r="BB1140" s="613"/>
      <c r="BC1140" s="626">
        <v>120</v>
      </c>
      <c r="BD1140" s="627"/>
      <c r="BE1140" s="170"/>
    </row>
    <row r="1141" spans="1:57" ht="25.7" customHeight="1" x14ac:dyDescent="0.15">
      <c r="A1141" s="621"/>
      <c r="B1141" s="147"/>
      <c r="C1141" s="293" t="s">
        <v>5231</v>
      </c>
      <c r="D1141" s="625" t="s">
        <v>5562</v>
      </c>
      <c r="E1141" s="625" t="s">
        <v>5231</v>
      </c>
      <c r="F1141" s="625" t="s">
        <v>5231</v>
      </c>
      <c r="G1141" s="625" t="s">
        <v>5231</v>
      </c>
      <c r="H1141" s="626"/>
      <c r="I1141" s="626"/>
      <c r="J1141" s="626">
        <v>1250</v>
      </c>
      <c r="K1141" s="626">
        <v>500</v>
      </c>
      <c r="L1141" s="138">
        <v>500</v>
      </c>
      <c r="M1141" s="626"/>
      <c r="N1141" s="626"/>
      <c r="O1141" s="626"/>
      <c r="P1141" s="626">
        <v>500</v>
      </c>
      <c r="Q1141" s="626">
        <v>500</v>
      </c>
      <c r="R1141" s="626" t="s">
        <v>1896</v>
      </c>
      <c r="S1141" s="626">
        <v>1</v>
      </c>
      <c r="T1141" s="626" t="s">
        <v>316</v>
      </c>
      <c r="U1141" s="626"/>
      <c r="V1141" s="625"/>
      <c r="W1141" s="626"/>
      <c r="X1141" s="627"/>
      <c r="Y1141" s="627"/>
      <c r="Z1141" s="627"/>
      <c r="AA1141" s="626"/>
      <c r="AB1141" s="625"/>
      <c r="AC1141" s="626"/>
      <c r="AD1141" s="627"/>
      <c r="AE1141" s="627"/>
      <c r="AF1141" s="627"/>
      <c r="AG1141" s="627"/>
      <c r="AH1141" s="627"/>
      <c r="AI1141" s="627"/>
      <c r="AJ1141" s="627"/>
      <c r="AK1141" s="627"/>
      <c r="AL1141" s="627"/>
      <c r="AM1141" s="627"/>
      <c r="AN1141" s="627"/>
      <c r="AO1141" s="627"/>
      <c r="AP1141" s="627"/>
      <c r="AQ1141" s="627"/>
      <c r="AR1141" s="627"/>
      <c r="AS1141" s="627"/>
      <c r="AT1141" s="627"/>
      <c r="AU1141" s="627"/>
      <c r="AV1141" s="625">
        <v>2004</v>
      </c>
      <c r="AW1141" s="626"/>
      <c r="AX1141" s="627"/>
      <c r="AY1141" s="613"/>
      <c r="AZ1141" s="613"/>
      <c r="BA1141" s="613"/>
      <c r="BB1141" s="613"/>
      <c r="BC1141" s="626">
        <v>120</v>
      </c>
      <c r="BD1141" s="627"/>
      <c r="BE1141" s="170"/>
    </row>
    <row r="1142" spans="1:57" ht="25.7" customHeight="1" x14ac:dyDescent="0.15">
      <c r="A1142" s="621"/>
      <c r="B1142" s="147"/>
      <c r="C1142" s="293" t="s">
        <v>5231</v>
      </c>
      <c r="D1142" s="625" t="s">
        <v>5563</v>
      </c>
      <c r="E1142" s="625" t="s">
        <v>5231</v>
      </c>
      <c r="F1142" s="625" t="s">
        <v>5231</v>
      </c>
      <c r="G1142" s="625" t="s">
        <v>5231</v>
      </c>
      <c r="H1142" s="626"/>
      <c r="I1142" s="626"/>
      <c r="J1142" s="626">
        <v>1250</v>
      </c>
      <c r="K1142" s="626">
        <v>500</v>
      </c>
      <c r="L1142" s="138">
        <v>500</v>
      </c>
      <c r="M1142" s="626"/>
      <c r="N1142" s="626"/>
      <c r="O1142" s="626"/>
      <c r="P1142" s="626">
        <v>500</v>
      </c>
      <c r="Q1142" s="626">
        <v>500</v>
      </c>
      <c r="R1142" s="626" t="s">
        <v>1895</v>
      </c>
      <c r="S1142" s="626">
        <v>1</v>
      </c>
      <c r="T1142" s="626" t="s">
        <v>316</v>
      </c>
      <c r="U1142" s="626"/>
      <c r="V1142" s="625"/>
      <c r="W1142" s="626"/>
      <c r="X1142" s="627"/>
      <c r="Y1142" s="627"/>
      <c r="Z1142" s="627"/>
      <c r="AA1142" s="626"/>
      <c r="AB1142" s="625"/>
      <c r="AC1142" s="626"/>
      <c r="AD1142" s="627"/>
      <c r="AE1142" s="627"/>
      <c r="AF1142" s="627"/>
      <c r="AG1142" s="627"/>
      <c r="AH1142" s="627"/>
      <c r="AI1142" s="627"/>
      <c r="AJ1142" s="627"/>
      <c r="AK1142" s="627"/>
      <c r="AL1142" s="627"/>
      <c r="AM1142" s="627"/>
      <c r="AN1142" s="627"/>
      <c r="AO1142" s="627"/>
      <c r="AP1142" s="627"/>
      <c r="AQ1142" s="627"/>
      <c r="AR1142" s="627"/>
      <c r="AS1142" s="627"/>
      <c r="AT1142" s="627"/>
      <c r="AU1142" s="627"/>
      <c r="AV1142" s="625">
        <v>2003</v>
      </c>
      <c r="AW1142" s="626"/>
      <c r="AX1142" s="627"/>
      <c r="AY1142" s="613"/>
      <c r="AZ1142" s="613"/>
      <c r="BA1142" s="613"/>
      <c r="BB1142" s="613"/>
      <c r="BC1142" s="626">
        <v>120</v>
      </c>
      <c r="BD1142" s="627"/>
      <c r="BE1142" s="170"/>
    </row>
    <row r="1143" spans="1:57" ht="25.7" customHeight="1" x14ac:dyDescent="0.15">
      <c r="A1143" s="621"/>
      <c r="B1143" s="147"/>
      <c r="C1143" s="293" t="s">
        <v>5231</v>
      </c>
      <c r="D1143" s="625" t="s">
        <v>5564</v>
      </c>
      <c r="E1143" s="625" t="s">
        <v>5231</v>
      </c>
      <c r="F1143" s="625" t="s">
        <v>5231</v>
      </c>
      <c r="G1143" s="625" t="s">
        <v>5231</v>
      </c>
      <c r="H1143" s="626"/>
      <c r="I1143" s="626"/>
      <c r="J1143" s="626">
        <v>1000</v>
      </c>
      <c r="K1143" s="626">
        <v>392</v>
      </c>
      <c r="L1143" s="138">
        <v>392</v>
      </c>
      <c r="M1143" s="626">
        <v>392</v>
      </c>
      <c r="N1143" s="626">
        <v>392</v>
      </c>
      <c r="O1143" s="626" t="s">
        <v>1896</v>
      </c>
      <c r="P1143" s="626">
        <v>392</v>
      </c>
      <c r="Q1143" s="626">
        <v>392</v>
      </c>
      <c r="R1143" s="626" t="s">
        <v>1896</v>
      </c>
      <c r="S1143" s="626">
        <v>1</v>
      </c>
      <c r="T1143" s="626" t="s">
        <v>316</v>
      </c>
      <c r="U1143" s="626"/>
      <c r="V1143" s="625"/>
      <c r="W1143" s="626"/>
      <c r="X1143" s="627"/>
      <c r="Y1143" s="627"/>
      <c r="Z1143" s="627"/>
      <c r="AA1143" s="626"/>
      <c r="AB1143" s="625"/>
      <c r="AC1143" s="626"/>
      <c r="AD1143" s="627"/>
      <c r="AE1143" s="627"/>
      <c r="AF1143" s="627"/>
      <c r="AG1143" s="627"/>
      <c r="AH1143" s="627"/>
      <c r="AI1143" s="627"/>
      <c r="AJ1143" s="627"/>
      <c r="AK1143" s="627"/>
      <c r="AL1143" s="627"/>
      <c r="AM1143" s="627"/>
      <c r="AN1143" s="627"/>
      <c r="AO1143" s="627"/>
      <c r="AP1143" s="627"/>
      <c r="AQ1143" s="627"/>
      <c r="AR1143" s="627"/>
      <c r="AS1143" s="627"/>
      <c r="AT1143" s="627"/>
      <c r="AU1143" s="627"/>
      <c r="AV1143" s="625">
        <v>2002</v>
      </c>
      <c r="AW1143" s="626"/>
      <c r="AX1143" s="627"/>
      <c r="AY1143" s="613"/>
      <c r="AZ1143" s="613"/>
      <c r="BA1143" s="613"/>
      <c r="BB1143" s="613"/>
      <c r="BC1143" s="626">
        <v>100</v>
      </c>
      <c r="BD1143" s="627"/>
      <c r="BE1143" s="170"/>
    </row>
    <row r="1144" spans="1:57" ht="25.7" customHeight="1" x14ac:dyDescent="0.15">
      <c r="A1144" s="621"/>
      <c r="B1144" s="147"/>
      <c r="C1144" s="293" t="s">
        <v>5231</v>
      </c>
      <c r="D1144" s="625" t="s">
        <v>5565</v>
      </c>
      <c r="E1144" s="625" t="s">
        <v>5231</v>
      </c>
      <c r="F1144" s="625" t="s">
        <v>5231</v>
      </c>
      <c r="G1144" s="625" t="s">
        <v>5231</v>
      </c>
      <c r="H1144" s="626"/>
      <c r="I1144" s="626"/>
      <c r="J1144" s="626">
        <v>1250</v>
      </c>
      <c r="K1144" s="626">
        <v>500</v>
      </c>
      <c r="L1144" s="138">
        <v>500</v>
      </c>
      <c r="M1144" s="626"/>
      <c r="N1144" s="626"/>
      <c r="O1144" s="626"/>
      <c r="P1144" s="626">
        <v>500</v>
      </c>
      <c r="Q1144" s="626">
        <v>500</v>
      </c>
      <c r="R1144" s="626" t="s">
        <v>1896</v>
      </c>
      <c r="S1144" s="626">
        <v>1</v>
      </c>
      <c r="T1144" s="626" t="s">
        <v>316</v>
      </c>
      <c r="U1144" s="626"/>
      <c r="V1144" s="625"/>
      <c r="W1144" s="626"/>
      <c r="X1144" s="627"/>
      <c r="Y1144" s="627"/>
      <c r="Z1144" s="627"/>
      <c r="AA1144" s="626"/>
      <c r="AB1144" s="625"/>
      <c r="AC1144" s="626"/>
      <c r="AD1144" s="627"/>
      <c r="AE1144" s="627"/>
      <c r="AF1144" s="627"/>
      <c r="AG1144" s="627"/>
      <c r="AH1144" s="627"/>
      <c r="AI1144" s="627"/>
      <c r="AJ1144" s="627"/>
      <c r="AK1144" s="627"/>
      <c r="AL1144" s="627"/>
      <c r="AM1144" s="627"/>
      <c r="AN1144" s="627"/>
      <c r="AO1144" s="627"/>
      <c r="AP1144" s="627"/>
      <c r="AQ1144" s="627"/>
      <c r="AR1144" s="627"/>
      <c r="AS1144" s="627"/>
      <c r="AT1144" s="627"/>
      <c r="AU1144" s="627"/>
      <c r="AV1144" s="625">
        <v>2002</v>
      </c>
      <c r="AW1144" s="626"/>
      <c r="AX1144" s="627"/>
      <c r="AY1144" s="613"/>
      <c r="AZ1144" s="613"/>
      <c r="BA1144" s="613"/>
      <c r="BB1144" s="613"/>
      <c r="BC1144" s="626">
        <v>100</v>
      </c>
      <c r="BD1144" s="627"/>
      <c r="BE1144" s="170"/>
    </row>
    <row r="1145" spans="1:57" ht="25.7" customHeight="1" x14ac:dyDescent="0.15">
      <c r="A1145" s="621"/>
      <c r="B1145" s="147"/>
      <c r="C1145" s="293" t="s">
        <v>5231</v>
      </c>
      <c r="D1145" s="625" t="s">
        <v>5566</v>
      </c>
      <c r="E1145" s="625" t="s">
        <v>5231</v>
      </c>
      <c r="F1145" s="625" t="s">
        <v>5231</v>
      </c>
      <c r="G1145" s="625" t="s">
        <v>5231</v>
      </c>
      <c r="H1145" s="626"/>
      <c r="I1145" s="626"/>
      <c r="J1145" s="626">
        <v>1250</v>
      </c>
      <c r="K1145" s="626">
        <v>500</v>
      </c>
      <c r="L1145" s="138">
        <v>500</v>
      </c>
      <c r="M1145" s="626"/>
      <c r="N1145" s="626"/>
      <c r="O1145" s="626"/>
      <c r="P1145" s="626">
        <v>500</v>
      </c>
      <c r="Q1145" s="626">
        <v>500</v>
      </c>
      <c r="R1145" s="626" t="s">
        <v>1896</v>
      </c>
      <c r="S1145" s="626">
        <v>1</v>
      </c>
      <c r="T1145" s="626" t="s">
        <v>316</v>
      </c>
      <c r="U1145" s="626"/>
      <c r="V1145" s="625"/>
      <c r="W1145" s="626"/>
      <c r="X1145" s="627"/>
      <c r="Y1145" s="627"/>
      <c r="Z1145" s="627"/>
      <c r="AA1145" s="626"/>
      <c r="AB1145" s="625"/>
      <c r="AC1145" s="626"/>
      <c r="AD1145" s="627"/>
      <c r="AE1145" s="627"/>
      <c r="AF1145" s="627"/>
      <c r="AG1145" s="627"/>
      <c r="AH1145" s="627"/>
      <c r="AI1145" s="627"/>
      <c r="AJ1145" s="627"/>
      <c r="AK1145" s="627"/>
      <c r="AL1145" s="627"/>
      <c r="AM1145" s="627"/>
      <c r="AN1145" s="627"/>
      <c r="AO1145" s="627"/>
      <c r="AP1145" s="627"/>
      <c r="AQ1145" s="627"/>
      <c r="AR1145" s="627"/>
      <c r="AS1145" s="627"/>
      <c r="AT1145" s="627"/>
      <c r="AU1145" s="627"/>
      <c r="AV1145" s="625">
        <v>2002</v>
      </c>
      <c r="AW1145" s="626"/>
      <c r="AX1145" s="627"/>
      <c r="AY1145" s="613"/>
      <c r="AZ1145" s="613"/>
      <c r="BA1145" s="613"/>
      <c r="BB1145" s="613"/>
      <c r="BC1145" s="626">
        <v>100</v>
      </c>
      <c r="BD1145" s="627"/>
      <c r="BE1145" s="170"/>
    </row>
    <row r="1146" spans="1:57" ht="25.7" customHeight="1" x14ac:dyDescent="0.15">
      <c r="A1146" s="621"/>
      <c r="B1146" s="147"/>
      <c r="C1146" s="293" t="s">
        <v>5231</v>
      </c>
      <c r="D1146" s="625" t="s">
        <v>5567</v>
      </c>
      <c r="E1146" s="625" t="s">
        <v>5231</v>
      </c>
      <c r="F1146" s="625" t="s">
        <v>5231</v>
      </c>
      <c r="G1146" s="625" t="s">
        <v>5231</v>
      </c>
      <c r="H1146" s="626"/>
      <c r="I1146" s="626"/>
      <c r="J1146" s="626">
        <v>740</v>
      </c>
      <c r="K1146" s="626">
        <v>403</v>
      </c>
      <c r="L1146" s="138">
        <v>403</v>
      </c>
      <c r="M1146" s="626"/>
      <c r="N1146" s="626"/>
      <c r="O1146" s="626"/>
      <c r="P1146" s="626">
        <v>403</v>
      </c>
      <c r="Q1146" s="626">
        <v>403</v>
      </c>
      <c r="R1146" s="626" t="s">
        <v>1896</v>
      </c>
      <c r="S1146" s="626">
        <v>1</v>
      </c>
      <c r="T1146" s="626" t="s">
        <v>316</v>
      </c>
      <c r="U1146" s="626"/>
      <c r="V1146" s="625"/>
      <c r="W1146" s="626"/>
      <c r="X1146" s="627"/>
      <c r="Y1146" s="627"/>
      <c r="Z1146" s="627"/>
      <c r="AA1146" s="626"/>
      <c r="AB1146" s="625"/>
      <c r="AC1146" s="626"/>
      <c r="AD1146" s="627"/>
      <c r="AE1146" s="627"/>
      <c r="AF1146" s="627"/>
      <c r="AG1146" s="627"/>
      <c r="AH1146" s="627"/>
      <c r="AI1146" s="627"/>
      <c r="AJ1146" s="627"/>
      <c r="AK1146" s="627"/>
      <c r="AL1146" s="627"/>
      <c r="AM1146" s="627"/>
      <c r="AN1146" s="627"/>
      <c r="AO1146" s="627"/>
      <c r="AP1146" s="627"/>
      <c r="AQ1146" s="627"/>
      <c r="AR1146" s="627"/>
      <c r="AS1146" s="627"/>
      <c r="AT1146" s="627"/>
      <c r="AU1146" s="627"/>
      <c r="AV1146" s="625">
        <v>2002</v>
      </c>
      <c r="AW1146" s="626"/>
      <c r="AX1146" s="627"/>
      <c r="AY1146" s="613"/>
      <c r="AZ1146" s="613"/>
      <c r="BA1146" s="613"/>
      <c r="BB1146" s="613"/>
      <c r="BC1146" s="626">
        <v>100</v>
      </c>
      <c r="BD1146" s="627"/>
      <c r="BE1146" s="170"/>
    </row>
    <row r="1147" spans="1:57" ht="25.7" customHeight="1" x14ac:dyDescent="0.15">
      <c r="A1147" s="621"/>
      <c r="B1147" s="147"/>
      <c r="C1147" s="293" t="s">
        <v>5231</v>
      </c>
      <c r="D1147" s="625" t="s">
        <v>5568</v>
      </c>
      <c r="E1147" s="625" t="s">
        <v>5231</v>
      </c>
      <c r="F1147" s="625" t="s">
        <v>5231</v>
      </c>
      <c r="G1147" s="625" t="s">
        <v>5231</v>
      </c>
      <c r="H1147" s="626"/>
      <c r="I1147" s="626"/>
      <c r="J1147" s="626">
        <v>1441</v>
      </c>
      <c r="K1147" s="626">
        <v>403</v>
      </c>
      <c r="L1147" s="138">
        <v>403</v>
      </c>
      <c r="M1147" s="626"/>
      <c r="N1147" s="626"/>
      <c r="O1147" s="626"/>
      <c r="P1147" s="626">
        <v>403</v>
      </c>
      <c r="Q1147" s="626">
        <v>403</v>
      </c>
      <c r="R1147" s="626" t="s">
        <v>1896</v>
      </c>
      <c r="S1147" s="626">
        <v>1</v>
      </c>
      <c r="T1147" s="626" t="s">
        <v>316</v>
      </c>
      <c r="U1147" s="626"/>
      <c r="V1147" s="625"/>
      <c r="W1147" s="626"/>
      <c r="X1147" s="627"/>
      <c r="Y1147" s="627"/>
      <c r="Z1147" s="627"/>
      <c r="AA1147" s="626"/>
      <c r="AB1147" s="625"/>
      <c r="AC1147" s="626"/>
      <c r="AD1147" s="627"/>
      <c r="AE1147" s="627"/>
      <c r="AF1147" s="627"/>
      <c r="AG1147" s="627"/>
      <c r="AH1147" s="627"/>
      <c r="AI1147" s="627"/>
      <c r="AJ1147" s="627"/>
      <c r="AK1147" s="627"/>
      <c r="AL1147" s="627"/>
      <c r="AM1147" s="627"/>
      <c r="AN1147" s="627"/>
      <c r="AO1147" s="627"/>
      <c r="AP1147" s="627"/>
      <c r="AQ1147" s="627"/>
      <c r="AR1147" s="627"/>
      <c r="AS1147" s="627"/>
      <c r="AT1147" s="627"/>
      <c r="AU1147" s="627"/>
      <c r="AV1147" s="625">
        <v>2003</v>
      </c>
      <c r="AW1147" s="626"/>
      <c r="AX1147" s="627"/>
      <c r="AY1147" s="613"/>
      <c r="AZ1147" s="613"/>
      <c r="BA1147" s="613"/>
      <c r="BB1147" s="613"/>
      <c r="BC1147" s="626">
        <v>100</v>
      </c>
      <c r="BD1147" s="627"/>
      <c r="BE1147" s="170"/>
    </row>
    <row r="1148" spans="1:57" ht="25.7" customHeight="1" x14ac:dyDescent="0.15">
      <c r="A1148" s="621"/>
      <c r="B1148" s="147"/>
      <c r="C1148" s="293" t="s">
        <v>5231</v>
      </c>
      <c r="D1148" s="625" t="s">
        <v>5569</v>
      </c>
      <c r="E1148" s="625" t="s">
        <v>5231</v>
      </c>
      <c r="F1148" s="625" t="s">
        <v>5231</v>
      </c>
      <c r="G1148" s="625" t="s">
        <v>5231</v>
      </c>
      <c r="H1148" s="626">
        <v>2998</v>
      </c>
      <c r="I1148" s="626">
        <v>451</v>
      </c>
      <c r="J1148" s="626">
        <v>1143.9000000000001</v>
      </c>
      <c r="K1148" s="626">
        <v>431.22</v>
      </c>
      <c r="L1148" s="138">
        <v>431.22</v>
      </c>
      <c r="M1148" s="626"/>
      <c r="N1148" s="626"/>
      <c r="O1148" s="626"/>
      <c r="P1148" s="626">
        <v>451</v>
      </c>
      <c r="Q1148" s="626">
        <v>451</v>
      </c>
      <c r="R1148" s="626" t="s">
        <v>1896</v>
      </c>
      <c r="S1148" s="626">
        <v>1</v>
      </c>
      <c r="T1148" s="626" t="s">
        <v>316</v>
      </c>
      <c r="U1148" s="626"/>
      <c r="V1148" s="625"/>
      <c r="W1148" s="626"/>
      <c r="X1148" s="627"/>
      <c r="Y1148" s="627"/>
      <c r="Z1148" s="627"/>
      <c r="AA1148" s="626"/>
      <c r="AB1148" s="625"/>
      <c r="AC1148" s="626"/>
      <c r="AD1148" s="627"/>
      <c r="AE1148" s="627"/>
      <c r="AF1148" s="627"/>
      <c r="AG1148" s="627"/>
      <c r="AH1148" s="627"/>
      <c r="AI1148" s="627"/>
      <c r="AJ1148" s="627"/>
      <c r="AK1148" s="627"/>
      <c r="AL1148" s="627"/>
      <c r="AM1148" s="627"/>
      <c r="AN1148" s="627"/>
      <c r="AO1148" s="627"/>
      <c r="AP1148" s="627"/>
      <c r="AQ1148" s="627"/>
      <c r="AR1148" s="627"/>
      <c r="AS1148" s="627"/>
      <c r="AT1148" s="627"/>
      <c r="AU1148" s="627"/>
      <c r="AV1148" s="625">
        <v>2009</v>
      </c>
      <c r="AW1148" s="626">
        <v>120</v>
      </c>
      <c r="AX1148" s="627" t="s">
        <v>2050</v>
      </c>
      <c r="AY1148" s="613"/>
      <c r="AZ1148" s="613"/>
      <c r="BA1148" s="613"/>
      <c r="BB1148" s="613"/>
      <c r="BC1148" s="626">
        <v>120</v>
      </c>
      <c r="BD1148" s="627"/>
      <c r="BE1148" s="170"/>
    </row>
    <row r="1149" spans="1:57" ht="25.7" customHeight="1" x14ac:dyDescent="0.15">
      <c r="A1149" s="621"/>
      <c r="B1149" s="147"/>
      <c r="C1149" s="293" t="s">
        <v>5231</v>
      </c>
      <c r="D1149" s="625" t="s">
        <v>5570</v>
      </c>
      <c r="E1149" s="625" t="s">
        <v>5231</v>
      </c>
      <c r="F1149" s="625" t="s">
        <v>5231</v>
      </c>
      <c r="G1149" s="625" t="s">
        <v>5231</v>
      </c>
      <c r="H1149" s="626">
        <v>1144</v>
      </c>
      <c r="I1149" s="626">
        <v>431</v>
      </c>
      <c r="J1149" s="626">
        <v>40206</v>
      </c>
      <c r="K1149" s="626">
        <v>451.26</v>
      </c>
      <c r="L1149" s="138">
        <v>451.26</v>
      </c>
      <c r="M1149" s="626"/>
      <c r="N1149" s="626"/>
      <c r="O1149" s="626"/>
      <c r="P1149" s="626">
        <v>431</v>
      </c>
      <c r="Q1149" s="626">
        <v>431</v>
      </c>
      <c r="R1149" s="626" t="s">
        <v>1896</v>
      </c>
      <c r="S1149" s="626">
        <v>1</v>
      </c>
      <c r="T1149" s="626" t="s">
        <v>316</v>
      </c>
      <c r="U1149" s="626"/>
      <c r="V1149" s="625"/>
      <c r="W1149" s="626"/>
      <c r="X1149" s="627"/>
      <c r="Y1149" s="627"/>
      <c r="Z1149" s="627"/>
      <c r="AA1149" s="626" t="s">
        <v>1530</v>
      </c>
      <c r="AB1149" s="625"/>
      <c r="AC1149" s="626"/>
      <c r="AD1149" s="627"/>
      <c r="AE1149" s="627"/>
      <c r="AF1149" s="627"/>
      <c r="AG1149" s="627"/>
      <c r="AH1149" s="627"/>
      <c r="AI1149" s="627"/>
      <c r="AJ1149" s="627"/>
      <c r="AK1149" s="627"/>
      <c r="AL1149" s="627"/>
      <c r="AM1149" s="627"/>
      <c r="AN1149" s="627"/>
      <c r="AO1149" s="627"/>
      <c r="AP1149" s="627"/>
      <c r="AQ1149" s="627"/>
      <c r="AR1149" s="627"/>
      <c r="AS1149" s="627"/>
      <c r="AT1149" s="627"/>
      <c r="AU1149" s="627"/>
      <c r="AV1149" s="625">
        <v>2009</v>
      </c>
      <c r="AW1149" s="626">
        <v>120</v>
      </c>
      <c r="AX1149" s="627" t="s">
        <v>2050</v>
      </c>
      <c r="AY1149" s="613"/>
      <c r="AZ1149" s="613"/>
      <c r="BA1149" s="613"/>
      <c r="BB1149" s="613"/>
      <c r="BC1149" s="626">
        <v>120</v>
      </c>
      <c r="BD1149" s="627"/>
      <c r="BE1149" s="170"/>
    </row>
    <row r="1150" spans="1:57" ht="25.7" customHeight="1" x14ac:dyDescent="0.15">
      <c r="A1150" s="621"/>
      <c r="B1150" s="147"/>
      <c r="C1150" s="293" t="s">
        <v>5231</v>
      </c>
      <c r="D1150" s="625" t="s">
        <v>5571</v>
      </c>
      <c r="E1150" s="625" t="s">
        <v>5231</v>
      </c>
      <c r="F1150" s="625" t="s">
        <v>5231</v>
      </c>
      <c r="G1150" s="625" t="s">
        <v>5231</v>
      </c>
      <c r="H1150" s="626">
        <v>1591</v>
      </c>
      <c r="I1150" s="626">
        <v>379</v>
      </c>
      <c r="J1150" s="626">
        <v>1590.8</v>
      </c>
      <c r="K1150" s="626">
        <v>379.15</v>
      </c>
      <c r="L1150" s="138">
        <v>379.15</v>
      </c>
      <c r="M1150" s="626"/>
      <c r="N1150" s="626"/>
      <c r="O1150" s="626"/>
      <c r="P1150" s="626">
        <v>379</v>
      </c>
      <c r="Q1150" s="626">
        <v>379</v>
      </c>
      <c r="R1150" s="626" t="s">
        <v>1896</v>
      </c>
      <c r="S1150" s="626">
        <v>1</v>
      </c>
      <c r="T1150" s="626" t="s">
        <v>316</v>
      </c>
      <c r="U1150" s="626"/>
      <c r="V1150" s="625"/>
      <c r="W1150" s="626"/>
      <c r="X1150" s="627"/>
      <c r="Y1150" s="627"/>
      <c r="Z1150" s="627"/>
      <c r="AA1150" s="626" t="s">
        <v>5572</v>
      </c>
      <c r="AB1150" s="625"/>
      <c r="AC1150" s="626"/>
      <c r="AD1150" s="627"/>
      <c r="AE1150" s="627"/>
      <c r="AF1150" s="627"/>
      <c r="AG1150" s="627"/>
      <c r="AH1150" s="627"/>
      <c r="AI1150" s="627"/>
      <c r="AJ1150" s="627"/>
      <c r="AK1150" s="627"/>
      <c r="AL1150" s="627"/>
      <c r="AM1150" s="627"/>
      <c r="AN1150" s="627"/>
      <c r="AO1150" s="627"/>
      <c r="AP1150" s="627"/>
      <c r="AQ1150" s="627"/>
      <c r="AR1150" s="627"/>
      <c r="AS1150" s="627"/>
      <c r="AT1150" s="627"/>
      <c r="AU1150" s="627"/>
      <c r="AV1150" s="625">
        <v>2009</v>
      </c>
      <c r="AW1150" s="626">
        <v>120</v>
      </c>
      <c r="AX1150" s="627" t="s">
        <v>2050</v>
      </c>
      <c r="AY1150" s="613"/>
      <c r="AZ1150" s="613"/>
      <c r="BA1150" s="613"/>
      <c r="BB1150" s="613"/>
      <c r="BC1150" s="626">
        <v>120</v>
      </c>
      <c r="BD1150" s="627"/>
      <c r="BE1150" s="170"/>
    </row>
    <row r="1151" spans="1:57" ht="25.7" customHeight="1" x14ac:dyDescent="0.15">
      <c r="A1151" s="621"/>
      <c r="B1151" s="147"/>
      <c r="C1151" s="293" t="s">
        <v>5231</v>
      </c>
      <c r="D1151" s="625" t="s">
        <v>5573</v>
      </c>
      <c r="E1151" s="625" t="s">
        <v>5231</v>
      </c>
      <c r="F1151" s="625" t="s">
        <v>5231</v>
      </c>
      <c r="G1151" s="625" t="s">
        <v>5231</v>
      </c>
      <c r="H1151" s="626"/>
      <c r="I1151" s="626"/>
      <c r="J1151" s="626">
        <v>2998</v>
      </c>
      <c r="K1151" s="626">
        <v>497.26</v>
      </c>
      <c r="L1151" s="138">
        <v>497.26</v>
      </c>
      <c r="M1151" s="626"/>
      <c r="N1151" s="626"/>
      <c r="O1151" s="626"/>
      <c r="P1151" s="626">
        <v>500</v>
      </c>
      <c r="Q1151" s="626">
        <v>500</v>
      </c>
      <c r="R1151" s="626" t="s">
        <v>5574</v>
      </c>
      <c r="S1151" s="626">
        <v>1</v>
      </c>
      <c r="T1151" s="626" t="s">
        <v>316</v>
      </c>
      <c r="U1151" s="626"/>
      <c r="V1151" s="625"/>
      <c r="W1151" s="626"/>
      <c r="X1151" s="627"/>
      <c r="Y1151" s="627"/>
      <c r="Z1151" s="627"/>
      <c r="AA1151" s="626"/>
      <c r="AB1151" s="625"/>
      <c r="AC1151" s="626"/>
      <c r="AD1151" s="627"/>
      <c r="AE1151" s="627"/>
      <c r="AF1151" s="627"/>
      <c r="AG1151" s="627"/>
      <c r="AH1151" s="627"/>
      <c r="AI1151" s="627"/>
      <c r="AJ1151" s="627"/>
      <c r="AK1151" s="627"/>
      <c r="AL1151" s="627"/>
      <c r="AM1151" s="627"/>
      <c r="AN1151" s="627"/>
      <c r="AO1151" s="627"/>
      <c r="AP1151" s="627"/>
      <c r="AQ1151" s="627"/>
      <c r="AR1151" s="627"/>
      <c r="AS1151" s="627"/>
      <c r="AT1151" s="627"/>
      <c r="AU1151" s="627"/>
      <c r="AV1151" s="625">
        <v>2007</v>
      </c>
      <c r="AW1151" s="626"/>
      <c r="AX1151" s="627"/>
      <c r="AY1151" s="613"/>
      <c r="AZ1151" s="613"/>
      <c r="BA1151" s="613"/>
      <c r="BB1151" s="613"/>
      <c r="BC1151" s="626">
        <v>120</v>
      </c>
      <c r="BD1151" s="627"/>
      <c r="BE1151" s="170"/>
    </row>
    <row r="1152" spans="1:57" ht="25.7" customHeight="1" x14ac:dyDescent="0.15">
      <c r="A1152" s="621"/>
      <c r="B1152" s="147"/>
      <c r="C1152" s="293" t="s">
        <v>5231</v>
      </c>
      <c r="D1152" s="625" t="s">
        <v>5575</v>
      </c>
      <c r="E1152" s="625" t="s">
        <v>5231</v>
      </c>
      <c r="F1152" s="625" t="s">
        <v>5231</v>
      </c>
      <c r="G1152" s="625" t="s">
        <v>5231</v>
      </c>
      <c r="H1152" s="626"/>
      <c r="I1152" s="626"/>
      <c r="J1152" s="626">
        <v>5277</v>
      </c>
      <c r="K1152" s="626">
        <v>508</v>
      </c>
      <c r="L1152" s="138">
        <v>508</v>
      </c>
      <c r="M1152" s="626"/>
      <c r="N1152" s="626"/>
      <c r="O1152" s="626"/>
      <c r="P1152" s="626">
        <v>508</v>
      </c>
      <c r="Q1152" s="626">
        <v>508</v>
      </c>
      <c r="R1152" s="626" t="s">
        <v>1896</v>
      </c>
      <c r="S1152" s="626">
        <v>1</v>
      </c>
      <c r="T1152" s="626" t="s">
        <v>316</v>
      </c>
      <c r="U1152" s="626"/>
      <c r="V1152" s="625"/>
      <c r="W1152" s="626"/>
      <c r="X1152" s="627"/>
      <c r="Y1152" s="627"/>
      <c r="Z1152" s="627"/>
      <c r="AA1152" s="626"/>
      <c r="AB1152" s="625"/>
      <c r="AC1152" s="626"/>
      <c r="AD1152" s="627"/>
      <c r="AE1152" s="627"/>
      <c r="AF1152" s="627"/>
      <c r="AG1152" s="627"/>
      <c r="AH1152" s="627"/>
      <c r="AI1152" s="627"/>
      <c r="AJ1152" s="627"/>
      <c r="AK1152" s="627"/>
      <c r="AL1152" s="627"/>
      <c r="AM1152" s="627"/>
      <c r="AN1152" s="627"/>
      <c r="AO1152" s="627"/>
      <c r="AP1152" s="627"/>
      <c r="AQ1152" s="627"/>
      <c r="AR1152" s="627"/>
      <c r="AS1152" s="627"/>
      <c r="AT1152" s="627"/>
      <c r="AU1152" s="627"/>
      <c r="AV1152" s="625">
        <v>2010</v>
      </c>
      <c r="AW1152" s="626"/>
      <c r="AX1152" s="627"/>
      <c r="AY1152" s="613"/>
      <c r="AZ1152" s="613"/>
      <c r="BA1152" s="613"/>
      <c r="BB1152" s="613"/>
      <c r="BC1152" s="626">
        <v>120</v>
      </c>
      <c r="BD1152" s="627"/>
      <c r="BE1152" s="170"/>
    </row>
    <row r="1153" spans="1:57" ht="25.7" customHeight="1" x14ac:dyDescent="0.15">
      <c r="A1153" s="621"/>
      <c r="B1153" s="147"/>
      <c r="C1153" s="293" t="s">
        <v>5231</v>
      </c>
      <c r="D1153" s="613" t="s">
        <v>5576</v>
      </c>
      <c r="E1153" s="625" t="s">
        <v>5231</v>
      </c>
      <c r="F1153" s="625" t="s">
        <v>5577</v>
      </c>
      <c r="G1153" s="625" t="s">
        <v>5231</v>
      </c>
      <c r="H1153" s="626"/>
      <c r="I1153" s="626"/>
      <c r="J1153" s="626">
        <v>1353</v>
      </c>
      <c r="K1153" s="626">
        <v>456</v>
      </c>
      <c r="L1153" s="138">
        <v>456</v>
      </c>
      <c r="M1153" s="626">
        <v>456</v>
      </c>
      <c r="N1153" s="626">
        <v>456</v>
      </c>
      <c r="O1153" s="626">
        <v>456</v>
      </c>
      <c r="P1153" s="626">
        <v>456</v>
      </c>
      <c r="Q1153" s="626">
        <v>456</v>
      </c>
      <c r="R1153" s="626" t="s">
        <v>1896</v>
      </c>
      <c r="S1153" s="626">
        <v>1</v>
      </c>
      <c r="T1153" s="626" t="s">
        <v>316</v>
      </c>
      <c r="U1153" s="626"/>
      <c r="V1153" s="625"/>
      <c r="W1153" s="626"/>
      <c r="X1153" s="627"/>
      <c r="Y1153" s="627"/>
      <c r="Z1153" s="627"/>
      <c r="AA1153" s="626" t="s">
        <v>1007</v>
      </c>
      <c r="AB1153" s="625"/>
      <c r="AC1153" s="626"/>
      <c r="AD1153" s="627"/>
      <c r="AE1153" s="627"/>
      <c r="AF1153" s="627"/>
      <c r="AG1153" s="627"/>
      <c r="AH1153" s="627"/>
      <c r="AI1153" s="627"/>
      <c r="AJ1153" s="627"/>
      <c r="AK1153" s="627"/>
      <c r="AL1153" s="627"/>
      <c r="AM1153" s="627"/>
      <c r="AN1153" s="627"/>
      <c r="AO1153" s="627"/>
      <c r="AP1153" s="627"/>
      <c r="AQ1153" s="627"/>
      <c r="AR1153" s="627"/>
      <c r="AS1153" s="627"/>
      <c r="AT1153" s="627"/>
      <c r="AU1153" s="627"/>
      <c r="AV1153" s="625">
        <v>2010</v>
      </c>
      <c r="AW1153" s="626"/>
      <c r="AX1153" s="627"/>
      <c r="AY1153" s="613"/>
      <c r="AZ1153" s="613"/>
      <c r="BA1153" s="613"/>
      <c r="BB1153" s="613"/>
      <c r="BC1153" s="626">
        <v>120</v>
      </c>
      <c r="BD1153" s="627"/>
      <c r="BE1153" s="170"/>
    </row>
    <row r="1154" spans="1:57" ht="25.7" customHeight="1" x14ac:dyDescent="0.15">
      <c r="A1154" s="621"/>
      <c r="B1154" s="147"/>
      <c r="C1154" s="293" t="s">
        <v>5231</v>
      </c>
      <c r="D1154" s="625" t="s">
        <v>5578</v>
      </c>
      <c r="E1154" s="625" t="s">
        <v>5231</v>
      </c>
      <c r="F1154" s="625" t="s">
        <v>5577</v>
      </c>
      <c r="G1154" s="625" t="s">
        <v>5231</v>
      </c>
      <c r="H1154" s="686"/>
      <c r="I1154" s="627"/>
      <c r="J1154" s="626">
        <v>2995</v>
      </c>
      <c r="K1154" s="626">
        <v>430</v>
      </c>
      <c r="L1154" s="138">
        <v>430</v>
      </c>
      <c r="M1154" s="627">
        <v>430</v>
      </c>
      <c r="N1154" s="628">
        <v>430</v>
      </c>
      <c r="O1154" s="627">
        <v>430</v>
      </c>
      <c r="P1154" s="626">
        <v>430</v>
      </c>
      <c r="Q1154" s="626">
        <v>430</v>
      </c>
      <c r="R1154" s="626" t="s">
        <v>1896</v>
      </c>
      <c r="S1154" s="626">
        <v>1</v>
      </c>
      <c r="T1154" s="626" t="s">
        <v>316</v>
      </c>
      <c r="U1154" s="627"/>
      <c r="V1154" s="627"/>
      <c r="W1154" s="627"/>
      <c r="X1154" s="627"/>
      <c r="Y1154" s="627"/>
      <c r="Z1154" s="627"/>
      <c r="AA1154" s="626" t="s">
        <v>1007</v>
      </c>
      <c r="AB1154" s="625"/>
      <c r="AC1154" s="625"/>
      <c r="AD1154" s="627"/>
      <c r="AE1154" s="627"/>
      <c r="AF1154" s="627"/>
      <c r="AG1154" s="627"/>
      <c r="AH1154" s="627"/>
      <c r="AI1154" s="627"/>
      <c r="AJ1154" s="627"/>
      <c r="AK1154" s="627"/>
      <c r="AL1154" s="627"/>
      <c r="AM1154" s="627"/>
      <c r="AN1154" s="627"/>
      <c r="AO1154" s="627"/>
      <c r="AP1154" s="627"/>
      <c r="AQ1154" s="627"/>
      <c r="AR1154" s="627"/>
      <c r="AS1154" s="627"/>
      <c r="AT1154" s="627"/>
      <c r="AU1154" s="627"/>
      <c r="AV1154" s="625">
        <v>2012</v>
      </c>
      <c r="AW1154" s="613"/>
      <c r="AX1154" s="613"/>
      <c r="AY1154" s="613"/>
      <c r="AZ1154" s="613"/>
      <c r="BA1154" s="613"/>
      <c r="BB1154" s="613"/>
      <c r="BC1154" s="626">
        <v>124</v>
      </c>
      <c r="BD1154" s="627"/>
      <c r="BE1154" s="170"/>
    </row>
    <row r="1155" spans="1:57" ht="25.7" customHeight="1" x14ac:dyDescent="0.15">
      <c r="A1155" s="621"/>
      <c r="B1155" s="147"/>
      <c r="C1155" s="625" t="s">
        <v>5231</v>
      </c>
      <c r="D1155" s="625" t="s">
        <v>5579</v>
      </c>
      <c r="E1155" s="625" t="s">
        <v>5231</v>
      </c>
      <c r="F1155" s="625"/>
      <c r="G1155" s="625" t="s">
        <v>5231</v>
      </c>
      <c r="H1155" s="626"/>
      <c r="I1155" s="626"/>
      <c r="J1155" s="626">
        <v>2603</v>
      </c>
      <c r="K1155" s="626">
        <v>442</v>
      </c>
      <c r="L1155" s="138">
        <v>442</v>
      </c>
      <c r="M1155" s="626"/>
      <c r="N1155" s="626"/>
      <c r="O1155" s="626"/>
      <c r="P1155" s="626">
        <v>430</v>
      </c>
      <c r="Q1155" s="626">
        <v>430</v>
      </c>
      <c r="R1155" s="626" t="s">
        <v>1896</v>
      </c>
      <c r="S1155" s="626">
        <v>1</v>
      </c>
      <c r="T1155" s="626" t="s">
        <v>316</v>
      </c>
      <c r="U1155" s="626"/>
      <c r="V1155" s="625"/>
      <c r="W1155" s="626"/>
      <c r="X1155" s="627"/>
      <c r="Y1155" s="627"/>
      <c r="Z1155" s="627"/>
      <c r="AA1155" s="626"/>
      <c r="AB1155" s="625"/>
      <c r="AC1155" s="626"/>
      <c r="AD1155" s="627"/>
      <c r="AE1155" s="627"/>
      <c r="AF1155" s="627"/>
      <c r="AG1155" s="627"/>
      <c r="AH1155" s="627"/>
      <c r="AI1155" s="627"/>
      <c r="AJ1155" s="627"/>
      <c r="AK1155" s="627"/>
      <c r="AL1155" s="627"/>
      <c r="AM1155" s="627"/>
      <c r="AN1155" s="627"/>
      <c r="AO1155" s="627"/>
      <c r="AP1155" s="627"/>
      <c r="AQ1155" s="627"/>
      <c r="AR1155" s="627"/>
      <c r="AS1155" s="627"/>
      <c r="AT1155" s="627"/>
      <c r="AU1155" s="627"/>
      <c r="AV1155" s="625">
        <v>2014</v>
      </c>
      <c r="AW1155" s="626"/>
      <c r="AX1155" s="627"/>
      <c r="AY1155" s="613"/>
      <c r="AZ1155" s="613"/>
      <c r="BA1155" s="613"/>
      <c r="BB1155" s="613"/>
      <c r="BC1155" s="626">
        <v>120</v>
      </c>
      <c r="BD1155" s="627"/>
      <c r="BE1155" s="170"/>
    </row>
    <row r="1156" spans="1:57" ht="25.7" customHeight="1" x14ac:dyDescent="0.15">
      <c r="A1156" s="621"/>
      <c r="B1156" s="147"/>
      <c r="C1156" s="293" t="s">
        <v>5231</v>
      </c>
      <c r="D1156" s="625" t="s">
        <v>12075</v>
      </c>
      <c r="E1156" s="625" t="s">
        <v>5231</v>
      </c>
      <c r="F1156" s="625"/>
      <c r="G1156" s="625" t="s">
        <v>5231</v>
      </c>
      <c r="H1156" s="686"/>
      <c r="I1156" s="627"/>
      <c r="J1156" s="626">
        <v>5410</v>
      </c>
      <c r="K1156" s="626">
        <v>492</v>
      </c>
      <c r="L1156" s="138">
        <v>492</v>
      </c>
      <c r="M1156" s="626"/>
      <c r="N1156" s="626"/>
      <c r="O1156" s="626"/>
      <c r="P1156" s="626">
        <v>430</v>
      </c>
      <c r="Q1156" s="626">
        <v>430</v>
      </c>
      <c r="R1156" s="626" t="s">
        <v>1896</v>
      </c>
      <c r="S1156" s="626">
        <v>1</v>
      </c>
      <c r="T1156" s="626" t="s">
        <v>316</v>
      </c>
      <c r="U1156" s="627"/>
      <c r="V1156" s="627"/>
      <c r="W1156" s="627"/>
      <c r="X1156" s="627"/>
      <c r="Y1156" s="627"/>
      <c r="Z1156" s="627"/>
      <c r="AA1156" s="626"/>
      <c r="AB1156" s="625"/>
      <c r="AC1156" s="625"/>
      <c r="AD1156" s="627"/>
      <c r="AE1156" s="627"/>
      <c r="AF1156" s="627"/>
      <c r="AG1156" s="627"/>
      <c r="AH1156" s="627"/>
      <c r="AI1156" s="627"/>
      <c r="AJ1156" s="627"/>
      <c r="AK1156" s="627"/>
      <c r="AL1156" s="627"/>
      <c r="AM1156" s="627"/>
      <c r="AN1156" s="627"/>
      <c r="AO1156" s="627"/>
      <c r="AP1156" s="627"/>
      <c r="AQ1156" s="627"/>
      <c r="AR1156" s="627"/>
      <c r="AS1156" s="627"/>
      <c r="AT1156" s="627"/>
      <c r="AU1156" s="627"/>
      <c r="AV1156" s="625">
        <v>2018</v>
      </c>
      <c r="AW1156" s="613"/>
      <c r="AX1156" s="613"/>
      <c r="AY1156" s="613"/>
      <c r="AZ1156" s="613"/>
      <c r="BA1156" s="613"/>
      <c r="BB1156" s="613"/>
      <c r="BC1156" s="626">
        <v>200</v>
      </c>
      <c r="BD1156" s="627"/>
      <c r="BE1156" s="170"/>
    </row>
    <row r="1157" spans="1:57" ht="25.7" customHeight="1" x14ac:dyDescent="0.15">
      <c r="A1157" s="621"/>
      <c r="B1157" s="147"/>
      <c r="C1157" s="625" t="s">
        <v>5231</v>
      </c>
      <c r="D1157" s="625" t="s">
        <v>14899</v>
      </c>
      <c r="E1157" s="625" t="s">
        <v>5231</v>
      </c>
      <c r="F1157" s="625"/>
      <c r="G1157" s="625" t="s">
        <v>5231</v>
      </c>
      <c r="H1157" s="686"/>
      <c r="I1157" s="627"/>
      <c r="J1157" s="626">
        <v>1200</v>
      </c>
      <c r="K1157" s="626">
        <v>495</v>
      </c>
      <c r="L1157" s="138">
        <v>495</v>
      </c>
      <c r="M1157" s="626"/>
      <c r="N1157" s="626"/>
      <c r="O1157" s="626"/>
      <c r="P1157" s="626">
        <v>495</v>
      </c>
      <c r="Q1157" s="626">
        <v>495</v>
      </c>
      <c r="R1157" s="626" t="s">
        <v>1896</v>
      </c>
      <c r="S1157" s="626">
        <v>1</v>
      </c>
      <c r="T1157" s="626" t="s">
        <v>316</v>
      </c>
      <c r="U1157" s="627"/>
      <c r="V1157" s="627"/>
      <c r="W1157" s="627"/>
      <c r="X1157" s="627"/>
      <c r="Y1157" s="627"/>
      <c r="Z1157" s="627"/>
      <c r="AA1157" s="626"/>
      <c r="AB1157" s="625"/>
      <c r="AC1157" s="625"/>
      <c r="AD1157" s="627"/>
      <c r="AE1157" s="627"/>
      <c r="AF1157" s="627"/>
      <c r="AG1157" s="627"/>
      <c r="AH1157" s="627"/>
      <c r="AI1157" s="627"/>
      <c r="AJ1157" s="627"/>
      <c r="AK1157" s="627"/>
      <c r="AL1157" s="627"/>
      <c r="AM1157" s="627"/>
      <c r="AN1157" s="627"/>
      <c r="AO1157" s="627"/>
      <c r="AP1157" s="627"/>
      <c r="AQ1157" s="627"/>
      <c r="AR1157" s="627"/>
      <c r="AS1157" s="627"/>
      <c r="AT1157" s="627"/>
      <c r="AU1157" s="627"/>
      <c r="AV1157" s="625">
        <v>2019</v>
      </c>
      <c r="AW1157" s="613"/>
      <c r="AX1157" s="613"/>
      <c r="AY1157" s="613"/>
      <c r="AZ1157" s="613"/>
      <c r="BA1157" s="613"/>
      <c r="BB1157" s="613"/>
      <c r="BC1157" s="626">
        <v>350</v>
      </c>
      <c r="BD1157" s="627"/>
      <c r="BE1157" s="170"/>
    </row>
    <row r="1158" spans="1:57" ht="25.7" customHeight="1" x14ac:dyDescent="0.15">
      <c r="A1158" s="621"/>
      <c r="B1158" s="147"/>
      <c r="C1158" s="625" t="s">
        <v>5231</v>
      </c>
      <c r="D1158" s="625" t="s">
        <v>14900</v>
      </c>
      <c r="E1158" s="625" t="s">
        <v>5231</v>
      </c>
      <c r="F1158" s="625"/>
      <c r="G1158" s="625" t="s">
        <v>5231</v>
      </c>
      <c r="H1158" s="686"/>
      <c r="I1158" s="627"/>
      <c r="J1158" s="626">
        <v>43000.9</v>
      </c>
      <c r="K1158" s="626">
        <v>450</v>
      </c>
      <c r="L1158" s="138">
        <v>450</v>
      </c>
      <c r="M1158" s="626"/>
      <c r="N1158" s="626"/>
      <c r="O1158" s="626"/>
      <c r="P1158" s="626">
        <v>450</v>
      </c>
      <c r="Q1158" s="626">
        <v>450</v>
      </c>
      <c r="R1158" s="626" t="s">
        <v>1896</v>
      </c>
      <c r="S1158" s="626">
        <v>1</v>
      </c>
      <c r="T1158" s="626" t="s">
        <v>316</v>
      </c>
      <c r="U1158" s="627"/>
      <c r="V1158" s="627"/>
      <c r="W1158" s="627"/>
      <c r="X1158" s="627"/>
      <c r="Y1158" s="627"/>
      <c r="Z1158" s="627"/>
      <c r="AA1158" s="626"/>
      <c r="AB1158" s="625"/>
      <c r="AC1158" s="625"/>
      <c r="AD1158" s="627"/>
      <c r="AE1158" s="627"/>
      <c r="AF1158" s="627"/>
      <c r="AG1158" s="627"/>
      <c r="AH1158" s="627"/>
      <c r="AI1158" s="627"/>
      <c r="AJ1158" s="627"/>
      <c r="AK1158" s="627"/>
      <c r="AL1158" s="627"/>
      <c r="AM1158" s="627"/>
      <c r="AN1158" s="627"/>
      <c r="AO1158" s="627"/>
      <c r="AP1158" s="627"/>
      <c r="AQ1158" s="627"/>
      <c r="AR1158" s="627"/>
      <c r="AS1158" s="627"/>
      <c r="AT1158" s="627"/>
      <c r="AU1158" s="627"/>
      <c r="AV1158" s="625">
        <v>2019</v>
      </c>
      <c r="AW1158" s="613"/>
      <c r="AX1158" s="613"/>
      <c r="AY1158" s="613"/>
      <c r="AZ1158" s="613"/>
      <c r="BA1158" s="613"/>
      <c r="BB1158" s="613"/>
      <c r="BC1158" s="626">
        <v>198</v>
      </c>
      <c r="BD1158" s="627"/>
      <c r="BE1158" s="170"/>
    </row>
    <row r="1159" spans="1:57" ht="25.7" customHeight="1" x14ac:dyDescent="0.15">
      <c r="A1159" s="621"/>
      <c r="B1159" s="147"/>
      <c r="C1159" s="625" t="s">
        <v>5233</v>
      </c>
      <c r="D1159" s="625" t="s">
        <v>5580</v>
      </c>
      <c r="E1159" s="625" t="s">
        <v>5233</v>
      </c>
      <c r="F1159" s="625"/>
      <c r="G1159" s="625" t="s">
        <v>5233</v>
      </c>
      <c r="H1159" s="686"/>
      <c r="I1159" s="627"/>
      <c r="J1159" s="626">
        <v>1163</v>
      </c>
      <c r="K1159" s="626">
        <v>462</v>
      </c>
      <c r="L1159" s="138">
        <v>462</v>
      </c>
      <c r="M1159" s="627"/>
      <c r="N1159" s="628"/>
      <c r="O1159" s="627"/>
      <c r="P1159" s="626">
        <v>374</v>
      </c>
      <c r="Q1159" s="626">
        <v>374</v>
      </c>
      <c r="R1159" s="626" t="s">
        <v>5463</v>
      </c>
      <c r="S1159" s="626">
        <v>1</v>
      </c>
      <c r="T1159" s="626" t="s">
        <v>316</v>
      </c>
      <c r="U1159" s="627"/>
      <c r="V1159" s="627"/>
      <c r="W1159" s="627"/>
      <c r="X1159" s="627"/>
      <c r="Y1159" s="627"/>
      <c r="Z1159" s="627"/>
      <c r="AA1159" s="626" t="s">
        <v>5581</v>
      </c>
      <c r="AB1159" s="625"/>
      <c r="AC1159" s="625"/>
      <c r="AD1159" s="627"/>
      <c r="AE1159" s="627"/>
      <c r="AF1159" s="627"/>
      <c r="AG1159" s="627"/>
      <c r="AH1159" s="627"/>
      <c r="AI1159" s="627"/>
      <c r="AJ1159" s="627"/>
      <c r="AK1159" s="627"/>
      <c r="AL1159" s="627"/>
      <c r="AM1159" s="627"/>
      <c r="AN1159" s="627"/>
      <c r="AO1159" s="627"/>
      <c r="AP1159" s="627"/>
      <c r="AQ1159" s="627"/>
      <c r="AR1159" s="627"/>
      <c r="AS1159" s="627"/>
      <c r="AT1159" s="627"/>
      <c r="AU1159" s="627"/>
      <c r="AV1159" s="625">
        <v>2008</v>
      </c>
      <c r="AW1159" s="613"/>
      <c r="AX1159" s="613"/>
      <c r="AY1159" s="613"/>
      <c r="AZ1159" s="613"/>
      <c r="BA1159" s="613"/>
      <c r="BB1159" s="613"/>
      <c r="BC1159" s="626">
        <v>112.86</v>
      </c>
      <c r="BD1159" s="627"/>
      <c r="BE1159" s="170"/>
    </row>
    <row r="1160" spans="1:57" ht="25.7" customHeight="1" x14ac:dyDescent="0.15">
      <c r="A1160" s="621"/>
      <c r="B1160" s="147"/>
      <c r="C1160" s="625" t="s">
        <v>5233</v>
      </c>
      <c r="D1160" s="625" t="s">
        <v>17335</v>
      </c>
      <c r="E1160" s="625" t="s">
        <v>5233</v>
      </c>
      <c r="F1160" s="625"/>
      <c r="G1160" s="625" t="s">
        <v>5233</v>
      </c>
      <c r="H1160" s="686">
        <v>3492</v>
      </c>
      <c r="I1160" s="627">
        <v>1027.5</v>
      </c>
      <c r="J1160" s="626">
        <v>3492</v>
      </c>
      <c r="K1160" s="626">
        <v>1027.5</v>
      </c>
      <c r="L1160" s="138">
        <v>1027.5</v>
      </c>
      <c r="M1160" s="627">
        <v>0</v>
      </c>
      <c r="N1160" s="628"/>
      <c r="O1160" s="627"/>
      <c r="P1160" s="626">
        <v>748</v>
      </c>
      <c r="Q1160" s="626">
        <v>748</v>
      </c>
      <c r="R1160" s="626" t="s">
        <v>5463</v>
      </c>
      <c r="S1160" s="626">
        <v>4</v>
      </c>
      <c r="T1160" s="626" t="s">
        <v>316</v>
      </c>
      <c r="U1160" s="627"/>
      <c r="V1160" s="627"/>
      <c r="W1160" s="627"/>
      <c r="X1160" s="627"/>
      <c r="Y1160" s="627"/>
      <c r="Z1160" s="627"/>
      <c r="AA1160" s="626" t="s">
        <v>5581</v>
      </c>
      <c r="AB1160" s="625">
        <v>2009</v>
      </c>
      <c r="AC1160" s="625">
        <v>130</v>
      </c>
      <c r="AD1160" s="627" t="s">
        <v>2050</v>
      </c>
      <c r="AE1160" s="627"/>
      <c r="AF1160" s="627"/>
      <c r="AG1160" s="627"/>
      <c r="AH1160" s="627"/>
      <c r="AI1160" s="627"/>
      <c r="AJ1160" s="627"/>
      <c r="AK1160" s="627"/>
      <c r="AL1160" s="627"/>
      <c r="AM1160" s="627"/>
      <c r="AN1160" s="627"/>
      <c r="AO1160" s="627"/>
      <c r="AP1160" s="627"/>
      <c r="AQ1160" s="627"/>
      <c r="AR1160" s="627"/>
      <c r="AS1160" s="627"/>
      <c r="AT1160" s="627"/>
      <c r="AU1160" s="627"/>
      <c r="AV1160" s="625">
        <v>2009</v>
      </c>
      <c r="AW1160" s="613"/>
      <c r="AX1160" s="613"/>
      <c r="AY1160" s="613"/>
      <c r="AZ1160" s="613"/>
      <c r="BA1160" s="613"/>
      <c r="BB1160" s="613"/>
      <c r="BC1160" s="626">
        <v>130</v>
      </c>
      <c r="BD1160" s="627" t="s">
        <v>17336</v>
      </c>
      <c r="BE1160" s="170"/>
    </row>
    <row r="1161" spans="1:57" ht="25.7" customHeight="1" x14ac:dyDescent="0.15">
      <c r="A1161" s="621"/>
      <c r="B1161" s="147"/>
      <c r="C1161" s="625" t="s">
        <v>5233</v>
      </c>
      <c r="D1161" s="625" t="s">
        <v>5582</v>
      </c>
      <c r="E1161" s="625" t="s">
        <v>5233</v>
      </c>
      <c r="F1161" s="625"/>
      <c r="G1161" s="625" t="s">
        <v>5233</v>
      </c>
      <c r="H1161" s="686">
        <v>4706</v>
      </c>
      <c r="I1161" s="627">
        <v>499.32</v>
      </c>
      <c r="J1161" s="626">
        <v>4706</v>
      </c>
      <c r="K1161" s="626">
        <v>499.32</v>
      </c>
      <c r="L1161" s="138">
        <v>1694.68</v>
      </c>
      <c r="M1161" s="626">
        <v>0</v>
      </c>
      <c r="N1161" s="626"/>
      <c r="O1161" s="626"/>
      <c r="P1161" s="626">
        <v>374</v>
      </c>
      <c r="Q1161" s="626">
        <v>374</v>
      </c>
      <c r="R1161" s="626" t="s">
        <v>5463</v>
      </c>
      <c r="S1161" s="626">
        <v>1</v>
      </c>
      <c r="T1161" s="626" t="s">
        <v>316</v>
      </c>
      <c r="U1161" s="627"/>
      <c r="V1161" s="627"/>
      <c r="W1161" s="627"/>
      <c r="X1161" s="627"/>
      <c r="Y1161" s="627"/>
      <c r="Z1161" s="627"/>
      <c r="AA1161" s="626" t="s">
        <v>10939</v>
      </c>
      <c r="AB1161" s="625">
        <v>2009</v>
      </c>
      <c r="AC1161" s="625">
        <v>146</v>
      </c>
      <c r="AD1161" s="627" t="s">
        <v>2050</v>
      </c>
      <c r="AE1161" s="627"/>
      <c r="AF1161" s="627"/>
      <c r="AG1161" s="627"/>
      <c r="AH1161" s="627"/>
      <c r="AI1161" s="627"/>
      <c r="AJ1161" s="627"/>
      <c r="AK1161" s="627"/>
      <c r="AL1161" s="627"/>
      <c r="AM1161" s="627"/>
      <c r="AN1161" s="627"/>
      <c r="AO1161" s="627"/>
      <c r="AP1161" s="627"/>
      <c r="AQ1161" s="627"/>
      <c r="AR1161" s="627"/>
      <c r="AS1161" s="627"/>
      <c r="AT1161" s="627"/>
      <c r="AU1161" s="627"/>
      <c r="AV1161" s="625">
        <v>2009</v>
      </c>
      <c r="AW1161" s="613"/>
      <c r="AX1161" s="613"/>
      <c r="AY1161" s="613"/>
      <c r="AZ1161" s="613"/>
      <c r="BA1161" s="613"/>
      <c r="BB1161" s="613"/>
      <c r="BC1161" s="626">
        <v>146</v>
      </c>
      <c r="BD1161" s="627"/>
      <c r="BE1161" s="170"/>
    </row>
    <row r="1162" spans="1:57" ht="25.7" customHeight="1" x14ac:dyDescent="0.15">
      <c r="A1162" s="621"/>
      <c r="B1162" s="147"/>
      <c r="C1162" s="625" t="s">
        <v>5233</v>
      </c>
      <c r="D1162" s="625" t="s">
        <v>16207</v>
      </c>
      <c r="E1162" s="625" t="s">
        <v>5233</v>
      </c>
      <c r="F1162" s="625"/>
      <c r="G1162" s="625" t="s">
        <v>5233</v>
      </c>
      <c r="H1162" s="686">
        <v>2626</v>
      </c>
      <c r="I1162" s="627">
        <v>448.01</v>
      </c>
      <c r="J1162" s="626">
        <v>2626</v>
      </c>
      <c r="K1162" s="626">
        <v>448.01</v>
      </c>
      <c r="L1162" s="138">
        <v>448.01</v>
      </c>
      <c r="M1162" s="627">
        <v>0</v>
      </c>
      <c r="N1162" s="628"/>
      <c r="O1162" s="627"/>
      <c r="P1162" s="626">
        <v>374</v>
      </c>
      <c r="Q1162" s="626">
        <v>374</v>
      </c>
      <c r="R1162" s="626" t="s">
        <v>5463</v>
      </c>
      <c r="S1162" s="626">
        <v>1</v>
      </c>
      <c r="T1162" s="626" t="s">
        <v>316</v>
      </c>
      <c r="U1162" s="627"/>
      <c r="V1162" s="627"/>
      <c r="W1162" s="627"/>
      <c r="X1162" s="627"/>
      <c r="Y1162" s="627"/>
      <c r="Z1162" s="627"/>
      <c r="AA1162" s="626" t="s">
        <v>10939</v>
      </c>
      <c r="AB1162" s="625">
        <v>2009</v>
      </c>
      <c r="AC1162" s="625">
        <v>140</v>
      </c>
      <c r="AD1162" s="627" t="s">
        <v>2050</v>
      </c>
      <c r="AE1162" s="627"/>
      <c r="AF1162" s="627"/>
      <c r="AG1162" s="627"/>
      <c r="AH1162" s="627"/>
      <c r="AI1162" s="627"/>
      <c r="AJ1162" s="627"/>
      <c r="AK1162" s="627"/>
      <c r="AL1162" s="627"/>
      <c r="AM1162" s="627"/>
      <c r="AN1162" s="627"/>
      <c r="AO1162" s="627"/>
      <c r="AP1162" s="627"/>
      <c r="AQ1162" s="627"/>
      <c r="AR1162" s="627"/>
      <c r="AS1162" s="627"/>
      <c r="AT1162" s="627"/>
      <c r="AU1162" s="627"/>
      <c r="AV1162" s="625">
        <v>2009</v>
      </c>
      <c r="AW1162" s="613"/>
      <c r="AX1162" s="613"/>
      <c r="AY1162" s="613"/>
      <c r="AZ1162" s="613"/>
      <c r="BA1162" s="613"/>
      <c r="BB1162" s="613"/>
      <c r="BC1162" s="626">
        <v>140</v>
      </c>
      <c r="BD1162" s="627" t="s">
        <v>16208</v>
      </c>
      <c r="BE1162" s="170"/>
    </row>
    <row r="1163" spans="1:57" ht="25.7" customHeight="1" x14ac:dyDescent="0.15">
      <c r="A1163" s="621"/>
      <c r="B1163" s="147"/>
      <c r="C1163" s="625" t="s">
        <v>5233</v>
      </c>
      <c r="D1163" s="625" t="s">
        <v>5583</v>
      </c>
      <c r="E1163" s="625" t="s">
        <v>5233</v>
      </c>
      <c r="F1163" s="625"/>
      <c r="G1163" s="625" t="s">
        <v>5233</v>
      </c>
      <c r="H1163" s="686"/>
      <c r="I1163" s="627"/>
      <c r="J1163" s="626">
        <v>1294</v>
      </c>
      <c r="K1163" s="626">
        <v>499</v>
      </c>
      <c r="L1163" s="138">
        <v>499</v>
      </c>
      <c r="M1163" s="627"/>
      <c r="N1163" s="628"/>
      <c r="O1163" s="627"/>
      <c r="P1163" s="626">
        <v>374</v>
      </c>
      <c r="Q1163" s="626">
        <v>374</v>
      </c>
      <c r="R1163" s="626" t="s">
        <v>5463</v>
      </c>
      <c r="S1163" s="626">
        <v>1</v>
      </c>
      <c r="T1163" s="626" t="s">
        <v>316</v>
      </c>
      <c r="U1163" s="627"/>
      <c r="V1163" s="627"/>
      <c r="W1163" s="627"/>
      <c r="X1163" s="627"/>
      <c r="Y1163" s="627"/>
      <c r="Z1163" s="627"/>
      <c r="AA1163" s="626" t="s">
        <v>5581</v>
      </c>
      <c r="AB1163" s="625"/>
      <c r="AC1163" s="625"/>
      <c r="AD1163" s="627"/>
      <c r="AE1163" s="627"/>
      <c r="AF1163" s="627"/>
      <c r="AG1163" s="627"/>
      <c r="AH1163" s="627"/>
      <c r="AI1163" s="627"/>
      <c r="AJ1163" s="627"/>
      <c r="AK1163" s="627"/>
      <c r="AL1163" s="627"/>
      <c r="AM1163" s="627"/>
      <c r="AN1163" s="627"/>
      <c r="AO1163" s="627"/>
      <c r="AP1163" s="627"/>
      <c r="AQ1163" s="627"/>
      <c r="AR1163" s="627"/>
      <c r="AS1163" s="627"/>
      <c r="AT1163" s="627"/>
      <c r="AU1163" s="627"/>
      <c r="AV1163" s="625">
        <v>2010</v>
      </c>
      <c r="AW1163" s="613"/>
      <c r="AX1163" s="613"/>
      <c r="AY1163" s="613"/>
      <c r="AZ1163" s="613"/>
      <c r="BA1163" s="613"/>
      <c r="BB1163" s="613"/>
      <c r="BC1163" s="626">
        <v>180</v>
      </c>
      <c r="BD1163" s="627"/>
      <c r="BE1163" s="170"/>
    </row>
    <row r="1164" spans="1:57" ht="25.7" customHeight="1" x14ac:dyDescent="0.15">
      <c r="A1164" s="621"/>
      <c r="B1164" s="147"/>
      <c r="C1164" s="625" t="s">
        <v>5233</v>
      </c>
      <c r="D1164" s="625" t="s">
        <v>5584</v>
      </c>
      <c r="E1164" s="625" t="s">
        <v>5233</v>
      </c>
      <c r="F1164" s="625"/>
      <c r="G1164" s="625" t="s">
        <v>5233</v>
      </c>
      <c r="H1164" s="686"/>
      <c r="I1164" s="627"/>
      <c r="J1164" s="626">
        <v>740</v>
      </c>
      <c r="K1164" s="626">
        <v>437.32</v>
      </c>
      <c r="L1164" s="138">
        <v>437.32</v>
      </c>
      <c r="M1164" s="627"/>
      <c r="N1164" s="628"/>
      <c r="O1164" s="627"/>
      <c r="P1164" s="626">
        <v>374</v>
      </c>
      <c r="Q1164" s="626">
        <v>374</v>
      </c>
      <c r="R1164" s="626" t="s">
        <v>5463</v>
      </c>
      <c r="S1164" s="626">
        <v>1</v>
      </c>
      <c r="T1164" s="626" t="s">
        <v>316</v>
      </c>
      <c r="U1164" s="627"/>
      <c r="V1164" s="627"/>
      <c r="W1164" s="627"/>
      <c r="X1164" s="627"/>
      <c r="Y1164" s="627"/>
      <c r="Z1164" s="627"/>
      <c r="AA1164" s="626" t="s">
        <v>10939</v>
      </c>
      <c r="AB1164" s="625"/>
      <c r="AC1164" s="625"/>
      <c r="AD1164" s="627"/>
      <c r="AE1164" s="627"/>
      <c r="AF1164" s="627"/>
      <c r="AG1164" s="627"/>
      <c r="AH1164" s="627"/>
      <c r="AI1164" s="627"/>
      <c r="AJ1164" s="627"/>
      <c r="AK1164" s="627"/>
      <c r="AL1164" s="627"/>
      <c r="AM1164" s="627"/>
      <c r="AN1164" s="627"/>
      <c r="AO1164" s="627"/>
      <c r="AP1164" s="627"/>
      <c r="AQ1164" s="627"/>
      <c r="AR1164" s="627"/>
      <c r="AS1164" s="627"/>
      <c r="AT1164" s="627"/>
      <c r="AU1164" s="627"/>
      <c r="AV1164" s="625">
        <v>2011</v>
      </c>
      <c r="AW1164" s="613"/>
      <c r="AX1164" s="613"/>
      <c r="AY1164" s="613"/>
      <c r="AZ1164" s="613"/>
      <c r="BA1164" s="613"/>
      <c r="BB1164" s="613"/>
      <c r="BC1164" s="626">
        <v>180</v>
      </c>
      <c r="BD1164" s="627"/>
      <c r="BE1164" s="170"/>
    </row>
    <row r="1165" spans="1:57" ht="25.7" customHeight="1" x14ac:dyDescent="0.15">
      <c r="A1165" s="621"/>
      <c r="B1165" s="147"/>
      <c r="C1165" s="625" t="s">
        <v>5233</v>
      </c>
      <c r="D1165" s="625" t="s">
        <v>5585</v>
      </c>
      <c r="E1165" s="625" t="s">
        <v>5233</v>
      </c>
      <c r="F1165" s="625"/>
      <c r="G1165" s="625" t="s">
        <v>5233</v>
      </c>
      <c r="H1165" s="686"/>
      <c r="I1165" s="627"/>
      <c r="J1165" s="626">
        <v>1197</v>
      </c>
      <c r="K1165" s="626">
        <v>478.4</v>
      </c>
      <c r="L1165" s="138">
        <v>478.4</v>
      </c>
      <c r="M1165" s="627"/>
      <c r="N1165" s="628"/>
      <c r="O1165" s="627"/>
      <c r="P1165" s="626">
        <v>374</v>
      </c>
      <c r="Q1165" s="626">
        <v>374</v>
      </c>
      <c r="R1165" s="626" t="s">
        <v>5463</v>
      </c>
      <c r="S1165" s="626">
        <v>1</v>
      </c>
      <c r="T1165" s="626" t="s">
        <v>316</v>
      </c>
      <c r="U1165" s="627"/>
      <c r="V1165" s="627"/>
      <c r="W1165" s="627"/>
      <c r="X1165" s="627"/>
      <c r="Y1165" s="627"/>
      <c r="Z1165" s="627"/>
      <c r="AA1165" s="626" t="s">
        <v>5581</v>
      </c>
      <c r="AB1165" s="625"/>
      <c r="AC1165" s="625"/>
      <c r="AD1165" s="627"/>
      <c r="AE1165" s="627"/>
      <c r="AF1165" s="627"/>
      <c r="AG1165" s="627"/>
      <c r="AH1165" s="627"/>
      <c r="AI1165" s="627"/>
      <c r="AJ1165" s="627"/>
      <c r="AK1165" s="627"/>
      <c r="AL1165" s="627"/>
      <c r="AM1165" s="627"/>
      <c r="AN1165" s="627"/>
      <c r="AO1165" s="627"/>
      <c r="AP1165" s="627"/>
      <c r="AQ1165" s="627"/>
      <c r="AR1165" s="627"/>
      <c r="AS1165" s="627"/>
      <c r="AT1165" s="627"/>
      <c r="AU1165" s="627"/>
      <c r="AV1165" s="625">
        <v>2011</v>
      </c>
      <c r="AW1165" s="613"/>
      <c r="AX1165" s="613"/>
      <c r="AY1165" s="613"/>
      <c r="AZ1165" s="613"/>
      <c r="BA1165" s="613"/>
      <c r="BB1165" s="613"/>
      <c r="BC1165" s="626">
        <v>180</v>
      </c>
      <c r="BD1165" s="627"/>
      <c r="BE1165" s="170"/>
    </row>
    <row r="1166" spans="1:57" ht="25.7" customHeight="1" x14ac:dyDescent="0.15">
      <c r="A1166" s="621"/>
      <c r="B1166" s="147"/>
      <c r="C1166" s="625" t="s">
        <v>5233</v>
      </c>
      <c r="D1166" s="625" t="s">
        <v>5586</v>
      </c>
      <c r="E1166" s="625" t="s">
        <v>5233</v>
      </c>
      <c r="F1166" s="625"/>
      <c r="G1166" s="625" t="s">
        <v>5233</v>
      </c>
      <c r="H1166" s="626"/>
      <c r="I1166" s="626"/>
      <c r="J1166" s="626">
        <v>3127</v>
      </c>
      <c r="K1166" s="626">
        <v>498.64</v>
      </c>
      <c r="L1166" s="138">
        <v>498.64</v>
      </c>
      <c r="M1166" s="627"/>
      <c r="N1166" s="628"/>
      <c r="O1166" s="627"/>
      <c r="P1166" s="626">
        <v>374</v>
      </c>
      <c r="Q1166" s="626">
        <v>374</v>
      </c>
      <c r="R1166" s="626" t="s">
        <v>5463</v>
      </c>
      <c r="S1166" s="626">
        <v>1</v>
      </c>
      <c r="T1166" s="626" t="s">
        <v>316</v>
      </c>
      <c r="U1166" s="627"/>
      <c r="V1166" s="627"/>
      <c r="W1166" s="627"/>
      <c r="X1166" s="627"/>
      <c r="Y1166" s="627"/>
      <c r="Z1166" s="627"/>
      <c r="AA1166" s="626" t="s">
        <v>5581</v>
      </c>
      <c r="AB1166" s="625"/>
      <c r="AC1166" s="625"/>
      <c r="AD1166" s="627"/>
      <c r="AE1166" s="627"/>
      <c r="AF1166" s="627"/>
      <c r="AG1166" s="627"/>
      <c r="AH1166" s="627"/>
      <c r="AI1166" s="627"/>
      <c r="AJ1166" s="627"/>
      <c r="AK1166" s="627"/>
      <c r="AL1166" s="627"/>
      <c r="AM1166" s="627"/>
      <c r="AN1166" s="627"/>
      <c r="AO1166" s="627"/>
      <c r="AP1166" s="627"/>
      <c r="AQ1166" s="627"/>
      <c r="AR1166" s="627"/>
      <c r="AS1166" s="627"/>
      <c r="AT1166" s="627"/>
      <c r="AU1166" s="627"/>
      <c r="AV1166" s="625">
        <v>2011</v>
      </c>
      <c r="AW1166" s="626"/>
      <c r="AX1166" s="627"/>
      <c r="AY1166" s="613"/>
      <c r="AZ1166" s="613"/>
      <c r="BA1166" s="613"/>
      <c r="BB1166" s="613"/>
      <c r="BC1166" s="626">
        <v>250</v>
      </c>
      <c r="BD1166" s="627"/>
      <c r="BE1166" s="170"/>
    </row>
    <row r="1167" spans="1:57" ht="25.7" customHeight="1" x14ac:dyDescent="0.15">
      <c r="A1167" s="621"/>
      <c r="B1167" s="147"/>
      <c r="C1167" s="625" t="s">
        <v>5233</v>
      </c>
      <c r="D1167" s="625" t="s">
        <v>5587</v>
      </c>
      <c r="E1167" s="625" t="s">
        <v>5233</v>
      </c>
      <c r="F1167" s="625"/>
      <c r="G1167" s="625" t="s">
        <v>5233</v>
      </c>
      <c r="H1167" s="626"/>
      <c r="I1167" s="626"/>
      <c r="J1167" s="626">
        <v>2767</v>
      </c>
      <c r="K1167" s="626">
        <v>499</v>
      </c>
      <c r="L1167" s="138">
        <v>499</v>
      </c>
      <c r="M1167" s="627"/>
      <c r="N1167" s="628"/>
      <c r="O1167" s="627"/>
      <c r="P1167" s="626">
        <v>374</v>
      </c>
      <c r="Q1167" s="626">
        <v>374</v>
      </c>
      <c r="R1167" s="626" t="s">
        <v>5463</v>
      </c>
      <c r="S1167" s="626">
        <v>1</v>
      </c>
      <c r="T1167" s="626" t="s">
        <v>316</v>
      </c>
      <c r="U1167" s="627"/>
      <c r="V1167" s="627"/>
      <c r="W1167" s="627"/>
      <c r="X1167" s="627"/>
      <c r="Y1167" s="627"/>
      <c r="Z1167" s="627"/>
      <c r="AA1167" s="626" t="s">
        <v>5581</v>
      </c>
      <c r="AB1167" s="625"/>
      <c r="AC1167" s="625"/>
      <c r="AD1167" s="627"/>
      <c r="AE1167" s="627"/>
      <c r="AF1167" s="627"/>
      <c r="AG1167" s="627"/>
      <c r="AH1167" s="627"/>
      <c r="AI1167" s="627"/>
      <c r="AJ1167" s="627"/>
      <c r="AK1167" s="627"/>
      <c r="AL1167" s="627"/>
      <c r="AM1167" s="627"/>
      <c r="AN1167" s="627"/>
      <c r="AO1167" s="627"/>
      <c r="AP1167" s="627"/>
      <c r="AQ1167" s="627"/>
      <c r="AR1167" s="627"/>
      <c r="AS1167" s="627"/>
      <c r="AT1167" s="627"/>
      <c r="AU1167" s="627"/>
      <c r="AV1167" s="625">
        <v>2012</v>
      </c>
      <c r="AW1167" s="626"/>
      <c r="AX1167" s="627"/>
      <c r="AY1167" s="613"/>
      <c r="AZ1167" s="613"/>
      <c r="BA1167" s="613"/>
      <c r="BB1167" s="613"/>
      <c r="BC1167" s="626">
        <v>250</v>
      </c>
      <c r="BD1167" s="627"/>
      <c r="BE1167" s="170"/>
    </row>
    <row r="1168" spans="1:57" ht="25.7" customHeight="1" x14ac:dyDescent="0.15">
      <c r="A1168" s="621"/>
      <c r="B1168" s="147"/>
      <c r="C1168" s="625" t="s">
        <v>5233</v>
      </c>
      <c r="D1168" s="625" t="s">
        <v>5588</v>
      </c>
      <c r="E1168" s="625" t="s">
        <v>5233</v>
      </c>
      <c r="F1168" s="625"/>
      <c r="G1168" s="625" t="s">
        <v>5233</v>
      </c>
      <c r="H1168" s="626"/>
      <c r="I1168" s="626"/>
      <c r="J1168" s="626">
        <v>1492</v>
      </c>
      <c r="K1168" s="626">
        <v>499</v>
      </c>
      <c r="L1168" s="138">
        <v>499</v>
      </c>
      <c r="M1168" s="627"/>
      <c r="N1168" s="628"/>
      <c r="O1168" s="627"/>
      <c r="P1168" s="626">
        <v>374</v>
      </c>
      <c r="Q1168" s="626">
        <v>374</v>
      </c>
      <c r="R1168" s="626" t="s">
        <v>5463</v>
      </c>
      <c r="S1168" s="626">
        <v>1</v>
      </c>
      <c r="T1168" s="626" t="s">
        <v>316</v>
      </c>
      <c r="U1168" s="627"/>
      <c r="V1168" s="627"/>
      <c r="W1168" s="627"/>
      <c r="X1168" s="627"/>
      <c r="Y1168" s="627"/>
      <c r="Z1168" s="627"/>
      <c r="AA1168" s="626" t="s">
        <v>5581</v>
      </c>
      <c r="AB1168" s="625"/>
      <c r="AC1168" s="625"/>
      <c r="AD1168" s="627"/>
      <c r="AE1168" s="627"/>
      <c r="AF1168" s="627"/>
      <c r="AG1168" s="627"/>
      <c r="AH1168" s="627"/>
      <c r="AI1168" s="627"/>
      <c r="AJ1168" s="627"/>
      <c r="AK1168" s="627"/>
      <c r="AL1168" s="627"/>
      <c r="AM1168" s="627"/>
      <c r="AN1168" s="627"/>
      <c r="AO1168" s="627"/>
      <c r="AP1168" s="627"/>
      <c r="AQ1168" s="627"/>
      <c r="AR1168" s="627"/>
      <c r="AS1168" s="627"/>
      <c r="AT1168" s="627"/>
      <c r="AU1168" s="627"/>
      <c r="AV1168" s="625">
        <v>2012</v>
      </c>
      <c r="AW1168" s="626"/>
      <c r="AX1168" s="627"/>
      <c r="AY1168" s="613"/>
      <c r="AZ1168" s="613"/>
      <c r="BA1168" s="613"/>
      <c r="BB1168" s="613"/>
      <c r="BC1168" s="626">
        <v>250</v>
      </c>
      <c r="BD1168" s="627"/>
      <c r="BE1168" s="170"/>
    </row>
    <row r="1169" spans="1:57" ht="25.7" customHeight="1" x14ac:dyDescent="0.15">
      <c r="A1169" s="621"/>
      <c r="B1169" s="147"/>
      <c r="C1169" s="625" t="s">
        <v>5233</v>
      </c>
      <c r="D1169" s="625" t="s">
        <v>17337</v>
      </c>
      <c r="E1169" s="625" t="s">
        <v>5233</v>
      </c>
      <c r="F1169" s="625"/>
      <c r="G1169" s="625" t="s">
        <v>5233</v>
      </c>
      <c r="H1169" s="626"/>
      <c r="I1169" s="626"/>
      <c r="J1169" s="626">
        <v>2718</v>
      </c>
      <c r="K1169" s="626">
        <v>498.64</v>
      </c>
      <c r="L1169" s="138">
        <v>498.64</v>
      </c>
      <c r="M1169" s="627"/>
      <c r="N1169" s="628"/>
      <c r="O1169" s="627"/>
      <c r="P1169" s="626">
        <v>374</v>
      </c>
      <c r="Q1169" s="626">
        <v>374</v>
      </c>
      <c r="R1169" s="626" t="s">
        <v>5463</v>
      </c>
      <c r="S1169" s="626">
        <v>1</v>
      </c>
      <c r="T1169" s="626" t="s">
        <v>316</v>
      </c>
      <c r="U1169" s="627"/>
      <c r="V1169" s="627"/>
      <c r="W1169" s="627"/>
      <c r="X1169" s="627"/>
      <c r="Y1169" s="627"/>
      <c r="Z1169" s="627"/>
      <c r="AA1169" s="626" t="s">
        <v>5581</v>
      </c>
      <c r="AB1169" s="625"/>
      <c r="AC1169" s="625"/>
      <c r="AD1169" s="627"/>
      <c r="AE1169" s="627"/>
      <c r="AF1169" s="627"/>
      <c r="AG1169" s="627"/>
      <c r="AH1169" s="627"/>
      <c r="AI1169" s="627"/>
      <c r="AJ1169" s="627"/>
      <c r="AK1169" s="627"/>
      <c r="AL1169" s="627"/>
      <c r="AM1169" s="627"/>
      <c r="AN1169" s="627"/>
      <c r="AO1169" s="627"/>
      <c r="AP1169" s="627"/>
      <c r="AQ1169" s="627"/>
      <c r="AR1169" s="627"/>
      <c r="AS1169" s="627"/>
      <c r="AT1169" s="627"/>
      <c r="AU1169" s="627"/>
      <c r="AV1169" s="625">
        <v>2013</v>
      </c>
      <c r="AW1169" s="626"/>
      <c r="AX1169" s="627"/>
      <c r="AY1169" s="613"/>
      <c r="AZ1169" s="613"/>
      <c r="BA1169" s="613"/>
      <c r="BB1169" s="613"/>
      <c r="BC1169" s="626">
        <v>268</v>
      </c>
      <c r="BD1169" s="627" t="s">
        <v>17338</v>
      </c>
      <c r="BE1169" s="170"/>
    </row>
    <row r="1170" spans="1:57" ht="25.7" customHeight="1" x14ac:dyDescent="0.15">
      <c r="A1170" s="621"/>
      <c r="B1170" s="147"/>
      <c r="C1170" s="625" t="s">
        <v>5233</v>
      </c>
      <c r="D1170" s="625" t="s">
        <v>17339</v>
      </c>
      <c r="E1170" s="625" t="s">
        <v>5233</v>
      </c>
      <c r="F1170" s="625"/>
      <c r="G1170" s="625" t="s">
        <v>5233</v>
      </c>
      <c r="H1170" s="626"/>
      <c r="I1170" s="626"/>
      <c r="J1170" s="626">
        <v>1125</v>
      </c>
      <c r="K1170" s="626">
        <v>449.93</v>
      </c>
      <c r="L1170" s="138">
        <v>449.93</v>
      </c>
      <c r="M1170" s="627"/>
      <c r="N1170" s="628"/>
      <c r="O1170" s="627"/>
      <c r="P1170" s="626">
        <v>374</v>
      </c>
      <c r="Q1170" s="626">
        <v>374</v>
      </c>
      <c r="R1170" s="626" t="s">
        <v>5463</v>
      </c>
      <c r="S1170" s="626">
        <v>1</v>
      </c>
      <c r="T1170" s="626" t="s">
        <v>316</v>
      </c>
      <c r="U1170" s="627"/>
      <c r="V1170" s="627"/>
      <c r="W1170" s="627"/>
      <c r="X1170" s="627"/>
      <c r="Y1170" s="627"/>
      <c r="Z1170" s="627"/>
      <c r="AA1170" s="626" t="s">
        <v>5581</v>
      </c>
      <c r="AB1170" s="625"/>
      <c r="AC1170" s="625"/>
      <c r="AD1170" s="627"/>
      <c r="AE1170" s="627"/>
      <c r="AF1170" s="627"/>
      <c r="AG1170" s="627"/>
      <c r="AH1170" s="627"/>
      <c r="AI1170" s="627"/>
      <c r="AJ1170" s="627"/>
      <c r="AK1170" s="627"/>
      <c r="AL1170" s="627"/>
      <c r="AM1170" s="627"/>
      <c r="AN1170" s="627"/>
      <c r="AO1170" s="627"/>
      <c r="AP1170" s="627"/>
      <c r="AQ1170" s="627"/>
      <c r="AR1170" s="627"/>
      <c r="AS1170" s="627"/>
      <c r="AT1170" s="627"/>
      <c r="AU1170" s="627"/>
      <c r="AV1170" s="625">
        <v>2013</v>
      </c>
      <c r="AW1170" s="626"/>
      <c r="AX1170" s="627"/>
      <c r="AY1170" s="613"/>
      <c r="AZ1170" s="613"/>
      <c r="BA1170" s="613"/>
      <c r="BB1170" s="613"/>
      <c r="BC1170" s="626">
        <v>234</v>
      </c>
      <c r="BD1170" s="627" t="s">
        <v>17340</v>
      </c>
      <c r="BE1170" s="170"/>
    </row>
    <row r="1171" spans="1:57" ht="25.7" customHeight="1" x14ac:dyDescent="0.15">
      <c r="A1171" s="621"/>
      <c r="B1171" s="147"/>
      <c r="C1171" s="625" t="s">
        <v>5233</v>
      </c>
      <c r="D1171" s="625" t="s">
        <v>14158</v>
      </c>
      <c r="E1171" s="625" t="s">
        <v>5233</v>
      </c>
      <c r="F1171" s="625"/>
      <c r="G1171" s="625" t="s">
        <v>5233</v>
      </c>
      <c r="H1171" s="686"/>
      <c r="I1171" s="627"/>
      <c r="J1171" s="626">
        <v>3665</v>
      </c>
      <c r="K1171" s="626">
        <v>450</v>
      </c>
      <c r="L1171" s="138">
        <v>450</v>
      </c>
      <c r="M1171" s="626"/>
      <c r="N1171" s="626"/>
      <c r="O1171" s="626"/>
      <c r="P1171" s="626">
        <v>374</v>
      </c>
      <c r="Q1171" s="626">
        <v>374</v>
      </c>
      <c r="R1171" s="626" t="s">
        <v>5463</v>
      </c>
      <c r="S1171" s="626">
        <v>1</v>
      </c>
      <c r="T1171" s="626" t="s">
        <v>316</v>
      </c>
      <c r="U1171" s="627"/>
      <c r="V1171" s="627"/>
      <c r="W1171" s="627"/>
      <c r="X1171" s="627"/>
      <c r="Y1171" s="627"/>
      <c r="Z1171" s="627"/>
      <c r="AA1171" s="626"/>
      <c r="AB1171" s="625"/>
      <c r="AC1171" s="625"/>
      <c r="AD1171" s="627"/>
      <c r="AE1171" s="627"/>
      <c r="AF1171" s="627"/>
      <c r="AG1171" s="627"/>
      <c r="AH1171" s="627"/>
      <c r="AI1171" s="627"/>
      <c r="AJ1171" s="627"/>
      <c r="AK1171" s="627"/>
      <c r="AL1171" s="627"/>
      <c r="AM1171" s="627"/>
      <c r="AN1171" s="627"/>
      <c r="AO1171" s="627"/>
      <c r="AP1171" s="627"/>
      <c r="AQ1171" s="627"/>
      <c r="AR1171" s="627"/>
      <c r="AS1171" s="627"/>
      <c r="AT1171" s="627"/>
      <c r="AU1171" s="627"/>
      <c r="AV1171" s="625">
        <v>2018</v>
      </c>
      <c r="AW1171" s="613"/>
      <c r="AX1171" s="613"/>
      <c r="AY1171" s="613"/>
      <c r="AZ1171" s="613"/>
      <c r="BA1171" s="613"/>
      <c r="BB1171" s="613"/>
      <c r="BC1171" s="626">
        <v>500</v>
      </c>
      <c r="BD1171" s="627"/>
      <c r="BE1171" s="170"/>
    </row>
    <row r="1172" spans="1:57" ht="25.7" customHeight="1" x14ac:dyDescent="0.15">
      <c r="A1172" s="621"/>
      <c r="B1172" s="147"/>
      <c r="C1172" s="625" t="s">
        <v>781</v>
      </c>
      <c r="D1172" s="625" t="s">
        <v>5589</v>
      </c>
      <c r="E1172" s="625" t="s">
        <v>781</v>
      </c>
      <c r="F1172" s="625"/>
      <c r="G1172" s="625" t="s">
        <v>781</v>
      </c>
      <c r="H1172" s="686"/>
      <c r="I1172" s="627"/>
      <c r="J1172" s="626">
        <v>1500</v>
      </c>
      <c r="K1172" s="626">
        <v>845</v>
      </c>
      <c r="L1172" s="138">
        <v>845</v>
      </c>
      <c r="M1172" s="626"/>
      <c r="N1172" s="626"/>
      <c r="O1172" s="626"/>
      <c r="P1172" s="626">
        <v>600</v>
      </c>
      <c r="Q1172" s="626">
        <v>600</v>
      </c>
      <c r="R1172" s="626" t="s">
        <v>1916</v>
      </c>
      <c r="S1172" s="626">
        <v>2</v>
      </c>
      <c r="T1172" s="626" t="s">
        <v>316</v>
      </c>
      <c r="U1172" s="627" t="s">
        <v>1530</v>
      </c>
      <c r="V1172" s="627"/>
      <c r="W1172" s="627"/>
      <c r="X1172" s="627"/>
      <c r="Y1172" s="627"/>
      <c r="Z1172" s="627"/>
      <c r="AA1172" s="626" t="s">
        <v>1530</v>
      </c>
      <c r="AB1172" s="625">
        <v>2006</v>
      </c>
      <c r="AC1172" s="625"/>
      <c r="AD1172" s="627"/>
      <c r="AE1172" s="627"/>
      <c r="AF1172" s="627"/>
      <c r="AG1172" s="627"/>
      <c r="AH1172" s="627"/>
      <c r="AI1172" s="627"/>
      <c r="AJ1172" s="627"/>
      <c r="AK1172" s="627"/>
      <c r="AL1172" s="627"/>
      <c r="AM1172" s="627"/>
      <c r="AN1172" s="627"/>
      <c r="AO1172" s="627"/>
      <c r="AP1172" s="627"/>
      <c r="AQ1172" s="627"/>
      <c r="AR1172" s="627"/>
      <c r="AS1172" s="627"/>
      <c r="AT1172" s="627"/>
      <c r="AU1172" s="627"/>
      <c r="AV1172" s="625">
        <v>2006</v>
      </c>
      <c r="AW1172" s="613"/>
      <c r="AX1172" s="613"/>
      <c r="AY1172" s="613"/>
      <c r="AZ1172" s="613"/>
      <c r="BA1172" s="613"/>
      <c r="BB1172" s="613"/>
      <c r="BC1172" s="626">
        <v>220</v>
      </c>
      <c r="BD1172" s="627"/>
      <c r="BE1172" s="170"/>
    </row>
    <row r="1173" spans="1:57" ht="25.7" customHeight="1" x14ac:dyDescent="0.15">
      <c r="A1173" s="621"/>
      <c r="B1173" s="147"/>
      <c r="C1173" s="625" t="s">
        <v>781</v>
      </c>
      <c r="D1173" s="625" t="s">
        <v>5590</v>
      </c>
      <c r="E1173" s="625" t="s">
        <v>781</v>
      </c>
      <c r="F1173" s="625"/>
      <c r="G1173" s="625" t="s">
        <v>781</v>
      </c>
      <c r="H1173" s="686"/>
      <c r="I1173" s="627"/>
      <c r="J1173" s="626">
        <v>887</v>
      </c>
      <c r="K1173" s="626">
        <v>374</v>
      </c>
      <c r="L1173" s="138">
        <v>374</v>
      </c>
      <c r="M1173" s="627"/>
      <c r="N1173" s="628"/>
      <c r="O1173" s="627"/>
      <c r="P1173" s="626">
        <v>300</v>
      </c>
      <c r="Q1173" s="626">
        <v>300</v>
      </c>
      <c r="R1173" s="626" t="s">
        <v>1916</v>
      </c>
      <c r="S1173" s="626">
        <v>1</v>
      </c>
      <c r="T1173" s="626" t="s">
        <v>316</v>
      </c>
      <c r="U1173" s="627"/>
      <c r="V1173" s="627"/>
      <c r="W1173" s="627"/>
      <c r="X1173" s="627"/>
      <c r="Y1173" s="627"/>
      <c r="Z1173" s="627"/>
      <c r="AA1173" s="872"/>
      <c r="AB1173" s="625">
        <v>2001</v>
      </c>
      <c r="AC1173" s="625"/>
      <c r="AD1173" s="627"/>
      <c r="AE1173" s="627"/>
      <c r="AF1173" s="627"/>
      <c r="AG1173" s="627"/>
      <c r="AH1173" s="627"/>
      <c r="AI1173" s="627"/>
      <c r="AJ1173" s="627"/>
      <c r="AK1173" s="627"/>
      <c r="AL1173" s="627"/>
      <c r="AM1173" s="627"/>
      <c r="AN1173" s="627"/>
      <c r="AO1173" s="627"/>
      <c r="AP1173" s="627"/>
      <c r="AQ1173" s="627"/>
      <c r="AR1173" s="627"/>
      <c r="AS1173" s="627"/>
      <c r="AT1173" s="627"/>
      <c r="AU1173" s="627"/>
      <c r="AV1173" s="625">
        <v>2001</v>
      </c>
      <c r="AW1173" s="613"/>
      <c r="AX1173" s="613"/>
      <c r="AY1173" s="613"/>
      <c r="AZ1173" s="613"/>
      <c r="BA1173" s="613"/>
      <c r="BB1173" s="613"/>
      <c r="BC1173" s="626">
        <v>13</v>
      </c>
      <c r="BD1173" s="627"/>
      <c r="BE1173" s="170"/>
    </row>
    <row r="1174" spans="1:57" ht="25.7" customHeight="1" x14ac:dyDescent="0.15">
      <c r="A1174" s="621"/>
      <c r="B1174" s="147"/>
      <c r="C1174" s="625" t="s">
        <v>781</v>
      </c>
      <c r="D1174" s="625" t="s">
        <v>5591</v>
      </c>
      <c r="E1174" s="625" t="s">
        <v>781</v>
      </c>
      <c r="F1174" s="625"/>
      <c r="G1174" s="625" t="s">
        <v>781</v>
      </c>
      <c r="H1174" s="686"/>
      <c r="I1174" s="627"/>
      <c r="J1174" s="626">
        <v>917</v>
      </c>
      <c r="K1174" s="626">
        <v>384</v>
      </c>
      <c r="L1174" s="138">
        <v>384</v>
      </c>
      <c r="M1174" s="627"/>
      <c r="N1174" s="628"/>
      <c r="O1174" s="627"/>
      <c r="P1174" s="626">
        <v>300</v>
      </c>
      <c r="Q1174" s="626">
        <v>300</v>
      </c>
      <c r="R1174" s="626" t="s">
        <v>1916</v>
      </c>
      <c r="S1174" s="626">
        <v>1</v>
      </c>
      <c r="T1174" s="626" t="s">
        <v>316</v>
      </c>
      <c r="U1174" s="627"/>
      <c r="V1174" s="627"/>
      <c r="W1174" s="627"/>
      <c r="X1174" s="627"/>
      <c r="Y1174" s="627"/>
      <c r="Z1174" s="627"/>
      <c r="AA1174" s="872"/>
      <c r="AB1174" s="625">
        <v>2005</v>
      </c>
      <c r="AC1174" s="625"/>
      <c r="AD1174" s="627"/>
      <c r="AE1174" s="627"/>
      <c r="AF1174" s="627"/>
      <c r="AG1174" s="627"/>
      <c r="AH1174" s="627"/>
      <c r="AI1174" s="627"/>
      <c r="AJ1174" s="627"/>
      <c r="AK1174" s="627"/>
      <c r="AL1174" s="627"/>
      <c r="AM1174" s="627"/>
      <c r="AN1174" s="627"/>
      <c r="AO1174" s="627"/>
      <c r="AP1174" s="627"/>
      <c r="AQ1174" s="627"/>
      <c r="AR1174" s="627"/>
      <c r="AS1174" s="627"/>
      <c r="AT1174" s="627"/>
      <c r="AU1174" s="627"/>
      <c r="AV1174" s="625">
        <v>2005</v>
      </c>
      <c r="AW1174" s="613"/>
      <c r="AX1174" s="613"/>
      <c r="AY1174" s="613"/>
      <c r="AZ1174" s="613"/>
      <c r="BA1174" s="613"/>
      <c r="BB1174" s="613"/>
      <c r="BC1174" s="626">
        <v>49</v>
      </c>
      <c r="BD1174" s="627"/>
      <c r="BE1174" s="170"/>
    </row>
    <row r="1175" spans="1:57" ht="25.7" customHeight="1" x14ac:dyDescent="0.15">
      <c r="A1175" s="621"/>
      <c r="B1175" s="147"/>
      <c r="C1175" s="625" t="s">
        <v>781</v>
      </c>
      <c r="D1175" s="625" t="s">
        <v>5592</v>
      </c>
      <c r="E1175" s="625" t="s">
        <v>781</v>
      </c>
      <c r="F1175" s="625" t="s">
        <v>781</v>
      </c>
      <c r="G1175" s="625" t="s">
        <v>781</v>
      </c>
      <c r="H1175" s="626">
        <v>1641</v>
      </c>
      <c r="I1175" s="626">
        <v>542.13</v>
      </c>
      <c r="J1175" s="626">
        <v>542.13</v>
      </c>
      <c r="K1175" s="626">
        <v>300</v>
      </c>
      <c r="L1175" s="138">
        <v>300</v>
      </c>
      <c r="M1175" s="626" t="s">
        <v>1916</v>
      </c>
      <c r="N1175" s="628">
        <v>1</v>
      </c>
      <c r="O1175" s="627" t="s">
        <v>316</v>
      </c>
      <c r="P1175" s="626">
        <v>300</v>
      </c>
      <c r="Q1175" s="626">
        <v>300</v>
      </c>
      <c r="R1175" s="626" t="s">
        <v>1916</v>
      </c>
      <c r="S1175" s="626">
        <v>1</v>
      </c>
      <c r="T1175" s="626" t="s">
        <v>316</v>
      </c>
      <c r="U1175" s="627" t="s">
        <v>5593</v>
      </c>
      <c r="V1175" s="627">
        <v>2009</v>
      </c>
      <c r="W1175" s="627">
        <v>250</v>
      </c>
      <c r="X1175" s="627" t="s">
        <v>2050</v>
      </c>
      <c r="Y1175" s="627"/>
      <c r="Z1175" s="627"/>
      <c r="AA1175" s="626" t="s">
        <v>5593</v>
      </c>
      <c r="AB1175" s="625">
        <v>2009</v>
      </c>
      <c r="AC1175" s="626">
        <v>250</v>
      </c>
      <c r="AD1175" s="627" t="s">
        <v>2050</v>
      </c>
      <c r="AE1175" s="627"/>
      <c r="AF1175" s="627"/>
      <c r="AG1175" s="627"/>
      <c r="AH1175" s="627"/>
      <c r="AI1175" s="627"/>
      <c r="AJ1175" s="627"/>
      <c r="AK1175" s="627"/>
      <c r="AL1175" s="627"/>
      <c r="AM1175" s="627"/>
      <c r="AN1175" s="627"/>
      <c r="AO1175" s="627"/>
      <c r="AP1175" s="627"/>
      <c r="AQ1175" s="627"/>
      <c r="AR1175" s="627"/>
      <c r="AS1175" s="627"/>
      <c r="AT1175" s="627"/>
      <c r="AU1175" s="627"/>
      <c r="AV1175" s="625">
        <v>2009</v>
      </c>
      <c r="AW1175" s="613">
        <v>250</v>
      </c>
      <c r="AX1175" s="613" t="s">
        <v>2050</v>
      </c>
      <c r="AY1175" s="613"/>
      <c r="AZ1175" s="613"/>
      <c r="BA1175" s="613"/>
      <c r="BB1175" s="613"/>
      <c r="BC1175" s="626">
        <v>250</v>
      </c>
      <c r="BD1175" s="627"/>
      <c r="BE1175" s="170"/>
    </row>
    <row r="1176" spans="1:57" ht="25.7" customHeight="1" x14ac:dyDescent="0.15">
      <c r="A1176" s="621"/>
      <c r="B1176" s="147"/>
      <c r="C1176" s="625" t="s">
        <v>781</v>
      </c>
      <c r="D1176" s="625" t="s">
        <v>5594</v>
      </c>
      <c r="E1176" s="625" t="s">
        <v>781</v>
      </c>
      <c r="F1176" s="625"/>
      <c r="G1176" s="625" t="s">
        <v>781</v>
      </c>
      <c r="H1176" s="626"/>
      <c r="I1176" s="626"/>
      <c r="J1176" s="626">
        <v>573</v>
      </c>
      <c r="K1176" s="626">
        <v>333</v>
      </c>
      <c r="L1176" s="138">
        <v>333</v>
      </c>
      <c r="M1176" s="626"/>
      <c r="N1176" s="628"/>
      <c r="O1176" s="627"/>
      <c r="P1176" s="626">
        <v>300</v>
      </c>
      <c r="Q1176" s="626">
        <v>300</v>
      </c>
      <c r="R1176" s="626" t="s">
        <v>1916</v>
      </c>
      <c r="S1176" s="614">
        <v>1</v>
      </c>
      <c r="T1176" s="614" t="s">
        <v>316</v>
      </c>
      <c r="U1176" s="627"/>
      <c r="V1176" s="627"/>
      <c r="W1176" s="627"/>
      <c r="X1176" s="627"/>
      <c r="Y1176" s="627"/>
      <c r="Z1176" s="627"/>
      <c r="AA1176" s="872"/>
      <c r="AB1176" s="625">
        <v>2003</v>
      </c>
      <c r="AC1176" s="626"/>
      <c r="AD1176" s="627"/>
      <c r="AE1176" s="627"/>
      <c r="AF1176" s="627"/>
      <c r="AG1176" s="627"/>
      <c r="AH1176" s="627"/>
      <c r="AI1176" s="627"/>
      <c r="AJ1176" s="627"/>
      <c r="AK1176" s="627"/>
      <c r="AL1176" s="627"/>
      <c r="AM1176" s="627"/>
      <c r="AN1176" s="627"/>
      <c r="AO1176" s="627"/>
      <c r="AP1176" s="627"/>
      <c r="AQ1176" s="627"/>
      <c r="AR1176" s="627"/>
      <c r="AS1176" s="627"/>
      <c r="AT1176" s="627"/>
      <c r="AU1176" s="627"/>
      <c r="AV1176" s="625">
        <v>2003</v>
      </c>
      <c r="AW1176" s="613"/>
      <c r="AX1176" s="613"/>
      <c r="AY1176" s="613"/>
      <c r="AZ1176" s="613"/>
      <c r="BA1176" s="613"/>
      <c r="BB1176" s="613"/>
      <c r="BC1176" s="626">
        <v>26</v>
      </c>
      <c r="BD1176" s="627"/>
      <c r="BE1176" s="170"/>
    </row>
    <row r="1177" spans="1:57" ht="25.7" customHeight="1" x14ac:dyDescent="0.15">
      <c r="A1177" s="621"/>
      <c r="B1177" s="147"/>
      <c r="C1177" s="625" t="s">
        <v>781</v>
      </c>
      <c r="D1177" s="625" t="s">
        <v>5595</v>
      </c>
      <c r="E1177" s="625" t="s">
        <v>781</v>
      </c>
      <c r="F1177" s="625"/>
      <c r="G1177" s="625" t="s">
        <v>781</v>
      </c>
      <c r="H1177" s="626"/>
      <c r="I1177" s="626"/>
      <c r="J1177" s="626">
        <v>854</v>
      </c>
      <c r="K1177" s="626">
        <v>374</v>
      </c>
      <c r="L1177" s="138">
        <v>374</v>
      </c>
      <c r="M1177" s="626"/>
      <c r="N1177" s="628"/>
      <c r="O1177" s="627"/>
      <c r="P1177" s="626">
        <v>300</v>
      </c>
      <c r="Q1177" s="626">
        <v>300</v>
      </c>
      <c r="R1177" s="626" t="s">
        <v>1916</v>
      </c>
      <c r="S1177" s="614">
        <v>1</v>
      </c>
      <c r="T1177" s="614" t="s">
        <v>316</v>
      </c>
      <c r="U1177" s="627"/>
      <c r="V1177" s="627"/>
      <c r="W1177" s="627"/>
      <c r="X1177" s="627"/>
      <c r="Y1177" s="627"/>
      <c r="Z1177" s="627"/>
      <c r="AA1177" s="626"/>
      <c r="AB1177" s="625">
        <v>2003</v>
      </c>
      <c r="AC1177" s="626"/>
      <c r="AD1177" s="627"/>
      <c r="AE1177" s="627"/>
      <c r="AF1177" s="627"/>
      <c r="AG1177" s="627"/>
      <c r="AH1177" s="627"/>
      <c r="AI1177" s="627"/>
      <c r="AJ1177" s="627"/>
      <c r="AK1177" s="627"/>
      <c r="AL1177" s="627"/>
      <c r="AM1177" s="627"/>
      <c r="AN1177" s="627"/>
      <c r="AO1177" s="627"/>
      <c r="AP1177" s="627"/>
      <c r="AQ1177" s="627"/>
      <c r="AR1177" s="627"/>
      <c r="AS1177" s="627"/>
      <c r="AT1177" s="627"/>
      <c r="AU1177" s="627"/>
      <c r="AV1177" s="625">
        <v>2003</v>
      </c>
      <c r="AW1177" s="613"/>
      <c r="AX1177" s="613"/>
      <c r="AY1177" s="613"/>
      <c r="AZ1177" s="613"/>
      <c r="BA1177" s="613"/>
      <c r="BB1177" s="613"/>
      <c r="BC1177" s="626">
        <v>37</v>
      </c>
      <c r="BD1177" s="627"/>
      <c r="BE1177" s="170"/>
    </row>
    <row r="1178" spans="1:57" ht="25.7" customHeight="1" x14ac:dyDescent="0.15">
      <c r="A1178" s="621"/>
      <c r="B1178" s="147"/>
      <c r="C1178" s="625" t="s">
        <v>781</v>
      </c>
      <c r="D1178" s="625" t="s">
        <v>5596</v>
      </c>
      <c r="E1178" s="625" t="s">
        <v>781</v>
      </c>
      <c r="F1178" s="625"/>
      <c r="G1178" s="625" t="s">
        <v>781</v>
      </c>
      <c r="H1178" s="626"/>
      <c r="I1178" s="626"/>
      <c r="J1178" s="626">
        <v>817</v>
      </c>
      <c r="K1178" s="626">
        <v>748</v>
      </c>
      <c r="L1178" s="138">
        <v>748</v>
      </c>
      <c r="M1178" s="626"/>
      <c r="N1178" s="628"/>
      <c r="O1178" s="627"/>
      <c r="P1178" s="626">
        <v>600</v>
      </c>
      <c r="Q1178" s="626">
        <v>600</v>
      </c>
      <c r="R1178" s="626" t="s">
        <v>1916</v>
      </c>
      <c r="S1178" s="614">
        <v>2</v>
      </c>
      <c r="T1178" s="614" t="s">
        <v>316</v>
      </c>
      <c r="U1178" s="627"/>
      <c r="V1178" s="627"/>
      <c r="W1178" s="627"/>
      <c r="X1178" s="627"/>
      <c r="Y1178" s="627"/>
      <c r="Z1178" s="627"/>
      <c r="AA1178" s="626"/>
      <c r="AB1178" s="625">
        <v>2001</v>
      </c>
      <c r="AC1178" s="626"/>
      <c r="AD1178" s="627"/>
      <c r="AE1178" s="627"/>
      <c r="AF1178" s="627"/>
      <c r="AG1178" s="627"/>
      <c r="AH1178" s="627"/>
      <c r="AI1178" s="627"/>
      <c r="AJ1178" s="627"/>
      <c r="AK1178" s="627"/>
      <c r="AL1178" s="627"/>
      <c r="AM1178" s="627"/>
      <c r="AN1178" s="627"/>
      <c r="AO1178" s="627"/>
      <c r="AP1178" s="627"/>
      <c r="AQ1178" s="627"/>
      <c r="AR1178" s="627"/>
      <c r="AS1178" s="627"/>
      <c r="AT1178" s="627"/>
      <c r="AU1178" s="627"/>
      <c r="AV1178" s="625">
        <v>2001</v>
      </c>
      <c r="AW1178" s="613"/>
      <c r="AX1178" s="613"/>
      <c r="AY1178" s="613"/>
      <c r="AZ1178" s="613"/>
      <c r="BA1178" s="613"/>
      <c r="BB1178" s="613"/>
      <c r="BC1178" s="626">
        <v>44</v>
      </c>
      <c r="BD1178" s="627"/>
      <c r="BE1178" s="170"/>
    </row>
    <row r="1179" spans="1:57" ht="25.7" customHeight="1" x14ac:dyDescent="0.15">
      <c r="A1179" s="621"/>
      <c r="B1179" s="147"/>
      <c r="C1179" s="625" t="s">
        <v>781</v>
      </c>
      <c r="D1179" s="625" t="s">
        <v>5597</v>
      </c>
      <c r="E1179" s="625" t="s">
        <v>781</v>
      </c>
      <c r="F1179" s="625"/>
      <c r="G1179" s="625" t="s">
        <v>781</v>
      </c>
      <c r="H1179" s="626"/>
      <c r="I1179" s="626"/>
      <c r="J1179" s="626">
        <v>1031</v>
      </c>
      <c r="K1179" s="626">
        <v>374</v>
      </c>
      <c r="L1179" s="138">
        <v>374</v>
      </c>
      <c r="M1179" s="626"/>
      <c r="N1179" s="628"/>
      <c r="O1179" s="627"/>
      <c r="P1179" s="626">
        <v>300</v>
      </c>
      <c r="Q1179" s="626">
        <v>300</v>
      </c>
      <c r="R1179" s="626" t="s">
        <v>1916</v>
      </c>
      <c r="S1179" s="614">
        <v>1</v>
      </c>
      <c r="T1179" s="614" t="s">
        <v>316</v>
      </c>
      <c r="U1179" s="627"/>
      <c r="V1179" s="627"/>
      <c r="W1179" s="627"/>
      <c r="X1179" s="627"/>
      <c r="Y1179" s="627"/>
      <c r="Z1179" s="627"/>
      <c r="AA1179" s="943"/>
      <c r="AB1179" s="625">
        <v>2003</v>
      </c>
      <c r="AC1179" s="626"/>
      <c r="AD1179" s="627"/>
      <c r="AE1179" s="627"/>
      <c r="AF1179" s="627"/>
      <c r="AG1179" s="627"/>
      <c r="AH1179" s="627"/>
      <c r="AI1179" s="627"/>
      <c r="AJ1179" s="627"/>
      <c r="AK1179" s="627"/>
      <c r="AL1179" s="627"/>
      <c r="AM1179" s="627"/>
      <c r="AN1179" s="627"/>
      <c r="AO1179" s="627"/>
      <c r="AP1179" s="627"/>
      <c r="AQ1179" s="627"/>
      <c r="AR1179" s="627"/>
      <c r="AS1179" s="627"/>
      <c r="AT1179" s="627"/>
      <c r="AU1179" s="627"/>
      <c r="AV1179" s="625">
        <v>2003</v>
      </c>
      <c r="AW1179" s="613"/>
      <c r="AX1179" s="613"/>
      <c r="AY1179" s="613"/>
      <c r="AZ1179" s="613"/>
      <c r="BA1179" s="613"/>
      <c r="BB1179" s="613"/>
      <c r="BC1179" s="626">
        <v>43</v>
      </c>
      <c r="BD1179" s="627"/>
      <c r="BE1179" s="170"/>
    </row>
    <row r="1180" spans="1:57" ht="25.7" customHeight="1" x14ac:dyDescent="0.15">
      <c r="A1180" s="621"/>
      <c r="B1180" s="147"/>
      <c r="C1180" s="625" t="s">
        <v>781</v>
      </c>
      <c r="D1180" s="625" t="s">
        <v>5598</v>
      </c>
      <c r="E1180" s="625" t="s">
        <v>781</v>
      </c>
      <c r="F1180" s="625"/>
      <c r="G1180" s="625" t="s">
        <v>781</v>
      </c>
      <c r="H1180" s="626"/>
      <c r="I1180" s="626"/>
      <c r="J1180" s="626">
        <v>702</v>
      </c>
      <c r="K1180" s="626">
        <v>374</v>
      </c>
      <c r="L1180" s="138">
        <v>374</v>
      </c>
      <c r="M1180" s="626"/>
      <c r="N1180" s="628"/>
      <c r="O1180" s="627"/>
      <c r="P1180" s="626">
        <v>300</v>
      </c>
      <c r="Q1180" s="626">
        <v>300</v>
      </c>
      <c r="R1180" s="626" t="s">
        <v>1916</v>
      </c>
      <c r="S1180" s="614">
        <v>1</v>
      </c>
      <c r="T1180" s="614" t="s">
        <v>316</v>
      </c>
      <c r="U1180" s="627"/>
      <c r="V1180" s="627"/>
      <c r="W1180" s="627"/>
      <c r="X1180" s="627"/>
      <c r="Y1180" s="627"/>
      <c r="Z1180" s="627"/>
      <c r="AA1180" s="626"/>
      <c r="AB1180" s="625">
        <v>2001</v>
      </c>
      <c r="AC1180" s="626"/>
      <c r="AD1180" s="627"/>
      <c r="AE1180" s="627"/>
      <c r="AF1180" s="627"/>
      <c r="AG1180" s="627"/>
      <c r="AH1180" s="627"/>
      <c r="AI1180" s="627"/>
      <c r="AJ1180" s="627"/>
      <c r="AK1180" s="627"/>
      <c r="AL1180" s="627"/>
      <c r="AM1180" s="627"/>
      <c r="AN1180" s="627"/>
      <c r="AO1180" s="627"/>
      <c r="AP1180" s="627"/>
      <c r="AQ1180" s="627"/>
      <c r="AR1180" s="627"/>
      <c r="AS1180" s="627"/>
      <c r="AT1180" s="627"/>
      <c r="AU1180" s="627"/>
      <c r="AV1180" s="625">
        <v>2001</v>
      </c>
      <c r="AW1180" s="613"/>
      <c r="AX1180" s="613"/>
      <c r="AY1180" s="613"/>
      <c r="AZ1180" s="613"/>
      <c r="BA1180" s="613"/>
      <c r="BB1180" s="613"/>
      <c r="BC1180" s="626">
        <v>13</v>
      </c>
      <c r="BD1180" s="627"/>
      <c r="BE1180" s="170"/>
    </row>
    <row r="1181" spans="1:57" ht="25.7" customHeight="1" x14ac:dyDescent="0.15">
      <c r="A1181" s="621"/>
      <c r="B1181" s="147"/>
      <c r="C1181" s="625" t="s">
        <v>781</v>
      </c>
      <c r="D1181" s="625" t="s">
        <v>5599</v>
      </c>
      <c r="E1181" s="625" t="s">
        <v>781</v>
      </c>
      <c r="F1181" s="625"/>
      <c r="G1181" s="625" t="s">
        <v>781</v>
      </c>
      <c r="H1181" s="626"/>
      <c r="I1181" s="626"/>
      <c r="J1181" s="626">
        <v>695</v>
      </c>
      <c r="K1181" s="626">
        <v>374</v>
      </c>
      <c r="L1181" s="138">
        <v>374</v>
      </c>
      <c r="M1181" s="626"/>
      <c r="N1181" s="628"/>
      <c r="O1181" s="627"/>
      <c r="P1181" s="626">
        <v>300</v>
      </c>
      <c r="Q1181" s="626">
        <v>300</v>
      </c>
      <c r="R1181" s="626" t="s">
        <v>1916</v>
      </c>
      <c r="S1181" s="614">
        <v>1</v>
      </c>
      <c r="T1181" s="614" t="s">
        <v>316</v>
      </c>
      <c r="U1181" s="627"/>
      <c r="V1181" s="627"/>
      <c r="W1181" s="627"/>
      <c r="X1181" s="627"/>
      <c r="Y1181" s="627"/>
      <c r="Z1181" s="627"/>
      <c r="AA1181" s="626"/>
      <c r="AB1181" s="625">
        <v>2001</v>
      </c>
      <c r="AC1181" s="626"/>
      <c r="AD1181" s="627"/>
      <c r="AE1181" s="627"/>
      <c r="AF1181" s="627"/>
      <c r="AG1181" s="627"/>
      <c r="AH1181" s="627"/>
      <c r="AI1181" s="627"/>
      <c r="AJ1181" s="627"/>
      <c r="AK1181" s="627"/>
      <c r="AL1181" s="627"/>
      <c r="AM1181" s="627"/>
      <c r="AN1181" s="627"/>
      <c r="AO1181" s="627"/>
      <c r="AP1181" s="627"/>
      <c r="AQ1181" s="627"/>
      <c r="AR1181" s="627"/>
      <c r="AS1181" s="627"/>
      <c r="AT1181" s="627"/>
      <c r="AU1181" s="627"/>
      <c r="AV1181" s="625">
        <v>2001</v>
      </c>
      <c r="AW1181" s="613"/>
      <c r="AX1181" s="613"/>
      <c r="AY1181" s="613"/>
      <c r="AZ1181" s="613"/>
      <c r="BA1181" s="613"/>
      <c r="BB1181" s="613"/>
      <c r="BC1181" s="626">
        <v>13</v>
      </c>
      <c r="BD1181" s="627"/>
      <c r="BE1181" s="170"/>
    </row>
    <row r="1182" spans="1:57" ht="25.7" customHeight="1" x14ac:dyDescent="0.15">
      <c r="A1182" s="621"/>
      <c r="B1182" s="147"/>
      <c r="C1182" s="613" t="s">
        <v>781</v>
      </c>
      <c r="D1182" s="680" t="s">
        <v>5600</v>
      </c>
      <c r="E1182" s="613" t="s">
        <v>781</v>
      </c>
      <c r="F1182" s="613"/>
      <c r="G1182" s="625" t="s">
        <v>781</v>
      </c>
      <c r="H1182" s="613"/>
      <c r="I1182" s="613"/>
      <c r="J1182" s="614">
        <v>545</v>
      </c>
      <c r="K1182" s="614">
        <v>300</v>
      </c>
      <c r="L1182" s="138">
        <v>300</v>
      </c>
      <c r="M1182" s="613"/>
      <c r="N1182" s="613"/>
      <c r="O1182" s="613"/>
      <c r="P1182" s="626">
        <v>300</v>
      </c>
      <c r="Q1182" s="626">
        <v>300</v>
      </c>
      <c r="R1182" s="626" t="s">
        <v>1916</v>
      </c>
      <c r="S1182" s="614">
        <v>1</v>
      </c>
      <c r="T1182" s="614" t="s">
        <v>316</v>
      </c>
      <c r="U1182" s="627"/>
      <c r="V1182" s="627"/>
      <c r="W1182" s="627"/>
      <c r="X1182" s="627"/>
      <c r="Y1182" s="627"/>
      <c r="Z1182" s="627"/>
      <c r="AA1182" s="626"/>
      <c r="AB1182" s="625">
        <v>2001</v>
      </c>
      <c r="AC1182" s="626"/>
      <c r="AD1182" s="627"/>
      <c r="AE1182" s="627"/>
      <c r="AF1182" s="627"/>
      <c r="AG1182" s="627"/>
      <c r="AH1182" s="627"/>
      <c r="AI1182" s="627"/>
      <c r="AJ1182" s="627"/>
      <c r="AK1182" s="627"/>
      <c r="AL1182" s="627"/>
      <c r="AM1182" s="627"/>
      <c r="AN1182" s="627"/>
      <c r="AO1182" s="627"/>
      <c r="AP1182" s="627"/>
      <c r="AQ1182" s="627"/>
      <c r="AR1182" s="627"/>
      <c r="AS1182" s="627"/>
      <c r="AT1182" s="627"/>
      <c r="AU1182" s="627"/>
      <c r="AV1182" s="625">
        <v>2001</v>
      </c>
      <c r="AW1182" s="613"/>
      <c r="AX1182" s="613"/>
      <c r="AY1182" s="613"/>
      <c r="AZ1182" s="613"/>
      <c r="BA1182" s="613"/>
      <c r="BB1182" s="613"/>
      <c r="BC1182" s="626">
        <v>13</v>
      </c>
      <c r="BD1182" s="614"/>
      <c r="BE1182" s="170"/>
    </row>
    <row r="1183" spans="1:57" ht="25.7" customHeight="1" x14ac:dyDescent="0.15">
      <c r="A1183" s="621"/>
      <c r="B1183" s="147"/>
      <c r="C1183" s="613" t="s">
        <v>781</v>
      </c>
      <c r="D1183" s="680" t="s">
        <v>5601</v>
      </c>
      <c r="E1183" s="613" t="s">
        <v>781</v>
      </c>
      <c r="F1183" s="613"/>
      <c r="G1183" s="625" t="s">
        <v>781</v>
      </c>
      <c r="H1183" s="613"/>
      <c r="I1183" s="613"/>
      <c r="J1183" s="614">
        <v>1983</v>
      </c>
      <c r="K1183" s="614">
        <v>374</v>
      </c>
      <c r="L1183" s="138">
        <v>374</v>
      </c>
      <c r="M1183" s="613"/>
      <c r="N1183" s="613"/>
      <c r="O1183" s="613"/>
      <c r="P1183" s="626">
        <v>300</v>
      </c>
      <c r="Q1183" s="626">
        <v>300</v>
      </c>
      <c r="R1183" s="626" t="s">
        <v>1916</v>
      </c>
      <c r="S1183" s="614">
        <v>1</v>
      </c>
      <c r="T1183" s="614" t="s">
        <v>316</v>
      </c>
      <c r="U1183" s="627"/>
      <c r="V1183" s="627"/>
      <c r="W1183" s="627"/>
      <c r="X1183" s="627"/>
      <c r="Y1183" s="627"/>
      <c r="Z1183" s="627"/>
      <c r="AA1183" s="626"/>
      <c r="AB1183" s="625">
        <v>2002</v>
      </c>
      <c r="AC1183" s="626"/>
      <c r="AD1183" s="627"/>
      <c r="AE1183" s="627"/>
      <c r="AF1183" s="627"/>
      <c r="AG1183" s="627"/>
      <c r="AH1183" s="627"/>
      <c r="AI1183" s="627"/>
      <c r="AJ1183" s="627"/>
      <c r="AK1183" s="627"/>
      <c r="AL1183" s="627"/>
      <c r="AM1183" s="627"/>
      <c r="AN1183" s="627"/>
      <c r="AO1183" s="627"/>
      <c r="AP1183" s="627"/>
      <c r="AQ1183" s="627"/>
      <c r="AR1183" s="627"/>
      <c r="AS1183" s="627"/>
      <c r="AT1183" s="627"/>
      <c r="AU1183" s="627"/>
      <c r="AV1183" s="625">
        <v>2002</v>
      </c>
      <c r="AW1183" s="613"/>
      <c r="AX1183" s="613"/>
      <c r="AY1183" s="613"/>
      <c r="AZ1183" s="613"/>
      <c r="BA1183" s="613"/>
      <c r="BB1183" s="613"/>
      <c r="BC1183" s="626">
        <v>23</v>
      </c>
      <c r="BD1183" s="614"/>
      <c r="BE1183" s="170"/>
    </row>
    <row r="1184" spans="1:57" ht="25.7" customHeight="1" x14ac:dyDescent="0.15">
      <c r="A1184" s="621"/>
      <c r="B1184" s="147"/>
      <c r="C1184" s="613" t="s">
        <v>781</v>
      </c>
      <c r="D1184" s="680" t="s">
        <v>5602</v>
      </c>
      <c r="E1184" s="613" t="s">
        <v>781</v>
      </c>
      <c r="F1184" s="613"/>
      <c r="G1184" s="625" t="s">
        <v>781</v>
      </c>
      <c r="H1184" s="613"/>
      <c r="I1184" s="613"/>
      <c r="J1184" s="614">
        <v>2965</v>
      </c>
      <c r="K1184" s="614">
        <v>374</v>
      </c>
      <c r="L1184" s="138">
        <v>374</v>
      </c>
      <c r="M1184" s="613"/>
      <c r="N1184" s="613"/>
      <c r="O1184" s="613"/>
      <c r="P1184" s="626">
        <v>300</v>
      </c>
      <c r="Q1184" s="626">
        <v>300</v>
      </c>
      <c r="R1184" s="626" t="s">
        <v>1916</v>
      </c>
      <c r="S1184" s="614">
        <v>1</v>
      </c>
      <c r="T1184" s="614" t="s">
        <v>316</v>
      </c>
      <c r="U1184" s="627"/>
      <c r="V1184" s="627"/>
      <c r="W1184" s="627"/>
      <c r="X1184" s="627"/>
      <c r="Y1184" s="627"/>
      <c r="Z1184" s="627"/>
      <c r="AA1184" s="626"/>
      <c r="AB1184" s="625">
        <v>2002</v>
      </c>
      <c r="AC1184" s="626"/>
      <c r="AD1184" s="627"/>
      <c r="AE1184" s="627"/>
      <c r="AF1184" s="627"/>
      <c r="AG1184" s="627"/>
      <c r="AH1184" s="627"/>
      <c r="AI1184" s="627"/>
      <c r="AJ1184" s="627"/>
      <c r="AK1184" s="627"/>
      <c r="AL1184" s="627"/>
      <c r="AM1184" s="627"/>
      <c r="AN1184" s="627"/>
      <c r="AO1184" s="627"/>
      <c r="AP1184" s="627"/>
      <c r="AQ1184" s="627"/>
      <c r="AR1184" s="627"/>
      <c r="AS1184" s="627"/>
      <c r="AT1184" s="627"/>
      <c r="AU1184" s="627"/>
      <c r="AV1184" s="625">
        <v>2002</v>
      </c>
      <c r="AW1184" s="613"/>
      <c r="AX1184" s="613"/>
      <c r="AY1184" s="613"/>
      <c r="AZ1184" s="613"/>
      <c r="BA1184" s="613"/>
      <c r="BB1184" s="613"/>
      <c r="BC1184" s="626">
        <v>23</v>
      </c>
      <c r="BD1184" s="614"/>
      <c r="BE1184" s="170"/>
    </row>
    <row r="1185" spans="1:57" ht="25.7" customHeight="1" x14ac:dyDescent="0.15">
      <c r="A1185" s="621"/>
      <c r="B1185" s="147"/>
      <c r="C1185" s="613" t="s">
        <v>781</v>
      </c>
      <c r="D1185" s="680" t="s">
        <v>5603</v>
      </c>
      <c r="E1185" s="613" t="s">
        <v>781</v>
      </c>
      <c r="F1185" s="613"/>
      <c r="G1185" s="625" t="s">
        <v>781</v>
      </c>
      <c r="H1185" s="613"/>
      <c r="I1185" s="613"/>
      <c r="J1185" s="614">
        <v>1162.7</v>
      </c>
      <c r="K1185" s="614">
        <v>508</v>
      </c>
      <c r="L1185" s="138">
        <v>508</v>
      </c>
      <c r="M1185" s="613"/>
      <c r="N1185" s="613"/>
      <c r="O1185" s="613"/>
      <c r="P1185" s="626">
        <v>300</v>
      </c>
      <c r="Q1185" s="626">
        <v>300</v>
      </c>
      <c r="R1185" s="626" t="s">
        <v>1916</v>
      </c>
      <c r="S1185" s="614">
        <v>1</v>
      </c>
      <c r="T1185" s="614" t="s">
        <v>316</v>
      </c>
      <c r="U1185" s="627"/>
      <c r="V1185" s="627"/>
      <c r="W1185" s="627"/>
      <c r="X1185" s="627"/>
      <c r="Y1185" s="627"/>
      <c r="Z1185" s="627"/>
      <c r="AA1185" s="626"/>
      <c r="AB1185" s="625">
        <v>2006</v>
      </c>
      <c r="AC1185" s="626"/>
      <c r="AD1185" s="627"/>
      <c r="AE1185" s="627"/>
      <c r="AF1185" s="627"/>
      <c r="AG1185" s="627"/>
      <c r="AH1185" s="627"/>
      <c r="AI1185" s="627"/>
      <c r="AJ1185" s="627"/>
      <c r="AK1185" s="627"/>
      <c r="AL1185" s="627"/>
      <c r="AM1185" s="627"/>
      <c r="AN1185" s="627"/>
      <c r="AO1185" s="627"/>
      <c r="AP1185" s="627"/>
      <c r="AQ1185" s="627"/>
      <c r="AR1185" s="627"/>
      <c r="AS1185" s="627"/>
      <c r="AT1185" s="627"/>
      <c r="AU1185" s="627"/>
      <c r="AV1185" s="625">
        <v>2006</v>
      </c>
      <c r="AW1185" s="613"/>
      <c r="AX1185" s="613"/>
      <c r="AY1185" s="613"/>
      <c r="AZ1185" s="613"/>
      <c r="BA1185" s="613"/>
      <c r="BB1185" s="613"/>
      <c r="BC1185" s="626">
        <v>76</v>
      </c>
      <c r="BD1185" s="614"/>
      <c r="BE1185" s="170"/>
    </row>
    <row r="1186" spans="1:57" ht="25.7" customHeight="1" x14ac:dyDescent="0.15">
      <c r="A1186" s="621"/>
      <c r="B1186" s="147"/>
      <c r="C1186" s="625" t="s">
        <v>781</v>
      </c>
      <c r="D1186" s="625" t="s">
        <v>5604</v>
      </c>
      <c r="E1186" s="625" t="s">
        <v>781</v>
      </c>
      <c r="F1186" s="625"/>
      <c r="G1186" s="625" t="s">
        <v>781</v>
      </c>
      <c r="H1186" s="686"/>
      <c r="I1186" s="627"/>
      <c r="J1186" s="626">
        <v>565</v>
      </c>
      <c r="K1186" s="626">
        <v>300</v>
      </c>
      <c r="L1186" s="138">
        <v>300</v>
      </c>
      <c r="M1186" s="627"/>
      <c r="N1186" s="628"/>
      <c r="O1186" s="627"/>
      <c r="P1186" s="626">
        <v>300</v>
      </c>
      <c r="Q1186" s="626">
        <v>300</v>
      </c>
      <c r="R1186" s="626" t="s">
        <v>1916</v>
      </c>
      <c r="S1186" s="626">
        <v>1</v>
      </c>
      <c r="T1186" s="626" t="s">
        <v>316</v>
      </c>
      <c r="U1186" s="626"/>
      <c r="V1186" s="627"/>
      <c r="W1186" s="627"/>
      <c r="X1186" s="627"/>
      <c r="Y1186" s="627"/>
      <c r="Z1186" s="627"/>
      <c r="AA1186" s="626"/>
      <c r="AB1186" s="625">
        <v>2001</v>
      </c>
      <c r="AC1186" s="625"/>
      <c r="AD1186" s="627"/>
      <c r="AE1186" s="627"/>
      <c r="AF1186" s="627"/>
      <c r="AG1186" s="627"/>
      <c r="AH1186" s="627"/>
      <c r="AI1186" s="627"/>
      <c r="AJ1186" s="627"/>
      <c r="AK1186" s="627"/>
      <c r="AL1186" s="627"/>
      <c r="AM1186" s="627"/>
      <c r="AN1186" s="627"/>
      <c r="AO1186" s="627"/>
      <c r="AP1186" s="627"/>
      <c r="AQ1186" s="627"/>
      <c r="AR1186" s="627"/>
      <c r="AS1186" s="627"/>
      <c r="AT1186" s="627"/>
      <c r="AU1186" s="627"/>
      <c r="AV1186" s="625">
        <v>2001</v>
      </c>
      <c r="AW1186" s="613"/>
      <c r="AX1186" s="613"/>
      <c r="AY1186" s="613"/>
      <c r="AZ1186" s="613"/>
      <c r="BA1186" s="613"/>
      <c r="BB1186" s="613"/>
      <c r="BC1186" s="626">
        <v>13</v>
      </c>
      <c r="BD1186" s="627"/>
      <c r="BE1186" s="170"/>
    </row>
    <row r="1187" spans="1:57" ht="25.7" customHeight="1" x14ac:dyDescent="0.15">
      <c r="A1187" s="621"/>
      <c r="B1187" s="147"/>
      <c r="C1187" s="625" t="s">
        <v>781</v>
      </c>
      <c r="D1187" s="625" t="s">
        <v>5605</v>
      </c>
      <c r="E1187" s="625" t="s">
        <v>781</v>
      </c>
      <c r="F1187" s="625"/>
      <c r="G1187" s="625" t="s">
        <v>781</v>
      </c>
      <c r="H1187" s="686"/>
      <c r="I1187" s="627"/>
      <c r="J1187" s="626">
        <v>5639</v>
      </c>
      <c r="K1187" s="626">
        <v>374</v>
      </c>
      <c r="L1187" s="138">
        <v>374</v>
      </c>
      <c r="M1187" s="627"/>
      <c r="N1187" s="628"/>
      <c r="O1187" s="627"/>
      <c r="P1187" s="626">
        <v>300</v>
      </c>
      <c r="Q1187" s="626">
        <v>300</v>
      </c>
      <c r="R1187" s="626" t="s">
        <v>1916</v>
      </c>
      <c r="S1187" s="626">
        <v>1</v>
      </c>
      <c r="T1187" s="626" t="s">
        <v>316</v>
      </c>
      <c r="U1187" s="626"/>
      <c r="V1187" s="627"/>
      <c r="W1187" s="627"/>
      <c r="X1187" s="627"/>
      <c r="Y1187" s="627"/>
      <c r="Z1187" s="627"/>
      <c r="AA1187" s="626"/>
      <c r="AB1187" s="625">
        <v>2001</v>
      </c>
      <c r="AC1187" s="625"/>
      <c r="AD1187" s="627"/>
      <c r="AE1187" s="627"/>
      <c r="AF1187" s="627"/>
      <c r="AG1187" s="627"/>
      <c r="AH1187" s="627"/>
      <c r="AI1187" s="627"/>
      <c r="AJ1187" s="627"/>
      <c r="AK1187" s="627"/>
      <c r="AL1187" s="627"/>
      <c r="AM1187" s="627"/>
      <c r="AN1187" s="627"/>
      <c r="AO1187" s="627"/>
      <c r="AP1187" s="627"/>
      <c r="AQ1187" s="627"/>
      <c r="AR1187" s="627"/>
      <c r="AS1187" s="627"/>
      <c r="AT1187" s="627"/>
      <c r="AU1187" s="627"/>
      <c r="AV1187" s="625">
        <v>2001</v>
      </c>
      <c r="AW1187" s="613"/>
      <c r="AX1187" s="613"/>
      <c r="AY1187" s="613"/>
      <c r="AZ1187" s="613"/>
      <c r="BA1187" s="613"/>
      <c r="BB1187" s="613"/>
      <c r="BC1187" s="626">
        <v>13</v>
      </c>
      <c r="BD1187" s="627"/>
      <c r="BE1187" s="170"/>
    </row>
    <row r="1188" spans="1:57" ht="25.7" customHeight="1" x14ac:dyDescent="0.15">
      <c r="A1188" s="621"/>
      <c r="B1188" s="147"/>
      <c r="C1188" s="625" t="s">
        <v>781</v>
      </c>
      <c r="D1188" s="625" t="s">
        <v>5606</v>
      </c>
      <c r="E1188" s="625" t="s">
        <v>781</v>
      </c>
      <c r="F1188" s="625"/>
      <c r="G1188" s="625" t="s">
        <v>781</v>
      </c>
      <c r="H1188" s="686"/>
      <c r="I1188" s="627"/>
      <c r="J1188" s="626">
        <v>503</v>
      </c>
      <c r="K1188" s="626">
        <v>374</v>
      </c>
      <c r="L1188" s="138">
        <v>374</v>
      </c>
      <c r="M1188" s="627"/>
      <c r="N1188" s="628"/>
      <c r="O1188" s="627"/>
      <c r="P1188" s="626">
        <v>300</v>
      </c>
      <c r="Q1188" s="626">
        <v>300</v>
      </c>
      <c r="R1188" s="626" t="s">
        <v>1916</v>
      </c>
      <c r="S1188" s="626">
        <v>1</v>
      </c>
      <c r="T1188" s="626" t="s">
        <v>316</v>
      </c>
      <c r="U1188" s="626"/>
      <c r="V1188" s="627"/>
      <c r="W1188" s="627"/>
      <c r="X1188" s="627"/>
      <c r="Y1188" s="627"/>
      <c r="Z1188" s="627"/>
      <c r="AA1188" s="626"/>
      <c r="AB1188" s="625">
        <v>2002</v>
      </c>
      <c r="AC1188" s="625"/>
      <c r="AD1188" s="627"/>
      <c r="AE1188" s="627"/>
      <c r="AF1188" s="627"/>
      <c r="AG1188" s="627"/>
      <c r="AH1188" s="627"/>
      <c r="AI1188" s="627"/>
      <c r="AJ1188" s="627"/>
      <c r="AK1188" s="627"/>
      <c r="AL1188" s="627"/>
      <c r="AM1188" s="627"/>
      <c r="AN1188" s="627"/>
      <c r="AO1188" s="627"/>
      <c r="AP1188" s="627"/>
      <c r="AQ1188" s="627"/>
      <c r="AR1188" s="627"/>
      <c r="AS1188" s="627"/>
      <c r="AT1188" s="627"/>
      <c r="AU1188" s="627"/>
      <c r="AV1188" s="625">
        <v>2002</v>
      </c>
      <c r="AW1188" s="613"/>
      <c r="AX1188" s="613"/>
      <c r="AY1188" s="613"/>
      <c r="AZ1188" s="613"/>
      <c r="BA1188" s="613"/>
      <c r="BB1188" s="613"/>
      <c r="BC1188" s="626">
        <v>23</v>
      </c>
      <c r="BD1188" s="627"/>
      <c r="BE1188" s="170"/>
    </row>
    <row r="1189" spans="1:57" ht="25.7" customHeight="1" x14ac:dyDescent="0.15">
      <c r="A1189" s="621"/>
      <c r="B1189" s="147"/>
      <c r="C1189" s="625" t="s">
        <v>781</v>
      </c>
      <c r="D1189" s="625" t="s">
        <v>14901</v>
      </c>
      <c r="E1189" s="625" t="s">
        <v>781</v>
      </c>
      <c r="F1189" s="625"/>
      <c r="G1189" s="625" t="s">
        <v>781</v>
      </c>
      <c r="H1189" s="626"/>
      <c r="I1189" s="626"/>
      <c r="J1189" s="626">
        <v>1080</v>
      </c>
      <c r="K1189" s="626">
        <v>475</v>
      </c>
      <c r="L1189" s="138">
        <v>475</v>
      </c>
      <c r="M1189" s="626"/>
      <c r="N1189" s="626"/>
      <c r="O1189" s="626"/>
      <c r="P1189" s="626">
        <v>374</v>
      </c>
      <c r="Q1189" s="626">
        <v>374</v>
      </c>
      <c r="R1189" s="626" t="s">
        <v>5463</v>
      </c>
      <c r="S1189" s="626">
        <v>1</v>
      </c>
      <c r="T1189" s="626" t="s">
        <v>316</v>
      </c>
      <c r="U1189" s="626"/>
      <c r="V1189" s="625"/>
      <c r="W1189" s="626"/>
      <c r="X1189" s="627"/>
      <c r="Y1189" s="627"/>
      <c r="Z1189" s="627"/>
      <c r="AA1189" s="626"/>
      <c r="AB1189" s="625"/>
      <c r="AC1189" s="626"/>
      <c r="AD1189" s="627"/>
      <c r="AE1189" s="627"/>
      <c r="AF1189" s="627"/>
      <c r="AG1189" s="627"/>
      <c r="AH1189" s="627"/>
      <c r="AI1189" s="627"/>
      <c r="AJ1189" s="627"/>
      <c r="AK1189" s="627"/>
      <c r="AL1189" s="627"/>
      <c r="AM1189" s="627"/>
      <c r="AN1189" s="627"/>
      <c r="AO1189" s="627"/>
      <c r="AP1189" s="627"/>
      <c r="AQ1189" s="627"/>
      <c r="AR1189" s="627"/>
      <c r="AS1189" s="627"/>
      <c r="AT1189" s="627"/>
      <c r="AU1189" s="627"/>
      <c r="AV1189" s="625">
        <v>2109</v>
      </c>
      <c r="AW1189" s="626"/>
      <c r="AX1189" s="627"/>
      <c r="AY1189" s="613"/>
      <c r="AZ1189" s="613"/>
      <c r="BA1189" s="613"/>
      <c r="BB1189" s="613"/>
      <c r="BC1189" s="626">
        <v>50</v>
      </c>
      <c r="BD1189" s="627"/>
      <c r="BE1189" s="170"/>
    </row>
    <row r="1190" spans="1:57" ht="25.7" customHeight="1" x14ac:dyDescent="0.15">
      <c r="A1190" s="621"/>
      <c r="B1190" s="147"/>
      <c r="C1190" s="625" t="s">
        <v>781</v>
      </c>
      <c r="D1190" s="625" t="s">
        <v>5607</v>
      </c>
      <c r="E1190" s="625" t="s">
        <v>781</v>
      </c>
      <c r="F1190" s="625"/>
      <c r="G1190" s="625" t="s">
        <v>781</v>
      </c>
      <c r="H1190" s="686"/>
      <c r="I1190" s="627"/>
      <c r="J1190" s="626">
        <v>1182</v>
      </c>
      <c r="K1190" s="626">
        <v>374</v>
      </c>
      <c r="L1190" s="138">
        <v>374</v>
      </c>
      <c r="M1190" s="627"/>
      <c r="N1190" s="628"/>
      <c r="O1190" s="627"/>
      <c r="P1190" s="626">
        <v>300</v>
      </c>
      <c r="Q1190" s="626">
        <v>300</v>
      </c>
      <c r="R1190" s="626" t="s">
        <v>1916</v>
      </c>
      <c r="S1190" s="626">
        <v>1</v>
      </c>
      <c r="T1190" s="626" t="s">
        <v>316</v>
      </c>
      <c r="U1190" s="626"/>
      <c r="V1190" s="627"/>
      <c r="W1190" s="627"/>
      <c r="X1190" s="627"/>
      <c r="Y1190" s="627"/>
      <c r="Z1190" s="627"/>
      <c r="AA1190" s="626"/>
      <c r="AB1190" s="625">
        <v>2002</v>
      </c>
      <c r="AC1190" s="625"/>
      <c r="AD1190" s="627"/>
      <c r="AE1190" s="627"/>
      <c r="AF1190" s="627"/>
      <c r="AG1190" s="627"/>
      <c r="AH1190" s="627"/>
      <c r="AI1190" s="627"/>
      <c r="AJ1190" s="627"/>
      <c r="AK1190" s="627"/>
      <c r="AL1190" s="627"/>
      <c r="AM1190" s="627"/>
      <c r="AN1190" s="627"/>
      <c r="AO1190" s="627"/>
      <c r="AP1190" s="627"/>
      <c r="AQ1190" s="627"/>
      <c r="AR1190" s="627"/>
      <c r="AS1190" s="627"/>
      <c r="AT1190" s="627"/>
      <c r="AU1190" s="627"/>
      <c r="AV1190" s="625">
        <v>2002</v>
      </c>
      <c r="AW1190" s="613"/>
      <c r="AX1190" s="613"/>
      <c r="AY1190" s="613"/>
      <c r="AZ1190" s="613"/>
      <c r="BA1190" s="613"/>
      <c r="BB1190" s="613"/>
      <c r="BC1190" s="626">
        <v>23</v>
      </c>
      <c r="BD1190" s="627"/>
      <c r="BE1190" s="170"/>
    </row>
    <row r="1191" spans="1:57" ht="25.7" customHeight="1" x14ac:dyDescent="0.15">
      <c r="A1191" s="621"/>
      <c r="B1191" s="147"/>
      <c r="C1191" s="625" t="s">
        <v>5326</v>
      </c>
      <c r="D1191" s="625" t="s">
        <v>14902</v>
      </c>
      <c r="E1191" s="625" t="s">
        <v>5326</v>
      </c>
      <c r="F1191" s="625"/>
      <c r="G1191" s="625" t="s">
        <v>5326</v>
      </c>
      <c r="H1191" s="686"/>
      <c r="I1191" s="627"/>
      <c r="J1191" s="626">
        <v>1762</v>
      </c>
      <c r="K1191" s="626">
        <v>515.23</v>
      </c>
      <c r="L1191" s="138">
        <v>514.29</v>
      </c>
      <c r="M1191" s="627"/>
      <c r="N1191" s="628"/>
      <c r="O1191" s="627"/>
      <c r="P1191" s="626">
        <v>497</v>
      </c>
      <c r="Q1191" s="626">
        <v>497</v>
      </c>
      <c r="R1191" s="626" t="s">
        <v>1596</v>
      </c>
      <c r="S1191" s="626">
        <v>1</v>
      </c>
      <c r="T1191" s="626" t="s">
        <v>316</v>
      </c>
      <c r="U1191" s="626"/>
      <c r="V1191" s="627"/>
      <c r="W1191" s="627"/>
      <c r="X1191" s="627"/>
      <c r="Y1191" s="627"/>
      <c r="Z1191" s="627"/>
      <c r="AA1191" s="626" t="s">
        <v>14903</v>
      </c>
      <c r="AB1191" s="625"/>
      <c r="AC1191" s="625"/>
      <c r="AD1191" s="627"/>
      <c r="AE1191" s="627"/>
      <c r="AF1191" s="627"/>
      <c r="AG1191" s="627"/>
      <c r="AH1191" s="627"/>
      <c r="AI1191" s="627"/>
      <c r="AJ1191" s="627"/>
      <c r="AK1191" s="627"/>
      <c r="AL1191" s="627"/>
      <c r="AM1191" s="627"/>
      <c r="AN1191" s="627"/>
      <c r="AO1191" s="627"/>
      <c r="AP1191" s="627"/>
      <c r="AQ1191" s="627"/>
      <c r="AR1191" s="627"/>
      <c r="AS1191" s="627"/>
      <c r="AT1191" s="627"/>
      <c r="AU1191" s="627"/>
      <c r="AV1191" s="625">
        <v>2017</v>
      </c>
      <c r="AW1191" s="613"/>
      <c r="AX1191" s="613"/>
      <c r="AY1191" s="613"/>
      <c r="AZ1191" s="613"/>
      <c r="BA1191" s="613"/>
      <c r="BB1191" s="613"/>
      <c r="BC1191" s="626">
        <v>300</v>
      </c>
      <c r="BD1191" s="627"/>
      <c r="BE1191" s="170"/>
    </row>
    <row r="1192" spans="1:57" ht="25.7" customHeight="1" x14ac:dyDescent="0.15">
      <c r="A1192" s="621"/>
      <c r="B1192" s="147"/>
      <c r="C1192" s="625" t="s">
        <v>5326</v>
      </c>
      <c r="D1192" s="625" t="s">
        <v>5608</v>
      </c>
      <c r="E1192" s="625" t="s">
        <v>5326</v>
      </c>
      <c r="F1192" s="625" t="s">
        <v>5326</v>
      </c>
      <c r="G1192" s="625" t="s">
        <v>5326</v>
      </c>
      <c r="H1192" s="686"/>
      <c r="I1192" s="627"/>
      <c r="J1192" s="626">
        <v>55743</v>
      </c>
      <c r="K1192" s="626">
        <v>854.72</v>
      </c>
      <c r="L1192" s="138">
        <v>854.72</v>
      </c>
      <c r="M1192" s="627"/>
      <c r="N1192" s="628"/>
      <c r="O1192" s="627"/>
      <c r="P1192" s="626">
        <v>854.72</v>
      </c>
      <c r="Q1192" s="626">
        <v>854.72</v>
      </c>
      <c r="R1192" s="626" t="s">
        <v>1596</v>
      </c>
      <c r="S1192" s="626">
        <v>2</v>
      </c>
      <c r="T1192" s="626" t="s">
        <v>316</v>
      </c>
      <c r="U1192" s="626"/>
      <c r="V1192" s="627"/>
      <c r="W1192" s="627"/>
      <c r="X1192" s="627"/>
      <c r="Y1192" s="627"/>
      <c r="Z1192" s="627"/>
      <c r="AA1192" s="626" t="s">
        <v>5609</v>
      </c>
      <c r="AB1192" s="625"/>
      <c r="AC1192" s="625"/>
      <c r="AD1192" s="627"/>
      <c r="AE1192" s="627"/>
      <c r="AF1192" s="627"/>
      <c r="AG1192" s="627"/>
      <c r="AH1192" s="627"/>
      <c r="AI1192" s="627"/>
      <c r="AJ1192" s="627"/>
      <c r="AK1192" s="627"/>
      <c r="AL1192" s="627"/>
      <c r="AM1192" s="627"/>
      <c r="AN1192" s="627"/>
      <c r="AO1192" s="627"/>
      <c r="AP1192" s="627"/>
      <c r="AQ1192" s="627"/>
      <c r="AR1192" s="627"/>
      <c r="AS1192" s="627"/>
      <c r="AT1192" s="627"/>
      <c r="AU1192" s="627"/>
      <c r="AV1192" s="625">
        <v>2006</v>
      </c>
      <c r="AW1192" s="613"/>
      <c r="AX1192" s="613"/>
      <c r="AY1192" s="613"/>
      <c r="AZ1192" s="613"/>
      <c r="BA1192" s="613"/>
      <c r="BB1192" s="613"/>
      <c r="BC1192" s="626">
        <v>200</v>
      </c>
      <c r="BD1192" s="627"/>
      <c r="BE1192" s="170"/>
    </row>
    <row r="1193" spans="1:57" ht="25.7" customHeight="1" x14ac:dyDescent="0.15">
      <c r="A1193" s="621"/>
      <c r="B1193" s="147"/>
      <c r="C1193" s="625" t="s">
        <v>5326</v>
      </c>
      <c r="D1193" s="625" t="s">
        <v>5610</v>
      </c>
      <c r="E1193" s="625" t="s">
        <v>5326</v>
      </c>
      <c r="F1193" s="625" t="s">
        <v>5326</v>
      </c>
      <c r="G1193" s="625" t="s">
        <v>5326</v>
      </c>
      <c r="H1193" s="686"/>
      <c r="I1193" s="627"/>
      <c r="J1193" s="626">
        <v>4475</v>
      </c>
      <c r="K1193" s="626">
        <v>546</v>
      </c>
      <c r="L1193" s="138">
        <v>523</v>
      </c>
      <c r="M1193" s="627"/>
      <c r="N1193" s="628"/>
      <c r="O1193" s="627"/>
      <c r="P1193" s="626">
        <v>523</v>
      </c>
      <c r="Q1193" s="626">
        <v>523</v>
      </c>
      <c r="R1193" s="626" t="s">
        <v>1596</v>
      </c>
      <c r="S1193" s="626">
        <v>1</v>
      </c>
      <c r="T1193" s="626" t="s">
        <v>316</v>
      </c>
      <c r="U1193" s="626"/>
      <c r="V1193" s="627"/>
      <c r="W1193" s="627"/>
      <c r="X1193" s="627"/>
      <c r="Y1193" s="627"/>
      <c r="Z1193" s="627"/>
      <c r="AA1193" s="626" t="s">
        <v>1325</v>
      </c>
      <c r="AB1193" s="625"/>
      <c r="AC1193" s="625"/>
      <c r="AD1193" s="627"/>
      <c r="AE1193" s="627"/>
      <c r="AF1193" s="627"/>
      <c r="AG1193" s="627"/>
      <c r="AH1193" s="627"/>
      <c r="AI1193" s="627"/>
      <c r="AJ1193" s="627"/>
      <c r="AK1193" s="627"/>
      <c r="AL1193" s="627"/>
      <c r="AM1193" s="627"/>
      <c r="AN1193" s="627"/>
      <c r="AO1193" s="627"/>
      <c r="AP1193" s="627"/>
      <c r="AQ1193" s="627"/>
      <c r="AR1193" s="627"/>
      <c r="AS1193" s="627"/>
      <c r="AT1193" s="627"/>
      <c r="AU1193" s="627"/>
      <c r="AV1193" s="625">
        <v>2005</v>
      </c>
      <c r="AW1193" s="613"/>
      <c r="AX1193" s="613"/>
      <c r="AY1193" s="613"/>
      <c r="AZ1193" s="613"/>
      <c r="BA1193" s="613"/>
      <c r="BB1193" s="613"/>
      <c r="BC1193" s="626">
        <v>54</v>
      </c>
      <c r="BD1193" s="627"/>
      <c r="BE1193" s="170"/>
    </row>
    <row r="1194" spans="1:57" ht="25.7" customHeight="1" x14ac:dyDescent="0.15">
      <c r="A1194" s="621"/>
      <c r="B1194" s="147"/>
      <c r="C1194" s="625" t="s">
        <v>5326</v>
      </c>
      <c r="D1194" s="625" t="s">
        <v>5611</v>
      </c>
      <c r="E1194" s="625" t="s">
        <v>5326</v>
      </c>
      <c r="F1194" s="625"/>
      <c r="G1194" s="625" t="s">
        <v>5326</v>
      </c>
      <c r="H1194" s="686"/>
      <c r="I1194" s="627"/>
      <c r="J1194" s="626">
        <v>8075</v>
      </c>
      <c r="K1194" s="626">
        <v>492.5</v>
      </c>
      <c r="L1194" s="138">
        <v>474.9</v>
      </c>
      <c r="M1194" s="627"/>
      <c r="N1194" s="628"/>
      <c r="O1194" s="627"/>
      <c r="P1194" s="626">
        <v>475</v>
      </c>
      <c r="Q1194" s="626">
        <v>475</v>
      </c>
      <c r="R1194" s="626" t="s">
        <v>1596</v>
      </c>
      <c r="S1194" s="626">
        <v>1</v>
      </c>
      <c r="T1194" s="626" t="s">
        <v>316</v>
      </c>
      <c r="U1194" s="626"/>
      <c r="V1194" s="627"/>
      <c r="W1194" s="627"/>
      <c r="X1194" s="627"/>
      <c r="Y1194" s="627"/>
      <c r="Z1194" s="627"/>
      <c r="AA1194" s="626" t="s">
        <v>5612</v>
      </c>
      <c r="AB1194" s="625"/>
      <c r="AC1194" s="625"/>
      <c r="AD1194" s="627"/>
      <c r="AE1194" s="627"/>
      <c r="AF1194" s="627"/>
      <c r="AG1194" s="627"/>
      <c r="AH1194" s="627"/>
      <c r="AI1194" s="627"/>
      <c r="AJ1194" s="627"/>
      <c r="AK1194" s="627"/>
      <c r="AL1194" s="627"/>
      <c r="AM1194" s="627"/>
      <c r="AN1194" s="627"/>
      <c r="AO1194" s="627"/>
      <c r="AP1194" s="627"/>
      <c r="AQ1194" s="627"/>
      <c r="AR1194" s="627"/>
      <c r="AS1194" s="627"/>
      <c r="AT1194" s="627"/>
      <c r="AU1194" s="627"/>
      <c r="AV1194" s="625">
        <v>2012</v>
      </c>
      <c r="AW1194" s="613"/>
      <c r="AX1194" s="613"/>
      <c r="AY1194" s="613"/>
      <c r="AZ1194" s="613"/>
      <c r="BA1194" s="613"/>
      <c r="BB1194" s="613"/>
      <c r="BC1194" s="626">
        <v>180</v>
      </c>
      <c r="BD1194" s="627"/>
      <c r="BE1194" s="170"/>
    </row>
    <row r="1195" spans="1:57" ht="25.7" customHeight="1" x14ac:dyDescent="0.15">
      <c r="A1195" s="621"/>
      <c r="B1195" s="147"/>
      <c r="C1195" s="625" t="s">
        <v>5326</v>
      </c>
      <c r="D1195" s="625" t="s">
        <v>1668</v>
      </c>
      <c r="E1195" s="625" t="s">
        <v>5326</v>
      </c>
      <c r="F1195" s="625"/>
      <c r="G1195" s="625" t="s">
        <v>5326</v>
      </c>
      <c r="H1195" s="686"/>
      <c r="I1195" s="627"/>
      <c r="J1195" s="626">
        <v>4040</v>
      </c>
      <c r="K1195" s="626">
        <v>484.8</v>
      </c>
      <c r="L1195" s="138">
        <v>484</v>
      </c>
      <c r="M1195" s="627"/>
      <c r="N1195" s="628"/>
      <c r="O1195" s="627"/>
      <c r="P1195" s="626">
        <v>484</v>
      </c>
      <c r="Q1195" s="626">
        <v>484</v>
      </c>
      <c r="R1195" s="626" t="s">
        <v>1596</v>
      </c>
      <c r="S1195" s="626">
        <v>1</v>
      </c>
      <c r="T1195" s="626" t="s">
        <v>316</v>
      </c>
      <c r="U1195" s="626"/>
      <c r="V1195" s="627"/>
      <c r="W1195" s="627"/>
      <c r="X1195" s="627"/>
      <c r="Y1195" s="627"/>
      <c r="Z1195" s="627"/>
      <c r="AA1195" s="626" t="s">
        <v>1922</v>
      </c>
      <c r="AB1195" s="625"/>
      <c r="AC1195" s="625"/>
      <c r="AD1195" s="627"/>
      <c r="AE1195" s="627"/>
      <c r="AF1195" s="627"/>
      <c r="AG1195" s="627"/>
      <c r="AH1195" s="627"/>
      <c r="AI1195" s="627"/>
      <c r="AJ1195" s="627"/>
      <c r="AK1195" s="627"/>
      <c r="AL1195" s="627"/>
      <c r="AM1195" s="627"/>
      <c r="AN1195" s="627"/>
      <c r="AO1195" s="627"/>
      <c r="AP1195" s="627"/>
      <c r="AQ1195" s="627"/>
      <c r="AR1195" s="627"/>
      <c r="AS1195" s="627"/>
      <c r="AT1195" s="627"/>
      <c r="AU1195" s="627"/>
      <c r="AV1195" s="625">
        <v>2015</v>
      </c>
      <c r="AW1195" s="613"/>
      <c r="AX1195" s="613"/>
      <c r="AY1195" s="613"/>
      <c r="AZ1195" s="613"/>
      <c r="BA1195" s="613"/>
      <c r="BB1195" s="613"/>
      <c r="BC1195" s="626">
        <v>266</v>
      </c>
      <c r="BD1195" s="627"/>
      <c r="BE1195" s="170"/>
    </row>
    <row r="1196" spans="1:57" ht="25.7" customHeight="1" x14ac:dyDescent="0.15">
      <c r="A1196" s="621"/>
      <c r="B1196" s="147"/>
      <c r="C1196" s="625" t="s">
        <v>5326</v>
      </c>
      <c r="D1196" s="625" t="s">
        <v>5613</v>
      </c>
      <c r="E1196" s="625" t="s">
        <v>5326</v>
      </c>
      <c r="F1196" s="625"/>
      <c r="G1196" s="625" t="s">
        <v>5326</v>
      </c>
      <c r="H1196" s="686"/>
      <c r="I1196" s="627"/>
      <c r="J1196" s="626">
        <v>26135</v>
      </c>
      <c r="K1196" s="626">
        <v>1192</v>
      </c>
      <c r="L1196" s="138">
        <v>1192</v>
      </c>
      <c r="M1196" s="627"/>
      <c r="N1196" s="628"/>
      <c r="O1196" s="627"/>
      <c r="P1196" s="626">
        <v>987.6</v>
      </c>
      <c r="Q1196" s="626">
        <v>987.6</v>
      </c>
      <c r="R1196" s="626" t="s">
        <v>1596</v>
      </c>
      <c r="S1196" s="626">
        <v>2</v>
      </c>
      <c r="T1196" s="626" t="s">
        <v>316</v>
      </c>
      <c r="U1196" s="626"/>
      <c r="V1196" s="627"/>
      <c r="W1196" s="627"/>
      <c r="X1196" s="627"/>
      <c r="Y1196" s="627"/>
      <c r="Z1196" s="627"/>
      <c r="AA1196" s="626" t="s">
        <v>10940</v>
      </c>
      <c r="AB1196" s="625"/>
      <c r="AC1196" s="625"/>
      <c r="AD1196" s="627"/>
      <c r="AE1196" s="627"/>
      <c r="AF1196" s="627"/>
      <c r="AG1196" s="627"/>
      <c r="AH1196" s="627"/>
      <c r="AI1196" s="627"/>
      <c r="AJ1196" s="627"/>
      <c r="AK1196" s="627"/>
      <c r="AL1196" s="627"/>
      <c r="AM1196" s="627"/>
      <c r="AN1196" s="627"/>
      <c r="AO1196" s="627"/>
      <c r="AP1196" s="627"/>
      <c r="AQ1196" s="627"/>
      <c r="AR1196" s="627"/>
      <c r="AS1196" s="627"/>
      <c r="AT1196" s="627"/>
      <c r="AU1196" s="627"/>
      <c r="AV1196" s="625">
        <v>2012</v>
      </c>
      <c r="AW1196" s="613"/>
      <c r="AX1196" s="613"/>
      <c r="AY1196" s="613"/>
      <c r="AZ1196" s="613"/>
      <c r="BA1196" s="613"/>
      <c r="BB1196" s="613"/>
      <c r="BC1196" s="626">
        <v>1240</v>
      </c>
      <c r="BD1196" s="627"/>
      <c r="BE1196" s="170"/>
    </row>
    <row r="1197" spans="1:57" ht="25.7" customHeight="1" x14ac:dyDescent="0.15">
      <c r="A1197" s="621"/>
      <c r="B1197" s="147"/>
      <c r="C1197" s="625" t="s">
        <v>5326</v>
      </c>
      <c r="D1197" s="625" t="s">
        <v>6573</v>
      </c>
      <c r="E1197" s="625" t="s">
        <v>5326</v>
      </c>
      <c r="F1197" s="625"/>
      <c r="G1197" s="625" t="s">
        <v>5326</v>
      </c>
      <c r="H1197" s="686"/>
      <c r="I1197" s="627"/>
      <c r="J1197" s="626">
        <v>13611</v>
      </c>
      <c r="K1197" s="626">
        <v>478.45</v>
      </c>
      <c r="L1197" s="138">
        <v>470.37</v>
      </c>
      <c r="M1197" s="627"/>
      <c r="N1197" s="628"/>
      <c r="O1197" s="627"/>
      <c r="P1197" s="626">
        <v>412.16</v>
      </c>
      <c r="Q1197" s="626">
        <v>412.16</v>
      </c>
      <c r="R1197" s="626" t="s">
        <v>1596</v>
      </c>
      <c r="S1197" s="626">
        <v>1</v>
      </c>
      <c r="T1197" s="626" t="s">
        <v>316</v>
      </c>
      <c r="U1197" s="626"/>
      <c r="V1197" s="627"/>
      <c r="W1197" s="627"/>
      <c r="X1197" s="627"/>
      <c r="Y1197" s="627"/>
      <c r="Z1197" s="627"/>
      <c r="AA1197" s="626" t="s">
        <v>16209</v>
      </c>
      <c r="AB1197" s="625"/>
      <c r="AC1197" s="625"/>
      <c r="AD1197" s="627"/>
      <c r="AE1197" s="627"/>
      <c r="AF1197" s="627"/>
      <c r="AG1197" s="627"/>
      <c r="AH1197" s="627"/>
      <c r="AI1197" s="627"/>
      <c r="AJ1197" s="627"/>
      <c r="AK1197" s="627"/>
      <c r="AL1197" s="627"/>
      <c r="AM1197" s="627"/>
      <c r="AN1197" s="627"/>
      <c r="AO1197" s="627"/>
      <c r="AP1197" s="627"/>
      <c r="AQ1197" s="627"/>
      <c r="AR1197" s="627"/>
      <c r="AS1197" s="627"/>
      <c r="AT1197" s="627"/>
      <c r="AU1197" s="627"/>
      <c r="AV1197" s="625">
        <v>2021</v>
      </c>
      <c r="AW1197" s="613"/>
      <c r="AX1197" s="613"/>
      <c r="AY1197" s="613"/>
      <c r="AZ1197" s="613"/>
      <c r="BA1197" s="613"/>
      <c r="BB1197" s="613"/>
      <c r="BC1197" s="626">
        <v>50</v>
      </c>
      <c r="BD1197" s="627"/>
      <c r="BE1197" s="170"/>
    </row>
    <row r="1198" spans="1:57" ht="25.7" customHeight="1" x14ac:dyDescent="0.15">
      <c r="A1198" s="621"/>
      <c r="B1198" s="140"/>
      <c r="C1198" s="625" t="s">
        <v>5326</v>
      </c>
      <c r="D1198" s="625" t="s">
        <v>16210</v>
      </c>
      <c r="E1198" s="625" t="s">
        <v>5326</v>
      </c>
      <c r="F1198" s="625"/>
      <c r="G1198" s="625" t="s">
        <v>5326</v>
      </c>
      <c r="H1198" s="686"/>
      <c r="I1198" s="627"/>
      <c r="J1198" s="626">
        <v>3881</v>
      </c>
      <c r="K1198" s="626">
        <v>603.11</v>
      </c>
      <c r="L1198" s="138">
        <v>603.11</v>
      </c>
      <c r="M1198" s="627"/>
      <c r="N1198" s="628"/>
      <c r="O1198" s="627"/>
      <c r="P1198" s="626">
        <v>987.6</v>
      </c>
      <c r="Q1198" s="626">
        <v>476.55</v>
      </c>
      <c r="R1198" s="626" t="s">
        <v>1596</v>
      </c>
      <c r="S1198" s="626">
        <v>1</v>
      </c>
      <c r="T1198" s="626" t="s">
        <v>316</v>
      </c>
      <c r="U1198" s="626"/>
      <c r="V1198" s="627"/>
      <c r="W1198" s="627"/>
      <c r="X1198" s="627"/>
      <c r="Y1198" s="627"/>
      <c r="Z1198" s="627"/>
      <c r="AA1198" s="626" t="s">
        <v>8109</v>
      </c>
      <c r="AB1198" s="625"/>
      <c r="AC1198" s="625"/>
      <c r="AD1198" s="627"/>
      <c r="AE1198" s="627"/>
      <c r="AF1198" s="627"/>
      <c r="AG1198" s="627"/>
      <c r="AH1198" s="627"/>
      <c r="AI1198" s="627"/>
      <c r="AJ1198" s="627"/>
      <c r="AK1198" s="627"/>
      <c r="AL1198" s="627"/>
      <c r="AM1198" s="627"/>
      <c r="AN1198" s="627"/>
      <c r="AO1198" s="627"/>
      <c r="AP1198" s="627"/>
      <c r="AQ1198" s="627"/>
      <c r="AR1198" s="627"/>
      <c r="AS1198" s="627"/>
      <c r="AT1198" s="627"/>
      <c r="AU1198" s="627"/>
      <c r="AV1198" s="625">
        <v>2021</v>
      </c>
      <c r="AW1198" s="613"/>
      <c r="AX1198" s="613"/>
      <c r="AY1198" s="613"/>
      <c r="AZ1198" s="613"/>
      <c r="BA1198" s="613"/>
      <c r="BB1198" s="613"/>
      <c r="BC1198" s="626">
        <v>70</v>
      </c>
      <c r="BD1198" s="627"/>
      <c r="BE1198" s="170"/>
    </row>
    <row r="1199" spans="1:57" ht="25.7" customHeight="1" x14ac:dyDescent="0.15">
      <c r="A1199" s="621"/>
      <c r="B1199" s="147"/>
      <c r="C1199" s="625" t="s">
        <v>5239</v>
      </c>
      <c r="D1199" s="625" t="s">
        <v>5614</v>
      </c>
      <c r="E1199" s="625" t="s">
        <v>5239</v>
      </c>
      <c r="F1199" s="625" t="s">
        <v>5239</v>
      </c>
      <c r="G1199" s="625" t="s">
        <v>5239</v>
      </c>
      <c r="H1199" s="686" t="s">
        <v>5239</v>
      </c>
      <c r="I1199" s="627"/>
      <c r="J1199" s="626">
        <v>597</v>
      </c>
      <c r="K1199" s="626">
        <v>399</v>
      </c>
      <c r="L1199" s="138">
        <v>399</v>
      </c>
      <c r="M1199" s="627"/>
      <c r="N1199" s="628"/>
      <c r="O1199" s="627"/>
      <c r="P1199" s="626">
        <v>374</v>
      </c>
      <c r="Q1199" s="626">
        <v>374</v>
      </c>
      <c r="R1199" s="626" t="s">
        <v>315</v>
      </c>
      <c r="S1199" s="626">
        <v>1</v>
      </c>
      <c r="T1199" s="626" t="s">
        <v>316</v>
      </c>
      <c r="U1199" s="626"/>
      <c r="V1199" s="627"/>
      <c r="W1199" s="627"/>
      <c r="X1199" s="627"/>
      <c r="Y1199" s="627"/>
      <c r="Z1199" s="627"/>
      <c r="AA1199" s="626" t="s">
        <v>5615</v>
      </c>
      <c r="AB1199" s="625"/>
      <c r="AC1199" s="625"/>
      <c r="AD1199" s="627"/>
      <c r="AE1199" s="627"/>
      <c r="AF1199" s="627"/>
      <c r="AG1199" s="627"/>
      <c r="AH1199" s="627"/>
      <c r="AI1199" s="627"/>
      <c r="AJ1199" s="627"/>
      <c r="AK1199" s="627"/>
      <c r="AL1199" s="627"/>
      <c r="AM1199" s="627"/>
      <c r="AN1199" s="627"/>
      <c r="AO1199" s="627"/>
      <c r="AP1199" s="627"/>
      <c r="AQ1199" s="627"/>
      <c r="AR1199" s="627"/>
      <c r="AS1199" s="627"/>
      <c r="AT1199" s="627"/>
      <c r="AU1199" s="627"/>
      <c r="AV1199" s="625">
        <v>2011</v>
      </c>
      <c r="AW1199" s="613"/>
      <c r="AX1199" s="613"/>
      <c r="AY1199" s="613"/>
      <c r="AZ1199" s="613"/>
      <c r="BA1199" s="613"/>
      <c r="BB1199" s="613"/>
      <c r="BC1199" s="626">
        <v>63.6</v>
      </c>
      <c r="BD1199" s="627"/>
      <c r="BE1199" s="170"/>
    </row>
    <row r="1200" spans="1:57" ht="25.7" customHeight="1" x14ac:dyDescent="0.15">
      <c r="A1200" s="621"/>
      <c r="B1200" s="147"/>
      <c r="C1200" s="625" t="s">
        <v>5239</v>
      </c>
      <c r="D1200" s="625" t="s">
        <v>5616</v>
      </c>
      <c r="E1200" s="625" t="s">
        <v>5239</v>
      </c>
      <c r="F1200" s="625" t="s">
        <v>5239</v>
      </c>
      <c r="G1200" s="625" t="s">
        <v>5239</v>
      </c>
      <c r="H1200" s="686" t="s">
        <v>5239</v>
      </c>
      <c r="I1200" s="627"/>
      <c r="J1200" s="626">
        <v>2643</v>
      </c>
      <c r="K1200" s="626">
        <v>499</v>
      </c>
      <c r="L1200" s="138">
        <v>499</v>
      </c>
      <c r="M1200" s="627"/>
      <c r="N1200" s="628"/>
      <c r="O1200" s="627"/>
      <c r="P1200" s="626">
        <v>374</v>
      </c>
      <c r="Q1200" s="626">
        <v>374</v>
      </c>
      <c r="R1200" s="626" t="s">
        <v>315</v>
      </c>
      <c r="S1200" s="626">
        <v>2</v>
      </c>
      <c r="T1200" s="626" t="s">
        <v>316</v>
      </c>
      <c r="U1200" s="626"/>
      <c r="V1200" s="627"/>
      <c r="W1200" s="627"/>
      <c r="X1200" s="627"/>
      <c r="Y1200" s="627"/>
      <c r="Z1200" s="627"/>
      <c r="AA1200" s="626" t="s">
        <v>5615</v>
      </c>
      <c r="AB1200" s="625"/>
      <c r="AC1200" s="625"/>
      <c r="AD1200" s="627"/>
      <c r="AE1200" s="627"/>
      <c r="AF1200" s="627"/>
      <c r="AG1200" s="627"/>
      <c r="AH1200" s="627"/>
      <c r="AI1200" s="627"/>
      <c r="AJ1200" s="627"/>
      <c r="AK1200" s="627"/>
      <c r="AL1200" s="627"/>
      <c r="AM1200" s="627"/>
      <c r="AN1200" s="627"/>
      <c r="AO1200" s="627"/>
      <c r="AP1200" s="627"/>
      <c r="AQ1200" s="627"/>
      <c r="AR1200" s="627"/>
      <c r="AS1200" s="627"/>
      <c r="AT1200" s="627"/>
      <c r="AU1200" s="627"/>
      <c r="AV1200" s="625">
        <v>2006</v>
      </c>
      <c r="AW1200" s="613"/>
      <c r="AX1200" s="613"/>
      <c r="AY1200" s="613"/>
      <c r="AZ1200" s="613"/>
      <c r="BA1200" s="613"/>
      <c r="BB1200" s="613"/>
      <c r="BC1200" s="626">
        <v>187</v>
      </c>
      <c r="BD1200" s="627" t="s">
        <v>5617</v>
      </c>
      <c r="BE1200" s="170"/>
    </row>
    <row r="1201" spans="1:57" ht="25.7" customHeight="1" x14ac:dyDescent="0.15">
      <c r="A1201" s="621"/>
      <c r="B1201" s="147"/>
      <c r="C1201" s="625" t="s">
        <v>5239</v>
      </c>
      <c r="D1201" s="625" t="s">
        <v>5618</v>
      </c>
      <c r="E1201" s="625" t="s">
        <v>5239</v>
      </c>
      <c r="F1201" s="625" t="s">
        <v>5239</v>
      </c>
      <c r="G1201" s="625" t="s">
        <v>5239</v>
      </c>
      <c r="H1201" s="686" t="s">
        <v>5239</v>
      </c>
      <c r="I1201" s="627"/>
      <c r="J1201" s="626">
        <v>2650</v>
      </c>
      <c r="K1201" s="626">
        <v>497</v>
      </c>
      <c r="L1201" s="138">
        <v>497</v>
      </c>
      <c r="M1201" s="627"/>
      <c r="N1201" s="628"/>
      <c r="O1201" s="627"/>
      <c r="P1201" s="626">
        <v>429</v>
      </c>
      <c r="Q1201" s="626">
        <v>429</v>
      </c>
      <c r="R1201" s="626" t="s">
        <v>315</v>
      </c>
      <c r="S1201" s="626">
        <v>1</v>
      </c>
      <c r="T1201" s="626" t="s">
        <v>316</v>
      </c>
      <c r="U1201" s="626"/>
      <c r="V1201" s="627"/>
      <c r="W1201" s="627"/>
      <c r="X1201" s="627"/>
      <c r="Y1201" s="627"/>
      <c r="Z1201" s="627"/>
      <c r="AA1201" s="626" t="s">
        <v>5615</v>
      </c>
      <c r="AB1201" s="625"/>
      <c r="AC1201" s="625"/>
      <c r="AD1201" s="627"/>
      <c r="AE1201" s="627"/>
      <c r="AF1201" s="627"/>
      <c r="AG1201" s="627"/>
      <c r="AH1201" s="627"/>
      <c r="AI1201" s="627"/>
      <c r="AJ1201" s="627"/>
      <c r="AK1201" s="627"/>
      <c r="AL1201" s="627"/>
      <c r="AM1201" s="627"/>
      <c r="AN1201" s="627"/>
      <c r="AO1201" s="627"/>
      <c r="AP1201" s="627"/>
      <c r="AQ1201" s="627"/>
      <c r="AR1201" s="627"/>
      <c r="AS1201" s="627"/>
      <c r="AT1201" s="627"/>
      <c r="AU1201" s="627"/>
      <c r="AV1201" s="625">
        <v>2019</v>
      </c>
      <c r="AW1201" s="613"/>
      <c r="AX1201" s="613"/>
      <c r="AY1201" s="613"/>
      <c r="AZ1201" s="613"/>
      <c r="BA1201" s="613"/>
      <c r="BB1201" s="613"/>
      <c r="BC1201" s="626">
        <v>109</v>
      </c>
      <c r="BD1201" s="627"/>
      <c r="BE1201" s="170"/>
    </row>
    <row r="1202" spans="1:57" ht="25.7" customHeight="1" x14ac:dyDescent="0.15">
      <c r="A1202" s="621"/>
      <c r="B1202" s="147"/>
      <c r="C1202" s="625" t="s">
        <v>5239</v>
      </c>
      <c r="D1202" s="625" t="s">
        <v>5619</v>
      </c>
      <c r="E1202" s="625" t="s">
        <v>5239</v>
      </c>
      <c r="F1202" s="625" t="s">
        <v>5239</v>
      </c>
      <c r="G1202" s="625" t="s">
        <v>5239</v>
      </c>
      <c r="H1202" s="686" t="s">
        <v>5239</v>
      </c>
      <c r="I1202" s="627"/>
      <c r="J1202" s="626">
        <v>987</v>
      </c>
      <c r="K1202" s="626">
        <v>503.57</v>
      </c>
      <c r="L1202" s="138">
        <v>504</v>
      </c>
      <c r="M1202" s="627"/>
      <c r="N1202" s="628"/>
      <c r="O1202" s="627"/>
      <c r="P1202" s="626">
        <v>374</v>
      </c>
      <c r="Q1202" s="626">
        <v>374</v>
      </c>
      <c r="R1202" s="626" t="s">
        <v>315</v>
      </c>
      <c r="S1202" s="626">
        <v>1</v>
      </c>
      <c r="T1202" s="626" t="s">
        <v>316</v>
      </c>
      <c r="U1202" s="626"/>
      <c r="V1202" s="627"/>
      <c r="W1202" s="627"/>
      <c r="X1202" s="627"/>
      <c r="Y1202" s="627"/>
      <c r="Z1202" s="627"/>
      <c r="AA1202" s="626" t="s">
        <v>5615</v>
      </c>
      <c r="AB1202" s="625"/>
      <c r="AC1202" s="625"/>
      <c r="AD1202" s="627"/>
      <c r="AE1202" s="627"/>
      <c r="AF1202" s="627"/>
      <c r="AG1202" s="627"/>
      <c r="AH1202" s="627"/>
      <c r="AI1202" s="627"/>
      <c r="AJ1202" s="627"/>
      <c r="AK1202" s="627"/>
      <c r="AL1202" s="627"/>
      <c r="AM1202" s="627"/>
      <c r="AN1202" s="627"/>
      <c r="AO1202" s="627"/>
      <c r="AP1202" s="627"/>
      <c r="AQ1202" s="627"/>
      <c r="AR1202" s="627"/>
      <c r="AS1202" s="627"/>
      <c r="AT1202" s="627"/>
      <c r="AU1202" s="627"/>
      <c r="AV1202" s="625">
        <v>2001</v>
      </c>
      <c r="AW1202" s="613"/>
      <c r="AX1202" s="613"/>
      <c r="AY1202" s="613"/>
      <c r="AZ1202" s="613"/>
      <c r="BA1202" s="613"/>
      <c r="BB1202" s="613"/>
      <c r="BC1202" s="626">
        <v>45</v>
      </c>
      <c r="BD1202" s="627"/>
      <c r="BE1202" s="170"/>
    </row>
    <row r="1203" spans="1:57" ht="25.7" customHeight="1" x14ac:dyDescent="0.15">
      <c r="A1203" s="621"/>
      <c r="B1203" s="147"/>
      <c r="C1203" s="625" t="s">
        <v>5239</v>
      </c>
      <c r="D1203" s="625" t="s">
        <v>5620</v>
      </c>
      <c r="E1203" s="625" t="s">
        <v>5239</v>
      </c>
      <c r="F1203" s="625" t="s">
        <v>5239</v>
      </c>
      <c r="G1203" s="625" t="s">
        <v>5239</v>
      </c>
      <c r="H1203" s="686" t="s">
        <v>5239</v>
      </c>
      <c r="I1203" s="627"/>
      <c r="J1203" s="626">
        <v>1680</v>
      </c>
      <c r="K1203" s="626">
        <v>991.87</v>
      </c>
      <c r="L1203" s="138">
        <v>991.87</v>
      </c>
      <c r="M1203" s="627"/>
      <c r="N1203" s="628"/>
      <c r="O1203" s="627"/>
      <c r="P1203" s="626">
        <v>748</v>
      </c>
      <c r="Q1203" s="626">
        <v>748</v>
      </c>
      <c r="R1203" s="626" t="s">
        <v>315</v>
      </c>
      <c r="S1203" s="626">
        <v>2</v>
      </c>
      <c r="T1203" s="626" t="s">
        <v>316</v>
      </c>
      <c r="U1203" s="626"/>
      <c r="V1203" s="627"/>
      <c r="W1203" s="627"/>
      <c r="X1203" s="627"/>
      <c r="Y1203" s="627"/>
      <c r="Z1203" s="627"/>
      <c r="AA1203" s="626" t="s">
        <v>5615</v>
      </c>
      <c r="AB1203" s="625"/>
      <c r="AC1203" s="625"/>
      <c r="AD1203" s="627"/>
      <c r="AE1203" s="627"/>
      <c r="AF1203" s="627"/>
      <c r="AG1203" s="627"/>
      <c r="AH1203" s="627"/>
      <c r="AI1203" s="627"/>
      <c r="AJ1203" s="627"/>
      <c r="AK1203" s="627"/>
      <c r="AL1203" s="627"/>
      <c r="AM1203" s="627"/>
      <c r="AN1203" s="627"/>
      <c r="AO1203" s="627"/>
      <c r="AP1203" s="627"/>
      <c r="AQ1203" s="627"/>
      <c r="AR1203" s="627"/>
      <c r="AS1203" s="627"/>
      <c r="AT1203" s="627"/>
      <c r="AU1203" s="627"/>
      <c r="AV1203" s="625">
        <v>2015</v>
      </c>
      <c r="AW1203" s="613"/>
      <c r="AX1203" s="613"/>
      <c r="AY1203" s="613"/>
      <c r="AZ1203" s="613"/>
      <c r="BA1203" s="613"/>
      <c r="BB1203" s="613"/>
      <c r="BC1203" s="626">
        <v>357</v>
      </c>
      <c r="BD1203" s="627" t="s">
        <v>5139</v>
      </c>
      <c r="BE1203" s="170"/>
    </row>
    <row r="1204" spans="1:57" ht="25.7" customHeight="1" x14ac:dyDescent="0.15">
      <c r="A1204" s="621"/>
      <c r="B1204" s="147"/>
      <c r="C1204" s="625" t="s">
        <v>5239</v>
      </c>
      <c r="D1204" s="625" t="s">
        <v>5621</v>
      </c>
      <c r="E1204" s="625" t="s">
        <v>5239</v>
      </c>
      <c r="F1204" s="625" t="s">
        <v>5239</v>
      </c>
      <c r="G1204" s="625" t="s">
        <v>5239</v>
      </c>
      <c r="H1204" s="686" t="s">
        <v>5239</v>
      </c>
      <c r="I1204" s="627"/>
      <c r="J1204" s="626">
        <v>940</v>
      </c>
      <c r="K1204" s="626">
        <v>344</v>
      </c>
      <c r="L1204" s="138">
        <v>344</v>
      </c>
      <c r="M1204" s="627"/>
      <c r="N1204" s="628"/>
      <c r="O1204" s="627"/>
      <c r="P1204" s="626">
        <v>374</v>
      </c>
      <c r="Q1204" s="626">
        <v>374</v>
      </c>
      <c r="R1204" s="626" t="s">
        <v>315</v>
      </c>
      <c r="S1204" s="626">
        <v>1</v>
      </c>
      <c r="T1204" s="626" t="s">
        <v>316</v>
      </c>
      <c r="U1204" s="626"/>
      <c r="V1204" s="627"/>
      <c r="W1204" s="627"/>
      <c r="X1204" s="627"/>
      <c r="Y1204" s="627"/>
      <c r="Z1204" s="627"/>
      <c r="AA1204" s="626" t="s">
        <v>5615</v>
      </c>
      <c r="AB1204" s="625"/>
      <c r="AC1204" s="625"/>
      <c r="AD1204" s="627"/>
      <c r="AE1204" s="627"/>
      <c r="AF1204" s="627"/>
      <c r="AG1204" s="627"/>
      <c r="AH1204" s="627"/>
      <c r="AI1204" s="627"/>
      <c r="AJ1204" s="627"/>
      <c r="AK1204" s="627"/>
      <c r="AL1204" s="627"/>
      <c r="AM1204" s="627"/>
      <c r="AN1204" s="627"/>
      <c r="AO1204" s="627"/>
      <c r="AP1204" s="627"/>
      <c r="AQ1204" s="627"/>
      <c r="AR1204" s="627"/>
      <c r="AS1204" s="627"/>
      <c r="AT1204" s="627"/>
      <c r="AU1204" s="627"/>
      <c r="AV1204" s="625">
        <v>2004</v>
      </c>
      <c r="AW1204" s="613"/>
      <c r="AX1204" s="613"/>
      <c r="AY1204" s="613"/>
      <c r="AZ1204" s="613"/>
      <c r="BA1204" s="613"/>
      <c r="BB1204" s="613"/>
      <c r="BC1204" s="626">
        <v>80</v>
      </c>
      <c r="BD1204" s="627"/>
      <c r="BE1204" s="170"/>
    </row>
    <row r="1205" spans="1:57" ht="25.7" customHeight="1" x14ac:dyDescent="0.15">
      <c r="A1205" s="621"/>
      <c r="B1205" s="147"/>
      <c r="C1205" s="625" t="s">
        <v>5239</v>
      </c>
      <c r="D1205" s="625" t="s">
        <v>5622</v>
      </c>
      <c r="E1205" s="625" t="s">
        <v>5239</v>
      </c>
      <c r="F1205" s="625" t="s">
        <v>5239</v>
      </c>
      <c r="G1205" s="625" t="s">
        <v>5239</v>
      </c>
      <c r="H1205" s="686" t="s">
        <v>5239</v>
      </c>
      <c r="I1205" s="627"/>
      <c r="J1205" s="626">
        <v>562</v>
      </c>
      <c r="K1205" s="626">
        <v>344</v>
      </c>
      <c r="L1205" s="138">
        <v>344</v>
      </c>
      <c r="M1205" s="627"/>
      <c r="N1205" s="628"/>
      <c r="O1205" s="627"/>
      <c r="P1205" s="626">
        <v>374</v>
      </c>
      <c r="Q1205" s="626">
        <v>374</v>
      </c>
      <c r="R1205" s="626" t="s">
        <v>315</v>
      </c>
      <c r="S1205" s="626">
        <v>1</v>
      </c>
      <c r="T1205" s="626" t="s">
        <v>316</v>
      </c>
      <c r="U1205" s="627"/>
      <c r="V1205" s="627"/>
      <c r="W1205" s="627"/>
      <c r="X1205" s="627"/>
      <c r="Y1205" s="627"/>
      <c r="Z1205" s="627"/>
      <c r="AA1205" s="626" t="s">
        <v>5615</v>
      </c>
      <c r="AB1205" s="625"/>
      <c r="AC1205" s="625"/>
      <c r="AD1205" s="627"/>
      <c r="AE1205" s="627"/>
      <c r="AF1205" s="627"/>
      <c r="AG1205" s="627"/>
      <c r="AH1205" s="627"/>
      <c r="AI1205" s="627"/>
      <c r="AJ1205" s="627"/>
      <c r="AK1205" s="627"/>
      <c r="AL1205" s="627"/>
      <c r="AM1205" s="627"/>
      <c r="AN1205" s="627"/>
      <c r="AO1205" s="627"/>
      <c r="AP1205" s="627"/>
      <c r="AQ1205" s="627"/>
      <c r="AR1205" s="627"/>
      <c r="AS1205" s="627"/>
      <c r="AT1205" s="627"/>
      <c r="AU1205" s="627"/>
      <c r="AV1205" s="625">
        <v>2004</v>
      </c>
      <c r="AW1205" s="613"/>
      <c r="AX1205" s="613"/>
      <c r="AY1205" s="613"/>
      <c r="AZ1205" s="613"/>
      <c r="BA1205" s="613"/>
      <c r="BB1205" s="613"/>
      <c r="BC1205" s="626">
        <v>80</v>
      </c>
      <c r="BD1205" s="627"/>
      <c r="BE1205" s="170"/>
    </row>
    <row r="1206" spans="1:57" ht="25.7" customHeight="1" x14ac:dyDescent="0.15">
      <c r="A1206" s="621"/>
      <c r="B1206" s="147"/>
      <c r="C1206" s="625" t="s">
        <v>5239</v>
      </c>
      <c r="D1206" s="625" t="s">
        <v>5623</v>
      </c>
      <c r="E1206" s="625" t="s">
        <v>5239</v>
      </c>
      <c r="F1206" s="625" t="s">
        <v>5239</v>
      </c>
      <c r="G1206" s="625" t="s">
        <v>5239</v>
      </c>
      <c r="H1206" s="686" t="s">
        <v>5239</v>
      </c>
      <c r="I1206" s="627"/>
      <c r="J1206" s="626">
        <v>628</v>
      </c>
      <c r="K1206" s="626">
        <v>374</v>
      </c>
      <c r="L1206" s="138">
        <v>374</v>
      </c>
      <c r="M1206" s="627"/>
      <c r="N1206" s="628"/>
      <c r="O1206" s="627"/>
      <c r="P1206" s="626">
        <v>374</v>
      </c>
      <c r="Q1206" s="626">
        <v>374</v>
      </c>
      <c r="R1206" s="626" t="s">
        <v>315</v>
      </c>
      <c r="S1206" s="626">
        <v>1</v>
      </c>
      <c r="T1206" s="626" t="s">
        <v>316</v>
      </c>
      <c r="U1206" s="627"/>
      <c r="V1206" s="627"/>
      <c r="W1206" s="627"/>
      <c r="X1206" s="627"/>
      <c r="Y1206" s="627"/>
      <c r="Z1206" s="627"/>
      <c r="AA1206" s="626" t="s">
        <v>5615</v>
      </c>
      <c r="AB1206" s="625"/>
      <c r="AC1206" s="625"/>
      <c r="AD1206" s="627"/>
      <c r="AE1206" s="627"/>
      <c r="AF1206" s="627"/>
      <c r="AG1206" s="627"/>
      <c r="AH1206" s="627"/>
      <c r="AI1206" s="627"/>
      <c r="AJ1206" s="627"/>
      <c r="AK1206" s="627"/>
      <c r="AL1206" s="627"/>
      <c r="AM1206" s="627"/>
      <c r="AN1206" s="627"/>
      <c r="AO1206" s="627"/>
      <c r="AP1206" s="627"/>
      <c r="AQ1206" s="627"/>
      <c r="AR1206" s="627"/>
      <c r="AS1206" s="627"/>
      <c r="AT1206" s="627"/>
      <c r="AU1206" s="627"/>
      <c r="AV1206" s="625">
        <v>1999</v>
      </c>
      <c r="AW1206" s="613"/>
      <c r="AX1206" s="613"/>
      <c r="AY1206" s="613"/>
      <c r="AZ1206" s="613"/>
      <c r="BA1206" s="613"/>
      <c r="BB1206" s="613"/>
      <c r="BC1206" s="626">
        <v>60</v>
      </c>
      <c r="BD1206" s="627"/>
      <c r="BE1206" s="170"/>
    </row>
    <row r="1207" spans="1:57" ht="25.7" customHeight="1" x14ac:dyDescent="0.15">
      <c r="A1207" s="621"/>
      <c r="B1207" s="147"/>
      <c r="C1207" s="625" t="s">
        <v>5239</v>
      </c>
      <c r="D1207" s="625" t="s">
        <v>5624</v>
      </c>
      <c r="E1207" s="625" t="s">
        <v>5239</v>
      </c>
      <c r="F1207" s="625" t="s">
        <v>5239</v>
      </c>
      <c r="G1207" s="625" t="s">
        <v>5239</v>
      </c>
      <c r="H1207" s="686" t="s">
        <v>5239</v>
      </c>
      <c r="I1207" s="627"/>
      <c r="J1207" s="626">
        <v>3614</v>
      </c>
      <c r="K1207" s="626">
        <v>494</v>
      </c>
      <c r="L1207" s="138">
        <v>494</v>
      </c>
      <c r="M1207" s="627"/>
      <c r="N1207" s="628"/>
      <c r="O1207" s="627"/>
      <c r="P1207" s="626">
        <v>374</v>
      </c>
      <c r="Q1207" s="626">
        <v>374</v>
      </c>
      <c r="R1207" s="626" t="s">
        <v>315</v>
      </c>
      <c r="S1207" s="626">
        <v>2</v>
      </c>
      <c r="T1207" s="626" t="s">
        <v>316</v>
      </c>
      <c r="U1207" s="627"/>
      <c r="V1207" s="627"/>
      <c r="W1207" s="627"/>
      <c r="X1207" s="627"/>
      <c r="Y1207" s="627"/>
      <c r="Z1207" s="627"/>
      <c r="AA1207" s="626" t="s">
        <v>5615</v>
      </c>
      <c r="AB1207" s="625"/>
      <c r="AC1207" s="625"/>
      <c r="AD1207" s="627"/>
      <c r="AE1207" s="627"/>
      <c r="AF1207" s="627"/>
      <c r="AG1207" s="627"/>
      <c r="AH1207" s="627"/>
      <c r="AI1207" s="627"/>
      <c r="AJ1207" s="627"/>
      <c r="AK1207" s="627"/>
      <c r="AL1207" s="627"/>
      <c r="AM1207" s="627"/>
      <c r="AN1207" s="627"/>
      <c r="AO1207" s="627"/>
      <c r="AP1207" s="627"/>
      <c r="AQ1207" s="627"/>
      <c r="AR1207" s="627"/>
      <c r="AS1207" s="627"/>
      <c r="AT1207" s="627"/>
      <c r="AU1207" s="627"/>
      <c r="AV1207" s="625">
        <v>2007</v>
      </c>
      <c r="AW1207" s="613"/>
      <c r="AX1207" s="613"/>
      <c r="AY1207" s="613"/>
      <c r="AZ1207" s="613"/>
      <c r="BA1207" s="613"/>
      <c r="BB1207" s="613"/>
      <c r="BC1207" s="626">
        <v>190</v>
      </c>
      <c r="BD1207" s="627"/>
      <c r="BE1207" s="170"/>
    </row>
    <row r="1208" spans="1:57" ht="25.7" customHeight="1" x14ac:dyDescent="0.15">
      <c r="A1208" s="621"/>
      <c r="B1208" s="147"/>
      <c r="C1208" s="625" t="s">
        <v>5239</v>
      </c>
      <c r="D1208" s="625" t="s">
        <v>14904</v>
      </c>
      <c r="E1208" s="625" t="s">
        <v>5239</v>
      </c>
      <c r="F1208" s="625"/>
      <c r="G1208" s="625" t="s">
        <v>5239</v>
      </c>
      <c r="H1208" s="686"/>
      <c r="I1208" s="627"/>
      <c r="J1208" s="626">
        <v>1983</v>
      </c>
      <c r="K1208" s="626">
        <v>499</v>
      </c>
      <c r="L1208" s="138">
        <v>499</v>
      </c>
      <c r="M1208" s="627"/>
      <c r="N1208" s="628"/>
      <c r="O1208" s="627"/>
      <c r="P1208" s="626">
        <v>431</v>
      </c>
      <c r="Q1208" s="626">
        <v>431</v>
      </c>
      <c r="R1208" s="626" t="s">
        <v>315</v>
      </c>
      <c r="S1208" s="626">
        <v>1</v>
      </c>
      <c r="T1208" s="626" t="s">
        <v>316</v>
      </c>
      <c r="U1208" s="627" t="s">
        <v>5615</v>
      </c>
      <c r="V1208" s="627"/>
      <c r="W1208" s="627"/>
      <c r="X1208" s="627"/>
      <c r="Y1208" s="627"/>
      <c r="Z1208" s="627"/>
      <c r="AA1208" s="626" t="s">
        <v>5615</v>
      </c>
      <c r="AB1208" s="625"/>
      <c r="AC1208" s="625"/>
      <c r="AD1208" s="627"/>
      <c r="AE1208" s="627"/>
      <c r="AF1208" s="627"/>
      <c r="AG1208" s="627"/>
      <c r="AH1208" s="627"/>
      <c r="AI1208" s="627"/>
      <c r="AJ1208" s="627"/>
      <c r="AK1208" s="627"/>
      <c r="AL1208" s="627"/>
      <c r="AM1208" s="627"/>
      <c r="AN1208" s="627"/>
      <c r="AO1208" s="627"/>
      <c r="AP1208" s="627"/>
      <c r="AQ1208" s="627"/>
      <c r="AR1208" s="627"/>
      <c r="AS1208" s="627"/>
      <c r="AT1208" s="627"/>
      <c r="AU1208" s="627"/>
      <c r="AV1208" s="625">
        <v>2019</v>
      </c>
      <c r="AW1208" s="613"/>
      <c r="AX1208" s="613"/>
      <c r="AY1208" s="613"/>
      <c r="AZ1208" s="613"/>
      <c r="BA1208" s="613"/>
      <c r="BB1208" s="613"/>
      <c r="BC1208" s="626">
        <v>72</v>
      </c>
      <c r="BD1208" s="627"/>
      <c r="BE1208" s="170"/>
    </row>
    <row r="1209" spans="1:57" ht="25.7" customHeight="1" x14ac:dyDescent="0.15">
      <c r="A1209" s="621"/>
      <c r="B1209" s="147"/>
      <c r="C1209" s="625" t="s">
        <v>5239</v>
      </c>
      <c r="D1209" s="625" t="s">
        <v>5625</v>
      </c>
      <c r="E1209" s="625" t="s">
        <v>5239</v>
      </c>
      <c r="F1209" s="625" t="s">
        <v>5239</v>
      </c>
      <c r="G1209" s="625" t="s">
        <v>5239</v>
      </c>
      <c r="H1209" s="627" t="s">
        <v>5239</v>
      </c>
      <c r="I1209" s="627"/>
      <c r="J1209" s="626">
        <v>1000</v>
      </c>
      <c r="K1209" s="626">
        <v>399</v>
      </c>
      <c r="L1209" s="138">
        <v>399</v>
      </c>
      <c r="M1209" s="627"/>
      <c r="N1209" s="628"/>
      <c r="O1209" s="627"/>
      <c r="P1209" s="626">
        <v>374</v>
      </c>
      <c r="Q1209" s="626">
        <v>374</v>
      </c>
      <c r="R1209" s="626" t="s">
        <v>315</v>
      </c>
      <c r="S1209" s="626">
        <v>1</v>
      </c>
      <c r="T1209" s="626" t="s">
        <v>316</v>
      </c>
      <c r="U1209" s="627"/>
      <c r="V1209" s="627"/>
      <c r="W1209" s="627"/>
      <c r="X1209" s="627"/>
      <c r="Y1209" s="627"/>
      <c r="Z1209" s="627"/>
      <c r="AA1209" s="626" t="s">
        <v>5615</v>
      </c>
      <c r="AB1209" s="625"/>
      <c r="AC1209" s="625"/>
      <c r="AD1209" s="627"/>
      <c r="AE1209" s="627"/>
      <c r="AF1209" s="627"/>
      <c r="AG1209" s="627"/>
      <c r="AH1209" s="627"/>
      <c r="AI1209" s="627"/>
      <c r="AJ1209" s="627"/>
      <c r="AK1209" s="627"/>
      <c r="AL1209" s="627"/>
      <c r="AM1209" s="627"/>
      <c r="AN1209" s="627"/>
      <c r="AO1209" s="627"/>
      <c r="AP1209" s="627"/>
      <c r="AQ1209" s="627"/>
      <c r="AR1209" s="627"/>
      <c r="AS1209" s="627"/>
      <c r="AT1209" s="627"/>
      <c r="AU1209" s="627"/>
      <c r="AV1209" s="625">
        <v>2001</v>
      </c>
      <c r="AW1209" s="613"/>
      <c r="AX1209" s="613"/>
      <c r="AY1209" s="613"/>
      <c r="AZ1209" s="613"/>
      <c r="BA1209" s="613"/>
      <c r="BB1209" s="613"/>
      <c r="BC1209" s="626">
        <v>80</v>
      </c>
      <c r="BD1209" s="627"/>
      <c r="BE1209" s="170"/>
    </row>
    <row r="1210" spans="1:57" ht="25.7" customHeight="1" x14ac:dyDescent="0.15">
      <c r="A1210" s="621"/>
      <c r="B1210" s="147"/>
      <c r="C1210" s="625" t="s">
        <v>5239</v>
      </c>
      <c r="D1210" s="625" t="s">
        <v>5626</v>
      </c>
      <c r="E1210" s="625" t="s">
        <v>5239</v>
      </c>
      <c r="F1210" s="625" t="s">
        <v>5239</v>
      </c>
      <c r="G1210" s="625" t="s">
        <v>5239</v>
      </c>
      <c r="H1210" s="627" t="s">
        <v>5239</v>
      </c>
      <c r="I1210" s="627"/>
      <c r="J1210" s="626">
        <v>3929</v>
      </c>
      <c r="K1210" s="626">
        <v>725.75</v>
      </c>
      <c r="L1210" s="138">
        <v>725.75</v>
      </c>
      <c r="M1210" s="627"/>
      <c r="N1210" s="628"/>
      <c r="O1210" s="627"/>
      <c r="P1210" s="626">
        <v>458.73</v>
      </c>
      <c r="Q1210" s="626">
        <v>458.73</v>
      </c>
      <c r="R1210" s="626" t="s">
        <v>315</v>
      </c>
      <c r="S1210" s="626">
        <v>1</v>
      </c>
      <c r="T1210" s="626" t="s">
        <v>316</v>
      </c>
      <c r="U1210" s="627"/>
      <c r="V1210" s="627"/>
      <c r="W1210" s="627"/>
      <c r="X1210" s="627"/>
      <c r="Y1210" s="627"/>
      <c r="Z1210" s="627"/>
      <c r="AA1210" s="626" t="s">
        <v>5615</v>
      </c>
      <c r="AB1210" s="625"/>
      <c r="AC1210" s="625"/>
      <c r="AD1210" s="627"/>
      <c r="AE1210" s="627"/>
      <c r="AF1210" s="627"/>
      <c r="AG1210" s="627"/>
      <c r="AH1210" s="627"/>
      <c r="AI1210" s="627"/>
      <c r="AJ1210" s="627"/>
      <c r="AK1210" s="627"/>
      <c r="AL1210" s="627"/>
      <c r="AM1210" s="627"/>
      <c r="AN1210" s="627"/>
      <c r="AO1210" s="627"/>
      <c r="AP1210" s="627"/>
      <c r="AQ1210" s="627"/>
      <c r="AR1210" s="627"/>
      <c r="AS1210" s="627"/>
      <c r="AT1210" s="627"/>
      <c r="AU1210" s="627"/>
      <c r="AV1210" s="625">
        <v>2021</v>
      </c>
      <c r="AW1210" s="613"/>
      <c r="AX1210" s="613"/>
      <c r="AY1210" s="613"/>
      <c r="AZ1210" s="613"/>
      <c r="BA1210" s="613"/>
      <c r="BB1210" s="613"/>
      <c r="BC1210" s="626">
        <v>1129</v>
      </c>
      <c r="BD1210" s="627"/>
      <c r="BE1210" s="170"/>
    </row>
    <row r="1211" spans="1:57" ht="25.7" customHeight="1" x14ac:dyDescent="0.15">
      <c r="A1211" s="621"/>
      <c r="B1211" s="147"/>
      <c r="C1211" s="625" t="s">
        <v>5239</v>
      </c>
      <c r="D1211" s="625" t="s">
        <v>5627</v>
      </c>
      <c r="E1211" s="625" t="s">
        <v>5239</v>
      </c>
      <c r="F1211" s="625" t="s">
        <v>5239</v>
      </c>
      <c r="G1211" s="625" t="s">
        <v>5239</v>
      </c>
      <c r="H1211" s="627" t="s">
        <v>5239</v>
      </c>
      <c r="I1211" s="627"/>
      <c r="J1211" s="626">
        <v>1640</v>
      </c>
      <c r="K1211" s="626">
        <v>499</v>
      </c>
      <c r="L1211" s="138">
        <v>499</v>
      </c>
      <c r="M1211" s="627"/>
      <c r="N1211" s="628"/>
      <c r="O1211" s="627"/>
      <c r="P1211" s="626">
        <v>374</v>
      </c>
      <c r="Q1211" s="626">
        <v>374</v>
      </c>
      <c r="R1211" s="626" t="s">
        <v>315</v>
      </c>
      <c r="S1211" s="626">
        <v>1</v>
      </c>
      <c r="T1211" s="626" t="s">
        <v>316</v>
      </c>
      <c r="U1211" s="627"/>
      <c r="V1211" s="627"/>
      <c r="W1211" s="627"/>
      <c r="X1211" s="627"/>
      <c r="Y1211" s="627"/>
      <c r="Z1211" s="627"/>
      <c r="AA1211" s="626" t="s">
        <v>5615</v>
      </c>
      <c r="AB1211" s="625"/>
      <c r="AC1211" s="625"/>
      <c r="AD1211" s="627"/>
      <c r="AE1211" s="627"/>
      <c r="AF1211" s="627"/>
      <c r="AG1211" s="627"/>
      <c r="AH1211" s="627"/>
      <c r="AI1211" s="627"/>
      <c r="AJ1211" s="627"/>
      <c r="AK1211" s="627"/>
      <c r="AL1211" s="627"/>
      <c r="AM1211" s="627"/>
      <c r="AN1211" s="627"/>
      <c r="AO1211" s="627"/>
      <c r="AP1211" s="627"/>
      <c r="AQ1211" s="627"/>
      <c r="AR1211" s="627"/>
      <c r="AS1211" s="627"/>
      <c r="AT1211" s="627"/>
      <c r="AU1211" s="627"/>
      <c r="AV1211" s="625">
        <v>2008</v>
      </c>
      <c r="AW1211" s="613"/>
      <c r="AX1211" s="613"/>
      <c r="AY1211" s="613"/>
      <c r="AZ1211" s="613"/>
      <c r="BA1211" s="613"/>
      <c r="BB1211" s="613"/>
      <c r="BC1211" s="626">
        <v>160</v>
      </c>
      <c r="BD1211" s="627"/>
      <c r="BE1211" s="170"/>
    </row>
    <row r="1212" spans="1:57" ht="25.7" customHeight="1" x14ac:dyDescent="0.15">
      <c r="A1212" s="621"/>
      <c r="B1212" s="147"/>
      <c r="C1212" s="625" t="s">
        <v>5241</v>
      </c>
      <c r="D1212" s="625" t="s">
        <v>5628</v>
      </c>
      <c r="E1212" s="625" t="s">
        <v>5241</v>
      </c>
      <c r="F1212" s="625"/>
      <c r="G1212" s="625" t="s">
        <v>5629</v>
      </c>
      <c r="H1212" s="627"/>
      <c r="I1212" s="627"/>
      <c r="J1212" s="626">
        <v>990</v>
      </c>
      <c r="K1212" s="626">
        <v>958</v>
      </c>
      <c r="L1212" s="138">
        <v>958</v>
      </c>
      <c r="M1212" s="627"/>
      <c r="N1212" s="628"/>
      <c r="O1212" s="627"/>
      <c r="P1212" s="626">
        <v>600</v>
      </c>
      <c r="Q1212" s="626">
        <v>600</v>
      </c>
      <c r="R1212" s="626" t="s">
        <v>315</v>
      </c>
      <c r="S1212" s="626">
        <v>2</v>
      </c>
      <c r="T1212" s="626" t="s">
        <v>316</v>
      </c>
      <c r="U1212" s="627" t="s">
        <v>5630</v>
      </c>
      <c r="V1212" s="627"/>
      <c r="W1212" s="627"/>
      <c r="X1212" s="627"/>
      <c r="Y1212" s="627"/>
      <c r="Z1212" s="627"/>
      <c r="AA1212" s="626" t="s">
        <v>5630</v>
      </c>
      <c r="AB1212" s="625"/>
      <c r="AC1212" s="625"/>
      <c r="AD1212" s="627"/>
      <c r="AE1212" s="627"/>
      <c r="AF1212" s="627"/>
      <c r="AG1212" s="627"/>
      <c r="AH1212" s="627"/>
      <c r="AI1212" s="627"/>
      <c r="AJ1212" s="627"/>
      <c r="AK1212" s="627"/>
      <c r="AL1212" s="627"/>
      <c r="AM1212" s="627"/>
      <c r="AN1212" s="627"/>
      <c r="AO1212" s="627"/>
      <c r="AP1212" s="627"/>
      <c r="AQ1212" s="627"/>
      <c r="AR1212" s="627"/>
      <c r="AS1212" s="627"/>
      <c r="AT1212" s="627"/>
      <c r="AU1212" s="627"/>
      <c r="AV1212" s="625">
        <v>2008</v>
      </c>
      <c r="AW1212" s="613"/>
      <c r="AX1212" s="613"/>
      <c r="AY1212" s="613"/>
      <c r="AZ1212" s="613"/>
      <c r="BA1212" s="613"/>
      <c r="BB1212" s="613"/>
      <c r="BC1212" s="626">
        <v>550</v>
      </c>
      <c r="BD1212" s="627"/>
      <c r="BE1212" s="170"/>
    </row>
    <row r="1213" spans="1:57" ht="25.7" customHeight="1" x14ac:dyDescent="0.15">
      <c r="A1213" s="621"/>
      <c r="B1213" s="147"/>
      <c r="C1213" s="625" t="s">
        <v>5241</v>
      </c>
      <c r="D1213" s="625" t="s">
        <v>2073</v>
      </c>
      <c r="E1213" s="625" t="s">
        <v>5241</v>
      </c>
      <c r="F1213" s="625"/>
      <c r="G1213" s="625" t="s">
        <v>5631</v>
      </c>
      <c r="H1213" s="627"/>
      <c r="I1213" s="627"/>
      <c r="J1213" s="626">
        <v>970</v>
      </c>
      <c r="K1213" s="626">
        <v>350</v>
      </c>
      <c r="L1213" s="138">
        <v>350</v>
      </c>
      <c r="M1213" s="627"/>
      <c r="N1213" s="628"/>
      <c r="O1213" s="627"/>
      <c r="P1213" s="626">
        <v>300</v>
      </c>
      <c r="Q1213" s="626">
        <v>300</v>
      </c>
      <c r="R1213" s="626" t="s">
        <v>315</v>
      </c>
      <c r="S1213" s="626">
        <v>1</v>
      </c>
      <c r="T1213" s="626" t="s">
        <v>316</v>
      </c>
      <c r="U1213" s="627" t="s">
        <v>5630</v>
      </c>
      <c r="V1213" s="627"/>
      <c r="W1213" s="627"/>
      <c r="X1213" s="627"/>
      <c r="Y1213" s="627"/>
      <c r="Z1213" s="627"/>
      <c r="AA1213" s="626" t="s">
        <v>5630</v>
      </c>
      <c r="AB1213" s="625"/>
      <c r="AC1213" s="625"/>
      <c r="AD1213" s="627"/>
      <c r="AE1213" s="627"/>
      <c r="AF1213" s="627"/>
      <c r="AG1213" s="627"/>
      <c r="AH1213" s="627"/>
      <c r="AI1213" s="627"/>
      <c r="AJ1213" s="627"/>
      <c r="AK1213" s="627"/>
      <c r="AL1213" s="627"/>
      <c r="AM1213" s="627"/>
      <c r="AN1213" s="627"/>
      <c r="AO1213" s="627"/>
      <c r="AP1213" s="627"/>
      <c r="AQ1213" s="627"/>
      <c r="AR1213" s="627"/>
      <c r="AS1213" s="627"/>
      <c r="AT1213" s="627"/>
      <c r="AU1213" s="627"/>
      <c r="AV1213" s="625">
        <v>2005</v>
      </c>
      <c r="AW1213" s="613"/>
      <c r="AX1213" s="613"/>
      <c r="AY1213" s="613"/>
      <c r="AZ1213" s="613"/>
      <c r="BA1213" s="613"/>
      <c r="BB1213" s="613"/>
      <c r="BC1213" s="626">
        <v>72</v>
      </c>
      <c r="BD1213" s="627" t="s">
        <v>14905</v>
      </c>
      <c r="BE1213" s="170"/>
    </row>
    <row r="1214" spans="1:57" ht="25.7" customHeight="1" x14ac:dyDescent="0.15">
      <c r="A1214" s="621"/>
      <c r="B1214" s="147"/>
      <c r="C1214" s="625" t="s">
        <v>5241</v>
      </c>
      <c r="D1214" s="625" t="s">
        <v>5632</v>
      </c>
      <c r="E1214" s="625" t="s">
        <v>5241</v>
      </c>
      <c r="F1214" s="625"/>
      <c r="G1214" s="625" t="s">
        <v>5633</v>
      </c>
      <c r="H1214" s="627"/>
      <c r="I1214" s="627"/>
      <c r="J1214" s="626">
        <v>2340</v>
      </c>
      <c r="K1214" s="626">
        <v>921</v>
      </c>
      <c r="L1214" s="138">
        <v>921</v>
      </c>
      <c r="M1214" s="627"/>
      <c r="N1214" s="628"/>
      <c r="O1214" s="627"/>
      <c r="P1214" s="626">
        <v>600</v>
      </c>
      <c r="Q1214" s="626">
        <v>600</v>
      </c>
      <c r="R1214" s="626" t="s">
        <v>315</v>
      </c>
      <c r="S1214" s="626">
        <v>2</v>
      </c>
      <c r="T1214" s="626" t="s">
        <v>316</v>
      </c>
      <c r="U1214" s="627" t="s">
        <v>5630</v>
      </c>
      <c r="V1214" s="627"/>
      <c r="W1214" s="627"/>
      <c r="X1214" s="627"/>
      <c r="Y1214" s="627"/>
      <c r="Z1214" s="627"/>
      <c r="AA1214" s="626" t="s">
        <v>5630</v>
      </c>
      <c r="AB1214" s="625"/>
      <c r="AC1214" s="625"/>
      <c r="AD1214" s="627"/>
      <c r="AE1214" s="627"/>
      <c r="AF1214" s="627"/>
      <c r="AG1214" s="627"/>
      <c r="AH1214" s="627"/>
      <c r="AI1214" s="627"/>
      <c r="AJ1214" s="627"/>
      <c r="AK1214" s="627"/>
      <c r="AL1214" s="627"/>
      <c r="AM1214" s="627"/>
      <c r="AN1214" s="627"/>
      <c r="AO1214" s="627"/>
      <c r="AP1214" s="627"/>
      <c r="AQ1214" s="627"/>
      <c r="AR1214" s="627"/>
      <c r="AS1214" s="627"/>
      <c r="AT1214" s="627"/>
      <c r="AU1214" s="627"/>
      <c r="AV1214" s="625">
        <v>2008</v>
      </c>
      <c r="AW1214" s="613"/>
      <c r="AX1214" s="613"/>
      <c r="AY1214" s="613"/>
      <c r="AZ1214" s="613"/>
      <c r="BA1214" s="613"/>
      <c r="BB1214" s="613"/>
      <c r="BC1214" s="626">
        <v>60</v>
      </c>
      <c r="BD1214" s="627"/>
      <c r="BE1214" s="170"/>
    </row>
    <row r="1215" spans="1:57" ht="25.7" customHeight="1" x14ac:dyDescent="0.15">
      <c r="A1215" s="621"/>
      <c r="B1215" s="147"/>
      <c r="C1215" s="625" t="s">
        <v>5241</v>
      </c>
      <c r="D1215" s="625" t="s">
        <v>5634</v>
      </c>
      <c r="E1215" s="625" t="s">
        <v>5241</v>
      </c>
      <c r="F1215" s="625"/>
      <c r="G1215" s="625" t="s">
        <v>5635</v>
      </c>
      <c r="H1215" s="627"/>
      <c r="I1215" s="627"/>
      <c r="J1215" s="626">
        <v>3383</v>
      </c>
      <c r="K1215" s="626">
        <v>952</v>
      </c>
      <c r="L1215" s="138">
        <v>952</v>
      </c>
      <c r="M1215" s="627"/>
      <c r="N1215" s="628"/>
      <c r="O1215" s="627"/>
      <c r="P1215" s="626">
        <v>600</v>
      </c>
      <c r="Q1215" s="626">
        <v>600</v>
      </c>
      <c r="R1215" s="626" t="s">
        <v>315</v>
      </c>
      <c r="S1215" s="626">
        <v>2</v>
      </c>
      <c r="T1215" s="626" t="s">
        <v>316</v>
      </c>
      <c r="U1215" s="627" t="s">
        <v>5630</v>
      </c>
      <c r="V1215" s="627"/>
      <c r="W1215" s="627"/>
      <c r="X1215" s="627"/>
      <c r="Y1215" s="627"/>
      <c r="Z1215" s="627"/>
      <c r="AA1215" s="626" t="s">
        <v>5630</v>
      </c>
      <c r="AB1215" s="625"/>
      <c r="AC1215" s="625"/>
      <c r="AD1215" s="627"/>
      <c r="AE1215" s="627"/>
      <c r="AF1215" s="627"/>
      <c r="AG1215" s="627"/>
      <c r="AH1215" s="627"/>
      <c r="AI1215" s="627"/>
      <c r="AJ1215" s="627"/>
      <c r="AK1215" s="627"/>
      <c r="AL1215" s="627"/>
      <c r="AM1215" s="627"/>
      <c r="AN1215" s="627"/>
      <c r="AO1215" s="627"/>
      <c r="AP1215" s="627"/>
      <c r="AQ1215" s="627"/>
      <c r="AR1215" s="627"/>
      <c r="AS1215" s="627"/>
      <c r="AT1215" s="627"/>
      <c r="AU1215" s="627"/>
      <c r="AV1215" s="625">
        <v>2008</v>
      </c>
      <c r="AW1215" s="613"/>
      <c r="AX1215" s="613"/>
      <c r="AY1215" s="613"/>
      <c r="AZ1215" s="613"/>
      <c r="BA1215" s="613"/>
      <c r="BB1215" s="613"/>
      <c r="BC1215" s="626">
        <v>379</v>
      </c>
      <c r="BD1215" s="627"/>
      <c r="BE1215" s="170"/>
    </row>
    <row r="1216" spans="1:57" ht="25.7" customHeight="1" x14ac:dyDescent="0.15">
      <c r="A1216" s="621"/>
      <c r="B1216" s="147"/>
      <c r="C1216" s="625" t="s">
        <v>5241</v>
      </c>
      <c r="D1216" s="625" t="s">
        <v>5636</v>
      </c>
      <c r="E1216" s="625" t="s">
        <v>5241</v>
      </c>
      <c r="F1216" s="625"/>
      <c r="G1216" s="625" t="s">
        <v>5637</v>
      </c>
      <c r="H1216" s="627"/>
      <c r="I1216" s="627"/>
      <c r="J1216" s="626">
        <v>724</v>
      </c>
      <c r="K1216" s="626">
        <v>360</v>
      </c>
      <c r="L1216" s="138">
        <v>360</v>
      </c>
      <c r="M1216" s="627"/>
      <c r="N1216" s="628"/>
      <c r="O1216" s="627"/>
      <c r="P1216" s="626">
        <v>300</v>
      </c>
      <c r="Q1216" s="626">
        <v>300</v>
      </c>
      <c r="R1216" s="626" t="s">
        <v>315</v>
      </c>
      <c r="S1216" s="626">
        <v>1</v>
      </c>
      <c r="T1216" s="626" t="s">
        <v>316</v>
      </c>
      <c r="U1216" s="627" t="s">
        <v>5630</v>
      </c>
      <c r="V1216" s="627"/>
      <c r="W1216" s="627"/>
      <c r="X1216" s="627"/>
      <c r="Y1216" s="627"/>
      <c r="Z1216" s="627"/>
      <c r="AA1216" s="626" t="s">
        <v>5630</v>
      </c>
      <c r="AB1216" s="625"/>
      <c r="AC1216" s="625"/>
      <c r="AD1216" s="627"/>
      <c r="AE1216" s="627"/>
      <c r="AF1216" s="627"/>
      <c r="AG1216" s="627"/>
      <c r="AH1216" s="627"/>
      <c r="AI1216" s="627"/>
      <c r="AJ1216" s="627"/>
      <c r="AK1216" s="627"/>
      <c r="AL1216" s="627"/>
      <c r="AM1216" s="627"/>
      <c r="AN1216" s="627"/>
      <c r="AO1216" s="627"/>
      <c r="AP1216" s="627"/>
      <c r="AQ1216" s="627"/>
      <c r="AR1216" s="627"/>
      <c r="AS1216" s="627"/>
      <c r="AT1216" s="627"/>
      <c r="AU1216" s="627"/>
      <c r="AV1216" s="625">
        <v>2007</v>
      </c>
      <c r="AW1216" s="613"/>
      <c r="AX1216" s="613"/>
      <c r="AY1216" s="613"/>
      <c r="AZ1216" s="613"/>
      <c r="BA1216" s="613"/>
      <c r="BB1216" s="613"/>
      <c r="BC1216" s="626">
        <v>201</v>
      </c>
      <c r="BD1216" s="627"/>
      <c r="BE1216" s="170"/>
    </row>
    <row r="1217" spans="1:57" ht="25.7" customHeight="1" x14ac:dyDescent="0.15">
      <c r="A1217" s="621"/>
      <c r="B1217" s="147"/>
      <c r="C1217" s="625" t="s">
        <v>5241</v>
      </c>
      <c r="D1217" s="625" t="s">
        <v>5638</v>
      </c>
      <c r="E1217" s="625" t="s">
        <v>5241</v>
      </c>
      <c r="F1217" s="625"/>
      <c r="G1217" s="625" t="s">
        <v>5639</v>
      </c>
      <c r="H1217" s="627"/>
      <c r="I1217" s="627"/>
      <c r="J1217" s="626">
        <v>3360</v>
      </c>
      <c r="K1217" s="626">
        <v>969</v>
      </c>
      <c r="L1217" s="138">
        <v>969</v>
      </c>
      <c r="M1217" s="627"/>
      <c r="N1217" s="628"/>
      <c r="O1217" s="627"/>
      <c r="P1217" s="626">
        <v>600</v>
      </c>
      <c r="Q1217" s="626">
        <v>600</v>
      </c>
      <c r="R1217" s="626" t="s">
        <v>315</v>
      </c>
      <c r="S1217" s="626">
        <v>2</v>
      </c>
      <c r="T1217" s="626" t="s">
        <v>316</v>
      </c>
      <c r="U1217" s="627"/>
      <c r="V1217" s="627"/>
      <c r="W1217" s="627"/>
      <c r="X1217" s="627"/>
      <c r="Y1217" s="627"/>
      <c r="Z1217" s="627"/>
      <c r="AA1217" s="626" t="s">
        <v>5640</v>
      </c>
      <c r="AB1217" s="625"/>
      <c r="AC1217" s="625"/>
      <c r="AD1217" s="627"/>
      <c r="AE1217" s="627"/>
      <c r="AF1217" s="627"/>
      <c r="AG1217" s="627"/>
      <c r="AH1217" s="627"/>
      <c r="AI1217" s="627"/>
      <c r="AJ1217" s="627"/>
      <c r="AK1217" s="627"/>
      <c r="AL1217" s="627"/>
      <c r="AM1217" s="627"/>
      <c r="AN1217" s="627"/>
      <c r="AO1217" s="627"/>
      <c r="AP1217" s="627"/>
      <c r="AQ1217" s="627"/>
      <c r="AR1217" s="627"/>
      <c r="AS1217" s="627"/>
      <c r="AT1217" s="627"/>
      <c r="AU1217" s="627"/>
      <c r="AV1217" s="625">
        <v>2009</v>
      </c>
      <c r="AW1217" s="613"/>
      <c r="AX1217" s="613"/>
      <c r="AY1217" s="613"/>
      <c r="AZ1217" s="613"/>
      <c r="BA1217" s="613"/>
      <c r="BB1217" s="613"/>
      <c r="BC1217" s="626">
        <v>500</v>
      </c>
      <c r="BD1217" s="627"/>
      <c r="BE1217" s="170"/>
    </row>
    <row r="1218" spans="1:57" ht="25.7" customHeight="1" x14ac:dyDescent="0.15">
      <c r="A1218" s="621"/>
      <c r="B1218" s="147"/>
      <c r="C1218" s="625" t="s">
        <v>5241</v>
      </c>
      <c r="D1218" s="781" t="s">
        <v>5642</v>
      </c>
      <c r="E1218" s="625" t="s">
        <v>5241</v>
      </c>
      <c r="F1218" s="625"/>
      <c r="G1218" s="625" t="s">
        <v>5643</v>
      </c>
      <c r="H1218" s="627"/>
      <c r="I1218" s="627"/>
      <c r="J1218" s="1029">
        <v>2315</v>
      </c>
      <c r="K1218" s="1029">
        <v>535</v>
      </c>
      <c r="L1218" s="138">
        <v>535</v>
      </c>
      <c r="M1218" s="627"/>
      <c r="N1218" s="628"/>
      <c r="O1218" s="627"/>
      <c r="P1218" s="626">
        <v>535</v>
      </c>
      <c r="Q1218" s="626">
        <v>535</v>
      </c>
      <c r="R1218" s="626" t="s">
        <v>315</v>
      </c>
      <c r="S1218" s="626">
        <v>1</v>
      </c>
      <c r="T1218" s="626" t="s">
        <v>316</v>
      </c>
      <c r="U1218" s="627"/>
      <c r="V1218" s="627"/>
      <c r="W1218" s="627"/>
      <c r="X1218" s="627"/>
      <c r="Y1218" s="627"/>
      <c r="Z1218" s="627"/>
      <c r="AA1218" s="626" t="s">
        <v>5555</v>
      </c>
      <c r="AB1218" s="625"/>
      <c r="AC1218" s="625"/>
      <c r="AD1218" s="627"/>
      <c r="AE1218" s="627"/>
      <c r="AF1218" s="627"/>
      <c r="AG1218" s="627"/>
      <c r="AH1218" s="627"/>
      <c r="AI1218" s="627"/>
      <c r="AJ1218" s="627"/>
      <c r="AK1218" s="627"/>
      <c r="AL1218" s="627"/>
      <c r="AM1218" s="627"/>
      <c r="AN1218" s="627"/>
      <c r="AO1218" s="627"/>
      <c r="AP1218" s="627"/>
      <c r="AQ1218" s="627"/>
      <c r="AR1218" s="627"/>
      <c r="AS1218" s="627"/>
      <c r="AT1218" s="627"/>
      <c r="AU1218" s="627"/>
      <c r="AV1218" s="716">
        <v>2010</v>
      </c>
      <c r="AW1218" s="613"/>
      <c r="AX1218" s="613"/>
      <c r="AY1218" s="613"/>
      <c r="AZ1218" s="613"/>
      <c r="BA1218" s="613"/>
      <c r="BB1218" s="613"/>
      <c r="BC1218" s="944">
        <v>470</v>
      </c>
      <c r="BD1218" s="627"/>
      <c r="BE1218" s="170"/>
    </row>
    <row r="1219" spans="1:57" ht="25.7" customHeight="1" x14ac:dyDescent="0.15">
      <c r="A1219" s="621"/>
      <c r="B1219" s="147"/>
      <c r="C1219" s="625" t="s">
        <v>5241</v>
      </c>
      <c r="D1219" s="781" t="s">
        <v>5644</v>
      </c>
      <c r="E1219" s="625" t="s">
        <v>5241</v>
      </c>
      <c r="F1219" s="625"/>
      <c r="G1219" s="625" t="s">
        <v>5645</v>
      </c>
      <c r="H1219" s="627"/>
      <c r="I1219" s="627"/>
      <c r="J1219" s="1029">
        <v>3403</v>
      </c>
      <c r="K1219" s="1029">
        <v>995.76</v>
      </c>
      <c r="L1219" s="138">
        <v>996</v>
      </c>
      <c r="M1219" s="627"/>
      <c r="N1219" s="628"/>
      <c r="O1219" s="627"/>
      <c r="P1219" s="626">
        <v>923</v>
      </c>
      <c r="Q1219" s="626">
        <v>923</v>
      </c>
      <c r="R1219" s="626" t="s">
        <v>315</v>
      </c>
      <c r="S1219" s="626">
        <v>2</v>
      </c>
      <c r="T1219" s="626" t="s">
        <v>316</v>
      </c>
      <c r="U1219" s="627"/>
      <c r="V1219" s="627"/>
      <c r="W1219" s="627"/>
      <c r="X1219" s="627"/>
      <c r="Y1219" s="627"/>
      <c r="Z1219" s="627"/>
      <c r="AA1219" s="626" t="s">
        <v>5646</v>
      </c>
      <c r="AB1219" s="625"/>
      <c r="AC1219" s="625"/>
      <c r="AD1219" s="627"/>
      <c r="AE1219" s="627"/>
      <c r="AF1219" s="627"/>
      <c r="AG1219" s="627"/>
      <c r="AH1219" s="627"/>
      <c r="AI1219" s="627"/>
      <c r="AJ1219" s="627"/>
      <c r="AK1219" s="627"/>
      <c r="AL1219" s="627"/>
      <c r="AM1219" s="627"/>
      <c r="AN1219" s="627"/>
      <c r="AO1219" s="627"/>
      <c r="AP1219" s="627"/>
      <c r="AQ1219" s="627"/>
      <c r="AR1219" s="627"/>
      <c r="AS1219" s="627"/>
      <c r="AT1219" s="627"/>
      <c r="AU1219" s="627"/>
      <c r="AV1219" s="716">
        <v>2011</v>
      </c>
      <c r="AW1219" s="613"/>
      <c r="AX1219" s="613"/>
      <c r="AY1219" s="613"/>
      <c r="AZ1219" s="613"/>
      <c r="BA1219" s="613"/>
      <c r="BB1219" s="613"/>
      <c r="BC1219" s="944">
        <v>500</v>
      </c>
      <c r="BD1219" s="627"/>
      <c r="BE1219" s="170"/>
    </row>
    <row r="1220" spans="1:57" ht="25.7" customHeight="1" x14ac:dyDescent="0.15">
      <c r="A1220" s="621"/>
      <c r="B1220" s="147"/>
      <c r="C1220" s="625" t="s">
        <v>5241</v>
      </c>
      <c r="D1220" s="625" t="s">
        <v>5647</v>
      </c>
      <c r="E1220" s="625" t="s">
        <v>5241</v>
      </c>
      <c r="F1220" s="625"/>
      <c r="G1220" s="625" t="s">
        <v>5648</v>
      </c>
      <c r="H1220" s="686"/>
      <c r="I1220" s="627"/>
      <c r="J1220" s="626">
        <v>142411</v>
      </c>
      <c r="K1220" s="626">
        <v>978</v>
      </c>
      <c r="L1220" s="138">
        <v>978</v>
      </c>
      <c r="M1220" s="627"/>
      <c r="N1220" s="628"/>
      <c r="O1220" s="627"/>
      <c r="P1220" s="626">
        <v>978</v>
      </c>
      <c r="Q1220" s="626">
        <v>978</v>
      </c>
      <c r="R1220" s="626" t="s">
        <v>315</v>
      </c>
      <c r="S1220" s="626">
        <v>2</v>
      </c>
      <c r="T1220" s="626" t="s">
        <v>316</v>
      </c>
      <c r="U1220" s="626"/>
      <c r="V1220" s="627"/>
      <c r="W1220" s="627"/>
      <c r="X1220" s="627"/>
      <c r="Y1220" s="627"/>
      <c r="Z1220" s="627"/>
      <c r="AA1220" s="626" t="s">
        <v>5646</v>
      </c>
      <c r="AB1220" s="625"/>
      <c r="AC1220" s="625"/>
      <c r="AD1220" s="627"/>
      <c r="AE1220" s="627"/>
      <c r="AF1220" s="627"/>
      <c r="AG1220" s="627"/>
      <c r="AH1220" s="627"/>
      <c r="AI1220" s="627"/>
      <c r="AJ1220" s="627"/>
      <c r="AK1220" s="627"/>
      <c r="AL1220" s="627"/>
      <c r="AM1220" s="627"/>
      <c r="AN1220" s="627"/>
      <c r="AO1220" s="627"/>
      <c r="AP1220" s="627"/>
      <c r="AQ1220" s="627"/>
      <c r="AR1220" s="627"/>
      <c r="AS1220" s="627"/>
      <c r="AT1220" s="627"/>
      <c r="AU1220" s="627"/>
      <c r="AV1220" s="625">
        <v>2013</v>
      </c>
      <c r="AW1220" s="613"/>
      <c r="AX1220" s="613"/>
      <c r="AY1220" s="613"/>
      <c r="AZ1220" s="613"/>
      <c r="BA1220" s="613"/>
      <c r="BB1220" s="613"/>
      <c r="BC1220" s="944">
        <v>500</v>
      </c>
      <c r="BD1220" s="627"/>
      <c r="BE1220" s="170"/>
    </row>
    <row r="1221" spans="1:57" ht="25.7" customHeight="1" x14ac:dyDescent="0.15">
      <c r="A1221" s="621"/>
      <c r="B1221" s="147"/>
      <c r="C1221" s="625" t="s">
        <v>5241</v>
      </c>
      <c r="D1221" s="625" t="s">
        <v>5649</v>
      </c>
      <c r="E1221" s="625" t="s">
        <v>5241</v>
      </c>
      <c r="F1221" s="625"/>
      <c r="G1221" s="625" t="s">
        <v>5650</v>
      </c>
      <c r="H1221" s="686"/>
      <c r="I1221" s="627"/>
      <c r="J1221" s="626">
        <v>2838</v>
      </c>
      <c r="K1221" s="626">
        <v>527.5</v>
      </c>
      <c r="L1221" s="138">
        <v>528</v>
      </c>
      <c r="M1221" s="627"/>
      <c r="N1221" s="628"/>
      <c r="O1221" s="627"/>
      <c r="P1221" s="626">
        <v>912</v>
      </c>
      <c r="Q1221" s="626">
        <v>912</v>
      </c>
      <c r="R1221" s="626" t="s">
        <v>315</v>
      </c>
      <c r="S1221" s="626">
        <v>2</v>
      </c>
      <c r="T1221" s="626" t="s">
        <v>316</v>
      </c>
      <c r="U1221" s="626"/>
      <c r="V1221" s="627"/>
      <c r="W1221" s="627"/>
      <c r="X1221" s="627"/>
      <c r="Y1221" s="627"/>
      <c r="Z1221" s="627"/>
      <c r="AA1221" s="626" t="s">
        <v>5646</v>
      </c>
      <c r="AB1221" s="625"/>
      <c r="AC1221" s="625"/>
      <c r="AD1221" s="627"/>
      <c r="AE1221" s="627"/>
      <c r="AF1221" s="627"/>
      <c r="AG1221" s="627"/>
      <c r="AH1221" s="627"/>
      <c r="AI1221" s="627"/>
      <c r="AJ1221" s="627"/>
      <c r="AK1221" s="627"/>
      <c r="AL1221" s="627"/>
      <c r="AM1221" s="627"/>
      <c r="AN1221" s="627"/>
      <c r="AO1221" s="627"/>
      <c r="AP1221" s="627"/>
      <c r="AQ1221" s="627"/>
      <c r="AR1221" s="627"/>
      <c r="AS1221" s="627"/>
      <c r="AT1221" s="627"/>
      <c r="AU1221" s="627"/>
      <c r="AV1221" s="625">
        <v>2013</v>
      </c>
      <c r="AW1221" s="613"/>
      <c r="AX1221" s="613"/>
      <c r="AY1221" s="613"/>
      <c r="AZ1221" s="613"/>
      <c r="BA1221" s="613"/>
      <c r="BB1221" s="613"/>
      <c r="BC1221" s="944">
        <v>500</v>
      </c>
      <c r="BD1221" s="627"/>
      <c r="BE1221" s="170"/>
    </row>
    <row r="1222" spans="1:57" ht="25.7" customHeight="1" x14ac:dyDescent="0.15">
      <c r="A1222" s="621"/>
      <c r="B1222" s="147"/>
      <c r="C1222" s="625" t="s">
        <v>5241</v>
      </c>
      <c r="D1222" s="625" t="s">
        <v>5651</v>
      </c>
      <c r="E1222" s="625" t="s">
        <v>5241</v>
      </c>
      <c r="F1222" s="625"/>
      <c r="G1222" s="625" t="s">
        <v>5652</v>
      </c>
      <c r="H1222" s="686"/>
      <c r="I1222" s="627"/>
      <c r="J1222" s="626">
        <v>1574</v>
      </c>
      <c r="K1222" s="626">
        <v>550.83000000000004</v>
      </c>
      <c r="L1222" s="138">
        <v>550.83000000000004</v>
      </c>
      <c r="M1222" s="627"/>
      <c r="N1222" s="628"/>
      <c r="O1222" s="627"/>
      <c r="P1222" s="626">
        <v>480.36</v>
      </c>
      <c r="Q1222" s="626">
        <v>480</v>
      </c>
      <c r="R1222" s="626" t="s">
        <v>315</v>
      </c>
      <c r="S1222" s="626">
        <v>1</v>
      </c>
      <c r="T1222" s="626" t="s">
        <v>316</v>
      </c>
      <c r="U1222" s="626"/>
      <c r="V1222" s="627"/>
      <c r="W1222" s="627"/>
      <c r="X1222" s="627"/>
      <c r="Y1222" s="627"/>
      <c r="Z1222" s="627"/>
      <c r="AA1222" s="626" t="s">
        <v>5646</v>
      </c>
      <c r="AB1222" s="625"/>
      <c r="AC1222" s="625"/>
      <c r="AD1222" s="627"/>
      <c r="AE1222" s="627"/>
      <c r="AF1222" s="627"/>
      <c r="AG1222" s="627"/>
      <c r="AH1222" s="627"/>
      <c r="AI1222" s="627"/>
      <c r="AJ1222" s="627"/>
      <c r="AK1222" s="627"/>
      <c r="AL1222" s="627"/>
      <c r="AM1222" s="627"/>
      <c r="AN1222" s="627"/>
      <c r="AO1222" s="627"/>
      <c r="AP1222" s="627"/>
      <c r="AQ1222" s="627"/>
      <c r="AR1222" s="627"/>
      <c r="AS1222" s="627"/>
      <c r="AT1222" s="627"/>
      <c r="AU1222" s="627"/>
      <c r="AV1222" s="625">
        <v>2013</v>
      </c>
      <c r="AW1222" s="613"/>
      <c r="AX1222" s="613"/>
      <c r="AY1222" s="613"/>
      <c r="AZ1222" s="613"/>
      <c r="BA1222" s="613"/>
      <c r="BB1222" s="613"/>
      <c r="BC1222" s="944">
        <v>500</v>
      </c>
      <c r="BD1222" s="627"/>
      <c r="BE1222" s="170"/>
    </row>
    <row r="1223" spans="1:57" ht="25.7" customHeight="1" x14ac:dyDescent="0.15">
      <c r="A1223" s="621"/>
      <c r="B1223" s="147"/>
      <c r="C1223" s="625" t="s">
        <v>5241</v>
      </c>
      <c r="D1223" s="625" t="s">
        <v>5653</v>
      </c>
      <c r="E1223" s="625" t="s">
        <v>5241</v>
      </c>
      <c r="F1223" s="625"/>
      <c r="G1223" s="625" t="s">
        <v>5654</v>
      </c>
      <c r="H1223" s="686"/>
      <c r="I1223" s="627"/>
      <c r="J1223" s="626">
        <v>1656</v>
      </c>
      <c r="K1223" s="626">
        <v>551.04999999999995</v>
      </c>
      <c r="L1223" s="138">
        <v>551.04999999999995</v>
      </c>
      <c r="M1223" s="627"/>
      <c r="N1223" s="628"/>
      <c r="O1223" s="627"/>
      <c r="P1223" s="626">
        <v>456</v>
      </c>
      <c r="Q1223" s="626">
        <v>456</v>
      </c>
      <c r="R1223" s="626" t="s">
        <v>315</v>
      </c>
      <c r="S1223" s="626">
        <v>1</v>
      </c>
      <c r="T1223" s="626" t="s">
        <v>316</v>
      </c>
      <c r="U1223" s="626"/>
      <c r="V1223" s="627"/>
      <c r="W1223" s="627"/>
      <c r="X1223" s="627"/>
      <c r="Y1223" s="627"/>
      <c r="Z1223" s="627"/>
      <c r="AA1223" s="626" t="s">
        <v>5646</v>
      </c>
      <c r="AB1223" s="625"/>
      <c r="AC1223" s="625"/>
      <c r="AD1223" s="627"/>
      <c r="AE1223" s="627"/>
      <c r="AF1223" s="627"/>
      <c r="AG1223" s="627"/>
      <c r="AH1223" s="627"/>
      <c r="AI1223" s="627"/>
      <c r="AJ1223" s="627"/>
      <c r="AK1223" s="627"/>
      <c r="AL1223" s="627"/>
      <c r="AM1223" s="627"/>
      <c r="AN1223" s="627"/>
      <c r="AO1223" s="627"/>
      <c r="AP1223" s="627"/>
      <c r="AQ1223" s="627"/>
      <c r="AR1223" s="627"/>
      <c r="AS1223" s="627"/>
      <c r="AT1223" s="627"/>
      <c r="AU1223" s="627"/>
      <c r="AV1223" s="625">
        <v>2013</v>
      </c>
      <c r="AW1223" s="613"/>
      <c r="AX1223" s="613"/>
      <c r="AY1223" s="613"/>
      <c r="AZ1223" s="613"/>
      <c r="BA1223" s="613"/>
      <c r="BB1223" s="613"/>
      <c r="BC1223" s="944">
        <v>500</v>
      </c>
      <c r="BD1223" s="627"/>
      <c r="BE1223" s="170"/>
    </row>
    <row r="1224" spans="1:57" ht="25.7" customHeight="1" x14ac:dyDescent="0.15">
      <c r="A1224" s="621"/>
      <c r="B1224" s="147"/>
      <c r="C1224" s="625" t="s">
        <v>5241</v>
      </c>
      <c r="D1224" s="625" t="s">
        <v>5655</v>
      </c>
      <c r="E1224" s="625" t="s">
        <v>5241</v>
      </c>
      <c r="F1224" s="625"/>
      <c r="G1224" s="625" t="s">
        <v>5641</v>
      </c>
      <c r="H1224" s="686"/>
      <c r="I1224" s="627"/>
      <c r="J1224" s="626">
        <v>1857</v>
      </c>
      <c r="K1224" s="626">
        <v>513.79999999999995</v>
      </c>
      <c r="L1224" s="138">
        <v>513.79999999999995</v>
      </c>
      <c r="M1224" s="627"/>
      <c r="N1224" s="628"/>
      <c r="O1224" s="627"/>
      <c r="P1224" s="626">
        <v>600</v>
      </c>
      <c r="Q1224" s="626">
        <v>600</v>
      </c>
      <c r="R1224" s="626" t="s">
        <v>315</v>
      </c>
      <c r="S1224" s="626">
        <v>2</v>
      </c>
      <c r="T1224" s="626" t="s">
        <v>316</v>
      </c>
      <c r="U1224" s="626"/>
      <c r="V1224" s="627"/>
      <c r="W1224" s="627"/>
      <c r="X1224" s="627"/>
      <c r="Y1224" s="627"/>
      <c r="Z1224" s="627"/>
      <c r="AA1224" s="626" t="s">
        <v>5640</v>
      </c>
      <c r="AB1224" s="625"/>
      <c r="AC1224" s="625"/>
      <c r="AD1224" s="627"/>
      <c r="AE1224" s="627"/>
      <c r="AF1224" s="627"/>
      <c r="AG1224" s="627"/>
      <c r="AH1224" s="627"/>
      <c r="AI1224" s="627"/>
      <c r="AJ1224" s="627"/>
      <c r="AK1224" s="627"/>
      <c r="AL1224" s="627"/>
      <c r="AM1224" s="627"/>
      <c r="AN1224" s="627"/>
      <c r="AO1224" s="627"/>
      <c r="AP1224" s="627"/>
      <c r="AQ1224" s="627"/>
      <c r="AR1224" s="627"/>
      <c r="AS1224" s="627"/>
      <c r="AT1224" s="627"/>
      <c r="AU1224" s="627"/>
      <c r="AV1224" s="625">
        <v>2015</v>
      </c>
      <c r="AW1224" s="613"/>
      <c r="AX1224" s="613"/>
      <c r="AY1224" s="613"/>
      <c r="AZ1224" s="613"/>
      <c r="BA1224" s="613"/>
      <c r="BB1224" s="613"/>
      <c r="BC1224" s="944">
        <v>500</v>
      </c>
      <c r="BD1224" s="627"/>
      <c r="BE1224" s="170"/>
    </row>
    <row r="1225" spans="1:57" ht="25.7" customHeight="1" x14ac:dyDescent="0.15">
      <c r="A1225" s="621"/>
      <c r="B1225" s="147"/>
      <c r="C1225" s="625" t="s">
        <v>5243</v>
      </c>
      <c r="D1225" s="625" t="s">
        <v>5656</v>
      </c>
      <c r="E1225" s="625" t="s">
        <v>5243</v>
      </c>
      <c r="F1225" s="625"/>
      <c r="G1225" s="625" t="s">
        <v>5657</v>
      </c>
      <c r="H1225" s="686"/>
      <c r="I1225" s="627"/>
      <c r="J1225" s="626">
        <v>2218</v>
      </c>
      <c r="K1225" s="626">
        <v>2218</v>
      </c>
      <c r="L1225" s="138">
        <v>2218</v>
      </c>
      <c r="M1225" s="627"/>
      <c r="N1225" s="628"/>
      <c r="O1225" s="627"/>
      <c r="P1225" s="626">
        <v>600</v>
      </c>
      <c r="Q1225" s="626">
        <v>600</v>
      </c>
      <c r="R1225" s="626" t="s">
        <v>1916</v>
      </c>
      <c r="S1225" s="1672">
        <v>4</v>
      </c>
      <c r="T1225" s="626" t="s">
        <v>316</v>
      </c>
      <c r="U1225" s="626"/>
      <c r="V1225" s="627"/>
      <c r="W1225" s="627"/>
      <c r="X1225" s="627"/>
      <c r="Y1225" s="627"/>
      <c r="Z1225" s="627"/>
      <c r="AA1225" s="626"/>
      <c r="AB1225" s="625"/>
      <c r="AC1225" s="625"/>
      <c r="AD1225" s="627"/>
      <c r="AE1225" s="627"/>
      <c r="AF1225" s="627"/>
      <c r="AG1225" s="627"/>
      <c r="AH1225" s="627"/>
      <c r="AI1225" s="627"/>
      <c r="AJ1225" s="627"/>
      <c r="AK1225" s="627"/>
      <c r="AL1225" s="627"/>
      <c r="AM1225" s="627"/>
      <c r="AN1225" s="627"/>
      <c r="AO1225" s="627"/>
      <c r="AP1225" s="627"/>
      <c r="AQ1225" s="627"/>
      <c r="AR1225" s="627"/>
      <c r="AS1225" s="627"/>
      <c r="AT1225" s="627"/>
      <c r="AU1225" s="627"/>
      <c r="AV1225" s="625">
        <v>2003</v>
      </c>
      <c r="AW1225" s="613"/>
      <c r="AX1225" s="613"/>
      <c r="AY1225" s="613"/>
      <c r="AZ1225" s="613"/>
      <c r="BA1225" s="613"/>
      <c r="BB1225" s="613"/>
      <c r="BC1225" s="944">
        <v>190</v>
      </c>
      <c r="BD1225" s="627"/>
      <c r="BE1225" s="170"/>
    </row>
    <row r="1226" spans="1:57" ht="25.7" customHeight="1" x14ac:dyDescent="0.15">
      <c r="A1226" s="621"/>
      <c r="B1226" s="147"/>
      <c r="C1226" s="625" t="s">
        <v>5243</v>
      </c>
      <c r="D1226" s="625" t="s">
        <v>5658</v>
      </c>
      <c r="E1226" s="625" t="s">
        <v>5243</v>
      </c>
      <c r="F1226" s="625"/>
      <c r="G1226" s="625" t="s">
        <v>5659</v>
      </c>
      <c r="H1226" s="686"/>
      <c r="I1226" s="627"/>
      <c r="J1226" s="626">
        <v>5660</v>
      </c>
      <c r="K1226" s="626">
        <v>456</v>
      </c>
      <c r="L1226" s="138">
        <v>456</v>
      </c>
      <c r="M1226" s="627"/>
      <c r="N1226" s="628"/>
      <c r="O1226" s="627"/>
      <c r="P1226" s="626">
        <v>300</v>
      </c>
      <c r="Q1226" s="626">
        <v>300</v>
      </c>
      <c r="R1226" s="626" t="s">
        <v>1916</v>
      </c>
      <c r="S1226" s="1672">
        <v>2</v>
      </c>
      <c r="T1226" s="626" t="s">
        <v>316</v>
      </c>
      <c r="U1226" s="626"/>
      <c r="V1226" s="627"/>
      <c r="W1226" s="627"/>
      <c r="X1226" s="627"/>
      <c r="Y1226" s="627"/>
      <c r="Z1226" s="627"/>
      <c r="AA1226" s="626"/>
      <c r="AB1226" s="625"/>
      <c r="AC1226" s="625"/>
      <c r="AD1226" s="627"/>
      <c r="AE1226" s="627"/>
      <c r="AF1226" s="627"/>
      <c r="AG1226" s="627"/>
      <c r="AH1226" s="627"/>
      <c r="AI1226" s="627"/>
      <c r="AJ1226" s="627"/>
      <c r="AK1226" s="627"/>
      <c r="AL1226" s="627"/>
      <c r="AM1226" s="627"/>
      <c r="AN1226" s="627"/>
      <c r="AO1226" s="627"/>
      <c r="AP1226" s="627"/>
      <c r="AQ1226" s="627"/>
      <c r="AR1226" s="627"/>
      <c r="AS1226" s="627"/>
      <c r="AT1226" s="627"/>
      <c r="AU1226" s="627"/>
      <c r="AV1226" s="625">
        <v>2005</v>
      </c>
      <c r="AW1226" s="613"/>
      <c r="AX1226" s="613"/>
      <c r="AY1226" s="613"/>
      <c r="AZ1226" s="613"/>
      <c r="BA1226" s="613"/>
      <c r="BB1226" s="613"/>
      <c r="BC1226" s="944">
        <v>80</v>
      </c>
      <c r="BD1226" s="627"/>
      <c r="BE1226" s="170"/>
    </row>
    <row r="1227" spans="1:57" ht="25.7" customHeight="1" x14ac:dyDescent="0.15">
      <c r="A1227" s="621"/>
      <c r="B1227" s="147"/>
      <c r="C1227" s="625" t="s">
        <v>5243</v>
      </c>
      <c r="D1227" s="625" t="s">
        <v>5660</v>
      </c>
      <c r="E1227" s="625" t="s">
        <v>5243</v>
      </c>
      <c r="F1227" s="625"/>
      <c r="G1227" s="625" t="s">
        <v>5661</v>
      </c>
      <c r="H1227" s="686"/>
      <c r="I1227" s="627"/>
      <c r="J1227" s="626">
        <v>1952</v>
      </c>
      <c r="K1227" s="626">
        <v>655</v>
      </c>
      <c r="L1227" s="138">
        <v>655</v>
      </c>
      <c r="M1227" s="627"/>
      <c r="N1227" s="628"/>
      <c r="O1227" s="627"/>
      <c r="P1227" s="626">
        <v>300</v>
      </c>
      <c r="Q1227" s="626">
        <v>300</v>
      </c>
      <c r="R1227" s="626" t="s">
        <v>1916</v>
      </c>
      <c r="S1227" s="1672">
        <v>2</v>
      </c>
      <c r="T1227" s="626" t="s">
        <v>316</v>
      </c>
      <c r="U1227" s="626"/>
      <c r="V1227" s="627"/>
      <c r="W1227" s="627"/>
      <c r="X1227" s="627"/>
      <c r="Y1227" s="627"/>
      <c r="Z1227" s="627"/>
      <c r="AA1227" s="626" t="s">
        <v>5662</v>
      </c>
      <c r="AB1227" s="625"/>
      <c r="AC1227" s="625"/>
      <c r="AD1227" s="627"/>
      <c r="AE1227" s="627"/>
      <c r="AF1227" s="627"/>
      <c r="AG1227" s="627"/>
      <c r="AH1227" s="627"/>
      <c r="AI1227" s="627"/>
      <c r="AJ1227" s="627"/>
      <c r="AK1227" s="627"/>
      <c r="AL1227" s="627"/>
      <c r="AM1227" s="627"/>
      <c r="AN1227" s="627"/>
      <c r="AO1227" s="627"/>
      <c r="AP1227" s="627"/>
      <c r="AQ1227" s="627"/>
      <c r="AR1227" s="627"/>
      <c r="AS1227" s="627"/>
      <c r="AT1227" s="627"/>
      <c r="AU1227" s="627"/>
      <c r="AV1227" s="625">
        <v>2011</v>
      </c>
      <c r="AW1227" s="613"/>
      <c r="AX1227" s="613"/>
      <c r="AY1227" s="613"/>
      <c r="AZ1227" s="613"/>
      <c r="BA1227" s="613"/>
      <c r="BB1227" s="613"/>
      <c r="BC1227" s="944">
        <v>200</v>
      </c>
      <c r="BD1227" s="627"/>
      <c r="BE1227" s="170"/>
    </row>
    <row r="1228" spans="1:57" ht="25.7" customHeight="1" x14ac:dyDescent="0.15">
      <c r="A1228" s="621"/>
      <c r="B1228" s="147"/>
      <c r="C1228" s="625" t="s">
        <v>5243</v>
      </c>
      <c r="D1228" s="625" t="s">
        <v>5663</v>
      </c>
      <c r="E1228" s="625" t="s">
        <v>5243</v>
      </c>
      <c r="F1228" s="625" t="s">
        <v>5664</v>
      </c>
      <c r="G1228" s="625" t="s">
        <v>5664</v>
      </c>
      <c r="H1228" s="686">
        <v>1653</v>
      </c>
      <c r="I1228" s="627">
        <v>499</v>
      </c>
      <c r="J1228" s="626">
        <v>1653</v>
      </c>
      <c r="K1228" s="626">
        <v>546</v>
      </c>
      <c r="L1228" s="138">
        <v>546</v>
      </c>
      <c r="M1228" s="627" t="s">
        <v>1916</v>
      </c>
      <c r="N1228" s="628">
        <v>1</v>
      </c>
      <c r="O1228" s="627" t="s">
        <v>316</v>
      </c>
      <c r="P1228" s="626">
        <v>300</v>
      </c>
      <c r="Q1228" s="626">
        <v>300</v>
      </c>
      <c r="R1228" s="626" t="s">
        <v>1916</v>
      </c>
      <c r="S1228" s="1672">
        <v>2</v>
      </c>
      <c r="T1228" s="626" t="s">
        <v>316</v>
      </c>
      <c r="U1228" s="626"/>
      <c r="V1228" s="627">
        <v>2007</v>
      </c>
      <c r="W1228" s="627">
        <v>272</v>
      </c>
      <c r="X1228" s="627" t="s">
        <v>2049</v>
      </c>
      <c r="Y1228" s="627"/>
      <c r="Z1228" s="627"/>
      <c r="AA1228" s="626"/>
      <c r="AB1228" s="625"/>
      <c r="AC1228" s="625"/>
      <c r="AD1228" s="627"/>
      <c r="AE1228" s="627"/>
      <c r="AF1228" s="627"/>
      <c r="AG1228" s="627"/>
      <c r="AH1228" s="627"/>
      <c r="AI1228" s="627"/>
      <c r="AJ1228" s="627"/>
      <c r="AK1228" s="627"/>
      <c r="AL1228" s="627"/>
      <c r="AM1228" s="627"/>
      <c r="AN1228" s="627"/>
      <c r="AO1228" s="627"/>
      <c r="AP1228" s="627"/>
      <c r="AQ1228" s="627"/>
      <c r="AR1228" s="627"/>
      <c r="AS1228" s="627"/>
      <c r="AT1228" s="627"/>
      <c r="AU1228" s="627"/>
      <c r="AV1228" s="625">
        <v>2007</v>
      </c>
      <c r="AW1228" s="613">
        <v>272</v>
      </c>
      <c r="AX1228" s="613" t="s">
        <v>2049</v>
      </c>
      <c r="AY1228" s="613"/>
      <c r="AZ1228" s="613"/>
      <c r="BA1228" s="613"/>
      <c r="BB1228" s="613"/>
      <c r="BC1228" s="944">
        <v>272</v>
      </c>
      <c r="BD1228" s="627"/>
      <c r="BE1228" s="170"/>
    </row>
    <row r="1229" spans="1:57" ht="25.7" customHeight="1" x14ac:dyDescent="0.15">
      <c r="A1229" s="621"/>
      <c r="B1229" s="147"/>
      <c r="C1229" s="625" t="s">
        <v>5243</v>
      </c>
      <c r="D1229" s="625" t="s">
        <v>5665</v>
      </c>
      <c r="E1229" s="625" t="s">
        <v>5243</v>
      </c>
      <c r="F1229" s="625" t="s">
        <v>5666</v>
      </c>
      <c r="G1229" s="625" t="s">
        <v>5666</v>
      </c>
      <c r="H1229" s="686">
        <v>2016</v>
      </c>
      <c r="I1229" s="627">
        <v>500</v>
      </c>
      <c r="J1229" s="626">
        <v>500</v>
      </c>
      <c r="K1229" s="626">
        <v>874</v>
      </c>
      <c r="L1229" s="138">
        <v>874</v>
      </c>
      <c r="M1229" s="627" t="s">
        <v>1916</v>
      </c>
      <c r="N1229" s="628">
        <v>1</v>
      </c>
      <c r="O1229" s="627" t="s">
        <v>316</v>
      </c>
      <c r="P1229" s="626">
        <v>874</v>
      </c>
      <c r="Q1229" s="626">
        <v>874</v>
      </c>
      <c r="R1229" s="626" t="s">
        <v>1916</v>
      </c>
      <c r="S1229" s="1672">
        <v>2</v>
      </c>
      <c r="T1229" s="626" t="s">
        <v>316</v>
      </c>
      <c r="U1229" s="626"/>
      <c r="V1229" s="627">
        <v>2005</v>
      </c>
      <c r="W1229" s="627">
        <v>134</v>
      </c>
      <c r="X1229" s="627" t="s">
        <v>2049</v>
      </c>
      <c r="Y1229" s="627"/>
      <c r="Z1229" s="627"/>
      <c r="AA1229" s="626"/>
      <c r="AB1229" s="625"/>
      <c r="AC1229" s="625"/>
      <c r="AD1229" s="627"/>
      <c r="AE1229" s="627"/>
      <c r="AF1229" s="627"/>
      <c r="AG1229" s="627"/>
      <c r="AH1229" s="627"/>
      <c r="AI1229" s="627"/>
      <c r="AJ1229" s="627"/>
      <c r="AK1229" s="627"/>
      <c r="AL1229" s="627"/>
      <c r="AM1229" s="627"/>
      <c r="AN1229" s="627"/>
      <c r="AO1229" s="627"/>
      <c r="AP1229" s="627"/>
      <c r="AQ1229" s="627"/>
      <c r="AR1229" s="627"/>
      <c r="AS1229" s="627"/>
      <c r="AT1229" s="627"/>
      <c r="AU1229" s="627"/>
      <c r="AV1229" s="625">
        <v>2005</v>
      </c>
      <c r="AW1229" s="613">
        <v>134</v>
      </c>
      <c r="AX1229" s="613" t="s">
        <v>2049</v>
      </c>
      <c r="AY1229" s="613"/>
      <c r="AZ1229" s="613"/>
      <c r="BA1229" s="613"/>
      <c r="BB1229" s="613"/>
      <c r="BC1229" s="944">
        <v>134</v>
      </c>
      <c r="BD1229" s="627"/>
      <c r="BE1229" s="170"/>
    </row>
    <row r="1230" spans="1:57" ht="25.7" customHeight="1" x14ac:dyDescent="0.15">
      <c r="A1230" s="621"/>
      <c r="B1230" s="147"/>
      <c r="C1230" s="625" t="s">
        <v>5243</v>
      </c>
      <c r="D1230" s="625" t="s">
        <v>5667</v>
      </c>
      <c r="E1230" s="625" t="s">
        <v>5243</v>
      </c>
      <c r="F1230" s="625"/>
      <c r="G1230" s="625" t="s">
        <v>5668</v>
      </c>
      <c r="H1230" s="686"/>
      <c r="I1230" s="627"/>
      <c r="J1230" s="626">
        <v>4297</v>
      </c>
      <c r="K1230" s="626">
        <v>498</v>
      </c>
      <c r="L1230" s="138">
        <v>498</v>
      </c>
      <c r="M1230" s="627"/>
      <c r="N1230" s="628"/>
      <c r="O1230" s="627"/>
      <c r="P1230" s="626">
        <v>300</v>
      </c>
      <c r="Q1230" s="626">
        <v>300</v>
      </c>
      <c r="R1230" s="626" t="s">
        <v>1916</v>
      </c>
      <c r="S1230" s="1672">
        <v>2</v>
      </c>
      <c r="T1230" s="626" t="s">
        <v>316</v>
      </c>
      <c r="U1230" s="626"/>
      <c r="V1230" s="627"/>
      <c r="W1230" s="627"/>
      <c r="X1230" s="627"/>
      <c r="Y1230" s="627"/>
      <c r="Z1230" s="627"/>
      <c r="AA1230" s="626"/>
      <c r="AB1230" s="625"/>
      <c r="AC1230" s="625"/>
      <c r="AD1230" s="627"/>
      <c r="AE1230" s="627"/>
      <c r="AF1230" s="627"/>
      <c r="AG1230" s="627"/>
      <c r="AH1230" s="627"/>
      <c r="AI1230" s="627"/>
      <c r="AJ1230" s="627"/>
      <c r="AK1230" s="627"/>
      <c r="AL1230" s="627"/>
      <c r="AM1230" s="627"/>
      <c r="AN1230" s="627"/>
      <c r="AO1230" s="627"/>
      <c r="AP1230" s="627"/>
      <c r="AQ1230" s="627"/>
      <c r="AR1230" s="627"/>
      <c r="AS1230" s="627"/>
      <c r="AT1230" s="627"/>
      <c r="AU1230" s="627"/>
      <c r="AV1230" s="625">
        <v>2008</v>
      </c>
      <c r="AW1230" s="613"/>
      <c r="AX1230" s="613"/>
      <c r="AY1230" s="613"/>
      <c r="AZ1230" s="613"/>
      <c r="BA1230" s="613"/>
      <c r="BB1230" s="613"/>
      <c r="BC1230" s="944">
        <v>430</v>
      </c>
      <c r="BD1230" s="627"/>
      <c r="BE1230" s="170"/>
    </row>
    <row r="1231" spans="1:57" ht="25.7" customHeight="1" x14ac:dyDescent="0.15">
      <c r="A1231" s="621"/>
      <c r="B1231" s="147"/>
      <c r="C1231" s="625" t="s">
        <v>5243</v>
      </c>
      <c r="D1231" s="625" t="s">
        <v>5669</v>
      </c>
      <c r="E1231" s="625" t="s">
        <v>5243</v>
      </c>
      <c r="F1231" s="625"/>
      <c r="G1231" s="625" t="s">
        <v>5670</v>
      </c>
      <c r="H1231" s="686"/>
      <c r="I1231" s="627"/>
      <c r="J1231" s="626">
        <v>999</v>
      </c>
      <c r="K1231" s="626">
        <v>467</v>
      </c>
      <c r="L1231" s="138">
        <v>467</v>
      </c>
      <c r="M1231" s="627"/>
      <c r="N1231" s="628"/>
      <c r="O1231" s="627"/>
      <c r="P1231" s="626">
        <v>300</v>
      </c>
      <c r="Q1231" s="626">
        <v>300</v>
      </c>
      <c r="R1231" s="626" t="s">
        <v>1916</v>
      </c>
      <c r="S1231" s="1655">
        <v>1</v>
      </c>
      <c r="T1231" s="626" t="s">
        <v>316</v>
      </c>
      <c r="U1231" s="626"/>
      <c r="V1231" s="627"/>
      <c r="W1231" s="627"/>
      <c r="X1231" s="627"/>
      <c r="Y1231" s="627"/>
      <c r="Z1231" s="627"/>
      <c r="AA1231" s="626"/>
      <c r="AB1231" s="625"/>
      <c r="AC1231" s="625"/>
      <c r="AD1231" s="627"/>
      <c r="AE1231" s="627"/>
      <c r="AF1231" s="627"/>
      <c r="AG1231" s="627"/>
      <c r="AH1231" s="627"/>
      <c r="AI1231" s="627"/>
      <c r="AJ1231" s="627"/>
      <c r="AK1231" s="627"/>
      <c r="AL1231" s="627"/>
      <c r="AM1231" s="627"/>
      <c r="AN1231" s="627"/>
      <c r="AO1231" s="627"/>
      <c r="AP1231" s="627"/>
      <c r="AQ1231" s="627"/>
      <c r="AR1231" s="627"/>
      <c r="AS1231" s="627"/>
      <c r="AT1231" s="627"/>
      <c r="AU1231" s="627"/>
      <c r="AV1231" s="625">
        <v>2004</v>
      </c>
      <c r="AW1231" s="613"/>
      <c r="AX1231" s="613"/>
      <c r="AY1231" s="613"/>
      <c r="AZ1231" s="613"/>
      <c r="BA1231" s="613"/>
      <c r="BB1231" s="613"/>
      <c r="BC1231" s="944">
        <v>95</v>
      </c>
      <c r="BD1231" s="627"/>
      <c r="BE1231" s="170"/>
    </row>
    <row r="1232" spans="1:57" ht="25.7" customHeight="1" x14ac:dyDescent="0.15">
      <c r="A1232" s="621"/>
      <c r="B1232" s="147"/>
      <c r="C1232" s="625" t="s">
        <v>5243</v>
      </c>
      <c r="D1232" s="625" t="s">
        <v>14906</v>
      </c>
      <c r="E1232" s="625" t="s">
        <v>5243</v>
      </c>
      <c r="F1232" s="625"/>
      <c r="G1232" s="625" t="s">
        <v>14907</v>
      </c>
      <c r="H1232" s="686"/>
      <c r="I1232" s="627"/>
      <c r="J1232" s="626">
        <v>1785</v>
      </c>
      <c r="K1232" s="626">
        <v>558</v>
      </c>
      <c r="L1232" s="138">
        <v>552</v>
      </c>
      <c r="M1232" s="627"/>
      <c r="N1232" s="628"/>
      <c r="O1232" s="627"/>
      <c r="P1232" s="626">
        <v>300</v>
      </c>
      <c r="Q1232" s="626">
        <v>300</v>
      </c>
      <c r="R1232" s="626" t="s">
        <v>1916</v>
      </c>
      <c r="S1232" s="1672">
        <v>2</v>
      </c>
      <c r="T1232" s="626" t="s">
        <v>316</v>
      </c>
      <c r="U1232" s="626"/>
      <c r="V1232" s="627"/>
      <c r="W1232" s="627"/>
      <c r="X1232" s="627"/>
      <c r="Y1232" s="627"/>
      <c r="Z1232" s="627"/>
      <c r="AA1232" s="626"/>
      <c r="AB1232" s="625"/>
      <c r="AC1232" s="625"/>
      <c r="AD1232" s="627"/>
      <c r="AE1232" s="627"/>
      <c r="AF1232" s="627"/>
      <c r="AG1232" s="627"/>
      <c r="AH1232" s="627"/>
      <c r="AI1232" s="627"/>
      <c r="AJ1232" s="627"/>
      <c r="AK1232" s="627"/>
      <c r="AL1232" s="627"/>
      <c r="AM1232" s="627"/>
      <c r="AN1232" s="627"/>
      <c r="AO1232" s="627"/>
      <c r="AP1232" s="627"/>
      <c r="AQ1232" s="627"/>
      <c r="AR1232" s="627"/>
      <c r="AS1232" s="627"/>
      <c r="AT1232" s="627"/>
      <c r="AU1232" s="627"/>
      <c r="AV1232" s="625">
        <v>2020</v>
      </c>
      <c r="AW1232" s="613"/>
      <c r="AX1232" s="613"/>
      <c r="AY1232" s="613"/>
      <c r="AZ1232" s="613"/>
      <c r="BA1232" s="613"/>
      <c r="BB1232" s="613"/>
      <c r="BC1232" s="944">
        <v>605</v>
      </c>
      <c r="BD1232" s="627"/>
      <c r="BE1232" s="170"/>
    </row>
    <row r="1233" spans="1:57" ht="25.7" customHeight="1" x14ac:dyDescent="0.15">
      <c r="A1233" s="621"/>
      <c r="B1233" s="147"/>
      <c r="C1233" s="625" t="s">
        <v>5243</v>
      </c>
      <c r="D1233" s="625" t="s">
        <v>5671</v>
      </c>
      <c r="E1233" s="625" t="s">
        <v>5243</v>
      </c>
      <c r="F1233" s="625"/>
      <c r="G1233" s="625" t="s">
        <v>5672</v>
      </c>
      <c r="H1233" s="686"/>
      <c r="I1233" s="627"/>
      <c r="J1233" s="626">
        <v>1321</v>
      </c>
      <c r="K1233" s="626">
        <v>497</v>
      </c>
      <c r="L1233" s="138">
        <v>497</v>
      </c>
      <c r="M1233" s="627"/>
      <c r="N1233" s="628"/>
      <c r="O1233" s="627"/>
      <c r="P1233" s="626">
        <v>300</v>
      </c>
      <c r="Q1233" s="626">
        <v>300</v>
      </c>
      <c r="R1233" s="626" t="s">
        <v>1916</v>
      </c>
      <c r="S1233" s="1672">
        <v>2</v>
      </c>
      <c r="T1233" s="626" t="s">
        <v>316</v>
      </c>
      <c r="U1233" s="626"/>
      <c r="V1233" s="627"/>
      <c r="W1233" s="627"/>
      <c r="X1233" s="627"/>
      <c r="Y1233" s="627"/>
      <c r="Z1233" s="627"/>
      <c r="AA1233" s="626"/>
      <c r="AB1233" s="625"/>
      <c r="AC1233" s="625"/>
      <c r="AD1233" s="627"/>
      <c r="AE1233" s="627"/>
      <c r="AF1233" s="627"/>
      <c r="AG1233" s="627"/>
      <c r="AH1233" s="627"/>
      <c r="AI1233" s="627"/>
      <c r="AJ1233" s="627"/>
      <c r="AK1233" s="627"/>
      <c r="AL1233" s="627"/>
      <c r="AM1233" s="627"/>
      <c r="AN1233" s="627"/>
      <c r="AO1233" s="627"/>
      <c r="AP1233" s="627"/>
      <c r="AQ1233" s="627"/>
      <c r="AR1233" s="627"/>
      <c r="AS1233" s="627"/>
      <c r="AT1233" s="627"/>
      <c r="AU1233" s="627"/>
      <c r="AV1233" s="625">
        <v>2006</v>
      </c>
      <c r="AW1233" s="613"/>
      <c r="AX1233" s="613"/>
      <c r="AY1233" s="613"/>
      <c r="AZ1233" s="613"/>
      <c r="BA1233" s="613"/>
      <c r="BB1233" s="613"/>
      <c r="BC1233" s="944">
        <v>100</v>
      </c>
      <c r="BD1233" s="627"/>
      <c r="BE1233" s="170"/>
    </row>
    <row r="1234" spans="1:57" ht="25.7" customHeight="1" x14ac:dyDescent="0.15">
      <c r="A1234" s="621"/>
      <c r="B1234" s="147"/>
      <c r="C1234" s="625" t="s">
        <v>5243</v>
      </c>
      <c r="D1234" s="625" t="s">
        <v>5673</v>
      </c>
      <c r="E1234" s="625" t="s">
        <v>5243</v>
      </c>
      <c r="F1234" s="625"/>
      <c r="G1234" s="625" t="s">
        <v>5674</v>
      </c>
      <c r="H1234" s="686"/>
      <c r="I1234" s="627"/>
      <c r="J1234" s="626">
        <v>826</v>
      </c>
      <c r="K1234" s="626">
        <v>437</v>
      </c>
      <c r="L1234" s="138">
        <v>437</v>
      </c>
      <c r="M1234" s="627"/>
      <c r="N1234" s="628"/>
      <c r="O1234" s="627"/>
      <c r="P1234" s="626">
        <v>300</v>
      </c>
      <c r="Q1234" s="626">
        <v>300</v>
      </c>
      <c r="R1234" s="626" t="s">
        <v>1916</v>
      </c>
      <c r="S1234" s="1672">
        <v>2</v>
      </c>
      <c r="T1234" s="626" t="s">
        <v>316</v>
      </c>
      <c r="U1234" s="626"/>
      <c r="V1234" s="627"/>
      <c r="W1234" s="627"/>
      <c r="X1234" s="627"/>
      <c r="Y1234" s="627"/>
      <c r="Z1234" s="627"/>
      <c r="AA1234" s="626"/>
      <c r="AB1234" s="625"/>
      <c r="AC1234" s="625"/>
      <c r="AD1234" s="627"/>
      <c r="AE1234" s="627"/>
      <c r="AF1234" s="627"/>
      <c r="AG1234" s="627"/>
      <c r="AH1234" s="627"/>
      <c r="AI1234" s="627"/>
      <c r="AJ1234" s="627"/>
      <c r="AK1234" s="627"/>
      <c r="AL1234" s="627"/>
      <c r="AM1234" s="627"/>
      <c r="AN1234" s="627"/>
      <c r="AO1234" s="627"/>
      <c r="AP1234" s="627"/>
      <c r="AQ1234" s="627"/>
      <c r="AR1234" s="627"/>
      <c r="AS1234" s="627"/>
      <c r="AT1234" s="627"/>
      <c r="AU1234" s="627"/>
      <c r="AV1234" s="625">
        <v>2001</v>
      </c>
      <c r="AW1234" s="613"/>
      <c r="AX1234" s="613"/>
      <c r="AY1234" s="613"/>
      <c r="AZ1234" s="613"/>
      <c r="BA1234" s="613"/>
      <c r="BB1234" s="613"/>
      <c r="BC1234" s="626">
        <v>25</v>
      </c>
      <c r="BD1234" s="627"/>
      <c r="BE1234" s="170"/>
    </row>
    <row r="1235" spans="1:57" ht="25.7" customHeight="1" x14ac:dyDescent="0.15">
      <c r="A1235" s="621"/>
      <c r="B1235" s="147"/>
      <c r="C1235" s="625" t="s">
        <v>5243</v>
      </c>
      <c r="D1235" s="625" t="s">
        <v>5675</v>
      </c>
      <c r="E1235" s="625" t="s">
        <v>5243</v>
      </c>
      <c r="F1235" s="625"/>
      <c r="G1235" s="625" t="s">
        <v>5676</v>
      </c>
      <c r="H1235" s="686"/>
      <c r="I1235" s="627"/>
      <c r="J1235" s="626">
        <v>1000</v>
      </c>
      <c r="K1235" s="626">
        <v>428</v>
      </c>
      <c r="L1235" s="138">
        <v>427</v>
      </c>
      <c r="M1235" s="627"/>
      <c r="N1235" s="628"/>
      <c r="O1235" s="627"/>
      <c r="P1235" s="626">
        <v>300</v>
      </c>
      <c r="Q1235" s="626">
        <v>300</v>
      </c>
      <c r="R1235" s="626" t="s">
        <v>1916</v>
      </c>
      <c r="S1235" s="1672">
        <v>2</v>
      </c>
      <c r="T1235" s="626" t="s">
        <v>316</v>
      </c>
      <c r="U1235" s="626"/>
      <c r="V1235" s="627"/>
      <c r="W1235" s="627"/>
      <c r="X1235" s="627"/>
      <c r="Y1235" s="627"/>
      <c r="Z1235" s="627"/>
      <c r="AA1235" s="626"/>
      <c r="AB1235" s="625"/>
      <c r="AC1235" s="625"/>
      <c r="AD1235" s="627"/>
      <c r="AE1235" s="627"/>
      <c r="AF1235" s="627"/>
      <c r="AG1235" s="627"/>
      <c r="AH1235" s="627"/>
      <c r="AI1235" s="627"/>
      <c r="AJ1235" s="627"/>
      <c r="AK1235" s="627"/>
      <c r="AL1235" s="627"/>
      <c r="AM1235" s="627"/>
      <c r="AN1235" s="627"/>
      <c r="AO1235" s="627"/>
      <c r="AP1235" s="627"/>
      <c r="AQ1235" s="627"/>
      <c r="AR1235" s="627"/>
      <c r="AS1235" s="627"/>
      <c r="AT1235" s="627"/>
      <c r="AU1235" s="627"/>
      <c r="AV1235" s="625">
        <v>2007</v>
      </c>
      <c r="AW1235" s="613"/>
      <c r="AX1235" s="613"/>
      <c r="AY1235" s="613"/>
      <c r="AZ1235" s="613"/>
      <c r="BA1235" s="613"/>
      <c r="BB1235" s="613"/>
      <c r="BC1235" s="626">
        <v>93</v>
      </c>
      <c r="BD1235" s="627"/>
      <c r="BE1235" s="170"/>
    </row>
    <row r="1236" spans="1:57" ht="25.7" customHeight="1" x14ac:dyDescent="0.15">
      <c r="A1236" s="621"/>
      <c r="B1236" s="147"/>
      <c r="C1236" s="625" t="s">
        <v>5243</v>
      </c>
      <c r="D1236" s="625" t="s">
        <v>17341</v>
      </c>
      <c r="E1236" s="625" t="s">
        <v>5243</v>
      </c>
      <c r="F1236" s="625"/>
      <c r="G1236" s="625" t="s">
        <v>5677</v>
      </c>
      <c r="H1236" s="686"/>
      <c r="I1236" s="627"/>
      <c r="J1236" s="626">
        <v>437</v>
      </c>
      <c r="K1236" s="626">
        <v>437</v>
      </c>
      <c r="L1236" s="138">
        <v>437</v>
      </c>
      <c r="M1236" s="627"/>
      <c r="N1236" s="628"/>
      <c r="O1236" s="627"/>
      <c r="P1236" s="626">
        <v>300</v>
      </c>
      <c r="Q1236" s="626">
        <v>300</v>
      </c>
      <c r="R1236" s="626" t="s">
        <v>1916</v>
      </c>
      <c r="S1236" s="1655">
        <v>1</v>
      </c>
      <c r="T1236" s="626" t="s">
        <v>316</v>
      </c>
      <c r="U1236" s="626"/>
      <c r="V1236" s="627"/>
      <c r="W1236" s="627"/>
      <c r="X1236" s="627"/>
      <c r="Y1236" s="627"/>
      <c r="Z1236" s="627"/>
      <c r="AA1236" s="626"/>
      <c r="AB1236" s="625"/>
      <c r="AC1236" s="625"/>
      <c r="AD1236" s="627"/>
      <c r="AE1236" s="627"/>
      <c r="AF1236" s="627"/>
      <c r="AG1236" s="627"/>
      <c r="AH1236" s="627"/>
      <c r="AI1236" s="627"/>
      <c r="AJ1236" s="627"/>
      <c r="AK1236" s="627"/>
      <c r="AL1236" s="627"/>
      <c r="AM1236" s="627"/>
      <c r="AN1236" s="627"/>
      <c r="AO1236" s="627"/>
      <c r="AP1236" s="627"/>
      <c r="AQ1236" s="627"/>
      <c r="AR1236" s="627"/>
      <c r="AS1236" s="627"/>
      <c r="AT1236" s="627"/>
      <c r="AU1236" s="627"/>
      <c r="AV1236" s="625">
        <v>2002</v>
      </c>
      <c r="AW1236" s="613"/>
      <c r="AX1236" s="613"/>
      <c r="AY1236" s="613"/>
      <c r="AZ1236" s="613"/>
      <c r="BA1236" s="613"/>
      <c r="BB1236" s="613"/>
      <c r="BC1236" s="626">
        <v>32</v>
      </c>
      <c r="BD1236" s="627"/>
      <c r="BE1236" s="170"/>
    </row>
    <row r="1237" spans="1:57" ht="25.7" customHeight="1" x14ac:dyDescent="0.15">
      <c r="A1237" s="621"/>
      <c r="B1237" s="147"/>
      <c r="C1237" s="625" t="s">
        <v>5243</v>
      </c>
      <c r="D1237" s="625" t="s">
        <v>5678</v>
      </c>
      <c r="E1237" s="625" t="s">
        <v>5243</v>
      </c>
      <c r="F1237" s="625"/>
      <c r="G1237" s="625" t="s">
        <v>16211</v>
      </c>
      <c r="H1237" s="626"/>
      <c r="I1237" s="626"/>
      <c r="J1237" s="626">
        <v>998</v>
      </c>
      <c r="K1237" s="626">
        <v>526</v>
      </c>
      <c r="L1237" s="138">
        <v>526</v>
      </c>
      <c r="M1237" s="626"/>
      <c r="N1237" s="626"/>
      <c r="O1237" s="626"/>
      <c r="P1237" s="626">
        <v>300</v>
      </c>
      <c r="Q1237" s="626">
        <v>300</v>
      </c>
      <c r="R1237" s="626" t="s">
        <v>1916</v>
      </c>
      <c r="S1237" s="1672">
        <v>2</v>
      </c>
      <c r="T1237" s="626" t="s">
        <v>316</v>
      </c>
      <c r="U1237" s="626"/>
      <c r="V1237" s="625"/>
      <c r="W1237" s="626"/>
      <c r="X1237" s="627"/>
      <c r="Y1237" s="627"/>
      <c r="Z1237" s="627"/>
      <c r="AA1237" s="626"/>
      <c r="AB1237" s="625"/>
      <c r="AC1237" s="625"/>
      <c r="AD1237" s="627"/>
      <c r="AE1237" s="627"/>
      <c r="AF1237" s="627"/>
      <c r="AG1237" s="627"/>
      <c r="AH1237" s="627"/>
      <c r="AI1237" s="627"/>
      <c r="AJ1237" s="627"/>
      <c r="AK1237" s="627"/>
      <c r="AL1237" s="627"/>
      <c r="AM1237" s="627"/>
      <c r="AN1237" s="627"/>
      <c r="AO1237" s="627"/>
      <c r="AP1237" s="627"/>
      <c r="AQ1237" s="627"/>
      <c r="AR1237" s="627"/>
      <c r="AS1237" s="627"/>
      <c r="AT1237" s="627"/>
      <c r="AU1237" s="627"/>
      <c r="AV1237" s="625">
        <v>2016</v>
      </c>
      <c r="AW1237" s="626"/>
      <c r="AX1237" s="627"/>
      <c r="AY1237" s="613"/>
      <c r="AZ1237" s="613"/>
      <c r="BA1237" s="613"/>
      <c r="BB1237" s="613"/>
      <c r="BC1237" s="626">
        <v>450</v>
      </c>
      <c r="BD1237" s="627"/>
      <c r="BE1237" s="170"/>
    </row>
    <row r="1238" spans="1:57" ht="25.7" customHeight="1" x14ac:dyDescent="0.15">
      <c r="A1238" s="621"/>
      <c r="B1238" s="147"/>
      <c r="C1238" s="625" t="s">
        <v>5244</v>
      </c>
      <c r="D1238" s="625" t="s">
        <v>5679</v>
      </c>
      <c r="E1238" s="625" t="s">
        <v>5244</v>
      </c>
      <c r="F1238" s="625"/>
      <c r="G1238" s="625" t="s">
        <v>5680</v>
      </c>
      <c r="H1238" s="626"/>
      <c r="I1238" s="626"/>
      <c r="J1238" s="626">
        <v>700</v>
      </c>
      <c r="K1238" s="626">
        <v>460</v>
      </c>
      <c r="L1238" s="138">
        <v>460</v>
      </c>
      <c r="M1238" s="626"/>
      <c r="N1238" s="626"/>
      <c r="O1238" s="626"/>
      <c r="P1238" s="626">
        <v>456</v>
      </c>
      <c r="Q1238" s="626">
        <v>456</v>
      </c>
      <c r="R1238" s="626" t="s">
        <v>5681</v>
      </c>
      <c r="S1238" s="626">
        <v>1</v>
      </c>
      <c r="T1238" s="626" t="s">
        <v>316</v>
      </c>
      <c r="U1238" s="626"/>
      <c r="V1238" s="625"/>
      <c r="W1238" s="626"/>
      <c r="X1238" s="627"/>
      <c r="Y1238" s="627"/>
      <c r="Z1238" s="627"/>
      <c r="AA1238" s="626"/>
      <c r="AB1238" s="625"/>
      <c r="AC1238" s="625"/>
      <c r="AD1238" s="627"/>
      <c r="AE1238" s="627"/>
      <c r="AF1238" s="627"/>
      <c r="AG1238" s="627"/>
      <c r="AH1238" s="627"/>
      <c r="AI1238" s="627"/>
      <c r="AJ1238" s="627"/>
      <c r="AK1238" s="627"/>
      <c r="AL1238" s="627"/>
      <c r="AM1238" s="627"/>
      <c r="AN1238" s="627"/>
      <c r="AO1238" s="627"/>
      <c r="AP1238" s="627"/>
      <c r="AQ1238" s="627"/>
      <c r="AR1238" s="627"/>
      <c r="AS1238" s="627"/>
      <c r="AT1238" s="627"/>
      <c r="AU1238" s="627"/>
      <c r="AV1238" s="625">
        <v>2008</v>
      </c>
      <c r="AW1238" s="626"/>
      <c r="AX1238" s="627"/>
      <c r="AY1238" s="613"/>
      <c r="AZ1238" s="613"/>
      <c r="BA1238" s="613"/>
      <c r="BB1238" s="613"/>
      <c r="BC1238" s="626">
        <v>100</v>
      </c>
      <c r="BD1238" s="627"/>
      <c r="BE1238" s="170"/>
    </row>
    <row r="1239" spans="1:57" ht="25.7" customHeight="1" x14ac:dyDescent="0.15">
      <c r="A1239" s="621"/>
      <c r="B1239" s="147"/>
      <c r="C1239" s="625" t="s">
        <v>5244</v>
      </c>
      <c r="D1239" s="625" t="s">
        <v>5682</v>
      </c>
      <c r="E1239" s="625" t="s">
        <v>5244</v>
      </c>
      <c r="F1239" s="625"/>
      <c r="G1239" s="625" t="s">
        <v>5683</v>
      </c>
      <c r="H1239" s="686"/>
      <c r="I1239" s="627"/>
      <c r="J1239" s="626">
        <v>1460</v>
      </c>
      <c r="K1239" s="626">
        <v>493</v>
      </c>
      <c r="L1239" s="138">
        <v>493</v>
      </c>
      <c r="M1239" s="627"/>
      <c r="N1239" s="628"/>
      <c r="O1239" s="627"/>
      <c r="P1239" s="626">
        <v>456</v>
      </c>
      <c r="Q1239" s="626">
        <v>456</v>
      </c>
      <c r="R1239" s="626" t="s">
        <v>5681</v>
      </c>
      <c r="S1239" s="626">
        <v>1</v>
      </c>
      <c r="T1239" s="626" t="s">
        <v>316</v>
      </c>
      <c r="U1239" s="626"/>
      <c r="V1239" s="627"/>
      <c r="W1239" s="627"/>
      <c r="X1239" s="627"/>
      <c r="Y1239" s="627"/>
      <c r="Z1239" s="627"/>
      <c r="AA1239" s="626"/>
      <c r="AB1239" s="625"/>
      <c r="AC1239" s="625"/>
      <c r="AD1239" s="627"/>
      <c r="AE1239" s="627"/>
      <c r="AF1239" s="627"/>
      <c r="AG1239" s="627"/>
      <c r="AH1239" s="627"/>
      <c r="AI1239" s="627"/>
      <c r="AJ1239" s="627"/>
      <c r="AK1239" s="627"/>
      <c r="AL1239" s="627"/>
      <c r="AM1239" s="627"/>
      <c r="AN1239" s="627"/>
      <c r="AO1239" s="627"/>
      <c r="AP1239" s="627"/>
      <c r="AQ1239" s="627"/>
      <c r="AR1239" s="627"/>
      <c r="AS1239" s="627"/>
      <c r="AT1239" s="627"/>
      <c r="AU1239" s="627"/>
      <c r="AV1239" s="625">
        <v>2004</v>
      </c>
      <c r="AW1239" s="613"/>
      <c r="AX1239" s="613"/>
      <c r="AY1239" s="613"/>
      <c r="AZ1239" s="613"/>
      <c r="BA1239" s="613"/>
      <c r="BB1239" s="613"/>
      <c r="BC1239" s="626">
        <v>60</v>
      </c>
      <c r="BD1239" s="627"/>
      <c r="BE1239" s="170"/>
    </row>
    <row r="1240" spans="1:57" ht="25.7" customHeight="1" x14ac:dyDescent="0.15">
      <c r="A1240" s="621"/>
      <c r="B1240" s="147"/>
      <c r="C1240" s="625" t="s">
        <v>5244</v>
      </c>
      <c r="D1240" s="625" t="s">
        <v>5684</v>
      </c>
      <c r="E1240" s="625" t="s">
        <v>5244</v>
      </c>
      <c r="F1240" s="625"/>
      <c r="G1240" s="625" t="s">
        <v>5685</v>
      </c>
      <c r="H1240" s="686"/>
      <c r="I1240" s="627"/>
      <c r="J1240" s="626">
        <v>2370</v>
      </c>
      <c r="K1240" s="626">
        <v>504</v>
      </c>
      <c r="L1240" s="138">
        <v>504</v>
      </c>
      <c r="M1240" s="627"/>
      <c r="N1240" s="628"/>
      <c r="O1240" s="627"/>
      <c r="P1240" s="626">
        <v>456</v>
      </c>
      <c r="Q1240" s="626">
        <v>456</v>
      </c>
      <c r="R1240" s="626" t="s">
        <v>5681</v>
      </c>
      <c r="S1240" s="626">
        <v>1</v>
      </c>
      <c r="T1240" s="626" t="s">
        <v>316</v>
      </c>
      <c r="U1240" s="626"/>
      <c r="V1240" s="627"/>
      <c r="W1240" s="627"/>
      <c r="X1240" s="627"/>
      <c r="Y1240" s="627"/>
      <c r="Z1240" s="627"/>
      <c r="AA1240" s="626"/>
      <c r="AB1240" s="625"/>
      <c r="AC1240" s="625"/>
      <c r="AD1240" s="627"/>
      <c r="AE1240" s="627"/>
      <c r="AF1240" s="627"/>
      <c r="AG1240" s="627"/>
      <c r="AH1240" s="627"/>
      <c r="AI1240" s="627"/>
      <c r="AJ1240" s="627"/>
      <c r="AK1240" s="627"/>
      <c r="AL1240" s="627"/>
      <c r="AM1240" s="627"/>
      <c r="AN1240" s="627"/>
      <c r="AO1240" s="627"/>
      <c r="AP1240" s="627"/>
      <c r="AQ1240" s="627"/>
      <c r="AR1240" s="627"/>
      <c r="AS1240" s="627"/>
      <c r="AT1240" s="627"/>
      <c r="AU1240" s="627"/>
      <c r="AV1240" s="625">
        <v>2006</v>
      </c>
      <c r="AW1240" s="613"/>
      <c r="AX1240" s="613"/>
      <c r="AY1240" s="613"/>
      <c r="AZ1240" s="613"/>
      <c r="BA1240" s="613"/>
      <c r="BB1240" s="613"/>
      <c r="BC1240" s="626">
        <v>60</v>
      </c>
      <c r="BD1240" s="627"/>
      <c r="BE1240" s="170"/>
    </row>
    <row r="1241" spans="1:57" ht="25.7" customHeight="1" x14ac:dyDescent="0.15">
      <c r="A1241" s="621"/>
      <c r="B1241" s="147"/>
      <c r="C1241" s="625" t="s">
        <v>5244</v>
      </c>
      <c r="D1241" s="625" t="s">
        <v>5686</v>
      </c>
      <c r="E1241" s="625" t="s">
        <v>5244</v>
      </c>
      <c r="F1241" s="625"/>
      <c r="G1241" s="625" t="s">
        <v>5687</v>
      </c>
      <c r="H1241" s="686"/>
      <c r="I1241" s="627"/>
      <c r="J1241" s="626">
        <v>3220</v>
      </c>
      <c r="K1241" s="626">
        <v>460</v>
      </c>
      <c r="L1241" s="138">
        <v>460</v>
      </c>
      <c r="M1241" s="627"/>
      <c r="N1241" s="628"/>
      <c r="O1241" s="627"/>
      <c r="P1241" s="626">
        <v>456</v>
      </c>
      <c r="Q1241" s="626">
        <v>456</v>
      </c>
      <c r="R1241" s="626" t="s">
        <v>5681</v>
      </c>
      <c r="S1241" s="626">
        <v>1</v>
      </c>
      <c r="T1241" s="626" t="s">
        <v>316</v>
      </c>
      <c r="U1241" s="626"/>
      <c r="V1241" s="627"/>
      <c r="W1241" s="627"/>
      <c r="X1241" s="627"/>
      <c r="Y1241" s="627"/>
      <c r="Z1241" s="627"/>
      <c r="AA1241" s="626"/>
      <c r="AB1241" s="625"/>
      <c r="AC1241" s="625"/>
      <c r="AD1241" s="627"/>
      <c r="AE1241" s="627"/>
      <c r="AF1241" s="627"/>
      <c r="AG1241" s="627"/>
      <c r="AH1241" s="627"/>
      <c r="AI1241" s="627"/>
      <c r="AJ1241" s="627"/>
      <c r="AK1241" s="627"/>
      <c r="AL1241" s="627"/>
      <c r="AM1241" s="627"/>
      <c r="AN1241" s="627"/>
      <c r="AO1241" s="627"/>
      <c r="AP1241" s="627"/>
      <c r="AQ1241" s="627"/>
      <c r="AR1241" s="627"/>
      <c r="AS1241" s="627"/>
      <c r="AT1241" s="627"/>
      <c r="AU1241" s="627"/>
      <c r="AV1241" s="625">
        <v>2001</v>
      </c>
      <c r="AW1241" s="613"/>
      <c r="AX1241" s="613"/>
      <c r="AY1241" s="613"/>
      <c r="AZ1241" s="613"/>
      <c r="BA1241" s="613"/>
      <c r="BB1241" s="613"/>
      <c r="BC1241" s="626">
        <v>50</v>
      </c>
      <c r="BD1241" s="627"/>
      <c r="BE1241" s="170"/>
    </row>
    <row r="1242" spans="1:57" ht="25.7" customHeight="1" x14ac:dyDescent="0.15">
      <c r="A1242" s="621"/>
      <c r="B1242" s="147"/>
      <c r="C1242" s="625" t="s">
        <v>5244</v>
      </c>
      <c r="D1242" s="625" t="s">
        <v>5688</v>
      </c>
      <c r="E1242" s="625" t="s">
        <v>5244</v>
      </c>
      <c r="F1242" s="625"/>
      <c r="G1242" s="625" t="s">
        <v>5689</v>
      </c>
      <c r="H1242" s="686"/>
      <c r="I1242" s="627"/>
      <c r="J1242" s="626">
        <v>830</v>
      </c>
      <c r="K1242" s="626">
        <v>475</v>
      </c>
      <c r="L1242" s="138">
        <v>475</v>
      </c>
      <c r="M1242" s="627"/>
      <c r="N1242" s="628"/>
      <c r="O1242" s="627"/>
      <c r="P1242" s="626">
        <v>456</v>
      </c>
      <c r="Q1242" s="626">
        <v>456</v>
      </c>
      <c r="R1242" s="626" t="s">
        <v>5681</v>
      </c>
      <c r="S1242" s="626">
        <v>1</v>
      </c>
      <c r="T1242" s="626" t="s">
        <v>316</v>
      </c>
      <c r="U1242" s="626"/>
      <c r="V1242" s="627"/>
      <c r="W1242" s="627"/>
      <c r="X1242" s="627"/>
      <c r="Y1242" s="627"/>
      <c r="Z1242" s="627"/>
      <c r="AA1242" s="626"/>
      <c r="AB1242" s="625"/>
      <c r="AC1242" s="625"/>
      <c r="AD1242" s="627"/>
      <c r="AE1242" s="627"/>
      <c r="AF1242" s="627"/>
      <c r="AG1242" s="627"/>
      <c r="AH1242" s="627"/>
      <c r="AI1242" s="627"/>
      <c r="AJ1242" s="627"/>
      <c r="AK1242" s="627"/>
      <c r="AL1242" s="627"/>
      <c r="AM1242" s="627"/>
      <c r="AN1242" s="627"/>
      <c r="AO1242" s="627"/>
      <c r="AP1242" s="627"/>
      <c r="AQ1242" s="627"/>
      <c r="AR1242" s="627"/>
      <c r="AS1242" s="627"/>
      <c r="AT1242" s="627"/>
      <c r="AU1242" s="627"/>
      <c r="AV1242" s="625">
        <v>2002</v>
      </c>
      <c r="AW1242" s="613"/>
      <c r="AX1242" s="613"/>
      <c r="AY1242" s="613"/>
      <c r="AZ1242" s="613"/>
      <c r="BA1242" s="613"/>
      <c r="BB1242" s="613"/>
      <c r="BC1242" s="626">
        <v>50</v>
      </c>
      <c r="BD1242" s="627"/>
      <c r="BE1242" s="170"/>
    </row>
    <row r="1243" spans="1:57" ht="25.7" customHeight="1" x14ac:dyDescent="0.15">
      <c r="A1243" s="621"/>
      <c r="B1243" s="147"/>
      <c r="C1243" s="625" t="s">
        <v>5244</v>
      </c>
      <c r="D1243" s="625" t="s">
        <v>5690</v>
      </c>
      <c r="E1243" s="625" t="s">
        <v>5244</v>
      </c>
      <c r="F1243" s="625"/>
      <c r="G1243" s="625" t="s">
        <v>5691</v>
      </c>
      <c r="H1243" s="686"/>
      <c r="I1243" s="627"/>
      <c r="J1243" s="626">
        <v>473</v>
      </c>
      <c r="K1243" s="626">
        <v>400</v>
      </c>
      <c r="L1243" s="138">
        <v>400</v>
      </c>
      <c r="M1243" s="627"/>
      <c r="N1243" s="628"/>
      <c r="O1243" s="627"/>
      <c r="P1243" s="626">
        <v>400</v>
      </c>
      <c r="Q1243" s="626">
        <v>400</v>
      </c>
      <c r="R1243" s="626" t="s">
        <v>5681</v>
      </c>
      <c r="S1243" s="626">
        <v>1</v>
      </c>
      <c r="T1243" s="626" t="s">
        <v>316</v>
      </c>
      <c r="U1243" s="626"/>
      <c r="V1243" s="627"/>
      <c r="W1243" s="627"/>
      <c r="X1243" s="627"/>
      <c r="Y1243" s="627"/>
      <c r="Z1243" s="627"/>
      <c r="AA1243" s="626"/>
      <c r="AB1243" s="625"/>
      <c r="AC1243" s="625"/>
      <c r="AD1243" s="627"/>
      <c r="AE1243" s="627"/>
      <c r="AF1243" s="627"/>
      <c r="AG1243" s="627"/>
      <c r="AH1243" s="627"/>
      <c r="AI1243" s="627"/>
      <c r="AJ1243" s="627"/>
      <c r="AK1243" s="627"/>
      <c r="AL1243" s="627"/>
      <c r="AM1243" s="627"/>
      <c r="AN1243" s="627"/>
      <c r="AO1243" s="627"/>
      <c r="AP1243" s="627"/>
      <c r="AQ1243" s="627"/>
      <c r="AR1243" s="627"/>
      <c r="AS1243" s="627"/>
      <c r="AT1243" s="627"/>
      <c r="AU1243" s="627"/>
      <c r="AV1243" s="625">
        <v>2003</v>
      </c>
      <c r="AW1243" s="613"/>
      <c r="AX1243" s="613"/>
      <c r="AY1243" s="613"/>
      <c r="AZ1243" s="613"/>
      <c r="BA1243" s="613"/>
      <c r="BB1243" s="613"/>
      <c r="BC1243" s="626">
        <v>50</v>
      </c>
      <c r="BD1243" s="627"/>
      <c r="BE1243" s="170"/>
    </row>
    <row r="1244" spans="1:57" ht="25.7" customHeight="1" x14ac:dyDescent="0.15">
      <c r="A1244" s="621"/>
      <c r="B1244" s="147"/>
      <c r="C1244" s="625" t="s">
        <v>5244</v>
      </c>
      <c r="D1244" s="625" t="s">
        <v>5692</v>
      </c>
      <c r="E1244" s="625" t="s">
        <v>5244</v>
      </c>
      <c r="F1244" s="625"/>
      <c r="G1244" s="625" t="s">
        <v>5693</v>
      </c>
      <c r="H1244" s="686"/>
      <c r="I1244" s="627"/>
      <c r="J1244" s="626">
        <v>500</v>
      </c>
      <c r="K1244" s="626">
        <v>453</v>
      </c>
      <c r="L1244" s="138">
        <v>453</v>
      </c>
      <c r="M1244" s="627"/>
      <c r="N1244" s="628"/>
      <c r="O1244" s="627"/>
      <c r="P1244" s="626">
        <v>400</v>
      </c>
      <c r="Q1244" s="626">
        <v>400</v>
      </c>
      <c r="R1244" s="626" t="s">
        <v>5681</v>
      </c>
      <c r="S1244" s="626">
        <v>1</v>
      </c>
      <c r="T1244" s="626" t="s">
        <v>316</v>
      </c>
      <c r="U1244" s="626"/>
      <c r="V1244" s="627"/>
      <c r="W1244" s="627"/>
      <c r="X1244" s="627"/>
      <c r="Y1244" s="627"/>
      <c r="Z1244" s="627"/>
      <c r="AA1244" s="626"/>
      <c r="AB1244" s="625"/>
      <c r="AC1244" s="625"/>
      <c r="AD1244" s="627"/>
      <c r="AE1244" s="627"/>
      <c r="AF1244" s="627"/>
      <c r="AG1244" s="627"/>
      <c r="AH1244" s="627"/>
      <c r="AI1244" s="627"/>
      <c r="AJ1244" s="627"/>
      <c r="AK1244" s="627"/>
      <c r="AL1244" s="627"/>
      <c r="AM1244" s="627"/>
      <c r="AN1244" s="627"/>
      <c r="AO1244" s="627"/>
      <c r="AP1244" s="627"/>
      <c r="AQ1244" s="627"/>
      <c r="AR1244" s="627"/>
      <c r="AS1244" s="627"/>
      <c r="AT1244" s="627"/>
      <c r="AU1244" s="627"/>
      <c r="AV1244" s="625">
        <v>2013</v>
      </c>
      <c r="AW1244" s="613"/>
      <c r="AX1244" s="613"/>
      <c r="AY1244" s="613"/>
      <c r="AZ1244" s="613"/>
      <c r="BA1244" s="613"/>
      <c r="BB1244" s="613"/>
      <c r="BC1244" s="626">
        <v>100</v>
      </c>
      <c r="BD1244" s="627"/>
      <c r="BE1244" s="170"/>
    </row>
    <row r="1245" spans="1:57" ht="25.7" customHeight="1" x14ac:dyDescent="0.15">
      <c r="A1245" s="621"/>
      <c r="B1245" s="147"/>
      <c r="C1245" s="625" t="s">
        <v>5244</v>
      </c>
      <c r="D1245" s="625" t="s">
        <v>10941</v>
      </c>
      <c r="E1245" s="625" t="s">
        <v>5244</v>
      </c>
      <c r="F1245" s="625"/>
      <c r="G1245" s="625" t="s">
        <v>10942</v>
      </c>
      <c r="H1245" s="686"/>
      <c r="I1245" s="627"/>
      <c r="J1245" s="626">
        <v>1300</v>
      </c>
      <c r="K1245" s="626">
        <v>400</v>
      </c>
      <c r="L1245" s="138">
        <v>400</v>
      </c>
      <c r="M1245" s="627"/>
      <c r="N1245" s="628"/>
      <c r="O1245" s="627"/>
      <c r="P1245" s="626">
        <v>400</v>
      </c>
      <c r="Q1245" s="626">
        <v>400</v>
      </c>
      <c r="R1245" s="626" t="s">
        <v>5681</v>
      </c>
      <c r="S1245" s="626">
        <v>1</v>
      </c>
      <c r="T1245" s="626" t="s">
        <v>316</v>
      </c>
      <c r="U1245" s="627"/>
      <c r="V1245" s="627"/>
      <c r="W1245" s="627"/>
      <c r="X1245" s="627"/>
      <c r="Y1245" s="627"/>
      <c r="Z1245" s="627"/>
      <c r="AA1245" s="626"/>
      <c r="AB1245" s="625"/>
      <c r="AC1245" s="625"/>
      <c r="AD1245" s="627"/>
      <c r="AE1245" s="627"/>
      <c r="AF1245" s="627"/>
      <c r="AG1245" s="627"/>
      <c r="AH1245" s="627"/>
      <c r="AI1245" s="627"/>
      <c r="AJ1245" s="627"/>
      <c r="AK1245" s="627"/>
      <c r="AL1245" s="627"/>
      <c r="AM1245" s="627"/>
      <c r="AN1245" s="627"/>
      <c r="AO1245" s="627"/>
      <c r="AP1245" s="627"/>
      <c r="AQ1245" s="627"/>
      <c r="AR1245" s="627"/>
      <c r="AS1245" s="627"/>
      <c r="AT1245" s="627"/>
      <c r="AU1245" s="627"/>
      <c r="AV1245" s="625">
        <v>1995</v>
      </c>
      <c r="AW1245" s="613"/>
      <c r="AX1245" s="613"/>
      <c r="AY1245" s="613"/>
      <c r="AZ1245" s="613"/>
      <c r="BA1245" s="613"/>
      <c r="BB1245" s="613"/>
      <c r="BC1245" s="626">
        <v>300</v>
      </c>
      <c r="BD1245" s="627"/>
      <c r="BE1245" s="170"/>
    </row>
    <row r="1246" spans="1:57" ht="25.7" customHeight="1" x14ac:dyDescent="0.15">
      <c r="A1246" s="621"/>
      <c r="B1246" s="147"/>
      <c r="C1246" s="625" t="s">
        <v>5244</v>
      </c>
      <c r="D1246" s="625" t="s">
        <v>10943</v>
      </c>
      <c r="E1246" s="625" t="s">
        <v>5244</v>
      </c>
      <c r="F1246" s="625"/>
      <c r="G1246" s="625" t="s">
        <v>10944</v>
      </c>
      <c r="H1246" s="686"/>
      <c r="I1246" s="627"/>
      <c r="J1246" s="626">
        <v>4580</v>
      </c>
      <c r="K1246" s="626">
        <v>889</v>
      </c>
      <c r="L1246" s="138">
        <v>889</v>
      </c>
      <c r="M1246" s="627"/>
      <c r="N1246" s="628"/>
      <c r="O1246" s="627"/>
      <c r="P1246" s="626">
        <v>889</v>
      </c>
      <c r="Q1246" s="626">
        <v>889</v>
      </c>
      <c r="R1246" s="626" t="s">
        <v>5681</v>
      </c>
      <c r="S1246" s="626">
        <v>1</v>
      </c>
      <c r="T1246" s="626" t="s">
        <v>316</v>
      </c>
      <c r="U1246" s="627"/>
      <c r="V1246" s="627"/>
      <c r="W1246" s="627"/>
      <c r="X1246" s="627"/>
      <c r="Y1246" s="627"/>
      <c r="Z1246" s="627"/>
      <c r="AA1246" s="626"/>
      <c r="AB1246" s="625"/>
      <c r="AC1246" s="625"/>
      <c r="AD1246" s="627"/>
      <c r="AE1246" s="627"/>
      <c r="AF1246" s="627"/>
      <c r="AG1246" s="627"/>
      <c r="AH1246" s="627"/>
      <c r="AI1246" s="627"/>
      <c r="AJ1246" s="627"/>
      <c r="AK1246" s="627"/>
      <c r="AL1246" s="627"/>
      <c r="AM1246" s="627"/>
      <c r="AN1246" s="627"/>
      <c r="AO1246" s="627"/>
      <c r="AP1246" s="627"/>
      <c r="AQ1246" s="627"/>
      <c r="AR1246" s="627"/>
      <c r="AS1246" s="627"/>
      <c r="AT1246" s="627"/>
      <c r="AU1246" s="627"/>
      <c r="AV1246" s="625">
        <v>2016</v>
      </c>
      <c r="AW1246" s="613"/>
      <c r="AX1246" s="613"/>
      <c r="AY1246" s="613"/>
      <c r="AZ1246" s="613"/>
      <c r="BA1246" s="613"/>
      <c r="BB1246" s="613"/>
      <c r="BC1246" s="626">
        <v>790</v>
      </c>
      <c r="BD1246" s="627"/>
      <c r="BE1246" s="170"/>
    </row>
    <row r="1247" spans="1:57" ht="25.7" customHeight="1" x14ac:dyDescent="0.15">
      <c r="A1247" s="621"/>
      <c r="B1247" s="147"/>
      <c r="C1247" s="625" t="s">
        <v>5244</v>
      </c>
      <c r="D1247" s="625" t="s">
        <v>5599</v>
      </c>
      <c r="E1247" s="625" t="s">
        <v>5244</v>
      </c>
      <c r="F1247" s="625" t="s">
        <v>10945</v>
      </c>
      <c r="G1247" s="625" t="s">
        <v>10945</v>
      </c>
      <c r="H1247" s="686">
        <v>1810</v>
      </c>
      <c r="I1247" s="627">
        <v>498</v>
      </c>
      <c r="J1247" s="626">
        <v>498</v>
      </c>
      <c r="K1247" s="626">
        <v>498</v>
      </c>
      <c r="L1247" s="138">
        <v>498</v>
      </c>
      <c r="M1247" s="627" t="s">
        <v>5681</v>
      </c>
      <c r="N1247" s="628"/>
      <c r="O1247" s="627"/>
      <c r="P1247" s="626">
        <v>498</v>
      </c>
      <c r="Q1247" s="626">
        <v>498</v>
      </c>
      <c r="R1247" s="626" t="s">
        <v>5681</v>
      </c>
      <c r="S1247" s="626">
        <v>1</v>
      </c>
      <c r="T1247" s="626" t="s">
        <v>316</v>
      </c>
      <c r="U1247" s="627"/>
      <c r="V1247" s="627">
        <v>2016</v>
      </c>
      <c r="W1247" s="627">
        <v>290</v>
      </c>
      <c r="X1247" s="627"/>
      <c r="Y1247" s="627"/>
      <c r="Z1247" s="627"/>
      <c r="AA1247" s="626"/>
      <c r="AB1247" s="625"/>
      <c r="AC1247" s="625"/>
      <c r="AD1247" s="627"/>
      <c r="AE1247" s="627"/>
      <c r="AF1247" s="627"/>
      <c r="AG1247" s="627"/>
      <c r="AH1247" s="627"/>
      <c r="AI1247" s="627"/>
      <c r="AJ1247" s="627"/>
      <c r="AK1247" s="627"/>
      <c r="AL1247" s="627"/>
      <c r="AM1247" s="627"/>
      <c r="AN1247" s="627"/>
      <c r="AO1247" s="627"/>
      <c r="AP1247" s="627"/>
      <c r="AQ1247" s="627"/>
      <c r="AR1247" s="627"/>
      <c r="AS1247" s="627"/>
      <c r="AT1247" s="627"/>
      <c r="AU1247" s="627"/>
      <c r="AV1247" s="625">
        <v>2016</v>
      </c>
      <c r="AW1247" s="613">
        <v>290</v>
      </c>
      <c r="AX1247" s="613"/>
      <c r="AY1247" s="613"/>
      <c r="AZ1247" s="613"/>
      <c r="BA1247" s="613"/>
      <c r="BB1247" s="613"/>
      <c r="BC1247" s="626">
        <v>290</v>
      </c>
      <c r="BD1247" s="627"/>
      <c r="BE1247" s="170"/>
    </row>
    <row r="1248" spans="1:57" ht="25.7" customHeight="1" x14ac:dyDescent="0.15">
      <c r="A1248" s="621"/>
      <c r="B1248" s="147"/>
      <c r="C1248" s="625" t="s">
        <v>5244</v>
      </c>
      <c r="D1248" s="625" t="s">
        <v>5653</v>
      </c>
      <c r="E1248" s="625" t="s">
        <v>5244</v>
      </c>
      <c r="F1248" s="625"/>
      <c r="G1248" s="625" t="s">
        <v>14908</v>
      </c>
      <c r="H1248" s="686"/>
      <c r="I1248" s="627"/>
      <c r="J1248" s="626">
        <v>2247</v>
      </c>
      <c r="K1248" s="626">
        <v>493</v>
      </c>
      <c r="L1248" s="138">
        <v>493</v>
      </c>
      <c r="M1248" s="627"/>
      <c r="N1248" s="628"/>
      <c r="O1248" s="627"/>
      <c r="P1248" s="626">
        <v>498</v>
      </c>
      <c r="Q1248" s="626">
        <v>493</v>
      </c>
      <c r="R1248" s="626" t="s">
        <v>5681</v>
      </c>
      <c r="S1248" s="626">
        <v>1</v>
      </c>
      <c r="T1248" s="626" t="s">
        <v>316</v>
      </c>
      <c r="U1248" s="627"/>
      <c r="V1248" s="627"/>
      <c r="W1248" s="627"/>
      <c r="X1248" s="627"/>
      <c r="Y1248" s="627"/>
      <c r="Z1248" s="627"/>
      <c r="AA1248" s="626"/>
      <c r="AB1248" s="625"/>
      <c r="AC1248" s="625"/>
      <c r="AD1248" s="627"/>
      <c r="AE1248" s="627"/>
      <c r="AF1248" s="627"/>
      <c r="AG1248" s="627"/>
      <c r="AH1248" s="627"/>
      <c r="AI1248" s="627"/>
      <c r="AJ1248" s="627"/>
      <c r="AK1248" s="627"/>
      <c r="AL1248" s="627"/>
      <c r="AM1248" s="627"/>
      <c r="AN1248" s="627"/>
      <c r="AO1248" s="627"/>
      <c r="AP1248" s="627"/>
      <c r="AQ1248" s="627"/>
      <c r="AR1248" s="627"/>
      <c r="AS1248" s="627"/>
      <c r="AT1248" s="627"/>
      <c r="AU1248" s="627"/>
      <c r="AV1248" s="625">
        <v>2020</v>
      </c>
      <c r="AW1248" s="613"/>
      <c r="AX1248" s="613"/>
      <c r="AY1248" s="613"/>
      <c r="AZ1248" s="613"/>
      <c r="BA1248" s="613"/>
      <c r="BB1248" s="613"/>
      <c r="BC1248" s="626">
        <v>550</v>
      </c>
      <c r="BD1248" s="627"/>
      <c r="BE1248" s="170"/>
    </row>
    <row r="1249" spans="1:57" ht="25.7" customHeight="1" x14ac:dyDescent="0.15">
      <c r="A1249" s="621"/>
      <c r="B1249" s="147"/>
      <c r="C1249" s="625" t="s">
        <v>17342</v>
      </c>
      <c r="D1249" s="625" t="s">
        <v>17343</v>
      </c>
      <c r="E1249" s="625" t="s">
        <v>17342</v>
      </c>
      <c r="F1249" s="625"/>
      <c r="G1249" s="625" t="s">
        <v>17344</v>
      </c>
      <c r="H1249" s="686"/>
      <c r="I1249" s="627"/>
      <c r="J1249" s="626">
        <v>1096</v>
      </c>
      <c r="K1249" s="626">
        <v>670</v>
      </c>
      <c r="L1249" s="138">
        <v>670</v>
      </c>
      <c r="M1249" s="627"/>
      <c r="N1249" s="628"/>
      <c r="O1249" s="627"/>
      <c r="P1249" s="626">
        <v>670</v>
      </c>
      <c r="Q1249" s="626">
        <v>670</v>
      </c>
      <c r="R1249" s="626" t="s">
        <v>17345</v>
      </c>
      <c r="S1249" s="626">
        <v>2</v>
      </c>
      <c r="T1249" s="626" t="s">
        <v>15436</v>
      </c>
      <c r="U1249" s="627"/>
      <c r="V1249" s="627"/>
      <c r="W1249" s="627"/>
      <c r="X1249" s="627"/>
      <c r="Y1249" s="627"/>
      <c r="Z1249" s="627"/>
      <c r="AA1249" s="626"/>
      <c r="AB1249" s="625"/>
      <c r="AC1249" s="625"/>
      <c r="AD1249" s="627"/>
      <c r="AE1249" s="627"/>
      <c r="AF1249" s="627"/>
      <c r="AG1249" s="627"/>
      <c r="AH1249" s="627"/>
      <c r="AI1249" s="627"/>
      <c r="AJ1249" s="627"/>
      <c r="AK1249" s="627"/>
      <c r="AL1249" s="627"/>
      <c r="AM1249" s="627"/>
      <c r="AN1249" s="627"/>
      <c r="AO1249" s="627"/>
      <c r="AP1249" s="627"/>
      <c r="AQ1249" s="627"/>
      <c r="AR1249" s="627"/>
      <c r="AS1249" s="627"/>
      <c r="AT1249" s="627"/>
      <c r="AU1249" s="627"/>
      <c r="AV1249" s="625">
        <v>2022</v>
      </c>
      <c r="AW1249" s="613"/>
      <c r="AX1249" s="613"/>
      <c r="AY1249" s="613"/>
      <c r="AZ1249" s="613"/>
      <c r="BA1249" s="613"/>
      <c r="BB1249" s="613"/>
      <c r="BC1249" s="626">
        <v>1900</v>
      </c>
      <c r="BD1249" s="627"/>
      <c r="BE1249" s="170"/>
    </row>
    <row r="1250" spans="1:57" s="560" customFormat="1" ht="25.7" hidden="1" customHeight="1" x14ac:dyDescent="0.15">
      <c r="A1250" s="934"/>
      <c r="B1250" s="669" t="s">
        <v>95</v>
      </c>
      <c r="C1250" s="650" t="s">
        <v>55</v>
      </c>
      <c r="D1250" s="676">
        <f>COUNTA(D1251:D1407)</f>
        <v>157</v>
      </c>
      <c r="E1250" s="976"/>
      <c r="F1250" s="976"/>
      <c r="G1250" s="976" t="s">
        <v>1972</v>
      </c>
      <c r="H1250" s="976"/>
      <c r="I1250" s="976"/>
      <c r="J1250" s="665">
        <f>SUM(J1251:J1407)</f>
        <v>1065526.3999999999</v>
      </c>
      <c r="K1250" s="665">
        <f t="shared" ref="K1250:O1250" si="11">SUM(K1251:K1407)</f>
        <v>102709.05999999998</v>
      </c>
      <c r="L1250" s="248">
        <f>SUM(L1251:L1407)</f>
        <v>101641.57</v>
      </c>
      <c r="M1250" s="665">
        <f t="shared" si="11"/>
        <v>1340.7</v>
      </c>
      <c r="N1250" s="665">
        <f t="shared" si="11"/>
        <v>779</v>
      </c>
      <c r="O1250" s="665">
        <f t="shared" si="11"/>
        <v>385</v>
      </c>
      <c r="P1250" s="665"/>
      <c r="Q1250" s="665"/>
      <c r="R1250" s="665"/>
      <c r="S1250" s="665">
        <f>SUM(S1251:S1407)</f>
        <v>199</v>
      </c>
      <c r="T1250" s="665"/>
      <c r="U1250" s="976"/>
      <c r="V1250" s="976"/>
      <c r="W1250" s="976"/>
      <c r="X1250" s="976"/>
      <c r="Y1250" s="976"/>
      <c r="Z1250" s="976"/>
      <c r="AA1250" s="665"/>
      <c r="AB1250" s="650"/>
      <c r="AC1250" s="650"/>
      <c r="AD1250" s="976"/>
      <c r="AE1250" s="976"/>
      <c r="AF1250" s="976"/>
      <c r="AG1250" s="976"/>
      <c r="AH1250" s="976"/>
      <c r="AI1250" s="976"/>
      <c r="AJ1250" s="976"/>
      <c r="AK1250" s="976"/>
      <c r="AL1250" s="976"/>
      <c r="AM1250" s="976"/>
      <c r="AN1250" s="976"/>
      <c r="AO1250" s="976"/>
      <c r="AP1250" s="976"/>
      <c r="AQ1250" s="976"/>
      <c r="AR1250" s="976"/>
      <c r="AS1250" s="976"/>
      <c r="AT1250" s="976"/>
      <c r="AU1250" s="976"/>
      <c r="AV1250" s="813"/>
      <c r="AW1250" s="813"/>
      <c r="AX1250" s="813"/>
      <c r="AY1250" s="813"/>
      <c r="AZ1250" s="813"/>
      <c r="BA1250" s="813"/>
      <c r="BB1250" s="813"/>
      <c r="BC1250" s="814"/>
      <c r="BD1250" s="814"/>
      <c r="BE1250" s="1160"/>
    </row>
    <row r="1251" spans="1:57" ht="25.7" hidden="1" customHeight="1" x14ac:dyDescent="0.15">
      <c r="A1251" s="621"/>
      <c r="B1251" s="147"/>
      <c r="C1251" s="625" t="s">
        <v>5706</v>
      </c>
      <c r="D1251" s="625" t="s">
        <v>6039</v>
      </c>
      <c r="E1251" s="625" t="s">
        <v>5706</v>
      </c>
      <c r="F1251" s="625"/>
      <c r="G1251" s="625" t="s">
        <v>5942</v>
      </c>
      <c r="H1251" s="683"/>
      <c r="I1251" s="683"/>
      <c r="J1251" s="626">
        <v>5651</v>
      </c>
      <c r="K1251" s="626">
        <v>3587</v>
      </c>
      <c r="L1251" s="138">
        <v>3587</v>
      </c>
      <c r="M1251" s="626"/>
      <c r="N1251" s="626"/>
      <c r="O1251" s="626"/>
      <c r="P1251" s="626">
        <v>396</v>
      </c>
      <c r="Q1251" s="626">
        <v>396</v>
      </c>
      <c r="R1251" s="626" t="s">
        <v>6040</v>
      </c>
      <c r="S1251" s="626">
        <v>8</v>
      </c>
      <c r="T1251" s="626" t="s">
        <v>316</v>
      </c>
      <c r="U1251" s="626"/>
      <c r="V1251" s="626"/>
      <c r="W1251" s="626"/>
      <c r="X1251" s="626"/>
      <c r="Y1251" s="626"/>
      <c r="Z1251" s="626"/>
      <c r="AA1251" s="626"/>
      <c r="AB1251" s="626"/>
      <c r="AC1251" s="626"/>
      <c r="AD1251" s="626"/>
      <c r="AE1251" s="626"/>
      <c r="AF1251" s="626"/>
      <c r="AG1251" s="626"/>
      <c r="AH1251" s="626"/>
      <c r="AI1251" s="626"/>
      <c r="AJ1251" s="626"/>
      <c r="AK1251" s="626"/>
      <c r="AL1251" s="626"/>
      <c r="AM1251" s="626"/>
      <c r="AN1251" s="626"/>
      <c r="AO1251" s="626"/>
      <c r="AP1251" s="626"/>
      <c r="AQ1251" s="626"/>
      <c r="AR1251" s="626"/>
      <c r="AS1251" s="626"/>
      <c r="AT1251" s="626"/>
      <c r="AU1251" s="626"/>
      <c r="AV1251" s="625">
        <v>2001</v>
      </c>
      <c r="AW1251" s="626"/>
      <c r="AX1251" s="626"/>
      <c r="AY1251" s="626"/>
      <c r="AZ1251" s="626"/>
      <c r="BA1251" s="626"/>
      <c r="BB1251" s="626"/>
      <c r="BC1251" s="626">
        <v>719</v>
      </c>
      <c r="BD1251" s="626"/>
      <c r="BE1251" s="170"/>
    </row>
    <row r="1252" spans="1:57" ht="25.7" hidden="1" customHeight="1" x14ac:dyDescent="0.15">
      <c r="A1252" s="621"/>
      <c r="B1252" s="147"/>
      <c r="C1252" s="625" t="s">
        <v>5706</v>
      </c>
      <c r="D1252" s="625" t="s">
        <v>6041</v>
      </c>
      <c r="E1252" s="625" t="s">
        <v>5706</v>
      </c>
      <c r="F1252" s="625"/>
      <c r="G1252" s="625" t="s">
        <v>5942</v>
      </c>
      <c r="H1252" s="683"/>
      <c r="I1252" s="683"/>
      <c r="J1252" s="260">
        <v>5700</v>
      </c>
      <c r="K1252" s="626">
        <v>3698</v>
      </c>
      <c r="L1252" s="138">
        <v>3698</v>
      </c>
      <c r="M1252" s="626"/>
      <c r="N1252" s="626"/>
      <c r="O1252" s="626"/>
      <c r="P1252" s="626">
        <v>2400</v>
      </c>
      <c r="Q1252" s="626">
        <v>2400</v>
      </c>
      <c r="R1252" s="626" t="s">
        <v>1672</v>
      </c>
      <c r="S1252" s="626">
        <v>8</v>
      </c>
      <c r="T1252" s="626" t="s">
        <v>316</v>
      </c>
      <c r="U1252" s="626"/>
      <c r="V1252" s="626"/>
      <c r="W1252" s="626"/>
      <c r="X1252" s="626"/>
      <c r="Y1252" s="626"/>
      <c r="Z1252" s="626"/>
      <c r="AA1252" s="626"/>
      <c r="AB1252" s="626"/>
      <c r="AC1252" s="626"/>
      <c r="AD1252" s="626"/>
      <c r="AE1252" s="626"/>
      <c r="AF1252" s="626"/>
      <c r="AG1252" s="626"/>
      <c r="AH1252" s="626"/>
      <c r="AI1252" s="626"/>
      <c r="AJ1252" s="626"/>
      <c r="AK1252" s="626"/>
      <c r="AL1252" s="626"/>
      <c r="AM1252" s="626"/>
      <c r="AN1252" s="626"/>
      <c r="AO1252" s="626"/>
      <c r="AP1252" s="626"/>
      <c r="AQ1252" s="626"/>
      <c r="AR1252" s="626"/>
      <c r="AS1252" s="626"/>
      <c r="AT1252" s="626"/>
      <c r="AU1252" s="626"/>
      <c r="AV1252" s="625"/>
      <c r="AW1252" s="626"/>
      <c r="AX1252" s="626"/>
      <c r="AY1252" s="626"/>
      <c r="AZ1252" s="626"/>
      <c r="BA1252" s="626"/>
      <c r="BB1252" s="626"/>
      <c r="BC1252" s="626"/>
      <c r="BD1252" s="626"/>
      <c r="BE1252" s="170"/>
    </row>
    <row r="1253" spans="1:57" ht="25.7" hidden="1" customHeight="1" x14ac:dyDescent="0.15">
      <c r="A1253" s="621"/>
      <c r="B1253" s="147"/>
      <c r="C1253" s="625" t="s">
        <v>5724</v>
      </c>
      <c r="D1253" s="625" t="s">
        <v>6042</v>
      </c>
      <c r="E1253" s="625" t="s">
        <v>5724</v>
      </c>
      <c r="F1253" s="625"/>
      <c r="G1253" s="625" t="s">
        <v>5724</v>
      </c>
      <c r="H1253" s="683"/>
      <c r="I1253" s="683"/>
      <c r="J1253" s="297">
        <v>2050</v>
      </c>
      <c r="K1253" s="626">
        <v>1613</v>
      </c>
      <c r="L1253" s="138">
        <v>2034</v>
      </c>
      <c r="M1253" s="626"/>
      <c r="N1253" s="626"/>
      <c r="O1253" s="626"/>
      <c r="P1253" s="626">
        <v>1496</v>
      </c>
      <c r="Q1253" s="626">
        <v>1496</v>
      </c>
      <c r="R1253" s="626" t="s">
        <v>1520</v>
      </c>
      <c r="S1253" s="626">
        <v>4</v>
      </c>
      <c r="T1253" s="626" t="s">
        <v>316</v>
      </c>
      <c r="U1253" s="626"/>
      <c r="V1253" s="626"/>
      <c r="W1253" s="626"/>
      <c r="X1253" s="626"/>
      <c r="Y1253" s="626"/>
      <c r="Z1253" s="626"/>
      <c r="AA1253" s="626"/>
      <c r="AB1253" s="626"/>
      <c r="AC1253" s="626"/>
      <c r="AD1253" s="626"/>
      <c r="AE1253" s="626"/>
      <c r="AF1253" s="626"/>
      <c r="AG1253" s="626"/>
      <c r="AH1253" s="626"/>
      <c r="AI1253" s="626"/>
      <c r="AJ1253" s="626"/>
      <c r="AK1253" s="626"/>
      <c r="AL1253" s="626"/>
      <c r="AM1253" s="626"/>
      <c r="AN1253" s="626"/>
      <c r="AO1253" s="626"/>
      <c r="AP1253" s="626"/>
      <c r="AQ1253" s="626"/>
      <c r="AR1253" s="626"/>
      <c r="AS1253" s="626"/>
      <c r="AT1253" s="626"/>
      <c r="AU1253" s="626"/>
      <c r="AV1253" s="625">
        <v>2005</v>
      </c>
      <c r="AW1253" s="626"/>
      <c r="AX1253" s="626"/>
      <c r="AY1253" s="626"/>
      <c r="AZ1253" s="626"/>
      <c r="BA1253" s="626"/>
      <c r="BB1253" s="626"/>
      <c r="BC1253" s="626">
        <v>775</v>
      </c>
      <c r="BD1253" s="626"/>
      <c r="BE1253" s="170"/>
    </row>
    <row r="1254" spans="1:57" ht="25.7" hidden="1" customHeight="1" x14ac:dyDescent="0.15">
      <c r="A1254" s="621"/>
      <c r="B1254" s="147"/>
      <c r="C1254" s="625" t="s">
        <v>5724</v>
      </c>
      <c r="D1254" s="625" t="s">
        <v>6043</v>
      </c>
      <c r="E1254" s="625" t="s">
        <v>5724</v>
      </c>
      <c r="F1254" s="625"/>
      <c r="G1254" s="625" t="s">
        <v>5724</v>
      </c>
      <c r="H1254" s="683"/>
      <c r="I1254" s="683"/>
      <c r="J1254" s="626">
        <v>1002</v>
      </c>
      <c r="K1254" s="626">
        <v>396</v>
      </c>
      <c r="L1254" s="138">
        <v>396</v>
      </c>
      <c r="M1254" s="626"/>
      <c r="N1254" s="626"/>
      <c r="O1254" s="626"/>
      <c r="P1254" s="626">
        <v>396</v>
      </c>
      <c r="Q1254" s="626">
        <v>396</v>
      </c>
      <c r="R1254" s="626" t="s">
        <v>4640</v>
      </c>
      <c r="S1254" s="626">
        <v>1</v>
      </c>
      <c r="T1254" s="626" t="s">
        <v>316</v>
      </c>
      <c r="U1254" s="626"/>
      <c r="V1254" s="626"/>
      <c r="W1254" s="626"/>
      <c r="X1254" s="626"/>
      <c r="Y1254" s="626"/>
      <c r="Z1254" s="626"/>
      <c r="AA1254" s="626"/>
      <c r="AB1254" s="626"/>
      <c r="AC1254" s="626"/>
      <c r="AD1254" s="626"/>
      <c r="AE1254" s="626"/>
      <c r="AF1254" s="626"/>
      <c r="AG1254" s="626"/>
      <c r="AH1254" s="626"/>
      <c r="AI1254" s="626"/>
      <c r="AJ1254" s="626"/>
      <c r="AK1254" s="626"/>
      <c r="AL1254" s="626"/>
      <c r="AM1254" s="626"/>
      <c r="AN1254" s="626"/>
      <c r="AO1254" s="626"/>
      <c r="AP1254" s="626"/>
      <c r="AQ1254" s="626"/>
      <c r="AR1254" s="626"/>
      <c r="AS1254" s="626"/>
      <c r="AT1254" s="626"/>
      <c r="AU1254" s="626"/>
      <c r="AV1254" s="625">
        <v>2007</v>
      </c>
      <c r="AW1254" s="626"/>
      <c r="AX1254" s="626"/>
      <c r="AY1254" s="626"/>
      <c r="AZ1254" s="626"/>
      <c r="BA1254" s="626"/>
      <c r="BB1254" s="626"/>
      <c r="BC1254" s="626">
        <v>106</v>
      </c>
      <c r="BD1254" s="626"/>
      <c r="BE1254" s="170"/>
    </row>
    <row r="1255" spans="1:57" ht="25.7" hidden="1" customHeight="1" x14ac:dyDescent="0.15">
      <c r="A1255" s="621"/>
      <c r="B1255" s="147"/>
      <c r="C1255" s="625" t="s">
        <v>5724</v>
      </c>
      <c r="D1255" s="625" t="s">
        <v>6044</v>
      </c>
      <c r="E1255" s="625" t="s">
        <v>5724</v>
      </c>
      <c r="F1255" s="625"/>
      <c r="G1255" s="625" t="s">
        <v>5724</v>
      </c>
      <c r="H1255" s="683"/>
      <c r="I1255" s="683"/>
      <c r="J1255" s="626">
        <v>1733</v>
      </c>
      <c r="K1255" s="626">
        <v>459</v>
      </c>
      <c r="L1255" s="138">
        <v>459</v>
      </c>
      <c r="M1255" s="626"/>
      <c r="N1255" s="626"/>
      <c r="O1255" s="626"/>
      <c r="P1255" s="626">
        <v>396</v>
      </c>
      <c r="Q1255" s="626">
        <v>396</v>
      </c>
      <c r="R1255" s="626" t="s">
        <v>4640</v>
      </c>
      <c r="S1255" s="626">
        <v>1</v>
      </c>
      <c r="T1255" s="626" t="s">
        <v>316</v>
      </c>
      <c r="U1255" s="626"/>
      <c r="V1255" s="626"/>
      <c r="W1255" s="626"/>
      <c r="X1255" s="626"/>
      <c r="Y1255" s="626"/>
      <c r="Z1255" s="626"/>
      <c r="AA1255" s="626"/>
      <c r="AB1255" s="626"/>
      <c r="AC1255" s="626"/>
      <c r="AD1255" s="626"/>
      <c r="AE1255" s="626"/>
      <c r="AF1255" s="626"/>
      <c r="AG1255" s="626"/>
      <c r="AH1255" s="626"/>
      <c r="AI1255" s="626"/>
      <c r="AJ1255" s="626"/>
      <c r="AK1255" s="626"/>
      <c r="AL1255" s="626"/>
      <c r="AM1255" s="626"/>
      <c r="AN1255" s="626"/>
      <c r="AO1255" s="626"/>
      <c r="AP1255" s="626"/>
      <c r="AQ1255" s="626"/>
      <c r="AR1255" s="626"/>
      <c r="AS1255" s="626"/>
      <c r="AT1255" s="626"/>
      <c r="AU1255" s="626"/>
      <c r="AV1255" s="625">
        <v>2007</v>
      </c>
      <c r="AW1255" s="626"/>
      <c r="AX1255" s="626"/>
      <c r="AY1255" s="626"/>
      <c r="AZ1255" s="626"/>
      <c r="BA1255" s="626"/>
      <c r="BB1255" s="626"/>
      <c r="BC1255" s="626">
        <v>103</v>
      </c>
      <c r="BD1255" s="626"/>
      <c r="BE1255" s="170"/>
    </row>
    <row r="1256" spans="1:57" ht="25.7" hidden="1" customHeight="1" x14ac:dyDescent="0.15">
      <c r="A1256" s="621"/>
      <c r="B1256" s="147"/>
      <c r="C1256" s="625" t="s">
        <v>5724</v>
      </c>
      <c r="D1256" s="625" t="s">
        <v>6045</v>
      </c>
      <c r="E1256" s="625" t="s">
        <v>5724</v>
      </c>
      <c r="F1256" s="625"/>
      <c r="G1256" s="625" t="s">
        <v>5724</v>
      </c>
      <c r="H1256" s="683"/>
      <c r="I1256" s="683"/>
      <c r="J1256" s="626">
        <v>1267</v>
      </c>
      <c r="K1256" s="626">
        <v>466</v>
      </c>
      <c r="L1256" s="138">
        <v>466</v>
      </c>
      <c r="M1256" s="626"/>
      <c r="N1256" s="626"/>
      <c r="O1256" s="626"/>
      <c r="P1256" s="626">
        <v>466</v>
      </c>
      <c r="Q1256" s="626">
        <v>466</v>
      </c>
      <c r="R1256" s="626" t="s">
        <v>6046</v>
      </c>
      <c r="S1256" s="626">
        <v>1</v>
      </c>
      <c r="T1256" s="626" t="s">
        <v>316</v>
      </c>
      <c r="U1256" s="626"/>
      <c r="V1256" s="626"/>
      <c r="W1256" s="626"/>
      <c r="X1256" s="626"/>
      <c r="Y1256" s="626"/>
      <c r="Z1256" s="626"/>
      <c r="AA1256" s="626" t="s">
        <v>6047</v>
      </c>
      <c r="AB1256" s="626"/>
      <c r="AC1256" s="626"/>
      <c r="AD1256" s="626"/>
      <c r="AE1256" s="626"/>
      <c r="AF1256" s="626"/>
      <c r="AG1256" s="626"/>
      <c r="AH1256" s="626"/>
      <c r="AI1256" s="626"/>
      <c r="AJ1256" s="626"/>
      <c r="AK1256" s="626"/>
      <c r="AL1256" s="626"/>
      <c r="AM1256" s="626"/>
      <c r="AN1256" s="626"/>
      <c r="AO1256" s="626"/>
      <c r="AP1256" s="626"/>
      <c r="AQ1256" s="626"/>
      <c r="AR1256" s="626"/>
      <c r="AS1256" s="626"/>
      <c r="AT1256" s="626"/>
      <c r="AU1256" s="626"/>
      <c r="AV1256" s="625">
        <v>2003</v>
      </c>
      <c r="AW1256" s="626"/>
      <c r="AX1256" s="626"/>
      <c r="AY1256" s="626"/>
      <c r="AZ1256" s="626"/>
      <c r="BA1256" s="626"/>
      <c r="BB1256" s="626"/>
      <c r="BC1256" s="626">
        <v>90</v>
      </c>
      <c r="BD1256" s="626"/>
      <c r="BE1256" s="170"/>
    </row>
    <row r="1257" spans="1:57" ht="25.7" hidden="1" customHeight="1" x14ac:dyDescent="0.15">
      <c r="A1257" s="621"/>
      <c r="B1257" s="147"/>
      <c r="C1257" s="625" t="s">
        <v>5724</v>
      </c>
      <c r="D1257" s="625" t="s">
        <v>6048</v>
      </c>
      <c r="E1257" s="625" t="s">
        <v>5724</v>
      </c>
      <c r="F1257" s="625"/>
      <c r="G1257" s="625" t="s">
        <v>5724</v>
      </c>
      <c r="H1257" s="683"/>
      <c r="I1257" s="683"/>
      <c r="J1257" s="626">
        <v>855</v>
      </c>
      <c r="K1257" s="626">
        <v>855</v>
      </c>
      <c r="L1257" s="138">
        <v>855</v>
      </c>
      <c r="M1257" s="626"/>
      <c r="N1257" s="626"/>
      <c r="O1257" s="626"/>
      <c r="P1257" s="626">
        <v>396</v>
      </c>
      <c r="Q1257" s="626">
        <v>396</v>
      </c>
      <c r="R1257" s="626" t="s">
        <v>4640</v>
      </c>
      <c r="S1257" s="626">
        <v>1</v>
      </c>
      <c r="T1257" s="626" t="s">
        <v>316</v>
      </c>
      <c r="U1257" s="626"/>
      <c r="V1257" s="626"/>
      <c r="W1257" s="626"/>
      <c r="X1257" s="626"/>
      <c r="Y1257" s="626"/>
      <c r="Z1257" s="626"/>
      <c r="AA1257" s="626"/>
      <c r="AB1257" s="626"/>
      <c r="AC1257" s="626"/>
      <c r="AD1257" s="626"/>
      <c r="AE1257" s="626"/>
      <c r="AF1257" s="626"/>
      <c r="AG1257" s="626"/>
      <c r="AH1257" s="626"/>
      <c r="AI1257" s="626"/>
      <c r="AJ1257" s="626"/>
      <c r="AK1257" s="626"/>
      <c r="AL1257" s="626"/>
      <c r="AM1257" s="626"/>
      <c r="AN1257" s="626"/>
      <c r="AO1257" s="626"/>
      <c r="AP1257" s="626"/>
      <c r="AQ1257" s="626"/>
      <c r="AR1257" s="626"/>
      <c r="AS1257" s="626"/>
      <c r="AT1257" s="626"/>
      <c r="AU1257" s="626"/>
      <c r="AV1257" s="625">
        <v>2007</v>
      </c>
      <c r="AW1257" s="626"/>
      <c r="AX1257" s="626"/>
      <c r="AY1257" s="626"/>
      <c r="AZ1257" s="626"/>
      <c r="BA1257" s="626"/>
      <c r="BB1257" s="626"/>
      <c r="BC1257" s="626">
        <v>1000</v>
      </c>
      <c r="BD1257" s="626"/>
      <c r="BE1257" s="170"/>
    </row>
    <row r="1258" spans="1:57" ht="25.7" hidden="1" customHeight="1" x14ac:dyDescent="0.15">
      <c r="A1258" s="621"/>
      <c r="B1258" s="147"/>
      <c r="C1258" s="625" t="s">
        <v>5724</v>
      </c>
      <c r="D1258" s="625" t="s">
        <v>6049</v>
      </c>
      <c r="E1258" s="625" t="s">
        <v>5724</v>
      </c>
      <c r="F1258" s="625"/>
      <c r="G1258" s="625" t="s">
        <v>6050</v>
      </c>
      <c r="H1258" s="683"/>
      <c r="I1258" s="683"/>
      <c r="J1258" s="626">
        <v>396</v>
      </c>
      <c r="K1258" s="626">
        <v>396</v>
      </c>
      <c r="L1258" s="138">
        <v>396</v>
      </c>
      <c r="M1258" s="626"/>
      <c r="N1258" s="626"/>
      <c r="O1258" s="626"/>
      <c r="P1258" s="626">
        <v>396</v>
      </c>
      <c r="Q1258" s="626">
        <v>396</v>
      </c>
      <c r="R1258" s="626" t="s">
        <v>4640</v>
      </c>
      <c r="S1258" s="626">
        <v>1</v>
      </c>
      <c r="T1258" s="626" t="s">
        <v>316</v>
      </c>
      <c r="U1258" s="626"/>
      <c r="V1258" s="626"/>
      <c r="W1258" s="626"/>
      <c r="X1258" s="626"/>
      <c r="Y1258" s="626"/>
      <c r="Z1258" s="626"/>
      <c r="AA1258" s="626"/>
      <c r="AB1258" s="626"/>
      <c r="AC1258" s="626"/>
      <c r="AD1258" s="626"/>
      <c r="AE1258" s="626"/>
      <c r="AF1258" s="626"/>
      <c r="AG1258" s="626"/>
      <c r="AH1258" s="626"/>
      <c r="AI1258" s="626"/>
      <c r="AJ1258" s="626"/>
      <c r="AK1258" s="626"/>
      <c r="AL1258" s="626"/>
      <c r="AM1258" s="626"/>
      <c r="AN1258" s="626"/>
      <c r="AO1258" s="626"/>
      <c r="AP1258" s="626"/>
      <c r="AQ1258" s="626"/>
      <c r="AR1258" s="626"/>
      <c r="AS1258" s="626"/>
      <c r="AT1258" s="626"/>
      <c r="AU1258" s="626"/>
      <c r="AV1258" s="625">
        <v>2001</v>
      </c>
      <c r="AW1258" s="626"/>
      <c r="AX1258" s="626"/>
      <c r="AY1258" s="626"/>
      <c r="AZ1258" s="626"/>
      <c r="BA1258" s="626"/>
      <c r="BB1258" s="626"/>
      <c r="BC1258" s="626"/>
      <c r="BD1258" s="626"/>
      <c r="BE1258" s="170"/>
    </row>
    <row r="1259" spans="1:57" ht="25.7" hidden="1" customHeight="1" x14ac:dyDescent="0.15">
      <c r="A1259" s="621"/>
      <c r="B1259" s="147"/>
      <c r="C1259" s="625" t="s">
        <v>5724</v>
      </c>
      <c r="D1259" s="625" t="s">
        <v>6051</v>
      </c>
      <c r="E1259" s="625" t="s">
        <v>5724</v>
      </c>
      <c r="F1259" s="625"/>
      <c r="G1259" s="625" t="s">
        <v>5724</v>
      </c>
      <c r="H1259" s="683"/>
      <c r="I1259" s="683"/>
      <c r="J1259" s="614">
        <v>426</v>
      </c>
      <c r="K1259" s="626">
        <v>315</v>
      </c>
      <c r="L1259" s="138">
        <v>315</v>
      </c>
      <c r="M1259" s="626"/>
      <c r="N1259" s="626"/>
      <c r="O1259" s="626"/>
      <c r="P1259" s="626">
        <v>315</v>
      </c>
      <c r="Q1259" s="626">
        <v>315</v>
      </c>
      <c r="R1259" s="626" t="s">
        <v>6052</v>
      </c>
      <c r="S1259" s="626">
        <v>1</v>
      </c>
      <c r="T1259" s="626" t="s">
        <v>316</v>
      </c>
      <c r="U1259" s="626"/>
      <c r="V1259" s="626"/>
      <c r="W1259" s="626"/>
      <c r="X1259" s="626"/>
      <c r="Y1259" s="626"/>
      <c r="Z1259" s="626"/>
      <c r="AA1259" s="626"/>
      <c r="AB1259" s="626"/>
      <c r="AC1259" s="626"/>
      <c r="AD1259" s="626"/>
      <c r="AE1259" s="626"/>
      <c r="AF1259" s="626"/>
      <c r="AG1259" s="626"/>
      <c r="AH1259" s="626"/>
      <c r="AI1259" s="626"/>
      <c r="AJ1259" s="626"/>
      <c r="AK1259" s="626"/>
      <c r="AL1259" s="626"/>
      <c r="AM1259" s="626"/>
      <c r="AN1259" s="626"/>
      <c r="AO1259" s="626"/>
      <c r="AP1259" s="626"/>
      <c r="AQ1259" s="626"/>
      <c r="AR1259" s="626"/>
      <c r="AS1259" s="626"/>
      <c r="AT1259" s="626"/>
      <c r="AU1259" s="626"/>
      <c r="AV1259" s="773">
        <v>2009</v>
      </c>
      <c r="AW1259" s="626"/>
      <c r="AX1259" s="626"/>
      <c r="AY1259" s="626"/>
      <c r="AZ1259" s="626"/>
      <c r="BA1259" s="626"/>
      <c r="BB1259" s="626"/>
      <c r="BC1259" s="626">
        <v>54</v>
      </c>
      <c r="BD1259" s="626"/>
      <c r="BE1259" s="170"/>
    </row>
    <row r="1260" spans="1:57" ht="25.7" hidden="1" customHeight="1" x14ac:dyDescent="0.15">
      <c r="A1260" s="621"/>
      <c r="B1260" s="147"/>
      <c r="C1260" s="625" t="s">
        <v>5724</v>
      </c>
      <c r="D1260" s="625" t="s">
        <v>6053</v>
      </c>
      <c r="E1260" s="625" t="s">
        <v>5724</v>
      </c>
      <c r="F1260" s="625"/>
      <c r="G1260" s="625" t="s">
        <v>5724</v>
      </c>
      <c r="H1260" s="683"/>
      <c r="I1260" s="683"/>
      <c r="J1260" s="614">
        <v>17225</v>
      </c>
      <c r="K1260" s="626">
        <v>599</v>
      </c>
      <c r="L1260" s="138">
        <v>599</v>
      </c>
      <c r="M1260" s="626"/>
      <c r="N1260" s="626"/>
      <c r="O1260" s="626"/>
      <c r="P1260" s="626">
        <v>374</v>
      </c>
      <c r="Q1260" s="626">
        <v>374</v>
      </c>
      <c r="R1260" s="626" t="s">
        <v>1520</v>
      </c>
      <c r="S1260" s="626">
        <v>1</v>
      </c>
      <c r="T1260" s="626" t="s">
        <v>316</v>
      </c>
      <c r="U1260" s="626"/>
      <c r="V1260" s="626"/>
      <c r="W1260" s="626"/>
      <c r="X1260" s="626"/>
      <c r="Y1260" s="626"/>
      <c r="Z1260" s="626"/>
      <c r="AA1260" s="626"/>
      <c r="AB1260" s="626"/>
      <c r="AC1260" s="626"/>
      <c r="AD1260" s="626"/>
      <c r="AE1260" s="626"/>
      <c r="AF1260" s="626"/>
      <c r="AG1260" s="626"/>
      <c r="AH1260" s="626"/>
      <c r="AI1260" s="626"/>
      <c r="AJ1260" s="626"/>
      <c r="AK1260" s="626"/>
      <c r="AL1260" s="626"/>
      <c r="AM1260" s="626"/>
      <c r="AN1260" s="626"/>
      <c r="AO1260" s="626"/>
      <c r="AP1260" s="626"/>
      <c r="AQ1260" s="626"/>
      <c r="AR1260" s="626"/>
      <c r="AS1260" s="626"/>
      <c r="AT1260" s="626"/>
      <c r="AU1260" s="626"/>
      <c r="AV1260" s="773">
        <v>2010</v>
      </c>
      <c r="AW1260" s="626"/>
      <c r="AX1260" s="626"/>
      <c r="AY1260" s="626"/>
      <c r="AZ1260" s="626"/>
      <c r="BA1260" s="626"/>
      <c r="BB1260" s="626"/>
      <c r="BC1260" s="626">
        <v>326</v>
      </c>
      <c r="BD1260" s="626"/>
      <c r="BE1260" s="170"/>
    </row>
    <row r="1261" spans="1:57" ht="25.7" hidden="1" customHeight="1" x14ac:dyDescent="0.15">
      <c r="A1261" s="621"/>
      <c r="B1261" s="147"/>
      <c r="C1261" s="625" t="s">
        <v>5724</v>
      </c>
      <c r="D1261" s="625" t="s">
        <v>6054</v>
      </c>
      <c r="E1261" s="625" t="s">
        <v>6055</v>
      </c>
      <c r="F1261" s="625"/>
      <c r="G1261" s="625" t="s">
        <v>5724</v>
      </c>
      <c r="H1261" s="683"/>
      <c r="I1261" s="683"/>
      <c r="J1261" s="614">
        <v>2250</v>
      </c>
      <c r="K1261" s="626">
        <v>445.64</v>
      </c>
      <c r="L1261" s="138">
        <v>445.64</v>
      </c>
      <c r="M1261" s="626"/>
      <c r="N1261" s="626"/>
      <c r="O1261" s="626"/>
      <c r="P1261" s="626">
        <v>434.75</v>
      </c>
      <c r="Q1261" s="626">
        <v>435</v>
      </c>
      <c r="R1261" s="626" t="s">
        <v>1703</v>
      </c>
      <c r="S1261" s="626">
        <v>1</v>
      </c>
      <c r="T1261" s="626" t="s">
        <v>316</v>
      </c>
      <c r="U1261" s="626"/>
      <c r="V1261" s="626"/>
      <c r="W1261" s="626"/>
      <c r="X1261" s="626"/>
      <c r="Y1261" s="626"/>
      <c r="Z1261" s="626"/>
      <c r="AA1261" s="626"/>
      <c r="AB1261" s="626"/>
      <c r="AC1261" s="626"/>
      <c r="AD1261" s="626"/>
      <c r="AE1261" s="626"/>
      <c r="AF1261" s="626"/>
      <c r="AG1261" s="626"/>
      <c r="AH1261" s="626"/>
      <c r="AI1261" s="626"/>
      <c r="AJ1261" s="626"/>
      <c r="AK1261" s="626"/>
      <c r="AL1261" s="626"/>
      <c r="AM1261" s="626"/>
      <c r="AN1261" s="626"/>
      <c r="AO1261" s="626"/>
      <c r="AP1261" s="626"/>
      <c r="AQ1261" s="626"/>
      <c r="AR1261" s="626"/>
      <c r="AS1261" s="626"/>
      <c r="AT1261" s="626"/>
      <c r="AU1261" s="626"/>
      <c r="AV1261" s="773">
        <v>2010</v>
      </c>
      <c r="AW1261" s="626"/>
      <c r="AX1261" s="626"/>
      <c r="AY1261" s="626"/>
      <c r="AZ1261" s="626"/>
      <c r="BA1261" s="626"/>
      <c r="BB1261" s="626"/>
      <c r="BC1261" s="626">
        <v>257</v>
      </c>
      <c r="BD1261" s="626"/>
      <c r="BE1261" s="170"/>
    </row>
    <row r="1262" spans="1:57" ht="25.7" hidden="1" customHeight="1" x14ac:dyDescent="0.15">
      <c r="A1262" s="621"/>
      <c r="B1262" s="147"/>
      <c r="C1262" s="625" t="s">
        <v>5724</v>
      </c>
      <c r="D1262" s="625" t="s">
        <v>6056</v>
      </c>
      <c r="E1262" s="625" t="s">
        <v>5724</v>
      </c>
      <c r="F1262" s="625"/>
      <c r="G1262" s="625" t="s">
        <v>5724</v>
      </c>
      <c r="H1262" s="683"/>
      <c r="I1262" s="683"/>
      <c r="J1262" s="614">
        <v>2044</v>
      </c>
      <c r="K1262" s="626">
        <v>458</v>
      </c>
      <c r="L1262" s="138">
        <v>458</v>
      </c>
      <c r="M1262" s="626"/>
      <c r="N1262" s="626"/>
      <c r="O1262" s="626"/>
      <c r="P1262" s="626">
        <v>396</v>
      </c>
      <c r="Q1262" s="626">
        <v>396</v>
      </c>
      <c r="R1262" s="626" t="s">
        <v>4640</v>
      </c>
      <c r="S1262" s="626">
        <v>1</v>
      </c>
      <c r="T1262" s="626" t="s">
        <v>316</v>
      </c>
      <c r="U1262" s="626"/>
      <c r="V1262" s="626"/>
      <c r="W1262" s="626"/>
      <c r="X1262" s="626"/>
      <c r="Y1262" s="626"/>
      <c r="Z1262" s="626"/>
      <c r="AA1262" s="626"/>
      <c r="AB1262" s="626"/>
      <c r="AC1262" s="626"/>
      <c r="AD1262" s="626"/>
      <c r="AE1262" s="626"/>
      <c r="AF1262" s="626"/>
      <c r="AG1262" s="626"/>
      <c r="AH1262" s="626"/>
      <c r="AI1262" s="626"/>
      <c r="AJ1262" s="626"/>
      <c r="AK1262" s="626"/>
      <c r="AL1262" s="626"/>
      <c r="AM1262" s="626"/>
      <c r="AN1262" s="626"/>
      <c r="AO1262" s="626"/>
      <c r="AP1262" s="626"/>
      <c r="AQ1262" s="626"/>
      <c r="AR1262" s="626"/>
      <c r="AS1262" s="626"/>
      <c r="AT1262" s="626"/>
      <c r="AU1262" s="626"/>
      <c r="AV1262" s="773">
        <v>2016</v>
      </c>
      <c r="AW1262" s="626"/>
      <c r="AX1262" s="626"/>
      <c r="AY1262" s="626"/>
      <c r="AZ1262" s="626"/>
      <c r="BA1262" s="626"/>
      <c r="BB1262" s="626"/>
      <c r="BC1262" s="626">
        <v>160</v>
      </c>
      <c r="BD1262" s="626"/>
      <c r="BE1262" s="170"/>
    </row>
    <row r="1263" spans="1:57" ht="25.7" hidden="1" customHeight="1" x14ac:dyDescent="0.15">
      <c r="A1263" s="621"/>
      <c r="B1263" s="147"/>
      <c r="C1263" s="625" t="s">
        <v>5724</v>
      </c>
      <c r="D1263" s="625" t="s">
        <v>14952</v>
      </c>
      <c r="E1263" s="625" t="s">
        <v>5724</v>
      </c>
      <c r="F1263" s="625"/>
      <c r="G1263" s="625" t="s">
        <v>5724</v>
      </c>
      <c r="H1263" s="683"/>
      <c r="I1263" s="683"/>
      <c r="J1263" s="614">
        <v>499.28</v>
      </c>
      <c r="K1263" s="626">
        <v>499.28</v>
      </c>
      <c r="L1263" s="138">
        <v>499.28</v>
      </c>
      <c r="M1263" s="626"/>
      <c r="N1263" s="626"/>
      <c r="O1263" s="626"/>
      <c r="P1263" s="626">
        <v>374</v>
      </c>
      <c r="Q1263" s="626">
        <v>374</v>
      </c>
      <c r="R1263" s="626" t="s">
        <v>1520</v>
      </c>
      <c r="S1263" s="626">
        <v>1</v>
      </c>
      <c r="T1263" s="626" t="s">
        <v>316</v>
      </c>
      <c r="U1263" s="626"/>
      <c r="V1263" s="626"/>
      <c r="W1263" s="626"/>
      <c r="X1263" s="626"/>
      <c r="Y1263" s="626"/>
      <c r="Z1263" s="626"/>
      <c r="AA1263" s="626" t="s">
        <v>6057</v>
      </c>
      <c r="AB1263" s="626"/>
      <c r="AC1263" s="626"/>
      <c r="AD1263" s="626"/>
      <c r="AE1263" s="626"/>
      <c r="AF1263" s="626"/>
      <c r="AG1263" s="626"/>
      <c r="AH1263" s="626"/>
      <c r="AI1263" s="626"/>
      <c r="AJ1263" s="626"/>
      <c r="AK1263" s="626"/>
      <c r="AL1263" s="626"/>
      <c r="AM1263" s="626"/>
      <c r="AN1263" s="626"/>
      <c r="AO1263" s="626"/>
      <c r="AP1263" s="626"/>
      <c r="AQ1263" s="626"/>
      <c r="AR1263" s="626"/>
      <c r="AS1263" s="626"/>
      <c r="AT1263" s="626"/>
      <c r="AU1263" s="626"/>
      <c r="AV1263" s="773" t="s">
        <v>14034</v>
      </c>
      <c r="AW1263" s="626"/>
      <c r="AX1263" s="626"/>
      <c r="AY1263" s="626"/>
      <c r="AZ1263" s="626"/>
      <c r="BA1263" s="626"/>
      <c r="BB1263" s="626"/>
      <c r="BC1263" s="626">
        <v>500</v>
      </c>
      <c r="BD1263" s="626"/>
      <c r="BE1263" s="170"/>
    </row>
    <row r="1264" spans="1:57" ht="25.7" hidden="1" customHeight="1" x14ac:dyDescent="0.15">
      <c r="A1264" s="621"/>
      <c r="B1264" s="147"/>
      <c r="C1264" s="625" t="s">
        <v>5724</v>
      </c>
      <c r="D1264" s="625" t="s">
        <v>17419</v>
      </c>
      <c r="E1264" s="625" t="s">
        <v>5724</v>
      </c>
      <c r="F1264" s="625"/>
      <c r="G1264" s="625" t="s">
        <v>5724</v>
      </c>
      <c r="H1264" s="683"/>
      <c r="I1264" s="683"/>
      <c r="J1264" s="614">
        <v>5629</v>
      </c>
      <c r="K1264" s="626">
        <v>375</v>
      </c>
      <c r="L1264" s="138">
        <v>375</v>
      </c>
      <c r="M1264" s="626"/>
      <c r="N1264" s="626"/>
      <c r="O1264" s="626"/>
      <c r="P1264" s="626">
        <v>374</v>
      </c>
      <c r="Q1264" s="626">
        <v>374</v>
      </c>
      <c r="R1264" s="626" t="s">
        <v>1520</v>
      </c>
      <c r="S1264" s="626">
        <v>1</v>
      </c>
      <c r="T1264" s="626" t="s">
        <v>316</v>
      </c>
      <c r="U1264" s="626"/>
      <c r="V1264" s="626"/>
      <c r="W1264" s="626"/>
      <c r="X1264" s="626"/>
      <c r="Y1264" s="626"/>
      <c r="Z1264" s="626"/>
      <c r="AA1264" s="626"/>
      <c r="AB1264" s="626"/>
      <c r="AC1264" s="626"/>
      <c r="AD1264" s="626"/>
      <c r="AE1264" s="626"/>
      <c r="AF1264" s="626"/>
      <c r="AG1264" s="626"/>
      <c r="AH1264" s="626"/>
      <c r="AI1264" s="626"/>
      <c r="AJ1264" s="626"/>
      <c r="AK1264" s="626"/>
      <c r="AL1264" s="626"/>
      <c r="AM1264" s="626"/>
      <c r="AN1264" s="626"/>
      <c r="AO1264" s="626"/>
      <c r="AP1264" s="626"/>
      <c r="AQ1264" s="626"/>
      <c r="AR1264" s="626"/>
      <c r="AS1264" s="626"/>
      <c r="AT1264" s="626"/>
      <c r="AU1264" s="626"/>
      <c r="AV1264" s="773" t="s">
        <v>17420</v>
      </c>
      <c r="AW1264" s="626"/>
      <c r="AX1264" s="626"/>
      <c r="AY1264" s="626"/>
      <c r="AZ1264" s="626"/>
      <c r="BA1264" s="626"/>
      <c r="BB1264" s="626"/>
      <c r="BC1264" s="626"/>
      <c r="BD1264" s="626"/>
      <c r="BE1264" s="170"/>
    </row>
    <row r="1265" spans="1:57" ht="25.7" hidden="1" customHeight="1" x14ac:dyDescent="0.15">
      <c r="A1265" s="621"/>
      <c r="B1265" s="147"/>
      <c r="C1265" s="625" t="s">
        <v>5724</v>
      </c>
      <c r="D1265" s="625" t="s">
        <v>16270</v>
      </c>
      <c r="E1265" s="625" t="s">
        <v>5724</v>
      </c>
      <c r="F1265" s="625" t="s">
        <v>5724</v>
      </c>
      <c r="G1265" s="625" t="s">
        <v>5724</v>
      </c>
      <c r="H1265" s="683"/>
      <c r="I1265" s="683"/>
      <c r="J1265" s="614">
        <v>1355</v>
      </c>
      <c r="K1265" s="626">
        <v>494</v>
      </c>
      <c r="L1265" s="138">
        <v>494</v>
      </c>
      <c r="M1265" s="626"/>
      <c r="N1265" s="626"/>
      <c r="O1265" s="626"/>
      <c r="P1265" s="626">
        <v>374</v>
      </c>
      <c r="Q1265" s="626">
        <v>374</v>
      </c>
      <c r="R1265" s="626" t="s">
        <v>1520</v>
      </c>
      <c r="S1265" s="626">
        <v>1</v>
      </c>
      <c r="T1265" s="626" t="s">
        <v>316</v>
      </c>
      <c r="U1265" s="626"/>
      <c r="V1265" s="626"/>
      <c r="W1265" s="626"/>
      <c r="X1265" s="626"/>
      <c r="Y1265" s="626"/>
      <c r="Z1265" s="626"/>
      <c r="AA1265" s="626" t="s">
        <v>6057</v>
      </c>
      <c r="AB1265" s="773" t="s">
        <v>14034</v>
      </c>
      <c r="AC1265" s="626">
        <v>500</v>
      </c>
      <c r="AD1265" s="626" t="s">
        <v>14953</v>
      </c>
      <c r="AE1265" s="626"/>
      <c r="AF1265" s="626"/>
      <c r="AG1265" s="626"/>
      <c r="AH1265" s="626"/>
      <c r="AI1265" s="626"/>
      <c r="AJ1265" s="626"/>
      <c r="AK1265" s="626"/>
      <c r="AL1265" s="626"/>
      <c r="AM1265" s="626"/>
      <c r="AN1265" s="626"/>
      <c r="AO1265" s="626"/>
      <c r="AP1265" s="626"/>
      <c r="AQ1265" s="626"/>
      <c r="AR1265" s="626"/>
      <c r="AS1265" s="626"/>
      <c r="AT1265" s="626"/>
      <c r="AU1265" s="626"/>
      <c r="AV1265" s="773" t="s">
        <v>16271</v>
      </c>
      <c r="AW1265" s="626">
        <v>500</v>
      </c>
      <c r="AX1265" s="626" t="s">
        <v>14953</v>
      </c>
      <c r="AY1265" s="626"/>
      <c r="AZ1265" s="626"/>
      <c r="BA1265" s="626"/>
      <c r="BB1265" s="626"/>
      <c r="BC1265" s="626">
        <v>500</v>
      </c>
      <c r="BD1265" s="626"/>
      <c r="BE1265" s="170"/>
    </row>
    <row r="1266" spans="1:57" ht="25.7" hidden="1" customHeight="1" x14ac:dyDescent="0.15">
      <c r="A1266" s="621"/>
      <c r="B1266" s="147"/>
      <c r="C1266" s="625" t="s">
        <v>5724</v>
      </c>
      <c r="D1266" s="625" t="s">
        <v>17421</v>
      </c>
      <c r="E1266" s="625" t="s">
        <v>5724</v>
      </c>
      <c r="F1266" s="625"/>
      <c r="G1266" s="625" t="s">
        <v>5724</v>
      </c>
      <c r="H1266" s="683"/>
      <c r="I1266" s="683"/>
      <c r="J1266" s="614">
        <v>14606</v>
      </c>
      <c r="K1266" s="626">
        <v>422</v>
      </c>
      <c r="L1266" s="138">
        <v>422</v>
      </c>
      <c r="M1266" s="626"/>
      <c r="N1266" s="626"/>
      <c r="O1266" s="626"/>
      <c r="P1266" s="626">
        <v>374</v>
      </c>
      <c r="Q1266" s="626">
        <v>374</v>
      </c>
      <c r="R1266" s="626" t="s">
        <v>1520</v>
      </c>
      <c r="S1266" s="626">
        <v>1</v>
      </c>
      <c r="T1266" s="626" t="s">
        <v>316</v>
      </c>
      <c r="U1266" s="626"/>
      <c r="V1266" s="626"/>
      <c r="W1266" s="626"/>
      <c r="X1266" s="626"/>
      <c r="Y1266" s="626"/>
      <c r="Z1266" s="626"/>
      <c r="AA1266" s="626"/>
      <c r="AB1266" s="773"/>
      <c r="AC1266" s="626"/>
      <c r="AD1266" s="626"/>
      <c r="AE1266" s="626"/>
      <c r="AF1266" s="626"/>
      <c r="AG1266" s="626"/>
      <c r="AH1266" s="626"/>
      <c r="AI1266" s="626"/>
      <c r="AJ1266" s="626"/>
      <c r="AK1266" s="626"/>
      <c r="AL1266" s="626"/>
      <c r="AM1266" s="626"/>
      <c r="AN1266" s="626"/>
      <c r="AO1266" s="626"/>
      <c r="AP1266" s="626"/>
      <c r="AQ1266" s="626"/>
      <c r="AR1266" s="626"/>
      <c r="AS1266" s="626"/>
      <c r="AT1266" s="626"/>
      <c r="AU1266" s="626"/>
      <c r="AV1266" s="773" t="s">
        <v>17420</v>
      </c>
      <c r="AW1266" s="626"/>
      <c r="AX1266" s="626"/>
      <c r="AY1266" s="626"/>
      <c r="AZ1266" s="626"/>
      <c r="BA1266" s="626"/>
      <c r="BB1266" s="626"/>
      <c r="BC1266" s="626"/>
      <c r="BD1266" s="626"/>
      <c r="BE1266" s="170"/>
    </row>
    <row r="1267" spans="1:57" ht="25.7" hidden="1" customHeight="1" x14ac:dyDescent="0.15">
      <c r="A1267" s="621"/>
      <c r="B1267" s="147"/>
      <c r="C1267" s="625" t="s">
        <v>5724</v>
      </c>
      <c r="D1267" s="625" t="s">
        <v>17422</v>
      </c>
      <c r="E1267" s="625" t="s">
        <v>5724</v>
      </c>
      <c r="F1267" s="625" t="s">
        <v>5724</v>
      </c>
      <c r="G1267" s="625" t="s">
        <v>5724</v>
      </c>
      <c r="H1267" s="683"/>
      <c r="I1267" s="683"/>
      <c r="J1267" s="614">
        <v>1733</v>
      </c>
      <c r="K1267" s="626">
        <v>445</v>
      </c>
      <c r="L1267" s="138">
        <v>445</v>
      </c>
      <c r="M1267" s="626"/>
      <c r="N1267" s="626"/>
      <c r="O1267" s="626"/>
      <c r="P1267" s="626">
        <v>374</v>
      </c>
      <c r="Q1267" s="626">
        <v>374</v>
      </c>
      <c r="R1267" s="626" t="s">
        <v>1520</v>
      </c>
      <c r="S1267" s="626">
        <v>1</v>
      </c>
      <c r="T1267" s="626" t="s">
        <v>316</v>
      </c>
      <c r="U1267" s="626"/>
      <c r="V1267" s="626"/>
      <c r="W1267" s="626"/>
      <c r="X1267" s="626"/>
      <c r="Y1267" s="626"/>
      <c r="Z1267" s="626"/>
      <c r="AA1267" s="626"/>
      <c r="AB1267" s="773" t="s">
        <v>16271</v>
      </c>
      <c r="AC1267" s="626">
        <v>500</v>
      </c>
      <c r="AD1267" s="626" t="s">
        <v>16272</v>
      </c>
      <c r="AE1267" s="626"/>
      <c r="AF1267" s="626"/>
      <c r="AG1267" s="626"/>
      <c r="AH1267" s="626"/>
      <c r="AI1267" s="626"/>
      <c r="AJ1267" s="626"/>
      <c r="AK1267" s="626"/>
      <c r="AL1267" s="626"/>
      <c r="AM1267" s="626"/>
      <c r="AN1267" s="626"/>
      <c r="AO1267" s="626"/>
      <c r="AP1267" s="626"/>
      <c r="AQ1267" s="626"/>
      <c r="AR1267" s="626"/>
      <c r="AS1267" s="626"/>
      <c r="AT1267" s="626"/>
      <c r="AU1267" s="626"/>
      <c r="AV1267" s="773" t="s">
        <v>17423</v>
      </c>
      <c r="AW1267" s="626">
        <v>500</v>
      </c>
      <c r="AX1267" s="626" t="s">
        <v>16272</v>
      </c>
      <c r="AY1267" s="626"/>
      <c r="AZ1267" s="626"/>
      <c r="BA1267" s="626"/>
      <c r="BB1267" s="626"/>
      <c r="BC1267" s="626"/>
      <c r="BD1267" s="626"/>
      <c r="BE1267" s="170"/>
    </row>
    <row r="1268" spans="1:57" ht="25.7" hidden="1" customHeight="1" x14ac:dyDescent="0.15">
      <c r="A1268" s="621"/>
      <c r="B1268" s="147"/>
      <c r="C1268" s="625" t="s">
        <v>5726</v>
      </c>
      <c r="D1268" s="625" t="s">
        <v>17424</v>
      </c>
      <c r="E1268" s="625" t="s">
        <v>5726</v>
      </c>
      <c r="F1268" s="625"/>
      <c r="G1268" s="625" t="s">
        <v>16221</v>
      </c>
      <c r="H1268" s="683"/>
      <c r="I1268" s="683"/>
      <c r="J1268" s="614">
        <v>6730</v>
      </c>
      <c r="K1268" s="626">
        <v>2749</v>
      </c>
      <c r="L1268" s="138">
        <v>2711</v>
      </c>
      <c r="M1268" s="626"/>
      <c r="N1268" s="626"/>
      <c r="O1268" s="626"/>
      <c r="P1268" s="626">
        <v>1584</v>
      </c>
      <c r="Q1268" s="626">
        <v>396</v>
      </c>
      <c r="R1268" s="626" t="s">
        <v>4640</v>
      </c>
      <c r="S1268" s="626">
        <v>4</v>
      </c>
      <c r="T1268" s="626" t="s">
        <v>316</v>
      </c>
      <c r="U1268" s="626"/>
      <c r="V1268" s="626"/>
      <c r="W1268" s="626"/>
      <c r="X1268" s="626"/>
      <c r="Y1268" s="626"/>
      <c r="Z1268" s="626"/>
      <c r="AA1268" s="626" t="s">
        <v>6057</v>
      </c>
      <c r="AB1268" s="626"/>
      <c r="AC1268" s="626"/>
      <c r="AD1268" s="626"/>
      <c r="AE1268" s="626"/>
      <c r="AF1268" s="626"/>
      <c r="AG1268" s="626"/>
      <c r="AH1268" s="626"/>
      <c r="AI1268" s="626"/>
      <c r="AJ1268" s="626"/>
      <c r="AK1268" s="626"/>
      <c r="AL1268" s="626"/>
      <c r="AM1268" s="626"/>
      <c r="AN1268" s="626"/>
      <c r="AO1268" s="626"/>
      <c r="AP1268" s="626"/>
      <c r="AQ1268" s="626"/>
      <c r="AR1268" s="626"/>
      <c r="AS1268" s="626"/>
      <c r="AT1268" s="626"/>
      <c r="AU1268" s="626"/>
      <c r="AV1268" s="773">
        <v>2004</v>
      </c>
      <c r="AW1268" s="626"/>
      <c r="AX1268" s="626"/>
      <c r="AY1268" s="626"/>
      <c r="AZ1268" s="626"/>
      <c r="BA1268" s="626"/>
      <c r="BB1268" s="626"/>
      <c r="BC1268" s="626">
        <v>1909</v>
      </c>
      <c r="BD1268" s="626"/>
      <c r="BE1268" s="170"/>
    </row>
    <row r="1269" spans="1:57" ht="25.7" hidden="1" customHeight="1" x14ac:dyDescent="0.15">
      <c r="A1269" s="621"/>
      <c r="B1269" s="147"/>
      <c r="C1269" s="625" t="s">
        <v>5726</v>
      </c>
      <c r="D1269" s="625" t="s">
        <v>17425</v>
      </c>
      <c r="E1269" s="625" t="s">
        <v>5726</v>
      </c>
      <c r="F1269" s="625"/>
      <c r="G1269" s="625" t="s">
        <v>16221</v>
      </c>
      <c r="H1269" s="683"/>
      <c r="I1269" s="683"/>
      <c r="J1269" s="614">
        <v>6730</v>
      </c>
      <c r="K1269" s="626">
        <v>929.39</v>
      </c>
      <c r="L1269" s="138">
        <v>929.98</v>
      </c>
      <c r="M1269" s="626"/>
      <c r="N1269" s="626"/>
      <c r="O1269" s="626"/>
      <c r="P1269" s="626">
        <v>792</v>
      </c>
      <c r="Q1269" s="626">
        <v>396</v>
      </c>
      <c r="R1269" s="626" t="s">
        <v>4640</v>
      </c>
      <c r="S1269" s="626">
        <v>2</v>
      </c>
      <c r="T1269" s="626" t="s">
        <v>316</v>
      </c>
      <c r="U1269" s="626"/>
      <c r="V1269" s="626"/>
      <c r="W1269" s="626"/>
      <c r="X1269" s="626"/>
      <c r="Y1269" s="626"/>
      <c r="Z1269" s="626"/>
      <c r="AA1269" s="626"/>
      <c r="AB1269" s="626"/>
      <c r="AC1269" s="626"/>
      <c r="AD1269" s="626"/>
      <c r="AE1269" s="626"/>
      <c r="AF1269" s="626"/>
      <c r="AG1269" s="626"/>
      <c r="AH1269" s="626"/>
      <c r="AI1269" s="626"/>
      <c r="AJ1269" s="626"/>
      <c r="AK1269" s="626"/>
      <c r="AL1269" s="626"/>
      <c r="AM1269" s="626"/>
      <c r="AN1269" s="626"/>
      <c r="AO1269" s="626"/>
      <c r="AP1269" s="626"/>
      <c r="AQ1269" s="626"/>
      <c r="AR1269" s="626"/>
      <c r="AS1269" s="626"/>
      <c r="AT1269" s="626"/>
      <c r="AU1269" s="626"/>
      <c r="AV1269" s="773" t="s">
        <v>17426</v>
      </c>
      <c r="AW1269" s="626"/>
      <c r="AX1269" s="626"/>
      <c r="AY1269" s="626"/>
      <c r="AZ1269" s="626"/>
      <c r="BA1269" s="626"/>
      <c r="BB1269" s="626"/>
      <c r="BC1269" s="626"/>
      <c r="BD1269" s="626"/>
      <c r="BE1269" s="170"/>
    </row>
    <row r="1270" spans="1:57" ht="25.7" hidden="1" customHeight="1" x14ac:dyDescent="0.15">
      <c r="A1270" s="621"/>
      <c r="B1270" s="147"/>
      <c r="C1270" s="625" t="s">
        <v>5726</v>
      </c>
      <c r="D1270" s="625" t="s">
        <v>6058</v>
      </c>
      <c r="E1270" s="625" t="s">
        <v>10872</v>
      </c>
      <c r="F1270" s="625"/>
      <c r="G1270" s="625" t="s">
        <v>6059</v>
      </c>
      <c r="H1270" s="683"/>
      <c r="I1270" s="683"/>
      <c r="J1270" s="614">
        <v>2255</v>
      </c>
      <c r="K1270" s="626">
        <v>459</v>
      </c>
      <c r="L1270" s="138">
        <v>459</v>
      </c>
      <c r="M1270" s="626"/>
      <c r="N1270" s="626"/>
      <c r="O1270" s="626"/>
      <c r="P1270" s="626">
        <v>396</v>
      </c>
      <c r="Q1270" s="626">
        <v>396</v>
      </c>
      <c r="R1270" s="626" t="s">
        <v>4640</v>
      </c>
      <c r="S1270" s="626">
        <v>1</v>
      </c>
      <c r="T1270" s="626" t="s">
        <v>316</v>
      </c>
      <c r="U1270" s="626"/>
      <c r="V1270" s="626"/>
      <c r="W1270" s="626"/>
      <c r="X1270" s="626"/>
      <c r="Y1270" s="626"/>
      <c r="Z1270" s="626"/>
      <c r="AA1270" s="626"/>
      <c r="AB1270" s="626"/>
      <c r="AC1270" s="626"/>
      <c r="AD1270" s="626"/>
      <c r="AE1270" s="626"/>
      <c r="AF1270" s="626"/>
      <c r="AG1270" s="626"/>
      <c r="AH1270" s="626"/>
      <c r="AI1270" s="626"/>
      <c r="AJ1270" s="626"/>
      <c r="AK1270" s="626"/>
      <c r="AL1270" s="626"/>
      <c r="AM1270" s="626"/>
      <c r="AN1270" s="626"/>
      <c r="AO1270" s="626"/>
      <c r="AP1270" s="626"/>
      <c r="AQ1270" s="626"/>
      <c r="AR1270" s="626"/>
      <c r="AS1270" s="626"/>
      <c r="AT1270" s="626"/>
      <c r="AU1270" s="626"/>
      <c r="AV1270" s="773">
        <v>2004</v>
      </c>
      <c r="AW1270" s="626"/>
      <c r="AX1270" s="626"/>
      <c r="AY1270" s="626"/>
      <c r="AZ1270" s="626"/>
      <c r="BA1270" s="626"/>
      <c r="BB1270" s="626"/>
      <c r="BC1270" s="626">
        <v>130</v>
      </c>
      <c r="BD1270" s="626"/>
      <c r="BE1270" s="170"/>
    </row>
    <row r="1271" spans="1:57" ht="25.7" hidden="1" customHeight="1" x14ac:dyDescent="0.15">
      <c r="A1271" s="621"/>
      <c r="B1271" s="147"/>
      <c r="C1271" s="625" t="s">
        <v>5726</v>
      </c>
      <c r="D1271" s="625" t="s">
        <v>6060</v>
      </c>
      <c r="E1271" s="625" t="s">
        <v>10873</v>
      </c>
      <c r="F1271" s="625"/>
      <c r="G1271" s="625" t="s">
        <v>6061</v>
      </c>
      <c r="H1271" s="683"/>
      <c r="I1271" s="683"/>
      <c r="J1271" s="614">
        <v>570</v>
      </c>
      <c r="K1271" s="626">
        <v>570</v>
      </c>
      <c r="L1271" s="138">
        <v>570</v>
      </c>
      <c r="M1271" s="626"/>
      <c r="N1271" s="626"/>
      <c r="O1271" s="626"/>
      <c r="P1271" s="626">
        <v>396</v>
      </c>
      <c r="Q1271" s="626">
        <v>396</v>
      </c>
      <c r="R1271" s="626" t="s">
        <v>4640</v>
      </c>
      <c r="S1271" s="626">
        <v>1</v>
      </c>
      <c r="T1271" s="626" t="s">
        <v>316</v>
      </c>
      <c r="U1271" s="626"/>
      <c r="V1271" s="626"/>
      <c r="W1271" s="626"/>
      <c r="X1271" s="626"/>
      <c r="Y1271" s="626"/>
      <c r="Z1271" s="626"/>
      <c r="AA1271" s="626"/>
      <c r="AB1271" s="626"/>
      <c r="AC1271" s="626"/>
      <c r="AD1271" s="626"/>
      <c r="AE1271" s="626"/>
      <c r="AF1271" s="626"/>
      <c r="AG1271" s="626"/>
      <c r="AH1271" s="626"/>
      <c r="AI1271" s="626"/>
      <c r="AJ1271" s="626"/>
      <c r="AK1271" s="626"/>
      <c r="AL1271" s="626"/>
      <c r="AM1271" s="626"/>
      <c r="AN1271" s="626"/>
      <c r="AO1271" s="626"/>
      <c r="AP1271" s="626"/>
      <c r="AQ1271" s="626"/>
      <c r="AR1271" s="626"/>
      <c r="AS1271" s="626"/>
      <c r="AT1271" s="626"/>
      <c r="AU1271" s="626"/>
      <c r="AV1271" s="773">
        <v>2004</v>
      </c>
      <c r="AW1271" s="626"/>
      <c r="AX1271" s="626"/>
      <c r="AY1271" s="626"/>
      <c r="AZ1271" s="626"/>
      <c r="BA1271" s="626"/>
      <c r="BB1271" s="626"/>
      <c r="BC1271" s="626">
        <v>130</v>
      </c>
      <c r="BD1271" s="626"/>
      <c r="BE1271" s="170"/>
    </row>
    <row r="1272" spans="1:57" ht="25.7" hidden="1" customHeight="1" x14ac:dyDescent="0.15">
      <c r="A1272" s="621"/>
      <c r="B1272" s="147"/>
      <c r="C1272" s="625" t="s">
        <v>5726</v>
      </c>
      <c r="D1272" s="625" t="s">
        <v>6062</v>
      </c>
      <c r="E1272" s="625" t="s">
        <v>10874</v>
      </c>
      <c r="F1272" s="625"/>
      <c r="G1272" s="625" t="s">
        <v>6063</v>
      </c>
      <c r="H1272" s="683"/>
      <c r="I1272" s="683"/>
      <c r="J1272" s="626">
        <v>1586</v>
      </c>
      <c r="K1272" s="626">
        <v>478</v>
      </c>
      <c r="L1272" s="138">
        <v>478</v>
      </c>
      <c r="M1272" s="626"/>
      <c r="N1272" s="626"/>
      <c r="O1272" s="626"/>
      <c r="P1272" s="626">
        <v>396</v>
      </c>
      <c r="Q1272" s="626">
        <v>396</v>
      </c>
      <c r="R1272" s="626" t="s">
        <v>4640</v>
      </c>
      <c r="S1272" s="626">
        <v>1</v>
      </c>
      <c r="T1272" s="626" t="s">
        <v>316</v>
      </c>
      <c r="U1272" s="626"/>
      <c r="V1272" s="626"/>
      <c r="W1272" s="626"/>
      <c r="X1272" s="626"/>
      <c r="Y1272" s="626"/>
      <c r="Z1272" s="626"/>
      <c r="AA1272" s="626"/>
      <c r="AB1272" s="626"/>
      <c r="AC1272" s="626"/>
      <c r="AD1272" s="626"/>
      <c r="AE1272" s="626"/>
      <c r="AF1272" s="626"/>
      <c r="AG1272" s="626"/>
      <c r="AH1272" s="626"/>
      <c r="AI1272" s="626"/>
      <c r="AJ1272" s="626"/>
      <c r="AK1272" s="626"/>
      <c r="AL1272" s="626"/>
      <c r="AM1272" s="626"/>
      <c r="AN1272" s="626"/>
      <c r="AO1272" s="626"/>
      <c r="AP1272" s="626"/>
      <c r="AQ1272" s="626"/>
      <c r="AR1272" s="626"/>
      <c r="AS1272" s="626"/>
      <c r="AT1272" s="626"/>
      <c r="AU1272" s="626"/>
      <c r="AV1272" s="625">
        <v>2005</v>
      </c>
      <c r="AW1272" s="626"/>
      <c r="AX1272" s="626"/>
      <c r="AY1272" s="626"/>
      <c r="AZ1272" s="626"/>
      <c r="BA1272" s="626"/>
      <c r="BB1272" s="626"/>
      <c r="BC1272" s="626">
        <v>130</v>
      </c>
      <c r="BD1272" s="626"/>
      <c r="BE1272" s="170"/>
    </row>
    <row r="1273" spans="1:57" ht="25.7" hidden="1" customHeight="1" x14ac:dyDescent="0.15">
      <c r="A1273" s="621"/>
      <c r="B1273" s="147"/>
      <c r="C1273" s="625" t="s">
        <v>5726</v>
      </c>
      <c r="D1273" s="625" t="s">
        <v>6064</v>
      </c>
      <c r="E1273" s="625" t="s">
        <v>10875</v>
      </c>
      <c r="F1273" s="625"/>
      <c r="G1273" s="625" t="s">
        <v>6065</v>
      </c>
      <c r="H1273" s="683"/>
      <c r="I1273" s="683"/>
      <c r="J1273" s="626">
        <v>1157</v>
      </c>
      <c r="K1273" s="626">
        <v>461.2</v>
      </c>
      <c r="L1273" s="138">
        <v>461.2</v>
      </c>
      <c r="M1273" s="626"/>
      <c r="N1273" s="626"/>
      <c r="O1273" s="626"/>
      <c r="P1273" s="626">
        <v>396</v>
      </c>
      <c r="Q1273" s="626">
        <v>396</v>
      </c>
      <c r="R1273" s="626" t="s">
        <v>4640</v>
      </c>
      <c r="S1273" s="626">
        <v>1</v>
      </c>
      <c r="T1273" s="626" t="s">
        <v>316</v>
      </c>
      <c r="U1273" s="626"/>
      <c r="V1273" s="626"/>
      <c r="W1273" s="626"/>
      <c r="X1273" s="626"/>
      <c r="Y1273" s="626"/>
      <c r="Z1273" s="626"/>
      <c r="AA1273" s="626"/>
      <c r="AB1273" s="626"/>
      <c r="AC1273" s="626"/>
      <c r="AD1273" s="626"/>
      <c r="AE1273" s="626"/>
      <c r="AF1273" s="626"/>
      <c r="AG1273" s="626"/>
      <c r="AH1273" s="626"/>
      <c r="AI1273" s="626"/>
      <c r="AJ1273" s="626"/>
      <c r="AK1273" s="626"/>
      <c r="AL1273" s="626"/>
      <c r="AM1273" s="626"/>
      <c r="AN1273" s="626"/>
      <c r="AO1273" s="626"/>
      <c r="AP1273" s="626"/>
      <c r="AQ1273" s="626"/>
      <c r="AR1273" s="626"/>
      <c r="AS1273" s="626"/>
      <c r="AT1273" s="626"/>
      <c r="AU1273" s="626"/>
      <c r="AV1273" s="625">
        <v>2005</v>
      </c>
      <c r="AW1273" s="626"/>
      <c r="AX1273" s="626"/>
      <c r="AY1273" s="626"/>
      <c r="AZ1273" s="626"/>
      <c r="BA1273" s="626"/>
      <c r="BB1273" s="626"/>
      <c r="BC1273" s="626">
        <v>130</v>
      </c>
      <c r="BD1273" s="626"/>
      <c r="BE1273" s="170"/>
    </row>
    <row r="1274" spans="1:57" ht="25.7" hidden="1" customHeight="1" x14ac:dyDescent="0.15">
      <c r="A1274" s="621"/>
      <c r="B1274" s="147"/>
      <c r="C1274" s="625" t="s">
        <v>5726</v>
      </c>
      <c r="D1274" s="625" t="s">
        <v>6066</v>
      </c>
      <c r="E1274" s="625" t="s">
        <v>10876</v>
      </c>
      <c r="F1274" s="625"/>
      <c r="G1274" s="625" t="s">
        <v>6067</v>
      </c>
      <c r="H1274" s="683"/>
      <c r="I1274" s="683"/>
      <c r="J1274" s="626">
        <v>1209</v>
      </c>
      <c r="K1274" s="626">
        <v>483</v>
      </c>
      <c r="L1274" s="138">
        <v>483</v>
      </c>
      <c r="M1274" s="626"/>
      <c r="N1274" s="626"/>
      <c r="O1274" s="626"/>
      <c r="P1274" s="626">
        <v>396</v>
      </c>
      <c r="Q1274" s="626">
        <v>396</v>
      </c>
      <c r="R1274" s="626" t="s">
        <v>4640</v>
      </c>
      <c r="S1274" s="626">
        <v>1</v>
      </c>
      <c r="T1274" s="626" t="s">
        <v>316</v>
      </c>
      <c r="U1274" s="626"/>
      <c r="V1274" s="626"/>
      <c r="W1274" s="626"/>
      <c r="X1274" s="626"/>
      <c r="Y1274" s="626"/>
      <c r="Z1274" s="626"/>
      <c r="AA1274" s="626"/>
      <c r="AB1274" s="626"/>
      <c r="AC1274" s="626"/>
      <c r="AD1274" s="626"/>
      <c r="AE1274" s="626"/>
      <c r="AF1274" s="626"/>
      <c r="AG1274" s="626"/>
      <c r="AH1274" s="626"/>
      <c r="AI1274" s="626"/>
      <c r="AJ1274" s="626"/>
      <c r="AK1274" s="626"/>
      <c r="AL1274" s="626"/>
      <c r="AM1274" s="626"/>
      <c r="AN1274" s="626"/>
      <c r="AO1274" s="626"/>
      <c r="AP1274" s="626"/>
      <c r="AQ1274" s="626"/>
      <c r="AR1274" s="626"/>
      <c r="AS1274" s="626"/>
      <c r="AT1274" s="626"/>
      <c r="AU1274" s="626"/>
      <c r="AV1274" s="625">
        <v>2005</v>
      </c>
      <c r="AW1274" s="626"/>
      <c r="AX1274" s="626"/>
      <c r="AY1274" s="626"/>
      <c r="AZ1274" s="626"/>
      <c r="BA1274" s="626"/>
      <c r="BB1274" s="626"/>
      <c r="BC1274" s="626">
        <v>130</v>
      </c>
      <c r="BD1274" s="626"/>
      <c r="BE1274" s="170"/>
    </row>
    <row r="1275" spans="1:57" ht="25.7" hidden="1" customHeight="1" x14ac:dyDescent="0.15">
      <c r="A1275" s="621"/>
      <c r="B1275" s="147"/>
      <c r="C1275" s="625" t="s">
        <v>5726</v>
      </c>
      <c r="D1275" s="625" t="s">
        <v>6068</v>
      </c>
      <c r="E1275" s="625" t="s">
        <v>5726</v>
      </c>
      <c r="F1275" s="625"/>
      <c r="G1275" s="625" t="s">
        <v>6069</v>
      </c>
      <c r="H1275" s="683"/>
      <c r="I1275" s="683"/>
      <c r="J1275" s="626">
        <v>2995</v>
      </c>
      <c r="K1275" s="626">
        <v>494.13</v>
      </c>
      <c r="L1275" s="138">
        <v>494.13</v>
      </c>
      <c r="M1275" s="626"/>
      <c r="N1275" s="626"/>
      <c r="O1275" s="626"/>
      <c r="P1275" s="626">
        <v>396</v>
      </c>
      <c r="Q1275" s="626">
        <v>396</v>
      </c>
      <c r="R1275" s="626" t="s">
        <v>4640</v>
      </c>
      <c r="S1275" s="626">
        <v>1</v>
      </c>
      <c r="T1275" s="626" t="s">
        <v>316</v>
      </c>
      <c r="U1275" s="626"/>
      <c r="V1275" s="626"/>
      <c r="W1275" s="626"/>
      <c r="X1275" s="626"/>
      <c r="Y1275" s="626"/>
      <c r="Z1275" s="626"/>
      <c r="AA1275" s="626"/>
      <c r="AB1275" s="626"/>
      <c r="AC1275" s="626"/>
      <c r="AD1275" s="626"/>
      <c r="AE1275" s="626"/>
      <c r="AF1275" s="626"/>
      <c r="AG1275" s="626"/>
      <c r="AH1275" s="626"/>
      <c r="AI1275" s="626"/>
      <c r="AJ1275" s="626"/>
      <c r="AK1275" s="626"/>
      <c r="AL1275" s="626"/>
      <c r="AM1275" s="626"/>
      <c r="AN1275" s="626"/>
      <c r="AO1275" s="626"/>
      <c r="AP1275" s="626"/>
      <c r="AQ1275" s="626"/>
      <c r="AR1275" s="626"/>
      <c r="AS1275" s="626"/>
      <c r="AT1275" s="626"/>
      <c r="AU1275" s="626"/>
      <c r="AV1275" s="625">
        <v>2005</v>
      </c>
      <c r="AW1275" s="626"/>
      <c r="AX1275" s="626"/>
      <c r="AY1275" s="626"/>
      <c r="AZ1275" s="626"/>
      <c r="BA1275" s="626"/>
      <c r="BB1275" s="626"/>
      <c r="BC1275" s="626">
        <v>130</v>
      </c>
      <c r="BD1275" s="614"/>
      <c r="BE1275" s="170"/>
    </row>
    <row r="1276" spans="1:57" ht="25.7" hidden="1" customHeight="1" x14ac:dyDescent="0.15">
      <c r="A1276" s="621"/>
      <c r="B1276" s="147"/>
      <c r="C1276" s="625" t="s">
        <v>5726</v>
      </c>
      <c r="D1276" s="625" t="s">
        <v>6070</v>
      </c>
      <c r="E1276" s="625" t="s">
        <v>5726</v>
      </c>
      <c r="F1276" s="625" t="s">
        <v>5726</v>
      </c>
      <c r="G1276" s="625" t="s">
        <v>16224</v>
      </c>
      <c r="H1276" s="683">
        <v>971</v>
      </c>
      <c r="I1276" s="683">
        <v>511</v>
      </c>
      <c r="J1276" s="626">
        <v>971</v>
      </c>
      <c r="K1276" s="626">
        <v>511</v>
      </c>
      <c r="L1276" s="138">
        <v>511</v>
      </c>
      <c r="M1276" s="683"/>
      <c r="N1276" s="628"/>
      <c r="O1276" s="683"/>
      <c r="P1276" s="626">
        <v>374</v>
      </c>
      <c r="Q1276" s="626">
        <v>374</v>
      </c>
      <c r="R1276" s="626" t="s">
        <v>1520</v>
      </c>
      <c r="S1276" s="626">
        <v>1</v>
      </c>
      <c r="T1276" s="626" t="s">
        <v>316</v>
      </c>
      <c r="U1276" s="683"/>
      <c r="V1276" s="683"/>
      <c r="W1276" s="683"/>
      <c r="X1276" s="683"/>
      <c r="Y1276" s="683"/>
      <c r="Z1276" s="683"/>
      <c r="AA1276" s="626"/>
      <c r="AB1276" s="625"/>
      <c r="AC1276" s="625"/>
      <c r="AD1276" s="683"/>
      <c r="AE1276" s="683"/>
      <c r="AF1276" s="683"/>
      <c r="AG1276" s="683"/>
      <c r="AH1276" s="683"/>
      <c r="AI1276" s="683"/>
      <c r="AJ1276" s="683"/>
      <c r="AK1276" s="683"/>
      <c r="AL1276" s="683"/>
      <c r="AM1276" s="683"/>
      <c r="AN1276" s="683"/>
      <c r="AO1276" s="683"/>
      <c r="AP1276" s="683"/>
      <c r="AQ1276" s="683"/>
      <c r="AR1276" s="683"/>
      <c r="AS1276" s="683"/>
      <c r="AT1276" s="683"/>
      <c r="AU1276" s="683"/>
      <c r="AV1276" s="613">
        <v>2009</v>
      </c>
      <c r="AW1276" s="613"/>
      <c r="AX1276" s="613"/>
      <c r="AY1276" s="613"/>
      <c r="AZ1276" s="613"/>
      <c r="BA1276" s="613"/>
      <c r="BB1276" s="613"/>
      <c r="BC1276" s="614">
        <v>200</v>
      </c>
      <c r="BD1276" s="614"/>
      <c r="BE1276" s="170"/>
    </row>
    <row r="1277" spans="1:57" ht="25.7" hidden="1" customHeight="1" x14ac:dyDescent="0.15">
      <c r="A1277" s="621"/>
      <c r="B1277" s="147"/>
      <c r="C1277" s="625" t="s">
        <v>5726</v>
      </c>
      <c r="D1277" s="625" t="s">
        <v>6071</v>
      </c>
      <c r="E1277" s="625" t="s">
        <v>5726</v>
      </c>
      <c r="F1277" s="625"/>
      <c r="G1277" s="625" t="s">
        <v>6059</v>
      </c>
      <c r="H1277" s="683"/>
      <c r="I1277" s="683"/>
      <c r="J1277" s="626">
        <v>978</v>
      </c>
      <c r="K1277" s="626">
        <v>500</v>
      </c>
      <c r="L1277" s="138">
        <v>475</v>
      </c>
      <c r="M1277" s="683"/>
      <c r="N1277" s="628"/>
      <c r="O1277" s="683"/>
      <c r="P1277" s="626">
        <v>374</v>
      </c>
      <c r="Q1277" s="626">
        <v>374</v>
      </c>
      <c r="R1277" s="626" t="s">
        <v>1520</v>
      </c>
      <c r="S1277" s="626">
        <v>1</v>
      </c>
      <c r="T1277" s="626" t="s">
        <v>316</v>
      </c>
      <c r="U1277" s="683"/>
      <c r="V1277" s="683"/>
      <c r="W1277" s="683"/>
      <c r="X1277" s="683"/>
      <c r="Y1277" s="683"/>
      <c r="Z1277" s="683"/>
      <c r="AA1277" s="626"/>
      <c r="AB1277" s="625"/>
      <c r="AC1277" s="625"/>
      <c r="AD1277" s="683"/>
      <c r="AE1277" s="683"/>
      <c r="AF1277" s="683"/>
      <c r="AG1277" s="683"/>
      <c r="AH1277" s="683"/>
      <c r="AI1277" s="683"/>
      <c r="AJ1277" s="683"/>
      <c r="AK1277" s="683"/>
      <c r="AL1277" s="683"/>
      <c r="AM1277" s="683"/>
      <c r="AN1277" s="683"/>
      <c r="AO1277" s="683"/>
      <c r="AP1277" s="683"/>
      <c r="AQ1277" s="683"/>
      <c r="AR1277" s="683"/>
      <c r="AS1277" s="683"/>
      <c r="AT1277" s="683"/>
      <c r="AU1277" s="683"/>
      <c r="AV1277" s="613">
        <v>2009</v>
      </c>
      <c r="AW1277" s="613"/>
      <c r="AX1277" s="613"/>
      <c r="AY1277" s="613"/>
      <c r="AZ1277" s="613"/>
      <c r="BA1277" s="613"/>
      <c r="BB1277" s="613"/>
      <c r="BC1277" s="614">
        <v>219</v>
      </c>
      <c r="BD1277" s="614"/>
      <c r="BE1277" s="170"/>
    </row>
    <row r="1278" spans="1:57" ht="25.7" hidden="1" customHeight="1" x14ac:dyDescent="0.15">
      <c r="A1278" s="621"/>
      <c r="B1278" s="147"/>
      <c r="C1278" s="625" t="s">
        <v>5726</v>
      </c>
      <c r="D1278" s="625" t="s">
        <v>6072</v>
      </c>
      <c r="E1278" s="625" t="s">
        <v>5726</v>
      </c>
      <c r="F1278" s="625"/>
      <c r="G1278" s="625" t="s">
        <v>16220</v>
      </c>
      <c r="H1278" s="683"/>
      <c r="I1278" s="683"/>
      <c r="J1278" s="626">
        <v>26881</v>
      </c>
      <c r="K1278" s="626">
        <v>1365</v>
      </c>
      <c r="L1278" s="138">
        <v>1359</v>
      </c>
      <c r="M1278" s="683">
        <v>4</v>
      </c>
      <c r="N1278" s="628" t="s">
        <v>316</v>
      </c>
      <c r="O1278" s="683"/>
      <c r="P1278" s="626">
        <v>748</v>
      </c>
      <c r="Q1278" s="626">
        <v>374</v>
      </c>
      <c r="R1278" s="626" t="s">
        <v>1520</v>
      </c>
      <c r="S1278" s="626">
        <v>2</v>
      </c>
      <c r="T1278" s="626" t="s">
        <v>316</v>
      </c>
      <c r="U1278" s="683"/>
      <c r="V1278" s="683"/>
      <c r="W1278" s="683"/>
      <c r="X1278" s="683"/>
      <c r="Y1278" s="683"/>
      <c r="Z1278" s="683"/>
      <c r="AA1278" s="626"/>
      <c r="AB1278" s="625"/>
      <c r="AC1278" s="625"/>
      <c r="AD1278" s="683"/>
      <c r="AE1278" s="683"/>
      <c r="AF1278" s="683"/>
      <c r="AG1278" s="683"/>
      <c r="AH1278" s="683"/>
      <c r="AI1278" s="683"/>
      <c r="AJ1278" s="683"/>
      <c r="AK1278" s="683"/>
      <c r="AL1278" s="683"/>
      <c r="AM1278" s="683"/>
      <c r="AN1278" s="683"/>
      <c r="AO1278" s="683"/>
      <c r="AP1278" s="683"/>
      <c r="AQ1278" s="683"/>
      <c r="AR1278" s="683"/>
      <c r="AS1278" s="683"/>
      <c r="AT1278" s="683"/>
      <c r="AU1278" s="683"/>
      <c r="AV1278" s="613">
        <v>2011</v>
      </c>
      <c r="AW1278" s="613"/>
      <c r="AX1278" s="613"/>
      <c r="AY1278" s="613"/>
      <c r="AZ1278" s="613"/>
      <c r="BA1278" s="613"/>
      <c r="BB1278" s="613"/>
      <c r="BC1278" s="614">
        <v>1200</v>
      </c>
      <c r="BD1278" s="614"/>
      <c r="BE1278" s="170"/>
    </row>
    <row r="1279" spans="1:57" ht="25.7" hidden="1" customHeight="1" x14ac:dyDescent="0.15">
      <c r="A1279" s="621"/>
      <c r="B1279" s="147"/>
      <c r="C1279" s="625" t="s">
        <v>5726</v>
      </c>
      <c r="D1279" s="625" t="s">
        <v>6073</v>
      </c>
      <c r="E1279" s="625" t="s">
        <v>5726</v>
      </c>
      <c r="F1279" s="625" t="s">
        <v>5726</v>
      </c>
      <c r="G1279" s="625" t="s">
        <v>17427</v>
      </c>
      <c r="H1279" s="683">
        <v>475</v>
      </c>
      <c r="I1279" s="683">
        <v>475</v>
      </c>
      <c r="J1279" s="626">
        <v>1584</v>
      </c>
      <c r="K1279" s="626">
        <v>495.57</v>
      </c>
      <c r="L1279" s="138">
        <v>495.57</v>
      </c>
      <c r="M1279" s="683">
        <v>1</v>
      </c>
      <c r="N1279" s="628" t="s">
        <v>316</v>
      </c>
      <c r="O1279" s="683"/>
      <c r="P1279" s="626">
        <v>396</v>
      </c>
      <c r="Q1279" s="626">
        <v>396</v>
      </c>
      <c r="R1279" s="626" t="s">
        <v>4640</v>
      </c>
      <c r="S1279" s="626">
        <v>1</v>
      </c>
      <c r="T1279" s="626" t="s">
        <v>316</v>
      </c>
      <c r="U1279" s="683"/>
      <c r="V1279" s="683">
        <v>2009</v>
      </c>
      <c r="W1279" s="683">
        <v>219</v>
      </c>
      <c r="X1279" s="683"/>
      <c r="Y1279" s="683"/>
      <c r="Z1279" s="683"/>
      <c r="AA1279" s="626"/>
      <c r="AB1279" s="625">
        <v>2009</v>
      </c>
      <c r="AC1279" s="625">
        <v>219</v>
      </c>
      <c r="AD1279" s="683"/>
      <c r="AE1279" s="683"/>
      <c r="AF1279" s="683"/>
      <c r="AG1279" s="683"/>
      <c r="AH1279" s="683"/>
      <c r="AI1279" s="683"/>
      <c r="AJ1279" s="683"/>
      <c r="AK1279" s="683"/>
      <c r="AL1279" s="683"/>
      <c r="AM1279" s="683"/>
      <c r="AN1279" s="683"/>
      <c r="AO1279" s="683"/>
      <c r="AP1279" s="683"/>
      <c r="AQ1279" s="683"/>
      <c r="AR1279" s="683"/>
      <c r="AS1279" s="683"/>
      <c r="AT1279" s="683"/>
      <c r="AU1279" s="683"/>
      <c r="AV1279" s="613">
        <v>2014</v>
      </c>
      <c r="AW1279" s="613"/>
      <c r="AX1279" s="613"/>
      <c r="AY1279" s="613"/>
      <c r="AZ1279" s="613"/>
      <c r="BA1279" s="613"/>
      <c r="BB1279" s="613"/>
      <c r="BC1279" s="614"/>
      <c r="BD1279" s="614"/>
      <c r="BE1279" s="170"/>
    </row>
    <row r="1280" spans="1:57" ht="25.7" hidden="1" customHeight="1" x14ac:dyDescent="0.15">
      <c r="A1280" s="621"/>
      <c r="B1280" s="147"/>
      <c r="C1280" s="625" t="s">
        <v>5726</v>
      </c>
      <c r="D1280" s="625" t="s">
        <v>17428</v>
      </c>
      <c r="E1280" s="625" t="s">
        <v>17429</v>
      </c>
      <c r="F1280" s="625"/>
      <c r="G1280" s="625" t="s">
        <v>17429</v>
      </c>
      <c r="H1280" s="683"/>
      <c r="I1280" s="683"/>
      <c r="J1280" s="626"/>
      <c r="K1280" s="626"/>
      <c r="L1280" s="138"/>
      <c r="M1280" s="683"/>
      <c r="N1280" s="628"/>
      <c r="O1280" s="683"/>
      <c r="P1280" s="626"/>
      <c r="Q1280" s="626"/>
      <c r="R1280" s="626"/>
      <c r="S1280" s="626"/>
      <c r="T1280" s="626"/>
      <c r="U1280" s="683"/>
      <c r="V1280" s="683"/>
      <c r="W1280" s="683"/>
      <c r="X1280" s="683"/>
      <c r="Y1280" s="683"/>
      <c r="Z1280" s="683"/>
      <c r="AA1280" s="626"/>
      <c r="AB1280" s="625"/>
      <c r="AC1280" s="625"/>
      <c r="AD1280" s="683"/>
      <c r="AE1280" s="683"/>
      <c r="AF1280" s="683"/>
      <c r="AG1280" s="683"/>
      <c r="AH1280" s="683"/>
      <c r="AI1280" s="683"/>
      <c r="AJ1280" s="683"/>
      <c r="AK1280" s="683"/>
      <c r="AL1280" s="683"/>
      <c r="AM1280" s="683"/>
      <c r="AN1280" s="683"/>
      <c r="AO1280" s="683"/>
      <c r="AP1280" s="683"/>
      <c r="AQ1280" s="683"/>
      <c r="AR1280" s="683"/>
      <c r="AS1280" s="683"/>
      <c r="AT1280" s="683"/>
      <c r="AU1280" s="683"/>
      <c r="AV1280" s="613"/>
      <c r="AW1280" s="613"/>
      <c r="AX1280" s="613"/>
      <c r="AY1280" s="613"/>
      <c r="AZ1280" s="613"/>
      <c r="BA1280" s="613"/>
      <c r="BB1280" s="613"/>
      <c r="BC1280" s="614"/>
      <c r="BD1280" s="614"/>
      <c r="BE1280" s="170"/>
    </row>
    <row r="1281" spans="1:57" ht="25.7" hidden="1" customHeight="1" x14ac:dyDescent="0.15">
      <c r="A1281" s="621"/>
      <c r="B1281" s="147"/>
      <c r="C1281" s="625" t="s">
        <v>5726</v>
      </c>
      <c r="D1281" s="625" t="s">
        <v>6074</v>
      </c>
      <c r="E1281" s="625" t="s">
        <v>5726</v>
      </c>
      <c r="F1281" s="625"/>
      <c r="G1281" s="625" t="s">
        <v>17398</v>
      </c>
      <c r="H1281" s="683"/>
      <c r="I1281" s="683"/>
      <c r="J1281" s="626">
        <v>4837</v>
      </c>
      <c r="K1281" s="626">
        <v>484</v>
      </c>
      <c r="L1281" s="138">
        <v>484</v>
      </c>
      <c r="M1281" s="683"/>
      <c r="N1281" s="628"/>
      <c r="O1281" s="683"/>
      <c r="P1281" s="626">
        <v>300</v>
      </c>
      <c r="Q1281" s="626">
        <v>300</v>
      </c>
      <c r="R1281" s="626" t="s">
        <v>1672</v>
      </c>
      <c r="S1281" s="626">
        <v>1</v>
      </c>
      <c r="T1281" s="626" t="s">
        <v>316</v>
      </c>
      <c r="U1281" s="683"/>
      <c r="V1281" s="683"/>
      <c r="W1281" s="683"/>
      <c r="X1281" s="683"/>
      <c r="Y1281" s="683"/>
      <c r="Z1281" s="683"/>
      <c r="AA1281" s="626"/>
      <c r="AB1281" s="625"/>
      <c r="AC1281" s="625"/>
      <c r="AD1281" s="683"/>
      <c r="AE1281" s="683"/>
      <c r="AF1281" s="683"/>
      <c r="AG1281" s="683"/>
      <c r="AH1281" s="683"/>
      <c r="AI1281" s="683"/>
      <c r="AJ1281" s="683"/>
      <c r="AK1281" s="683"/>
      <c r="AL1281" s="683"/>
      <c r="AM1281" s="683"/>
      <c r="AN1281" s="683"/>
      <c r="AO1281" s="683"/>
      <c r="AP1281" s="683"/>
      <c r="AQ1281" s="683"/>
      <c r="AR1281" s="683"/>
      <c r="AS1281" s="683"/>
      <c r="AT1281" s="683"/>
      <c r="AU1281" s="683"/>
      <c r="AV1281" s="613">
        <v>2016</v>
      </c>
      <c r="AW1281" s="613"/>
      <c r="AX1281" s="613"/>
      <c r="AY1281" s="613"/>
      <c r="AZ1281" s="613"/>
      <c r="BA1281" s="613"/>
      <c r="BB1281" s="613"/>
      <c r="BC1281" s="614">
        <v>350</v>
      </c>
      <c r="BD1281" s="614"/>
      <c r="BE1281" s="170"/>
    </row>
    <row r="1282" spans="1:57" ht="25.7" hidden="1" customHeight="1" x14ac:dyDescent="0.15">
      <c r="A1282" s="621"/>
      <c r="B1282" s="147"/>
      <c r="C1282" s="625" t="s">
        <v>5730</v>
      </c>
      <c r="D1282" s="625" t="s">
        <v>6075</v>
      </c>
      <c r="E1282" s="625" t="s">
        <v>5730</v>
      </c>
      <c r="F1282" s="625"/>
      <c r="G1282" s="625" t="s">
        <v>5730</v>
      </c>
      <c r="H1282" s="683"/>
      <c r="I1282" s="683"/>
      <c r="J1282" s="626">
        <v>573</v>
      </c>
      <c r="K1282" s="626">
        <v>573.72</v>
      </c>
      <c r="L1282" s="138">
        <v>573.72</v>
      </c>
      <c r="M1282" s="683"/>
      <c r="N1282" s="628"/>
      <c r="O1282" s="683"/>
      <c r="P1282" s="626">
        <v>567</v>
      </c>
      <c r="Q1282" s="626">
        <v>567</v>
      </c>
      <c r="R1282" s="626" t="s">
        <v>6076</v>
      </c>
      <c r="S1282" s="626">
        <v>1</v>
      </c>
      <c r="T1282" s="626" t="s">
        <v>316</v>
      </c>
      <c r="U1282" s="683"/>
      <c r="V1282" s="683"/>
      <c r="W1282" s="683"/>
      <c r="X1282" s="683"/>
      <c r="Y1282" s="683"/>
      <c r="Z1282" s="683"/>
      <c r="AA1282" s="626"/>
      <c r="AB1282" s="625"/>
      <c r="AC1282" s="625"/>
      <c r="AD1282" s="683"/>
      <c r="AE1282" s="683"/>
      <c r="AF1282" s="683"/>
      <c r="AG1282" s="683"/>
      <c r="AH1282" s="683"/>
      <c r="AI1282" s="683"/>
      <c r="AJ1282" s="683"/>
      <c r="AK1282" s="683"/>
      <c r="AL1282" s="683"/>
      <c r="AM1282" s="683"/>
      <c r="AN1282" s="683"/>
      <c r="AO1282" s="683"/>
      <c r="AP1282" s="683"/>
      <c r="AQ1282" s="683"/>
      <c r="AR1282" s="683"/>
      <c r="AS1282" s="683"/>
      <c r="AT1282" s="683"/>
      <c r="AU1282" s="683"/>
      <c r="AV1282" s="613">
        <v>2001</v>
      </c>
      <c r="AW1282" s="613"/>
      <c r="AX1282" s="613"/>
      <c r="AY1282" s="613"/>
      <c r="AZ1282" s="613"/>
      <c r="BA1282" s="613"/>
      <c r="BB1282" s="613"/>
      <c r="BC1282" s="614">
        <v>120</v>
      </c>
      <c r="BD1282" s="614"/>
      <c r="BE1282" s="170"/>
    </row>
    <row r="1283" spans="1:57" ht="25.7" hidden="1" customHeight="1" x14ac:dyDescent="0.15">
      <c r="A1283" s="621"/>
      <c r="B1283" s="147"/>
      <c r="C1283" s="625" t="s">
        <v>5730</v>
      </c>
      <c r="D1283" s="625" t="s">
        <v>6077</v>
      </c>
      <c r="E1283" s="625" t="s">
        <v>5730</v>
      </c>
      <c r="F1283" s="625"/>
      <c r="G1283" s="625" t="s">
        <v>5730</v>
      </c>
      <c r="H1283" s="683"/>
      <c r="I1283" s="683"/>
      <c r="J1283" s="626">
        <v>1741</v>
      </c>
      <c r="K1283" s="626">
        <v>550</v>
      </c>
      <c r="L1283" s="138">
        <v>550</v>
      </c>
      <c r="M1283" s="683"/>
      <c r="N1283" s="628"/>
      <c r="O1283" s="683"/>
      <c r="P1283" s="626">
        <v>500</v>
      </c>
      <c r="Q1283" s="626">
        <v>500</v>
      </c>
      <c r="R1283" s="626" t="s">
        <v>1700</v>
      </c>
      <c r="S1283" s="626">
        <v>1</v>
      </c>
      <c r="T1283" s="626" t="s">
        <v>316</v>
      </c>
      <c r="U1283" s="683"/>
      <c r="V1283" s="683"/>
      <c r="W1283" s="683"/>
      <c r="X1283" s="683"/>
      <c r="Y1283" s="683"/>
      <c r="Z1283" s="683"/>
      <c r="AA1283" s="626"/>
      <c r="AB1283" s="625"/>
      <c r="AC1283" s="625"/>
      <c r="AD1283" s="683"/>
      <c r="AE1283" s="683"/>
      <c r="AF1283" s="683"/>
      <c r="AG1283" s="683"/>
      <c r="AH1283" s="683"/>
      <c r="AI1283" s="683"/>
      <c r="AJ1283" s="683"/>
      <c r="AK1283" s="683"/>
      <c r="AL1283" s="683"/>
      <c r="AM1283" s="683"/>
      <c r="AN1283" s="683"/>
      <c r="AO1283" s="683"/>
      <c r="AP1283" s="683"/>
      <c r="AQ1283" s="683"/>
      <c r="AR1283" s="683"/>
      <c r="AS1283" s="683"/>
      <c r="AT1283" s="683"/>
      <c r="AU1283" s="683"/>
      <c r="AV1283" s="613">
        <v>2002</v>
      </c>
      <c r="AW1283" s="613"/>
      <c r="AX1283" s="613"/>
      <c r="AY1283" s="613"/>
      <c r="AZ1283" s="613"/>
      <c r="BA1283" s="613"/>
      <c r="BB1283" s="613"/>
      <c r="BC1283" s="614">
        <v>50</v>
      </c>
      <c r="BD1283" s="614"/>
      <c r="BE1283" s="170"/>
    </row>
    <row r="1284" spans="1:57" ht="25.7" hidden="1" customHeight="1" x14ac:dyDescent="0.15">
      <c r="A1284" s="621"/>
      <c r="B1284" s="147"/>
      <c r="C1284" s="625" t="s">
        <v>5730</v>
      </c>
      <c r="D1284" s="625" t="s">
        <v>6078</v>
      </c>
      <c r="E1284" s="625" t="s">
        <v>5730</v>
      </c>
      <c r="F1284" s="625"/>
      <c r="G1284" s="625" t="s">
        <v>5730</v>
      </c>
      <c r="H1284" s="683"/>
      <c r="I1284" s="683"/>
      <c r="J1284" s="626">
        <v>1032</v>
      </c>
      <c r="K1284" s="626">
        <v>488</v>
      </c>
      <c r="L1284" s="138">
        <v>488</v>
      </c>
      <c r="M1284" s="683"/>
      <c r="N1284" s="628"/>
      <c r="O1284" s="683"/>
      <c r="P1284" s="626">
        <v>475</v>
      </c>
      <c r="Q1284" s="626">
        <v>475</v>
      </c>
      <c r="R1284" s="626" t="s">
        <v>1721</v>
      </c>
      <c r="S1284" s="626">
        <v>1</v>
      </c>
      <c r="T1284" s="626" t="s">
        <v>316</v>
      </c>
      <c r="U1284" s="683"/>
      <c r="V1284" s="683"/>
      <c r="W1284" s="683"/>
      <c r="X1284" s="683"/>
      <c r="Y1284" s="683"/>
      <c r="Z1284" s="683"/>
      <c r="AA1284" s="626"/>
      <c r="AB1284" s="625"/>
      <c r="AC1284" s="625"/>
      <c r="AD1284" s="683"/>
      <c r="AE1284" s="683"/>
      <c r="AF1284" s="683"/>
      <c r="AG1284" s="683"/>
      <c r="AH1284" s="683"/>
      <c r="AI1284" s="683"/>
      <c r="AJ1284" s="683"/>
      <c r="AK1284" s="683"/>
      <c r="AL1284" s="683"/>
      <c r="AM1284" s="683"/>
      <c r="AN1284" s="683"/>
      <c r="AO1284" s="683"/>
      <c r="AP1284" s="683"/>
      <c r="AQ1284" s="683"/>
      <c r="AR1284" s="683"/>
      <c r="AS1284" s="683"/>
      <c r="AT1284" s="683"/>
      <c r="AU1284" s="683"/>
      <c r="AV1284" s="613">
        <v>2003</v>
      </c>
      <c r="AW1284" s="613"/>
      <c r="AX1284" s="613"/>
      <c r="AY1284" s="613"/>
      <c r="AZ1284" s="613"/>
      <c r="BA1284" s="613"/>
      <c r="BB1284" s="613"/>
      <c r="BC1284" s="614">
        <v>75</v>
      </c>
      <c r="BD1284" s="614"/>
      <c r="BE1284" s="170"/>
    </row>
    <row r="1285" spans="1:57" ht="25.7" hidden="1" customHeight="1" x14ac:dyDescent="0.15">
      <c r="A1285" s="621"/>
      <c r="B1285" s="147"/>
      <c r="C1285" s="625" t="s">
        <v>5730</v>
      </c>
      <c r="D1285" s="625" t="s">
        <v>6079</v>
      </c>
      <c r="E1285" s="625" t="s">
        <v>5730</v>
      </c>
      <c r="F1285" s="625"/>
      <c r="G1285" s="625" t="s">
        <v>5730</v>
      </c>
      <c r="H1285" s="683"/>
      <c r="I1285" s="683"/>
      <c r="J1285" s="626">
        <v>913.22</v>
      </c>
      <c r="K1285" s="626">
        <v>354.3</v>
      </c>
      <c r="L1285" s="138">
        <v>354.3</v>
      </c>
      <c r="M1285" s="683"/>
      <c r="N1285" s="628"/>
      <c r="O1285" s="683"/>
      <c r="P1285" s="626">
        <v>353.28</v>
      </c>
      <c r="Q1285" s="626">
        <v>353.28</v>
      </c>
      <c r="R1285" s="626" t="s">
        <v>6080</v>
      </c>
      <c r="S1285" s="626">
        <v>1</v>
      </c>
      <c r="T1285" s="626" t="s">
        <v>316</v>
      </c>
      <c r="U1285" s="683"/>
      <c r="V1285" s="683"/>
      <c r="W1285" s="683"/>
      <c r="X1285" s="683"/>
      <c r="Y1285" s="683"/>
      <c r="Z1285" s="683"/>
      <c r="AA1285" s="626"/>
      <c r="AB1285" s="625"/>
      <c r="AC1285" s="625"/>
      <c r="AD1285" s="683"/>
      <c r="AE1285" s="683"/>
      <c r="AF1285" s="683"/>
      <c r="AG1285" s="683"/>
      <c r="AH1285" s="683"/>
      <c r="AI1285" s="683"/>
      <c r="AJ1285" s="683"/>
      <c r="AK1285" s="683"/>
      <c r="AL1285" s="683"/>
      <c r="AM1285" s="683"/>
      <c r="AN1285" s="683"/>
      <c r="AO1285" s="683"/>
      <c r="AP1285" s="683"/>
      <c r="AQ1285" s="683"/>
      <c r="AR1285" s="683"/>
      <c r="AS1285" s="683"/>
      <c r="AT1285" s="683"/>
      <c r="AU1285" s="683"/>
      <c r="AV1285" s="613">
        <v>2002</v>
      </c>
      <c r="AW1285" s="613"/>
      <c r="AX1285" s="613"/>
      <c r="AY1285" s="613"/>
      <c r="AZ1285" s="613"/>
      <c r="BA1285" s="613"/>
      <c r="BB1285" s="613"/>
      <c r="BC1285" s="614">
        <v>50</v>
      </c>
      <c r="BD1285" s="614"/>
      <c r="BE1285" s="170"/>
    </row>
    <row r="1286" spans="1:57" ht="25.7" hidden="1" customHeight="1" x14ac:dyDescent="0.15">
      <c r="A1286" s="621"/>
      <c r="B1286" s="147"/>
      <c r="C1286" s="625" t="s">
        <v>5730</v>
      </c>
      <c r="D1286" s="625" t="s">
        <v>6081</v>
      </c>
      <c r="E1286" s="625" t="s">
        <v>5730</v>
      </c>
      <c r="F1286" s="625"/>
      <c r="G1286" s="625" t="s">
        <v>5730</v>
      </c>
      <c r="H1286" s="683"/>
      <c r="I1286" s="683"/>
      <c r="J1286" s="626">
        <v>4914</v>
      </c>
      <c r="K1286" s="626">
        <v>1110</v>
      </c>
      <c r="L1286" s="138">
        <v>1110</v>
      </c>
      <c r="M1286" s="683"/>
      <c r="N1286" s="628"/>
      <c r="O1286" s="683"/>
      <c r="P1286" s="626">
        <v>828</v>
      </c>
      <c r="Q1286" s="626">
        <v>828</v>
      </c>
      <c r="R1286" s="626" t="s">
        <v>6082</v>
      </c>
      <c r="S1286" s="626">
        <v>2</v>
      </c>
      <c r="T1286" s="626" t="s">
        <v>316</v>
      </c>
      <c r="U1286" s="683"/>
      <c r="V1286" s="683"/>
      <c r="W1286" s="683"/>
      <c r="X1286" s="683"/>
      <c r="Y1286" s="683"/>
      <c r="Z1286" s="683"/>
      <c r="AA1286" s="626"/>
      <c r="AB1286" s="625"/>
      <c r="AC1286" s="625"/>
      <c r="AD1286" s="683"/>
      <c r="AE1286" s="683"/>
      <c r="AF1286" s="683"/>
      <c r="AG1286" s="683"/>
      <c r="AH1286" s="683"/>
      <c r="AI1286" s="683"/>
      <c r="AJ1286" s="683"/>
      <c r="AK1286" s="683"/>
      <c r="AL1286" s="683"/>
      <c r="AM1286" s="683"/>
      <c r="AN1286" s="683"/>
      <c r="AO1286" s="683"/>
      <c r="AP1286" s="683"/>
      <c r="AQ1286" s="683"/>
      <c r="AR1286" s="683"/>
      <c r="AS1286" s="683"/>
      <c r="AT1286" s="683"/>
      <c r="AU1286" s="683"/>
      <c r="AV1286" s="613">
        <v>2003</v>
      </c>
      <c r="AW1286" s="613"/>
      <c r="AX1286" s="613"/>
      <c r="AY1286" s="613"/>
      <c r="AZ1286" s="613"/>
      <c r="BA1286" s="613"/>
      <c r="BB1286" s="613"/>
      <c r="BC1286" s="614">
        <v>75</v>
      </c>
      <c r="BD1286" s="614"/>
      <c r="BE1286" s="170"/>
    </row>
    <row r="1287" spans="1:57" ht="25.7" hidden="1" customHeight="1" x14ac:dyDescent="0.15">
      <c r="A1287" s="621"/>
      <c r="B1287" s="147"/>
      <c r="C1287" s="625" t="s">
        <v>5730</v>
      </c>
      <c r="D1287" s="625" t="s">
        <v>6083</v>
      </c>
      <c r="E1287" s="625" t="s">
        <v>5730</v>
      </c>
      <c r="F1287" s="625"/>
      <c r="G1287" s="625" t="s">
        <v>5730</v>
      </c>
      <c r="H1287" s="683"/>
      <c r="I1287" s="683"/>
      <c r="J1287" s="626">
        <v>1410</v>
      </c>
      <c r="K1287" s="626">
        <v>486</v>
      </c>
      <c r="L1287" s="138">
        <v>486</v>
      </c>
      <c r="M1287" s="683"/>
      <c r="N1287" s="628"/>
      <c r="O1287" s="683"/>
      <c r="P1287" s="626">
        <v>446.5</v>
      </c>
      <c r="Q1287" s="626">
        <v>446.5</v>
      </c>
      <c r="R1287" s="626" t="s">
        <v>6084</v>
      </c>
      <c r="S1287" s="626">
        <v>1</v>
      </c>
      <c r="T1287" s="626" t="s">
        <v>316</v>
      </c>
      <c r="U1287" s="683"/>
      <c r="V1287" s="683"/>
      <c r="W1287" s="683"/>
      <c r="X1287" s="683"/>
      <c r="Y1287" s="683"/>
      <c r="Z1287" s="683"/>
      <c r="AA1287" s="626"/>
      <c r="AB1287" s="625"/>
      <c r="AC1287" s="625"/>
      <c r="AD1287" s="683"/>
      <c r="AE1287" s="683"/>
      <c r="AF1287" s="683"/>
      <c r="AG1287" s="683"/>
      <c r="AH1287" s="683"/>
      <c r="AI1287" s="683"/>
      <c r="AJ1287" s="683"/>
      <c r="AK1287" s="683"/>
      <c r="AL1287" s="683"/>
      <c r="AM1287" s="683"/>
      <c r="AN1287" s="683"/>
      <c r="AO1287" s="683"/>
      <c r="AP1287" s="683"/>
      <c r="AQ1287" s="683"/>
      <c r="AR1287" s="683"/>
      <c r="AS1287" s="683"/>
      <c r="AT1287" s="683"/>
      <c r="AU1287" s="683"/>
      <c r="AV1287" s="613">
        <v>2005</v>
      </c>
      <c r="AW1287" s="613"/>
      <c r="AX1287" s="613"/>
      <c r="AY1287" s="613"/>
      <c r="AZ1287" s="613"/>
      <c r="BA1287" s="613"/>
      <c r="BB1287" s="613"/>
      <c r="BC1287" s="614">
        <v>110</v>
      </c>
      <c r="BD1287" s="614"/>
      <c r="BE1287" s="170"/>
    </row>
    <row r="1288" spans="1:57" ht="25.7" hidden="1" customHeight="1" x14ac:dyDescent="0.15">
      <c r="A1288" s="621"/>
      <c r="B1288" s="147"/>
      <c r="C1288" s="625" t="s">
        <v>5730</v>
      </c>
      <c r="D1288" s="625" t="s">
        <v>6085</v>
      </c>
      <c r="E1288" s="625" t="s">
        <v>5730</v>
      </c>
      <c r="F1288" s="625"/>
      <c r="G1288" s="625" t="s">
        <v>5730</v>
      </c>
      <c r="H1288" s="683"/>
      <c r="I1288" s="683"/>
      <c r="J1288" s="626">
        <v>2081</v>
      </c>
      <c r="K1288" s="626">
        <v>442</v>
      </c>
      <c r="L1288" s="138">
        <v>442</v>
      </c>
      <c r="M1288" s="683"/>
      <c r="N1288" s="628"/>
      <c r="O1288" s="683"/>
      <c r="P1288" s="626">
        <v>414</v>
      </c>
      <c r="Q1288" s="626">
        <v>414</v>
      </c>
      <c r="R1288" s="626" t="s">
        <v>1907</v>
      </c>
      <c r="S1288" s="626">
        <v>1</v>
      </c>
      <c r="T1288" s="626" t="s">
        <v>316</v>
      </c>
      <c r="U1288" s="683"/>
      <c r="V1288" s="683"/>
      <c r="W1288" s="683"/>
      <c r="X1288" s="683"/>
      <c r="Y1288" s="683"/>
      <c r="Z1288" s="683"/>
      <c r="AA1288" s="626"/>
      <c r="AB1288" s="625"/>
      <c r="AC1288" s="625"/>
      <c r="AD1288" s="683"/>
      <c r="AE1288" s="683"/>
      <c r="AF1288" s="683"/>
      <c r="AG1288" s="683"/>
      <c r="AH1288" s="683"/>
      <c r="AI1288" s="683"/>
      <c r="AJ1288" s="683"/>
      <c r="AK1288" s="683"/>
      <c r="AL1288" s="683"/>
      <c r="AM1288" s="683"/>
      <c r="AN1288" s="683"/>
      <c r="AO1288" s="683"/>
      <c r="AP1288" s="683"/>
      <c r="AQ1288" s="683"/>
      <c r="AR1288" s="683"/>
      <c r="AS1288" s="683"/>
      <c r="AT1288" s="683"/>
      <c r="AU1288" s="683"/>
      <c r="AV1288" s="613">
        <v>2006</v>
      </c>
      <c r="AW1288" s="613"/>
      <c r="AX1288" s="613"/>
      <c r="AY1288" s="613"/>
      <c r="AZ1288" s="613"/>
      <c r="BA1288" s="613"/>
      <c r="BB1288" s="613"/>
      <c r="BC1288" s="614">
        <v>130</v>
      </c>
      <c r="BD1288" s="614"/>
      <c r="BE1288" s="170"/>
    </row>
    <row r="1289" spans="1:57" ht="25.7" hidden="1" customHeight="1" x14ac:dyDescent="0.15">
      <c r="A1289" s="621"/>
      <c r="B1289" s="147"/>
      <c r="C1289" s="625" t="s">
        <v>5730</v>
      </c>
      <c r="D1289" s="625" t="s">
        <v>6086</v>
      </c>
      <c r="E1289" s="625" t="s">
        <v>5730</v>
      </c>
      <c r="F1289" s="625"/>
      <c r="G1289" s="625" t="s">
        <v>5730</v>
      </c>
      <c r="H1289" s="683"/>
      <c r="I1289" s="683"/>
      <c r="J1289" s="626">
        <v>940</v>
      </c>
      <c r="K1289" s="626">
        <v>400</v>
      </c>
      <c r="L1289" s="138">
        <v>400</v>
      </c>
      <c r="M1289" s="683"/>
      <c r="N1289" s="628"/>
      <c r="O1289" s="683"/>
      <c r="P1289" s="626">
        <v>374</v>
      </c>
      <c r="Q1289" s="626">
        <v>374</v>
      </c>
      <c r="R1289" s="626" t="s">
        <v>1520</v>
      </c>
      <c r="S1289" s="626">
        <v>1</v>
      </c>
      <c r="T1289" s="626" t="s">
        <v>316</v>
      </c>
      <c r="U1289" s="683"/>
      <c r="V1289" s="683"/>
      <c r="W1289" s="683"/>
      <c r="X1289" s="683"/>
      <c r="Y1289" s="683"/>
      <c r="Z1289" s="683"/>
      <c r="AA1289" s="626"/>
      <c r="AB1289" s="625"/>
      <c r="AC1289" s="625"/>
      <c r="AD1289" s="683"/>
      <c r="AE1289" s="683"/>
      <c r="AF1289" s="683"/>
      <c r="AG1289" s="683"/>
      <c r="AH1289" s="683"/>
      <c r="AI1289" s="683"/>
      <c r="AJ1289" s="683"/>
      <c r="AK1289" s="683"/>
      <c r="AL1289" s="683"/>
      <c r="AM1289" s="683"/>
      <c r="AN1289" s="683"/>
      <c r="AO1289" s="683"/>
      <c r="AP1289" s="683"/>
      <c r="AQ1289" s="683"/>
      <c r="AR1289" s="683"/>
      <c r="AS1289" s="683"/>
      <c r="AT1289" s="683"/>
      <c r="AU1289" s="683"/>
      <c r="AV1289" s="613">
        <v>2007</v>
      </c>
      <c r="AW1289" s="613"/>
      <c r="AX1289" s="613"/>
      <c r="AY1289" s="613"/>
      <c r="AZ1289" s="613"/>
      <c r="BA1289" s="613"/>
      <c r="BB1289" s="613"/>
      <c r="BC1289" s="614">
        <v>90</v>
      </c>
      <c r="BD1289" s="614"/>
      <c r="BE1289" s="170"/>
    </row>
    <row r="1290" spans="1:57" ht="25.7" hidden="1" customHeight="1" x14ac:dyDescent="0.15">
      <c r="A1290" s="621"/>
      <c r="B1290" s="147"/>
      <c r="C1290" s="625" t="s">
        <v>5730</v>
      </c>
      <c r="D1290" s="625" t="s">
        <v>6087</v>
      </c>
      <c r="E1290" s="625" t="s">
        <v>5730</v>
      </c>
      <c r="F1290" s="625"/>
      <c r="G1290" s="625" t="s">
        <v>5730</v>
      </c>
      <c r="H1290" s="683"/>
      <c r="I1290" s="683"/>
      <c r="J1290" s="626">
        <v>1655</v>
      </c>
      <c r="K1290" s="626">
        <v>446.5</v>
      </c>
      <c r="L1290" s="138">
        <v>446.5</v>
      </c>
      <c r="M1290" s="683"/>
      <c r="N1290" s="628"/>
      <c r="O1290" s="683"/>
      <c r="P1290" s="626">
        <v>446.5</v>
      </c>
      <c r="Q1290" s="626">
        <v>446.5</v>
      </c>
      <c r="R1290" s="626" t="s">
        <v>6084</v>
      </c>
      <c r="S1290" s="626">
        <v>1</v>
      </c>
      <c r="T1290" s="626" t="s">
        <v>316</v>
      </c>
      <c r="U1290" s="683"/>
      <c r="V1290" s="683"/>
      <c r="W1290" s="683"/>
      <c r="X1290" s="683"/>
      <c r="Y1290" s="683"/>
      <c r="Z1290" s="683"/>
      <c r="AA1290" s="626"/>
      <c r="AB1290" s="625"/>
      <c r="AC1290" s="625"/>
      <c r="AD1290" s="683"/>
      <c r="AE1290" s="683"/>
      <c r="AF1290" s="683"/>
      <c r="AG1290" s="683"/>
      <c r="AH1290" s="683"/>
      <c r="AI1290" s="683"/>
      <c r="AJ1290" s="683"/>
      <c r="AK1290" s="683"/>
      <c r="AL1290" s="683"/>
      <c r="AM1290" s="683"/>
      <c r="AN1290" s="683"/>
      <c r="AO1290" s="683"/>
      <c r="AP1290" s="683"/>
      <c r="AQ1290" s="683"/>
      <c r="AR1290" s="683"/>
      <c r="AS1290" s="683"/>
      <c r="AT1290" s="683"/>
      <c r="AU1290" s="683"/>
      <c r="AV1290" s="613">
        <v>2007</v>
      </c>
      <c r="AW1290" s="613"/>
      <c r="AX1290" s="613"/>
      <c r="AY1290" s="613"/>
      <c r="AZ1290" s="613"/>
      <c r="BA1290" s="613"/>
      <c r="BB1290" s="613"/>
      <c r="BC1290" s="614">
        <v>110</v>
      </c>
      <c r="BD1290" s="614"/>
      <c r="BE1290" s="170"/>
    </row>
    <row r="1291" spans="1:57" ht="25.7" hidden="1" customHeight="1" x14ac:dyDescent="0.15">
      <c r="A1291" s="621"/>
      <c r="B1291" s="147"/>
      <c r="C1291" s="625" t="s">
        <v>5730</v>
      </c>
      <c r="D1291" s="625" t="s">
        <v>6088</v>
      </c>
      <c r="E1291" s="625" t="s">
        <v>5730</v>
      </c>
      <c r="F1291" s="625"/>
      <c r="G1291" s="625" t="s">
        <v>5730</v>
      </c>
      <c r="H1291" s="683"/>
      <c r="I1291" s="683"/>
      <c r="J1291" s="626">
        <v>957</v>
      </c>
      <c r="K1291" s="626">
        <v>448.33</v>
      </c>
      <c r="L1291" s="138">
        <v>448.33</v>
      </c>
      <c r="M1291" s="683"/>
      <c r="N1291" s="628"/>
      <c r="O1291" s="683"/>
      <c r="P1291" s="626">
        <v>432</v>
      </c>
      <c r="Q1291" s="626">
        <v>432</v>
      </c>
      <c r="R1291" s="626" t="s">
        <v>6089</v>
      </c>
      <c r="S1291" s="626">
        <v>1</v>
      </c>
      <c r="T1291" s="626" t="s">
        <v>316</v>
      </c>
      <c r="U1291" s="971"/>
      <c r="V1291" s="971"/>
      <c r="W1291" s="971"/>
      <c r="X1291" s="971"/>
      <c r="Y1291" s="971"/>
      <c r="Z1291" s="971"/>
      <c r="AA1291" s="941"/>
      <c r="AB1291" s="625"/>
      <c r="AC1291" s="625"/>
      <c r="AD1291" s="683"/>
      <c r="AE1291" s="683"/>
      <c r="AF1291" s="683"/>
      <c r="AG1291" s="683"/>
      <c r="AH1291" s="683"/>
      <c r="AI1291" s="683"/>
      <c r="AJ1291" s="683"/>
      <c r="AK1291" s="683"/>
      <c r="AL1291" s="683"/>
      <c r="AM1291" s="683"/>
      <c r="AN1291" s="683"/>
      <c r="AO1291" s="683"/>
      <c r="AP1291" s="683"/>
      <c r="AQ1291" s="683"/>
      <c r="AR1291" s="683"/>
      <c r="AS1291" s="683"/>
      <c r="AT1291" s="683"/>
      <c r="AU1291" s="683"/>
      <c r="AV1291" s="613">
        <v>2007</v>
      </c>
      <c r="AW1291" s="613"/>
      <c r="AX1291" s="613"/>
      <c r="AY1291" s="613"/>
      <c r="AZ1291" s="613"/>
      <c r="BA1291" s="613"/>
      <c r="BB1291" s="613"/>
      <c r="BC1291" s="614">
        <v>120</v>
      </c>
      <c r="BD1291" s="614"/>
      <c r="BE1291" s="170"/>
    </row>
    <row r="1292" spans="1:57" ht="25.7" hidden="1" customHeight="1" x14ac:dyDescent="0.15">
      <c r="A1292" s="621"/>
      <c r="B1292" s="147"/>
      <c r="C1292" s="625" t="s">
        <v>5730</v>
      </c>
      <c r="D1292" s="625" t="s">
        <v>6090</v>
      </c>
      <c r="E1292" s="625" t="s">
        <v>5730</v>
      </c>
      <c r="F1292" s="625"/>
      <c r="G1292" s="625" t="s">
        <v>5730</v>
      </c>
      <c r="H1292" s="683"/>
      <c r="I1292" s="683"/>
      <c r="J1292" s="626">
        <v>1388</v>
      </c>
      <c r="K1292" s="626">
        <v>1331.41</v>
      </c>
      <c r="L1292" s="138">
        <v>1354.69</v>
      </c>
      <c r="M1292" s="683"/>
      <c r="N1292" s="628"/>
      <c r="O1292" s="683"/>
      <c r="P1292" s="626">
        <v>1388.2</v>
      </c>
      <c r="Q1292" s="626">
        <v>1388.2</v>
      </c>
      <c r="R1292" s="626" t="s">
        <v>6091</v>
      </c>
      <c r="S1292" s="626">
        <v>3</v>
      </c>
      <c r="T1292" s="626" t="s">
        <v>316</v>
      </c>
      <c r="U1292" s="683"/>
      <c r="V1292" s="683"/>
      <c r="W1292" s="683"/>
      <c r="X1292" s="683"/>
      <c r="Y1292" s="683"/>
      <c r="Z1292" s="683"/>
      <c r="AA1292" s="626"/>
      <c r="AB1292" s="625"/>
      <c r="AC1292" s="625"/>
      <c r="AD1292" s="683"/>
      <c r="AE1292" s="683"/>
      <c r="AF1292" s="683"/>
      <c r="AG1292" s="683"/>
      <c r="AH1292" s="683"/>
      <c r="AI1292" s="683"/>
      <c r="AJ1292" s="683"/>
      <c r="AK1292" s="683"/>
      <c r="AL1292" s="683"/>
      <c r="AM1292" s="683"/>
      <c r="AN1292" s="683"/>
      <c r="AO1292" s="683"/>
      <c r="AP1292" s="683"/>
      <c r="AQ1292" s="683"/>
      <c r="AR1292" s="683"/>
      <c r="AS1292" s="683"/>
      <c r="AT1292" s="683"/>
      <c r="AU1292" s="683"/>
      <c r="AV1292" s="613">
        <v>2007</v>
      </c>
      <c r="AW1292" s="613"/>
      <c r="AX1292" s="613"/>
      <c r="AY1292" s="613"/>
      <c r="AZ1292" s="613"/>
      <c r="BA1292" s="613"/>
      <c r="BB1292" s="613"/>
      <c r="BC1292" s="614">
        <v>1500</v>
      </c>
      <c r="BD1292" s="614"/>
      <c r="BE1292" s="170"/>
    </row>
    <row r="1293" spans="1:57" ht="25.7" hidden="1" customHeight="1" x14ac:dyDescent="0.15">
      <c r="A1293" s="621"/>
      <c r="B1293" s="147"/>
      <c r="C1293" s="625" t="s">
        <v>5730</v>
      </c>
      <c r="D1293" s="625" t="s">
        <v>6092</v>
      </c>
      <c r="E1293" s="625" t="s">
        <v>5730</v>
      </c>
      <c r="F1293" s="625"/>
      <c r="G1293" s="625" t="s">
        <v>5730</v>
      </c>
      <c r="H1293" s="683"/>
      <c r="I1293" s="683"/>
      <c r="J1293" s="626">
        <v>2975</v>
      </c>
      <c r="K1293" s="626">
        <v>1274</v>
      </c>
      <c r="L1293" s="138">
        <v>1274</v>
      </c>
      <c r="M1293" s="683"/>
      <c r="N1293" s="628"/>
      <c r="O1293" s="683"/>
      <c r="P1293" s="626">
        <v>1134</v>
      </c>
      <c r="Q1293" s="626">
        <v>567</v>
      </c>
      <c r="R1293" s="626" t="s">
        <v>6093</v>
      </c>
      <c r="S1293" s="626">
        <v>2</v>
      </c>
      <c r="T1293" s="626" t="s">
        <v>316</v>
      </c>
      <c r="U1293" s="683"/>
      <c r="V1293" s="683"/>
      <c r="W1293" s="683"/>
      <c r="X1293" s="683"/>
      <c r="Y1293" s="683"/>
      <c r="Z1293" s="683"/>
      <c r="AA1293" s="626" t="s">
        <v>1922</v>
      </c>
      <c r="AB1293" s="625"/>
      <c r="AC1293" s="625"/>
      <c r="AD1293" s="683"/>
      <c r="AE1293" s="683"/>
      <c r="AF1293" s="683"/>
      <c r="AG1293" s="683"/>
      <c r="AH1293" s="683"/>
      <c r="AI1293" s="683"/>
      <c r="AJ1293" s="683"/>
      <c r="AK1293" s="683"/>
      <c r="AL1293" s="683"/>
      <c r="AM1293" s="683"/>
      <c r="AN1293" s="683"/>
      <c r="AO1293" s="683"/>
      <c r="AP1293" s="683"/>
      <c r="AQ1293" s="683"/>
      <c r="AR1293" s="683"/>
      <c r="AS1293" s="683"/>
      <c r="AT1293" s="683"/>
      <c r="AU1293" s="683"/>
      <c r="AV1293" s="613">
        <v>2006</v>
      </c>
      <c r="AW1293" s="613"/>
      <c r="AX1293" s="613"/>
      <c r="AY1293" s="613"/>
      <c r="AZ1293" s="613"/>
      <c r="BA1293" s="613"/>
      <c r="BB1293" s="613"/>
      <c r="BC1293" s="614">
        <v>240</v>
      </c>
      <c r="BD1293" s="614"/>
      <c r="BE1293" s="170"/>
    </row>
    <row r="1294" spans="1:57" ht="25.7" hidden="1" customHeight="1" x14ac:dyDescent="0.15">
      <c r="A1294" s="621" t="s">
        <v>179</v>
      </c>
      <c r="B1294" s="147"/>
      <c r="C1294" s="625" t="s">
        <v>5730</v>
      </c>
      <c r="D1294" s="625" t="s">
        <v>6094</v>
      </c>
      <c r="E1294" s="625" t="s">
        <v>5730</v>
      </c>
      <c r="F1294" s="625"/>
      <c r="G1294" s="625" t="s">
        <v>5730</v>
      </c>
      <c r="H1294" s="683"/>
      <c r="I1294" s="683"/>
      <c r="J1294" s="626">
        <v>2710</v>
      </c>
      <c r="K1294" s="626">
        <v>514</v>
      </c>
      <c r="L1294" s="138">
        <v>514</v>
      </c>
      <c r="M1294" s="683"/>
      <c r="N1294" s="628"/>
      <c r="O1294" s="683"/>
      <c r="P1294" s="626">
        <v>498</v>
      </c>
      <c r="Q1294" s="626">
        <v>498</v>
      </c>
      <c r="R1294" s="626" t="s">
        <v>6089</v>
      </c>
      <c r="S1294" s="626">
        <v>1</v>
      </c>
      <c r="T1294" s="626" t="s">
        <v>316</v>
      </c>
      <c r="U1294" s="683"/>
      <c r="V1294" s="683"/>
      <c r="W1294" s="683"/>
      <c r="X1294" s="683"/>
      <c r="Y1294" s="683"/>
      <c r="Z1294" s="683"/>
      <c r="AA1294" s="626"/>
      <c r="AB1294" s="625"/>
      <c r="AC1294" s="625"/>
      <c r="AD1294" s="683"/>
      <c r="AE1294" s="683"/>
      <c r="AF1294" s="683"/>
      <c r="AG1294" s="683"/>
      <c r="AH1294" s="683"/>
      <c r="AI1294" s="683"/>
      <c r="AJ1294" s="683"/>
      <c r="AK1294" s="683"/>
      <c r="AL1294" s="683"/>
      <c r="AM1294" s="683"/>
      <c r="AN1294" s="683"/>
      <c r="AO1294" s="683"/>
      <c r="AP1294" s="683"/>
      <c r="AQ1294" s="683"/>
      <c r="AR1294" s="683"/>
      <c r="AS1294" s="683"/>
      <c r="AT1294" s="683"/>
      <c r="AU1294" s="683"/>
      <c r="AV1294" s="613">
        <v>2008</v>
      </c>
      <c r="AW1294" s="613"/>
      <c r="AX1294" s="613"/>
      <c r="AY1294" s="613"/>
      <c r="AZ1294" s="613"/>
      <c r="BA1294" s="613"/>
      <c r="BB1294" s="613"/>
      <c r="BC1294" s="614">
        <v>150</v>
      </c>
      <c r="BD1294" s="614"/>
      <c r="BE1294" s="170"/>
    </row>
    <row r="1295" spans="1:57" ht="25.7" hidden="1" customHeight="1" x14ac:dyDescent="0.15">
      <c r="A1295" s="621" t="s">
        <v>180</v>
      </c>
      <c r="B1295" s="147"/>
      <c r="C1295" s="625" t="s">
        <v>5730</v>
      </c>
      <c r="D1295" s="625" t="s">
        <v>1750</v>
      </c>
      <c r="E1295" s="625" t="s">
        <v>5730</v>
      </c>
      <c r="F1295" s="625"/>
      <c r="G1295" s="625" t="s">
        <v>5730</v>
      </c>
      <c r="H1295" s="683"/>
      <c r="I1295" s="683"/>
      <c r="J1295" s="626">
        <v>1244</v>
      </c>
      <c r="K1295" s="626">
        <v>566</v>
      </c>
      <c r="L1295" s="138">
        <v>566</v>
      </c>
      <c r="M1295" s="683"/>
      <c r="N1295" s="628"/>
      <c r="O1295" s="683"/>
      <c r="P1295" s="626">
        <v>520</v>
      </c>
      <c r="Q1295" s="626">
        <v>520</v>
      </c>
      <c r="R1295" s="626" t="s">
        <v>6089</v>
      </c>
      <c r="S1295" s="626">
        <v>1</v>
      </c>
      <c r="T1295" s="626" t="s">
        <v>316</v>
      </c>
      <c r="U1295" s="683"/>
      <c r="V1295" s="683"/>
      <c r="W1295" s="683"/>
      <c r="X1295" s="683"/>
      <c r="Y1295" s="683"/>
      <c r="Z1295" s="683"/>
      <c r="AA1295" s="626"/>
      <c r="AB1295" s="625"/>
      <c r="AC1295" s="625"/>
      <c r="AD1295" s="683"/>
      <c r="AE1295" s="683"/>
      <c r="AF1295" s="683"/>
      <c r="AG1295" s="683"/>
      <c r="AH1295" s="683"/>
      <c r="AI1295" s="683"/>
      <c r="AJ1295" s="683"/>
      <c r="AK1295" s="683"/>
      <c r="AL1295" s="683"/>
      <c r="AM1295" s="683"/>
      <c r="AN1295" s="683"/>
      <c r="AO1295" s="683"/>
      <c r="AP1295" s="683"/>
      <c r="AQ1295" s="683"/>
      <c r="AR1295" s="683"/>
      <c r="AS1295" s="683"/>
      <c r="AT1295" s="683"/>
      <c r="AU1295" s="683"/>
      <c r="AV1295" s="613">
        <v>2008</v>
      </c>
      <c r="AW1295" s="613"/>
      <c r="AX1295" s="613"/>
      <c r="AY1295" s="613"/>
      <c r="AZ1295" s="613"/>
      <c r="BA1295" s="613"/>
      <c r="BB1295" s="613"/>
      <c r="BC1295" s="614">
        <v>150</v>
      </c>
      <c r="BD1295" s="614"/>
      <c r="BE1295" s="170"/>
    </row>
    <row r="1296" spans="1:57" ht="25.7" hidden="1" customHeight="1" x14ac:dyDescent="0.15">
      <c r="A1296" s="621" t="s">
        <v>186</v>
      </c>
      <c r="B1296" s="147"/>
      <c r="C1296" s="625" t="s">
        <v>5730</v>
      </c>
      <c r="D1296" s="625" t="s">
        <v>6095</v>
      </c>
      <c r="E1296" s="625" t="s">
        <v>5730</v>
      </c>
      <c r="F1296" s="625"/>
      <c r="G1296" s="625" t="s">
        <v>5730</v>
      </c>
      <c r="H1296" s="683"/>
      <c r="I1296" s="683"/>
      <c r="J1296" s="626">
        <v>1673</v>
      </c>
      <c r="K1296" s="626">
        <v>541</v>
      </c>
      <c r="L1296" s="138">
        <v>541</v>
      </c>
      <c r="M1296" s="683"/>
      <c r="N1296" s="628"/>
      <c r="O1296" s="683"/>
      <c r="P1296" s="626">
        <v>475</v>
      </c>
      <c r="Q1296" s="626">
        <v>475</v>
      </c>
      <c r="R1296" s="626" t="s">
        <v>6089</v>
      </c>
      <c r="S1296" s="626">
        <v>1</v>
      </c>
      <c r="T1296" s="626" t="s">
        <v>316</v>
      </c>
      <c r="U1296" s="683"/>
      <c r="V1296" s="683"/>
      <c r="W1296" s="683"/>
      <c r="X1296" s="683"/>
      <c r="Y1296" s="683"/>
      <c r="Z1296" s="683"/>
      <c r="AA1296" s="626"/>
      <c r="AB1296" s="625"/>
      <c r="AC1296" s="625"/>
      <c r="AD1296" s="683"/>
      <c r="AE1296" s="683"/>
      <c r="AF1296" s="683"/>
      <c r="AG1296" s="683"/>
      <c r="AH1296" s="683"/>
      <c r="AI1296" s="683"/>
      <c r="AJ1296" s="683"/>
      <c r="AK1296" s="683"/>
      <c r="AL1296" s="683"/>
      <c r="AM1296" s="683"/>
      <c r="AN1296" s="683"/>
      <c r="AO1296" s="683"/>
      <c r="AP1296" s="683"/>
      <c r="AQ1296" s="683"/>
      <c r="AR1296" s="683"/>
      <c r="AS1296" s="683"/>
      <c r="AT1296" s="683"/>
      <c r="AU1296" s="683"/>
      <c r="AV1296" s="613">
        <v>2008</v>
      </c>
      <c r="AW1296" s="613"/>
      <c r="AX1296" s="613"/>
      <c r="AY1296" s="613"/>
      <c r="AZ1296" s="613"/>
      <c r="BA1296" s="613"/>
      <c r="BB1296" s="613"/>
      <c r="BC1296" s="614">
        <v>220</v>
      </c>
      <c r="BD1296" s="614"/>
      <c r="BE1296" s="170"/>
    </row>
    <row r="1297" spans="1:57" ht="25.7" hidden="1" customHeight="1" x14ac:dyDescent="0.15">
      <c r="A1297" s="621"/>
      <c r="B1297" s="147"/>
      <c r="C1297" s="625" t="s">
        <v>5730</v>
      </c>
      <c r="D1297" s="625" t="s">
        <v>6096</v>
      </c>
      <c r="E1297" s="625" t="s">
        <v>5730</v>
      </c>
      <c r="F1297" s="625"/>
      <c r="G1297" s="625"/>
      <c r="H1297" s="683" t="s">
        <v>5730</v>
      </c>
      <c r="I1297" s="683"/>
      <c r="J1297" s="626">
        <v>1521</v>
      </c>
      <c r="K1297" s="626">
        <v>1521</v>
      </c>
      <c r="L1297" s="138"/>
      <c r="M1297" s="683">
        <v>556.70000000000005</v>
      </c>
      <c r="N1297" s="628"/>
      <c r="O1297" s="683"/>
      <c r="P1297" s="626"/>
      <c r="Q1297" s="626">
        <v>556.70000000000005</v>
      </c>
      <c r="R1297" s="626" t="s">
        <v>1714</v>
      </c>
      <c r="S1297" s="626">
        <v>1</v>
      </c>
      <c r="U1297" s="683">
        <v>1</v>
      </c>
      <c r="V1297" s="683" t="s">
        <v>316</v>
      </c>
      <c r="W1297" s="683"/>
      <c r="X1297" s="683"/>
      <c r="Y1297" s="683"/>
      <c r="Z1297" s="683"/>
      <c r="AA1297" s="626"/>
      <c r="AB1297" s="625"/>
      <c r="AC1297" s="625"/>
      <c r="AD1297" s="683"/>
      <c r="AE1297" s="683"/>
      <c r="AF1297" s="683"/>
      <c r="AG1297" s="683"/>
      <c r="AH1297" s="683"/>
      <c r="AI1297" s="683"/>
      <c r="AJ1297" s="683"/>
      <c r="AK1297" s="683"/>
      <c r="AL1297" s="683"/>
      <c r="AM1297" s="683"/>
      <c r="AN1297" s="683"/>
      <c r="AO1297" s="683"/>
      <c r="AP1297" s="683"/>
      <c r="AQ1297" s="683"/>
      <c r="AR1297" s="683"/>
      <c r="AS1297" s="683"/>
      <c r="AT1297" s="683"/>
      <c r="AU1297" s="683"/>
      <c r="AV1297" s="613"/>
      <c r="AW1297" s="613"/>
      <c r="AX1297" s="613">
        <v>2009</v>
      </c>
      <c r="AY1297" s="613"/>
      <c r="AZ1297" s="613"/>
      <c r="BA1297" s="613"/>
      <c r="BB1297" s="613"/>
      <c r="BC1297" s="614"/>
      <c r="BD1297" s="614"/>
      <c r="BE1297" s="170"/>
    </row>
    <row r="1298" spans="1:57" ht="25.7" hidden="1" customHeight="1" x14ac:dyDescent="0.15">
      <c r="A1298" s="621"/>
      <c r="B1298" s="147"/>
      <c r="C1298" s="625" t="s">
        <v>5738</v>
      </c>
      <c r="D1298" s="625" t="s">
        <v>6097</v>
      </c>
      <c r="E1298" s="625" t="s">
        <v>5738</v>
      </c>
      <c r="F1298" s="625"/>
      <c r="G1298" s="625" t="s">
        <v>5738</v>
      </c>
      <c r="H1298" s="683"/>
      <c r="I1298" s="683"/>
      <c r="J1298" s="626">
        <v>3096</v>
      </c>
      <c r="K1298" s="626">
        <v>328</v>
      </c>
      <c r="L1298" s="138">
        <v>328</v>
      </c>
      <c r="M1298" s="683"/>
      <c r="N1298" s="628"/>
      <c r="O1298" s="683"/>
      <c r="P1298" s="626">
        <v>300</v>
      </c>
      <c r="Q1298" s="626">
        <v>300</v>
      </c>
      <c r="R1298" s="626" t="s">
        <v>6098</v>
      </c>
      <c r="S1298" s="626">
        <v>1</v>
      </c>
      <c r="T1298" s="626" t="s">
        <v>316</v>
      </c>
      <c r="U1298" s="683"/>
      <c r="V1298" s="683"/>
      <c r="W1298" s="683"/>
      <c r="X1298" s="683"/>
      <c r="Y1298" s="683"/>
      <c r="Z1298" s="683"/>
      <c r="AA1298" s="626" t="s">
        <v>1677</v>
      </c>
      <c r="AB1298" s="625"/>
      <c r="AC1298" s="625"/>
      <c r="AD1298" s="683"/>
      <c r="AE1298" s="683"/>
      <c r="AF1298" s="683"/>
      <c r="AG1298" s="683"/>
      <c r="AH1298" s="683"/>
      <c r="AI1298" s="683"/>
      <c r="AJ1298" s="683"/>
      <c r="AK1298" s="683"/>
      <c r="AL1298" s="683"/>
      <c r="AM1298" s="683"/>
      <c r="AN1298" s="683"/>
      <c r="AO1298" s="683"/>
      <c r="AP1298" s="683"/>
      <c r="AQ1298" s="683"/>
      <c r="AR1298" s="683"/>
      <c r="AS1298" s="683"/>
      <c r="AT1298" s="683"/>
      <c r="AU1298" s="683"/>
      <c r="AV1298" s="613">
        <v>2004</v>
      </c>
      <c r="AW1298" s="613"/>
      <c r="AX1298" s="613"/>
      <c r="AY1298" s="613"/>
      <c r="AZ1298" s="613"/>
      <c r="BA1298" s="613"/>
      <c r="BB1298" s="613"/>
      <c r="BC1298" s="614">
        <v>70</v>
      </c>
      <c r="BD1298" s="614"/>
      <c r="BE1298" s="170"/>
    </row>
    <row r="1299" spans="1:57" ht="25.7" hidden="1" customHeight="1" x14ac:dyDescent="0.15">
      <c r="A1299" s="621"/>
      <c r="B1299" s="147"/>
      <c r="C1299" s="625" t="s">
        <v>5738</v>
      </c>
      <c r="D1299" s="625" t="s">
        <v>6099</v>
      </c>
      <c r="E1299" s="625" t="s">
        <v>5738</v>
      </c>
      <c r="F1299" s="625"/>
      <c r="G1299" s="625" t="s">
        <v>5738</v>
      </c>
      <c r="H1299" s="626"/>
      <c r="I1299" s="626"/>
      <c r="J1299" s="626">
        <v>999</v>
      </c>
      <c r="K1299" s="626">
        <v>459</v>
      </c>
      <c r="L1299" s="138">
        <v>459</v>
      </c>
      <c r="M1299" s="683"/>
      <c r="N1299" s="628"/>
      <c r="O1299" s="683"/>
      <c r="P1299" s="626">
        <v>300</v>
      </c>
      <c r="Q1299" s="626">
        <v>300</v>
      </c>
      <c r="R1299" s="626" t="s">
        <v>6098</v>
      </c>
      <c r="S1299" s="626">
        <v>1</v>
      </c>
      <c r="T1299" s="626" t="s">
        <v>316</v>
      </c>
      <c r="U1299" s="683"/>
      <c r="V1299" s="683"/>
      <c r="W1299" s="683"/>
      <c r="X1299" s="683"/>
      <c r="Y1299" s="683"/>
      <c r="Z1299" s="683"/>
      <c r="AA1299" s="626" t="s">
        <v>1677</v>
      </c>
      <c r="AB1299" s="625"/>
      <c r="AC1299" s="625"/>
      <c r="AD1299" s="683"/>
      <c r="AE1299" s="683"/>
      <c r="AF1299" s="683"/>
      <c r="AG1299" s="683"/>
      <c r="AH1299" s="683"/>
      <c r="AI1299" s="683"/>
      <c r="AJ1299" s="683"/>
      <c r="AK1299" s="683"/>
      <c r="AL1299" s="683"/>
      <c r="AM1299" s="683"/>
      <c r="AN1299" s="683"/>
      <c r="AO1299" s="683"/>
      <c r="AP1299" s="683"/>
      <c r="AQ1299" s="683"/>
      <c r="AR1299" s="683"/>
      <c r="AS1299" s="683"/>
      <c r="AT1299" s="683"/>
      <c r="AU1299" s="683"/>
      <c r="AV1299" s="613">
        <v>2008</v>
      </c>
      <c r="AW1299" s="613"/>
      <c r="AX1299" s="613"/>
      <c r="AY1299" s="613"/>
      <c r="AZ1299" s="613"/>
      <c r="BA1299" s="613"/>
      <c r="BB1299" s="613"/>
      <c r="BC1299" s="614">
        <v>82</v>
      </c>
      <c r="BD1299" s="614"/>
      <c r="BE1299" s="170"/>
    </row>
    <row r="1300" spans="1:57" ht="25.7" hidden="1" customHeight="1" x14ac:dyDescent="0.15">
      <c r="A1300" s="621"/>
      <c r="B1300" s="147"/>
      <c r="C1300" s="625" t="s">
        <v>5738</v>
      </c>
      <c r="D1300" s="625" t="s">
        <v>6100</v>
      </c>
      <c r="E1300" s="625" t="s">
        <v>5738</v>
      </c>
      <c r="F1300" s="625"/>
      <c r="G1300" s="625" t="s">
        <v>5738</v>
      </c>
      <c r="H1300" s="626"/>
      <c r="I1300" s="626"/>
      <c r="J1300" s="626">
        <v>1768</v>
      </c>
      <c r="K1300" s="626">
        <v>495</v>
      </c>
      <c r="L1300" s="138">
        <v>495</v>
      </c>
      <c r="M1300" s="683"/>
      <c r="N1300" s="628"/>
      <c r="O1300" s="683"/>
      <c r="P1300" s="626">
        <v>300</v>
      </c>
      <c r="Q1300" s="626">
        <v>300</v>
      </c>
      <c r="R1300" s="626" t="s">
        <v>6098</v>
      </c>
      <c r="S1300" s="626">
        <v>1</v>
      </c>
      <c r="T1300" s="626" t="s">
        <v>316</v>
      </c>
      <c r="U1300" s="683"/>
      <c r="V1300" s="683"/>
      <c r="W1300" s="683"/>
      <c r="X1300" s="683"/>
      <c r="Y1300" s="683"/>
      <c r="Z1300" s="683"/>
      <c r="AA1300" s="626" t="s">
        <v>1677</v>
      </c>
      <c r="AB1300" s="625"/>
      <c r="AC1300" s="625"/>
      <c r="AD1300" s="683"/>
      <c r="AE1300" s="683"/>
      <c r="AF1300" s="683"/>
      <c r="AG1300" s="683"/>
      <c r="AH1300" s="683"/>
      <c r="AI1300" s="683"/>
      <c r="AJ1300" s="683"/>
      <c r="AK1300" s="683"/>
      <c r="AL1300" s="683"/>
      <c r="AM1300" s="683"/>
      <c r="AN1300" s="683"/>
      <c r="AO1300" s="683"/>
      <c r="AP1300" s="683"/>
      <c r="AQ1300" s="683"/>
      <c r="AR1300" s="683"/>
      <c r="AS1300" s="683"/>
      <c r="AT1300" s="683"/>
      <c r="AU1300" s="683"/>
      <c r="AV1300" s="613">
        <v>2008</v>
      </c>
      <c r="AW1300" s="613"/>
      <c r="AX1300" s="613"/>
      <c r="AY1300" s="613"/>
      <c r="AZ1300" s="613"/>
      <c r="BA1300" s="613"/>
      <c r="BB1300" s="613"/>
      <c r="BC1300" s="614">
        <v>105</v>
      </c>
      <c r="BD1300" s="614"/>
      <c r="BE1300" s="170"/>
    </row>
    <row r="1301" spans="1:57" ht="25.7" hidden="1" customHeight="1" x14ac:dyDescent="0.15">
      <c r="A1301" s="621"/>
      <c r="B1301" s="147"/>
      <c r="C1301" s="625" t="s">
        <v>5738</v>
      </c>
      <c r="D1301" s="625" t="s">
        <v>6101</v>
      </c>
      <c r="E1301" s="625" t="s">
        <v>5738</v>
      </c>
      <c r="F1301" s="625"/>
      <c r="G1301" s="625" t="s">
        <v>5738</v>
      </c>
      <c r="H1301" s="683"/>
      <c r="I1301" s="683"/>
      <c r="J1301" s="626">
        <v>1071</v>
      </c>
      <c r="K1301" s="626">
        <v>615.39</v>
      </c>
      <c r="L1301" s="138">
        <v>615.39</v>
      </c>
      <c r="M1301" s="626"/>
      <c r="N1301" s="626"/>
      <c r="O1301" s="626"/>
      <c r="P1301" s="626">
        <v>300</v>
      </c>
      <c r="Q1301" s="626">
        <v>300</v>
      </c>
      <c r="R1301" s="626" t="s">
        <v>6098</v>
      </c>
      <c r="S1301" s="626">
        <v>1</v>
      </c>
      <c r="T1301" s="626" t="s">
        <v>316</v>
      </c>
      <c r="U1301" s="683"/>
      <c r="V1301" s="683"/>
      <c r="W1301" s="683"/>
      <c r="X1301" s="683"/>
      <c r="Y1301" s="683"/>
      <c r="Z1301" s="683"/>
      <c r="AA1301" s="626" t="s">
        <v>1677</v>
      </c>
      <c r="AB1301" s="625"/>
      <c r="AC1301" s="625"/>
      <c r="AD1301" s="683"/>
      <c r="AE1301" s="683"/>
      <c r="AF1301" s="683"/>
      <c r="AG1301" s="683"/>
      <c r="AH1301" s="683"/>
      <c r="AI1301" s="683"/>
      <c r="AJ1301" s="683"/>
      <c r="AK1301" s="683"/>
      <c r="AL1301" s="683"/>
      <c r="AM1301" s="683"/>
      <c r="AN1301" s="683"/>
      <c r="AO1301" s="683"/>
      <c r="AP1301" s="683"/>
      <c r="AQ1301" s="683"/>
      <c r="AR1301" s="683"/>
      <c r="AS1301" s="683"/>
      <c r="AT1301" s="683"/>
      <c r="AU1301" s="683"/>
      <c r="AV1301" s="613">
        <v>2013</v>
      </c>
      <c r="AW1301" s="613"/>
      <c r="AX1301" s="613"/>
      <c r="AY1301" s="613"/>
      <c r="AZ1301" s="613"/>
      <c r="BA1301" s="613"/>
      <c r="BB1301" s="613"/>
      <c r="BC1301" s="614">
        <v>236</v>
      </c>
      <c r="BD1301" s="614"/>
      <c r="BE1301" s="170"/>
    </row>
    <row r="1302" spans="1:57" ht="25.7" hidden="1" customHeight="1" x14ac:dyDescent="0.15">
      <c r="A1302" s="621"/>
      <c r="B1302" s="147"/>
      <c r="C1302" s="625" t="s">
        <v>5738</v>
      </c>
      <c r="D1302" s="625" t="s">
        <v>12027</v>
      </c>
      <c r="E1302" s="625" t="s">
        <v>5738</v>
      </c>
      <c r="F1302" s="625"/>
      <c r="G1302" s="625" t="s">
        <v>5738</v>
      </c>
      <c r="H1302" s="626"/>
      <c r="I1302" s="626"/>
      <c r="J1302" s="626">
        <v>844</v>
      </c>
      <c r="K1302" s="626">
        <v>500</v>
      </c>
      <c r="L1302" s="138">
        <v>500</v>
      </c>
      <c r="M1302" s="626"/>
      <c r="N1302" s="626"/>
      <c r="O1302" s="626"/>
      <c r="P1302" s="626">
        <v>300</v>
      </c>
      <c r="Q1302" s="626">
        <v>300</v>
      </c>
      <c r="R1302" s="626" t="s">
        <v>1714</v>
      </c>
      <c r="S1302" s="626">
        <v>1</v>
      </c>
      <c r="T1302" s="626" t="s">
        <v>316</v>
      </c>
      <c r="U1302" s="626"/>
      <c r="V1302" s="613"/>
      <c r="W1302" s="614"/>
      <c r="X1302" s="614"/>
      <c r="Y1302" s="683"/>
      <c r="Z1302" s="683"/>
      <c r="AA1302" s="626" t="s">
        <v>1677</v>
      </c>
      <c r="AB1302" s="613"/>
      <c r="AC1302" s="614"/>
      <c r="AD1302" s="683"/>
      <c r="AE1302" s="683"/>
      <c r="AF1302" s="683"/>
      <c r="AG1302" s="683"/>
      <c r="AH1302" s="683"/>
      <c r="AI1302" s="683"/>
      <c r="AJ1302" s="683"/>
      <c r="AK1302" s="683"/>
      <c r="AL1302" s="683"/>
      <c r="AM1302" s="683"/>
      <c r="AN1302" s="683"/>
      <c r="AO1302" s="683"/>
      <c r="AP1302" s="683"/>
      <c r="AQ1302" s="683"/>
      <c r="AR1302" s="683"/>
      <c r="AS1302" s="683"/>
      <c r="AT1302" s="683"/>
      <c r="AU1302" s="683"/>
      <c r="AV1302" s="613">
        <v>2004</v>
      </c>
      <c r="AW1302" s="613"/>
      <c r="AX1302" s="613"/>
      <c r="AY1302" s="613"/>
      <c r="AZ1302" s="613"/>
      <c r="BA1302" s="613"/>
      <c r="BB1302" s="613"/>
      <c r="BC1302" s="614"/>
      <c r="BD1302" s="614"/>
      <c r="BE1302" s="170"/>
    </row>
    <row r="1303" spans="1:57" ht="25.7" hidden="1" customHeight="1" x14ac:dyDescent="0.15">
      <c r="A1303" s="621"/>
      <c r="B1303" s="147"/>
      <c r="C1303" s="625" t="s">
        <v>5738</v>
      </c>
      <c r="D1303" s="625" t="s">
        <v>12027</v>
      </c>
      <c r="E1303" s="625" t="s">
        <v>5738</v>
      </c>
      <c r="F1303" s="625"/>
      <c r="G1303" s="625" t="s">
        <v>5738</v>
      </c>
      <c r="H1303" s="683"/>
      <c r="I1303" s="683"/>
      <c r="J1303" s="1511">
        <v>969</v>
      </c>
      <c r="K1303" s="1511">
        <v>521</v>
      </c>
      <c r="L1303" s="138">
        <v>521</v>
      </c>
      <c r="M1303" s="944"/>
      <c r="N1303" s="944"/>
      <c r="O1303" s="944"/>
      <c r="P1303" s="944">
        <v>300</v>
      </c>
      <c r="Q1303" s="944">
        <v>300</v>
      </c>
      <c r="R1303" s="626" t="s">
        <v>1714</v>
      </c>
      <c r="S1303" s="626">
        <v>1</v>
      </c>
      <c r="T1303" s="626" t="s">
        <v>316</v>
      </c>
      <c r="U1303" s="706"/>
      <c r="V1303" s="706"/>
      <c r="W1303" s="706"/>
      <c r="X1303" s="706"/>
      <c r="Y1303" s="706"/>
      <c r="Z1303" s="683"/>
      <c r="AA1303" s="626" t="s">
        <v>1677</v>
      </c>
      <c r="AB1303" s="625"/>
      <c r="AC1303" s="625"/>
      <c r="AD1303" s="683"/>
      <c r="AE1303" s="966"/>
      <c r="AF1303" s="683"/>
      <c r="AG1303" s="683"/>
      <c r="AH1303" s="683"/>
      <c r="AI1303" s="683"/>
      <c r="AJ1303" s="683"/>
      <c r="AK1303" s="683"/>
      <c r="AL1303" s="683"/>
      <c r="AM1303" s="683"/>
      <c r="AN1303" s="683"/>
      <c r="AO1303" s="683"/>
      <c r="AP1303" s="683"/>
      <c r="AQ1303" s="683"/>
      <c r="AR1303" s="683"/>
      <c r="AS1303" s="683"/>
      <c r="AT1303" s="683"/>
      <c r="AU1303" s="683"/>
      <c r="AV1303" s="973">
        <v>2018</v>
      </c>
      <c r="AW1303" s="973"/>
      <c r="AX1303" s="973"/>
      <c r="AY1303" s="973"/>
      <c r="AZ1303" s="973"/>
      <c r="BA1303" s="973"/>
      <c r="BB1303" s="973"/>
      <c r="BC1303" s="974">
        <v>355</v>
      </c>
      <c r="BD1303" s="974"/>
      <c r="BE1303" s="170"/>
    </row>
    <row r="1304" spans="1:57" ht="25.7" hidden="1" customHeight="1" x14ac:dyDescent="0.15">
      <c r="A1304" s="621"/>
      <c r="B1304" s="140"/>
      <c r="C1304" s="625" t="s">
        <v>5738</v>
      </c>
      <c r="D1304" s="625" t="s">
        <v>12028</v>
      </c>
      <c r="E1304" s="625" t="s">
        <v>5738</v>
      </c>
      <c r="F1304" s="625"/>
      <c r="G1304" s="625" t="s">
        <v>5738</v>
      </c>
      <c r="H1304" s="683"/>
      <c r="I1304" s="683"/>
      <c r="J1304" s="1511">
        <v>798</v>
      </c>
      <c r="K1304" s="1511">
        <v>475.13</v>
      </c>
      <c r="L1304" s="138">
        <v>475.13</v>
      </c>
      <c r="M1304" s="944"/>
      <c r="N1304" s="944"/>
      <c r="O1304" s="944"/>
      <c r="P1304" s="944">
        <v>300</v>
      </c>
      <c r="Q1304" s="944">
        <v>300</v>
      </c>
      <c r="R1304" s="626" t="s">
        <v>1714</v>
      </c>
      <c r="S1304" s="626">
        <v>1</v>
      </c>
      <c r="T1304" s="626" t="s">
        <v>316</v>
      </c>
      <c r="U1304" s="706"/>
      <c r="V1304" s="706"/>
      <c r="W1304" s="706"/>
      <c r="X1304" s="706"/>
      <c r="Y1304" s="706"/>
      <c r="Z1304" s="683"/>
      <c r="AA1304" s="626" t="s">
        <v>1677</v>
      </c>
      <c r="AB1304" s="625"/>
      <c r="AC1304" s="625"/>
      <c r="AD1304" s="683"/>
      <c r="AE1304" s="966"/>
      <c r="AF1304" s="683"/>
      <c r="AG1304" s="683"/>
      <c r="AH1304" s="683"/>
      <c r="AI1304" s="683"/>
      <c r="AJ1304" s="683"/>
      <c r="AK1304" s="683"/>
      <c r="AL1304" s="683"/>
      <c r="AM1304" s="683"/>
      <c r="AN1304" s="683"/>
      <c r="AO1304" s="683"/>
      <c r="AP1304" s="683"/>
      <c r="AQ1304" s="683"/>
      <c r="AR1304" s="683"/>
      <c r="AS1304" s="683"/>
      <c r="AT1304" s="683"/>
      <c r="AU1304" s="683"/>
      <c r="AV1304" s="973">
        <v>2016</v>
      </c>
      <c r="AW1304" s="973"/>
      <c r="AX1304" s="973"/>
      <c r="AY1304" s="973"/>
      <c r="AZ1304" s="973"/>
      <c r="BA1304" s="973"/>
      <c r="BB1304" s="973"/>
      <c r="BC1304" s="974">
        <v>295</v>
      </c>
      <c r="BD1304" s="974"/>
      <c r="BE1304" s="170"/>
    </row>
    <row r="1305" spans="1:57" ht="25.7" hidden="1" customHeight="1" x14ac:dyDescent="0.15">
      <c r="A1305" s="621"/>
      <c r="B1305" s="147"/>
      <c r="C1305" s="625" t="s">
        <v>5738</v>
      </c>
      <c r="D1305" s="625" t="s">
        <v>12029</v>
      </c>
      <c r="E1305" s="625" t="s">
        <v>5738</v>
      </c>
      <c r="F1305" s="625"/>
      <c r="G1305" s="625" t="s">
        <v>5738</v>
      </c>
      <c r="H1305" s="683"/>
      <c r="I1305" s="683"/>
      <c r="J1305" s="1511">
        <v>7511</v>
      </c>
      <c r="K1305" s="1511"/>
      <c r="L1305" s="138"/>
      <c r="M1305" s="944"/>
      <c r="N1305" s="944"/>
      <c r="O1305" s="944"/>
      <c r="P1305" s="944">
        <v>300</v>
      </c>
      <c r="Q1305" s="944">
        <v>300</v>
      </c>
      <c r="R1305" s="626" t="s">
        <v>1714</v>
      </c>
      <c r="S1305" s="626">
        <v>1</v>
      </c>
      <c r="T1305" s="626" t="s">
        <v>316</v>
      </c>
      <c r="U1305" s="706"/>
      <c r="V1305" s="706"/>
      <c r="W1305" s="706"/>
      <c r="X1305" s="706"/>
      <c r="Y1305" s="706"/>
      <c r="Z1305" s="683"/>
      <c r="AA1305" s="626" t="s">
        <v>1677</v>
      </c>
      <c r="AB1305" s="625"/>
      <c r="AC1305" s="625"/>
      <c r="AD1305" s="683"/>
      <c r="AE1305" s="966"/>
      <c r="AF1305" s="683"/>
      <c r="AG1305" s="683"/>
      <c r="AH1305" s="683"/>
      <c r="AI1305" s="683"/>
      <c r="AJ1305" s="683"/>
      <c r="AK1305" s="683"/>
      <c r="AL1305" s="683"/>
      <c r="AM1305" s="683"/>
      <c r="AN1305" s="683"/>
      <c r="AO1305" s="683"/>
      <c r="AP1305" s="683"/>
      <c r="AQ1305" s="683"/>
      <c r="AR1305" s="683"/>
      <c r="AS1305" s="683"/>
      <c r="AT1305" s="683"/>
      <c r="AU1305" s="683"/>
      <c r="AV1305" s="973">
        <v>1996</v>
      </c>
      <c r="AW1305" s="973"/>
      <c r="AX1305" s="973"/>
      <c r="AY1305" s="973"/>
      <c r="AZ1305" s="973"/>
      <c r="BA1305" s="973"/>
      <c r="BB1305" s="973"/>
      <c r="BC1305" s="974"/>
      <c r="BD1305" s="974"/>
      <c r="BE1305" s="170"/>
    </row>
    <row r="1306" spans="1:57" ht="25.7" hidden="1" customHeight="1" x14ac:dyDescent="0.15">
      <c r="A1306" s="621"/>
      <c r="B1306" s="147"/>
      <c r="C1306" s="625" t="s">
        <v>5738</v>
      </c>
      <c r="D1306" s="625" t="s">
        <v>12030</v>
      </c>
      <c r="E1306" s="625" t="s">
        <v>5738</v>
      </c>
      <c r="F1306" s="625"/>
      <c r="G1306" s="625" t="s">
        <v>5738</v>
      </c>
      <c r="H1306" s="683"/>
      <c r="I1306" s="683"/>
      <c r="J1306" s="1511">
        <v>24931</v>
      </c>
      <c r="K1306" s="1511">
        <v>499.88</v>
      </c>
      <c r="L1306" s="138">
        <v>499.88</v>
      </c>
      <c r="M1306" s="944"/>
      <c r="N1306" s="944"/>
      <c r="O1306" s="944"/>
      <c r="P1306" s="944">
        <v>300</v>
      </c>
      <c r="Q1306" s="944">
        <v>300</v>
      </c>
      <c r="R1306" s="626" t="s">
        <v>1714</v>
      </c>
      <c r="S1306" s="626">
        <v>1</v>
      </c>
      <c r="T1306" s="626" t="s">
        <v>316</v>
      </c>
      <c r="U1306" s="706"/>
      <c r="V1306" s="706"/>
      <c r="W1306" s="706"/>
      <c r="X1306" s="706"/>
      <c r="Y1306" s="706"/>
      <c r="Z1306" s="683"/>
      <c r="AA1306" s="626" t="s">
        <v>1677</v>
      </c>
      <c r="AB1306" s="625"/>
      <c r="AC1306" s="625"/>
      <c r="AD1306" s="683"/>
      <c r="AE1306" s="966"/>
      <c r="AF1306" s="683"/>
      <c r="AG1306" s="683"/>
      <c r="AH1306" s="683"/>
      <c r="AI1306" s="683"/>
      <c r="AJ1306" s="683"/>
      <c r="AK1306" s="683"/>
      <c r="AL1306" s="683"/>
      <c r="AM1306" s="683"/>
      <c r="AN1306" s="683"/>
      <c r="AO1306" s="683"/>
      <c r="AP1306" s="683"/>
      <c r="AQ1306" s="683"/>
      <c r="AR1306" s="683"/>
      <c r="AS1306" s="683"/>
      <c r="AT1306" s="683"/>
      <c r="AU1306" s="683"/>
      <c r="AV1306" s="973">
        <v>2015</v>
      </c>
      <c r="AW1306" s="973"/>
      <c r="AX1306" s="973"/>
      <c r="AY1306" s="973"/>
      <c r="AZ1306" s="973"/>
      <c r="BA1306" s="973"/>
      <c r="BB1306" s="973"/>
      <c r="BC1306" s="974">
        <v>152</v>
      </c>
      <c r="BD1306" s="974"/>
      <c r="BE1306" s="170"/>
    </row>
    <row r="1307" spans="1:57" ht="25.7" hidden="1" customHeight="1" x14ac:dyDescent="0.15">
      <c r="A1307" s="621"/>
      <c r="B1307" s="147"/>
      <c r="C1307" s="625" t="s">
        <v>5738</v>
      </c>
      <c r="D1307" s="625" t="s">
        <v>12031</v>
      </c>
      <c r="E1307" s="625" t="s">
        <v>5738</v>
      </c>
      <c r="F1307" s="625"/>
      <c r="G1307" s="625" t="s">
        <v>5738</v>
      </c>
      <c r="H1307" s="683"/>
      <c r="I1307" s="683"/>
      <c r="J1307" s="1511">
        <v>5444.2</v>
      </c>
      <c r="K1307" s="1511">
        <v>457.89</v>
      </c>
      <c r="L1307" s="138">
        <v>457.89</v>
      </c>
      <c r="M1307" s="944"/>
      <c r="N1307" s="944"/>
      <c r="O1307" s="944"/>
      <c r="P1307" s="944">
        <v>300</v>
      </c>
      <c r="Q1307" s="944">
        <v>300</v>
      </c>
      <c r="R1307" s="626" t="s">
        <v>1714</v>
      </c>
      <c r="S1307" s="626">
        <v>1</v>
      </c>
      <c r="T1307" s="626" t="s">
        <v>316</v>
      </c>
      <c r="U1307" s="706"/>
      <c r="V1307" s="706"/>
      <c r="W1307" s="706"/>
      <c r="X1307" s="706"/>
      <c r="Y1307" s="706"/>
      <c r="Z1307" s="683"/>
      <c r="AA1307" s="626" t="s">
        <v>1677</v>
      </c>
      <c r="AB1307" s="625"/>
      <c r="AC1307" s="625"/>
      <c r="AD1307" s="683"/>
      <c r="AE1307" s="966"/>
      <c r="AF1307" s="683"/>
      <c r="AG1307" s="683"/>
      <c r="AH1307" s="683"/>
      <c r="AI1307" s="683"/>
      <c r="AJ1307" s="683"/>
      <c r="AK1307" s="683"/>
      <c r="AL1307" s="683"/>
      <c r="AM1307" s="683"/>
      <c r="AN1307" s="683"/>
      <c r="AO1307" s="683"/>
      <c r="AP1307" s="683"/>
      <c r="AQ1307" s="683"/>
      <c r="AR1307" s="683"/>
      <c r="AS1307" s="683"/>
      <c r="AT1307" s="683"/>
      <c r="AU1307" s="683"/>
      <c r="AV1307" s="973">
        <v>2014</v>
      </c>
      <c r="AW1307" s="973"/>
      <c r="AX1307" s="973"/>
      <c r="AY1307" s="973"/>
      <c r="AZ1307" s="973"/>
      <c r="BA1307" s="973"/>
      <c r="BB1307" s="973"/>
      <c r="BC1307" s="974">
        <v>200</v>
      </c>
      <c r="BD1307" s="974"/>
      <c r="BE1307" s="170"/>
    </row>
    <row r="1308" spans="1:57" ht="25.7" hidden="1" customHeight="1" x14ac:dyDescent="0.15">
      <c r="A1308" s="621"/>
      <c r="B1308" s="147"/>
      <c r="C1308" s="625" t="s">
        <v>5742</v>
      </c>
      <c r="D1308" s="625" t="s">
        <v>6102</v>
      </c>
      <c r="E1308" s="625" t="s">
        <v>5742</v>
      </c>
      <c r="F1308" s="625"/>
      <c r="G1308" s="625" t="s">
        <v>5742</v>
      </c>
      <c r="H1308" s="683"/>
      <c r="I1308" s="683"/>
      <c r="J1308" s="1511">
        <v>475</v>
      </c>
      <c r="K1308" s="1511">
        <v>475</v>
      </c>
      <c r="L1308" s="138">
        <v>475</v>
      </c>
      <c r="M1308" s="944"/>
      <c r="N1308" s="944"/>
      <c r="O1308" s="944"/>
      <c r="P1308" s="944">
        <v>300</v>
      </c>
      <c r="Q1308" s="944">
        <v>300</v>
      </c>
      <c r="R1308" s="626" t="s">
        <v>6103</v>
      </c>
      <c r="S1308" s="626">
        <v>1</v>
      </c>
      <c r="T1308" s="626" t="s">
        <v>316</v>
      </c>
      <c r="U1308" s="706"/>
      <c r="V1308" s="706"/>
      <c r="W1308" s="706"/>
      <c r="X1308" s="706"/>
      <c r="Y1308" s="706"/>
      <c r="Z1308" s="683"/>
      <c r="AA1308" s="626"/>
      <c r="AB1308" s="625"/>
      <c r="AC1308" s="625"/>
      <c r="AD1308" s="683"/>
      <c r="AE1308" s="966"/>
      <c r="AF1308" s="683"/>
      <c r="AG1308" s="683"/>
      <c r="AH1308" s="683"/>
      <c r="AI1308" s="683"/>
      <c r="AJ1308" s="683"/>
      <c r="AK1308" s="683"/>
      <c r="AL1308" s="683"/>
      <c r="AM1308" s="683"/>
      <c r="AN1308" s="683"/>
      <c r="AO1308" s="683"/>
      <c r="AP1308" s="683"/>
      <c r="AQ1308" s="683"/>
      <c r="AR1308" s="683"/>
      <c r="AS1308" s="683"/>
      <c r="AT1308" s="683"/>
      <c r="AU1308" s="683"/>
      <c r="AV1308" s="973">
        <v>2008</v>
      </c>
      <c r="AW1308" s="973"/>
      <c r="AX1308" s="973"/>
      <c r="AY1308" s="973"/>
      <c r="AZ1308" s="973"/>
      <c r="BA1308" s="973"/>
      <c r="BB1308" s="973"/>
      <c r="BC1308" s="974">
        <v>165</v>
      </c>
      <c r="BD1308" s="974"/>
      <c r="BE1308" s="170"/>
    </row>
    <row r="1309" spans="1:57" ht="25.7" hidden="1" customHeight="1" x14ac:dyDescent="0.15">
      <c r="A1309" s="621"/>
      <c r="B1309" s="147"/>
      <c r="C1309" s="625" t="s">
        <v>5742</v>
      </c>
      <c r="D1309" s="625" t="s">
        <v>6104</v>
      </c>
      <c r="E1309" s="625" t="s">
        <v>5742</v>
      </c>
      <c r="F1309" s="625"/>
      <c r="G1309" s="625" t="s">
        <v>5742</v>
      </c>
      <c r="H1309" s="683"/>
      <c r="I1309" s="683"/>
      <c r="J1309" s="1511">
        <v>4528</v>
      </c>
      <c r="K1309" s="1511">
        <v>1493.17</v>
      </c>
      <c r="L1309" s="138">
        <v>1493</v>
      </c>
      <c r="M1309" s="944"/>
      <c r="N1309" s="944"/>
      <c r="O1309" s="944"/>
      <c r="P1309" s="944">
        <v>300</v>
      </c>
      <c r="Q1309" s="944">
        <v>300</v>
      </c>
      <c r="R1309" s="626" t="s">
        <v>6105</v>
      </c>
      <c r="S1309" s="626">
        <v>2</v>
      </c>
      <c r="T1309" s="626" t="s">
        <v>316</v>
      </c>
      <c r="U1309" s="706"/>
      <c r="V1309" s="706"/>
      <c r="W1309" s="706"/>
      <c r="X1309" s="706"/>
      <c r="Y1309" s="706"/>
      <c r="Z1309" s="683"/>
      <c r="AA1309" s="626"/>
      <c r="AB1309" s="625"/>
      <c r="AC1309" s="625"/>
      <c r="AD1309" s="683"/>
      <c r="AE1309" s="966"/>
      <c r="AF1309" s="683"/>
      <c r="AG1309" s="683"/>
      <c r="AH1309" s="683"/>
      <c r="AI1309" s="683"/>
      <c r="AJ1309" s="683"/>
      <c r="AK1309" s="683"/>
      <c r="AL1309" s="683"/>
      <c r="AM1309" s="683"/>
      <c r="AN1309" s="683"/>
      <c r="AO1309" s="683"/>
      <c r="AP1309" s="683"/>
      <c r="AQ1309" s="683"/>
      <c r="AR1309" s="683"/>
      <c r="AS1309" s="683"/>
      <c r="AT1309" s="683"/>
      <c r="AU1309" s="683"/>
      <c r="AV1309" s="973">
        <v>2008</v>
      </c>
      <c r="AW1309" s="973"/>
      <c r="AX1309" s="973"/>
      <c r="AY1309" s="973"/>
      <c r="AZ1309" s="973"/>
      <c r="BA1309" s="973"/>
      <c r="BB1309" s="973"/>
      <c r="BC1309" s="974"/>
      <c r="BD1309" s="974"/>
      <c r="BE1309" s="170"/>
    </row>
    <row r="1310" spans="1:57" ht="25.7" hidden="1" customHeight="1" x14ac:dyDescent="0.15">
      <c r="A1310" s="621"/>
      <c r="B1310" s="147"/>
      <c r="C1310" s="625" t="s">
        <v>5742</v>
      </c>
      <c r="D1310" s="625" t="s">
        <v>10877</v>
      </c>
      <c r="E1310" s="625" t="s">
        <v>5742</v>
      </c>
      <c r="F1310" s="625"/>
      <c r="G1310" s="625" t="s">
        <v>5742</v>
      </c>
      <c r="H1310" s="683"/>
      <c r="I1310" s="683"/>
      <c r="J1310" s="1511">
        <v>7344</v>
      </c>
      <c r="K1310" s="1511">
        <v>967</v>
      </c>
      <c r="L1310" s="138">
        <v>967</v>
      </c>
      <c r="M1310" s="944"/>
      <c r="N1310" s="944"/>
      <c r="O1310" s="944"/>
      <c r="P1310" s="944">
        <v>600</v>
      </c>
      <c r="Q1310" s="944">
        <v>600</v>
      </c>
      <c r="R1310" s="626" t="s">
        <v>315</v>
      </c>
      <c r="S1310" s="626">
        <v>2</v>
      </c>
      <c r="T1310" s="626" t="s">
        <v>316</v>
      </c>
      <c r="U1310" s="706"/>
      <c r="V1310" s="706"/>
      <c r="W1310" s="706"/>
      <c r="X1310" s="706"/>
      <c r="Y1310" s="706"/>
      <c r="Z1310" s="683"/>
      <c r="AA1310" s="626"/>
      <c r="AB1310" s="625"/>
      <c r="AC1310" s="625"/>
      <c r="AD1310" s="683"/>
      <c r="AE1310" s="966"/>
      <c r="AF1310" s="683"/>
      <c r="AG1310" s="683"/>
      <c r="AH1310" s="683"/>
      <c r="AI1310" s="683"/>
      <c r="AJ1310" s="683"/>
      <c r="AK1310" s="683"/>
      <c r="AL1310" s="683"/>
      <c r="AM1310" s="683"/>
      <c r="AN1310" s="683"/>
      <c r="AO1310" s="683"/>
      <c r="AP1310" s="683"/>
      <c r="AQ1310" s="683"/>
      <c r="AR1310" s="683"/>
      <c r="AS1310" s="683"/>
      <c r="AT1310" s="683"/>
      <c r="AU1310" s="683"/>
      <c r="AV1310" s="973">
        <v>2005</v>
      </c>
      <c r="AW1310" s="973"/>
      <c r="AX1310" s="973"/>
      <c r="AY1310" s="973"/>
      <c r="AZ1310" s="973"/>
      <c r="BA1310" s="973"/>
      <c r="BB1310" s="973"/>
      <c r="BC1310" s="974"/>
      <c r="BD1310" s="974"/>
      <c r="BE1310" s="170"/>
    </row>
    <row r="1311" spans="1:57" ht="25.7" hidden="1" customHeight="1" x14ac:dyDescent="0.15">
      <c r="A1311" s="621"/>
      <c r="B1311" s="147"/>
      <c r="C1311" s="625" t="s">
        <v>5742</v>
      </c>
      <c r="D1311" s="625" t="s">
        <v>10878</v>
      </c>
      <c r="E1311" s="625" t="s">
        <v>5742</v>
      </c>
      <c r="F1311" s="625"/>
      <c r="G1311" s="625" t="s">
        <v>5742</v>
      </c>
      <c r="H1311" s="683"/>
      <c r="I1311" s="683"/>
      <c r="J1311" s="1511">
        <v>1673</v>
      </c>
      <c r="K1311" s="1511">
        <v>466</v>
      </c>
      <c r="L1311" s="138">
        <v>466</v>
      </c>
      <c r="M1311" s="944"/>
      <c r="N1311" s="944"/>
      <c r="O1311" s="944"/>
      <c r="P1311" s="944">
        <v>300</v>
      </c>
      <c r="Q1311" s="944">
        <v>300</v>
      </c>
      <c r="R1311" s="626" t="s">
        <v>315</v>
      </c>
      <c r="S1311" s="626">
        <v>1</v>
      </c>
      <c r="T1311" s="626" t="s">
        <v>316</v>
      </c>
      <c r="U1311" s="706"/>
      <c r="V1311" s="706"/>
      <c r="W1311" s="706"/>
      <c r="X1311" s="706"/>
      <c r="Y1311" s="706"/>
      <c r="Z1311" s="683"/>
      <c r="AA1311" s="626"/>
      <c r="AB1311" s="625"/>
      <c r="AC1311" s="625"/>
      <c r="AD1311" s="683"/>
      <c r="AE1311" s="966"/>
      <c r="AF1311" s="683"/>
      <c r="AG1311" s="683"/>
      <c r="AH1311" s="683"/>
      <c r="AI1311" s="683"/>
      <c r="AJ1311" s="683"/>
      <c r="AK1311" s="683"/>
      <c r="AL1311" s="683"/>
      <c r="AM1311" s="683"/>
      <c r="AN1311" s="683"/>
      <c r="AO1311" s="683"/>
      <c r="AP1311" s="683"/>
      <c r="AQ1311" s="683"/>
      <c r="AR1311" s="683"/>
      <c r="AS1311" s="683"/>
      <c r="AT1311" s="683"/>
      <c r="AU1311" s="683"/>
      <c r="AV1311" s="973">
        <v>2017</v>
      </c>
      <c r="AW1311" s="973"/>
      <c r="AX1311" s="973"/>
      <c r="AY1311" s="973"/>
      <c r="AZ1311" s="973"/>
      <c r="BA1311" s="973"/>
      <c r="BB1311" s="973"/>
      <c r="BC1311" s="974">
        <v>500</v>
      </c>
      <c r="BD1311" s="974"/>
      <c r="BE1311" s="170"/>
    </row>
    <row r="1312" spans="1:57" ht="25.7" hidden="1" customHeight="1" x14ac:dyDescent="0.15">
      <c r="A1312" s="621"/>
      <c r="B1312" s="147"/>
      <c r="C1312" s="625" t="s">
        <v>5744</v>
      </c>
      <c r="D1312" s="625" t="s">
        <v>6106</v>
      </c>
      <c r="E1312" s="625" t="s">
        <v>5744</v>
      </c>
      <c r="F1312" s="625"/>
      <c r="G1312" s="625" t="s">
        <v>5744</v>
      </c>
      <c r="H1312" s="683"/>
      <c r="I1312" s="683"/>
      <c r="J1312" s="1511">
        <v>824</v>
      </c>
      <c r="K1312" s="1511">
        <v>450</v>
      </c>
      <c r="L1312" s="138">
        <v>450</v>
      </c>
      <c r="M1312" s="944"/>
      <c r="N1312" s="944"/>
      <c r="O1312" s="944"/>
      <c r="P1312" s="944">
        <v>300</v>
      </c>
      <c r="Q1312" s="944">
        <v>300</v>
      </c>
      <c r="R1312" s="626" t="s">
        <v>315</v>
      </c>
      <c r="S1312" s="626">
        <v>1</v>
      </c>
      <c r="T1312" s="626" t="s">
        <v>316</v>
      </c>
      <c r="U1312" s="706"/>
      <c r="V1312" s="706"/>
      <c r="W1312" s="706"/>
      <c r="X1312" s="706"/>
      <c r="Y1312" s="706"/>
      <c r="Z1312" s="683"/>
      <c r="AA1312" s="626"/>
      <c r="AB1312" s="625"/>
      <c r="AC1312" s="625"/>
      <c r="AD1312" s="683"/>
      <c r="AE1312" s="966"/>
      <c r="AF1312" s="683"/>
      <c r="AG1312" s="683"/>
      <c r="AH1312" s="683"/>
      <c r="AI1312" s="683"/>
      <c r="AJ1312" s="683"/>
      <c r="AK1312" s="683"/>
      <c r="AL1312" s="683"/>
      <c r="AM1312" s="683"/>
      <c r="AN1312" s="683"/>
      <c r="AO1312" s="683"/>
      <c r="AP1312" s="683"/>
      <c r="AQ1312" s="683"/>
      <c r="AR1312" s="683"/>
      <c r="AS1312" s="683"/>
      <c r="AT1312" s="683"/>
      <c r="AU1312" s="683"/>
      <c r="AV1312" s="973">
        <v>2002</v>
      </c>
      <c r="AW1312" s="973"/>
      <c r="AX1312" s="973"/>
      <c r="AY1312" s="973"/>
      <c r="AZ1312" s="973"/>
      <c r="BA1312" s="973"/>
      <c r="BB1312" s="973"/>
      <c r="BC1312" s="974">
        <v>117</v>
      </c>
      <c r="BD1312" s="974"/>
      <c r="BE1312" s="170"/>
    </row>
    <row r="1313" spans="1:57" ht="25.7" hidden="1" customHeight="1" x14ac:dyDescent="0.15">
      <c r="A1313" s="621"/>
      <c r="B1313" s="147"/>
      <c r="C1313" s="625" t="s">
        <v>5744</v>
      </c>
      <c r="D1313" s="625" t="s">
        <v>6107</v>
      </c>
      <c r="E1313" s="625" t="s">
        <v>5744</v>
      </c>
      <c r="F1313" s="625"/>
      <c r="G1313" s="625" t="s">
        <v>5744</v>
      </c>
      <c r="H1313" s="683"/>
      <c r="I1313" s="683"/>
      <c r="J1313" s="1511">
        <v>1159</v>
      </c>
      <c r="K1313" s="1511">
        <v>475</v>
      </c>
      <c r="L1313" s="138">
        <v>475</v>
      </c>
      <c r="M1313" s="944"/>
      <c r="N1313" s="944"/>
      <c r="O1313" s="944"/>
      <c r="P1313" s="944">
        <v>300</v>
      </c>
      <c r="Q1313" s="944">
        <v>300</v>
      </c>
      <c r="R1313" s="626" t="s">
        <v>315</v>
      </c>
      <c r="S1313" s="626">
        <v>1</v>
      </c>
      <c r="T1313" s="626" t="s">
        <v>316</v>
      </c>
      <c r="U1313" s="706"/>
      <c r="V1313" s="706"/>
      <c r="W1313" s="706"/>
      <c r="X1313" s="706"/>
      <c r="Y1313" s="706"/>
      <c r="Z1313" s="683"/>
      <c r="AA1313" s="626"/>
      <c r="AB1313" s="625"/>
      <c r="AC1313" s="625"/>
      <c r="AD1313" s="683"/>
      <c r="AE1313" s="966"/>
      <c r="AF1313" s="683"/>
      <c r="AG1313" s="683"/>
      <c r="AH1313" s="683"/>
      <c r="AI1313" s="683"/>
      <c r="AJ1313" s="683"/>
      <c r="AK1313" s="683"/>
      <c r="AL1313" s="683"/>
      <c r="AM1313" s="683"/>
      <c r="AN1313" s="683"/>
      <c r="AO1313" s="683"/>
      <c r="AP1313" s="683"/>
      <c r="AQ1313" s="683"/>
      <c r="AR1313" s="683"/>
      <c r="AS1313" s="683"/>
      <c r="AT1313" s="683"/>
      <c r="AU1313" s="683"/>
      <c r="AV1313" s="973">
        <v>2001</v>
      </c>
      <c r="AW1313" s="973"/>
      <c r="AX1313" s="973"/>
      <c r="AY1313" s="973"/>
      <c r="AZ1313" s="973"/>
      <c r="BA1313" s="973"/>
      <c r="BB1313" s="973"/>
      <c r="BC1313" s="974">
        <v>95</v>
      </c>
      <c r="BD1313" s="974"/>
      <c r="BE1313" s="170"/>
    </row>
    <row r="1314" spans="1:57" ht="25.7" hidden="1" customHeight="1" x14ac:dyDescent="0.15">
      <c r="A1314" s="621"/>
      <c r="B1314" s="147"/>
      <c r="C1314" s="625" t="s">
        <v>5744</v>
      </c>
      <c r="D1314" s="625" t="s">
        <v>6108</v>
      </c>
      <c r="E1314" s="625" t="s">
        <v>5744</v>
      </c>
      <c r="F1314" s="625"/>
      <c r="G1314" s="625" t="s">
        <v>5744</v>
      </c>
      <c r="H1314" s="683"/>
      <c r="I1314" s="683"/>
      <c r="J1314" s="1511">
        <v>785</v>
      </c>
      <c r="K1314" s="1511">
        <v>444</v>
      </c>
      <c r="L1314" s="138">
        <v>444</v>
      </c>
      <c r="M1314" s="944"/>
      <c r="N1314" s="944"/>
      <c r="O1314" s="944"/>
      <c r="P1314" s="944">
        <v>300</v>
      </c>
      <c r="Q1314" s="944">
        <v>300</v>
      </c>
      <c r="R1314" s="626" t="s">
        <v>315</v>
      </c>
      <c r="S1314" s="626">
        <v>1</v>
      </c>
      <c r="T1314" s="626" t="s">
        <v>316</v>
      </c>
      <c r="U1314" s="706"/>
      <c r="V1314" s="706"/>
      <c r="W1314" s="706"/>
      <c r="X1314" s="706"/>
      <c r="Y1314" s="706"/>
      <c r="Z1314" s="683"/>
      <c r="AA1314" s="626" t="s">
        <v>6109</v>
      </c>
      <c r="AB1314" s="625"/>
      <c r="AC1314" s="625"/>
      <c r="AD1314" s="683"/>
      <c r="AE1314" s="966"/>
      <c r="AF1314" s="683"/>
      <c r="AG1314" s="683"/>
      <c r="AH1314" s="683"/>
      <c r="AI1314" s="683"/>
      <c r="AJ1314" s="683"/>
      <c r="AK1314" s="683"/>
      <c r="AL1314" s="683"/>
      <c r="AM1314" s="683"/>
      <c r="AN1314" s="683"/>
      <c r="AO1314" s="683"/>
      <c r="AP1314" s="683"/>
      <c r="AQ1314" s="683"/>
      <c r="AR1314" s="683"/>
      <c r="AS1314" s="683"/>
      <c r="AT1314" s="683"/>
      <c r="AU1314" s="683"/>
      <c r="AV1314" s="973">
        <v>2006</v>
      </c>
      <c r="AW1314" s="973"/>
      <c r="AX1314" s="973"/>
      <c r="AY1314" s="973"/>
      <c r="AZ1314" s="973"/>
      <c r="BA1314" s="973"/>
      <c r="BB1314" s="973"/>
      <c r="BC1314" s="974">
        <v>140</v>
      </c>
      <c r="BD1314" s="974"/>
      <c r="BE1314" s="170"/>
    </row>
    <row r="1315" spans="1:57" ht="25.7" hidden="1" customHeight="1" x14ac:dyDescent="0.15">
      <c r="A1315" s="621"/>
      <c r="B1315" s="147"/>
      <c r="C1315" s="625" t="s">
        <v>5744</v>
      </c>
      <c r="D1315" s="625" t="s">
        <v>6110</v>
      </c>
      <c r="E1315" s="625" t="s">
        <v>5744</v>
      </c>
      <c r="F1315" s="625"/>
      <c r="G1315" s="625" t="s">
        <v>5744</v>
      </c>
      <c r="H1315" s="683"/>
      <c r="I1315" s="683"/>
      <c r="J1315" s="1511">
        <v>487</v>
      </c>
      <c r="K1315" s="1511">
        <v>456</v>
      </c>
      <c r="L1315" s="138">
        <v>456</v>
      </c>
      <c r="M1315" s="944"/>
      <c r="N1315" s="944"/>
      <c r="O1315" s="944"/>
      <c r="P1315" s="944">
        <v>300</v>
      </c>
      <c r="Q1315" s="944">
        <v>300</v>
      </c>
      <c r="R1315" s="626" t="s">
        <v>315</v>
      </c>
      <c r="S1315" s="626">
        <v>1</v>
      </c>
      <c r="T1315" s="626" t="s">
        <v>316</v>
      </c>
      <c r="U1315" s="706"/>
      <c r="V1315" s="706"/>
      <c r="W1315" s="706"/>
      <c r="X1315" s="706"/>
      <c r="Y1315" s="706"/>
      <c r="Z1315" s="683"/>
      <c r="AA1315" s="626"/>
      <c r="AB1315" s="625"/>
      <c r="AC1315" s="625"/>
      <c r="AD1315" s="683"/>
      <c r="AE1315" s="966"/>
      <c r="AF1315" s="683"/>
      <c r="AG1315" s="683"/>
      <c r="AH1315" s="683"/>
      <c r="AI1315" s="683"/>
      <c r="AJ1315" s="683"/>
      <c r="AK1315" s="683"/>
      <c r="AL1315" s="683"/>
      <c r="AM1315" s="683"/>
      <c r="AN1315" s="683"/>
      <c r="AO1315" s="683"/>
      <c r="AP1315" s="683"/>
      <c r="AQ1315" s="683"/>
      <c r="AR1315" s="683"/>
      <c r="AS1315" s="683"/>
      <c r="AT1315" s="683"/>
      <c r="AU1315" s="683"/>
      <c r="AV1315" s="613">
        <v>2010</v>
      </c>
      <c r="AW1315" s="613"/>
      <c r="AX1315" s="613"/>
      <c r="AY1315" s="613"/>
      <c r="AZ1315" s="613"/>
      <c r="BA1315" s="613"/>
      <c r="BB1315" s="613"/>
      <c r="BC1315" s="614">
        <v>250</v>
      </c>
      <c r="BD1315" s="614"/>
      <c r="BE1315" s="170"/>
    </row>
    <row r="1316" spans="1:57" ht="25.7" hidden="1" customHeight="1" x14ac:dyDescent="0.15">
      <c r="A1316" s="621"/>
      <c r="B1316" s="147"/>
      <c r="C1316" s="625" t="s">
        <v>5744</v>
      </c>
      <c r="D1316" s="625" t="s">
        <v>6111</v>
      </c>
      <c r="E1316" s="625" t="s">
        <v>5744</v>
      </c>
      <c r="F1316" s="625"/>
      <c r="G1316" s="625" t="s">
        <v>5744</v>
      </c>
      <c r="H1316" s="683"/>
      <c r="I1316" s="683"/>
      <c r="J1316" s="1511">
        <v>628</v>
      </c>
      <c r="K1316" s="1511">
        <v>628</v>
      </c>
      <c r="L1316" s="138">
        <v>628</v>
      </c>
      <c r="M1316" s="944"/>
      <c r="N1316" s="944"/>
      <c r="O1316" s="944"/>
      <c r="P1316" s="944">
        <v>300</v>
      </c>
      <c r="Q1316" s="944">
        <v>300</v>
      </c>
      <c r="R1316" s="626" t="s">
        <v>315</v>
      </c>
      <c r="S1316" s="626">
        <v>1</v>
      </c>
      <c r="T1316" s="626" t="s">
        <v>316</v>
      </c>
      <c r="U1316" s="706"/>
      <c r="V1316" s="706"/>
      <c r="W1316" s="706"/>
      <c r="X1316" s="706"/>
      <c r="Y1316" s="706"/>
      <c r="Z1316" s="683"/>
      <c r="AA1316" s="626"/>
      <c r="AB1316" s="625"/>
      <c r="AC1316" s="625"/>
      <c r="AD1316" s="683"/>
      <c r="AE1316" s="966"/>
      <c r="AF1316" s="683"/>
      <c r="AG1316" s="683"/>
      <c r="AH1316" s="683"/>
      <c r="AI1316" s="683"/>
      <c r="AJ1316" s="683"/>
      <c r="AK1316" s="683"/>
      <c r="AL1316" s="683"/>
      <c r="AM1316" s="683"/>
      <c r="AN1316" s="683"/>
      <c r="AO1316" s="683"/>
      <c r="AP1316" s="683"/>
      <c r="AQ1316" s="683"/>
      <c r="AR1316" s="683"/>
      <c r="AS1316" s="683"/>
      <c r="AT1316" s="683"/>
      <c r="AU1316" s="683"/>
      <c r="AV1316" s="613">
        <v>2010</v>
      </c>
      <c r="AW1316" s="613"/>
      <c r="AX1316" s="613"/>
      <c r="AY1316" s="613"/>
      <c r="AZ1316" s="613"/>
      <c r="BA1316" s="613"/>
      <c r="BB1316" s="613"/>
      <c r="BC1316" s="614">
        <v>288</v>
      </c>
      <c r="BD1316" s="614"/>
      <c r="BE1316" s="170"/>
    </row>
    <row r="1317" spans="1:57" ht="25.7" hidden="1" customHeight="1" x14ac:dyDescent="0.15">
      <c r="A1317" s="621"/>
      <c r="B1317" s="147"/>
      <c r="C1317" s="625" t="s">
        <v>5744</v>
      </c>
      <c r="D1317" s="625" t="s">
        <v>6112</v>
      </c>
      <c r="E1317" s="625" t="s">
        <v>5744</v>
      </c>
      <c r="F1317" s="625"/>
      <c r="G1317" s="625" t="s">
        <v>5744</v>
      </c>
      <c r="H1317" s="683"/>
      <c r="I1317" s="683"/>
      <c r="J1317" s="1511">
        <v>5528</v>
      </c>
      <c r="K1317" s="1511">
        <v>1577</v>
      </c>
      <c r="L1317" s="138">
        <v>1666</v>
      </c>
      <c r="M1317" s="944"/>
      <c r="N1317" s="944"/>
      <c r="O1317" s="944"/>
      <c r="P1317" s="944">
        <v>828</v>
      </c>
      <c r="Q1317" s="944">
        <v>828</v>
      </c>
      <c r="R1317" s="626" t="s">
        <v>6113</v>
      </c>
      <c r="S1317" s="626">
        <v>2</v>
      </c>
      <c r="T1317" s="626" t="s">
        <v>316</v>
      </c>
      <c r="U1317" s="706"/>
      <c r="V1317" s="706"/>
      <c r="W1317" s="706"/>
      <c r="X1317" s="706"/>
      <c r="Y1317" s="706"/>
      <c r="Z1317" s="683"/>
      <c r="AA1317" s="626" t="s">
        <v>6114</v>
      </c>
      <c r="AB1317" s="625"/>
      <c r="AC1317" s="625"/>
      <c r="AD1317" s="683"/>
      <c r="AE1317" s="966"/>
      <c r="AF1317" s="683"/>
      <c r="AG1317" s="683"/>
      <c r="AH1317" s="683"/>
      <c r="AI1317" s="683"/>
      <c r="AJ1317" s="683"/>
      <c r="AK1317" s="683"/>
      <c r="AL1317" s="683"/>
      <c r="AM1317" s="683"/>
      <c r="AN1317" s="683"/>
      <c r="AO1317" s="683"/>
      <c r="AP1317" s="683"/>
      <c r="AQ1317" s="683"/>
      <c r="AR1317" s="683"/>
      <c r="AS1317" s="683"/>
      <c r="AT1317" s="683"/>
      <c r="AU1317" s="683"/>
      <c r="AV1317" s="613">
        <v>2016</v>
      </c>
      <c r="AW1317" s="613"/>
      <c r="AX1317" s="613"/>
      <c r="AY1317" s="613"/>
      <c r="AZ1317" s="613"/>
      <c r="BA1317" s="613"/>
      <c r="BB1317" s="613"/>
      <c r="BC1317" s="614">
        <v>1445</v>
      </c>
      <c r="BD1317" s="614"/>
      <c r="BE1317" s="170"/>
    </row>
    <row r="1318" spans="1:57" ht="25.7" hidden="1" customHeight="1" x14ac:dyDescent="0.15">
      <c r="A1318" s="621"/>
      <c r="B1318" s="147"/>
      <c r="C1318" s="625" t="s">
        <v>5744</v>
      </c>
      <c r="D1318" s="625" t="s">
        <v>10879</v>
      </c>
      <c r="E1318" s="625" t="s">
        <v>5744</v>
      </c>
      <c r="F1318" s="625"/>
      <c r="G1318" s="625" t="s">
        <v>5744</v>
      </c>
      <c r="H1318" s="625"/>
      <c r="I1318" s="683"/>
      <c r="J1318" s="626">
        <v>24943</v>
      </c>
      <c r="K1318" s="1511">
        <v>498</v>
      </c>
      <c r="L1318" s="138">
        <v>498</v>
      </c>
      <c r="M1318" s="944"/>
      <c r="N1318" s="944"/>
      <c r="O1318" s="944"/>
      <c r="P1318" s="944">
        <v>300</v>
      </c>
      <c r="Q1318" s="944">
        <v>300</v>
      </c>
      <c r="R1318" s="944" t="s">
        <v>315</v>
      </c>
      <c r="S1318" s="944">
        <v>1</v>
      </c>
      <c r="T1318" s="626" t="s">
        <v>316</v>
      </c>
      <c r="U1318" s="626"/>
      <c r="V1318" s="626"/>
      <c r="W1318" s="706"/>
      <c r="X1318" s="706"/>
      <c r="Y1318" s="706"/>
      <c r="Z1318" s="706"/>
      <c r="AA1318" s="706" t="s">
        <v>1677</v>
      </c>
      <c r="AB1318" s="683"/>
      <c r="AC1318" s="626"/>
      <c r="AD1318" s="625"/>
      <c r="AE1318" s="625"/>
      <c r="AF1318" s="683"/>
      <c r="AG1318" s="966"/>
      <c r="AH1318" s="683"/>
      <c r="AI1318" s="683"/>
      <c r="AJ1318" s="683"/>
      <c r="AK1318" s="683"/>
      <c r="AL1318" s="683"/>
      <c r="AM1318" s="683"/>
      <c r="AN1318" s="683"/>
      <c r="AO1318" s="683"/>
      <c r="AP1318" s="683"/>
      <c r="AQ1318" s="683"/>
      <c r="AR1318" s="683"/>
      <c r="AS1318" s="683"/>
      <c r="AT1318" s="683"/>
      <c r="AU1318" s="683"/>
      <c r="AV1318" s="625">
        <v>2017</v>
      </c>
      <c r="AW1318" s="683"/>
      <c r="AX1318" s="613"/>
      <c r="AY1318" s="613"/>
      <c r="AZ1318" s="613"/>
      <c r="BA1318" s="613"/>
      <c r="BB1318" s="613"/>
      <c r="BC1318" s="613">
        <v>420</v>
      </c>
      <c r="BD1318" s="613"/>
      <c r="BE1318" s="170"/>
    </row>
    <row r="1319" spans="1:57" ht="25.7" hidden="1" customHeight="1" x14ac:dyDescent="0.15">
      <c r="A1319" s="621"/>
      <c r="B1319" s="147"/>
      <c r="C1319" s="625" t="s">
        <v>5744</v>
      </c>
      <c r="D1319" s="625" t="s">
        <v>12032</v>
      </c>
      <c r="E1319" s="625" t="s">
        <v>5744</v>
      </c>
      <c r="F1319" s="625"/>
      <c r="G1319" s="625" t="s">
        <v>5744</v>
      </c>
      <c r="H1319" s="683"/>
      <c r="I1319" s="683"/>
      <c r="J1319" s="1511">
        <v>34043</v>
      </c>
      <c r="K1319" s="1511">
        <v>497</v>
      </c>
      <c r="L1319" s="138">
        <v>497</v>
      </c>
      <c r="M1319" s="944"/>
      <c r="N1319" s="944"/>
      <c r="O1319" s="944"/>
      <c r="P1319" s="944">
        <v>300</v>
      </c>
      <c r="Q1319" s="944">
        <v>300</v>
      </c>
      <c r="R1319" s="626" t="s">
        <v>1916</v>
      </c>
      <c r="S1319" s="626">
        <v>1</v>
      </c>
      <c r="T1319" s="626" t="s">
        <v>316</v>
      </c>
      <c r="U1319" s="706"/>
      <c r="V1319" s="706"/>
      <c r="W1319" s="706"/>
      <c r="X1319" s="706"/>
      <c r="Y1319" s="706"/>
      <c r="Z1319" s="683"/>
      <c r="AA1319" s="626" t="s">
        <v>1677</v>
      </c>
      <c r="AB1319" s="625"/>
      <c r="AC1319" s="625"/>
      <c r="AD1319" s="683"/>
      <c r="AE1319" s="683"/>
      <c r="AF1319" s="683"/>
      <c r="AG1319" s="683"/>
      <c r="AH1319" s="683"/>
      <c r="AI1319" s="683"/>
      <c r="AJ1319" s="928"/>
      <c r="AK1319" s="683"/>
      <c r="AL1319" s="683"/>
      <c r="AM1319" s="683"/>
      <c r="AN1319" s="683"/>
      <c r="AO1319" s="928"/>
      <c r="AP1319" s="683"/>
      <c r="AQ1319" s="683"/>
      <c r="AR1319" s="683"/>
      <c r="AS1319" s="683"/>
      <c r="AT1319" s="683"/>
      <c r="AU1319" s="683"/>
      <c r="AV1319" s="613">
        <v>2018</v>
      </c>
      <c r="AW1319" s="613"/>
      <c r="AX1319" s="613"/>
      <c r="AY1319" s="613"/>
      <c r="AZ1319" s="613"/>
      <c r="BA1319" s="613"/>
      <c r="BB1319" s="613"/>
      <c r="BC1319" s="614">
        <v>420</v>
      </c>
      <c r="BD1319" s="614"/>
      <c r="BE1319" s="170"/>
    </row>
    <row r="1320" spans="1:57" ht="25.7" hidden="1" customHeight="1" x14ac:dyDescent="0.15">
      <c r="A1320" s="621"/>
      <c r="B1320" s="147"/>
      <c r="C1320" s="625" t="s">
        <v>383</v>
      </c>
      <c r="D1320" s="625" t="s">
        <v>6115</v>
      </c>
      <c r="E1320" s="625" t="s">
        <v>383</v>
      </c>
      <c r="F1320" s="625" t="s">
        <v>6116</v>
      </c>
      <c r="G1320" s="625" t="s">
        <v>383</v>
      </c>
      <c r="H1320" s="683" t="s">
        <v>5747</v>
      </c>
      <c r="I1320" s="683" t="s">
        <v>6117</v>
      </c>
      <c r="J1320" s="1511">
        <v>1020</v>
      </c>
      <c r="K1320" s="1511">
        <v>922</v>
      </c>
      <c r="L1320" s="138">
        <v>922</v>
      </c>
      <c r="M1320" s="944" t="s">
        <v>1277</v>
      </c>
      <c r="N1320" s="944" t="s">
        <v>487</v>
      </c>
      <c r="O1320" s="944"/>
      <c r="P1320" s="944">
        <v>870</v>
      </c>
      <c r="Q1320" s="944">
        <v>870</v>
      </c>
      <c r="R1320" s="626" t="s">
        <v>6118</v>
      </c>
      <c r="S1320" s="626">
        <v>2</v>
      </c>
      <c r="T1320" s="626" t="s">
        <v>316</v>
      </c>
      <c r="U1320" s="706">
        <v>1369</v>
      </c>
      <c r="V1320" s="706"/>
      <c r="W1320" s="706"/>
      <c r="X1320" s="706">
        <v>1100</v>
      </c>
      <c r="Y1320" s="706"/>
      <c r="Z1320" s="683"/>
      <c r="AA1320" s="626" t="s">
        <v>6119</v>
      </c>
      <c r="AB1320" s="625"/>
      <c r="AC1320" s="625"/>
      <c r="AD1320" s="683">
        <v>2</v>
      </c>
      <c r="AE1320" s="683">
        <v>20</v>
      </c>
      <c r="AF1320" s="683" t="s">
        <v>5976</v>
      </c>
      <c r="AG1320" s="683"/>
      <c r="AH1320" s="683"/>
      <c r="AI1320" s="683"/>
      <c r="AJ1320" s="928"/>
      <c r="AK1320" s="683"/>
      <c r="AL1320" s="683"/>
      <c r="AM1320" s="683"/>
      <c r="AN1320" s="683"/>
      <c r="AO1320" s="928"/>
      <c r="AP1320" s="683"/>
      <c r="AQ1320" s="683"/>
      <c r="AR1320" s="683"/>
      <c r="AS1320" s="683"/>
      <c r="AT1320" s="683"/>
      <c r="AU1320" s="683"/>
      <c r="AV1320" s="613">
        <v>2005</v>
      </c>
      <c r="AW1320" s="613"/>
      <c r="AX1320" s="613"/>
      <c r="AY1320" s="613"/>
      <c r="AZ1320" s="613"/>
      <c r="BA1320" s="613"/>
      <c r="BB1320" s="613"/>
      <c r="BC1320" s="614">
        <v>350</v>
      </c>
      <c r="BD1320" s="614"/>
      <c r="BE1320" s="170"/>
    </row>
    <row r="1321" spans="1:57" ht="25.7" hidden="1" customHeight="1" x14ac:dyDescent="0.15">
      <c r="A1321" s="621"/>
      <c r="B1321" s="147"/>
      <c r="C1321" s="625" t="s">
        <v>383</v>
      </c>
      <c r="D1321" s="625" t="s">
        <v>6120</v>
      </c>
      <c r="E1321" s="625" t="s">
        <v>383</v>
      </c>
      <c r="F1321" s="625" t="s">
        <v>6116</v>
      </c>
      <c r="G1321" s="625" t="s">
        <v>383</v>
      </c>
      <c r="H1321" s="683" t="s">
        <v>5747</v>
      </c>
      <c r="I1321" s="683" t="s">
        <v>6117</v>
      </c>
      <c r="J1321" s="1511">
        <v>1197</v>
      </c>
      <c r="K1321" s="1511">
        <v>457</v>
      </c>
      <c r="L1321" s="138">
        <v>457</v>
      </c>
      <c r="M1321" s="944" t="s">
        <v>1277</v>
      </c>
      <c r="N1321" s="944" t="s">
        <v>487</v>
      </c>
      <c r="O1321" s="944"/>
      <c r="P1321" s="944">
        <v>455</v>
      </c>
      <c r="Q1321" s="944">
        <v>455</v>
      </c>
      <c r="R1321" s="626" t="s">
        <v>6121</v>
      </c>
      <c r="S1321" s="626">
        <v>1</v>
      </c>
      <c r="T1321" s="626" t="s">
        <v>316</v>
      </c>
      <c r="U1321" s="706">
        <v>1369</v>
      </c>
      <c r="V1321" s="706"/>
      <c r="W1321" s="706"/>
      <c r="X1321" s="706">
        <v>1100</v>
      </c>
      <c r="Y1321" s="706"/>
      <c r="Z1321" s="683"/>
      <c r="AA1321" s="626" t="s">
        <v>5555</v>
      </c>
      <c r="AB1321" s="625"/>
      <c r="AC1321" s="625"/>
      <c r="AD1321" s="683">
        <v>2</v>
      </c>
      <c r="AE1321" s="683">
        <v>20</v>
      </c>
      <c r="AF1321" s="683" t="s">
        <v>5976</v>
      </c>
      <c r="AG1321" s="683"/>
      <c r="AH1321" s="683"/>
      <c r="AI1321" s="683"/>
      <c r="AJ1321" s="928"/>
      <c r="AK1321" s="683"/>
      <c r="AL1321" s="683"/>
      <c r="AM1321" s="683"/>
      <c r="AN1321" s="683"/>
      <c r="AO1321" s="928"/>
      <c r="AP1321" s="683"/>
      <c r="AQ1321" s="683"/>
      <c r="AR1321" s="683"/>
      <c r="AS1321" s="683"/>
      <c r="AT1321" s="683"/>
      <c r="AU1321" s="683"/>
      <c r="AV1321" s="613">
        <v>2004</v>
      </c>
      <c r="AW1321" s="613"/>
      <c r="AX1321" s="613"/>
      <c r="AY1321" s="613"/>
      <c r="AZ1321" s="613"/>
      <c r="BA1321" s="613"/>
      <c r="BB1321" s="613"/>
      <c r="BC1321" s="614">
        <v>100</v>
      </c>
      <c r="BD1321" s="614"/>
      <c r="BE1321" s="170"/>
    </row>
    <row r="1322" spans="1:57" ht="25.7" hidden="1" customHeight="1" x14ac:dyDescent="0.15">
      <c r="A1322" s="621"/>
      <c r="B1322" s="147"/>
      <c r="C1322" s="625" t="s">
        <v>383</v>
      </c>
      <c r="D1322" s="625" t="s">
        <v>6122</v>
      </c>
      <c r="E1322" s="625" t="s">
        <v>383</v>
      </c>
      <c r="F1322" s="625" t="s">
        <v>6116</v>
      </c>
      <c r="G1322" s="625" t="s">
        <v>383</v>
      </c>
      <c r="H1322" s="683" t="s">
        <v>5747</v>
      </c>
      <c r="I1322" s="683" t="s">
        <v>6117</v>
      </c>
      <c r="J1322" s="1511">
        <v>1414</v>
      </c>
      <c r="K1322" s="1511">
        <v>567</v>
      </c>
      <c r="L1322" s="138">
        <v>567</v>
      </c>
      <c r="M1322" s="944" t="s">
        <v>1277</v>
      </c>
      <c r="N1322" s="944" t="s">
        <v>487</v>
      </c>
      <c r="O1322" s="944"/>
      <c r="P1322" s="944">
        <v>495</v>
      </c>
      <c r="Q1322" s="944">
        <v>495</v>
      </c>
      <c r="R1322" s="626" t="s">
        <v>6123</v>
      </c>
      <c r="S1322" s="626">
        <v>1</v>
      </c>
      <c r="T1322" s="626" t="s">
        <v>316</v>
      </c>
      <c r="U1322" s="706">
        <v>1369</v>
      </c>
      <c r="V1322" s="706"/>
      <c r="W1322" s="706"/>
      <c r="X1322" s="706">
        <v>1100</v>
      </c>
      <c r="Y1322" s="706"/>
      <c r="Z1322" s="683"/>
      <c r="AA1322" s="626" t="s">
        <v>6124</v>
      </c>
      <c r="AB1322" s="625"/>
      <c r="AC1322" s="625"/>
      <c r="AD1322" s="683">
        <v>2</v>
      </c>
      <c r="AE1322" s="683">
        <v>20</v>
      </c>
      <c r="AF1322" s="683" t="s">
        <v>5976</v>
      </c>
      <c r="AG1322" s="683"/>
      <c r="AH1322" s="683"/>
      <c r="AI1322" s="683"/>
      <c r="AJ1322" s="928"/>
      <c r="AK1322" s="683"/>
      <c r="AL1322" s="683"/>
      <c r="AM1322" s="683"/>
      <c r="AN1322" s="683"/>
      <c r="AO1322" s="928"/>
      <c r="AP1322" s="683"/>
      <c r="AQ1322" s="683"/>
      <c r="AR1322" s="683"/>
      <c r="AS1322" s="683"/>
      <c r="AT1322" s="683"/>
      <c r="AU1322" s="683"/>
      <c r="AV1322" s="613">
        <v>2006</v>
      </c>
      <c r="AW1322" s="613"/>
      <c r="AX1322" s="613"/>
      <c r="AY1322" s="613"/>
      <c r="AZ1322" s="613"/>
      <c r="BA1322" s="613"/>
      <c r="BB1322" s="613"/>
      <c r="BC1322" s="614">
        <v>150</v>
      </c>
      <c r="BD1322" s="614"/>
      <c r="BE1322" s="170"/>
    </row>
    <row r="1323" spans="1:57" ht="25.7" hidden="1" customHeight="1" x14ac:dyDescent="0.15">
      <c r="A1323" s="621"/>
      <c r="B1323" s="147"/>
      <c r="C1323" s="625" t="s">
        <v>383</v>
      </c>
      <c r="D1323" s="625" t="s">
        <v>6125</v>
      </c>
      <c r="E1323" s="625" t="s">
        <v>383</v>
      </c>
      <c r="F1323" s="625" t="s">
        <v>6116</v>
      </c>
      <c r="G1323" s="625" t="s">
        <v>383</v>
      </c>
      <c r="H1323" s="683" t="s">
        <v>5747</v>
      </c>
      <c r="I1323" s="683" t="s">
        <v>6117</v>
      </c>
      <c r="J1323" s="1511">
        <v>1323</v>
      </c>
      <c r="K1323" s="1511">
        <v>483</v>
      </c>
      <c r="L1323" s="138">
        <v>483</v>
      </c>
      <c r="M1323" s="944" t="s">
        <v>1277</v>
      </c>
      <c r="N1323" s="944" t="s">
        <v>487</v>
      </c>
      <c r="O1323" s="944"/>
      <c r="P1323" s="944">
        <v>475</v>
      </c>
      <c r="Q1323" s="944">
        <v>475</v>
      </c>
      <c r="R1323" s="626" t="s">
        <v>6126</v>
      </c>
      <c r="S1323" s="626">
        <v>1</v>
      </c>
      <c r="T1323" s="626" t="s">
        <v>316</v>
      </c>
      <c r="U1323" s="706">
        <v>1369</v>
      </c>
      <c r="V1323" s="706"/>
      <c r="W1323" s="706"/>
      <c r="X1323" s="706">
        <v>1100</v>
      </c>
      <c r="Y1323" s="706"/>
      <c r="Z1323" s="683"/>
      <c r="AA1323" s="626" t="s">
        <v>1677</v>
      </c>
      <c r="AB1323" s="625"/>
      <c r="AC1323" s="625"/>
      <c r="AD1323" s="683">
        <v>2</v>
      </c>
      <c r="AE1323" s="966">
        <v>20</v>
      </c>
      <c r="AF1323" s="683" t="s">
        <v>5976</v>
      </c>
      <c r="AG1323" s="683"/>
      <c r="AH1323" s="683"/>
      <c r="AI1323" s="683"/>
      <c r="AJ1323" s="683"/>
      <c r="AK1323" s="683"/>
      <c r="AL1323" s="683"/>
      <c r="AM1323" s="683"/>
      <c r="AN1323" s="683"/>
      <c r="AO1323" s="683"/>
      <c r="AP1323" s="683"/>
      <c r="AQ1323" s="683"/>
      <c r="AR1323" s="683"/>
      <c r="AS1323" s="683"/>
      <c r="AT1323" s="683"/>
      <c r="AU1323" s="683"/>
      <c r="AV1323" s="973">
        <v>2006</v>
      </c>
      <c r="AW1323" s="973"/>
      <c r="AX1323" s="973"/>
      <c r="AY1323" s="973"/>
      <c r="AZ1323" s="973"/>
      <c r="BA1323" s="973"/>
      <c r="BB1323" s="973"/>
      <c r="BC1323" s="974">
        <v>150</v>
      </c>
      <c r="BD1323" s="974"/>
      <c r="BE1323" s="170"/>
    </row>
    <row r="1324" spans="1:57" ht="25.7" hidden="1" customHeight="1" x14ac:dyDescent="0.15">
      <c r="A1324" s="621"/>
      <c r="B1324" s="147"/>
      <c r="C1324" s="625" t="s">
        <v>383</v>
      </c>
      <c r="D1324" s="625" t="s">
        <v>6127</v>
      </c>
      <c r="E1324" s="625" t="s">
        <v>383</v>
      </c>
      <c r="F1324" s="625" t="s">
        <v>6116</v>
      </c>
      <c r="G1324" s="625" t="s">
        <v>383</v>
      </c>
      <c r="H1324" s="683" t="s">
        <v>5747</v>
      </c>
      <c r="I1324" s="683" t="s">
        <v>6117</v>
      </c>
      <c r="J1324" s="1511">
        <v>1058</v>
      </c>
      <c r="K1324" s="1511">
        <v>495</v>
      </c>
      <c r="L1324" s="138">
        <v>495</v>
      </c>
      <c r="M1324" s="944" t="s">
        <v>1277</v>
      </c>
      <c r="N1324" s="944" t="s">
        <v>487</v>
      </c>
      <c r="O1324" s="944"/>
      <c r="P1324" s="944">
        <v>495</v>
      </c>
      <c r="Q1324" s="944">
        <v>495</v>
      </c>
      <c r="R1324" s="626" t="s">
        <v>6123</v>
      </c>
      <c r="S1324" s="626">
        <v>1</v>
      </c>
      <c r="T1324" s="626" t="s">
        <v>316</v>
      </c>
      <c r="U1324" s="706">
        <v>1369</v>
      </c>
      <c r="V1324" s="706"/>
      <c r="W1324" s="706"/>
      <c r="X1324" s="706">
        <v>1100</v>
      </c>
      <c r="Y1324" s="706"/>
      <c r="Z1324" s="683"/>
      <c r="AA1324" s="626" t="s">
        <v>1677</v>
      </c>
      <c r="AB1324" s="625"/>
      <c r="AC1324" s="625"/>
      <c r="AD1324" s="683">
        <v>2</v>
      </c>
      <c r="AE1324" s="966">
        <v>20</v>
      </c>
      <c r="AF1324" s="683" t="s">
        <v>5976</v>
      </c>
      <c r="AG1324" s="683"/>
      <c r="AH1324" s="683"/>
      <c r="AI1324" s="683"/>
      <c r="AJ1324" s="683"/>
      <c r="AK1324" s="683"/>
      <c r="AL1324" s="683"/>
      <c r="AM1324" s="683"/>
      <c r="AN1324" s="683"/>
      <c r="AO1324" s="683"/>
      <c r="AP1324" s="683"/>
      <c r="AQ1324" s="683"/>
      <c r="AR1324" s="683"/>
      <c r="AS1324" s="683"/>
      <c r="AT1324" s="683"/>
      <c r="AU1324" s="683"/>
      <c r="AV1324" s="973">
        <v>2006</v>
      </c>
      <c r="AW1324" s="973"/>
      <c r="AX1324" s="973"/>
      <c r="AY1324" s="973"/>
      <c r="AZ1324" s="973"/>
      <c r="BA1324" s="973"/>
      <c r="BB1324" s="973"/>
      <c r="BC1324" s="974">
        <v>150</v>
      </c>
      <c r="BD1324" s="974"/>
      <c r="BE1324" s="170"/>
    </row>
    <row r="1325" spans="1:57" ht="25.7" hidden="1" customHeight="1" x14ac:dyDescent="0.15">
      <c r="A1325" s="621" t="s">
        <v>93</v>
      </c>
      <c r="B1325" s="147"/>
      <c r="C1325" s="625" t="s">
        <v>383</v>
      </c>
      <c r="D1325" s="625" t="s">
        <v>6128</v>
      </c>
      <c r="E1325" s="625" t="s">
        <v>383</v>
      </c>
      <c r="F1325" s="625"/>
      <c r="G1325" s="625" t="s">
        <v>383</v>
      </c>
      <c r="H1325" s="683"/>
      <c r="I1325" s="683"/>
      <c r="J1325" s="1511">
        <v>2286</v>
      </c>
      <c r="K1325" s="1511">
        <v>519</v>
      </c>
      <c r="L1325" s="138">
        <v>519</v>
      </c>
      <c r="M1325" s="944"/>
      <c r="N1325" s="944"/>
      <c r="O1325" s="944"/>
      <c r="P1325" s="944">
        <v>495</v>
      </c>
      <c r="Q1325" s="944">
        <v>495</v>
      </c>
      <c r="R1325" s="626" t="s">
        <v>1901</v>
      </c>
      <c r="S1325" s="626">
        <v>1</v>
      </c>
      <c r="T1325" s="626" t="s">
        <v>316</v>
      </c>
      <c r="U1325" s="706"/>
      <c r="V1325" s="706"/>
      <c r="W1325" s="706"/>
      <c r="X1325" s="706"/>
      <c r="Y1325" s="706"/>
      <c r="Z1325" s="683"/>
      <c r="AA1325" s="626" t="s">
        <v>1677</v>
      </c>
      <c r="AB1325" s="625"/>
      <c r="AC1325" s="625"/>
      <c r="AD1325" s="683"/>
      <c r="AE1325" s="966"/>
      <c r="AF1325" s="683"/>
      <c r="AG1325" s="683"/>
      <c r="AH1325" s="683"/>
      <c r="AI1325" s="683"/>
      <c r="AJ1325" s="683"/>
      <c r="AK1325" s="683"/>
      <c r="AL1325" s="683"/>
      <c r="AM1325" s="683"/>
      <c r="AN1325" s="683"/>
      <c r="AO1325" s="683"/>
      <c r="AP1325" s="683"/>
      <c r="AQ1325" s="683"/>
      <c r="AR1325" s="683"/>
      <c r="AS1325" s="683"/>
      <c r="AT1325" s="683"/>
      <c r="AU1325" s="683"/>
      <c r="AV1325" s="973">
        <v>2007</v>
      </c>
      <c r="AW1325" s="973"/>
      <c r="AX1325" s="973"/>
      <c r="AY1325" s="973"/>
      <c r="AZ1325" s="973"/>
      <c r="BA1325" s="973"/>
      <c r="BB1325" s="973"/>
      <c r="BC1325" s="974">
        <v>150</v>
      </c>
      <c r="BD1325" s="974"/>
      <c r="BE1325" s="170"/>
    </row>
    <row r="1326" spans="1:57" ht="25.7" hidden="1" customHeight="1" x14ac:dyDescent="0.15">
      <c r="A1326" s="621"/>
      <c r="B1326" s="147"/>
      <c r="C1326" s="625" t="s">
        <v>383</v>
      </c>
      <c r="D1326" s="625" t="s">
        <v>6129</v>
      </c>
      <c r="E1326" s="625" t="s">
        <v>383</v>
      </c>
      <c r="F1326" s="625"/>
      <c r="G1326" s="625" t="s">
        <v>383</v>
      </c>
      <c r="H1326" s="683"/>
      <c r="I1326" s="683"/>
      <c r="J1326" s="1511">
        <v>1495</v>
      </c>
      <c r="K1326" s="1511">
        <v>548</v>
      </c>
      <c r="L1326" s="138">
        <v>548</v>
      </c>
      <c r="M1326" s="944"/>
      <c r="N1326" s="944"/>
      <c r="O1326" s="944"/>
      <c r="P1326" s="944">
        <v>495</v>
      </c>
      <c r="Q1326" s="944">
        <v>495</v>
      </c>
      <c r="R1326" s="626" t="s">
        <v>1902</v>
      </c>
      <c r="S1326" s="626">
        <v>1</v>
      </c>
      <c r="T1326" s="626" t="s">
        <v>316</v>
      </c>
      <c r="U1326" s="706"/>
      <c r="V1326" s="706"/>
      <c r="W1326" s="706"/>
      <c r="X1326" s="706"/>
      <c r="Y1326" s="706"/>
      <c r="Z1326" s="683"/>
      <c r="AA1326" s="626" t="s">
        <v>1677</v>
      </c>
      <c r="AB1326" s="625"/>
      <c r="AC1326" s="625"/>
      <c r="AD1326" s="683"/>
      <c r="AE1326" s="966"/>
      <c r="AF1326" s="683"/>
      <c r="AG1326" s="683"/>
      <c r="AH1326" s="683"/>
      <c r="AI1326" s="683"/>
      <c r="AJ1326" s="683"/>
      <c r="AK1326" s="683"/>
      <c r="AL1326" s="683"/>
      <c r="AM1326" s="683"/>
      <c r="AN1326" s="683"/>
      <c r="AO1326" s="683"/>
      <c r="AP1326" s="683"/>
      <c r="AQ1326" s="683"/>
      <c r="AR1326" s="683"/>
      <c r="AS1326" s="683"/>
      <c r="AT1326" s="683"/>
      <c r="AU1326" s="683"/>
      <c r="AV1326" s="973">
        <v>2007</v>
      </c>
      <c r="AW1326" s="973"/>
      <c r="AX1326" s="973"/>
      <c r="AY1326" s="973"/>
      <c r="AZ1326" s="973"/>
      <c r="BA1326" s="973"/>
      <c r="BB1326" s="973"/>
      <c r="BC1326" s="974">
        <v>150</v>
      </c>
      <c r="BD1326" s="974"/>
      <c r="BE1326" s="170"/>
    </row>
    <row r="1327" spans="1:57" ht="25.7" hidden="1" customHeight="1" x14ac:dyDescent="0.15">
      <c r="A1327" s="621"/>
      <c r="B1327" s="147"/>
      <c r="C1327" s="625" t="s">
        <v>383</v>
      </c>
      <c r="D1327" s="625" t="s">
        <v>6130</v>
      </c>
      <c r="E1327" s="625" t="s">
        <v>383</v>
      </c>
      <c r="F1327" s="625"/>
      <c r="G1327" s="625" t="s">
        <v>383</v>
      </c>
      <c r="H1327" s="683"/>
      <c r="I1327" s="683"/>
      <c r="J1327" s="1511">
        <v>8158</v>
      </c>
      <c r="K1327" s="1511">
        <v>519</v>
      </c>
      <c r="L1327" s="138">
        <v>519</v>
      </c>
      <c r="M1327" s="944"/>
      <c r="N1327" s="944"/>
      <c r="O1327" s="944"/>
      <c r="P1327" s="944">
        <v>495</v>
      </c>
      <c r="Q1327" s="944">
        <v>495</v>
      </c>
      <c r="R1327" s="626" t="s">
        <v>1903</v>
      </c>
      <c r="S1327" s="626">
        <v>1</v>
      </c>
      <c r="T1327" s="626" t="s">
        <v>316</v>
      </c>
      <c r="U1327" s="706"/>
      <c r="V1327" s="706"/>
      <c r="W1327" s="706"/>
      <c r="X1327" s="706"/>
      <c r="Y1327" s="706"/>
      <c r="Z1327" s="683"/>
      <c r="AA1327" s="626" t="s">
        <v>1677</v>
      </c>
      <c r="AB1327" s="625"/>
      <c r="AC1327" s="625"/>
      <c r="AD1327" s="683"/>
      <c r="AE1327" s="966"/>
      <c r="AF1327" s="683"/>
      <c r="AG1327" s="683"/>
      <c r="AH1327" s="683"/>
      <c r="AI1327" s="683"/>
      <c r="AJ1327" s="683"/>
      <c r="AK1327" s="683"/>
      <c r="AL1327" s="683"/>
      <c r="AM1327" s="683"/>
      <c r="AN1327" s="683"/>
      <c r="AO1327" s="683"/>
      <c r="AP1327" s="683"/>
      <c r="AQ1327" s="683"/>
      <c r="AR1327" s="683"/>
      <c r="AS1327" s="683"/>
      <c r="AT1327" s="683"/>
      <c r="AU1327" s="683"/>
      <c r="AV1327" s="973">
        <v>2007</v>
      </c>
      <c r="AW1327" s="973"/>
      <c r="AX1327" s="973"/>
      <c r="AY1327" s="973"/>
      <c r="AZ1327" s="973"/>
      <c r="BA1327" s="973"/>
      <c r="BB1327" s="973"/>
      <c r="BC1327" s="974">
        <v>150</v>
      </c>
      <c r="BD1327" s="974"/>
      <c r="BE1327" s="170"/>
    </row>
    <row r="1328" spans="1:57" ht="25.7" hidden="1" customHeight="1" x14ac:dyDescent="0.15">
      <c r="A1328" s="621"/>
      <c r="B1328" s="147"/>
      <c r="C1328" s="625" t="s">
        <v>383</v>
      </c>
      <c r="D1328" s="625" t="s">
        <v>6131</v>
      </c>
      <c r="E1328" s="625" t="s">
        <v>383</v>
      </c>
      <c r="F1328" s="625"/>
      <c r="G1328" s="625" t="s">
        <v>383</v>
      </c>
      <c r="H1328" s="683"/>
      <c r="I1328" s="683"/>
      <c r="J1328" s="1511">
        <v>1300</v>
      </c>
      <c r="K1328" s="1511">
        <v>519</v>
      </c>
      <c r="L1328" s="138">
        <v>519</v>
      </c>
      <c r="M1328" s="944"/>
      <c r="N1328" s="944"/>
      <c r="O1328" s="944"/>
      <c r="P1328" s="944">
        <v>495</v>
      </c>
      <c r="Q1328" s="944">
        <v>495</v>
      </c>
      <c r="R1328" s="626" t="s">
        <v>1903</v>
      </c>
      <c r="S1328" s="626">
        <v>1</v>
      </c>
      <c r="T1328" s="626" t="s">
        <v>316</v>
      </c>
      <c r="U1328" s="706"/>
      <c r="V1328" s="706"/>
      <c r="W1328" s="706"/>
      <c r="X1328" s="706"/>
      <c r="Y1328" s="706"/>
      <c r="Z1328" s="683"/>
      <c r="AA1328" s="626" t="s">
        <v>1677</v>
      </c>
      <c r="AB1328" s="625"/>
      <c r="AC1328" s="625"/>
      <c r="AD1328" s="683"/>
      <c r="AE1328" s="966"/>
      <c r="AF1328" s="683"/>
      <c r="AG1328" s="683"/>
      <c r="AH1328" s="683"/>
      <c r="AI1328" s="683"/>
      <c r="AJ1328" s="683"/>
      <c r="AK1328" s="683"/>
      <c r="AL1328" s="683"/>
      <c r="AM1328" s="683"/>
      <c r="AN1328" s="683"/>
      <c r="AO1328" s="683"/>
      <c r="AP1328" s="683"/>
      <c r="AQ1328" s="683"/>
      <c r="AR1328" s="683"/>
      <c r="AS1328" s="683"/>
      <c r="AT1328" s="683"/>
      <c r="AU1328" s="683"/>
      <c r="AV1328" s="973">
        <v>2008</v>
      </c>
      <c r="AW1328" s="973"/>
      <c r="AX1328" s="973"/>
      <c r="AY1328" s="973"/>
      <c r="AZ1328" s="973"/>
      <c r="BA1328" s="973"/>
      <c r="BB1328" s="973"/>
      <c r="BC1328" s="974">
        <v>150</v>
      </c>
      <c r="BD1328" s="974"/>
      <c r="BE1328" s="170"/>
    </row>
    <row r="1329" spans="1:57" ht="25.7" hidden="1" customHeight="1" x14ac:dyDescent="0.15">
      <c r="A1329" s="621"/>
      <c r="B1329" s="147"/>
      <c r="C1329" s="625" t="s">
        <v>383</v>
      </c>
      <c r="D1329" s="625" t="s">
        <v>5085</v>
      </c>
      <c r="E1329" s="625" t="s">
        <v>383</v>
      </c>
      <c r="F1329" s="625"/>
      <c r="G1329" s="625" t="s">
        <v>383</v>
      </c>
      <c r="H1329" s="683"/>
      <c r="I1329" s="683"/>
      <c r="J1329" s="1511">
        <v>2598</v>
      </c>
      <c r="K1329" s="1511">
        <v>526</v>
      </c>
      <c r="L1329" s="138">
        <v>526</v>
      </c>
      <c r="M1329" s="944"/>
      <c r="N1329" s="944"/>
      <c r="O1329" s="944"/>
      <c r="P1329" s="944">
        <v>495</v>
      </c>
      <c r="Q1329" s="944">
        <v>495</v>
      </c>
      <c r="R1329" s="626" t="s">
        <v>1903</v>
      </c>
      <c r="S1329" s="626">
        <v>1</v>
      </c>
      <c r="T1329" s="626" t="s">
        <v>316</v>
      </c>
      <c r="U1329" s="706"/>
      <c r="V1329" s="706"/>
      <c r="W1329" s="706"/>
      <c r="X1329" s="706"/>
      <c r="Y1329" s="706"/>
      <c r="Z1329" s="683"/>
      <c r="AA1329" s="626" t="s">
        <v>1677</v>
      </c>
      <c r="AB1329" s="625"/>
      <c r="AC1329" s="625"/>
      <c r="AD1329" s="683"/>
      <c r="AE1329" s="966"/>
      <c r="AF1329" s="683"/>
      <c r="AG1329" s="683"/>
      <c r="AH1329" s="683"/>
      <c r="AI1329" s="683"/>
      <c r="AJ1329" s="683"/>
      <c r="AK1329" s="683"/>
      <c r="AL1329" s="683"/>
      <c r="AM1329" s="683"/>
      <c r="AN1329" s="683"/>
      <c r="AO1329" s="683"/>
      <c r="AP1329" s="683"/>
      <c r="AQ1329" s="683"/>
      <c r="AR1329" s="683"/>
      <c r="AS1329" s="683"/>
      <c r="AT1329" s="683"/>
      <c r="AU1329" s="683"/>
      <c r="AV1329" s="973">
        <v>2009</v>
      </c>
      <c r="AW1329" s="973"/>
      <c r="AX1329" s="973"/>
      <c r="AY1329" s="973"/>
      <c r="AZ1329" s="973"/>
      <c r="BA1329" s="973"/>
      <c r="BB1329" s="973"/>
      <c r="BC1329" s="974">
        <v>200</v>
      </c>
      <c r="BD1329" s="974"/>
      <c r="BE1329" s="170"/>
    </row>
    <row r="1330" spans="1:57" ht="25.7" hidden="1" customHeight="1" x14ac:dyDescent="0.15">
      <c r="A1330" s="621"/>
      <c r="B1330" s="147"/>
      <c r="C1330" s="625" t="s">
        <v>383</v>
      </c>
      <c r="D1330" s="625" t="s">
        <v>6132</v>
      </c>
      <c r="E1330" s="625" t="s">
        <v>383</v>
      </c>
      <c r="F1330" s="625"/>
      <c r="G1330" s="625" t="s">
        <v>383</v>
      </c>
      <c r="H1330" s="683"/>
      <c r="I1330" s="683"/>
      <c r="J1330" s="626">
        <v>1316</v>
      </c>
      <c r="K1330" s="626">
        <v>526</v>
      </c>
      <c r="L1330" s="138">
        <v>526</v>
      </c>
      <c r="M1330" s="683"/>
      <c r="N1330" s="628"/>
      <c r="O1330" s="683"/>
      <c r="P1330" s="626">
        <v>495</v>
      </c>
      <c r="Q1330" s="626">
        <v>495</v>
      </c>
      <c r="R1330" s="626" t="s">
        <v>1903</v>
      </c>
      <c r="S1330" s="626">
        <v>1</v>
      </c>
      <c r="T1330" s="626" t="s">
        <v>316</v>
      </c>
      <c r="U1330" s="706"/>
      <c r="V1330" s="706"/>
      <c r="W1330" s="706"/>
      <c r="X1330" s="706"/>
      <c r="Y1330" s="706"/>
      <c r="Z1330" s="683"/>
      <c r="AA1330" s="626" t="s">
        <v>1677</v>
      </c>
      <c r="AB1330" s="625"/>
      <c r="AC1330" s="625"/>
      <c r="AD1330" s="683"/>
      <c r="AE1330" s="706"/>
      <c r="AF1330" s="683"/>
      <c r="AG1330" s="683"/>
      <c r="AH1330" s="683"/>
      <c r="AI1330" s="683"/>
      <c r="AJ1330" s="683"/>
      <c r="AK1330" s="683"/>
      <c r="AL1330" s="683"/>
      <c r="AM1330" s="683"/>
      <c r="AN1330" s="683"/>
      <c r="AO1330" s="683"/>
      <c r="AP1330" s="683"/>
      <c r="AQ1330" s="683"/>
      <c r="AR1330" s="683"/>
      <c r="AS1330" s="683"/>
      <c r="AT1330" s="683"/>
      <c r="AU1330" s="683"/>
      <c r="AV1330" s="613">
        <v>2009</v>
      </c>
      <c r="AW1330" s="613"/>
      <c r="AX1330" s="613"/>
      <c r="AY1330" s="613"/>
      <c r="AZ1330" s="613"/>
      <c r="BA1330" s="613"/>
      <c r="BB1330" s="613"/>
      <c r="BC1330" s="614">
        <v>200</v>
      </c>
      <c r="BD1330" s="614"/>
      <c r="BE1330" s="170"/>
    </row>
    <row r="1331" spans="1:57" ht="25.7" hidden="1" customHeight="1" x14ac:dyDescent="0.15">
      <c r="A1331" s="621"/>
      <c r="B1331" s="147"/>
      <c r="C1331" s="625" t="s">
        <v>383</v>
      </c>
      <c r="D1331" s="625" t="s">
        <v>6133</v>
      </c>
      <c r="E1331" s="625" t="s">
        <v>383</v>
      </c>
      <c r="F1331" s="625"/>
      <c r="G1331" s="625" t="s">
        <v>383</v>
      </c>
      <c r="H1331" s="683"/>
      <c r="I1331" s="683"/>
      <c r="J1331" s="626">
        <v>28772</v>
      </c>
      <c r="K1331" s="626">
        <v>511.43</v>
      </c>
      <c r="L1331" s="138">
        <v>458</v>
      </c>
      <c r="M1331" s="683"/>
      <c r="N1331" s="628"/>
      <c r="O1331" s="683"/>
      <c r="P1331" s="626">
        <v>458</v>
      </c>
      <c r="Q1331" s="626">
        <v>458</v>
      </c>
      <c r="R1331" s="626" t="s">
        <v>6134</v>
      </c>
      <c r="S1331" s="626">
        <v>1</v>
      </c>
      <c r="T1331" s="626" t="s">
        <v>316</v>
      </c>
      <c r="U1331" s="706"/>
      <c r="V1331" s="706"/>
      <c r="W1331" s="706"/>
      <c r="X1331" s="706"/>
      <c r="Y1331" s="706"/>
      <c r="Z1331" s="683"/>
      <c r="AA1331" s="626" t="s">
        <v>1677</v>
      </c>
      <c r="AB1331" s="625"/>
      <c r="AC1331" s="625"/>
      <c r="AD1331" s="683"/>
      <c r="AE1331" s="706"/>
      <c r="AF1331" s="683"/>
      <c r="AG1331" s="683"/>
      <c r="AH1331" s="683"/>
      <c r="AI1331" s="683"/>
      <c r="AJ1331" s="683"/>
      <c r="AK1331" s="683"/>
      <c r="AL1331" s="683"/>
      <c r="AM1331" s="683"/>
      <c r="AN1331" s="683"/>
      <c r="AO1331" s="683"/>
      <c r="AP1331" s="683"/>
      <c r="AQ1331" s="683"/>
      <c r="AR1331" s="683"/>
      <c r="AS1331" s="683"/>
      <c r="AT1331" s="683"/>
      <c r="AU1331" s="683"/>
      <c r="AV1331" s="613">
        <v>2013</v>
      </c>
      <c r="AW1331" s="613"/>
      <c r="AX1331" s="613"/>
      <c r="AY1331" s="613"/>
      <c r="AZ1331" s="613"/>
      <c r="BA1331" s="613"/>
      <c r="BB1331" s="613"/>
      <c r="BC1331" s="614">
        <v>300</v>
      </c>
      <c r="BD1331" s="614"/>
      <c r="BE1331" s="170"/>
    </row>
    <row r="1332" spans="1:57" ht="25.7" hidden="1" customHeight="1" x14ac:dyDescent="0.15">
      <c r="A1332" s="621"/>
      <c r="B1332" s="147"/>
      <c r="C1332" s="625" t="s">
        <v>383</v>
      </c>
      <c r="D1332" s="625" t="s">
        <v>6135</v>
      </c>
      <c r="E1332" s="625" t="s">
        <v>383</v>
      </c>
      <c r="F1332" s="625"/>
      <c r="G1332" s="625" t="s">
        <v>383</v>
      </c>
      <c r="H1332" s="683"/>
      <c r="I1332" s="683"/>
      <c r="J1332" s="626">
        <v>9258</v>
      </c>
      <c r="K1332" s="626">
        <v>539</v>
      </c>
      <c r="L1332" s="138">
        <v>539</v>
      </c>
      <c r="M1332" s="683"/>
      <c r="N1332" s="628"/>
      <c r="O1332" s="683"/>
      <c r="P1332" s="626">
        <v>489</v>
      </c>
      <c r="Q1332" s="626">
        <v>489</v>
      </c>
      <c r="R1332" s="626" t="s">
        <v>6136</v>
      </c>
      <c r="S1332" s="626">
        <v>1</v>
      </c>
      <c r="T1332" s="626" t="s">
        <v>316</v>
      </c>
      <c r="U1332" s="706"/>
      <c r="V1332" s="706"/>
      <c r="W1332" s="706"/>
      <c r="X1332" s="706"/>
      <c r="Y1332" s="706"/>
      <c r="Z1332" s="683"/>
      <c r="AA1332" s="626" t="s">
        <v>1677</v>
      </c>
      <c r="AB1332" s="625"/>
      <c r="AC1332" s="625"/>
      <c r="AD1332" s="683"/>
      <c r="AE1332" s="706"/>
      <c r="AF1332" s="683"/>
      <c r="AG1332" s="683"/>
      <c r="AH1332" s="683"/>
      <c r="AI1332" s="683"/>
      <c r="AJ1332" s="683"/>
      <c r="AK1332" s="683"/>
      <c r="AL1332" s="683"/>
      <c r="AM1332" s="683"/>
      <c r="AN1332" s="683"/>
      <c r="AO1332" s="683"/>
      <c r="AP1332" s="683"/>
      <c r="AQ1332" s="683"/>
      <c r="AR1332" s="683"/>
      <c r="AS1332" s="683"/>
      <c r="AT1332" s="683"/>
      <c r="AU1332" s="683"/>
      <c r="AV1332" s="613">
        <v>2016</v>
      </c>
      <c r="AW1332" s="613"/>
      <c r="AX1332" s="613"/>
      <c r="AY1332" s="613"/>
      <c r="AZ1332" s="613"/>
      <c r="BA1332" s="613"/>
      <c r="BB1332" s="613"/>
      <c r="BC1332" s="614">
        <v>375</v>
      </c>
      <c r="BD1332" s="614"/>
      <c r="BE1332" s="170"/>
    </row>
    <row r="1333" spans="1:57" ht="25.7" hidden="1" customHeight="1" x14ac:dyDescent="0.15">
      <c r="A1333" s="621"/>
      <c r="B1333" s="147"/>
      <c r="C1333" s="625" t="s">
        <v>383</v>
      </c>
      <c r="D1333" s="625" t="s">
        <v>6137</v>
      </c>
      <c r="E1333" s="625" t="s">
        <v>383</v>
      </c>
      <c r="F1333" s="625"/>
      <c r="G1333" s="625" t="s">
        <v>383</v>
      </c>
      <c r="H1333" s="683"/>
      <c r="I1333" s="683"/>
      <c r="J1333" s="626">
        <v>1899</v>
      </c>
      <c r="K1333" s="626">
        <v>553</v>
      </c>
      <c r="L1333" s="138">
        <v>552</v>
      </c>
      <c r="M1333" s="683"/>
      <c r="N1333" s="628"/>
      <c r="O1333" s="683"/>
      <c r="P1333" s="626">
        <v>495</v>
      </c>
      <c r="Q1333" s="626">
        <v>495</v>
      </c>
      <c r="R1333" s="626" t="s">
        <v>6138</v>
      </c>
      <c r="S1333" s="626">
        <v>1</v>
      </c>
      <c r="T1333" s="626" t="s">
        <v>316</v>
      </c>
      <c r="U1333" s="706"/>
      <c r="V1333" s="706"/>
      <c r="W1333" s="706"/>
      <c r="X1333" s="706"/>
      <c r="Y1333" s="706"/>
      <c r="Z1333" s="683"/>
      <c r="AA1333" s="626" t="s">
        <v>1677</v>
      </c>
      <c r="AB1333" s="625"/>
      <c r="AC1333" s="625"/>
      <c r="AD1333" s="683"/>
      <c r="AE1333" s="706"/>
      <c r="AF1333" s="683"/>
      <c r="AG1333" s="683"/>
      <c r="AH1333" s="683"/>
      <c r="AI1333" s="683"/>
      <c r="AJ1333" s="683"/>
      <c r="AK1333" s="683"/>
      <c r="AL1333" s="683"/>
      <c r="AM1333" s="683"/>
      <c r="AN1333" s="683"/>
      <c r="AO1333" s="683"/>
      <c r="AP1333" s="683"/>
      <c r="AQ1333" s="683"/>
      <c r="AR1333" s="683"/>
      <c r="AS1333" s="683"/>
      <c r="AT1333" s="683"/>
      <c r="AU1333" s="683"/>
      <c r="AV1333" s="613">
        <v>2016</v>
      </c>
      <c r="AW1333" s="613"/>
      <c r="AX1333" s="613"/>
      <c r="AY1333" s="613"/>
      <c r="AZ1333" s="613"/>
      <c r="BA1333" s="613"/>
      <c r="BB1333" s="613"/>
      <c r="BC1333" s="614">
        <v>382</v>
      </c>
      <c r="BD1333" s="614"/>
      <c r="BE1333" s="170"/>
    </row>
    <row r="1334" spans="1:57" ht="25.7" hidden="1" customHeight="1" x14ac:dyDescent="0.15">
      <c r="A1334" s="621"/>
      <c r="B1334" s="147"/>
      <c r="C1334" s="625" t="s">
        <v>5786</v>
      </c>
      <c r="D1334" s="625" t="s">
        <v>6139</v>
      </c>
      <c r="E1334" s="625" t="s">
        <v>5786</v>
      </c>
      <c r="F1334" s="625"/>
      <c r="G1334" s="625" t="s">
        <v>5786</v>
      </c>
      <c r="H1334" s="683"/>
      <c r="I1334" s="683"/>
      <c r="J1334" s="626">
        <v>6409</v>
      </c>
      <c r="K1334" s="626">
        <v>6409</v>
      </c>
      <c r="L1334" s="138">
        <v>6540</v>
      </c>
      <c r="M1334" s="683"/>
      <c r="N1334" s="628"/>
      <c r="O1334" s="683"/>
      <c r="P1334" s="626">
        <v>748</v>
      </c>
      <c r="Q1334" s="626">
        <v>748</v>
      </c>
      <c r="R1334" s="626" t="s">
        <v>315</v>
      </c>
      <c r="S1334" s="626">
        <v>2</v>
      </c>
      <c r="T1334" s="626" t="s">
        <v>316</v>
      </c>
      <c r="U1334" s="706"/>
      <c r="V1334" s="706"/>
      <c r="W1334" s="706"/>
      <c r="X1334" s="706"/>
      <c r="Y1334" s="706"/>
      <c r="Z1334" s="683"/>
      <c r="AA1334" s="626" t="s">
        <v>6140</v>
      </c>
      <c r="AB1334" s="625"/>
      <c r="AC1334" s="625"/>
      <c r="AD1334" s="683"/>
      <c r="AE1334" s="706"/>
      <c r="AF1334" s="683"/>
      <c r="AG1334" s="683"/>
      <c r="AH1334" s="683"/>
      <c r="AI1334" s="683"/>
      <c r="AJ1334" s="683"/>
      <c r="AK1334" s="683"/>
      <c r="AL1334" s="683"/>
      <c r="AM1334" s="683"/>
      <c r="AN1334" s="683"/>
      <c r="AO1334" s="683"/>
      <c r="AP1334" s="683"/>
      <c r="AQ1334" s="683"/>
      <c r="AR1334" s="683"/>
      <c r="AS1334" s="683"/>
      <c r="AT1334" s="683"/>
      <c r="AU1334" s="683"/>
      <c r="AV1334" s="613">
        <v>2007</v>
      </c>
      <c r="AW1334" s="613"/>
      <c r="AX1334" s="613"/>
      <c r="AY1334" s="613"/>
      <c r="AZ1334" s="613"/>
      <c r="BA1334" s="613"/>
      <c r="BB1334" s="613"/>
      <c r="BC1334" s="614">
        <v>3000</v>
      </c>
      <c r="BD1334" s="614"/>
      <c r="BE1334" s="170"/>
    </row>
    <row r="1335" spans="1:57" ht="25.7" hidden="1" customHeight="1" x14ac:dyDescent="0.15">
      <c r="A1335" s="621"/>
      <c r="B1335" s="147"/>
      <c r="C1335" s="625" t="s">
        <v>5786</v>
      </c>
      <c r="D1335" s="625" t="s">
        <v>6141</v>
      </c>
      <c r="E1335" s="625" t="s">
        <v>5786</v>
      </c>
      <c r="F1335" s="625"/>
      <c r="G1335" s="625" t="s">
        <v>5786</v>
      </c>
      <c r="H1335" s="683" t="s">
        <v>5786</v>
      </c>
      <c r="I1335" s="683"/>
      <c r="J1335" s="626">
        <v>13350</v>
      </c>
      <c r="K1335" s="626">
        <v>494</v>
      </c>
      <c r="L1335" s="138">
        <v>494</v>
      </c>
      <c r="M1335" s="683"/>
      <c r="N1335" s="628"/>
      <c r="O1335" s="683"/>
      <c r="P1335" s="626">
        <v>500</v>
      </c>
      <c r="Q1335" s="626">
        <v>500</v>
      </c>
      <c r="R1335" s="626" t="s">
        <v>315</v>
      </c>
      <c r="S1335" s="626">
        <v>1</v>
      </c>
      <c r="T1335" s="626" t="s">
        <v>316</v>
      </c>
      <c r="U1335" s="706"/>
      <c r="V1335" s="706"/>
      <c r="W1335" s="706"/>
      <c r="X1335" s="706"/>
      <c r="Y1335" s="706"/>
      <c r="Z1335" s="683"/>
      <c r="AA1335" s="626" t="s">
        <v>6140</v>
      </c>
      <c r="AB1335" s="625"/>
      <c r="AC1335" s="625"/>
      <c r="AD1335" s="683"/>
      <c r="AE1335" s="706"/>
      <c r="AF1335" s="683"/>
      <c r="AG1335" s="683"/>
      <c r="AH1335" s="683"/>
      <c r="AI1335" s="683"/>
      <c r="AJ1335" s="683"/>
      <c r="AK1335" s="683"/>
      <c r="AL1335" s="683"/>
      <c r="AM1335" s="683"/>
      <c r="AN1335" s="683"/>
      <c r="AO1335" s="683"/>
      <c r="AP1335" s="683"/>
      <c r="AQ1335" s="683"/>
      <c r="AR1335" s="683"/>
      <c r="AS1335" s="683"/>
      <c r="AT1335" s="683"/>
      <c r="AU1335" s="683"/>
      <c r="AV1335" s="613">
        <v>2009</v>
      </c>
      <c r="AW1335" s="613"/>
      <c r="AX1335" s="613"/>
      <c r="AY1335" s="613"/>
      <c r="AZ1335" s="613"/>
      <c r="BA1335" s="613"/>
      <c r="BB1335" s="613"/>
      <c r="BC1335" s="614">
        <v>331</v>
      </c>
      <c r="BD1335" s="614"/>
      <c r="BE1335" s="170"/>
    </row>
    <row r="1336" spans="1:57" ht="25.7" hidden="1" customHeight="1" x14ac:dyDescent="0.15">
      <c r="A1336" s="621"/>
      <c r="B1336" s="147"/>
      <c r="C1336" s="625" t="s">
        <v>5786</v>
      </c>
      <c r="D1336" s="625" t="s">
        <v>6142</v>
      </c>
      <c r="E1336" s="625" t="s">
        <v>5786</v>
      </c>
      <c r="F1336" s="625"/>
      <c r="G1336" s="625" t="s">
        <v>5786</v>
      </c>
      <c r="H1336" s="683" t="s">
        <v>5786</v>
      </c>
      <c r="I1336" s="683"/>
      <c r="J1336" s="626">
        <v>14750</v>
      </c>
      <c r="K1336" s="626">
        <v>494</v>
      </c>
      <c r="L1336" s="138">
        <v>494</v>
      </c>
      <c r="M1336" s="683"/>
      <c r="N1336" s="628"/>
      <c r="O1336" s="683"/>
      <c r="P1336" s="626">
        <v>500</v>
      </c>
      <c r="Q1336" s="626">
        <v>500</v>
      </c>
      <c r="R1336" s="626" t="s">
        <v>315</v>
      </c>
      <c r="S1336" s="626">
        <v>1</v>
      </c>
      <c r="T1336" s="626" t="s">
        <v>316</v>
      </c>
      <c r="U1336" s="706"/>
      <c r="V1336" s="706"/>
      <c r="W1336" s="706"/>
      <c r="X1336" s="706"/>
      <c r="Y1336" s="706"/>
      <c r="Z1336" s="683"/>
      <c r="AA1336" s="626" t="s">
        <v>6140</v>
      </c>
      <c r="AB1336" s="625"/>
      <c r="AC1336" s="625"/>
      <c r="AD1336" s="683"/>
      <c r="AE1336" s="706"/>
      <c r="AF1336" s="683"/>
      <c r="AG1336" s="683"/>
      <c r="AH1336" s="683"/>
      <c r="AI1336" s="683"/>
      <c r="AJ1336" s="683"/>
      <c r="AK1336" s="683"/>
      <c r="AL1336" s="683"/>
      <c r="AM1336" s="683"/>
      <c r="AN1336" s="683"/>
      <c r="AO1336" s="683"/>
      <c r="AP1336" s="683"/>
      <c r="AQ1336" s="683"/>
      <c r="AR1336" s="683"/>
      <c r="AS1336" s="683"/>
      <c r="AT1336" s="683"/>
      <c r="AU1336" s="683"/>
      <c r="AV1336" s="613">
        <v>2009</v>
      </c>
      <c r="AW1336" s="613"/>
      <c r="AX1336" s="613"/>
      <c r="AY1336" s="613"/>
      <c r="AZ1336" s="613"/>
      <c r="BA1336" s="613"/>
      <c r="BB1336" s="613"/>
      <c r="BC1336" s="614">
        <v>319</v>
      </c>
      <c r="BD1336" s="614"/>
      <c r="BE1336" s="170"/>
    </row>
    <row r="1337" spans="1:57" ht="25.7" hidden="1" customHeight="1" x14ac:dyDescent="0.15">
      <c r="A1337" s="621"/>
      <c r="B1337" s="147"/>
      <c r="C1337" s="625" t="s">
        <v>5786</v>
      </c>
      <c r="D1337" s="625" t="s">
        <v>6143</v>
      </c>
      <c r="E1337" s="625" t="s">
        <v>5786</v>
      </c>
      <c r="F1337" s="625"/>
      <c r="G1337" s="625" t="s">
        <v>5786</v>
      </c>
      <c r="H1337" s="683" t="s">
        <v>5786</v>
      </c>
      <c r="I1337" s="683"/>
      <c r="J1337" s="626">
        <v>19809</v>
      </c>
      <c r="K1337" s="626">
        <v>977.5</v>
      </c>
      <c r="L1337" s="138">
        <v>977.5</v>
      </c>
      <c r="M1337" s="683"/>
      <c r="N1337" s="628"/>
      <c r="O1337" s="683"/>
      <c r="P1337" s="626">
        <v>1000</v>
      </c>
      <c r="Q1337" s="626">
        <v>1000</v>
      </c>
      <c r="R1337" s="626" t="s">
        <v>315</v>
      </c>
      <c r="S1337" s="626">
        <v>2</v>
      </c>
      <c r="T1337" s="626" t="s">
        <v>316</v>
      </c>
      <c r="U1337" s="706"/>
      <c r="V1337" s="706"/>
      <c r="W1337" s="706"/>
      <c r="X1337" s="706"/>
      <c r="Y1337" s="706"/>
      <c r="Z1337" s="683"/>
      <c r="AA1337" s="626" t="s">
        <v>6140</v>
      </c>
      <c r="AB1337" s="625"/>
      <c r="AC1337" s="625"/>
      <c r="AD1337" s="683"/>
      <c r="AE1337" s="706"/>
      <c r="AF1337" s="683"/>
      <c r="AG1337" s="683"/>
      <c r="AH1337" s="683"/>
      <c r="AI1337" s="683"/>
      <c r="AJ1337" s="683"/>
      <c r="AK1337" s="683"/>
      <c r="AL1337" s="683"/>
      <c r="AM1337" s="683"/>
      <c r="AN1337" s="683"/>
      <c r="AO1337" s="683"/>
      <c r="AP1337" s="683"/>
      <c r="AQ1337" s="683"/>
      <c r="AR1337" s="683"/>
      <c r="AS1337" s="683"/>
      <c r="AT1337" s="683"/>
      <c r="AU1337" s="683"/>
      <c r="AV1337" s="613">
        <v>2009</v>
      </c>
      <c r="AW1337" s="613"/>
      <c r="AX1337" s="613"/>
      <c r="AY1337" s="613"/>
      <c r="AZ1337" s="613"/>
      <c r="BA1337" s="613"/>
      <c r="BB1337" s="613"/>
      <c r="BC1337" s="614">
        <v>568</v>
      </c>
      <c r="BD1337" s="614"/>
      <c r="BE1337" s="170"/>
    </row>
    <row r="1338" spans="1:57" ht="25.7" hidden="1" customHeight="1" x14ac:dyDescent="0.15">
      <c r="A1338" s="621"/>
      <c r="B1338" s="147"/>
      <c r="C1338" s="625" t="s">
        <v>5786</v>
      </c>
      <c r="D1338" s="625" t="s">
        <v>6144</v>
      </c>
      <c r="E1338" s="625" t="s">
        <v>5786</v>
      </c>
      <c r="F1338" s="625"/>
      <c r="G1338" s="625" t="s">
        <v>5786</v>
      </c>
      <c r="H1338" s="683" t="s">
        <v>5786</v>
      </c>
      <c r="I1338" s="683"/>
      <c r="J1338" s="626">
        <v>22046</v>
      </c>
      <c r="K1338" s="626">
        <v>494</v>
      </c>
      <c r="L1338" s="138">
        <v>494</v>
      </c>
      <c r="M1338" s="683"/>
      <c r="N1338" s="628"/>
      <c r="O1338" s="683"/>
      <c r="P1338" s="626">
        <v>500</v>
      </c>
      <c r="Q1338" s="626">
        <v>500</v>
      </c>
      <c r="R1338" s="626" t="s">
        <v>315</v>
      </c>
      <c r="S1338" s="626">
        <v>1</v>
      </c>
      <c r="T1338" s="626" t="s">
        <v>316</v>
      </c>
      <c r="U1338" s="706"/>
      <c r="V1338" s="706"/>
      <c r="W1338" s="706"/>
      <c r="X1338" s="706"/>
      <c r="Y1338" s="706"/>
      <c r="Z1338" s="683"/>
      <c r="AA1338" s="626" t="s">
        <v>6140</v>
      </c>
      <c r="AB1338" s="625"/>
      <c r="AC1338" s="625"/>
      <c r="AD1338" s="683"/>
      <c r="AE1338" s="706"/>
      <c r="AF1338" s="683"/>
      <c r="AG1338" s="683"/>
      <c r="AH1338" s="683"/>
      <c r="AI1338" s="683"/>
      <c r="AJ1338" s="683"/>
      <c r="AK1338" s="683"/>
      <c r="AL1338" s="683"/>
      <c r="AM1338" s="683"/>
      <c r="AN1338" s="683"/>
      <c r="AO1338" s="683"/>
      <c r="AP1338" s="683"/>
      <c r="AQ1338" s="683"/>
      <c r="AR1338" s="683"/>
      <c r="AS1338" s="683"/>
      <c r="AT1338" s="683"/>
      <c r="AU1338" s="683"/>
      <c r="AV1338" s="613">
        <v>2009</v>
      </c>
      <c r="AW1338" s="613"/>
      <c r="AX1338" s="613"/>
      <c r="AY1338" s="613"/>
      <c r="AZ1338" s="613"/>
      <c r="BA1338" s="613"/>
      <c r="BB1338" s="613"/>
      <c r="BC1338" s="614">
        <v>345</v>
      </c>
      <c r="BD1338" s="614"/>
      <c r="BE1338" s="170"/>
    </row>
    <row r="1339" spans="1:57" ht="25.7" hidden="1" customHeight="1" x14ac:dyDescent="0.15">
      <c r="A1339" s="621"/>
      <c r="B1339" s="147"/>
      <c r="C1339" s="613" t="s">
        <v>5786</v>
      </c>
      <c r="D1339" s="613" t="s">
        <v>6145</v>
      </c>
      <c r="E1339" s="613" t="s">
        <v>5786</v>
      </c>
      <c r="F1339" s="613"/>
      <c r="G1339" s="613" t="s">
        <v>5786</v>
      </c>
      <c r="H1339" s="613"/>
      <c r="I1339" s="613"/>
      <c r="J1339" s="614">
        <v>2277</v>
      </c>
      <c r="K1339" s="614">
        <v>485</v>
      </c>
      <c r="L1339" s="138">
        <v>485</v>
      </c>
      <c r="M1339" s="613"/>
      <c r="N1339" s="613"/>
      <c r="O1339" s="613"/>
      <c r="P1339" s="614">
        <v>500</v>
      </c>
      <c r="Q1339" s="614">
        <v>500</v>
      </c>
      <c r="R1339" s="626" t="s">
        <v>315</v>
      </c>
      <c r="S1339" s="614">
        <v>1</v>
      </c>
      <c r="T1339" s="626" t="s">
        <v>316</v>
      </c>
      <c r="U1339" s="613"/>
      <c r="V1339" s="613"/>
      <c r="W1339" s="613"/>
      <c r="X1339" s="613"/>
      <c r="Y1339" s="613"/>
      <c r="Z1339" s="613"/>
      <c r="AA1339" s="626" t="s">
        <v>6140</v>
      </c>
      <c r="AB1339" s="613"/>
      <c r="AC1339" s="613"/>
      <c r="AD1339" s="613"/>
      <c r="AE1339" s="613"/>
      <c r="AF1339" s="613"/>
      <c r="AG1339" s="613"/>
      <c r="AH1339" s="613"/>
      <c r="AI1339" s="613"/>
      <c r="AJ1339" s="613"/>
      <c r="AK1339" s="613"/>
      <c r="AL1339" s="613"/>
      <c r="AM1339" s="613"/>
      <c r="AN1339" s="613"/>
      <c r="AO1339" s="613"/>
      <c r="AP1339" s="613"/>
      <c r="AQ1339" s="613"/>
      <c r="AR1339" s="613"/>
      <c r="AS1339" s="613"/>
      <c r="AT1339" s="613"/>
      <c r="AU1339" s="613"/>
      <c r="AV1339" s="613">
        <v>2010</v>
      </c>
      <c r="AW1339" s="613"/>
      <c r="AX1339" s="613"/>
      <c r="AY1339" s="613"/>
      <c r="AZ1339" s="613"/>
      <c r="BA1339" s="613"/>
      <c r="BB1339" s="613"/>
      <c r="BC1339" s="614">
        <v>515</v>
      </c>
      <c r="BD1339" s="614"/>
      <c r="BE1339" s="170"/>
    </row>
    <row r="1340" spans="1:57" ht="25.7" hidden="1" customHeight="1" x14ac:dyDescent="0.15">
      <c r="A1340" s="621"/>
      <c r="B1340" s="147"/>
      <c r="C1340" s="613" t="s">
        <v>5786</v>
      </c>
      <c r="D1340" s="613" t="s">
        <v>6146</v>
      </c>
      <c r="E1340" s="613" t="s">
        <v>5786</v>
      </c>
      <c r="F1340" s="613"/>
      <c r="G1340" s="613" t="s">
        <v>5786</v>
      </c>
      <c r="H1340" s="613"/>
      <c r="I1340" s="613"/>
      <c r="J1340" s="614">
        <v>2982</v>
      </c>
      <c r="K1340" s="614">
        <v>591</v>
      </c>
      <c r="L1340" s="138">
        <v>591</v>
      </c>
      <c r="M1340" s="613"/>
      <c r="N1340" s="613"/>
      <c r="O1340" s="613"/>
      <c r="P1340" s="614">
        <v>500</v>
      </c>
      <c r="Q1340" s="614">
        <v>500</v>
      </c>
      <c r="R1340" s="626" t="s">
        <v>315</v>
      </c>
      <c r="S1340" s="614">
        <v>1</v>
      </c>
      <c r="T1340" s="626" t="s">
        <v>316</v>
      </c>
      <c r="U1340" s="613"/>
      <c r="V1340" s="613"/>
      <c r="W1340" s="613"/>
      <c r="X1340" s="613"/>
      <c r="Y1340" s="613"/>
      <c r="Z1340" s="613"/>
      <c r="AA1340" s="626" t="s">
        <v>6147</v>
      </c>
      <c r="AB1340" s="613"/>
      <c r="AC1340" s="613"/>
      <c r="AD1340" s="613"/>
      <c r="AE1340" s="613"/>
      <c r="AF1340" s="613"/>
      <c r="AG1340" s="613"/>
      <c r="AH1340" s="613"/>
      <c r="AI1340" s="613"/>
      <c r="AJ1340" s="613"/>
      <c r="AK1340" s="613"/>
      <c r="AL1340" s="613"/>
      <c r="AM1340" s="613"/>
      <c r="AN1340" s="613"/>
      <c r="AO1340" s="613"/>
      <c r="AP1340" s="613"/>
      <c r="AQ1340" s="613"/>
      <c r="AR1340" s="613"/>
      <c r="AS1340" s="613"/>
      <c r="AT1340" s="613"/>
      <c r="AU1340" s="613"/>
      <c r="AV1340" s="613">
        <v>2013</v>
      </c>
      <c r="AW1340" s="613"/>
      <c r="AX1340" s="613"/>
      <c r="AY1340" s="613"/>
      <c r="AZ1340" s="613"/>
      <c r="BA1340" s="613"/>
      <c r="BB1340" s="613"/>
      <c r="BC1340" s="614">
        <v>898</v>
      </c>
      <c r="BD1340" s="614"/>
      <c r="BE1340" s="170"/>
    </row>
    <row r="1341" spans="1:57" ht="25.7" hidden="1" customHeight="1" x14ac:dyDescent="0.15">
      <c r="A1341" s="621"/>
      <c r="B1341" s="147"/>
      <c r="C1341" s="613" t="s">
        <v>5786</v>
      </c>
      <c r="D1341" s="613" t="s">
        <v>6148</v>
      </c>
      <c r="E1341" s="613" t="s">
        <v>5786</v>
      </c>
      <c r="F1341" s="613"/>
      <c r="G1341" s="613" t="s">
        <v>5786</v>
      </c>
      <c r="H1341" s="613"/>
      <c r="I1341" s="613"/>
      <c r="J1341" s="614">
        <v>11340.1</v>
      </c>
      <c r="K1341" s="614">
        <v>612.99</v>
      </c>
      <c r="L1341" s="138">
        <v>612.99</v>
      </c>
      <c r="M1341" s="613"/>
      <c r="N1341" s="613"/>
      <c r="O1341" s="613"/>
      <c r="P1341" s="614">
        <v>500</v>
      </c>
      <c r="Q1341" s="614">
        <v>500</v>
      </c>
      <c r="R1341" s="626" t="s">
        <v>315</v>
      </c>
      <c r="S1341" s="614">
        <v>1</v>
      </c>
      <c r="T1341" s="626" t="s">
        <v>316</v>
      </c>
      <c r="U1341" s="613"/>
      <c r="V1341" s="613"/>
      <c r="W1341" s="613"/>
      <c r="X1341" s="613"/>
      <c r="Y1341" s="613"/>
      <c r="Z1341" s="613"/>
      <c r="AA1341" s="626" t="s">
        <v>6147</v>
      </c>
      <c r="AB1341" s="613"/>
      <c r="AC1341" s="613"/>
      <c r="AD1341" s="613"/>
      <c r="AE1341" s="613"/>
      <c r="AF1341" s="613"/>
      <c r="AG1341" s="613"/>
      <c r="AH1341" s="613"/>
      <c r="AI1341" s="613"/>
      <c r="AJ1341" s="613"/>
      <c r="AK1341" s="613"/>
      <c r="AL1341" s="613"/>
      <c r="AM1341" s="613"/>
      <c r="AN1341" s="613"/>
      <c r="AO1341" s="613"/>
      <c r="AP1341" s="613"/>
      <c r="AQ1341" s="613"/>
      <c r="AR1341" s="613"/>
      <c r="AS1341" s="613"/>
      <c r="AT1341" s="613"/>
      <c r="AU1341" s="613"/>
      <c r="AV1341" s="613">
        <v>2013</v>
      </c>
      <c r="AW1341" s="613"/>
      <c r="AX1341" s="613"/>
      <c r="AY1341" s="613"/>
      <c r="AZ1341" s="613"/>
      <c r="BA1341" s="613"/>
      <c r="BB1341" s="613"/>
      <c r="BC1341" s="614">
        <v>853</v>
      </c>
      <c r="BD1341" s="614"/>
      <c r="BE1341" s="170"/>
    </row>
    <row r="1342" spans="1:57" ht="25.7" hidden="1" customHeight="1" x14ac:dyDescent="0.15">
      <c r="A1342" s="621"/>
      <c r="B1342" s="147"/>
      <c r="C1342" s="625" t="s">
        <v>5786</v>
      </c>
      <c r="D1342" s="625" t="s">
        <v>12033</v>
      </c>
      <c r="E1342" s="625" t="s">
        <v>5786</v>
      </c>
      <c r="F1342" s="625"/>
      <c r="G1342" s="625" t="s">
        <v>5786</v>
      </c>
      <c r="H1342" s="683"/>
      <c r="I1342" s="683"/>
      <c r="J1342" s="626">
        <v>2082</v>
      </c>
      <c r="K1342" s="626">
        <v>701</v>
      </c>
      <c r="L1342" s="138">
        <v>701</v>
      </c>
      <c r="M1342" s="683"/>
      <c r="N1342" s="628"/>
      <c r="O1342" s="683"/>
      <c r="P1342" s="626">
        <v>550</v>
      </c>
      <c r="Q1342" s="626">
        <v>550</v>
      </c>
      <c r="R1342" s="626" t="s">
        <v>315</v>
      </c>
      <c r="S1342" s="626">
        <v>1</v>
      </c>
      <c r="T1342" s="626" t="s">
        <v>316</v>
      </c>
      <c r="U1342" s="683"/>
      <c r="V1342" s="683"/>
      <c r="W1342" s="683"/>
      <c r="X1342" s="683"/>
      <c r="Y1342" s="683"/>
      <c r="Z1342" s="683"/>
      <c r="AA1342" s="626" t="s">
        <v>6147</v>
      </c>
      <c r="AB1342" s="625"/>
      <c r="AC1342" s="625"/>
      <c r="AD1342" s="683"/>
      <c r="AE1342" s="683"/>
      <c r="AF1342" s="683"/>
      <c r="AG1342" s="683"/>
      <c r="AH1342" s="683"/>
      <c r="AI1342" s="683"/>
      <c r="AJ1342" s="683"/>
      <c r="AK1342" s="683"/>
      <c r="AL1342" s="683"/>
      <c r="AM1342" s="683"/>
      <c r="AN1342" s="683"/>
      <c r="AO1342" s="683"/>
      <c r="AP1342" s="683"/>
      <c r="AQ1342" s="683"/>
      <c r="AR1342" s="683"/>
      <c r="AS1342" s="683"/>
      <c r="AT1342" s="683"/>
      <c r="AU1342" s="683"/>
      <c r="AV1342" s="613">
        <v>2018</v>
      </c>
      <c r="AW1342" s="613"/>
      <c r="AX1342" s="613"/>
      <c r="AY1342" s="613"/>
      <c r="AZ1342" s="613"/>
      <c r="BA1342" s="613"/>
      <c r="BB1342" s="613"/>
      <c r="BC1342" s="614">
        <v>1032</v>
      </c>
      <c r="BD1342" s="614"/>
      <c r="BE1342" s="170"/>
    </row>
    <row r="1343" spans="1:57" ht="25.7" hidden="1" customHeight="1" x14ac:dyDescent="0.15">
      <c r="A1343" s="621"/>
      <c r="B1343" s="147"/>
      <c r="C1343" s="625" t="s">
        <v>5797</v>
      </c>
      <c r="D1343" s="625" t="s">
        <v>6149</v>
      </c>
      <c r="E1343" s="625" t="s">
        <v>5797</v>
      </c>
      <c r="F1343" s="625"/>
      <c r="G1343" s="625" t="s">
        <v>5797</v>
      </c>
      <c r="H1343" s="683"/>
      <c r="I1343" s="683"/>
      <c r="J1343" s="626">
        <v>1960</v>
      </c>
      <c r="K1343" s="626">
        <v>384.88</v>
      </c>
      <c r="L1343" s="138">
        <v>384.88</v>
      </c>
      <c r="M1343" s="683"/>
      <c r="N1343" s="628"/>
      <c r="O1343" s="683"/>
      <c r="P1343" s="626">
        <v>748</v>
      </c>
      <c r="Q1343" s="626">
        <v>748</v>
      </c>
      <c r="R1343" s="626" t="s">
        <v>1806</v>
      </c>
      <c r="S1343" s="626">
        <v>2</v>
      </c>
      <c r="T1343" s="626" t="s">
        <v>316</v>
      </c>
      <c r="U1343" s="683"/>
      <c r="V1343" s="683"/>
      <c r="W1343" s="683"/>
      <c r="X1343" s="683"/>
      <c r="Y1343" s="683"/>
      <c r="Z1343" s="683"/>
      <c r="AA1343" s="626" t="s">
        <v>1677</v>
      </c>
      <c r="AB1343" s="625"/>
      <c r="AC1343" s="625"/>
      <c r="AD1343" s="683"/>
      <c r="AE1343" s="683"/>
      <c r="AF1343" s="683"/>
      <c r="AG1343" s="683"/>
      <c r="AH1343" s="683"/>
      <c r="AI1343" s="683"/>
      <c r="AJ1343" s="683"/>
      <c r="AK1343" s="683"/>
      <c r="AL1343" s="683"/>
      <c r="AM1343" s="683"/>
      <c r="AN1343" s="683"/>
      <c r="AO1343" s="683"/>
      <c r="AP1343" s="683"/>
      <c r="AQ1343" s="683"/>
      <c r="AR1343" s="683"/>
      <c r="AS1343" s="683"/>
      <c r="AT1343" s="683"/>
      <c r="AU1343" s="683"/>
      <c r="AV1343" s="613">
        <v>2004</v>
      </c>
      <c r="AW1343" s="613"/>
      <c r="AX1343" s="613"/>
      <c r="AY1343" s="613"/>
      <c r="AZ1343" s="613"/>
      <c r="BA1343" s="613"/>
      <c r="BB1343" s="613"/>
      <c r="BC1343" s="614">
        <v>175</v>
      </c>
      <c r="BD1343" s="614"/>
      <c r="BE1343" s="170"/>
    </row>
    <row r="1344" spans="1:57" ht="25.7" hidden="1" customHeight="1" x14ac:dyDescent="0.15">
      <c r="A1344" s="621"/>
      <c r="B1344" s="140"/>
      <c r="C1344" s="625" t="s">
        <v>5797</v>
      </c>
      <c r="D1344" s="625" t="s">
        <v>6150</v>
      </c>
      <c r="E1344" s="625" t="s">
        <v>5797</v>
      </c>
      <c r="F1344" s="625"/>
      <c r="G1344" s="625" t="s">
        <v>5797</v>
      </c>
      <c r="H1344" s="683"/>
      <c r="I1344" s="683"/>
      <c r="J1344" s="626">
        <v>999</v>
      </c>
      <c r="K1344" s="626">
        <v>569</v>
      </c>
      <c r="L1344" s="138">
        <v>569</v>
      </c>
      <c r="M1344" s="683"/>
      <c r="N1344" s="628"/>
      <c r="O1344" s="683"/>
      <c r="P1344" s="626">
        <v>374</v>
      </c>
      <c r="Q1344" s="626">
        <v>374</v>
      </c>
      <c r="R1344" s="626" t="s">
        <v>1806</v>
      </c>
      <c r="S1344" s="626">
        <v>2</v>
      </c>
      <c r="T1344" s="626" t="s">
        <v>316</v>
      </c>
      <c r="U1344" s="683"/>
      <c r="V1344" s="683"/>
      <c r="W1344" s="683"/>
      <c r="X1344" s="683"/>
      <c r="Y1344" s="683"/>
      <c r="Z1344" s="683"/>
      <c r="AA1344" s="626" t="s">
        <v>1677</v>
      </c>
      <c r="AB1344" s="625"/>
      <c r="AC1344" s="625"/>
      <c r="AD1344" s="683"/>
      <c r="AE1344" s="683"/>
      <c r="AF1344" s="683"/>
      <c r="AG1344" s="683"/>
      <c r="AH1344" s="683"/>
      <c r="AI1344" s="683"/>
      <c r="AJ1344" s="683"/>
      <c r="AK1344" s="683"/>
      <c r="AL1344" s="683"/>
      <c r="AM1344" s="683"/>
      <c r="AN1344" s="683"/>
      <c r="AO1344" s="683"/>
      <c r="AP1344" s="683"/>
      <c r="AQ1344" s="683"/>
      <c r="AR1344" s="683"/>
      <c r="AS1344" s="683"/>
      <c r="AT1344" s="683"/>
      <c r="AU1344" s="683"/>
      <c r="AV1344" s="613">
        <v>2006</v>
      </c>
      <c r="AW1344" s="613"/>
      <c r="AX1344" s="613"/>
      <c r="AY1344" s="613"/>
      <c r="AZ1344" s="613"/>
      <c r="BA1344" s="613"/>
      <c r="BB1344" s="613"/>
      <c r="BC1344" s="614">
        <v>355</v>
      </c>
      <c r="BD1344" s="614"/>
      <c r="BE1344" s="170"/>
    </row>
    <row r="1345" spans="1:57" ht="25.7" hidden="1" customHeight="1" x14ac:dyDescent="0.15">
      <c r="A1345" s="621"/>
      <c r="B1345" s="147"/>
      <c r="C1345" s="625" t="s">
        <v>5797</v>
      </c>
      <c r="D1345" s="625" t="s">
        <v>6151</v>
      </c>
      <c r="E1345" s="625" t="s">
        <v>5797</v>
      </c>
      <c r="F1345" s="625"/>
      <c r="G1345" s="625" t="s">
        <v>5797</v>
      </c>
      <c r="H1345" s="683"/>
      <c r="I1345" s="683"/>
      <c r="J1345" s="626">
        <v>2922</v>
      </c>
      <c r="K1345" s="626">
        <v>600</v>
      </c>
      <c r="L1345" s="138">
        <v>600</v>
      </c>
      <c r="M1345" s="683"/>
      <c r="N1345" s="628"/>
      <c r="O1345" s="683"/>
      <c r="P1345" s="626">
        <v>748</v>
      </c>
      <c r="Q1345" s="626">
        <v>748</v>
      </c>
      <c r="R1345" s="626" t="s">
        <v>1806</v>
      </c>
      <c r="S1345" s="626">
        <v>2</v>
      </c>
      <c r="T1345" s="626" t="s">
        <v>316</v>
      </c>
      <c r="U1345" s="683"/>
      <c r="V1345" s="683"/>
      <c r="W1345" s="683"/>
      <c r="X1345" s="683"/>
      <c r="Y1345" s="683"/>
      <c r="Z1345" s="683"/>
      <c r="AA1345" s="626" t="s">
        <v>1677</v>
      </c>
      <c r="AB1345" s="625"/>
      <c r="AC1345" s="625"/>
      <c r="AD1345" s="683"/>
      <c r="AE1345" s="683"/>
      <c r="AF1345" s="683"/>
      <c r="AG1345" s="683"/>
      <c r="AH1345" s="683"/>
      <c r="AI1345" s="683"/>
      <c r="AJ1345" s="683"/>
      <c r="AK1345" s="683"/>
      <c r="AL1345" s="683"/>
      <c r="AM1345" s="683"/>
      <c r="AN1345" s="683"/>
      <c r="AO1345" s="683"/>
      <c r="AP1345" s="683"/>
      <c r="AQ1345" s="683"/>
      <c r="AR1345" s="683"/>
      <c r="AS1345" s="683"/>
      <c r="AT1345" s="683"/>
      <c r="AU1345" s="683"/>
      <c r="AV1345" s="613">
        <v>2006</v>
      </c>
      <c r="AW1345" s="613"/>
      <c r="AX1345" s="613"/>
      <c r="AY1345" s="613"/>
      <c r="AZ1345" s="613"/>
      <c r="BA1345" s="613"/>
      <c r="BB1345" s="613"/>
      <c r="BC1345" s="614">
        <v>3038</v>
      </c>
      <c r="BD1345" s="614"/>
      <c r="BE1345" s="170"/>
    </row>
    <row r="1346" spans="1:57" ht="25.7" hidden="1" customHeight="1" x14ac:dyDescent="0.15">
      <c r="A1346" s="621"/>
      <c r="B1346" s="147"/>
      <c r="C1346" s="625" t="s">
        <v>5797</v>
      </c>
      <c r="D1346" s="625" t="s">
        <v>6152</v>
      </c>
      <c r="E1346" s="625" t="s">
        <v>5797</v>
      </c>
      <c r="F1346" s="625"/>
      <c r="G1346" s="625" t="s">
        <v>5797</v>
      </c>
      <c r="H1346" s="683"/>
      <c r="I1346" s="683"/>
      <c r="J1346" s="626">
        <v>45795</v>
      </c>
      <c r="K1346" s="626">
        <v>644</v>
      </c>
      <c r="L1346" s="138">
        <v>644</v>
      </c>
      <c r="M1346" s="683"/>
      <c r="N1346" s="628"/>
      <c r="O1346" s="683"/>
      <c r="P1346" s="626">
        <v>748</v>
      </c>
      <c r="Q1346" s="626">
        <v>748</v>
      </c>
      <c r="R1346" s="626" t="s">
        <v>1806</v>
      </c>
      <c r="S1346" s="626">
        <v>2</v>
      </c>
      <c r="T1346" s="626" t="s">
        <v>316</v>
      </c>
      <c r="U1346" s="683"/>
      <c r="V1346" s="683"/>
      <c r="W1346" s="683"/>
      <c r="X1346" s="683"/>
      <c r="Y1346" s="683"/>
      <c r="Z1346" s="683"/>
      <c r="AA1346" s="626" t="s">
        <v>1677</v>
      </c>
      <c r="AB1346" s="625"/>
      <c r="AC1346" s="625"/>
      <c r="AD1346" s="683"/>
      <c r="AE1346" s="683"/>
      <c r="AF1346" s="683"/>
      <c r="AG1346" s="683"/>
      <c r="AH1346" s="683"/>
      <c r="AI1346" s="683"/>
      <c r="AJ1346" s="683"/>
      <c r="AK1346" s="683"/>
      <c r="AL1346" s="683"/>
      <c r="AM1346" s="683"/>
      <c r="AN1346" s="683"/>
      <c r="AO1346" s="683"/>
      <c r="AP1346" s="683"/>
      <c r="AQ1346" s="683"/>
      <c r="AR1346" s="683"/>
      <c r="AS1346" s="683"/>
      <c r="AT1346" s="683"/>
      <c r="AU1346" s="683"/>
      <c r="AV1346" s="613">
        <v>2006</v>
      </c>
      <c r="AW1346" s="613"/>
      <c r="AX1346" s="613"/>
      <c r="AY1346" s="613"/>
      <c r="AZ1346" s="613"/>
      <c r="BA1346" s="613"/>
      <c r="BB1346" s="613"/>
      <c r="BC1346" s="614">
        <v>3038</v>
      </c>
      <c r="BD1346" s="614"/>
      <c r="BE1346" s="170"/>
    </row>
    <row r="1347" spans="1:57" ht="25.7" hidden="1" customHeight="1" x14ac:dyDescent="0.15">
      <c r="A1347" s="621"/>
      <c r="B1347" s="147"/>
      <c r="C1347" s="625" t="s">
        <v>5797</v>
      </c>
      <c r="D1347" s="625" t="s">
        <v>6153</v>
      </c>
      <c r="E1347" s="625" t="s">
        <v>5797</v>
      </c>
      <c r="F1347" s="625"/>
      <c r="G1347" s="625" t="s">
        <v>5797</v>
      </c>
      <c r="H1347" s="683"/>
      <c r="I1347" s="683"/>
      <c r="J1347" s="626">
        <v>8197</v>
      </c>
      <c r="K1347" s="626">
        <v>1513.13</v>
      </c>
      <c r="L1347" s="138">
        <v>1513.13</v>
      </c>
      <c r="M1347" s="683"/>
      <c r="N1347" s="628"/>
      <c r="O1347" s="683"/>
      <c r="P1347" s="626">
        <v>748</v>
      </c>
      <c r="Q1347" s="626">
        <v>748</v>
      </c>
      <c r="R1347" s="626" t="s">
        <v>1806</v>
      </c>
      <c r="S1347" s="626">
        <v>2</v>
      </c>
      <c r="T1347" s="626" t="s">
        <v>316</v>
      </c>
      <c r="U1347" s="683"/>
      <c r="V1347" s="683"/>
      <c r="W1347" s="683"/>
      <c r="X1347" s="683"/>
      <c r="Y1347" s="683"/>
      <c r="Z1347" s="683"/>
      <c r="AA1347" s="626" t="s">
        <v>1677</v>
      </c>
      <c r="AB1347" s="625"/>
      <c r="AC1347" s="625"/>
      <c r="AD1347" s="683"/>
      <c r="AE1347" s="683"/>
      <c r="AF1347" s="683"/>
      <c r="AG1347" s="683"/>
      <c r="AH1347" s="683"/>
      <c r="AI1347" s="683"/>
      <c r="AJ1347" s="683"/>
      <c r="AK1347" s="683"/>
      <c r="AL1347" s="683"/>
      <c r="AM1347" s="683"/>
      <c r="AN1347" s="683"/>
      <c r="AO1347" s="683"/>
      <c r="AP1347" s="683"/>
      <c r="AQ1347" s="683"/>
      <c r="AR1347" s="683"/>
      <c r="AS1347" s="683"/>
      <c r="AT1347" s="683"/>
      <c r="AU1347" s="683"/>
      <c r="AV1347" s="613">
        <v>2006</v>
      </c>
      <c r="AW1347" s="613"/>
      <c r="AX1347" s="613"/>
      <c r="AY1347" s="613"/>
      <c r="AZ1347" s="613"/>
      <c r="BA1347" s="613"/>
      <c r="BB1347" s="613"/>
      <c r="BC1347" s="614">
        <v>1425</v>
      </c>
      <c r="BD1347" s="614"/>
      <c r="BE1347" s="170"/>
    </row>
    <row r="1348" spans="1:57" ht="25.7" hidden="1" customHeight="1" x14ac:dyDescent="0.15">
      <c r="A1348" s="621"/>
      <c r="B1348" s="147"/>
      <c r="C1348" s="625" t="s">
        <v>5797</v>
      </c>
      <c r="D1348" s="625" t="s">
        <v>6154</v>
      </c>
      <c r="E1348" s="625" t="s">
        <v>5797</v>
      </c>
      <c r="F1348" s="625"/>
      <c r="G1348" s="625" t="s">
        <v>5797</v>
      </c>
      <c r="H1348" s="683"/>
      <c r="I1348" s="683"/>
      <c r="J1348" s="626">
        <v>1164</v>
      </c>
      <c r="K1348" s="626">
        <v>698</v>
      </c>
      <c r="L1348" s="138">
        <v>698.05</v>
      </c>
      <c r="M1348" s="683"/>
      <c r="N1348" s="628"/>
      <c r="O1348" s="683"/>
      <c r="P1348" s="626">
        <v>374</v>
      </c>
      <c r="Q1348" s="626">
        <v>374</v>
      </c>
      <c r="R1348" s="626" t="s">
        <v>1806</v>
      </c>
      <c r="S1348" s="626">
        <v>1</v>
      </c>
      <c r="T1348" s="626" t="s">
        <v>316</v>
      </c>
      <c r="U1348" s="683"/>
      <c r="V1348" s="683"/>
      <c r="W1348" s="683"/>
      <c r="X1348" s="683"/>
      <c r="Y1348" s="683"/>
      <c r="Z1348" s="683"/>
      <c r="AA1348" s="626" t="s">
        <v>1677</v>
      </c>
      <c r="AB1348" s="625"/>
      <c r="AC1348" s="625"/>
      <c r="AD1348" s="683"/>
      <c r="AE1348" s="683"/>
      <c r="AF1348" s="683"/>
      <c r="AG1348" s="683"/>
      <c r="AH1348" s="683"/>
      <c r="AI1348" s="683"/>
      <c r="AJ1348" s="683"/>
      <c r="AK1348" s="683"/>
      <c r="AL1348" s="683"/>
      <c r="AM1348" s="683"/>
      <c r="AN1348" s="683"/>
      <c r="AO1348" s="683"/>
      <c r="AP1348" s="683"/>
      <c r="AQ1348" s="683"/>
      <c r="AR1348" s="683"/>
      <c r="AS1348" s="683"/>
      <c r="AT1348" s="683"/>
      <c r="AU1348" s="683"/>
      <c r="AV1348" s="613">
        <v>2004</v>
      </c>
      <c r="AW1348" s="613"/>
      <c r="AX1348" s="613"/>
      <c r="AY1348" s="613"/>
      <c r="AZ1348" s="613"/>
      <c r="BA1348" s="613"/>
      <c r="BB1348" s="613"/>
      <c r="BC1348" s="614">
        <v>100</v>
      </c>
      <c r="BD1348" s="614"/>
      <c r="BE1348" s="170"/>
    </row>
    <row r="1349" spans="1:57" ht="25.7" hidden="1" customHeight="1" x14ac:dyDescent="0.15">
      <c r="A1349" s="621"/>
      <c r="B1349" s="147"/>
      <c r="C1349" s="625" t="s">
        <v>5797</v>
      </c>
      <c r="D1349" s="625" t="s">
        <v>6155</v>
      </c>
      <c r="E1349" s="625" t="s">
        <v>5797</v>
      </c>
      <c r="F1349" s="625"/>
      <c r="G1349" s="625" t="s">
        <v>5797</v>
      </c>
      <c r="H1349" s="683"/>
      <c r="I1349" s="683"/>
      <c r="J1349" s="626">
        <v>1524</v>
      </c>
      <c r="K1349" s="626">
        <v>572.20000000000005</v>
      </c>
      <c r="L1349" s="138">
        <v>572.20000000000005</v>
      </c>
      <c r="M1349" s="683"/>
      <c r="N1349" s="628"/>
      <c r="O1349" s="683"/>
      <c r="P1349" s="626">
        <v>374</v>
      </c>
      <c r="Q1349" s="626">
        <v>374</v>
      </c>
      <c r="R1349" s="626" t="s">
        <v>1806</v>
      </c>
      <c r="S1349" s="626">
        <v>1</v>
      </c>
      <c r="T1349" s="626" t="s">
        <v>316</v>
      </c>
      <c r="U1349" s="683"/>
      <c r="V1349" s="683"/>
      <c r="W1349" s="683"/>
      <c r="X1349" s="683"/>
      <c r="Y1349" s="683"/>
      <c r="Z1349" s="683"/>
      <c r="AA1349" s="626" t="s">
        <v>1677</v>
      </c>
      <c r="AB1349" s="625"/>
      <c r="AC1349" s="625"/>
      <c r="AD1349" s="683"/>
      <c r="AE1349" s="683"/>
      <c r="AF1349" s="683"/>
      <c r="AG1349" s="683"/>
      <c r="AH1349" s="683"/>
      <c r="AI1349" s="683"/>
      <c r="AJ1349" s="683"/>
      <c r="AK1349" s="683"/>
      <c r="AL1349" s="683"/>
      <c r="AM1349" s="683"/>
      <c r="AN1349" s="683"/>
      <c r="AO1349" s="683"/>
      <c r="AP1349" s="683"/>
      <c r="AQ1349" s="683"/>
      <c r="AR1349" s="683"/>
      <c r="AS1349" s="683"/>
      <c r="AT1349" s="683"/>
      <c r="AU1349" s="683"/>
      <c r="AV1349" s="613">
        <v>2004</v>
      </c>
      <c r="AW1349" s="613"/>
      <c r="AX1349" s="613"/>
      <c r="AY1349" s="613"/>
      <c r="AZ1349" s="613"/>
      <c r="BA1349" s="613"/>
      <c r="BB1349" s="613"/>
      <c r="BC1349" s="614">
        <v>200</v>
      </c>
      <c r="BD1349" s="614"/>
      <c r="BE1349" s="170"/>
    </row>
    <row r="1350" spans="1:57" ht="25.7" hidden="1" customHeight="1" x14ac:dyDescent="0.15">
      <c r="A1350" s="621"/>
      <c r="B1350" s="147"/>
      <c r="C1350" s="625" t="s">
        <v>5797</v>
      </c>
      <c r="D1350" s="625" t="s">
        <v>17430</v>
      </c>
      <c r="E1350" s="625" t="s">
        <v>5797</v>
      </c>
      <c r="F1350" s="625"/>
      <c r="G1350" s="625" t="s">
        <v>5797</v>
      </c>
      <c r="H1350" s="683"/>
      <c r="I1350" s="683"/>
      <c r="J1350" s="626">
        <v>375</v>
      </c>
      <c r="K1350" s="626"/>
      <c r="L1350" s="138"/>
      <c r="M1350" s="683"/>
      <c r="N1350" s="628"/>
      <c r="O1350" s="683"/>
      <c r="P1350" s="626">
        <v>374</v>
      </c>
      <c r="Q1350" s="626">
        <v>374</v>
      </c>
      <c r="R1350" s="626" t="s">
        <v>15514</v>
      </c>
      <c r="S1350" s="626">
        <v>1</v>
      </c>
      <c r="T1350" s="626" t="s">
        <v>316</v>
      </c>
      <c r="U1350" s="683"/>
      <c r="V1350" s="683"/>
      <c r="W1350" s="683"/>
      <c r="X1350" s="683"/>
      <c r="Y1350" s="683"/>
      <c r="Z1350" s="683"/>
      <c r="AA1350" s="626" t="s">
        <v>1677</v>
      </c>
      <c r="AB1350" s="625"/>
      <c r="AC1350" s="625"/>
      <c r="AD1350" s="683"/>
      <c r="AE1350" s="683"/>
      <c r="AF1350" s="683"/>
      <c r="AG1350" s="683"/>
      <c r="AH1350" s="683"/>
      <c r="AI1350" s="683"/>
      <c r="AJ1350" s="683"/>
      <c r="AK1350" s="683"/>
      <c r="AL1350" s="683"/>
      <c r="AM1350" s="683"/>
      <c r="AN1350" s="683"/>
      <c r="AO1350" s="683"/>
      <c r="AP1350" s="683"/>
      <c r="AQ1350" s="683"/>
      <c r="AR1350" s="683"/>
      <c r="AS1350" s="683"/>
      <c r="AT1350" s="683"/>
      <c r="AU1350" s="683"/>
      <c r="AV1350" s="613">
        <v>2006</v>
      </c>
      <c r="AW1350" s="613"/>
      <c r="AX1350" s="613"/>
      <c r="AY1350" s="613"/>
      <c r="AZ1350" s="613"/>
      <c r="BA1350" s="613"/>
      <c r="BB1350" s="613"/>
      <c r="BC1350" s="614">
        <v>100</v>
      </c>
      <c r="BD1350" s="614"/>
      <c r="BE1350" s="170"/>
    </row>
    <row r="1351" spans="1:57" ht="25.7" hidden="1" customHeight="1" x14ac:dyDescent="0.15">
      <c r="A1351" s="621"/>
      <c r="B1351" s="147"/>
      <c r="C1351" s="625" t="s">
        <v>5813</v>
      </c>
      <c r="D1351" s="625" t="s">
        <v>6156</v>
      </c>
      <c r="E1351" s="625" t="s">
        <v>5813</v>
      </c>
      <c r="F1351" s="625"/>
      <c r="G1351" s="625" t="s">
        <v>5813</v>
      </c>
      <c r="H1351" s="683"/>
      <c r="I1351" s="683"/>
      <c r="J1351" s="626">
        <v>127983</v>
      </c>
      <c r="K1351" s="626">
        <v>614.25</v>
      </c>
      <c r="L1351" s="138">
        <v>614.25</v>
      </c>
      <c r="M1351" s="683"/>
      <c r="N1351" s="628"/>
      <c r="O1351" s="683"/>
      <c r="P1351" s="626">
        <v>1051</v>
      </c>
      <c r="Q1351" s="626">
        <v>1051</v>
      </c>
      <c r="R1351" s="626" t="s">
        <v>1904</v>
      </c>
      <c r="S1351" s="626">
        <v>2</v>
      </c>
      <c r="T1351" s="626" t="s">
        <v>316</v>
      </c>
      <c r="U1351" s="683"/>
      <c r="V1351" s="683"/>
      <c r="W1351" s="683"/>
      <c r="X1351" s="683"/>
      <c r="Y1351" s="683"/>
      <c r="Z1351" s="683"/>
      <c r="AA1351" s="626" t="s">
        <v>1530</v>
      </c>
      <c r="AB1351" s="625"/>
      <c r="AC1351" s="625"/>
      <c r="AD1351" s="683"/>
      <c r="AE1351" s="683"/>
      <c r="AF1351" s="683"/>
      <c r="AG1351" s="683"/>
      <c r="AH1351" s="683"/>
      <c r="AI1351" s="683"/>
      <c r="AJ1351" s="683"/>
      <c r="AK1351" s="683"/>
      <c r="AL1351" s="683"/>
      <c r="AM1351" s="683"/>
      <c r="AN1351" s="683"/>
      <c r="AO1351" s="683"/>
      <c r="AP1351" s="683"/>
      <c r="AQ1351" s="683"/>
      <c r="AR1351" s="683"/>
      <c r="AS1351" s="683"/>
      <c r="AT1351" s="683"/>
      <c r="AU1351" s="683"/>
      <c r="AV1351" s="613">
        <v>2021</v>
      </c>
      <c r="AW1351" s="613"/>
      <c r="AX1351" s="613"/>
      <c r="AY1351" s="613"/>
      <c r="AZ1351" s="613"/>
      <c r="BA1351" s="613"/>
      <c r="BB1351" s="613"/>
      <c r="BC1351" s="614"/>
      <c r="BD1351" s="614"/>
      <c r="BE1351" s="170"/>
    </row>
    <row r="1352" spans="1:57" ht="25.7" hidden="1" customHeight="1" x14ac:dyDescent="0.15">
      <c r="A1352" s="621"/>
      <c r="B1352" s="147"/>
      <c r="C1352" s="625" t="s">
        <v>5813</v>
      </c>
      <c r="D1352" s="625" t="s">
        <v>6157</v>
      </c>
      <c r="E1352" s="625" t="s">
        <v>5813</v>
      </c>
      <c r="F1352" s="625" t="s">
        <v>6158</v>
      </c>
      <c r="G1352" s="625" t="s">
        <v>5813</v>
      </c>
      <c r="H1352" s="683"/>
      <c r="I1352" s="683"/>
      <c r="J1352" s="626">
        <v>890</v>
      </c>
      <c r="K1352" s="626">
        <v>486</v>
      </c>
      <c r="L1352" s="138">
        <v>486</v>
      </c>
      <c r="M1352" s="683"/>
      <c r="N1352" s="628"/>
      <c r="O1352" s="683"/>
      <c r="P1352" s="626">
        <v>398</v>
      </c>
      <c r="Q1352" s="626">
        <v>398</v>
      </c>
      <c r="R1352" s="626" t="s">
        <v>17431</v>
      </c>
      <c r="S1352" s="626">
        <v>1</v>
      </c>
      <c r="T1352" s="626" t="s">
        <v>316</v>
      </c>
      <c r="U1352" s="683"/>
      <c r="V1352" s="683"/>
      <c r="W1352" s="683"/>
      <c r="X1352" s="683"/>
      <c r="Y1352" s="683"/>
      <c r="Z1352" s="683"/>
      <c r="AA1352" s="626" t="s">
        <v>1530</v>
      </c>
      <c r="AB1352" s="625"/>
      <c r="AC1352" s="625"/>
      <c r="AD1352" s="683"/>
      <c r="AE1352" s="683"/>
      <c r="AF1352" s="683"/>
      <c r="AG1352" s="683"/>
      <c r="AH1352" s="683"/>
      <c r="AI1352" s="683"/>
      <c r="AJ1352" s="683"/>
      <c r="AK1352" s="683"/>
      <c r="AL1352" s="683"/>
      <c r="AM1352" s="683"/>
      <c r="AN1352" s="683"/>
      <c r="AO1352" s="683"/>
      <c r="AP1352" s="683"/>
      <c r="AQ1352" s="683"/>
      <c r="AR1352" s="683"/>
      <c r="AS1352" s="683"/>
      <c r="AT1352" s="683"/>
      <c r="AU1352" s="683"/>
      <c r="AV1352" s="613">
        <v>2004</v>
      </c>
      <c r="AW1352" s="613"/>
      <c r="AX1352" s="613"/>
      <c r="AY1352" s="613"/>
      <c r="AZ1352" s="613"/>
      <c r="BA1352" s="613"/>
      <c r="BB1352" s="613"/>
      <c r="BC1352" s="614"/>
      <c r="BD1352" s="614" t="s">
        <v>17432</v>
      </c>
      <c r="BE1352" s="170"/>
    </row>
    <row r="1353" spans="1:57" ht="25.7" hidden="1" customHeight="1" x14ac:dyDescent="0.15">
      <c r="A1353" s="621"/>
      <c r="B1353" s="147"/>
      <c r="C1353" s="625" t="s">
        <v>5813</v>
      </c>
      <c r="D1353" s="625" t="s">
        <v>6159</v>
      </c>
      <c r="E1353" s="625" t="s">
        <v>5813</v>
      </c>
      <c r="F1353" s="625" t="s">
        <v>6160</v>
      </c>
      <c r="G1353" s="625" t="s">
        <v>5813</v>
      </c>
      <c r="H1353" s="683" t="s">
        <v>6161</v>
      </c>
      <c r="I1353" s="683"/>
      <c r="J1353" s="626">
        <v>1617</v>
      </c>
      <c r="K1353" s="626">
        <v>469</v>
      </c>
      <c r="L1353" s="138">
        <v>469</v>
      </c>
      <c r="M1353" s="683" t="s">
        <v>1295</v>
      </c>
      <c r="N1353" s="628" t="s">
        <v>1286</v>
      </c>
      <c r="O1353" s="683"/>
      <c r="P1353" s="626">
        <v>414</v>
      </c>
      <c r="Q1353" s="626">
        <v>414</v>
      </c>
      <c r="R1353" s="626" t="s">
        <v>6162</v>
      </c>
      <c r="S1353" s="626">
        <v>1</v>
      </c>
      <c r="T1353" s="626" t="s">
        <v>316</v>
      </c>
      <c r="U1353" s="683">
        <v>2514</v>
      </c>
      <c r="V1353" s="683"/>
      <c r="W1353" s="683"/>
      <c r="X1353" s="683"/>
      <c r="Y1353" s="683">
        <v>3000</v>
      </c>
      <c r="Z1353" s="683" t="s">
        <v>5954</v>
      </c>
      <c r="AA1353" s="626" t="s">
        <v>1530</v>
      </c>
      <c r="AB1353" s="625"/>
      <c r="AC1353" s="625"/>
      <c r="AD1353" s="683"/>
      <c r="AE1353" s="683"/>
      <c r="AF1353" s="683" t="s">
        <v>5309</v>
      </c>
      <c r="AG1353" s="683"/>
      <c r="AH1353" s="683" t="s">
        <v>6163</v>
      </c>
      <c r="AI1353" s="683"/>
      <c r="AJ1353" s="683"/>
      <c r="AK1353" s="683"/>
      <c r="AL1353" s="683"/>
      <c r="AM1353" s="683"/>
      <c r="AN1353" s="683"/>
      <c r="AO1353" s="683"/>
      <c r="AP1353" s="683"/>
      <c r="AQ1353" s="683"/>
      <c r="AR1353" s="683"/>
      <c r="AS1353" s="683"/>
      <c r="AT1353" s="683"/>
      <c r="AU1353" s="683"/>
      <c r="AV1353" s="613">
        <v>2004</v>
      </c>
      <c r="AW1353" s="613"/>
      <c r="AX1353" s="613"/>
      <c r="AY1353" s="613"/>
      <c r="AZ1353" s="613"/>
      <c r="BA1353" s="613"/>
      <c r="BB1353" s="613"/>
      <c r="BC1353" s="614"/>
      <c r="BD1353" s="614"/>
      <c r="BE1353" s="170"/>
    </row>
    <row r="1354" spans="1:57" ht="25.7" hidden="1" customHeight="1" x14ac:dyDescent="0.15">
      <c r="A1354" s="621"/>
      <c r="B1354" s="147"/>
      <c r="C1354" s="625" t="s">
        <v>5813</v>
      </c>
      <c r="D1354" s="625" t="s">
        <v>6164</v>
      </c>
      <c r="E1354" s="625" t="s">
        <v>5813</v>
      </c>
      <c r="F1354" s="625" t="s">
        <v>6165</v>
      </c>
      <c r="G1354" s="625" t="s">
        <v>5813</v>
      </c>
      <c r="H1354" s="683" t="s">
        <v>6161</v>
      </c>
      <c r="I1354" s="683"/>
      <c r="J1354" s="626">
        <v>1402</v>
      </c>
      <c r="K1354" s="626">
        <v>488.7</v>
      </c>
      <c r="L1354" s="138">
        <v>488.7</v>
      </c>
      <c r="M1354" s="683">
        <v>394</v>
      </c>
      <c r="N1354" s="628">
        <v>394</v>
      </c>
      <c r="O1354" s="683" t="s">
        <v>6166</v>
      </c>
      <c r="P1354" s="626">
        <v>394</v>
      </c>
      <c r="Q1354" s="626">
        <v>394</v>
      </c>
      <c r="R1354" s="626" t="s">
        <v>6166</v>
      </c>
      <c r="S1354" s="626">
        <v>1</v>
      </c>
      <c r="T1354" s="626" t="s">
        <v>316</v>
      </c>
      <c r="U1354" s="683" t="s">
        <v>12034</v>
      </c>
      <c r="V1354" s="683">
        <v>1562</v>
      </c>
      <c r="W1354" s="683"/>
      <c r="X1354" s="683">
        <v>1100</v>
      </c>
      <c r="Y1354" s="683"/>
      <c r="Z1354" s="683"/>
      <c r="AA1354" s="626" t="s">
        <v>1530</v>
      </c>
      <c r="AB1354" s="625">
        <v>2005</v>
      </c>
      <c r="AC1354" s="625"/>
      <c r="AD1354" s="683" t="s">
        <v>12034</v>
      </c>
      <c r="AE1354" s="683"/>
      <c r="AF1354" s="683" t="s">
        <v>5959</v>
      </c>
      <c r="AG1354" s="683"/>
      <c r="AH1354" s="683" t="s">
        <v>6167</v>
      </c>
      <c r="AI1354" s="683">
        <v>1</v>
      </c>
      <c r="AJ1354" s="683" t="s">
        <v>6168</v>
      </c>
      <c r="AK1354" s="683"/>
      <c r="AL1354" s="683" t="s">
        <v>4778</v>
      </c>
      <c r="AM1354" s="683"/>
      <c r="AN1354" s="683"/>
      <c r="AO1354" s="683"/>
      <c r="AP1354" s="683"/>
      <c r="AQ1354" s="683"/>
      <c r="AR1354" s="683"/>
      <c r="AS1354" s="683"/>
      <c r="AT1354" s="683"/>
      <c r="AU1354" s="683"/>
      <c r="AV1354" s="613">
        <v>2005</v>
      </c>
      <c r="AW1354" s="613"/>
      <c r="AX1354" s="613" t="s">
        <v>12034</v>
      </c>
      <c r="AY1354" s="613"/>
      <c r="AZ1354" s="613"/>
      <c r="BA1354" s="613"/>
      <c r="BB1354" s="613"/>
      <c r="BC1354" s="614"/>
      <c r="BD1354" s="614"/>
      <c r="BE1354" s="170"/>
    </row>
    <row r="1355" spans="1:57" ht="25.7" hidden="1" customHeight="1" x14ac:dyDescent="0.15">
      <c r="A1355" s="621"/>
      <c r="B1355" s="147"/>
      <c r="C1355" s="625" t="s">
        <v>5813</v>
      </c>
      <c r="D1355" s="625" t="s">
        <v>6125</v>
      </c>
      <c r="E1355" s="625" t="s">
        <v>5813</v>
      </c>
      <c r="F1355" s="625"/>
      <c r="G1355" s="625" t="s">
        <v>5813</v>
      </c>
      <c r="H1355" s="683"/>
      <c r="I1355" s="683"/>
      <c r="J1355" s="626">
        <v>5050</v>
      </c>
      <c r="K1355" s="626">
        <v>496.62</v>
      </c>
      <c r="L1355" s="138">
        <v>496.62</v>
      </c>
      <c r="M1355" s="683"/>
      <c r="N1355" s="628"/>
      <c r="O1355" s="683"/>
      <c r="P1355" s="626">
        <v>446.40000000000003</v>
      </c>
      <c r="Q1355" s="626">
        <v>446.4</v>
      </c>
      <c r="R1355" s="626" t="s">
        <v>14100</v>
      </c>
      <c r="S1355" s="626">
        <v>1</v>
      </c>
      <c r="T1355" s="626" t="s">
        <v>316</v>
      </c>
      <c r="U1355" s="683"/>
      <c r="V1355" s="683"/>
      <c r="W1355" s="683"/>
      <c r="X1355" s="683"/>
      <c r="Y1355" s="683"/>
      <c r="Z1355" s="683"/>
      <c r="AA1355" s="626" t="s">
        <v>1530</v>
      </c>
      <c r="AB1355" s="625"/>
      <c r="AC1355" s="625"/>
      <c r="AD1355" s="683"/>
      <c r="AE1355" s="683"/>
      <c r="AF1355" s="683"/>
      <c r="AG1355" s="683"/>
      <c r="AH1355" s="683"/>
      <c r="AI1355" s="683"/>
      <c r="AJ1355" s="683"/>
      <c r="AK1355" s="683"/>
      <c r="AL1355" s="683"/>
      <c r="AM1355" s="683"/>
      <c r="AN1355" s="683"/>
      <c r="AO1355" s="683"/>
      <c r="AP1355" s="683"/>
      <c r="AQ1355" s="683"/>
      <c r="AR1355" s="683"/>
      <c r="AS1355" s="683"/>
      <c r="AT1355" s="683"/>
      <c r="AU1355" s="683"/>
      <c r="AV1355" s="613">
        <v>2019</v>
      </c>
      <c r="AW1355" s="613"/>
      <c r="AX1355" s="613"/>
      <c r="AY1355" s="613"/>
      <c r="AZ1355" s="613"/>
      <c r="BA1355" s="613"/>
      <c r="BB1355" s="613"/>
      <c r="BC1355" s="614"/>
      <c r="BD1355" s="614"/>
      <c r="BE1355" s="170"/>
    </row>
    <row r="1356" spans="1:57" ht="25.7" hidden="1" customHeight="1" x14ac:dyDescent="0.15">
      <c r="A1356" s="621"/>
      <c r="B1356" s="147"/>
      <c r="C1356" s="625" t="s">
        <v>5813</v>
      </c>
      <c r="D1356" s="625" t="s">
        <v>6172</v>
      </c>
      <c r="E1356" s="625" t="s">
        <v>5813</v>
      </c>
      <c r="F1356" s="625" t="s">
        <v>4985</v>
      </c>
      <c r="G1356" s="625" t="s">
        <v>5813</v>
      </c>
      <c r="H1356" s="683" t="s">
        <v>4986</v>
      </c>
      <c r="I1356" s="683" t="s">
        <v>6169</v>
      </c>
      <c r="J1356" s="626">
        <v>1253</v>
      </c>
      <c r="K1356" s="626">
        <v>446</v>
      </c>
      <c r="L1356" s="138">
        <v>446</v>
      </c>
      <c r="M1356" s="683" t="s">
        <v>1277</v>
      </c>
      <c r="N1356" s="628" t="s">
        <v>487</v>
      </c>
      <c r="O1356" s="683" t="s">
        <v>1733</v>
      </c>
      <c r="P1356" s="626">
        <v>414</v>
      </c>
      <c r="Q1356" s="626">
        <v>414</v>
      </c>
      <c r="R1356" s="626" t="s">
        <v>6162</v>
      </c>
      <c r="S1356" s="626">
        <v>1</v>
      </c>
      <c r="T1356" s="626" t="s">
        <v>316</v>
      </c>
      <c r="U1356" s="683">
        <v>896</v>
      </c>
      <c r="V1356" s="683">
        <v>400</v>
      </c>
      <c r="W1356" s="683"/>
      <c r="X1356" s="683">
        <v>1100</v>
      </c>
      <c r="Y1356" s="683">
        <v>454</v>
      </c>
      <c r="Z1356" s="683" t="s">
        <v>5032</v>
      </c>
      <c r="AA1356" s="626" t="s">
        <v>1530</v>
      </c>
      <c r="AB1356" s="625">
        <v>2002</v>
      </c>
      <c r="AC1356" s="625">
        <v>2003</v>
      </c>
      <c r="AD1356" s="683"/>
      <c r="AE1356" s="683"/>
      <c r="AF1356" s="683" t="s">
        <v>4988</v>
      </c>
      <c r="AG1356" s="683"/>
      <c r="AH1356" s="683" t="s">
        <v>684</v>
      </c>
      <c r="AI1356" s="683" t="s">
        <v>1585</v>
      </c>
      <c r="AJ1356" s="683">
        <v>7500</v>
      </c>
      <c r="AK1356" s="683" t="s">
        <v>6170</v>
      </c>
      <c r="AL1356" s="683" t="s">
        <v>688</v>
      </c>
      <c r="AM1356" s="683" t="s">
        <v>687</v>
      </c>
      <c r="AN1356" s="683" t="s">
        <v>792</v>
      </c>
      <c r="AO1356" s="683">
        <v>748</v>
      </c>
      <c r="AP1356" s="683" t="s">
        <v>6171</v>
      </c>
      <c r="AQ1356" s="683" t="s">
        <v>688</v>
      </c>
      <c r="AR1356" s="683"/>
      <c r="AS1356" s="683"/>
      <c r="AT1356" s="683"/>
      <c r="AU1356" s="683"/>
      <c r="AV1356" s="613">
        <v>2007</v>
      </c>
      <c r="AW1356" s="613"/>
      <c r="AX1356" s="613"/>
      <c r="AY1356" s="613"/>
      <c r="AZ1356" s="613"/>
      <c r="BA1356" s="613"/>
      <c r="BB1356" s="613"/>
      <c r="BC1356" s="614"/>
      <c r="BD1356" s="614"/>
      <c r="BE1356" s="170"/>
    </row>
    <row r="1357" spans="1:57" ht="25.7" hidden="1" customHeight="1" x14ac:dyDescent="0.15">
      <c r="A1357" s="621"/>
      <c r="B1357" s="147"/>
      <c r="C1357" s="625" t="s">
        <v>5813</v>
      </c>
      <c r="D1357" s="625" t="s">
        <v>6173</v>
      </c>
      <c r="E1357" s="625" t="s">
        <v>5813</v>
      </c>
      <c r="F1357" s="625" t="s">
        <v>1870</v>
      </c>
      <c r="G1357" s="625" t="s">
        <v>5813</v>
      </c>
      <c r="H1357" s="683"/>
      <c r="I1357" s="683"/>
      <c r="J1357" s="626">
        <v>992</v>
      </c>
      <c r="K1357" s="626">
        <v>461</v>
      </c>
      <c r="L1357" s="138">
        <v>461</v>
      </c>
      <c r="M1357" s="683"/>
      <c r="N1357" s="628"/>
      <c r="O1357" s="683"/>
      <c r="P1357" s="626">
        <v>432</v>
      </c>
      <c r="Q1357" s="626">
        <v>432</v>
      </c>
      <c r="R1357" s="626" t="s">
        <v>1904</v>
      </c>
      <c r="S1357" s="626">
        <v>1</v>
      </c>
      <c r="T1357" s="626" t="s">
        <v>316</v>
      </c>
      <c r="U1357" s="683">
        <v>896</v>
      </c>
      <c r="V1357" s="683">
        <v>400</v>
      </c>
      <c r="W1357" s="683"/>
      <c r="X1357" s="683">
        <v>1100</v>
      </c>
      <c r="Y1357" s="683">
        <v>454</v>
      </c>
      <c r="Z1357" s="683" t="s">
        <v>5032</v>
      </c>
      <c r="AA1357" s="626" t="s">
        <v>1530</v>
      </c>
      <c r="AB1357" s="625"/>
      <c r="AC1357" s="625"/>
      <c r="AD1357" s="683"/>
      <c r="AE1357" s="683"/>
      <c r="AF1357" s="683"/>
      <c r="AG1357" s="683"/>
      <c r="AH1357" s="683"/>
      <c r="AI1357" s="683"/>
      <c r="AJ1357" s="683"/>
      <c r="AK1357" s="683"/>
      <c r="AL1357" s="683"/>
      <c r="AM1357" s="683"/>
      <c r="AN1357" s="683"/>
      <c r="AO1357" s="683"/>
      <c r="AP1357" s="683"/>
      <c r="AQ1357" s="683"/>
      <c r="AR1357" s="683"/>
      <c r="AS1357" s="683"/>
      <c r="AT1357" s="683"/>
      <c r="AU1357" s="683"/>
      <c r="AV1357" s="613">
        <v>2008</v>
      </c>
      <c r="AW1357" s="613"/>
      <c r="AX1357" s="613"/>
      <c r="AY1357" s="613"/>
      <c r="AZ1357" s="613"/>
      <c r="BA1357" s="613"/>
      <c r="BB1357" s="613"/>
      <c r="BC1357" s="614"/>
      <c r="BD1357" s="614"/>
      <c r="BE1357" s="170"/>
    </row>
    <row r="1358" spans="1:57" ht="25.7" hidden="1" customHeight="1" x14ac:dyDescent="0.15">
      <c r="A1358" s="621"/>
      <c r="B1358" s="147"/>
      <c r="C1358" s="625" t="s">
        <v>5813</v>
      </c>
      <c r="D1358" s="625" t="s">
        <v>6174</v>
      </c>
      <c r="E1358" s="625" t="s">
        <v>5813</v>
      </c>
      <c r="F1358" s="625" t="s">
        <v>1905</v>
      </c>
      <c r="G1358" s="625" t="s">
        <v>5813</v>
      </c>
      <c r="H1358" s="683"/>
      <c r="I1358" s="683"/>
      <c r="J1358" s="626">
        <v>990</v>
      </c>
      <c r="K1358" s="626">
        <v>461</v>
      </c>
      <c r="L1358" s="138">
        <v>461</v>
      </c>
      <c r="M1358" s="683"/>
      <c r="N1358" s="628"/>
      <c r="O1358" s="683"/>
      <c r="P1358" s="626">
        <v>432</v>
      </c>
      <c r="Q1358" s="626">
        <v>432</v>
      </c>
      <c r="R1358" s="626" t="s">
        <v>1904</v>
      </c>
      <c r="S1358" s="626">
        <v>1</v>
      </c>
      <c r="T1358" s="626" t="s">
        <v>316</v>
      </c>
      <c r="U1358" s="706">
        <v>896</v>
      </c>
      <c r="V1358" s="706">
        <v>400</v>
      </c>
      <c r="W1358" s="706"/>
      <c r="X1358" s="706">
        <v>1100</v>
      </c>
      <c r="Y1358" s="706">
        <v>454</v>
      </c>
      <c r="Z1358" s="683" t="s">
        <v>5032</v>
      </c>
      <c r="AA1358" s="626" t="s">
        <v>1530</v>
      </c>
      <c r="AB1358" s="625"/>
      <c r="AC1358" s="625"/>
      <c r="AD1358" s="683"/>
      <c r="AE1358" s="683"/>
      <c r="AF1358" s="683"/>
      <c r="AG1358" s="683"/>
      <c r="AH1358" s="683"/>
      <c r="AI1358" s="683"/>
      <c r="AJ1358" s="928"/>
      <c r="AK1358" s="683"/>
      <c r="AL1358" s="683"/>
      <c r="AM1358" s="683"/>
      <c r="AN1358" s="683"/>
      <c r="AO1358" s="928"/>
      <c r="AP1358" s="683"/>
      <c r="AQ1358" s="683"/>
      <c r="AR1358" s="683"/>
      <c r="AS1358" s="683"/>
      <c r="AT1358" s="683"/>
      <c r="AU1358" s="683"/>
      <c r="AV1358" s="613">
        <v>2008</v>
      </c>
      <c r="AW1358" s="613"/>
      <c r="AX1358" s="613"/>
      <c r="AY1358" s="613"/>
      <c r="AZ1358" s="613"/>
      <c r="BA1358" s="613"/>
      <c r="BB1358" s="613"/>
      <c r="BC1358" s="614"/>
      <c r="BD1358" s="614"/>
      <c r="BE1358" s="170"/>
    </row>
    <row r="1359" spans="1:57" ht="25.7" hidden="1" customHeight="1" x14ac:dyDescent="0.15">
      <c r="A1359" s="621"/>
      <c r="B1359" s="147"/>
      <c r="C1359" s="625" t="s">
        <v>5813</v>
      </c>
      <c r="D1359" s="625" t="s">
        <v>6175</v>
      </c>
      <c r="E1359" s="625" t="s">
        <v>5813</v>
      </c>
      <c r="F1359" s="625" t="s">
        <v>1906</v>
      </c>
      <c r="G1359" s="625" t="s">
        <v>5813</v>
      </c>
      <c r="H1359" s="683"/>
      <c r="I1359" s="683"/>
      <c r="J1359" s="626">
        <v>2466</v>
      </c>
      <c r="K1359" s="626">
        <v>461</v>
      </c>
      <c r="L1359" s="138">
        <v>461</v>
      </c>
      <c r="M1359" s="683"/>
      <c r="N1359" s="628"/>
      <c r="O1359" s="683"/>
      <c r="P1359" s="626">
        <v>432</v>
      </c>
      <c r="Q1359" s="626">
        <v>432</v>
      </c>
      <c r="R1359" s="626" t="s">
        <v>1904</v>
      </c>
      <c r="S1359" s="626">
        <v>1</v>
      </c>
      <c r="T1359" s="626" t="s">
        <v>316</v>
      </c>
      <c r="U1359" s="706">
        <v>896</v>
      </c>
      <c r="V1359" s="706">
        <v>400</v>
      </c>
      <c r="W1359" s="706"/>
      <c r="X1359" s="706">
        <v>1100</v>
      </c>
      <c r="Y1359" s="706">
        <v>454</v>
      </c>
      <c r="Z1359" s="683" t="s">
        <v>5032</v>
      </c>
      <c r="AA1359" s="626" t="s">
        <v>1530</v>
      </c>
      <c r="AB1359" s="625"/>
      <c r="AC1359" s="625"/>
      <c r="AD1359" s="683"/>
      <c r="AE1359" s="683"/>
      <c r="AF1359" s="683"/>
      <c r="AG1359" s="683"/>
      <c r="AH1359" s="683"/>
      <c r="AI1359" s="683"/>
      <c r="AJ1359" s="928"/>
      <c r="AK1359" s="683"/>
      <c r="AL1359" s="683"/>
      <c r="AM1359" s="683"/>
      <c r="AN1359" s="683"/>
      <c r="AO1359" s="928"/>
      <c r="AP1359" s="683"/>
      <c r="AQ1359" s="683"/>
      <c r="AR1359" s="683"/>
      <c r="AS1359" s="683"/>
      <c r="AT1359" s="683"/>
      <c r="AU1359" s="683"/>
      <c r="AV1359" s="613">
        <v>2008</v>
      </c>
      <c r="AW1359" s="613"/>
      <c r="AX1359" s="613"/>
      <c r="AY1359" s="613"/>
      <c r="AZ1359" s="613"/>
      <c r="BA1359" s="613"/>
      <c r="BB1359" s="613"/>
      <c r="BC1359" s="614"/>
      <c r="BD1359" s="614"/>
      <c r="BE1359" s="170"/>
    </row>
    <row r="1360" spans="1:57" ht="25.7" hidden="1" customHeight="1" x14ac:dyDescent="0.15">
      <c r="A1360" s="621"/>
      <c r="B1360" s="147"/>
      <c r="C1360" s="625" t="s">
        <v>5813</v>
      </c>
      <c r="D1360" s="625" t="s">
        <v>6176</v>
      </c>
      <c r="E1360" s="625" t="s">
        <v>5813</v>
      </c>
      <c r="F1360" s="625"/>
      <c r="G1360" s="625" t="s">
        <v>5813</v>
      </c>
      <c r="H1360" s="683"/>
      <c r="I1360" s="683"/>
      <c r="J1360" s="626">
        <v>1759</v>
      </c>
      <c r="K1360" s="626">
        <v>461</v>
      </c>
      <c r="L1360" s="138">
        <v>461</v>
      </c>
      <c r="M1360" s="683"/>
      <c r="N1360" s="628"/>
      <c r="O1360" s="683"/>
      <c r="P1360" s="626">
        <v>432</v>
      </c>
      <c r="Q1360" s="626">
        <v>432</v>
      </c>
      <c r="R1360" s="626"/>
      <c r="S1360" s="626">
        <v>1</v>
      </c>
      <c r="T1360" s="626" t="s">
        <v>316</v>
      </c>
      <c r="U1360" s="706"/>
      <c r="V1360" s="706"/>
      <c r="W1360" s="706"/>
      <c r="X1360" s="706"/>
      <c r="Y1360" s="706"/>
      <c r="Z1360" s="683"/>
      <c r="AA1360" s="626"/>
      <c r="AB1360" s="625"/>
      <c r="AC1360" s="625"/>
      <c r="AD1360" s="683"/>
      <c r="AE1360" s="966"/>
      <c r="AF1360" s="683"/>
      <c r="AG1360" s="683"/>
      <c r="AH1360" s="683"/>
      <c r="AI1360" s="683"/>
      <c r="AJ1360" s="683"/>
      <c r="AK1360" s="683"/>
      <c r="AL1360" s="683"/>
      <c r="AM1360" s="683"/>
      <c r="AN1360" s="683"/>
      <c r="AO1360" s="683"/>
      <c r="AP1360" s="683"/>
      <c r="AQ1360" s="683"/>
      <c r="AR1360" s="683"/>
      <c r="AS1360" s="683"/>
      <c r="AT1360" s="683"/>
      <c r="AU1360" s="683"/>
      <c r="AV1360" s="613">
        <v>2009</v>
      </c>
      <c r="AW1360" s="613"/>
      <c r="AX1360" s="613"/>
      <c r="AY1360" s="613"/>
      <c r="AZ1360" s="613"/>
      <c r="BA1360" s="613"/>
      <c r="BB1360" s="613"/>
      <c r="BC1360" s="614"/>
      <c r="BD1360" s="614"/>
      <c r="BE1360" s="170"/>
    </row>
    <row r="1361" spans="1:57" ht="25.7" hidden="1" customHeight="1" x14ac:dyDescent="0.15">
      <c r="A1361" s="621"/>
      <c r="B1361" s="147"/>
      <c r="C1361" s="625" t="s">
        <v>5813</v>
      </c>
      <c r="D1361" s="625" t="s">
        <v>17433</v>
      </c>
      <c r="E1361" s="625" t="s">
        <v>5813</v>
      </c>
      <c r="F1361" s="625"/>
      <c r="G1361" s="625" t="s">
        <v>5813</v>
      </c>
      <c r="H1361" s="683"/>
      <c r="I1361" s="683"/>
      <c r="J1361" s="626">
        <v>2654</v>
      </c>
      <c r="K1361" s="626">
        <v>651</v>
      </c>
      <c r="L1361" s="138">
        <v>651</v>
      </c>
      <c r="M1361" s="683">
        <v>385</v>
      </c>
      <c r="N1361" s="628">
        <v>385</v>
      </c>
      <c r="O1361" s="683">
        <v>385</v>
      </c>
      <c r="P1361" s="626">
        <v>874</v>
      </c>
      <c r="Q1361" s="626">
        <v>874</v>
      </c>
      <c r="R1361" s="626" t="s">
        <v>17434</v>
      </c>
      <c r="S1361" s="626">
        <v>2</v>
      </c>
      <c r="T1361" s="626" t="s">
        <v>316</v>
      </c>
      <c r="U1361" s="706"/>
      <c r="V1361" s="706"/>
      <c r="W1361" s="706"/>
      <c r="X1361" s="706"/>
      <c r="Y1361" s="706"/>
      <c r="Z1361" s="683"/>
      <c r="AA1361" s="626" t="s">
        <v>1530</v>
      </c>
      <c r="AB1361" s="625"/>
      <c r="AC1361" s="625"/>
      <c r="AD1361" s="683"/>
      <c r="AE1361" s="966"/>
      <c r="AF1361" s="683"/>
      <c r="AG1361" s="683"/>
      <c r="AH1361" s="683"/>
      <c r="AI1361" s="683"/>
      <c r="AJ1361" s="683"/>
      <c r="AK1361" s="683"/>
      <c r="AL1361" s="683"/>
      <c r="AM1361" s="683"/>
      <c r="AN1361" s="683"/>
      <c r="AO1361" s="683"/>
      <c r="AP1361" s="683"/>
      <c r="AQ1361" s="683"/>
      <c r="AR1361" s="683"/>
      <c r="AS1361" s="683"/>
      <c r="AT1361" s="683"/>
      <c r="AU1361" s="683"/>
      <c r="AV1361" s="613">
        <v>2022</v>
      </c>
      <c r="AW1361" s="613"/>
      <c r="AX1361" s="613"/>
      <c r="AY1361" s="613"/>
      <c r="AZ1361" s="613"/>
      <c r="BA1361" s="613"/>
      <c r="BB1361" s="613"/>
      <c r="BC1361" s="614"/>
      <c r="BD1361" s="614" t="s">
        <v>17435</v>
      </c>
      <c r="BE1361" s="170"/>
    </row>
    <row r="1362" spans="1:57" ht="25.7" hidden="1" customHeight="1" x14ac:dyDescent="0.15">
      <c r="A1362" s="621"/>
      <c r="B1362" s="147"/>
      <c r="C1362" s="625" t="s">
        <v>5813</v>
      </c>
      <c r="D1362" s="625" t="s">
        <v>14101</v>
      </c>
      <c r="E1362" s="625" t="s">
        <v>5813</v>
      </c>
      <c r="F1362" s="625"/>
      <c r="G1362" s="625" t="s">
        <v>5813</v>
      </c>
      <c r="H1362" s="683"/>
      <c r="I1362" s="683"/>
      <c r="J1362" s="626">
        <v>22415</v>
      </c>
      <c r="K1362" s="626">
        <v>530.17999999999995</v>
      </c>
      <c r="L1362" s="138">
        <v>530.17999999999995</v>
      </c>
      <c r="M1362" s="683"/>
      <c r="N1362" s="628"/>
      <c r="O1362" s="683"/>
      <c r="P1362" s="626">
        <v>465.5</v>
      </c>
      <c r="Q1362" s="626">
        <v>465.5</v>
      </c>
      <c r="R1362" s="626" t="s">
        <v>14102</v>
      </c>
      <c r="S1362" s="626">
        <v>1</v>
      </c>
      <c r="T1362" s="626" t="s">
        <v>316</v>
      </c>
      <c r="U1362" s="706"/>
      <c r="V1362" s="706"/>
      <c r="W1362" s="706"/>
      <c r="X1362" s="706"/>
      <c r="Y1362" s="706"/>
      <c r="Z1362" s="683"/>
      <c r="AA1362" s="626" t="s">
        <v>1530</v>
      </c>
      <c r="AB1362" s="625"/>
      <c r="AC1362" s="625"/>
      <c r="AD1362" s="683"/>
      <c r="AE1362" s="683"/>
      <c r="AF1362" s="683"/>
      <c r="AG1362" s="683"/>
      <c r="AH1362" s="683"/>
      <c r="AI1362" s="683"/>
      <c r="AJ1362" s="928"/>
      <c r="AK1362" s="683"/>
      <c r="AL1362" s="683"/>
      <c r="AM1362" s="683"/>
      <c r="AN1362" s="683"/>
      <c r="AO1362" s="928"/>
      <c r="AP1362" s="683"/>
      <c r="AQ1362" s="683"/>
      <c r="AR1362" s="683"/>
      <c r="AS1362" s="683"/>
      <c r="AT1362" s="683"/>
      <c r="AU1362" s="683"/>
      <c r="AV1362" s="613">
        <v>2015</v>
      </c>
      <c r="AW1362" s="613"/>
      <c r="AX1362" s="613"/>
      <c r="AY1362" s="613"/>
      <c r="AZ1362" s="613"/>
      <c r="BA1362" s="613"/>
      <c r="BB1362" s="613"/>
      <c r="BC1362" s="614"/>
      <c r="BD1362" s="614" t="s">
        <v>14103</v>
      </c>
      <c r="BE1362" s="170"/>
    </row>
    <row r="1363" spans="1:57" ht="25.7" hidden="1" customHeight="1" x14ac:dyDescent="0.15">
      <c r="A1363" s="621"/>
      <c r="B1363" s="147"/>
      <c r="C1363" s="625" t="s">
        <v>5814</v>
      </c>
      <c r="D1363" s="625" t="s">
        <v>6178</v>
      </c>
      <c r="E1363" s="625" t="s">
        <v>5814</v>
      </c>
      <c r="F1363" s="625"/>
      <c r="G1363" s="625" t="s">
        <v>14954</v>
      </c>
      <c r="H1363" s="683"/>
      <c r="I1363" s="683"/>
      <c r="J1363" s="626">
        <v>6312</v>
      </c>
      <c r="K1363" s="626">
        <v>470.04</v>
      </c>
      <c r="L1363" s="138">
        <v>470</v>
      </c>
      <c r="M1363" s="683"/>
      <c r="N1363" s="628"/>
      <c r="O1363" s="683"/>
      <c r="P1363" s="626">
        <v>425</v>
      </c>
      <c r="Q1363" s="626">
        <v>425</v>
      </c>
      <c r="R1363" s="626" t="s">
        <v>6179</v>
      </c>
      <c r="S1363" s="626">
        <v>1</v>
      </c>
      <c r="T1363" s="626" t="s">
        <v>316</v>
      </c>
      <c r="U1363" s="706"/>
      <c r="V1363" s="706"/>
      <c r="W1363" s="706"/>
      <c r="X1363" s="706"/>
      <c r="Y1363" s="706"/>
      <c r="Z1363" s="683"/>
      <c r="AA1363" s="626" t="s">
        <v>1922</v>
      </c>
      <c r="AB1363" s="625"/>
      <c r="AC1363" s="625"/>
      <c r="AD1363" s="683"/>
      <c r="AE1363" s="683"/>
      <c r="AF1363" s="683"/>
      <c r="AG1363" s="683"/>
      <c r="AH1363" s="683"/>
      <c r="AI1363" s="683"/>
      <c r="AJ1363" s="928"/>
      <c r="AK1363" s="683"/>
      <c r="AL1363" s="683"/>
      <c r="AM1363" s="683"/>
      <c r="AN1363" s="683"/>
      <c r="AO1363" s="928"/>
      <c r="AP1363" s="683"/>
      <c r="AQ1363" s="683"/>
      <c r="AR1363" s="683"/>
      <c r="AS1363" s="683"/>
      <c r="AT1363" s="683"/>
      <c r="AU1363" s="683"/>
      <c r="AV1363" s="613">
        <v>2003</v>
      </c>
      <c r="AW1363" s="613"/>
      <c r="AX1363" s="613"/>
      <c r="AY1363" s="613"/>
      <c r="AZ1363" s="613"/>
      <c r="BA1363" s="613"/>
      <c r="BB1363" s="613"/>
      <c r="BC1363" s="614">
        <v>100</v>
      </c>
      <c r="BD1363" s="614"/>
      <c r="BE1363" s="170"/>
    </row>
    <row r="1364" spans="1:57" ht="25.7" hidden="1" customHeight="1" x14ac:dyDescent="0.15">
      <c r="A1364" s="621"/>
      <c r="B1364" s="147"/>
      <c r="C1364" s="625" t="s">
        <v>5814</v>
      </c>
      <c r="D1364" s="625" t="s">
        <v>6180</v>
      </c>
      <c r="E1364" s="625" t="s">
        <v>5814</v>
      </c>
      <c r="F1364" s="625"/>
      <c r="G1364" s="625" t="s">
        <v>14937</v>
      </c>
      <c r="H1364" s="683"/>
      <c r="I1364" s="683"/>
      <c r="J1364" s="626">
        <v>7916</v>
      </c>
      <c r="K1364" s="626">
        <v>527</v>
      </c>
      <c r="L1364" s="138">
        <v>527</v>
      </c>
      <c r="M1364" s="683"/>
      <c r="N1364" s="628"/>
      <c r="O1364" s="683"/>
      <c r="P1364" s="626">
        <v>496</v>
      </c>
      <c r="Q1364" s="626">
        <v>496</v>
      </c>
      <c r="R1364" s="626" t="s">
        <v>6181</v>
      </c>
      <c r="S1364" s="626">
        <v>1</v>
      </c>
      <c r="T1364" s="626" t="s">
        <v>316</v>
      </c>
      <c r="U1364" s="706"/>
      <c r="V1364" s="706"/>
      <c r="W1364" s="706"/>
      <c r="X1364" s="706"/>
      <c r="Y1364" s="706"/>
      <c r="Z1364" s="683"/>
      <c r="AA1364" s="626" t="s">
        <v>5555</v>
      </c>
      <c r="AB1364" s="625"/>
      <c r="AC1364" s="625"/>
      <c r="AD1364" s="683"/>
      <c r="AE1364" s="683"/>
      <c r="AF1364" s="683"/>
      <c r="AG1364" s="683"/>
      <c r="AH1364" s="683"/>
      <c r="AI1364" s="683"/>
      <c r="AJ1364" s="928"/>
      <c r="AK1364" s="683"/>
      <c r="AL1364" s="683"/>
      <c r="AM1364" s="683"/>
      <c r="AN1364" s="683"/>
      <c r="AO1364" s="928"/>
      <c r="AP1364" s="683"/>
      <c r="AQ1364" s="683"/>
      <c r="AR1364" s="683"/>
      <c r="AS1364" s="683"/>
      <c r="AT1364" s="683"/>
      <c r="AU1364" s="683"/>
      <c r="AV1364" s="613">
        <v>2007</v>
      </c>
      <c r="AW1364" s="613"/>
      <c r="AX1364" s="613"/>
      <c r="AY1364" s="613"/>
      <c r="AZ1364" s="613"/>
      <c r="BA1364" s="613"/>
      <c r="BB1364" s="613"/>
      <c r="BC1364" s="614">
        <v>300</v>
      </c>
      <c r="BD1364" s="614"/>
      <c r="BE1364" s="170"/>
    </row>
    <row r="1365" spans="1:57" ht="25.7" hidden="1" customHeight="1" x14ac:dyDescent="0.15">
      <c r="A1365" s="621"/>
      <c r="B1365" s="147"/>
      <c r="C1365" s="625" t="s">
        <v>5814</v>
      </c>
      <c r="D1365" s="625" t="s">
        <v>6182</v>
      </c>
      <c r="E1365" s="625" t="s">
        <v>5814</v>
      </c>
      <c r="F1365" s="625"/>
      <c r="G1365" s="625" t="s">
        <v>14955</v>
      </c>
      <c r="H1365" s="683"/>
      <c r="I1365" s="683"/>
      <c r="J1365" s="626">
        <v>1431</v>
      </c>
      <c r="K1365" s="626">
        <v>506</v>
      </c>
      <c r="L1365" s="138">
        <v>506</v>
      </c>
      <c r="M1365" s="683"/>
      <c r="N1365" s="628"/>
      <c r="O1365" s="683"/>
      <c r="P1365" s="626">
        <v>374</v>
      </c>
      <c r="Q1365" s="626">
        <v>374</v>
      </c>
      <c r="R1365" s="626" t="s">
        <v>6183</v>
      </c>
      <c r="S1365" s="626">
        <v>1</v>
      </c>
      <c r="T1365" s="626" t="s">
        <v>316</v>
      </c>
      <c r="U1365" s="706"/>
      <c r="V1365" s="706"/>
      <c r="W1365" s="706"/>
      <c r="X1365" s="706"/>
      <c r="Y1365" s="706"/>
      <c r="Z1365" s="683"/>
      <c r="AA1365" s="626" t="s">
        <v>5555</v>
      </c>
      <c r="AB1365" s="625"/>
      <c r="AC1365" s="625"/>
      <c r="AD1365" s="683"/>
      <c r="AE1365" s="683"/>
      <c r="AF1365" s="683"/>
      <c r="AG1365" s="683"/>
      <c r="AH1365" s="683"/>
      <c r="AI1365" s="683"/>
      <c r="AJ1365" s="928"/>
      <c r="AK1365" s="683"/>
      <c r="AL1365" s="683"/>
      <c r="AM1365" s="683"/>
      <c r="AN1365" s="683"/>
      <c r="AO1365" s="928"/>
      <c r="AP1365" s="683"/>
      <c r="AQ1365" s="683"/>
      <c r="AR1365" s="683"/>
      <c r="AS1365" s="683"/>
      <c r="AT1365" s="683"/>
      <c r="AU1365" s="683"/>
      <c r="AV1365" s="613">
        <v>2008</v>
      </c>
      <c r="AW1365" s="613"/>
      <c r="AX1365" s="613"/>
      <c r="AY1365" s="613"/>
      <c r="AZ1365" s="613"/>
      <c r="BA1365" s="613"/>
      <c r="BB1365" s="613"/>
      <c r="BC1365" s="614">
        <v>330</v>
      </c>
      <c r="BD1365" s="614"/>
      <c r="BE1365" s="170"/>
    </row>
    <row r="1366" spans="1:57" ht="25.7" hidden="1" customHeight="1" x14ac:dyDescent="0.15">
      <c r="A1366" s="621"/>
      <c r="B1366" s="147"/>
      <c r="C1366" s="625" t="s">
        <v>5814</v>
      </c>
      <c r="D1366" s="625" t="s">
        <v>6184</v>
      </c>
      <c r="E1366" s="625" t="s">
        <v>5814</v>
      </c>
      <c r="F1366" s="625"/>
      <c r="G1366" s="625" t="s">
        <v>14956</v>
      </c>
      <c r="H1366" s="683"/>
      <c r="I1366" s="683"/>
      <c r="J1366" s="626">
        <v>11272</v>
      </c>
      <c r="K1366" s="626">
        <v>619</v>
      </c>
      <c r="L1366" s="138">
        <v>619</v>
      </c>
      <c r="M1366" s="683"/>
      <c r="N1366" s="628"/>
      <c r="O1366" s="683"/>
      <c r="P1366" s="626">
        <v>417</v>
      </c>
      <c r="Q1366" s="626">
        <v>417</v>
      </c>
      <c r="R1366" s="626" t="s">
        <v>6185</v>
      </c>
      <c r="S1366" s="626">
        <v>1</v>
      </c>
      <c r="T1366" s="626" t="s">
        <v>316</v>
      </c>
      <c r="U1366" s="706"/>
      <c r="V1366" s="706"/>
      <c r="W1366" s="706"/>
      <c r="X1366" s="706"/>
      <c r="Y1366" s="706"/>
      <c r="Z1366" s="683"/>
      <c r="AA1366" s="626" t="s">
        <v>5555</v>
      </c>
      <c r="AB1366" s="625"/>
      <c r="AC1366" s="625"/>
      <c r="AD1366" s="683"/>
      <c r="AE1366" s="683"/>
      <c r="AF1366" s="683"/>
      <c r="AG1366" s="683"/>
      <c r="AH1366" s="683"/>
      <c r="AI1366" s="683"/>
      <c r="AJ1366" s="928"/>
      <c r="AK1366" s="683"/>
      <c r="AL1366" s="683"/>
      <c r="AM1366" s="683"/>
      <c r="AN1366" s="683"/>
      <c r="AO1366" s="928"/>
      <c r="AP1366" s="683"/>
      <c r="AQ1366" s="683"/>
      <c r="AR1366" s="683"/>
      <c r="AS1366" s="683"/>
      <c r="AT1366" s="683"/>
      <c r="AU1366" s="683"/>
      <c r="AV1366" s="613">
        <v>2008</v>
      </c>
      <c r="AW1366" s="613"/>
      <c r="AX1366" s="613"/>
      <c r="AY1366" s="613"/>
      <c r="AZ1366" s="613"/>
      <c r="BA1366" s="613"/>
      <c r="BB1366" s="613"/>
      <c r="BC1366" s="614">
        <v>470</v>
      </c>
      <c r="BD1366" s="614"/>
      <c r="BE1366" s="170"/>
    </row>
    <row r="1367" spans="1:57" ht="25.7" hidden="1" customHeight="1" x14ac:dyDescent="0.15">
      <c r="A1367" s="621"/>
      <c r="B1367" s="147"/>
      <c r="C1367" s="625" t="s">
        <v>5814</v>
      </c>
      <c r="D1367" s="625" t="s">
        <v>6186</v>
      </c>
      <c r="E1367" s="625" t="s">
        <v>5814</v>
      </c>
      <c r="F1367" s="625"/>
      <c r="G1367" s="625" t="s">
        <v>14941</v>
      </c>
      <c r="H1367" s="683"/>
      <c r="I1367" s="683"/>
      <c r="J1367" s="626">
        <v>1000</v>
      </c>
      <c r="K1367" s="626">
        <v>568.94000000000005</v>
      </c>
      <c r="L1367" s="138">
        <v>568.94000000000005</v>
      </c>
      <c r="M1367" s="683"/>
      <c r="N1367" s="628"/>
      <c r="O1367" s="683"/>
      <c r="P1367" s="626">
        <v>417</v>
      </c>
      <c r="Q1367" s="626">
        <v>417</v>
      </c>
      <c r="R1367" s="626" t="s">
        <v>6177</v>
      </c>
      <c r="S1367" s="626">
        <v>1</v>
      </c>
      <c r="T1367" s="626" t="s">
        <v>316</v>
      </c>
      <c r="U1367" s="706"/>
      <c r="V1367" s="706"/>
      <c r="W1367" s="706"/>
      <c r="X1367" s="706"/>
      <c r="Y1367" s="706"/>
      <c r="Z1367" s="683"/>
      <c r="AA1367" s="626" t="s">
        <v>5555</v>
      </c>
      <c r="AB1367" s="625"/>
      <c r="AC1367" s="625"/>
      <c r="AD1367" s="683"/>
      <c r="AE1367" s="683"/>
      <c r="AF1367" s="683"/>
      <c r="AG1367" s="683"/>
      <c r="AH1367" s="683"/>
      <c r="AI1367" s="683"/>
      <c r="AJ1367" s="928"/>
      <c r="AK1367" s="683"/>
      <c r="AL1367" s="683"/>
      <c r="AM1367" s="683"/>
      <c r="AN1367" s="683"/>
      <c r="AO1367" s="928"/>
      <c r="AP1367" s="683"/>
      <c r="AQ1367" s="683"/>
      <c r="AR1367" s="683"/>
      <c r="AS1367" s="683"/>
      <c r="AT1367" s="683"/>
      <c r="AU1367" s="683"/>
      <c r="AV1367" s="613">
        <v>2009</v>
      </c>
      <c r="AW1367" s="613"/>
      <c r="AX1367" s="613"/>
      <c r="AY1367" s="613"/>
      <c r="AZ1367" s="613"/>
      <c r="BA1367" s="613"/>
      <c r="BB1367" s="613"/>
      <c r="BC1367" s="614">
        <v>330</v>
      </c>
      <c r="BD1367" s="614"/>
      <c r="BE1367" s="170"/>
    </row>
    <row r="1368" spans="1:57" ht="25.7" hidden="1" customHeight="1" x14ac:dyDescent="0.15">
      <c r="A1368" s="621"/>
      <c r="B1368" s="147"/>
      <c r="C1368" s="625" t="s">
        <v>5814</v>
      </c>
      <c r="D1368" s="625" t="s">
        <v>5180</v>
      </c>
      <c r="E1368" s="625" t="s">
        <v>5814</v>
      </c>
      <c r="F1368" s="625"/>
      <c r="G1368" s="625" t="s">
        <v>14935</v>
      </c>
      <c r="H1368" s="683"/>
      <c r="I1368" s="683"/>
      <c r="J1368" s="626">
        <v>2821</v>
      </c>
      <c r="K1368" s="626">
        <v>564</v>
      </c>
      <c r="L1368" s="138">
        <v>564</v>
      </c>
      <c r="M1368" s="626"/>
      <c r="N1368" s="626"/>
      <c r="O1368" s="626"/>
      <c r="P1368" s="626">
        <v>496</v>
      </c>
      <c r="Q1368" s="626">
        <v>496</v>
      </c>
      <c r="R1368" s="626" t="s">
        <v>6187</v>
      </c>
      <c r="S1368" s="626">
        <v>1</v>
      </c>
      <c r="T1368" s="626" t="s">
        <v>316</v>
      </c>
      <c r="U1368" s="706"/>
      <c r="V1368" s="706"/>
      <c r="W1368" s="706"/>
      <c r="X1368" s="706"/>
      <c r="Y1368" s="706"/>
      <c r="Z1368" s="683"/>
      <c r="AA1368" s="626"/>
      <c r="AB1368" s="625"/>
      <c r="AC1368" s="625"/>
      <c r="AD1368" s="683"/>
      <c r="AE1368" s="683"/>
      <c r="AF1368" s="683"/>
      <c r="AG1368" s="683"/>
      <c r="AH1368" s="683"/>
      <c r="AI1368" s="683"/>
      <c r="AJ1368" s="928"/>
      <c r="AK1368" s="683"/>
      <c r="AL1368" s="683"/>
      <c r="AM1368" s="683"/>
      <c r="AN1368" s="683"/>
      <c r="AO1368" s="928"/>
      <c r="AP1368" s="683"/>
      <c r="AQ1368" s="683"/>
      <c r="AR1368" s="683"/>
      <c r="AS1368" s="683"/>
      <c r="AT1368" s="683"/>
      <c r="AU1368" s="683"/>
      <c r="AV1368" s="613">
        <v>2010</v>
      </c>
      <c r="AW1368" s="613"/>
      <c r="AX1368" s="613"/>
      <c r="AY1368" s="613"/>
      <c r="AZ1368" s="613"/>
      <c r="BA1368" s="613"/>
      <c r="BB1368" s="613"/>
      <c r="BC1368" s="614">
        <v>330</v>
      </c>
      <c r="BD1368" s="614"/>
      <c r="BE1368" s="170"/>
    </row>
    <row r="1369" spans="1:57" ht="25.7" hidden="1" customHeight="1" x14ac:dyDescent="0.15">
      <c r="A1369" s="621"/>
      <c r="B1369" s="147"/>
      <c r="C1369" s="625" t="s">
        <v>5814</v>
      </c>
      <c r="D1369" s="625" t="s">
        <v>6188</v>
      </c>
      <c r="E1369" s="625" t="s">
        <v>5814</v>
      </c>
      <c r="F1369" s="625"/>
      <c r="G1369" s="625" t="s">
        <v>5814</v>
      </c>
      <c r="H1369" s="683"/>
      <c r="I1369" s="683"/>
      <c r="J1369" s="626">
        <v>1500</v>
      </c>
      <c r="K1369" s="626">
        <v>900</v>
      </c>
      <c r="L1369" s="138">
        <v>900</v>
      </c>
      <c r="M1369" s="683"/>
      <c r="N1369" s="628"/>
      <c r="O1369" s="683"/>
      <c r="P1369" s="626">
        <v>900</v>
      </c>
      <c r="Q1369" s="626">
        <v>900</v>
      </c>
      <c r="R1369" s="626" t="s">
        <v>6177</v>
      </c>
      <c r="S1369" s="626">
        <v>2</v>
      </c>
      <c r="T1369" s="626" t="s">
        <v>316</v>
      </c>
      <c r="U1369" s="706"/>
      <c r="V1369" s="706"/>
      <c r="W1369" s="706"/>
      <c r="X1369" s="706"/>
      <c r="Y1369" s="706"/>
      <c r="Z1369" s="683"/>
      <c r="AA1369" s="626" t="s">
        <v>1922</v>
      </c>
      <c r="AB1369" s="625"/>
      <c r="AC1369" s="625"/>
      <c r="AD1369" s="683"/>
      <c r="AE1369" s="683"/>
      <c r="AF1369" s="683"/>
      <c r="AG1369" s="683"/>
      <c r="AH1369" s="683"/>
      <c r="AI1369" s="683"/>
      <c r="AJ1369" s="928"/>
      <c r="AK1369" s="683"/>
      <c r="AL1369" s="683"/>
      <c r="AM1369" s="683"/>
      <c r="AN1369" s="683"/>
      <c r="AO1369" s="928"/>
      <c r="AP1369" s="683"/>
      <c r="AQ1369" s="683"/>
      <c r="AR1369" s="683"/>
      <c r="AS1369" s="683"/>
      <c r="AT1369" s="683"/>
      <c r="AU1369" s="683"/>
      <c r="AV1369" s="613">
        <v>2011</v>
      </c>
      <c r="AW1369" s="613"/>
      <c r="AX1369" s="613"/>
      <c r="AY1369" s="613"/>
      <c r="AZ1369" s="613"/>
      <c r="BA1369" s="613"/>
      <c r="BB1369" s="613"/>
      <c r="BC1369" s="614">
        <v>380</v>
      </c>
      <c r="BD1369" s="614"/>
      <c r="BE1369" s="170"/>
    </row>
    <row r="1370" spans="1:57" ht="25.7" hidden="1" customHeight="1" x14ac:dyDescent="0.15">
      <c r="A1370" s="621"/>
      <c r="B1370" s="147"/>
      <c r="C1370" s="625" t="s">
        <v>5814</v>
      </c>
      <c r="D1370" s="625" t="s">
        <v>6189</v>
      </c>
      <c r="E1370" s="625" t="s">
        <v>5814</v>
      </c>
      <c r="F1370" s="625"/>
      <c r="G1370" s="625" t="s">
        <v>14938</v>
      </c>
      <c r="H1370" s="683"/>
      <c r="I1370" s="683"/>
      <c r="J1370" s="626">
        <v>968</v>
      </c>
      <c r="K1370" s="626">
        <v>396</v>
      </c>
      <c r="L1370" s="138">
        <v>396</v>
      </c>
      <c r="M1370" s="683"/>
      <c r="N1370" s="628"/>
      <c r="O1370" s="683"/>
      <c r="P1370" s="626">
        <v>396</v>
      </c>
      <c r="Q1370" s="626">
        <v>396</v>
      </c>
      <c r="R1370" s="626" t="s">
        <v>6177</v>
      </c>
      <c r="S1370" s="626">
        <v>1</v>
      </c>
      <c r="T1370" s="626" t="s">
        <v>6190</v>
      </c>
      <c r="U1370" s="706"/>
      <c r="V1370" s="706"/>
      <c r="W1370" s="706"/>
      <c r="X1370" s="706"/>
      <c r="Y1370" s="706"/>
      <c r="Z1370" s="683"/>
      <c r="AA1370" s="626"/>
      <c r="AB1370" s="625"/>
      <c r="AC1370" s="625"/>
      <c r="AD1370" s="683"/>
      <c r="AE1370" s="683"/>
      <c r="AF1370" s="683"/>
      <c r="AG1370" s="683"/>
      <c r="AH1370" s="683"/>
      <c r="AI1370" s="683"/>
      <c r="AJ1370" s="928"/>
      <c r="AK1370" s="683"/>
      <c r="AL1370" s="683"/>
      <c r="AM1370" s="683"/>
      <c r="AN1370" s="683"/>
      <c r="AO1370" s="928"/>
      <c r="AP1370" s="683"/>
      <c r="AQ1370" s="683"/>
      <c r="AR1370" s="683"/>
      <c r="AS1370" s="683"/>
      <c r="AT1370" s="683"/>
      <c r="AU1370" s="683"/>
      <c r="AV1370" s="613">
        <v>2013</v>
      </c>
      <c r="AW1370" s="613"/>
      <c r="AX1370" s="613"/>
      <c r="AY1370" s="613"/>
      <c r="AZ1370" s="613"/>
      <c r="BA1370" s="613"/>
      <c r="BB1370" s="613"/>
      <c r="BC1370" s="614">
        <v>44</v>
      </c>
      <c r="BD1370" s="614"/>
      <c r="BE1370" s="170"/>
    </row>
    <row r="1371" spans="1:57" ht="25.7" hidden="1" customHeight="1" x14ac:dyDescent="0.15">
      <c r="A1371" s="621"/>
      <c r="B1371" s="147"/>
      <c r="C1371" s="625" t="s">
        <v>5814</v>
      </c>
      <c r="D1371" s="625" t="s">
        <v>6191</v>
      </c>
      <c r="E1371" s="625" t="s">
        <v>5814</v>
      </c>
      <c r="F1371" s="625"/>
      <c r="G1371" s="625" t="s">
        <v>5814</v>
      </c>
      <c r="H1371" s="683"/>
      <c r="I1371" s="683"/>
      <c r="J1371" s="626">
        <v>336</v>
      </c>
      <c r="K1371" s="626">
        <v>450</v>
      </c>
      <c r="L1371" s="138">
        <v>450</v>
      </c>
      <c r="M1371" s="683"/>
      <c r="N1371" s="628"/>
      <c r="O1371" s="683"/>
      <c r="P1371" s="626">
        <v>450</v>
      </c>
      <c r="Q1371" s="626">
        <v>450</v>
      </c>
      <c r="R1371" s="626"/>
      <c r="S1371" s="626">
        <v>1</v>
      </c>
      <c r="T1371" s="626" t="s">
        <v>6190</v>
      </c>
      <c r="U1371" s="706"/>
      <c r="V1371" s="706"/>
      <c r="W1371" s="706"/>
      <c r="X1371" s="706"/>
      <c r="Y1371" s="706"/>
      <c r="Z1371" s="683"/>
      <c r="AA1371" s="626"/>
      <c r="AB1371" s="625"/>
      <c r="AC1371" s="625"/>
      <c r="AD1371" s="683"/>
      <c r="AE1371" s="683"/>
      <c r="AF1371" s="683"/>
      <c r="AG1371" s="683"/>
      <c r="AH1371" s="683"/>
      <c r="AI1371" s="683"/>
      <c r="AJ1371" s="928"/>
      <c r="AK1371" s="683"/>
      <c r="AL1371" s="683"/>
      <c r="AM1371" s="683"/>
      <c r="AN1371" s="683"/>
      <c r="AO1371" s="928"/>
      <c r="AP1371" s="683"/>
      <c r="AQ1371" s="683"/>
      <c r="AR1371" s="683"/>
      <c r="AS1371" s="683"/>
      <c r="AT1371" s="683"/>
      <c r="AU1371" s="683"/>
      <c r="AV1371" s="613">
        <v>2008</v>
      </c>
      <c r="AW1371" s="613"/>
      <c r="AX1371" s="613"/>
      <c r="AY1371" s="613"/>
      <c r="AZ1371" s="613"/>
      <c r="BA1371" s="613"/>
      <c r="BB1371" s="613"/>
      <c r="BC1371" s="614">
        <v>50</v>
      </c>
      <c r="BD1371" s="614"/>
      <c r="BE1371" s="170"/>
    </row>
    <row r="1372" spans="1:57" ht="25.7" hidden="1" customHeight="1" x14ac:dyDescent="0.15">
      <c r="A1372" s="621"/>
      <c r="B1372" s="147"/>
      <c r="C1372" s="625" t="s">
        <v>5814</v>
      </c>
      <c r="D1372" s="625" t="s">
        <v>14104</v>
      </c>
      <c r="E1372" s="625" t="s">
        <v>5814</v>
      </c>
      <c r="F1372" s="625"/>
      <c r="G1372" s="625" t="s">
        <v>14939</v>
      </c>
      <c r="H1372" s="683"/>
      <c r="I1372" s="683"/>
      <c r="J1372" s="626">
        <v>8149</v>
      </c>
      <c r="K1372" s="626">
        <v>600</v>
      </c>
      <c r="L1372" s="138">
        <v>600</v>
      </c>
      <c r="M1372" s="683"/>
      <c r="N1372" s="628"/>
      <c r="O1372" s="683"/>
      <c r="P1372" s="626">
        <v>374</v>
      </c>
      <c r="Q1372" s="626">
        <v>374</v>
      </c>
      <c r="R1372" s="626" t="s">
        <v>6177</v>
      </c>
      <c r="S1372" s="626">
        <v>1</v>
      </c>
      <c r="T1372" s="626" t="s">
        <v>316</v>
      </c>
      <c r="U1372" s="706"/>
      <c r="V1372" s="706"/>
      <c r="W1372" s="706"/>
      <c r="X1372" s="706"/>
      <c r="Y1372" s="706"/>
      <c r="Z1372" s="683"/>
      <c r="AA1372" s="626" t="s">
        <v>5612</v>
      </c>
      <c r="AB1372" s="625"/>
      <c r="AC1372" s="625"/>
      <c r="AD1372" s="683"/>
      <c r="AE1372" s="683"/>
      <c r="AF1372" s="683"/>
      <c r="AG1372" s="683"/>
      <c r="AH1372" s="683"/>
      <c r="AI1372" s="683"/>
      <c r="AJ1372" s="928"/>
      <c r="AK1372" s="683"/>
      <c r="AL1372" s="683"/>
      <c r="AM1372" s="683"/>
      <c r="AN1372" s="683"/>
      <c r="AO1372" s="928"/>
      <c r="AP1372" s="683"/>
      <c r="AQ1372" s="683"/>
      <c r="AR1372" s="683"/>
      <c r="AS1372" s="683"/>
      <c r="AT1372" s="683"/>
      <c r="AU1372" s="683"/>
      <c r="AV1372" s="613">
        <v>2019</v>
      </c>
      <c r="AW1372" s="613"/>
      <c r="AX1372" s="613"/>
      <c r="AY1372" s="613"/>
      <c r="AZ1372" s="613"/>
      <c r="BA1372" s="613"/>
      <c r="BB1372" s="613"/>
      <c r="BC1372" s="614">
        <v>3404</v>
      </c>
      <c r="BD1372" s="614"/>
      <c r="BE1372" s="170"/>
    </row>
    <row r="1373" spans="1:57" ht="25.7" hidden="1" customHeight="1" x14ac:dyDescent="0.15">
      <c r="A1373" s="621"/>
      <c r="B1373" s="147"/>
      <c r="C1373" s="625" t="s">
        <v>5814</v>
      </c>
      <c r="D1373" s="625" t="s">
        <v>14957</v>
      </c>
      <c r="E1373" s="625" t="s">
        <v>5814</v>
      </c>
      <c r="F1373" s="625"/>
      <c r="G1373" s="625" t="s">
        <v>14936</v>
      </c>
      <c r="H1373" s="683"/>
      <c r="I1373" s="683"/>
      <c r="J1373" s="626">
        <v>1613</v>
      </c>
      <c r="K1373" s="626">
        <v>532</v>
      </c>
      <c r="L1373" s="138">
        <v>532</v>
      </c>
      <c r="M1373" s="683"/>
      <c r="N1373" s="628"/>
      <c r="O1373" s="683"/>
      <c r="P1373" s="626">
        <v>480</v>
      </c>
      <c r="Q1373" s="626">
        <v>480</v>
      </c>
      <c r="R1373" s="626" t="s">
        <v>6177</v>
      </c>
      <c r="S1373" s="626">
        <v>1</v>
      </c>
      <c r="T1373" s="626" t="s">
        <v>316</v>
      </c>
      <c r="U1373" s="706"/>
      <c r="V1373" s="706"/>
      <c r="W1373" s="706"/>
      <c r="X1373" s="706"/>
      <c r="Y1373" s="706"/>
      <c r="Z1373" s="683"/>
      <c r="AA1373" s="626" t="s">
        <v>1530</v>
      </c>
      <c r="AB1373" s="625"/>
      <c r="AC1373" s="625"/>
      <c r="AD1373" s="683"/>
      <c r="AE1373" s="683"/>
      <c r="AF1373" s="683"/>
      <c r="AG1373" s="683"/>
      <c r="AH1373" s="683"/>
      <c r="AI1373" s="683"/>
      <c r="AJ1373" s="928"/>
      <c r="AK1373" s="683"/>
      <c r="AL1373" s="683"/>
      <c r="AM1373" s="683"/>
      <c r="AN1373" s="683"/>
      <c r="AO1373" s="928"/>
      <c r="AP1373" s="683"/>
      <c r="AQ1373" s="683"/>
      <c r="AR1373" s="683"/>
      <c r="AS1373" s="683"/>
      <c r="AT1373" s="683"/>
      <c r="AU1373" s="683"/>
      <c r="AV1373" s="613">
        <v>2020</v>
      </c>
      <c r="AW1373" s="613"/>
      <c r="AX1373" s="613"/>
      <c r="AY1373" s="613"/>
      <c r="AZ1373" s="613"/>
      <c r="BA1373" s="613"/>
      <c r="BB1373" s="613"/>
      <c r="BC1373" s="614">
        <v>586</v>
      </c>
      <c r="BD1373" s="614"/>
      <c r="BE1373" s="170"/>
    </row>
    <row r="1374" spans="1:57" ht="25.7" hidden="1" customHeight="1" x14ac:dyDescent="0.15">
      <c r="A1374" s="621"/>
      <c r="B1374" s="147"/>
      <c r="C1374" s="625" t="s">
        <v>5814</v>
      </c>
      <c r="D1374" s="625" t="s">
        <v>14958</v>
      </c>
      <c r="E1374" s="625" t="s">
        <v>5814</v>
      </c>
      <c r="F1374" s="625"/>
      <c r="G1374" s="625" t="s">
        <v>14943</v>
      </c>
      <c r="H1374" s="683"/>
      <c r="I1374" s="683"/>
      <c r="J1374" s="626">
        <v>2138</v>
      </c>
      <c r="K1374" s="626">
        <v>532</v>
      </c>
      <c r="L1374" s="138">
        <v>532</v>
      </c>
      <c r="M1374" s="683"/>
      <c r="N1374" s="628"/>
      <c r="O1374" s="683"/>
      <c r="P1374" s="626">
        <v>479</v>
      </c>
      <c r="Q1374" s="626">
        <v>479</v>
      </c>
      <c r="R1374" s="626" t="s">
        <v>14959</v>
      </c>
      <c r="S1374" s="626">
        <v>1</v>
      </c>
      <c r="T1374" s="626" t="s">
        <v>316</v>
      </c>
      <c r="U1374" s="706"/>
      <c r="V1374" s="706"/>
      <c r="W1374" s="706"/>
      <c r="X1374" s="706"/>
      <c r="Y1374" s="706"/>
      <c r="Z1374" s="683"/>
      <c r="AA1374" s="626" t="s">
        <v>1530</v>
      </c>
      <c r="AB1374" s="625"/>
      <c r="AC1374" s="625"/>
      <c r="AD1374" s="683"/>
      <c r="AE1374" s="683"/>
      <c r="AF1374" s="683"/>
      <c r="AG1374" s="683"/>
      <c r="AH1374" s="683"/>
      <c r="AI1374" s="683"/>
      <c r="AJ1374" s="928"/>
      <c r="AK1374" s="683"/>
      <c r="AL1374" s="683"/>
      <c r="AM1374" s="683"/>
      <c r="AN1374" s="683"/>
      <c r="AO1374" s="928"/>
      <c r="AP1374" s="683"/>
      <c r="AQ1374" s="683"/>
      <c r="AR1374" s="683"/>
      <c r="AS1374" s="683"/>
      <c r="AT1374" s="683"/>
      <c r="AU1374" s="683"/>
      <c r="AV1374" s="613">
        <v>2020</v>
      </c>
      <c r="AW1374" s="613"/>
      <c r="AX1374" s="613"/>
      <c r="AY1374" s="613"/>
      <c r="AZ1374" s="613"/>
      <c r="BA1374" s="613"/>
      <c r="BB1374" s="613"/>
      <c r="BC1374" s="614">
        <v>565</v>
      </c>
      <c r="BD1374" s="614"/>
      <c r="BE1374" s="170"/>
    </row>
    <row r="1375" spans="1:57" ht="25.7" hidden="1" customHeight="1" x14ac:dyDescent="0.15">
      <c r="A1375" s="621"/>
      <c r="B1375" s="147"/>
      <c r="C1375" s="625" t="s">
        <v>16263</v>
      </c>
      <c r="D1375" s="625" t="s">
        <v>16273</v>
      </c>
      <c r="E1375" s="625" t="s">
        <v>16263</v>
      </c>
      <c r="F1375" s="625"/>
      <c r="G1375" s="625" t="s">
        <v>16265</v>
      </c>
      <c r="H1375" s="683"/>
      <c r="I1375" s="683"/>
      <c r="J1375" s="626">
        <v>1992</v>
      </c>
      <c r="K1375" s="626">
        <v>544</v>
      </c>
      <c r="L1375" s="138">
        <v>544</v>
      </c>
      <c r="M1375" s="683"/>
      <c r="N1375" s="628"/>
      <c r="O1375" s="683"/>
      <c r="P1375" s="626">
        <v>544</v>
      </c>
      <c r="Q1375" s="626">
        <v>544</v>
      </c>
      <c r="R1375" s="626" t="s">
        <v>6177</v>
      </c>
      <c r="S1375" s="626">
        <v>1</v>
      </c>
      <c r="T1375" s="626" t="s">
        <v>316</v>
      </c>
      <c r="U1375" s="706"/>
      <c r="V1375" s="706"/>
      <c r="W1375" s="706"/>
      <c r="X1375" s="706"/>
      <c r="Y1375" s="706"/>
      <c r="Z1375" s="683"/>
      <c r="AA1375" s="626" t="s">
        <v>5612</v>
      </c>
      <c r="AB1375" s="625"/>
      <c r="AC1375" s="625"/>
      <c r="AD1375" s="683"/>
      <c r="AE1375" s="683"/>
      <c r="AF1375" s="683"/>
      <c r="AG1375" s="683"/>
      <c r="AH1375" s="683"/>
      <c r="AI1375" s="683"/>
      <c r="AJ1375" s="928"/>
      <c r="AK1375" s="683"/>
      <c r="AL1375" s="683"/>
      <c r="AM1375" s="683"/>
      <c r="AN1375" s="683"/>
      <c r="AO1375" s="928"/>
      <c r="AP1375" s="683"/>
      <c r="AQ1375" s="683"/>
      <c r="AR1375" s="683"/>
      <c r="AS1375" s="683"/>
      <c r="AT1375" s="683"/>
      <c r="AU1375" s="683"/>
      <c r="AV1375" s="613">
        <v>2021</v>
      </c>
      <c r="AW1375" s="613"/>
      <c r="AX1375" s="613"/>
      <c r="AY1375" s="613"/>
      <c r="AZ1375" s="613"/>
      <c r="BA1375" s="613"/>
      <c r="BB1375" s="613"/>
      <c r="BC1375" s="614">
        <v>600</v>
      </c>
      <c r="BD1375" s="614"/>
      <c r="BE1375" s="170"/>
    </row>
    <row r="1376" spans="1:57" ht="25.7" hidden="1" customHeight="1" x14ac:dyDescent="0.15">
      <c r="A1376" s="621"/>
      <c r="B1376" s="147"/>
      <c r="C1376" s="625" t="s">
        <v>5817</v>
      </c>
      <c r="D1376" s="625" t="s">
        <v>6192</v>
      </c>
      <c r="E1376" s="625" t="s">
        <v>5817</v>
      </c>
      <c r="F1376" s="625"/>
      <c r="G1376" s="625" t="s">
        <v>5817</v>
      </c>
      <c r="H1376" s="683"/>
      <c r="I1376" s="683"/>
      <c r="J1376" s="626">
        <v>1243</v>
      </c>
      <c r="K1376" s="626">
        <v>472.66</v>
      </c>
      <c r="L1376" s="138">
        <v>472.66</v>
      </c>
      <c r="M1376" s="683"/>
      <c r="N1376" s="628"/>
      <c r="O1376" s="683"/>
      <c r="P1376" s="626">
        <v>432</v>
      </c>
      <c r="Q1376" s="626">
        <v>432</v>
      </c>
      <c r="R1376" s="626" t="s">
        <v>6089</v>
      </c>
      <c r="S1376" s="626">
        <v>1</v>
      </c>
      <c r="T1376" s="626" t="s">
        <v>687</v>
      </c>
      <c r="U1376" s="706"/>
      <c r="V1376" s="706"/>
      <c r="W1376" s="706"/>
      <c r="X1376" s="706"/>
      <c r="Y1376" s="706"/>
      <c r="Z1376" s="683"/>
      <c r="AA1376" s="626" t="s">
        <v>1922</v>
      </c>
      <c r="AB1376" s="625"/>
      <c r="AC1376" s="625"/>
      <c r="AD1376" s="683"/>
      <c r="AE1376" s="683"/>
      <c r="AF1376" s="683"/>
      <c r="AG1376" s="683"/>
      <c r="AH1376" s="683"/>
      <c r="AI1376" s="683"/>
      <c r="AJ1376" s="928"/>
      <c r="AK1376" s="683"/>
      <c r="AL1376" s="683"/>
      <c r="AM1376" s="683"/>
      <c r="AN1376" s="683"/>
      <c r="AO1376" s="928"/>
      <c r="AP1376" s="683"/>
      <c r="AQ1376" s="683"/>
      <c r="AR1376" s="683"/>
      <c r="AS1376" s="683"/>
      <c r="AT1376" s="683"/>
      <c r="AU1376" s="683"/>
      <c r="AV1376" s="613">
        <v>2011</v>
      </c>
      <c r="AW1376" s="613"/>
      <c r="AX1376" s="613"/>
      <c r="AY1376" s="613"/>
      <c r="AZ1376" s="613"/>
      <c r="BA1376" s="613"/>
      <c r="BB1376" s="613"/>
      <c r="BC1376" s="614">
        <v>40</v>
      </c>
      <c r="BD1376" s="614"/>
      <c r="BE1376" s="170"/>
    </row>
    <row r="1377" spans="1:57" ht="25.7" hidden="1" customHeight="1" x14ac:dyDescent="0.15">
      <c r="A1377" s="621"/>
      <c r="B1377" s="147"/>
      <c r="C1377" s="625" t="s">
        <v>5817</v>
      </c>
      <c r="D1377" s="625" t="s">
        <v>6193</v>
      </c>
      <c r="E1377" s="625" t="s">
        <v>5817</v>
      </c>
      <c r="F1377" s="625"/>
      <c r="G1377" s="625" t="s">
        <v>5817</v>
      </c>
      <c r="H1377" s="683"/>
      <c r="I1377" s="683"/>
      <c r="J1377" s="626">
        <v>7731</v>
      </c>
      <c r="K1377" s="626">
        <v>414</v>
      </c>
      <c r="L1377" s="138">
        <v>414</v>
      </c>
      <c r="M1377" s="683"/>
      <c r="N1377" s="628"/>
      <c r="O1377" s="683"/>
      <c r="P1377" s="626">
        <v>414</v>
      </c>
      <c r="Q1377" s="626">
        <v>414</v>
      </c>
      <c r="R1377" s="626" t="s">
        <v>1907</v>
      </c>
      <c r="S1377" s="626">
        <v>1</v>
      </c>
      <c r="T1377" s="626" t="s">
        <v>687</v>
      </c>
      <c r="U1377" s="706"/>
      <c r="V1377" s="706"/>
      <c r="W1377" s="706"/>
      <c r="X1377" s="706"/>
      <c r="Y1377" s="706"/>
      <c r="Z1377" s="683"/>
      <c r="AA1377" s="626"/>
      <c r="AB1377" s="625"/>
      <c r="AC1377" s="625"/>
      <c r="AD1377" s="683"/>
      <c r="AE1377" s="683"/>
      <c r="AF1377" s="683"/>
      <c r="AG1377" s="683"/>
      <c r="AH1377" s="683"/>
      <c r="AI1377" s="683"/>
      <c r="AJ1377" s="928"/>
      <c r="AK1377" s="683"/>
      <c r="AL1377" s="683"/>
      <c r="AM1377" s="683"/>
      <c r="AN1377" s="683"/>
      <c r="AO1377" s="928"/>
      <c r="AP1377" s="683"/>
      <c r="AQ1377" s="683"/>
      <c r="AR1377" s="683"/>
      <c r="AS1377" s="683"/>
      <c r="AT1377" s="683"/>
      <c r="AU1377" s="683"/>
      <c r="AV1377" s="613">
        <v>2002</v>
      </c>
      <c r="AW1377" s="613"/>
      <c r="AX1377" s="613"/>
      <c r="AY1377" s="613"/>
      <c r="AZ1377" s="613"/>
      <c r="BA1377" s="613"/>
      <c r="BB1377" s="613"/>
      <c r="BC1377" s="614">
        <v>42</v>
      </c>
      <c r="BD1377" s="614"/>
      <c r="BE1377" s="170"/>
    </row>
    <row r="1378" spans="1:57" ht="25.7" hidden="1" customHeight="1" x14ac:dyDescent="0.15">
      <c r="A1378" s="621"/>
      <c r="B1378" s="147"/>
      <c r="C1378" s="625" t="s">
        <v>5817</v>
      </c>
      <c r="D1378" s="625" t="s">
        <v>6194</v>
      </c>
      <c r="E1378" s="625" t="s">
        <v>5817</v>
      </c>
      <c r="F1378" s="625"/>
      <c r="G1378" s="625" t="s">
        <v>5817</v>
      </c>
      <c r="H1378" s="683"/>
      <c r="I1378" s="683"/>
      <c r="J1378" s="626">
        <v>7731</v>
      </c>
      <c r="K1378" s="626">
        <v>414</v>
      </c>
      <c r="L1378" s="138">
        <v>414</v>
      </c>
      <c r="M1378" s="683"/>
      <c r="N1378" s="628"/>
      <c r="O1378" s="683"/>
      <c r="P1378" s="626">
        <v>414</v>
      </c>
      <c r="Q1378" s="626">
        <v>414</v>
      </c>
      <c r="R1378" s="626" t="s">
        <v>1907</v>
      </c>
      <c r="S1378" s="626">
        <v>1</v>
      </c>
      <c r="T1378" s="626" t="s">
        <v>687</v>
      </c>
      <c r="U1378" s="706"/>
      <c r="V1378" s="706"/>
      <c r="W1378" s="706"/>
      <c r="X1378" s="706"/>
      <c r="Y1378" s="706"/>
      <c r="Z1378" s="683"/>
      <c r="AA1378" s="626"/>
      <c r="AB1378" s="625"/>
      <c r="AC1378" s="625"/>
      <c r="AD1378" s="683"/>
      <c r="AE1378" s="683"/>
      <c r="AF1378" s="683"/>
      <c r="AG1378" s="683"/>
      <c r="AH1378" s="683"/>
      <c r="AI1378" s="683"/>
      <c r="AJ1378" s="928"/>
      <c r="AK1378" s="683"/>
      <c r="AL1378" s="683"/>
      <c r="AM1378" s="683"/>
      <c r="AN1378" s="683"/>
      <c r="AO1378" s="928"/>
      <c r="AP1378" s="683"/>
      <c r="AQ1378" s="683"/>
      <c r="AR1378" s="683"/>
      <c r="AS1378" s="683"/>
      <c r="AT1378" s="683"/>
      <c r="AU1378" s="683"/>
      <c r="AV1378" s="613">
        <v>2006</v>
      </c>
      <c r="AW1378" s="613"/>
      <c r="AX1378" s="613"/>
      <c r="AY1378" s="613"/>
      <c r="AZ1378" s="613"/>
      <c r="BA1378" s="613"/>
      <c r="BB1378" s="613"/>
      <c r="BC1378" s="614">
        <v>78</v>
      </c>
      <c r="BD1378" s="614"/>
      <c r="BE1378" s="170"/>
    </row>
    <row r="1379" spans="1:57" ht="25.7" hidden="1" customHeight="1" x14ac:dyDescent="0.15">
      <c r="A1379" s="621"/>
      <c r="B1379" s="147"/>
      <c r="C1379" s="625" t="s">
        <v>5817</v>
      </c>
      <c r="D1379" s="625" t="s">
        <v>6195</v>
      </c>
      <c r="E1379" s="625" t="s">
        <v>5817</v>
      </c>
      <c r="F1379" s="625"/>
      <c r="G1379" s="625" t="s">
        <v>5817</v>
      </c>
      <c r="H1379" s="773"/>
      <c r="I1379" s="773"/>
      <c r="J1379" s="626">
        <v>1528</v>
      </c>
      <c r="K1379" s="626">
        <v>482.32</v>
      </c>
      <c r="L1379" s="138">
        <v>482.32</v>
      </c>
      <c r="M1379" s="732"/>
      <c r="N1379" s="732"/>
      <c r="O1379" s="732"/>
      <c r="P1379" s="626">
        <v>417</v>
      </c>
      <c r="Q1379" s="626">
        <v>417</v>
      </c>
      <c r="R1379" s="626" t="s">
        <v>6020</v>
      </c>
      <c r="S1379" s="626">
        <v>1</v>
      </c>
      <c r="T1379" s="626" t="s">
        <v>687</v>
      </c>
      <c r="U1379" s="706"/>
      <c r="V1379" s="706"/>
      <c r="W1379" s="706"/>
      <c r="X1379" s="706"/>
      <c r="Y1379" s="706"/>
      <c r="Z1379" s="773"/>
      <c r="AA1379" s="626"/>
      <c r="AB1379" s="773"/>
      <c r="AC1379" s="773"/>
      <c r="AD1379" s="773"/>
      <c r="AE1379" s="966"/>
      <c r="AF1379" s="773"/>
      <c r="AG1379" s="773"/>
      <c r="AH1379" s="773"/>
      <c r="AI1379" s="773"/>
      <c r="AJ1379" s="773"/>
      <c r="AK1379" s="773"/>
      <c r="AL1379" s="773"/>
      <c r="AM1379" s="773"/>
      <c r="AN1379" s="773"/>
      <c r="AO1379" s="683"/>
      <c r="AP1379" s="683"/>
      <c r="AQ1379" s="683"/>
      <c r="AR1379" s="683"/>
      <c r="AS1379" s="683"/>
      <c r="AT1379" s="683"/>
      <c r="AU1379" s="683"/>
      <c r="AV1379" s="613">
        <v>2009</v>
      </c>
      <c r="AW1379" s="613"/>
      <c r="AX1379" s="613"/>
      <c r="AY1379" s="613"/>
      <c r="AZ1379" s="613"/>
      <c r="BA1379" s="613"/>
      <c r="BB1379" s="613"/>
      <c r="BC1379" s="614">
        <v>115</v>
      </c>
      <c r="BD1379" s="614"/>
      <c r="BE1379" s="170"/>
    </row>
    <row r="1380" spans="1:57" ht="25.7" hidden="1" customHeight="1" x14ac:dyDescent="0.15">
      <c r="A1380" s="621"/>
      <c r="B1380" s="147"/>
      <c r="C1380" s="625" t="s">
        <v>5817</v>
      </c>
      <c r="D1380" s="625" t="s">
        <v>6196</v>
      </c>
      <c r="E1380" s="625" t="s">
        <v>5817</v>
      </c>
      <c r="F1380" s="625"/>
      <c r="G1380" s="625" t="s">
        <v>5817</v>
      </c>
      <c r="H1380" s="773"/>
      <c r="I1380" s="773"/>
      <c r="J1380" s="626">
        <v>9990</v>
      </c>
      <c r="K1380" s="626">
        <v>391</v>
      </c>
      <c r="L1380" s="138">
        <v>391</v>
      </c>
      <c r="M1380" s="732"/>
      <c r="N1380" s="732"/>
      <c r="O1380" s="732"/>
      <c r="P1380" s="626">
        <v>391</v>
      </c>
      <c r="Q1380" s="626">
        <v>391</v>
      </c>
      <c r="R1380" s="626" t="s">
        <v>6020</v>
      </c>
      <c r="S1380" s="626">
        <v>1</v>
      </c>
      <c r="T1380" s="626" t="s">
        <v>687</v>
      </c>
      <c r="U1380" s="706"/>
      <c r="V1380" s="706"/>
      <c r="W1380" s="706"/>
      <c r="X1380" s="706"/>
      <c r="Y1380" s="706"/>
      <c r="Z1380" s="773"/>
      <c r="AA1380" s="626"/>
      <c r="AB1380" s="773"/>
      <c r="AC1380" s="773"/>
      <c r="AD1380" s="773"/>
      <c r="AE1380" s="966"/>
      <c r="AF1380" s="773"/>
      <c r="AG1380" s="773"/>
      <c r="AH1380" s="773"/>
      <c r="AI1380" s="773"/>
      <c r="AJ1380" s="773"/>
      <c r="AK1380" s="773"/>
      <c r="AL1380" s="773"/>
      <c r="AM1380" s="773"/>
      <c r="AN1380" s="773"/>
      <c r="AO1380" s="683"/>
      <c r="AP1380" s="683"/>
      <c r="AQ1380" s="683"/>
      <c r="AR1380" s="683"/>
      <c r="AS1380" s="683"/>
      <c r="AT1380" s="683"/>
      <c r="AU1380" s="683"/>
      <c r="AV1380" s="613">
        <v>2001</v>
      </c>
      <c r="AW1380" s="613"/>
      <c r="AX1380" s="613"/>
      <c r="AY1380" s="613"/>
      <c r="AZ1380" s="613"/>
      <c r="BA1380" s="613"/>
      <c r="BB1380" s="613"/>
      <c r="BC1380" s="614">
        <v>50</v>
      </c>
      <c r="BD1380" s="614"/>
      <c r="BE1380" s="170"/>
    </row>
    <row r="1381" spans="1:57" ht="25.7" hidden="1" customHeight="1" x14ac:dyDescent="0.15">
      <c r="A1381" s="621"/>
      <c r="B1381" s="147"/>
      <c r="C1381" s="625" t="s">
        <v>5817</v>
      </c>
      <c r="D1381" s="625" t="s">
        <v>6197</v>
      </c>
      <c r="E1381" s="625" t="s">
        <v>5817</v>
      </c>
      <c r="F1381" s="625"/>
      <c r="G1381" s="625" t="s">
        <v>5817</v>
      </c>
      <c r="H1381" s="773"/>
      <c r="I1381" s="773"/>
      <c r="J1381" s="626">
        <v>990</v>
      </c>
      <c r="K1381" s="626">
        <v>511.95</v>
      </c>
      <c r="L1381" s="138">
        <v>509.95</v>
      </c>
      <c r="M1381" s="732"/>
      <c r="N1381" s="732"/>
      <c r="O1381" s="732"/>
      <c r="P1381" s="626">
        <v>414</v>
      </c>
      <c r="Q1381" s="626">
        <v>414</v>
      </c>
      <c r="R1381" s="626" t="s">
        <v>1907</v>
      </c>
      <c r="S1381" s="626">
        <v>1</v>
      </c>
      <c r="T1381" s="626" t="s">
        <v>687</v>
      </c>
      <c r="U1381" s="706"/>
      <c r="V1381" s="706"/>
      <c r="W1381" s="706"/>
      <c r="X1381" s="706"/>
      <c r="Y1381" s="706"/>
      <c r="Z1381" s="773"/>
      <c r="AA1381" s="626"/>
      <c r="AB1381" s="773"/>
      <c r="AC1381" s="773"/>
      <c r="AD1381" s="773"/>
      <c r="AE1381" s="966"/>
      <c r="AF1381" s="773"/>
      <c r="AG1381" s="773"/>
      <c r="AH1381" s="773"/>
      <c r="AI1381" s="773"/>
      <c r="AJ1381" s="773"/>
      <c r="AK1381" s="773"/>
      <c r="AL1381" s="773"/>
      <c r="AM1381" s="773"/>
      <c r="AN1381" s="773"/>
      <c r="AO1381" s="683"/>
      <c r="AP1381" s="683"/>
      <c r="AQ1381" s="683"/>
      <c r="AR1381" s="683"/>
      <c r="AS1381" s="683"/>
      <c r="AT1381" s="683"/>
      <c r="AU1381" s="683"/>
      <c r="AV1381" s="613">
        <v>2008</v>
      </c>
      <c r="AW1381" s="613"/>
      <c r="AX1381" s="613"/>
      <c r="AY1381" s="613"/>
      <c r="AZ1381" s="613"/>
      <c r="BA1381" s="613"/>
      <c r="BB1381" s="613"/>
      <c r="BC1381" s="614">
        <v>108</v>
      </c>
      <c r="BD1381" s="614"/>
      <c r="BE1381" s="170"/>
    </row>
    <row r="1382" spans="1:57" ht="25.7" hidden="1" customHeight="1" x14ac:dyDescent="0.15">
      <c r="A1382" s="621"/>
      <c r="B1382" s="147"/>
      <c r="C1382" s="625" t="s">
        <v>5817</v>
      </c>
      <c r="D1382" s="625" t="s">
        <v>6198</v>
      </c>
      <c r="E1382" s="625" t="s">
        <v>5817</v>
      </c>
      <c r="F1382" s="625"/>
      <c r="G1382" s="625" t="s">
        <v>5817</v>
      </c>
      <c r="H1382" s="773"/>
      <c r="I1382" s="773"/>
      <c r="J1382" s="626">
        <v>1223</v>
      </c>
      <c r="K1382" s="626">
        <v>451.8</v>
      </c>
      <c r="L1382" s="138">
        <v>451.8</v>
      </c>
      <c r="M1382" s="732"/>
      <c r="N1382" s="732"/>
      <c r="O1382" s="732"/>
      <c r="P1382" s="626">
        <v>432</v>
      </c>
      <c r="Q1382" s="626">
        <v>432</v>
      </c>
      <c r="R1382" s="626" t="s">
        <v>6089</v>
      </c>
      <c r="S1382" s="626">
        <v>1</v>
      </c>
      <c r="T1382" s="626" t="s">
        <v>687</v>
      </c>
      <c r="U1382" s="706"/>
      <c r="V1382" s="706"/>
      <c r="W1382" s="706"/>
      <c r="X1382" s="706"/>
      <c r="Y1382" s="706"/>
      <c r="Z1382" s="773"/>
      <c r="AA1382" s="626"/>
      <c r="AB1382" s="773"/>
      <c r="AC1382" s="773"/>
      <c r="AD1382" s="773"/>
      <c r="AE1382" s="966"/>
      <c r="AF1382" s="773"/>
      <c r="AG1382" s="773"/>
      <c r="AH1382" s="773"/>
      <c r="AI1382" s="773"/>
      <c r="AJ1382" s="773"/>
      <c r="AK1382" s="773"/>
      <c r="AL1382" s="773"/>
      <c r="AM1382" s="773"/>
      <c r="AN1382" s="773"/>
      <c r="AO1382" s="683"/>
      <c r="AP1382" s="683"/>
      <c r="AQ1382" s="683"/>
      <c r="AR1382" s="683"/>
      <c r="AS1382" s="683"/>
      <c r="AT1382" s="683"/>
      <c r="AU1382" s="683"/>
      <c r="AV1382" s="613">
        <v>2009</v>
      </c>
      <c r="AW1382" s="613"/>
      <c r="AX1382" s="613"/>
      <c r="AY1382" s="613"/>
      <c r="AZ1382" s="613"/>
      <c r="BA1382" s="613"/>
      <c r="BB1382" s="613"/>
      <c r="BC1382" s="614">
        <v>119</v>
      </c>
      <c r="BD1382" s="614"/>
      <c r="BE1382" s="170"/>
    </row>
    <row r="1383" spans="1:57" ht="25.7" hidden="1" customHeight="1" x14ac:dyDescent="0.15">
      <c r="A1383" s="621"/>
      <c r="B1383" s="147"/>
      <c r="C1383" s="625" t="s">
        <v>5817</v>
      </c>
      <c r="D1383" s="625" t="s">
        <v>14105</v>
      </c>
      <c r="E1383" s="625" t="s">
        <v>5817</v>
      </c>
      <c r="F1383" s="625"/>
      <c r="G1383" s="625" t="s">
        <v>5817</v>
      </c>
      <c r="H1383" s="773"/>
      <c r="I1383" s="773"/>
      <c r="J1383" s="626">
        <v>2808</v>
      </c>
      <c r="K1383" s="626">
        <v>402.5</v>
      </c>
      <c r="L1383" s="138">
        <v>402.5</v>
      </c>
      <c r="M1383" s="732"/>
      <c r="N1383" s="732"/>
      <c r="O1383" s="732"/>
      <c r="P1383" s="626">
        <v>402.5</v>
      </c>
      <c r="Q1383" s="626">
        <v>402.5</v>
      </c>
      <c r="R1383" s="626" t="s">
        <v>6199</v>
      </c>
      <c r="S1383" s="626">
        <v>1</v>
      </c>
      <c r="T1383" s="626" t="s">
        <v>687</v>
      </c>
      <c r="U1383" s="706"/>
      <c r="V1383" s="706"/>
      <c r="W1383" s="706"/>
      <c r="X1383" s="706"/>
      <c r="Y1383" s="706"/>
      <c r="Z1383" s="773"/>
      <c r="AA1383" s="626"/>
      <c r="AB1383" s="773"/>
      <c r="AC1383" s="773"/>
      <c r="AD1383" s="773"/>
      <c r="AE1383" s="966"/>
      <c r="AF1383" s="773"/>
      <c r="AG1383" s="773"/>
      <c r="AH1383" s="773"/>
      <c r="AI1383" s="773"/>
      <c r="AJ1383" s="773"/>
      <c r="AK1383" s="773"/>
      <c r="AL1383" s="773"/>
      <c r="AM1383" s="773"/>
      <c r="AN1383" s="773"/>
      <c r="AO1383" s="683"/>
      <c r="AP1383" s="683"/>
      <c r="AQ1383" s="683"/>
      <c r="AR1383" s="683"/>
      <c r="AS1383" s="683"/>
      <c r="AT1383" s="683"/>
      <c r="AU1383" s="683"/>
      <c r="AV1383" s="613">
        <v>2007</v>
      </c>
      <c r="AW1383" s="613"/>
      <c r="AX1383" s="613"/>
      <c r="AY1383" s="613"/>
      <c r="AZ1383" s="613"/>
      <c r="BA1383" s="613"/>
      <c r="BB1383" s="613"/>
      <c r="BC1383" s="614">
        <v>40</v>
      </c>
      <c r="BD1383" s="614"/>
      <c r="BE1383" s="170"/>
    </row>
    <row r="1384" spans="1:57" ht="25.7" hidden="1" customHeight="1" x14ac:dyDescent="0.15">
      <c r="A1384" s="621"/>
      <c r="B1384" s="147"/>
      <c r="C1384" s="625" t="s">
        <v>5817</v>
      </c>
      <c r="D1384" s="625" t="s">
        <v>6200</v>
      </c>
      <c r="E1384" s="625" t="s">
        <v>5817</v>
      </c>
      <c r="F1384" s="625"/>
      <c r="G1384" s="625" t="s">
        <v>5817</v>
      </c>
      <c r="H1384" s="773"/>
      <c r="I1384" s="773"/>
      <c r="J1384" s="626">
        <v>4575</v>
      </c>
      <c r="K1384" s="626">
        <v>431.51</v>
      </c>
      <c r="L1384" s="138">
        <v>431.51</v>
      </c>
      <c r="M1384" s="732"/>
      <c r="N1384" s="732"/>
      <c r="O1384" s="732"/>
      <c r="P1384" s="626">
        <v>431.51</v>
      </c>
      <c r="Q1384" s="626">
        <v>431.51</v>
      </c>
      <c r="R1384" s="626" t="s">
        <v>6201</v>
      </c>
      <c r="S1384" s="626">
        <v>1</v>
      </c>
      <c r="T1384" s="626" t="s">
        <v>687</v>
      </c>
      <c r="U1384" s="706"/>
      <c r="V1384" s="706"/>
      <c r="W1384" s="706"/>
      <c r="X1384" s="706"/>
      <c r="Y1384" s="706"/>
      <c r="Z1384" s="773"/>
      <c r="AA1384" s="626"/>
      <c r="AB1384" s="773"/>
      <c r="AC1384" s="773"/>
      <c r="AD1384" s="773"/>
      <c r="AE1384" s="966"/>
      <c r="AF1384" s="773"/>
      <c r="AG1384" s="773"/>
      <c r="AH1384" s="773"/>
      <c r="AI1384" s="773"/>
      <c r="AJ1384" s="773"/>
      <c r="AK1384" s="773"/>
      <c r="AL1384" s="773"/>
      <c r="AM1384" s="773"/>
      <c r="AN1384" s="773"/>
      <c r="AO1384" s="683"/>
      <c r="AP1384" s="683"/>
      <c r="AQ1384" s="683"/>
      <c r="AR1384" s="683"/>
      <c r="AS1384" s="683"/>
      <c r="AT1384" s="683"/>
      <c r="AU1384" s="683"/>
      <c r="AV1384" s="613">
        <v>2006</v>
      </c>
      <c r="AW1384" s="613"/>
      <c r="AX1384" s="613"/>
      <c r="AY1384" s="613"/>
      <c r="AZ1384" s="613"/>
      <c r="BA1384" s="613"/>
      <c r="BB1384" s="613"/>
      <c r="BC1384" s="614">
        <v>65</v>
      </c>
      <c r="BD1384" s="614"/>
      <c r="BE1384" s="170"/>
    </row>
    <row r="1385" spans="1:57" ht="25.7" hidden="1" customHeight="1" x14ac:dyDescent="0.15">
      <c r="A1385" s="621"/>
      <c r="B1385" s="147"/>
      <c r="C1385" s="625" t="s">
        <v>5817</v>
      </c>
      <c r="D1385" s="625" t="s">
        <v>6202</v>
      </c>
      <c r="E1385" s="625" t="s">
        <v>5817</v>
      </c>
      <c r="F1385" s="625"/>
      <c r="G1385" s="625" t="s">
        <v>5817</v>
      </c>
      <c r="H1385" s="773"/>
      <c r="I1385" s="773"/>
      <c r="J1385" s="626">
        <v>1143</v>
      </c>
      <c r="K1385" s="626">
        <v>457.25</v>
      </c>
      <c r="L1385" s="138">
        <v>457.25</v>
      </c>
      <c r="M1385" s="732"/>
      <c r="N1385" s="732"/>
      <c r="O1385" s="732"/>
      <c r="P1385" s="626">
        <v>379</v>
      </c>
      <c r="Q1385" s="626">
        <v>379</v>
      </c>
      <c r="R1385" s="626" t="s">
        <v>6203</v>
      </c>
      <c r="S1385" s="626">
        <v>1</v>
      </c>
      <c r="T1385" s="626" t="s">
        <v>687</v>
      </c>
      <c r="U1385" s="706"/>
      <c r="V1385" s="706"/>
      <c r="W1385" s="706"/>
      <c r="X1385" s="706"/>
      <c r="Y1385" s="706"/>
      <c r="Z1385" s="773"/>
      <c r="AA1385" s="626"/>
      <c r="AB1385" s="773"/>
      <c r="AC1385" s="773"/>
      <c r="AD1385" s="773"/>
      <c r="AE1385" s="966"/>
      <c r="AF1385" s="773"/>
      <c r="AG1385" s="773"/>
      <c r="AH1385" s="773"/>
      <c r="AI1385" s="773"/>
      <c r="AJ1385" s="773"/>
      <c r="AK1385" s="773"/>
      <c r="AL1385" s="773"/>
      <c r="AM1385" s="773"/>
      <c r="AN1385" s="773"/>
      <c r="AO1385" s="683"/>
      <c r="AP1385" s="683"/>
      <c r="AQ1385" s="683"/>
      <c r="AR1385" s="683"/>
      <c r="AS1385" s="683"/>
      <c r="AT1385" s="683"/>
      <c r="AU1385" s="683"/>
      <c r="AV1385" s="613">
        <v>2008</v>
      </c>
      <c r="AW1385" s="613"/>
      <c r="AX1385" s="613"/>
      <c r="AY1385" s="613"/>
      <c r="AZ1385" s="613"/>
      <c r="BA1385" s="613"/>
      <c r="BB1385" s="613"/>
      <c r="BC1385" s="614">
        <v>85</v>
      </c>
      <c r="BD1385" s="614"/>
      <c r="BE1385" s="170"/>
    </row>
    <row r="1386" spans="1:57" ht="25.7" hidden="1" customHeight="1" x14ac:dyDescent="0.15">
      <c r="A1386" s="621"/>
      <c r="B1386" s="147"/>
      <c r="C1386" s="625" t="s">
        <v>5817</v>
      </c>
      <c r="D1386" s="625" t="s">
        <v>6204</v>
      </c>
      <c r="E1386" s="625" t="s">
        <v>5817</v>
      </c>
      <c r="F1386" s="625"/>
      <c r="G1386" s="625" t="s">
        <v>5817</v>
      </c>
      <c r="H1386" s="773"/>
      <c r="I1386" s="773"/>
      <c r="J1386" s="626">
        <v>8038</v>
      </c>
      <c r="K1386" s="626">
        <v>460.48</v>
      </c>
      <c r="L1386" s="138">
        <v>460.46</v>
      </c>
      <c r="M1386" s="732"/>
      <c r="N1386" s="732"/>
      <c r="O1386" s="732"/>
      <c r="P1386" s="626">
        <v>402.5</v>
      </c>
      <c r="Q1386" s="626">
        <v>402.5</v>
      </c>
      <c r="R1386" s="626" t="s">
        <v>6205</v>
      </c>
      <c r="S1386" s="626">
        <v>1</v>
      </c>
      <c r="T1386" s="626" t="s">
        <v>687</v>
      </c>
      <c r="U1386" s="706"/>
      <c r="V1386" s="706"/>
      <c r="W1386" s="706"/>
      <c r="X1386" s="706"/>
      <c r="Y1386" s="706"/>
      <c r="Z1386" s="773"/>
      <c r="AA1386" s="626" t="s">
        <v>1530</v>
      </c>
      <c r="AB1386" s="773"/>
      <c r="AC1386" s="773"/>
      <c r="AD1386" s="773"/>
      <c r="AE1386" s="966"/>
      <c r="AF1386" s="773"/>
      <c r="AG1386" s="773"/>
      <c r="AH1386" s="773"/>
      <c r="AI1386" s="773"/>
      <c r="AJ1386" s="773"/>
      <c r="AK1386" s="773"/>
      <c r="AL1386" s="773"/>
      <c r="AM1386" s="773"/>
      <c r="AN1386" s="773"/>
      <c r="AO1386" s="683"/>
      <c r="AP1386" s="683"/>
      <c r="AQ1386" s="683"/>
      <c r="AR1386" s="683"/>
      <c r="AS1386" s="683"/>
      <c r="AT1386" s="683"/>
      <c r="AU1386" s="683"/>
      <c r="AV1386" s="613">
        <v>2009</v>
      </c>
      <c r="AW1386" s="613"/>
      <c r="AX1386" s="613"/>
      <c r="AY1386" s="613"/>
      <c r="AZ1386" s="613"/>
      <c r="BA1386" s="613"/>
      <c r="BB1386" s="613"/>
      <c r="BC1386" s="614">
        <v>105</v>
      </c>
      <c r="BD1386" s="614"/>
      <c r="BE1386" s="170"/>
    </row>
    <row r="1387" spans="1:57" ht="25.7" hidden="1" customHeight="1" x14ac:dyDescent="0.15">
      <c r="A1387" s="621"/>
      <c r="B1387" s="147"/>
      <c r="C1387" s="625" t="s">
        <v>5817</v>
      </c>
      <c r="D1387" s="625" t="s">
        <v>6206</v>
      </c>
      <c r="E1387" s="625" t="s">
        <v>5817</v>
      </c>
      <c r="F1387" s="625"/>
      <c r="G1387" s="625" t="s">
        <v>5817</v>
      </c>
      <c r="H1387" s="773"/>
      <c r="I1387" s="773"/>
      <c r="J1387" s="626">
        <v>1183</v>
      </c>
      <c r="K1387" s="626">
        <v>472.48</v>
      </c>
      <c r="L1387" s="138">
        <v>448.48</v>
      </c>
      <c r="M1387" s="732"/>
      <c r="N1387" s="732"/>
      <c r="O1387" s="732"/>
      <c r="P1387" s="626">
        <v>432</v>
      </c>
      <c r="Q1387" s="626">
        <v>432</v>
      </c>
      <c r="R1387" s="626" t="s">
        <v>6089</v>
      </c>
      <c r="S1387" s="626">
        <v>1</v>
      </c>
      <c r="T1387" s="626" t="s">
        <v>687</v>
      </c>
      <c r="U1387" s="706"/>
      <c r="V1387" s="706"/>
      <c r="W1387" s="706"/>
      <c r="X1387" s="706"/>
      <c r="Y1387" s="706"/>
      <c r="Z1387" s="773"/>
      <c r="AA1387" s="626" t="s">
        <v>6207</v>
      </c>
      <c r="AB1387" s="773"/>
      <c r="AC1387" s="773"/>
      <c r="AD1387" s="773"/>
      <c r="AE1387" s="966"/>
      <c r="AF1387" s="773"/>
      <c r="AG1387" s="773"/>
      <c r="AH1387" s="773"/>
      <c r="AI1387" s="773"/>
      <c r="AJ1387" s="773"/>
      <c r="AK1387" s="773"/>
      <c r="AL1387" s="773"/>
      <c r="AM1387" s="773"/>
      <c r="AN1387" s="773"/>
      <c r="AO1387" s="683"/>
      <c r="AP1387" s="683"/>
      <c r="AQ1387" s="683"/>
      <c r="AR1387" s="683"/>
      <c r="AS1387" s="683"/>
      <c r="AT1387" s="683"/>
      <c r="AU1387" s="683"/>
      <c r="AV1387" s="613">
        <v>2010</v>
      </c>
      <c r="AW1387" s="613"/>
      <c r="AX1387" s="613"/>
      <c r="AY1387" s="613"/>
      <c r="AZ1387" s="613"/>
      <c r="BA1387" s="613"/>
      <c r="BB1387" s="613"/>
      <c r="BC1387" s="614">
        <v>173</v>
      </c>
      <c r="BD1387" s="614"/>
      <c r="BE1387" s="170"/>
    </row>
    <row r="1388" spans="1:57" ht="25.7" hidden="1" customHeight="1" x14ac:dyDescent="0.15">
      <c r="A1388" s="621"/>
      <c r="B1388" s="147"/>
      <c r="C1388" s="625" t="s">
        <v>5817</v>
      </c>
      <c r="D1388" s="625" t="s">
        <v>6208</v>
      </c>
      <c r="E1388" s="625" t="s">
        <v>5817</v>
      </c>
      <c r="F1388" s="625"/>
      <c r="G1388" s="625" t="s">
        <v>5817</v>
      </c>
      <c r="H1388" s="773"/>
      <c r="I1388" s="773"/>
      <c r="J1388" s="626">
        <v>981</v>
      </c>
      <c r="K1388" s="626">
        <v>391</v>
      </c>
      <c r="L1388" s="138">
        <v>391</v>
      </c>
      <c r="M1388" s="732"/>
      <c r="N1388" s="732"/>
      <c r="O1388" s="732"/>
      <c r="P1388" s="626">
        <v>391</v>
      </c>
      <c r="Q1388" s="626">
        <v>391</v>
      </c>
      <c r="R1388" s="626" t="s">
        <v>6020</v>
      </c>
      <c r="S1388" s="626">
        <v>1</v>
      </c>
      <c r="T1388" s="626" t="s">
        <v>687</v>
      </c>
      <c r="U1388" s="706"/>
      <c r="V1388" s="706"/>
      <c r="W1388" s="706"/>
      <c r="X1388" s="706"/>
      <c r="Y1388" s="706"/>
      <c r="Z1388" s="773"/>
      <c r="AA1388" s="626"/>
      <c r="AB1388" s="773"/>
      <c r="AC1388" s="773"/>
      <c r="AD1388" s="773"/>
      <c r="AE1388" s="966"/>
      <c r="AF1388" s="773"/>
      <c r="AG1388" s="773"/>
      <c r="AH1388" s="773"/>
      <c r="AI1388" s="773"/>
      <c r="AJ1388" s="773"/>
      <c r="AK1388" s="773"/>
      <c r="AL1388" s="773"/>
      <c r="AM1388" s="773"/>
      <c r="AN1388" s="773"/>
      <c r="AO1388" s="683"/>
      <c r="AP1388" s="683"/>
      <c r="AQ1388" s="683"/>
      <c r="AR1388" s="683"/>
      <c r="AS1388" s="683"/>
      <c r="AT1388" s="683"/>
      <c r="AU1388" s="683"/>
      <c r="AV1388" s="613">
        <v>2002</v>
      </c>
      <c r="AW1388" s="613"/>
      <c r="AX1388" s="613"/>
      <c r="AY1388" s="613"/>
      <c r="AZ1388" s="613"/>
      <c r="BA1388" s="613"/>
      <c r="BB1388" s="613"/>
      <c r="BC1388" s="614">
        <v>50</v>
      </c>
      <c r="BD1388" s="614"/>
      <c r="BE1388" s="170"/>
    </row>
    <row r="1389" spans="1:57" ht="25.7" hidden="1" customHeight="1" x14ac:dyDescent="0.15">
      <c r="A1389" s="621"/>
      <c r="B1389" s="147"/>
      <c r="C1389" s="625" t="s">
        <v>5817</v>
      </c>
      <c r="D1389" s="625" t="s">
        <v>6209</v>
      </c>
      <c r="E1389" s="625" t="s">
        <v>5817</v>
      </c>
      <c r="F1389" s="625"/>
      <c r="G1389" s="625" t="s">
        <v>5817</v>
      </c>
      <c r="H1389" s="773"/>
      <c r="I1389" s="773"/>
      <c r="J1389" s="626">
        <v>1184</v>
      </c>
      <c r="K1389" s="626">
        <v>457.4</v>
      </c>
      <c r="L1389" s="138">
        <v>457.4</v>
      </c>
      <c r="M1389" s="732"/>
      <c r="N1389" s="732"/>
      <c r="O1389" s="732"/>
      <c r="P1389" s="626">
        <v>432</v>
      </c>
      <c r="Q1389" s="626">
        <v>432</v>
      </c>
      <c r="R1389" s="626" t="s">
        <v>6089</v>
      </c>
      <c r="S1389" s="626">
        <v>1</v>
      </c>
      <c r="T1389" s="626" t="s">
        <v>687</v>
      </c>
      <c r="U1389" s="706"/>
      <c r="V1389" s="706"/>
      <c r="W1389" s="706"/>
      <c r="X1389" s="706"/>
      <c r="Y1389" s="706"/>
      <c r="Z1389" s="773"/>
      <c r="AA1389" s="626" t="s">
        <v>6207</v>
      </c>
      <c r="AB1389" s="773"/>
      <c r="AC1389" s="773"/>
      <c r="AD1389" s="773"/>
      <c r="AE1389" s="966"/>
      <c r="AF1389" s="773"/>
      <c r="AG1389" s="773"/>
      <c r="AH1389" s="773"/>
      <c r="AI1389" s="773"/>
      <c r="AJ1389" s="773"/>
      <c r="AK1389" s="773"/>
      <c r="AL1389" s="773"/>
      <c r="AM1389" s="773"/>
      <c r="AN1389" s="773"/>
      <c r="AO1389" s="683"/>
      <c r="AP1389" s="683"/>
      <c r="AQ1389" s="683"/>
      <c r="AR1389" s="683"/>
      <c r="AS1389" s="683"/>
      <c r="AT1389" s="683"/>
      <c r="AU1389" s="683"/>
      <c r="AV1389" s="613">
        <v>2010</v>
      </c>
      <c r="AW1389" s="613"/>
      <c r="AX1389" s="613"/>
      <c r="AY1389" s="613"/>
      <c r="AZ1389" s="613"/>
      <c r="BA1389" s="613"/>
      <c r="BB1389" s="613"/>
      <c r="BC1389" s="614">
        <v>160</v>
      </c>
      <c r="BD1389" s="614"/>
      <c r="BE1389" s="170"/>
    </row>
    <row r="1390" spans="1:57" ht="25.7" hidden="1" customHeight="1" x14ac:dyDescent="0.15">
      <c r="A1390" s="621"/>
      <c r="B1390" s="147"/>
      <c r="C1390" s="625" t="s">
        <v>5817</v>
      </c>
      <c r="D1390" s="625" t="s">
        <v>14106</v>
      </c>
      <c r="E1390" s="625" t="s">
        <v>5817</v>
      </c>
      <c r="F1390" s="625"/>
      <c r="G1390" s="625" t="s">
        <v>5817</v>
      </c>
      <c r="H1390" s="773"/>
      <c r="I1390" s="773"/>
      <c r="J1390" s="626">
        <v>1175</v>
      </c>
      <c r="K1390" s="626">
        <v>463.85</v>
      </c>
      <c r="L1390" s="138">
        <v>463.85</v>
      </c>
      <c r="M1390" s="732"/>
      <c r="N1390" s="732"/>
      <c r="O1390" s="732"/>
      <c r="P1390" s="626">
        <v>300</v>
      </c>
      <c r="Q1390" s="626">
        <v>300</v>
      </c>
      <c r="R1390" s="626" t="s">
        <v>1672</v>
      </c>
      <c r="S1390" s="626">
        <v>1</v>
      </c>
      <c r="T1390" s="626" t="s">
        <v>687</v>
      </c>
      <c r="U1390" s="706"/>
      <c r="V1390" s="706"/>
      <c r="W1390" s="706"/>
      <c r="X1390" s="706"/>
      <c r="Y1390" s="706"/>
      <c r="Z1390" s="773"/>
      <c r="AA1390" s="626" t="s">
        <v>1922</v>
      </c>
      <c r="AB1390" s="773"/>
      <c r="AC1390" s="773"/>
      <c r="AD1390" s="773"/>
      <c r="AE1390" s="966"/>
      <c r="AF1390" s="773"/>
      <c r="AG1390" s="773"/>
      <c r="AH1390" s="773"/>
      <c r="AI1390" s="773"/>
      <c r="AJ1390" s="773"/>
      <c r="AK1390" s="773"/>
      <c r="AL1390" s="773"/>
      <c r="AM1390" s="773"/>
      <c r="AN1390" s="773"/>
      <c r="AO1390" s="683"/>
      <c r="AP1390" s="683"/>
      <c r="AQ1390" s="683"/>
      <c r="AR1390" s="683"/>
      <c r="AS1390" s="683"/>
      <c r="AT1390" s="683"/>
      <c r="AU1390" s="683"/>
      <c r="AV1390" s="613">
        <v>2001</v>
      </c>
      <c r="AW1390" s="613"/>
      <c r="AX1390" s="613"/>
      <c r="AY1390" s="613"/>
      <c r="AZ1390" s="613"/>
      <c r="BA1390" s="613"/>
      <c r="BB1390" s="613"/>
      <c r="BC1390" s="614">
        <v>200</v>
      </c>
      <c r="BD1390" s="614"/>
      <c r="BE1390" s="170"/>
    </row>
    <row r="1391" spans="1:57" ht="25.7" hidden="1" customHeight="1" x14ac:dyDescent="0.15">
      <c r="A1391" s="621"/>
      <c r="B1391" s="147"/>
      <c r="C1391" s="625" t="s">
        <v>5817</v>
      </c>
      <c r="D1391" s="625" t="s">
        <v>14960</v>
      </c>
      <c r="E1391" s="625" t="s">
        <v>5817</v>
      </c>
      <c r="F1391" s="625"/>
      <c r="G1391" s="625" t="s">
        <v>5817</v>
      </c>
      <c r="H1391" s="773"/>
      <c r="I1391" s="773"/>
      <c r="J1391" s="626">
        <v>710.6</v>
      </c>
      <c r="K1391" s="626">
        <v>424.85</v>
      </c>
      <c r="L1391" s="138">
        <v>424.85</v>
      </c>
      <c r="M1391" s="732"/>
      <c r="N1391" s="732"/>
      <c r="O1391" s="732"/>
      <c r="P1391" s="626"/>
      <c r="Q1391" s="626"/>
      <c r="R1391" s="626"/>
      <c r="S1391" s="626">
        <v>1</v>
      </c>
      <c r="T1391" s="626" t="s">
        <v>687</v>
      </c>
      <c r="U1391" s="706"/>
      <c r="V1391" s="706"/>
      <c r="W1391" s="706"/>
      <c r="X1391" s="706"/>
      <c r="Y1391" s="706"/>
      <c r="Z1391" s="773"/>
      <c r="AA1391" s="626"/>
      <c r="AB1391" s="773"/>
      <c r="AC1391" s="773"/>
      <c r="AD1391" s="773"/>
      <c r="AE1391" s="966"/>
      <c r="AF1391" s="773"/>
      <c r="AG1391" s="773"/>
      <c r="AH1391" s="773"/>
      <c r="AI1391" s="773"/>
      <c r="AJ1391" s="773"/>
      <c r="AK1391" s="773"/>
      <c r="AL1391" s="773"/>
      <c r="AM1391" s="773"/>
      <c r="AN1391" s="773"/>
      <c r="AO1391" s="683"/>
      <c r="AP1391" s="683"/>
      <c r="AQ1391" s="683"/>
      <c r="AR1391" s="683"/>
      <c r="AS1391" s="683"/>
      <c r="AT1391" s="683"/>
      <c r="AU1391" s="683"/>
      <c r="AV1391" s="613">
        <v>2013</v>
      </c>
      <c r="AW1391" s="613"/>
      <c r="AX1391" s="613"/>
      <c r="AY1391" s="613"/>
      <c r="AZ1391" s="613"/>
      <c r="BA1391" s="613"/>
      <c r="BB1391" s="613"/>
      <c r="BC1391" s="614">
        <v>200</v>
      </c>
      <c r="BD1391" s="614"/>
      <c r="BE1391" s="170"/>
    </row>
    <row r="1392" spans="1:57" ht="25.7" hidden="1" customHeight="1" x14ac:dyDescent="0.15">
      <c r="A1392" s="621"/>
      <c r="B1392" s="147"/>
      <c r="C1392" s="625" t="s">
        <v>5817</v>
      </c>
      <c r="D1392" s="625" t="s">
        <v>6210</v>
      </c>
      <c r="E1392" s="625" t="s">
        <v>5817</v>
      </c>
      <c r="F1392" s="625" t="s">
        <v>5817</v>
      </c>
      <c r="G1392" s="625" t="s">
        <v>5817</v>
      </c>
      <c r="H1392" s="773"/>
      <c r="I1392" s="773"/>
      <c r="J1392" s="626">
        <v>6705</v>
      </c>
      <c r="K1392" s="626">
        <v>1795</v>
      </c>
      <c r="L1392" s="138">
        <v>1795</v>
      </c>
      <c r="M1392" s="732"/>
      <c r="N1392" s="732"/>
      <c r="O1392" s="732"/>
      <c r="P1392" s="626">
        <v>1795</v>
      </c>
      <c r="Q1392" s="626">
        <v>1795</v>
      </c>
      <c r="R1392" s="626" t="s">
        <v>6211</v>
      </c>
      <c r="S1392" s="626">
        <v>3</v>
      </c>
      <c r="T1392" s="626" t="s">
        <v>687</v>
      </c>
      <c r="U1392" s="706"/>
      <c r="V1392" s="706"/>
      <c r="W1392" s="706"/>
      <c r="X1392" s="706"/>
      <c r="Y1392" s="706"/>
      <c r="Z1392" s="773"/>
      <c r="AA1392" s="626" t="s">
        <v>6207</v>
      </c>
      <c r="AB1392" s="773"/>
      <c r="AC1392" s="773"/>
      <c r="AD1392" s="773"/>
      <c r="AE1392" s="966"/>
      <c r="AF1392" s="773"/>
      <c r="AG1392" s="773"/>
      <c r="AH1392" s="773"/>
      <c r="AI1392" s="773"/>
      <c r="AJ1392" s="773"/>
      <c r="AK1392" s="773"/>
      <c r="AL1392" s="773"/>
      <c r="AM1392" s="773"/>
      <c r="AN1392" s="773"/>
      <c r="AO1392" s="683"/>
      <c r="AP1392" s="683"/>
      <c r="AQ1392" s="683"/>
      <c r="AR1392" s="683"/>
      <c r="AS1392" s="683"/>
      <c r="AT1392" s="683"/>
      <c r="AU1392" s="683"/>
      <c r="AV1392" s="613">
        <v>2013</v>
      </c>
      <c r="AW1392" s="613"/>
      <c r="AX1392" s="613"/>
      <c r="AY1392" s="613"/>
      <c r="AZ1392" s="613"/>
      <c r="BA1392" s="613"/>
      <c r="BB1392" s="613"/>
      <c r="BC1392" s="614">
        <v>122</v>
      </c>
      <c r="BD1392" s="614"/>
      <c r="BE1392" s="170"/>
    </row>
    <row r="1393" spans="1:57" ht="25.7" hidden="1" customHeight="1" x14ac:dyDescent="0.15">
      <c r="A1393" s="621"/>
      <c r="B1393" s="147"/>
      <c r="C1393" s="625" t="s">
        <v>5817</v>
      </c>
      <c r="D1393" s="625" t="s">
        <v>6212</v>
      </c>
      <c r="E1393" s="625" t="s">
        <v>5817</v>
      </c>
      <c r="F1393" s="625" t="s">
        <v>5817</v>
      </c>
      <c r="G1393" s="625" t="s">
        <v>5817</v>
      </c>
      <c r="H1393" s="773"/>
      <c r="I1393" s="773"/>
      <c r="J1393" s="626">
        <v>2820</v>
      </c>
      <c r="K1393" s="626">
        <v>468</v>
      </c>
      <c r="L1393" s="138">
        <v>468</v>
      </c>
      <c r="M1393" s="732"/>
      <c r="N1393" s="732"/>
      <c r="O1393" s="732"/>
      <c r="P1393" s="626">
        <v>468</v>
      </c>
      <c r="Q1393" s="626">
        <v>468</v>
      </c>
      <c r="R1393" s="626" t="s">
        <v>6213</v>
      </c>
      <c r="S1393" s="626">
        <v>1</v>
      </c>
      <c r="T1393" s="626" t="s">
        <v>687</v>
      </c>
      <c r="U1393" s="706"/>
      <c r="V1393" s="706"/>
      <c r="W1393" s="706"/>
      <c r="X1393" s="706"/>
      <c r="Y1393" s="706"/>
      <c r="Z1393" s="773"/>
      <c r="AA1393" s="626"/>
      <c r="AB1393" s="773"/>
      <c r="AC1393" s="773"/>
      <c r="AD1393" s="773"/>
      <c r="AE1393" s="966"/>
      <c r="AF1393" s="773"/>
      <c r="AG1393" s="773"/>
      <c r="AH1393" s="773"/>
      <c r="AI1393" s="773"/>
      <c r="AJ1393" s="773"/>
      <c r="AK1393" s="773"/>
      <c r="AL1393" s="773"/>
      <c r="AM1393" s="773"/>
      <c r="AN1393" s="773"/>
      <c r="AO1393" s="683"/>
      <c r="AP1393" s="683"/>
      <c r="AQ1393" s="683"/>
      <c r="AR1393" s="683"/>
      <c r="AS1393" s="683"/>
      <c r="AT1393" s="683"/>
      <c r="AU1393" s="683"/>
      <c r="AV1393" s="613">
        <v>2014</v>
      </c>
      <c r="AW1393" s="613"/>
      <c r="AX1393" s="613"/>
      <c r="AY1393" s="613"/>
      <c r="AZ1393" s="613"/>
      <c r="BA1393" s="613"/>
      <c r="BB1393" s="613"/>
      <c r="BC1393" s="614">
        <v>214</v>
      </c>
      <c r="BD1393" s="614"/>
      <c r="BE1393" s="170"/>
    </row>
    <row r="1394" spans="1:57" ht="25.7" hidden="1" customHeight="1" x14ac:dyDescent="0.15">
      <c r="A1394" s="621"/>
      <c r="B1394" s="147"/>
      <c r="C1394" s="625" t="s">
        <v>5817</v>
      </c>
      <c r="D1394" s="625" t="s">
        <v>6214</v>
      </c>
      <c r="E1394" s="625" t="s">
        <v>5817</v>
      </c>
      <c r="F1394" s="625" t="s">
        <v>5817</v>
      </c>
      <c r="G1394" s="625" t="s">
        <v>5817</v>
      </c>
      <c r="H1394" s="773"/>
      <c r="I1394" s="773"/>
      <c r="J1394" s="626">
        <v>723</v>
      </c>
      <c r="K1394" s="626">
        <v>523</v>
      </c>
      <c r="L1394" s="138">
        <v>523</v>
      </c>
      <c r="M1394" s="732"/>
      <c r="N1394" s="732"/>
      <c r="O1394" s="732"/>
      <c r="P1394" s="626">
        <v>523</v>
      </c>
      <c r="Q1394" s="626">
        <v>523</v>
      </c>
      <c r="R1394" s="626" t="s">
        <v>6215</v>
      </c>
      <c r="S1394" s="626">
        <v>1</v>
      </c>
      <c r="T1394" s="626" t="s">
        <v>687</v>
      </c>
      <c r="U1394" s="706"/>
      <c r="V1394" s="706"/>
      <c r="W1394" s="706"/>
      <c r="X1394" s="706"/>
      <c r="Y1394" s="706"/>
      <c r="Z1394" s="773"/>
      <c r="AA1394" s="626" t="s">
        <v>6207</v>
      </c>
      <c r="AB1394" s="773"/>
      <c r="AC1394" s="773"/>
      <c r="AD1394" s="773"/>
      <c r="AE1394" s="966"/>
      <c r="AF1394" s="773"/>
      <c r="AG1394" s="773"/>
      <c r="AH1394" s="773"/>
      <c r="AI1394" s="773"/>
      <c r="AJ1394" s="773"/>
      <c r="AK1394" s="773"/>
      <c r="AL1394" s="773"/>
      <c r="AM1394" s="773"/>
      <c r="AN1394" s="773"/>
      <c r="AO1394" s="683"/>
      <c r="AP1394" s="683"/>
      <c r="AQ1394" s="683"/>
      <c r="AR1394" s="683"/>
      <c r="AS1394" s="683"/>
      <c r="AT1394" s="683"/>
      <c r="AU1394" s="683"/>
      <c r="AV1394" s="613">
        <v>2001</v>
      </c>
      <c r="AW1394" s="613"/>
      <c r="AX1394" s="613"/>
      <c r="AY1394" s="613"/>
      <c r="AZ1394" s="613"/>
      <c r="BA1394" s="613"/>
      <c r="BB1394" s="613"/>
      <c r="BC1394" s="614">
        <v>33</v>
      </c>
      <c r="BD1394" s="614"/>
      <c r="BE1394" s="170"/>
    </row>
    <row r="1395" spans="1:57" ht="25.7" hidden="1" customHeight="1" x14ac:dyDescent="0.15">
      <c r="A1395" s="621"/>
      <c r="B1395" s="147"/>
      <c r="C1395" s="625" t="s">
        <v>5817</v>
      </c>
      <c r="D1395" s="625" t="s">
        <v>6216</v>
      </c>
      <c r="E1395" s="625" t="s">
        <v>5817</v>
      </c>
      <c r="F1395" s="625" t="s">
        <v>5817</v>
      </c>
      <c r="G1395" s="625" t="s">
        <v>5817</v>
      </c>
      <c r="H1395" s="773"/>
      <c r="I1395" s="773"/>
      <c r="J1395" s="626">
        <v>723</v>
      </c>
      <c r="K1395" s="626">
        <v>414</v>
      </c>
      <c r="L1395" s="138">
        <v>414</v>
      </c>
      <c r="M1395" s="732"/>
      <c r="N1395" s="732"/>
      <c r="O1395" s="732"/>
      <c r="P1395" s="626">
        <v>414</v>
      </c>
      <c r="Q1395" s="626">
        <v>414</v>
      </c>
      <c r="R1395" s="626" t="s">
        <v>6217</v>
      </c>
      <c r="S1395" s="626">
        <v>1</v>
      </c>
      <c r="T1395" s="626" t="s">
        <v>687</v>
      </c>
      <c r="U1395" s="706"/>
      <c r="V1395" s="706"/>
      <c r="W1395" s="706"/>
      <c r="X1395" s="706"/>
      <c r="Y1395" s="706"/>
      <c r="Z1395" s="773"/>
      <c r="AA1395" s="626"/>
      <c r="AB1395" s="773"/>
      <c r="AC1395" s="773"/>
      <c r="AD1395" s="773"/>
      <c r="AE1395" s="966"/>
      <c r="AF1395" s="773"/>
      <c r="AG1395" s="773"/>
      <c r="AH1395" s="773"/>
      <c r="AI1395" s="773"/>
      <c r="AJ1395" s="773"/>
      <c r="AK1395" s="773"/>
      <c r="AL1395" s="773"/>
      <c r="AM1395" s="773"/>
      <c r="AN1395" s="773"/>
      <c r="AO1395" s="683"/>
      <c r="AP1395" s="683"/>
      <c r="AQ1395" s="683"/>
      <c r="AR1395" s="683"/>
      <c r="AS1395" s="683"/>
      <c r="AT1395" s="683"/>
      <c r="AU1395" s="683"/>
      <c r="AV1395" s="613">
        <v>2007</v>
      </c>
      <c r="AW1395" s="613"/>
      <c r="AX1395" s="613"/>
      <c r="AY1395" s="613"/>
      <c r="AZ1395" s="613"/>
      <c r="BA1395" s="613"/>
      <c r="BB1395" s="613"/>
      <c r="BC1395" s="614">
        <v>70</v>
      </c>
      <c r="BD1395" s="614"/>
      <c r="BE1395" s="170"/>
    </row>
    <row r="1396" spans="1:57" ht="25.7" hidden="1" customHeight="1" x14ac:dyDescent="0.15">
      <c r="A1396" s="621"/>
      <c r="B1396" s="147"/>
      <c r="C1396" s="625" t="s">
        <v>5819</v>
      </c>
      <c r="D1396" s="625" t="s">
        <v>14107</v>
      </c>
      <c r="E1396" s="625" t="s">
        <v>5819</v>
      </c>
      <c r="F1396" s="625"/>
      <c r="G1396" s="625" t="s">
        <v>5819</v>
      </c>
      <c r="H1396" s="773"/>
      <c r="I1396" s="773"/>
      <c r="J1396" s="626">
        <v>2682</v>
      </c>
      <c r="K1396" s="626">
        <v>491</v>
      </c>
      <c r="L1396" s="138">
        <v>487</v>
      </c>
      <c r="M1396" s="732"/>
      <c r="N1396" s="732"/>
      <c r="O1396" s="732"/>
      <c r="P1396" s="626">
        <v>748</v>
      </c>
      <c r="Q1396" s="626">
        <v>748</v>
      </c>
      <c r="R1396" s="626" t="s">
        <v>1520</v>
      </c>
      <c r="S1396" s="626">
        <v>2</v>
      </c>
      <c r="T1396" s="626" t="s">
        <v>687</v>
      </c>
      <c r="U1396" s="706"/>
      <c r="V1396" s="706"/>
      <c r="W1396" s="706"/>
      <c r="X1396" s="706"/>
      <c r="Y1396" s="706"/>
      <c r="Z1396" s="773"/>
      <c r="AA1396" s="626" t="s">
        <v>14108</v>
      </c>
      <c r="AB1396" s="773"/>
      <c r="AC1396" s="773"/>
      <c r="AD1396" s="773"/>
      <c r="AE1396" s="966"/>
      <c r="AF1396" s="773"/>
      <c r="AG1396" s="773"/>
      <c r="AH1396" s="773"/>
      <c r="AI1396" s="773"/>
      <c r="AJ1396" s="773"/>
      <c r="AK1396" s="773"/>
      <c r="AL1396" s="773"/>
      <c r="AM1396" s="773"/>
      <c r="AN1396" s="773"/>
      <c r="AO1396" s="683"/>
      <c r="AP1396" s="683"/>
      <c r="AQ1396" s="683"/>
      <c r="AR1396" s="683"/>
      <c r="AS1396" s="683"/>
      <c r="AT1396" s="683"/>
      <c r="AU1396" s="683"/>
      <c r="AV1396" s="613">
        <v>2019</v>
      </c>
      <c r="AW1396" s="613"/>
      <c r="AX1396" s="613"/>
      <c r="AY1396" s="613"/>
      <c r="AZ1396" s="613"/>
      <c r="BA1396" s="613"/>
      <c r="BB1396" s="613"/>
      <c r="BC1396" s="614">
        <v>556</v>
      </c>
      <c r="BD1396" s="614"/>
      <c r="BE1396" s="170"/>
    </row>
    <row r="1397" spans="1:57" ht="25.7" hidden="1" customHeight="1" x14ac:dyDescent="0.15">
      <c r="A1397" s="621"/>
      <c r="B1397" s="147"/>
      <c r="C1397" s="625" t="s">
        <v>5819</v>
      </c>
      <c r="D1397" s="625" t="s">
        <v>6218</v>
      </c>
      <c r="E1397" s="625" t="s">
        <v>5819</v>
      </c>
      <c r="F1397" s="625"/>
      <c r="G1397" s="625" t="s">
        <v>5819</v>
      </c>
      <c r="H1397" s="773"/>
      <c r="I1397" s="773"/>
      <c r="J1397" s="626">
        <v>2179</v>
      </c>
      <c r="K1397" s="626">
        <v>513.87</v>
      </c>
      <c r="L1397" s="138">
        <v>513.87</v>
      </c>
      <c r="M1397" s="732"/>
      <c r="N1397" s="732"/>
      <c r="O1397" s="732"/>
      <c r="P1397" s="626">
        <v>374</v>
      </c>
      <c r="Q1397" s="626">
        <v>374</v>
      </c>
      <c r="R1397" s="626" t="s">
        <v>1520</v>
      </c>
      <c r="S1397" s="626">
        <v>1</v>
      </c>
      <c r="T1397" s="626" t="s">
        <v>687</v>
      </c>
      <c r="U1397" s="706"/>
      <c r="V1397" s="706"/>
      <c r="W1397" s="706"/>
      <c r="X1397" s="706"/>
      <c r="Y1397" s="706"/>
      <c r="Z1397" s="773"/>
      <c r="AA1397" s="626" t="s">
        <v>6219</v>
      </c>
      <c r="AB1397" s="773"/>
      <c r="AC1397" s="773"/>
      <c r="AD1397" s="773"/>
      <c r="AE1397" s="966"/>
      <c r="AF1397" s="773"/>
      <c r="AG1397" s="773"/>
      <c r="AH1397" s="773"/>
      <c r="AI1397" s="773"/>
      <c r="AJ1397" s="773"/>
      <c r="AK1397" s="773"/>
      <c r="AL1397" s="773"/>
      <c r="AM1397" s="773"/>
      <c r="AN1397" s="773"/>
      <c r="AO1397" s="683"/>
      <c r="AP1397" s="683"/>
      <c r="AQ1397" s="683"/>
      <c r="AR1397" s="683"/>
      <c r="AS1397" s="683"/>
      <c r="AT1397" s="683"/>
      <c r="AU1397" s="683"/>
      <c r="AV1397" s="613">
        <v>2002</v>
      </c>
      <c r="AW1397" s="613"/>
      <c r="AX1397" s="613"/>
      <c r="AY1397" s="613"/>
      <c r="AZ1397" s="613"/>
      <c r="BA1397" s="613"/>
      <c r="BB1397" s="613"/>
      <c r="BC1397" s="614">
        <v>62</v>
      </c>
      <c r="BD1397" s="614"/>
      <c r="BE1397" s="170"/>
    </row>
    <row r="1398" spans="1:57" ht="25.7" hidden="1" customHeight="1" x14ac:dyDescent="0.15">
      <c r="A1398" s="621"/>
      <c r="B1398" s="147"/>
      <c r="C1398" s="625" t="s">
        <v>5819</v>
      </c>
      <c r="D1398" s="625" t="s">
        <v>6220</v>
      </c>
      <c r="E1398" s="625" t="s">
        <v>5819</v>
      </c>
      <c r="F1398" s="625"/>
      <c r="G1398" s="625" t="s">
        <v>5819</v>
      </c>
      <c r="H1398" s="773"/>
      <c r="I1398" s="773"/>
      <c r="J1398" s="626">
        <v>258120</v>
      </c>
      <c r="K1398" s="626">
        <v>468.8</v>
      </c>
      <c r="L1398" s="138">
        <v>426.8</v>
      </c>
      <c r="M1398" s="732"/>
      <c r="N1398" s="732"/>
      <c r="O1398" s="732"/>
      <c r="P1398" s="626">
        <v>374</v>
      </c>
      <c r="Q1398" s="626">
        <v>374</v>
      </c>
      <c r="R1398" s="626" t="s">
        <v>1520</v>
      </c>
      <c r="S1398" s="626">
        <v>1</v>
      </c>
      <c r="T1398" s="626" t="s">
        <v>687</v>
      </c>
      <c r="U1398" s="706"/>
      <c r="V1398" s="706"/>
      <c r="W1398" s="706"/>
      <c r="X1398" s="706"/>
      <c r="Y1398" s="706"/>
      <c r="Z1398" s="773"/>
      <c r="AA1398" s="626" t="s">
        <v>1530</v>
      </c>
      <c r="AB1398" s="773"/>
      <c r="AC1398" s="773"/>
      <c r="AD1398" s="773"/>
      <c r="AE1398" s="966"/>
      <c r="AF1398" s="773"/>
      <c r="AG1398" s="773"/>
      <c r="AH1398" s="773"/>
      <c r="AI1398" s="773"/>
      <c r="AJ1398" s="773"/>
      <c r="AK1398" s="773"/>
      <c r="AL1398" s="773"/>
      <c r="AM1398" s="773"/>
      <c r="AN1398" s="773"/>
      <c r="AO1398" s="683"/>
      <c r="AP1398" s="683"/>
      <c r="AQ1398" s="683"/>
      <c r="AR1398" s="683"/>
      <c r="AS1398" s="683"/>
      <c r="AT1398" s="683"/>
      <c r="AU1398" s="683"/>
      <c r="AV1398" s="613">
        <v>2001</v>
      </c>
      <c r="AW1398" s="613"/>
      <c r="AX1398" s="613"/>
      <c r="AY1398" s="613"/>
      <c r="AZ1398" s="613"/>
      <c r="BA1398" s="613"/>
      <c r="BB1398" s="613"/>
      <c r="BC1398" s="614">
        <v>52</v>
      </c>
      <c r="BD1398" s="614"/>
      <c r="BE1398" s="170"/>
    </row>
    <row r="1399" spans="1:57" ht="25.7" hidden="1" customHeight="1" x14ac:dyDescent="0.15">
      <c r="A1399" s="621"/>
      <c r="B1399" s="147"/>
      <c r="C1399" s="625" t="s">
        <v>5819</v>
      </c>
      <c r="D1399" s="625" t="s">
        <v>6221</v>
      </c>
      <c r="E1399" s="625" t="s">
        <v>5819</v>
      </c>
      <c r="F1399" s="625"/>
      <c r="G1399" s="625" t="s">
        <v>5819</v>
      </c>
      <c r="H1399" s="773"/>
      <c r="I1399" s="773"/>
      <c r="J1399" s="626">
        <v>6942</v>
      </c>
      <c r="K1399" s="626">
        <v>474</v>
      </c>
      <c r="L1399" s="138">
        <v>474</v>
      </c>
      <c r="M1399" s="732"/>
      <c r="N1399" s="732"/>
      <c r="O1399" s="732"/>
      <c r="P1399" s="626">
        <v>374</v>
      </c>
      <c r="Q1399" s="626">
        <v>374</v>
      </c>
      <c r="R1399" s="626" t="s">
        <v>1520</v>
      </c>
      <c r="S1399" s="626">
        <v>1</v>
      </c>
      <c r="T1399" s="626" t="s">
        <v>687</v>
      </c>
      <c r="U1399" s="706"/>
      <c r="V1399" s="706"/>
      <c r="W1399" s="706"/>
      <c r="X1399" s="706"/>
      <c r="Y1399" s="706"/>
      <c r="Z1399" s="773"/>
      <c r="AA1399" s="626" t="s">
        <v>1530</v>
      </c>
      <c r="AB1399" s="773"/>
      <c r="AC1399" s="773"/>
      <c r="AD1399" s="773"/>
      <c r="AE1399" s="966"/>
      <c r="AF1399" s="773"/>
      <c r="AG1399" s="773"/>
      <c r="AH1399" s="773"/>
      <c r="AI1399" s="773"/>
      <c r="AJ1399" s="773"/>
      <c r="AK1399" s="773"/>
      <c r="AL1399" s="773"/>
      <c r="AM1399" s="773"/>
      <c r="AN1399" s="773"/>
      <c r="AO1399" s="683"/>
      <c r="AP1399" s="683"/>
      <c r="AQ1399" s="683"/>
      <c r="AR1399" s="683"/>
      <c r="AS1399" s="683"/>
      <c r="AT1399" s="683"/>
      <c r="AU1399" s="683"/>
      <c r="AV1399" s="613">
        <v>2002</v>
      </c>
      <c r="AW1399" s="613"/>
      <c r="AX1399" s="613"/>
      <c r="AY1399" s="613"/>
      <c r="AZ1399" s="613"/>
      <c r="BA1399" s="613"/>
      <c r="BB1399" s="613"/>
      <c r="BC1399" s="614">
        <v>64</v>
      </c>
      <c r="BD1399" s="614"/>
      <c r="BE1399" s="170"/>
    </row>
    <row r="1400" spans="1:57" ht="25.7" hidden="1" customHeight="1" x14ac:dyDescent="0.15">
      <c r="A1400" s="621"/>
      <c r="B1400" s="147"/>
      <c r="C1400" s="625" t="s">
        <v>5819</v>
      </c>
      <c r="D1400" s="625" t="s">
        <v>6222</v>
      </c>
      <c r="E1400" s="625" t="s">
        <v>5819</v>
      </c>
      <c r="F1400" s="625"/>
      <c r="G1400" s="625" t="s">
        <v>5819</v>
      </c>
      <c r="H1400" s="773"/>
      <c r="I1400" s="773"/>
      <c r="J1400" s="626">
        <v>1030</v>
      </c>
      <c r="K1400" s="626">
        <v>492.28</v>
      </c>
      <c r="L1400" s="138">
        <v>492.28</v>
      </c>
      <c r="M1400" s="732"/>
      <c r="N1400" s="732"/>
      <c r="O1400" s="732"/>
      <c r="P1400" s="626">
        <v>374</v>
      </c>
      <c r="Q1400" s="626">
        <v>374</v>
      </c>
      <c r="R1400" s="626" t="s">
        <v>1520</v>
      </c>
      <c r="S1400" s="626">
        <v>1</v>
      </c>
      <c r="T1400" s="626" t="s">
        <v>687</v>
      </c>
      <c r="U1400" s="706"/>
      <c r="V1400" s="706"/>
      <c r="W1400" s="706"/>
      <c r="X1400" s="706"/>
      <c r="Y1400" s="706"/>
      <c r="Z1400" s="773"/>
      <c r="AA1400" s="626" t="s">
        <v>1530</v>
      </c>
      <c r="AB1400" s="773"/>
      <c r="AC1400" s="773"/>
      <c r="AD1400" s="773"/>
      <c r="AE1400" s="966"/>
      <c r="AF1400" s="773"/>
      <c r="AG1400" s="773"/>
      <c r="AH1400" s="773"/>
      <c r="AI1400" s="773"/>
      <c r="AJ1400" s="773"/>
      <c r="AK1400" s="773"/>
      <c r="AL1400" s="773"/>
      <c r="AM1400" s="773"/>
      <c r="AN1400" s="773"/>
      <c r="AO1400" s="683"/>
      <c r="AP1400" s="683"/>
      <c r="AQ1400" s="683"/>
      <c r="AR1400" s="683"/>
      <c r="AS1400" s="683"/>
      <c r="AT1400" s="683"/>
      <c r="AU1400" s="683"/>
      <c r="AV1400" s="613">
        <v>2002</v>
      </c>
      <c r="AW1400" s="613"/>
      <c r="AX1400" s="613"/>
      <c r="AY1400" s="613"/>
      <c r="AZ1400" s="613"/>
      <c r="BA1400" s="613"/>
      <c r="BB1400" s="613"/>
      <c r="BC1400" s="614">
        <v>70</v>
      </c>
      <c r="BD1400" s="614"/>
      <c r="BE1400" s="170"/>
    </row>
    <row r="1401" spans="1:57" ht="25.7" hidden="1" customHeight="1" x14ac:dyDescent="0.15">
      <c r="A1401" s="621"/>
      <c r="B1401" s="147"/>
      <c r="C1401" s="625" t="s">
        <v>5819</v>
      </c>
      <c r="D1401" s="625" t="s">
        <v>6223</v>
      </c>
      <c r="E1401" s="625" t="s">
        <v>5819</v>
      </c>
      <c r="F1401" s="625"/>
      <c r="G1401" s="625" t="s">
        <v>5819</v>
      </c>
      <c r="H1401" s="773"/>
      <c r="I1401" s="773"/>
      <c r="J1401" s="626">
        <v>1609</v>
      </c>
      <c r="K1401" s="626">
        <v>522</v>
      </c>
      <c r="L1401" s="138">
        <v>522</v>
      </c>
      <c r="M1401" s="732"/>
      <c r="N1401" s="732"/>
      <c r="O1401" s="732"/>
      <c r="P1401" s="626">
        <v>374</v>
      </c>
      <c r="Q1401" s="626">
        <v>374</v>
      </c>
      <c r="R1401" s="626" t="s">
        <v>1520</v>
      </c>
      <c r="S1401" s="626">
        <v>1</v>
      </c>
      <c r="T1401" s="626" t="s">
        <v>687</v>
      </c>
      <c r="U1401" s="706"/>
      <c r="V1401" s="706"/>
      <c r="W1401" s="706"/>
      <c r="X1401" s="706"/>
      <c r="Y1401" s="706"/>
      <c r="Z1401" s="773"/>
      <c r="AA1401" s="626" t="s">
        <v>6219</v>
      </c>
      <c r="AB1401" s="773"/>
      <c r="AC1401" s="773"/>
      <c r="AD1401" s="773"/>
      <c r="AE1401" s="966"/>
      <c r="AF1401" s="773"/>
      <c r="AG1401" s="773"/>
      <c r="AH1401" s="773"/>
      <c r="AI1401" s="773"/>
      <c r="AJ1401" s="773"/>
      <c r="AK1401" s="773"/>
      <c r="AL1401" s="773"/>
      <c r="AM1401" s="773"/>
      <c r="AN1401" s="773"/>
      <c r="AO1401" s="683"/>
      <c r="AP1401" s="683"/>
      <c r="AQ1401" s="683"/>
      <c r="AR1401" s="683"/>
      <c r="AS1401" s="683"/>
      <c r="AT1401" s="683"/>
      <c r="AU1401" s="683"/>
      <c r="AV1401" s="613">
        <v>2003</v>
      </c>
      <c r="AW1401" s="613"/>
      <c r="AX1401" s="613"/>
      <c r="AY1401" s="613"/>
      <c r="AZ1401" s="613"/>
      <c r="BA1401" s="613"/>
      <c r="BB1401" s="613"/>
      <c r="BC1401" s="614">
        <v>71</v>
      </c>
      <c r="BD1401" s="614"/>
      <c r="BE1401" s="170"/>
    </row>
    <row r="1402" spans="1:57" ht="25.7" hidden="1" customHeight="1" x14ac:dyDescent="0.15">
      <c r="A1402" s="621"/>
      <c r="B1402" s="147"/>
      <c r="C1402" s="625" t="s">
        <v>5819</v>
      </c>
      <c r="D1402" s="625" t="s">
        <v>6224</v>
      </c>
      <c r="E1402" s="625" t="s">
        <v>5819</v>
      </c>
      <c r="F1402" s="625"/>
      <c r="G1402" s="625" t="s">
        <v>5819</v>
      </c>
      <c r="H1402" s="773"/>
      <c r="I1402" s="773"/>
      <c r="J1402" s="626">
        <v>1870</v>
      </c>
      <c r="K1402" s="626">
        <v>507.05</v>
      </c>
      <c r="L1402" s="138">
        <v>498.3</v>
      </c>
      <c r="M1402" s="732"/>
      <c r="N1402" s="732"/>
      <c r="O1402" s="732"/>
      <c r="P1402" s="626">
        <v>374</v>
      </c>
      <c r="Q1402" s="626">
        <v>374</v>
      </c>
      <c r="R1402" s="626" t="s">
        <v>1520</v>
      </c>
      <c r="S1402" s="626">
        <v>1</v>
      </c>
      <c r="T1402" s="626" t="s">
        <v>687</v>
      </c>
      <c r="U1402" s="706"/>
      <c r="V1402" s="706"/>
      <c r="W1402" s="706"/>
      <c r="X1402" s="706"/>
      <c r="Y1402" s="706"/>
      <c r="Z1402" s="773"/>
      <c r="AA1402" s="626" t="s">
        <v>6219</v>
      </c>
      <c r="AB1402" s="773"/>
      <c r="AC1402" s="773"/>
      <c r="AD1402" s="773"/>
      <c r="AE1402" s="966"/>
      <c r="AF1402" s="773"/>
      <c r="AG1402" s="773"/>
      <c r="AH1402" s="773"/>
      <c r="AI1402" s="773"/>
      <c r="AJ1402" s="773"/>
      <c r="AK1402" s="773"/>
      <c r="AL1402" s="773"/>
      <c r="AM1402" s="773"/>
      <c r="AN1402" s="773"/>
      <c r="AO1402" s="683"/>
      <c r="AP1402" s="683"/>
      <c r="AQ1402" s="683"/>
      <c r="AR1402" s="683"/>
      <c r="AS1402" s="683"/>
      <c r="AT1402" s="683"/>
      <c r="AU1402" s="683"/>
      <c r="AV1402" s="613">
        <v>2010</v>
      </c>
      <c r="AW1402" s="613"/>
      <c r="AX1402" s="613"/>
      <c r="AY1402" s="613"/>
      <c r="AZ1402" s="613"/>
      <c r="BA1402" s="613"/>
      <c r="BB1402" s="613"/>
      <c r="BC1402" s="614">
        <v>490</v>
      </c>
      <c r="BD1402" s="614"/>
      <c r="BE1402" s="170"/>
    </row>
    <row r="1403" spans="1:57" ht="25.7" hidden="1" customHeight="1" x14ac:dyDescent="0.15">
      <c r="A1403" s="621"/>
      <c r="B1403" s="147"/>
      <c r="C1403" s="625" t="s">
        <v>5819</v>
      </c>
      <c r="D1403" s="625" t="s">
        <v>6225</v>
      </c>
      <c r="E1403" s="625" t="s">
        <v>5819</v>
      </c>
      <c r="F1403" s="625"/>
      <c r="G1403" s="625" t="s">
        <v>5819</v>
      </c>
      <c r="H1403" s="773"/>
      <c r="I1403" s="773"/>
      <c r="J1403" s="626">
        <v>952</v>
      </c>
      <c r="K1403" s="626">
        <v>499.64</v>
      </c>
      <c r="L1403" s="138">
        <v>499.64</v>
      </c>
      <c r="M1403" s="732"/>
      <c r="N1403" s="732"/>
      <c r="O1403" s="732"/>
      <c r="P1403" s="626">
        <v>374</v>
      </c>
      <c r="Q1403" s="626">
        <v>374</v>
      </c>
      <c r="R1403" s="626" t="s">
        <v>1520</v>
      </c>
      <c r="S1403" s="626">
        <v>1</v>
      </c>
      <c r="T1403" s="626" t="s">
        <v>687</v>
      </c>
      <c r="U1403" s="706"/>
      <c r="V1403" s="706"/>
      <c r="W1403" s="706"/>
      <c r="X1403" s="706"/>
      <c r="Y1403" s="706"/>
      <c r="Z1403" s="773"/>
      <c r="AA1403" s="626" t="s">
        <v>6219</v>
      </c>
      <c r="AB1403" s="773"/>
      <c r="AC1403" s="773"/>
      <c r="AD1403" s="773"/>
      <c r="AE1403" s="966"/>
      <c r="AF1403" s="773"/>
      <c r="AG1403" s="773"/>
      <c r="AH1403" s="773"/>
      <c r="AI1403" s="773"/>
      <c r="AJ1403" s="773"/>
      <c r="AK1403" s="773"/>
      <c r="AL1403" s="773"/>
      <c r="AM1403" s="773"/>
      <c r="AN1403" s="773"/>
      <c r="AO1403" s="683"/>
      <c r="AP1403" s="683"/>
      <c r="AQ1403" s="683"/>
      <c r="AR1403" s="683"/>
      <c r="AS1403" s="683"/>
      <c r="AT1403" s="683"/>
      <c r="AU1403" s="683"/>
      <c r="AV1403" s="613">
        <v>2006</v>
      </c>
      <c r="AW1403" s="613"/>
      <c r="AX1403" s="613"/>
      <c r="AY1403" s="613"/>
      <c r="AZ1403" s="613"/>
      <c r="BA1403" s="613"/>
      <c r="BB1403" s="613"/>
      <c r="BC1403" s="614">
        <v>139</v>
      </c>
      <c r="BD1403" s="614"/>
      <c r="BE1403" s="170"/>
    </row>
    <row r="1404" spans="1:57" ht="25.7" hidden="1" customHeight="1" x14ac:dyDescent="0.15">
      <c r="A1404" s="621"/>
      <c r="B1404" s="147"/>
      <c r="C1404" s="625" t="s">
        <v>5819</v>
      </c>
      <c r="D1404" s="625" t="s">
        <v>6226</v>
      </c>
      <c r="E1404" s="625" t="s">
        <v>5819</v>
      </c>
      <c r="F1404" s="625"/>
      <c r="G1404" s="625" t="s">
        <v>5819</v>
      </c>
      <c r="H1404" s="773"/>
      <c r="I1404" s="773"/>
      <c r="J1404" s="626">
        <v>1798</v>
      </c>
      <c r="K1404" s="626">
        <v>496.58</v>
      </c>
      <c r="L1404" s="138">
        <v>496.58</v>
      </c>
      <c r="M1404" s="732"/>
      <c r="N1404" s="732"/>
      <c r="O1404" s="732"/>
      <c r="P1404" s="626">
        <v>374</v>
      </c>
      <c r="Q1404" s="626">
        <v>374</v>
      </c>
      <c r="R1404" s="626" t="s">
        <v>1520</v>
      </c>
      <c r="S1404" s="626">
        <v>1</v>
      </c>
      <c r="T1404" s="626" t="s">
        <v>687</v>
      </c>
      <c r="U1404" s="706"/>
      <c r="V1404" s="706"/>
      <c r="W1404" s="706"/>
      <c r="X1404" s="706"/>
      <c r="Y1404" s="706"/>
      <c r="Z1404" s="773"/>
      <c r="AA1404" s="626" t="s">
        <v>6219</v>
      </c>
      <c r="AB1404" s="773"/>
      <c r="AC1404" s="773"/>
      <c r="AD1404" s="773"/>
      <c r="AE1404" s="966"/>
      <c r="AF1404" s="773"/>
      <c r="AG1404" s="773"/>
      <c r="AH1404" s="773"/>
      <c r="AI1404" s="773"/>
      <c r="AJ1404" s="773"/>
      <c r="AK1404" s="773"/>
      <c r="AL1404" s="773"/>
      <c r="AM1404" s="773"/>
      <c r="AN1404" s="773"/>
      <c r="AO1404" s="683"/>
      <c r="AP1404" s="683"/>
      <c r="AQ1404" s="683"/>
      <c r="AR1404" s="683"/>
      <c r="AS1404" s="683"/>
      <c r="AT1404" s="683"/>
      <c r="AU1404" s="683"/>
      <c r="AV1404" s="613">
        <v>2005</v>
      </c>
      <c r="AW1404" s="613"/>
      <c r="AX1404" s="613"/>
      <c r="AY1404" s="613"/>
      <c r="AZ1404" s="613"/>
      <c r="BA1404" s="613"/>
      <c r="BB1404" s="613"/>
      <c r="BC1404" s="614">
        <v>134</v>
      </c>
      <c r="BD1404" s="614"/>
      <c r="BE1404" s="170"/>
    </row>
    <row r="1405" spans="1:57" ht="25.7" hidden="1" customHeight="1" x14ac:dyDescent="0.15">
      <c r="A1405" s="621"/>
      <c r="B1405" s="147"/>
      <c r="C1405" s="625" t="s">
        <v>5819</v>
      </c>
      <c r="D1405" s="625" t="s">
        <v>6227</v>
      </c>
      <c r="E1405" s="625" t="s">
        <v>5819</v>
      </c>
      <c r="F1405" s="625"/>
      <c r="G1405" s="625" t="s">
        <v>5819</v>
      </c>
      <c r="H1405" s="773"/>
      <c r="I1405" s="773"/>
      <c r="J1405" s="626">
        <v>2126</v>
      </c>
      <c r="K1405" s="626">
        <v>499</v>
      </c>
      <c r="L1405" s="138">
        <v>499</v>
      </c>
      <c r="M1405" s="732"/>
      <c r="N1405" s="732"/>
      <c r="O1405" s="732"/>
      <c r="P1405" s="626">
        <v>374</v>
      </c>
      <c r="Q1405" s="626">
        <v>374</v>
      </c>
      <c r="R1405" s="626" t="s">
        <v>1520</v>
      </c>
      <c r="S1405" s="626">
        <v>1</v>
      </c>
      <c r="T1405" s="626" t="s">
        <v>687</v>
      </c>
      <c r="U1405" s="706"/>
      <c r="V1405" s="706"/>
      <c r="W1405" s="706"/>
      <c r="X1405" s="706"/>
      <c r="Y1405" s="706"/>
      <c r="Z1405" s="773"/>
      <c r="AA1405" s="626" t="s">
        <v>6228</v>
      </c>
      <c r="AB1405" s="773"/>
      <c r="AC1405" s="773"/>
      <c r="AD1405" s="773"/>
      <c r="AE1405" s="966"/>
      <c r="AF1405" s="773"/>
      <c r="AG1405" s="773"/>
      <c r="AH1405" s="773"/>
      <c r="AI1405" s="773"/>
      <c r="AJ1405" s="773"/>
      <c r="AK1405" s="773"/>
      <c r="AL1405" s="773"/>
      <c r="AM1405" s="773"/>
      <c r="AN1405" s="773"/>
      <c r="AO1405" s="683"/>
      <c r="AP1405" s="683"/>
      <c r="AQ1405" s="683"/>
      <c r="AR1405" s="683"/>
      <c r="AS1405" s="683"/>
      <c r="AT1405" s="683"/>
      <c r="AU1405" s="683"/>
      <c r="AV1405" s="613">
        <v>2006</v>
      </c>
      <c r="AW1405" s="613"/>
      <c r="AX1405" s="613"/>
      <c r="AY1405" s="613"/>
      <c r="AZ1405" s="613"/>
      <c r="BA1405" s="613"/>
      <c r="BB1405" s="613"/>
      <c r="BC1405" s="614">
        <v>134</v>
      </c>
      <c r="BD1405" s="614"/>
      <c r="BE1405" s="170"/>
    </row>
    <row r="1406" spans="1:57" ht="25.7" hidden="1" customHeight="1" x14ac:dyDescent="0.15">
      <c r="A1406" s="621"/>
      <c r="B1406" s="147"/>
      <c r="C1406" s="625" t="s">
        <v>5819</v>
      </c>
      <c r="D1406" s="625" t="s">
        <v>6229</v>
      </c>
      <c r="E1406" s="625" t="s">
        <v>5819</v>
      </c>
      <c r="F1406" s="625"/>
      <c r="G1406" s="625" t="s">
        <v>5819</v>
      </c>
      <c r="H1406" s="773"/>
      <c r="I1406" s="773"/>
      <c r="J1406" s="626">
        <v>1981</v>
      </c>
      <c r="K1406" s="626">
        <v>456</v>
      </c>
      <c r="L1406" s="138">
        <v>456</v>
      </c>
      <c r="M1406" s="732"/>
      <c r="N1406" s="732"/>
      <c r="O1406" s="732"/>
      <c r="P1406" s="626">
        <v>374</v>
      </c>
      <c r="Q1406" s="626">
        <v>374</v>
      </c>
      <c r="R1406" s="626" t="s">
        <v>1520</v>
      </c>
      <c r="S1406" s="626">
        <v>1</v>
      </c>
      <c r="T1406" s="626" t="s">
        <v>687</v>
      </c>
      <c r="U1406" s="706"/>
      <c r="V1406" s="706"/>
      <c r="W1406" s="706"/>
      <c r="X1406" s="706"/>
      <c r="Y1406" s="706"/>
      <c r="Z1406" s="773"/>
      <c r="AA1406" s="626" t="s">
        <v>6228</v>
      </c>
      <c r="AB1406" s="773"/>
      <c r="AC1406" s="773"/>
      <c r="AD1406" s="773"/>
      <c r="AE1406" s="966"/>
      <c r="AF1406" s="773"/>
      <c r="AG1406" s="773"/>
      <c r="AH1406" s="773"/>
      <c r="AI1406" s="773"/>
      <c r="AJ1406" s="773"/>
      <c r="AK1406" s="773"/>
      <c r="AL1406" s="773"/>
      <c r="AM1406" s="773"/>
      <c r="AN1406" s="773"/>
      <c r="AO1406" s="683"/>
      <c r="AP1406" s="683"/>
      <c r="AQ1406" s="683"/>
      <c r="AR1406" s="683"/>
      <c r="AS1406" s="683"/>
      <c r="AT1406" s="683"/>
      <c r="AU1406" s="683"/>
      <c r="AV1406" s="613">
        <v>2016</v>
      </c>
      <c r="AW1406" s="613"/>
      <c r="AX1406" s="613"/>
      <c r="AY1406" s="613"/>
      <c r="AZ1406" s="613"/>
      <c r="BA1406" s="613"/>
      <c r="BB1406" s="613"/>
      <c r="BC1406" s="614">
        <v>185</v>
      </c>
      <c r="BD1406" s="614"/>
      <c r="BE1406" s="170"/>
    </row>
    <row r="1407" spans="1:57" ht="25.7" hidden="1" customHeight="1" x14ac:dyDescent="0.15">
      <c r="A1407" s="621"/>
      <c r="B1407" s="147"/>
      <c r="C1407" s="625" t="s">
        <v>5819</v>
      </c>
      <c r="D1407" s="625" t="s">
        <v>6230</v>
      </c>
      <c r="E1407" s="625" t="s">
        <v>5819</v>
      </c>
      <c r="F1407" s="625"/>
      <c r="G1407" s="625" t="s">
        <v>5819</v>
      </c>
      <c r="H1407" s="773"/>
      <c r="I1407" s="773"/>
      <c r="J1407" s="626">
        <v>2559</v>
      </c>
      <c r="K1407" s="626">
        <v>505</v>
      </c>
      <c r="L1407" s="138">
        <v>498</v>
      </c>
      <c r="M1407" s="732"/>
      <c r="N1407" s="732"/>
      <c r="O1407" s="732"/>
      <c r="P1407" s="626">
        <v>300</v>
      </c>
      <c r="Q1407" s="626">
        <v>300</v>
      </c>
      <c r="R1407" s="626" t="s">
        <v>6040</v>
      </c>
      <c r="S1407" s="626">
        <v>1</v>
      </c>
      <c r="T1407" s="626" t="s">
        <v>687</v>
      </c>
      <c r="U1407" s="706"/>
      <c r="V1407" s="706"/>
      <c r="W1407" s="706"/>
      <c r="X1407" s="706"/>
      <c r="Y1407" s="706"/>
      <c r="Z1407" s="773"/>
      <c r="AA1407" s="626" t="s">
        <v>6219</v>
      </c>
      <c r="AB1407" s="773"/>
      <c r="AC1407" s="773"/>
      <c r="AD1407" s="773"/>
      <c r="AE1407" s="966"/>
      <c r="AF1407" s="773"/>
      <c r="AG1407" s="773"/>
      <c r="AH1407" s="773"/>
      <c r="AI1407" s="773"/>
      <c r="AJ1407" s="773"/>
      <c r="AK1407" s="773"/>
      <c r="AL1407" s="773"/>
      <c r="AM1407" s="773"/>
      <c r="AN1407" s="773"/>
      <c r="AO1407" s="683"/>
      <c r="AP1407" s="683"/>
      <c r="AQ1407" s="683"/>
      <c r="AR1407" s="683"/>
      <c r="AS1407" s="683"/>
      <c r="AT1407" s="683"/>
      <c r="AU1407" s="683"/>
      <c r="AV1407" s="613">
        <v>2016</v>
      </c>
      <c r="AW1407" s="613"/>
      <c r="AX1407" s="613"/>
      <c r="AY1407" s="613"/>
      <c r="AZ1407" s="613"/>
      <c r="BA1407" s="613"/>
      <c r="BB1407" s="613"/>
      <c r="BC1407" s="614">
        <v>488</v>
      </c>
      <c r="BD1407" s="614"/>
      <c r="BE1407" s="170"/>
    </row>
    <row r="1408" spans="1:57" ht="25.7" hidden="1" customHeight="1" x14ac:dyDescent="0.15">
      <c r="A1408" s="621"/>
      <c r="B1408" s="669" t="s">
        <v>0</v>
      </c>
      <c r="C1408" s="650" t="s">
        <v>55</v>
      </c>
      <c r="D1408" s="676">
        <f>COUNTA(D1409:D1671)</f>
        <v>263</v>
      </c>
      <c r="E1408" s="999"/>
      <c r="F1408" s="999"/>
      <c r="G1408" s="999"/>
      <c r="H1408" s="999"/>
      <c r="I1408" s="999"/>
      <c r="J1408" s="665">
        <f>SUM(J1409:J1671)</f>
        <v>2061087.0599999998</v>
      </c>
      <c r="K1408" s="665">
        <f>SUM(K1409:K1671)</f>
        <v>141698.78000000003</v>
      </c>
      <c r="L1408" s="248">
        <f>SUM(L1409:L1671)</f>
        <v>139929.81</v>
      </c>
      <c r="M1408" s="665">
        <f>SUM(M1478:M1671)</f>
        <v>0</v>
      </c>
      <c r="N1408" s="665">
        <f>SUM(N1478:N1671)</f>
        <v>0</v>
      </c>
      <c r="O1408" s="665">
        <f>SUM(O1478:O1671)</f>
        <v>0</v>
      </c>
      <c r="P1408" s="665"/>
      <c r="Q1408" s="665"/>
      <c r="R1408" s="665"/>
      <c r="S1408" s="665">
        <f>SUM(S1409:S1671)</f>
        <v>331</v>
      </c>
      <c r="T1408" s="665"/>
      <c r="U1408" s="982"/>
      <c r="V1408" s="982"/>
      <c r="W1408" s="982"/>
      <c r="X1408" s="982"/>
      <c r="Y1408" s="982"/>
      <c r="Z1408" s="999"/>
      <c r="AA1408" s="665"/>
      <c r="AB1408" s="999"/>
      <c r="AC1408" s="999"/>
      <c r="AD1408" s="999"/>
      <c r="AE1408" s="1005"/>
      <c r="AF1408" s="999"/>
      <c r="AG1408" s="999"/>
      <c r="AH1408" s="999"/>
      <c r="AI1408" s="999"/>
      <c r="AJ1408" s="999"/>
      <c r="AK1408" s="999"/>
      <c r="AL1408" s="999"/>
      <c r="AM1408" s="999"/>
      <c r="AN1408" s="999"/>
      <c r="AO1408" s="666"/>
      <c r="AP1408" s="666"/>
      <c r="AQ1408" s="666"/>
      <c r="AR1408" s="666"/>
      <c r="AS1408" s="666"/>
      <c r="AT1408" s="666"/>
      <c r="AU1408" s="666"/>
      <c r="AV1408" s="813"/>
      <c r="AW1408" s="813"/>
      <c r="AX1408" s="813"/>
      <c r="AY1408" s="813"/>
      <c r="AZ1408" s="813"/>
      <c r="BA1408" s="813"/>
      <c r="BB1408" s="813"/>
      <c r="BC1408" s="814"/>
      <c r="BD1408" s="814"/>
      <c r="BE1408" s="170"/>
    </row>
    <row r="1409" spans="1:57" ht="25.7" hidden="1" customHeight="1" x14ac:dyDescent="0.15">
      <c r="A1409" s="621"/>
      <c r="B1409" s="147"/>
      <c r="C1409" s="625" t="s">
        <v>2154</v>
      </c>
      <c r="D1409" s="625" t="s">
        <v>2182</v>
      </c>
      <c r="E1409" s="625" t="s">
        <v>2154</v>
      </c>
      <c r="F1409" s="625"/>
      <c r="G1409" s="625" t="s">
        <v>17513</v>
      </c>
      <c r="H1409" s="773"/>
      <c r="I1409" s="773"/>
      <c r="J1409" s="626">
        <v>67583</v>
      </c>
      <c r="K1409" s="626">
        <v>1126</v>
      </c>
      <c r="L1409" s="138">
        <v>1126</v>
      </c>
      <c r="M1409" s="773"/>
      <c r="N1409" s="773"/>
      <c r="O1409" s="773"/>
      <c r="P1409" s="626">
        <v>1126</v>
      </c>
      <c r="Q1409" s="626">
        <v>1126</v>
      </c>
      <c r="R1409" s="626" t="s">
        <v>16330</v>
      </c>
      <c r="S1409" s="626">
        <v>2</v>
      </c>
      <c r="T1409" s="626" t="s">
        <v>687</v>
      </c>
      <c r="U1409" s="706"/>
      <c r="V1409" s="706"/>
      <c r="W1409" s="706"/>
      <c r="X1409" s="706"/>
      <c r="Y1409" s="706"/>
      <c r="Z1409" s="773"/>
      <c r="AA1409" s="626"/>
      <c r="AB1409" s="773"/>
      <c r="AC1409" s="773"/>
      <c r="AD1409" s="773"/>
      <c r="AE1409" s="966"/>
      <c r="AF1409" s="773"/>
      <c r="AG1409" s="773"/>
      <c r="AH1409" s="773"/>
      <c r="AI1409" s="773"/>
      <c r="AJ1409" s="773"/>
      <c r="AK1409" s="773"/>
      <c r="AL1409" s="773"/>
      <c r="AM1409" s="773"/>
      <c r="AN1409" s="773"/>
      <c r="AO1409" s="627"/>
      <c r="AP1409" s="627"/>
      <c r="AQ1409" s="627"/>
      <c r="AR1409" s="627"/>
      <c r="AS1409" s="627"/>
      <c r="AT1409" s="627"/>
      <c r="AU1409" s="627"/>
      <c r="AV1409" s="613">
        <v>2006</v>
      </c>
      <c r="AW1409" s="613"/>
      <c r="AX1409" s="613"/>
      <c r="AY1409" s="613"/>
      <c r="AZ1409" s="613"/>
      <c r="BA1409" s="613"/>
      <c r="BB1409" s="613"/>
      <c r="BC1409" s="614">
        <v>243</v>
      </c>
      <c r="BD1409" s="614"/>
      <c r="BE1409" s="170"/>
    </row>
    <row r="1410" spans="1:57" ht="25.7" hidden="1" customHeight="1" x14ac:dyDescent="0.15">
      <c r="A1410" s="621"/>
      <c r="B1410" s="147"/>
      <c r="C1410" s="625" t="s">
        <v>2154</v>
      </c>
      <c r="D1410" s="625" t="s">
        <v>6522</v>
      </c>
      <c r="E1410" s="625" t="s">
        <v>2154</v>
      </c>
      <c r="F1410" s="625"/>
      <c r="G1410" s="625" t="s">
        <v>10548</v>
      </c>
      <c r="H1410" s="773"/>
      <c r="I1410" s="773"/>
      <c r="J1410" s="297">
        <v>630</v>
      </c>
      <c r="K1410" s="626">
        <v>374</v>
      </c>
      <c r="L1410" s="138">
        <v>374</v>
      </c>
      <c r="M1410" s="773"/>
      <c r="N1410" s="773"/>
      <c r="O1410" s="773"/>
      <c r="P1410" s="297">
        <v>374</v>
      </c>
      <c r="Q1410" s="626">
        <v>374</v>
      </c>
      <c r="R1410" s="626" t="s">
        <v>16331</v>
      </c>
      <c r="S1410" s="626">
        <v>1</v>
      </c>
      <c r="T1410" s="626" t="s">
        <v>687</v>
      </c>
      <c r="U1410" s="706"/>
      <c r="V1410" s="706"/>
      <c r="W1410" s="706"/>
      <c r="X1410" s="706"/>
      <c r="Y1410" s="706"/>
      <c r="Z1410" s="773"/>
      <c r="AA1410" s="626"/>
      <c r="AB1410" s="773"/>
      <c r="AC1410" s="773"/>
      <c r="AD1410" s="773"/>
      <c r="AE1410" s="966"/>
      <c r="AF1410" s="773"/>
      <c r="AG1410" s="773"/>
      <c r="AH1410" s="773"/>
      <c r="AI1410" s="773"/>
      <c r="AJ1410" s="773"/>
      <c r="AK1410" s="773"/>
      <c r="AL1410" s="773"/>
      <c r="AM1410" s="773"/>
      <c r="AN1410" s="773"/>
      <c r="AO1410" s="627"/>
      <c r="AP1410" s="627"/>
      <c r="AQ1410" s="627"/>
      <c r="AR1410" s="627"/>
      <c r="AS1410" s="627"/>
      <c r="AT1410" s="627"/>
      <c r="AU1410" s="627"/>
      <c r="AV1410" s="613">
        <v>2008</v>
      </c>
      <c r="AW1410" s="613"/>
      <c r="AX1410" s="613"/>
      <c r="AY1410" s="613"/>
      <c r="AZ1410" s="613"/>
      <c r="BA1410" s="613"/>
      <c r="BB1410" s="613"/>
      <c r="BC1410" s="614">
        <v>102</v>
      </c>
      <c r="BD1410" s="614"/>
      <c r="BE1410" s="170"/>
    </row>
    <row r="1411" spans="1:57" ht="25.7" hidden="1" customHeight="1" x14ac:dyDescent="0.15">
      <c r="A1411" s="621"/>
      <c r="B1411" s="147"/>
      <c r="C1411" s="625" t="s">
        <v>2154</v>
      </c>
      <c r="D1411" s="625" t="s">
        <v>10854</v>
      </c>
      <c r="E1411" s="625" t="s">
        <v>2154</v>
      </c>
      <c r="F1411" s="625"/>
      <c r="G1411" s="625" t="s">
        <v>10548</v>
      </c>
      <c r="H1411" s="773"/>
      <c r="I1411" s="773"/>
      <c r="J1411" s="297">
        <v>126370</v>
      </c>
      <c r="K1411" s="626">
        <v>485</v>
      </c>
      <c r="L1411" s="138">
        <v>485</v>
      </c>
      <c r="M1411" s="773"/>
      <c r="N1411" s="773"/>
      <c r="O1411" s="773"/>
      <c r="P1411" s="297">
        <v>374</v>
      </c>
      <c r="Q1411" s="626">
        <v>374</v>
      </c>
      <c r="R1411" s="626" t="s">
        <v>16331</v>
      </c>
      <c r="S1411" s="626">
        <v>1</v>
      </c>
      <c r="T1411" s="626" t="s">
        <v>687</v>
      </c>
      <c r="U1411" s="706"/>
      <c r="V1411" s="706"/>
      <c r="W1411" s="706"/>
      <c r="X1411" s="706"/>
      <c r="Y1411" s="706"/>
      <c r="Z1411" s="773"/>
      <c r="AA1411" s="626"/>
      <c r="AB1411" s="773"/>
      <c r="AC1411" s="773"/>
      <c r="AD1411" s="773"/>
      <c r="AE1411" s="966"/>
      <c r="AF1411" s="773"/>
      <c r="AG1411" s="773"/>
      <c r="AH1411" s="773"/>
      <c r="AI1411" s="773"/>
      <c r="AJ1411" s="773"/>
      <c r="AK1411" s="773"/>
      <c r="AL1411" s="773"/>
      <c r="AM1411" s="773"/>
      <c r="AN1411" s="773"/>
      <c r="AO1411" s="627"/>
      <c r="AP1411" s="627"/>
      <c r="AQ1411" s="627"/>
      <c r="AR1411" s="627"/>
      <c r="AS1411" s="627"/>
      <c r="AT1411" s="627"/>
      <c r="AU1411" s="627"/>
      <c r="AV1411" s="613">
        <v>2010</v>
      </c>
      <c r="AW1411" s="613"/>
      <c r="AX1411" s="613"/>
      <c r="AY1411" s="613"/>
      <c r="AZ1411" s="613"/>
      <c r="BA1411" s="613"/>
      <c r="BB1411" s="613"/>
      <c r="BC1411" s="614"/>
      <c r="BD1411" s="614"/>
      <c r="BE1411" s="170"/>
    </row>
    <row r="1412" spans="1:57" ht="25.7" hidden="1" customHeight="1" x14ac:dyDescent="0.15">
      <c r="A1412" s="621"/>
      <c r="B1412" s="147"/>
      <c r="C1412" s="625" t="s">
        <v>2154</v>
      </c>
      <c r="D1412" s="625" t="s">
        <v>10855</v>
      </c>
      <c r="E1412" s="625" t="s">
        <v>2154</v>
      </c>
      <c r="F1412" s="625"/>
      <c r="G1412" s="625" t="s">
        <v>10548</v>
      </c>
      <c r="H1412" s="773"/>
      <c r="I1412" s="773"/>
      <c r="J1412" s="297">
        <v>18374</v>
      </c>
      <c r="K1412" s="626">
        <v>456</v>
      </c>
      <c r="L1412" s="138">
        <v>456</v>
      </c>
      <c r="M1412" s="773"/>
      <c r="N1412" s="773"/>
      <c r="O1412" s="773"/>
      <c r="P1412" s="297">
        <v>374</v>
      </c>
      <c r="Q1412" s="626">
        <v>374</v>
      </c>
      <c r="R1412" s="626" t="s">
        <v>16331</v>
      </c>
      <c r="S1412" s="626">
        <v>1</v>
      </c>
      <c r="T1412" s="626" t="s">
        <v>687</v>
      </c>
      <c r="U1412" s="706"/>
      <c r="V1412" s="706"/>
      <c r="W1412" s="706"/>
      <c r="X1412" s="706"/>
      <c r="Y1412" s="706"/>
      <c r="Z1412" s="773"/>
      <c r="AA1412" s="626"/>
      <c r="AB1412" s="773"/>
      <c r="AC1412" s="773"/>
      <c r="AD1412" s="773"/>
      <c r="AE1412" s="966"/>
      <c r="AF1412" s="773"/>
      <c r="AG1412" s="773"/>
      <c r="AH1412" s="773"/>
      <c r="AI1412" s="773"/>
      <c r="AJ1412" s="773"/>
      <c r="AK1412" s="773"/>
      <c r="AL1412" s="773"/>
      <c r="AM1412" s="773"/>
      <c r="AN1412" s="773"/>
      <c r="AO1412" s="627"/>
      <c r="AP1412" s="627"/>
      <c r="AQ1412" s="627"/>
      <c r="AR1412" s="627"/>
      <c r="AS1412" s="627"/>
      <c r="AT1412" s="627"/>
      <c r="AU1412" s="627"/>
      <c r="AV1412" s="613">
        <v>2010</v>
      </c>
      <c r="AW1412" s="613"/>
      <c r="AX1412" s="613"/>
      <c r="AY1412" s="613"/>
      <c r="AZ1412" s="613"/>
      <c r="BA1412" s="613"/>
      <c r="BB1412" s="613"/>
      <c r="BC1412" s="614"/>
      <c r="BD1412" s="614"/>
      <c r="BE1412" s="170"/>
    </row>
    <row r="1413" spans="1:57" ht="25.7" hidden="1" customHeight="1" x14ac:dyDescent="0.15">
      <c r="A1413" s="621"/>
      <c r="B1413" s="147"/>
      <c r="C1413" s="625" t="s">
        <v>2154</v>
      </c>
      <c r="D1413" s="625" t="s">
        <v>10856</v>
      </c>
      <c r="E1413" s="625" t="s">
        <v>2154</v>
      </c>
      <c r="F1413" s="625"/>
      <c r="G1413" s="625" t="s">
        <v>10548</v>
      </c>
      <c r="H1413" s="773"/>
      <c r="I1413" s="773"/>
      <c r="J1413" s="297">
        <v>3051</v>
      </c>
      <c r="K1413" s="626">
        <v>457</v>
      </c>
      <c r="L1413" s="138">
        <v>457</v>
      </c>
      <c r="M1413" s="773"/>
      <c r="N1413" s="773"/>
      <c r="O1413" s="773"/>
      <c r="P1413" s="297">
        <v>374</v>
      </c>
      <c r="Q1413" s="626">
        <v>374</v>
      </c>
      <c r="R1413" s="626" t="s">
        <v>16331</v>
      </c>
      <c r="S1413" s="626">
        <v>1</v>
      </c>
      <c r="T1413" s="626" t="s">
        <v>687</v>
      </c>
      <c r="U1413" s="706"/>
      <c r="V1413" s="706"/>
      <c r="W1413" s="706"/>
      <c r="X1413" s="706"/>
      <c r="Y1413" s="706"/>
      <c r="Z1413" s="773"/>
      <c r="AA1413" s="626"/>
      <c r="AB1413" s="773"/>
      <c r="AC1413" s="773"/>
      <c r="AD1413" s="773"/>
      <c r="AE1413" s="966"/>
      <c r="AF1413" s="773"/>
      <c r="AG1413" s="773"/>
      <c r="AH1413" s="773"/>
      <c r="AI1413" s="773"/>
      <c r="AJ1413" s="773"/>
      <c r="AK1413" s="773"/>
      <c r="AL1413" s="773"/>
      <c r="AM1413" s="773"/>
      <c r="AN1413" s="773"/>
      <c r="AO1413" s="627"/>
      <c r="AP1413" s="627"/>
      <c r="AQ1413" s="627"/>
      <c r="AR1413" s="627"/>
      <c r="AS1413" s="627"/>
      <c r="AT1413" s="627"/>
      <c r="AU1413" s="627"/>
      <c r="AV1413" s="613">
        <v>2006</v>
      </c>
      <c r="AW1413" s="613"/>
      <c r="AX1413" s="613"/>
      <c r="AY1413" s="613"/>
      <c r="AZ1413" s="613"/>
      <c r="BA1413" s="613"/>
      <c r="BB1413" s="613"/>
      <c r="BC1413" s="614"/>
      <c r="BD1413" s="614"/>
      <c r="BE1413" s="170"/>
    </row>
    <row r="1414" spans="1:57" ht="25.7" hidden="1" customHeight="1" x14ac:dyDescent="0.15">
      <c r="A1414" s="621"/>
      <c r="B1414" s="147"/>
      <c r="C1414" s="625" t="s">
        <v>1913</v>
      </c>
      <c r="D1414" s="625" t="s">
        <v>6523</v>
      </c>
      <c r="E1414" s="625" t="s">
        <v>1913</v>
      </c>
      <c r="F1414" s="625"/>
      <c r="G1414" s="625" t="s">
        <v>6524</v>
      </c>
      <c r="H1414" s="773"/>
      <c r="I1414" s="773"/>
      <c r="J1414" s="297">
        <v>1000</v>
      </c>
      <c r="K1414" s="626">
        <v>947</v>
      </c>
      <c r="L1414" s="138">
        <v>923</v>
      </c>
      <c r="M1414" s="773"/>
      <c r="N1414" s="773"/>
      <c r="O1414" s="773"/>
      <c r="P1414" s="297">
        <v>600</v>
      </c>
      <c r="Q1414" s="626">
        <v>600</v>
      </c>
      <c r="R1414" s="626" t="s">
        <v>6528</v>
      </c>
      <c r="S1414" s="626">
        <v>2</v>
      </c>
      <c r="T1414" s="626" t="s">
        <v>687</v>
      </c>
      <c r="U1414" s="706"/>
      <c r="V1414" s="706"/>
      <c r="W1414" s="706"/>
      <c r="X1414" s="706"/>
      <c r="Y1414" s="706"/>
      <c r="Z1414" s="773"/>
      <c r="AA1414" s="626" t="s">
        <v>1530</v>
      </c>
      <c r="AB1414" s="773"/>
      <c r="AC1414" s="773"/>
      <c r="AD1414" s="773"/>
      <c r="AE1414" s="966"/>
      <c r="AF1414" s="773"/>
      <c r="AG1414" s="773"/>
      <c r="AH1414" s="773"/>
      <c r="AI1414" s="773"/>
      <c r="AJ1414" s="773"/>
      <c r="AK1414" s="773"/>
      <c r="AL1414" s="773"/>
      <c r="AM1414" s="773"/>
      <c r="AN1414" s="773"/>
      <c r="AO1414" s="627"/>
      <c r="AP1414" s="627"/>
      <c r="AQ1414" s="627"/>
      <c r="AR1414" s="627"/>
      <c r="AS1414" s="627"/>
      <c r="AT1414" s="627"/>
      <c r="AU1414" s="627"/>
      <c r="AV1414" s="613">
        <v>2009</v>
      </c>
      <c r="AW1414" s="613"/>
      <c r="AX1414" s="613"/>
      <c r="AY1414" s="613"/>
      <c r="AZ1414" s="613"/>
      <c r="BA1414" s="613"/>
      <c r="BB1414" s="613"/>
      <c r="BC1414" s="614">
        <v>325</v>
      </c>
      <c r="BD1414" s="614"/>
      <c r="BE1414" s="170"/>
    </row>
    <row r="1415" spans="1:57" ht="25.7" hidden="1" customHeight="1" x14ac:dyDescent="0.15">
      <c r="A1415" s="621"/>
      <c r="B1415" s="147"/>
      <c r="C1415" s="625" t="s">
        <v>1913</v>
      </c>
      <c r="D1415" s="625" t="s">
        <v>6525</v>
      </c>
      <c r="E1415" s="625" t="s">
        <v>1913</v>
      </c>
      <c r="F1415" s="625" t="s">
        <v>1915</v>
      </c>
      <c r="G1415" s="625" t="s">
        <v>10555</v>
      </c>
      <c r="H1415" s="773"/>
      <c r="I1415" s="773">
        <v>5053</v>
      </c>
      <c r="J1415" s="297">
        <v>5053</v>
      </c>
      <c r="K1415" s="626">
        <v>2486</v>
      </c>
      <c r="L1415" s="138">
        <v>2486</v>
      </c>
      <c r="M1415" s="773"/>
      <c r="N1415" s="773"/>
      <c r="O1415" s="773"/>
      <c r="P1415" s="297">
        <v>2240</v>
      </c>
      <c r="Q1415" s="626">
        <v>2240</v>
      </c>
      <c r="R1415" s="626" t="s">
        <v>16332</v>
      </c>
      <c r="S1415" s="626">
        <v>4</v>
      </c>
      <c r="T1415" s="626" t="s">
        <v>687</v>
      </c>
      <c r="U1415" s="706"/>
      <c r="V1415" s="706"/>
      <c r="W1415" s="706"/>
      <c r="X1415" s="706"/>
      <c r="Y1415" s="706"/>
      <c r="Z1415" s="773"/>
      <c r="AA1415" s="626" t="s">
        <v>1530</v>
      </c>
      <c r="AB1415" s="773"/>
      <c r="AC1415" s="773"/>
      <c r="AD1415" s="773"/>
      <c r="AE1415" s="966"/>
      <c r="AF1415" s="773"/>
      <c r="AG1415" s="773"/>
      <c r="AH1415" s="773"/>
      <c r="AI1415" s="773"/>
      <c r="AJ1415" s="773"/>
      <c r="AK1415" s="773"/>
      <c r="AL1415" s="773"/>
      <c r="AM1415" s="773"/>
      <c r="AN1415" s="773"/>
      <c r="AO1415" s="627"/>
      <c r="AP1415" s="627"/>
      <c r="AQ1415" s="627"/>
      <c r="AR1415" s="627"/>
      <c r="AS1415" s="627"/>
      <c r="AT1415" s="627"/>
      <c r="AU1415" s="627"/>
      <c r="AV1415" s="613">
        <v>2011</v>
      </c>
      <c r="AW1415" s="613"/>
      <c r="AX1415" s="613"/>
      <c r="AY1415" s="613"/>
      <c r="AZ1415" s="613"/>
      <c r="BA1415" s="613"/>
      <c r="BB1415" s="613"/>
      <c r="BC1415" s="614">
        <v>2310</v>
      </c>
      <c r="BD1415" s="614"/>
      <c r="BE1415" s="170"/>
    </row>
    <row r="1416" spans="1:57" ht="25.7" hidden="1" customHeight="1" x14ac:dyDescent="0.15">
      <c r="A1416" s="621"/>
      <c r="B1416" s="147"/>
      <c r="C1416" s="625" t="s">
        <v>1913</v>
      </c>
      <c r="D1416" s="625" t="s">
        <v>17514</v>
      </c>
      <c r="E1416" s="625" t="s">
        <v>1913</v>
      </c>
      <c r="F1416" s="625"/>
      <c r="G1416" s="625" t="s">
        <v>10555</v>
      </c>
      <c r="H1416" s="773"/>
      <c r="I1416" s="773"/>
      <c r="J1416" s="297">
        <v>400</v>
      </c>
      <c r="K1416" s="626">
        <v>370.11</v>
      </c>
      <c r="L1416" s="138">
        <v>370.11</v>
      </c>
      <c r="M1416" s="773"/>
      <c r="N1416" s="773"/>
      <c r="O1416" s="773"/>
      <c r="P1416" s="297">
        <v>300</v>
      </c>
      <c r="Q1416" s="626">
        <v>300</v>
      </c>
      <c r="R1416" s="626" t="s">
        <v>6528</v>
      </c>
      <c r="S1416" s="626">
        <v>1</v>
      </c>
      <c r="T1416" s="626" t="s">
        <v>687</v>
      </c>
      <c r="U1416" s="706"/>
      <c r="V1416" s="706"/>
      <c r="W1416" s="706"/>
      <c r="X1416" s="706"/>
      <c r="Y1416" s="706"/>
      <c r="Z1416" s="773"/>
      <c r="AA1416" s="626" t="s">
        <v>1530</v>
      </c>
      <c r="AB1416" s="773"/>
      <c r="AC1416" s="773"/>
      <c r="AD1416" s="773"/>
      <c r="AE1416" s="966"/>
      <c r="AF1416" s="773"/>
      <c r="AG1416" s="773"/>
      <c r="AH1416" s="773"/>
      <c r="AI1416" s="773"/>
      <c r="AJ1416" s="773"/>
      <c r="AK1416" s="773"/>
      <c r="AL1416" s="773"/>
      <c r="AM1416" s="773"/>
      <c r="AN1416" s="773"/>
      <c r="AO1416" s="627"/>
      <c r="AP1416" s="627"/>
      <c r="AQ1416" s="627"/>
      <c r="AR1416" s="627"/>
      <c r="AS1416" s="627"/>
      <c r="AT1416" s="627"/>
      <c r="AU1416" s="627"/>
      <c r="AV1416" s="613">
        <v>2008</v>
      </c>
      <c r="AW1416" s="613"/>
      <c r="AX1416" s="613"/>
      <c r="AY1416" s="613"/>
      <c r="AZ1416" s="613"/>
      <c r="BA1416" s="613"/>
      <c r="BB1416" s="613"/>
      <c r="BC1416" s="614">
        <v>69</v>
      </c>
      <c r="BD1416" s="614"/>
      <c r="BE1416" s="170"/>
    </row>
    <row r="1417" spans="1:57" ht="25.7" hidden="1" customHeight="1" x14ac:dyDescent="0.15">
      <c r="A1417" s="621"/>
      <c r="B1417" s="147"/>
      <c r="C1417" s="625" t="s">
        <v>10555</v>
      </c>
      <c r="D1417" s="625" t="s">
        <v>17515</v>
      </c>
      <c r="E1417" s="625" t="s">
        <v>1913</v>
      </c>
      <c r="F1417" s="625"/>
      <c r="G1417" s="625" t="s">
        <v>10555</v>
      </c>
      <c r="H1417" s="773"/>
      <c r="I1417" s="773"/>
      <c r="J1417" s="297">
        <v>4937</v>
      </c>
      <c r="K1417" s="626">
        <v>457.4</v>
      </c>
      <c r="L1417" s="138">
        <v>439.76</v>
      </c>
      <c r="M1417" s="773"/>
      <c r="N1417" s="773"/>
      <c r="O1417" s="773"/>
      <c r="P1417" s="297">
        <v>300</v>
      </c>
      <c r="Q1417" s="626">
        <v>300</v>
      </c>
      <c r="R1417" s="626" t="s">
        <v>6528</v>
      </c>
      <c r="S1417" s="626">
        <v>1</v>
      </c>
      <c r="T1417" s="626" t="s">
        <v>687</v>
      </c>
      <c r="U1417" s="706"/>
      <c r="V1417" s="706"/>
      <c r="W1417" s="706"/>
      <c r="X1417" s="706"/>
      <c r="Y1417" s="706"/>
      <c r="Z1417" s="773"/>
      <c r="AA1417" s="626"/>
      <c r="AB1417" s="773"/>
      <c r="AC1417" s="773"/>
      <c r="AD1417" s="773"/>
      <c r="AE1417" s="966"/>
      <c r="AF1417" s="773"/>
      <c r="AG1417" s="773"/>
      <c r="AH1417" s="773"/>
      <c r="AI1417" s="773"/>
      <c r="AJ1417" s="773"/>
      <c r="AK1417" s="773"/>
      <c r="AL1417" s="773"/>
      <c r="AM1417" s="773"/>
      <c r="AN1417" s="773"/>
      <c r="AO1417" s="627"/>
      <c r="AP1417" s="627"/>
      <c r="AQ1417" s="627"/>
      <c r="AR1417" s="627"/>
      <c r="AS1417" s="627"/>
      <c r="AT1417" s="627"/>
      <c r="AU1417" s="627"/>
      <c r="AV1417" s="613">
        <v>2018</v>
      </c>
      <c r="AW1417" s="613"/>
      <c r="AX1417" s="613"/>
      <c r="AY1417" s="613"/>
      <c r="AZ1417" s="613"/>
      <c r="BA1417" s="613"/>
      <c r="BB1417" s="613"/>
      <c r="BC1417" s="614"/>
      <c r="BD1417" s="614"/>
      <c r="BE1417" s="170"/>
    </row>
    <row r="1418" spans="1:57" ht="25.7" hidden="1" customHeight="1" x14ac:dyDescent="0.15">
      <c r="A1418" s="621"/>
      <c r="B1418" s="147"/>
      <c r="C1418" s="625" t="s">
        <v>10555</v>
      </c>
      <c r="D1418" s="625" t="s">
        <v>17516</v>
      </c>
      <c r="E1418" s="625" t="s">
        <v>1913</v>
      </c>
      <c r="F1418" s="625"/>
      <c r="G1418" s="625" t="s">
        <v>10555</v>
      </c>
      <c r="H1418" s="773"/>
      <c r="I1418" s="773"/>
      <c r="J1418" s="297">
        <v>3061</v>
      </c>
      <c r="K1418" s="626">
        <v>401.8</v>
      </c>
      <c r="L1418" s="138">
        <v>380.33</v>
      </c>
      <c r="M1418" s="773"/>
      <c r="N1418" s="773"/>
      <c r="O1418" s="773"/>
      <c r="P1418" s="297">
        <v>300</v>
      </c>
      <c r="Q1418" s="626">
        <v>300</v>
      </c>
      <c r="R1418" s="626" t="s">
        <v>6528</v>
      </c>
      <c r="S1418" s="626">
        <v>1</v>
      </c>
      <c r="T1418" s="626" t="s">
        <v>687</v>
      </c>
      <c r="U1418" s="706"/>
      <c r="V1418" s="706"/>
      <c r="W1418" s="706"/>
      <c r="X1418" s="706"/>
      <c r="Y1418" s="706"/>
      <c r="Z1418" s="773"/>
      <c r="AA1418" s="626"/>
      <c r="AB1418" s="773"/>
      <c r="AC1418" s="773"/>
      <c r="AD1418" s="773"/>
      <c r="AE1418" s="966"/>
      <c r="AF1418" s="773"/>
      <c r="AG1418" s="773"/>
      <c r="AH1418" s="773"/>
      <c r="AI1418" s="773"/>
      <c r="AJ1418" s="773"/>
      <c r="AK1418" s="773"/>
      <c r="AL1418" s="773"/>
      <c r="AM1418" s="773"/>
      <c r="AN1418" s="773"/>
      <c r="AO1418" s="627"/>
      <c r="AP1418" s="627"/>
      <c r="AQ1418" s="627"/>
      <c r="AR1418" s="627"/>
      <c r="AS1418" s="627"/>
      <c r="AT1418" s="627"/>
      <c r="AU1418" s="627"/>
      <c r="AV1418" s="613">
        <v>2020</v>
      </c>
      <c r="AW1418" s="613"/>
      <c r="AX1418" s="613"/>
      <c r="AY1418" s="613"/>
      <c r="AZ1418" s="613"/>
      <c r="BA1418" s="613"/>
      <c r="BB1418" s="613"/>
      <c r="BC1418" s="614"/>
      <c r="BD1418" s="614"/>
      <c r="BE1418" s="170"/>
    </row>
    <row r="1419" spans="1:57" ht="25.7" hidden="1" customHeight="1" x14ac:dyDescent="0.15">
      <c r="A1419" s="621"/>
      <c r="B1419" s="147"/>
      <c r="C1419" s="625" t="s">
        <v>10555</v>
      </c>
      <c r="D1419" s="625" t="s">
        <v>17517</v>
      </c>
      <c r="E1419" s="625" t="s">
        <v>1913</v>
      </c>
      <c r="F1419" s="625"/>
      <c r="G1419" s="625" t="s">
        <v>10555</v>
      </c>
      <c r="H1419" s="773"/>
      <c r="I1419" s="773"/>
      <c r="J1419" s="297">
        <v>5022</v>
      </c>
      <c r="K1419" s="626">
        <v>464.64</v>
      </c>
      <c r="L1419" s="138">
        <v>464.64</v>
      </c>
      <c r="M1419" s="773"/>
      <c r="N1419" s="773"/>
      <c r="O1419" s="773"/>
      <c r="P1419" s="297">
        <v>300</v>
      </c>
      <c r="Q1419" s="626">
        <v>300</v>
      </c>
      <c r="R1419" s="626" t="s">
        <v>6528</v>
      </c>
      <c r="S1419" s="626">
        <v>1</v>
      </c>
      <c r="T1419" s="626" t="s">
        <v>687</v>
      </c>
      <c r="U1419" s="706"/>
      <c r="V1419" s="706"/>
      <c r="W1419" s="706"/>
      <c r="X1419" s="706"/>
      <c r="Y1419" s="706"/>
      <c r="Z1419" s="773"/>
      <c r="AA1419" s="626"/>
      <c r="AB1419" s="773"/>
      <c r="AC1419" s="773"/>
      <c r="AD1419" s="773"/>
      <c r="AE1419" s="966"/>
      <c r="AF1419" s="773"/>
      <c r="AG1419" s="773"/>
      <c r="AH1419" s="773"/>
      <c r="AI1419" s="773"/>
      <c r="AJ1419" s="773"/>
      <c r="AK1419" s="773"/>
      <c r="AL1419" s="773"/>
      <c r="AM1419" s="773"/>
      <c r="AN1419" s="773"/>
      <c r="AO1419" s="627"/>
      <c r="AP1419" s="627"/>
      <c r="AQ1419" s="627"/>
      <c r="AR1419" s="627"/>
      <c r="AS1419" s="627"/>
      <c r="AT1419" s="627"/>
      <c r="AU1419" s="627"/>
      <c r="AV1419" s="613">
        <v>2021</v>
      </c>
      <c r="AW1419" s="613"/>
      <c r="AX1419" s="613"/>
      <c r="AY1419" s="613"/>
      <c r="AZ1419" s="613"/>
      <c r="BA1419" s="613"/>
      <c r="BB1419" s="613"/>
      <c r="BC1419" s="614"/>
      <c r="BD1419" s="614"/>
      <c r="BE1419" s="170"/>
    </row>
    <row r="1420" spans="1:57" ht="25.7" hidden="1" customHeight="1" x14ac:dyDescent="0.15">
      <c r="A1420" s="621"/>
      <c r="B1420" s="147"/>
      <c r="C1420" s="625" t="s">
        <v>10555</v>
      </c>
      <c r="D1420" s="625" t="s">
        <v>17518</v>
      </c>
      <c r="E1420" s="625" t="s">
        <v>1913</v>
      </c>
      <c r="F1420" s="625"/>
      <c r="G1420" s="625" t="s">
        <v>10555</v>
      </c>
      <c r="H1420" s="773"/>
      <c r="I1420" s="773"/>
      <c r="J1420" s="297">
        <v>1699.4</v>
      </c>
      <c r="K1420" s="626">
        <v>456</v>
      </c>
      <c r="L1420" s="138">
        <v>456</v>
      </c>
      <c r="M1420" s="773"/>
      <c r="N1420" s="773"/>
      <c r="O1420" s="773"/>
      <c r="P1420" s="297">
        <v>300</v>
      </c>
      <c r="Q1420" s="626">
        <v>300</v>
      </c>
      <c r="R1420" s="626" t="s">
        <v>6528</v>
      </c>
      <c r="S1420" s="626">
        <v>1</v>
      </c>
      <c r="T1420" s="626" t="s">
        <v>687</v>
      </c>
      <c r="U1420" s="706"/>
      <c r="V1420" s="706"/>
      <c r="W1420" s="706"/>
      <c r="X1420" s="706"/>
      <c r="Y1420" s="706"/>
      <c r="Z1420" s="773"/>
      <c r="AA1420" s="626"/>
      <c r="AB1420" s="773"/>
      <c r="AC1420" s="773"/>
      <c r="AD1420" s="773"/>
      <c r="AE1420" s="966"/>
      <c r="AF1420" s="773"/>
      <c r="AG1420" s="773"/>
      <c r="AH1420" s="773"/>
      <c r="AI1420" s="773"/>
      <c r="AJ1420" s="773"/>
      <c r="AK1420" s="773"/>
      <c r="AL1420" s="773"/>
      <c r="AM1420" s="773"/>
      <c r="AN1420" s="773"/>
      <c r="AO1420" s="627"/>
      <c r="AP1420" s="627"/>
      <c r="AQ1420" s="627"/>
      <c r="AR1420" s="627"/>
      <c r="AS1420" s="627"/>
      <c r="AT1420" s="627"/>
      <c r="AU1420" s="627"/>
      <c r="AV1420" s="613">
        <v>2019</v>
      </c>
      <c r="AW1420" s="613"/>
      <c r="AX1420" s="613"/>
      <c r="AY1420" s="613"/>
      <c r="AZ1420" s="613"/>
      <c r="BA1420" s="613"/>
      <c r="BB1420" s="613"/>
      <c r="BC1420" s="614"/>
      <c r="BD1420" s="614"/>
      <c r="BE1420" s="170"/>
    </row>
    <row r="1421" spans="1:57" ht="25.7" hidden="1" customHeight="1" x14ac:dyDescent="0.15">
      <c r="A1421" s="621"/>
      <c r="B1421" s="147"/>
      <c r="C1421" s="625" t="s">
        <v>10555</v>
      </c>
      <c r="D1421" s="625" t="s">
        <v>17519</v>
      </c>
      <c r="E1421" s="625" t="s">
        <v>1913</v>
      </c>
      <c r="F1421" s="625"/>
      <c r="G1421" s="625" t="s">
        <v>10555</v>
      </c>
      <c r="H1421" s="773"/>
      <c r="I1421" s="773"/>
      <c r="J1421" s="297">
        <v>4649.8999999999996</v>
      </c>
      <c r="K1421" s="626">
        <v>432.59</v>
      </c>
      <c r="L1421" s="138">
        <v>406.08</v>
      </c>
      <c r="M1421" s="773"/>
      <c r="N1421" s="773"/>
      <c r="O1421" s="773"/>
      <c r="P1421" s="297">
        <v>300</v>
      </c>
      <c r="Q1421" s="626">
        <v>300</v>
      </c>
      <c r="R1421" s="626" t="s">
        <v>6528</v>
      </c>
      <c r="S1421" s="626">
        <v>1</v>
      </c>
      <c r="T1421" s="626" t="s">
        <v>687</v>
      </c>
      <c r="U1421" s="706"/>
      <c r="V1421" s="706"/>
      <c r="W1421" s="706"/>
      <c r="X1421" s="706"/>
      <c r="Y1421" s="706"/>
      <c r="Z1421" s="773"/>
      <c r="AA1421" s="626"/>
      <c r="AB1421" s="773"/>
      <c r="AC1421" s="773"/>
      <c r="AD1421" s="773"/>
      <c r="AE1421" s="966"/>
      <c r="AF1421" s="773"/>
      <c r="AG1421" s="773"/>
      <c r="AH1421" s="773"/>
      <c r="AI1421" s="773"/>
      <c r="AJ1421" s="773"/>
      <c r="AK1421" s="773"/>
      <c r="AL1421" s="773"/>
      <c r="AM1421" s="773"/>
      <c r="AN1421" s="773"/>
      <c r="AO1421" s="627"/>
      <c r="AP1421" s="627"/>
      <c r="AQ1421" s="627"/>
      <c r="AR1421" s="627"/>
      <c r="AS1421" s="627"/>
      <c r="AT1421" s="627"/>
      <c r="AU1421" s="627"/>
      <c r="AV1421" s="613">
        <v>2020</v>
      </c>
      <c r="AW1421" s="613"/>
      <c r="AX1421" s="613"/>
      <c r="AY1421" s="613"/>
      <c r="AZ1421" s="613"/>
      <c r="BA1421" s="613"/>
      <c r="BB1421" s="613"/>
      <c r="BC1421" s="614"/>
      <c r="BD1421" s="614"/>
      <c r="BE1421" s="170"/>
    </row>
    <row r="1422" spans="1:57" ht="25.7" hidden="1" customHeight="1" x14ac:dyDescent="0.15">
      <c r="A1422" s="621"/>
      <c r="B1422" s="147"/>
      <c r="C1422" s="625" t="s">
        <v>10555</v>
      </c>
      <c r="D1422" s="625" t="s">
        <v>17520</v>
      </c>
      <c r="E1422" s="625" t="s">
        <v>1913</v>
      </c>
      <c r="F1422" s="625"/>
      <c r="G1422" s="625" t="s">
        <v>10555</v>
      </c>
      <c r="H1422" s="773"/>
      <c r="I1422" s="773"/>
      <c r="J1422" s="297">
        <v>92516</v>
      </c>
      <c r="K1422" s="626">
        <v>291.56</v>
      </c>
      <c r="L1422" s="138">
        <v>291.56</v>
      </c>
      <c r="M1422" s="773"/>
      <c r="N1422" s="773"/>
      <c r="O1422" s="773"/>
      <c r="P1422" s="297">
        <v>300</v>
      </c>
      <c r="Q1422" s="626">
        <v>300</v>
      </c>
      <c r="R1422" s="626" t="s">
        <v>6528</v>
      </c>
      <c r="S1422" s="626">
        <v>1</v>
      </c>
      <c r="T1422" s="626" t="s">
        <v>687</v>
      </c>
      <c r="U1422" s="706"/>
      <c r="V1422" s="706"/>
      <c r="W1422" s="706"/>
      <c r="X1422" s="706"/>
      <c r="Y1422" s="706"/>
      <c r="Z1422" s="773"/>
      <c r="AA1422" s="626"/>
      <c r="AB1422" s="773"/>
      <c r="AC1422" s="773"/>
      <c r="AD1422" s="773"/>
      <c r="AE1422" s="966"/>
      <c r="AF1422" s="773"/>
      <c r="AG1422" s="773"/>
      <c r="AH1422" s="773"/>
      <c r="AI1422" s="773"/>
      <c r="AJ1422" s="773"/>
      <c r="AK1422" s="773"/>
      <c r="AL1422" s="773"/>
      <c r="AM1422" s="773"/>
      <c r="AN1422" s="773"/>
      <c r="AO1422" s="627"/>
      <c r="AP1422" s="627"/>
      <c r="AQ1422" s="627"/>
      <c r="AR1422" s="627"/>
      <c r="AS1422" s="627"/>
      <c r="AT1422" s="627"/>
      <c r="AU1422" s="627"/>
      <c r="AV1422" s="613">
        <v>2021</v>
      </c>
      <c r="AW1422" s="613"/>
      <c r="AX1422" s="613"/>
      <c r="AY1422" s="613"/>
      <c r="AZ1422" s="613"/>
      <c r="BA1422" s="613"/>
      <c r="BB1422" s="613"/>
      <c r="BC1422" s="614"/>
      <c r="BD1422" s="614"/>
      <c r="BE1422" s="170"/>
    </row>
    <row r="1423" spans="1:57" ht="25.7" hidden="1" customHeight="1" x14ac:dyDescent="0.15">
      <c r="A1423" s="621"/>
      <c r="B1423" s="147"/>
      <c r="C1423" s="625" t="s">
        <v>10555</v>
      </c>
      <c r="D1423" s="625" t="s">
        <v>17521</v>
      </c>
      <c r="E1423" s="625" t="s">
        <v>1913</v>
      </c>
      <c r="F1423" s="625"/>
      <c r="G1423" s="625" t="s">
        <v>10555</v>
      </c>
      <c r="H1423" s="773"/>
      <c r="I1423" s="773"/>
      <c r="J1423" s="297">
        <v>436674.4</v>
      </c>
      <c r="K1423" s="626">
        <v>379.62</v>
      </c>
      <c r="L1423" s="138">
        <v>379.62</v>
      </c>
      <c r="M1423" s="773"/>
      <c r="N1423" s="773"/>
      <c r="O1423" s="773"/>
      <c r="P1423" s="297">
        <v>300</v>
      </c>
      <c r="Q1423" s="626">
        <v>300</v>
      </c>
      <c r="R1423" s="626" t="s">
        <v>6528</v>
      </c>
      <c r="S1423" s="626">
        <v>2</v>
      </c>
      <c r="T1423" s="626" t="s">
        <v>687</v>
      </c>
      <c r="U1423" s="706"/>
      <c r="V1423" s="706"/>
      <c r="W1423" s="706"/>
      <c r="X1423" s="706"/>
      <c r="Y1423" s="706"/>
      <c r="Z1423" s="773"/>
      <c r="AA1423" s="626"/>
      <c r="AB1423" s="773"/>
      <c r="AC1423" s="773"/>
      <c r="AD1423" s="773"/>
      <c r="AE1423" s="966"/>
      <c r="AF1423" s="773"/>
      <c r="AG1423" s="773"/>
      <c r="AH1423" s="773"/>
      <c r="AI1423" s="773"/>
      <c r="AJ1423" s="773"/>
      <c r="AK1423" s="773"/>
      <c r="AL1423" s="773"/>
      <c r="AM1423" s="773"/>
      <c r="AN1423" s="773"/>
      <c r="AO1423" s="627"/>
      <c r="AP1423" s="627"/>
      <c r="AQ1423" s="627"/>
      <c r="AR1423" s="627"/>
      <c r="AS1423" s="627"/>
      <c r="AT1423" s="627"/>
      <c r="AU1423" s="627"/>
      <c r="AV1423" s="613">
        <v>2021</v>
      </c>
      <c r="AW1423" s="613"/>
      <c r="AX1423" s="613"/>
      <c r="AY1423" s="613"/>
      <c r="AZ1423" s="613"/>
      <c r="BA1423" s="613"/>
      <c r="BB1423" s="613"/>
      <c r="BC1423" s="614"/>
      <c r="BD1423" s="614"/>
      <c r="BE1423" s="170"/>
    </row>
    <row r="1424" spans="1:57" ht="25.7" hidden="1" customHeight="1" x14ac:dyDescent="0.15">
      <c r="A1424" s="621"/>
      <c r="B1424" s="147"/>
      <c r="C1424" s="625" t="s">
        <v>10555</v>
      </c>
      <c r="D1424" s="625" t="s">
        <v>17522</v>
      </c>
      <c r="E1424" s="625" t="s">
        <v>1913</v>
      </c>
      <c r="F1424" s="625"/>
      <c r="G1424" s="625" t="s">
        <v>10555</v>
      </c>
      <c r="H1424" s="773"/>
      <c r="I1424" s="773"/>
      <c r="J1424" s="297">
        <v>30310.7</v>
      </c>
      <c r="K1424" s="626">
        <v>374</v>
      </c>
      <c r="L1424" s="138">
        <v>374</v>
      </c>
      <c r="M1424" s="773"/>
      <c r="N1424" s="773"/>
      <c r="O1424" s="773"/>
      <c r="P1424" s="297">
        <v>300</v>
      </c>
      <c r="Q1424" s="626">
        <v>300</v>
      </c>
      <c r="R1424" s="626" t="s">
        <v>6528</v>
      </c>
      <c r="S1424" s="626">
        <v>2</v>
      </c>
      <c r="T1424" s="626" t="s">
        <v>687</v>
      </c>
      <c r="U1424" s="706"/>
      <c r="V1424" s="706"/>
      <c r="W1424" s="706"/>
      <c r="X1424" s="706"/>
      <c r="Y1424" s="706"/>
      <c r="Z1424" s="773"/>
      <c r="AA1424" s="626"/>
      <c r="AB1424" s="773"/>
      <c r="AC1424" s="773"/>
      <c r="AD1424" s="773"/>
      <c r="AE1424" s="966"/>
      <c r="AF1424" s="773"/>
      <c r="AG1424" s="773"/>
      <c r="AH1424" s="773"/>
      <c r="AI1424" s="773"/>
      <c r="AJ1424" s="773"/>
      <c r="AK1424" s="773"/>
      <c r="AL1424" s="773"/>
      <c r="AM1424" s="773"/>
      <c r="AN1424" s="773"/>
      <c r="AO1424" s="627"/>
      <c r="AP1424" s="627"/>
      <c r="AQ1424" s="627"/>
      <c r="AR1424" s="627"/>
      <c r="AS1424" s="627"/>
      <c r="AT1424" s="627"/>
      <c r="AU1424" s="627"/>
      <c r="AV1424" s="613">
        <v>2013</v>
      </c>
      <c r="AW1424" s="613"/>
      <c r="AX1424" s="613"/>
      <c r="AY1424" s="613"/>
      <c r="AZ1424" s="613"/>
      <c r="BA1424" s="613"/>
      <c r="BB1424" s="613"/>
      <c r="BC1424" s="614"/>
      <c r="BD1424" s="614"/>
      <c r="BE1424" s="170"/>
    </row>
    <row r="1425" spans="1:57" ht="25.7" hidden="1" customHeight="1" x14ac:dyDescent="0.15">
      <c r="A1425" s="621"/>
      <c r="B1425" s="147"/>
      <c r="C1425" s="625" t="s">
        <v>10555</v>
      </c>
      <c r="D1425" s="625" t="s">
        <v>17523</v>
      </c>
      <c r="E1425" s="625" t="s">
        <v>1913</v>
      </c>
      <c r="F1425" s="625"/>
      <c r="G1425" s="625" t="s">
        <v>10555</v>
      </c>
      <c r="H1425" s="773"/>
      <c r="I1425" s="773"/>
      <c r="J1425" s="297">
        <v>643</v>
      </c>
      <c r="K1425" s="626">
        <v>439.76</v>
      </c>
      <c r="L1425" s="138">
        <v>439.76</v>
      </c>
      <c r="M1425" s="773"/>
      <c r="N1425" s="773"/>
      <c r="O1425" s="773"/>
      <c r="P1425" s="297">
        <v>300</v>
      </c>
      <c r="Q1425" s="626">
        <v>300</v>
      </c>
      <c r="R1425" s="626" t="s">
        <v>6528</v>
      </c>
      <c r="S1425" s="626">
        <v>1</v>
      </c>
      <c r="T1425" s="626" t="s">
        <v>687</v>
      </c>
      <c r="U1425" s="706"/>
      <c r="V1425" s="706"/>
      <c r="W1425" s="706"/>
      <c r="X1425" s="706"/>
      <c r="Y1425" s="706"/>
      <c r="Z1425" s="773"/>
      <c r="AA1425" s="626"/>
      <c r="AB1425" s="773"/>
      <c r="AC1425" s="773"/>
      <c r="AD1425" s="773"/>
      <c r="AE1425" s="966"/>
      <c r="AF1425" s="773"/>
      <c r="AG1425" s="773"/>
      <c r="AH1425" s="773"/>
      <c r="AI1425" s="773"/>
      <c r="AJ1425" s="773"/>
      <c r="AK1425" s="773"/>
      <c r="AL1425" s="773"/>
      <c r="AM1425" s="773"/>
      <c r="AN1425" s="773"/>
      <c r="AO1425" s="627"/>
      <c r="AP1425" s="627"/>
      <c r="AQ1425" s="627"/>
      <c r="AR1425" s="627"/>
      <c r="AS1425" s="627"/>
      <c r="AT1425" s="627"/>
      <c r="AU1425" s="627"/>
      <c r="AV1425" s="613">
        <v>2021</v>
      </c>
      <c r="AW1425" s="613"/>
      <c r="AX1425" s="613"/>
      <c r="AY1425" s="613"/>
      <c r="AZ1425" s="613"/>
      <c r="BA1425" s="613"/>
      <c r="BB1425" s="613"/>
      <c r="BC1425" s="614"/>
      <c r="BD1425" s="614"/>
      <c r="BE1425" s="170"/>
    </row>
    <row r="1426" spans="1:57" ht="25.7" hidden="1" customHeight="1" x14ac:dyDescent="0.15">
      <c r="A1426" s="621"/>
      <c r="B1426" s="147"/>
      <c r="C1426" s="625" t="s">
        <v>6260</v>
      </c>
      <c r="D1426" s="625" t="s">
        <v>6526</v>
      </c>
      <c r="E1426" s="625" t="s">
        <v>6260</v>
      </c>
      <c r="F1426" s="625"/>
      <c r="G1426" s="625" t="s">
        <v>17513</v>
      </c>
      <c r="H1426" s="773"/>
      <c r="I1426" s="773"/>
      <c r="J1426" s="297">
        <v>19735</v>
      </c>
      <c r="K1426" s="626">
        <v>1171</v>
      </c>
      <c r="L1426" s="138">
        <v>1161</v>
      </c>
      <c r="M1426" s="773"/>
      <c r="N1426" s="773"/>
      <c r="O1426" s="773"/>
      <c r="P1426" s="297">
        <v>600</v>
      </c>
      <c r="Q1426" s="626">
        <v>600</v>
      </c>
      <c r="R1426" s="626" t="s">
        <v>6528</v>
      </c>
      <c r="S1426" s="626">
        <v>2</v>
      </c>
      <c r="T1426" s="626" t="s">
        <v>687</v>
      </c>
      <c r="U1426" s="706"/>
      <c r="V1426" s="706"/>
      <c r="W1426" s="706"/>
      <c r="X1426" s="706"/>
      <c r="Y1426" s="706"/>
      <c r="Z1426" s="773"/>
      <c r="AA1426" s="626" t="s">
        <v>6219</v>
      </c>
      <c r="AB1426" s="773"/>
      <c r="AC1426" s="773"/>
      <c r="AD1426" s="773"/>
      <c r="AE1426" s="966"/>
      <c r="AF1426" s="773"/>
      <c r="AG1426" s="773"/>
      <c r="AH1426" s="773"/>
      <c r="AI1426" s="773"/>
      <c r="AJ1426" s="773"/>
      <c r="AK1426" s="773"/>
      <c r="AL1426" s="773"/>
      <c r="AM1426" s="773"/>
      <c r="AN1426" s="773"/>
      <c r="AO1426" s="627"/>
      <c r="AP1426" s="627"/>
      <c r="AQ1426" s="627"/>
      <c r="AR1426" s="627"/>
      <c r="AS1426" s="627"/>
      <c r="AT1426" s="627"/>
      <c r="AU1426" s="627"/>
      <c r="AV1426" s="613">
        <v>2008</v>
      </c>
      <c r="AW1426" s="613"/>
      <c r="AX1426" s="613"/>
      <c r="AY1426" s="613"/>
      <c r="AZ1426" s="613"/>
      <c r="BA1426" s="613"/>
      <c r="BB1426" s="613"/>
      <c r="BC1426" s="614">
        <v>545</v>
      </c>
      <c r="BD1426" s="614"/>
      <c r="BE1426" s="170"/>
    </row>
    <row r="1427" spans="1:57" ht="25.7" hidden="1" customHeight="1" x14ac:dyDescent="0.15">
      <c r="A1427" s="621"/>
      <c r="B1427" s="147"/>
      <c r="C1427" s="625" t="s">
        <v>6260</v>
      </c>
      <c r="D1427" s="625" t="s">
        <v>6527</v>
      </c>
      <c r="E1427" s="625" t="s">
        <v>6260</v>
      </c>
      <c r="F1427" s="625"/>
      <c r="G1427" s="625" t="s">
        <v>6260</v>
      </c>
      <c r="H1427" s="773"/>
      <c r="I1427" s="773"/>
      <c r="J1427" s="297">
        <v>863</v>
      </c>
      <c r="K1427" s="626">
        <v>390</v>
      </c>
      <c r="L1427" s="138">
        <v>390</v>
      </c>
      <c r="M1427" s="773"/>
      <c r="N1427" s="773"/>
      <c r="O1427" s="773"/>
      <c r="P1427" s="297">
        <v>300</v>
      </c>
      <c r="Q1427" s="626">
        <v>300</v>
      </c>
      <c r="R1427" s="626" t="s">
        <v>6528</v>
      </c>
      <c r="S1427" s="626">
        <v>1</v>
      </c>
      <c r="T1427" s="626" t="s">
        <v>687</v>
      </c>
      <c r="U1427" s="706"/>
      <c r="V1427" s="706"/>
      <c r="W1427" s="706"/>
      <c r="X1427" s="706"/>
      <c r="Y1427" s="706"/>
      <c r="Z1427" s="773"/>
      <c r="AA1427" s="626" t="s">
        <v>1530</v>
      </c>
      <c r="AB1427" s="773"/>
      <c r="AC1427" s="773"/>
      <c r="AD1427" s="773"/>
      <c r="AE1427" s="966"/>
      <c r="AF1427" s="773"/>
      <c r="AG1427" s="773"/>
      <c r="AH1427" s="773"/>
      <c r="AI1427" s="773"/>
      <c r="AJ1427" s="773"/>
      <c r="AK1427" s="773"/>
      <c r="AL1427" s="773"/>
      <c r="AM1427" s="773"/>
      <c r="AN1427" s="773"/>
      <c r="AO1427" s="627"/>
      <c r="AP1427" s="627"/>
      <c r="AQ1427" s="627"/>
      <c r="AR1427" s="627"/>
      <c r="AS1427" s="627"/>
      <c r="AT1427" s="627"/>
      <c r="AU1427" s="627"/>
      <c r="AV1427" s="613">
        <v>2010</v>
      </c>
      <c r="AW1427" s="613"/>
      <c r="AX1427" s="613"/>
      <c r="AY1427" s="613"/>
      <c r="AZ1427" s="613"/>
      <c r="BA1427" s="613"/>
      <c r="BB1427" s="613"/>
      <c r="BC1427" s="614">
        <v>150</v>
      </c>
      <c r="BD1427" s="614"/>
      <c r="BE1427" s="170"/>
    </row>
    <row r="1428" spans="1:57" ht="25.7" hidden="1" customHeight="1" x14ac:dyDescent="0.15">
      <c r="A1428" s="621"/>
      <c r="B1428" s="147"/>
      <c r="C1428" s="625" t="s">
        <v>6260</v>
      </c>
      <c r="D1428" s="625" t="s">
        <v>6529</v>
      </c>
      <c r="E1428" s="625" t="s">
        <v>6260</v>
      </c>
      <c r="F1428" s="625"/>
      <c r="G1428" s="625" t="s">
        <v>6260</v>
      </c>
      <c r="H1428" s="773"/>
      <c r="I1428" s="773"/>
      <c r="J1428" s="297">
        <v>1784</v>
      </c>
      <c r="K1428" s="626">
        <v>418</v>
      </c>
      <c r="L1428" s="138">
        <v>418</v>
      </c>
      <c r="M1428" s="773"/>
      <c r="N1428" s="773"/>
      <c r="O1428" s="773"/>
      <c r="P1428" s="297">
        <v>418</v>
      </c>
      <c r="Q1428" s="626">
        <v>418</v>
      </c>
      <c r="R1428" s="626" t="s">
        <v>6528</v>
      </c>
      <c r="S1428" s="626">
        <v>1</v>
      </c>
      <c r="T1428" s="626" t="s">
        <v>687</v>
      </c>
      <c r="U1428" s="706"/>
      <c r="V1428" s="706"/>
      <c r="W1428" s="706"/>
      <c r="X1428" s="706"/>
      <c r="Y1428" s="706"/>
      <c r="Z1428" s="773"/>
      <c r="AA1428" s="626"/>
      <c r="AB1428" s="773"/>
      <c r="AC1428" s="773"/>
      <c r="AD1428" s="773"/>
      <c r="AE1428" s="966"/>
      <c r="AF1428" s="773"/>
      <c r="AG1428" s="773"/>
      <c r="AH1428" s="773"/>
      <c r="AI1428" s="773"/>
      <c r="AJ1428" s="773"/>
      <c r="AK1428" s="773"/>
      <c r="AL1428" s="773"/>
      <c r="AM1428" s="773"/>
      <c r="AN1428" s="773"/>
      <c r="AO1428" s="627"/>
      <c r="AP1428" s="627"/>
      <c r="AQ1428" s="627"/>
      <c r="AR1428" s="627"/>
      <c r="AS1428" s="627"/>
      <c r="AT1428" s="627"/>
      <c r="AU1428" s="627"/>
      <c r="AV1428" s="613" t="s">
        <v>6530</v>
      </c>
      <c r="AW1428" s="613"/>
      <c r="AX1428" s="613"/>
      <c r="AY1428" s="613"/>
      <c r="AZ1428" s="613"/>
      <c r="BA1428" s="613"/>
      <c r="BB1428" s="613"/>
      <c r="BC1428" s="614">
        <v>158</v>
      </c>
      <c r="BD1428" s="614"/>
      <c r="BE1428" s="170"/>
    </row>
    <row r="1429" spans="1:57" ht="25.7" hidden="1" customHeight="1" x14ac:dyDescent="0.15">
      <c r="A1429" s="621"/>
      <c r="B1429" s="147"/>
      <c r="C1429" s="625" t="s">
        <v>6260</v>
      </c>
      <c r="D1429" s="625" t="s">
        <v>6531</v>
      </c>
      <c r="E1429" s="625" t="s">
        <v>6260</v>
      </c>
      <c r="F1429" s="625"/>
      <c r="G1429" s="625" t="s">
        <v>6260</v>
      </c>
      <c r="H1429" s="773"/>
      <c r="I1429" s="773"/>
      <c r="J1429" s="297">
        <v>3276</v>
      </c>
      <c r="K1429" s="626">
        <v>456</v>
      </c>
      <c r="L1429" s="138">
        <v>456</v>
      </c>
      <c r="M1429" s="773"/>
      <c r="N1429" s="773"/>
      <c r="O1429" s="773"/>
      <c r="P1429" s="297">
        <v>456</v>
      </c>
      <c r="Q1429" s="626">
        <v>456</v>
      </c>
      <c r="R1429" s="626" t="s">
        <v>6528</v>
      </c>
      <c r="S1429" s="626">
        <v>1</v>
      </c>
      <c r="T1429" s="626" t="s">
        <v>687</v>
      </c>
      <c r="U1429" s="706"/>
      <c r="V1429" s="706"/>
      <c r="W1429" s="706"/>
      <c r="X1429" s="706"/>
      <c r="Y1429" s="706"/>
      <c r="Z1429" s="773"/>
      <c r="AA1429" s="626"/>
      <c r="AB1429" s="773"/>
      <c r="AC1429" s="773"/>
      <c r="AD1429" s="773"/>
      <c r="AE1429" s="966"/>
      <c r="AF1429" s="773"/>
      <c r="AG1429" s="773"/>
      <c r="AH1429" s="773"/>
      <c r="AI1429" s="773"/>
      <c r="AJ1429" s="773"/>
      <c r="AK1429" s="773"/>
      <c r="AL1429" s="773"/>
      <c r="AM1429" s="773"/>
      <c r="AN1429" s="773"/>
      <c r="AO1429" s="627"/>
      <c r="AP1429" s="627"/>
      <c r="AQ1429" s="627"/>
      <c r="AR1429" s="627"/>
      <c r="AS1429" s="627"/>
      <c r="AT1429" s="627"/>
      <c r="AU1429" s="627"/>
      <c r="AV1429" s="613" t="s">
        <v>6530</v>
      </c>
      <c r="AW1429" s="613"/>
      <c r="AX1429" s="613"/>
      <c r="AY1429" s="613"/>
      <c r="AZ1429" s="613"/>
      <c r="BA1429" s="613"/>
      <c r="BB1429" s="613"/>
      <c r="BC1429" s="614">
        <v>164</v>
      </c>
      <c r="BD1429" s="614"/>
      <c r="BE1429" s="170"/>
    </row>
    <row r="1430" spans="1:57" ht="25.7" hidden="1" customHeight="1" x14ac:dyDescent="0.15">
      <c r="A1430" s="621"/>
      <c r="B1430" s="147"/>
      <c r="C1430" s="625" t="s">
        <v>6260</v>
      </c>
      <c r="D1430" s="625" t="s">
        <v>6532</v>
      </c>
      <c r="E1430" s="625" t="s">
        <v>6260</v>
      </c>
      <c r="F1430" s="625"/>
      <c r="G1430" s="625" t="s">
        <v>6260</v>
      </c>
      <c r="H1430" s="773"/>
      <c r="I1430" s="773"/>
      <c r="J1430" s="297">
        <v>5422</v>
      </c>
      <c r="K1430" s="626">
        <v>456</v>
      </c>
      <c r="L1430" s="138">
        <v>456</v>
      </c>
      <c r="M1430" s="773"/>
      <c r="N1430" s="773"/>
      <c r="O1430" s="773"/>
      <c r="P1430" s="297">
        <v>456</v>
      </c>
      <c r="Q1430" s="626">
        <v>456</v>
      </c>
      <c r="R1430" s="626" t="s">
        <v>6528</v>
      </c>
      <c r="S1430" s="626">
        <v>1</v>
      </c>
      <c r="T1430" s="626" t="s">
        <v>687</v>
      </c>
      <c r="U1430" s="706"/>
      <c r="V1430" s="706"/>
      <c r="W1430" s="706"/>
      <c r="X1430" s="706"/>
      <c r="Y1430" s="706"/>
      <c r="Z1430" s="773"/>
      <c r="AA1430" s="626"/>
      <c r="AB1430" s="773"/>
      <c r="AC1430" s="773"/>
      <c r="AD1430" s="773"/>
      <c r="AE1430" s="966"/>
      <c r="AF1430" s="773"/>
      <c r="AG1430" s="773"/>
      <c r="AH1430" s="773"/>
      <c r="AI1430" s="773"/>
      <c r="AJ1430" s="773"/>
      <c r="AK1430" s="773"/>
      <c r="AL1430" s="773"/>
      <c r="AM1430" s="773"/>
      <c r="AN1430" s="773"/>
      <c r="AO1430" s="627"/>
      <c r="AP1430" s="627"/>
      <c r="AQ1430" s="627"/>
      <c r="AR1430" s="627"/>
      <c r="AS1430" s="627"/>
      <c r="AT1430" s="627"/>
      <c r="AU1430" s="627"/>
      <c r="AV1430" s="613" t="s">
        <v>6530</v>
      </c>
      <c r="AW1430" s="613"/>
      <c r="AX1430" s="613"/>
      <c r="AY1430" s="613"/>
      <c r="AZ1430" s="613"/>
      <c r="BA1430" s="613"/>
      <c r="BB1430" s="613"/>
      <c r="BC1430" s="614">
        <v>162</v>
      </c>
      <c r="BD1430" s="614"/>
      <c r="BE1430" s="170"/>
    </row>
    <row r="1431" spans="1:57" ht="25.7" hidden="1" customHeight="1" x14ac:dyDescent="0.15">
      <c r="A1431" s="621"/>
      <c r="B1431" s="147"/>
      <c r="C1431" s="625" t="s">
        <v>6260</v>
      </c>
      <c r="D1431" s="625" t="s">
        <v>6533</v>
      </c>
      <c r="E1431" s="625" t="s">
        <v>6260</v>
      </c>
      <c r="F1431" s="625"/>
      <c r="G1431" s="625" t="s">
        <v>6260</v>
      </c>
      <c r="H1431" s="773"/>
      <c r="I1431" s="773"/>
      <c r="J1431" s="297">
        <v>4401</v>
      </c>
      <c r="K1431" s="626">
        <v>456</v>
      </c>
      <c r="L1431" s="138">
        <v>456</v>
      </c>
      <c r="M1431" s="773"/>
      <c r="N1431" s="773"/>
      <c r="O1431" s="773"/>
      <c r="P1431" s="297">
        <v>456</v>
      </c>
      <c r="Q1431" s="626">
        <v>456</v>
      </c>
      <c r="R1431" s="626" t="s">
        <v>6528</v>
      </c>
      <c r="S1431" s="626">
        <v>1</v>
      </c>
      <c r="T1431" s="626" t="s">
        <v>687</v>
      </c>
      <c r="U1431" s="706"/>
      <c r="V1431" s="706"/>
      <c r="W1431" s="706"/>
      <c r="X1431" s="706"/>
      <c r="Y1431" s="706"/>
      <c r="Z1431" s="773"/>
      <c r="AA1431" s="626"/>
      <c r="AB1431" s="773"/>
      <c r="AC1431" s="773"/>
      <c r="AD1431" s="773"/>
      <c r="AE1431" s="966"/>
      <c r="AF1431" s="773"/>
      <c r="AG1431" s="773"/>
      <c r="AH1431" s="773"/>
      <c r="AI1431" s="773"/>
      <c r="AJ1431" s="773"/>
      <c r="AK1431" s="773"/>
      <c r="AL1431" s="773"/>
      <c r="AM1431" s="773"/>
      <c r="AN1431" s="773"/>
      <c r="AO1431" s="627"/>
      <c r="AP1431" s="627"/>
      <c r="AQ1431" s="627"/>
      <c r="AR1431" s="627"/>
      <c r="AS1431" s="627"/>
      <c r="AT1431" s="627"/>
      <c r="AU1431" s="627"/>
      <c r="AV1431" s="613" t="s">
        <v>6530</v>
      </c>
      <c r="AW1431" s="613"/>
      <c r="AX1431" s="613"/>
      <c r="AY1431" s="613"/>
      <c r="AZ1431" s="613"/>
      <c r="BA1431" s="613"/>
      <c r="BB1431" s="613"/>
      <c r="BC1431" s="614">
        <v>161</v>
      </c>
      <c r="BD1431" s="614"/>
      <c r="BE1431" s="170"/>
    </row>
    <row r="1432" spans="1:57" ht="25.7" hidden="1" customHeight="1" x14ac:dyDescent="0.15">
      <c r="A1432" s="621"/>
      <c r="B1432" s="147"/>
      <c r="C1432" s="625" t="s">
        <v>6260</v>
      </c>
      <c r="D1432" s="625" t="s">
        <v>17524</v>
      </c>
      <c r="E1432" s="625" t="s">
        <v>6260</v>
      </c>
      <c r="F1432" s="625"/>
      <c r="G1432" s="625" t="s">
        <v>6260</v>
      </c>
      <c r="H1432" s="773"/>
      <c r="I1432" s="773"/>
      <c r="J1432" s="297">
        <v>23481</v>
      </c>
      <c r="K1432" s="626">
        <v>363</v>
      </c>
      <c r="L1432" s="138">
        <v>363</v>
      </c>
      <c r="M1432" s="773"/>
      <c r="N1432" s="773"/>
      <c r="O1432" s="773"/>
      <c r="P1432" s="297">
        <v>363</v>
      </c>
      <c r="Q1432" s="626">
        <v>363</v>
      </c>
      <c r="R1432" s="626" t="s">
        <v>6528</v>
      </c>
      <c r="S1432" s="626">
        <v>1</v>
      </c>
      <c r="T1432" s="626" t="s">
        <v>687</v>
      </c>
      <c r="U1432" s="706"/>
      <c r="V1432" s="706"/>
      <c r="W1432" s="706"/>
      <c r="X1432" s="706"/>
      <c r="Y1432" s="706"/>
      <c r="Z1432" s="773"/>
      <c r="AA1432" s="626"/>
      <c r="AB1432" s="773"/>
      <c r="AC1432" s="773"/>
      <c r="AD1432" s="773"/>
      <c r="AE1432" s="966"/>
      <c r="AF1432" s="773"/>
      <c r="AG1432" s="773"/>
      <c r="AH1432" s="773"/>
      <c r="AI1432" s="773"/>
      <c r="AJ1432" s="773"/>
      <c r="AK1432" s="773"/>
      <c r="AL1432" s="773"/>
      <c r="AM1432" s="773"/>
      <c r="AN1432" s="773"/>
      <c r="AO1432" s="627"/>
      <c r="AP1432" s="627"/>
      <c r="AQ1432" s="627"/>
      <c r="AR1432" s="627"/>
      <c r="AS1432" s="627"/>
      <c r="AT1432" s="627"/>
      <c r="AU1432" s="627"/>
      <c r="AV1432" s="613" t="s">
        <v>6530</v>
      </c>
      <c r="AW1432" s="613"/>
      <c r="AX1432" s="613"/>
      <c r="AY1432" s="613"/>
      <c r="AZ1432" s="613"/>
      <c r="BA1432" s="613"/>
      <c r="BB1432" s="613"/>
      <c r="BC1432" s="614">
        <v>134</v>
      </c>
      <c r="BD1432" s="614"/>
      <c r="BE1432" s="170"/>
    </row>
    <row r="1433" spans="1:57" ht="25.7" hidden="1" customHeight="1" x14ac:dyDescent="0.15">
      <c r="A1433" s="621"/>
      <c r="B1433" s="147"/>
      <c r="C1433" s="625" t="s">
        <v>6260</v>
      </c>
      <c r="D1433" s="625" t="s">
        <v>17525</v>
      </c>
      <c r="E1433" s="625" t="s">
        <v>6260</v>
      </c>
      <c r="F1433" s="625"/>
      <c r="G1433" s="625" t="s">
        <v>6260</v>
      </c>
      <c r="H1433" s="773"/>
      <c r="I1433" s="773"/>
      <c r="J1433" s="297">
        <v>5907</v>
      </c>
      <c r="K1433" s="626">
        <v>456</v>
      </c>
      <c r="L1433" s="138">
        <v>456</v>
      </c>
      <c r="M1433" s="773"/>
      <c r="N1433" s="773"/>
      <c r="O1433" s="773"/>
      <c r="P1433" s="297">
        <v>456</v>
      </c>
      <c r="Q1433" s="626">
        <v>456</v>
      </c>
      <c r="R1433" s="626" t="s">
        <v>6528</v>
      </c>
      <c r="S1433" s="626">
        <v>1</v>
      </c>
      <c r="T1433" s="626" t="s">
        <v>687</v>
      </c>
      <c r="U1433" s="706"/>
      <c r="V1433" s="706"/>
      <c r="W1433" s="706"/>
      <c r="X1433" s="706"/>
      <c r="Y1433" s="706"/>
      <c r="Z1433" s="773"/>
      <c r="AA1433" s="626"/>
      <c r="AB1433" s="773"/>
      <c r="AC1433" s="773"/>
      <c r="AD1433" s="773"/>
      <c r="AE1433" s="966"/>
      <c r="AF1433" s="773"/>
      <c r="AG1433" s="773"/>
      <c r="AH1433" s="773"/>
      <c r="AI1433" s="773"/>
      <c r="AJ1433" s="773"/>
      <c r="AK1433" s="773"/>
      <c r="AL1433" s="773"/>
      <c r="AM1433" s="773"/>
      <c r="AN1433" s="773"/>
      <c r="AO1433" s="627"/>
      <c r="AP1433" s="627"/>
      <c r="AQ1433" s="627"/>
      <c r="AR1433" s="627"/>
      <c r="AS1433" s="627"/>
      <c r="AT1433" s="627"/>
      <c r="AU1433" s="627"/>
      <c r="AV1433" s="613" t="s">
        <v>6530</v>
      </c>
      <c r="AW1433" s="613"/>
      <c r="AX1433" s="613"/>
      <c r="AY1433" s="613"/>
      <c r="AZ1433" s="613"/>
      <c r="BA1433" s="613"/>
      <c r="BB1433" s="613"/>
      <c r="BC1433" s="614">
        <v>156</v>
      </c>
      <c r="BD1433" s="614"/>
      <c r="BE1433" s="170"/>
    </row>
    <row r="1434" spans="1:57" ht="25.7" hidden="1" customHeight="1" x14ac:dyDescent="0.15">
      <c r="A1434" s="621"/>
      <c r="B1434" s="147"/>
      <c r="C1434" s="625" t="s">
        <v>6260</v>
      </c>
      <c r="D1434" s="625" t="s">
        <v>17526</v>
      </c>
      <c r="E1434" s="625" t="s">
        <v>6260</v>
      </c>
      <c r="F1434" s="625"/>
      <c r="G1434" s="625" t="s">
        <v>6260</v>
      </c>
      <c r="H1434" s="773"/>
      <c r="I1434" s="773"/>
      <c r="J1434" s="297">
        <v>734</v>
      </c>
      <c r="K1434" s="626">
        <v>435</v>
      </c>
      <c r="L1434" s="138">
        <v>435</v>
      </c>
      <c r="M1434" s="773"/>
      <c r="N1434" s="773"/>
      <c r="O1434" s="773"/>
      <c r="P1434" s="297">
        <v>435</v>
      </c>
      <c r="Q1434" s="626">
        <v>435</v>
      </c>
      <c r="R1434" s="626" t="s">
        <v>6528</v>
      </c>
      <c r="S1434" s="626">
        <v>1</v>
      </c>
      <c r="T1434" s="626" t="s">
        <v>687</v>
      </c>
      <c r="U1434" s="706"/>
      <c r="V1434" s="706"/>
      <c r="W1434" s="706"/>
      <c r="X1434" s="706"/>
      <c r="Y1434" s="706"/>
      <c r="Z1434" s="773"/>
      <c r="AA1434" s="626" t="s">
        <v>5555</v>
      </c>
      <c r="AB1434" s="773"/>
      <c r="AC1434" s="773"/>
      <c r="AD1434" s="773"/>
      <c r="AE1434" s="966"/>
      <c r="AF1434" s="773"/>
      <c r="AG1434" s="773"/>
      <c r="AH1434" s="773"/>
      <c r="AI1434" s="773"/>
      <c r="AJ1434" s="773"/>
      <c r="AK1434" s="773"/>
      <c r="AL1434" s="773"/>
      <c r="AM1434" s="773"/>
      <c r="AN1434" s="773"/>
      <c r="AO1434" s="627"/>
      <c r="AP1434" s="627"/>
      <c r="AQ1434" s="627"/>
      <c r="AR1434" s="627"/>
      <c r="AS1434" s="627"/>
      <c r="AT1434" s="627"/>
      <c r="AU1434" s="627"/>
      <c r="AV1434" s="613" t="s">
        <v>6534</v>
      </c>
      <c r="AW1434" s="613"/>
      <c r="AX1434" s="613"/>
      <c r="AY1434" s="613"/>
      <c r="AZ1434" s="613"/>
      <c r="BA1434" s="613"/>
      <c r="BB1434" s="613"/>
      <c r="BC1434" s="614">
        <v>304</v>
      </c>
      <c r="BD1434" s="614"/>
      <c r="BE1434" s="170"/>
    </row>
    <row r="1435" spans="1:57" ht="25.7" hidden="1" customHeight="1" x14ac:dyDescent="0.15">
      <c r="A1435" s="621"/>
      <c r="B1435" s="147"/>
      <c r="C1435" s="625" t="s">
        <v>6260</v>
      </c>
      <c r="D1435" s="625" t="s">
        <v>17527</v>
      </c>
      <c r="E1435" s="625" t="s">
        <v>6260</v>
      </c>
      <c r="F1435" s="625"/>
      <c r="G1435" s="625" t="s">
        <v>6260</v>
      </c>
      <c r="H1435" s="773"/>
      <c r="I1435" s="773"/>
      <c r="J1435" s="297">
        <v>188625</v>
      </c>
      <c r="K1435" s="626">
        <v>460</v>
      </c>
      <c r="L1435" s="138">
        <v>460</v>
      </c>
      <c r="M1435" s="773"/>
      <c r="N1435" s="773"/>
      <c r="O1435" s="773"/>
      <c r="P1435" s="297">
        <v>460</v>
      </c>
      <c r="Q1435" s="626">
        <v>460</v>
      </c>
      <c r="R1435" s="626" t="s">
        <v>6528</v>
      </c>
      <c r="S1435" s="626">
        <v>1</v>
      </c>
      <c r="T1435" s="626" t="s">
        <v>687</v>
      </c>
      <c r="U1435" s="706"/>
      <c r="V1435" s="706"/>
      <c r="W1435" s="706"/>
      <c r="X1435" s="706"/>
      <c r="Y1435" s="706"/>
      <c r="Z1435" s="773"/>
      <c r="AA1435" s="626" t="s">
        <v>1530</v>
      </c>
      <c r="AB1435" s="773"/>
      <c r="AC1435" s="773"/>
      <c r="AD1435" s="773"/>
      <c r="AE1435" s="966"/>
      <c r="AF1435" s="773"/>
      <c r="AG1435" s="773"/>
      <c r="AH1435" s="773"/>
      <c r="AI1435" s="773"/>
      <c r="AJ1435" s="773"/>
      <c r="AK1435" s="773"/>
      <c r="AL1435" s="773"/>
      <c r="AM1435" s="773"/>
      <c r="AN1435" s="773"/>
      <c r="AO1435" s="627"/>
      <c r="AP1435" s="627"/>
      <c r="AQ1435" s="627"/>
      <c r="AR1435" s="627"/>
      <c r="AS1435" s="627"/>
      <c r="AT1435" s="627"/>
      <c r="AU1435" s="627"/>
      <c r="AV1435" s="613" t="s">
        <v>6534</v>
      </c>
      <c r="AW1435" s="613"/>
      <c r="AX1435" s="613"/>
      <c r="AY1435" s="613"/>
      <c r="AZ1435" s="613"/>
      <c r="BA1435" s="613"/>
      <c r="BB1435" s="613"/>
      <c r="BC1435" s="614">
        <v>250</v>
      </c>
      <c r="BD1435" s="614"/>
      <c r="BE1435" s="170"/>
    </row>
    <row r="1436" spans="1:57" ht="25.7" hidden="1" customHeight="1" x14ac:dyDescent="0.15">
      <c r="A1436" s="621"/>
      <c r="B1436" s="147"/>
      <c r="C1436" s="625" t="s">
        <v>6260</v>
      </c>
      <c r="D1436" s="625" t="s">
        <v>17528</v>
      </c>
      <c r="E1436" s="625" t="s">
        <v>6260</v>
      </c>
      <c r="F1436" s="625"/>
      <c r="G1436" s="625" t="s">
        <v>6260</v>
      </c>
      <c r="H1436" s="773"/>
      <c r="I1436" s="773"/>
      <c r="J1436" s="297">
        <v>7813</v>
      </c>
      <c r="K1436" s="626">
        <v>499</v>
      </c>
      <c r="L1436" s="138">
        <v>499</v>
      </c>
      <c r="M1436" s="773"/>
      <c r="N1436" s="773"/>
      <c r="O1436" s="773"/>
      <c r="P1436" s="297">
        <v>499</v>
      </c>
      <c r="Q1436" s="626">
        <v>499</v>
      </c>
      <c r="R1436" s="626" t="s">
        <v>6528</v>
      </c>
      <c r="S1436" s="626">
        <v>1</v>
      </c>
      <c r="T1436" s="626" t="s">
        <v>687</v>
      </c>
      <c r="U1436" s="706"/>
      <c r="V1436" s="706"/>
      <c r="W1436" s="706"/>
      <c r="X1436" s="706"/>
      <c r="Y1436" s="706"/>
      <c r="Z1436" s="773"/>
      <c r="AA1436" s="626" t="s">
        <v>1530</v>
      </c>
      <c r="AB1436" s="773"/>
      <c r="AC1436" s="773"/>
      <c r="AD1436" s="773"/>
      <c r="AE1436" s="966"/>
      <c r="AF1436" s="773"/>
      <c r="AG1436" s="773"/>
      <c r="AH1436" s="773"/>
      <c r="AI1436" s="773"/>
      <c r="AJ1436" s="773"/>
      <c r="AK1436" s="773"/>
      <c r="AL1436" s="773"/>
      <c r="AM1436" s="773"/>
      <c r="AN1436" s="773"/>
      <c r="AO1436" s="627"/>
      <c r="AP1436" s="627"/>
      <c r="AQ1436" s="627"/>
      <c r="AR1436" s="627"/>
      <c r="AS1436" s="627"/>
      <c r="AT1436" s="627"/>
      <c r="AU1436" s="627"/>
      <c r="AV1436" s="613">
        <v>2015</v>
      </c>
      <c r="AW1436" s="613"/>
      <c r="AX1436" s="613"/>
      <c r="AY1436" s="613"/>
      <c r="AZ1436" s="613"/>
      <c r="BA1436" s="613"/>
      <c r="BB1436" s="613"/>
      <c r="BC1436" s="614">
        <v>600</v>
      </c>
      <c r="BD1436" s="614"/>
      <c r="BE1436" s="170"/>
    </row>
    <row r="1437" spans="1:57" ht="25.7" hidden="1" customHeight="1" x14ac:dyDescent="0.15">
      <c r="A1437" s="621"/>
      <c r="B1437" s="147"/>
      <c r="C1437" s="625" t="s">
        <v>10559</v>
      </c>
      <c r="D1437" s="625" t="s">
        <v>17529</v>
      </c>
      <c r="E1437" s="625" t="s">
        <v>10559</v>
      </c>
      <c r="F1437" s="625" t="s">
        <v>10559</v>
      </c>
      <c r="G1437" s="297" t="s">
        <v>10559</v>
      </c>
      <c r="H1437" s="626">
        <v>374</v>
      </c>
      <c r="I1437" s="626">
        <v>374</v>
      </c>
      <c r="J1437" s="297">
        <v>187302</v>
      </c>
      <c r="K1437" s="626">
        <v>374</v>
      </c>
      <c r="L1437" s="138">
        <v>374</v>
      </c>
      <c r="M1437" s="626"/>
      <c r="N1437" s="626"/>
      <c r="O1437" s="626"/>
      <c r="P1437" s="613">
        <v>374</v>
      </c>
      <c r="Q1437" s="614">
        <v>374</v>
      </c>
      <c r="R1437" s="626" t="s">
        <v>6528</v>
      </c>
      <c r="S1437" s="626">
        <v>1</v>
      </c>
      <c r="T1437" s="626" t="s">
        <v>687</v>
      </c>
      <c r="U1437" s="706"/>
      <c r="V1437" s="706"/>
      <c r="W1437" s="706"/>
      <c r="X1437" s="706"/>
      <c r="Y1437" s="706"/>
      <c r="Z1437" s="773"/>
      <c r="AA1437" s="626"/>
      <c r="AB1437" s="773"/>
      <c r="AC1437" s="773"/>
      <c r="AD1437" s="773"/>
      <c r="AE1437" s="966"/>
      <c r="AF1437" s="773"/>
      <c r="AG1437" s="773"/>
      <c r="AH1437" s="773"/>
      <c r="AI1437" s="773"/>
      <c r="AJ1437" s="773"/>
      <c r="AK1437" s="773"/>
      <c r="AL1437" s="773"/>
      <c r="AM1437" s="773"/>
      <c r="AN1437" s="773"/>
      <c r="AO1437" s="627"/>
      <c r="AP1437" s="627"/>
      <c r="AQ1437" s="627"/>
      <c r="AR1437" s="627"/>
      <c r="AS1437" s="627"/>
      <c r="AT1437" s="627"/>
      <c r="AU1437" s="627"/>
      <c r="AV1437" s="613">
        <v>2011</v>
      </c>
      <c r="AW1437" s="613"/>
      <c r="AX1437" s="613"/>
      <c r="AY1437" s="613"/>
      <c r="AZ1437" s="613"/>
      <c r="BA1437" s="613"/>
      <c r="BB1437" s="613"/>
      <c r="BC1437" s="614"/>
      <c r="BD1437" s="614"/>
      <c r="BE1437" s="170"/>
    </row>
    <row r="1438" spans="1:57" ht="25.7" hidden="1" customHeight="1" x14ac:dyDescent="0.15">
      <c r="A1438" s="621"/>
      <c r="B1438" s="147"/>
      <c r="C1438" s="625" t="s">
        <v>10559</v>
      </c>
      <c r="D1438" s="625" t="s">
        <v>17530</v>
      </c>
      <c r="E1438" s="625" t="s">
        <v>10559</v>
      </c>
      <c r="F1438" s="625" t="s">
        <v>10559</v>
      </c>
      <c r="G1438" s="297" t="s">
        <v>10559</v>
      </c>
      <c r="H1438" s="626">
        <v>458</v>
      </c>
      <c r="I1438" s="626">
        <v>458</v>
      </c>
      <c r="J1438" s="297">
        <v>1157</v>
      </c>
      <c r="K1438" s="626">
        <v>458</v>
      </c>
      <c r="L1438" s="138">
        <v>458</v>
      </c>
      <c r="M1438" s="626"/>
      <c r="N1438" s="626"/>
      <c r="O1438" s="626"/>
      <c r="P1438" s="613">
        <v>456</v>
      </c>
      <c r="Q1438" s="614">
        <v>456</v>
      </c>
      <c r="R1438" s="626" t="s">
        <v>6528</v>
      </c>
      <c r="S1438" s="626">
        <v>1</v>
      </c>
      <c r="T1438" s="626" t="s">
        <v>687</v>
      </c>
      <c r="U1438" s="706"/>
      <c r="V1438" s="706"/>
      <c r="W1438" s="706"/>
      <c r="X1438" s="706"/>
      <c r="Y1438" s="706"/>
      <c r="Z1438" s="773"/>
      <c r="AA1438" s="626"/>
      <c r="AB1438" s="773"/>
      <c r="AC1438" s="773"/>
      <c r="AD1438" s="773"/>
      <c r="AE1438" s="966"/>
      <c r="AF1438" s="773"/>
      <c r="AG1438" s="773"/>
      <c r="AH1438" s="773"/>
      <c r="AI1438" s="773"/>
      <c r="AJ1438" s="773"/>
      <c r="AK1438" s="773"/>
      <c r="AL1438" s="773"/>
      <c r="AM1438" s="773"/>
      <c r="AN1438" s="773"/>
      <c r="AO1438" s="627"/>
      <c r="AP1438" s="627"/>
      <c r="AQ1438" s="627"/>
      <c r="AR1438" s="627"/>
      <c r="AS1438" s="627"/>
      <c r="AT1438" s="627"/>
      <c r="AU1438" s="627"/>
      <c r="AV1438" s="613">
        <v>2021</v>
      </c>
      <c r="AW1438" s="613"/>
      <c r="AX1438" s="613"/>
      <c r="AY1438" s="613"/>
      <c r="AZ1438" s="613"/>
      <c r="BA1438" s="613"/>
      <c r="BB1438" s="613"/>
      <c r="BC1438" s="614"/>
      <c r="BD1438" s="614"/>
      <c r="BE1438" s="170"/>
    </row>
    <row r="1439" spans="1:57" ht="25.7" hidden="1" customHeight="1" x14ac:dyDescent="0.15">
      <c r="A1439" s="621"/>
      <c r="B1439" s="147"/>
      <c r="C1439" s="625" t="s">
        <v>6265</v>
      </c>
      <c r="D1439" s="625" t="s">
        <v>6535</v>
      </c>
      <c r="E1439" s="625" t="s">
        <v>6265</v>
      </c>
      <c r="F1439" s="625"/>
      <c r="G1439" s="625" t="s">
        <v>6265</v>
      </c>
      <c r="H1439" s="773"/>
      <c r="I1439" s="773"/>
      <c r="J1439" s="297">
        <v>1663</v>
      </c>
      <c r="K1439" s="626">
        <v>414</v>
      </c>
      <c r="L1439" s="138">
        <v>414</v>
      </c>
      <c r="M1439" s="773"/>
      <c r="N1439" s="773"/>
      <c r="O1439" s="773"/>
      <c r="P1439" s="297">
        <v>600</v>
      </c>
      <c r="Q1439" s="626">
        <v>600</v>
      </c>
      <c r="R1439" s="626" t="s">
        <v>6528</v>
      </c>
      <c r="S1439" s="626">
        <v>2</v>
      </c>
      <c r="T1439" s="626" t="s">
        <v>687</v>
      </c>
      <c r="U1439" s="706"/>
      <c r="V1439" s="706"/>
      <c r="W1439" s="706"/>
      <c r="X1439" s="706"/>
      <c r="Y1439" s="706"/>
      <c r="Z1439" s="773"/>
      <c r="AA1439" s="626" t="s">
        <v>1530</v>
      </c>
      <c r="AB1439" s="773"/>
      <c r="AC1439" s="773"/>
      <c r="AD1439" s="773"/>
      <c r="AE1439" s="966"/>
      <c r="AF1439" s="773"/>
      <c r="AG1439" s="773"/>
      <c r="AH1439" s="773"/>
      <c r="AI1439" s="773"/>
      <c r="AJ1439" s="773"/>
      <c r="AK1439" s="773"/>
      <c r="AL1439" s="773"/>
      <c r="AM1439" s="773"/>
      <c r="AN1439" s="773"/>
      <c r="AO1439" s="627"/>
      <c r="AP1439" s="627"/>
      <c r="AQ1439" s="627"/>
      <c r="AR1439" s="627"/>
      <c r="AS1439" s="627"/>
      <c r="AT1439" s="627"/>
      <c r="AU1439" s="627"/>
      <c r="AV1439" s="613">
        <v>2007</v>
      </c>
      <c r="AW1439" s="613"/>
      <c r="AX1439" s="613"/>
      <c r="AY1439" s="613"/>
      <c r="AZ1439" s="613"/>
      <c r="BA1439" s="613"/>
      <c r="BB1439" s="613"/>
      <c r="BC1439" s="614">
        <v>161</v>
      </c>
      <c r="BD1439" s="614"/>
      <c r="BE1439" s="170"/>
    </row>
    <row r="1440" spans="1:57" ht="25.7" hidden="1" customHeight="1" x14ac:dyDescent="0.15">
      <c r="A1440" s="621"/>
      <c r="B1440" s="147"/>
      <c r="C1440" s="625" t="s">
        <v>6265</v>
      </c>
      <c r="D1440" s="625" t="s">
        <v>6536</v>
      </c>
      <c r="E1440" s="625" t="s">
        <v>6265</v>
      </c>
      <c r="F1440" s="625"/>
      <c r="G1440" s="625" t="s">
        <v>6265</v>
      </c>
      <c r="H1440" s="773"/>
      <c r="I1440" s="773"/>
      <c r="J1440" s="297">
        <v>824</v>
      </c>
      <c r="K1440" s="626">
        <v>409</v>
      </c>
      <c r="L1440" s="138">
        <v>409</v>
      </c>
      <c r="M1440" s="773"/>
      <c r="N1440" s="773"/>
      <c r="O1440" s="773"/>
      <c r="P1440" s="297">
        <v>300</v>
      </c>
      <c r="Q1440" s="626">
        <v>300</v>
      </c>
      <c r="R1440" s="626" t="s">
        <v>6528</v>
      </c>
      <c r="S1440" s="626">
        <v>1</v>
      </c>
      <c r="T1440" s="626" t="s">
        <v>687</v>
      </c>
      <c r="U1440" s="706"/>
      <c r="V1440" s="706"/>
      <c r="W1440" s="706"/>
      <c r="X1440" s="706"/>
      <c r="Y1440" s="706"/>
      <c r="Z1440" s="773"/>
      <c r="AA1440" s="626" t="s">
        <v>1530</v>
      </c>
      <c r="AB1440" s="773"/>
      <c r="AC1440" s="773"/>
      <c r="AD1440" s="773"/>
      <c r="AE1440" s="966"/>
      <c r="AF1440" s="773"/>
      <c r="AG1440" s="773"/>
      <c r="AH1440" s="773"/>
      <c r="AI1440" s="773"/>
      <c r="AJ1440" s="773"/>
      <c r="AK1440" s="773"/>
      <c r="AL1440" s="773"/>
      <c r="AM1440" s="773"/>
      <c r="AN1440" s="773"/>
      <c r="AO1440" s="627"/>
      <c r="AP1440" s="627"/>
      <c r="AQ1440" s="627"/>
      <c r="AR1440" s="627"/>
      <c r="AS1440" s="627"/>
      <c r="AT1440" s="627"/>
      <c r="AU1440" s="627"/>
      <c r="AV1440" s="613">
        <v>2007</v>
      </c>
      <c r="AW1440" s="613"/>
      <c r="AX1440" s="613"/>
      <c r="AY1440" s="613"/>
      <c r="AZ1440" s="613"/>
      <c r="BA1440" s="613"/>
      <c r="BB1440" s="613"/>
      <c r="BC1440" s="614">
        <v>184</v>
      </c>
      <c r="BD1440" s="614"/>
      <c r="BE1440" s="170"/>
    </row>
    <row r="1441" spans="1:57" ht="25.7" hidden="1" customHeight="1" x14ac:dyDescent="0.15">
      <c r="A1441" s="621"/>
      <c r="B1441" s="147"/>
      <c r="C1441" s="625" t="s">
        <v>6265</v>
      </c>
      <c r="D1441" s="625" t="s">
        <v>6537</v>
      </c>
      <c r="E1441" s="625" t="s">
        <v>6265</v>
      </c>
      <c r="F1441" s="625"/>
      <c r="G1441" s="625" t="s">
        <v>6265</v>
      </c>
      <c r="H1441" s="773"/>
      <c r="I1441" s="773"/>
      <c r="J1441" s="297">
        <v>1000</v>
      </c>
      <c r="K1441" s="626">
        <v>522</v>
      </c>
      <c r="L1441" s="138">
        <v>522</v>
      </c>
      <c r="M1441" s="773"/>
      <c r="N1441" s="773"/>
      <c r="O1441" s="773"/>
      <c r="P1441" s="297">
        <v>300</v>
      </c>
      <c r="Q1441" s="626">
        <v>300</v>
      </c>
      <c r="R1441" s="626" t="s">
        <v>6528</v>
      </c>
      <c r="S1441" s="626">
        <v>1</v>
      </c>
      <c r="T1441" s="626" t="s">
        <v>687</v>
      </c>
      <c r="U1441" s="706"/>
      <c r="V1441" s="706"/>
      <c r="W1441" s="706"/>
      <c r="X1441" s="706"/>
      <c r="Y1441" s="706"/>
      <c r="Z1441" s="773"/>
      <c r="AA1441" s="626" t="s">
        <v>1530</v>
      </c>
      <c r="AB1441" s="773"/>
      <c r="AC1441" s="773"/>
      <c r="AD1441" s="773"/>
      <c r="AE1441" s="966"/>
      <c r="AF1441" s="773"/>
      <c r="AG1441" s="773"/>
      <c r="AH1441" s="773"/>
      <c r="AI1441" s="773"/>
      <c r="AJ1441" s="773"/>
      <c r="AK1441" s="773"/>
      <c r="AL1441" s="773"/>
      <c r="AM1441" s="773"/>
      <c r="AN1441" s="773"/>
      <c r="AO1441" s="627"/>
      <c r="AP1441" s="627"/>
      <c r="AQ1441" s="627"/>
      <c r="AR1441" s="627"/>
      <c r="AS1441" s="627"/>
      <c r="AT1441" s="627"/>
      <c r="AU1441" s="627"/>
      <c r="AV1441" s="613">
        <v>2011</v>
      </c>
      <c r="AW1441" s="613"/>
      <c r="AX1441" s="613"/>
      <c r="AY1441" s="613"/>
      <c r="AZ1441" s="613"/>
      <c r="BA1441" s="613"/>
      <c r="BB1441" s="613"/>
      <c r="BC1441" s="614">
        <v>234</v>
      </c>
      <c r="BD1441" s="614"/>
      <c r="BE1441" s="170"/>
    </row>
    <row r="1442" spans="1:57" ht="25.7" hidden="1" customHeight="1" x14ac:dyDescent="0.15">
      <c r="A1442" s="621"/>
      <c r="B1442" s="147"/>
      <c r="C1442" s="625" t="s">
        <v>6265</v>
      </c>
      <c r="D1442" s="625" t="s">
        <v>6538</v>
      </c>
      <c r="E1442" s="625" t="s">
        <v>6265</v>
      </c>
      <c r="F1442" s="625"/>
      <c r="G1442" s="625" t="s">
        <v>6265</v>
      </c>
      <c r="H1442" s="773"/>
      <c r="I1442" s="773"/>
      <c r="J1442" s="297">
        <v>925</v>
      </c>
      <c r="K1442" s="626">
        <v>486</v>
      </c>
      <c r="L1442" s="138">
        <v>486</v>
      </c>
      <c r="M1442" s="773"/>
      <c r="N1442" s="773"/>
      <c r="O1442" s="773"/>
      <c r="P1442" s="297">
        <v>300</v>
      </c>
      <c r="Q1442" s="626">
        <v>300</v>
      </c>
      <c r="R1442" s="626" t="s">
        <v>6528</v>
      </c>
      <c r="S1442" s="626">
        <v>1</v>
      </c>
      <c r="T1442" s="626" t="s">
        <v>687</v>
      </c>
      <c r="U1442" s="706"/>
      <c r="V1442" s="706"/>
      <c r="W1442" s="706"/>
      <c r="X1442" s="706"/>
      <c r="Y1442" s="706"/>
      <c r="Z1442" s="773"/>
      <c r="AA1442" s="626" t="s">
        <v>1530</v>
      </c>
      <c r="AB1442" s="773"/>
      <c r="AC1442" s="773"/>
      <c r="AD1442" s="773"/>
      <c r="AE1442" s="966"/>
      <c r="AF1442" s="773"/>
      <c r="AG1442" s="773"/>
      <c r="AH1442" s="773"/>
      <c r="AI1442" s="773"/>
      <c r="AJ1442" s="773"/>
      <c r="AK1442" s="773"/>
      <c r="AL1442" s="773"/>
      <c r="AM1442" s="773"/>
      <c r="AN1442" s="773"/>
      <c r="AO1442" s="627"/>
      <c r="AP1442" s="627"/>
      <c r="AQ1442" s="627"/>
      <c r="AR1442" s="627"/>
      <c r="AS1442" s="627"/>
      <c r="AT1442" s="627"/>
      <c r="AU1442" s="627"/>
      <c r="AV1442" s="613">
        <v>2010</v>
      </c>
      <c r="AW1442" s="613"/>
      <c r="AX1442" s="613"/>
      <c r="AY1442" s="613"/>
      <c r="AZ1442" s="613"/>
      <c r="BA1442" s="613"/>
      <c r="BB1442" s="613"/>
      <c r="BC1442" s="614">
        <v>200</v>
      </c>
      <c r="BD1442" s="614"/>
      <c r="BE1442" s="170"/>
    </row>
    <row r="1443" spans="1:57" ht="25.7" hidden="1" customHeight="1" x14ac:dyDescent="0.15">
      <c r="A1443" s="621"/>
      <c r="B1443" s="147"/>
      <c r="C1443" s="625" t="s">
        <v>6265</v>
      </c>
      <c r="D1443" s="625" t="s">
        <v>6539</v>
      </c>
      <c r="E1443" s="625" t="s">
        <v>6265</v>
      </c>
      <c r="F1443" s="625"/>
      <c r="G1443" s="625" t="s">
        <v>6265</v>
      </c>
      <c r="H1443" s="773"/>
      <c r="I1443" s="773"/>
      <c r="J1443" s="297">
        <v>3219</v>
      </c>
      <c r="K1443" s="626">
        <v>489</v>
      </c>
      <c r="L1443" s="138">
        <v>489</v>
      </c>
      <c r="M1443" s="773"/>
      <c r="N1443" s="773"/>
      <c r="O1443" s="773"/>
      <c r="P1443" s="297">
        <v>600</v>
      </c>
      <c r="Q1443" s="626">
        <v>600</v>
      </c>
      <c r="R1443" s="626" t="s">
        <v>6528</v>
      </c>
      <c r="S1443" s="626">
        <v>2</v>
      </c>
      <c r="T1443" s="626" t="s">
        <v>687</v>
      </c>
      <c r="U1443" s="706"/>
      <c r="V1443" s="706"/>
      <c r="W1443" s="706"/>
      <c r="X1443" s="706"/>
      <c r="Y1443" s="706"/>
      <c r="Z1443" s="773"/>
      <c r="AA1443" s="626" t="s">
        <v>1530</v>
      </c>
      <c r="AB1443" s="773"/>
      <c r="AC1443" s="773"/>
      <c r="AD1443" s="773"/>
      <c r="AE1443" s="966"/>
      <c r="AF1443" s="773"/>
      <c r="AG1443" s="773"/>
      <c r="AH1443" s="773"/>
      <c r="AI1443" s="773"/>
      <c r="AJ1443" s="773"/>
      <c r="AK1443" s="773"/>
      <c r="AL1443" s="773"/>
      <c r="AM1443" s="773"/>
      <c r="AN1443" s="773"/>
      <c r="AO1443" s="627"/>
      <c r="AP1443" s="627"/>
      <c r="AQ1443" s="627"/>
      <c r="AR1443" s="627"/>
      <c r="AS1443" s="627"/>
      <c r="AT1443" s="627"/>
      <c r="AU1443" s="627"/>
      <c r="AV1443" s="613">
        <v>2010</v>
      </c>
      <c r="AW1443" s="613"/>
      <c r="AX1443" s="613"/>
      <c r="AY1443" s="613"/>
      <c r="AZ1443" s="613"/>
      <c r="BA1443" s="613"/>
      <c r="BB1443" s="613"/>
      <c r="BC1443" s="614">
        <v>140</v>
      </c>
      <c r="BD1443" s="614"/>
      <c r="BE1443" s="170"/>
    </row>
    <row r="1444" spans="1:57" ht="25.7" hidden="1" customHeight="1" x14ac:dyDescent="0.15">
      <c r="A1444" s="621"/>
      <c r="B1444" s="147"/>
      <c r="C1444" s="625" t="s">
        <v>6265</v>
      </c>
      <c r="D1444" s="625" t="s">
        <v>6540</v>
      </c>
      <c r="E1444" s="625" t="s">
        <v>6265</v>
      </c>
      <c r="F1444" s="625"/>
      <c r="G1444" s="625" t="s">
        <v>6265</v>
      </c>
      <c r="H1444" s="773"/>
      <c r="I1444" s="773"/>
      <c r="J1444" s="297">
        <v>16629</v>
      </c>
      <c r="K1444" s="626">
        <v>394</v>
      </c>
      <c r="L1444" s="138">
        <v>394</v>
      </c>
      <c r="M1444" s="773"/>
      <c r="N1444" s="773"/>
      <c r="O1444" s="773"/>
      <c r="P1444" s="297">
        <v>300</v>
      </c>
      <c r="Q1444" s="626">
        <v>300</v>
      </c>
      <c r="R1444" s="626" t="s">
        <v>6528</v>
      </c>
      <c r="S1444" s="626">
        <v>1</v>
      </c>
      <c r="T1444" s="626" t="s">
        <v>687</v>
      </c>
      <c r="U1444" s="706"/>
      <c r="V1444" s="706"/>
      <c r="W1444" s="706"/>
      <c r="X1444" s="706"/>
      <c r="Y1444" s="706"/>
      <c r="Z1444" s="773"/>
      <c r="AA1444" s="626"/>
      <c r="AB1444" s="773"/>
      <c r="AC1444" s="773"/>
      <c r="AD1444" s="773"/>
      <c r="AE1444" s="966"/>
      <c r="AF1444" s="773"/>
      <c r="AG1444" s="773"/>
      <c r="AH1444" s="773"/>
      <c r="AI1444" s="773"/>
      <c r="AJ1444" s="773"/>
      <c r="AK1444" s="773"/>
      <c r="AL1444" s="773"/>
      <c r="AM1444" s="773"/>
      <c r="AN1444" s="773"/>
      <c r="AO1444" s="627"/>
      <c r="AP1444" s="627"/>
      <c r="AQ1444" s="627"/>
      <c r="AR1444" s="627"/>
      <c r="AS1444" s="627"/>
      <c r="AT1444" s="627"/>
      <c r="AU1444" s="627"/>
      <c r="AV1444" s="613">
        <v>2010</v>
      </c>
      <c r="AW1444" s="613"/>
      <c r="AX1444" s="613"/>
      <c r="AY1444" s="613"/>
      <c r="AZ1444" s="613"/>
      <c r="BA1444" s="613"/>
      <c r="BB1444" s="613"/>
      <c r="BC1444" s="614">
        <v>184</v>
      </c>
      <c r="BD1444" s="614"/>
      <c r="BE1444" s="170"/>
    </row>
    <row r="1445" spans="1:57" ht="25.7" hidden="1" customHeight="1" x14ac:dyDescent="0.15">
      <c r="A1445" s="621"/>
      <c r="B1445" s="147"/>
      <c r="C1445" s="625" t="s">
        <v>6265</v>
      </c>
      <c r="D1445" s="625" t="s">
        <v>6541</v>
      </c>
      <c r="E1445" s="625" t="s">
        <v>6265</v>
      </c>
      <c r="F1445" s="625"/>
      <c r="G1445" s="625" t="s">
        <v>6265</v>
      </c>
      <c r="H1445" s="773"/>
      <c r="I1445" s="773"/>
      <c r="J1445" s="297">
        <v>964</v>
      </c>
      <c r="K1445" s="626">
        <v>388</v>
      </c>
      <c r="L1445" s="138">
        <v>388</v>
      </c>
      <c r="M1445" s="773"/>
      <c r="N1445" s="773"/>
      <c r="O1445" s="773"/>
      <c r="P1445" s="297">
        <v>300</v>
      </c>
      <c r="Q1445" s="626">
        <v>300</v>
      </c>
      <c r="R1445" s="626" t="s">
        <v>6528</v>
      </c>
      <c r="S1445" s="626">
        <v>1</v>
      </c>
      <c r="T1445" s="626" t="s">
        <v>687</v>
      </c>
      <c r="U1445" s="706"/>
      <c r="V1445" s="706"/>
      <c r="W1445" s="706"/>
      <c r="X1445" s="706"/>
      <c r="Y1445" s="706"/>
      <c r="Z1445" s="773"/>
      <c r="AA1445" s="626" t="s">
        <v>1530</v>
      </c>
      <c r="AB1445" s="773"/>
      <c r="AC1445" s="773"/>
      <c r="AD1445" s="773"/>
      <c r="AE1445" s="966"/>
      <c r="AF1445" s="773"/>
      <c r="AG1445" s="773"/>
      <c r="AH1445" s="773"/>
      <c r="AI1445" s="773"/>
      <c r="AJ1445" s="773"/>
      <c r="AK1445" s="773"/>
      <c r="AL1445" s="773"/>
      <c r="AM1445" s="773"/>
      <c r="AN1445" s="773"/>
      <c r="AO1445" s="627"/>
      <c r="AP1445" s="627"/>
      <c r="AQ1445" s="627"/>
      <c r="AR1445" s="627"/>
      <c r="AS1445" s="627"/>
      <c r="AT1445" s="627"/>
      <c r="AU1445" s="627"/>
      <c r="AV1445" s="613">
        <v>2011</v>
      </c>
      <c r="AW1445" s="613"/>
      <c r="AX1445" s="613"/>
      <c r="AY1445" s="613"/>
      <c r="AZ1445" s="613"/>
      <c r="BA1445" s="613"/>
      <c r="BB1445" s="613"/>
      <c r="BC1445" s="614">
        <v>151</v>
      </c>
      <c r="BD1445" s="614"/>
      <c r="BE1445" s="170"/>
    </row>
    <row r="1446" spans="1:57" ht="25.7" hidden="1" customHeight="1" x14ac:dyDescent="0.15">
      <c r="A1446" s="621"/>
      <c r="B1446" s="147"/>
      <c r="C1446" s="625" t="s">
        <v>6265</v>
      </c>
      <c r="D1446" s="625" t="s">
        <v>6542</v>
      </c>
      <c r="E1446" s="625" t="s">
        <v>6265</v>
      </c>
      <c r="F1446" s="625"/>
      <c r="G1446" s="625" t="s">
        <v>6265</v>
      </c>
      <c r="H1446" s="773"/>
      <c r="I1446" s="773"/>
      <c r="J1446" s="297">
        <v>999</v>
      </c>
      <c r="K1446" s="626">
        <v>428</v>
      </c>
      <c r="L1446" s="138">
        <v>428</v>
      </c>
      <c r="M1446" s="773"/>
      <c r="N1446" s="773"/>
      <c r="O1446" s="773"/>
      <c r="P1446" s="297">
        <v>359.7</v>
      </c>
      <c r="Q1446" s="626">
        <v>359.7</v>
      </c>
      <c r="R1446" s="626" t="s">
        <v>6528</v>
      </c>
      <c r="S1446" s="626">
        <v>1</v>
      </c>
      <c r="T1446" s="626" t="s">
        <v>687</v>
      </c>
      <c r="U1446" s="706"/>
      <c r="V1446" s="706"/>
      <c r="W1446" s="706"/>
      <c r="X1446" s="706"/>
      <c r="Y1446" s="706"/>
      <c r="Z1446" s="773"/>
      <c r="AA1446" s="626"/>
      <c r="AB1446" s="773"/>
      <c r="AC1446" s="773"/>
      <c r="AD1446" s="773"/>
      <c r="AE1446" s="966"/>
      <c r="AF1446" s="773"/>
      <c r="AG1446" s="773"/>
      <c r="AH1446" s="773"/>
      <c r="AI1446" s="773"/>
      <c r="AJ1446" s="773"/>
      <c r="AK1446" s="773"/>
      <c r="AL1446" s="773"/>
      <c r="AM1446" s="773"/>
      <c r="AN1446" s="773"/>
      <c r="AO1446" s="627"/>
      <c r="AP1446" s="627"/>
      <c r="AQ1446" s="627"/>
      <c r="AR1446" s="627"/>
      <c r="AS1446" s="627"/>
      <c r="AT1446" s="627"/>
      <c r="AU1446" s="627"/>
      <c r="AV1446" s="613">
        <v>2013</v>
      </c>
      <c r="AW1446" s="613"/>
      <c r="AX1446" s="613"/>
      <c r="AY1446" s="613"/>
      <c r="AZ1446" s="613"/>
      <c r="BA1446" s="613"/>
      <c r="BB1446" s="613"/>
      <c r="BC1446" s="614">
        <v>192</v>
      </c>
      <c r="BD1446" s="614"/>
      <c r="BE1446" s="170"/>
    </row>
    <row r="1447" spans="1:57" ht="25.7" hidden="1" customHeight="1" x14ac:dyDescent="0.15">
      <c r="A1447" s="621"/>
      <c r="B1447" s="147"/>
      <c r="C1447" s="625" t="s">
        <v>6265</v>
      </c>
      <c r="D1447" s="625" t="s">
        <v>6543</v>
      </c>
      <c r="E1447" s="625" t="s">
        <v>6265</v>
      </c>
      <c r="F1447" s="625"/>
      <c r="G1447" s="625" t="s">
        <v>6265</v>
      </c>
      <c r="H1447" s="773"/>
      <c r="I1447" s="773"/>
      <c r="J1447" s="297">
        <v>1278</v>
      </c>
      <c r="K1447" s="626">
        <v>411</v>
      </c>
      <c r="L1447" s="138">
        <v>411</v>
      </c>
      <c r="M1447" s="773"/>
      <c r="N1447" s="773"/>
      <c r="O1447" s="773"/>
      <c r="P1447" s="297">
        <v>359.7</v>
      </c>
      <c r="Q1447" s="626">
        <v>359.7</v>
      </c>
      <c r="R1447" s="626" t="s">
        <v>6528</v>
      </c>
      <c r="S1447" s="626">
        <v>1</v>
      </c>
      <c r="T1447" s="626" t="s">
        <v>687</v>
      </c>
      <c r="U1447" s="706"/>
      <c r="V1447" s="706"/>
      <c r="W1447" s="706"/>
      <c r="X1447" s="706"/>
      <c r="Y1447" s="706"/>
      <c r="Z1447" s="773"/>
      <c r="AA1447" s="626"/>
      <c r="AB1447" s="773"/>
      <c r="AC1447" s="773"/>
      <c r="AD1447" s="773"/>
      <c r="AE1447" s="966"/>
      <c r="AF1447" s="773"/>
      <c r="AG1447" s="773"/>
      <c r="AH1447" s="773"/>
      <c r="AI1447" s="773"/>
      <c r="AJ1447" s="773"/>
      <c r="AK1447" s="773"/>
      <c r="AL1447" s="773"/>
      <c r="AM1447" s="773"/>
      <c r="AN1447" s="773"/>
      <c r="AO1447" s="627"/>
      <c r="AP1447" s="627"/>
      <c r="AQ1447" s="627"/>
      <c r="AR1447" s="627"/>
      <c r="AS1447" s="627"/>
      <c r="AT1447" s="627"/>
      <c r="AU1447" s="627"/>
      <c r="AV1447" s="613">
        <v>2013</v>
      </c>
      <c r="AW1447" s="613"/>
      <c r="AX1447" s="613"/>
      <c r="AY1447" s="613"/>
      <c r="AZ1447" s="613"/>
      <c r="BA1447" s="613"/>
      <c r="BB1447" s="613"/>
      <c r="BC1447" s="614">
        <v>185</v>
      </c>
      <c r="BD1447" s="614"/>
      <c r="BE1447" s="170"/>
    </row>
    <row r="1448" spans="1:57" ht="25.7" hidden="1" customHeight="1" x14ac:dyDescent="0.15">
      <c r="A1448" s="621"/>
      <c r="B1448" s="147"/>
      <c r="C1448" s="625" t="s">
        <v>6265</v>
      </c>
      <c r="D1448" s="625" t="s">
        <v>6544</v>
      </c>
      <c r="E1448" s="625" t="s">
        <v>6265</v>
      </c>
      <c r="F1448" s="625"/>
      <c r="G1448" s="625" t="s">
        <v>6265</v>
      </c>
      <c r="H1448" s="773"/>
      <c r="I1448" s="773"/>
      <c r="J1448" s="297">
        <v>2086</v>
      </c>
      <c r="K1448" s="626">
        <v>442</v>
      </c>
      <c r="L1448" s="138">
        <v>442</v>
      </c>
      <c r="M1448" s="773"/>
      <c r="N1448" s="773"/>
      <c r="O1448" s="773"/>
      <c r="P1448" s="297">
        <v>360</v>
      </c>
      <c r="Q1448" s="626">
        <v>360</v>
      </c>
      <c r="R1448" s="626" t="s">
        <v>6528</v>
      </c>
      <c r="S1448" s="626">
        <v>1</v>
      </c>
      <c r="T1448" s="626" t="s">
        <v>687</v>
      </c>
      <c r="U1448" s="706"/>
      <c r="V1448" s="706"/>
      <c r="W1448" s="706"/>
      <c r="X1448" s="706"/>
      <c r="Y1448" s="706"/>
      <c r="Z1448" s="773"/>
      <c r="AA1448" s="626" t="s">
        <v>1530</v>
      </c>
      <c r="AB1448" s="773"/>
      <c r="AC1448" s="773"/>
      <c r="AD1448" s="773"/>
      <c r="AE1448" s="966"/>
      <c r="AF1448" s="773"/>
      <c r="AG1448" s="773"/>
      <c r="AH1448" s="773"/>
      <c r="AI1448" s="773"/>
      <c r="AJ1448" s="773"/>
      <c r="AK1448" s="773"/>
      <c r="AL1448" s="773"/>
      <c r="AM1448" s="773"/>
      <c r="AN1448" s="773"/>
      <c r="AO1448" s="627"/>
      <c r="AP1448" s="627"/>
      <c r="AQ1448" s="627"/>
      <c r="AR1448" s="627"/>
      <c r="AS1448" s="627"/>
      <c r="AT1448" s="627"/>
      <c r="AU1448" s="627"/>
      <c r="AV1448" s="613">
        <v>2013</v>
      </c>
      <c r="AW1448" s="613"/>
      <c r="AX1448" s="613"/>
      <c r="AY1448" s="613"/>
      <c r="AZ1448" s="613"/>
      <c r="BA1448" s="613"/>
      <c r="BB1448" s="613"/>
      <c r="BC1448" s="614">
        <v>198</v>
      </c>
      <c r="BD1448" s="614"/>
      <c r="BE1448" s="170"/>
    </row>
    <row r="1449" spans="1:57" ht="25.7" hidden="1" customHeight="1" x14ac:dyDescent="0.15">
      <c r="A1449" s="621"/>
      <c r="B1449" s="147"/>
      <c r="C1449" s="625" t="s">
        <v>6265</v>
      </c>
      <c r="D1449" s="625" t="s">
        <v>6545</v>
      </c>
      <c r="E1449" s="625" t="s">
        <v>6265</v>
      </c>
      <c r="F1449" s="625"/>
      <c r="G1449" s="625" t="s">
        <v>6265</v>
      </c>
      <c r="H1449" s="773"/>
      <c r="I1449" s="773"/>
      <c r="J1449" s="297">
        <v>913</v>
      </c>
      <c r="K1449" s="626">
        <v>15</v>
      </c>
      <c r="L1449" s="138">
        <v>15</v>
      </c>
      <c r="M1449" s="773"/>
      <c r="N1449" s="773"/>
      <c r="O1449" s="773"/>
      <c r="P1449" s="297">
        <v>359.7</v>
      </c>
      <c r="Q1449" s="626">
        <v>359.7</v>
      </c>
      <c r="R1449" s="626" t="s">
        <v>6528</v>
      </c>
      <c r="S1449" s="626">
        <v>1</v>
      </c>
      <c r="T1449" s="626" t="s">
        <v>687</v>
      </c>
      <c r="U1449" s="706"/>
      <c r="V1449" s="706"/>
      <c r="W1449" s="706"/>
      <c r="X1449" s="706"/>
      <c r="Y1449" s="706"/>
      <c r="Z1449" s="773"/>
      <c r="AA1449" s="626"/>
      <c r="AB1449" s="773"/>
      <c r="AC1449" s="773"/>
      <c r="AD1449" s="773"/>
      <c r="AE1449" s="966"/>
      <c r="AF1449" s="773"/>
      <c r="AG1449" s="773"/>
      <c r="AH1449" s="773"/>
      <c r="AI1449" s="773"/>
      <c r="AJ1449" s="773"/>
      <c r="AK1449" s="773"/>
      <c r="AL1449" s="773"/>
      <c r="AM1449" s="773"/>
      <c r="AN1449" s="773"/>
      <c r="AO1449" s="627"/>
      <c r="AP1449" s="627"/>
      <c r="AQ1449" s="627"/>
      <c r="AR1449" s="627"/>
      <c r="AS1449" s="627"/>
      <c r="AT1449" s="627"/>
      <c r="AU1449" s="627"/>
      <c r="AV1449" s="613">
        <v>2009</v>
      </c>
      <c r="AW1449" s="613"/>
      <c r="AX1449" s="613"/>
      <c r="AY1449" s="613"/>
      <c r="AZ1449" s="613"/>
      <c r="BA1449" s="613"/>
      <c r="BB1449" s="613"/>
      <c r="BC1449" s="614">
        <v>10</v>
      </c>
      <c r="BD1449" s="614"/>
      <c r="BE1449" s="170"/>
    </row>
    <row r="1450" spans="1:57" ht="25.7" hidden="1" customHeight="1" x14ac:dyDescent="0.15">
      <c r="A1450" s="621"/>
      <c r="B1450" s="147"/>
      <c r="C1450" s="625" t="s">
        <v>6265</v>
      </c>
      <c r="D1450" s="625" t="s">
        <v>6546</v>
      </c>
      <c r="E1450" s="625" t="s">
        <v>6265</v>
      </c>
      <c r="F1450" s="625"/>
      <c r="G1450" s="625" t="s">
        <v>6265</v>
      </c>
      <c r="H1450" s="773"/>
      <c r="I1450" s="773"/>
      <c r="J1450" s="297">
        <v>6086</v>
      </c>
      <c r="K1450" s="626">
        <v>328</v>
      </c>
      <c r="L1450" s="138">
        <v>328</v>
      </c>
      <c r="M1450" s="773"/>
      <c r="N1450" s="773"/>
      <c r="O1450" s="773"/>
      <c r="P1450" s="297">
        <v>470</v>
      </c>
      <c r="Q1450" s="626">
        <v>470</v>
      </c>
      <c r="R1450" s="626" t="s">
        <v>6528</v>
      </c>
      <c r="S1450" s="626">
        <v>1</v>
      </c>
      <c r="T1450" s="626" t="s">
        <v>687</v>
      </c>
      <c r="U1450" s="706"/>
      <c r="V1450" s="706"/>
      <c r="W1450" s="706"/>
      <c r="X1450" s="706"/>
      <c r="Y1450" s="706"/>
      <c r="Z1450" s="773"/>
      <c r="AA1450" s="626"/>
      <c r="AB1450" s="773"/>
      <c r="AC1450" s="773"/>
      <c r="AD1450" s="773"/>
      <c r="AE1450" s="966"/>
      <c r="AF1450" s="773"/>
      <c r="AG1450" s="773"/>
      <c r="AH1450" s="773"/>
      <c r="AI1450" s="773"/>
      <c r="AJ1450" s="773"/>
      <c r="AK1450" s="773"/>
      <c r="AL1450" s="773"/>
      <c r="AM1450" s="773"/>
      <c r="AN1450" s="773"/>
      <c r="AO1450" s="627"/>
      <c r="AP1450" s="627"/>
      <c r="AQ1450" s="627"/>
      <c r="AR1450" s="627"/>
      <c r="AS1450" s="627"/>
      <c r="AT1450" s="627"/>
      <c r="AU1450" s="627"/>
      <c r="AV1450" s="613">
        <v>2013</v>
      </c>
      <c r="AW1450" s="613"/>
      <c r="AX1450" s="613"/>
      <c r="AY1450" s="613"/>
      <c r="AZ1450" s="613"/>
      <c r="BA1450" s="613"/>
      <c r="BB1450" s="613"/>
      <c r="BC1450" s="614">
        <v>73</v>
      </c>
      <c r="BD1450" s="614"/>
      <c r="BE1450" s="170"/>
    </row>
    <row r="1451" spans="1:57" ht="25.7" hidden="1" customHeight="1" x14ac:dyDescent="0.15">
      <c r="A1451" s="621"/>
      <c r="B1451" s="147"/>
      <c r="C1451" s="625" t="s">
        <v>6265</v>
      </c>
      <c r="D1451" s="625" t="s">
        <v>14033</v>
      </c>
      <c r="E1451" s="625" t="s">
        <v>6265</v>
      </c>
      <c r="F1451" s="625"/>
      <c r="G1451" s="625" t="s">
        <v>6265</v>
      </c>
      <c r="H1451" s="773"/>
      <c r="I1451" s="773"/>
      <c r="J1451" s="297">
        <v>2178</v>
      </c>
      <c r="K1451" s="626">
        <v>442</v>
      </c>
      <c r="L1451" s="138">
        <v>442</v>
      </c>
      <c r="M1451" s="773"/>
      <c r="N1451" s="773"/>
      <c r="O1451" s="773"/>
      <c r="P1451" s="297">
        <v>300</v>
      </c>
      <c r="Q1451" s="626">
        <v>300</v>
      </c>
      <c r="R1451" s="626" t="s">
        <v>6528</v>
      </c>
      <c r="S1451" s="626">
        <v>1</v>
      </c>
      <c r="T1451" s="626" t="s">
        <v>687</v>
      </c>
      <c r="U1451" s="706"/>
      <c r="V1451" s="706"/>
      <c r="W1451" s="706"/>
      <c r="X1451" s="706"/>
      <c r="Y1451" s="706"/>
      <c r="Z1451" s="773"/>
      <c r="AA1451" s="626"/>
      <c r="AB1451" s="773"/>
      <c r="AC1451" s="773"/>
      <c r="AD1451" s="773"/>
      <c r="AE1451" s="966"/>
      <c r="AF1451" s="773"/>
      <c r="AG1451" s="773"/>
      <c r="AH1451" s="773"/>
      <c r="AI1451" s="773"/>
      <c r="AJ1451" s="773"/>
      <c r="AK1451" s="773"/>
      <c r="AL1451" s="773"/>
      <c r="AM1451" s="773"/>
      <c r="AN1451" s="773"/>
      <c r="AO1451" s="627"/>
      <c r="AP1451" s="627"/>
      <c r="AQ1451" s="627"/>
      <c r="AR1451" s="627"/>
      <c r="AS1451" s="627"/>
      <c r="AT1451" s="627"/>
      <c r="AU1451" s="627"/>
      <c r="AV1451" s="613" t="s">
        <v>12078</v>
      </c>
      <c r="AW1451" s="613"/>
      <c r="AX1451" s="613"/>
      <c r="AY1451" s="613"/>
      <c r="AZ1451" s="613"/>
      <c r="BA1451" s="613"/>
      <c r="BB1451" s="613"/>
      <c r="BC1451" s="614">
        <v>250</v>
      </c>
      <c r="BD1451" s="614"/>
      <c r="BE1451" s="170"/>
    </row>
    <row r="1452" spans="1:57" ht="25.7" hidden="1" customHeight="1" x14ac:dyDescent="0.15">
      <c r="A1452" s="621"/>
      <c r="B1452" s="147"/>
      <c r="C1452" s="625" t="s">
        <v>6268</v>
      </c>
      <c r="D1452" s="625" t="s">
        <v>15038</v>
      </c>
      <c r="E1452" s="625" t="s">
        <v>6268</v>
      </c>
      <c r="F1452" s="625"/>
      <c r="G1452" s="625" t="s">
        <v>6268</v>
      </c>
      <c r="H1452" s="773"/>
      <c r="I1452" s="773"/>
      <c r="J1452" s="297">
        <v>2306</v>
      </c>
      <c r="K1452" s="626">
        <v>2306</v>
      </c>
      <c r="L1452" s="138">
        <v>2306</v>
      </c>
      <c r="M1452" s="773"/>
      <c r="N1452" s="773"/>
      <c r="O1452" s="773"/>
      <c r="P1452" s="297">
        <v>1496</v>
      </c>
      <c r="Q1452" s="626">
        <v>374</v>
      </c>
      <c r="R1452" s="626" t="s">
        <v>6528</v>
      </c>
      <c r="S1452" s="626">
        <v>4</v>
      </c>
      <c r="T1452" s="626" t="s">
        <v>687</v>
      </c>
      <c r="U1452" s="706"/>
      <c r="V1452" s="706"/>
      <c r="W1452" s="706"/>
      <c r="X1452" s="706"/>
      <c r="Y1452" s="706"/>
      <c r="Z1452" s="773"/>
      <c r="AA1452" s="626" t="s">
        <v>5612</v>
      </c>
      <c r="AB1452" s="773"/>
      <c r="AC1452" s="773"/>
      <c r="AD1452" s="773"/>
      <c r="AE1452" s="966"/>
      <c r="AF1452" s="773"/>
      <c r="AG1452" s="773"/>
      <c r="AH1452" s="773"/>
      <c r="AI1452" s="773"/>
      <c r="AJ1452" s="773"/>
      <c r="AK1452" s="773"/>
      <c r="AL1452" s="773"/>
      <c r="AM1452" s="773"/>
      <c r="AN1452" s="773"/>
      <c r="AO1452" s="627"/>
      <c r="AP1452" s="627"/>
      <c r="AQ1452" s="627"/>
      <c r="AR1452" s="627"/>
      <c r="AS1452" s="627"/>
      <c r="AT1452" s="627"/>
      <c r="AU1452" s="627"/>
      <c r="AV1452" s="613">
        <v>2016</v>
      </c>
      <c r="AW1452" s="613"/>
      <c r="AX1452" s="613"/>
      <c r="AY1452" s="613"/>
      <c r="AZ1452" s="613"/>
      <c r="BA1452" s="613"/>
      <c r="BB1452" s="613"/>
      <c r="BC1452" s="614">
        <v>1970</v>
      </c>
      <c r="BD1452" s="614"/>
      <c r="BE1452" s="170"/>
    </row>
    <row r="1453" spans="1:57" ht="25.7" hidden="1" customHeight="1" x14ac:dyDescent="0.15">
      <c r="A1453" s="621"/>
      <c r="B1453" s="147"/>
      <c r="C1453" s="625" t="s">
        <v>6268</v>
      </c>
      <c r="D1453" s="625" t="s">
        <v>15039</v>
      </c>
      <c r="E1453" s="625" t="s">
        <v>6268</v>
      </c>
      <c r="F1453" s="625"/>
      <c r="G1453" s="625" t="s">
        <v>6268</v>
      </c>
      <c r="H1453" s="773"/>
      <c r="I1453" s="773"/>
      <c r="J1453" s="297">
        <v>408</v>
      </c>
      <c r="K1453" s="626">
        <v>1239.6600000000001</v>
      </c>
      <c r="L1453" s="138">
        <v>1222.58</v>
      </c>
      <c r="M1453" s="773"/>
      <c r="N1453" s="773"/>
      <c r="O1453" s="773"/>
      <c r="P1453" s="297">
        <v>816</v>
      </c>
      <c r="Q1453" s="626">
        <v>408</v>
      </c>
      <c r="R1453" s="626" t="s">
        <v>16333</v>
      </c>
      <c r="S1453" s="626">
        <v>2</v>
      </c>
      <c r="T1453" s="626" t="s">
        <v>687</v>
      </c>
      <c r="U1453" s="706"/>
      <c r="V1453" s="706"/>
      <c r="W1453" s="706"/>
      <c r="X1453" s="706"/>
      <c r="Y1453" s="706"/>
      <c r="Z1453" s="773"/>
      <c r="AA1453" s="626" t="s">
        <v>1530</v>
      </c>
      <c r="AB1453" s="773"/>
      <c r="AC1453" s="773"/>
      <c r="AD1453" s="773"/>
      <c r="AE1453" s="966"/>
      <c r="AF1453" s="773"/>
      <c r="AG1453" s="773"/>
      <c r="AH1453" s="773"/>
      <c r="AI1453" s="773"/>
      <c r="AJ1453" s="773"/>
      <c r="AK1453" s="773"/>
      <c r="AL1453" s="773"/>
      <c r="AM1453" s="773"/>
      <c r="AN1453" s="773"/>
      <c r="AO1453" s="627"/>
      <c r="AP1453" s="627"/>
      <c r="AQ1453" s="627"/>
      <c r="AR1453" s="627"/>
      <c r="AS1453" s="627"/>
      <c r="AT1453" s="627"/>
      <c r="AU1453" s="627"/>
      <c r="AV1453" s="613">
        <v>2008</v>
      </c>
      <c r="AW1453" s="613"/>
      <c r="AX1453" s="613"/>
      <c r="AY1453" s="613"/>
      <c r="AZ1453" s="613"/>
      <c r="BA1453" s="613"/>
      <c r="BB1453" s="613"/>
      <c r="BC1453" s="614">
        <v>230</v>
      </c>
      <c r="BD1453" s="614"/>
      <c r="BE1453" s="170"/>
    </row>
    <row r="1454" spans="1:57" ht="25.7" hidden="1" customHeight="1" x14ac:dyDescent="0.15">
      <c r="A1454" s="621"/>
      <c r="B1454" s="147"/>
      <c r="C1454" s="625" t="s">
        <v>6268</v>
      </c>
      <c r="D1454" s="625" t="s">
        <v>15040</v>
      </c>
      <c r="E1454" s="625" t="s">
        <v>6268</v>
      </c>
      <c r="F1454" s="625"/>
      <c r="G1454" s="625" t="s">
        <v>6268</v>
      </c>
      <c r="H1454" s="773"/>
      <c r="I1454" s="773"/>
      <c r="J1454" s="297">
        <v>102926</v>
      </c>
      <c r="K1454" s="626">
        <v>992</v>
      </c>
      <c r="L1454" s="138">
        <v>992</v>
      </c>
      <c r="M1454" s="773"/>
      <c r="N1454" s="773"/>
      <c r="O1454" s="773"/>
      <c r="P1454" s="297">
        <v>600</v>
      </c>
      <c r="Q1454" s="626">
        <v>300</v>
      </c>
      <c r="R1454" s="626" t="s">
        <v>6528</v>
      </c>
      <c r="S1454" s="626">
        <v>2</v>
      </c>
      <c r="T1454" s="626" t="s">
        <v>687</v>
      </c>
      <c r="U1454" s="706"/>
      <c r="V1454" s="706"/>
      <c r="W1454" s="706"/>
      <c r="X1454" s="706"/>
      <c r="Y1454" s="706"/>
      <c r="Z1454" s="773"/>
      <c r="AA1454" s="626" t="s">
        <v>5612</v>
      </c>
      <c r="AB1454" s="773"/>
      <c r="AC1454" s="773"/>
      <c r="AD1454" s="773"/>
      <c r="AE1454" s="966"/>
      <c r="AF1454" s="773"/>
      <c r="AG1454" s="773"/>
      <c r="AH1454" s="773"/>
      <c r="AI1454" s="773"/>
      <c r="AJ1454" s="773"/>
      <c r="AK1454" s="773"/>
      <c r="AL1454" s="773"/>
      <c r="AM1454" s="773"/>
      <c r="AN1454" s="773"/>
      <c r="AO1454" s="627"/>
      <c r="AP1454" s="627"/>
      <c r="AQ1454" s="627"/>
      <c r="AR1454" s="627"/>
      <c r="AS1454" s="627"/>
      <c r="AT1454" s="627"/>
      <c r="AU1454" s="627"/>
      <c r="AV1454" s="613" t="s">
        <v>14034</v>
      </c>
      <c r="AW1454" s="613"/>
      <c r="AX1454" s="613"/>
      <c r="AY1454" s="613"/>
      <c r="AZ1454" s="613"/>
      <c r="BA1454" s="613"/>
      <c r="BB1454" s="613"/>
      <c r="BC1454" s="614">
        <v>792</v>
      </c>
      <c r="BD1454" s="614"/>
      <c r="BE1454" s="170"/>
    </row>
    <row r="1455" spans="1:57" ht="25.7" hidden="1" customHeight="1" x14ac:dyDescent="0.15">
      <c r="A1455" s="621"/>
      <c r="B1455" s="147"/>
      <c r="C1455" s="625" t="s">
        <v>6268</v>
      </c>
      <c r="D1455" s="625" t="s">
        <v>15041</v>
      </c>
      <c r="E1455" s="625" t="s">
        <v>6268</v>
      </c>
      <c r="F1455" s="625"/>
      <c r="G1455" s="625" t="s">
        <v>6268</v>
      </c>
      <c r="H1455" s="773"/>
      <c r="I1455" s="773"/>
      <c r="J1455" s="297"/>
      <c r="K1455" s="626">
        <v>496</v>
      </c>
      <c r="L1455" s="138">
        <v>496</v>
      </c>
      <c r="M1455" s="773"/>
      <c r="N1455" s="773"/>
      <c r="O1455" s="773"/>
      <c r="P1455" s="297">
        <v>300</v>
      </c>
      <c r="Q1455" s="626">
        <v>300</v>
      </c>
      <c r="R1455" s="626" t="s">
        <v>6528</v>
      </c>
      <c r="S1455" s="626">
        <v>1</v>
      </c>
      <c r="T1455" s="626" t="s">
        <v>687</v>
      </c>
      <c r="U1455" s="706"/>
      <c r="V1455" s="706"/>
      <c r="W1455" s="706"/>
      <c r="X1455" s="706"/>
      <c r="Y1455" s="706"/>
      <c r="Z1455" s="773"/>
      <c r="AA1455" s="626" t="s">
        <v>5612</v>
      </c>
      <c r="AB1455" s="773"/>
      <c r="AC1455" s="773"/>
      <c r="AD1455" s="773"/>
      <c r="AE1455" s="966"/>
      <c r="AF1455" s="773"/>
      <c r="AG1455" s="773"/>
      <c r="AH1455" s="773"/>
      <c r="AI1455" s="773"/>
      <c r="AJ1455" s="773"/>
      <c r="AK1455" s="773"/>
      <c r="AL1455" s="773"/>
      <c r="AM1455" s="773"/>
      <c r="AN1455" s="773"/>
      <c r="AO1455" s="627"/>
      <c r="AP1455" s="627"/>
      <c r="AQ1455" s="627"/>
      <c r="AR1455" s="627"/>
      <c r="AS1455" s="627"/>
      <c r="AT1455" s="627"/>
      <c r="AU1455" s="627"/>
      <c r="AV1455" s="613">
        <v>2020</v>
      </c>
      <c r="AW1455" s="613"/>
      <c r="AX1455" s="613"/>
      <c r="AY1455" s="613"/>
      <c r="AZ1455" s="613"/>
      <c r="BA1455" s="613"/>
      <c r="BB1455" s="613"/>
      <c r="BC1455" s="614">
        <v>374</v>
      </c>
      <c r="BD1455" s="614"/>
      <c r="BE1455" s="170"/>
    </row>
    <row r="1456" spans="1:57" ht="25.7" hidden="1" customHeight="1" x14ac:dyDescent="0.15">
      <c r="A1456" s="621"/>
      <c r="B1456" s="147"/>
      <c r="C1456" s="625" t="s">
        <v>6268</v>
      </c>
      <c r="D1456" s="625" t="s">
        <v>15042</v>
      </c>
      <c r="E1456" s="625" t="s">
        <v>6268</v>
      </c>
      <c r="F1456" s="625"/>
      <c r="G1456" s="625" t="s">
        <v>6268</v>
      </c>
      <c r="H1456" s="773"/>
      <c r="I1456" s="773"/>
      <c r="J1456" s="297">
        <v>1970</v>
      </c>
      <c r="K1456" s="626">
        <v>561</v>
      </c>
      <c r="L1456" s="138">
        <v>561</v>
      </c>
      <c r="M1456" s="773"/>
      <c r="N1456" s="773"/>
      <c r="O1456" s="773"/>
      <c r="P1456" s="297">
        <v>300</v>
      </c>
      <c r="Q1456" s="626">
        <v>300</v>
      </c>
      <c r="R1456" s="626" t="s">
        <v>6528</v>
      </c>
      <c r="S1456" s="626">
        <v>1</v>
      </c>
      <c r="T1456" s="626" t="s">
        <v>687</v>
      </c>
      <c r="U1456" s="706"/>
      <c r="V1456" s="706"/>
      <c r="W1456" s="706"/>
      <c r="X1456" s="706"/>
      <c r="Y1456" s="706"/>
      <c r="Z1456" s="773"/>
      <c r="AA1456" s="626" t="s">
        <v>5612</v>
      </c>
      <c r="AB1456" s="773"/>
      <c r="AC1456" s="773"/>
      <c r="AD1456" s="773"/>
      <c r="AE1456" s="966"/>
      <c r="AF1456" s="773"/>
      <c r="AG1456" s="773"/>
      <c r="AH1456" s="773"/>
      <c r="AI1456" s="773"/>
      <c r="AJ1456" s="773"/>
      <c r="AK1456" s="773"/>
      <c r="AL1456" s="773"/>
      <c r="AM1456" s="773"/>
      <c r="AN1456" s="773"/>
      <c r="AO1456" s="627"/>
      <c r="AP1456" s="627"/>
      <c r="AQ1456" s="627"/>
      <c r="AR1456" s="627"/>
      <c r="AS1456" s="627"/>
      <c r="AT1456" s="627"/>
      <c r="AU1456" s="627"/>
      <c r="AV1456" s="613">
        <v>2020</v>
      </c>
      <c r="AW1456" s="613"/>
      <c r="AX1456" s="613"/>
      <c r="AY1456" s="613"/>
      <c r="AZ1456" s="613"/>
      <c r="BA1456" s="613"/>
      <c r="BB1456" s="613"/>
      <c r="BC1456" s="614">
        <v>545</v>
      </c>
      <c r="BD1456" s="614"/>
      <c r="BE1456" s="170"/>
    </row>
    <row r="1457" spans="1:57" ht="25.7" hidden="1" customHeight="1" x14ac:dyDescent="0.15">
      <c r="A1457" s="621"/>
      <c r="B1457" s="147"/>
      <c r="C1457" s="625" t="s">
        <v>6268</v>
      </c>
      <c r="D1457" s="625" t="s">
        <v>15043</v>
      </c>
      <c r="E1457" s="625" t="s">
        <v>6268</v>
      </c>
      <c r="F1457" s="625"/>
      <c r="G1457" s="625" t="s">
        <v>6268</v>
      </c>
      <c r="H1457" s="773"/>
      <c r="I1457" s="773"/>
      <c r="J1457" s="297"/>
      <c r="K1457" s="626">
        <v>496</v>
      </c>
      <c r="L1457" s="138">
        <v>496</v>
      </c>
      <c r="M1457" s="773"/>
      <c r="N1457" s="773"/>
      <c r="O1457" s="773"/>
      <c r="P1457" s="297">
        <v>300</v>
      </c>
      <c r="Q1457" s="626">
        <v>300</v>
      </c>
      <c r="R1457" s="626" t="s">
        <v>6528</v>
      </c>
      <c r="S1457" s="626">
        <v>1</v>
      </c>
      <c r="T1457" s="626" t="s">
        <v>687</v>
      </c>
      <c r="U1457" s="706"/>
      <c r="V1457" s="706"/>
      <c r="W1457" s="706"/>
      <c r="X1457" s="706"/>
      <c r="Y1457" s="706"/>
      <c r="Z1457" s="773"/>
      <c r="AA1457" s="626" t="s">
        <v>5612</v>
      </c>
      <c r="AB1457" s="773"/>
      <c r="AC1457" s="773"/>
      <c r="AD1457" s="773"/>
      <c r="AE1457" s="966"/>
      <c r="AF1457" s="773"/>
      <c r="AG1457" s="773"/>
      <c r="AH1457" s="773"/>
      <c r="AI1457" s="773"/>
      <c r="AJ1457" s="773"/>
      <c r="AK1457" s="773"/>
      <c r="AL1457" s="773"/>
      <c r="AM1457" s="773"/>
      <c r="AN1457" s="773"/>
      <c r="AO1457" s="627"/>
      <c r="AP1457" s="627"/>
      <c r="AQ1457" s="627"/>
      <c r="AR1457" s="627"/>
      <c r="AS1457" s="627"/>
      <c r="AT1457" s="627"/>
      <c r="AU1457" s="627"/>
      <c r="AV1457" s="613">
        <v>2020</v>
      </c>
      <c r="AW1457" s="613"/>
      <c r="AX1457" s="613"/>
      <c r="AY1457" s="613"/>
      <c r="AZ1457" s="613"/>
      <c r="BA1457" s="613"/>
      <c r="BB1457" s="613"/>
      <c r="BC1457" s="614">
        <v>393</v>
      </c>
      <c r="BD1457" s="614"/>
      <c r="BE1457" s="170"/>
    </row>
    <row r="1458" spans="1:57" ht="25.7" hidden="1" customHeight="1" x14ac:dyDescent="0.15">
      <c r="A1458" s="621"/>
      <c r="B1458" s="147"/>
      <c r="C1458" s="625" t="s">
        <v>6272</v>
      </c>
      <c r="D1458" s="625" t="s">
        <v>6547</v>
      </c>
      <c r="E1458" s="625" t="s">
        <v>6272</v>
      </c>
      <c r="F1458" s="625"/>
      <c r="G1458" s="625" t="s">
        <v>6272</v>
      </c>
      <c r="H1458" s="773"/>
      <c r="I1458" s="773"/>
      <c r="J1458" s="297">
        <v>748</v>
      </c>
      <c r="K1458" s="626">
        <v>565</v>
      </c>
      <c r="L1458" s="138">
        <v>559</v>
      </c>
      <c r="M1458" s="773"/>
      <c r="N1458" s="773"/>
      <c r="O1458" s="773"/>
      <c r="P1458" s="297">
        <v>748</v>
      </c>
      <c r="Q1458" s="626">
        <v>748</v>
      </c>
      <c r="R1458" s="626" t="s">
        <v>16334</v>
      </c>
      <c r="S1458" s="626">
        <v>2</v>
      </c>
      <c r="T1458" s="626" t="s">
        <v>687</v>
      </c>
      <c r="U1458" s="706"/>
      <c r="V1458" s="706"/>
      <c r="W1458" s="706"/>
      <c r="X1458" s="706"/>
      <c r="Y1458" s="706"/>
      <c r="Z1458" s="773"/>
      <c r="AA1458" s="626" t="s">
        <v>1530</v>
      </c>
      <c r="AB1458" s="773"/>
      <c r="AC1458" s="773"/>
      <c r="AD1458" s="773"/>
      <c r="AE1458" s="966"/>
      <c r="AF1458" s="773"/>
      <c r="AG1458" s="773"/>
      <c r="AH1458" s="773"/>
      <c r="AI1458" s="773"/>
      <c r="AJ1458" s="773"/>
      <c r="AK1458" s="773"/>
      <c r="AL1458" s="773"/>
      <c r="AM1458" s="773"/>
      <c r="AN1458" s="773"/>
      <c r="AO1458" s="627"/>
      <c r="AP1458" s="627"/>
      <c r="AQ1458" s="627"/>
      <c r="AR1458" s="627"/>
      <c r="AS1458" s="627"/>
      <c r="AT1458" s="627"/>
      <c r="AU1458" s="627"/>
      <c r="AV1458" s="613">
        <v>2004</v>
      </c>
      <c r="AW1458" s="613"/>
      <c r="AX1458" s="613"/>
      <c r="AY1458" s="613"/>
      <c r="AZ1458" s="613"/>
      <c r="BA1458" s="613"/>
      <c r="BB1458" s="613"/>
      <c r="BC1458" s="614">
        <v>300</v>
      </c>
      <c r="BD1458" s="614"/>
      <c r="BE1458" s="170"/>
    </row>
    <row r="1459" spans="1:57" ht="25.7" hidden="1" customHeight="1" x14ac:dyDescent="0.15">
      <c r="A1459" s="621"/>
      <c r="B1459" s="147"/>
      <c r="C1459" s="625" t="s">
        <v>6272</v>
      </c>
      <c r="D1459" s="625" t="s">
        <v>6548</v>
      </c>
      <c r="E1459" s="625" t="s">
        <v>6272</v>
      </c>
      <c r="F1459" s="625"/>
      <c r="G1459" s="625" t="s">
        <v>6272</v>
      </c>
      <c r="H1459" s="773"/>
      <c r="I1459" s="773"/>
      <c r="J1459" s="297">
        <v>2935</v>
      </c>
      <c r="K1459" s="626">
        <v>490</v>
      </c>
      <c r="L1459" s="138">
        <v>490</v>
      </c>
      <c r="M1459" s="773"/>
      <c r="N1459" s="773"/>
      <c r="O1459" s="773"/>
      <c r="P1459" s="297">
        <v>374</v>
      </c>
      <c r="Q1459" s="626">
        <v>374</v>
      </c>
      <c r="R1459" s="626" t="s">
        <v>16334</v>
      </c>
      <c r="S1459" s="626">
        <v>1</v>
      </c>
      <c r="T1459" s="626" t="s">
        <v>687</v>
      </c>
      <c r="U1459" s="706"/>
      <c r="V1459" s="706"/>
      <c r="W1459" s="706"/>
      <c r="X1459" s="706"/>
      <c r="Y1459" s="706"/>
      <c r="Z1459" s="773"/>
      <c r="AA1459" s="626" t="s">
        <v>1530</v>
      </c>
      <c r="AB1459" s="773"/>
      <c r="AC1459" s="773"/>
      <c r="AD1459" s="773"/>
      <c r="AE1459" s="966"/>
      <c r="AF1459" s="773"/>
      <c r="AG1459" s="773"/>
      <c r="AH1459" s="773"/>
      <c r="AI1459" s="773"/>
      <c r="AJ1459" s="773"/>
      <c r="AK1459" s="773"/>
      <c r="AL1459" s="773"/>
      <c r="AM1459" s="773"/>
      <c r="AN1459" s="773"/>
      <c r="AO1459" s="627"/>
      <c r="AP1459" s="627"/>
      <c r="AQ1459" s="627"/>
      <c r="AR1459" s="627"/>
      <c r="AS1459" s="627"/>
      <c r="AT1459" s="627"/>
      <c r="AU1459" s="627"/>
      <c r="AV1459" s="613">
        <v>2004</v>
      </c>
      <c r="AW1459" s="613"/>
      <c r="AX1459" s="613"/>
      <c r="AY1459" s="613"/>
      <c r="AZ1459" s="613"/>
      <c r="BA1459" s="613"/>
      <c r="BB1459" s="613"/>
      <c r="BC1459" s="614">
        <v>53</v>
      </c>
      <c r="BD1459" s="614"/>
      <c r="BE1459" s="170"/>
    </row>
    <row r="1460" spans="1:57" ht="25.7" hidden="1" customHeight="1" x14ac:dyDescent="0.15">
      <c r="A1460" s="621"/>
      <c r="B1460" s="147"/>
      <c r="C1460" s="625" t="s">
        <v>6272</v>
      </c>
      <c r="D1460" s="170" t="s">
        <v>6549</v>
      </c>
      <c r="E1460" s="625" t="s">
        <v>6272</v>
      </c>
      <c r="F1460" s="625"/>
      <c r="G1460" s="625" t="s">
        <v>6272</v>
      </c>
      <c r="H1460" s="773"/>
      <c r="I1460" s="773"/>
      <c r="J1460" s="297">
        <v>5819</v>
      </c>
      <c r="K1460" s="626">
        <v>459</v>
      </c>
      <c r="L1460" s="138">
        <v>459</v>
      </c>
      <c r="M1460" s="773"/>
      <c r="N1460" s="773"/>
      <c r="O1460" s="773"/>
      <c r="P1460" s="297">
        <v>374</v>
      </c>
      <c r="Q1460" s="626">
        <v>374</v>
      </c>
      <c r="R1460" s="626" t="s">
        <v>16334</v>
      </c>
      <c r="S1460" s="626">
        <v>1</v>
      </c>
      <c r="T1460" s="626" t="s">
        <v>687</v>
      </c>
      <c r="U1460" s="706"/>
      <c r="V1460" s="706"/>
      <c r="W1460" s="706"/>
      <c r="X1460" s="706"/>
      <c r="Y1460" s="706"/>
      <c r="Z1460" s="773"/>
      <c r="AA1460" s="626" t="s">
        <v>5612</v>
      </c>
      <c r="AB1460" s="773"/>
      <c r="AC1460" s="773"/>
      <c r="AD1460" s="773"/>
      <c r="AE1460" s="966"/>
      <c r="AF1460" s="773"/>
      <c r="AG1460" s="773"/>
      <c r="AH1460" s="773"/>
      <c r="AI1460" s="773"/>
      <c r="AJ1460" s="773"/>
      <c r="AK1460" s="773"/>
      <c r="AL1460" s="773"/>
      <c r="AM1460" s="773"/>
      <c r="AN1460" s="773"/>
      <c r="AO1460" s="627"/>
      <c r="AP1460" s="627"/>
      <c r="AQ1460" s="627"/>
      <c r="AR1460" s="627"/>
      <c r="AS1460" s="627"/>
      <c r="AT1460" s="627"/>
      <c r="AU1460" s="627"/>
      <c r="AV1460" s="613">
        <v>2012</v>
      </c>
      <c r="AW1460" s="613"/>
      <c r="AX1460" s="613"/>
      <c r="AY1460" s="613"/>
      <c r="AZ1460" s="613"/>
      <c r="BA1460" s="613"/>
      <c r="BB1460" s="613"/>
      <c r="BC1460" s="614">
        <v>213</v>
      </c>
      <c r="BD1460" s="614"/>
      <c r="BE1460" s="170"/>
    </row>
    <row r="1461" spans="1:57" ht="25.7" hidden="1" customHeight="1" x14ac:dyDescent="0.15">
      <c r="A1461" s="621"/>
      <c r="B1461" s="147"/>
      <c r="C1461" s="625" t="s">
        <v>6272</v>
      </c>
      <c r="D1461" s="625" t="s">
        <v>14035</v>
      </c>
      <c r="E1461" s="625" t="s">
        <v>6272</v>
      </c>
      <c r="F1461" s="625"/>
      <c r="G1461" s="625" t="s">
        <v>6272</v>
      </c>
      <c r="H1461" s="773"/>
      <c r="I1461" s="773"/>
      <c r="J1461" s="297">
        <v>2245</v>
      </c>
      <c r="K1461" s="626">
        <v>486</v>
      </c>
      <c r="L1461" s="138">
        <v>486</v>
      </c>
      <c r="M1461" s="773"/>
      <c r="N1461" s="773"/>
      <c r="O1461" s="773"/>
      <c r="P1461" s="297">
        <v>374</v>
      </c>
      <c r="Q1461" s="626">
        <v>374</v>
      </c>
      <c r="R1461" s="626" t="s">
        <v>16334</v>
      </c>
      <c r="S1461" s="626">
        <v>1</v>
      </c>
      <c r="T1461" s="626" t="s">
        <v>687</v>
      </c>
      <c r="U1461" s="706"/>
      <c r="V1461" s="706"/>
      <c r="W1461" s="706"/>
      <c r="X1461" s="706"/>
      <c r="Y1461" s="706"/>
      <c r="Z1461" s="773"/>
      <c r="AA1461" s="626" t="s">
        <v>5612</v>
      </c>
      <c r="AB1461" s="773"/>
      <c r="AC1461" s="773"/>
      <c r="AD1461" s="773"/>
      <c r="AE1461" s="966"/>
      <c r="AF1461" s="773"/>
      <c r="AG1461" s="773"/>
      <c r="AH1461" s="773"/>
      <c r="AI1461" s="773"/>
      <c r="AJ1461" s="773"/>
      <c r="AK1461" s="773"/>
      <c r="AL1461" s="773"/>
      <c r="AM1461" s="773"/>
      <c r="AN1461" s="773"/>
      <c r="AO1461" s="627"/>
      <c r="AP1461" s="627"/>
      <c r="AQ1461" s="627"/>
      <c r="AR1461" s="627"/>
      <c r="AS1461" s="627"/>
      <c r="AT1461" s="627"/>
      <c r="AU1461" s="627"/>
      <c r="AV1461" s="613">
        <v>2019</v>
      </c>
      <c r="AW1461" s="613"/>
      <c r="AX1461" s="613"/>
      <c r="AY1461" s="613"/>
      <c r="AZ1461" s="613"/>
      <c r="BA1461" s="613"/>
      <c r="BB1461" s="613"/>
      <c r="BC1461" s="614">
        <v>350</v>
      </c>
      <c r="BD1461" s="614"/>
      <c r="BE1461" s="170"/>
    </row>
    <row r="1462" spans="1:57" ht="25.7" hidden="1" customHeight="1" x14ac:dyDescent="0.15">
      <c r="A1462" s="621"/>
      <c r="B1462" s="147"/>
      <c r="C1462" s="625" t="s">
        <v>6272</v>
      </c>
      <c r="D1462" s="625" t="s">
        <v>6550</v>
      </c>
      <c r="E1462" s="625" t="s">
        <v>6272</v>
      </c>
      <c r="F1462" s="625"/>
      <c r="G1462" s="625" t="s">
        <v>6272</v>
      </c>
      <c r="H1462" s="773"/>
      <c r="I1462" s="773"/>
      <c r="J1462" s="297">
        <v>7642</v>
      </c>
      <c r="K1462" s="626">
        <v>4224</v>
      </c>
      <c r="L1462" s="138">
        <v>4224</v>
      </c>
      <c r="M1462" s="773"/>
      <c r="N1462" s="773"/>
      <c r="O1462" s="773"/>
      <c r="P1462" s="297">
        <v>2992</v>
      </c>
      <c r="Q1462" s="626">
        <v>2992</v>
      </c>
      <c r="R1462" s="626" t="s">
        <v>16334</v>
      </c>
      <c r="S1462" s="626">
        <v>8</v>
      </c>
      <c r="T1462" s="626" t="s">
        <v>687</v>
      </c>
      <c r="U1462" s="706"/>
      <c r="V1462" s="706"/>
      <c r="W1462" s="706"/>
      <c r="X1462" s="706"/>
      <c r="Y1462" s="706"/>
      <c r="Z1462" s="773"/>
      <c r="AA1462" s="626" t="s">
        <v>4580</v>
      </c>
      <c r="AB1462" s="773"/>
      <c r="AC1462" s="773"/>
      <c r="AD1462" s="773"/>
      <c r="AE1462" s="966"/>
      <c r="AF1462" s="773"/>
      <c r="AG1462" s="773"/>
      <c r="AH1462" s="773"/>
      <c r="AI1462" s="773"/>
      <c r="AJ1462" s="773"/>
      <c r="AK1462" s="773"/>
      <c r="AL1462" s="773"/>
      <c r="AM1462" s="773"/>
      <c r="AN1462" s="773"/>
      <c r="AO1462" s="627"/>
      <c r="AP1462" s="627"/>
      <c r="AQ1462" s="627"/>
      <c r="AR1462" s="627"/>
      <c r="AS1462" s="627"/>
      <c r="AT1462" s="627"/>
      <c r="AU1462" s="627"/>
      <c r="AV1462" s="613">
        <v>2004</v>
      </c>
      <c r="AW1462" s="613"/>
      <c r="AX1462" s="613"/>
      <c r="AY1462" s="613"/>
      <c r="AZ1462" s="613"/>
      <c r="BA1462" s="613"/>
      <c r="BB1462" s="613"/>
      <c r="BC1462" s="614">
        <v>1400</v>
      </c>
      <c r="BD1462" s="614"/>
      <c r="BE1462" s="170"/>
    </row>
    <row r="1463" spans="1:57" ht="25.7" hidden="1" customHeight="1" x14ac:dyDescent="0.15">
      <c r="A1463" s="621"/>
      <c r="B1463" s="147"/>
      <c r="C1463" s="625" t="s">
        <v>6272</v>
      </c>
      <c r="D1463" s="625" t="s">
        <v>6551</v>
      </c>
      <c r="E1463" s="625" t="s">
        <v>6272</v>
      </c>
      <c r="F1463" s="625"/>
      <c r="G1463" s="625" t="s">
        <v>6272</v>
      </c>
      <c r="H1463" s="773"/>
      <c r="I1463" s="773"/>
      <c r="J1463" s="297">
        <v>1382</v>
      </c>
      <c r="K1463" s="626">
        <v>427</v>
      </c>
      <c r="L1463" s="138">
        <v>427</v>
      </c>
      <c r="M1463" s="773"/>
      <c r="N1463" s="773"/>
      <c r="O1463" s="773"/>
      <c r="P1463" s="297">
        <v>374</v>
      </c>
      <c r="Q1463" s="626">
        <v>374</v>
      </c>
      <c r="R1463" s="626" t="s">
        <v>16334</v>
      </c>
      <c r="S1463" s="626">
        <v>1</v>
      </c>
      <c r="T1463" s="626" t="s">
        <v>687</v>
      </c>
      <c r="U1463" s="706"/>
      <c r="V1463" s="706"/>
      <c r="W1463" s="706"/>
      <c r="X1463" s="706"/>
      <c r="Y1463" s="706"/>
      <c r="Z1463" s="773"/>
      <c r="AA1463" s="626" t="s">
        <v>1530</v>
      </c>
      <c r="AB1463" s="773"/>
      <c r="AC1463" s="773"/>
      <c r="AD1463" s="773"/>
      <c r="AE1463" s="966"/>
      <c r="AF1463" s="773"/>
      <c r="AG1463" s="773"/>
      <c r="AH1463" s="773"/>
      <c r="AI1463" s="773"/>
      <c r="AJ1463" s="773"/>
      <c r="AK1463" s="773"/>
      <c r="AL1463" s="773"/>
      <c r="AM1463" s="773"/>
      <c r="AN1463" s="773"/>
      <c r="AO1463" s="627"/>
      <c r="AP1463" s="627"/>
      <c r="AQ1463" s="627"/>
      <c r="AR1463" s="627"/>
      <c r="AS1463" s="627"/>
      <c r="AT1463" s="627"/>
      <c r="AU1463" s="627"/>
      <c r="AV1463" s="613">
        <v>2004</v>
      </c>
      <c r="AW1463" s="613"/>
      <c r="AX1463" s="613"/>
      <c r="AY1463" s="613"/>
      <c r="AZ1463" s="613"/>
      <c r="BA1463" s="613"/>
      <c r="BB1463" s="613"/>
      <c r="BC1463" s="614">
        <v>63</v>
      </c>
      <c r="BD1463" s="614"/>
      <c r="BE1463" s="170"/>
    </row>
    <row r="1464" spans="1:57" ht="25.7" hidden="1" customHeight="1" x14ac:dyDescent="0.15">
      <c r="A1464" s="621"/>
      <c r="B1464" s="147"/>
      <c r="C1464" s="625" t="s">
        <v>6272</v>
      </c>
      <c r="D1464" s="625" t="s">
        <v>6552</v>
      </c>
      <c r="E1464" s="625" t="s">
        <v>6272</v>
      </c>
      <c r="F1464" s="625"/>
      <c r="G1464" s="625" t="s">
        <v>6272</v>
      </c>
      <c r="H1464" s="773"/>
      <c r="I1464" s="773"/>
      <c r="J1464" s="297">
        <v>750</v>
      </c>
      <c r="K1464" s="626">
        <v>464</v>
      </c>
      <c r="L1464" s="138">
        <v>464</v>
      </c>
      <c r="M1464" s="773"/>
      <c r="N1464" s="773"/>
      <c r="O1464" s="773"/>
      <c r="P1464" s="297">
        <v>374</v>
      </c>
      <c r="Q1464" s="626">
        <v>374</v>
      </c>
      <c r="R1464" s="626" t="s">
        <v>16334</v>
      </c>
      <c r="S1464" s="626">
        <v>1</v>
      </c>
      <c r="T1464" s="626" t="s">
        <v>687</v>
      </c>
      <c r="U1464" s="706"/>
      <c r="V1464" s="706"/>
      <c r="W1464" s="706"/>
      <c r="X1464" s="706"/>
      <c r="Y1464" s="706"/>
      <c r="Z1464" s="773"/>
      <c r="AA1464" s="626" t="s">
        <v>1530</v>
      </c>
      <c r="AB1464" s="773"/>
      <c r="AC1464" s="773"/>
      <c r="AD1464" s="773"/>
      <c r="AE1464" s="966"/>
      <c r="AF1464" s="773"/>
      <c r="AG1464" s="773"/>
      <c r="AH1464" s="773"/>
      <c r="AI1464" s="773"/>
      <c r="AJ1464" s="773"/>
      <c r="AK1464" s="773"/>
      <c r="AL1464" s="773"/>
      <c r="AM1464" s="773"/>
      <c r="AN1464" s="773"/>
      <c r="AO1464" s="627"/>
      <c r="AP1464" s="627"/>
      <c r="AQ1464" s="627"/>
      <c r="AR1464" s="627"/>
      <c r="AS1464" s="627"/>
      <c r="AT1464" s="627"/>
      <c r="AU1464" s="627"/>
      <c r="AV1464" s="613">
        <v>2006</v>
      </c>
      <c r="AW1464" s="613"/>
      <c r="AX1464" s="613"/>
      <c r="AY1464" s="613"/>
      <c r="AZ1464" s="613"/>
      <c r="BA1464" s="613"/>
      <c r="BB1464" s="613"/>
      <c r="BC1464" s="614">
        <v>78</v>
      </c>
      <c r="BD1464" s="614"/>
      <c r="BE1464" s="170"/>
    </row>
    <row r="1465" spans="1:57" ht="25.7" hidden="1" customHeight="1" x14ac:dyDescent="0.15">
      <c r="A1465" s="621"/>
      <c r="B1465" s="147"/>
      <c r="C1465" s="625" t="s">
        <v>6272</v>
      </c>
      <c r="D1465" s="625" t="s">
        <v>6553</v>
      </c>
      <c r="E1465" s="625" t="s">
        <v>6272</v>
      </c>
      <c r="F1465" s="625"/>
      <c r="G1465" s="625" t="s">
        <v>6272</v>
      </c>
      <c r="H1465" s="773"/>
      <c r="I1465" s="773"/>
      <c r="J1465" s="297">
        <v>649</v>
      </c>
      <c r="K1465" s="626">
        <v>424</v>
      </c>
      <c r="L1465" s="138">
        <v>424</v>
      </c>
      <c r="M1465" s="773"/>
      <c r="N1465" s="773"/>
      <c r="O1465" s="773"/>
      <c r="P1465" s="297">
        <v>374</v>
      </c>
      <c r="Q1465" s="626">
        <v>374</v>
      </c>
      <c r="R1465" s="626" t="s">
        <v>16334</v>
      </c>
      <c r="S1465" s="626">
        <v>1</v>
      </c>
      <c r="T1465" s="626" t="s">
        <v>687</v>
      </c>
      <c r="U1465" s="706"/>
      <c r="V1465" s="706"/>
      <c r="W1465" s="706"/>
      <c r="X1465" s="706"/>
      <c r="Y1465" s="706"/>
      <c r="Z1465" s="773"/>
      <c r="AA1465" s="626" t="s">
        <v>1530</v>
      </c>
      <c r="AB1465" s="773"/>
      <c r="AC1465" s="773"/>
      <c r="AD1465" s="773"/>
      <c r="AE1465" s="966"/>
      <c r="AF1465" s="773"/>
      <c r="AG1465" s="773"/>
      <c r="AH1465" s="773"/>
      <c r="AI1465" s="773"/>
      <c r="AJ1465" s="773"/>
      <c r="AK1465" s="773"/>
      <c r="AL1465" s="773"/>
      <c r="AM1465" s="773"/>
      <c r="AN1465" s="773"/>
      <c r="AO1465" s="627"/>
      <c r="AP1465" s="627"/>
      <c r="AQ1465" s="627"/>
      <c r="AR1465" s="627"/>
      <c r="AS1465" s="627"/>
      <c r="AT1465" s="627"/>
      <c r="AU1465" s="627"/>
      <c r="AV1465" s="613">
        <v>2004</v>
      </c>
      <c r="AW1465" s="613"/>
      <c r="AX1465" s="613"/>
      <c r="AY1465" s="613"/>
      <c r="AZ1465" s="613"/>
      <c r="BA1465" s="613"/>
      <c r="BB1465" s="613"/>
      <c r="BC1465" s="614">
        <v>53</v>
      </c>
      <c r="BD1465" s="614"/>
      <c r="BE1465" s="170"/>
    </row>
    <row r="1466" spans="1:57" ht="25.7" hidden="1" customHeight="1" x14ac:dyDescent="0.15">
      <c r="A1466" s="621"/>
      <c r="B1466" s="147"/>
      <c r="C1466" s="625" t="s">
        <v>6272</v>
      </c>
      <c r="D1466" s="625" t="s">
        <v>6554</v>
      </c>
      <c r="E1466" s="625" t="s">
        <v>6272</v>
      </c>
      <c r="F1466" s="625"/>
      <c r="G1466" s="625" t="s">
        <v>6272</v>
      </c>
      <c r="H1466" s="773"/>
      <c r="I1466" s="773"/>
      <c r="J1466" s="297">
        <v>3008</v>
      </c>
      <c r="K1466" s="626">
        <v>464</v>
      </c>
      <c r="L1466" s="138">
        <v>464</v>
      </c>
      <c r="M1466" s="773"/>
      <c r="N1466" s="773"/>
      <c r="O1466" s="773"/>
      <c r="P1466" s="297">
        <v>374</v>
      </c>
      <c r="Q1466" s="626">
        <v>374</v>
      </c>
      <c r="R1466" s="626" t="s">
        <v>16334</v>
      </c>
      <c r="S1466" s="626">
        <v>1</v>
      </c>
      <c r="T1466" s="626" t="s">
        <v>687</v>
      </c>
      <c r="U1466" s="706"/>
      <c r="V1466" s="706"/>
      <c r="W1466" s="706"/>
      <c r="X1466" s="706"/>
      <c r="Y1466" s="706"/>
      <c r="Z1466" s="773"/>
      <c r="AA1466" s="626" t="s">
        <v>1530</v>
      </c>
      <c r="AB1466" s="773"/>
      <c r="AC1466" s="773"/>
      <c r="AD1466" s="773"/>
      <c r="AE1466" s="966"/>
      <c r="AF1466" s="773"/>
      <c r="AG1466" s="773"/>
      <c r="AH1466" s="773"/>
      <c r="AI1466" s="773"/>
      <c r="AJ1466" s="773"/>
      <c r="AK1466" s="773"/>
      <c r="AL1466" s="773"/>
      <c r="AM1466" s="773"/>
      <c r="AN1466" s="773"/>
      <c r="AO1466" s="627"/>
      <c r="AP1466" s="627"/>
      <c r="AQ1466" s="627"/>
      <c r="AR1466" s="627"/>
      <c r="AS1466" s="627"/>
      <c r="AT1466" s="627"/>
      <c r="AU1466" s="627"/>
      <c r="AV1466" s="613">
        <v>2004</v>
      </c>
      <c r="AW1466" s="613"/>
      <c r="AX1466" s="613"/>
      <c r="AY1466" s="613"/>
      <c r="AZ1466" s="613"/>
      <c r="BA1466" s="613"/>
      <c r="BB1466" s="613"/>
      <c r="BC1466" s="614">
        <v>63</v>
      </c>
      <c r="BD1466" s="614"/>
      <c r="BE1466" s="170"/>
    </row>
    <row r="1467" spans="1:57" ht="25.7" hidden="1" customHeight="1" x14ac:dyDescent="0.15">
      <c r="A1467" s="621"/>
      <c r="B1467" s="147"/>
      <c r="C1467" s="625" t="s">
        <v>6272</v>
      </c>
      <c r="D1467" s="625" t="s">
        <v>6555</v>
      </c>
      <c r="E1467" s="625" t="s">
        <v>6272</v>
      </c>
      <c r="F1467" s="625"/>
      <c r="G1467" s="625" t="s">
        <v>6272</v>
      </c>
      <c r="H1467" s="773"/>
      <c r="I1467" s="773"/>
      <c r="J1467" s="297">
        <v>2278</v>
      </c>
      <c r="K1467" s="626">
        <v>549</v>
      </c>
      <c r="L1467" s="138">
        <v>549</v>
      </c>
      <c r="M1467" s="773"/>
      <c r="N1467" s="773"/>
      <c r="O1467" s="773"/>
      <c r="P1467" s="297">
        <v>374</v>
      </c>
      <c r="Q1467" s="626">
        <v>374</v>
      </c>
      <c r="R1467" s="626" t="s">
        <v>16334</v>
      </c>
      <c r="S1467" s="626">
        <v>1</v>
      </c>
      <c r="T1467" s="626" t="s">
        <v>687</v>
      </c>
      <c r="U1467" s="706"/>
      <c r="V1467" s="706"/>
      <c r="W1467" s="706"/>
      <c r="X1467" s="706"/>
      <c r="Y1467" s="706"/>
      <c r="Z1467" s="773"/>
      <c r="AA1467" s="626" t="s">
        <v>1530</v>
      </c>
      <c r="AB1467" s="773"/>
      <c r="AC1467" s="773"/>
      <c r="AD1467" s="773"/>
      <c r="AE1467" s="966"/>
      <c r="AF1467" s="773"/>
      <c r="AG1467" s="773"/>
      <c r="AH1467" s="773"/>
      <c r="AI1467" s="773"/>
      <c r="AJ1467" s="773"/>
      <c r="AK1467" s="773"/>
      <c r="AL1467" s="773"/>
      <c r="AM1467" s="773"/>
      <c r="AN1467" s="773"/>
      <c r="AO1467" s="627"/>
      <c r="AP1467" s="627"/>
      <c r="AQ1467" s="627"/>
      <c r="AR1467" s="627"/>
      <c r="AS1467" s="627"/>
      <c r="AT1467" s="627"/>
      <c r="AU1467" s="627"/>
      <c r="AV1467" s="613">
        <v>2009</v>
      </c>
      <c r="AW1467" s="613"/>
      <c r="AX1467" s="613"/>
      <c r="AY1467" s="613"/>
      <c r="AZ1467" s="613"/>
      <c r="BA1467" s="613"/>
      <c r="BB1467" s="613"/>
      <c r="BC1467" s="614">
        <v>150</v>
      </c>
      <c r="BD1467" s="614"/>
      <c r="BE1467" s="170"/>
    </row>
    <row r="1468" spans="1:57" ht="25.7" hidden="1" customHeight="1" x14ac:dyDescent="0.15">
      <c r="A1468" s="621"/>
      <c r="B1468" s="147"/>
      <c r="C1468" s="625" t="s">
        <v>6272</v>
      </c>
      <c r="D1468" s="625" t="s">
        <v>6556</v>
      </c>
      <c r="E1468" s="625" t="s">
        <v>6272</v>
      </c>
      <c r="F1468" s="625"/>
      <c r="G1468" s="625" t="s">
        <v>6272</v>
      </c>
      <c r="H1468" s="773"/>
      <c r="I1468" s="773"/>
      <c r="J1468" s="297">
        <v>2280</v>
      </c>
      <c r="K1468" s="626">
        <v>526</v>
      </c>
      <c r="L1468" s="138">
        <v>526</v>
      </c>
      <c r="M1468" s="773"/>
      <c r="N1468" s="773"/>
      <c r="O1468" s="773"/>
      <c r="P1468" s="297">
        <v>374</v>
      </c>
      <c r="Q1468" s="626">
        <v>374</v>
      </c>
      <c r="R1468" s="626" t="s">
        <v>16334</v>
      </c>
      <c r="S1468" s="626">
        <v>1</v>
      </c>
      <c r="T1468" s="626" t="s">
        <v>687</v>
      </c>
      <c r="U1468" s="706"/>
      <c r="V1468" s="706"/>
      <c r="W1468" s="706"/>
      <c r="X1468" s="706"/>
      <c r="Y1468" s="706"/>
      <c r="Z1468" s="773"/>
      <c r="AA1468" s="626" t="s">
        <v>1530</v>
      </c>
      <c r="AB1468" s="773"/>
      <c r="AC1468" s="773"/>
      <c r="AD1468" s="773"/>
      <c r="AE1468" s="966"/>
      <c r="AF1468" s="773"/>
      <c r="AG1468" s="773"/>
      <c r="AH1468" s="773"/>
      <c r="AI1468" s="773"/>
      <c r="AJ1468" s="773"/>
      <c r="AK1468" s="773"/>
      <c r="AL1468" s="773"/>
      <c r="AM1468" s="773"/>
      <c r="AN1468" s="773"/>
      <c r="AO1468" s="627"/>
      <c r="AP1468" s="627"/>
      <c r="AQ1468" s="627"/>
      <c r="AR1468" s="627"/>
      <c r="AS1468" s="627"/>
      <c r="AT1468" s="627"/>
      <c r="AU1468" s="627"/>
      <c r="AV1468" s="613">
        <v>2009</v>
      </c>
      <c r="AW1468" s="613"/>
      <c r="AX1468" s="613"/>
      <c r="AY1468" s="613"/>
      <c r="AZ1468" s="613"/>
      <c r="BA1468" s="613"/>
      <c r="BB1468" s="613"/>
      <c r="BC1468" s="614">
        <v>105</v>
      </c>
      <c r="BD1468" s="614"/>
      <c r="BE1468" s="170"/>
    </row>
    <row r="1469" spans="1:57" ht="25.7" hidden="1" customHeight="1" x14ac:dyDescent="0.15">
      <c r="A1469" s="621"/>
      <c r="B1469" s="147"/>
      <c r="C1469" s="625" t="s">
        <v>6272</v>
      </c>
      <c r="D1469" s="625" t="s">
        <v>6557</v>
      </c>
      <c r="E1469" s="625" t="s">
        <v>6272</v>
      </c>
      <c r="F1469" s="625"/>
      <c r="G1469" s="625" t="s">
        <v>6272</v>
      </c>
      <c r="H1469" s="773"/>
      <c r="I1469" s="773"/>
      <c r="J1469" s="297">
        <v>2772</v>
      </c>
      <c r="K1469" s="626">
        <v>397</v>
      </c>
      <c r="L1469" s="138">
        <v>397</v>
      </c>
      <c r="M1469" s="773"/>
      <c r="N1469" s="773"/>
      <c r="O1469" s="773"/>
      <c r="P1469" s="297">
        <v>374</v>
      </c>
      <c r="Q1469" s="626">
        <v>374</v>
      </c>
      <c r="R1469" s="626" t="s">
        <v>16334</v>
      </c>
      <c r="S1469" s="626">
        <v>1</v>
      </c>
      <c r="T1469" s="626" t="s">
        <v>687</v>
      </c>
      <c r="U1469" s="706"/>
      <c r="V1469" s="706"/>
      <c r="W1469" s="706"/>
      <c r="X1469" s="706"/>
      <c r="Y1469" s="706"/>
      <c r="Z1469" s="773"/>
      <c r="AA1469" s="626" t="s">
        <v>1530</v>
      </c>
      <c r="AB1469" s="773"/>
      <c r="AC1469" s="773"/>
      <c r="AD1469" s="773"/>
      <c r="AE1469" s="966"/>
      <c r="AF1469" s="773"/>
      <c r="AG1469" s="773"/>
      <c r="AH1469" s="773"/>
      <c r="AI1469" s="773"/>
      <c r="AJ1469" s="773"/>
      <c r="AK1469" s="773"/>
      <c r="AL1469" s="773"/>
      <c r="AM1469" s="773"/>
      <c r="AN1469" s="773"/>
      <c r="AO1469" s="627"/>
      <c r="AP1469" s="627"/>
      <c r="AQ1469" s="627"/>
      <c r="AR1469" s="627"/>
      <c r="AS1469" s="627"/>
      <c r="AT1469" s="627"/>
      <c r="AU1469" s="627"/>
      <c r="AV1469" s="613">
        <v>2008</v>
      </c>
      <c r="AW1469" s="613"/>
      <c r="AX1469" s="613"/>
      <c r="AY1469" s="613"/>
      <c r="AZ1469" s="613"/>
      <c r="BA1469" s="613"/>
      <c r="BB1469" s="613"/>
      <c r="BC1469" s="614">
        <v>83</v>
      </c>
      <c r="BD1469" s="614"/>
      <c r="BE1469" s="170"/>
    </row>
    <row r="1470" spans="1:57" ht="25.7" hidden="1" customHeight="1" x14ac:dyDescent="0.15">
      <c r="A1470" s="621"/>
      <c r="B1470" s="147"/>
      <c r="C1470" s="625" t="s">
        <v>6342</v>
      </c>
      <c r="D1470" s="625" t="s">
        <v>6558</v>
      </c>
      <c r="E1470" s="613" t="s">
        <v>6342</v>
      </c>
      <c r="F1470" s="625"/>
      <c r="G1470" s="625" t="s">
        <v>6342</v>
      </c>
      <c r="H1470" s="773"/>
      <c r="I1470" s="626"/>
      <c r="J1470" s="297">
        <v>514</v>
      </c>
      <c r="K1470" s="626">
        <v>514</v>
      </c>
      <c r="L1470" s="138">
        <v>514</v>
      </c>
      <c r="M1470" s="773"/>
      <c r="N1470" s="773"/>
      <c r="O1470" s="773"/>
      <c r="P1470" s="297">
        <v>514</v>
      </c>
      <c r="Q1470" s="626">
        <v>514</v>
      </c>
      <c r="R1470" s="626" t="s">
        <v>16335</v>
      </c>
      <c r="S1470" s="626">
        <v>1</v>
      </c>
      <c r="T1470" s="626" t="s">
        <v>316</v>
      </c>
      <c r="U1470" s="706"/>
      <c r="V1470" s="706"/>
      <c r="W1470" s="706"/>
      <c r="X1470" s="706"/>
      <c r="Y1470" s="706"/>
      <c r="Z1470" s="773"/>
      <c r="AA1470" s="626"/>
      <c r="AB1470" s="773"/>
      <c r="AC1470" s="773"/>
      <c r="AD1470" s="773"/>
      <c r="AE1470" s="966"/>
      <c r="AF1470" s="773"/>
      <c r="AG1470" s="773"/>
      <c r="AH1470" s="773"/>
      <c r="AI1470" s="773"/>
      <c r="AJ1470" s="773"/>
      <c r="AK1470" s="773"/>
      <c r="AL1470" s="773"/>
      <c r="AM1470" s="773"/>
      <c r="AN1470" s="773"/>
      <c r="AO1470" s="627"/>
      <c r="AP1470" s="627"/>
      <c r="AQ1470" s="627"/>
      <c r="AR1470" s="627"/>
      <c r="AS1470" s="627"/>
      <c r="AT1470" s="627"/>
      <c r="AU1470" s="627"/>
      <c r="AV1470" s="613">
        <v>2004</v>
      </c>
      <c r="AW1470" s="613"/>
      <c r="AX1470" s="613"/>
      <c r="AY1470" s="613"/>
      <c r="AZ1470" s="613"/>
      <c r="BA1470" s="613"/>
      <c r="BB1470" s="613"/>
      <c r="BC1470" s="614">
        <v>102</v>
      </c>
      <c r="BD1470" s="614"/>
      <c r="BE1470" s="170"/>
    </row>
    <row r="1471" spans="1:57" ht="25.7" hidden="1" customHeight="1" x14ac:dyDescent="0.15">
      <c r="A1471" s="621"/>
      <c r="B1471" s="147"/>
      <c r="C1471" s="613" t="s">
        <v>6342</v>
      </c>
      <c r="D1471" s="680" t="s">
        <v>6559</v>
      </c>
      <c r="E1471" s="613" t="s">
        <v>6342</v>
      </c>
      <c r="F1471" s="613"/>
      <c r="G1471" s="613" t="s">
        <v>17531</v>
      </c>
      <c r="H1471" s="613"/>
      <c r="I1471" s="613"/>
      <c r="J1471" s="443">
        <v>498</v>
      </c>
      <c r="K1471" s="614">
        <v>498</v>
      </c>
      <c r="L1471" s="138">
        <v>498</v>
      </c>
      <c r="M1471" s="613"/>
      <c r="N1471" s="613"/>
      <c r="O1471" s="613"/>
      <c r="P1471" s="443">
        <v>498</v>
      </c>
      <c r="Q1471" s="614">
        <v>498</v>
      </c>
      <c r="R1471" s="614" t="s">
        <v>16336</v>
      </c>
      <c r="S1471" s="614">
        <v>1</v>
      </c>
      <c r="T1471" s="614" t="s">
        <v>316</v>
      </c>
      <c r="U1471" s="613"/>
      <c r="V1471" s="613"/>
      <c r="W1471" s="613"/>
      <c r="X1471" s="613"/>
      <c r="Y1471" s="613"/>
      <c r="Z1471" s="613"/>
      <c r="AA1471" s="614"/>
      <c r="AB1471" s="613"/>
      <c r="AC1471" s="613"/>
      <c r="AD1471" s="613"/>
      <c r="AE1471" s="613"/>
      <c r="AF1471" s="613"/>
      <c r="AG1471" s="613"/>
      <c r="AH1471" s="613"/>
      <c r="AI1471" s="613"/>
      <c r="AJ1471" s="613"/>
      <c r="AK1471" s="613"/>
      <c r="AL1471" s="613"/>
      <c r="AM1471" s="613"/>
      <c r="AN1471" s="613"/>
      <c r="AO1471" s="613"/>
      <c r="AP1471" s="613"/>
      <c r="AQ1471" s="613"/>
      <c r="AR1471" s="613"/>
      <c r="AS1471" s="613"/>
      <c r="AT1471" s="613"/>
      <c r="AU1471" s="613"/>
      <c r="AV1471" s="613">
        <v>2007</v>
      </c>
      <c r="AW1471" s="613"/>
      <c r="AX1471" s="613"/>
      <c r="AY1471" s="613"/>
      <c r="AZ1471" s="613"/>
      <c r="BA1471" s="613"/>
      <c r="BB1471" s="613"/>
      <c r="BC1471" s="614">
        <v>50</v>
      </c>
      <c r="BD1471" s="614"/>
      <c r="BE1471" s="170"/>
    </row>
    <row r="1472" spans="1:57" ht="25.7" hidden="1" customHeight="1" x14ac:dyDescent="0.15">
      <c r="A1472" s="621"/>
      <c r="B1472" s="147"/>
      <c r="C1472" s="625" t="s">
        <v>6342</v>
      </c>
      <c r="D1472" s="625" t="s">
        <v>6560</v>
      </c>
      <c r="E1472" s="625" t="s">
        <v>6342</v>
      </c>
      <c r="F1472" s="625"/>
      <c r="G1472" s="625" t="s">
        <v>17532</v>
      </c>
      <c r="H1472" s="627"/>
      <c r="I1472" s="627"/>
      <c r="J1472" s="297">
        <v>2220</v>
      </c>
      <c r="K1472" s="626">
        <v>442</v>
      </c>
      <c r="L1472" s="138">
        <v>442</v>
      </c>
      <c r="M1472" s="627"/>
      <c r="N1472" s="628"/>
      <c r="O1472" s="627"/>
      <c r="P1472" s="297">
        <v>442</v>
      </c>
      <c r="Q1472" s="626">
        <v>442</v>
      </c>
      <c r="R1472" s="626" t="s">
        <v>16337</v>
      </c>
      <c r="S1472" s="626">
        <v>1</v>
      </c>
      <c r="T1472" s="626" t="s">
        <v>316</v>
      </c>
      <c r="U1472" s="706"/>
      <c r="V1472" s="706"/>
      <c r="W1472" s="706"/>
      <c r="X1472" s="706"/>
      <c r="Y1472" s="706"/>
      <c r="Z1472" s="773"/>
      <c r="AA1472" s="626"/>
      <c r="AB1472" s="625"/>
      <c r="AC1472" s="625"/>
      <c r="AD1472" s="627"/>
      <c r="AE1472" s="627"/>
      <c r="AF1472" s="627"/>
      <c r="AG1472" s="627"/>
      <c r="AH1472" s="627"/>
      <c r="AI1472" s="627"/>
      <c r="AJ1472" s="627"/>
      <c r="AK1472" s="627"/>
      <c r="AL1472" s="627"/>
      <c r="AM1472" s="627"/>
      <c r="AN1472" s="627"/>
      <c r="AO1472" s="627"/>
      <c r="AP1472" s="627"/>
      <c r="AQ1472" s="627"/>
      <c r="AR1472" s="627"/>
      <c r="AS1472" s="627"/>
      <c r="AT1472" s="627"/>
      <c r="AU1472" s="627"/>
      <c r="AV1472" s="613">
        <v>2007</v>
      </c>
      <c r="AW1472" s="613"/>
      <c r="AX1472" s="613"/>
      <c r="AY1472" s="613"/>
      <c r="AZ1472" s="613"/>
      <c r="BA1472" s="613"/>
      <c r="BB1472" s="613"/>
      <c r="BC1472" s="614">
        <v>50</v>
      </c>
      <c r="BD1472" s="614"/>
      <c r="BE1472" s="170"/>
    </row>
    <row r="1473" spans="1:57" ht="25.7" hidden="1" customHeight="1" x14ac:dyDescent="0.15">
      <c r="A1473" s="621"/>
      <c r="B1473" s="147"/>
      <c r="C1473" s="625" t="s">
        <v>6342</v>
      </c>
      <c r="D1473" s="625" t="s">
        <v>6561</v>
      </c>
      <c r="E1473" s="625" t="s">
        <v>6342</v>
      </c>
      <c r="F1473" s="625"/>
      <c r="G1473" s="625" t="s">
        <v>17533</v>
      </c>
      <c r="H1473" s="627"/>
      <c r="I1473" s="627"/>
      <c r="J1473" s="297">
        <v>471</v>
      </c>
      <c r="K1473" s="626">
        <v>471</v>
      </c>
      <c r="L1473" s="138">
        <v>471</v>
      </c>
      <c r="M1473" s="627"/>
      <c r="N1473" s="628"/>
      <c r="O1473" s="627"/>
      <c r="P1473" s="297">
        <v>471</v>
      </c>
      <c r="Q1473" s="626">
        <v>471</v>
      </c>
      <c r="R1473" s="626" t="s">
        <v>16338</v>
      </c>
      <c r="S1473" s="626">
        <v>1</v>
      </c>
      <c r="T1473" s="626" t="s">
        <v>316</v>
      </c>
      <c r="U1473" s="706"/>
      <c r="V1473" s="706"/>
      <c r="W1473" s="706"/>
      <c r="X1473" s="706"/>
      <c r="Y1473" s="706"/>
      <c r="Z1473" s="773"/>
      <c r="AA1473" s="626"/>
      <c r="AB1473" s="625"/>
      <c r="AC1473" s="625"/>
      <c r="AD1473" s="627"/>
      <c r="AE1473" s="627"/>
      <c r="AF1473" s="627"/>
      <c r="AG1473" s="627"/>
      <c r="AH1473" s="627"/>
      <c r="AI1473" s="627"/>
      <c r="AJ1473" s="627"/>
      <c r="AK1473" s="627"/>
      <c r="AL1473" s="627"/>
      <c r="AM1473" s="627"/>
      <c r="AN1473" s="627"/>
      <c r="AO1473" s="627"/>
      <c r="AP1473" s="627"/>
      <c r="AQ1473" s="627"/>
      <c r="AR1473" s="627"/>
      <c r="AS1473" s="627"/>
      <c r="AT1473" s="627"/>
      <c r="AU1473" s="627"/>
      <c r="AV1473" s="613">
        <v>2007</v>
      </c>
      <c r="AW1473" s="613"/>
      <c r="AX1473" s="613"/>
      <c r="AY1473" s="613"/>
      <c r="AZ1473" s="613"/>
      <c r="BA1473" s="613"/>
      <c r="BB1473" s="613"/>
      <c r="BC1473" s="614">
        <v>55</v>
      </c>
      <c r="BD1473" s="614"/>
      <c r="BE1473" s="170"/>
    </row>
    <row r="1474" spans="1:57" ht="25.7" hidden="1" customHeight="1" x14ac:dyDescent="0.15">
      <c r="A1474" s="621"/>
      <c r="B1474" s="147"/>
      <c r="C1474" s="625" t="s">
        <v>6342</v>
      </c>
      <c r="D1474" s="625" t="s">
        <v>6562</v>
      </c>
      <c r="E1474" s="140" t="s">
        <v>6342</v>
      </c>
      <c r="F1474" s="625"/>
      <c r="G1474" s="625" t="s">
        <v>17534</v>
      </c>
      <c r="H1474" s="773"/>
      <c r="I1474" s="297"/>
      <c r="J1474" s="297">
        <v>817</v>
      </c>
      <c r="K1474" s="626">
        <v>450</v>
      </c>
      <c r="L1474" s="138">
        <v>450</v>
      </c>
      <c r="M1474" s="773"/>
      <c r="N1474" s="773"/>
      <c r="O1474" s="773"/>
      <c r="P1474" s="297">
        <v>450</v>
      </c>
      <c r="Q1474" s="626">
        <v>450</v>
      </c>
      <c r="R1474" s="626" t="s">
        <v>16339</v>
      </c>
      <c r="S1474" s="626">
        <v>1</v>
      </c>
      <c r="T1474" s="626" t="s">
        <v>316</v>
      </c>
      <c r="U1474" s="706"/>
      <c r="V1474" s="706"/>
      <c r="W1474" s="706"/>
      <c r="X1474" s="706"/>
      <c r="Y1474" s="706"/>
      <c r="Z1474" s="773"/>
      <c r="AA1474" s="626"/>
      <c r="AB1474" s="773"/>
      <c r="AC1474" s="773"/>
      <c r="AD1474" s="773"/>
      <c r="AE1474" s="966"/>
      <c r="AF1474" s="773"/>
      <c r="AG1474" s="773"/>
      <c r="AH1474" s="773"/>
      <c r="AI1474" s="773"/>
      <c r="AJ1474" s="773"/>
      <c r="AK1474" s="773"/>
      <c r="AL1474" s="773"/>
      <c r="AM1474" s="773"/>
      <c r="AN1474" s="773"/>
      <c r="AO1474" s="627"/>
      <c r="AP1474" s="627"/>
      <c r="AQ1474" s="627"/>
      <c r="AR1474" s="627"/>
      <c r="AS1474" s="627"/>
      <c r="AT1474" s="627"/>
      <c r="AU1474" s="627"/>
      <c r="AV1474" s="613">
        <v>2007</v>
      </c>
      <c r="AW1474" s="613"/>
      <c r="AX1474" s="613"/>
      <c r="AY1474" s="613"/>
      <c r="AZ1474" s="613"/>
      <c r="BA1474" s="613"/>
      <c r="BB1474" s="613"/>
      <c r="BC1474" s="614">
        <v>50</v>
      </c>
      <c r="BD1474" s="614"/>
      <c r="BE1474" s="170"/>
    </row>
    <row r="1475" spans="1:57" ht="25.7" hidden="1" customHeight="1" x14ac:dyDescent="0.15">
      <c r="A1475" s="621"/>
      <c r="B1475" s="147"/>
      <c r="C1475" s="647" t="s">
        <v>6342</v>
      </c>
      <c r="D1475" s="647" t="s">
        <v>6563</v>
      </c>
      <c r="E1475" s="647" t="s">
        <v>6342</v>
      </c>
      <c r="F1475" s="647"/>
      <c r="G1475" s="647" t="s">
        <v>17535</v>
      </c>
      <c r="H1475" s="647"/>
      <c r="I1475" s="647"/>
      <c r="J1475" s="626">
        <v>515</v>
      </c>
      <c r="K1475" s="626">
        <v>442</v>
      </c>
      <c r="L1475" s="138">
        <v>442</v>
      </c>
      <c r="M1475" s="647"/>
      <c r="N1475" s="647"/>
      <c r="O1475" s="647"/>
      <c r="P1475" s="647">
        <v>442</v>
      </c>
      <c r="Q1475" s="647">
        <v>442</v>
      </c>
      <c r="R1475" s="647" t="s">
        <v>16340</v>
      </c>
      <c r="S1475" s="647">
        <v>1</v>
      </c>
      <c r="T1475" s="647" t="s">
        <v>316</v>
      </c>
      <c r="U1475" s="647"/>
      <c r="V1475" s="647"/>
      <c r="W1475" s="647"/>
      <c r="X1475" s="647"/>
      <c r="Y1475" s="647"/>
      <c r="Z1475" s="647"/>
      <c r="AA1475" s="647"/>
      <c r="AB1475" s="647"/>
      <c r="AC1475" s="647"/>
      <c r="AD1475" s="647"/>
      <c r="AE1475" s="647"/>
      <c r="AF1475" s="647"/>
      <c r="AG1475" s="647"/>
      <c r="AH1475" s="647"/>
      <c r="AI1475" s="647"/>
      <c r="AJ1475" s="647"/>
      <c r="AK1475" s="647"/>
      <c r="AL1475" s="647"/>
      <c r="AM1475" s="647"/>
      <c r="AN1475" s="647"/>
      <c r="AO1475" s="647"/>
      <c r="AP1475" s="647"/>
      <c r="AQ1475" s="647"/>
      <c r="AR1475" s="647"/>
      <c r="AS1475" s="647"/>
      <c r="AT1475" s="647"/>
      <c r="AU1475" s="647"/>
      <c r="AV1475" s="773">
        <v>2004</v>
      </c>
      <c r="AW1475" s="647"/>
      <c r="AX1475" s="647"/>
      <c r="AY1475" s="647"/>
      <c r="AZ1475" s="647"/>
      <c r="BA1475" s="647"/>
      <c r="BB1475" s="647"/>
      <c r="BC1475" s="647">
        <v>90</v>
      </c>
      <c r="BD1475" s="647"/>
      <c r="BE1475" s="170"/>
    </row>
    <row r="1476" spans="1:57" ht="25.7" hidden="1" customHeight="1" x14ac:dyDescent="0.15">
      <c r="A1476" s="621"/>
      <c r="B1476" s="147"/>
      <c r="C1476" s="647" t="s">
        <v>6342</v>
      </c>
      <c r="D1476" s="647" t="s">
        <v>6564</v>
      </c>
      <c r="E1476" s="647" t="s">
        <v>6342</v>
      </c>
      <c r="F1476" s="647"/>
      <c r="G1476" s="647" t="s">
        <v>17536</v>
      </c>
      <c r="H1476" s="647"/>
      <c r="I1476" s="647"/>
      <c r="J1476" s="373">
        <v>450</v>
      </c>
      <c r="K1476" s="626">
        <v>358</v>
      </c>
      <c r="L1476" s="138">
        <v>358</v>
      </c>
      <c r="M1476" s="647"/>
      <c r="N1476" s="647"/>
      <c r="O1476" s="647"/>
      <c r="P1476" s="458">
        <v>358</v>
      </c>
      <c r="Q1476" s="647">
        <v>358</v>
      </c>
      <c r="R1476" s="647" t="s">
        <v>16341</v>
      </c>
      <c r="S1476" s="647">
        <v>1</v>
      </c>
      <c r="T1476" s="647" t="s">
        <v>316</v>
      </c>
      <c r="U1476" s="647"/>
      <c r="V1476" s="647"/>
      <c r="W1476" s="647"/>
      <c r="X1476" s="647"/>
      <c r="Y1476" s="647"/>
      <c r="Z1476" s="647"/>
      <c r="AA1476" s="647"/>
      <c r="AB1476" s="647"/>
      <c r="AC1476" s="647"/>
      <c r="AD1476" s="647"/>
      <c r="AE1476" s="647"/>
      <c r="AF1476" s="647"/>
      <c r="AG1476" s="647"/>
      <c r="AH1476" s="647"/>
      <c r="AI1476" s="647"/>
      <c r="AJ1476" s="647"/>
      <c r="AK1476" s="647"/>
      <c r="AL1476" s="647"/>
      <c r="AM1476" s="647"/>
      <c r="AN1476" s="647"/>
      <c r="AO1476" s="647"/>
      <c r="AP1476" s="647"/>
      <c r="AQ1476" s="647"/>
      <c r="AR1476" s="647"/>
      <c r="AS1476" s="647"/>
      <c r="AT1476" s="647"/>
      <c r="AU1476" s="647"/>
      <c r="AV1476" s="773">
        <v>2004</v>
      </c>
      <c r="AW1476" s="647"/>
      <c r="AX1476" s="647"/>
      <c r="AY1476" s="647"/>
      <c r="AZ1476" s="647"/>
      <c r="BA1476" s="647"/>
      <c r="BB1476" s="647"/>
      <c r="BC1476" s="647">
        <v>85</v>
      </c>
      <c r="BD1476" s="647"/>
      <c r="BE1476" s="170"/>
    </row>
    <row r="1477" spans="1:57" ht="25.7" hidden="1" customHeight="1" x14ac:dyDescent="0.15">
      <c r="A1477" s="621"/>
      <c r="B1477" s="147"/>
      <c r="C1477" s="647" t="s">
        <v>6342</v>
      </c>
      <c r="D1477" s="647" t="s">
        <v>6565</v>
      </c>
      <c r="E1477" s="647" t="s">
        <v>6342</v>
      </c>
      <c r="F1477" s="647"/>
      <c r="G1477" s="647" t="s">
        <v>17537</v>
      </c>
      <c r="H1477" s="647"/>
      <c r="I1477" s="647"/>
      <c r="J1477" s="297">
        <v>494</v>
      </c>
      <c r="K1477" s="626">
        <v>449</v>
      </c>
      <c r="L1477" s="138">
        <v>449</v>
      </c>
      <c r="M1477" s="647"/>
      <c r="N1477" s="647"/>
      <c r="O1477" s="647"/>
      <c r="P1477" s="458">
        <v>449</v>
      </c>
      <c r="Q1477" s="647">
        <v>449</v>
      </c>
      <c r="R1477" s="647" t="s">
        <v>16342</v>
      </c>
      <c r="S1477" s="647">
        <v>1</v>
      </c>
      <c r="T1477" s="647" t="s">
        <v>316</v>
      </c>
      <c r="U1477" s="647"/>
      <c r="V1477" s="647"/>
      <c r="W1477" s="647"/>
      <c r="X1477" s="647"/>
      <c r="Y1477" s="647"/>
      <c r="Z1477" s="647"/>
      <c r="AA1477" s="647"/>
      <c r="AB1477" s="647"/>
      <c r="AC1477" s="647"/>
      <c r="AD1477" s="647"/>
      <c r="AE1477" s="647"/>
      <c r="AF1477" s="647"/>
      <c r="AG1477" s="647"/>
      <c r="AH1477" s="647"/>
      <c r="AI1477" s="647"/>
      <c r="AJ1477" s="647"/>
      <c r="AK1477" s="647"/>
      <c r="AL1477" s="647"/>
      <c r="AM1477" s="647"/>
      <c r="AN1477" s="647"/>
      <c r="AO1477" s="647"/>
      <c r="AP1477" s="647"/>
      <c r="AQ1477" s="647"/>
      <c r="AR1477" s="647"/>
      <c r="AS1477" s="647"/>
      <c r="AT1477" s="647"/>
      <c r="AU1477" s="647"/>
      <c r="AV1477" s="773">
        <v>2007</v>
      </c>
      <c r="AW1477" s="647"/>
      <c r="AX1477" s="647"/>
      <c r="AY1477" s="647"/>
      <c r="AZ1477" s="647"/>
      <c r="BA1477" s="647"/>
      <c r="BB1477" s="647"/>
      <c r="BC1477" s="647">
        <v>100</v>
      </c>
      <c r="BD1477" s="647"/>
      <c r="BE1477" s="170"/>
    </row>
    <row r="1478" spans="1:57" ht="25.7" hidden="1" customHeight="1" x14ac:dyDescent="0.15">
      <c r="A1478" s="621"/>
      <c r="B1478" s="147"/>
      <c r="C1478" s="647" t="s">
        <v>6342</v>
      </c>
      <c r="D1478" s="647" t="s">
        <v>6566</v>
      </c>
      <c r="E1478" s="647" t="s">
        <v>6342</v>
      </c>
      <c r="F1478" s="647"/>
      <c r="G1478" s="647" t="s">
        <v>17538</v>
      </c>
      <c r="H1478" s="647"/>
      <c r="I1478" s="458"/>
      <c r="J1478" s="297">
        <v>2748</v>
      </c>
      <c r="K1478" s="626">
        <v>500</v>
      </c>
      <c r="L1478" s="138">
        <v>500</v>
      </c>
      <c r="M1478" s="647"/>
      <c r="N1478" s="647"/>
      <c r="O1478" s="647"/>
      <c r="P1478" s="458">
        <v>500</v>
      </c>
      <c r="Q1478" s="647">
        <v>500</v>
      </c>
      <c r="R1478" s="647" t="s">
        <v>16343</v>
      </c>
      <c r="S1478" s="647">
        <v>1</v>
      </c>
      <c r="T1478" s="647" t="s">
        <v>316</v>
      </c>
      <c r="U1478" s="647"/>
      <c r="V1478" s="647"/>
      <c r="W1478" s="647"/>
      <c r="X1478" s="647"/>
      <c r="Y1478" s="647"/>
      <c r="Z1478" s="647"/>
      <c r="AA1478" s="647"/>
      <c r="AB1478" s="647"/>
      <c r="AC1478" s="647"/>
      <c r="AD1478" s="647"/>
      <c r="AE1478" s="647"/>
      <c r="AF1478" s="647"/>
      <c r="AG1478" s="647"/>
      <c r="AH1478" s="647"/>
      <c r="AI1478" s="647"/>
      <c r="AJ1478" s="647"/>
      <c r="AK1478" s="647"/>
      <c r="AL1478" s="647"/>
      <c r="AM1478" s="647"/>
      <c r="AN1478" s="647"/>
      <c r="AO1478" s="647"/>
      <c r="AP1478" s="647"/>
      <c r="AQ1478" s="647"/>
      <c r="AR1478" s="647"/>
      <c r="AS1478" s="647"/>
      <c r="AT1478" s="647"/>
      <c r="AU1478" s="647"/>
      <c r="AV1478" s="773">
        <v>2010</v>
      </c>
      <c r="AW1478" s="647"/>
      <c r="AX1478" s="647"/>
      <c r="AY1478" s="647"/>
      <c r="AZ1478" s="647"/>
      <c r="BA1478" s="647"/>
      <c r="BB1478" s="647"/>
      <c r="BC1478" s="647">
        <v>165</v>
      </c>
      <c r="BD1478" s="647"/>
      <c r="BE1478" s="170"/>
    </row>
    <row r="1479" spans="1:57" ht="25.7" hidden="1" customHeight="1" x14ac:dyDescent="0.15">
      <c r="A1479" s="621"/>
      <c r="B1479" s="147"/>
      <c r="C1479" s="647" t="s">
        <v>6342</v>
      </c>
      <c r="D1479" s="647" t="s">
        <v>6567</v>
      </c>
      <c r="E1479" s="647" t="s">
        <v>6342</v>
      </c>
      <c r="F1479" s="647"/>
      <c r="G1479" s="647" t="s">
        <v>17539</v>
      </c>
      <c r="H1479" s="647"/>
      <c r="I1479" s="647"/>
      <c r="J1479" s="626">
        <v>498</v>
      </c>
      <c r="K1479" s="626">
        <v>498</v>
      </c>
      <c r="L1479" s="138">
        <v>498</v>
      </c>
      <c r="M1479" s="647"/>
      <c r="N1479" s="647"/>
      <c r="O1479" s="647"/>
      <c r="P1479" s="647">
        <v>498</v>
      </c>
      <c r="Q1479" s="647">
        <v>498</v>
      </c>
      <c r="R1479" s="647" t="s">
        <v>16344</v>
      </c>
      <c r="S1479" s="647">
        <v>1</v>
      </c>
      <c r="T1479" s="647" t="s">
        <v>316</v>
      </c>
      <c r="U1479" s="647"/>
      <c r="V1479" s="647"/>
      <c r="W1479" s="647"/>
      <c r="X1479" s="647"/>
      <c r="Y1479" s="647"/>
      <c r="Z1479" s="647"/>
      <c r="AA1479" s="647"/>
      <c r="AB1479" s="647"/>
      <c r="AC1479" s="647"/>
      <c r="AD1479" s="647"/>
      <c r="AE1479" s="647"/>
      <c r="AF1479" s="647"/>
      <c r="AG1479" s="647"/>
      <c r="AH1479" s="647"/>
      <c r="AI1479" s="647"/>
      <c r="AJ1479" s="647"/>
      <c r="AK1479" s="647"/>
      <c r="AL1479" s="647"/>
      <c r="AM1479" s="647"/>
      <c r="AN1479" s="647"/>
      <c r="AO1479" s="647"/>
      <c r="AP1479" s="647"/>
      <c r="AQ1479" s="647"/>
      <c r="AR1479" s="647"/>
      <c r="AS1479" s="647"/>
      <c r="AT1479" s="647"/>
      <c r="AU1479" s="647"/>
      <c r="AV1479" s="773">
        <v>2010</v>
      </c>
      <c r="AW1479" s="647"/>
      <c r="AX1479" s="647"/>
      <c r="AY1479" s="647"/>
      <c r="AZ1479" s="647"/>
      <c r="BA1479" s="647"/>
      <c r="BB1479" s="647"/>
      <c r="BC1479" s="647">
        <v>110</v>
      </c>
      <c r="BD1479" s="647"/>
      <c r="BE1479" s="170"/>
    </row>
    <row r="1480" spans="1:57" ht="25.7" hidden="1" customHeight="1" x14ac:dyDescent="0.15">
      <c r="A1480" s="621"/>
      <c r="B1480" s="147"/>
      <c r="C1480" s="647" t="s">
        <v>6342</v>
      </c>
      <c r="D1480" s="647" t="s">
        <v>6568</v>
      </c>
      <c r="E1480" s="647" t="s">
        <v>6342</v>
      </c>
      <c r="F1480" s="647"/>
      <c r="G1480" s="647" t="s">
        <v>17537</v>
      </c>
      <c r="H1480" s="647"/>
      <c r="I1480" s="647"/>
      <c r="J1480" s="626">
        <v>480</v>
      </c>
      <c r="K1480" s="626">
        <v>480</v>
      </c>
      <c r="L1480" s="138">
        <v>480</v>
      </c>
      <c r="M1480" s="647"/>
      <c r="N1480" s="647"/>
      <c r="O1480" s="647"/>
      <c r="P1480" s="647">
        <v>480</v>
      </c>
      <c r="Q1480" s="647">
        <v>480</v>
      </c>
      <c r="R1480" s="647" t="s">
        <v>16343</v>
      </c>
      <c r="S1480" s="647">
        <v>1</v>
      </c>
      <c r="T1480" s="647" t="s">
        <v>316</v>
      </c>
      <c r="U1480" s="647"/>
      <c r="V1480" s="647"/>
      <c r="W1480" s="647"/>
      <c r="X1480" s="647"/>
      <c r="Y1480" s="647"/>
      <c r="Z1480" s="647"/>
      <c r="AA1480" s="647"/>
      <c r="AB1480" s="647"/>
      <c r="AC1480" s="647"/>
      <c r="AD1480" s="647"/>
      <c r="AE1480" s="647"/>
      <c r="AF1480" s="647"/>
      <c r="AG1480" s="647"/>
      <c r="AH1480" s="647"/>
      <c r="AI1480" s="647"/>
      <c r="AJ1480" s="647"/>
      <c r="AK1480" s="647"/>
      <c r="AL1480" s="647"/>
      <c r="AM1480" s="647"/>
      <c r="AN1480" s="647"/>
      <c r="AO1480" s="647"/>
      <c r="AP1480" s="647"/>
      <c r="AQ1480" s="647"/>
      <c r="AR1480" s="647"/>
      <c r="AS1480" s="647"/>
      <c r="AT1480" s="647"/>
      <c r="AU1480" s="647"/>
      <c r="AV1480" s="773">
        <v>2011</v>
      </c>
      <c r="AW1480" s="647"/>
      <c r="AX1480" s="647"/>
      <c r="AY1480" s="647"/>
      <c r="AZ1480" s="647"/>
      <c r="BA1480" s="647"/>
      <c r="BB1480" s="647"/>
      <c r="BC1480" s="647">
        <v>150</v>
      </c>
      <c r="BD1480" s="647"/>
      <c r="BE1480" s="170"/>
    </row>
    <row r="1481" spans="1:57" ht="25.7" hidden="1" customHeight="1" x14ac:dyDescent="0.15">
      <c r="A1481" s="621"/>
      <c r="B1481" s="147"/>
      <c r="C1481" s="647" t="s">
        <v>6342</v>
      </c>
      <c r="D1481" s="647" t="s">
        <v>15044</v>
      </c>
      <c r="E1481" s="647" t="s">
        <v>6342</v>
      </c>
      <c r="F1481" s="647"/>
      <c r="G1481" s="647" t="s">
        <v>17540</v>
      </c>
      <c r="H1481" s="647"/>
      <c r="I1481" s="647"/>
      <c r="J1481" s="626">
        <v>720</v>
      </c>
      <c r="K1481" s="626">
        <v>720</v>
      </c>
      <c r="L1481" s="138">
        <v>720</v>
      </c>
      <c r="M1481" s="647"/>
      <c r="N1481" s="647"/>
      <c r="O1481" s="647"/>
      <c r="P1481" s="647">
        <v>720</v>
      </c>
      <c r="Q1481" s="647">
        <v>720</v>
      </c>
      <c r="R1481" s="647" t="s">
        <v>16339</v>
      </c>
      <c r="S1481" s="647">
        <v>1</v>
      </c>
      <c r="T1481" s="647" t="s">
        <v>316</v>
      </c>
      <c r="U1481" s="647"/>
      <c r="V1481" s="647"/>
      <c r="W1481" s="647"/>
      <c r="X1481" s="647"/>
      <c r="Y1481" s="647"/>
      <c r="Z1481" s="647"/>
      <c r="AA1481" s="647"/>
      <c r="AB1481" s="647"/>
      <c r="AC1481" s="647"/>
      <c r="AD1481" s="647"/>
      <c r="AE1481" s="647"/>
      <c r="AF1481" s="647"/>
      <c r="AG1481" s="647"/>
      <c r="AH1481" s="647"/>
      <c r="AI1481" s="647"/>
      <c r="AJ1481" s="647"/>
      <c r="AK1481" s="647"/>
      <c r="AL1481" s="647"/>
      <c r="AM1481" s="647"/>
      <c r="AN1481" s="647"/>
      <c r="AO1481" s="647"/>
      <c r="AP1481" s="647"/>
      <c r="AQ1481" s="647"/>
      <c r="AR1481" s="647"/>
      <c r="AS1481" s="647"/>
      <c r="AT1481" s="647"/>
      <c r="AU1481" s="647"/>
      <c r="AV1481" s="773">
        <v>2002</v>
      </c>
      <c r="AW1481" s="647"/>
      <c r="AX1481" s="647"/>
      <c r="AY1481" s="647"/>
      <c r="AZ1481" s="647"/>
      <c r="BA1481" s="647"/>
      <c r="BB1481" s="647"/>
      <c r="BC1481" s="647"/>
      <c r="BD1481" s="647"/>
      <c r="BE1481" s="170"/>
    </row>
    <row r="1482" spans="1:57" ht="25.7" hidden="1" customHeight="1" x14ac:dyDescent="0.15">
      <c r="A1482" s="621"/>
      <c r="B1482" s="147"/>
      <c r="C1482" s="647" t="s">
        <v>6342</v>
      </c>
      <c r="D1482" s="647" t="s">
        <v>15045</v>
      </c>
      <c r="E1482" s="647" t="s">
        <v>6342</v>
      </c>
      <c r="F1482" s="647"/>
      <c r="G1482" s="647" t="s">
        <v>17535</v>
      </c>
      <c r="H1482" s="647"/>
      <c r="I1482" s="647"/>
      <c r="J1482" s="626">
        <v>420</v>
      </c>
      <c r="K1482" s="626">
        <v>420</v>
      </c>
      <c r="L1482" s="138">
        <v>420</v>
      </c>
      <c r="M1482" s="647"/>
      <c r="N1482" s="647"/>
      <c r="O1482" s="647"/>
      <c r="P1482" s="647">
        <v>420</v>
      </c>
      <c r="Q1482" s="647">
        <v>420</v>
      </c>
      <c r="R1482" s="647" t="s">
        <v>16340</v>
      </c>
      <c r="S1482" s="647">
        <v>1</v>
      </c>
      <c r="T1482" s="647" t="s">
        <v>316</v>
      </c>
      <c r="U1482" s="647"/>
      <c r="V1482" s="647"/>
      <c r="W1482" s="647"/>
      <c r="X1482" s="647"/>
      <c r="Y1482" s="647"/>
      <c r="Z1482" s="647"/>
      <c r="AA1482" s="647"/>
      <c r="AB1482" s="647"/>
      <c r="AC1482" s="647"/>
      <c r="AD1482" s="647"/>
      <c r="AE1482" s="647"/>
      <c r="AF1482" s="647"/>
      <c r="AG1482" s="647"/>
      <c r="AH1482" s="647"/>
      <c r="AI1482" s="647"/>
      <c r="AJ1482" s="647"/>
      <c r="AK1482" s="647"/>
      <c r="AL1482" s="647"/>
      <c r="AM1482" s="647"/>
      <c r="AN1482" s="647"/>
      <c r="AO1482" s="647"/>
      <c r="AP1482" s="647"/>
      <c r="AQ1482" s="647"/>
      <c r="AR1482" s="647"/>
      <c r="AS1482" s="647"/>
      <c r="AT1482" s="647"/>
      <c r="AU1482" s="647"/>
      <c r="AV1482" s="773">
        <v>2013</v>
      </c>
      <c r="AW1482" s="647"/>
      <c r="AX1482" s="647"/>
      <c r="AY1482" s="647"/>
      <c r="AZ1482" s="647"/>
      <c r="BA1482" s="647"/>
      <c r="BB1482" s="647"/>
      <c r="BC1482" s="647"/>
      <c r="BD1482" s="647"/>
      <c r="BE1482" s="170"/>
    </row>
    <row r="1483" spans="1:57" ht="25.7" hidden="1" customHeight="1" x14ac:dyDescent="0.15">
      <c r="A1483" s="621"/>
      <c r="B1483" s="147"/>
      <c r="C1483" s="625" t="s">
        <v>6342</v>
      </c>
      <c r="D1483" s="625" t="s">
        <v>15046</v>
      </c>
      <c r="E1483" s="625" t="s">
        <v>6342</v>
      </c>
      <c r="F1483" s="625"/>
      <c r="G1483" s="625" t="s">
        <v>17541</v>
      </c>
      <c r="H1483" s="627"/>
      <c r="I1483" s="627"/>
      <c r="J1483" s="626">
        <v>535</v>
      </c>
      <c r="K1483" s="626">
        <v>535</v>
      </c>
      <c r="L1483" s="138">
        <v>535</v>
      </c>
      <c r="M1483" s="627"/>
      <c r="N1483" s="628"/>
      <c r="O1483" s="627"/>
      <c r="P1483" s="626">
        <v>535</v>
      </c>
      <c r="Q1483" s="626">
        <v>535</v>
      </c>
      <c r="R1483" s="626" t="s">
        <v>16335</v>
      </c>
      <c r="S1483" s="626">
        <v>1</v>
      </c>
      <c r="T1483" s="626" t="s">
        <v>316</v>
      </c>
      <c r="U1483" s="627"/>
      <c r="V1483" s="627"/>
      <c r="W1483" s="627"/>
      <c r="X1483" s="627"/>
      <c r="Y1483" s="627"/>
      <c r="Z1483" s="627"/>
      <c r="AA1483" s="626"/>
      <c r="AB1483" s="625"/>
      <c r="AC1483" s="625"/>
      <c r="AD1483" s="627"/>
      <c r="AE1483" s="627"/>
      <c r="AF1483" s="627"/>
      <c r="AG1483" s="627"/>
      <c r="AH1483" s="627"/>
      <c r="AI1483" s="627"/>
      <c r="AJ1483" s="627"/>
      <c r="AK1483" s="627"/>
      <c r="AL1483" s="627"/>
      <c r="AM1483" s="627"/>
      <c r="AN1483" s="627"/>
      <c r="AO1483" s="627"/>
      <c r="AP1483" s="627"/>
      <c r="AQ1483" s="627"/>
      <c r="AR1483" s="627"/>
      <c r="AS1483" s="627"/>
      <c r="AT1483" s="627"/>
      <c r="AU1483" s="627"/>
      <c r="AV1483" s="613">
        <v>2004</v>
      </c>
      <c r="AW1483" s="613"/>
      <c r="AX1483" s="613"/>
      <c r="AY1483" s="613"/>
      <c r="AZ1483" s="613"/>
      <c r="BA1483" s="613"/>
      <c r="BB1483" s="613"/>
      <c r="BC1483" s="614"/>
      <c r="BD1483" s="614"/>
      <c r="BE1483" s="170"/>
    </row>
    <row r="1484" spans="1:57" ht="25.7" hidden="1" customHeight="1" x14ac:dyDescent="0.15">
      <c r="A1484" s="621"/>
      <c r="B1484" s="147"/>
      <c r="C1484" s="625" t="s">
        <v>6279</v>
      </c>
      <c r="D1484" s="625" t="s">
        <v>6569</v>
      </c>
      <c r="E1484" s="625" t="s">
        <v>6279</v>
      </c>
      <c r="F1484" s="625" t="s">
        <v>6279</v>
      </c>
      <c r="G1484" s="625" t="s">
        <v>6279</v>
      </c>
      <c r="H1484" s="627"/>
      <c r="I1484" s="627"/>
      <c r="J1484" s="626">
        <v>3432</v>
      </c>
      <c r="K1484" s="626">
        <v>456</v>
      </c>
      <c r="L1484" s="138">
        <v>456</v>
      </c>
      <c r="M1484" s="627"/>
      <c r="N1484" s="628"/>
      <c r="O1484" s="627"/>
      <c r="P1484" s="626">
        <v>374</v>
      </c>
      <c r="Q1484" s="626">
        <v>374</v>
      </c>
      <c r="R1484" s="626" t="s">
        <v>16334</v>
      </c>
      <c r="S1484" s="626">
        <v>1</v>
      </c>
      <c r="T1484" s="626" t="s">
        <v>687</v>
      </c>
      <c r="U1484" s="627"/>
      <c r="V1484" s="627"/>
      <c r="W1484" s="627"/>
      <c r="X1484" s="627"/>
      <c r="Y1484" s="627"/>
      <c r="Z1484" s="627"/>
      <c r="AA1484" s="626" t="s">
        <v>1530</v>
      </c>
      <c r="AB1484" s="625"/>
      <c r="AC1484" s="625"/>
      <c r="AD1484" s="627"/>
      <c r="AE1484" s="627"/>
      <c r="AF1484" s="627"/>
      <c r="AG1484" s="627"/>
      <c r="AH1484" s="627"/>
      <c r="AI1484" s="627"/>
      <c r="AJ1484" s="627"/>
      <c r="AK1484" s="627"/>
      <c r="AL1484" s="627"/>
      <c r="AM1484" s="627"/>
      <c r="AN1484" s="627"/>
      <c r="AO1484" s="627"/>
      <c r="AP1484" s="627"/>
      <c r="AQ1484" s="627"/>
      <c r="AR1484" s="627"/>
      <c r="AS1484" s="627"/>
      <c r="AT1484" s="627"/>
      <c r="AU1484" s="627"/>
      <c r="AV1484" s="613">
        <v>2007</v>
      </c>
      <c r="AW1484" s="613"/>
      <c r="AX1484" s="613"/>
      <c r="AY1484" s="613"/>
      <c r="AZ1484" s="613"/>
      <c r="BA1484" s="613"/>
      <c r="BB1484" s="613"/>
      <c r="BC1484" s="614">
        <v>100</v>
      </c>
      <c r="BD1484" s="614"/>
      <c r="BE1484" s="170"/>
    </row>
    <row r="1485" spans="1:57" ht="25.7" hidden="1" customHeight="1" x14ac:dyDescent="0.15">
      <c r="A1485" s="621"/>
      <c r="B1485" s="147"/>
      <c r="C1485" s="625" t="s">
        <v>6279</v>
      </c>
      <c r="D1485" s="625" t="s">
        <v>6570</v>
      </c>
      <c r="E1485" s="625" t="s">
        <v>6279</v>
      </c>
      <c r="F1485" s="625" t="s">
        <v>6279</v>
      </c>
      <c r="G1485" s="625" t="s">
        <v>6279</v>
      </c>
      <c r="H1485" s="627"/>
      <c r="I1485" s="627"/>
      <c r="J1485" s="626">
        <v>14450</v>
      </c>
      <c r="K1485" s="626">
        <v>490</v>
      </c>
      <c r="L1485" s="138">
        <v>490</v>
      </c>
      <c r="M1485" s="627"/>
      <c r="N1485" s="628"/>
      <c r="O1485" s="627"/>
      <c r="P1485" s="626">
        <v>374</v>
      </c>
      <c r="Q1485" s="626">
        <v>374</v>
      </c>
      <c r="R1485" s="626" t="s">
        <v>16334</v>
      </c>
      <c r="S1485" s="626">
        <v>1</v>
      </c>
      <c r="T1485" s="626" t="s">
        <v>687</v>
      </c>
      <c r="U1485" s="627"/>
      <c r="V1485" s="627"/>
      <c r="W1485" s="627"/>
      <c r="X1485" s="627"/>
      <c r="Y1485" s="627"/>
      <c r="Z1485" s="627"/>
      <c r="AA1485" s="626" t="s">
        <v>1530</v>
      </c>
      <c r="AB1485" s="625"/>
      <c r="AC1485" s="625"/>
      <c r="AD1485" s="627"/>
      <c r="AE1485" s="627"/>
      <c r="AF1485" s="627"/>
      <c r="AG1485" s="627"/>
      <c r="AH1485" s="627"/>
      <c r="AI1485" s="627"/>
      <c r="AJ1485" s="627"/>
      <c r="AK1485" s="627"/>
      <c r="AL1485" s="627"/>
      <c r="AM1485" s="627"/>
      <c r="AN1485" s="627"/>
      <c r="AO1485" s="627"/>
      <c r="AP1485" s="627"/>
      <c r="AQ1485" s="627"/>
      <c r="AR1485" s="627"/>
      <c r="AS1485" s="627"/>
      <c r="AT1485" s="627"/>
      <c r="AU1485" s="627"/>
      <c r="AV1485" s="613">
        <v>2007</v>
      </c>
      <c r="AW1485" s="613"/>
      <c r="AX1485" s="613"/>
      <c r="AY1485" s="613"/>
      <c r="AZ1485" s="613"/>
      <c r="BA1485" s="613"/>
      <c r="BB1485" s="613"/>
      <c r="BC1485" s="614">
        <v>100</v>
      </c>
      <c r="BD1485" s="614"/>
      <c r="BE1485" s="170"/>
    </row>
    <row r="1486" spans="1:57" ht="25.7" hidden="1" customHeight="1" x14ac:dyDescent="0.15">
      <c r="A1486" s="621"/>
      <c r="B1486" s="147"/>
      <c r="C1486" s="625" t="s">
        <v>6279</v>
      </c>
      <c r="D1486" s="625" t="s">
        <v>6571</v>
      </c>
      <c r="E1486" s="625" t="s">
        <v>6279</v>
      </c>
      <c r="F1486" s="625" t="s">
        <v>6279</v>
      </c>
      <c r="G1486" s="625" t="s">
        <v>6279</v>
      </c>
      <c r="H1486" s="627"/>
      <c r="I1486" s="627"/>
      <c r="J1486" s="626">
        <v>1498</v>
      </c>
      <c r="K1486" s="626">
        <v>479</v>
      </c>
      <c r="L1486" s="138">
        <v>479</v>
      </c>
      <c r="M1486" s="627"/>
      <c r="N1486" s="628"/>
      <c r="O1486" s="627"/>
      <c r="P1486" s="626">
        <v>374</v>
      </c>
      <c r="Q1486" s="626">
        <v>374</v>
      </c>
      <c r="R1486" s="626" t="s">
        <v>16334</v>
      </c>
      <c r="S1486" s="626">
        <v>1</v>
      </c>
      <c r="T1486" s="626" t="s">
        <v>687</v>
      </c>
      <c r="U1486" s="627"/>
      <c r="V1486" s="627"/>
      <c r="W1486" s="627"/>
      <c r="X1486" s="627"/>
      <c r="Y1486" s="627"/>
      <c r="Z1486" s="627"/>
      <c r="AA1486" s="626" t="s">
        <v>1530</v>
      </c>
      <c r="AB1486" s="625"/>
      <c r="AC1486" s="625"/>
      <c r="AD1486" s="627"/>
      <c r="AE1486" s="627"/>
      <c r="AF1486" s="627"/>
      <c r="AG1486" s="627"/>
      <c r="AH1486" s="627"/>
      <c r="AI1486" s="627"/>
      <c r="AJ1486" s="627"/>
      <c r="AK1486" s="627"/>
      <c r="AL1486" s="627"/>
      <c r="AM1486" s="627"/>
      <c r="AN1486" s="627"/>
      <c r="AO1486" s="627"/>
      <c r="AP1486" s="627"/>
      <c r="AQ1486" s="627"/>
      <c r="AR1486" s="627"/>
      <c r="AS1486" s="627"/>
      <c r="AT1486" s="627"/>
      <c r="AU1486" s="627"/>
      <c r="AV1486" s="613">
        <v>2008</v>
      </c>
      <c r="AW1486" s="613"/>
      <c r="AX1486" s="613"/>
      <c r="AY1486" s="613"/>
      <c r="AZ1486" s="613"/>
      <c r="BA1486" s="613"/>
      <c r="BB1486" s="613"/>
      <c r="BC1486" s="614">
        <v>100</v>
      </c>
      <c r="BD1486" s="614"/>
      <c r="BE1486" s="170"/>
    </row>
    <row r="1487" spans="1:57" ht="25.7" hidden="1" customHeight="1" x14ac:dyDescent="0.15">
      <c r="A1487" s="621"/>
      <c r="B1487" s="147"/>
      <c r="C1487" s="625" t="s">
        <v>6279</v>
      </c>
      <c r="D1487" s="625" t="s">
        <v>6572</v>
      </c>
      <c r="E1487" s="625" t="s">
        <v>6279</v>
      </c>
      <c r="F1487" s="625" t="s">
        <v>6279</v>
      </c>
      <c r="G1487" s="625" t="s">
        <v>6279</v>
      </c>
      <c r="H1487" s="627"/>
      <c r="I1487" s="627"/>
      <c r="J1487" s="626">
        <v>1427</v>
      </c>
      <c r="K1487" s="626">
        <v>512</v>
      </c>
      <c r="L1487" s="138">
        <v>512</v>
      </c>
      <c r="M1487" s="627"/>
      <c r="N1487" s="628"/>
      <c r="O1487" s="627"/>
      <c r="P1487" s="297">
        <v>374</v>
      </c>
      <c r="Q1487" s="626">
        <v>374</v>
      </c>
      <c r="R1487" s="626" t="s">
        <v>16334</v>
      </c>
      <c r="S1487" s="626">
        <v>1</v>
      </c>
      <c r="T1487" s="626" t="s">
        <v>687</v>
      </c>
      <c r="U1487" s="627"/>
      <c r="V1487" s="627"/>
      <c r="W1487" s="627"/>
      <c r="X1487" s="627"/>
      <c r="Y1487" s="627"/>
      <c r="Z1487" s="627"/>
      <c r="AA1487" s="626" t="s">
        <v>1530</v>
      </c>
      <c r="AB1487" s="625"/>
      <c r="AC1487" s="625"/>
      <c r="AD1487" s="627"/>
      <c r="AE1487" s="627"/>
      <c r="AF1487" s="627"/>
      <c r="AG1487" s="627"/>
      <c r="AH1487" s="627"/>
      <c r="AI1487" s="627"/>
      <c r="AJ1487" s="627"/>
      <c r="AK1487" s="627"/>
      <c r="AL1487" s="627"/>
      <c r="AM1487" s="627"/>
      <c r="AN1487" s="627"/>
      <c r="AO1487" s="627"/>
      <c r="AP1487" s="627"/>
      <c r="AQ1487" s="627"/>
      <c r="AR1487" s="627"/>
      <c r="AS1487" s="627"/>
      <c r="AT1487" s="627"/>
      <c r="AU1487" s="627"/>
      <c r="AV1487" s="613">
        <v>2008</v>
      </c>
      <c r="AW1487" s="613"/>
      <c r="AX1487" s="613"/>
      <c r="AY1487" s="613"/>
      <c r="AZ1487" s="613"/>
      <c r="BA1487" s="613"/>
      <c r="BB1487" s="613"/>
      <c r="BC1487" s="614">
        <v>100</v>
      </c>
      <c r="BD1487" s="614"/>
      <c r="BE1487" s="170"/>
    </row>
    <row r="1488" spans="1:57" ht="25.7" hidden="1" customHeight="1" x14ac:dyDescent="0.15">
      <c r="A1488" s="621"/>
      <c r="B1488" s="147"/>
      <c r="C1488" s="625" t="s">
        <v>6279</v>
      </c>
      <c r="D1488" s="625" t="s">
        <v>6573</v>
      </c>
      <c r="E1488" s="625" t="s">
        <v>6279</v>
      </c>
      <c r="F1488" s="625" t="s">
        <v>6279</v>
      </c>
      <c r="G1488" s="625" t="s">
        <v>6279</v>
      </c>
      <c r="H1488" s="627"/>
      <c r="I1488" s="627"/>
      <c r="J1488" s="626">
        <v>2960</v>
      </c>
      <c r="K1488" s="626">
        <v>498</v>
      </c>
      <c r="L1488" s="138">
        <v>498</v>
      </c>
      <c r="M1488" s="913"/>
      <c r="N1488" s="913"/>
      <c r="O1488" s="913"/>
      <c r="P1488" s="459">
        <v>374</v>
      </c>
      <c r="Q1488" s="913">
        <v>374</v>
      </c>
      <c r="R1488" s="626" t="s">
        <v>16334</v>
      </c>
      <c r="S1488" s="626">
        <v>1</v>
      </c>
      <c r="T1488" s="626" t="s">
        <v>687</v>
      </c>
      <c r="U1488" s="627"/>
      <c r="V1488" s="627"/>
      <c r="W1488" s="627"/>
      <c r="X1488" s="627"/>
      <c r="Y1488" s="627"/>
      <c r="Z1488" s="627"/>
      <c r="AA1488" s="626" t="s">
        <v>1530</v>
      </c>
      <c r="AB1488" s="625"/>
      <c r="AC1488" s="625"/>
      <c r="AD1488" s="627"/>
      <c r="AE1488" s="627"/>
      <c r="AF1488" s="627"/>
      <c r="AG1488" s="627"/>
      <c r="AH1488" s="627"/>
      <c r="AI1488" s="627"/>
      <c r="AJ1488" s="627"/>
      <c r="AK1488" s="627"/>
      <c r="AL1488" s="627"/>
      <c r="AM1488" s="627"/>
      <c r="AN1488" s="627"/>
      <c r="AO1488" s="627"/>
      <c r="AP1488" s="627"/>
      <c r="AQ1488" s="627"/>
      <c r="AR1488" s="627"/>
      <c r="AS1488" s="627"/>
      <c r="AT1488" s="627"/>
      <c r="AU1488" s="627"/>
      <c r="AV1488" s="613">
        <v>2008</v>
      </c>
      <c r="AW1488" s="613"/>
      <c r="AX1488" s="613"/>
      <c r="AY1488" s="613"/>
      <c r="AZ1488" s="613"/>
      <c r="BA1488" s="613"/>
      <c r="BB1488" s="613"/>
      <c r="BC1488" s="614">
        <v>100</v>
      </c>
      <c r="BD1488" s="614"/>
      <c r="BE1488" s="170"/>
    </row>
    <row r="1489" spans="1:57" ht="25.7" hidden="1" customHeight="1" x14ac:dyDescent="0.15">
      <c r="A1489" s="621"/>
      <c r="B1489" s="147"/>
      <c r="C1489" s="625" t="s">
        <v>6279</v>
      </c>
      <c r="D1489" s="625" t="s">
        <v>6574</v>
      </c>
      <c r="E1489" s="625" t="s">
        <v>6279</v>
      </c>
      <c r="F1489" s="625" t="s">
        <v>6279</v>
      </c>
      <c r="G1489" s="625" t="s">
        <v>6279</v>
      </c>
      <c r="H1489" s="627"/>
      <c r="I1489" s="627"/>
      <c r="J1489" s="626">
        <v>1600</v>
      </c>
      <c r="K1489" s="626">
        <v>522</v>
      </c>
      <c r="L1489" s="138">
        <v>522</v>
      </c>
      <c r="M1489" s="913"/>
      <c r="N1489" s="913"/>
      <c r="O1489" s="913"/>
      <c r="P1489" s="459">
        <v>374</v>
      </c>
      <c r="Q1489" s="913">
        <v>374</v>
      </c>
      <c r="R1489" s="626" t="s">
        <v>16334</v>
      </c>
      <c r="S1489" s="626">
        <v>1</v>
      </c>
      <c r="T1489" s="626" t="s">
        <v>687</v>
      </c>
      <c r="U1489" s="627"/>
      <c r="V1489" s="627"/>
      <c r="W1489" s="627"/>
      <c r="X1489" s="627"/>
      <c r="Y1489" s="627"/>
      <c r="Z1489" s="627"/>
      <c r="AA1489" s="626" t="s">
        <v>1530</v>
      </c>
      <c r="AB1489" s="625"/>
      <c r="AC1489" s="625"/>
      <c r="AD1489" s="627"/>
      <c r="AE1489" s="627"/>
      <c r="AF1489" s="627"/>
      <c r="AG1489" s="627"/>
      <c r="AH1489" s="627"/>
      <c r="AI1489" s="627"/>
      <c r="AJ1489" s="627"/>
      <c r="AK1489" s="627"/>
      <c r="AL1489" s="627"/>
      <c r="AM1489" s="627"/>
      <c r="AN1489" s="627"/>
      <c r="AO1489" s="627"/>
      <c r="AP1489" s="627"/>
      <c r="AQ1489" s="627"/>
      <c r="AR1489" s="627"/>
      <c r="AS1489" s="627"/>
      <c r="AT1489" s="627"/>
      <c r="AU1489" s="627"/>
      <c r="AV1489" s="613">
        <v>2008</v>
      </c>
      <c r="AW1489" s="613"/>
      <c r="AX1489" s="613"/>
      <c r="AY1489" s="613"/>
      <c r="AZ1489" s="613"/>
      <c r="BA1489" s="613"/>
      <c r="BB1489" s="613"/>
      <c r="BC1489" s="614">
        <v>100</v>
      </c>
      <c r="BD1489" s="614"/>
      <c r="BE1489" s="170"/>
    </row>
    <row r="1490" spans="1:57" ht="25.7" hidden="1" customHeight="1" x14ac:dyDescent="0.15">
      <c r="A1490" s="621"/>
      <c r="B1490" s="147"/>
      <c r="C1490" s="625" t="s">
        <v>6279</v>
      </c>
      <c r="D1490" s="716" t="s">
        <v>6575</v>
      </c>
      <c r="E1490" s="625" t="s">
        <v>6279</v>
      </c>
      <c r="F1490" s="625" t="s">
        <v>6279</v>
      </c>
      <c r="G1490" s="625" t="s">
        <v>6279</v>
      </c>
      <c r="H1490" s="627"/>
      <c r="I1490" s="627"/>
      <c r="J1490" s="660">
        <v>2826</v>
      </c>
      <c r="K1490" s="796">
        <v>541.85</v>
      </c>
      <c r="L1490" s="138">
        <v>541.85</v>
      </c>
      <c r="M1490" s="913"/>
      <c r="N1490" s="913"/>
      <c r="O1490" s="913"/>
      <c r="P1490" s="1010">
        <v>374</v>
      </c>
      <c r="Q1490" s="1009">
        <v>374</v>
      </c>
      <c r="R1490" s="626" t="s">
        <v>16334</v>
      </c>
      <c r="S1490" s="626">
        <v>1</v>
      </c>
      <c r="T1490" s="626" t="s">
        <v>687</v>
      </c>
      <c r="U1490" s="627"/>
      <c r="V1490" s="627"/>
      <c r="W1490" s="627"/>
      <c r="X1490" s="627"/>
      <c r="Y1490" s="627"/>
      <c r="Z1490" s="627"/>
      <c r="AA1490" s="626" t="s">
        <v>1530</v>
      </c>
      <c r="AB1490" s="625"/>
      <c r="AC1490" s="625"/>
      <c r="AD1490" s="627"/>
      <c r="AE1490" s="627"/>
      <c r="AF1490" s="627"/>
      <c r="AG1490" s="627"/>
      <c r="AH1490" s="627"/>
      <c r="AI1490" s="627"/>
      <c r="AJ1490" s="627"/>
      <c r="AK1490" s="627"/>
      <c r="AL1490" s="627"/>
      <c r="AM1490" s="627"/>
      <c r="AN1490" s="627"/>
      <c r="AO1490" s="627"/>
      <c r="AP1490" s="627"/>
      <c r="AQ1490" s="627"/>
      <c r="AR1490" s="627"/>
      <c r="AS1490" s="627"/>
      <c r="AT1490" s="627"/>
      <c r="AU1490" s="627"/>
      <c r="AV1490" s="613">
        <v>2008</v>
      </c>
      <c r="AW1490" s="613"/>
      <c r="AX1490" s="613"/>
      <c r="AY1490" s="613"/>
      <c r="AZ1490" s="613"/>
      <c r="BA1490" s="613"/>
      <c r="BB1490" s="613"/>
      <c r="BC1490" s="614">
        <v>100</v>
      </c>
      <c r="BD1490" s="614"/>
      <c r="BE1490" s="170"/>
    </row>
    <row r="1491" spans="1:57" ht="25.7" hidden="1" customHeight="1" x14ac:dyDescent="0.15">
      <c r="A1491" s="621"/>
      <c r="B1491" s="147"/>
      <c r="C1491" s="625" t="s">
        <v>6279</v>
      </c>
      <c r="D1491" s="716" t="s">
        <v>6576</v>
      </c>
      <c r="E1491" s="625" t="s">
        <v>6279</v>
      </c>
      <c r="F1491" s="625"/>
      <c r="G1491" s="625" t="s">
        <v>6279</v>
      </c>
      <c r="H1491" s="627"/>
      <c r="I1491" s="627"/>
      <c r="J1491" s="660">
        <v>8628</v>
      </c>
      <c r="K1491" s="796">
        <v>498.24</v>
      </c>
      <c r="L1491" s="138">
        <v>498.24</v>
      </c>
      <c r="M1491" s="913"/>
      <c r="N1491" s="913"/>
      <c r="O1491" s="913"/>
      <c r="P1491" s="1010">
        <v>374</v>
      </c>
      <c r="Q1491" s="1009">
        <v>374</v>
      </c>
      <c r="R1491" s="626" t="s">
        <v>16334</v>
      </c>
      <c r="S1491" s="626">
        <v>1</v>
      </c>
      <c r="T1491" s="626" t="s">
        <v>687</v>
      </c>
      <c r="U1491" s="627"/>
      <c r="V1491" s="627"/>
      <c r="W1491" s="627"/>
      <c r="X1491" s="627"/>
      <c r="Y1491" s="627"/>
      <c r="Z1491" s="627"/>
      <c r="AA1491" s="626" t="s">
        <v>1530</v>
      </c>
      <c r="AB1491" s="625"/>
      <c r="AC1491" s="625"/>
      <c r="AD1491" s="627"/>
      <c r="AE1491" s="627"/>
      <c r="AF1491" s="627"/>
      <c r="AG1491" s="627"/>
      <c r="AH1491" s="627"/>
      <c r="AI1491" s="627"/>
      <c r="AJ1491" s="627"/>
      <c r="AK1491" s="627"/>
      <c r="AL1491" s="627"/>
      <c r="AM1491" s="627"/>
      <c r="AN1491" s="627"/>
      <c r="AO1491" s="627"/>
      <c r="AP1491" s="627"/>
      <c r="AQ1491" s="627"/>
      <c r="AR1491" s="627"/>
      <c r="AS1491" s="627"/>
      <c r="AT1491" s="627"/>
      <c r="AU1491" s="627"/>
      <c r="AV1491" s="613">
        <v>2009</v>
      </c>
      <c r="AW1491" s="613"/>
      <c r="AX1491" s="613"/>
      <c r="AY1491" s="613"/>
      <c r="AZ1491" s="613"/>
      <c r="BA1491" s="613"/>
      <c r="BB1491" s="613"/>
      <c r="BC1491" s="614">
        <v>245</v>
      </c>
      <c r="BD1491" s="614"/>
      <c r="BE1491" s="170"/>
    </row>
    <row r="1492" spans="1:57" ht="25.7" hidden="1" customHeight="1" x14ac:dyDescent="0.15">
      <c r="A1492" s="621"/>
      <c r="B1492" s="147"/>
      <c r="C1492" s="625" t="s">
        <v>6281</v>
      </c>
      <c r="D1492" s="716" t="s">
        <v>6577</v>
      </c>
      <c r="E1492" s="625" t="s">
        <v>6281</v>
      </c>
      <c r="F1492" s="625"/>
      <c r="G1492" s="625" t="s">
        <v>17542</v>
      </c>
      <c r="H1492" s="627"/>
      <c r="I1492" s="627"/>
      <c r="J1492" s="660">
        <v>600</v>
      </c>
      <c r="K1492" s="796">
        <v>405</v>
      </c>
      <c r="L1492" s="138">
        <v>405</v>
      </c>
      <c r="M1492" s="913"/>
      <c r="N1492" s="913"/>
      <c r="O1492" s="913"/>
      <c r="P1492" s="1010">
        <v>595</v>
      </c>
      <c r="Q1492" s="1009">
        <v>595</v>
      </c>
      <c r="R1492" s="626" t="s">
        <v>16334</v>
      </c>
      <c r="S1492" s="626">
        <v>1</v>
      </c>
      <c r="T1492" s="626" t="s">
        <v>687</v>
      </c>
      <c r="U1492" s="627"/>
      <c r="V1492" s="627"/>
      <c r="W1492" s="627"/>
      <c r="X1492" s="627"/>
      <c r="Y1492" s="627"/>
      <c r="Z1492" s="627"/>
      <c r="AA1492" s="626" t="s">
        <v>6578</v>
      </c>
      <c r="AB1492" s="625"/>
      <c r="AC1492" s="625"/>
      <c r="AD1492" s="627"/>
      <c r="AE1492" s="627"/>
      <c r="AF1492" s="627"/>
      <c r="AG1492" s="627"/>
      <c r="AH1492" s="627"/>
      <c r="AI1492" s="627"/>
      <c r="AJ1492" s="627"/>
      <c r="AK1492" s="627"/>
      <c r="AL1492" s="627"/>
      <c r="AM1492" s="627"/>
      <c r="AN1492" s="627"/>
      <c r="AO1492" s="627"/>
      <c r="AP1492" s="627"/>
      <c r="AQ1492" s="627"/>
      <c r="AR1492" s="627"/>
      <c r="AS1492" s="627"/>
      <c r="AT1492" s="627"/>
      <c r="AU1492" s="627"/>
      <c r="AV1492" s="613">
        <v>2004</v>
      </c>
      <c r="AW1492" s="613"/>
      <c r="AX1492" s="613"/>
      <c r="AY1492" s="613"/>
      <c r="AZ1492" s="613"/>
      <c r="BA1492" s="613"/>
      <c r="BB1492" s="613"/>
      <c r="BC1492" s="614">
        <v>400</v>
      </c>
      <c r="BD1492" s="614"/>
      <c r="BE1492" s="170"/>
    </row>
    <row r="1493" spans="1:57" ht="25.7" hidden="1" customHeight="1" x14ac:dyDescent="0.15">
      <c r="A1493" s="621"/>
      <c r="B1493" s="147"/>
      <c r="C1493" s="625" t="s">
        <v>6281</v>
      </c>
      <c r="D1493" s="676" t="s">
        <v>17543</v>
      </c>
      <c r="E1493" s="625" t="s">
        <v>6281</v>
      </c>
      <c r="F1493" s="625"/>
      <c r="G1493" s="625" t="s">
        <v>17513</v>
      </c>
      <c r="H1493" s="627"/>
      <c r="I1493" s="627"/>
      <c r="J1493" s="626">
        <v>1194</v>
      </c>
      <c r="K1493" s="626">
        <v>500</v>
      </c>
      <c r="L1493" s="138">
        <v>500</v>
      </c>
      <c r="M1493" s="913"/>
      <c r="N1493" s="913"/>
      <c r="O1493" s="913"/>
      <c r="P1493" s="913">
        <v>374</v>
      </c>
      <c r="Q1493" s="913">
        <v>374</v>
      </c>
      <c r="R1493" s="626" t="s">
        <v>16334</v>
      </c>
      <c r="S1493" s="626">
        <v>1</v>
      </c>
      <c r="T1493" s="626" t="s">
        <v>687</v>
      </c>
      <c r="U1493" s="627"/>
      <c r="V1493" s="627"/>
      <c r="W1493" s="627"/>
      <c r="X1493" s="627"/>
      <c r="Y1493" s="627"/>
      <c r="Z1493" s="627"/>
      <c r="AA1493" s="626" t="s">
        <v>6579</v>
      </c>
      <c r="AB1493" s="625"/>
      <c r="AC1493" s="625"/>
      <c r="AD1493" s="627"/>
      <c r="AE1493" s="627"/>
      <c r="AF1493" s="627"/>
      <c r="AG1493" s="627"/>
      <c r="AH1493" s="627"/>
      <c r="AI1493" s="627"/>
      <c r="AJ1493" s="627"/>
      <c r="AK1493" s="627"/>
      <c r="AL1493" s="627"/>
      <c r="AM1493" s="627"/>
      <c r="AN1493" s="627"/>
      <c r="AO1493" s="627"/>
      <c r="AP1493" s="627"/>
      <c r="AQ1493" s="627"/>
      <c r="AR1493" s="627"/>
      <c r="AS1493" s="627"/>
      <c r="AT1493" s="627"/>
      <c r="AU1493" s="627"/>
      <c r="AV1493" s="613">
        <v>2004</v>
      </c>
      <c r="AW1493" s="613"/>
      <c r="AX1493" s="613"/>
      <c r="AY1493" s="613"/>
      <c r="AZ1493" s="613"/>
      <c r="BA1493" s="613"/>
      <c r="BB1493" s="613"/>
      <c r="BC1493" s="614">
        <v>90</v>
      </c>
      <c r="BD1493" s="614"/>
      <c r="BE1493" s="170"/>
    </row>
    <row r="1494" spans="1:57" ht="25.7" hidden="1" customHeight="1" x14ac:dyDescent="0.15">
      <c r="A1494" s="621"/>
      <c r="B1494" s="147"/>
      <c r="C1494" s="625" t="s">
        <v>16315</v>
      </c>
      <c r="D1494" s="625" t="s">
        <v>17544</v>
      </c>
      <c r="E1494" s="625" t="s">
        <v>16315</v>
      </c>
      <c r="F1494" s="625"/>
      <c r="G1494" s="625" t="s">
        <v>17513</v>
      </c>
      <c r="H1494" s="627"/>
      <c r="I1494" s="627"/>
      <c r="J1494" s="626">
        <v>3786</v>
      </c>
      <c r="K1494" s="626">
        <v>1340</v>
      </c>
      <c r="L1494" s="138">
        <v>1340</v>
      </c>
      <c r="M1494" s="913"/>
      <c r="N1494" s="913"/>
      <c r="O1494" s="913"/>
      <c r="P1494" s="913">
        <v>1340</v>
      </c>
      <c r="Q1494" s="913">
        <v>1340</v>
      </c>
      <c r="R1494" s="626" t="s">
        <v>16334</v>
      </c>
      <c r="S1494" s="626">
        <v>6</v>
      </c>
      <c r="T1494" s="626" t="s">
        <v>15513</v>
      </c>
      <c r="U1494" s="627"/>
      <c r="V1494" s="627"/>
      <c r="W1494" s="627"/>
      <c r="X1494" s="627"/>
      <c r="Y1494" s="627"/>
      <c r="Z1494" s="627"/>
      <c r="AA1494" s="626" t="s">
        <v>17545</v>
      </c>
      <c r="AB1494" s="625"/>
      <c r="AC1494" s="625"/>
      <c r="AD1494" s="627"/>
      <c r="AE1494" s="627"/>
      <c r="AF1494" s="627"/>
      <c r="AG1494" s="627"/>
      <c r="AH1494" s="627"/>
      <c r="AI1494" s="627"/>
      <c r="AJ1494" s="627"/>
      <c r="AK1494" s="627"/>
      <c r="AL1494" s="627"/>
      <c r="AM1494" s="627"/>
      <c r="AN1494" s="627"/>
      <c r="AO1494" s="627"/>
      <c r="AP1494" s="627"/>
      <c r="AQ1494" s="627"/>
      <c r="AR1494" s="627"/>
      <c r="AS1494" s="627"/>
      <c r="AT1494" s="627"/>
      <c r="AU1494" s="627"/>
      <c r="AV1494" s="613">
        <v>2022</v>
      </c>
      <c r="AW1494" s="613"/>
      <c r="AX1494" s="613"/>
      <c r="AY1494" s="613"/>
      <c r="AZ1494" s="613"/>
      <c r="BA1494" s="613"/>
      <c r="BB1494" s="613"/>
      <c r="BC1494" s="614">
        <v>2045</v>
      </c>
      <c r="BD1494" s="614"/>
      <c r="BE1494" s="170"/>
    </row>
    <row r="1495" spans="1:57" ht="25.7" hidden="1" customHeight="1" x14ac:dyDescent="0.15">
      <c r="A1495" s="621"/>
      <c r="B1495" s="147"/>
      <c r="C1495" s="625" t="s">
        <v>16315</v>
      </c>
      <c r="D1495" s="631" t="s">
        <v>17546</v>
      </c>
      <c r="E1495" s="625" t="s">
        <v>16315</v>
      </c>
      <c r="F1495" s="625"/>
      <c r="G1495" s="625" t="s">
        <v>16315</v>
      </c>
      <c r="H1495" s="627"/>
      <c r="I1495" s="627"/>
      <c r="J1495" s="830">
        <v>1500</v>
      </c>
      <c r="K1495" s="830">
        <v>1100</v>
      </c>
      <c r="L1495" s="138">
        <v>1100</v>
      </c>
      <c r="M1495" s="913"/>
      <c r="N1495" s="913"/>
      <c r="O1495" s="913"/>
      <c r="P1495" s="830">
        <v>1100</v>
      </c>
      <c r="Q1495" s="830">
        <v>1100</v>
      </c>
      <c r="R1495" s="626" t="s">
        <v>16334</v>
      </c>
      <c r="S1495" s="626">
        <v>1</v>
      </c>
      <c r="T1495" s="626" t="s">
        <v>15513</v>
      </c>
      <c r="U1495" s="627"/>
      <c r="V1495" s="627"/>
      <c r="W1495" s="627"/>
      <c r="X1495" s="627"/>
      <c r="Y1495" s="627"/>
      <c r="Z1495" s="627"/>
      <c r="AA1495" s="626"/>
      <c r="AB1495" s="625"/>
      <c r="AC1495" s="625"/>
      <c r="AD1495" s="627"/>
      <c r="AE1495" s="627"/>
      <c r="AF1495" s="627"/>
      <c r="AG1495" s="627"/>
      <c r="AH1495" s="627"/>
      <c r="AI1495" s="627"/>
      <c r="AJ1495" s="627"/>
      <c r="AK1495" s="627"/>
      <c r="AL1495" s="627"/>
      <c r="AM1495" s="627"/>
      <c r="AN1495" s="627"/>
      <c r="AO1495" s="627"/>
      <c r="AP1495" s="627"/>
      <c r="AQ1495" s="627"/>
      <c r="AR1495" s="627"/>
      <c r="AS1495" s="627"/>
      <c r="AT1495" s="627"/>
      <c r="AU1495" s="627"/>
      <c r="AV1495" s="1514">
        <v>2006</v>
      </c>
      <c r="AW1495" s="613"/>
      <c r="AX1495" s="613"/>
      <c r="AY1495" s="613"/>
      <c r="AZ1495" s="613"/>
      <c r="BA1495" s="613"/>
      <c r="BB1495" s="613"/>
      <c r="BC1495" s="614"/>
      <c r="BD1495" s="614"/>
      <c r="BE1495" s="170"/>
    </row>
    <row r="1496" spans="1:57" ht="25.7" hidden="1" customHeight="1" x14ac:dyDescent="0.15">
      <c r="A1496" s="621"/>
      <c r="B1496" s="147"/>
      <c r="C1496" s="625" t="s">
        <v>16315</v>
      </c>
      <c r="D1496" s="631" t="s">
        <v>17547</v>
      </c>
      <c r="E1496" s="625" t="s">
        <v>16315</v>
      </c>
      <c r="F1496" s="625"/>
      <c r="G1496" s="625" t="s">
        <v>16315</v>
      </c>
      <c r="H1496" s="627"/>
      <c r="I1496" s="627"/>
      <c r="J1496" s="830">
        <v>1821</v>
      </c>
      <c r="K1496" s="830">
        <v>750</v>
      </c>
      <c r="L1496" s="138">
        <v>750</v>
      </c>
      <c r="M1496" s="913"/>
      <c r="N1496" s="913"/>
      <c r="O1496" s="913"/>
      <c r="P1496" s="830">
        <v>750</v>
      </c>
      <c r="Q1496" s="830">
        <v>750</v>
      </c>
      <c r="R1496" s="626" t="s">
        <v>16334</v>
      </c>
      <c r="S1496" s="626">
        <v>1</v>
      </c>
      <c r="T1496" s="626" t="s">
        <v>15513</v>
      </c>
      <c r="U1496" s="627"/>
      <c r="V1496" s="627"/>
      <c r="W1496" s="627"/>
      <c r="X1496" s="627"/>
      <c r="Y1496" s="627"/>
      <c r="Z1496" s="627"/>
      <c r="AA1496" s="626"/>
      <c r="AB1496" s="625"/>
      <c r="AC1496" s="625"/>
      <c r="AD1496" s="627"/>
      <c r="AE1496" s="627"/>
      <c r="AF1496" s="627"/>
      <c r="AG1496" s="627"/>
      <c r="AH1496" s="627"/>
      <c r="AI1496" s="627"/>
      <c r="AJ1496" s="627"/>
      <c r="AK1496" s="627"/>
      <c r="AL1496" s="627"/>
      <c r="AM1496" s="627"/>
      <c r="AN1496" s="627"/>
      <c r="AO1496" s="627"/>
      <c r="AP1496" s="627"/>
      <c r="AQ1496" s="627"/>
      <c r="AR1496" s="627"/>
      <c r="AS1496" s="627"/>
      <c r="AT1496" s="627"/>
      <c r="AU1496" s="627"/>
      <c r="AV1496" s="1514">
        <v>2022</v>
      </c>
      <c r="AW1496" s="613"/>
      <c r="AX1496" s="613"/>
      <c r="AY1496" s="613"/>
      <c r="AZ1496" s="613"/>
      <c r="BA1496" s="613"/>
      <c r="BB1496" s="613"/>
      <c r="BC1496" s="614"/>
      <c r="BD1496" s="614"/>
      <c r="BE1496" s="170"/>
    </row>
    <row r="1497" spans="1:57" ht="25.7" hidden="1" customHeight="1" x14ac:dyDescent="0.15">
      <c r="A1497" s="621"/>
      <c r="B1497" s="147"/>
      <c r="C1497" s="625" t="s">
        <v>16315</v>
      </c>
      <c r="D1497" s="631" t="s">
        <v>17548</v>
      </c>
      <c r="E1497" s="625" t="s">
        <v>16315</v>
      </c>
      <c r="F1497" s="625"/>
      <c r="G1497" s="625" t="s">
        <v>16315</v>
      </c>
      <c r="H1497" s="627"/>
      <c r="I1497" s="627"/>
      <c r="J1497" s="830">
        <v>1551</v>
      </c>
      <c r="K1497" s="830">
        <v>500</v>
      </c>
      <c r="L1497" s="138">
        <v>500</v>
      </c>
      <c r="M1497" s="913"/>
      <c r="N1497" s="913"/>
      <c r="O1497" s="913"/>
      <c r="P1497" s="830">
        <v>500</v>
      </c>
      <c r="Q1497" s="830">
        <v>500</v>
      </c>
      <c r="R1497" s="626" t="s">
        <v>16334</v>
      </c>
      <c r="S1497" s="626">
        <v>1</v>
      </c>
      <c r="T1497" s="626" t="s">
        <v>15513</v>
      </c>
      <c r="U1497" s="627"/>
      <c r="V1497" s="627"/>
      <c r="W1497" s="627"/>
      <c r="X1497" s="627"/>
      <c r="Y1497" s="627"/>
      <c r="Z1497" s="627"/>
      <c r="AA1497" s="626"/>
      <c r="AB1497" s="625"/>
      <c r="AC1497" s="625"/>
      <c r="AD1497" s="627"/>
      <c r="AE1497" s="627"/>
      <c r="AF1497" s="627"/>
      <c r="AG1497" s="627"/>
      <c r="AH1497" s="627"/>
      <c r="AI1497" s="627"/>
      <c r="AJ1497" s="627"/>
      <c r="AK1497" s="627"/>
      <c r="AL1497" s="627"/>
      <c r="AM1497" s="627"/>
      <c r="AN1497" s="627"/>
      <c r="AO1497" s="627"/>
      <c r="AP1497" s="627"/>
      <c r="AQ1497" s="627"/>
      <c r="AR1497" s="627"/>
      <c r="AS1497" s="627"/>
      <c r="AT1497" s="627"/>
      <c r="AU1497" s="627"/>
      <c r="AV1497" s="1514">
        <v>2005</v>
      </c>
      <c r="AW1497" s="613"/>
      <c r="AX1497" s="613"/>
      <c r="AY1497" s="613"/>
      <c r="AZ1497" s="613"/>
      <c r="BA1497" s="613"/>
      <c r="BB1497" s="613"/>
      <c r="BC1497" s="614"/>
      <c r="BD1497" s="614"/>
      <c r="BE1497" s="170"/>
    </row>
    <row r="1498" spans="1:57" ht="25.7" hidden="1" customHeight="1" x14ac:dyDescent="0.15">
      <c r="A1498" s="621"/>
      <c r="B1498" s="147"/>
      <c r="C1498" s="625" t="s">
        <v>16315</v>
      </c>
      <c r="D1498" s="631" t="s">
        <v>17549</v>
      </c>
      <c r="E1498" s="625" t="s">
        <v>16315</v>
      </c>
      <c r="F1498" s="625"/>
      <c r="G1498" s="625" t="s">
        <v>16315</v>
      </c>
      <c r="H1498" s="627"/>
      <c r="I1498" s="627"/>
      <c r="J1498" s="830">
        <v>860</v>
      </c>
      <c r="K1498" s="830">
        <v>714</v>
      </c>
      <c r="L1498" s="138">
        <v>714</v>
      </c>
      <c r="M1498" s="913"/>
      <c r="N1498" s="913"/>
      <c r="O1498" s="913"/>
      <c r="P1498" s="830">
        <v>714</v>
      </c>
      <c r="Q1498" s="830">
        <v>714</v>
      </c>
      <c r="R1498" s="626" t="s">
        <v>16334</v>
      </c>
      <c r="S1498" s="626">
        <v>1</v>
      </c>
      <c r="T1498" s="626" t="s">
        <v>15513</v>
      </c>
      <c r="U1498" s="627"/>
      <c r="V1498" s="627"/>
      <c r="W1498" s="627"/>
      <c r="X1498" s="627"/>
      <c r="Y1498" s="627"/>
      <c r="Z1498" s="627"/>
      <c r="AA1498" s="626"/>
      <c r="AB1498" s="625"/>
      <c r="AC1498" s="625"/>
      <c r="AD1498" s="627"/>
      <c r="AE1498" s="627"/>
      <c r="AF1498" s="627"/>
      <c r="AG1498" s="627"/>
      <c r="AH1498" s="627"/>
      <c r="AI1498" s="627"/>
      <c r="AJ1498" s="627"/>
      <c r="AK1498" s="627"/>
      <c r="AL1498" s="627"/>
      <c r="AM1498" s="627"/>
      <c r="AN1498" s="627"/>
      <c r="AO1498" s="627"/>
      <c r="AP1498" s="627"/>
      <c r="AQ1498" s="627"/>
      <c r="AR1498" s="627"/>
      <c r="AS1498" s="627"/>
      <c r="AT1498" s="627"/>
      <c r="AU1498" s="627"/>
      <c r="AV1498" s="1514">
        <v>2005</v>
      </c>
      <c r="AW1498" s="613"/>
      <c r="AX1498" s="613"/>
      <c r="AY1498" s="613"/>
      <c r="AZ1498" s="613"/>
      <c r="BA1498" s="613"/>
      <c r="BB1498" s="613"/>
      <c r="BC1498" s="614"/>
      <c r="BD1498" s="614"/>
      <c r="BE1498" s="170"/>
    </row>
    <row r="1499" spans="1:57" ht="25.7" hidden="1" customHeight="1" x14ac:dyDescent="0.15">
      <c r="A1499" s="621"/>
      <c r="B1499" s="147"/>
      <c r="C1499" s="625" t="s">
        <v>16315</v>
      </c>
      <c r="D1499" s="631" t="s">
        <v>17550</v>
      </c>
      <c r="E1499" s="625" t="s">
        <v>16315</v>
      </c>
      <c r="F1499" s="625"/>
      <c r="G1499" s="625" t="s">
        <v>16315</v>
      </c>
      <c r="H1499" s="627"/>
      <c r="I1499" s="627"/>
      <c r="J1499" s="830">
        <v>1131</v>
      </c>
      <c r="K1499" s="830">
        <v>748</v>
      </c>
      <c r="L1499" s="138">
        <v>748</v>
      </c>
      <c r="M1499" s="913"/>
      <c r="N1499" s="913"/>
      <c r="O1499" s="913"/>
      <c r="P1499" s="830">
        <v>748</v>
      </c>
      <c r="Q1499" s="830">
        <v>748</v>
      </c>
      <c r="R1499" s="626" t="s">
        <v>16334</v>
      </c>
      <c r="S1499" s="626">
        <v>1</v>
      </c>
      <c r="T1499" s="626" t="s">
        <v>15513</v>
      </c>
      <c r="U1499" s="627"/>
      <c r="V1499" s="627"/>
      <c r="W1499" s="627"/>
      <c r="X1499" s="627"/>
      <c r="Y1499" s="627"/>
      <c r="Z1499" s="627"/>
      <c r="AA1499" s="626"/>
      <c r="AB1499" s="625"/>
      <c r="AC1499" s="625"/>
      <c r="AD1499" s="627"/>
      <c r="AE1499" s="627"/>
      <c r="AF1499" s="627"/>
      <c r="AG1499" s="627"/>
      <c r="AH1499" s="627"/>
      <c r="AI1499" s="627"/>
      <c r="AJ1499" s="627"/>
      <c r="AK1499" s="627"/>
      <c r="AL1499" s="627"/>
      <c r="AM1499" s="627"/>
      <c r="AN1499" s="627"/>
      <c r="AO1499" s="627"/>
      <c r="AP1499" s="627"/>
      <c r="AQ1499" s="627"/>
      <c r="AR1499" s="627"/>
      <c r="AS1499" s="627"/>
      <c r="AT1499" s="627"/>
      <c r="AU1499" s="627"/>
      <c r="AV1499" s="1514">
        <v>2006</v>
      </c>
      <c r="AW1499" s="613"/>
      <c r="AX1499" s="613"/>
      <c r="AY1499" s="613"/>
      <c r="AZ1499" s="613"/>
      <c r="BA1499" s="613"/>
      <c r="BB1499" s="613"/>
      <c r="BC1499" s="614"/>
      <c r="BD1499" s="614"/>
      <c r="BE1499" s="170"/>
    </row>
    <row r="1500" spans="1:57" ht="25.7" hidden="1" customHeight="1" x14ac:dyDescent="0.15">
      <c r="A1500" s="621"/>
      <c r="B1500" s="147"/>
      <c r="C1500" s="625" t="s">
        <v>16315</v>
      </c>
      <c r="D1500" s="631" t="s">
        <v>17551</v>
      </c>
      <c r="E1500" s="625" t="s">
        <v>16315</v>
      </c>
      <c r="F1500" s="625"/>
      <c r="G1500" s="625" t="s">
        <v>16315</v>
      </c>
      <c r="H1500" s="627"/>
      <c r="I1500" s="627"/>
      <c r="J1500" s="830">
        <v>1704</v>
      </c>
      <c r="K1500" s="830">
        <v>448</v>
      </c>
      <c r="L1500" s="138">
        <v>448</v>
      </c>
      <c r="M1500" s="913"/>
      <c r="N1500" s="913"/>
      <c r="O1500" s="913"/>
      <c r="P1500" s="830">
        <v>448</v>
      </c>
      <c r="Q1500" s="830">
        <v>448</v>
      </c>
      <c r="R1500" s="626" t="s">
        <v>16334</v>
      </c>
      <c r="S1500" s="626">
        <v>1</v>
      </c>
      <c r="T1500" s="626" t="s">
        <v>15513</v>
      </c>
      <c r="U1500" s="627"/>
      <c r="V1500" s="627"/>
      <c r="W1500" s="627"/>
      <c r="X1500" s="627"/>
      <c r="Y1500" s="627"/>
      <c r="Z1500" s="627"/>
      <c r="AA1500" s="626"/>
      <c r="AB1500" s="625"/>
      <c r="AC1500" s="625"/>
      <c r="AD1500" s="627"/>
      <c r="AE1500" s="627"/>
      <c r="AF1500" s="627"/>
      <c r="AG1500" s="627"/>
      <c r="AH1500" s="627"/>
      <c r="AI1500" s="627"/>
      <c r="AJ1500" s="627"/>
      <c r="AK1500" s="627"/>
      <c r="AL1500" s="627"/>
      <c r="AM1500" s="627"/>
      <c r="AN1500" s="627"/>
      <c r="AO1500" s="627"/>
      <c r="AP1500" s="627"/>
      <c r="AQ1500" s="627"/>
      <c r="AR1500" s="627"/>
      <c r="AS1500" s="627"/>
      <c r="AT1500" s="627"/>
      <c r="AU1500" s="627"/>
      <c r="AV1500" s="1514">
        <v>1992</v>
      </c>
      <c r="AW1500" s="613"/>
      <c r="AX1500" s="613"/>
      <c r="AY1500" s="613"/>
      <c r="AZ1500" s="613"/>
      <c r="BA1500" s="613"/>
      <c r="BB1500" s="613"/>
      <c r="BC1500" s="614"/>
      <c r="BD1500" s="614"/>
      <c r="BE1500" s="170"/>
    </row>
    <row r="1501" spans="1:57" ht="25.7" hidden="1" customHeight="1" x14ac:dyDescent="0.15">
      <c r="A1501" s="621"/>
      <c r="B1501" s="147"/>
      <c r="C1501" s="625" t="s">
        <v>16315</v>
      </c>
      <c r="D1501" s="631" t="s">
        <v>17552</v>
      </c>
      <c r="E1501" s="625" t="s">
        <v>16315</v>
      </c>
      <c r="F1501" s="625"/>
      <c r="G1501" s="625" t="s">
        <v>16315</v>
      </c>
      <c r="H1501" s="627"/>
      <c r="I1501" s="627"/>
      <c r="J1501" s="830">
        <v>1132</v>
      </c>
      <c r="K1501" s="830">
        <v>396</v>
      </c>
      <c r="L1501" s="138">
        <v>396</v>
      </c>
      <c r="M1501" s="913"/>
      <c r="N1501" s="913"/>
      <c r="O1501" s="913"/>
      <c r="P1501" s="830">
        <v>396</v>
      </c>
      <c r="Q1501" s="830">
        <v>396</v>
      </c>
      <c r="R1501" s="626" t="s">
        <v>16334</v>
      </c>
      <c r="S1501" s="626">
        <v>1</v>
      </c>
      <c r="T1501" s="626" t="s">
        <v>15513</v>
      </c>
      <c r="U1501" s="627"/>
      <c r="V1501" s="627"/>
      <c r="W1501" s="627"/>
      <c r="X1501" s="627"/>
      <c r="Y1501" s="627"/>
      <c r="Z1501" s="627"/>
      <c r="AA1501" s="626"/>
      <c r="AB1501" s="625"/>
      <c r="AC1501" s="625"/>
      <c r="AD1501" s="627"/>
      <c r="AE1501" s="627"/>
      <c r="AF1501" s="627"/>
      <c r="AG1501" s="627"/>
      <c r="AH1501" s="627"/>
      <c r="AI1501" s="627"/>
      <c r="AJ1501" s="627"/>
      <c r="AK1501" s="627"/>
      <c r="AL1501" s="627"/>
      <c r="AM1501" s="627"/>
      <c r="AN1501" s="627"/>
      <c r="AO1501" s="627"/>
      <c r="AP1501" s="627"/>
      <c r="AQ1501" s="627"/>
      <c r="AR1501" s="627"/>
      <c r="AS1501" s="627"/>
      <c r="AT1501" s="627"/>
      <c r="AU1501" s="627"/>
      <c r="AV1501" s="1514">
        <v>2014</v>
      </c>
      <c r="AW1501" s="613"/>
      <c r="AX1501" s="613"/>
      <c r="AY1501" s="613"/>
      <c r="AZ1501" s="613"/>
      <c r="BA1501" s="613"/>
      <c r="BB1501" s="613"/>
      <c r="BC1501" s="614"/>
      <c r="BD1501" s="614"/>
      <c r="BE1501" s="170"/>
    </row>
    <row r="1502" spans="1:57" ht="25.7" hidden="1" customHeight="1" x14ac:dyDescent="0.15">
      <c r="A1502" s="621"/>
      <c r="B1502" s="147"/>
      <c r="C1502" s="625" t="s">
        <v>16315</v>
      </c>
      <c r="D1502" s="631" t="s">
        <v>17553</v>
      </c>
      <c r="E1502" s="625" t="s">
        <v>16315</v>
      </c>
      <c r="F1502" s="625"/>
      <c r="G1502" s="625" t="s">
        <v>16315</v>
      </c>
      <c r="H1502" s="627"/>
      <c r="I1502" s="627"/>
      <c r="J1502" s="830">
        <v>1854</v>
      </c>
      <c r="K1502" s="830">
        <v>448</v>
      </c>
      <c r="L1502" s="138">
        <v>448</v>
      </c>
      <c r="M1502" s="913"/>
      <c r="N1502" s="913"/>
      <c r="O1502" s="913"/>
      <c r="P1502" s="830">
        <v>448</v>
      </c>
      <c r="Q1502" s="830">
        <v>448</v>
      </c>
      <c r="R1502" s="626" t="s">
        <v>16334</v>
      </c>
      <c r="S1502" s="626">
        <v>1</v>
      </c>
      <c r="T1502" s="626" t="s">
        <v>15513</v>
      </c>
      <c r="U1502" s="627"/>
      <c r="V1502" s="627"/>
      <c r="W1502" s="627"/>
      <c r="X1502" s="627"/>
      <c r="Y1502" s="627"/>
      <c r="Z1502" s="627"/>
      <c r="AA1502" s="626"/>
      <c r="AB1502" s="625"/>
      <c r="AC1502" s="625"/>
      <c r="AD1502" s="627"/>
      <c r="AE1502" s="627"/>
      <c r="AF1502" s="627"/>
      <c r="AG1502" s="627"/>
      <c r="AH1502" s="627"/>
      <c r="AI1502" s="627"/>
      <c r="AJ1502" s="627"/>
      <c r="AK1502" s="627"/>
      <c r="AL1502" s="627"/>
      <c r="AM1502" s="627"/>
      <c r="AN1502" s="627"/>
      <c r="AO1502" s="627"/>
      <c r="AP1502" s="627"/>
      <c r="AQ1502" s="627"/>
      <c r="AR1502" s="627"/>
      <c r="AS1502" s="627"/>
      <c r="AT1502" s="627"/>
      <c r="AU1502" s="627"/>
      <c r="AV1502" s="1514">
        <v>1997</v>
      </c>
      <c r="AW1502" s="613"/>
      <c r="AX1502" s="613"/>
      <c r="AY1502" s="613"/>
      <c r="AZ1502" s="613"/>
      <c r="BA1502" s="613"/>
      <c r="BB1502" s="613"/>
      <c r="BC1502" s="614"/>
      <c r="BD1502" s="614"/>
      <c r="BE1502" s="170"/>
    </row>
    <row r="1503" spans="1:57" ht="25.7" hidden="1" customHeight="1" x14ac:dyDescent="0.15">
      <c r="A1503" s="621"/>
      <c r="B1503" s="147"/>
      <c r="C1503" s="625" t="s">
        <v>16315</v>
      </c>
      <c r="D1503" s="631" t="s">
        <v>17554</v>
      </c>
      <c r="E1503" s="625" t="s">
        <v>16315</v>
      </c>
      <c r="F1503" s="625"/>
      <c r="G1503" s="625" t="s">
        <v>16315</v>
      </c>
      <c r="H1503" s="627"/>
      <c r="I1503" s="627"/>
      <c r="J1503" s="830">
        <v>1148</v>
      </c>
      <c r="K1503" s="830">
        <v>300</v>
      </c>
      <c r="L1503" s="138">
        <v>300</v>
      </c>
      <c r="M1503" s="913"/>
      <c r="N1503" s="913"/>
      <c r="O1503" s="913"/>
      <c r="P1503" s="830">
        <v>300</v>
      </c>
      <c r="Q1503" s="830">
        <v>300</v>
      </c>
      <c r="R1503" s="626" t="s">
        <v>16334</v>
      </c>
      <c r="S1503" s="626">
        <v>1</v>
      </c>
      <c r="T1503" s="626" t="s">
        <v>15513</v>
      </c>
      <c r="U1503" s="627"/>
      <c r="V1503" s="627"/>
      <c r="W1503" s="627"/>
      <c r="X1503" s="627"/>
      <c r="Y1503" s="627"/>
      <c r="Z1503" s="627"/>
      <c r="AA1503" s="626"/>
      <c r="AB1503" s="625"/>
      <c r="AC1503" s="625"/>
      <c r="AD1503" s="627"/>
      <c r="AE1503" s="627"/>
      <c r="AF1503" s="627"/>
      <c r="AG1503" s="627"/>
      <c r="AH1503" s="627"/>
      <c r="AI1503" s="627"/>
      <c r="AJ1503" s="627"/>
      <c r="AK1503" s="627"/>
      <c r="AL1503" s="627"/>
      <c r="AM1503" s="627"/>
      <c r="AN1503" s="627"/>
      <c r="AO1503" s="627"/>
      <c r="AP1503" s="627"/>
      <c r="AQ1503" s="627"/>
      <c r="AR1503" s="627"/>
      <c r="AS1503" s="627"/>
      <c r="AT1503" s="627"/>
      <c r="AU1503" s="627"/>
      <c r="AV1503" s="1514">
        <v>2005</v>
      </c>
      <c r="AW1503" s="613"/>
      <c r="AX1503" s="613"/>
      <c r="AY1503" s="613"/>
      <c r="AZ1503" s="613"/>
      <c r="BA1503" s="613"/>
      <c r="BB1503" s="613"/>
      <c r="BC1503" s="614"/>
      <c r="BD1503" s="614"/>
      <c r="BE1503" s="170"/>
    </row>
    <row r="1504" spans="1:57" ht="25.7" hidden="1" customHeight="1" x14ac:dyDescent="0.15">
      <c r="A1504" s="621"/>
      <c r="B1504" s="147"/>
      <c r="C1504" s="625" t="s">
        <v>16315</v>
      </c>
      <c r="D1504" s="631" t="s">
        <v>17555</v>
      </c>
      <c r="E1504" s="625" t="s">
        <v>16315</v>
      </c>
      <c r="F1504" s="625"/>
      <c r="G1504" s="625" t="s">
        <v>16315</v>
      </c>
      <c r="H1504" s="627"/>
      <c r="I1504" s="627"/>
      <c r="J1504" s="830">
        <v>941</v>
      </c>
      <c r="K1504" s="830">
        <v>300</v>
      </c>
      <c r="L1504" s="138">
        <v>300</v>
      </c>
      <c r="M1504" s="913"/>
      <c r="N1504" s="913"/>
      <c r="O1504" s="913"/>
      <c r="P1504" s="830">
        <v>300</v>
      </c>
      <c r="Q1504" s="830">
        <v>300</v>
      </c>
      <c r="R1504" s="626" t="s">
        <v>16334</v>
      </c>
      <c r="S1504" s="626">
        <v>1</v>
      </c>
      <c r="T1504" s="626" t="s">
        <v>15513</v>
      </c>
      <c r="U1504" s="627"/>
      <c r="V1504" s="627"/>
      <c r="W1504" s="627"/>
      <c r="X1504" s="627"/>
      <c r="Y1504" s="627"/>
      <c r="Z1504" s="627"/>
      <c r="AA1504" s="626"/>
      <c r="AB1504" s="625"/>
      <c r="AC1504" s="625"/>
      <c r="AD1504" s="627"/>
      <c r="AE1504" s="627"/>
      <c r="AF1504" s="627"/>
      <c r="AG1504" s="627"/>
      <c r="AH1504" s="627"/>
      <c r="AI1504" s="627"/>
      <c r="AJ1504" s="627"/>
      <c r="AK1504" s="627"/>
      <c r="AL1504" s="627"/>
      <c r="AM1504" s="627"/>
      <c r="AN1504" s="627"/>
      <c r="AO1504" s="627"/>
      <c r="AP1504" s="627"/>
      <c r="AQ1504" s="627"/>
      <c r="AR1504" s="627"/>
      <c r="AS1504" s="627"/>
      <c r="AT1504" s="627"/>
      <c r="AU1504" s="627"/>
      <c r="AV1504" s="1514">
        <v>2003</v>
      </c>
      <c r="AW1504" s="613"/>
      <c r="AX1504" s="613"/>
      <c r="AY1504" s="613"/>
      <c r="AZ1504" s="613"/>
      <c r="BA1504" s="613"/>
      <c r="BB1504" s="613"/>
      <c r="BC1504" s="614"/>
      <c r="BD1504" s="614"/>
      <c r="BE1504" s="170"/>
    </row>
    <row r="1505" spans="1:57" ht="25.7" hidden="1" customHeight="1" x14ac:dyDescent="0.15">
      <c r="A1505" s="621"/>
      <c r="B1505" s="147"/>
      <c r="C1505" s="625" t="s">
        <v>16315</v>
      </c>
      <c r="D1505" s="631" t="s">
        <v>17556</v>
      </c>
      <c r="E1505" s="625" t="s">
        <v>16315</v>
      </c>
      <c r="F1505" s="625"/>
      <c r="G1505" s="625" t="s">
        <v>16315</v>
      </c>
      <c r="H1505" s="627"/>
      <c r="I1505" s="627"/>
      <c r="J1505" s="830">
        <v>1226</v>
      </c>
      <c r="K1505" s="830">
        <v>402</v>
      </c>
      <c r="L1505" s="138">
        <v>402</v>
      </c>
      <c r="M1505" s="913"/>
      <c r="N1505" s="913"/>
      <c r="O1505" s="913"/>
      <c r="P1505" s="830">
        <v>402</v>
      </c>
      <c r="Q1505" s="830">
        <v>402</v>
      </c>
      <c r="R1505" s="626" t="s">
        <v>16334</v>
      </c>
      <c r="S1505" s="626">
        <v>1</v>
      </c>
      <c r="T1505" s="626" t="s">
        <v>15513</v>
      </c>
      <c r="U1505" s="627"/>
      <c r="V1505" s="627"/>
      <c r="W1505" s="627"/>
      <c r="X1505" s="627"/>
      <c r="Y1505" s="627"/>
      <c r="Z1505" s="627"/>
      <c r="AA1505" s="626"/>
      <c r="AB1505" s="625"/>
      <c r="AC1505" s="625"/>
      <c r="AD1505" s="627"/>
      <c r="AE1505" s="627"/>
      <c r="AF1505" s="627"/>
      <c r="AG1505" s="627"/>
      <c r="AH1505" s="627"/>
      <c r="AI1505" s="627"/>
      <c r="AJ1505" s="627"/>
      <c r="AK1505" s="627"/>
      <c r="AL1505" s="627"/>
      <c r="AM1505" s="627"/>
      <c r="AN1505" s="627"/>
      <c r="AO1505" s="627"/>
      <c r="AP1505" s="627"/>
      <c r="AQ1505" s="627"/>
      <c r="AR1505" s="627"/>
      <c r="AS1505" s="627"/>
      <c r="AT1505" s="627"/>
      <c r="AU1505" s="627"/>
      <c r="AV1505" s="1514">
        <v>2009</v>
      </c>
      <c r="AW1505" s="613"/>
      <c r="AX1505" s="613"/>
      <c r="AY1505" s="613"/>
      <c r="AZ1505" s="613"/>
      <c r="BA1505" s="613"/>
      <c r="BB1505" s="613"/>
      <c r="BC1505" s="614"/>
      <c r="BD1505" s="614"/>
      <c r="BE1505" s="170"/>
    </row>
    <row r="1506" spans="1:57" ht="25.7" hidden="1" customHeight="1" x14ac:dyDescent="0.15">
      <c r="A1506" s="621"/>
      <c r="B1506" s="147"/>
      <c r="C1506" s="625" t="s">
        <v>16315</v>
      </c>
      <c r="D1506" s="631" t="s">
        <v>17557</v>
      </c>
      <c r="E1506" s="625" t="s">
        <v>16315</v>
      </c>
      <c r="F1506" s="625"/>
      <c r="G1506" s="625" t="s">
        <v>16315</v>
      </c>
      <c r="H1506" s="627"/>
      <c r="I1506" s="627"/>
      <c r="J1506" s="626">
        <v>999</v>
      </c>
      <c r="K1506" s="626">
        <v>300</v>
      </c>
      <c r="L1506" s="138">
        <v>300</v>
      </c>
      <c r="M1506" s="913"/>
      <c r="N1506" s="913"/>
      <c r="O1506" s="913"/>
      <c r="P1506" s="626">
        <v>300</v>
      </c>
      <c r="Q1506" s="626">
        <v>300</v>
      </c>
      <c r="R1506" s="626" t="s">
        <v>16334</v>
      </c>
      <c r="S1506" s="626">
        <v>1</v>
      </c>
      <c r="T1506" s="626" t="s">
        <v>15513</v>
      </c>
      <c r="U1506" s="627"/>
      <c r="V1506" s="627"/>
      <c r="W1506" s="627"/>
      <c r="X1506" s="627"/>
      <c r="Y1506" s="627"/>
      <c r="Z1506" s="627"/>
      <c r="AA1506" s="626"/>
      <c r="AB1506" s="625"/>
      <c r="AC1506" s="625"/>
      <c r="AD1506" s="627"/>
      <c r="AE1506" s="627"/>
      <c r="AF1506" s="627"/>
      <c r="AG1506" s="627"/>
      <c r="AH1506" s="627"/>
      <c r="AI1506" s="627"/>
      <c r="AJ1506" s="627"/>
      <c r="AK1506" s="627"/>
      <c r="AL1506" s="627"/>
      <c r="AM1506" s="627"/>
      <c r="AN1506" s="627"/>
      <c r="AO1506" s="627"/>
      <c r="AP1506" s="627"/>
      <c r="AQ1506" s="627"/>
      <c r="AR1506" s="627"/>
      <c r="AS1506" s="627"/>
      <c r="AT1506" s="627"/>
      <c r="AU1506" s="627"/>
      <c r="AV1506" s="648">
        <v>2006</v>
      </c>
      <c r="AW1506" s="613"/>
      <c r="AX1506" s="613"/>
      <c r="AY1506" s="613"/>
      <c r="AZ1506" s="613"/>
      <c r="BA1506" s="613"/>
      <c r="BB1506" s="613"/>
      <c r="BC1506" s="614"/>
      <c r="BD1506" s="614"/>
      <c r="BE1506" s="170"/>
    </row>
    <row r="1507" spans="1:57" ht="25.7" hidden="1" customHeight="1" x14ac:dyDescent="0.15">
      <c r="A1507" s="621"/>
      <c r="B1507" s="147"/>
      <c r="C1507" s="625" t="s">
        <v>16315</v>
      </c>
      <c r="D1507" s="631" t="s">
        <v>17558</v>
      </c>
      <c r="E1507" s="625" t="s">
        <v>16315</v>
      </c>
      <c r="F1507" s="625"/>
      <c r="G1507" s="625" t="s">
        <v>16315</v>
      </c>
      <c r="H1507" s="627"/>
      <c r="I1507" s="627"/>
      <c r="J1507" s="830">
        <v>1665</v>
      </c>
      <c r="K1507" s="830">
        <v>300</v>
      </c>
      <c r="L1507" s="138">
        <v>300</v>
      </c>
      <c r="M1507" s="913"/>
      <c r="N1507" s="913"/>
      <c r="O1507" s="913"/>
      <c r="P1507" s="830">
        <v>300</v>
      </c>
      <c r="Q1507" s="830">
        <v>300</v>
      </c>
      <c r="R1507" s="626" t="s">
        <v>16334</v>
      </c>
      <c r="S1507" s="626">
        <v>1</v>
      </c>
      <c r="T1507" s="626" t="s">
        <v>15513</v>
      </c>
      <c r="U1507" s="627"/>
      <c r="V1507" s="627"/>
      <c r="W1507" s="627"/>
      <c r="X1507" s="627"/>
      <c r="Y1507" s="627"/>
      <c r="Z1507" s="627"/>
      <c r="AA1507" s="626"/>
      <c r="AB1507" s="625"/>
      <c r="AC1507" s="625"/>
      <c r="AD1507" s="627"/>
      <c r="AE1507" s="627"/>
      <c r="AF1507" s="627"/>
      <c r="AG1507" s="627"/>
      <c r="AH1507" s="627"/>
      <c r="AI1507" s="627"/>
      <c r="AJ1507" s="627"/>
      <c r="AK1507" s="627"/>
      <c r="AL1507" s="627"/>
      <c r="AM1507" s="627"/>
      <c r="AN1507" s="627"/>
      <c r="AO1507" s="627"/>
      <c r="AP1507" s="627"/>
      <c r="AQ1507" s="627"/>
      <c r="AR1507" s="627"/>
      <c r="AS1507" s="627"/>
      <c r="AT1507" s="627"/>
      <c r="AU1507" s="627"/>
      <c r="AV1507" s="1514">
        <v>1999</v>
      </c>
      <c r="AW1507" s="613"/>
      <c r="AX1507" s="613"/>
      <c r="AY1507" s="613"/>
      <c r="AZ1507" s="613"/>
      <c r="BA1507" s="613"/>
      <c r="BB1507" s="613"/>
      <c r="BC1507" s="614"/>
      <c r="BD1507" s="614"/>
      <c r="BE1507" s="170"/>
    </row>
    <row r="1508" spans="1:57" ht="25.7" hidden="1" customHeight="1" x14ac:dyDescent="0.15">
      <c r="A1508" s="621"/>
      <c r="B1508" s="147"/>
      <c r="C1508" s="625" t="s">
        <v>16315</v>
      </c>
      <c r="D1508" s="631" t="s">
        <v>17559</v>
      </c>
      <c r="E1508" s="625" t="s">
        <v>16315</v>
      </c>
      <c r="F1508" s="625"/>
      <c r="G1508" s="625" t="s">
        <v>16315</v>
      </c>
      <c r="H1508" s="627"/>
      <c r="I1508" s="627"/>
      <c r="J1508" s="830">
        <v>830</v>
      </c>
      <c r="K1508" s="830">
        <v>300</v>
      </c>
      <c r="L1508" s="138">
        <v>300</v>
      </c>
      <c r="M1508" s="913"/>
      <c r="N1508" s="913"/>
      <c r="O1508" s="913"/>
      <c r="P1508" s="830">
        <v>300</v>
      </c>
      <c r="Q1508" s="830">
        <v>300</v>
      </c>
      <c r="R1508" s="626" t="s">
        <v>16334</v>
      </c>
      <c r="S1508" s="626">
        <v>1</v>
      </c>
      <c r="T1508" s="626" t="s">
        <v>15513</v>
      </c>
      <c r="U1508" s="627"/>
      <c r="V1508" s="627"/>
      <c r="W1508" s="627"/>
      <c r="X1508" s="627"/>
      <c r="Y1508" s="627"/>
      <c r="Z1508" s="627"/>
      <c r="AA1508" s="626"/>
      <c r="AB1508" s="625"/>
      <c r="AC1508" s="625"/>
      <c r="AD1508" s="627"/>
      <c r="AE1508" s="627"/>
      <c r="AF1508" s="627"/>
      <c r="AG1508" s="627"/>
      <c r="AH1508" s="627"/>
      <c r="AI1508" s="627"/>
      <c r="AJ1508" s="627"/>
      <c r="AK1508" s="627"/>
      <c r="AL1508" s="627"/>
      <c r="AM1508" s="627"/>
      <c r="AN1508" s="627"/>
      <c r="AO1508" s="627"/>
      <c r="AP1508" s="627"/>
      <c r="AQ1508" s="627"/>
      <c r="AR1508" s="627"/>
      <c r="AS1508" s="627"/>
      <c r="AT1508" s="627"/>
      <c r="AU1508" s="627"/>
      <c r="AV1508" s="1514">
        <v>2006</v>
      </c>
      <c r="AW1508" s="613"/>
      <c r="AX1508" s="613"/>
      <c r="AY1508" s="613"/>
      <c r="AZ1508" s="613"/>
      <c r="BA1508" s="613"/>
      <c r="BB1508" s="613"/>
      <c r="BC1508" s="614"/>
      <c r="BD1508" s="614"/>
      <c r="BE1508" s="170"/>
    </row>
    <row r="1509" spans="1:57" ht="25.7" hidden="1" customHeight="1" x14ac:dyDescent="0.15">
      <c r="A1509" s="621"/>
      <c r="B1509" s="147"/>
      <c r="C1509" s="625" t="s">
        <v>16315</v>
      </c>
      <c r="D1509" s="631" t="s">
        <v>17560</v>
      </c>
      <c r="E1509" s="625" t="s">
        <v>16315</v>
      </c>
      <c r="F1509" s="625"/>
      <c r="G1509" s="625" t="s">
        <v>16315</v>
      </c>
      <c r="H1509" s="627"/>
      <c r="I1509" s="627"/>
      <c r="J1509" s="830">
        <v>787</v>
      </c>
      <c r="K1509" s="830">
        <v>300</v>
      </c>
      <c r="L1509" s="138">
        <v>300</v>
      </c>
      <c r="M1509" s="913"/>
      <c r="N1509" s="913"/>
      <c r="O1509" s="913"/>
      <c r="P1509" s="830">
        <v>300</v>
      </c>
      <c r="Q1509" s="830">
        <v>300</v>
      </c>
      <c r="R1509" s="626" t="s">
        <v>16334</v>
      </c>
      <c r="S1509" s="626">
        <v>1</v>
      </c>
      <c r="T1509" s="626" t="s">
        <v>15513</v>
      </c>
      <c r="U1509" s="627"/>
      <c r="V1509" s="627"/>
      <c r="W1509" s="627"/>
      <c r="X1509" s="627"/>
      <c r="Y1509" s="627"/>
      <c r="Z1509" s="627"/>
      <c r="AA1509" s="626"/>
      <c r="AB1509" s="625"/>
      <c r="AC1509" s="625"/>
      <c r="AD1509" s="627"/>
      <c r="AE1509" s="627"/>
      <c r="AF1509" s="627"/>
      <c r="AG1509" s="627"/>
      <c r="AH1509" s="627"/>
      <c r="AI1509" s="627"/>
      <c r="AJ1509" s="627"/>
      <c r="AK1509" s="627"/>
      <c r="AL1509" s="627"/>
      <c r="AM1509" s="627"/>
      <c r="AN1509" s="627"/>
      <c r="AO1509" s="627"/>
      <c r="AP1509" s="627"/>
      <c r="AQ1509" s="627"/>
      <c r="AR1509" s="627"/>
      <c r="AS1509" s="627"/>
      <c r="AT1509" s="627"/>
      <c r="AU1509" s="627"/>
      <c r="AV1509" s="1514">
        <v>2007</v>
      </c>
      <c r="AW1509" s="613"/>
      <c r="AX1509" s="613"/>
      <c r="AY1509" s="613"/>
      <c r="AZ1509" s="613"/>
      <c r="BA1509" s="613"/>
      <c r="BB1509" s="613"/>
      <c r="BC1509" s="614"/>
      <c r="BD1509" s="614"/>
      <c r="BE1509" s="170"/>
    </row>
    <row r="1510" spans="1:57" ht="25.7" hidden="1" customHeight="1" x14ac:dyDescent="0.15">
      <c r="A1510" s="621"/>
      <c r="B1510" s="147"/>
      <c r="C1510" s="625" t="s">
        <v>16315</v>
      </c>
      <c r="D1510" s="631" t="s">
        <v>17561</v>
      </c>
      <c r="E1510" s="625" t="s">
        <v>16315</v>
      </c>
      <c r="F1510" s="625"/>
      <c r="G1510" s="625" t="s">
        <v>16315</v>
      </c>
      <c r="H1510" s="627"/>
      <c r="I1510" s="627"/>
      <c r="J1510" s="626">
        <v>694</v>
      </c>
      <c r="K1510" s="626">
        <v>500</v>
      </c>
      <c r="L1510" s="138">
        <v>500</v>
      </c>
      <c r="M1510" s="913"/>
      <c r="N1510" s="913"/>
      <c r="O1510" s="913"/>
      <c r="P1510" s="626">
        <v>500</v>
      </c>
      <c r="Q1510" s="626">
        <v>500</v>
      </c>
      <c r="R1510" s="626" t="s">
        <v>16334</v>
      </c>
      <c r="S1510" s="626">
        <v>1</v>
      </c>
      <c r="T1510" s="626" t="s">
        <v>15513</v>
      </c>
      <c r="U1510" s="627"/>
      <c r="V1510" s="627"/>
      <c r="W1510" s="627"/>
      <c r="X1510" s="627"/>
      <c r="Y1510" s="627"/>
      <c r="Z1510" s="627"/>
      <c r="AA1510" s="626"/>
      <c r="AB1510" s="625"/>
      <c r="AC1510" s="625"/>
      <c r="AD1510" s="627"/>
      <c r="AE1510" s="627"/>
      <c r="AF1510" s="627"/>
      <c r="AG1510" s="627"/>
      <c r="AH1510" s="627"/>
      <c r="AI1510" s="627"/>
      <c r="AJ1510" s="627"/>
      <c r="AK1510" s="627"/>
      <c r="AL1510" s="627"/>
      <c r="AM1510" s="627"/>
      <c r="AN1510" s="627"/>
      <c r="AO1510" s="627"/>
      <c r="AP1510" s="627"/>
      <c r="AQ1510" s="627"/>
      <c r="AR1510" s="627"/>
      <c r="AS1510" s="627"/>
      <c r="AT1510" s="627"/>
      <c r="AU1510" s="627"/>
      <c r="AV1510" s="648">
        <v>2004</v>
      </c>
      <c r="AW1510" s="613"/>
      <c r="AX1510" s="613"/>
      <c r="AY1510" s="613"/>
      <c r="AZ1510" s="613"/>
      <c r="BA1510" s="613"/>
      <c r="BB1510" s="613"/>
      <c r="BC1510" s="614"/>
      <c r="BD1510" s="614"/>
      <c r="BE1510" s="170"/>
    </row>
    <row r="1511" spans="1:57" ht="25.7" hidden="1" customHeight="1" x14ac:dyDescent="0.15">
      <c r="A1511" s="621"/>
      <c r="B1511" s="147"/>
      <c r="C1511" s="625" t="s">
        <v>16315</v>
      </c>
      <c r="D1511" s="631" t="s">
        <v>17562</v>
      </c>
      <c r="E1511" s="625" t="s">
        <v>16315</v>
      </c>
      <c r="F1511" s="625"/>
      <c r="G1511" s="625" t="s">
        <v>16315</v>
      </c>
      <c r="H1511" s="627"/>
      <c r="I1511" s="627"/>
      <c r="J1511" s="626">
        <v>862</v>
      </c>
      <c r="K1511" s="626">
        <v>300</v>
      </c>
      <c r="L1511" s="138">
        <v>300</v>
      </c>
      <c r="M1511" s="913"/>
      <c r="N1511" s="913"/>
      <c r="O1511" s="913"/>
      <c r="P1511" s="626">
        <v>300</v>
      </c>
      <c r="Q1511" s="626">
        <v>300</v>
      </c>
      <c r="R1511" s="626" t="s">
        <v>16334</v>
      </c>
      <c r="S1511" s="626">
        <v>1</v>
      </c>
      <c r="T1511" s="626" t="s">
        <v>15513</v>
      </c>
      <c r="U1511" s="627"/>
      <c r="V1511" s="627"/>
      <c r="W1511" s="627"/>
      <c r="X1511" s="627"/>
      <c r="Y1511" s="627"/>
      <c r="Z1511" s="627"/>
      <c r="AA1511" s="626"/>
      <c r="AB1511" s="625"/>
      <c r="AC1511" s="625"/>
      <c r="AD1511" s="627"/>
      <c r="AE1511" s="627"/>
      <c r="AF1511" s="627"/>
      <c r="AG1511" s="627"/>
      <c r="AH1511" s="627"/>
      <c r="AI1511" s="627"/>
      <c r="AJ1511" s="627"/>
      <c r="AK1511" s="627"/>
      <c r="AL1511" s="627"/>
      <c r="AM1511" s="627"/>
      <c r="AN1511" s="627"/>
      <c r="AO1511" s="627"/>
      <c r="AP1511" s="627"/>
      <c r="AQ1511" s="627"/>
      <c r="AR1511" s="627"/>
      <c r="AS1511" s="627"/>
      <c r="AT1511" s="627"/>
      <c r="AU1511" s="627"/>
      <c r="AV1511" s="648">
        <v>2004</v>
      </c>
      <c r="AW1511" s="613"/>
      <c r="AX1511" s="613"/>
      <c r="AY1511" s="613"/>
      <c r="AZ1511" s="613"/>
      <c r="BA1511" s="613"/>
      <c r="BB1511" s="613"/>
      <c r="BC1511" s="614"/>
      <c r="BD1511" s="614"/>
      <c r="BE1511" s="170"/>
    </row>
    <row r="1512" spans="1:57" ht="25.7" hidden="1" customHeight="1" x14ac:dyDescent="0.15">
      <c r="A1512" s="621"/>
      <c r="B1512" s="147"/>
      <c r="C1512" s="625" t="s">
        <v>16315</v>
      </c>
      <c r="D1512" s="631" t="s">
        <v>17563</v>
      </c>
      <c r="E1512" s="625" t="s">
        <v>16315</v>
      </c>
      <c r="F1512" s="625"/>
      <c r="G1512" s="625" t="s">
        <v>16315</v>
      </c>
      <c r="H1512" s="627"/>
      <c r="I1512" s="627"/>
      <c r="J1512" s="626">
        <v>1036</v>
      </c>
      <c r="K1512" s="626">
        <v>430</v>
      </c>
      <c r="L1512" s="138">
        <v>430</v>
      </c>
      <c r="M1512" s="913"/>
      <c r="N1512" s="913"/>
      <c r="O1512" s="913"/>
      <c r="P1512" s="626">
        <v>430</v>
      </c>
      <c r="Q1512" s="626">
        <v>430</v>
      </c>
      <c r="R1512" s="626" t="s">
        <v>16334</v>
      </c>
      <c r="S1512" s="626">
        <v>1</v>
      </c>
      <c r="T1512" s="626" t="s">
        <v>15513</v>
      </c>
      <c r="U1512" s="627"/>
      <c r="V1512" s="627"/>
      <c r="W1512" s="627"/>
      <c r="X1512" s="627"/>
      <c r="Y1512" s="627"/>
      <c r="Z1512" s="627"/>
      <c r="AA1512" s="626"/>
      <c r="AB1512" s="625"/>
      <c r="AC1512" s="625"/>
      <c r="AD1512" s="627"/>
      <c r="AE1512" s="627"/>
      <c r="AF1512" s="627"/>
      <c r="AG1512" s="627"/>
      <c r="AH1512" s="627"/>
      <c r="AI1512" s="627"/>
      <c r="AJ1512" s="627"/>
      <c r="AK1512" s="627"/>
      <c r="AL1512" s="627"/>
      <c r="AM1512" s="627"/>
      <c r="AN1512" s="627"/>
      <c r="AO1512" s="627"/>
      <c r="AP1512" s="627"/>
      <c r="AQ1512" s="627"/>
      <c r="AR1512" s="627"/>
      <c r="AS1512" s="627"/>
      <c r="AT1512" s="627"/>
      <c r="AU1512" s="627"/>
      <c r="AV1512" s="648">
        <v>2004</v>
      </c>
      <c r="AW1512" s="613"/>
      <c r="AX1512" s="613"/>
      <c r="AY1512" s="613"/>
      <c r="AZ1512" s="613"/>
      <c r="BA1512" s="613"/>
      <c r="BB1512" s="613"/>
      <c r="BC1512" s="614"/>
      <c r="BD1512" s="614"/>
      <c r="BE1512" s="170"/>
    </row>
    <row r="1513" spans="1:57" ht="25.7" hidden="1" customHeight="1" x14ac:dyDescent="0.15">
      <c r="A1513" s="621"/>
      <c r="B1513" s="147"/>
      <c r="C1513" s="625" t="s">
        <v>6286</v>
      </c>
      <c r="D1513" s="625" t="s">
        <v>6580</v>
      </c>
      <c r="E1513" s="625" t="s">
        <v>6286</v>
      </c>
      <c r="F1513" s="625"/>
      <c r="G1513" s="625" t="s">
        <v>6286</v>
      </c>
      <c r="H1513" s="627"/>
      <c r="I1513" s="627"/>
      <c r="J1513" s="626">
        <v>9403</v>
      </c>
      <c r="K1513" s="626">
        <v>888</v>
      </c>
      <c r="L1513" s="138">
        <v>888</v>
      </c>
      <c r="M1513" s="913"/>
      <c r="N1513" s="913"/>
      <c r="O1513" s="913"/>
      <c r="P1513" s="913">
        <v>374</v>
      </c>
      <c r="Q1513" s="913">
        <v>374</v>
      </c>
      <c r="R1513" s="626" t="s">
        <v>16334</v>
      </c>
      <c r="S1513" s="626">
        <v>2</v>
      </c>
      <c r="T1513" s="626" t="s">
        <v>6581</v>
      </c>
      <c r="U1513" s="627"/>
      <c r="V1513" s="627"/>
      <c r="W1513" s="627"/>
      <c r="X1513" s="627"/>
      <c r="Y1513" s="627"/>
      <c r="Z1513" s="627"/>
      <c r="AA1513" s="626" t="s">
        <v>1530</v>
      </c>
      <c r="AB1513" s="625"/>
      <c r="AC1513" s="625"/>
      <c r="AD1513" s="627"/>
      <c r="AE1513" s="627"/>
      <c r="AF1513" s="627"/>
      <c r="AG1513" s="627"/>
      <c r="AH1513" s="627"/>
      <c r="AI1513" s="627"/>
      <c r="AJ1513" s="627"/>
      <c r="AK1513" s="627"/>
      <c r="AL1513" s="627"/>
      <c r="AM1513" s="627"/>
      <c r="AN1513" s="627"/>
      <c r="AO1513" s="627"/>
      <c r="AP1513" s="627"/>
      <c r="AQ1513" s="627"/>
      <c r="AR1513" s="627"/>
      <c r="AS1513" s="627"/>
      <c r="AT1513" s="627"/>
      <c r="AU1513" s="627"/>
      <c r="AV1513" s="613">
        <v>2010</v>
      </c>
      <c r="AW1513" s="613"/>
      <c r="AX1513" s="613"/>
      <c r="AY1513" s="613"/>
      <c r="AZ1513" s="613"/>
      <c r="BA1513" s="613"/>
      <c r="BB1513" s="613"/>
      <c r="BC1513" s="614">
        <v>226</v>
      </c>
      <c r="BD1513" s="614"/>
      <c r="BE1513" s="170"/>
    </row>
    <row r="1514" spans="1:57" ht="25.7" hidden="1" customHeight="1" x14ac:dyDescent="0.15">
      <c r="A1514" s="621"/>
      <c r="B1514" s="147"/>
      <c r="C1514" s="625" t="s">
        <v>6286</v>
      </c>
      <c r="D1514" s="625" t="s">
        <v>6582</v>
      </c>
      <c r="E1514" s="625" t="s">
        <v>6286</v>
      </c>
      <c r="F1514" s="625"/>
      <c r="G1514" s="625" t="s">
        <v>6286</v>
      </c>
      <c r="H1514" s="627"/>
      <c r="I1514" s="627"/>
      <c r="J1514" s="626">
        <v>2776</v>
      </c>
      <c r="K1514" s="626">
        <v>498</v>
      </c>
      <c r="L1514" s="138">
        <v>498</v>
      </c>
      <c r="M1514" s="627"/>
      <c r="N1514" s="628"/>
      <c r="O1514" s="627"/>
      <c r="P1514" s="626">
        <v>374</v>
      </c>
      <c r="Q1514" s="626">
        <v>374</v>
      </c>
      <c r="R1514" s="626" t="s">
        <v>16334</v>
      </c>
      <c r="S1514" s="626">
        <v>1</v>
      </c>
      <c r="T1514" s="626" t="s">
        <v>687</v>
      </c>
      <c r="U1514" s="627"/>
      <c r="V1514" s="627"/>
      <c r="W1514" s="627"/>
      <c r="X1514" s="627"/>
      <c r="Y1514" s="627"/>
      <c r="Z1514" s="627"/>
      <c r="AA1514" s="626" t="s">
        <v>6583</v>
      </c>
      <c r="AB1514" s="625"/>
      <c r="AC1514" s="625"/>
      <c r="AD1514" s="627"/>
      <c r="AE1514" s="627"/>
      <c r="AF1514" s="627"/>
      <c r="AG1514" s="627"/>
      <c r="AH1514" s="627"/>
      <c r="AI1514" s="627"/>
      <c r="AJ1514" s="627"/>
      <c r="AK1514" s="627"/>
      <c r="AL1514" s="627"/>
      <c r="AM1514" s="627"/>
      <c r="AN1514" s="627"/>
      <c r="AO1514" s="627"/>
      <c r="AP1514" s="627"/>
      <c r="AQ1514" s="627"/>
      <c r="AR1514" s="627"/>
      <c r="AS1514" s="627"/>
      <c r="AT1514" s="627"/>
      <c r="AU1514" s="627"/>
      <c r="AV1514" s="613">
        <v>2010</v>
      </c>
      <c r="AW1514" s="613"/>
      <c r="AX1514" s="613"/>
      <c r="AY1514" s="613"/>
      <c r="AZ1514" s="613"/>
      <c r="BA1514" s="613"/>
      <c r="BB1514" s="613"/>
      <c r="BC1514" s="614">
        <v>334</v>
      </c>
      <c r="BD1514" s="614"/>
      <c r="BE1514" s="170"/>
    </row>
    <row r="1515" spans="1:57" ht="25.7" hidden="1" customHeight="1" x14ac:dyDescent="0.15">
      <c r="A1515" s="621"/>
      <c r="B1515" s="147"/>
      <c r="C1515" s="625" t="s">
        <v>6286</v>
      </c>
      <c r="D1515" s="625" t="s">
        <v>6584</v>
      </c>
      <c r="E1515" s="625" t="s">
        <v>6286</v>
      </c>
      <c r="F1515" s="625"/>
      <c r="G1515" s="625" t="s">
        <v>6286</v>
      </c>
      <c r="H1515" s="627"/>
      <c r="I1515" s="627"/>
      <c r="J1515" s="626">
        <v>2800</v>
      </c>
      <c r="K1515" s="626">
        <v>510</v>
      </c>
      <c r="L1515" s="138">
        <v>510</v>
      </c>
      <c r="M1515" s="627"/>
      <c r="N1515" s="628"/>
      <c r="O1515" s="627"/>
      <c r="P1515" s="626">
        <v>374</v>
      </c>
      <c r="Q1515" s="626">
        <v>374</v>
      </c>
      <c r="R1515" s="626" t="s">
        <v>16334</v>
      </c>
      <c r="S1515" s="626">
        <v>1</v>
      </c>
      <c r="T1515" s="626" t="s">
        <v>687</v>
      </c>
      <c r="U1515" s="627"/>
      <c r="V1515" s="627"/>
      <c r="W1515" s="627"/>
      <c r="X1515" s="627"/>
      <c r="Y1515" s="627"/>
      <c r="Z1515" s="627"/>
      <c r="AA1515" s="626" t="s">
        <v>6228</v>
      </c>
      <c r="AB1515" s="625"/>
      <c r="AC1515" s="625"/>
      <c r="AD1515" s="627"/>
      <c r="AE1515" s="627"/>
      <c r="AF1515" s="627"/>
      <c r="AG1515" s="627"/>
      <c r="AH1515" s="627"/>
      <c r="AI1515" s="627"/>
      <c r="AJ1515" s="627"/>
      <c r="AK1515" s="627"/>
      <c r="AL1515" s="627"/>
      <c r="AM1515" s="627"/>
      <c r="AN1515" s="627"/>
      <c r="AO1515" s="627"/>
      <c r="AP1515" s="627"/>
      <c r="AQ1515" s="627"/>
      <c r="AR1515" s="627"/>
      <c r="AS1515" s="627"/>
      <c r="AT1515" s="627"/>
      <c r="AU1515" s="627"/>
      <c r="AV1515" s="613">
        <v>2014</v>
      </c>
      <c r="AW1515" s="613"/>
      <c r="AX1515" s="613"/>
      <c r="AY1515" s="613"/>
      <c r="AZ1515" s="613"/>
      <c r="BA1515" s="613"/>
      <c r="BB1515" s="613"/>
      <c r="BC1515" s="614">
        <v>361</v>
      </c>
      <c r="BD1515" s="614"/>
      <c r="BE1515" s="170"/>
    </row>
    <row r="1516" spans="1:57" ht="25.7" hidden="1" customHeight="1" x14ac:dyDescent="0.15">
      <c r="A1516" s="621"/>
      <c r="B1516" s="147"/>
      <c r="C1516" s="625" t="s">
        <v>6286</v>
      </c>
      <c r="D1516" s="625" t="s">
        <v>6585</v>
      </c>
      <c r="E1516" s="625" t="s">
        <v>6286</v>
      </c>
      <c r="F1516" s="625"/>
      <c r="G1516" s="625" t="s">
        <v>6286</v>
      </c>
      <c r="H1516" s="627"/>
      <c r="I1516" s="627"/>
      <c r="J1516" s="626">
        <v>3896</v>
      </c>
      <c r="K1516" s="626">
        <v>674</v>
      </c>
      <c r="L1516" s="138">
        <v>673</v>
      </c>
      <c r="M1516" s="627"/>
      <c r="N1516" s="628"/>
      <c r="O1516" s="627"/>
      <c r="P1516" s="626">
        <v>374</v>
      </c>
      <c r="Q1516" s="626">
        <v>374</v>
      </c>
      <c r="R1516" s="626" t="s">
        <v>16334</v>
      </c>
      <c r="S1516" s="626">
        <v>1</v>
      </c>
      <c r="T1516" s="626" t="s">
        <v>687</v>
      </c>
      <c r="U1516" s="627"/>
      <c r="V1516" s="627"/>
      <c r="W1516" s="627"/>
      <c r="X1516" s="627"/>
      <c r="Y1516" s="627"/>
      <c r="Z1516" s="627"/>
      <c r="AA1516" s="626"/>
      <c r="AB1516" s="625"/>
      <c r="AC1516" s="625"/>
      <c r="AD1516" s="627"/>
      <c r="AE1516" s="627"/>
      <c r="AF1516" s="627"/>
      <c r="AG1516" s="627"/>
      <c r="AH1516" s="627"/>
      <c r="AI1516" s="627"/>
      <c r="AJ1516" s="627"/>
      <c r="AK1516" s="627"/>
      <c r="AL1516" s="627"/>
      <c r="AM1516" s="627"/>
      <c r="AN1516" s="627"/>
      <c r="AO1516" s="627"/>
      <c r="AP1516" s="627"/>
      <c r="AQ1516" s="627"/>
      <c r="AR1516" s="627"/>
      <c r="AS1516" s="627"/>
      <c r="AT1516" s="627"/>
      <c r="AU1516" s="627"/>
      <c r="AV1516" s="613">
        <v>2014</v>
      </c>
      <c r="AW1516" s="613"/>
      <c r="AX1516" s="613"/>
      <c r="AY1516" s="613"/>
      <c r="AZ1516" s="613"/>
      <c r="BA1516" s="613"/>
      <c r="BB1516" s="613"/>
      <c r="BC1516" s="614">
        <v>200</v>
      </c>
      <c r="BD1516" s="614"/>
      <c r="BE1516" s="170"/>
    </row>
    <row r="1517" spans="1:57" ht="25.7" hidden="1" customHeight="1" x14ac:dyDescent="0.15">
      <c r="A1517" s="621"/>
      <c r="B1517" s="147"/>
      <c r="C1517" s="625" t="s">
        <v>6286</v>
      </c>
      <c r="D1517" s="625" t="s">
        <v>12253</v>
      </c>
      <c r="E1517" s="625" t="s">
        <v>6286</v>
      </c>
      <c r="F1517" s="625"/>
      <c r="G1517" s="625" t="s">
        <v>6286</v>
      </c>
      <c r="H1517" s="627"/>
      <c r="I1517" s="627"/>
      <c r="J1517" s="626">
        <v>5775</v>
      </c>
      <c r="K1517" s="626">
        <v>456</v>
      </c>
      <c r="L1517" s="138">
        <v>456</v>
      </c>
      <c r="M1517" s="627"/>
      <c r="N1517" s="628"/>
      <c r="O1517" s="627"/>
      <c r="P1517" s="626">
        <v>300</v>
      </c>
      <c r="Q1517" s="626">
        <v>300</v>
      </c>
      <c r="R1517" s="626" t="s">
        <v>16345</v>
      </c>
      <c r="S1517" s="626">
        <v>1</v>
      </c>
      <c r="T1517" s="626" t="s">
        <v>687</v>
      </c>
      <c r="U1517" s="627"/>
      <c r="V1517" s="627"/>
      <c r="W1517" s="627"/>
      <c r="X1517" s="627"/>
      <c r="Y1517" s="627"/>
      <c r="Z1517" s="627"/>
      <c r="AA1517" s="626" t="s">
        <v>417</v>
      </c>
      <c r="AB1517" s="625"/>
      <c r="AC1517" s="625"/>
      <c r="AD1517" s="627"/>
      <c r="AE1517" s="627"/>
      <c r="AF1517" s="627"/>
      <c r="AG1517" s="627"/>
      <c r="AH1517" s="627"/>
      <c r="AI1517" s="627"/>
      <c r="AJ1517" s="627"/>
      <c r="AK1517" s="627"/>
      <c r="AL1517" s="627"/>
      <c r="AM1517" s="627"/>
      <c r="AN1517" s="627"/>
      <c r="AO1517" s="627"/>
      <c r="AP1517" s="627"/>
      <c r="AQ1517" s="627"/>
      <c r="AR1517" s="627"/>
      <c r="AS1517" s="627"/>
      <c r="AT1517" s="627"/>
      <c r="AU1517" s="627"/>
      <c r="AV1517" s="613">
        <v>2018</v>
      </c>
      <c r="AW1517" s="613"/>
      <c r="AX1517" s="613"/>
      <c r="AY1517" s="613"/>
      <c r="AZ1517" s="613"/>
      <c r="BA1517" s="613"/>
      <c r="BB1517" s="613"/>
      <c r="BC1517" s="614">
        <v>400</v>
      </c>
      <c r="BD1517" s="614"/>
      <c r="BE1517" s="170"/>
    </row>
    <row r="1518" spans="1:57" ht="25.7" hidden="1" customHeight="1" x14ac:dyDescent="0.15">
      <c r="A1518" s="621"/>
      <c r="B1518" s="147"/>
      <c r="C1518" s="625" t="s">
        <v>6286</v>
      </c>
      <c r="D1518" s="625" t="s">
        <v>14036</v>
      </c>
      <c r="E1518" s="625" t="s">
        <v>6286</v>
      </c>
      <c r="F1518" s="625"/>
      <c r="G1518" s="625" t="s">
        <v>6286</v>
      </c>
      <c r="H1518" s="627"/>
      <c r="I1518" s="627"/>
      <c r="J1518" s="626">
        <v>1725</v>
      </c>
      <c r="K1518" s="626">
        <v>456</v>
      </c>
      <c r="L1518" s="138">
        <v>456</v>
      </c>
      <c r="M1518" s="627"/>
      <c r="N1518" s="628"/>
      <c r="O1518" s="627"/>
      <c r="P1518" s="626">
        <v>300</v>
      </c>
      <c r="Q1518" s="626">
        <v>300</v>
      </c>
      <c r="R1518" s="626" t="s">
        <v>16345</v>
      </c>
      <c r="S1518" s="626">
        <v>1</v>
      </c>
      <c r="T1518" s="626" t="s">
        <v>687</v>
      </c>
      <c r="U1518" s="627"/>
      <c r="V1518" s="627"/>
      <c r="W1518" s="627"/>
      <c r="X1518" s="627"/>
      <c r="Y1518" s="627"/>
      <c r="Z1518" s="627"/>
      <c r="AA1518" s="626" t="s">
        <v>5612</v>
      </c>
      <c r="AB1518" s="625"/>
      <c r="AC1518" s="625"/>
      <c r="AD1518" s="627"/>
      <c r="AE1518" s="627"/>
      <c r="AF1518" s="627"/>
      <c r="AG1518" s="627"/>
      <c r="AH1518" s="627"/>
      <c r="AI1518" s="627"/>
      <c r="AJ1518" s="627"/>
      <c r="AK1518" s="627"/>
      <c r="AL1518" s="627"/>
      <c r="AM1518" s="627"/>
      <c r="AN1518" s="627"/>
      <c r="AO1518" s="627"/>
      <c r="AP1518" s="627"/>
      <c r="AQ1518" s="627"/>
      <c r="AR1518" s="627"/>
      <c r="AS1518" s="627"/>
      <c r="AT1518" s="627"/>
      <c r="AU1518" s="627"/>
      <c r="AV1518" s="613">
        <v>2016</v>
      </c>
      <c r="AW1518" s="613"/>
      <c r="AX1518" s="613"/>
      <c r="AY1518" s="613"/>
      <c r="AZ1518" s="613"/>
      <c r="BA1518" s="613"/>
      <c r="BB1518" s="613"/>
      <c r="BC1518" s="614">
        <v>400</v>
      </c>
      <c r="BD1518" s="614"/>
      <c r="BE1518" s="170"/>
    </row>
    <row r="1519" spans="1:57" ht="25.7" hidden="1" customHeight="1" x14ac:dyDescent="0.15">
      <c r="A1519" s="621"/>
      <c r="B1519" s="147"/>
      <c r="C1519" s="625" t="s">
        <v>6286</v>
      </c>
      <c r="D1519" s="625" t="s">
        <v>14037</v>
      </c>
      <c r="E1519" s="625" t="s">
        <v>6286</v>
      </c>
      <c r="F1519" s="625"/>
      <c r="G1519" s="625" t="s">
        <v>6286</v>
      </c>
      <c r="H1519" s="627"/>
      <c r="I1519" s="627"/>
      <c r="J1519" s="626">
        <v>2771</v>
      </c>
      <c r="K1519" s="626">
        <v>1004</v>
      </c>
      <c r="L1519" s="138">
        <v>456</v>
      </c>
      <c r="M1519" s="627"/>
      <c r="N1519" s="628"/>
      <c r="O1519" s="627"/>
      <c r="P1519" s="626">
        <v>300</v>
      </c>
      <c r="Q1519" s="626">
        <v>300</v>
      </c>
      <c r="R1519" s="626" t="s">
        <v>16345</v>
      </c>
      <c r="S1519" s="626">
        <v>1</v>
      </c>
      <c r="T1519" s="626" t="s">
        <v>687</v>
      </c>
      <c r="U1519" s="627"/>
      <c r="V1519" s="627"/>
      <c r="W1519" s="627"/>
      <c r="X1519" s="627"/>
      <c r="Y1519" s="627"/>
      <c r="Z1519" s="627"/>
      <c r="AA1519" s="626" t="s">
        <v>5612</v>
      </c>
      <c r="AB1519" s="625"/>
      <c r="AC1519" s="625"/>
      <c r="AD1519" s="627"/>
      <c r="AE1519" s="627"/>
      <c r="AF1519" s="627"/>
      <c r="AG1519" s="627"/>
      <c r="AH1519" s="627"/>
      <c r="AI1519" s="627"/>
      <c r="AJ1519" s="627"/>
      <c r="AK1519" s="627"/>
      <c r="AL1519" s="627"/>
      <c r="AM1519" s="627"/>
      <c r="AN1519" s="627"/>
      <c r="AO1519" s="627"/>
      <c r="AP1519" s="627"/>
      <c r="AQ1519" s="627"/>
      <c r="AR1519" s="627"/>
      <c r="AS1519" s="627"/>
      <c r="AT1519" s="627"/>
      <c r="AU1519" s="627"/>
      <c r="AV1519" s="613">
        <v>2018</v>
      </c>
      <c r="AW1519" s="613"/>
      <c r="AX1519" s="613"/>
      <c r="AY1519" s="613"/>
      <c r="AZ1519" s="613"/>
      <c r="BA1519" s="613"/>
      <c r="BB1519" s="613"/>
      <c r="BC1519" s="614">
        <v>400</v>
      </c>
      <c r="BD1519" s="614"/>
      <c r="BE1519" s="170"/>
    </row>
    <row r="1520" spans="1:57" ht="25.7" hidden="1" customHeight="1" x14ac:dyDescent="0.15">
      <c r="A1520" s="621"/>
      <c r="B1520" s="147"/>
      <c r="C1520" s="625" t="s">
        <v>6286</v>
      </c>
      <c r="D1520" s="625" t="s">
        <v>14038</v>
      </c>
      <c r="E1520" s="625" t="s">
        <v>6286</v>
      </c>
      <c r="F1520" s="625"/>
      <c r="G1520" s="625" t="s">
        <v>6286</v>
      </c>
      <c r="H1520" s="627"/>
      <c r="I1520" s="627"/>
      <c r="J1520" s="626">
        <v>3401</v>
      </c>
      <c r="K1520" s="626">
        <v>456</v>
      </c>
      <c r="L1520" s="138">
        <v>456</v>
      </c>
      <c r="M1520" s="627"/>
      <c r="N1520" s="628"/>
      <c r="O1520" s="627"/>
      <c r="P1520" s="626">
        <v>300</v>
      </c>
      <c r="Q1520" s="626">
        <v>300</v>
      </c>
      <c r="R1520" s="626" t="s">
        <v>16345</v>
      </c>
      <c r="S1520" s="626">
        <v>1</v>
      </c>
      <c r="T1520" s="626" t="s">
        <v>687</v>
      </c>
      <c r="U1520" s="627"/>
      <c r="V1520" s="627"/>
      <c r="W1520" s="627"/>
      <c r="X1520" s="627"/>
      <c r="Y1520" s="627"/>
      <c r="Z1520" s="627"/>
      <c r="AA1520" s="626" t="s">
        <v>5612</v>
      </c>
      <c r="AB1520" s="625"/>
      <c r="AC1520" s="625"/>
      <c r="AD1520" s="627"/>
      <c r="AE1520" s="627"/>
      <c r="AF1520" s="627"/>
      <c r="AG1520" s="627"/>
      <c r="AH1520" s="627"/>
      <c r="AI1520" s="627"/>
      <c r="AJ1520" s="627"/>
      <c r="AK1520" s="627"/>
      <c r="AL1520" s="627"/>
      <c r="AM1520" s="627"/>
      <c r="AN1520" s="627"/>
      <c r="AO1520" s="627"/>
      <c r="AP1520" s="627"/>
      <c r="AQ1520" s="627"/>
      <c r="AR1520" s="627"/>
      <c r="AS1520" s="627"/>
      <c r="AT1520" s="627"/>
      <c r="AU1520" s="627"/>
      <c r="AV1520" s="613">
        <v>2018</v>
      </c>
      <c r="AW1520" s="613"/>
      <c r="AX1520" s="613"/>
      <c r="AY1520" s="613"/>
      <c r="AZ1520" s="613"/>
      <c r="BA1520" s="613"/>
      <c r="BB1520" s="613"/>
      <c r="BC1520" s="614">
        <v>400</v>
      </c>
      <c r="BD1520" s="614"/>
      <c r="BE1520" s="170"/>
    </row>
    <row r="1521" spans="1:57" ht="25.7" hidden="1" customHeight="1" x14ac:dyDescent="0.15">
      <c r="A1521" s="621"/>
      <c r="B1521" s="147"/>
      <c r="C1521" s="625" t="s">
        <v>6286</v>
      </c>
      <c r="D1521" s="625" t="s">
        <v>15047</v>
      </c>
      <c r="E1521" s="625" t="s">
        <v>6286</v>
      </c>
      <c r="F1521" s="625"/>
      <c r="G1521" s="625" t="s">
        <v>6286</v>
      </c>
      <c r="H1521" s="627"/>
      <c r="I1521" s="627"/>
      <c r="J1521" s="626">
        <v>4234</v>
      </c>
      <c r="K1521" s="626">
        <v>575.19000000000005</v>
      </c>
      <c r="L1521" s="138">
        <v>559</v>
      </c>
      <c r="M1521" s="627"/>
      <c r="N1521" s="628"/>
      <c r="O1521" s="627"/>
      <c r="P1521" s="626">
        <v>300</v>
      </c>
      <c r="Q1521" s="626">
        <v>300</v>
      </c>
      <c r="R1521" s="626" t="s">
        <v>16098</v>
      </c>
      <c r="S1521" s="626">
        <v>1</v>
      </c>
      <c r="T1521" s="626" t="s">
        <v>687</v>
      </c>
      <c r="U1521" s="627"/>
      <c r="V1521" s="627"/>
      <c r="W1521" s="627"/>
      <c r="X1521" s="627"/>
      <c r="Y1521" s="627"/>
      <c r="Z1521" s="627"/>
      <c r="AA1521" s="626" t="s">
        <v>5612</v>
      </c>
      <c r="AB1521" s="625"/>
      <c r="AC1521" s="625"/>
      <c r="AD1521" s="627"/>
      <c r="AE1521" s="627"/>
      <c r="AF1521" s="627"/>
      <c r="AG1521" s="627"/>
      <c r="AH1521" s="627"/>
      <c r="AI1521" s="627"/>
      <c r="AJ1521" s="627"/>
      <c r="AK1521" s="627"/>
      <c r="AL1521" s="627"/>
      <c r="AM1521" s="627"/>
      <c r="AN1521" s="627"/>
      <c r="AO1521" s="627"/>
      <c r="AP1521" s="627"/>
      <c r="AQ1521" s="627"/>
      <c r="AR1521" s="627"/>
      <c r="AS1521" s="627"/>
      <c r="AT1521" s="627"/>
      <c r="AU1521" s="627"/>
      <c r="AV1521" s="613">
        <v>2020</v>
      </c>
      <c r="AW1521" s="613"/>
      <c r="AX1521" s="613"/>
      <c r="AY1521" s="613"/>
      <c r="AZ1521" s="613"/>
      <c r="BA1521" s="613"/>
      <c r="BB1521" s="613"/>
      <c r="BC1521" s="614">
        <v>618</v>
      </c>
      <c r="BD1521" s="614"/>
      <c r="BE1521" s="170"/>
    </row>
    <row r="1522" spans="1:57" ht="25.7" hidden="1" customHeight="1" x14ac:dyDescent="0.15">
      <c r="A1522" s="621"/>
      <c r="B1522" s="147"/>
      <c r="C1522" s="625" t="s">
        <v>6286</v>
      </c>
      <c r="D1522" s="625" t="s">
        <v>15048</v>
      </c>
      <c r="E1522" s="625" t="s">
        <v>6286</v>
      </c>
      <c r="F1522" s="625"/>
      <c r="G1522" s="625" t="s">
        <v>6286</v>
      </c>
      <c r="H1522" s="627"/>
      <c r="I1522" s="627"/>
      <c r="J1522" s="626">
        <v>2244</v>
      </c>
      <c r="K1522" s="626">
        <v>575.19000000000005</v>
      </c>
      <c r="L1522" s="138">
        <v>559.11</v>
      </c>
      <c r="M1522" s="627"/>
      <c r="N1522" s="628"/>
      <c r="O1522" s="627"/>
      <c r="P1522" s="626">
        <v>300</v>
      </c>
      <c r="Q1522" s="626">
        <v>300</v>
      </c>
      <c r="R1522" s="626" t="s">
        <v>16098</v>
      </c>
      <c r="S1522" s="626">
        <v>1</v>
      </c>
      <c r="T1522" s="626" t="s">
        <v>687</v>
      </c>
      <c r="U1522" s="627"/>
      <c r="V1522" s="627"/>
      <c r="W1522" s="627"/>
      <c r="X1522" s="627"/>
      <c r="Y1522" s="627"/>
      <c r="Z1522" s="627"/>
      <c r="AA1522" s="626" t="s">
        <v>5612</v>
      </c>
      <c r="AB1522" s="625"/>
      <c r="AC1522" s="625"/>
      <c r="AD1522" s="627"/>
      <c r="AE1522" s="627"/>
      <c r="AF1522" s="627"/>
      <c r="AG1522" s="627"/>
      <c r="AH1522" s="627"/>
      <c r="AI1522" s="627"/>
      <c r="AJ1522" s="627"/>
      <c r="AK1522" s="627"/>
      <c r="AL1522" s="627"/>
      <c r="AM1522" s="627"/>
      <c r="AN1522" s="627"/>
      <c r="AO1522" s="627"/>
      <c r="AP1522" s="627"/>
      <c r="AQ1522" s="627"/>
      <c r="AR1522" s="627"/>
      <c r="AS1522" s="627"/>
      <c r="AT1522" s="627"/>
      <c r="AU1522" s="627"/>
      <c r="AV1522" s="613">
        <v>2020</v>
      </c>
      <c r="AW1522" s="613"/>
      <c r="AX1522" s="613"/>
      <c r="AY1522" s="613"/>
      <c r="AZ1522" s="613"/>
      <c r="BA1522" s="613"/>
      <c r="BB1522" s="613"/>
      <c r="BC1522" s="614">
        <v>694</v>
      </c>
      <c r="BD1522" s="614"/>
      <c r="BE1522" s="170"/>
    </row>
    <row r="1523" spans="1:57" ht="25.7" hidden="1" customHeight="1" x14ac:dyDescent="0.15">
      <c r="A1523" s="621"/>
      <c r="B1523" s="147"/>
      <c r="C1523" s="625" t="s">
        <v>6286</v>
      </c>
      <c r="D1523" s="625" t="s">
        <v>15049</v>
      </c>
      <c r="E1523" s="625" t="s">
        <v>6286</v>
      </c>
      <c r="F1523" s="625"/>
      <c r="G1523" s="625" t="s">
        <v>6286</v>
      </c>
      <c r="H1523" s="627"/>
      <c r="I1523" s="627"/>
      <c r="J1523" s="626">
        <v>1753.4</v>
      </c>
      <c r="K1523" s="626">
        <v>575.19000000000005</v>
      </c>
      <c r="L1523" s="138">
        <v>559.11</v>
      </c>
      <c r="M1523" s="627"/>
      <c r="N1523" s="628"/>
      <c r="O1523" s="627"/>
      <c r="P1523" s="626">
        <v>300</v>
      </c>
      <c r="Q1523" s="626">
        <v>300</v>
      </c>
      <c r="R1523" s="626" t="s">
        <v>16098</v>
      </c>
      <c r="S1523" s="626">
        <v>1</v>
      </c>
      <c r="T1523" s="626" t="s">
        <v>687</v>
      </c>
      <c r="U1523" s="627"/>
      <c r="V1523" s="627"/>
      <c r="W1523" s="627"/>
      <c r="X1523" s="627"/>
      <c r="Y1523" s="627"/>
      <c r="Z1523" s="627"/>
      <c r="AA1523" s="626" t="s">
        <v>5612</v>
      </c>
      <c r="AB1523" s="625"/>
      <c r="AC1523" s="625"/>
      <c r="AD1523" s="627"/>
      <c r="AE1523" s="627"/>
      <c r="AF1523" s="627"/>
      <c r="AG1523" s="627"/>
      <c r="AH1523" s="627"/>
      <c r="AI1523" s="627"/>
      <c r="AJ1523" s="627"/>
      <c r="AK1523" s="627"/>
      <c r="AL1523" s="627"/>
      <c r="AM1523" s="627"/>
      <c r="AN1523" s="627"/>
      <c r="AO1523" s="627"/>
      <c r="AP1523" s="627"/>
      <c r="AQ1523" s="627"/>
      <c r="AR1523" s="627"/>
      <c r="AS1523" s="627"/>
      <c r="AT1523" s="627"/>
      <c r="AU1523" s="627"/>
      <c r="AV1523" s="613">
        <v>2020</v>
      </c>
      <c r="AW1523" s="613"/>
      <c r="AX1523" s="613"/>
      <c r="AY1523" s="613"/>
      <c r="AZ1523" s="613"/>
      <c r="BA1523" s="613"/>
      <c r="BB1523" s="613"/>
      <c r="BC1523" s="614">
        <v>800</v>
      </c>
      <c r="BD1523" s="614"/>
      <c r="BE1523" s="170"/>
    </row>
    <row r="1524" spans="1:57" ht="25.7" hidden="1" customHeight="1" x14ac:dyDescent="0.15">
      <c r="A1524" s="621"/>
      <c r="B1524" s="147"/>
      <c r="C1524" s="625" t="s">
        <v>16346</v>
      </c>
      <c r="D1524" s="625" t="s">
        <v>17564</v>
      </c>
      <c r="E1524" s="625" t="s">
        <v>16346</v>
      </c>
      <c r="F1524" s="625"/>
      <c r="G1524" s="625" t="s">
        <v>16346</v>
      </c>
      <c r="H1524" s="627"/>
      <c r="I1524" s="627"/>
      <c r="J1524" s="626">
        <v>1596</v>
      </c>
      <c r="K1524" s="626">
        <v>576</v>
      </c>
      <c r="L1524" s="138">
        <v>560</v>
      </c>
      <c r="M1524" s="627"/>
      <c r="N1524" s="628"/>
      <c r="O1524" s="627"/>
      <c r="P1524" s="626">
        <v>296</v>
      </c>
      <c r="Q1524" s="626">
        <v>296</v>
      </c>
      <c r="R1524" s="626" t="s">
        <v>16098</v>
      </c>
      <c r="S1524" s="626">
        <v>0</v>
      </c>
      <c r="T1524" s="626" t="s">
        <v>15513</v>
      </c>
      <c r="U1524" s="627"/>
      <c r="V1524" s="627"/>
      <c r="W1524" s="627"/>
      <c r="X1524" s="627"/>
      <c r="Y1524" s="627"/>
      <c r="Z1524" s="627"/>
      <c r="AA1524" s="626" t="s">
        <v>16348</v>
      </c>
      <c r="AB1524" s="625"/>
      <c r="AC1524" s="625"/>
      <c r="AD1524" s="627"/>
      <c r="AE1524" s="627"/>
      <c r="AF1524" s="627"/>
      <c r="AG1524" s="627"/>
      <c r="AH1524" s="627"/>
      <c r="AI1524" s="627"/>
      <c r="AJ1524" s="627"/>
      <c r="AK1524" s="627"/>
      <c r="AL1524" s="627"/>
      <c r="AM1524" s="627"/>
      <c r="AN1524" s="627"/>
      <c r="AO1524" s="627"/>
      <c r="AP1524" s="627"/>
      <c r="AQ1524" s="627"/>
      <c r="AR1524" s="627"/>
      <c r="AS1524" s="627"/>
      <c r="AT1524" s="627"/>
      <c r="AU1524" s="627"/>
      <c r="AV1524" s="613">
        <v>2022</v>
      </c>
      <c r="AW1524" s="613"/>
      <c r="AX1524" s="613"/>
      <c r="AY1524" s="613"/>
      <c r="AZ1524" s="613"/>
      <c r="BA1524" s="613"/>
      <c r="BB1524" s="613"/>
      <c r="BC1524" s="614">
        <v>653</v>
      </c>
      <c r="BD1524" s="614"/>
      <c r="BE1524" s="170"/>
    </row>
    <row r="1525" spans="1:57" ht="25.7" hidden="1" customHeight="1" x14ac:dyDescent="0.15">
      <c r="A1525" s="621"/>
      <c r="B1525" s="147"/>
      <c r="C1525" s="625" t="s">
        <v>6292</v>
      </c>
      <c r="D1525" s="625" t="s">
        <v>6586</v>
      </c>
      <c r="E1525" s="625" t="s">
        <v>6292</v>
      </c>
      <c r="F1525" s="625"/>
      <c r="G1525" s="625" t="s">
        <v>6292</v>
      </c>
      <c r="H1525" s="627"/>
      <c r="I1525" s="627"/>
      <c r="J1525" s="626">
        <v>2466</v>
      </c>
      <c r="K1525" s="626"/>
      <c r="L1525" s="138"/>
      <c r="M1525" s="627"/>
      <c r="N1525" s="628"/>
      <c r="O1525" s="627"/>
      <c r="P1525" s="626">
        <v>296</v>
      </c>
      <c r="Q1525" s="626" t="s">
        <v>15515</v>
      </c>
      <c r="R1525" s="626" t="s">
        <v>16345</v>
      </c>
      <c r="S1525" s="626">
        <v>2</v>
      </c>
      <c r="T1525" s="626" t="s">
        <v>687</v>
      </c>
      <c r="U1525" s="627"/>
      <c r="V1525" s="627"/>
      <c r="W1525" s="627"/>
      <c r="X1525" s="627"/>
      <c r="Y1525" s="627"/>
      <c r="Z1525" s="627"/>
      <c r="AA1525" s="626" t="s">
        <v>1530</v>
      </c>
      <c r="AB1525" s="625"/>
      <c r="AC1525" s="625"/>
      <c r="AD1525" s="627"/>
      <c r="AE1525" s="627"/>
      <c r="AF1525" s="627"/>
      <c r="AG1525" s="627"/>
      <c r="AH1525" s="627"/>
      <c r="AI1525" s="627"/>
      <c r="AJ1525" s="627"/>
      <c r="AK1525" s="627"/>
      <c r="AL1525" s="627"/>
      <c r="AM1525" s="627"/>
      <c r="AN1525" s="627"/>
      <c r="AO1525" s="627"/>
      <c r="AP1525" s="627"/>
      <c r="AQ1525" s="627"/>
      <c r="AR1525" s="627"/>
      <c r="AS1525" s="627"/>
      <c r="AT1525" s="627"/>
      <c r="AU1525" s="627"/>
      <c r="AV1525" s="613">
        <v>1995</v>
      </c>
      <c r="AW1525" s="613"/>
      <c r="AX1525" s="613"/>
      <c r="AY1525" s="613"/>
      <c r="AZ1525" s="613"/>
      <c r="BA1525" s="613"/>
      <c r="BB1525" s="613"/>
      <c r="BC1525" s="614">
        <v>39</v>
      </c>
      <c r="BD1525" s="614"/>
      <c r="BE1525" s="170"/>
    </row>
    <row r="1526" spans="1:57" ht="25.7" hidden="1" customHeight="1" x14ac:dyDescent="0.15">
      <c r="A1526" s="621"/>
      <c r="B1526" s="147"/>
      <c r="C1526" s="625" t="s">
        <v>6292</v>
      </c>
      <c r="D1526" s="625" t="s">
        <v>14039</v>
      </c>
      <c r="E1526" s="625" t="s">
        <v>6292</v>
      </c>
      <c r="F1526" s="625"/>
      <c r="G1526" s="625" t="s">
        <v>6292</v>
      </c>
      <c r="H1526" s="627"/>
      <c r="I1526" s="627"/>
      <c r="J1526" s="626">
        <v>498.96</v>
      </c>
      <c r="K1526" s="626">
        <v>498.96</v>
      </c>
      <c r="L1526" s="138"/>
      <c r="M1526" s="627"/>
      <c r="N1526" s="628"/>
      <c r="O1526" s="627"/>
      <c r="P1526" s="626">
        <v>300</v>
      </c>
      <c r="Q1526" s="626" t="s">
        <v>15515</v>
      </c>
      <c r="R1526" s="626" t="s">
        <v>16345</v>
      </c>
      <c r="S1526" s="626">
        <v>1</v>
      </c>
      <c r="T1526" s="626" t="s">
        <v>687</v>
      </c>
      <c r="U1526" s="627"/>
      <c r="V1526" s="627"/>
      <c r="W1526" s="627"/>
      <c r="X1526" s="627"/>
      <c r="Y1526" s="627"/>
      <c r="Z1526" s="627"/>
      <c r="AA1526" s="626" t="s">
        <v>1530</v>
      </c>
      <c r="AB1526" s="625"/>
      <c r="AC1526" s="625"/>
      <c r="AD1526" s="627"/>
      <c r="AE1526" s="627"/>
      <c r="AF1526" s="627"/>
      <c r="AG1526" s="627"/>
      <c r="AH1526" s="627"/>
      <c r="AI1526" s="627"/>
      <c r="AJ1526" s="627"/>
      <c r="AK1526" s="627"/>
      <c r="AL1526" s="627"/>
      <c r="AM1526" s="627"/>
      <c r="AN1526" s="627"/>
      <c r="AO1526" s="627"/>
      <c r="AP1526" s="627"/>
      <c r="AQ1526" s="627"/>
      <c r="AR1526" s="627"/>
      <c r="AS1526" s="627"/>
      <c r="AT1526" s="627"/>
      <c r="AU1526" s="627"/>
      <c r="AV1526" s="613">
        <v>2017</v>
      </c>
      <c r="AW1526" s="613"/>
      <c r="AX1526" s="613"/>
      <c r="AY1526" s="613"/>
      <c r="AZ1526" s="613"/>
      <c r="BA1526" s="613"/>
      <c r="BB1526" s="613"/>
      <c r="BC1526" s="614"/>
      <c r="BD1526" s="614"/>
      <c r="BE1526" s="170"/>
    </row>
    <row r="1527" spans="1:57" ht="25.7" hidden="1" customHeight="1" x14ac:dyDescent="0.15">
      <c r="A1527" s="621"/>
      <c r="B1527" s="147"/>
      <c r="C1527" s="625" t="s">
        <v>6292</v>
      </c>
      <c r="D1527" s="625" t="s">
        <v>17565</v>
      </c>
      <c r="E1527" s="625" t="s">
        <v>6292</v>
      </c>
      <c r="F1527" s="625"/>
      <c r="G1527" s="625" t="s">
        <v>6292</v>
      </c>
      <c r="H1527" s="627"/>
      <c r="I1527" s="627"/>
      <c r="J1527" s="626">
        <v>455</v>
      </c>
      <c r="K1527" s="626">
        <v>455.48</v>
      </c>
      <c r="L1527" s="138"/>
      <c r="M1527" s="627"/>
      <c r="N1527" s="628"/>
      <c r="O1527" s="627"/>
      <c r="P1527" s="626">
        <v>300</v>
      </c>
      <c r="Q1527" s="626" t="s">
        <v>15515</v>
      </c>
      <c r="R1527" s="626" t="s">
        <v>16345</v>
      </c>
      <c r="S1527" s="626">
        <v>1</v>
      </c>
      <c r="T1527" s="626" t="s">
        <v>687</v>
      </c>
      <c r="U1527" s="627"/>
      <c r="V1527" s="627"/>
      <c r="W1527" s="627"/>
      <c r="X1527" s="627"/>
      <c r="Y1527" s="627"/>
      <c r="Z1527" s="627"/>
      <c r="AA1527" s="626" t="s">
        <v>1530</v>
      </c>
      <c r="AB1527" s="625"/>
      <c r="AC1527" s="625"/>
      <c r="AD1527" s="627"/>
      <c r="AE1527" s="627"/>
      <c r="AF1527" s="627"/>
      <c r="AG1527" s="627"/>
      <c r="AH1527" s="627"/>
      <c r="AI1527" s="627"/>
      <c r="AJ1527" s="627"/>
      <c r="AK1527" s="627"/>
      <c r="AL1527" s="627"/>
      <c r="AM1527" s="627"/>
      <c r="AN1527" s="627"/>
      <c r="AO1527" s="627"/>
      <c r="AP1527" s="627"/>
      <c r="AQ1527" s="627"/>
      <c r="AR1527" s="627"/>
      <c r="AS1527" s="627"/>
      <c r="AT1527" s="627"/>
      <c r="AU1527" s="627"/>
      <c r="AV1527" s="613">
        <v>2017</v>
      </c>
      <c r="AW1527" s="613"/>
      <c r="AX1527" s="613"/>
      <c r="AY1527" s="613"/>
      <c r="AZ1527" s="613"/>
      <c r="BA1527" s="613"/>
      <c r="BB1527" s="613"/>
      <c r="BC1527" s="614">
        <v>70</v>
      </c>
      <c r="BD1527" s="614"/>
      <c r="BE1527" s="170"/>
    </row>
    <row r="1528" spans="1:57" ht="25.7" hidden="1" customHeight="1" x14ac:dyDescent="0.15">
      <c r="A1528" s="621"/>
      <c r="B1528" s="147"/>
      <c r="C1528" s="625" t="s">
        <v>6292</v>
      </c>
      <c r="D1528" s="625" t="s">
        <v>17566</v>
      </c>
      <c r="E1528" s="625" t="s">
        <v>6292</v>
      </c>
      <c r="F1528" s="625"/>
      <c r="G1528" s="625" t="s">
        <v>6292</v>
      </c>
      <c r="H1528" s="627"/>
      <c r="I1528" s="627"/>
      <c r="J1528" s="626"/>
      <c r="K1528" s="626"/>
      <c r="L1528" s="138"/>
      <c r="M1528" s="627"/>
      <c r="N1528" s="628"/>
      <c r="O1528" s="627"/>
      <c r="P1528" s="626"/>
      <c r="Q1528" s="626"/>
      <c r="R1528" s="626"/>
      <c r="S1528" s="626">
        <v>1</v>
      </c>
      <c r="T1528" s="626" t="s">
        <v>687</v>
      </c>
      <c r="U1528" s="627"/>
      <c r="V1528" s="627"/>
      <c r="W1528" s="627"/>
      <c r="X1528" s="627"/>
      <c r="Y1528" s="627"/>
      <c r="Z1528" s="627"/>
      <c r="AA1528" s="626" t="s">
        <v>1530</v>
      </c>
      <c r="AB1528" s="625"/>
      <c r="AC1528" s="625"/>
      <c r="AD1528" s="627"/>
      <c r="AE1528" s="627"/>
      <c r="AF1528" s="627"/>
      <c r="AG1528" s="627"/>
      <c r="AH1528" s="627"/>
      <c r="AI1528" s="627"/>
      <c r="AJ1528" s="627"/>
      <c r="AK1528" s="627"/>
      <c r="AL1528" s="627"/>
      <c r="AM1528" s="627"/>
      <c r="AN1528" s="627"/>
      <c r="AO1528" s="627"/>
      <c r="AP1528" s="627"/>
      <c r="AQ1528" s="627"/>
      <c r="AR1528" s="627"/>
      <c r="AS1528" s="627"/>
      <c r="AT1528" s="627"/>
      <c r="AU1528" s="627"/>
      <c r="AV1528" s="613">
        <v>1997</v>
      </c>
      <c r="AW1528" s="613"/>
      <c r="AX1528" s="613"/>
      <c r="AY1528" s="613"/>
      <c r="AZ1528" s="613"/>
      <c r="BA1528" s="613"/>
      <c r="BB1528" s="613"/>
      <c r="BC1528" s="614"/>
      <c r="BD1528" s="614"/>
      <c r="BE1528" s="170"/>
    </row>
    <row r="1529" spans="1:57" ht="25.7" hidden="1" customHeight="1" x14ac:dyDescent="0.15">
      <c r="A1529" s="621"/>
      <c r="B1529" s="147"/>
      <c r="C1529" s="625" t="s">
        <v>6292</v>
      </c>
      <c r="D1529" s="625" t="s">
        <v>6587</v>
      </c>
      <c r="E1529" s="625" t="s">
        <v>6292</v>
      </c>
      <c r="F1529" s="625"/>
      <c r="G1529" s="625" t="s">
        <v>6292</v>
      </c>
      <c r="H1529" s="627"/>
      <c r="I1529" s="627"/>
      <c r="J1529" s="626">
        <v>2823</v>
      </c>
      <c r="K1529" s="626">
        <v>250</v>
      </c>
      <c r="L1529" s="138">
        <v>250</v>
      </c>
      <c r="M1529" s="627"/>
      <c r="N1529" s="628"/>
      <c r="O1529" s="627"/>
      <c r="P1529" s="626">
        <v>600</v>
      </c>
      <c r="Q1529" s="626">
        <v>300</v>
      </c>
      <c r="R1529" s="626" t="s">
        <v>16345</v>
      </c>
      <c r="S1529" s="626">
        <v>2</v>
      </c>
      <c r="T1529" s="626" t="s">
        <v>687</v>
      </c>
      <c r="U1529" s="627"/>
      <c r="V1529" s="627"/>
      <c r="W1529" s="627"/>
      <c r="X1529" s="627"/>
      <c r="Y1529" s="627"/>
      <c r="Z1529" s="627"/>
      <c r="AA1529" s="626" t="s">
        <v>1530</v>
      </c>
      <c r="AB1529" s="625"/>
      <c r="AC1529" s="625"/>
      <c r="AD1529" s="627"/>
      <c r="AE1529" s="627"/>
      <c r="AF1529" s="627"/>
      <c r="AG1529" s="627"/>
      <c r="AH1529" s="627"/>
      <c r="AI1529" s="627"/>
      <c r="AJ1529" s="627"/>
      <c r="AK1529" s="627"/>
      <c r="AL1529" s="627"/>
      <c r="AM1529" s="627"/>
      <c r="AN1529" s="627"/>
      <c r="AO1529" s="627"/>
      <c r="AP1529" s="627"/>
      <c r="AQ1529" s="627"/>
      <c r="AR1529" s="627"/>
      <c r="AS1529" s="627"/>
      <c r="AT1529" s="627"/>
      <c r="AU1529" s="627"/>
      <c r="AV1529" s="613">
        <v>1997</v>
      </c>
      <c r="AW1529" s="613"/>
      <c r="AX1529" s="613"/>
      <c r="AY1529" s="613"/>
      <c r="AZ1529" s="613"/>
      <c r="BA1529" s="613"/>
      <c r="BB1529" s="613"/>
      <c r="BC1529" s="614">
        <v>176</v>
      </c>
      <c r="BD1529" s="614"/>
      <c r="BE1529" s="170"/>
    </row>
    <row r="1530" spans="1:57" ht="25.7" hidden="1" customHeight="1" x14ac:dyDescent="0.15">
      <c r="A1530" s="621"/>
      <c r="B1530" s="147"/>
      <c r="C1530" s="625" t="s">
        <v>6292</v>
      </c>
      <c r="D1530" s="625" t="s">
        <v>17567</v>
      </c>
      <c r="E1530" s="625" t="s">
        <v>6588</v>
      </c>
      <c r="F1530" s="625"/>
      <c r="G1530" s="625" t="s">
        <v>6588</v>
      </c>
      <c r="H1530" s="627"/>
      <c r="I1530" s="627"/>
      <c r="J1530" s="626">
        <v>10118</v>
      </c>
      <c r="K1530" s="626">
        <v>340</v>
      </c>
      <c r="L1530" s="138">
        <v>340</v>
      </c>
      <c r="M1530" s="627"/>
      <c r="N1530" s="628"/>
      <c r="O1530" s="627"/>
      <c r="P1530" s="626">
        <v>300</v>
      </c>
      <c r="Q1530" s="626">
        <v>300</v>
      </c>
      <c r="R1530" s="626" t="s">
        <v>16345</v>
      </c>
      <c r="S1530" s="626">
        <v>1</v>
      </c>
      <c r="T1530" s="626" t="s">
        <v>687</v>
      </c>
      <c r="U1530" s="627"/>
      <c r="V1530" s="627"/>
      <c r="W1530" s="627"/>
      <c r="X1530" s="627"/>
      <c r="Y1530" s="627"/>
      <c r="Z1530" s="627"/>
      <c r="AA1530" s="626" t="s">
        <v>1530</v>
      </c>
      <c r="AB1530" s="625"/>
      <c r="AC1530" s="625"/>
      <c r="AD1530" s="627"/>
      <c r="AE1530" s="627"/>
      <c r="AF1530" s="627"/>
      <c r="AG1530" s="627"/>
      <c r="AH1530" s="627"/>
      <c r="AI1530" s="627"/>
      <c r="AJ1530" s="627"/>
      <c r="AK1530" s="627"/>
      <c r="AL1530" s="627"/>
      <c r="AM1530" s="627"/>
      <c r="AN1530" s="627"/>
      <c r="AO1530" s="627"/>
      <c r="AP1530" s="627"/>
      <c r="AQ1530" s="627"/>
      <c r="AR1530" s="627"/>
      <c r="AS1530" s="627"/>
      <c r="AT1530" s="627"/>
      <c r="AU1530" s="627"/>
      <c r="AV1530" s="613">
        <v>1998</v>
      </c>
      <c r="AW1530" s="613"/>
      <c r="AX1530" s="613"/>
      <c r="AY1530" s="613"/>
      <c r="AZ1530" s="613"/>
      <c r="BA1530" s="613"/>
      <c r="BB1530" s="613"/>
      <c r="BC1530" s="614">
        <v>26</v>
      </c>
      <c r="BD1530" s="614"/>
      <c r="BE1530" s="170"/>
    </row>
    <row r="1531" spans="1:57" ht="25.7" hidden="1" customHeight="1" x14ac:dyDescent="0.15">
      <c r="A1531" s="621"/>
      <c r="B1531" s="147"/>
      <c r="C1531" s="625" t="s">
        <v>6292</v>
      </c>
      <c r="D1531" s="625" t="s">
        <v>5599</v>
      </c>
      <c r="E1531" s="625" t="s">
        <v>6292</v>
      </c>
      <c r="F1531" s="625"/>
      <c r="G1531" s="625" t="s">
        <v>6292</v>
      </c>
      <c r="H1531" s="627"/>
      <c r="I1531" s="627"/>
      <c r="J1531" s="626">
        <v>2897</v>
      </c>
      <c r="K1531" s="626">
        <v>83</v>
      </c>
      <c r="L1531" s="138">
        <v>83</v>
      </c>
      <c r="M1531" s="627"/>
      <c r="N1531" s="628"/>
      <c r="O1531" s="627"/>
      <c r="P1531" s="626">
        <v>900</v>
      </c>
      <c r="Q1531" s="626">
        <v>300</v>
      </c>
      <c r="R1531" s="626" t="s">
        <v>16345</v>
      </c>
      <c r="S1531" s="626">
        <v>3</v>
      </c>
      <c r="T1531" s="626" t="s">
        <v>687</v>
      </c>
      <c r="U1531" s="627"/>
      <c r="V1531" s="627"/>
      <c r="W1531" s="627"/>
      <c r="X1531" s="627"/>
      <c r="Y1531" s="627"/>
      <c r="Z1531" s="627"/>
      <c r="AA1531" s="626" t="s">
        <v>1530</v>
      </c>
      <c r="AB1531" s="625"/>
      <c r="AC1531" s="625"/>
      <c r="AD1531" s="627"/>
      <c r="AE1531" s="627"/>
      <c r="AF1531" s="627"/>
      <c r="AG1531" s="627"/>
      <c r="AH1531" s="627"/>
      <c r="AI1531" s="627"/>
      <c r="AJ1531" s="627"/>
      <c r="AK1531" s="627"/>
      <c r="AL1531" s="627"/>
      <c r="AM1531" s="627"/>
      <c r="AN1531" s="627"/>
      <c r="AO1531" s="627"/>
      <c r="AP1531" s="627"/>
      <c r="AQ1531" s="627"/>
      <c r="AR1531" s="627"/>
      <c r="AS1531" s="627"/>
      <c r="AT1531" s="627"/>
      <c r="AU1531" s="627"/>
      <c r="AV1531" s="613">
        <v>2006</v>
      </c>
      <c r="AW1531" s="613"/>
      <c r="AX1531" s="613"/>
      <c r="AY1531" s="613"/>
      <c r="AZ1531" s="613"/>
      <c r="BA1531" s="613"/>
      <c r="BB1531" s="613"/>
      <c r="BC1531" s="614">
        <v>50</v>
      </c>
      <c r="BD1531" s="614"/>
      <c r="BE1531" s="170"/>
    </row>
    <row r="1532" spans="1:57" ht="25.7" hidden="1" customHeight="1" x14ac:dyDescent="0.15">
      <c r="A1532" s="621"/>
      <c r="B1532" s="147"/>
      <c r="C1532" s="625" t="s">
        <v>6292</v>
      </c>
      <c r="D1532" s="625" t="s">
        <v>6589</v>
      </c>
      <c r="E1532" s="625" t="s">
        <v>6292</v>
      </c>
      <c r="F1532" s="625"/>
      <c r="G1532" s="625" t="s">
        <v>6292</v>
      </c>
      <c r="H1532" s="627"/>
      <c r="I1532" s="627"/>
      <c r="J1532" s="626">
        <v>1752</v>
      </c>
      <c r="K1532" s="626">
        <v>352</v>
      </c>
      <c r="L1532" s="138">
        <v>352</v>
      </c>
      <c r="M1532" s="627"/>
      <c r="N1532" s="628"/>
      <c r="O1532" s="627"/>
      <c r="P1532" s="626">
        <v>600</v>
      </c>
      <c r="Q1532" s="626">
        <v>300</v>
      </c>
      <c r="R1532" s="626" t="s">
        <v>16345</v>
      </c>
      <c r="S1532" s="626">
        <v>2</v>
      </c>
      <c r="T1532" s="626" t="s">
        <v>687</v>
      </c>
      <c r="U1532" s="627"/>
      <c r="V1532" s="627"/>
      <c r="W1532" s="627"/>
      <c r="X1532" s="627"/>
      <c r="Y1532" s="627"/>
      <c r="Z1532" s="627"/>
      <c r="AA1532" s="626" t="s">
        <v>1530</v>
      </c>
      <c r="AB1532" s="625"/>
      <c r="AC1532" s="625"/>
      <c r="AD1532" s="627"/>
      <c r="AE1532" s="627"/>
      <c r="AF1532" s="627"/>
      <c r="AG1532" s="627"/>
      <c r="AH1532" s="627"/>
      <c r="AI1532" s="627"/>
      <c r="AJ1532" s="627"/>
      <c r="AK1532" s="627"/>
      <c r="AL1532" s="627"/>
      <c r="AM1532" s="627"/>
      <c r="AN1532" s="627"/>
      <c r="AO1532" s="627"/>
      <c r="AP1532" s="627"/>
      <c r="AQ1532" s="627"/>
      <c r="AR1532" s="627"/>
      <c r="AS1532" s="627"/>
      <c r="AT1532" s="627"/>
      <c r="AU1532" s="627"/>
      <c r="AV1532" s="613">
        <v>2006</v>
      </c>
      <c r="AW1532" s="613"/>
      <c r="AX1532" s="613"/>
      <c r="AY1532" s="613"/>
      <c r="AZ1532" s="613"/>
      <c r="BA1532" s="613"/>
      <c r="BB1532" s="613"/>
      <c r="BC1532" s="614">
        <v>62</v>
      </c>
      <c r="BD1532" s="614"/>
      <c r="BE1532" s="170"/>
    </row>
    <row r="1533" spans="1:57" ht="25.7" hidden="1" customHeight="1" x14ac:dyDescent="0.15">
      <c r="A1533" s="630"/>
      <c r="B1533" s="147"/>
      <c r="C1533" s="625" t="s">
        <v>6292</v>
      </c>
      <c r="D1533" s="625" t="s">
        <v>5461</v>
      </c>
      <c r="E1533" s="625" t="s">
        <v>6292</v>
      </c>
      <c r="F1533" s="625"/>
      <c r="G1533" s="625" t="s">
        <v>6292</v>
      </c>
      <c r="H1533" s="627"/>
      <c r="I1533" s="627"/>
      <c r="J1533" s="626">
        <v>2113</v>
      </c>
      <c r="K1533" s="626">
        <v>87</v>
      </c>
      <c r="L1533" s="138">
        <v>87</v>
      </c>
      <c r="M1533" s="627"/>
      <c r="N1533" s="628"/>
      <c r="O1533" s="627"/>
      <c r="P1533" s="626">
        <v>600</v>
      </c>
      <c r="Q1533" s="626">
        <v>300</v>
      </c>
      <c r="R1533" s="626" t="s">
        <v>16345</v>
      </c>
      <c r="S1533" s="626">
        <v>2</v>
      </c>
      <c r="T1533" s="626" t="s">
        <v>687</v>
      </c>
      <c r="U1533" s="627"/>
      <c r="V1533" s="627"/>
      <c r="W1533" s="627"/>
      <c r="X1533" s="627"/>
      <c r="Y1533" s="627"/>
      <c r="Z1533" s="627"/>
      <c r="AA1533" s="626" t="s">
        <v>1530</v>
      </c>
      <c r="AB1533" s="625"/>
      <c r="AC1533" s="625"/>
      <c r="AD1533" s="627"/>
      <c r="AE1533" s="627"/>
      <c r="AF1533" s="627"/>
      <c r="AG1533" s="627"/>
      <c r="AH1533" s="627"/>
      <c r="AI1533" s="627"/>
      <c r="AJ1533" s="627"/>
      <c r="AK1533" s="627"/>
      <c r="AL1533" s="627"/>
      <c r="AM1533" s="627"/>
      <c r="AN1533" s="627"/>
      <c r="AO1533" s="627"/>
      <c r="AP1533" s="627"/>
      <c r="AQ1533" s="627"/>
      <c r="AR1533" s="627"/>
      <c r="AS1533" s="627"/>
      <c r="AT1533" s="627"/>
      <c r="AU1533" s="627"/>
      <c r="AV1533" s="613">
        <v>2009</v>
      </c>
      <c r="AW1533" s="613"/>
      <c r="AX1533" s="613"/>
      <c r="AY1533" s="613"/>
      <c r="AZ1533" s="613"/>
      <c r="BA1533" s="613"/>
      <c r="BB1533" s="613"/>
      <c r="BC1533" s="614">
        <v>210</v>
      </c>
      <c r="BD1533" s="614"/>
      <c r="BE1533" s="170"/>
    </row>
    <row r="1534" spans="1:57" ht="25.7" hidden="1" customHeight="1" x14ac:dyDescent="0.15">
      <c r="A1534" s="630"/>
      <c r="B1534" s="147"/>
      <c r="C1534" s="625" t="s">
        <v>6292</v>
      </c>
      <c r="D1534" s="625" t="s">
        <v>6590</v>
      </c>
      <c r="E1534" s="625" t="s">
        <v>6292</v>
      </c>
      <c r="F1534" s="625"/>
      <c r="G1534" s="625" t="s">
        <v>6292</v>
      </c>
      <c r="H1534" s="627"/>
      <c r="I1534" s="627"/>
      <c r="J1534" s="626">
        <v>3511</v>
      </c>
      <c r="K1534" s="626">
        <v>36</v>
      </c>
      <c r="L1534" s="138">
        <v>36</v>
      </c>
      <c r="M1534" s="627"/>
      <c r="N1534" s="628"/>
      <c r="O1534" s="627"/>
      <c r="P1534" s="626">
        <v>300</v>
      </c>
      <c r="Q1534" s="626">
        <v>300</v>
      </c>
      <c r="R1534" s="626" t="s">
        <v>16345</v>
      </c>
      <c r="S1534" s="626">
        <v>1</v>
      </c>
      <c r="T1534" s="626" t="s">
        <v>687</v>
      </c>
      <c r="U1534" s="627"/>
      <c r="V1534" s="627"/>
      <c r="W1534" s="627"/>
      <c r="X1534" s="627"/>
      <c r="Y1534" s="627"/>
      <c r="Z1534" s="627"/>
      <c r="AA1534" s="626" t="s">
        <v>1530</v>
      </c>
      <c r="AB1534" s="625"/>
      <c r="AC1534" s="625"/>
      <c r="AD1534" s="627"/>
      <c r="AE1534" s="627"/>
      <c r="AF1534" s="627"/>
      <c r="AG1534" s="627"/>
      <c r="AH1534" s="627"/>
      <c r="AI1534" s="627"/>
      <c r="AJ1534" s="627"/>
      <c r="AK1534" s="627"/>
      <c r="AL1534" s="627"/>
      <c r="AM1534" s="627"/>
      <c r="AN1534" s="627"/>
      <c r="AO1534" s="627"/>
      <c r="AP1534" s="627"/>
      <c r="AQ1534" s="627"/>
      <c r="AR1534" s="627"/>
      <c r="AS1534" s="627"/>
      <c r="AT1534" s="627"/>
      <c r="AU1534" s="627"/>
      <c r="AV1534" s="613">
        <v>2020</v>
      </c>
      <c r="AW1534" s="613"/>
      <c r="AX1534" s="613"/>
      <c r="AY1534" s="613"/>
      <c r="AZ1534" s="613"/>
      <c r="BA1534" s="613"/>
      <c r="BB1534" s="613"/>
      <c r="BC1534" s="614">
        <v>85</v>
      </c>
      <c r="BD1534" s="614"/>
      <c r="BE1534" s="170"/>
    </row>
    <row r="1535" spans="1:57" ht="25.7" hidden="1" customHeight="1" x14ac:dyDescent="0.15">
      <c r="A1535" s="630"/>
      <c r="B1535" s="147"/>
      <c r="C1535" s="625" t="s">
        <v>16308</v>
      </c>
      <c r="D1535" s="625" t="s">
        <v>16347</v>
      </c>
      <c r="E1535" s="625" t="s">
        <v>16308</v>
      </c>
      <c r="F1535" s="625"/>
      <c r="G1535" s="625" t="s">
        <v>16308</v>
      </c>
      <c r="H1535" s="627"/>
      <c r="I1535" s="627"/>
      <c r="J1535" s="626">
        <v>2700</v>
      </c>
      <c r="K1535" s="626">
        <v>392</v>
      </c>
      <c r="L1535" s="138">
        <v>392</v>
      </c>
      <c r="M1535" s="627"/>
      <c r="N1535" s="628"/>
      <c r="O1535" s="627"/>
      <c r="P1535" s="626">
        <v>300</v>
      </c>
      <c r="Q1535" s="626">
        <v>300</v>
      </c>
      <c r="R1535" s="626" t="s">
        <v>16345</v>
      </c>
      <c r="S1535" s="626">
        <v>1</v>
      </c>
      <c r="T1535" s="626" t="s">
        <v>15513</v>
      </c>
      <c r="U1535" s="627"/>
      <c r="V1535" s="627"/>
      <c r="W1535" s="627"/>
      <c r="X1535" s="627"/>
      <c r="Y1535" s="627"/>
      <c r="Z1535" s="627"/>
      <c r="AA1535" s="626" t="s">
        <v>16348</v>
      </c>
      <c r="AB1535" s="625"/>
      <c r="AC1535" s="625"/>
      <c r="AD1535" s="627"/>
      <c r="AE1535" s="627"/>
      <c r="AF1535" s="627"/>
      <c r="AG1535" s="627"/>
      <c r="AH1535" s="627"/>
      <c r="AI1535" s="627"/>
      <c r="AJ1535" s="627"/>
      <c r="AK1535" s="627"/>
      <c r="AL1535" s="627"/>
      <c r="AM1535" s="627"/>
      <c r="AN1535" s="627"/>
      <c r="AO1535" s="627"/>
      <c r="AP1535" s="627"/>
      <c r="AQ1535" s="627"/>
      <c r="AR1535" s="627"/>
      <c r="AS1535" s="627"/>
      <c r="AT1535" s="627"/>
      <c r="AU1535" s="627"/>
      <c r="AV1535" s="613">
        <v>2020</v>
      </c>
      <c r="AW1535" s="613"/>
      <c r="AX1535" s="613"/>
      <c r="AY1535" s="613"/>
      <c r="AZ1535" s="613"/>
      <c r="BA1535" s="613"/>
      <c r="BB1535" s="613"/>
      <c r="BC1535" s="614">
        <v>39</v>
      </c>
      <c r="BD1535" s="614"/>
      <c r="BE1535" s="170"/>
    </row>
    <row r="1536" spans="1:57" ht="25.7" hidden="1" customHeight="1" x14ac:dyDescent="0.15">
      <c r="A1536" s="630"/>
      <c r="B1536" s="147"/>
      <c r="C1536" s="625" t="s">
        <v>6299</v>
      </c>
      <c r="D1536" s="625" t="s">
        <v>6591</v>
      </c>
      <c r="E1536" s="625" t="s">
        <v>6299</v>
      </c>
      <c r="F1536" s="625" t="s">
        <v>6279</v>
      </c>
      <c r="G1536" s="625" t="s">
        <v>6299</v>
      </c>
      <c r="H1536" s="627"/>
      <c r="I1536" s="627"/>
      <c r="J1536" s="626">
        <v>6004</v>
      </c>
      <c r="K1536" s="626">
        <v>1193</v>
      </c>
      <c r="L1536" s="138">
        <v>1193</v>
      </c>
      <c r="M1536" s="627"/>
      <c r="N1536" s="628"/>
      <c r="O1536" s="627"/>
      <c r="P1536" s="626">
        <v>1870</v>
      </c>
      <c r="Q1536" s="626">
        <v>374</v>
      </c>
      <c r="R1536" s="626" t="s">
        <v>16334</v>
      </c>
      <c r="S1536" s="626">
        <v>5</v>
      </c>
      <c r="T1536" s="626" t="s">
        <v>687</v>
      </c>
      <c r="U1536" s="627"/>
      <c r="V1536" s="627"/>
      <c r="W1536" s="627"/>
      <c r="X1536" s="627"/>
      <c r="Y1536" s="627"/>
      <c r="Z1536" s="627"/>
      <c r="AA1536" s="626" t="s">
        <v>6219</v>
      </c>
      <c r="AB1536" s="625"/>
      <c r="AC1536" s="625"/>
      <c r="AD1536" s="627"/>
      <c r="AE1536" s="627"/>
      <c r="AF1536" s="627"/>
      <c r="AG1536" s="627"/>
      <c r="AH1536" s="627"/>
      <c r="AI1536" s="627"/>
      <c r="AJ1536" s="627"/>
      <c r="AK1536" s="627"/>
      <c r="AL1536" s="627"/>
      <c r="AM1536" s="627"/>
      <c r="AN1536" s="627"/>
      <c r="AO1536" s="627"/>
      <c r="AP1536" s="627"/>
      <c r="AQ1536" s="627"/>
      <c r="AR1536" s="627"/>
      <c r="AS1536" s="627"/>
      <c r="AT1536" s="627"/>
      <c r="AU1536" s="627"/>
      <c r="AV1536" s="613">
        <v>2009</v>
      </c>
      <c r="AW1536" s="613"/>
      <c r="AX1536" s="613"/>
      <c r="AY1536" s="613"/>
      <c r="AZ1536" s="613"/>
      <c r="BA1536" s="613"/>
      <c r="BB1536" s="613"/>
      <c r="BC1536" s="614">
        <v>100</v>
      </c>
      <c r="BD1536" s="614"/>
      <c r="BE1536" s="170"/>
    </row>
    <row r="1537" spans="1:57" ht="25.7" hidden="1" customHeight="1" x14ac:dyDescent="0.15">
      <c r="A1537" s="630"/>
      <c r="B1537" s="147"/>
      <c r="C1537" s="625" t="s">
        <v>6299</v>
      </c>
      <c r="D1537" s="625" t="s">
        <v>16349</v>
      </c>
      <c r="E1537" s="625" t="s">
        <v>16292</v>
      </c>
      <c r="F1537" s="625"/>
      <c r="G1537" s="625" t="s">
        <v>16292</v>
      </c>
      <c r="H1537" s="627"/>
      <c r="I1537" s="627"/>
      <c r="J1537" s="626"/>
      <c r="K1537" s="626">
        <v>879</v>
      </c>
      <c r="L1537" s="138">
        <v>879</v>
      </c>
      <c r="M1537" s="627"/>
      <c r="N1537" s="628"/>
      <c r="O1537" s="627"/>
      <c r="P1537" s="626">
        <v>374</v>
      </c>
      <c r="Q1537" s="626">
        <v>374</v>
      </c>
      <c r="R1537" s="626" t="s">
        <v>16334</v>
      </c>
      <c r="S1537" s="626">
        <v>1</v>
      </c>
      <c r="T1537" s="626" t="s">
        <v>15513</v>
      </c>
      <c r="U1537" s="627"/>
      <c r="V1537" s="627"/>
      <c r="W1537" s="627"/>
      <c r="X1537" s="627"/>
      <c r="Y1537" s="627"/>
      <c r="Z1537" s="627"/>
      <c r="AA1537" s="626" t="s">
        <v>16348</v>
      </c>
      <c r="AB1537" s="625"/>
      <c r="AC1537" s="625"/>
      <c r="AD1537" s="627"/>
      <c r="AE1537" s="627"/>
      <c r="AF1537" s="627"/>
      <c r="AG1537" s="627"/>
      <c r="AH1537" s="627"/>
      <c r="AI1537" s="627"/>
      <c r="AJ1537" s="627"/>
      <c r="AK1537" s="627"/>
      <c r="AL1537" s="627"/>
      <c r="AM1537" s="627"/>
      <c r="AN1537" s="627"/>
      <c r="AO1537" s="627"/>
      <c r="AP1537" s="627"/>
      <c r="AQ1537" s="627"/>
      <c r="AR1537" s="627"/>
      <c r="AS1537" s="627"/>
      <c r="AT1537" s="627"/>
      <c r="AU1537" s="627"/>
      <c r="AV1537" s="613">
        <v>2009</v>
      </c>
      <c r="AW1537" s="613"/>
      <c r="AX1537" s="613"/>
      <c r="AY1537" s="613"/>
      <c r="AZ1537" s="613"/>
      <c r="BA1537" s="613"/>
      <c r="BB1537" s="613"/>
      <c r="BC1537" s="614">
        <v>80</v>
      </c>
      <c r="BD1537" s="614"/>
      <c r="BE1537" s="170"/>
    </row>
    <row r="1538" spans="1:57" ht="25.7" hidden="1" customHeight="1" x14ac:dyDescent="0.15">
      <c r="A1538" s="630"/>
      <c r="B1538" s="147"/>
      <c r="C1538" s="625" t="s">
        <v>6299</v>
      </c>
      <c r="D1538" s="625" t="s">
        <v>16350</v>
      </c>
      <c r="E1538" s="625" t="s">
        <v>6299</v>
      </c>
      <c r="F1538" s="625"/>
      <c r="G1538" s="625" t="s">
        <v>6299</v>
      </c>
      <c r="H1538" s="627"/>
      <c r="I1538" s="627"/>
      <c r="J1538" s="626">
        <v>2020</v>
      </c>
      <c r="K1538" s="626">
        <v>431</v>
      </c>
      <c r="L1538" s="138">
        <v>431</v>
      </c>
      <c r="M1538" s="627"/>
      <c r="N1538" s="628"/>
      <c r="O1538" s="627"/>
      <c r="P1538" s="626">
        <v>374</v>
      </c>
      <c r="Q1538" s="626">
        <v>374</v>
      </c>
      <c r="R1538" s="626" t="s">
        <v>16334</v>
      </c>
      <c r="S1538" s="626">
        <v>1</v>
      </c>
      <c r="T1538" s="626" t="s">
        <v>687</v>
      </c>
      <c r="U1538" s="627"/>
      <c r="V1538" s="627"/>
      <c r="W1538" s="627"/>
      <c r="X1538" s="627"/>
      <c r="Y1538" s="627"/>
      <c r="Z1538" s="627"/>
      <c r="AA1538" s="626" t="s">
        <v>1530</v>
      </c>
      <c r="AB1538" s="625"/>
      <c r="AC1538" s="625"/>
      <c r="AD1538" s="627"/>
      <c r="AE1538" s="627"/>
      <c r="AF1538" s="627"/>
      <c r="AG1538" s="627"/>
      <c r="AH1538" s="627"/>
      <c r="AI1538" s="627"/>
      <c r="AJ1538" s="627"/>
      <c r="AK1538" s="627"/>
      <c r="AL1538" s="627"/>
      <c r="AM1538" s="627"/>
      <c r="AN1538" s="627"/>
      <c r="AO1538" s="627"/>
      <c r="AP1538" s="627"/>
      <c r="AQ1538" s="627"/>
      <c r="AR1538" s="627"/>
      <c r="AS1538" s="627"/>
      <c r="AT1538" s="627"/>
      <c r="AU1538" s="627"/>
      <c r="AV1538" s="613">
        <v>2009</v>
      </c>
      <c r="AW1538" s="613"/>
      <c r="AX1538" s="613"/>
      <c r="AY1538" s="613"/>
      <c r="AZ1538" s="613"/>
      <c r="BA1538" s="613"/>
      <c r="BB1538" s="613"/>
      <c r="BC1538" s="614">
        <v>80</v>
      </c>
      <c r="BD1538" s="614"/>
      <c r="BE1538" s="170"/>
    </row>
    <row r="1539" spans="1:57" ht="25.7" hidden="1" customHeight="1" x14ac:dyDescent="0.15">
      <c r="A1539" s="630"/>
      <c r="B1539" s="147"/>
      <c r="C1539" s="625" t="s">
        <v>6299</v>
      </c>
      <c r="D1539" s="625" t="s">
        <v>5123</v>
      </c>
      <c r="E1539" s="625" t="s">
        <v>6299</v>
      </c>
      <c r="F1539" s="625"/>
      <c r="G1539" s="625" t="s">
        <v>6299</v>
      </c>
      <c r="H1539" s="627"/>
      <c r="I1539" s="627"/>
      <c r="J1539" s="626">
        <v>1911</v>
      </c>
      <c r="K1539" s="626">
        <v>485</v>
      </c>
      <c r="L1539" s="138">
        <v>485</v>
      </c>
      <c r="M1539" s="627"/>
      <c r="N1539" s="628"/>
      <c r="O1539" s="627"/>
      <c r="P1539" s="626">
        <v>748</v>
      </c>
      <c r="Q1539" s="626">
        <v>374</v>
      </c>
      <c r="R1539" s="626" t="s">
        <v>16334</v>
      </c>
      <c r="S1539" s="626">
        <v>2</v>
      </c>
      <c r="T1539" s="626" t="s">
        <v>687</v>
      </c>
      <c r="U1539" s="627"/>
      <c r="V1539" s="627"/>
      <c r="W1539" s="627"/>
      <c r="X1539" s="627"/>
      <c r="Y1539" s="627"/>
      <c r="Z1539" s="627"/>
      <c r="AA1539" s="626" t="s">
        <v>1530</v>
      </c>
      <c r="AB1539" s="625"/>
      <c r="AC1539" s="625"/>
      <c r="AD1539" s="627"/>
      <c r="AE1539" s="627"/>
      <c r="AF1539" s="627"/>
      <c r="AG1539" s="627"/>
      <c r="AH1539" s="627"/>
      <c r="AI1539" s="627"/>
      <c r="AJ1539" s="627"/>
      <c r="AK1539" s="627"/>
      <c r="AL1539" s="627"/>
      <c r="AM1539" s="627"/>
      <c r="AN1539" s="627"/>
      <c r="AO1539" s="627"/>
      <c r="AP1539" s="627"/>
      <c r="AQ1539" s="627"/>
      <c r="AR1539" s="627"/>
      <c r="AS1539" s="627"/>
      <c r="AT1539" s="627"/>
      <c r="AU1539" s="627"/>
      <c r="AV1539" s="613">
        <v>2012</v>
      </c>
      <c r="AW1539" s="613"/>
      <c r="AX1539" s="613"/>
      <c r="AY1539" s="613"/>
      <c r="AZ1539" s="613"/>
      <c r="BA1539" s="613"/>
      <c r="BB1539" s="613"/>
      <c r="BC1539" s="614">
        <v>90</v>
      </c>
      <c r="BD1539" s="614"/>
      <c r="BE1539" s="170"/>
    </row>
    <row r="1540" spans="1:57" ht="25.7" hidden="1" customHeight="1" x14ac:dyDescent="0.15">
      <c r="A1540" s="630"/>
      <c r="B1540" s="147"/>
      <c r="C1540" s="625" t="s">
        <v>6299</v>
      </c>
      <c r="D1540" s="625" t="s">
        <v>6592</v>
      </c>
      <c r="E1540" s="625" t="s">
        <v>6299</v>
      </c>
      <c r="F1540" s="625"/>
      <c r="G1540" s="625" t="s">
        <v>6299</v>
      </c>
      <c r="H1540" s="627"/>
      <c r="I1540" s="627"/>
      <c r="J1540" s="626">
        <v>1336</v>
      </c>
      <c r="K1540" s="626">
        <v>471</v>
      </c>
      <c r="L1540" s="138">
        <v>471</v>
      </c>
      <c r="M1540" s="627"/>
      <c r="N1540" s="628"/>
      <c r="O1540" s="627"/>
      <c r="P1540" s="626">
        <v>374</v>
      </c>
      <c r="Q1540" s="626">
        <v>374</v>
      </c>
      <c r="R1540" s="626" t="s">
        <v>16334</v>
      </c>
      <c r="S1540" s="626">
        <v>1</v>
      </c>
      <c r="T1540" s="626" t="s">
        <v>687</v>
      </c>
      <c r="U1540" s="627"/>
      <c r="V1540" s="627"/>
      <c r="W1540" s="627"/>
      <c r="X1540" s="627"/>
      <c r="Y1540" s="627"/>
      <c r="Z1540" s="627"/>
      <c r="AA1540" s="626" t="s">
        <v>1530</v>
      </c>
      <c r="AB1540" s="625"/>
      <c r="AC1540" s="625"/>
      <c r="AD1540" s="627"/>
      <c r="AE1540" s="627"/>
      <c r="AF1540" s="627"/>
      <c r="AG1540" s="627"/>
      <c r="AH1540" s="627"/>
      <c r="AI1540" s="627"/>
      <c r="AJ1540" s="627"/>
      <c r="AK1540" s="627"/>
      <c r="AL1540" s="627"/>
      <c r="AM1540" s="627"/>
      <c r="AN1540" s="627"/>
      <c r="AO1540" s="627"/>
      <c r="AP1540" s="627"/>
      <c r="AQ1540" s="627"/>
      <c r="AR1540" s="627"/>
      <c r="AS1540" s="627"/>
      <c r="AT1540" s="627"/>
      <c r="AU1540" s="627"/>
      <c r="AV1540" s="613">
        <v>2012</v>
      </c>
      <c r="AW1540" s="613"/>
      <c r="AX1540" s="613"/>
      <c r="AY1540" s="613"/>
      <c r="AZ1540" s="613"/>
      <c r="BA1540" s="613"/>
      <c r="BB1540" s="613"/>
      <c r="BC1540" s="614">
        <v>164</v>
      </c>
      <c r="BD1540" s="614"/>
      <c r="BE1540" s="170"/>
    </row>
    <row r="1541" spans="1:57" ht="25.7" hidden="1" customHeight="1" x14ac:dyDescent="0.15">
      <c r="A1541" s="630"/>
      <c r="B1541" s="147"/>
      <c r="C1541" s="625" t="s">
        <v>6299</v>
      </c>
      <c r="D1541" s="625" t="s">
        <v>6593</v>
      </c>
      <c r="E1541" s="625" t="s">
        <v>6299</v>
      </c>
      <c r="F1541" s="625"/>
      <c r="G1541" s="625" t="s">
        <v>6299</v>
      </c>
      <c r="H1541" s="627"/>
      <c r="I1541" s="627"/>
      <c r="J1541" s="626">
        <v>3054</v>
      </c>
      <c r="K1541" s="626">
        <v>588</v>
      </c>
      <c r="L1541" s="138">
        <v>588</v>
      </c>
      <c r="M1541" s="627"/>
      <c r="N1541" s="628"/>
      <c r="O1541" s="627"/>
      <c r="P1541" s="626">
        <v>748</v>
      </c>
      <c r="Q1541" s="626">
        <v>374</v>
      </c>
      <c r="R1541" s="626" t="s">
        <v>16334</v>
      </c>
      <c r="S1541" s="626">
        <v>1</v>
      </c>
      <c r="T1541" s="626" t="s">
        <v>687</v>
      </c>
      <c r="U1541" s="627"/>
      <c r="V1541" s="627"/>
      <c r="W1541" s="627"/>
      <c r="X1541" s="627"/>
      <c r="Y1541" s="627"/>
      <c r="Z1541" s="627"/>
      <c r="AA1541" s="626" t="s">
        <v>1530</v>
      </c>
      <c r="AB1541" s="625"/>
      <c r="AC1541" s="625"/>
      <c r="AD1541" s="627"/>
      <c r="AE1541" s="627"/>
      <c r="AF1541" s="627"/>
      <c r="AG1541" s="627"/>
      <c r="AH1541" s="627"/>
      <c r="AI1541" s="627"/>
      <c r="AJ1541" s="627"/>
      <c r="AK1541" s="627"/>
      <c r="AL1541" s="627"/>
      <c r="AM1541" s="627"/>
      <c r="AN1541" s="627"/>
      <c r="AO1541" s="627"/>
      <c r="AP1541" s="627"/>
      <c r="AQ1541" s="627"/>
      <c r="AR1541" s="627"/>
      <c r="AS1541" s="627"/>
      <c r="AT1541" s="627"/>
      <c r="AU1541" s="627"/>
      <c r="AV1541" s="613">
        <v>2013</v>
      </c>
      <c r="AW1541" s="613"/>
      <c r="AX1541" s="613"/>
      <c r="AY1541" s="613"/>
      <c r="AZ1541" s="613"/>
      <c r="BA1541" s="613"/>
      <c r="BB1541" s="613"/>
      <c r="BC1541" s="614">
        <v>386</v>
      </c>
      <c r="BD1541" s="614"/>
      <c r="BE1541" s="170"/>
    </row>
    <row r="1542" spans="1:57" ht="25.7" hidden="1" customHeight="1" x14ac:dyDescent="0.15">
      <c r="A1542" s="630"/>
      <c r="B1542" s="147"/>
      <c r="C1542" s="625" t="s">
        <v>6299</v>
      </c>
      <c r="D1542" s="625" t="s">
        <v>6594</v>
      </c>
      <c r="E1542" s="625" t="s">
        <v>6299</v>
      </c>
      <c r="F1542" s="625"/>
      <c r="G1542" s="625" t="s">
        <v>6299</v>
      </c>
      <c r="H1542" s="627"/>
      <c r="I1542" s="627"/>
      <c r="J1542" s="626">
        <v>2596</v>
      </c>
      <c r="K1542" s="626">
        <v>494</v>
      </c>
      <c r="L1542" s="138">
        <v>494</v>
      </c>
      <c r="M1542" s="627"/>
      <c r="N1542" s="628"/>
      <c r="O1542" s="627"/>
      <c r="P1542" s="626">
        <v>374</v>
      </c>
      <c r="Q1542" s="626">
        <v>374</v>
      </c>
      <c r="R1542" s="626" t="s">
        <v>16334</v>
      </c>
      <c r="S1542" s="626">
        <v>1</v>
      </c>
      <c r="T1542" s="626" t="s">
        <v>687</v>
      </c>
      <c r="U1542" s="627"/>
      <c r="V1542" s="627"/>
      <c r="W1542" s="627"/>
      <c r="X1542" s="627"/>
      <c r="Y1542" s="627"/>
      <c r="Z1542" s="627"/>
      <c r="AA1542" s="626" t="s">
        <v>1530</v>
      </c>
      <c r="AB1542" s="625"/>
      <c r="AC1542" s="625"/>
      <c r="AD1542" s="627"/>
      <c r="AE1542" s="627"/>
      <c r="AF1542" s="627"/>
      <c r="AG1542" s="627"/>
      <c r="AH1542" s="627"/>
      <c r="AI1542" s="627"/>
      <c r="AJ1542" s="627"/>
      <c r="AK1542" s="627"/>
      <c r="AL1542" s="627"/>
      <c r="AM1542" s="627"/>
      <c r="AN1542" s="627"/>
      <c r="AO1542" s="627"/>
      <c r="AP1542" s="627"/>
      <c r="AQ1542" s="627"/>
      <c r="AR1542" s="627"/>
      <c r="AS1542" s="627"/>
      <c r="AT1542" s="627"/>
      <c r="AU1542" s="627"/>
      <c r="AV1542" s="613">
        <v>2013</v>
      </c>
      <c r="AW1542" s="613"/>
      <c r="AX1542" s="613"/>
      <c r="AY1542" s="613"/>
      <c r="AZ1542" s="613"/>
      <c r="BA1542" s="613"/>
      <c r="BB1542" s="613"/>
      <c r="BC1542" s="614">
        <v>150</v>
      </c>
      <c r="BD1542" s="614"/>
      <c r="BE1542" s="170"/>
    </row>
    <row r="1543" spans="1:57" ht="25.7" hidden="1" customHeight="1" x14ac:dyDescent="0.15">
      <c r="A1543" s="630"/>
      <c r="B1543" s="147"/>
      <c r="C1543" s="625" t="s">
        <v>6299</v>
      </c>
      <c r="D1543" s="625" t="s">
        <v>6595</v>
      </c>
      <c r="E1543" s="625" t="s">
        <v>6299</v>
      </c>
      <c r="F1543" s="625"/>
      <c r="G1543" s="625" t="s">
        <v>6299</v>
      </c>
      <c r="H1543" s="627"/>
      <c r="I1543" s="627"/>
      <c r="J1543" s="626">
        <v>483</v>
      </c>
      <c r="K1543" s="626">
        <v>483</v>
      </c>
      <c r="L1543" s="138">
        <v>483</v>
      </c>
      <c r="M1543" s="627"/>
      <c r="N1543" s="628"/>
      <c r="O1543" s="627"/>
      <c r="P1543" s="626">
        <v>374</v>
      </c>
      <c r="Q1543" s="626">
        <v>374</v>
      </c>
      <c r="R1543" s="626" t="s">
        <v>16334</v>
      </c>
      <c r="S1543" s="626">
        <v>1</v>
      </c>
      <c r="T1543" s="626" t="s">
        <v>687</v>
      </c>
      <c r="U1543" s="627"/>
      <c r="V1543" s="627"/>
      <c r="W1543" s="627"/>
      <c r="X1543" s="627"/>
      <c r="Y1543" s="627"/>
      <c r="Z1543" s="627"/>
      <c r="AA1543" s="626" t="s">
        <v>1530</v>
      </c>
      <c r="AB1543" s="625"/>
      <c r="AC1543" s="625"/>
      <c r="AD1543" s="627"/>
      <c r="AE1543" s="627"/>
      <c r="AF1543" s="627"/>
      <c r="AG1543" s="627"/>
      <c r="AH1543" s="627"/>
      <c r="AI1543" s="627"/>
      <c r="AJ1543" s="627"/>
      <c r="AK1543" s="627"/>
      <c r="AL1543" s="627"/>
      <c r="AM1543" s="627"/>
      <c r="AN1543" s="627"/>
      <c r="AO1543" s="627"/>
      <c r="AP1543" s="627"/>
      <c r="AQ1543" s="627"/>
      <c r="AR1543" s="627"/>
      <c r="AS1543" s="627"/>
      <c r="AT1543" s="627"/>
      <c r="AU1543" s="627"/>
      <c r="AV1543" s="613">
        <v>2013</v>
      </c>
      <c r="AW1543" s="613"/>
      <c r="AX1543" s="613"/>
      <c r="AY1543" s="613"/>
      <c r="AZ1543" s="613"/>
      <c r="BA1543" s="613"/>
      <c r="BB1543" s="613"/>
      <c r="BC1543" s="614">
        <v>150</v>
      </c>
      <c r="BD1543" s="614"/>
      <c r="BE1543" s="170"/>
    </row>
    <row r="1544" spans="1:57" ht="25.7" hidden="1" customHeight="1" x14ac:dyDescent="0.15">
      <c r="A1544" s="630"/>
      <c r="B1544" s="147"/>
      <c r="C1544" s="625" t="s">
        <v>6299</v>
      </c>
      <c r="D1544" s="625" t="s">
        <v>6596</v>
      </c>
      <c r="E1544" s="625" t="s">
        <v>6299</v>
      </c>
      <c r="F1544" s="625"/>
      <c r="G1544" s="625" t="s">
        <v>6299</v>
      </c>
      <c r="H1544" s="627"/>
      <c r="I1544" s="627"/>
      <c r="J1544" s="626">
        <v>488</v>
      </c>
      <c r="K1544" s="626">
        <v>488</v>
      </c>
      <c r="L1544" s="138">
        <v>488</v>
      </c>
      <c r="M1544" s="627"/>
      <c r="N1544" s="628"/>
      <c r="O1544" s="627"/>
      <c r="P1544" s="626">
        <v>374</v>
      </c>
      <c r="Q1544" s="626">
        <v>374</v>
      </c>
      <c r="R1544" s="626" t="s">
        <v>16334</v>
      </c>
      <c r="S1544" s="626">
        <v>1</v>
      </c>
      <c r="T1544" s="626" t="s">
        <v>687</v>
      </c>
      <c r="U1544" s="627"/>
      <c r="V1544" s="627"/>
      <c r="W1544" s="627"/>
      <c r="X1544" s="627"/>
      <c r="Y1544" s="627"/>
      <c r="Z1544" s="627"/>
      <c r="AA1544" s="626" t="s">
        <v>1530</v>
      </c>
      <c r="AB1544" s="625"/>
      <c r="AC1544" s="625"/>
      <c r="AD1544" s="627"/>
      <c r="AE1544" s="627"/>
      <c r="AF1544" s="627"/>
      <c r="AG1544" s="627"/>
      <c r="AH1544" s="627"/>
      <c r="AI1544" s="627"/>
      <c r="AJ1544" s="627"/>
      <c r="AK1544" s="627"/>
      <c r="AL1544" s="627"/>
      <c r="AM1544" s="627"/>
      <c r="AN1544" s="627"/>
      <c r="AO1544" s="627"/>
      <c r="AP1544" s="627"/>
      <c r="AQ1544" s="627"/>
      <c r="AR1544" s="627"/>
      <c r="AS1544" s="627"/>
      <c r="AT1544" s="627"/>
      <c r="AU1544" s="627"/>
      <c r="AV1544" s="613">
        <v>2014</v>
      </c>
      <c r="AW1544" s="613"/>
      <c r="AX1544" s="613"/>
      <c r="AY1544" s="613"/>
      <c r="AZ1544" s="613"/>
      <c r="BA1544" s="613"/>
      <c r="BB1544" s="613"/>
      <c r="BC1544" s="614">
        <v>154</v>
      </c>
      <c r="BD1544" s="614"/>
      <c r="BE1544" s="170"/>
    </row>
    <row r="1545" spans="1:57" ht="25.7" hidden="1" customHeight="1" x14ac:dyDescent="0.15">
      <c r="A1545" s="630"/>
      <c r="B1545" s="147"/>
      <c r="C1545" s="625" t="s">
        <v>6299</v>
      </c>
      <c r="D1545" s="625" t="s">
        <v>6597</v>
      </c>
      <c r="E1545" s="625" t="s">
        <v>6299</v>
      </c>
      <c r="F1545" s="625"/>
      <c r="G1545" s="625" t="s">
        <v>6299</v>
      </c>
      <c r="H1545" s="627"/>
      <c r="I1545" s="627"/>
      <c r="J1545" s="626">
        <v>480</v>
      </c>
      <c r="K1545" s="626">
        <v>480</v>
      </c>
      <c r="L1545" s="138">
        <v>480</v>
      </c>
      <c r="M1545" s="627"/>
      <c r="N1545" s="628"/>
      <c r="O1545" s="627"/>
      <c r="P1545" s="626">
        <v>374</v>
      </c>
      <c r="Q1545" s="626">
        <v>374</v>
      </c>
      <c r="R1545" s="626" t="s">
        <v>16334</v>
      </c>
      <c r="S1545" s="626">
        <v>1</v>
      </c>
      <c r="T1545" s="626" t="s">
        <v>687</v>
      </c>
      <c r="U1545" s="627"/>
      <c r="V1545" s="627"/>
      <c r="W1545" s="627"/>
      <c r="X1545" s="627"/>
      <c r="Y1545" s="627"/>
      <c r="Z1545" s="627"/>
      <c r="AA1545" s="626"/>
      <c r="AB1545" s="625"/>
      <c r="AC1545" s="625"/>
      <c r="AD1545" s="627"/>
      <c r="AE1545" s="627"/>
      <c r="AF1545" s="627"/>
      <c r="AG1545" s="627"/>
      <c r="AH1545" s="627"/>
      <c r="AI1545" s="627"/>
      <c r="AJ1545" s="627"/>
      <c r="AK1545" s="627"/>
      <c r="AL1545" s="627"/>
      <c r="AM1545" s="627"/>
      <c r="AN1545" s="627"/>
      <c r="AO1545" s="627"/>
      <c r="AP1545" s="627"/>
      <c r="AQ1545" s="627"/>
      <c r="AR1545" s="627"/>
      <c r="AS1545" s="627"/>
      <c r="AT1545" s="627"/>
      <c r="AU1545" s="627"/>
      <c r="AV1545" s="613">
        <v>2015</v>
      </c>
      <c r="AW1545" s="613"/>
      <c r="AX1545" s="613"/>
      <c r="AY1545" s="613"/>
      <c r="AZ1545" s="613"/>
      <c r="BA1545" s="613"/>
      <c r="BB1545" s="613"/>
      <c r="BC1545" s="614">
        <v>208</v>
      </c>
      <c r="BD1545" s="614"/>
      <c r="BE1545" s="170"/>
    </row>
    <row r="1546" spans="1:57" ht="25.7" hidden="1" customHeight="1" x14ac:dyDescent="0.15">
      <c r="A1546" s="630"/>
      <c r="B1546" s="147"/>
      <c r="C1546" s="625" t="s">
        <v>6299</v>
      </c>
      <c r="D1546" s="625" t="s">
        <v>15050</v>
      </c>
      <c r="E1546" s="625" t="s">
        <v>6299</v>
      </c>
      <c r="F1546" s="625"/>
      <c r="G1546" s="625" t="s">
        <v>6299</v>
      </c>
      <c r="H1546" s="627"/>
      <c r="I1546" s="627"/>
      <c r="J1546" s="626">
        <v>480</v>
      </c>
      <c r="K1546" s="626">
        <v>480</v>
      </c>
      <c r="L1546" s="138">
        <v>480</v>
      </c>
      <c r="M1546" s="627"/>
      <c r="N1546" s="628"/>
      <c r="O1546" s="627"/>
      <c r="P1546" s="626">
        <v>374</v>
      </c>
      <c r="Q1546" s="626">
        <v>374</v>
      </c>
      <c r="R1546" s="626" t="s">
        <v>16334</v>
      </c>
      <c r="S1546" s="626">
        <v>1</v>
      </c>
      <c r="T1546" s="626" t="s">
        <v>687</v>
      </c>
      <c r="U1546" s="627"/>
      <c r="V1546" s="627"/>
      <c r="W1546" s="627"/>
      <c r="X1546" s="627"/>
      <c r="Y1546" s="627"/>
      <c r="Z1546" s="627"/>
      <c r="AA1546" s="626" t="s">
        <v>1530</v>
      </c>
      <c r="AB1546" s="625"/>
      <c r="AC1546" s="625"/>
      <c r="AD1546" s="627"/>
      <c r="AE1546" s="627"/>
      <c r="AF1546" s="627"/>
      <c r="AG1546" s="627"/>
      <c r="AH1546" s="627"/>
      <c r="AI1546" s="627"/>
      <c r="AJ1546" s="627"/>
      <c r="AK1546" s="627"/>
      <c r="AL1546" s="627"/>
      <c r="AM1546" s="627"/>
      <c r="AN1546" s="627"/>
      <c r="AO1546" s="627"/>
      <c r="AP1546" s="627"/>
      <c r="AQ1546" s="627"/>
      <c r="AR1546" s="627"/>
      <c r="AS1546" s="627"/>
      <c r="AT1546" s="627"/>
      <c r="AU1546" s="627"/>
      <c r="AV1546" s="613">
        <v>2017</v>
      </c>
      <c r="AW1546" s="613"/>
      <c r="AX1546" s="613"/>
      <c r="AY1546" s="613"/>
      <c r="AZ1546" s="613"/>
      <c r="BA1546" s="613"/>
      <c r="BB1546" s="613"/>
      <c r="BC1546" s="614">
        <v>47</v>
      </c>
      <c r="BD1546" s="614"/>
      <c r="BE1546" s="170"/>
    </row>
    <row r="1547" spans="1:57" ht="25.7" hidden="1" customHeight="1" x14ac:dyDescent="0.15">
      <c r="A1547" s="630"/>
      <c r="B1547" s="147"/>
      <c r="C1547" s="625" t="s">
        <v>6303</v>
      </c>
      <c r="D1547" s="625" t="s">
        <v>6598</v>
      </c>
      <c r="E1547" s="625" t="s">
        <v>6303</v>
      </c>
      <c r="F1547" s="625"/>
      <c r="G1547" s="625" t="s">
        <v>6303</v>
      </c>
      <c r="H1547" s="627"/>
      <c r="I1547" s="627"/>
      <c r="J1547" s="626">
        <v>456</v>
      </c>
      <c r="K1547" s="626">
        <v>456</v>
      </c>
      <c r="L1547" s="138">
        <v>456</v>
      </c>
      <c r="M1547" s="627"/>
      <c r="N1547" s="628"/>
      <c r="O1547" s="627"/>
      <c r="P1547" s="626">
        <v>456</v>
      </c>
      <c r="Q1547" s="626">
        <v>456</v>
      </c>
      <c r="R1547" s="626" t="s">
        <v>16351</v>
      </c>
      <c r="S1547" s="626">
        <v>1</v>
      </c>
      <c r="T1547" s="626" t="s">
        <v>687</v>
      </c>
      <c r="U1547" s="627"/>
      <c r="V1547" s="627"/>
      <c r="W1547" s="627"/>
      <c r="X1547" s="627"/>
      <c r="Y1547" s="627"/>
      <c r="Z1547" s="627"/>
      <c r="AA1547" s="626" t="s">
        <v>1530</v>
      </c>
      <c r="AB1547" s="625"/>
      <c r="AC1547" s="625"/>
      <c r="AD1547" s="627"/>
      <c r="AE1547" s="627"/>
      <c r="AF1547" s="627"/>
      <c r="AG1547" s="627"/>
      <c r="AH1547" s="627"/>
      <c r="AI1547" s="627"/>
      <c r="AJ1547" s="627"/>
      <c r="AK1547" s="627"/>
      <c r="AL1547" s="627"/>
      <c r="AM1547" s="627"/>
      <c r="AN1547" s="627"/>
      <c r="AO1547" s="627"/>
      <c r="AP1547" s="627"/>
      <c r="AQ1547" s="627"/>
      <c r="AR1547" s="627"/>
      <c r="AS1547" s="627"/>
      <c r="AT1547" s="627"/>
      <c r="AU1547" s="627"/>
      <c r="AV1547" s="613">
        <v>2009</v>
      </c>
      <c r="AW1547" s="613"/>
      <c r="AX1547" s="613"/>
      <c r="AY1547" s="613"/>
      <c r="AZ1547" s="613"/>
      <c r="BA1547" s="613"/>
      <c r="BB1547" s="613"/>
      <c r="BC1547" s="614">
        <v>100</v>
      </c>
      <c r="BD1547" s="614"/>
      <c r="BE1547" s="170"/>
    </row>
    <row r="1548" spans="1:57" ht="25.7" hidden="1" customHeight="1" x14ac:dyDescent="0.15">
      <c r="A1548" s="630"/>
      <c r="B1548" s="147"/>
      <c r="C1548" s="625" t="s">
        <v>6303</v>
      </c>
      <c r="D1548" s="625" t="s">
        <v>6599</v>
      </c>
      <c r="E1548" s="625" t="s">
        <v>6303</v>
      </c>
      <c r="F1548" s="625"/>
      <c r="G1548" s="625" t="s">
        <v>6303</v>
      </c>
      <c r="H1548" s="627"/>
      <c r="I1548" s="627"/>
      <c r="J1548" s="626">
        <v>414</v>
      </c>
      <c r="K1548" s="626">
        <v>414</v>
      </c>
      <c r="L1548" s="138">
        <v>414</v>
      </c>
      <c r="M1548" s="627"/>
      <c r="N1548" s="628"/>
      <c r="O1548" s="627"/>
      <c r="P1548" s="626">
        <v>414</v>
      </c>
      <c r="Q1548" s="626">
        <v>414</v>
      </c>
      <c r="R1548" s="626" t="s">
        <v>16352</v>
      </c>
      <c r="S1548" s="626">
        <v>1</v>
      </c>
      <c r="T1548" s="626" t="s">
        <v>687</v>
      </c>
      <c r="U1548" s="627"/>
      <c r="V1548" s="627"/>
      <c r="W1548" s="627"/>
      <c r="X1548" s="627"/>
      <c r="Y1548" s="627"/>
      <c r="Z1548" s="627"/>
      <c r="AA1548" s="626" t="s">
        <v>1530</v>
      </c>
      <c r="AB1548" s="625"/>
      <c r="AC1548" s="625"/>
      <c r="AD1548" s="627"/>
      <c r="AE1548" s="627"/>
      <c r="AF1548" s="627"/>
      <c r="AG1548" s="627"/>
      <c r="AH1548" s="627"/>
      <c r="AI1548" s="627"/>
      <c r="AJ1548" s="627"/>
      <c r="AK1548" s="627"/>
      <c r="AL1548" s="627"/>
      <c r="AM1548" s="627"/>
      <c r="AN1548" s="627"/>
      <c r="AO1548" s="627"/>
      <c r="AP1548" s="627"/>
      <c r="AQ1548" s="627"/>
      <c r="AR1548" s="627"/>
      <c r="AS1548" s="627"/>
      <c r="AT1548" s="627"/>
      <c r="AU1548" s="627"/>
      <c r="AV1548" s="613">
        <v>2009</v>
      </c>
      <c r="AW1548" s="613"/>
      <c r="AX1548" s="613"/>
      <c r="AY1548" s="613"/>
      <c r="AZ1548" s="613"/>
      <c r="BA1548" s="613"/>
      <c r="BB1548" s="613"/>
      <c r="BC1548" s="614">
        <v>100</v>
      </c>
      <c r="BD1548" s="614"/>
      <c r="BE1548" s="170"/>
    </row>
    <row r="1549" spans="1:57" ht="25.7" hidden="1" customHeight="1" x14ac:dyDescent="0.15">
      <c r="A1549" s="630"/>
      <c r="B1549" s="147"/>
      <c r="C1549" s="625" t="s">
        <v>6303</v>
      </c>
      <c r="D1549" s="625" t="s">
        <v>6600</v>
      </c>
      <c r="E1549" s="625" t="s">
        <v>6303</v>
      </c>
      <c r="F1549" s="625"/>
      <c r="G1549" s="625" t="s">
        <v>6303</v>
      </c>
      <c r="H1549" s="627"/>
      <c r="I1549" s="627"/>
      <c r="J1549" s="626">
        <v>504</v>
      </c>
      <c r="K1549" s="626">
        <v>504</v>
      </c>
      <c r="L1549" s="138">
        <v>504</v>
      </c>
      <c r="M1549" s="627"/>
      <c r="N1549" s="628"/>
      <c r="O1549" s="627"/>
      <c r="P1549" s="626">
        <v>504</v>
      </c>
      <c r="Q1549" s="626">
        <v>504</v>
      </c>
      <c r="R1549" s="626" t="s">
        <v>16353</v>
      </c>
      <c r="S1549" s="626">
        <v>1</v>
      </c>
      <c r="T1549" s="626" t="s">
        <v>687</v>
      </c>
      <c r="U1549" s="627"/>
      <c r="V1549" s="627"/>
      <c r="W1549" s="627"/>
      <c r="X1549" s="627"/>
      <c r="Y1549" s="627"/>
      <c r="Z1549" s="627"/>
      <c r="AA1549" s="626" t="s">
        <v>1530</v>
      </c>
      <c r="AB1549" s="625"/>
      <c r="AC1549" s="625"/>
      <c r="AD1549" s="627"/>
      <c r="AE1549" s="627"/>
      <c r="AF1549" s="627"/>
      <c r="AG1549" s="627"/>
      <c r="AH1549" s="627"/>
      <c r="AI1549" s="627"/>
      <c r="AJ1549" s="627"/>
      <c r="AK1549" s="627"/>
      <c r="AL1549" s="627"/>
      <c r="AM1549" s="627"/>
      <c r="AN1549" s="627"/>
      <c r="AO1549" s="627"/>
      <c r="AP1549" s="627"/>
      <c r="AQ1549" s="627"/>
      <c r="AR1549" s="627"/>
      <c r="AS1549" s="627"/>
      <c r="AT1549" s="627"/>
      <c r="AU1549" s="627"/>
      <c r="AV1549" s="613">
        <v>2010</v>
      </c>
      <c r="AW1549" s="613"/>
      <c r="AX1549" s="613"/>
      <c r="AY1549" s="613"/>
      <c r="AZ1549" s="613"/>
      <c r="BA1549" s="613"/>
      <c r="BB1549" s="613"/>
      <c r="BC1549" s="614">
        <v>100</v>
      </c>
      <c r="BD1549" s="614"/>
      <c r="BE1549" s="170"/>
    </row>
    <row r="1550" spans="1:57" ht="25.7" hidden="1" customHeight="1" x14ac:dyDescent="0.15">
      <c r="A1550" s="630"/>
      <c r="B1550" s="147"/>
      <c r="C1550" s="625" t="s">
        <v>6303</v>
      </c>
      <c r="D1550" s="625" t="s">
        <v>6601</v>
      </c>
      <c r="E1550" s="625" t="s">
        <v>6303</v>
      </c>
      <c r="F1550" s="625"/>
      <c r="G1550" s="625" t="s">
        <v>6303</v>
      </c>
      <c r="H1550" s="627"/>
      <c r="I1550" s="627"/>
      <c r="J1550" s="626">
        <v>456</v>
      </c>
      <c r="K1550" s="626">
        <v>456</v>
      </c>
      <c r="L1550" s="138">
        <v>456</v>
      </c>
      <c r="M1550" s="627"/>
      <c r="N1550" s="628"/>
      <c r="O1550" s="627"/>
      <c r="P1550" s="626">
        <v>456</v>
      </c>
      <c r="Q1550" s="626">
        <v>456</v>
      </c>
      <c r="R1550" s="626" t="s">
        <v>16351</v>
      </c>
      <c r="S1550" s="626">
        <v>1</v>
      </c>
      <c r="T1550" s="626" t="s">
        <v>687</v>
      </c>
      <c r="U1550" s="627"/>
      <c r="V1550" s="627"/>
      <c r="W1550" s="627"/>
      <c r="X1550" s="627"/>
      <c r="Y1550" s="627"/>
      <c r="Z1550" s="627"/>
      <c r="AA1550" s="626" t="s">
        <v>1530</v>
      </c>
      <c r="AB1550" s="625"/>
      <c r="AC1550" s="625"/>
      <c r="AD1550" s="627"/>
      <c r="AE1550" s="627"/>
      <c r="AF1550" s="627"/>
      <c r="AG1550" s="627"/>
      <c r="AH1550" s="627"/>
      <c r="AI1550" s="627"/>
      <c r="AJ1550" s="627"/>
      <c r="AK1550" s="627"/>
      <c r="AL1550" s="627"/>
      <c r="AM1550" s="627"/>
      <c r="AN1550" s="627"/>
      <c r="AO1550" s="627"/>
      <c r="AP1550" s="627"/>
      <c r="AQ1550" s="627"/>
      <c r="AR1550" s="627"/>
      <c r="AS1550" s="627"/>
      <c r="AT1550" s="627"/>
      <c r="AU1550" s="627"/>
      <c r="AV1550" s="613">
        <v>2010</v>
      </c>
      <c r="AW1550" s="613"/>
      <c r="AX1550" s="613"/>
      <c r="AY1550" s="613"/>
      <c r="AZ1550" s="613"/>
      <c r="BA1550" s="613"/>
      <c r="BB1550" s="613"/>
      <c r="BC1550" s="614">
        <v>100</v>
      </c>
      <c r="BD1550" s="614"/>
      <c r="BE1550" s="170"/>
    </row>
    <row r="1551" spans="1:57" ht="25.7" hidden="1" customHeight="1" x14ac:dyDescent="0.15">
      <c r="A1551" s="630"/>
      <c r="B1551" s="147"/>
      <c r="C1551" s="258" t="s">
        <v>6303</v>
      </c>
      <c r="D1551" s="258" t="s">
        <v>6602</v>
      </c>
      <c r="E1551" s="258" t="s">
        <v>6303</v>
      </c>
      <c r="F1551" s="258"/>
      <c r="G1551" s="258" t="s">
        <v>6303</v>
      </c>
      <c r="H1551" s="603"/>
      <c r="I1551" s="603"/>
      <c r="J1551" s="260">
        <v>456</v>
      </c>
      <c r="K1551" s="260">
        <v>456</v>
      </c>
      <c r="L1551" s="138">
        <v>456</v>
      </c>
      <c r="M1551" s="603"/>
      <c r="N1551" s="455"/>
      <c r="O1551" s="603"/>
      <c r="P1551" s="260">
        <v>456</v>
      </c>
      <c r="Q1551" s="260">
        <v>456</v>
      </c>
      <c r="R1551" s="626" t="s">
        <v>16351</v>
      </c>
      <c r="S1551" s="260">
        <v>1</v>
      </c>
      <c r="T1551" s="260" t="s">
        <v>687</v>
      </c>
      <c r="U1551" s="603"/>
      <c r="V1551" s="603"/>
      <c r="W1551" s="603"/>
      <c r="X1551" s="603"/>
      <c r="Y1551" s="603"/>
      <c r="Z1551" s="603"/>
      <c r="AA1551" s="260" t="s">
        <v>1530</v>
      </c>
      <c r="AB1551" s="258"/>
      <c r="AC1551" s="258"/>
      <c r="AD1551" s="603"/>
      <c r="AE1551" s="603"/>
      <c r="AF1551" s="603"/>
      <c r="AG1551" s="603"/>
      <c r="AH1551" s="603"/>
      <c r="AI1551" s="603"/>
      <c r="AJ1551" s="603"/>
      <c r="AK1551" s="603"/>
      <c r="AL1551" s="603"/>
      <c r="AM1551" s="603"/>
      <c r="AN1551" s="603"/>
      <c r="AO1551" s="603"/>
      <c r="AP1551" s="603"/>
      <c r="AQ1551" s="603"/>
      <c r="AR1551" s="603"/>
      <c r="AS1551" s="603"/>
      <c r="AT1551" s="603"/>
      <c r="AU1551" s="603"/>
      <c r="AV1551" s="887">
        <v>2006</v>
      </c>
      <c r="AW1551" s="887"/>
      <c r="AX1551" s="887"/>
      <c r="AY1551" s="887"/>
      <c r="AZ1551" s="887"/>
      <c r="BA1551" s="887"/>
      <c r="BB1551" s="887"/>
      <c r="BC1551" s="888">
        <v>100</v>
      </c>
      <c r="BD1551" s="888"/>
      <c r="BE1551" s="170"/>
    </row>
    <row r="1552" spans="1:57" ht="25.7" hidden="1" customHeight="1" x14ac:dyDescent="0.15">
      <c r="A1552" s="630"/>
      <c r="B1552" s="147"/>
      <c r="C1552" s="258" t="s">
        <v>6303</v>
      </c>
      <c r="D1552" s="258" t="s">
        <v>6603</v>
      </c>
      <c r="E1552" s="258" t="s">
        <v>6303</v>
      </c>
      <c r="F1552" s="258"/>
      <c r="G1552" s="258" t="s">
        <v>6303</v>
      </c>
      <c r="H1552" s="603"/>
      <c r="I1552" s="603"/>
      <c r="J1552" s="260">
        <v>456</v>
      </c>
      <c r="K1552" s="260">
        <v>456</v>
      </c>
      <c r="L1552" s="138">
        <v>456</v>
      </c>
      <c r="M1552" s="603"/>
      <c r="N1552" s="455"/>
      <c r="O1552" s="603"/>
      <c r="P1552" s="260">
        <v>456</v>
      </c>
      <c r="Q1552" s="260">
        <v>456</v>
      </c>
      <c r="R1552" s="626" t="s">
        <v>16351</v>
      </c>
      <c r="S1552" s="260">
        <v>1</v>
      </c>
      <c r="T1552" s="260" t="s">
        <v>687</v>
      </c>
      <c r="U1552" s="603"/>
      <c r="V1552" s="603"/>
      <c r="W1552" s="603"/>
      <c r="X1552" s="603"/>
      <c r="Y1552" s="603"/>
      <c r="Z1552" s="603"/>
      <c r="AA1552" s="260" t="s">
        <v>1530</v>
      </c>
      <c r="AB1552" s="258"/>
      <c r="AC1552" s="258"/>
      <c r="AD1552" s="603"/>
      <c r="AE1552" s="603"/>
      <c r="AF1552" s="603"/>
      <c r="AG1552" s="603"/>
      <c r="AH1552" s="603"/>
      <c r="AI1552" s="603"/>
      <c r="AJ1552" s="603"/>
      <c r="AK1552" s="603"/>
      <c r="AL1552" s="603"/>
      <c r="AM1552" s="603"/>
      <c r="AN1552" s="603"/>
      <c r="AO1552" s="603"/>
      <c r="AP1552" s="603"/>
      <c r="AQ1552" s="603"/>
      <c r="AR1552" s="603"/>
      <c r="AS1552" s="603"/>
      <c r="AT1552" s="603"/>
      <c r="AU1552" s="603"/>
      <c r="AV1552" s="887">
        <v>2009</v>
      </c>
      <c r="AW1552" s="887"/>
      <c r="AX1552" s="887"/>
      <c r="AY1552" s="887"/>
      <c r="AZ1552" s="887"/>
      <c r="BA1552" s="887"/>
      <c r="BB1552" s="887"/>
      <c r="BC1552" s="888">
        <v>100</v>
      </c>
      <c r="BD1552" s="888"/>
      <c r="BE1552" s="170"/>
    </row>
    <row r="1553" spans="1:57" ht="25.7" hidden="1" customHeight="1" x14ac:dyDescent="0.15">
      <c r="A1553" s="630"/>
      <c r="B1553" s="147"/>
      <c r="C1553" s="258" t="s">
        <v>6303</v>
      </c>
      <c r="D1553" s="258" t="s">
        <v>6604</v>
      </c>
      <c r="E1553" s="258" t="s">
        <v>6303</v>
      </c>
      <c r="F1553" s="258"/>
      <c r="G1553" s="258" t="s">
        <v>6303</v>
      </c>
      <c r="H1553" s="603"/>
      <c r="I1553" s="603"/>
      <c r="J1553" s="260">
        <v>456</v>
      </c>
      <c r="K1553" s="260">
        <v>456</v>
      </c>
      <c r="L1553" s="138">
        <v>456</v>
      </c>
      <c r="M1553" s="603"/>
      <c r="N1553" s="455"/>
      <c r="O1553" s="603"/>
      <c r="P1553" s="260">
        <v>456</v>
      </c>
      <c r="Q1553" s="260">
        <v>456</v>
      </c>
      <c r="R1553" s="626" t="s">
        <v>16351</v>
      </c>
      <c r="S1553" s="260">
        <v>1</v>
      </c>
      <c r="T1553" s="260" t="s">
        <v>687</v>
      </c>
      <c r="U1553" s="603"/>
      <c r="V1553" s="603"/>
      <c r="W1553" s="603"/>
      <c r="X1553" s="603"/>
      <c r="Y1553" s="603"/>
      <c r="Z1553" s="603"/>
      <c r="AA1553" s="260" t="s">
        <v>1530</v>
      </c>
      <c r="AB1553" s="258"/>
      <c r="AC1553" s="258"/>
      <c r="AD1553" s="603"/>
      <c r="AE1553" s="603"/>
      <c r="AF1553" s="603"/>
      <c r="AG1553" s="603"/>
      <c r="AH1553" s="603"/>
      <c r="AI1553" s="603"/>
      <c r="AJ1553" s="603"/>
      <c r="AK1553" s="603"/>
      <c r="AL1553" s="603"/>
      <c r="AM1553" s="603"/>
      <c r="AN1553" s="603"/>
      <c r="AO1553" s="603"/>
      <c r="AP1553" s="603"/>
      <c r="AQ1553" s="603"/>
      <c r="AR1553" s="603"/>
      <c r="AS1553" s="603"/>
      <c r="AT1553" s="603"/>
      <c r="AU1553" s="603"/>
      <c r="AV1553" s="887">
        <v>2009</v>
      </c>
      <c r="AW1553" s="887"/>
      <c r="AX1553" s="887"/>
      <c r="AY1553" s="887"/>
      <c r="AZ1553" s="887"/>
      <c r="BA1553" s="887"/>
      <c r="BB1553" s="887"/>
      <c r="BC1553" s="888">
        <v>100</v>
      </c>
      <c r="BD1553" s="888"/>
      <c r="BE1553" s="170"/>
    </row>
    <row r="1554" spans="1:57" ht="25.7" hidden="1" customHeight="1" x14ac:dyDescent="0.15">
      <c r="A1554" s="630"/>
      <c r="B1554" s="147"/>
      <c r="C1554" s="258" t="s">
        <v>6303</v>
      </c>
      <c r="D1554" s="258" t="s">
        <v>6605</v>
      </c>
      <c r="E1554" s="258" t="s">
        <v>6303</v>
      </c>
      <c r="F1554" s="258"/>
      <c r="G1554" s="258" t="s">
        <v>6303</v>
      </c>
      <c r="H1554" s="603"/>
      <c r="I1554" s="603"/>
      <c r="J1554" s="260">
        <v>456</v>
      </c>
      <c r="K1554" s="260">
        <v>456</v>
      </c>
      <c r="L1554" s="138">
        <v>456</v>
      </c>
      <c r="M1554" s="603"/>
      <c r="N1554" s="455"/>
      <c r="O1554" s="603"/>
      <c r="P1554" s="260">
        <v>456</v>
      </c>
      <c r="Q1554" s="260">
        <v>456</v>
      </c>
      <c r="R1554" s="626" t="s">
        <v>16351</v>
      </c>
      <c r="S1554" s="260">
        <v>1</v>
      </c>
      <c r="T1554" s="260" t="s">
        <v>687</v>
      </c>
      <c r="U1554" s="603"/>
      <c r="V1554" s="603"/>
      <c r="W1554" s="603"/>
      <c r="X1554" s="603"/>
      <c r="Y1554" s="603"/>
      <c r="Z1554" s="603"/>
      <c r="AA1554" s="260" t="s">
        <v>1530</v>
      </c>
      <c r="AB1554" s="258"/>
      <c r="AC1554" s="258"/>
      <c r="AD1554" s="603"/>
      <c r="AE1554" s="603"/>
      <c r="AF1554" s="603"/>
      <c r="AG1554" s="603"/>
      <c r="AH1554" s="603"/>
      <c r="AI1554" s="603"/>
      <c r="AJ1554" s="603"/>
      <c r="AK1554" s="603"/>
      <c r="AL1554" s="603"/>
      <c r="AM1554" s="603"/>
      <c r="AN1554" s="603"/>
      <c r="AO1554" s="603"/>
      <c r="AP1554" s="603"/>
      <c r="AQ1554" s="603"/>
      <c r="AR1554" s="603"/>
      <c r="AS1554" s="603"/>
      <c r="AT1554" s="603"/>
      <c r="AU1554" s="603"/>
      <c r="AV1554" s="887">
        <v>2009</v>
      </c>
      <c r="AW1554" s="887"/>
      <c r="AX1554" s="887"/>
      <c r="AY1554" s="887"/>
      <c r="AZ1554" s="887"/>
      <c r="BA1554" s="887"/>
      <c r="BB1554" s="887"/>
      <c r="BC1554" s="888">
        <v>100</v>
      </c>
      <c r="BD1554" s="888"/>
      <c r="BE1554" s="170"/>
    </row>
    <row r="1555" spans="1:57" ht="25.7" hidden="1" customHeight="1" x14ac:dyDescent="0.15">
      <c r="A1555" s="630"/>
      <c r="B1555" s="147"/>
      <c r="C1555" s="625" t="s">
        <v>6303</v>
      </c>
      <c r="D1555" s="625" t="s">
        <v>6606</v>
      </c>
      <c r="E1555" s="625" t="s">
        <v>6303</v>
      </c>
      <c r="F1555" s="625"/>
      <c r="G1555" s="625" t="s">
        <v>6303</v>
      </c>
      <c r="H1555" s="627"/>
      <c r="I1555" s="627"/>
      <c r="J1555" s="626">
        <v>456</v>
      </c>
      <c r="K1555" s="626">
        <v>456</v>
      </c>
      <c r="L1555" s="138">
        <v>456</v>
      </c>
      <c r="M1555" s="627"/>
      <c r="N1555" s="628"/>
      <c r="O1555" s="627"/>
      <c r="P1555" s="626">
        <v>456</v>
      </c>
      <c r="Q1555" s="626">
        <v>456</v>
      </c>
      <c r="R1555" s="626" t="s">
        <v>16351</v>
      </c>
      <c r="S1555" s="626">
        <v>1</v>
      </c>
      <c r="T1555" s="626" t="s">
        <v>687</v>
      </c>
      <c r="U1555" s="627"/>
      <c r="V1555" s="627"/>
      <c r="W1555" s="627"/>
      <c r="X1555" s="627"/>
      <c r="Y1555" s="627"/>
      <c r="Z1555" s="627"/>
      <c r="AA1555" s="626" t="s">
        <v>1530</v>
      </c>
      <c r="AB1555" s="625"/>
      <c r="AC1555" s="625"/>
      <c r="AD1555" s="627"/>
      <c r="AE1555" s="627"/>
      <c r="AF1555" s="627"/>
      <c r="AG1555" s="627"/>
      <c r="AH1555" s="627"/>
      <c r="AI1555" s="627"/>
      <c r="AJ1555" s="627"/>
      <c r="AK1555" s="627"/>
      <c r="AL1555" s="627"/>
      <c r="AM1555" s="627"/>
      <c r="AN1555" s="627"/>
      <c r="AO1555" s="627"/>
      <c r="AP1555" s="627"/>
      <c r="AQ1555" s="627"/>
      <c r="AR1555" s="627"/>
      <c r="AS1555" s="627"/>
      <c r="AT1555" s="627"/>
      <c r="AU1555" s="627"/>
      <c r="AV1555" s="613">
        <v>2010</v>
      </c>
      <c r="AW1555" s="613"/>
      <c r="AX1555" s="613"/>
      <c r="AY1555" s="613"/>
      <c r="AZ1555" s="613"/>
      <c r="BA1555" s="613"/>
      <c r="BB1555" s="613"/>
      <c r="BC1555" s="614">
        <v>100</v>
      </c>
      <c r="BD1555" s="614"/>
      <c r="BE1555" s="170"/>
    </row>
    <row r="1556" spans="1:57" ht="25.7" hidden="1" customHeight="1" x14ac:dyDescent="0.15">
      <c r="A1556" s="630"/>
      <c r="B1556" s="147"/>
      <c r="C1556" s="147" t="s">
        <v>6303</v>
      </c>
      <c r="D1556" s="147" t="s">
        <v>6607</v>
      </c>
      <c r="E1556" s="147" t="s">
        <v>6303</v>
      </c>
      <c r="F1556" s="147"/>
      <c r="G1556" s="147" t="s">
        <v>6524</v>
      </c>
      <c r="H1556" s="158"/>
      <c r="I1556" s="158"/>
      <c r="J1556" s="448">
        <v>884</v>
      </c>
      <c r="K1556" s="448">
        <v>884</v>
      </c>
      <c r="L1556" s="138">
        <v>884</v>
      </c>
      <c r="M1556" s="158"/>
      <c r="N1556" s="460"/>
      <c r="O1556" s="158"/>
      <c r="P1556" s="448">
        <v>884</v>
      </c>
      <c r="Q1556" s="448">
        <v>884</v>
      </c>
      <c r="R1556" s="626" t="s">
        <v>16351</v>
      </c>
      <c r="S1556" s="448">
        <v>1</v>
      </c>
      <c r="T1556" s="448" t="s">
        <v>687</v>
      </c>
      <c r="U1556" s="158"/>
      <c r="V1556" s="158"/>
      <c r="W1556" s="158"/>
      <c r="X1556" s="158"/>
      <c r="Y1556" s="158"/>
      <c r="Z1556" s="158"/>
      <c r="AA1556" s="448" t="s">
        <v>1530</v>
      </c>
      <c r="AB1556" s="147"/>
      <c r="AC1556" s="147"/>
      <c r="AD1556" s="158"/>
      <c r="AE1556" s="158"/>
      <c r="AF1556" s="158"/>
      <c r="AG1556" s="158"/>
      <c r="AH1556" s="158"/>
      <c r="AI1556" s="158"/>
      <c r="AJ1556" s="158"/>
      <c r="AK1556" s="158"/>
      <c r="AL1556" s="158"/>
      <c r="AM1556" s="158"/>
      <c r="AN1556" s="158"/>
      <c r="AO1556" s="158"/>
      <c r="AP1556" s="158"/>
      <c r="AQ1556" s="158"/>
      <c r="AR1556" s="158"/>
      <c r="AS1556" s="158"/>
      <c r="AT1556" s="158"/>
      <c r="AU1556" s="158"/>
      <c r="AV1556" s="140">
        <v>2006</v>
      </c>
      <c r="AW1556" s="140"/>
      <c r="AX1556" s="140"/>
      <c r="AY1556" s="140"/>
      <c r="AZ1556" s="140"/>
      <c r="BA1556" s="140"/>
      <c r="BB1556" s="140"/>
      <c r="BC1556" s="169">
        <v>200</v>
      </c>
      <c r="BD1556" s="169"/>
      <c r="BE1556" s="170"/>
    </row>
    <row r="1557" spans="1:57" ht="25.7" hidden="1" customHeight="1" x14ac:dyDescent="0.15">
      <c r="A1557" s="630"/>
      <c r="B1557" s="147"/>
      <c r="C1557" s="258" t="s">
        <v>6303</v>
      </c>
      <c r="D1557" s="258" t="s">
        <v>6608</v>
      </c>
      <c r="E1557" s="258" t="s">
        <v>6303</v>
      </c>
      <c r="F1557" s="258"/>
      <c r="G1557" s="258" t="s">
        <v>6303</v>
      </c>
      <c r="H1557" s="603"/>
      <c r="I1557" s="603"/>
      <c r="J1557" s="260">
        <v>456</v>
      </c>
      <c r="K1557" s="260">
        <v>456</v>
      </c>
      <c r="L1557" s="138">
        <v>456</v>
      </c>
      <c r="M1557" s="603"/>
      <c r="N1557" s="455"/>
      <c r="O1557" s="603"/>
      <c r="P1557" s="260">
        <v>456</v>
      </c>
      <c r="Q1557" s="260">
        <v>456</v>
      </c>
      <c r="R1557" s="626" t="s">
        <v>16351</v>
      </c>
      <c r="S1557" s="260">
        <v>1</v>
      </c>
      <c r="T1557" s="260" t="s">
        <v>687</v>
      </c>
      <c r="U1557" s="603"/>
      <c r="V1557" s="603"/>
      <c r="W1557" s="603"/>
      <c r="X1557" s="603"/>
      <c r="Y1557" s="603"/>
      <c r="Z1557" s="603"/>
      <c r="AA1557" s="260" t="s">
        <v>1530</v>
      </c>
      <c r="AB1557" s="258"/>
      <c r="AC1557" s="258"/>
      <c r="AD1557" s="603"/>
      <c r="AE1557" s="603"/>
      <c r="AF1557" s="603"/>
      <c r="AG1557" s="603"/>
      <c r="AH1557" s="603"/>
      <c r="AI1557" s="603"/>
      <c r="AJ1557" s="603"/>
      <c r="AK1557" s="603"/>
      <c r="AL1557" s="603"/>
      <c r="AM1557" s="603"/>
      <c r="AN1557" s="603"/>
      <c r="AO1557" s="603"/>
      <c r="AP1557" s="603"/>
      <c r="AQ1557" s="603"/>
      <c r="AR1557" s="603"/>
      <c r="AS1557" s="603"/>
      <c r="AT1557" s="603"/>
      <c r="AU1557" s="603"/>
      <c r="AV1557" s="887">
        <v>2010</v>
      </c>
      <c r="AW1557" s="887"/>
      <c r="AX1557" s="887"/>
      <c r="AY1557" s="887"/>
      <c r="AZ1557" s="887"/>
      <c r="BA1557" s="887"/>
      <c r="BB1557" s="887"/>
      <c r="BC1557" s="888">
        <v>100</v>
      </c>
      <c r="BD1557" s="888"/>
      <c r="BE1557" s="170"/>
    </row>
    <row r="1558" spans="1:57" ht="25.7" hidden="1" customHeight="1" x14ac:dyDescent="0.15">
      <c r="A1558" s="630"/>
      <c r="B1558" s="147"/>
      <c r="C1558" s="258" t="s">
        <v>6303</v>
      </c>
      <c r="D1558" s="258" t="s">
        <v>6609</v>
      </c>
      <c r="E1558" s="258" t="s">
        <v>6303</v>
      </c>
      <c r="F1558" s="258"/>
      <c r="G1558" s="258" t="s">
        <v>6303</v>
      </c>
      <c r="H1558" s="603"/>
      <c r="I1558" s="603"/>
      <c r="J1558" s="260">
        <v>456</v>
      </c>
      <c r="K1558" s="260">
        <v>456</v>
      </c>
      <c r="L1558" s="138">
        <v>456</v>
      </c>
      <c r="M1558" s="603"/>
      <c r="N1558" s="455"/>
      <c r="O1558" s="603"/>
      <c r="P1558" s="260">
        <v>456</v>
      </c>
      <c r="Q1558" s="260">
        <v>456</v>
      </c>
      <c r="R1558" s="626" t="s">
        <v>16351</v>
      </c>
      <c r="S1558" s="260">
        <v>1</v>
      </c>
      <c r="T1558" s="260" t="s">
        <v>687</v>
      </c>
      <c r="U1558" s="603"/>
      <c r="V1558" s="603"/>
      <c r="W1558" s="603"/>
      <c r="X1558" s="603"/>
      <c r="Y1558" s="603"/>
      <c r="Z1558" s="603"/>
      <c r="AA1558" s="260" t="s">
        <v>1530</v>
      </c>
      <c r="AB1558" s="258"/>
      <c r="AC1558" s="258"/>
      <c r="AD1558" s="603"/>
      <c r="AE1558" s="603"/>
      <c r="AF1558" s="603"/>
      <c r="AG1558" s="603"/>
      <c r="AH1558" s="603"/>
      <c r="AI1558" s="603"/>
      <c r="AJ1558" s="603"/>
      <c r="AK1558" s="603"/>
      <c r="AL1558" s="603"/>
      <c r="AM1558" s="603"/>
      <c r="AN1558" s="603"/>
      <c r="AO1558" s="603"/>
      <c r="AP1558" s="603"/>
      <c r="AQ1558" s="603"/>
      <c r="AR1558" s="603"/>
      <c r="AS1558" s="603"/>
      <c r="AT1558" s="603"/>
      <c r="AU1558" s="603"/>
      <c r="AV1558" s="887">
        <v>2010</v>
      </c>
      <c r="AW1558" s="887"/>
      <c r="AX1558" s="887"/>
      <c r="AY1558" s="887"/>
      <c r="AZ1558" s="887"/>
      <c r="BA1558" s="887"/>
      <c r="BB1558" s="887"/>
      <c r="BC1558" s="888">
        <v>100</v>
      </c>
      <c r="BD1558" s="888"/>
      <c r="BE1558" s="170"/>
    </row>
    <row r="1559" spans="1:57" ht="25.7" hidden="1" customHeight="1" x14ac:dyDescent="0.15">
      <c r="A1559" s="630"/>
      <c r="B1559" s="147"/>
      <c r="C1559" s="258" t="s">
        <v>210</v>
      </c>
      <c r="D1559" s="258" t="s">
        <v>6610</v>
      </c>
      <c r="E1559" s="258" t="s">
        <v>210</v>
      </c>
      <c r="F1559" s="258"/>
      <c r="G1559" s="258" t="s">
        <v>210</v>
      </c>
      <c r="H1559" s="603"/>
      <c r="I1559" s="603"/>
      <c r="J1559" s="260">
        <v>1996</v>
      </c>
      <c r="K1559" s="260">
        <v>647</v>
      </c>
      <c r="L1559" s="138">
        <v>647</v>
      </c>
      <c r="M1559" s="603"/>
      <c r="N1559" s="455"/>
      <c r="O1559" s="603"/>
      <c r="P1559" s="260">
        <v>300</v>
      </c>
      <c r="Q1559" s="260">
        <v>300</v>
      </c>
      <c r="R1559" s="626" t="s">
        <v>16345</v>
      </c>
      <c r="S1559" s="260">
        <v>1</v>
      </c>
      <c r="T1559" s="260" t="s">
        <v>687</v>
      </c>
      <c r="U1559" s="603"/>
      <c r="V1559" s="603"/>
      <c r="W1559" s="603"/>
      <c r="X1559" s="603"/>
      <c r="Y1559" s="603"/>
      <c r="Z1559" s="603"/>
      <c r="AA1559" s="260"/>
      <c r="AB1559" s="258"/>
      <c r="AC1559" s="258"/>
      <c r="AD1559" s="603"/>
      <c r="AE1559" s="603"/>
      <c r="AF1559" s="603"/>
      <c r="AG1559" s="603"/>
      <c r="AH1559" s="603"/>
      <c r="AI1559" s="603"/>
      <c r="AJ1559" s="603"/>
      <c r="AK1559" s="603"/>
      <c r="AL1559" s="603"/>
      <c r="AM1559" s="603"/>
      <c r="AN1559" s="603"/>
      <c r="AO1559" s="603"/>
      <c r="AP1559" s="603"/>
      <c r="AQ1559" s="603"/>
      <c r="AR1559" s="603"/>
      <c r="AS1559" s="603"/>
      <c r="AT1559" s="603"/>
      <c r="AU1559" s="603"/>
      <c r="AV1559" s="887">
        <v>2009</v>
      </c>
      <c r="AW1559" s="887"/>
      <c r="AX1559" s="887"/>
      <c r="AY1559" s="887"/>
      <c r="AZ1559" s="887"/>
      <c r="BA1559" s="887"/>
      <c r="BB1559" s="887"/>
      <c r="BC1559" s="888">
        <v>300</v>
      </c>
      <c r="BD1559" s="888"/>
      <c r="BE1559" s="170"/>
    </row>
    <row r="1560" spans="1:57" ht="25.7" hidden="1" customHeight="1" x14ac:dyDescent="0.15">
      <c r="A1560" s="630"/>
      <c r="B1560" s="147"/>
      <c r="C1560" s="258" t="s">
        <v>210</v>
      </c>
      <c r="D1560" s="258" t="s">
        <v>6611</v>
      </c>
      <c r="E1560" s="258" t="s">
        <v>210</v>
      </c>
      <c r="F1560" s="258"/>
      <c r="G1560" s="258" t="s">
        <v>210</v>
      </c>
      <c r="H1560" s="603"/>
      <c r="I1560" s="603"/>
      <c r="J1560" s="260">
        <v>7357</v>
      </c>
      <c r="K1560" s="260">
        <v>1312</v>
      </c>
      <c r="L1560" s="138">
        <v>1312</v>
      </c>
      <c r="M1560" s="603"/>
      <c r="N1560" s="455"/>
      <c r="O1560" s="603"/>
      <c r="P1560" s="260">
        <v>600</v>
      </c>
      <c r="Q1560" s="260">
        <v>600</v>
      </c>
      <c r="R1560" s="626" t="s">
        <v>16345</v>
      </c>
      <c r="S1560" s="260">
        <v>6</v>
      </c>
      <c r="T1560" s="260" t="s">
        <v>687</v>
      </c>
      <c r="U1560" s="603"/>
      <c r="V1560" s="603"/>
      <c r="W1560" s="603"/>
      <c r="X1560" s="603"/>
      <c r="Y1560" s="603"/>
      <c r="Z1560" s="603"/>
      <c r="AA1560" s="260" t="s">
        <v>1530</v>
      </c>
      <c r="AB1560" s="258"/>
      <c r="AC1560" s="258"/>
      <c r="AD1560" s="603"/>
      <c r="AE1560" s="603"/>
      <c r="AF1560" s="603"/>
      <c r="AG1560" s="603"/>
      <c r="AH1560" s="603"/>
      <c r="AI1560" s="603"/>
      <c r="AJ1560" s="603"/>
      <c r="AK1560" s="603"/>
      <c r="AL1560" s="603"/>
      <c r="AM1560" s="603"/>
      <c r="AN1560" s="603"/>
      <c r="AO1560" s="603"/>
      <c r="AP1560" s="603"/>
      <c r="AQ1560" s="603"/>
      <c r="AR1560" s="603"/>
      <c r="AS1560" s="603"/>
      <c r="AT1560" s="603"/>
      <c r="AU1560" s="603"/>
      <c r="AV1560" s="887">
        <v>2010</v>
      </c>
      <c r="AW1560" s="887"/>
      <c r="AX1560" s="887"/>
      <c r="AY1560" s="887"/>
      <c r="AZ1560" s="887"/>
      <c r="BA1560" s="887"/>
      <c r="BB1560" s="887"/>
      <c r="BC1560" s="888">
        <v>1372</v>
      </c>
      <c r="BD1560" s="888"/>
      <c r="BE1560" s="170"/>
    </row>
    <row r="1561" spans="1:57" ht="25.7" hidden="1" customHeight="1" x14ac:dyDescent="0.15">
      <c r="A1561" s="630"/>
      <c r="B1561" s="147"/>
      <c r="C1561" s="258" t="s">
        <v>210</v>
      </c>
      <c r="D1561" s="625" t="s">
        <v>6612</v>
      </c>
      <c r="E1561" s="258" t="s">
        <v>210</v>
      </c>
      <c r="F1561" s="625"/>
      <c r="G1561" s="258" t="s">
        <v>210</v>
      </c>
      <c r="H1561" s="627"/>
      <c r="I1561" s="627"/>
      <c r="J1561" s="626">
        <v>600</v>
      </c>
      <c r="K1561" s="626"/>
      <c r="L1561" s="138"/>
      <c r="M1561" s="627"/>
      <c r="N1561" s="628"/>
      <c r="O1561" s="627"/>
      <c r="P1561" s="260">
        <v>300</v>
      </c>
      <c r="Q1561" s="626">
        <v>300</v>
      </c>
      <c r="R1561" s="626" t="s">
        <v>16345</v>
      </c>
      <c r="S1561" s="684">
        <v>1</v>
      </c>
      <c r="T1561" s="260" t="s">
        <v>687</v>
      </c>
      <c r="U1561" s="627"/>
      <c r="V1561" s="627"/>
      <c r="W1561" s="627"/>
      <c r="X1561" s="627"/>
      <c r="Y1561" s="627"/>
      <c r="Z1561" s="627"/>
      <c r="AA1561" s="260"/>
      <c r="AB1561" s="625"/>
      <c r="AC1561" s="625"/>
      <c r="AD1561" s="627"/>
      <c r="AE1561" s="627"/>
      <c r="AF1561" s="627"/>
      <c r="AG1561" s="627"/>
      <c r="AH1561" s="627"/>
      <c r="AI1561" s="627"/>
      <c r="AJ1561" s="627"/>
      <c r="AK1561" s="627"/>
      <c r="AL1561" s="627"/>
      <c r="AM1561" s="627"/>
      <c r="AN1561" s="627"/>
      <c r="AO1561" s="627"/>
      <c r="AP1561" s="627"/>
      <c r="AQ1561" s="627"/>
      <c r="AR1561" s="627"/>
      <c r="AS1561" s="627"/>
      <c r="AT1561" s="627"/>
      <c r="AU1561" s="627"/>
      <c r="AV1561" s="613">
        <v>2009</v>
      </c>
      <c r="AW1561" s="613"/>
      <c r="AX1561" s="613"/>
      <c r="AY1561" s="613"/>
      <c r="AZ1561" s="613"/>
      <c r="BA1561" s="613"/>
      <c r="BB1561" s="613"/>
      <c r="BC1561" s="614">
        <v>300</v>
      </c>
      <c r="BD1561" s="614"/>
      <c r="BE1561" s="170"/>
    </row>
    <row r="1562" spans="1:57" ht="25.7" hidden="1" customHeight="1" x14ac:dyDescent="0.15">
      <c r="A1562" s="630"/>
      <c r="B1562" s="147"/>
      <c r="C1562" s="625" t="s">
        <v>210</v>
      </c>
      <c r="D1562" s="625" t="s">
        <v>6108</v>
      </c>
      <c r="E1562" s="625" t="s">
        <v>210</v>
      </c>
      <c r="F1562" s="625"/>
      <c r="G1562" s="625" t="s">
        <v>210</v>
      </c>
      <c r="H1562" s="627"/>
      <c r="I1562" s="627"/>
      <c r="J1562" s="626">
        <v>6161</v>
      </c>
      <c r="K1562" s="626">
        <v>382</v>
      </c>
      <c r="L1562" s="138">
        <v>382</v>
      </c>
      <c r="M1562" s="627"/>
      <c r="N1562" s="628"/>
      <c r="O1562" s="627"/>
      <c r="P1562" s="626">
        <v>300</v>
      </c>
      <c r="Q1562" s="626">
        <v>300</v>
      </c>
      <c r="R1562" s="626" t="s">
        <v>16345</v>
      </c>
      <c r="S1562" s="684">
        <v>1</v>
      </c>
      <c r="T1562" s="626" t="s">
        <v>687</v>
      </c>
      <c r="U1562" s="627"/>
      <c r="V1562" s="627"/>
      <c r="W1562" s="627"/>
      <c r="X1562" s="627"/>
      <c r="Y1562" s="627"/>
      <c r="Z1562" s="627"/>
      <c r="AA1562" s="626"/>
      <c r="AB1562" s="625"/>
      <c r="AC1562" s="625"/>
      <c r="AD1562" s="627"/>
      <c r="AE1562" s="627"/>
      <c r="AF1562" s="627"/>
      <c r="AG1562" s="627"/>
      <c r="AH1562" s="627"/>
      <c r="AI1562" s="627"/>
      <c r="AJ1562" s="627"/>
      <c r="AK1562" s="627"/>
      <c r="AL1562" s="627"/>
      <c r="AM1562" s="627"/>
      <c r="AN1562" s="627"/>
      <c r="AO1562" s="627"/>
      <c r="AP1562" s="627"/>
      <c r="AQ1562" s="627"/>
      <c r="AR1562" s="627"/>
      <c r="AS1562" s="627"/>
      <c r="AT1562" s="627"/>
      <c r="AU1562" s="627"/>
      <c r="AV1562" s="613">
        <v>2009</v>
      </c>
      <c r="AW1562" s="613"/>
      <c r="AX1562" s="613"/>
      <c r="AY1562" s="613"/>
      <c r="AZ1562" s="613"/>
      <c r="BA1562" s="613"/>
      <c r="BB1562" s="613"/>
      <c r="BC1562" s="614">
        <v>300</v>
      </c>
      <c r="BD1562" s="614"/>
      <c r="BE1562" s="170"/>
    </row>
    <row r="1563" spans="1:57" ht="25.7" hidden="1" customHeight="1" x14ac:dyDescent="0.15">
      <c r="A1563" s="630"/>
      <c r="B1563" s="147"/>
      <c r="C1563" s="625" t="s">
        <v>210</v>
      </c>
      <c r="D1563" s="625" t="s">
        <v>6613</v>
      </c>
      <c r="E1563" s="625" t="s">
        <v>210</v>
      </c>
      <c r="F1563" s="625"/>
      <c r="G1563" s="625" t="s">
        <v>210</v>
      </c>
      <c r="H1563" s="627"/>
      <c r="I1563" s="627"/>
      <c r="J1563" s="626">
        <v>1270</v>
      </c>
      <c r="K1563" s="626">
        <v>439</v>
      </c>
      <c r="L1563" s="138">
        <v>439</v>
      </c>
      <c r="M1563" s="627"/>
      <c r="N1563" s="628"/>
      <c r="O1563" s="627"/>
      <c r="P1563" s="626">
        <v>300</v>
      </c>
      <c r="Q1563" s="626">
        <v>300</v>
      </c>
      <c r="R1563" s="626" t="s">
        <v>16345</v>
      </c>
      <c r="S1563" s="684">
        <v>1</v>
      </c>
      <c r="T1563" s="626" t="s">
        <v>687</v>
      </c>
      <c r="U1563" s="627"/>
      <c r="V1563" s="627"/>
      <c r="W1563" s="627"/>
      <c r="X1563" s="627"/>
      <c r="Y1563" s="627"/>
      <c r="Z1563" s="627"/>
      <c r="AA1563" s="626"/>
      <c r="AB1563" s="625"/>
      <c r="AC1563" s="625"/>
      <c r="AD1563" s="627"/>
      <c r="AE1563" s="627"/>
      <c r="AF1563" s="627"/>
      <c r="AG1563" s="627"/>
      <c r="AH1563" s="627"/>
      <c r="AI1563" s="627"/>
      <c r="AJ1563" s="627"/>
      <c r="AK1563" s="627"/>
      <c r="AL1563" s="627"/>
      <c r="AM1563" s="627"/>
      <c r="AN1563" s="627"/>
      <c r="AO1563" s="627"/>
      <c r="AP1563" s="627"/>
      <c r="AQ1563" s="627"/>
      <c r="AR1563" s="627"/>
      <c r="AS1563" s="627"/>
      <c r="AT1563" s="627"/>
      <c r="AU1563" s="627"/>
      <c r="AV1563" s="613">
        <v>2009</v>
      </c>
      <c r="AW1563" s="613"/>
      <c r="AX1563" s="613"/>
      <c r="AY1563" s="613"/>
      <c r="AZ1563" s="613"/>
      <c r="BA1563" s="613"/>
      <c r="BB1563" s="613"/>
      <c r="BC1563" s="614">
        <v>300</v>
      </c>
      <c r="BD1563" s="614"/>
      <c r="BE1563" s="170"/>
    </row>
    <row r="1564" spans="1:57" ht="25.7" hidden="1" customHeight="1" x14ac:dyDescent="0.15">
      <c r="A1564" s="630"/>
      <c r="B1564" s="147"/>
      <c r="C1564" s="625" t="s">
        <v>210</v>
      </c>
      <c r="D1564" s="625" t="s">
        <v>6614</v>
      </c>
      <c r="E1564" s="625" t="s">
        <v>210</v>
      </c>
      <c r="F1564" s="625"/>
      <c r="G1564" s="625" t="s">
        <v>210</v>
      </c>
      <c r="H1564" s="627"/>
      <c r="I1564" s="627"/>
      <c r="J1564" s="626">
        <v>1911</v>
      </c>
      <c r="K1564" s="626">
        <v>391</v>
      </c>
      <c r="L1564" s="138">
        <v>391</v>
      </c>
      <c r="M1564" s="627"/>
      <c r="N1564" s="628"/>
      <c r="O1564" s="627"/>
      <c r="P1564" s="626">
        <v>300</v>
      </c>
      <c r="Q1564" s="626">
        <v>300</v>
      </c>
      <c r="R1564" s="626" t="s">
        <v>16345</v>
      </c>
      <c r="S1564" s="684">
        <v>1</v>
      </c>
      <c r="T1564" s="626" t="s">
        <v>687</v>
      </c>
      <c r="U1564" s="627"/>
      <c r="V1564" s="627"/>
      <c r="W1564" s="627"/>
      <c r="X1564" s="627"/>
      <c r="Y1564" s="627"/>
      <c r="Z1564" s="627"/>
      <c r="AA1564" s="626"/>
      <c r="AB1564" s="625"/>
      <c r="AC1564" s="625"/>
      <c r="AD1564" s="627"/>
      <c r="AE1564" s="627"/>
      <c r="AF1564" s="627"/>
      <c r="AG1564" s="627"/>
      <c r="AH1564" s="627"/>
      <c r="AI1564" s="627"/>
      <c r="AJ1564" s="627"/>
      <c r="AK1564" s="627"/>
      <c r="AL1564" s="627"/>
      <c r="AM1564" s="627"/>
      <c r="AN1564" s="627"/>
      <c r="AO1564" s="627"/>
      <c r="AP1564" s="627"/>
      <c r="AQ1564" s="627"/>
      <c r="AR1564" s="627"/>
      <c r="AS1564" s="627"/>
      <c r="AT1564" s="627"/>
      <c r="AU1564" s="627"/>
      <c r="AV1564" s="613">
        <v>2009</v>
      </c>
      <c r="AW1564" s="613"/>
      <c r="AX1564" s="613"/>
      <c r="AY1564" s="613"/>
      <c r="AZ1564" s="613"/>
      <c r="BA1564" s="613"/>
      <c r="BB1564" s="613"/>
      <c r="BC1564" s="614">
        <v>300</v>
      </c>
      <c r="BD1564" s="614"/>
      <c r="BE1564" s="170"/>
    </row>
    <row r="1565" spans="1:57" ht="25.7" hidden="1" customHeight="1" x14ac:dyDescent="0.15">
      <c r="A1565" s="630"/>
      <c r="B1565" s="147"/>
      <c r="C1565" s="625" t="s">
        <v>210</v>
      </c>
      <c r="D1565" s="625" t="s">
        <v>6615</v>
      </c>
      <c r="E1565" s="625" t="s">
        <v>210</v>
      </c>
      <c r="F1565" s="625"/>
      <c r="G1565" s="625" t="s">
        <v>210</v>
      </c>
      <c r="H1565" s="627"/>
      <c r="I1565" s="627"/>
      <c r="J1565" s="626">
        <v>2967</v>
      </c>
      <c r="K1565" s="626">
        <v>374</v>
      </c>
      <c r="L1565" s="138">
        <v>374</v>
      </c>
      <c r="M1565" s="627"/>
      <c r="N1565" s="628"/>
      <c r="O1565" s="627"/>
      <c r="P1565" s="626">
        <v>300</v>
      </c>
      <c r="Q1565" s="626">
        <v>300</v>
      </c>
      <c r="R1565" s="626" t="s">
        <v>16345</v>
      </c>
      <c r="S1565" s="684">
        <v>1</v>
      </c>
      <c r="T1565" s="626" t="s">
        <v>687</v>
      </c>
      <c r="U1565" s="627"/>
      <c r="V1565" s="627"/>
      <c r="W1565" s="627"/>
      <c r="X1565" s="627"/>
      <c r="Y1565" s="627"/>
      <c r="Z1565" s="627"/>
      <c r="AA1565" s="626"/>
      <c r="AB1565" s="625"/>
      <c r="AC1565" s="625"/>
      <c r="AD1565" s="627"/>
      <c r="AE1565" s="627"/>
      <c r="AF1565" s="627"/>
      <c r="AG1565" s="627"/>
      <c r="AH1565" s="627"/>
      <c r="AI1565" s="627"/>
      <c r="AJ1565" s="627"/>
      <c r="AK1565" s="627"/>
      <c r="AL1565" s="627"/>
      <c r="AM1565" s="627"/>
      <c r="AN1565" s="627"/>
      <c r="AO1565" s="627"/>
      <c r="AP1565" s="627"/>
      <c r="AQ1565" s="627"/>
      <c r="AR1565" s="627"/>
      <c r="AS1565" s="627"/>
      <c r="AT1565" s="627"/>
      <c r="AU1565" s="627"/>
      <c r="AV1565" s="613">
        <v>2009</v>
      </c>
      <c r="AW1565" s="613"/>
      <c r="AX1565" s="613"/>
      <c r="AY1565" s="613"/>
      <c r="AZ1565" s="613"/>
      <c r="BA1565" s="613"/>
      <c r="BB1565" s="613"/>
      <c r="BC1565" s="614">
        <v>300</v>
      </c>
      <c r="BD1565" s="614"/>
      <c r="BE1565" s="170"/>
    </row>
    <row r="1566" spans="1:57" ht="25.7" hidden="1" customHeight="1" x14ac:dyDescent="0.15">
      <c r="A1566" s="630"/>
      <c r="B1566" s="147"/>
      <c r="C1566" s="625" t="s">
        <v>210</v>
      </c>
      <c r="D1566" s="625" t="s">
        <v>6616</v>
      </c>
      <c r="E1566" s="625" t="s">
        <v>210</v>
      </c>
      <c r="F1566" s="625"/>
      <c r="G1566" s="625" t="s">
        <v>210</v>
      </c>
      <c r="H1566" s="627"/>
      <c r="I1566" s="627"/>
      <c r="J1566" s="626">
        <v>1576</v>
      </c>
      <c r="K1566" s="626">
        <v>382</v>
      </c>
      <c r="L1566" s="138">
        <v>382</v>
      </c>
      <c r="M1566" s="627"/>
      <c r="N1566" s="628"/>
      <c r="O1566" s="627"/>
      <c r="P1566" s="626">
        <v>300</v>
      </c>
      <c r="Q1566" s="626">
        <v>300</v>
      </c>
      <c r="R1566" s="626" t="s">
        <v>16345</v>
      </c>
      <c r="S1566" s="684">
        <v>1</v>
      </c>
      <c r="T1566" s="626" t="s">
        <v>687</v>
      </c>
      <c r="U1566" s="627"/>
      <c r="V1566" s="627"/>
      <c r="W1566" s="627"/>
      <c r="X1566" s="627"/>
      <c r="Y1566" s="627"/>
      <c r="Z1566" s="627"/>
      <c r="AA1566" s="626"/>
      <c r="AB1566" s="625"/>
      <c r="AC1566" s="625"/>
      <c r="AD1566" s="627"/>
      <c r="AE1566" s="627"/>
      <c r="AF1566" s="627"/>
      <c r="AG1566" s="627"/>
      <c r="AH1566" s="627"/>
      <c r="AI1566" s="627"/>
      <c r="AJ1566" s="627"/>
      <c r="AK1566" s="627"/>
      <c r="AL1566" s="627"/>
      <c r="AM1566" s="627"/>
      <c r="AN1566" s="627"/>
      <c r="AO1566" s="627"/>
      <c r="AP1566" s="627"/>
      <c r="AQ1566" s="627"/>
      <c r="AR1566" s="627"/>
      <c r="AS1566" s="627"/>
      <c r="AT1566" s="627"/>
      <c r="AU1566" s="627"/>
      <c r="AV1566" s="613">
        <v>2009</v>
      </c>
      <c r="AW1566" s="613"/>
      <c r="AX1566" s="613"/>
      <c r="AY1566" s="613"/>
      <c r="AZ1566" s="613"/>
      <c r="BA1566" s="613"/>
      <c r="BB1566" s="613"/>
      <c r="BC1566" s="614">
        <v>300</v>
      </c>
      <c r="BD1566" s="614"/>
      <c r="BE1566" s="170"/>
    </row>
    <row r="1567" spans="1:57" ht="25.7" hidden="1" customHeight="1" x14ac:dyDescent="0.15">
      <c r="A1567" s="630"/>
      <c r="B1567" s="147"/>
      <c r="C1567" s="625" t="s">
        <v>210</v>
      </c>
      <c r="D1567" s="625" t="s">
        <v>6573</v>
      </c>
      <c r="E1567" s="625" t="s">
        <v>210</v>
      </c>
      <c r="F1567" s="625"/>
      <c r="G1567" s="625" t="s">
        <v>210</v>
      </c>
      <c r="H1567" s="627"/>
      <c r="I1567" s="627"/>
      <c r="J1567" s="626">
        <v>2251</v>
      </c>
      <c r="K1567" s="626">
        <v>414</v>
      </c>
      <c r="L1567" s="138">
        <v>414</v>
      </c>
      <c r="M1567" s="627"/>
      <c r="N1567" s="628"/>
      <c r="O1567" s="627"/>
      <c r="P1567" s="626">
        <v>300</v>
      </c>
      <c r="Q1567" s="626">
        <v>300</v>
      </c>
      <c r="R1567" s="626" t="s">
        <v>16345</v>
      </c>
      <c r="S1567" s="684">
        <v>1</v>
      </c>
      <c r="T1567" s="626" t="s">
        <v>687</v>
      </c>
      <c r="U1567" s="627"/>
      <c r="V1567" s="627"/>
      <c r="W1567" s="627"/>
      <c r="X1567" s="627"/>
      <c r="Y1567" s="627"/>
      <c r="Z1567" s="627"/>
      <c r="AA1567" s="626"/>
      <c r="AB1567" s="625"/>
      <c r="AC1567" s="625"/>
      <c r="AD1567" s="627"/>
      <c r="AE1567" s="627"/>
      <c r="AF1567" s="627"/>
      <c r="AG1567" s="627"/>
      <c r="AH1567" s="627"/>
      <c r="AI1567" s="627"/>
      <c r="AJ1567" s="627"/>
      <c r="AK1567" s="627"/>
      <c r="AL1567" s="627"/>
      <c r="AM1567" s="627"/>
      <c r="AN1567" s="627"/>
      <c r="AO1567" s="627"/>
      <c r="AP1567" s="627"/>
      <c r="AQ1567" s="627"/>
      <c r="AR1567" s="627"/>
      <c r="AS1567" s="627"/>
      <c r="AT1567" s="627"/>
      <c r="AU1567" s="627"/>
      <c r="AV1567" s="613">
        <v>2009</v>
      </c>
      <c r="AW1567" s="613"/>
      <c r="AX1567" s="613"/>
      <c r="AY1567" s="613"/>
      <c r="AZ1567" s="613"/>
      <c r="BA1567" s="613"/>
      <c r="BB1567" s="613"/>
      <c r="BC1567" s="614">
        <v>300</v>
      </c>
      <c r="BD1567" s="614"/>
      <c r="BE1567" s="170"/>
    </row>
    <row r="1568" spans="1:57" ht="25.7" hidden="1" customHeight="1" x14ac:dyDescent="0.15">
      <c r="A1568" s="630"/>
      <c r="B1568" s="147"/>
      <c r="C1568" s="625" t="s">
        <v>210</v>
      </c>
      <c r="D1568" s="625" t="s">
        <v>6617</v>
      </c>
      <c r="E1568" s="625" t="s">
        <v>210</v>
      </c>
      <c r="F1568" s="625"/>
      <c r="G1568" s="625" t="s">
        <v>210</v>
      </c>
      <c r="H1568" s="627"/>
      <c r="I1568" s="627"/>
      <c r="J1568" s="626">
        <v>2295</v>
      </c>
      <c r="K1568" s="626">
        <v>414</v>
      </c>
      <c r="L1568" s="138">
        <v>414</v>
      </c>
      <c r="M1568" s="627"/>
      <c r="N1568" s="628"/>
      <c r="O1568" s="627"/>
      <c r="P1568" s="626">
        <v>300</v>
      </c>
      <c r="Q1568" s="626">
        <v>300</v>
      </c>
      <c r="R1568" s="626" t="s">
        <v>16345</v>
      </c>
      <c r="S1568" s="684">
        <v>1</v>
      </c>
      <c r="T1568" s="626" t="s">
        <v>687</v>
      </c>
      <c r="U1568" s="627"/>
      <c r="V1568" s="627"/>
      <c r="W1568" s="627"/>
      <c r="X1568" s="627"/>
      <c r="Y1568" s="627"/>
      <c r="Z1568" s="627"/>
      <c r="AA1568" s="626"/>
      <c r="AB1568" s="625"/>
      <c r="AC1568" s="625"/>
      <c r="AD1568" s="627"/>
      <c r="AE1568" s="627"/>
      <c r="AF1568" s="627"/>
      <c r="AG1568" s="627"/>
      <c r="AH1568" s="627"/>
      <c r="AI1568" s="627"/>
      <c r="AJ1568" s="627"/>
      <c r="AK1568" s="627"/>
      <c r="AL1568" s="627"/>
      <c r="AM1568" s="627"/>
      <c r="AN1568" s="627"/>
      <c r="AO1568" s="627"/>
      <c r="AP1568" s="627"/>
      <c r="AQ1568" s="627"/>
      <c r="AR1568" s="627"/>
      <c r="AS1568" s="627"/>
      <c r="AT1568" s="627"/>
      <c r="AU1568" s="627"/>
      <c r="AV1568" s="613">
        <v>2009</v>
      </c>
      <c r="AW1568" s="613"/>
      <c r="AX1568" s="613"/>
      <c r="AY1568" s="613"/>
      <c r="AZ1568" s="613"/>
      <c r="BA1568" s="613"/>
      <c r="BB1568" s="613"/>
      <c r="BC1568" s="614">
        <v>300</v>
      </c>
      <c r="BD1568" s="614"/>
      <c r="BE1568" s="170"/>
    </row>
    <row r="1569" spans="1:57" ht="25.7" hidden="1" customHeight="1" x14ac:dyDescent="0.15">
      <c r="A1569" s="630"/>
      <c r="B1569" s="147"/>
      <c r="C1569" s="625" t="s">
        <v>210</v>
      </c>
      <c r="D1569" s="625" t="s">
        <v>6618</v>
      </c>
      <c r="E1569" s="625" t="s">
        <v>210</v>
      </c>
      <c r="F1569" s="625"/>
      <c r="G1569" s="625" t="s">
        <v>210</v>
      </c>
      <c r="H1569" s="627"/>
      <c r="I1569" s="627"/>
      <c r="J1569" s="626">
        <v>12606</v>
      </c>
      <c r="K1569" s="626">
        <v>374</v>
      </c>
      <c r="L1569" s="138">
        <v>374</v>
      </c>
      <c r="M1569" s="627"/>
      <c r="N1569" s="628"/>
      <c r="O1569" s="627"/>
      <c r="P1569" s="626">
        <v>300</v>
      </c>
      <c r="Q1569" s="626">
        <v>300</v>
      </c>
      <c r="R1569" s="626" t="s">
        <v>16345</v>
      </c>
      <c r="S1569" s="684">
        <v>1</v>
      </c>
      <c r="T1569" s="626" t="s">
        <v>687</v>
      </c>
      <c r="U1569" s="627"/>
      <c r="V1569" s="627"/>
      <c r="W1569" s="627"/>
      <c r="X1569" s="627"/>
      <c r="Y1569" s="627"/>
      <c r="Z1569" s="627"/>
      <c r="AA1569" s="626"/>
      <c r="AB1569" s="625"/>
      <c r="AC1569" s="625"/>
      <c r="AD1569" s="627"/>
      <c r="AE1569" s="627"/>
      <c r="AF1569" s="627"/>
      <c r="AG1569" s="627"/>
      <c r="AH1569" s="627"/>
      <c r="AI1569" s="627"/>
      <c r="AJ1569" s="627"/>
      <c r="AK1569" s="627"/>
      <c r="AL1569" s="627"/>
      <c r="AM1569" s="627"/>
      <c r="AN1569" s="627"/>
      <c r="AO1569" s="627"/>
      <c r="AP1569" s="627"/>
      <c r="AQ1569" s="627"/>
      <c r="AR1569" s="627"/>
      <c r="AS1569" s="627"/>
      <c r="AT1569" s="627"/>
      <c r="AU1569" s="627"/>
      <c r="AV1569" s="613">
        <v>2009</v>
      </c>
      <c r="AW1569" s="613"/>
      <c r="AX1569" s="613"/>
      <c r="AY1569" s="613"/>
      <c r="AZ1569" s="613"/>
      <c r="BA1569" s="613"/>
      <c r="BB1569" s="613"/>
      <c r="BC1569" s="614">
        <v>300</v>
      </c>
      <c r="BD1569" s="614"/>
      <c r="BE1569" s="170"/>
    </row>
    <row r="1570" spans="1:57" ht="25.7" hidden="1" customHeight="1" x14ac:dyDescent="0.15">
      <c r="A1570" s="630"/>
      <c r="B1570" s="147"/>
      <c r="C1570" s="625" t="s">
        <v>210</v>
      </c>
      <c r="D1570" s="625" t="s">
        <v>6619</v>
      </c>
      <c r="E1570" s="625" t="s">
        <v>210</v>
      </c>
      <c r="F1570" s="625"/>
      <c r="G1570" s="625" t="s">
        <v>210</v>
      </c>
      <c r="H1570" s="627"/>
      <c r="I1570" s="627"/>
      <c r="J1570" s="626">
        <v>2675</v>
      </c>
      <c r="K1570" s="626">
        <v>414</v>
      </c>
      <c r="L1570" s="138">
        <v>414</v>
      </c>
      <c r="M1570" s="627"/>
      <c r="N1570" s="628"/>
      <c r="O1570" s="627"/>
      <c r="P1570" s="626">
        <v>300</v>
      </c>
      <c r="Q1570" s="626">
        <v>300</v>
      </c>
      <c r="R1570" s="626" t="s">
        <v>16345</v>
      </c>
      <c r="S1570" s="684">
        <v>1</v>
      </c>
      <c r="T1570" s="626" t="s">
        <v>687</v>
      </c>
      <c r="U1570" s="627"/>
      <c r="V1570" s="627"/>
      <c r="W1570" s="627"/>
      <c r="X1570" s="627"/>
      <c r="Y1570" s="627"/>
      <c r="Z1570" s="627"/>
      <c r="AA1570" s="626"/>
      <c r="AB1570" s="625"/>
      <c r="AC1570" s="625"/>
      <c r="AD1570" s="627"/>
      <c r="AE1570" s="627"/>
      <c r="AF1570" s="627"/>
      <c r="AG1570" s="627"/>
      <c r="AH1570" s="627"/>
      <c r="AI1570" s="627"/>
      <c r="AJ1570" s="627"/>
      <c r="AK1570" s="627"/>
      <c r="AL1570" s="627"/>
      <c r="AM1570" s="627"/>
      <c r="AN1570" s="627"/>
      <c r="AO1570" s="627"/>
      <c r="AP1570" s="627"/>
      <c r="AQ1570" s="627"/>
      <c r="AR1570" s="627"/>
      <c r="AS1570" s="627"/>
      <c r="AT1570" s="627"/>
      <c r="AU1570" s="627"/>
      <c r="AV1570" s="613">
        <v>2009</v>
      </c>
      <c r="AW1570" s="613"/>
      <c r="AX1570" s="613"/>
      <c r="AY1570" s="613"/>
      <c r="AZ1570" s="613"/>
      <c r="BA1570" s="613"/>
      <c r="BB1570" s="613"/>
      <c r="BC1570" s="614">
        <v>300</v>
      </c>
      <c r="BD1570" s="614"/>
      <c r="BE1570" s="170"/>
    </row>
    <row r="1571" spans="1:57" ht="25.7" hidden="1" customHeight="1" x14ac:dyDescent="0.15">
      <c r="A1571" s="630"/>
      <c r="B1571" s="147"/>
      <c r="C1571" s="625" t="s">
        <v>210</v>
      </c>
      <c r="D1571" s="625" t="s">
        <v>6620</v>
      </c>
      <c r="E1571" s="625" t="s">
        <v>210</v>
      </c>
      <c r="F1571" s="625"/>
      <c r="G1571" s="625" t="s">
        <v>210</v>
      </c>
      <c r="H1571" s="627"/>
      <c r="I1571" s="627"/>
      <c r="J1571" s="626">
        <v>2885</v>
      </c>
      <c r="K1571" s="626">
        <v>374</v>
      </c>
      <c r="L1571" s="138">
        <v>374</v>
      </c>
      <c r="M1571" s="627"/>
      <c r="N1571" s="628"/>
      <c r="O1571" s="627"/>
      <c r="P1571" s="626">
        <v>300</v>
      </c>
      <c r="Q1571" s="626">
        <v>300</v>
      </c>
      <c r="R1571" s="626" t="s">
        <v>16345</v>
      </c>
      <c r="S1571" s="684">
        <v>1</v>
      </c>
      <c r="T1571" s="626" t="s">
        <v>687</v>
      </c>
      <c r="U1571" s="627"/>
      <c r="V1571" s="627"/>
      <c r="W1571" s="627"/>
      <c r="X1571" s="627"/>
      <c r="Y1571" s="627"/>
      <c r="Z1571" s="627"/>
      <c r="AA1571" s="626"/>
      <c r="AB1571" s="625"/>
      <c r="AC1571" s="625"/>
      <c r="AD1571" s="627"/>
      <c r="AE1571" s="627"/>
      <c r="AF1571" s="627"/>
      <c r="AG1571" s="627"/>
      <c r="AH1571" s="627"/>
      <c r="AI1571" s="627"/>
      <c r="AJ1571" s="627"/>
      <c r="AK1571" s="627"/>
      <c r="AL1571" s="627"/>
      <c r="AM1571" s="627"/>
      <c r="AN1571" s="627"/>
      <c r="AO1571" s="627"/>
      <c r="AP1571" s="627"/>
      <c r="AQ1571" s="627"/>
      <c r="AR1571" s="627"/>
      <c r="AS1571" s="627"/>
      <c r="AT1571" s="627"/>
      <c r="AU1571" s="627"/>
      <c r="AV1571" s="613">
        <v>2009</v>
      </c>
      <c r="AW1571" s="613"/>
      <c r="AX1571" s="613"/>
      <c r="AY1571" s="613"/>
      <c r="AZ1571" s="613"/>
      <c r="BA1571" s="613"/>
      <c r="BB1571" s="613"/>
      <c r="BC1571" s="614">
        <v>300</v>
      </c>
      <c r="BD1571" s="614"/>
      <c r="BE1571" s="170"/>
    </row>
    <row r="1572" spans="1:57" ht="25.7" hidden="1" customHeight="1" x14ac:dyDescent="0.15">
      <c r="A1572" s="630"/>
      <c r="B1572" s="147"/>
      <c r="C1572" s="625" t="s">
        <v>210</v>
      </c>
      <c r="D1572" s="625" t="s">
        <v>6621</v>
      </c>
      <c r="E1572" s="625" t="s">
        <v>210</v>
      </c>
      <c r="F1572" s="625"/>
      <c r="G1572" s="625" t="s">
        <v>210</v>
      </c>
      <c r="H1572" s="627"/>
      <c r="I1572" s="627"/>
      <c r="J1572" s="626">
        <v>2948</v>
      </c>
      <c r="K1572" s="626">
        <v>407</v>
      </c>
      <c r="L1572" s="138">
        <v>407</v>
      </c>
      <c r="M1572" s="627"/>
      <c r="N1572" s="628"/>
      <c r="O1572" s="627"/>
      <c r="P1572" s="626">
        <v>300</v>
      </c>
      <c r="Q1572" s="626">
        <v>300</v>
      </c>
      <c r="R1572" s="626" t="s">
        <v>16345</v>
      </c>
      <c r="S1572" s="684">
        <v>1</v>
      </c>
      <c r="T1572" s="626" t="s">
        <v>687</v>
      </c>
      <c r="U1572" s="627"/>
      <c r="V1572" s="627"/>
      <c r="W1572" s="627"/>
      <c r="X1572" s="627"/>
      <c r="Y1572" s="627"/>
      <c r="Z1572" s="627"/>
      <c r="AA1572" s="626"/>
      <c r="AB1572" s="625"/>
      <c r="AC1572" s="625"/>
      <c r="AD1572" s="627"/>
      <c r="AE1572" s="627"/>
      <c r="AF1572" s="627"/>
      <c r="AG1572" s="627"/>
      <c r="AH1572" s="627"/>
      <c r="AI1572" s="627"/>
      <c r="AJ1572" s="627"/>
      <c r="AK1572" s="627"/>
      <c r="AL1572" s="627"/>
      <c r="AM1572" s="627"/>
      <c r="AN1572" s="627"/>
      <c r="AO1572" s="627"/>
      <c r="AP1572" s="627"/>
      <c r="AQ1572" s="627"/>
      <c r="AR1572" s="627"/>
      <c r="AS1572" s="627"/>
      <c r="AT1572" s="627"/>
      <c r="AU1572" s="627"/>
      <c r="AV1572" s="613">
        <v>2010</v>
      </c>
      <c r="AW1572" s="613"/>
      <c r="AX1572" s="613"/>
      <c r="AY1572" s="613"/>
      <c r="AZ1572" s="613"/>
      <c r="BA1572" s="613"/>
      <c r="BB1572" s="613"/>
      <c r="BC1572" s="614">
        <v>300</v>
      </c>
      <c r="BD1572" s="614"/>
      <c r="BE1572" s="170"/>
    </row>
    <row r="1573" spans="1:57" ht="25.7" hidden="1" customHeight="1" x14ac:dyDescent="0.15">
      <c r="A1573" s="630"/>
      <c r="B1573" s="147"/>
      <c r="C1573" s="625" t="s">
        <v>210</v>
      </c>
      <c r="D1573" s="625" t="s">
        <v>6622</v>
      </c>
      <c r="E1573" s="625" t="s">
        <v>210</v>
      </c>
      <c r="F1573" s="625"/>
      <c r="G1573" s="625" t="s">
        <v>210</v>
      </c>
      <c r="H1573" s="627"/>
      <c r="I1573" s="627"/>
      <c r="J1573" s="626">
        <v>750</v>
      </c>
      <c r="K1573" s="626">
        <v>50</v>
      </c>
      <c r="L1573" s="138">
        <v>50</v>
      </c>
      <c r="M1573" s="627"/>
      <c r="N1573" s="628"/>
      <c r="O1573" s="627"/>
      <c r="P1573" s="626">
        <v>300</v>
      </c>
      <c r="Q1573" s="626">
        <v>300</v>
      </c>
      <c r="R1573" s="626" t="s">
        <v>16345</v>
      </c>
      <c r="S1573" s="684">
        <v>1</v>
      </c>
      <c r="T1573" s="626" t="s">
        <v>687</v>
      </c>
      <c r="U1573" s="627"/>
      <c r="V1573" s="627"/>
      <c r="W1573" s="627"/>
      <c r="X1573" s="627"/>
      <c r="Y1573" s="627"/>
      <c r="Z1573" s="627"/>
      <c r="AA1573" s="626"/>
      <c r="AB1573" s="625"/>
      <c r="AC1573" s="625"/>
      <c r="AD1573" s="627"/>
      <c r="AE1573" s="627"/>
      <c r="AF1573" s="627"/>
      <c r="AG1573" s="627"/>
      <c r="AH1573" s="627"/>
      <c r="AI1573" s="627"/>
      <c r="AJ1573" s="627"/>
      <c r="AK1573" s="627"/>
      <c r="AL1573" s="627"/>
      <c r="AM1573" s="627"/>
      <c r="AN1573" s="627"/>
      <c r="AO1573" s="627"/>
      <c r="AP1573" s="627"/>
      <c r="AQ1573" s="627"/>
      <c r="AR1573" s="627"/>
      <c r="AS1573" s="627"/>
      <c r="AT1573" s="627"/>
      <c r="AU1573" s="627"/>
      <c r="AV1573" s="613">
        <v>2013</v>
      </c>
      <c r="AW1573" s="613"/>
      <c r="AX1573" s="613"/>
      <c r="AY1573" s="613"/>
      <c r="AZ1573" s="613"/>
      <c r="BA1573" s="613"/>
      <c r="BB1573" s="613"/>
      <c r="BC1573" s="614">
        <v>100</v>
      </c>
      <c r="BD1573" s="614"/>
      <c r="BE1573" s="170"/>
    </row>
    <row r="1574" spans="1:57" ht="25.7" hidden="1" customHeight="1" x14ac:dyDescent="0.15">
      <c r="A1574" s="630"/>
      <c r="B1574" s="147"/>
      <c r="C1574" s="625" t="s">
        <v>210</v>
      </c>
      <c r="D1574" s="625" t="s">
        <v>6623</v>
      </c>
      <c r="E1574" s="625" t="s">
        <v>210</v>
      </c>
      <c r="F1574" s="625"/>
      <c r="G1574" s="625" t="s">
        <v>210</v>
      </c>
      <c r="H1574" s="627"/>
      <c r="I1574" s="627"/>
      <c r="J1574" s="626">
        <v>805</v>
      </c>
      <c r="K1574" s="626">
        <v>54</v>
      </c>
      <c r="L1574" s="138">
        <v>54</v>
      </c>
      <c r="M1574" s="627"/>
      <c r="N1574" s="628"/>
      <c r="O1574" s="627"/>
      <c r="P1574" s="626">
        <v>300</v>
      </c>
      <c r="Q1574" s="626">
        <v>300</v>
      </c>
      <c r="R1574" s="626" t="s">
        <v>16345</v>
      </c>
      <c r="S1574" s="684">
        <v>1</v>
      </c>
      <c r="T1574" s="626" t="s">
        <v>687</v>
      </c>
      <c r="U1574" s="627"/>
      <c r="V1574" s="627"/>
      <c r="W1574" s="627"/>
      <c r="X1574" s="627"/>
      <c r="Y1574" s="627"/>
      <c r="Z1574" s="627"/>
      <c r="AA1574" s="626"/>
      <c r="AB1574" s="625"/>
      <c r="AC1574" s="625"/>
      <c r="AD1574" s="627"/>
      <c r="AE1574" s="627"/>
      <c r="AF1574" s="627"/>
      <c r="AG1574" s="627"/>
      <c r="AH1574" s="627"/>
      <c r="AI1574" s="627"/>
      <c r="AJ1574" s="627"/>
      <c r="AK1574" s="627"/>
      <c r="AL1574" s="627"/>
      <c r="AM1574" s="627"/>
      <c r="AN1574" s="627"/>
      <c r="AO1574" s="627"/>
      <c r="AP1574" s="627"/>
      <c r="AQ1574" s="627"/>
      <c r="AR1574" s="627"/>
      <c r="AS1574" s="627"/>
      <c r="AT1574" s="627"/>
      <c r="AU1574" s="627"/>
      <c r="AV1574" s="613">
        <v>2013</v>
      </c>
      <c r="AW1574" s="613"/>
      <c r="AX1574" s="613"/>
      <c r="AY1574" s="613"/>
      <c r="AZ1574" s="613"/>
      <c r="BA1574" s="613"/>
      <c r="BB1574" s="613"/>
      <c r="BC1574" s="614">
        <v>100</v>
      </c>
      <c r="BD1574" s="614"/>
      <c r="BE1574" s="170"/>
    </row>
    <row r="1575" spans="1:57" ht="25.7" hidden="1" customHeight="1" x14ac:dyDescent="0.15">
      <c r="A1575" s="630"/>
      <c r="B1575" s="147"/>
      <c r="C1575" s="625" t="s">
        <v>16321</v>
      </c>
      <c r="D1575" s="625" t="s">
        <v>17568</v>
      </c>
      <c r="E1575" s="625" t="s">
        <v>16321</v>
      </c>
      <c r="F1575" s="625"/>
      <c r="G1575" s="625" t="s">
        <v>16321</v>
      </c>
      <c r="H1575" s="627"/>
      <c r="I1575" s="627"/>
      <c r="J1575" s="626">
        <v>1354</v>
      </c>
      <c r="K1575" s="626">
        <v>490</v>
      </c>
      <c r="L1575" s="138">
        <v>490</v>
      </c>
      <c r="M1575" s="627"/>
      <c r="N1575" s="628"/>
      <c r="O1575" s="627"/>
      <c r="P1575" s="626">
        <v>300</v>
      </c>
      <c r="Q1575" s="626">
        <v>300</v>
      </c>
      <c r="R1575" s="626" t="s">
        <v>16345</v>
      </c>
      <c r="S1575" s="684">
        <v>1</v>
      </c>
      <c r="T1575" s="626" t="s">
        <v>15513</v>
      </c>
      <c r="U1575" s="627"/>
      <c r="V1575" s="627"/>
      <c r="W1575" s="627"/>
      <c r="X1575" s="627"/>
      <c r="Y1575" s="627"/>
      <c r="Z1575" s="627"/>
      <c r="AA1575" s="626"/>
      <c r="AB1575" s="625"/>
      <c r="AC1575" s="625"/>
      <c r="AD1575" s="627"/>
      <c r="AE1575" s="627"/>
      <c r="AF1575" s="627"/>
      <c r="AG1575" s="627"/>
      <c r="AH1575" s="627"/>
      <c r="AI1575" s="627"/>
      <c r="AJ1575" s="627"/>
      <c r="AK1575" s="627"/>
      <c r="AL1575" s="627"/>
      <c r="AM1575" s="627"/>
      <c r="AN1575" s="627"/>
      <c r="AO1575" s="627"/>
      <c r="AP1575" s="627"/>
      <c r="AQ1575" s="627"/>
      <c r="AR1575" s="627"/>
      <c r="AS1575" s="627"/>
      <c r="AT1575" s="627"/>
      <c r="AU1575" s="627"/>
      <c r="AV1575" s="613">
        <v>2022</v>
      </c>
      <c r="AW1575" s="613"/>
      <c r="AX1575" s="613"/>
      <c r="AY1575" s="613"/>
      <c r="AZ1575" s="613"/>
      <c r="BA1575" s="613"/>
      <c r="BB1575" s="613"/>
      <c r="BC1575" s="614">
        <v>600</v>
      </c>
      <c r="BD1575" s="614"/>
      <c r="BE1575" s="170"/>
    </row>
    <row r="1576" spans="1:57" ht="25.7" hidden="1" customHeight="1" x14ac:dyDescent="0.15">
      <c r="A1576" s="630"/>
      <c r="B1576" s="147"/>
      <c r="C1576" s="625" t="s">
        <v>6308</v>
      </c>
      <c r="D1576" s="625" t="s">
        <v>6624</v>
      </c>
      <c r="E1576" s="625" t="s">
        <v>6308</v>
      </c>
      <c r="F1576" s="625"/>
      <c r="G1576" s="625" t="s">
        <v>6308</v>
      </c>
      <c r="H1576" s="627"/>
      <c r="I1576" s="627"/>
      <c r="J1576" s="626">
        <v>9160</v>
      </c>
      <c r="K1576" s="626">
        <v>1830</v>
      </c>
      <c r="L1576" s="138">
        <v>1795</v>
      </c>
      <c r="M1576" s="627"/>
      <c r="N1576" s="628"/>
      <c r="O1576" s="627"/>
      <c r="P1576" s="626">
        <v>4488</v>
      </c>
      <c r="Q1576" s="626">
        <v>4488</v>
      </c>
      <c r="R1576" s="614" t="s">
        <v>16354</v>
      </c>
      <c r="S1576" s="684">
        <v>6</v>
      </c>
      <c r="T1576" s="626" t="s">
        <v>316</v>
      </c>
      <c r="U1576" s="627"/>
      <c r="V1576" s="627"/>
      <c r="W1576" s="627"/>
      <c r="X1576" s="627"/>
      <c r="Y1576" s="627"/>
      <c r="Z1576" s="627"/>
      <c r="AA1576" s="626" t="s">
        <v>1530</v>
      </c>
      <c r="AB1576" s="625"/>
      <c r="AC1576" s="625"/>
      <c r="AD1576" s="627"/>
      <c r="AE1576" s="627"/>
      <c r="AF1576" s="627"/>
      <c r="AG1576" s="627"/>
      <c r="AH1576" s="627"/>
      <c r="AI1576" s="627"/>
      <c r="AJ1576" s="627"/>
      <c r="AK1576" s="627"/>
      <c r="AL1576" s="627"/>
      <c r="AM1576" s="627"/>
      <c r="AN1576" s="627"/>
      <c r="AO1576" s="627"/>
      <c r="AP1576" s="627"/>
      <c r="AQ1576" s="627"/>
      <c r="AR1576" s="627"/>
      <c r="AS1576" s="627"/>
      <c r="AT1576" s="627"/>
      <c r="AU1576" s="627"/>
      <c r="AV1576" s="613">
        <v>2019</v>
      </c>
      <c r="AW1576" s="613"/>
      <c r="AX1576" s="613"/>
      <c r="AY1576" s="613"/>
      <c r="AZ1576" s="613"/>
      <c r="BA1576" s="613"/>
      <c r="BB1576" s="613"/>
      <c r="BC1576" s="614">
        <v>3000</v>
      </c>
      <c r="BD1576" s="614"/>
      <c r="BE1576" s="170"/>
    </row>
    <row r="1577" spans="1:57" ht="25.7" hidden="1" customHeight="1" x14ac:dyDescent="0.15">
      <c r="A1577" s="630"/>
      <c r="B1577" s="140"/>
      <c r="C1577" s="625" t="s">
        <v>6308</v>
      </c>
      <c r="D1577" s="625" t="s">
        <v>6625</v>
      </c>
      <c r="E1577" s="625" t="s">
        <v>6308</v>
      </c>
      <c r="F1577" s="625"/>
      <c r="G1577" s="625" t="s">
        <v>6308</v>
      </c>
      <c r="H1577" s="627"/>
      <c r="I1577" s="627"/>
      <c r="J1577" s="626">
        <v>2700</v>
      </c>
      <c r="K1577" s="626">
        <v>464</v>
      </c>
      <c r="L1577" s="138">
        <v>464</v>
      </c>
      <c r="M1577" s="627"/>
      <c r="N1577" s="628"/>
      <c r="O1577" s="627"/>
      <c r="P1577" s="626">
        <v>748</v>
      </c>
      <c r="Q1577" s="626">
        <v>748</v>
      </c>
      <c r="R1577" s="614" t="s">
        <v>16354</v>
      </c>
      <c r="S1577" s="684">
        <v>2</v>
      </c>
      <c r="T1577" s="626" t="s">
        <v>316</v>
      </c>
      <c r="U1577" s="627"/>
      <c r="V1577" s="627"/>
      <c r="W1577" s="627"/>
      <c r="X1577" s="627"/>
      <c r="Y1577" s="627"/>
      <c r="Z1577" s="627"/>
      <c r="AA1577" s="626" t="s">
        <v>1530</v>
      </c>
      <c r="AB1577" s="625"/>
      <c r="AC1577" s="625"/>
      <c r="AD1577" s="627"/>
      <c r="AE1577" s="627"/>
      <c r="AF1577" s="627"/>
      <c r="AG1577" s="627"/>
      <c r="AH1577" s="627"/>
      <c r="AI1577" s="627"/>
      <c r="AJ1577" s="627"/>
      <c r="AK1577" s="627"/>
      <c r="AL1577" s="627"/>
      <c r="AM1577" s="627"/>
      <c r="AN1577" s="627"/>
      <c r="AO1577" s="627"/>
      <c r="AP1577" s="627"/>
      <c r="AQ1577" s="627"/>
      <c r="AR1577" s="627"/>
      <c r="AS1577" s="627"/>
      <c r="AT1577" s="627"/>
      <c r="AU1577" s="627"/>
      <c r="AV1577" s="613">
        <v>2009</v>
      </c>
      <c r="AW1577" s="613"/>
      <c r="AX1577" s="613"/>
      <c r="AY1577" s="613"/>
      <c r="AZ1577" s="613"/>
      <c r="BA1577" s="613"/>
      <c r="BB1577" s="613"/>
      <c r="BC1577" s="614">
        <v>309</v>
      </c>
      <c r="BD1577" s="614"/>
      <c r="BE1577" s="170"/>
    </row>
    <row r="1578" spans="1:57" ht="25.7" hidden="1" customHeight="1" x14ac:dyDescent="0.15">
      <c r="A1578" s="630"/>
      <c r="B1578" s="147"/>
      <c r="C1578" s="625" t="s">
        <v>6308</v>
      </c>
      <c r="D1578" s="625" t="s">
        <v>6626</v>
      </c>
      <c r="E1578" s="625" t="s">
        <v>6308</v>
      </c>
      <c r="F1578" s="625"/>
      <c r="G1578" s="625" t="s">
        <v>6308</v>
      </c>
      <c r="H1578" s="627"/>
      <c r="I1578" s="627"/>
      <c r="J1578" s="626">
        <v>2424</v>
      </c>
      <c r="K1578" s="626">
        <v>464</v>
      </c>
      <c r="L1578" s="138">
        <v>464</v>
      </c>
      <c r="M1578" s="627"/>
      <c r="N1578" s="628"/>
      <c r="O1578" s="627"/>
      <c r="P1578" s="626">
        <v>748</v>
      </c>
      <c r="Q1578" s="626">
        <v>748</v>
      </c>
      <c r="R1578" s="614" t="s">
        <v>16354</v>
      </c>
      <c r="S1578" s="684">
        <v>2</v>
      </c>
      <c r="T1578" s="626" t="s">
        <v>316</v>
      </c>
      <c r="U1578" s="627"/>
      <c r="V1578" s="627"/>
      <c r="W1578" s="627"/>
      <c r="X1578" s="627"/>
      <c r="Y1578" s="627"/>
      <c r="Z1578" s="627"/>
      <c r="AA1578" s="626" t="s">
        <v>1530</v>
      </c>
      <c r="AB1578" s="625"/>
      <c r="AC1578" s="625"/>
      <c r="AD1578" s="627"/>
      <c r="AE1578" s="627"/>
      <c r="AF1578" s="627"/>
      <c r="AG1578" s="627"/>
      <c r="AH1578" s="627"/>
      <c r="AI1578" s="627"/>
      <c r="AJ1578" s="627"/>
      <c r="AK1578" s="627"/>
      <c r="AL1578" s="627"/>
      <c r="AM1578" s="627"/>
      <c r="AN1578" s="627"/>
      <c r="AO1578" s="627"/>
      <c r="AP1578" s="627"/>
      <c r="AQ1578" s="627"/>
      <c r="AR1578" s="627"/>
      <c r="AS1578" s="627"/>
      <c r="AT1578" s="627"/>
      <c r="AU1578" s="627"/>
      <c r="AV1578" s="613">
        <v>2009</v>
      </c>
      <c r="AW1578" s="613"/>
      <c r="AX1578" s="613"/>
      <c r="AY1578" s="613"/>
      <c r="AZ1578" s="613"/>
      <c r="BA1578" s="613"/>
      <c r="BB1578" s="613"/>
      <c r="BC1578" s="614">
        <v>366</v>
      </c>
      <c r="BD1578" s="614"/>
      <c r="BE1578" s="170"/>
    </row>
    <row r="1579" spans="1:57" ht="25.7" hidden="1" customHeight="1" x14ac:dyDescent="0.15">
      <c r="A1579" s="630"/>
      <c r="B1579" s="147"/>
      <c r="C1579" s="625" t="s">
        <v>6308</v>
      </c>
      <c r="D1579" s="625" t="s">
        <v>6627</v>
      </c>
      <c r="E1579" s="625" t="s">
        <v>6308</v>
      </c>
      <c r="F1579" s="625"/>
      <c r="G1579" s="625" t="s">
        <v>6308</v>
      </c>
      <c r="H1579" s="627"/>
      <c r="I1579" s="627"/>
      <c r="J1579" s="626">
        <v>4056</v>
      </c>
      <c r="K1579" s="626">
        <v>522</v>
      </c>
      <c r="L1579" s="138">
        <v>522</v>
      </c>
      <c r="M1579" s="627"/>
      <c r="N1579" s="628"/>
      <c r="O1579" s="627"/>
      <c r="P1579" s="626">
        <v>748</v>
      </c>
      <c r="Q1579" s="626">
        <v>748</v>
      </c>
      <c r="R1579" s="614" t="s">
        <v>16354</v>
      </c>
      <c r="S1579" s="684">
        <v>2</v>
      </c>
      <c r="T1579" s="626" t="s">
        <v>316</v>
      </c>
      <c r="U1579" s="627"/>
      <c r="V1579" s="627"/>
      <c r="W1579" s="627"/>
      <c r="X1579" s="627"/>
      <c r="Y1579" s="627"/>
      <c r="Z1579" s="627"/>
      <c r="AA1579" s="626" t="s">
        <v>1530</v>
      </c>
      <c r="AB1579" s="625"/>
      <c r="AC1579" s="625"/>
      <c r="AD1579" s="627"/>
      <c r="AE1579" s="627"/>
      <c r="AF1579" s="627"/>
      <c r="AG1579" s="627"/>
      <c r="AH1579" s="627"/>
      <c r="AI1579" s="627"/>
      <c r="AJ1579" s="627"/>
      <c r="AK1579" s="627"/>
      <c r="AL1579" s="627"/>
      <c r="AM1579" s="627"/>
      <c r="AN1579" s="627"/>
      <c r="AO1579" s="627"/>
      <c r="AP1579" s="627"/>
      <c r="AQ1579" s="627"/>
      <c r="AR1579" s="627"/>
      <c r="AS1579" s="627"/>
      <c r="AT1579" s="627"/>
      <c r="AU1579" s="627"/>
      <c r="AV1579" s="613">
        <v>2009</v>
      </c>
      <c r="AW1579" s="613"/>
      <c r="AX1579" s="613"/>
      <c r="AY1579" s="613"/>
      <c r="AZ1579" s="613"/>
      <c r="BA1579" s="613"/>
      <c r="BB1579" s="613"/>
      <c r="BC1579" s="614">
        <v>300</v>
      </c>
      <c r="BD1579" s="614"/>
      <c r="BE1579" s="170"/>
    </row>
    <row r="1580" spans="1:57" ht="25.7" hidden="1" customHeight="1" x14ac:dyDescent="0.15">
      <c r="A1580" s="630"/>
      <c r="B1580" s="147"/>
      <c r="C1580" s="625" t="s">
        <v>6308</v>
      </c>
      <c r="D1580" s="625" t="s">
        <v>6628</v>
      </c>
      <c r="E1580" s="625" t="s">
        <v>6308</v>
      </c>
      <c r="F1580" s="625"/>
      <c r="G1580" s="625" t="s">
        <v>6308</v>
      </c>
      <c r="H1580" s="627"/>
      <c r="I1580" s="627"/>
      <c r="J1580" s="626">
        <v>867</v>
      </c>
      <c r="K1580" s="626">
        <v>416</v>
      </c>
      <c r="L1580" s="138">
        <v>416</v>
      </c>
      <c r="M1580" s="627"/>
      <c r="N1580" s="628"/>
      <c r="O1580" s="627"/>
      <c r="P1580" s="626">
        <v>748</v>
      </c>
      <c r="Q1580" s="626">
        <v>748</v>
      </c>
      <c r="R1580" s="614" t="s">
        <v>16354</v>
      </c>
      <c r="S1580" s="684">
        <v>2</v>
      </c>
      <c r="T1580" s="626" t="s">
        <v>316</v>
      </c>
      <c r="U1580" s="627"/>
      <c r="V1580" s="627"/>
      <c r="W1580" s="627"/>
      <c r="X1580" s="627"/>
      <c r="Y1580" s="627"/>
      <c r="Z1580" s="627"/>
      <c r="AA1580" s="626"/>
      <c r="AB1580" s="625"/>
      <c r="AC1580" s="625"/>
      <c r="AD1580" s="627"/>
      <c r="AE1580" s="627"/>
      <c r="AF1580" s="627"/>
      <c r="AG1580" s="627"/>
      <c r="AH1580" s="627"/>
      <c r="AI1580" s="627"/>
      <c r="AJ1580" s="627"/>
      <c r="AK1580" s="627"/>
      <c r="AL1580" s="627"/>
      <c r="AM1580" s="627"/>
      <c r="AN1580" s="627"/>
      <c r="AO1580" s="627"/>
      <c r="AP1580" s="627"/>
      <c r="AQ1580" s="627"/>
      <c r="AR1580" s="627"/>
      <c r="AS1580" s="627"/>
      <c r="AT1580" s="627"/>
      <c r="AU1580" s="627"/>
      <c r="AV1580" s="613">
        <v>2010</v>
      </c>
      <c r="AW1580" s="613"/>
      <c r="AX1580" s="613"/>
      <c r="AY1580" s="613"/>
      <c r="AZ1580" s="613"/>
      <c r="BA1580" s="613"/>
      <c r="BB1580" s="613"/>
      <c r="BC1580" s="614">
        <v>197</v>
      </c>
      <c r="BD1580" s="614"/>
      <c r="BE1580" s="170"/>
    </row>
    <row r="1581" spans="1:57" ht="25.7" hidden="1" customHeight="1" x14ac:dyDescent="0.15">
      <c r="A1581" s="630"/>
      <c r="B1581" s="147"/>
      <c r="C1581" s="625" t="s">
        <v>6308</v>
      </c>
      <c r="D1581" s="625" t="s">
        <v>6629</v>
      </c>
      <c r="E1581" s="625" t="s">
        <v>6308</v>
      </c>
      <c r="F1581" s="625"/>
      <c r="G1581" s="625" t="s">
        <v>6308</v>
      </c>
      <c r="H1581" s="627"/>
      <c r="I1581" s="627"/>
      <c r="J1581" s="626">
        <v>1653</v>
      </c>
      <c r="K1581" s="626">
        <v>378</v>
      </c>
      <c r="L1581" s="138">
        <v>378</v>
      </c>
      <c r="M1581" s="627"/>
      <c r="N1581" s="628"/>
      <c r="O1581" s="627"/>
      <c r="P1581" s="626">
        <v>748</v>
      </c>
      <c r="Q1581" s="626">
        <v>748</v>
      </c>
      <c r="R1581" s="614" t="s">
        <v>16354</v>
      </c>
      <c r="S1581" s="684">
        <v>2</v>
      </c>
      <c r="T1581" s="626" t="s">
        <v>316</v>
      </c>
      <c r="U1581" s="627"/>
      <c r="V1581" s="627"/>
      <c r="W1581" s="627"/>
      <c r="X1581" s="627"/>
      <c r="Y1581" s="627"/>
      <c r="Z1581" s="627"/>
      <c r="AA1581" s="626" t="s">
        <v>1530</v>
      </c>
      <c r="AB1581" s="625"/>
      <c r="AC1581" s="625"/>
      <c r="AD1581" s="627"/>
      <c r="AE1581" s="627"/>
      <c r="AF1581" s="627"/>
      <c r="AG1581" s="627"/>
      <c r="AH1581" s="627"/>
      <c r="AI1581" s="627"/>
      <c r="AJ1581" s="627"/>
      <c r="AK1581" s="627"/>
      <c r="AL1581" s="627"/>
      <c r="AM1581" s="627"/>
      <c r="AN1581" s="627"/>
      <c r="AO1581" s="627"/>
      <c r="AP1581" s="627"/>
      <c r="AQ1581" s="627"/>
      <c r="AR1581" s="627"/>
      <c r="AS1581" s="627"/>
      <c r="AT1581" s="627"/>
      <c r="AU1581" s="627"/>
      <c r="AV1581" s="613">
        <v>2010</v>
      </c>
      <c r="AW1581" s="613"/>
      <c r="AX1581" s="613"/>
      <c r="AY1581" s="613"/>
      <c r="AZ1581" s="613"/>
      <c r="BA1581" s="613"/>
      <c r="BB1581" s="613"/>
      <c r="BC1581" s="614">
        <v>372</v>
      </c>
      <c r="BD1581" s="614"/>
      <c r="BE1581" s="170"/>
    </row>
    <row r="1582" spans="1:57" ht="25.7" hidden="1" customHeight="1" x14ac:dyDescent="0.15">
      <c r="A1582" s="630"/>
      <c r="B1582" s="147"/>
      <c r="C1582" s="625" t="s">
        <v>6308</v>
      </c>
      <c r="D1582" s="625" t="s">
        <v>6630</v>
      </c>
      <c r="E1582" s="625" t="s">
        <v>6308</v>
      </c>
      <c r="F1582" s="625"/>
      <c r="G1582" s="625" t="s">
        <v>6308</v>
      </c>
      <c r="H1582" s="627"/>
      <c r="I1582" s="627"/>
      <c r="J1582" s="626">
        <v>2282</v>
      </c>
      <c r="K1582" s="626">
        <v>470</v>
      </c>
      <c r="L1582" s="138">
        <v>464</v>
      </c>
      <c r="M1582" s="627"/>
      <c r="N1582" s="628"/>
      <c r="O1582" s="627"/>
      <c r="P1582" s="626">
        <v>748</v>
      </c>
      <c r="Q1582" s="626">
        <v>748</v>
      </c>
      <c r="R1582" s="614" t="s">
        <v>16354</v>
      </c>
      <c r="S1582" s="626">
        <v>3</v>
      </c>
      <c r="T1582" s="614" t="s">
        <v>316</v>
      </c>
      <c r="U1582" s="627"/>
      <c r="V1582" s="627"/>
      <c r="W1582" s="627"/>
      <c r="X1582" s="627"/>
      <c r="Y1582" s="627"/>
      <c r="Z1582" s="627"/>
      <c r="AA1582" s="626" t="s">
        <v>1530</v>
      </c>
      <c r="AB1582" s="625"/>
      <c r="AC1582" s="625"/>
      <c r="AD1582" s="627"/>
      <c r="AE1582" s="627"/>
      <c r="AF1582" s="627"/>
      <c r="AG1582" s="627"/>
      <c r="AH1582" s="627"/>
      <c r="AI1582" s="627"/>
      <c r="AJ1582" s="627"/>
      <c r="AK1582" s="627"/>
      <c r="AL1582" s="627"/>
      <c r="AM1582" s="627"/>
      <c r="AN1582" s="627"/>
      <c r="AO1582" s="627"/>
      <c r="AP1582" s="627"/>
      <c r="AQ1582" s="627"/>
      <c r="AR1582" s="627"/>
      <c r="AS1582" s="627"/>
      <c r="AT1582" s="627"/>
      <c r="AU1582" s="627"/>
      <c r="AV1582" s="613">
        <v>2010</v>
      </c>
      <c r="AW1582" s="613"/>
      <c r="AX1582" s="613"/>
      <c r="AY1582" s="613"/>
      <c r="AZ1582" s="613"/>
      <c r="BA1582" s="613"/>
      <c r="BB1582" s="613"/>
      <c r="BC1582" s="614">
        <v>199</v>
      </c>
      <c r="BD1582" s="614"/>
      <c r="BE1582" s="170"/>
    </row>
    <row r="1583" spans="1:57" ht="25.7" hidden="1" customHeight="1" x14ac:dyDescent="0.15">
      <c r="A1583" s="630"/>
      <c r="B1583" s="147"/>
      <c r="C1583" s="625" t="s">
        <v>6308</v>
      </c>
      <c r="D1583" s="625" t="s">
        <v>6631</v>
      </c>
      <c r="E1583" s="625" t="s">
        <v>6308</v>
      </c>
      <c r="F1583" s="625"/>
      <c r="G1583" s="625" t="s">
        <v>6308</v>
      </c>
      <c r="H1583" s="627"/>
      <c r="I1583" s="627"/>
      <c r="J1583" s="626">
        <v>2165</v>
      </c>
      <c r="K1583" s="626">
        <v>440</v>
      </c>
      <c r="L1583" s="138">
        <v>440</v>
      </c>
      <c r="M1583" s="627"/>
      <c r="N1583" s="628"/>
      <c r="O1583" s="627"/>
      <c r="P1583" s="626">
        <v>748</v>
      </c>
      <c r="Q1583" s="626">
        <v>748</v>
      </c>
      <c r="R1583" s="614" t="s">
        <v>16354</v>
      </c>
      <c r="S1583" s="626">
        <v>1</v>
      </c>
      <c r="T1583" s="614" t="s">
        <v>316</v>
      </c>
      <c r="U1583" s="627"/>
      <c r="V1583" s="627"/>
      <c r="W1583" s="627"/>
      <c r="X1583" s="627"/>
      <c r="Y1583" s="627"/>
      <c r="Z1583" s="627"/>
      <c r="AA1583" s="626" t="s">
        <v>1530</v>
      </c>
      <c r="AB1583" s="625"/>
      <c r="AC1583" s="625"/>
      <c r="AD1583" s="627"/>
      <c r="AE1583" s="627"/>
      <c r="AF1583" s="627"/>
      <c r="AG1583" s="627"/>
      <c r="AH1583" s="627"/>
      <c r="AI1583" s="627"/>
      <c r="AJ1583" s="627"/>
      <c r="AK1583" s="627"/>
      <c r="AL1583" s="627"/>
      <c r="AM1583" s="627"/>
      <c r="AN1583" s="627"/>
      <c r="AO1583" s="627"/>
      <c r="AP1583" s="627"/>
      <c r="AQ1583" s="627"/>
      <c r="AR1583" s="627"/>
      <c r="AS1583" s="627"/>
      <c r="AT1583" s="627"/>
      <c r="AU1583" s="627"/>
      <c r="AV1583" s="613">
        <v>2010</v>
      </c>
      <c r="AW1583" s="613"/>
      <c r="AX1583" s="613"/>
      <c r="AY1583" s="613"/>
      <c r="AZ1583" s="613"/>
      <c r="BA1583" s="613"/>
      <c r="BB1583" s="613"/>
      <c r="BC1583" s="614">
        <v>146</v>
      </c>
      <c r="BD1583" s="614"/>
      <c r="BE1583" s="170"/>
    </row>
    <row r="1584" spans="1:57" ht="25.7" hidden="1" customHeight="1" x14ac:dyDescent="0.15">
      <c r="A1584" s="630"/>
      <c r="B1584" s="147"/>
      <c r="C1584" s="625" t="s">
        <v>6308</v>
      </c>
      <c r="D1584" s="625" t="s">
        <v>6632</v>
      </c>
      <c r="E1584" s="625" t="s">
        <v>6308</v>
      </c>
      <c r="F1584" s="625"/>
      <c r="G1584" s="625" t="s">
        <v>6308</v>
      </c>
      <c r="H1584" s="627"/>
      <c r="I1584" s="627"/>
      <c r="J1584" s="626">
        <v>2161</v>
      </c>
      <c r="K1584" s="626">
        <v>412</v>
      </c>
      <c r="L1584" s="138">
        <v>398</v>
      </c>
      <c r="M1584" s="627"/>
      <c r="N1584" s="628"/>
      <c r="O1584" s="627"/>
      <c r="P1584" s="626">
        <v>748</v>
      </c>
      <c r="Q1584" s="626">
        <v>748</v>
      </c>
      <c r="R1584" s="614" t="s">
        <v>16354</v>
      </c>
      <c r="S1584" s="626">
        <v>2</v>
      </c>
      <c r="T1584" s="614" t="s">
        <v>316</v>
      </c>
      <c r="U1584" s="627"/>
      <c r="V1584" s="627"/>
      <c r="W1584" s="627"/>
      <c r="X1584" s="627"/>
      <c r="Y1584" s="627"/>
      <c r="Z1584" s="627"/>
      <c r="AA1584" s="626" t="s">
        <v>1530</v>
      </c>
      <c r="AB1584" s="625"/>
      <c r="AC1584" s="625"/>
      <c r="AD1584" s="627"/>
      <c r="AE1584" s="627"/>
      <c r="AF1584" s="627"/>
      <c r="AG1584" s="627"/>
      <c r="AH1584" s="627"/>
      <c r="AI1584" s="627"/>
      <c r="AJ1584" s="627"/>
      <c r="AK1584" s="627"/>
      <c r="AL1584" s="627"/>
      <c r="AM1584" s="627"/>
      <c r="AN1584" s="627"/>
      <c r="AO1584" s="627"/>
      <c r="AP1584" s="627"/>
      <c r="AQ1584" s="627"/>
      <c r="AR1584" s="627"/>
      <c r="AS1584" s="627"/>
      <c r="AT1584" s="627"/>
      <c r="AU1584" s="627"/>
      <c r="AV1584" s="613">
        <v>2010</v>
      </c>
      <c r="AW1584" s="613"/>
      <c r="AX1584" s="613"/>
      <c r="AY1584" s="613"/>
      <c r="AZ1584" s="613"/>
      <c r="BA1584" s="613"/>
      <c r="BB1584" s="613"/>
      <c r="BC1584" s="614">
        <v>314</v>
      </c>
      <c r="BD1584" s="614"/>
      <c r="BE1584" s="170"/>
    </row>
    <row r="1585" spans="1:57" ht="25.7" hidden="1" customHeight="1" x14ac:dyDescent="0.15">
      <c r="A1585" s="630"/>
      <c r="B1585" s="147"/>
      <c r="C1585" s="625" t="s">
        <v>6308</v>
      </c>
      <c r="D1585" s="625" t="s">
        <v>6633</v>
      </c>
      <c r="E1585" s="625" t="s">
        <v>6308</v>
      </c>
      <c r="F1585" s="625"/>
      <c r="G1585" s="625" t="s">
        <v>6308</v>
      </c>
      <c r="H1585" s="627"/>
      <c r="I1585" s="627"/>
      <c r="J1585" s="626">
        <v>1442</v>
      </c>
      <c r="K1585" s="626">
        <v>470</v>
      </c>
      <c r="L1585" s="138">
        <v>464</v>
      </c>
      <c r="M1585" s="627"/>
      <c r="N1585" s="628"/>
      <c r="O1585" s="627"/>
      <c r="P1585" s="626">
        <v>748</v>
      </c>
      <c r="Q1585" s="626">
        <v>748</v>
      </c>
      <c r="R1585" s="614" t="s">
        <v>16354</v>
      </c>
      <c r="S1585" s="626">
        <v>2</v>
      </c>
      <c r="T1585" s="614" t="s">
        <v>316</v>
      </c>
      <c r="U1585" s="627"/>
      <c r="V1585" s="627"/>
      <c r="W1585" s="627"/>
      <c r="X1585" s="627"/>
      <c r="Y1585" s="627"/>
      <c r="Z1585" s="627"/>
      <c r="AA1585" s="626" t="s">
        <v>1530</v>
      </c>
      <c r="AB1585" s="625"/>
      <c r="AC1585" s="625"/>
      <c r="AD1585" s="627"/>
      <c r="AE1585" s="627"/>
      <c r="AF1585" s="627"/>
      <c r="AG1585" s="627"/>
      <c r="AH1585" s="627"/>
      <c r="AI1585" s="627"/>
      <c r="AJ1585" s="627"/>
      <c r="AK1585" s="627"/>
      <c r="AL1585" s="627"/>
      <c r="AM1585" s="627"/>
      <c r="AN1585" s="627"/>
      <c r="AO1585" s="627"/>
      <c r="AP1585" s="627"/>
      <c r="AQ1585" s="627"/>
      <c r="AR1585" s="627"/>
      <c r="AS1585" s="627"/>
      <c r="AT1585" s="627"/>
      <c r="AU1585" s="627"/>
      <c r="AV1585" s="613">
        <v>2011</v>
      </c>
      <c r="AW1585" s="613"/>
      <c r="AX1585" s="613"/>
      <c r="AY1585" s="613"/>
      <c r="AZ1585" s="613"/>
      <c r="BA1585" s="613"/>
      <c r="BB1585" s="613"/>
      <c r="BC1585" s="614">
        <v>195</v>
      </c>
      <c r="BD1585" s="614"/>
      <c r="BE1585" s="170"/>
    </row>
    <row r="1586" spans="1:57" ht="25.7" hidden="1" customHeight="1" x14ac:dyDescent="0.15">
      <c r="A1586" s="630"/>
      <c r="B1586" s="147"/>
      <c r="C1586" s="625" t="s">
        <v>6308</v>
      </c>
      <c r="D1586" s="625" t="s">
        <v>14040</v>
      </c>
      <c r="E1586" s="625" t="s">
        <v>6308</v>
      </c>
      <c r="F1586" s="625"/>
      <c r="G1586" s="625" t="s">
        <v>6308</v>
      </c>
      <c r="H1586" s="627"/>
      <c r="I1586" s="627"/>
      <c r="J1586" s="626">
        <v>14452</v>
      </c>
      <c r="K1586" s="626">
        <v>478</v>
      </c>
      <c r="L1586" s="138">
        <v>464</v>
      </c>
      <c r="M1586" s="627"/>
      <c r="N1586" s="628"/>
      <c r="O1586" s="627"/>
      <c r="P1586" s="626">
        <v>374</v>
      </c>
      <c r="Q1586" s="626">
        <v>374</v>
      </c>
      <c r="R1586" s="614" t="s">
        <v>16354</v>
      </c>
      <c r="S1586" s="626">
        <v>1</v>
      </c>
      <c r="T1586" s="614" t="s">
        <v>316</v>
      </c>
      <c r="U1586" s="627"/>
      <c r="V1586" s="627"/>
      <c r="W1586" s="627"/>
      <c r="X1586" s="627"/>
      <c r="Y1586" s="627"/>
      <c r="Z1586" s="627"/>
      <c r="AA1586" s="626" t="s">
        <v>1530</v>
      </c>
      <c r="AB1586" s="625"/>
      <c r="AC1586" s="625"/>
      <c r="AD1586" s="627"/>
      <c r="AE1586" s="627"/>
      <c r="AF1586" s="627"/>
      <c r="AG1586" s="627"/>
      <c r="AH1586" s="627"/>
      <c r="AI1586" s="627"/>
      <c r="AJ1586" s="627"/>
      <c r="AK1586" s="627"/>
      <c r="AL1586" s="627"/>
      <c r="AM1586" s="627"/>
      <c r="AN1586" s="627"/>
      <c r="AO1586" s="627"/>
      <c r="AP1586" s="627"/>
      <c r="AQ1586" s="627"/>
      <c r="AR1586" s="627"/>
      <c r="AS1586" s="627"/>
      <c r="AT1586" s="627"/>
      <c r="AU1586" s="627"/>
      <c r="AV1586" s="613">
        <v>2014</v>
      </c>
      <c r="AW1586" s="613"/>
      <c r="AX1586" s="613"/>
      <c r="AY1586" s="613"/>
      <c r="AZ1586" s="613"/>
      <c r="BA1586" s="613"/>
      <c r="BB1586" s="613"/>
      <c r="BC1586" s="614">
        <v>200</v>
      </c>
      <c r="BD1586" s="614"/>
      <c r="BE1586" s="170"/>
    </row>
    <row r="1587" spans="1:57" ht="25.7" hidden="1" customHeight="1" x14ac:dyDescent="0.15">
      <c r="A1587" s="630"/>
      <c r="B1587" s="147"/>
      <c r="C1587" s="625" t="s">
        <v>6308</v>
      </c>
      <c r="D1587" s="625" t="s">
        <v>14041</v>
      </c>
      <c r="E1587" s="625" t="s">
        <v>6308</v>
      </c>
      <c r="F1587" s="625"/>
      <c r="G1587" s="625" t="s">
        <v>6308</v>
      </c>
      <c r="H1587" s="627"/>
      <c r="I1587" s="627"/>
      <c r="J1587" s="626">
        <v>4056</v>
      </c>
      <c r="K1587" s="626">
        <v>418</v>
      </c>
      <c r="L1587" s="138">
        <v>418</v>
      </c>
      <c r="M1587" s="627"/>
      <c r="N1587" s="628"/>
      <c r="O1587" s="627"/>
      <c r="P1587" s="626">
        <v>748</v>
      </c>
      <c r="Q1587" s="626">
        <v>748</v>
      </c>
      <c r="R1587" s="614" t="s">
        <v>16354</v>
      </c>
      <c r="S1587" s="626">
        <v>2</v>
      </c>
      <c r="T1587" s="614" t="s">
        <v>316</v>
      </c>
      <c r="U1587" s="627"/>
      <c r="V1587" s="627"/>
      <c r="W1587" s="627"/>
      <c r="X1587" s="627"/>
      <c r="Y1587" s="627"/>
      <c r="Z1587" s="627"/>
      <c r="AA1587" s="626" t="s">
        <v>1530</v>
      </c>
      <c r="AB1587" s="625"/>
      <c r="AC1587" s="625"/>
      <c r="AD1587" s="627"/>
      <c r="AE1587" s="627"/>
      <c r="AF1587" s="627"/>
      <c r="AG1587" s="627"/>
      <c r="AH1587" s="627"/>
      <c r="AI1587" s="627"/>
      <c r="AJ1587" s="627"/>
      <c r="AK1587" s="627"/>
      <c r="AL1587" s="627"/>
      <c r="AM1587" s="627"/>
      <c r="AN1587" s="627"/>
      <c r="AO1587" s="627"/>
      <c r="AP1587" s="627"/>
      <c r="AQ1587" s="627"/>
      <c r="AR1587" s="627"/>
      <c r="AS1587" s="627"/>
      <c r="AT1587" s="627"/>
      <c r="AU1587" s="627"/>
      <c r="AV1587" s="613">
        <v>2008</v>
      </c>
      <c r="AW1587" s="613"/>
      <c r="AX1587" s="613"/>
      <c r="AY1587" s="613"/>
      <c r="AZ1587" s="613"/>
      <c r="BA1587" s="613"/>
      <c r="BB1587" s="613"/>
      <c r="BC1587" s="614">
        <v>170</v>
      </c>
      <c r="BD1587" s="614"/>
      <c r="BE1587" s="170"/>
    </row>
    <row r="1588" spans="1:57" ht="25.7" hidden="1" customHeight="1" x14ac:dyDescent="0.15">
      <c r="A1588" s="630"/>
      <c r="B1588" s="147"/>
      <c r="C1588" s="625" t="s">
        <v>6308</v>
      </c>
      <c r="D1588" s="625" t="s">
        <v>6634</v>
      </c>
      <c r="E1588" s="625" t="s">
        <v>6308</v>
      </c>
      <c r="F1588" s="625"/>
      <c r="G1588" s="625" t="s">
        <v>6308</v>
      </c>
      <c r="H1588" s="627"/>
      <c r="I1588" s="627"/>
      <c r="J1588" s="626">
        <v>7340</v>
      </c>
      <c r="K1588" s="626">
        <v>1312</v>
      </c>
      <c r="L1588" s="138">
        <v>1312</v>
      </c>
      <c r="M1588" s="627"/>
      <c r="N1588" s="628"/>
      <c r="O1588" s="627"/>
      <c r="P1588" s="626">
        <v>748</v>
      </c>
      <c r="Q1588" s="626">
        <v>748</v>
      </c>
      <c r="R1588" s="614" t="s">
        <v>16354</v>
      </c>
      <c r="S1588" s="626">
        <v>2</v>
      </c>
      <c r="T1588" s="614" t="s">
        <v>316</v>
      </c>
      <c r="U1588" s="627"/>
      <c r="V1588" s="627"/>
      <c r="W1588" s="627"/>
      <c r="X1588" s="627"/>
      <c r="Y1588" s="627"/>
      <c r="Z1588" s="627"/>
      <c r="AA1588" s="626" t="s">
        <v>1530</v>
      </c>
      <c r="AB1588" s="625"/>
      <c r="AC1588" s="625"/>
      <c r="AD1588" s="627"/>
      <c r="AE1588" s="627"/>
      <c r="AF1588" s="627"/>
      <c r="AG1588" s="627"/>
      <c r="AH1588" s="627"/>
      <c r="AI1588" s="627"/>
      <c r="AJ1588" s="627"/>
      <c r="AK1588" s="627"/>
      <c r="AL1588" s="627"/>
      <c r="AM1588" s="627"/>
      <c r="AN1588" s="627"/>
      <c r="AO1588" s="627"/>
      <c r="AP1588" s="627"/>
      <c r="AQ1588" s="627"/>
      <c r="AR1588" s="627"/>
      <c r="AS1588" s="627"/>
      <c r="AT1588" s="627"/>
      <c r="AU1588" s="627"/>
      <c r="AV1588" s="613">
        <v>2015</v>
      </c>
      <c r="AW1588" s="613"/>
      <c r="AX1588" s="613"/>
      <c r="AY1588" s="613"/>
      <c r="AZ1588" s="613"/>
      <c r="BA1588" s="613"/>
      <c r="BB1588" s="613"/>
      <c r="BC1588" s="614">
        <v>1000</v>
      </c>
      <c r="BD1588" s="614"/>
      <c r="BE1588" s="170"/>
    </row>
    <row r="1589" spans="1:57" ht="25.7" hidden="1" customHeight="1" x14ac:dyDescent="0.15">
      <c r="A1589" s="630"/>
      <c r="B1589" s="147"/>
      <c r="C1589" s="625" t="s">
        <v>6313</v>
      </c>
      <c r="D1589" s="625" t="s">
        <v>6635</v>
      </c>
      <c r="E1589" s="625" t="s">
        <v>6313</v>
      </c>
      <c r="F1589" s="625"/>
      <c r="G1589" s="625" t="s">
        <v>6313</v>
      </c>
      <c r="H1589" s="627"/>
      <c r="I1589" s="627"/>
      <c r="J1589" s="626">
        <v>1000</v>
      </c>
      <c r="K1589" s="626">
        <v>479</v>
      </c>
      <c r="L1589" s="138">
        <v>479</v>
      </c>
      <c r="M1589" s="627"/>
      <c r="N1589" s="628"/>
      <c r="O1589" s="627"/>
      <c r="P1589" s="626">
        <v>374</v>
      </c>
      <c r="Q1589" s="626">
        <v>374</v>
      </c>
      <c r="R1589" s="626" t="s">
        <v>16355</v>
      </c>
      <c r="S1589" s="626">
        <v>1</v>
      </c>
      <c r="T1589" s="614" t="s">
        <v>687</v>
      </c>
      <c r="U1589" s="627"/>
      <c r="V1589" s="627"/>
      <c r="W1589" s="627"/>
      <c r="X1589" s="627"/>
      <c r="Y1589" s="627"/>
      <c r="Z1589" s="627"/>
      <c r="AA1589" s="626" t="s">
        <v>6219</v>
      </c>
      <c r="AB1589" s="625"/>
      <c r="AC1589" s="625"/>
      <c r="AD1589" s="627"/>
      <c r="AE1589" s="627"/>
      <c r="AF1589" s="627"/>
      <c r="AG1589" s="627"/>
      <c r="AH1589" s="627"/>
      <c r="AI1589" s="627"/>
      <c r="AJ1589" s="627"/>
      <c r="AK1589" s="627"/>
      <c r="AL1589" s="627"/>
      <c r="AM1589" s="627"/>
      <c r="AN1589" s="627"/>
      <c r="AO1589" s="627"/>
      <c r="AP1589" s="627"/>
      <c r="AQ1589" s="627"/>
      <c r="AR1589" s="627"/>
      <c r="AS1589" s="627"/>
      <c r="AT1589" s="627"/>
      <c r="AU1589" s="627"/>
      <c r="AV1589" s="613">
        <v>2005</v>
      </c>
      <c r="AW1589" s="613"/>
      <c r="AX1589" s="613"/>
      <c r="AY1589" s="613"/>
      <c r="AZ1589" s="613"/>
      <c r="BA1589" s="613"/>
      <c r="BB1589" s="613"/>
      <c r="BC1589" s="614">
        <v>134</v>
      </c>
      <c r="BD1589" s="614"/>
      <c r="BE1589" s="170"/>
    </row>
    <row r="1590" spans="1:57" ht="25.7" hidden="1" customHeight="1" x14ac:dyDescent="0.15">
      <c r="A1590" s="630"/>
      <c r="B1590" s="147"/>
      <c r="C1590" s="625" t="s">
        <v>6313</v>
      </c>
      <c r="D1590" s="625" t="s">
        <v>6636</v>
      </c>
      <c r="E1590" s="625" t="s">
        <v>6313</v>
      </c>
      <c r="F1590" s="625"/>
      <c r="G1590" s="625" t="s">
        <v>6313</v>
      </c>
      <c r="H1590" s="627"/>
      <c r="I1590" s="627"/>
      <c r="J1590" s="626">
        <v>747</v>
      </c>
      <c r="K1590" s="626">
        <v>410</v>
      </c>
      <c r="L1590" s="138">
        <v>410</v>
      </c>
      <c r="M1590" s="627"/>
      <c r="N1590" s="628"/>
      <c r="O1590" s="627"/>
      <c r="P1590" s="626">
        <v>374</v>
      </c>
      <c r="Q1590" s="626">
        <v>374</v>
      </c>
      <c r="R1590" s="614" t="s">
        <v>16354</v>
      </c>
      <c r="S1590" s="626">
        <v>1</v>
      </c>
      <c r="T1590" s="614" t="s">
        <v>316</v>
      </c>
      <c r="U1590" s="627"/>
      <c r="V1590" s="627"/>
      <c r="W1590" s="627"/>
      <c r="X1590" s="627"/>
      <c r="Y1590" s="627"/>
      <c r="Z1590" s="627"/>
      <c r="AA1590" s="626"/>
      <c r="AB1590" s="625"/>
      <c r="AC1590" s="625"/>
      <c r="AD1590" s="627"/>
      <c r="AE1590" s="627"/>
      <c r="AF1590" s="627"/>
      <c r="AG1590" s="627"/>
      <c r="AH1590" s="627"/>
      <c r="AI1590" s="627"/>
      <c r="AJ1590" s="627"/>
      <c r="AK1590" s="627"/>
      <c r="AL1590" s="627"/>
      <c r="AM1590" s="627"/>
      <c r="AN1590" s="627"/>
      <c r="AO1590" s="627"/>
      <c r="AP1590" s="627"/>
      <c r="AQ1590" s="627"/>
      <c r="AR1590" s="627"/>
      <c r="AS1590" s="627"/>
      <c r="AT1590" s="627"/>
      <c r="AU1590" s="627"/>
      <c r="AV1590" s="613">
        <v>2010</v>
      </c>
      <c r="AW1590" s="613"/>
      <c r="AX1590" s="613"/>
      <c r="AY1590" s="613"/>
      <c r="AZ1590" s="613"/>
      <c r="BA1590" s="613"/>
      <c r="BB1590" s="613"/>
      <c r="BC1590" s="614">
        <v>130</v>
      </c>
      <c r="BD1590" s="614"/>
      <c r="BE1590" s="170"/>
    </row>
    <row r="1591" spans="1:57" ht="25.7" hidden="1" customHeight="1" x14ac:dyDescent="0.15">
      <c r="A1591" s="630"/>
      <c r="B1591" s="147"/>
      <c r="C1591" s="625" t="s">
        <v>6313</v>
      </c>
      <c r="D1591" s="625" t="s">
        <v>6637</v>
      </c>
      <c r="E1591" s="625" t="s">
        <v>6313</v>
      </c>
      <c r="F1591" s="625"/>
      <c r="G1591" s="625" t="s">
        <v>6313</v>
      </c>
      <c r="H1591" s="627"/>
      <c r="I1591" s="627"/>
      <c r="J1591" s="626">
        <v>7227</v>
      </c>
      <c r="K1591" s="626">
        <v>640</v>
      </c>
      <c r="L1591" s="138">
        <v>640</v>
      </c>
      <c r="M1591" s="627"/>
      <c r="N1591" s="628"/>
      <c r="O1591" s="627"/>
      <c r="P1591" s="626">
        <v>640</v>
      </c>
      <c r="Q1591" s="626">
        <v>640</v>
      </c>
      <c r="R1591" s="626" t="s">
        <v>16098</v>
      </c>
      <c r="S1591" s="626">
        <v>1</v>
      </c>
      <c r="T1591" s="614" t="s">
        <v>316</v>
      </c>
      <c r="U1591" s="627"/>
      <c r="V1591" s="627"/>
      <c r="W1591" s="627"/>
      <c r="X1591" s="627"/>
      <c r="Y1591" s="627"/>
      <c r="Z1591" s="627"/>
      <c r="AA1591" s="626" t="s">
        <v>5555</v>
      </c>
      <c r="AB1591" s="625"/>
      <c r="AC1591" s="625"/>
      <c r="AD1591" s="627"/>
      <c r="AE1591" s="627"/>
      <c r="AF1591" s="627"/>
      <c r="AG1591" s="627"/>
      <c r="AH1591" s="627"/>
      <c r="AI1591" s="627"/>
      <c r="AJ1591" s="627"/>
      <c r="AK1591" s="627"/>
      <c r="AL1591" s="627"/>
      <c r="AM1591" s="627"/>
      <c r="AN1591" s="627"/>
      <c r="AO1591" s="627"/>
      <c r="AP1591" s="627"/>
      <c r="AQ1591" s="627"/>
      <c r="AR1591" s="627"/>
      <c r="AS1591" s="627"/>
      <c r="AT1591" s="627"/>
      <c r="AU1591" s="627"/>
      <c r="AV1591" s="613">
        <v>2012</v>
      </c>
      <c r="AW1591" s="613"/>
      <c r="AX1591" s="613"/>
      <c r="AY1591" s="613"/>
      <c r="AZ1591" s="613"/>
      <c r="BA1591" s="613"/>
      <c r="BB1591" s="613"/>
      <c r="BC1591" s="614">
        <v>400</v>
      </c>
      <c r="BD1591" s="614"/>
      <c r="BE1591" s="170"/>
    </row>
    <row r="1592" spans="1:57" ht="25.7" hidden="1" customHeight="1" x14ac:dyDescent="0.15">
      <c r="A1592" s="624"/>
      <c r="B1592" s="147"/>
      <c r="C1592" s="625" t="s">
        <v>6313</v>
      </c>
      <c r="D1592" s="625" t="s">
        <v>6638</v>
      </c>
      <c r="E1592" s="625" t="s">
        <v>6313</v>
      </c>
      <c r="F1592" s="625"/>
      <c r="G1592" s="625" t="s">
        <v>6313</v>
      </c>
      <c r="H1592" s="627"/>
      <c r="I1592" s="627"/>
      <c r="J1592" s="626">
        <v>2615</v>
      </c>
      <c r="K1592" s="626">
        <v>475</v>
      </c>
      <c r="L1592" s="138">
        <v>475</v>
      </c>
      <c r="M1592" s="627"/>
      <c r="N1592" s="628"/>
      <c r="O1592" s="627"/>
      <c r="P1592" s="626">
        <v>475</v>
      </c>
      <c r="Q1592" s="626">
        <v>475</v>
      </c>
      <c r="R1592" s="626" t="s">
        <v>16098</v>
      </c>
      <c r="S1592" s="626">
        <v>1</v>
      </c>
      <c r="T1592" s="614" t="s">
        <v>316</v>
      </c>
      <c r="U1592" s="627"/>
      <c r="V1592" s="627"/>
      <c r="W1592" s="627"/>
      <c r="X1592" s="627"/>
      <c r="Y1592" s="627"/>
      <c r="Z1592" s="627"/>
      <c r="AA1592" s="626"/>
      <c r="AB1592" s="625"/>
      <c r="AC1592" s="625"/>
      <c r="AD1592" s="627"/>
      <c r="AE1592" s="627"/>
      <c r="AF1592" s="627"/>
      <c r="AG1592" s="627"/>
      <c r="AH1592" s="627"/>
      <c r="AI1592" s="627"/>
      <c r="AJ1592" s="627"/>
      <c r="AK1592" s="627"/>
      <c r="AL1592" s="627"/>
      <c r="AM1592" s="627"/>
      <c r="AN1592" s="627"/>
      <c r="AO1592" s="627"/>
      <c r="AP1592" s="627"/>
      <c r="AQ1592" s="627"/>
      <c r="AR1592" s="627"/>
      <c r="AS1592" s="627"/>
      <c r="AT1592" s="627"/>
      <c r="AU1592" s="627"/>
      <c r="AV1592" s="613">
        <v>2012</v>
      </c>
      <c r="AW1592" s="613"/>
      <c r="AX1592" s="613"/>
      <c r="AY1592" s="613"/>
      <c r="AZ1592" s="613"/>
      <c r="BA1592" s="613"/>
      <c r="BB1592" s="613"/>
      <c r="BC1592" s="614">
        <v>200</v>
      </c>
      <c r="BD1592" s="614"/>
      <c r="BE1592" s="170"/>
    </row>
    <row r="1593" spans="1:57" ht="25.7" hidden="1" customHeight="1" x14ac:dyDescent="0.15">
      <c r="A1593" s="624"/>
      <c r="B1593" s="147"/>
      <c r="C1593" s="625" t="s">
        <v>6313</v>
      </c>
      <c r="D1593" s="625" t="s">
        <v>6639</v>
      </c>
      <c r="E1593" s="625" t="s">
        <v>6313</v>
      </c>
      <c r="F1593" s="625"/>
      <c r="G1593" s="625" t="s">
        <v>6313</v>
      </c>
      <c r="H1593" s="627"/>
      <c r="I1593" s="627"/>
      <c r="J1593" s="626">
        <v>1797</v>
      </c>
      <c r="K1593" s="626">
        <v>430</v>
      </c>
      <c r="L1593" s="138">
        <v>430</v>
      </c>
      <c r="M1593" s="627"/>
      <c r="N1593" s="628"/>
      <c r="O1593" s="627"/>
      <c r="P1593" s="626">
        <v>430</v>
      </c>
      <c r="Q1593" s="626">
        <v>430</v>
      </c>
      <c r="R1593" s="626" t="s">
        <v>16098</v>
      </c>
      <c r="S1593" s="626">
        <v>2</v>
      </c>
      <c r="T1593" s="614" t="s">
        <v>316</v>
      </c>
      <c r="U1593" s="627"/>
      <c r="V1593" s="627"/>
      <c r="W1593" s="627"/>
      <c r="X1593" s="627"/>
      <c r="Y1593" s="627"/>
      <c r="Z1593" s="627"/>
      <c r="AA1593" s="626"/>
      <c r="AB1593" s="625"/>
      <c r="AC1593" s="625"/>
      <c r="AD1593" s="627"/>
      <c r="AE1593" s="627"/>
      <c r="AF1593" s="627"/>
      <c r="AG1593" s="627"/>
      <c r="AH1593" s="627"/>
      <c r="AI1593" s="627"/>
      <c r="AJ1593" s="627"/>
      <c r="AK1593" s="627"/>
      <c r="AL1593" s="627"/>
      <c r="AM1593" s="627"/>
      <c r="AN1593" s="627"/>
      <c r="AO1593" s="627"/>
      <c r="AP1593" s="627"/>
      <c r="AQ1593" s="627"/>
      <c r="AR1593" s="627"/>
      <c r="AS1593" s="627"/>
      <c r="AT1593" s="627"/>
      <c r="AU1593" s="627"/>
      <c r="AV1593" s="613">
        <v>2013</v>
      </c>
      <c r="AW1593" s="613"/>
      <c r="AX1593" s="613"/>
      <c r="AY1593" s="613"/>
      <c r="AZ1593" s="613"/>
      <c r="BA1593" s="613"/>
      <c r="BB1593" s="613"/>
      <c r="BC1593" s="614">
        <v>233</v>
      </c>
      <c r="BD1593" s="614"/>
      <c r="BE1593" s="170"/>
    </row>
    <row r="1594" spans="1:57" ht="25.7" hidden="1" customHeight="1" x14ac:dyDescent="0.15">
      <c r="A1594" s="624"/>
      <c r="B1594" s="147"/>
      <c r="C1594" s="625" t="s">
        <v>6313</v>
      </c>
      <c r="D1594" s="625" t="s">
        <v>6640</v>
      </c>
      <c r="E1594" s="625" t="s">
        <v>6641</v>
      </c>
      <c r="F1594" s="625"/>
      <c r="G1594" s="625" t="s">
        <v>6313</v>
      </c>
      <c r="H1594" s="627"/>
      <c r="I1594" s="627"/>
      <c r="J1594" s="626">
        <v>8417</v>
      </c>
      <c r="K1594" s="626">
        <v>398</v>
      </c>
      <c r="L1594" s="138">
        <v>398</v>
      </c>
      <c r="M1594" s="627"/>
      <c r="N1594" s="628"/>
      <c r="O1594" s="627"/>
      <c r="P1594" s="626">
        <v>398</v>
      </c>
      <c r="Q1594" s="626">
        <v>398</v>
      </c>
      <c r="R1594" s="626" t="s">
        <v>16098</v>
      </c>
      <c r="S1594" s="626">
        <v>1</v>
      </c>
      <c r="T1594" s="614" t="s">
        <v>316</v>
      </c>
      <c r="U1594" s="627"/>
      <c r="V1594" s="627"/>
      <c r="W1594" s="627"/>
      <c r="X1594" s="627"/>
      <c r="Y1594" s="627"/>
      <c r="Z1594" s="627"/>
      <c r="AA1594" s="626"/>
      <c r="AB1594" s="625"/>
      <c r="AC1594" s="625"/>
      <c r="AD1594" s="627"/>
      <c r="AE1594" s="627"/>
      <c r="AF1594" s="627"/>
      <c r="AG1594" s="627"/>
      <c r="AH1594" s="627"/>
      <c r="AI1594" s="627"/>
      <c r="AJ1594" s="627"/>
      <c r="AK1594" s="627"/>
      <c r="AL1594" s="627"/>
      <c r="AM1594" s="627"/>
      <c r="AN1594" s="627"/>
      <c r="AO1594" s="627"/>
      <c r="AP1594" s="627"/>
      <c r="AQ1594" s="627"/>
      <c r="AR1594" s="627"/>
      <c r="AS1594" s="627"/>
      <c r="AT1594" s="627"/>
      <c r="AU1594" s="627"/>
      <c r="AV1594" s="613">
        <v>2013</v>
      </c>
      <c r="AW1594" s="613"/>
      <c r="AX1594" s="613"/>
      <c r="AY1594" s="613"/>
      <c r="AZ1594" s="613"/>
      <c r="BA1594" s="613"/>
      <c r="BB1594" s="613"/>
      <c r="BC1594" s="614">
        <v>153</v>
      </c>
      <c r="BD1594" s="614"/>
      <c r="BE1594" s="170"/>
    </row>
    <row r="1595" spans="1:57" ht="25.7" hidden="1" customHeight="1" x14ac:dyDescent="0.15">
      <c r="A1595" s="624"/>
      <c r="B1595" s="147"/>
      <c r="C1595" s="625" t="s">
        <v>6313</v>
      </c>
      <c r="D1595" s="625" t="s">
        <v>6642</v>
      </c>
      <c r="E1595" s="625" t="s">
        <v>6641</v>
      </c>
      <c r="F1595" s="625"/>
      <c r="G1595" s="625" t="s">
        <v>6313</v>
      </c>
      <c r="H1595" s="627"/>
      <c r="I1595" s="627"/>
      <c r="J1595" s="626">
        <v>5910</v>
      </c>
      <c r="K1595" s="626">
        <v>398</v>
      </c>
      <c r="L1595" s="138">
        <v>398</v>
      </c>
      <c r="M1595" s="627"/>
      <c r="N1595" s="628"/>
      <c r="O1595" s="627"/>
      <c r="P1595" s="626">
        <v>398</v>
      </c>
      <c r="Q1595" s="626">
        <v>398</v>
      </c>
      <c r="R1595" s="626" t="s">
        <v>16098</v>
      </c>
      <c r="S1595" s="626">
        <v>1</v>
      </c>
      <c r="T1595" s="614" t="s">
        <v>316</v>
      </c>
      <c r="U1595" s="627"/>
      <c r="V1595" s="627"/>
      <c r="W1595" s="627"/>
      <c r="X1595" s="627"/>
      <c r="Y1595" s="627"/>
      <c r="Z1595" s="627"/>
      <c r="AA1595" s="626" t="s">
        <v>1922</v>
      </c>
      <c r="AB1595" s="625"/>
      <c r="AC1595" s="625"/>
      <c r="AD1595" s="627"/>
      <c r="AE1595" s="627"/>
      <c r="AF1595" s="627"/>
      <c r="AG1595" s="627"/>
      <c r="AH1595" s="627"/>
      <c r="AI1595" s="627"/>
      <c r="AJ1595" s="627"/>
      <c r="AK1595" s="627"/>
      <c r="AL1595" s="627"/>
      <c r="AM1595" s="627"/>
      <c r="AN1595" s="627"/>
      <c r="AO1595" s="627"/>
      <c r="AP1595" s="627"/>
      <c r="AQ1595" s="627"/>
      <c r="AR1595" s="627"/>
      <c r="AS1595" s="627"/>
      <c r="AT1595" s="627"/>
      <c r="AU1595" s="627"/>
      <c r="AV1595" s="613">
        <v>2013</v>
      </c>
      <c r="AW1595" s="613"/>
      <c r="AX1595" s="613"/>
      <c r="AY1595" s="613"/>
      <c r="AZ1595" s="613"/>
      <c r="BA1595" s="613"/>
      <c r="BB1595" s="613"/>
      <c r="BC1595" s="614">
        <v>200</v>
      </c>
      <c r="BD1595" s="614"/>
      <c r="BE1595" s="170"/>
    </row>
    <row r="1596" spans="1:57" ht="25.7" hidden="1" customHeight="1" x14ac:dyDescent="0.15">
      <c r="A1596" s="624"/>
      <c r="B1596" s="147"/>
      <c r="C1596" s="293" t="s">
        <v>6313</v>
      </c>
      <c r="D1596" s="293" t="s">
        <v>12254</v>
      </c>
      <c r="E1596" s="293" t="s">
        <v>6313</v>
      </c>
      <c r="F1596" s="293"/>
      <c r="G1596" s="293" t="s">
        <v>6313</v>
      </c>
      <c r="H1596" s="604"/>
      <c r="I1596" s="604"/>
      <c r="J1596" s="297">
        <v>8021</v>
      </c>
      <c r="K1596" s="297">
        <v>398</v>
      </c>
      <c r="L1596" s="138">
        <v>398</v>
      </c>
      <c r="M1596" s="604"/>
      <c r="N1596" s="441"/>
      <c r="O1596" s="604"/>
      <c r="P1596" s="297">
        <v>398</v>
      </c>
      <c r="Q1596" s="297">
        <v>398</v>
      </c>
      <c r="R1596" s="626" t="s">
        <v>16098</v>
      </c>
      <c r="S1596" s="297">
        <v>1</v>
      </c>
      <c r="T1596" s="443" t="s">
        <v>316</v>
      </c>
      <c r="U1596" s="604"/>
      <c r="V1596" s="604"/>
      <c r="W1596" s="604"/>
      <c r="X1596" s="604"/>
      <c r="Y1596" s="604"/>
      <c r="Z1596" s="604"/>
      <c r="AA1596" s="297" t="s">
        <v>5612</v>
      </c>
      <c r="AB1596" s="293"/>
      <c r="AC1596" s="293"/>
      <c r="AD1596" s="604"/>
      <c r="AE1596" s="604"/>
      <c r="AF1596" s="604"/>
      <c r="AG1596" s="604"/>
      <c r="AH1596" s="604"/>
      <c r="AI1596" s="604"/>
      <c r="AJ1596" s="604"/>
      <c r="AK1596" s="604"/>
      <c r="AL1596" s="604"/>
      <c r="AM1596" s="604"/>
      <c r="AN1596" s="604"/>
      <c r="AO1596" s="604"/>
      <c r="AP1596" s="604"/>
      <c r="AQ1596" s="604"/>
      <c r="AR1596" s="604"/>
      <c r="AS1596" s="604"/>
      <c r="AT1596" s="604"/>
      <c r="AU1596" s="604"/>
      <c r="AV1596" s="376">
        <v>2018</v>
      </c>
      <c r="AW1596" s="376"/>
      <c r="AX1596" s="376"/>
      <c r="AY1596" s="376"/>
      <c r="AZ1596" s="376"/>
      <c r="BA1596" s="376"/>
      <c r="BB1596" s="376"/>
      <c r="BC1596" s="443">
        <v>300</v>
      </c>
      <c r="BD1596" s="443"/>
      <c r="BE1596" s="170"/>
    </row>
    <row r="1597" spans="1:57" ht="25.7" hidden="1" customHeight="1" x14ac:dyDescent="0.15">
      <c r="A1597" s="624"/>
      <c r="B1597" s="147"/>
      <c r="C1597" s="293" t="s">
        <v>6313</v>
      </c>
      <c r="D1597" s="293" t="s">
        <v>15051</v>
      </c>
      <c r="E1597" s="293" t="s">
        <v>6313</v>
      </c>
      <c r="F1597" s="293"/>
      <c r="G1597" s="293" t="s">
        <v>6313</v>
      </c>
      <c r="H1597" s="604"/>
      <c r="I1597" s="604"/>
      <c r="J1597" s="297">
        <v>2565</v>
      </c>
      <c r="K1597" s="297">
        <v>439</v>
      </c>
      <c r="L1597" s="138">
        <v>439</v>
      </c>
      <c r="M1597" s="604"/>
      <c r="N1597" s="441"/>
      <c r="O1597" s="604"/>
      <c r="P1597" s="297">
        <v>374</v>
      </c>
      <c r="Q1597" s="297">
        <v>374</v>
      </c>
      <c r="R1597" s="626" t="s">
        <v>16098</v>
      </c>
      <c r="S1597" s="297">
        <v>1</v>
      </c>
      <c r="T1597" s="443" t="s">
        <v>316</v>
      </c>
      <c r="U1597" s="604"/>
      <c r="V1597" s="604"/>
      <c r="W1597" s="604"/>
      <c r="X1597" s="604"/>
      <c r="Y1597" s="604"/>
      <c r="Z1597" s="604"/>
      <c r="AA1597" s="297" t="s">
        <v>5612</v>
      </c>
      <c r="AB1597" s="293"/>
      <c r="AC1597" s="293"/>
      <c r="AD1597" s="604"/>
      <c r="AE1597" s="604"/>
      <c r="AF1597" s="604"/>
      <c r="AG1597" s="604"/>
      <c r="AH1597" s="604"/>
      <c r="AI1597" s="604"/>
      <c r="AJ1597" s="604"/>
      <c r="AK1597" s="604"/>
      <c r="AL1597" s="604"/>
      <c r="AM1597" s="604"/>
      <c r="AN1597" s="604"/>
      <c r="AO1597" s="604"/>
      <c r="AP1597" s="604"/>
      <c r="AQ1597" s="604"/>
      <c r="AR1597" s="604"/>
      <c r="AS1597" s="604"/>
      <c r="AT1597" s="604"/>
      <c r="AU1597" s="604"/>
      <c r="AV1597" s="376">
        <v>2020</v>
      </c>
      <c r="AW1597" s="376"/>
      <c r="AX1597" s="376"/>
      <c r="AY1597" s="376"/>
      <c r="AZ1597" s="376"/>
      <c r="BA1597" s="376"/>
      <c r="BB1597" s="376"/>
      <c r="BC1597" s="443">
        <v>500</v>
      </c>
      <c r="BD1597" s="443"/>
      <c r="BE1597" s="170"/>
    </row>
    <row r="1598" spans="1:57" ht="25.7" hidden="1" customHeight="1" x14ac:dyDescent="0.15">
      <c r="A1598" s="624"/>
      <c r="B1598" s="147"/>
      <c r="C1598" s="293" t="s">
        <v>6315</v>
      </c>
      <c r="D1598" s="293" t="s">
        <v>6643</v>
      </c>
      <c r="E1598" s="293" t="s">
        <v>6315</v>
      </c>
      <c r="F1598" s="293"/>
      <c r="G1598" s="293" t="s">
        <v>6315</v>
      </c>
      <c r="H1598" s="604"/>
      <c r="I1598" s="604"/>
      <c r="J1598" s="297">
        <v>3109</v>
      </c>
      <c r="K1598" s="297">
        <v>470</v>
      </c>
      <c r="L1598" s="138">
        <v>470</v>
      </c>
      <c r="M1598" s="604"/>
      <c r="N1598" s="441"/>
      <c r="O1598" s="604"/>
      <c r="P1598" s="297">
        <v>470</v>
      </c>
      <c r="Q1598" s="297">
        <v>470</v>
      </c>
      <c r="R1598" s="626" t="s">
        <v>16356</v>
      </c>
      <c r="S1598" s="297">
        <v>1</v>
      </c>
      <c r="T1598" s="297" t="s">
        <v>316</v>
      </c>
      <c r="U1598" s="604"/>
      <c r="V1598" s="604"/>
      <c r="W1598" s="604"/>
      <c r="X1598" s="604"/>
      <c r="Y1598" s="604"/>
      <c r="Z1598" s="604"/>
      <c r="AA1598" s="297"/>
      <c r="AB1598" s="293"/>
      <c r="AC1598" s="293"/>
      <c r="AD1598" s="604"/>
      <c r="AE1598" s="604"/>
      <c r="AF1598" s="604"/>
      <c r="AG1598" s="604"/>
      <c r="AH1598" s="604"/>
      <c r="AI1598" s="604"/>
      <c r="AJ1598" s="604"/>
      <c r="AK1598" s="604"/>
      <c r="AL1598" s="604"/>
      <c r="AM1598" s="604"/>
      <c r="AN1598" s="604"/>
      <c r="AO1598" s="604"/>
      <c r="AP1598" s="604"/>
      <c r="AQ1598" s="604"/>
      <c r="AR1598" s="604"/>
      <c r="AS1598" s="604"/>
      <c r="AT1598" s="604"/>
      <c r="AU1598" s="604"/>
      <c r="AV1598" s="376">
        <v>2009</v>
      </c>
      <c r="AW1598" s="376"/>
      <c r="AX1598" s="376"/>
      <c r="AY1598" s="376"/>
      <c r="AZ1598" s="376"/>
      <c r="BA1598" s="376"/>
      <c r="BB1598" s="376"/>
      <c r="BC1598" s="443">
        <v>95</v>
      </c>
      <c r="BD1598" s="443"/>
      <c r="BE1598" s="170"/>
    </row>
    <row r="1599" spans="1:57" ht="25.7" hidden="1" customHeight="1" x14ac:dyDescent="0.15">
      <c r="A1599" s="624"/>
      <c r="B1599" s="147"/>
      <c r="C1599" s="293" t="s">
        <v>6315</v>
      </c>
      <c r="D1599" s="293" t="s">
        <v>6644</v>
      </c>
      <c r="E1599" s="293" t="s">
        <v>6315</v>
      </c>
      <c r="F1599" s="293"/>
      <c r="G1599" s="293" t="s">
        <v>6315</v>
      </c>
      <c r="H1599" s="604"/>
      <c r="I1599" s="604"/>
      <c r="J1599" s="297">
        <v>1886</v>
      </c>
      <c r="K1599" s="297">
        <v>475</v>
      </c>
      <c r="L1599" s="138">
        <v>475</v>
      </c>
      <c r="M1599" s="604"/>
      <c r="N1599" s="441"/>
      <c r="O1599" s="604"/>
      <c r="P1599" s="297">
        <v>475</v>
      </c>
      <c r="Q1599" s="297">
        <v>475</v>
      </c>
      <c r="R1599" s="297" t="s">
        <v>16357</v>
      </c>
      <c r="S1599" s="297">
        <v>1</v>
      </c>
      <c r="T1599" s="297" t="s">
        <v>316</v>
      </c>
      <c r="U1599" s="604"/>
      <c r="V1599" s="604"/>
      <c r="W1599" s="604"/>
      <c r="X1599" s="604"/>
      <c r="Y1599" s="604"/>
      <c r="Z1599" s="604"/>
      <c r="AA1599" s="297"/>
      <c r="AB1599" s="293"/>
      <c r="AC1599" s="293"/>
      <c r="AD1599" s="604"/>
      <c r="AE1599" s="604"/>
      <c r="AF1599" s="604"/>
      <c r="AG1599" s="604"/>
      <c r="AH1599" s="604"/>
      <c r="AI1599" s="604"/>
      <c r="AJ1599" s="604"/>
      <c r="AK1599" s="604"/>
      <c r="AL1599" s="604"/>
      <c r="AM1599" s="604"/>
      <c r="AN1599" s="604"/>
      <c r="AO1599" s="604"/>
      <c r="AP1599" s="604"/>
      <c r="AQ1599" s="604"/>
      <c r="AR1599" s="604"/>
      <c r="AS1599" s="604"/>
      <c r="AT1599" s="604"/>
      <c r="AU1599" s="604"/>
      <c r="AV1599" s="376">
        <v>2010</v>
      </c>
      <c r="AW1599" s="376"/>
      <c r="AX1599" s="376"/>
      <c r="AY1599" s="376"/>
      <c r="AZ1599" s="376"/>
      <c r="BA1599" s="376"/>
      <c r="BB1599" s="376"/>
      <c r="BC1599" s="443">
        <v>155</v>
      </c>
      <c r="BD1599" s="443"/>
      <c r="BE1599" s="170"/>
    </row>
    <row r="1600" spans="1:57" ht="25.7" hidden="1" customHeight="1" x14ac:dyDescent="0.15">
      <c r="A1600" s="624"/>
      <c r="B1600" s="147"/>
      <c r="C1600" s="625" t="s">
        <v>6315</v>
      </c>
      <c r="D1600" s="625" t="s">
        <v>6645</v>
      </c>
      <c r="E1600" s="625" t="s">
        <v>6315</v>
      </c>
      <c r="F1600" s="625"/>
      <c r="G1600" s="625" t="s">
        <v>6315</v>
      </c>
      <c r="H1600" s="627"/>
      <c r="I1600" s="627"/>
      <c r="J1600" s="626">
        <v>9477</v>
      </c>
      <c r="K1600" s="626">
        <v>480</v>
      </c>
      <c r="L1600" s="138">
        <v>480</v>
      </c>
      <c r="M1600" s="627"/>
      <c r="N1600" s="628"/>
      <c r="O1600" s="627"/>
      <c r="P1600" s="626">
        <v>480</v>
      </c>
      <c r="Q1600" s="626">
        <v>480</v>
      </c>
      <c r="R1600" s="626" t="s">
        <v>16343</v>
      </c>
      <c r="S1600" s="626">
        <v>1</v>
      </c>
      <c r="T1600" s="626" t="s">
        <v>316</v>
      </c>
      <c r="U1600" s="627"/>
      <c r="V1600" s="627"/>
      <c r="W1600" s="627"/>
      <c r="X1600" s="627"/>
      <c r="Y1600" s="627"/>
      <c r="Z1600" s="627"/>
      <c r="AA1600" s="626"/>
      <c r="AB1600" s="625"/>
      <c r="AC1600" s="625"/>
      <c r="AD1600" s="627"/>
      <c r="AE1600" s="627"/>
      <c r="AF1600" s="627"/>
      <c r="AG1600" s="627"/>
      <c r="AH1600" s="627"/>
      <c r="AI1600" s="627"/>
      <c r="AJ1600" s="627"/>
      <c r="AK1600" s="627"/>
      <c r="AL1600" s="627"/>
      <c r="AM1600" s="627"/>
      <c r="AN1600" s="627"/>
      <c r="AO1600" s="627"/>
      <c r="AP1600" s="627"/>
      <c r="AQ1600" s="627"/>
      <c r="AR1600" s="627"/>
      <c r="AS1600" s="627"/>
      <c r="AT1600" s="627"/>
      <c r="AU1600" s="627"/>
      <c r="AV1600" s="613">
        <v>2014</v>
      </c>
      <c r="AW1600" s="613"/>
      <c r="AX1600" s="613"/>
      <c r="AY1600" s="613"/>
      <c r="AZ1600" s="613"/>
      <c r="BA1600" s="613"/>
      <c r="BB1600" s="613"/>
      <c r="BC1600" s="614">
        <v>300</v>
      </c>
      <c r="BD1600" s="614"/>
      <c r="BE1600" s="170"/>
    </row>
    <row r="1601" spans="1:57" ht="25.7" hidden="1" customHeight="1" x14ac:dyDescent="0.15">
      <c r="A1601" s="624"/>
      <c r="B1601" s="147"/>
      <c r="C1601" s="625" t="s">
        <v>6315</v>
      </c>
      <c r="D1601" s="625" t="s">
        <v>6646</v>
      </c>
      <c r="E1601" s="625" t="s">
        <v>6315</v>
      </c>
      <c r="F1601" s="625"/>
      <c r="G1601" s="625" t="s">
        <v>6315</v>
      </c>
      <c r="H1601" s="627"/>
      <c r="I1601" s="627"/>
      <c r="J1601" s="626">
        <v>2565</v>
      </c>
      <c r="K1601" s="626">
        <v>475</v>
      </c>
      <c r="L1601" s="138">
        <v>475</v>
      </c>
      <c r="M1601" s="627"/>
      <c r="N1601" s="628"/>
      <c r="O1601" s="627"/>
      <c r="P1601" s="626">
        <v>475</v>
      </c>
      <c r="Q1601" s="626">
        <v>475</v>
      </c>
      <c r="R1601" s="626" t="s">
        <v>16357</v>
      </c>
      <c r="S1601" s="626">
        <v>1</v>
      </c>
      <c r="T1601" s="626" t="s">
        <v>316</v>
      </c>
      <c r="U1601" s="627"/>
      <c r="V1601" s="627"/>
      <c r="W1601" s="627"/>
      <c r="X1601" s="627"/>
      <c r="Y1601" s="627"/>
      <c r="Z1601" s="627"/>
      <c r="AA1601" s="626"/>
      <c r="AB1601" s="625"/>
      <c r="AC1601" s="625"/>
      <c r="AD1601" s="627"/>
      <c r="AE1601" s="627"/>
      <c r="AF1601" s="627"/>
      <c r="AG1601" s="627"/>
      <c r="AH1601" s="627"/>
      <c r="AI1601" s="627"/>
      <c r="AJ1601" s="627"/>
      <c r="AK1601" s="627"/>
      <c r="AL1601" s="627"/>
      <c r="AM1601" s="627"/>
      <c r="AN1601" s="627"/>
      <c r="AO1601" s="627"/>
      <c r="AP1601" s="627"/>
      <c r="AQ1601" s="627"/>
      <c r="AR1601" s="627"/>
      <c r="AS1601" s="627"/>
      <c r="AT1601" s="627"/>
      <c r="AU1601" s="627"/>
      <c r="AV1601" s="613">
        <v>2013</v>
      </c>
      <c r="AW1601" s="613"/>
      <c r="AX1601" s="613"/>
      <c r="AY1601" s="613"/>
      <c r="AZ1601" s="613"/>
      <c r="BA1601" s="613"/>
      <c r="BB1601" s="613"/>
      <c r="BC1601" s="614">
        <v>209</v>
      </c>
      <c r="BD1601" s="614"/>
      <c r="BE1601" s="170"/>
    </row>
    <row r="1602" spans="1:57" ht="25.7" hidden="1" customHeight="1" x14ac:dyDescent="0.15">
      <c r="A1602" s="624"/>
      <c r="B1602" s="147"/>
      <c r="C1602" s="625" t="s">
        <v>6315</v>
      </c>
      <c r="D1602" s="625" t="s">
        <v>6647</v>
      </c>
      <c r="E1602" s="625" t="s">
        <v>6315</v>
      </c>
      <c r="F1602" s="625"/>
      <c r="G1602" s="625" t="s">
        <v>6315</v>
      </c>
      <c r="H1602" s="627"/>
      <c r="I1602" s="627"/>
      <c r="J1602" s="626">
        <v>8484</v>
      </c>
      <c r="K1602" s="626">
        <v>470</v>
      </c>
      <c r="L1602" s="138">
        <v>470</v>
      </c>
      <c r="M1602" s="627"/>
      <c r="N1602" s="628"/>
      <c r="O1602" s="627"/>
      <c r="P1602" s="626">
        <v>470</v>
      </c>
      <c r="Q1602" s="626">
        <v>470</v>
      </c>
      <c r="R1602" s="626" t="s">
        <v>16356</v>
      </c>
      <c r="S1602" s="626">
        <v>1</v>
      </c>
      <c r="T1602" s="626" t="s">
        <v>316</v>
      </c>
      <c r="U1602" s="627"/>
      <c r="V1602" s="627"/>
      <c r="W1602" s="627"/>
      <c r="X1602" s="627"/>
      <c r="Y1602" s="627"/>
      <c r="Z1602" s="627"/>
      <c r="AA1602" s="626"/>
      <c r="AB1602" s="625"/>
      <c r="AC1602" s="625"/>
      <c r="AD1602" s="627"/>
      <c r="AE1602" s="627"/>
      <c r="AF1602" s="627"/>
      <c r="AG1602" s="627"/>
      <c r="AH1602" s="627"/>
      <c r="AI1602" s="627"/>
      <c r="AJ1602" s="627"/>
      <c r="AK1602" s="627"/>
      <c r="AL1602" s="627"/>
      <c r="AM1602" s="627"/>
      <c r="AN1602" s="627"/>
      <c r="AO1602" s="627"/>
      <c r="AP1602" s="627"/>
      <c r="AQ1602" s="627"/>
      <c r="AR1602" s="627"/>
      <c r="AS1602" s="627"/>
      <c r="AT1602" s="627"/>
      <c r="AU1602" s="627"/>
      <c r="AV1602" s="613">
        <v>2013</v>
      </c>
      <c r="AW1602" s="613"/>
      <c r="AX1602" s="613"/>
      <c r="AY1602" s="613"/>
      <c r="AZ1602" s="613"/>
      <c r="BA1602" s="613"/>
      <c r="BB1602" s="613"/>
      <c r="BC1602" s="614">
        <v>141</v>
      </c>
      <c r="BD1602" s="614"/>
      <c r="BE1602" s="170"/>
    </row>
    <row r="1603" spans="1:57" ht="25.7" hidden="1" customHeight="1" x14ac:dyDescent="0.15">
      <c r="A1603" s="624"/>
      <c r="B1603" s="147"/>
      <c r="C1603" s="625" t="s">
        <v>6315</v>
      </c>
      <c r="D1603" s="625" t="s">
        <v>10857</v>
      </c>
      <c r="E1603" s="625" t="s">
        <v>6315</v>
      </c>
      <c r="F1603" s="625"/>
      <c r="G1603" s="625" t="s">
        <v>6315</v>
      </c>
      <c r="H1603" s="627"/>
      <c r="I1603" s="627"/>
      <c r="J1603" s="626">
        <v>2162</v>
      </c>
      <c r="K1603" s="626">
        <v>481.9</v>
      </c>
      <c r="L1603" s="138">
        <v>482</v>
      </c>
      <c r="M1603" s="627"/>
      <c r="N1603" s="628"/>
      <c r="O1603" s="627"/>
      <c r="P1603" s="626">
        <v>482</v>
      </c>
      <c r="Q1603" s="626">
        <v>482</v>
      </c>
      <c r="R1603" s="626" t="s">
        <v>16098</v>
      </c>
      <c r="S1603" s="626">
        <v>1</v>
      </c>
      <c r="T1603" s="626" t="s">
        <v>316</v>
      </c>
      <c r="U1603" s="627"/>
      <c r="V1603" s="627"/>
      <c r="W1603" s="627"/>
      <c r="X1603" s="627"/>
      <c r="Y1603" s="627"/>
      <c r="Z1603" s="627"/>
      <c r="AA1603" s="626"/>
      <c r="AB1603" s="625"/>
      <c r="AC1603" s="625"/>
      <c r="AD1603" s="627"/>
      <c r="AE1603" s="627"/>
      <c r="AF1603" s="627"/>
      <c r="AG1603" s="627"/>
      <c r="AH1603" s="627"/>
      <c r="AI1603" s="627"/>
      <c r="AJ1603" s="627"/>
      <c r="AK1603" s="627"/>
      <c r="AL1603" s="627"/>
      <c r="AM1603" s="627"/>
      <c r="AN1603" s="627"/>
      <c r="AO1603" s="627"/>
      <c r="AP1603" s="627"/>
      <c r="AQ1603" s="627"/>
      <c r="AR1603" s="627"/>
      <c r="AS1603" s="627"/>
      <c r="AT1603" s="627"/>
      <c r="AU1603" s="627"/>
      <c r="AV1603" s="613">
        <v>2017</v>
      </c>
      <c r="AW1603" s="613"/>
      <c r="AX1603" s="613"/>
      <c r="AY1603" s="613"/>
      <c r="AZ1603" s="613"/>
      <c r="BA1603" s="613"/>
      <c r="BB1603" s="613"/>
      <c r="BC1603" s="614">
        <v>629</v>
      </c>
      <c r="BD1603" s="614"/>
      <c r="BE1603" s="170"/>
    </row>
    <row r="1604" spans="1:57" ht="25.7" hidden="1" customHeight="1" x14ac:dyDescent="0.15">
      <c r="A1604" s="624"/>
      <c r="B1604" s="147"/>
      <c r="C1604" s="625" t="s">
        <v>6315</v>
      </c>
      <c r="D1604" s="625" t="s">
        <v>10858</v>
      </c>
      <c r="E1604" s="625" t="s">
        <v>6315</v>
      </c>
      <c r="F1604" s="625"/>
      <c r="G1604" s="625" t="s">
        <v>6315</v>
      </c>
      <c r="H1604" s="627"/>
      <c r="I1604" s="627"/>
      <c r="J1604" s="626">
        <v>1877</v>
      </c>
      <c r="K1604" s="626">
        <v>498</v>
      </c>
      <c r="L1604" s="138">
        <v>498</v>
      </c>
      <c r="M1604" s="627"/>
      <c r="N1604" s="628"/>
      <c r="O1604" s="627"/>
      <c r="P1604" s="626">
        <v>498</v>
      </c>
      <c r="Q1604" s="626">
        <v>498</v>
      </c>
      <c r="R1604" s="626" t="s">
        <v>16098</v>
      </c>
      <c r="S1604" s="626">
        <v>1</v>
      </c>
      <c r="T1604" s="626" t="s">
        <v>316</v>
      </c>
      <c r="U1604" s="627"/>
      <c r="V1604" s="627"/>
      <c r="W1604" s="627"/>
      <c r="X1604" s="627"/>
      <c r="Y1604" s="627"/>
      <c r="Z1604" s="627"/>
      <c r="AA1604" s="626"/>
      <c r="AB1604" s="625"/>
      <c r="AC1604" s="625"/>
      <c r="AD1604" s="627"/>
      <c r="AE1604" s="627"/>
      <c r="AF1604" s="627"/>
      <c r="AG1604" s="627"/>
      <c r="AH1604" s="627"/>
      <c r="AI1604" s="627"/>
      <c r="AJ1604" s="627"/>
      <c r="AK1604" s="627"/>
      <c r="AL1604" s="627"/>
      <c r="AM1604" s="627"/>
      <c r="AN1604" s="627"/>
      <c r="AO1604" s="627"/>
      <c r="AP1604" s="627"/>
      <c r="AQ1604" s="627"/>
      <c r="AR1604" s="627"/>
      <c r="AS1604" s="627"/>
      <c r="AT1604" s="627"/>
      <c r="AU1604" s="627"/>
      <c r="AV1604" s="613">
        <v>2017</v>
      </c>
      <c r="AW1604" s="613"/>
      <c r="AX1604" s="613"/>
      <c r="AY1604" s="613"/>
      <c r="AZ1604" s="613"/>
      <c r="BA1604" s="613"/>
      <c r="BB1604" s="613"/>
      <c r="BC1604" s="614">
        <v>686</v>
      </c>
      <c r="BD1604" s="614"/>
      <c r="BE1604" s="170"/>
    </row>
    <row r="1605" spans="1:57" ht="25.7" hidden="1" customHeight="1" x14ac:dyDescent="0.15">
      <c r="A1605" s="624"/>
      <c r="B1605" s="147"/>
      <c r="C1605" s="625" t="s">
        <v>6315</v>
      </c>
      <c r="D1605" s="625" t="s">
        <v>12255</v>
      </c>
      <c r="E1605" s="625" t="s">
        <v>6315</v>
      </c>
      <c r="F1605" s="625"/>
      <c r="G1605" s="625" t="s">
        <v>6315</v>
      </c>
      <c r="H1605" s="627"/>
      <c r="I1605" s="627"/>
      <c r="J1605" s="626">
        <v>9866</v>
      </c>
      <c r="K1605" s="626">
        <v>498</v>
      </c>
      <c r="L1605" s="138">
        <v>498</v>
      </c>
      <c r="M1605" s="627"/>
      <c r="N1605" s="628"/>
      <c r="O1605" s="627"/>
      <c r="P1605" s="626">
        <v>498</v>
      </c>
      <c r="Q1605" s="626">
        <v>498</v>
      </c>
      <c r="R1605" s="626" t="s">
        <v>16098</v>
      </c>
      <c r="S1605" s="626">
        <v>1</v>
      </c>
      <c r="T1605" s="626" t="s">
        <v>316</v>
      </c>
      <c r="U1605" s="627"/>
      <c r="V1605" s="627"/>
      <c r="W1605" s="627"/>
      <c r="X1605" s="627"/>
      <c r="Y1605" s="627"/>
      <c r="Z1605" s="627"/>
      <c r="AA1605" s="626"/>
      <c r="AB1605" s="625"/>
      <c r="AC1605" s="625"/>
      <c r="AD1605" s="627"/>
      <c r="AE1605" s="627"/>
      <c r="AF1605" s="627"/>
      <c r="AG1605" s="627"/>
      <c r="AH1605" s="627"/>
      <c r="AI1605" s="627"/>
      <c r="AJ1605" s="627"/>
      <c r="AK1605" s="627"/>
      <c r="AL1605" s="627"/>
      <c r="AM1605" s="627"/>
      <c r="AN1605" s="627"/>
      <c r="AO1605" s="627"/>
      <c r="AP1605" s="627"/>
      <c r="AQ1605" s="627"/>
      <c r="AR1605" s="627"/>
      <c r="AS1605" s="627"/>
      <c r="AT1605" s="627"/>
      <c r="AU1605" s="627"/>
      <c r="AV1605" s="613">
        <v>2018</v>
      </c>
      <c r="AW1605" s="613"/>
      <c r="AX1605" s="613"/>
      <c r="AY1605" s="613"/>
      <c r="AZ1605" s="613"/>
      <c r="BA1605" s="613"/>
      <c r="BB1605" s="613"/>
      <c r="BC1605" s="614">
        <v>127</v>
      </c>
      <c r="BD1605" s="614"/>
      <c r="BE1605" s="170"/>
    </row>
    <row r="1606" spans="1:57" ht="25.7" hidden="1" customHeight="1" x14ac:dyDescent="0.15">
      <c r="A1606" s="624"/>
      <c r="B1606" s="147"/>
      <c r="C1606" s="625" t="s">
        <v>6315</v>
      </c>
      <c r="D1606" s="625" t="s">
        <v>15052</v>
      </c>
      <c r="E1606" s="625" t="s">
        <v>6315</v>
      </c>
      <c r="F1606" s="625"/>
      <c r="G1606" s="625" t="s">
        <v>6315</v>
      </c>
      <c r="H1606" s="627"/>
      <c r="I1606" s="627"/>
      <c r="J1606" s="626">
        <v>1200</v>
      </c>
      <c r="K1606" s="626">
        <v>498</v>
      </c>
      <c r="L1606" s="138">
        <v>498</v>
      </c>
      <c r="M1606" s="627"/>
      <c r="N1606" s="628"/>
      <c r="O1606" s="627"/>
      <c r="P1606" s="626">
        <v>498</v>
      </c>
      <c r="Q1606" s="626">
        <v>498</v>
      </c>
      <c r="R1606" s="626" t="s">
        <v>16098</v>
      </c>
      <c r="S1606" s="626">
        <v>1</v>
      </c>
      <c r="T1606" s="626" t="s">
        <v>316</v>
      </c>
      <c r="U1606" s="627"/>
      <c r="V1606" s="627"/>
      <c r="W1606" s="627"/>
      <c r="X1606" s="627"/>
      <c r="Y1606" s="627"/>
      <c r="Z1606" s="627"/>
      <c r="AA1606" s="626"/>
      <c r="AB1606" s="625"/>
      <c r="AC1606" s="625"/>
      <c r="AD1606" s="627"/>
      <c r="AE1606" s="627"/>
      <c r="AF1606" s="627"/>
      <c r="AG1606" s="627"/>
      <c r="AH1606" s="627"/>
      <c r="AI1606" s="627"/>
      <c r="AJ1606" s="627"/>
      <c r="AK1606" s="627"/>
      <c r="AL1606" s="627"/>
      <c r="AM1606" s="627"/>
      <c r="AN1606" s="627"/>
      <c r="AO1606" s="627"/>
      <c r="AP1606" s="627"/>
      <c r="AQ1606" s="627"/>
      <c r="AR1606" s="627"/>
      <c r="AS1606" s="627"/>
      <c r="AT1606" s="627"/>
      <c r="AU1606" s="627"/>
      <c r="AV1606" s="613">
        <v>2020</v>
      </c>
      <c r="AW1606" s="613"/>
      <c r="AX1606" s="613"/>
      <c r="AY1606" s="613"/>
      <c r="AZ1606" s="613"/>
      <c r="BA1606" s="613"/>
      <c r="BB1606" s="613"/>
      <c r="BC1606" s="614">
        <v>127</v>
      </c>
      <c r="BD1606" s="614"/>
      <c r="BE1606" s="170"/>
    </row>
    <row r="1607" spans="1:57" ht="25.7" hidden="1" customHeight="1" x14ac:dyDescent="0.15">
      <c r="A1607" s="624"/>
      <c r="B1607" s="147"/>
      <c r="C1607" s="625" t="s">
        <v>6320</v>
      </c>
      <c r="D1607" s="625" t="s">
        <v>6648</v>
      </c>
      <c r="E1607" s="625" t="s">
        <v>6320</v>
      </c>
      <c r="F1607" s="625"/>
      <c r="G1607" s="625" t="s">
        <v>6320</v>
      </c>
      <c r="H1607" s="627"/>
      <c r="I1607" s="627"/>
      <c r="J1607" s="626">
        <v>1102</v>
      </c>
      <c r="K1607" s="626">
        <v>432</v>
      </c>
      <c r="L1607" s="138">
        <v>432</v>
      </c>
      <c r="M1607" s="627"/>
      <c r="N1607" s="628"/>
      <c r="O1607" s="627"/>
      <c r="P1607" s="626">
        <v>432</v>
      </c>
      <c r="Q1607" s="626">
        <v>432</v>
      </c>
      <c r="R1607" s="626" t="s">
        <v>16358</v>
      </c>
      <c r="S1607" s="626">
        <v>1</v>
      </c>
      <c r="T1607" s="626" t="s">
        <v>316</v>
      </c>
      <c r="U1607" s="627"/>
      <c r="V1607" s="627"/>
      <c r="W1607" s="627"/>
      <c r="X1607" s="627"/>
      <c r="Y1607" s="627"/>
      <c r="Z1607" s="627"/>
      <c r="AA1607" s="626"/>
      <c r="AB1607" s="625"/>
      <c r="AC1607" s="625"/>
      <c r="AD1607" s="627"/>
      <c r="AE1607" s="627"/>
      <c r="AF1607" s="627"/>
      <c r="AG1607" s="627"/>
      <c r="AH1607" s="627"/>
      <c r="AI1607" s="627"/>
      <c r="AJ1607" s="627"/>
      <c r="AK1607" s="627"/>
      <c r="AL1607" s="627"/>
      <c r="AM1607" s="627"/>
      <c r="AN1607" s="627"/>
      <c r="AO1607" s="627"/>
      <c r="AP1607" s="627"/>
      <c r="AQ1607" s="627"/>
      <c r="AR1607" s="627"/>
      <c r="AS1607" s="627"/>
      <c r="AT1607" s="627"/>
      <c r="AU1607" s="627"/>
      <c r="AV1607" s="613">
        <v>1999</v>
      </c>
      <c r="AW1607" s="613"/>
      <c r="AX1607" s="613"/>
      <c r="AY1607" s="613"/>
      <c r="AZ1607" s="613"/>
      <c r="BA1607" s="613"/>
      <c r="BB1607" s="613"/>
      <c r="BC1607" s="614">
        <v>32</v>
      </c>
      <c r="BD1607" s="614"/>
      <c r="BE1607" s="170"/>
    </row>
    <row r="1608" spans="1:57" ht="25.7" hidden="1" customHeight="1" x14ac:dyDescent="0.15">
      <c r="A1608" s="624"/>
      <c r="B1608" s="147"/>
      <c r="C1608" s="625" t="s">
        <v>6320</v>
      </c>
      <c r="D1608" s="625" t="s">
        <v>6649</v>
      </c>
      <c r="E1608" s="625" t="s">
        <v>6320</v>
      </c>
      <c r="F1608" s="625"/>
      <c r="G1608" s="625" t="s">
        <v>6320</v>
      </c>
      <c r="H1608" s="627"/>
      <c r="I1608" s="627"/>
      <c r="J1608" s="626">
        <v>2748</v>
      </c>
      <c r="K1608" s="626">
        <v>397</v>
      </c>
      <c r="L1608" s="138">
        <v>397</v>
      </c>
      <c r="M1608" s="627"/>
      <c r="N1608" s="628"/>
      <c r="O1608" s="627"/>
      <c r="P1608" s="626">
        <v>396</v>
      </c>
      <c r="Q1608" s="626">
        <v>396</v>
      </c>
      <c r="R1608" s="626" t="s">
        <v>16359</v>
      </c>
      <c r="S1608" s="626">
        <v>1</v>
      </c>
      <c r="T1608" s="626" t="s">
        <v>316</v>
      </c>
      <c r="U1608" s="627"/>
      <c r="V1608" s="627"/>
      <c r="W1608" s="627"/>
      <c r="X1608" s="627"/>
      <c r="Y1608" s="627"/>
      <c r="Z1608" s="627"/>
      <c r="AA1608" s="626"/>
      <c r="AB1608" s="625"/>
      <c r="AC1608" s="625"/>
      <c r="AD1608" s="627"/>
      <c r="AE1608" s="627"/>
      <c r="AF1608" s="627"/>
      <c r="AG1608" s="627"/>
      <c r="AH1608" s="627"/>
      <c r="AI1608" s="627"/>
      <c r="AJ1608" s="627"/>
      <c r="AK1608" s="627"/>
      <c r="AL1608" s="627"/>
      <c r="AM1608" s="627"/>
      <c r="AN1608" s="627"/>
      <c r="AO1608" s="627"/>
      <c r="AP1608" s="627"/>
      <c r="AQ1608" s="627"/>
      <c r="AR1608" s="627"/>
      <c r="AS1608" s="627"/>
      <c r="AT1608" s="627"/>
      <c r="AU1608" s="627"/>
      <c r="AV1608" s="613">
        <v>2002</v>
      </c>
      <c r="AW1608" s="613"/>
      <c r="AX1608" s="613"/>
      <c r="AY1608" s="613"/>
      <c r="AZ1608" s="613"/>
      <c r="BA1608" s="613"/>
      <c r="BB1608" s="613"/>
      <c r="BC1608" s="614">
        <v>39</v>
      </c>
      <c r="BD1608" s="614"/>
      <c r="BE1608" s="170"/>
    </row>
    <row r="1609" spans="1:57" ht="25.7" hidden="1" customHeight="1" x14ac:dyDescent="0.15">
      <c r="A1609" s="624"/>
      <c r="B1609" s="140"/>
      <c r="C1609" s="625" t="s">
        <v>6320</v>
      </c>
      <c r="D1609" s="625" t="s">
        <v>6650</v>
      </c>
      <c r="E1609" s="625" t="s">
        <v>6320</v>
      </c>
      <c r="F1609" s="625"/>
      <c r="G1609" s="625" t="s">
        <v>6320</v>
      </c>
      <c r="H1609" s="627"/>
      <c r="I1609" s="627"/>
      <c r="J1609" s="626">
        <v>1185</v>
      </c>
      <c r="K1609" s="626">
        <v>443</v>
      </c>
      <c r="L1609" s="138">
        <v>443</v>
      </c>
      <c r="M1609" s="627"/>
      <c r="N1609" s="628"/>
      <c r="O1609" s="627"/>
      <c r="P1609" s="626">
        <v>360</v>
      </c>
      <c r="Q1609" s="626">
        <v>360</v>
      </c>
      <c r="R1609" s="626" t="s">
        <v>16359</v>
      </c>
      <c r="S1609" s="626">
        <v>1</v>
      </c>
      <c r="T1609" s="626" t="s">
        <v>316</v>
      </c>
      <c r="U1609" s="627"/>
      <c r="V1609" s="627"/>
      <c r="W1609" s="627"/>
      <c r="X1609" s="627"/>
      <c r="Y1609" s="627"/>
      <c r="Z1609" s="627"/>
      <c r="AA1609" s="626"/>
      <c r="AB1609" s="773"/>
      <c r="AC1609" s="773"/>
      <c r="AD1609" s="773"/>
      <c r="AE1609" s="966"/>
      <c r="AF1609" s="773"/>
      <c r="AG1609" s="773"/>
      <c r="AH1609" s="773"/>
      <c r="AI1609" s="773"/>
      <c r="AJ1609" s="773"/>
      <c r="AK1609" s="773"/>
      <c r="AL1609" s="773"/>
      <c r="AM1609" s="773"/>
      <c r="AN1609" s="773"/>
      <c r="AO1609" s="627"/>
      <c r="AP1609" s="627"/>
      <c r="AQ1609" s="627"/>
      <c r="AR1609" s="627"/>
      <c r="AS1609" s="627"/>
      <c r="AT1609" s="627"/>
      <c r="AU1609" s="627"/>
      <c r="AV1609" s="613">
        <v>2003</v>
      </c>
      <c r="AW1609" s="613"/>
      <c r="AX1609" s="613"/>
      <c r="AY1609" s="613"/>
      <c r="AZ1609" s="613"/>
      <c r="BA1609" s="613"/>
      <c r="BB1609" s="613"/>
      <c r="BC1609" s="614">
        <v>109</v>
      </c>
      <c r="BD1609" s="614"/>
      <c r="BE1609" s="170"/>
    </row>
    <row r="1610" spans="1:57" ht="25.7" hidden="1" customHeight="1" x14ac:dyDescent="0.15">
      <c r="A1610" s="624"/>
      <c r="B1610" s="147"/>
      <c r="C1610" s="625" t="s">
        <v>6320</v>
      </c>
      <c r="D1610" s="625" t="s">
        <v>6651</v>
      </c>
      <c r="E1610" s="625" t="s">
        <v>6320</v>
      </c>
      <c r="F1610" s="625"/>
      <c r="G1610" s="625" t="s">
        <v>6320</v>
      </c>
      <c r="H1610" s="627"/>
      <c r="I1610" s="627"/>
      <c r="J1610" s="626">
        <v>2133</v>
      </c>
      <c r="K1610" s="626">
        <v>470</v>
      </c>
      <c r="L1610" s="138">
        <v>470</v>
      </c>
      <c r="M1610" s="627"/>
      <c r="N1610" s="628"/>
      <c r="O1610" s="627"/>
      <c r="P1610" s="626">
        <v>460</v>
      </c>
      <c r="Q1610" s="626">
        <v>460</v>
      </c>
      <c r="R1610" s="626" t="s">
        <v>16360</v>
      </c>
      <c r="S1610" s="626">
        <v>1</v>
      </c>
      <c r="T1610" s="626" t="s">
        <v>316</v>
      </c>
      <c r="U1610" s="627"/>
      <c r="V1610" s="627"/>
      <c r="W1610" s="627"/>
      <c r="X1610" s="627"/>
      <c r="Y1610" s="627"/>
      <c r="Z1610" s="627"/>
      <c r="AA1610" s="626" t="s">
        <v>1922</v>
      </c>
      <c r="AB1610" s="773"/>
      <c r="AC1610" s="773"/>
      <c r="AD1610" s="773"/>
      <c r="AE1610" s="966"/>
      <c r="AF1610" s="773"/>
      <c r="AG1610" s="773"/>
      <c r="AH1610" s="773"/>
      <c r="AI1610" s="773"/>
      <c r="AJ1610" s="773"/>
      <c r="AK1610" s="773"/>
      <c r="AL1610" s="773"/>
      <c r="AM1610" s="773"/>
      <c r="AN1610" s="773"/>
      <c r="AO1610" s="627"/>
      <c r="AP1610" s="627"/>
      <c r="AQ1610" s="627"/>
      <c r="AR1610" s="627"/>
      <c r="AS1610" s="627"/>
      <c r="AT1610" s="627"/>
      <c r="AU1610" s="627"/>
      <c r="AV1610" s="613">
        <v>2003</v>
      </c>
      <c r="AW1610" s="613"/>
      <c r="AX1610" s="613"/>
      <c r="AY1610" s="613"/>
      <c r="AZ1610" s="613"/>
      <c r="BA1610" s="613"/>
      <c r="BB1610" s="613"/>
      <c r="BC1610" s="614">
        <v>40</v>
      </c>
      <c r="BD1610" s="614"/>
      <c r="BE1610" s="170"/>
    </row>
    <row r="1611" spans="1:57" ht="25.7" hidden="1" customHeight="1" x14ac:dyDescent="0.15">
      <c r="A1611" s="624"/>
      <c r="B1611" s="147"/>
      <c r="C1611" s="625" t="s">
        <v>6320</v>
      </c>
      <c r="D1611" s="625" t="s">
        <v>6652</v>
      </c>
      <c r="E1611" s="625" t="s">
        <v>6320</v>
      </c>
      <c r="F1611" s="625"/>
      <c r="G1611" s="625" t="s">
        <v>6320</v>
      </c>
      <c r="H1611" s="627"/>
      <c r="I1611" s="627"/>
      <c r="J1611" s="626">
        <v>1836</v>
      </c>
      <c r="K1611" s="626">
        <v>475</v>
      </c>
      <c r="L1611" s="138">
        <v>475</v>
      </c>
      <c r="M1611" s="627"/>
      <c r="N1611" s="628"/>
      <c r="O1611" s="627"/>
      <c r="P1611" s="626">
        <v>374</v>
      </c>
      <c r="Q1611" s="626">
        <v>374</v>
      </c>
      <c r="R1611" s="626" t="s">
        <v>16354</v>
      </c>
      <c r="S1611" s="626">
        <v>1</v>
      </c>
      <c r="T1611" s="626" t="s">
        <v>316</v>
      </c>
      <c r="U1611" s="627"/>
      <c r="V1611" s="627"/>
      <c r="W1611" s="627"/>
      <c r="X1611" s="627"/>
      <c r="Y1611" s="627"/>
      <c r="Z1611" s="627"/>
      <c r="AA1611" s="626"/>
      <c r="AB1611" s="773"/>
      <c r="AC1611" s="773"/>
      <c r="AD1611" s="773"/>
      <c r="AE1611" s="966"/>
      <c r="AF1611" s="773"/>
      <c r="AG1611" s="773"/>
      <c r="AH1611" s="773"/>
      <c r="AI1611" s="773"/>
      <c r="AJ1611" s="773"/>
      <c r="AK1611" s="773"/>
      <c r="AL1611" s="773"/>
      <c r="AM1611" s="773"/>
      <c r="AN1611" s="773"/>
      <c r="AO1611" s="627"/>
      <c r="AP1611" s="627"/>
      <c r="AQ1611" s="627"/>
      <c r="AR1611" s="627"/>
      <c r="AS1611" s="627"/>
      <c r="AT1611" s="627"/>
      <c r="AU1611" s="627"/>
      <c r="AV1611" s="613">
        <v>2004</v>
      </c>
      <c r="AW1611" s="613"/>
      <c r="AX1611" s="613"/>
      <c r="AY1611" s="613"/>
      <c r="AZ1611" s="613"/>
      <c r="BA1611" s="613"/>
      <c r="BB1611" s="613"/>
      <c r="BC1611" s="614">
        <v>130</v>
      </c>
      <c r="BD1611" s="614"/>
      <c r="BE1611" s="170"/>
    </row>
    <row r="1612" spans="1:57" ht="25.7" hidden="1" customHeight="1" x14ac:dyDescent="0.15">
      <c r="A1612" s="624"/>
      <c r="B1612" s="147"/>
      <c r="C1612" s="625" t="s">
        <v>6320</v>
      </c>
      <c r="D1612" s="625" t="s">
        <v>6653</v>
      </c>
      <c r="E1612" s="625" t="s">
        <v>6320</v>
      </c>
      <c r="F1612" s="625"/>
      <c r="G1612" s="625" t="s">
        <v>6320</v>
      </c>
      <c r="H1612" s="627"/>
      <c r="I1612" s="627"/>
      <c r="J1612" s="626">
        <v>1365</v>
      </c>
      <c r="K1612" s="626">
        <v>391</v>
      </c>
      <c r="L1612" s="138">
        <v>391</v>
      </c>
      <c r="M1612" s="627"/>
      <c r="N1612" s="628"/>
      <c r="O1612" s="627"/>
      <c r="P1612" s="626">
        <v>374</v>
      </c>
      <c r="Q1612" s="626">
        <v>374</v>
      </c>
      <c r="R1612" s="626" t="s">
        <v>16354</v>
      </c>
      <c r="S1612" s="626">
        <v>1</v>
      </c>
      <c r="T1612" s="626" t="s">
        <v>316</v>
      </c>
      <c r="U1612" s="627"/>
      <c r="V1612" s="627"/>
      <c r="W1612" s="627"/>
      <c r="X1612" s="627"/>
      <c r="Y1612" s="627"/>
      <c r="Z1612" s="627"/>
      <c r="AA1612" s="626"/>
      <c r="AB1612" s="773"/>
      <c r="AC1612" s="773"/>
      <c r="AD1612" s="773"/>
      <c r="AE1612" s="966"/>
      <c r="AF1612" s="773"/>
      <c r="AG1612" s="773"/>
      <c r="AH1612" s="773"/>
      <c r="AI1612" s="773"/>
      <c r="AJ1612" s="773"/>
      <c r="AK1612" s="773"/>
      <c r="AL1612" s="773"/>
      <c r="AM1612" s="773"/>
      <c r="AN1612" s="773"/>
      <c r="AO1612" s="627"/>
      <c r="AP1612" s="627"/>
      <c r="AQ1612" s="627"/>
      <c r="AR1612" s="627"/>
      <c r="AS1612" s="627"/>
      <c r="AT1612" s="627"/>
      <c r="AU1612" s="627"/>
      <c r="AV1612" s="613">
        <v>2005</v>
      </c>
      <c r="AW1612" s="613"/>
      <c r="AX1612" s="613"/>
      <c r="AY1612" s="613"/>
      <c r="AZ1612" s="613"/>
      <c r="BA1612" s="613"/>
      <c r="BB1612" s="613"/>
      <c r="BC1612" s="614">
        <v>99</v>
      </c>
      <c r="BD1612" s="614"/>
      <c r="BE1612" s="170"/>
    </row>
    <row r="1613" spans="1:57" ht="25.7" hidden="1" customHeight="1" x14ac:dyDescent="0.15">
      <c r="A1613" s="624"/>
      <c r="B1613" s="147"/>
      <c r="C1613" s="613" t="s">
        <v>6320</v>
      </c>
      <c r="D1613" s="680" t="s">
        <v>6654</v>
      </c>
      <c r="E1613" s="613" t="s">
        <v>6320</v>
      </c>
      <c r="F1613" s="613"/>
      <c r="G1613" s="613" t="s">
        <v>6320</v>
      </c>
      <c r="H1613" s="613"/>
      <c r="I1613" s="613"/>
      <c r="J1613" s="614">
        <v>1669</v>
      </c>
      <c r="K1613" s="614">
        <v>442</v>
      </c>
      <c r="L1613" s="138">
        <v>442</v>
      </c>
      <c r="M1613" s="613"/>
      <c r="N1613" s="613"/>
      <c r="O1613" s="613"/>
      <c r="P1613" s="626">
        <v>374</v>
      </c>
      <c r="Q1613" s="614">
        <v>374</v>
      </c>
      <c r="R1613" s="626" t="s">
        <v>16354</v>
      </c>
      <c r="S1613" s="614">
        <v>1</v>
      </c>
      <c r="T1613" s="614" t="s">
        <v>316</v>
      </c>
      <c r="U1613" s="613"/>
      <c r="V1613" s="613"/>
      <c r="W1613" s="613"/>
      <c r="X1613" s="613"/>
      <c r="Y1613" s="613"/>
      <c r="Z1613" s="613"/>
      <c r="AA1613" s="614" t="s">
        <v>1922</v>
      </c>
      <c r="AB1613" s="613"/>
      <c r="AC1613" s="613"/>
      <c r="AD1613" s="613"/>
      <c r="AE1613" s="613"/>
      <c r="AF1613" s="613"/>
      <c r="AG1613" s="613"/>
      <c r="AH1613" s="613"/>
      <c r="AI1613" s="613"/>
      <c r="AJ1613" s="613"/>
      <c r="AK1613" s="613"/>
      <c r="AL1613" s="613"/>
      <c r="AM1613" s="613"/>
      <c r="AN1613" s="613"/>
      <c r="AO1613" s="613"/>
      <c r="AP1613" s="613"/>
      <c r="AQ1613" s="613"/>
      <c r="AR1613" s="613"/>
      <c r="AS1613" s="613"/>
      <c r="AT1613" s="613"/>
      <c r="AU1613" s="613"/>
      <c r="AV1613" s="613">
        <v>2005</v>
      </c>
      <c r="AW1613" s="613"/>
      <c r="AX1613" s="613"/>
      <c r="AY1613" s="613"/>
      <c r="AZ1613" s="613"/>
      <c r="BA1613" s="613"/>
      <c r="BB1613" s="613"/>
      <c r="BC1613" s="614">
        <v>146</v>
      </c>
      <c r="BD1613" s="614"/>
      <c r="BE1613" s="170"/>
    </row>
    <row r="1614" spans="1:57" ht="25.7" hidden="1" customHeight="1" x14ac:dyDescent="0.15">
      <c r="A1614" s="624"/>
      <c r="B1614" s="147"/>
      <c r="C1614" s="613" t="s">
        <v>6320</v>
      </c>
      <c r="D1614" s="680" t="s">
        <v>6655</v>
      </c>
      <c r="E1614" s="613" t="s">
        <v>6320</v>
      </c>
      <c r="F1614" s="613"/>
      <c r="G1614" s="613" t="s">
        <v>6320</v>
      </c>
      <c r="H1614" s="613"/>
      <c r="I1614" s="613"/>
      <c r="J1614" s="614">
        <v>990</v>
      </c>
      <c r="K1614" s="614">
        <v>391</v>
      </c>
      <c r="L1614" s="138">
        <v>391</v>
      </c>
      <c r="M1614" s="613"/>
      <c r="N1614" s="613"/>
      <c r="O1614" s="613"/>
      <c r="P1614" s="614">
        <v>374</v>
      </c>
      <c r="Q1614" s="614">
        <v>374</v>
      </c>
      <c r="R1614" s="626" t="s">
        <v>16354</v>
      </c>
      <c r="S1614" s="614">
        <v>1</v>
      </c>
      <c r="T1614" s="614" t="s">
        <v>316</v>
      </c>
      <c r="U1614" s="613"/>
      <c r="V1614" s="613"/>
      <c r="W1614" s="613"/>
      <c r="X1614" s="613"/>
      <c r="Y1614" s="613"/>
      <c r="Z1614" s="613"/>
      <c r="AA1614" s="614" t="s">
        <v>5612</v>
      </c>
      <c r="AB1614" s="613"/>
      <c r="AC1614" s="613"/>
      <c r="AD1614" s="613"/>
      <c r="AE1614" s="613"/>
      <c r="AF1614" s="613"/>
      <c r="AG1614" s="613"/>
      <c r="AH1614" s="613"/>
      <c r="AI1614" s="613"/>
      <c r="AJ1614" s="613"/>
      <c r="AK1614" s="613"/>
      <c r="AL1614" s="613"/>
      <c r="AM1614" s="613"/>
      <c r="AN1614" s="613"/>
      <c r="AO1614" s="613"/>
      <c r="AP1614" s="613"/>
      <c r="AQ1614" s="613"/>
      <c r="AR1614" s="613"/>
      <c r="AS1614" s="613"/>
      <c r="AT1614" s="613"/>
      <c r="AU1614" s="613"/>
      <c r="AV1614" s="613">
        <v>2007</v>
      </c>
      <c r="AW1614" s="613"/>
      <c r="AX1614" s="613"/>
      <c r="AY1614" s="613"/>
      <c r="AZ1614" s="613"/>
      <c r="BA1614" s="613"/>
      <c r="BB1614" s="613"/>
      <c r="BC1614" s="614">
        <v>121</v>
      </c>
      <c r="BD1614" s="614"/>
      <c r="BE1614" s="170"/>
    </row>
    <row r="1615" spans="1:57" ht="25.7" hidden="1" customHeight="1" x14ac:dyDescent="0.15">
      <c r="A1615" s="624"/>
      <c r="B1615" s="147"/>
      <c r="C1615" s="625" t="s">
        <v>6320</v>
      </c>
      <c r="D1615" s="625" t="s">
        <v>6656</v>
      </c>
      <c r="E1615" s="625" t="s">
        <v>6320</v>
      </c>
      <c r="F1615" s="625"/>
      <c r="G1615" s="625" t="s">
        <v>6320</v>
      </c>
      <c r="H1615" s="627"/>
      <c r="I1615" s="627"/>
      <c r="J1615" s="626">
        <v>1775</v>
      </c>
      <c r="K1615" s="626">
        <v>450</v>
      </c>
      <c r="L1615" s="138">
        <v>450</v>
      </c>
      <c r="M1615" s="627"/>
      <c r="N1615" s="628"/>
      <c r="O1615" s="627"/>
      <c r="P1615" s="626">
        <v>450</v>
      </c>
      <c r="Q1615" s="626">
        <v>450</v>
      </c>
      <c r="R1615" s="626" t="s">
        <v>16361</v>
      </c>
      <c r="S1615" s="626">
        <v>1</v>
      </c>
      <c r="T1615" s="626" t="s">
        <v>316</v>
      </c>
      <c r="U1615" s="627"/>
      <c r="V1615" s="627"/>
      <c r="W1615" s="627"/>
      <c r="X1615" s="627"/>
      <c r="Y1615" s="627"/>
      <c r="Z1615" s="627"/>
      <c r="AA1615" s="626" t="s">
        <v>1922</v>
      </c>
      <c r="AB1615" s="773"/>
      <c r="AC1615" s="773"/>
      <c r="AD1615" s="773"/>
      <c r="AE1615" s="966"/>
      <c r="AF1615" s="773"/>
      <c r="AG1615" s="773"/>
      <c r="AH1615" s="773"/>
      <c r="AI1615" s="773"/>
      <c r="AJ1615" s="773"/>
      <c r="AK1615" s="773"/>
      <c r="AL1615" s="773"/>
      <c r="AM1615" s="773"/>
      <c r="AN1615" s="773"/>
      <c r="AO1615" s="627"/>
      <c r="AP1615" s="627"/>
      <c r="AQ1615" s="627"/>
      <c r="AR1615" s="627"/>
      <c r="AS1615" s="627"/>
      <c r="AT1615" s="627"/>
      <c r="AU1615" s="627"/>
      <c r="AV1615" s="613">
        <v>2008</v>
      </c>
      <c r="AW1615" s="613"/>
      <c r="AX1615" s="613"/>
      <c r="AY1615" s="613"/>
      <c r="AZ1615" s="613"/>
      <c r="BA1615" s="613"/>
      <c r="BB1615" s="613"/>
      <c r="BC1615" s="614">
        <v>120</v>
      </c>
      <c r="BD1615" s="614"/>
      <c r="BE1615" s="170"/>
    </row>
    <row r="1616" spans="1:57" ht="25.7" hidden="1" customHeight="1" x14ac:dyDescent="0.15">
      <c r="A1616" s="624"/>
      <c r="B1616" s="147"/>
      <c r="C1616" s="625" t="s">
        <v>6320</v>
      </c>
      <c r="D1616" s="625" t="s">
        <v>6657</v>
      </c>
      <c r="E1616" s="625" t="s">
        <v>6320</v>
      </c>
      <c r="F1616" s="625"/>
      <c r="G1616" s="625" t="s">
        <v>6320</v>
      </c>
      <c r="H1616" s="627"/>
      <c r="I1616" s="627"/>
      <c r="J1616" s="626">
        <v>1298</v>
      </c>
      <c r="K1616" s="626">
        <v>493</v>
      </c>
      <c r="L1616" s="138">
        <v>493</v>
      </c>
      <c r="M1616" s="627"/>
      <c r="N1616" s="628"/>
      <c r="O1616" s="627"/>
      <c r="P1616" s="626">
        <v>475</v>
      </c>
      <c r="Q1616" s="626">
        <v>475</v>
      </c>
      <c r="R1616" s="626" t="s">
        <v>16357</v>
      </c>
      <c r="S1616" s="626">
        <v>1</v>
      </c>
      <c r="T1616" s="626" t="s">
        <v>316</v>
      </c>
      <c r="U1616" s="627"/>
      <c r="V1616" s="627"/>
      <c r="W1616" s="627"/>
      <c r="X1616" s="627"/>
      <c r="Y1616" s="627"/>
      <c r="Z1616" s="627"/>
      <c r="AA1616" s="626" t="s">
        <v>5612</v>
      </c>
      <c r="AB1616" s="773"/>
      <c r="AC1616" s="773"/>
      <c r="AD1616" s="773"/>
      <c r="AE1616" s="966"/>
      <c r="AF1616" s="773"/>
      <c r="AG1616" s="773"/>
      <c r="AH1616" s="773"/>
      <c r="AI1616" s="773"/>
      <c r="AJ1616" s="773"/>
      <c r="AK1616" s="773"/>
      <c r="AL1616" s="773"/>
      <c r="AM1616" s="773"/>
      <c r="AN1616" s="773"/>
      <c r="AO1616" s="627"/>
      <c r="AP1616" s="627"/>
      <c r="AQ1616" s="627"/>
      <c r="AR1616" s="627"/>
      <c r="AS1616" s="627"/>
      <c r="AT1616" s="627"/>
      <c r="AU1616" s="627"/>
      <c r="AV1616" s="613">
        <v>2009</v>
      </c>
      <c r="AW1616" s="613"/>
      <c r="AX1616" s="613"/>
      <c r="AY1616" s="613"/>
      <c r="AZ1616" s="613"/>
      <c r="BA1616" s="613"/>
      <c r="BB1616" s="613"/>
      <c r="BC1616" s="614">
        <v>205</v>
      </c>
      <c r="BD1616" s="614"/>
      <c r="BE1616" s="170"/>
    </row>
    <row r="1617" spans="1:57" ht="25.7" hidden="1" customHeight="1" x14ac:dyDescent="0.15">
      <c r="A1617" s="624"/>
      <c r="B1617" s="147"/>
      <c r="C1617" s="625" t="s">
        <v>6320</v>
      </c>
      <c r="D1617" s="625" t="s">
        <v>6658</v>
      </c>
      <c r="E1617" s="625" t="s">
        <v>6320</v>
      </c>
      <c r="F1617" s="625"/>
      <c r="G1617" s="625" t="s">
        <v>6320</v>
      </c>
      <c r="H1617" s="627"/>
      <c r="I1617" s="627"/>
      <c r="J1617" s="626">
        <v>1088</v>
      </c>
      <c r="K1617" s="626">
        <v>450</v>
      </c>
      <c r="L1617" s="138">
        <v>450</v>
      </c>
      <c r="M1617" s="627"/>
      <c r="N1617" s="628"/>
      <c r="O1617" s="627"/>
      <c r="P1617" s="626">
        <v>450</v>
      </c>
      <c r="Q1617" s="626">
        <v>450</v>
      </c>
      <c r="R1617" s="626" t="s">
        <v>16361</v>
      </c>
      <c r="S1617" s="626">
        <v>1</v>
      </c>
      <c r="T1617" s="626" t="s">
        <v>316</v>
      </c>
      <c r="U1617" s="627"/>
      <c r="V1617" s="627"/>
      <c r="W1617" s="627"/>
      <c r="X1617" s="627"/>
      <c r="Y1617" s="627"/>
      <c r="Z1617" s="627"/>
      <c r="AA1617" s="626"/>
      <c r="AB1617" s="773"/>
      <c r="AC1617" s="773"/>
      <c r="AD1617" s="773"/>
      <c r="AE1617" s="966"/>
      <c r="AF1617" s="773"/>
      <c r="AG1617" s="773"/>
      <c r="AH1617" s="773"/>
      <c r="AI1617" s="773"/>
      <c r="AJ1617" s="773"/>
      <c r="AK1617" s="773"/>
      <c r="AL1617" s="773"/>
      <c r="AM1617" s="773"/>
      <c r="AN1617" s="773"/>
      <c r="AO1617" s="627"/>
      <c r="AP1617" s="627"/>
      <c r="AQ1617" s="627"/>
      <c r="AR1617" s="627"/>
      <c r="AS1617" s="627"/>
      <c r="AT1617" s="627"/>
      <c r="AU1617" s="627"/>
      <c r="AV1617" s="613">
        <v>2009</v>
      </c>
      <c r="AW1617" s="613"/>
      <c r="AX1617" s="613"/>
      <c r="AY1617" s="613"/>
      <c r="AZ1617" s="613"/>
      <c r="BA1617" s="613"/>
      <c r="BB1617" s="613"/>
      <c r="BC1617" s="614">
        <v>153</v>
      </c>
      <c r="BD1617" s="614"/>
      <c r="BE1617" s="170"/>
    </row>
    <row r="1618" spans="1:57" ht="25.7" hidden="1" customHeight="1" x14ac:dyDescent="0.15">
      <c r="A1618" s="624"/>
      <c r="B1618" s="147"/>
      <c r="C1618" s="625" t="s">
        <v>6320</v>
      </c>
      <c r="D1618" s="625" t="s">
        <v>6659</v>
      </c>
      <c r="E1618" s="625" t="s">
        <v>6320</v>
      </c>
      <c r="F1618" s="625"/>
      <c r="G1618" s="625" t="s">
        <v>6320</v>
      </c>
      <c r="H1618" s="627"/>
      <c r="I1618" s="627"/>
      <c r="J1618" s="626">
        <v>1892</v>
      </c>
      <c r="K1618" s="626">
        <v>472</v>
      </c>
      <c r="L1618" s="138">
        <v>472</v>
      </c>
      <c r="M1618" s="627"/>
      <c r="N1618" s="628"/>
      <c r="O1618" s="627"/>
      <c r="P1618" s="626">
        <v>472</v>
      </c>
      <c r="Q1618" s="626">
        <v>472</v>
      </c>
      <c r="R1618" s="626" t="s">
        <v>16362</v>
      </c>
      <c r="S1618" s="626">
        <v>1</v>
      </c>
      <c r="T1618" s="626" t="s">
        <v>316</v>
      </c>
      <c r="U1618" s="627"/>
      <c r="V1618" s="627"/>
      <c r="W1618" s="627"/>
      <c r="X1618" s="627"/>
      <c r="Y1618" s="627"/>
      <c r="Z1618" s="627"/>
      <c r="AA1618" s="626" t="s">
        <v>1922</v>
      </c>
      <c r="AB1618" s="773"/>
      <c r="AC1618" s="773"/>
      <c r="AD1618" s="773"/>
      <c r="AE1618" s="966"/>
      <c r="AF1618" s="773"/>
      <c r="AG1618" s="773"/>
      <c r="AH1618" s="773"/>
      <c r="AI1618" s="773"/>
      <c r="AJ1618" s="773"/>
      <c r="AK1618" s="773"/>
      <c r="AL1618" s="773"/>
      <c r="AM1618" s="773"/>
      <c r="AN1618" s="773"/>
      <c r="AO1618" s="627"/>
      <c r="AP1618" s="627"/>
      <c r="AQ1618" s="627"/>
      <c r="AR1618" s="627"/>
      <c r="AS1618" s="627"/>
      <c r="AT1618" s="627"/>
      <c r="AU1618" s="627"/>
      <c r="AV1618" s="613">
        <v>2011</v>
      </c>
      <c r="AW1618" s="613"/>
      <c r="AX1618" s="613"/>
      <c r="AY1618" s="613"/>
      <c r="AZ1618" s="613"/>
      <c r="BA1618" s="613"/>
      <c r="BB1618" s="613"/>
      <c r="BC1618" s="614">
        <v>194</v>
      </c>
      <c r="BD1618" s="614"/>
      <c r="BE1618" s="170"/>
    </row>
    <row r="1619" spans="1:57" ht="25.7" hidden="1" customHeight="1" x14ac:dyDescent="0.15">
      <c r="A1619" s="624"/>
      <c r="B1619" s="147"/>
      <c r="C1619" s="625" t="s">
        <v>6320</v>
      </c>
      <c r="D1619" s="625" t="s">
        <v>6660</v>
      </c>
      <c r="E1619" s="625" t="s">
        <v>6320</v>
      </c>
      <c r="F1619" s="625"/>
      <c r="G1619" s="625" t="s">
        <v>6320</v>
      </c>
      <c r="H1619" s="627"/>
      <c r="I1619" s="627"/>
      <c r="J1619" s="626">
        <v>14455.3</v>
      </c>
      <c r="K1619" s="626">
        <v>1333.8</v>
      </c>
      <c r="L1619" s="138">
        <v>1333.8</v>
      </c>
      <c r="M1619" s="627"/>
      <c r="N1619" s="628"/>
      <c r="O1619" s="627"/>
      <c r="P1619" s="626">
        <v>1333.8</v>
      </c>
      <c r="Q1619" s="626">
        <v>1333.8</v>
      </c>
      <c r="R1619" s="626" t="s">
        <v>16363</v>
      </c>
      <c r="S1619" s="626">
        <v>3</v>
      </c>
      <c r="T1619" s="626" t="s">
        <v>316</v>
      </c>
      <c r="U1619" s="627"/>
      <c r="V1619" s="627"/>
      <c r="W1619" s="627"/>
      <c r="X1619" s="627"/>
      <c r="Y1619" s="627"/>
      <c r="Z1619" s="627"/>
      <c r="AA1619" s="626" t="s">
        <v>417</v>
      </c>
      <c r="AB1619" s="773"/>
      <c r="AC1619" s="773"/>
      <c r="AD1619" s="773"/>
      <c r="AE1619" s="966"/>
      <c r="AF1619" s="773"/>
      <c r="AG1619" s="773"/>
      <c r="AH1619" s="773"/>
      <c r="AI1619" s="773"/>
      <c r="AJ1619" s="773"/>
      <c r="AK1619" s="773"/>
      <c r="AL1619" s="773"/>
      <c r="AM1619" s="773"/>
      <c r="AN1619" s="773"/>
      <c r="AO1619" s="627"/>
      <c r="AP1619" s="627"/>
      <c r="AQ1619" s="627"/>
      <c r="AR1619" s="627"/>
      <c r="AS1619" s="627"/>
      <c r="AT1619" s="627"/>
      <c r="AU1619" s="627"/>
      <c r="AV1619" s="613">
        <v>2010</v>
      </c>
      <c r="AW1619" s="613"/>
      <c r="AX1619" s="613"/>
      <c r="AY1619" s="613"/>
      <c r="AZ1619" s="613"/>
      <c r="BA1619" s="613"/>
      <c r="BB1619" s="613"/>
      <c r="BC1619" s="614">
        <v>560</v>
      </c>
      <c r="BD1619" s="614"/>
      <c r="BE1619" s="170"/>
    </row>
    <row r="1620" spans="1:57" ht="25.7" hidden="1" customHeight="1" x14ac:dyDescent="0.15">
      <c r="A1620" s="624"/>
      <c r="B1620" s="147"/>
      <c r="C1620" s="625" t="s">
        <v>6320</v>
      </c>
      <c r="D1620" s="625" t="s">
        <v>6661</v>
      </c>
      <c r="E1620" s="625" t="s">
        <v>6320</v>
      </c>
      <c r="F1620" s="625"/>
      <c r="G1620" s="625" t="s">
        <v>6320</v>
      </c>
      <c r="H1620" s="627"/>
      <c r="I1620" s="627"/>
      <c r="J1620" s="626">
        <v>6370</v>
      </c>
      <c r="K1620" s="626">
        <v>494</v>
      </c>
      <c r="L1620" s="138">
        <v>494</v>
      </c>
      <c r="M1620" s="627"/>
      <c r="N1620" s="628"/>
      <c r="O1620" s="627"/>
      <c r="P1620" s="626">
        <v>300</v>
      </c>
      <c r="Q1620" s="626">
        <v>300</v>
      </c>
      <c r="R1620" s="626" t="s">
        <v>16098</v>
      </c>
      <c r="S1620" s="626">
        <v>1</v>
      </c>
      <c r="T1620" s="626" t="s">
        <v>316</v>
      </c>
      <c r="U1620" s="627"/>
      <c r="V1620" s="627"/>
      <c r="W1620" s="627"/>
      <c r="X1620" s="627"/>
      <c r="Y1620" s="627"/>
      <c r="Z1620" s="627"/>
      <c r="AA1620" s="626"/>
      <c r="AB1620" s="625"/>
      <c r="AC1620" s="625"/>
      <c r="AD1620" s="627"/>
      <c r="AE1620" s="627"/>
      <c r="AF1620" s="627"/>
      <c r="AG1620" s="627"/>
      <c r="AH1620" s="627"/>
      <c r="AI1620" s="627"/>
      <c r="AJ1620" s="627"/>
      <c r="AK1620" s="627"/>
      <c r="AL1620" s="627"/>
      <c r="AM1620" s="627"/>
      <c r="AN1620" s="627"/>
      <c r="AO1620" s="627"/>
      <c r="AP1620" s="627"/>
      <c r="AQ1620" s="627"/>
      <c r="AR1620" s="627"/>
      <c r="AS1620" s="627"/>
      <c r="AT1620" s="627"/>
      <c r="AU1620" s="627"/>
      <c r="AV1620" s="613">
        <v>2016</v>
      </c>
      <c r="AW1620" s="613"/>
      <c r="AX1620" s="613"/>
      <c r="AY1620" s="613"/>
      <c r="AZ1620" s="613"/>
      <c r="BA1620" s="613"/>
      <c r="BB1620" s="613"/>
      <c r="BC1620" s="614">
        <v>300</v>
      </c>
      <c r="BD1620" s="614"/>
      <c r="BE1620" s="170"/>
    </row>
    <row r="1621" spans="1:57" ht="25.7" hidden="1" customHeight="1" x14ac:dyDescent="0.15">
      <c r="A1621" s="624"/>
      <c r="B1621" s="147"/>
      <c r="C1621" s="625" t="s">
        <v>6320</v>
      </c>
      <c r="D1621" s="625" t="s">
        <v>6662</v>
      </c>
      <c r="E1621" s="625" t="s">
        <v>6320</v>
      </c>
      <c r="F1621" s="625"/>
      <c r="G1621" s="625" t="s">
        <v>6320</v>
      </c>
      <c r="H1621" s="627"/>
      <c r="I1621" s="627"/>
      <c r="J1621" s="626">
        <v>2966</v>
      </c>
      <c r="K1621" s="626">
        <v>493</v>
      </c>
      <c r="L1621" s="138">
        <v>493</v>
      </c>
      <c r="M1621" s="627"/>
      <c r="N1621" s="628"/>
      <c r="O1621" s="627"/>
      <c r="P1621" s="626">
        <v>300</v>
      </c>
      <c r="Q1621" s="626">
        <v>300</v>
      </c>
      <c r="R1621" s="626" t="s">
        <v>16098</v>
      </c>
      <c r="S1621" s="626">
        <v>1</v>
      </c>
      <c r="T1621" s="626" t="s">
        <v>316</v>
      </c>
      <c r="U1621" s="627"/>
      <c r="V1621" s="627"/>
      <c r="W1621" s="627"/>
      <c r="X1621" s="627"/>
      <c r="Y1621" s="627"/>
      <c r="Z1621" s="627"/>
      <c r="AA1621" s="626"/>
      <c r="AB1621" s="625"/>
      <c r="AC1621" s="625"/>
      <c r="AD1621" s="627"/>
      <c r="AE1621" s="627"/>
      <c r="AF1621" s="627"/>
      <c r="AG1621" s="627"/>
      <c r="AH1621" s="627"/>
      <c r="AI1621" s="627"/>
      <c r="AJ1621" s="627"/>
      <c r="AK1621" s="627"/>
      <c r="AL1621" s="627"/>
      <c r="AM1621" s="627"/>
      <c r="AN1621" s="627"/>
      <c r="AO1621" s="627"/>
      <c r="AP1621" s="627"/>
      <c r="AQ1621" s="627"/>
      <c r="AR1621" s="627"/>
      <c r="AS1621" s="627"/>
      <c r="AT1621" s="627"/>
      <c r="AU1621" s="627"/>
      <c r="AV1621" s="613">
        <v>2016</v>
      </c>
      <c r="AW1621" s="613"/>
      <c r="AX1621" s="613"/>
      <c r="AY1621" s="613"/>
      <c r="AZ1621" s="613"/>
      <c r="BA1621" s="613"/>
      <c r="BB1621" s="613"/>
      <c r="BC1621" s="614">
        <v>380</v>
      </c>
      <c r="BD1621" s="614"/>
      <c r="BE1621" s="170"/>
    </row>
    <row r="1622" spans="1:57" ht="25.7" hidden="1" customHeight="1" x14ac:dyDescent="0.15">
      <c r="A1622" s="624"/>
      <c r="B1622" s="147"/>
      <c r="C1622" s="625" t="s">
        <v>6663</v>
      </c>
      <c r="D1622" s="625" t="s">
        <v>10859</v>
      </c>
      <c r="E1622" s="625" t="s">
        <v>6326</v>
      </c>
      <c r="F1622" s="625"/>
      <c r="G1622" s="625" t="s">
        <v>6326</v>
      </c>
      <c r="H1622" s="627"/>
      <c r="I1622" s="627"/>
      <c r="J1622" s="626">
        <v>850</v>
      </c>
      <c r="K1622" s="626">
        <v>465.75</v>
      </c>
      <c r="L1622" s="138">
        <v>465</v>
      </c>
      <c r="M1622" s="627"/>
      <c r="N1622" s="628"/>
      <c r="O1622" s="627"/>
      <c r="P1622" s="626">
        <v>465</v>
      </c>
      <c r="Q1622" s="626">
        <v>465</v>
      </c>
      <c r="R1622" s="626" t="s">
        <v>6528</v>
      </c>
      <c r="S1622" s="626">
        <v>1</v>
      </c>
      <c r="T1622" s="626" t="s">
        <v>687</v>
      </c>
      <c r="U1622" s="627"/>
      <c r="V1622" s="627"/>
      <c r="W1622" s="627"/>
      <c r="X1622" s="627"/>
      <c r="Y1622" s="627"/>
      <c r="Z1622" s="627"/>
      <c r="AA1622" s="626" t="s">
        <v>1530</v>
      </c>
      <c r="AB1622" s="625"/>
      <c r="AC1622" s="625"/>
      <c r="AD1622" s="627"/>
      <c r="AE1622" s="627"/>
      <c r="AF1622" s="627"/>
      <c r="AG1622" s="627"/>
      <c r="AH1622" s="627"/>
      <c r="AI1622" s="627"/>
      <c r="AJ1622" s="627"/>
      <c r="AK1622" s="627"/>
      <c r="AL1622" s="627"/>
      <c r="AM1622" s="627"/>
      <c r="AN1622" s="627"/>
      <c r="AO1622" s="627"/>
      <c r="AP1622" s="627"/>
      <c r="AQ1622" s="627"/>
      <c r="AR1622" s="627"/>
      <c r="AS1622" s="627"/>
      <c r="AT1622" s="627"/>
      <c r="AU1622" s="627"/>
      <c r="AV1622" s="613">
        <v>2006</v>
      </c>
      <c r="AW1622" s="613"/>
      <c r="AX1622" s="613"/>
      <c r="AY1622" s="613"/>
      <c r="AZ1622" s="613"/>
      <c r="BA1622" s="613"/>
      <c r="BB1622" s="613"/>
      <c r="BC1622" s="614">
        <v>175</v>
      </c>
      <c r="BD1622" s="614"/>
      <c r="BE1622" s="170"/>
    </row>
    <row r="1623" spans="1:57" ht="25.7" hidden="1" customHeight="1" x14ac:dyDescent="0.15">
      <c r="A1623" s="624"/>
      <c r="B1623" s="147"/>
      <c r="C1623" s="625" t="s">
        <v>6663</v>
      </c>
      <c r="D1623" s="625" t="s">
        <v>10860</v>
      </c>
      <c r="E1623" s="625" t="s">
        <v>6326</v>
      </c>
      <c r="F1623" s="625"/>
      <c r="G1623" s="625" t="s">
        <v>6326</v>
      </c>
      <c r="H1623" s="627"/>
      <c r="I1623" s="627"/>
      <c r="J1623" s="626">
        <v>2045</v>
      </c>
      <c r="K1623" s="626">
        <v>465.75</v>
      </c>
      <c r="L1623" s="138">
        <v>466</v>
      </c>
      <c r="M1623" s="627"/>
      <c r="N1623" s="628"/>
      <c r="O1623" s="627"/>
      <c r="P1623" s="626">
        <v>466</v>
      </c>
      <c r="Q1623" s="626">
        <v>466</v>
      </c>
      <c r="R1623" s="626" t="s">
        <v>6528</v>
      </c>
      <c r="S1623" s="626">
        <v>1</v>
      </c>
      <c r="T1623" s="626" t="s">
        <v>687</v>
      </c>
      <c r="U1623" s="627"/>
      <c r="V1623" s="627"/>
      <c r="W1623" s="627"/>
      <c r="X1623" s="627"/>
      <c r="Y1623" s="627"/>
      <c r="Z1623" s="627"/>
      <c r="AA1623" s="626" t="s">
        <v>1530</v>
      </c>
      <c r="AB1623" s="625"/>
      <c r="AC1623" s="625"/>
      <c r="AD1623" s="627"/>
      <c r="AE1623" s="627"/>
      <c r="AF1623" s="627"/>
      <c r="AG1623" s="627"/>
      <c r="AH1623" s="627"/>
      <c r="AI1623" s="627"/>
      <c r="AJ1623" s="627"/>
      <c r="AK1623" s="627"/>
      <c r="AL1623" s="627"/>
      <c r="AM1623" s="627"/>
      <c r="AN1623" s="627"/>
      <c r="AO1623" s="627"/>
      <c r="AP1623" s="627"/>
      <c r="AQ1623" s="627"/>
      <c r="AR1623" s="627"/>
      <c r="AS1623" s="627"/>
      <c r="AT1623" s="627"/>
      <c r="AU1623" s="627"/>
      <c r="AV1623" s="613">
        <v>2006</v>
      </c>
      <c r="AW1623" s="613"/>
      <c r="AX1623" s="613"/>
      <c r="AY1623" s="613"/>
      <c r="AZ1623" s="613"/>
      <c r="BA1623" s="613"/>
      <c r="BB1623" s="613"/>
      <c r="BC1623" s="614">
        <v>175</v>
      </c>
      <c r="BD1623" s="614"/>
      <c r="BE1623" s="170"/>
    </row>
    <row r="1624" spans="1:57" ht="25.7" hidden="1" customHeight="1" x14ac:dyDescent="0.15">
      <c r="A1624" s="624"/>
      <c r="B1624" s="147"/>
      <c r="C1624" s="625" t="s">
        <v>6663</v>
      </c>
      <c r="D1624" s="625" t="s">
        <v>10861</v>
      </c>
      <c r="E1624" s="625" t="s">
        <v>6326</v>
      </c>
      <c r="F1624" s="625"/>
      <c r="G1624" s="625" t="s">
        <v>6326</v>
      </c>
      <c r="H1624" s="627"/>
      <c r="I1624" s="627"/>
      <c r="J1624" s="626">
        <v>1290</v>
      </c>
      <c r="K1624" s="626">
        <v>498</v>
      </c>
      <c r="L1624" s="138">
        <v>498</v>
      </c>
      <c r="M1624" s="627"/>
      <c r="N1624" s="628"/>
      <c r="O1624" s="627"/>
      <c r="P1624" s="626">
        <v>498</v>
      </c>
      <c r="Q1624" s="626">
        <v>498</v>
      </c>
      <c r="R1624" s="626" t="s">
        <v>6528</v>
      </c>
      <c r="S1624" s="626">
        <v>1</v>
      </c>
      <c r="T1624" s="626" t="s">
        <v>687</v>
      </c>
      <c r="U1624" s="627"/>
      <c r="V1624" s="627"/>
      <c r="W1624" s="627"/>
      <c r="X1624" s="627"/>
      <c r="Y1624" s="627"/>
      <c r="Z1624" s="627"/>
      <c r="AA1624" s="626" t="s">
        <v>1530</v>
      </c>
      <c r="AB1624" s="625"/>
      <c r="AC1624" s="625"/>
      <c r="AD1624" s="627"/>
      <c r="AE1624" s="627"/>
      <c r="AF1624" s="627"/>
      <c r="AG1624" s="627"/>
      <c r="AH1624" s="627"/>
      <c r="AI1624" s="627"/>
      <c r="AJ1624" s="627"/>
      <c r="AK1624" s="627"/>
      <c r="AL1624" s="627"/>
      <c r="AM1624" s="627"/>
      <c r="AN1624" s="627"/>
      <c r="AO1624" s="627"/>
      <c r="AP1624" s="627"/>
      <c r="AQ1624" s="627"/>
      <c r="AR1624" s="627"/>
      <c r="AS1624" s="627"/>
      <c r="AT1624" s="627"/>
      <c r="AU1624" s="627"/>
      <c r="AV1624" s="613">
        <v>2009</v>
      </c>
      <c r="AW1624" s="613"/>
      <c r="AX1624" s="613"/>
      <c r="AY1624" s="613"/>
      <c r="AZ1624" s="613"/>
      <c r="BA1624" s="613"/>
      <c r="BB1624" s="613"/>
      <c r="BC1624" s="614">
        <v>230</v>
      </c>
      <c r="BD1624" s="614"/>
      <c r="BE1624" s="170"/>
    </row>
    <row r="1625" spans="1:57" ht="25.7" hidden="1" customHeight="1" x14ac:dyDescent="0.15">
      <c r="A1625" s="624"/>
      <c r="B1625" s="147"/>
      <c r="C1625" s="625" t="s">
        <v>6326</v>
      </c>
      <c r="D1625" s="625" t="s">
        <v>12256</v>
      </c>
      <c r="E1625" s="625" t="s">
        <v>6326</v>
      </c>
      <c r="F1625" s="625"/>
      <c r="G1625" s="625" t="s">
        <v>6326</v>
      </c>
      <c r="H1625" s="627"/>
      <c r="I1625" s="627"/>
      <c r="J1625" s="626">
        <v>1635</v>
      </c>
      <c r="K1625" s="626">
        <v>498</v>
      </c>
      <c r="L1625" s="138">
        <v>498</v>
      </c>
      <c r="M1625" s="627"/>
      <c r="N1625" s="628"/>
      <c r="O1625" s="627"/>
      <c r="P1625" s="626">
        <v>498</v>
      </c>
      <c r="Q1625" s="626">
        <v>498</v>
      </c>
      <c r="R1625" s="626" t="s">
        <v>6528</v>
      </c>
      <c r="S1625" s="626">
        <v>1</v>
      </c>
      <c r="T1625" s="626" t="s">
        <v>687</v>
      </c>
      <c r="U1625" s="627"/>
      <c r="V1625" s="627"/>
      <c r="W1625" s="627"/>
      <c r="X1625" s="627"/>
      <c r="Y1625" s="627"/>
      <c r="Z1625" s="627"/>
      <c r="AA1625" s="626" t="s">
        <v>1530</v>
      </c>
      <c r="AB1625" s="625"/>
      <c r="AC1625" s="625"/>
      <c r="AD1625" s="627"/>
      <c r="AE1625" s="627"/>
      <c r="AF1625" s="627"/>
      <c r="AG1625" s="627"/>
      <c r="AH1625" s="627"/>
      <c r="AI1625" s="627"/>
      <c r="AJ1625" s="627"/>
      <c r="AK1625" s="627"/>
      <c r="AL1625" s="627"/>
      <c r="AM1625" s="627"/>
      <c r="AN1625" s="627"/>
      <c r="AO1625" s="627"/>
      <c r="AP1625" s="627"/>
      <c r="AQ1625" s="627"/>
      <c r="AR1625" s="627"/>
      <c r="AS1625" s="627"/>
      <c r="AT1625" s="627"/>
      <c r="AU1625" s="627"/>
      <c r="AV1625" s="613">
        <v>2018</v>
      </c>
      <c r="AW1625" s="613"/>
      <c r="AX1625" s="613"/>
      <c r="AY1625" s="613"/>
      <c r="AZ1625" s="613"/>
      <c r="BA1625" s="613"/>
      <c r="BB1625" s="613"/>
      <c r="BC1625" s="613">
        <v>811</v>
      </c>
      <c r="BD1625" s="614"/>
      <c r="BE1625" s="170"/>
    </row>
    <row r="1626" spans="1:57" ht="25.7" hidden="1" customHeight="1" x14ac:dyDescent="0.15">
      <c r="A1626" s="624"/>
      <c r="B1626" s="147"/>
      <c r="C1626" s="625" t="s">
        <v>6663</v>
      </c>
      <c r="D1626" s="625" t="s">
        <v>10345</v>
      </c>
      <c r="E1626" s="625" t="s">
        <v>6326</v>
      </c>
      <c r="F1626" s="625"/>
      <c r="G1626" s="625" t="s">
        <v>6326</v>
      </c>
      <c r="H1626" s="627"/>
      <c r="I1626" s="627"/>
      <c r="J1626" s="626">
        <v>892</v>
      </c>
      <c r="K1626" s="626">
        <v>519</v>
      </c>
      <c r="L1626" s="138">
        <v>519</v>
      </c>
      <c r="M1626" s="627"/>
      <c r="N1626" s="628"/>
      <c r="O1626" s="627"/>
      <c r="P1626" s="626">
        <v>519</v>
      </c>
      <c r="Q1626" s="626">
        <v>519</v>
      </c>
      <c r="R1626" s="626" t="s">
        <v>6528</v>
      </c>
      <c r="S1626" s="626">
        <v>1</v>
      </c>
      <c r="T1626" s="626" t="s">
        <v>687</v>
      </c>
      <c r="U1626" s="627"/>
      <c r="V1626" s="627"/>
      <c r="W1626" s="627"/>
      <c r="X1626" s="627"/>
      <c r="Y1626" s="627"/>
      <c r="Z1626" s="627"/>
      <c r="AA1626" s="626" t="s">
        <v>1530</v>
      </c>
      <c r="AB1626" s="625"/>
      <c r="AC1626" s="625"/>
      <c r="AD1626" s="627"/>
      <c r="AE1626" s="627"/>
      <c r="AF1626" s="627"/>
      <c r="AG1626" s="627"/>
      <c r="AH1626" s="627"/>
      <c r="AI1626" s="627"/>
      <c r="AJ1626" s="627"/>
      <c r="AK1626" s="627"/>
      <c r="AL1626" s="627"/>
      <c r="AM1626" s="627"/>
      <c r="AN1626" s="627"/>
      <c r="AO1626" s="627"/>
      <c r="AP1626" s="627"/>
      <c r="AQ1626" s="627"/>
      <c r="AR1626" s="627"/>
      <c r="AS1626" s="627"/>
      <c r="AT1626" s="627"/>
      <c r="AU1626" s="627"/>
      <c r="AV1626" s="613">
        <v>2010</v>
      </c>
      <c r="AW1626" s="613"/>
      <c r="AX1626" s="613"/>
      <c r="AY1626" s="613"/>
      <c r="AZ1626" s="613"/>
      <c r="BA1626" s="613"/>
      <c r="BB1626" s="613"/>
      <c r="BC1626" s="613">
        <v>308</v>
      </c>
      <c r="BD1626" s="614"/>
      <c r="BE1626" s="170"/>
    </row>
    <row r="1627" spans="1:57" ht="25.7" hidden="1" customHeight="1" x14ac:dyDescent="0.15">
      <c r="A1627" s="624"/>
      <c r="B1627" s="147"/>
      <c r="C1627" s="625" t="s">
        <v>6663</v>
      </c>
      <c r="D1627" s="625" t="s">
        <v>10862</v>
      </c>
      <c r="E1627" s="625" t="s">
        <v>6326</v>
      </c>
      <c r="F1627" s="625"/>
      <c r="G1627" s="625" t="s">
        <v>6326</v>
      </c>
      <c r="H1627" s="627" t="s">
        <v>6326</v>
      </c>
      <c r="I1627" s="627"/>
      <c r="J1627" s="626">
        <v>15571</v>
      </c>
      <c r="K1627" s="626">
        <v>2424</v>
      </c>
      <c r="L1627" s="138">
        <v>2410</v>
      </c>
      <c r="M1627" s="627"/>
      <c r="N1627" s="628"/>
      <c r="O1627" s="627"/>
      <c r="P1627" s="626">
        <v>2080</v>
      </c>
      <c r="Q1627" s="626">
        <v>2080</v>
      </c>
      <c r="R1627" s="626" t="s">
        <v>16336</v>
      </c>
      <c r="S1627" s="626">
        <v>4</v>
      </c>
      <c r="T1627" s="626" t="s">
        <v>687</v>
      </c>
      <c r="U1627" s="627"/>
      <c r="V1627" s="627"/>
      <c r="W1627" s="627"/>
      <c r="X1627" s="627"/>
      <c r="Y1627" s="627"/>
      <c r="Z1627" s="627"/>
      <c r="AA1627" s="626" t="s">
        <v>1530</v>
      </c>
      <c r="AB1627" s="625"/>
      <c r="AC1627" s="625"/>
      <c r="AD1627" s="627"/>
      <c r="AE1627" s="627"/>
      <c r="AF1627" s="627"/>
      <c r="AG1627" s="627"/>
      <c r="AH1627" s="627"/>
      <c r="AI1627" s="627"/>
      <c r="AJ1627" s="627"/>
      <c r="AK1627" s="627"/>
      <c r="AL1627" s="627"/>
      <c r="AM1627" s="627"/>
      <c r="AN1627" s="627"/>
      <c r="AO1627" s="627"/>
      <c r="AP1627" s="627"/>
      <c r="AQ1627" s="627"/>
      <c r="AR1627" s="627"/>
      <c r="AS1627" s="627"/>
      <c r="AT1627" s="627"/>
      <c r="AU1627" s="627"/>
      <c r="AV1627" s="613">
        <v>2011</v>
      </c>
      <c r="AW1627" s="613"/>
      <c r="AX1627" s="613"/>
      <c r="AY1627" s="613"/>
      <c r="AZ1627" s="613"/>
      <c r="BA1627" s="613"/>
      <c r="BB1627" s="613"/>
      <c r="BC1627" s="613">
        <v>1945</v>
      </c>
      <c r="BD1627" s="614"/>
      <c r="BE1627" s="170"/>
    </row>
    <row r="1628" spans="1:57" ht="25.7" hidden="1" customHeight="1" x14ac:dyDescent="0.15">
      <c r="A1628" s="624"/>
      <c r="B1628" s="147"/>
      <c r="C1628" s="625" t="s">
        <v>6663</v>
      </c>
      <c r="D1628" s="625" t="s">
        <v>10864</v>
      </c>
      <c r="E1628" s="625" t="s">
        <v>6326</v>
      </c>
      <c r="F1628" s="625"/>
      <c r="G1628" s="625" t="s">
        <v>6326</v>
      </c>
      <c r="H1628" s="627"/>
      <c r="I1628" s="627"/>
      <c r="J1628" s="626">
        <v>5322</v>
      </c>
      <c r="K1628" s="626">
        <v>455</v>
      </c>
      <c r="L1628" s="138">
        <v>455</v>
      </c>
      <c r="M1628" s="627"/>
      <c r="N1628" s="628"/>
      <c r="O1628" s="627"/>
      <c r="P1628" s="626">
        <v>455</v>
      </c>
      <c r="Q1628" s="626">
        <v>455</v>
      </c>
      <c r="R1628" s="626" t="s">
        <v>6528</v>
      </c>
      <c r="S1628" s="626">
        <v>1</v>
      </c>
      <c r="T1628" s="626" t="s">
        <v>687</v>
      </c>
      <c r="U1628" s="627"/>
      <c r="V1628" s="627"/>
      <c r="W1628" s="627"/>
      <c r="X1628" s="627"/>
      <c r="Y1628" s="627"/>
      <c r="Z1628" s="627"/>
      <c r="AA1628" s="626" t="s">
        <v>1530</v>
      </c>
      <c r="AB1628" s="625"/>
      <c r="AC1628" s="625"/>
      <c r="AD1628" s="627"/>
      <c r="AE1628" s="627"/>
      <c r="AF1628" s="627"/>
      <c r="AG1628" s="627"/>
      <c r="AH1628" s="627"/>
      <c r="AI1628" s="627"/>
      <c r="AJ1628" s="627"/>
      <c r="AK1628" s="627"/>
      <c r="AL1628" s="627"/>
      <c r="AM1628" s="627"/>
      <c r="AN1628" s="627"/>
      <c r="AO1628" s="627"/>
      <c r="AP1628" s="627"/>
      <c r="AQ1628" s="627"/>
      <c r="AR1628" s="627"/>
      <c r="AS1628" s="627"/>
      <c r="AT1628" s="627"/>
      <c r="AU1628" s="627"/>
      <c r="AV1628" s="613">
        <v>2013</v>
      </c>
      <c r="AW1628" s="613"/>
      <c r="AX1628" s="613"/>
      <c r="AY1628" s="613"/>
      <c r="AZ1628" s="613"/>
      <c r="BA1628" s="613"/>
      <c r="BB1628" s="613"/>
      <c r="BC1628" s="613">
        <v>206</v>
      </c>
      <c r="BD1628" s="614"/>
      <c r="BE1628" s="170"/>
    </row>
    <row r="1629" spans="1:57" ht="25.7" hidden="1" customHeight="1" x14ac:dyDescent="0.15">
      <c r="A1629" s="624"/>
      <c r="B1629" s="147"/>
      <c r="C1629" s="625" t="s">
        <v>6663</v>
      </c>
      <c r="D1629" s="625" t="s">
        <v>10865</v>
      </c>
      <c r="E1629" s="625" t="s">
        <v>6326</v>
      </c>
      <c r="F1629" s="625"/>
      <c r="G1629" s="625" t="s">
        <v>6326</v>
      </c>
      <c r="H1629" s="627"/>
      <c r="I1629" s="627"/>
      <c r="J1629" s="626">
        <v>1039</v>
      </c>
      <c r="K1629" s="626">
        <v>466</v>
      </c>
      <c r="L1629" s="138">
        <v>466</v>
      </c>
      <c r="M1629" s="627"/>
      <c r="N1629" s="628"/>
      <c r="O1629" s="627"/>
      <c r="P1629" s="626">
        <v>466</v>
      </c>
      <c r="Q1629" s="626">
        <v>466</v>
      </c>
      <c r="R1629" s="626" t="s">
        <v>6528</v>
      </c>
      <c r="S1629" s="626">
        <v>1</v>
      </c>
      <c r="T1629" s="626" t="s">
        <v>687</v>
      </c>
      <c r="U1629" s="627"/>
      <c r="V1629" s="627"/>
      <c r="W1629" s="627"/>
      <c r="X1629" s="627"/>
      <c r="Y1629" s="627"/>
      <c r="Z1629" s="627"/>
      <c r="AA1629" s="626" t="s">
        <v>1530</v>
      </c>
      <c r="AB1629" s="625"/>
      <c r="AC1629" s="625"/>
      <c r="AD1629" s="627"/>
      <c r="AE1629" s="627"/>
      <c r="AF1629" s="627"/>
      <c r="AG1629" s="627"/>
      <c r="AH1629" s="627"/>
      <c r="AI1629" s="627"/>
      <c r="AJ1629" s="627"/>
      <c r="AK1629" s="627"/>
      <c r="AL1629" s="627"/>
      <c r="AM1629" s="627"/>
      <c r="AN1629" s="627"/>
      <c r="AO1629" s="627"/>
      <c r="AP1629" s="627"/>
      <c r="AQ1629" s="627"/>
      <c r="AR1629" s="627"/>
      <c r="AS1629" s="627"/>
      <c r="AT1629" s="627"/>
      <c r="AU1629" s="627"/>
      <c r="AV1629" s="613">
        <v>2013</v>
      </c>
      <c r="AW1629" s="613"/>
      <c r="AX1629" s="613"/>
      <c r="AY1629" s="613"/>
      <c r="AZ1629" s="613"/>
      <c r="BA1629" s="613"/>
      <c r="BB1629" s="613"/>
      <c r="BC1629" s="614">
        <v>268</v>
      </c>
      <c r="BD1629" s="614"/>
      <c r="BE1629" s="170"/>
    </row>
    <row r="1630" spans="1:57" ht="25.7" hidden="1" customHeight="1" x14ac:dyDescent="0.15">
      <c r="A1630" s="624"/>
      <c r="B1630" s="147"/>
      <c r="C1630" s="625" t="s">
        <v>6663</v>
      </c>
      <c r="D1630" s="625" t="s">
        <v>10866</v>
      </c>
      <c r="E1630" s="625" t="s">
        <v>6326</v>
      </c>
      <c r="F1630" s="625"/>
      <c r="G1630" s="625" t="s">
        <v>6326</v>
      </c>
      <c r="H1630" s="627"/>
      <c r="I1630" s="627"/>
      <c r="J1630" s="626">
        <v>2080</v>
      </c>
      <c r="K1630" s="626">
        <v>648</v>
      </c>
      <c r="L1630" s="138">
        <v>648</v>
      </c>
      <c r="M1630" s="627"/>
      <c r="N1630" s="628"/>
      <c r="O1630" s="627"/>
      <c r="P1630" s="626">
        <v>648</v>
      </c>
      <c r="Q1630" s="626">
        <v>648</v>
      </c>
      <c r="R1630" s="626" t="s">
        <v>6528</v>
      </c>
      <c r="S1630" s="626">
        <v>1</v>
      </c>
      <c r="T1630" s="626" t="s">
        <v>687</v>
      </c>
      <c r="U1630" s="627"/>
      <c r="V1630" s="627"/>
      <c r="W1630" s="627"/>
      <c r="X1630" s="627"/>
      <c r="Y1630" s="627"/>
      <c r="Z1630" s="627"/>
      <c r="AA1630" s="626" t="s">
        <v>1530</v>
      </c>
      <c r="AB1630" s="625"/>
      <c r="AC1630" s="625"/>
      <c r="AD1630" s="627"/>
      <c r="AE1630" s="627"/>
      <c r="AF1630" s="627"/>
      <c r="AG1630" s="627"/>
      <c r="AH1630" s="627"/>
      <c r="AI1630" s="627"/>
      <c r="AJ1630" s="627"/>
      <c r="AK1630" s="627"/>
      <c r="AL1630" s="627"/>
      <c r="AM1630" s="627"/>
      <c r="AN1630" s="627"/>
      <c r="AO1630" s="627"/>
      <c r="AP1630" s="627"/>
      <c r="AQ1630" s="627"/>
      <c r="AR1630" s="627"/>
      <c r="AS1630" s="627"/>
      <c r="AT1630" s="627"/>
      <c r="AU1630" s="627"/>
      <c r="AV1630" s="613">
        <v>2014</v>
      </c>
      <c r="AW1630" s="613"/>
      <c r="AX1630" s="613"/>
      <c r="AY1630" s="613"/>
      <c r="AZ1630" s="613"/>
      <c r="BA1630" s="613"/>
      <c r="BB1630" s="613"/>
      <c r="BC1630" s="614">
        <v>500</v>
      </c>
      <c r="BD1630" s="614"/>
      <c r="BE1630" s="170"/>
    </row>
    <row r="1631" spans="1:57" ht="25.7" hidden="1" customHeight="1" x14ac:dyDescent="0.15">
      <c r="A1631" s="624"/>
      <c r="B1631" s="147"/>
      <c r="C1631" s="625" t="s">
        <v>6663</v>
      </c>
      <c r="D1631" s="625" t="s">
        <v>1794</v>
      </c>
      <c r="E1631" s="625" t="s">
        <v>6326</v>
      </c>
      <c r="F1631" s="625"/>
      <c r="G1631" s="625" t="s">
        <v>6326</v>
      </c>
      <c r="H1631" s="627"/>
      <c r="I1631" s="627"/>
      <c r="J1631" s="626">
        <v>900</v>
      </c>
      <c r="K1631" s="626">
        <v>498</v>
      </c>
      <c r="L1631" s="138">
        <v>498</v>
      </c>
      <c r="M1631" s="627"/>
      <c r="N1631" s="628"/>
      <c r="O1631" s="627"/>
      <c r="P1631" s="626">
        <v>498</v>
      </c>
      <c r="Q1631" s="626">
        <v>498</v>
      </c>
      <c r="R1631" s="626" t="s">
        <v>6528</v>
      </c>
      <c r="S1631" s="626">
        <v>1</v>
      </c>
      <c r="T1631" s="626" t="s">
        <v>687</v>
      </c>
      <c r="U1631" s="627"/>
      <c r="V1631" s="627"/>
      <c r="W1631" s="627"/>
      <c r="X1631" s="627"/>
      <c r="Y1631" s="627"/>
      <c r="Z1631" s="627"/>
      <c r="AA1631" s="626" t="s">
        <v>1530</v>
      </c>
      <c r="AB1631" s="625"/>
      <c r="AC1631" s="625"/>
      <c r="AD1631" s="627"/>
      <c r="AE1631" s="627"/>
      <c r="AF1631" s="627"/>
      <c r="AG1631" s="627"/>
      <c r="AH1631" s="627"/>
      <c r="AI1631" s="627"/>
      <c r="AJ1631" s="627"/>
      <c r="AK1631" s="627"/>
      <c r="AL1631" s="627"/>
      <c r="AM1631" s="627"/>
      <c r="AN1631" s="627"/>
      <c r="AO1631" s="627"/>
      <c r="AP1631" s="627"/>
      <c r="AQ1631" s="627"/>
      <c r="AR1631" s="627"/>
      <c r="AS1631" s="627"/>
      <c r="AT1631" s="627"/>
      <c r="AU1631" s="627"/>
      <c r="AV1631" s="613">
        <v>2015</v>
      </c>
      <c r="AW1631" s="613"/>
      <c r="AX1631" s="613"/>
      <c r="AY1631" s="613"/>
      <c r="AZ1631" s="613"/>
      <c r="BA1631" s="613"/>
      <c r="BB1631" s="613"/>
      <c r="BC1631" s="614">
        <v>450</v>
      </c>
      <c r="BD1631" s="614"/>
      <c r="BE1631" s="170"/>
    </row>
    <row r="1632" spans="1:57" ht="25.7" hidden="1" customHeight="1" x14ac:dyDescent="0.15">
      <c r="A1632" s="624"/>
      <c r="B1632" s="147"/>
      <c r="C1632" s="625" t="s">
        <v>6663</v>
      </c>
      <c r="D1632" s="625" t="s">
        <v>6666</v>
      </c>
      <c r="E1632" s="625" t="s">
        <v>6326</v>
      </c>
      <c r="F1632" s="625"/>
      <c r="G1632" s="625" t="s">
        <v>6326</v>
      </c>
      <c r="H1632" s="627"/>
      <c r="I1632" s="627"/>
      <c r="J1632" s="626">
        <v>13560</v>
      </c>
      <c r="K1632" s="626">
        <v>499</v>
      </c>
      <c r="L1632" s="138">
        <v>499</v>
      </c>
      <c r="M1632" s="627"/>
      <c r="N1632" s="628"/>
      <c r="O1632" s="627"/>
      <c r="P1632" s="626">
        <v>499</v>
      </c>
      <c r="Q1632" s="626">
        <v>499</v>
      </c>
      <c r="R1632" s="626" t="s">
        <v>6528</v>
      </c>
      <c r="S1632" s="626">
        <v>1</v>
      </c>
      <c r="T1632" s="626" t="s">
        <v>687</v>
      </c>
      <c r="U1632" s="627"/>
      <c r="V1632" s="627"/>
      <c r="W1632" s="627"/>
      <c r="X1632" s="627"/>
      <c r="Y1632" s="627"/>
      <c r="Z1632" s="627"/>
      <c r="AA1632" s="626" t="s">
        <v>1530</v>
      </c>
      <c r="AB1632" s="625"/>
      <c r="AC1632" s="625"/>
      <c r="AD1632" s="627"/>
      <c r="AE1632" s="627"/>
      <c r="AF1632" s="627"/>
      <c r="AG1632" s="627"/>
      <c r="AH1632" s="627"/>
      <c r="AI1632" s="627"/>
      <c r="AJ1632" s="627"/>
      <c r="AK1632" s="627"/>
      <c r="AL1632" s="627"/>
      <c r="AM1632" s="627"/>
      <c r="AN1632" s="627"/>
      <c r="AO1632" s="627"/>
      <c r="AP1632" s="627"/>
      <c r="AQ1632" s="627"/>
      <c r="AR1632" s="627"/>
      <c r="AS1632" s="627"/>
      <c r="AT1632" s="627"/>
      <c r="AU1632" s="627"/>
      <c r="AV1632" s="613">
        <v>2015</v>
      </c>
      <c r="AW1632" s="613"/>
      <c r="AX1632" s="613"/>
      <c r="AY1632" s="613"/>
      <c r="AZ1632" s="613"/>
      <c r="BA1632" s="613"/>
      <c r="BB1632" s="613"/>
      <c r="BC1632" s="614">
        <v>250</v>
      </c>
      <c r="BD1632" s="614"/>
      <c r="BE1632" s="170"/>
    </row>
    <row r="1633" spans="1:57" ht="25.7" hidden="1" customHeight="1" x14ac:dyDescent="0.15">
      <c r="A1633" s="624"/>
      <c r="B1633" s="147"/>
      <c r="C1633" s="625" t="s">
        <v>16285</v>
      </c>
      <c r="D1633" s="625" t="s">
        <v>17569</v>
      </c>
      <c r="E1633" s="625" t="s">
        <v>16285</v>
      </c>
      <c r="F1633" s="625"/>
      <c r="G1633" s="625" t="s">
        <v>16285</v>
      </c>
      <c r="H1633" s="627"/>
      <c r="I1633" s="627"/>
      <c r="J1633" s="626">
        <v>2390</v>
      </c>
      <c r="K1633" s="626">
        <v>498.32</v>
      </c>
      <c r="L1633" s="138">
        <v>498.32</v>
      </c>
      <c r="M1633" s="627"/>
      <c r="N1633" s="628"/>
      <c r="O1633" s="627"/>
      <c r="P1633" s="626">
        <v>498.32</v>
      </c>
      <c r="Q1633" s="626">
        <v>498.32</v>
      </c>
      <c r="R1633" s="626" t="s">
        <v>6528</v>
      </c>
      <c r="S1633" s="626">
        <v>1</v>
      </c>
      <c r="T1633" s="626" t="s">
        <v>15513</v>
      </c>
      <c r="U1633" s="627"/>
      <c r="V1633" s="627"/>
      <c r="W1633" s="627"/>
      <c r="X1633" s="627"/>
      <c r="Y1633" s="627"/>
      <c r="Z1633" s="627"/>
      <c r="AA1633" s="626" t="s">
        <v>16348</v>
      </c>
      <c r="AB1633" s="625"/>
      <c r="AC1633" s="625"/>
      <c r="AD1633" s="627"/>
      <c r="AE1633" s="627"/>
      <c r="AF1633" s="627"/>
      <c r="AG1633" s="627"/>
      <c r="AH1633" s="627"/>
      <c r="AI1633" s="627"/>
      <c r="AJ1633" s="627"/>
      <c r="AK1633" s="627"/>
      <c r="AL1633" s="627"/>
      <c r="AM1633" s="627"/>
      <c r="AN1633" s="627"/>
      <c r="AO1633" s="627"/>
      <c r="AP1633" s="627"/>
      <c r="AQ1633" s="627"/>
      <c r="AR1633" s="627"/>
      <c r="AS1633" s="627"/>
      <c r="AT1633" s="627"/>
      <c r="AU1633" s="627"/>
      <c r="AV1633" s="613">
        <v>2022</v>
      </c>
      <c r="AW1633" s="613"/>
      <c r="AX1633" s="613"/>
      <c r="AY1633" s="613"/>
      <c r="AZ1633" s="613"/>
      <c r="BA1633" s="613"/>
      <c r="BB1633" s="613"/>
      <c r="BC1633" s="614">
        <v>993</v>
      </c>
      <c r="BD1633" s="614"/>
      <c r="BE1633" s="170"/>
    </row>
    <row r="1634" spans="1:57" ht="25.7" hidden="1" customHeight="1" x14ac:dyDescent="0.15">
      <c r="A1634" s="624"/>
      <c r="B1634" s="147"/>
      <c r="C1634" s="613" t="s">
        <v>6331</v>
      </c>
      <c r="D1634" s="613" t="s">
        <v>6667</v>
      </c>
      <c r="E1634" s="613" t="s">
        <v>6331</v>
      </c>
      <c r="F1634" s="613"/>
      <c r="G1634" s="613" t="s">
        <v>6331</v>
      </c>
      <c r="H1634" s="613"/>
      <c r="I1634" s="613"/>
      <c r="J1634" s="614">
        <v>5547</v>
      </c>
      <c r="K1634" s="614">
        <v>996</v>
      </c>
      <c r="L1634" s="138">
        <v>996</v>
      </c>
      <c r="M1634" s="613"/>
      <c r="N1634" s="613"/>
      <c r="O1634" s="613"/>
      <c r="P1634" s="614">
        <v>900</v>
      </c>
      <c r="Q1634" s="614">
        <v>900</v>
      </c>
      <c r="R1634" s="614" t="s">
        <v>16364</v>
      </c>
      <c r="S1634" s="614">
        <v>2</v>
      </c>
      <c r="T1634" s="614" t="s">
        <v>316</v>
      </c>
      <c r="U1634" s="613"/>
      <c r="V1634" s="613"/>
      <c r="W1634" s="613"/>
      <c r="X1634" s="613"/>
      <c r="Y1634" s="613"/>
      <c r="Z1634" s="613"/>
      <c r="AA1634" s="614" t="s">
        <v>6668</v>
      </c>
      <c r="AB1634" s="613"/>
      <c r="AC1634" s="613"/>
      <c r="AD1634" s="613"/>
      <c r="AE1634" s="613"/>
      <c r="AF1634" s="613"/>
      <c r="AG1634" s="613"/>
      <c r="AH1634" s="613"/>
      <c r="AI1634" s="613"/>
      <c r="AJ1634" s="613"/>
      <c r="AK1634" s="613"/>
      <c r="AL1634" s="613"/>
      <c r="AM1634" s="613"/>
      <c r="AN1634" s="613"/>
      <c r="AO1634" s="613"/>
      <c r="AP1634" s="613"/>
      <c r="AQ1634" s="613"/>
      <c r="AR1634" s="613"/>
      <c r="AS1634" s="613"/>
      <c r="AT1634" s="613"/>
      <c r="AU1634" s="613"/>
      <c r="AV1634" s="613">
        <v>2009</v>
      </c>
      <c r="AW1634" s="613"/>
      <c r="AX1634" s="613"/>
      <c r="AY1634" s="613"/>
      <c r="AZ1634" s="613"/>
      <c r="BA1634" s="613"/>
      <c r="BB1634" s="613"/>
      <c r="BC1634" s="614">
        <v>222</v>
      </c>
      <c r="BD1634" s="614"/>
      <c r="BE1634" s="170"/>
    </row>
    <row r="1635" spans="1:57" ht="25.7" hidden="1" customHeight="1" x14ac:dyDescent="0.15">
      <c r="A1635" s="624"/>
      <c r="B1635" s="147"/>
      <c r="C1635" s="613" t="s">
        <v>6331</v>
      </c>
      <c r="D1635" s="613" t="s">
        <v>6669</v>
      </c>
      <c r="E1635" s="613" t="s">
        <v>6331</v>
      </c>
      <c r="F1635" s="613"/>
      <c r="G1635" s="613" t="s">
        <v>6331</v>
      </c>
      <c r="H1635" s="613"/>
      <c r="I1635" s="613"/>
      <c r="J1635" s="614">
        <v>3651</v>
      </c>
      <c r="K1635" s="614">
        <v>796.8</v>
      </c>
      <c r="L1635" s="138">
        <v>797</v>
      </c>
      <c r="M1635" s="613"/>
      <c r="N1635" s="613"/>
      <c r="O1635" s="613"/>
      <c r="P1635" s="614">
        <v>701</v>
      </c>
      <c r="Q1635" s="614">
        <v>701</v>
      </c>
      <c r="R1635" s="614" t="s">
        <v>16364</v>
      </c>
      <c r="S1635" s="614">
        <v>1</v>
      </c>
      <c r="T1635" s="614" t="s">
        <v>316</v>
      </c>
      <c r="U1635" s="613"/>
      <c r="V1635" s="613"/>
      <c r="W1635" s="613"/>
      <c r="X1635" s="613"/>
      <c r="Y1635" s="613"/>
      <c r="Z1635" s="613"/>
      <c r="AA1635" s="614" t="s">
        <v>6668</v>
      </c>
      <c r="AB1635" s="613"/>
      <c r="AC1635" s="613"/>
      <c r="AD1635" s="613"/>
      <c r="AE1635" s="613"/>
      <c r="AF1635" s="613"/>
      <c r="AG1635" s="613"/>
      <c r="AH1635" s="613"/>
      <c r="AI1635" s="613"/>
      <c r="AJ1635" s="613"/>
      <c r="AK1635" s="613"/>
      <c r="AL1635" s="613"/>
      <c r="AM1635" s="613"/>
      <c r="AN1635" s="613"/>
      <c r="AO1635" s="613"/>
      <c r="AP1635" s="613"/>
      <c r="AQ1635" s="613"/>
      <c r="AR1635" s="613"/>
      <c r="AS1635" s="613"/>
      <c r="AT1635" s="613"/>
      <c r="AU1635" s="613"/>
      <c r="AV1635" s="613">
        <v>2009</v>
      </c>
      <c r="AW1635" s="613"/>
      <c r="AX1635" s="613"/>
      <c r="AY1635" s="613"/>
      <c r="AZ1635" s="613"/>
      <c r="BA1635" s="613"/>
      <c r="BB1635" s="613"/>
      <c r="BC1635" s="614">
        <v>240</v>
      </c>
      <c r="BD1635" s="614"/>
      <c r="BE1635" s="170"/>
    </row>
    <row r="1636" spans="1:57" ht="25.7" hidden="1" customHeight="1" x14ac:dyDescent="0.15">
      <c r="A1636" s="624"/>
      <c r="B1636" s="147"/>
      <c r="C1636" s="613" t="s">
        <v>6331</v>
      </c>
      <c r="D1636" s="613" t="s">
        <v>6670</v>
      </c>
      <c r="E1636" s="613" t="s">
        <v>6331</v>
      </c>
      <c r="F1636" s="613"/>
      <c r="G1636" s="613" t="s">
        <v>6331</v>
      </c>
      <c r="H1636" s="613"/>
      <c r="I1636" s="613"/>
      <c r="J1636" s="614">
        <v>1882</v>
      </c>
      <c r="K1636" s="614">
        <v>797</v>
      </c>
      <c r="L1636" s="138">
        <v>797</v>
      </c>
      <c r="M1636" s="613"/>
      <c r="N1636" s="613"/>
      <c r="O1636" s="613"/>
      <c r="P1636" s="614">
        <v>500</v>
      </c>
      <c r="Q1636" s="614">
        <v>500</v>
      </c>
      <c r="R1636" s="614" t="s">
        <v>16364</v>
      </c>
      <c r="S1636" s="614">
        <v>1</v>
      </c>
      <c r="T1636" s="614" t="s">
        <v>316</v>
      </c>
      <c r="U1636" s="613"/>
      <c r="V1636" s="613"/>
      <c r="W1636" s="613"/>
      <c r="X1636" s="613"/>
      <c r="Y1636" s="613"/>
      <c r="Z1636" s="613"/>
      <c r="AA1636" s="614" t="s">
        <v>6668</v>
      </c>
      <c r="AB1636" s="613"/>
      <c r="AC1636" s="613"/>
      <c r="AD1636" s="613"/>
      <c r="AE1636" s="613"/>
      <c r="AF1636" s="613"/>
      <c r="AG1636" s="613"/>
      <c r="AH1636" s="613"/>
      <c r="AI1636" s="613"/>
      <c r="AJ1636" s="613"/>
      <c r="AK1636" s="613"/>
      <c r="AL1636" s="613"/>
      <c r="AM1636" s="613"/>
      <c r="AN1636" s="613"/>
      <c r="AO1636" s="613"/>
      <c r="AP1636" s="613"/>
      <c r="AQ1636" s="613"/>
      <c r="AR1636" s="613"/>
      <c r="AS1636" s="613"/>
      <c r="AT1636" s="613"/>
      <c r="AU1636" s="613"/>
      <c r="AV1636" s="613">
        <v>2009</v>
      </c>
      <c r="AW1636" s="613"/>
      <c r="AX1636" s="613"/>
      <c r="AY1636" s="613"/>
      <c r="AZ1636" s="613"/>
      <c r="BA1636" s="613"/>
      <c r="BB1636" s="613"/>
      <c r="BC1636" s="614">
        <v>250</v>
      </c>
      <c r="BD1636" s="614"/>
      <c r="BE1636" s="170"/>
    </row>
    <row r="1637" spans="1:57" ht="25.7" hidden="1" customHeight="1" x14ac:dyDescent="0.15">
      <c r="A1637" s="624"/>
      <c r="B1637" s="147"/>
      <c r="C1637" s="613" t="s">
        <v>6331</v>
      </c>
      <c r="D1637" s="613" t="s">
        <v>15053</v>
      </c>
      <c r="E1637" s="613" t="s">
        <v>6331</v>
      </c>
      <c r="F1637" s="613"/>
      <c r="G1637" s="613" t="s">
        <v>6331</v>
      </c>
      <c r="H1637" s="613"/>
      <c r="I1637" s="613"/>
      <c r="J1637" s="614">
        <v>9780</v>
      </c>
      <c r="K1637" s="614">
        <v>470</v>
      </c>
      <c r="L1637" s="138">
        <v>470</v>
      </c>
      <c r="M1637" s="613"/>
      <c r="N1637" s="613"/>
      <c r="O1637" s="613"/>
      <c r="P1637" s="614">
        <v>437</v>
      </c>
      <c r="Q1637" s="614">
        <v>437</v>
      </c>
      <c r="R1637" s="614" t="s">
        <v>16365</v>
      </c>
      <c r="S1637" s="614">
        <v>1</v>
      </c>
      <c r="T1637" s="614" t="s">
        <v>316</v>
      </c>
      <c r="U1637" s="613"/>
      <c r="V1637" s="613"/>
      <c r="W1637" s="613"/>
      <c r="X1637" s="613"/>
      <c r="Y1637" s="613"/>
      <c r="Z1637" s="613"/>
      <c r="AA1637" s="614" t="s">
        <v>6668</v>
      </c>
      <c r="AB1637" s="613"/>
      <c r="AC1637" s="613"/>
      <c r="AD1637" s="613"/>
      <c r="AE1637" s="613"/>
      <c r="AF1637" s="613"/>
      <c r="AG1637" s="613"/>
      <c r="AH1637" s="613"/>
      <c r="AI1637" s="613"/>
      <c r="AJ1637" s="613"/>
      <c r="AK1637" s="613"/>
      <c r="AL1637" s="613"/>
      <c r="AM1637" s="613"/>
      <c r="AN1637" s="613"/>
      <c r="AO1637" s="613"/>
      <c r="AP1637" s="613"/>
      <c r="AQ1637" s="613"/>
      <c r="AR1637" s="613"/>
      <c r="AS1637" s="613"/>
      <c r="AT1637" s="613"/>
      <c r="AU1637" s="613"/>
      <c r="AV1637" s="613">
        <v>2020</v>
      </c>
      <c r="AW1637" s="613"/>
      <c r="AX1637" s="613"/>
      <c r="AY1637" s="613"/>
      <c r="AZ1637" s="613"/>
      <c r="BA1637" s="613"/>
      <c r="BB1637" s="613"/>
      <c r="BC1637" s="614">
        <v>700</v>
      </c>
      <c r="BD1637" s="614"/>
      <c r="BE1637" s="170"/>
    </row>
    <row r="1638" spans="1:57" ht="25.7" hidden="1" customHeight="1" x14ac:dyDescent="0.15">
      <c r="A1638" s="624"/>
      <c r="B1638" s="147"/>
      <c r="C1638" s="613" t="s">
        <v>6331</v>
      </c>
      <c r="D1638" s="680" t="s">
        <v>15054</v>
      </c>
      <c r="E1638" s="613" t="s">
        <v>6331</v>
      </c>
      <c r="F1638" s="613"/>
      <c r="G1638" s="613" t="s">
        <v>6331</v>
      </c>
      <c r="H1638" s="613"/>
      <c r="I1638" s="613"/>
      <c r="J1638" s="614">
        <v>3361</v>
      </c>
      <c r="K1638" s="614">
        <v>499</v>
      </c>
      <c r="L1638" s="138">
        <v>499</v>
      </c>
      <c r="M1638" s="613"/>
      <c r="N1638" s="613"/>
      <c r="O1638" s="613"/>
      <c r="P1638" s="614">
        <v>437</v>
      </c>
      <c r="Q1638" s="614">
        <v>437</v>
      </c>
      <c r="R1638" s="614" t="s">
        <v>16365</v>
      </c>
      <c r="S1638" s="614">
        <v>1</v>
      </c>
      <c r="T1638" s="614" t="s">
        <v>316</v>
      </c>
      <c r="U1638" s="613"/>
      <c r="V1638" s="613"/>
      <c r="W1638" s="613"/>
      <c r="X1638" s="613"/>
      <c r="Y1638" s="613"/>
      <c r="Z1638" s="613"/>
      <c r="AA1638" s="614" t="s">
        <v>6668</v>
      </c>
      <c r="AB1638" s="613"/>
      <c r="AC1638" s="613"/>
      <c r="AD1638" s="613"/>
      <c r="AE1638" s="613"/>
      <c r="AF1638" s="613"/>
      <c r="AG1638" s="613"/>
      <c r="AH1638" s="613"/>
      <c r="AI1638" s="613"/>
      <c r="AJ1638" s="613"/>
      <c r="AK1638" s="613"/>
      <c r="AL1638" s="613"/>
      <c r="AM1638" s="613"/>
      <c r="AN1638" s="613"/>
      <c r="AO1638" s="613"/>
      <c r="AP1638" s="613"/>
      <c r="AQ1638" s="613"/>
      <c r="AR1638" s="613"/>
      <c r="AS1638" s="613"/>
      <c r="AT1638" s="613"/>
      <c r="AU1638" s="613"/>
      <c r="AV1638" s="613">
        <v>2020</v>
      </c>
      <c r="AW1638" s="613"/>
      <c r="AX1638" s="613"/>
      <c r="AY1638" s="613"/>
      <c r="AZ1638" s="613"/>
      <c r="BA1638" s="613"/>
      <c r="BB1638" s="613"/>
      <c r="BC1638" s="614">
        <v>600</v>
      </c>
      <c r="BD1638" s="614"/>
      <c r="BE1638" s="170"/>
    </row>
    <row r="1639" spans="1:57" ht="25.7" hidden="1" customHeight="1" x14ac:dyDescent="0.15">
      <c r="A1639" s="624"/>
      <c r="B1639" s="147"/>
      <c r="C1639" s="613" t="s">
        <v>17472</v>
      </c>
      <c r="D1639" s="1583" t="s">
        <v>17570</v>
      </c>
      <c r="E1639" s="950" t="s">
        <v>17472</v>
      </c>
      <c r="F1639" s="950"/>
      <c r="G1639" s="950" t="s">
        <v>17472</v>
      </c>
      <c r="H1639" s="613"/>
      <c r="I1639" s="613"/>
      <c r="J1639" s="833">
        <v>1611</v>
      </c>
      <c r="K1639" s="833">
        <v>499</v>
      </c>
      <c r="L1639" s="138">
        <v>499</v>
      </c>
      <c r="M1639" s="950"/>
      <c r="N1639" s="950"/>
      <c r="O1639" s="950"/>
      <c r="P1639" s="833">
        <v>437</v>
      </c>
      <c r="Q1639" s="833">
        <v>437</v>
      </c>
      <c r="R1639" s="833" t="s">
        <v>16365</v>
      </c>
      <c r="S1639" s="833">
        <v>1</v>
      </c>
      <c r="T1639" s="614" t="s">
        <v>316</v>
      </c>
      <c r="U1639" s="613"/>
      <c r="V1639" s="613"/>
      <c r="W1639" s="613"/>
      <c r="X1639" s="613"/>
      <c r="Y1639" s="613"/>
      <c r="Z1639" s="613"/>
      <c r="AA1639" s="614" t="s">
        <v>17571</v>
      </c>
      <c r="AB1639" s="613"/>
      <c r="AC1639" s="613"/>
      <c r="AD1639" s="613"/>
      <c r="AE1639" s="613"/>
      <c r="AF1639" s="613"/>
      <c r="AG1639" s="613"/>
      <c r="AH1639" s="613"/>
      <c r="AI1639" s="613"/>
      <c r="AJ1639" s="613"/>
      <c r="AK1639" s="613"/>
      <c r="AL1639" s="613"/>
      <c r="AM1639" s="613"/>
      <c r="AN1639" s="613"/>
      <c r="AO1639" s="613"/>
      <c r="AP1639" s="613"/>
      <c r="AQ1639" s="613"/>
      <c r="AR1639" s="613"/>
      <c r="AS1639" s="613"/>
      <c r="AT1639" s="613"/>
      <c r="AU1639" s="613"/>
      <c r="AV1639" s="613">
        <v>2021</v>
      </c>
      <c r="AW1639" s="613"/>
      <c r="AX1639" s="613"/>
      <c r="AY1639" s="613"/>
      <c r="AZ1639" s="613"/>
      <c r="BA1639" s="613"/>
      <c r="BB1639" s="613"/>
      <c r="BC1639" s="614">
        <v>700</v>
      </c>
      <c r="BD1639" s="614"/>
      <c r="BE1639" s="170"/>
    </row>
    <row r="1640" spans="1:57" ht="25.7" hidden="1" customHeight="1" x14ac:dyDescent="0.15">
      <c r="A1640" s="624"/>
      <c r="B1640" s="147"/>
      <c r="C1640" s="613" t="s">
        <v>17472</v>
      </c>
      <c r="D1640" s="1583" t="s">
        <v>17572</v>
      </c>
      <c r="E1640" s="950" t="s">
        <v>17472</v>
      </c>
      <c r="F1640" s="950"/>
      <c r="G1640" s="950" t="s">
        <v>17472</v>
      </c>
      <c r="H1640" s="613"/>
      <c r="I1640" s="613"/>
      <c r="J1640" s="833">
        <v>952</v>
      </c>
      <c r="K1640" s="833">
        <v>499</v>
      </c>
      <c r="L1640" s="138">
        <v>499</v>
      </c>
      <c r="M1640" s="950"/>
      <c r="N1640" s="950"/>
      <c r="O1640" s="950"/>
      <c r="P1640" s="833">
        <v>437</v>
      </c>
      <c r="Q1640" s="833">
        <v>437</v>
      </c>
      <c r="R1640" s="833" t="s">
        <v>16365</v>
      </c>
      <c r="S1640" s="833">
        <v>1</v>
      </c>
      <c r="T1640" s="614" t="s">
        <v>316</v>
      </c>
      <c r="U1640" s="613"/>
      <c r="V1640" s="613"/>
      <c r="W1640" s="613"/>
      <c r="X1640" s="613"/>
      <c r="Y1640" s="613"/>
      <c r="Z1640" s="613"/>
      <c r="AA1640" s="614" t="s">
        <v>17571</v>
      </c>
      <c r="AB1640" s="613"/>
      <c r="AC1640" s="613"/>
      <c r="AD1640" s="613"/>
      <c r="AE1640" s="613"/>
      <c r="AF1640" s="613"/>
      <c r="AG1640" s="613"/>
      <c r="AH1640" s="613"/>
      <c r="AI1640" s="613"/>
      <c r="AJ1640" s="613"/>
      <c r="AK1640" s="613"/>
      <c r="AL1640" s="613"/>
      <c r="AM1640" s="613"/>
      <c r="AN1640" s="613"/>
      <c r="AO1640" s="613"/>
      <c r="AP1640" s="613"/>
      <c r="AQ1640" s="613"/>
      <c r="AR1640" s="613"/>
      <c r="AS1640" s="613"/>
      <c r="AT1640" s="613"/>
      <c r="AU1640" s="613"/>
      <c r="AV1640" s="613">
        <v>2019</v>
      </c>
      <c r="AW1640" s="613"/>
      <c r="AX1640" s="613"/>
      <c r="AY1640" s="613"/>
      <c r="AZ1640" s="613"/>
      <c r="BA1640" s="613"/>
      <c r="BB1640" s="613"/>
      <c r="BC1640" s="614">
        <v>200</v>
      </c>
      <c r="BD1640" s="614"/>
      <c r="BE1640" s="170"/>
    </row>
    <row r="1641" spans="1:57" ht="25.7" hidden="1" customHeight="1" x14ac:dyDescent="0.15">
      <c r="A1641" s="624"/>
      <c r="B1641" s="147"/>
      <c r="C1641" s="613" t="s">
        <v>17472</v>
      </c>
      <c r="D1641" s="950" t="s">
        <v>17573</v>
      </c>
      <c r="E1641" s="950" t="s">
        <v>17472</v>
      </c>
      <c r="F1641" s="950"/>
      <c r="G1641" s="950" t="s">
        <v>17472</v>
      </c>
      <c r="H1641" s="613"/>
      <c r="I1641" s="613"/>
      <c r="J1641" s="833">
        <v>1361</v>
      </c>
      <c r="K1641" s="833">
        <v>500</v>
      </c>
      <c r="L1641" s="138">
        <v>500</v>
      </c>
      <c r="M1641" s="950"/>
      <c r="N1641" s="950"/>
      <c r="O1641" s="950"/>
      <c r="P1641" s="833">
        <v>500</v>
      </c>
      <c r="Q1641" s="833">
        <v>500</v>
      </c>
      <c r="R1641" s="833" t="s">
        <v>16364</v>
      </c>
      <c r="S1641" s="833">
        <v>1</v>
      </c>
      <c r="T1641" s="614" t="s">
        <v>316</v>
      </c>
      <c r="U1641" s="613"/>
      <c r="V1641" s="613"/>
      <c r="W1641" s="613"/>
      <c r="X1641" s="613"/>
      <c r="Y1641" s="613"/>
      <c r="Z1641" s="613"/>
      <c r="AA1641" s="614" t="s">
        <v>17571</v>
      </c>
      <c r="AB1641" s="613"/>
      <c r="AC1641" s="613"/>
      <c r="AD1641" s="613"/>
      <c r="AE1641" s="613"/>
      <c r="AF1641" s="613"/>
      <c r="AG1641" s="613"/>
      <c r="AH1641" s="613"/>
      <c r="AI1641" s="613"/>
      <c r="AJ1641" s="613"/>
      <c r="AK1641" s="613"/>
      <c r="AL1641" s="613"/>
      <c r="AM1641" s="613"/>
      <c r="AN1641" s="613"/>
      <c r="AO1641" s="613"/>
      <c r="AP1641" s="613"/>
      <c r="AQ1641" s="613"/>
      <c r="AR1641" s="613"/>
      <c r="AS1641" s="613"/>
      <c r="AT1641" s="613"/>
      <c r="AU1641" s="613"/>
      <c r="AV1641" s="613">
        <v>2014</v>
      </c>
      <c r="AW1641" s="613"/>
      <c r="AX1641" s="613"/>
      <c r="AY1641" s="613"/>
      <c r="AZ1641" s="613"/>
      <c r="BA1641" s="613"/>
      <c r="BB1641" s="613"/>
      <c r="BC1641" s="614">
        <v>190</v>
      </c>
      <c r="BD1641" s="614"/>
      <c r="BE1641" s="170"/>
    </row>
    <row r="1642" spans="1:57" ht="25.7" hidden="1" customHeight="1" x14ac:dyDescent="0.15">
      <c r="A1642" s="624"/>
      <c r="B1642" s="147"/>
      <c r="C1642" s="613" t="s">
        <v>17472</v>
      </c>
      <c r="D1642" s="950" t="s">
        <v>17574</v>
      </c>
      <c r="E1642" s="950" t="s">
        <v>17472</v>
      </c>
      <c r="F1642" s="950"/>
      <c r="G1642" s="950" t="s">
        <v>17472</v>
      </c>
      <c r="H1642" s="613"/>
      <c r="I1642" s="613"/>
      <c r="J1642" s="833">
        <v>2750</v>
      </c>
      <c r="K1642" s="833">
        <v>499</v>
      </c>
      <c r="L1642" s="138">
        <v>499</v>
      </c>
      <c r="M1642" s="950"/>
      <c r="N1642" s="950"/>
      <c r="O1642" s="950"/>
      <c r="P1642" s="833">
        <v>499</v>
      </c>
      <c r="Q1642" s="833">
        <v>499</v>
      </c>
      <c r="R1642" s="833" t="s">
        <v>16365</v>
      </c>
      <c r="S1642" s="833">
        <v>1</v>
      </c>
      <c r="T1642" s="614" t="s">
        <v>316</v>
      </c>
      <c r="U1642" s="613"/>
      <c r="V1642" s="613"/>
      <c r="W1642" s="613"/>
      <c r="X1642" s="613"/>
      <c r="Y1642" s="613"/>
      <c r="Z1642" s="613"/>
      <c r="AA1642" s="614" t="s">
        <v>17571</v>
      </c>
      <c r="AB1642" s="613"/>
      <c r="AC1642" s="613"/>
      <c r="AD1642" s="613"/>
      <c r="AE1642" s="613"/>
      <c r="AF1642" s="613"/>
      <c r="AG1642" s="613"/>
      <c r="AH1642" s="613"/>
      <c r="AI1642" s="613"/>
      <c r="AJ1642" s="613"/>
      <c r="AK1642" s="613"/>
      <c r="AL1642" s="613"/>
      <c r="AM1642" s="613"/>
      <c r="AN1642" s="613"/>
      <c r="AO1642" s="613"/>
      <c r="AP1642" s="613"/>
      <c r="AQ1642" s="613"/>
      <c r="AR1642" s="613"/>
      <c r="AS1642" s="613"/>
      <c r="AT1642" s="613"/>
      <c r="AU1642" s="613"/>
      <c r="AV1642" s="613">
        <v>2021</v>
      </c>
      <c r="AW1642" s="613"/>
      <c r="AX1642" s="613"/>
      <c r="AY1642" s="613"/>
      <c r="AZ1642" s="613"/>
      <c r="BA1642" s="613"/>
      <c r="BB1642" s="613"/>
      <c r="BC1642" s="614">
        <v>922</v>
      </c>
      <c r="BD1642" s="614"/>
      <c r="BE1642" s="170"/>
    </row>
    <row r="1643" spans="1:57" ht="25.7" hidden="1" customHeight="1" x14ac:dyDescent="0.15">
      <c r="A1643" s="624"/>
      <c r="B1643" s="147"/>
      <c r="C1643" s="613" t="s">
        <v>17472</v>
      </c>
      <c r="D1643" s="1583" t="s">
        <v>17575</v>
      </c>
      <c r="E1643" s="950" t="s">
        <v>17472</v>
      </c>
      <c r="F1643" s="950"/>
      <c r="G1643" s="950" t="s">
        <v>17472</v>
      </c>
      <c r="H1643" s="613"/>
      <c r="I1643" s="613"/>
      <c r="J1643" s="833">
        <v>17012</v>
      </c>
      <c r="K1643" s="833">
        <v>499</v>
      </c>
      <c r="L1643" s="138">
        <v>499</v>
      </c>
      <c r="M1643" s="950"/>
      <c r="N1643" s="950"/>
      <c r="O1643" s="950"/>
      <c r="P1643" s="833">
        <v>437</v>
      </c>
      <c r="Q1643" s="833">
        <v>437</v>
      </c>
      <c r="R1643" s="833" t="s">
        <v>16365</v>
      </c>
      <c r="S1643" s="833">
        <v>1</v>
      </c>
      <c r="T1643" s="614" t="s">
        <v>316</v>
      </c>
      <c r="U1643" s="613"/>
      <c r="V1643" s="613"/>
      <c r="W1643" s="613"/>
      <c r="X1643" s="613"/>
      <c r="Y1643" s="613"/>
      <c r="Z1643" s="613"/>
      <c r="AA1643" s="614" t="s">
        <v>17571</v>
      </c>
      <c r="AB1643" s="613"/>
      <c r="AC1643" s="613"/>
      <c r="AD1643" s="613"/>
      <c r="AE1643" s="613"/>
      <c r="AF1643" s="613"/>
      <c r="AG1643" s="613"/>
      <c r="AH1643" s="613"/>
      <c r="AI1643" s="613"/>
      <c r="AJ1643" s="613"/>
      <c r="AK1643" s="613"/>
      <c r="AL1643" s="613"/>
      <c r="AM1643" s="613"/>
      <c r="AN1643" s="613"/>
      <c r="AO1643" s="613"/>
      <c r="AP1643" s="613"/>
      <c r="AQ1643" s="613"/>
      <c r="AR1643" s="613"/>
      <c r="AS1643" s="613"/>
      <c r="AT1643" s="613"/>
      <c r="AU1643" s="613"/>
      <c r="AV1643" s="613">
        <v>2021</v>
      </c>
      <c r="AW1643" s="613"/>
      <c r="AX1643" s="613"/>
      <c r="AY1643" s="613"/>
      <c r="AZ1643" s="613"/>
      <c r="BA1643" s="613"/>
      <c r="BB1643" s="613"/>
      <c r="BC1643" s="614">
        <v>800</v>
      </c>
      <c r="BD1643" s="614"/>
      <c r="BE1643" s="170"/>
    </row>
    <row r="1644" spans="1:57" ht="25.7" hidden="1" customHeight="1" x14ac:dyDescent="0.15">
      <c r="A1644" s="624"/>
      <c r="B1644" s="147"/>
      <c r="C1644" s="613" t="s">
        <v>6336</v>
      </c>
      <c r="D1644" s="604" t="s">
        <v>6681</v>
      </c>
      <c r="E1644" s="613" t="s">
        <v>6336</v>
      </c>
      <c r="F1644" s="613"/>
      <c r="G1644" s="613" t="s">
        <v>17576</v>
      </c>
      <c r="H1644" s="613"/>
      <c r="I1644" s="613"/>
      <c r="J1644" s="660">
        <v>4840</v>
      </c>
      <c r="K1644" s="660">
        <v>525.73</v>
      </c>
      <c r="L1644" s="138">
        <v>525.73</v>
      </c>
      <c r="M1644" s="613"/>
      <c r="N1644" s="613"/>
      <c r="O1644" s="613"/>
      <c r="P1644" s="614">
        <v>429</v>
      </c>
      <c r="Q1644" s="614">
        <v>429</v>
      </c>
      <c r="R1644" s="614" t="s">
        <v>16366</v>
      </c>
      <c r="S1644" s="614">
        <v>1</v>
      </c>
      <c r="T1644" s="614" t="s">
        <v>687</v>
      </c>
      <c r="U1644" s="613"/>
      <c r="V1644" s="613"/>
      <c r="W1644" s="613"/>
      <c r="X1644" s="613"/>
      <c r="Y1644" s="613"/>
      <c r="Z1644" s="613"/>
      <c r="AA1644" s="614" t="s">
        <v>6682</v>
      </c>
      <c r="AB1644" s="613"/>
      <c r="AC1644" s="613"/>
      <c r="AD1644" s="613"/>
      <c r="AE1644" s="613"/>
      <c r="AF1644" s="613"/>
      <c r="AG1644" s="613"/>
      <c r="AH1644" s="613"/>
      <c r="AI1644" s="613"/>
      <c r="AJ1644" s="613"/>
      <c r="AK1644" s="613"/>
      <c r="AL1644" s="613"/>
      <c r="AM1644" s="613"/>
      <c r="AN1644" s="613"/>
      <c r="AO1644" s="613"/>
      <c r="AP1644" s="613"/>
      <c r="AQ1644" s="613"/>
      <c r="AR1644" s="613"/>
      <c r="AS1644" s="613"/>
      <c r="AT1644" s="613"/>
      <c r="AU1644" s="613"/>
      <c r="AV1644" s="613">
        <v>2009</v>
      </c>
      <c r="AW1644" s="613"/>
      <c r="AX1644" s="613"/>
      <c r="AY1644" s="613"/>
      <c r="AZ1644" s="613"/>
      <c r="BA1644" s="613"/>
      <c r="BB1644" s="613"/>
      <c r="BC1644" s="614">
        <v>211</v>
      </c>
      <c r="BD1644" s="614"/>
      <c r="BE1644" s="170"/>
    </row>
    <row r="1645" spans="1:57" ht="25.7" hidden="1" customHeight="1" x14ac:dyDescent="0.15">
      <c r="A1645" s="624"/>
      <c r="B1645" s="147"/>
      <c r="C1645" s="613" t="s">
        <v>6336</v>
      </c>
      <c r="D1645" s="627" t="s">
        <v>6683</v>
      </c>
      <c r="E1645" s="613" t="s">
        <v>6336</v>
      </c>
      <c r="F1645" s="613"/>
      <c r="G1645" s="613" t="s">
        <v>17577</v>
      </c>
      <c r="H1645" s="613"/>
      <c r="I1645" s="613"/>
      <c r="J1645" s="660">
        <v>3277</v>
      </c>
      <c r="K1645" s="660">
        <v>525.73</v>
      </c>
      <c r="L1645" s="138">
        <v>525.73</v>
      </c>
      <c r="M1645" s="613"/>
      <c r="N1645" s="613"/>
      <c r="O1645" s="613"/>
      <c r="P1645" s="614">
        <v>429</v>
      </c>
      <c r="Q1645" s="614">
        <v>429</v>
      </c>
      <c r="R1645" s="614" t="s">
        <v>16366</v>
      </c>
      <c r="S1645" s="614">
        <v>1</v>
      </c>
      <c r="T1645" s="614" t="s">
        <v>687</v>
      </c>
      <c r="U1645" s="613"/>
      <c r="V1645" s="613"/>
      <c r="W1645" s="613"/>
      <c r="X1645" s="613"/>
      <c r="Y1645" s="613"/>
      <c r="Z1645" s="613"/>
      <c r="AA1645" s="614" t="s">
        <v>6684</v>
      </c>
      <c r="AB1645" s="613"/>
      <c r="AC1645" s="613"/>
      <c r="AD1645" s="613"/>
      <c r="AE1645" s="613"/>
      <c r="AF1645" s="613"/>
      <c r="AG1645" s="613"/>
      <c r="AH1645" s="613"/>
      <c r="AI1645" s="613"/>
      <c r="AJ1645" s="613"/>
      <c r="AK1645" s="613"/>
      <c r="AL1645" s="613"/>
      <c r="AM1645" s="613"/>
      <c r="AN1645" s="613"/>
      <c r="AO1645" s="613"/>
      <c r="AP1645" s="613"/>
      <c r="AQ1645" s="613"/>
      <c r="AR1645" s="613"/>
      <c r="AS1645" s="613"/>
      <c r="AT1645" s="613"/>
      <c r="AU1645" s="613"/>
      <c r="AV1645" s="613">
        <v>2009</v>
      </c>
      <c r="AW1645" s="613"/>
      <c r="AX1645" s="613"/>
      <c r="AY1645" s="613"/>
      <c r="AZ1645" s="613"/>
      <c r="BA1645" s="613"/>
      <c r="BB1645" s="613"/>
      <c r="BC1645" s="614">
        <v>210</v>
      </c>
      <c r="BD1645" s="614"/>
      <c r="BE1645" s="170"/>
    </row>
    <row r="1646" spans="1:57" ht="25.7" hidden="1" customHeight="1" x14ac:dyDescent="0.15">
      <c r="A1646" s="624"/>
      <c r="B1646" s="147"/>
      <c r="C1646" s="613" t="s">
        <v>6336</v>
      </c>
      <c r="D1646" s="627" t="s">
        <v>6685</v>
      </c>
      <c r="E1646" s="613" t="s">
        <v>6336</v>
      </c>
      <c r="F1646" s="613"/>
      <c r="G1646" s="613" t="s">
        <v>17578</v>
      </c>
      <c r="H1646" s="613"/>
      <c r="I1646" s="613"/>
      <c r="J1646" s="660">
        <v>12691</v>
      </c>
      <c r="K1646" s="660">
        <v>516</v>
      </c>
      <c r="L1646" s="138">
        <v>516</v>
      </c>
      <c r="M1646" s="613"/>
      <c r="N1646" s="613"/>
      <c r="O1646" s="613"/>
      <c r="P1646" s="614">
        <v>300</v>
      </c>
      <c r="Q1646" s="614">
        <v>300</v>
      </c>
      <c r="R1646" s="614" t="s">
        <v>16098</v>
      </c>
      <c r="S1646" s="614">
        <v>1</v>
      </c>
      <c r="T1646" s="614" t="s">
        <v>687</v>
      </c>
      <c r="U1646" s="613"/>
      <c r="V1646" s="613"/>
      <c r="W1646" s="613"/>
      <c r="X1646" s="613"/>
      <c r="Y1646" s="613"/>
      <c r="Z1646" s="613"/>
      <c r="AA1646" s="614"/>
      <c r="AB1646" s="613"/>
      <c r="AC1646" s="613"/>
      <c r="AD1646" s="613"/>
      <c r="AE1646" s="613"/>
      <c r="AF1646" s="613"/>
      <c r="AG1646" s="613"/>
      <c r="AH1646" s="613"/>
      <c r="AI1646" s="613"/>
      <c r="AJ1646" s="613"/>
      <c r="AK1646" s="613"/>
      <c r="AL1646" s="613"/>
      <c r="AM1646" s="613"/>
      <c r="AN1646" s="613"/>
      <c r="AO1646" s="613"/>
      <c r="AP1646" s="613"/>
      <c r="AQ1646" s="613"/>
      <c r="AR1646" s="613"/>
      <c r="AS1646" s="613"/>
      <c r="AT1646" s="613"/>
      <c r="AU1646" s="613"/>
      <c r="AV1646" s="613">
        <v>2011</v>
      </c>
      <c r="AW1646" s="613"/>
      <c r="AX1646" s="613"/>
      <c r="AY1646" s="613"/>
      <c r="AZ1646" s="613"/>
      <c r="BA1646" s="613"/>
      <c r="BB1646" s="613"/>
      <c r="BC1646" s="614">
        <v>200</v>
      </c>
      <c r="BD1646" s="614"/>
      <c r="BE1646" s="170"/>
    </row>
    <row r="1647" spans="1:57" ht="25.7" hidden="1" customHeight="1" x14ac:dyDescent="0.15">
      <c r="A1647" s="624"/>
      <c r="B1647" s="147"/>
      <c r="C1647" s="613" t="s">
        <v>6336</v>
      </c>
      <c r="D1647" s="627" t="s">
        <v>6686</v>
      </c>
      <c r="E1647" s="613" t="s">
        <v>6336</v>
      </c>
      <c r="F1647" s="613"/>
      <c r="G1647" s="613" t="s">
        <v>17579</v>
      </c>
      <c r="H1647" s="613"/>
      <c r="I1647" s="613"/>
      <c r="J1647" s="660">
        <v>1550</v>
      </c>
      <c r="K1647" s="660">
        <v>494</v>
      </c>
      <c r="L1647" s="138">
        <v>494</v>
      </c>
      <c r="M1647" s="613"/>
      <c r="N1647" s="613"/>
      <c r="O1647" s="613"/>
      <c r="P1647" s="614">
        <v>381</v>
      </c>
      <c r="Q1647" s="614">
        <v>381</v>
      </c>
      <c r="R1647" s="614" t="s">
        <v>16354</v>
      </c>
      <c r="S1647" s="614">
        <v>1</v>
      </c>
      <c r="T1647" s="614" t="s">
        <v>687</v>
      </c>
      <c r="U1647" s="613"/>
      <c r="V1647" s="613"/>
      <c r="W1647" s="613"/>
      <c r="X1647" s="613"/>
      <c r="Y1647" s="613"/>
      <c r="Z1647" s="613"/>
      <c r="AA1647" s="614" t="s">
        <v>6687</v>
      </c>
      <c r="AB1647" s="613"/>
      <c r="AC1647" s="613"/>
      <c r="AD1647" s="613"/>
      <c r="AE1647" s="613"/>
      <c r="AF1647" s="613"/>
      <c r="AG1647" s="613"/>
      <c r="AH1647" s="613"/>
      <c r="AI1647" s="613"/>
      <c r="AJ1647" s="613"/>
      <c r="AK1647" s="613"/>
      <c r="AL1647" s="613"/>
      <c r="AM1647" s="613"/>
      <c r="AN1647" s="613"/>
      <c r="AO1647" s="613"/>
      <c r="AP1647" s="613"/>
      <c r="AQ1647" s="613"/>
      <c r="AR1647" s="613"/>
      <c r="AS1647" s="613"/>
      <c r="AT1647" s="613"/>
      <c r="AU1647" s="613"/>
      <c r="AV1647" s="613">
        <v>2016</v>
      </c>
      <c r="AW1647" s="613"/>
      <c r="AX1647" s="613"/>
      <c r="AY1647" s="613"/>
      <c r="AZ1647" s="613"/>
      <c r="BA1647" s="613"/>
      <c r="BB1647" s="613"/>
      <c r="BC1647" s="614">
        <v>230</v>
      </c>
      <c r="BD1647" s="614"/>
      <c r="BE1647" s="170"/>
    </row>
    <row r="1648" spans="1:57" ht="25.7" hidden="1" customHeight="1" x14ac:dyDescent="0.15">
      <c r="A1648" s="624"/>
      <c r="B1648" s="147"/>
      <c r="C1648" s="613" t="s">
        <v>6336</v>
      </c>
      <c r="D1648" s="627" t="s">
        <v>6688</v>
      </c>
      <c r="E1648" s="613" t="s">
        <v>6336</v>
      </c>
      <c r="F1648" s="613"/>
      <c r="G1648" s="613" t="s">
        <v>17580</v>
      </c>
      <c r="H1648" s="613"/>
      <c r="I1648" s="613"/>
      <c r="J1648" s="660">
        <v>3528</v>
      </c>
      <c r="K1648" s="660">
        <v>448.32</v>
      </c>
      <c r="L1648" s="138">
        <v>448.32</v>
      </c>
      <c r="M1648" s="613"/>
      <c r="N1648" s="613"/>
      <c r="O1648" s="613"/>
      <c r="P1648" s="614">
        <v>374</v>
      </c>
      <c r="Q1648" s="614">
        <v>374</v>
      </c>
      <c r="R1648" s="614" t="s">
        <v>16366</v>
      </c>
      <c r="S1648" s="614">
        <v>1</v>
      </c>
      <c r="T1648" s="614" t="s">
        <v>687</v>
      </c>
      <c r="U1648" s="613"/>
      <c r="V1648" s="613"/>
      <c r="W1648" s="613"/>
      <c r="X1648" s="613"/>
      <c r="Y1648" s="613"/>
      <c r="Z1648" s="613"/>
      <c r="AA1648" s="614"/>
      <c r="AB1648" s="613"/>
      <c r="AC1648" s="613"/>
      <c r="AD1648" s="613"/>
      <c r="AE1648" s="613"/>
      <c r="AF1648" s="613"/>
      <c r="AG1648" s="613"/>
      <c r="AH1648" s="613"/>
      <c r="AI1648" s="613"/>
      <c r="AJ1648" s="613"/>
      <c r="AK1648" s="613"/>
      <c r="AL1648" s="613"/>
      <c r="AM1648" s="613"/>
      <c r="AN1648" s="613"/>
      <c r="AO1648" s="613"/>
      <c r="AP1648" s="613"/>
      <c r="AQ1648" s="613"/>
      <c r="AR1648" s="613"/>
      <c r="AS1648" s="613"/>
      <c r="AT1648" s="613"/>
      <c r="AU1648" s="613"/>
      <c r="AV1648" s="613">
        <v>2013</v>
      </c>
      <c r="AW1648" s="613"/>
      <c r="AX1648" s="613"/>
      <c r="AY1648" s="613"/>
      <c r="AZ1648" s="613"/>
      <c r="BA1648" s="613"/>
      <c r="BB1648" s="613"/>
      <c r="BC1648" s="614">
        <v>164</v>
      </c>
      <c r="BD1648" s="614"/>
      <c r="BE1648" s="170"/>
    </row>
    <row r="1649" spans="1:57" ht="25.7" hidden="1" customHeight="1" x14ac:dyDescent="0.15">
      <c r="A1649" s="624"/>
      <c r="B1649" s="147"/>
      <c r="C1649" s="625" t="s">
        <v>6336</v>
      </c>
      <c r="D1649" s="625" t="s">
        <v>6689</v>
      </c>
      <c r="E1649" s="625" t="s">
        <v>6336</v>
      </c>
      <c r="F1649" s="625"/>
      <c r="G1649" s="625" t="s">
        <v>17581</v>
      </c>
      <c r="H1649" s="627"/>
      <c r="I1649" s="627"/>
      <c r="J1649" s="626">
        <v>3481</v>
      </c>
      <c r="K1649" s="626">
        <v>518</v>
      </c>
      <c r="L1649" s="138">
        <v>518</v>
      </c>
      <c r="M1649" s="627"/>
      <c r="N1649" s="628"/>
      <c r="O1649" s="627"/>
      <c r="P1649" s="626">
        <v>429</v>
      </c>
      <c r="Q1649" s="626">
        <v>429</v>
      </c>
      <c r="R1649" s="614" t="s">
        <v>16366</v>
      </c>
      <c r="S1649" s="626">
        <v>1</v>
      </c>
      <c r="T1649" s="626" t="s">
        <v>687</v>
      </c>
      <c r="U1649" s="627"/>
      <c r="V1649" s="627"/>
      <c r="W1649" s="627"/>
      <c r="X1649" s="627"/>
      <c r="Y1649" s="627"/>
      <c r="Z1649" s="627"/>
      <c r="AA1649" s="626" t="s">
        <v>6684</v>
      </c>
      <c r="AB1649" s="773"/>
      <c r="AC1649" s="773"/>
      <c r="AD1649" s="773"/>
      <c r="AE1649" s="966"/>
      <c r="AF1649" s="773"/>
      <c r="AG1649" s="773"/>
      <c r="AH1649" s="773"/>
      <c r="AI1649" s="773"/>
      <c r="AJ1649" s="773"/>
      <c r="AK1649" s="773"/>
      <c r="AL1649" s="773"/>
      <c r="AM1649" s="773"/>
      <c r="AN1649" s="773"/>
      <c r="AO1649" s="627"/>
      <c r="AP1649" s="627"/>
      <c r="AQ1649" s="627"/>
      <c r="AR1649" s="627"/>
      <c r="AS1649" s="627"/>
      <c r="AT1649" s="627"/>
      <c r="AU1649" s="627"/>
      <c r="AV1649" s="613">
        <v>2010</v>
      </c>
      <c r="AW1649" s="613"/>
      <c r="AX1649" s="613"/>
      <c r="AY1649" s="613"/>
      <c r="AZ1649" s="613"/>
      <c r="BA1649" s="613"/>
      <c r="BB1649" s="613"/>
      <c r="BC1649" s="614">
        <v>200</v>
      </c>
      <c r="BD1649" s="614"/>
      <c r="BE1649" s="170"/>
    </row>
    <row r="1650" spans="1:57" ht="25.7" hidden="1" customHeight="1" x14ac:dyDescent="0.15">
      <c r="A1650" s="624"/>
      <c r="B1650" s="147"/>
      <c r="C1650" s="625" t="s">
        <v>6336</v>
      </c>
      <c r="D1650" s="625" t="s">
        <v>6690</v>
      </c>
      <c r="E1650" s="625" t="s">
        <v>6336</v>
      </c>
      <c r="F1650" s="625"/>
      <c r="G1650" s="625" t="s">
        <v>17582</v>
      </c>
      <c r="H1650" s="627"/>
      <c r="I1650" s="627"/>
      <c r="J1650" s="626">
        <v>2726</v>
      </c>
      <c r="K1650" s="626">
        <v>518</v>
      </c>
      <c r="L1650" s="138">
        <v>518</v>
      </c>
      <c r="M1650" s="627"/>
      <c r="N1650" s="628"/>
      <c r="O1650" s="627"/>
      <c r="P1650" s="626">
        <v>429</v>
      </c>
      <c r="Q1650" s="626">
        <v>429</v>
      </c>
      <c r="R1650" s="614" t="s">
        <v>16366</v>
      </c>
      <c r="S1650" s="626">
        <v>1</v>
      </c>
      <c r="T1650" s="626" t="s">
        <v>687</v>
      </c>
      <c r="U1650" s="627"/>
      <c r="V1650" s="627"/>
      <c r="W1650" s="627"/>
      <c r="X1650" s="627"/>
      <c r="Y1650" s="627"/>
      <c r="Z1650" s="627"/>
      <c r="AA1650" s="626" t="s">
        <v>6691</v>
      </c>
      <c r="AB1650" s="773"/>
      <c r="AC1650" s="773"/>
      <c r="AD1650" s="773"/>
      <c r="AE1650" s="966"/>
      <c r="AF1650" s="773"/>
      <c r="AG1650" s="773"/>
      <c r="AH1650" s="773"/>
      <c r="AI1650" s="773"/>
      <c r="AJ1650" s="773"/>
      <c r="AK1650" s="773"/>
      <c r="AL1650" s="773"/>
      <c r="AM1650" s="773"/>
      <c r="AN1650" s="773"/>
      <c r="AO1650" s="627"/>
      <c r="AP1650" s="627"/>
      <c r="AQ1650" s="627"/>
      <c r="AR1650" s="627"/>
      <c r="AS1650" s="627"/>
      <c r="AT1650" s="627"/>
      <c r="AU1650" s="627"/>
      <c r="AV1650" s="613">
        <v>2010</v>
      </c>
      <c r="AW1650" s="613"/>
      <c r="AX1650" s="613"/>
      <c r="AY1650" s="613"/>
      <c r="AZ1650" s="613"/>
      <c r="BA1650" s="613"/>
      <c r="BB1650" s="613"/>
      <c r="BC1650" s="614">
        <v>200</v>
      </c>
      <c r="BD1650" s="614"/>
      <c r="BE1650" s="170"/>
    </row>
    <row r="1651" spans="1:57" ht="25.7" hidden="1" customHeight="1" x14ac:dyDescent="0.15">
      <c r="A1651" s="624"/>
      <c r="B1651" s="147"/>
      <c r="C1651" s="625" t="s">
        <v>6336</v>
      </c>
      <c r="D1651" s="625" t="s">
        <v>6692</v>
      </c>
      <c r="E1651" s="625" t="s">
        <v>6336</v>
      </c>
      <c r="F1651" s="625"/>
      <c r="G1651" s="625" t="s">
        <v>17583</v>
      </c>
      <c r="H1651" s="627"/>
      <c r="I1651" s="627"/>
      <c r="J1651" s="626">
        <v>1000</v>
      </c>
      <c r="K1651" s="626">
        <v>513</v>
      </c>
      <c r="L1651" s="138">
        <v>513</v>
      </c>
      <c r="M1651" s="627"/>
      <c r="N1651" s="628"/>
      <c r="O1651" s="627"/>
      <c r="P1651" s="626">
        <v>429</v>
      </c>
      <c r="Q1651" s="626">
        <v>429</v>
      </c>
      <c r="R1651" s="614" t="s">
        <v>16366</v>
      </c>
      <c r="S1651" s="626">
        <v>1</v>
      </c>
      <c r="T1651" s="626" t="s">
        <v>687</v>
      </c>
      <c r="U1651" s="627"/>
      <c r="V1651" s="627"/>
      <c r="W1651" s="627"/>
      <c r="X1651" s="627"/>
      <c r="Y1651" s="627"/>
      <c r="Z1651" s="627"/>
      <c r="AA1651" s="626" t="s">
        <v>6693</v>
      </c>
      <c r="AB1651" s="773"/>
      <c r="AC1651" s="773"/>
      <c r="AD1651" s="773"/>
      <c r="AE1651" s="966"/>
      <c r="AF1651" s="773"/>
      <c r="AG1651" s="773"/>
      <c r="AH1651" s="773"/>
      <c r="AI1651" s="773"/>
      <c r="AJ1651" s="773"/>
      <c r="AK1651" s="773"/>
      <c r="AL1651" s="773"/>
      <c r="AM1651" s="773"/>
      <c r="AN1651" s="773"/>
      <c r="AO1651" s="627"/>
      <c r="AP1651" s="627"/>
      <c r="AQ1651" s="627"/>
      <c r="AR1651" s="627"/>
      <c r="AS1651" s="627"/>
      <c r="AT1651" s="627"/>
      <c r="AU1651" s="627"/>
      <c r="AV1651" s="613">
        <v>2010</v>
      </c>
      <c r="AW1651" s="613"/>
      <c r="AX1651" s="613"/>
      <c r="AY1651" s="613"/>
      <c r="AZ1651" s="613"/>
      <c r="BA1651" s="613"/>
      <c r="BB1651" s="613"/>
      <c r="BC1651" s="614">
        <v>200</v>
      </c>
      <c r="BD1651" s="614"/>
      <c r="BE1651" s="170"/>
    </row>
    <row r="1652" spans="1:57" ht="25.7" hidden="1" customHeight="1" x14ac:dyDescent="0.15">
      <c r="A1652" s="624"/>
      <c r="B1652" s="147"/>
      <c r="C1652" s="625" t="s">
        <v>6336</v>
      </c>
      <c r="D1652" s="625" t="s">
        <v>6694</v>
      </c>
      <c r="E1652" s="625" t="s">
        <v>6336</v>
      </c>
      <c r="F1652" s="625"/>
      <c r="G1652" s="625" t="s">
        <v>17584</v>
      </c>
      <c r="H1652" s="627"/>
      <c r="I1652" s="627"/>
      <c r="J1652" s="626">
        <v>2675</v>
      </c>
      <c r="K1652" s="626">
        <v>513</v>
      </c>
      <c r="L1652" s="138">
        <v>513</v>
      </c>
      <c r="M1652" s="627"/>
      <c r="N1652" s="628"/>
      <c r="O1652" s="627"/>
      <c r="P1652" s="626">
        <v>429</v>
      </c>
      <c r="Q1652" s="626">
        <v>429</v>
      </c>
      <c r="R1652" s="614" t="s">
        <v>16366</v>
      </c>
      <c r="S1652" s="626">
        <v>1</v>
      </c>
      <c r="T1652" s="626" t="s">
        <v>687</v>
      </c>
      <c r="U1652" s="627"/>
      <c r="V1652" s="627"/>
      <c r="W1652" s="627"/>
      <c r="X1652" s="627"/>
      <c r="Y1652" s="627"/>
      <c r="Z1652" s="627"/>
      <c r="AA1652" s="626" t="s">
        <v>6693</v>
      </c>
      <c r="AB1652" s="625"/>
      <c r="AC1652" s="625"/>
      <c r="AD1652" s="627"/>
      <c r="AE1652" s="627"/>
      <c r="AF1652" s="627"/>
      <c r="AG1652" s="627"/>
      <c r="AH1652" s="627"/>
      <c r="AI1652" s="627"/>
      <c r="AJ1652" s="627"/>
      <c r="AK1652" s="627"/>
      <c r="AL1652" s="627"/>
      <c r="AM1652" s="627"/>
      <c r="AN1652" s="627"/>
      <c r="AO1652" s="627"/>
      <c r="AP1652" s="627"/>
      <c r="AQ1652" s="627"/>
      <c r="AR1652" s="627"/>
      <c r="AS1652" s="627"/>
      <c r="AT1652" s="627"/>
      <c r="AU1652" s="627"/>
      <c r="AV1652" s="613">
        <v>2010</v>
      </c>
      <c r="AW1652" s="613"/>
      <c r="AX1652" s="613"/>
      <c r="AY1652" s="613"/>
      <c r="AZ1652" s="613"/>
      <c r="BA1652" s="613"/>
      <c r="BB1652" s="613"/>
      <c r="BC1652" s="614">
        <v>200</v>
      </c>
      <c r="BD1652" s="614"/>
      <c r="BE1652" s="170"/>
    </row>
    <row r="1653" spans="1:57" ht="25.7" hidden="1" customHeight="1" x14ac:dyDescent="0.15">
      <c r="A1653" s="624"/>
      <c r="B1653" s="147"/>
      <c r="C1653" s="625" t="s">
        <v>6336</v>
      </c>
      <c r="D1653" s="625" t="s">
        <v>6695</v>
      </c>
      <c r="E1653" s="625" t="s">
        <v>6336</v>
      </c>
      <c r="F1653" s="625"/>
      <c r="G1653" s="625" t="s">
        <v>6696</v>
      </c>
      <c r="H1653" s="627"/>
      <c r="I1653" s="627"/>
      <c r="J1653" s="626">
        <v>2752</v>
      </c>
      <c r="K1653" s="626">
        <v>1280</v>
      </c>
      <c r="L1653" s="138">
        <v>1280</v>
      </c>
      <c r="M1653" s="627"/>
      <c r="N1653" s="628"/>
      <c r="O1653" s="627"/>
      <c r="P1653" s="626">
        <v>429</v>
      </c>
      <c r="Q1653" s="626">
        <v>429</v>
      </c>
      <c r="R1653" s="614" t="s">
        <v>16366</v>
      </c>
      <c r="S1653" s="626">
        <v>2</v>
      </c>
      <c r="T1653" s="626" t="s">
        <v>687</v>
      </c>
      <c r="U1653" s="627"/>
      <c r="V1653" s="627"/>
      <c r="W1653" s="627"/>
      <c r="X1653" s="627"/>
      <c r="Y1653" s="627"/>
      <c r="Z1653" s="627"/>
      <c r="AA1653" s="626" t="s">
        <v>6697</v>
      </c>
      <c r="AB1653" s="625"/>
      <c r="AC1653" s="625"/>
      <c r="AD1653" s="627"/>
      <c r="AE1653" s="627"/>
      <c r="AF1653" s="627"/>
      <c r="AG1653" s="627"/>
      <c r="AH1653" s="627"/>
      <c r="AI1653" s="627"/>
      <c r="AJ1653" s="627"/>
      <c r="AK1653" s="627"/>
      <c r="AL1653" s="627"/>
      <c r="AM1653" s="627"/>
      <c r="AN1653" s="627"/>
      <c r="AO1653" s="627"/>
      <c r="AP1653" s="627"/>
      <c r="AQ1653" s="627"/>
      <c r="AR1653" s="627"/>
      <c r="AS1653" s="627"/>
      <c r="AT1653" s="627"/>
      <c r="AU1653" s="627"/>
      <c r="AV1653" s="613">
        <v>2009</v>
      </c>
      <c r="AW1653" s="613"/>
      <c r="AX1653" s="613"/>
      <c r="AY1653" s="613"/>
      <c r="AZ1653" s="613"/>
      <c r="BA1653" s="613"/>
      <c r="BB1653" s="613"/>
      <c r="BC1653" s="614">
        <v>492</v>
      </c>
      <c r="BD1653" s="614"/>
      <c r="BE1653" s="170"/>
    </row>
    <row r="1654" spans="1:57" ht="25.7" hidden="1" customHeight="1" x14ac:dyDescent="0.15">
      <c r="A1654" s="624"/>
      <c r="B1654" s="147"/>
      <c r="C1654" s="625" t="s">
        <v>6336</v>
      </c>
      <c r="D1654" s="625" t="s">
        <v>6698</v>
      </c>
      <c r="E1654" s="625" t="s">
        <v>6336</v>
      </c>
      <c r="F1654" s="625"/>
      <c r="G1654" s="625" t="s">
        <v>6696</v>
      </c>
      <c r="H1654" s="627"/>
      <c r="I1654" s="627"/>
      <c r="J1654" s="626">
        <v>959</v>
      </c>
      <c r="K1654" s="626">
        <v>466</v>
      </c>
      <c r="L1654" s="138">
        <v>466</v>
      </c>
      <c r="M1654" s="627"/>
      <c r="N1654" s="628"/>
      <c r="O1654" s="627"/>
      <c r="P1654" s="626">
        <v>429</v>
      </c>
      <c r="Q1654" s="626">
        <v>429</v>
      </c>
      <c r="R1654" s="614" t="s">
        <v>16366</v>
      </c>
      <c r="S1654" s="626">
        <v>1</v>
      </c>
      <c r="T1654" s="626" t="s">
        <v>687</v>
      </c>
      <c r="U1654" s="627"/>
      <c r="V1654" s="627"/>
      <c r="W1654" s="627"/>
      <c r="X1654" s="627"/>
      <c r="Y1654" s="627"/>
      <c r="Z1654" s="627"/>
      <c r="AA1654" s="626"/>
      <c r="AB1654" s="625"/>
      <c r="AC1654" s="625"/>
      <c r="AD1654" s="627"/>
      <c r="AE1654" s="627"/>
      <c r="AF1654" s="627"/>
      <c r="AG1654" s="627"/>
      <c r="AH1654" s="627"/>
      <c r="AI1654" s="627"/>
      <c r="AJ1654" s="627"/>
      <c r="AK1654" s="627"/>
      <c r="AL1654" s="627"/>
      <c r="AM1654" s="627"/>
      <c r="AN1654" s="627"/>
      <c r="AO1654" s="627"/>
      <c r="AP1654" s="627"/>
      <c r="AQ1654" s="627"/>
      <c r="AR1654" s="627"/>
      <c r="AS1654" s="627"/>
      <c r="AT1654" s="627"/>
      <c r="AU1654" s="627"/>
      <c r="AV1654" s="613">
        <v>2015</v>
      </c>
      <c r="AW1654" s="613"/>
      <c r="AX1654" s="613"/>
      <c r="AY1654" s="613"/>
      <c r="AZ1654" s="613"/>
      <c r="BA1654" s="613"/>
      <c r="BB1654" s="613"/>
      <c r="BC1654" s="614">
        <v>175</v>
      </c>
      <c r="BD1654" s="614"/>
      <c r="BE1654" s="170"/>
    </row>
    <row r="1655" spans="1:57" ht="25.7" hidden="1" customHeight="1" x14ac:dyDescent="0.15">
      <c r="A1655" s="624"/>
      <c r="B1655" s="147"/>
      <c r="C1655" s="625" t="s">
        <v>6336</v>
      </c>
      <c r="D1655" s="625" t="s">
        <v>10867</v>
      </c>
      <c r="E1655" s="625" t="s">
        <v>6336</v>
      </c>
      <c r="F1655" s="625"/>
      <c r="G1655" s="625" t="s">
        <v>17585</v>
      </c>
      <c r="H1655" s="627"/>
      <c r="I1655" s="627"/>
      <c r="J1655" s="626">
        <v>1252</v>
      </c>
      <c r="K1655" s="626">
        <v>494</v>
      </c>
      <c r="L1655" s="138">
        <v>494</v>
      </c>
      <c r="M1655" s="627"/>
      <c r="N1655" s="628"/>
      <c r="O1655" s="627"/>
      <c r="P1655" s="626">
        <v>494</v>
      </c>
      <c r="Q1655" s="626">
        <v>494</v>
      </c>
      <c r="R1655" s="626" t="s">
        <v>16367</v>
      </c>
      <c r="S1655" s="626">
        <v>1</v>
      </c>
      <c r="T1655" s="626" t="s">
        <v>687</v>
      </c>
      <c r="U1655" s="627"/>
      <c r="V1655" s="627"/>
      <c r="W1655" s="627"/>
      <c r="X1655" s="627"/>
      <c r="Y1655" s="627"/>
      <c r="Z1655" s="627"/>
      <c r="AA1655" s="626" t="s">
        <v>10868</v>
      </c>
      <c r="AB1655" s="625"/>
      <c r="AC1655" s="625"/>
      <c r="AD1655" s="627"/>
      <c r="AE1655" s="627"/>
      <c r="AF1655" s="627"/>
      <c r="AG1655" s="627"/>
      <c r="AH1655" s="627"/>
      <c r="AI1655" s="627"/>
      <c r="AJ1655" s="627"/>
      <c r="AK1655" s="627"/>
      <c r="AL1655" s="627"/>
      <c r="AM1655" s="627"/>
      <c r="AN1655" s="627"/>
      <c r="AO1655" s="627"/>
      <c r="AP1655" s="627"/>
      <c r="AQ1655" s="627"/>
      <c r="AR1655" s="627"/>
      <c r="AS1655" s="627"/>
      <c r="AT1655" s="627"/>
      <c r="AU1655" s="627"/>
      <c r="AV1655" s="613">
        <v>2017</v>
      </c>
      <c r="AW1655" s="613"/>
      <c r="AX1655" s="613"/>
      <c r="AY1655" s="613"/>
      <c r="AZ1655" s="613"/>
      <c r="BA1655" s="613"/>
      <c r="BB1655" s="613"/>
      <c r="BC1655" s="614">
        <v>254</v>
      </c>
      <c r="BD1655" s="614"/>
      <c r="BE1655" s="170"/>
    </row>
    <row r="1656" spans="1:57" ht="25.7" hidden="1" customHeight="1" x14ac:dyDescent="0.15">
      <c r="A1656" s="624"/>
      <c r="B1656" s="147"/>
      <c r="C1656" s="625" t="s">
        <v>6336</v>
      </c>
      <c r="D1656" s="625" t="s">
        <v>15055</v>
      </c>
      <c r="E1656" s="625" t="s">
        <v>6336</v>
      </c>
      <c r="F1656" s="625"/>
      <c r="G1656" s="625" t="s">
        <v>6696</v>
      </c>
      <c r="H1656" s="627"/>
      <c r="I1656" s="627"/>
      <c r="J1656" s="626">
        <v>3499</v>
      </c>
      <c r="K1656" s="626">
        <v>486</v>
      </c>
      <c r="L1656" s="138">
        <v>486</v>
      </c>
      <c r="M1656" s="627"/>
      <c r="N1656" s="628"/>
      <c r="O1656" s="627"/>
      <c r="P1656" s="626">
        <v>300</v>
      </c>
      <c r="Q1656" s="626">
        <v>300</v>
      </c>
      <c r="R1656" s="626" t="s">
        <v>16098</v>
      </c>
      <c r="S1656" s="626">
        <v>1</v>
      </c>
      <c r="T1656" s="626" t="s">
        <v>687</v>
      </c>
      <c r="U1656" s="627"/>
      <c r="V1656" s="627"/>
      <c r="W1656" s="627"/>
      <c r="X1656" s="627"/>
      <c r="Y1656" s="627"/>
      <c r="Z1656" s="627"/>
      <c r="AA1656" s="626" t="s">
        <v>10868</v>
      </c>
      <c r="AB1656" s="625"/>
      <c r="AC1656" s="625"/>
      <c r="AD1656" s="627"/>
      <c r="AE1656" s="627"/>
      <c r="AF1656" s="627"/>
      <c r="AG1656" s="627"/>
      <c r="AH1656" s="627"/>
      <c r="AI1656" s="627"/>
      <c r="AJ1656" s="627"/>
      <c r="AK1656" s="627"/>
      <c r="AL1656" s="627"/>
      <c r="AM1656" s="627"/>
      <c r="AN1656" s="627"/>
      <c r="AO1656" s="627"/>
      <c r="AP1656" s="627"/>
      <c r="AQ1656" s="627"/>
      <c r="AR1656" s="627"/>
      <c r="AS1656" s="627"/>
      <c r="AT1656" s="627"/>
      <c r="AU1656" s="627"/>
      <c r="AV1656" s="613">
        <v>2020</v>
      </c>
      <c r="AW1656" s="613"/>
      <c r="AX1656" s="613"/>
      <c r="AY1656" s="613"/>
      <c r="AZ1656" s="613"/>
      <c r="BA1656" s="613"/>
      <c r="BB1656" s="613"/>
      <c r="BC1656" s="614">
        <v>340</v>
      </c>
      <c r="BD1656" s="614"/>
      <c r="BE1656" s="170"/>
    </row>
    <row r="1657" spans="1:57" ht="25.7" hidden="1" customHeight="1" x14ac:dyDescent="0.15">
      <c r="A1657" s="624"/>
      <c r="B1657" s="147"/>
      <c r="C1657" s="625" t="s">
        <v>6336</v>
      </c>
      <c r="D1657" s="625" t="s">
        <v>15056</v>
      </c>
      <c r="E1657" s="625" t="s">
        <v>6336</v>
      </c>
      <c r="F1657" s="625"/>
      <c r="G1657" s="625" t="s">
        <v>6696</v>
      </c>
      <c r="H1657" s="627"/>
      <c r="I1657" s="627"/>
      <c r="J1657" s="626">
        <v>3591</v>
      </c>
      <c r="K1657" s="626">
        <v>494</v>
      </c>
      <c r="L1657" s="138">
        <v>494</v>
      </c>
      <c r="M1657" s="627"/>
      <c r="N1657" s="628"/>
      <c r="O1657" s="627"/>
      <c r="P1657" s="626">
        <v>409</v>
      </c>
      <c r="Q1657" s="626">
        <v>409</v>
      </c>
      <c r="R1657" s="626" t="s">
        <v>16368</v>
      </c>
      <c r="S1657" s="626">
        <v>1</v>
      </c>
      <c r="T1657" s="626" t="s">
        <v>687</v>
      </c>
      <c r="U1657" s="627"/>
      <c r="V1657" s="627"/>
      <c r="W1657" s="627"/>
      <c r="X1657" s="627"/>
      <c r="Y1657" s="627"/>
      <c r="Z1657" s="627"/>
      <c r="AA1657" s="626" t="s">
        <v>10868</v>
      </c>
      <c r="AB1657" s="625"/>
      <c r="AC1657" s="625"/>
      <c r="AD1657" s="627"/>
      <c r="AE1657" s="627"/>
      <c r="AF1657" s="627"/>
      <c r="AG1657" s="627"/>
      <c r="AH1657" s="627"/>
      <c r="AI1657" s="627"/>
      <c r="AJ1657" s="627"/>
      <c r="AK1657" s="627"/>
      <c r="AL1657" s="627"/>
      <c r="AM1657" s="627"/>
      <c r="AN1657" s="627"/>
      <c r="AO1657" s="627"/>
      <c r="AP1657" s="627"/>
      <c r="AQ1657" s="627"/>
      <c r="AR1657" s="627"/>
      <c r="AS1657" s="627"/>
      <c r="AT1657" s="627"/>
      <c r="AU1657" s="627"/>
      <c r="AV1657" s="613">
        <v>2018</v>
      </c>
      <c r="AW1657" s="613"/>
      <c r="AX1657" s="613"/>
      <c r="AY1657" s="613"/>
      <c r="AZ1657" s="613"/>
      <c r="BA1657" s="613"/>
      <c r="BB1657" s="613"/>
      <c r="BC1657" s="614">
        <v>331</v>
      </c>
      <c r="BD1657" s="614"/>
      <c r="BE1657" s="170"/>
    </row>
    <row r="1658" spans="1:57" ht="25.7" hidden="1" customHeight="1" x14ac:dyDescent="0.15">
      <c r="A1658" s="624"/>
      <c r="B1658" s="147"/>
      <c r="C1658" s="625" t="s">
        <v>6336</v>
      </c>
      <c r="D1658" s="625" t="s">
        <v>15057</v>
      </c>
      <c r="E1658" s="625" t="s">
        <v>6336</v>
      </c>
      <c r="F1658" s="625"/>
      <c r="G1658" s="625" t="s">
        <v>6696</v>
      </c>
      <c r="H1658" s="627"/>
      <c r="I1658" s="627"/>
      <c r="J1658" s="626">
        <v>995</v>
      </c>
      <c r="K1658" s="626">
        <v>494</v>
      </c>
      <c r="L1658" s="138">
        <v>494</v>
      </c>
      <c r="M1658" s="627"/>
      <c r="N1658" s="628"/>
      <c r="O1658" s="627"/>
      <c r="P1658" s="626">
        <v>494</v>
      </c>
      <c r="Q1658" s="626">
        <v>494</v>
      </c>
      <c r="R1658" s="626" t="s">
        <v>16369</v>
      </c>
      <c r="S1658" s="626">
        <v>1</v>
      </c>
      <c r="T1658" s="626" t="s">
        <v>687</v>
      </c>
      <c r="U1658" s="627"/>
      <c r="V1658" s="627"/>
      <c r="W1658" s="627"/>
      <c r="X1658" s="627"/>
      <c r="Y1658" s="627"/>
      <c r="Z1658" s="627"/>
      <c r="AA1658" s="626" t="s">
        <v>15058</v>
      </c>
      <c r="AB1658" s="625"/>
      <c r="AC1658" s="625"/>
      <c r="AD1658" s="627"/>
      <c r="AE1658" s="627"/>
      <c r="AF1658" s="627"/>
      <c r="AG1658" s="627"/>
      <c r="AH1658" s="627"/>
      <c r="AI1658" s="627"/>
      <c r="AJ1658" s="627"/>
      <c r="AK1658" s="627"/>
      <c r="AL1658" s="627"/>
      <c r="AM1658" s="627"/>
      <c r="AN1658" s="627"/>
      <c r="AO1658" s="627"/>
      <c r="AP1658" s="627"/>
      <c r="AQ1658" s="627"/>
      <c r="AR1658" s="627"/>
      <c r="AS1658" s="627"/>
      <c r="AT1658" s="627"/>
      <c r="AU1658" s="627"/>
      <c r="AV1658" s="613">
        <v>2019</v>
      </c>
      <c r="AW1658" s="613"/>
      <c r="AX1658" s="613"/>
      <c r="AY1658" s="613"/>
      <c r="AZ1658" s="613"/>
      <c r="BA1658" s="613"/>
      <c r="BB1658" s="613"/>
      <c r="BC1658" s="614">
        <v>330</v>
      </c>
      <c r="BD1658" s="614"/>
      <c r="BE1658" s="170"/>
    </row>
    <row r="1659" spans="1:57" ht="25.7" hidden="1" customHeight="1" x14ac:dyDescent="0.15">
      <c r="A1659" s="624"/>
      <c r="B1659" s="147"/>
      <c r="C1659" s="625" t="s">
        <v>6338</v>
      </c>
      <c r="D1659" s="625" t="s">
        <v>6671</v>
      </c>
      <c r="E1659" s="625" t="s">
        <v>6338</v>
      </c>
      <c r="F1659" s="625"/>
      <c r="G1659" s="625" t="s">
        <v>6338</v>
      </c>
      <c r="H1659" s="627"/>
      <c r="I1659" s="627"/>
      <c r="J1659" s="626">
        <v>3325</v>
      </c>
      <c r="K1659" s="626">
        <v>432</v>
      </c>
      <c r="L1659" s="138">
        <v>432</v>
      </c>
      <c r="M1659" s="627"/>
      <c r="N1659" s="628"/>
      <c r="O1659" s="627"/>
      <c r="P1659" s="626">
        <v>432</v>
      </c>
      <c r="Q1659" s="626">
        <v>432</v>
      </c>
      <c r="R1659" s="626" t="s">
        <v>16354</v>
      </c>
      <c r="S1659" s="626">
        <v>1</v>
      </c>
      <c r="T1659" s="626" t="s">
        <v>316</v>
      </c>
      <c r="U1659" s="627"/>
      <c r="V1659" s="627"/>
      <c r="W1659" s="627"/>
      <c r="X1659" s="627"/>
      <c r="Y1659" s="627"/>
      <c r="Z1659" s="627"/>
      <c r="AA1659" s="626"/>
      <c r="AB1659" s="625"/>
      <c r="AC1659" s="625"/>
      <c r="AD1659" s="627"/>
      <c r="AE1659" s="627"/>
      <c r="AF1659" s="627"/>
      <c r="AG1659" s="627"/>
      <c r="AH1659" s="627"/>
      <c r="AI1659" s="627"/>
      <c r="AJ1659" s="627"/>
      <c r="AK1659" s="627"/>
      <c r="AL1659" s="627"/>
      <c r="AM1659" s="627"/>
      <c r="AN1659" s="627"/>
      <c r="AO1659" s="627"/>
      <c r="AP1659" s="627"/>
      <c r="AQ1659" s="627"/>
      <c r="AR1659" s="627"/>
      <c r="AS1659" s="627"/>
      <c r="AT1659" s="627"/>
      <c r="AU1659" s="627"/>
      <c r="AV1659" s="613">
        <v>2009</v>
      </c>
      <c r="AW1659" s="613"/>
      <c r="AX1659" s="613"/>
      <c r="AY1659" s="613"/>
      <c r="AZ1659" s="613"/>
      <c r="BA1659" s="613"/>
      <c r="BB1659" s="613"/>
      <c r="BC1659" s="614">
        <v>145</v>
      </c>
      <c r="BD1659" s="614"/>
      <c r="BE1659" s="170"/>
    </row>
    <row r="1660" spans="1:57" ht="25.7" hidden="1" customHeight="1" x14ac:dyDescent="0.15">
      <c r="A1660" s="624"/>
      <c r="B1660" s="147"/>
      <c r="C1660" s="625" t="s">
        <v>6338</v>
      </c>
      <c r="D1660" s="625" t="s">
        <v>6673</v>
      </c>
      <c r="E1660" s="625" t="s">
        <v>6338</v>
      </c>
      <c r="F1660" s="625"/>
      <c r="G1660" s="625" t="s">
        <v>6338</v>
      </c>
      <c r="H1660" s="627"/>
      <c r="I1660" s="627"/>
      <c r="J1660" s="626">
        <v>2250</v>
      </c>
      <c r="K1660" s="626">
        <v>480</v>
      </c>
      <c r="L1660" s="138">
        <v>480</v>
      </c>
      <c r="M1660" s="627"/>
      <c r="N1660" s="628"/>
      <c r="O1660" s="627"/>
      <c r="P1660" s="626">
        <v>480</v>
      </c>
      <c r="Q1660" s="626">
        <v>480</v>
      </c>
      <c r="R1660" s="626" t="s">
        <v>16370</v>
      </c>
      <c r="S1660" s="626">
        <v>1</v>
      </c>
      <c r="T1660" s="626" t="s">
        <v>316</v>
      </c>
      <c r="U1660" s="627"/>
      <c r="V1660" s="627"/>
      <c r="W1660" s="627"/>
      <c r="X1660" s="627"/>
      <c r="Y1660" s="627"/>
      <c r="Z1660" s="627"/>
      <c r="AA1660" s="626"/>
      <c r="AB1660" s="625"/>
      <c r="AC1660" s="625"/>
      <c r="AD1660" s="627"/>
      <c r="AE1660" s="627"/>
      <c r="AF1660" s="627"/>
      <c r="AG1660" s="627"/>
      <c r="AH1660" s="627"/>
      <c r="AI1660" s="627"/>
      <c r="AJ1660" s="627"/>
      <c r="AK1660" s="627"/>
      <c r="AL1660" s="627"/>
      <c r="AM1660" s="627"/>
      <c r="AN1660" s="627"/>
      <c r="AO1660" s="627"/>
      <c r="AP1660" s="627"/>
      <c r="AQ1660" s="627"/>
      <c r="AR1660" s="627"/>
      <c r="AS1660" s="627"/>
      <c r="AT1660" s="627"/>
      <c r="AU1660" s="627"/>
      <c r="AV1660" s="613">
        <v>2009</v>
      </c>
      <c r="AW1660" s="613"/>
      <c r="AX1660" s="613"/>
      <c r="AY1660" s="613"/>
      <c r="AZ1660" s="613"/>
      <c r="BA1660" s="613"/>
      <c r="BB1660" s="613"/>
      <c r="BC1660" s="614">
        <v>111</v>
      </c>
      <c r="BD1660" s="614"/>
      <c r="BE1660" s="170"/>
    </row>
    <row r="1661" spans="1:57" ht="25.7" hidden="1" customHeight="1" x14ac:dyDescent="0.15">
      <c r="A1661" s="624"/>
      <c r="B1661" s="147"/>
      <c r="C1661" s="625" t="s">
        <v>6338</v>
      </c>
      <c r="D1661" s="625" t="s">
        <v>6674</v>
      </c>
      <c r="E1661" s="625" t="s">
        <v>6338</v>
      </c>
      <c r="F1661" s="625"/>
      <c r="G1661" s="625" t="s">
        <v>6338</v>
      </c>
      <c r="H1661" s="627"/>
      <c r="I1661" s="627"/>
      <c r="J1661" s="626">
        <v>1364</v>
      </c>
      <c r="K1661" s="626">
        <v>512</v>
      </c>
      <c r="L1661" s="138">
        <v>512</v>
      </c>
      <c r="M1661" s="627"/>
      <c r="N1661" s="628"/>
      <c r="O1661" s="627"/>
      <c r="P1661" s="626">
        <v>480</v>
      </c>
      <c r="Q1661" s="626">
        <v>480</v>
      </c>
      <c r="R1661" s="626" t="s">
        <v>16370</v>
      </c>
      <c r="S1661" s="626">
        <v>1</v>
      </c>
      <c r="T1661" s="626" t="s">
        <v>316</v>
      </c>
      <c r="U1661" s="627"/>
      <c r="V1661" s="627"/>
      <c r="W1661" s="627"/>
      <c r="X1661" s="627"/>
      <c r="Y1661" s="627"/>
      <c r="Z1661" s="627"/>
      <c r="AA1661" s="626"/>
      <c r="AB1661" s="625"/>
      <c r="AC1661" s="625"/>
      <c r="AD1661" s="627"/>
      <c r="AE1661" s="627"/>
      <c r="AF1661" s="627"/>
      <c r="AG1661" s="627"/>
      <c r="AH1661" s="627"/>
      <c r="AI1661" s="627"/>
      <c r="AJ1661" s="627"/>
      <c r="AK1661" s="627"/>
      <c r="AL1661" s="627"/>
      <c r="AM1661" s="627"/>
      <c r="AN1661" s="627"/>
      <c r="AO1661" s="627"/>
      <c r="AP1661" s="627"/>
      <c r="AQ1661" s="627"/>
      <c r="AR1661" s="627"/>
      <c r="AS1661" s="627"/>
      <c r="AT1661" s="627"/>
      <c r="AU1661" s="627"/>
      <c r="AV1661" s="613">
        <v>2009</v>
      </c>
      <c r="AW1661" s="613"/>
      <c r="AX1661" s="613"/>
      <c r="AY1661" s="613"/>
      <c r="AZ1661" s="613"/>
      <c r="BA1661" s="613"/>
      <c r="BB1661" s="613"/>
      <c r="BC1661" s="614">
        <v>119</v>
      </c>
      <c r="BD1661" s="614"/>
      <c r="BE1661" s="170"/>
    </row>
    <row r="1662" spans="1:57" ht="25.7" hidden="1" customHeight="1" x14ac:dyDescent="0.15">
      <c r="A1662" s="624"/>
      <c r="B1662" s="147"/>
      <c r="C1662" s="625" t="s">
        <v>6338</v>
      </c>
      <c r="D1662" s="625" t="s">
        <v>6675</v>
      </c>
      <c r="E1662" s="625" t="s">
        <v>6338</v>
      </c>
      <c r="F1662" s="625"/>
      <c r="G1662" s="625" t="s">
        <v>6338</v>
      </c>
      <c r="H1662" s="627"/>
      <c r="I1662" s="627"/>
      <c r="J1662" s="626">
        <v>3009</v>
      </c>
      <c r="K1662" s="626">
        <v>500</v>
      </c>
      <c r="L1662" s="138">
        <v>500</v>
      </c>
      <c r="M1662" s="627"/>
      <c r="N1662" s="628"/>
      <c r="O1662" s="627"/>
      <c r="P1662" s="626">
        <v>480</v>
      </c>
      <c r="Q1662" s="626">
        <v>480</v>
      </c>
      <c r="R1662" s="626" t="s">
        <v>16370</v>
      </c>
      <c r="S1662" s="626">
        <v>1</v>
      </c>
      <c r="T1662" s="626" t="s">
        <v>316</v>
      </c>
      <c r="U1662" s="627"/>
      <c r="V1662" s="627"/>
      <c r="W1662" s="627"/>
      <c r="X1662" s="627"/>
      <c r="Y1662" s="627"/>
      <c r="Z1662" s="627"/>
      <c r="AA1662" s="626"/>
      <c r="AB1662" s="773"/>
      <c r="AC1662" s="773"/>
      <c r="AD1662" s="773"/>
      <c r="AE1662" s="966"/>
      <c r="AF1662" s="773"/>
      <c r="AG1662" s="773"/>
      <c r="AH1662" s="773"/>
      <c r="AI1662" s="773"/>
      <c r="AJ1662" s="773"/>
      <c r="AK1662" s="773"/>
      <c r="AL1662" s="773"/>
      <c r="AM1662" s="773"/>
      <c r="AN1662" s="773"/>
      <c r="AO1662" s="627"/>
      <c r="AP1662" s="627"/>
      <c r="AQ1662" s="627"/>
      <c r="AR1662" s="627"/>
      <c r="AS1662" s="627"/>
      <c r="AT1662" s="627"/>
      <c r="AU1662" s="627"/>
      <c r="AV1662" s="613">
        <v>2009</v>
      </c>
      <c r="AW1662" s="613"/>
      <c r="AX1662" s="613"/>
      <c r="AY1662" s="613"/>
      <c r="AZ1662" s="613"/>
      <c r="BA1662" s="613"/>
      <c r="BB1662" s="613"/>
      <c r="BC1662" s="614">
        <v>135</v>
      </c>
      <c r="BD1662" s="614"/>
      <c r="BE1662" s="170"/>
    </row>
    <row r="1663" spans="1:57" ht="25.7" hidden="1" customHeight="1" x14ac:dyDescent="0.15">
      <c r="A1663" s="624"/>
      <c r="B1663" s="147"/>
      <c r="C1663" s="625" t="s">
        <v>6338</v>
      </c>
      <c r="D1663" s="625" t="s">
        <v>6676</v>
      </c>
      <c r="E1663" s="625" t="s">
        <v>6338</v>
      </c>
      <c r="F1663" s="625"/>
      <c r="G1663" s="625" t="s">
        <v>6338</v>
      </c>
      <c r="H1663" s="627"/>
      <c r="I1663" s="627"/>
      <c r="J1663" s="626">
        <v>6305</v>
      </c>
      <c r="K1663" s="626">
        <v>514</v>
      </c>
      <c r="L1663" s="138">
        <v>533</v>
      </c>
      <c r="M1663" s="627"/>
      <c r="N1663" s="628"/>
      <c r="O1663" s="627"/>
      <c r="P1663" s="626">
        <v>533</v>
      </c>
      <c r="Q1663" s="626">
        <v>533</v>
      </c>
      <c r="R1663" s="626" t="s">
        <v>16354</v>
      </c>
      <c r="S1663" s="626">
        <v>1</v>
      </c>
      <c r="T1663" s="626" t="s">
        <v>316</v>
      </c>
      <c r="U1663" s="627"/>
      <c r="V1663" s="627"/>
      <c r="W1663" s="627"/>
      <c r="X1663" s="627"/>
      <c r="Y1663" s="627"/>
      <c r="Z1663" s="627"/>
      <c r="AA1663" s="626"/>
      <c r="AB1663" s="773"/>
      <c r="AC1663" s="773"/>
      <c r="AD1663" s="773"/>
      <c r="AE1663" s="966"/>
      <c r="AF1663" s="773"/>
      <c r="AG1663" s="773"/>
      <c r="AH1663" s="773"/>
      <c r="AI1663" s="773"/>
      <c r="AJ1663" s="773"/>
      <c r="AK1663" s="773"/>
      <c r="AL1663" s="773"/>
      <c r="AM1663" s="773"/>
      <c r="AN1663" s="773"/>
      <c r="AO1663" s="627"/>
      <c r="AP1663" s="627"/>
      <c r="AQ1663" s="627"/>
      <c r="AR1663" s="627"/>
      <c r="AS1663" s="627"/>
      <c r="AT1663" s="627"/>
      <c r="AU1663" s="627"/>
      <c r="AV1663" s="613">
        <v>2010</v>
      </c>
      <c r="AW1663" s="613"/>
      <c r="AX1663" s="613"/>
      <c r="AY1663" s="613"/>
      <c r="AZ1663" s="613"/>
      <c r="BA1663" s="613"/>
      <c r="BB1663" s="613"/>
      <c r="BC1663" s="614">
        <v>199</v>
      </c>
      <c r="BD1663" s="614"/>
      <c r="BE1663" s="170"/>
    </row>
    <row r="1664" spans="1:57" ht="25.7" hidden="1" customHeight="1" x14ac:dyDescent="0.15">
      <c r="A1664" s="624"/>
      <c r="B1664" s="147"/>
      <c r="C1664" s="625" t="s">
        <v>6338</v>
      </c>
      <c r="D1664" s="625" t="s">
        <v>6677</v>
      </c>
      <c r="E1664" s="625" t="s">
        <v>6338</v>
      </c>
      <c r="F1664" s="625"/>
      <c r="G1664" s="625" t="s">
        <v>6338</v>
      </c>
      <c r="H1664" s="627"/>
      <c r="I1664" s="627"/>
      <c r="J1664" s="626">
        <v>1880</v>
      </c>
      <c r="K1664" s="626">
        <v>544</v>
      </c>
      <c r="L1664" s="138">
        <v>540</v>
      </c>
      <c r="M1664" s="627"/>
      <c r="N1664" s="628"/>
      <c r="O1664" s="627"/>
      <c r="P1664" s="626">
        <v>540</v>
      </c>
      <c r="Q1664" s="626">
        <v>540</v>
      </c>
      <c r="R1664" s="626" t="s">
        <v>16371</v>
      </c>
      <c r="S1664" s="626">
        <v>1</v>
      </c>
      <c r="T1664" s="626" t="s">
        <v>687</v>
      </c>
      <c r="U1664" s="627"/>
      <c r="V1664" s="627"/>
      <c r="W1664" s="627"/>
      <c r="X1664" s="627"/>
      <c r="Y1664" s="627"/>
      <c r="Z1664" s="627"/>
      <c r="AA1664" s="626"/>
      <c r="AB1664" s="773"/>
      <c r="AC1664" s="773"/>
      <c r="AD1664" s="773"/>
      <c r="AE1664" s="966"/>
      <c r="AF1664" s="773"/>
      <c r="AG1664" s="773"/>
      <c r="AH1664" s="773"/>
      <c r="AI1664" s="773"/>
      <c r="AJ1664" s="773"/>
      <c r="AK1664" s="773"/>
      <c r="AL1664" s="773"/>
      <c r="AM1664" s="773"/>
      <c r="AN1664" s="773"/>
      <c r="AO1664" s="627"/>
      <c r="AP1664" s="627"/>
      <c r="AQ1664" s="627"/>
      <c r="AR1664" s="627"/>
      <c r="AS1664" s="627"/>
      <c r="AT1664" s="627"/>
      <c r="AU1664" s="627"/>
      <c r="AV1664" s="613">
        <v>2012</v>
      </c>
      <c r="AW1664" s="613"/>
      <c r="AX1664" s="613"/>
      <c r="AY1664" s="613"/>
      <c r="AZ1664" s="613"/>
      <c r="BA1664" s="613"/>
      <c r="BB1664" s="613"/>
      <c r="BC1664" s="614">
        <v>195</v>
      </c>
      <c r="BD1664" s="614"/>
      <c r="BE1664" s="170"/>
    </row>
    <row r="1665" spans="1:57" ht="25.7" hidden="1" customHeight="1" x14ac:dyDescent="0.15">
      <c r="A1665" s="630"/>
      <c r="B1665" s="147"/>
      <c r="C1665" s="625" t="s">
        <v>6338</v>
      </c>
      <c r="D1665" s="625" t="s">
        <v>6678</v>
      </c>
      <c r="E1665" s="625" t="s">
        <v>6338</v>
      </c>
      <c r="F1665" s="625"/>
      <c r="G1665" s="625" t="s">
        <v>6338</v>
      </c>
      <c r="H1665" s="627"/>
      <c r="I1665" s="627"/>
      <c r="J1665" s="626">
        <v>12996</v>
      </c>
      <c r="K1665" s="626">
        <v>662</v>
      </c>
      <c r="L1665" s="138">
        <v>659.9</v>
      </c>
      <c r="M1665" s="627"/>
      <c r="N1665" s="628"/>
      <c r="O1665" s="627"/>
      <c r="P1665" s="626">
        <v>594</v>
      </c>
      <c r="Q1665" s="626">
        <v>594</v>
      </c>
      <c r="R1665" s="626" t="s">
        <v>16372</v>
      </c>
      <c r="S1665" s="626">
        <v>1</v>
      </c>
      <c r="T1665" s="626" t="s">
        <v>687</v>
      </c>
      <c r="U1665" s="627"/>
      <c r="V1665" s="627"/>
      <c r="W1665" s="627"/>
      <c r="X1665" s="627"/>
      <c r="Y1665" s="627"/>
      <c r="Z1665" s="627"/>
      <c r="AA1665" s="626"/>
      <c r="AB1665" s="773"/>
      <c r="AC1665" s="773"/>
      <c r="AD1665" s="773"/>
      <c r="AE1665" s="966"/>
      <c r="AF1665" s="773"/>
      <c r="AG1665" s="773"/>
      <c r="AH1665" s="773"/>
      <c r="AI1665" s="773"/>
      <c r="AJ1665" s="773"/>
      <c r="AK1665" s="773"/>
      <c r="AL1665" s="773"/>
      <c r="AM1665" s="773"/>
      <c r="AN1665" s="773"/>
      <c r="AO1665" s="627"/>
      <c r="AP1665" s="627"/>
      <c r="AQ1665" s="627"/>
      <c r="AR1665" s="627"/>
      <c r="AS1665" s="627"/>
      <c r="AT1665" s="627"/>
      <c r="AU1665" s="627"/>
      <c r="AV1665" s="613">
        <v>2013</v>
      </c>
      <c r="AW1665" s="613"/>
      <c r="AX1665" s="613"/>
      <c r="AY1665" s="613"/>
      <c r="AZ1665" s="613"/>
      <c r="BA1665" s="613"/>
      <c r="BB1665" s="613"/>
      <c r="BC1665" s="614">
        <v>408</v>
      </c>
      <c r="BD1665" s="614"/>
      <c r="BE1665" s="170"/>
    </row>
    <row r="1666" spans="1:57" ht="25.7" hidden="1" customHeight="1" x14ac:dyDescent="0.15">
      <c r="A1666" s="630"/>
      <c r="B1666" s="147"/>
      <c r="C1666" s="625" t="s">
        <v>6338</v>
      </c>
      <c r="D1666" s="625" t="s">
        <v>6679</v>
      </c>
      <c r="E1666" s="625" t="s">
        <v>6338</v>
      </c>
      <c r="F1666" s="625"/>
      <c r="G1666" s="625" t="s">
        <v>6338</v>
      </c>
      <c r="H1666" s="627"/>
      <c r="I1666" s="627"/>
      <c r="J1666" s="626">
        <v>3437</v>
      </c>
      <c r="K1666" s="626">
        <v>608.79999999999995</v>
      </c>
      <c r="L1666" s="138">
        <v>607.36</v>
      </c>
      <c r="M1666" s="627"/>
      <c r="N1666" s="628"/>
      <c r="O1666" s="627"/>
      <c r="P1666" s="626">
        <v>594</v>
      </c>
      <c r="Q1666" s="626">
        <v>594</v>
      </c>
      <c r="R1666" s="626" t="s">
        <v>16372</v>
      </c>
      <c r="S1666" s="626">
        <v>1</v>
      </c>
      <c r="T1666" s="626" t="s">
        <v>687</v>
      </c>
      <c r="U1666" s="627"/>
      <c r="V1666" s="627"/>
      <c r="W1666" s="627"/>
      <c r="X1666" s="627"/>
      <c r="Y1666" s="627"/>
      <c r="Z1666" s="627"/>
      <c r="AA1666" s="626"/>
      <c r="AB1666" s="773"/>
      <c r="AC1666" s="773"/>
      <c r="AD1666" s="773"/>
      <c r="AE1666" s="966"/>
      <c r="AF1666" s="773"/>
      <c r="AG1666" s="773"/>
      <c r="AH1666" s="773"/>
      <c r="AI1666" s="773"/>
      <c r="AJ1666" s="773"/>
      <c r="AK1666" s="773"/>
      <c r="AL1666" s="773"/>
      <c r="AM1666" s="773"/>
      <c r="AN1666" s="773"/>
      <c r="AO1666" s="627"/>
      <c r="AP1666" s="627"/>
      <c r="AQ1666" s="627"/>
      <c r="AR1666" s="627"/>
      <c r="AS1666" s="627"/>
      <c r="AT1666" s="627"/>
      <c r="AU1666" s="627"/>
      <c r="AV1666" s="613">
        <v>2013</v>
      </c>
      <c r="AW1666" s="613"/>
      <c r="AX1666" s="613"/>
      <c r="AY1666" s="613"/>
      <c r="AZ1666" s="613"/>
      <c r="BA1666" s="613"/>
      <c r="BB1666" s="613"/>
      <c r="BC1666" s="614">
        <v>452</v>
      </c>
      <c r="BD1666" s="614"/>
      <c r="BE1666" s="170"/>
    </row>
    <row r="1667" spans="1:57" ht="25.7" hidden="1" customHeight="1" x14ac:dyDescent="0.15">
      <c r="A1667" s="630"/>
      <c r="B1667" s="147"/>
      <c r="C1667" s="625" t="s">
        <v>6338</v>
      </c>
      <c r="D1667" s="625" t="s">
        <v>6680</v>
      </c>
      <c r="E1667" s="625" t="s">
        <v>6338</v>
      </c>
      <c r="F1667" s="625"/>
      <c r="G1667" s="625" t="s">
        <v>6338</v>
      </c>
      <c r="H1667" s="627"/>
      <c r="I1667" s="627"/>
      <c r="J1667" s="626">
        <v>9883</v>
      </c>
      <c r="K1667" s="626">
        <v>500.64</v>
      </c>
      <c r="L1667" s="138">
        <v>499.9</v>
      </c>
      <c r="M1667" s="627"/>
      <c r="N1667" s="628"/>
      <c r="O1667" s="627"/>
      <c r="P1667" s="626">
        <v>594</v>
      </c>
      <c r="Q1667" s="626">
        <v>594</v>
      </c>
      <c r="R1667" s="626" t="s">
        <v>16372</v>
      </c>
      <c r="S1667" s="626">
        <v>1</v>
      </c>
      <c r="T1667" s="626" t="s">
        <v>687</v>
      </c>
      <c r="U1667" s="627"/>
      <c r="V1667" s="627"/>
      <c r="W1667" s="627"/>
      <c r="X1667" s="627"/>
      <c r="Y1667" s="627"/>
      <c r="Z1667" s="627"/>
      <c r="AA1667" s="626"/>
      <c r="AB1667" s="773"/>
      <c r="AC1667" s="773"/>
      <c r="AD1667" s="773"/>
      <c r="AE1667" s="966"/>
      <c r="AF1667" s="773"/>
      <c r="AG1667" s="773"/>
      <c r="AH1667" s="773"/>
      <c r="AI1667" s="773"/>
      <c r="AJ1667" s="773"/>
      <c r="AK1667" s="773"/>
      <c r="AL1667" s="773"/>
      <c r="AM1667" s="773"/>
      <c r="AN1667" s="773"/>
      <c r="AO1667" s="627"/>
      <c r="AP1667" s="627"/>
      <c r="AQ1667" s="627"/>
      <c r="AR1667" s="627"/>
      <c r="AS1667" s="627"/>
      <c r="AT1667" s="627"/>
      <c r="AU1667" s="627"/>
      <c r="AV1667" s="613">
        <v>2013</v>
      </c>
      <c r="AW1667" s="613"/>
      <c r="AX1667" s="613"/>
      <c r="AY1667" s="613"/>
      <c r="AZ1667" s="613"/>
      <c r="BA1667" s="613"/>
      <c r="BB1667" s="613"/>
      <c r="BC1667" s="614">
        <v>306</v>
      </c>
      <c r="BD1667" s="614"/>
      <c r="BE1667" s="170"/>
    </row>
    <row r="1668" spans="1:57" ht="25.7" hidden="1" customHeight="1" x14ac:dyDescent="0.15">
      <c r="A1668" s="630"/>
      <c r="B1668" s="147"/>
      <c r="C1668" s="625" t="s">
        <v>6338</v>
      </c>
      <c r="D1668" s="625" t="s">
        <v>10869</v>
      </c>
      <c r="E1668" s="625" t="s">
        <v>6338</v>
      </c>
      <c r="F1668" s="625"/>
      <c r="G1668" s="625" t="s">
        <v>6338</v>
      </c>
      <c r="H1668" s="627"/>
      <c r="I1668" s="627"/>
      <c r="J1668" s="626">
        <v>2731</v>
      </c>
      <c r="K1668" s="626">
        <v>655</v>
      </c>
      <c r="L1668" s="138">
        <v>655</v>
      </c>
      <c r="M1668" s="627"/>
      <c r="N1668" s="628"/>
      <c r="O1668" s="627"/>
      <c r="P1668" s="626">
        <v>408</v>
      </c>
      <c r="Q1668" s="626">
        <v>408</v>
      </c>
      <c r="R1668" s="626" t="s">
        <v>16373</v>
      </c>
      <c r="S1668" s="626">
        <v>1</v>
      </c>
      <c r="T1668" s="626" t="s">
        <v>687</v>
      </c>
      <c r="U1668" s="627"/>
      <c r="V1668" s="627"/>
      <c r="W1668" s="627"/>
      <c r="X1668" s="627"/>
      <c r="Y1668" s="627"/>
      <c r="Z1668" s="627"/>
      <c r="AA1668" s="626"/>
      <c r="AB1668" s="773"/>
      <c r="AC1668" s="773"/>
      <c r="AD1668" s="773"/>
      <c r="AE1668" s="966"/>
      <c r="AF1668" s="773"/>
      <c r="AG1668" s="773"/>
      <c r="AH1668" s="773"/>
      <c r="AI1668" s="773"/>
      <c r="AJ1668" s="773"/>
      <c r="AK1668" s="773"/>
      <c r="AL1668" s="773"/>
      <c r="AM1668" s="773"/>
      <c r="AN1668" s="773"/>
      <c r="AO1668" s="627"/>
      <c r="AP1668" s="627"/>
      <c r="AQ1668" s="627"/>
      <c r="AR1668" s="627"/>
      <c r="AS1668" s="627"/>
      <c r="AT1668" s="627"/>
      <c r="AU1668" s="627"/>
      <c r="AV1668" s="613">
        <v>2015</v>
      </c>
      <c r="AW1668" s="613"/>
      <c r="AX1668" s="613"/>
      <c r="AY1668" s="613"/>
      <c r="AZ1668" s="613"/>
      <c r="BA1668" s="613"/>
      <c r="BB1668" s="613"/>
      <c r="BC1668" s="614">
        <v>340</v>
      </c>
      <c r="BD1668" s="614"/>
      <c r="BE1668" s="170"/>
    </row>
    <row r="1669" spans="1:57" ht="25.7" hidden="1" customHeight="1" x14ac:dyDescent="0.15">
      <c r="A1669" s="630"/>
      <c r="B1669" s="147"/>
      <c r="C1669" s="625" t="s">
        <v>6338</v>
      </c>
      <c r="D1669" s="625" t="s">
        <v>10870</v>
      </c>
      <c r="E1669" s="625" t="s">
        <v>6338</v>
      </c>
      <c r="F1669" s="625"/>
      <c r="G1669" s="625" t="s">
        <v>6338</v>
      </c>
      <c r="H1669" s="627"/>
      <c r="I1669" s="627"/>
      <c r="J1669" s="626">
        <v>1140</v>
      </c>
      <c r="K1669" s="626">
        <v>595</v>
      </c>
      <c r="L1669" s="138">
        <v>595</v>
      </c>
      <c r="M1669" s="627"/>
      <c r="N1669" s="628"/>
      <c r="O1669" s="627"/>
      <c r="P1669" s="626">
        <v>374</v>
      </c>
      <c r="Q1669" s="626">
        <v>374</v>
      </c>
      <c r="R1669" s="626" t="s">
        <v>16354</v>
      </c>
      <c r="S1669" s="626">
        <v>1</v>
      </c>
      <c r="T1669" s="626" t="s">
        <v>687</v>
      </c>
      <c r="U1669" s="627"/>
      <c r="V1669" s="627"/>
      <c r="W1669" s="627"/>
      <c r="X1669" s="627"/>
      <c r="Y1669" s="627"/>
      <c r="Z1669" s="627"/>
      <c r="AA1669" s="626"/>
      <c r="AB1669" s="773"/>
      <c r="AC1669" s="773"/>
      <c r="AD1669" s="773"/>
      <c r="AE1669" s="966"/>
      <c r="AF1669" s="773"/>
      <c r="AG1669" s="773"/>
      <c r="AH1669" s="773"/>
      <c r="AI1669" s="773"/>
      <c r="AJ1669" s="773"/>
      <c r="AK1669" s="773"/>
      <c r="AL1669" s="773"/>
      <c r="AM1669" s="773"/>
      <c r="AN1669" s="773"/>
      <c r="AO1669" s="627"/>
      <c r="AP1669" s="627"/>
      <c r="AQ1669" s="627"/>
      <c r="AR1669" s="627"/>
      <c r="AS1669" s="627"/>
      <c r="AT1669" s="627"/>
      <c r="AU1669" s="627"/>
      <c r="AV1669" s="613">
        <v>2017</v>
      </c>
      <c r="AW1669" s="613"/>
      <c r="AX1669" s="613"/>
      <c r="AY1669" s="613"/>
      <c r="AZ1669" s="613"/>
      <c r="BA1669" s="613"/>
      <c r="BB1669" s="613"/>
      <c r="BC1669" s="614">
        <v>366</v>
      </c>
      <c r="BD1669" s="614"/>
      <c r="BE1669" s="170"/>
    </row>
    <row r="1670" spans="1:57" ht="25.7" hidden="1" customHeight="1" x14ac:dyDescent="0.15">
      <c r="A1670" s="630"/>
      <c r="B1670" s="147"/>
      <c r="C1670" s="625" t="s">
        <v>6338</v>
      </c>
      <c r="D1670" s="625" t="s">
        <v>10871</v>
      </c>
      <c r="E1670" s="625" t="s">
        <v>6338</v>
      </c>
      <c r="F1670" s="625"/>
      <c r="G1670" s="625" t="s">
        <v>6338</v>
      </c>
      <c r="H1670" s="627"/>
      <c r="I1670" s="627"/>
      <c r="J1670" s="626">
        <v>1000</v>
      </c>
      <c r="K1670" s="626">
        <v>595</v>
      </c>
      <c r="L1670" s="138">
        <v>595</v>
      </c>
      <c r="M1670" s="627"/>
      <c r="N1670" s="628"/>
      <c r="O1670" s="627"/>
      <c r="P1670" s="626">
        <v>374</v>
      </c>
      <c r="Q1670" s="626">
        <v>374</v>
      </c>
      <c r="R1670" s="626" t="s">
        <v>16354</v>
      </c>
      <c r="S1670" s="626">
        <v>1</v>
      </c>
      <c r="T1670" s="626" t="s">
        <v>687</v>
      </c>
      <c r="U1670" s="627"/>
      <c r="V1670" s="627"/>
      <c r="W1670" s="627"/>
      <c r="X1670" s="627"/>
      <c r="Y1670" s="627"/>
      <c r="Z1670" s="627"/>
      <c r="AA1670" s="626"/>
      <c r="AB1670" s="773"/>
      <c r="AC1670" s="773"/>
      <c r="AD1670" s="773"/>
      <c r="AE1670" s="966"/>
      <c r="AF1670" s="773"/>
      <c r="AG1670" s="773"/>
      <c r="AH1670" s="773"/>
      <c r="AI1670" s="773"/>
      <c r="AJ1670" s="773"/>
      <c r="AK1670" s="773"/>
      <c r="AL1670" s="773"/>
      <c r="AM1670" s="773"/>
      <c r="AN1670" s="773"/>
      <c r="AO1670" s="627"/>
      <c r="AP1670" s="627"/>
      <c r="AQ1670" s="627"/>
      <c r="AR1670" s="627"/>
      <c r="AS1670" s="627"/>
      <c r="AT1670" s="627"/>
      <c r="AU1670" s="627"/>
      <c r="AV1670" s="613">
        <v>2017</v>
      </c>
      <c r="AW1670" s="613"/>
      <c r="AX1670" s="613"/>
      <c r="AY1670" s="613"/>
      <c r="AZ1670" s="613"/>
      <c r="BA1670" s="613"/>
      <c r="BB1670" s="613"/>
      <c r="BC1670" s="614">
        <v>348</v>
      </c>
      <c r="BD1670" s="614"/>
      <c r="BE1670" s="170"/>
    </row>
    <row r="1671" spans="1:57" ht="25.7" hidden="1" customHeight="1" x14ac:dyDescent="0.15">
      <c r="A1671" s="630"/>
      <c r="B1671" s="147"/>
      <c r="C1671" s="625" t="s">
        <v>6338</v>
      </c>
      <c r="D1671" s="625" t="s">
        <v>14042</v>
      </c>
      <c r="E1671" s="625" t="s">
        <v>6338</v>
      </c>
      <c r="F1671" s="625"/>
      <c r="G1671" s="625" t="s">
        <v>6338</v>
      </c>
      <c r="H1671" s="627"/>
      <c r="I1671" s="627"/>
      <c r="J1671" s="626">
        <v>35163</v>
      </c>
      <c r="K1671" s="626">
        <v>598</v>
      </c>
      <c r="L1671" s="138">
        <v>598</v>
      </c>
      <c r="M1671" s="627"/>
      <c r="N1671" s="628"/>
      <c r="O1671" s="627"/>
      <c r="P1671" s="626">
        <v>374</v>
      </c>
      <c r="Q1671" s="626">
        <v>374</v>
      </c>
      <c r="R1671" s="626" t="s">
        <v>16354</v>
      </c>
      <c r="S1671" s="626">
        <v>1</v>
      </c>
      <c r="T1671" s="626" t="s">
        <v>687</v>
      </c>
      <c r="U1671" s="627"/>
      <c r="V1671" s="627"/>
      <c r="W1671" s="627"/>
      <c r="X1671" s="627"/>
      <c r="Y1671" s="627"/>
      <c r="Z1671" s="627"/>
      <c r="AA1671" s="626"/>
      <c r="AB1671" s="773"/>
      <c r="AC1671" s="773"/>
      <c r="AD1671" s="773"/>
      <c r="AE1671" s="966"/>
      <c r="AF1671" s="773"/>
      <c r="AG1671" s="773"/>
      <c r="AH1671" s="773"/>
      <c r="AI1671" s="773"/>
      <c r="AJ1671" s="773"/>
      <c r="AK1671" s="773"/>
      <c r="AL1671" s="773"/>
      <c r="AM1671" s="773"/>
      <c r="AN1671" s="773"/>
      <c r="AO1671" s="627"/>
      <c r="AP1671" s="627"/>
      <c r="AQ1671" s="627"/>
      <c r="AR1671" s="627"/>
      <c r="AS1671" s="627"/>
      <c r="AT1671" s="627"/>
      <c r="AU1671" s="627"/>
      <c r="AV1671" s="613">
        <v>2019</v>
      </c>
      <c r="AW1671" s="613"/>
      <c r="AX1671" s="613"/>
      <c r="AY1671" s="613"/>
      <c r="AZ1671" s="613"/>
      <c r="BA1671" s="613"/>
      <c r="BB1671" s="613"/>
      <c r="BC1671" s="614">
        <v>600</v>
      </c>
      <c r="BD1671" s="614"/>
      <c r="BE1671" s="170"/>
    </row>
    <row r="1672" spans="1:57" s="560" customFormat="1" ht="25.7" hidden="1" customHeight="1" x14ac:dyDescent="0.15">
      <c r="A1672" s="675"/>
      <c r="B1672" s="669" t="s">
        <v>58</v>
      </c>
      <c r="C1672" s="650" t="s">
        <v>55</v>
      </c>
      <c r="D1672" s="676">
        <f>COUNTA(D1673:D1756)</f>
        <v>84</v>
      </c>
      <c r="E1672" s="666"/>
      <c r="F1672" s="677"/>
      <c r="G1672" s="666"/>
      <c r="H1672" s="666"/>
      <c r="I1672" s="666"/>
      <c r="J1672" s="665">
        <f>SUM(J1673:J1756)</f>
        <v>174857</v>
      </c>
      <c r="K1672" s="665">
        <f>SUM(K1673:K1756)</f>
        <v>29600.510000000002</v>
      </c>
      <c r="L1672" s="248">
        <f>SUM(L1673:L1756)</f>
        <v>30466.670000000002</v>
      </c>
      <c r="M1672" s="665">
        <f t="shared" ref="M1672:O1672" si="12">SUM(M1701:M1756)</f>
        <v>6436</v>
      </c>
      <c r="N1672" s="665">
        <f t="shared" si="12"/>
        <v>6772</v>
      </c>
      <c r="O1672" s="665">
        <f t="shared" si="12"/>
        <v>7108</v>
      </c>
      <c r="P1672" s="665"/>
      <c r="Q1672" s="665"/>
      <c r="R1672" s="665"/>
      <c r="S1672" s="665">
        <f>SUM(S1673:S1756)</f>
        <v>120</v>
      </c>
      <c r="T1672" s="665"/>
      <c r="U1672" s="666"/>
      <c r="V1672" s="666"/>
      <c r="W1672" s="666"/>
      <c r="X1672" s="666"/>
      <c r="Y1672" s="666"/>
      <c r="Z1672" s="666"/>
      <c r="AA1672" s="665"/>
      <c r="AB1672" s="650"/>
      <c r="AC1672" s="650"/>
      <c r="AD1672" s="666"/>
      <c r="AE1672" s="666"/>
      <c r="AF1672" s="666"/>
      <c r="AG1672" s="666"/>
      <c r="AH1672" s="666"/>
      <c r="AI1672" s="666"/>
      <c r="AJ1672" s="666"/>
      <c r="AK1672" s="666"/>
      <c r="AL1672" s="666"/>
      <c r="AM1672" s="666"/>
      <c r="AN1672" s="666"/>
      <c r="AO1672" s="666"/>
      <c r="AP1672" s="666"/>
      <c r="AQ1672" s="666"/>
      <c r="AR1672" s="666"/>
      <c r="AS1672" s="666"/>
      <c r="AT1672" s="666"/>
      <c r="AU1672" s="666"/>
      <c r="AV1672" s="813"/>
      <c r="AW1672" s="813"/>
      <c r="AX1672" s="813"/>
      <c r="AY1672" s="813"/>
      <c r="AZ1672" s="813"/>
      <c r="BA1672" s="813"/>
      <c r="BB1672" s="813"/>
      <c r="BC1672" s="814"/>
      <c r="BD1672" s="814"/>
      <c r="BE1672" s="1160"/>
    </row>
    <row r="1673" spans="1:57" ht="25.7" hidden="1" customHeight="1" x14ac:dyDescent="0.15">
      <c r="A1673" s="630"/>
      <c r="B1673" s="147"/>
      <c r="C1673" s="625" t="s">
        <v>6788</v>
      </c>
      <c r="D1673" s="625" t="s">
        <v>5116</v>
      </c>
      <c r="E1673" s="625" t="s">
        <v>6788</v>
      </c>
      <c r="F1673" s="644"/>
      <c r="G1673" s="625" t="s">
        <v>6788</v>
      </c>
      <c r="H1673" s="627"/>
      <c r="I1673" s="627"/>
      <c r="J1673" s="626">
        <v>594</v>
      </c>
      <c r="K1673" s="626"/>
      <c r="L1673" s="138"/>
      <c r="M1673" s="626"/>
      <c r="N1673" s="626"/>
      <c r="O1673" s="626"/>
      <c r="P1673" s="626"/>
      <c r="Q1673" s="626">
        <v>594</v>
      </c>
      <c r="R1673" s="626" t="s">
        <v>7178</v>
      </c>
      <c r="S1673" s="626">
        <v>1</v>
      </c>
      <c r="T1673" s="626" t="s">
        <v>316</v>
      </c>
      <c r="U1673" s="627"/>
      <c r="V1673" s="627"/>
      <c r="W1673" s="627"/>
      <c r="X1673" s="627"/>
      <c r="Y1673" s="627"/>
      <c r="Z1673" s="627"/>
      <c r="AA1673" s="626" t="s">
        <v>310</v>
      </c>
      <c r="AB1673" s="625"/>
      <c r="AC1673" s="625"/>
      <c r="AD1673" s="627"/>
      <c r="AE1673" s="627"/>
      <c r="AF1673" s="627"/>
      <c r="AG1673" s="627"/>
      <c r="AH1673" s="627"/>
      <c r="AI1673" s="627"/>
      <c r="AJ1673" s="627"/>
      <c r="AK1673" s="627"/>
      <c r="AL1673" s="627"/>
      <c r="AM1673" s="627"/>
      <c r="AN1673" s="627"/>
      <c r="AO1673" s="627"/>
      <c r="AP1673" s="627"/>
      <c r="AQ1673" s="627"/>
      <c r="AR1673" s="627"/>
      <c r="AS1673" s="627"/>
      <c r="AT1673" s="627"/>
      <c r="AU1673" s="627"/>
      <c r="AV1673" s="613">
        <v>2012</v>
      </c>
      <c r="AW1673" s="613"/>
      <c r="AX1673" s="613"/>
      <c r="AY1673" s="613"/>
      <c r="AZ1673" s="613"/>
      <c r="BA1673" s="613"/>
      <c r="BB1673" s="613"/>
      <c r="BC1673" s="614">
        <v>310</v>
      </c>
      <c r="BD1673" s="614"/>
      <c r="BE1673" s="170"/>
    </row>
    <row r="1674" spans="1:57" ht="25.7" hidden="1" customHeight="1" x14ac:dyDescent="0.15">
      <c r="A1674" s="630"/>
      <c r="B1674" s="147"/>
      <c r="C1674" s="625" t="s">
        <v>16431</v>
      </c>
      <c r="D1674" s="625" t="s">
        <v>17735</v>
      </c>
      <c r="E1674" s="625" t="s">
        <v>16431</v>
      </c>
      <c r="F1674" s="644"/>
      <c r="G1674" s="625" t="s">
        <v>16431</v>
      </c>
      <c r="H1674" s="627"/>
      <c r="I1674" s="627"/>
      <c r="J1674" s="626">
        <v>400</v>
      </c>
      <c r="K1674" s="626"/>
      <c r="L1674" s="138"/>
      <c r="M1674" s="626"/>
      <c r="N1674" s="626"/>
      <c r="O1674" s="626"/>
      <c r="P1674" s="626"/>
      <c r="Q1674" s="626"/>
      <c r="R1674" s="626" t="s">
        <v>17736</v>
      </c>
      <c r="S1674" s="626">
        <v>1</v>
      </c>
      <c r="T1674" s="626" t="s">
        <v>316</v>
      </c>
      <c r="U1674" s="627"/>
      <c r="V1674" s="627"/>
      <c r="W1674" s="627"/>
      <c r="X1674" s="627"/>
      <c r="Y1674" s="627"/>
      <c r="Z1674" s="627"/>
      <c r="AA1674" s="626" t="s">
        <v>310</v>
      </c>
      <c r="AB1674" s="625"/>
      <c r="AC1674" s="625"/>
      <c r="AD1674" s="627"/>
      <c r="AE1674" s="627"/>
      <c r="AF1674" s="627"/>
      <c r="AG1674" s="627"/>
      <c r="AH1674" s="627"/>
      <c r="AI1674" s="627"/>
      <c r="AJ1674" s="627"/>
      <c r="AK1674" s="627"/>
      <c r="AL1674" s="627"/>
      <c r="AM1674" s="627"/>
      <c r="AN1674" s="627"/>
      <c r="AO1674" s="627"/>
      <c r="AP1674" s="627"/>
      <c r="AQ1674" s="627"/>
      <c r="AR1674" s="627"/>
      <c r="AS1674" s="627"/>
      <c r="AT1674" s="627"/>
      <c r="AU1674" s="627"/>
      <c r="AV1674" s="613">
        <v>2017</v>
      </c>
      <c r="AW1674" s="613"/>
      <c r="AX1674" s="613"/>
      <c r="AY1674" s="613"/>
      <c r="AZ1674" s="613"/>
      <c r="BA1674" s="613"/>
      <c r="BB1674" s="613"/>
      <c r="BC1674" s="614"/>
      <c r="BD1674" s="614"/>
      <c r="BE1674" s="170"/>
    </row>
    <row r="1675" spans="1:57" ht="25.7" hidden="1" customHeight="1" x14ac:dyDescent="0.15">
      <c r="A1675" s="630"/>
      <c r="B1675" s="147"/>
      <c r="C1675" s="625" t="s">
        <v>6804</v>
      </c>
      <c r="D1675" s="625" t="s">
        <v>7179</v>
      </c>
      <c r="E1675" s="625" t="s">
        <v>6804</v>
      </c>
      <c r="F1675" s="644"/>
      <c r="G1675" s="625" t="s">
        <v>7180</v>
      </c>
      <c r="H1675" s="627"/>
      <c r="I1675" s="627"/>
      <c r="J1675" s="626">
        <v>2276</v>
      </c>
      <c r="K1675" s="626">
        <v>954</v>
      </c>
      <c r="L1675" s="138">
        <v>954</v>
      </c>
      <c r="M1675" s="626"/>
      <c r="N1675" s="626"/>
      <c r="O1675" s="626"/>
      <c r="P1675" s="626">
        <v>954</v>
      </c>
      <c r="Q1675" s="626">
        <v>954</v>
      </c>
      <c r="R1675" s="626" t="s">
        <v>7181</v>
      </c>
      <c r="S1675" s="626">
        <v>2</v>
      </c>
      <c r="T1675" s="626" t="s">
        <v>316</v>
      </c>
      <c r="U1675" s="627"/>
      <c r="V1675" s="627"/>
      <c r="W1675" s="627"/>
      <c r="X1675" s="627"/>
      <c r="Y1675" s="627"/>
      <c r="Z1675" s="627"/>
      <c r="AA1675" s="626"/>
      <c r="AB1675" s="625"/>
      <c r="AC1675" s="625"/>
      <c r="AD1675" s="627"/>
      <c r="AE1675" s="627"/>
      <c r="AF1675" s="627"/>
      <c r="AG1675" s="627"/>
      <c r="AH1675" s="627"/>
      <c r="AI1675" s="627"/>
      <c r="AJ1675" s="627"/>
      <c r="AK1675" s="627"/>
      <c r="AL1675" s="627"/>
      <c r="AM1675" s="627"/>
      <c r="AN1675" s="627"/>
      <c r="AO1675" s="627"/>
      <c r="AP1675" s="627"/>
      <c r="AQ1675" s="627"/>
      <c r="AR1675" s="627"/>
      <c r="AS1675" s="627"/>
      <c r="AT1675" s="627"/>
      <c r="AU1675" s="627"/>
      <c r="AV1675" s="613">
        <v>2011</v>
      </c>
      <c r="AW1675" s="613"/>
      <c r="AX1675" s="613"/>
      <c r="AY1675" s="613"/>
      <c r="AZ1675" s="613"/>
      <c r="BA1675" s="613"/>
      <c r="BB1675" s="613"/>
      <c r="BC1675" s="614">
        <v>528</v>
      </c>
      <c r="BD1675" s="614" t="s">
        <v>4867</v>
      </c>
      <c r="BE1675" s="170"/>
    </row>
    <row r="1676" spans="1:57" ht="25.7" hidden="1" customHeight="1" x14ac:dyDescent="0.15">
      <c r="A1676" s="630"/>
      <c r="B1676" s="147"/>
      <c r="C1676" s="625" t="s">
        <v>2085</v>
      </c>
      <c r="D1676" s="625" t="s">
        <v>7182</v>
      </c>
      <c r="E1676" s="625" t="s">
        <v>2085</v>
      </c>
      <c r="F1676" s="644"/>
      <c r="G1676" s="625" t="s">
        <v>7183</v>
      </c>
      <c r="H1676" s="627"/>
      <c r="I1676" s="627"/>
      <c r="J1676" s="626">
        <v>1350</v>
      </c>
      <c r="K1676" s="626">
        <v>427</v>
      </c>
      <c r="L1676" s="138">
        <v>427</v>
      </c>
      <c r="M1676" s="626"/>
      <c r="N1676" s="626"/>
      <c r="O1676" s="626"/>
      <c r="P1676" s="626">
        <v>427</v>
      </c>
      <c r="Q1676" s="626">
        <v>427</v>
      </c>
      <c r="R1676" s="626" t="s">
        <v>7184</v>
      </c>
      <c r="S1676" s="626">
        <v>1</v>
      </c>
      <c r="T1676" s="626" t="s">
        <v>316</v>
      </c>
      <c r="U1676" s="627"/>
      <c r="V1676" s="627"/>
      <c r="W1676" s="627"/>
      <c r="X1676" s="627"/>
      <c r="Y1676" s="627"/>
      <c r="Z1676" s="627"/>
      <c r="AA1676" s="626" t="s">
        <v>1530</v>
      </c>
      <c r="AB1676" s="625"/>
      <c r="AC1676" s="625"/>
      <c r="AD1676" s="627"/>
      <c r="AE1676" s="627"/>
      <c r="AF1676" s="627"/>
      <c r="AG1676" s="627"/>
      <c r="AH1676" s="627"/>
      <c r="AI1676" s="627"/>
      <c r="AJ1676" s="627"/>
      <c r="AK1676" s="627"/>
      <c r="AL1676" s="627"/>
      <c r="AM1676" s="627"/>
      <c r="AN1676" s="627"/>
      <c r="AO1676" s="627"/>
      <c r="AP1676" s="627"/>
      <c r="AQ1676" s="627"/>
      <c r="AR1676" s="627"/>
      <c r="AS1676" s="627"/>
      <c r="AT1676" s="627"/>
      <c r="AU1676" s="627"/>
      <c r="AV1676" s="613">
        <v>2007</v>
      </c>
      <c r="AW1676" s="613"/>
      <c r="AX1676" s="613"/>
      <c r="AY1676" s="613"/>
      <c r="AZ1676" s="613"/>
      <c r="BA1676" s="613"/>
      <c r="BB1676" s="613"/>
      <c r="BC1676" s="614">
        <v>105</v>
      </c>
      <c r="BD1676" s="614"/>
      <c r="BE1676" s="170"/>
    </row>
    <row r="1677" spans="1:57" ht="25.7" hidden="1" customHeight="1" x14ac:dyDescent="0.15">
      <c r="A1677" s="630"/>
      <c r="B1677" s="147"/>
      <c r="C1677" s="625" t="s">
        <v>2085</v>
      </c>
      <c r="D1677" s="625" t="s">
        <v>7185</v>
      </c>
      <c r="E1677" s="625" t="s">
        <v>2085</v>
      </c>
      <c r="F1677" s="644"/>
      <c r="G1677" s="625" t="s">
        <v>7186</v>
      </c>
      <c r="H1677" s="627"/>
      <c r="I1677" s="627"/>
      <c r="J1677" s="626">
        <v>991</v>
      </c>
      <c r="K1677" s="626">
        <v>456</v>
      </c>
      <c r="L1677" s="138">
        <v>456</v>
      </c>
      <c r="M1677" s="626"/>
      <c r="N1677" s="626"/>
      <c r="O1677" s="626"/>
      <c r="P1677" s="626">
        <v>456</v>
      </c>
      <c r="Q1677" s="626">
        <v>456</v>
      </c>
      <c r="R1677" s="626" t="s">
        <v>7187</v>
      </c>
      <c r="S1677" s="626">
        <v>1</v>
      </c>
      <c r="T1677" s="626" t="s">
        <v>316</v>
      </c>
      <c r="U1677" s="627"/>
      <c r="V1677" s="627"/>
      <c r="W1677" s="627"/>
      <c r="X1677" s="627"/>
      <c r="Y1677" s="627"/>
      <c r="Z1677" s="627"/>
      <c r="AA1677" s="626" t="s">
        <v>1530</v>
      </c>
      <c r="AB1677" s="625"/>
      <c r="AC1677" s="625"/>
      <c r="AD1677" s="627"/>
      <c r="AE1677" s="627"/>
      <c r="AF1677" s="627"/>
      <c r="AG1677" s="627"/>
      <c r="AH1677" s="627"/>
      <c r="AI1677" s="627"/>
      <c r="AJ1677" s="627"/>
      <c r="AK1677" s="627"/>
      <c r="AL1677" s="627"/>
      <c r="AM1677" s="627"/>
      <c r="AN1677" s="627"/>
      <c r="AO1677" s="627"/>
      <c r="AP1677" s="627"/>
      <c r="AQ1677" s="627"/>
      <c r="AR1677" s="627"/>
      <c r="AS1677" s="627"/>
      <c r="AT1677" s="627"/>
      <c r="AU1677" s="627"/>
      <c r="AV1677" s="613">
        <v>2008</v>
      </c>
      <c r="AW1677" s="613"/>
      <c r="AX1677" s="613"/>
      <c r="AY1677" s="613"/>
      <c r="AZ1677" s="613"/>
      <c r="BA1677" s="613"/>
      <c r="BB1677" s="613"/>
      <c r="BC1677" s="614">
        <v>90</v>
      </c>
      <c r="BD1677" s="614"/>
      <c r="BE1677" s="170"/>
    </row>
    <row r="1678" spans="1:57" ht="25.7" hidden="1" customHeight="1" x14ac:dyDescent="0.15">
      <c r="A1678" s="630"/>
      <c r="B1678" s="147"/>
      <c r="C1678" s="625" t="s">
        <v>2085</v>
      </c>
      <c r="D1678" s="625" t="s">
        <v>7188</v>
      </c>
      <c r="E1678" s="625" t="s">
        <v>2085</v>
      </c>
      <c r="F1678" s="644"/>
      <c r="G1678" s="625" t="s">
        <v>7186</v>
      </c>
      <c r="H1678" s="627"/>
      <c r="I1678" s="627"/>
      <c r="J1678" s="626">
        <v>1404</v>
      </c>
      <c r="K1678" s="626">
        <v>525</v>
      </c>
      <c r="L1678" s="138">
        <v>525</v>
      </c>
      <c r="M1678" s="626"/>
      <c r="N1678" s="626"/>
      <c r="O1678" s="626"/>
      <c r="P1678" s="626">
        <v>525</v>
      </c>
      <c r="Q1678" s="626">
        <v>525</v>
      </c>
      <c r="R1678" s="626" t="s">
        <v>7189</v>
      </c>
      <c r="S1678" s="626">
        <v>1</v>
      </c>
      <c r="T1678" s="626" t="s">
        <v>316</v>
      </c>
      <c r="U1678" s="627"/>
      <c r="V1678" s="627"/>
      <c r="W1678" s="627"/>
      <c r="X1678" s="627"/>
      <c r="Y1678" s="627"/>
      <c r="Z1678" s="627"/>
      <c r="AA1678" s="626" t="s">
        <v>1530</v>
      </c>
      <c r="AB1678" s="625"/>
      <c r="AC1678" s="625"/>
      <c r="AD1678" s="627"/>
      <c r="AE1678" s="627"/>
      <c r="AF1678" s="627"/>
      <c r="AG1678" s="627"/>
      <c r="AH1678" s="627"/>
      <c r="AI1678" s="627"/>
      <c r="AJ1678" s="627"/>
      <c r="AK1678" s="627"/>
      <c r="AL1678" s="627"/>
      <c r="AM1678" s="627"/>
      <c r="AN1678" s="627"/>
      <c r="AO1678" s="627"/>
      <c r="AP1678" s="627"/>
      <c r="AQ1678" s="627"/>
      <c r="AR1678" s="627"/>
      <c r="AS1678" s="627"/>
      <c r="AT1678" s="627"/>
      <c r="AU1678" s="627"/>
      <c r="AV1678" s="613">
        <v>2008</v>
      </c>
      <c r="AW1678" s="613"/>
      <c r="AX1678" s="613"/>
      <c r="AY1678" s="613"/>
      <c r="AZ1678" s="613"/>
      <c r="BA1678" s="613"/>
      <c r="BB1678" s="613"/>
      <c r="BC1678" s="614">
        <v>106</v>
      </c>
      <c r="BD1678" s="614"/>
      <c r="BE1678" s="170"/>
    </row>
    <row r="1679" spans="1:57" ht="25.7" hidden="1" customHeight="1" x14ac:dyDescent="0.15">
      <c r="A1679" s="630"/>
      <c r="B1679" s="147"/>
      <c r="C1679" s="625" t="s">
        <v>2085</v>
      </c>
      <c r="D1679" s="625" t="s">
        <v>7190</v>
      </c>
      <c r="E1679" s="625" t="s">
        <v>2085</v>
      </c>
      <c r="F1679" s="644"/>
      <c r="G1679" s="625" t="s">
        <v>7191</v>
      </c>
      <c r="H1679" s="627"/>
      <c r="I1679" s="627"/>
      <c r="J1679" s="626">
        <v>1091</v>
      </c>
      <c r="K1679" s="626">
        <v>446</v>
      </c>
      <c r="L1679" s="138">
        <v>446</v>
      </c>
      <c r="M1679" s="626"/>
      <c r="N1679" s="626"/>
      <c r="O1679" s="626"/>
      <c r="P1679" s="626">
        <v>446</v>
      </c>
      <c r="Q1679" s="626">
        <v>446</v>
      </c>
      <c r="R1679" s="626" t="s">
        <v>7192</v>
      </c>
      <c r="S1679" s="626">
        <v>1</v>
      </c>
      <c r="T1679" s="626" t="s">
        <v>316</v>
      </c>
      <c r="U1679" s="627"/>
      <c r="V1679" s="627"/>
      <c r="W1679" s="627"/>
      <c r="X1679" s="627"/>
      <c r="Y1679" s="627"/>
      <c r="Z1679" s="627"/>
      <c r="AA1679" s="626" t="s">
        <v>1530</v>
      </c>
      <c r="AB1679" s="625"/>
      <c r="AC1679" s="625"/>
      <c r="AD1679" s="627"/>
      <c r="AE1679" s="627"/>
      <c r="AF1679" s="627"/>
      <c r="AG1679" s="627"/>
      <c r="AH1679" s="627"/>
      <c r="AI1679" s="627"/>
      <c r="AJ1679" s="627"/>
      <c r="AK1679" s="627"/>
      <c r="AL1679" s="627"/>
      <c r="AM1679" s="627"/>
      <c r="AN1679" s="627"/>
      <c r="AO1679" s="627"/>
      <c r="AP1679" s="627"/>
      <c r="AQ1679" s="627"/>
      <c r="AR1679" s="627"/>
      <c r="AS1679" s="627"/>
      <c r="AT1679" s="627"/>
      <c r="AU1679" s="627"/>
      <c r="AV1679" s="613">
        <v>2011</v>
      </c>
      <c r="AW1679" s="613"/>
      <c r="AX1679" s="613"/>
      <c r="AY1679" s="613"/>
      <c r="AZ1679" s="613"/>
      <c r="BA1679" s="613"/>
      <c r="BB1679" s="613"/>
      <c r="BC1679" s="614">
        <v>113</v>
      </c>
      <c r="BD1679" s="614"/>
      <c r="BE1679" s="170"/>
    </row>
    <row r="1680" spans="1:57" ht="25.7" hidden="1" customHeight="1" x14ac:dyDescent="0.15">
      <c r="A1680" s="630"/>
      <c r="B1680" s="147"/>
      <c r="C1680" s="625" t="s">
        <v>2085</v>
      </c>
      <c r="D1680" s="625" t="s">
        <v>7193</v>
      </c>
      <c r="E1680" s="625" t="s">
        <v>2085</v>
      </c>
      <c r="F1680" s="644"/>
      <c r="G1680" s="625" t="s">
        <v>7194</v>
      </c>
      <c r="H1680" s="627"/>
      <c r="I1680" s="627"/>
      <c r="J1680" s="626">
        <v>1276</v>
      </c>
      <c r="K1680" s="626">
        <v>508</v>
      </c>
      <c r="L1680" s="138">
        <v>508</v>
      </c>
      <c r="M1680" s="626"/>
      <c r="N1680" s="626"/>
      <c r="O1680" s="626"/>
      <c r="P1680" s="626">
        <v>508</v>
      </c>
      <c r="Q1680" s="626">
        <v>508</v>
      </c>
      <c r="R1680" s="626" t="s">
        <v>7192</v>
      </c>
      <c r="S1680" s="626">
        <v>1</v>
      </c>
      <c r="T1680" s="626" t="s">
        <v>316</v>
      </c>
      <c r="U1680" s="627"/>
      <c r="V1680" s="627"/>
      <c r="W1680" s="627"/>
      <c r="X1680" s="627"/>
      <c r="Y1680" s="627"/>
      <c r="Z1680" s="627"/>
      <c r="AA1680" s="626"/>
      <c r="AB1680" s="625"/>
      <c r="AC1680" s="625"/>
      <c r="AD1680" s="627"/>
      <c r="AE1680" s="627"/>
      <c r="AF1680" s="627"/>
      <c r="AG1680" s="627"/>
      <c r="AH1680" s="627"/>
      <c r="AI1680" s="627"/>
      <c r="AJ1680" s="627"/>
      <c r="AK1680" s="627"/>
      <c r="AL1680" s="627"/>
      <c r="AM1680" s="627"/>
      <c r="AN1680" s="627"/>
      <c r="AO1680" s="627"/>
      <c r="AP1680" s="627"/>
      <c r="AQ1680" s="627"/>
      <c r="AR1680" s="627"/>
      <c r="AS1680" s="627"/>
      <c r="AT1680" s="627"/>
      <c r="AU1680" s="627"/>
      <c r="AV1680" s="613">
        <v>2012</v>
      </c>
      <c r="AW1680" s="613"/>
      <c r="AX1680" s="613"/>
      <c r="AY1680" s="613"/>
      <c r="AZ1680" s="613"/>
      <c r="BA1680" s="613"/>
      <c r="BB1680" s="613"/>
      <c r="BC1680" s="614">
        <v>133</v>
      </c>
      <c r="BD1680" s="614"/>
      <c r="BE1680" s="170"/>
    </row>
    <row r="1681" spans="1:57" ht="25.7" hidden="1" customHeight="1" x14ac:dyDescent="0.15">
      <c r="A1681" s="630"/>
      <c r="B1681" s="147"/>
      <c r="C1681" s="625" t="s">
        <v>2085</v>
      </c>
      <c r="D1681" s="625" t="s">
        <v>7195</v>
      </c>
      <c r="E1681" s="625" t="s">
        <v>2085</v>
      </c>
      <c r="F1681" s="644"/>
      <c r="G1681" s="625" t="s">
        <v>7196</v>
      </c>
      <c r="H1681" s="627"/>
      <c r="I1681" s="627"/>
      <c r="J1681" s="626">
        <v>576</v>
      </c>
      <c r="K1681" s="626">
        <v>500</v>
      </c>
      <c r="L1681" s="138">
        <v>500</v>
      </c>
      <c r="M1681" s="626"/>
      <c r="N1681" s="626"/>
      <c r="O1681" s="626"/>
      <c r="P1681" s="626">
        <v>500</v>
      </c>
      <c r="Q1681" s="626">
        <v>500</v>
      </c>
      <c r="R1681" s="626" t="s">
        <v>7197</v>
      </c>
      <c r="S1681" s="626">
        <v>1</v>
      </c>
      <c r="T1681" s="626" t="s">
        <v>316</v>
      </c>
      <c r="U1681" s="627"/>
      <c r="V1681" s="627"/>
      <c r="W1681" s="627"/>
      <c r="X1681" s="627"/>
      <c r="Y1681" s="627"/>
      <c r="Z1681" s="627"/>
      <c r="AA1681" s="626" t="s">
        <v>1530</v>
      </c>
      <c r="AB1681" s="625"/>
      <c r="AC1681" s="625"/>
      <c r="AD1681" s="627"/>
      <c r="AE1681" s="627"/>
      <c r="AF1681" s="627"/>
      <c r="AG1681" s="627"/>
      <c r="AH1681" s="627"/>
      <c r="AI1681" s="627"/>
      <c r="AJ1681" s="627"/>
      <c r="AK1681" s="627"/>
      <c r="AL1681" s="627"/>
      <c r="AM1681" s="627"/>
      <c r="AN1681" s="627"/>
      <c r="AO1681" s="627"/>
      <c r="AP1681" s="627"/>
      <c r="AQ1681" s="627"/>
      <c r="AR1681" s="627"/>
      <c r="AS1681" s="627"/>
      <c r="AT1681" s="627"/>
      <c r="AU1681" s="627"/>
      <c r="AV1681" s="613">
        <v>2012</v>
      </c>
      <c r="AW1681" s="613"/>
      <c r="AX1681" s="613"/>
      <c r="AY1681" s="613"/>
      <c r="AZ1681" s="613"/>
      <c r="BA1681" s="613"/>
      <c r="BB1681" s="613"/>
      <c r="BC1681" s="614">
        <v>152</v>
      </c>
      <c r="BD1681" s="614"/>
      <c r="BE1681" s="170"/>
    </row>
    <row r="1682" spans="1:57" ht="25.7" hidden="1" customHeight="1" x14ac:dyDescent="0.15">
      <c r="A1682" s="630"/>
      <c r="B1682" s="147"/>
      <c r="C1682" s="625" t="s">
        <v>2085</v>
      </c>
      <c r="D1682" s="625" t="s">
        <v>7198</v>
      </c>
      <c r="E1682" s="625" t="s">
        <v>2085</v>
      </c>
      <c r="F1682" s="644"/>
      <c r="G1682" s="625" t="s">
        <v>7199</v>
      </c>
      <c r="H1682" s="627"/>
      <c r="I1682" s="627"/>
      <c r="J1682" s="626">
        <v>520</v>
      </c>
      <c r="K1682" s="626">
        <v>500</v>
      </c>
      <c r="L1682" s="138">
        <v>500</v>
      </c>
      <c r="M1682" s="626"/>
      <c r="N1682" s="626"/>
      <c r="O1682" s="626"/>
      <c r="P1682" s="626">
        <v>500</v>
      </c>
      <c r="Q1682" s="626">
        <v>500</v>
      </c>
      <c r="R1682" s="626" t="s">
        <v>7192</v>
      </c>
      <c r="S1682" s="626">
        <v>1</v>
      </c>
      <c r="T1682" s="626" t="s">
        <v>316</v>
      </c>
      <c r="U1682" s="627"/>
      <c r="V1682" s="627"/>
      <c r="W1682" s="627"/>
      <c r="X1682" s="627"/>
      <c r="Y1682" s="627"/>
      <c r="Z1682" s="627"/>
      <c r="AA1682" s="626" t="s">
        <v>1530</v>
      </c>
      <c r="AB1682" s="625"/>
      <c r="AC1682" s="625"/>
      <c r="AD1682" s="627"/>
      <c r="AE1682" s="627"/>
      <c r="AF1682" s="627"/>
      <c r="AG1682" s="627"/>
      <c r="AH1682" s="627"/>
      <c r="AI1682" s="627"/>
      <c r="AJ1682" s="627"/>
      <c r="AK1682" s="627"/>
      <c r="AL1682" s="627"/>
      <c r="AM1682" s="627"/>
      <c r="AN1682" s="627"/>
      <c r="AO1682" s="627"/>
      <c r="AP1682" s="627"/>
      <c r="AQ1682" s="627"/>
      <c r="AR1682" s="627"/>
      <c r="AS1682" s="627"/>
      <c r="AT1682" s="627"/>
      <c r="AU1682" s="627"/>
      <c r="AV1682" s="613">
        <v>2012</v>
      </c>
      <c r="AW1682" s="613"/>
      <c r="AX1682" s="613"/>
      <c r="AY1682" s="613"/>
      <c r="AZ1682" s="613"/>
      <c r="BA1682" s="613"/>
      <c r="BB1682" s="613"/>
      <c r="BC1682" s="614">
        <v>152</v>
      </c>
      <c r="BD1682" s="614"/>
      <c r="BE1682" s="170"/>
    </row>
    <row r="1683" spans="1:57" ht="25.7" hidden="1" customHeight="1" x14ac:dyDescent="0.15">
      <c r="A1683" s="630"/>
      <c r="B1683" s="147"/>
      <c r="C1683" s="625" t="s">
        <v>2085</v>
      </c>
      <c r="D1683" s="625" t="s">
        <v>10897</v>
      </c>
      <c r="E1683" s="625" t="s">
        <v>2085</v>
      </c>
      <c r="F1683" s="644"/>
      <c r="G1683" s="625" t="s">
        <v>10898</v>
      </c>
      <c r="H1683" s="627"/>
      <c r="I1683" s="627"/>
      <c r="J1683" s="626">
        <v>2500</v>
      </c>
      <c r="K1683" s="626">
        <v>500</v>
      </c>
      <c r="L1683" s="138">
        <v>500</v>
      </c>
      <c r="M1683" s="626"/>
      <c r="N1683" s="626"/>
      <c r="O1683" s="626"/>
      <c r="P1683" s="626">
        <v>500</v>
      </c>
      <c r="Q1683" s="626">
        <v>500</v>
      </c>
      <c r="R1683" s="626" t="s">
        <v>10899</v>
      </c>
      <c r="S1683" s="626">
        <v>1</v>
      </c>
      <c r="T1683" s="626" t="s">
        <v>316</v>
      </c>
      <c r="U1683" s="627"/>
      <c r="V1683" s="627"/>
      <c r="W1683" s="627"/>
      <c r="X1683" s="627"/>
      <c r="Y1683" s="627"/>
      <c r="Z1683" s="627"/>
      <c r="AA1683" s="626"/>
      <c r="AB1683" s="625"/>
      <c r="AC1683" s="625"/>
      <c r="AD1683" s="627"/>
      <c r="AE1683" s="627"/>
      <c r="AF1683" s="627"/>
      <c r="AG1683" s="627"/>
      <c r="AH1683" s="627"/>
      <c r="AI1683" s="627"/>
      <c r="AJ1683" s="627"/>
      <c r="AK1683" s="627"/>
      <c r="AL1683" s="627"/>
      <c r="AM1683" s="627"/>
      <c r="AN1683" s="627"/>
      <c r="AO1683" s="627"/>
      <c r="AP1683" s="627"/>
      <c r="AQ1683" s="627"/>
      <c r="AR1683" s="627"/>
      <c r="AS1683" s="627"/>
      <c r="AT1683" s="627"/>
      <c r="AU1683" s="627"/>
      <c r="AV1683" s="613">
        <v>2017</v>
      </c>
      <c r="AW1683" s="613"/>
      <c r="AX1683" s="613"/>
      <c r="AY1683" s="613"/>
      <c r="AZ1683" s="613"/>
      <c r="BA1683" s="613"/>
      <c r="BB1683" s="613"/>
      <c r="BC1683" s="614">
        <v>200</v>
      </c>
      <c r="BD1683" s="614"/>
      <c r="BE1683" s="170"/>
    </row>
    <row r="1684" spans="1:57" ht="25.7" hidden="1" customHeight="1" x14ac:dyDescent="0.15">
      <c r="A1684" s="630"/>
      <c r="B1684" s="147"/>
      <c r="C1684" s="625" t="s">
        <v>2085</v>
      </c>
      <c r="D1684" s="625" t="s">
        <v>11696</v>
      </c>
      <c r="E1684" s="625" t="s">
        <v>2085</v>
      </c>
      <c r="F1684" s="644"/>
      <c r="G1684" s="625" t="s">
        <v>11697</v>
      </c>
      <c r="H1684" s="627"/>
      <c r="I1684" s="627"/>
      <c r="J1684" s="626">
        <v>11306</v>
      </c>
      <c r="K1684" s="626">
        <v>495</v>
      </c>
      <c r="L1684" s="138">
        <v>495</v>
      </c>
      <c r="M1684" s="626"/>
      <c r="N1684" s="626"/>
      <c r="O1684" s="626"/>
      <c r="P1684" s="626">
        <v>495</v>
      </c>
      <c r="Q1684" s="626">
        <v>495</v>
      </c>
      <c r="R1684" s="626" t="s">
        <v>11698</v>
      </c>
      <c r="S1684" s="626">
        <v>1</v>
      </c>
      <c r="T1684" s="626" t="s">
        <v>316</v>
      </c>
      <c r="U1684" s="627"/>
      <c r="V1684" s="627"/>
      <c r="W1684" s="627"/>
      <c r="X1684" s="627"/>
      <c r="Y1684" s="627"/>
      <c r="Z1684" s="627"/>
      <c r="AA1684" s="626" t="s">
        <v>1325</v>
      </c>
      <c r="AB1684" s="625"/>
      <c r="AC1684" s="625"/>
      <c r="AD1684" s="627"/>
      <c r="AE1684" s="627"/>
      <c r="AF1684" s="627"/>
      <c r="AG1684" s="627"/>
      <c r="AH1684" s="627"/>
      <c r="AI1684" s="627"/>
      <c r="AJ1684" s="627"/>
      <c r="AK1684" s="627"/>
      <c r="AL1684" s="627"/>
      <c r="AM1684" s="627"/>
      <c r="AN1684" s="627"/>
      <c r="AO1684" s="627"/>
      <c r="AP1684" s="627"/>
      <c r="AQ1684" s="627"/>
      <c r="AR1684" s="627"/>
      <c r="AS1684" s="627"/>
      <c r="AT1684" s="627"/>
      <c r="AU1684" s="627"/>
      <c r="AV1684" s="613">
        <v>2018</v>
      </c>
      <c r="AW1684" s="613"/>
      <c r="AX1684" s="613"/>
      <c r="AY1684" s="613"/>
      <c r="AZ1684" s="613"/>
      <c r="BA1684" s="613"/>
      <c r="BB1684" s="613"/>
      <c r="BC1684" s="614">
        <v>330</v>
      </c>
      <c r="BD1684" s="614"/>
      <c r="BE1684" s="170"/>
    </row>
    <row r="1685" spans="1:57" ht="25.7" hidden="1" customHeight="1" x14ac:dyDescent="0.15">
      <c r="A1685" s="630"/>
      <c r="B1685" s="147"/>
      <c r="C1685" s="714" t="s">
        <v>6828</v>
      </c>
      <c r="D1685" s="714" t="s">
        <v>10900</v>
      </c>
      <c r="E1685" s="714" t="s">
        <v>6828</v>
      </c>
      <c r="F1685" s="975"/>
      <c r="G1685" s="714" t="s">
        <v>10901</v>
      </c>
      <c r="H1685" s="627"/>
      <c r="I1685" s="627"/>
      <c r="J1685" s="626">
        <v>3900</v>
      </c>
      <c r="K1685" s="626">
        <v>500</v>
      </c>
      <c r="L1685" s="138">
        <v>500</v>
      </c>
      <c r="M1685" s="626"/>
      <c r="N1685" s="626"/>
      <c r="O1685" s="626"/>
      <c r="P1685" s="626">
        <v>374</v>
      </c>
      <c r="Q1685" s="626">
        <v>374</v>
      </c>
      <c r="R1685" s="626" t="s">
        <v>8050</v>
      </c>
      <c r="S1685" s="626">
        <v>1</v>
      </c>
      <c r="T1685" s="626" t="s">
        <v>316</v>
      </c>
      <c r="U1685" s="627"/>
      <c r="V1685" s="627"/>
      <c r="W1685" s="627"/>
      <c r="X1685" s="627"/>
      <c r="Y1685" s="627"/>
      <c r="Z1685" s="627"/>
      <c r="AA1685" s="626" t="s">
        <v>7200</v>
      </c>
      <c r="AB1685" s="625"/>
      <c r="AC1685" s="625"/>
      <c r="AD1685" s="627"/>
      <c r="AE1685" s="627"/>
      <c r="AF1685" s="627"/>
      <c r="AG1685" s="627"/>
      <c r="AH1685" s="627"/>
      <c r="AI1685" s="627"/>
      <c r="AJ1685" s="627"/>
      <c r="AK1685" s="627"/>
      <c r="AL1685" s="627"/>
      <c r="AM1685" s="627"/>
      <c r="AN1685" s="627"/>
      <c r="AO1685" s="627"/>
      <c r="AP1685" s="627"/>
      <c r="AQ1685" s="627"/>
      <c r="AR1685" s="627"/>
      <c r="AS1685" s="627"/>
      <c r="AT1685" s="627"/>
      <c r="AU1685" s="627"/>
      <c r="AV1685" s="613"/>
      <c r="AW1685" s="613"/>
      <c r="AX1685" s="613"/>
      <c r="AY1685" s="613"/>
      <c r="AZ1685" s="613"/>
      <c r="BA1685" s="613"/>
      <c r="BB1685" s="613"/>
      <c r="BC1685" s="614">
        <v>165</v>
      </c>
      <c r="BD1685" s="614"/>
      <c r="BE1685" s="170"/>
    </row>
    <row r="1686" spans="1:57" ht="25.7" hidden="1" customHeight="1" x14ac:dyDescent="0.15">
      <c r="A1686" s="630"/>
      <c r="B1686" s="147"/>
      <c r="C1686" s="714" t="s">
        <v>6828</v>
      </c>
      <c r="D1686" s="714" t="s">
        <v>10902</v>
      </c>
      <c r="E1686" s="714" t="s">
        <v>17737</v>
      </c>
      <c r="F1686" s="975"/>
      <c r="G1686" s="714" t="s">
        <v>10903</v>
      </c>
      <c r="H1686" s="627"/>
      <c r="I1686" s="627"/>
      <c r="J1686" s="626">
        <v>3850</v>
      </c>
      <c r="K1686" s="626">
        <v>432</v>
      </c>
      <c r="L1686" s="138">
        <v>432</v>
      </c>
      <c r="M1686" s="626"/>
      <c r="N1686" s="626"/>
      <c r="O1686" s="626"/>
      <c r="P1686" s="626">
        <v>600</v>
      </c>
      <c r="Q1686" s="626">
        <v>600</v>
      </c>
      <c r="R1686" s="626" t="s">
        <v>8034</v>
      </c>
      <c r="S1686" s="626">
        <v>2</v>
      </c>
      <c r="T1686" s="626" t="s">
        <v>316</v>
      </c>
      <c r="U1686" s="627"/>
      <c r="V1686" s="627"/>
      <c r="W1686" s="627"/>
      <c r="X1686" s="627"/>
      <c r="Y1686" s="627"/>
      <c r="Z1686" s="627"/>
      <c r="AA1686" s="626"/>
      <c r="AB1686" s="625"/>
      <c r="AC1686" s="625"/>
      <c r="AD1686" s="627"/>
      <c r="AE1686" s="627"/>
      <c r="AF1686" s="627"/>
      <c r="AG1686" s="627"/>
      <c r="AH1686" s="627"/>
      <c r="AI1686" s="627"/>
      <c r="AJ1686" s="627"/>
      <c r="AK1686" s="627"/>
      <c r="AL1686" s="627"/>
      <c r="AM1686" s="627"/>
      <c r="AN1686" s="627"/>
      <c r="AO1686" s="627"/>
      <c r="AP1686" s="627"/>
      <c r="AQ1686" s="627"/>
      <c r="AR1686" s="627"/>
      <c r="AS1686" s="627"/>
      <c r="AT1686" s="627"/>
      <c r="AU1686" s="627"/>
      <c r="AV1686" s="613">
        <v>2015</v>
      </c>
      <c r="AW1686" s="613"/>
      <c r="AX1686" s="613"/>
      <c r="AY1686" s="613"/>
      <c r="AZ1686" s="613"/>
      <c r="BA1686" s="613"/>
      <c r="BB1686" s="613"/>
      <c r="BC1686" s="614">
        <v>192</v>
      </c>
      <c r="BD1686" s="614" t="s">
        <v>17738</v>
      </c>
      <c r="BE1686" s="170"/>
    </row>
    <row r="1687" spans="1:57" ht="25.7" hidden="1" customHeight="1" x14ac:dyDescent="0.15">
      <c r="A1687" s="630"/>
      <c r="B1687" s="147"/>
      <c r="C1687" s="714" t="s">
        <v>6828</v>
      </c>
      <c r="D1687" s="714" t="s">
        <v>10904</v>
      </c>
      <c r="E1687" s="714" t="s">
        <v>6828</v>
      </c>
      <c r="F1687" s="975"/>
      <c r="G1687" s="714" t="s">
        <v>10905</v>
      </c>
      <c r="H1687" s="627"/>
      <c r="I1687" s="627"/>
      <c r="J1687" s="626">
        <v>1257</v>
      </c>
      <c r="K1687" s="626">
        <v>456</v>
      </c>
      <c r="L1687" s="138">
        <v>456</v>
      </c>
      <c r="M1687" s="626"/>
      <c r="N1687" s="626"/>
      <c r="O1687" s="626"/>
      <c r="P1687" s="626">
        <v>374</v>
      </c>
      <c r="Q1687" s="626">
        <v>374</v>
      </c>
      <c r="R1687" s="626" t="s">
        <v>8050</v>
      </c>
      <c r="S1687" s="626">
        <v>1</v>
      </c>
      <c r="T1687" s="626" t="s">
        <v>316</v>
      </c>
      <c r="U1687" s="627"/>
      <c r="V1687" s="627"/>
      <c r="W1687" s="627"/>
      <c r="X1687" s="627"/>
      <c r="Y1687" s="627"/>
      <c r="Z1687" s="627"/>
      <c r="AA1687" s="626" t="s">
        <v>7200</v>
      </c>
      <c r="AB1687" s="625"/>
      <c r="AC1687" s="625"/>
      <c r="AD1687" s="627"/>
      <c r="AE1687" s="627"/>
      <c r="AF1687" s="627"/>
      <c r="AG1687" s="627"/>
      <c r="AH1687" s="627"/>
      <c r="AI1687" s="627"/>
      <c r="AJ1687" s="627"/>
      <c r="AK1687" s="627"/>
      <c r="AL1687" s="627"/>
      <c r="AM1687" s="627"/>
      <c r="AN1687" s="627"/>
      <c r="AO1687" s="627"/>
      <c r="AP1687" s="627"/>
      <c r="AQ1687" s="627"/>
      <c r="AR1687" s="627"/>
      <c r="AS1687" s="627"/>
      <c r="AT1687" s="627"/>
      <c r="AU1687" s="627"/>
      <c r="AV1687" s="613">
        <v>2010</v>
      </c>
      <c r="AW1687" s="613"/>
      <c r="AX1687" s="613"/>
      <c r="AY1687" s="613"/>
      <c r="AZ1687" s="613"/>
      <c r="BA1687" s="613"/>
      <c r="BB1687" s="613"/>
      <c r="BC1687" s="614">
        <v>195</v>
      </c>
      <c r="BD1687" s="614"/>
      <c r="BE1687" s="170"/>
    </row>
    <row r="1688" spans="1:57" ht="25.7" hidden="1" customHeight="1" x14ac:dyDescent="0.15">
      <c r="A1688" s="630"/>
      <c r="B1688" s="147"/>
      <c r="C1688" s="714" t="s">
        <v>6828</v>
      </c>
      <c r="D1688" s="714" t="s">
        <v>10906</v>
      </c>
      <c r="E1688" s="714" t="s">
        <v>6828</v>
      </c>
      <c r="F1688" s="975"/>
      <c r="G1688" s="714" t="s">
        <v>10907</v>
      </c>
      <c r="H1688" s="627"/>
      <c r="I1688" s="627"/>
      <c r="J1688" s="626">
        <v>1948</v>
      </c>
      <c r="K1688" s="626">
        <v>456</v>
      </c>
      <c r="L1688" s="138">
        <v>456</v>
      </c>
      <c r="M1688" s="626"/>
      <c r="N1688" s="626"/>
      <c r="O1688" s="626"/>
      <c r="P1688" s="626">
        <v>300</v>
      </c>
      <c r="Q1688" s="626">
        <v>300</v>
      </c>
      <c r="R1688" s="626" t="s">
        <v>8034</v>
      </c>
      <c r="S1688" s="626">
        <v>1</v>
      </c>
      <c r="T1688" s="626" t="s">
        <v>316</v>
      </c>
      <c r="U1688" s="627"/>
      <c r="V1688" s="627"/>
      <c r="W1688" s="627"/>
      <c r="X1688" s="627"/>
      <c r="Y1688" s="627"/>
      <c r="Z1688" s="627"/>
      <c r="AA1688" s="626"/>
      <c r="AB1688" s="625"/>
      <c r="AC1688" s="625"/>
      <c r="AD1688" s="627"/>
      <c r="AE1688" s="627"/>
      <c r="AF1688" s="627"/>
      <c r="AG1688" s="627"/>
      <c r="AH1688" s="627"/>
      <c r="AI1688" s="627"/>
      <c r="AJ1688" s="627"/>
      <c r="AK1688" s="627"/>
      <c r="AL1688" s="627"/>
      <c r="AM1688" s="627"/>
      <c r="AN1688" s="627"/>
      <c r="AO1688" s="627"/>
      <c r="AP1688" s="627"/>
      <c r="AQ1688" s="627"/>
      <c r="AR1688" s="627"/>
      <c r="AS1688" s="627"/>
      <c r="AT1688" s="627"/>
      <c r="AU1688" s="627"/>
      <c r="AV1688" s="613">
        <v>2006</v>
      </c>
      <c r="AW1688" s="613"/>
      <c r="AX1688" s="613"/>
      <c r="AY1688" s="613"/>
      <c r="AZ1688" s="613"/>
      <c r="BA1688" s="613"/>
      <c r="BB1688" s="613"/>
      <c r="BC1688" s="614">
        <v>190</v>
      </c>
      <c r="BD1688" s="614"/>
      <c r="BE1688" s="170"/>
    </row>
    <row r="1689" spans="1:57" ht="25.7" hidden="1" customHeight="1" x14ac:dyDescent="0.15">
      <c r="A1689" s="630"/>
      <c r="B1689" s="147"/>
      <c r="C1689" s="714" t="s">
        <v>6828</v>
      </c>
      <c r="D1689" s="714" t="s">
        <v>10908</v>
      </c>
      <c r="E1689" s="714" t="s">
        <v>6828</v>
      </c>
      <c r="F1689" s="975"/>
      <c r="G1689" s="714" t="s">
        <v>10909</v>
      </c>
      <c r="H1689" s="627"/>
      <c r="I1689" s="627"/>
      <c r="J1689" s="626">
        <v>1981</v>
      </c>
      <c r="K1689" s="626">
        <v>456</v>
      </c>
      <c r="L1689" s="138">
        <v>456</v>
      </c>
      <c r="M1689" s="626"/>
      <c r="N1689" s="626"/>
      <c r="O1689" s="626"/>
      <c r="P1689" s="626">
        <v>484</v>
      </c>
      <c r="Q1689" s="626">
        <v>484</v>
      </c>
      <c r="R1689" s="626" t="s">
        <v>10910</v>
      </c>
      <c r="S1689" s="626">
        <v>2</v>
      </c>
      <c r="T1689" s="626" t="s">
        <v>316</v>
      </c>
      <c r="U1689" s="627"/>
      <c r="V1689" s="627"/>
      <c r="W1689" s="627"/>
      <c r="X1689" s="627"/>
      <c r="Y1689" s="627"/>
      <c r="Z1689" s="627"/>
      <c r="AA1689" s="626"/>
      <c r="AB1689" s="625"/>
      <c r="AC1689" s="625"/>
      <c r="AD1689" s="627"/>
      <c r="AE1689" s="627"/>
      <c r="AF1689" s="627"/>
      <c r="AG1689" s="627"/>
      <c r="AH1689" s="627"/>
      <c r="AI1689" s="627"/>
      <c r="AJ1689" s="627"/>
      <c r="AK1689" s="627"/>
      <c r="AL1689" s="627"/>
      <c r="AM1689" s="627"/>
      <c r="AN1689" s="627"/>
      <c r="AO1689" s="627"/>
      <c r="AP1689" s="627"/>
      <c r="AQ1689" s="627"/>
      <c r="AR1689" s="627"/>
      <c r="AS1689" s="627"/>
      <c r="AT1689" s="627"/>
      <c r="AU1689" s="627"/>
      <c r="AV1689" s="613">
        <v>2010</v>
      </c>
      <c r="AW1689" s="613"/>
      <c r="AX1689" s="613"/>
      <c r="AY1689" s="613"/>
      <c r="AZ1689" s="613"/>
      <c r="BA1689" s="613"/>
      <c r="BB1689" s="613"/>
      <c r="BC1689" s="614">
        <v>191</v>
      </c>
      <c r="BD1689" s="614"/>
      <c r="BE1689" s="170"/>
    </row>
    <row r="1690" spans="1:57" ht="25.7" hidden="1" customHeight="1" x14ac:dyDescent="0.15">
      <c r="A1690" s="630"/>
      <c r="B1690" s="147"/>
      <c r="C1690" s="714" t="s">
        <v>6828</v>
      </c>
      <c r="D1690" s="714" t="s">
        <v>11699</v>
      </c>
      <c r="E1690" s="714" t="s">
        <v>6828</v>
      </c>
      <c r="F1690" s="975" t="s">
        <v>11700</v>
      </c>
      <c r="G1690" s="714" t="s">
        <v>11700</v>
      </c>
      <c r="H1690" s="627"/>
      <c r="I1690" s="627"/>
      <c r="J1690" s="626"/>
      <c r="K1690" s="626"/>
      <c r="L1690" s="138"/>
      <c r="M1690" s="626">
        <v>1</v>
      </c>
      <c r="N1690" s="626" t="s">
        <v>316</v>
      </c>
      <c r="O1690" s="626"/>
      <c r="P1690" s="626">
        <v>418</v>
      </c>
      <c r="Q1690" s="626">
        <v>418</v>
      </c>
      <c r="R1690" s="626" t="s">
        <v>11701</v>
      </c>
      <c r="S1690" s="626">
        <v>1</v>
      </c>
      <c r="T1690" s="626" t="s">
        <v>316</v>
      </c>
      <c r="U1690" s="627"/>
      <c r="V1690" s="627">
        <v>2014</v>
      </c>
      <c r="W1690" s="627">
        <v>200</v>
      </c>
      <c r="X1690" s="627"/>
      <c r="Y1690" s="627"/>
      <c r="Z1690" s="627"/>
      <c r="AA1690" s="626"/>
      <c r="AB1690" s="625"/>
      <c r="AC1690" s="625"/>
      <c r="AD1690" s="627"/>
      <c r="AE1690" s="627"/>
      <c r="AF1690" s="627"/>
      <c r="AG1690" s="627"/>
      <c r="AH1690" s="627"/>
      <c r="AI1690" s="627"/>
      <c r="AJ1690" s="627"/>
      <c r="AK1690" s="627"/>
      <c r="AL1690" s="627"/>
      <c r="AM1690" s="627"/>
      <c r="AN1690" s="627"/>
      <c r="AO1690" s="627"/>
      <c r="AP1690" s="627"/>
      <c r="AQ1690" s="627"/>
      <c r="AR1690" s="627"/>
      <c r="AS1690" s="627"/>
      <c r="AT1690" s="627"/>
      <c r="AU1690" s="627"/>
      <c r="AV1690" s="613">
        <v>2014</v>
      </c>
      <c r="AW1690" s="613">
        <v>200</v>
      </c>
      <c r="AX1690" s="613"/>
      <c r="AY1690" s="613"/>
      <c r="AZ1690" s="613"/>
      <c r="BA1690" s="613"/>
      <c r="BB1690" s="613"/>
      <c r="BC1690" s="614">
        <v>200</v>
      </c>
      <c r="BD1690" s="614"/>
      <c r="BE1690" s="170"/>
    </row>
    <row r="1691" spans="1:57" ht="25.7" hidden="1" customHeight="1" x14ac:dyDescent="0.15">
      <c r="A1691" s="630"/>
      <c r="B1691" s="147"/>
      <c r="C1691" s="714" t="s">
        <v>16418</v>
      </c>
      <c r="D1691" s="714" t="s">
        <v>16419</v>
      </c>
      <c r="E1691" s="714" t="s">
        <v>16418</v>
      </c>
      <c r="F1691" s="975"/>
      <c r="G1691" s="714" t="s">
        <v>16420</v>
      </c>
      <c r="H1691" s="627"/>
      <c r="I1691" s="627"/>
      <c r="J1691" s="626">
        <v>1189</v>
      </c>
      <c r="K1691" s="626">
        <v>386.38</v>
      </c>
      <c r="L1691" s="138">
        <v>386.38</v>
      </c>
      <c r="M1691" s="626"/>
      <c r="N1691" s="626"/>
      <c r="O1691" s="626"/>
      <c r="P1691" s="626">
        <v>300</v>
      </c>
      <c r="Q1691" s="626">
        <v>300</v>
      </c>
      <c r="R1691" s="626" t="s">
        <v>16421</v>
      </c>
      <c r="S1691" s="626">
        <v>1</v>
      </c>
      <c r="T1691" s="626" t="s">
        <v>15436</v>
      </c>
      <c r="U1691" s="627"/>
      <c r="V1691" s="627"/>
      <c r="W1691" s="627"/>
      <c r="X1691" s="627"/>
      <c r="Y1691" s="627"/>
      <c r="Z1691" s="627"/>
      <c r="AA1691" s="626"/>
      <c r="AB1691" s="625"/>
      <c r="AC1691" s="625"/>
      <c r="AD1691" s="627"/>
      <c r="AE1691" s="627"/>
      <c r="AF1691" s="627"/>
      <c r="AG1691" s="627"/>
      <c r="AH1691" s="627"/>
      <c r="AI1691" s="627"/>
      <c r="AJ1691" s="627"/>
      <c r="AK1691" s="627"/>
      <c r="AL1691" s="627"/>
      <c r="AM1691" s="627"/>
      <c r="AN1691" s="627"/>
      <c r="AO1691" s="627"/>
      <c r="AP1691" s="627"/>
      <c r="AQ1691" s="627"/>
      <c r="AR1691" s="627"/>
      <c r="AS1691" s="627"/>
      <c r="AT1691" s="627"/>
      <c r="AU1691" s="627"/>
      <c r="AV1691" s="613">
        <v>2017</v>
      </c>
      <c r="AW1691" s="613"/>
      <c r="AX1691" s="613"/>
      <c r="AY1691" s="613"/>
      <c r="AZ1691" s="613"/>
      <c r="BA1691" s="613"/>
      <c r="BB1691" s="613"/>
      <c r="BC1691" s="614">
        <v>189</v>
      </c>
      <c r="BD1691" s="614"/>
      <c r="BE1691" s="170"/>
    </row>
    <row r="1692" spans="1:57" ht="25.7" hidden="1" customHeight="1" x14ac:dyDescent="0.15">
      <c r="A1692" s="630"/>
      <c r="B1692" s="147"/>
      <c r="C1692" s="714" t="s">
        <v>16418</v>
      </c>
      <c r="D1692" s="714" t="s">
        <v>16422</v>
      </c>
      <c r="E1692" s="714" t="s">
        <v>16418</v>
      </c>
      <c r="F1692" s="975"/>
      <c r="G1692" s="714" t="s">
        <v>16423</v>
      </c>
      <c r="H1692" s="627"/>
      <c r="I1692" s="627"/>
      <c r="J1692" s="626">
        <v>480</v>
      </c>
      <c r="K1692" s="626">
        <v>459</v>
      </c>
      <c r="L1692" s="138">
        <v>459</v>
      </c>
      <c r="M1692" s="626"/>
      <c r="N1692" s="626"/>
      <c r="O1692" s="626"/>
      <c r="P1692" s="626">
        <v>304</v>
      </c>
      <c r="Q1692" s="626">
        <v>304</v>
      </c>
      <c r="R1692" s="626" t="s">
        <v>16421</v>
      </c>
      <c r="S1692" s="626">
        <v>1</v>
      </c>
      <c r="T1692" s="626" t="s">
        <v>15436</v>
      </c>
      <c r="U1692" s="627"/>
      <c r="V1692" s="627"/>
      <c r="W1692" s="627"/>
      <c r="X1692" s="627"/>
      <c r="Y1692" s="627"/>
      <c r="Z1692" s="627"/>
      <c r="AA1692" s="626"/>
      <c r="AB1692" s="625"/>
      <c r="AC1692" s="625"/>
      <c r="AD1692" s="627"/>
      <c r="AE1692" s="627"/>
      <c r="AF1692" s="627"/>
      <c r="AG1692" s="627"/>
      <c r="AH1692" s="627"/>
      <c r="AI1692" s="627"/>
      <c r="AJ1692" s="627"/>
      <c r="AK1692" s="627"/>
      <c r="AL1692" s="627"/>
      <c r="AM1692" s="627"/>
      <c r="AN1692" s="627"/>
      <c r="AO1692" s="627"/>
      <c r="AP1692" s="627"/>
      <c r="AQ1692" s="627"/>
      <c r="AR1692" s="627"/>
      <c r="AS1692" s="627"/>
      <c r="AT1692" s="627"/>
      <c r="AU1692" s="627"/>
      <c r="AV1692" s="613">
        <v>2007</v>
      </c>
      <c r="AW1692" s="613"/>
      <c r="AX1692" s="613"/>
      <c r="AY1692" s="613"/>
      <c r="AZ1692" s="613"/>
      <c r="BA1692" s="613"/>
      <c r="BB1692" s="613"/>
      <c r="BC1692" s="614">
        <v>80</v>
      </c>
      <c r="BD1692" s="614"/>
      <c r="BE1692" s="170"/>
    </row>
    <row r="1693" spans="1:57" ht="25.7" hidden="1" customHeight="1" x14ac:dyDescent="0.15">
      <c r="A1693" s="630"/>
      <c r="B1693" s="147"/>
      <c r="C1693" s="625" t="s">
        <v>16418</v>
      </c>
      <c r="D1693" s="625" t="s">
        <v>17739</v>
      </c>
      <c r="E1693" s="625" t="s">
        <v>16418</v>
      </c>
      <c r="F1693" s="644"/>
      <c r="G1693" s="625" t="s">
        <v>17740</v>
      </c>
      <c r="H1693" s="627"/>
      <c r="I1693" s="627"/>
      <c r="J1693" s="626">
        <v>934</v>
      </c>
      <c r="K1693" s="626">
        <v>408</v>
      </c>
      <c r="L1693" s="138">
        <v>408</v>
      </c>
      <c r="M1693" s="626"/>
      <c r="N1693" s="626"/>
      <c r="O1693" s="626"/>
      <c r="P1693" s="626">
        <v>390</v>
      </c>
      <c r="Q1693" s="626">
        <v>390</v>
      </c>
      <c r="R1693" s="626" t="s">
        <v>17741</v>
      </c>
      <c r="S1693" s="626">
        <v>1</v>
      </c>
      <c r="T1693" s="626" t="s">
        <v>15436</v>
      </c>
      <c r="U1693" s="627"/>
      <c r="V1693" s="627"/>
      <c r="W1693" s="627"/>
      <c r="X1693" s="627"/>
      <c r="Y1693" s="627"/>
      <c r="Z1693" s="627"/>
      <c r="AA1693" s="626"/>
      <c r="AB1693" s="625"/>
      <c r="AC1693" s="625"/>
      <c r="AD1693" s="627"/>
      <c r="AE1693" s="627"/>
      <c r="AF1693" s="627"/>
      <c r="AG1693" s="627"/>
      <c r="AH1693" s="627"/>
      <c r="AI1693" s="627"/>
      <c r="AJ1693" s="627"/>
      <c r="AK1693" s="627"/>
      <c r="AL1693" s="627"/>
      <c r="AM1693" s="627"/>
      <c r="AN1693" s="627"/>
      <c r="AO1693" s="627"/>
      <c r="AP1693" s="627"/>
      <c r="AQ1693" s="627"/>
      <c r="AR1693" s="627"/>
      <c r="AS1693" s="627"/>
      <c r="AT1693" s="627"/>
      <c r="AU1693" s="627"/>
      <c r="AV1693" s="613">
        <v>2017</v>
      </c>
      <c r="AW1693" s="613"/>
      <c r="AX1693" s="613"/>
      <c r="AY1693" s="613"/>
      <c r="AZ1693" s="613"/>
      <c r="BA1693" s="613"/>
      <c r="BB1693" s="613"/>
      <c r="BC1693" s="614">
        <v>190</v>
      </c>
      <c r="BD1693" s="614"/>
      <c r="BE1693" s="170"/>
    </row>
    <row r="1694" spans="1:57" ht="25.7" hidden="1" customHeight="1" x14ac:dyDescent="0.15">
      <c r="A1694" s="630"/>
      <c r="B1694" s="147"/>
      <c r="C1694" s="625" t="s">
        <v>6831</v>
      </c>
      <c r="D1694" s="625" t="s">
        <v>13831</v>
      </c>
      <c r="E1694" s="625" t="s">
        <v>6831</v>
      </c>
      <c r="F1694" s="644"/>
      <c r="G1694" s="625" t="s">
        <v>13832</v>
      </c>
      <c r="H1694" s="627"/>
      <c r="I1694" s="627"/>
      <c r="J1694" s="626">
        <v>2391</v>
      </c>
      <c r="K1694" s="626">
        <v>465</v>
      </c>
      <c r="L1694" s="138">
        <v>465</v>
      </c>
      <c r="M1694" s="626"/>
      <c r="N1694" s="626"/>
      <c r="O1694" s="626"/>
      <c r="P1694" s="626">
        <v>300</v>
      </c>
      <c r="Q1694" s="626">
        <v>300</v>
      </c>
      <c r="R1694" s="626" t="s">
        <v>8034</v>
      </c>
      <c r="S1694" s="626">
        <v>1</v>
      </c>
      <c r="T1694" s="626" t="s">
        <v>316</v>
      </c>
      <c r="U1694" s="627"/>
      <c r="V1694" s="627"/>
      <c r="W1694" s="627"/>
      <c r="X1694" s="627"/>
      <c r="Y1694" s="627"/>
      <c r="Z1694" s="627"/>
      <c r="AA1694" s="626"/>
      <c r="AB1694" s="625"/>
      <c r="AC1694" s="625"/>
      <c r="AD1694" s="627"/>
      <c r="AE1694" s="627"/>
      <c r="AF1694" s="627"/>
      <c r="AG1694" s="627"/>
      <c r="AH1694" s="627"/>
      <c r="AI1694" s="627"/>
      <c r="AJ1694" s="627"/>
      <c r="AK1694" s="627"/>
      <c r="AL1694" s="627"/>
      <c r="AM1694" s="627"/>
      <c r="AN1694" s="627"/>
      <c r="AO1694" s="627"/>
      <c r="AP1694" s="627"/>
      <c r="AQ1694" s="627"/>
      <c r="AR1694" s="627"/>
      <c r="AS1694" s="627"/>
      <c r="AT1694" s="627"/>
      <c r="AU1694" s="627"/>
      <c r="AV1694" s="613">
        <v>2009</v>
      </c>
      <c r="AW1694" s="613"/>
      <c r="AX1694" s="613"/>
      <c r="AY1694" s="613"/>
      <c r="AZ1694" s="613"/>
      <c r="BA1694" s="613"/>
      <c r="BB1694" s="613"/>
      <c r="BC1694" s="614">
        <v>183</v>
      </c>
      <c r="BD1694" s="614"/>
      <c r="BE1694" s="170"/>
    </row>
    <row r="1695" spans="1:57" ht="25.7" hidden="1" customHeight="1" x14ac:dyDescent="0.15">
      <c r="A1695" s="630"/>
      <c r="B1695" s="147"/>
      <c r="C1695" s="625" t="s">
        <v>6837</v>
      </c>
      <c r="D1695" s="625" t="s">
        <v>7201</v>
      </c>
      <c r="E1695" s="625" t="s">
        <v>6837</v>
      </c>
      <c r="F1695" s="644"/>
      <c r="G1695" s="625" t="s">
        <v>6837</v>
      </c>
      <c r="H1695" s="627"/>
      <c r="I1695" s="627"/>
      <c r="J1695" s="626">
        <v>1409</v>
      </c>
      <c r="K1695" s="626">
        <v>1409</v>
      </c>
      <c r="L1695" s="138">
        <v>1409</v>
      </c>
      <c r="M1695" s="626"/>
      <c r="N1695" s="626"/>
      <c r="O1695" s="626"/>
      <c r="P1695" s="626">
        <v>900</v>
      </c>
      <c r="Q1695" s="626">
        <v>900</v>
      </c>
      <c r="R1695" s="626" t="s">
        <v>7202</v>
      </c>
      <c r="S1695" s="626">
        <v>3</v>
      </c>
      <c r="T1695" s="626" t="s">
        <v>316</v>
      </c>
      <c r="U1695" s="627"/>
      <c r="V1695" s="627"/>
      <c r="W1695" s="627"/>
      <c r="X1695" s="627"/>
      <c r="Y1695" s="627"/>
      <c r="Z1695" s="627"/>
      <c r="AA1695" s="626"/>
      <c r="AB1695" s="625"/>
      <c r="AC1695" s="625"/>
      <c r="AD1695" s="627"/>
      <c r="AE1695" s="627"/>
      <c r="AF1695" s="627"/>
      <c r="AG1695" s="627"/>
      <c r="AH1695" s="627"/>
      <c r="AI1695" s="627"/>
      <c r="AJ1695" s="627"/>
      <c r="AK1695" s="627"/>
      <c r="AL1695" s="627"/>
      <c r="AM1695" s="627"/>
      <c r="AN1695" s="627"/>
      <c r="AO1695" s="627"/>
      <c r="AP1695" s="627"/>
      <c r="AQ1695" s="627"/>
      <c r="AR1695" s="627"/>
      <c r="AS1695" s="627"/>
      <c r="AT1695" s="627"/>
      <c r="AU1695" s="627"/>
      <c r="AV1695" s="613">
        <v>2009</v>
      </c>
      <c r="AW1695" s="613"/>
      <c r="AX1695" s="613"/>
      <c r="AY1695" s="613"/>
      <c r="AZ1695" s="613"/>
      <c r="BA1695" s="613"/>
      <c r="BB1695" s="613"/>
      <c r="BC1695" s="614">
        <v>370</v>
      </c>
      <c r="BD1695" s="614"/>
      <c r="BE1695" s="170"/>
    </row>
    <row r="1696" spans="1:57" ht="25.7" hidden="1" customHeight="1" x14ac:dyDescent="0.15">
      <c r="A1696" s="630"/>
      <c r="B1696" s="147"/>
      <c r="C1696" s="625" t="s">
        <v>17742</v>
      </c>
      <c r="D1696" s="625" t="s">
        <v>17743</v>
      </c>
      <c r="E1696" s="625" t="s">
        <v>6843</v>
      </c>
      <c r="F1696" s="644"/>
      <c r="G1696" s="625" t="s">
        <v>6843</v>
      </c>
      <c r="H1696" s="627"/>
      <c r="I1696" s="627"/>
      <c r="J1696" s="626">
        <v>672</v>
      </c>
      <c r="K1696" s="626"/>
      <c r="L1696" s="138"/>
      <c r="M1696" s="626"/>
      <c r="N1696" s="626"/>
      <c r="O1696" s="626"/>
      <c r="P1696" s="626">
        <v>672</v>
      </c>
      <c r="Q1696" s="626">
        <v>672</v>
      </c>
      <c r="R1696" s="626" t="s">
        <v>7204</v>
      </c>
      <c r="S1696" s="626">
        <v>2</v>
      </c>
      <c r="T1696" s="626" t="s">
        <v>15436</v>
      </c>
      <c r="U1696" s="627"/>
      <c r="V1696" s="627"/>
      <c r="W1696" s="627"/>
      <c r="X1696" s="627"/>
      <c r="Y1696" s="627"/>
      <c r="Z1696" s="627"/>
      <c r="AA1696" s="626"/>
      <c r="AB1696" s="625"/>
      <c r="AC1696" s="625"/>
      <c r="AD1696" s="627"/>
      <c r="AE1696" s="627"/>
      <c r="AF1696" s="627"/>
      <c r="AG1696" s="627"/>
      <c r="AH1696" s="627"/>
      <c r="AI1696" s="627"/>
      <c r="AJ1696" s="627"/>
      <c r="AK1696" s="627"/>
      <c r="AL1696" s="627"/>
      <c r="AM1696" s="627"/>
      <c r="AN1696" s="627"/>
      <c r="AO1696" s="627"/>
      <c r="AP1696" s="627"/>
      <c r="AQ1696" s="627"/>
      <c r="AR1696" s="627"/>
      <c r="AS1696" s="627"/>
      <c r="AT1696" s="627"/>
      <c r="AU1696" s="627"/>
      <c r="AV1696" s="613">
        <v>2015</v>
      </c>
      <c r="AW1696" s="613"/>
      <c r="AX1696" s="613"/>
      <c r="AY1696" s="613"/>
      <c r="AZ1696" s="613"/>
      <c r="BA1696" s="613"/>
      <c r="BB1696" s="613"/>
      <c r="BC1696" s="614"/>
      <c r="BD1696" s="614"/>
      <c r="BE1696" s="170"/>
    </row>
    <row r="1697" spans="1:57" ht="25.7" hidden="1" customHeight="1" x14ac:dyDescent="0.15">
      <c r="A1697" s="630"/>
      <c r="B1697" s="147"/>
      <c r="C1697" s="625" t="s">
        <v>6877</v>
      </c>
      <c r="D1697" s="625" t="s">
        <v>7203</v>
      </c>
      <c r="E1697" s="625" t="s">
        <v>6877</v>
      </c>
      <c r="F1697" s="644"/>
      <c r="G1697" s="625" t="s">
        <v>6877</v>
      </c>
      <c r="H1697" s="627"/>
      <c r="I1697" s="627"/>
      <c r="J1697" s="626">
        <v>1008</v>
      </c>
      <c r="K1697" s="626" t="s">
        <v>417</v>
      </c>
      <c r="L1697" s="138" t="s">
        <v>417</v>
      </c>
      <c r="M1697" s="626"/>
      <c r="N1697" s="626"/>
      <c r="O1697" s="626"/>
      <c r="P1697" s="626">
        <v>1008</v>
      </c>
      <c r="Q1697" s="626">
        <v>1008</v>
      </c>
      <c r="R1697" s="626" t="s">
        <v>7204</v>
      </c>
      <c r="S1697" s="626">
        <v>3</v>
      </c>
      <c r="T1697" s="626" t="s">
        <v>316</v>
      </c>
      <c r="U1697" s="627"/>
      <c r="V1697" s="627"/>
      <c r="W1697" s="627"/>
      <c r="X1697" s="627"/>
      <c r="Y1697" s="627"/>
      <c r="Z1697" s="627"/>
      <c r="AA1697" s="626"/>
      <c r="AB1697" s="625"/>
      <c r="AC1697" s="625"/>
      <c r="AD1697" s="627"/>
      <c r="AE1697" s="627"/>
      <c r="AF1697" s="627"/>
      <c r="AG1697" s="627"/>
      <c r="AH1697" s="627"/>
      <c r="AI1697" s="627"/>
      <c r="AJ1697" s="627"/>
      <c r="AK1697" s="627"/>
      <c r="AL1697" s="627"/>
      <c r="AM1697" s="627"/>
      <c r="AN1697" s="627"/>
      <c r="AO1697" s="627"/>
      <c r="AP1697" s="627"/>
      <c r="AQ1697" s="627"/>
      <c r="AR1697" s="627"/>
      <c r="AS1697" s="627"/>
      <c r="AT1697" s="627"/>
      <c r="AU1697" s="627"/>
      <c r="AV1697" s="613">
        <v>2012</v>
      </c>
      <c r="AW1697" s="613"/>
      <c r="AX1697" s="613"/>
      <c r="AY1697" s="613"/>
      <c r="AZ1697" s="613"/>
      <c r="BA1697" s="613"/>
      <c r="BB1697" s="613"/>
      <c r="BC1697" s="614">
        <v>170</v>
      </c>
      <c r="BD1697" s="833" t="s">
        <v>17744</v>
      </c>
      <c r="BE1697" s="170"/>
    </row>
    <row r="1698" spans="1:57" ht="25.7" hidden="1" customHeight="1" x14ac:dyDescent="0.15">
      <c r="A1698" s="630"/>
      <c r="B1698" s="147"/>
      <c r="C1698" s="625" t="s">
        <v>6877</v>
      </c>
      <c r="D1698" s="625" t="s">
        <v>15088</v>
      </c>
      <c r="E1698" s="625" t="s">
        <v>6877</v>
      </c>
      <c r="F1698" s="644"/>
      <c r="G1698" s="625" t="s">
        <v>6877</v>
      </c>
      <c r="H1698" s="627"/>
      <c r="I1698" s="627"/>
      <c r="J1698" s="626">
        <v>672</v>
      </c>
      <c r="K1698" s="626" t="s">
        <v>417</v>
      </c>
      <c r="L1698" s="138" t="s">
        <v>417</v>
      </c>
      <c r="M1698" s="626"/>
      <c r="N1698" s="626"/>
      <c r="O1698" s="626"/>
      <c r="P1698" s="626">
        <v>672</v>
      </c>
      <c r="Q1698" s="626">
        <v>672</v>
      </c>
      <c r="R1698" s="626" t="s">
        <v>7204</v>
      </c>
      <c r="S1698" s="626">
        <v>2</v>
      </c>
      <c r="T1698" s="626" t="s">
        <v>316</v>
      </c>
      <c r="U1698" s="627"/>
      <c r="V1698" s="627"/>
      <c r="W1698" s="627"/>
      <c r="X1698" s="627"/>
      <c r="Y1698" s="627"/>
      <c r="Z1698" s="627"/>
      <c r="AA1698" s="626" t="s">
        <v>417</v>
      </c>
      <c r="AB1698" s="625"/>
      <c r="AC1698" s="625"/>
      <c r="AD1698" s="627"/>
      <c r="AE1698" s="627"/>
      <c r="AF1698" s="627"/>
      <c r="AG1698" s="627"/>
      <c r="AH1698" s="627"/>
      <c r="AI1698" s="627"/>
      <c r="AJ1698" s="627"/>
      <c r="AK1698" s="627"/>
      <c r="AL1698" s="627"/>
      <c r="AM1698" s="627"/>
      <c r="AN1698" s="627"/>
      <c r="AO1698" s="627"/>
      <c r="AP1698" s="627"/>
      <c r="AQ1698" s="627"/>
      <c r="AR1698" s="627"/>
      <c r="AS1698" s="627"/>
      <c r="AT1698" s="627"/>
      <c r="AU1698" s="627"/>
      <c r="AV1698" s="613">
        <v>2019</v>
      </c>
      <c r="AW1698" s="613"/>
      <c r="AX1698" s="613"/>
      <c r="AY1698" s="613"/>
      <c r="AZ1698" s="613"/>
      <c r="BA1698" s="613"/>
      <c r="BB1698" s="613"/>
      <c r="BC1698" s="614">
        <v>400</v>
      </c>
      <c r="BD1698" s="833" t="s">
        <v>17745</v>
      </c>
      <c r="BE1698" s="170"/>
    </row>
    <row r="1699" spans="1:57" ht="25.7" hidden="1" customHeight="1" x14ac:dyDescent="0.15">
      <c r="A1699" s="630"/>
      <c r="B1699" s="147"/>
      <c r="C1699" s="625" t="s">
        <v>17746</v>
      </c>
      <c r="D1699" s="625" t="s">
        <v>17747</v>
      </c>
      <c r="E1699" s="625" t="s">
        <v>17746</v>
      </c>
      <c r="F1699" s="644"/>
      <c r="G1699" s="625" t="s">
        <v>17746</v>
      </c>
      <c r="H1699" s="627"/>
      <c r="I1699" s="627"/>
      <c r="J1699" s="626">
        <v>850</v>
      </c>
      <c r="K1699" s="626"/>
      <c r="L1699" s="138"/>
      <c r="M1699" s="626"/>
      <c r="N1699" s="626"/>
      <c r="O1699" s="626"/>
      <c r="P1699" s="626">
        <v>672</v>
      </c>
      <c r="Q1699" s="626">
        <v>672</v>
      </c>
      <c r="R1699" s="626" t="s">
        <v>7204</v>
      </c>
      <c r="S1699" s="626">
        <v>2</v>
      </c>
      <c r="T1699" s="626" t="s">
        <v>316</v>
      </c>
      <c r="U1699" s="627"/>
      <c r="V1699" s="627"/>
      <c r="W1699" s="627"/>
      <c r="X1699" s="627"/>
      <c r="Y1699" s="627"/>
      <c r="Z1699" s="627"/>
      <c r="AA1699" s="626"/>
      <c r="AB1699" s="625"/>
      <c r="AC1699" s="625"/>
      <c r="AD1699" s="627"/>
      <c r="AE1699" s="627"/>
      <c r="AF1699" s="627"/>
      <c r="AG1699" s="627"/>
      <c r="AH1699" s="627"/>
      <c r="AI1699" s="627"/>
      <c r="AJ1699" s="627"/>
      <c r="AK1699" s="627"/>
      <c r="AL1699" s="627"/>
      <c r="AM1699" s="627"/>
      <c r="AN1699" s="627"/>
      <c r="AO1699" s="627"/>
      <c r="AP1699" s="627"/>
      <c r="AQ1699" s="627"/>
      <c r="AR1699" s="627"/>
      <c r="AS1699" s="627"/>
      <c r="AT1699" s="627"/>
      <c r="AU1699" s="627"/>
      <c r="AV1699" s="613">
        <v>2015</v>
      </c>
      <c r="AW1699" s="613"/>
      <c r="AX1699" s="613"/>
      <c r="AY1699" s="613"/>
      <c r="AZ1699" s="613"/>
      <c r="BA1699" s="613"/>
      <c r="BB1699" s="613"/>
      <c r="BC1699" s="614"/>
      <c r="BD1699" s="833" t="s">
        <v>17745</v>
      </c>
      <c r="BE1699" s="170"/>
    </row>
    <row r="1700" spans="1:57" ht="25.7" hidden="1" customHeight="1" x14ac:dyDescent="0.15">
      <c r="A1700" s="630"/>
      <c r="B1700" s="147"/>
      <c r="C1700" s="625" t="s">
        <v>6877</v>
      </c>
      <c r="D1700" s="625" t="s">
        <v>15089</v>
      </c>
      <c r="E1700" s="625" t="s">
        <v>6877</v>
      </c>
      <c r="F1700" s="644"/>
      <c r="G1700" s="625" t="s">
        <v>6877</v>
      </c>
      <c r="H1700" s="627"/>
      <c r="I1700" s="627"/>
      <c r="J1700" s="626">
        <v>672</v>
      </c>
      <c r="K1700" s="626" t="s">
        <v>417</v>
      </c>
      <c r="L1700" s="138" t="s">
        <v>417</v>
      </c>
      <c r="M1700" s="626"/>
      <c r="N1700" s="626"/>
      <c r="O1700" s="626"/>
      <c r="P1700" s="626">
        <v>672</v>
      </c>
      <c r="Q1700" s="626">
        <v>672</v>
      </c>
      <c r="R1700" s="626" t="s">
        <v>7204</v>
      </c>
      <c r="S1700" s="626">
        <v>2</v>
      </c>
      <c r="T1700" s="626" t="s">
        <v>316</v>
      </c>
      <c r="U1700" s="627"/>
      <c r="V1700" s="627"/>
      <c r="W1700" s="627"/>
      <c r="X1700" s="627"/>
      <c r="Y1700" s="627"/>
      <c r="Z1700" s="627"/>
      <c r="AA1700" s="626" t="s">
        <v>417</v>
      </c>
      <c r="AB1700" s="625"/>
      <c r="AC1700" s="625"/>
      <c r="AD1700" s="627"/>
      <c r="AE1700" s="627"/>
      <c r="AF1700" s="627"/>
      <c r="AG1700" s="627"/>
      <c r="AH1700" s="627"/>
      <c r="AI1700" s="627"/>
      <c r="AJ1700" s="627"/>
      <c r="AK1700" s="627"/>
      <c r="AL1700" s="627"/>
      <c r="AM1700" s="627"/>
      <c r="AN1700" s="627"/>
      <c r="AO1700" s="627"/>
      <c r="AP1700" s="627"/>
      <c r="AQ1700" s="627"/>
      <c r="AR1700" s="627"/>
      <c r="AS1700" s="627"/>
      <c r="AT1700" s="627"/>
      <c r="AU1700" s="627"/>
      <c r="AV1700" s="613">
        <v>2019</v>
      </c>
      <c r="AW1700" s="613"/>
      <c r="AX1700" s="613"/>
      <c r="AY1700" s="613"/>
      <c r="AZ1700" s="613"/>
      <c r="BA1700" s="613"/>
      <c r="BB1700" s="613"/>
      <c r="BC1700" s="614">
        <v>400</v>
      </c>
      <c r="BD1700" s="833" t="s">
        <v>17745</v>
      </c>
      <c r="BE1700" s="170"/>
    </row>
    <row r="1701" spans="1:57" ht="25.7" hidden="1" customHeight="1" x14ac:dyDescent="0.15">
      <c r="A1701" s="630"/>
      <c r="B1701" s="147"/>
      <c r="C1701" s="625" t="s">
        <v>6877</v>
      </c>
      <c r="D1701" s="625" t="s">
        <v>15090</v>
      </c>
      <c r="E1701" s="625" t="s">
        <v>6877</v>
      </c>
      <c r="F1701" s="644"/>
      <c r="G1701" s="625" t="s">
        <v>6877</v>
      </c>
      <c r="H1701" s="627"/>
      <c r="I1701" s="627"/>
      <c r="J1701" s="626">
        <v>672</v>
      </c>
      <c r="K1701" s="626" t="s">
        <v>417</v>
      </c>
      <c r="L1701" s="138" t="s">
        <v>417</v>
      </c>
      <c r="M1701" s="626"/>
      <c r="N1701" s="626"/>
      <c r="O1701" s="626"/>
      <c r="P1701" s="626">
        <v>672</v>
      </c>
      <c r="Q1701" s="626">
        <v>672</v>
      </c>
      <c r="R1701" s="626" t="s">
        <v>7204</v>
      </c>
      <c r="S1701" s="626">
        <v>2</v>
      </c>
      <c r="T1701" s="626" t="s">
        <v>316</v>
      </c>
      <c r="U1701" s="627"/>
      <c r="V1701" s="627"/>
      <c r="W1701" s="627"/>
      <c r="X1701" s="627"/>
      <c r="Y1701" s="627"/>
      <c r="Z1701" s="627"/>
      <c r="AA1701" s="626" t="s">
        <v>417</v>
      </c>
      <c r="AB1701" s="625"/>
      <c r="AC1701" s="625"/>
      <c r="AD1701" s="627"/>
      <c r="AE1701" s="627"/>
      <c r="AF1701" s="627"/>
      <c r="AG1701" s="627"/>
      <c r="AH1701" s="627"/>
      <c r="AI1701" s="627"/>
      <c r="AJ1701" s="627"/>
      <c r="AK1701" s="627"/>
      <c r="AL1701" s="627"/>
      <c r="AM1701" s="627"/>
      <c r="AN1701" s="627"/>
      <c r="AO1701" s="627"/>
      <c r="AP1701" s="627"/>
      <c r="AQ1701" s="627"/>
      <c r="AR1701" s="627"/>
      <c r="AS1701" s="627"/>
      <c r="AT1701" s="627"/>
      <c r="AU1701" s="627"/>
      <c r="AV1701" s="613">
        <v>2020</v>
      </c>
      <c r="AW1701" s="613"/>
      <c r="AX1701" s="613"/>
      <c r="AY1701" s="613"/>
      <c r="AZ1701" s="613"/>
      <c r="BA1701" s="613"/>
      <c r="BB1701" s="613"/>
      <c r="BC1701" s="614">
        <v>400</v>
      </c>
      <c r="BD1701" s="833" t="s">
        <v>17745</v>
      </c>
      <c r="BE1701" s="170"/>
    </row>
    <row r="1702" spans="1:57" ht="25.7" hidden="1" customHeight="1" x14ac:dyDescent="0.15">
      <c r="A1702" s="630"/>
      <c r="B1702" s="147"/>
      <c r="C1702" s="625" t="s">
        <v>17746</v>
      </c>
      <c r="D1702" s="625" t="s">
        <v>17748</v>
      </c>
      <c r="E1702" s="625" t="s">
        <v>6877</v>
      </c>
      <c r="F1702" s="644"/>
      <c r="G1702" s="625" t="s">
        <v>6877</v>
      </c>
      <c r="H1702" s="627"/>
      <c r="I1702" s="627"/>
      <c r="J1702" s="626">
        <v>672</v>
      </c>
      <c r="K1702" s="626" t="s">
        <v>417</v>
      </c>
      <c r="L1702" s="138" t="s">
        <v>417</v>
      </c>
      <c r="M1702" s="626"/>
      <c r="N1702" s="626"/>
      <c r="O1702" s="626"/>
      <c r="P1702" s="626">
        <v>336</v>
      </c>
      <c r="Q1702" s="626">
        <v>336</v>
      </c>
      <c r="R1702" s="626" t="s">
        <v>7204</v>
      </c>
      <c r="S1702" s="626">
        <v>1</v>
      </c>
      <c r="T1702" s="626" t="s">
        <v>316</v>
      </c>
      <c r="U1702" s="627"/>
      <c r="V1702" s="627"/>
      <c r="W1702" s="627"/>
      <c r="X1702" s="627"/>
      <c r="Y1702" s="627"/>
      <c r="Z1702" s="627"/>
      <c r="AA1702" s="626" t="s">
        <v>417</v>
      </c>
      <c r="AB1702" s="625"/>
      <c r="AC1702" s="625"/>
      <c r="AD1702" s="627"/>
      <c r="AE1702" s="627"/>
      <c r="AF1702" s="627"/>
      <c r="AG1702" s="627"/>
      <c r="AH1702" s="627"/>
      <c r="AI1702" s="627"/>
      <c r="AJ1702" s="627"/>
      <c r="AK1702" s="627"/>
      <c r="AL1702" s="627"/>
      <c r="AM1702" s="627"/>
      <c r="AN1702" s="627"/>
      <c r="AO1702" s="627"/>
      <c r="AP1702" s="627"/>
      <c r="AQ1702" s="627"/>
      <c r="AR1702" s="627"/>
      <c r="AS1702" s="627"/>
      <c r="AT1702" s="627"/>
      <c r="AU1702" s="627"/>
      <c r="AV1702" s="613">
        <v>2016</v>
      </c>
      <c r="AW1702" s="613"/>
      <c r="AX1702" s="613"/>
      <c r="AY1702" s="613"/>
      <c r="AZ1702" s="613"/>
      <c r="BA1702" s="613"/>
      <c r="BB1702" s="613"/>
      <c r="BC1702" s="614"/>
      <c r="BD1702" s="614"/>
      <c r="BE1702" s="170"/>
    </row>
    <row r="1703" spans="1:57" ht="25.7" hidden="1" customHeight="1" x14ac:dyDescent="0.15">
      <c r="A1703" s="630"/>
      <c r="B1703" s="147"/>
      <c r="C1703" s="625" t="s">
        <v>6847</v>
      </c>
      <c r="D1703" s="625" t="s">
        <v>7205</v>
      </c>
      <c r="E1703" s="625" t="s">
        <v>6847</v>
      </c>
      <c r="F1703" s="644"/>
      <c r="G1703" s="625" t="s">
        <v>6847</v>
      </c>
      <c r="H1703" s="627"/>
      <c r="I1703" s="627"/>
      <c r="J1703" s="626">
        <v>4585</v>
      </c>
      <c r="K1703" s="626">
        <v>3489</v>
      </c>
      <c r="L1703" s="138">
        <v>3489</v>
      </c>
      <c r="M1703" s="626"/>
      <c r="N1703" s="626"/>
      <c r="O1703" s="626"/>
      <c r="P1703" s="626">
        <v>3489</v>
      </c>
      <c r="Q1703" s="626">
        <v>3489</v>
      </c>
      <c r="R1703" s="626" t="s">
        <v>7206</v>
      </c>
      <c r="S1703" s="626">
        <v>7</v>
      </c>
      <c r="T1703" s="626" t="s">
        <v>316</v>
      </c>
      <c r="U1703" s="627"/>
      <c r="V1703" s="627"/>
      <c r="W1703" s="627"/>
      <c r="X1703" s="627"/>
      <c r="Y1703" s="627"/>
      <c r="Z1703" s="627"/>
      <c r="AA1703" s="626" t="s">
        <v>1530</v>
      </c>
      <c r="AB1703" s="625"/>
      <c r="AC1703" s="625"/>
      <c r="AD1703" s="627"/>
      <c r="AE1703" s="627"/>
      <c r="AF1703" s="627"/>
      <c r="AG1703" s="627"/>
      <c r="AH1703" s="627"/>
      <c r="AI1703" s="627"/>
      <c r="AJ1703" s="627"/>
      <c r="AK1703" s="627"/>
      <c r="AL1703" s="627"/>
      <c r="AM1703" s="627"/>
      <c r="AN1703" s="627"/>
      <c r="AO1703" s="627"/>
      <c r="AP1703" s="627"/>
      <c r="AQ1703" s="627"/>
      <c r="AR1703" s="627"/>
      <c r="AS1703" s="627"/>
      <c r="AT1703" s="627"/>
      <c r="AU1703" s="627"/>
      <c r="AV1703" s="613">
        <v>2007</v>
      </c>
      <c r="AW1703" s="613"/>
      <c r="AX1703" s="613"/>
      <c r="AY1703" s="613"/>
      <c r="AZ1703" s="613"/>
      <c r="BA1703" s="613"/>
      <c r="BB1703" s="613"/>
      <c r="BC1703" s="614">
        <v>1870</v>
      </c>
      <c r="BD1703" s="614"/>
      <c r="BE1703" s="170"/>
    </row>
    <row r="1704" spans="1:57" ht="25.7" hidden="1" customHeight="1" x14ac:dyDescent="0.15">
      <c r="A1704" s="630"/>
      <c r="B1704" s="147"/>
      <c r="C1704" s="625" t="s">
        <v>6847</v>
      </c>
      <c r="D1704" s="625" t="s">
        <v>7207</v>
      </c>
      <c r="E1704" s="625" t="s">
        <v>6847</v>
      </c>
      <c r="F1704" s="644"/>
      <c r="G1704" s="625" t="s">
        <v>6847</v>
      </c>
      <c r="H1704" s="627"/>
      <c r="I1704" s="627"/>
      <c r="J1704" s="626">
        <v>1531</v>
      </c>
      <c r="K1704" s="626">
        <v>44</v>
      </c>
      <c r="L1704" s="138">
        <v>44</v>
      </c>
      <c r="M1704" s="626"/>
      <c r="N1704" s="626"/>
      <c r="O1704" s="626"/>
      <c r="P1704" s="626">
        <v>44</v>
      </c>
      <c r="Q1704" s="626">
        <v>44</v>
      </c>
      <c r="R1704" s="626" t="s">
        <v>7208</v>
      </c>
      <c r="S1704" s="626">
        <v>1</v>
      </c>
      <c r="T1704" s="626" t="s">
        <v>316</v>
      </c>
      <c r="U1704" s="627"/>
      <c r="V1704" s="627"/>
      <c r="W1704" s="627"/>
      <c r="X1704" s="627"/>
      <c r="Y1704" s="627"/>
      <c r="Z1704" s="627"/>
      <c r="AA1704" s="626" t="s">
        <v>1530</v>
      </c>
      <c r="AB1704" s="625"/>
      <c r="AC1704" s="625"/>
      <c r="AD1704" s="627"/>
      <c r="AE1704" s="627"/>
      <c r="AF1704" s="627"/>
      <c r="AG1704" s="627"/>
      <c r="AH1704" s="627"/>
      <c r="AI1704" s="627"/>
      <c r="AJ1704" s="627"/>
      <c r="AK1704" s="627"/>
      <c r="AL1704" s="627"/>
      <c r="AM1704" s="627"/>
      <c r="AN1704" s="627"/>
      <c r="AO1704" s="627"/>
      <c r="AP1704" s="627"/>
      <c r="AQ1704" s="627"/>
      <c r="AR1704" s="627"/>
      <c r="AS1704" s="627"/>
      <c r="AT1704" s="627"/>
      <c r="AU1704" s="627"/>
      <c r="AV1704" s="613">
        <v>2012</v>
      </c>
      <c r="AW1704" s="613"/>
      <c r="AX1704" s="613"/>
      <c r="AY1704" s="613"/>
      <c r="AZ1704" s="613"/>
      <c r="BA1704" s="613"/>
      <c r="BB1704" s="613"/>
      <c r="BC1704" s="614">
        <v>40</v>
      </c>
      <c r="BD1704" s="614"/>
      <c r="BE1704" s="170"/>
    </row>
    <row r="1705" spans="1:57" ht="25.7" hidden="1" customHeight="1" x14ac:dyDescent="0.15">
      <c r="A1705" s="630"/>
      <c r="B1705" s="147"/>
      <c r="C1705" s="625" t="s">
        <v>6847</v>
      </c>
      <c r="D1705" s="625" t="s">
        <v>7209</v>
      </c>
      <c r="E1705" s="625" t="s">
        <v>6847</v>
      </c>
      <c r="F1705" s="644"/>
      <c r="G1705" s="625" t="s">
        <v>6847</v>
      </c>
      <c r="H1705" s="627"/>
      <c r="I1705" s="627"/>
      <c r="J1705" s="626">
        <v>1063</v>
      </c>
      <c r="K1705" s="626">
        <v>55</v>
      </c>
      <c r="L1705" s="138">
        <v>55</v>
      </c>
      <c r="M1705" s="626"/>
      <c r="N1705" s="626"/>
      <c r="O1705" s="626"/>
      <c r="P1705" s="626">
        <v>55</v>
      </c>
      <c r="Q1705" s="626">
        <v>55</v>
      </c>
      <c r="R1705" s="626" t="s">
        <v>7210</v>
      </c>
      <c r="S1705" s="626">
        <v>1</v>
      </c>
      <c r="T1705" s="626" t="s">
        <v>316</v>
      </c>
      <c r="U1705" s="627"/>
      <c r="V1705" s="627"/>
      <c r="W1705" s="627"/>
      <c r="X1705" s="627"/>
      <c r="Y1705" s="627"/>
      <c r="Z1705" s="627"/>
      <c r="AA1705" s="626" t="s">
        <v>1530</v>
      </c>
      <c r="AB1705" s="625"/>
      <c r="AC1705" s="625"/>
      <c r="AD1705" s="627"/>
      <c r="AE1705" s="627"/>
      <c r="AF1705" s="627"/>
      <c r="AG1705" s="627"/>
      <c r="AH1705" s="627"/>
      <c r="AI1705" s="627"/>
      <c r="AJ1705" s="627"/>
      <c r="AK1705" s="627"/>
      <c r="AL1705" s="627"/>
      <c r="AM1705" s="627"/>
      <c r="AN1705" s="627"/>
      <c r="AO1705" s="627"/>
      <c r="AP1705" s="627"/>
      <c r="AQ1705" s="627"/>
      <c r="AR1705" s="627"/>
      <c r="AS1705" s="627"/>
      <c r="AT1705" s="627"/>
      <c r="AU1705" s="627"/>
      <c r="AV1705" s="613">
        <v>2012</v>
      </c>
      <c r="AW1705" s="613"/>
      <c r="AX1705" s="613"/>
      <c r="AY1705" s="613"/>
      <c r="AZ1705" s="613"/>
      <c r="BA1705" s="613"/>
      <c r="BB1705" s="613"/>
      <c r="BC1705" s="614">
        <v>44</v>
      </c>
      <c r="BD1705" s="614"/>
      <c r="BE1705" s="170"/>
    </row>
    <row r="1706" spans="1:57" ht="25.7" hidden="1" customHeight="1" x14ac:dyDescent="0.15">
      <c r="A1706" s="630"/>
      <c r="B1706" s="147"/>
      <c r="C1706" s="625" t="s">
        <v>6847</v>
      </c>
      <c r="D1706" s="625" t="s">
        <v>7211</v>
      </c>
      <c r="E1706" s="625" t="s">
        <v>6847</v>
      </c>
      <c r="F1706" s="644"/>
      <c r="G1706" s="625" t="s">
        <v>6847</v>
      </c>
      <c r="H1706" s="627"/>
      <c r="I1706" s="627"/>
      <c r="J1706" s="626">
        <v>1991</v>
      </c>
      <c r="K1706" s="626">
        <v>329</v>
      </c>
      <c r="L1706" s="138">
        <v>429</v>
      </c>
      <c r="M1706" s="626"/>
      <c r="N1706" s="626"/>
      <c r="O1706" s="626"/>
      <c r="P1706" s="626">
        <v>429</v>
      </c>
      <c r="Q1706" s="626">
        <v>429</v>
      </c>
      <c r="R1706" s="626" t="s">
        <v>7212</v>
      </c>
      <c r="S1706" s="626">
        <v>2</v>
      </c>
      <c r="T1706" s="626" t="s">
        <v>316</v>
      </c>
      <c r="U1706" s="627"/>
      <c r="V1706" s="627"/>
      <c r="W1706" s="627"/>
      <c r="X1706" s="627"/>
      <c r="Y1706" s="627"/>
      <c r="Z1706" s="627"/>
      <c r="AA1706" s="626" t="s">
        <v>7213</v>
      </c>
      <c r="AB1706" s="625"/>
      <c r="AC1706" s="625"/>
      <c r="AD1706" s="627"/>
      <c r="AE1706" s="627"/>
      <c r="AF1706" s="627"/>
      <c r="AG1706" s="627"/>
      <c r="AH1706" s="627"/>
      <c r="AI1706" s="627"/>
      <c r="AJ1706" s="627"/>
      <c r="AK1706" s="627"/>
      <c r="AL1706" s="627"/>
      <c r="AM1706" s="627"/>
      <c r="AN1706" s="627"/>
      <c r="AO1706" s="627"/>
      <c r="AP1706" s="627"/>
      <c r="AQ1706" s="627"/>
      <c r="AR1706" s="627"/>
      <c r="AS1706" s="627"/>
      <c r="AT1706" s="627"/>
      <c r="AU1706" s="627"/>
      <c r="AV1706" s="613">
        <v>2012</v>
      </c>
      <c r="AW1706" s="613"/>
      <c r="AX1706" s="613"/>
      <c r="AY1706" s="613"/>
      <c r="AZ1706" s="613"/>
      <c r="BA1706" s="613"/>
      <c r="BB1706" s="613"/>
      <c r="BC1706" s="614">
        <v>70</v>
      </c>
      <c r="BD1706" s="614"/>
      <c r="BE1706" s="170"/>
    </row>
    <row r="1707" spans="1:57" ht="25.7" hidden="1" customHeight="1" x14ac:dyDescent="0.15">
      <c r="A1707" s="630"/>
      <c r="B1707" s="147"/>
      <c r="C1707" s="625" t="s">
        <v>6847</v>
      </c>
      <c r="D1707" s="625" t="s">
        <v>7214</v>
      </c>
      <c r="E1707" s="625" t="s">
        <v>6847</v>
      </c>
      <c r="F1707" s="644"/>
      <c r="G1707" s="625" t="s">
        <v>6847</v>
      </c>
      <c r="H1707" s="627"/>
      <c r="I1707" s="627"/>
      <c r="J1707" s="626">
        <v>1662</v>
      </c>
      <c r="K1707" s="626">
        <v>455</v>
      </c>
      <c r="L1707" s="138">
        <v>399</v>
      </c>
      <c r="M1707" s="627"/>
      <c r="N1707" s="628"/>
      <c r="O1707" s="627"/>
      <c r="P1707" s="626">
        <v>399</v>
      </c>
      <c r="Q1707" s="626">
        <v>399</v>
      </c>
      <c r="R1707" s="626" t="s">
        <v>7215</v>
      </c>
      <c r="S1707" s="626">
        <v>2</v>
      </c>
      <c r="T1707" s="626" t="s">
        <v>316</v>
      </c>
      <c r="U1707" s="627"/>
      <c r="V1707" s="627"/>
      <c r="W1707" s="627"/>
      <c r="X1707" s="627"/>
      <c r="Y1707" s="627"/>
      <c r="Z1707" s="627"/>
      <c r="AA1707" s="626"/>
      <c r="AB1707" s="625"/>
      <c r="AC1707" s="625"/>
      <c r="AD1707" s="627"/>
      <c r="AE1707" s="627"/>
      <c r="AF1707" s="627"/>
      <c r="AG1707" s="627"/>
      <c r="AH1707" s="627"/>
      <c r="AI1707" s="627"/>
      <c r="AJ1707" s="627"/>
      <c r="AK1707" s="627"/>
      <c r="AL1707" s="627"/>
      <c r="AM1707" s="627"/>
      <c r="AN1707" s="627"/>
      <c r="AO1707" s="627"/>
      <c r="AP1707" s="627"/>
      <c r="AQ1707" s="627"/>
      <c r="AR1707" s="627"/>
      <c r="AS1707" s="627"/>
      <c r="AT1707" s="627"/>
      <c r="AU1707" s="627"/>
      <c r="AV1707" s="613">
        <v>2012</v>
      </c>
      <c r="AW1707" s="613"/>
      <c r="AX1707" s="613"/>
      <c r="AY1707" s="613"/>
      <c r="AZ1707" s="613"/>
      <c r="BA1707" s="613"/>
      <c r="BB1707" s="613"/>
      <c r="BC1707" s="614">
        <v>96</v>
      </c>
      <c r="BD1707" s="614"/>
      <c r="BE1707" s="170"/>
    </row>
    <row r="1708" spans="1:57" ht="25.7" hidden="1" customHeight="1" x14ac:dyDescent="0.15">
      <c r="A1708" s="630"/>
      <c r="B1708" s="147"/>
      <c r="C1708" s="625" t="s">
        <v>17749</v>
      </c>
      <c r="D1708" s="625" t="s">
        <v>17750</v>
      </c>
      <c r="E1708" s="625" t="s">
        <v>17749</v>
      </c>
      <c r="F1708" s="644"/>
      <c r="G1708" s="625" t="s">
        <v>17751</v>
      </c>
      <c r="H1708" s="627"/>
      <c r="I1708" s="627"/>
      <c r="J1708" s="626">
        <v>520</v>
      </c>
      <c r="K1708" s="626"/>
      <c r="L1708" s="138"/>
      <c r="M1708" s="627"/>
      <c r="N1708" s="628"/>
      <c r="O1708" s="627"/>
      <c r="P1708" s="626">
        <v>300</v>
      </c>
      <c r="Q1708" s="626">
        <v>300</v>
      </c>
      <c r="R1708" s="626" t="s">
        <v>16417</v>
      </c>
      <c r="S1708" s="626">
        <v>2</v>
      </c>
      <c r="T1708" s="626" t="s">
        <v>15436</v>
      </c>
      <c r="U1708" s="627"/>
      <c r="V1708" s="627"/>
      <c r="W1708" s="627"/>
      <c r="X1708" s="627"/>
      <c r="Y1708" s="627"/>
      <c r="Z1708" s="627"/>
      <c r="AA1708" s="626"/>
      <c r="AB1708" s="625"/>
      <c r="AC1708" s="625"/>
      <c r="AD1708" s="627"/>
      <c r="AE1708" s="627"/>
      <c r="AF1708" s="627"/>
      <c r="AG1708" s="627"/>
      <c r="AH1708" s="627"/>
      <c r="AI1708" s="627"/>
      <c r="AJ1708" s="627"/>
      <c r="AK1708" s="627"/>
      <c r="AL1708" s="627"/>
      <c r="AM1708" s="627"/>
      <c r="AN1708" s="627"/>
      <c r="AO1708" s="627"/>
      <c r="AP1708" s="627"/>
      <c r="AQ1708" s="627"/>
      <c r="AR1708" s="627"/>
      <c r="AS1708" s="627"/>
      <c r="AT1708" s="627"/>
      <c r="AU1708" s="627"/>
      <c r="AV1708" s="613"/>
      <c r="AW1708" s="613"/>
      <c r="AX1708" s="613"/>
      <c r="AY1708" s="613"/>
      <c r="AZ1708" s="613"/>
      <c r="BA1708" s="613"/>
      <c r="BB1708" s="613"/>
      <c r="BC1708" s="614"/>
      <c r="BD1708" s="833" t="s">
        <v>17745</v>
      </c>
      <c r="BE1708" s="170"/>
    </row>
    <row r="1709" spans="1:57" ht="25.7" hidden="1" customHeight="1" x14ac:dyDescent="0.15">
      <c r="A1709" s="630"/>
      <c r="B1709" s="147"/>
      <c r="C1709" s="625" t="s">
        <v>17749</v>
      </c>
      <c r="D1709" s="625" t="s">
        <v>17752</v>
      </c>
      <c r="E1709" s="625" t="s">
        <v>17749</v>
      </c>
      <c r="F1709" s="644"/>
      <c r="G1709" s="625" t="s">
        <v>17753</v>
      </c>
      <c r="H1709" s="627"/>
      <c r="I1709" s="627"/>
      <c r="J1709" s="626">
        <v>546</v>
      </c>
      <c r="K1709" s="626"/>
      <c r="L1709" s="138"/>
      <c r="M1709" s="627"/>
      <c r="N1709" s="628"/>
      <c r="O1709" s="627"/>
      <c r="P1709" s="626"/>
      <c r="Q1709" s="626"/>
      <c r="R1709" s="626"/>
      <c r="S1709" s="626">
        <v>1</v>
      </c>
      <c r="T1709" s="626" t="s">
        <v>15436</v>
      </c>
      <c r="U1709" s="627"/>
      <c r="V1709" s="627"/>
      <c r="W1709" s="627"/>
      <c r="X1709" s="627"/>
      <c r="Y1709" s="627"/>
      <c r="Z1709" s="627"/>
      <c r="AA1709" s="626"/>
      <c r="AB1709" s="625"/>
      <c r="AC1709" s="625"/>
      <c r="AD1709" s="627"/>
      <c r="AE1709" s="627"/>
      <c r="AF1709" s="627"/>
      <c r="AG1709" s="627"/>
      <c r="AH1709" s="627"/>
      <c r="AI1709" s="627"/>
      <c r="AJ1709" s="627"/>
      <c r="AK1709" s="627"/>
      <c r="AL1709" s="627"/>
      <c r="AM1709" s="627"/>
      <c r="AN1709" s="627"/>
      <c r="AO1709" s="627"/>
      <c r="AP1709" s="627"/>
      <c r="AQ1709" s="627"/>
      <c r="AR1709" s="627"/>
      <c r="AS1709" s="627"/>
      <c r="AT1709" s="627"/>
      <c r="AU1709" s="627"/>
      <c r="AV1709" s="613"/>
      <c r="AW1709" s="613"/>
      <c r="AX1709" s="613"/>
      <c r="AY1709" s="613"/>
      <c r="AZ1709" s="613"/>
      <c r="BA1709" s="613"/>
      <c r="BB1709" s="613"/>
      <c r="BC1709" s="614"/>
      <c r="BD1709" s="614"/>
      <c r="BE1709" s="170"/>
    </row>
    <row r="1710" spans="1:57" ht="25.7" hidden="1" customHeight="1" x14ac:dyDescent="0.15">
      <c r="A1710" s="630"/>
      <c r="B1710" s="147"/>
      <c r="C1710" s="625" t="s">
        <v>17749</v>
      </c>
      <c r="D1710" s="625" t="s">
        <v>17754</v>
      </c>
      <c r="E1710" s="625" t="s">
        <v>17749</v>
      </c>
      <c r="F1710" s="644"/>
      <c r="G1710" s="625" t="s">
        <v>17755</v>
      </c>
      <c r="H1710" s="627"/>
      <c r="I1710" s="627"/>
      <c r="J1710" s="626">
        <v>580</v>
      </c>
      <c r="K1710" s="626"/>
      <c r="L1710" s="138"/>
      <c r="M1710" s="627"/>
      <c r="N1710" s="628"/>
      <c r="O1710" s="627"/>
      <c r="P1710" s="626"/>
      <c r="Q1710" s="626"/>
      <c r="R1710" s="626"/>
      <c r="S1710" s="626">
        <v>1</v>
      </c>
      <c r="T1710" s="626" t="s">
        <v>15436</v>
      </c>
      <c r="U1710" s="627"/>
      <c r="V1710" s="627"/>
      <c r="W1710" s="627"/>
      <c r="X1710" s="627"/>
      <c r="Y1710" s="627"/>
      <c r="Z1710" s="627"/>
      <c r="AA1710" s="626"/>
      <c r="AB1710" s="625"/>
      <c r="AC1710" s="625"/>
      <c r="AD1710" s="627"/>
      <c r="AE1710" s="627"/>
      <c r="AF1710" s="627"/>
      <c r="AG1710" s="627"/>
      <c r="AH1710" s="627"/>
      <c r="AI1710" s="627"/>
      <c r="AJ1710" s="627"/>
      <c r="AK1710" s="627"/>
      <c r="AL1710" s="627"/>
      <c r="AM1710" s="627"/>
      <c r="AN1710" s="627"/>
      <c r="AO1710" s="627"/>
      <c r="AP1710" s="627"/>
      <c r="AQ1710" s="627"/>
      <c r="AR1710" s="627"/>
      <c r="AS1710" s="627"/>
      <c r="AT1710" s="627"/>
      <c r="AU1710" s="627"/>
      <c r="AV1710" s="613"/>
      <c r="AW1710" s="613"/>
      <c r="AX1710" s="613"/>
      <c r="AY1710" s="613"/>
      <c r="AZ1710" s="613"/>
      <c r="BA1710" s="613"/>
      <c r="BB1710" s="613"/>
      <c r="BC1710" s="614"/>
      <c r="BD1710" s="614"/>
      <c r="BE1710" s="170"/>
    </row>
    <row r="1711" spans="1:57" ht="25.7" hidden="1" customHeight="1" x14ac:dyDescent="0.15">
      <c r="A1711" s="630"/>
      <c r="B1711" s="147"/>
      <c r="C1711" s="625" t="s">
        <v>17749</v>
      </c>
      <c r="D1711" s="625" t="s">
        <v>17756</v>
      </c>
      <c r="E1711" s="625" t="s">
        <v>17749</v>
      </c>
      <c r="F1711" s="644"/>
      <c r="G1711" s="625" t="s">
        <v>17757</v>
      </c>
      <c r="H1711" s="627"/>
      <c r="I1711" s="627"/>
      <c r="J1711" s="626">
        <v>387</v>
      </c>
      <c r="K1711" s="626"/>
      <c r="L1711" s="138"/>
      <c r="M1711" s="627"/>
      <c r="N1711" s="628"/>
      <c r="O1711" s="627"/>
      <c r="P1711" s="626"/>
      <c r="Q1711" s="626"/>
      <c r="R1711" s="626"/>
      <c r="S1711" s="626">
        <v>2</v>
      </c>
      <c r="T1711" s="626" t="s">
        <v>15436</v>
      </c>
      <c r="U1711" s="627"/>
      <c r="V1711" s="627"/>
      <c r="W1711" s="627"/>
      <c r="X1711" s="627"/>
      <c r="Y1711" s="627"/>
      <c r="Z1711" s="627"/>
      <c r="AA1711" s="626"/>
      <c r="AB1711" s="625"/>
      <c r="AC1711" s="625"/>
      <c r="AD1711" s="627"/>
      <c r="AE1711" s="627"/>
      <c r="AF1711" s="627"/>
      <c r="AG1711" s="627"/>
      <c r="AH1711" s="627"/>
      <c r="AI1711" s="627"/>
      <c r="AJ1711" s="627"/>
      <c r="AK1711" s="627"/>
      <c r="AL1711" s="627"/>
      <c r="AM1711" s="627"/>
      <c r="AN1711" s="627"/>
      <c r="AO1711" s="627"/>
      <c r="AP1711" s="627"/>
      <c r="AQ1711" s="627"/>
      <c r="AR1711" s="627"/>
      <c r="AS1711" s="627"/>
      <c r="AT1711" s="627"/>
      <c r="AU1711" s="627"/>
      <c r="AV1711" s="613"/>
      <c r="AW1711" s="613"/>
      <c r="AX1711" s="613"/>
      <c r="AY1711" s="613"/>
      <c r="AZ1711" s="613"/>
      <c r="BA1711" s="613"/>
      <c r="BB1711" s="613"/>
      <c r="BC1711" s="614"/>
      <c r="BD1711" s="833" t="s">
        <v>17745</v>
      </c>
      <c r="BE1711" s="170"/>
    </row>
    <row r="1712" spans="1:57" ht="25.7" hidden="1" customHeight="1" x14ac:dyDescent="0.15">
      <c r="A1712" s="630"/>
      <c r="B1712" s="140"/>
      <c r="C1712" s="625" t="s">
        <v>6873</v>
      </c>
      <c r="D1712" s="625" t="s">
        <v>17758</v>
      </c>
      <c r="E1712" s="625" t="s">
        <v>6873</v>
      </c>
      <c r="F1712" s="625"/>
      <c r="G1712" s="625" t="s">
        <v>6873</v>
      </c>
      <c r="H1712" s="627"/>
      <c r="I1712" s="627"/>
      <c r="J1712" s="626">
        <v>6058</v>
      </c>
      <c r="K1712" s="626">
        <v>394.98</v>
      </c>
      <c r="L1712" s="138">
        <v>395</v>
      </c>
      <c r="M1712" s="627"/>
      <c r="N1712" s="628"/>
      <c r="O1712" s="627"/>
      <c r="P1712" s="626">
        <v>395</v>
      </c>
      <c r="Q1712" s="626">
        <v>395</v>
      </c>
      <c r="R1712" s="626" t="s">
        <v>7216</v>
      </c>
      <c r="S1712" s="626">
        <v>1</v>
      </c>
      <c r="T1712" s="626" t="s">
        <v>316</v>
      </c>
      <c r="U1712" s="627"/>
      <c r="V1712" s="627"/>
      <c r="W1712" s="627"/>
      <c r="X1712" s="627"/>
      <c r="Y1712" s="627"/>
      <c r="Z1712" s="627"/>
      <c r="AA1712" s="626" t="s">
        <v>1530</v>
      </c>
      <c r="AB1712" s="625"/>
      <c r="AC1712" s="625"/>
      <c r="AD1712" s="627"/>
      <c r="AE1712" s="627"/>
      <c r="AF1712" s="627"/>
      <c r="AG1712" s="627"/>
      <c r="AH1712" s="627"/>
      <c r="AI1712" s="627"/>
      <c r="AJ1712" s="627"/>
      <c r="AK1712" s="627"/>
      <c r="AL1712" s="627"/>
      <c r="AM1712" s="627"/>
      <c r="AN1712" s="627"/>
      <c r="AO1712" s="627"/>
      <c r="AP1712" s="627"/>
      <c r="AQ1712" s="627"/>
      <c r="AR1712" s="627"/>
      <c r="AS1712" s="627"/>
      <c r="AT1712" s="627"/>
      <c r="AU1712" s="627"/>
      <c r="AV1712" s="613">
        <v>2009</v>
      </c>
      <c r="AW1712" s="613"/>
      <c r="AX1712" s="613"/>
      <c r="AY1712" s="613"/>
      <c r="AZ1712" s="613"/>
      <c r="BA1712" s="613"/>
      <c r="BB1712" s="613"/>
      <c r="BC1712" s="614">
        <v>90</v>
      </c>
      <c r="BD1712" s="614"/>
      <c r="BE1712" s="170"/>
    </row>
    <row r="1713" spans="1:57" ht="25.7" hidden="1" customHeight="1" x14ac:dyDescent="0.15">
      <c r="A1713" s="630"/>
      <c r="B1713" s="147"/>
      <c r="C1713" s="625" t="s">
        <v>6873</v>
      </c>
      <c r="D1713" s="625" t="s">
        <v>17759</v>
      </c>
      <c r="E1713" s="625" t="s">
        <v>6873</v>
      </c>
      <c r="F1713" s="625"/>
      <c r="G1713" s="625" t="s">
        <v>6873</v>
      </c>
      <c r="H1713" s="627"/>
      <c r="I1713" s="627"/>
      <c r="J1713" s="626">
        <v>3475</v>
      </c>
      <c r="K1713" s="626">
        <v>396</v>
      </c>
      <c r="L1713" s="138">
        <v>396</v>
      </c>
      <c r="M1713" s="627"/>
      <c r="N1713" s="628"/>
      <c r="O1713" s="627"/>
      <c r="P1713" s="626">
        <v>396</v>
      </c>
      <c r="Q1713" s="626">
        <v>396</v>
      </c>
      <c r="R1713" s="626" t="s">
        <v>7217</v>
      </c>
      <c r="S1713" s="626">
        <v>1</v>
      </c>
      <c r="T1713" s="626" t="s">
        <v>316</v>
      </c>
      <c r="U1713" s="627"/>
      <c r="V1713" s="627"/>
      <c r="W1713" s="627"/>
      <c r="X1713" s="627"/>
      <c r="Y1713" s="627"/>
      <c r="Z1713" s="627"/>
      <c r="AA1713" s="626" t="s">
        <v>1530</v>
      </c>
      <c r="AB1713" s="625"/>
      <c r="AC1713" s="625"/>
      <c r="AD1713" s="627"/>
      <c r="AE1713" s="627"/>
      <c r="AF1713" s="627"/>
      <c r="AG1713" s="627"/>
      <c r="AH1713" s="627"/>
      <c r="AI1713" s="627"/>
      <c r="AJ1713" s="627"/>
      <c r="AK1713" s="627"/>
      <c r="AL1713" s="627"/>
      <c r="AM1713" s="627"/>
      <c r="AN1713" s="627"/>
      <c r="AO1713" s="627"/>
      <c r="AP1713" s="627"/>
      <c r="AQ1713" s="627"/>
      <c r="AR1713" s="627"/>
      <c r="AS1713" s="627"/>
      <c r="AT1713" s="627"/>
      <c r="AU1713" s="627"/>
      <c r="AV1713" s="613">
        <v>2016</v>
      </c>
      <c r="AW1713" s="613"/>
      <c r="AX1713" s="613"/>
      <c r="AY1713" s="613"/>
      <c r="AZ1713" s="613"/>
      <c r="BA1713" s="613"/>
      <c r="BB1713" s="613"/>
      <c r="BC1713" s="614">
        <v>200</v>
      </c>
      <c r="BD1713" s="614"/>
      <c r="BE1713" s="170"/>
    </row>
    <row r="1714" spans="1:57" ht="25.7" hidden="1" customHeight="1" x14ac:dyDescent="0.15">
      <c r="A1714" s="630"/>
      <c r="B1714" s="147"/>
      <c r="C1714" s="625" t="s">
        <v>6873</v>
      </c>
      <c r="D1714" s="625" t="s">
        <v>13833</v>
      </c>
      <c r="E1714" s="625" t="s">
        <v>6873</v>
      </c>
      <c r="F1714" s="625"/>
      <c r="G1714" s="625" t="s">
        <v>6873</v>
      </c>
      <c r="H1714" s="627"/>
      <c r="I1714" s="627"/>
      <c r="J1714" s="626">
        <v>2657</v>
      </c>
      <c r="K1714" s="626">
        <v>406</v>
      </c>
      <c r="L1714" s="138">
        <v>406</v>
      </c>
      <c r="M1714" s="627"/>
      <c r="N1714" s="628"/>
      <c r="O1714" s="627"/>
      <c r="P1714" s="626">
        <v>406</v>
      </c>
      <c r="Q1714" s="626">
        <v>406</v>
      </c>
      <c r="R1714" s="626" t="s">
        <v>13834</v>
      </c>
      <c r="S1714" s="626">
        <v>1</v>
      </c>
      <c r="T1714" s="626" t="s">
        <v>316</v>
      </c>
      <c r="U1714" s="627"/>
      <c r="V1714" s="627"/>
      <c r="W1714" s="627"/>
      <c r="X1714" s="627"/>
      <c r="Y1714" s="627"/>
      <c r="Z1714" s="627"/>
      <c r="AA1714" s="626" t="s">
        <v>1530</v>
      </c>
      <c r="AB1714" s="625"/>
      <c r="AC1714" s="625"/>
      <c r="AD1714" s="627"/>
      <c r="AE1714" s="627"/>
      <c r="AF1714" s="627"/>
      <c r="AG1714" s="627"/>
      <c r="AH1714" s="627"/>
      <c r="AI1714" s="627"/>
      <c r="AJ1714" s="627"/>
      <c r="AK1714" s="627"/>
      <c r="AL1714" s="627"/>
      <c r="AM1714" s="627"/>
      <c r="AN1714" s="627"/>
      <c r="AO1714" s="627"/>
      <c r="AP1714" s="627"/>
      <c r="AQ1714" s="627"/>
      <c r="AR1714" s="627"/>
      <c r="AS1714" s="627"/>
      <c r="AT1714" s="627"/>
      <c r="AU1714" s="627"/>
      <c r="AV1714" s="613">
        <v>2018</v>
      </c>
      <c r="AW1714" s="613"/>
      <c r="AX1714" s="613"/>
      <c r="AY1714" s="613"/>
      <c r="AZ1714" s="613"/>
      <c r="BA1714" s="613"/>
      <c r="BB1714" s="613"/>
      <c r="BC1714" s="614">
        <v>250</v>
      </c>
      <c r="BD1714" s="614"/>
      <c r="BE1714" s="170"/>
    </row>
    <row r="1715" spans="1:57" ht="25.7" hidden="1" customHeight="1" x14ac:dyDescent="0.15">
      <c r="A1715" s="630"/>
      <c r="B1715" s="147"/>
      <c r="C1715" s="625" t="s">
        <v>6873</v>
      </c>
      <c r="D1715" s="625" t="s">
        <v>17760</v>
      </c>
      <c r="E1715" s="625" t="s">
        <v>6873</v>
      </c>
      <c r="F1715" s="625"/>
      <c r="G1715" s="625" t="s">
        <v>6873</v>
      </c>
      <c r="H1715" s="627"/>
      <c r="I1715" s="627"/>
      <c r="J1715" s="626">
        <v>3918</v>
      </c>
      <c r="K1715" s="626">
        <v>179</v>
      </c>
      <c r="L1715" s="138">
        <v>179</v>
      </c>
      <c r="M1715" s="627"/>
      <c r="N1715" s="628"/>
      <c r="O1715" s="627"/>
      <c r="P1715" s="626">
        <v>179</v>
      </c>
      <c r="Q1715" s="626">
        <v>179</v>
      </c>
      <c r="R1715" s="626" t="s">
        <v>13835</v>
      </c>
      <c r="S1715" s="626">
        <v>1</v>
      </c>
      <c r="T1715" s="626" t="s">
        <v>316</v>
      </c>
      <c r="U1715" s="627"/>
      <c r="V1715" s="627"/>
      <c r="W1715" s="627"/>
      <c r="X1715" s="627"/>
      <c r="Y1715" s="627"/>
      <c r="Z1715" s="627"/>
      <c r="AA1715" s="626" t="s">
        <v>1530</v>
      </c>
      <c r="AB1715" s="625"/>
      <c r="AC1715" s="625"/>
      <c r="AD1715" s="627"/>
      <c r="AE1715" s="627"/>
      <c r="AF1715" s="627"/>
      <c r="AG1715" s="627"/>
      <c r="AH1715" s="627"/>
      <c r="AI1715" s="627"/>
      <c r="AJ1715" s="627"/>
      <c r="AK1715" s="627"/>
      <c r="AL1715" s="627"/>
      <c r="AM1715" s="627"/>
      <c r="AN1715" s="627"/>
      <c r="AO1715" s="627"/>
      <c r="AP1715" s="627"/>
      <c r="AQ1715" s="627"/>
      <c r="AR1715" s="627"/>
      <c r="AS1715" s="627"/>
      <c r="AT1715" s="627"/>
      <c r="AU1715" s="627"/>
      <c r="AV1715" s="613">
        <v>2018</v>
      </c>
      <c r="AW1715" s="613"/>
      <c r="AX1715" s="613"/>
      <c r="AY1715" s="613"/>
      <c r="AZ1715" s="613"/>
      <c r="BA1715" s="613"/>
      <c r="BB1715" s="613"/>
      <c r="BC1715" s="614">
        <v>250</v>
      </c>
      <c r="BD1715" s="614"/>
      <c r="BE1715" s="170"/>
    </row>
    <row r="1716" spans="1:57" ht="25.7" hidden="1" customHeight="1" x14ac:dyDescent="0.15">
      <c r="A1716" s="630"/>
      <c r="B1716" s="147"/>
      <c r="C1716" s="625" t="s">
        <v>6873</v>
      </c>
      <c r="D1716" s="625" t="s">
        <v>17761</v>
      </c>
      <c r="E1716" s="625" t="s">
        <v>6873</v>
      </c>
      <c r="F1716" s="657"/>
      <c r="G1716" s="625" t="s">
        <v>6873</v>
      </c>
      <c r="H1716" s="627"/>
      <c r="I1716" s="627"/>
      <c r="J1716" s="626">
        <v>560</v>
      </c>
      <c r="K1716" s="626">
        <v>400</v>
      </c>
      <c r="L1716" s="138">
        <v>400</v>
      </c>
      <c r="M1716" s="627">
        <v>400</v>
      </c>
      <c r="N1716" s="628">
        <v>400</v>
      </c>
      <c r="O1716" s="627">
        <v>400</v>
      </c>
      <c r="P1716" s="626">
        <v>400</v>
      </c>
      <c r="Q1716" s="626">
        <v>400</v>
      </c>
      <c r="R1716" s="626" t="s">
        <v>15091</v>
      </c>
      <c r="S1716" s="626">
        <v>1</v>
      </c>
      <c r="T1716" s="626" t="s">
        <v>316</v>
      </c>
      <c r="U1716" s="627"/>
      <c r="V1716" s="627"/>
      <c r="W1716" s="627"/>
      <c r="X1716" s="627"/>
      <c r="Y1716" s="627"/>
      <c r="Z1716" s="627"/>
      <c r="AA1716" s="626" t="s">
        <v>417</v>
      </c>
      <c r="AB1716" s="625"/>
      <c r="AC1716" s="625"/>
      <c r="AD1716" s="627"/>
      <c r="AE1716" s="627"/>
      <c r="AF1716" s="627"/>
      <c r="AG1716" s="627"/>
      <c r="AH1716" s="627"/>
      <c r="AI1716" s="627"/>
      <c r="AJ1716" s="627"/>
      <c r="AK1716" s="627"/>
      <c r="AL1716" s="627"/>
      <c r="AM1716" s="627"/>
      <c r="AN1716" s="627"/>
      <c r="AO1716" s="627"/>
      <c r="AP1716" s="627"/>
      <c r="AQ1716" s="627"/>
      <c r="AR1716" s="627"/>
      <c r="AS1716" s="627"/>
      <c r="AT1716" s="627"/>
      <c r="AU1716" s="627"/>
      <c r="AV1716" s="613">
        <v>2017</v>
      </c>
      <c r="AW1716" s="613"/>
      <c r="AX1716" s="613"/>
      <c r="AY1716" s="613"/>
      <c r="AZ1716" s="613"/>
      <c r="BA1716" s="613"/>
      <c r="BB1716" s="613"/>
      <c r="BC1716" s="614">
        <v>200</v>
      </c>
      <c r="BD1716" s="614"/>
      <c r="BE1716" s="170"/>
    </row>
    <row r="1717" spans="1:57" ht="25.7" hidden="1" customHeight="1" x14ac:dyDescent="0.15">
      <c r="A1717" s="630"/>
      <c r="B1717" s="147"/>
      <c r="C1717" s="625" t="s">
        <v>6873</v>
      </c>
      <c r="D1717" s="625" t="s">
        <v>16424</v>
      </c>
      <c r="E1717" s="625" t="s">
        <v>6873</v>
      </c>
      <c r="F1717" s="657"/>
      <c r="G1717" s="625" t="s">
        <v>6873</v>
      </c>
      <c r="H1717" s="627"/>
      <c r="I1717" s="627"/>
      <c r="J1717" s="626">
        <v>9479</v>
      </c>
      <c r="K1717" s="626">
        <v>440</v>
      </c>
      <c r="L1717" s="138">
        <v>440</v>
      </c>
      <c r="M1717" s="627"/>
      <c r="N1717" s="628"/>
      <c r="O1717" s="627"/>
      <c r="P1717" s="626">
        <v>440</v>
      </c>
      <c r="Q1717" s="626">
        <v>440</v>
      </c>
      <c r="R1717" s="626" t="s">
        <v>15091</v>
      </c>
      <c r="S1717" s="626">
        <v>1</v>
      </c>
      <c r="T1717" s="626" t="s">
        <v>316</v>
      </c>
      <c r="U1717" s="627"/>
      <c r="V1717" s="627"/>
      <c r="W1717" s="627"/>
      <c r="X1717" s="627"/>
      <c r="Y1717" s="627"/>
      <c r="Z1717" s="627"/>
      <c r="AA1717" s="626" t="s">
        <v>16425</v>
      </c>
      <c r="AB1717" s="625"/>
      <c r="AC1717" s="625"/>
      <c r="AD1717" s="627"/>
      <c r="AE1717" s="627"/>
      <c r="AF1717" s="627"/>
      <c r="AG1717" s="627"/>
      <c r="AH1717" s="627"/>
      <c r="AI1717" s="627"/>
      <c r="AJ1717" s="627"/>
      <c r="AK1717" s="627"/>
      <c r="AL1717" s="627"/>
      <c r="AM1717" s="627"/>
      <c r="AN1717" s="627"/>
      <c r="AO1717" s="627"/>
      <c r="AP1717" s="627"/>
      <c r="AQ1717" s="627"/>
      <c r="AR1717" s="627"/>
      <c r="AS1717" s="627"/>
      <c r="AT1717" s="627"/>
      <c r="AU1717" s="627"/>
      <c r="AV1717" s="613">
        <v>2019</v>
      </c>
      <c r="AW1717" s="613"/>
      <c r="AX1717" s="613"/>
      <c r="AY1717" s="613"/>
      <c r="AZ1717" s="613"/>
      <c r="BA1717" s="613"/>
      <c r="BB1717" s="613"/>
      <c r="BC1717" s="614">
        <v>250</v>
      </c>
      <c r="BD1717" s="614"/>
      <c r="BE1717" s="170"/>
    </row>
    <row r="1718" spans="1:57" ht="25.7" hidden="1" customHeight="1" x14ac:dyDescent="0.15">
      <c r="A1718" s="630"/>
      <c r="B1718" s="147"/>
      <c r="C1718" s="625" t="s">
        <v>6873</v>
      </c>
      <c r="D1718" s="625" t="s">
        <v>17762</v>
      </c>
      <c r="E1718" s="625" t="s">
        <v>6873</v>
      </c>
      <c r="F1718" s="657"/>
      <c r="G1718" s="625" t="s">
        <v>17729</v>
      </c>
      <c r="H1718" s="627"/>
      <c r="I1718" s="627"/>
      <c r="J1718" s="626">
        <v>2508</v>
      </c>
      <c r="K1718" s="626">
        <v>464</v>
      </c>
      <c r="L1718" s="138">
        <v>464</v>
      </c>
      <c r="M1718" s="627"/>
      <c r="N1718" s="628"/>
      <c r="O1718" s="627"/>
      <c r="P1718" s="626">
        <v>464</v>
      </c>
      <c r="Q1718" s="626">
        <v>464</v>
      </c>
      <c r="R1718" s="626" t="s">
        <v>17763</v>
      </c>
      <c r="S1718" s="626">
        <v>1</v>
      </c>
      <c r="T1718" s="626" t="s">
        <v>316</v>
      </c>
      <c r="U1718" s="627"/>
      <c r="V1718" s="627"/>
      <c r="W1718" s="627"/>
      <c r="X1718" s="627"/>
      <c r="Y1718" s="627"/>
      <c r="Z1718" s="627"/>
      <c r="AA1718" s="626"/>
      <c r="AB1718" s="625"/>
      <c r="AC1718" s="625"/>
      <c r="AD1718" s="627"/>
      <c r="AE1718" s="627"/>
      <c r="AF1718" s="627"/>
      <c r="AG1718" s="627"/>
      <c r="AH1718" s="627"/>
      <c r="AI1718" s="627"/>
      <c r="AJ1718" s="627"/>
      <c r="AK1718" s="627"/>
      <c r="AL1718" s="627"/>
      <c r="AM1718" s="627"/>
      <c r="AN1718" s="627"/>
      <c r="AO1718" s="627"/>
      <c r="AP1718" s="627"/>
      <c r="AQ1718" s="627"/>
      <c r="AR1718" s="627"/>
      <c r="AS1718" s="627"/>
      <c r="AT1718" s="627"/>
      <c r="AU1718" s="627"/>
      <c r="AV1718" s="613">
        <v>2022</v>
      </c>
      <c r="AW1718" s="614">
        <v>200</v>
      </c>
      <c r="AX1718" s="613"/>
      <c r="AY1718" s="613"/>
      <c r="AZ1718" s="613"/>
      <c r="BA1718" s="613"/>
      <c r="BB1718" s="613"/>
      <c r="BC1718" s="614">
        <v>200</v>
      </c>
      <c r="BD1718" s="614"/>
      <c r="BE1718" s="170"/>
    </row>
    <row r="1719" spans="1:57" ht="25.7" hidden="1" customHeight="1" x14ac:dyDescent="0.15">
      <c r="A1719" s="630"/>
      <c r="B1719" s="147"/>
      <c r="C1719" s="625" t="s">
        <v>6873</v>
      </c>
      <c r="D1719" s="625" t="s">
        <v>17764</v>
      </c>
      <c r="E1719" s="625" t="s">
        <v>6873</v>
      </c>
      <c r="F1719" s="657"/>
      <c r="G1719" s="625" t="s">
        <v>17729</v>
      </c>
      <c r="H1719" s="627"/>
      <c r="I1719" s="627"/>
      <c r="J1719" s="626">
        <v>2508</v>
      </c>
      <c r="K1719" s="626">
        <v>464</v>
      </c>
      <c r="L1719" s="138">
        <v>464</v>
      </c>
      <c r="M1719" s="627"/>
      <c r="N1719" s="628"/>
      <c r="O1719" s="627"/>
      <c r="P1719" s="626">
        <v>464</v>
      </c>
      <c r="Q1719" s="626">
        <v>464</v>
      </c>
      <c r="R1719" s="626" t="s">
        <v>17763</v>
      </c>
      <c r="S1719" s="626">
        <v>1</v>
      </c>
      <c r="T1719" s="626" t="s">
        <v>15436</v>
      </c>
      <c r="U1719" s="627"/>
      <c r="V1719" s="627"/>
      <c r="W1719" s="627"/>
      <c r="X1719" s="627"/>
      <c r="Y1719" s="627"/>
      <c r="Z1719" s="627"/>
      <c r="AA1719" s="626"/>
      <c r="AB1719" s="625"/>
      <c r="AC1719" s="625"/>
      <c r="AD1719" s="627"/>
      <c r="AE1719" s="627"/>
      <c r="AF1719" s="627"/>
      <c r="AG1719" s="627"/>
      <c r="AH1719" s="627"/>
      <c r="AI1719" s="627"/>
      <c r="AJ1719" s="627"/>
      <c r="AK1719" s="627"/>
      <c r="AL1719" s="627"/>
      <c r="AM1719" s="627"/>
      <c r="AN1719" s="627"/>
      <c r="AO1719" s="627"/>
      <c r="AP1719" s="627"/>
      <c r="AQ1719" s="627"/>
      <c r="AR1719" s="627"/>
      <c r="AS1719" s="627"/>
      <c r="AT1719" s="627"/>
      <c r="AU1719" s="627"/>
      <c r="AV1719" s="613"/>
      <c r="AW1719" s="613"/>
      <c r="AX1719" s="613"/>
      <c r="AY1719" s="613"/>
      <c r="AZ1719" s="613"/>
      <c r="BA1719" s="613"/>
      <c r="BB1719" s="613"/>
      <c r="BC1719" s="614"/>
      <c r="BD1719" s="614"/>
      <c r="BE1719" s="170"/>
    </row>
    <row r="1720" spans="1:57" ht="25.7" hidden="1" customHeight="1" x14ac:dyDescent="0.15">
      <c r="A1720" s="630"/>
      <c r="B1720" s="147"/>
      <c r="C1720" s="625" t="s">
        <v>6931</v>
      </c>
      <c r="D1720" s="625" t="s">
        <v>7218</v>
      </c>
      <c r="E1720" s="625" t="s">
        <v>6931</v>
      </c>
      <c r="F1720" s="625"/>
      <c r="G1720" s="625" t="s">
        <v>7219</v>
      </c>
      <c r="H1720" s="627"/>
      <c r="I1720" s="627"/>
      <c r="J1720" s="626">
        <v>2937</v>
      </c>
      <c r="K1720" s="626">
        <v>1158</v>
      </c>
      <c r="L1720" s="138">
        <v>1158</v>
      </c>
      <c r="M1720" s="627"/>
      <c r="N1720" s="628"/>
      <c r="O1720" s="627"/>
      <c r="P1720" s="626">
        <v>1122</v>
      </c>
      <c r="Q1720" s="626">
        <v>1122</v>
      </c>
      <c r="R1720" s="626" t="s">
        <v>2082</v>
      </c>
      <c r="S1720" s="626">
        <v>3</v>
      </c>
      <c r="T1720" s="626" t="s">
        <v>316</v>
      </c>
      <c r="U1720" s="627"/>
      <c r="V1720" s="627"/>
      <c r="W1720" s="627"/>
      <c r="X1720" s="627"/>
      <c r="Y1720" s="627"/>
      <c r="Z1720" s="627"/>
      <c r="AA1720" s="626" t="s">
        <v>2083</v>
      </c>
      <c r="AB1720" s="625"/>
      <c r="AC1720" s="625"/>
      <c r="AD1720" s="627"/>
      <c r="AE1720" s="627"/>
      <c r="AF1720" s="627"/>
      <c r="AG1720" s="627"/>
      <c r="AH1720" s="627"/>
      <c r="AI1720" s="627"/>
      <c r="AJ1720" s="627"/>
      <c r="AK1720" s="627"/>
      <c r="AL1720" s="627"/>
      <c r="AM1720" s="627"/>
      <c r="AN1720" s="627"/>
      <c r="AO1720" s="627"/>
      <c r="AP1720" s="627"/>
      <c r="AQ1720" s="627"/>
      <c r="AR1720" s="627"/>
      <c r="AS1720" s="627"/>
      <c r="AT1720" s="627"/>
      <c r="AU1720" s="627"/>
      <c r="AV1720" s="613">
        <v>2014.5</v>
      </c>
      <c r="AW1720" s="613"/>
      <c r="AX1720" s="613"/>
      <c r="AY1720" s="613"/>
      <c r="AZ1720" s="613"/>
      <c r="BA1720" s="613"/>
      <c r="BB1720" s="613"/>
      <c r="BC1720" s="614">
        <v>1200</v>
      </c>
      <c r="BD1720" s="614" t="s">
        <v>10911</v>
      </c>
      <c r="BE1720" s="170"/>
    </row>
    <row r="1721" spans="1:57" ht="25.7" hidden="1" customHeight="1" x14ac:dyDescent="0.15">
      <c r="A1721" s="630"/>
      <c r="B1721" s="147"/>
      <c r="C1721" s="625" t="s">
        <v>6931</v>
      </c>
      <c r="D1721" s="625" t="s">
        <v>7220</v>
      </c>
      <c r="E1721" s="625" t="s">
        <v>6931</v>
      </c>
      <c r="F1721" s="625"/>
      <c r="G1721" s="625" t="s">
        <v>7221</v>
      </c>
      <c r="H1721" s="627"/>
      <c r="I1721" s="627"/>
      <c r="J1721" s="626">
        <v>1200</v>
      </c>
      <c r="K1721" s="626">
        <v>500</v>
      </c>
      <c r="L1721" s="138">
        <v>500</v>
      </c>
      <c r="M1721" s="627"/>
      <c r="N1721" s="628"/>
      <c r="O1721" s="627"/>
      <c r="P1721" s="626">
        <v>748</v>
      </c>
      <c r="Q1721" s="626">
        <v>748</v>
      </c>
      <c r="R1721" s="626" t="s">
        <v>2082</v>
      </c>
      <c r="S1721" s="626">
        <v>2</v>
      </c>
      <c r="T1721" s="626" t="s">
        <v>316</v>
      </c>
      <c r="U1721" s="627"/>
      <c r="V1721" s="627"/>
      <c r="W1721" s="627"/>
      <c r="X1721" s="627"/>
      <c r="Y1721" s="627"/>
      <c r="Z1721" s="627"/>
      <c r="AA1721" s="626" t="s">
        <v>2083</v>
      </c>
      <c r="AB1721" s="625"/>
      <c r="AC1721" s="625"/>
      <c r="AD1721" s="627"/>
      <c r="AE1721" s="627"/>
      <c r="AF1721" s="627"/>
      <c r="AG1721" s="627"/>
      <c r="AH1721" s="627"/>
      <c r="AI1721" s="627"/>
      <c r="AJ1721" s="627"/>
      <c r="AK1721" s="627"/>
      <c r="AL1721" s="627"/>
      <c r="AM1721" s="627"/>
      <c r="AN1721" s="627"/>
      <c r="AO1721" s="627"/>
      <c r="AP1721" s="627"/>
      <c r="AQ1721" s="627"/>
      <c r="AR1721" s="627"/>
      <c r="AS1721" s="627"/>
      <c r="AT1721" s="627"/>
      <c r="AU1721" s="627"/>
      <c r="AV1721" s="613">
        <v>2012</v>
      </c>
      <c r="AW1721" s="613"/>
      <c r="AX1721" s="613"/>
      <c r="AY1721" s="613"/>
      <c r="AZ1721" s="613"/>
      <c r="BA1721" s="613"/>
      <c r="BB1721" s="613"/>
      <c r="BC1721" s="614">
        <v>300</v>
      </c>
      <c r="BD1721" s="614" t="s">
        <v>10912</v>
      </c>
      <c r="BE1721" s="170"/>
    </row>
    <row r="1722" spans="1:57" ht="25.7" hidden="1" customHeight="1" x14ac:dyDescent="0.15">
      <c r="A1722" s="630"/>
      <c r="B1722" s="147"/>
      <c r="C1722" s="625" t="s">
        <v>6931</v>
      </c>
      <c r="D1722" s="625" t="s">
        <v>7222</v>
      </c>
      <c r="E1722" s="625" t="s">
        <v>6931</v>
      </c>
      <c r="F1722" s="625"/>
      <c r="G1722" s="625" t="s">
        <v>7223</v>
      </c>
      <c r="H1722" s="627"/>
      <c r="I1722" s="627"/>
      <c r="J1722" s="626">
        <v>919</v>
      </c>
      <c r="K1722" s="626">
        <v>364</v>
      </c>
      <c r="L1722" s="138">
        <v>364</v>
      </c>
      <c r="M1722" s="627">
        <v>600</v>
      </c>
      <c r="N1722" s="628">
        <v>600</v>
      </c>
      <c r="O1722" s="627">
        <v>600</v>
      </c>
      <c r="P1722" s="626">
        <v>336</v>
      </c>
      <c r="Q1722" s="626">
        <v>336</v>
      </c>
      <c r="R1722" s="626" t="s">
        <v>7204</v>
      </c>
      <c r="S1722" s="626">
        <v>1</v>
      </c>
      <c r="T1722" s="626" t="s">
        <v>316</v>
      </c>
      <c r="U1722" s="627"/>
      <c r="V1722" s="627"/>
      <c r="W1722" s="627"/>
      <c r="X1722" s="627"/>
      <c r="Y1722" s="627"/>
      <c r="Z1722" s="627"/>
      <c r="AA1722" s="626"/>
      <c r="AB1722" s="625"/>
      <c r="AC1722" s="625"/>
      <c r="AD1722" s="627"/>
      <c r="AE1722" s="627"/>
      <c r="AF1722" s="627"/>
      <c r="AG1722" s="627"/>
      <c r="AH1722" s="627"/>
      <c r="AI1722" s="627"/>
      <c r="AJ1722" s="627"/>
      <c r="AK1722" s="627"/>
      <c r="AL1722" s="627"/>
      <c r="AM1722" s="627"/>
      <c r="AN1722" s="627"/>
      <c r="AO1722" s="627"/>
      <c r="AP1722" s="627"/>
      <c r="AQ1722" s="627"/>
      <c r="AR1722" s="627"/>
      <c r="AS1722" s="627"/>
      <c r="AT1722" s="627"/>
      <c r="AU1722" s="627"/>
      <c r="AV1722" s="613">
        <v>2010</v>
      </c>
      <c r="AW1722" s="613"/>
      <c r="AX1722" s="613"/>
      <c r="AY1722" s="613"/>
      <c r="AZ1722" s="613"/>
      <c r="BA1722" s="613"/>
      <c r="BB1722" s="613"/>
      <c r="BC1722" s="614">
        <v>65</v>
      </c>
      <c r="BD1722" s="614"/>
      <c r="BE1722" s="170"/>
    </row>
    <row r="1723" spans="1:57" ht="25.7" hidden="1" customHeight="1" x14ac:dyDescent="0.15">
      <c r="A1723" s="630"/>
      <c r="B1723" s="147"/>
      <c r="C1723" s="627" t="s">
        <v>6931</v>
      </c>
      <c r="D1723" s="631" t="s">
        <v>4695</v>
      </c>
      <c r="E1723" s="627" t="s">
        <v>6931</v>
      </c>
      <c r="F1723" s="657"/>
      <c r="G1723" s="625" t="s">
        <v>7224</v>
      </c>
      <c r="H1723" s="627"/>
      <c r="I1723" s="627"/>
      <c r="J1723" s="626">
        <v>374</v>
      </c>
      <c r="K1723" s="626">
        <v>364</v>
      </c>
      <c r="L1723" s="138">
        <v>364</v>
      </c>
      <c r="M1723" s="627">
        <v>950</v>
      </c>
      <c r="N1723" s="628">
        <v>950</v>
      </c>
      <c r="O1723" s="627">
        <v>950</v>
      </c>
      <c r="P1723" s="626">
        <v>336</v>
      </c>
      <c r="Q1723" s="626">
        <v>336</v>
      </c>
      <c r="R1723" s="626" t="s">
        <v>7204</v>
      </c>
      <c r="S1723" s="626">
        <v>1</v>
      </c>
      <c r="T1723" s="626" t="s">
        <v>316</v>
      </c>
      <c r="U1723" s="627"/>
      <c r="V1723" s="627"/>
      <c r="W1723" s="627"/>
      <c r="X1723" s="627"/>
      <c r="Y1723" s="627"/>
      <c r="Z1723" s="627"/>
      <c r="AA1723" s="626"/>
      <c r="AB1723" s="625"/>
      <c r="AC1723" s="625"/>
      <c r="AD1723" s="627"/>
      <c r="AE1723" s="627"/>
      <c r="AF1723" s="627"/>
      <c r="AG1723" s="627"/>
      <c r="AH1723" s="627"/>
      <c r="AI1723" s="627"/>
      <c r="AJ1723" s="627"/>
      <c r="AK1723" s="627"/>
      <c r="AL1723" s="627"/>
      <c r="AM1723" s="627"/>
      <c r="AN1723" s="627"/>
      <c r="AO1723" s="627"/>
      <c r="AP1723" s="627"/>
      <c r="AQ1723" s="627"/>
      <c r="AR1723" s="627"/>
      <c r="AS1723" s="627"/>
      <c r="AT1723" s="627"/>
      <c r="AU1723" s="627"/>
      <c r="AV1723" s="613">
        <v>2010</v>
      </c>
      <c r="AW1723" s="613"/>
      <c r="AX1723" s="613"/>
      <c r="AY1723" s="613"/>
      <c r="AZ1723" s="613"/>
      <c r="BA1723" s="613"/>
      <c r="BB1723" s="613"/>
      <c r="BC1723" s="614">
        <v>33</v>
      </c>
      <c r="BD1723" s="614"/>
      <c r="BE1723" s="170"/>
    </row>
    <row r="1724" spans="1:57" ht="25.7" hidden="1" customHeight="1" x14ac:dyDescent="0.15">
      <c r="A1724" s="630"/>
      <c r="B1724" s="147"/>
      <c r="C1724" s="627" t="s">
        <v>6931</v>
      </c>
      <c r="D1724" s="631" t="s">
        <v>1914</v>
      </c>
      <c r="E1724" s="627" t="s">
        <v>6931</v>
      </c>
      <c r="F1724" s="657"/>
      <c r="G1724" s="625" t="s">
        <v>7225</v>
      </c>
      <c r="H1724" s="627"/>
      <c r="I1724" s="627"/>
      <c r="J1724" s="626">
        <v>748</v>
      </c>
      <c r="K1724" s="626">
        <v>672</v>
      </c>
      <c r="L1724" s="138">
        <v>672</v>
      </c>
      <c r="M1724" s="626">
        <v>350</v>
      </c>
      <c r="N1724" s="626">
        <v>350</v>
      </c>
      <c r="O1724" s="626">
        <v>350</v>
      </c>
      <c r="P1724" s="626">
        <v>672</v>
      </c>
      <c r="Q1724" s="626">
        <v>672</v>
      </c>
      <c r="R1724" s="626" t="s">
        <v>7204</v>
      </c>
      <c r="S1724" s="626">
        <v>2</v>
      </c>
      <c r="T1724" s="626" t="s">
        <v>316</v>
      </c>
      <c r="U1724" s="627"/>
      <c r="V1724" s="627"/>
      <c r="W1724" s="627"/>
      <c r="X1724" s="627"/>
      <c r="Y1724" s="627"/>
      <c r="Z1724" s="627"/>
      <c r="AA1724" s="626"/>
      <c r="AB1724" s="625"/>
      <c r="AC1724" s="625"/>
      <c r="AD1724" s="627"/>
      <c r="AE1724" s="627"/>
      <c r="AF1724" s="627"/>
      <c r="AG1724" s="627"/>
      <c r="AH1724" s="627"/>
      <c r="AI1724" s="627"/>
      <c r="AJ1724" s="627"/>
      <c r="AK1724" s="627"/>
      <c r="AL1724" s="627"/>
      <c r="AM1724" s="627"/>
      <c r="AN1724" s="627"/>
      <c r="AO1724" s="627"/>
      <c r="AP1724" s="627"/>
      <c r="AQ1724" s="627"/>
      <c r="AR1724" s="627"/>
      <c r="AS1724" s="627"/>
      <c r="AT1724" s="627"/>
      <c r="AU1724" s="627"/>
      <c r="AV1724" s="613">
        <v>2010</v>
      </c>
      <c r="AW1724" s="613"/>
      <c r="AX1724" s="613"/>
      <c r="AY1724" s="613"/>
      <c r="AZ1724" s="613"/>
      <c r="BA1724" s="613"/>
      <c r="BB1724" s="613"/>
      <c r="BC1724" s="614">
        <v>87</v>
      </c>
      <c r="BD1724" s="890"/>
      <c r="BE1724" s="170"/>
    </row>
    <row r="1725" spans="1:57" ht="25.7" hidden="1" customHeight="1" x14ac:dyDescent="0.15">
      <c r="A1725" s="630"/>
      <c r="B1725" s="147"/>
      <c r="C1725" s="625" t="s">
        <v>6931</v>
      </c>
      <c r="D1725" s="625" t="s">
        <v>7226</v>
      </c>
      <c r="E1725" s="625" t="s">
        <v>6931</v>
      </c>
      <c r="F1725" s="625"/>
      <c r="G1725" s="625" t="s">
        <v>7227</v>
      </c>
      <c r="H1725" s="627"/>
      <c r="I1725" s="627"/>
      <c r="J1725" s="626">
        <v>2408</v>
      </c>
      <c r="K1725" s="626">
        <v>364</v>
      </c>
      <c r="L1725" s="138">
        <v>364</v>
      </c>
      <c r="M1725" s="627"/>
      <c r="N1725" s="628"/>
      <c r="O1725" s="627"/>
      <c r="P1725" s="626">
        <v>672</v>
      </c>
      <c r="Q1725" s="626">
        <v>672</v>
      </c>
      <c r="R1725" s="626" t="s">
        <v>7204</v>
      </c>
      <c r="S1725" s="626">
        <v>2</v>
      </c>
      <c r="T1725" s="626" t="s">
        <v>316</v>
      </c>
      <c r="U1725" s="627"/>
      <c r="V1725" s="627"/>
      <c r="W1725" s="627"/>
      <c r="X1725" s="627"/>
      <c r="Y1725" s="627"/>
      <c r="Z1725" s="627"/>
      <c r="AA1725" s="626"/>
      <c r="AB1725" s="625"/>
      <c r="AC1725" s="625"/>
      <c r="AD1725" s="627"/>
      <c r="AE1725" s="627"/>
      <c r="AF1725" s="627"/>
      <c r="AG1725" s="627"/>
      <c r="AH1725" s="627"/>
      <c r="AI1725" s="627"/>
      <c r="AJ1725" s="627"/>
      <c r="AK1725" s="627"/>
      <c r="AL1725" s="627"/>
      <c r="AM1725" s="627"/>
      <c r="AN1725" s="627"/>
      <c r="AO1725" s="627"/>
      <c r="AP1725" s="627"/>
      <c r="AQ1725" s="627"/>
      <c r="AR1725" s="627"/>
      <c r="AS1725" s="627"/>
      <c r="AT1725" s="627"/>
      <c r="AU1725" s="627"/>
      <c r="AV1725" s="613">
        <v>2011</v>
      </c>
      <c r="AW1725" s="613"/>
      <c r="AX1725" s="613"/>
      <c r="AY1725" s="613"/>
      <c r="AZ1725" s="613"/>
      <c r="BA1725" s="613"/>
      <c r="BB1725" s="613"/>
      <c r="BC1725" s="614">
        <v>700</v>
      </c>
      <c r="BD1725" s="614"/>
      <c r="BE1725" s="170"/>
    </row>
    <row r="1726" spans="1:57" ht="25.7" hidden="1" customHeight="1" x14ac:dyDescent="0.15">
      <c r="A1726" s="630"/>
      <c r="B1726" s="147"/>
      <c r="C1726" s="625" t="s">
        <v>6931</v>
      </c>
      <c r="D1726" s="625" t="s">
        <v>7228</v>
      </c>
      <c r="E1726" s="625" t="s">
        <v>6931</v>
      </c>
      <c r="F1726" s="625"/>
      <c r="G1726" s="625" t="s">
        <v>7229</v>
      </c>
      <c r="H1726" s="627"/>
      <c r="I1726" s="627"/>
      <c r="J1726" s="626">
        <v>500</v>
      </c>
      <c r="K1726" s="626">
        <v>364</v>
      </c>
      <c r="L1726" s="138">
        <v>364</v>
      </c>
      <c r="M1726" s="627"/>
      <c r="N1726" s="628"/>
      <c r="O1726" s="627">
        <v>336</v>
      </c>
      <c r="P1726" s="626">
        <v>336</v>
      </c>
      <c r="Q1726" s="626">
        <v>336</v>
      </c>
      <c r="R1726" s="626" t="s">
        <v>7204</v>
      </c>
      <c r="S1726" s="626">
        <v>1</v>
      </c>
      <c r="T1726" s="626" t="s">
        <v>7230</v>
      </c>
      <c r="U1726" s="627"/>
      <c r="V1726" s="627"/>
      <c r="W1726" s="627"/>
      <c r="X1726" s="627"/>
      <c r="Y1726" s="627"/>
      <c r="Z1726" s="627"/>
      <c r="AA1726" s="626" t="s">
        <v>2083</v>
      </c>
      <c r="AB1726" s="625"/>
      <c r="AC1726" s="625"/>
      <c r="AD1726" s="627"/>
      <c r="AE1726" s="627"/>
      <c r="AF1726" s="627"/>
      <c r="AG1726" s="627"/>
      <c r="AH1726" s="627"/>
      <c r="AI1726" s="627"/>
      <c r="AJ1726" s="627"/>
      <c r="AK1726" s="627"/>
      <c r="AL1726" s="627"/>
      <c r="AM1726" s="627"/>
      <c r="AN1726" s="627"/>
      <c r="AO1726" s="627"/>
      <c r="AP1726" s="627"/>
      <c r="AQ1726" s="627"/>
      <c r="AR1726" s="627"/>
      <c r="AS1726" s="627"/>
      <c r="AT1726" s="627"/>
      <c r="AU1726" s="627"/>
      <c r="AV1726" s="613">
        <v>2007</v>
      </c>
      <c r="AW1726" s="613"/>
      <c r="AX1726" s="613"/>
      <c r="AY1726" s="613"/>
      <c r="AZ1726" s="613"/>
      <c r="BA1726" s="613"/>
      <c r="BB1726" s="613"/>
      <c r="BC1726" s="614">
        <v>50</v>
      </c>
      <c r="BD1726" s="614" t="s">
        <v>10913</v>
      </c>
      <c r="BE1726" s="170"/>
    </row>
    <row r="1727" spans="1:57" ht="25.7" hidden="1" customHeight="1" x14ac:dyDescent="0.15">
      <c r="A1727" s="630"/>
      <c r="B1727" s="147"/>
      <c r="C1727" s="625" t="s">
        <v>6931</v>
      </c>
      <c r="D1727" s="625" t="s">
        <v>7231</v>
      </c>
      <c r="E1727" s="625" t="s">
        <v>6931</v>
      </c>
      <c r="F1727" s="625"/>
      <c r="G1727" s="625" t="s">
        <v>7232</v>
      </c>
      <c r="H1727" s="627"/>
      <c r="I1727" s="627"/>
      <c r="J1727" s="626">
        <v>1950</v>
      </c>
      <c r="K1727" s="626">
        <v>400</v>
      </c>
      <c r="L1727" s="138">
        <v>400</v>
      </c>
      <c r="M1727" s="627">
        <v>336</v>
      </c>
      <c r="N1727" s="628">
        <v>672</v>
      </c>
      <c r="O1727" s="627" t="s">
        <v>7204</v>
      </c>
      <c r="P1727" s="626">
        <v>336</v>
      </c>
      <c r="Q1727" s="626">
        <v>672</v>
      </c>
      <c r="R1727" s="626" t="s">
        <v>7204</v>
      </c>
      <c r="S1727" s="626">
        <v>2</v>
      </c>
      <c r="T1727" s="626" t="s">
        <v>316</v>
      </c>
      <c r="U1727" s="627"/>
      <c r="V1727" s="627"/>
      <c r="W1727" s="627"/>
      <c r="X1727" s="627"/>
      <c r="Y1727" s="627"/>
      <c r="Z1727" s="627"/>
      <c r="AA1727" s="626" t="s">
        <v>2083</v>
      </c>
      <c r="AB1727" s="625">
        <v>2017</v>
      </c>
      <c r="AC1727" s="625">
        <v>300</v>
      </c>
      <c r="AD1727" s="627" t="s">
        <v>10913</v>
      </c>
      <c r="AE1727" s="627"/>
      <c r="AF1727" s="627"/>
      <c r="AG1727" s="627"/>
      <c r="AH1727" s="627"/>
      <c r="AI1727" s="627"/>
      <c r="AJ1727" s="627"/>
      <c r="AK1727" s="627"/>
      <c r="AL1727" s="627"/>
      <c r="AM1727" s="627"/>
      <c r="AN1727" s="627"/>
      <c r="AO1727" s="627"/>
      <c r="AP1727" s="627"/>
      <c r="AQ1727" s="627"/>
      <c r="AR1727" s="627"/>
      <c r="AS1727" s="627"/>
      <c r="AT1727" s="627"/>
      <c r="AU1727" s="627"/>
      <c r="AV1727" s="613">
        <v>2010</v>
      </c>
      <c r="AW1727" s="613"/>
      <c r="AX1727" s="613"/>
      <c r="AY1727" s="613"/>
      <c r="AZ1727" s="613"/>
      <c r="BA1727" s="613"/>
      <c r="BB1727" s="613"/>
      <c r="BC1727" s="614">
        <v>300</v>
      </c>
      <c r="BD1727" s="614" t="s">
        <v>10913</v>
      </c>
      <c r="BE1727" s="170"/>
    </row>
    <row r="1728" spans="1:57" ht="25.7" hidden="1" customHeight="1" x14ac:dyDescent="0.15">
      <c r="A1728" s="630"/>
      <c r="B1728" s="147"/>
      <c r="C1728" s="625" t="s">
        <v>6931</v>
      </c>
      <c r="D1728" s="625" t="s">
        <v>7233</v>
      </c>
      <c r="E1728" s="625" t="s">
        <v>6931</v>
      </c>
      <c r="F1728" s="625"/>
      <c r="G1728" s="625" t="s">
        <v>7234</v>
      </c>
      <c r="H1728" s="627"/>
      <c r="I1728" s="627"/>
      <c r="J1728" s="626">
        <v>1926</v>
      </c>
      <c r="K1728" s="626">
        <v>364</v>
      </c>
      <c r="L1728" s="138">
        <v>364</v>
      </c>
      <c r="M1728" s="627"/>
      <c r="N1728" s="628"/>
      <c r="O1728" s="627">
        <v>336</v>
      </c>
      <c r="P1728" s="626">
        <v>672</v>
      </c>
      <c r="Q1728" s="626">
        <v>672</v>
      </c>
      <c r="R1728" s="626" t="s">
        <v>7204</v>
      </c>
      <c r="S1728" s="626">
        <v>2</v>
      </c>
      <c r="T1728" s="626" t="s">
        <v>316</v>
      </c>
      <c r="U1728" s="627"/>
      <c r="V1728" s="627"/>
      <c r="W1728" s="627"/>
      <c r="X1728" s="627"/>
      <c r="Y1728" s="627"/>
      <c r="Z1728" s="627"/>
      <c r="AA1728" s="626" t="s">
        <v>2083</v>
      </c>
      <c r="AB1728" s="625"/>
      <c r="AC1728" s="625"/>
      <c r="AD1728" s="627"/>
      <c r="AE1728" s="627"/>
      <c r="AF1728" s="627"/>
      <c r="AG1728" s="627"/>
      <c r="AH1728" s="627"/>
      <c r="AI1728" s="627"/>
      <c r="AJ1728" s="627"/>
      <c r="AK1728" s="627"/>
      <c r="AL1728" s="627"/>
      <c r="AM1728" s="627"/>
      <c r="AN1728" s="627"/>
      <c r="AO1728" s="627"/>
      <c r="AP1728" s="627"/>
      <c r="AQ1728" s="627"/>
      <c r="AR1728" s="627"/>
      <c r="AS1728" s="627"/>
      <c r="AT1728" s="627"/>
      <c r="AU1728" s="627"/>
      <c r="AV1728" s="613">
        <v>2003</v>
      </c>
      <c r="AW1728" s="613"/>
      <c r="AX1728" s="613"/>
      <c r="AY1728" s="613"/>
      <c r="AZ1728" s="613"/>
      <c r="BA1728" s="613"/>
      <c r="BB1728" s="613"/>
      <c r="BC1728" s="614">
        <v>112</v>
      </c>
      <c r="BD1728" s="614" t="s">
        <v>10913</v>
      </c>
      <c r="BE1728" s="170"/>
    </row>
    <row r="1729" spans="1:57" ht="25.7" hidden="1" customHeight="1" x14ac:dyDescent="0.15">
      <c r="A1729" s="630"/>
      <c r="B1729" s="147"/>
      <c r="C1729" s="625" t="s">
        <v>2086</v>
      </c>
      <c r="D1729" s="625" t="s">
        <v>7235</v>
      </c>
      <c r="E1729" s="625" t="s">
        <v>2086</v>
      </c>
      <c r="F1729" s="625"/>
      <c r="G1729" s="625" t="s">
        <v>2086</v>
      </c>
      <c r="H1729" s="627"/>
      <c r="I1729" s="627"/>
      <c r="J1729" s="626">
        <v>1538</v>
      </c>
      <c r="K1729" s="626">
        <v>464</v>
      </c>
      <c r="L1729" s="138">
        <v>464</v>
      </c>
      <c r="M1729" s="627"/>
      <c r="N1729" s="628"/>
      <c r="O1729" s="627"/>
      <c r="P1729" s="626">
        <v>464</v>
      </c>
      <c r="Q1729" s="626">
        <v>464</v>
      </c>
      <c r="R1729" s="626" t="s">
        <v>7236</v>
      </c>
      <c r="S1729" s="626">
        <v>2</v>
      </c>
      <c r="T1729" s="626" t="s">
        <v>316</v>
      </c>
      <c r="U1729" s="627"/>
      <c r="V1729" s="627"/>
      <c r="W1729" s="627"/>
      <c r="X1729" s="627"/>
      <c r="Y1729" s="627"/>
      <c r="Z1729" s="627"/>
      <c r="AA1729" s="626"/>
      <c r="AB1729" s="625"/>
      <c r="AC1729" s="625"/>
      <c r="AD1729" s="627"/>
      <c r="AE1729" s="627"/>
      <c r="AF1729" s="627"/>
      <c r="AG1729" s="627"/>
      <c r="AH1729" s="627"/>
      <c r="AI1729" s="627"/>
      <c r="AJ1729" s="627"/>
      <c r="AK1729" s="627"/>
      <c r="AL1729" s="627"/>
      <c r="AM1729" s="627"/>
      <c r="AN1729" s="627"/>
      <c r="AO1729" s="627"/>
      <c r="AP1729" s="627"/>
      <c r="AQ1729" s="627"/>
      <c r="AR1729" s="627"/>
      <c r="AS1729" s="627"/>
      <c r="AT1729" s="627"/>
      <c r="AU1729" s="627"/>
      <c r="AV1729" s="613">
        <v>2008</v>
      </c>
      <c r="AW1729" s="613"/>
      <c r="AX1729" s="613"/>
      <c r="AY1729" s="613"/>
      <c r="AZ1729" s="613"/>
      <c r="BA1729" s="613"/>
      <c r="BB1729" s="613"/>
      <c r="BC1729" s="614">
        <v>60</v>
      </c>
      <c r="BD1729" s="614"/>
      <c r="BE1729" s="170"/>
    </row>
    <row r="1730" spans="1:57" ht="25.7" hidden="1" customHeight="1" x14ac:dyDescent="0.15">
      <c r="A1730" s="630"/>
      <c r="B1730" s="147"/>
      <c r="C1730" s="613" t="s">
        <v>2086</v>
      </c>
      <c r="D1730" s="680" t="s">
        <v>7237</v>
      </c>
      <c r="E1730" s="613" t="s">
        <v>2086</v>
      </c>
      <c r="F1730" s="613"/>
      <c r="G1730" s="613" t="s">
        <v>2086</v>
      </c>
      <c r="H1730" s="613"/>
      <c r="I1730" s="613"/>
      <c r="J1730" s="614">
        <v>1534</v>
      </c>
      <c r="K1730" s="614">
        <v>632</v>
      </c>
      <c r="L1730" s="138">
        <v>632</v>
      </c>
      <c r="M1730" s="613">
        <v>600</v>
      </c>
      <c r="N1730" s="613">
        <v>600</v>
      </c>
      <c r="O1730" s="613">
        <v>600</v>
      </c>
      <c r="P1730" s="614">
        <v>583</v>
      </c>
      <c r="Q1730" s="614">
        <v>583</v>
      </c>
      <c r="R1730" s="626" t="s">
        <v>7238</v>
      </c>
      <c r="S1730" s="614">
        <v>1</v>
      </c>
      <c r="T1730" s="614" t="s">
        <v>316</v>
      </c>
      <c r="U1730" s="613"/>
      <c r="V1730" s="613"/>
      <c r="W1730" s="613"/>
      <c r="X1730" s="613"/>
      <c r="Y1730" s="613"/>
      <c r="Z1730" s="613"/>
      <c r="AA1730" s="614" t="s">
        <v>1530</v>
      </c>
      <c r="AB1730" s="613"/>
      <c r="AC1730" s="613"/>
      <c r="AD1730" s="613"/>
      <c r="AE1730" s="613"/>
      <c r="AF1730" s="613"/>
      <c r="AG1730" s="613"/>
      <c r="AH1730" s="613"/>
      <c r="AI1730" s="613"/>
      <c r="AJ1730" s="613"/>
      <c r="AK1730" s="613"/>
      <c r="AL1730" s="613"/>
      <c r="AM1730" s="613"/>
      <c r="AN1730" s="613"/>
      <c r="AO1730" s="613"/>
      <c r="AP1730" s="613"/>
      <c r="AQ1730" s="613"/>
      <c r="AR1730" s="613"/>
      <c r="AS1730" s="613"/>
      <c r="AT1730" s="613"/>
      <c r="AU1730" s="613"/>
      <c r="AV1730" s="613">
        <v>2008</v>
      </c>
      <c r="AW1730" s="613"/>
      <c r="AX1730" s="613"/>
      <c r="AY1730" s="613"/>
      <c r="AZ1730" s="613"/>
      <c r="BA1730" s="613"/>
      <c r="BB1730" s="613"/>
      <c r="BC1730" s="614">
        <v>60</v>
      </c>
      <c r="BD1730" s="890"/>
      <c r="BE1730" s="170"/>
    </row>
    <row r="1731" spans="1:57" ht="25.7" hidden="1" customHeight="1" x14ac:dyDescent="0.15">
      <c r="A1731" s="630"/>
      <c r="B1731" s="147"/>
      <c r="C1731" s="613" t="s">
        <v>2086</v>
      </c>
      <c r="D1731" s="613" t="s">
        <v>7239</v>
      </c>
      <c r="E1731" s="613" t="s">
        <v>2086</v>
      </c>
      <c r="F1731" s="613"/>
      <c r="G1731" s="613" t="s">
        <v>2086</v>
      </c>
      <c r="H1731" s="613"/>
      <c r="I1731" s="613"/>
      <c r="J1731" s="614">
        <v>1653</v>
      </c>
      <c r="K1731" s="614">
        <v>523</v>
      </c>
      <c r="L1731" s="138">
        <v>523</v>
      </c>
      <c r="M1731" s="613">
        <v>950</v>
      </c>
      <c r="N1731" s="613">
        <v>950</v>
      </c>
      <c r="O1731" s="613">
        <v>950</v>
      </c>
      <c r="P1731" s="626">
        <v>465</v>
      </c>
      <c r="Q1731" s="614">
        <v>465</v>
      </c>
      <c r="R1731" s="614" t="s">
        <v>7240</v>
      </c>
      <c r="S1731" s="614">
        <v>1</v>
      </c>
      <c r="T1731" s="614" t="s">
        <v>316</v>
      </c>
      <c r="U1731" s="613"/>
      <c r="V1731" s="613"/>
      <c r="W1731" s="613"/>
      <c r="X1731" s="613"/>
      <c r="Y1731" s="613"/>
      <c r="Z1731" s="613"/>
      <c r="AA1731" s="614"/>
      <c r="AB1731" s="613"/>
      <c r="AC1731" s="613"/>
      <c r="AD1731" s="613"/>
      <c r="AE1731" s="613"/>
      <c r="AF1731" s="613"/>
      <c r="AG1731" s="613"/>
      <c r="AH1731" s="613"/>
      <c r="AI1731" s="613"/>
      <c r="AJ1731" s="613"/>
      <c r="AK1731" s="613"/>
      <c r="AL1731" s="613"/>
      <c r="AM1731" s="613"/>
      <c r="AN1731" s="613"/>
      <c r="AO1731" s="613"/>
      <c r="AP1731" s="613"/>
      <c r="AQ1731" s="613"/>
      <c r="AR1731" s="613"/>
      <c r="AS1731" s="613"/>
      <c r="AT1731" s="613"/>
      <c r="AU1731" s="613"/>
      <c r="AV1731" s="613">
        <v>2009</v>
      </c>
      <c r="AW1731" s="613"/>
      <c r="AX1731" s="613"/>
      <c r="AY1731" s="613"/>
      <c r="AZ1731" s="613"/>
      <c r="BA1731" s="613"/>
      <c r="BB1731" s="613"/>
      <c r="BC1731" s="614">
        <v>80</v>
      </c>
      <c r="BD1731" s="890"/>
      <c r="BE1731" s="170"/>
    </row>
    <row r="1732" spans="1:57" ht="25.7" hidden="1" customHeight="1" x14ac:dyDescent="0.15">
      <c r="A1732" s="630"/>
      <c r="B1732" s="147"/>
      <c r="C1732" s="627" t="s">
        <v>2086</v>
      </c>
      <c r="D1732" s="631" t="s">
        <v>7241</v>
      </c>
      <c r="E1732" s="627" t="s">
        <v>2086</v>
      </c>
      <c r="F1732" s="657"/>
      <c r="G1732" s="625" t="s">
        <v>2086</v>
      </c>
      <c r="H1732" s="627"/>
      <c r="I1732" s="627"/>
      <c r="J1732" s="626">
        <v>1982</v>
      </c>
      <c r="K1732" s="626">
        <v>705</v>
      </c>
      <c r="L1732" s="138">
        <v>705</v>
      </c>
      <c r="M1732" s="626">
        <v>350</v>
      </c>
      <c r="N1732" s="626">
        <v>350</v>
      </c>
      <c r="O1732" s="626">
        <v>350</v>
      </c>
      <c r="P1732" s="626">
        <v>539</v>
      </c>
      <c r="Q1732" s="626">
        <v>539</v>
      </c>
      <c r="R1732" s="626" t="s">
        <v>7242</v>
      </c>
      <c r="S1732" s="626">
        <v>1</v>
      </c>
      <c r="T1732" s="626" t="s">
        <v>316</v>
      </c>
      <c r="U1732" s="627"/>
      <c r="V1732" s="627"/>
      <c r="W1732" s="627"/>
      <c r="X1732" s="627"/>
      <c r="Y1732" s="627"/>
      <c r="Z1732" s="627"/>
      <c r="AA1732" s="626" t="s">
        <v>1530</v>
      </c>
      <c r="AB1732" s="625"/>
      <c r="AC1732" s="625"/>
      <c r="AD1732" s="627"/>
      <c r="AE1732" s="627"/>
      <c r="AF1732" s="627"/>
      <c r="AG1732" s="627"/>
      <c r="AH1732" s="627"/>
      <c r="AI1732" s="627"/>
      <c r="AJ1732" s="627"/>
      <c r="AK1732" s="627"/>
      <c r="AL1732" s="627"/>
      <c r="AM1732" s="627"/>
      <c r="AN1732" s="627"/>
      <c r="AO1732" s="627"/>
      <c r="AP1732" s="627"/>
      <c r="AQ1732" s="627"/>
      <c r="AR1732" s="627"/>
      <c r="AS1732" s="627"/>
      <c r="AT1732" s="627"/>
      <c r="AU1732" s="627"/>
      <c r="AV1732" s="613">
        <v>2009</v>
      </c>
      <c r="AW1732" s="613"/>
      <c r="AX1732" s="613"/>
      <c r="AY1732" s="613"/>
      <c r="AZ1732" s="613"/>
      <c r="BA1732" s="613"/>
      <c r="BB1732" s="613"/>
      <c r="BC1732" s="614">
        <v>80</v>
      </c>
      <c r="BD1732" s="794"/>
      <c r="BE1732" s="170"/>
    </row>
    <row r="1733" spans="1:57" ht="25.7" hidden="1" customHeight="1" x14ac:dyDescent="0.15">
      <c r="A1733" s="630"/>
      <c r="B1733" s="147"/>
      <c r="C1733" s="627" t="s">
        <v>2086</v>
      </c>
      <c r="D1733" s="631" t="s">
        <v>7243</v>
      </c>
      <c r="E1733" s="627" t="s">
        <v>2086</v>
      </c>
      <c r="F1733" s="657"/>
      <c r="G1733" s="625" t="s">
        <v>2086</v>
      </c>
      <c r="H1733" s="627"/>
      <c r="I1733" s="627"/>
      <c r="J1733" s="626">
        <v>2017</v>
      </c>
      <c r="K1733" s="626">
        <v>377.24</v>
      </c>
      <c r="L1733" s="138">
        <v>358.38</v>
      </c>
      <c r="M1733" s="626"/>
      <c r="N1733" s="626"/>
      <c r="O1733" s="626"/>
      <c r="P1733" s="626">
        <v>325</v>
      </c>
      <c r="Q1733" s="626">
        <v>325</v>
      </c>
      <c r="R1733" s="626" t="s">
        <v>7244</v>
      </c>
      <c r="S1733" s="626">
        <v>1</v>
      </c>
      <c r="T1733" s="626" t="s">
        <v>316</v>
      </c>
      <c r="U1733" s="627"/>
      <c r="V1733" s="627"/>
      <c r="W1733" s="627"/>
      <c r="X1733" s="627"/>
      <c r="Y1733" s="627"/>
      <c r="Z1733" s="627"/>
      <c r="AA1733" s="626" t="s">
        <v>7245</v>
      </c>
      <c r="AB1733" s="625"/>
      <c r="AC1733" s="625"/>
      <c r="AD1733" s="627"/>
      <c r="AE1733" s="627"/>
      <c r="AF1733" s="627"/>
      <c r="AG1733" s="627"/>
      <c r="AH1733" s="627"/>
      <c r="AI1733" s="627"/>
      <c r="AJ1733" s="627"/>
      <c r="AK1733" s="627"/>
      <c r="AL1733" s="627"/>
      <c r="AM1733" s="627"/>
      <c r="AN1733" s="627"/>
      <c r="AO1733" s="627"/>
      <c r="AP1733" s="627"/>
      <c r="AQ1733" s="627"/>
      <c r="AR1733" s="627"/>
      <c r="AS1733" s="627"/>
      <c r="AT1733" s="627"/>
      <c r="AU1733" s="627"/>
      <c r="AV1733" s="613">
        <v>2010</v>
      </c>
      <c r="AW1733" s="613"/>
      <c r="AX1733" s="613"/>
      <c r="AY1733" s="613"/>
      <c r="AZ1733" s="613"/>
      <c r="BA1733" s="613"/>
      <c r="BB1733" s="613"/>
      <c r="BC1733" s="614">
        <v>80</v>
      </c>
      <c r="BD1733" s="614"/>
      <c r="BE1733" s="170"/>
    </row>
    <row r="1734" spans="1:57" ht="25.7" hidden="1" customHeight="1" x14ac:dyDescent="0.15">
      <c r="A1734" s="630"/>
      <c r="B1734" s="147"/>
      <c r="C1734" s="627" t="s">
        <v>2086</v>
      </c>
      <c r="D1734" s="925" t="s">
        <v>7246</v>
      </c>
      <c r="E1734" s="627" t="s">
        <v>2086</v>
      </c>
      <c r="F1734" s="657"/>
      <c r="G1734" s="625" t="s">
        <v>2086</v>
      </c>
      <c r="H1734" s="627"/>
      <c r="I1734" s="627"/>
      <c r="J1734" s="626">
        <v>1857</v>
      </c>
      <c r="K1734" s="626">
        <v>365</v>
      </c>
      <c r="L1734" s="138">
        <v>365</v>
      </c>
      <c r="M1734" s="626"/>
      <c r="N1734" s="626"/>
      <c r="O1734" s="626"/>
      <c r="P1734" s="626">
        <v>838</v>
      </c>
      <c r="Q1734" s="626">
        <v>838</v>
      </c>
      <c r="R1734" s="626" t="s">
        <v>7247</v>
      </c>
      <c r="S1734" s="626">
        <v>1</v>
      </c>
      <c r="T1734" s="626" t="s">
        <v>316</v>
      </c>
      <c r="U1734" s="627"/>
      <c r="V1734" s="627"/>
      <c r="W1734" s="627"/>
      <c r="X1734" s="627"/>
      <c r="Y1734" s="627"/>
      <c r="Z1734" s="627"/>
      <c r="AA1734" s="626"/>
      <c r="AB1734" s="625"/>
      <c r="AC1734" s="625"/>
      <c r="AD1734" s="627"/>
      <c r="AE1734" s="627"/>
      <c r="AF1734" s="627"/>
      <c r="AG1734" s="627"/>
      <c r="AH1734" s="627"/>
      <c r="AI1734" s="627"/>
      <c r="AJ1734" s="627"/>
      <c r="AK1734" s="627"/>
      <c r="AL1734" s="627"/>
      <c r="AM1734" s="627"/>
      <c r="AN1734" s="627"/>
      <c r="AO1734" s="627"/>
      <c r="AP1734" s="627"/>
      <c r="AQ1734" s="627"/>
      <c r="AR1734" s="627"/>
      <c r="AS1734" s="627"/>
      <c r="AT1734" s="627"/>
      <c r="AU1734" s="627"/>
      <c r="AV1734" s="613">
        <v>2015</v>
      </c>
      <c r="AW1734" s="613"/>
      <c r="AX1734" s="613"/>
      <c r="AY1734" s="613"/>
      <c r="AZ1734" s="613"/>
      <c r="BA1734" s="613"/>
      <c r="BB1734" s="613"/>
      <c r="BC1734" s="614">
        <v>97</v>
      </c>
      <c r="BD1734" s="614"/>
      <c r="BE1734" s="170"/>
    </row>
    <row r="1735" spans="1:57" ht="25.7" hidden="1" customHeight="1" x14ac:dyDescent="0.15">
      <c r="A1735" s="630"/>
      <c r="B1735" s="147"/>
      <c r="C1735" s="627" t="s">
        <v>16379</v>
      </c>
      <c r="D1735" s="1591" t="s">
        <v>17765</v>
      </c>
      <c r="E1735" s="627" t="s">
        <v>16379</v>
      </c>
      <c r="F1735" s="657"/>
      <c r="G1735" s="625" t="s">
        <v>16379</v>
      </c>
      <c r="H1735" s="627"/>
      <c r="I1735" s="627"/>
      <c r="J1735" s="626">
        <v>800</v>
      </c>
      <c r="K1735" s="626"/>
      <c r="L1735" s="138"/>
      <c r="M1735" s="626"/>
      <c r="N1735" s="626"/>
      <c r="O1735" s="626"/>
      <c r="P1735" s="626"/>
      <c r="Q1735" s="626"/>
      <c r="R1735" s="626" t="s">
        <v>17766</v>
      </c>
      <c r="S1735" s="626">
        <v>2</v>
      </c>
      <c r="T1735" s="626" t="s">
        <v>15436</v>
      </c>
      <c r="U1735" s="627"/>
      <c r="V1735" s="627"/>
      <c r="W1735" s="627"/>
      <c r="X1735" s="627"/>
      <c r="Y1735" s="627"/>
      <c r="Z1735" s="627"/>
      <c r="AA1735" s="626" t="s">
        <v>17767</v>
      </c>
      <c r="AB1735" s="625"/>
      <c r="AC1735" s="625"/>
      <c r="AD1735" s="627"/>
      <c r="AE1735" s="627"/>
      <c r="AF1735" s="627"/>
      <c r="AG1735" s="627"/>
      <c r="AH1735" s="627"/>
      <c r="AI1735" s="627"/>
      <c r="AJ1735" s="627"/>
      <c r="AK1735" s="627"/>
      <c r="AL1735" s="627"/>
      <c r="AM1735" s="627"/>
      <c r="AN1735" s="627"/>
      <c r="AO1735" s="627"/>
      <c r="AP1735" s="627"/>
      <c r="AQ1735" s="627"/>
      <c r="AR1735" s="627"/>
      <c r="AS1735" s="627"/>
      <c r="AT1735" s="627"/>
      <c r="AU1735" s="627"/>
      <c r="AV1735" s="613">
        <v>2013</v>
      </c>
      <c r="AW1735" s="613"/>
      <c r="AX1735" s="613"/>
      <c r="AY1735" s="613"/>
      <c r="AZ1735" s="613"/>
      <c r="BA1735" s="613"/>
      <c r="BB1735" s="613"/>
      <c r="BC1735" s="614">
        <v>50</v>
      </c>
      <c r="BD1735" s="614"/>
      <c r="BE1735" s="170"/>
    </row>
    <row r="1736" spans="1:57" ht="25.7" hidden="1" customHeight="1" x14ac:dyDescent="0.15">
      <c r="A1736" s="630"/>
      <c r="B1736" s="147"/>
      <c r="C1736" s="627" t="s">
        <v>16379</v>
      </c>
      <c r="D1736" s="1591" t="s">
        <v>17768</v>
      </c>
      <c r="E1736" s="627" t="s">
        <v>16379</v>
      </c>
      <c r="F1736" s="657"/>
      <c r="G1736" s="625" t="s">
        <v>16379</v>
      </c>
      <c r="H1736" s="627"/>
      <c r="I1736" s="627"/>
      <c r="J1736" s="626">
        <v>400</v>
      </c>
      <c r="K1736" s="626"/>
      <c r="L1736" s="138"/>
      <c r="M1736" s="626"/>
      <c r="N1736" s="626"/>
      <c r="O1736" s="626"/>
      <c r="P1736" s="626"/>
      <c r="Q1736" s="626"/>
      <c r="R1736" s="626" t="s">
        <v>17766</v>
      </c>
      <c r="S1736" s="626">
        <v>1</v>
      </c>
      <c r="T1736" s="626" t="s">
        <v>15436</v>
      </c>
      <c r="U1736" s="627"/>
      <c r="V1736" s="627"/>
      <c r="W1736" s="627"/>
      <c r="X1736" s="627"/>
      <c r="Y1736" s="627"/>
      <c r="Z1736" s="627"/>
      <c r="AA1736" s="626" t="s">
        <v>16348</v>
      </c>
      <c r="AB1736" s="625"/>
      <c r="AC1736" s="625"/>
      <c r="AD1736" s="627"/>
      <c r="AE1736" s="627"/>
      <c r="AF1736" s="627"/>
      <c r="AG1736" s="627"/>
      <c r="AH1736" s="627"/>
      <c r="AI1736" s="627"/>
      <c r="AJ1736" s="627"/>
      <c r="AK1736" s="627"/>
      <c r="AL1736" s="627"/>
      <c r="AM1736" s="627"/>
      <c r="AN1736" s="627"/>
      <c r="AO1736" s="627"/>
      <c r="AP1736" s="627"/>
      <c r="AQ1736" s="627"/>
      <c r="AR1736" s="627"/>
      <c r="AS1736" s="627"/>
      <c r="AT1736" s="627"/>
      <c r="AU1736" s="627"/>
      <c r="AV1736" s="613">
        <v>2011</v>
      </c>
      <c r="AW1736" s="613"/>
      <c r="AX1736" s="613"/>
      <c r="AY1736" s="613"/>
      <c r="AZ1736" s="613"/>
      <c r="BA1736" s="613"/>
      <c r="BB1736" s="613"/>
      <c r="BC1736" s="614">
        <v>230</v>
      </c>
      <c r="BD1736" s="614"/>
      <c r="BE1736" s="170"/>
    </row>
    <row r="1737" spans="1:57" ht="25.7" hidden="1" customHeight="1" x14ac:dyDescent="0.15">
      <c r="A1737" s="630"/>
      <c r="B1737" s="147"/>
      <c r="C1737" s="627" t="s">
        <v>16379</v>
      </c>
      <c r="D1737" s="1591" t="s">
        <v>17769</v>
      </c>
      <c r="E1737" s="627" t="s">
        <v>16379</v>
      </c>
      <c r="F1737" s="657"/>
      <c r="G1737" s="625" t="s">
        <v>16379</v>
      </c>
      <c r="H1737" s="627"/>
      <c r="I1737" s="627"/>
      <c r="J1737" s="626">
        <v>1000</v>
      </c>
      <c r="K1737" s="626"/>
      <c r="L1737" s="138"/>
      <c r="M1737" s="626"/>
      <c r="N1737" s="626"/>
      <c r="O1737" s="626"/>
      <c r="P1737" s="626"/>
      <c r="Q1737" s="626"/>
      <c r="R1737" s="626" t="s">
        <v>17766</v>
      </c>
      <c r="S1737" s="626">
        <v>1</v>
      </c>
      <c r="T1737" s="626" t="s">
        <v>15436</v>
      </c>
      <c r="U1737" s="627"/>
      <c r="V1737" s="627"/>
      <c r="W1737" s="627"/>
      <c r="X1737" s="627"/>
      <c r="Y1737" s="627"/>
      <c r="Z1737" s="627"/>
      <c r="AA1737" s="626" t="s">
        <v>15512</v>
      </c>
      <c r="AB1737" s="625"/>
      <c r="AC1737" s="625"/>
      <c r="AD1737" s="627"/>
      <c r="AE1737" s="627"/>
      <c r="AF1737" s="627"/>
      <c r="AG1737" s="627"/>
      <c r="AH1737" s="627"/>
      <c r="AI1737" s="627"/>
      <c r="AJ1737" s="627"/>
      <c r="AK1737" s="627"/>
      <c r="AL1737" s="627"/>
      <c r="AM1737" s="627"/>
      <c r="AN1737" s="627"/>
      <c r="AO1737" s="627"/>
      <c r="AP1737" s="627"/>
      <c r="AQ1737" s="627"/>
      <c r="AR1737" s="627"/>
      <c r="AS1737" s="627"/>
      <c r="AT1737" s="627"/>
      <c r="AU1737" s="627"/>
      <c r="AV1737" s="613">
        <v>2016</v>
      </c>
      <c r="AW1737" s="613"/>
      <c r="AX1737" s="613"/>
      <c r="AY1737" s="613"/>
      <c r="AZ1737" s="613"/>
      <c r="BA1737" s="613"/>
      <c r="BB1737" s="613"/>
      <c r="BC1737" s="614">
        <v>562</v>
      </c>
      <c r="BD1737" s="614"/>
      <c r="BE1737" s="170"/>
    </row>
    <row r="1738" spans="1:57" ht="25.7" hidden="1" customHeight="1" x14ac:dyDescent="0.15">
      <c r="A1738" s="630"/>
      <c r="B1738" s="147"/>
      <c r="C1738" s="627" t="s">
        <v>16379</v>
      </c>
      <c r="D1738" s="1591" t="s">
        <v>17770</v>
      </c>
      <c r="E1738" s="627" t="s">
        <v>16379</v>
      </c>
      <c r="F1738" s="657"/>
      <c r="G1738" s="625" t="s">
        <v>16379</v>
      </c>
      <c r="H1738" s="627"/>
      <c r="I1738" s="627"/>
      <c r="J1738" s="626">
        <v>500</v>
      </c>
      <c r="K1738" s="626"/>
      <c r="L1738" s="138"/>
      <c r="M1738" s="626"/>
      <c r="N1738" s="626"/>
      <c r="O1738" s="626"/>
      <c r="P1738" s="626"/>
      <c r="Q1738" s="626"/>
      <c r="R1738" s="626" t="s">
        <v>17766</v>
      </c>
      <c r="S1738" s="626">
        <v>1</v>
      </c>
      <c r="T1738" s="626" t="s">
        <v>15436</v>
      </c>
      <c r="U1738" s="627"/>
      <c r="V1738" s="627"/>
      <c r="W1738" s="627"/>
      <c r="X1738" s="627"/>
      <c r="Y1738" s="627"/>
      <c r="Z1738" s="627"/>
      <c r="AA1738" s="626" t="s">
        <v>15849</v>
      </c>
      <c r="AB1738" s="625"/>
      <c r="AC1738" s="625"/>
      <c r="AD1738" s="627"/>
      <c r="AE1738" s="627"/>
      <c r="AF1738" s="627"/>
      <c r="AG1738" s="627"/>
      <c r="AH1738" s="627"/>
      <c r="AI1738" s="627"/>
      <c r="AJ1738" s="627"/>
      <c r="AK1738" s="627"/>
      <c r="AL1738" s="627"/>
      <c r="AM1738" s="627"/>
      <c r="AN1738" s="627"/>
      <c r="AO1738" s="627"/>
      <c r="AP1738" s="627"/>
      <c r="AQ1738" s="627"/>
      <c r="AR1738" s="627"/>
      <c r="AS1738" s="627"/>
      <c r="AT1738" s="627"/>
      <c r="AU1738" s="627"/>
      <c r="AV1738" s="613">
        <v>2009</v>
      </c>
      <c r="AW1738" s="613"/>
      <c r="AX1738" s="613"/>
      <c r="AY1738" s="613"/>
      <c r="AZ1738" s="613"/>
      <c r="BA1738" s="613"/>
      <c r="BB1738" s="613"/>
      <c r="BC1738" s="614">
        <v>30</v>
      </c>
      <c r="BD1738" s="614"/>
      <c r="BE1738" s="170"/>
    </row>
    <row r="1739" spans="1:57" ht="25.7" hidden="1" customHeight="1" x14ac:dyDescent="0.15">
      <c r="A1739" s="630"/>
      <c r="B1739" s="147"/>
      <c r="C1739" s="627" t="s">
        <v>16379</v>
      </c>
      <c r="D1739" s="925" t="s">
        <v>17771</v>
      </c>
      <c r="E1739" s="627" t="s">
        <v>16379</v>
      </c>
      <c r="F1739" s="657"/>
      <c r="G1739" s="625" t="s">
        <v>16379</v>
      </c>
      <c r="H1739" s="627"/>
      <c r="I1739" s="627"/>
      <c r="J1739" s="626">
        <v>500</v>
      </c>
      <c r="K1739" s="626"/>
      <c r="L1739" s="138"/>
      <c r="M1739" s="626"/>
      <c r="N1739" s="626"/>
      <c r="O1739" s="626"/>
      <c r="P1739" s="626"/>
      <c r="Q1739" s="626"/>
      <c r="R1739" s="626" t="s">
        <v>17766</v>
      </c>
      <c r="S1739" s="626">
        <v>1</v>
      </c>
      <c r="T1739" s="626" t="s">
        <v>15436</v>
      </c>
      <c r="U1739" s="627"/>
      <c r="V1739" s="627"/>
      <c r="W1739" s="627"/>
      <c r="X1739" s="627"/>
      <c r="Y1739" s="627"/>
      <c r="Z1739" s="627"/>
      <c r="AA1739" s="626" t="s">
        <v>16348</v>
      </c>
      <c r="AB1739" s="625"/>
      <c r="AC1739" s="625"/>
      <c r="AD1739" s="627"/>
      <c r="AE1739" s="627"/>
      <c r="AF1739" s="627"/>
      <c r="AG1739" s="627"/>
      <c r="AH1739" s="627"/>
      <c r="AI1739" s="627"/>
      <c r="AJ1739" s="627"/>
      <c r="AK1739" s="627"/>
      <c r="AL1739" s="627"/>
      <c r="AM1739" s="627"/>
      <c r="AN1739" s="627"/>
      <c r="AO1739" s="627"/>
      <c r="AP1739" s="627"/>
      <c r="AQ1739" s="627"/>
      <c r="AR1739" s="627"/>
      <c r="AS1739" s="627"/>
      <c r="AT1739" s="627"/>
      <c r="AU1739" s="627"/>
      <c r="AV1739" s="613">
        <v>2002</v>
      </c>
      <c r="AW1739" s="613"/>
      <c r="AX1739" s="613"/>
      <c r="AY1739" s="613"/>
      <c r="AZ1739" s="613"/>
      <c r="BA1739" s="613"/>
      <c r="BB1739" s="613"/>
      <c r="BC1739" s="614">
        <v>20</v>
      </c>
      <c r="BD1739" s="614"/>
      <c r="BE1739" s="170"/>
    </row>
    <row r="1740" spans="1:57" ht="25.7" hidden="1" customHeight="1" x14ac:dyDescent="0.15">
      <c r="A1740" s="630"/>
      <c r="B1740" s="147"/>
      <c r="C1740" s="627" t="s">
        <v>16379</v>
      </c>
      <c r="D1740" s="925" t="s">
        <v>17772</v>
      </c>
      <c r="E1740" s="627" t="s">
        <v>16379</v>
      </c>
      <c r="F1740" s="657"/>
      <c r="G1740" s="625" t="s">
        <v>16379</v>
      </c>
      <c r="H1740" s="627"/>
      <c r="I1740" s="627"/>
      <c r="J1740" s="626">
        <v>500</v>
      </c>
      <c r="K1740" s="626"/>
      <c r="L1740" s="138"/>
      <c r="M1740" s="626"/>
      <c r="N1740" s="626"/>
      <c r="O1740" s="626"/>
      <c r="P1740" s="626"/>
      <c r="Q1740" s="626"/>
      <c r="R1740" s="626" t="s">
        <v>17766</v>
      </c>
      <c r="S1740" s="626">
        <v>1</v>
      </c>
      <c r="T1740" s="626" t="s">
        <v>15436</v>
      </c>
      <c r="U1740" s="627"/>
      <c r="V1740" s="627"/>
      <c r="W1740" s="627"/>
      <c r="X1740" s="627"/>
      <c r="Y1740" s="627"/>
      <c r="Z1740" s="627"/>
      <c r="AA1740" s="626" t="s">
        <v>16348</v>
      </c>
      <c r="AB1740" s="625"/>
      <c r="AC1740" s="625"/>
      <c r="AD1740" s="627"/>
      <c r="AE1740" s="627"/>
      <c r="AF1740" s="627"/>
      <c r="AG1740" s="627"/>
      <c r="AH1740" s="627"/>
      <c r="AI1740" s="627"/>
      <c r="AJ1740" s="627"/>
      <c r="AK1740" s="627"/>
      <c r="AL1740" s="627"/>
      <c r="AM1740" s="627"/>
      <c r="AN1740" s="627"/>
      <c r="AO1740" s="627"/>
      <c r="AP1740" s="627"/>
      <c r="AQ1740" s="627"/>
      <c r="AR1740" s="627"/>
      <c r="AS1740" s="627"/>
      <c r="AT1740" s="627"/>
      <c r="AU1740" s="627"/>
      <c r="AV1740" s="613">
        <v>2019</v>
      </c>
      <c r="AW1740" s="613"/>
      <c r="AX1740" s="613"/>
      <c r="AY1740" s="613"/>
      <c r="AZ1740" s="613"/>
      <c r="BA1740" s="613"/>
      <c r="BB1740" s="613"/>
      <c r="BC1740" s="614">
        <v>80</v>
      </c>
      <c r="BD1740" s="614"/>
      <c r="BE1740" s="170"/>
    </row>
    <row r="1741" spans="1:57" ht="25.7" hidden="1" customHeight="1" x14ac:dyDescent="0.15">
      <c r="A1741" s="630"/>
      <c r="B1741" s="147"/>
      <c r="C1741" s="627" t="s">
        <v>16379</v>
      </c>
      <c r="D1741" s="925" t="s">
        <v>17773</v>
      </c>
      <c r="E1741" s="627" t="s">
        <v>16379</v>
      </c>
      <c r="F1741" s="657"/>
      <c r="G1741" s="625" t="s">
        <v>16379</v>
      </c>
      <c r="H1741" s="627"/>
      <c r="I1741" s="627"/>
      <c r="J1741" s="626">
        <v>500</v>
      </c>
      <c r="K1741" s="626"/>
      <c r="L1741" s="138"/>
      <c r="M1741" s="626"/>
      <c r="N1741" s="626"/>
      <c r="O1741" s="626"/>
      <c r="P1741" s="626"/>
      <c r="Q1741" s="626"/>
      <c r="R1741" s="626" t="s">
        <v>17766</v>
      </c>
      <c r="S1741" s="626">
        <v>1</v>
      </c>
      <c r="T1741" s="626" t="s">
        <v>15436</v>
      </c>
      <c r="U1741" s="627"/>
      <c r="V1741" s="627"/>
      <c r="W1741" s="627"/>
      <c r="X1741" s="627"/>
      <c r="Y1741" s="627"/>
      <c r="Z1741" s="627"/>
      <c r="AA1741" s="626" t="s">
        <v>15849</v>
      </c>
      <c r="AB1741" s="625"/>
      <c r="AC1741" s="625"/>
      <c r="AD1741" s="627"/>
      <c r="AE1741" s="627"/>
      <c r="AF1741" s="627"/>
      <c r="AG1741" s="627"/>
      <c r="AH1741" s="627"/>
      <c r="AI1741" s="627"/>
      <c r="AJ1741" s="627"/>
      <c r="AK1741" s="627"/>
      <c r="AL1741" s="627"/>
      <c r="AM1741" s="627"/>
      <c r="AN1741" s="627"/>
      <c r="AO1741" s="627"/>
      <c r="AP1741" s="627"/>
      <c r="AQ1741" s="627"/>
      <c r="AR1741" s="627"/>
      <c r="AS1741" s="627"/>
      <c r="AT1741" s="627"/>
      <c r="AU1741" s="627"/>
      <c r="AV1741" s="613">
        <v>2003</v>
      </c>
      <c r="AW1741" s="613"/>
      <c r="AX1741" s="613"/>
      <c r="AY1741" s="613"/>
      <c r="AZ1741" s="613"/>
      <c r="BA1741" s="613"/>
      <c r="BB1741" s="613"/>
      <c r="BC1741" s="614">
        <v>30</v>
      </c>
      <c r="BD1741" s="614"/>
      <c r="BE1741" s="170"/>
    </row>
    <row r="1742" spans="1:57" ht="25.7" hidden="1" customHeight="1" x14ac:dyDescent="0.15">
      <c r="A1742" s="630"/>
      <c r="B1742" s="147"/>
      <c r="C1742" s="627" t="s">
        <v>16379</v>
      </c>
      <c r="D1742" s="925" t="s">
        <v>17774</v>
      </c>
      <c r="E1742" s="627" t="s">
        <v>16379</v>
      </c>
      <c r="F1742" s="657"/>
      <c r="G1742" s="625" t="s">
        <v>16379</v>
      </c>
      <c r="H1742" s="627"/>
      <c r="I1742" s="627"/>
      <c r="J1742" s="626">
        <v>1000</v>
      </c>
      <c r="K1742" s="626"/>
      <c r="L1742" s="138"/>
      <c r="M1742" s="626"/>
      <c r="N1742" s="626"/>
      <c r="O1742" s="626"/>
      <c r="P1742" s="626"/>
      <c r="Q1742" s="626"/>
      <c r="R1742" s="626" t="s">
        <v>17766</v>
      </c>
      <c r="S1742" s="626">
        <v>2</v>
      </c>
      <c r="T1742" s="626" t="s">
        <v>15436</v>
      </c>
      <c r="U1742" s="627"/>
      <c r="V1742" s="627"/>
      <c r="W1742" s="627"/>
      <c r="X1742" s="627"/>
      <c r="Y1742" s="627"/>
      <c r="Z1742" s="627"/>
      <c r="AA1742" s="626" t="s">
        <v>15849</v>
      </c>
      <c r="AB1742" s="625"/>
      <c r="AC1742" s="625"/>
      <c r="AD1742" s="627"/>
      <c r="AE1742" s="627"/>
      <c r="AF1742" s="627"/>
      <c r="AG1742" s="627"/>
      <c r="AH1742" s="627"/>
      <c r="AI1742" s="627"/>
      <c r="AJ1742" s="627"/>
      <c r="AK1742" s="627"/>
      <c r="AL1742" s="627"/>
      <c r="AM1742" s="627"/>
      <c r="AN1742" s="627"/>
      <c r="AO1742" s="627"/>
      <c r="AP1742" s="627"/>
      <c r="AQ1742" s="627"/>
      <c r="AR1742" s="627"/>
      <c r="AS1742" s="627"/>
      <c r="AT1742" s="627"/>
      <c r="AU1742" s="627"/>
      <c r="AV1742" s="613">
        <v>2009</v>
      </c>
      <c r="AW1742" s="613"/>
      <c r="AX1742" s="613"/>
      <c r="AY1742" s="613"/>
      <c r="AZ1742" s="613"/>
      <c r="BA1742" s="613"/>
      <c r="BB1742" s="613"/>
      <c r="BC1742" s="614">
        <v>30</v>
      </c>
      <c r="BD1742" s="614"/>
      <c r="BE1742" s="170"/>
    </row>
    <row r="1743" spans="1:57" ht="25.7" hidden="1" customHeight="1" x14ac:dyDescent="0.15">
      <c r="A1743" s="630"/>
      <c r="B1743" s="147"/>
      <c r="C1743" s="627" t="s">
        <v>6880</v>
      </c>
      <c r="D1743" s="631" t="s">
        <v>11702</v>
      </c>
      <c r="E1743" s="627" t="s">
        <v>6880</v>
      </c>
      <c r="F1743" s="657"/>
      <c r="G1743" s="625" t="s">
        <v>6880</v>
      </c>
      <c r="H1743" s="627"/>
      <c r="I1743" s="627"/>
      <c r="J1743" s="626">
        <v>36867</v>
      </c>
      <c r="K1743" s="626">
        <v>1875</v>
      </c>
      <c r="L1743" s="138">
        <v>2757</v>
      </c>
      <c r="M1743" s="626"/>
      <c r="N1743" s="626"/>
      <c r="O1743" s="626"/>
      <c r="P1743" s="626">
        <v>2757</v>
      </c>
      <c r="Q1743" s="626">
        <v>2757</v>
      </c>
      <c r="R1743" s="626" t="s">
        <v>1889</v>
      </c>
      <c r="S1743" s="626">
        <v>5</v>
      </c>
      <c r="T1743" s="626" t="s">
        <v>316</v>
      </c>
      <c r="U1743" s="627"/>
      <c r="V1743" s="627"/>
      <c r="W1743" s="627"/>
      <c r="X1743" s="627"/>
      <c r="Y1743" s="627"/>
      <c r="Z1743" s="627"/>
      <c r="AA1743" s="626" t="s">
        <v>11703</v>
      </c>
      <c r="AB1743" s="625"/>
      <c r="AC1743" s="625"/>
      <c r="AD1743" s="627"/>
      <c r="AE1743" s="627"/>
      <c r="AF1743" s="627"/>
      <c r="AG1743" s="627"/>
      <c r="AH1743" s="627"/>
      <c r="AI1743" s="627"/>
      <c r="AJ1743" s="627"/>
      <c r="AK1743" s="627"/>
      <c r="AL1743" s="627"/>
      <c r="AM1743" s="627"/>
      <c r="AN1743" s="627"/>
      <c r="AO1743" s="627"/>
      <c r="AP1743" s="627"/>
      <c r="AQ1743" s="627"/>
      <c r="AR1743" s="627"/>
      <c r="AS1743" s="627"/>
      <c r="AT1743" s="627"/>
      <c r="AU1743" s="627"/>
      <c r="AV1743" s="613">
        <v>2018</v>
      </c>
      <c r="AW1743" s="613"/>
      <c r="AX1743" s="613"/>
      <c r="AY1743" s="613"/>
      <c r="AZ1743" s="613"/>
      <c r="BA1743" s="613"/>
      <c r="BB1743" s="613"/>
      <c r="BC1743" s="614">
        <v>3800</v>
      </c>
      <c r="BD1743" s="614"/>
      <c r="BE1743" s="170"/>
    </row>
    <row r="1744" spans="1:57" ht="25.7" hidden="1" customHeight="1" x14ac:dyDescent="0.15">
      <c r="A1744" s="630"/>
      <c r="B1744" s="147"/>
      <c r="C1744" s="627" t="s">
        <v>6881</v>
      </c>
      <c r="D1744" s="631" t="s">
        <v>17775</v>
      </c>
      <c r="E1744" s="627" t="s">
        <v>6881</v>
      </c>
      <c r="F1744" s="657"/>
      <c r="G1744" s="625" t="s">
        <v>6881</v>
      </c>
      <c r="H1744" s="627"/>
      <c r="I1744" s="627"/>
      <c r="J1744" s="626">
        <v>374</v>
      </c>
      <c r="K1744" s="626"/>
      <c r="L1744" s="138"/>
      <c r="M1744" s="626"/>
      <c r="N1744" s="626"/>
      <c r="O1744" s="626">
        <v>336</v>
      </c>
      <c r="P1744" s="626">
        <v>374</v>
      </c>
      <c r="Q1744" s="626">
        <v>374</v>
      </c>
      <c r="R1744" s="626" t="s">
        <v>11704</v>
      </c>
      <c r="S1744" s="626">
        <v>1</v>
      </c>
      <c r="T1744" s="626" t="s">
        <v>316</v>
      </c>
      <c r="U1744" s="627"/>
      <c r="V1744" s="627"/>
      <c r="W1744" s="627"/>
      <c r="X1744" s="627"/>
      <c r="Y1744" s="627"/>
      <c r="Z1744" s="627"/>
      <c r="AA1744" s="626" t="s">
        <v>310</v>
      </c>
      <c r="AB1744" s="625"/>
      <c r="AC1744" s="625"/>
      <c r="AD1744" s="627"/>
      <c r="AE1744" s="627"/>
      <c r="AF1744" s="627"/>
      <c r="AG1744" s="627"/>
      <c r="AH1744" s="627"/>
      <c r="AI1744" s="627"/>
      <c r="AJ1744" s="627"/>
      <c r="AK1744" s="627"/>
      <c r="AL1744" s="627"/>
      <c r="AM1744" s="627"/>
      <c r="AN1744" s="627"/>
      <c r="AO1744" s="627"/>
      <c r="AP1744" s="627"/>
      <c r="AQ1744" s="627"/>
      <c r="AR1744" s="627"/>
      <c r="AS1744" s="627"/>
      <c r="AT1744" s="627"/>
      <c r="AU1744" s="627"/>
      <c r="AV1744" s="613">
        <v>2006</v>
      </c>
      <c r="AW1744" s="613"/>
      <c r="AX1744" s="613"/>
      <c r="AY1744" s="613"/>
      <c r="AZ1744" s="613"/>
      <c r="BA1744" s="613"/>
      <c r="BB1744" s="613"/>
      <c r="BC1744" s="614">
        <v>340</v>
      </c>
      <c r="BD1744" s="614" t="s">
        <v>11705</v>
      </c>
      <c r="BE1744" s="170"/>
    </row>
    <row r="1745" spans="1:57" ht="25.7" hidden="1" customHeight="1" x14ac:dyDescent="0.15">
      <c r="A1745" s="630"/>
      <c r="B1745" s="147"/>
      <c r="C1745" s="627" t="s">
        <v>6881</v>
      </c>
      <c r="D1745" s="625" t="s">
        <v>17776</v>
      </c>
      <c r="E1745" s="627" t="s">
        <v>6881</v>
      </c>
      <c r="F1745" s="625"/>
      <c r="G1745" s="625" t="s">
        <v>6881</v>
      </c>
      <c r="H1745" s="627"/>
      <c r="I1745" s="627"/>
      <c r="J1745" s="626">
        <v>748</v>
      </c>
      <c r="K1745" s="614"/>
      <c r="L1745" s="138"/>
      <c r="M1745" s="627"/>
      <c r="N1745" s="628"/>
      <c r="O1745" s="627"/>
      <c r="P1745" s="626">
        <v>374</v>
      </c>
      <c r="Q1745" s="626">
        <v>374</v>
      </c>
      <c r="R1745" s="626" t="s">
        <v>11704</v>
      </c>
      <c r="S1745" s="626">
        <v>1</v>
      </c>
      <c r="T1745" s="626" t="s">
        <v>316</v>
      </c>
      <c r="U1745" s="627"/>
      <c r="V1745" s="627"/>
      <c r="W1745" s="627"/>
      <c r="X1745" s="627"/>
      <c r="Y1745" s="627"/>
      <c r="Z1745" s="627"/>
      <c r="AA1745" s="626" t="s">
        <v>310</v>
      </c>
      <c r="AB1745" s="625"/>
      <c r="AC1745" s="625"/>
      <c r="AD1745" s="627"/>
      <c r="AE1745" s="627"/>
      <c r="AF1745" s="627"/>
      <c r="AG1745" s="627"/>
      <c r="AH1745" s="627"/>
      <c r="AI1745" s="627"/>
      <c r="AJ1745" s="627"/>
      <c r="AK1745" s="627"/>
      <c r="AL1745" s="627"/>
      <c r="AM1745" s="627"/>
      <c r="AN1745" s="627"/>
      <c r="AO1745" s="627"/>
      <c r="AP1745" s="627"/>
      <c r="AQ1745" s="627"/>
      <c r="AR1745" s="627"/>
      <c r="AS1745" s="627"/>
      <c r="AT1745" s="627"/>
      <c r="AU1745" s="627"/>
      <c r="AV1745" s="613">
        <v>2006</v>
      </c>
      <c r="AW1745" s="613"/>
      <c r="AX1745" s="613"/>
      <c r="AY1745" s="613"/>
      <c r="AZ1745" s="613"/>
      <c r="BA1745" s="613"/>
      <c r="BB1745" s="613"/>
      <c r="BC1745" s="614">
        <v>400</v>
      </c>
      <c r="BD1745" s="614" t="s">
        <v>11706</v>
      </c>
      <c r="BE1745" s="170"/>
    </row>
    <row r="1746" spans="1:57" ht="25.7" hidden="1" customHeight="1" x14ac:dyDescent="0.15">
      <c r="A1746" s="630"/>
      <c r="B1746" s="147"/>
      <c r="C1746" s="627" t="s">
        <v>6881</v>
      </c>
      <c r="D1746" s="625" t="s">
        <v>17777</v>
      </c>
      <c r="E1746" s="627" t="s">
        <v>6881</v>
      </c>
      <c r="F1746" s="625"/>
      <c r="G1746" s="625" t="s">
        <v>6881</v>
      </c>
      <c r="H1746" s="627"/>
      <c r="I1746" s="627"/>
      <c r="J1746" s="626">
        <v>374</v>
      </c>
      <c r="K1746" s="626"/>
      <c r="L1746" s="138"/>
      <c r="M1746" s="627">
        <v>600</v>
      </c>
      <c r="N1746" s="628">
        <v>600</v>
      </c>
      <c r="O1746" s="626">
        <v>600</v>
      </c>
      <c r="P1746" s="626">
        <v>300</v>
      </c>
      <c r="Q1746" s="626">
        <v>300</v>
      </c>
      <c r="R1746" s="626" t="s">
        <v>11707</v>
      </c>
      <c r="S1746" s="626">
        <v>1</v>
      </c>
      <c r="T1746" s="626" t="s">
        <v>316</v>
      </c>
      <c r="U1746" s="627"/>
      <c r="V1746" s="627"/>
      <c r="W1746" s="627"/>
      <c r="X1746" s="627"/>
      <c r="Y1746" s="627"/>
      <c r="Z1746" s="627"/>
      <c r="AA1746" s="626" t="s">
        <v>310</v>
      </c>
      <c r="AB1746" s="625"/>
      <c r="AC1746" s="625"/>
      <c r="AD1746" s="627"/>
      <c r="AE1746" s="627"/>
      <c r="AF1746" s="627"/>
      <c r="AG1746" s="627"/>
      <c r="AH1746" s="627"/>
      <c r="AI1746" s="627"/>
      <c r="AJ1746" s="627"/>
      <c r="AK1746" s="627"/>
      <c r="AL1746" s="627"/>
      <c r="AM1746" s="627"/>
      <c r="AN1746" s="627"/>
      <c r="AO1746" s="627"/>
      <c r="AP1746" s="627"/>
      <c r="AQ1746" s="627"/>
      <c r="AR1746" s="627"/>
      <c r="AS1746" s="627"/>
      <c r="AT1746" s="627"/>
      <c r="AU1746" s="627"/>
      <c r="AV1746" s="613">
        <v>2016</v>
      </c>
      <c r="AW1746" s="613"/>
      <c r="AX1746" s="613"/>
      <c r="AY1746" s="613"/>
      <c r="AZ1746" s="613"/>
      <c r="BA1746" s="613"/>
      <c r="BB1746" s="613"/>
      <c r="BC1746" s="614">
        <v>340</v>
      </c>
      <c r="BD1746" s="614" t="s">
        <v>11705</v>
      </c>
      <c r="BE1746" s="170"/>
    </row>
    <row r="1747" spans="1:57" ht="25.7" hidden="1" customHeight="1" x14ac:dyDescent="0.15">
      <c r="A1747" s="630"/>
      <c r="B1747" s="147"/>
      <c r="C1747" s="627" t="s">
        <v>6881</v>
      </c>
      <c r="D1747" s="625" t="s">
        <v>10934</v>
      </c>
      <c r="E1747" s="627" t="s">
        <v>6881</v>
      </c>
      <c r="F1747" s="625"/>
      <c r="G1747" s="625" t="s">
        <v>6881</v>
      </c>
      <c r="H1747" s="627"/>
      <c r="I1747" s="627"/>
      <c r="J1747" s="626">
        <v>475</v>
      </c>
      <c r="K1747" s="626"/>
      <c r="L1747" s="138"/>
      <c r="M1747" s="627">
        <v>950</v>
      </c>
      <c r="N1747" s="628">
        <v>950</v>
      </c>
      <c r="O1747" s="626">
        <v>950</v>
      </c>
      <c r="P1747" s="626">
        <v>300</v>
      </c>
      <c r="Q1747" s="626">
        <v>300</v>
      </c>
      <c r="R1747" s="626" t="s">
        <v>11707</v>
      </c>
      <c r="S1747" s="626">
        <v>1</v>
      </c>
      <c r="T1747" s="626" t="s">
        <v>316</v>
      </c>
      <c r="U1747" s="627"/>
      <c r="V1747" s="627"/>
      <c r="W1747" s="627"/>
      <c r="X1747" s="627"/>
      <c r="Y1747" s="627"/>
      <c r="Z1747" s="627"/>
      <c r="AA1747" s="626" t="s">
        <v>310</v>
      </c>
      <c r="AB1747" s="625"/>
      <c r="AC1747" s="625"/>
      <c r="AD1747" s="627"/>
      <c r="AE1747" s="627"/>
      <c r="AF1747" s="627"/>
      <c r="AG1747" s="627"/>
      <c r="AH1747" s="627"/>
      <c r="AI1747" s="627"/>
      <c r="AJ1747" s="627"/>
      <c r="AK1747" s="627"/>
      <c r="AL1747" s="627"/>
      <c r="AM1747" s="627"/>
      <c r="AN1747" s="627"/>
      <c r="AO1747" s="627"/>
      <c r="AP1747" s="627"/>
      <c r="AQ1747" s="627"/>
      <c r="AR1747" s="627"/>
      <c r="AS1747" s="627"/>
      <c r="AT1747" s="627"/>
      <c r="AU1747" s="627"/>
      <c r="AV1747" s="613">
        <v>2009</v>
      </c>
      <c r="AW1747" s="613"/>
      <c r="AX1747" s="613"/>
      <c r="AY1747" s="613"/>
      <c r="AZ1747" s="613"/>
      <c r="BA1747" s="613"/>
      <c r="BB1747" s="613"/>
      <c r="BC1747" s="614">
        <v>330</v>
      </c>
      <c r="BD1747" s="614" t="s">
        <v>11706</v>
      </c>
      <c r="BE1747" s="170"/>
    </row>
    <row r="1748" spans="1:57" ht="25.7" hidden="1" customHeight="1" x14ac:dyDescent="0.15">
      <c r="A1748" s="630"/>
      <c r="B1748" s="147"/>
      <c r="C1748" s="627" t="s">
        <v>6881</v>
      </c>
      <c r="D1748" s="625" t="s">
        <v>11708</v>
      </c>
      <c r="E1748" s="627" t="s">
        <v>6881</v>
      </c>
      <c r="F1748" s="625"/>
      <c r="G1748" s="625" t="s">
        <v>6881</v>
      </c>
      <c r="H1748" s="627"/>
      <c r="I1748" s="627"/>
      <c r="J1748" s="626">
        <v>330</v>
      </c>
      <c r="K1748" s="626"/>
      <c r="L1748" s="138"/>
      <c r="M1748" s="627">
        <v>350</v>
      </c>
      <c r="N1748" s="628">
        <v>350</v>
      </c>
      <c r="O1748" s="626">
        <v>350</v>
      </c>
      <c r="P1748" s="626">
        <v>300</v>
      </c>
      <c r="Q1748" s="626">
        <v>300</v>
      </c>
      <c r="R1748" s="626" t="s">
        <v>11707</v>
      </c>
      <c r="S1748" s="626">
        <v>1</v>
      </c>
      <c r="T1748" s="626" t="s">
        <v>316</v>
      </c>
      <c r="U1748" s="627"/>
      <c r="V1748" s="627"/>
      <c r="W1748" s="627"/>
      <c r="X1748" s="627"/>
      <c r="Y1748" s="627"/>
      <c r="Z1748" s="627"/>
      <c r="AA1748" s="626" t="s">
        <v>310</v>
      </c>
      <c r="AB1748" s="625"/>
      <c r="AC1748" s="625"/>
      <c r="AD1748" s="627"/>
      <c r="AE1748" s="627"/>
      <c r="AF1748" s="627"/>
      <c r="AG1748" s="627"/>
      <c r="AH1748" s="627"/>
      <c r="AI1748" s="627"/>
      <c r="AJ1748" s="627"/>
      <c r="AK1748" s="627"/>
      <c r="AL1748" s="627"/>
      <c r="AM1748" s="627"/>
      <c r="AN1748" s="627"/>
      <c r="AO1748" s="627"/>
      <c r="AP1748" s="627"/>
      <c r="AQ1748" s="627"/>
      <c r="AR1748" s="627"/>
      <c r="AS1748" s="627"/>
      <c r="AT1748" s="627"/>
      <c r="AU1748" s="627"/>
      <c r="AV1748" s="613">
        <v>2006</v>
      </c>
      <c r="AW1748" s="613"/>
      <c r="AX1748" s="613"/>
      <c r="AY1748" s="613"/>
      <c r="AZ1748" s="613"/>
      <c r="BA1748" s="613"/>
      <c r="BB1748" s="613"/>
      <c r="BC1748" s="614">
        <v>140</v>
      </c>
      <c r="BD1748" s="614" t="s">
        <v>11705</v>
      </c>
      <c r="BE1748" s="170"/>
    </row>
    <row r="1749" spans="1:57" ht="25.7" hidden="1" customHeight="1" x14ac:dyDescent="0.15">
      <c r="A1749" s="630"/>
      <c r="B1749" s="147"/>
      <c r="C1749" s="627" t="s">
        <v>6881</v>
      </c>
      <c r="D1749" s="631" t="s">
        <v>17778</v>
      </c>
      <c r="E1749" s="627" t="s">
        <v>6881</v>
      </c>
      <c r="F1749" s="657"/>
      <c r="G1749" s="625" t="s">
        <v>6881</v>
      </c>
      <c r="H1749" s="627"/>
      <c r="I1749" s="627"/>
      <c r="J1749" s="626">
        <v>594</v>
      </c>
      <c r="K1749" s="626"/>
      <c r="L1749" s="138"/>
      <c r="M1749" s="626"/>
      <c r="N1749" s="626"/>
      <c r="O1749" s="626"/>
      <c r="P1749" s="626">
        <v>594</v>
      </c>
      <c r="Q1749" s="626">
        <v>594</v>
      </c>
      <c r="R1749" s="626" t="s">
        <v>11709</v>
      </c>
      <c r="S1749" s="626">
        <v>1</v>
      </c>
      <c r="T1749" s="626" t="s">
        <v>316</v>
      </c>
      <c r="U1749" s="627"/>
      <c r="V1749" s="627"/>
      <c r="W1749" s="627"/>
      <c r="X1749" s="627"/>
      <c r="Y1749" s="627"/>
      <c r="Z1749" s="627"/>
      <c r="AA1749" s="626" t="s">
        <v>310</v>
      </c>
      <c r="AB1749" s="625"/>
      <c r="AC1749" s="625"/>
      <c r="AD1749" s="627"/>
      <c r="AE1749" s="627"/>
      <c r="AF1749" s="627"/>
      <c r="AG1749" s="627"/>
      <c r="AH1749" s="627"/>
      <c r="AI1749" s="627"/>
      <c r="AJ1749" s="627"/>
      <c r="AK1749" s="627"/>
      <c r="AL1749" s="627"/>
      <c r="AM1749" s="627"/>
      <c r="AN1749" s="627"/>
      <c r="AO1749" s="627"/>
      <c r="AP1749" s="627"/>
      <c r="AQ1749" s="627"/>
      <c r="AR1749" s="627"/>
      <c r="AS1749" s="627"/>
      <c r="AT1749" s="627"/>
      <c r="AU1749" s="627"/>
      <c r="AV1749" s="613">
        <v>2012</v>
      </c>
      <c r="AW1749" s="613"/>
      <c r="AX1749" s="613"/>
      <c r="AY1749" s="613"/>
      <c r="AZ1749" s="613"/>
      <c r="BA1749" s="613"/>
      <c r="BB1749" s="613"/>
      <c r="BC1749" s="614">
        <v>340</v>
      </c>
      <c r="BD1749" s="614" t="s">
        <v>11705</v>
      </c>
      <c r="BE1749" s="170"/>
    </row>
    <row r="1750" spans="1:57" ht="25.7" hidden="1" customHeight="1" x14ac:dyDescent="0.15">
      <c r="A1750" s="630"/>
      <c r="B1750" s="147"/>
      <c r="C1750" s="627" t="s">
        <v>6881</v>
      </c>
      <c r="D1750" s="925" t="s">
        <v>11710</v>
      </c>
      <c r="E1750" s="627" t="s">
        <v>6881</v>
      </c>
      <c r="F1750" s="657"/>
      <c r="G1750" s="625" t="s">
        <v>6881</v>
      </c>
      <c r="H1750" s="627"/>
      <c r="I1750" s="627"/>
      <c r="J1750" s="626">
        <v>374</v>
      </c>
      <c r="K1750" s="626"/>
      <c r="L1750" s="138"/>
      <c r="M1750" s="626"/>
      <c r="N1750" s="626"/>
      <c r="O1750" s="626"/>
      <c r="P1750" s="626">
        <v>300</v>
      </c>
      <c r="Q1750" s="626">
        <v>300</v>
      </c>
      <c r="R1750" s="626" t="s">
        <v>11707</v>
      </c>
      <c r="S1750" s="626">
        <v>1</v>
      </c>
      <c r="T1750" s="626" t="s">
        <v>316</v>
      </c>
      <c r="U1750" s="627"/>
      <c r="V1750" s="627"/>
      <c r="W1750" s="627"/>
      <c r="X1750" s="627"/>
      <c r="Y1750" s="627"/>
      <c r="Z1750" s="627"/>
      <c r="AA1750" s="626" t="s">
        <v>310</v>
      </c>
      <c r="AB1750" s="625"/>
      <c r="AC1750" s="625"/>
      <c r="AD1750" s="627"/>
      <c r="AE1750" s="627"/>
      <c r="AF1750" s="627"/>
      <c r="AG1750" s="627"/>
      <c r="AH1750" s="627"/>
      <c r="AI1750" s="627"/>
      <c r="AJ1750" s="627"/>
      <c r="AK1750" s="627"/>
      <c r="AL1750" s="627"/>
      <c r="AM1750" s="627"/>
      <c r="AN1750" s="627"/>
      <c r="AO1750" s="627"/>
      <c r="AP1750" s="627"/>
      <c r="AQ1750" s="627"/>
      <c r="AR1750" s="627"/>
      <c r="AS1750" s="627"/>
      <c r="AT1750" s="627"/>
      <c r="AU1750" s="627"/>
      <c r="AV1750" s="613">
        <v>2016</v>
      </c>
      <c r="AW1750" s="613"/>
      <c r="AX1750" s="613"/>
      <c r="AY1750" s="613"/>
      <c r="AZ1750" s="613"/>
      <c r="BA1750" s="613"/>
      <c r="BB1750" s="613"/>
      <c r="BC1750" s="614">
        <v>340</v>
      </c>
      <c r="BD1750" s="614" t="s">
        <v>11705</v>
      </c>
      <c r="BE1750" s="170"/>
    </row>
    <row r="1751" spans="1:57" ht="25.7" hidden="1" customHeight="1" x14ac:dyDescent="0.15">
      <c r="A1751" s="630"/>
      <c r="B1751" s="140"/>
      <c r="C1751" s="627" t="s">
        <v>6881</v>
      </c>
      <c r="D1751" s="631" t="s">
        <v>11711</v>
      </c>
      <c r="E1751" s="627" t="s">
        <v>6881</v>
      </c>
      <c r="F1751" s="657"/>
      <c r="G1751" s="625" t="s">
        <v>6881</v>
      </c>
      <c r="H1751" s="627"/>
      <c r="I1751" s="627"/>
      <c r="J1751" s="626">
        <v>877</v>
      </c>
      <c r="K1751" s="626"/>
      <c r="L1751" s="138"/>
      <c r="M1751" s="626"/>
      <c r="N1751" s="626"/>
      <c r="O1751" s="626"/>
      <c r="P1751" s="626">
        <v>500</v>
      </c>
      <c r="Q1751" s="626">
        <v>500</v>
      </c>
      <c r="R1751" s="626" t="s">
        <v>11712</v>
      </c>
      <c r="S1751" s="626">
        <v>1</v>
      </c>
      <c r="T1751" s="626" t="s">
        <v>316</v>
      </c>
      <c r="U1751" s="627"/>
      <c r="V1751" s="627"/>
      <c r="W1751" s="627"/>
      <c r="X1751" s="627"/>
      <c r="Y1751" s="627"/>
      <c r="Z1751" s="627"/>
      <c r="AA1751" s="626" t="s">
        <v>310</v>
      </c>
      <c r="AB1751" s="625"/>
      <c r="AC1751" s="625"/>
      <c r="AD1751" s="627"/>
      <c r="AE1751" s="627"/>
      <c r="AF1751" s="627"/>
      <c r="AG1751" s="627"/>
      <c r="AH1751" s="627"/>
      <c r="AI1751" s="627"/>
      <c r="AJ1751" s="627"/>
      <c r="AK1751" s="627"/>
      <c r="AL1751" s="627"/>
      <c r="AM1751" s="627"/>
      <c r="AN1751" s="627"/>
      <c r="AO1751" s="627"/>
      <c r="AP1751" s="627"/>
      <c r="AQ1751" s="627"/>
      <c r="AR1751" s="627"/>
      <c r="AS1751" s="627"/>
      <c r="AT1751" s="627"/>
      <c r="AU1751" s="627"/>
      <c r="AV1751" s="613">
        <v>2016</v>
      </c>
      <c r="AW1751" s="613"/>
      <c r="AX1751" s="613"/>
      <c r="AY1751" s="613"/>
      <c r="AZ1751" s="613"/>
      <c r="BA1751" s="613"/>
      <c r="BB1751" s="613"/>
      <c r="BC1751" s="614">
        <v>420</v>
      </c>
      <c r="BD1751" s="614" t="s">
        <v>11705</v>
      </c>
      <c r="BE1751" s="170"/>
    </row>
    <row r="1752" spans="1:57" ht="25.7" hidden="1" customHeight="1" x14ac:dyDescent="0.15">
      <c r="A1752" s="621"/>
      <c r="B1752" s="140"/>
      <c r="C1752" s="627" t="s">
        <v>6881</v>
      </c>
      <c r="D1752" s="631" t="s">
        <v>11713</v>
      </c>
      <c r="E1752" s="627" t="s">
        <v>6881</v>
      </c>
      <c r="F1752" s="657"/>
      <c r="G1752" s="625" t="s">
        <v>6881</v>
      </c>
      <c r="H1752" s="627"/>
      <c r="I1752" s="627"/>
      <c r="J1752" s="626">
        <v>429</v>
      </c>
      <c r="K1752" s="626"/>
      <c r="L1752" s="138"/>
      <c r="M1752" s="626"/>
      <c r="N1752" s="626"/>
      <c r="O1752" s="626"/>
      <c r="P1752" s="626">
        <v>270</v>
      </c>
      <c r="Q1752" s="626">
        <v>270</v>
      </c>
      <c r="R1752" s="626" t="s">
        <v>11714</v>
      </c>
      <c r="S1752" s="626">
        <v>1</v>
      </c>
      <c r="T1752" s="626" t="s">
        <v>316</v>
      </c>
      <c r="U1752" s="627"/>
      <c r="V1752" s="627"/>
      <c r="W1752" s="627"/>
      <c r="X1752" s="627"/>
      <c r="Y1752" s="627"/>
      <c r="Z1752" s="627"/>
      <c r="AA1752" s="626" t="s">
        <v>310</v>
      </c>
      <c r="AB1752" s="625"/>
      <c r="AC1752" s="625"/>
      <c r="AD1752" s="627"/>
      <c r="AE1752" s="627"/>
      <c r="AF1752" s="627"/>
      <c r="AG1752" s="627"/>
      <c r="AH1752" s="627"/>
      <c r="AI1752" s="627"/>
      <c r="AJ1752" s="627"/>
      <c r="AK1752" s="627"/>
      <c r="AL1752" s="627"/>
      <c r="AM1752" s="627"/>
      <c r="AN1752" s="627"/>
      <c r="AO1752" s="627"/>
      <c r="AP1752" s="627"/>
      <c r="AQ1752" s="627"/>
      <c r="AR1752" s="627"/>
      <c r="AS1752" s="627"/>
      <c r="AT1752" s="627"/>
      <c r="AU1752" s="627"/>
      <c r="AV1752" s="613">
        <v>2009</v>
      </c>
      <c r="AW1752" s="613"/>
      <c r="AX1752" s="613"/>
      <c r="AY1752" s="613"/>
      <c r="AZ1752" s="613"/>
      <c r="BA1752" s="613"/>
      <c r="BB1752" s="613"/>
      <c r="BC1752" s="614">
        <v>340</v>
      </c>
      <c r="BD1752" s="614" t="s">
        <v>11705</v>
      </c>
      <c r="BE1752" s="170"/>
    </row>
    <row r="1753" spans="1:57" ht="25.7" hidden="1" customHeight="1" x14ac:dyDescent="0.15">
      <c r="A1753" s="621"/>
      <c r="B1753" s="140"/>
      <c r="C1753" s="627" t="s">
        <v>6885</v>
      </c>
      <c r="D1753" s="631" t="s">
        <v>17779</v>
      </c>
      <c r="E1753" s="627" t="s">
        <v>6885</v>
      </c>
      <c r="F1753" s="657"/>
      <c r="G1753" s="625" t="s">
        <v>6885</v>
      </c>
      <c r="H1753" s="627"/>
      <c r="I1753" s="627"/>
      <c r="J1753" s="626">
        <v>489</v>
      </c>
      <c r="K1753" s="626">
        <v>408</v>
      </c>
      <c r="L1753" s="138">
        <v>399</v>
      </c>
      <c r="M1753" s="626"/>
      <c r="N1753" s="626"/>
      <c r="O1753" s="626"/>
      <c r="P1753" s="626">
        <v>330</v>
      </c>
      <c r="Q1753" s="626">
        <v>330</v>
      </c>
      <c r="R1753" s="626" t="s">
        <v>5534</v>
      </c>
      <c r="S1753" s="626">
        <v>1</v>
      </c>
      <c r="T1753" s="626" t="s">
        <v>316</v>
      </c>
      <c r="U1753" s="627"/>
      <c r="V1753" s="627"/>
      <c r="W1753" s="627"/>
      <c r="X1753" s="627"/>
      <c r="Y1753" s="627"/>
      <c r="Z1753" s="627"/>
      <c r="AA1753" s="626" t="s">
        <v>7245</v>
      </c>
      <c r="AB1753" s="625"/>
      <c r="AC1753" s="625"/>
      <c r="AD1753" s="627"/>
      <c r="AE1753" s="627"/>
      <c r="AF1753" s="627"/>
      <c r="AG1753" s="627"/>
      <c r="AH1753" s="627"/>
      <c r="AI1753" s="627"/>
      <c r="AJ1753" s="627"/>
      <c r="AK1753" s="627"/>
      <c r="AL1753" s="627"/>
      <c r="AM1753" s="627"/>
      <c r="AN1753" s="627"/>
      <c r="AO1753" s="627"/>
      <c r="AP1753" s="627"/>
      <c r="AQ1753" s="627"/>
      <c r="AR1753" s="627"/>
      <c r="AS1753" s="627"/>
      <c r="AT1753" s="627"/>
      <c r="AU1753" s="627"/>
      <c r="AV1753" s="613">
        <v>2012</v>
      </c>
      <c r="AW1753" s="613"/>
      <c r="AX1753" s="613"/>
      <c r="AY1753" s="613"/>
      <c r="AZ1753" s="613"/>
      <c r="BA1753" s="613"/>
      <c r="BB1753" s="613"/>
      <c r="BC1753" s="614">
        <v>350</v>
      </c>
      <c r="BD1753" s="614"/>
      <c r="BE1753" s="170"/>
    </row>
    <row r="1754" spans="1:57" ht="25.7" hidden="1" customHeight="1" x14ac:dyDescent="0.15">
      <c r="A1754" s="621"/>
      <c r="B1754" s="140"/>
      <c r="C1754" s="627" t="s">
        <v>6885</v>
      </c>
      <c r="D1754" s="631" t="s">
        <v>17780</v>
      </c>
      <c r="E1754" s="627" t="s">
        <v>6885</v>
      </c>
      <c r="F1754" s="657"/>
      <c r="G1754" s="625" t="s">
        <v>6885</v>
      </c>
      <c r="H1754" s="627"/>
      <c r="I1754" s="627"/>
      <c r="J1754" s="626">
        <v>5019</v>
      </c>
      <c r="K1754" s="626">
        <v>473</v>
      </c>
      <c r="L1754" s="138">
        <v>473</v>
      </c>
      <c r="M1754" s="626"/>
      <c r="N1754" s="626"/>
      <c r="O1754" s="626"/>
      <c r="P1754" s="626">
        <v>554</v>
      </c>
      <c r="Q1754" s="626">
        <v>554</v>
      </c>
      <c r="R1754" s="626" t="s">
        <v>10914</v>
      </c>
      <c r="S1754" s="626">
        <v>1</v>
      </c>
      <c r="T1754" s="626" t="s">
        <v>316</v>
      </c>
      <c r="U1754" s="627"/>
      <c r="V1754" s="627"/>
      <c r="W1754" s="627"/>
      <c r="X1754" s="627"/>
      <c r="Y1754" s="627"/>
      <c r="Z1754" s="627"/>
      <c r="AA1754" s="626" t="s">
        <v>7245</v>
      </c>
      <c r="AB1754" s="625"/>
      <c r="AC1754" s="625"/>
      <c r="AD1754" s="627"/>
      <c r="AE1754" s="627"/>
      <c r="AF1754" s="627"/>
      <c r="AG1754" s="627"/>
      <c r="AH1754" s="627"/>
      <c r="AI1754" s="627"/>
      <c r="AJ1754" s="627"/>
      <c r="AK1754" s="627"/>
      <c r="AL1754" s="627"/>
      <c r="AM1754" s="627"/>
      <c r="AN1754" s="627"/>
      <c r="AO1754" s="627"/>
      <c r="AP1754" s="627"/>
      <c r="AQ1754" s="627"/>
      <c r="AR1754" s="627"/>
      <c r="AS1754" s="627"/>
      <c r="AT1754" s="627"/>
      <c r="AU1754" s="627"/>
      <c r="AV1754" s="613">
        <v>2012</v>
      </c>
      <c r="AW1754" s="613"/>
      <c r="AX1754" s="613"/>
      <c r="AY1754" s="613"/>
      <c r="AZ1754" s="613"/>
      <c r="BA1754" s="613"/>
      <c r="BB1754" s="613"/>
      <c r="BC1754" s="614">
        <v>400</v>
      </c>
      <c r="BD1754" s="614"/>
      <c r="BE1754" s="170"/>
    </row>
    <row r="1755" spans="1:57" ht="25.7" hidden="1" customHeight="1" x14ac:dyDescent="0.15">
      <c r="A1755" s="621"/>
      <c r="B1755" s="140"/>
      <c r="C1755" s="627" t="s">
        <v>6885</v>
      </c>
      <c r="D1755" s="631" t="s">
        <v>17781</v>
      </c>
      <c r="E1755" s="627" t="s">
        <v>6885</v>
      </c>
      <c r="F1755" s="657"/>
      <c r="G1755" s="625" t="s">
        <v>6885</v>
      </c>
      <c r="H1755" s="627"/>
      <c r="I1755" s="627"/>
      <c r="J1755" s="626">
        <v>2361</v>
      </c>
      <c r="K1755" s="626">
        <v>472</v>
      </c>
      <c r="L1755" s="138">
        <v>440</v>
      </c>
      <c r="M1755" s="626"/>
      <c r="N1755" s="626"/>
      <c r="O1755" s="626"/>
      <c r="P1755" s="626">
        <v>310</v>
      </c>
      <c r="Q1755" s="626">
        <v>310</v>
      </c>
      <c r="R1755" s="626" t="s">
        <v>1896</v>
      </c>
      <c r="S1755" s="626">
        <v>1</v>
      </c>
      <c r="T1755" s="626" t="s">
        <v>316</v>
      </c>
      <c r="U1755" s="627"/>
      <c r="V1755" s="627"/>
      <c r="W1755" s="627"/>
      <c r="X1755" s="627"/>
      <c r="Y1755" s="627"/>
      <c r="Z1755" s="627"/>
      <c r="AA1755" s="626" t="s">
        <v>7245</v>
      </c>
      <c r="AB1755" s="625"/>
      <c r="AC1755" s="625"/>
      <c r="AD1755" s="627"/>
      <c r="AE1755" s="627"/>
      <c r="AF1755" s="627"/>
      <c r="AG1755" s="627"/>
      <c r="AH1755" s="627"/>
      <c r="AI1755" s="627"/>
      <c r="AJ1755" s="627"/>
      <c r="AK1755" s="627"/>
      <c r="AL1755" s="627"/>
      <c r="AM1755" s="627"/>
      <c r="AN1755" s="627"/>
      <c r="AO1755" s="627"/>
      <c r="AP1755" s="627"/>
      <c r="AQ1755" s="627"/>
      <c r="AR1755" s="627"/>
      <c r="AS1755" s="627"/>
      <c r="AT1755" s="627"/>
      <c r="AU1755" s="627"/>
      <c r="AV1755" s="613">
        <v>2014</v>
      </c>
      <c r="AW1755" s="613"/>
      <c r="AX1755" s="613"/>
      <c r="AY1755" s="613"/>
      <c r="AZ1755" s="613"/>
      <c r="BA1755" s="613"/>
      <c r="BB1755" s="613"/>
      <c r="BC1755" s="614">
        <v>320</v>
      </c>
      <c r="BD1755" s="614"/>
      <c r="BE1755" s="170"/>
    </row>
    <row r="1756" spans="1:57" ht="25.7" hidden="1" customHeight="1" x14ac:dyDescent="0.15">
      <c r="A1756" s="621"/>
      <c r="B1756" s="140"/>
      <c r="C1756" s="613" t="s">
        <v>16426</v>
      </c>
      <c r="D1756" s="680" t="s">
        <v>17782</v>
      </c>
      <c r="E1756" s="613" t="s">
        <v>16426</v>
      </c>
      <c r="F1756" s="613"/>
      <c r="G1756" s="613" t="s">
        <v>16426</v>
      </c>
      <c r="H1756" s="613"/>
      <c r="I1756" s="613"/>
      <c r="J1756" s="614">
        <v>3934</v>
      </c>
      <c r="K1756" s="614">
        <v>501.91</v>
      </c>
      <c r="L1756" s="138">
        <v>501.91</v>
      </c>
      <c r="M1756" s="613"/>
      <c r="N1756" s="613"/>
      <c r="O1756" s="613"/>
      <c r="P1756" s="614"/>
      <c r="Q1756" s="614">
        <v>455.71</v>
      </c>
      <c r="R1756" s="614" t="s">
        <v>16427</v>
      </c>
      <c r="S1756" s="614">
        <v>1</v>
      </c>
      <c r="T1756" s="614" t="s">
        <v>15436</v>
      </c>
      <c r="U1756" s="613"/>
      <c r="V1756" s="613"/>
      <c r="W1756" s="613"/>
      <c r="X1756" s="613"/>
      <c r="Y1756" s="613"/>
      <c r="Z1756" s="613"/>
      <c r="AA1756" s="626" t="s">
        <v>7245</v>
      </c>
      <c r="AB1756" s="613"/>
      <c r="AC1756" s="613"/>
      <c r="AD1756" s="613"/>
      <c r="AE1756" s="613"/>
      <c r="AF1756" s="613"/>
      <c r="AG1756" s="613"/>
      <c r="AH1756" s="613"/>
      <c r="AI1756" s="613"/>
      <c r="AJ1756" s="613"/>
      <c r="AK1756" s="613"/>
      <c r="AL1756" s="613"/>
      <c r="AM1756" s="613"/>
      <c r="AN1756" s="613"/>
      <c r="AO1756" s="613"/>
      <c r="AP1756" s="613"/>
      <c r="AQ1756" s="613"/>
      <c r="AR1756" s="613"/>
      <c r="AS1756" s="613"/>
      <c r="AT1756" s="613"/>
      <c r="AU1756" s="613"/>
      <c r="AV1756" s="613">
        <v>2021</v>
      </c>
      <c r="AW1756" s="613"/>
      <c r="AX1756" s="613"/>
      <c r="AY1756" s="613"/>
      <c r="AZ1756" s="613"/>
      <c r="BA1756" s="613"/>
      <c r="BB1756" s="613"/>
      <c r="BC1756" s="614">
        <v>287</v>
      </c>
      <c r="BD1756" s="614"/>
      <c r="BE1756" s="170"/>
    </row>
    <row r="1757" spans="1:57" s="560" customFormat="1" ht="25.7" hidden="1" customHeight="1" x14ac:dyDescent="0.15">
      <c r="A1757" s="569"/>
      <c r="B1757" s="669" t="s">
        <v>60</v>
      </c>
      <c r="C1757" s="231" t="s">
        <v>55</v>
      </c>
      <c r="D1757" s="545">
        <f>COUNTA(D1758:D1946)</f>
        <v>189</v>
      </c>
      <c r="E1757" s="240"/>
      <c r="F1757" s="240"/>
      <c r="G1757" s="240"/>
      <c r="H1757" s="240"/>
      <c r="I1757" s="240"/>
      <c r="J1757" s="241">
        <f>SUM(J1758:J1946)</f>
        <v>859470.38</v>
      </c>
      <c r="K1757" s="241">
        <f>SUM(K1758:K1946)</f>
        <v>79220.657499999987</v>
      </c>
      <c r="L1757" s="248">
        <f>SUM(L1758:L1946)</f>
        <v>154573.67750000002</v>
      </c>
      <c r="M1757" s="241">
        <f>SUM(M1758:M1944)</f>
        <v>5057.3599999999997</v>
      </c>
      <c r="N1757" s="241">
        <f>SUM(N1758:N1944)</f>
        <v>0</v>
      </c>
      <c r="O1757" s="241">
        <f>SUM(O1758:O1944)</f>
        <v>0</v>
      </c>
      <c r="P1757" s="241"/>
      <c r="Q1757" s="241"/>
      <c r="R1757" s="241"/>
      <c r="S1757" s="241">
        <f>SUM(S1758:S1946)</f>
        <v>258</v>
      </c>
      <c r="T1757" s="241"/>
      <c r="U1757" s="240"/>
      <c r="V1757" s="240"/>
      <c r="W1757" s="240"/>
      <c r="X1757" s="240"/>
      <c r="Y1757" s="240"/>
      <c r="Z1757" s="240"/>
      <c r="AA1757" s="241"/>
      <c r="AB1757" s="231"/>
      <c r="AC1757" s="231"/>
      <c r="AD1757" s="240"/>
      <c r="AE1757" s="240"/>
      <c r="AF1757" s="240"/>
      <c r="AG1757" s="240"/>
      <c r="AH1757" s="240"/>
      <c r="AI1757" s="240"/>
      <c r="AJ1757" s="240"/>
      <c r="AK1757" s="240"/>
      <c r="AL1757" s="240"/>
      <c r="AM1757" s="240"/>
      <c r="AN1757" s="240"/>
      <c r="AO1757" s="240"/>
      <c r="AP1757" s="240"/>
      <c r="AQ1757" s="240"/>
      <c r="AR1757" s="240"/>
      <c r="AS1757" s="240"/>
      <c r="AT1757" s="240"/>
      <c r="AU1757" s="240"/>
      <c r="AV1757" s="236"/>
      <c r="AW1757" s="236"/>
      <c r="AX1757" s="236"/>
      <c r="AY1757" s="236"/>
      <c r="AZ1757" s="236"/>
      <c r="BA1757" s="236"/>
      <c r="BB1757" s="236"/>
      <c r="BC1757" s="248"/>
      <c r="BD1757" s="248"/>
      <c r="BE1757" s="1160"/>
    </row>
    <row r="1758" spans="1:57" ht="25.7" hidden="1" customHeight="1" x14ac:dyDescent="0.15">
      <c r="A1758" s="178"/>
      <c r="B1758" s="140"/>
      <c r="C1758" s="232" t="s">
        <v>322</v>
      </c>
      <c r="D1758" s="232" t="s">
        <v>7993</v>
      </c>
      <c r="E1758" s="232" t="s">
        <v>322</v>
      </c>
      <c r="F1758" s="232"/>
      <c r="G1758" s="232" t="s">
        <v>322</v>
      </c>
      <c r="H1758" s="148"/>
      <c r="I1758" s="148"/>
      <c r="J1758" s="144">
        <v>3607</v>
      </c>
      <c r="K1758" s="138">
        <v>531</v>
      </c>
      <c r="L1758" s="138">
        <v>531</v>
      </c>
      <c r="M1758" s="148"/>
      <c r="N1758" s="185"/>
      <c r="O1758" s="148"/>
      <c r="P1758" s="144"/>
      <c r="Q1758" s="144">
        <v>1000</v>
      </c>
      <c r="R1758" s="144" t="s">
        <v>1895</v>
      </c>
      <c r="S1758" s="144">
        <v>2</v>
      </c>
      <c r="T1758" s="144" t="s">
        <v>316</v>
      </c>
      <c r="U1758" s="148"/>
      <c r="V1758" s="148"/>
      <c r="W1758" s="148"/>
      <c r="X1758" s="148"/>
      <c r="Y1758" s="148"/>
      <c r="Z1758" s="148"/>
      <c r="AA1758" s="144"/>
      <c r="AB1758" s="232"/>
      <c r="AC1758" s="232"/>
      <c r="AD1758" s="148"/>
      <c r="AE1758" s="148"/>
      <c r="AF1758" s="148"/>
      <c r="AG1758" s="148"/>
      <c r="AH1758" s="148"/>
      <c r="AI1758" s="148"/>
      <c r="AJ1758" s="148"/>
      <c r="AK1758" s="148"/>
      <c r="AL1758" s="148"/>
      <c r="AM1758" s="148"/>
      <c r="AN1758" s="148"/>
      <c r="AO1758" s="148"/>
      <c r="AP1758" s="148"/>
      <c r="AQ1758" s="148"/>
      <c r="AR1758" s="148"/>
      <c r="AS1758" s="148"/>
      <c r="AT1758" s="148"/>
      <c r="AU1758" s="148"/>
      <c r="AV1758" s="136">
        <v>2008</v>
      </c>
      <c r="AW1758" s="136"/>
      <c r="AX1758" s="136"/>
      <c r="AY1758" s="136"/>
      <c r="AZ1758" s="136"/>
      <c r="BA1758" s="136"/>
      <c r="BB1758" s="136"/>
      <c r="BC1758" s="138">
        <v>700</v>
      </c>
      <c r="BD1758" s="138"/>
      <c r="BE1758" s="170"/>
    </row>
    <row r="1759" spans="1:57" ht="25.7" hidden="1" customHeight="1" x14ac:dyDescent="0.15">
      <c r="A1759" s="178"/>
      <c r="B1759" s="140"/>
      <c r="C1759" s="232" t="s">
        <v>322</v>
      </c>
      <c r="D1759" s="232" t="s">
        <v>7994</v>
      </c>
      <c r="E1759" s="232" t="s">
        <v>322</v>
      </c>
      <c r="F1759" s="232"/>
      <c r="G1759" s="232" t="s">
        <v>7995</v>
      </c>
      <c r="H1759" s="148"/>
      <c r="I1759" s="148"/>
      <c r="J1759" s="144">
        <v>13821</v>
      </c>
      <c r="K1759" s="138">
        <v>426</v>
      </c>
      <c r="L1759" s="138">
        <v>426</v>
      </c>
      <c r="M1759" s="148"/>
      <c r="N1759" s="185"/>
      <c r="O1759" s="148"/>
      <c r="P1759" s="144"/>
      <c r="Q1759" s="144">
        <v>300</v>
      </c>
      <c r="R1759" s="144" t="s">
        <v>1896</v>
      </c>
      <c r="S1759" s="144">
        <v>1</v>
      </c>
      <c r="T1759" s="144" t="s">
        <v>316</v>
      </c>
      <c r="U1759" s="148"/>
      <c r="V1759" s="148"/>
      <c r="W1759" s="148"/>
      <c r="X1759" s="148"/>
      <c r="Y1759" s="148"/>
      <c r="Z1759" s="148"/>
      <c r="AA1759" s="144"/>
      <c r="AB1759" s="232"/>
      <c r="AC1759" s="232"/>
      <c r="AD1759" s="148"/>
      <c r="AE1759" s="148"/>
      <c r="AF1759" s="148"/>
      <c r="AG1759" s="148"/>
      <c r="AH1759" s="148"/>
      <c r="AI1759" s="148"/>
      <c r="AJ1759" s="148"/>
      <c r="AK1759" s="148"/>
      <c r="AL1759" s="148"/>
      <c r="AM1759" s="148"/>
      <c r="AN1759" s="148"/>
      <c r="AO1759" s="148"/>
      <c r="AP1759" s="148"/>
      <c r="AQ1759" s="148"/>
      <c r="AR1759" s="148"/>
      <c r="AS1759" s="148"/>
      <c r="AT1759" s="148"/>
      <c r="AU1759" s="148"/>
      <c r="AV1759" s="136">
        <v>2012</v>
      </c>
      <c r="AW1759" s="136"/>
      <c r="AX1759" s="136"/>
      <c r="AY1759" s="136"/>
      <c r="AZ1759" s="136"/>
      <c r="BA1759" s="136"/>
      <c r="BB1759" s="136"/>
      <c r="BC1759" s="138">
        <v>267</v>
      </c>
      <c r="BD1759" s="138"/>
      <c r="BE1759" s="170"/>
    </row>
    <row r="1760" spans="1:57" ht="25.7" hidden="1" customHeight="1" x14ac:dyDescent="0.15">
      <c r="A1760" s="178"/>
      <c r="B1760" s="140"/>
      <c r="C1760" s="232" t="s">
        <v>322</v>
      </c>
      <c r="D1760" s="232" t="s">
        <v>7996</v>
      </c>
      <c r="E1760" s="232" t="s">
        <v>322</v>
      </c>
      <c r="F1760" s="232"/>
      <c r="G1760" s="232" t="s">
        <v>322</v>
      </c>
      <c r="H1760" s="148"/>
      <c r="I1760" s="148"/>
      <c r="J1760" s="144">
        <v>16551</v>
      </c>
      <c r="K1760" s="138">
        <v>543</v>
      </c>
      <c r="L1760" s="138">
        <v>543</v>
      </c>
      <c r="M1760" s="148"/>
      <c r="N1760" s="185"/>
      <c r="O1760" s="148"/>
      <c r="P1760" s="144"/>
      <c r="Q1760" s="144">
        <v>300</v>
      </c>
      <c r="R1760" s="144" t="s">
        <v>1896</v>
      </c>
      <c r="S1760" s="144">
        <v>1</v>
      </c>
      <c r="T1760" s="144" t="s">
        <v>316</v>
      </c>
      <c r="U1760" s="148"/>
      <c r="V1760" s="148"/>
      <c r="W1760" s="148"/>
      <c r="X1760" s="148"/>
      <c r="Y1760" s="148"/>
      <c r="Z1760" s="148"/>
      <c r="AA1760" s="144"/>
      <c r="AB1760" s="232"/>
      <c r="AC1760" s="232"/>
      <c r="AD1760" s="148"/>
      <c r="AE1760" s="148"/>
      <c r="AF1760" s="148"/>
      <c r="AG1760" s="148"/>
      <c r="AH1760" s="148"/>
      <c r="AI1760" s="148"/>
      <c r="AJ1760" s="148"/>
      <c r="AK1760" s="148"/>
      <c r="AL1760" s="148"/>
      <c r="AM1760" s="148"/>
      <c r="AN1760" s="148"/>
      <c r="AO1760" s="148"/>
      <c r="AP1760" s="148"/>
      <c r="AQ1760" s="148"/>
      <c r="AR1760" s="148"/>
      <c r="AS1760" s="148"/>
      <c r="AT1760" s="148"/>
      <c r="AU1760" s="148"/>
      <c r="AV1760" s="136">
        <v>2012</v>
      </c>
      <c r="AW1760" s="136"/>
      <c r="AX1760" s="136"/>
      <c r="AY1760" s="136"/>
      <c r="AZ1760" s="136"/>
      <c r="BA1760" s="136"/>
      <c r="BB1760" s="136"/>
      <c r="BC1760" s="138">
        <v>306</v>
      </c>
      <c r="BD1760" s="138"/>
      <c r="BE1760" s="170"/>
    </row>
    <row r="1761" spans="1:57" ht="25.7" hidden="1" customHeight="1" x14ac:dyDescent="0.15">
      <c r="A1761" s="178"/>
      <c r="B1761" s="140"/>
      <c r="C1761" s="232" t="s">
        <v>322</v>
      </c>
      <c r="D1761" s="232" t="s">
        <v>7997</v>
      </c>
      <c r="E1761" s="232" t="s">
        <v>322</v>
      </c>
      <c r="F1761" s="232"/>
      <c r="G1761" s="232" t="s">
        <v>322</v>
      </c>
      <c r="H1761" s="148"/>
      <c r="I1761" s="148"/>
      <c r="J1761" s="144">
        <v>995</v>
      </c>
      <c r="K1761" s="138">
        <v>375</v>
      </c>
      <c r="L1761" s="138">
        <v>385</v>
      </c>
      <c r="M1761" s="148"/>
      <c r="N1761" s="185"/>
      <c r="O1761" s="148"/>
      <c r="P1761" s="144"/>
      <c r="Q1761" s="144">
        <v>300</v>
      </c>
      <c r="R1761" s="144" t="s">
        <v>1896</v>
      </c>
      <c r="S1761" s="144">
        <v>1</v>
      </c>
      <c r="T1761" s="144" t="s">
        <v>316</v>
      </c>
      <c r="U1761" s="148"/>
      <c r="V1761" s="148"/>
      <c r="W1761" s="148"/>
      <c r="X1761" s="148"/>
      <c r="Y1761" s="148"/>
      <c r="Z1761" s="148"/>
      <c r="AA1761" s="144"/>
      <c r="AB1761" s="232"/>
      <c r="AC1761" s="232"/>
      <c r="AD1761" s="148"/>
      <c r="AE1761" s="148"/>
      <c r="AF1761" s="148"/>
      <c r="AG1761" s="148"/>
      <c r="AH1761" s="148"/>
      <c r="AI1761" s="148"/>
      <c r="AJ1761" s="148"/>
      <c r="AK1761" s="148"/>
      <c r="AL1761" s="148"/>
      <c r="AM1761" s="148"/>
      <c r="AN1761" s="148"/>
      <c r="AO1761" s="148"/>
      <c r="AP1761" s="148"/>
      <c r="AQ1761" s="148"/>
      <c r="AR1761" s="148"/>
      <c r="AS1761" s="148"/>
      <c r="AT1761" s="148"/>
      <c r="AU1761" s="148"/>
      <c r="AV1761" s="136">
        <v>2013</v>
      </c>
      <c r="AW1761" s="136"/>
      <c r="AX1761" s="136"/>
      <c r="AY1761" s="136"/>
      <c r="AZ1761" s="136"/>
      <c r="BA1761" s="136"/>
      <c r="BB1761" s="136"/>
      <c r="BC1761" s="138"/>
      <c r="BD1761" s="138"/>
      <c r="BE1761" s="170"/>
    </row>
    <row r="1762" spans="1:57" ht="25.7" hidden="1" customHeight="1" x14ac:dyDescent="0.15">
      <c r="A1762" s="178"/>
      <c r="B1762" s="140"/>
      <c r="C1762" s="232" t="s">
        <v>322</v>
      </c>
      <c r="D1762" s="232" t="s">
        <v>10880</v>
      </c>
      <c r="E1762" s="232" t="s">
        <v>322</v>
      </c>
      <c r="F1762" s="232"/>
      <c r="G1762" s="232" t="s">
        <v>322</v>
      </c>
      <c r="H1762" s="148"/>
      <c r="I1762" s="148"/>
      <c r="J1762" s="144">
        <v>37303</v>
      </c>
      <c r="K1762" s="138">
        <v>612</v>
      </c>
      <c r="L1762" s="138">
        <v>612</v>
      </c>
      <c r="M1762" s="148"/>
      <c r="N1762" s="185"/>
      <c r="O1762" s="148"/>
      <c r="P1762" s="144"/>
      <c r="Q1762" s="144">
        <v>300</v>
      </c>
      <c r="R1762" s="144" t="s">
        <v>1896</v>
      </c>
      <c r="S1762" s="144">
        <v>1</v>
      </c>
      <c r="T1762" s="144" t="s">
        <v>316</v>
      </c>
      <c r="U1762" s="148"/>
      <c r="V1762" s="148"/>
      <c r="W1762" s="148"/>
      <c r="X1762" s="148"/>
      <c r="Y1762" s="148"/>
      <c r="Z1762" s="148"/>
      <c r="AA1762" s="144"/>
      <c r="AB1762" s="232"/>
      <c r="AC1762" s="232"/>
      <c r="AD1762" s="148"/>
      <c r="AE1762" s="148"/>
      <c r="AF1762" s="148"/>
      <c r="AG1762" s="148"/>
      <c r="AH1762" s="148"/>
      <c r="AI1762" s="148"/>
      <c r="AJ1762" s="148"/>
      <c r="AK1762" s="148"/>
      <c r="AL1762" s="148"/>
      <c r="AM1762" s="148"/>
      <c r="AN1762" s="148"/>
      <c r="AO1762" s="148"/>
      <c r="AP1762" s="148"/>
      <c r="AQ1762" s="148"/>
      <c r="AR1762" s="148"/>
      <c r="AS1762" s="148"/>
      <c r="AT1762" s="148"/>
      <c r="AU1762" s="148"/>
      <c r="AV1762" s="136">
        <v>2017</v>
      </c>
      <c r="AW1762" s="136"/>
      <c r="AX1762" s="136"/>
      <c r="AY1762" s="136"/>
      <c r="AZ1762" s="136"/>
      <c r="BA1762" s="136"/>
      <c r="BB1762" s="136"/>
      <c r="BC1762" s="138"/>
      <c r="BD1762" s="138"/>
      <c r="BE1762" s="170"/>
    </row>
    <row r="1763" spans="1:57" ht="25.7" hidden="1" customHeight="1" x14ac:dyDescent="0.15">
      <c r="A1763" s="178"/>
      <c r="B1763" s="140"/>
      <c r="C1763" s="232" t="s">
        <v>322</v>
      </c>
      <c r="D1763" s="232" t="s">
        <v>15143</v>
      </c>
      <c r="E1763" s="232" t="s">
        <v>322</v>
      </c>
      <c r="F1763" s="232"/>
      <c r="G1763" s="232" t="s">
        <v>322</v>
      </c>
      <c r="H1763" s="148"/>
      <c r="I1763" s="148"/>
      <c r="J1763" s="144">
        <v>1584</v>
      </c>
      <c r="K1763" s="138">
        <v>493.14</v>
      </c>
      <c r="L1763" s="138">
        <v>493.14</v>
      </c>
      <c r="M1763" s="148"/>
      <c r="N1763" s="185"/>
      <c r="O1763" s="148"/>
      <c r="P1763" s="144"/>
      <c r="Q1763" s="144"/>
      <c r="R1763" s="144" t="s">
        <v>7999</v>
      </c>
      <c r="S1763" s="144">
        <v>1</v>
      </c>
      <c r="T1763" s="144" t="s">
        <v>316</v>
      </c>
      <c r="U1763" s="148"/>
      <c r="V1763" s="148"/>
      <c r="W1763" s="148"/>
      <c r="X1763" s="148"/>
      <c r="Y1763" s="148"/>
      <c r="Z1763" s="148"/>
      <c r="AA1763" s="144"/>
      <c r="AB1763" s="232"/>
      <c r="AC1763" s="232"/>
      <c r="AD1763" s="148"/>
      <c r="AE1763" s="148"/>
      <c r="AF1763" s="148"/>
      <c r="AG1763" s="148"/>
      <c r="AH1763" s="148"/>
      <c r="AI1763" s="148"/>
      <c r="AJ1763" s="148"/>
      <c r="AK1763" s="148"/>
      <c r="AL1763" s="148"/>
      <c r="AM1763" s="148"/>
      <c r="AN1763" s="148"/>
      <c r="AO1763" s="148"/>
      <c r="AP1763" s="148"/>
      <c r="AQ1763" s="148"/>
      <c r="AR1763" s="148"/>
      <c r="AS1763" s="148"/>
      <c r="AT1763" s="148"/>
      <c r="AU1763" s="148"/>
      <c r="AV1763" s="136">
        <v>2020</v>
      </c>
      <c r="AW1763" s="136"/>
      <c r="AX1763" s="136"/>
      <c r="AY1763" s="136"/>
      <c r="AZ1763" s="136"/>
      <c r="BA1763" s="136"/>
      <c r="BB1763" s="136"/>
      <c r="BC1763" s="138">
        <v>400</v>
      </c>
      <c r="BD1763" s="138"/>
      <c r="BE1763" s="170"/>
    </row>
    <row r="1764" spans="1:57" ht="25.7" hidden="1" customHeight="1" x14ac:dyDescent="0.15">
      <c r="A1764" s="178"/>
      <c r="B1764" s="140"/>
      <c r="C1764" s="232" t="s">
        <v>322</v>
      </c>
      <c r="D1764" s="232" t="s">
        <v>15144</v>
      </c>
      <c r="E1764" s="232" t="s">
        <v>322</v>
      </c>
      <c r="F1764" s="232"/>
      <c r="G1764" s="232" t="s">
        <v>322</v>
      </c>
      <c r="H1764" s="148"/>
      <c r="I1764" s="148"/>
      <c r="J1764" s="144">
        <v>12885</v>
      </c>
      <c r="K1764" s="138">
        <v>499.59</v>
      </c>
      <c r="L1764" s="138">
        <v>499.59</v>
      </c>
      <c r="M1764" s="148"/>
      <c r="N1764" s="185"/>
      <c r="O1764" s="148"/>
      <c r="P1764" s="144"/>
      <c r="Q1764" s="144"/>
      <c r="R1764" s="144" t="s">
        <v>7999</v>
      </c>
      <c r="S1764" s="144">
        <v>1</v>
      </c>
      <c r="T1764" s="144" t="s">
        <v>316</v>
      </c>
      <c r="U1764" s="148"/>
      <c r="V1764" s="148"/>
      <c r="W1764" s="148"/>
      <c r="X1764" s="148"/>
      <c r="Y1764" s="148"/>
      <c r="Z1764" s="148"/>
      <c r="AA1764" s="144"/>
      <c r="AB1764" s="232"/>
      <c r="AC1764" s="232"/>
      <c r="AD1764" s="148"/>
      <c r="AE1764" s="148"/>
      <c r="AF1764" s="148"/>
      <c r="AG1764" s="148"/>
      <c r="AH1764" s="148"/>
      <c r="AI1764" s="148"/>
      <c r="AJ1764" s="148"/>
      <c r="AK1764" s="148"/>
      <c r="AL1764" s="148"/>
      <c r="AM1764" s="148"/>
      <c r="AN1764" s="148"/>
      <c r="AO1764" s="148"/>
      <c r="AP1764" s="148"/>
      <c r="AQ1764" s="148"/>
      <c r="AR1764" s="148"/>
      <c r="AS1764" s="148"/>
      <c r="AT1764" s="148"/>
      <c r="AU1764" s="148"/>
      <c r="AV1764" s="136">
        <v>2020</v>
      </c>
      <c r="AW1764" s="136"/>
      <c r="AX1764" s="136"/>
      <c r="AY1764" s="136"/>
      <c r="AZ1764" s="136"/>
      <c r="BA1764" s="136"/>
      <c r="BB1764" s="136"/>
      <c r="BC1764" s="138">
        <v>400</v>
      </c>
      <c r="BD1764" s="138"/>
      <c r="BE1764" s="170"/>
    </row>
    <row r="1765" spans="1:57" ht="25.7" hidden="1" customHeight="1" x14ac:dyDescent="0.15">
      <c r="A1765" s="178"/>
      <c r="B1765" s="140"/>
      <c r="C1765" s="232" t="s">
        <v>7294</v>
      </c>
      <c r="D1765" s="232" t="s">
        <v>7998</v>
      </c>
      <c r="E1765" s="232" t="s">
        <v>7294</v>
      </c>
      <c r="F1765" s="232"/>
      <c r="G1765" s="232" t="s">
        <v>7294</v>
      </c>
      <c r="H1765" s="148"/>
      <c r="I1765" s="148"/>
      <c r="J1765" s="144">
        <v>900</v>
      </c>
      <c r="K1765" s="138"/>
      <c r="L1765" s="138"/>
      <c r="M1765" s="148"/>
      <c r="N1765" s="185"/>
      <c r="O1765" s="148"/>
      <c r="P1765" s="144"/>
      <c r="Q1765" s="144">
        <v>900</v>
      </c>
      <c r="R1765" s="144" t="s">
        <v>7999</v>
      </c>
      <c r="S1765" s="144">
        <v>3</v>
      </c>
      <c r="T1765" s="144" t="s">
        <v>7230</v>
      </c>
      <c r="U1765" s="148"/>
      <c r="V1765" s="148"/>
      <c r="W1765" s="148"/>
      <c r="X1765" s="148"/>
      <c r="Y1765" s="148"/>
      <c r="Z1765" s="148"/>
      <c r="AA1765" s="144"/>
      <c r="AB1765" s="232"/>
      <c r="AC1765" s="232"/>
      <c r="AD1765" s="148"/>
      <c r="AE1765" s="148"/>
      <c r="AF1765" s="148"/>
      <c r="AG1765" s="148"/>
      <c r="AH1765" s="148"/>
      <c r="AI1765" s="148"/>
      <c r="AJ1765" s="148"/>
      <c r="AK1765" s="148"/>
      <c r="AL1765" s="148"/>
      <c r="AM1765" s="148"/>
      <c r="AN1765" s="148"/>
      <c r="AO1765" s="148"/>
      <c r="AP1765" s="148"/>
      <c r="AQ1765" s="148"/>
      <c r="AR1765" s="148"/>
      <c r="AS1765" s="148"/>
      <c r="AT1765" s="148"/>
      <c r="AU1765" s="148"/>
      <c r="AV1765" s="136">
        <v>2010</v>
      </c>
      <c r="AW1765" s="136"/>
      <c r="AX1765" s="136"/>
      <c r="AY1765" s="136"/>
      <c r="AZ1765" s="136"/>
      <c r="BA1765" s="136"/>
      <c r="BB1765" s="136"/>
      <c r="BC1765" s="138">
        <v>1200</v>
      </c>
      <c r="BD1765" s="138" t="s">
        <v>8000</v>
      </c>
      <c r="BE1765" s="170"/>
    </row>
    <row r="1766" spans="1:57" ht="25.7" hidden="1" customHeight="1" x14ac:dyDescent="0.15">
      <c r="A1766" s="178"/>
      <c r="B1766" s="140"/>
      <c r="C1766" s="232" t="s">
        <v>7294</v>
      </c>
      <c r="D1766" s="149" t="s">
        <v>16461</v>
      </c>
      <c r="E1766" s="232" t="s">
        <v>7294</v>
      </c>
      <c r="F1766" s="148"/>
      <c r="G1766" s="232" t="s">
        <v>16462</v>
      </c>
      <c r="H1766" s="148"/>
      <c r="I1766" s="148"/>
      <c r="J1766" s="144"/>
      <c r="K1766" s="144"/>
      <c r="L1766" s="138"/>
      <c r="M1766" s="144"/>
      <c r="N1766" s="144"/>
      <c r="O1766" s="144"/>
      <c r="P1766" s="144"/>
      <c r="Q1766" s="144">
        <v>480</v>
      </c>
      <c r="R1766" s="138"/>
      <c r="S1766" s="144">
        <v>2</v>
      </c>
      <c r="T1766" s="144" t="s">
        <v>15436</v>
      </c>
      <c r="U1766" s="148"/>
      <c r="V1766" s="148"/>
      <c r="W1766" s="148"/>
      <c r="X1766" s="148"/>
      <c r="Y1766" s="148"/>
      <c r="Z1766" s="148"/>
      <c r="AA1766" s="144"/>
      <c r="AB1766" s="232"/>
      <c r="AC1766" s="232"/>
      <c r="AD1766" s="148"/>
      <c r="AE1766" s="148"/>
      <c r="AF1766" s="148"/>
      <c r="AG1766" s="136"/>
      <c r="AH1766" s="136"/>
      <c r="AI1766" s="148"/>
      <c r="AJ1766" s="148"/>
      <c r="AK1766" s="148"/>
      <c r="AL1766" s="148"/>
      <c r="AM1766" s="148"/>
      <c r="AN1766" s="148"/>
      <c r="AO1766" s="148"/>
      <c r="AP1766" s="148"/>
      <c r="AQ1766" s="148"/>
      <c r="AR1766" s="148"/>
      <c r="AS1766" s="148"/>
      <c r="AT1766" s="148"/>
      <c r="AU1766" s="148"/>
      <c r="AV1766" s="232">
        <v>2002</v>
      </c>
      <c r="AW1766" s="148"/>
      <c r="AX1766" s="148"/>
      <c r="AY1766" s="148"/>
      <c r="AZ1766" s="148"/>
      <c r="BA1766" s="148"/>
      <c r="BB1766" s="148"/>
      <c r="BC1766" s="144"/>
      <c r="BD1766" s="144"/>
      <c r="BE1766" s="170"/>
    </row>
    <row r="1767" spans="1:57" ht="25.7" hidden="1" customHeight="1" x14ac:dyDescent="0.15">
      <c r="A1767" s="178"/>
      <c r="B1767" s="140"/>
      <c r="C1767" s="232" t="s">
        <v>7294</v>
      </c>
      <c r="D1767" s="149" t="s">
        <v>16463</v>
      </c>
      <c r="E1767" s="232" t="s">
        <v>7294</v>
      </c>
      <c r="F1767" s="148"/>
      <c r="G1767" s="148" t="s">
        <v>16464</v>
      </c>
      <c r="H1767" s="148"/>
      <c r="I1767" s="148"/>
      <c r="J1767" s="144"/>
      <c r="K1767" s="144"/>
      <c r="L1767" s="138"/>
      <c r="M1767" s="144"/>
      <c r="N1767" s="144"/>
      <c r="O1767" s="144"/>
      <c r="P1767" s="144"/>
      <c r="Q1767" s="144">
        <v>2916</v>
      </c>
      <c r="R1767" s="138"/>
      <c r="S1767" s="144">
        <v>6</v>
      </c>
      <c r="T1767" s="144" t="s">
        <v>15436</v>
      </c>
      <c r="U1767" s="148"/>
      <c r="V1767" s="148"/>
      <c r="W1767" s="148"/>
      <c r="X1767" s="148"/>
      <c r="Y1767" s="148"/>
      <c r="Z1767" s="148"/>
      <c r="AA1767" s="144"/>
      <c r="AB1767" s="232"/>
      <c r="AC1767" s="232"/>
      <c r="AD1767" s="148"/>
      <c r="AE1767" s="148"/>
      <c r="AF1767" s="148"/>
      <c r="AG1767" s="136"/>
      <c r="AH1767" s="136"/>
      <c r="AI1767" s="148"/>
      <c r="AJ1767" s="148"/>
      <c r="AK1767" s="148"/>
      <c r="AL1767" s="148"/>
      <c r="AM1767" s="148"/>
      <c r="AN1767" s="148"/>
      <c r="AO1767" s="148"/>
      <c r="AP1767" s="148"/>
      <c r="AQ1767" s="148"/>
      <c r="AR1767" s="148"/>
      <c r="AS1767" s="148"/>
      <c r="AT1767" s="148"/>
      <c r="AU1767" s="148"/>
      <c r="AV1767" s="232">
        <v>2021</v>
      </c>
      <c r="AW1767" s="148"/>
      <c r="AX1767" s="148"/>
      <c r="AY1767" s="148"/>
      <c r="AZ1767" s="148"/>
      <c r="BA1767" s="148"/>
      <c r="BB1767" s="148"/>
      <c r="BC1767" s="144"/>
      <c r="BD1767" s="144"/>
      <c r="BE1767" s="170"/>
    </row>
    <row r="1768" spans="1:57" ht="25.7" hidden="1" customHeight="1" x14ac:dyDescent="0.15">
      <c r="A1768" s="178"/>
      <c r="B1768" s="140"/>
      <c r="C1768" s="232" t="s">
        <v>7294</v>
      </c>
      <c r="D1768" s="149" t="s">
        <v>16465</v>
      </c>
      <c r="E1768" s="232" t="s">
        <v>7294</v>
      </c>
      <c r="F1768" s="148"/>
      <c r="G1768" s="148" t="s">
        <v>16464</v>
      </c>
      <c r="H1768" s="148"/>
      <c r="I1768" s="148"/>
      <c r="J1768" s="144">
        <v>568</v>
      </c>
      <c r="K1768" s="144"/>
      <c r="L1768" s="138"/>
      <c r="M1768" s="144"/>
      <c r="N1768" s="144"/>
      <c r="O1768" s="144"/>
      <c r="P1768" s="144"/>
      <c r="Q1768" s="144">
        <v>568</v>
      </c>
      <c r="R1768" s="144" t="s">
        <v>16466</v>
      </c>
      <c r="S1768" s="144">
        <v>1</v>
      </c>
      <c r="T1768" s="144" t="s">
        <v>15436</v>
      </c>
      <c r="U1768" s="148"/>
      <c r="V1768" s="148"/>
      <c r="W1768" s="148"/>
      <c r="X1768" s="148"/>
      <c r="Y1768" s="148"/>
      <c r="Z1768" s="148"/>
      <c r="AA1768" s="144"/>
      <c r="AB1768" s="232"/>
      <c r="AC1768" s="232"/>
      <c r="AD1768" s="148"/>
      <c r="AE1768" s="148"/>
      <c r="AF1768" s="148"/>
      <c r="AG1768" s="136"/>
      <c r="AH1768" s="136"/>
      <c r="AI1768" s="148"/>
      <c r="AJ1768" s="148"/>
      <c r="AK1768" s="148"/>
      <c r="AL1768" s="148"/>
      <c r="AM1768" s="148"/>
      <c r="AN1768" s="148"/>
      <c r="AO1768" s="148"/>
      <c r="AP1768" s="148"/>
      <c r="AQ1768" s="148"/>
      <c r="AR1768" s="148"/>
      <c r="AS1768" s="148"/>
      <c r="AT1768" s="148"/>
      <c r="AU1768" s="148"/>
      <c r="AV1768" s="232">
        <v>2018</v>
      </c>
      <c r="AW1768" s="148"/>
      <c r="AX1768" s="148"/>
      <c r="AY1768" s="148"/>
      <c r="AZ1768" s="148"/>
      <c r="BA1768" s="148"/>
      <c r="BB1768" s="148"/>
      <c r="BC1768" s="144"/>
      <c r="BD1768" s="144"/>
      <c r="BE1768" s="170"/>
    </row>
    <row r="1769" spans="1:57" ht="25.7" hidden="1" customHeight="1" x14ac:dyDescent="0.15">
      <c r="A1769" s="178"/>
      <c r="B1769" s="140"/>
      <c r="C1769" s="232" t="s">
        <v>7299</v>
      </c>
      <c r="D1769" s="232" t="s">
        <v>8001</v>
      </c>
      <c r="E1769" s="232" t="s">
        <v>7299</v>
      </c>
      <c r="F1769" s="232"/>
      <c r="G1769" s="232" t="s">
        <v>17865</v>
      </c>
      <c r="H1769" s="148"/>
      <c r="I1769" s="148"/>
      <c r="J1769" s="144">
        <v>2777</v>
      </c>
      <c r="K1769" s="138">
        <v>562</v>
      </c>
      <c r="L1769" s="138">
        <v>562</v>
      </c>
      <c r="M1769" s="148"/>
      <c r="N1769" s="185"/>
      <c r="O1769" s="148"/>
      <c r="P1769" s="144"/>
      <c r="Q1769" s="144">
        <v>2000</v>
      </c>
      <c r="R1769" s="144" t="s">
        <v>1895</v>
      </c>
      <c r="S1769" s="144">
        <v>4</v>
      </c>
      <c r="T1769" s="144" t="s">
        <v>316</v>
      </c>
      <c r="U1769" s="148"/>
      <c r="V1769" s="148"/>
      <c r="W1769" s="148"/>
      <c r="X1769" s="148"/>
      <c r="Y1769" s="148"/>
      <c r="Z1769" s="148"/>
      <c r="AA1769" s="144"/>
      <c r="AB1769" s="232"/>
      <c r="AC1769" s="232"/>
      <c r="AD1769" s="148"/>
      <c r="AE1769" s="148"/>
      <c r="AF1769" s="148"/>
      <c r="AG1769" s="148"/>
      <c r="AH1769" s="148"/>
      <c r="AI1769" s="148"/>
      <c r="AJ1769" s="148"/>
      <c r="AK1769" s="148"/>
      <c r="AL1769" s="148"/>
      <c r="AM1769" s="148"/>
      <c r="AN1769" s="148"/>
      <c r="AO1769" s="148"/>
      <c r="AP1769" s="148"/>
      <c r="AQ1769" s="148"/>
      <c r="AR1769" s="148"/>
      <c r="AS1769" s="148"/>
      <c r="AT1769" s="148"/>
      <c r="AU1769" s="148"/>
      <c r="AV1769" s="136">
        <v>2008</v>
      </c>
      <c r="AW1769" s="136"/>
      <c r="AX1769" s="136"/>
      <c r="AY1769" s="136"/>
      <c r="AZ1769" s="136"/>
      <c r="BA1769" s="136"/>
      <c r="BB1769" s="136"/>
      <c r="BC1769" s="138">
        <v>500</v>
      </c>
      <c r="BD1769" s="138" t="s">
        <v>5140</v>
      </c>
      <c r="BE1769" s="170"/>
    </row>
    <row r="1770" spans="1:57" ht="25.7" hidden="1" customHeight="1" x14ac:dyDescent="0.15">
      <c r="A1770" s="178"/>
      <c r="B1770" s="140"/>
      <c r="C1770" s="232" t="s">
        <v>17833</v>
      </c>
      <c r="D1770" s="232" t="s">
        <v>17866</v>
      </c>
      <c r="E1770" s="232" t="s">
        <v>17833</v>
      </c>
      <c r="F1770" s="232"/>
      <c r="G1770" s="232" t="s">
        <v>17833</v>
      </c>
      <c r="H1770" s="148"/>
      <c r="I1770" s="148"/>
      <c r="J1770" s="144">
        <v>929</v>
      </c>
      <c r="K1770" s="138"/>
      <c r="L1770" s="138"/>
      <c r="M1770" s="148"/>
      <c r="N1770" s="185"/>
      <c r="O1770" s="148"/>
      <c r="P1770" s="144"/>
      <c r="Q1770" s="144">
        <v>360</v>
      </c>
      <c r="R1770" s="144" t="s">
        <v>17867</v>
      </c>
      <c r="S1770" s="144">
        <v>1</v>
      </c>
      <c r="T1770" s="144" t="s">
        <v>316</v>
      </c>
      <c r="U1770" s="148"/>
      <c r="V1770" s="148"/>
      <c r="W1770" s="148"/>
      <c r="X1770" s="148"/>
      <c r="Y1770" s="148"/>
      <c r="Z1770" s="148"/>
      <c r="AA1770" s="144"/>
      <c r="AB1770" s="232"/>
      <c r="AC1770" s="232"/>
      <c r="AD1770" s="148"/>
      <c r="AE1770" s="148"/>
      <c r="AF1770" s="148"/>
      <c r="AG1770" s="148"/>
      <c r="AH1770" s="148"/>
      <c r="AI1770" s="148"/>
      <c r="AJ1770" s="148"/>
      <c r="AK1770" s="148"/>
      <c r="AL1770" s="148"/>
      <c r="AM1770" s="148"/>
      <c r="AN1770" s="148"/>
      <c r="AO1770" s="148"/>
      <c r="AP1770" s="148"/>
      <c r="AQ1770" s="148"/>
      <c r="AR1770" s="148"/>
      <c r="AS1770" s="148"/>
      <c r="AT1770" s="148"/>
      <c r="AU1770" s="148"/>
      <c r="AV1770" s="136">
        <v>2003</v>
      </c>
      <c r="AW1770" s="136"/>
      <c r="AX1770" s="136"/>
      <c r="AY1770" s="136"/>
      <c r="AZ1770" s="136"/>
      <c r="BA1770" s="136"/>
      <c r="BB1770" s="136"/>
      <c r="BC1770" s="138"/>
      <c r="BD1770" s="138" t="s">
        <v>17868</v>
      </c>
      <c r="BE1770" s="170"/>
    </row>
    <row r="1771" spans="1:57" ht="25.7" hidden="1" customHeight="1" x14ac:dyDescent="0.15">
      <c r="A1771" s="178"/>
      <c r="B1771" s="140"/>
      <c r="C1771" s="232" t="s">
        <v>17833</v>
      </c>
      <c r="D1771" s="232" t="s">
        <v>17869</v>
      </c>
      <c r="E1771" s="232" t="s">
        <v>17833</v>
      </c>
      <c r="F1771" s="232"/>
      <c r="G1771" s="232" t="s">
        <v>17833</v>
      </c>
      <c r="H1771" s="148"/>
      <c r="I1771" s="148"/>
      <c r="J1771" s="144">
        <v>5192</v>
      </c>
      <c r="K1771" s="138"/>
      <c r="L1771" s="138"/>
      <c r="M1771" s="148"/>
      <c r="N1771" s="185"/>
      <c r="O1771" s="148"/>
      <c r="P1771" s="144"/>
      <c r="Q1771" s="144">
        <v>565</v>
      </c>
      <c r="R1771" s="144" t="s">
        <v>16946</v>
      </c>
      <c r="S1771" s="144">
        <v>1</v>
      </c>
      <c r="T1771" s="144" t="s">
        <v>316</v>
      </c>
      <c r="U1771" s="148"/>
      <c r="V1771" s="148"/>
      <c r="W1771" s="148"/>
      <c r="X1771" s="148"/>
      <c r="Y1771" s="148"/>
      <c r="Z1771" s="148"/>
      <c r="AA1771" s="144"/>
      <c r="AB1771" s="232"/>
      <c r="AC1771" s="232"/>
      <c r="AD1771" s="148"/>
      <c r="AE1771" s="148"/>
      <c r="AF1771" s="148"/>
      <c r="AG1771" s="148"/>
      <c r="AH1771" s="148"/>
      <c r="AI1771" s="148"/>
      <c r="AJ1771" s="148"/>
      <c r="AK1771" s="148"/>
      <c r="AL1771" s="148"/>
      <c r="AM1771" s="148"/>
      <c r="AN1771" s="148"/>
      <c r="AO1771" s="148"/>
      <c r="AP1771" s="148"/>
      <c r="AQ1771" s="148"/>
      <c r="AR1771" s="148"/>
      <c r="AS1771" s="148"/>
      <c r="AT1771" s="148"/>
      <c r="AU1771" s="148"/>
      <c r="AV1771" s="136">
        <v>1999</v>
      </c>
      <c r="AW1771" s="136"/>
      <c r="AX1771" s="136"/>
      <c r="AY1771" s="136"/>
      <c r="AZ1771" s="136"/>
      <c r="BA1771" s="136"/>
      <c r="BB1771" s="136"/>
      <c r="BC1771" s="138"/>
      <c r="BD1771" s="138" t="s">
        <v>17868</v>
      </c>
      <c r="BE1771" s="170"/>
    </row>
    <row r="1772" spans="1:57" ht="25.7" hidden="1" customHeight="1" x14ac:dyDescent="0.15">
      <c r="A1772" s="178"/>
      <c r="B1772" s="140"/>
      <c r="C1772" s="232" t="s">
        <v>17833</v>
      </c>
      <c r="D1772" s="232" t="s">
        <v>17870</v>
      </c>
      <c r="E1772" s="232" t="s">
        <v>17833</v>
      </c>
      <c r="F1772" s="232"/>
      <c r="G1772" s="232" t="s">
        <v>17833</v>
      </c>
      <c r="H1772" s="148"/>
      <c r="I1772" s="148"/>
      <c r="J1772" s="144">
        <v>8615</v>
      </c>
      <c r="K1772" s="138"/>
      <c r="L1772" s="138"/>
      <c r="M1772" s="148"/>
      <c r="N1772" s="185"/>
      <c r="O1772" s="148"/>
      <c r="P1772" s="144"/>
      <c r="Q1772" s="144">
        <v>445</v>
      </c>
      <c r="R1772" s="144" t="s">
        <v>16946</v>
      </c>
      <c r="S1772" s="144">
        <v>1</v>
      </c>
      <c r="T1772" s="144" t="s">
        <v>316</v>
      </c>
      <c r="U1772" s="148"/>
      <c r="V1772" s="148"/>
      <c r="W1772" s="148"/>
      <c r="X1772" s="148"/>
      <c r="Y1772" s="148"/>
      <c r="Z1772" s="148"/>
      <c r="AA1772" s="144"/>
      <c r="AB1772" s="232"/>
      <c r="AC1772" s="232"/>
      <c r="AD1772" s="148"/>
      <c r="AE1772" s="148"/>
      <c r="AF1772" s="148"/>
      <c r="AG1772" s="148"/>
      <c r="AH1772" s="148"/>
      <c r="AI1772" s="148"/>
      <c r="AJ1772" s="148"/>
      <c r="AK1772" s="148"/>
      <c r="AL1772" s="148"/>
      <c r="AM1772" s="148"/>
      <c r="AN1772" s="148"/>
      <c r="AO1772" s="148"/>
      <c r="AP1772" s="148"/>
      <c r="AQ1772" s="148"/>
      <c r="AR1772" s="148"/>
      <c r="AS1772" s="148"/>
      <c r="AT1772" s="148"/>
      <c r="AU1772" s="148"/>
      <c r="AV1772" s="136">
        <v>2001</v>
      </c>
      <c r="AW1772" s="136"/>
      <c r="AX1772" s="136"/>
      <c r="AY1772" s="136"/>
      <c r="AZ1772" s="136"/>
      <c r="BA1772" s="136"/>
      <c r="BB1772" s="136"/>
      <c r="BC1772" s="138"/>
      <c r="BD1772" s="138" t="s">
        <v>17871</v>
      </c>
      <c r="BE1772" s="170"/>
    </row>
    <row r="1773" spans="1:57" ht="25.7" hidden="1" customHeight="1" x14ac:dyDescent="0.15">
      <c r="A1773" s="178"/>
      <c r="B1773" s="140"/>
      <c r="C1773" s="232" t="s">
        <v>17833</v>
      </c>
      <c r="D1773" s="232" t="s">
        <v>17872</v>
      </c>
      <c r="E1773" s="232" t="s">
        <v>17833</v>
      </c>
      <c r="F1773" s="232"/>
      <c r="G1773" s="232" t="s">
        <v>17865</v>
      </c>
      <c r="H1773" s="148"/>
      <c r="I1773" s="148"/>
      <c r="J1773" s="144">
        <v>14790</v>
      </c>
      <c r="K1773" s="138"/>
      <c r="L1773" s="138"/>
      <c r="M1773" s="148"/>
      <c r="N1773" s="185"/>
      <c r="O1773" s="148"/>
      <c r="P1773" s="144"/>
      <c r="Q1773" s="144">
        <v>1055</v>
      </c>
      <c r="R1773" s="144" t="s">
        <v>16946</v>
      </c>
      <c r="S1773" s="144">
        <v>2</v>
      </c>
      <c r="T1773" s="144" t="s">
        <v>316</v>
      </c>
      <c r="U1773" s="148"/>
      <c r="V1773" s="148"/>
      <c r="W1773" s="148"/>
      <c r="X1773" s="148"/>
      <c r="Y1773" s="148"/>
      <c r="Z1773" s="148"/>
      <c r="AA1773" s="144"/>
      <c r="AB1773" s="232"/>
      <c r="AC1773" s="232"/>
      <c r="AD1773" s="148"/>
      <c r="AE1773" s="148"/>
      <c r="AF1773" s="148"/>
      <c r="AG1773" s="148"/>
      <c r="AH1773" s="148"/>
      <c r="AI1773" s="148"/>
      <c r="AJ1773" s="148"/>
      <c r="AK1773" s="148"/>
      <c r="AL1773" s="148"/>
      <c r="AM1773" s="148"/>
      <c r="AN1773" s="148"/>
      <c r="AO1773" s="148"/>
      <c r="AP1773" s="148"/>
      <c r="AQ1773" s="148"/>
      <c r="AR1773" s="148"/>
      <c r="AS1773" s="148"/>
      <c r="AT1773" s="148"/>
      <c r="AU1773" s="148"/>
      <c r="AV1773" s="136">
        <v>2014</v>
      </c>
      <c r="AW1773" s="136"/>
      <c r="AX1773" s="136"/>
      <c r="AY1773" s="136"/>
      <c r="AZ1773" s="136"/>
      <c r="BA1773" s="136"/>
      <c r="BB1773" s="136"/>
      <c r="BC1773" s="138"/>
      <c r="BD1773" s="138" t="s">
        <v>17868</v>
      </c>
      <c r="BE1773" s="170"/>
    </row>
    <row r="1774" spans="1:57" ht="25.7" hidden="1" customHeight="1" x14ac:dyDescent="0.15">
      <c r="A1774" s="178"/>
      <c r="B1774" s="140"/>
      <c r="C1774" s="232" t="s">
        <v>17833</v>
      </c>
      <c r="D1774" s="232" t="s">
        <v>17873</v>
      </c>
      <c r="E1774" s="232" t="s">
        <v>17833</v>
      </c>
      <c r="F1774" s="232"/>
      <c r="G1774" s="232" t="s">
        <v>17833</v>
      </c>
      <c r="H1774" s="148"/>
      <c r="I1774" s="148"/>
      <c r="J1774" s="144">
        <v>7115</v>
      </c>
      <c r="K1774" s="138"/>
      <c r="L1774" s="138"/>
      <c r="M1774" s="148"/>
      <c r="N1774" s="185"/>
      <c r="O1774" s="148"/>
      <c r="P1774" s="144"/>
      <c r="Q1774" s="144">
        <v>1100</v>
      </c>
      <c r="R1774" s="144" t="s">
        <v>17867</v>
      </c>
      <c r="S1774" s="144">
        <v>2</v>
      </c>
      <c r="T1774" s="144" t="s">
        <v>316</v>
      </c>
      <c r="U1774" s="148"/>
      <c r="V1774" s="148"/>
      <c r="W1774" s="148"/>
      <c r="X1774" s="148"/>
      <c r="Y1774" s="148"/>
      <c r="Z1774" s="148"/>
      <c r="AA1774" s="144"/>
      <c r="AB1774" s="232"/>
      <c r="AC1774" s="232"/>
      <c r="AD1774" s="148"/>
      <c r="AE1774" s="148"/>
      <c r="AF1774" s="148"/>
      <c r="AG1774" s="148"/>
      <c r="AH1774" s="148"/>
      <c r="AI1774" s="148"/>
      <c r="AJ1774" s="148"/>
      <c r="AK1774" s="148"/>
      <c r="AL1774" s="148"/>
      <c r="AM1774" s="148"/>
      <c r="AN1774" s="148"/>
      <c r="AO1774" s="148"/>
      <c r="AP1774" s="148"/>
      <c r="AQ1774" s="148"/>
      <c r="AR1774" s="148"/>
      <c r="AS1774" s="148"/>
      <c r="AT1774" s="148"/>
      <c r="AU1774" s="148"/>
      <c r="AV1774" s="136">
        <v>2009</v>
      </c>
      <c r="AW1774" s="136"/>
      <c r="AX1774" s="136"/>
      <c r="AY1774" s="136"/>
      <c r="AZ1774" s="136"/>
      <c r="BA1774" s="136"/>
      <c r="BB1774" s="136"/>
      <c r="BC1774" s="138"/>
      <c r="BD1774" s="138" t="s">
        <v>17868</v>
      </c>
      <c r="BE1774" s="170"/>
    </row>
    <row r="1775" spans="1:57" ht="25.7" hidden="1" customHeight="1" x14ac:dyDescent="0.15">
      <c r="A1775" s="178"/>
      <c r="B1775" s="140"/>
      <c r="C1775" s="232" t="s">
        <v>17833</v>
      </c>
      <c r="D1775" s="232" t="s">
        <v>17874</v>
      </c>
      <c r="E1775" s="232" t="s">
        <v>17833</v>
      </c>
      <c r="F1775" s="232"/>
      <c r="G1775" s="232" t="s">
        <v>17833</v>
      </c>
      <c r="H1775" s="148"/>
      <c r="I1775" s="148"/>
      <c r="J1775" s="144">
        <v>1584</v>
      </c>
      <c r="K1775" s="138"/>
      <c r="L1775" s="138"/>
      <c r="M1775" s="148"/>
      <c r="N1775" s="185"/>
      <c r="O1775" s="148"/>
      <c r="P1775" s="144"/>
      <c r="Q1775" s="144">
        <v>453</v>
      </c>
      <c r="R1775" s="144" t="s">
        <v>17867</v>
      </c>
      <c r="S1775" s="144">
        <v>1</v>
      </c>
      <c r="T1775" s="144" t="s">
        <v>316</v>
      </c>
      <c r="U1775" s="148"/>
      <c r="V1775" s="148"/>
      <c r="W1775" s="148"/>
      <c r="X1775" s="148"/>
      <c r="Y1775" s="148"/>
      <c r="Z1775" s="148"/>
      <c r="AA1775" s="144"/>
      <c r="AB1775" s="232"/>
      <c r="AC1775" s="232"/>
      <c r="AD1775" s="148"/>
      <c r="AE1775" s="148"/>
      <c r="AF1775" s="148"/>
      <c r="AG1775" s="148"/>
      <c r="AH1775" s="148"/>
      <c r="AI1775" s="148"/>
      <c r="AJ1775" s="148"/>
      <c r="AK1775" s="148"/>
      <c r="AL1775" s="148"/>
      <c r="AM1775" s="148"/>
      <c r="AN1775" s="148"/>
      <c r="AO1775" s="148"/>
      <c r="AP1775" s="148"/>
      <c r="AQ1775" s="148"/>
      <c r="AR1775" s="148"/>
      <c r="AS1775" s="148"/>
      <c r="AT1775" s="148"/>
      <c r="AU1775" s="148"/>
      <c r="AV1775" s="136">
        <v>1998</v>
      </c>
      <c r="AW1775" s="136"/>
      <c r="AX1775" s="136"/>
      <c r="AY1775" s="136"/>
      <c r="AZ1775" s="136"/>
      <c r="BA1775" s="136"/>
      <c r="BB1775" s="136"/>
      <c r="BC1775" s="138"/>
      <c r="BD1775" s="138" t="s">
        <v>17868</v>
      </c>
      <c r="BE1775" s="170"/>
    </row>
    <row r="1776" spans="1:57" ht="25.7" hidden="1" customHeight="1" x14ac:dyDescent="0.15">
      <c r="A1776" s="178"/>
      <c r="B1776" s="140"/>
      <c r="C1776" s="232" t="s">
        <v>7305</v>
      </c>
      <c r="D1776" s="232" t="s">
        <v>13758</v>
      </c>
      <c r="E1776" s="232" t="s">
        <v>7305</v>
      </c>
      <c r="F1776" s="232"/>
      <c r="G1776" s="232" t="s">
        <v>7305</v>
      </c>
      <c r="H1776" s="148"/>
      <c r="I1776" s="148"/>
      <c r="J1776" s="144">
        <v>3370</v>
      </c>
      <c r="K1776" s="138">
        <v>1221</v>
      </c>
      <c r="L1776" s="138">
        <v>1221</v>
      </c>
      <c r="M1776" s="148"/>
      <c r="N1776" s="185"/>
      <c r="O1776" s="148"/>
      <c r="P1776" s="144"/>
      <c r="Q1776" s="144">
        <v>1200</v>
      </c>
      <c r="R1776" s="144" t="s">
        <v>7999</v>
      </c>
      <c r="S1776" s="144">
        <v>4</v>
      </c>
      <c r="T1776" s="144" t="s">
        <v>316</v>
      </c>
      <c r="U1776" s="148"/>
      <c r="V1776" s="148"/>
      <c r="W1776" s="148"/>
      <c r="X1776" s="148"/>
      <c r="Y1776" s="148"/>
      <c r="Z1776" s="148"/>
      <c r="AA1776" s="144" t="s">
        <v>2643</v>
      </c>
      <c r="AB1776" s="232"/>
      <c r="AC1776" s="232"/>
      <c r="AD1776" s="148"/>
      <c r="AE1776" s="148"/>
      <c r="AF1776" s="148"/>
      <c r="AG1776" s="148"/>
      <c r="AH1776" s="148"/>
      <c r="AI1776" s="148"/>
      <c r="AJ1776" s="148"/>
      <c r="AK1776" s="148"/>
      <c r="AL1776" s="148"/>
      <c r="AM1776" s="148"/>
      <c r="AN1776" s="148"/>
      <c r="AO1776" s="148"/>
      <c r="AP1776" s="148"/>
      <c r="AQ1776" s="148"/>
      <c r="AR1776" s="148"/>
      <c r="AS1776" s="148"/>
      <c r="AT1776" s="148"/>
      <c r="AU1776" s="148"/>
      <c r="AV1776" s="136">
        <v>2004</v>
      </c>
      <c r="AW1776" s="136"/>
      <c r="AX1776" s="136"/>
      <c r="AY1776" s="136"/>
      <c r="AZ1776" s="136"/>
      <c r="BA1776" s="136"/>
      <c r="BB1776" s="136"/>
      <c r="BC1776" s="138">
        <v>150</v>
      </c>
      <c r="BD1776" s="138"/>
      <c r="BE1776" s="170"/>
    </row>
    <row r="1777" spans="1:57" ht="25.7" hidden="1" customHeight="1" x14ac:dyDescent="0.15">
      <c r="A1777" s="178"/>
      <c r="B1777" s="140"/>
      <c r="C1777" s="232" t="s">
        <v>7305</v>
      </c>
      <c r="D1777" s="139" t="s">
        <v>8002</v>
      </c>
      <c r="E1777" s="136" t="s">
        <v>7305</v>
      </c>
      <c r="F1777" s="136"/>
      <c r="G1777" s="136" t="s">
        <v>7305</v>
      </c>
      <c r="H1777" s="136"/>
      <c r="I1777" s="136"/>
      <c r="J1777" s="138">
        <v>8212</v>
      </c>
      <c r="K1777" s="138">
        <v>499</v>
      </c>
      <c r="L1777" s="138">
        <v>499</v>
      </c>
      <c r="M1777" s="136"/>
      <c r="N1777" s="136"/>
      <c r="O1777" s="136"/>
      <c r="P1777" s="138"/>
      <c r="Q1777" s="138">
        <v>300</v>
      </c>
      <c r="R1777" s="138" t="s">
        <v>7999</v>
      </c>
      <c r="S1777" s="138">
        <v>1</v>
      </c>
      <c r="T1777" s="138" t="s">
        <v>316</v>
      </c>
      <c r="U1777" s="136"/>
      <c r="V1777" s="136"/>
      <c r="W1777" s="136"/>
      <c r="X1777" s="136"/>
      <c r="Y1777" s="136"/>
      <c r="Z1777" s="136"/>
      <c r="AA1777" s="138"/>
      <c r="AB1777" s="136"/>
      <c r="AC1777" s="136"/>
      <c r="AD1777" s="136"/>
      <c r="AE1777" s="136"/>
      <c r="AF1777" s="136"/>
      <c r="AG1777" s="136"/>
      <c r="AH1777" s="136"/>
      <c r="AI1777" s="136"/>
      <c r="AJ1777" s="136"/>
      <c r="AK1777" s="136"/>
      <c r="AL1777" s="136"/>
      <c r="AM1777" s="136"/>
      <c r="AN1777" s="136"/>
      <c r="AO1777" s="136"/>
      <c r="AP1777" s="136"/>
      <c r="AQ1777" s="136"/>
      <c r="AR1777" s="136"/>
      <c r="AS1777" s="136"/>
      <c r="AT1777" s="136"/>
      <c r="AU1777" s="136"/>
      <c r="AV1777" s="136">
        <v>2018</v>
      </c>
      <c r="AW1777" s="136"/>
      <c r="AX1777" s="136"/>
      <c r="AY1777" s="136"/>
      <c r="AZ1777" s="136"/>
      <c r="BA1777" s="136"/>
      <c r="BB1777" s="136"/>
      <c r="BC1777" s="138">
        <v>40</v>
      </c>
      <c r="BD1777" s="138"/>
      <c r="BE1777" s="170"/>
    </row>
    <row r="1778" spans="1:57" ht="25.7" hidden="1" customHeight="1" x14ac:dyDescent="0.15">
      <c r="A1778" s="178"/>
      <c r="B1778" s="140"/>
      <c r="C1778" s="232" t="s">
        <v>7305</v>
      </c>
      <c r="D1778" s="139" t="s">
        <v>8003</v>
      </c>
      <c r="E1778" s="136" t="s">
        <v>7305</v>
      </c>
      <c r="F1778" s="136"/>
      <c r="G1778" s="136" t="s">
        <v>7305</v>
      </c>
      <c r="H1778" s="136"/>
      <c r="I1778" s="136"/>
      <c r="J1778" s="138">
        <v>16829</v>
      </c>
      <c r="K1778" s="138">
        <v>425</v>
      </c>
      <c r="L1778" s="138">
        <v>425</v>
      </c>
      <c r="M1778" s="136"/>
      <c r="N1778" s="136"/>
      <c r="O1778" s="136"/>
      <c r="P1778" s="138"/>
      <c r="Q1778" s="138">
        <v>300</v>
      </c>
      <c r="R1778" s="138" t="s">
        <v>7999</v>
      </c>
      <c r="S1778" s="138">
        <v>1</v>
      </c>
      <c r="T1778" s="138" t="s">
        <v>316</v>
      </c>
      <c r="U1778" s="136"/>
      <c r="V1778" s="136"/>
      <c r="W1778" s="136"/>
      <c r="X1778" s="136"/>
      <c r="Y1778" s="136"/>
      <c r="Z1778" s="136"/>
      <c r="AA1778" s="138"/>
      <c r="AB1778" s="136"/>
      <c r="AC1778" s="136"/>
      <c r="AD1778" s="136"/>
      <c r="AE1778" s="136"/>
      <c r="AF1778" s="136"/>
      <c r="AG1778" s="136"/>
      <c r="AH1778" s="136"/>
      <c r="AI1778" s="136"/>
      <c r="AJ1778" s="136"/>
      <c r="AK1778" s="136"/>
      <c r="AL1778" s="136"/>
      <c r="AM1778" s="136"/>
      <c r="AN1778" s="136"/>
      <c r="AO1778" s="136"/>
      <c r="AP1778" s="136"/>
      <c r="AQ1778" s="136"/>
      <c r="AR1778" s="136"/>
      <c r="AS1778" s="136"/>
      <c r="AT1778" s="136"/>
      <c r="AU1778" s="136"/>
      <c r="AV1778" s="136">
        <v>2008</v>
      </c>
      <c r="AW1778" s="136"/>
      <c r="AX1778" s="136"/>
      <c r="AY1778" s="136"/>
      <c r="AZ1778" s="136"/>
      <c r="BA1778" s="136"/>
      <c r="BB1778" s="136"/>
      <c r="BC1778" s="138">
        <v>30</v>
      </c>
      <c r="BD1778" s="138"/>
      <c r="BE1778" s="170"/>
    </row>
    <row r="1779" spans="1:57" ht="25.7" hidden="1" customHeight="1" x14ac:dyDescent="0.15">
      <c r="A1779" s="178"/>
      <c r="B1779" s="140"/>
      <c r="C1779" s="232" t="s">
        <v>7305</v>
      </c>
      <c r="D1779" s="139" t="s">
        <v>8004</v>
      </c>
      <c r="E1779" s="136" t="s">
        <v>7305</v>
      </c>
      <c r="F1779" s="136"/>
      <c r="G1779" s="136" t="s">
        <v>7305</v>
      </c>
      <c r="H1779" s="136"/>
      <c r="I1779" s="136"/>
      <c r="J1779" s="138">
        <v>2322</v>
      </c>
      <c r="K1779" s="138">
        <v>451</v>
      </c>
      <c r="L1779" s="138">
        <v>451</v>
      </c>
      <c r="M1779" s="136"/>
      <c r="N1779" s="136"/>
      <c r="O1779" s="136"/>
      <c r="P1779" s="138"/>
      <c r="Q1779" s="138">
        <v>300</v>
      </c>
      <c r="R1779" s="138" t="s">
        <v>7999</v>
      </c>
      <c r="S1779" s="138">
        <v>1</v>
      </c>
      <c r="T1779" s="138" t="s">
        <v>316</v>
      </c>
      <c r="U1779" s="136"/>
      <c r="V1779" s="136"/>
      <c r="W1779" s="136"/>
      <c r="X1779" s="136"/>
      <c r="Y1779" s="136"/>
      <c r="Z1779" s="136"/>
      <c r="AA1779" s="138" t="s">
        <v>8005</v>
      </c>
      <c r="AB1779" s="136"/>
      <c r="AC1779" s="136"/>
      <c r="AD1779" s="136"/>
      <c r="AE1779" s="136"/>
      <c r="AF1779" s="136"/>
      <c r="AG1779" s="136"/>
      <c r="AH1779" s="136"/>
      <c r="AI1779" s="136"/>
      <c r="AJ1779" s="136"/>
      <c r="AK1779" s="136"/>
      <c r="AL1779" s="136"/>
      <c r="AM1779" s="136"/>
      <c r="AN1779" s="136"/>
      <c r="AO1779" s="136"/>
      <c r="AP1779" s="136"/>
      <c r="AQ1779" s="136"/>
      <c r="AR1779" s="136"/>
      <c r="AS1779" s="136"/>
      <c r="AT1779" s="136"/>
      <c r="AU1779" s="136"/>
      <c r="AV1779" s="136">
        <v>2007</v>
      </c>
      <c r="AW1779" s="136"/>
      <c r="AX1779" s="136"/>
      <c r="AY1779" s="136"/>
      <c r="AZ1779" s="136"/>
      <c r="BA1779" s="136"/>
      <c r="BB1779" s="136"/>
      <c r="BC1779" s="138">
        <v>30</v>
      </c>
      <c r="BD1779" s="138"/>
      <c r="BE1779" s="170"/>
    </row>
    <row r="1780" spans="1:57" ht="25.7" hidden="1" customHeight="1" x14ac:dyDescent="0.15">
      <c r="A1780" s="178"/>
      <c r="B1780" s="140"/>
      <c r="C1780" s="232" t="s">
        <v>7305</v>
      </c>
      <c r="D1780" s="139" t="s">
        <v>13759</v>
      </c>
      <c r="E1780" s="136" t="s">
        <v>7305</v>
      </c>
      <c r="F1780" s="136"/>
      <c r="G1780" s="136" t="s">
        <v>7305</v>
      </c>
      <c r="H1780" s="136"/>
      <c r="I1780" s="136"/>
      <c r="J1780" s="138">
        <v>2087</v>
      </c>
      <c r="K1780" s="138">
        <v>435</v>
      </c>
      <c r="L1780" s="138">
        <v>435</v>
      </c>
      <c r="M1780" s="136"/>
      <c r="N1780" s="136"/>
      <c r="O1780" s="136"/>
      <c r="P1780" s="138"/>
      <c r="Q1780" s="138">
        <v>300</v>
      </c>
      <c r="R1780" s="138" t="s">
        <v>7999</v>
      </c>
      <c r="S1780" s="138">
        <v>2</v>
      </c>
      <c r="T1780" s="138" t="s">
        <v>316</v>
      </c>
      <c r="U1780" s="136"/>
      <c r="V1780" s="136"/>
      <c r="W1780" s="136"/>
      <c r="X1780" s="136"/>
      <c r="Y1780" s="136"/>
      <c r="Z1780" s="136"/>
      <c r="AA1780" s="138"/>
      <c r="AB1780" s="136"/>
      <c r="AC1780" s="136"/>
      <c r="AD1780" s="136"/>
      <c r="AE1780" s="136"/>
      <c r="AF1780" s="136"/>
      <c r="AG1780" s="136"/>
      <c r="AH1780" s="136"/>
      <c r="AI1780" s="136"/>
      <c r="AJ1780" s="136"/>
      <c r="AK1780" s="136"/>
      <c r="AL1780" s="136"/>
      <c r="AM1780" s="136"/>
      <c r="AN1780" s="136"/>
      <c r="AO1780" s="136"/>
      <c r="AP1780" s="136"/>
      <c r="AQ1780" s="136"/>
      <c r="AR1780" s="136"/>
      <c r="AS1780" s="136"/>
      <c r="AT1780" s="136"/>
      <c r="AU1780" s="136"/>
      <c r="AV1780" s="136">
        <v>2005</v>
      </c>
      <c r="AW1780" s="136"/>
      <c r="AX1780" s="136"/>
      <c r="AY1780" s="136"/>
      <c r="AZ1780" s="136"/>
      <c r="BA1780" s="136"/>
      <c r="BB1780" s="136"/>
      <c r="BC1780" s="138">
        <v>30</v>
      </c>
      <c r="BD1780" s="138"/>
      <c r="BE1780" s="170"/>
    </row>
    <row r="1781" spans="1:57" ht="25.7" hidden="1" customHeight="1" x14ac:dyDescent="0.15">
      <c r="A1781" s="178"/>
      <c r="B1781" s="140"/>
      <c r="C1781" s="232" t="s">
        <v>7305</v>
      </c>
      <c r="D1781" s="139" t="s">
        <v>8006</v>
      </c>
      <c r="E1781" s="136" t="s">
        <v>7305</v>
      </c>
      <c r="F1781" s="136"/>
      <c r="G1781" s="136" t="s">
        <v>7305</v>
      </c>
      <c r="H1781" s="136"/>
      <c r="I1781" s="136"/>
      <c r="J1781" s="138">
        <v>2338</v>
      </c>
      <c r="K1781" s="138">
        <v>486</v>
      </c>
      <c r="L1781" s="138">
        <v>486</v>
      </c>
      <c r="M1781" s="136"/>
      <c r="N1781" s="136"/>
      <c r="O1781" s="136"/>
      <c r="P1781" s="138"/>
      <c r="Q1781" s="138">
        <v>300</v>
      </c>
      <c r="R1781" s="138" t="s">
        <v>7999</v>
      </c>
      <c r="S1781" s="138">
        <v>1</v>
      </c>
      <c r="T1781" s="138" t="s">
        <v>316</v>
      </c>
      <c r="U1781" s="136"/>
      <c r="V1781" s="136"/>
      <c r="W1781" s="136"/>
      <c r="X1781" s="136"/>
      <c r="Y1781" s="136"/>
      <c r="Z1781" s="136"/>
      <c r="AA1781" s="138" t="s">
        <v>8007</v>
      </c>
      <c r="AB1781" s="136"/>
      <c r="AC1781" s="136"/>
      <c r="AD1781" s="136"/>
      <c r="AE1781" s="136"/>
      <c r="AF1781" s="136"/>
      <c r="AG1781" s="136"/>
      <c r="AH1781" s="136"/>
      <c r="AI1781" s="136"/>
      <c r="AJ1781" s="136"/>
      <c r="AK1781" s="136"/>
      <c r="AL1781" s="136"/>
      <c r="AM1781" s="136"/>
      <c r="AN1781" s="136"/>
      <c r="AO1781" s="136"/>
      <c r="AP1781" s="136"/>
      <c r="AQ1781" s="136"/>
      <c r="AR1781" s="136"/>
      <c r="AS1781" s="136"/>
      <c r="AT1781" s="136"/>
      <c r="AU1781" s="136"/>
      <c r="AV1781" s="136">
        <v>2007</v>
      </c>
      <c r="AW1781" s="136"/>
      <c r="AX1781" s="136"/>
      <c r="AY1781" s="136"/>
      <c r="AZ1781" s="136"/>
      <c r="BA1781" s="136"/>
      <c r="BB1781" s="136"/>
      <c r="BC1781" s="138">
        <v>30</v>
      </c>
      <c r="BD1781" s="138"/>
      <c r="BE1781" s="170"/>
    </row>
    <row r="1782" spans="1:57" ht="25.7" hidden="1" customHeight="1" x14ac:dyDescent="0.15">
      <c r="A1782" s="178"/>
      <c r="B1782" s="140"/>
      <c r="C1782" s="232" t="s">
        <v>7305</v>
      </c>
      <c r="D1782" s="139" t="s">
        <v>8008</v>
      </c>
      <c r="E1782" s="136" t="s">
        <v>7305</v>
      </c>
      <c r="F1782" s="136"/>
      <c r="G1782" s="136" t="s">
        <v>7305</v>
      </c>
      <c r="H1782" s="136"/>
      <c r="I1782" s="136"/>
      <c r="J1782" s="138">
        <v>3220</v>
      </c>
      <c r="K1782" s="138">
        <v>420</v>
      </c>
      <c r="L1782" s="138">
        <v>420</v>
      </c>
      <c r="M1782" s="136"/>
      <c r="N1782" s="136"/>
      <c r="O1782" s="136"/>
      <c r="P1782" s="138"/>
      <c r="Q1782" s="138">
        <v>300</v>
      </c>
      <c r="R1782" s="138" t="s">
        <v>7999</v>
      </c>
      <c r="S1782" s="138">
        <v>1</v>
      </c>
      <c r="T1782" s="138" t="s">
        <v>316</v>
      </c>
      <c r="U1782" s="136"/>
      <c r="V1782" s="136"/>
      <c r="W1782" s="136"/>
      <c r="X1782" s="136"/>
      <c r="Y1782" s="136"/>
      <c r="Z1782" s="136"/>
      <c r="AA1782" s="138"/>
      <c r="AB1782" s="136"/>
      <c r="AC1782" s="136"/>
      <c r="AD1782" s="136"/>
      <c r="AE1782" s="136"/>
      <c r="AF1782" s="136"/>
      <c r="AG1782" s="136"/>
      <c r="AH1782" s="136"/>
      <c r="AI1782" s="136"/>
      <c r="AJ1782" s="136"/>
      <c r="AK1782" s="136"/>
      <c r="AL1782" s="136"/>
      <c r="AM1782" s="136"/>
      <c r="AN1782" s="136"/>
      <c r="AO1782" s="136"/>
      <c r="AP1782" s="136"/>
      <c r="AQ1782" s="136"/>
      <c r="AR1782" s="136"/>
      <c r="AS1782" s="136"/>
      <c r="AT1782" s="136"/>
      <c r="AU1782" s="136"/>
      <c r="AV1782" s="136">
        <v>2008</v>
      </c>
      <c r="AW1782" s="136"/>
      <c r="AX1782" s="136"/>
      <c r="AY1782" s="136"/>
      <c r="AZ1782" s="136"/>
      <c r="BA1782" s="136"/>
      <c r="BB1782" s="136"/>
      <c r="BC1782" s="138">
        <v>40</v>
      </c>
      <c r="BD1782" s="138"/>
      <c r="BE1782" s="170"/>
    </row>
    <row r="1783" spans="1:57" ht="25.7" hidden="1" customHeight="1" x14ac:dyDescent="0.15">
      <c r="A1783" s="178"/>
      <c r="B1783" s="140"/>
      <c r="C1783" s="232" t="s">
        <v>7305</v>
      </c>
      <c r="D1783" s="139" t="s">
        <v>13760</v>
      </c>
      <c r="E1783" s="136" t="s">
        <v>7305</v>
      </c>
      <c r="F1783" s="136"/>
      <c r="G1783" s="136" t="s">
        <v>7305</v>
      </c>
      <c r="H1783" s="136"/>
      <c r="I1783" s="136"/>
      <c r="J1783" s="138">
        <v>1904</v>
      </c>
      <c r="K1783" s="138">
        <v>374</v>
      </c>
      <c r="L1783" s="138">
        <v>374</v>
      </c>
      <c r="M1783" s="136"/>
      <c r="N1783" s="136"/>
      <c r="O1783" s="136"/>
      <c r="P1783" s="138"/>
      <c r="Q1783" s="138">
        <v>300</v>
      </c>
      <c r="R1783" s="138" t="s">
        <v>7999</v>
      </c>
      <c r="S1783" s="138">
        <v>2</v>
      </c>
      <c r="T1783" s="138" t="s">
        <v>316</v>
      </c>
      <c r="U1783" s="136"/>
      <c r="V1783" s="136"/>
      <c r="W1783" s="136"/>
      <c r="X1783" s="136"/>
      <c r="Y1783" s="136"/>
      <c r="Z1783" s="136"/>
      <c r="AA1783" s="138"/>
      <c r="AB1783" s="136"/>
      <c r="AC1783" s="136"/>
      <c r="AD1783" s="136"/>
      <c r="AE1783" s="136"/>
      <c r="AF1783" s="136"/>
      <c r="AG1783" s="136"/>
      <c r="AH1783" s="136"/>
      <c r="AI1783" s="136"/>
      <c r="AJ1783" s="136"/>
      <c r="AK1783" s="136"/>
      <c r="AL1783" s="136"/>
      <c r="AM1783" s="136"/>
      <c r="AN1783" s="136"/>
      <c r="AO1783" s="136"/>
      <c r="AP1783" s="136"/>
      <c r="AQ1783" s="136"/>
      <c r="AR1783" s="136"/>
      <c r="AS1783" s="136"/>
      <c r="AT1783" s="136"/>
      <c r="AU1783" s="136"/>
      <c r="AV1783" s="136">
        <v>2005</v>
      </c>
      <c r="AW1783" s="136"/>
      <c r="AX1783" s="136"/>
      <c r="AY1783" s="136"/>
      <c r="AZ1783" s="136"/>
      <c r="BA1783" s="136"/>
      <c r="BB1783" s="136"/>
      <c r="BC1783" s="138">
        <v>30</v>
      </c>
      <c r="BD1783" s="138"/>
      <c r="BE1783" s="170"/>
    </row>
    <row r="1784" spans="1:57" ht="25.7" hidden="1" customHeight="1" x14ac:dyDescent="0.15">
      <c r="A1784" s="178"/>
      <c r="B1784" s="140"/>
      <c r="C1784" s="232" t="s">
        <v>7305</v>
      </c>
      <c r="D1784" s="139" t="s">
        <v>13761</v>
      </c>
      <c r="E1784" s="136" t="s">
        <v>7305</v>
      </c>
      <c r="F1784" s="136"/>
      <c r="G1784" s="136" t="s">
        <v>7305</v>
      </c>
      <c r="H1784" s="136"/>
      <c r="I1784" s="136"/>
      <c r="J1784" s="138">
        <v>1382</v>
      </c>
      <c r="K1784" s="138">
        <v>450</v>
      </c>
      <c r="L1784" s="138">
        <v>428</v>
      </c>
      <c r="M1784" s="136"/>
      <c r="N1784" s="136"/>
      <c r="O1784" s="136"/>
      <c r="P1784" s="138"/>
      <c r="Q1784" s="138">
        <v>300</v>
      </c>
      <c r="R1784" s="138" t="s">
        <v>7999</v>
      </c>
      <c r="S1784" s="138">
        <v>1</v>
      </c>
      <c r="T1784" s="138" t="s">
        <v>316</v>
      </c>
      <c r="U1784" s="136"/>
      <c r="V1784" s="136"/>
      <c r="W1784" s="136"/>
      <c r="X1784" s="136"/>
      <c r="Y1784" s="136"/>
      <c r="Z1784" s="136"/>
      <c r="AA1784" s="138"/>
      <c r="AB1784" s="136"/>
      <c r="AC1784" s="136"/>
      <c r="AD1784" s="136"/>
      <c r="AE1784" s="136"/>
      <c r="AF1784" s="136"/>
      <c r="AG1784" s="136"/>
      <c r="AH1784" s="136"/>
      <c r="AI1784" s="136"/>
      <c r="AJ1784" s="136"/>
      <c r="AK1784" s="136"/>
      <c r="AL1784" s="136"/>
      <c r="AM1784" s="136"/>
      <c r="AN1784" s="136"/>
      <c r="AO1784" s="136"/>
      <c r="AP1784" s="136"/>
      <c r="AQ1784" s="136"/>
      <c r="AR1784" s="136"/>
      <c r="AS1784" s="136"/>
      <c r="AT1784" s="136"/>
      <c r="AU1784" s="136"/>
      <c r="AV1784" s="136">
        <v>2005</v>
      </c>
      <c r="AW1784" s="136"/>
      <c r="AX1784" s="136"/>
      <c r="AY1784" s="136"/>
      <c r="AZ1784" s="136"/>
      <c r="BA1784" s="136"/>
      <c r="BB1784" s="136"/>
      <c r="BC1784" s="138">
        <v>30</v>
      </c>
      <c r="BD1784" s="138"/>
      <c r="BE1784" s="170"/>
    </row>
    <row r="1785" spans="1:57" ht="25.7" hidden="1" customHeight="1" x14ac:dyDescent="0.15">
      <c r="A1785" s="178"/>
      <c r="B1785" s="140"/>
      <c r="C1785" s="232" t="s">
        <v>7305</v>
      </c>
      <c r="D1785" s="139" t="s">
        <v>13762</v>
      </c>
      <c r="E1785" s="136" t="s">
        <v>7305</v>
      </c>
      <c r="F1785" s="136"/>
      <c r="G1785" s="136" t="s">
        <v>7305</v>
      </c>
      <c r="H1785" s="136"/>
      <c r="I1785" s="136"/>
      <c r="J1785" s="138">
        <v>600</v>
      </c>
      <c r="K1785" s="138">
        <v>426</v>
      </c>
      <c r="L1785" s="138">
        <v>426</v>
      </c>
      <c r="M1785" s="136"/>
      <c r="N1785" s="136"/>
      <c r="O1785" s="136"/>
      <c r="P1785" s="138"/>
      <c r="Q1785" s="138">
        <v>300</v>
      </c>
      <c r="R1785" s="138" t="s">
        <v>7999</v>
      </c>
      <c r="S1785" s="138">
        <v>1</v>
      </c>
      <c r="T1785" s="138" t="s">
        <v>316</v>
      </c>
      <c r="U1785" s="136"/>
      <c r="V1785" s="136"/>
      <c r="W1785" s="136"/>
      <c r="X1785" s="136"/>
      <c r="Y1785" s="136"/>
      <c r="Z1785" s="136"/>
      <c r="AA1785" s="138"/>
      <c r="AB1785" s="136"/>
      <c r="AC1785" s="136"/>
      <c r="AD1785" s="136"/>
      <c r="AE1785" s="136"/>
      <c r="AF1785" s="136"/>
      <c r="AG1785" s="136"/>
      <c r="AH1785" s="136"/>
      <c r="AI1785" s="136"/>
      <c r="AJ1785" s="136"/>
      <c r="AK1785" s="136"/>
      <c r="AL1785" s="136"/>
      <c r="AM1785" s="136"/>
      <c r="AN1785" s="136"/>
      <c r="AO1785" s="136"/>
      <c r="AP1785" s="136"/>
      <c r="AQ1785" s="136"/>
      <c r="AR1785" s="136"/>
      <c r="AS1785" s="136"/>
      <c r="AT1785" s="136"/>
      <c r="AU1785" s="136"/>
      <c r="AV1785" s="136">
        <v>2010</v>
      </c>
      <c r="AW1785" s="136"/>
      <c r="AX1785" s="136"/>
      <c r="AY1785" s="136"/>
      <c r="AZ1785" s="136"/>
      <c r="BA1785" s="136"/>
      <c r="BB1785" s="136"/>
      <c r="BC1785" s="138">
        <v>150</v>
      </c>
      <c r="BD1785" s="138"/>
      <c r="BE1785" s="170"/>
    </row>
    <row r="1786" spans="1:57" ht="25.7" hidden="1" customHeight="1" x14ac:dyDescent="0.15">
      <c r="A1786" s="178"/>
      <c r="B1786" s="140"/>
      <c r="C1786" s="232" t="s">
        <v>7305</v>
      </c>
      <c r="D1786" s="139" t="s">
        <v>13763</v>
      </c>
      <c r="E1786" s="136" t="s">
        <v>7305</v>
      </c>
      <c r="F1786" s="136"/>
      <c r="G1786" s="136" t="s">
        <v>7305</v>
      </c>
      <c r="H1786" s="136"/>
      <c r="I1786" s="136"/>
      <c r="J1786" s="138">
        <v>600</v>
      </c>
      <c r="K1786" s="138"/>
      <c r="L1786" s="138"/>
      <c r="M1786" s="136"/>
      <c r="N1786" s="136"/>
      <c r="O1786" s="136"/>
      <c r="P1786" s="138"/>
      <c r="Q1786" s="138">
        <v>300</v>
      </c>
      <c r="R1786" s="138" t="s">
        <v>10882</v>
      </c>
      <c r="S1786" s="138">
        <v>1</v>
      </c>
      <c r="T1786" s="138" t="s">
        <v>316</v>
      </c>
      <c r="U1786" s="136"/>
      <c r="V1786" s="136"/>
      <c r="W1786" s="136"/>
      <c r="X1786" s="136"/>
      <c r="Y1786" s="136"/>
      <c r="Z1786" s="136"/>
      <c r="AA1786" s="138"/>
      <c r="AB1786" s="136"/>
      <c r="AC1786" s="136"/>
      <c r="AD1786" s="136"/>
      <c r="AE1786" s="136"/>
      <c r="AF1786" s="136"/>
      <c r="AG1786" s="136"/>
      <c r="AH1786" s="136"/>
      <c r="AI1786" s="136"/>
      <c r="AJ1786" s="136"/>
      <c r="AK1786" s="136"/>
      <c r="AL1786" s="136"/>
      <c r="AM1786" s="136"/>
      <c r="AN1786" s="136"/>
      <c r="AO1786" s="136"/>
      <c r="AP1786" s="136"/>
      <c r="AQ1786" s="136"/>
      <c r="AR1786" s="136"/>
      <c r="AS1786" s="136"/>
      <c r="AT1786" s="136"/>
      <c r="AU1786" s="136"/>
      <c r="AV1786" s="136">
        <v>1997</v>
      </c>
      <c r="AW1786" s="136"/>
      <c r="AX1786" s="136"/>
      <c r="AY1786" s="136"/>
      <c r="AZ1786" s="136"/>
      <c r="BA1786" s="136"/>
      <c r="BB1786" s="136"/>
      <c r="BC1786" s="138"/>
      <c r="BD1786" s="138"/>
      <c r="BE1786" s="170"/>
    </row>
    <row r="1787" spans="1:57" ht="25.7" hidden="1" customHeight="1" x14ac:dyDescent="0.15">
      <c r="A1787" s="178"/>
      <c r="B1787" s="140"/>
      <c r="C1787" s="232" t="s">
        <v>7305</v>
      </c>
      <c r="D1787" s="139" t="s">
        <v>13764</v>
      </c>
      <c r="E1787" s="136" t="s">
        <v>7305</v>
      </c>
      <c r="F1787" s="136"/>
      <c r="G1787" s="136" t="s">
        <v>7305</v>
      </c>
      <c r="H1787" s="136"/>
      <c r="I1787" s="136"/>
      <c r="J1787" s="138">
        <v>500</v>
      </c>
      <c r="K1787" s="138"/>
      <c r="L1787" s="138"/>
      <c r="M1787" s="136"/>
      <c r="N1787" s="136"/>
      <c r="O1787" s="136"/>
      <c r="P1787" s="138"/>
      <c r="Q1787" s="138">
        <v>300</v>
      </c>
      <c r="R1787" s="138" t="s">
        <v>10883</v>
      </c>
      <c r="S1787" s="138">
        <v>1</v>
      </c>
      <c r="T1787" s="138" t="s">
        <v>316</v>
      </c>
      <c r="U1787" s="136"/>
      <c r="V1787" s="136"/>
      <c r="W1787" s="136"/>
      <c r="X1787" s="136"/>
      <c r="Y1787" s="136"/>
      <c r="Z1787" s="136"/>
      <c r="AA1787" s="138"/>
      <c r="AB1787" s="136"/>
      <c r="AC1787" s="136"/>
      <c r="AD1787" s="136"/>
      <c r="AE1787" s="136"/>
      <c r="AF1787" s="136"/>
      <c r="AG1787" s="136"/>
      <c r="AH1787" s="136"/>
      <c r="AI1787" s="136"/>
      <c r="AJ1787" s="136"/>
      <c r="AK1787" s="136"/>
      <c r="AL1787" s="136"/>
      <c r="AM1787" s="136"/>
      <c r="AN1787" s="136"/>
      <c r="AO1787" s="136"/>
      <c r="AP1787" s="136"/>
      <c r="AQ1787" s="136"/>
      <c r="AR1787" s="136"/>
      <c r="AS1787" s="136"/>
      <c r="AT1787" s="136"/>
      <c r="AU1787" s="136"/>
      <c r="AV1787" s="136">
        <v>2018</v>
      </c>
      <c r="AW1787" s="136"/>
      <c r="AX1787" s="136"/>
      <c r="AY1787" s="136"/>
      <c r="AZ1787" s="136"/>
      <c r="BA1787" s="136"/>
      <c r="BB1787" s="136"/>
      <c r="BC1787" s="138"/>
      <c r="BD1787" s="138"/>
      <c r="BE1787" s="170"/>
    </row>
    <row r="1788" spans="1:57" ht="25.7" hidden="1" customHeight="1" x14ac:dyDescent="0.15">
      <c r="A1788" s="178"/>
      <c r="B1788" s="140"/>
      <c r="C1788" s="232" t="s">
        <v>7305</v>
      </c>
      <c r="D1788" s="139" t="s">
        <v>16467</v>
      </c>
      <c r="E1788" s="136" t="s">
        <v>7305</v>
      </c>
      <c r="F1788" s="136"/>
      <c r="G1788" s="136" t="s">
        <v>7305</v>
      </c>
      <c r="H1788" s="136"/>
      <c r="I1788" s="136"/>
      <c r="J1788" s="138">
        <v>300</v>
      </c>
      <c r="K1788" s="138"/>
      <c r="L1788" s="138"/>
      <c r="M1788" s="136"/>
      <c r="N1788" s="136"/>
      <c r="O1788" s="136"/>
      <c r="P1788" s="138"/>
      <c r="Q1788" s="138">
        <v>300</v>
      </c>
      <c r="R1788" s="138" t="s">
        <v>16468</v>
      </c>
      <c r="S1788" s="138">
        <v>1</v>
      </c>
      <c r="T1788" s="138" t="s">
        <v>316</v>
      </c>
      <c r="U1788" s="136"/>
      <c r="V1788" s="136"/>
      <c r="W1788" s="136"/>
      <c r="X1788" s="136"/>
      <c r="Y1788" s="136"/>
      <c r="Z1788" s="136"/>
      <c r="AA1788" s="138"/>
      <c r="AB1788" s="136"/>
      <c r="AC1788" s="136"/>
      <c r="AD1788" s="136"/>
      <c r="AE1788" s="136"/>
      <c r="AF1788" s="136"/>
      <c r="AG1788" s="136"/>
      <c r="AH1788" s="136"/>
      <c r="AI1788" s="136"/>
      <c r="AJ1788" s="136"/>
      <c r="AK1788" s="136"/>
      <c r="AL1788" s="136"/>
      <c r="AM1788" s="136"/>
      <c r="AN1788" s="136"/>
      <c r="AO1788" s="136"/>
      <c r="AP1788" s="136"/>
      <c r="AQ1788" s="136"/>
      <c r="AR1788" s="136"/>
      <c r="AS1788" s="136"/>
      <c r="AT1788" s="136"/>
      <c r="AU1788" s="136"/>
      <c r="AV1788" s="136">
        <v>1993</v>
      </c>
      <c r="AW1788" s="136"/>
      <c r="AX1788" s="136"/>
      <c r="AY1788" s="136"/>
      <c r="AZ1788" s="136"/>
      <c r="BA1788" s="136"/>
      <c r="BB1788" s="136"/>
      <c r="BC1788" s="138"/>
      <c r="BD1788" s="138"/>
      <c r="BE1788" s="170"/>
    </row>
    <row r="1789" spans="1:57" ht="25.7" hidden="1" customHeight="1" x14ac:dyDescent="0.15">
      <c r="A1789" s="178"/>
      <c r="B1789" s="140"/>
      <c r="C1789" s="232" t="s">
        <v>7305</v>
      </c>
      <c r="D1789" s="139" t="s">
        <v>10884</v>
      </c>
      <c r="E1789" s="136" t="s">
        <v>7305</v>
      </c>
      <c r="F1789" s="136"/>
      <c r="G1789" s="136" t="s">
        <v>7305</v>
      </c>
      <c r="H1789" s="136"/>
      <c r="I1789" s="136"/>
      <c r="J1789" s="138">
        <v>300</v>
      </c>
      <c r="K1789" s="138"/>
      <c r="L1789" s="138"/>
      <c r="M1789" s="136"/>
      <c r="N1789" s="136"/>
      <c r="O1789" s="136"/>
      <c r="P1789" s="138"/>
      <c r="Q1789" s="138">
        <v>300</v>
      </c>
      <c r="R1789" s="138" t="s">
        <v>10885</v>
      </c>
      <c r="S1789" s="138">
        <v>1</v>
      </c>
      <c r="T1789" s="138" t="s">
        <v>316</v>
      </c>
      <c r="U1789" s="136"/>
      <c r="V1789" s="136"/>
      <c r="W1789" s="136"/>
      <c r="X1789" s="136"/>
      <c r="Y1789" s="136"/>
      <c r="Z1789" s="136"/>
      <c r="AA1789" s="138"/>
      <c r="AB1789" s="136"/>
      <c r="AC1789" s="136"/>
      <c r="AD1789" s="136"/>
      <c r="AE1789" s="136"/>
      <c r="AF1789" s="136"/>
      <c r="AG1789" s="136"/>
      <c r="AH1789" s="136"/>
      <c r="AI1789" s="136"/>
      <c r="AJ1789" s="136"/>
      <c r="AK1789" s="136"/>
      <c r="AL1789" s="136"/>
      <c r="AM1789" s="136"/>
      <c r="AN1789" s="136"/>
      <c r="AO1789" s="136"/>
      <c r="AP1789" s="136"/>
      <c r="AQ1789" s="136"/>
      <c r="AR1789" s="136"/>
      <c r="AS1789" s="136"/>
      <c r="AT1789" s="136"/>
      <c r="AU1789" s="136"/>
      <c r="AV1789" s="136">
        <v>2008</v>
      </c>
      <c r="AW1789" s="136"/>
      <c r="AX1789" s="136"/>
      <c r="AY1789" s="136"/>
      <c r="AZ1789" s="136"/>
      <c r="BA1789" s="136"/>
      <c r="BB1789" s="136"/>
      <c r="BC1789" s="138"/>
      <c r="BD1789" s="138"/>
      <c r="BE1789" s="170"/>
    </row>
    <row r="1790" spans="1:57" ht="25.7" hidden="1" customHeight="1" x14ac:dyDescent="0.15">
      <c r="A1790" s="178"/>
      <c r="B1790" s="140"/>
      <c r="C1790" s="232" t="s">
        <v>7305</v>
      </c>
      <c r="D1790" s="139" t="s">
        <v>13765</v>
      </c>
      <c r="E1790" s="136" t="s">
        <v>7305</v>
      </c>
      <c r="F1790" s="136"/>
      <c r="G1790" s="136" t="s">
        <v>7305</v>
      </c>
      <c r="H1790" s="136"/>
      <c r="I1790" s="136"/>
      <c r="J1790" s="138">
        <v>13562</v>
      </c>
      <c r="K1790" s="138"/>
      <c r="L1790" s="138"/>
      <c r="M1790" s="136"/>
      <c r="N1790" s="136"/>
      <c r="O1790" s="136"/>
      <c r="P1790" s="138"/>
      <c r="Q1790" s="138">
        <v>300</v>
      </c>
      <c r="R1790" s="138" t="s">
        <v>10886</v>
      </c>
      <c r="S1790" s="138">
        <v>3</v>
      </c>
      <c r="T1790" s="138" t="s">
        <v>316</v>
      </c>
      <c r="U1790" s="136"/>
      <c r="V1790" s="136"/>
      <c r="W1790" s="136"/>
      <c r="X1790" s="136"/>
      <c r="Y1790" s="136"/>
      <c r="Z1790" s="136"/>
      <c r="AA1790" s="138"/>
      <c r="AB1790" s="136"/>
      <c r="AC1790" s="136"/>
      <c r="AD1790" s="136"/>
      <c r="AE1790" s="136"/>
      <c r="AF1790" s="136"/>
      <c r="AG1790" s="136"/>
      <c r="AH1790" s="136"/>
      <c r="AI1790" s="136"/>
      <c r="AJ1790" s="136"/>
      <c r="AK1790" s="136"/>
      <c r="AL1790" s="136"/>
      <c r="AM1790" s="136"/>
      <c r="AN1790" s="136"/>
      <c r="AO1790" s="136"/>
      <c r="AP1790" s="136"/>
      <c r="AQ1790" s="136"/>
      <c r="AR1790" s="136"/>
      <c r="AS1790" s="136"/>
      <c r="AT1790" s="136"/>
      <c r="AU1790" s="136"/>
      <c r="AV1790" s="136">
        <v>2012</v>
      </c>
      <c r="AW1790" s="136"/>
      <c r="AX1790" s="136"/>
      <c r="AY1790" s="136"/>
      <c r="AZ1790" s="136"/>
      <c r="BA1790" s="136"/>
      <c r="BB1790" s="136"/>
      <c r="BC1790" s="138"/>
      <c r="BD1790" s="138"/>
      <c r="BE1790" s="170"/>
    </row>
    <row r="1791" spans="1:57" ht="25.7" hidden="1" customHeight="1" x14ac:dyDescent="0.15">
      <c r="A1791" s="178"/>
      <c r="B1791" s="140"/>
      <c r="C1791" s="232" t="s">
        <v>785</v>
      </c>
      <c r="D1791" s="139" t="s">
        <v>11620</v>
      </c>
      <c r="E1791" s="136" t="s">
        <v>785</v>
      </c>
      <c r="F1791" s="136"/>
      <c r="G1791" s="136" t="s">
        <v>7316</v>
      </c>
      <c r="H1791" s="136" t="s">
        <v>785</v>
      </c>
      <c r="I1791" s="136"/>
      <c r="J1791" s="138">
        <v>25000</v>
      </c>
      <c r="K1791" s="138">
        <v>5057</v>
      </c>
      <c r="L1791" s="138">
        <v>5057</v>
      </c>
      <c r="M1791" s="136">
        <v>5057.3599999999997</v>
      </c>
      <c r="N1791" s="136"/>
      <c r="O1791" s="136"/>
      <c r="P1791" s="138"/>
      <c r="Q1791" s="138">
        <v>5000</v>
      </c>
      <c r="R1791" s="138" t="s">
        <v>8009</v>
      </c>
      <c r="S1791" s="138">
        <v>10</v>
      </c>
      <c r="T1791" s="138" t="s">
        <v>8010</v>
      </c>
      <c r="U1791" s="136">
        <v>10</v>
      </c>
      <c r="V1791" s="136" t="s">
        <v>8011</v>
      </c>
      <c r="W1791" s="136"/>
      <c r="X1791" s="136"/>
      <c r="Y1791" s="136"/>
      <c r="Z1791" s="136"/>
      <c r="AA1791" s="138"/>
      <c r="AB1791" s="136"/>
      <c r="AC1791" s="136"/>
      <c r="AD1791" s="136"/>
      <c r="AE1791" s="136"/>
      <c r="AF1791" s="136"/>
      <c r="AG1791" s="136"/>
      <c r="AH1791" s="136"/>
      <c r="AI1791" s="136"/>
      <c r="AJ1791" s="136"/>
      <c r="AK1791" s="136"/>
      <c r="AL1791" s="136"/>
      <c r="AM1791" s="136"/>
      <c r="AN1791" s="136"/>
      <c r="AO1791" s="136"/>
      <c r="AP1791" s="136"/>
      <c r="AQ1791" s="136"/>
      <c r="AR1791" s="136"/>
      <c r="AS1791" s="136"/>
      <c r="AT1791" s="136"/>
      <c r="AU1791" s="136"/>
      <c r="AV1791" s="136">
        <v>2003</v>
      </c>
      <c r="AW1791" s="136"/>
      <c r="AX1791" s="136">
        <v>2003</v>
      </c>
      <c r="AY1791" s="136"/>
      <c r="AZ1791" s="136"/>
      <c r="BA1791" s="136"/>
      <c r="BB1791" s="136"/>
      <c r="BC1791" s="138">
        <v>2200</v>
      </c>
      <c r="BD1791" s="138"/>
      <c r="BE1791" s="170"/>
    </row>
    <row r="1792" spans="1:57" ht="25.7" hidden="1" customHeight="1" x14ac:dyDescent="0.15">
      <c r="A1792" s="178"/>
      <c r="B1792" s="140"/>
      <c r="C1792" s="232" t="s">
        <v>785</v>
      </c>
      <c r="D1792" s="139" t="s">
        <v>8012</v>
      </c>
      <c r="E1792" s="136" t="s">
        <v>785</v>
      </c>
      <c r="F1792" s="136"/>
      <c r="G1792" s="136" t="s">
        <v>8013</v>
      </c>
      <c r="H1792" s="136"/>
      <c r="I1792" s="136"/>
      <c r="J1792" s="138">
        <v>2189</v>
      </c>
      <c r="K1792" s="138">
        <v>424</v>
      </c>
      <c r="L1792" s="138">
        <v>424</v>
      </c>
      <c r="M1792" s="136"/>
      <c r="N1792" s="136"/>
      <c r="O1792" s="136"/>
      <c r="P1792" s="138">
        <v>395</v>
      </c>
      <c r="Q1792" s="138">
        <v>395</v>
      </c>
      <c r="R1792" s="138" t="s">
        <v>8014</v>
      </c>
      <c r="S1792" s="138">
        <v>1</v>
      </c>
      <c r="T1792" s="138" t="s">
        <v>316</v>
      </c>
      <c r="U1792" s="136"/>
      <c r="V1792" s="136"/>
      <c r="W1792" s="136"/>
      <c r="X1792" s="136"/>
      <c r="Y1792" s="136"/>
      <c r="Z1792" s="136"/>
      <c r="AA1792" s="138" t="s">
        <v>2643</v>
      </c>
      <c r="AB1792" s="136"/>
      <c r="AC1792" s="136"/>
      <c r="AD1792" s="136"/>
      <c r="AE1792" s="136"/>
      <c r="AF1792" s="136"/>
      <c r="AG1792" s="136"/>
      <c r="AH1792" s="136"/>
      <c r="AI1792" s="136"/>
      <c r="AJ1792" s="136"/>
      <c r="AK1792" s="136"/>
      <c r="AL1792" s="136"/>
      <c r="AM1792" s="136"/>
      <c r="AN1792" s="136"/>
      <c r="AO1792" s="136"/>
      <c r="AP1792" s="136"/>
      <c r="AQ1792" s="136"/>
      <c r="AR1792" s="136"/>
      <c r="AS1792" s="136"/>
      <c r="AT1792" s="136"/>
      <c r="AU1792" s="136"/>
      <c r="AV1792" s="136">
        <v>2013</v>
      </c>
      <c r="AW1792" s="136"/>
      <c r="AX1792" s="136"/>
      <c r="AY1792" s="136"/>
      <c r="AZ1792" s="136"/>
      <c r="BA1792" s="136"/>
      <c r="BB1792" s="136"/>
      <c r="BC1792" s="138">
        <v>150</v>
      </c>
      <c r="BD1792" s="138"/>
      <c r="BE1792" s="170"/>
    </row>
    <row r="1793" spans="1:57" ht="25.7" hidden="1" customHeight="1" x14ac:dyDescent="0.15">
      <c r="A1793" s="178"/>
      <c r="B1793" s="140"/>
      <c r="C1793" s="232" t="s">
        <v>785</v>
      </c>
      <c r="D1793" s="139" t="s">
        <v>8015</v>
      </c>
      <c r="E1793" s="136" t="s">
        <v>785</v>
      </c>
      <c r="F1793" s="136"/>
      <c r="G1793" s="136" t="s">
        <v>7600</v>
      </c>
      <c r="H1793" s="136"/>
      <c r="I1793" s="136"/>
      <c r="J1793" s="138">
        <v>29219</v>
      </c>
      <c r="K1793" s="138">
        <v>429</v>
      </c>
      <c r="L1793" s="138">
        <v>429</v>
      </c>
      <c r="M1793" s="136"/>
      <c r="N1793" s="136"/>
      <c r="O1793" s="136"/>
      <c r="P1793" s="138">
        <v>395</v>
      </c>
      <c r="Q1793" s="138">
        <v>395</v>
      </c>
      <c r="R1793" s="138" t="s">
        <v>8014</v>
      </c>
      <c r="S1793" s="138">
        <v>1</v>
      </c>
      <c r="T1793" s="138" t="s">
        <v>316</v>
      </c>
      <c r="U1793" s="136"/>
      <c r="V1793" s="136"/>
      <c r="W1793" s="136"/>
      <c r="X1793" s="136"/>
      <c r="Y1793" s="136"/>
      <c r="Z1793" s="136"/>
      <c r="AA1793" s="138" t="s">
        <v>1530</v>
      </c>
      <c r="AB1793" s="136"/>
      <c r="AC1793" s="136"/>
      <c r="AD1793" s="136"/>
      <c r="AE1793" s="136"/>
      <c r="AF1793" s="136"/>
      <c r="AG1793" s="136"/>
      <c r="AH1793" s="136"/>
      <c r="AI1793" s="136"/>
      <c r="AJ1793" s="136"/>
      <c r="AK1793" s="136"/>
      <c r="AL1793" s="136"/>
      <c r="AM1793" s="136"/>
      <c r="AN1793" s="136"/>
      <c r="AO1793" s="136"/>
      <c r="AP1793" s="136"/>
      <c r="AQ1793" s="136"/>
      <c r="AR1793" s="136"/>
      <c r="AS1793" s="136"/>
      <c r="AT1793" s="136"/>
      <c r="AU1793" s="136"/>
      <c r="AV1793" s="136">
        <v>2015</v>
      </c>
      <c r="AW1793" s="136"/>
      <c r="AX1793" s="136"/>
      <c r="AY1793" s="136"/>
      <c r="AZ1793" s="136"/>
      <c r="BA1793" s="136"/>
      <c r="BB1793" s="136"/>
      <c r="BC1793" s="138">
        <v>150</v>
      </c>
      <c r="BD1793" s="138"/>
      <c r="BE1793" s="170"/>
    </row>
    <row r="1794" spans="1:57" ht="25.7" hidden="1" customHeight="1" x14ac:dyDescent="0.15">
      <c r="A1794" s="178"/>
      <c r="B1794" s="140"/>
      <c r="C1794" s="232" t="s">
        <v>785</v>
      </c>
      <c r="D1794" s="139" t="s">
        <v>8016</v>
      </c>
      <c r="E1794" s="136" t="s">
        <v>785</v>
      </c>
      <c r="F1794" s="136"/>
      <c r="G1794" s="136" t="s">
        <v>8017</v>
      </c>
      <c r="H1794" s="136"/>
      <c r="I1794" s="136"/>
      <c r="J1794" s="138">
        <v>3258</v>
      </c>
      <c r="K1794" s="138">
        <v>680.54</v>
      </c>
      <c r="L1794" s="138">
        <v>411.74</v>
      </c>
      <c r="M1794" s="136"/>
      <c r="N1794" s="136"/>
      <c r="O1794" s="136"/>
      <c r="P1794" s="138">
        <v>395</v>
      </c>
      <c r="Q1794" s="138">
        <v>395</v>
      </c>
      <c r="R1794" s="138" t="s">
        <v>7999</v>
      </c>
      <c r="S1794" s="138">
        <v>1</v>
      </c>
      <c r="T1794" s="138" t="s">
        <v>316</v>
      </c>
      <c r="U1794" s="136"/>
      <c r="V1794" s="136"/>
      <c r="W1794" s="136"/>
      <c r="X1794" s="136"/>
      <c r="Y1794" s="136"/>
      <c r="Z1794" s="136"/>
      <c r="AA1794" s="138"/>
      <c r="AB1794" s="136"/>
      <c r="AC1794" s="136"/>
      <c r="AD1794" s="136"/>
      <c r="AE1794" s="136"/>
      <c r="AF1794" s="136"/>
      <c r="AG1794" s="136"/>
      <c r="AH1794" s="136"/>
      <c r="AI1794" s="136"/>
      <c r="AJ1794" s="136"/>
      <c r="AK1794" s="136"/>
      <c r="AL1794" s="136"/>
      <c r="AM1794" s="136"/>
      <c r="AN1794" s="136"/>
      <c r="AO1794" s="136"/>
      <c r="AP1794" s="136"/>
      <c r="AQ1794" s="136"/>
      <c r="AR1794" s="136"/>
      <c r="AS1794" s="136"/>
      <c r="AT1794" s="136"/>
      <c r="AU1794" s="136"/>
      <c r="AV1794" s="136">
        <v>2016</v>
      </c>
      <c r="AW1794" s="136"/>
      <c r="AX1794" s="136"/>
      <c r="AY1794" s="136"/>
      <c r="AZ1794" s="136"/>
      <c r="BA1794" s="136"/>
      <c r="BB1794" s="136"/>
      <c r="BC1794" s="138">
        <v>200</v>
      </c>
      <c r="BD1794" s="138"/>
      <c r="BE1794" s="170"/>
    </row>
    <row r="1795" spans="1:57" ht="25.7" hidden="1" customHeight="1" x14ac:dyDescent="0.15">
      <c r="A1795" s="178"/>
      <c r="B1795" s="140"/>
      <c r="C1795" s="232" t="s">
        <v>785</v>
      </c>
      <c r="D1795" s="139" t="s">
        <v>11621</v>
      </c>
      <c r="E1795" s="136" t="s">
        <v>785</v>
      </c>
      <c r="F1795" s="136"/>
      <c r="G1795" s="136" t="s">
        <v>11622</v>
      </c>
      <c r="H1795" s="136"/>
      <c r="I1795" s="136"/>
      <c r="J1795" s="138">
        <v>1109</v>
      </c>
      <c r="K1795" s="138">
        <v>431</v>
      </c>
      <c r="L1795" s="138">
        <v>431</v>
      </c>
      <c r="M1795" s="136"/>
      <c r="N1795" s="136"/>
      <c r="O1795" s="136"/>
      <c r="P1795" s="138">
        <v>395</v>
      </c>
      <c r="Q1795" s="138">
        <v>395</v>
      </c>
      <c r="R1795" s="138" t="s">
        <v>8014</v>
      </c>
      <c r="S1795" s="138">
        <v>1</v>
      </c>
      <c r="T1795" s="138" t="s">
        <v>316</v>
      </c>
      <c r="U1795" s="136"/>
      <c r="V1795" s="136"/>
      <c r="W1795" s="136"/>
      <c r="X1795" s="136"/>
      <c r="Y1795" s="136"/>
      <c r="Z1795" s="136"/>
      <c r="AA1795" s="138"/>
      <c r="AB1795" s="136"/>
      <c r="AC1795" s="136"/>
      <c r="AD1795" s="136"/>
      <c r="AE1795" s="136"/>
      <c r="AF1795" s="136"/>
      <c r="AG1795" s="136"/>
      <c r="AH1795" s="136"/>
      <c r="AI1795" s="136"/>
      <c r="AJ1795" s="136"/>
      <c r="AK1795" s="136"/>
      <c r="AL1795" s="136"/>
      <c r="AM1795" s="136"/>
      <c r="AN1795" s="136"/>
      <c r="AO1795" s="136"/>
      <c r="AP1795" s="136"/>
      <c r="AQ1795" s="136"/>
      <c r="AR1795" s="136"/>
      <c r="AS1795" s="136"/>
      <c r="AT1795" s="136"/>
      <c r="AU1795" s="136"/>
      <c r="AV1795" s="136">
        <v>2018</v>
      </c>
      <c r="AW1795" s="136"/>
      <c r="AX1795" s="136"/>
      <c r="AY1795" s="136"/>
      <c r="AZ1795" s="136"/>
      <c r="BA1795" s="136"/>
      <c r="BB1795" s="136"/>
      <c r="BC1795" s="138">
        <v>170</v>
      </c>
      <c r="BD1795" s="138"/>
      <c r="BE1795" s="170"/>
    </row>
    <row r="1796" spans="1:57" ht="25.7" hidden="1" customHeight="1" x14ac:dyDescent="0.15">
      <c r="A1796" s="178"/>
      <c r="B1796" s="140"/>
      <c r="C1796" s="232" t="s">
        <v>785</v>
      </c>
      <c r="D1796" s="139" t="s">
        <v>13766</v>
      </c>
      <c r="E1796" s="136" t="s">
        <v>785</v>
      </c>
      <c r="F1796" s="136"/>
      <c r="G1796" s="136" t="s">
        <v>13767</v>
      </c>
      <c r="H1796" s="136"/>
      <c r="I1796" s="136"/>
      <c r="J1796" s="138">
        <v>330</v>
      </c>
      <c r="K1796" s="138">
        <v>330</v>
      </c>
      <c r="L1796" s="138">
        <v>330</v>
      </c>
      <c r="M1796" s="136"/>
      <c r="N1796" s="136"/>
      <c r="O1796" s="136"/>
      <c r="P1796" s="138"/>
      <c r="Q1796" s="138"/>
      <c r="R1796" s="138" t="s">
        <v>13768</v>
      </c>
      <c r="S1796" s="138">
        <v>1</v>
      </c>
      <c r="T1796" s="138" t="s">
        <v>316</v>
      </c>
      <c r="U1796" s="136"/>
      <c r="V1796" s="136"/>
      <c r="W1796" s="136"/>
      <c r="X1796" s="136"/>
      <c r="Y1796" s="136"/>
      <c r="Z1796" s="136"/>
      <c r="AA1796" s="138"/>
      <c r="AB1796" s="136"/>
      <c r="AC1796" s="136"/>
      <c r="AD1796" s="136"/>
      <c r="AE1796" s="136"/>
      <c r="AF1796" s="136"/>
      <c r="AG1796" s="136"/>
      <c r="AH1796" s="136"/>
      <c r="AI1796" s="136"/>
      <c r="AJ1796" s="136"/>
      <c r="AK1796" s="136"/>
      <c r="AL1796" s="136"/>
      <c r="AM1796" s="136"/>
      <c r="AN1796" s="136"/>
      <c r="AO1796" s="136"/>
      <c r="AP1796" s="136"/>
      <c r="AQ1796" s="136"/>
      <c r="AR1796" s="136"/>
      <c r="AS1796" s="136"/>
      <c r="AT1796" s="136"/>
      <c r="AU1796" s="136"/>
      <c r="AV1796" s="136"/>
      <c r="AW1796" s="136"/>
      <c r="AX1796" s="136"/>
      <c r="AY1796" s="136"/>
      <c r="AZ1796" s="136"/>
      <c r="BA1796" s="136"/>
      <c r="BB1796" s="136"/>
      <c r="BC1796" s="138"/>
      <c r="BD1796" s="138"/>
      <c r="BE1796" s="170"/>
    </row>
    <row r="1797" spans="1:57" ht="25.7" hidden="1" customHeight="1" x14ac:dyDescent="0.15">
      <c r="A1797" s="178"/>
      <c r="B1797" s="140"/>
      <c r="C1797" s="232" t="s">
        <v>785</v>
      </c>
      <c r="D1797" s="139" t="s">
        <v>13769</v>
      </c>
      <c r="E1797" s="136" t="s">
        <v>785</v>
      </c>
      <c r="F1797" s="136"/>
      <c r="G1797" s="136" t="s">
        <v>13770</v>
      </c>
      <c r="H1797" s="136"/>
      <c r="I1797" s="136"/>
      <c r="J1797" s="138">
        <v>429</v>
      </c>
      <c r="K1797" s="138">
        <v>429</v>
      </c>
      <c r="L1797" s="138">
        <v>429</v>
      </c>
      <c r="M1797" s="136"/>
      <c r="N1797" s="136"/>
      <c r="O1797" s="136"/>
      <c r="P1797" s="138">
        <v>330</v>
      </c>
      <c r="Q1797" s="138">
        <v>330</v>
      </c>
      <c r="R1797" s="138" t="s">
        <v>13768</v>
      </c>
      <c r="S1797" s="138">
        <v>1</v>
      </c>
      <c r="T1797" s="138" t="s">
        <v>316</v>
      </c>
      <c r="U1797" s="136"/>
      <c r="V1797" s="136"/>
      <c r="W1797" s="136"/>
      <c r="X1797" s="136"/>
      <c r="Y1797" s="136"/>
      <c r="Z1797" s="136"/>
      <c r="AA1797" s="138"/>
      <c r="AB1797" s="136"/>
      <c r="AC1797" s="136"/>
      <c r="AD1797" s="136"/>
      <c r="AE1797" s="136"/>
      <c r="AF1797" s="136"/>
      <c r="AG1797" s="136"/>
      <c r="AH1797" s="136"/>
      <c r="AI1797" s="136"/>
      <c r="AJ1797" s="136"/>
      <c r="AK1797" s="136"/>
      <c r="AL1797" s="136"/>
      <c r="AM1797" s="136"/>
      <c r="AN1797" s="136"/>
      <c r="AO1797" s="136"/>
      <c r="AP1797" s="136"/>
      <c r="AQ1797" s="136"/>
      <c r="AR1797" s="136"/>
      <c r="AS1797" s="136"/>
      <c r="AT1797" s="136"/>
      <c r="AU1797" s="136"/>
      <c r="AV1797" s="136">
        <v>2016</v>
      </c>
      <c r="AW1797" s="136"/>
      <c r="AX1797" s="136"/>
      <c r="AY1797" s="136"/>
      <c r="AZ1797" s="136"/>
      <c r="BA1797" s="136"/>
      <c r="BB1797" s="136"/>
      <c r="BC1797" s="138"/>
      <c r="BD1797" s="138"/>
      <c r="BE1797" s="170"/>
    </row>
    <row r="1798" spans="1:57" ht="25.7" hidden="1" customHeight="1" x14ac:dyDescent="0.15">
      <c r="A1798" s="178"/>
      <c r="B1798" s="140"/>
      <c r="C1798" s="232" t="s">
        <v>16436</v>
      </c>
      <c r="D1798" s="139" t="s">
        <v>16469</v>
      </c>
      <c r="E1798" s="136" t="s">
        <v>16436</v>
      </c>
      <c r="F1798" s="136"/>
      <c r="G1798" s="136" t="s">
        <v>16439</v>
      </c>
      <c r="H1798" s="136"/>
      <c r="I1798" s="136"/>
      <c r="J1798" s="138">
        <v>374</v>
      </c>
      <c r="K1798" s="138">
        <v>374</v>
      </c>
      <c r="L1798" s="138">
        <v>374</v>
      </c>
      <c r="M1798" s="136"/>
      <c r="N1798" s="136"/>
      <c r="O1798" s="136"/>
      <c r="P1798" s="138"/>
      <c r="Q1798" s="138"/>
      <c r="R1798" s="138" t="s">
        <v>16470</v>
      </c>
      <c r="S1798" s="138">
        <v>1</v>
      </c>
      <c r="T1798" s="138" t="s">
        <v>15436</v>
      </c>
      <c r="U1798" s="136"/>
      <c r="V1798" s="136"/>
      <c r="W1798" s="136"/>
      <c r="X1798" s="136"/>
      <c r="Y1798" s="136"/>
      <c r="Z1798" s="136"/>
      <c r="AA1798" s="138"/>
      <c r="AB1798" s="136"/>
      <c r="AC1798" s="136"/>
      <c r="AD1798" s="136"/>
      <c r="AE1798" s="136"/>
      <c r="AF1798" s="136"/>
      <c r="AG1798" s="136"/>
      <c r="AH1798" s="136"/>
      <c r="AI1798" s="136"/>
      <c r="AJ1798" s="136"/>
      <c r="AK1798" s="136"/>
      <c r="AL1798" s="136"/>
      <c r="AM1798" s="136"/>
      <c r="AN1798" s="136"/>
      <c r="AO1798" s="136"/>
      <c r="AP1798" s="136"/>
      <c r="AQ1798" s="136"/>
      <c r="AR1798" s="136"/>
      <c r="AS1798" s="136"/>
      <c r="AT1798" s="136"/>
      <c r="AU1798" s="136"/>
      <c r="AV1798" s="136">
        <v>2021</v>
      </c>
      <c r="AW1798" s="136"/>
      <c r="AX1798" s="136"/>
      <c r="AY1798" s="136"/>
      <c r="AZ1798" s="136"/>
      <c r="BA1798" s="136"/>
      <c r="BB1798" s="136"/>
      <c r="BC1798" s="138">
        <v>155</v>
      </c>
      <c r="BD1798" s="138"/>
      <c r="BE1798" s="170"/>
    </row>
    <row r="1799" spans="1:57" ht="25.7" hidden="1" customHeight="1" x14ac:dyDescent="0.15">
      <c r="A1799" s="178"/>
      <c r="B1799" s="140"/>
      <c r="C1799" s="232" t="s">
        <v>7322</v>
      </c>
      <c r="D1799" s="139" t="s">
        <v>8018</v>
      </c>
      <c r="E1799" s="136" t="s">
        <v>7322</v>
      </c>
      <c r="F1799" s="136"/>
      <c r="G1799" s="136" t="s">
        <v>11593</v>
      </c>
      <c r="H1799" s="136"/>
      <c r="I1799" s="136"/>
      <c r="J1799" s="138">
        <v>64318</v>
      </c>
      <c r="K1799" s="138">
        <v>1131</v>
      </c>
      <c r="L1799" s="138">
        <v>1105</v>
      </c>
      <c r="M1799" s="136"/>
      <c r="N1799" s="136"/>
      <c r="O1799" s="136"/>
      <c r="P1799" s="138"/>
      <c r="Q1799" s="138">
        <v>960</v>
      </c>
      <c r="R1799" s="138" t="s">
        <v>13771</v>
      </c>
      <c r="S1799" s="138">
        <v>2</v>
      </c>
      <c r="T1799" s="138" t="s">
        <v>316</v>
      </c>
      <c r="U1799" s="136"/>
      <c r="V1799" s="136"/>
      <c r="W1799" s="136"/>
      <c r="X1799" s="136"/>
      <c r="Y1799" s="136"/>
      <c r="Z1799" s="136"/>
      <c r="AA1799" s="138" t="s">
        <v>13772</v>
      </c>
      <c r="AB1799" s="136"/>
      <c r="AC1799" s="136"/>
      <c r="AD1799" s="136"/>
      <c r="AE1799" s="136"/>
      <c r="AF1799" s="136"/>
      <c r="AG1799" s="136"/>
      <c r="AH1799" s="136"/>
      <c r="AI1799" s="136"/>
      <c r="AJ1799" s="136"/>
      <c r="AK1799" s="136"/>
      <c r="AL1799" s="136"/>
      <c r="AM1799" s="136"/>
      <c r="AN1799" s="136"/>
      <c r="AO1799" s="136"/>
      <c r="AP1799" s="136"/>
      <c r="AQ1799" s="136"/>
      <c r="AR1799" s="136"/>
      <c r="AS1799" s="136"/>
      <c r="AT1799" s="136"/>
      <c r="AU1799" s="136"/>
      <c r="AV1799" s="136">
        <v>2011</v>
      </c>
      <c r="AW1799" s="136"/>
      <c r="AX1799" s="136"/>
      <c r="AY1799" s="136"/>
      <c r="AZ1799" s="136"/>
      <c r="BA1799" s="136"/>
      <c r="BB1799" s="136"/>
      <c r="BC1799" s="138">
        <v>700</v>
      </c>
      <c r="BD1799" s="138"/>
      <c r="BE1799" s="170"/>
    </row>
    <row r="1800" spans="1:57" ht="25.7" hidden="1" customHeight="1" x14ac:dyDescent="0.15">
      <c r="A1800" s="178"/>
      <c r="B1800" s="140"/>
      <c r="C1800" s="232" t="s">
        <v>7331</v>
      </c>
      <c r="D1800" s="139" t="s">
        <v>8019</v>
      </c>
      <c r="E1800" s="136" t="s">
        <v>7331</v>
      </c>
      <c r="F1800" s="136"/>
      <c r="G1800" s="136" t="s">
        <v>7331</v>
      </c>
      <c r="H1800" s="136"/>
      <c r="I1800" s="136"/>
      <c r="J1800" s="138">
        <v>13184</v>
      </c>
      <c r="K1800" s="138">
        <v>459</v>
      </c>
      <c r="L1800" s="138">
        <v>459</v>
      </c>
      <c r="M1800" s="136"/>
      <c r="N1800" s="136"/>
      <c r="O1800" s="136"/>
      <c r="P1800" s="138"/>
      <c r="Q1800" s="138">
        <v>300</v>
      </c>
      <c r="R1800" s="138" t="s">
        <v>7999</v>
      </c>
      <c r="S1800" s="138">
        <v>1</v>
      </c>
      <c r="T1800" s="138" t="s">
        <v>316</v>
      </c>
      <c r="U1800" s="136"/>
      <c r="V1800" s="136"/>
      <c r="W1800" s="136"/>
      <c r="X1800" s="136"/>
      <c r="Y1800" s="136"/>
      <c r="Z1800" s="136"/>
      <c r="AA1800" s="138"/>
      <c r="AB1800" s="136"/>
      <c r="AC1800" s="136"/>
      <c r="AD1800" s="136"/>
      <c r="AE1800" s="136"/>
      <c r="AF1800" s="136"/>
      <c r="AG1800" s="136"/>
      <c r="AH1800" s="136"/>
      <c r="AI1800" s="136"/>
      <c r="AJ1800" s="136"/>
      <c r="AK1800" s="136"/>
      <c r="AL1800" s="136"/>
      <c r="AM1800" s="136"/>
      <c r="AN1800" s="136"/>
      <c r="AO1800" s="136"/>
      <c r="AP1800" s="136"/>
      <c r="AQ1800" s="136"/>
      <c r="AR1800" s="136"/>
      <c r="AS1800" s="136"/>
      <c r="AT1800" s="136"/>
      <c r="AU1800" s="136"/>
      <c r="AV1800" s="136">
        <v>2012</v>
      </c>
      <c r="AW1800" s="136"/>
      <c r="AX1800" s="136"/>
      <c r="AY1800" s="136"/>
      <c r="AZ1800" s="136"/>
      <c r="BA1800" s="136"/>
      <c r="BB1800" s="136"/>
      <c r="BC1800" s="138">
        <v>200</v>
      </c>
      <c r="BD1800" s="138"/>
      <c r="BE1800" s="170"/>
    </row>
    <row r="1801" spans="1:57" ht="25.7" hidden="1" customHeight="1" x14ac:dyDescent="0.15">
      <c r="A1801" s="178"/>
      <c r="B1801" s="140"/>
      <c r="C1801" s="232" t="s">
        <v>787</v>
      </c>
      <c r="D1801" s="232" t="s">
        <v>8020</v>
      </c>
      <c r="E1801" s="232" t="s">
        <v>787</v>
      </c>
      <c r="F1801" s="232"/>
      <c r="G1801" s="232" t="s">
        <v>8021</v>
      </c>
      <c r="H1801" s="148"/>
      <c r="I1801" s="148"/>
      <c r="J1801" s="144">
        <v>450</v>
      </c>
      <c r="K1801" s="138">
        <v>0</v>
      </c>
      <c r="L1801" s="138">
        <v>0</v>
      </c>
      <c r="M1801" s="148"/>
      <c r="N1801" s="185"/>
      <c r="O1801" s="148"/>
      <c r="P1801" s="144">
        <v>450</v>
      </c>
      <c r="Q1801" s="144">
        <v>450</v>
      </c>
      <c r="R1801" s="144" t="s">
        <v>8022</v>
      </c>
      <c r="S1801" s="144">
        <v>1</v>
      </c>
      <c r="T1801" s="144" t="s">
        <v>316</v>
      </c>
      <c r="U1801" s="148"/>
      <c r="V1801" s="148"/>
      <c r="W1801" s="148"/>
      <c r="X1801" s="148"/>
      <c r="Y1801" s="148"/>
      <c r="Z1801" s="148"/>
      <c r="AA1801" s="144"/>
      <c r="AB1801" s="232"/>
      <c r="AC1801" s="232"/>
      <c r="AD1801" s="148"/>
      <c r="AE1801" s="148"/>
      <c r="AF1801" s="148"/>
      <c r="AG1801" s="148"/>
      <c r="AH1801" s="148"/>
      <c r="AI1801" s="148"/>
      <c r="AJ1801" s="148"/>
      <c r="AK1801" s="148"/>
      <c r="AL1801" s="148"/>
      <c r="AM1801" s="148"/>
      <c r="AN1801" s="148"/>
      <c r="AO1801" s="148"/>
      <c r="AP1801" s="148"/>
      <c r="AQ1801" s="148"/>
      <c r="AR1801" s="148"/>
      <c r="AS1801" s="148"/>
      <c r="AT1801" s="148"/>
      <c r="AU1801" s="148"/>
      <c r="AV1801" s="136">
        <v>2011</v>
      </c>
      <c r="AW1801" s="136"/>
      <c r="AX1801" s="136"/>
      <c r="AY1801" s="136"/>
      <c r="AZ1801" s="136"/>
      <c r="BA1801" s="136"/>
      <c r="BB1801" s="136"/>
      <c r="BC1801" s="138">
        <v>80</v>
      </c>
      <c r="BD1801" s="138"/>
      <c r="BE1801" s="170"/>
    </row>
    <row r="1802" spans="1:57" ht="25.7" hidden="1" customHeight="1" x14ac:dyDescent="0.15">
      <c r="A1802" s="178"/>
      <c r="B1802" s="140"/>
      <c r="C1802" s="232" t="s">
        <v>787</v>
      </c>
      <c r="D1802" s="232" t="s">
        <v>8023</v>
      </c>
      <c r="E1802" s="232" t="s">
        <v>787</v>
      </c>
      <c r="F1802" s="232"/>
      <c r="G1802" s="232" t="s">
        <v>8024</v>
      </c>
      <c r="H1802" s="148"/>
      <c r="I1802" s="148"/>
      <c r="J1802" s="144">
        <v>440</v>
      </c>
      <c r="K1802" s="138">
        <v>0</v>
      </c>
      <c r="L1802" s="138">
        <v>0</v>
      </c>
      <c r="M1802" s="148"/>
      <c r="N1802" s="185"/>
      <c r="O1802" s="148"/>
      <c r="P1802" s="144">
        <v>440</v>
      </c>
      <c r="Q1802" s="144">
        <v>440</v>
      </c>
      <c r="R1802" s="144" t="s">
        <v>8025</v>
      </c>
      <c r="S1802" s="144">
        <v>1</v>
      </c>
      <c r="T1802" s="144" t="s">
        <v>316</v>
      </c>
      <c r="U1802" s="148"/>
      <c r="V1802" s="148"/>
      <c r="W1802" s="148"/>
      <c r="X1802" s="148"/>
      <c r="Y1802" s="148"/>
      <c r="Z1802" s="148"/>
      <c r="AA1802" s="144"/>
      <c r="AB1802" s="232"/>
      <c r="AC1802" s="232"/>
      <c r="AD1802" s="148"/>
      <c r="AE1802" s="148"/>
      <c r="AF1802" s="148"/>
      <c r="AG1802" s="148"/>
      <c r="AH1802" s="148"/>
      <c r="AI1802" s="148"/>
      <c r="AJ1802" s="148"/>
      <c r="AK1802" s="148"/>
      <c r="AL1802" s="148"/>
      <c r="AM1802" s="148"/>
      <c r="AN1802" s="148"/>
      <c r="AO1802" s="148"/>
      <c r="AP1802" s="148"/>
      <c r="AQ1802" s="148"/>
      <c r="AR1802" s="148"/>
      <c r="AS1802" s="148"/>
      <c r="AT1802" s="148"/>
      <c r="AU1802" s="148"/>
      <c r="AV1802" s="136">
        <v>2004</v>
      </c>
      <c r="AW1802" s="136"/>
      <c r="AX1802" s="136"/>
      <c r="AY1802" s="136"/>
      <c r="AZ1802" s="136"/>
      <c r="BA1802" s="136"/>
      <c r="BB1802" s="136"/>
      <c r="BC1802" s="138">
        <v>100</v>
      </c>
      <c r="BD1802" s="138"/>
      <c r="BE1802" s="170"/>
    </row>
    <row r="1803" spans="1:57" ht="25.7" hidden="1" customHeight="1" x14ac:dyDescent="0.15">
      <c r="A1803" s="178"/>
      <c r="B1803" s="140"/>
      <c r="C1803" s="232" t="s">
        <v>787</v>
      </c>
      <c r="D1803" s="232" t="s">
        <v>8026</v>
      </c>
      <c r="E1803" s="232" t="s">
        <v>787</v>
      </c>
      <c r="F1803" s="232"/>
      <c r="G1803" s="232" t="s">
        <v>8027</v>
      </c>
      <c r="H1803" s="148"/>
      <c r="I1803" s="148"/>
      <c r="J1803" s="144">
        <v>500</v>
      </c>
      <c r="K1803" s="138">
        <v>0</v>
      </c>
      <c r="L1803" s="138">
        <v>0</v>
      </c>
      <c r="M1803" s="148"/>
      <c r="N1803" s="185"/>
      <c r="O1803" s="148"/>
      <c r="P1803" s="144">
        <v>500</v>
      </c>
      <c r="Q1803" s="144">
        <v>500</v>
      </c>
      <c r="R1803" s="144" t="s">
        <v>8028</v>
      </c>
      <c r="S1803" s="144">
        <v>1</v>
      </c>
      <c r="T1803" s="144" t="s">
        <v>316</v>
      </c>
      <c r="U1803" s="148"/>
      <c r="V1803" s="148"/>
      <c r="W1803" s="148"/>
      <c r="X1803" s="148"/>
      <c r="Y1803" s="148"/>
      <c r="Z1803" s="148"/>
      <c r="AA1803" s="144"/>
      <c r="AB1803" s="232"/>
      <c r="AC1803" s="232"/>
      <c r="AD1803" s="148"/>
      <c r="AE1803" s="148"/>
      <c r="AF1803" s="148"/>
      <c r="AG1803" s="148"/>
      <c r="AH1803" s="148"/>
      <c r="AI1803" s="148"/>
      <c r="AJ1803" s="148"/>
      <c r="AK1803" s="148"/>
      <c r="AL1803" s="148"/>
      <c r="AM1803" s="148"/>
      <c r="AN1803" s="148"/>
      <c r="AO1803" s="148"/>
      <c r="AP1803" s="148"/>
      <c r="AQ1803" s="148"/>
      <c r="AR1803" s="148"/>
      <c r="AS1803" s="148"/>
      <c r="AT1803" s="148"/>
      <c r="AU1803" s="148"/>
      <c r="AV1803" s="136">
        <v>2007</v>
      </c>
      <c r="AW1803" s="136"/>
      <c r="AX1803" s="136"/>
      <c r="AY1803" s="136"/>
      <c r="AZ1803" s="136"/>
      <c r="BA1803" s="136"/>
      <c r="BB1803" s="136"/>
      <c r="BC1803" s="138">
        <v>41</v>
      </c>
      <c r="BD1803" s="138"/>
      <c r="BE1803" s="170"/>
    </row>
    <row r="1804" spans="1:57" ht="25.7" hidden="1" customHeight="1" x14ac:dyDescent="0.15">
      <c r="A1804" s="178"/>
      <c r="B1804" s="140"/>
      <c r="C1804" s="232" t="s">
        <v>787</v>
      </c>
      <c r="D1804" s="232" t="s">
        <v>8030</v>
      </c>
      <c r="E1804" s="232" t="s">
        <v>787</v>
      </c>
      <c r="F1804" s="232"/>
      <c r="G1804" s="232" t="s">
        <v>8031</v>
      </c>
      <c r="H1804" s="148"/>
      <c r="I1804" s="148"/>
      <c r="J1804" s="144">
        <v>480</v>
      </c>
      <c r="K1804" s="138">
        <v>0</v>
      </c>
      <c r="L1804" s="138">
        <v>0</v>
      </c>
      <c r="M1804" s="148"/>
      <c r="N1804" s="185"/>
      <c r="O1804" s="148"/>
      <c r="P1804" s="144">
        <v>480</v>
      </c>
      <c r="Q1804" s="144">
        <v>480</v>
      </c>
      <c r="R1804" s="144" t="s">
        <v>8032</v>
      </c>
      <c r="S1804" s="144">
        <v>1</v>
      </c>
      <c r="T1804" s="144" t="s">
        <v>316</v>
      </c>
      <c r="U1804" s="148"/>
      <c r="V1804" s="148"/>
      <c r="W1804" s="148"/>
      <c r="X1804" s="148"/>
      <c r="Y1804" s="148"/>
      <c r="Z1804" s="148"/>
      <c r="AA1804" s="144"/>
      <c r="AB1804" s="232"/>
      <c r="AC1804" s="232"/>
      <c r="AD1804" s="148"/>
      <c r="AE1804" s="148"/>
      <c r="AF1804" s="148"/>
      <c r="AG1804" s="148"/>
      <c r="AH1804" s="148"/>
      <c r="AI1804" s="148"/>
      <c r="AJ1804" s="148"/>
      <c r="AK1804" s="148"/>
      <c r="AL1804" s="148"/>
      <c r="AM1804" s="148"/>
      <c r="AN1804" s="148"/>
      <c r="AO1804" s="148"/>
      <c r="AP1804" s="148"/>
      <c r="AQ1804" s="148"/>
      <c r="AR1804" s="148"/>
      <c r="AS1804" s="148"/>
      <c r="AT1804" s="148"/>
      <c r="AU1804" s="148"/>
      <c r="AV1804" s="136">
        <v>2002</v>
      </c>
      <c r="AW1804" s="136"/>
      <c r="AX1804" s="136"/>
      <c r="AY1804" s="136"/>
      <c r="AZ1804" s="136"/>
      <c r="BA1804" s="136"/>
      <c r="BB1804" s="136"/>
      <c r="BC1804" s="138">
        <v>300</v>
      </c>
      <c r="BD1804" s="138"/>
      <c r="BE1804" s="170"/>
    </row>
    <row r="1805" spans="1:57" ht="25.7" hidden="1" customHeight="1" x14ac:dyDescent="0.15">
      <c r="A1805" s="178"/>
      <c r="B1805" s="140"/>
      <c r="C1805" s="232" t="s">
        <v>787</v>
      </c>
      <c r="D1805" s="232" t="s">
        <v>8033</v>
      </c>
      <c r="E1805" s="232" t="s">
        <v>787</v>
      </c>
      <c r="F1805" s="232"/>
      <c r="G1805" s="232" t="s">
        <v>7485</v>
      </c>
      <c r="H1805" s="148"/>
      <c r="I1805" s="148"/>
      <c r="J1805" s="144">
        <v>522</v>
      </c>
      <c r="K1805" s="138">
        <v>0</v>
      </c>
      <c r="L1805" s="138">
        <v>0</v>
      </c>
      <c r="M1805" s="148"/>
      <c r="N1805" s="185"/>
      <c r="O1805" s="148"/>
      <c r="P1805" s="144">
        <v>522</v>
      </c>
      <c r="Q1805" s="144">
        <v>522</v>
      </c>
      <c r="R1805" s="144" t="s">
        <v>10887</v>
      </c>
      <c r="S1805" s="144">
        <v>2</v>
      </c>
      <c r="T1805" s="144" t="s">
        <v>316</v>
      </c>
      <c r="U1805" s="148"/>
      <c r="V1805" s="148"/>
      <c r="W1805" s="148"/>
      <c r="X1805" s="148"/>
      <c r="Y1805" s="148"/>
      <c r="Z1805" s="148"/>
      <c r="AA1805" s="144"/>
      <c r="AB1805" s="232"/>
      <c r="AC1805" s="232"/>
      <c r="AD1805" s="148"/>
      <c r="AE1805" s="148"/>
      <c r="AF1805" s="148"/>
      <c r="AG1805" s="148"/>
      <c r="AH1805" s="148"/>
      <c r="AI1805" s="148"/>
      <c r="AJ1805" s="148"/>
      <c r="AK1805" s="148"/>
      <c r="AL1805" s="148"/>
      <c r="AM1805" s="148"/>
      <c r="AN1805" s="148"/>
      <c r="AO1805" s="148"/>
      <c r="AP1805" s="148"/>
      <c r="AQ1805" s="148"/>
      <c r="AR1805" s="148"/>
      <c r="AS1805" s="148"/>
      <c r="AT1805" s="148"/>
      <c r="AU1805" s="148"/>
      <c r="AV1805" s="136">
        <v>2006</v>
      </c>
      <c r="AW1805" s="136"/>
      <c r="AX1805" s="136"/>
      <c r="AY1805" s="136"/>
      <c r="AZ1805" s="136"/>
      <c r="BA1805" s="136"/>
      <c r="BB1805" s="136"/>
      <c r="BC1805" s="138">
        <v>80</v>
      </c>
      <c r="BD1805" s="138"/>
      <c r="BE1805" s="170"/>
    </row>
    <row r="1806" spans="1:57" ht="25.7" hidden="1" customHeight="1" x14ac:dyDescent="0.15">
      <c r="A1806" s="178"/>
      <c r="B1806" s="140"/>
      <c r="C1806" s="232" t="s">
        <v>787</v>
      </c>
      <c r="D1806" s="232" t="s">
        <v>8035</v>
      </c>
      <c r="E1806" s="232" t="s">
        <v>787</v>
      </c>
      <c r="F1806" s="232"/>
      <c r="G1806" s="232" t="s">
        <v>7485</v>
      </c>
      <c r="H1806" s="148"/>
      <c r="I1806" s="148"/>
      <c r="J1806" s="144">
        <v>378</v>
      </c>
      <c r="K1806" s="138">
        <v>0</v>
      </c>
      <c r="L1806" s="138">
        <v>0</v>
      </c>
      <c r="M1806" s="148"/>
      <c r="N1806" s="185"/>
      <c r="O1806" s="148"/>
      <c r="P1806" s="144">
        <v>378</v>
      </c>
      <c r="Q1806" s="144">
        <v>378</v>
      </c>
      <c r="R1806" s="144" t="s">
        <v>10888</v>
      </c>
      <c r="S1806" s="144">
        <v>1</v>
      </c>
      <c r="T1806" s="144" t="s">
        <v>316</v>
      </c>
      <c r="U1806" s="148"/>
      <c r="V1806" s="148"/>
      <c r="W1806" s="148"/>
      <c r="X1806" s="148"/>
      <c r="Y1806" s="148"/>
      <c r="Z1806" s="148"/>
      <c r="AA1806" s="144"/>
      <c r="AB1806" s="232"/>
      <c r="AC1806" s="232"/>
      <c r="AD1806" s="148"/>
      <c r="AE1806" s="148"/>
      <c r="AF1806" s="148"/>
      <c r="AG1806" s="148"/>
      <c r="AH1806" s="148"/>
      <c r="AI1806" s="148"/>
      <c r="AJ1806" s="148"/>
      <c r="AK1806" s="148"/>
      <c r="AL1806" s="148"/>
      <c r="AM1806" s="148"/>
      <c r="AN1806" s="148"/>
      <c r="AO1806" s="148"/>
      <c r="AP1806" s="148"/>
      <c r="AQ1806" s="148"/>
      <c r="AR1806" s="148"/>
      <c r="AS1806" s="148"/>
      <c r="AT1806" s="148"/>
      <c r="AU1806" s="148"/>
      <c r="AV1806" s="136">
        <v>2003</v>
      </c>
      <c r="AW1806" s="136"/>
      <c r="AX1806" s="136"/>
      <c r="AY1806" s="136"/>
      <c r="AZ1806" s="136"/>
      <c r="BA1806" s="136"/>
      <c r="BB1806" s="136"/>
      <c r="BC1806" s="138">
        <v>80</v>
      </c>
      <c r="BD1806" s="138"/>
      <c r="BE1806" s="170"/>
    </row>
    <row r="1807" spans="1:57" ht="25.7" hidden="1" customHeight="1" x14ac:dyDescent="0.15">
      <c r="A1807" s="178"/>
      <c r="B1807" s="140"/>
      <c r="C1807" s="232" t="s">
        <v>787</v>
      </c>
      <c r="D1807" s="232" t="s">
        <v>8036</v>
      </c>
      <c r="E1807" s="232" t="s">
        <v>787</v>
      </c>
      <c r="F1807" s="232"/>
      <c r="G1807" s="232" t="s">
        <v>7485</v>
      </c>
      <c r="H1807" s="148"/>
      <c r="I1807" s="148"/>
      <c r="J1807" s="144">
        <v>440</v>
      </c>
      <c r="K1807" s="138">
        <v>0</v>
      </c>
      <c r="L1807" s="138">
        <v>0</v>
      </c>
      <c r="M1807" s="148"/>
      <c r="N1807" s="185"/>
      <c r="O1807" s="148"/>
      <c r="P1807" s="144">
        <v>440</v>
      </c>
      <c r="Q1807" s="144">
        <v>440</v>
      </c>
      <c r="R1807" s="144" t="s">
        <v>10889</v>
      </c>
      <c r="S1807" s="144">
        <v>1</v>
      </c>
      <c r="T1807" s="144" t="s">
        <v>316</v>
      </c>
      <c r="U1807" s="148"/>
      <c r="V1807" s="148"/>
      <c r="W1807" s="148"/>
      <c r="X1807" s="148"/>
      <c r="Y1807" s="148"/>
      <c r="Z1807" s="148"/>
      <c r="AA1807" s="144"/>
      <c r="AB1807" s="232"/>
      <c r="AC1807" s="232"/>
      <c r="AD1807" s="148"/>
      <c r="AE1807" s="148"/>
      <c r="AF1807" s="148"/>
      <c r="AG1807" s="148"/>
      <c r="AH1807" s="148"/>
      <c r="AI1807" s="148"/>
      <c r="AJ1807" s="148"/>
      <c r="AK1807" s="148"/>
      <c r="AL1807" s="148"/>
      <c r="AM1807" s="148"/>
      <c r="AN1807" s="148"/>
      <c r="AO1807" s="148"/>
      <c r="AP1807" s="148"/>
      <c r="AQ1807" s="148"/>
      <c r="AR1807" s="148"/>
      <c r="AS1807" s="148"/>
      <c r="AT1807" s="148"/>
      <c r="AU1807" s="148"/>
      <c r="AV1807" s="136">
        <v>2008</v>
      </c>
      <c r="AW1807" s="136"/>
      <c r="AX1807" s="136"/>
      <c r="AY1807" s="136"/>
      <c r="AZ1807" s="136"/>
      <c r="BA1807" s="136"/>
      <c r="BB1807" s="136"/>
      <c r="BC1807" s="138">
        <v>80</v>
      </c>
      <c r="BD1807" s="138"/>
      <c r="BE1807" s="170"/>
    </row>
    <row r="1808" spans="1:57" ht="25.7" hidden="1" customHeight="1" x14ac:dyDescent="0.15">
      <c r="A1808" s="178"/>
      <c r="B1808" s="140"/>
      <c r="C1808" s="232" t="s">
        <v>787</v>
      </c>
      <c r="D1808" s="232" t="s">
        <v>10890</v>
      </c>
      <c r="E1808" s="232" t="s">
        <v>787</v>
      </c>
      <c r="F1808" s="232"/>
      <c r="G1808" s="232" t="s">
        <v>7485</v>
      </c>
      <c r="H1808" s="148"/>
      <c r="I1808" s="148"/>
      <c r="J1808" s="144">
        <v>628</v>
      </c>
      <c r="K1808" s="138">
        <v>0</v>
      </c>
      <c r="L1808" s="138">
        <v>0</v>
      </c>
      <c r="M1808" s="148"/>
      <c r="N1808" s="185"/>
      <c r="O1808" s="148"/>
      <c r="P1808" s="144">
        <v>336</v>
      </c>
      <c r="Q1808" s="144">
        <v>336</v>
      </c>
      <c r="R1808" s="144" t="s">
        <v>10891</v>
      </c>
      <c r="S1808" s="144">
        <v>1</v>
      </c>
      <c r="T1808" s="144" t="s">
        <v>316</v>
      </c>
      <c r="U1808" s="148"/>
      <c r="V1808" s="148"/>
      <c r="W1808" s="148"/>
      <c r="X1808" s="148"/>
      <c r="Y1808" s="148"/>
      <c r="Z1808" s="148"/>
      <c r="AA1808" s="144" t="s">
        <v>10892</v>
      </c>
      <c r="AB1808" s="232"/>
      <c r="AC1808" s="232"/>
      <c r="AD1808" s="148"/>
      <c r="AE1808" s="148"/>
      <c r="AF1808" s="148"/>
      <c r="AG1808" s="148"/>
      <c r="AH1808" s="148"/>
      <c r="AI1808" s="148"/>
      <c r="AJ1808" s="148"/>
      <c r="AK1808" s="148"/>
      <c r="AL1808" s="148"/>
      <c r="AM1808" s="148"/>
      <c r="AN1808" s="148"/>
      <c r="AO1808" s="148"/>
      <c r="AP1808" s="148"/>
      <c r="AQ1808" s="148"/>
      <c r="AR1808" s="148"/>
      <c r="AS1808" s="148"/>
      <c r="AT1808" s="148"/>
      <c r="AU1808" s="148"/>
      <c r="AV1808" s="136">
        <v>2013</v>
      </c>
      <c r="AW1808" s="136"/>
      <c r="AX1808" s="136"/>
      <c r="AY1808" s="136"/>
      <c r="AZ1808" s="136"/>
      <c r="BA1808" s="136"/>
      <c r="BB1808" s="136"/>
      <c r="BC1808" s="138">
        <v>56</v>
      </c>
      <c r="BD1808" s="138"/>
      <c r="BE1808" s="170"/>
    </row>
    <row r="1809" spans="1:57" ht="25.7" hidden="1" customHeight="1" x14ac:dyDescent="0.15">
      <c r="A1809" s="178"/>
      <c r="B1809" s="147"/>
      <c r="C1809" s="232" t="s">
        <v>787</v>
      </c>
      <c r="D1809" s="232" t="s">
        <v>11623</v>
      </c>
      <c r="E1809" s="232" t="s">
        <v>787</v>
      </c>
      <c r="F1809" s="232"/>
      <c r="G1809" s="232" t="s">
        <v>11624</v>
      </c>
      <c r="H1809" s="148"/>
      <c r="I1809" s="148"/>
      <c r="J1809" s="144">
        <v>260</v>
      </c>
      <c r="K1809" s="138">
        <v>248</v>
      </c>
      <c r="L1809" s="138">
        <v>450</v>
      </c>
      <c r="M1809" s="148"/>
      <c r="N1809" s="185"/>
      <c r="O1809" s="148"/>
      <c r="P1809" s="144">
        <v>260</v>
      </c>
      <c r="Q1809" s="144">
        <v>130</v>
      </c>
      <c r="R1809" s="144" t="s">
        <v>13773</v>
      </c>
      <c r="S1809" s="144">
        <v>2</v>
      </c>
      <c r="T1809" s="144" t="s">
        <v>316</v>
      </c>
      <c r="U1809" s="148"/>
      <c r="V1809" s="148"/>
      <c r="W1809" s="148"/>
      <c r="X1809" s="148"/>
      <c r="Y1809" s="148"/>
      <c r="Z1809" s="148"/>
      <c r="AA1809" s="144"/>
      <c r="AB1809" s="232"/>
      <c r="AC1809" s="232"/>
      <c r="AD1809" s="148"/>
      <c r="AE1809" s="148"/>
      <c r="AF1809" s="148"/>
      <c r="AG1809" s="148"/>
      <c r="AH1809" s="148"/>
      <c r="AI1809" s="148"/>
      <c r="AJ1809" s="148"/>
      <c r="AK1809" s="148"/>
      <c r="AL1809" s="148"/>
      <c r="AM1809" s="148"/>
      <c r="AN1809" s="148"/>
      <c r="AO1809" s="148"/>
      <c r="AP1809" s="148"/>
      <c r="AQ1809" s="148"/>
      <c r="AR1809" s="148"/>
      <c r="AS1809" s="148"/>
      <c r="AT1809" s="148"/>
      <c r="AU1809" s="148"/>
      <c r="AV1809" s="136">
        <v>2016</v>
      </c>
      <c r="AW1809" s="136"/>
      <c r="AX1809" s="136"/>
      <c r="AY1809" s="136"/>
      <c r="AZ1809" s="136"/>
      <c r="BA1809" s="136"/>
      <c r="BB1809" s="136"/>
      <c r="BC1809" s="138">
        <v>3041</v>
      </c>
      <c r="BD1809" s="138"/>
      <c r="BE1809" s="170"/>
    </row>
    <row r="1810" spans="1:57" ht="25.7" hidden="1" customHeight="1" x14ac:dyDescent="0.15">
      <c r="A1810" s="178"/>
      <c r="B1810" s="147"/>
      <c r="C1810" s="232" t="s">
        <v>787</v>
      </c>
      <c r="D1810" s="232" t="s">
        <v>11625</v>
      </c>
      <c r="E1810" s="232" t="s">
        <v>787</v>
      </c>
      <c r="F1810" s="232"/>
      <c r="G1810" s="232" t="s">
        <v>11626</v>
      </c>
      <c r="H1810" s="148"/>
      <c r="I1810" s="148"/>
      <c r="J1810" s="144">
        <v>450</v>
      </c>
      <c r="K1810" s="138"/>
      <c r="L1810" s="138"/>
      <c r="M1810" s="148"/>
      <c r="N1810" s="185"/>
      <c r="O1810" s="148"/>
      <c r="P1810" s="144">
        <v>450</v>
      </c>
      <c r="Q1810" s="144">
        <v>450</v>
      </c>
      <c r="R1810" s="144" t="s">
        <v>7999</v>
      </c>
      <c r="S1810" s="144">
        <v>1</v>
      </c>
      <c r="T1810" s="144" t="s">
        <v>316</v>
      </c>
      <c r="U1810" s="148"/>
      <c r="V1810" s="148"/>
      <c r="W1810" s="148"/>
      <c r="X1810" s="148"/>
      <c r="Y1810" s="148"/>
      <c r="Z1810" s="148"/>
      <c r="AA1810" s="144"/>
      <c r="AB1810" s="232"/>
      <c r="AC1810" s="232"/>
      <c r="AD1810" s="148"/>
      <c r="AE1810" s="148"/>
      <c r="AF1810" s="148"/>
      <c r="AG1810" s="148"/>
      <c r="AH1810" s="148"/>
      <c r="AI1810" s="148"/>
      <c r="AJ1810" s="148"/>
      <c r="AK1810" s="148"/>
      <c r="AL1810" s="148"/>
      <c r="AM1810" s="148"/>
      <c r="AN1810" s="148"/>
      <c r="AO1810" s="148"/>
      <c r="AP1810" s="148"/>
      <c r="AQ1810" s="148"/>
      <c r="AR1810" s="148"/>
      <c r="AS1810" s="148"/>
      <c r="AT1810" s="148"/>
      <c r="AU1810" s="148"/>
      <c r="AV1810" s="136">
        <v>2016</v>
      </c>
      <c r="AW1810" s="136"/>
      <c r="AX1810" s="136"/>
      <c r="AY1810" s="136"/>
      <c r="AZ1810" s="136"/>
      <c r="BA1810" s="136"/>
      <c r="BB1810" s="136"/>
      <c r="BC1810" s="138">
        <v>44</v>
      </c>
      <c r="BD1810" s="138"/>
      <c r="BE1810" s="170"/>
    </row>
    <row r="1811" spans="1:57" ht="25.7" hidden="1" customHeight="1" x14ac:dyDescent="0.15">
      <c r="A1811" s="178"/>
      <c r="B1811" s="147"/>
      <c r="C1811" s="232" t="s">
        <v>787</v>
      </c>
      <c r="D1811" s="232" t="s">
        <v>13774</v>
      </c>
      <c r="E1811" s="232" t="s">
        <v>787</v>
      </c>
      <c r="F1811" s="232"/>
      <c r="G1811" s="232" t="s">
        <v>787</v>
      </c>
      <c r="H1811" s="148"/>
      <c r="I1811" s="148"/>
      <c r="J1811" s="144"/>
      <c r="K1811" s="138">
        <v>460</v>
      </c>
      <c r="L1811" s="138"/>
      <c r="M1811" s="148"/>
      <c r="N1811" s="185"/>
      <c r="O1811" s="148"/>
      <c r="P1811" s="144">
        <v>460</v>
      </c>
      <c r="Q1811" s="144">
        <v>460</v>
      </c>
      <c r="R1811" s="144"/>
      <c r="S1811" s="144">
        <v>1</v>
      </c>
      <c r="T1811" s="144" t="s">
        <v>316</v>
      </c>
      <c r="U1811" s="148"/>
      <c r="V1811" s="148"/>
      <c r="W1811" s="148"/>
      <c r="X1811" s="148"/>
      <c r="Y1811" s="148"/>
      <c r="Z1811" s="148"/>
      <c r="AA1811" s="144"/>
      <c r="AB1811" s="232"/>
      <c r="AC1811" s="232"/>
      <c r="AD1811" s="148"/>
      <c r="AE1811" s="148"/>
      <c r="AF1811" s="148"/>
      <c r="AG1811" s="148"/>
      <c r="AH1811" s="148"/>
      <c r="AI1811" s="148"/>
      <c r="AJ1811" s="148"/>
      <c r="AK1811" s="148"/>
      <c r="AL1811" s="148"/>
      <c r="AM1811" s="148"/>
      <c r="AN1811" s="148"/>
      <c r="AO1811" s="148"/>
      <c r="AP1811" s="148"/>
      <c r="AQ1811" s="148"/>
      <c r="AR1811" s="148"/>
      <c r="AS1811" s="148"/>
      <c r="AT1811" s="148"/>
      <c r="AU1811" s="148"/>
      <c r="AV1811" s="136">
        <v>2007</v>
      </c>
      <c r="AW1811" s="136"/>
      <c r="AX1811" s="136"/>
      <c r="AY1811" s="136"/>
      <c r="AZ1811" s="136"/>
      <c r="BA1811" s="136"/>
      <c r="BB1811" s="136"/>
      <c r="BC1811" s="138"/>
      <c r="BD1811" s="138"/>
      <c r="BE1811" s="170"/>
    </row>
    <row r="1812" spans="1:57" ht="25.7" hidden="1" customHeight="1" x14ac:dyDescent="0.15">
      <c r="A1812" s="178"/>
      <c r="B1812" s="147"/>
      <c r="C1812" s="232" t="s">
        <v>787</v>
      </c>
      <c r="D1812" s="232" t="s">
        <v>13775</v>
      </c>
      <c r="E1812" s="232" t="s">
        <v>787</v>
      </c>
      <c r="F1812" s="232"/>
      <c r="G1812" s="232" t="s">
        <v>787</v>
      </c>
      <c r="H1812" s="148"/>
      <c r="I1812" s="148"/>
      <c r="J1812" s="144"/>
      <c r="K1812" s="138">
        <v>340</v>
      </c>
      <c r="L1812" s="138"/>
      <c r="M1812" s="148"/>
      <c r="N1812" s="185"/>
      <c r="O1812" s="148"/>
      <c r="P1812" s="144">
        <v>340</v>
      </c>
      <c r="Q1812" s="144">
        <v>340</v>
      </c>
      <c r="R1812" s="144"/>
      <c r="S1812" s="144">
        <v>1</v>
      </c>
      <c r="T1812" s="144" t="s">
        <v>316</v>
      </c>
      <c r="U1812" s="148"/>
      <c r="V1812" s="148"/>
      <c r="W1812" s="148"/>
      <c r="X1812" s="148"/>
      <c r="Y1812" s="148"/>
      <c r="Z1812" s="148"/>
      <c r="AA1812" s="144"/>
      <c r="AB1812" s="232"/>
      <c r="AC1812" s="232"/>
      <c r="AD1812" s="148"/>
      <c r="AE1812" s="148"/>
      <c r="AF1812" s="148"/>
      <c r="AG1812" s="148"/>
      <c r="AH1812" s="148"/>
      <c r="AI1812" s="148"/>
      <c r="AJ1812" s="148"/>
      <c r="AK1812" s="148"/>
      <c r="AL1812" s="148"/>
      <c r="AM1812" s="148"/>
      <c r="AN1812" s="148"/>
      <c r="AO1812" s="148"/>
      <c r="AP1812" s="148"/>
      <c r="AQ1812" s="148"/>
      <c r="AR1812" s="148"/>
      <c r="AS1812" s="148"/>
      <c r="AT1812" s="148"/>
      <c r="AU1812" s="148"/>
      <c r="AV1812" s="136">
        <v>2006</v>
      </c>
      <c r="AW1812" s="136"/>
      <c r="AX1812" s="136"/>
      <c r="AY1812" s="136"/>
      <c r="AZ1812" s="136"/>
      <c r="BA1812" s="136"/>
      <c r="BB1812" s="136"/>
      <c r="BC1812" s="138"/>
      <c r="BD1812" s="138"/>
      <c r="BE1812" s="170"/>
    </row>
    <row r="1813" spans="1:57" ht="25.7" hidden="1" customHeight="1" x14ac:dyDescent="0.15">
      <c r="A1813" s="178"/>
      <c r="B1813" s="147"/>
      <c r="C1813" s="232" t="s">
        <v>787</v>
      </c>
      <c r="D1813" s="232" t="s">
        <v>13776</v>
      </c>
      <c r="E1813" s="232" t="s">
        <v>787</v>
      </c>
      <c r="F1813" s="232"/>
      <c r="G1813" s="232" t="s">
        <v>13777</v>
      </c>
      <c r="H1813" s="148"/>
      <c r="I1813" s="148"/>
      <c r="J1813" s="144"/>
      <c r="K1813" s="138">
        <v>500</v>
      </c>
      <c r="L1813" s="138"/>
      <c r="M1813" s="148"/>
      <c r="N1813" s="185"/>
      <c r="O1813" s="148"/>
      <c r="P1813" s="144">
        <v>500</v>
      </c>
      <c r="Q1813" s="144">
        <v>500</v>
      </c>
      <c r="R1813" s="144"/>
      <c r="S1813" s="144">
        <v>1</v>
      </c>
      <c r="T1813" s="144" t="s">
        <v>316</v>
      </c>
      <c r="U1813" s="148"/>
      <c r="V1813" s="148"/>
      <c r="W1813" s="148"/>
      <c r="X1813" s="148"/>
      <c r="Y1813" s="148"/>
      <c r="Z1813" s="148"/>
      <c r="AA1813" s="144"/>
      <c r="AB1813" s="232"/>
      <c r="AC1813" s="232"/>
      <c r="AD1813" s="148"/>
      <c r="AE1813" s="148"/>
      <c r="AF1813" s="148"/>
      <c r="AG1813" s="148"/>
      <c r="AH1813" s="148"/>
      <c r="AI1813" s="148"/>
      <c r="AJ1813" s="148"/>
      <c r="AK1813" s="148"/>
      <c r="AL1813" s="148"/>
      <c r="AM1813" s="148"/>
      <c r="AN1813" s="148"/>
      <c r="AO1813" s="148"/>
      <c r="AP1813" s="148"/>
      <c r="AQ1813" s="148"/>
      <c r="AR1813" s="148"/>
      <c r="AS1813" s="148"/>
      <c r="AT1813" s="148"/>
      <c r="AU1813" s="148"/>
      <c r="AV1813" s="136">
        <v>2010</v>
      </c>
      <c r="AW1813" s="136"/>
      <c r="AX1813" s="136"/>
      <c r="AY1813" s="136"/>
      <c r="AZ1813" s="136"/>
      <c r="BA1813" s="136"/>
      <c r="BB1813" s="136"/>
      <c r="BC1813" s="138"/>
      <c r="BD1813" s="138"/>
      <c r="BE1813" s="170"/>
    </row>
    <row r="1814" spans="1:57" ht="25.7" hidden="1" customHeight="1" x14ac:dyDescent="0.15">
      <c r="A1814" s="178"/>
      <c r="B1814" s="147"/>
      <c r="C1814" s="232" t="s">
        <v>787</v>
      </c>
      <c r="D1814" s="232" t="s">
        <v>13778</v>
      </c>
      <c r="E1814" s="232" t="s">
        <v>787</v>
      </c>
      <c r="F1814" s="232"/>
      <c r="G1814" s="232" t="s">
        <v>13777</v>
      </c>
      <c r="H1814" s="148"/>
      <c r="I1814" s="148"/>
      <c r="J1814" s="144"/>
      <c r="K1814" s="138">
        <v>500</v>
      </c>
      <c r="L1814" s="138"/>
      <c r="M1814" s="148"/>
      <c r="N1814" s="185"/>
      <c r="O1814" s="148"/>
      <c r="P1814" s="144">
        <v>500</v>
      </c>
      <c r="Q1814" s="144">
        <v>500</v>
      </c>
      <c r="R1814" s="144"/>
      <c r="S1814" s="144">
        <v>1</v>
      </c>
      <c r="T1814" s="144" t="s">
        <v>316</v>
      </c>
      <c r="U1814" s="148"/>
      <c r="V1814" s="148"/>
      <c r="W1814" s="148"/>
      <c r="X1814" s="148"/>
      <c r="Y1814" s="148"/>
      <c r="Z1814" s="148"/>
      <c r="AA1814" s="144"/>
      <c r="AB1814" s="232"/>
      <c r="AC1814" s="232"/>
      <c r="AD1814" s="148"/>
      <c r="AE1814" s="148"/>
      <c r="AF1814" s="148"/>
      <c r="AG1814" s="148"/>
      <c r="AH1814" s="148"/>
      <c r="AI1814" s="148"/>
      <c r="AJ1814" s="148"/>
      <c r="AK1814" s="148"/>
      <c r="AL1814" s="148"/>
      <c r="AM1814" s="148"/>
      <c r="AN1814" s="148"/>
      <c r="AO1814" s="148"/>
      <c r="AP1814" s="148"/>
      <c r="AQ1814" s="148"/>
      <c r="AR1814" s="148"/>
      <c r="AS1814" s="148"/>
      <c r="AT1814" s="148"/>
      <c r="AU1814" s="148"/>
      <c r="AV1814" s="136">
        <v>2001</v>
      </c>
      <c r="AW1814" s="136"/>
      <c r="AX1814" s="136"/>
      <c r="AY1814" s="136"/>
      <c r="AZ1814" s="136"/>
      <c r="BA1814" s="136"/>
      <c r="BB1814" s="136"/>
      <c r="BC1814" s="138"/>
      <c r="BD1814" s="138"/>
      <c r="BE1814" s="170"/>
    </row>
    <row r="1815" spans="1:57" ht="25.7" hidden="1" customHeight="1" x14ac:dyDescent="0.15">
      <c r="A1815" s="178"/>
      <c r="B1815" s="147"/>
      <c r="C1815" s="232" t="s">
        <v>787</v>
      </c>
      <c r="D1815" s="232" t="s">
        <v>13779</v>
      </c>
      <c r="E1815" s="232" t="s">
        <v>787</v>
      </c>
      <c r="F1815" s="232"/>
      <c r="G1815" s="232" t="s">
        <v>13777</v>
      </c>
      <c r="H1815" s="148"/>
      <c r="I1815" s="148"/>
      <c r="J1815" s="144"/>
      <c r="K1815" s="138">
        <v>400</v>
      </c>
      <c r="L1815" s="138"/>
      <c r="M1815" s="148"/>
      <c r="N1815" s="185"/>
      <c r="O1815" s="148"/>
      <c r="P1815" s="144">
        <v>400</v>
      </c>
      <c r="Q1815" s="144">
        <v>400</v>
      </c>
      <c r="R1815" s="144"/>
      <c r="S1815" s="144">
        <v>1</v>
      </c>
      <c r="T1815" s="144" t="s">
        <v>316</v>
      </c>
      <c r="U1815" s="148"/>
      <c r="V1815" s="148"/>
      <c r="W1815" s="148"/>
      <c r="X1815" s="148"/>
      <c r="Y1815" s="148"/>
      <c r="Z1815" s="148"/>
      <c r="AA1815" s="144"/>
      <c r="AB1815" s="232"/>
      <c r="AC1815" s="232"/>
      <c r="AD1815" s="148"/>
      <c r="AE1815" s="148"/>
      <c r="AF1815" s="148"/>
      <c r="AG1815" s="148"/>
      <c r="AH1815" s="148"/>
      <c r="AI1815" s="148"/>
      <c r="AJ1815" s="148"/>
      <c r="AK1815" s="148"/>
      <c r="AL1815" s="148"/>
      <c r="AM1815" s="148"/>
      <c r="AN1815" s="148"/>
      <c r="AO1815" s="148"/>
      <c r="AP1815" s="148"/>
      <c r="AQ1815" s="148"/>
      <c r="AR1815" s="148"/>
      <c r="AS1815" s="148"/>
      <c r="AT1815" s="148"/>
      <c r="AU1815" s="148"/>
      <c r="AV1815" s="136">
        <v>1996</v>
      </c>
      <c r="AW1815" s="136"/>
      <c r="AX1815" s="136"/>
      <c r="AY1815" s="136"/>
      <c r="AZ1815" s="136"/>
      <c r="BA1815" s="136"/>
      <c r="BB1815" s="136"/>
      <c r="BC1815" s="138"/>
      <c r="BD1815" s="138"/>
      <c r="BE1815" s="170"/>
    </row>
    <row r="1816" spans="1:57" ht="25.7" hidden="1" customHeight="1" x14ac:dyDescent="0.15">
      <c r="A1816" s="178"/>
      <c r="B1816" s="147"/>
      <c r="C1816" s="232" t="s">
        <v>787</v>
      </c>
      <c r="D1816" s="232" t="s">
        <v>13780</v>
      </c>
      <c r="E1816" s="232" t="s">
        <v>787</v>
      </c>
      <c r="F1816" s="232"/>
      <c r="G1816" s="232" t="s">
        <v>11624</v>
      </c>
      <c r="H1816" s="148"/>
      <c r="I1816" s="148"/>
      <c r="J1816" s="144"/>
      <c r="K1816" s="138">
        <v>380</v>
      </c>
      <c r="L1816" s="138"/>
      <c r="M1816" s="148"/>
      <c r="N1816" s="185"/>
      <c r="O1816" s="148"/>
      <c r="P1816" s="144">
        <v>380</v>
      </c>
      <c r="Q1816" s="144">
        <v>380</v>
      </c>
      <c r="R1816" s="144"/>
      <c r="S1816" s="144">
        <v>1</v>
      </c>
      <c r="T1816" s="144" t="s">
        <v>316</v>
      </c>
      <c r="U1816" s="148"/>
      <c r="V1816" s="148"/>
      <c r="W1816" s="148"/>
      <c r="X1816" s="148"/>
      <c r="Y1816" s="148"/>
      <c r="Z1816" s="148"/>
      <c r="AA1816" s="144"/>
      <c r="AB1816" s="232"/>
      <c r="AC1816" s="232"/>
      <c r="AD1816" s="148"/>
      <c r="AE1816" s="148"/>
      <c r="AF1816" s="148"/>
      <c r="AG1816" s="148"/>
      <c r="AH1816" s="148"/>
      <c r="AI1816" s="148"/>
      <c r="AJ1816" s="148"/>
      <c r="AK1816" s="148"/>
      <c r="AL1816" s="148"/>
      <c r="AM1816" s="148"/>
      <c r="AN1816" s="148"/>
      <c r="AO1816" s="148"/>
      <c r="AP1816" s="148"/>
      <c r="AQ1816" s="148"/>
      <c r="AR1816" s="148"/>
      <c r="AS1816" s="148"/>
      <c r="AT1816" s="148"/>
      <c r="AU1816" s="148"/>
      <c r="AV1816" s="136">
        <v>2001</v>
      </c>
      <c r="AW1816" s="136"/>
      <c r="AX1816" s="136"/>
      <c r="AY1816" s="136"/>
      <c r="AZ1816" s="136"/>
      <c r="BA1816" s="136"/>
      <c r="BB1816" s="136"/>
      <c r="BC1816" s="138"/>
      <c r="BD1816" s="138"/>
      <c r="BE1816" s="170"/>
    </row>
    <row r="1817" spans="1:57" ht="25.7" hidden="1" customHeight="1" x14ac:dyDescent="0.15">
      <c r="A1817" s="178"/>
      <c r="B1817" s="147"/>
      <c r="C1817" s="232" t="s">
        <v>787</v>
      </c>
      <c r="D1817" s="232" t="s">
        <v>13781</v>
      </c>
      <c r="E1817" s="232" t="s">
        <v>787</v>
      </c>
      <c r="F1817" s="232"/>
      <c r="G1817" s="232" t="s">
        <v>11624</v>
      </c>
      <c r="H1817" s="148"/>
      <c r="I1817" s="148"/>
      <c r="J1817" s="144"/>
      <c r="K1817" s="138">
        <v>450</v>
      </c>
      <c r="L1817" s="138"/>
      <c r="M1817" s="148"/>
      <c r="N1817" s="185"/>
      <c r="O1817" s="148"/>
      <c r="P1817" s="144">
        <v>450</v>
      </c>
      <c r="Q1817" s="144">
        <v>450</v>
      </c>
      <c r="R1817" s="144"/>
      <c r="S1817" s="144">
        <v>1</v>
      </c>
      <c r="T1817" s="144" t="s">
        <v>316</v>
      </c>
      <c r="U1817" s="148"/>
      <c r="V1817" s="148"/>
      <c r="W1817" s="148"/>
      <c r="X1817" s="148"/>
      <c r="Y1817" s="148"/>
      <c r="Z1817" s="148"/>
      <c r="AA1817" s="144"/>
      <c r="AB1817" s="232"/>
      <c r="AC1817" s="232"/>
      <c r="AD1817" s="148"/>
      <c r="AE1817" s="148"/>
      <c r="AF1817" s="148"/>
      <c r="AG1817" s="148"/>
      <c r="AH1817" s="148"/>
      <c r="AI1817" s="148"/>
      <c r="AJ1817" s="148"/>
      <c r="AK1817" s="148"/>
      <c r="AL1817" s="148"/>
      <c r="AM1817" s="148"/>
      <c r="AN1817" s="148"/>
      <c r="AO1817" s="148"/>
      <c r="AP1817" s="148"/>
      <c r="AQ1817" s="148"/>
      <c r="AR1817" s="148"/>
      <c r="AS1817" s="148"/>
      <c r="AT1817" s="148"/>
      <c r="AU1817" s="148"/>
      <c r="AV1817" s="136">
        <v>1999</v>
      </c>
      <c r="AW1817" s="136"/>
      <c r="AX1817" s="136"/>
      <c r="AY1817" s="136"/>
      <c r="AZ1817" s="136"/>
      <c r="BA1817" s="136"/>
      <c r="BB1817" s="136"/>
      <c r="BC1817" s="138"/>
      <c r="BD1817" s="138"/>
      <c r="BE1817" s="170"/>
    </row>
    <row r="1818" spans="1:57" ht="25.7" hidden="1" customHeight="1" x14ac:dyDescent="0.15">
      <c r="A1818" s="178"/>
      <c r="B1818" s="147"/>
      <c r="C1818" s="232" t="s">
        <v>787</v>
      </c>
      <c r="D1818" s="232" t="s">
        <v>13782</v>
      </c>
      <c r="E1818" s="232" t="s">
        <v>787</v>
      </c>
      <c r="F1818" s="232"/>
      <c r="G1818" s="232" t="s">
        <v>787</v>
      </c>
      <c r="H1818" s="148"/>
      <c r="I1818" s="148"/>
      <c r="J1818" s="144"/>
      <c r="K1818" s="144">
        <v>240</v>
      </c>
      <c r="L1818" s="138"/>
      <c r="M1818" s="144"/>
      <c r="N1818" s="144"/>
      <c r="O1818" s="144"/>
      <c r="P1818" s="144">
        <v>240</v>
      </c>
      <c r="Q1818" s="144">
        <v>240</v>
      </c>
      <c r="R1818" s="144"/>
      <c r="S1818" s="144">
        <v>1</v>
      </c>
      <c r="T1818" s="144" t="s">
        <v>316</v>
      </c>
      <c r="U1818" s="148"/>
      <c r="V1818" s="148"/>
      <c r="W1818" s="148"/>
      <c r="X1818" s="148"/>
      <c r="Y1818" s="148"/>
      <c r="Z1818" s="148"/>
      <c r="AA1818" s="144"/>
      <c r="AB1818" s="232"/>
      <c r="AC1818" s="232"/>
      <c r="AD1818" s="148"/>
      <c r="AE1818" s="148"/>
      <c r="AF1818" s="148"/>
      <c r="AG1818" s="148"/>
      <c r="AH1818" s="148"/>
      <c r="AI1818" s="148"/>
      <c r="AJ1818" s="148"/>
      <c r="AK1818" s="148"/>
      <c r="AL1818" s="148"/>
      <c r="AM1818" s="148"/>
      <c r="AN1818" s="148"/>
      <c r="AO1818" s="148"/>
      <c r="AP1818" s="148"/>
      <c r="AQ1818" s="148"/>
      <c r="AR1818" s="148"/>
      <c r="AS1818" s="148"/>
      <c r="AT1818" s="148"/>
      <c r="AU1818" s="148"/>
      <c r="AV1818" s="136">
        <v>2006</v>
      </c>
      <c r="AW1818" s="136"/>
      <c r="AX1818" s="136"/>
      <c r="AY1818" s="136"/>
      <c r="AZ1818" s="136"/>
      <c r="BA1818" s="136"/>
      <c r="BB1818" s="136"/>
      <c r="BC1818" s="138"/>
      <c r="BD1818" s="138"/>
      <c r="BE1818" s="170"/>
    </row>
    <row r="1819" spans="1:57" ht="25.7" hidden="1" customHeight="1" x14ac:dyDescent="0.15">
      <c r="A1819" s="178"/>
      <c r="B1819" s="147"/>
      <c r="C1819" s="232" t="s">
        <v>787</v>
      </c>
      <c r="D1819" s="232" t="s">
        <v>13783</v>
      </c>
      <c r="E1819" s="232" t="s">
        <v>787</v>
      </c>
      <c r="F1819" s="232"/>
      <c r="G1819" s="232" t="s">
        <v>11626</v>
      </c>
      <c r="H1819" s="148"/>
      <c r="I1819" s="148"/>
      <c r="J1819" s="144"/>
      <c r="K1819" s="144">
        <v>450</v>
      </c>
      <c r="L1819" s="138"/>
      <c r="M1819" s="144"/>
      <c r="N1819" s="144"/>
      <c r="O1819" s="144"/>
      <c r="P1819" s="144">
        <v>450</v>
      </c>
      <c r="Q1819" s="144">
        <v>450</v>
      </c>
      <c r="R1819" s="144"/>
      <c r="S1819" s="144">
        <v>1</v>
      </c>
      <c r="T1819" s="144" t="s">
        <v>316</v>
      </c>
      <c r="U1819" s="148"/>
      <c r="V1819" s="148"/>
      <c r="W1819" s="148"/>
      <c r="X1819" s="148"/>
      <c r="Y1819" s="148"/>
      <c r="Z1819" s="148"/>
      <c r="AA1819" s="144"/>
      <c r="AB1819" s="232"/>
      <c r="AC1819" s="232"/>
      <c r="AD1819" s="148"/>
      <c r="AE1819" s="148"/>
      <c r="AF1819" s="148"/>
      <c r="AG1819" s="148"/>
      <c r="AH1819" s="148"/>
      <c r="AI1819" s="148"/>
      <c r="AJ1819" s="148"/>
      <c r="AK1819" s="148"/>
      <c r="AL1819" s="148"/>
      <c r="AM1819" s="148"/>
      <c r="AN1819" s="148"/>
      <c r="AO1819" s="148"/>
      <c r="AP1819" s="148"/>
      <c r="AQ1819" s="148"/>
      <c r="AR1819" s="148"/>
      <c r="AS1819" s="148"/>
      <c r="AT1819" s="148"/>
      <c r="AU1819" s="148"/>
      <c r="AV1819" s="136">
        <v>2015</v>
      </c>
      <c r="AW1819" s="136"/>
      <c r="AX1819" s="136"/>
      <c r="AY1819" s="136"/>
      <c r="AZ1819" s="136"/>
      <c r="BA1819" s="136"/>
      <c r="BB1819" s="136"/>
      <c r="BC1819" s="138"/>
      <c r="BD1819" s="138"/>
      <c r="BE1819" s="170"/>
    </row>
    <row r="1820" spans="1:57" ht="25.7" hidden="1" customHeight="1" x14ac:dyDescent="0.15">
      <c r="A1820" s="178"/>
      <c r="B1820" s="147"/>
      <c r="C1820" s="232" t="s">
        <v>787</v>
      </c>
      <c r="D1820" s="232" t="s">
        <v>16471</v>
      </c>
      <c r="E1820" s="232" t="s">
        <v>787</v>
      </c>
      <c r="F1820" s="232"/>
      <c r="G1820" s="232" t="s">
        <v>787</v>
      </c>
      <c r="H1820" s="148"/>
      <c r="I1820" s="148"/>
      <c r="J1820" s="144"/>
      <c r="K1820" s="144" t="s">
        <v>417</v>
      </c>
      <c r="L1820" s="138"/>
      <c r="M1820" s="144"/>
      <c r="N1820" s="144"/>
      <c r="O1820" s="144"/>
      <c r="P1820" s="144">
        <v>300</v>
      </c>
      <c r="Q1820" s="144">
        <v>300</v>
      </c>
      <c r="R1820" s="144"/>
      <c r="S1820" s="144">
        <v>1</v>
      </c>
      <c r="T1820" s="144" t="s">
        <v>316</v>
      </c>
      <c r="U1820" s="148"/>
      <c r="V1820" s="148"/>
      <c r="W1820" s="148"/>
      <c r="X1820" s="148"/>
      <c r="Y1820" s="148"/>
      <c r="Z1820" s="148"/>
      <c r="AA1820" s="144"/>
      <c r="AB1820" s="232"/>
      <c r="AC1820" s="232"/>
      <c r="AD1820" s="148"/>
      <c r="AE1820" s="148"/>
      <c r="AF1820" s="148"/>
      <c r="AG1820" s="148"/>
      <c r="AH1820" s="148"/>
      <c r="AI1820" s="148"/>
      <c r="AJ1820" s="148"/>
      <c r="AK1820" s="148"/>
      <c r="AL1820" s="148"/>
      <c r="AM1820" s="148"/>
      <c r="AN1820" s="148"/>
      <c r="AO1820" s="148"/>
      <c r="AP1820" s="148"/>
      <c r="AQ1820" s="148"/>
      <c r="AR1820" s="148"/>
      <c r="AS1820" s="148"/>
      <c r="AT1820" s="148"/>
      <c r="AU1820" s="148"/>
      <c r="AV1820" s="136">
        <v>2007</v>
      </c>
      <c r="AW1820" s="136"/>
      <c r="AX1820" s="136"/>
      <c r="AY1820" s="136"/>
      <c r="AZ1820" s="136"/>
      <c r="BA1820" s="136"/>
      <c r="BB1820" s="136"/>
      <c r="BC1820" s="138"/>
      <c r="BD1820" s="138"/>
      <c r="BE1820" s="170"/>
    </row>
    <row r="1821" spans="1:57" ht="25.7" hidden="1" customHeight="1" x14ac:dyDescent="0.15">
      <c r="A1821" s="178"/>
      <c r="B1821" s="147"/>
      <c r="C1821" s="232" t="s">
        <v>787</v>
      </c>
      <c r="D1821" s="232" t="s">
        <v>16472</v>
      </c>
      <c r="E1821" s="232" t="s">
        <v>787</v>
      </c>
      <c r="F1821" s="232"/>
      <c r="G1821" s="232" t="s">
        <v>787</v>
      </c>
      <c r="H1821" s="148"/>
      <c r="I1821" s="148"/>
      <c r="J1821" s="144"/>
      <c r="K1821" s="144" t="s">
        <v>417</v>
      </c>
      <c r="L1821" s="138"/>
      <c r="M1821" s="144"/>
      <c r="N1821" s="144"/>
      <c r="O1821" s="144"/>
      <c r="P1821" s="144">
        <v>340</v>
      </c>
      <c r="Q1821" s="144">
        <v>340</v>
      </c>
      <c r="R1821" s="144"/>
      <c r="S1821" s="144">
        <v>1</v>
      </c>
      <c r="T1821" s="144" t="s">
        <v>316</v>
      </c>
      <c r="U1821" s="148"/>
      <c r="V1821" s="148"/>
      <c r="W1821" s="148"/>
      <c r="X1821" s="148"/>
      <c r="Y1821" s="148"/>
      <c r="Z1821" s="148"/>
      <c r="AA1821" s="144"/>
      <c r="AB1821" s="232"/>
      <c r="AC1821" s="232"/>
      <c r="AD1821" s="148"/>
      <c r="AE1821" s="148"/>
      <c r="AF1821" s="148"/>
      <c r="AG1821" s="148"/>
      <c r="AH1821" s="148"/>
      <c r="AI1821" s="148"/>
      <c r="AJ1821" s="148"/>
      <c r="AK1821" s="148"/>
      <c r="AL1821" s="148"/>
      <c r="AM1821" s="148"/>
      <c r="AN1821" s="148"/>
      <c r="AO1821" s="148"/>
      <c r="AP1821" s="148"/>
      <c r="AQ1821" s="148"/>
      <c r="AR1821" s="148"/>
      <c r="AS1821" s="148"/>
      <c r="AT1821" s="148"/>
      <c r="AU1821" s="148"/>
      <c r="AV1821" s="136">
        <v>1999</v>
      </c>
      <c r="AW1821" s="136"/>
      <c r="AX1821" s="136"/>
      <c r="AY1821" s="136"/>
      <c r="AZ1821" s="136"/>
      <c r="BA1821" s="136"/>
      <c r="BB1821" s="136"/>
      <c r="BC1821" s="138"/>
      <c r="BD1821" s="138"/>
      <c r="BE1821" s="170"/>
    </row>
    <row r="1822" spans="1:57" ht="25.7" hidden="1" customHeight="1" x14ac:dyDescent="0.15">
      <c r="A1822" s="178"/>
      <c r="B1822" s="147"/>
      <c r="C1822" s="232" t="s">
        <v>788</v>
      </c>
      <c r="D1822" s="232" t="s">
        <v>8037</v>
      </c>
      <c r="E1822" s="232" t="s">
        <v>788</v>
      </c>
      <c r="F1822" s="232"/>
      <c r="G1822" s="232" t="s">
        <v>4807</v>
      </c>
      <c r="H1822" s="232"/>
      <c r="I1822" s="148"/>
      <c r="J1822" s="144">
        <v>41665</v>
      </c>
      <c r="K1822" s="144">
        <v>111</v>
      </c>
      <c r="L1822" s="138">
        <v>50136</v>
      </c>
      <c r="M1822" s="144"/>
      <c r="N1822" s="144"/>
      <c r="O1822" s="144"/>
      <c r="P1822" s="144">
        <v>1200</v>
      </c>
      <c r="Q1822" s="144">
        <v>1200</v>
      </c>
      <c r="R1822" s="144" t="s">
        <v>8034</v>
      </c>
      <c r="S1822" s="136">
        <v>4</v>
      </c>
      <c r="T1822" s="136" t="s">
        <v>316</v>
      </c>
      <c r="U1822" s="144"/>
      <c r="V1822" s="144"/>
      <c r="W1822" s="148"/>
      <c r="X1822" s="148"/>
      <c r="Y1822" s="148"/>
      <c r="Z1822" s="148"/>
      <c r="AA1822" s="148" t="s">
        <v>1530</v>
      </c>
      <c r="AB1822" s="148"/>
      <c r="AC1822" s="144"/>
      <c r="AD1822" s="232"/>
      <c r="AE1822" s="232"/>
      <c r="AF1822" s="148"/>
      <c r="AG1822" s="148"/>
      <c r="AH1822" s="148"/>
      <c r="AI1822" s="148"/>
      <c r="AJ1822" s="148"/>
      <c r="AK1822" s="148"/>
      <c r="AL1822" s="148"/>
      <c r="AM1822" s="148"/>
      <c r="AN1822" s="148"/>
      <c r="AO1822" s="148"/>
      <c r="AP1822" s="148"/>
      <c r="AQ1822" s="148"/>
      <c r="AR1822" s="148"/>
      <c r="AS1822" s="148"/>
      <c r="AT1822" s="148"/>
      <c r="AU1822" s="148"/>
      <c r="AV1822" s="232">
        <v>2009</v>
      </c>
      <c r="AW1822" s="148"/>
      <c r="AX1822" s="136"/>
      <c r="AY1822" s="136"/>
      <c r="AZ1822" s="136"/>
      <c r="BA1822" s="136"/>
      <c r="BB1822" s="136"/>
      <c r="BC1822" s="187">
        <v>130</v>
      </c>
      <c r="BD1822" s="136"/>
      <c r="BE1822" s="170"/>
    </row>
    <row r="1823" spans="1:57" ht="25.7" hidden="1" customHeight="1" x14ac:dyDescent="0.15">
      <c r="A1823" s="193"/>
      <c r="B1823" s="147"/>
      <c r="C1823" s="232" t="s">
        <v>788</v>
      </c>
      <c r="D1823" s="232" t="s">
        <v>8038</v>
      </c>
      <c r="E1823" s="232" t="s">
        <v>788</v>
      </c>
      <c r="F1823" s="232"/>
      <c r="G1823" s="232" t="s">
        <v>8039</v>
      </c>
      <c r="H1823" s="232"/>
      <c r="I1823" s="148"/>
      <c r="J1823" s="144">
        <v>960</v>
      </c>
      <c r="K1823" s="144">
        <v>23</v>
      </c>
      <c r="L1823" s="138">
        <v>1056</v>
      </c>
      <c r="M1823" s="144"/>
      <c r="N1823" s="144"/>
      <c r="O1823" s="144"/>
      <c r="P1823" s="144">
        <v>600</v>
      </c>
      <c r="Q1823" s="144">
        <v>600</v>
      </c>
      <c r="R1823" s="144" t="s">
        <v>8040</v>
      </c>
      <c r="S1823" s="136">
        <v>2</v>
      </c>
      <c r="T1823" s="136" t="s">
        <v>316</v>
      </c>
      <c r="U1823" s="144"/>
      <c r="V1823" s="144"/>
      <c r="W1823" s="148"/>
      <c r="X1823" s="148"/>
      <c r="Y1823" s="148"/>
      <c r="Z1823" s="148"/>
      <c r="AA1823" s="148" t="s">
        <v>1530</v>
      </c>
      <c r="AB1823" s="148"/>
      <c r="AC1823" s="144"/>
      <c r="AD1823" s="232"/>
      <c r="AE1823" s="232"/>
      <c r="AF1823" s="148"/>
      <c r="AG1823" s="148"/>
      <c r="AH1823" s="148"/>
      <c r="AI1823" s="148"/>
      <c r="AJ1823" s="148"/>
      <c r="AK1823" s="148"/>
      <c r="AL1823" s="148"/>
      <c r="AM1823" s="148"/>
      <c r="AN1823" s="148"/>
      <c r="AO1823" s="148"/>
      <c r="AP1823" s="148"/>
      <c r="AQ1823" s="148"/>
      <c r="AR1823" s="148"/>
      <c r="AS1823" s="148"/>
      <c r="AT1823" s="148"/>
      <c r="AU1823" s="148"/>
      <c r="AV1823" s="232">
        <v>2006</v>
      </c>
      <c r="AW1823" s="148"/>
      <c r="AX1823" s="136"/>
      <c r="AY1823" s="136"/>
      <c r="AZ1823" s="136"/>
      <c r="BA1823" s="136"/>
      <c r="BB1823" s="136"/>
      <c r="BC1823" s="187">
        <v>56</v>
      </c>
      <c r="BD1823" s="136"/>
      <c r="BE1823" s="170"/>
    </row>
    <row r="1824" spans="1:57" ht="25.7" hidden="1" customHeight="1" x14ac:dyDescent="0.15">
      <c r="A1824" s="193"/>
      <c r="B1824" s="147"/>
      <c r="C1824" s="232" t="s">
        <v>788</v>
      </c>
      <c r="D1824" s="232" t="s">
        <v>6529</v>
      </c>
      <c r="E1824" s="232" t="s">
        <v>8041</v>
      </c>
      <c r="F1824" s="232"/>
      <c r="G1824" s="232" t="s">
        <v>8042</v>
      </c>
      <c r="H1824" s="148"/>
      <c r="I1824" s="148"/>
      <c r="J1824" s="144">
        <v>950</v>
      </c>
      <c r="K1824" s="144">
        <v>0</v>
      </c>
      <c r="L1824" s="138">
        <v>1459</v>
      </c>
      <c r="M1824" s="144"/>
      <c r="N1824" s="144"/>
      <c r="O1824" s="144"/>
      <c r="P1824" s="144">
        <v>404</v>
      </c>
      <c r="Q1824" s="144">
        <v>404</v>
      </c>
      <c r="R1824" s="144" t="s">
        <v>8034</v>
      </c>
      <c r="S1824" s="144">
        <v>1</v>
      </c>
      <c r="T1824" s="144" t="s">
        <v>316</v>
      </c>
      <c r="U1824" s="148"/>
      <c r="V1824" s="148"/>
      <c r="W1824" s="148"/>
      <c r="X1824" s="148"/>
      <c r="Y1824" s="148"/>
      <c r="Z1824" s="148"/>
      <c r="AA1824" s="144"/>
      <c r="AB1824" s="232"/>
      <c r="AC1824" s="232"/>
      <c r="AD1824" s="148"/>
      <c r="AE1824" s="148"/>
      <c r="AF1824" s="148"/>
      <c r="AG1824" s="148"/>
      <c r="AH1824" s="148"/>
      <c r="AI1824" s="148"/>
      <c r="AJ1824" s="148"/>
      <c r="AK1824" s="148"/>
      <c r="AL1824" s="148"/>
      <c r="AM1824" s="148"/>
      <c r="AN1824" s="148"/>
      <c r="AO1824" s="148"/>
      <c r="AP1824" s="148"/>
      <c r="AQ1824" s="148"/>
      <c r="AR1824" s="148"/>
      <c r="AS1824" s="148"/>
      <c r="AT1824" s="148"/>
      <c r="AU1824" s="148"/>
      <c r="AV1824" s="136">
        <v>2008</v>
      </c>
      <c r="AW1824" s="136"/>
      <c r="AX1824" s="136"/>
      <c r="AY1824" s="136"/>
      <c r="AZ1824" s="136"/>
      <c r="BA1824" s="136"/>
      <c r="BB1824" s="136"/>
      <c r="BC1824" s="138">
        <v>49</v>
      </c>
      <c r="BD1824" s="1061"/>
      <c r="BE1824" s="170"/>
    </row>
    <row r="1825" spans="1:57" ht="25.7" hidden="1" customHeight="1" x14ac:dyDescent="0.15">
      <c r="A1825" s="193"/>
      <c r="B1825" s="147"/>
      <c r="C1825" s="232" t="s">
        <v>788</v>
      </c>
      <c r="D1825" s="232" t="s">
        <v>8043</v>
      </c>
      <c r="E1825" s="232" t="s">
        <v>788</v>
      </c>
      <c r="F1825" s="232"/>
      <c r="G1825" s="232" t="s">
        <v>788</v>
      </c>
      <c r="H1825" s="148"/>
      <c r="I1825" s="148"/>
      <c r="J1825" s="144">
        <v>2134</v>
      </c>
      <c r="K1825" s="144">
        <v>54.6</v>
      </c>
      <c r="L1825" s="138">
        <v>2901</v>
      </c>
      <c r="M1825" s="144"/>
      <c r="N1825" s="144"/>
      <c r="O1825" s="144"/>
      <c r="P1825" s="144">
        <v>600</v>
      </c>
      <c r="Q1825" s="144">
        <v>600</v>
      </c>
      <c r="R1825" s="144" t="s">
        <v>8034</v>
      </c>
      <c r="S1825" s="144">
        <v>2</v>
      </c>
      <c r="T1825" s="144" t="s">
        <v>316</v>
      </c>
      <c r="U1825" s="148"/>
      <c r="V1825" s="148"/>
      <c r="W1825" s="148"/>
      <c r="X1825" s="148"/>
      <c r="Y1825" s="148"/>
      <c r="Z1825" s="148"/>
      <c r="AA1825" s="144" t="s">
        <v>8044</v>
      </c>
      <c r="AB1825" s="232"/>
      <c r="AC1825" s="232"/>
      <c r="AD1825" s="148"/>
      <c r="AE1825" s="148"/>
      <c r="AF1825" s="148"/>
      <c r="AG1825" s="148"/>
      <c r="AH1825" s="148"/>
      <c r="AI1825" s="148"/>
      <c r="AJ1825" s="148"/>
      <c r="AK1825" s="148"/>
      <c r="AL1825" s="148"/>
      <c r="AM1825" s="148"/>
      <c r="AN1825" s="148"/>
      <c r="AO1825" s="148"/>
      <c r="AP1825" s="148"/>
      <c r="AQ1825" s="148"/>
      <c r="AR1825" s="148"/>
      <c r="AS1825" s="148"/>
      <c r="AT1825" s="148"/>
      <c r="AU1825" s="148"/>
      <c r="AV1825" s="136">
        <v>1995</v>
      </c>
      <c r="AW1825" s="136"/>
      <c r="AX1825" s="136"/>
      <c r="AY1825" s="136"/>
      <c r="AZ1825" s="136"/>
      <c r="BA1825" s="136"/>
      <c r="BB1825" s="136"/>
      <c r="BC1825" s="138">
        <v>65</v>
      </c>
      <c r="BD1825" s="138"/>
      <c r="BE1825" s="170"/>
    </row>
    <row r="1826" spans="1:57" ht="25.7" hidden="1" customHeight="1" x14ac:dyDescent="0.15">
      <c r="A1826" s="193"/>
      <c r="B1826" s="140"/>
      <c r="C1826" s="232" t="s">
        <v>788</v>
      </c>
      <c r="D1826" s="232" t="s">
        <v>8045</v>
      </c>
      <c r="E1826" s="232" t="s">
        <v>788</v>
      </c>
      <c r="F1826" s="232"/>
      <c r="G1826" s="232" t="s">
        <v>788</v>
      </c>
      <c r="H1826" s="148"/>
      <c r="I1826" s="148"/>
      <c r="J1826" s="144">
        <v>475</v>
      </c>
      <c r="K1826" s="144">
        <v>0</v>
      </c>
      <c r="L1826" s="138">
        <v>554</v>
      </c>
      <c r="M1826" s="144"/>
      <c r="N1826" s="144"/>
      <c r="O1826" s="144"/>
      <c r="P1826" s="144">
        <v>304</v>
      </c>
      <c r="Q1826" s="144">
        <v>304</v>
      </c>
      <c r="R1826" s="144" t="s">
        <v>8034</v>
      </c>
      <c r="S1826" s="144">
        <v>1</v>
      </c>
      <c r="T1826" s="144" t="s">
        <v>316</v>
      </c>
      <c r="U1826" s="148"/>
      <c r="V1826" s="148"/>
      <c r="W1826" s="148"/>
      <c r="X1826" s="148"/>
      <c r="Y1826" s="148"/>
      <c r="Z1826" s="148"/>
      <c r="AA1826" s="144"/>
      <c r="AB1826" s="232"/>
      <c r="AC1826" s="232"/>
      <c r="AD1826" s="148"/>
      <c r="AE1826" s="148"/>
      <c r="AF1826" s="148"/>
      <c r="AG1826" s="148"/>
      <c r="AH1826" s="148"/>
      <c r="AI1826" s="148"/>
      <c r="AJ1826" s="148"/>
      <c r="AK1826" s="148"/>
      <c r="AL1826" s="148"/>
      <c r="AM1826" s="148"/>
      <c r="AN1826" s="148"/>
      <c r="AO1826" s="148"/>
      <c r="AP1826" s="148"/>
      <c r="AQ1826" s="148"/>
      <c r="AR1826" s="148"/>
      <c r="AS1826" s="148"/>
      <c r="AT1826" s="148"/>
      <c r="AU1826" s="148"/>
      <c r="AV1826" s="136">
        <v>1993</v>
      </c>
      <c r="AW1826" s="136"/>
      <c r="AX1826" s="136"/>
      <c r="AY1826" s="136"/>
      <c r="AZ1826" s="136"/>
      <c r="BA1826" s="136"/>
      <c r="BB1826" s="136"/>
      <c r="BC1826" s="138">
        <v>29</v>
      </c>
      <c r="BD1826" s="138"/>
      <c r="BE1826" s="170"/>
    </row>
    <row r="1827" spans="1:57" ht="25.7" hidden="1" customHeight="1" x14ac:dyDescent="0.15">
      <c r="A1827" s="193"/>
      <c r="B1827" s="140"/>
      <c r="C1827" s="232" t="s">
        <v>788</v>
      </c>
      <c r="D1827" s="232" t="s">
        <v>8046</v>
      </c>
      <c r="E1827" s="232" t="s">
        <v>788</v>
      </c>
      <c r="F1827" s="232"/>
      <c r="G1827" s="232" t="s">
        <v>788</v>
      </c>
      <c r="H1827" s="148"/>
      <c r="I1827" s="148"/>
      <c r="J1827" s="144">
        <v>13276</v>
      </c>
      <c r="K1827" s="144">
        <v>0</v>
      </c>
      <c r="L1827" s="138">
        <v>1501</v>
      </c>
      <c r="M1827" s="144"/>
      <c r="N1827" s="144"/>
      <c r="O1827" s="144"/>
      <c r="P1827" s="144">
        <v>750</v>
      </c>
      <c r="Q1827" s="144">
        <v>750</v>
      </c>
      <c r="R1827" s="144" t="s">
        <v>8047</v>
      </c>
      <c r="S1827" s="144">
        <v>1</v>
      </c>
      <c r="T1827" s="144" t="s">
        <v>316</v>
      </c>
      <c r="U1827" s="148"/>
      <c r="V1827" s="148"/>
      <c r="W1827" s="148"/>
      <c r="X1827" s="148"/>
      <c r="Y1827" s="148"/>
      <c r="Z1827" s="148"/>
      <c r="AA1827" s="144" t="s">
        <v>1530</v>
      </c>
      <c r="AB1827" s="232"/>
      <c r="AC1827" s="232"/>
      <c r="AD1827" s="148"/>
      <c r="AE1827" s="148"/>
      <c r="AF1827" s="148"/>
      <c r="AG1827" s="148"/>
      <c r="AH1827" s="148"/>
      <c r="AI1827" s="148"/>
      <c r="AJ1827" s="148"/>
      <c r="AK1827" s="148"/>
      <c r="AL1827" s="148"/>
      <c r="AM1827" s="148"/>
      <c r="AN1827" s="148"/>
      <c r="AO1827" s="148"/>
      <c r="AP1827" s="148"/>
      <c r="AQ1827" s="148"/>
      <c r="AR1827" s="148"/>
      <c r="AS1827" s="148"/>
      <c r="AT1827" s="148"/>
      <c r="AU1827" s="148"/>
      <c r="AV1827" s="136">
        <v>2011</v>
      </c>
      <c r="AW1827" s="136"/>
      <c r="AX1827" s="136"/>
      <c r="AY1827" s="136"/>
      <c r="AZ1827" s="136"/>
      <c r="BA1827" s="136"/>
      <c r="BB1827" s="136"/>
      <c r="BC1827" s="138">
        <v>65</v>
      </c>
      <c r="BD1827" s="138"/>
      <c r="BE1827" s="170"/>
    </row>
    <row r="1828" spans="1:57" ht="25.7" hidden="1" customHeight="1" x14ac:dyDescent="0.15">
      <c r="A1828" s="193"/>
      <c r="B1828" s="140"/>
      <c r="C1828" s="232" t="s">
        <v>788</v>
      </c>
      <c r="D1828" s="232" t="s">
        <v>5514</v>
      </c>
      <c r="E1828" s="232" t="s">
        <v>788</v>
      </c>
      <c r="F1828" s="232"/>
      <c r="G1828" s="232" t="s">
        <v>788</v>
      </c>
      <c r="H1828" s="148"/>
      <c r="I1828" s="148"/>
      <c r="J1828" s="144">
        <v>737</v>
      </c>
      <c r="K1828" s="144">
        <v>39</v>
      </c>
      <c r="L1828" s="138">
        <v>996</v>
      </c>
      <c r="M1828" s="144"/>
      <c r="N1828" s="144"/>
      <c r="O1828" s="144"/>
      <c r="P1828" s="144">
        <v>491</v>
      </c>
      <c r="Q1828" s="144">
        <v>491</v>
      </c>
      <c r="R1828" s="144" t="s">
        <v>8048</v>
      </c>
      <c r="S1828" s="144">
        <v>1</v>
      </c>
      <c r="T1828" s="144" t="s">
        <v>316</v>
      </c>
      <c r="U1828" s="148"/>
      <c r="V1828" s="148"/>
      <c r="W1828" s="148"/>
      <c r="X1828" s="148"/>
      <c r="Y1828" s="148"/>
      <c r="Z1828" s="148"/>
      <c r="AA1828" s="144" t="s">
        <v>1530</v>
      </c>
      <c r="AB1828" s="232"/>
      <c r="AC1828" s="232"/>
      <c r="AD1828" s="148"/>
      <c r="AE1828" s="148"/>
      <c r="AF1828" s="148"/>
      <c r="AG1828" s="148"/>
      <c r="AH1828" s="148"/>
      <c r="AI1828" s="148"/>
      <c r="AJ1828" s="148"/>
      <c r="AK1828" s="148"/>
      <c r="AL1828" s="148"/>
      <c r="AM1828" s="148"/>
      <c r="AN1828" s="148"/>
      <c r="AO1828" s="148"/>
      <c r="AP1828" s="148"/>
      <c r="AQ1828" s="148"/>
      <c r="AR1828" s="148"/>
      <c r="AS1828" s="148"/>
      <c r="AT1828" s="148"/>
      <c r="AU1828" s="148"/>
      <c r="AV1828" s="136">
        <v>1997</v>
      </c>
      <c r="AW1828" s="136"/>
      <c r="AX1828" s="136"/>
      <c r="AY1828" s="136"/>
      <c r="AZ1828" s="136"/>
      <c r="BA1828" s="136"/>
      <c r="BB1828" s="136"/>
      <c r="BC1828" s="138">
        <v>50</v>
      </c>
      <c r="BD1828" s="138"/>
      <c r="BE1828" s="170"/>
    </row>
    <row r="1829" spans="1:57" ht="25.7" hidden="1" customHeight="1" x14ac:dyDescent="0.15">
      <c r="A1829" s="193"/>
      <c r="B1829" s="140"/>
      <c r="C1829" s="232" t="s">
        <v>788</v>
      </c>
      <c r="D1829" s="232" t="s">
        <v>8049</v>
      </c>
      <c r="E1829" s="232" t="s">
        <v>788</v>
      </c>
      <c r="F1829" s="232"/>
      <c r="G1829" s="232" t="s">
        <v>788</v>
      </c>
      <c r="H1829" s="148"/>
      <c r="I1829" s="148"/>
      <c r="J1829" s="144">
        <v>6675</v>
      </c>
      <c r="K1829" s="144">
        <v>74</v>
      </c>
      <c r="L1829" s="138">
        <v>1008</v>
      </c>
      <c r="M1829" s="144"/>
      <c r="N1829" s="144"/>
      <c r="O1829" s="144"/>
      <c r="P1829" s="144">
        <v>374</v>
      </c>
      <c r="Q1829" s="144">
        <v>374</v>
      </c>
      <c r="R1829" s="144" t="s">
        <v>8050</v>
      </c>
      <c r="S1829" s="144">
        <v>1</v>
      </c>
      <c r="T1829" s="144" t="s">
        <v>316</v>
      </c>
      <c r="U1829" s="148"/>
      <c r="V1829" s="148"/>
      <c r="W1829" s="148"/>
      <c r="X1829" s="148"/>
      <c r="Y1829" s="148"/>
      <c r="Z1829" s="148"/>
      <c r="AA1829" s="144" t="s">
        <v>1530</v>
      </c>
      <c r="AB1829" s="232"/>
      <c r="AC1829" s="232"/>
      <c r="AD1829" s="148"/>
      <c r="AE1829" s="148"/>
      <c r="AF1829" s="148"/>
      <c r="AG1829" s="148"/>
      <c r="AH1829" s="148"/>
      <c r="AI1829" s="148"/>
      <c r="AJ1829" s="148"/>
      <c r="AK1829" s="148"/>
      <c r="AL1829" s="148"/>
      <c r="AM1829" s="148"/>
      <c r="AN1829" s="148"/>
      <c r="AO1829" s="148"/>
      <c r="AP1829" s="148"/>
      <c r="AQ1829" s="148"/>
      <c r="AR1829" s="148"/>
      <c r="AS1829" s="148"/>
      <c r="AT1829" s="148"/>
      <c r="AU1829" s="148"/>
      <c r="AV1829" s="136">
        <v>2010</v>
      </c>
      <c r="AW1829" s="136"/>
      <c r="AX1829" s="136"/>
      <c r="AY1829" s="136"/>
      <c r="AZ1829" s="136"/>
      <c r="BA1829" s="136"/>
      <c r="BB1829" s="136"/>
      <c r="BC1829" s="138">
        <v>41</v>
      </c>
      <c r="BD1829" s="138"/>
      <c r="BE1829" s="170"/>
    </row>
    <row r="1830" spans="1:57" ht="25.7" hidden="1" customHeight="1" x14ac:dyDescent="0.15">
      <c r="A1830" s="193"/>
      <c r="B1830" s="140"/>
      <c r="C1830" s="232" t="s">
        <v>788</v>
      </c>
      <c r="D1830" s="232" t="s">
        <v>5522</v>
      </c>
      <c r="E1830" s="232" t="s">
        <v>8051</v>
      </c>
      <c r="F1830" s="232"/>
      <c r="G1830" s="232" t="s">
        <v>788</v>
      </c>
      <c r="H1830" s="148"/>
      <c r="I1830" s="148"/>
      <c r="J1830" s="144">
        <v>2553</v>
      </c>
      <c r="K1830" s="144">
        <v>89</v>
      </c>
      <c r="L1830" s="138">
        <v>2987</v>
      </c>
      <c r="M1830" s="144"/>
      <c r="N1830" s="144"/>
      <c r="O1830" s="144"/>
      <c r="P1830" s="144">
        <v>824</v>
      </c>
      <c r="Q1830" s="144">
        <v>824</v>
      </c>
      <c r="R1830" s="144" t="s">
        <v>8034</v>
      </c>
      <c r="S1830" s="144">
        <v>2</v>
      </c>
      <c r="T1830" s="144" t="s">
        <v>316</v>
      </c>
      <c r="U1830" s="148"/>
      <c r="V1830" s="148"/>
      <c r="W1830" s="148"/>
      <c r="X1830" s="148"/>
      <c r="Y1830" s="148"/>
      <c r="Z1830" s="148"/>
      <c r="AA1830" s="144" t="s">
        <v>1530</v>
      </c>
      <c r="AB1830" s="232"/>
      <c r="AC1830" s="232"/>
      <c r="AD1830" s="148"/>
      <c r="AE1830" s="148"/>
      <c r="AF1830" s="148"/>
      <c r="AG1830" s="148"/>
      <c r="AH1830" s="148"/>
      <c r="AI1830" s="148"/>
      <c r="AJ1830" s="148"/>
      <c r="AK1830" s="148"/>
      <c r="AL1830" s="148"/>
      <c r="AM1830" s="148"/>
      <c r="AN1830" s="148"/>
      <c r="AO1830" s="148"/>
      <c r="AP1830" s="148"/>
      <c r="AQ1830" s="148"/>
      <c r="AR1830" s="148"/>
      <c r="AS1830" s="148"/>
      <c r="AT1830" s="148"/>
      <c r="AU1830" s="148"/>
      <c r="AV1830" s="136">
        <v>2006</v>
      </c>
      <c r="AW1830" s="136"/>
      <c r="AX1830" s="136"/>
      <c r="AY1830" s="136"/>
      <c r="AZ1830" s="136"/>
      <c r="BA1830" s="136"/>
      <c r="BB1830" s="136"/>
      <c r="BC1830" s="138">
        <v>80</v>
      </c>
      <c r="BD1830" s="138"/>
      <c r="BE1830" s="170"/>
    </row>
    <row r="1831" spans="1:57" ht="25.7" hidden="1" customHeight="1" x14ac:dyDescent="0.15">
      <c r="A1831" s="193"/>
      <c r="B1831" s="140"/>
      <c r="C1831" s="232" t="s">
        <v>788</v>
      </c>
      <c r="D1831" s="232" t="s">
        <v>8052</v>
      </c>
      <c r="E1831" s="232" t="s">
        <v>788</v>
      </c>
      <c r="F1831" s="232"/>
      <c r="G1831" s="232" t="s">
        <v>788</v>
      </c>
      <c r="H1831" s="148"/>
      <c r="I1831" s="148"/>
      <c r="J1831" s="144">
        <v>952</v>
      </c>
      <c r="K1831" s="144">
        <v>77</v>
      </c>
      <c r="L1831" s="138">
        <v>454</v>
      </c>
      <c r="M1831" s="144"/>
      <c r="N1831" s="144"/>
      <c r="O1831" s="144"/>
      <c r="P1831" s="144">
        <v>748</v>
      </c>
      <c r="Q1831" s="144">
        <v>748</v>
      </c>
      <c r="R1831" s="144" t="s">
        <v>8040</v>
      </c>
      <c r="S1831" s="144">
        <v>2</v>
      </c>
      <c r="T1831" s="144" t="s">
        <v>316</v>
      </c>
      <c r="U1831" s="148"/>
      <c r="V1831" s="148"/>
      <c r="W1831" s="148"/>
      <c r="X1831" s="148"/>
      <c r="Y1831" s="148"/>
      <c r="Z1831" s="148"/>
      <c r="AA1831" s="144" t="s">
        <v>1530</v>
      </c>
      <c r="AB1831" s="232"/>
      <c r="AC1831" s="232"/>
      <c r="AD1831" s="148"/>
      <c r="AE1831" s="148"/>
      <c r="AF1831" s="148"/>
      <c r="AG1831" s="148"/>
      <c r="AH1831" s="148"/>
      <c r="AI1831" s="148"/>
      <c r="AJ1831" s="148"/>
      <c r="AK1831" s="148"/>
      <c r="AL1831" s="148"/>
      <c r="AM1831" s="148"/>
      <c r="AN1831" s="148"/>
      <c r="AO1831" s="148"/>
      <c r="AP1831" s="148"/>
      <c r="AQ1831" s="148"/>
      <c r="AR1831" s="148"/>
      <c r="AS1831" s="148"/>
      <c r="AT1831" s="148"/>
      <c r="AU1831" s="148"/>
      <c r="AV1831" s="136">
        <v>2006</v>
      </c>
      <c r="AW1831" s="136"/>
      <c r="AX1831" s="136"/>
      <c r="AY1831" s="136"/>
      <c r="AZ1831" s="136"/>
      <c r="BA1831" s="136"/>
      <c r="BB1831" s="136"/>
      <c r="BC1831" s="138">
        <v>65</v>
      </c>
      <c r="BD1831" s="138"/>
      <c r="BE1831" s="170"/>
    </row>
    <row r="1832" spans="1:57" ht="25.7" hidden="1" customHeight="1" x14ac:dyDescent="0.15">
      <c r="A1832" s="193"/>
      <c r="B1832" s="140"/>
      <c r="C1832" s="232" t="s">
        <v>788</v>
      </c>
      <c r="D1832" s="232" t="s">
        <v>8053</v>
      </c>
      <c r="E1832" s="232" t="s">
        <v>788</v>
      </c>
      <c r="F1832" s="232"/>
      <c r="G1832" s="232" t="s">
        <v>788</v>
      </c>
      <c r="H1832" s="148"/>
      <c r="I1832" s="148"/>
      <c r="J1832" s="144">
        <v>1482</v>
      </c>
      <c r="K1832" s="144">
        <v>102</v>
      </c>
      <c r="L1832" s="138">
        <v>1509</v>
      </c>
      <c r="M1832" s="144"/>
      <c r="N1832" s="144"/>
      <c r="O1832" s="144"/>
      <c r="P1832" s="144">
        <v>880</v>
      </c>
      <c r="Q1832" s="144">
        <v>880</v>
      </c>
      <c r="R1832" s="144" t="s">
        <v>8047</v>
      </c>
      <c r="S1832" s="144">
        <v>2</v>
      </c>
      <c r="T1832" s="144" t="s">
        <v>316</v>
      </c>
      <c r="U1832" s="148"/>
      <c r="V1832" s="148"/>
      <c r="W1832" s="148"/>
      <c r="X1832" s="148"/>
      <c r="Y1832" s="148"/>
      <c r="Z1832" s="148"/>
      <c r="AA1832" s="144" t="s">
        <v>1530</v>
      </c>
      <c r="AB1832" s="232"/>
      <c r="AC1832" s="232"/>
      <c r="AD1832" s="148"/>
      <c r="AE1832" s="148"/>
      <c r="AF1832" s="148"/>
      <c r="AG1832" s="148"/>
      <c r="AH1832" s="148"/>
      <c r="AI1832" s="148"/>
      <c r="AJ1832" s="148"/>
      <c r="AK1832" s="148"/>
      <c r="AL1832" s="148"/>
      <c r="AM1832" s="148"/>
      <c r="AN1832" s="148"/>
      <c r="AO1832" s="148"/>
      <c r="AP1832" s="148"/>
      <c r="AQ1832" s="148"/>
      <c r="AR1832" s="148"/>
      <c r="AS1832" s="148"/>
      <c r="AT1832" s="148"/>
      <c r="AU1832" s="148"/>
      <c r="AV1832" s="136">
        <v>2006</v>
      </c>
      <c r="AW1832" s="136"/>
      <c r="AX1832" s="136"/>
      <c r="AY1832" s="136"/>
      <c r="AZ1832" s="136"/>
      <c r="BA1832" s="136"/>
      <c r="BB1832" s="136"/>
      <c r="BC1832" s="138">
        <v>82</v>
      </c>
      <c r="BD1832" s="138"/>
      <c r="BE1832" s="170"/>
    </row>
    <row r="1833" spans="1:57" ht="25.7" hidden="1" customHeight="1" x14ac:dyDescent="0.15">
      <c r="B1833" s="140"/>
      <c r="C1833" s="232" t="s">
        <v>788</v>
      </c>
      <c r="D1833" s="232" t="s">
        <v>8054</v>
      </c>
      <c r="E1833" s="232" t="s">
        <v>788</v>
      </c>
      <c r="F1833" s="232"/>
      <c r="G1833" s="232" t="s">
        <v>788</v>
      </c>
      <c r="H1833" s="148"/>
      <c r="I1833" s="148"/>
      <c r="J1833" s="144">
        <v>1507</v>
      </c>
      <c r="K1833" s="144">
        <v>0</v>
      </c>
      <c r="L1833" s="138">
        <v>1645</v>
      </c>
      <c r="M1833" s="144"/>
      <c r="N1833" s="144"/>
      <c r="O1833" s="144"/>
      <c r="P1833" s="144">
        <v>735</v>
      </c>
      <c r="Q1833" s="144">
        <v>735</v>
      </c>
      <c r="R1833" s="144" t="s">
        <v>8040</v>
      </c>
      <c r="S1833" s="144">
        <v>2</v>
      </c>
      <c r="T1833" s="144" t="s">
        <v>316</v>
      </c>
      <c r="U1833" s="148"/>
      <c r="V1833" s="148"/>
      <c r="W1833" s="148"/>
      <c r="X1833" s="148"/>
      <c r="Y1833" s="148"/>
      <c r="Z1833" s="148"/>
      <c r="AA1833" s="144"/>
      <c r="AB1833" s="232"/>
      <c r="AC1833" s="232"/>
      <c r="AD1833" s="148"/>
      <c r="AE1833" s="148"/>
      <c r="AF1833" s="148"/>
      <c r="AG1833" s="148"/>
      <c r="AH1833" s="148"/>
      <c r="AI1833" s="148"/>
      <c r="AJ1833" s="148"/>
      <c r="AK1833" s="148"/>
      <c r="AL1833" s="148"/>
      <c r="AM1833" s="148"/>
      <c r="AN1833" s="148"/>
      <c r="AO1833" s="148"/>
      <c r="AP1833" s="148"/>
      <c r="AQ1833" s="148"/>
      <c r="AR1833" s="148"/>
      <c r="AS1833" s="148"/>
      <c r="AT1833" s="148"/>
      <c r="AU1833" s="148"/>
      <c r="AV1833" s="136">
        <v>1996</v>
      </c>
      <c r="AW1833" s="136"/>
      <c r="AX1833" s="136"/>
      <c r="AY1833" s="136"/>
      <c r="AZ1833" s="136"/>
      <c r="BA1833" s="136"/>
      <c r="BB1833" s="136"/>
      <c r="BC1833" s="138">
        <v>65</v>
      </c>
      <c r="BD1833" s="138"/>
      <c r="BE1833" s="170"/>
    </row>
    <row r="1834" spans="1:57" ht="25.7" hidden="1" customHeight="1" x14ac:dyDescent="0.15">
      <c r="B1834" s="140"/>
      <c r="C1834" s="232" t="s">
        <v>788</v>
      </c>
      <c r="D1834" s="232" t="s">
        <v>8055</v>
      </c>
      <c r="E1834" s="232" t="s">
        <v>788</v>
      </c>
      <c r="F1834" s="232"/>
      <c r="G1834" s="232" t="s">
        <v>788</v>
      </c>
      <c r="H1834" s="148"/>
      <c r="I1834" s="148"/>
      <c r="J1834" s="144">
        <v>1584</v>
      </c>
      <c r="K1834" s="144">
        <v>0</v>
      </c>
      <c r="L1834" s="138">
        <v>1798</v>
      </c>
      <c r="M1834" s="144"/>
      <c r="N1834" s="144"/>
      <c r="O1834" s="144"/>
      <c r="P1834" s="144">
        <v>840</v>
      </c>
      <c r="Q1834" s="144">
        <v>840</v>
      </c>
      <c r="R1834" s="144" t="s">
        <v>8034</v>
      </c>
      <c r="S1834" s="144">
        <v>2</v>
      </c>
      <c r="T1834" s="144" t="s">
        <v>316</v>
      </c>
      <c r="U1834" s="148"/>
      <c r="V1834" s="148"/>
      <c r="W1834" s="148"/>
      <c r="X1834" s="148"/>
      <c r="Y1834" s="148"/>
      <c r="Z1834" s="148"/>
      <c r="AA1834" s="144"/>
      <c r="AB1834" s="232"/>
      <c r="AC1834" s="232"/>
      <c r="AD1834" s="148"/>
      <c r="AE1834" s="148"/>
      <c r="AF1834" s="148"/>
      <c r="AG1834" s="148"/>
      <c r="AH1834" s="148"/>
      <c r="AI1834" s="148"/>
      <c r="AJ1834" s="148"/>
      <c r="AK1834" s="148"/>
      <c r="AL1834" s="148"/>
      <c r="AM1834" s="148"/>
      <c r="AN1834" s="148"/>
      <c r="AO1834" s="148"/>
      <c r="AP1834" s="148"/>
      <c r="AQ1834" s="148"/>
      <c r="AR1834" s="148"/>
      <c r="AS1834" s="148"/>
      <c r="AT1834" s="148"/>
      <c r="AU1834" s="148"/>
      <c r="AV1834" s="136">
        <v>2004</v>
      </c>
      <c r="AW1834" s="136"/>
      <c r="AX1834" s="136"/>
      <c r="AY1834" s="136"/>
      <c r="AZ1834" s="136"/>
      <c r="BA1834" s="136"/>
      <c r="BB1834" s="136"/>
      <c r="BC1834" s="138">
        <v>81</v>
      </c>
      <c r="BD1834" s="138"/>
      <c r="BE1834" s="170"/>
    </row>
    <row r="1835" spans="1:57" ht="25.7" hidden="1" customHeight="1" x14ac:dyDescent="0.15">
      <c r="B1835" s="140"/>
      <c r="C1835" s="232" t="s">
        <v>788</v>
      </c>
      <c r="D1835" s="232" t="s">
        <v>8056</v>
      </c>
      <c r="E1835" s="232" t="s">
        <v>788</v>
      </c>
      <c r="F1835" s="232"/>
      <c r="G1835" s="232" t="s">
        <v>788</v>
      </c>
      <c r="H1835" s="148"/>
      <c r="I1835" s="148"/>
      <c r="J1835" s="144">
        <v>8978</v>
      </c>
      <c r="K1835" s="144">
        <v>0</v>
      </c>
      <c r="L1835" s="138">
        <v>1026</v>
      </c>
      <c r="M1835" s="144"/>
      <c r="N1835" s="144"/>
      <c r="O1835" s="144"/>
      <c r="P1835" s="144">
        <v>748</v>
      </c>
      <c r="Q1835" s="144">
        <v>748</v>
      </c>
      <c r="R1835" s="144" t="s">
        <v>8047</v>
      </c>
      <c r="S1835" s="144">
        <v>2</v>
      </c>
      <c r="T1835" s="144" t="s">
        <v>316</v>
      </c>
      <c r="U1835" s="148"/>
      <c r="V1835" s="148"/>
      <c r="W1835" s="148"/>
      <c r="X1835" s="148"/>
      <c r="Y1835" s="148"/>
      <c r="Z1835" s="148"/>
      <c r="AA1835" s="144"/>
      <c r="AB1835" s="232"/>
      <c r="AC1835" s="232"/>
      <c r="AD1835" s="148"/>
      <c r="AE1835" s="148"/>
      <c r="AF1835" s="148"/>
      <c r="AG1835" s="148"/>
      <c r="AH1835" s="148"/>
      <c r="AI1835" s="148"/>
      <c r="AJ1835" s="148"/>
      <c r="AK1835" s="148"/>
      <c r="AL1835" s="148"/>
      <c r="AM1835" s="148"/>
      <c r="AN1835" s="148"/>
      <c r="AO1835" s="148"/>
      <c r="AP1835" s="148"/>
      <c r="AQ1835" s="148"/>
      <c r="AR1835" s="148"/>
      <c r="AS1835" s="148"/>
      <c r="AT1835" s="148"/>
      <c r="AU1835" s="148"/>
      <c r="AV1835" s="136">
        <v>1997</v>
      </c>
      <c r="AW1835" s="136"/>
      <c r="AX1835" s="136"/>
      <c r="AY1835" s="136"/>
      <c r="AZ1835" s="136"/>
      <c r="BA1835" s="136"/>
      <c r="BB1835" s="136"/>
      <c r="BC1835" s="138">
        <v>64</v>
      </c>
      <c r="BD1835" s="138"/>
      <c r="BE1835" s="170"/>
    </row>
    <row r="1836" spans="1:57" ht="25.7" hidden="1" customHeight="1" x14ac:dyDescent="0.15">
      <c r="B1836" s="140"/>
      <c r="C1836" s="232" t="s">
        <v>788</v>
      </c>
      <c r="D1836" s="232" t="s">
        <v>8057</v>
      </c>
      <c r="E1836" s="232" t="s">
        <v>788</v>
      </c>
      <c r="F1836" s="232"/>
      <c r="G1836" s="232" t="s">
        <v>788</v>
      </c>
      <c r="H1836" s="148"/>
      <c r="I1836" s="148"/>
      <c r="J1836" s="144">
        <v>1776</v>
      </c>
      <c r="K1836" s="144">
        <v>0</v>
      </c>
      <c r="L1836" s="138">
        <v>1897</v>
      </c>
      <c r="M1836" s="144"/>
      <c r="N1836" s="144"/>
      <c r="O1836" s="144"/>
      <c r="P1836" s="144">
        <v>1519</v>
      </c>
      <c r="Q1836" s="144">
        <v>1519</v>
      </c>
      <c r="R1836" s="144" t="s">
        <v>8034</v>
      </c>
      <c r="S1836" s="144">
        <v>3</v>
      </c>
      <c r="T1836" s="144" t="s">
        <v>316</v>
      </c>
      <c r="U1836" s="148"/>
      <c r="V1836" s="148"/>
      <c r="W1836" s="148"/>
      <c r="X1836" s="148"/>
      <c r="Y1836" s="148"/>
      <c r="Z1836" s="148"/>
      <c r="AA1836" s="144"/>
      <c r="AB1836" s="232"/>
      <c r="AC1836" s="232"/>
      <c r="AD1836" s="148"/>
      <c r="AE1836" s="148"/>
      <c r="AF1836" s="148"/>
      <c r="AG1836" s="148"/>
      <c r="AH1836" s="148"/>
      <c r="AI1836" s="148"/>
      <c r="AJ1836" s="148"/>
      <c r="AK1836" s="148"/>
      <c r="AL1836" s="148"/>
      <c r="AM1836" s="148"/>
      <c r="AN1836" s="148"/>
      <c r="AO1836" s="148"/>
      <c r="AP1836" s="148"/>
      <c r="AQ1836" s="148"/>
      <c r="AR1836" s="148"/>
      <c r="AS1836" s="148"/>
      <c r="AT1836" s="148"/>
      <c r="AU1836" s="148"/>
      <c r="AV1836" s="136">
        <v>2008</v>
      </c>
      <c r="AW1836" s="136"/>
      <c r="AX1836" s="136"/>
      <c r="AY1836" s="136"/>
      <c r="AZ1836" s="136"/>
      <c r="BA1836" s="136"/>
      <c r="BB1836" s="136"/>
      <c r="BC1836" s="138">
        <v>66</v>
      </c>
      <c r="BD1836" s="138"/>
      <c r="BE1836" s="170"/>
    </row>
    <row r="1837" spans="1:57" ht="25.7" hidden="1" customHeight="1" x14ac:dyDescent="0.15">
      <c r="B1837" s="140"/>
      <c r="C1837" s="232" t="s">
        <v>788</v>
      </c>
      <c r="D1837" s="232" t="s">
        <v>8058</v>
      </c>
      <c r="E1837" s="232" t="s">
        <v>788</v>
      </c>
      <c r="F1837" s="232"/>
      <c r="G1837" s="232" t="s">
        <v>788</v>
      </c>
      <c r="H1837" s="148"/>
      <c r="I1837" s="148"/>
      <c r="J1837" s="144">
        <v>866</v>
      </c>
      <c r="K1837" s="138">
        <v>94</v>
      </c>
      <c r="L1837" s="138">
        <v>1378</v>
      </c>
      <c r="M1837" s="148"/>
      <c r="N1837" s="185"/>
      <c r="O1837" s="148"/>
      <c r="P1837" s="144">
        <v>600</v>
      </c>
      <c r="Q1837" s="144">
        <v>600</v>
      </c>
      <c r="R1837" s="144" t="s">
        <v>8034</v>
      </c>
      <c r="S1837" s="144">
        <v>2</v>
      </c>
      <c r="T1837" s="144" t="s">
        <v>316</v>
      </c>
      <c r="U1837" s="148"/>
      <c r="V1837" s="148"/>
      <c r="W1837" s="148"/>
      <c r="X1837" s="148"/>
      <c r="Y1837" s="148"/>
      <c r="Z1837" s="148"/>
      <c r="AA1837" s="144" t="s">
        <v>8059</v>
      </c>
      <c r="AB1837" s="232"/>
      <c r="AC1837" s="232"/>
      <c r="AD1837" s="148"/>
      <c r="AE1837" s="148"/>
      <c r="AF1837" s="148"/>
      <c r="AG1837" s="148"/>
      <c r="AH1837" s="148"/>
      <c r="AI1837" s="148"/>
      <c r="AJ1837" s="148"/>
      <c r="AK1837" s="148"/>
      <c r="AL1837" s="148"/>
      <c r="AM1837" s="148"/>
      <c r="AN1837" s="148"/>
      <c r="AO1837" s="148"/>
      <c r="AP1837" s="148"/>
      <c r="AQ1837" s="148"/>
      <c r="AR1837" s="148"/>
      <c r="AS1837" s="148"/>
      <c r="AT1837" s="148"/>
      <c r="AU1837" s="148"/>
      <c r="AV1837" s="136">
        <v>1997</v>
      </c>
      <c r="AW1837" s="136"/>
      <c r="AX1837" s="136"/>
      <c r="AY1837" s="136"/>
      <c r="AZ1837" s="136"/>
      <c r="BA1837" s="136"/>
      <c r="BB1837" s="136"/>
      <c r="BC1837" s="138">
        <v>58</v>
      </c>
      <c r="BD1837" s="138"/>
      <c r="BE1837" s="170"/>
    </row>
    <row r="1838" spans="1:57" ht="25.7" hidden="1" customHeight="1" x14ac:dyDescent="0.15">
      <c r="B1838" s="140"/>
      <c r="C1838" s="232" t="s">
        <v>788</v>
      </c>
      <c r="D1838" s="232" t="s">
        <v>8060</v>
      </c>
      <c r="E1838" s="232" t="s">
        <v>788</v>
      </c>
      <c r="F1838" s="232"/>
      <c r="G1838" s="232" t="s">
        <v>8061</v>
      </c>
      <c r="H1838" s="148"/>
      <c r="I1838" s="148"/>
      <c r="J1838" s="144">
        <v>1251</v>
      </c>
      <c r="K1838" s="138">
        <v>85</v>
      </c>
      <c r="L1838" s="138">
        <v>1459</v>
      </c>
      <c r="M1838" s="148"/>
      <c r="N1838" s="185"/>
      <c r="O1838" s="148"/>
      <c r="P1838" s="144">
        <v>600</v>
      </c>
      <c r="Q1838" s="144">
        <v>600</v>
      </c>
      <c r="R1838" s="144" t="s">
        <v>8034</v>
      </c>
      <c r="S1838" s="144">
        <v>2</v>
      </c>
      <c r="T1838" s="144" t="s">
        <v>316</v>
      </c>
      <c r="U1838" s="148"/>
      <c r="V1838" s="148"/>
      <c r="W1838" s="148"/>
      <c r="X1838" s="148"/>
      <c r="Y1838" s="148"/>
      <c r="Z1838" s="148"/>
      <c r="AA1838" s="144" t="s">
        <v>8059</v>
      </c>
      <c r="AB1838" s="232"/>
      <c r="AC1838" s="232"/>
      <c r="AD1838" s="148"/>
      <c r="AE1838" s="148"/>
      <c r="AF1838" s="148"/>
      <c r="AG1838" s="148"/>
      <c r="AH1838" s="148"/>
      <c r="AI1838" s="148"/>
      <c r="AJ1838" s="148"/>
      <c r="AK1838" s="148"/>
      <c r="AL1838" s="148"/>
      <c r="AM1838" s="148"/>
      <c r="AN1838" s="148"/>
      <c r="AO1838" s="148"/>
      <c r="AP1838" s="148"/>
      <c r="AQ1838" s="148"/>
      <c r="AR1838" s="148"/>
      <c r="AS1838" s="148"/>
      <c r="AT1838" s="148"/>
      <c r="AU1838" s="148"/>
      <c r="AV1838" s="136">
        <v>2006</v>
      </c>
      <c r="AW1838" s="136"/>
      <c r="AX1838" s="136"/>
      <c r="AY1838" s="136"/>
      <c r="AZ1838" s="136"/>
      <c r="BA1838" s="136"/>
      <c r="BB1838" s="136"/>
      <c r="BC1838" s="138">
        <v>58</v>
      </c>
      <c r="BD1838" s="138"/>
      <c r="BE1838" s="170"/>
    </row>
    <row r="1839" spans="1:57" ht="25.7" hidden="1" customHeight="1" x14ac:dyDescent="0.15">
      <c r="B1839" s="140"/>
      <c r="C1839" s="232" t="s">
        <v>788</v>
      </c>
      <c r="D1839" s="232" t="s">
        <v>8062</v>
      </c>
      <c r="E1839" s="232" t="s">
        <v>8063</v>
      </c>
      <c r="F1839" s="232"/>
      <c r="G1839" s="232" t="s">
        <v>8064</v>
      </c>
      <c r="H1839" s="148"/>
      <c r="I1839" s="148"/>
      <c r="J1839" s="144">
        <v>750</v>
      </c>
      <c r="K1839" s="138">
        <v>323</v>
      </c>
      <c r="L1839" s="138">
        <v>1547</v>
      </c>
      <c r="M1839" s="148"/>
      <c r="N1839" s="185"/>
      <c r="O1839" s="148"/>
      <c r="P1839" s="144">
        <v>750</v>
      </c>
      <c r="Q1839" s="144">
        <v>750</v>
      </c>
      <c r="R1839" s="144" t="s">
        <v>8034</v>
      </c>
      <c r="S1839" s="144">
        <v>2</v>
      </c>
      <c r="T1839" s="144" t="s">
        <v>316</v>
      </c>
      <c r="U1839" s="148"/>
      <c r="V1839" s="148"/>
      <c r="W1839" s="148"/>
      <c r="X1839" s="148"/>
      <c r="Y1839" s="148"/>
      <c r="Z1839" s="148"/>
      <c r="AA1839" s="144" t="s">
        <v>5555</v>
      </c>
      <c r="AB1839" s="232"/>
      <c r="AC1839" s="232"/>
      <c r="AD1839" s="148"/>
      <c r="AE1839" s="148"/>
      <c r="AF1839" s="148"/>
      <c r="AG1839" s="148"/>
      <c r="AH1839" s="148"/>
      <c r="AI1839" s="148"/>
      <c r="AJ1839" s="148"/>
      <c r="AK1839" s="148"/>
      <c r="AL1839" s="148"/>
      <c r="AM1839" s="148"/>
      <c r="AN1839" s="148"/>
      <c r="AO1839" s="148"/>
      <c r="AP1839" s="148"/>
      <c r="AQ1839" s="148"/>
      <c r="AR1839" s="148"/>
      <c r="AS1839" s="148"/>
      <c r="AT1839" s="148"/>
      <c r="AU1839" s="148"/>
      <c r="AV1839" s="136">
        <v>2009</v>
      </c>
      <c r="AW1839" s="136"/>
      <c r="AX1839" s="136"/>
      <c r="AY1839" s="136"/>
      <c r="AZ1839" s="136"/>
      <c r="BA1839" s="136"/>
      <c r="BB1839" s="136"/>
      <c r="BC1839" s="138">
        <v>80</v>
      </c>
      <c r="BD1839" s="138"/>
      <c r="BE1839" s="170"/>
    </row>
    <row r="1840" spans="1:57" ht="25.7" hidden="1" customHeight="1" x14ac:dyDescent="0.15">
      <c r="B1840" s="140"/>
      <c r="C1840" s="232" t="s">
        <v>788</v>
      </c>
      <c r="D1840" s="232" t="s">
        <v>8065</v>
      </c>
      <c r="E1840" s="136" t="s">
        <v>788</v>
      </c>
      <c r="F1840" s="232"/>
      <c r="G1840" s="232" t="s">
        <v>8066</v>
      </c>
      <c r="H1840" s="148"/>
      <c r="I1840" s="148"/>
      <c r="J1840" s="144">
        <v>976</v>
      </c>
      <c r="K1840" s="138">
        <v>0</v>
      </c>
      <c r="L1840" s="138">
        <v>1147</v>
      </c>
      <c r="M1840" s="148"/>
      <c r="N1840" s="185"/>
      <c r="O1840" s="148"/>
      <c r="P1840" s="144">
        <v>340</v>
      </c>
      <c r="Q1840" s="144">
        <v>340</v>
      </c>
      <c r="R1840" s="144" t="s">
        <v>8047</v>
      </c>
      <c r="S1840" s="144">
        <v>1</v>
      </c>
      <c r="T1840" s="144" t="s">
        <v>316</v>
      </c>
      <c r="U1840" s="148"/>
      <c r="V1840" s="148"/>
      <c r="W1840" s="148"/>
      <c r="X1840" s="148"/>
      <c r="Y1840" s="148"/>
      <c r="Z1840" s="148"/>
      <c r="AA1840" s="144"/>
      <c r="AB1840" s="232"/>
      <c r="AC1840" s="232"/>
      <c r="AD1840" s="148"/>
      <c r="AE1840" s="148"/>
      <c r="AF1840" s="148"/>
      <c r="AG1840" s="148"/>
      <c r="AH1840" s="148"/>
      <c r="AI1840" s="148"/>
      <c r="AJ1840" s="148"/>
      <c r="AK1840" s="148"/>
      <c r="AL1840" s="148"/>
      <c r="AM1840" s="148"/>
      <c r="AN1840" s="148"/>
      <c r="AO1840" s="148"/>
      <c r="AP1840" s="148"/>
      <c r="AQ1840" s="148"/>
      <c r="AR1840" s="148"/>
      <c r="AS1840" s="148"/>
      <c r="AT1840" s="148"/>
      <c r="AU1840" s="148"/>
      <c r="AV1840" s="136">
        <v>2011</v>
      </c>
      <c r="AW1840" s="136"/>
      <c r="AX1840" s="136"/>
      <c r="AY1840" s="136"/>
      <c r="AZ1840" s="136"/>
      <c r="BA1840" s="136"/>
      <c r="BB1840" s="136"/>
      <c r="BC1840" s="138">
        <v>41</v>
      </c>
      <c r="BD1840" s="138"/>
      <c r="BE1840" s="170"/>
    </row>
    <row r="1841" spans="2:57" ht="25.7" hidden="1" customHeight="1" x14ac:dyDescent="0.15">
      <c r="B1841" s="140"/>
      <c r="C1841" s="232" t="s">
        <v>788</v>
      </c>
      <c r="D1841" s="232" t="s">
        <v>8067</v>
      </c>
      <c r="E1841" s="232" t="s">
        <v>788</v>
      </c>
      <c r="F1841" s="232"/>
      <c r="G1841" s="232" t="s">
        <v>8068</v>
      </c>
      <c r="H1841" s="148"/>
      <c r="I1841" s="148"/>
      <c r="J1841" s="144">
        <v>1157</v>
      </c>
      <c r="K1841" s="138">
        <v>49</v>
      </c>
      <c r="L1841" s="138">
        <v>1374</v>
      </c>
      <c r="M1841" s="148"/>
      <c r="N1841" s="185"/>
      <c r="O1841" s="148"/>
      <c r="P1841" s="144">
        <v>757</v>
      </c>
      <c r="Q1841" s="144">
        <v>757</v>
      </c>
      <c r="R1841" s="144" t="s">
        <v>8034</v>
      </c>
      <c r="S1841" s="144">
        <v>2</v>
      </c>
      <c r="T1841" s="144" t="s">
        <v>316</v>
      </c>
      <c r="U1841" s="148"/>
      <c r="V1841" s="148"/>
      <c r="W1841" s="148"/>
      <c r="X1841" s="148"/>
      <c r="Y1841" s="148"/>
      <c r="Z1841" s="148"/>
      <c r="AA1841" s="144" t="s">
        <v>1530</v>
      </c>
      <c r="AB1841" s="232"/>
      <c r="AC1841" s="232"/>
      <c r="AD1841" s="148"/>
      <c r="AE1841" s="148"/>
      <c r="AF1841" s="148"/>
      <c r="AG1841" s="148"/>
      <c r="AH1841" s="148"/>
      <c r="AI1841" s="148"/>
      <c r="AJ1841" s="148"/>
      <c r="AK1841" s="148"/>
      <c r="AL1841" s="148"/>
      <c r="AM1841" s="148"/>
      <c r="AN1841" s="148"/>
      <c r="AO1841" s="148"/>
      <c r="AP1841" s="148"/>
      <c r="AQ1841" s="148"/>
      <c r="AR1841" s="148"/>
      <c r="AS1841" s="148"/>
      <c r="AT1841" s="148"/>
      <c r="AU1841" s="148"/>
      <c r="AV1841" s="136">
        <v>2006</v>
      </c>
      <c r="AW1841" s="136"/>
      <c r="AX1841" s="136"/>
      <c r="AY1841" s="136"/>
      <c r="AZ1841" s="136"/>
      <c r="BA1841" s="136"/>
      <c r="BB1841" s="136"/>
      <c r="BC1841" s="138">
        <v>66</v>
      </c>
      <c r="BD1841" s="138"/>
      <c r="BE1841" s="170"/>
    </row>
    <row r="1842" spans="2:57" ht="25.7" hidden="1" customHeight="1" x14ac:dyDescent="0.15">
      <c r="B1842" s="140"/>
      <c r="C1842" s="232" t="s">
        <v>7358</v>
      </c>
      <c r="D1842" s="232" t="s">
        <v>8069</v>
      </c>
      <c r="E1842" s="232" t="s">
        <v>7358</v>
      </c>
      <c r="F1842" s="232"/>
      <c r="G1842" s="232" t="s">
        <v>7358</v>
      </c>
      <c r="H1842" s="148"/>
      <c r="I1842" s="148"/>
      <c r="J1842" s="144">
        <v>2182</v>
      </c>
      <c r="K1842" s="138">
        <v>500</v>
      </c>
      <c r="L1842" s="138">
        <v>500</v>
      </c>
      <c r="M1842" s="148"/>
      <c r="N1842" s="185"/>
      <c r="O1842" s="148"/>
      <c r="P1842" s="144">
        <v>300</v>
      </c>
      <c r="Q1842" s="144">
        <v>300</v>
      </c>
      <c r="R1842" s="144" t="s">
        <v>8070</v>
      </c>
      <c r="S1842" s="144">
        <v>1</v>
      </c>
      <c r="T1842" s="144" t="s">
        <v>316</v>
      </c>
      <c r="U1842" s="148"/>
      <c r="V1842" s="148"/>
      <c r="W1842" s="148"/>
      <c r="X1842" s="148"/>
      <c r="Y1842" s="148"/>
      <c r="Z1842" s="148"/>
      <c r="AA1842" s="144" t="s">
        <v>8071</v>
      </c>
      <c r="AB1842" s="232"/>
      <c r="AC1842" s="232"/>
      <c r="AD1842" s="148"/>
      <c r="AE1842" s="148"/>
      <c r="AF1842" s="148"/>
      <c r="AG1842" s="148"/>
      <c r="AH1842" s="148"/>
      <c r="AI1842" s="148"/>
      <c r="AJ1842" s="148"/>
      <c r="AK1842" s="148"/>
      <c r="AL1842" s="148"/>
      <c r="AM1842" s="148"/>
      <c r="AN1842" s="148"/>
      <c r="AO1842" s="148"/>
      <c r="AP1842" s="148"/>
      <c r="AQ1842" s="148"/>
      <c r="AR1842" s="148"/>
      <c r="AS1842" s="148"/>
      <c r="AT1842" s="148"/>
      <c r="AU1842" s="148"/>
      <c r="AV1842" s="136">
        <v>2008</v>
      </c>
      <c r="AW1842" s="136"/>
      <c r="AX1842" s="136"/>
      <c r="AY1842" s="136"/>
      <c r="AZ1842" s="136"/>
      <c r="BA1842" s="136"/>
      <c r="BB1842" s="136"/>
      <c r="BC1842" s="138">
        <v>82</v>
      </c>
      <c r="BD1842" s="138" t="s">
        <v>8072</v>
      </c>
      <c r="BE1842" s="170"/>
    </row>
    <row r="1843" spans="2:57" ht="25.7" hidden="1" customHeight="1" x14ac:dyDescent="0.15">
      <c r="B1843" s="140"/>
      <c r="C1843" s="232" t="s">
        <v>7358</v>
      </c>
      <c r="D1843" s="232" t="s">
        <v>5505</v>
      </c>
      <c r="E1843" s="232" t="s">
        <v>7358</v>
      </c>
      <c r="F1843" s="232"/>
      <c r="G1843" s="232" t="s">
        <v>7358</v>
      </c>
      <c r="H1843" s="148"/>
      <c r="I1843" s="148"/>
      <c r="J1843" s="144">
        <v>460</v>
      </c>
      <c r="K1843" s="138">
        <v>460</v>
      </c>
      <c r="L1843" s="138">
        <v>460</v>
      </c>
      <c r="M1843" s="148"/>
      <c r="N1843" s="185"/>
      <c r="O1843" s="148"/>
      <c r="P1843" s="144">
        <v>300</v>
      </c>
      <c r="Q1843" s="144">
        <v>300</v>
      </c>
      <c r="R1843" s="144" t="s">
        <v>8070</v>
      </c>
      <c r="S1843" s="144">
        <v>1</v>
      </c>
      <c r="T1843" s="144" t="s">
        <v>316</v>
      </c>
      <c r="U1843" s="148"/>
      <c r="V1843" s="148"/>
      <c r="W1843" s="148"/>
      <c r="X1843" s="148"/>
      <c r="Y1843" s="148"/>
      <c r="Z1843" s="148"/>
      <c r="AA1843" s="144" t="s">
        <v>8071</v>
      </c>
      <c r="AB1843" s="232"/>
      <c r="AC1843" s="232"/>
      <c r="AD1843" s="148"/>
      <c r="AE1843" s="148"/>
      <c r="AF1843" s="148"/>
      <c r="AG1843" s="148"/>
      <c r="AH1843" s="148"/>
      <c r="AI1843" s="148"/>
      <c r="AJ1843" s="148"/>
      <c r="AK1843" s="148"/>
      <c r="AL1843" s="148"/>
      <c r="AM1843" s="148"/>
      <c r="AN1843" s="148"/>
      <c r="AO1843" s="148"/>
      <c r="AP1843" s="148"/>
      <c r="AQ1843" s="148"/>
      <c r="AR1843" s="148"/>
      <c r="AS1843" s="148"/>
      <c r="AT1843" s="148"/>
      <c r="AU1843" s="148"/>
      <c r="AV1843" s="136">
        <v>2010</v>
      </c>
      <c r="AW1843" s="136"/>
      <c r="AX1843" s="136"/>
      <c r="AY1843" s="136"/>
      <c r="AZ1843" s="136"/>
      <c r="BA1843" s="136"/>
      <c r="BB1843" s="136"/>
      <c r="BC1843" s="138">
        <v>130</v>
      </c>
      <c r="BD1843" s="138" t="s">
        <v>10893</v>
      </c>
      <c r="BE1843" s="170"/>
    </row>
    <row r="1844" spans="2:57" ht="25.7" hidden="1" customHeight="1" x14ac:dyDescent="0.15">
      <c r="B1844" s="140"/>
      <c r="C1844" s="232" t="s">
        <v>7358</v>
      </c>
      <c r="D1844" s="232" t="s">
        <v>8073</v>
      </c>
      <c r="E1844" s="232" t="s">
        <v>7358</v>
      </c>
      <c r="F1844" s="232"/>
      <c r="G1844" s="232" t="s">
        <v>7358</v>
      </c>
      <c r="H1844" s="148"/>
      <c r="I1844" s="148"/>
      <c r="J1844" s="144">
        <v>2268</v>
      </c>
      <c r="K1844" s="138">
        <v>410</v>
      </c>
      <c r="L1844" s="138">
        <v>410</v>
      </c>
      <c r="M1844" s="148"/>
      <c r="N1844" s="185"/>
      <c r="O1844" s="148"/>
      <c r="P1844" s="144">
        <v>300</v>
      </c>
      <c r="Q1844" s="144">
        <v>300</v>
      </c>
      <c r="R1844" s="144" t="s">
        <v>8070</v>
      </c>
      <c r="S1844" s="144">
        <v>1</v>
      </c>
      <c r="T1844" s="144" t="s">
        <v>316</v>
      </c>
      <c r="U1844" s="148"/>
      <c r="V1844" s="148"/>
      <c r="W1844" s="148"/>
      <c r="X1844" s="148"/>
      <c r="Y1844" s="148"/>
      <c r="Z1844" s="148"/>
      <c r="AA1844" s="144" t="s">
        <v>8071</v>
      </c>
      <c r="AB1844" s="232"/>
      <c r="AC1844" s="232"/>
      <c r="AD1844" s="148"/>
      <c r="AE1844" s="148"/>
      <c r="AF1844" s="148"/>
      <c r="AG1844" s="148"/>
      <c r="AH1844" s="148"/>
      <c r="AI1844" s="148"/>
      <c r="AJ1844" s="148"/>
      <c r="AK1844" s="148"/>
      <c r="AL1844" s="148"/>
      <c r="AM1844" s="148"/>
      <c r="AN1844" s="148"/>
      <c r="AO1844" s="148"/>
      <c r="AP1844" s="148"/>
      <c r="AQ1844" s="148"/>
      <c r="AR1844" s="148"/>
      <c r="AS1844" s="148"/>
      <c r="AT1844" s="148"/>
      <c r="AU1844" s="148"/>
      <c r="AV1844" s="136">
        <v>2010</v>
      </c>
      <c r="AW1844" s="136"/>
      <c r="AX1844" s="136"/>
      <c r="AY1844" s="136"/>
      <c r="AZ1844" s="136"/>
      <c r="BA1844" s="136"/>
      <c r="BB1844" s="136"/>
      <c r="BC1844" s="138">
        <v>120</v>
      </c>
      <c r="BD1844" s="138" t="s">
        <v>10893</v>
      </c>
      <c r="BE1844" s="170"/>
    </row>
    <row r="1845" spans="2:57" ht="25.7" hidden="1" customHeight="1" x14ac:dyDescent="0.15">
      <c r="B1845" s="140"/>
      <c r="C1845" s="232" t="s">
        <v>7358</v>
      </c>
      <c r="D1845" s="232" t="s">
        <v>8074</v>
      </c>
      <c r="E1845" s="232" t="s">
        <v>7358</v>
      </c>
      <c r="F1845" s="232"/>
      <c r="G1845" s="232" t="s">
        <v>7358</v>
      </c>
      <c r="H1845" s="148"/>
      <c r="I1845" s="148"/>
      <c r="J1845" s="144">
        <v>2516</v>
      </c>
      <c r="K1845" s="138">
        <v>539</v>
      </c>
      <c r="L1845" s="138">
        <v>539</v>
      </c>
      <c r="M1845" s="148"/>
      <c r="N1845" s="185"/>
      <c r="O1845" s="148"/>
      <c r="P1845" s="144">
        <v>300</v>
      </c>
      <c r="Q1845" s="144">
        <v>300</v>
      </c>
      <c r="R1845" s="144" t="s">
        <v>8070</v>
      </c>
      <c r="S1845" s="144">
        <v>1</v>
      </c>
      <c r="T1845" s="144" t="s">
        <v>316</v>
      </c>
      <c r="U1845" s="148"/>
      <c r="V1845" s="148"/>
      <c r="W1845" s="148"/>
      <c r="X1845" s="148"/>
      <c r="Y1845" s="148"/>
      <c r="Z1845" s="148"/>
      <c r="AA1845" s="144" t="s">
        <v>8071</v>
      </c>
      <c r="AB1845" s="232"/>
      <c r="AC1845" s="232"/>
      <c r="AD1845" s="148"/>
      <c r="AE1845" s="148"/>
      <c r="AF1845" s="148"/>
      <c r="AG1845" s="148"/>
      <c r="AH1845" s="148"/>
      <c r="AI1845" s="148"/>
      <c r="AJ1845" s="148"/>
      <c r="AK1845" s="148"/>
      <c r="AL1845" s="148"/>
      <c r="AM1845" s="148"/>
      <c r="AN1845" s="148"/>
      <c r="AO1845" s="148"/>
      <c r="AP1845" s="148"/>
      <c r="AQ1845" s="148"/>
      <c r="AR1845" s="148"/>
      <c r="AS1845" s="148"/>
      <c r="AT1845" s="148"/>
      <c r="AU1845" s="148"/>
      <c r="AV1845" s="136">
        <v>2011</v>
      </c>
      <c r="AW1845" s="136"/>
      <c r="AX1845" s="136"/>
      <c r="AY1845" s="136"/>
      <c r="AZ1845" s="136"/>
      <c r="BA1845" s="136"/>
      <c r="BB1845" s="136"/>
      <c r="BC1845" s="138">
        <v>150</v>
      </c>
      <c r="BD1845" s="138" t="s">
        <v>10894</v>
      </c>
      <c r="BE1845" s="170"/>
    </row>
    <row r="1846" spans="2:57" ht="25.7" hidden="1" customHeight="1" x14ac:dyDescent="0.15">
      <c r="B1846" s="140"/>
      <c r="C1846" s="232" t="s">
        <v>7358</v>
      </c>
      <c r="D1846" s="232" t="s">
        <v>8075</v>
      </c>
      <c r="E1846" s="232" t="s">
        <v>7358</v>
      </c>
      <c r="F1846" s="232"/>
      <c r="G1846" s="232" t="s">
        <v>7358</v>
      </c>
      <c r="H1846" s="148"/>
      <c r="I1846" s="148"/>
      <c r="J1846" s="144">
        <v>2979</v>
      </c>
      <c r="K1846" s="138">
        <v>478</v>
      </c>
      <c r="L1846" s="138">
        <v>478</v>
      </c>
      <c r="M1846" s="148"/>
      <c r="N1846" s="185"/>
      <c r="O1846" s="148"/>
      <c r="P1846" s="144">
        <v>300</v>
      </c>
      <c r="Q1846" s="144">
        <v>300</v>
      </c>
      <c r="R1846" s="144" t="s">
        <v>8070</v>
      </c>
      <c r="S1846" s="144">
        <v>1</v>
      </c>
      <c r="T1846" s="144" t="s">
        <v>316</v>
      </c>
      <c r="U1846" s="148"/>
      <c r="V1846" s="148"/>
      <c r="W1846" s="148"/>
      <c r="X1846" s="148"/>
      <c r="Y1846" s="148"/>
      <c r="Z1846" s="148"/>
      <c r="AA1846" s="144" t="s">
        <v>8071</v>
      </c>
      <c r="AB1846" s="232"/>
      <c r="AC1846" s="232"/>
      <c r="AD1846" s="148"/>
      <c r="AE1846" s="148"/>
      <c r="AF1846" s="148"/>
      <c r="AG1846" s="148"/>
      <c r="AH1846" s="148"/>
      <c r="AI1846" s="148"/>
      <c r="AJ1846" s="148"/>
      <c r="AK1846" s="148"/>
      <c r="AL1846" s="148"/>
      <c r="AM1846" s="148"/>
      <c r="AN1846" s="148"/>
      <c r="AO1846" s="148"/>
      <c r="AP1846" s="148"/>
      <c r="AQ1846" s="148"/>
      <c r="AR1846" s="148"/>
      <c r="AS1846" s="148"/>
      <c r="AT1846" s="148"/>
      <c r="AU1846" s="148"/>
      <c r="AV1846" s="136">
        <v>2011</v>
      </c>
      <c r="AW1846" s="136"/>
      <c r="AX1846" s="136"/>
      <c r="AY1846" s="136"/>
      <c r="AZ1846" s="136"/>
      <c r="BA1846" s="136"/>
      <c r="BB1846" s="136"/>
      <c r="BC1846" s="138">
        <v>150</v>
      </c>
      <c r="BD1846" s="138" t="s">
        <v>10893</v>
      </c>
      <c r="BE1846" s="170"/>
    </row>
    <row r="1847" spans="2:57" ht="25.7" hidden="1" customHeight="1" x14ac:dyDescent="0.15">
      <c r="B1847" s="140"/>
      <c r="C1847" s="232" t="s">
        <v>7358</v>
      </c>
      <c r="D1847" s="232" t="s">
        <v>8076</v>
      </c>
      <c r="E1847" s="232" t="s">
        <v>7358</v>
      </c>
      <c r="F1847" s="232"/>
      <c r="G1847" s="232" t="s">
        <v>7358</v>
      </c>
      <c r="H1847" s="148"/>
      <c r="I1847" s="148"/>
      <c r="J1847" s="144">
        <v>1141</v>
      </c>
      <c r="K1847" s="138">
        <v>456</v>
      </c>
      <c r="L1847" s="138">
        <v>456</v>
      </c>
      <c r="M1847" s="148"/>
      <c r="N1847" s="185"/>
      <c r="O1847" s="148"/>
      <c r="P1847" s="144">
        <v>300</v>
      </c>
      <c r="Q1847" s="144">
        <v>300</v>
      </c>
      <c r="R1847" s="144" t="s">
        <v>8070</v>
      </c>
      <c r="S1847" s="144">
        <v>1</v>
      </c>
      <c r="T1847" s="144" t="s">
        <v>316</v>
      </c>
      <c r="U1847" s="148"/>
      <c r="V1847" s="148"/>
      <c r="W1847" s="148"/>
      <c r="X1847" s="148"/>
      <c r="Y1847" s="148"/>
      <c r="Z1847" s="148"/>
      <c r="AA1847" s="144" t="s">
        <v>8071</v>
      </c>
      <c r="AB1847" s="232"/>
      <c r="AC1847" s="232"/>
      <c r="AD1847" s="148"/>
      <c r="AE1847" s="148"/>
      <c r="AF1847" s="148"/>
      <c r="AG1847" s="148"/>
      <c r="AH1847" s="148"/>
      <c r="AI1847" s="148"/>
      <c r="AJ1847" s="148"/>
      <c r="AK1847" s="148"/>
      <c r="AL1847" s="148"/>
      <c r="AM1847" s="148"/>
      <c r="AN1847" s="148"/>
      <c r="AO1847" s="148"/>
      <c r="AP1847" s="148"/>
      <c r="AQ1847" s="148"/>
      <c r="AR1847" s="148"/>
      <c r="AS1847" s="148"/>
      <c r="AT1847" s="148"/>
      <c r="AU1847" s="148"/>
      <c r="AV1847" s="136">
        <v>2012</v>
      </c>
      <c r="AW1847" s="136"/>
      <c r="AX1847" s="136"/>
      <c r="AY1847" s="136"/>
      <c r="AZ1847" s="136"/>
      <c r="BA1847" s="136"/>
      <c r="BB1847" s="136"/>
      <c r="BC1847" s="138">
        <v>200</v>
      </c>
      <c r="BD1847" s="138" t="s">
        <v>8077</v>
      </c>
      <c r="BE1847" s="170"/>
    </row>
    <row r="1848" spans="2:57" ht="25.7" hidden="1" customHeight="1" x14ac:dyDescent="0.15">
      <c r="B1848" s="140"/>
      <c r="C1848" s="232" t="s">
        <v>7358</v>
      </c>
      <c r="D1848" s="232" t="s">
        <v>8078</v>
      </c>
      <c r="E1848" s="232" t="s">
        <v>7358</v>
      </c>
      <c r="F1848" s="232"/>
      <c r="G1848" s="232" t="s">
        <v>7358</v>
      </c>
      <c r="H1848" s="148"/>
      <c r="I1848" s="148"/>
      <c r="J1848" s="144">
        <v>5390</v>
      </c>
      <c r="K1848" s="138">
        <v>516</v>
      </c>
      <c r="L1848" s="138">
        <v>516</v>
      </c>
      <c r="M1848" s="148"/>
      <c r="N1848" s="185"/>
      <c r="O1848" s="148"/>
      <c r="P1848" s="144">
        <v>300</v>
      </c>
      <c r="Q1848" s="144">
        <v>300</v>
      </c>
      <c r="R1848" s="144" t="s">
        <v>8070</v>
      </c>
      <c r="S1848" s="144">
        <v>1</v>
      </c>
      <c r="T1848" s="144" t="s">
        <v>316</v>
      </c>
      <c r="U1848" s="148"/>
      <c r="V1848" s="148"/>
      <c r="W1848" s="148"/>
      <c r="X1848" s="148"/>
      <c r="Y1848" s="148"/>
      <c r="Z1848" s="148"/>
      <c r="AA1848" s="144" t="s">
        <v>8071</v>
      </c>
      <c r="AB1848" s="232"/>
      <c r="AC1848" s="232"/>
      <c r="AD1848" s="148"/>
      <c r="AE1848" s="148"/>
      <c r="AF1848" s="148"/>
      <c r="AG1848" s="148"/>
      <c r="AH1848" s="148"/>
      <c r="AI1848" s="148"/>
      <c r="AJ1848" s="148"/>
      <c r="AK1848" s="148"/>
      <c r="AL1848" s="148"/>
      <c r="AM1848" s="148"/>
      <c r="AN1848" s="148"/>
      <c r="AO1848" s="148"/>
      <c r="AP1848" s="148"/>
      <c r="AQ1848" s="148"/>
      <c r="AR1848" s="148"/>
      <c r="AS1848" s="148"/>
      <c r="AT1848" s="148"/>
      <c r="AU1848" s="148"/>
      <c r="AV1848" s="136">
        <v>2012</v>
      </c>
      <c r="AW1848" s="136"/>
      <c r="AX1848" s="136"/>
      <c r="AY1848" s="136"/>
      <c r="AZ1848" s="136"/>
      <c r="BA1848" s="136"/>
      <c r="BB1848" s="136"/>
      <c r="BC1848" s="138">
        <v>200</v>
      </c>
      <c r="BD1848" s="138" t="s">
        <v>8072</v>
      </c>
      <c r="BE1848" s="170"/>
    </row>
    <row r="1849" spans="2:57" ht="25.7" hidden="1" customHeight="1" x14ac:dyDescent="0.15">
      <c r="B1849" s="140"/>
      <c r="C1849" s="232" t="s">
        <v>7358</v>
      </c>
      <c r="D1849" s="232" t="s">
        <v>8079</v>
      </c>
      <c r="E1849" s="232" t="s">
        <v>7358</v>
      </c>
      <c r="F1849" s="232"/>
      <c r="G1849" s="232" t="s">
        <v>7358</v>
      </c>
      <c r="H1849" s="148"/>
      <c r="I1849" s="148"/>
      <c r="J1849" s="144">
        <v>14495</v>
      </c>
      <c r="K1849" s="138">
        <v>616</v>
      </c>
      <c r="L1849" s="138">
        <v>683</v>
      </c>
      <c r="M1849" s="148"/>
      <c r="N1849" s="185"/>
      <c r="O1849" s="148"/>
      <c r="P1849" s="144">
        <v>300</v>
      </c>
      <c r="Q1849" s="144">
        <v>300</v>
      </c>
      <c r="R1849" s="144" t="s">
        <v>8070</v>
      </c>
      <c r="S1849" s="144">
        <v>1</v>
      </c>
      <c r="T1849" s="144" t="s">
        <v>316</v>
      </c>
      <c r="U1849" s="148"/>
      <c r="V1849" s="148"/>
      <c r="W1849" s="148"/>
      <c r="X1849" s="148"/>
      <c r="Y1849" s="148"/>
      <c r="Z1849" s="148"/>
      <c r="AA1849" s="144" t="s">
        <v>1919</v>
      </c>
      <c r="AB1849" s="232"/>
      <c r="AC1849" s="232"/>
      <c r="AD1849" s="148"/>
      <c r="AE1849" s="148"/>
      <c r="AF1849" s="148"/>
      <c r="AG1849" s="148"/>
      <c r="AH1849" s="148"/>
      <c r="AI1849" s="148"/>
      <c r="AJ1849" s="148"/>
      <c r="AK1849" s="148"/>
      <c r="AL1849" s="148"/>
      <c r="AM1849" s="148"/>
      <c r="AN1849" s="148"/>
      <c r="AO1849" s="148"/>
      <c r="AP1849" s="148"/>
      <c r="AQ1849" s="148"/>
      <c r="AR1849" s="148"/>
      <c r="AS1849" s="148"/>
      <c r="AT1849" s="148"/>
      <c r="AU1849" s="148"/>
      <c r="AV1849" s="136">
        <v>2012</v>
      </c>
      <c r="AW1849" s="136"/>
      <c r="AX1849" s="136"/>
      <c r="AY1849" s="136"/>
      <c r="AZ1849" s="136"/>
      <c r="BA1849" s="136"/>
      <c r="BB1849" s="136"/>
      <c r="BC1849" s="138">
        <v>300</v>
      </c>
      <c r="BD1849" s="138"/>
      <c r="BE1849" s="170"/>
    </row>
    <row r="1850" spans="2:57" ht="25.7" hidden="1" customHeight="1" x14ac:dyDescent="0.15">
      <c r="B1850" s="140"/>
      <c r="C1850" s="232" t="s">
        <v>7358</v>
      </c>
      <c r="D1850" s="232" t="s">
        <v>8080</v>
      </c>
      <c r="E1850" s="232" t="s">
        <v>7358</v>
      </c>
      <c r="F1850" s="232"/>
      <c r="G1850" s="232" t="s">
        <v>7358</v>
      </c>
      <c r="H1850" s="148"/>
      <c r="I1850" s="148"/>
      <c r="J1850" s="144">
        <v>1141</v>
      </c>
      <c r="K1850" s="138">
        <v>506</v>
      </c>
      <c r="L1850" s="138">
        <v>506</v>
      </c>
      <c r="M1850" s="148"/>
      <c r="N1850" s="185"/>
      <c r="O1850" s="148"/>
      <c r="P1850" s="144">
        <v>300</v>
      </c>
      <c r="Q1850" s="144">
        <v>300</v>
      </c>
      <c r="R1850" s="144" t="s">
        <v>8070</v>
      </c>
      <c r="S1850" s="144">
        <v>1</v>
      </c>
      <c r="T1850" s="144" t="s">
        <v>316</v>
      </c>
      <c r="U1850" s="148"/>
      <c r="V1850" s="148"/>
      <c r="W1850" s="148"/>
      <c r="X1850" s="148"/>
      <c r="Y1850" s="148"/>
      <c r="Z1850" s="148"/>
      <c r="AA1850" s="144" t="s">
        <v>8071</v>
      </c>
      <c r="AB1850" s="232"/>
      <c r="AC1850" s="232"/>
      <c r="AD1850" s="148"/>
      <c r="AE1850" s="148"/>
      <c r="AF1850" s="148"/>
      <c r="AG1850" s="148"/>
      <c r="AH1850" s="148"/>
      <c r="AI1850" s="148"/>
      <c r="AJ1850" s="148"/>
      <c r="AK1850" s="148"/>
      <c r="AL1850" s="148"/>
      <c r="AM1850" s="148"/>
      <c r="AN1850" s="148"/>
      <c r="AO1850" s="148"/>
      <c r="AP1850" s="148"/>
      <c r="AQ1850" s="148"/>
      <c r="AR1850" s="148"/>
      <c r="AS1850" s="148"/>
      <c r="AT1850" s="148"/>
      <c r="AU1850" s="148"/>
      <c r="AV1850" s="136">
        <v>2013</v>
      </c>
      <c r="AW1850" s="136"/>
      <c r="AX1850" s="136"/>
      <c r="AY1850" s="136"/>
      <c r="AZ1850" s="136"/>
      <c r="BA1850" s="136"/>
      <c r="BB1850" s="136"/>
      <c r="BC1850" s="138">
        <v>250</v>
      </c>
      <c r="BD1850" s="138"/>
      <c r="BE1850" s="170"/>
    </row>
    <row r="1851" spans="2:57" ht="25.7" hidden="1" customHeight="1" x14ac:dyDescent="0.15">
      <c r="B1851" s="140"/>
      <c r="C1851" s="232" t="s">
        <v>7358</v>
      </c>
      <c r="D1851" s="232" t="s">
        <v>8081</v>
      </c>
      <c r="E1851" s="232" t="s">
        <v>7358</v>
      </c>
      <c r="F1851" s="232"/>
      <c r="G1851" s="232" t="s">
        <v>7358</v>
      </c>
      <c r="H1851" s="148"/>
      <c r="I1851" s="148"/>
      <c r="J1851" s="144">
        <v>2290</v>
      </c>
      <c r="K1851" s="138">
        <v>528</v>
      </c>
      <c r="L1851" s="138">
        <v>528</v>
      </c>
      <c r="M1851" s="148"/>
      <c r="N1851" s="185"/>
      <c r="O1851" s="148"/>
      <c r="P1851" s="144">
        <v>300</v>
      </c>
      <c r="Q1851" s="144">
        <v>300</v>
      </c>
      <c r="R1851" s="144" t="s">
        <v>8070</v>
      </c>
      <c r="S1851" s="144">
        <v>1</v>
      </c>
      <c r="T1851" s="144" t="s">
        <v>316</v>
      </c>
      <c r="U1851" s="148"/>
      <c r="V1851" s="148"/>
      <c r="W1851" s="148"/>
      <c r="X1851" s="148"/>
      <c r="Y1851" s="148"/>
      <c r="Z1851" s="148"/>
      <c r="AA1851" s="144" t="s">
        <v>8071</v>
      </c>
      <c r="AB1851" s="232"/>
      <c r="AC1851" s="232"/>
      <c r="AD1851" s="148"/>
      <c r="AE1851" s="148"/>
      <c r="AF1851" s="148"/>
      <c r="AG1851" s="148"/>
      <c r="AH1851" s="148"/>
      <c r="AI1851" s="148"/>
      <c r="AJ1851" s="148"/>
      <c r="AK1851" s="148"/>
      <c r="AL1851" s="148"/>
      <c r="AM1851" s="148"/>
      <c r="AN1851" s="148"/>
      <c r="AO1851" s="148"/>
      <c r="AP1851" s="148"/>
      <c r="AQ1851" s="148"/>
      <c r="AR1851" s="148"/>
      <c r="AS1851" s="148"/>
      <c r="AT1851" s="148"/>
      <c r="AU1851" s="148"/>
      <c r="AV1851" s="136">
        <v>2015</v>
      </c>
      <c r="AW1851" s="136"/>
      <c r="AX1851" s="136"/>
      <c r="AY1851" s="136"/>
      <c r="AZ1851" s="136"/>
      <c r="BA1851" s="136"/>
      <c r="BB1851" s="136"/>
      <c r="BC1851" s="138">
        <v>250</v>
      </c>
      <c r="BD1851" s="138"/>
      <c r="BE1851" s="170"/>
    </row>
    <row r="1852" spans="2:57" ht="25.7" hidden="1" customHeight="1" x14ac:dyDescent="0.15">
      <c r="B1852" s="140"/>
      <c r="C1852" s="232" t="s">
        <v>7358</v>
      </c>
      <c r="D1852" s="232" t="s">
        <v>8082</v>
      </c>
      <c r="E1852" s="232" t="s">
        <v>7358</v>
      </c>
      <c r="F1852" s="232"/>
      <c r="G1852" s="232" t="s">
        <v>7358</v>
      </c>
      <c r="H1852" s="148"/>
      <c r="I1852" s="148"/>
      <c r="J1852" s="144">
        <v>11714</v>
      </c>
      <c r="K1852" s="138">
        <v>357</v>
      </c>
      <c r="L1852" s="138">
        <v>357</v>
      </c>
      <c r="M1852" s="148"/>
      <c r="N1852" s="185"/>
      <c r="O1852" s="148"/>
      <c r="P1852" s="144">
        <v>300</v>
      </c>
      <c r="Q1852" s="144">
        <v>300</v>
      </c>
      <c r="R1852" s="144" t="s">
        <v>8070</v>
      </c>
      <c r="S1852" s="144">
        <v>1</v>
      </c>
      <c r="T1852" s="144" t="s">
        <v>316</v>
      </c>
      <c r="U1852" s="148"/>
      <c r="V1852" s="148"/>
      <c r="W1852" s="148"/>
      <c r="X1852" s="148"/>
      <c r="Y1852" s="148"/>
      <c r="Z1852" s="148"/>
      <c r="AA1852" s="144" t="s">
        <v>8071</v>
      </c>
      <c r="AB1852" s="232"/>
      <c r="AC1852" s="232"/>
      <c r="AD1852" s="148"/>
      <c r="AE1852" s="148"/>
      <c r="AF1852" s="148"/>
      <c r="AG1852" s="148"/>
      <c r="AH1852" s="148"/>
      <c r="AI1852" s="148"/>
      <c r="AJ1852" s="148"/>
      <c r="AK1852" s="148"/>
      <c r="AL1852" s="148"/>
      <c r="AM1852" s="148"/>
      <c r="AN1852" s="148"/>
      <c r="AO1852" s="148"/>
      <c r="AP1852" s="148"/>
      <c r="AQ1852" s="148"/>
      <c r="AR1852" s="148"/>
      <c r="AS1852" s="148"/>
      <c r="AT1852" s="148"/>
      <c r="AU1852" s="148"/>
      <c r="AV1852" s="136">
        <v>2015</v>
      </c>
      <c r="AW1852" s="136"/>
      <c r="AX1852" s="136"/>
      <c r="AY1852" s="136"/>
      <c r="AZ1852" s="136"/>
      <c r="BA1852" s="136"/>
      <c r="BB1852" s="136"/>
      <c r="BC1852" s="138">
        <v>250</v>
      </c>
      <c r="BD1852" s="138"/>
      <c r="BE1852" s="170"/>
    </row>
    <row r="1853" spans="2:57" ht="25.7" hidden="1" customHeight="1" x14ac:dyDescent="0.15">
      <c r="B1853" s="140"/>
      <c r="C1853" s="232" t="s">
        <v>7365</v>
      </c>
      <c r="D1853" s="232" t="s">
        <v>8083</v>
      </c>
      <c r="E1853" s="232" t="s">
        <v>7365</v>
      </c>
      <c r="F1853" s="232"/>
      <c r="G1853" s="232" t="s">
        <v>13712</v>
      </c>
      <c r="H1853" s="148"/>
      <c r="I1853" s="148"/>
      <c r="J1853" s="144">
        <v>17023</v>
      </c>
      <c r="K1853" s="138">
        <v>3475.8</v>
      </c>
      <c r="L1853" s="138">
        <v>3526.8</v>
      </c>
      <c r="M1853" s="148"/>
      <c r="N1853" s="185"/>
      <c r="O1853" s="148"/>
      <c r="P1853" s="144">
        <v>1800</v>
      </c>
      <c r="Q1853" s="144">
        <v>1800</v>
      </c>
      <c r="R1853" s="144" t="s">
        <v>5681</v>
      </c>
      <c r="S1853" s="144">
        <v>6</v>
      </c>
      <c r="T1853" s="144" t="s">
        <v>316</v>
      </c>
      <c r="U1853" s="148"/>
      <c r="V1853" s="148"/>
      <c r="W1853" s="148"/>
      <c r="X1853" s="148"/>
      <c r="Y1853" s="148"/>
      <c r="Z1853" s="148"/>
      <c r="AA1853" s="144" t="s">
        <v>8084</v>
      </c>
      <c r="AB1853" s="232"/>
      <c r="AC1853" s="232"/>
      <c r="AD1853" s="148"/>
      <c r="AE1853" s="148"/>
      <c r="AF1853" s="148"/>
      <c r="AG1853" s="148"/>
      <c r="AH1853" s="148"/>
      <c r="AI1853" s="148"/>
      <c r="AJ1853" s="148"/>
      <c r="AK1853" s="148"/>
      <c r="AL1853" s="148"/>
      <c r="AM1853" s="148"/>
      <c r="AN1853" s="148"/>
      <c r="AO1853" s="148"/>
      <c r="AP1853" s="148"/>
      <c r="AQ1853" s="148"/>
      <c r="AR1853" s="148"/>
      <c r="AS1853" s="148"/>
      <c r="AT1853" s="148"/>
      <c r="AU1853" s="148"/>
      <c r="AV1853" s="136">
        <v>2007</v>
      </c>
      <c r="AW1853" s="136"/>
      <c r="AX1853" s="136"/>
      <c r="AY1853" s="136"/>
      <c r="AZ1853" s="136"/>
      <c r="BA1853" s="136"/>
      <c r="BB1853" s="136"/>
      <c r="BC1853" s="138">
        <v>2150</v>
      </c>
      <c r="BD1853" s="138"/>
      <c r="BE1853" s="170"/>
    </row>
    <row r="1854" spans="2:57" ht="25.7" hidden="1" customHeight="1" x14ac:dyDescent="0.15">
      <c r="B1854" s="140"/>
      <c r="C1854" s="232" t="s">
        <v>7365</v>
      </c>
      <c r="D1854" s="232" t="s">
        <v>8085</v>
      </c>
      <c r="E1854" s="232" t="s">
        <v>7365</v>
      </c>
      <c r="F1854" s="232"/>
      <c r="G1854" s="232" t="s">
        <v>7365</v>
      </c>
      <c r="H1854" s="148"/>
      <c r="I1854" s="148"/>
      <c r="J1854" s="144">
        <v>1000</v>
      </c>
      <c r="K1854" s="138">
        <v>426</v>
      </c>
      <c r="L1854" s="138">
        <v>426</v>
      </c>
      <c r="M1854" s="148"/>
      <c r="N1854" s="185"/>
      <c r="O1854" s="148"/>
      <c r="P1854" s="144">
        <v>300</v>
      </c>
      <c r="Q1854" s="144">
        <v>300</v>
      </c>
      <c r="R1854" s="144" t="s">
        <v>5681</v>
      </c>
      <c r="S1854" s="144">
        <v>1</v>
      </c>
      <c r="T1854" s="144" t="s">
        <v>316</v>
      </c>
      <c r="U1854" s="148"/>
      <c r="V1854" s="148"/>
      <c r="W1854" s="148"/>
      <c r="X1854" s="148"/>
      <c r="Y1854" s="148"/>
      <c r="Z1854" s="148"/>
      <c r="AA1854" s="144" t="s">
        <v>8086</v>
      </c>
      <c r="AB1854" s="232"/>
      <c r="AC1854" s="232"/>
      <c r="AD1854" s="148"/>
      <c r="AE1854" s="148"/>
      <c r="AF1854" s="148"/>
      <c r="AG1854" s="148"/>
      <c r="AH1854" s="148"/>
      <c r="AI1854" s="148"/>
      <c r="AJ1854" s="148"/>
      <c r="AK1854" s="148"/>
      <c r="AL1854" s="148"/>
      <c r="AM1854" s="148"/>
      <c r="AN1854" s="148"/>
      <c r="AO1854" s="148"/>
      <c r="AP1854" s="148"/>
      <c r="AQ1854" s="148"/>
      <c r="AR1854" s="148"/>
      <c r="AS1854" s="148"/>
      <c r="AT1854" s="148"/>
      <c r="AU1854" s="148"/>
      <c r="AV1854" s="136">
        <v>2008</v>
      </c>
      <c r="AW1854" s="136"/>
      <c r="AX1854" s="136"/>
      <c r="AY1854" s="136"/>
      <c r="AZ1854" s="136"/>
      <c r="BA1854" s="136"/>
      <c r="BB1854" s="136"/>
      <c r="BC1854" s="138">
        <v>45</v>
      </c>
      <c r="BD1854" s="138"/>
      <c r="BE1854" s="170"/>
    </row>
    <row r="1855" spans="2:57" ht="25.7" hidden="1" customHeight="1" x14ac:dyDescent="0.15">
      <c r="B1855" s="140"/>
      <c r="C1855" s="232" t="s">
        <v>7365</v>
      </c>
      <c r="D1855" s="232" t="s">
        <v>8087</v>
      </c>
      <c r="E1855" s="232" t="s">
        <v>7365</v>
      </c>
      <c r="F1855" s="232"/>
      <c r="G1855" s="232" t="s">
        <v>7365</v>
      </c>
      <c r="H1855" s="148"/>
      <c r="I1855" s="148"/>
      <c r="J1855" s="144">
        <v>1062</v>
      </c>
      <c r="K1855" s="138">
        <v>421</v>
      </c>
      <c r="L1855" s="138">
        <v>421</v>
      </c>
      <c r="M1855" s="148"/>
      <c r="N1855" s="185"/>
      <c r="O1855" s="148"/>
      <c r="P1855" s="144">
        <v>300</v>
      </c>
      <c r="Q1855" s="144">
        <v>300</v>
      </c>
      <c r="R1855" s="144" t="s">
        <v>5681</v>
      </c>
      <c r="S1855" s="144">
        <v>1</v>
      </c>
      <c r="T1855" s="144" t="s">
        <v>316</v>
      </c>
      <c r="U1855" s="148"/>
      <c r="V1855" s="148"/>
      <c r="W1855" s="148"/>
      <c r="X1855" s="148"/>
      <c r="Y1855" s="148"/>
      <c r="Z1855" s="148"/>
      <c r="AA1855" s="144" t="s">
        <v>1530</v>
      </c>
      <c r="AB1855" s="232"/>
      <c r="AC1855" s="232"/>
      <c r="AD1855" s="148"/>
      <c r="AE1855" s="148"/>
      <c r="AF1855" s="148"/>
      <c r="AG1855" s="148"/>
      <c r="AH1855" s="148"/>
      <c r="AI1855" s="148"/>
      <c r="AJ1855" s="148"/>
      <c r="AK1855" s="148"/>
      <c r="AL1855" s="148"/>
      <c r="AM1855" s="148"/>
      <c r="AN1855" s="148"/>
      <c r="AO1855" s="148"/>
      <c r="AP1855" s="148"/>
      <c r="AQ1855" s="148"/>
      <c r="AR1855" s="148"/>
      <c r="AS1855" s="148"/>
      <c r="AT1855" s="148"/>
      <c r="AU1855" s="148"/>
      <c r="AV1855" s="136">
        <v>2005</v>
      </c>
      <c r="AW1855" s="136"/>
      <c r="AX1855" s="136"/>
      <c r="AY1855" s="136"/>
      <c r="AZ1855" s="136"/>
      <c r="BA1855" s="136"/>
      <c r="BB1855" s="136"/>
      <c r="BC1855" s="138">
        <v>27</v>
      </c>
      <c r="BD1855" s="138"/>
      <c r="BE1855" s="170"/>
    </row>
    <row r="1856" spans="2:57" ht="25.7" hidden="1" customHeight="1" x14ac:dyDescent="0.15">
      <c r="B1856" s="140"/>
      <c r="C1856" s="232" t="s">
        <v>7365</v>
      </c>
      <c r="D1856" s="232" t="s">
        <v>8088</v>
      </c>
      <c r="E1856" s="232" t="s">
        <v>7365</v>
      </c>
      <c r="F1856" s="232"/>
      <c r="G1856" s="232" t="s">
        <v>7365</v>
      </c>
      <c r="H1856" s="148"/>
      <c r="I1856" s="148"/>
      <c r="J1856" s="144">
        <v>1462</v>
      </c>
      <c r="K1856" s="138">
        <v>437</v>
      </c>
      <c r="L1856" s="138">
        <v>437</v>
      </c>
      <c r="M1856" s="148"/>
      <c r="N1856" s="185"/>
      <c r="O1856" s="148"/>
      <c r="P1856" s="144">
        <v>300</v>
      </c>
      <c r="Q1856" s="144">
        <v>300</v>
      </c>
      <c r="R1856" s="144" t="s">
        <v>5681</v>
      </c>
      <c r="S1856" s="144">
        <v>1</v>
      </c>
      <c r="T1856" s="144" t="s">
        <v>316</v>
      </c>
      <c r="U1856" s="148"/>
      <c r="V1856" s="148"/>
      <c r="W1856" s="148"/>
      <c r="X1856" s="148"/>
      <c r="Y1856" s="148"/>
      <c r="Z1856" s="148"/>
      <c r="AA1856" s="144" t="s">
        <v>1530</v>
      </c>
      <c r="AB1856" s="232"/>
      <c r="AC1856" s="232"/>
      <c r="AD1856" s="148"/>
      <c r="AE1856" s="148"/>
      <c r="AF1856" s="148"/>
      <c r="AG1856" s="148"/>
      <c r="AH1856" s="148"/>
      <c r="AI1856" s="148"/>
      <c r="AJ1856" s="148"/>
      <c r="AK1856" s="148"/>
      <c r="AL1856" s="148"/>
      <c r="AM1856" s="148"/>
      <c r="AN1856" s="148"/>
      <c r="AO1856" s="148"/>
      <c r="AP1856" s="148"/>
      <c r="AQ1856" s="148"/>
      <c r="AR1856" s="148"/>
      <c r="AS1856" s="148"/>
      <c r="AT1856" s="148"/>
      <c r="AU1856" s="148"/>
      <c r="AV1856" s="136">
        <v>2007</v>
      </c>
      <c r="AW1856" s="136"/>
      <c r="AX1856" s="136"/>
      <c r="AY1856" s="136"/>
      <c r="AZ1856" s="136"/>
      <c r="BA1856" s="136"/>
      <c r="BB1856" s="136"/>
      <c r="BC1856" s="138">
        <v>35</v>
      </c>
      <c r="BD1856" s="138"/>
      <c r="BE1856" s="170"/>
    </row>
    <row r="1857" spans="2:57" ht="25.7" hidden="1" customHeight="1" x14ac:dyDescent="0.15">
      <c r="B1857" s="140"/>
      <c r="C1857" s="232" t="s">
        <v>7365</v>
      </c>
      <c r="D1857" s="232" t="s">
        <v>8089</v>
      </c>
      <c r="E1857" s="232" t="s">
        <v>7365</v>
      </c>
      <c r="F1857" s="232"/>
      <c r="G1857" s="232" t="s">
        <v>7365</v>
      </c>
      <c r="H1857" s="148"/>
      <c r="I1857" s="148"/>
      <c r="J1857" s="144">
        <v>705</v>
      </c>
      <c r="K1857" s="138">
        <v>422</v>
      </c>
      <c r="L1857" s="138">
        <v>422</v>
      </c>
      <c r="M1857" s="148"/>
      <c r="N1857" s="185"/>
      <c r="O1857" s="148"/>
      <c r="P1857" s="144">
        <v>300</v>
      </c>
      <c r="Q1857" s="144">
        <v>300</v>
      </c>
      <c r="R1857" s="144" t="s">
        <v>5681</v>
      </c>
      <c r="S1857" s="144">
        <v>1</v>
      </c>
      <c r="T1857" s="144" t="s">
        <v>316</v>
      </c>
      <c r="U1857" s="148"/>
      <c r="V1857" s="148"/>
      <c r="W1857" s="148"/>
      <c r="X1857" s="148"/>
      <c r="Y1857" s="148"/>
      <c r="Z1857" s="148"/>
      <c r="AA1857" s="144" t="s">
        <v>1530</v>
      </c>
      <c r="AB1857" s="232"/>
      <c r="AC1857" s="232"/>
      <c r="AD1857" s="148"/>
      <c r="AE1857" s="148"/>
      <c r="AF1857" s="148"/>
      <c r="AG1857" s="148"/>
      <c r="AH1857" s="148"/>
      <c r="AI1857" s="148"/>
      <c r="AJ1857" s="148"/>
      <c r="AK1857" s="148"/>
      <c r="AL1857" s="148"/>
      <c r="AM1857" s="148"/>
      <c r="AN1857" s="148"/>
      <c r="AO1857" s="148"/>
      <c r="AP1857" s="148"/>
      <c r="AQ1857" s="148"/>
      <c r="AR1857" s="148"/>
      <c r="AS1857" s="148"/>
      <c r="AT1857" s="148"/>
      <c r="AU1857" s="148"/>
      <c r="AV1857" s="136">
        <v>2004</v>
      </c>
      <c r="AW1857" s="136"/>
      <c r="AX1857" s="136"/>
      <c r="AY1857" s="136"/>
      <c r="AZ1857" s="136"/>
      <c r="BA1857" s="136"/>
      <c r="BB1857" s="136"/>
      <c r="BC1857" s="138">
        <v>30</v>
      </c>
      <c r="BD1857" s="138"/>
      <c r="BE1857" s="170"/>
    </row>
    <row r="1858" spans="2:57" ht="25.7" hidden="1" customHeight="1" x14ac:dyDescent="0.15">
      <c r="B1858" s="140"/>
      <c r="C1858" s="232" t="s">
        <v>768</v>
      </c>
      <c r="D1858" s="232" t="s">
        <v>8090</v>
      </c>
      <c r="E1858" s="232" t="s">
        <v>768</v>
      </c>
      <c r="F1858" s="232"/>
      <c r="G1858" s="232" t="s">
        <v>768</v>
      </c>
      <c r="H1858" s="148"/>
      <c r="I1858" s="148"/>
      <c r="J1858" s="144">
        <v>13284</v>
      </c>
      <c r="K1858" s="138">
        <v>393.75</v>
      </c>
      <c r="L1858" s="138">
        <v>393.75</v>
      </c>
      <c r="M1858" s="148"/>
      <c r="N1858" s="185"/>
      <c r="O1858" s="148"/>
      <c r="P1858" s="144">
        <v>300</v>
      </c>
      <c r="Q1858" s="144">
        <v>300</v>
      </c>
      <c r="R1858" s="144" t="s">
        <v>5681</v>
      </c>
      <c r="S1858" s="144">
        <v>1</v>
      </c>
      <c r="T1858" s="144" t="s">
        <v>316</v>
      </c>
      <c r="U1858" s="148"/>
      <c r="V1858" s="148"/>
      <c r="W1858" s="148"/>
      <c r="X1858" s="148"/>
      <c r="Y1858" s="148"/>
      <c r="Z1858" s="148"/>
      <c r="AA1858" s="144" t="s">
        <v>1530</v>
      </c>
      <c r="AB1858" s="232"/>
      <c r="AC1858" s="232"/>
      <c r="AD1858" s="148"/>
      <c r="AE1858" s="148"/>
      <c r="AF1858" s="148"/>
      <c r="AG1858" s="148"/>
      <c r="AH1858" s="148"/>
      <c r="AI1858" s="148"/>
      <c r="AJ1858" s="148"/>
      <c r="AK1858" s="148"/>
      <c r="AL1858" s="148"/>
      <c r="AM1858" s="148"/>
      <c r="AN1858" s="148"/>
      <c r="AO1858" s="148"/>
      <c r="AP1858" s="148"/>
      <c r="AQ1858" s="148"/>
      <c r="AR1858" s="148"/>
      <c r="AS1858" s="148"/>
      <c r="AT1858" s="148"/>
      <c r="AU1858" s="148"/>
      <c r="AV1858" s="136">
        <v>2008</v>
      </c>
      <c r="AW1858" s="136"/>
      <c r="AX1858" s="136"/>
      <c r="AY1858" s="136"/>
      <c r="AZ1858" s="136"/>
      <c r="BA1858" s="136"/>
      <c r="BB1858" s="136"/>
      <c r="BC1858" s="138">
        <v>90</v>
      </c>
      <c r="BD1858" s="138"/>
      <c r="BE1858" s="170"/>
    </row>
    <row r="1859" spans="2:57" ht="25.7" hidden="1" customHeight="1" x14ac:dyDescent="0.15">
      <c r="B1859" s="140"/>
      <c r="C1859" s="232" t="s">
        <v>768</v>
      </c>
      <c r="D1859" s="232" t="s">
        <v>8091</v>
      </c>
      <c r="E1859" s="232" t="s">
        <v>768</v>
      </c>
      <c r="F1859" s="232"/>
      <c r="G1859" s="232" t="s">
        <v>768</v>
      </c>
      <c r="H1859" s="148"/>
      <c r="I1859" s="148"/>
      <c r="J1859" s="144">
        <v>1499</v>
      </c>
      <c r="K1859" s="138">
        <v>453.37</v>
      </c>
      <c r="L1859" s="138">
        <v>453.37</v>
      </c>
      <c r="M1859" s="148"/>
      <c r="N1859" s="185"/>
      <c r="O1859" s="148"/>
      <c r="P1859" s="144">
        <v>300</v>
      </c>
      <c r="Q1859" s="144">
        <v>300</v>
      </c>
      <c r="R1859" s="144" t="s">
        <v>5681</v>
      </c>
      <c r="S1859" s="144">
        <v>1</v>
      </c>
      <c r="T1859" s="144" t="s">
        <v>316</v>
      </c>
      <c r="U1859" s="148"/>
      <c r="V1859" s="148"/>
      <c r="W1859" s="148"/>
      <c r="X1859" s="148"/>
      <c r="Y1859" s="148"/>
      <c r="Z1859" s="148"/>
      <c r="AA1859" s="144" t="s">
        <v>10895</v>
      </c>
      <c r="AB1859" s="232"/>
      <c r="AC1859" s="232"/>
      <c r="AD1859" s="148"/>
      <c r="AE1859" s="148"/>
      <c r="AF1859" s="148"/>
      <c r="AG1859" s="148"/>
      <c r="AH1859" s="148"/>
      <c r="AI1859" s="148"/>
      <c r="AJ1859" s="148"/>
      <c r="AK1859" s="148"/>
      <c r="AL1859" s="148"/>
      <c r="AM1859" s="148"/>
      <c r="AN1859" s="148"/>
      <c r="AO1859" s="148"/>
      <c r="AP1859" s="148"/>
      <c r="AQ1859" s="148"/>
      <c r="AR1859" s="148"/>
      <c r="AS1859" s="148"/>
      <c r="AT1859" s="148"/>
      <c r="AU1859" s="148"/>
      <c r="AV1859" s="136">
        <v>2010</v>
      </c>
      <c r="AW1859" s="136"/>
      <c r="AX1859" s="136"/>
      <c r="AY1859" s="136"/>
      <c r="AZ1859" s="136"/>
      <c r="BA1859" s="136"/>
      <c r="BB1859" s="136"/>
      <c r="BC1859" s="138">
        <v>230</v>
      </c>
      <c r="BD1859" s="138"/>
      <c r="BE1859" s="170"/>
    </row>
    <row r="1860" spans="2:57" ht="25.7" hidden="1" customHeight="1" x14ac:dyDescent="0.15">
      <c r="B1860" s="140"/>
      <c r="C1860" s="232" t="s">
        <v>768</v>
      </c>
      <c r="D1860" s="232" t="s">
        <v>8092</v>
      </c>
      <c r="E1860" s="405" t="s">
        <v>768</v>
      </c>
      <c r="F1860" s="232"/>
      <c r="G1860" s="232" t="s">
        <v>768</v>
      </c>
      <c r="H1860" s="148"/>
      <c r="I1860" s="148"/>
      <c r="J1860" s="144">
        <v>2848</v>
      </c>
      <c r="K1860" s="138">
        <v>437.4</v>
      </c>
      <c r="L1860" s="138">
        <v>437.4</v>
      </c>
      <c r="M1860" s="148"/>
      <c r="N1860" s="185"/>
      <c r="O1860" s="148"/>
      <c r="P1860" s="144">
        <v>300</v>
      </c>
      <c r="Q1860" s="144">
        <v>300</v>
      </c>
      <c r="R1860" s="144" t="s">
        <v>5681</v>
      </c>
      <c r="S1860" s="144">
        <v>1</v>
      </c>
      <c r="T1860" s="144" t="s">
        <v>316</v>
      </c>
      <c r="U1860" s="148"/>
      <c r="V1860" s="148"/>
      <c r="W1860" s="148"/>
      <c r="X1860" s="148"/>
      <c r="Y1860" s="148"/>
      <c r="Z1860" s="148"/>
      <c r="AA1860" s="144" t="s">
        <v>5555</v>
      </c>
      <c r="AB1860" s="232"/>
      <c r="AC1860" s="232"/>
      <c r="AD1860" s="148"/>
      <c r="AE1860" s="148"/>
      <c r="AF1860" s="148"/>
      <c r="AG1860" s="148"/>
      <c r="AH1860" s="148"/>
      <c r="AI1860" s="148"/>
      <c r="AJ1860" s="148"/>
      <c r="AK1860" s="148"/>
      <c r="AL1860" s="148"/>
      <c r="AM1860" s="148"/>
      <c r="AN1860" s="148"/>
      <c r="AO1860" s="148"/>
      <c r="AP1860" s="148"/>
      <c r="AQ1860" s="148"/>
      <c r="AR1860" s="148"/>
      <c r="AS1860" s="148"/>
      <c r="AT1860" s="148"/>
      <c r="AU1860" s="148"/>
      <c r="AV1860" s="136">
        <v>2011</v>
      </c>
      <c r="AW1860" s="136"/>
      <c r="AX1860" s="136"/>
      <c r="AY1860" s="136"/>
      <c r="AZ1860" s="136"/>
      <c r="BA1860" s="136"/>
      <c r="BB1860" s="136"/>
      <c r="BC1860" s="138">
        <v>150</v>
      </c>
      <c r="BD1860" s="138"/>
      <c r="BE1860" s="170"/>
    </row>
    <row r="1861" spans="2:57" ht="25.7" hidden="1" customHeight="1" x14ac:dyDescent="0.15">
      <c r="B1861" s="140"/>
      <c r="C1861" s="232" t="s">
        <v>768</v>
      </c>
      <c r="D1861" s="232" t="s">
        <v>1920</v>
      </c>
      <c r="E1861" s="232" t="s">
        <v>768</v>
      </c>
      <c r="F1861" s="232"/>
      <c r="G1861" s="232" t="s">
        <v>768</v>
      </c>
      <c r="H1861" s="148"/>
      <c r="I1861" s="148"/>
      <c r="J1861" s="144">
        <v>1549</v>
      </c>
      <c r="K1861" s="138">
        <v>306</v>
      </c>
      <c r="L1861" s="138">
        <v>306</v>
      </c>
      <c r="M1861" s="148"/>
      <c r="N1861" s="185"/>
      <c r="O1861" s="148"/>
      <c r="P1861" s="144">
        <v>306</v>
      </c>
      <c r="Q1861" s="144">
        <v>306</v>
      </c>
      <c r="R1861" s="144" t="s">
        <v>1921</v>
      </c>
      <c r="S1861" s="144">
        <v>1</v>
      </c>
      <c r="T1861" s="144" t="s">
        <v>316</v>
      </c>
      <c r="U1861" s="148"/>
      <c r="V1861" s="148"/>
      <c r="W1861" s="148"/>
      <c r="X1861" s="148"/>
      <c r="Y1861" s="148"/>
      <c r="Z1861" s="148"/>
      <c r="AA1861" s="144" t="s">
        <v>1922</v>
      </c>
      <c r="AB1861" s="232"/>
      <c r="AC1861" s="232"/>
      <c r="AD1861" s="148"/>
      <c r="AE1861" s="148"/>
      <c r="AF1861" s="148"/>
      <c r="AG1861" s="148"/>
      <c r="AH1861" s="148"/>
      <c r="AI1861" s="148"/>
      <c r="AJ1861" s="148"/>
      <c r="AK1861" s="148"/>
      <c r="AL1861" s="148"/>
      <c r="AM1861" s="148"/>
      <c r="AN1861" s="148"/>
      <c r="AO1861" s="148"/>
      <c r="AP1861" s="148"/>
      <c r="AQ1861" s="148"/>
      <c r="AR1861" s="148"/>
      <c r="AS1861" s="148"/>
      <c r="AT1861" s="148"/>
      <c r="AU1861" s="148"/>
      <c r="AV1861" s="136">
        <v>2013</v>
      </c>
      <c r="AW1861" s="136"/>
      <c r="AX1861" s="136"/>
      <c r="AY1861" s="136"/>
      <c r="AZ1861" s="136"/>
      <c r="BA1861" s="136"/>
      <c r="BB1861" s="136"/>
      <c r="BC1861" s="138">
        <v>100</v>
      </c>
      <c r="BD1861" s="138"/>
      <c r="BE1861" s="170"/>
    </row>
    <row r="1862" spans="2:57" ht="25.7" hidden="1" customHeight="1" x14ac:dyDescent="0.15">
      <c r="B1862" s="140"/>
      <c r="C1862" s="232" t="s">
        <v>768</v>
      </c>
      <c r="D1862" s="232" t="s">
        <v>8093</v>
      </c>
      <c r="E1862" s="232" t="s">
        <v>768</v>
      </c>
      <c r="F1862" s="232"/>
      <c r="G1862" s="232" t="s">
        <v>768</v>
      </c>
      <c r="H1862" s="148"/>
      <c r="I1862" s="148"/>
      <c r="J1862" s="144">
        <v>1265</v>
      </c>
      <c r="K1862" s="138">
        <v>472.38</v>
      </c>
      <c r="L1862" s="138">
        <v>472.38</v>
      </c>
      <c r="M1862" s="148"/>
      <c r="N1862" s="185"/>
      <c r="O1862" s="148"/>
      <c r="P1862" s="144">
        <v>300</v>
      </c>
      <c r="Q1862" s="144">
        <v>300</v>
      </c>
      <c r="R1862" s="144" t="s">
        <v>5681</v>
      </c>
      <c r="S1862" s="144">
        <v>1</v>
      </c>
      <c r="T1862" s="144" t="s">
        <v>316</v>
      </c>
      <c r="U1862" s="148"/>
      <c r="V1862" s="148"/>
      <c r="W1862" s="148"/>
      <c r="X1862" s="148"/>
      <c r="Y1862" s="148"/>
      <c r="Z1862" s="148"/>
      <c r="AA1862" s="144" t="s">
        <v>8094</v>
      </c>
      <c r="AB1862" s="232"/>
      <c r="AC1862" s="232"/>
      <c r="AD1862" s="148"/>
      <c r="AE1862" s="148"/>
      <c r="AF1862" s="148"/>
      <c r="AG1862" s="148"/>
      <c r="AH1862" s="148"/>
      <c r="AI1862" s="148"/>
      <c r="AJ1862" s="148"/>
      <c r="AK1862" s="148"/>
      <c r="AL1862" s="148"/>
      <c r="AM1862" s="148"/>
      <c r="AN1862" s="148"/>
      <c r="AO1862" s="148"/>
      <c r="AP1862" s="148"/>
      <c r="AQ1862" s="148"/>
      <c r="AR1862" s="148"/>
      <c r="AS1862" s="148"/>
      <c r="AT1862" s="148"/>
      <c r="AU1862" s="148"/>
      <c r="AV1862" s="136">
        <v>2012</v>
      </c>
      <c r="AW1862" s="136"/>
      <c r="AX1862" s="136"/>
      <c r="AY1862" s="136"/>
      <c r="AZ1862" s="136"/>
      <c r="BA1862" s="136"/>
      <c r="BB1862" s="136"/>
      <c r="BC1862" s="138">
        <v>300</v>
      </c>
      <c r="BD1862" s="138"/>
      <c r="BE1862" s="170"/>
    </row>
    <row r="1863" spans="2:57" ht="25.7" hidden="1" customHeight="1" x14ac:dyDescent="0.15">
      <c r="B1863" s="140"/>
      <c r="C1863" s="232" t="s">
        <v>768</v>
      </c>
      <c r="D1863" s="232" t="s">
        <v>8095</v>
      </c>
      <c r="E1863" s="461" t="s">
        <v>768</v>
      </c>
      <c r="F1863" s="232"/>
      <c r="G1863" s="232" t="s">
        <v>768</v>
      </c>
      <c r="H1863" s="148"/>
      <c r="I1863" s="148"/>
      <c r="J1863" s="144">
        <v>3923</v>
      </c>
      <c r="K1863" s="138">
        <v>450.76</v>
      </c>
      <c r="L1863" s="138">
        <v>450.76</v>
      </c>
      <c r="M1863" s="148"/>
      <c r="N1863" s="185"/>
      <c r="O1863" s="148"/>
      <c r="P1863" s="144">
        <v>600</v>
      </c>
      <c r="Q1863" s="144">
        <v>600</v>
      </c>
      <c r="R1863" s="144" t="s">
        <v>5681</v>
      </c>
      <c r="S1863" s="144">
        <v>2</v>
      </c>
      <c r="T1863" s="144" t="s">
        <v>316</v>
      </c>
      <c r="U1863" s="148"/>
      <c r="V1863" s="148"/>
      <c r="W1863" s="148"/>
      <c r="X1863" s="148"/>
      <c r="Y1863" s="148"/>
      <c r="Z1863" s="148"/>
      <c r="AA1863" s="144" t="s">
        <v>8096</v>
      </c>
      <c r="AB1863" s="232"/>
      <c r="AC1863" s="232"/>
      <c r="AD1863" s="148"/>
      <c r="AE1863" s="148"/>
      <c r="AF1863" s="148"/>
      <c r="AG1863" s="148"/>
      <c r="AH1863" s="148"/>
      <c r="AI1863" s="148"/>
      <c r="AJ1863" s="148"/>
      <c r="AK1863" s="148"/>
      <c r="AL1863" s="148"/>
      <c r="AM1863" s="148"/>
      <c r="AN1863" s="148"/>
      <c r="AO1863" s="148"/>
      <c r="AP1863" s="148"/>
      <c r="AQ1863" s="148"/>
      <c r="AR1863" s="148"/>
      <c r="AS1863" s="148"/>
      <c r="AT1863" s="148"/>
      <c r="AU1863" s="148"/>
      <c r="AV1863" s="136">
        <v>2016</v>
      </c>
      <c r="AW1863" s="136"/>
      <c r="AX1863" s="136"/>
      <c r="AY1863" s="136"/>
      <c r="AZ1863" s="136"/>
      <c r="BA1863" s="136"/>
      <c r="BB1863" s="136"/>
      <c r="BC1863" s="138">
        <v>200</v>
      </c>
      <c r="BD1863" s="138"/>
      <c r="BE1863" s="170"/>
    </row>
    <row r="1864" spans="2:57" ht="25.7" hidden="1" customHeight="1" x14ac:dyDescent="0.15">
      <c r="B1864" s="140"/>
      <c r="C1864" s="232" t="s">
        <v>768</v>
      </c>
      <c r="D1864" s="232" t="s">
        <v>15145</v>
      </c>
      <c r="E1864" s="232" t="s">
        <v>768</v>
      </c>
      <c r="F1864" s="232"/>
      <c r="G1864" s="232" t="s">
        <v>768</v>
      </c>
      <c r="H1864" s="148"/>
      <c r="I1864" s="148"/>
      <c r="J1864" s="144">
        <v>273</v>
      </c>
      <c r="K1864" s="138">
        <v>273</v>
      </c>
      <c r="L1864" s="138">
        <v>273</v>
      </c>
      <c r="M1864" s="148"/>
      <c r="N1864" s="185"/>
      <c r="O1864" s="148"/>
      <c r="P1864" s="144">
        <v>273</v>
      </c>
      <c r="Q1864" s="144">
        <v>273</v>
      </c>
      <c r="R1864" s="144" t="s">
        <v>5681</v>
      </c>
      <c r="S1864" s="144">
        <v>1</v>
      </c>
      <c r="T1864" s="144" t="s">
        <v>316</v>
      </c>
      <c r="U1864" s="148"/>
      <c r="V1864" s="148"/>
      <c r="W1864" s="148"/>
      <c r="X1864" s="148"/>
      <c r="Y1864" s="148"/>
      <c r="Z1864" s="148"/>
      <c r="AA1864" s="144" t="s">
        <v>8071</v>
      </c>
      <c r="AB1864" s="232"/>
      <c r="AC1864" s="232"/>
      <c r="AD1864" s="148"/>
      <c r="AE1864" s="148"/>
      <c r="AF1864" s="148"/>
      <c r="AG1864" s="148"/>
      <c r="AH1864" s="148"/>
      <c r="AI1864" s="148"/>
      <c r="AJ1864" s="148"/>
      <c r="AK1864" s="148"/>
      <c r="AL1864" s="148"/>
      <c r="AM1864" s="148"/>
      <c r="AN1864" s="148"/>
      <c r="AO1864" s="148"/>
      <c r="AP1864" s="148"/>
      <c r="AQ1864" s="148"/>
      <c r="AR1864" s="148"/>
      <c r="AS1864" s="148"/>
      <c r="AT1864" s="148"/>
      <c r="AU1864" s="148"/>
      <c r="AV1864" s="136">
        <v>2020</v>
      </c>
      <c r="AW1864" s="136"/>
      <c r="AX1864" s="136"/>
      <c r="AY1864" s="136"/>
      <c r="AZ1864" s="136"/>
      <c r="BA1864" s="136"/>
      <c r="BB1864" s="136"/>
      <c r="BC1864" s="138">
        <v>130</v>
      </c>
      <c r="BD1864" s="138" t="s">
        <v>15146</v>
      </c>
      <c r="BE1864" s="170"/>
    </row>
    <row r="1865" spans="2:57" ht="25.7" hidden="1" customHeight="1" x14ac:dyDescent="0.15">
      <c r="B1865" s="140"/>
      <c r="C1865" s="232" t="s">
        <v>7377</v>
      </c>
      <c r="D1865" s="232" t="s">
        <v>15147</v>
      </c>
      <c r="E1865" s="232" t="s">
        <v>7377</v>
      </c>
      <c r="F1865" s="232"/>
      <c r="G1865" s="232" t="s">
        <v>15107</v>
      </c>
      <c r="H1865" s="148"/>
      <c r="I1865" s="148"/>
      <c r="J1865" s="144">
        <v>5815</v>
      </c>
      <c r="K1865" s="138">
        <v>521</v>
      </c>
      <c r="L1865" s="138">
        <v>1900</v>
      </c>
      <c r="M1865" s="148"/>
      <c r="N1865" s="185"/>
      <c r="O1865" s="148"/>
      <c r="P1865" s="144">
        <v>521</v>
      </c>
      <c r="Q1865" s="144">
        <v>521</v>
      </c>
      <c r="R1865" s="144" t="s">
        <v>8097</v>
      </c>
      <c r="S1865" s="144">
        <v>1</v>
      </c>
      <c r="T1865" s="144" t="s">
        <v>316</v>
      </c>
      <c r="U1865" s="148"/>
      <c r="V1865" s="148"/>
      <c r="W1865" s="148"/>
      <c r="X1865" s="148"/>
      <c r="Y1865" s="148"/>
      <c r="Z1865" s="148"/>
      <c r="AA1865" s="144" t="s">
        <v>8098</v>
      </c>
      <c r="AB1865" s="232"/>
      <c r="AC1865" s="232"/>
      <c r="AD1865" s="148"/>
      <c r="AE1865" s="148"/>
      <c r="AF1865" s="148"/>
      <c r="AG1865" s="148"/>
      <c r="AH1865" s="148"/>
      <c r="AI1865" s="148"/>
      <c r="AJ1865" s="148"/>
      <c r="AK1865" s="148"/>
      <c r="AL1865" s="148"/>
      <c r="AM1865" s="148"/>
      <c r="AN1865" s="148"/>
      <c r="AO1865" s="148"/>
      <c r="AP1865" s="148"/>
      <c r="AQ1865" s="148"/>
      <c r="AR1865" s="148"/>
      <c r="AS1865" s="148"/>
      <c r="AT1865" s="148"/>
      <c r="AU1865" s="148"/>
      <c r="AV1865" s="136">
        <v>2008</v>
      </c>
      <c r="AW1865" s="136"/>
      <c r="AX1865" s="136"/>
      <c r="AY1865" s="136"/>
      <c r="AZ1865" s="136"/>
      <c r="BA1865" s="136"/>
      <c r="BB1865" s="136"/>
      <c r="BC1865" s="138">
        <v>100</v>
      </c>
      <c r="BD1865" s="138"/>
      <c r="BE1865" s="170"/>
    </row>
    <row r="1866" spans="2:57" ht="25.7" hidden="1" customHeight="1" x14ac:dyDescent="0.15">
      <c r="B1866" s="140"/>
      <c r="C1866" s="232" t="s">
        <v>7377</v>
      </c>
      <c r="D1866" s="136" t="s">
        <v>15148</v>
      </c>
      <c r="E1866" s="232" t="s">
        <v>7377</v>
      </c>
      <c r="F1866" s="232"/>
      <c r="G1866" s="232" t="s">
        <v>15107</v>
      </c>
      <c r="H1866" s="136"/>
      <c r="I1866" s="136"/>
      <c r="J1866" s="138">
        <v>5815</v>
      </c>
      <c r="K1866" s="138">
        <v>478</v>
      </c>
      <c r="L1866" s="138">
        <v>1900</v>
      </c>
      <c r="M1866" s="136"/>
      <c r="N1866" s="136"/>
      <c r="O1866" s="136"/>
      <c r="P1866" s="144">
        <v>478</v>
      </c>
      <c r="Q1866" s="144">
        <v>478</v>
      </c>
      <c r="R1866" s="144" t="s">
        <v>8097</v>
      </c>
      <c r="S1866" s="138">
        <v>1</v>
      </c>
      <c r="T1866" s="144" t="s">
        <v>316</v>
      </c>
      <c r="U1866" s="148"/>
      <c r="V1866" s="148"/>
      <c r="W1866" s="148"/>
      <c r="X1866" s="148"/>
      <c r="Y1866" s="148"/>
      <c r="Z1866" s="148"/>
      <c r="AA1866" s="144" t="s">
        <v>1530</v>
      </c>
      <c r="AB1866" s="136"/>
      <c r="AC1866" s="136"/>
      <c r="AD1866" s="136"/>
      <c r="AE1866" s="136"/>
      <c r="AF1866" s="136"/>
      <c r="AG1866" s="136"/>
      <c r="AH1866" s="136"/>
      <c r="AI1866" s="136"/>
      <c r="AJ1866" s="136"/>
      <c r="AK1866" s="136"/>
      <c r="AL1866" s="136"/>
      <c r="AM1866" s="136"/>
      <c r="AN1866" s="136"/>
      <c r="AO1866" s="136"/>
      <c r="AP1866" s="136"/>
      <c r="AQ1866" s="136"/>
      <c r="AR1866" s="136"/>
      <c r="AS1866" s="136"/>
      <c r="AT1866" s="136"/>
      <c r="AU1866" s="136"/>
      <c r="AV1866" s="136">
        <v>2014</v>
      </c>
      <c r="AW1866" s="136"/>
      <c r="AX1866" s="136"/>
      <c r="AY1866" s="136"/>
      <c r="AZ1866" s="136"/>
      <c r="BA1866" s="136"/>
      <c r="BB1866" s="136"/>
      <c r="BC1866" s="138">
        <v>150</v>
      </c>
      <c r="BD1866" s="138"/>
      <c r="BE1866" s="170"/>
    </row>
    <row r="1867" spans="2:57" ht="25.7" hidden="1" customHeight="1" x14ac:dyDescent="0.15">
      <c r="B1867" s="140"/>
      <c r="C1867" s="232" t="s">
        <v>7377</v>
      </c>
      <c r="D1867" s="136" t="s">
        <v>15149</v>
      </c>
      <c r="E1867" s="232" t="s">
        <v>7377</v>
      </c>
      <c r="F1867" s="232"/>
      <c r="G1867" s="232" t="s">
        <v>15107</v>
      </c>
      <c r="H1867" s="136"/>
      <c r="I1867" s="136"/>
      <c r="J1867" s="138">
        <v>1593</v>
      </c>
      <c r="K1867" s="138">
        <v>631</v>
      </c>
      <c r="L1867" s="138">
        <v>631</v>
      </c>
      <c r="M1867" s="136"/>
      <c r="N1867" s="136"/>
      <c r="O1867" s="136"/>
      <c r="P1867" s="144">
        <v>631</v>
      </c>
      <c r="Q1867" s="144">
        <v>631</v>
      </c>
      <c r="R1867" s="144" t="s">
        <v>8097</v>
      </c>
      <c r="S1867" s="138">
        <v>1</v>
      </c>
      <c r="T1867" s="144" t="s">
        <v>316</v>
      </c>
      <c r="U1867" s="148"/>
      <c r="V1867" s="148"/>
      <c r="W1867" s="148"/>
      <c r="X1867" s="148"/>
      <c r="Y1867" s="148"/>
      <c r="Z1867" s="148"/>
      <c r="AA1867" s="144" t="s">
        <v>8098</v>
      </c>
      <c r="AB1867" s="136"/>
      <c r="AC1867" s="136"/>
      <c r="AD1867" s="136"/>
      <c r="AE1867" s="136"/>
      <c r="AF1867" s="136"/>
      <c r="AG1867" s="136"/>
      <c r="AH1867" s="136"/>
      <c r="AI1867" s="136"/>
      <c r="AJ1867" s="136"/>
      <c r="AK1867" s="136"/>
      <c r="AL1867" s="136"/>
      <c r="AM1867" s="136"/>
      <c r="AN1867" s="136"/>
      <c r="AO1867" s="136"/>
      <c r="AP1867" s="136"/>
      <c r="AQ1867" s="136"/>
      <c r="AR1867" s="136"/>
      <c r="AS1867" s="136"/>
      <c r="AT1867" s="136"/>
      <c r="AU1867" s="136"/>
      <c r="AV1867" s="136">
        <v>2009</v>
      </c>
      <c r="AW1867" s="136"/>
      <c r="AX1867" s="136"/>
      <c r="AY1867" s="136"/>
      <c r="AZ1867" s="136"/>
      <c r="BA1867" s="136"/>
      <c r="BB1867" s="136"/>
      <c r="BC1867" s="138">
        <v>150</v>
      </c>
      <c r="BD1867" s="138"/>
      <c r="BE1867" s="170"/>
    </row>
    <row r="1868" spans="2:57" ht="25.7" hidden="1" customHeight="1" x14ac:dyDescent="0.15">
      <c r="B1868" s="140"/>
      <c r="C1868" s="232" t="s">
        <v>7377</v>
      </c>
      <c r="D1868" s="136" t="s">
        <v>15150</v>
      </c>
      <c r="E1868" s="232" t="s">
        <v>7377</v>
      </c>
      <c r="F1868" s="232"/>
      <c r="G1868" s="232" t="s">
        <v>15107</v>
      </c>
      <c r="H1868" s="136"/>
      <c r="I1868" s="136"/>
      <c r="J1868" s="138">
        <v>5141</v>
      </c>
      <c r="K1868" s="138">
        <v>562.92999999999995</v>
      </c>
      <c r="L1868" s="138">
        <v>562.92999999999995</v>
      </c>
      <c r="M1868" s="136"/>
      <c r="N1868" s="136"/>
      <c r="O1868" s="136"/>
      <c r="P1868" s="144">
        <v>563</v>
      </c>
      <c r="Q1868" s="144">
        <v>563</v>
      </c>
      <c r="R1868" s="144" t="s">
        <v>8097</v>
      </c>
      <c r="S1868" s="138">
        <v>1</v>
      </c>
      <c r="T1868" s="144" t="s">
        <v>316</v>
      </c>
      <c r="U1868" s="148"/>
      <c r="V1868" s="148"/>
      <c r="W1868" s="148"/>
      <c r="X1868" s="148"/>
      <c r="Y1868" s="148"/>
      <c r="Z1868" s="148"/>
      <c r="AA1868" s="144" t="s">
        <v>8098</v>
      </c>
      <c r="AB1868" s="136"/>
      <c r="AC1868" s="136"/>
      <c r="AD1868" s="136"/>
      <c r="AE1868" s="136"/>
      <c r="AF1868" s="136"/>
      <c r="AG1868" s="136"/>
      <c r="AH1868" s="136"/>
      <c r="AI1868" s="136"/>
      <c r="AJ1868" s="136"/>
      <c r="AK1868" s="136"/>
      <c r="AL1868" s="136"/>
      <c r="AM1868" s="136"/>
      <c r="AN1868" s="136"/>
      <c r="AO1868" s="136"/>
      <c r="AP1868" s="136"/>
      <c r="AQ1868" s="136"/>
      <c r="AR1868" s="136"/>
      <c r="AS1868" s="136"/>
      <c r="AT1868" s="136"/>
      <c r="AU1868" s="136"/>
      <c r="AV1868" s="136">
        <v>2010</v>
      </c>
      <c r="AW1868" s="136"/>
      <c r="AX1868" s="136"/>
      <c r="AY1868" s="136"/>
      <c r="AZ1868" s="136"/>
      <c r="BA1868" s="136"/>
      <c r="BB1868" s="136"/>
      <c r="BC1868" s="138">
        <v>300</v>
      </c>
      <c r="BD1868" s="138"/>
      <c r="BE1868" s="170"/>
    </row>
    <row r="1869" spans="2:57" ht="25.7" hidden="1" customHeight="1" x14ac:dyDescent="0.15">
      <c r="B1869" s="140"/>
      <c r="C1869" s="232" t="s">
        <v>7377</v>
      </c>
      <c r="D1869" s="139" t="s">
        <v>15151</v>
      </c>
      <c r="E1869" s="232" t="s">
        <v>7377</v>
      </c>
      <c r="F1869" s="232"/>
      <c r="G1869" s="232" t="s">
        <v>15107</v>
      </c>
      <c r="H1869" s="136"/>
      <c r="I1869" s="136"/>
      <c r="J1869" s="138">
        <v>3370</v>
      </c>
      <c r="K1869" s="138">
        <v>562</v>
      </c>
      <c r="L1869" s="138">
        <v>562</v>
      </c>
      <c r="M1869" s="136"/>
      <c r="N1869" s="136"/>
      <c r="O1869" s="136"/>
      <c r="P1869" s="144">
        <v>562</v>
      </c>
      <c r="Q1869" s="144">
        <v>562</v>
      </c>
      <c r="R1869" s="144" t="s">
        <v>8097</v>
      </c>
      <c r="S1869" s="138">
        <v>1</v>
      </c>
      <c r="T1869" s="144" t="s">
        <v>316</v>
      </c>
      <c r="U1869" s="148"/>
      <c r="V1869" s="148"/>
      <c r="W1869" s="148"/>
      <c r="X1869" s="148"/>
      <c r="Y1869" s="148"/>
      <c r="Z1869" s="148"/>
      <c r="AA1869" s="144" t="s">
        <v>8098</v>
      </c>
      <c r="AB1869" s="136"/>
      <c r="AC1869" s="136"/>
      <c r="AD1869" s="136"/>
      <c r="AE1869" s="136"/>
      <c r="AF1869" s="136"/>
      <c r="AG1869" s="136"/>
      <c r="AH1869" s="136"/>
      <c r="AI1869" s="136"/>
      <c r="AJ1869" s="136"/>
      <c r="AK1869" s="136"/>
      <c r="AL1869" s="136"/>
      <c r="AM1869" s="136"/>
      <c r="AN1869" s="136"/>
      <c r="AO1869" s="136"/>
      <c r="AP1869" s="136"/>
      <c r="AQ1869" s="136"/>
      <c r="AR1869" s="136"/>
      <c r="AS1869" s="136"/>
      <c r="AT1869" s="136"/>
      <c r="AU1869" s="136"/>
      <c r="AV1869" s="136">
        <v>2010</v>
      </c>
      <c r="AW1869" s="136"/>
      <c r="AX1869" s="136"/>
      <c r="AY1869" s="136"/>
      <c r="AZ1869" s="136"/>
      <c r="BA1869" s="136"/>
      <c r="BB1869" s="136"/>
      <c r="BC1869" s="138">
        <v>250</v>
      </c>
      <c r="BD1869" s="138"/>
      <c r="BE1869" s="170"/>
    </row>
    <row r="1870" spans="2:57" ht="25.7" hidden="1" customHeight="1" x14ac:dyDescent="0.15">
      <c r="B1870" s="140"/>
      <c r="C1870" s="232" t="s">
        <v>7377</v>
      </c>
      <c r="D1870" s="139" t="s">
        <v>15152</v>
      </c>
      <c r="E1870" s="232" t="s">
        <v>7377</v>
      </c>
      <c r="F1870" s="232"/>
      <c r="G1870" s="232" t="s">
        <v>15107</v>
      </c>
      <c r="H1870" s="136"/>
      <c r="I1870" s="136"/>
      <c r="J1870" s="138">
        <v>2829</v>
      </c>
      <c r="K1870" s="138">
        <v>414</v>
      </c>
      <c r="L1870" s="138">
        <v>414</v>
      </c>
      <c r="M1870" s="136"/>
      <c r="N1870" s="136"/>
      <c r="O1870" s="136"/>
      <c r="P1870" s="144">
        <v>414</v>
      </c>
      <c r="Q1870" s="144">
        <v>414</v>
      </c>
      <c r="R1870" s="144" t="s">
        <v>8097</v>
      </c>
      <c r="S1870" s="138">
        <v>1</v>
      </c>
      <c r="T1870" s="144" t="s">
        <v>316</v>
      </c>
      <c r="U1870" s="148"/>
      <c r="V1870" s="148"/>
      <c r="W1870" s="148"/>
      <c r="X1870" s="148"/>
      <c r="Y1870" s="148"/>
      <c r="Z1870" s="148"/>
      <c r="AA1870" s="144" t="s">
        <v>8098</v>
      </c>
      <c r="AB1870" s="136"/>
      <c r="AC1870" s="136"/>
      <c r="AD1870" s="136"/>
      <c r="AE1870" s="136"/>
      <c r="AF1870" s="136"/>
      <c r="AG1870" s="136"/>
      <c r="AH1870" s="136"/>
      <c r="AI1870" s="136"/>
      <c r="AJ1870" s="136"/>
      <c r="AK1870" s="136"/>
      <c r="AL1870" s="136"/>
      <c r="AM1870" s="136"/>
      <c r="AN1870" s="136"/>
      <c r="AO1870" s="136"/>
      <c r="AP1870" s="136"/>
      <c r="AQ1870" s="136"/>
      <c r="AR1870" s="136"/>
      <c r="AS1870" s="136"/>
      <c r="AT1870" s="136"/>
      <c r="AU1870" s="136"/>
      <c r="AV1870" s="136">
        <v>2010</v>
      </c>
      <c r="AW1870" s="136"/>
      <c r="AX1870" s="136"/>
      <c r="AY1870" s="136"/>
      <c r="AZ1870" s="136"/>
      <c r="BA1870" s="136"/>
      <c r="BB1870" s="136"/>
      <c r="BC1870" s="138">
        <v>250</v>
      </c>
      <c r="BD1870" s="138"/>
      <c r="BE1870" s="170"/>
    </row>
    <row r="1871" spans="2:57" ht="25.7" hidden="1" customHeight="1" x14ac:dyDescent="0.15">
      <c r="B1871" s="140"/>
      <c r="C1871" s="232" t="s">
        <v>7377</v>
      </c>
      <c r="D1871" s="139" t="s">
        <v>15153</v>
      </c>
      <c r="E1871" s="232" t="s">
        <v>7377</v>
      </c>
      <c r="F1871" s="232"/>
      <c r="G1871" s="232" t="s">
        <v>15107</v>
      </c>
      <c r="H1871" s="136"/>
      <c r="I1871" s="136"/>
      <c r="J1871" s="138">
        <v>2061</v>
      </c>
      <c r="K1871" s="138">
        <v>394</v>
      </c>
      <c r="L1871" s="138">
        <v>394</v>
      </c>
      <c r="M1871" s="136"/>
      <c r="N1871" s="136"/>
      <c r="O1871" s="136"/>
      <c r="P1871" s="144">
        <v>394</v>
      </c>
      <c r="Q1871" s="144">
        <v>394</v>
      </c>
      <c r="R1871" s="144" t="s">
        <v>8097</v>
      </c>
      <c r="S1871" s="138">
        <v>1</v>
      </c>
      <c r="T1871" s="144" t="s">
        <v>316</v>
      </c>
      <c r="U1871" s="148"/>
      <c r="V1871" s="148"/>
      <c r="W1871" s="148"/>
      <c r="X1871" s="148"/>
      <c r="Y1871" s="148"/>
      <c r="Z1871" s="148"/>
      <c r="AA1871" s="144"/>
      <c r="AB1871" s="136"/>
      <c r="AC1871" s="136"/>
      <c r="AD1871" s="136"/>
      <c r="AE1871" s="136"/>
      <c r="AF1871" s="136"/>
      <c r="AG1871" s="136"/>
      <c r="AH1871" s="136"/>
      <c r="AI1871" s="136"/>
      <c r="AJ1871" s="136"/>
      <c r="AK1871" s="136"/>
      <c r="AL1871" s="136"/>
      <c r="AM1871" s="136"/>
      <c r="AN1871" s="136"/>
      <c r="AO1871" s="136"/>
      <c r="AP1871" s="136"/>
      <c r="AQ1871" s="136"/>
      <c r="AR1871" s="136"/>
      <c r="AS1871" s="136"/>
      <c r="AT1871" s="136"/>
      <c r="AU1871" s="136"/>
      <c r="AV1871" s="136">
        <v>2011</v>
      </c>
      <c r="AW1871" s="136"/>
      <c r="AX1871" s="136"/>
      <c r="AY1871" s="136"/>
      <c r="AZ1871" s="136"/>
      <c r="BA1871" s="136"/>
      <c r="BB1871" s="136"/>
      <c r="BC1871" s="138">
        <v>300</v>
      </c>
      <c r="BD1871" s="138"/>
      <c r="BE1871" s="170"/>
    </row>
    <row r="1872" spans="2:57" ht="25.7" hidden="1" customHeight="1" x14ac:dyDescent="0.15">
      <c r="B1872" s="140"/>
      <c r="C1872" s="232" t="s">
        <v>7377</v>
      </c>
      <c r="D1872" s="139" t="s">
        <v>15154</v>
      </c>
      <c r="E1872" s="232" t="s">
        <v>7377</v>
      </c>
      <c r="F1872" s="232"/>
      <c r="G1872" s="232" t="s">
        <v>15107</v>
      </c>
      <c r="H1872" s="136"/>
      <c r="I1872" s="136"/>
      <c r="J1872" s="138">
        <v>1045</v>
      </c>
      <c r="K1872" s="138">
        <v>417.12</v>
      </c>
      <c r="L1872" s="138">
        <v>417.12</v>
      </c>
      <c r="M1872" s="136"/>
      <c r="N1872" s="136"/>
      <c r="O1872" s="136"/>
      <c r="P1872" s="144">
        <v>417.12</v>
      </c>
      <c r="Q1872" s="144">
        <v>417.12</v>
      </c>
      <c r="R1872" s="144" t="s">
        <v>8097</v>
      </c>
      <c r="S1872" s="138">
        <v>1</v>
      </c>
      <c r="T1872" s="144" t="s">
        <v>316</v>
      </c>
      <c r="U1872" s="148"/>
      <c r="V1872" s="148"/>
      <c r="W1872" s="148"/>
      <c r="X1872" s="148"/>
      <c r="Y1872" s="148"/>
      <c r="Z1872" s="148"/>
      <c r="AA1872" s="144" t="s">
        <v>8098</v>
      </c>
      <c r="AB1872" s="136"/>
      <c r="AC1872" s="136"/>
      <c r="AD1872" s="136"/>
      <c r="AE1872" s="136"/>
      <c r="AF1872" s="136"/>
      <c r="AG1872" s="136"/>
      <c r="AH1872" s="136"/>
      <c r="AI1872" s="136"/>
      <c r="AJ1872" s="136"/>
      <c r="AK1872" s="136"/>
      <c r="AL1872" s="136"/>
      <c r="AM1872" s="136"/>
      <c r="AN1872" s="136"/>
      <c r="AO1872" s="136"/>
      <c r="AP1872" s="136"/>
      <c r="AQ1872" s="136"/>
      <c r="AR1872" s="136"/>
      <c r="AS1872" s="136"/>
      <c r="AT1872" s="136"/>
      <c r="AU1872" s="136"/>
      <c r="AV1872" s="136">
        <v>2011</v>
      </c>
      <c r="AW1872" s="136"/>
      <c r="AX1872" s="136"/>
      <c r="AY1872" s="136"/>
      <c r="AZ1872" s="136"/>
      <c r="BA1872" s="136"/>
      <c r="BB1872" s="136"/>
      <c r="BC1872" s="138">
        <v>250</v>
      </c>
      <c r="BD1872" s="138"/>
      <c r="BE1872" s="170"/>
    </row>
    <row r="1873" spans="2:57" ht="25.7" hidden="1" customHeight="1" x14ac:dyDescent="0.15">
      <c r="B1873" s="140"/>
      <c r="C1873" s="232" t="s">
        <v>7377</v>
      </c>
      <c r="D1873" s="139" t="s">
        <v>16473</v>
      </c>
      <c r="E1873" s="232" t="s">
        <v>7377</v>
      </c>
      <c r="F1873" s="232"/>
      <c r="G1873" s="232" t="s">
        <v>15107</v>
      </c>
      <c r="H1873" s="136"/>
      <c r="I1873" s="136"/>
      <c r="J1873" s="138">
        <v>2000</v>
      </c>
      <c r="K1873" s="138">
        <v>514.5</v>
      </c>
      <c r="L1873" s="138">
        <v>514.5</v>
      </c>
      <c r="M1873" s="136"/>
      <c r="N1873" s="136"/>
      <c r="O1873" s="136"/>
      <c r="P1873" s="144">
        <v>514.5</v>
      </c>
      <c r="Q1873" s="144">
        <v>514.5</v>
      </c>
      <c r="R1873" s="144" t="s">
        <v>8097</v>
      </c>
      <c r="S1873" s="138">
        <v>1</v>
      </c>
      <c r="T1873" s="144" t="s">
        <v>316</v>
      </c>
      <c r="U1873" s="148"/>
      <c r="V1873" s="148"/>
      <c r="W1873" s="148"/>
      <c r="X1873" s="148"/>
      <c r="Y1873" s="148"/>
      <c r="Z1873" s="148"/>
      <c r="AA1873" s="144" t="s">
        <v>1530</v>
      </c>
      <c r="AB1873" s="136"/>
      <c r="AC1873" s="136"/>
      <c r="AD1873" s="136"/>
      <c r="AE1873" s="136"/>
      <c r="AF1873" s="136"/>
      <c r="AG1873" s="136"/>
      <c r="AH1873" s="136"/>
      <c r="AI1873" s="136"/>
      <c r="AJ1873" s="136"/>
      <c r="AK1873" s="136"/>
      <c r="AL1873" s="136"/>
      <c r="AM1873" s="136"/>
      <c r="AN1873" s="136"/>
      <c r="AO1873" s="136"/>
      <c r="AP1873" s="136"/>
      <c r="AQ1873" s="136"/>
      <c r="AR1873" s="136"/>
      <c r="AS1873" s="136"/>
      <c r="AT1873" s="136"/>
      <c r="AU1873" s="136"/>
      <c r="AV1873" s="136">
        <v>2011</v>
      </c>
      <c r="AW1873" s="136"/>
      <c r="AX1873" s="136"/>
      <c r="AY1873" s="136"/>
      <c r="AZ1873" s="136"/>
      <c r="BA1873" s="136"/>
      <c r="BB1873" s="136"/>
      <c r="BC1873" s="138">
        <v>250</v>
      </c>
      <c r="BD1873" s="138"/>
      <c r="BE1873" s="170"/>
    </row>
    <row r="1874" spans="2:57" ht="25.7" hidden="1" customHeight="1" x14ac:dyDescent="0.15">
      <c r="B1874" s="140"/>
      <c r="C1874" s="232" t="s">
        <v>7377</v>
      </c>
      <c r="D1874" s="139" t="s">
        <v>15155</v>
      </c>
      <c r="E1874" s="232" t="s">
        <v>7377</v>
      </c>
      <c r="F1874" s="232"/>
      <c r="G1874" s="232" t="s">
        <v>15107</v>
      </c>
      <c r="H1874" s="136"/>
      <c r="I1874" s="136"/>
      <c r="J1874" s="138">
        <v>1344</v>
      </c>
      <c r="K1874" s="138">
        <v>712</v>
      </c>
      <c r="L1874" s="138">
        <v>712</v>
      </c>
      <c r="M1874" s="136"/>
      <c r="N1874" s="136"/>
      <c r="O1874" s="136"/>
      <c r="P1874" s="144">
        <v>515</v>
      </c>
      <c r="Q1874" s="144">
        <v>515</v>
      </c>
      <c r="R1874" s="144" t="s">
        <v>8097</v>
      </c>
      <c r="S1874" s="138">
        <v>1</v>
      </c>
      <c r="T1874" s="144" t="s">
        <v>316</v>
      </c>
      <c r="U1874" s="148"/>
      <c r="V1874" s="148"/>
      <c r="W1874" s="148"/>
      <c r="X1874" s="148"/>
      <c r="Y1874" s="148"/>
      <c r="Z1874" s="148"/>
      <c r="AA1874" s="144" t="s">
        <v>8044</v>
      </c>
      <c r="AB1874" s="136"/>
      <c r="AC1874" s="136"/>
      <c r="AD1874" s="136"/>
      <c r="AE1874" s="136"/>
      <c r="AF1874" s="136"/>
      <c r="AG1874" s="136"/>
      <c r="AH1874" s="136"/>
      <c r="AI1874" s="136"/>
      <c r="AJ1874" s="136"/>
      <c r="AK1874" s="136"/>
      <c r="AL1874" s="136"/>
      <c r="AM1874" s="136"/>
      <c r="AN1874" s="136"/>
      <c r="AO1874" s="136"/>
      <c r="AP1874" s="136"/>
      <c r="AQ1874" s="136"/>
      <c r="AR1874" s="136"/>
      <c r="AS1874" s="136"/>
      <c r="AT1874" s="136"/>
      <c r="AU1874" s="136"/>
      <c r="AV1874" s="136">
        <v>2019</v>
      </c>
      <c r="AW1874" s="136"/>
      <c r="AX1874" s="136"/>
      <c r="AY1874" s="136"/>
      <c r="AZ1874" s="136"/>
      <c r="BA1874" s="136"/>
      <c r="BB1874" s="136"/>
      <c r="BC1874" s="138"/>
      <c r="BD1874" s="138"/>
      <c r="BE1874" s="170"/>
    </row>
    <row r="1875" spans="2:57" ht="25.7" hidden="1" customHeight="1" x14ac:dyDescent="0.15">
      <c r="B1875" s="140"/>
      <c r="C1875" s="232" t="s">
        <v>7377</v>
      </c>
      <c r="D1875" s="232" t="s">
        <v>15156</v>
      </c>
      <c r="E1875" s="232" t="s">
        <v>7377</v>
      </c>
      <c r="F1875" s="232"/>
      <c r="G1875" s="232" t="s">
        <v>15107</v>
      </c>
      <c r="H1875" s="148"/>
      <c r="I1875" s="148"/>
      <c r="J1875" s="144">
        <v>901</v>
      </c>
      <c r="K1875" s="138">
        <v>448</v>
      </c>
      <c r="L1875" s="138">
        <v>448</v>
      </c>
      <c r="M1875" s="148"/>
      <c r="N1875" s="185"/>
      <c r="O1875" s="148"/>
      <c r="P1875" s="144">
        <v>448</v>
      </c>
      <c r="Q1875" s="144">
        <v>448</v>
      </c>
      <c r="R1875" s="144" t="s">
        <v>8097</v>
      </c>
      <c r="S1875" s="144">
        <v>1</v>
      </c>
      <c r="T1875" s="144" t="s">
        <v>316</v>
      </c>
      <c r="U1875" s="148"/>
      <c r="V1875" s="148"/>
      <c r="W1875" s="148"/>
      <c r="X1875" s="148"/>
      <c r="Y1875" s="148"/>
      <c r="Z1875" s="148"/>
      <c r="AA1875" s="144" t="s">
        <v>1530</v>
      </c>
      <c r="AB1875" s="232"/>
      <c r="AC1875" s="232"/>
      <c r="AD1875" s="148"/>
      <c r="AE1875" s="148"/>
      <c r="AF1875" s="148"/>
      <c r="AG1875" s="148"/>
      <c r="AH1875" s="148"/>
      <c r="AI1875" s="148"/>
      <c r="AJ1875" s="148"/>
      <c r="AK1875" s="148"/>
      <c r="AL1875" s="148"/>
      <c r="AM1875" s="148"/>
      <c r="AN1875" s="148"/>
      <c r="AO1875" s="148"/>
      <c r="AP1875" s="148"/>
      <c r="AQ1875" s="148"/>
      <c r="AR1875" s="148"/>
      <c r="AS1875" s="148"/>
      <c r="AT1875" s="148"/>
      <c r="AU1875" s="148"/>
      <c r="AV1875" s="136">
        <v>2009</v>
      </c>
      <c r="AW1875" s="136"/>
      <c r="AX1875" s="136"/>
      <c r="AY1875" s="136"/>
      <c r="AZ1875" s="136"/>
      <c r="BA1875" s="136"/>
      <c r="BB1875" s="136"/>
      <c r="BC1875" s="138">
        <v>250</v>
      </c>
      <c r="BD1875" s="138"/>
      <c r="BE1875" s="170"/>
    </row>
    <row r="1876" spans="2:57" ht="25.7" hidden="1" customHeight="1" x14ac:dyDescent="0.15">
      <c r="B1876" s="140"/>
      <c r="C1876" s="136" t="s">
        <v>7377</v>
      </c>
      <c r="D1876" s="136" t="s">
        <v>15157</v>
      </c>
      <c r="E1876" s="136" t="s">
        <v>7377</v>
      </c>
      <c r="F1876" s="136"/>
      <c r="G1876" s="232" t="s">
        <v>15107</v>
      </c>
      <c r="H1876" s="136"/>
      <c r="I1876" s="136"/>
      <c r="J1876" s="138">
        <v>1750</v>
      </c>
      <c r="K1876" s="138">
        <v>950</v>
      </c>
      <c r="L1876" s="138">
        <v>950</v>
      </c>
      <c r="M1876" s="136"/>
      <c r="N1876" s="136"/>
      <c r="O1876" s="136"/>
      <c r="P1876" s="144">
        <v>950</v>
      </c>
      <c r="Q1876" s="138">
        <v>950</v>
      </c>
      <c r="R1876" s="144" t="s">
        <v>8097</v>
      </c>
      <c r="S1876" s="138">
        <v>2</v>
      </c>
      <c r="T1876" s="138" t="s">
        <v>316</v>
      </c>
      <c r="U1876" s="136"/>
      <c r="V1876" s="136"/>
      <c r="W1876" s="136"/>
      <c r="X1876" s="136"/>
      <c r="Y1876" s="136"/>
      <c r="Z1876" s="136"/>
      <c r="AA1876" s="138" t="s">
        <v>1530</v>
      </c>
      <c r="AB1876" s="136"/>
      <c r="AC1876" s="136"/>
      <c r="AD1876" s="136"/>
      <c r="AE1876" s="136"/>
      <c r="AF1876" s="136"/>
      <c r="AG1876" s="136"/>
      <c r="AH1876" s="136"/>
      <c r="AI1876" s="136"/>
      <c r="AJ1876" s="136"/>
      <c r="AK1876" s="136"/>
      <c r="AL1876" s="136"/>
      <c r="AM1876" s="136"/>
      <c r="AN1876" s="136"/>
      <c r="AO1876" s="136"/>
      <c r="AP1876" s="136"/>
      <c r="AQ1876" s="136"/>
      <c r="AR1876" s="136"/>
      <c r="AS1876" s="136"/>
      <c r="AT1876" s="136"/>
      <c r="AU1876" s="136"/>
      <c r="AV1876" s="136">
        <v>2007</v>
      </c>
      <c r="AW1876" s="136"/>
      <c r="AX1876" s="136"/>
      <c r="AY1876" s="136"/>
      <c r="AZ1876" s="136"/>
      <c r="BA1876" s="136"/>
      <c r="BB1876" s="136"/>
      <c r="BC1876" s="138">
        <v>200</v>
      </c>
      <c r="BD1876" s="138"/>
      <c r="BE1876" s="170"/>
    </row>
    <row r="1877" spans="2:57" ht="25.7" hidden="1" customHeight="1" x14ac:dyDescent="0.15">
      <c r="B1877" s="140"/>
      <c r="C1877" s="136" t="s">
        <v>7377</v>
      </c>
      <c r="D1877" s="136" t="s">
        <v>15158</v>
      </c>
      <c r="E1877" s="136" t="s">
        <v>7377</v>
      </c>
      <c r="F1877" s="136"/>
      <c r="G1877" s="232" t="s">
        <v>15107</v>
      </c>
      <c r="H1877" s="136"/>
      <c r="I1877" s="136"/>
      <c r="J1877" s="138">
        <v>1451</v>
      </c>
      <c r="K1877" s="138">
        <v>431</v>
      </c>
      <c r="L1877" s="138">
        <v>431</v>
      </c>
      <c r="M1877" s="136"/>
      <c r="N1877" s="136"/>
      <c r="O1877" s="136"/>
      <c r="P1877" s="144">
        <v>431</v>
      </c>
      <c r="Q1877" s="138">
        <v>431</v>
      </c>
      <c r="R1877" s="144" t="s">
        <v>8097</v>
      </c>
      <c r="S1877" s="138">
        <v>1</v>
      </c>
      <c r="T1877" s="138" t="s">
        <v>316</v>
      </c>
      <c r="U1877" s="136"/>
      <c r="V1877" s="136"/>
      <c r="W1877" s="136"/>
      <c r="X1877" s="136"/>
      <c r="Y1877" s="136"/>
      <c r="Z1877" s="136"/>
      <c r="AA1877" s="138" t="s">
        <v>1530</v>
      </c>
      <c r="AB1877" s="136"/>
      <c r="AC1877" s="136"/>
      <c r="AD1877" s="136"/>
      <c r="AE1877" s="136"/>
      <c r="AF1877" s="136"/>
      <c r="AG1877" s="136"/>
      <c r="AH1877" s="136"/>
      <c r="AI1877" s="136"/>
      <c r="AJ1877" s="136"/>
      <c r="AK1877" s="136"/>
      <c r="AL1877" s="136"/>
      <c r="AM1877" s="136"/>
      <c r="AN1877" s="136"/>
      <c r="AO1877" s="136"/>
      <c r="AP1877" s="136"/>
      <c r="AQ1877" s="136"/>
      <c r="AR1877" s="136"/>
      <c r="AS1877" s="136"/>
      <c r="AT1877" s="136"/>
      <c r="AU1877" s="136"/>
      <c r="AV1877" s="136">
        <v>2004</v>
      </c>
      <c r="AW1877" s="136"/>
      <c r="AX1877" s="136"/>
      <c r="AY1877" s="136"/>
      <c r="AZ1877" s="136"/>
      <c r="BA1877" s="136"/>
      <c r="BB1877" s="136"/>
      <c r="BC1877" s="138">
        <v>65</v>
      </c>
      <c r="BD1877" s="138"/>
      <c r="BE1877" s="170"/>
    </row>
    <row r="1878" spans="2:57" ht="25.7" hidden="1" customHeight="1" x14ac:dyDescent="0.15">
      <c r="B1878" s="140"/>
      <c r="C1878" s="136" t="s">
        <v>7377</v>
      </c>
      <c r="D1878" s="136" t="s">
        <v>15159</v>
      </c>
      <c r="E1878" s="136" t="s">
        <v>7377</v>
      </c>
      <c r="F1878" s="136"/>
      <c r="G1878" s="232" t="s">
        <v>15107</v>
      </c>
      <c r="H1878" s="136"/>
      <c r="I1878" s="136"/>
      <c r="J1878" s="138">
        <v>39852</v>
      </c>
      <c r="K1878" s="138">
        <v>394</v>
      </c>
      <c r="L1878" s="138">
        <v>394</v>
      </c>
      <c r="M1878" s="136"/>
      <c r="N1878" s="136"/>
      <c r="O1878" s="136"/>
      <c r="P1878" s="138">
        <v>300</v>
      </c>
      <c r="Q1878" s="138">
        <v>300</v>
      </c>
      <c r="R1878" s="144" t="s">
        <v>8097</v>
      </c>
      <c r="S1878" s="138">
        <v>1</v>
      </c>
      <c r="T1878" s="138" t="s">
        <v>316</v>
      </c>
      <c r="U1878" s="136"/>
      <c r="V1878" s="136"/>
      <c r="W1878" s="136"/>
      <c r="X1878" s="136"/>
      <c r="Y1878" s="136"/>
      <c r="Z1878" s="136"/>
      <c r="AA1878" s="138" t="s">
        <v>1530</v>
      </c>
      <c r="AB1878" s="136"/>
      <c r="AC1878" s="136"/>
      <c r="AD1878" s="136"/>
      <c r="AE1878" s="136"/>
      <c r="AF1878" s="136"/>
      <c r="AG1878" s="136"/>
      <c r="AH1878" s="136"/>
      <c r="AI1878" s="136"/>
      <c r="AJ1878" s="136"/>
      <c r="AK1878" s="136"/>
      <c r="AL1878" s="136"/>
      <c r="AM1878" s="136"/>
      <c r="AN1878" s="136"/>
      <c r="AO1878" s="136"/>
      <c r="AP1878" s="136"/>
      <c r="AQ1878" s="136"/>
      <c r="AR1878" s="136"/>
      <c r="AS1878" s="136"/>
      <c r="AT1878" s="136"/>
      <c r="AU1878" s="136"/>
      <c r="AV1878" s="136">
        <v>2002</v>
      </c>
      <c r="AW1878" s="136"/>
      <c r="AX1878" s="136"/>
      <c r="AY1878" s="136"/>
      <c r="AZ1878" s="136"/>
      <c r="BA1878" s="136"/>
      <c r="BB1878" s="136"/>
      <c r="BC1878" s="138">
        <v>70</v>
      </c>
      <c r="BD1878" s="138"/>
      <c r="BE1878" s="170"/>
    </row>
    <row r="1879" spans="2:57" ht="25.7" hidden="1" customHeight="1" x14ac:dyDescent="0.15">
      <c r="B1879" s="140"/>
      <c r="C1879" s="136" t="s">
        <v>7377</v>
      </c>
      <c r="D1879" s="136" t="s">
        <v>15160</v>
      </c>
      <c r="E1879" s="136" t="s">
        <v>7377</v>
      </c>
      <c r="F1879" s="136"/>
      <c r="G1879" s="232" t="s">
        <v>15107</v>
      </c>
      <c r="H1879" s="136"/>
      <c r="I1879" s="136"/>
      <c r="J1879" s="138">
        <v>2135</v>
      </c>
      <c r="K1879" s="138">
        <v>545</v>
      </c>
      <c r="L1879" s="138">
        <v>545</v>
      </c>
      <c r="M1879" s="136"/>
      <c r="N1879" s="136"/>
      <c r="O1879" s="136"/>
      <c r="P1879" s="138">
        <v>300</v>
      </c>
      <c r="Q1879" s="138">
        <v>200</v>
      </c>
      <c r="R1879" s="144" t="s">
        <v>8097</v>
      </c>
      <c r="S1879" s="138">
        <v>1</v>
      </c>
      <c r="T1879" s="138" t="s">
        <v>316</v>
      </c>
      <c r="U1879" s="136"/>
      <c r="V1879" s="136"/>
      <c r="W1879" s="136"/>
      <c r="X1879" s="136"/>
      <c r="Y1879" s="136"/>
      <c r="Z1879" s="136"/>
      <c r="AA1879" s="138" t="s">
        <v>1530</v>
      </c>
      <c r="AB1879" s="136"/>
      <c r="AC1879" s="136"/>
      <c r="AD1879" s="136"/>
      <c r="AE1879" s="136"/>
      <c r="AF1879" s="136"/>
      <c r="AG1879" s="136"/>
      <c r="AH1879" s="136"/>
      <c r="AI1879" s="136"/>
      <c r="AJ1879" s="136"/>
      <c r="AK1879" s="136"/>
      <c r="AL1879" s="136"/>
      <c r="AM1879" s="136"/>
      <c r="AN1879" s="136"/>
      <c r="AO1879" s="136"/>
      <c r="AP1879" s="136"/>
      <c r="AQ1879" s="136"/>
      <c r="AR1879" s="136"/>
      <c r="AS1879" s="136"/>
      <c r="AT1879" s="136"/>
      <c r="AU1879" s="136"/>
      <c r="AV1879" s="136">
        <v>2007</v>
      </c>
      <c r="AW1879" s="136"/>
      <c r="AX1879" s="136"/>
      <c r="AY1879" s="136"/>
      <c r="AZ1879" s="136"/>
      <c r="BA1879" s="136"/>
      <c r="BB1879" s="136"/>
      <c r="BC1879" s="138">
        <v>100</v>
      </c>
      <c r="BD1879" s="138"/>
      <c r="BE1879" s="170"/>
    </row>
    <row r="1880" spans="2:57" ht="25.7" hidden="1" customHeight="1" x14ac:dyDescent="0.15">
      <c r="B1880" s="140"/>
      <c r="C1880" s="232" t="s">
        <v>7377</v>
      </c>
      <c r="D1880" s="232" t="s">
        <v>15161</v>
      </c>
      <c r="E1880" s="232" t="s">
        <v>7377</v>
      </c>
      <c r="F1880" s="232"/>
      <c r="G1880" s="232" t="s">
        <v>15107</v>
      </c>
      <c r="H1880" s="148"/>
      <c r="I1880" s="148"/>
      <c r="J1880" s="144">
        <v>500</v>
      </c>
      <c r="K1880" s="1062"/>
      <c r="L1880" s="138"/>
      <c r="M1880" s="148"/>
      <c r="N1880" s="185"/>
      <c r="O1880" s="148"/>
      <c r="P1880" s="144">
        <v>300</v>
      </c>
      <c r="Q1880" s="144">
        <v>300</v>
      </c>
      <c r="R1880" s="144" t="s">
        <v>8097</v>
      </c>
      <c r="S1880" s="144">
        <v>1</v>
      </c>
      <c r="T1880" s="144" t="s">
        <v>316</v>
      </c>
      <c r="U1880" s="148"/>
      <c r="V1880" s="148"/>
      <c r="W1880" s="148"/>
      <c r="X1880" s="148"/>
      <c r="Y1880" s="148"/>
      <c r="Z1880" s="148"/>
      <c r="AA1880" s="144" t="s">
        <v>1530</v>
      </c>
      <c r="AB1880" s="232"/>
      <c r="AC1880" s="232"/>
      <c r="AD1880" s="148"/>
      <c r="AE1880" s="148"/>
      <c r="AF1880" s="148"/>
      <c r="AG1880" s="148"/>
      <c r="AH1880" s="148"/>
      <c r="AI1880" s="148"/>
      <c r="AJ1880" s="148"/>
      <c r="AK1880" s="148"/>
      <c r="AL1880" s="148"/>
      <c r="AM1880" s="148"/>
      <c r="AN1880" s="148"/>
      <c r="AO1880" s="148"/>
      <c r="AP1880" s="148"/>
      <c r="AQ1880" s="148"/>
      <c r="AR1880" s="148"/>
      <c r="AS1880" s="148"/>
      <c r="AT1880" s="148"/>
      <c r="AU1880" s="148"/>
      <c r="AV1880" s="1063">
        <v>2007</v>
      </c>
      <c r="AW1880" s="136"/>
      <c r="AX1880" s="136"/>
      <c r="AY1880" s="136"/>
      <c r="AZ1880" s="136"/>
      <c r="BA1880" s="136"/>
      <c r="BB1880" s="136"/>
      <c r="BC1880" s="138">
        <v>100</v>
      </c>
      <c r="BD1880" s="138"/>
      <c r="BE1880" s="170"/>
    </row>
    <row r="1881" spans="2:57" ht="25.7" hidden="1" customHeight="1" x14ac:dyDescent="0.15">
      <c r="B1881" s="140"/>
      <c r="C1881" s="232" t="s">
        <v>7377</v>
      </c>
      <c r="D1881" s="232" t="s">
        <v>15162</v>
      </c>
      <c r="E1881" s="232" t="s">
        <v>7377</v>
      </c>
      <c r="F1881" s="232"/>
      <c r="G1881" s="232" t="s">
        <v>15107</v>
      </c>
      <c r="H1881" s="148"/>
      <c r="I1881" s="148"/>
      <c r="J1881" s="144">
        <v>500</v>
      </c>
      <c r="K1881" s="1062"/>
      <c r="L1881" s="138"/>
      <c r="M1881" s="148"/>
      <c r="N1881" s="185"/>
      <c r="O1881" s="148"/>
      <c r="P1881" s="144">
        <v>300</v>
      </c>
      <c r="Q1881" s="144">
        <v>300</v>
      </c>
      <c r="R1881" s="144" t="s">
        <v>8097</v>
      </c>
      <c r="S1881" s="144">
        <v>1</v>
      </c>
      <c r="T1881" s="144" t="s">
        <v>316</v>
      </c>
      <c r="U1881" s="148"/>
      <c r="V1881" s="148"/>
      <c r="W1881" s="148"/>
      <c r="X1881" s="148"/>
      <c r="Y1881" s="148"/>
      <c r="Z1881" s="148"/>
      <c r="AA1881" s="144" t="s">
        <v>1530</v>
      </c>
      <c r="AB1881" s="232"/>
      <c r="AC1881" s="232"/>
      <c r="AD1881" s="148"/>
      <c r="AE1881" s="148"/>
      <c r="AF1881" s="148"/>
      <c r="AG1881" s="148"/>
      <c r="AH1881" s="148"/>
      <c r="AI1881" s="148"/>
      <c r="AJ1881" s="148"/>
      <c r="AK1881" s="148"/>
      <c r="AL1881" s="148"/>
      <c r="AM1881" s="148"/>
      <c r="AN1881" s="148"/>
      <c r="AO1881" s="148"/>
      <c r="AP1881" s="148"/>
      <c r="AQ1881" s="148"/>
      <c r="AR1881" s="148"/>
      <c r="AS1881" s="148"/>
      <c r="AT1881" s="148"/>
      <c r="AU1881" s="148"/>
      <c r="AV1881" s="1063"/>
      <c r="AW1881" s="136"/>
      <c r="AX1881" s="136"/>
      <c r="AY1881" s="136"/>
      <c r="AZ1881" s="136"/>
      <c r="BA1881" s="136"/>
      <c r="BB1881" s="136"/>
      <c r="BC1881" s="138"/>
      <c r="BD1881" s="138"/>
      <c r="BE1881" s="170"/>
    </row>
    <row r="1882" spans="2:57" ht="25.7" hidden="1" customHeight="1" x14ac:dyDescent="0.15">
      <c r="B1882" s="140"/>
      <c r="C1882" s="232" t="s">
        <v>7377</v>
      </c>
      <c r="D1882" s="232" t="s">
        <v>15163</v>
      </c>
      <c r="E1882" s="232" t="s">
        <v>7377</v>
      </c>
      <c r="F1882" s="232"/>
      <c r="G1882" s="232" t="s">
        <v>15107</v>
      </c>
      <c r="H1882" s="148"/>
      <c r="I1882" s="148"/>
      <c r="J1882" s="144">
        <v>1047</v>
      </c>
      <c r="K1882" s="1062">
        <v>486</v>
      </c>
      <c r="L1882" s="138">
        <v>486</v>
      </c>
      <c r="M1882" s="148"/>
      <c r="N1882" s="185"/>
      <c r="O1882" s="148"/>
      <c r="P1882" s="144">
        <v>300</v>
      </c>
      <c r="Q1882" s="144">
        <v>300</v>
      </c>
      <c r="R1882" s="144" t="s">
        <v>8097</v>
      </c>
      <c r="S1882" s="144">
        <v>1</v>
      </c>
      <c r="T1882" s="144" t="s">
        <v>316</v>
      </c>
      <c r="U1882" s="148"/>
      <c r="V1882" s="148"/>
      <c r="W1882" s="148"/>
      <c r="X1882" s="148"/>
      <c r="Y1882" s="148"/>
      <c r="Z1882" s="148"/>
      <c r="AA1882" s="144" t="s">
        <v>1530</v>
      </c>
      <c r="AB1882" s="232"/>
      <c r="AC1882" s="232"/>
      <c r="AD1882" s="148"/>
      <c r="AE1882" s="148"/>
      <c r="AF1882" s="148"/>
      <c r="AG1882" s="148"/>
      <c r="AH1882" s="148"/>
      <c r="AI1882" s="148"/>
      <c r="AJ1882" s="148"/>
      <c r="AK1882" s="148"/>
      <c r="AL1882" s="148"/>
      <c r="AM1882" s="148"/>
      <c r="AN1882" s="148"/>
      <c r="AO1882" s="148"/>
      <c r="AP1882" s="148"/>
      <c r="AQ1882" s="148"/>
      <c r="AR1882" s="148"/>
      <c r="AS1882" s="148"/>
      <c r="AT1882" s="148"/>
      <c r="AU1882" s="148"/>
      <c r="AV1882" s="1063">
        <v>2008</v>
      </c>
      <c r="AW1882" s="136"/>
      <c r="AX1882" s="136"/>
      <c r="AY1882" s="136"/>
      <c r="AZ1882" s="136"/>
      <c r="BA1882" s="136"/>
      <c r="BB1882" s="136"/>
      <c r="BC1882" s="138">
        <v>100</v>
      </c>
      <c r="BD1882" s="138"/>
      <c r="BE1882" s="170"/>
    </row>
    <row r="1883" spans="2:57" ht="25.7" hidden="1" customHeight="1" x14ac:dyDescent="0.15">
      <c r="B1883" s="140"/>
      <c r="C1883" s="136" t="s">
        <v>7381</v>
      </c>
      <c r="D1883" s="136" t="s">
        <v>8099</v>
      </c>
      <c r="E1883" s="136" t="s">
        <v>7381</v>
      </c>
      <c r="F1883" s="136"/>
      <c r="G1883" s="232" t="s">
        <v>17807</v>
      </c>
      <c r="H1883" s="136"/>
      <c r="I1883" s="136"/>
      <c r="J1883" s="138">
        <v>1000</v>
      </c>
      <c r="K1883" s="138">
        <v>374</v>
      </c>
      <c r="L1883" s="138">
        <v>374</v>
      </c>
      <c r="M1883" s="136"/>
      <c r="N1883" s="136"/>
      <c r="O1883" s="136"/>
      <c r="P1883" s="138">
        <v>374</v>
      </c>
      <c r="Q1883" s="138">
        <v>374</v>
      </c>
      <c r="R1883" s="144" t="s">
        <v>1916</v>
      </c>
      <c r="S1883" s="138">
        <v>1</v>
      </c>
      <c r="T1883" s="138" t="s">
        <v>316</v>
      </c>
      <c r="U1883" s="136"/>
      <c r="V1883" s="136"/>
      <c r="W1883" s="136"/>
      <c r="X1883" s="136"/>
      <c r="Y1883" s="136"/>
      <c r="Z1883" s="136"/>
      <c r="AA1883" s="138"/>
      <c r="AB1883" s="136"/>
      <c r="AC1883" s="136"/>
      <c r="AD1883" s="136"/>
      <c r="AE1883" s="136"/>
      <c r="AF1883" s="136"/>
      <c r="AG1883" s="136"/>
      <c r="AH1883" s="136"/>
      <c r="AI1883" s="136"/>
      <c r="AJ1883" s="136"/>
      <c r="AK1883" s="136"/>
      <c r="AL1883" s="136"/>
      <c r="AM1883" s="136"/>
      <c r="AN1883" s="136"/>
      <c r="AO1883" s="136"/>
      <c r="AP1883" s="136"/>
      <c r="AQ1883" s="136"/>
      <c r="AR1883" s="136"/>
      <c r="AS1883" s="136"/>
      <c r="AT1883" s="136"/>
      <c r="AU1883" s="136"/>
      <c r="AV1883" s="136">
        <v>2003</v>
      </c>
      <c r="AW1883" s="136"/>
      <c r="AX1883" s="136"/>
      <c r="AY1883" s="136"/>
      <c r="AZ1883" s="136"/>
      <c r="BA1883" s="136"/>
      <c r="BB1883" s="136"/>
      <c r="BC1883" s="138">
        <v>327</v>
      </c>
      <c r="BD1883" s="138"/>
      <c r="BE1883" s="170"/>
    </row>
    <row r="1884" spans="2:57" ht="25.7" hidden="1" customHeight="1" x14ac:dyDescent="0.15">
      <c r="B1884" s="140"/>
      <c r="C1884" s="136" t="s">
        <v>7381</v>
      </c>
      <c r="D1884" s="136" t="s">
        <v>8100</v>
      </c>
      <c r="E1884" s="136" t="s">
        <v>7381</v>
      </c>
      <c r="F1884" s="136"/>
      <c r="G1884" s="232" t="s">
        <v>17807</v>
      </c>
      <c r="H1884" s="136"/>
      <c r="I1884" s="136"/>
      <c r="J1884" s="138">
        <v>1130</v>
      </c>
      <c r="K1884" s="138">
        <v>458</v>
      </c>
      <c r="L1884" s="138">
        <v>458</v>
      </c>
      <c r="M1884" s="136"/>
      <c r="N1884" s="136"/>
      <c r="O1884" s="136"/>
      <c r="P1884" s="138">
        <v>458</v>
      </c>
      <c r="Q1884" s="138">
        <v>458</v>
      </c>
      <c r="R1884" s="144" t="s">
        <v>1916</v>
      </c>
      <c r="S1884" s="138">
        <v>1</v>
      </c>
      <c r="T1884" s="138" t="s">
        <v>316</v>
      </c>
      <c r="U1884" s="136"/>
      <c r="V1884" s="136"/>
      <c r="W1884" s="136"/>
      <c r="X1884" s="136"/>
      <c r="Y1884" s="136"/>
      <c r="Z1884" s="136"/>
      <c r="AA1884" s="138" t="s">
        <v>1530</v>
      </c>
      <c r="AB1884" s="136"/>
      <c r="AC1884" s="136"/>
      <c r="AD1884" s="136"/>
      <c r="AE1884" s="136"/>
      <c r="AF1884" s="136"/>
      <c r="AG1884" s="136"/>
      <c r="AH1884" s="136"/>
      <c r="AI1884" s="136"/>
      <c r="AJ1884" s="136"/>
      <c r="AK1884" s="136"/>
      <c r="AL1884" s="136"/>
      <c r="AM1884" s="136"/>
      <c r="AN1884" s="136"/>
      <c r="AO1884" s="136"/>
      <c r="AP1884" s="136"/>
      <c r="AQ1884" s="136"/>
      <c r="AR1884" s="136"/>
      <c r="AS1884" s="136"/>
      <c r="AT1884" s="136"/>
      <c r="AU1884" s="136"/>
      <c r="AV1884" s="136">
        <v>2013</v>
      </c>
      <c r="AW1884" s="136"/>
      <c r="AX1884" s="136"/>
      <c r="AY1884" s="136"/>
      <c r="AZ1884" s="136"/>
      <c r="BA1884" s="136"/>
      <c r="BB1884" s="136"/>
      <c r="BC1884" s="138">
        <v>352</v>
      </c>
      <c r="BD1884" s="138"/>
      <c r="BE1884" s="170"/>
    </row>
    <row r="1885" spans="2:57" ht="25.7" hidden="1" customHeight="1" x14ac:dyDescent="0.15">
      <c r="B1885" s="140"/>
      <c r="C1885" s="232" t="s">
        <v>7381</v>
      </c>
      <c r="D1885" s="136" t="s">
        <v>8101</v>
      </c>
      <c r="E1885" s="136" t="s">
        <v>7381</v>
      </c>
      <c r="F1885" s="136"/>
      <c r="G1885" s="232" t="s">
        <v>17807</v>
      </c>
      <c r="H1885" s="136"/>
      <c r="I1885" s="136"/>
      <c r="J1885" s="138">
        <v>1769</v>
      </c>
      <c r="K1885" s="138">
        <v>433</v>
      </c>
      <c r="L1885" s="138">
        <v>433</v>
      </c>
      <c r="M1885" s="136"/>
      <c r="N1885" s="136"/>
      <c r="O1885" s="136"/>
      <c r="P1885" s="138">
        <v>433</v>
      </c>
      <c r="Q1885" s="138">
        <v>433</v>
      </c>
      <c r="R1885" s="144" t="s">
        <v>5467</v>
      </c>
      <c r="S1885" s="138">
        <v>1</v>
      </c>
      <c r="T1885" s="138" t="s">
        <v>316</v>
      </c>
      <c r="U1885" s="136"/>
      <c r="V1885" s="136"/>
      <c r="W1885" s="136"/>
      <c r="X1885" s="136"/>
      <c r="Y1885" s="136"/>
      <c r="Z1885" s="136"/>
      <c r="AA1885" s="138"/>
      <c r="AB1885" s="136"/>
      <c r="AC1885" s="136"/>
      <c r="AD1885" s="136"/>
      <c r="AE1885" s="136"/>
      <c r="AF1885" s="136"/>
      <c r="AG1885" s="136"/>
      <c r="AH1885" s="136"/>
      <c r="AI1885" s="136"/>
      <c r="AJ1885" s="136"/>
      <c r="AK1885" s="136"/>
      <c r="AL1885" s="136"/>
      <c r="AM1885" s="136"/>
      <c r="AN1885" s="136"/>
      <c r="AO1885" s="136"/>
      <c r="AP1885" s="136"/>
      <c r="AQ1885" s="136"/>
      <c r="AR1885" s="136"/>
      <c r="AS1885" s="136"/>
      <c r="AT1885" s="136"/>
      <c r="AU1885" s="136"/>
      <c r="AV1885" s="136">
        <v>2003</v>
      </c>
      <c r="AW1885" s="136"/>
      <c r="AX1885" s="136"/>
      <c r="AY1885" s="136"/>
      <c r="AZ1885" s="136"/>
      <c r="BA1885" s="136"/>
      <c r="BB1885" s="136"/>
      <c r="BC1885" s="138">
        <v>204</v>
      </c>
      <c r="BD1885" s="138"/>
      <c r="BE1885" s="170"/>
    </row>
    <row r="1886" spans="2:57" ht="25.7" hidden="1" customHeight="1" x14ac:dyDescent="0.15">
      <c r="B1886" s="140"/>
      <c r="C1886" s="232" t="s">
        <v>7381</v>
      </c>
      <c r="D1886" s="136" t="s">
        <v>8102</v>
      </c>
      <c r="E1886" s="136" t="s">
        <v>7381</v>
      </c>
      <c r="F1886" s="136"/>
      <c r="G1886" s="232" t="s">
        <v>17807</v>
      </c>
      <c r="H1886" s="136"/>
      <c r="I1886" s="136"/>
      <c r="J1886" s="138">
        <v>995</v>
      </c>
      <c r="K1886" s="138">
        <v>397</v>
      </c>
      <c r="L1886" s="138">
        <v>397</v>
      </c>
      <c r="M1886" s="136"/>
      <c r="N1886" s="136"/>
      <c r="O1886" s="136"/>
      <c r="P1886" s="138">
        <v>397</v>
      </c>
      <c r="Q1886" s="138">
        <v>397</v>
      </c>
      <c r="R1886" s="144" t="s">
        <v>5463</v>
      </c>
      <c r="S1886" s="138">
        <v>1</v>
      </c>
      <c r="T1886" s="138" t="s">
        <v>316</v>
      </c>
      <c r="U1886" s="136"/>
      <c r="V1886" s="136"/>
      <c r="W1886" s="136"/>
      <c r="X1886" s="136"/>
      <c r="Y1886" s="136"/>
      <c r="Z1886" s="136"/>
      <c r="AA1886" s="138"/>
      <c r="AB1886" s="136"/>
      <c r="AC1886" s="136"/>
      <c r="AD1886" s="136"/>
      <c r="AE1886" s="136"/>
      <c r="AF1886" s="136"/>
      <c r="AG1886" s="136"/>
      <c r="AH1886" s="136"/>
      <c r="AI1886" s="136"/>
      <c r="AJ1886" s="136"/>
      <c r="AK1886" s="136"/>
      <c r="AL1886" s="136"/>
      <c r="AM1886" s="136"/>
      <c r="AN1886" s="136"/>
      <c r="AO1886" s="136"/>
      <c r="AP1886" s="136"/>
      <c r="AQ1886" s="136"/>
      <c r="AR1886" s="136"/>
      <c r="AS1886" s="136"/>
      <c r="AT1886" s="136"/>
      <c r="AU1886" s="136"/>
      <c r="AV1886" s="136">
        <v>2004</v>
      </c>
      <c r="AW1886" s="136"/>
      <c r="AX1886" s="136"/>
      <c r="AY1886" s="136"/>
      <c r="AZ1886" s="136"/>
      <c r="BA1886" s="136"/>
      <c r="BB1886" s="136"/>
      <c r="BC1886" s="138">
        <v>202</v>
      </c>
      <c r="BD1886" s="138"/>
      <c r="BE1886" s="170"/>
    </row>
    <row r="1887" spans="2:57" ht="25.7" hidden="1" customHeight="1" x14ac:dyDescent="0.15">
      <c r="B1887" s="140"/>
      <c r="C1887" s="148" t="s">
        <v>7381</v>
      </c>
      <c r="D1887" s="139" t="s">
        <v>8103</v>
      </c>
      <c r="E1887" s="136" t="s">
        <v>7381</v>
      </c>
      <c r="F1887" s="136"/>
      <c r="G1887" s="232" t="s">
        <v>17807</v>
      </c>
      <c r="H1887" s="136"/>
      <c r="I1887" s="136"/>
      <c r="J1887" s="138">
        <v>1983</v>
      </c>
      <c r="K1887" s="138">
        <v>387.6</v>
      </c>
      <c r="L1887" s="138">
        <v>387.6</v>
      </c>
      <c r="M1887" s="136"/>
      <c r="N1887" s="136"/>
      <c r="O1887" s="136"/>
      <c r="P1887" s="138">
        <v>387.6</v>
      </c>
      <c r="Q1887" s="138">
        <v>387.6</v>
      </c>
      <c r="R1887" s="144" t="s">
        <v>1916</v>
      </c>
      <c r="S1887" s="138">
        <v>1</v>
      </c>
      <c r="T1887" s="138" t="s">
        <v>316</v>
      </c>
      <c r="U1887" s="136"/>
      <c r="V1887" s="136"/>
      <c r="W1887" s="136"/>
      <c r="X1887" s="136"/>
      <c r="Y1887" s="136"/>
      <c r="Z1887" s="136"/>
      <c r="AA1887" s="138"/>
      <c r="AB1887" s="136"/>
      <c r="AC1887" s="136"/>
      <c r="AD1887" s="136"/>
      <c r="AE1887" s="136"/>
      <c r="AF1887" s="136"/>
      <c r="AG1887" s="136"/>
      <c r="AH1887" s="136"/>
      <c r="AI1887" s="136"/>
      <c r="AJ1887" s="136"/>
      <c r="AK1887" s="136"/>
      <c r="AL1887" s="136"/>
      <c r="AM1887" s="136"/>
      <c r="AN1887" s="136"/>
      <c r="AO1887" s="136"/>
      <c r="AP1887" s="136"/>
      <c r="AQ1887" s="136"/>
      <c r="AR1887" s="136"/>
      <c r="AS1887" s="136"/>
      <c r="AT1887" s="136"/>
      <c r="AU1887" s="136"/>
      <c r="AV1887" s="136">
        <v>2002</v>
      </c>
      <c r="AW1887" s="136"/>
      <c r="AX1887" s="136"/>
      <c r="AY1887" s="136"/>
      <c r="AZ1887" s="136"/>
      <c r="BA1887" s="136"/>
      <c r="BB1887" s="136"/>
      <c r="BC1887" s="138">
        <v>339</v>
      </c>
      <c r="BD1887" s="138"/>
      <c r="BE1887" s="170"/>
    </row>
    <row r="1888" spans="2:57" ht="25.7" hidden="1" customHeight="1" x14ac:dyDescent="0.15">
      <c r="B1888" s="140"/>
      <c r="C1888" s="148" t="s">
        <v>7381</v>
      </c>
      <c r="D1888" s="139" t="s">
        <v>8104</v>
      </c>
      <c r="E1888" s="136" t="s">
        <v>7381</v>
      </c>
      <c r="F1888" s="136"/>
      <c r="G1888" s="232" t="s">
        <v>17807</v>
      </c>
      <c r="H1888" s="136"/>
      <c r="I1888" s="136"/>
      <c r="J1888" s="138">
        <v>1847</v>
      </c>
      <c r="K1888" s="138">
        <v>466</v>
      </c>
      <c r="L1888" s="138">
        <v>466</v>
      </c>
      <c r="M1888" s="136"/>
      <c r="N1888" s="136"/>
      <c r="O1888" s="136"/>
      <c r="P1888" s="138">
        <v>466</v>
      </c>
      <c r="Q1888" s="138">
        <v>466</v>
      </c>
      <c r="R1888" s="144" t="s">
        <v>1916</v>
      </c>
      <c r="S1888" s="138">
        <v>1</v>
      </c>
      <c r="T1888" s="138" t="s">
        <v>316</v>
      </c>
      <c r="U1888" s="136"/>
      <c r="V1888" s="136"/>
      <c r="W1888" s="136"/>
      <c r="X1888" s="136"/>
      <c r="Y1888" s="136"/>
      <c r="Z1888" s="136"/>
      <c r="AA1888" s="138" t="s">
        <v>1530</v>
      </c>
      <c r="AB1888" s="136"/>
      <c r="AC1888" s="136"/>
      <c r="AD1888" s="136"/>
      <c r="AE1888" s="136"/>
      <c r="AF1888" s="136"/>
      <c r="AG1888" s="136"/>
      <c r="AH1888" s="136"/>
      <c r="AI1888" s="136"/>
      <c r="AJ1888" s="136"/>
      <c r="AK1888" s="136"/>
      <c r="AL1888" s="136"/>
      <c r="AM1888" s="136"/>
      <c r="AN1888" s="136"/>
      <c r="AO1888" s="136"/>
      <c r="AP1888" s="136"/>
      <c r="AQ1888" s="136"/>
      <c r="AR1888" s="136"/>
      <c r="AS1888" s="136"/>
      <c r="AT1888" s="136"/>
      <c r="AU1888" s="136"/>
      <c r="AV1888" s="136">
        <v>2004</v>
      </c>
      <c r="AW1888" s="136"/>
      <c r="AX1888" s="136"/>
      <c r="AY1888" s="136"/>
      <c r="AZ1888" s="136"/>
      <c r="BA1888" s="136"/>
      <c r="BB1888" s="136"/>
      <c r="BC1888" s="138">
        <v>408</v>
      </c>
      <c r="BD1888" s="138"/>
      <c r="BE1888" s="170"/>
    </row>
    <row r="1889" spans="2:57" ht="25.7" hidden="1" customHeight="1" x14ac:dyDescent="0.15">
      <c r="B1889" s="140"/>
      <c r="C1889" s="232" t="s">
        <v>7381</v>
      </c>
      <c r="D1889" s="139" t="s">
        <v>8105</v>
      </c>
      <c r="E1889" s="136" t="s">
        <v>7381</v>
      </c>
      <c r="F1889" s="136"/>
      <c r="G1889" s="232" t="s">
        <v>17807</v>
      </c>
      <c r="H1889" s="136"/>
      <c r="I1889" s="136"/>
      <c r="J1889" s="138">
        <v>692</v>
      </c>
      <c r="K1889" s="138">
        <v>374</v>
      </c>
      <c r="L1889" s="138">
        <v>374</v>
      </c>
      <c r="M1889" s="136"/>
      <c r="N1889" s="136"/>
      <c r="O1889" s="136"/>
      <c r="P1889" s="138">
        <v>374</v>
      </c>
      <c r="Q1889" s="138">
        <v>374</v>
      </c>
      <c r="R1889" s="144" t="s">
        <v>1916</v>
      </c>
      <c r="S1889" s="138">
        <v>1</v>
      </c>
      <c r="T1889" s="138" t="s">
        <v>316</v>
      </c>
      <c r="U1889" s="136"/>
      <c r="V1889" s="136"/>
      <c r="W1889" s="136"/>
      <c r="X1889" s="136"/>
      <c r="Y1889" s="136"/>
      <c r="Z1889" s="136"/>
      <c r="AA1889" s="138" t="s">
        <v>1530</v>
      </c>
      <c r="AB1889" s="136"/>
      <c r="AC1889" s="136"/>
      <c r="AD1889" s="136"/>
      <c r="AE1889" s="136"/>
      <c r="AF1889" s="136"/>
      <c r="AG1889" s="136"/>
      <c r="AH1889" s="136"/>
      <c r="AI1889" s="136"/>
      <c r="AJ1889" s="136"/>
      <c r="AK1889" s="136"/>
      <c r="AL1889" s="136"/>
      <c r="AM1889" s="136"/>
      <c r="AN1889" s="136"/>
      <c r="AO1889" s="136"/>
      <c r="AP1889" s="136"/>
      <c r="AQ1889" s="136"/>
      <c r="AR1889" s="136"/>
      <c r="AS1889" s="136"/>
      <c r="AT1889" s="136"/>
      <c r="AU1889" s="136"/>
      <c r="AV1889" s="136">
        <v>2004</v>
      </c>
      <c r="AW1889" s="136"/>
      <c r="AX1889" s="136"/>
      <c r="AY1889" s="136"/>
      <c r="AZ1889" s="136"/>
      <c r="BA1889" s="136"/>
      <c r="BB1889" s="136"/>
      <c r="BC1889" s="138">
        <v>327</v>
      </c>
      <c r="BD1889" s="138"/>
      <c r="BE1889" s="170"/>
    </row>
    <row r="1890" spans="2:57" ht="25.7" hidden="1" customHeight="1" x14ac:dyDescent="0.15">
      <c r="B1890" s="140"/>
      <c r="C1890" s="232" t="s">
        <v>7381</v>
      </c>
      <c r="D1890" s="136" t="s">
        <v>8106</v>
      </c>
      <c r="E1890" s="136" t="s">
        <v>7381</v>
      </c>
      <c r="F1890" s="136"/>
      <c r="G1890" s="232" t="s">
        <v>17807</v>
      </c>
      <c r="H1890" s="136"/>
      <c r="I1890" s="136"/>
      <c r="J1890" s="138">
        <v>392</v>
      </c>
      <c r="K1890" s="138">
        <v>155.52000000000001</v>
      </c>
      <c r="L1890" s="138">
        <v>155.52000000000001</v>
      </c>
      <c r="M1890" s="136"/>
      <c r="N1890" s="136"/>
      <c r="O1890" s="136"/>
      <c r="P1890" s="138">
        <v>155.52000000000001</v>
      </c>
      <c r="Q1890" s="138">
        <v>155.52000000000001</v>
      </c>
      <c r="R1890" s="138" t="s">
        <v>8107</v>
      </c>
      <c r="S1890" s="138">
        <v>1</v>
      </c>
      <c r="T1890" s="138" t="s">
        <v>316</v>
      </c>
      <c r="U1890" s="136"/>
      <c r="V1890" s="136"/>
      <c r="W1890" s="136"/>
      <c r="X1890" s="136"/>
      <c r="Y1890" s="136"/>
      <c r="Z1890" s="136"/>
      <c r="AA1890" s="138"/>
      <c r="AB1890" s="136"/>
      <c r="AC1890" s="136"/>
      <c r="AD1890" s="136"/>
      <c r="AE1890" s="136"/>
      <c r="AF1890" s="136"/>
      <c r="AG1890" s="136"/>
      <c r="AH1890" s="136"/>
      <c r="AI1890" s="136"/>
      <c r="AJ1890" s="136"/>
      <c r="AK1890" s="136"/>
      <c r="AL1890" s="136"/>
      <c r="AM1890" s="136"/>
      <c r="AN1890" s="136"/>
      <c r="AO1890" s="136"/>
      <c r="AP1890" s="136"/>
      <c r="AQ1890" s="136"/>
      <c r="AR1890" s="136"/>
      <c r="AS1890" s="136"/>
      <c r="AT1890" s="136"/>
      <c r="AU1890" s="136"/>
      <c r="AV1890" s="136">
        <v>2006</v>
      </c>
      <c r="AW1890" s="136"/>
      <c r="AX1890" s="136"/>
      <c r="AY1890" s="136"/>
      <c r="AZ1890" s="136"/>
      <c r="BA1890" s="136"/>
      <c r="BB1890" s="136"/>
      <c r="BC1890" s="138">
        <v>136</v>
      </c>
      <c r="BD1890" s="138"/>
      <c r="BE1890" s="170"/>
    </row>
    <row r="1891" spans="2:57" ht="25.7" hidden="1" customHeight="1" x14ac:dyDescent="0.15">
      <c r="B1891" s="140"/>
      <c r="C1891" s="232" t="s">
        <v>7381</v>
      </c>
      <c r="D1891" s="136" t="s">
        <v>8108</v>
      </c>
      <c r="E1891" s="136" t="s">
        <v>7381</v>
      </c>
      <c r="F1891" s="136"/>
      <c r="G1891" s="232" t="s">
        <v>17807</v>
      </c>
      <c r="H1891" s="136"/>
      <c r="I1891" s="136"/>
      <c r="J1891" s="138">
        <v>3914</v>
      </c>
      <c r="K1891" s="138">
        <v>586</v>
      </c>
      <c r="L1891" s="138">
        <v>586</v>
      </c>
      <c r="M1891" s="136"/>
      <c r="N1891" s="136"/>
      <c r="O1891" s="136"/>
      <c r="P1891" s="138">
        <v>586</v>
      </c>
      <c r="Q1891" s="138">
        <v>586</v>
      </c>
      <c r="R1891" s="144" t="s">
        <v>5467</v>
      </c>
      <c r="S1891" s="138">
        <v>2</v>
      </c>
      <c r="T1891" s="138" t="s">
        <v>316</v>
      </c>
      <c r="U1891" s="136"/>
      <c r="V1891" s="136"/>
      <c r="W1891" s="136"/>
      <c r="X1891" s="136"/>
      <c r="Y1891" s="136"/>
      <c r="Z1891" s="136"/>
      <c r="AA1891" s="138" t="s">
        <v>8109</v>
      </c>
      <c r="AB1891" s="136"/>
      <c r="AC1891" s="136"/>
      <c r="AD1891" s="136"/>
      <c r="AE1891" s="136"/>
      <c r="AF1891" s="136"/>
      <c r="AG1891" s="136"/>
      <c r="AH1891" s="136"/>
      <c r="AI1891" s="136"/>
      <c r="AJ1891" s="136"/>
      <c r="AK1891" s="136"/>
      <c r="AL1891" s="136"/>
      <c r="AM1891" s="136"/>
      <c r="AN1891" s="136"/>
      <c r="AO1891" s="136"/>
      <c r="AP1891" s="136"/>
      <c r="AQ1891" s="136"/>
      <c r="AR1891" s="136"/>
      <c r="AS1891" s="136"/>
      <c r="AT1891" s="136"/>
      <c r="AU1891" s="136"/>
      <c r="AV1891" s="136">
        <v>2011</v>
      </c>
      <c r="AW1891" s="136"/>
      <c r="AX1891" s="136"/>
      <c r="AY1891" s="136"/>
      <c r="AZ1891" s="136"/>
      <c r="BA1891" s="136"/>
      <c r="BB1891" s="136"/>
      <c r="BC1891" s="138">
        <v>228</v>
      </c>
      <c r="BD1891" s="138"/>
      <c r="BE1891" s="170"/>
    </row>
    <row r="1892" spans="2:57" ht="25.7" hidden="1" customHeight="1" x14ac:dyDescent="0.15">
      <c r="B1892" s="140"/>
      <c r="C1892" s="258" t="s">
        <v>7381</v>
      </c>
      <c r="D1892" s="887" t="s">
        <v>8110</v>
      </c>
      <c r="E1892" s="887" t="s">
        <v>7381</v>
      </c>
      <c r="F1892" s="887"/>
      <c r="G1892" s="232" t="s">
        <v>17807</v>
      </c>
      <c r="H1892" s="887"/>
      <c r="I1892" s="887"/>
      <c r="J1892" s="888">
        <v>5559</v>
      </c>
      <c r="K1892" s="888">
        <v>505</v>
      </c>
      <c r="L1892" s="138">
        <v>505</v>
      </c>
      <c r="M1892" s="887"/>
      <c r="N1892" s="887"/>
      <c r="O1892" s="887"/>
      <c r="P1892" s="888">
        <v>463</v>
      </c>
      <c r="Q1892" s="888">
        <v>463</v>
      </c>
      <c r="R1892" s="260" t="s">
        <v>6672</v>
      </c>
      <c r="S1892" s="888">
        <v>1</v>
      </c>
      <c r="T1892" s="888" t="s">
        <v>687</v>
      </c>
      <c r="U1892" s="887"/>
      <c r="V1892" s="887"/>
      <c r="W1892" s="887"/>
      <c r="X1892" s="887"/>
      <c r="Y1892" s="887"/>
      <c r="Z1892" s="887"/>
      <c r="AA1892" s="888" t="s">
        <v>8111</v>
      </c>
      <c r="AB1892" s="887"/>
      <c r="AC1892" s="887"/>
      <c r="AD1892" s="887"/>
      <c r="AE1892" s="887"/>
      <c r="AF1892" s="887"/>
      <c r="AG1892" s="887"/>
      <c r="AH1892" s="887"/>
      <c r="AI1892" s="887"/>
      <c r="AJ1892" s="887"/>
      <c r="AK1892" s="887"/>
      <c r="AL1892" s="887"/>
      <c r="AM1892" s="887"/>
      <c r="AN1892" s="887"/>
      <c r="AO1892" s="887"/>
      <c r="AP1892" s="887"/>
      <c r="AQ1892" s="887"/>
      <c r="AR1892" s="887"/>
      <c r="AS1892" s="887"/>
      <c r="AT1892" s="887"/>
      <c r="AU1892" s="887"/>
      <c r="AV1892" s="887">
        <v>2007</v>
      </c>
      <c r="AW1892" s="887"/>
      <c r="AX1892" s="887"/>
      <c r="AY1892" s="887"/>
      <c r="AZ1892" s="887"/>
      <c r="BA1892" s="887"/>
      <c r="BB1892" s="887"/>
      <c r="BC1892" s="888">
        <v>442</v>
      </c>
      <c r="BD1892" s="138"/>
      <c r="BE1892" s="170"/>
    </row>
    <row r="1893" spans="2:57" ht="25.7" hidden="1" customHeight="1" x14ac:dyDescent="0.15">
      <c r="B1893" s="140"/>
      <c r="C1893" s="258" t="s">
        <v>7381</v>
      </c>
      <c r="D1893" s="887" t="s">
        <v>8112</v>
      </c>
      <c r="E1893" s="887" t="s">
        <v>7381</v>
      </c>
      <c r="F1893" s="887"/>
      <c r="G1893" s="232" t="s">
        <v>17807</v>
      </c>
      <c r="H1893" s="887"/>
      <c r="I1893" s="887"/>
      <c r="J1893" s="888">
        <v>4707</v>
      </c>
      <c r="K1893" s="888">
        <v>0</v>
      </c>
      <c r="L1893" s="138">
        <v>0</v>
      </c>
      <c r="M1893" s="887"/>
      <c r="N1893" s="887"/>
      <c r="O1893" s="887"/>
      <c r="P1893" s="888">
        <v>408</v>
      </c>
      <c r="Q1893" s="888">
        <v>408</v>
      </c>
      <c r="R1893" s="260" t="s">
        <v>1916</v>
      </c>
      <c r="S1893" s="888">
        <v>1</v>
      </c>
      <c r="T1893" s="888" t="s">
        <v>316</v>
      </c>
      <c r="U1893" s="887"/>
      <c r="V1893" s="887"/>
      <c r="W1893" s="887"/>
      <c r="X1893" s="887"/>
      <c r="Y1893" s="887"/>
      <c r="Z1893" s="887"/>
      <c r="AA1893" s="888" t="s">
        <v>1325</v>
      </c>
      <c r="AB1893" s="887"/>
      <c r="AC1893" s="887"/>
      <c r="AD1893" s="887"/>
      <c r="AE1893" s="887"/>
      <c r="AF1893" s="887"/>
      <c r="AG1893" s="887"/>
      <c r="AH1893" s="887"/>
      <c r="AI1893" s="887"/>
      <c r="AJ1893" s="887"/>
      <c r="AK1893" s="887"/>
      <c r="AL1893" s="887"/>
      <c r="AM1893" s="887"/>
      <c r="AN1893" s="887"/>
      <c r="AO1893" s="887"/>
      <c r="AP1893" s="887"/>
      <c r="AQ1893" s="887"/>
      <c r="AR1893" s="887"/>
      <c r="AS1893" s="887"/>
      <c r="AT1893" s="887"/>
      <c r="AU1893" s="887"/>
      <c r="AV1893" s="887">
        <v>2016</v>
      </c>
      <c r="AW1893" s="887"/>
      <c r="AX1893" s="887"/>
      <c r="AY1893" s="887"/>
      <c r="AZ1893" s="887"/>
      <c r="BA1893" s="887"/>
      <c r="BB1893" s="887"/>
      <c r="BC1893" s="888">
        <v>100</v>
      </c>
      <c r="BD1893" s="138"/>
      <c r="BE1893" s="170"/>
    </row>
    <row r="1894" spans="2:57" ht="25.7" hidden="1" customHeight="1" x14ac:dyDescent="0.15">
      <c r="B1894" s="140"/>
      <c r="C1894" s="232" t="s">
        <v>7381</v>
      </c>
      <c r="D1894" s="136" t="s">
        <v>13784</v>
      </c>
      <c r="E1894" s="136" t="s">
        <v>7381</v>
      </c>
      <c r="F1894" s="136"/>
      <c r="G1894" s="232" t="s">
        <v>17807</v>
      </c>
      <c r="H1894" s="136"/>
      <c r="I1894" s="136"/>
      <c r="J1894" s="138">
        <v>993</v>
      </c>
      <c r="K1894" s="138">
        <v>298</v>
      </c>
      <c r="L1894" s="138">
        <v>298</v>
      </c>
      <c r="M1894" s="136"/>
      <c r="N1894" s="136"/>
      <c r="O1894" s="136"/>
      <c r="P1894" s="138">
        <v>400</v>
      </c>
      <c r="Q1894" s="138">
        <v>200</v>
      </c>
      <c r="R1894" s="260" t="s">
        <v>1916</v>
      </c>
      <c r="S1894" s="138">
        <v>2</v>
      </c>
      <c r="T1894" s="138" t="s">
        <v>316</v>
      </c>
      <c r="U1894" s="136"/>
      <c r="V1894" s="136"/>
      <c r="W1894" s="136"/>
      <c r="X1894" s="136"/>
      <c r="Y1894" s="136"/>
      <c r="Z1894" s="136"/>
      <c r="AA1894" s="138"/>
      <c r="AB1894" s="136"/>
      <c r="AC1894" s="136"/>
      <c r="AD1894" s="136"/>
      <c r="AE1894" s="136"/>
      <c r="AF1894" s="136"/>
      <c r="AG1894" s="136"/>
      <c r="AH1894" s="136"/>
      <c r="AI1894" s="136"/>
      <c r="AJ1894" s="136"/>
      <c r="AK1894" s="136"/>
      <c r="AL1894" s="136"/>
      <c r="AM1894" s="136"/>
      <c r="AN1894" s="136"/>
      <c r="AO1894" s="136"/>
      <c r="AP1894" s="136"/>
      <c r="AQ1894" s="136"/>
      <c r="AR1894" s="136"/>
      <c r="AS1894" s="136"/>
      <c r="AT1894" s="136"/>
      <c r="AU1894" s="136"/>
      <c r="AV1894" s="136">
        <v>2003</v>
      </c>
      <c r="AW1894" s="136"/>
      <c r="AX1894" s="136"/>
      <c r="AY1894" s="136"/>
      <c r="AZ1894" s="136"/>
      <c r="BA1894" s="136"/>
      <c r="BB1894" s="136"/>
      <c r="BC1894" s="138">
        <v>262</v>
      </c>
      <c r="BD1894" s="138"/>
      <c r="BE1894" s="170"/>
    </row>
    <row r="1895" spans="2:57" ht="25.7" hidden="1" customHeight="1" x14ac:dyDescent="0.15">
      <c r="B1895" s="140"/>
      <c r="C1895" s="232" t="s">
        <v>7381</v>
      </c>
      <c r="D1895" s="136" t="s">
        <v>13785</v>
      </c>
      <c r="E1895" s="136" t="s">
        <v>7381</v>
      </c>
      <c r="F1895" s="136"/>
      <c r="G1895" s="232" t="s">
        <v>17807</v>
      </c>
      <c r="H1895" s="136"/>
      <c r="I1895" s="136"/>
      <c r="J1895" s="138"/>
      <c r="K1895" s="138">
        <v>300</v>
      </c>
      <c r="L1895" s="138">
        <v>495</v>
      </c>
      <c r="M1895" s="136"/>
      <c r="N1895" s="136"/>
      <c r="O1895" s="136"/>
      <c r="P1895" s="138">
        <v>600</v>
      </c>
      <c r="Q1895" s="138">
        <v>300</v>
      </c>
      <c r="R1895" s="144" t="s">
        <v>1916</v>
      </c>
      <c r="S1895" s="138">
        <v>2</v>
      </c>
      <c r="T1895" s="138" t="s">
        <v>316</v>
      </c>
      <c r="U1895" s="136"/>
      <c r="V1895" s="136"/>
      <c r="W1895" s="136"/>
      <c r="X1895" s="136"/>
      <c r="Y1895" s="136"/>
      <c r="Z1895" s="136"/>
      <c r="AA1895" s="138" t="s">
        <v>1325</v>
      </c>
      <c r="AB1895" s="136"/>
      <c r="AC1895" s="136"/>
      <c r="AD1895" s="136"/>
      <c r="AE1895" s="136"/>
      <c r="AF1895" s="136"/>
      <c r="AG1895" s="136"/>
      <c r="AH1895" s="136"/>
      <c r="AI1895" s="136"/>
      <c r="AJ1895" s="136"/>
      <c r="AK1895" s="136"/>
      <c r="AL1895" s="136"/>
      <c r="AM1895" s="136"/>
      <c r="AN1895" s="136"/>
      <c r="AO1895" s="136"/>
      <c r="AP1895" s="136"/>
      <c r="AQ1895" s="136"/>
      <c r="AR1895" s="136"/>
      <c r="AS1895" s="136"/>
      <c r="AT1895" s="136"/>
      <c r="AU1895" s="136"/>
      <c r="AV1895" s="136">
        <v>2019</v>
      </c>
      <c r="AW1895" s="136"/>
      <c r="AX1895" s="136"/>
      <c r="AY1895" s="136"/>
      <c r="AZ1895" s="136"/>
      <c r="BA1895" s="136"/>
      <c r="BB1895" s="136"/>
      <c r="BC1895" s="138">
        <v>684</v>
      </c>
      <c r="BD1895" s="138"/>
      <c r="BE1895" s="170"/>
    </row>
    <row r="1896" spans="2:57" ht="25.7" hidden="1" customHeight="1" x14ac:dyDescent="0.15">
      <c r="B1896" s="140"/>
      <c r="C1896" s="232" t="s">
        <v>7385</v>
      </c>
      <c r="D1896" s="136" t="s">
        <v>8113</v>
      </c>
      <c r="E1896" s="136" t="s">
        <v>7385</v>
      </c>
      <c r="F1896" s="136"/>
      <c r="G1896" s="136" t="s">
        <v>7385</v>
      </c>
      <c r="H1896" s="136"/>
      <c r="I1896" s="136"/>
      <c r="J1896" s="138">
        <v>2586</v>
      </c>
      <c r="K1896" s="138">
        <v>893.16</v>
      </c>
      <c r="L1896" s="138">
        <v>944.96</v>
      </c>
      <c r="M1896" s="136"/>
      <c r="N1896" s="136"/>
      <c r="O1896" s="136"/>
      <c r="P1896" s="138">
        <v>600</v>
      </c>
      <c r="Q1896" s="138">
        <v>600</v>
      </c>
      <c r="R1896" s="144" t="s">
        <v>1916</v>
      </c>
      <c r="S1896" s="138">
        <v>2</v>
      </c>
      <c r="T1896" s="138" t="s">
        <v>316</v>
      </c>
      <c r="U1896" s="136"/>
      <c r="V1896" s="136"/>
      <c r="W1896" s="136"/>
      <c r="X1896" s="136"/>
      <c r="Y1896" s="136"/>
      <c r="Z1896" s="136"/>
      <c r="AA1896" s="138" t="s">
        <v>1530</v>
      </c>
      <c r="AB1896" s="136"/>
      <c r="AC1896" s="136"/>
      <c r="AD1896" s="136"/>
      <c r="AE1896" s="136"/>
      <c r="AF1896" s="136"/>
      <c r="AG1896" s="136"/>
      <c r="AH1896" s="136"/>
      <c r="AI1896" s="136"/>
      <c r="AJ1896" s="136"/>
      <c r="AK1896" s="136"/>
      <c r="AL1896" s="136"/>
      <c r="AM1896" s="136"/>
      <c r="AN1896" s="136"/>
      <c r="AO1896" s="136"/>
      <c r="AP1896" s="136"/>
      <c r="AQ1896" s="136"/>
      <c r="AR1896" s="136"/>
      <c r="AS1896" s="136"/>
      <c r="AT1896" s="136"/>
      <c r="AU1896" s="136"/>
      <c r="AV1896" s="136">
        <v>2005</v>
      </c>
      <c r="AW1896" s="136"/>
      <c r="AX1896" s="136"/>
      <c r="AY1896" s="136"/>
      <c r="AZ1896" s="136"/>
      <c r="BA1896" s="136"/>
      <c r="BB1896" s="136"/>
      <c r="BC1896" s="138">
        <v>80</v>
      </c>
      <c r="BD1896" s="138"/>
      <c r="BE1896" s="170"/>
    </row>
    <row r="1897" spans="2:57" ht="25.7" hidden="1" customHeight="1" x14ac:dyDescent="0.15">
      <c r="B1897" s="140"/>
      <c r="C1897" s="232" t="s">
        <v>7385</v>
      </c>
      <c r="D1897" s="136" t="s">
        <v>8114</v>
      </c>
      <c r="E1897" s="136" t="s">
        <v>7385</v>
      </c>
      <c r="F1897" s="136"/>
      <c r="G1897" s="136" t="s">
        <v>7385</v>
      </c>
      <c r="H1897" s="136"/>
      <c r="I1897" s="136"/>
      <c r="J1897" s="138">
        <v>1464</v>
      </c>
      <c r="K1897" s="138">
        <v>464</v>
      </c>
      <c r="L1897" s="138">
        <v>464</v>
      </c>
      <c r="M1897" s="136"/>
      <c r="N1897" s="136"/>
      <c r="O1897" s="136"/>
      <c r="P1897" s="138">
        <v>300</v>
      </c>
      <c r="Q1897" s="138">
        <v>300</v>
      </c>
      <c r="R1897" s="144" t="s">
        <v>1916</v>
      </c>
      <c r="S1897" s="138">
        <v>1</v>
      </c>
      <c r="T1897" s="138" t="s">
        <v>316</v>
      </c>
      <c r="U1897" s="136"/>
      <c r="V1897" s="136"/>
      <c r="W1897" s="136"/>
      <c r="X1897" s="136"/>
      <c r="Y1897" s="136"/>
      <c r="Z1897" s="136"/>
      <c r="AA1897" s="138" t="s">
        <v>1530</v>
      </c>
      <c r="AB1897" s="136"/>
      <c r="AC1897" s="136"/>
      <c r="AD1897" s="136"/>
      <c r="AE1897" s="136"/>
      <c r="AF1897" s="136"/>
      <c r="AG1897" s="136"/>
      <c r="AH1897" s="136"/>
      <c r="AI1897" s="136"/>
      <c r="AJ1897" s="136"/>
      <c r="AK1897" s="136"/>
      <c r="AL1897" s="136"/>
      <c r="AM1897" s="136"/>
      <c r="AN1897" s="136"/>
      <c r="AO1897" s="136"/>
      <c r="AP1897" s="136"/>
      <c r="AQ1897" s="136"/>
      <c r="AR1897" s="136"/>
      <c r="AS1897" s="136"/>
      <c r="AT1897" s="136"/>
      <c r="AU1897" s="136"/>
      <c r="AV1897" s="136">
        <v>2007</v>
      </c>
      <c r="AW1897" s="136"/>
      <c r="AX1897" s="136"/>
      <c r="AY1897" s="136"/>
      <c r="AZ1897" s="136"/>
      <c r="BA1897" s="136"/>
      <c r="BB1897" s="136"/>
      <c r="BC1897" s="138">
        <v>80</v>
      </c>
      <c r="BD1897" s="138"/>
      <c r="BE1897" s="170"/>
    </row>
    <row r="1898" spans="2:57" ht="25.7" hidden="1" customHeight="1" x14ac:dyDescent="0.15">
      <c r="B1898" s="140"/>
      <c r="C1898" s="232" t="s">
        <v>7385</v>
      </c>
      <c r="D1898" s="136" t="s">
        <v>8115</v>
      </c>
      <c r="E1898" s="136" t="s">
        <v>7385</v>
      </c>
      <c r="F1898" s="136"/>
      <c r="G1898" s="136" t="s">
        <v>7385</v>
      </c>
      <c r="H1898" s="136"/>
      <c r="I1898" s="136"/>
      <c r="J1898" s="138">
        <v>6807</v>
      </c>
      <c r="K1898" s="138">
        <v>412</v>
      </c>
      <c r="L1898" s="138">
        <v>412</v>
      </c>
      <c r="M1898" s="136"/>
      <c r="N1898" s="136"/>
      <c r="O1898" s="136"/>
      <c r="P1898" s="138">
        <v>500</v>
      </c>
      <c r="Q1898" s="138">
        <v>500</v>
      </c>
      <c r="R1898" s="144" t="s">
        <v>1895</v>
      </c>
      <c r="S1898" s="138">
        <v>1</v>
      </c>
      <c r="T1898" s="138" t="s">
        <v>316</v>
      </c>
      <c r="U1898" s="136"/>
      <c r="V1898" s="136"/>
      <c r="W1898" s="136"/>
      <c r="X1898" s="136"/>
      <c r="Y1898" s="136"/>
      <c r="Z1898" s="136"/>
      <c r="AA1898" s="138" t="s">
        <v>1530</v>
      </c>
      <c r="AB1898" s="136"/>
      <c r="AC1898" s="136"/>
      <c r="AD1898" s="136"/>
      <c r="AE1898" s="136"/>
      <c r="AF1898" s="136"/>
      <c r="AG1898" s="136"/>
      <c r="AH1898" s="136"/>
      <c r="AI1898" s="136"/>
      <c r="AJ1898" s="136"/>
      <c r="AK1898" s="136"/>
      <c r="AL1898" s="136"/>
      <c r="AM1898" s="136"/>
      <c r="AN1898" s="136"/>
      <c r="AO1898" s="136"/>
      <c r="AP1898" s="136"/>
      <c r="AQ1898" s="136"/>
      <c r="AR1898" s="136"/>
      <c r="AS1898" s="136"/>
      <c r="AT1898" s="136"/>
      <c r="AU1898" s="136"/>
      <c r="AV1898" s="136">
        <v>2007</v>
      </c>
      <c r="AW1898" s="136"/>
      <c r="AX1898" s="136"/>
      <c r="AY1898" s="136"/>
      <c r="AZ1898" s="136"/>
      <c r="BA1898" s="136"/>
      <c r="BB1898" s="136"/>
      <c r="BC1898" s="138">
        <v>80</v>
      </c>
      <c r="BD1898" s="138"/>
      <c r="BE1898" s="170"/>
    </row>
    <row r="1899" spans="2:57" ht="25.7" hidden="1" customHeight="1" x14ac:dyDescent="0.15">
      <c r="B1899" s="140"/>
      <c r="C1899" s="232" t="s">
        <v>7385</v>
      </c>
      <c r="D1899" s="136" t="s">
        <v>8116</v>
      </c>
      <c r="E1899" s="136" t="s">
        <v>7385</v>
      </c>
      <c r="F1899" s="136"/>
      <c r="G1899" s="136" t="s">
        <v>7385</v>
      </c>
      <c r="H1899" s="136"/>
      <c r="I1899" s="136"/>
      <c r="J1899" s="138">
        <v>990</v>
      </c>
      <c r="K1899" s="138">
        <v>454.96</v>
      </c>
      <c r="L1899" s="138">
        <v>454.96</v>
      </c>
      <c r="M1899" s="136"/>
      <c r="N1899" s="136"/>
      <c r="O1899" s="136"/>
      <c r="P1899" s="138">
        <v>300</v>
      </c>
      <c r="Q1899" s="138">
        <v>300</v>
      </c>
      <c r="R1899" s="144" t="s">
        <v>1916</v>
      </c>
      <c r="S1899" s="138">
        <v>1</v>
      </c>
      <c r="T1899" s="138" t="s">
        <v>316</v>
      </c>
      <c r="U1899" s="136"/>
      <c r="V1899" s="136"/>
      <c r="W1899" s="136"/>
      <c r="X1899" s="136"/>
      <c r="Y1899" s="136"/>
      <c r="Z1899" s="136"/>
      <c r="AA1899" s="138" t="s">
        <v>1530</v>
      </c>
      <c r="AB1899" s="136"/>
      <c r="AC1899" s="136"/>
      <c r="AD1899" s="136"/>
      <c r="AE1899" s="136"/>
      <c r="AF1899" s="136"/>
      <c r="AG1899" s="136"/>
      <c r="AH1899" s="136"/>
      <c r="AI1899" s="136"/>
      <c r="AJ1899" s="136"/>
      <c r="AK1899" s="136"/>
      <c r="AL1899" s="136"/>
      <c r="AM1899" s="136"/>
      <c r="AN1899" s="136"/>
      <c r="AO1899" s="136"/>
      <c r="AP1899" s="136"/>
      <c r="AQ1899" s="136"/>
      <c r="AR1899" s="136"/>
      <c r="AS1899" s="136"/>
      <c r="AT1899" s="136"/>
      <c r="AU1899" s="136"/>
      <c r="AV1899" s="136">
        <v>2009</v>
      </c>
      <c r="AW1899" s="136"/>
      <c r="AX1899" s="136"/>
      <c r="AY1899" s="136"/>
      <c r="AZ1899" s="136"/>
      <c r="BA1899" s="136"/>
      <c r="BB1899" s="136"/>
      <c r="BC1899" s="138">
        <v>90</v>
      </c>
      <c r="BD1899" s="138"/>
      <c r="BE1899" s="170"/>
    </row>
    <row r="1900" spans="2:57" ht="25.7" hidden="1" customHeight="1" x14ac:dyDescent="0.15">
      <c r="B1900" s="140"/>
      <c r="C1900" s="232" t="s">
        <v>7385</v>
      </c>
      <c r="D1900" s="136" t="s">
        <v>8117</v>
      </c>
      <c r="E1900" s="136" t="s">
        <v>7385</v>
      </c>
      <c r="F1900" s="136" t="s">
        <v>15164</v>
      </c>
      <c r="G1900" s="136" t="s">
        <v>7385</v>
      </c>
      <c r="H1900" s="136"/>
      <c r="I1900" s="136"/>
      <c r="J1900" s="138">
        <v>27446</v>
      </c>
      <c r="K1900" s="138">
        <v>796.52</v>
      </c>
      <c r="L1900" s="138">
        <v>796.52</v>
      </c>
      <c r="M1900" s="136"/>
      <c r="N1900" s="136"/>
      <c r="O1900" s="136"/>
      <c r="P1900" s="138">
        <v>300</v>
      </c>
      <c r="Q1900" s="138">
        <v>300</v>
      </c>
      <c r="R1900" s="144" t="s">
        <v>1916</v>
      </c>
      <c r="S1900" s="138">
        <v>1</v>
      </c>
      <c r="T1900" s="138" t="s">
        <v>316</v>
      </c>
      <c r="U1900" s="136"/>
      <c r="V1900" s="136"/>
      <c r="W1900" s="136"/>
      <c r="X1900" s="136"/>
      <c r="Y1900" s="136"/>
      <c r="Z1900" s="136"/>
      <c r="AA1900" s="138" t="s">
        <v>1530</v>
      </c>
      <c r="AB1900" s="136"/>
      <c r="AC1900" s="136"/>
      <c r="AD1900" s="136"/>
      <c r="AE1900" s="136"/>
      <c r="AF1900" s="136"/>
      <c r="AG1900" s="136"/>
      <c r="AH1900" s="136"/>
      <c r="AI1900" s="136"/>
      <c r="AJ1900" s="136"/>
      <c r="AK1900" s="136"/>
      <c r="AL1900" s="136"/>
      <c r="AM1900" s="136"/>
      <c r="AN1900" s="136"/>
      <c r="AO1900" s="136"/>
      <c r="AP1900" s="136"/>
      <c r="AQ1900" s="136"/>
      <c r="AR1900" s="136"/>
      <c r="AS1900" s="136"/>
      <c r="AT1900" s="136"/>
      <c r="AU1900" s="136"/>
      <c r="AV1900" s="136">
        <v>2020</v>
      </c>
      <c r="AW1900" s="136"/>
      <c r="AX1900" s="136"/>
      <c r="AY1900" s="136"/>
      <c r="AZ1900" s="136"/>
      <c r="BA1900" s="136"/>
      <c r="BB1900" s="136"/>
      <c r="BC1900" s="138">
        <v>1326</v>
      </c>
      <c r="BD1900" s="138"/>
      <c r="BE1900" s="170"/>
    </row>
    <row r="1901" spans="2:57" ht="25.7" hidden="1" customHeight="1" x14ac:dyDescent="0.15">
      <c r="B1901" s="140"/>
      <c r="C1901" s="232" t="s">
        <v>7385</v>
      </c>
      <c r="D1901" s="136" t="s">
        <v>8118</v>
      </c>
      <c r="E1901" s="136" t="s">
        <v>7385</v>
      </c>
      <c r="F1901" s="136"/>
      <c r="G1901" s="136" t="s">
        <v>7385</v>
      </c>
      <c r="H1901" s="136"/>
      <c r="I1901" s="136"/>
      <c r="J1901" s="138">
        <v>945</v>
      </c>
      <c r="K1901" s="138">
        <v>513</v>
      </c>
      <c r="L1901" s="138">
        <v>456</v>
      </c>
      <c r="M1901" s="136"/>
      <c r="N1901" s="136"/>
      <c r="O1901" s="136"/>
      <c r="P1901" s="138">
        <v>300</v>
      </c>
      <c r="Q1901" s="138">
        <v>300</v>
      </c>
      <c r="R1901" s="144" t="s">
        <v>1916</v>
      </c>
      <c r="S1901" s="138">
        <v>1</v>
      </c>
      <c r="T1901" s="138" t="s">
        <v>316</v>
      </c>
      <c r="U1901" s="136"/>
      <c r="V1901" s="136"/>
      <c r="W1901" s="136"/>
      <c r="X1901" s="136"/>
      <c r="Y1901" s="136"/>
      <c r="Z1901" s="136"/>
      <c r="AA1901" s="138" t="s">
        <v>1530</v>
      </c>
      <c r="AB1901" s="136"/>
      <c r="AC1901" s="136"/>
      <c r="AD1901" s="136"/>
      <c r="AE1901" s="136"/>
      <c r="AF1901" s="136"/>
      <c r="AG1901" s="136"/>
      <c r="AH1901" s="136"/>
      <c r="AI1901" s="136"/>
      <c r="AJ1901" s="136"/>
      <c r="AK1901" s="136"/>
      <c r="AL1901" s="136"/>
      <c r="AM1901" s="136"/>
      <c r="AN1901" s="136"/>
      <c r="AO1901" s="136"/>
      <c r="AP1901" s="136"/>
      <c r="AQ1901" s="136"/>
      <c r="AR1901" s="136"/>
      <c r="AS1901" s="136"/>
      <c r="AT1901" s="136"/>
      <c r="AU1901" s="136"/>
      <c r="AV1901" s="136">
        <v>2009</v>
      </c>
      <c r="AW1901" s="136"/>
      <c r="AX1901" s="136"/>
      <c r="AY1901" s="136"/>
      <c r="AZ1901" s="136"/>
      <c r="BA1901" s="136"/>
      <c r="BB1901" s="136"/>
      <c r="BC1901" s="138">
        <v>90</v>
      </c>
      <c r="BD1901" s="138"/>
      <c r="BE1901" s="170"/>
    </row>
    <row r="1902" spans="2:57" ht="25.7" hidden="1" customHeight="1" x14ac:dyDescent="0.15">
      <c r="B1902" s="140"/>
      <c r="C1902" s="232" t="s">
        <v>7385</v>
      </c>
      <c r="D1902" s="136" t="s">
        <v>8119</v>
      </c>
      <c r="E1902" s="136" t="s">
        <v>7385</v>
      </c>
      <c r="F1902" s="136"/>
      <c r="G1902" s="136" t="s">
        <v>7385</v>
      </c>
      <c r="H1902" s="136"/>
      <c r="I1902" s="136"/>
      <c r="J1902" s="138">
        <v>4986</v>
      </c>
      <c r="K1902" s="138">
        <v>567.19000000000005</v>
      </c>
      <c r="L1902" s="138">
        <v>567</v>
      </c>
      <c r="M1902" s="136"/>
      <c r="N1902" s="136"/>
      <c r="O1902" s="136"/>
      <c r="P1902" s="138">
        <v>300</v>
      </c>
      <c r="Q1902" s="138">
        <v>300</v>
      </c>
      <c r="R1902" s="144" t="s">
        <v>1916</v>
      </c>
      <c r="S1902" s="138">
        <v>1</v>
      </c>
      <c r="T1902" s="138" t="s">
        <v>316</v>
      </c>
      <c r="U1902" s="136"/>
      <c r="V1902" s="136"/>
      <c r="W1902" s="136"/>
      <c r="X1902" s="136"/>
      <c r="Y1902" s="136"/>
      <c r="Z1902" s="136"/>
      <c r="AA1902" s="138" t="s">
        <v>1530</v>
      </c>
      <c r="AB1902" s="136"/>
      <c r="AC1902" s="136"/>
      <c r="AD1902" s="136"/>
      <c r="AE1902" s="136"/>
      <c r="AF1902" s="136"/>
      <c r="AG1902" s="136"/>
      <c r="AH1902" s="136"/>
      <c r="AI1902" s="136"/>
      <c r="AJ1902" s="136"/>
      <c r="AK1902" s="136"/>
      <c r="AL1902" s="136"/>
      <c r="AM1902" s="136"/>
      <c r="AN1902" s="136"/>
      <c r="AO1902" s="136"/>
      <c r="AP1902" s="136"/>
      <c r="AQ1902" s="136"/>
      <c r="AR1902" s="136"/>
      <c r="AS1902" s="136"/>
      <c r="AT1902" s="136"/>
      <c r="AU1902" s="136"/>
      <c r="AV1902" s="136">
        <v>2010</v>
      </c>
      <c r="AW1902" s="136"/>
      <c r="AX1902" s="136"/>
      <c r="AY1902" s="136"/>
      <c r="AZ1902" s="136"/>
      <c r="BA1902" s="136"/>
      <c r="BB1902" s="136"/>
      <c r="BC1902" s="138">
        <v>150</v>
      </c>
      <c r="BD1902" s="138"/>
      <c r="BE1902" s="170"/>
    </row>
    <row r="1903" spans="2:57" ht="25.7" hidden="1" customHeight="1" x14ac:dyDescent="0.15">
      <c r="B1903" s="140"/>
      <c r="C1903" s="232" t="s">
        <v>7385</v>
      </c>
      <c r="D1903" s="136" t="s">
        <v>8120</v>
      </c>
      <c r="E1903" s="136" t="s">
        <v>7385</v>
      </c>
      <c r="F1903" s="136"/>
      <c r="G1903" s="136" t="s">
        <v>7385</v>
      </c>
      <c r="H1903" s="136"/>
      <c r="I1903" s="136"/>
      <c r="J1903" s="138">
        <v>999</v>
      </c>
      <c r="K1903" s="138">
        <v>448.4</v>
      </c>
      <c r="L1903" s="138">
        <v>448.4</v>
      </c>
      <c r="M1903" s="136"/>
      <c r="N1903" s="136"/>
      <c r="O1903" s="136"/>
      <c r="P1903" s="138">
        <v>300</v>
      </c>
      <c r="Q1903" s="138">
        <v>300</v>
      </c>
      <c r="R1903" s="144" t="s">
        <v>1916</v>
      </c>
      <c r="S1903" s="138">
        <v>1</v>
      </c>
      <c r="T1903" s="138" t="s">
        <v>316</v>
      </c>
      <c r="U1903" s="136"/>
      <c r="V1903" s="136"/>
      <c r="W1903" s="136"/>
      <c r="X1903" s="136"/>
      <c r="Y1903" s="136"/>
      <c r="Z1903" s="136"/>
      <c r="AA1903" s="138" t="s">
        <v>1530</v>
      </c>
      <c r="AB1903" s="136"/>
      <c r="AC1903" s="136"/>
      <c r="AD1903" s="136"/>
      <c r="AE1903" s="136"/>
      <c r="AF1903" s="136"/>
      <c r="AG1903" s="136"/>
      <c r="AH1903" s="136"/>
      <c r="AI1903" s="136"/>
      <c r="AJ1903" s="136"/>
      <c r="AK1903" s="136"/>
      <c r="AL1903" s="136"/>
      <c r="AM1903" s="136"/>
      <c r="AN1903" s="136"/>
      <c r="AO1903" s="136"/>
      <c r="AP1903" s="136"/>
      <c r="AQ1903" s="136"/>
      <c r="AR1903" s="136"/>
      <c r="AS1903" s="136"/>
      <c r="AT1903" s="136"/>
      <c r="AU1903" s="136"/>
      <c r="AV1903" s="136">
        <v>2010</v>
      </c>
      <c r="AW1903" s="136"/>
      <c r="AX1903" s="136"/>
      <c r="AY1903" s="136"/>
      <c r="AZ1903" s="136"/>
      <c r="BA1903" s="136"/>
      <c r="BB1903" s="136"/>
      <c r="BC1903" s="138">
        <v>150</v>
      </c>
      <c r="BD1903" s="1060"/>
      <c r="BE1903" s="170"/>
    </row>
    <row r="1904" spans="2:57" ht="25.7" hidden="1" customHeight="1" x14ac:dyDescent="0.15">
      <c r="B1904" s="140"/>
      <c r="C1904" s="232" t="s">
        <v>7385</v>
      </c>
      <c r="D1904" s="136" t="s">
        <v>8121</v>
      </c>
      <c r="E1904" s="136" t="s">
        <v>7385</v>
      </c>
      <c r="F1904" s="136"/>
      <c r="G1904" s="136" t="s">
        <v>7385</v>
      </c>
      <c r="H1904" s="136"/>
      <c r="I1904" s="136"/>
      <c r="J1904" s="138">
        <v>59019</v>
      </c>
      <c r="K1904" s="138">
        <v>1232.96</v>
      </c>
      <c r="L1904" s="138">
        <v>1232.96</v>
      </c>
      <c r="M1904" s="136"/>
      <c r="N1904" s="136"/>
      <c r="O1904" s="136"/>
      <c r="P1904" s="138">
        <v>932</v>
      </c>
      <c r="Q1904" s="138">
        <v>932</v>
      </c>
      <c r="R1904" s="144" t="s">
        <v>8122</v>
      </c>
      <c r="S1904" s="138">
        <v>1</v>
      </c>
      <c r="T1904" s="138" t="s">
        <v>316</v>
      </c>
      <c r="U1904" s="136"/>
      <c r="V1904" s="136"/>
      <c r="W1904" s="136"/>
      <c r="X1904" s="136"/>
      <c r="Y1904" s="136"/>
      <c r="Z1904" s="136"/>
      <c r="AA1904" s="138" t="s">
        <v>1530</v>
      </c>
      <c r="AB1904" s="136"/>
      <c r="AC1904" s="136"/>
      <c r="AD1904" s="136"/>
      <c r="AE1904" s="136"/>
      <c r="AF1904" s="136"/>
      <c r="AG1904" s="136"/>
      <c r="AH1904" s="136"/>
      <c r="AI1904" s="136"/>
      <c r="AJ1904" s="136"/>
      <c r="AK1904" s="136"/>
      <c r="AL1904" s="136"/>
      <c r="AM1904" s="136"/>
      <c r="AN1904" s="136"/>
      <c r="AO1904" s="136"/>
      <c r="AP1904" s="136"/>
      <c r="AQ1904" s="136"/>
      <c r="AR1904" s="136"/>
      <c r="AS1904" s="136"/>
      <c r="AT1904" s="136"/>
      <c r="AU1904" s="136"/>
      <c r="AV1904" s="136">
        <v>2012</v>
      </c>
      <c r="AW1904" s="136"/>
      <c r="AX1904" s="136"/>
      <c r="AY1904" s="136"/>
      <c r="AZ1904" s="136"/>
      <c r="BA1904" s="136"/>
      <c r="BB1904" s="136"/>
      <c r="BC1904" s="138">
        <v>697</v>
      </c>
      <c r="BD1904" s="1060"/>
      <c r="BE1904" s="170"/>
    </row>
    <row r="1905" spans="2:57" ht="25.7" hidden="1" customHeight="1" x14ac:dyDescent="0.15">
      <c r="B1905" s="140"/>
      <c r="C1905" s="232" t="s">
        <v>7385</v>
      </c>
      <c r="D1905" s="136" t="s">
        <v>8123</v>
      </c>
      <c r="E1905" s="136" t="s">
        <v>7385</v>
      </c>
      <c r="F1905" s="136"/>
      <c r="G1905" s="136" t="s">
        <v>7385</v>
      </c>
      <c r="H1905" s="136"/>
      <c r="I1905" s="136"/>
      <c r="J1905" s="138">
        <v>1013</v>
      </c>
      <c r="K1905" s="138">
        <v>539</v>
      </c>
      <c r="L1905" s="138">
        <v>539</v>
      </c>
      <c r="M1905" s="136"/>
      <c r="N1905" s="136"/>
      <c r="O1905" s="136"/>
      <c r="P1905" s="138">
        <v>539</v>
      </c>
      <c r="Q1905" s="138">
        <v>539</v>
      </c>
      <c r="R1905" s="144" t="s">
        <v>1889</v>
      </c>
      <c r="S1905" s="138">
        <v>1</v>
      </c>
      <c r="T1905" s="138" t="s">
        <v>316</v>
      </c>
      <c r="U1905" s="136"/>
      <c r="V1905" s="136"/>
      <c r="W1905" s="136"/>
      <c r="X1905" s="136"/>
      <c r="Y1905" s="136"/>
      <c r="Z1905" s="136"/>
      <c r="AA1905" s="138" t="s">
        <v>1530</v>
      </c>
      <c r="AB1905" s="136"/>
      <c r="AC1905" s="136"/>
      <c r="AD1905" s="136"/>
      <c r="AE1905" s="136"/>
      <c r="AF1905" s="136"/>
      <c r="AG1905" s="136"/>
      <c r="AH1905" s="136"/>
      <c r="AI1905" s="136"/>
      <c r="AJ1905" s="136"/>
      <c r="AK1905" s="136"/>
      <c r="AL1905" s="136"/>
      <c r="AM1905" s="136"/>
      <c r="AN1905" s="136"/>
      <c r="AO1905" s="136"/>
      <c r="AP1905" s="136"/>
      <c r="AQ1905" s="136"/>
      <c r="AR1905" s="136"/>
      <c r="AS1905" s="136"/>
      <c r="AT1905" s="136"/>
      <c r="AU1905" s="136"/>
      <c r="AV1905" s="136">
        <v>2012</v>
      </c>
      <c r="AW1905" s="136"/>
      <c r="AX1905" s="136"/>
      <c r="AY1905" s="136"/>
      <c r="AZ1905" s="136"/>
      <c r="BA1905" s="136"/>
      <c r="BB1905" s="136"/>
      <c r="BC1905" s="138">
        <v>335</v>
      </c>
      <c r="BD1905" s="138"/>
      <c r="BE1905" s="170"/>
    </row>
    <row r="1906" spans="2:57" ht="25.7" hidden="1" customHeight="1" x14ac:dyDescent="0.15">
      <c r="B1906" s="140"/>
      <c r="C1906" s="232" t="s">
        <v>7385</v>
      </c>
      <c r="D1906" s="136" t="s">
        <v>8124</v>
      </c>
      <c r="E1906" s="136" t="s">
        <v>7385</v>
      </c>
      <c r="F1906" s="136"/>
      <c r="G1906" s="136" t="s">
        <v>7385</v>
      </c>
      <c r="H1906" s="136"/>
      <c r="I1906" s="136"/>
      <c r="J1906" s="138">
        <v>1120</v>
      </c>
      <c r="K1906" s="138">
        <v>660</v>
      </c>
      <c r="L1906" s="138">
        <v>660</v>
      </c>
      <c r="M1906" s="136"/>
      <c r="N1906" s="136"/>
      <c r="O1906" s="136"/>
      <c r="P1906" s="138">
        <v>374</v>
      </c>
      <c r="Q1906" s="138">
        <v>374</v>
      </c>
      <c r="R1906" s="144" t="s">
        <v>1889</v>
      </c>
      <c r="S1906" s="138">
        <v>1</v>
      </c>
      <c r="T1906" s="138" t="s">
        <v>316</v>
      </c>
      <c r="U1906" s="136"/>
      <c r="V1906" s="136"/>
      <c r="W1906" s="136"/>
      <c r="X1906" s="136"/>
      <c r="Y1906" s="136"/>
      <c r="Z1906" s="136"/>
      <c r="AA1906" s="138" t="s">
        <v>1530</v>
      </c>
      <c r="AB1906" s="136"/>
      <c r="AC1906" s="136"/>
      <c r="AD1906" s="136"/>
      <c r="AE1906" s="136"/>
      <c r="AF1906" s="136"/>
      <c r="AG1906" s="136"/>
      <c r="AH1906" s="136"/>
      <c r="AI1906" s="136"/>
      <c r="AJ1906" s="136"/>
      <c r="AK1906" s="136"/>
      <c r="AL1906" s="136"/>
      <c r="AM1906" s="136"/>
      <c r="AN1906" s="136"/>
      <c r="AO1906" s="136"/>
      <c r="AP1906" s="136"/>
      <c r="AQ1906" s="136"/>
      <c r="AR1906" s="136"/>
      <c r="AS1906" s="136"/>
      <c r="AT1906" s="136"/>
      <c r="AU1906" s="136"/>
      <c r="AV1906" s="136">
        <v>2015</v>
      </c>
      <c r="AW1906" s="136"/>
      <c r="AX1906" s="136"/>
      <c r="AY1906" s="136"/>
      <c r="AZ1906" s="136"/>
      <c r="BA1906" s="136"/>
      <c r="BB1906" s="136"/>
      <c r="BC1906" s="138">
        <v>300</v>
      </c>
      <c r="BD1906" s="138"/>
      <c r="BE1906" s="170"/>
    </row>
    <row r="1907" spans="2:57" ht="25.7" hidden="1" customHeight="1" x14ac:dyDescent="0.15">
      <c r="B1907" s="140"/>
      <c r="C1907" s="232" t="s">
        <v>7385</v>
      </c>
      <c r="D1907" s="136" t="s">
        <v>8125</v>
      </c>
      <c r="E1907" s="136" t="s">
        <v>7385</v>
      </c>
      <c r="F1907" s="136"/>
      <c r="G1907" s="136" t="s">
        <v>7385</v>
      </c>
      <c r="H1907" s="136"/>
      <c r="I1907" s="136"/>
      <c r="J1907" s="138">
        <v>29000</v>
      </c>
      <c r="K1907" s="138">
        <v>560</v>
      </c>
      <c r="L1907" s="138">
        <v>560</v>
      </c>
      <c r="M1907" s="136"/>
      <c r="N1907" s="136"/>
      <c r="O1907" s="136"/>
      <c r="P1907" s="138">
        <v>560</v>
      </c>
      <c r="Q1907" s="138">
        <v>560</v>
      </c>
      <c r="R1907" s="144" t="s">
        <v>1889</v>
      </c>
      <c r="S1907" s="138">
        <v>1</v>
      </c>
      <c r="T1907" s="138" t="s">
        <v>316</v>
      </c>
      <c r="U1907" s="136"/>
      <c r="V1907" s="136"/>
      <c r="W1907" s="136"/>
      <c r="X1907" s="136"/>
      <c r="Y1907" s="136"/>
      <c r="Z1907" s="136"/>
      <c r="AA1907" s="138" t="s">
        <v>1530</v>
      </c>
      <c r="AB1907" s="136"/>
      <c r="AC1907" s="136"/>
      <c r="AD1907" s="136"/>
      <c r="AE1907" s="136"/>
      <c r="AF1907" s="136"/>
      <c r="AG1907" s="136"/>
      <c r="AH1907" s="136"/>
      <c r="AI1907" s="136"/>
      <c r="AJ1907" s="136"/>
      <c r="AK1907" s="136"/>
      <c r="AL1907" s="136"/>
      <c r="AM1907" s="136"/>
      <c r="AN1907" s="136"/>
      <c r="AO1907" s="136"/>
      <c r="AP1907" s="136"/>
      <c r="AQ1907" s="136"/>
      <c r="AR1907" s="136"/>
      <c r="AS1907" s="136"/>
      <c r="AT1907" s="136"/>
      <c r="AU1907" s="136"/>
      <c r="AV1907" s="136">
        <v>2011</v>
      </c>
      <c r="AW1907" s="136"/>
      <c r="AX1907" s="136"/>
      <c r="AY1907" s="136"/>
      <c r="AZ1907" s="136"/>
      <c r="BA1907" s="136"/>
      <c r="BB1907" s="136"/>
      <c r="BC1907" s="138">
        <v>200</v>
      </c>
      <c r="BD1907" s="138"/>
      <c r="BE1907" s="170"/>
    </row>
    <row r="1908" spans="2:57" ht="25.7" hidden="1" customHeight="1" x14ac:dyDescent="0.15">
      <c r="B1908" s="140"/>
      <c r="C1908" s="232" t="s">
        <v>7385</v>
      </c>
      <c r="D1908" s="136" t="s">
        <v>16474</v>
      </c>
      <c r="E1908" s="136" t="s">
        <v>7385</v>
      </c>
      <c r="F1908" s="136"/>
      <c r="G1908" s="136" t="s">
        <v>7385</v>
      </c>
      <c r="H1908" s="136"/>
      <c r="I1908" s="136"/>
      <c r="J1908" s="138">
        <v>2885</v>
      </c>
      <c r="K1908" s="138">
        <v>440</v>
      </c>
      <c r="L1908" s="138">
        <v>463</v>
      </c>
      <c r="M1908" s="136"/>
      <c r="N1908" s="136"/>
      <c r="O1908" s="136"/>
      <c r="P1908" s="138">
        <v>300</v>
      </c>
      <c r="Q1908" s="138">
        <v>300</v>
      </c>
      <c r="R1908" s="144" t="s">
        <v>1916</v>
      </c>
      <c r="S1908" s="138">
        <v>1</v>
      </c>
      <c r="T1908" s="138" t="s">
        <v>316</v>
      </c>
      <c r="U1908" s="136"/>
      <c r="V1908" s="136"/>
      <c r="W1908" s="136"/>
      <c r="X1908" s="136"/>
      <c r="Y1908" s="136"/>
      <c r="Z1908" s="136"/>
      <c r="AA1908" s="138" t="s">
        <v>1530</v>
      </c>
      <c r="AB1908" s="136"/>
      <c r="AC1908" s="136"/>
      <c r="AD1908" s="136"/>
      <c r="AE1908" s="136"/>
      <c r="AF1908" s="136"/>
      <c r="AG1908" s="136"/>
      <c r="AH1908" s="136"/>
      <c r="AI1908" s="136"/>
      <c r="AJ1908" s="136"/>
      <c r="AK1908" s="136"/>
      <c r="AL1908" s="136"/>
      <c r="AM1908" s="136"/>
      <c r="AN1908" s="136"/>
      <c r="AO1908" s="136"/>
      <c r="AP1908" s="136"/>
      <c r="AQ1908" s="136"/>
      <c r="AR1908" s="136"/>
      <c r="AS1908" s="136"/>
      <c r="AT1908" s="136"/>
      <c r="AU1908" s="136"/>
      <c r="AV1908" s="136">
        <v>2021</v>
      </c>
      <c r="AW1908" s="136"/>
      <c r="AX1908" s="136"/>
      <c r="AY1908" s="136"/>
      <c r="AZ1908" s="136"/>
      <c r="BA1908" s="136"/>
      <c r="BB1908" s="136"/>
      <c r="BC1908" s="138">
        <v>90</v>
      </c>
      <c r="BD1908" s="138"/>
      <c r="BE1908" s="170"/>
    </row>
    <row r="1909" spans="2:57" ht="25.7" hidden="1" customHeight="1" x14ac:dyDescent="0.15">
      <c r="B1909" s="140"/>
      <c r="C1909" s="232" t="s">
        <v>7385</v>
      </c>
      <c r="D1909" s="136" t="s">
        <v>16475</v>
      </c>
      <c r="E1909" s="136" t="s">
        <v>7385</v>
      </c>
      <c r="F1909" s="136"/>
      <c r="G1909" s="136" t="s">
        <v>7385</v>
      </c>
      <c r="H1909" s="136"/>
      <c r="I1909" s="136"/>
      <c r="J1909" s="138">
        <v>875</v>
      </c>
      <c r="K1909" s="138">
        <v>875</v>
      </c>
      <c r="L1909" s="138">
        <v>875</v>
      </c>
      <c r="M1909" s="136"/>
      <c r="N1909" s="136"/>
      <c r="O1909" s="136"/>
      <c r="P1909" s="138">
        <v>374</v>
      </c>
      <c r="Q1909" s="138">
        <v>374</v>
      </c>
      <c r="R1909" s="144" t="s">
        <v>1889</v>
      </c>
      <c r="S1909" s="138">
        <v>1</v>
      </c>
      <c r="T1909" s="138" t="s">
        <v>316</v>
      </c>
      <c r="U1909" s="136"/>
      <c r="V1909" s="136"/>
      <c r="W1909" s="136"/>
      <c r="X1909" s="136"/>
      <c r="Y1909" s="136"/>
      <c r="Z1909" s="136"/>
      <c r="AA1909" s="138" t="s">
        <v>1530</v>
      </c>
      <c r="AB1909" s="136"/>
      <c r="AC1909" s="136"/>
      <c r="AD1909" s="136"/>
      <c r="AE1909" s="136"/>
      <c r="AF1909" s="136"/>
      <c r="AG1909" s="136"/>
      <c r="AH1909" s="136"/>
      <c r="AI1909" s="136"/>
      <c r="AJ1909" s="136"/>
      <c r="AK1909" s="136"/>
      <c r="AL1909" s="136"/>
      <c r="AM1909" s="136"/>
      <c r="AN1909" s="136"/>
      <c r="AO1909" s="136"/>
      <c r="AP1909" s="136"/>
      <c r="AQ1909" s="136"/>
      <c r="AR1909" s="136"/>
      <c r="AS1909" s="136"/>
      <c r="AT1909" s="136"/>
      <c r="AU1909" s="136"/>
      <c r="AV1909" s="136">
        <v>2020</v>
      </c>
      <c r="AW1909" s="136"/>
      <c r="AX1909" s="136"/>
      <c r="AY1909" s="136"/>
      <c r="AZ1909" s="136"/>
      <c r="BA1909" s="136"/>
      <c r="BB1909" s="136"/>
      <c r="BC1909" s="138">
        <v>74</v>
      </c>
      <c r="BD1909" s="138"/>
      <c r="BE1909" s="170"/>
    </row>
    <row r="1910" spans="2:57" ht="25.7" hidden="1" customHeight="1" x14ac:dyDescent="0.15">
      <c r="B1910" s="140"/>
      <c r="C1910" s="232" t="s">
        <v>7385</v>
      </c>
      <c r="D1910" s="136" t="s">
        <v>16476</v>
      </c>
      <c r="E1910" s="136" t="s">
        <v>7385</v>
      </c>
      <c r="F1910" s="136"/>
      <c r="G1910" s="136" t="s">
        <v>7385</v>
      </c>
      <c r="H1910" s="136"/>
      <c r="I1910" s="136"/>
      <c r="J1910" s="138">
        <v>1000</v>
      </c>
      <c r="K1910" s="138">
        <v>600</v>
      </c>
      <c r="L1910" s="138">
        <v>600</v>
      </c>
      <c r="M1910" s="136"/>
      <c r="N1910" s="136"/>
      <c r="O1910" s="136"/>
      <c r="P1910" s="138">
        <v>374</v>
      </c>
      <c r="Q1910" s="138">
        <v>374</v>
      </c>
      <c r="R1910" s="144" t="s">
        <v>1889</v>
      </c>
      <c r="S1910" s="138">
        <v>1</v>
      </c>
      <c r="T1910" s="138" t="s">
        <v>316</v>
      </c>
      <c r="U1910" s="136"/>
      <c r="V1910" s="136"/>
      <c r="W1910" s="136"/>
      <c r="X1910" s="136"/>
      <c r="Y1910" s="136"/>
      <c r="Z1910" s="136"/>
      <c r="AA1910" s="138" t="s">
        <v>16477</v>
      </c>
      <c r="AB1910" s="136"/>
      <c r="AC1910" s="136"/>
      <c r="AD1910" s="136"/>
      <c r="AE1910" s="136"/>
      <c r="AF1910" s="136"/>
      <c r="AG1910" s="136"/>
      <c r="AH1910" s="136"/>
      <c r="AI1910" s="136"/>
      <c r="AJ1910" s="136"/>
      <c r="AK1910" s="136"/>
      <c r="AL1910" s="136"/>
      <c r="AM1910" s="136"/>
      <c r="AN1910" s="136"/>
      <c r="AO1910" s="136"/>
      <c r="AP1910" s="136"/>
      <c r="AQ1910" s="136"/>
      <c r="AR1910" s="136"/>
      <c r="AS1910" s="136"/>
      <c r="AT1910" s="136"/>
      <c r="AU1910" s="136"/>
      <c r="AV1910" s="136">
        <v>2017</v>
      </c>
      <c r="AW1910" s="136"/>
      <c r="AX1910" s="136"/>
      <c r="AY1910" s="136"/>
      <c r="AZ1910" s="136"/>
      <c r="BA1910" s="136"/>
      <c r="BB1910" s="136"/>
      <c r="BC1910" s="138">
        <v>319</v>
      </c>
      <c r="BD1910" s="138"/>
      <c r="BE1910" s="170"/>
    </row>
    <row r="1911" spans="2:57" ht="25.7" hidden="1" customHeight="1" x14ac:dyDescent="0.15">
      <c r="B1911" s="140"/>
      <c r="C1911" s="232" t="s">
        <v>789</v>
      </c>
      <c r="D1911" s="136" t="s">
        <v>8126</v>
      </c>
      <c r="E1911" s="136" t="s">
        <v>789</v>
      </c>
      <c r="F1911" s="136"/>
      <c r="G1911" s="136" t="s">
        <v>789</v>
      </c>
      <c r="H1911" s="136"/>
      <c r="I1911" s="136"/>
      <c r="J1911" s="138">
        <v>8531</v>
      </c>
      <c r="K1911" s="138">
        <v>1226.68</v>
      </c>
      <c r="L1911" s="138">
        <v>1218.68</v>
      </c>
      <c r="M1911" s="136"/>
      <c r="N1911" s="136"/>
      <c r="O1911" s="136"/>
      <c r="P1911" s="138">
        <v>960</v>
      </c>
      <c r="Q1911" s="138">
        <v>960</v>
      </c>
      <c r="R1911" s="144" t="s">
        <v>8127</v>
      </c>
      <c r="S1911" s="138">
        <v>4</v>
      </c>
      <c r="T1911" s="138" t="s">
        <v>316</v>
      </c>
      <c r="U1911" s="136"/>
      <c r="V1911" s="136"/>
      <c r="W1911" s="136"/>
      <c r="X1911" s="136"/>
      <c r="Y1911" s="136"/>
      <c r="Z1911" s="136"/>
      <c r="AA1911" s="138" t="s">
        <v>8128</v>
      </c>
      <c r="AB1911" s="136"/>
      <c r="AC1911" s="136"/>
      <c r="AD1911" s="136"/>
      <c r="AE1911" s="136"/>
      <c r="AF1911" s="136"/>
      <c r="AG1911" s="136"/>
      <c r="AH1911" s="136"/>
      <c r="AI1911" s="136"/>
      <c r="AJ1911" s="136"/>
      <c r="AK1911" s="136"/>
      <c r="AL1911" s="136"/>
      <c r="AM1911" s="136"/>
      <c r="AN1911" s="136"/>
      <c r="AO1911" s="136"/>
      <c r="AP1911" s="136"/>
      <c r="AQ1911" s="136"/>
      <c r="AR1911" s="136"/>
      <c r="AS1911" s="136"/>
      <c r="AT1911" s="136"/>
      <c r="AU1911" s="136"/>
      <c r="AV1911" s="136">
        <v>2009</v>
      </c>
      <c r="AW1911" s="136"/>
      <c r="AX1911" s="136"/>
      <c r="AY1911" s="136"/>
      <c r="AZ1911" s="136"/>
      <c r="BA1911" s="136"/>
      <c r="BB1911" s="136"/>
      <c r="BC1911" s="138">
        <v>590</v>
      </c>
      <c r="BD1911" s="138"/>
      <c r="BE1911" s="170"/>
    </row>
    <row r="1912" spans="2:57" ht="25.7" hidden="1" customHeight="1" x14ac:dyDescent="0.15">
      <c r="B1912" s="140"/>
      <c r="C1912" s="232" t="s">
        <v>789</v>
      </c>
      <c r="D1912" s="136" t="s">
        <v>8129</v>
      </c>
      <c r="E1912" s="136" t="s">
        <v>789</v>
      </c>
      <c r="F1912" s="136"/>
      <c r="G1912" s="136" t="s">
        <v>789</v>
      </c>
      <c r="H1912" s="136"/>
      <c r="I1912" s="136"/>
      <c r="J1912" s="138">
        <v>867</v>
      </c>
      <c r="K1912" s="138">
        <v>345.06</v>
      </c>
      <c r="L1912" s="138">
        <v>345.06</v>
      </c>
      <c r="M1912" s="136"/>
      <c r="N1912" s="136"/>
      <c r="O1912" s="136"/>
      <c r="P1912" s="138">
        <v>300</v>
      </c>
      <c r="Q1912" s="138">
        <v>300</v>
      </c>
      <c r="R1912" s="144" t="s">
        <v>1896</v>
      </c>
      <c r="S1912" s="138">
        <v>1</v>
      </c>
      <c r="T1912" s="138" t="s">
        <v>316</v>
      </c>
      <c r="U1912" s="136"/>
      <c r="V1912" s="136"/>
      <c r="W1912" s="136"/>
      <c r="X1912" s="136"/>
      <c r="Y1912" s="136"/>
      <c r="Z1912" s="136"/>
      <c r="AA1912" s="138"/>
      <c r="AB1912" s="136"/>
      <c r="AC1912" s="136"/>
      <c r="AD1912" s="136"/>
      <c r="AE1912" s="136"/>
      <c r="AF1912" s="136"/>
      <c r="AG1912" s="136"/>
      <c r="AH1912" s="136"/>
      <c r="AI1912" s="136"/>
      <c r="AJ1912" s="136"/>
      <c r="AK1912" s="136"/>
      <c r="AL1912" s="136"/>
      <c r="AM1912" s="136"/>
      <c r="AN1912" s="136"/>
      <c r="AO1912" s="136"/>
      <c r="AP1912" s="136"/>
      <c r="AQ1912" s="136"/>
      <c r="AR1912" s="136"/>
      <c r="AS1912" s="136"/>
      <c r="AT1912" s="136"/>
      <c r="AU1912" s="136"/>
      <c r="AV1912" s="136">
        <v>2011</v>
      </c>
      <c r="AW1912" s="136"/>
      <c r="AX1912" s="136"/>
      <c r="AY1912" s="136"/>
      <c r="AZ1912" s="136"/>
      <c r="BA1912" s="136"/>
      <c r="BB1912" s="136"/>
      <c r="BC1912" s="138">
        <v>131</v>
      </c>
      <c r="BD1912" s="138"/>
      <c r="BE1912" s="170"/>
    </row>
    <row r="1913" spans="2:57" ht="25.7" hidden="1" customHeight="1" x14ac:dyDescent="0.15">
      <c r="B1913" s="140"/>
      <c r="C1913" s="232" t="s">
        <v>789</v>
      </c>
      <c r="D1913" s="136" t="s">
        <v>8130</v>
      </c>
      <c r="E1913" s="136" t="s">
        <v>789</v>
      </c>
      <c r="F1913" s="136"/>
      <c r="G1913" s="136" t="s">
        <v>789</v>
      </c>
      <c r="H1913" s="136"/>
      <c r="I1913" s="136"/>
      <c r="J1913" s="138">
        <v>992</v>
      </c>
      <c r="K1913" s="138">
        <v>370</v>
      </c>
      <c r="L1913" s="138">
        <v>370</v>
      </c>
      <c r="M1913" s="136"/>
      <c r="N1913" s="136"/>
      <c r="O1913" s="136"/>
      <c r="P1913" s="138">
        <v>370</v>
      </c>
      <c r="Q1913" s="138">
        <v>370</v>
      </c>
      <c r="R1913" s="144" t="s">
        <v>1896</v>
      </c>
      <c r="S1913" s="138">
        <v>2</v>
      </c>
      <c r="T1913" s="138" t="s">
        <v>316</v>
      </c>
      <c r="U1913" s="136"/>
      <c r="V1913" s="136"/>
      <c r="W1913" s="136"/>
      <c r="X1913" s="136"/>
      <c r="Y1913" s="136"/>
      <c r="Z1913" s="136"/>
      <c r="AA1913" s="138"/>
      <c r="AB1913" s="136"/>
      <c r="AC1913" s="136"/>
      <c r="AD1913" s="136"/>
      <c r="AE1913" s="136"/>
      <c r="AF1913" s="136"/>
      <c r="AG1913" s="136"/>
      <c r="AH1913" s="136"/>
      <c r="AI1913" s="136"/>
      <c r="AJ1913" s="136"/>
      <c r="AK1913" s="136"/>
      <c r="AL1913" s="136"/>
      <c r="AM1913" s="136"/>
      <c r="AN1913" s="136"/>
      <c r="AO1913" s="136"/>
      <c r="AP1913" s="136"/>
      <c r="AQ1913" s="136"/>
      <c r="AR1913" s="136"/>
      <c r="AS1913" s="136"/>
      <c r="AT1913" s="136"/>
      <c r="AU1913" s="136"/>
      <c r="AV1913" s="136">
        <v>2010</v>
      </c>
      <c r="AW1913" s="136"/>
      <c r="AX1913" s="136"/>
      <c r="AY1913" s="136"/>
      <c r="AZ1913" s="136"/>
      <c r="BA1913" s="136"/>
      <c r="BB1913" s="136"/>
      <c r="BC1913" s="138">
        <v>115</v>
      </c>
      <c r="BD1913" s="138"/>
      <c r="BE1913" s="170"/>
    </row>
    <row r="1914" spans="2:57" ht="25.7" hidden="1" customHeight="1" x14ac:dyDescent="0.15">
      <c r="B1914" s="140"/>
      <c r="C1914" s="136" t="s">
        <v>789</v>
      </c>
      <c r="D1914" s="136" t="s">
        <v>8131</v>
      </c>
      <c r="E1914" s="136" t="s">
        <v>789</v>
      </c>
      <c r="F1914" s="136"/>
      <c r="G1914" s="136" t="s">
        <v>789</v>
      </c>
      <c r="H1914" s="136"/>
      <c r="I1914" s="136"/>
      <c r="J1914" s="138">
        <v>1059</v>
      </c>
      <c r="K1914" s="138">
        <v>457.35</v>
      </c>
      <c r="L1914" s="138">
        <v>457.35</v>
      </c>
      <c r="M1914" s="136"/>
      <c r="N1914" s="136"/>
      <c r="O1914" s="136"/>
      <c r="P1914" s="138">
        <v>374</v>
      </c>
      <c r="Q1914" s="138">
        <v>374</v>
      </c>
      <c r="R1914" s="144" t="s">
        <v>1896</v>
      </c>
      <c r="S1914" s="138">
        <v>1</v>
      </c>
      <c r="T1914" s="138" t="s">
        <v>316</v>
      </c>
      <c r="U1914" s="136"/>
      <c r="V1914" s="136"/>
      <c r="W1914" s="136"/>
      <c r="X1914" s="136"/>
      <c r="Y1914" s="136"/>
      <c r="Z1914" s="136"/>
      <c r="AA1914" s="138" t="s">
        <v>1325</v>
      </c>
      <c r="AB1914" s="136"/>
      <c r="AC1914" s="136"/>
      <c r="AD1914" s="136"/>
      <c r="AE1914" s="136"/>
      <c r="AF1914" s="136"/>
      <c r="AG1914" s="136"/>
      <c r="AH1914" s="136"/>
      <c r="AI1914" s="136"/>
      <c r="AJ1914" s="136"/>
      <c r="AK1914" s="136"/>
      <c r="AL1914" s="136"/>
      <c r="AM1914" s="136"/>
      <c r="AN1914" s="136"/>
      <c r="AO1914" s="136"/>
      <c r="AP1914" s="136"/>
      <c r="AQ1914" s="136"/>
      <c r="AR1914" s="136"/>
      <c r="AS1914" s="136"/>
      <c r="AT1914" s="136"/>
      <c r="AU1914" s="136"/>
      <c r="AV1914" s="136">
        <v>2010</v>
      </c>
      <c r="AW1914" s="136"/>
      <c r="AX1914" s="136"/>
      <c r="AY1914" s="136"/>
      <c r="AZ1914" s="136"/>
      <c r="BA1914" s="136"/>
      <c r="BB1914" s="136"/>
      <c r="BC1914" s="138">
        <v>100</v>
      </c>
      <c r="BD1914" s="138"/>
      <c r="BE1914" s="170"/>
    </row>
    <row r="1915" spans="2:57" ht="25.7" hidden="1" customHeight="1" x14ac:dyDescent="0.15">
      <c r="B1915" s="140"/>
      <c r="C1915" s="136" t="s">
        <v>789</v>
      </c>
      <c r="D1915" s="136" t="s">
        <v>8132</v>
      </c>
      <c r="E1915" s="136" t="s">
        <v>789</v>
      </c>
      <c r="F1915" s="136"/>
      <c r="G1915" s="136" t="s">
        <v>789</v>
      </c>
      <c r="H1915" s="136"/>
      <c r="I1915" s="136"/>
      <c r="J1915" s="138">
        <v>1449</v>
      </c>
      <c r="K1915" s="138">
        <v>444</v>
      </c>
      <c r="L1915" s="138">
        <v>444</v>
      </c>
      <c r="M1915" s="136"/>
      <c r="N1915" s="136"/>
      <c r="O1915" s="136"/>
      <c r="P1915" s="138">
        <v>352</v>
      </c>
      <c r="Q1915" s="138">
        <v>352</v>
      </c>
      <c r="R1915" s="144" t="s">
        <v>8133</v>
      </c>
      <c r="S1915" s="138">
        <v>1</v>
      </c>
      <c r="T1915" s="138" t="s">
        <v>316</v>
      </c>
      <c r="U1915" s="136"/>
      <c r="V1915" s="136"/>
      <c r="W1915" s="136"/>
      <c r="X1915" s="136"/>
      <c r="Y1915" s="136"/>
      <c r="Z1915" s="136"/>
      <c r="AA1915" s="138"/>
      <c r="AB1915" s="136"/>
      <c r="AC1915" s="136"/>
      <c r="AD1915" s="136"/>
      <c r="AE1915" s="136"/>
      <c r="AF1915" s="136"/>
      <c r="AG1915" s="136"/>
      <c r="AH1915" s="136"/>
      <c r="AI1915" s="136"/>
      <c r="AJ1915" s="136"/>
      <c r="AK1915" s="136"/>
      <c r="AL1915" s="136"/>
      <c r="AM1915" s="136"/>
      <c r="AN1915" s="136"/>
      <c r="AO1915" s="136"/>
      <c r="AP1915" s="136"/>
      <c r="AQ1915" s="136"/>
      <c r="AR1915" s="136"/>
      <c r="AS1915" s="136"/>
      <c r="AT1915" s="136"/>
      <c r="AU1915" s="136"/>
      <c r="AV1915" s="136">
        <v>2014</v>
      </c>
      <c r="AW1915" s="136"/>
      <c r="AX1915" s="136"/>
      <c r="AY1915" s="136"/>
      <c r="AZ1915" s="136"/>
      <c r="BA1915" s="136"/>
      <c r="BB1915" s="136"/>
      <c r="BC1915" s="138">
        <v>205</v>
      </c>
      <c r="BD1915" s="138"/>
      <c r="BE1915" s="170"/>
    </row>
    <row r="1916" spans="2:57" ht="25.7" hidden="1" customHeight="1" x14ac:dyDescent="0.15">
      <c r="B1916" s="140"/>
      <c r="C1916" s="136" t="s">
        <v>789</v>
      </c>
      <c r="D1916" s="136" t="s">
        <v>8134</v>
      </c>
      <c r="E1916" s="136" t="s">
        <v>789</v>
      </c>
      <c r="F1916" s="136"/>
      <c r="G1916" s="136" t="s">
        <v>789</v>
      </c>
      <c r="H1916" s="136"/>
      <c r="I1916" s="136"/>
      <c r="J1916" s="138">
        <v>2987</v>
      </c>
      <c r="K1916" s="138">
        <v>447</v>
      </c>
      <c r="L1916" s="138">
        <v>447</v>
      </c>
      <c r="M1916" s="136"/>
      <c r="N1916" s="136"/>
      <c r="O1916" s="136"/>
      <c r="P1916" s="138">
        <v>414</v>
      </c>
      <c r="Q1916" s="138">
        <v>414</v>
      </c>
      <c r="R1916" s="144" t="s">
        <v>5499</v>
      </c>
      <c r="S1916" s="138">
        <v>1</v>
      </c>
      <c r="T1916" s="138" t="s">
        <v>316</v>
      </c>
      <c r="U1916" s="136"/>
      <c r="V1916" s="136"/>
      <c r="W1916" s="136"/>
      <c r="X1916" s="136"/>
      <c r="Y1916" s="136"/>
      <c r="Z1916" s="136"/>
      <c r="AA1916" s="138" t="s">
        <v>1325</v>
      </c>
      <c r="AB1916" s="136"/>
      <c r="AC1916" s="136"/>
      <c r="AD1916" s="136"/>
      <c r="AE1916" s="136"/>
      <c r="AF1916" s="136"/>
      <c r="AG1916" s="136"/>
      <c r="AH1916" s="136"/>
      <c r="AI1916" s="136"/>
      <c r="AJ1916" s="136"/>
      <c r="AK1916" s="136"/>
      <c r="AL1916" s="136"/>
      <c r="AM1916" s="136"/>
      <c r="AN1916" s="136"/>
      <c r="AO1916" s="136"/>
      <c r="AP1916" s="136"/>
      <c r="AQ1916" s="136"/>
      <c r="AR1916" s="136"/>
      <c r="AS1916" s="136"/>
      <c r="AT1916" s="136"/>
      <c r="AU1916" s="136"/>
      <c r="AV1916" s="136">
        <v>2012</v>
      </c>
      <c r="AW1916" s="136"/>
      <c r="AX1916" s="136"/>
      <c r="AY1916" s="136"/>
      <c r="AZ1916" s="136"/>
      <c r="BA1916" s="136"/>
      <c r="BB1916" s="136"/>
      <c r="BC1916" s="138">
        <v>300</v>
      </c>
      <c r="BD1916" s="138"/>
      <c r="BE1916" s="170"/>
    </row>
    <row r="1917" spans="2:57" ht="25.7" hidden="1" customHeight="1" x14ac:dyDescent="0.15">
      <c r="B1917" s="140"/>
      <c r="C1917" s="136" t="s">
        <v>789</v>
      </c>
      <c r="D1917" s="136" t="s">
        <v>8135</v>
      </c>
      <c r="E1917" s="136" t="s">
        <v>789</v>
      </c>
      <c r="F1917" s="136"/>
      <c r="G1917" s="136" t="s">
        <v>789</v>
      </c>
      <c r="H1917" s="136"/>
      <c r="I1917" s="136"/>
      <c r="J1917" s="138">
        <v>3771</v>
      </c>
      <c r="K1917" s="138">
        <v>430</v>
      </c>
      <c r="L1917" s="138">
        <v>430</v>
      </c>
      <c r="M1917" s="136"/>
      <c r="N1917" s="136"/>
      <c r="O1917" s="136"/>
      <c r="P1917" s="138">
        <v>390</v>
      </c>
      <c r="Q1917" s="138">
        <v>390</v>
      </c>
      <c r="R1917" s="144" t="s">
        <v>1896</v>
      </c>
      <c r="S1917" s="138">
        <v>1</v>
      </c>
      <c r="T1917" s="138" t="s">
        <v>316</v>
      </c>
      <c r="U1917" s="136"/>
      <c r="V1917" s="136"/>
      <c r="W1917" s="136"/>
      <c r="X1917" s="136"/>
      <c r="Y1917" s="136"/>
      <c r="Z1917" s="136"/>
      <c r="AA1917" s="138" t="s">
        <v>6579</v>
      </c>
      <c r="AB1917" s="136"/>
      <c r="AC1917" s="136"/>
      <c r="AD1917" s="136"/>
      <c r="AE1917" s="136"/>
      <c r="AF1917" s="136"/>
      <c r="AG1917" s="136"/>
      <c r="AH1917" s="136"/>
      <c r="AI1917" s="136"/>
      <c r="AJ1917" s="136"/>
      <c r="AK1917" s="136"/>
      <c r="AL1917" s="136"/>
      <c r="AM1917" s="136"/>
      <c r="AN1917" s="136"/>
      <c r="AO1917" s="136"/>
      <c r="AP1917" s="136"/>
      <c r="AQ1917" s="136"/>
      <c r="AR1917" s="136"/>
      <c r="AS1917" s="136"/>
      <c r="AT1917" s="136"/>
      <c r="AU1917" s="136"/>
      <c r="AV1917" s="136">
        <v>2016</v>
      </c>
      <c r="AW1917" s="136"/>
      <c r="AX1917" s="136"/>
      <c r="AY1917" s="136"/>
      <c r="AZ1917" s="136"/>
      <c r="BA1917" s="136"/>
      <c r="BB1917" s="136"/>
      <c r="BC1917" s="138">
        <v>392</v>
      </c>
      <c r="BD1917" s="138"/>
      <c r="BE1917" s="170"/>
    </row>
    <row r="1918" spans="2:57" ht="25.7" hidden="1" customHeight="1" x14ac:dyDescent="0.15">
      <c r="B1918" s="140"/>
      <c r="C1918" s="136" t="s">
        <v>789</v>
      </c>
      <c r="D1918" s="136" t="s">
        <v>8136</v>
      </c>
      <c r="E1918" s="136" t="s">
        <v>789</v>
      </c>
      <c r="F1918" s="136"/>
      <c r="G1918" s="136" t="s">
        <v>789</v>
      </c>
      <c r="H1918" s="136"/>
      <c r="I1918" s="136"/>
      <c r="J1918" s="144">
        <v>2220</v>
      </c>
      <c r="K1918" s="144">
        <v>694</v>
      </c>
      <c r="L1918" s="138">
        <v>694</v>
      </c>
      <c r="M1918" s="144"/>
      <c r="N1918" s="144"/>
      <c r="O1918" s="144"/>
      <c r="P1918" s="144">
        <v>693</v>
      </c>
      <c r="Q1918" s="144">
        <v>693</v>
      </c>
      <c r="R1918" s="144" t="s">
        <v>1889</v>
      </c>
      <c r="S1918" s="144">
        <v>1</v>
      </c>
      <c r="T1918" s="144" t="s">
        <v>316</v>
      </c>
      <c r="U1918" s="148"/>
      <c r="V1918" s="148"/>
      <c r="W1918" s="148"/>
      <c r="X1918" s="148"/>
      <c r="Y1918" s="148"/>
      <c r="Z1918" s="148"/>
      <c r="AA1918" s="144" t="s">
        <v>1530</v>
      </c>
      <c r="AB1918" s="232"/>
      <c r="AC1918" s="232"/>
      <c r="AD1918" s="148"/>
      <c r="AE1918" s="148"/>
      <c r="AF1918" s="148"/>
      <c r="AG1918" s="136"/>
      <c r="AH1918" s="136"/>
      <c r="AI1918" s="148"/>
      <c r="AJ1918" s="148"/>
      <c r="AK1918" s="148"/>
      <c r="AL1918" s="148"/>
      <c r="AM1918" s="148"/>
      <c r="AN1918" s="148"/>
      <c r="AO1918" s="148"/>
      <c r="AP1918" s="148"/>
      <c r="AQ1918" s="148"/>
      <c r="AR1918" s="148"/>
      <c r="AS1918" s="148"/>
      <c r="AT1918" s="148"/>
      <c r="AU1918" s="148"/>
      <c r="AV1918" s="232" t="s">
        <v>8137</v>
      </c>
      <c r="AW1918" s="148"/>
      <c r="AX1918" s="148"/>
      <c r="AY1918" s="148"/>
      <c r="AZ1918" s="148"/>
      <c r="BA1918" s="148"/>
      <c r="BB1918" s="148"/>
      <c r="BC1918" s="144">
        <v>1113</v>
      </c>
      <c r="BD1918" s="144"/>
      <c r="BE1918" s="170"/>
    </row>
    <row r="1919" spans="2:57" ht="25.7" hidden="1" customHeight="1" x14ac:dyDescent="0.15">
      <c r="B1919" s="140"/>
      <c r="C1919" s="136" t="s">
        <v>789</v>
      </c>
      <c r="D1919" s="136" t="s">
        <v>11627</v>
      </c>
      <c r="E1919" s="136" t="s">
        <v>789</v>
      </c>
      <c r="F1919" s="136"/>
      <c r="G1919" s="136" t="s">
        <v>789</v>
      </c>
      <c r="H1919" s="136"/>
      <c r="I1919" s="136"/>
      <c r="J1919" s="138">
        <v>2359</v>
      </c>
      <c r="K1919" s="138">
        <v>618</v>
      </c>
      <c r="L1919" s="138"/>
      <c r="M1919" s="136"/>
      <c r="N1919" s="136"/>
      <c r="O1919" s="136"/>
      <c r="P1919" s="138"/>
      <c r="Q1919" s="138"/>
      <c r="R1919" s="138"/>
      <c r="S1919" s="138"/>
      <c r="T1919" s="138" t="s">
        <v>316</v>
      </c>
      <c r="U1919" s="136"/>
      <c r="V1919" s="136"/>
      <c r="W1919" s="136"/>
      <c r="X1919" s="136"/>
      <c r="Y1919" s="136"/>
      <c r="Z1919" s="136"/>
      <c r="AA1919" s="138"/>
      <c r="AB1919" s="136"/>
      <c r="AC1919" s="136"/>
      <c r="AD1919" s="136"/>
      <c r="AE1919" s="136"/>
      <c r="AF1919" s="136"/>
      <c r="AG1919" s="136"/>
      <c r="AH1919" s="136"/>
      <c r="AI1919" s="136"/>
      <c r="AJ1919" s="136"/>
      <c r="AK1919" s="136"/>
      <c r="AL1919" s="136"/>
      <c r="AM1919" s="136"/>
      <c r="AN1919" s="136"/>
      <c r="AO1919" s="136"/>
      <c r="AP1919" s="136"/>
      <c r="AQ1919" s="136"/>
      <c r="AR1919" s="136"/>
      <c r="AS1919" s="136"/>
      <c r="AT1919" s="136"/>
      <c r="AU1919" s="136"/>
      <c r="AV1919" s="136">
        <v>2018</v>
      </c>
      <c r="AW1919" s="136"/>
      <c r="AX1919" s="136"/>
      <c r="AY1919" s="136"/>
      <c r="AZ1919" s="136"/>
      <c r="BA1919" s="136"/>
      <c r="BB1919" s="136"/>
      <c r="BC1919" s="138"/>
      <c r="BD1919" s="138"/>
      <c r="BE1919" s="170"/>
    </row>
    <row r="1920" spans="2:57" ht="25.7" hidden="1" customHeight="1" x14ac:dyDescent="0.15">
      <c r="B1920" s="140"/>
      <c r="C1920" s="136" t="s">
        <v>789</v>
      </c>
      <c r="D1920" s="136" t="s">
        <v>16478</v>
      </c>
      <c r="E1920" s="136" t="s">
        <v>789</v>
      </c>
      <c r="F1920" s="136"/>
      <c r="G1920" s="136" t="s">
        <v>789</v>
      </c>
      <c r="H1920" s="136"/>
      <c r="I1920" s="136"/>
      <c r="J1920" s="138">
        <v>2310</v>
      </c>
      <c r="K1920" s="138">
        <v>794.48</v>
      </c>
      <c r="L1920" s="138">
        <v>758.67</v>
      </c>
      <c r="M1920" s="136"/>
      <c r="N1920" s="136"/>
      <c r="O1920" s="136"/>
      <c r="P1920" s="138">
        <v>759</v>
      </c>
      <c r="Q1920" s="138">
        <v>759</v>
      </c>
      <c r="R1920" s="138"/>
      <c r="S1920" s="138">
        <v>1</v>
      </c>
      <c r="T1920" s="138" t="s">
        <v>15436</v>
      </c>
      <c r="U1920" s="136"/>
      <c r="V1920" s="136"/>
      <c r="W1920" s="136"/>
      <c r="X1920" s="136"/>
      <c r="Y1920" s="136"/>
      <c r="Z1920" s="136"/>
      <c r="AA1920" s="138"/>
      <c r="AB1920" s="136"/>
      <c r="AC1920" s="136"/>
      <c r="AD1920" s="136"/>
      <c r="AE1920" s="136"/>
      <c r="AF1920" s="136"/>
      <c r="AG1920" s="136"/>
      <c r="AH1920" s="136"/>
      <c r="AI1920" s="136"/>
      <c r="AJ1920" s="136"/>
      <c r="AK1920" s="136"/>
      <c r="AL1920" s="136"/>
      <c r="AM1920" s="136"/>
      <c r="AN1920" s="136"/>
      <c r="AO1920" s="136"/>
      <c r="AP1920" s="136"/>
      <c r="AQ1920" s="136"/>
      <c r="AR1920" s="136"/>
      <c r="AS1920" s="136"/>
      <c r="AT1920" s="136"/>
      <c r="AU1920" s="136"/>
      <c r="AV1920" s="136">
        <v>2020</v>
      </c>
      <c r="AW1920" s="136"/>
      <c r="AX1920" s="136"/>
      <c r="AY1920" s="136"/>
      <c r="AZ1920" s="136"/>
      <c r="BA1920" s="136"/>
      <c r="BB1920" s="136"/>
      <c r="BC1920" s="138">
        <v>600</v>
      </c>
      <c r="BD1920" s="138"/>
      <c r="BE1920" s="170"/>
    </row>
    <row r="1921" spans="1:57" ht="25.7" hidden="1" customHeight="1" x14ac:dyDescent="0.15">
      <c r="B1921" s="140"/>
      <c r="C1921" s="136" t="s">
        <v>789</v>
      </c>
      <c r="D1921" s="136" t="s">
        <v>16479</v>
      </c>
      <c r="E1921" s="136" t="s">
        <v>789</v>
      </c>
      <c r="F1921" s="136"/>
      <c r="G1921" s="136" t="s">
        <v>789</v>
      </c>
      <c r="H1921" s="136"/>
      <c r="I1921" s="136"/>
      <c r="J1921" s="138">
        <v>2499</v>
      </c>
      <c r="K1921" s="138">
        <v>730</v>
      </c>
      <c r="L1921" s="138">
        <v>730</v>
      </c>
      <c r="M1921" s="136"/>
      <c r="N1921" s="136"/>
      <c r="O1921" s="136"/>
      <c r="P1921" s="138">
        <v>730</v>
      </c>
      <c r="Q1921" s="138">
        <v>730</v>
      </c>
      <c r="R1921" s="138"/>
      <c r="S1921" s="138">
        <v>1</v>
      </c>
      <c r="T1921" s="138" t="s">
        <v>15436</v>
      </c>
      <c r="U1921" s="136"/>
      <c r="V1921" s="136"/>
      <c r="W1921" s="136"/>
      <c r="X1921" s="136"/>
      <c r="Y1921" s="136"/>
      <c r="Z1921" s="136"/>
      <c r="AA1921" s="138"/>
      <c r="AB1921" s="136"/>
      <c r="AC1921" s="136"/>
      <c r="AD1921" s="136"/>
      <c r="AE1921" s="136"/>
      <c r="AF1921" s="136"/>
      <c r="AG1921" s="136"/>
      <c r="AH1921" s="136"/>
      <c r="AI1921" s="136"/>
      <c r="AJ1921" s="136"/>
      <c r="AK1921" s="136"/>
      <c r="AL1921" s="136"/>
      <c r="AM1921" s="136"/>
      <c r="AN1921" s="136"/>
      <c r="AO1921" s="136"/>
      <c r="AP1921" s="136"/>
      <c r="AQ1921" s="136"/>
      <c r="AR1921" s="136"/>
      <c r="AS1921" s="136"/>
      <c r="AT1921" s="136"/>
      <c r="AU1921" s="136"/>
      <c r="AV1921" s="136">
        <v>2021</v>
      </c>
      <c r="AW1921" s="136"/>
      <c r="AX1921" s="136"/>
      <c r="AY1921" s="136"/>
      <c r="AZ1921" s="136"/>
      <c r="BA1921" s="136"/>
      <c r="BB1921" s="136"/>
      <c r="BC1921" s="138">
        <v>770</v>
      </c>
      <c r="BD1921" s="138"/>
      <c r="BE1921" s="170"/>
    </row>
    <row r="1922" spans="1:57" ht="25.7" hidden="1" customHeight="1" x14ac:dyDescent="0.15">
      <c r="B1922" s="140"/>
      <c r="C1922" s="136" t="s">
        <v>789</v>
      </c>
      <c r="D1922" s="136" t="s">
        <v>16480</v>
      </c>
      <c r="E1922" s="136" t="s">
        <v>789</v>
      </c>
      <c r="F1922" s="136"/>
      <c r="G1922" s="136" t="s">
        <v>789</v>
      </c>
      <c r="H1922" s="136"/>
      <c r="I1922" s="136"/>
      <c r="J1922" s="138">
        <v>934</v>
      </c>
      <c r="K1922" s="138">
        <v>556</v>
      </c>
      <c r="L1922" s="138">
        <v>556</v>
      </c>
      <c r="M1922" s="136"/>
      <c r="N1922" s="136"/>
      <c r="O1922" s="136"/>
      <c r="P1922" s="138">
        <v>556</v>
      </c>
      <c r="Q1922" s="138">
        <v>556</v>
      </c>
      <c r="R1922" s="138"/>
      <c r="S1922" s="138">
        <v>1</v>
      </c>
      <c r="T1922" s="138" t="s">
        <v>15436</v>
      </c>
      <c r="U1922" s="136"/>
      <c r="V1922" s="136"/>
      <c r="W1922" s="136"/>
      <c r="X1922" s="136"/>
      <c r="Y1922" s="136"/>
      <c r="Z1922" s="136"/>
      <c r="AA1922" s="138"/>
      <c r="AB1922" s="136"/>
      <c r="AC1922" s="136"/>
      <c r="AD1922" s="136"/>
      <c r="AE1922" s="136"/>
      <c r="AF1922" s="136"/>
      <c r="AG1922" s="136"/>
      <c r="AH1922" s="136"/>
      <c r="AI1922" s="136"/>
      <c r="AJ1922" s="136"/>
      <c r="AK1922" s="136"/>
      <c r="AL1922" s="136"/>
      <c r="AM1922" s="136"/>
      <c r="AN1922" s="136"/>
      <c r="AO1922" s="136"/>
      <c r="AP1922" s="136"/>
      <c r="AQ1922" s="136"/>
      <c r="AR1922" s="136"/>
      <c r="AS1922" s="136"/>
      <c r="AT1922" s="136"/>
      <c r="AU1922" s="136"/>
      <c r="AV1922" s="136">
        <v>2020</v>
      </c>
      <c r="AW1922" s="136"/>
      <c r="AX1922" s="136"/>
      <c r="AY1922" s="136"/>
      <c r="AZ1922" s="136"/>
      <c r="BA1922" s="136"/>
      <c r="BB1922" s="136"/>
      <c r="BC1922" s="138"/>
      <c r="BD1922" s="138"/>
      <c r="BE1922" s="170"/>
    </row>
    <row r="1923" spans="1:57" s="889" customFormat="1" ht="25.7" hidden="1" customHeight="1" x14ac:dyDescent="0.15">
      <c r="A1923" s="170"/>
      <c r="B1923" s="140"/>
      <c r="C1923" s="136" t="s">
        <v>789</v>
      </c>
      <c r="D1923" s="136" t="s">
        <v>17875</v>
      </c>
      <c r="E1923" s="136" t="s">
        <v>789</v>
      </c>
      <c r="F1923" s="136"/>
      <c r="G1923" s="136" t="s">
        <v>789</v>
      </c>
      <c r="H1923" s="136"/>
      <c r="I1923" s="136"/>
      <c r="J1923" s="138">
        <v>2733</v>
      </c>
      <c r="K1923" s="138">
        <v>686</v>
      </c>
      <c r="L1923" s="138">
        <v>686</v>
      </c>
      <c r="M1923" s="136"/>
      <c r="N1923" s="136"/>
      <c r="O1923" s="136"/>
      <c r="P1923" s="138">
        <v>686</v>
      </c>
      <c r="Q1923" s="138">
        <v>686</v>
      </c>
      <c r="R1923" s="138"/>
      <c r="S1923" s="138">
        <v>1</v>
      </c>
      <c r="T1923" s="138" t="s">
        <v>15436</v>
      </c>
      <c r="U1923" s="136"/>
      <c r="V1923" s="136"/>
      <c r="W1923" s="136"/>
      <c r="X1923" s="136"/>
      <c r="Y1923" s="136"/>
      <c r="Z1923" s="136"/>
      <c r="AA1923" s="138"/>
      <c r="AB1923" s="136"/>
      <c r="AC1923" s="136"/>
      <c r="AD1923" s="136"/>
      <c r="AE1923" s="136"/>
      <c r="AF1923" s="136"/>
      <c r="AG1923" s="136"/>
      <c r="AH1923" s="136"/>
      <c r="AI1923" s="136"/>
      <c r="AJ1923" s="136"/>
      <c r="AK1923" s="136"/>
      <c r="AL1923" s="136"/>
      <c r="AM1923" s="136"/>
      <c r="AN1923" s="136"/>
      <c r="AO1923" s="136"/>
      <c r="AP1923" s="136"/>
      <c r="AQ1923" s="136"/>
      <c r="AR1923" s="136"/>
      <c r="AS1923" s="136"/>
      <c r="AT1923" s="136"/>
      <c r="AU1923" s="136"/>
      <c r="AV1923" s="136">
        <v>2022</v>
      </c>
      <c r="AW1923" s="136"/>
      <c r="AX1923" s="136"/>
      <c r="AY1923" s="136"/>
      <c r="AZ1923" s="136"/>
      <c r="BA1923" s="136"/>
      <c r="BB1923" s="136"/>
      <c r="BC1923" s="138"/>
      <c r="BD1923" s="138" t="s">
        <v>17078</v>
      </c>
      <c r="BE1923" s="170"/>
    </row>
    <row r="1924" spans="1:57" ht="25.7" hidden="1" customHeight="1" x14ac:dyDescent="0.15">
      <c r="B1924" s="140"/>
      <c r="C1924" s="136" t="s">
        <v>2099</v>
      </c>
      <c r="D1924" s="139" t="s">
        <v>8138</v>
      </c>
      <c r="E1924" s="136" t="s">
        <v>2099</v>
      </c>
      <c r="F1924" s="136"/>
      <c r="G1924" s="136" t="s">
        <v>2099</v>
      </c>
      <c r="H1924" s="136" t="s">
        <v>8139</v>
      </c>
      <c r="I1924" s="136"/>
      <c r="J1924" s="138">
        <v>1122</v>
      </c>
      <c r="K1924" s="138"/>
      <c r="L1924" s="138"/>
      <c r="M1924" s="136"/>
      <c r="N1924" s="136"/>
      <c r="O1924" s="136"/>
      <c r="P1924" s="138">
        <v>1122</v>
      </c>
      <c r="Q1924" s="138">
        <v>1122</v>
      </c>
      <c r="R1924" s="138" t="s">
        <v>1896</v>
      </c>
      <c r="S1924" s="138">
        <v>3</v>
      </c>
      <c r="T1924" s="138" t="s">
        <v>316</v>
      </c>
      <c r="U1924" s="136"/>
      <c r="V1924" s="136"/>
      <c r="W1924" s="136"/>
      <c r="X1924" s="136"/>
      <c r="Y1924" s="136"/>
      <c r="Z1924" s="136"/>
      <c r="AA1924" s="138"/>
      <c r="AB1924" s="136"/>
      <c r="AC1924" s="136"/>
      <c r="AD1924" s="136"/>
      <c r="AE1924" s="136"/>
      <c r="AF1924" s="136"/>
      <c r="AG1924" s="136"/>
      <c r="AH1924" s="136"/>
      <c r="AI1924" s="136"/>
      <c r="AJ1924" s="136"/>
      <c r="AK1924" s="136"/>
      <c r="AL1924" s="136"/>
      <c r="AM1924" s="136"/>
      <c r="AN1924" s="136"/>
      <c r="AO1924" s="136"/>
      <c r="AP1924" s="136"/>
      <c r="AQ1924" s="136"/>
      <c r="AR1924" s="136"/>
      <c r="AS1924" s="136"/>
      <c r="AT1924" s="136"/>
      <c r="AU1924" s="136"/>
      <c r="AV1924" s="136">
        <v>2009</v>
      </c>
      <c r="AW1924" s="136"/>
      <c r="AX1924" s="136"/>
      <c r="AY1924" s="136"/>
      <c r="AZ1924" s="136"/>
      <c r="BA1924" s="136"/>
      <c r="BB1924" s="136"/>
      <c r="BC1924" s="138">
        <v>300</v>
      </c>
      <c r="BD1924" s="138" t="s">
        <v>8140</v>
      </c>
      <c r="BE1924" s="170"/>
    </row>
    <row r="1925" spans="1:57" ht="25.7" hidden="1" customHeight="1" x14ac:dyDescent="0.15">
      <c r="B1925" s="140"/>
      <c r="C1925" s="232" t="s">
        <v>2099</v>
      </c>
      <c r="D1925" s="149" t="s">
        <v>8141</v>
      </c>
      <c r="E1925" s="148" t="s">
        <v>2099</v>
      </c>
      <c r="F1925" s="148"/>
      <c r="G1925" s="136" t="s">
        <v>2099</v>
      </c>
      <c r="H1925" s="148"/>
      <c r="I1925" s="148"/>
      <c r="J1925" s="144">
        <v>29099</v>
      </c>
      <c r="K1925" s="144">
        <v>1463.6</v>
      </c>
      <c r="L1925" s="138">
        <v>1460.22</v>
      </c>
      <c r="M1925" s="144"/>
      <c r="N1925" s="144"/>
      <c r="O1925" s="144"/>
      <c r="P1925" s="144">
        <v>1134</v>
      </c>
      <c r="Q1925" s="144">
        <v>1134</v>
      </c>
      <c r="R1925" s="144" t="s">
        <v>1896</v>
      </c>
      <c r="S1925" s="144">
        <v>2</v>
      </c>
      <c r="T1925" s="144" t="s">
        <v>316</v>
      </c>
      <c r="U1925" s="148"/>
      <c r="V1925" s="148"/>
      <c r="W1925" s="148"/>
      <c r="X1925" s="148"/>
      <c r="Y1925" s="148"/>
      <c r="Z1925" s="148"/>
      <c r="AA1925" s="144" t="s">
        <v>10896</v>
      </c>
      <c r="AB1925" s="232"/>
      <c r="AC1925" s="232"/>
      <c r="AD1925" s="148"/>
      <c r="AE1925" s="148"/>
      <c r="AF1925" s="148"/>
      <c r="AG1925" s="136"/>
      <c r="AH1925" s="136"/>
      <c r="AI1925" s="148"/>
      <c r="AJ1925" s="148"/>
      <c r="AK1925" s="148"/>
      <c r="AL1925" s="148"/>
      <c r="AM1925" s="148"/>
      <c r="AN1925" s="148"/>
      <c r="AO1925" s="148"/>
      <c r="AP1925" s="148"/>
      <c r="AQ1925" s="148"/>
      <c r="AR1925" s="148"/>
      <c r="AS1925" s="148"/>
      <c r="AT1925" s="148"/>
      <c r="AU1925" s="148"/>
      <c r="AV1925" s="232">
        <v>2013</v>
      </c>
      <c r="AW1925" s="148"/>
      <c r="AX1925" s="148"/>
      <c r="AY1925" s="148"/>
      <c r="AZ1925" s="148"/>
      <c r="BA1925" s="148"/>
      <c r="BB1925" s="148"/>
      <c r="BC1925" s="144">
        <v>1292</v>
      </c>
      <c r="BD1925" s="144" t="s">
        <v>8142</v>
      </c>
      <c r="BE1925" s="170"/>
    </row>
    <row r="1926" spans="1:57" ht="25.7" hidden="1" customHeight="1" x14ac:dyDescent="0.15">
      <c r="B1926" s="140"/>
      <c r="C1926" s="232" t="s">
        <v>2099</v>
      </c>
      <c r="D1926" s="149" t="s">
        <v>8143</v>
      </c>
      <c r="E1926" s="148" t="s">
        <v>2099</v>
      </c>
      <c r="F1926" s="148"/>
      <c r="G1926" s="136" t="s">
        <v>2099</v>
      </c>
      <c r="H1926" s="148" t="s">
        <v>2099</v>
      </c>
      <c r="I1926" s="148"/>
      <c r="J1926" s="144">
        <v>13150</v>
      </c>
      <c r="K1926" s="144">
        <v>975.01</v>
      </c>
      <c r="L1926" s="138">
        <v>975.01</v>
      </c>
      <c r="M1926" s="144"/>
      <c r="N1926" s="144"/>
      <c r="O1926" s="144"/>
      <c r="P1926" s="144">
        <v>975</v>
      </c>
      <c r="Q1926" s="144">
        <v>975</v>
      </c>
      <c r="R1926" s="144" t="s">
        <v>1896</v>
      </c>
      <c r="S1926" s="144">
        <v>2</v>
      </c>
      <c r="T1926" s="144" t="s">
        <v>316</v>
      </c>
      <c r="U1926" s="148"/>
      <c r="V1926" s="148"/>
      <c r="W1926" s="148"/>
      <c r="X1926" s="148"/>
      <c r="Y1926" s="148"/>
      <c r="Z1926" s="148"/>
      <c r="AA1926" s="144" t="s">
        <v>8144</v>
      </c>
      <c r="AB1926" s="232"/>
      <c r="AC1926" s="232"/>
      <c r="AD1926" s="148"/>
      <c r="AE1926" s="148"/>
      <c r="AF1926" s="148"/>
      <c r="AG1926" s="136"/>
      <c r="AH1926" s="136"/>
      <c r="AI1926" s="148"/>
      <c r="AJ1926" s="148"/>
      <c r="AK1926" s="148"/>
      <c r="AL1926" s="148"/>
      <c r="AM1926" s="148"/>
      <c r="AN1926" s="148"/>
      <c r="AO1926" s="148"/>
      <c r="AP1926" s="148"/>
      <c r="AQ1926" s="148"/>
      <c r="AR1926" s="148"/>
      <c r="AS1926" s="148"/>
      <c r="AT1926" s="148"/>
      <c r="AU1926" s="148"/>
      <c r="AV1926" s="232">
        <v>2011</v>
      </c>
      <c r="AW1926" s="148"/>
      <c r="AX1926" s="148"/>
      <c r="AY1926" s="148"/>
      <c r="AZ1926" s="148"/>
      <c r="BA1926" s="148"/>
      <c r="BB1926" s="148"/>
      <c r="BC1926" s="144">
        <v>422</v>
      </c>
      <c r="BD1926" s="144" t="s">
        <v>8142</v>
      </c>
      <c r="BE1926" s="170"/>
    </row>
    <row r="1927" spans="1:57" ht="25.7" hidden="1" customHeight="1" x14ac:dyDescent="0.15">
      <c r="B1927" s="140"/>
      <c r="C1927" s="232" t="s">
        <v>2099</v>
      </c>
      <c r="D1927" s="139" t="s">
        <v>8145</v>
      </c>
      <c r="E1927" s="148" t="s">
        <v>2099</v>
      </c>
      <c r="F1927" s="136"/>
      <c r="G1927" s="136" t="s">
        <v>2099</v>
      </c>
      <c r="H1927" s="136"/>
      <c r="I1927" s="136"/>
      <c r="J1927" s="138">
        <v>4075</v>
      </c>
      <c r="K1927" s="138">
        <v>403</v>
      </c>
      <c r="L1927" s="138">
        <v>403</v>
      </c>
      <c r="M1927" s="136"/>
      <c r="N1927" s="136"/>
      <c r="O1927" s="136"/>
      <c r="P1927" s="144">
        <v>300</v>
      </c>
      <c r="Q1927" s="138">
        <v>300</v>
      </c>
      <c r="R1927" s="138" t="s">
        <v>1896</v>
      </c>
      <c r="S1927" s="138">
        <v>1</v>
      </c>
      <c r="T1927" s="138" t="s">
        <v>316</v>
      </c>
      <c r="U1927" s="136"/>
      <c r="V1927" s="136"/>
      <c r="W1927" s="136"/>
      <c r="X1927" s="136"/>
      <c r="Y1927" s="136"/>
      <c r="Z1927" s="136"/>
      <c r="AA1927" s="138" t="s">
        <v>8146</v>
      </c>
      <c r="AB1927" s="136"/>
      <c r="AC1927" s="136"/>
      <c r="AD1927" s="136"/>
      <c r="AE1927" s="136"/>
      <c r="AF1927" s="136"/>
      <c r="AG1927" s="136"/>
      <c r="AH1927" s="136"/>
      <c r="AI1927" s="136"/>
      <c r="AJ1927" s="136"/>
      <c r="AK1927" s="136"/>
      <c r="AL1927" s="136"/>
      <c r="AM1927" s="136"/>
      <c r="AN1927" s="136"/>
      <c r="AO1927" s="136"/>
      <c r="AP1927" s="136"/>
      <c r="AQ1927" s="136"/>
      <c r="AR1927" s="136"/>
      <c r="AS1927" s="136"/>
      <c r="AT1927" s="136"/>
      <c r="AU1927" s="136"/>
      <c r="AV1927" s="136">
        <v>2012</v>
      </c>
      <c r="AW1927" s="136"/>
      <c r="AX1927" s="136"/>
      <c r="AY1927" s="136"/>
      <c r="AZ1927" s="136"/>
      <c r="BA1927" s="136"/>
      <c r="BB1927" s="136"/>
      <c r="BC1927" s="138">
        <v>772</v>
      </c>
      <c r="BD1927" s="138" t="s">
        <v>8140</v>
      </c>
      <c r="BE1927" s="170"/>
    </row>
    <row r="1928" spans="1:57" ht="25.7" hidden="1" customHeight="1" x14ac:dyDescent="0.15">
      <c r="B1928" s="140"/>
      <c r="C1928" s="136" t="s">
        <v>2099</v>
      </c>
      <c r="D1928" s="139" t="s">
        <v>8147</v>
      </c>
      <c r="E1928" s="136" t="s">
        <v>2099</v>
      </c>
      <c r="F1928" s="136"/>
      <c r="G1928" s="136" t="s">
        <v>2099</v>
      </c>
      <c r="H1928" s="136"/>
      <c r="I1928" s="136"/>
      <c r="J1928" s="138">
        <v>524</v>
      </c>
      <c r="K1928" s="138">
        <v>524</v>
      </c>
      <c r="L1928" s="138">
        <v>524</v>
      </c>
      <c r="M1928" s="136"/>
      <c r="N1928" s="136"/>
      <c r="O1928" s="136"/>
      <c r="P1928" s="138">
        <v>490</v>
      </c>
      <c r="Q1928" s="138">
        <v>490</v>
      </c>
      <c r="R1928" s="138" t="s">
        <v>1896</v>
      </c>
      <c r="S1928" s="138">
        <v>1</v>
      </c>
      <c r="T1928" s="138" t="s">
        <v>8148</v>
      </c>
      <c r="U1928" s="136"/>
      <c r="V1928" s="136"/>
      <c r="W1928" s="136"/>
      <c r="X1928" s="136"/>
      <c r="Y1928" s="136"/>
      <c r="Z1928" s="136"/>
      <c r="AA1928" s="138" t="s">
        <v>8144</v>
      </c>
      <c r="AB1928" s="136"/>
      <c r="AC1928" s="136"/>
      <c r="AD1928" s="136"/>
      <c r="AE1928" s="136"/>
      <c r="AF1928" s="136"/>
      <c r="AG1928" s="136"/>
      <c r="AH1928" s="136"/>
      <c r="AI1928" s="136"/>
      <c r="AJ1928" s="136"/>
      <c r="AK1928" s="136"/>
      <c r="AL1928" s="136"/>
      <c r="AM1928" s="136"/>
      <c r="AN1928" s="136"/>
      <c r="AO1928" s="136"/>
      <c r="AP1928" s="136"/>
      <c r="AQ1928" s="136"/>
      <c r="AR1928" s="136"/>
      <c r="AS1928" s="136"/>
      <c r="AT1928" s="136"/>
      <c r="AU1928" s="136"/>
      <c r="AV1928" s="136">
        <v>2014</v>
      </c>
      <c r="AW1928" s="136"/>
      <c r="AX1928" s="136"/>
      <c r="AY1928" s="136"/>
      <c r="AZ1928" s="136"/>
      <c r="BA1928" s="136"/>
      <c r="BB1928" s="136"/>
      <c r="BC1928" s="138">
        <v>288</v>
      </c>
      <c r="BD1928" s="138"/>
      <c r="BE1928" s="170"/>
    </row>
    <row r="1929" spans="1:57" ht="25.7" hidden="1" customHeight="1" x14ac:dyDescent="0.15">
      <c r="B1929" s="140"/>
      <c r="C1929" s="232" t="s">
        <v>2099</v>
      </c>
      <c r="D1929" s="136" t="s">
        <v>8149</v>
      </c>
      <c r="E1929" s="136" t="s">
        <v>2099</v>
      </c>
      <c r="F1929" s="136"/>
      <c r="G1929" s="136" t="s">
        <v>2099</v>
      </c>
      <c r="H1929" s="136"/>
      <c r="I1929" s="136"/>
      <c r="J1929" s="138">
        <v>1379</v>
      </c>
      <c r="K1929" s="138">
        <v>374</v>
      </c>
      <c r="L1929" s="138">
        <v>374</v>
      </c>
      <c r="M1929" s="136"/>
      <c r="N1929" s="136"/>
      <c r="O1929" s="136"/>
      <c r="P1929" s="138">
        <v>374</v>
      </c>
      <c r="Q1929" s="138">
        <v>374</v>
      </c>
      <c r="R1929" s="144" t="s">
        <v>1896</v>
      </c>
      <c r="S1929" s="138">
        <v>1</v>
      </c>
      <c r="T1929" s="138" t="s">
        <v>316</v>
      </c>
      <c r="U1929" s="136"/>
      <c r="V1929" s="136"/>
      <c r="W1929" s="136"/>
      <c r="X1929" s="136"/>
      <c r="Y1929" s="136"/>
      <c r="Z1929" s="136"/>
      <c r="AA1929" s="138" t="s">
        <v>8144</v>
      </c>
      <c r="AB1929" s="136"/>
      <c r="AC1929" s="136"/>
      <c r="AD1929" s="136"/>
      <c r="AE1929" s="136"/>
      <c r="AF1929" s="136"/>
      <c r="AG1929" s="136"/>
      <c r="AH1929" s="136"/>
      <c r="AI1929" s="136"/>
      <c r="AJ1929" s="136"/>
      <c r="AK1929" s="136"/>
      <c r="AL1929" s="136"/>
      <c r="AM1929" s="136"/>
      <c r="AN1929" s="136"/>
      <c r="AO1929" s="136"/>
      <c r="AP1929" s="136"/>
      <c r="AQ1929" s="136"/>
      <c r="AR1929" s="136"/>
      <c r="AS1929" s="136"/>
      <c r="AT1929" s="136"/>
      <c r="AU1929" s="136"/>
      <c r="AV1929" s="136">
        <v>2014</v>
      </c>
      <c r="AW1929" s="136"/>
      <c r="AX1929" s="136"/>
      <c r="AY1929" s="136"/>
      <c r="AZ1929" s="136"/>
      <c r="BA1929" s="136"/>
      <c r="BB1929" s="136"/>
      <c r="BC1929" s="138">
        <v>124</v>
      </c>
      <c r="BD1929" s="138"/>
      <c r="BE1929" s="170"/>
    </row>
    <row r="1930" spans="1:57" ht="25.7" hidden="1" customHeight="1" x14ac:dyDescent="0.15">
      <c r="B1930" s="140"/>
      <c r="C1930" s="232" t="s">
        <v>2099</v>
      </c>
      <c r="D1930" s="136" t="s">
        <v>11628</v>
      </c>
      <c r="E1930" s="136" t="s">
        <v>2099</v>
      </c>
      <c r="F1930" s="136"/>
      <c r="G1930" s="136" t="s">
        <v>2099</v>
      </c>
      <c r="H1930" s="136"/>
      <c r="I1930" s="136"/>
      <c r="J1930" s="138">
        <v>374</v>
      </c>
      <c r="K1930" s="138">
        <v>323</v>
      </c>
      <c r="L1930" s="138">
        <v>323</v>
      </c>
      <c r="M1930" s="136"/>
      <c r="N1930" s="136"/>
      <c r="O1930" s="136"/>
      <c r="P1930" s="138">
        <v>323</v>
      </c>
      <c r="Q1930" s="138">
        <v>323</v>
      </c>
      <c r="R1930" s="144" t="s">
        <v>11629</v>
      </c>
      <c r="S1930" s="138">
        <v>1</v>
      </c>
      <c r="T1930" s="138" t="s">
        <v>316</v>
      </c>
      <c r="U1930" s="136"/>
      <c r="V1930" s="136"/>
      <c r="W1930" s="136"/>
      <c r="X1930" s="136"/>
      <c r="Y1930" s="136"/>
      <c r="Z1930" s="136"/>
      <c r="AA1930" s="138"/>
      <c r="AB1930" s="136"/>
      <c r="AC1930" s="136"/>
      <c r="AD1930" s="136"/>
      <c r="AE1930" s="136"/>
      <c r="AF1930" s="136"/>
      <c r="AG1930" s="136"/>
      <c r="AH1930" s="136"/>
      <c r="AI1930" s="136"/>
      <c r="AJ1930" s="136"/>
      <c r="AK1930" s="136"/>
      <c r="AL1930" s="136"/>
      <c r="AM1930" s="136"/>
      <c r="AN1930" s="136"/>
      <c r="AO1930" s="136"/>
      <c r="AP1930" s="136"/>
      <c r="AQ1930" s="136"/>
      <c r="AR1930" s="136"/>
      <c r="AS1930" s="136"/>
      <c r="AT1930" s="136"/>
      <c r="AU1930" s="136"/>
      <c r="AV1930" s="136">
        <v>2018</v>
      </c>
      <c r="AW1930" s="136"/>
      <c r="AX1930" s="136"/>
      <c r="AY1930" s="136"/>
      <c r="AZ1930" s="136"/>
      <c r="BA1930" s="136"/>
      <c r="BB1930" s="136"/>
      <c r="BC1930" s="138">
        <v>256</v>
      </c>
      <c r="BD1930" s="138"/>
      <c r="BE1930" s="170"/>
    </row>
    <row r="1931" spans="1:57" ht="25.7" hidden="1" customHeight="1" x14ac:dyDescent="0.15">
      <c r="B1931" s="140"/>
      <c r="C1931" s="136" t="s">
        <v>2099</v>
      </c>
      <c r="D1931" s="139" t="s">
        <v>11630</v>
      </c>
      <c r="E1931" s="136" t="s">
        <v>2099</v>
      </c>
      <c r="F1931" s="136"/>
      <c r="G1931" s="136" t="s">
        <v>2099</v>
      </c>
      <c r="H1931" s="136"/>
      <c r="I1931" s="136"/>
      <c r="J1931" s="138">
        <v>748</v>
      </c>
      <c r="K1931" s="138">
        <v>748</v>
      </c>
      <c r="L1931" s="138">
        <v>748</v>
      </c>
      <c r="M1931" s="136"/>
      <c r="N1931" s="136"/>
      <c r="O1931" s="136"/>
      <c r="P1931" s="138">
        <v>748</v>
      </c>
      <c r="Q1931" s="138">
        <v>748</v>
      </c>
      <c r="R1931" s="144" t="s">
        <v>5463</v>
      </c>
      <c r="S1931" s="138">
        <v>2</v>
      </c>
      <c r="T1931" s="138" t="s">
        <v>316</v>
      </c>
      <c r="U1931" s="136"/>
      <c r="V1931" s="136"/>
      <c r="W1931" s="136"/>
      <c r="X1931" s="136"/>
      <c r="Y1931" s="136"/>
      <c r="Z1931" s="136"/>
      <c r="AA1931" s="138" t="s">
        <v>1530</v>
      </c>
      <c r="AB1931" s="136"/>
      <c r="AC1931" s="136"/>
      <c r="AD1931" s="136"/>
      <c r="AE1931" s="136"/>
      <c r="AF1931" s="136"/>
      <c r="AG1931" s="136"/>
      <c r="AH1931" s="136"/>
      <c r="AI1931" s="136"/>
      <c r="AJ1931" s="136"/>
      <c r="AK1931" s="136"/>
      <c r="AL1931" s="136"/>
      <c r="AM1931" s="136"/>
      <c r="AN1931" s="136"/>
      <c r="AO1931" s="136"/>
      <c r="AP1931" s="136"/>
      <c r="AQ1931" s="136"/>
      <c r="AR1931" s="136"/>
      <c r="AS1931" s="136"/>
      <c r="AT1931" s="136"/>
      <c r="AU1931" s="136"/>
      <c r="AV1931" s="136">
        <v>2018</v>
      </c>
      <c r="AW1931" s="136"/>
      <c r="AX1931" s="136"/>
      <c r="AY1931" s="136"/>
      <c r="AZ1931" s="136"/>
      <c r="BA1931" s="136"/>
      <c r="BB1931" s="136"/>
      <c r="BC1931" s="138">
        <v>594</v>
      </c>
      <c r="BD1931" s="138"/>
      <c r="BE1931" s="170"/>
    </row>
    <row r="1932" spans="1:57" ht="25.7" hidden="1" customHeight="1" x14ac:dyDescent="0.15">
      <c r="B1932" s="140"/>
      <c r="C1932" s="136" t="s">
        <v>2099</v>
      </c>
      <c r="D1932" s="139" t="s">
        <v>15165</v>
      </c>
      <c r="E1932" s="136" t="s">
        <v>2099</v>
      </c>
      <c r="F1932" s="136" t="s">
        <v>2099</v>
      </c>
      <c r="G1932" s="136" t="s">
        <v>2099</v>
      </c>
      <c r="H1932" s="136"/>
      <c r="I1932" s="136"/>
      <c r="J1932" s="138">
        <v>456</v>
      </c>
      <c r="K1932" s="138">
        <v>456</v>
      </c>
      <c r="L1932" s="138">
        <v>456</v>
      </c>
      <c r="M1932" s="136"/>
      <c r="N1932" s="136"/>
      <c r="O1932" s="136"/>
      <c r="P1932" s="138">
        <v>456</v>
      </c>
      <c r="Q1932" s="138">
        <v>456</v>
      </c>
      <c r="R1932" s="138" t="s">
        <v>1896</v>
      </c>
      <c r="S1932" s="138">
        <v>1</v>
      </c>
      <c r="T1932" s="138" t="s">
        <v>316</v>
      </c>
      <c r="U1932" s="136"/>
      <c r="V1932" s="136"/>
      <c r="W1932" s="136"/>
      <c r="X1932" s="136"/>
      <c r="Y1932" s="136"/>
      <c r="Z1932" s="136"/>
      <c r="AA1932" s="138"/>
      <c r="AB1932" s="136"/>
      <c r="AC1932" s="136"/>
      <c r="AD1932" s="136"/>
      <c r="AE1932" s="136"/>
      <c r="AF1932" s="136"/>
      <c r="AG1932" s="136"/>
      <c r="AH1932" s="136"/>
      <c r="AI1932" s="136"/>
      <c r="AJ1932" s="136"/>
      <c r="AK1932" s="136"/>
      <c r="AL1932" s="136"/>
      <c r="AM1932" s="136"/>
      <c r="AN1932" s="136"/>
      <c r="AO1932" s="136"/>
      <c r="AP1932" s="136"/>
      <c r="AQ1932" s="136"/>
      <c r="AR1932" s="136"/>
      <c r="AS1932" s="136"/>
      <c r="AT1932" s="136"/>
      <c r="AU1932" s="136"/>
      <c r="AV1932" s="136">
        <v>2020</v>
      </c>
      <c r="AW1932" s="136">
        <v>479</v>
      </c>
      <c r="AX1932" s="136"/>
      <c r="AY1932" s="136"/>
      <c r="AZ1932" s="136"/>
      <c r="BA1932" s="136"/>
      <c r="BB1932" s="136"/>
      <c r="BC1932" s="138">
        <v>479</v>
      </c>
      <c r="BD1932" s="138"/>
      <c r="BE1932" s="170"/>
    </row>
    <row r="1933" spans="1:57" ht="25.7" hidden="1" customHeight="1" x14ac:dyDescent="0.15">
      <c r="B1933" s="140"/>
      <c r="C1933" s="136" t="s">
        <v>2099</v>
      </c>
      <c r="D1933" s="139" t="s">
        <v>15166</v>
      </c>
      <c r="E1933" s="136" t="s">
        <v>2099</v>
      </c>
      <c r="F1933" s="136" t="s">
        <v>2099</v>
      </c>
      <c r="G1933" s="136" t="s">
        <v>2099</v>
      </c>
      <c r="H1933" s="136"/>
      <c r="I1933" s="136"/>
      <c r="J1933" s="138">
        <v>479</v>
      </c>
      <c r="K1933" s="138">
        <v>479</v>
      </c>
      <c r="L1933" s="138">
        <v>479</v>
      </c>
      <c r="M1933" s="136"/>
      <c r="N1933" s="136"/>
      <c r="O1933" s="136"/>
      <c r="P1933" s="138">
        <v>479</v>
      </c>
      <c r="Q1933" s="138">
        <v>479</v>
      </c>
      <c r="R1933" s="144" t="s">
        <v>1896</v>
      </c>
      <c r="S1933" s="138">
        <v>1</v>
      </c>
      <c r="T1933" s="138" t="s">
        <v>316</v>
      </c>
      <c r="U1933" s="136"/>
      <c r="V1933" s="136"/>
      <c r="W1933" s="136"/>
      <c r="X1933" s="136"/>
      <c r="Y1933" s="136"/>
      <c r="Z1933" s="136"/>
      <c r="AA1933" s="138"/>
      <c r="AB1933" s="136"/>
      <c r="AC1933" s="136"/>
      <c r="AD1933" s="136"/>
      <c r="AE1933" s="136"/>
      <c r="AF1933" s="136"/>
      <c r="AG1933" s="136"/>
      <c r="AH1933" s="136"/>
      <c r="AI1933" s="136"/>
      <c r="AJ1933" s="136"/>
      <c r="AK1933" s="136"/>
      <c r="AL1933" s="136"/>
      <c r="AM1933" s="136"/>
      <c r="AN1933" s="136"/>
      <c r="AO1933" s="136"/>
      <c r="AP1933" s="136"/>
      <c r="AQ1933" s="136"/>
      <c r="AR1933" s="136"/>
      <c r="AS1933" s="136"/>
      <c r="AT1933" s="136"/>
      <c r="AU1933" s="136"/>
      <c r="AV1933" s="136">
        <v>2020</v>
      </c>
      <c r="AW1933" s="136">
        <v>264</v>
      </c>
      <c r="AX1933" s="136"/>
      <c r="AY1933" s="136"/>
      <c r="AZ1933" s="136"/>
      <c r="BA1933" s="136"/>
      <c r="BB1933" s="136"/>
      <c r="BC1933" s="138">
        <v>264</v>
      </c>
      <c r="BD1933" s="138"/>
      <c r="BE1933" s="170"/>
    </row>
    <row r="1934" spans="1:57" ht="25.7" hidden="1" customHeight="1" x14ac:dyDescent="0.15">
      <c r="B1934" s="140"/>
      <c r="C1934" s="136" t="s">
        <v>16481</v>
      </c>
      <c r="D1934" s="139" t="s">
        <v>16482</v>
      </c>
      <c r="E1934" s="136" t="s">
        <v>16481</v>
      </c>
      <c r="F1934" s="136"/>
      <c r="G1934" s="136" t="s">
        <v>16481</v>
      </c>
      <c r="H1934" s="136"/>
      <c r="I1934" s="136"/>
      <c r="J1934" s="138">
        <v>2034</v>
      </c>
      <c r="K1934" s="138">
        <v>456</v>
      </c>
      <c r="L1934" s="138">
        <v>456</v>
      </c>
      <c r="M1934" s="136"/>
      <c r="N1934" s="136"/>
      <c r="O1934" s="136"/>
      <c r="P1934" s="138">
        <v>456</v>
      </c>
      <c r="Q1934" s="138">
        <v>456</v>
      </c>
      <c r="R1934" s="144" t="s">
        <v>2001</v>
      </c>
      <c r="S1934" s="138">
        <v>1</v>
      </c>
      <c r="T1934" s="138" t="s">
        <v>15436</v>
      </c>
      <c r="U1934" s="136"/>
      <c r="V1934" s="136"/>
      <c r="W1934" s="136"/>
      <c r="X1934" s="136"/>
      <c r="Y1934" s="136"/>
      <c r="Z1934" s="136"/>
      <c r="AA1934" s="138" t="s">
        <v>16483</v>
      </c>
      <c r="AB1934" s="136"/>
      <c r="AC1934" s="136"/>
      <c r="AD1934" s="136"/>
      <c r="AE1934" s="136"/>
      <c r="AF1934" s="136"/>
      <c r="AG1934" s="136"/>
      <c r="AH1934" s="136"/>
      <c r="AI1934" s="136"/>
      <c r="AJ1934" s="136"/>
      <c r="AK1934" s="136"/>
      <c r="AL1934" s="136"/>
      <c r="AM1934" s="136"/>
      <c r="AN1934" s="136"/>
      <c r="AO1934" s="136"/>
      <c r="AP1934" s="136"/>
      <c r="AQ1934" s="136"/>
      <c r="AR1934" s="136"/>
      <c r="AS1934" s="136"/>
      <c r="AT1934" s="136"/>
      <c r="AU1934" s="136"/>
      <c r="AV1934" s="136">
        <v>2021</v>
      </c>
      <c r="AW1934" s="136"/>
      <c r="AX1934" s="136"/>
      <c r="AY1934" s="136"/>
      <c r="AZ1934" s="136"/>
      <c r="BA1934" s="136"/>
      <c r="BB1934" s="136"/>
      <c r="BC1934" s="138">
        <v>671</v>
      </c>
      <c r="BD1934" s="138"/>
      <c r="BE1934" s="170"/>
    </row>
    <row r="1935" spans="1:57" ht="25.7" hidden="1" customHeight="1" x14ac:dyDescent="0.15">
      <c r="B1935" s="140"/>
      <c r="C1935" s="136" t="s">
        <v>7399</v>
      </c>
      <c r="D1935" s="139" t="s">
        <v>8150</v>
      </c>
      <c r="E1935" s="136" t="s">
        <v>7399</v>
      </c>
      <c r="F1935" s="136"/>
      <c r="G1935" s="136" t="s">
        <v>7399</v>
      </c>
      <c r="H1935" s="136"/>
      <c r="I1935" s="136"/>
      <c r="J1935" s="138">
        <v>2066</v>
      </c>
      <c r="K1935" s="138">
        <v>383</v>
      </c>
      <c r="L1935" s="138">
        <v>383</v>
      </c>
      <c r="M1935" s="136"/>
      <c r="N1935" s="136"/>
      <c r="O1935" s="136"/>
      <c r="P1935" s="138">
        <v>500</v>
      </c>
      <c r="Q1935" s="138">
        <v>500</v>
      </c>
      <c r="R1935" s="144" t="s">
        <v>2001</v>
      </c>
      <c r="S1935" s="138">
        <v>1</v>
      </c>
      <c r="T1935" s="138" t="s">
        <v>316</v>
      </c>
      <c r="U1935" s="136"/>
      <c r="V1935" s="136"/>
      <c r="W1935" s="136"/>
      <c r="X1935" s="136"/>
      <c r="Y1935" s="136"/>
      <c r="Z1935" s="136"/>
      <c r="AA1935" s="138"/>
      <c r="AB1935" s="136"/>
      <c r="AC1935" s="136"/>
      <c r="AD1935" s="136"/>
      <c r="AE1935" s="136"/>
      <c r="AF1935" s="136"/>
      <c r="AG1935" s="136"/>
      <c r="AH1935" s="136"/>
      <c r="AI1935" s="136"/>
      <c r="AJ1935" s="136"/>
      <c r="AK1935" s="136"/>
      <c r="AL1935" s="136"/>
      <c r="AM1935" s="136"/>
      <c r="AN1935" s="136"/>
      <c r="AO1935" s="136"/>
      <c r="AP1935" s="136"/>
      <c r="AQ1935" s="136"/>
      <c r="AR1935" s="136"/>
      <c r="AS1935" s="136"/>
      <c r="AT1935" s="136"/>
      <c r="AU1935" s="136"/>
      <c r="AV1935" s="136">
        <v>2006</v>
      </c>
      <c r="AW1935" s="136"/>
      <c r="AX1935" s="136"/>
      <c r="AY1935" s="136"/>
      <c r="AZ1935" s="136"/>
      <c r="BA1935" s="136"/>
      <c r="BB1935" s="136"/>
      <c r="BC1935" s="138">
        <v>200</v>
      </c>
      <c r="BD1935" s="138"/>
      <c r="BE1935" s="170"/>
    </row>
    <row r="1936" spans="1:57" ht="25.7" hidden="1" customHeight="1" x14ac:dyDescent="0.15">
      <c r="B1936" s="140"/>
      <c r="C1936" s="232" t="s">
        <v>7399</v>
      </c>
      <c r="D1936" s="232" t="s">
        <v>8151</v>
      </c>
      <c r="E1936" s="232" t="s">
        <v>7399</v>
      </c>
      <c r="F1936" s="232"/>
      <c r="G1936" s="232" t="s">
        <v>7399</v>
      </c>
      <c r="H1936" s="148"/>
      <c r="I1936" s="148"/>
      <c r="J1936" s="144">
        <v>1228</v>
      </c>
      <c r="K1936" s="138">
        <v>431</v>
      </c>
      <c r="L1936" s="138">
        <v>431</v>
      </c>
      <c r="M1936" s="148"/>
      <c r="N1936" s="185"/>
      <c r="O1936" s="148"/>
      <c r="P1936" s="144">
        <v>500</v>
      </c>
      <c r="Q1936" s="144">
        <v>500</v>
      </c>
      <c r="R1936" s="144" t="s">
        <v>2001</v>
      </c>
      <c r="S1936" s="144">
        <v>1</v>
      </c>
      <c r="T1936" s="144" t="s">
        <v>316</v>
      </c>
      <c r="U1936" s="148"/>
      <c r="V1936" s="148"/>
      <c r="W1936" s="148"/>
      <c r="X1936" s="148"/>
      <c r="Y1936" s="148"/>
      <c r="Z1936" s="148"/>
      <c r="AA1936" s="144"/>
      <c r="AB1936" s="232"/>
      <c r="AC1936" s="232"/>
      <c r="AD1936" s="148"/>
      <c r="AE1936" s="148"/>
      <c r="AF1936" s="148"/>
      <c r="AG1936" s="148"/>
      <c r="AH1936" s="148"/>
      <c r="AI1936" s="148"/>
      <c r="AJ1936" s="148"/>
      <c r="AK1936" s="148"/>
      <c r="AL1936" s="148"/>
      <c r="AM1936" s="148"/>
      <c r="AN1936" s="148"/>
      <c r="AO1936" s="148"/>
      <c r="AP1936" s="148"/>
      <c r="AQ1936" s="148"/>
      <c r="AR1936" s="148"/>
      <c r="AS1936" s="148"/>
      <c r="AT1936" s="148"/>
      <c r="AU1936" s="148"/>
      <c r="AV1936" s="136">
        <v>2009</v>
      </c>
      <c r="AW1936" s="136"/>
      <c r="AX1936" s="136"/>
      <c r="AY1936" s="136"/>
      <c r="AZ1936" s="136"/>
      <c r="BA1936" s="136"/>
      <c r="BB1936" s="136"/>
      <c r="BC1936" s="138">
        <v>100</v>
      </c>
      <c r="BD1936" s="138"/>
      <c r="BE1936" s="170"/>
    </row>
    <row r="1937" spans="1:57" ht="25.7" hidden="1" customHeight="1" x14ac:dyDescent="0.15">
      <c r="B1937" s="140"/>
      <c r="C1937" s="232" t="s">
        <v>7399</v>
      </c>
      <c r="D1937" s="232" t="s">
        <v>8152</v>
      </c>
      <c r="E1937" s="232" t="s">
        <v>7399</v>
      </c>
      <c r="F1937" s="232"/>
      <c r="G1937" s="232" t="s">
        <v>7399</v>
      </c>
      <c r="H1937" s="148"/>
      <c r="I1937" s="148"/>
      <c r="J1937" s="144">
        <v>419</v>
      </c>
      <c r="K1937" s="138">
        <v>418.76</v>
      </c>
      <c r="L1937" s="138">
        <v>418.76</v>
      </c>
      <c r="M1937" s="148"/>
      <c r="N1937" s="185"/>
      <c r="O1937" s="148"/>
      <c r="P1937" s="144">
        <v>374</v>
      </c>
      <c r="Q1937" s="144">
        <v>374</v>
      </c>
      <c r="R1937" s="144" t="s">
        <v>5463</v>
      </c>
      <c r="S1937" s="144">
        <v>1</v>
      </c>
      <c r="T1937" s="144" t="s">
        <v>316</v>
      </c>
      <c r="U1937" s="148"/>
      <c r="V1937" s="148"/>
      <c r="W1937" s="148"/>
      <c r="X1937" s="148"/>
      <c r="Y1937" s="148"/>
      <c r="Z1937" s="148"/>
      <c r="AA1937" s="144"/>
      <c r="AB1937" s="232"/>
      <c r="AC1937" s="232"/>
      <c r="AD1937" s="148"/>
      <c r="AE1937" s="148"/>
      <c r="AF1937" s="148"/>
      <c r="AG1937" s="148"/>
      <c r="AH1937" s="148"/>
      <c r="AI1937" s="148"/>
      <c r="AJ1937" s="148"/>
      <c r="AK1937" s="148"/>
      <c r="AL1937" s="148"/>
      <c r="AM1937" s="148"/>
      <c r="AN1937" s="148"/>
      <c r="AO1937" s="148"/>
      <c r="AP1937" s="148"/>
      <c r="AQ1937" s="148"/>
      <c r="AR1937" s="148"/>
      <c r="AS1937" s="148"/>
      <c r="AT1937" s="148"/>
      <c r="AU1937" s="148"/>
      <c r="AV1937" s="136">
        <v>2011</v>
      </c>
      <c r="AW1937" s="136"/>
      <c r="AX1937" s="136"/>
      <c r="AY1937" s="136"/>
      <c r="AZ1937" s="136"/>
      <c r="BA1937" s="136"/>
      <c r="BB1937" s="136"/>
      <c r="BC1937" s="138">
        <v>60</v>
      </c>
      <c r="BD1937" s="138"/>
      <c r="BE1937" s="170"/>
    </row>
    <row r="1938" spans="1:57" ht="25.7" hidden="1" customHeight="1" x14ac:dyDescent="0.15">
      <c r="B1938" s="140"/>
      <c r="C1938" s="232" t="s">
        <v>7399</v>
      </c>
      <c r="D1938" s="232" t="s">
        <v>8153</v>
      </c>
      <c r="E1938" s="232" t="s">
        <v>7399</v>
      </c>
      <c r="F1938" s="232"/>
      <c r="G1938" s="232" t="s">
        <v>7399</v>
      </c>
      <c r="H1938" s="148"/>
      <c r="I1938" s="148"/>
      <c r="J1938" s="144">
        <v>395</v>
      </c>
      <c r="K1938" s="138">
        <v>394.56</v>
      </c>
      <c r="L1938" s="138">
        <v>394.56</v>
      </c>
      <c r="M1938" s="148"/>
      <c r="N1938" s="185"/>
      <c r="O1938" s="148"/>
      <c r="P1938" s="144">
        <v>300</v>
      </c>
      <c r="Q1938" s="144">
        <v>300</v>
      </c>
      <c r="R1938" s="144" t="s">
        <v>1916</v>
      </c>
      <c r="S1938" s="144">
        <v>1</v>
      </c>
      <c r="T1938" s="144" t="s">
        <v>316</v>
      </c>
      <c r="U1938" s="148"/>
      <c r="V1938" s="148"/>
      <c r="W1938" s="148"/>
      <c r="X1938" s="148"/>
      <c r="Y1938" s="148"/>
      <c r="Z1938" s="148"/>
      <c r="AA1938" s="144"/>
      <c r="AB1938" s="232"/>
      <c r="AC1938" s="232"/>
      <c r="AD1938" s="148"/>
      <c r="AE1938" s="148"/>
      <c r="AF1938" s="148"/>
      <c r="AG1938" s="148"/>
      <c r="AH1938" s="148"/>
      <c r="AI1938" s="148"/>
      <c r="AJ1938" s="148"/>
      <c r="AK1938" s="148"/>
      <c r="AL1938" s="148"/>
      <c r="AM1938" s="148"/>
      <c r="AN1938" s="148"/>
      <c r="AO1938" s="148"/>
      <c r="AP1938" s="148"/>
      <c r="AQ1938" s="148"/>
      <c r="AR1938" s="148"/>
      <c r="AS1938" s="148"/>
      <c r="AT1938" s="148"/>
      <c r="AU1938" s="148"/>
      <c r="AV1938" s="136">
        <v>2010</v>
      </c>
      <c r="AW1938" s="136"/>
      <c r="AX1938" s="136"/>
      <c r="AY1938" s="136"/>
      <c r="AZ1938" s="136"/>
      <c r="BA1938" s="136"/>
      <c r="BB1938" s="136"/>
      <c r="BC1938" s="138">
        <v>50</v>
      </c>
      <c r="BD1938" s="138"/>
      <c r="BE1938" s="170"/>
    </row>
    <row r="1939" spans="1:57" ht="25.7" hidden="1" customHeight="1" x14ac:dyDescent="0.15">
      <c r="B1939" s="140"/>
      <c r="C1939" s="232" t="s">
        <v>7399</v>
      </c>
      <c r="D1939" s="232" t="s">
        <v>8154</v>
      </c>
      <c r="E1939" s="232" t="s">
        <v>7399</v>
      </c>
      <c r="F1939" s="232"/>
      <c r="G1939" s="232" t="s">
        <v>7399</v>
      </c>
      <c r="H1939" s="148"/>
      <c r="I1939" s="148"/>
      <c r="J1939" s="144">
        <v>1883</v>
      </c>
      <c r="K1939" s="138">
        <v>428.53</v>
      </c>
      <c r="L1939" s="138">
        <v>428.53</v>
      </c>
      <c r="M1939" s="148"/>
      <c r="N1939" s="185"/>
      <c r="O1939" s="148"/>
      <c r="P1939" s="144">
        <v>374</v>
      </c>
      <c r="Q1939" s="144">
        <v>374</v>
      </c>
      <c r="R1939" s="144" t="s">
        <v>5463</v>
      </c>
      <c r="S1939" s="144">
        <v>1</v>
      </c>
      <c r="T1939" s="144" t="s">
        <v>316</v>
      </c>
      <c r="U1939" s="148"/>
      <c r="V1939" s="148"/>
      <c r="W1939" s="148"/>
      <c r="X1939" s="148"/>
      <c r="Y1939" s="148"/>
      <c r="Z1939" s="148"/>
      <c r="AA1939" s="144"/>
      <c r="AB1939" s="232"/>
      <c r="AC1939" s="232"/>
      <c r="AD1939" s="148"/>
      <c r="AE1939" s="148"/>
      <c r="AF1939" s="148"/>
      <c r="AG1939" s="148"/>
      <c r="AH1939" s="148"/>
      <c r="AI1939" s="148"/>
      <c r="AJ1939" s="148"/>
      <c r="AK1939" s="148"/>
      <c r="AL1939" s="148"/>
      <c r="AM1939" s="148"/>
      <c r="AN1939" s="148"/>
      <c r="AO1939" s="148"/>
      <c r="AP1939" s="148"/>
      <c r="AQ1939" s="148"/>
      <c r="AR1939" s="148"/>
      <c r="AS1939" s="148"/>
      <c r="AT1939" s="148"/>
      <c r="AU1939" s="148"/>
      <c r="AV1939" s="136">
        <v>2011</v>
      </c>
      <c r="AW1939" s="136"/>
      <c r="AX1939" s="136"/>
      <c r="AY1939" s="136"/>
      <c r="AZ1939" s="136"/>
      <c r="BA1939" s="136"/>
      <c r="BB1939" s="136"/>
      <c r="BC1939" s="138">
        <v>60</v>
      </c>
      <c r="BD1939" s="138"/>
      <c r="BE1939" s="170"/>
    </row>
    <row r="1940" spans="1:57" ht="25.7" hidden="1" customHeight="1" x14ac:dyDescent="0.15">
      <c r="B1940" s="140"/>
      <c r="C1940" s="232" t="s">
        <v>7399</v>
      </c>
      <c r="D1940" s="232" t="s">
        <v>8155</v>
      </c>
      <c r="E1940" s="232" t="s">
        <v>7399</v>
      </c>
      <c r="F1940" s="232"/>
      <c r="G1940" s="232" t="s">
        <v>7399</v>
      </c>
      <c r="H1940" s="148"/>
      <c r="I1940" s="148"/>
      <c r="J1940" s="144">
        <v>397.38</v>
      </c>
      <c r="K1940" s="138">
        <v>397.38</v>
      </c>
      <c r="L1940" s="138">
        <v>397.38</v>
      </c>
      <c r="M1940" s="148"/>
      <c r="N1940" s="185"/>
      <c r="O1940" s="148"/>
      <c r="P1940" s="144">
        <v>300</v>
      </c>
      <c r="Q1940" s="144">
        <v>300</v>
      </c>
      <c r="R1940" s="144" t="s">
        <v>1916</v>
      </c>
      <c r="S1940" s="144">
        <v>1</v>
      </c>
      <c r="T1940" s="144" t="s">
        <v>316</v>
      </c>
      <c r="U1940" s="148"/>
      <c r="V1940" s="148"/>
      <c r="W1940" s="148"/>
      <c r="X1940" s="148"/>
      <c r="Y1940" s="148"/>
      <c r="Z1940" s="148"/>
      <c r="AA1940" s="144"/>
      <c r="AB1940" s="232"/>
      <c r="AC1940" s="232"/>
      <c r="AD1940" s="148"/>
      <c r="AE1940" s="148"/>
      <c r="AF1940" s="148"/>
      <c r="AG1940" s="148"/>
      <c r="AH1940" s="148"/>
      <c r="AI1940" s="148"/>
      <c r="AJ1940" s="148"/>
      <c r="AK1940" s="148"/>
      <c r="AL1940" s="148"/>
      <c r="AM1940" s="148"/>
      <c r="AN1940" s="148"/>
      <c r="AO1940" s="148"/>
      <c r="AP1940" s="148"/>
      <c r="AQ1940" s="148"/>
      <c r="AR1940" s="148"/>
      <c r="AS1940" s="148"/>
      <c r="AT1940" s="148"/>
      <c r="AU1940" s="148"/>
      <c r="AV1940" s="136">
        <v>2010</v>
      </c>
      <c r="AW1940" s="136"/>
      <c r="AX1940" s="136"/>
      <c r="AY1940" s="136"/>
      <c r="AZ1940" s="136"/>
      <c r="BA1940" s="136"/>
      <c r="BB1940" s="136"/>
      <c r="BC1940" s="138">
        <v>50</v>
      </c>
      <c r="BD1940" s="138"/>
      <c r="BE1940" s="170"/>
    </row>
    <row r="1941" spans="1:57" ht="25.7" hidden="1" customHeight="1" x14ac:dyDescent="0.15">
      <c r="B1941" s="140"/>
      <c r="C1941" s="232" t="s">
        <v>7399</v>
      </c>
      <c r="D1941" s="232" t="s">
        <v>8156</v>
      </c>
      <c r="E1941" s="232" t="s">
        <v>7399</v>
      </c>
      <c r="F1941" s="232"/>
      <c r="G1941" s="232" t="s">
        <v>7399</v>
      </c>
      <c r="H1941" s="148"/>
      <c r="I1941" s="148"/>
      <c r="J1941" s="144">
        <v>995</v>
      </c>
      <c r="K1941" s="138">
        <v>398.72</v>
      </c>
      <c r="L1941" s="138">
        <v>398.72</v>
      </c>
      <c r="M1941" s="148"/>
      <c r="N1941" s="185"/>
      <c r="O1941" s="148"/>
      <c r="P1941" s="144">
        <v>300</v>
      </c>
      <c r="Q1941" s="144">
        <v>300</v>
      </c>
      <c r="R1941" s="144" t="s">
        <v>1916</v>
      </c>
      <c r="S1941" s="144">
        <v>1</v>
      </c>
      <c r="T1941" s="144" t="s">
        <v>316</v>
      </c>
      <c r="U1941" s="148"/>
      <c r="V1941" s="148"/>
      <c r="W1941" s="148"/>
      <c r="X1941" s="148"/>
      <c r="Y1941" s="148"/>
      <c r="Z1941" s="148"/>
      <c r="AA1941" s="144"/>
      <c r="AB1941" s="232"/>
      <c r="AC1941" s="232"/>
      <c r="AD1941" s="148"/>
      <c r="AE1941" s="148"/>
      <c r="AF1941" s="148"/>
      <c r="AG1941" s="148"/>
      <c r="AH1941" s="148"/>
      <c r="AI1941" s="148"/>
      <c r="AJ1941" s="148"/>
      <c r="AK1941" s="148"/>
      <c r="AL1941" s="148"/>
      <c r="AM1941" s="148"/>
      <c r="AN1941" s="148"/>
      <c r="AO1941" s="148"/>
      <c r="AP1941" s="148"/>
      <c r="AQ1941" s="148"/>
      <c r="AR1941" s="148"/>
      <c r="AS1941" s="148"/>
      <c r="AT1941" s="148"/>
      <c r="AU1941" s="148"/>
      <c r="AV1941" s="136">
        <v>2011</v>
      </c>
      <c r="AW1941" s="136"/>
      <c r="AX1941" s="136"/>
      <c r="AY1941" s="136"/>
      <c r="AZ1941" s="136"/>
      <c r="BA1941" s="136"/>
      <c r="BB1941" s="136"/>
      <c r="BC1941" s="138">
        <v>50</v>
      </c>
      <c r="BD1941" s="138"/>
      <c r="BE1941" s="170"/>
    </row>
    <row r="1942" spans="1:57" ht="25.7" hidden="1" customHeight="1" x14ac:dyDescent="0.15">
      <c r="B1942" s="140"/>
      <c r="C1942" s="232" t="s">
        <v>7399</v>
      </c>
      <c r="D1942" s="232" t="s">
        <v>8157</v>
      </c>
      <c r="E1942" s="232" t="s">
        <v>7399</v>
      </c>
      <c r="F1942" s="232"/>
      <c r="G1942" s="232" t="s">
        <v>7399</v>
      </c>
      <c r="H1942" s="148"/>
      <c r="I1942" s="148"/>
      <c r="J1942" s="144">
        <v>999</v>
      </c>
      <c r="K1942" s="138">
        <v>397.38</v>
      </c>
      <c r="L1942" s="138">
        <v>397.38</v>
      </c>
      <c r="M1942" s="148"/>
      <c r="N1942" s="185"/>
      <c r="O1942" s="148"/>
      <c r="P1942" s="144">
        <v>300</v>
      </c>
      <c r="Q1942" s="144">
        <v>300</v>
      </c>
      <c r="R1942" s="144" t="s">
        <v>1916</v>
      </c>
      <c r="S1942" s="144">
        <v>1</v>
      </c>
      <c r="T1942" s="144" t="s">
        <v>316</v>
      </c>
      <c r="U1942" s="148"/>
      <c r="V1942" s="148"/>
      <c r="W1942" s="148"/>
      <c r="X1942" s="148"/>
      <c r="Y1942" s="148"/>
      <c r="Z1942" s="148"/>
      <c r="AA1942" s="144"/>
      <c r="AB1942" s="232"/>
      <c r="AC1942" s="232"/>
      <c r="AD1942" s="148"/>
      <c r="AE1942" s="148"/>
      <c r="AF1942" s="148"/>
      <c r="AG1942" s="148"/>
      <c r="AH1942" s="148"/>
      <c r="AI1942" s="148"/>
      <c r="AJ1942" s="148"/>
      <c r="AK1942" s="148"/>
      <c r="AL1942" s="148"/>
      <c r="AM1942" s="148"/>
      <c r="AN1942" s="148"/>
      <c r="AO1942" s="148"/>
      <c r="AP1942" s="148"/>
      <c r="AQ1942" s="148"/>
      <c r="AR1942" s="148"/>
      <c r="AS1942" s="148"/>
      <c r="AT1942" s="148"/>
      <c r="AU1942" s="148"/>
      <c r="AV1942" s="136">
        <v>2011</v>
      </c>
      <c r="AW1942" s="136"/>
      <c r="AX1942" s="136"/>
      <c r="AY1942" s="136"/>
      <c r="AZ1942" s="136"/>
      <c r="BA1942" s="136"/>
      <c r="BB1942" s="136"/>
      <c r="BC1942" s="138">
        <v>50</v>
      </c>
      <c r="BD1942" s="138"/>
      <c r="BE1942" s="170"/>
    </row>
    <row r="1943" spans="1:57" ht="25.7" hidden="1" customHeight="1" x14ac:dyDescent="0.15">
      <c r="B1943" s="140"/>
      <c r="C1943" s="232" t="s">
        <v>7399</v>
      </c>
      <c r="D1943" s="232" t="s">
        <v>8158</v>
      </c>
      <c r="E1943" s="232" t="s">
        <v>7399</v>
      </c>
      <c r="F1943" s="232"/>
      <c r="G1943" s="232" t="s">
        <v>7399</v>
      </c>
      <c r="H1943" s="148"/>
      <c r="I1943" s="148"/>
      <c r="J1943" s="144">
        <v>1539</v>
      </c>
      <c r="K1943" s="138">
        <v>484.01</v>
      </c>
      <c r="L1943" s="138">
        <v>484.01</v>
      </c>
      <c r="M1943" s="148"/>
      <c r="N1943" s="185"/>
      <c r="O1943" s="148"/>
      <c r="P1943" s="144">
        <v>300</v>
      </c>
      <c r="Q1943" s="144">
        <v>300</v>
      </c>
      <c r="R1943" s="144" t="s">
        <v>1916</v>
      </c>
      <c r="S1943" s="144">
        <v>1</v>
      </c>
      <c r="T1943" s="144" t="s">
        <v>316</v>
      </c>
      <c r="U1943" s="148"/>
      <c r="V1943" s="148"/>
      <c r="W1943" s="148"/>
      <c r="X1943" s="148"/>
      <c r="Y1943" s="148"/>
      <c r="Z1943" s="148"/>
      <c r="AA1943" s="144"/>
      <c r="AB1943" s="232"/>
      <c r="AC1943" s="232"/>
      <c r="AD1943" s="148"/>
      <c r="AE1943" s="148"/>
      <c r="AF1943" s="148"/>
      <c r="AG1943" s="148"/>
      <c r="AH1943" s="148"/>
      <c r="AI1943" s="148"/>
      <c r="AJ1943" s="148"/>
      <c r="AK1943" s="148"/>
      <c r="AL1943" s="148"/>
      <c r="AM1943" s="148"/>
      <c r="AN1943" s="148"/>
      <c r="AO1943" s="148"/>
      <c r="AP1943" s="148"/>
      <c r="AQ1943" s="148"/>
      <c r="AR1943" s="148"/>
      <c r="AS1943" s="148"/>
      <c r="AT1943" s="148"/>
      <c r="AU1943" s="148"/>
      <c r="AV1943" s="136">
        <v>2012</v>
      </c>
      <c r="AW1943" s="136"/>
      <c r="AX1943" s="136"/>
      <c r="AY1943" s="136"/>
      <c r="AZ1943" s="136"/>
      <c r="BA1943" s="136"/>
      <c r="BB1943" s="136"/>
      <c r="BC1943" s="138">
        <v>50</v>
      </c>
      <c r="BD1943" s="138"/>
      <c r="BE1943" s="170"/>
    </row>
    <row r="1944" spans="1:57" ht="25.7" hidden="1" customHeight="1" x14ac:dyDescent="0.15">
      <c r="B1944" s="140"/>
      <c r="C1944" s="232" t="s">
        <v>7399</v>
      </c>
      <c r="D1944" s="232" t="s">
        <v>8159</v>
      </c>
      <c r="E1944" s="232" t="s">
        <v>7399</v>
      </c>
      <c r="F1944" s="232"/>
      <c r="G1944" s="232" t="s">
        <v>7399</v>
      </c>
      <c r="H1944" s="148"/>
      <c r="I1944" s="148"/>
      <c r="J1944" s="144">
        <v>1354</v>
      </c>
      <c r="K1944" s="138">
        <v>480</v>
      </c>
      <c r="L1944" s="138">
        <v>480</v>
      </c>
      <c r="M1944" s="148"/>
      <c r="N1944" s="185"/>
      <c r="O1944" s="148"/>
      <c r="P1944" s="144">
        <v>300</v>
      </c>
      <c r="Q1944" s="144">
        <v>300</v>
      </c>
      <c r="R1944" s="144" t="s">
        <v>1916</v>
      </c>
      <c r="S1944" s="144">
        <v>1</v>
      </c>
      <c r="T1944" s="144" t="s">
        <v>316</v>
      </c>
      <c r="U1944" s="148"/>
      <c r="V1944" s="148"/>
      <c r="W1944" s="148"/>
      <c r="X1944" s="148"/>
      <c r="Y1944" s="148"/>
      <c r="Z1944" s="148"/>
      <c r="AA1944" s="144"/>
      <c r="AB1944" s="232"/>
      <c r="AC1944" s="232"/>
      <c r="AD1944" s="148"/>
      <c r="AE1944" s="148"/>
      <c r="AF1944" s="148"/>
      <c r="AG1944" s="148"/>
      <c r="AH1944" s="148"/>
      <c r="AI1944" s="148"/>
      <c r="AJ1944" s="148"/>
      <c r="AK1944" s="148"/>
      <c r="AL1944" s="148"/>
      <c r="AM1944" s="148"/>
      <c r="AN1944" s="148"/>
      <c r="AO1944" s="148"/>
      <c r="AP1944" s="148"/>
      <c r="AQ1944" s="148"/>
      <c r="AR1944" s="148"/>
      <c r="AS1944" s="148"/>
      <c r="AT1944" s="148"/>
      <c r="AU1944" s="148"/>
      <c r="AV1944" s="136">
        <v>2015</v>
      </c>
      <c r="AW1944" s="136"/>
      <c r="AX1944" s="136"/>
      <c r="AY1944" s="136"/>
      <c r="AZ1944" s="136"/>
      <c r="BA1944" s="136"/>
      <c r="BB1944" s="136"/>
      <c r="BC1944" s="138">
        <v>645</v>
      </c>
      <c r="BD1944" s="138"/>
      <c r="BE1944" s="170"/>
    </row>
    <row r="1945" spans="1:57" ht="25.7" hidden="1" customHeight="1" x14ac:dyDescent="0.15">
      <c r="B1945" s="147"/>
      <c r="C1945" s="232" t="s">
        <v>7399</v>
      </c>
      <c r="D1945" s="232" t="s">
        <v>16484</v>
      </c>
      <c r="E1945" s="232" t="s">
        <v>7399</v>
      </c>
      <c r="F1945" s="232"/>
      <c r="G1945" s="232" t="s">
        <v>7399</v>
      </c>
      <c r="H1945" s="148"/>
      <c r="I1945" s="148"/>
      <c r="J1945" s="144">
        <v>1310</v>
      </c>
      <c r="K1945" s="144">
        <v>500.04750000000001</v>
      </c>
      <c r="L1945" s="138">
        <v>500.04750000000001</v>
      </c>
      <c r="M1945" s="148"/>
      <c r="N1945" s="185"/>
      <c r="O1945" s="148"/>
      <c r="P1945" s="144">
        <v>300</v>
      </c>
      <c r="Q1945" s="138">
        <v>300</v>
      </c>
      <c r="R1945" s="144" t="s">
        <v>1916</v>
      </c>
      <c r="S1945" s="138">
        <v>1</v>
      </c>
      <c r="T1945" s="144" t="s">
        <v>316</v>
      </c>
      <c r="U1945" s="136"/>
      <c r="V1945" s="136"/>
      <c r="W1945" s="136"/>
      <c r="X1945" s="136"/>
      <c r="Y1945" s="136"/>
      <c r="Z1945" s="136"/>
      <c r="AA1945" s="138"/>
      <c r="AB1945" s="136"/>
      <c r="AC1945" s="136"/>
      <c r="AD1945" s="136"/>
      <c r="AE1945" s="136"/>
      <c r="AF1945" s="136"/>
      <c r="AG1945" s="136"/>
      <c r="AH1945" s="136"/>
      <c r="AI1945" s="136"/>
      <c r="AJ1945" s="136"/>
      <c r="AK1945" s="136"/>
      <c r="AL1945" s="136"/>
      <c r="AM1945" s="136"/>
      <c r="AN1945" s="136"/>
      <c r="AO1945" s="136"/>
      <c r="AP1945" s="136"/>
      <c r="AQ1945" s="136"/>
      <c r="AR1945" s="136"/>
      <c r="AS1945" s="136"/>
      <c r="AT1945" s="136"/>
      <c r="AU1945" s="136"/>
      <c r="AV1945" s="136">
        <v>2021</v>
      </c>
      <c r="AW1945" s="136"/>
      <c r="AX1945" s="136"/>
      <c r="AY1945" s="136"/>
      <c r="AZ1945" s="136"/>
      <c r="BA1945" s="136"/>
      <c r="BB1945" s="136"/>
      <c r="BC1945" s="138">
        <v>520</v>
      </c>
      <c r="BD1945" s="144" t="s">
        <v>310</v>
      </c>
      <c r="BE1945" s="170"/>
    </row>
    <row r="1946" spans="1:57" ht="25.15" hidden="1" customHeight="1" x14ac:dyDescent="0.15">
      <c r="B1946" s="147"/>
      <c r="C1946" s="232" t="s">
        <v>7399</v>
      </c>
      <c r="D1946" s="232" t="s">
        <v>16485</v>
      </c>
      <c r="E1946" s="232" t="s">
        <v>7399</v>
      </c>
      <c r="F1946" s="232"/>
      <c r="G1946" s="232" t="s">
        <v>7399</v>
      </c>
      <c r="H1946" s="148"/>
      <c r="I1946" s="148"/>
      <c r="J1946" s="144">
        <v>1596</v>
      </c>
      <c r="K1946" s="144">
        <v>459.9</v>
      </c>
      <c r="L1946" s="138">
        <v>459.9</v>
      </c>
      <c r="M1946" s="148"/>
      <c r="N1946" s="185"/>
      <c r="O1946" s="148"/>
      <c r="P1946" s="144">
        <v>300</v>
      </c>
      <c r="Q1946" s="138">
        <v>300</v>
      </c>
      <c r="R1946" s="144" t="s">
        <v>1916</v>
      </c>
      <c r="S1946" s="138">
        <v>1</v>
      </c>
      <c r="T1946" s="144" t="s">
        <v>316</v>
      </c>
      <c r="U1946" s="136"/>
      <c r="V1946" s="136"/>
      <c r="W1946" s="136"/>
      <c r="X1946" s="136"/>
      <c r="Y1946" s="136"/>
      <c r="Z1946" s="136"/>
      <c r="AA1946" s="138"/>
      <c r="AB1946" s="136"/>
      <c r="AC1946" s="136"/>
      <c r="AD1946" s="136"/>
      <c r="AE1946" s="136"/>
      <c r="AF1946" s="136"/>
      <c r="AG1946" s="136"/>
      <c r="AH1946" s="136"/>
      <c r="AI1946" s="136"/>
      <c r="AJ1946" s="136"/>
      <c r="AK1946" s="136"/>
      <c r="AL1946" s="136"/>
      <c r="AM1946" s="136"/>
      <c r="AN1946" s="136"/>
      <c r="AO1946" s="136"/>
      <c r="AP1946" s="136"/>
      <c r="AQ1946" s="136"/>
      <c r="AR1946" s="136"/>
      <c r="AS1946" s="136"/>
      <c r="AT1946" s="136"/>
      <c r="AU1946" s="136"/>
      <c r="AV1946" s="136">
        <v>2020</v>
      </c>
      <c r="AW1946" s="136"/>
      <c r="AX1946" s="136"/>
      <c r="AY1946" s="136"/>
      <c r="AZ1946" s="136"/>
      <c r="BA1946" s="136"/>
      <c r="BB1946" s="136"/>
      <c r="BC1946" s="138">
        <v>400</v>
      </c>
      <c r="BD1946" s="144" t="s">
        <v>310</v>
      </c>
      <c r="BE1946" s="170"/>
    </row>
    <row r="1947" spans="1:57" s="560" customFormat="1" ht="25.7" hidden="1" customHeight="1" x14ac:dyDescent="0.15">
      <c r="A1947" s="1160"/>
      <c r="B1947" s="669" t="s">
        <v>83</v>
      </c>
      <c r="C1947" s="231" t="s">
        <v>55</v>
      </c>
      <c r="D1947" s="545">
        <v>38</v>
      </c>
      <c r="E1947" s="240"/>
      <c r="F1947" s="240"/>
      <c r="G1947" s="240"/>
      <c r="H1947" s="240"/>
      <c r="I1947" s="240"/>
      <c r="J1947" s="241">
        <f>SUM(J1948:J1985)</f>
        <v>562135</v>
      </c>
      <c r="K1947" s="241">
        <f>SUM(K1948:K1985)</f>
        <v>36932.1</v>
      </c>
      <c r="L1947" s="248">
        <f>SUM(L1948:L1985)</f>
        <v>36953.99</v>
      </c>
      <c r="M1947" s="241">
        <f>SUM(M1948:M1986)</f>
        <v>0</v>
      </c>
      <c r="N1947" s="241">
        <f>SUM(N1948:N1986)</f>
        <v>0</v>
      </c>
      <c r="O1947" s="241">
        <f>SUM(O1948:O1986)</f>
        <v>0</v>
      </c>
      <c r="P1947" s="241"/>
      <c r="Q1947" s="241"/>
      <c r="R1947" s="241"/>
      <c r="S1947" s="241">
        <f>SUM(S1948:S1985)</f>
        <v>74</v>
      </c>
      <c r="T1947" s="241"/>
      <c r="U1947" s="240"/>
      <c r="V1947" s="240"/>
      <c r="W1947" s="240"/>
      <c r="X1947" s="240"/>
      <c r="Y1947" s="240"/>
      <c r="Z1947" s="240"/>
      <c r="AA1947" s="241"/>
      <c r="AB1947" s="231"/>
      <c r="AC1947" s="231"/>
      <c r="AD1947" s="240"/>
      <c r="AE1947" s="240"/>
      <c r="AF1947" s="240"/>
      <c r="AG1947" s="240"/>
      <c r="AH1947" s="240"/>
      <c r="AI1947" s="240"/>
      <c r="AJ1947" s="240"/>
      <c r="AK1947" s="240"/>
      <c r="AL1947" s="240"/>
      <c r="AM1947" s="240"/>
      <c r="AN1947" s="240"/>
      <c r="AO1947" s="240"/>
      <c r="AP1947" s="240"/>
      <c r="AQ1947" s="240"/>
      <c r="AR1947" s="240"/>
      <c r="AS1947" s="240"/>
      <c r="AT1947" s="240"/>
      <c r="AU1947" s="240"/>
      <c r="AV1947" s="236"/>
      <c r="AW1947" s="236"/>
      <c r="AX1947" s="236"/>
      <c r="AY1947" s="236"/>
      <c r="AZ1947" s="236"/>
      <c r="BA1947" s="236"/>
      <c r="BB1947" s="236"/>
      <c r="BC1947" s="248"/>
      <c r="BD1947" s="248"/>
      <c r="BE1947" s="1160"/>
    </row>
    <row r="1948" spans="1:57" ht="25.7" hidden="1" customHeight="1" x14ac:dyDescent="0.15">
      <c r="B1948" s="147"/>
      <c r="C1948" s="232" t="s">
        <v>8337</v>
      </c>
      <c r="D1948" s="261" t="s">
        <v>8525</v>
      </c>
      <c r="E1948" s="232" t="s">
        <v>8339</v>
      </c>
      <c r="F1948" s="232"/>
      <c r="G1948" s="232" t="s">
        <v>8419</v>
      </c>
      <c r="H1948" s="148"/>
      <c r="I1948" s="148"/>
      <c r="J1948" s="144">
        <v>59756</v>
      </c>
      <c r="K1948" s="144">
        <v>1457.01</v>
      </c>
      <c r="L1948" s="138">
        <v>1476.97</v>
      </c>
      <c r="M1948" s="148"/>
      <c r="N1948" s="185"/>
      <c r="O1948" s="148"/>
      <c r="P1948" s="144">
        <v>300</v>
      </c>
      <c r="Q1948" s="138">
        <v>600</v>
      </c>
      <c r="R1948" s="144" t="s">
        <v>1714</v>
      </c>
      <c r="S1948" s="138">
        <v>2</v>
      </c>
      <c r="T1948" s="144" t="s">
        <v>316</v>
      </c>
      <c r="U1948" s="136"/>
      <c r="V1948" s="136"/>
      <c r="W1948" s="136"/>
      <c r="X1948" s="136"/>
      <c r="Y1948" s="136"/>
      <c r="Z1948" s="136"/>
      <c r="AA1948" s="138" t="s">
        <v>8526</v>
      </c>
      <c r="AB1948" s="136"/>
      <c r="AC1948" s="136"/>
      <c r="AD1948" s="136"/>
      <c r="AE1948" s="136"/>
      <c r="AF1948" s="136"/>
      <c r="AG1948" s="136"/>
      <c r="AH1948" s="136"/>
      <c r="AI1948" s="136"/>
      <c r="AJ1948" s="136"/>
      <c r="AK1948" s="136"/>
      <c r="AL1948" s="136"/>
      <c r="AM1948" s="136"/>
      <c r="AN1948" s="136"/>
      <c r="AO1948" s="136"/>
      <c r="AP1948" s="136"/>
      <c r="AQ1948" s="136"/>
      <c r="AR1948" s="136"/>
      <c r="AS1948" s="136"/>
      <c r="AT1948" s="136"/>
      <c r="AU1948" s="136"/>
      <c r="AV1948" s="136">
        <v>2009</v>
      </c>
      <c r="AW1948" s="136"/>
      <c r="AX1948" s="136"/>
      <c r="AY1948" s="136"/>
      <c r="AZ1948" s="136"/>
      <c r="BA1948" s="136"/>
      <c r="BB1948" s="136"/>
      <c r="BC1948" s="138">
        <v>1200</v>
      </c>
      <c r="BD1948" s="144" t="s">
        <v>310</v>
      </c>
      <c r="BE1948" s="170"/>
    </row>
    <row r="1949" spans="1:57" ht="25.7" hidden="1" customHeight="1" x14ac:dyDescent="0.15">
      <c r="B1949" s="147"/>
      <c r="C1949" s="232" t="s">
        <v>8337</v>
      </c>
      <c r="D1949" s="261" t="s">
        <v>15249</v>
      </c>
      <c r="E1949" s="232" t="s">
        <v>8339</v>
      </c>
      <c r="F1949" s="232"/>
      <c r="G1949" s="232" t="s">
        <v>8419</v>
      </c>
      <c r="H1949" s="148"/>
      <c r="I1949" s="148"/>
      <c r="J1949" s="144">
        <v>9536</v>
      </c>
      <c r="K1949" s="144">
        <v>500</v>
      </c>
      <c r="L1949" s="138">
        <v>498.93</v>
      </c>
      <c r="M1949" s="148"/>
      <c r="N1949" s="185"/>
      <c r="O1949" s="148"/>
      <c r="P1949" s="144">
        <v>300</v>
      </c>
      <c r="Q1949" s="138">
        <v>300</v>
      </c>
      <c r="R1949" s="144" t="s">
        <v>1714</v>
      </c>
      <c r="S1949" s="138">
        <v>1</v>
      </c>
      <c r="T1949" s="144" t="s">
        <v>316</v>
      </c>
      <c r="U1949" s="136"/>
      <c r="V1949" s="136"/>
      <c r="W1949" s="136"/>
      <c r="X1949" s="136"/>
      <c r="Y1949" s="136"/>
      <c r="Z1949" s="136"/>
      <c r="AA1949" s="138" t="s">
        <v>1530</v>
      </c>
      <c r="AB1949" s="136"/>
      <c r="AC1949" s="136"/>
      <c r="AD1949" s="136"/>
      <c r="AE1949" s="136"/>
      <c r="AF1949" s="136"/>
      <c r="AG1949" s="136"/>
      <c r="AH1949" s="136"/>
      <c r="AI1949" s="136"/>
      <c r="AJ1949" s="136"/>
      <c r="AK1949" s="136"/>
      <c r="AL1949" s="136"/>
      <c r="AM1949" s="136"/>
      <c r="AN1949" s="136"/>
      <c r="AO1949" s="136"/>
      <c r="AP1949" s="136"/>
      <c r="AQ1949" s="136"/>
      <c r="AR1949" s="136"/>
      <c r="AS1949" s="136"/>
      <c r="AT1949" s="136"/>
      <c r="AU1949" s="136"/>
      <c r="AV1949" s="136">
        <v>2018</v>
      </c>
      <c r="AW1949" s="136"/>
      <c r="AX1949" s="136"/>
      <c r="AY1949" s="136"/>
      <c r="AZ1949" s="136"/>
      <c r="BA1949" s="136"/>
      <c r="BB1949" s="136"/>
      <c r="BC1949" s="138">
        <v>600</v>
      </c>
      <c r="BD1949" s="144" t="s">
        <v>310</v>
      </c>
      <c r="BE1949" s="170"/>
    </row>
    <row r="1950" spans="1:57" ht="25.7" hidden="1" customHeight="1" x14ac:dyDescent="0.15">
      <c r="B1950" s="147"/>
      <c r="C1950" s="232" t="s">
        <v>8337</v>
      </c>
      <c r="D1950" s="261" t="s">
        <v>15250</v>
      </c>
      <c r="E1950" s="232" t="s">
        <v>8339</v>
      </c>
      <c r="F1950" s="232"/>
      <c r="G1950" s="232" t="s">
        <v>8443</v>
      </c>
      <c r="H1950" s="148"/>
      <c r="I1950" s="148"/>
      <c r="J1950" s="144">
        <v>16943</v>
      </c>
      <c r="K1950" s="144">
        <v>989</v>
      </c>
      <c r="L1950" s="138">
        <v>989</v>
      </c>
      <c r="M1950" s="148"/>
      <c r="N1950" s="185"/>
      <c r="O1950" s="148"/>
      <c r="P1950" s="144">
        <v>989</v>
      </c>
      <c r="Q1950" s="138">
        <v>989</v>
      </c>
      <c r="R1950" s="144" t="s">
        <v>1714</v>
      </c>
      <c r="S1950" s="138">
        <v>2</v>
      </c>
      <c r="T1950" s="144" t="s">
        <v>316</v>
      </c>
      <c r="U1950" s="136"/>
      <c r="V1950" s="136"/>
      <c r="W1950" s="136"/>
      <c r="X1950" s="136"/>
      <c r="Y1950" s="136"/>
      <c r="Z1950" s="136"/>
      <c r="AA1950" s="138" t="s">
        <v>1530</v>
      </c>
      <c r="AB1950" s="136"/>
      <c r="AC1950" s="136"/>
      <c r="AD1950" s="136"/>
      <c r="AE1950" s="136"/>
      <c r="AF1950" s="136"/>
      <c r="AG1950" s="136"/>
      <c r="AH1950" s="136"/>
      <c r="AI1950" s="136"/>
      <c r="AJ1950" s="136"/>
      <c r="AK1950" s="136"/>
      <c r="AL1950" s="136"/>
      <c r="AM1950" s="136"/>
      <c r="AN1950" s="136"/>
      <c r="AO1950" s="136"/>
      <c r="AP1950" s="136"/>
      <c r="AQ1950" s="136"/>
      <c r="AR1950" s="136"/>
      <c r="AS1950" s="136"/>
      <c r="AT1950" s="136"/>
      <c r="AU1950" s="136"/>
      <c r="AV1950" s="136">
        <v>2005</v>
      </c>
      <c r="AW1950" s="136"/>
      <c r="AX1950" s="136"/>
      <c r="AY1950" s="136"/>
      <c r="AZ1950" s="136"/>
      <c r="BA1950" s="136"/>
      <c r="BB1950" s="136"/>
      <c r="BC1950" s="138"/>
      <c r="BD1950" s="144" t="s">
        <v>310</v>
      </c>
      <c r="BE1950" s="170"/>
    </row>
    <row r="1951" spans="1:57" ht="25.7" hidden="1" customHeight="1" x14ac:dyDescent="0.15">
      <c r="B1951" s="147"/>
      <c r="C1951" s="232" t="s">
        <v>8337</v>
      </c>
      <c r="D1951" s="261" t="s">
        <v>15251</v>
      </c>
      <c r="E1951" s="232" t="s">
        <v>8339</v>
      </c>
      <c r="F1951" s="232"/>
      <c r="G1951" s="232" t="s">
        <v>8443</v>
      </c>
      <c r="H1951" s="148"/>
      <c r="I1951" s="148"/>
      <c r="J1951" s="144">
        <v>1000</v>
      </c>
      <c r="K1951" s="144">
        <v>998</v>
      </c>
      <c r="L1951" s="138">
        <v>998</v>
      </c>
      <c r="M1951" s="148"/>
      <c r="N1951" s="185"/>
      <c r="O1951" s="148"/>
      <c r="P1951" s="144">
        <v>300</v>
      </c>
      <c r="Q1951" s="138">
        <v>600</v>
      </c>
      <c r="R1951" s="144" t="s">
        <v>1714</v>
      </c>
      <c r="S1951" s="138">
        <v>2</v>
      </c>
      <c r="T1951" s="144" t="s">
        <v>316</v>
      </c>
      <c r="U1951" s="136"/>
      <c r="V1951" s="136"/>
      <c r="W1951" s="136"/>
      <c r="X1951" s="136"/>
      <c r="Y1951" s="136"/>
      <c r="Z1951" s="136"/>
      <c r="AA1951" s="138"/>
      <c r="AB1951" s="136"/>
      <c r="AC1951" s="136"/>
      <c r="AD1951" s="136"/>
      <c r="AE1951" s="136"/>
      <c r="AF1951" s="136"/>
      <c r="AG1951" s="136"/>
      <c r="AH1951" s="136"/>
      <c r="AI1951" s="136"/>
      <c r="AJ1951" s="136"/>
      <c r="AK1951" s="136"/>
      <c r="AL1951" s="136"/>
      <c r="AM1951" s="136"/>
      <c r="AN1951" s="136"/>
      <c r="AO1951" s="136"/>
      <c r="AP1951" s="136"/>
      <c r="AQ1951" s="136"/>
      <c r="AR1951" s="136"/>
      <c r="AS1951" s="136"/>
      <c r="AT1951" s="136"/>
      <c r="AU1951" s="136"/>
      <c r="AV1951" s="136">
        <v>2011</v>
      </c>
      <c r="AW1951" s="136"/>
      <c r="AX1951" s="136"/>
      <c r="AY1951" s="136"/>
      <c r="AZ1951" s="136"/>
      <c r="BA1951" s="136"/>
      <c r="BB1951" s="136"/>
      <c r="BC1951" s="138">
        <v>748</v>
      </c>
      <c r="BD1951" s="144" t="s">
        <v>310</v>
      </c>
      <c r="BE1951" s="170"/>
    </row>
    <row r="1952" spans="1:57" ht="25.7" hidden="1" customHeight="1" x14ac:dyDescent="0.15">
      <c r="B1952" s="147"/>
      <c r="C1952" s="232" t="s">
        <v>8337</v>
      </c>
      <c r="D1952" s="261" t="s">
        <v>15252</v>
      </c>
      <c r="E1952" s="232" t="s">
        <v>8339</v>
      </c>
      <c r="F1952" s="232"/>
      <c r="G1952" s="232" t="s">
        <v>8443</v>
      </c>
      <c r="H1952" s="148"/>
      <c r="I1952" s="148"/>
      <c r="J1952" s="144">
        <v>1848</v>
      </c>
      <c r="K1952" s="144">
        <v>500</v>
      </c>
      <c r="L1952" s="138">
        <v>500</v>
      </c>
      <c r="M1952" s="148"/>
      <c r="N1952" s="185"/>
      <c r="O1952" s="148"/>
      <c r="P1952" s="144">
        <v>500</v>
      </c>
      <c r="Q1952" s="138">
        <v>500</v>
      </c>
      <c r="R1952" s="144" t="s">
        <v>1714</v>
      </c>
      <c r="S1952" s="138">
        <v>4</v>
      </c>
      <c r="T1952" s="144" t="s">
        <v>316</v>
      </c>
      <c r="U1952" s="136"/>
      <c r="V1952" s="136"/>
      <c r="W1952" s="136"/>
      <c r="X1952" s="136"/>
      <c r="Y1952" s="136"/>
      <c r="Z1952" s="136"/>
      <c r="AA1952" s="138"/>
      <c r="AB1952" s="136"/>
      <c r="AC1952" s="136"/>
      <c r="AD1952" s="136"/>
      <c r="AE1952" s="136"/>
      <c r="AF1952" s="136"/>
      <c r="AG1952" s="136"/>
      <c r="AH1952" s="136"/>
      <c r="AI1952" s="136"/>
      <c r="AJ1952" s="136"/>
      <c r="AK1952" s="136"/>
      <c r="AL1952" s="136"/>
      <c r="AM1952" s="136"/>
      <c r="AN1952" s="136"/>
      <c r="AO1952" s="136"/>
      <c r="AP1952" s="136"/>
      <c r="AQ1952" s="136"/>
      <c r="AR1952" s="136"/>
      <c r="AS1952" s="136"/>
      <c r="AT1952" s="136"/>
      <c r="AU1952" s="136"/>
      <c r="AV1952" s="136">
        <v>2014</v>
      </c>
      <c r="AW1952" s="136"/>
      <c r="AX1952" s="136"/>
      <c r="AY1952" s="136"/>
      <c r="AZ1952" s="136"/>
      <c r="BA1952" s="136"/>
      <c r="BB1952" s="136"/>
      <c r="BC1952" s="138">
        <v>400</v>
      </c>
      <c r="BD1952" s="144" t="s">
        <v>310</v>
      </c>
      <c r="BE1952" s="170"/>
    </row>
    <row r="1953" spans="2:57" ht="25.7" hidden="1" customHeight="1" x14ac:dyDescent="0.15">
      <c r="B1953" s="147"/>
      <c r="C1953" s="232" t="s">
        <v>8337</v>
      </c>
      <c r="D1953" s="261" t="s">
        <v>12061</v>
      </c>
      <c r="E1953" s="232" t="s">
        <v>8339</v>
      </c>
      <c r="F1953" s="232"/>
      <c r="G1953" s="232" t="s">
        <v>8443</v>
      </c>
      <c r="H1953" s="148"/>
      <c r="I1953" s="148"/>
      <c r="J1953" s="144">
        <v>2251</v>
      </c>
      <c r="K1953" s="144"/>
      <c r="L1953" s="138">
        <v>500</v>
      </c>
      <c r="M1953" s="148"/>
      <c r="N1953" s="185"/>
      <c r="O1953" s="148"/>
      <c r="P1953" s="144">
        <v>300</v>
      </c>
      <c r="Q1953" s="138">
        <v>300</v>
      </c>
      <c r="R1953" s="144" t="s">
        <v>1714</v>
      </c>
      <c r="S1953" s="138">
        <v>2</v>
      </c>
      <c r="T1953" s="144" t="s">
        <v>316</v>
      </c>
      <c r="U1953" s="136"/>
      <c r="V1953" s="136"/>
      <c r="W1953" s="136"/>
      <c r="X1953" s="136"/>
      <c r="Y1953" s="136"/>
      <c r="Z1953" s="136"/>
      <c r="AA1953" s="138"/>
      <c r="AB1953" s="136"/>
      <c r="AC1953" s="136"/>
      <c r="AD1953" s="136"/>
      <c r="AE1953" s="136"/>
      <c r="AF1953" s="136"/>
      <c r="AG1953" s="136"/>
      <c r="AH1953" s="136"/>
      <c r="AI1953" s="136"/>
      <c r="AJ1953" s="136"/>
      <c r="AK1953" s="136"/>
      <c r="AL1953" s="136"/>
      <c r="AM1953" s="136"/>
      <c r="AN1953" s="136"/>
      <c r="AO1953" s="136"/>
      <c r="AP1953" s="136"/>
      <c r="AQ1953" s="136"/>
      <c r="AR1953" s="136"/>
      <c r="AS1953" s="136"/>
      <c r="AT1953" s="136"/>
      <c r="AU1953" s="136"/>
      <c r="AV1953" s="136">
        <v>2015</v>
      </c>
      <c r="AW1953" s="136"/>
      <c r="AX1953" s="136"/>
      <c r="AY1953" s="136"/>
      <c r="AZ1953" s="136"/>
      <c r="BA1953" s="136"/>
      <c r="BB1953" s="136"/>
      <c r="BC1953" s="138">
        <v>478</v>
      </c>
      <c r="BD1953" s="144" t="s">
        <v>310</v>
      </c>
      <c r="BE1953" s="170"/>
    </row>
    <row r="1954" spans="2:57" ht="25.7" hidden="1" customHeight="1" x14ac:dyDescent="0.15">
      <c r="B1954" s="147"/>
      <c r="C1954" s="232" t="s">
        <v>8337</v>
      </c>
      <c r="D1954" s="261" t="s">
        <v>15253</v>
      </c>
      <c r="E1954" s="232" t="s">
        <v>8339</v>
      </c>
      <c r="F1954" s="232"/>
      <c r="G1954" s="232" t="s">
        <v>8346</v>
      </c>
      <c r="H1954" s="148"/>
      <c r="I1954" s="148"/>
      <c r="J1954" s="144">
        <v>70632</v>
      </c>
      <c r="K1954" s="144">
        <v>1021</v>
      </c>
      <c r="L1954" s="138">
        <v>1021</v>
      </c>
      <c r="M1954" s="148"/>
      <c r="N1954" s="185"/>
      <c r="O1954" s="148"/>
      <c r="P1954" s="144">
        <v>1021</v>
      </c>
      <c r="Q1954" s="138">
        <v>1021</v>
      </c>
      <c r="R1954" s="144" t="s">
        <v>1714</v>
      </c>
      <c r="S1954" s="138">
        <v>2</v>
      </c>
      <c r="T1954" s="144" t="s">
        <v>316</v>
      </c>
      <c r="U1954" s="136"/>
      <c r="V1954" s="136"/>
      <c r="W1954" s="136"/>
      <c r="X1954" s="136"/>
      <c r="Y1954" s="136"/>
      <c r="Z1954" s="136"/>
      <c r="AA1954" s="138" t="s">
        <v>1530</v>
      </c>
      <c r="AB1954" s="136"/>
      <c r="AC1954" s="136"/>
      <c r="AD1954" s="136"/>
      <c r="AE1954" s="136"/>
      <c r="AF1954" s="136"/>
      <c r="AG1954" s="136"/>
      <c r="AH1954" s="136"/>
      <c r="AI1954" s="136"/>
      <c r="AJ1954" s="136"/>
      <c r="AK1954" s="136"/>
      <c r="AL1954" s="136"/>
      <c r="AM1954" s="136"/>
      <c r="AN1954" s="136"/>
      <c r="AO1954" s="136"/>
      <c r="AP1954" s="136"/>
      <c r="AQ1954" s="136"/>
      <c r="AR1954" s="136"/>
      <c r="AS1954" s="136"/>
      <c r="AT1954" s="136"/>
      <c r="AU1954" s="136"/>
      <c r="AV1954" s="136">
        <v>2006</v>
      </c>
      <c r="AW1954" s="136"/>
      <c r="AX1954" s="136"/>
      <c r="AY1954" s="136"/>
      <c r="AZ1954" s="136"/>
      <c r="BA1954" s="136"/>
      <c r="BB1954" s="136"/>
      <c r="BC1954" s="138">
        <v>600</v>
      </c>
      <c r="BD1954" s="144" t="s">
        <v>310</v>
      </c>
      <c r="BE1954" s="170"/>
    </row>
    <row r="1955" spans="2:57" ht="25.7" hidden="1" customHeight="1" x14ac:dyDescent="0.15">
      <c r="B1955" s="147"/>
      <c r="C1955" s="232" t="s">
        <v>8337</v>
      </c>
      <c r="D1955" s="261" t="s">
        <v>15254</v>
      </c>
      <c r="E1955" s="232" t="s">
        <v>8339</v>
      </c>
      <c r="F1955" s="232"/>
      <c r="G1955" s="232" t="s">
        <v>8346</v>
      </c>
      <c r="H1955" s="148"/>
      <c r="I1955" s="148"/>
      <c r="J1955" s="144">
        <v>2670</v>
      </c>
      <c r="K1955" s="144">
        <v>1099</v>
      </c>
      <c r="L1955" s="138">
        <v>1099</v>
      </c>
      <c r="M1955" s="148"/>
      <c r="N1955" s="185"/>
      <c r="O1955" s="148"/>
      <c r="P1955" s="144">
        <v>1099</v>
      </c>
      <c r="Q1955" s="138">
        <v>1099</v>
      </c>
      <c r="R1955" s="144" t="s">
        <v>1714</v>
      </c>
      <c r="S1955" s="138">
        <v>2</v>
      </c>
      <c r="T1955" s="144" t="s">
        <v>316</v>
      </c>
      <c r="U1955" s="136"/>
      <c r="V1955" s="136"/>
      <c r="W1955" s="136"/>
      <c r="X1955" s="136"/>
      <c r="Y1955" s="136"/>
      <c r="Z1955" s="136"/>
      <c r="AA1955" s="138"/>
      <c r="AB1955" s="136"/>
      <c r="AC1955" s="136"/>
      <c r="AD1955" s="136"/>
      <c r="AE1955" s="136"/>
      <c r="AF1955" s="136"/>
      <c r="AG1955" s="136"/>
      <c r="AH1955" s="136"/>
      <c r="AI1955" s="136"/>
      <c r="AJ1955" s="136"/>
      <c r="AK1955" s="136"/>
      <c r="AL1955" s="136"/>
      <c r="AM1955" s="136"/>
      <c r="AN1955" s="136"/>
      <c r="AO1955" s="136"/>
      <c r="AP1955" s="136"/>
      <c r="AQ1955" s="136"/>
      <c r="AR1955" s="136"/>
      <c r="AS1955" s="136"/>
      <c r="AT1955" s="136"/>
      <c r="AU1955" s="136"/>
      <c r="AV1955" s="136">
        <v>2010</v>
      </c>
      <c r="AW1955" s="136"/>
      <c r="AX1955" s="136"/>
      <c r="AY1955" s="136"/>
      <c r="AZ1955" s="136"/>
      <c r="BA1955" s="136"/>
      <c r="BB1955" s="136"/>
      <c r="BC1955" s="138"/>
      <c r="BD1955" s="144" t="s">
        <v>310</v>
      </c>
      <c r="BE1955" s="170"/>
    </row>
    <row r="1956" spans="2:57" ht="25.7" hidden="1" customHeight="1" x14ac:dyDescent="0.15">
      <c r="B1956" s="147"/>
      <c r="C1956" s="232" t="s">
        <v>8337</v>
      </c>
      <c r="D1956" s="261" t="s">
        <v>12062</v>
      </c>
      <c r="E1956" s="232" t="s">
        <v>8339</v>
      </c>
      <c r="F1956" s="232"/>
      <c r="G1956" s="232" t="s">
        <v>8346</v>
      </c>
      <c r="H1956" s="148"/>
      <c r="I1956" s="148"/>
      <c r="J1956" s="144">
        <v>1442</v>
      </c>
      <c r="K1956" s="144">
        <v>499</v>
      </c>
      <c r="L1956" s="138">
        <v>499</v>
      </c>
      <c r="M1956" s="148"/>
      <c r="N1956" s="185"/>
      <c r="O1956" s="148"/>
      <c r="P1956" s="144">
        <v>499</v>
      </c>
      <c r="Q1956" s="138">
        <v>499</v>
      </c>
      <c r="R1956" s="144" t="s">
        <v>1714</v>
      </c>
      <c r="S1956" s="138">
        <v>1</v>
      </c>
      <c r="T1956" s="144" t="s">
        <v>316</v>
      </c>
      <c r="U1956" s="136"/>
      <c r="V1956" s="136"/>
      <c r="W1956" s="136"/>
      <c r="X1956" s="136"/>
      <c r="Y1956" s="136"/>
      <c r="Z1956" s="136"/>
      <c r="AA1956" s="138"/>
      <c r="AB1956" s="136"/>
      <c r="AC1956" s="136"/>
      <c r="AD1956" s="136"/>
      <c r="AE1956" s="136"/>
      <c r="AF1956" s="136"/>
      <c r="AG1956" s="136"/>
      <c r="AH1956" s="136"/>
      <c r="AI1956" s="136"/>
      <c r="AJ1956" s="136"/>
      <c r="AK1956" s="136"/>
      <c r="AL1956" s="136"/>
      <c r="AM1956" s="136"/>
      <c r="AN1956" s="136"/>
      <c r="AO1956" s="136"/>
      <c r="AP1956" s="136"/>
      <c r="AQ1956" s="136"/>
      <c r="AR1956" s="136"/>
      <c r="AS1956" s="136"/>
      <c r="AT1956" s="136"/>
      <c r="AU1956" s="136"/>
      <c r="AV1956" s="136">
        <v>2014</v>
      </c>
      <c r="AW1956" s="136"/>
      <c r="AX1956" s="136"/>
      <c r="AY1956" s="136"/>
      <c r="AZ1956" s="136"/>
      <c r="BA1956" s="136"/>
      <c r="BB1956" s="136"/>
      <c r="BC1956" s="138"/>
      <c r="BD1956" s="144" t="s">
        <v>310</v>
      </c>
      <c r="BE1956" s="170"/>
    </row>
    <row r="1957" spans="2:57" ht="25.7" hidden="1" customHeight="1" x14ac:dyDescent="0.15">
      <c r="B1957" s="147"/>
      <c r="C1957" s="232" t="s">
        <v>8337</v>
      </c>
      <c r="D1957" s="261" t="s">
        <v>15255</v>
      </c>
      <c r="E1957" s="232" t="s">
        <v>8339</v>
      </c>
      <c r="F1957" s="232"/>
      <c r="G1957" s="232" t="s">
        <v>8346</v>
      </c>
      <c r="H1957" s="148"/>
      <c r="I1957" s="148"/>
      <c r="J1957" s="144">
        <v>1600</v>
      </c>
      <c r="K1957" s="144">
        <v>388</v>
      </c>
      <c r="L1957" s="138">
        <v>388</v>
      </c>
      <c r="M1957" s="148"/>
      <c r="N1957" s="185"/>
      <c r="O1957" s="148"/>
      <c r="P1957" s="144">
        <v>388</v>
      </c>
      <c r="Q1957" s="138">
        <v>388</v>
      </c>
      <c r="R1957" s="144" t="s">
        <v>1714</v>
      </c>
      <c r="S1957" s="138">
        <v>1</v>
      </c>
      <c r="T1957" s="144" t="s">
        <v>316</v>
      </c>
      <c r="U1957" s="136"/>
      <c r="V1957" s="136"/>
      <c r="W1957" s="136"/>
      <c r="X1957" s="136"/>
      <c r="Y1957" s="136"/>
      <c r="Z1957" s="136"/>
      <c r="AA1957" s="138"/>
      <c r="AB1957" s="136"/>
      <c r="AC1957" s="136"/>
      <c r="AD1957" s="136"/>
      <c r="AE1957" s="136"/>
      <c r="AF1957" s="136"/>
      <c r="AG1957" s="136"/>
      <c r="AH1957" s="136"/>
      <c r="AI1957" s="136"/>
      <c r="AJ1957" s="136"/>
      <c r="AK1957" s="136"/>
      <c r="AL1957" s="136"/>
      <c r="AM1957" s="136"/>
      <c r="AN1957" s="136"/>
      <c r="AO1957" s="136"/>
      <c r="AP1957" s="136"/>
      <c r="AQ1957" s="136"/>
      <c r="AR1957" s="136"/>
      <c r="AS1957" s="136"/>
      <c r="AT1957" s="136"/>
      <c r="AU1957" s="136"/>
      <c r="AV1957" s="136">
        <v>2009</v>
      </c>
      <c r="AW1957" s="136"/>
      <c r="AX1957" s="136"/>
      <c r="AY1957" s="136"/>
      <c r="AZ1957" s="136"/>
      <c r="BA1957" s="136"/>
      <c r="BB1957" s="136"/>
      <c r="BC1957" s="138"/>
      <c r="BD1957" s="144" t="s">
        <v>310</v>
      </c>
      <c r="BE1957" s="170"/>
    </row>
    <row r="1958" spans="2:57" ht="25.7" hidden="1" customHeight="1" x14ac:dyDescent="0.15">
      <c r="B1958" s="147"/>
      <c r="C1958" s="136" t="s">
        <v>8337</v>
      </c>
      <c r="D1958" s="1070" t="s">
        <v>15256</v>
      </c>
      <c r="E1958" s="232" t="s">
        <v>8339</v>
      </c>
      <c r="F1958" s="136"/>
      <c r="G1958" s="136" t="s">
        <v>8346</v>
      </c>
      <c r="H1958" s="136"/>
      <c r="I1958" s="136"/>
      <c r="J1958" s="138">
        <v>1247</v>
      </c>
      <c r="K1958" s="138">
        <v>275</v>
      </c>
      <c r="L1958" s="138">
        <v>275</v>
      </c>
      <c r="M1958" s="136"/>
      <c r="N1958" s="136"/>
      <c r="O1958" s="136"/>
      <c r="P1958" s="144">
        <v>275</v>
      </c>
      <c r="Q1958" s="138">
        <v>275</v>
      </c>
      <c r="R1958" s="144" t="s">
        <v>1714</v>
      </c>
      <c r="S1958" s="138">
        <v>1</v>
      </c>
      <c r="T1958" s="144" t="s">
        <v>316</v>
      </c>
      <c r="U1958" s="136"/>
      <c r="V1958" s="136"/>
      <c r="W1958" s="136"/>
      <c r="X1958" s="136"/>
      <c r="Y1958" s="136"/>
      <c r="Z1958" s="136"/>
      <c r="AA1958" s="138"/>
      <c r="AB1958" s="136"/>
      <c r="AC1958" s="136"/>
      <c r="AD1958" s="136"/>
      <c r="AE1958" s="136"/>
      <c r="AF1958" s="136"/>
      <c r="AG1958" s="136"/>
      <c r="AH1958" s="136"/>
      <c r="AI1958" s="136"/>
      <c r="AJ1958" s="136"/>
      <c r="AK1958" s="136"/>
      <c r="AL1958" s="136"/>
      <c r="AM1958" s="136"/>
      <c r="AN1958" s="136"/>
      <c r="AO1958" s="136"/>
      <c r="AP1958" s="136"/>
      <c r="AQ1958" s="136"/>
      <c r="AR1958" s="136"/>
      <c r="AS1958" s="136"/>
      <c r="AT1958" s="136"/>
      <c r="AU1958" s="136"/>
      <c r="AV1958" s="136">
        <v>2009</v>
      </c>
      <c r="AW1958" s="136"/>
      <c r="AX1958" s="136"/>
      <c r="AY1958" s="136"/>
      <c r="AZ1958" s="136"/>
      <c r="BA1958" s="136"/>
      <c r="BB1958" s="136"/>
      <c r="BC1958" s="138"/>
      <c r="BD1958" s="144" t="s">
        <v>310</v>
      </c>
      <c r="BE1958" s="170"/>
    </row>
    <row r="1959" spans="2:57" ht="25.7" hidden="1" customHeight="1" x14ac:dyDescent="0.15">
      <c r="B1959" s="147"/>
      <c r="C1959" s="136" t="s">
        <v>8337</v>
      </c>
      <c r="D1959" s="1070" t="s">
        <v>15257</v>
      </c>
      <c r="E1959" s="232" t="s">
        <v>8339</v>
      </c>
      <c r="F1959" s="136"/>
      <c r="G1959" s="136" t="s">
        <v>8346</v>
      </c>
      <c r="H1959" s="136"/>
      <c r="I1959" s="136"/>
      <c r="J1959" s="138">
        <v>2079</v>
      </c>
      <c r="K1959" s="138">
        <v>509</v>
      </c>
      <c r="L1959" s="138">
        <v>509</v>
      </c>
      <c r="M1959" s="136"/>
      <c r="N1959" s="136"/>
      <c r="O1959" s="136"/>
      <c r="P1959" s="144">
        <v>477</v>
      </c>
      <c r="Q1959" s="138">
        <v>477</v>
      </c>
      <c r="R1959" s="144" t="s">
        <v>1714</v>
      </c>
      <c r="S1959" s="138">
        <v>1</v>
      </c>
      <c r="T1959" s="144" t="s">
        <v>316</v>
      </c>
      <c r="U1959" s="136"/>
      <c r="V1959" s="136"/>
      <c r="W1959" s="136"/>
      <c r="X1959" s="136"/>
      <c r="Y1959" s="136"/>
      <c r="Z1959" s="136"/>
      <c r="AA1959" s="138"/>
      <c r="AB1959" s="136"/>
      <c r="AC1959" s="136"/>
      <c r="AD1959" s="136"/>
      <c r="AE1959" s="136"/>
      <c r="AF1959" s="136"/>
      <c r="AG1959" s="136"/>
      <c r="AH1959" s="136"/>
      <c r="AI1959" s="136"/>
      <c r="AJ1959" s="136"/>
      <c r="AK1959" s="136"/>
      <c r="AL1959" s="136"/>
      <c r="AM1959" s="136"/>
      <c r="AN1959" s="136"/>
      <c r="AO1959" s="136"/>
      <c r="AP1959" s="136"/>
      <c r="AQ1959" s="136"/>
      <c r="AR1959" s="136"/>
      <c r="AS1959" s="136"/>
      <c r="AT1959" s="136"/>
      <c r="AU1959" s="136"/>
      <c r="AV1959" s="136">
        <v>2010</v>
      </c>
      <c r="AW1959" s="136"/>
      <c r="AX1959" s="136"/>
      <c r="AY1959" s="136"/>
      <c r="AZ1959" s="136"/>
      <c r="BA1959" s="136"/>
      <c r="BB1959" s="136"/>
      <c r="BC1959" s="138"/>
      <c r="BD1959" s="144" t="s">
        <v>310</v>
      </c>
      <c r="BE1959" s="170"/>
    </row>
    <row r="1960" spans="2:57" ht="25.7" hidden="1" customHeight="1" x14ac:dyDescent="0.15">
      <c r="B1960" s="147"/>
      <c r="C1960" s="136" t="s">
        <v>8337</v>
      </c>
      <c r="D1960" s="1070" t="s">
        <v>15258</v>
      </c>
      <c r="E1960" s="232" t="s">
        <v>8339</v>
      </c>
      <c r="F1960" s="136"/>
      <c r="G1960" s="136" t="s">
        <v>8346</v>
      </c>
      <c r="H1960" s="136"/>
      <c r="I1960" s="136"/>
      <c r="J1960" s="138">
        <v>999</v>
      </c>
      <c r="K1960" s="138">
        <v>498</v>
      </c>
      <c r="L1960" s="138">
        <v>498</v>
      </c>
      <c r="M1960" s="136"/>
      <c r="N1960" s="136"/>
      <c r="O1960" s="136"/>
      <c r="P1960" s="144">
        <v>498</v>
      </c>
      <c r="Q1960" s="138">
        <v>498</v>
      </c>
      <c r="R1960" s="144" t="s">
        <v>1714</v>
      </c>
      <c r="S1960" s="138">
        <v>1</v>
      </c>
      <c r="T1960" s="144" t="s">
        <v>316</v>
      </c>
      <c r="U1960" s="136"/>
      <c r="V1960" s="136"/>
      <c r="W1960" s="136"/>
      <c r="X1960" s="136"/>
      <c r="Y1960" s="136"/>
      <c r="Z1960" s="136"/>
      <c r="AA1960" s="138"/>
      <c r="AB1960" s="136"/>
      <c r="AC1960" s="136"/>
      <c r="AD1960" s="136"/>
      <c r="AE1960" s="136"/>
      <c r="AF1960" s="136"/>
      <c r="AG1960" s="136"/>
      <c r="AH1960" s="136"/>
      <c r="AI1960" s="136"/>
      <c r="AJ1960" s="136"/>
      <c r="AK1960" s="136"/>
      <c r="AL1960" s="136"/>
      <c r="AM1960" s="136"/>
      <c r="AN1960" s="136"/>
      <c r="AO1960" s="136"/>
      <c r="AP1960" s="136"/>
      <c r="AQ1960" s="136"/>
      <c r="AR1960" s="136"/>
      <c r="AS1960" s="136"/>
      <c r="AT1960" s="136"/>
      <c r="AU1960" s="136"/>
      <c r="AV1960" s="136">
        <v>2010</v>
      </c>
      <c r="AW1960" s="136"/>
      <c r="AX1960" s="136"/>
      <c r="AY1960" s="136"/>
      <c r="AZ1960" s="136"/>
      <c r="BA1960" s="136"/>
      <c r="BB1960" s="136"/>
      <c r="BC1960" s="138"/>
      <c r="BD1960" s="144" t="s">
        <v>310</v>
      </c>
      <c r="BE1960" s="170"/>
    </row>
    <row r="1961" spans="2:57" ht="25.7" hidden="1" customHeight="1" x14ac:dyDescent="0.15">
      <c r="B1961" s="147"/>
      <c r="C1961" s="136" t="s">
        <v>8337</v>
      </c>
      <c r="D1961" s="1070" t="s">
        <v>14132</v>
      </c>
      <c r="E1961" s="232" t="s">
        <v>8493</v>
      </c>
      <c r="F1961" s="136"/>
      <c r="G1961" s="136" t="s">
        <v>8346</v>
      </c>
      <c r="H1961" s="136"/>
      <c r="I1961" s="136"/>
      <c r="J1961" s="138">
        <v>2993</v>
      </c>
      <c r="K1961" s="138">
        <v>501</v>
      </c>
      <c r="L1961" s="138">
        <v>499</v>
      </c>
      <c r="M1961" s="136"/>
      <c r="N1961" s="136"/>
      <c r="O1961" s="136"/>
      <c r="P1961" s="144">
        <v>300</v>
      </c>
      <c r="Q1961" s="138">
        <v>300</v>
      </c>
      <c r="R1961" s="144" t="s">
        <v>1714</v>
      </c>
      <c r="S1961" s="138">
        <v>1</v>
      </c>
      <c r="T1961" s="144" t="s">
        <v>316</v>
      </c>
      <c r="U1961" s="136"/>
      <c r="V1961" s="136"/>
      <c r="W1961" s="136"/>
      <c r="X1961" s="136"/>
      <c r="Y1961" s="136"/>
      <c r="Z1961" s="136"/>
      <c r="AA1961" s="138"/>
      <c r="AB1961" s="136"/>
      <c r="AC1961" s="136"/>
      <c r="AD1961" s="136"/>
      <c r="AE1961" s="136"/>
      <c r="AF1961" s="136"/>
      <c r="AG1961" s="136"/>
      <c r="AH1961" s="136"/>
      <c r="AI1961" s="136"/>
      <c r="AJ1961" s="136"/>
      <c r="AK1961" s="136"/>
      <c r="AL1961" s="136"/>
      <c r="AM1961" s="136"/>
      <c r="AN1961" s="136"/>
      <c r="AO1961" s="136"/>
      <c r="AP1961" s="136"/>
      <c r="AQ1961" s="136"/>
      <c r="AR1961" s="136"/>
      <c r="AS1961" s="136"/>
      <c r="AT1961" s="136"/>
      <c r="AU1961" s="136"/>
      <c r="AV1961" s="136">
        <v>2019</v>
      </c>
      <c r="AW1961" s="136"/>
      <c r="AX1961" s="136"/>
      <c r="AY1961" s="136"/>
      <c r="AZ1961" s="136"/>
      <c r="BA1961" s="136"/>
      <c r="BB1961" s="136"/>
      <c r="BC1961" s="138">
        <v>665</v>
      </c>
      <c r="BD1961" s="144" t="s">
        <v>310</v>
      </c>
      <c r="BE1961" s="170"/>
    </row>
    <row r="1962" spans="2:57" ht="25.7" hidden="1" customHeight="1" x14ac:dyDescent="0.15">
      <c r="B1962" s="147"/>
      <c r="C1962" s="136" t="s">
        <v>8337</v>
      </c>
      <c r="D1962" s="1070" t="s">
        <v>14130</v>
      </c>
      <c r="E1962" s="232" t="s">
        <v>8493</v>
      </c>
      <c r="F1962" s="136"/>
      <c r="G1962" s="136" t="s">
        <v>8346</v>
      </c>
      <c r="H1962" s="136"/>
      <c r="I1962" s="136"/>
      <c r="J1962" s="138">
        <v>2620</v>
      </c>
      <c r="K1962" s="138">
        <v>509</v>
      </c>
      <c r="L1962" s="138">
        <v>499</v>
      </c>
      <c r="M1962" s="136"/>
      <c r="N1962" s="136"/>
      <c r="O1962" s="136"/>
      <c r="P1962" s="144">
        <v>300</v>
      </c>
      <c r="Q1962" s="138">
        <v>300</v>
      </c>
      <c r="R1962" s="144" t="s">
        <v>1714</v>
      </c>
      <c r="S1962" s="138">
        <v>1</v>
      </c>
      <c r="T1962" s="144" t="s">
        <v>316</v>
      </c>
      <c r="U1962" s="136"/>
      <c r="V1962" s="136"/>
      <c r="W1962" s="136"/>
      <c r="X1962" s="136"/>
      <c r="Y1962" s="136"/>
      <c r="Z1962" s="136"/>
      <c r="AA1962" s="138"/>
      <c r="AB1962" s="136"/>
      <c r="AC1962" s="136"/>
      <c r="AD1962" s="136"/>
      <c r="AE1962" s="136"/>
      <c r="AF1962" s="136"/>
      <c r="AG1962" s="136"/>
      <c r="AH1962" s="136"/>
      <c r="AI1962" s="136"/>
      <c r="AJ1962" s="136"/>
      <c r="AK1962" s="136"/>
      <c r="AL1962" s="136"/>
      <c r="AM1962" s="136"/>
      <c r="AN1962" s="136"/>
      <c r="AO1962" s="136"/>
      <c r="AP1962" s="136"/>
      <c r="AQ1962" s="136"/>
      <c r="AR1962" s="136"/>
      <c r="AS1962" s="136"/>
      <c r="AT1962" s="136"/>
      <c r="AU1962" s="136"/>
      <c r="AV1962" s="136">
        <v>2019</v>
      </c>
      <c r="AW1962" s="136"/>
      <c r="AX1962" s="136"/>
      <c r="AY1962" s="136"/>
      <c r="AZ1962" s="136"/>
      <c r="BA1962" s="136"/>
      <c r="BB1962" s="136"/>
      <c r="BC1962" s="138">
        <v>600</v>
      </c>
      <c r="BD1962" s="144" t="s">
        <v>310</v>
      </c>
      <c r="BE1962" s="170"/>
    </row>
    <row r="1963" spans="2:57" ht="25.7" hidden="1" customHeight="1" x14ac:dyDescent="0.15">
      <c r="B1963" s="147"/>
      <c r="C1963" s="136" t="s">
        <v>8337</v>
      </c>
      <c r="D1963" s="1070" t="s">
        <v>15259</v>
      </c>
      <c r="E1963" s="232" t="s">
        <v>8339</v>
      </c>
      <c r="F1963" s="136"/>
      <c r="G1963" s="136" t="s">
        <v>8455</v>
      </c>
      <c r="H1963" s="136"/>
      <c r="I1963" s="136"/>
      <c r="J1963" s="138">
        <v>21370</v>
      </c>
      <c r="K1963" s="138">
        <v>1102</v>
      </c>
      <c r="L1963" s="138">
        <v>1102</v>
      </c>
      <c r="M1963" s="136"/>
      <c r="N1963" s="136"/>
      <c r="O1963" s="136"/>
      <c r="P1963" s="144">
        <v>300</v>
      </c>
      <c r="Q1963" s="138">
        <v>600</v>
      </c>
      <c r="R1963" s="144" t="s">
        <v>1714</v>
      </c>
      <c r="S1963" s="138">
        <v>2</v>
      </c>
      <c r="T1963" s="144" t="s">
        <v>316</v>
      </c>
      <c r="U1963" s="136"/>
      <c r="V1963" s="136"/>
      <c r="W1963" s="136"/>
      <c r="X1963" s="136"/>
      <c r="Y1963" s="136"/>
      <c r="Z1963" s="136"/>
      <c r="AA1963" s="138" t="s">
        <v>8527</v>
      </c>
      <c r="AB1963" s="136"/>
      <c r="AC1963" s="136"/>
      <c r="AD1963" s="136"/>
      <c r="AE1963" s="136"/>
      <c r="AF1963" s="136"/>
      <c r="AG1963" s="136"/>
      <c r="AH1963" s="136"/>
      <c r="AI1963" s="136"/>
      <c r="AJ1963" s="136"/>
      <c r="AK1963" s="136"/>
      <c r="AL1963" s="136"/>
      <c r="AM1963" s="136"/>
      <c r="AN1963" s="136"/>
      <c r="AO1963" s="136"/>
      <c r="AP1963" s="136"/>
      <c r="AQ1963" s="136"/>
      <c r="AR1963" s="136"/>
      <c r="AS1963" s="136"/>
      <c r="AT1963" s="136"/>
      <c r="AU1963" s="136"/>
      <c r="AV1963" s="136">
        <v>2006</v>
      </c>
      <c r="AW1963" s="136"/>
      <c r="AX1963" s="136"/>
      <c r="AY1963" s="136"/>
      <c r="AZ1963" s="136"/>
      <c r="BA1963" s="136"/>
      <c r="BB1963" s="136"/>
      <c r="BC1963" s="138">
        <v>512</v>
      </c>
      <c r="BD1963" s="144" t="s">
        <v>503</v>
      </c>
      <c r="BE1963" s="170"/>
    </row>
    <row r="1964" spans="2:57" ht="25.7" hidden="1" customHeight="1" x14ac:dyDescent="0.15">
      <c r="B1964" s="147"/>
      <c r="C1964" s="136" t="s">
        <v>8337</v>
      </c>
      <c r="D1964" s="1070" t="s">
        <v>15260</v>
      </c>
      <c r="E1964" s="232" t="s">
        <v>8339</v>
      </c>
      <c r="F1964" s="136"/>
      <c r="G1964" s="136" t="s">
        <v>8455</v>
      </c>
      <c r="H1964" s="136"/>
      <c r="I1964" s="136"/>
      <c r="J1964" s="138">
        <v>500</v>
      </c>
      <c r="K1964" s="138">
        <v>395</v>
      </c>
      <c r="L1964" s="138">
        <v>395</v>
      </c>
      <c r="M1964" s="136"/>
      <c r="N1964" s="136"/>
      <c r="O1964" s="136"/>
      <c r="P1964" s="144">
        <v>300</v>
      </c>
      <c r="Q1964" s="138">
        <v>300</v>
      </c>
      <c r="R1964" s="144" t="s">
        <v>1714</v>
      </c>
      <c r="S1964" s="138">
        <v>1</v>
      </c>
      <c r="T1964" s="144" t="s">
        <v>316</v>
      </c>
      <c r="U1964" s="136"/>
      <c r="V1964" s="136"/>
      <c r="W1964" s="136"/>
      <c r="X1964" s="136"/>
      <c r="Y1964" s="136"/>
      <c r="Z1964" s="136"/>
      <c r="AA1964" s="138"/>
      <c r="AB1964" s="136"/>
      <c r="AC1964" s="136"/>
      <c r="AD1964" s="136"/>
      <c r="AE1964" s="136"/>
      <c r="AF1964" s="136"/>
      <c r="AG1964" s="136"/>
      <c r="AH1964" s="136"/>
      <c r="AI1964" s="136"/>
      <c r="AJ1964" s="136"/>
      <c r="AK1964" s="136"/>
      <c r="AL1964" s="136"/>
      <c r="AM1964" s="136"/>
      <c r="AN1964" s="136"/>
      <c r="AO1964" s="136"/>
      <c r="AP1964" s="136"/>
      <c r="AQ1964" s="136"/>
      <c r="AR1964" s="136"/>
      <c r="AS1964" s="136"/>
      <c r="AT1964" s="136"/>
      <c r="AU1964" s="136"/>
      <c r="AV1964" s="136">
        <v>2011</v>
      </c>
      <c r="AW1964" s="136"/>
      <c r="AX1964" s="136"/>
      <c r="AY1964" s="136"/>
      <c r="AZ1964" s="136"/>
      <c r="BA1964" s="136"/>
      <c r="BB1964" s="136"/>
      <c r="BC1964" s="138">
        <v>150</v>
      </c>
      <c r="BD1964" s="144" t="s">
        <v>310</v>
      </c>
      <c r="BE1964" s="170"/>
    </row>
    <row r="1965" spans="2:57" ht="25.7" hidden="1" customHeight="1" x14ac:dyDescent="0.15">
      <c r="B1965" s="147"/>
      <c r="C1965" s="136" t="s">
        <v>8337</v>
      </c>
      <c r="D1965" s="1070" t="s">
        <v>8528</v>
      </c>
      <c r="E1965" s="232" t="s">
        <v>8339</v>
      </c>
      <c r="F1965" s="136"/>
      <c r="G1965" s="136" t="s">
        <v>8458</v>
      </c>
      <c r="H1965" s="136"/>
      <c r="I1965" s="136"/>
      <c r="J1965" s="138">
        <v>1032</v>
      </c>
      <c r="K1965" s="138">
        <v>1032</v>
      </c>
      <c r="L1965" s="138">
        <v>1032</v>
      </c>
      <c r="M1965" s="136"/>
      <c r="N1965" s="136"/>
      <c r="O1965" s="136"/>
      <c r="P1965" s="144">
        <v>300</v>
      </c>
      <c r="Q1965" s="138">
        <v>600</v>
      </c>
      <c r="R1965" s="144" t="s">
        <v>1714</v>
      </c>
      <c r="S1965" s="138">
        <v>2</v>
      </c>
      <c r="T1965" s="144" t="s">
        <v>316</v>
      </c>
      <c r="U1965" s="136"/>
      <c r="V1965" s="136"/>
      <c r="W1965" s="136"/>
      <c r="X1965" s="136"/>
      <c r="Y1965" s="136"/>
      <c r="Z1965" s="136"/>
      <c r="AA1965" s="138" t="s">
        <v>1530</v>
      </c>
      <c r="AB1965" s="136"/>
      <c r="AC1965" s="136"/>
      <c r="AD1965" s="136"/>
      <c r="AE1965" s="136"/>
      <c r="AF1965" s="136"/>
      <c r="AG1965" s="136"/>
      <c r="AH1965" s="136"/>
      <c r="AI1965" s="136"/>
      <c r="AJ1965" s="136"/>
      <c r="AK1965" s="136"/>
      <c r="AL1965" s="136"/>
      <c r="AM1965" s="136"/>
      <c r="AN1965" s="136"/>
      <c r="AO1965" s="136"/>
      <c r="AP1965" s="136"/>
      <c r="AQ1965" s="136"/>
      <c r="AR1965" s="136"/>
      <c r="AS1965" s="136"/>
      <c r="AT1965" s="136"/>
      <c r="AU1965" s="136"/>
      <c r="AV1965" s="136">
        <v>2009</v>
      </c>
      <c r="AW1965" s="136"/>
      <c r="AX1965" s="136"/>
      <c r="AY1965" s="136"/>
      <c r="AZ1965" s="136"/>
      <c r="BA1965" s="136"/>
      <c r="BB1965" s="136"/>
      <c r="BC1965" s="138">
        <v>800</v>
      </c>
      <c r="BD1965" s="144" t="s">
        <v>310</v>
      </c>
      <c r="BE1965" s="170"/>
    </row>
    <row r="1966" spans="2:57" ht="25.7" hidden="1" customHeight="1" x14ac:dyDescent="0.15">
      <c r="B1966" s="147"/>
      <c r="C1966" s="136" t="s">
        <v>8337</v>
      </c>
      <c r="D1966" s="1070" t="s">
        <v>15261</v>
      </c>
      <c r="E1966" s="232" t="s">
        <v>8339</v>
      </c>
      <c r="F1966" s="136"/>
      <c r="G1966" s="136" t="s">
        <v>8458</v>
      </c>
      <c r="H1966" s="136"/>
      <c r="I1966" s="136"/>
      <c r="J1966" s="138">
        <v>7924</v>
      </c>
      <c r="K1966" s="138">
        <v>528</v>
      </c>
      <c r="L1966" s="138">
        <v>523</v>
      </c>
      <c r="M1966" s="136"/>
      <c r="N1966" s="136"/>
      <c r="O1966" s="136"/>
      <c r="P1966" s="144">
        <v>523</v>
      </c>
      <c r="Q1966" s="138">
        <v>523</v>
      </c>
      <c r="R1966" s="144" t="s">
        <v>1714</v>
      </c>
      <c r="S1966" s="138">
        <v>1</v>
      </c>
      <c r="T1966" s="144" t="s">
        <v>316</v>
      </c>
      <c r="U1966" s="136"/>
      <c r="V1966" s="136"/>
      <c r="W1966" s="136"/>
      <c r="X1966" s="136"/>
      <c r="Y1966" s="136"/>
      <c r="Z1966" s="136"/>
      <c r="AA1966" s="138"/>
      <c r="AB1966" s="136"/>
      <c r="AC1966" s="136"/>
      <c r="AD1966" s="136"/>
      <c r="AE1966" s="136"/>
      <c r="AF1966" s="136"/>
      <c r="AG1966" s="136"/>
      <c r="AH1966" s="136"/>
      <c r="AI1966" s="136"/>
      <c r="AJ1966" s="136"/>
      <c r="AK1966" s="136"/>
      <c r="AL1966" s="136"/>
      <c r="AM1966" s="136"/>
      <c r="AN1966" s="136"/>
      <c r="AO1966" s="136"/>
      <c r="AP1966" s="136"/>
      <c r="AQ1966" s="136"/>
      <c r="AR1966" s="136"/>
      <c r="AS1966" s="136"/>
      <c r="AT1966" s="136"/>
      <c r="AU1966" s="136"/>
      <c r="AV1966" s="136">
        <v>2017</v>
      </c>
      <c r="AW1966" s="136"/>
      <c r="AX1966" s="136"/>
      <c r="AY1966" s="136"/>
      <c r="AZ1966" s="136"/>
      <c r="BA1966" s="136"/>
      <c r="BB1966" s="136"/>
      <c r="BC1966" s="138"/>
      <c r="BD1966" s="144" t="s">
        <v>310</v>
      </c>
      <c r="BE1966" s="170"/>
    </row>
    <row r="1967" spans="2:57" ht="25.7" hidden="1" customHeight="1" x14ac:dyDescent="0.15">
      <c r="B1967" s="147"/>
      <c r="C1967" s="136" t="s">
        <v>8337</v>
      </c>
      <c r="D1967" s="136" t="s">
        <v>12059</v>
      </c>
      <c r="E1967" s="232" t="s">
        <v>8339</v>
      </c>
      <c r="F1967" s="136"/>
      <c r="G1967" s="232" t="s">
        <v>12060</v>
      </c>
      <c r="H1967" s="136"/>
      <c r="I1967" s="136"/>
      <c r="J1967" s="138">
        <v>4983</v>
      </c>
      <c r="K1967" s="138">
        <v>4277</v>
      </c>
      <c r="L1967" s="138">
        <v>3813</v>
      </c>
      <c r="M1967" s="136"/>
      <c r="N1967" s="136"/>
      <c r="O1967" s="136"/>
      <c r="P1967" s="144">
        <v>2400</v>
      </c>
      <c r="Q1967" s="138">
        <v>300</v>
      </c>
      <c r="R1967" s="144" t="s">
        <v>1714</v>
      </c>
      <c r="S1967" s="138">
        <v>8</v>
      </c>
      <c r="T1967" s="144" t="s">
        <v>316</v>
      </c>
      <c r="U1967" s="136"/>
      <c r="V1967" s="136"/>
      <c r="W1967" s="136"/>
      <c r="X1967" s="136"/>
      <c r="Y1967" s="136"/>
      <c r="Z1967" s="136"/>
      <c r="AA1967" s="138" t="s">
        <v>1530</v>
      </c>
      <c r="AB1967" s="136"/>
      <c r="AC1967" s="136"/>
      <c r="AD1967" s="136"/>
      <c r="AE1967" s="136"/>
      <c r="AF1967" s="136"/>
      <c r="AG1967" s="136"/>
      <c r="AH1967" s="136"/>
      <c r="AI1967" s="136"/>
      <c r="AJ1967" s="136"/>
      <c r="AK1967" s="136"/>
      <c r="AL1967" s="136"/>
      <c r="AM1967" s="136"/>
      <c r="AN1967" s="136"/>
      <c r="AO1967" s="136"/>
      <c r="AP1967" s="136"/>
      <c r="AQ1967" s="136"/>
      <c r="AR1967" s="136"/>
      <c r="AS1967" s="136"/>
      <c r="AT1967" s="136"/>
      <c r="AU1967" s="136"/>
      <c r="AV1967" s="136">
        <v>2014</v>
      </c>
      <c r="AW1967" s="136"/>
      <c r="AX1967" s="136"/>
      <c r="AY1967" s="136"/>
      <c r="AZ1967" s="136"/>
      <c r="BA1967" s="136"/>
      <c r="BB1967" s="136"/>
      <c r="BC1967" s="138">
        <v>1500</v>
      </c>
      <c r="BD1967" s="144" t="s">
        <v>310</v>
      </c>
      <c r="BE1967" s="170"/>
    </row>
    <row r="1968" spans="2:57" ht="25.7" hidden="1" customHeight="1" x14ac:dyDescent="0.15">
      <c r="B1968" s="147"/>
      <c r="C1968" s="136" t="s">
        <v>8529</v>
      </c>
      <c r="D1968" s="136" t="s">
        <v>8530</v>
      </c>
      <c r="E1968" s="232" t="s">
        <v>8339</v>
      </c>
      <c r="F1968" s="136"/>
      <c r="G1968" s="232" t="s">
        <v>8367</v>
      </c>
      <c r="H1968" s="136"/>
      <c r="I1968" s="136"/>
      <c r="J1968" s="138">
        <v>10190</v>
      </c>
      <c r="K1968" s="138">
        <v>633</v>
      </c>
      <c r="L1968" s="138">
        <v>620</v>
      </c>
      <c r="M1968" s="136"/>
      <c r="N1968" s="136"/>
      <c r="O1968" s="136"/>
      <c r="P1968" s="144">
        <v>300</v>
      </c>
      <c r="Q1968" s="138">
        <v>300</v>
      </c>
      <c r="R1968" s="144" t="s">
        <v>1714</v>
      </c>
      <c r="S1968" s="138">
        <v>1</v>
      </c>
      <c r="T1968" s="144" t="s">
        <v>316</v>
      </c>
      <c r="U1968" s="136"/>
      <c r="V1968" s="136"/>
      <c r="W1968" s="136"/>
      <c r="X1968" s="136"/>
      <c r="Y1968" s="136"/>
      <c r="Z1968" s="136"/>
      <c r="AA1968" s="138"/>
      <c r="AB1968" s="136"/>
      <c r="AC1968" s="136"/>
      <c r="AD1968" s="136"/>
      <c r="AE1968" s="136"/>
      <c r="AF1968" s="136"/>
      <c r="AG1968" s="136"/>
      <c r="AH1968" s="136"/>
      <c r="AI1968" s="136"/>
      <c r="AJ1968" s="136"/>
      <c r="AK1968" s="136"/>
      <c r="AL1968" s="136"/>
      <c r="AM1968" s="136"/>
      <c r="AN1968" s="136"/>
      <c r="AO1968" s="136"/>
      <c r="AP1968" s="136"/>
      <c r="AQ1968" s="136"/>
      <c r="AR1968" s="136"/>
      <c r="AS1968" s="136"/>
      <c r="AT1968" s="136"/>
      <c r="AU1968" s="136"/>
      <c r="AV1968" s="136">
        <v>2013</v>
      </c>
      <c r="AW1968" s="136"/>
      <c r="AX1968" s="136"/>
      <c r="AY1968" s="136"/>
      <c r="AZ1968" s="136"/>
      <c r="BA1968" s="136"/>
      <c r="BB1968" s="136"/>
      <c r="BC1968" s="138">
        <v>500</v>
      </c>
      <c r="BD1968" s="144" t="s">
        <v>310</v>
      </c>
      <c r="BE1968" s="170"/>
    </row>
    <row r="1969" spans="2:57" ht="25.7" hidden="1" customHeight="1" x14ac:dyDescent="0.15">
      <c r="B1969" s="147"/>
      <c r="C1969" s="136" t="s">
        <v>8529</v>
      </c>
      <c r="D1969" s="136" t="s">
        <v>15262</v>
      </c>
      <c r="E1969" s="232" t="s">
        <v>8339</v>
      </c>
      <c r="F1969" s="136"/>
      <c r="G1969" s="232" t="s">
        <v>15263</v>
      </c>
      <c r="H1969" s="136"/>
      <c r="I1969" s="136"/>
      <c r="J1969" s="138">
        <v>3089</v>
      </c>
      <c r="K1969" s="138">
        <v>492</v>
      </c>
      <c r="L1969" s="138">
        <v>492</v>
      </c>
      <c r="M1969" s="136"/>
      <c r="N1969" s="136"/>
      <c r="O1969" s="136"/>
      <c r="P1969" s="144">
        <v>492</v>
      </c>
      <c r="Q1969" s="138">
        <v>492</v>
      </c>
      <c r="R1969" s="144" t="s">
        <v>1714</v>
      </c>
      <c r="S1969" s="138">
        <v>1</v>
      </c>
      <c r="T1969" s="144" t="s">
        <v>316</v>
      </c>
      <c r="U1969" s="136"/>
      <c r="V1969" s="136"/>
      <c r="W1969" s="136"/>
      <c r="X1969" s="136"/>
      <c r="Y1969" s="136"/>
      <c r="Z1969" s="136"/>
      <c r="AA1969" s="138"/>
      <c r="AB1969" s="136"/>
      <c r="AC1969" s="136"/>
      <c r="AD1969" s="136"/>
      <c r="AE1969" s="136"/>
      <c r="AF1969" s="136"/>
      <c r="AG1969" s="136"/>
      <c r="AH1969" s="136"/>
      <c r="AI1969" s="136"/>
      <c r="AJ1969" s="136"/>
      <c r="AK1969" s="136"/>
      <c r="AL1969" s="136"/>
      <c r="AM1969" s="136"/>
      <c r="AN1969" s="136"/>
      <c r="AO1969" s="136"/>
      <c r="AP1969" s="136"/>
      <c r="AQ1969" s="136"/>
      <c r="AR1969" s="136"/>
      <c r="AS1969" s="136"/>
      <c r="AT1969" s="136"/>
      <c r="AU1969" s="136"/>
      <c r="AV1969" s="136">
        <v>2011</v>
      </c>
      <c r="AW1969" s="136"/>
      <c r="AX1969" s="136"/>
      <c r="AY1969" s="136"/>
      <c r="AZ1969" s="136"/>
      <c r="BA1969" s="136"/>
      <c r="BB1969" s="136"/>
      <c r="BC1969" s="138"/>
      <c r="BD1969" s="144" t="s">
        <v>310</v>
      </c>
      <c r="BE1969" s="170"/>
    </row>
    <row r="1970" spans="2:57" ht="25.7" hidden="1" customHeight="1" x14ac:dyDescent="0.15">
      <c r="B1970" s="147"/>
      <c r="C1970" s="136" t="s">
        <v>8529</v>
      </c>
      <c r="D1970" s="136" t="s">
        <v>15264</v>
      </c>
      <c r="E1970" s="232" t="s">
        <v>8339</v>
      </c>
      <c r="F1970" s="136"/>
      <c r="G1970" s="232" t="s">
        <v>15263</v>
      </c>
      <c r="H1970" s="136"/>
      <c r="I1970" s="136"/>
      <c r="J1970" s="138">
        <v>1871</v>
      </c>
      <c r="K1970" s="138">
        <v>373</v>
      </c>
      <c r="L1970" s="138">
        <v>373</v>
      </c>
      <c r="M1970" s="136"/>
      <c r="N1970" s="136"/>
      <c r="O1970" s="136"/>
      <c r="P1970" s="144">
        <v>373</v>
      </c>
      <c r="Q1970" s="138">
        <v>373</v>
      </c>
      <c r="R1970" s="144" t="s">
        <v>1714</v>
      </c>
      <c r="S1970" s="138">
        <v>1</v>
      </c>
      <c r="T1970" s="144" t="s">
        <v>316</v>
      </c>
      <c r="U1970" s="136"/>
      <c r="V1970" s="136"/>
      <c r="W1970" s="136"/>
      <c r="X1970" s="136"/>
      <c r="Y1970" s="136"/>
      <c r="Z1970" s="136"/>
      <c r="AA1970" s="138"/>
      <c r="AB1970" s="136"/>
      <c r="AC1970" s="136"/>
      <c r="AD1970" s="136"/>
      <c r="AE1970" s="136"/>
      <c r="AF1970" s="136"/>
      <c r="AG1970" s="136"/>
      <c r="AH1970" s="136"/>
      <c r="AI1970" s="136"/>
      <c r="AJ1970" s="136"/>
      <c r="AK1970" s="136"/>
      <c r="AL1970" s="136"/>
      <c r="AM1970" s="136"/>
      <c r="AN1970" s="136"/>
      <c r="AO1970" s="136"/>
      <c r="AP1970" s="136"/>
      <c r="AQ1970" s="136"/>
      <c r="AR1970" s="136"/>
      <c r="AS1970" s="136"/>
      <c r="AT1970" s="136"/>
      <c r="AU1970" s="136"/>
      <c r="AV1970" s="136">
        <v>2009</v>
      </c>
      <c r="AW1970" s="136"/>
      <c r="AX1970" s="136"/>
      <c r="AY1970" s="136"/>
      <c r="AZ1970" s="136"/>
      <c r="BA1970" s="136"/>
      <c r="BB1970" s="136"/>
      <c r="BC1970" s="138"/>
      <c r="BD1970" s="144" t="s">
        <v>310</v>
      </c>
      <c r="BE1970" s="170"/>
    </row>
    <row r="1971" spans="2:57" ht="25.7" hidden="1" customHeight="1" x14ac:dyDescent="0.15">
      <c r="B1971" s="147"/>
      <c r="C1971" s="136" t="s">
        <v>8529</v>
      </c>
      <c r="D1971" s="136" t="s">
        <v>14131</v>
      </c>
      <c r="E1971" s="232" t="s">
        <v>8493</v>
      </c>
      <c r="F1971" s="136"/>
      <c r="G1971" s="232" t="s">
        <v>8463</v>
      </c>
      <c r="H1971" s="136"/>
      <c r="I1971" s="136"/>
      <c r="J1971" s="138">
        <v>12832</v>
      </c>
      <c r="K1971" s="138">
        <v>502</v>
      </c>
      <c r="L1971" s="138">
        <v>499</v>
      </c>
      <c r="M1971" s="136"/>
      <c r="N1971" s="136"/>
      <c r="O1971" s="136"/>
      <c r="P1971" s="144">
        <v>300</v>
      </c>
      <c r="Q1971" s="138">
        <v>300</v>
      </c>
      <c r="R1971" s="144" t="s">
        <v>1714</v>
      </c>
      <c r="S1971" s="138">
        <v>1</v>
      </c>
      <c r="T1971" s="144" t="s">
        <v>316</v>
      </c>
      <c r="U1971" s="136"/>
      <c r="V1971" s="136"/>
      <c r="W1971" s="136"/>
      <c r="X1971" s="136"/>
      <c r="Y1971" s="136"/>
      <c r="Z1971" s="136"/>
      <c r="AA1971" s="138"/>
      <c r="AB1971" s="136"/>
      <c r="AC1971" s="136"/>
      <c r="AD1971" s="136"/>
      <c r="AE1971" s="136"/>
      <c r="AF1971" s="136"/>
      <c r="AG1971" s="136"/>
      <c r="AH1971" s="136"/>
      <c r="AI1971" s="136"/>
      <c r="AJ1971" s="136"/>
      <c r="AK1971" s="136"/>
      <c r="AL1971" s="136"/>
      <c r="AM1971" s="136"/>
      <c r="AN1971" s="136"/>
      <c r="AO1971" s="136"/>
      <c r="AP1971" s="136"/>
      <c r="AQ1971" s="136"/>
      <c r="AR1971" s="136"/>
      <c r="AS1971" s="136"/>
      <c r="AT1971" s="136"/>
      <c r="AU1971" s="136"/>
      <c r="AV1971" s="136">
        <v>2019</v>
      </c>
      <c r="AW1971" s="136"/>
      <c r="AX1971" s="136"/>
      <c r="AY1971" s="136"/>
      <c r="AZ1971" s="136"/>
      <c r="BA1971" s="136"/>
      <c r="BB1971" s="136"/>
      <c r="BC1971" s="138">
        <v>830</v>
      </c>
      <c r="BD1971" s="144" t="s">
        <v>310</v>
      </c>
      <c r="BE1971" s="170"/>
    </row>
    <row r="1972" spans="2:57" ht="25.7" hidden="1" customHeight="1" x14ac:dyDescent="0.15">
      <c r="B1972" s="147"/>
      <c r="C1972" s="232" t="s">
        <v>8352</v>
      </c>
      <c r="D1972" s="232" t="s">
        <v>14133</v>
      </c>
      <c r="E1972" s="232" t="s">
        <v>8339</v>
      </c>
      <c r="F1972" s="232"/>
      <c r="G1972" s="232" t="s">
        <v>8399</v>
      </c>
      <c r="H1972" s="148"/>
      <c r="I1972" s="148"/>
      <c r="J1972" s="144">
        <v>33640</v>
      </c>
      <c r="K1972" s="144">
        <v>3844.74</v>
      </c>
      <c r="L1972" s="138">
        <v>3844.74</v>
      </c>
      <c r="M1972" s="148"/>
      <c r="N1972" s="185"/>
      <c r="O1972" s="148"/>
      <c r="P1972" s="144">
        <v>3844.74</v>
      </c>
      <c r="Q1972" s="138">
        <v>300</v>
      </c>
      <c r="R1972" s="144" t="s">
        <v>1714</v>
      </c>
      <c r="S1972" s="138">
        <v>8</v>
      </c>
      <c r="T1972" s="144" t="s">
        <v>316</v>
      </c>
      <c r="U1972" s="136"/>
      <c r="V1972" s="136"/>
      <c r="W1972" s="136"/>
      <c r="X1972" s="136"/>
      <c r="Y1972" s="136"/>
      <c r="Z1972" s="136"/>
      <c r="AA1972" s="138" t="s">
        <v>1530</v>
      </c>
      <c r="AB1972" s="136"/>
      <c r="AC1972" s="136"/>
      <c r="AD1972" s="136"/>
      <c r="AE1972" s="136"/>
      <c r="AF1972" s="136"/>
      <c r="AG1972" s="136"/>
      <c r="AH1972" s="136"/>
      <c r="AI1972" s="136"/>
      <c r="AJ1972" s="136"/>
      <c r="AK1972" s="136"/>
      <c r="AL1972" s="136"/>
      <c r="AM1972" s="136"/>
      <c r="AN1972" s="136"/>
      <c r="AO1972" s="136"/>
      <c r="AP1972" s="136"/>
      <c r="AQ1972" s="136"/>
      <c r="AR1972" s="136"/>
      <c r="AS1972" s="136"/>
      <c r="AT1972" s="136"/>
      <c r="AU1972" s="136"/>
      <c r="AV1972" s="136">
        <v>2007</v>
      </c>
      <c r="AW1972" s="136"/>
      <c r="AX1972" s="136"/>
      <c r="AY1972" s="136"/>
      <c r="AZ1972" s="136"/>
      <c r="BA1972" s="136"/>
      <c r="BB1972" s="136"/>
      <c r="BC1972" s="138">
        <v>2550</v>
      </c>
      <c r="BD1972" s="144" t="s">
        <v>310</v>
      </c>
      <c r="BE1972" s="170"/>
    </row>
    <row r="1973" spans="2:57" ht="25.7" hidden="1" customHeight="1" x14ac:dyDescent="0.15">
      <c r="B1973" s="147"/>
      <c r="C1973" s="232" t="s">
        <v>8352</v>
      </c>
      <c r="D1973" s="232" t="s">
        <v>14134</v>
      </c>
      <c r="E1973" s="232" t="s">
        <v>8339</v>
      </c>
      <c r="F1973" s="232" t="s">
        <v>8353</v>
      </c>
      <c r="G1973" s="232" t="s">
        <v>8358</v>
      </c>
      <c r="H1973" s="148" t="s">
        <v>1871</v>
      </c>
      <c r="I1973" s="148" t="s">
        <v>8531</v>
      </c>
      <c r="J1973" s="144">
        <v>33630</v>
      </c>
      <c r="K1973" s="144">
        <v>997.99</v>
      </c>
      <c r="L1973" s="138">
        <v>997.99</v>
      </c>
      <c r="M1973" s="148" t="s">
        <v>1330</v>
      </c>
      <c r="N1973" s="185" t="s">
        <v>487</v>
      </c>
      <c r="O1973" s="148"/>
      <c r="P1973" s="144">
        <v>997.99</v>
      </c>
      <c r="Q1973" s="144">
        <v>300</v>
      </c>
      <c r="R1973" s="144" t="s">
        <v>1714</v>
      </c>
      <c r="S1973" s="144">
        <v>2</v>
      </c>
      <c r="T1973" s="144" t="s">
        <v>316</v>
      </c>
      <c r="U1973" s="148" t="s">
        <v>8498</v>
      </c>
      <c r="V1973" s="148"/>
      <c r="W1973" s="148" t="s">
        <v>2513</v>
      </c>
      <c r="X1973" s="148"/>
      <c r="Y1973" s="148"/>
      <c r="Z1973" s="148"/>
      <c r="AA1973" s="144" t="s">
        <v>1530</v>
      </c>
      <c r="AB1973" s="232"/>
      <c r="AC1973" s="232"/>
      <c r="AD1973" s="148" t="s">
        <v>4952</v>
      </c>
      <c r="AE1973" s="148" t="s">
        <v>8500</v>
      </c>
      <c r="AF1973" s="148" t="s">
        <v>8501</v>
      </c>
      <c r="AG1973" s="148" t="s">
        <v>8499</v>
      </c>
      <c r="AH1973" s="148" t="s">
        <v>427</v>
      </c>
      <c r="AI1973" s="148"/>
      <c r="AJ1973" s="148" t="s">
        <v>8532</v>
      </c>
      <c r="AK1973" s="148" t="s">
        <v>8533</v>
      </c>
      <c r="AL1973" s="148" t="s">
        <v>688</v>
      </c>
      <c r="AM1973" s="148"/>
      <c r="AN1973" s="148"/>
      <c r="AO1973" s="148"/>
      <c r="AP1973" s="148"/>
      <c r="AQ1973" s="148"/>
      <c r="AR1973" s="148"/>
      <c r="AS1973" s="148"/>
      <c r="AT1973" s="148"/>
      <c r="AU1973" s="148"/>
      <c r="AV1973" s="136">
        <v>2005</v>
      </c>
      <c r="AW1973" s="136"/>
      <c r="AX1973" s="136"/>
      <c r="AY1973" s="136"/>
      <c r="AZ1973" s="136"/>
      <c r="BA1973" s="136"/>
      <c r="BB1973" s="136"/>
      <c r="BC1973" s="138">
        <v>300</v>
      </c>
      <c r="BD1973" s="144" t="s">
        <v>310</v>
      </c>
      <c r="BE1973" s="170"/>
    </row>
    <row r="1974" spans="2:57" ht="25.7" hidden="1" customHeight="1" x14ac:dyDescent="0.15">
      <c r="B1974" s="147"/>
      <c r="C1974" s="232" t="s">
        <v>8352</v>
      </c>
      <c r="D1974" s="232" t="s">
        <v>8534</v>
      </c>
      <c r="E1974" s="232" t="s">
        <v>8339</v>
      </c>
      <c r="F1974" s="232"/>
      <c r="G1974" s="232" t="s">
        <v>8359</v>
      </c>
      <c r="H1974" s="148"/>
      <c r="I1974" s="148"/>
      <c r="J1974" s="144">
        <v>2605</v>
      </c>
      <c r="K1974" s="144">
        <v>1132</v>
      </c>
      <c r="L1974" s="138">
        <v>1132</v>
      </c>
      <c r="M1974" s="148"/>
      <c r="N1974" s="185"/>
      <c r="O1974" s="148"/>
      <c r="P1974" s="144">
        <v>1132</v>
      </c>
      <c r="Q1974" s="144">
        <v>300</v>
      </c>
      <c r="R1974" s="144" t="s">
        <v>1714</v>
      </c>
      <c r="S1974" s="144">
        <v>2</v>
      </c>
      <c r="T1974" s="144" t="s">
        <v>316</v>
      </c>
      <c r="U1974" s="148"/>
      <c r="V1974" s="148"/>
      <c r="W1974" s="148"/>
      <c r="X1974" s="148"/>
      <c r="Y1974" s="148"/>
      <c r="Z1974" s="148"/>
      <c r="AA1974" s="144" t="s">
        <v>1530</v>
      </c>
      <c r="AB1974" s="232"/>
      <c r="AC1974" s="232"/>
      <c r="AD1974" s="148"/>
      <c r="AE1974" s="148"/>
      <c r="AF1974" s="148"/>
      <c r="AG1974" s="148"/>
      <c r="AH1974" s="148"/>
      <c r="AI1974" s="148"/>
      <c r="AJ1974" s="148"/>
      <c r="AK1974" s="148"/>
      <c r="AL1974" s="148"/>
      <c r="AM1974" s="148"/>
      <c r="AN1974" s="148"/>
      <c r="AO1974" s="148"/>
      <c r="AP1974" s="148"/>
      <c r="AQ1974" s="148"/>
      <c r="AR1974" s="148"/>
      <c r="AS1974" s="148"/>
      <c r="AT1974" s="148"/>
      <c r="AU1974" s="148"/>
      <c r="AV1974" s="136">
        <v>2006</v>
      </c>
      <c r="AW1974" s="136"/>
      <c r="AX1974" s="136"/>
      <c r="AY1974" s="136"/>
      <c r="AZ1974" s="136"/>
      <c r="BA1974" s="136"/>
      <c r="BB1974" s="136"/>
      <c r="BC1974" s="138">
        <v>583</v>
      </c>
      <c r="BD1974" s="144" t="s">
        <v>310</v>
      </c>
      <c r="BE1974" s="170"/>
    </row>
    <row r="1975" spans="2:57" ht="25.7" hidden="1" customHeight="1" x14ac:dyDescent="0.15">
      <c r="B1975" s="147"/>
      <c r="C1975" s="232" t="s">
        <v>8352</v>
      </c>
      <c r="D1975" s="232" t="s">
        <v>8535</v>
      </c>
      <c r="E1975" s="232" t="s">
        <v>8339</v>
      </c>
      <c r="F1975" s="232"/>
      <c r="G1975" s="232" t="s">
        <v>8364</v>
      </c>
      <c r="H1975" s="148"/>
      <c r="I1975" s="148"/>
      <c r="J1975" s="144">
        <v>66115</v>
      </c>
      <c r="K1975" s="144">
        <v>1104.1400000000001</v>
      </c>
      <c r="L1975" s="138">
        <v>1104.1400000000001</v>
      </c>
      <c r="M1975" s="148"/>
      <c r="N1975" s="185"/>
      <c r="O1975" s="148"/>
      <c r="P1975" s="144">
        <v>1104.1400000000001</v>
      </c>
      <c r="Q1975" s="144">
        <v>300</v>
      </c>
      <c r="R1975" s="144" t="s">
        <v>1714</v>
      </c>
      <c r="S1975" s="144">
        <v>2</v>
      </c>
      <c r="T1975" s="144" t="s">
        <v>316</v>
      </c>
      <c r="U1975" s="148"/>
      <c r="V1975" s="148"/>
      <c r="W1975" s="148"/>
      <c r="X1975" s="148"/>
      <c r="Y1975" s="148"/>
      <c r="Z1975" s="148"/>
      <c r="AA1975" s="144" t="s">
        <v>1530</v>
      </c>
      <c r="AB1975" s="232"/>
      <c r="AC1975" s="232"/>
      <c r="AD1975" s="148"/>
      <c r="AE1975" s="148"/>
      <c r="AF1975" s="148"/>
      <c r="AG1975" s="148"/>
      <c r="AH1975" s="148"/>
      <c r="AI1975" s="148"/>
      <c r="AJ1975" s="148"/>
      <c r="AK1975" s="148"/>
      <c r="AL1975" s="148"/>
      <c r="AM1975" s="148"/>
      <c r="AN1975" s="148"/>
      <c r="AO1975" s="148"/>
      <c r="AP1975" s="148"/>
      <c r="AQ1975" s="148"/>
      <c r="AR1975" s="148"/>
      <c r="AS1975" s="148"/>
      <c r="AT1975" s="148"/>
      <c r="AU1975" s="148"/>
      <c r="AV1975" s="136">
        <v>2006</v>
      </c>
      <c r="AW1975" s="136"/>
      <c r="AX1975" s="136"/>
      <c r="AY1975" s="136"/>
      <c r="AZ1975" s="136"/>
      <c r="BA1975" s="136"/>
      <c r="BB1975" s="136"/>
      <c r="BC1975" s="138">
        <v>200</v>
      </c>
      <c r="BD1975" s="144" t="s">
        <v>503</v>
      </c>
      <c r="BE1975" s="170"/>
    </row>
    <row r="1976" spans="2:57" ht="25.7" hidden="1" customHeight="1" x14ac:dyDescent="0.15">
      <c r="B1976" s="147"/>
      <c r="C1976" s="232" t="s">
        <v>8352</v>
      </c>
      <c r="D1976" s="232" t="s">
        <v>8536</v>
      </c>
      <c r="E1976" s="232" t="s">
        <v>8410</v>
      </c>
      <c r="F1976" s="232"/>
      <c r="G1976" s="232" t="s">
        <v>8365</v>
      </c>
      <c r="H1976" s="148"/>
      <c r="I1976" s="148"/>
      <c r="J1976" s="144">
        <v>6095</v>
      </c>
      <c r="K1976" s="144">
        <v>1361.32</v>
      </c>
      <c r="L1976" s="138">
        <v>1361.32</v>
      </c>
      <c r="M1976" s="148"/>
      <c r="N1976" s="185"/>
      <c r="O1976" s="148"/>
      <c r="P1976" s="144">
        <v>1361.32</v>
      </c>
      <c r="Q1976" s="144">
        <v>300</v>
      </c>
      <c r="R1976" s="144" t="s">
        <v>1714</v>
      </c>
      <c r="S1976" s="144">
        <v>2</v>
      </c>
      <c r="T1976" s="144" t="s">
        <v>316</v>
      </c>
      <c r="U1976" s="148"/>
      <c r="V1976" s="148"/>
      <c r="W1976" s="148"/>
      <c r="X1976" s="148"/>
      <c r="Y1976" s="148"/>
      <c r="Z1976" s="148"/>
      <c r="AA1976" s="144" t="s">
        <v>1530</v>
      </c>
      <c r="AB1976" s="232"/>
      <c r="AC1976" s="232"/>
      <c r="AD1976" s="148"/>
      <c r="AE1976" s="148"/>
      <c r="AF1976" s="148"/>
      <c r="AG1976" s="148"/>
      <c r="AH1976" s="148"/>
      <c r="AI1976" s="148"/>
      <c r="AJ1976" s="148"/>
      <c r="AK1976" s="148"/>
      <c r="AL1976" s="148"/>
      <c r="AM1976" s="148"/>
      <c r="AN1976" s="148"/>
      <c r="AO1976" s="148"/>
      <c r="AP1976" s="148"/>
      <c r="AQ1976" s="148"/>
      <c r="AR1976" s="148"/>
      <c r="AS1976" s="148"/>
      <c r="AT1976" s="148"/>
      <c r="AU1976" s="148"/>
      <c r="AV1976" s="136">
        <v>2009</v>
      </c>
      <c r="AW1976" s="136"/>
      <c r="AX1976" s="136"/>
      <c r="AY1976" s="136"/>
      <c r="AZ1976" s="136"/>
      <c r="BA1976" s="136"/>
      <c r="BB1976" s="136"/>
      <c r="BC1976" s="138">
        <v>869</v>
      </c>
      <c r="BD1976" s="144" t="s">
        <v>310</v>
      </c>
      <c r="BE1976" s="170"/>
    </row>
    <row r="1977" spans="2:57" ht="25.7" hidden="1" customHeight="1" x14ac:dyDescent="0.15">
      <c r="B1977" s="147"/>
      <c r="C1977" s="232" t="s">
        <v>8352</v>
      </c>
      <c r="D1977" s="232" t="s">
        <v>8537</v>
      </c>
      <c r="E1977" s="232" t="s">
        <v>8339</v>
      </c>
      <c r="F1977" s="232" t="s">
        <v>8353</v>
      </c>
      <c r="G1977" s="232" t="s">
        <v>8358</v>
      </c>
      <c r="H1977" s="148" t="s">
        <v>1871</v>
      </c>
      <c r="I1977" s="148" t="s">
        <v>8531</v>
      </c>
      <c r="J1977" s="144">
        <v>2000</v>
      </c>
      <c r="K1977" s="144">
        <v>995.02</v>
      </c>
      <c r="L1977" s="138">
        <v>995.02</v>
      </c>
      <c r="M1977" s="148" t="s">
        <v>1330</v>
      </c>
      <c r="N1977" s="185" t="s">
        <v>487</v>
      </c>
      <c r="O1977" s="148"/>
      <c r="P1977" s="144">
        <v>995.02</v>
      </c>
      <c r="Q1977" s="144">
        <v>300</v>
      </c>
      <c r="R1977" s="144" t="s">
        <v>1714</v>
      </c>
      <c r="S1977" s="144">
        <v>2</v>
      </c>
      <c r="T1977" s="144" t="s">
        <v>316</v>
      </c>
      <c r="U1977" s="148" t="s">
        <v>8498</v>
      </c>
      <c r="V1977" s="148"/>
      <c r="W1977" s="148" t="s">
        <v>2513</v>
      </c>
      <c r="X1977" s="148"/>
      <c r="Y1977" s="148"/>
      <c r="Z1977" s="148"/>
      <c r="AA1977" s="144" t="s">
        <v>1530</v>
      </c>
      <c r="AB1977" s="232"/>
      <c r="AC1977" s="232"/>
      <c r="AD1977" s="148" t="s">
        <v>4952</v>
      </c>
      <c r="AE1977" s="148" t="s">
        <v>8500</v>
      </c>
      <c r="AF1977" s="148" t="s">
        <v>8501</v>
      </c>
      <c r="AG1977" s="148" t="s">
        <v>8499</v>
      </c>
      <c r="AH1977" s="148" t="s">
        <v>427</v>
      </c>
      <c r="AI1977" s="148"/>
      <c r="AJ1977" s="148" t="s">
        <v>8532</v>
      </c>
      <c r="AK1977" s="148" t="s">
        <v>8533</v>
      </c>
      <c r="AL1977" s="148" t="s">
        <v>688</v>
      </c>
      <c r="AM1977" s="148"/>
      <c r="AN1977" s="148"/>
      <c r="AO1977" s="148"/>
      <c r="AP1977" s="148"/>
      <c r="AQ1977" s="148"/>
      <c r="AR1977" s="148"/>
      <c r="AS1977" s="148"/>
      <c r="AT1977" s="148"/>
      <c r="AU1977" s="148"/>
      <c r="AV1977" s="136">
        <v>2009</v>
      </c>
      <c r="AW1977" s="136"/>
      <c r="AX1977" s="136"/>
      <c r="AY1977" s="136"/>
      <c r="AZ1977" s="136"/>
      <c r="BA1977" s="136"/>
      <c r="BB1977" s="136"/>
      <c r="BC1977" s="138"/>
      <c r="BD1977" s="144" t="s">
        <v>310</v>
      </c>
      <c r="BE1977" s="170"/>
    </row>
    <row r="1978" spans="2:57" ht="25.7" hidden="1" customHeight="1" x14ac:dyDescent="0.15">
      <c r="B1978" s="147"/>
      <c r="C1978" s="232" t="s">
        <v>8352</v>
      </c>
      <c r="D1978" s="232" t="s">
        <v>14135</v>
      </c>
      <c r="E1978" s="232" t="s">
        <v>8339</v>
      </c>
      <c r="F1978" s="232" t="s">
        <v>8353</v>
      </c>
      <c r="G1978" s="232" t="s">
        <v>8355</v>
      </c>
      <c r="H1978" s="148" t="s">
        <v>1871</v>
      </c>
      <c r="I1978" s="148" t="s">
        <v>8531</v>
      </c>
      <c r="J1978" s="144">
        <v>148462</v>
      </c>
      <c r="K1978" s="144">
        <v>1093.53</v>
      </c>
      <c r="L1978" s="138">
        <v>1093.53</v>
      </c>
      <c r="M1978" s="148" t="s">
        <v>1330</v>
      </c>
      <c r="N1978" s="185" t="s">
        <v>487</v>
      </c>
      <c r="O1978" s="148"/>
      <c r="P1978" s="144">
        <v>1093.53</v>
      </c>
      <c r="Q1978" s="144">
        <v>300</v>
      </c>
      <c r="R1978" s="144" t="s">
        <v>1714</v>
      </c>
      <c r="S1978" s="144">
        <v>2</v>
      </c>
      <c r="T1978" s="144" t="s">
        <v>316</v>
      </c>
      <c r="U1978" s="148" t="s">
        <v>8498</v>
      </c>
      <c r="V1978" s="148"/>
      <c r="W1978" s="148" t="s">
        <v>2513</v>
      </c>
      <c r="X1978" s="148"/>
      <c r="Y1978" s="148"/>
      <c r="Z1978" s="148"/>
      <c r="AA1978" s="144" t="s">
        <v>8538</v>
      </c>
      <c r="AB1978" s="232"/>
      <c r="AC1978" s="232"/>
      <c r="AD1978" s="148" t="s">
        <v>4952</v>
      </c>
      <c r="AE1978" s="148" t="s">
        <v>8500</v>
      </c>
      <c r="AF1978" s="148" t="s">
        <v>8501</v>
      </c>
      <c r="AG1978" s="148" t="s">
        <v>8499</v>
      </c>
      <c r="AH1978" s="148" t="s">
        <v>427</v>
      </c>
      <c r="AI1978" s="148"/>
      <c r="AJ1978" s="148" t="s">
        <v>8532</v>
      </c>
      <c r="AK1978" s="148" t="s">
        <v>8533</v>
      </c>
      <c r="AL1978" s="148" t="s">
        <v>688</v>
      </c>
      <c r="AM1978" s="148"/>
      <c r="AN1978" s="148"/>
      <c r="AO1978" s="148"/>
      <c r="AP1978" s="148"/>
      <c r="AQ1978" s="148"/>
      <c r="AR1978" s="148"/>
      <c r="AS1978" s="148"/>
      <c r="AT1978" s="148"/>
      <c r="AU1978" s="148"/>
      <c r="AV1978" s="136">
        <v>2010</v>
      </c>
      <c r="AW1978" s="136"/>
      <c r="AX1978" s="136"/>
      <c r="AY1978" s="136"/>
      <c r="AZ1978" s="136"/>
      <c r="BA1978" s="136"/>
      <c r="BB1978" s="136"/>
      <c r="BC1978" s="138"/>
      <c r="BD1978" s="144" t="s">
        <v>310</v>
      </c>
      <c r="BE1978" s="170"/>
    </row>
    <row r="1979" spans="2:57" ht="25.7" hidden="1" customHeight="1" x14ac:dyDescent="0.15">
      <c r="B1979" s="147"/>
      <c r="C1979" s="232" t="s">
        <v>8352</v>
      </c>
      <c r="D1979" s="232" t="s">
        <v>8539</v>
      </c>
      <c r="E1979" s="232" t="s">
        <v>8339</v>
      </c>
      <c r="F1979" s="232"/>
      <c r="G1979" s="232" t="s">
        <v>8355</v>
      </c>
      <c r="H1979" s="148"/>
      <c r="I1979" s="148"/>
      <c r="J1979" s="144">
        <v>2525</v>
      </c>
      <c r="K1979" s="144">
        <v>498.92</v>
      </c>
      <c r="L1979" s="138">
        <v>498.92</v>
      </c>
      <c r="M1979" s="148"/>
      <c r="N1979" s="185"/>
      <c r="O1979" s="148"/>
      <c r="P1979" s="144">
        <v>498.92</v>
      </c>
      <c r="Q1979" s="144">
        <v>300</v>
      </c>
      <c r="R1979" s="144" t="s">
        <v>1714</v>
      </c>
      <c r="S1979" s="144">
        <v>1</v>
      </c>
      <c r="T1979" s="144" t="s">
        <v>316</v>
      </c>
      <c r="U1979" s="148"/>
      <c r="V1979" s="148"/>
      <c r="W1979" s="148"/>
      <c r="X1979" s="148"/>
      <c r="Y1979" s="148"/>
      <c r="Z1979" s="148"/>
      <c r="AA1979" s="144" t="s">
        <v>1530</v>
      </c>
      <c r="AB1979" s="232"/>
      <c r="AC1979" s="232"/>
      <c r="AD1979" s="148"/>
      <c r="AE1979" s="148"/>
      <c r="AF1979" s="148"/>
      <c r="AG1979" s="148"/>
      <c r="AH1979" s="148"/>
      <c r="AI1979" s="148"/>
      <c r="AJ1979" s="148"/>
      <c r="AK1979" s="148"/>
      <c r="AL1979" s="148"/>
      <c r="AM1979" s="148"/>
      <c r="AN1979" s="148"/>
      <c r="AO1979" s="148"/>
      <c r="AP1979" s="148"/>
      <c r="AQ1979" s="148"/>
      <c r="AR1979" s="148"/>
      <c r="AS1979" s="148"/>
      <c r="AT1979" s="148"/>
      <c r="AU1979" s="148"/>
      <c r="AV1979" s="136">
        <v>2013</v>
      </c>
      <c r="AW1979" s="136"/>
      <c r="AX1979" s="136"/>
      <c r="AY1979" s="136"/>
      <c r="AZ1979" s="136"/>
      <c r="BA1979" s="136"/>
      <c r="BB1979" s="136"/>
      <c r="BC1979" s="138">
        <v>680</v>
      </c>
      <c r="BD1979" s="144" t="s">
        <v>310</v>
      </c>
      <c r="BE1979" s="170"/>
    </row>
    <row r="1980" spans="2:57" ht="25.7" hidden="1" customHeight="1" x14ac:dyDescent="0.15">
      <c r="B1980" s="147"/>
      <c r="C1980" s="232" t="s">
        <v>8352</v>
      </c>
      <c r="D1980" s="232" t="s">
        <v>8540</v>
      </c>
      <c r="E1980" s="232" t="s">
        <v>8339</v>
      </c>
      <c r="F1980" s="232"/>
      <c r="G1980" s="232" t="s">
        <v>8358</v>
      </c>
      <c r="H1980" s="148"/>
      <c r="I1980" s="148"/>
      <c r="J1980" s="144">
        <v>13520</v>
      </c>
      <c r="K1980" s="144">
        <v>1184.01</v>
      </c>
      <c r="L1980" s="138">
        <v>1184.01</v>
      </c>
      <c r="M1980" s="148"/>
      <c r="N1980" s="185"/>
      <c r="O1980" s="148"/>
      <c r="P1980" s="144">
        <v>1184.01</v>
      </c>
      <c r="Q1980" s="144">
        <v>300</v>
      </c>
      <c r="R1980" s="144" t="s">
        <v>1714</v>
      </c>
      <c r="S1980" s="144">
        <v>2</v>
      </c>
      <c r="T1980" s="144" t="s">
        <v>316</v>
      </c>
      <c r="U1980" s="148"/>
      <c r="V1980" s="148"/>
      <c r="W1980" s="148"/>
      <c r="X1980" s="148"/>
      <c r="Y1980" s="148"/>
      <c r="Z1980" s="148"/>
      <c r="AA1980" s="144" t="s">
        <v>1530</v>
      </c>
      <c r="AB1980" s="232"/>
      <c r="AC1980" s="232"/>
      <c r="AD1980" s="148"/>
      <c r="AE1980" s="148"/>
      <c r="AF1980" s="148"/>
      <c r="AG1980" s="148"/>
      <c r="AH1980" s="148"/>
      <c r="AI1980" s="148"/>
      <c r="AJ1980" s="148"/>
      <c r="AK1980" s="148"/>
      <c r="AL1980" s="148"/>
      <c r="AM1980" s="148"/>
      <c r="AN1980" s="148"/>
      <c r="AO1980" s="148"/>
      <c r="AP1980" s="148"/>
      <c r="AQ1980" s="148"/>
      <c r="AR1980" s="148"/>
      <c r="AS1980" s="148"/>
      <c r="AT1980" s="148"/>
      <c r="AU1980" s="148"/>
      <c r="AV1980" s="136">
        <v>2013</v>
      </c>
      <c r="AW1980" s="136"/>
      <c r="AX1980" s="136"/>
      <c r="AY1980" s="136"/>
      <c r="AZ1980" s="136"/>
      <c r="BA1980" s="136"/>
      <c r="BB1980" s="136"/>
      <c r="BC1980" s="138">
        <v>800</v>
      </c>
      <c r="BD1980" s="144" t="s">
        <v>310</v>
      </c>
      <c r="BE1980" s="170"/>
    </row>
    <row r="1981" spans="2:57" ht="25.7" hidden="1" customHeight="1" x14ac:dyDescent="0.15">
      <c r="B1981" s="147"/>
      <c r="C1981" s="136" t="s">
        <v>8352</v>
      </c>
      <c r="D1981" s="139" t="s">
        <v>12063</v>
      </c>
      <c r="E1981" s="136" t="s">
        <v>8339</v>
      </c>
      <c r="F1981" s="136"/>
      <c r="G1981" s="136" t="s">
        <v>8355</v>
      </c>
      <c r="H1981" s="136"/>
      <c r="I1981" s="136"/>
      <c r="J1981" s="138">
        <v>3517</v>
      </c>
      <c r="K1981" s="138">
        <v>2051.11</v>
      </c>
      <c r="L1981" s="138">
        <v>2051.11</v>
      </c>
      <c r="M1981" s="136"/>
      <c r="N1981" s="136"/>
      <c r="O1981" s="136"/>
      <c r="P1981" s="144">
        <v>2051.11</v>
      </c>
      <c r="Q1981" s="138">
        <v>300</v>
      </c>
      <c r="R1981" s="144" t="s">
        <v>12064</v>
      </c>
      <c r="S1981" s="144">
        <v>2</v>
      </c>
      <c r="T1981" s="144" t="s">
        <v>316</v>
      </c>
      <c r="U1981" s="136"/>
      <c r="V1981" s="136"/>
      <c r="W1981" s="136"/>
      <c r="X1981" s="136"/>
      <c r="Y1981" s="136"/>
      <c r="Z1981" s="136"/>
      <c r="AA1981" s="138" t="s">
        <v>1530</v>
      </c>
      <c r="AB1981" s="136"/>
      <c r="AC1981" s="136"/>
      <c r="AD1981" s="136"/>
      <c r="AE1981" s="136"/>
      <c r="AF1981" s="136"/>
      <c r="AG1981" s="136"/>
      <c r="AH1981" s="136"/>
      <c r="AI1981" s="136"/>
      <c r="AJ1981" s="136"/>
      <c r="AK1981" s="136"/>
      <c r="AL1981" s="136"/>
      <c r="AM1981" s="136"/>
      <c r="AN1981" s="136"/>
      <c r="AO1981" s="136"/>
      <c r="AP1981" s="136"/>
      <c r="AQ1981" s="136"/>
      <c r="AR1981" s="136"/>
      <c r="AS1981" s="136"/>
      <c r="AT1981" s="136"/>
      <c r="AU1981" s="136"/>
      <c r="AV1981" s="136">
        <v>2018</v>
      </c>
      <c r="AW1981" s="136"/>
      <c r="AX1981" s="136"/>
      <c r="AY1981" s="136"/>
      <c r="AZ1981" s="136"/>
      <c r="BA1981" s="136"/>
      <c r="BB1981" s="136"/>
      <c r="BC1981" s="138">
        <v>1000</v>
      </c>
      <c r="BD1981" s="138" t="s">
        <v>310</v>
      </c>
      <c r="BE1981" s="170"/>
    </row>
    <row r="1982" spans="2:57" ht="25.7" hidden="1" customHeight="1" x14ac:dyDescent="0.15">
      <c r="B1982" s="147"/>
      <c r="C1982" s="136" t="s">
        <v>8352</v>
      </c>
      <c r="D1982" s="139" t="s">
        <v>8541</v>
      </c>
      <c r="E1982" s="136" t="s">
        <v>8339</v>
      </c>
      <c r="F1982" s="136"/>
      <c r="G1982" s="136" t="s">
        <v>8359</v>
      </c>
      <c r="H1982" s="136"/>
      <c r="I1982" s="136"/>
      <c r="J1982" s="138">
        <v>2904</v>
      </c>
      <c r="K1982" s="138">
        <v>493.07</v>
      </c>
      <c r="L1982" s="138">
        <v>493.07</v>
      </c>
      <c r="M1982" s="136"/>
      <c r="N1982" s="136"/>
      <c r="O1982" s="136"/>
      <c r="P1982" s="144">
        <v>493.07</v>
      </c>
      <c r="Q1982" s="138">
        <v>300</v>
      </c>
      <c r="R1982" s="144" t="s">
        <v>1714</v>
      </c>
      <c r="S1982" s="144">
        <v>1</v>
      </c>
      <c r="T1982" s="144" t="s">
        <v>316</v>
      </c>
      <c r="U1982" s="136"/>
      <c r="V1982" s="136"/>
      <c r="W1982" s="136"/>
      <c r="X1982" s="136"/>
      <c r="Y1982" s="136"/>
      <c r="Z1982" s="136"/>
      <c r="AA1982" s="138" t="s">
        <v>1530</v>
      </c>
      <c r="AB1982" s="136"/>
      <c r="AC1982" s="136"/>
      <c r="AD1982" s="136"/>
      <c r="AE1982" s="136"/>
      <c r="AF1982" s="136"/>
      <c r="AG1982" s="136"/>
      <c r="AH1982" s="136"/>
      <c r="AI1982" s="136"/>
      <c r="AJ1982" s="136"/>
      <c r="AK1982" s="136"/>
      <c r="AL1982" s="136"/>
      <c r="AM1982" s="136"/>
      <c r="AN1982" s="136"/>
      <c r="AO1982" s="136"/>
      <c r="AP1982" s="136"/>
      <c r="AQ1982" s="136"/>
      <c r="AR1982" s="136"/>
      <c r="AS1982" s="136"/>
      <c r="AT1982" s="136"/>
      <c r="AU1982" s="136"/>
      <c r="AV1982" s="136">
        <v>2015</v>
      </c>
      <c r="AW1982" s="136"/>
      <c r="AX1982" s="136"/>
      <c r="AY1982" s="136"/>
      <c r="AZ1982" s="136"/>
      <c r="BA1982" s="136"/>
      <c r="BB1982" s="136"/>
      <c r="BC1982" s="138">
        <v>500</v>
      </c>
      <c r="BD1982" s="138" t="s">
        <v>310</v>
      </c>
      <c r="BE1982" s="170"/>
    </row>
    <row r="1983" spans="2:57" ht="25.7" hidden="1" customHeight="1" x14ac:dyDescent="0.15">
      <c r="B1983" s="147"/>
      <c r="C1983" s="136" t="s">
        <v>8352</v>
      </c>
      <c r="D1983" s="139" t="s">
        <v>8542</v>
      </c>
      <c r="E1983" s="136" t="s">
        <v>8339</v>
      </c>
      <c r="F1983" s="136"/>
      <c r="G1983" s="136" t="s">
        <v>8355</v>
      </c>
      <c r="H1983" s="136"/>
      <c r="I1983" s="136"/>
      <c r="J1983" s="138">
        <v>2489</v>
      </c>
      <c r="K1983" s="138">
        <v>486.98</v>
      </c>
      <c r="L1983" s="138">
        <v>486.98</v>
      </c>
      <c r="M1983" s="136"/>
      <c r="N1983" s="136"/>
      <c r="O1983" s="136"/>
      <c r="P1983" s="144">
        <v>486.98</v>
      </c>
      <c r="Q1983" s="138">
        <v>300</v>
      </c>
      <c r="R1983" s="144" t="s">
        <v>1714</v>
      </c>
      <c r="S1983" s="144">
        <v>1</v>
      </c>
      <c r="T1983" s="144" t="s">
        <v>316</v>
      </c>
      <c r="U1983" s="136"/>
      <c r="V1983" s="136"/>
      <c r="W1983" s="136"/>
      <c r="X1983" s="136"/>
      <c r="Y1983" s="136"/>
      <c r="Z1983" s="136"/>
      <c r="AA1983" s="138" t="s">
        <v>1530</v>
      </c>
      <c r="AB1983" s="136"/>
      <c r="AC1983" s="136"/>
      <c r="AD1983" s="136"/>
      <c r="AE1983" s="136"/>
      <c r="AF1983" s="136"/>
      <c r="AG1983" s="136"/>
      <c r="AH1983" s="136"/>
      <c r="AI1983" s="136"/>
      <c r="AJ1983" s="136"/>
      <c r="AK1983" s="136"/>
      <c r="AL1983" s="136"/>
      <c r="AM1983" s="136"/>
      <c r="AN1983" s="136"/>
      <c r="AO1983" s="136"/>
      <c r="AP1983" s="136"/>
      <c r="AQ1983" s="136"/>
      <c r="AR1983" s="136"/>
      <c r="AS1983" s="136"/>
      <c r="AT1983" s="136"/>
      <c r="AU1983" s="136"/>
      <c r="AV1983" s="136">
        <v>2015</v>
      </c>
      <c r="AW1983" s="136"/>
      <c r="AX1983" s="136"/>
      <c r="AY1983" s="136"/>
      <c r="AZ1983" s="136"/>
      <c r="BA1983" s="136"/>
      <c r="BB1983" s="136"/>
      <c r="BC1983" s="138">
        <v>900</v>
      </c>
      <c r="BD1983" s="138" t="s">
        <v>310</v>
      </c>
      <c r="BE1983" s="170"/>
    </row>
    <row r="1984" spans="2:57" ht="25.7" hidden="1" customHeight="1" x14ac:dyDescent="0.15">
      <c r="B1984" s="147"/>
      <c r="C1984" s="136" t="s">
        <v>8352</v>
      </c>
      <c r="D1984" s="139" t="s">
        <v>14136</v>
      </c>
      <c r="E1984" s="136" t="s">
        <v>8339</v>
      </c>
      <c r="F1984" s="136"/>
      <c r="G1984" s="232" t="s">
        <v>8365</v>
      </c>
      <c r="H1984" s="136"/>
      <c r="I1984" s="136"/>
      <c r="J1984" s="138">
        <v>3226</v>
      </c>
      <c r="K1984" s="138">
        <v>1192.96</v>
      </c>
      <c r="L1984" s="138">
        <v>1192.96</v>
      </c>
      <c r="M1984" s="136"/>
      <c r="N1984" s="136"/>
      <c r="O1984" s="136"/>
      <c r="P1984" s="144">
        <v>1192.96</v>
      </c>
      <c r="Q1984" s="138">
        <v>300</v>
      </c>
      <c r="R1984" s="144" t="s">
        <v>1714</v>
      </c>
      <c r="S1984" s="144">
        <v>2</v>
      </c>
      <c r="T1984" s="144" t="s">
        <v>316</v>
      </c>
      <c r="U1984" s="136"/>
      <c r="V1984" s="136"/>
      <c r="W1984" s="136"/>
      <c r="X1984" s="136"/>
      <c r="Y1984" s="136"/>
      <c r="Z1984" s="136"/>
      <c r="AA1984" s="138" t="s">
        <v>1530</v>
      </c>
      <c r="AB1984" s="136"/>
      <c r="AC1984" s="136"/>
      <c r="AD1984" s="136"/>
      <c r="AE1984" s="136"/>
      <c r="AF1984" s="136"/>
      <c r="AG1984" s="136"/>
      <c r="AH1984" s="136"/>
      <c r="AI1984" s="136"/>
      <c r="AJ1984" s="136"/>
      <c r="AK1984" s="136"/>
      <c r="AL1984" s="136"/>
      <c r="AM1984" s="136"/>
      <c r="AN1984" s="136"/>
      <c r="AO1984" s="136"/>
      <c r="AP1984" s="136"/>
      <c r="AQ1984" s="136"/>
      <c r="AR1984" s="136"/>
      <c r="AS1984" s="136"/>
      <c r="AT1984" s="136"/>
      <c r="AU1984" s="136"/>
      <c r="AV1984" s="136">
        <v>2003</v>
      </c>
      <c r="AW1984" s="136"/>
      <c r="AX1984" s="136"/>
      <c r="AY1984" s="136"/>
      <c r="AZ1984" s="136"/>
      <c r="BA1984" s="136"/>
      <c r="BB1984" s="136"/>
      <c r="BC1984" s="138"/>
      <c r="BD1984" s="138" t="s">
        <v>310</v>
      </c>
      <c r="BE1984" s="170"/>
    </row>
    <row r="1985" spans="2:57" ht="25.7" hidden="1" customHeight="1" x14ac:dyDescent="0.15">
      <c r="B1985" s="293"/>
      <c r="C1985" s="136" t="s">
        <v>8352</v>
      </c>
      <c r="D1985" s="139" t="s">
        <v>14137</v>
      </c>
      <c r="E1985" s="136" t="s">
        <v>8339</v>
      </c>
      <c r="F1985" s="136"/>
      <c r="G1985" s="136" t="s">
        <v>8362</v>
      </c>
      <c r="H1985" s="136"/>
      <c r="I1985" s="136"/>
      <c r="J1985" s="138"/>
      <c r="K1985" s="138">
        <v>1419.3</v>
      </c>
      <c r="L1985" s="138">
        <v>1419.3</v>
      </c>
      <c r="M1985" s="136"/>
      <c r="N1985" s="136"/>
      <c r="O1985" s="136"/>
      <c r="P1985" s="138">
        <v>900</v>
      </c>
      <c r="Q1985" s="138">
        <v>300</v>
      </c>
      <c r="R1985" s="138" t="s">
        <v>1714</v>
      </c>
      <c r="S1985" s="138">
        <v>3</v>
      </c>
      <c r="T1985" s="138" t="s">
        <v>316</v>
      </c>
      <c r="U1985" s="136"/>
      <c r="V1985" s="136"/>
      <c r="W1985" s="136"/>
      <c r="X1985" s="136"/>
      <c r="Y1985" s="136"/>
      <c r="Z1985" s="136"/>
      <c r="AA1985" s="138" t="s">
        <v>1530</v>
      </c>
      <c r="AB1985" s="136"/>
      <c r="AC1985" s="136"/>
      <c r="AD1985" s="136"/>
      <c r="AE1985" s="136"/>
      <c r="AF1985" s="136"/>
      <c r="AG1985" s="136"/>
      <c r="AH1985" s="136"/>
      <c r="AI1985" s="136"/>
      <c r="AJ1985" s="136"/>
      <c r="AK1985" s="136"/>
      <c r="AL1985" s="136"/>
      <c r="AM1985" s="136"/>
      <c r="AN1985" s="136"/>
      <c r="AO1985" s="136"/>
      <c r="AP1985" s="136"/>
      <c r="AQ1985" s="136"/>
      <c r="AR1985" s="136"/>
      <c r="AS1985" s="136"/>
      <c r="AT1985" s="136"/>
      <c r="AU1985" s="136"/>
      <c r="AV1985" s="136">
        <v>1997</v>
      </c>
      <c r="AW1985" s="136"/>
      <c r="AX1985" s="136"/>
      <c r="AY1985" s="136"/>
      <c r="AZ1985" s="136"/>
      <c r="BA1985" s="136"/>
      <c r="BB1985" s="136"/>
      <c r="BC1985" s="138"/>
      <c r="BD1985" s="135" t="s">
        <v>310</v>
      </c>
      <c r="BE1985" s="170"/>
    </row>
  </sheetData>
  <mergeCells count="34">
    <mergeCell ref="C527:C528"/>
    <mergeCell ref="D527:D528"/>
    <mergeCell ref="E527:E528"/>
    <mergeCell ref="G527:G528"/>
    <mergeCell ref="BD2:BD4"/>
    <mergeCell ref="AV2:AV4"/>
    <mergeCell ref="AW2:BC4"/>
    <mergeCell ref="T3:T4"/>
    <mergeCell ref="B1:D1"/>
    <mergeCell ref="U1:AV1"/>
    <mergeCell ref="E2:E4"/>
    <mergeCell ref="F2:F4"/>
    <mergeCell ref="G2:G4"/>
    <mergeCell ref="S3:S4"/>
    <mergeCell ref="L2:L4"/>
    <mergeCell ref="AA2:AA4"/>
    <mergeCell ref="R3:R4"/>
    <mergeCell ref="K2:K4"/>
    <mergeCell ref="I2:I4"/>
    <mergeCell ref="H2:H4"/>
    <mergeCell ref="M2:T2"/>
    <mergeCell ref="AC2:AD2"/>
    <mergeCell ref="AE2:AH2"/>
    <mergeCell ref="AE3:AF3"/>
    <mergeCell ref="A2:A4"/>
    <mergeCell ref="B2:B4"/>
    <mergeCell ref="C2:C4"/>
    <mergeCell ref="D2:D4"/>
    <mergeCell ref="Q3:Q4"/>
    <mergeCell ref="P3:P4"/>
    <mergeCell ref="M3:M4"/>
    <mergeCell ref="N3:N4"/>
    <mergeCell ref="O3:O4"/>
    <mergeCell ref="J2:J4"/>
  </mergeCells>
  <phoneticPr fontId="3" type="noConversion"/>
  <printOptions horizontalCentered="1"/>
  <pageMargins left="0.74803149606299213" right="0.74803149606299213" top="0.98425196850393704" bottom="0.78740157480314965" header="0.51181102362204722" footer="0.51181102362204722"/>
  <pageSetup paperSize="9" scale="8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tabColor theme="0" tint="-0.14999847407452621"/>
  </sheetPr>
  <dimension ref="A1:BH538"/>
  <sheetViews>
    <sheetView view="pageBreakPreview" topLeftCell="B1" zoomScaleSheetLayoutView="100" workbookViewId="0">
      <pane ySplit="5" topLeftCell="A6" activePane="bottomLeft" state="frozen"/>
      <selection activeCell="A17" sqref="A17:L17"/>
      <selection pane="bottomLeft" activeCell="I539" sqref="I539"/>
    </sheetView>
  </sheetViews>
  <sheetFormatPr defaultColWidth="8.88671875" defaultRowHeight="24" customHeight="1" x14ac:dyDescent="0.2"/>
  <cols>
    <col min="1" max="1" width="8" style="131" hidden="1" customWidth="1"/>
    <col min="2" max="2" width="3.77734375" style="131" customWidth="1"/>
    <col min="3" max="3" width="6.33203125" style="131" customWidth="1"/>
    <col min="4" max="4" width="0.6640625" style="131" hidden="1" customWidth="1"/>
    <col min="5" max="5" width="16.88671875" style="131" customWidth="1"/>
    <col min="6" max="6" width="7.21875" style="131" customWidth="1"/>
    <col min="7" max="7" width="32.88671875" style="131" hidden="1" customWidth="1"/>
    <col min="8" max="8" width="25.33203125" style="131" hidden="1" customWidth="1"/>
    <col min="9" max="9" width="15.77734375" style="131" customWidth="1"/>
    <col min="10" max="10" width="16.109375" style="131" hidden="1" customWidth="1"/>
    <col min="11" max="11" width="0.33203125" style="131" hidden="1" customWidth="1"/>
    <col min="12" max="12" width="8.109375" style="132" customWidth="1"/>
    <col min="13" max="13" width="7.88671875" style="132" bestFit="1" customWidth="1"/>
    <col min="14" max="14" width="7.44140625" style="132" customWidth="1"/>
    <col min="15" max="15" width="5" style="131" customWidth="1"/>
    <col min="16" max="16" width="3.33203125" style="132" customWidth="1"/>
    <col min="17" max="17" width="2.88671875" style="132" customWidth="1"/>
    <col min="18" max="19" width="3.33203125" style="132" customWidth="1"/>
    <col min="20" max="20" width="2.77734375" style="132" customWidth="1"/>
    <col min="21" max="21" width="4" style="132" customWidth="1"/>
    <col min="22" max="22" width="4.77734375" style="132" customWidth="1"/>
    <col min="23" max="23" width="4.109375" style="132" customWidth="1"/>
    <col min="24" max="24" width="3.109375" style="132" customWidth="1"/>
    <col min="25" max="25" width="3.88671875" style="132" customWidth="1"/>
    <col min="26" max="26" width="5" style="132" customWidth="1"/>
    <col min="27" max="27" width="5.21875" style="131" hidden="1" customWidth="1"/>
    <col min="28" max="28" width="5.6640625" style="132" customWidth="1"/>
    <col min="29" max="29" width="6.77734375" style="131" hidden="1" customWidth="1"/>
    <col min="30" max="30" width="19.88671875" style="131" hidden="1" customWidth="1"/>
    <col min="31" max="31" width="4.5546875" style="131" customWidth="1"/>
    <col min="32" max="33" width="9.77734375" style="131" hidden="1" customWidth="1"/>
    <col min="34" max="34" width="10.77734375" style="131" hidden="1" customWidth="1"/>
    <col min="35" max="35" width="9.77734375" style="131" hidden="1" customWidth="1"/>
    <col min="36" max="36" width="8.6640625" style="131" hidden="1" customWidth="1"/>
    <col min="37" max="37" width="13.6640625" style="131" hidden="1" customWidth="1"/>
    <col min="38" max="38" width="5.88671875" style="132" customWidth="1"/>
    <col min="39" max="39" width="7.77734375" style="131" hidden="1" customWidth="1"/>
    <col min="40" max="40" width="4" style="131" hidden="1" customWidth="1"/>
    <col min="41" max="41" width="17.77734375" style="131" hidden="1" customWidth="1"/>
    <col min="42" max="42" width="9.77734375" style="131" hidden="1" customWidth="1"/>
    <col min="43" max="43" width="8" style="131" hidden="1" customWidth="1"/>
    <col min="44" max="44" width="17.109375" style="131" hidden="1" customWidth="1"/>
    <col min="45" max="45" width="13.6640625" style="131" hidden="1" customWidth="1"/>
    <col min="46" max="46" width="20.44140625" style="131" hidden="1" customWidth="1"/>
    <col min="47" max="47" width="7.109375" style="131" hidden="1" customWidth="1"/>
    <col min="48" max="48" width="21.21875" style="131" hidden="1" customWidth="1"/>
    <col min="49" max="49" width="17.109375" style="131" hidden="1" customWidth="1"/>
    <col min="50" max="50" width="14.88671875" style="131" hidden="1" customWidth="1"/>
    <col min="51" max="51" width="14.6640625" style="131" hidden="1" customWidth="1"/>
    <col min="52" max="52" width="7.109375" style="131" hidden="1" customWidth="1"/>
    <col min="53" max="53" width="17.5546875" style="131" hidden="1" customWidth="1"/>
    <col min="54" max="54" width="17.109375" style="131" hidden="1" customWidth="1"/>
    <col min="55" max="55" width="21.6640625" style="131" hidden="1" customWidth="1"/>
    <col min="56" max="56" width="4.44140625" style="131" hidden="1" customWidth="1"/>
    <col min="57" max="57" width="8.21875" style="131" hidden="1" customWidth="1"/>
    <col min="58" max="58" width="11.33203125" style="131" customWidth="1"/>
    <col min="59" max="16384" width="8.88671875" style="5"/>
  </cols>
  <sheetData>
    <row r="1" spans="1:60" ht="24" customHeight="1" x14ac:dyDescent="0.2">
      <c r="B1" s="1833" t="s">
        <v>301</v>
      </c>
      <c r="C1" s="1833"/>
      <c r="D1" s="1833"/>
      <c r="E1" s="1833"/>
      <c r="Z1" s="1834" t="s">
        <v>276</v>
      </c>
      <c r="AA1" s="1834"/>
      <c r="AB1" s="1834"/>
      <c r="AC1" s="1834"/>
      <c r="AD1" s="1834"/>
      <c r="AE1" s="1834"/>
      <c r="AF1" s="1834"/>
      <c r="AG1" s="1834"/>
      <c r="AH1" s="1834"/>
      <c r="AI1" s="1834"/>
      <c r="AJ1" s="1834"/>
      <c r="AK1" s="1834"/>
      <c r="AL1" s="1834"/>
      <c r="AM1" s="1834"/>
      <c r="AN1" s="1834"/>
      <c r="AO1" s="1834"/>
      <c r="AP1" s="1834"/>
      <c r="AQ1" s="1834"/>
      <c r="AR1" s="1834"/>
      <c r="AS1" s="1834"/>
      <c r="AT1" s="1834"/>
      <c r="AU1" s="1834"/>
      <c r="AV1" s="1834"/>
      <c r="AW1" s="1834"/>
      <c r="AX1" s="1834"/>
      <c r="AY1" s="1834"/>
      <c r="AZ1" s="1834"/>
      <c r="BA1" s="1834"/>
      <c r="BB1" s="1834"/>
      <c r="BC1" s="1834"/>
      <c r="BD1" s="1834"/>
      <c r="BE1" s="1834"/>
      <c r="BF1" s="1834"/>
    </row>
    <row r="2" spans="1:60" ht="24" customHeight="1" x14ac:dyDescent="0.15">
      <c r="A2" s="1800" t="s">
        <v>297</v>
      </c>
      <c r="B2" s="1869" t="s">
        <v>298</v>
      </c>
      <c r="C2" s="1869" t="s">
        <v>397</v>
      </c>
      <c r="D2" s="1869" t="s">
        <v>299</v>
      </c>
      <c r="E2" s="1869" t="s">
        <v>300</v>
      </c>
      <c r="F2" s="1869" t="s">
        <v>400</v>
      </c>
      <c r="G2" s="1869" t="s">
        <v>401</v>
      </c>
      <c r="H2" s="395"/>
      <c r="I2" s="1869" t="s">
        <v>233</v>
      </c>
      <c r="J2" s="1869" t="s">
        <v>403</v>
      </c>
      <c r="K2" s="1869" t="s">
        <v>404</v>
      </c>
      <c r="L2" s="1869" t="s">
        <v>234</v>
      </c>
      <c r="M2" s="1869" t="s">
        <v>235</v>
      </c>
      <c r="N2" s="1869" t="s">
        <v>236</v>
      </c>
      <c r="O2" s="1871" t="s">
        <v>421</v>
      </c>
      <c r="P2" s="1869" t="s">
        <v>408</v>
      </c>
      <c r="Q2" s="1869"/>
      <c r="R2" s="1869"/>
      <c r="S2" s="1869"/>
      <c r="T2" s="1869"/>
      <c r="U2" s="1869"/>
      <c r="V2" s="1869"/>
      <c r="W2" s="1869"/>
      <c r="X2" s="1869"/>
      <c r="Y2" s="1869"/>
      <c r="Z2" s="1869"/>
      <c r="AA2" s="1869" t="s">
        <v>238</v>
      </c>
      <c r="AB2" s="1869"/>
      <c r="AC2" s="1869"/>
      <c r="AD2" s="1869"/>
      <c r="AE2" s="1869" t="s">
        <v>239</v>
      </c>
      <c r="AF2" s="1871" t="s">
        <v>240</v>
      </c>
      <c r="AG2" s="1871"/>
      <c r="AH2" s="1871"/>
      <c r="AI2" s="1871"/>
      <c r="AJ2" s="1871"/>
      <c r="AK2" s="1871"/>
      <c r="AL2" s="1871"/>
      <c r="AM2" s="1869" t="s">
        <v>241</v>
      </c>
      <c r="AN2" s="1869"/>
      <c r="AO2" s="1869" t="s">
        <v>242</v>
      </c>
      <c r="AP2" s="1869"/>
      <c r="AQ2" s="1869"/>
      <c r="AR2" s="1870"/>
      <c r="AS2" s="1869" t="s">
        <v>243</v>
      </c>
      <c r="AT2" s="1870"/>
      <c r="AU2" s="1870"/>
      <c r="AV2" s="1870"/>
      <c r="AW2" s="1870"/>
      <c r="AX2" s="1870"/>
      <c r="AY2" s="1870"/>
      <c r="AZ2" s="1870"/>
      <c r="BA2" s="1870"/>
      <c r="BB2" s="1870"/>
      <c r="BC2" s="1870"/>
      <c r="BD2" s="1870"/>
      <c r="BE2" s="1870"/>
      <c r="BF2" s="1869" t="s">
        <v>244</v>
      </c>
    </row>
    <row r="3" spans="1:60" ht="24" hidden="1" customHeight="1" x14ac:dyDescent="0.15">
      <c r="A3" s="1800"/>
      <c r="B3" s="1869"/>
      <c r="C3" s="1869"/>
      <c r="D3" s="1869"/>
      <c r="E3" s="1869"/>
      <c r="F3" s="1869"/>
      <c r="G3" s="1869"/>
      <c r="H3" s="395" t="s">
        <v>469</v>
      </c>
      <c r="I3" s="1869"/>
      <c r="J3" s="1869"/>
      <c r="K3" s="1869"/>
      <c r="L3" s="1869"/>
      <c r="M3" s="1869"/>
      <c r="N3" s="1869"/>
      <c r="O3" s="1872"/>
      <c r="P3" s="1869" t="s">
        <v>422</v>
      </c>
      <c r="Q3" s="1870"/>
      <c r="R3" s="1870"/>
      <c r="S3" s="1869" t="s">
        <v>423</v>
      </c>
      <c r="T3" s="1870"/>
      <c r="U3" s="1870"/>
      <c r="V3" s="1870"/>
      <c r="W3" s="1869" t="s">
        <v>424</v>
      </c>
      <c r="X3" s="1870"/>
      <c r="Y3" s="1870"/>
      <c r="Z3" s="1870"/>
      <c r="AA3" s="1869" t="s">
        <v>246</v>
      </c>
      <c r="AB3" s="1869" t="s">
        <v>247</v>
      </c>
      <c r="AC3" s="1869" t="s">
        <v>474</v>
      </c>
      <c r="AD3" s="1869" t="s">
        <v>249</v>
      </c>
      <c r="AE3" s="1869"/>
      <c r="AF3" s="1872"/>
      <c r="AG3" s="1872"/>
      <c r="AH3" s="1872"/>
      <c r="AI3" s="1872"/>
      <c r="AJ3" s="1872"/>
      <c r="AK3" s="1872"/>
      <c r="AL3" s="1872"/>
      <c r="AM3" s="1869" t="s">
        <v>250</v>
      </c>
      <c r="AN3" s="1869" t="s">
        <v>251</v>
      </c>
      <c r="AO3" s="1869" t="s">
        <v>252</v>
      </c>
      <c r="AP3" s="1869"/>
      <c r="AQ3" s="396" t="s">
        <v>232</v>
      </c>
      <c r="AR3" s="1870" t="s">
        <v>254</v>
      </c>
      <c r="AS3" s="1869" t="s">
        <v>255</v>
      </c>
      <c r="AT3" s="1870"/>
      <c r="AU3" s="1870"/>
      <c r="AV3" s="1870"/>
      <c r="AW3" s="1870"/>
      <c r="AX3" s="1869" t="s">
        <v>256</v>
      </c>
      <c r="AY3" s="1870"/>
      <c r="AZ3" s="1870"/>
      <c r="BA3" s="1870"/>
      <c r="BB3" s="1870"/>
      <c r="BC3" s="1869" t="s">
        <v>167</v>
      </c>
      <c r="BD3" s="1870"/>
      <c r="BE3" s="1870"/>
      <c r="BF3" s="1869"/>
    </row>
    <row r="4" spans="1:60" ht="24" hidden="1" customHeight="1" x14ac:dyDescent="0.15">
      <c r="A4" s="1800"/>
      <c r="B4" s="1869"/>
      <c r="C4" s="1869"/>
      <c r="D4" s="1869"/>
      <c r="E4" s="1869"/>
      <c r="F4" s="1869"/>
      <c r="G4" s="1869"/>
      <c r="H4" s="395"/>
      <c r="I4" s="1869"/>
      <c r="J4" s="1869"/>
      <c r="K4" s="1869"/>
      <c r="L4" s="1869"/>
      <c r="M4" s="1869"/>
      <c r="N4" s="1869"/>
      <c r="O4" s="1873"/>
      <c r="P4" s="395" t="s">
        <v>158</v>
      </c>
      <c r="Q4" s="395" t="s">
        <v>157</v>
      </c>
      <c r="R4" s="395" t="s">
        <v>314</v>
      </c>
      <c r="S4" s="395" t="s">
        <v>158</v>
      </c>
      <c r="T4" s="395" t="s">
        <v>157</v>
      </c>
      <c r="U4" s="395" t="s">
        <v>225</v>
      </c>
      <c r="V4" s="462" t="s">
        <v>1924</v>
      </c>
      <c r="W4" s="395" t="s">
        <v>158</v>
      </c>
      <c r="X4" s="395" t="s">
        <v>157</v>
      </c>
      <c r="Y4" s="395" t="s">
        <v>1923</v>
      </c>
      <c r="Z4" s="395" t="s">
        <v>52</v>
      </c>
      <c r="AA4" s="1869"/>
      <c r="AB4" s="1869"/>
      <c r="AC4" s="1869"/>
      <c r="AD4" s="1869"/>
      <c r="AE4" s="1869"/>
      <c r="AF4" s="1873"/>
      <c r="AG4" s="1873"/>
      <c r="AH4" s="1873"/>
      <c r="AI4" s="1873"/>
      <c r="AJ4" s="1873"/>
      <c r="AK4" s="1873"/>
      <c r="AL4" s="1873"/>
      <c r="AM4" s="1869"/>
      <c r="AN4" s="1869"/>
      <c r="AO4" s="395" t="s">
        <v>262</v>
      </c>
      <c r="AP4" s="395" t="s">
        <v>263</v>
      </c>
      <c r="AQ4" s="395" t="s">
        <v>264</v>
      </c>
      <c r="AR4" s="1870"/>
      <c r="AS4" s="396" t="s">
        <v>265</v>
      </c>
      <c r="AT4" s="395" t="s">
        <v>266</v>
      </c>
      <c r="AU4" s="395" t="s">
        <v>143</v>
      </c>
      <c r="AV4" s="395" t="s">
        <v>267</v>
      </c>
      <c r="AW4" s="395" t="s">
        <v>268</v>
      </c>
      <c r="AX4" s="395" t="s">
        <v>265</v>
      </c>
      <c r="AY4" s="395" t="s">
        <v>266</v>
      </c>
      <c r="AZ4" s="395" t="s">
        <v>143</v>
      </c>
      <c r="BA4" s="395" t="s">
        <v>267</v>
      </c>
      <c r="BB4" s="395" t="s">
        <v>268</v>
      </c>
      <c r="BC4" s="395" t="s">
        <v>265</v>
      </c>
      <c r="BD4" s="395" t="s">
        <v>266</v>
      </c>
      <c r="BE4" s="395" t="s">
        <v>143</v>
      </c>
      <c r="BF4" s="1869"/>
    </row>
    <row r="5" spans="1:60" s="575" customFormat="1" ht="24" hidden="1" customHeight="1" x14ac:dyDescent="0.15">
      <c r="A5" s="1256"/>
      <c r="B5" s="596" t="s">
        <v>48</v>
      </c>
      <c r="C5" s="231" t="s">
        <v>1</v>
      </c>
      <c r="D5" s="231"/>
      <c r="E5" s="545">
        <f>COUNTA(E7:E105,E107:E132,E134:E150,E152:E175,E177:E186,E188:E206,E208:E222,E224:E232,E234:E356,E358:E381,E383:E401,E403:E414,E416:E440,E442:E466,E468:E498,E500:E535,E537:E538)</f>
        <v>515</v>
      </c>
      <c r="F5" s="545"/>
      <c r="G5" s="545">
        <f>COUNTA(G7:G105,G107:G132,G134:G150,G152:G175,G177:G186,G188:G206,G208:G222,G224:G232,G234:G356,G358:G381,G383:G401,G403:G414,G416:G440,G442:G466,G468:G498,G500:G535,G537:G538)</f>
        <v>175</v>
      </c>
      <c r="H5" s="545">
        <f>COUNTA(H7:H105,H107:H132,H134:H150,H152:H175,H177:H186,H188:H206,H208:H222,H224:H232,H234:H356,H358:H381,H383:H401,H403:H414,H416:H440,H442:H466,H468:H498,H500:H535,H537:H538)</f>
        <v>89</v>
      </c>
      <c r="I5" s="545"/>
      <c r="J5" s="545">
        <f>COUNTA(J7:J105,J107:J132,J134:J150,J152:J175,J177:J186,J188:J206,J208:J222,J224:J232,J234:J356,J358:J381,J383:J401,J403:J414,J416:J440,J442:J466,J468:J498,J500:J535,J537:J538)</f>
        <v>123</v>
      </c>
      <c r="K5" s="545">
        <f>COUNTA(K7:K105,K107:K132,K134:K150,K152:K175,K177:K186,K188:K206,K208:K222,K224:K232,K234:K356,K358:K381,K383:K401,K403:K414,K416:K440,K442:K466,K468:K498,K500:K535,K537:K538)</f>
        <v>82</v>
      </c>
      <c r="L5" s="241">
        <f>SUM(L7:L105,L107:L132,L134:L150,L152:L175,L177:L186,L188:L206,L208:L222,L224:L232,L234:L356,L358:L381,L383:L401,L403:L414,L416:L440,L442:L466,L468:L498,L500:L535,L537:L538)</f>
        <v>9024798.3699999992</v>
      </c>
      <c r="M5" s="241">
        <f>SUM(M7:M105,M107:M132,M134:M150,M152:M175,M177:M186,M188:M206,M208:M222,M224:M232,M234:M356,M358:M381,M383:M401,M403:M414,M416:M440,M442:M466,M468:M498,M500:M535,M537:M538)</f>
        <v>1288353.983</v>
      </c>
      <c r="N5" s="241">
        <f>SUM(N7:N105,N107:N132,N134:N150,N152:N175,N177:N186,N188:N206,N208:N222,N224:N232,N234:N356,N358:N381,N383:N401,N403:N414,N416:N440,N442:N466,N468:N498,N500:N535,N537:N538)</f>
        <v>2828500.835</v>
      </c>
      <c r="O5" s="23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31"/>
      <c r="AB5" s="241"/>
      <c r="AC5" s="231"/>
      <c r="AD5" s="231"/>
      <c r="AE5" s="231"/>
      <c r="AF5" s="231"/>
      <c r="AG5" s="231"/>
      <c r="AH5" s="231"/>
      <c r="AI5" s="231"/>
      <c r="AJ5" s="231"/>
      <c r="AK5" s="231"/>
      <c r="AL5" s="241"/>
      <c r="AM5" s="231"/>
      <c r="AN5" s="231"/>
      <c r="AO5" s="231"/>
      <c r="AP5" s="231"/>
      <c r="AQ5" s="231"/>
      <c r="AR5" s="236"/>
      <c r="AS5" s="236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</row>
    <row r="6" spans="1:60" s="560" customFormat="1" ht="24" hidden="1" customHeight="1" x14ac:dyDescent="0.2">
      <c r="A6" s="1256"/>
      <c r="B6" s="592" t="s">
        <v>56</v>
      </c>
      <c r="C6" s="231" t="s">
        <v>55</v>
      </c>
      <c r="D6" s="231"/>
      <c r="E6" s="545">
        <f>COUNTA(E7:E105)</f>
        <v>99</v>
      </c>
      <c r="F6" s="231"/>
      <c r="G6" s="231"/>
      <c r="H6" s="231"/>
      <c r="I6" s="231"/>
      <c r="J6" s="231"/>
      <c r="K6" s="231"/>
      <c r="L6" s="241">
        <f>SUM(L7:L105)</f>
        <v>728974.35000000009</v>
      </c>
      <c r="M6" s="241">
        <f>SUM(M7:M105)</f>
        <v>190604.93</v>
      </c>
      <c r="N6" s="241">
        <f>SUM(N7:N105)</f>
        <v>660464.29</v>
      </c>
      <c r="O6" s="23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31"/>
      <c r="AB6" s="241"/>
      <c r="AC6" s="231"/>
      <c r="AD6" s="231"/>
      <c r="AE6" s="231"/>
      <c r="AF6" s="231"/>
      <c r="AG6" s="231"/>
      <c r="AH6" s="231"/>
      <c r="AI6" s="231"/>
      <c r="AJ6" s="231"/>
      <c r="AK6" s="231"/>
      <c r="AL6" s="241"/>
      <c r="AM6" s="231"/>
      <c r="AN6" s="231"/>
      <c r="AO6" s="231"/>
      <c r="AP6" s="231"/>
      <c r="AQ6" s="231"/>
      <c r="AR6" s="236"/>
      <c r="AS6" s="236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H6" s="1652" t="s">
        <v>20755</v>
      </c>
    </row>
    <row r="7" spans="1:60" s="6" customFormat="1" ht="24" hidden="1" customHeight="1" x14ac:dyDescent="0.2">
      <c r="A7" s="220" t="s">
        <v>156</v>
      </c>
      <c r="B7" s="147"/>
      <c r="C7" s="119" t="s">
        <v>8572</v>
      </c>
      <c r="D7" s="119" t="s">
        <v>9051</v>
      </c>
      <c r="E7" s="119" t="s">
        <v>14252</v>
      </c>
      <c r="F7" s="119" t="s">
        <v>8572</v>
      </c>
      <c r="G7" s="119" t="s">
        <v>8575</v>
      </c>
      <c r="H7" s="346" t="s">
        <v>8576</v>
      </c>
      <c r="I7" s="119" t="s">
        <v>9052</v>
      </c>
      <c r="J7" s="119">
        <v>30</v>
      </c>
      <c r="K7" s="119" t="s">
        <v>9053</v>
      </c>
      <c r="L7" s="144">
        <v>6351</v>
      </c>
      <c r="M7" s="144">
        <v>3440</v>
      </c>
      <c r="N7" s="144">
        <v>12127</v>
      </c>
      <c r="O7" s="119" t="s">
        <v>429</v>
      </c>
      <c r="P7" s="278"/>
      <c r="Q7" s="278"/>
      <c r="R7" s="278"/>
      <c r="S7" s="278"/>
      <c r="T7" s="278"/>
      <c r="U7" s="278"/>
      <c r="V7" s="278"/>
      <c r="W7" s="278">
        <v>25</v>
      </c>
      <c r="X7" s="278">
        <v>16</v>
      </c>
      <c r="Y7" s="278">
        <v>6</v>
      </c>
      <c r="Z7" s="278">
        <v>400</v>
      </c>
      <c r="AA7" s="119"/>
      <c r="AB7" s="278">
        <v>12</v>
      </c>
      <c r="AC7" s="119"/>
      <c r="AD7" s="119"/>
      <c r="AE7" s="119">
        <v>1991</v>
      </c>
      <c r="AF7" s="119"/>
      <c r="AG7" s="119">
        <v>1110</v>
      </c>
      <c r="AH7" s="119">
        <v>3000</v>
      </c>
      <c r="AI7" s="119"/>
      <c r="AJ7" s="119"/>
      <c r="AK7" s="119"/>
      <c r="AL7" s="121">
        <v>5116</v>
      </c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H7" s="1652" t="s">
        <v>20756</v>
      </c>
    </row>
    <row r="8" spans="1:60" s="6" customFormat="1" ht="24" hidden="1" customHeight="1" x14ac:dyDescent="0.2">
      <c r="A8" s="220"/>
      <c r="B8" s="147"/>
      <c r="C8" s="119" t="s">
        <v>8572</v>
      </c>
      <c r="D8" s="119" t="s">
        <v>9054</v>
      </c>
      <c r="E8" s="119" t="s">
        <v>14253</v>
      </c>
      <c r="F8" s="119" t="s">
        <v>8572</v>
      </c>
      <c r="G8" s="119" t="s">
        <v>9055</v>
      </c>
      <c r="H8" s="346" t="s">
        <v>8576</v>
      </c>
      <c r="I8" s="119" t="s">
        <v>9052</v>
      </c>
      <c r="J8" s="119">
        <v>29</v>
      </c>
      <c r="K8" s="119" t="s">
        <v>9053</v>
      </c>
      <c r="L8" s="144">
        <v>3975</v>
      </c>
      <c r="M8" s="144">
        <v>1730</v>
      </c>
      <c r="N8" s="144">
        <v>11262</v>
      </c>
      <c r="O8" s="119" t="s">
        <v>429</v>
      </c>
      <c r="P8" s="278"/>
      <c r="Q8" s="278"/>
      <c r="R8" s="278"/>
      <c r="S8" s="278"/>
      <c r="T8" s="278"/>
      <c r="U8" s="278"/>
      <c r="V8" s="278"/>
      <c r="W8" s="278">
        <v>25</v>
      </c>
      <c r="X8" s="278">
        <v>15</v>
      </c>
      <c r="Y8" s="278">
        <v>6</v>
      </c>
      <c r="Z8" s="278">
        <v>375</v>
      </c>
      <c r="AA8" s="119"/>
      <c r="AB8" s="278">
        <v>35</v>
      </c>
      <c r="AC8" s="119"/>
      <c r="AD8" s="119"/>
      <c r="AE8" s="119">
        <v>2000</v>
      </c>
      <c r="AF8" s="119">
        <v>11747</v>
      </c>
      <c r="AG8" s="119"/>
      <c r="AH8" s="119">
        <v>12900</v>
      </c>
      <c r="AI8" s="119"/>
      <c r="AJ8" s="119"/>
      <c r="AK8" s="119"/>
      <c r="AL8" s="121">
        <v>24647</v>
      </c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H8" s="1652" t="s">
        <v>20757</v>
      </c>
    </row>
    <row r="9" spans="1:60" s="6" customFormat="1" ht="24" hidden="1" customHeight="1" x14ac:dyDescent="0.2">
      <c r="A9" s="220"/>
      <c r="B9" s="147"/>
      <c r="C9" s="119" t="s">
        <v>8572</v>
      </c>
      <c r="D9" s="119" t="s">
        <v>11969</v>
      </c>
      <c r="E9" s="119" t="s">
        <v>14254</v>
      </c>
      <c r="F9" s="119" t="s">
        <v>8572</v>
      </c>
      <c r="G9" s="119" t="s">
        <v>320</v>
      </c>
      <c r="H9" s="346" t="s">
        <v>8576</v>
      </c>
      <c r="I9" s="119" t="s">
        <v>9052</v>
      </c>
      <c r="J9" s="119"/>
      <c r="K9" s="119"/>
      <c r="L9" s="144">
        <v>3069.8</v>
      </c>
      <c r="M9" s="144">
        <v>2083.35</v>
      </c>
      <c r="N9" s="144">
        <v>6756.14</v>
      </c>
      <c r="O9" s="119" t="s">
        <v>429</v>
      </c>
      <c r="P9" s="278"/>
      <c r="Q9" s="278"/>
      <c r="R9" s="278"/>
      <c r="S9" s="278"/>
      <c r="T9" s="278"/>
      <c r="U9" s="278"/>
      <c r="V9" s="278"/>
      <c r="W9" s="278">
        <v>25</v>
      </c>
      <c r="X9" s="278">
        <v>11</v>
      </c>
      <c r="Y9" s="278">
        <v>5</v>
      </c>
      <c r="Z9" s="278">
        <v>275</v>
      </c>
      <c r="AA9" s="119"/>
      <c r="AB9" s="278">
        <v>20</v>
      </c>
      <c r="AC9" s="119"/>
      <c r="AD9" s="119"/>
      <c r="AE9" s="119">
        <v>2007</v>
      </c>
      <c r="AF9" s="119"/>
      <c r="AG9" s="119"/>
      <c r="AH9" s="119"/>
      <c r="AI9" s="119"/>
      <c r="AJ9" s="119"/>
      <c r="AK9" s="119"/>
      <c r="AL9" s="121">
        <v>16254</v>
      </c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H9" s="1652" t="s">
        <v>20758</v>
      </c>
    </row>
    <row r="10" spans="1:60" s="6" customFormat="1" ht="24" hidden="1" customHeight="1" x14ac:dyDescent="0.2">
      <c r="A10" s="220"/>
      <c r="B10" s="147"/>
      <c r="C10" s="119" t="s">
        <v>670</v>
      </c>
      <c r="D10" s="119"/>
      <c r="E10" s="119" t="s">
        <v>14255</v>
      </c>
      <c r="F10" s="119" t="s">
        <v>670</v>
      </c>
      <c r="G10" s="119" t="s">
        <v>492</v>
      </c>
      <c r="H10" s="346" t="s">
        <v>8609</v>
      </c>
      <c r="I10" s="119" t="s">
        <v>2597</v>
      </c>
      <c r="J10" s="119" t="s">
        <v>493</v>
      </c>
      <c r="K10" s="119"/>
      <c r="L10" s="144">
        <v>9173</v>
      </c>
      <c r="M10" s="144">
        <v>5119</v>
      </c>
      <c r="N10" s="144">
        <v>36726</v>
      </c>
      <c r="O10" s="119" t="s">
        <v>429</v>
      </c>
      <c r="P10" s="278"/>
      <c r="Q10" s="278"/>
      <c r="R10" s="278"/>
      <c r="S10" s="278">
        <v>25</v>
      </c>
      <c r="T10" s="278">
        <v>16</v>
      </c>
      <c r="U10" s="278">
        <v>8</v>
      </c>
      <c r="V10" s="278">
        <v>424.86</v>
      </c>
      <c r="W10" s="278">
        <v>25</v>
      </c>
      <c r="X10" s="278">
        <v>7</v>
      </c>
      <c r="Y10" s="278">
        <v>3</v>
      </c>
      <c r="Z10" s="278">
        <v>167.9</v>
      </c>
      <c r="AA10" s="119">
        <v>73.174000000000007</v>
      </c>
      <c r="AB10" s="278"/>
      <c r="AC10" s="119"/>
      <c r="AD10" s="119"/>
      <c r="AE10" s="119">
        <v>2005</v>
      </c>
      <c r="AF10" s="119"/>
      <c r="AG10" s="119"/>
      <c r="AH10" s="119"/>
      <c r="AI10" s="119"/>
      <c r="AJ10" s="119"/>
      <c r="AK10" s="119"/>
      <c r="AL10" s="121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H10" s="1652" t="s">
        <v>20759</v>
      </c>
    </row>
    <row r="11" spans="1:60" s="6" customFormat="1" ht="24" hidden="1" customHeight="1" x14ac:dyDescent="0.2">
      <c r="A11" s="220"/>
      <c r="B11" s="147"/>
      <c r="C11" s="119" t="s">
        <v>670</v>
      </c>
      <c r="D11" s="119"/>
      <c r="E11" s="119" t="s">
        <v>14256</v>
      </c>
      <c r="F11" s="119" t="s">
        <v>670</v>
      </c>
      <c r="G11" s="119"/>
      <c r="H11" s="346"/>
      <c r="I11" s="119" t="s">
        <v>2597</v>
      </c>
      <c r="J11" s="119"/>
      <c r="K11" s="119"/>
      <c r="L11" s="144">
        <v>2830</v>
      </c>
      <c r="M11" s="144">
        <v>1115</v>
      </c>
      <c r="N11" s="144">
        <v>1115</v>
      </c>
      <c r="O11" s="119" t="s">
        <v>429</v>
      </c>
      <c r="P11" s="278"/>
      <c r="Q11" s="278"/>
      <c r="R11" s="278"/>
      <c r="S11" s="278">
        <v>25</v>
      </c>
      <c r="T11" s="278">
        <v>16</v>
      </c>
      <c r="U11" s="278">
        <v>6</v>
      </c>
      <c r="V11" s="278">
        <v>400</v>
      </c>
      <c r="W11" s="278">
        <v>8</v>
      </c>
      <c r="X11" s="278">
        <v>5</v>
      </c>
      <c r="Y11" s="278">
        <v>3</v>
      </c>
      <c r="Z11" s="278">
        <v>120</v>
      </c>
      <c r="AA11" s="119"/>
      <c r="AB11" s="278"/>
      <c r="AC11" s="119"/>
      <c r="AD11" s="119"/>
      <c r="AE11" s="119">
        <v>2008</v>
      </c>
      <c r="AF11" s="119"/>
      <c r="AG11" s="119"/>
      <c r="AH11" s="119"/>
      <c r="AI11" s="119"/>
      <c r="AJ11" s="119"/>
      <c r="AK11" s="119"/>
      <c r="AL11" s="121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H11" s="1652" t="s">
        <v>20761</v>
      </c>
    </row>
    <row r="12" spans="1:60" s="6" customFormat="1" ht="24" hidden="1" customHeight="1" x14ac:dyDescent="0.2">
      <c r="A12" s="220">
        <v>2</v>
      </c>
      <c r="B12" s="147"/>
      <c r="C12" s="119" t="s">
        <v>8578</v>
      </c>
      <c r="D12" s="119" t="s">
        <v>11936</v>
      </c>
      <c r="E12" s="119" t="s">
        <v>14257</v>
      </c>
      <c r="F12" s="119" t="s">
        <v>8578</v>
      </c>
      <c r="G12" s="119" t="s">
        <v>9057</v>
      </c>
      <c r="H12" s="346"/>
      <c r="I12" s="119" t="s">
        <v>9058</v>
      </c>
      <c r="J12" s="119">
        <v>17</v>
      </c>
      <c r="K12" s="119"/>
      <c r="L12" s="144">
        <v>1270</v>
      </c>
      <c r="M12" s="144">
        <v>762</v>
      </c>
      <c r="N12" s="144">
        <v>5919</v>
      </c>
      <c r="O12" s="119" t="s">
        <v>429</v>
      </c>
      <c r="P12" s="278"/>
      <c r="Q12" s="278"/>
      <c r="R12" s="278"/>
      <c r="S12" s="278"/>
      <c r="T12" s="278"/>
      <c r="U12" s="278"/>
      <c r="V12" s="278"/>
      <c r="W12" s="278">
        <v>25</v>
      </c>
      <c r="X12" s="278">
        <v>15</v>
      </c>
      <c r="Y12" s="278">
        <v>4</v>
      </c>
      <c r="Z12" s="278"/>
      <c r="AA12" s="119">
        <v>47</v>
      </c>
      <c r="AB12" s="278"/>
      <c r="AC12" s="119"/>
      <c r="AD12" s="119"/>
      <c r="AE12" s="119">
        <v>2005</v>
      </c>
      <c r="AF12" s="119">
        <v>331</v>
      </c>
      <c r="AG12" s="119">
        <v>3160</v>
      </c>
      <c r="AH12" s="119">
        <v>800</v>
      </c>
      <c r="AI12" s="119"/>
      <c r="AJ12" s="119"/>
      <c r="AK12" s="119"/>
      <c r="AL12" s="121">
        <v>16000</v>
      </c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H12" s="1652" t="s">
        <v>20760</v>
      </c>
    </row>
    <row r="13" spans="1:60" s="6" customFormat="1" ht="24" hidden="1" customHeight="1" x14ac:dyDescent="0.2">
      <c r="A13" s="220"/>
      <c r="B13" s="147"/>
      <c r="C13" s="119" t="s">
        <v>8578</v>
      </c>
      <c r="D13" s="119" t="s">
        <v>11935</v>
      </c>
      <c r="E13" s="119" t="s">
        <v>14258</v>
      </c>
      <c r="F13" s="119" t="s">
        <v>8578</v>
      </c>
      <c r="G13" s="119" t="s">
        <v>9057</v>
      </c>
      <c r="H13" s="346"/>
      <c r="I13" s="119" t="s">
        <v>9060</v>
      </c>
      <c r="J13" s="119">
        <v>23</v>
      </c>
      <c r="K13" s="119"/>
      <c r="L13" s="144">
        <v>1627</v>
      </c>
      <c r="M13" s="144">
        <v>877</v>
      </c>
      <c r="N13" s="144">
        <v>6358</v>
      </c>
      <c r="O13" s="119" t="s">
        <v>429</v>
      </c>
      <c r="P13" s="278"/>
      <c r="Q13" s="278"/>
      <c r="R13" s="278"/>
      <c r="S13" s="278"/>
      <c r="T13" s="278"/>
      <c r="U13" s="278"/>
      <c r="V13" s="278"/>
      <c r="W13" s="278">
        <v>25</v>
      </c>
      <c r="X13" s="278">
        <v>10</v>
      </c>
      <c r="Y13" s="278">
        <v>5</v>
      </c>
      <c r="Z13" s="278">
        <v>250</v>
      </c>
      <c r="AA13" s="119">
        <v>97</v>
      </c>
      <c r="AB13" s="278"/>
      <c r="AC13" s="119"/>
      <c r="AD13" s="119"/>
      <c r="AE13" s="119">
        <v>2001</v>
      </c>
      <c r="AF13" s="119">
        <v>8144</v>
      </c>
      <c r="AG13" s="119">
        <v>11156</v>
      </c>
      <c r="AH13" s="119"/>
      <c r="AI13" s="119"/>
      <c r="AJ13" s="119"/>
      <c r="AK13" s="119"/>
      <c r="AL13" s="121">
        <v>12592</v>
      </c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H13" s="1652" t="s">
        <v>20762</v>
      </c>
    </row>
    <row r="14" spans="1:60" s="6" customFormat="1" ht="24" hidden="1" customHeight="1" x14ac:dyDescent="0.2">
      <c r="A14" s="220">
        <v>3</v>
      </c>
      <c r="B14" s="147"/>
      <c r="C14" s="119" t="s">
        <v>8578</v>
      </c>
      <c r="D14" s="119" t="s">
        <v>11934</v>
      </c>
      <c r="E14" s="119" t="s">
        <v>14259</v>
      </c>
      <c r="F14" s="119" t="s">
        <v>8578</v>
      </c>
      <c r="G14" s="119" t="s">
        <v>8608</v>
      </c>
      <c r="H14" s="346" t="s">
        <v>8609</v>
      </c>
      <c r="I14" s="119" t="s">
        <v>14219</v>
      </c>
      <c r="J14" s="119" t="s">
        <v>8611</v>
      </c>
      <c r="K14" s="119"/>
      <c r="L14" s="144">
        <v>1201.9000000000001</v>
      </c>
      <c r="M14" s="144">
        <v>650.61</v>
      </c>
      <c r="N14" s="144">
        <v>3840.52</v>
      </c>
      <c r="O14" s="119" t="s">
        <v>429</v>
      </c>
      <c r="P14" s="278"/>
      <c r="Q14" s="278"/>
      <c r="R14" s="278"/>
      <c r="S14" s="278"/>
      <c r="T14" s="278"/>
      <c r="U14" s="278"/>
      <c r="V14" s="278"/>
      <c r="W14" s="278">
        <v>25</v>
      </c>
      <c r="X14" s="278">
        <v>15</v>
      </c>
      <c r="Y14" s="278">
        <v>5</v>
      </c>
      <c r="Z14" s="278">
        <v>435</v>
      </c>
      <c r="AA14" s="119">
        <v>73.174000000000007</v>
      </c>
      <c r="AB14" s="278">
        <v>20</v>
      </c>
      <c r="AC14" s="119"/>
      <c r="AD14" s="119"/>
      <c r="AE14" s="119">
        <v>1998</v>
      </c>
      <c r="AF14" s="119"/>
      <c r="AG14" s="119"/>
      <c r="AH14" s="119"/>
      <c r="AI14" s="119"/>
      <c r="AJ14" s="119"/>
      <c r="AK14" s="119"/>
      <c r="AL14" s="121">
        <v>7485</v>
      </c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H14" s="1652" t="s">
        <v>20763</v>
      </c>
    </row>
    <row r="15" spans="1:60" s="6" customFormat="1" ht="24" hidden="1" customHeight="1" x14ac:dyDescent="0.2">
      <c r="A15" s="220">
        <v>4</v>
      </c>
      <c r="B15" s="147"/>
      <c r="C15" s="119" t="s">
        <v>8578</v>
      </c>
      <c r="D15" s="119" t="s">
        <v>11937</v>
      </c>
      <c r="E15" s="119" t="s">
        <v>16685</v>
      </c>
      <c r="F15" s="119" t="s">
        <v>8578</v>
      </c>
      <c r="G15" s="119"/>
      <c r="H15" s="346"/>
      <c r="I15" s="119" t="s">
        <v>9058</v>
      </c>
      <c r="J15" s="119"/>
      <c r="K15" s="119"/>
      <c r="L15" s="144">
        <v>1333</v>
      </c>
      <c r="M15" s="144">
        <v>662</v>
      </c>
      <c r="N15" s="144">
        <v>6497</v>
      </c>
      <c r="O15" s="119" t="s">
        <v>429</v>
      </c>
      <c r="P15" s="278"/>
      <c r="Q15" s="278"/>
      <c r="R15" s="278"/>
      <c r="S15" s="278"/>
      <c r="T15" s="278"/>
      <c r="U15" s="278"/>
      <c r="V15" s="278"/>
      <c r="W15" s="278">
        <v>25</v>
      </c>
      <c r="X15" s="278">
        <v>20</v>
      </c>
      <c r="Y15" s="278">
        <v>5</v>
      </c>
      <c r="Z15" s="278">
        <v>500</v>
      </c>
      <c r="AA15" s="119"/>
      <c r="AB15" s="278">
        <v>20</v>
      </c>
      <c r="AC15" s="119"/>
      <c r="AD15" s="119"/>
      <c r="AE15" s="119">
        <v>2006</v>
      </c>
      <c r="AF15" s="119"/>
      <c r="AG15" s="119"/>
      <c r="AH15" s="119"/>
      <c r="AI15" s="119"/>
      <c r="AJ15" s="119"/>
      <c r="AK15" s="119"/>
      <c r="AL15" s="121">
        <v>14700</v>
      </c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H15" s="1652" t="s">
        <v>20764</v>
      </c>
    </row>
    <row r="16" spans="1:60" s="6" customFormat="1" ht="24" hidden="1" customHeight="1" x14ac:dyDescent="0.2">
      <c r="A16" s="220">
        <v>5</v>
      </c>
      <c r="B16" s="147"/>
      <c r="C16" s="119" t="s">
        <v>8568</v>
      </c>
      <c r="D16" s="119" t="s">
        <v>9061</v>
      </c>
      <c r="E16" s="119" t="s">
        <v>14260</v>
      </c>
      <c r="F16" s="119" t="s">
        <v>8568</v>
      </c>
      <c r="G16" s="119" t="s">
        <v>9062</v>
      </c>
      <c r="H16" s="346"/>
      <c r="I16" s="119" t="s">
        <v>8585</v>
      </c>
      <c r="J16" s="119" t="s">
        <v>9063</v>
      </c>
      <c r="K16" s="119" t="s">
        <v>9064</v>
      </c>
      <c r="L16" s="144">
        <v>6279</v>
      </c>
      <c r="M16" s="144">
        <v>1988</v>
      </c>
      <c r="N16" s="144">
        <v>5950</v>
      </c>
      <c r="O16" s="119" t="s">
        <v>429</v>
      </c>
      <c r="P16" s="278"/>
      <c r="Q16" s="278"/>
      <c r="R16" s="278"/>
      <c r="S16" s="278"/>
      <c r="T16" s="278"/>
      <c r="U16" s="278"/>
      <c r="V16" s="278"/>
      <c r="W16" s="278">
        <v>25</v>
      </c>
      <c r="X16" s="278">
        <v>15</v>
      </c>
      <c r="Y16" s="278">
        <v>7</v>
      </c>
      <c r="Z16" s="278">
        <v>375</v>
      </c>
      <c r="AA16" s="119">
        <v>60</v>
      </c>
      <c r="AB16" s="278"/>
      <c r="AC16" s="119"/>
      <c r="AD16" s="119"/>
      <c r="AE16" s="119">
        <v>1994</v>
      </c>
      <c r="AF16" s="119">
        <v>5845</v>
      </c>
      <c r="AG16" s="119"/>
      <c r="AH16" s="119"/>
      <c r="AI16" s="119"/>
      <c r="AJ16" s="119"/>
      <c r="AK16" s="119"/>
      <c r="AL16" s="121">
        <v>5845</v>
      </c>
      <c r="AM16" s="119">
        <v>2002</v>
      </c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H16" s="1652" t="s">
        <v>20765</v>
      </c>
    </row>
    <row r="17" spans="1:60" s="6" customFormat="1" ht="24" hidden="1" customHeight="1" x14ac:dyDescent="0.2">
      <c r="A17" s="220">
        <v>6</v>
      </c>
      <c r="B17" s="147"/>
      <c r="C17" s="119" t="s">
        <v>8568</v>
      </c>
      <c r="D17" s="119"/>
      <c r="E17" s="119" t="s">
        <v>14261</v>
      </c>
      <c r="F17" s="119" t="s">
        <v>8568</v>
      </c>
      <c r="G17" s="119"/>
      <c r="H17" s="346"/>
      <c r="I17" s="119" t="s">
        <v>8585</v>
      </c>
      <c r="J17" s="119"/>
      <c r="K17" s="119"/>
      <c r="L17" s="144">
        <v>3044</v>
      </c>
      <c r="M17" s="144">
        <v>1894</v>
      </c>
      <c r="N17" s="144">
        <v>1894</v>
      </c>
      <c r="O17" s="119" t="s">
        <v>429</v>
      </c>
      <c r="P17" s="121"/>
      <c r="Q17" s="121"/>
      <c r="R17" s="121"/>
      <c r="S17" s="121"/>
      <c r="T17" s="121"/>
      <c r="U17" s="121"/>
      <c r="V17" s="121"/>
      <c r="W17" s="121">
        <v>25</v>
      </c>
      <c r="X17" s="121">
        <v>15</v>
      </c>
      <c r="Y17" s="121">
        <v>6</v>
      </c>
      <c r="Z17" s="121">
        <v>375</v>
      </c>
      <c r="AA17" s="119"/>
      <c r="AB17" s="121">
        <v>102</v>
      </c>
      <c r="AC17" s="119"/>
      <c r="AD17" s="119"/>
      <c r="AE17" s="119">
        <v>2004</v>
      </c>
      <c r="AF17" s="119"/>
      <c r="AG17" s="119"/>
      <c r="AH17" s="119"/>
      <c r="AI17" s="119"/>
      <c r="AJ17" s="119"/>
      <c r="AK17" s="119"/>
      <c r="AL17" s="121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H17" s="1652" t="s">
        <v>20766</v>
      </c>
    </row>
    <row r="18" spans="1:60" s="6" customFormat="1" ht="24" hidden="1" customHeight="1" x14ac:dyDescent="0.2">
      <c r="A18" s="220"/>
      <c r="B18" s="147"/>
      <c r="C18" s="119" t="s">
        <v>8568</v>
      </c>
      <c r="D18" s="119"/>
      <c r="E18" s="119" t="s">
        <v>14262</v>
      </c>
      <c r="F18" s="119" t="s">
        <v>15345</v>
      </c>
      <c r="G18" s="119"/>
      <c r="H18" s="346"/>
      <c r="I18" s="119" t="s">
        <v>8585</v>
      </c>
      <c r="J18" s="119"/>
      <c r="K18" s="119"/>
      <c r="L18" s="144" t="s">
        <v>1007</v>
      </c>
      <c r="M18" s="144">
        <v>2727</v>
      </c>
      <c r="N18" s="144">
        <v>4587</v>
      </c>
      <c r="O18" s="119" t="s">
        <v>429</v>
      </c>
      <c r="P18" s="121"/>
      <c r="Q18" s="121"/>
      <c r="R18" s="121"/>
      <c r="S18" s="121"/>
      <c r="T18" s="121"/>
      <c r="U18" s="121"/>
      <c r="V18" s="121"/>
      <c r="W18" s="121">
        <v>25</v>
      </c>
      <c r="X18" s="121">
        <v>15</v>
      </c>
      <c r="Y18" s="121">
        <v>5</v>
      </c>
      <c r="Z18" s="121">
        <v>268</v>
      </c>
      <c r="AA18" s="119"/>
      <c r="AB18" s="121" t="s">
        <v>1007</v>
      </c>
      <c r="AC18" s="119"/>
      <c r="AD18" s="119"/>
      <c r="AE18" s="119">
        <v>2002</v>
      </c>
      <c r="AF18" s="119"/>
      <c r="AG18" s="119"/>
      <c r="AH18" s="119"/>
      <c r="AI18" s="119"/>
      <c r="AJ18" s="119"/>
      <c r="AK18" s="119"/>
      <c r="AL18" s="121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H18" s="1652" t="s">
        <v>20767</v>
      </c>
    </row>
    <row r="19" spans="1:60" s="6" customFormat="1" ht="24" hidden="1" customHeight="1" x14ac:dyDescent="0.2">
      <c r="A19" s="220">
        <v>7</v>
      </c>
      <c r="B19" s="147"/>
      <c r="C19" s="119" t="s">
        <v>8568</v>
      </c>
      <c r="D19" s="119"/>
      <c r="E19" s="119" t="s">
        <v>14492</v>
      </c>
      <c r="F19" s="119" t="s">
        <v>8568</v>
      </c>
      <c r="G19" s="119"/>
      <c r="H19" s="346"/>
      <c r="I19" s="119" t="s">
        <v>8585</v>
      </c>
      <c r="J19" s="119"/>
      <c r="K19" s="119"/>
      <c r="L19" s="144"/>
      <c r="M19" s="144"/>
      <c r="N19" s="144">
        <v>1889</v>
      </c>
      <c r="O19" s="119" t="s">
        <v>429</v>
      </c>
      <c r="P19" s="278"/>
      <c r="Q19" s="278"/>
      <c r="R19" s="278"/>
      <c r="S19" s="278"/>
      <c r="T19" s="278"/>
      <c r="U19" s="278"/>
      <c r="V19" s="278"/>
      <c r="W19" s="278">
        <v>25</v>
      </c>
      <c r="X19" s="278">
        <v>15</v>
      </c>
      <c r="Y19" s="278">
        <v>5</v>
      </c>
      <c r="Z19" s="278">
        <v>275</v>
      </c>
      <c r="AA19" s="119"/>
      <c r="AB19" s="278">
        <v>80</v>
      </c>
      <c r="AC19" s="119"/>
      <c r="AD19" s="119"/>
      <c r="AE19" s="119">
        <v>2020</v>
      </c>
      <c r="AF19" s="119"/>
      <c r="AG19" s="119"/>
      <c r="AH19" s="119"/>
      <c r="AI19" s="119"/>
      <c r="AJ19" s="119"/>
      <c r="AK19" s="119"/>
      <c r="AL19" s="121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H19" s="1652" t="s">
        <v>20768</v>
      </c>
    </row>
    <row r="20" spans="1:60" s="6" customFormat="1" ht="24" hidden="1" customHeight="1" x14ac:dyDescent="0.2">
      <c r="A20" s="220">
        <v>8</v>
      </c>
      <c r="B20" s="147"/>
      <c r="C20" s="119" t="s">
        <v>8568</v>
      </c>
      <c r="D20" s="119"/>
      <c r="E20" s="119" t="s">
        <v>16647</v>
      </c>
      <c r="F20" s="119" t="s">
        <v>67</v>
      </c>
      <c r="G20" s="119"/>
      <c r="H20" s="346"/>
      <c r="I20" s="119" t="s">
        <v>9065</v>
      </c>
      <c r="J20" s="119"/>
      <c r="K20" s="119"/>
      <c r="L20" s="144"/>
      <c r="M20" s="144">
        <v>972</v>
      </c>
      <c r="N20" s="144">
        <v>6833</v>
      </c>
      <c r="O20" s="119" t="s">
        <v>429</v>
      </c>
      <c r="P20" s="121"/>
      <c r="Q20" s="121"/>
      <c r="R20" s="121"/>
      <c r="S20" s="121"/>
      <c r="T20" s="121"/>
      <c r="U20" s="121"/>
      <c r="V20" s="121"/>
      <c r="W20" s="121">
        <v>25</v>
      </c>
      <c r="X20" s="121">
        <v>11</v>
      </c>
      <c r="Y20" s="121">
        <v>5</v>
      </c>
      <c r="Z20" s="121">
        <v>275</v>
      </c>
      <c r="AA20" s="119"/>
      <c r="AB20" s="121"/>
      <c r="AC20" s="119"/>
      <c r="AD20" s="119"/>
      <c r="AE20" s="119">
        <v>2004</v>
      </c>
      <c r="AF20" s="119"/>
      <c r="AG20" s="119"/>
      <c r="AH20" s="119"/>
      <c r="AI20" s="119"/>
      <c r="AJ20" s="119"/>
      <c r="AK20" s="119"/>
      <c r="AL20" s="121">
        <v>12093</v>
      </c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H20" s="1653" t="s">
        <v>20769</v>
      </c>
    </row>
    <row r="21" spans="1:60" s="6" customFormat="1" ht="24" hidden="1" customHeight="1" x14ac:dyDescent="0.2">
      <c r="A21" s="220"/>
      <c r="B21" s="147"/>
      <c r="C21" s="119" t="s">
        <v>16558</v>
      </c>
      <c r="D21" s="119"/>
      <c r="E21" s="119" t="s">
        <v>16563</v>
      </c>
      <c r="F21" s="119" t="s">
        <v>16558</v>
      </c>
      <c r="G21" s="119"/>
      <c r="H21" s="346"/>
      <c r="I21" s="119" t="s">
        <v>16564</v>
      </c>
      <c r="J21" s="119"/>
      <c r="K21" s="119"/>
      <c r="L21" s="144">
        <v>12172</v>
      </c>
      <c r="M21" s="144"/>
      <c r="N21" s="144">
        <v>5590</v>
      </c>
      <c r="O21" s="119" t="s">
        <v>16565</v>
      </c>
      <c r="P21" s="121"/>
      <c r="Q21" s="121"/>
      <c r="R21" s="121"/>
      <c r="S21" s="121"/>
      <c r="T21" s="121"/>
      <c r="U21" s="121"/>
      <c r="V21" s="121"/>
      <c r="W21" s="121">
        <v>25</v>
      </c>
      <c r="X21" s="121">
        <v>15</v>
      </c>
      <c r="Y21" s="121">
        <v>6</v>
      </c>
      <c r="Z21" s="121">
        <v>674</v>
      </c>
      <c r="AA21" s="119"/>
      <c r="AB21" s="121"/>
      <c r="AC21" s="119"/>
      <c r="AD21" s="119"/>
      <c r="AE21" s="119">
        <v>2022</v>
      </c>
      <c r="AF21" s="119"/>
      <c r="AG21" s="119"/>
      <c r="AH21" s="119"/>
      <c r="AI21" s="119"/>
      <c r="AJ21" s="119"/>
      <c r="AK21" s="119"/>
      <c r="AL21" s="121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 t="s">
        <v>16725</v>
      </c>
      <c r="BH21" s="1653" t="s">
        <v>20770</v>
      </c>
    </row>
    <row r="22" spans="1:60" s="6" customFormat="1" ht="24" hidden="1" customHeight="1" x14ac:dyDescent="0.15">
      <c r="A22" s="220"/>
      <c r="B22" s="147"/>
      <c r="C22" s="119" t="s">
        <v>962</v>
      </c>
      <c r="D22" s="119"/>
      <c r="E22" s="119" t="s">
        <v>15374</v>
      </c>
      <c r="F22" s="119" t="s">
        <v>67</v>
      </c>
      <c r="G22" s="119"/>
      <c r="H22" s="119"/>
      <c r="I22" s="119" t="s">
        <v>15375</v>
      </c>
      <c r="J22" s="119"/>
      <c r="K22" s="119"/>
      <c r="L22" s="144">
        <v>3312</v>
      </c>
      <c r="M22" s="144">
        <v>896</v>
      </c>
      <c r="N22" s="144">
        <v>7406</v>
      </c>
      <c r="O22" s="119" t="s">
        <v>429</v>
      </c>
      <c r="P22" s="278"/>
      <c r="Q22" s="278"/>
      <c r="R22" s="278"/>
      <c r="S22" s="278"/>
      <c r="T22" s="278"/>
      <c r="U22" s="278"/>
      <c r="V22" s="278"/>
      <c r="W22" s="278">
        <v>25</v>
      </c>
      <c r="X22" s="278">
        <v>12</v>
      </c>
      <c r="Y22" s="278">
        <v>6</v>
      </c>
      <c r="Z22" s="278">
        <v>300</v>
      </c>
      <c r="AA22" s="119"/>
      <c r="AB22" s="278">
        <v>150</v>
      </c>
      <c r="AC22" s="119"/>
      <c r="AD22" s="119"/>
      <c r="AE22" s="119">
        <v>2002</v>
      </c>
      <c r="AF22" s="119"/>
      <c r="AG22" s="119"/>
      <c r="AH22" s="119"/>
      <c r="AI22" s="119"/>
      <c r="AJ22" s="119"/>
      <c r="AK22" s="119"/>
      <c r="AL22" s="121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</row>
    <row r="23" spans="1:60" s="6" customFormat="1" ht="24" hidden="1" customHeight="1" x14ac:dyDescent="0.15">
      <c r="A23" s="220"/>
      <c r="B23" s="147"/>
      <c r="C23" s="119" t="s">
        <v>962</v>
      </c>
      <c r="D23" s="119" t="s">
        <v>11970</v>
      </c>
      <c r="E23" s="119" t="s">
        <v>9067</v>
      </c>
      <c r="F23" s="119" t="s">
        <v>67</v>
      </c>
      <c r="G23" s="119"/>
      <c r="H23" s="119"/>
      <c r="I23" s="119" t="s">
        <v>16692</v>
      </c>
      <c r="J23" s="119"/>
      <c r="K23" s="119"/>
      <c r="L23" s="144">
        <v>21000</v>
      </c>
      <c r="M23" s="144">
        <v>4640</v>
      </c>
      <c r="N23" s="144">
        <v>20958</v>
      </c>
      <c r="O23" s="119" t="s">
        <v>183</v>
      </c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>
        <v>4640</v>
      </c>
      <c r="AA23" s="119"/>
      <c r="AB23" s="278">
        <v>3500</v>
      </c>
      <c r="AC23" s="119">
        <v>2009</v>
      </c>
      <c r="AD23" s="119"/>
      <c r="AE23" s="119">
        <v>2009</v>
      </c>
      <c r="AF23" s="119"/>
      <c r="AG23" s="119"/>
      <c r="AH23" s="119"/>
      <c r="AI23" s="119"/>
      <c r="AJ23" s="119"/>
      <c r="AK23" s="119"/>
      <c r="AL23" s="121">
        <v>1735</v>
      </c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</row>
    <row r="24" spans="1:60" s="6" customFormat="1" ht="24" hidden="1" customHeight="1" x14ac:dyDescent="0.15">
      <c r="A24" s="170"/>
      <c r="B24" s="147"/>
      <c r="C24" s="119" t="s">
        <v>962</v>
      </c>
      <c r="D24" s="119"/>
      <c r="E24" s="119" t="s">
        <v>14263</v>
      </c>
      <c r="F24" s="119" t="s">
        <v>962</v>
      </c>
      <c r="G24" s="119"/>
      <c r="H24" s="346"/>
      <c r="I24" s="119" t="s">
        <v>9066</v>
      </c>
      <c r="J24" s="119"/>
      <c r="K24" s="119"/>
      <c r="L24" s="144">
        <v>18853</v>
      </c>
      <c r="M24" s="144">
        <v>2520</v>
      </c>
      <c r="N24" s="144">
        <v>3817</v>
      </c>
      <c r="O24" s="119" t="s">
        <v>429</v>
      </c>
      <c r="P24" s="278"/>
      <c r="Q24" s="278"/>
      <c r="R24" s="278"/>
      <c r="S24" s="278"/>
      <c r="T24" s="278"/>
      <c r="U24" s="278"/>
      <c r="V24" s="278"/>
      <c r="W24" s="278">
        <v>25</v>
      </c>
      <c r="X24" s="278">
        <v>12</v>
      </c>
      <c r="Y24" s="278">
        <v>6</v>
      </c>
      <c r="Z24" s="278">
        <v>300</v>
      </c>
      <c r="AA24" s="119"/>
      <c r="AB24" s="278" t="s">
        <v>3500</v>
      </c>
      <c r="AC24" s="119"/>
      <c r="AD24" s="119"/>
      <c r="AE24" s="119">
        <v>2004</v>
      </c>
      <c r="AF24" s="119"/>
      <c r="AG24" s="119"/>
      <c r="AH24" s="119"/>
      <c r="AI24" s="119"/>
      <c r="AJ24" s="119"/>
      <c r="AK24" s="119"/>
      <c r="AL24" s="121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</row>
    <row r="25" spans="1:60" s="6" customFormat="1" ht="24" hidden="1" customHeight="1" x14ac:dyDescent="0.15">
      <c r="A25" s="220"/>
      <c r="B25" s="147"/>
      <c r="C25" s="119" t="s">
        <v>962</v>
      </c>
      <c r="D25" s="119"/>
      <c r="E25" s="119" t="s">
        <v>14264</v>
      </c>
      <c r="F25" s="119" t="s">
        <v>962</v>
      </c>
      <c r="G25" s="119"/>
      <c r="H25" s="346"/>
      <c r="I25" s="119" t="s">
        <v>9066</v>
      </c>
      <c r="J25" s="119"/>
      <c r="K25" s="119"/>
      <c r="L25" s="144">
        <v>10921</v>
      </c>
      <c r="M25" s="144">
        <v>1853</v>
      </c>
      <c r="N25" s="144">
        <v>7997</v>
      </c>
      <c r="O25" s="119" t="s">
        <v>429</v>
      </c>
      <c r="P25" s="278"/>
      <c r="Q25" s="278"/>
      <c r="R25" s="278"/>
      <c r="S25" s="278"/>
      <c r="T25" s="278"/>
      <c r="U25" s="278"/>
      <c r="V25" s="278"/>
      <c r="W25" s="278">
        <v>25</v>
      </c>
      <c r="X25" s="278">
        <v>13</v>
      </c>
      <c r="Y25" s="278">
        <v>6</v>
      </c>
      <c r="Z25" s="278">
        <v>325</v>
      </c>
      <c r="AA25" s="119"/>
      <c r="AB25" s="278">
        <v>90</v>
      </c>
      <c r="AC25" s="119"/>
      <c r="AD25" s="119"/>
      <c r="AE25" s="119">
        <v>2006</v>
      </c>
      <c r="AF25" s="119"/>
      <c r="AG25" s="119"/>
      <c r="AH25" s="119"/>
      <c r="AI25" s="119"/>
      <c r="AJ25" s="119"/>
      <c r="AK25" s="119"/>
      <c r="AL25" s="121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</row>
    <row r="26" spans="1:60" s="6" customFormat="1" ht="24" hidden="1" customHeight="1" x14ac:dyDescent="0.15">
      <c r="A26" s="220"/>
      <c r="B26" s="147"/>
      <c r="C26" s="119" t="s">
        <v>962</v>
      </c>
      <c r="D26" s="119"/>
      <c r="E26" s="119" t="s">
        <v>14265</v>
      </c>
      <c r="F26" s="119" t="s">
        <v>962</v>
      </c>
      <c r="G26" s="119"/>
      <c r="H26" s="346"/>
      <c r="I26" s="119" t="s">
        <v>9066</v>
      </c>
      <c r="J26" s="119"/>
      <c r="K26" s="119"/>
      <c r="L26" s="144">
        <v>3690</v>
      </c>
      <c r="M26" s="144">
        <v>2050</v>
      </c>
      <c r="N26" s="144">
        <v>8176</v>
      </c>
      <c r="O26" s="119" t="s">
        <v>429</v>
      </c>
      <c r="P26" s="121"/>
      <c r="Q26" s="121"/>
      <c r="R26" s="121"/>
      <c r="S26" s="121"/>
      <c r="T26" s="121"/>
      <c r="U26" s="121"/>
      <c r="V26" s="121"/>
      <c r="W26" s="121">
        <v>25</v>
      </c>
      <c r="X26" s="121">
        <v>12</v>
      </c>
      <c r="Y26" s="121">
        <v>6</v>
      </c>
      <c r="Z26" s="121">
        <v>320</v>
      </c>
      <c r="AA26" s="119"/>
      <c r="AB26" s="121" t="s">
        <v>3500</v>
      </c>
      <c r="AC26" s="119"/>
      <c r="AD26" s="119"/>
      <c r="AE26" s="119">
        <v>2008</v>
      </c>
      <c r="AF26" s="119"/>
      <c r="AG26" s="119"/>
      <c r="AH26" s="119"/>
      <c r="AI26" s="119"/>
      <c r="AJ26" s="119"/>
      <c r="AK26" s="119"/>
      <c r="AL26" s="121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</row>
    <row r="27" spans="1:60" s="6" customFormat="1" ht="24" hidden="1" customHeight="1" x14ac:dyDescent="0.15">
      <c r="A27" s="220"/>
      <c r="B27" s="147"/>
      <c r="C27" s="119" t="s">
        <v>8591</v>
      </c>
      <c r="D27" s="119" t="s">
        <v>8592</v>
      </c>
      <c r="E27" s="119" t="s">
        <v>14266</v>
      </c>
      <c r="F27" s="119" t="s">
        <v>8591</v>
      </c>
      <c r="G27" s="119" t="s">
        <v>9068</v>
      </c>
      <c r="H27" s="346" t="s">
        <v>485</v>
      </c>
      <c r="I27" s="119" t="s">
        <v>9069</v>
      </c>
      <c r="J27" s="119"/>
      <c r="K27" s="119" t="s">
        <v>9070</v>
      </c>
      <c r="L27" s="144"/>
      <c r="M27" s="144">
        <v>977</v>
      </c>
      <c r="N27" s="144">
        <v>5157</v>
      </c>
      <c r="O27" s="119" t="s">
        <v>429</v>
      </c>
      <c r="P27" s="121"/>
      <c r="Q27" s="121"/>
      <c r="R27" s="121"/>
      <c r="S27" s="121"/>
      <c r="T27" s="121"/>
      <c r="U27" s="121"/>
      <c r="V27" s="121"/>
      <c r="W27" s="121">
        <v>25</v>
      </c>
      <c r="X27" s="121">
        <v>14</v>
      </c>
      <c r="Y27" s="121">
        <v>6</v>
      </c>
      <c r="Z27" s="121">
        <v>350</v>
      </c>
      <c r="AA27" s="119" t="s">
        <v>9071</v>
      </c>
      <c r="AB27" s="121"/>
      <c r="AC27" s="119"/>
      <c r="AD27" s="119"/>
      <c r="AE27" s="119">
        <v>1992</v>
      </c>
      <c r="AF27" s="119"/>
      <c r="AG27" s="119"/>
      <c r="AH27" s="119"/>
      <c r="AI27" s="119"/>
      <c r="AJ27" s="119"/>
      <c r="AK27" s="119"/>
      <c r="AL27" s="121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</row>
    <row r="28" spans="1:60" s="6" customFormat="1" ht="24" hidden="1" customHeight="1" x14ac:dyDescent="0.15">
      <c r="A28" s="220"/>
      <c r="B28" s="147"/>
      <c r="C28" s="463" t="s">
        <v>8591</v>
      </c>
      <c r="D28" s="463"/>
      <c r="E28" s="463" t="s">
        <v>14267</v>
      </c>
      <c r="F28" s="463" t="s">
        <v>8591</v>
      </c>
      <c r="G28" s="463"/>
      <c r="H28" s="463"/>
      <c r="I28" s="119" t="s">
        <v>15348</v>
      </c>
      <c r="J28" s="463"/>
      <c r="K28" s="463"/>
      <c r="L28" s="1606">
        <v>1845</v>
      </c>
      <c r="M28" s="1606">
        <v>1105</v>
      </c>
      <c r="N28" s="1606">
        <v>7464</v>
      </c>
      <c r="O28" s="463" t="s">
        <v>429</v>
      </c>
      <c r="P28" s="464"/>
      <c r="Q28" s="464"/>
      <c r="R28" s="464"/>
      <c r="S28" s="464"/>
      <c r="T28" s="464"/>
      <c r="U28" s="464"/>
      <c r="V28" s="464"/>
      <c r="W28" s="464">
        <v>25</v>
      </c>
      <c r="X28" s="464">
        <v>13</v>
      </c>
      <c r="Y28" s="464">
        <v>6</v>
      </c>
      <c r="Z28" s="464">
        <v>325</v>
      </c>
      <c r="AA28" s="463"/>
      <c r="AB28" s="464"/>
      <c r="AC28" s="463"/>
      <c r="AD28" s="463"/>
      <c r="AE28" s="463">
        <v>2000</v>
      </c>
      <c r="AF28" s="463"/>
      <c r="AG28" s="463"/>
      <c r="AH28" s="463"/>
      <c r="AI28" s="463"/>
      <c r="AJ28" s="463"/>
      <c r="AK28" s="463"/>
      <c r="AL28" s="464"/>
      <c r="AM28" s="463"/>
      <c r="AN28" s="463"/>
      <c r="AO28" s="463"/>
      <c r="AP28" s="463"/>
      <c r="AQ28" s="463"/>
      <c r="AR28" s="463"/>
      <c r="AS28" s="463"/>
      <c r="AT28" s="463"/>
      <c r="AU28" s="463"/>
      <c r="AV28" s="463"/>
      <c r="AW28" s="463"/>
      <c r="AX28" s="463"/>
      <c r="AY28" s="463"/>
      <c r="AZ28" s="463"/>
      <c r="BA28" s="463"/>
      <c r="BB28" s="463"/>
      <c r="BC28" s="463"/>
      <c r="BD28" s="463"/>
      <c r="BE28" s="463"/>
      <c r="BF28" s="463"/>
    </row>
    <row r="29" spans="1:60" s="6" customFormat="1" ht="24" hidden="1" customHeight="1" x14ac:dyDescent="0.15">
      <c r="A29" s="220"/>
      <c r="B29" s="147"/>
      <c r="C29" s="463" t="s">
        <v>8591</v>
      </c>
      <c r="D29" s="463"/>
      <c r="E29" s="463" t="s">
        <v>15376</v>
      </c>
      <c r="F29" s="463" t="s">
        <v>8591</v>
      </c>
      <c r="G29" s="463"/>
      <c r="H29" s="463"/>
      <c r="I29" s="119" t="s">
        <v>9069</v>
      </c>
      <c r="J29" s="463"/>
      <c r="K29" s="463"/>
      <c r="L29" s="1606">
        <v>5070</v>
      </c>
      <c r="M29" s="1606"/>
      <c r="N29" s="1606">
        <v>5070</v>
      </c>
      <c r="O29" s="463" t="s">
        <v>183</v>
      </c>
      <c r="P29" s="464"/>
      <c r="Q29" s="464"/>
      <c r="R29" s="464"/>
      <c r="S29" s="464"/>
      <c r="T29" s="464"/>
      <c r="U29" s="464"/>
      <c r="V29" s="464"/>
      <c r="W29" s="464"/>
      <c r="X29" s="464"/>
      <c r="Y29" s="464"/>
      <c r="Z29" s="464">
        <v>1100</v>
      </c>
      <c r="AA29" s="463"/>
      <c r="AB29" s="464"/>
      <c r="AC29" s="463"/>
      <c r="AD29" s="463"/>
      <c r="AE29" s="463">
        <v>2013</v>
      </c>
      <c r="AF29" s="463"/>
      <c r="AG29" s="463"/>
      <c r="AH29" s="463"/>
      <c r="AI29" s="463"/>
      <c r="AJ29" s="463"/>
      <c r="AK29" s="463"/>
      <c r="AL29" s="464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</row>
    <row r="30" spans="1:60" s="6" customFormat="1" ht="24" hidden="1" customHeight="1" x14ac:dyDescent="0.15">
      <c r="A30" s="220"/>
      <c r="B30" s="147"/>
      <c r="C30" s="119" t="s">
        <v>8591</v>
      </c>
      <c r="D30" s="119"/>
      <c r="E30" s="119" t="s">
        <v>16645</v>
      </c>
      <c r="F30" s="119" t="s">
        <v>67</v>
      </c>
      <c r="G30" s="119"/>
      <c r="H30" s="346"/>
      <c r="I30" s="119" t="s">
        <v>16646</v>
      </c>
      <c r="J30" s="119"/>
      <c r="K30" s="119"/>
      <c r="L30" s="144">
        <v>2899</v>
      </c>
      <c r="M30" s="144"/>
      <c r="N30" s="144">
        <v>4887</v>
      </c>
      <c r="O30" s="119" t="s">
        <v>429</v>
      </c>
      <c r="P30" s="121"/>
      <c r="Q30" s="121"/>
      <c r="R30" s="121"/>
      <c r="S30" s="121"/>
      <c r="T30" s="121"/>
      <c r="U30" s="121"/>
      <c r="V30" s="121"/>
      <c r="W30" s="121">
        <v>25</v>
      </c>
      <c r="X30" s="121">
        <v>11</v>
      </c>
      <c r="Y30" s="121">
        <v>5</v>
      </c>
      <c r="Z30" s="121">
        <v>275</v>
      </c>
      <c r="AA30" s="119"/>
      <c r="AB30" s="121"/>
      <c r="AC30" s="119"/>
      <c r="AD30" s="119"/>
      <c r="AE30" s="119">
        <v>2002</v>
      </c>
      <c r="AF30" s="119"/>
      <c r="AG30" s="119"/>
      <c r="AH30" s="119"/>
      <c r="AI30" s="119"/>
      <c r="AJ30" s="119"/>
      <c r="AK30" s="119"/>
      <c r="AL30" s="121">
        <v>11570</v>
      </c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</row>
    <row r="31" spans="1:60" s="6" customFormat="1" ht="24" hidden="1" customHeight="1" x14ac:dyDescent="0.15">
      <c r="A31" s="220"/>
      <c r="B31" s="147"/>
      <c r="C31" s="277" t="s">
        <v>8561</v>
      </c>
      <c r="D31" s="277" t="s">
        <v>9072</v>
      </c>
      <c r="E31" s="277" t="s">
        <v>14268</v>
      </c>
      <c r="F31" s="277" t="s">
        <v>8561</v>
      </c>
      <c r="G31" s="277" t="s">
        <v>8694</v>
      </c>
      <c r="H31" s="277"/>
      <c r="I31" s="119" t="s">
        <v>8571</v>
      </c>
      <c r="J31" s="277"/>
      <c r="K31" s="119"/>
      <c r="L31" s="144">
        <v>3248</v>
      </c>
      <c r="M31" s="144">
        <v>1395</v>
      </c>
      <c r="N31" s="144">
        <v>6197</v>
      </c>
      <c r="O31" s="119" t="s">
        <v>429</v>
      </c>
      <c r="P31" s="276"/>
      <c r="Q31" s="276"/>
      <c r="R31" s="276"/>
      <c r="S31" s="276"/>
      <c r="T31" s="121"/>
      <c r="U31" s="276"/>
      <c r="V31" s="276"/>
      <c r="W31" s="276">
        <v>25</v>
      </c>
      <c r="X31" s="276">
        <v>13</v>
      </c>
      <c r="Y31" s="276">
        <v>6</v>
      </c>
      <c r="Z31" s="276">
        <v>720</v>
      </c>
      <c r="AA31" s="119" t="s">
        <v>9073</v>
      </c>
      <c r="AB31" s="121"/>
      <c r="AC31" s="119"/>
      <c r="AD31" s="119"/>
      <c r="AE31" s="119">
        <v>1999</v>
      </c>
      <c r="AF31" s="119"/>
      <c r="AG31" s="119"/>
      <c r="AH31" s="119"/>
      <c r="AI31" s="119"/>
      <c r="AJ31" s="119"/>
      <c r="AK31" s="119"/>
      <c r="AL31" s="121">
        <v>13510</v>
      </c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</row>
    <row r="32" spans="1:60" s="6" customFormat="1" ht="24" hidden="1" customHeight="1" x14ac:dyDescent="0.15">
      <c r="A32" s="220"/>
      <c r="B32" s="147"/>
      <c r="C32" s="277" t="s">
        <v>8561</v>
      </c>
      <c r="D32" s="277" t="s">
        <v>11940</v>
      </c>
      <c r="E32" s="277" t="s">
        <v>14269</v>
      </c>
      <c r="F32" s="277" t="s">
        <v>8561</v>
      </c>
      <c r="G32" s="277"/>
      <c r="H32" s="277"/>
      <c r="I32" s="119" t="s">
        <v>8571</v>
      </c>
      <c r="J32" s="277"/>
      <c r="K32" s="119"/>
      <c r="L32" s="144">
        <v>6998</v>
      </c>
      <c r="M32" s="301">
        <v>1517</v>
      </c>
      <c r="N32" s="301">
        <v>5075</v>
      </c>
      <c r="O32" s="119" t="s">
        <v>429</v>
      </c>
      <c r="P32" s="276"/>
      <c r="Q32" s="276"/>
      <c r="R32" s="276"/>
      <c r="S32" s="276"/>
      <c r="T32" s="121"/>
      <c r="U32" s="276"/>
      <c r="V32" s="276"/>
      <c r="W32" s="276">
        <v>25</v>
      </c>
      <c r="X32" s="276">
        <v>12</v>
      </c>
      <c r="Y32" s="276">
        <v>6</v>
      </c>
      <c r="Z32" s="276">
        <v>300</v>
      </c>
      <c r="AA32" s="119"/>
      <c r="AB32" s="121"/>
      <c r="AC32" s="119"/>
      <c r="AD32" s="119"/>
      <c r="AE32" s="119">
        <v>2006</v>
      </c>
      <c r="AF32" s="119"/>
      <c r="AG32" s="119"/>
      <c r="AH32" s="119"/>
      <c r="AI32" s="119"/>
      <c r="AJ32" s="119"/>
      <c r="AK32" s="119"/>
      <c r="AL32" s="121">
        <v>15548</v>
      </c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</row>
    <row r="33" spans="1:58" s="6" customFormat="1" ht="24" hidden="1" customHeight="1" x14ac:dyDescent="0.15">
      <c r="A33" s="220"/>
      <c r="B33" s="147"/>
      <c r="C33" s="277" t="s">
        <v>8561</v>
      </c>
      <c r="D33" s="277"/>
      <c r="E33" s="277" t="s">
        <v>14493</v>
      </c>
      <c r="F33" s="277" t="s">
        <v>8561</v>
      </c>
      <c r="G33" s="277"/>
      <c r="H33" s="277"/>
      <c r="I33" s="119" t="s">
        <v>8571</v>
      </c>
      <c r="J33" s="277"/>
      <c r="K33" s="119"/>
      <c r="L33" s="144">
        <v>6550</v>
      </c>
      <c r="M33" s="301"/>
      <c r="N33" s="301"/>
      <c r="O33" s="119" t="s">
        <v>183</v>
      </c>
      <c r="P33" s="276"/>
      <c r="Q33" s="276"/>
      <c r="R33" s="276"/>
      <c r="S33" s="276"/>
      <c r="T33" s="121"/>
      <c r="U33" s="276"/>
      <c r="V33" s="276"/>
      <c r="W33" s="276">
        <v>50</v>
      </c>
      <c r="X33" s="276">
        <v>10</v>
      </c>
      <c r="Y33" s="276">
        <v>4</v>
      </c>
      <c r="Z33" s="276">
        <v>500</v>
      </c>
      <c r="AA33" s="119"/>
      <c r="AB33" s="121"/>
      <c r="AC33" s="119"/>
      <c r="AD33" s="119"/>
      <c r="AE33" s="119">
        <v>2019</v>
      </c>
      <c r="AF33" s="119"/>
      <c r="AG33" s="119"/>
      <c r="AH33" s="119"/>
      <c r="AI33" s="119"/>
      <c r="AJ33" s="119"/>
      <c r="AK33" s="119"/>
      <c r="AL33" s="121">
        <v>1501</v>
      </c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</row>
    <row r="34" spans="1:58" s="6" customFormat="1" ht="24" hidden="1" customHeight="1" x14ac:dyDescent="0.15">
      <c r="A34" s="220"/>
      <c r="B34" s="147"/>
      <c r="C34" s="119" t="s">
        <v>8561</v>
      </c>
      <c r="D34" s="119" t="s">
        <v>11971</v>
      </c>
      <c r="E34" s="119" t="s">
        <v>16649</v>
      </c>
      <c r="F34" s="119" t="s">
        <v>67</v>
      </c>
      <c r="G34" s="119"/>
      <c r="H34" s="346"/>
      <c r="I34" s="119" t="s">
        <v>14270</v>
      </c>
      <c r="J34" s="119"/>
      <c r="K34" s="119"/>
      <c r="L34" s="144">
        <v>7710</v>
      </c>
      <c r="M34" s="144">
        <v>1313</v>
      </c>
      <c r="N34" s="144">
        <v>5084</v>
      </c>
      <c r="O34" s="119" t="s">
        <v>429</v>
      </c>
      <c r="P34" s="121"/>
      <c r="Q34" s="121"/>
      <c r="R34" s="121"/>
      <c r="S34" s="121"/>
      <c r="T34" s="121"/>
      <c r="U34" s="121"/>
      <c r="V34" s="121"/>
      <c r="W34" s="121">
        <v>25</v>
      </c>
      <c r="X34" s="121">
        <v>11</v>
      </c>
      <c r="Y34" s="121">
        <v>5</v>
      </c>
      <c r="Z34" s="121">
        <v>262</v>
      </c>
      <c r="AA34" s="119"/>
      <c r="AB34" s="121"/>
      <c r="AC34" s="119"/>
      <c r="AD34" s="119"/>
      <c r="AE34" s="119">
        <v>2006</v>
      </c>
      <c r="AF34" s="119"/>
      <c r="AG34" s="119"/>
      <c r="AH34" s="119"/>
      <c r="AI34" s="119"/>
      <c r="AJ34" s="119"/>
      <c r="AK34" s="119"/>
      <c r="AL34" s="121">
        <v>13301</v>
      </c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</row>
    <row r="35" spans="1:58" s="6" customFormat="1" ht="24" hidden="1" customHeight="1" x14ac:dyDescent="0.15">
      <c r="A35" s="220"/>
      <c r="B35" s="147"/>
      <c r="C35" s="119" t="s">
        <v>425</v>
      </c>
      <c r="D35" s="278" t="s">
        <v>11942</v>
      </c>
      <c r="E35" s="119" t="s">
        <v>14271</v>
      </c>
      <c r="F35" s="119" t="s">
        <v>425</v>
      </c>
      <c r="G35" s="119" t="s">
        <v>8600</v>
      </c>
      <c r="H35" s="346" t="s">
        <v>9074</v>
      </c>
      <c r="I35" s="119" t="s">
        <v>9075</v>
      </c>
      <c r="J35" s="119">
        <v>10</v>
      </c>
      <c r="K35" s="119" t="s">
        <v>9076</v>
      </c>
      <c r="L35" s="144">
        <v>5306</v>
      </c>
      <c r="M35" s="144">
        <v>1524</v>
      </c>
      <c r="N35" s="144">
        <v>3273</v>
      </c>
      <c r="O35" s="119" t="s">
        <v>429</v>
      </c>
      <c r="P35" s="278"/>
      <c r="Q35" s="278"/>
      <c r="R35" s="278"/>
      <c r="S35" s="278"/>
      <c r="T35" s="278"/>
      <c r="U35" s="278"/>
      <c r="V35" s="278"/>
      <c r="W35" s="278">
        <v>25</v>
      </c>
      <c r="X35" s="278">
        <v>11</v>
      </c>
      <c r="Y35" s="278">
        <v>5</v>
      </c>
      <c r="Z35" s="278">
        <v>275</v>
      </c>
      <c r="AA35" s="119">
        <v>66</v>
      </c>
      <c r="AB35" s="278"/>
      <c r="AC35" s="119"/>
      <c r="AD35" s="119"/>
      <c r="AE35" s="119">
        <v>2000</v>
      </c>
      <c r="AF35" s="119" t="s">
        <v>9077</v>
      </c>
      <c r="AG35" s="119"/>
      <c r="AH35" s="119"/>
      <c r="AI35" s="119"/>
      <c r="AJ35" s="119"/>
      <c r="AK35" s="119"/>
      <c r="AL35" s="121">
        <v>4990</v>
      </c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</row>
    <row r="36" spans="1:58" s="6" customFormat="1" ht="24" hidden="1" customHeight="1" x14ac:dyDescent="0.15">
      <c r="A36" s="220"/>
      <c r="B36" s="147"/>
      <c r="C36" s="119" t="s">
        <v>425</v>
      </c>
      <c r="D36" s="119" t="s">
        <v>11941</v>
      </c>
      <c r="E36" s="119" t="s">
        <v>14272</v>
      </c>
      <c r="F36" s="119" t="s">
        <v>425</v>
      </c>
      <c r="G36" s="345" t="s">
        <v>8600</v>
      </c>
      <c r="H36" s="465" t="s">
        <v>9074</v>
      </c>
      <c r="I36" s="119" t="s">
        <v>9075</v>
      </c>
      <c r="J36" s="119">
        <v>14</v>
      </c>
      <c r="K36" s="119" t="s">
        <v>9076</v>
      </c>
      <c r="L36" s="144"/>
      <c r="M36" s="144">
        <v>1674</v>
      </c>
      <c r="N36" s="144">
        <v>8659</v>
      </c>
      <c r="O36" s="119" t="s">
        <v>429</v>
      </c>
      <c r="P36" s="121"/>
      <c r="Q36" s="121"/>
      <c r="R36" s="121"/>
      <c r="S36" s="121"/>
      <c r="T36" s="121"/>
      <c r="U36" s="121"/>
      <c r="V36" s="121"/>
      <c r="W36" s="121">
        <v>25</v>
      </c>
      <c r="X36" s="121">
        <v>13</v>
      </c>
      <c r="Y36" s="121">
        <v>6</v>
      </c>
      <c r="Z36" s="121">
        <v>689</v>
      </c>
      <c r="AA36" s="119">
        <v>71</v>
      </c>
      <c r="AB36" s="121"/>
      <c r="AC36" s="119"/>
      <c r="AD36" s="119"/>
      <c r="AE36" s="119">
        <v>2001</v>
      </c>
      <c r="AF36" s="119" t="s">
        <v>8818</v>
      </c>
      <c r="AG36" s="119" t="s">
        <v>8819</v>
      </c>
      <c r="AH36" s="119"/>
      <c r="AI36" s="119"/>
      <c r="AJ36" s="119"/>
      <c r="AK36" s="119"/>
      <c r="AL36" s="121">
        <v>7504</v>
      </c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</row>
    <row r="37" spans="1:58" s="6" customFormat="1" ht="24" hidden="1" customHeight="1" x14ac:dyDescent="0.15">
      <c r="A37" s="220"/>
      <c r="B37" s="147"/>
      <c r="C37" s="119" t="s">
        <v>425</v>
      </c>
      <c r="D37" s="119"/>
      <c r="E37" s="119" t="s">
        <v>15377</v>
      </c>
      <c r="F37" s="119" t="s">
        <v>425</v>
      </c>
      <c r="G37" s="345"/>
      <c r="H37" s="465"/>
      <c r="I37" s="119" t="s">
        <v>8600</v>
      </c>
      <c r="J37" s="119"/>
      <c r="K37" s="119"/>
      <c r="L37" s="144">
        <v>4143</v>
      </c>
      <c r="M37" s="144">
        <v>1922</v>
      </c>
      <c r="N37" s="144">
        <v>9836</v>
      </c>
      <c r="O37" s="119" t="s">
        <v>429</v>
      </c>
      <c r="P37" s="121"/>
      <c r="Q37" s="121"/>
      <c r="R37" s="121"/>
      <c r="S37" s="121"/>
      <c r="T37" s="121"/>
      <c r="U37" s="121"/>
      <c r="V37" s="121"/>
      <c r="W37" s="121">
        <v>25</v>
      </c>
      <c r="X37" s="121">
        <v>15</v>
      </c>
      <c r="Y37" s="121">
        <v>6</v>
      </c>
      <c r="Z37" s="121">
        <v>375</v>
      </c>
      <c r="AA37" s="119"/>
      <c r="AB37" s="121"/>
      <c r="AC37" s="119"/>
      <c r="AD37" s="119"/>
      <c r="AE37" s="119">
        <v>2020</v>
      </c>
      <c r="AF37" s="119"/>
      <c r="AG37" s="119"/>
      <c r="AH37" s="119"/>
      <c r="AI37" s="119"/>
      <c r="AJ37" s="119"/>
      <c r="AK37" s="119"/>
      <c r="AL37" s="121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</row>
    <row r="38" spans="1:58" s="6" customFormat="1" ht="24" hidden="1" customHeight="1" x14ac:dyDescent="0.15">
      <c r="A38" s="220"/>
      <c r="B38" s="147"/>
      <c r="C38" s="463" t="s">
        <v>425</v>
      </c>
      <c r="D38" s="463"/>
      <c r="E38" s="463" t="s">
        <v>16651</v>
      </c>
      <c r="F38" s="463" t="s">
        <v>67</v>
      </c>
      <c r="G38" s="463"/>
      <c r="H38" s="463"/>
      <c r="I38" s="119" t="s">
        <v>16652</v>
      </c>
      <c r="J38" s="463"/>
      <c r="K38" s="463"/>
      <c r="L38" s="1606">
        <v>2679</v>
      </c>
      <c r="M38" s="1606">
        <v>919</v>
      </c>
      <c r="N38" s="1606">
        <v>5087</v>
      </c>
      <c r="O38" s="463" t="s">
        <v>429</v>
      </c>
      <c r="P38" s="464"/>
      <c r="Q38" s="464"/>
      <c r="R38" s="464"/>
      <c r="S38" s="464"/>
      <c r="T38" s="464"/>
      <c r="U38" s="464"/>
      <c r="V38" s="464"/>
      <c r="W38" s="464" t="s">
        <v>9078</v>
      </c>
      <c r="X38" s="464" t="s">
        <v>9078</v>
      </c>
      <c r="Y38" s="464" t="s">
        <v>9078</v>
      </c>
      <c r="Z38" s="464" t="s">
        <v>9078</v>
      </c>
      <c r="AA38" s="463"/>
      <c r="AB38" s="464" t="s">
        <v>9078</v>
      </c>
      <c r="AC38" s="463"/>
      <c r="AD38" s="463"/>
      <c r="AE38" s="463">
        <v>2002</v>
      </c>
      <c r="AF38" s="463"/>
      <c r="AG38" s="463"/>
      <c r="AH38" s="463"/>
      <c r="AI38" s="463"/>
      <c r="AJ38" s="463"/>
      <c r="AK38" s="463"/>
      <c r="AL38" s="464">
        <v>8600</v>
      </c>
      <c r="AM38" s="463"/>
      <c r="AN38" s="463"/>
      <c r="AO38" s="463"/>
      <c r="AP38" s="463"/>
      <c r="AQ38" s="463"/>
      <c r="AR38" s="463"/>
      <c r="AS38" s="463"/>
      <c r="AT38" s="463"/>
      <c r="AU38" s="463"/>
      <c r="AV38" s="463"/>
      <c r="AW38" s="463"/>
      <c r="AX38" s="463"/>
      <c r="AY38" s="463"/>
      <c r="AZ38" s="463"/>
      <c r="BA38" s="463"/>
      <c r="BB38" s="463"/>
      <c r="BC38" s="463"/>
      <c r="BD38" s="463"/>
      <c r="BE38" s="463"/>
      <c r="BF38" s="463"/>
    </row>
    <row r="39" spans="1:58" s="6" customFormat="1" ht="24" hidden="1" customHeight="1" x14ac:dyDescent="0.15">
      <c r="A39" s="220"/>
      <c r="B39" s="147"/>
      <c r="C39" s="463" t="s">
        <v>8696</v>
      </c>
      <c r="D39" s="463" t="s">
        <v>9079</v>
      </c>
      <c r="E39" s="463" t="s">
        <v>14470</v>
      </c>
      <c r="F39" s="463" t="s">
        <v>8696</v>
      </c>
      <c r="G39" s="463" t="s">
        <v>9080</v>
      </c>
      <c r="H39" s="463" t="s">
        <v>9081</v>
      </c>
      <c r="I39" s="119" t="s">
        <v>9082</v>
      </c>
      <c r="J39" s="463" t="s">
        <v>9083</v>
      </c>
      <c r="K39" s="463" t="s">
        <v>9084</v>
      </c>
      <c r="L39" s="1606">
        <v>13478</v>
      </c>
      <c r="M39" s="1606">
        <v>5826</v>
      </c>
      <c r="N39" s="1606">
        <v>11228</v>
      </c>
      <c r="O39" s="463" t="s">
        <v>429</v>
      </c>
      <c r="P39" s="464"/>
      <c r="Q39" s="464"/>
      <c r="R39" s="464"/>
      <c r="S39" s="464"/>
      <c r="T39" s="464"/>
      <c r="U39" s="464"/>
      <c r="V39" s="464"/>
      <c r="W39" s="464" t="s">
        <v>4160</v>
      </c>
      <c r="X39" s="464" t="s">
        <v>14494</v>
      </c>
      <c r="Y39" s="464" t="s">
        <v>4162</v>
      </c>
      <c r="Z39" s="464" t="s">
        <v>14495</v>
      </c>
      <c r="AA39" s="463"/>
      <c r="AB39" s="464">
        <v>50</v>
      </c>
      <c r="AC39" s="463"/>
      <c r="AD39" s="463"/>
      <c r="AE39" s="463">
        <v>2001</v>
      </c>
      <c r="AF39" s="463" t="s">
        <v>8842</v>
      </c>
      <c r="AG39" s="463"/>
      <c r="AH39" s="463"/>
      <c r="AI39" s="463"/>
      <c r="AJ39" s="463"/>
      <c r="AK39" s="463"/>
      <c r="AL39" s="464">
        <v>34089</v>
      </c>
      <c r="AM39" s="463"/>
      <c r="AN39" s="463"/>
      <c r="AO39" s="463"/>
      <c r="AP39" s="463"/>
      <c r="AQ39" s="463"/>
      <c r="AR39" s="463"/>
      <c r="AS39" s="463" t="s">
        <v>7857</v>
      </c>
      <c r="AT39" s="463" t="s">
        <v>9085</v>
      </c>
      <c r="AU39" s="463">
        <v>932</v>
      </c>
      <c r="AV39" s="463" t="s">
        <v>9086</v>
      </c>
      <c r="AW39" s="463" t="s">
        <v>9080</v>
      </c>
      <c r="AX39" s="463" t="s">
        <v>9087</v>
      </c>
      <c r="AY39" s="463" t="s">
        <v>9088</v>
      </c>
      <c r="AZ39" s="463" t="s">
        <v>9089</v>
      </c>
      <c r="BA39" s="463" t="s">
        <v>9090</v>
      </c>
      <c r="BB39" s="463" t="s">
        <v>9080</v>
      </c>
      <c r="BC39" s="463" t="s">
        <v>9091</v>
      </c>
      <c r="BD39" s="463">
        <v>1</v>
      </c>
      <c r="BE39" s="463"/>
      <c r="BF39" s="463"/>
    </row>
    <row r="40" spans="1:58" s="6" customFormat="1" ht="24" hidden="1" customHeight="1" x14ac:dyDescent="0.15">
      <c r="A40" s="220"/>
      <c r="B40" s="147"/>
      <c r="C40" s="119" t="s">
        <v>8696</v>
      </c>
      <c r="D40" s="119" t="s">
        <v>11972</v>
      </c>
      <c r="E40" s="119" t="s">
        <v>14273</v>
      </c>
      <c r="F40" s="119" t="s">
        <v>8696</v>
      </c>
      <c r="G40" s="119"/>
      <c r="H40" s="346"/>
      <c r="I40" s="119" t="s">
        <v>9082</v>
      </c>
      <c r="J40" s="119"/>
      <c r="K40" s="119"/>
      <c r="L40" s="144">
        <v>4539</v>
      </c>
      <c r="M40" s="144">
        <v>3465</v>
      </c>
      <c r="N40" s="144">
        <v>6828</v>
      </c>
      <c r="O40" s="119" t="s">
        <v>429</v>
      </c>
      <c r="P40" s="121"/>
      <c r="Q40" s="121"/>
      <c r="R40" s="121"/>
      <c r="S40" s="121"/>
      <c r="T40" s="121"/>
      <c r="U40" s="121"/>
      <c r="V40" s="121"/>
      <c r="W40" s="121">
        <v>25</v>
      </c>
      <c r="X40" s="121">
        <v>12.6</v>
      </c>
      <c r="Y40" s="121">
        <v>6</v>
      </c>
      <c r="Z40" s="121">
        <v>325</v>
      </c>
      <c r="AA40" s="119"/>
      <c r="AB40" s="121"/>
      <c r="AC40" s="119"/>
      <c r="AD40" s="119"/>
      <c r="AE40" s="119">
        <v>2005</v>
      </c>
      <c r="AF40" s="119"/>
      <c r="AG40" s="119"/>
      <c r="AH40" s="119"/>
      <c r="AI40" s="119"/>
      <c r="AJ40" s="119"/>
      <c r="AK40" s="119"/>
      <c r="AL40" s="121">
        <v>14317</v>
      </c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</row>
    <row r="41" spans="1:58" s="6" customFormat="1" ht="24" hidden="1" customHeight="1" x14ac:dyDescent="0.15">
      <c r="A41" s="220"/>
      <c r="B41" s="147"/>
      <c r="C41" s="119" t="s">
        <v>8696</v>
      </c>
      <c r="D41" s="119" t="s">
        <v>9092</v>
      </c>
      <c r="E41" s="119" t="s">
        <v>16676</v>
      </c>
      <c r="F41" s="119" t="s">
        <v>67</v>
      </c>
      <c r="G41" s="119" t="s">
        <v>9093</v>
      </c>
      <c r="H41" s="346" t="s">
        <v>9094</v>
      </c>
      <c r="I41" s="119" t="s">
        <v>8836</v>
      </c>
      <c r="J41" s="119" t="s">
        <v>9095</v>
      </c>
      <c r="K41" s="119" t="s">
        <v>9084</v>
      </c>
      <c r="L41" s="144">
        <v>6801</v>
      </c>
      <c r="M41" s="144">
        <v>1778</v>
      </c>
      <c r="N41" s="144">
        <v>5542</v>
      </c>
      <c r="O41" s="119" t="s">
        <v>429</v>
      </c>
      <c r="P41" s="121"/>
      <c r="Q41" s="121"/>
      <c r="R41" s="121"/>
      <c r="S41" s="121"/>
      <c r="T41" s="121"/>
      <c r="U41" s="121"/>
      <c r="V41" s="121"/>
      <c r="W41" s="121">
        <v>25</v>
      </c>
      <c r="X41" s="121">
        <v>5</v>
      </c>
      <c r="Y41" s="121">
        <v>13</v>
      </c>
      <c r="Z41" s="121">
        <v>605</v>
      </c>
      <c r="AA41" s="119"/>
      <c r="AB41" s="121">
        <v>100</v>
      </c>
      <c r="AC41" s="119"/>
      <c r="AD41" s="119"/>
      <c r="AE41" s="119">
        <v>2001</v>
      </c>
      <c r="AF41" s="119" t="s">
        <v>9096</v>
      </c>
      <c r="AG41" s="119"/>
      <c r="AH41" s="119"/>
      <c r="AI41" s="119"/>
      <c r="AJ41" s="119"/>
      <c r="AK41" s="119"/>
      <c r="AL41" s="121">
        <v>13188</v>
      </c>
      <c r="AM41" s="119"/>
      <c r="AN41" s="119"/>
      <c r="AO41" s="119"/>
      <c r="AP41" s="119"/>
      <c r="AQ41" s="119"/>
      <c r="AR41" s="119"/>
      <c r="AS41" s="119" t="s">
        <v>7857</v>
      </c>
      <c r="AT41" s="119" t="s">
        <v>9097</v>
      </c>
      <c r="AU41" s="119"/>
      <c r="AV41" s="119" t="s">
        <v>9098</v>
      </c>
      <c r="AW41" s="119" t="s">
        <v>67</v>
      </c>
      <c r="AX41" s="119" t="s">
        <v>427</v>
      </c>
      <c r="AY41" s="119" t="s">
        <v>9099</v>
      </c>
      <c r="AZ41" s="119" t="s">
        <v>9100</v>
      </c>
      <c r="BA41" s="119"/>
      <c r="BB41" s="119" t="s">
        <v>67</v>
      </c>
      <c r="BC41" s="119" t="s">
        <v>7276</v>
      </c>
      <c r="BD41" s="119">
        <v>1</v>
      </c>
      <c r="BE41" s="119" t="s">
        <v>9101</v>
      </c>
      <c r="BF41" s="119"/>
    </row>
    <row r="42" spans="1:58" s="6" customFormat="1" ht="24" hidden="1" customHeight="1" x14ac:dyDescent="0.15">
      <c r="A42" s="220"/>
      <c r="B42" s="147"/>
      <c r="C42" s="463" t="s">
        <v>8601</v>
      </c>
      <c r="D42" s="463" t="s">
        <v>11945</v>
      </c>
      <c r="E42" s="463" t="s">
        <v>14274</v>
      </c>
      <c r="F42" s="463" t="s">
        <v>67</v>
      </c>
      <c r="G42" s="463"/>
      <c r="H42" s="463"/>
      <c r="I42" s="119" t="s">
        <v>9102</v>
      </c>
      <c r="J42" s="463"/>
      <c r="K42" s="463"/>
      <c r="L42" s="1606">
        <v>61563</v>
      </c>
      <c r="M42" s="1606">
        <v>1431</v>
      </c>
      <c r="N42" s="1606">
        <v>1431</v>
      </c>
      <c r="O42" s="463" t="s">
        <v>429</v>
      </c>
      <c r="P42" s="464"/>
      <c r="Q42" s="464"/>
      <c r="R42" s="464"/>
      <c r="S42" s="464"/>
      <c r="T42" s="464"/>
      <c r="U42" s="464"/>
      <c r="V42" s="464"/>
      <c r="W42" s="464">
        <v>25</v>
      </c>
      <c r="X42" s="464">
        <v>15</v>
      </c>
      <c r="Y42" s="464">
        <v>6</v>
      </c>
      <c r="Z42" s="464">
        <v>375</v>
      </c>
      <c r="AA42" s="463"/>
      <c r="AB42" s="464"/>
      <c r="AC42" s="463"/>
      <c r="AD42" s="463"/>
      <c r="AE42" s="463">
        <v>2005</v>
      </c>
      <c r="AF42" s="463"/>
      <c r="AG42" s="463"/>
      <c r="AH42" s="463"/>
      <c r="AI42" s="463"/>
      <c r="AJ42" s="463"/>
      <c r="AK42" s="463"/>
      <c r="AL42" s="464"/>
      <c r="AM42" s="463"/>
      <c r="AN42" s="463"/>
      <c r="AO42" s="463"/>
      <c r="AP42" s="463"/>
      <c r="AQ42" s="463"/>
      <c r="AR42" s="463"/>
      <c r="AS42" s="463"/>
      <c r="AT42" s="463"/>
      <c r="AU42" s="463"/>
      <c r="AV42" s="463"/>
      <c r="AW42" s="463"/>
      <c r="AX42" s="463"/>
      <c r="AY42" s="463"/>
      <c r="AZ42" s="463"/>
      <c r="BA42" s="463"/>
      <c r="BB42" s="463"/>
      <c r="BC42" s="463"/>
      <c r="BD42" s="463"/>
      <c r="BE42" s="463"/>
      <c r="BF42" s="206"/>
    </row>
    <row r="43" spans="1:58" s="6" customFormat="1" ht="24" hidden="1" customHeight="1" x14ac:dyDescent="0.15">
      <c r="A43" s="220"/>
      <c r="B43" s="147"/>
      <c r="C43" s="119" t="s">
        <v>8601</v>
      </c>
      <c r="D43" s="119" t="s">
        <v>11973</v>
      </c>
      <c r="E43" s="119" t="s">
        <v>15378</v>
      </c>
      <c r="F43" s="119" t="s">
        <v>8601</v>
      </c>
      <c r="G43" s="119"/>
      <c r="H43" s="346"/>
      <c r="I43" s="119" t="s">
        <v>9102</v>
      </c>
      <c r="J43" s="119"/>
      <c r="K43" s="119"/>
      <c r="L43" s="144">
        <v>3494</v>
      </c>
      <c r="M43" s="144">
        <v>1691</v>
      </c>
      <c r="N43" s="144">
        <v>5724</v>
      </c>
      <c r="O43" s="119" t="s">
        <v>429</v>
      </c>
      <c r="P43" s="278"/>
      <c r="Q43" s="278"/>
      <c r="R43" s="278"/>
      <c r="S43" s="278"/>
      <c r="T43" s="278"/>
      <c r="U43" s="278"/>
      <c r="V43" s="278"/>
      <c r="W43" s="278">
        <v>25</v>
      </c>
      <c r="X43" s="278">
        <v>13</v>
      </c>
      <c r="Y43" s="278">
        <v>5</v>
      </c>
      <c r="Z43" s="278">
        <v>280</v>
      </c>
      <c r="AA43" s="119"/>
      <c r="AB43" s="278"/>
      <c r="AC43" s="119"/>
      <c r="AD43" s="119"/>
      <c r="AE43" s="119">
        <v>2021</v>
      </c>
      <c r="AF43" s="119"/>
      <c r="AG43" s="119"/>
      <c r="AH43" s="119"/>
      <c r="AI43" s="119"/>
      <c r="AJ43" s="119"/>
      <c r="AK43" s="119"/>
      <c r="AL43" s="121">
        <v>18000</v>
      </c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</row>
    <row r="44" spans="1:58" s="6" customFormat="1" ht="24" hidden="1" customHeight="1" x14ac:dyDescent="0.15">
      <c r="A44" s="220"/>
      <c r="B44" s="147"/>
      <c r="C44" s="119" t="s">
        <v>345</v>
      </c>
      <c r="D44" s="119"/>
      <c r="E44" s="119" t="s">
        <v>16653</v>
      </c>
      <c r="F44" s="119" t="s">
        <v>67</v>
      </c>
      <c r="G44" s="119"/>
      <c r="H44" s="119"/>
      <c r="I44" s="119" t="s">
        <v>9105</v>
      </c>
      <c r="J44" s="119"/>
      <c r="K44" s="119"/>
      <c r="L44" s="144">
        <v>1536</v>
      </c>
      <c r="M44" s="144">
        <v>1536</v>
      </c>
      <c r="N44" s="144">
        <v>8246</v>
      </c>
      <c r="O44" s="119" t="s">
        <v>429</v>
      </c>
      <c r="P44" s="278"/>
      <c r="Q44" s="278"/>
      <c r="R44" s="278"/>
      <c r="S44" s="278"/>
      <c r="T44" s="278"/>
      <c r="U44" s="278"/>
      <c r="V44" s="278" t="s">
        <v>1007</v>
      </c>
      <c r="W44" s="278">
        <v>25</v>
      </c>
      <c r="X44" s="278">
        <v>12</v>
      </c>
      <c r="Y44" s="278">
        <v>5</v>
      </c>
      <c r="Z44" s="278">
        <v>366</v>
      </c>
      <c r="AA44" s="119"/>
      <c r="AB44" s="278" t="s">
        <v>1007</v>
      </c>
      <c r="AC44" s="119"/>
      <c r="AD44" s="119"/>
      <c r="AE44" s="119">
        <v>1997</v>
      </c>
      <c r="AF44" s="119"/>
      <c r="AG44" s="119"/>
      <c r="AH44" s="119"/>
      <c r="AI44" s="119"/>
      <c r="AJ44" s="119"/>
      <c r="AK44" s="119"/>
      <c r="AL44" s="121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206"/>
    </row>
    <row r="45" spans="1:58" s="6" customFormat="1" ht="24" hidden="1" customHeight="1" x14ac:dyDescent="0.15">
      <c r="A45" s="220"/>
      <c r="B45" s="147"/>
      <c r="C45" s="119" t="s">
        <v>345</v>
      </c>
      <c r="D45" s="119" t="s">
        <v>9103</v>
      </c>
      <c r="E45" s="119" t="s">
        <v>15379</v>
      </c>
      <c r="F45" s="119" t="s">
        <v>345</v>
      </c>
      <c r="G45" s="119" t="s">
        <v>9104</v>
      </c>
      <c r="H45" s="119" t="s">
        <v>8604</v>
      </c>
      <c r="I45" s="119" t="s">
        <v>8846</v>
      </c>
      <c r="J45" s="119">
        <v>45</v>
      </c>
      <c r="K45" s="119"/>
      <c r="L45" s="144"/>
      <c r="M45" s="144">
        <v>1637</v>
      </c>
      <c r="N45" s="144">
        <v>5856</v>
      </c>
      <c r="O45" s="119" t="s">
        <v>429</v>
      </c>
      <c r="P45" s="278"/>
      <c r="Q45" s="278"/>
      <c r="R45" s="278"/>
      <c r="S45" s="278"/>
      <c r="T45" s="278"/>
      <c r="U45" s="278"/>
      <c r="V45" s="278"/>
      <c r="W45" s="278">
        <v>25</v>
      </c>
      <c r="X45" s="278">
        <v>13</v>
      </c>
      <c r="Y45" s="278">
        <v>6</v>
      </c>
      <c r="Z45" s="278">
        <v>325</v>
      </c>
      <c r="AA45" s="119">
        <v>135.19999999999999</v>
      </c>
      <c r="AB45" s="278"/>
      <c r="AC45" s="119"/>
      <c r="AD45" s="119"/>
      <c r="AE45" s="119"/>
      <c r="AF45" s="119"/>
      <c r="AG45" s="119"/>
      <c r="AH45" s="119"/>
      <c r="AI45" s="119"/>
      <c r="AJ45" s="119"/>
      <c r="AK45" s="119"/>
      <c r="AL45" s="121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</row>
    <row r="46" spans="1:58" s="6" customFormat="1" ht="24" hidden="1" customHeight="1" x14ac:dyDescent="0.15">
      <c r="A46" s="220"/>
      <c r="B46" s="147"/>
      <c r="C46" s="277" t="s">
        <v>345</v>
      </c>
      <c r="D46" s="277"/>
      <c r="E46" s="277" t="s">
        <v>9106</v>
      </c>
      <c r="F46" s="277" t="s">
        <v>345</v>
      </c>
      <c r="G46" s="277"/>
      <c r="H46" s="346"/>
      <c r="I46" s="119" t="s">
        <v>345</v>
      </c>
      <c r="J46" s="277"/>
      <c r="K46" s="277"/>
      <c r="L46" s="301">
        <v>12300</v>
      </c>
      <c r="M46" s="301">
        <v>730</v>
      </c>
      <c r="N46" s="301"/>
      <c r="O46" s="119" t="s">
        <v>183</v>
      </c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>
        <v>390</v>
      </c>
      <c r="AA46" s="119"/>
      <c r="AB46" s="278"/>
      <c r="AC46" s="119"/>
      <c r="AD46" s="119"/>
      <c r="AE46" s="277">
        <v>2014</v>
      </c>
      <c r="AF46" s="277"/>
      <c r="AG46" s="277"/>
      <c r="AH46" s="277"/>
      <c r="AI46" s="277"/>
      <c r="AJ46" s="277"/>
      <c r="AK46" s="277"/>
      <c r="AL46" s="276"/>
      <c r="AM46" s="119"/>
      <c r="AN46" s="119"/>
      <c r="AO46" s="119"/>
      <c r="AP46" s="119"/>
      <c r="AQ46" s="119"/>
      <c r="AR46" s="119"/>
      <c r="AS46" s="277"/>
      <c r="AT46" s="277"/>
      <c r="AU46" s="277"/>
      <c r="AV46" s="277"/>
      <c r="AW46" s="277"/>
      <c r="AX46" s="277"/>
      <c r="AY46" s="277"/>
      <c r="AZ46" s="277"/>
      <c r="BA46" s="277"/>
      <c r="BB46" s="277"/>
      <c r="BC46" s="277"/>
      <c r="BD46" s="277"/>
      <c r="BE46" s="277"/>
      <c r="BF46" s="277"/>
    </row>
    <row r="47" spans="1:58" s="6" customFormat="1" ht="24" hidden="1" customHeight="1" x14ac:dyDescent="0.15">
      <c r="A47" s="220"/>
      <c r="B47" s="147"/>
      <c r="C47" s="277" t="s">
        <v>345</v>
      </c>
      <c r="D47" s="277" t="s">
        <v>11974</v>
      </c>
      <c r="E47" s="277" t="s">
        <v>15380</v>
      </c>
      <c r="F47" s="277" t="s">
        <v>345</v>
      </c>
      <c r="G47" s="277"/>
      <c r="H47" s="277"/>
      <c r="I47" s="119" t="s">
        <v>8846</v>
      </c>
      <c r="J47" s="277"/>
      <c r="K47" s="277"/>
      <c r="L47" s="301"/>
      <c r="M47" s="301">
        <v>2381</v>
      </c>
      <c r="N47" s="301">
        <v>8000</v>
      </c>
      <c r="O47" s="277" t="s">
        <v>429</v>
      </c>
      <c r="P47" s="279"/>
      <c r="Q47" s="279"/>
      <c r="R47" s="279"/>
      <c r="S47" s="279"/>
      <c r="T47" s="279"/>
      <c r="U47" s="279"/>
      <c r="V47" s="279"/>
      <c r="W47" s="279">
        <v>25</v>
      </c>
      <c r="X47" s="279">
        <v>12.5</v>
      </c>
      <c r="Y47" s="279">
        <v>5</v>
      </c>
      <c r="Z47" s="279">
        <v>312.5</v>
      </c>
      <c r="AA47" s="277"/>
      <c r="AB47" s="279"/>
      <c r="AC47" s="277"/>
      <c r="AD47" s="277"/>
      <c r="AE47" s="277">
        <v>2017</v>
      </c>
      <c r="AF47" s="277"/>
      <c r="AG47" s="277"/>
      <c r="AH47" s="277"/>
      <c r="AI47" s="277"/>
      <c r="AJ47" s="277"/>
      <c r="AK47" s="277"/>
      <c r="AL47" s="276">
        <v>24230</v>
      </c>
      <c r="AM47" s="277"/>
      <c r="AN47" s="277"/>
      <c r="AO47" s="277"/>
      <c r="AP47" s="277"/>
      <c r="AQ47" s="277"/>
      <c r="AR47" s="277"/>
      <c r="AS47" s="277"/>
      <c r="AT47" s="277"/>
      <c r="AU47" s="277"/>
      <c r="AV47" s="277"/>
      <c r="AW47" s="277"/>
      <c r="AX47" s="277"/>
      <c r="AY47" s="277"/>
      <c r="AZ47" s="277"/>
      <c r="BA47" s="277"/>
      <c r="BB47" s="277"/>
      <c r="BC47" s="277"/>
      <c r="BD47" s="277"/>
      <c r="BE47" s="277"/>
      <c r="BF47" s="277"/>
    </row>
    <row r="48" spans="1:58" s="6" customFormat="1" ht="24" hidden="1" customHeight="1" x14ac:dyDescent="0.15">
      <c r="A48" s="220"/>
      <c r="B48" s="147"/>
      <c r="C48" s="277" t="s">
        <v>8607</v>
      </c>
      <c r="D48" s="277" t="s">
        <v>11897</v>
      </c>
      <c r="E48" s="277" t="s">
        <v>14275</v>
      </c>
      <c r="F48" s="277" t="s">
        <v>8607</v>
      </c>
      <c r="G48" s="277" t="s">
        <v>8608</v>
      </c>
      <c r="H48" s="346" t="s">
        <v>8609</v>
      </c>
      <c r="I48" s="277" t="s">
        <v>9107</v>
      </c>
      <c r="J48" s="277" t="s">
        <v>8611</v>
      </c>
      <c r="K48" s="277"/>
      <c r="L48" s="301">
        <v>9988</v>
      </c>
      <c r="M48" s="301">
        <v>2508</v>
      </c>
      <c r="N48" s="301">
        <v>8847.27</v>
      </c>
      <c r="O48" s="119" t="s">
        <v>429</v>
      </c>
      <c r="P48" s="278"/>
      <c r="Q48" s="278"/>
      <c r="R48" s="278"/>
      <c r="S48" s="278"/>
      <c r="T48" s="278"/>
      <c r="U48" s="278"/>
      <c r="V48" s="278"/>
      <c r="W48" s="278">
        <v>25</v>
      </c>
      <c r="X48" s="278">
        <v>15</v>
      </c>
      <c r="Y48" s="278">
        <v>7</v>
      </c>
      <c r="Z48" s="278">
        <v>525</v>
      </c>
      <c r="AA48" s="119">
        <v>73.174000000000007</v>
      </c>
      <c r="AB48" s="278"/>
      <c r="AC48" s="119"/>
      <c r="AD48" s="119"/>
      <c r="AE48" s="277">
        <v>2003</v>
      </c>
      <c r="AF48" s="277"/>
      <c r="AG48" s="277"/>
      <c r="AH48" s="277"/>
      <c r="AI48" s="277"/>
      <c r="AJ48" s="277"/>
      <c r="AK48" s="277"/>
      <c r="AL48" s="276">
        <v>17309</v>
      </c>
      <c r="AM48" s="119"/>
      <c r="AN48" s="119"/>
      <c r="AO48" s="119"/>
      <c r="AP48" s="119"/>
      <c r="AQ48" s="119"/>
      <c r="AR48" s="119"/>
      <c r="AS48" s="277"/>
      <c r="AT48" s="277"/>
      <c r="AU48" s="277"/>
      <c r="AV48" s="277"/>
      <c r="AW48" s="277"/>
      <c r="AX48" s="277"/>
      <c r="AY48" s="277"/>
      <c r="AZ48" s="277"/>
      <c r="BA48" s="277"/>
      <c r="BB48" s="277"/>
      <c r="BC48" s="277"/>
      <c r="BD48" s="277"/>
      <c r="BE48" s="277"/>
      <c r="BF48" s="277"/>
    </row>
    <row r="49" spans="1:58" s="6" customFormat="1" ht="24" hidden="1" customHeight="1" x14ac:dyDescent="0.15">
      <c r="A49" s="220"/>
      <c r="B49" s="147"/>
      <c r="C49" s="277" t="s">
        <v>8607</v>
      </c>
      <c r="D49" s="277"/>
      <c r="E49" s="277" t="s">
        <v>14276</v>
      </c>
      <c r="F49" s="277" t="s">
        <v>8607</v>
      </c>
      <c r="G49" s="277"/>
      <c r="H49" s="277"/>
      <c r="I49" s="119" t="s">
        <v>14277</v>
      </c>
      <c r="J49" s="277"/>
      <c r="K49" s="277"/>
      <c r="L49" s="301">
        <v>6299</v>
      </c>
      <c r="M49" s="301">
        <v>3606</v>
      </c>
      <c r="N49" s="301">
        <v>2610</v>
      </c>
      <c r="O49" s="277" t="s">
        <v>429</v>
      </c>
      <c r="P49" s="279"/>
      <c r="Q49" s="279"/>
      <c r="R49" s="279"/>
      <c r="S49" s="279"/>
      <c r="T49" s="279"/>
      <c r="U49" s="279"/>
      <c r="V49" s="279"/>
      <c r="W49" s="279">
        <v>25</v>
      </c>
      <c r="X49" s="279">
        <v>12</v>
      </c>
      <c r="Y49" s="279">
        <v>6</v>
      </c>
      <c r="Z49" s="279">
        <v>300</v>
      </c>
      <c r="AA49" s="277"/>
      <c r="AB49" s="279"/>
      <c r="AC49" s="277"/>
      <c r="AD49" s="277"/>
      <c r="AE49" s="277">
        <v>2019</v>
      </c>
      <c r="AF49" s="277"/>
      <c r="AG49" s="277"/>
      <c r="AH49" s="277"/>
      <c r="AI49" s="277"/>
      <c r="AJ49" s="277"/>
      <c r="AK49" s="277"/>
      <c r="AL49" s="276">
        <v>860</v>
      </c>
      <c r="AM49" s="277"/>
      <c r="AN49" s="277"/>
      <c r="AO49" s="277"/>
      <c r="AP49" s="277"/>
      <c r="AQ49" s="277"/>
      <c r="AR49" s="277"/>
      <c r="AS49" s="277"/>
      <c r="AT49" s="277"/>
      <c r="AU49" s="277"/>
      <c r="AV49" s="277"/>
      <c r="AW49" s="277"/>
      <c r="AX49" s="277"/>
      <c r="AY49" s="277"/>
      <c r="AZ49" s="277"/>
      <c r="BA49" s="277"/>
      <c r="BB49" s="277"/>
      <c r="BC49" s="277"/>
      <c r="BD49" s="277"/>
      <c r="BE49" s="277"/>
      <c r="BF49" s="277"/>
    </row>
    <row r="50" spans="1:58" s="6" customFormat="1" ht="24" hidden="1" customHeight="1" x14ac:dyDescent="0.15">
      <c r="A50" s="220"/>
      <c r="B50" s="147"/>
      <c r="C50" s="277" t="s">
        <v>8607</v>
      </c>
      <c r="D50" s="277"/>
      <c r="E50" s="277" t="s">
        <v>16654</v>
      </c>
      <c r="F50" s="277" t="s">
        <v>67</v>
      </c>
      <c r="G50" s="277"/>
      <c r="H50" s="346"/>
      <c r="I50" s="119" t="s">
        <v>9108</v>
      </c>
      <c r="J50" s="277"/>
      <c r="K50" s="277"/>
      <c r="L50" s="301">
        <v>13500</v>
      </c>
      <c r="M50" s="301">
        <v>2154</v>
      </c>
      <c r="N50" s="301">
        <v>4963</v>
      </c>
      <c r="O50" s="119" t="s">
        <v>429</v>
      </c>
      <c r="P50" s="278"/>
      <c r="Q50" s="278"/>
      <c r="R50" s="278"/>
      <c r="S50" s="278"/>
      <c r="T50" s="278"/>
      <c r="U50" s="278"/>
      <c r="V50" s="278"/>
      <c r="W50" s="278">
        <v>25</v>
      </c>
      <c r="X50" s="278">
        <v>12</v>
      </c>
      <c r="Y50" s="278">
        <v>5</v>
      </c>
      <c r="Z50" s="278">
        <v>300</v>
      </c>
      <c r="AA50" s="119"/>
      <c r="AB50" s="278"/>
      <c r="AC50" s="119"/>
      <c r="AD50" s="119"/>
      <c r="AE50" s="277">
        <v>2003</v>
      </c>
      <c r="AF50" s="277"/>
      <c r="AG50" s="277"/>
      <c r="AH50" s="277"/>
      <c r="AI50" s="277"/>
      <c r="AJ50" s="277"/>
      <c r="AK50" s="277"/>
      <c r="AL50" s="276">
        <v>16723</v>
      </c>
      <c r="AM50" s="119"/>
      <c r="AN50" s="119"/>
      <c r="AO50" s="119"/>
      <c r="AP50" s="119"/>
      <c r="AQ50" s="119"/>
      <c r="AR50" s="119"/>
      <c r="AS50" s="277"/>
      <c r="AT50" s="277"/>
      <c r="AU50" s="277"/>
      <c r="AV50" s="277"/>
      <c r="AW50" s="277"/>
      <c r="AX50" s="277"/>
      <c r="AY50" s="277"/>
      <c r="AZ50" s="277"/>
      <c r="BA50" s="277"/>
      <c r="BB50" s="277"/>
      <c r="BC50" s="277"/>
      <c r="BD50" s="277"/>
      <c r="BE50" s="277"/>
      <c r="BF50" s="277"/>
    </row>
    <row r="51" spans="1:58" s="6" customFormat="1" ht="24" hidden="1" customHeight="1" x14ac:dyDescent="0.15">
      <c r="A51" s="220"/>
      <c r="B51" s="147"/>
      <c r="C51" s="119" t="s">
        <v>8612</v>
      </c>
      <c r="D51" s="119" t="s">
        <v>9109</v>
      </c>
      <c r="E51" s="119" t="s">
        <v>14278</v>
      </c>
      <c r="F51" s="119" t="s">
        <v>8612</v>
      </c>
      <c r="G51" s="119" t="s">
        <v>9110</v>
      </c>
      <c r="H51" s="346"/>
      <c r="I51" s="119" t="s">
        <v>9111</v>
      </c>
      <c r="J51" s="119">
        <v>20</v>
      </c>
      <c r="K51" s="119"/>
      <c r="L51" s="144"/>
      <c r="M51" s="144">
        <v>3689</v>
      </c>
      <c r="N51" s="144">
        <v>1011</v>
      </c>
      <c r="O51" s="119" t="s">
        <v>429</v>
      </c>
      <c r="P51" s="121"/>
      <c r="Q51" s="121"/>
      <c r="R51" s="121"/>
      <c r="S51" s="121"/>
      <c r="T51" s="121"/>
      <c r="U51" s="121"/>
      <c r="V51" s="121"/>
      <c r="W51" s="121">
        <v>25</v>
      </c>
      <c r="X51" s="121">
        <v>15</v>
      </c>
      <c r="Y51" s="121">
        <v>6</v>
      </c>
      <c r="Z51" s="121">
        <v>375</v>
      </c>
      <c r="AA51" s="119">
        <v>119</v>
      </c>
      <c r="AB51" s="121"/>
      <c r="AC51" s="119"/>
      <c r="AD51" s="119"/>
      <c r="AE51" s="119">
        <v>1993</v>
      </c>
      <c r="AF51" s="119"/>
      <c r="AG51" s="119">
        <v>4115</v>
      </c>
      <c r="AH51" s="119"/>
      <c r="AI51" s="119"/>
      <c r="AJ51" s="119"/>
      <c r="AK51" s="119"/>
      <c r="AL51" s="121">
        <v>4115</v>
      </c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</row>
    <row r="52" spans="1:58" s="6" customFormat="1" ht="24" hidden="1" customHeight="1" x14ac:dyDescent="0.15">
      <c r="A52" s="220"/>
      <c r="B52" s="147"/>
      <c r="C52" s="119" t="s">
        <v>8612</v>
      </c>
      <c r="D52" s="119"/>
      <c r="E52" s="119" t="s">
        <v>16655</v>
      </c>
      <c r="F52" s="119" t="s">
        <v>67</v>
      </c>
      <c r="G52" s="119"/>
      <c r="H52" s="119"/>
      <c r="I52" s="119" t="s">
        <v>8863</v>
      </c>
      <c r="J52" s="119"/>
      <c r="K52" s="119"/>
      <c r="L52" s="144">
        <v>6257</v>
      </c>
      <c r="M52" s="144">
        <v>1520</v>
      </c>
      <c r="N52" s="144">
        <v>4937</v>
      </c>
      <c r="O52" s="119" t="s">
        <v>429</v>
      </c>
      <c r="P52" s="121"/>
      <c r="Q52" s="121"/>
      <c r="R52" s="121"/>
      <c r="S52" s="121"/>
      <c r="T52" s="121"/>
      <c r="U52" s="121"/>
      <c r="V52" s="121"/>
      <c r="W52" s="121">
        <v>25</v>
      </c>
      <c r="X52" s="121">
        <v>13</v>
      </c>
      <c r="Y52" s="121">
        <v>5</v>
      </c>
      <c r="Z52" s="121">
        <v>325</v>
      </c>
      <c r="AA52" s="119"/>
      <c r="AB52" s="121"/>
      <c r="AC52" s="119"/>
      <c r="AD52" s="119"/>
      <c r="AE52" s="119">
        <v>2005</v>
      </c>
      <c r="AF52" s="119"/>
      <c r="AG52" s="119"/>
      <c r="AH52" s="119"/>
      <c r="AI52" s="119"/>
      <c r="AJ52" s="119"/>
      <c r="AK52" s="119"/>
      <c r="AL52" s="121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</row>
    <row r="53" spans="1:58" s="6" customFormat="1" ht="24" hidden="1" customHeight="1" x14ac:dyDescent="0.15">
      <c r="A53" s="220"/>
      <c r="B53" s="147"/>
      <c r="C53" s="119" t="s">
        <v>965</v>
      </c>
      <c r="D53" s="119"/>
      <c r="E53" s="119" t="s">
        <v>14279</v>
      </c>
      <c r="F53" s="119" t="s">
        <v>965</v>
      </c>
      <c r="G53" s="119"/>
      <c r="H53" s="346"/>
      <c r="I53" s="119" t="s">
        <v>8868</v>
      </c>
      <c r="J53" s="119"/>
      <c r="K53" s="119"/>
      <c r="L53" s="144">
        <v>8388</v>
      </c>
      <c r="M53" s="144">
        <v>4263</v>
      </c>
      <c r="N53" s="144">
        <v>19756</v>
      </c>
      <c r="O53" s="119" t="s">
        <v>429</v>
      </c>
      <c r="P53" s="278"/>
      <c r="Q53" s="278"/>
      <c r="R53" s="278"/>
      <c r="S53" s="278"/>
      <c r="T53" s="278"/>
      <c r="U53" s="278"/>
      <c r="V53" s="278"/>
      <c r="W53" s="278">
        <v>25</v>
      </c>
      <c r="X53" s="278">
        <v>13</v>
      </c>
      <c r="Y53" s="278">
        <v>6</v>
      </c>
      <c r="Z53" s="278">
        <v>353</v>
      </c>
      <c r="AA53" s="119"/>
      <c r="AB53" s="278"/>
      <c r="AC53" s="119"/>
      <c r="AD53" s="119"/>
      <c r="AE53" s="119">
        <v>2002</v>
      </c>
      <c r="AF53" s="119"/>
      <c r="AG53" s="119"/>
      <c r="AH53" s="119"/>
      <c r="AI53" s="119"/>
      <c r="AJ53" s="119"/>
      <c r="AK53" s="119"/>
      <c r="AL53" s="121">
        <v>44656</v>
      </c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</row>
    <row r="54" spans="1:58" s="6" customFormat="1" ht="24" hidden="1" customHeight="1" x14ac:dyDescent="0.15">
      <c r="A54" s="220"/>
      <c r="B54" s="147"/>
      <c r="C54" s="463" t="s">
        <v>965</v>
      </c>
      <c r="D54" s="463"/>
      <c r="E54" s="463" t="s">
        <v>16657</v>
      </c>
      <c r="F54" s="463" t="s">
        <v>67</v>
      </c>
      <c r="G54" s="463"/>
      <c r="H54" s="463"/>
      <c r="I54" s="119" t="s">
        <v>9112</v>
      </c>
      <c r="J54" s="463"/>
      <c r="K54" s="463"/>
      <c r="L54" s="1606">
        <v>2286.25</v>
      </c>
      <c r="M54" s="144">
        <v>1113.5</v>
      </c>
      <c r="N54" s="1606">
        <v>5209</v>
      </c>
      <c r="O54" s="463" t="s">
        <v>429</v>
      </c>
      <c r="P54" s="464"/>
      <c r="Q54" s="464"/>
      <c r="R54" s="464"/>
      <c r="S54" s="464"/>
      <c r="T54" s="464"/>
      <c r="U54" s="464"/>
      <c r="V54" s="464"/>
      <c r="W54" s="464">
        <v>25</v>
      </c>
      <c r="X54" s="464" t="s">
        <v>9113</v>
      </c>
      <c r="Y54" s="464">
        <v>5</v>
      </c>
      <c r="Z54" s="464" t="s">
        <v>8875</v>
      </c>
      <c r="AA54" s="463"/>
      <c r="AB54" s="464">
        <v>100</v>
      </c>
      <c r="AC54" s="463"/>
      <c r="AD54" s="463"/>
      <c r="AE54" s="463">
        <v>2008</v>
      </c>
      <c r="AF54" s="463"/>
      <c r="AG54" s="463"/>
      <c r="AH54" s="463"/>
      <c r="AI54" s="463"/>
      <c r="AJ54" s="463"/>
      <c r="AK54" s="463"/>
      <c r="AL54" s="464"/>
      <c r="AM54" s="463"/>
      <c r="AN54" s="463"/>
      <c r="AO54" s="463"/>
      <c r="AP54" s="463"/>
      <c r="AQ54" s="463"/>
      <c r="AR54" s="463"/>
      <c r="AS54" s="463"/>
      <c r="AT54" s="463"/>
      <c r="AU54" s="463"/>
      <c r="AV54" s="463"/>
      <c r="AW54" s="463"/>
      <c r="AX54" s="463"/>
      <c r="AY54" s="463"/>
      <c r="AZ54" s="463"/>
      <c r="BA54" s="463"/>
      <c r="BB54" s="463"/>
      <c r="BC54" s="463"/>
      <c r="BD54" s="463"/>
      <c r="BE54" s="463"/>
      <c r="BF54" s="463"/>
    </row>
    <row r="55" spans="1:58" s="6" customFormat="1" ht="24" hidden="1" customHeight="1" x14ac:dyDescent="0.15">
      <c r="A55" s="220"/>
      <c r="B55" s="147"/>
      <c r="C55" s="119" t="s">
        <v>614</v>
      </c>
      <c r="D55" s="119" t="s">
        <v>9114</v>
      </c>
      <c r="E55" s="119" t="s">
        <v>14280</v>
      </c>
      <c r="F55" s="119" t="s">
        <v>614</v>
      </c>
      <c r="G55" s="119" t="s">
        <v>9115</v>
      </c>
      <c r="H55" s="346"/>
      <c r="I55" s="119" t="s">
        <v>9116</v>
      </c>
      <c r="J55" s="119"/>
      <c r="K55" s="119"/>
      <c r="L55" s="144"/>
      <c r="M55" s="144">
        <v>2637</v>
      </c>
      <c r="N55" s="144">
        <v>8062</v>
      </c>
      <c r="O55" s="119" t="s">
        <v>429</v>
      </c>
      <c r="P55" s="278"/>
      <c r="Q55" s="278"/>
      <c r="R55" s="278"/>
      <c r="S55" s="278"/>
      <c r="T55" s="278"/>
      <c r="U55" s="278"/>
      <c r="V55" s="278"/>
      <c r="W55" s="278">
        <v>25</v>
      </c>
      <c r="X55" s="278">
        <v>15</v>
      </c>
      <c r="Y55" s="278">
        <v>7</v>
      </c>
      <c r="Z55" s="278">
        <v>375</v>
      </c>
      <c r="AA55" s="119" t="s">
        <v>9117</v>
      </c>
      <c r="AB55" s="278"/>
      <c r="AC55" s="119"/>
      <c r="AD55" s="119"/>
      <c r="AE55" s="119">
        <v>1995</v>
      </c>
      <c r="AF55" s="119"/>
      <c r="AG55" s="119"/>
      <c r="AH55" s="119"/>
      <c r="AI55" s="119"/>
      <c r="AJ55" s="119"/>
      <c r="AK55" s="119"/>
      <c r="AL55" s="121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19"/>
      <c r="AY55" s="119"/>
      <c r="AZ55" s="119"/>
      <c r="BA55" s="119"/>
      <c r="BB55" s="119"/>
      <c r="BC55" s="119"/>
      <c r="BD55" s="119"/>
      <c r="BE55" s="119"/>
      <c r="BF55" s="119"/>
    </row>
    <row r="56" spans="1:58" s="6" customFormat="1" ht="24" hidden="1" customHeight="1" x14ac:dyDescent="0.15">
      <c r="A56" s="220"/>
      <c r="B56" s="147"/>
      <c r="C56" s="119" t="s">
        <v>614</v>
      </c>
      <c r="D56" s="119" t="s">
        <v>9118</v>
      </c>
      <c r="E56" s="119" t="s">
        <v>14281</v>
      </c>
      <c r="F56" s="119" t="s">
        <v>614</v>
      </c>
      <c r="G56" s="119" t="s">
        <v>9119</v>
      </c>
      <c r="H56" s="346"/>
      <c r="I56" s="119" t="s">
        <v>9116</v>
      </c>
      <c r="J56" s="119"/>
      <c r="K56" s="119"/>
      <c r="L56" s="144"/>
      <c r="M56" s="144">
        <v>839</v>
      </c>
      <c r="N56" s="144">
        <v>3144</v>
      </c>
      <c r="O56" s="119" t="s">
        <v>429</v>
      </c>
      <c r="P56" s="278"/>
      <c r="Q56" s="278"/>
      <c r="R56" s="278"/>
      <c r="S56" s="278"/>
      <c r="T56" s="278"/>
      <c r="U56" s="278"/>
      <c r="V56" s="278"/>
      <c r="W56" s="278">
        <v>25</v>
      </c>
      <c r="X56" s="278">
        <v>9.75</v>
      </c>
      <c r="Y56" s="278">
        <v>4</v>
      </c>
      <c r="Z56" s="278">
        <v>243.75</v>
      </c>
      <c r="AA56" s="119" t="s">
        <v>9120</v>
      </c>
      <c r="AB56" s="278"/>
      <c r="AC56" s="119"/>
      <c r="AD56" s="119"/>
      <c r="AE56" s="119">
        <v>1999</v>
      </c>
      <c r="AF56" s="119"/>
      <c r="AG56" s="119"/>
      <c r="AH56" s="119"/>
      <c r="AI56" s="119"/>
      <c r="AJ56" s="119"/>
      <c r="AK56" s="119"/>
      <c r="AL56" s="121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</row>
    <row r="57" spans="1:58" s="6" customFormat="1" ht="24" hidden="1" customHeight="1" x14ac:dyDescent="0.15">
      <c r="A57" s="220">
        <v>9</v>
      </c>
      <c r="B57" s="147"/>
      <c r="C57" s="277" t="s">
        <v>614</v>
      </c>
      <c r="D57" s="277"/>
      <c r="E57" s="277" t="s">
        <v>14282</v>
      </c>
      <c r="F57" s="277" t="s">
        <v>614</v>
      </c>
      <c r="G57" s="277"/>
      <c r="H57" s="277"/>
      <c r="I57" s="277" t="s">
        <v>9116</v>
      </c>
      <c r="J57" s="277"/>
      <c r="K57" s="119"/>
      <c r="L57" s="144"/>
      <c r="M57" s="301">
        <v>1062</v>
      </c>
      <c r="N57" s="301">
        <v>3322</v>
      </c>
      <c r="O57" s="119" t="s">
        <v>429</v>
      </c>
      <c r="P57" s="279"/>
      <c r="Q57" s="279"/>
      <c r="R57" s="279"/>
      <c r="S57" s="279"/>
      <c r="T57" s="278"/>
      <c r="U57" s="279"/>
      <c r="V57" s="279"/>
      <c r="W57" s="279">
        <v>25</v>
      </c>
      <c r="X57" s="279">
        <v>11.72</v>
      </c>
      <c r="Y57" s="279">
        <v>6</v>
      </c>
      <c r="Z57" s="279">
        <v>293.75</v>
      </c>
      <c r="AA57" s="119"/>
      <c r="AB57" s="278"/>
      <c r="AC57" s="119"/>
      <c r="AD57" s="119"/>
      <c r="AE57" s="119">
        <v>2007</v>
      </c>
      <c r="AF57" s="119"/>
      <c r="AG57" s="119"/>
      <c r="AH57" s="119"/>
      <c r="AI57" s="119"/>
      <c r="AJ57" s="119"/>
      <c r="AK57" s="119"/>
      <c r="AL57" s="121"/>
      <c r="AM57" s="119"/>
      <c r="AN57" s="119"/>
      <c r="AO57" s="119"/>
      <c r="AP57" s="119"/>
      <c r="AQ57" s="119"/>
      <c r="AR57" s="119"/>
      <c r="AS57" s="277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</row>
    <row r="58" spans="1:58" s="6" customFormat="1" ht="24" hidden="1" customHeight="1" x14ac:dyDescent="0.15">
      <c r="A58" s="220">
        <v>10</v>
      </c>
      <c r="B58" s="147"/>
      <c r="C58" s="119" t="s">
        <v>614</v>
      </c>
      <c r="D58" s="119"/>
      <c r="E58" s="119" t="s">
        <v>16658</v>
      </c>
      <c r="F58" s="119" t="s">
        <v>67</v>
      </c>
      <c r="G58" s="119"/>
      <c r="H58" s="346"/>
      <c r="I58" s="119" t="s">
        <v>9121</v>
      </c>
      <c r="J58" s="119"/>
      <c r="K58" s="119"/>
      <c r="L58" s="144">
        <v>5743</v>
      </c>
      <c r="M58" s="144">
        <v>3342</v>
      </c>
      <c r="N58" s="144">
        <v>6203.35</v>
      </c>
      <c r="O58" s="119" t="s">
        <v>429</v>
      </c>
      <c r="P58" s="278"/>
      <c r="Q58" s="278"/>
      <c r="R58" s="278"/>
      <c r="S58" s="278"/>
      <c r="T58" s="278"/>
      <c r="U58" s="278"/>
      <c r="V58" s="278"/>
      <c r="W58" s="278">
        <v>25</v>
      </c>
      <c r="X58" s="278">
        <v>12</v>
      </c>
      <c r="Y58" s="278">
        <v>5</v>
      </c>
      <c r="Z58" s="278">
        <v>300</v>
      </c>
      <c r="AA58" s="119"/>
      <c r="AB58" s="278"/>
      <c r="AC58" s="119"/>
      <c r="AD58" s="119"/>
      <c r="AE58" s="119">
        <v>1988</v>
      </c>
      <c r="AF58" s="119"/>
      <c r="AG58" s="119"/>
      <c r="AH58" s="119"/>
      <c r="AI58" s="119"/>
      <c r="AJ58" s="119"/>
      <c r="AK58" s="119"/>
      <c r="AL58" s="121">
        <v>3638</v>
      </c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</row>
    <row r="59" spans="1:58" s="6" customFormat="1" ht="24" hidden="1" customHeight="1" x14ac:dyDescent="0.15">
      <c r="A59" s="220">
        <v>11</v>
      </c>
      <c r="B59" s="147"/>
      <c r="C59" s="119" t="s">
        <v>614</v>
      </c>
      <c r="D59" s="119"/>
      <c r="E59" s="119" t="s">
        <v>14283</v>
      </c>
      <c r="F59" s="119" t="s">
        <v>67</v>
      </c>
      <c r="G59" s="119"/>
      <c r="H59" s="346"/>
      <c r="I59" s="119" t="s">
        <v>16639</v>
      </c>
      <c r="J59" s="119"/>
      <c r="K59" s="119"/>
      <c r="L59" s="144">
        <v>1151</v>
      </c>
      <c r="M59" s="144">
        <v>735</v>
      </c>
      <c r="N59" s="144">
        <v>3472</v>
      </c>
      <c r="O59" s="119" t="s">
        <v>429</v>
      </c>
      <c r="P59" s="278"/>
      <c r="Q59" s="278"/>
      <c r="R59" s="278"/>
      <c r="S59" s="278"/>
      <c r="T59" s="278"/>
      <c r="U59" s="278"/>
      <c r="V59" s="278"/>
      <c r="W59" s="278">
        <v>24</v>
      </c>
      <c r="X59" s="283">
        <v>9</v>
      </c>
      <c r="Y59" s="278">
        <v>4</v>
      </c>
      <c r="Z59" s="283">
        <v>550.66</v>
      </c>
      <c r="AA59" s="119"/>
      <c r="AB59" s="278"/>
      <c r="AC59" s="119"/>
      <c r="AD59" s="119"/>
      <c r="AE59" s="119">
        <v>1997</v>
      </c>
      <c r="AF59" s="119"/>
      <c r="AG59" s="119"/>
      <c r="AH59" s="119"/>
      <c r="AI59" s="119"/>
      <c r="AJ59" s="119"/>
      <c r="AK59" s="119"/>
      <c r="AL59" s="121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</row>
    <row r="60" spans="1:58" s="6" customFormat="1" ht="24" hidden="1" customHeight="1" x14ac:dyDescent="0.15">
      <c r="A60" s="170"/>
      <c r="B60" s="147"/>
      <c r="C60" s="119" t="s">
        <v>614</v>
      </c>
      <c r="D60" s="119"/>
      <c r="E60" s="119" t="s">
        <v>15381</v>
      </c>
      <c r="F60" s="119" t="s">
        <v>9168</v>
      </c>
      <c r="G60" s="119"/>
      <c r="H60" s="346"/>
      <c r="I60" s="119" t="s">
        <v>15382</v>
      </c>
      <c r="J60" s="119"/>
      <c r="K60" s="119"/>
      <c r="L60" s="144">
        <v>3018</v>
      </c>
      <c r="M60" s="144" t="s">
        <v>15383</v>
      </c>
      <c r="N60" s="144">
        <v>4665</v>
      </c>
      <c r="O60" s="119" t="s">
        <v>429</v>
      </c>
      <c r="P60" s="278"/>
      <c r="Q60" s="278"/>
      <c r="R60" s="278"/>
      <c r="S60" s="278"/>
      <c r="T60" s="278"/>
      <c r="U60" s="278"/>
      <c r="V60" s="278"/>
      <c r="W60" s="278">
        <v>25</v>
      </c>
      <c r="X60" s="283" t="s">
        <v>146</v>
      </c>
      <c r="Y60" s="278">
        <v>7</v>
      </c>
      <c r="Z60" s="283" t="s">
        <v>8640</v>
      </c>
      <c r="AA60" s="119"/>
      <c r="AB60" s="278"/>
      <c r="AC60" s="119"/>
      <c r="AD60" s="119"/>
      <c r="AE60" s="119">
        <v>1994</v>
      </c>
      <c r="AF60" s="119"/>
      <c r="AG60" s="119"/>
      <c r="AH60" s="119"/>
      <c r="AI60" s="119"/>
      <c r="AJ60" s="119"/>
      <c r="AK60" s="119"/>
      <c r="AL60" s="121">
        <v>2490</v>
      </c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</row>
    <row r="61" spans="1:58" s="6" customFormat="1" ht="24" hidden="1" customHeight="1" x14ac:dyDescent="0.15">
      <c r="A61" s="220"/>
      <c r="B61" s="147"/>
      <c r="C61" s="119" t="s">
        <v>794</v>
      </c>
      <c r="D61" s="119" t="s">
        <v>11975</v>
      </c>
      <c r="E61" s="119" t="s">
        <v>14284</v>
      </c>
      <c r="F61" s="119" t="s">
        <v>794</v>
      </c>
      <c r="G61" s="119" t="s">
        <v>9122</v>
      </c>
      <c r="H61" s="346" t="s">
        <v>9123</v>
      </c>
      <c r="I61" s="119" t="s">
        <v>9124</v>
      </c>
      <c r="J61" s="119">
        <v>5</v>
      </c>
      <c r="K61" s="119"/>
      <c r="L61" s="144">
        <v>3011</v>
      </c>
      <c r="M61" s="144">
        <v>1797</v>
      </c>
      <c r="N61" s="144">
        <v>894</v>
      </c>
      <c r="O61" s="119" t="s">
        <v>429</v>
      </c>
      <c r="P61" s="121"/>
      <c r="Q61" s="121"/>
      <c r="R61" s="121"/>
      <c r="S61" s="121"/>
      <c r="T61" s="121"/>
      <c r="U61" s="121"/>
      <c r="V61" s="121"/>
      <c r="W61" s="121">
        <v>25</v>
      </c>
      <c r="X61" s="121">
        <v>16.8</v>
      </c>
      <c r="Y61" s="121">
        <v>7</v>
      </c>
      <c r="Z61" s="121">
        <v>490</v>
      </c>
      <c r="AA61" s="119">
        <v>70</v>
      </c>
      <c r="AB61" s="121"/>
      <c r="AC61" s="119"/>
      <c r="AD61" s="119"/>
      <c r="AE61" s="119">
        <v>2000</v>
      </c>
      <c r="AF61" s="119"/>
      <c r="AG61" s="119"/>
      <c r="AH61" s="119"/>
      <c r="AI61" s="119"/>
      <c r="AJ61" s="119"/>
      <c r="AK61" s="119"/>
      <c r="AL61" s="121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</row>
    <row r="62" spans="1:58" s="6" customFormat="1" ht="24" hidden="1" customHeight="1" x14ac:dyDescent="0.15">
      <c r="A62" s="170">
        <v>12</v>
      </c>
      <c r="B62" s="147"/>
      <c r="C62" s="119" t="s">
        <v>794</v>
      </c>
      <c r="D62" s="119" t="s">
        <v>11946</v>
      </c>
      <c r="E62" s="119" t="s">
        <v>14285</v>
      </c>
      <c r="F62" s="119" t="s">
        <v>794</v>
      </c>
      <c r="G62" s="119"/>
      <c r="H62" s="119"/>
      <c r="I62" s="119" t="s">
        <v>9124</v>
      </c>
      <c r="J62" s="119"/>
      <c r="K62" s="119"/>
      <c r="L62" s="144">
        <v>2550</v>
      </c>
      <c r="M62" s="144">
        <v>1044</v>
      </c>
      <c r="N62" s="144">
        <v>1047</v>
      </c>
      <c r="O62" s="119" t="s">
        <v>429</v>
      </c>
      <c r="P62" s="121"/>
      <c r="Q62" s="121"/>
      <c r="R62" s="121"/>
      <c r="S62" s="121"/>
      <c r="T62" s="121"/>
      <c r="U62" s="121"/>
      <c r="V62" s="121"/>
      <c r="W62" s="121">
        <v>25</v>
      </c>
      <c r="X62" s="121">
        <v>16</v>
      </c>
      <c r="Y62" s="121">
        <v>6</v>
      </c>
      <c r="Z62" s="121">
        <v>400</v>
      </c>
      <c r="AA62" s="119"/>
      <c r="AB62" s="121"/>
      <c r="AC62" s="119"/>
      <c r="AD62" s="119"/>
      <c r="AE62" s="119">
        <v>2004</v>
      </c>
      <c r="AF62" s="119"/>
      <c r="AG62" s="119"/>
      <c r="AH62" s="119"/>
      <c r="AI62" s="119"/>
      <c r="AJ62" s="119"/>
      <c r="AK62" s="119"/>
      <c r="AL62" s="121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</row>
    <row r="63" spans="1:58" s="6" customFormat="1" ht="24" hidden="1" customHeight="1" x14ac:dyDescent="0.15">
      <c r="A63" s="170">
        <v>13</v>
      </c>
      <c r="B63" s="147"/>
      <c r="C63" s="119" t="s">
        <v>9125</v>
      </c>
      <c r="D63" s="119" t="s">
        <v>11917</v>
      </c>
      <c r="E63" s="119" t="s">
        <v>14286</v>
      </c>
      <c r="F63" s="119" t="s">
        <v>794</v>
      </c>
      <c r="G63" s="119" t="s">
        <v>8600</v>
      </c>
      <c r="H63" s="119" t="s">
        <v>9074</v>
      </c>
      <c r="I63" s="119" t="s">
        <v>9124</v>
      </c>
      <c r="J63" s="119">
        <v>10</v>
      </c>
      <c r="K63" s="119" t="s">
        <v>9076</v>
      </c>
      <c r="L63" s="144">
        <v>1146</v>
      </c>
      <c r="M63" s="144">
        <v>1141.5999999999999</v>
      </c>
      <c r="N63" s="144">
        <v>727</v>
      </c>
      <c r="O63" s="119" t="s">
        <v>429</v>
      </c>
      <c r="P63" s="121"/>
      <c r="Q63" s="121"/>
      <c r="R63" s="121"/>
      <c r="S63" s="121"/>
      <c r="T63" s="121"/>
      <c r="U63" s="121"/>
      <c r="V63" s="121"/>
      <c r="W63" s="121">
        <v>25</v>
      </c>
      <c r="X63" s="121">
        <v>15</v>
      </c>
      <c r="Y63" s="121">
        <v>6</v>
      </c>
      <c r="Z63" s="121">
        <v>375</v>
      </c>
      <c r="AA63" s="119">
        <v>66</v>
      </c>
      <c r="AB63" s="121"/>
      <c r="AC63" s="119"/>
      <c r="AD63" s="119"/>
      <c r="AE63" s="119">
        <v>2006</v>
      </c>
      <c r="AF63" s="119" t="s">
        <v>9077</v>
      </c>
      <c r="AG63" s="119"/>
      <c r="AH63" s="119"/>
      <c r="AI63" s="119"/>
      <c r="AJ63" s="119"/>
      <c r="AK63" s="119"/>
      <c r="AL63" s="121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</row>
    <row r="64" spans="1:58" s="6" customFormat="1" ht="24" hidden="1" customHeight="1" x14ac:dyDescent="0.15">
      <c r="A64" s="170">
        <v>14</v>
      </c>
      <c r="B64" s="147"/>
      <c r="C64" s="463" t="s">
        <v>8564</v>
      </c>
      <c r="D64" s="463" t="s">
        <v>11977</v>
      </c>
      <c r="E64" s="463" t="s">
        <v>16677</v>
      </c>
      <c r="F64" s="463" t="s">
        <v>67</v>
      </c>
      <c r="G64" s="463"/>
      <c r="H64" s="463"/>
      <c r="I64" s="119" t="s">
        <v>16659</v>
      </c>
      <c r="J64" s="463"/>
      <c r="K64" s="463"/>
      <c r="L64" s="1606">
        <v>1762</v>
      </c>
      <c r="M64" s="1606">
        <v>1254</v>
      </c>
      <c r="N64" s="1606">
        <v>4986</v>
      </c>
      <c r="O64" s="463" t="s">
        <v>429</v>
      </c>
      <c r="P64" s="464"/>
      <c r="Q64" s="464"/>
      <c r="R64" s="464"/>
      <c r="S64" s="464"/>
      <c r="T64" s="464"/>
      <c r="U64" s="464"/>
      <c r="V64" s="464"/>
      <c r="W64" s="464">
        <v>25</v>
      </c>
      <c r="X64" s="464">
        <v>11</v>
      </c>
      <c r="Y64" s="464">
        <v>5</v>
      </c>
      <c r="Z64" s="464">
        <v>350</v>
      </c>
      <c r="AA64" s="463"/>
      <c r="AB64" s="464"/>
      <c r="AC64" s="463"/>
      <c r="AD64" s="463"/>
      <c r="AE64" s="463">
        <v>2002</v>
      </c>
      <c r="AF64" s="463"/>
      <c r="AG64" s="463"/>
      <c r="AH64" s="463"/>
      <c r="AI64" s="463"/>
      <c r="AJ64" s="463"/>
      <c r="AK64" s="463"/>
      <c r="AL64" s="464">
        <v>11971</v>
      </c>
      <c r="AM64" s="463"/>
      <c r="AN64" s="463"/>
      <c r="AO64" s="463"/>
      <c r="AP64" s="463"/>
      <c r="AQ64" s="463"/>
      <c r="AR64" s="463"/>
      <c r="AS64" s="463"/>
      <c r="AT64" s="463"/>
      <c r="AU64" s="463"/>
      <c r="AV64" s="463"/>
      <c r="AW64" s="463"/>
      <c r="AX64" s="463"/>
      <c r="AY64" s="463"/>
      <c r="AZ64" s="463"/>
      <c r="BA64" s="463"/>
      <c r="BB64" s="463"/>
      <c r="BC64" s="463"/>
      <c r="BD64" s="463"/>
      <c r="BE64" s="463"/>
      <c r="BF64" s="463"/>
    </row>
    <row r="65" spans="1:58" s="6" customFormat="1" ht="24" hidden="1" customHeight="1" x14ac:dyDescent="0.15">
      <c r="A65" s="220"/>
      <c r="B65" s="147"/>
      <c r="C65" s="123" t="s">
        <v>8564</v>
      </c>
      <c r="D65" s="127" t="s">
        <v>11857</v>
      </c>
      <c r="E65" s="119" t="s">
        <v>9130</v>
      </c>
      <c r="F65" s="119" t="s">
        <v>67</v>
      </c>
      <c r="G65" s="119"/>
      <c r="H65" s="404"/>
      <c r="I65" s="119" t="s">
        <v>16660</v>
      </c>
      <c r="J65" s="123"/>
      <c r="K65" s="121"/>
      <c r="L65" s="144"/>
      <c r="M65" s="144"/>
      <c r="N65" s="144">
        <v>3311</v>
      </c>
      <c r="O65" s="119" t="s">
        <v>429</v>
      </c>
      <c r="P65" s="422"/>
      <c r="Q65" s="123"/>
      <c r="R65" s="121"/>
      <c r="S65" s="121"/>
      <c r="T65" s="123"/>
      <c r="U65" s="121"/>
      <c r="V65" s="276"/>
      <c r="W65" s="121">
        <v>25</v>
      </c>
      <c r="X65" s="121">
        <v>14</v>
      </c>
      <c r="Y65" s="119">
        <v>6</v>
      </c>
      <c r="Z65" s="123">
        <v>350</v>
      </c>
      <c r="AA65" s="123"/>
      <c r="AB65" s="123"/>
      <c r="AC65" s="123"/>
      <c r="AD65" s="123"/>
      <c r="AE65" s="119">
        <v>2015</v>
      </c>
      <c r="AF65" s="119"/>
      <c r="AG65" s="123"/>
      <c r="AH65" s="123"/>
      <c r="AI65" s="123"/>
      <c r="AJ65" s="123"/>
      <c r="AK65" s="123"/>
      <c r="AL65" s="121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19"/>
      <c r="AY65" s="123"/>
      <c r="AZ65" s="123"/>
      <c r="BA65" s="123"/>
      <c r="BB65" s="123"/>
      <c r="BC65" s="123"/>
      <c r="BD65" s="123"/>
      <c r="BE65" s="121"/>
      <c r="BF65" s="463"/>
    </row>
    <row r="66" spans="1:58" s="6" customFormat="1" ht="24" hidden="1" customHeight="1" x14ac:dyDescent="0.15">
      <c r="A66" s="170"/>
      <c r="B66" s="147"/>
      <c r="C66" s="119" t="s">
        <v>8564</v>
      </c>
      <c r="D66" s="119" t="s">
        <v>11947</v>
      </c>
      <c r="E66" s="119" t="s">
        <v>14287</v>
      </c>
      <c r="F66" s="119" t="s">
        <v>8564</v>
      </c>
      <c r="G66" s="119" t="s">
        <v>9126</v>
      </c>
      <c r="H66" s="346" t="s">
        <v>9127</v>
      </c>
      <c r="I66" s="119" t="s">
        <v>8633</v>
      </c>
      <c r="J66" s="119"/>
      <c r="K66" s="119"/>
      <c r="L66" s="144">
        <v>92494</v>
      </c>
      <c r="M66" s="144">
        <v>1306</v>
      </c>
      <c r="N66" s="144">
        <v>5263</v>
      </c>
      <c r="O66" s="119" t="s">
        <v>429</v>
      </c>
      <c r="P66" s="121"/>
      <c r="Q66" s="121"/>
      <c r="R66" s="121"/>
      <c r="S66" s="121"/>
      <c r="T66" s="121"/>
      <c r="U66" s="121"/>
      <c r="V66" s="121"/>
      <c r="W66" s="121">
        <v>25</v>
      </c>
      <c r="X66" s="121">
        <v>20</v>
      </c>
      <c r="Y66" s="121">
        <v>7</v>
      </c>
      <c r="Z66" s="121">
        <v>600</v>
      </c>
      <c r="AA66" s="119" t="s">
        <v>9128</v>
      </c>
      <c r="AB66" s="121"/>
      <c r="AC66" s="119"/>
      <c r="AD66" s="119"/>
      <c r="AE66" s="119">
        <v>1992</v>
      </c>
      <c r="AF66" s="119"/>
      <c r="AG66" s="119"/>
      <c r="AH66" s="119"/>
      <c r="AI66" s="119"/>
      <c r="AJ66" s="119"/>
      <c r="AK66" s="119"/>
      <c r="AL66" s="121">
        <v>3796</v>
      </c>
      <c r="AM66" s="119">
        <v>2000</v>
      </c>
      <c r="AN66" s="119">
        <v>2001</v>
      </c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</row>
    <row r="67" spans="1:58" s="6" customFormat="1" ht="24" hidden="1" customHeight="1" x14ac:dyDescent="0.15">
      <c r="A67" s="170"/>
      <c r="B67" s="147"/>
      <c r="C67" s="119" t="s">
        <v>8564</v>
      </c>
      <c r="D67" s="119" t="s">
        <v>11976</v>
      </c>
      <c r="E67" s="119" t="s">
        <v>14288</v>
      </c>
      <c r="F67" s="119" t="s">
        <v>8564</v>
      </c>
      <c r="G67" s="119"/>
      <c r="H67" s="346"/>
      <c r="I67" s="119" t="s">
        <v>4263</v>
      </c>
      <c r="J67" s="119"/>
      <c r="K67" s="119"/>
      <c r="L67" s="144">
        <v>1588</v>
      </c>
      <c r="M67" s="144">
        <v>667</v>
      </c>
      <c r="N67" s="144">
        <v>3293</v>
      </c>
      <c r="O67" s="119" t="s">
        <v>429</v>
      </c>
      <c r="P67" s="121"/>
      <c r="Q67" s="121"/>
      <c r="R67" s="121"/>
      <c r="S67" s="121"/>
      <c r="T67" s="121"/>
      <c r="U67" s="121"/>
      <c r="V67" s="121"/>
      <c r="W67" s="121">
        <v>25</v>
      </c>
      <c r="X67" s="121">
        <v>10</v>
      </c>
      <c r="Y67" s="121">
        <v>4</v>
      </c>
      <c r="Z67" s="121">
        <v>300</v>
      </c>
      <c r="AA67" s="119"/>
      <c r="AB67" s="121"/>
      <c r="AC67" s="119"/>
      <c r="AD67" s="119"/>
      <c r="AE67" s="119">
        <v>2000</v>
      </c>
      <c r="AF67" s="119"/>
      <c r="AG67" s="119"/>
      <c r="AH67" s="119"/>
      <c r="AI67" s="119"/>
      <c r="AJ67" s="119"/>
      <c r="AK67" s="119"/>
      <c r="AL67" s="121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</row>
    <row r="68" spans="1:58" s="6" customFormat="1" ht="24" hidden="1" customHeight="1" x14ac:dyDescent="0.15">
      <c r="A68" s="170">
        <v>15</v>
      </c>
      <c r="B68" s="147"/>
      <c r="C68" s="119" t="s">
        <v>8564</v>
      </c>
      <c r="D68" s="119" t="s">
        <v>11948</v>
      </c>
      <c r="E68" s="119" t="s">
        <v>9129</v>
      </c>
      <c r="F68" s="119" t="s">
        <v>8564</v>
      </c>
      <c r="G68" s="119"/>
      <c r="H68" s="346"/>
      <c r="I68" s="119" t="s">
        <v>8633</v>
      </c>
      <c r="J68" s="119"/>
      <c r="K68" s="119"/>
      <c r="L68" s="144">
        <v>1125</v>
      </c>
      <c r="M68" s="144">
        <v>674</v>
      </c>
      <c r="N68" s="144">
        <v>3669</v>
      </c>
      <c r="O68" s="119" t="s">
        <v>429</v>
      </c>
      <c r="P68" s="121"/>
      <c r="Q68" s="121"/>
      <c r="R68" s="121"/>
      <c r="S68" s="121"/>
      <c r="T68" s="121"/>
      <c r="U68" s="121"/>
      <c r="V68" s="121"/>
      <c r="W68" s="121">
        <v>25</v>
      </c>
      <c r="X68" s="121">
        <v>12</v>
      </c>
      <c r="Y68" s="121">
        <v>5</v>
      </c>
      <c r="Z68" s="121">
        <v>300</v>
      </c>
      <c r="AA68" s="119"/>
      <c r="AB68" s="121"/>
      <c r="AC68" s="119"/>
      <c r="AD68" s="119"/>
      <c r="AE68" s="119">
        <v>2014</v>
      </c>
      <c r="AF68" s="119"/>
      <c r="AG68" s="119"/>
      <c r="AH68" s="119"/>
      <c r="AI68" s="119"/>
      <c r="AJ68" s="119"/>
      <c r="AK68" s="119"/>
      <c r="AL68" s="121">
        <v>9689</v>
      </c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</row>
    <row r="69" spans="1:58" s="6" customFormat="1" ht="24" hidden="1" customHeight="1" x14ac:dyDescent="0.15">
      <c r="A69" s="220">
        <v>17</v>
      </c>
      <c r="B69" s="147"/>
      <c r="C69" s="119" t="s">
        <v>8564</v>
      </c>
      <c r="D69" s="119" t="s">
        <v>11978</v>
      </c>
      <c r="E69" s="119" t="s">
        <v>9131</v>
      </c>
      <c r="F69" s="119" t="s">
        <v>67</v>
      </c>
      <c r="G69" s="119"/>
      <c r="H69" s="346"/>
      <c r="I69" s="119" t="s">
        <v>8633</v>
      </c>
      <c r="J69" s="119"/>
      <c r="K69" s="119"/>
      <c r="L69" s="144">
        <v>3300</v>
      </c>
      <c r="M69" s="144"/>
      <c r="N69" s="144">
        <v>5714</v>
      </c>
      <c r="O69" s="119" t="s">
        <v>429</v>
      </c>
      <c r="P69" s="278"/>
      <c r="Q69" s="278"/>
      <c r="R69" s="278"/>
      <c r="S69" s="278">
        <v>25</v>
      </c>
      <c r="T69" s="278">
        <v>15</v>
      </c>
      <c r="U69" s="278">
        <v>5</v>
      </c>
      <c r="V69" s="278">
        <v>300</v>
      </c>
      <c r="W69" s="278">
        <v>25</v>
      </c>
      <c r="X69" s="278">
        <v>15</v>
      </c>
      <c r="Y69" s="278">
        <v>5</v>
      </c>
      <c r="Z69" s="278">
        <v>300</v>
      </c>
      <c r="AA69" s="119"/>
      <c r="AB69" s="278"/>
      <c r="AC69" s="119"/>
      <c r="AD69" s="119"/>
      <c r="AE69" s="119">
        <v>2017</v>
      </c>
      <c r="AF69" s="119"/>
      <c r="AG69" s="119"/>
      <c r="AH69" s="119"/>
      <c r="AI69" s="119"/>
      <c r="AJ69" s="119"/>
      <c r="AK69" s="119"/>
      <c r="AL69" s="121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</row>
    <row r="70" spans="1:58" s="6" customFormat="1" ht="24" hidden="1" customHeight="1" x14ac:dyDescent="0.2">
      <c r="A70" s="220">
        <v>18</v>
      </c>
      <c r="B70" s="147"/>
      <c r="C70" s="119" t="s">
        <v>8634</v>
      </c>
      <c r="D70" s="466"/>
      <c r="E70" s="277" t="s">
        <v>15384</v>
      </c>
      <c r="F70" s="119" t="s">
        <v>8634</v>
      </c>
      <c r="G70" s="466"/>
      <c r="H70" s="466"/>
      <c r="I70" s="119" t="s">
        <v>8933</v>
      </c>
      <c r="J70" s="466"/>
      <c r="K70" s="466"/>
      <c r="L70" s="301">
        <v>2627</v>
      </c>
      <c r="M70" s="301">
        <v>1567</v>
      </c>
      <c r="N70" s="301">
        <v>8305</v>
      </c>
      <c r="O70" s="119" t="s">
        <v>429</v>
      </c>
      <c r="P70" s="467"/>
      <c r="Q70" s="467"/>
      <c r="R70" s="467"/>
      <c r="S70" s="467"/>
      <c r="T70" s="467"/>
      <c r="U70" s="467"/>
      <c r="V70" s="467"/>
      <c r="W70" s="276"/>
      <c r="X70" s="276"/>
      <c r="Y70" s="276"/>
      <c r="Z70" s="276"/>
      <c r="AA70" s="466"/>
      <c r="AB70" s="467"/>
      <c r="AC70" s="466"/>
      <c r="AD70" s="466"/>
      <c r="AE70" s="277">
        <v>2020</v>
      </c>
      <c r="AF70" s="466"/>
      <c r="AG70" s="466"/>
      <c r="AH70" s="466"/>
      <c r="AI70" s="466"/>
      <c r="AJ70" s="466"/>
      <c r="AK70" s="466"/>
      <c r="AL70" s="276">
        <v>28700</v>
      </c>
      <c r="AM70" s="466"/>
      <c r="AN70" s="466"/>
      <c r="AO70" s="466"/>
      <c r="AP70" s="466"/>
      <c r="AQ70" s="466"/>
      <c r="AR70" s="466"/>
      <c r="AS70" s="466"/>
      <c r="AT70" s="466"/>
      <c r="AU70" s="466"/>
      <c r="AV70" s="466"/>
      <c r="AW70" s="466"/>
      <c r="AX70" s="466"/>
      <c r="AY70" s="466"/>
      <c r="AZ70" s="466"/>
      <c r="BA70" s="466"/>
      <c r="BB70" s="466"/>
      <c r="BC70" s="466"/>
      <c r="BD70" s="466"/>
      <c r="BE70" s="466"/>
      <c r="BF70" s="119"/>
    </row>
    <row r="71" spans="1:58" s="6" customFormat="1" ht="24" hidden="1" customHeight="1" x14ac:dyDescent="0.15">
      <c r="A71" s="220">
        <v>19</v>
      </c>
      <c r="B71" s="147"/>
      <c r="C71" s="119" t="s">
        <v>8634</v>
      </c>
      <c r="D71" s="119" t="s">
        <v>9132</v>
      </c>
      <c r="E71" s="119" t="s">
        <v>14289</v>
      </c>
      <c r="F71" s="119" t="s">
        <v>8634</v>
      </c>
      <c r="G71" s="119" t="s">
        <v>9133</v>
      </c>
      <c r="H71" s="346" t="s">
        <v>9134</v>
      </c>
      <c r="I71" s="119" t="s">
        <v>8933</v>
      </c>
      <c r="J71" s="119" t="s">
        <v>9135</v>
      </c>
      <c r="K71" s="119" t="s">
        <v>9136</v>
      </c>
      <c r="L71" s="144">
        <v>5090</v>
      </c>
      <c r="M71" s="144">
        <v>2159</v>
      </c>
      <c r="N71" s="144">
        <v>558</v>
      </c>
      <c r="O71" s="119" t="s">
        <v>429</v>
      </c>
      <c r="P71" s="278"/>
      <c r="Q71" s="278"/>
      <c r="R71" s="278"/>
      <c r="S71" s="278">
        <v>25</v>
      </c>
      <c r="T71" s="278">
        <v>15</v>
      </c>
      <c r="U71" s="278">
        <v>7</v>
      </c>
      <c r="V71" s="278">
        <v>375</v>
      </c>
      <c r="W71" s="278"/>
      <c r="X71" s="278"/>
      <c r="Y71" s="278"/>
      <c r="Z71" s="278"/>
      <c r="AA71" s="119" t="s">
        <v>9137</v>
      </c>
      <c r="AB71" s="278"/>
      <c r="AC71" s="119" t="s">
        <v>3396</v>
      </c>
      <c r="AD71" s="119" t="s">
        <v>500</v>
      </c>
      <c r="AE71" s="119">
        <v>2000</v>
      </c>
      <c r="AF71" s="119"/>
      <c r="AG71" s="119"/>
      <c r="AH71" s="119"/>
      <c r="AI71" s="119"/>
      <c r="AJ71" s="119"/>
      <c r="AK71" s="119"/>
      <c r="AL71" s="121">
        <v>15432</v>
      </c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</row>
    <row r="72" spans="1:58" s="6" customFormat="1" ht="24" hidden="1" customHeight="1" x14ac:dyDescent="0.15">
      <c r="A72" s="170">
        <v>20</v>
      </c>
      <c r="B72" s="147"/>
      <c r="C72" s="463" t="s">
        <v>8634</v>
      </c>
      <c r="D72" s="463"/>
      <c r="E72" s="463" t="s">
        <v>16678</v>
      </c>
      <c r="F72" s="463" t="s">
        <v>67</v>
      </c>
      <c r="G72" s="463"/>
      <c r="H72" s="463"/>
      <c r="I72" s="119" t="s">
        <v>9105</v>
      </c>
      <c r="J72" s="463"/>
      <c r="K72" s="463"/>
      <c r="L72" s="1606">
        <v>6268</v>
      </c>
      <c r="M72" s="1606">
        <v>1246</v>
      </c>
      <c r="N72" s="1606">
        <v>5055</v>
      </c>
      <c r="O72" s="463" t="s">
        <v>429</v>
      </c>
      <c r="P72" s="464"/>
      <c r="Q72" s="464"/>
      <c r="R72" s="464"/>
      <c r="S72" s="464"/>
      <c r="T72" s="464"/>
      <c r="U72" s="464"/>
      <c r="V72" s="464"/>
      <c r="W72" s="464">
        <v>25</v>
      </c>
      <c r="X72" s="464">
        <v>12</v>
      </c>
      <c r="Y72" s="464">
        <v>5</v>
      </c>
      <c r="Z72" s="464">
        <v>300</v>
      </c>
      <c r="AA72" s="463"/>
      <c r="AB72" s="464"/>
      <c r="AC72" s="463"/>
      <c r="AD72" s="463"/>
      <c r="AE72" s="463">
        <v>2004</v>
      </c>
      <c r="AF72" s="463"/>
      <c r="AG72" s="463"/>
      <c r="AH72" s="463"/>
      <c r="AI72" s="463"/>
      <c r="AJ72" s="463"/>
      <c r="AK72" s="463"/>
      <c r="AL72" s="464">
        <v>12940</v>
      </c>
      <c r="AM72" s="463"/>
      <c r="AN72" s="463"/>
      <c r="AO72" s="463"/>
      <c r="AP72" s="463"/>
      <c r="AQ72" s="463"/>
      <c r="AR72" s="463"/>
      <c r="AS72" s="463"/>
      <c r="AT72" s="463"/>
      <c r="AU72" s="463"/>
      <c r="AV72" s="463"/>
      <c r="AW72" s="463"/>
      <c r="AX72" s="463"/>
      <c r="AY72" s="463"/>
      <c r="AZ72" s="463"/>
      <c r="BA72" s="463"/>
      <c r="BB72" s="463"/>
      <c r="BC72" s="463"/>
      <c r="BD72" s="463"/>
      <c r="BE72" s="463"/>
      <c r="BF72" s="463"/>
    </row>
    <row r="73" spans="1:58" s="6" customFormat="1" ht="24" hidden="1" customHeight="1" x14ac:dyDescent="0.2">
      <c r="A73" s="220">
        <v>21</v>
      </c>
      <c r="B73" s="154"/>
      <c r="C73" s="119" t="s">
        <v>312</v>
      </c>
      <c r="D73" s="466"/>
      <c r="E73" s="277" t="s">
        <v>14290</v>
      </c>
      <c r="F73" s="119" t="s">
        <v>312</v>
      </c>
      <c r="G73" s="466"/>
      <c r="H73" s="466"/>
      <c r="I73" s="119" t="s">
        <v>9138</v>
      </c>
      <c r="J73" s="466"/>
      <c r="K73" s="466"/>
      <c r="L73" s="301">
        <v>5380</v>
      </c>
      <c r="M73" s="301">
        <v>1456</v>
      </c>
      <c r="N73" s="301">
        <v>9169</v>
      </c>
      <c r="O73" s="119" t="s">
        <v>429</v>
      </c>
      <c r="P73" s="467"/>
      <c r="Q73" s="467"/>
      <c r="R73" s="467"/>
      <c r="S73" s="467"/>
      <c r="T73" s="467"/>
      <c r="U73" s="467"/>
      <c r="V73" s="467"/>
      <c r="W73" s="276">
        <v>25</v>
      </c>
      <c r="X73" s="276">
        <v>15</v>
      </c>
      <c r="Y73" s="276">
        <v>7</v>
      </c>
      <c r="Z73" s="276">
        <v>421</v>
      </c>
      <c r="AA73" s="466"/>
      <c r="AB73" s="467"/>
      <c r="AC73" s="466"/>
      <c r="AD73" s="466"/>
      <c r="AE73" s="277">
        <v>2004</v>
      </c>
      <c r="AF73" s="466"/>
      <c r="AG73" s="466"/>
      <c r="AH73" s="466"/>
      <c r="AI73" s="466"/>
      <c r="AJ73" s="466"/>
      <c r="AK73" s="466"/>
      <c r="AL73" s="276">
        <v>15888</v>
      </c>
      <c r="AM73" s="466"/>
      <c r="AN73" s="466"/>
      <c r="AO73" s="466"/>
      <c r="AP73" s="466"/>
      <c r="AQ73" s="466"/>
      <c r="AR73" s="466"/>
      <c r="AS73" s="466"/>
      <c r="AT73" s="466"/>
      <c r="AU73" s="466"/>
      <c r="AV73" s="466"/>
      <c r="AW73" s="466"/>
      <c r="AX73" s="466"/>
      <c r="AY73" s="466"/>
      <c r="AZ73" s="466"/>
      <c r="BA73" s="466"/>
      <c r="BB73" s="466"/>
      <c r="BC73" s="466"/>
      <c r="BD73" s="466"/>
      <c r="BE73" s="466"/>
      <c r="BF73" s="119"/>
    </row>
    <row r="74" spans="1:58" s="6" customFormat="1" ht="24" hidden="1" customHeight="1" x14ac:dyDescent="0.15">
      <c r="A74" s="220">
        <v>22</v>
      </c>
      <c r="B74" s="147"/>
      <c r="C74" s="119" t="s">
        <v>312</v>
      </c>
      <c r="D74" s="119"/>
      <c r="E74" s="119" t="s">
        <v>14291</v>
      </c>
      <c r="F74" s="119" t="s">
        <v>312</v>
      </c>
      <c r="G74" s="119"/>
      <c r="H74" s="346"/>
      <c r="I74" s="119" t="s">
        <v>9138</v>
      </c>
      <c r="J74" s="119"/>
      <c r="K74" s="119"/>
      <c r="L74" s="144">
        <v>1509</v>
      </c>
      <c r="M74" s="144">
        <v>893</v>
      </c>
      <c r="N74" s="144">
        <v>6674</v>
      </c>
      <c r="O74" s="119" t="s">
        <v>429</v>
      </c>
      <c r="P74" s="278"/>
      <c r="Q74" s="278"/>
      <c r="R74" s="278"/>
      <c r="S74" s="278"/>
      <c r="T74" s="278"/>
      <c r="U74" s="278"/>
      <c r="V74" s="278"/>
      <c r="W74" s="278">
        <v>25</v>
      </c>
      <c r="X74" s="278">
        <v>10</v>
      </c>
      <c r="Y74" s="278">
        <v>5</v>
      </c>
      <c r="Z74" s="278">
        <v>250</v>
      </c>
      <c r="AA74" s="119"/>
      <c r="AB74" s="278"/>
      <c r="AC74" s="119"/>
      <c r="AD74" s="119"/>
      <c r="AE74" s="119">
        <v>2014</v>
      </c>
      <c r="AF74" s="119"/>
      <c r="AG74" s="119"/>
      <c r="AH74" s="119"/>
      <c r="AI74" s="119"/>
      <c r="AJ74" s="119"/>
      <c r="AK74" s="119"/>
      <c r="AL74" s="121">
        <v>22516</v>
      </c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</row>
    <row r="75" spans="1:58" s="6" customFormat="1" ht="24" hidden="1" customHeight="1" x14ac:dyDescent="0.15">
      <c r="A75" s="170">
        <v>23</v>
      </c>
      <c r="B75" s="147"/>
      <c r="C75" s="468" t="s">
        <v>312</v>
      </c>
      <c r="D75" s="468"/>
      <c r="E75" s="468" t="s">
        <v>14292</v>
      </c>
      <c r="F75" s="468" t="s">
        <v>312</v>
      </c>
      <c r="G75" s="468"/>
      <c r="H75" s="468"/>
      <c r="I75" s="469" t="s">
        <v>15385</v>
      </c>
      <c r="J75" s="468"/>
      <c r="K75" s="468"/>
      <c r="L75" s="1607">
        <v>1989</v>
      </c>
      <c r="M75" s="1607">
        <v>6287</v>
      </c>
      <c r="N75" s="1607">
        <v>6509</v>
      </c>
      <c r="O75" s="468" t="s">
        <v>429</v>
      </c>
      <c r="P75" s="470"/>
      <c r="Q75" s="470"/>
      <c r="R75" s="470"/>
      <c r="S75" s="470"/>
      <c r="T75" s="470"/>
      <c r="U75" s="470"/>
      <c r="V75" s="470"/>
      <c r="W75" s="470">
        <v>25</v>
      </c>
      <c r="X75" s="470">
        <v>15</v>
      </c>
      <c r="Y75" s="470">
        <v>6</v>
      </c>
      <c r="Z75" s="470">
        <v>467</v>
      </c>
      <c r="AA75" s="468"/>
      <c r="AB75" s="470"/>
      <c r="AC75" s="468"/>
      <c r="AD75" s="468"/>
      <c r="AE75" s="468">
        <v>2003</v>
      </c>
      <c r="AF75" s="468"/>
      <c r="AG75" s="468"/>
      <c r="AH75" s="468"/>
      <c r="AI75" s="468"/>
      <c r="AJ75" s="468"/>
      <c r="AK75" s="468"/>
      <c r="AL75" s="470">
        <v>9874</v>
      </c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3"/>
    </row>
    <row r="76" spans="1:58" s="6" customFormat="1" ht="24" hidden="1" customHeight="1" x14ac:dyDescent="0.15">
      <c r="A76" s="220">
        <v>24</v>
      </c>
      <c r="B76" s="147"/>
      <c r="C76" s="277" t="s">
        <v>312</v>
      </c>
      <c r="D76" s="277"/>
      <c r="E76" s="277" t="s">
        <v>16679</v>
      </c>
      <c r="F76" s="277" t="s">
        <v>67</v>
      </c>
      <c r="G76" s="277"/>
      <c r="H76" s="277"/>
      <c r="I76" s="119" t="s">
        <v>16661</v>
      </c>
      <c r="J76" s="277"/>
      <c r="K76" s="119"/>
      <c r="L76" s="144">
        <v>2314</v>
      </c>
      <c r="M76" s="301">
        <v>5610</v>
      </c>
      <c r="N76" s="301">
        <v>4306</v>
      </c>
      <c r="O76" s="119" t="s">
        <v>429</v>
      </c>
      <c r="P76" s="276"/>
      <c r="Q76" s="276"/>
      <c r="R76" s="276"/>
      <c r="S76" s="276"/>
      <c r="T76" s="121"/>
      <c r="U76" s="276"/>
      <c r="V76" s="276"/>
      <c r="W76" s="276">
        <v>25</v>
      </c>
      <c r="X76" s="276">
        <v>10</v>
      </c>
      <c r="Y76" s="276">
        <v>5</v>
      </c>
      <c r="Z76" s="276">
        <v>398</v>
      </c>
      <c r="AA76" s="119"/>
      <c r="AB76" s="121"/>
      <c r="AC76" s="119"/>
      <c r="AD76" s="119"/>
      <c r="AE76" s="119">
        <v>1987</v>
      </c>
      <c r="AF76" s="119"/>
      <c r="AG76" s="119"/>
      <c r="AH76" s="119"/>
      <c r="AI76" s="119"/>
      <c r="AJ76" s="119"/>
      <c r="AK76" s="119"/>
      <c r="AL76" s="121">
        <v>1400</v>
      </c>
      <c r="AM76" s="119"/>
      <c r="AN76" s="119"/>
      <c r="AO76" s="119"/>
      <c r="AP76" s="119"/>
      <c r="AQ76" s="119"/>
      <c r="AR76" s="119"/>
      <c r="AS76" s="277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</row>
    <row r="77" spans="1:58" s="6" customFormat="1" ht="24" hidden="1" customHeight="1" x14ac:dyDescent="0.15">
      <c r="A77" s="170">
        <v>25</v>
      </c>
      <c r="B77" s="147"/>
      <c r="C77" s="277" t="s">
        <v>312</v>
      </c>
      <c r="D77" s="277" t="s">
        <v>11979</v>
      </c>
      <c r="E77" s="277" t="s">
        <v>9139</v>
      </c>
      <c r="F77" s="277" t="s">
        <v>67</v>
      </c>
      <c r="G77" s="277"/>
      <c r="H77" s="277"/>
      <c r="I77" s="119" t="s">
        <v>16692</v>
      </c>
      <c r="J77" s="277"/>
      <c r="K77" s="119"/>
      <c r="L77" s="144">
        <v>20000</v>
      </c>
      <c r="M77" s="301">
        <v>5200</v>
      </c>
      <c r="N77" s="301">
        <v>16793</v>
      </c>
      <c r="O77" s="119" t="s">
        <v>183</v>
      </c>
      <c r="P77" s="276"/>
      <c r="Q77" s="276"/>
      <c r="R77" s="276"/>
      <c r="S77" s="276"/>
      <c r="T77" s="121"/>
      <c r="U77" s="276"/>
      <c r="V77" s="276"/>
      <c r="W77" s="276"/>
      <c r="X77" s="276"/>
      <c r="Y77" s="276"/>
      <c r="Z77" s="276">
        <v>5200</v>
      </c>
      <c r="AA77" s="119"/>
      <c r="AB77" s="121">
        <v>3600</v>
      </c>
      <c r="AC77" s="119"/>
      <c r="AD77" s="119"/>
      <c r="AE77" s="119">
        <v>2009</v>
      </c>
      <c r="AF77" s="119"/>
      <c r="AG77" s="119"/>
      <c r="AH77" s="119"/>
      <c r="AI77" s="119"/>
      <c r="AJ77" s="119"/>
      <c r="AK77" s="119"/>
      <c r="AL77" s="121">
        <v>3101</v>
      </c>
      <c r="AM77" s="119"/>
      <c r="AN77" s="119"/>
      <c r="AO77" s="119"/>
      <c r="AP77" s="119"/>
      <c r="AQ77" s="119"/>
      <c r="AR77" s="119"/>
      <c r="AS77" s="277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</row>
    <row r="78" spans="1:58" s="6" customFormat="1" ht="24" hidden="1" customHeight="1" x14ac:dyDescent="0.15">
      <c r="A78" s="220"/>
      <c r="B78" s="147"/>
      <c r="C78" s="471" t="s">
        <v>8641</v>
      </c>
      <c r="D78" s="471" t="s">
        <v>9142</v>
      </c>
      <c r="E78" s="471" t="s">
        <v>14294</v>
      </c>
      <c r="F78" s="471" t="s">
        <v>9143</v>
      </c>
      <c r="G78" s="471" t="s">
        <v>9057</v>
      </c>
      <c r="H78" s="471"/>
      <c r="I78" s="471" t="s">
        <v>14487</v>
      </c>
      <c r="J78" s="471">
        <v>11</v>
      </c>
      <c r="K78" s="472"/>
      <c r="L78" s="1608">
        <v>6487</v>
      </c>
      <c r="M78" s="1609">
        <v>3718</v>
      </c>
      <c r="N78" s="1609">
        <v>22520</v>
      </c>
      <c r="O78" s="472" t="s">
        <v>429</v>
      </c>
      <c r="P78" s="474"/>
      <c r="Q78" s="474"/>
      <c r="R78" s="474"/>
      <c r="S78" s="474"/>
      <c r="T78" s="473"/>
      <c r="U78" s="474"/>
      <c r="V78" s="474"/>
      <c r="W78" s="474">
        <v>25</v>
      </c>
      <c r="X78" s="474">
        <v>15</v>
      </c>
      <c r="Y78" s="474">
        <v>6</v>
      </c>
      <c r="Z78" s="474">
        <v>375</v>
      </c>
      <c r="AA78" s="472">
        <v>60</v>
      </c>
      <c r="AB78" s="473"/>
      <c r="AC78" s="472"/>
      <c r="AD78" s="472"/>
      <c r="AE78" s="472">
        <v>2002</v>
      </c>
      <c r="AF78" s="472"/>
      <c r="AG78" s="472"/>
      <c r="AH78" s="472"/>
      <c r="AI78" s="472"/>
      <c r="AJ78" s="472"/>
      <c r="AK78" s="472"/>
      <c r="AL78" s="473">
        <v>22348</v>
      </c>
      <c r="AM78" s="472"/>
      <c r="AN78" s="472"/>
      <c r="AO78" s="472"/>
      <c r="AP78" s="472"/>
      <c r="AQ78" s="472"/>
      <c r="AR78" s="472"/>
      <c r="AS78" s="471"/>
      <c r="AT78" s="472"/>
      <c r="AU78" s="472"/>
      <c r="AV78" s="472"/>
      <c r="AW78" s="472"/>
      <c r="AX78" s="472"/>
      <c r="AY78" s="472"/>
      <c r="AZ78" s="472"/>
      <c r="BA78" s="472"/>
      <c r="BB78" s="472"/>
      <c r="BC78" s="472"/>
      <c r="BD78" s="472"/>
      <c r="BE78" s="472"/>
      <c r="BF78" s="463"/>
    </row>
    <row r="79" spans="1:58" s="6" customFormat="1" ht="24" hidden="1" customHeight="1" x14ac:dyDescent="0.15">
      <c r="A79" s="220">
        <v>26</v>
      </c>
      <c r="B79" s="147"/>
      <c r="C79" s="463" t="s">
        <v>8641</v>
      </c>
      <c r="D79" s="463" t="s">
        <v>9140</v>
      </c>
      <c r="E79" s="463" t="s">
        <v>14293</v>
      </c>
      <c r="F79" s="463" t="s">
        <v>8641</v>
      </c>
      <c r="G79" s="463" t="s">
        <v>9057</v>
      </c>
      <c r="H79" s="463"/>
      <c r="I79" s="277" t="s">
        <v>9141</v>
      </c>
      <c r="J79" s="463">
        <v>15</v>
      </c>
      <c r="K79" s="463"/>
      <c r="L79" s="1606">
        <v>949</v>
      </c>
      <c r="M79" s="1606">
        <v>567</v>
      </c>
      <c r="N79" s="1606">
        <v>2990</v>
      </c>
      <c r="O79" s="463" t="s">
        <v>429</v>
      </c>
      <c r="P79" s="464"/>
      <c r="Q79" s="464"/>
      <c r="R79" s="464"/>
      <c r="S79" s="464"/>
      <c r="T79" s="464"/>
      <c r="U79" s="464"/>
      <c r="V79" s="464"/>
      <c r="W79" s="464">
        <v>26</v>
      </c>
      <c r="X79" s="464">
        <v>10</v>
      </c>
      <c r="Y79" s="464">
        <v>4</v>
      </c>
      <c r="Z79" s="464">
        <v>269</v>
      </c>
      <c r="AA79" s="463">
        <v>16.399999999999999</v>
      </c>
      <c r="AB79" s="464"/>
      <c r="AC79" s="463"/>
      <c r="AD79" s="463"/>
      <c r="AE79" s="463">
        <v>2002</v>
      </c>
      <c r="AF79" s="463">
        <v>4761</v>
      </c>
      <c r="AG79" s="463">
        <v>1078</v>
      </c>
      <c r="AH79" s="463"/>
      <c r="AI79" s="463"/>
      <c r="AJ79" s="463"/>
      <c r="AK79" s="463"/>
      <c r="AL79" s="464">
        <v>5839</v>
      </c>
      <c r="AM79" s="463"/>
      <c r="AN79" s="463"/>
      <c r="AO79" s="463"/>
      <c r="AP79" s="463"/>
      <c r="AQ79" s="463"/>
      <c r="AR79" s="463"/>
      <c r="AS79" s="463" t="s">
        <v>6453</v>
      </c>
      <c r="AT79" s="463"/>
      <c r="AU79" s="463">
        <v>136</v>
      </c>
      <c r="AV79" s="463"/>
      <c r="AW79" s="463" t="s">
        <v>9057</v>
      </c>
      <c r="AX79" s="463"/>
      <c r="AY79" s="463"/>
      <c r="AZ79" s="463"/>
      <c r="BA79" s="463"/>
      <c r="BB79" s="463"/>
      <c r="BC79" s="463"/>
      <c r="BD79" s="463"/>
      <c r="BE79" s="463"/>
      <c r="BF79" s="463"/>
    </row>
    <row r="80" spans="1:58" s="6" customFormat="1" ht="24" hidden="1" customHeight="1" x14ac:dyDescent="0.15">
      <c r="A80" s="220">
        <v>28</v>
      </c>
      <c r="B80" s="147"/>
      <c r="C80" s="119" t="s">
        <v>8641</v>
      </c>
      <c r="D80" s="119" t="s">
        <v>9056</v>
      </c>
      <c r="E80" s="119" t="s">
        <v>14295</v>
      </c>
      <c r="F80" s="119" t="s">
        <v>8641</v>
      </c>
      <c r="G80" s="277" t="s">
        <v>9057</v>
      </c>
      <c r="H80" s="277"/>
      <c r="I80" s="119" t="s">
        <v>9141</v>
      </c>
      <c r="J80" s="119">
        <v>17</v>
      </c>
      <c r="K80" s="119"/>
      <c r="L80" s="144">
        <v>3352</v>
      </c>
      <c r="M80" s="144">
        <v>1314</v>
      </c>
      <c r="N80" s="144">
        <v>3629</v>
      </c>
      <c r="O80" s="119" t="s">
        <v>429</v>
      </c>
      <c r="P80" s="278"/>
      <c r="Q80" s="278"/>
      <c r="R80" s="278"/>
      <c r="S80" s="278"/>
      <c r="T80" s="278"/>
      <c r="U80" s="278"/>
      <c r="V80" s="278"/>
      <c r="W80" s="278">
        <v>25</v>
      </c>
      <c r="X80" s="278">
        <v>13</v>
      </c>
      <c r="Y80" s="278">
        <v>5</v>
      </c>
      <c r="Z80" s="278">
        <v>321</v>
      </c>
      <c r="AA80" s="119">
        <v>47</v>
      </c>
      <c r="AB80" s="278"/>
      <c r="AC80" s="119"/>
      <c r="AD80" s="119"/>
      <c r="AE80" s="119">
        <v>1998</v>
      </c>
      <c r="AF80" s="119">
        <v>331</v>
      </c>
      <c r="AG80" s="119">
        <v>3160</v>
      </c>
      <c r="AH80" s="119">
        <v>800</v>
      </c>
      <c r="AI80" s="119"/>
      <c r="AJ80" s="119"/>
      <c r="AK80" s="119"/>
      <c r="AL80" s="121">
        <v>4291</v>
      </c>
      <c r="AM80" s="119"/>
      <c r="AN80" s="119"/>
      <c r="AO80" s="119"/>
      <c r="AP80" s="119"/>
      <c r="AQ80" s="119"/>
      <c r="AR80" s="119"/>
      <c r="AS80" s="277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</row>
    <row r="81" spans="1:58" s="6" customFormat="1" ht="24" hidden="1" customHeight="1" x14ac:dyDescent="0.15">
      <c r="A81" s="220">
        <v>29</v>
      </c>
      <c r="B81" s="147"/>
      <c r="C81" s="119" t="s">
        <v>8641</v>
      </c>
      <c r="D81" s="119" t="s">
        <v>9059</v>
      </c>
      <c r="E81" s="119" t="s">
        <v>14296</v>
      </c>
      <c r="F81" s="119" t="s">
        <v>8641</v>
      </c>
      <c r="G81" s="119" t="s">
        <v>9057</v>
      </c>
      <c r="H81" s="346"/>
      <c r="I81" s="119" t="s">
        <v>9141</v>
      </c>
      <c r="J81" s="119">
        <v>23</v>
      </c>
      <c r="K81" s="119"/>
      <c r="L81" s="144">
        <v>4754</v>
      </c>
      <c r="M81" s="144">
        <v>2796</v>
      </c>
      <c r="N81" s="144">
        <v>8650</v>
      </c>
      <c r="O81" s="119" t="s">
        <v>429</v>
      </c>
      <c r="P81" s="278"/>
      <c r="Q81" s="278"/>
      <c r="R81" s="278"/>
      <c r="S81" s="278"/>
      <c r="T81" s="278"/>
      <c r="U81" s="278"/>
      <c r="V81" s="278"/>
      <c r="W81" s="278">
        <v>25</v>
      </c>
      <c r="X81" s="278">
        <v>16</v>
      </c>
      <c r="Y81" s="278">
        <v>6</v>
      </c>
      <c r="Z81" s="278">
        <v>423</v>
      </c>
      <c r="AA81" s="119">
        <v>97</v>
      </c>
      <c r="AB81" s="278"/>
      <c r="AC81" s="119"/>
      <c r="AD81" s="119"/>
      <c r="AE81" s="119">
        <v>2002</v>
      </c>
      <c r="AF81" s="119">
        <v>8144</v>
      </c>
      <c r="AG81" s="119">
        <v>11156</v>
      </c>
      <c r="AH81" s="119"/>
      <c r="AI81" s="119"/>
      <c r="AJ81" s="119"/>
      <c r="AK81" s="119"/>
      <c r="AL81" s="121">
        <v>19300</v>
      </c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</row>
    <row r="82" spans="1:58" s="6" customFormat="1" ht="24" hidden="1" customHeight="1" x14ac:dyDescent="0.15">
      <c r="A82" s="220"/>
      <c r="B82" s="147"/>
      <c r="C82" s="119" t="s">
        <v>8641</v>
      </c>
      <c r="D82" s="119"/>
      <c r="E82" s="119" t="s">
        <v>14297</v>
      </c>
      <c r="F82" s="119" t="s">
        <v>8641</v>
      </c>
      <c r="G82" s="119"/>
      <c r="H82" s="119"/>
      <c r="I82" s="119" t="s">
        <v>9141</v>
      </c>
      <c r="J82" s="119"/>
      <c r="K82" s="119"/>
      <c r="L82" s="144">
        <v>1689</v>
      </c>
      <c r="M82" s="144">
        <v>1192</v>
      </c>
      <c r="N82" s="144">
        <v>2333</v>
      </c>
      <c r="O82" s="119" t="s">
        <v>429</v>
      </c>
      <c r="P82" s="278"/>
      <c r="Q82" s="278"/>
      <c r="R82" s="278"/>
      <c r="S82" s="278"/>
      <c r="T82" s="278"/>
      <c r="U82" s="278"/>
      <c r="V82" s="278"/>
      <c r="W82" s="278">
        <v>25</v>
      </c>
      <c r="X82" s="278">
        <v>13</v>
      </c>
      <c r="Y82" s="278">
        <v>5</v>
      </c>
      <c r="Z82" s="278">
        <v>330</v>
      </c>
      <c r="AA82" s="119"/>
      <c r="AB82" s="278"/>
      <c r="AC82" s="119"/>
      <c r="AD82" s="119"/>
      <c r="AE82" s="119">
        <v>2018</v>
      </c>
      <c r="AF82" s="119"/>
      <c r="AG82" s="119"/>
      <c r="AH82" s="119"/>
      <c r="AI82" s="119"/>
      <c r="AJ82" s="119"/>
      <c r="AK82" s="119"/>
      <c r="AL82" s="276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</row>
    <row r="83" spans="1:58" s="6" customFormat="1" ht="24" hidden="1" customHeight="1" x14ac:dyDescent="0.15">
      <c r="A83" s="220">
        <v>30</v>
      </c>
      <c r="B83" s="147"/>
      <c r="C83" s="119" t="s">
        <v>8648</v>
      </c>
      <c r="D83" s="119" t="s">
        <v>9144</v>
      </c>
      <c r="E83" s="119" t="s">
        <v>14298</v>
      </c>
      <c r="F83" s="119" t="s">
        <v>8648</v>
      </c>
      <c r="G83" s="119" t="s">
        <v>9145</v>
      </c>
      <c r="H83" s="119" t="s">
        <v>9146</v>
      </c>
      <c r="I83" s="119" t="s">
        <v>8716</v>
      </c>
      <c r="J83" s="119" t="s">
        <v>9147</v>
      </c>
      <c r="K83" s="119" t="s">
        <v>9148</v>
      </c>
      <c r="L83" s="144">
        <v>10357</v>
      </c>
      <c r="M83" s="144">
        <v>1924.19</v>
      </c>
      <c r="N83" s="144">
        <v>6985</v>
      </c>
      <c r="O83" s="119" t="s">
        <v>429</v>
      </c>
      <c r="P83" s="278"/>
      <c r="Q83" s="278"/>
      <c r="R83" s="278"/>
      <c r="S83" s="278" t="s">
        <v>1007</v>
      </c>
      <c r="T83" s="278" t="s">
        <v>1007</v>
      </c>
      <c r="U83" s="278"/>
      <c r="V83" s="278" t="s">
        <v>1007</v>
      </c>
      <c r="W83" s="278">
        <v>25</v>
      </c>
      <c r="X83" s="278">
        <v>18</v>
      </c>
      <c r="Y83" s="278">
        <v>6</v>
      </c>
      <c r="Z83" s="278">
        <v>450</v>
      </c>
      <c r="AA83" s="119" t="s">
        <v>9149</v>
      </c>
      <c r="AB83" s="278"/>
      <c r="AC83" s="119"/>
      <c r="AD83" s="119"/>
      <c r="AE83" s="119">
        <v>2000</v>
      </c>
      <c r="AF83" s="119"/>
      <c r="AG83" s="119"/>
      <c r="AH83" s="119"/>
      <c r="AI83" s="119"/>
      <c r="AJ83" s="119"/>
      <c r="AK83" s="119"/>
      <c r="AL83" s="121">
        <v>13805</v>
      </c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</row>
    <row r="84" spans="1:58" s="6" customFormat="1" ht="24" hidden="1" customHeight="1" x14ac:dyDescent="0.15">
      <c r="A84" s="220">
        <v>31</v>
      </c>
      <c r="B84" s="147"/>
      <c r="C84" s="119" t="s">
        <v>8648</v>
      </c>
      <c r="D84" s="119" t="s">
        <v>11952</v>
      </c>
      <c r="E84" s="119" t="s">
        <v>14299</v>
      </c>
      <c r="F84" s="119" t="s">
        <v>8648</v>
      </c>
      <c r="G84" s="119"/>
      <c r="H84" s="119"/>
      <c r="I84" s="119" t="s">
        <v>8716</v>
      </c>
      <c r="J84" s="119"/>
      <c r="K84" s="119"/>
      <c r="L84" s="144">
        <v>1864</v>
      </c>
      <c r="M84" s="144">
        <v>972.56</v>
      </c>
      <c r="N84" s="144">
        <v>1978</v>
      </c>
      <c r="O84" s="119" t="s">
        <v>429</v>
      </c>
      <c r="P84" s="278"/>
      <c r="Q84" s="278"/>
      <c r="R84" s="278"/>
      <c r="S84" s="278"/>
      <c r="T84" s="278"/>
      <c r="U84" s="278"/>
      <c r="V84" s="278"/>
      <c r="W84" s="278">
        <v>25</v>
      </c>
      <c r="X84" s="278">
        <v>13</v>
      </c>
      <c r="Y84" s="278">
        <v>5</v>
      </c>
      <c r="Z84" s="278">
        <v>422.5</v>
      </c>
      <c r="AA84" s="119"/>
      <c r="AB84" s="278"/>
      <c r="AC84" s="119"/>
      <c r="AD84" s="119"/>
      <c r="AE84" s="119">
        <v>2006</v>
      </c>
      <c r="AF84" s="119"/>
      <c r="AG84" s="119"/>
      <c r="AH84" s="119"/>
      <c r="AI84" s="119"/>
      <c r="AJ84" s="119"/>
      <c r="AK84" s="119"/>
      <c r="AL84" s="121">
        <v>3738</v>
      </c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</row>
    <row r="85" spans="1:58" s="6" customFormat="1" ht="24" hidden="1" customHeight="1" x14ac:dyDescent="0.15">
      <c r="A85" s="220">
        <v>32</v>
      </c>
      <c r="B85" s="147"/>
      <c r="C85" s="119" t="s">
        <v>8648</v>
      </c>
      <c r="D85" s="119" t="s">
        <v>11980</v>
      </c>
      <c r="E85" s="119" t="s">
        <v>16686</v>
      </c>
      <c r="F85" s="119" t="s">
        <v>8648</v>
      </c>
      <c r="G85" s="119"/>
      <c r="H85" s="346"/>
      <c r="I85" s="345" t="s">
        <v>9150</v>
      </c>
      <c r="J85" s="119"/>
      <c r="K85" s="119"/>
      <c r="L85" s="144">
        <v>1944.4</v>
      </c>
      <c r="M85" s="144">
        <v>845.12</v>
      </c>
      <c r="N85" s="144">
        <v>4941.01</v>
      </c>
      <c r="O85" s="119" t="s">
        <v>429</v>
      </c>
      <c r="P85" s="121"/>
      <c r="Q85" s="121"/>
      <c r="R85" s="121"/>
      <c r="S85" s="121"/>
      <c r="T85" s="121"/>
      <c r="U85" s="121"/>
      <c r="V85" s="121"/>
      <c r="W85" s="121">
        <v>25</v>
      </c>
      <c r="X85" s="121">
        <v>15</v>
      </c>
      <c r="Y85" s="121">
        <v>4</v>
      </c>
      <c r="Z85" s="121">
        <v>261</v>
      </c>
      <c r="AA85" s="119"/>
      <c r="AB85" s="121"/>
      <c r="AC85" s="119"/>
      <c r="AD85" s="119"/>
      <c r="AE85" s="119">
        <v>1995</v>
      </c>
      <c r="AF85" s="119"/>
      <c r="AG85" s="119"/>
      <c r="AH85" s="119"/>
      <c r="AI85" s="119"/>
      <c r="AJ85" s="119"/>
      <c r="AK85" s="119"/>
      <c r="AL85" s="121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</row>
    <row r="86" spans="1:58" s="6" customFormat="1" ht="24" hidden="1" customHeight="1" x14ac:dyDescent="0.15">
      <c r="A86" s="220"/>
      <c r="B86" s="140"/>
      <c r="C86" s="119" t="s">
        <v>8650</v>
      </c>
      <c r="D86" s="119" t="s">
        <v>11981</v>
      </c>
      <c r="E86" s="119" t="s">
        <v>9151</v>
      </c>
      <c r="F86" s="119" t="s">
        <v>67</v>
      </c>
      <c r="G86" s="119" t="s">
        <v>9152</v>
      </c>
      <c r="H86" s="119" t="s">
        <v>8580</v>
      </c>
      <c r="I86" s="119" t="s">
        <v>16692</v>
      </c>
      <c r="J86" s="119"/>
      <c r="K86" s="119"/>
      <c r="L86" s="144">
        <v>23325</v>
      </c>
      <c r="M86" s="144">
        <v>758</v>
      </c>
      <c r="N86" s="144">
        <v>758</v>
      </c>
      <c r="O86" s="119" t="s">
        <v>183</v>
      </c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>
        <v>4800</v>
      </c>
      <c r="AA86" s="119"/>
      <c r="AB86" s="121">
        <v>3000</v>
      </c>
      <c r="AC86" s="119"/>
      <c r="AD86" s="119"/>
      <c r="AE86" s="119">
        <v>1989</v>
      </c>
      <c r="AF86" s="119">
        <v>1814</v>
      </c>
      <c r="AG86" s="119"/>
      <c r="AH86" s="119"/>
      <c r="AI86" s="119"/>
      <c r="AJ86" s="119"/>
      <c r="AK86" s="119"/>
      <c r="AL86" s="121">
        <v>1819</v>
      </c>
      <c r="AM86" s="119"/>
      <c r="AN86" s="119"/>
      <c r="AO86" s="119"/>
      <c r="AP86" s="119"/>
      <c r="AQ86" s="119"/>
      <c r="AR86" s="277"/>
      <c r="AS86" s="277" t="s">
        <v>4719</v>
      </c>
      <c r="AT86" s="119">
        <v>1</v>
      </c>
      <c r="AU86" s="119">
        <v>2767</v>
      </c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</row>
    <row r="87" spans="1:58" s="6" customFormat="1" ht="24" hidden="1" customHeight="1" x14ac:dyDescent="0.15">
      <c r="A87" s="220"/>
      <c r="B87" s="147"/>
      <c r="C87" s="119" t="s">
        <v>8650</v>
      </c>
      <c r="D87" s="119"/>
      <c r="E87" s="119" t="s">
        <v>14301</v>
      </c>
      <c r="F87" s="119" t="s">
        <v>8723</v>
      </c>
      <c r="G87" s="119"/>
      <c r="H87" s="119"/>
      <c r="I87" s="119" t="s">
        <v>8985</v>
      </c>
      <c r="J87" s="119"/>
      <c r="K87" s="119"/>
      <c r="L87" s="144">
        <v>13886</v>
      </c>
      <c r="M87" s="144">
        <v>1014</v>
      </c>
      <c r="N87" s="144">
        <v>14317</v>
      </c>
      <c r="O87" s="119" t="s">
        <v>429</v>
      </c>
      <c r="P87" s="121"/>
      <c r="Q87" s="121"/>
      <c r="R87" s="121"/>
      <c r="S87" s="121"/>
      <c r="T87" s="121"/>
      <c r="U87" s="121"/>
      <c r="V87" s="121"/>
      <c r="W87" s="121">
        <v>25</v>
      </c>
      <c r="X87" s="121">
        <v>15</v>
      </c>
      <c r="Y87" s="121">
        <v>6</v>
      </c>
      <c r="Z87" s="121">
        <v>375</v>
      </c>
      <c r="AA87" s="119"/>
      <c r="AB87" s="121"/>
      <c r="AC87" s="119"/>
      <c r="AD87" s="119"/>
      <c r="AE87" s="119">
        <v>2006</v>
      </c>
      <c r="AF87" s="119"/>
      <c r="AG87" s="119"/>
      <c r="AH87" s="119"/>
      <c r="AI87" s="119"/>
      <c r="AJ87" s="119"/>
      <c r="AK87" s="119"/>
      <c r="AL87" s="121">
        <v>18549</v>
      </c>
      <c r="AM87" s="119"/>
      <c r="AN87" s="119"/>
      <c r="AO87" s="119"/>
      <c r="AP87" s="119"/>
      <c r="AQ87" s="119"/>
      <c r="AR87" s="277"/>
      <c r="AS87" s="277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</row>
    <row r="88" spans="1:58" s="6" customFormat="1" ht="24" hidden="1" customHeight="1" x14ac:dyDescent="0.15">
      <c r="A88" s="265"/>
      <c r="B88" s="147"/>
      <c r="C88" s="277" t="s">
        <v>8650</v>
      </c>
      <c r="D88" s="277"/>
      <c r="E88" s="277" t="s">
        <v>14303</v>
      </c>
      <c r="F88" s="277" t="s">
        <v>8723</v>
      </c>
      <c r="G88" s="277"/>
      <c r="H88" s="277"/>
      <c r="I88" s="277" t="s">
        <v>9159</v>
      </c>
      <c r="J88" s="277"/>
      <c r="K88" s="119"/>
      <c r="L88" s="144">
        <v>12102</v>
      </c>
      <c r="M88" s="301">
        <v>1095</v>
      </c>
      <c r="N88" s="301">
        <v>3902</v>
      </c>
      <c r="O88" s="119" t="s">
        <v>429</v>
      </c>
      <c r="P88" s="279"/>
      <c r="Q88" s="279"/>
      <c r="R88" s="279"/>
      <c r="S88" s="279"/>
      <c r="T88" s="278"/>
      <c r="U88" s="279"/>
      <c r="V88" s="279"/>
      <c r="W88" s="279">
        <v>25</v>
      </c>
      <c r="X88" s="279">
        <v>12</v>
      </c>
      <c r="Y88" s="279">
        <v>5</v>
      </c>
      <c r="Z88" s="279">
        <v>300</v>
      </c>
      <c r="AA88" s="119"/>
      <c r="AB88" s="278"/>
      <c r="AC88" s="119"/>
      <c r="AD88" s="119"/>
      <c r="AE88" s="119">
        <v>2006</v>
      </c>
      <c r="AF88" s="119"/>
      <c r="AG88" s="119"/>
      <c r="AH88" s="119"/>
      <c r="AI88" s="119"/>
      <c r="AJ88" s="119"/>
      <c r="AK88" s="119"/>
      <c r="AL88" s="121">
        <v>7361</v>
      </c>
      <c r="AM88" s="119"/>
      <c r="AN88" s="119"/>
      <c r="AO88" s="119"/>
      <c r="AP88" s="119"/>
      <c r="AQ88" s="119"/>
      <c r="AR88" s="119"/>
      <c r="AS88" s="277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</row>
    <row r="89" spans="1:58" s="6" customFormat="1" ht="24" hidden="1" customHeight="1" x14ac:dyDescent="0.15">
      <c r="A89" s="265"/>
      <c r="B89" s="147"/>
      <c r="C89" s="277" t="s">
        <v>8650</v>
      </c>
      <c r="D89" s="277" t="s">
        <v>11982</v>
      </c>
      <c r="E89" s="277" t="s">
        <v>11968</v>
      </c>
      <c r="F89" s="277" t="s">
        <v>8650</v>
      </c>
      <c r="G89" s="277"/>
      <c r="H89" s="277"/>
      <c r="I89" s="277" t="s">
        <v>8650</v>
      </c>
      <c r="J89" s="277"/>
      <c r="K89" s="119"/>
      <c r="L89" s="144">
        <v>6624</v>
      </c>
      <c r="M89" s="301"/>
      <c r="N89" s="301"/>
      <c r="O89" s="119" t="s">
        <v>183</v>
      </c>
      <c r="P89" s="279"/>
      <c r="Q89" s="279"/>
      <c r="R89" s="279"/>
      <c r="S89" s="279"/>
      <c r="T89" s="278"/>
      <c r="U89" s="279"/>
      <c r="V89" s="279"/>
      <c r="W89" s="279">
        <v>50</v>
      </c>
      <c r="X89" s="279">
        <v>13</v>
      </c>
      <c r="Y89" s="279"/>
      <c r="Z89" s="279">
        <v>650</v>
      </c>
      <c r="AA89" s="119"/>
      <c r="AB89" s="278"/>
      <c r="AC89" s="119"/>
      <c r="AD89" s="119"/>
      <c r="AE89" s="119">
        <v>2007</v>
      </c>
      <c r="AF89" s="119"/>
      <c r="AG89" s="119"/>
      <c r="AH89" s="119"/>
      <c r="AI89" s="119"/>
      <c r="AJ89" s="119"/>
      <c r="AK89" s="119"/>
      <c r="AL89" s="121">
        <v>1365</v>
      </c>
      <c r="AM89" s="119"/>
      <c r="AN89" s="119"/>
      <c r="AO89" s="119"/>
      <c r="AP89" s="119"/>
      <c r="AQ89" s="119"/>
      <c r="AR89" s="119"/>
      <c r="AS89" s="277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</row>
    <row r="90" spans="1:58" s="6" customFormat="1" ht="24" hidden="1" customHeight="1" x14ac:dyDescent="0.15">
      <c r="A90" s="265">
        <v>33</v>
      </c>
      <c r="B90" s="147"/>
      <c r="C90" s="119" t="s">
        <v>8650</v>
      </c>
      <c r="D90" s="119" t="s">
        <v>9153</v>
      </c>
      <c r="E90" s="119" t="s">
        <v>14300</v>
      </c>
      <c r="F90" s="119" t="s">
        <v>8650</v>
      </c>
      <c r="G90" s="119" t="s">
        <v>9154</v>
      </c>
      <c r="H90" s="346" t="s">
        <v>9155</v>
      </c>
      <c r="I90" s="119" t="s">
        <v>2833</v>
      </c>
      <c r="J90" s="119">
        <v>23</v>
      </c>
      <c r="K90" s="119"/>
      <c r="L90" s="144">
        <v>26092</v>
      </c>
      <c r="M90" s="144">
        <v>1724</v>
      </c>
      <c r="N90" s="144">
        <v>7380</v>
      </c>
      <c r="O90" s="119" t="s">
        <v>429</v>
      </c>
      <c r="P90" s="278"/>
      <c r="Q90" s="278"/>
      <c r="R90" s="278"/>
      <c r="S90" s="278"/>
      <c r="T90" s="278"/>
      <c r="U90" s="278"/>
      <c r="V90" s="278"/>
      <c r="W90" s="278">
        <v>25</v>
      </c>
      <c r="X90" s="278">
        <v>13</v>
      </c>
      <c r="Y90" s="278">
        <v>6</v>
      </c>
      <c r="Z90" s="278">
        <v>325</v>
      </c>
      <c r="AA90" s="119" t="s">
        <v>9156</v>
      </c>
      <c r="AB90" s="278">
        <v>100</v>
      </c>
      <c r="AC90" s="119"/>
      <c r="AD90" s="119" t="s">
        <v>500</v>
      </c>
      <c r="AE90" s="119">
        <v>1994</v>
      </c>
      <c r="AF90" s="119"/>
      <c r="AG90" s="119"/>
      <c r="AH90" s="119"/>
      <c r="AI90" s="119"/>
      <c r="AJ90" s="119"/>
      <c r="AK90" s="119"/>
      <c r="AL90" s="121">
        <v>7290</v>
      </c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</row>
    <row r="91" spans="1:58" s="6" customFormat="1" ht="24" hidden="1" customHeight="1" x14ac:dyDescent="0.15">
      <c r="A91" s="265">
        <v>34</v>
      </c>
      <c r="B91" s="147"/>
      <c r="C91" s="119" t="s">
        <v>8650</v>
      </c>
      <c r="D91" s="119" t="s">
        <v>11955</v>
      </c>
      <c r="E91" s="119" t="s">
        <v>9157</v>
      </c>
      <c r="F91" s="119" t="s">
        <v>8650</v>
      </c>
      <c r="G91" s="119"/>
      <c r="H91" s="346"/>
      <c r="I91" s="119" t="s">
        <v>9158</v>
      </c>
      <c r="J91" s="119"/>
      <c r="K91" s="119"/>
      <c r="L91" s="144">
        <v>2262</v>
      </c>
      <c r="M91" s="1386">
        <v>1097</v>
      </c>
      <c r="N91" s="1386">
        <v>13713</v>
      </c>
      <c r="O91" s="119" t="s">
        <v>429</v>
      </c>
      <c r="P91" s="278"/>
      <c r="Q91" s="278"/>
      <c r="R91" s="278"/>
      <c r="S91" s="278"/>
      <c r="T91" s="278"/>
      <c r="U91" s="278"/>
      <c r="V91" s="278"/>
      <c r="W91" s="278">
        <v>25</v>
      </c>
      <c r="X91" s="278">
        <v>15</v>
      </c>
      <c r="Y91" s="278">
        <v>5</v>
      </c>
      <c r="Z91" s="278">
        <v>654.54</v>
      </c>
      <c r="AA91" s="119"/>
      <c r="AB91" s="278"/>
      <c r="AC91" s="119"/>
      <c r="AD91" s="119"/>
      <c r="AE91" s="119">
        <v>2013</v>
      </c>
      <c r="AF91" s="119"/>
      <c r="AG91" s="119"/>
      <c r="AH91" s="119"/>
      <c r="AI91" s="119"/>
      <c r="AJ91" s="119"/>
      <c r="AK91" s="119"/>
      <c r="AL91" s="121">
        <v>72708</v>
      </c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</row>
    <row r="92" spans="1:58" s="6" customFormat="1" ht="24" hidden="1" customHeight="1" x14ac:dyDescent="0.15">
      <c r="A92" s="265"/>
      <c r="B92" s="147"/>
      <c r="C92" s="119" t="s">
        <v>8650</v>
      </c>
      <c r="D92" s="119"/>
      <c r="E92" s="119" t="s">
        <v>14302</v>
      </c>
      <c r="F92" s="119" t="s">
        <v>8650</v>
      </c>
      <c r="G92" s="119"/>
      <c r="H92" s="346"/>
      <c r="I92" s="119" t="s">
        <v>11957</v>
      </c>
      <c r="J92" s="119"/>
      <c r="K92" s="119"/>
      <c r="L92" s="144">
        <v>20923</v>
      </c>
      <c r="M92" s="1386"/>
      <c r="N92" s="1386">
        <v>6320</v>
      </c>
      <c r="O92" s="119" t="s">
        <v>429</v>
      </c>
      <c r="P92" s="278"/>
      <c r="Q92" s="278"/>
      <c r="R92" s="278"/>
      <c r="S92" s="278"/>
      <c r="T92" s="278"/>
      <c r="U92" s="278"/>
      <c r="V92" s="278"/>
      <c r="W92" s="278">
        <v>25</v>
      </c>
      <c r="X92" s="278">
        <v>15</v>
      </c>
      <c r="Y92" s="278">
        <v>6</v>
      </c>
      <c r="Z92" s="278">
        <v>375</v>
      </c>
      <c r="AA92" s="119"/>
      <c r="AB92" s="278"/>
      <c r="AC92" s="119"/>
      <c r="AD92" s="119"/>
      <c r="AE92" s="119">
        <v>2018</v>
      </c>
      <c r="AF92" s="119"/>
      <c r="AG92" s="119"/>
      <c r="AH92" s="119"/>
      <c r="AI92" s="119"/>
      <c r="AJ92" s="119"/>
      <c r="AK92" s="119"/>
      <c r="AL92" s="121">
        <v>25957</v>
      </c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</row>
    <row r="93" spans="1:58" s="6" customFormat="1" ht="24" hidden="1" customHeight="1" x14ac:dyDescent="0.15">
      <c r="A93" s="265"/>
      <c r="B93" s="147"/>
      <c r="C93" s="119" t="s">
        <v>8656</v>
      </c>
      <c r="D93" s="119" t="s">
        <v>11961</v>
      </c>
      <c r="E93" s="119" t="s">
        <v>14304</v>
      </c>
      <c r="F93" s="119" t="s">
        <v>8656</v>
      </c>
      <c r="G93" s="119" t="s">
        <v>9093</v>
      </c>
      <c r="H93" s="346" t="s">
        <v>9094</v>
      </c>
      <c r="I93" s="119" t="s">
        <v>9160</v>
      </c>
      <c r="J93" s="119" t="s">
        <v>9095</v>
      </c>
      <c r="K93" s="119" t="s">
        <v>9084</v>
      </c>
      <c r="L93" s="144">
        <v>3034</v>
      </c>
      <c r="M93" s="144">
        <v>1571</v>
      </c>
      <c r="N93" s="144">
        <v>9914</v>
      </c>
      <c r="O93" s="119" t="s">
        <v>429</v>
      </c>
      <c r="P93" s="278"/>
      <c r="Q93" s="278"/>
      <c r="R93" s="278"/>
      <c r="S93" s="278"/>
      <c r="T93" s="278"/>
      <c r="U93" s="278"/>
      <c r="V93" s="278"/>
      <c r="W93" s="278">
        <v>25</v>
      </c>
      <c r="X93" s="278">
        <v>11</v>
      </c>
      <c r="Y93" s="278">
        <v>5</v>
      </c>
      <c r="Z93" s="278">
        <v>300</v>
      </c>
      <c r="AA93" s="119"/>
      <c r="AB93" s="278">
        <v>250</v>
      </c>
      <c r="AC93" s="119"/>
      <c r="AD93" s="119"/>
      <c r="AE93" s="119">
        <v>2005</v>
      </c>
      <c r="AF93" s="119"/>
      <c r="AG93" s="119"/>
      <c r="AH93" s="119"/>
      <c r="AI93" s="119"/>
      <c r="AJ93" s="119"/>
      <c r="AK93" s="119"/>
      <c r="AL93" s="121">
        <v>19000</v>
      </c>
      <c r="AM93" s="119"/>
      <c r="AN93" s="119"/>
      <c r="AO93" s="119"/>
      <c r="AP93" s="119"/>
      <c r="AQ93" s="119"/>
      <c r="AR93" s="119"/>
      <c r="AS93" s="119" t="s">
        <v>7857</v>
      </c>
      <c r="AT93" s="119" t="s">
        <v>9097</v>
      </c>
      <c r="AU93" s="119"/>
      <c r="AV93" s="119" t="s">
        <v>9098</v>
      </c>
      <c r="AW93" s="119" t="s">
        <v>67</v>
      </c>
      <c r="AX93" s="119" t="s">
        <v>427</v>
      </c>
      <c r="AY93" s="119" t="s">
        <v>9099</v>
      </c>
      <c r="AZ93" s="119" t="s">
        <v>9100</v>
      </c>
      <c r="BA93" s="119"/>
      <c r="BB93" s="119" t="s">
        <v>67</v>
      </c>
      <c r="BC93" s="119" t="s">
        <v>7276</v>
      </c>
      <c r="BD93" s="119">
        <v>1</v>
      </c>
      <c r="BE93" s="119" t="s">
        <v>9101</v>
      </c>
      <c r="BF93" s="119"/>
    </row>
    <row r="94" spans="1:58" s="6" customFormat="1" ht="24" hidden="1" customHeight="1" x14ac:dyDescent="0.15">
      <c r="A94" s="265"/>
      <c r="B94" s="147"/>
      <c r="C94" s="277" t="s">
        <v>8656</v>
      </c>
      <c r="D94" s="277" t="s">
        <v>11963</v>
      </c>
      <c r="E94" s="277" t="s">
        <v>16687</v>
      </c>
      <c r="F94" s="277" t="s">
        <v>8656</v>
      </c>
      <c r="G94" s="277" t="s">
        <v>9057</v>
      </c>
      <c r="H94" s="346"/>
      <c r="I94" s="277" t="s">
        <v>16662</v>
      </c>
      <c r="J94" s="277">
        <v>15</v>
      </c>
      <c r="K94" s="277"/>
      <c r="L94" s="301">
        <v>1382</v>
      </c>
      <c r="M94" s="301">
        <v>821</v>
      </c>
      <c r="N94" s="301">
        <v>7048</v>
      </c>
      <c r="O94" s="119" t="s">
        <v>429</v>
      </c>
      <c r="P94" s="121"/>
      <c r="Q94" s="121"/>
      <c r="R94" s="121"/>
      <c r="S94" s="121"/>
      <c r="T94" s="121"/>
      <c r="U94" s="121"/>
      <c r="V94" s="121"/>
      <c r="W94" s="121">
        <v>25</v>
      </c>
      <c r="X94" s="121">
        <v>12</v>
      </c>
      <c r="Y94" s="121">
        <v>5</v>
      </c>
      <c r="Z94" s="121">
        <v>300</v>
      </c>
      <c r="AA94" s="119"/>
      <c r="AB94" s="121">
        <v>250</v>
      </c>
      <c r="AC94" s="119"/>
      <c r="AD94" s="119"/>
      <c r="AE94" s="277">
        <v>2004</v>
      </c>
      <c r="AF94" s="277"/>
      <c r="AG94" s="277"/>
      <c r="AH94" s="277"/>
      <c r="AI94" s="277"/>
      <c r="AJ94" s="277"/>
      <c r="AK94" s="277"/>
      <c r="AL94" s="276">
        <v>18700</v>
      </c>
      <c r="AM94" s="119"/>
      <c r="AN94" s="119"/>
      <c r="AO94" s="119"/>
      <c r="AP94" s="119"/>
      <c r="AQ94" s="119"/>
      <c r="AR94" s="119"/>
      <c r="AS94" s="277" t="s">
        <v>6453</v>
      </c>
      <c r="AT94" s="277"/>
      <c r="AU94" s="277">
        <v>136</v>
      </c>
      <c r="AV94" s="277"/>
      <c r="AW94" s="277" t="s">
        <v>9057</v>
      </c>
      <c r="AX94" s="277"/>
      <c r="AY94" s="277"/>
      <c r="AZ94" s="277"/>
      <c r="BA94" s="277"/>
      <c r="BB94" s="277"/>
      <c r="BC94" s="277"/>
      <c r="BD94" s="277"/>
      <c r="BE94" s="277"/>
      <c r="BF94" s="277"/>
    </row>
    <row r="95" spans="1:58" s="6" customFormat="1" ht="24" hidden="1" customHeight="1" x14ac:dyDescent="0.15">
      <c r="A95" s="265"/>
      <c r="B95" s="147"/>
      <c r="C95" s="427" t="s">
        <v>8656</v>
      </c>
      <c r="D95" s="427"/>
      <c r="E95" s="475" t="s">
        <v>9006</v>
      </c>
      <c r="F95" s="427" t="s">
        <v>15359</v>
      </c>
      <c r="G95" s="427"/>
      <c r="H95" s="476"/>
      <c r="I95" s="427" t="s">
        <v>9161</v>
      </c>
      <c r="J95" s="427"/>
      <c r="K95" s="427"/>
      <c r="L95" s="144">
        <v>6308</v>
      </c>
      <c r="M95" s="144">
        <v>4327</v>
      </c>
      <c r="N95" s="144">
        <v>9716</v>
      </c>
      <c r="O95" s="427" t="s">
        <v>429</v>
      </c>
      <c r="P95" s="429"/>
      <c r="Q95" s="429"/>
      <c r="R95" s="429"/>
      <c r="S95" s="429"/>
      <c r="T95" s="429"/>
      <c r="U95" s="429"/>
      <c r="V95" s="429"/>
      <c r="W95" s="429">
        <v>25</v>
      </c>
      <c r="X95" s="429">
        <v>12</v>
      </c>
      <c r="Y95" s="429">
        <v>6</v>
      </c>
      <c r="Z95" s="429">
        <v>877.5</v>
      </c>
      <c r="AA95" s="427"/>
      <c r="AB95" s="429"/>
      <c r="AC95" s="427"/>
      <c r="AD95" s="427"/>
      <c r="AE95" s="427">
        <v>2001</v>
      </c>
      <c r="AF95" s="427"/>
      <c r="AG95" s="427"/>
      <c r="AH95" s="427"/>
      <c r="AI95" s="427"/>
      <c r="AJ95" s="427"/>
      <c r="AK95" s="427"/>
      <c r="AL95" s="429">
        <v>9423</v>
      </c>
      <c r="AM95" s="427"/>
      <c r="AN95" s="427"/>
      <c r="AO95" s="427"/>
      <c r="AP95" s="427"/>
      <c r="AQ95" s="427"/>
      <c r="AR95" s="427"/>
      <c r="AS95" s="427"/>
      <c r="AT95" s="427"/>
      <c r="AU95" s="427"/>
      <c r="AV95" s="427"/>
      <c r="AW95" s="427"/>
      <c r="AX95" s="427"/>
      <c r="AY95" s="427"/>
      <c r="AZ95" s="427"/>
      <c r="BA95" s="427"/>
      <c r="BB95" s="427"/>
      <c r="BC95" s="427"/>
      <c r="BD95" s="427"/>
      <c r="BE95" s="427"/>
      <c r="BF95" s="427"/>
    </row>
    <row r="96" spans="1:58" s="6" customFormat="1" ht="24" hidden="1" customHeight="1" x14ac:dyDescent="0.15">
      <c r="A96" s="265"/>
      <c r="B96" s="147"/>
      <c r="C96" s="119" t="s">
        <v>8656</v>
      </c>
      <c r="D96" s="119" t="s">
        <v>9142</v>
      </c>
      <c r="E96" s="277" t="s">
        <v>16680</v>
      </c>
      <c r="F96" s="119" t="s">
        <v>9143</v>
      </c>
      <c r="G96" s="119" t="s">
        <v>9057</v>
      </c>
      <c r="H96" s="346"/>
      <c r="I96" s="277" t="s">
        <v>16662</v>
      </c>
      <c r="J96" s="119">
        <v>11</v>
      </c>
      <c r="K96" s="119"/>
      <c r="L96" s="301">
        <v>8265</v>
      </c>
      <c r="M96" s="144">
        <v>2095</v>
      </c>
      <c r="N96" s="144">
        <v>6391</v>
      </c>
      <c r="O96" s="119" t="s">
        <v>429</v>
      </c>
      <c r="P96" s="121"/>
      <c r="Q96" s="121"/>
      <c r="R96" s="121"/>
      <c r="S96" s="121"/>
      <c r="T96" s="121"/>
      <c r="U96" s="121"/>
      <c r="V96" s="121"/>
      <c r="W96" s="121">
        <v>25</v>
      </c>
      <c r="X96" s="121">
        <v>11</v>
      </c>
      <c r="Y96" s="121">
        <v>5</v>
      </c>
      <c r="Z96" s="121">
        <v>275</v>
      </c>
      <c r="AA96" s="119"/>
      <c r="AB96" s="121">
        <v>250</v>
      </c>
      <c r="AC96" s="119"/>
      <c r="AD96" s="119"/>
      <c r="AE96" s="119">
        <v>1994</v>
      </c>
      <c r="AF96" s="119"/>
      <c r="AG96" s="119"/>
      <c r="AH96" s="119"/>
      <c r="AI96" s="119"/>
      <c r="AJ96" s="119"/>
      <c r="AK96" s="119"/>
      <c r="AL96" s="121">
        <v>5150</v>
      </c>
      <c r="AM96" s="119"/>
      <c r="AN96" s="119"/>
      <c r="AO96" s="119"/>
      <c r="AP96" s="119"/>
      <c r="AQ96" s="119"/>
      <c r="AR96" s="119"/>
      <c r="AS96" s="119" t="s">
        <v>6453</v>
      </c>
      <c r="AT96" s="119"/>
      <c r="AU96" s="119">
        <v>342</v>
      </c>
      <c r="AV96" s="119"/>
      <c r="AW96" s="119" t="s">
        <v>9057</v>
      </c>
      <c r="AX96" s="119"/>
      <c r="AY96" s="119"/>
      <c r="AZ96" s="119"/>
      <c r="BA96" s="119"/>
      <c r="BB96" s="119"/>
      <c r="BC96" s="119"/>
      <c r="BD96" s="119"/>
      <c r="BE96" s="119"/>
      <c r="BF96" s="119"/>
    </row>
    <row r="97" spans="1:58" s="6" customFormat="1" ht="24" hidden="1" customHeight="1" x14ac:dyDescent="0.15">
      <c r="A97" s="265"/>
      <c r="B97" s="147"/>
      <c r="C97" s="119" t="s">
        <v>623</v>
      </c>
      <c r="D97" s="119"/>
      <c r="E97" s="277" t="s">
        <v>9162</v>
      </c>
      <c r="F97" s="119" t="s">
        <v>1013</v>
      </c>
      <c r="G97" s="119"/>
      <c r="H97" s="119"/>
      <c r="I97" s="119" t="s">
        <v>9163</v>
      </c>
      <c r="J97" s="119"/>
      <c r="K97" s="119"/>
      <c r="L97" s="144">
        <v>25180</v>
      </c>
      <c r="M97" s="144">
        <v>10270</v>
      </c>
      <c r="N97" s="144">
        <v>25180</v>
      </c>
      <c r="O97" s="119" t="s">
        <v>429</v>
      </c>
      <c r="P97" s="121">
        <v>25</v>
      </c>
      <c r="Q97" s="121">
        <v>25</v>
      </c>
      <c r="R97" s="121"/>
      <c r="S97" s="121">
        <v>50</v>
      </c>
      <c r="T97" s="121">
        <v>25</v>
      </c>
      <c r="U97" s="121">
        <v>10</v>
      </c>
      <c r="V97" s="121">
        <v>1250</v>
      </c>
      <c r="W97" s="121">
        <v>50</v>
      </c>
      <c r="X97" s="121">
        <v>12.5</v>
      </c>
      <c r="Y97" s="121">
        <v>5</v>
      </c>
      <c r="Z97" s="121">
        <v>625</v>
      </c>
      <c r="AA97" s="119"/>
      <c r="AB97" s="121">
        <v>10000</v>
      </c>
      <c r="AC97" s="119"/>
      <c r="AD97" s="119"/>
      <c r="AE97" s="119">
        <v>1988</v>
      </c>
      <c r="AF97" s="119"/>
      <c r="AG97" s="119"/>
      <c r="AH97" s="119"/>
      <c r="AI97" s="119"/>
      <c r="AJ97" s="119"/>
      <c r="AK97" s="119"/>
      <c r="AL97" s="276">
        <v>15900</v>
      </c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21"/>
    </row>
    <row r="98" spans="1:58" s="6" customFormat="1" ht="24" hidden="1" customHeight="1" x14ac:dyDescent="0.15">
      <c r="A98" s="265"/>
      <c r="B98" s="147"/>
      <c r="C98" s="119" t="s">
        <v>623</v>
      </c>
      <c r="D98" s="119" t="s">
        <v>624</v>
      </c>
      <c r="E98" s="119" t="s">
        <v>9164</v>
      </c>
      <c r="F98" s="119" t="s">
        <v>67</v>
      </c>
      <c r="G98" s="119" t="s">
        <v>617</v>
      </c>
      <c r="H98" s="346" t="s">
        <v>618</v>
      </c>
      <c r="I98" s="119" t="s">
        <v>619</v>
      </c>
      <c r="J98" s="119"/>
      <c r="K98" s="119" t="s">
        <v>9165</v>
      </c>
      <c r="L98" s="144">
        <v>35310</v>
      </c>
      <c r="M98" s="144">
        <v>9318</v>
      </c>
      <c r="N98" s="144">
        <v>22479</v>
      </c>
      <c r="O98" s="119" t="s">
        <v>429</v>
      </c>
      <c r="P98" s="121">
        <v>25</v>
      </c>
      <c r="Q98" s="121">
        <v>25</v>
      </c>
      <c r="R98" s="121">
        <v>5</v>
      </c>
      <c r="S98" s="121">
        <v>50</v>
      </c>
      <c r="T98" s="121">
        <v>25</v>
      </c>
      <c r="U98" s="121">
        <v>10</v>
      </c>
      <c r="V98" s="121">
        <v>1250</v>
      </c>
      <c r="W98" s="121"/>
      <c r="X98" s="121"/>
      <c r="Y98" s="121"/>
      <c r="Z98" s="121"/>
      <c r="AA98" s="119" t="s">
        <v>9166</v>
      </c>
      <c r="AB98" s="121">
        <v>1000</v>
      </c>
      <c r="AC98" s="119" t="s">
        <v>185</v>
      </c>
      <c r="AD98" s="119"/>
      <c r="AE98" s="119">
        <v>1980</v>
      </c>
      <c r="AF98" s="119">
        <v>5800</v>
      </c>
      <c r="AG98" s="119"/>
      <c r="AH98" s="119"/>
      <c r="AI98" s="119"/>
      <c r="AJ98" s="119"/>
      <c r="AK98" s="119"/>
      <c r="AL98" s="121">
        <v>5800</v>
      </c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269"/>
    </row>
    <row r="99" spans="1:58" s="6" customFormat="1" ht="24" hidden="1" customHeight="1" x14ac:dyDescent="0.15">
      <c r="A99" s="265"/>
      <c r="B99" s="147"/>
      <c r="C99" s="119" t="s">
        <v>623</v>
      </c>
      <c r="D99" s="119" t="s">
        <v>624</v>
      </c>
      <c r="E99" s="119" t="s">
        <v>9167</v>
      </c>
      <c r="F99" s="119" t="s">
        <v>67</v>
      </c>
      <c r="G99" s="119" t="s">
        <v>617</v>
      </c>
      <c r="H99" s="346" t="s">
        <v>618</v>
      </c>
      <c r="I99" s="119" t="s">
        <v>19600</v>
      </c>
      <c r="J99" s="119"/>
      <c r="K99" s="119" t="s">
        <v>9168</v>
      </c>
      <c r="L99" s="144">
        <v>4040</v>
      </c>
      <c r="M99" s="144">
        <v>4739</v>
      </c>
      <c r="N99" s="144">
        <v>6024</v>
      </c>
      <c r="O99" s="119" t="s">
        <v>429</v>
      </c>
      <c r="P99" s="121">
        <v>25</v>
      </c>
      <c r="Q99" s="121">
        <v>25</v>
      </c>
      <c r="R99" s="121">
        <v>5</v>
      </c>
      <c r="S99" s="121">
        <v>50</v>
      </c>
      <c r="T99" s="121">
        <v>25</v>
      </c>
      <c r="U99" s="121">
        <v>10</v>
      </c>
      <c r="V99" s="121">
        <v>1250</v>
      </c>
      <c r="W99" s="121"/>
      <c r="X99" s="121"/>
      <c r="Y99" s="121"/>
      <c r="Z99" s="121"/>
      <c r="AA99" s="119"/>
      <c r="AB99" s="121">
        <v>200</v>
      </c>
      <c r="AC99" s="119" t="s">
        <v>185</v>
      </c>
      <c r="AD99" s="119"/>
      <c r="AE99" s="119">
        <v>1971</v>
      </c>
      <c r="AF99" s="119"/>
      <c r="AG99" s="119"/>
      <c r="AH99" s="119"/>
      <c r="AI99" s="119"/>
      <c r="AJ99" s="119"/>
      <c r="AK99" s="119"/>
      <c r="AL99" s="121">
        <v>1000</v>
      </c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269"/>
    </row>
    <row r="100" spans="1:58" s="6" customFormat="1" ht="24" hidden="1" customHeight="1" x14ac:dyDescent="0.15">
      <c r="A100" s="265"/>
      <c r="B100" s="147"/>
      <c r="C100" s="119" t="s">
        <v>623</v>
      </c>
      <c r="D100" s="119"/>
      <c r="E100" s="119" t="s">
        <v>14305</v>
      </c>
      <c r="F100" s="119" t="s">
        <v>623</v>
      </c>
      <c r="G100" s="119"/>
      <c r="H100" s="346"/>
      <c r="I100" s="119" t="s">
        <v>9169</v>
      </c>
      <c r="J100" s="119"/>
      <c r="K100" s="119"/>
      <c r="L100" s="144">
        <v>4426</v>
      </c>
      <c r="M100" s="144">
        <v>757</v>
      </c>
      <c r="N100" s="144">
        <v>8690</v>
      </c>
      <c r="O100" s="119" t="s">
        <v>429</v>
      </c>
      <c r="P100" s="121"/>
      <c r="Q100" s="121"/>
      <c r="R100" s="121"/>
      <c r="S100" s="121">
        <v>25</v>
      </c>
      <c r="T100" s="121"/>
      <c r="U100" s="121">
        <v>7</v>
      </c>
      <c r="V100" s="121">
        <v>385</v>
      </c>
      <c r="W100" s="121"/>
      <c r="X100" s="121"/>
      <c r="Y100" s="121"/>
      <c r="Z100" s="121"/>
      <c r="AA100" s="119"/>
      <c r="AB100" s="121"/>
      <c r="AC100" s="119"/>
      <c r="AD100" s="119"/>
      <c r="AE100" s="119">
        <v>2004</v>
      </c>
      <c r="AF100" s="119"/>
      <c r="AG100" s="119"/>
      <c r="AH100" s="119"/>
      <c r="AI100" s="119"/>
      <c r="AJ100" s="119"/>
      <c r="AK100" s="119"/>
      <c r="AL100" s="121"/>
      <c r="AM100" s="119"/>
      <c r="AN100" s="119"/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/>
      <c r="BF100" s="119"/>
    </row>
    <row r="101" spans="1:58" s="6" customFormat="1" ht="24" hidden="1" customHeight="1" x14ac:dyDescent="0.15">
      <c r="A101" s="265"/>
      <c r="B101" s="147"/>
      <c r="C101" s="119" t="s">
        <v>623</v>
      </c>
      <c r="D101" s="119"/>
      <c r="E101" s="119" t="s">
        <v>14306</v>
      </c>
      <c r="F101" s="119" t="s">
        <v>67</v>
      </c>
      <c r="G101" s="119"/>
      <c r="H101" s="346"/>
      <c r="I101" s="119" t="s">
        <v>16640</v>
      </c>
      <c r="J101" s="119"/>
      <c r="K101" s="119"/>
      <c r="L101" s="144">
        <v>4799</v>
      </c>
      <c r="M101" s="144">
        <v>1873</v>
      </c>
      <c r="N101" s="144">
        <v>7603</v>
      </c>
      <c r="O101" s="119" t="s">
        <v>429</v>
      </c>
      <c r="P101" s="121"/>
      <c r="Q101" s="121"/>
      <c r="R101" s="121"/>
      <c r="S101" s="121"/>
      <c r="T101" s="121"/>
      <c r="U101" s="121"/>
      <c r="V101" s="121"/>
      <c r="W101" s="121">
        <v>25</v>
      </c>
      <c r="X101" s="121">
        <v>16</v>
      </c>
      <c r="Y101" s="121">
        <v>16</v>
      </c>
      <c r="Z101" s="121">
        <v>2687</v>
      </c>
      <c r="AA101" s="119"/>
      <c r="AB101" s="121">
        <v>2687</v>
      </c>
      <c r="AC101" s="119" t="s">
        <v>9170</v>
      </c>
      <c r="AD101" s="119"/>
      <c r="AE101" s="119">
        <v>1995</v>
      </c>
      <c r="AF101" s="119"/>
      <c r="AG101" s="119"/>
      <c r="AH101" s="119"/>
      <c r="AI101" s="119"/>
      <c r="AJ101" s="119"/>
      <c r="AK101" s="119"/>
      <c r="AL101" s="121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</row>
    <row r="102" spans="1:58" s="6" customFormat="1" ht="24" hidden="1" customHeight="1" x14ac:dyDescent="0.15">
      <c r="A102" s="265"/>
      <c r="B102" s="147"/>
      <c r="C102" s="119" t="s">
        <v>973</v>
      </c>
      <c r="D102" s="127" t="s">
        <v>11983</v>
      </c>
      <c r="E102" s="119" t="s">
        <v>9171</v>
      </c>
      <c r="F102" s="119" t="s">
        <v>67</v>
      </c>
      <c r="G102" s="346" t="s">
        <v>9152</v>
      </c>
      <c r="H102" s="119" t="s">
        <v>8580</v>
      </c>
      <c r="I102" s="119" t="s">
        <v>16692</v>
      </c>
      <c r="J102" s="123"/>
      <c r="K102" s="123"/>
      <c r="L102" s="144">
        <v>9630</v>
      </c>
      <c r="M102" s="144">
        <v>351</v>
      </c>
      <c r="N102" s="144">
        <v>351</v>
      </c>
      <c r="O102" s="119" t="s">
        <v>183</v>
      </c>
      <c r="P102" s="123"/>
      <c r="Q102" s="123"/>
      <c r="R102" s="278"/>
      <c r="S102" s="278"/>
      <c r="T102" s="123"/>
      <c r="U102" s="278"/>
      <c r="V102" s="278"/>
      <c r="W102" s="278"/>
      <c r="X102" s="278"/>
      <c r="Y102" s="477"/>
      <c r="Z102" s="123">
        <v>1806</v>
      </c>
      <c r="AA102" s="123"/>
      <c r="AB102" s="278">
        <v>1200</v>
      </c>
      <c r="AC102" s="278"/>
      <c r="AD102" s="278"/>
      <c r="AE102" s="119">
        <v>1991</v>
      </c>
      <c r="AF102" s="123">
        <v>550</v>
      </c>
      <c r="AG102" s="123"/>
      <c r="AH102" s="123"/>
      <c r="AI102" s="123"/>
      <c r="AJ102" s="123"/>
      <c r="AK102" s="123"/>
      <c r="AL102" s="121">
        <v>550</v>
      </c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19"/>
      <c r="AY102" s="123"/>
      <c r="AZ102" s="123"/>
      <c r="BA102" s="123"/>
      <c r="BB102" s="123"/>
      <c r="BC102" s="123"/>
      <c r="BD102" s="123"/>
      <c r="BE102" s="278"/>
      <c r="BF102" s="119"/>
    </row>
    <row r="103" spans="1:58" s="6" customFormat="1" ht="24" hidden="1" customHeight="1" x14ac:dyDescent="0.15">
      <c r="A103" s="265"/>
      <c r="B103" s="147"/>
      <c r="C103" s="277" t="s">
        <v>973</v>
      </c>
      <c r="D103" s="277"/>
      <c r="E103" s="277" t="s">
        <v>19601</v>
      </c>
      <c r="F103" s="277" t="s">
        <v>67</v>
      </c>
      <c r="G103" s="277" t="s">
        <v>8734</v>
      </c>
      <c r="H103" s="277" t="s">
        <v>9172</v>
      </c>
      <c r="I103" s="277" t="s">
        <v>19602</v>
      </c>
      <c r="J103" s="277" t="s">
        <v>9173</v>
      </c>
      <c r="K103" s="119" t="s">
        <v>1549</v>
      </c>
      <c r="L103" s="144">
        <v>14456</v>
      </c>
      <c r="M103" s="301">
        <v>1239</v>
      </c>
      <c r="N103" s="301">
        <v>1882</v>
      </c>
      <c r="O103" s="119" t="s">
        <v>429</v>
      </c>
      <c r="P103" s="276"/>
      <c r="Q103" s="276"/>
      <c r="R103" s="276"/>
      <c r="S103" s="276">
        <v>25</v>
      </c>
      <c r="T103" s="121">
        <v>11</v>
      </c>
      <c r="U103" s="276">
        <v>5</v>
      </c>
      <c r="V103" s="276">
        <v>275</v>
      </c>
      <c r="W103" s="276" t="s">
        <v>1007</v>
      </c>
      <c r="X103" s="276" t="s">
        <v>1007</v>
      </c>
      <c r="Y103" s="276" t="s">
        <v>1007</v>
      </c>
      <c r="Z103" s="276" t="s">
        <v>1007</v>
      </c>
      <c r="AA103" s="119"/>
      <c r="AB103" s="121"/>
      <c r="AC103" s="119"/>
      <c r="AD103" s="119"/>
      <c r="AE103" s="119">
        <v>1997</v>
      </c>
      <c r="AF103" s="119"/>
      <c r="AG103" s="119"/>
      <c r="AH103" s="119"/>
      <c r="AI103" s="119"/>
      <c r="AJ103" s="119"/>
      <c r="AK103" s="119"/>
      <c r="AL103" s="121">
        <v>2365</v>
      </c>
      <c r="AM103" s="119"/>
      <c r="AN103" s="119"/>
      <c r="AO103" s="119"/>
      <c r="AP103" s="119"/>
      <c r="AQ103" s="119"/>
      <c r="AR103" s="119"/>
      <c r="AS103" s="277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</row>
    <row r="104" spans="1:58" s="6" customFormat="1" ht="24" hidden="1" customHeight="1" x14ac:dyDescent="0.15">
      <c r="A104" s="265"/>
      <c r="B104" s="147"/>
      <c r="C104" s="277" t="s">
        <v>973</v>
      </c>
      <c r="D104" s="277"/>
      <c r="E104" s="119" t="s">
        <v>14307</v>
      </c>
      <c r="F104" s="119" t="s">
        <v>973</v>
      </c>
      <c r="G104" s="119" t="s">
        <v>8734</v>
      </c>
      <c r="H104" s="404" t="s">
        <v>9172</v>
      </c>
      <c r="I104" s="119" t="s">
        <v>11884</v>
      </c>
      <c r="J104" s="123" t="s">
        <v>9173</v>
      </c>
      <c r="K104" s="123" t="s">
        <v>1549</v>
      </c>
      <c r="L104" s="144">
        <v>6490</v>
      </c>
      <c r="M104" s="144">
        <v>1745</v>
      </c>
      <c r="N104" s="144">
        <v>7954</v>
      </c>
      <c r="O104" s="119" t="s">
        <v>429</v>
      </c>
      <c r="P104" s="276"/>
      <c r="Q104" s="276"/>
      <c r="R104" s="276"/>
      <c r="S104" s="276">
        <v>25</v>
      </c>
      <c r="T104" s="121">
        <v>15</v>
      </c>
      <c r="U104" s="276">
        <v>6</v>
      </c>
      <c r="V104" s="276">
        <v>375</v>
      </c>
      <c r="W104" s="276"/>
      <c r="X104" s="276"/>
      <c r="Y104" s="276"/>
      <c r="Z104" s="276"/>
      <c r="AA104" s="119"/>
      <c r="AB104" s="121"/>
      <c r="AC104" s="119"/>
      <c r="AD104" s="119"/>
      <c r="AE104" s="119">
        <v>2003</v>
      </c>
      <c r="AF104" s="119"/>
      <c r="AG104" s="119"/>
      <c r="AH104" s="119"/>
      <c r="AI104" s="119"/>
      <c r="AJ104" s="119"/>
      <c r="AK104" s="119"/>
      <c r="AL104" s="121">
        <v>14823</v>
      </c>
      <c r="AM104" s="119"/>
      <c r="AN104" s="119"/>
      <c r="AO104" s="119"/>
      <c r="AP104" s="119"/>
      <c r="AQ104" s="119"/>
      <c r="AR104" s="119"/>
      <c r="AS104" s="277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</row>
    <row r="105" spans="1:58" s="6" customFormat="1" ht="24" hidden="1" customHeight="1" x14ac:dyDescent="0.15">
      <c r="A105" s="265"/>
      <c r="B105" s="147"/>
      <c r="C105" s="277" t="s">
        <v>973</v>
      </c>
      <c r="D105" s="277"/>
      <c r="E105" s="119" t="s">
        <v>14308</v>
      </c>
      <c r="F105" s="119" t="s">
        <v>973</v>
      </c>
      <c r="G105" s="119"/>
      <c r="H105" s="404"/>
      <c r="I105" s="119" t="s">
        <v>11884</v>
      </c>
      <c r="J105" s="123"/>
      <c r="K105" s="123"/>
      <c r="L105" s="144"/>
      <c r="M105" s="144">
        <v>3912</v>
      </c>
      <c r="N105" s="144"/>
      <c r="O105" s="119" t="s">
        <v>429</v>
      </c>
      <c r="P105" s="276"/>
      <c r="Q105" s="276"/>
      <c r="R105" s="276"/>
      <c r="S105" s="276">
        <v>25</v>
      </c>
      <c r="T105" s="121">
        <v>15</v>
      </c>
      <c r="U105" s="276">
        <v>4</v>
      </c>
      <c r="V105" s="276" t="s">
        <v>16723</v>
      </c>
      <c r="W105" s="276"/>
      <c r="X105" s="276"/>
      <c r="Y105" s="276"/>
      <c r="Z105" s="276"/>
      <c r="AA105" s="119"/>
      <c r="AB105" s="121"/>
      <c r="AC105" s="119"/>
      <c r="AD105" s="119"/>
      <c r="AE105" s="119">
        <v>2020</v>
      </c>
      <c r="AF105" s="119"/>
      <c r="AG105" s="119"/>
      <c r="AH105" s="119"/>
      <c r="AI105" s="119"/>
      <c r="AJ105" s="119"/>
      <c r="AK105" s="119"/>
      <c r="AL105" s="121"/>
      <c r="AM105" s="119"/>
      <c r="AN105" s="119"/>
      <c r="AO105" s="119"/>
      <c r="AP105" s="119"/>
      <c r="AQ105" s="119"/>
      <c r="AR105" s="119"/>
      <c r="AS105" s="277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</row>
    <row r="106" spans="1:58" s="575" customFormat="1" ht="24" hidden="1" customHeight="1" x14ac:dyDescent="0.15">
      <c r="A106" s="1257"/>
      <c r="B106" s="592" t="s">
        <v>1973</v>
      </c>
      <c r="C106" s="231" t="s">
        <v>613</v>
      </c>
      <c r="D106" s="231"/>
      <c r="E106" s="545">
        <f>COUNTA(E107:E132)</f>
        <v>26</v>
      </c>
      <c r="F106" s="231"/>
      <c r="G106" s="231"/>
      <c r="H106" s="579"/>
      <c r="I106" s="240"/>
      <c r="J106" s="231"/>
      <c r="K106" s="231"/>
      <c r="L106" s="241">
        <f>SUM(L107:L132)</f>
        <v>348567</v>
      </c>
      <c r="M106" s="241">
        <f>SUM(M107:M132)</f>
        <v>88041</v>
      </c>
      <c r="N106" s="241">
        <f>SUM(N107:N132)</f>
        <v>109578</v>
      </c>
      <c r="O106" s="23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31"/>
      <c r="AB106" s="24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41"/>
      <c r="AM106" s="231"/>
      <c r="AN106" s="231"/>
      <c r="AO106" s="231"/>
      <c r="AP106" s="231"/>
      <c r="AQ106" s="231"/>
      <c r="AR106" s="231"/>
      <c r="AS106" s="231"/>
      <c r="AT106" s="231"/>
      <c r="AU106" s="231"/>
      <c r="AV106" s="231"/>
      <c r="AW106" s="231"/>
      <c r="AX106" s="231"/>
      <c r="AY106" s="231"/>
      <c r="AZ106" s="231"/>
      <c r="BA106" s="231"/>
      <c r="BB106" s="231"/>
      <c r="BC106" s="231"/>
      <c r="BD106" s="231"/>
      <c r="BE106" s="231"/>
      <c r="BF106" s="231"/>
    </row>
    <row r="107" spans="1:58" ht="24" hidden="1" customHeight="1" x14ac:dyDescent="0.15">
      <c r="A107" s="220"/>
      <c r="B107" s="147"/>
      <c r="C107" s="232" t="s">
        <v>644</v>
      </c>
      <c r="D107" s="232"/>
      <c r="E107" s="149" t="s">
        <v>1382</v>
      </c>
      <c r="F107" s="232" t="s">
        <v>644</v>
      </c>
      <c r="G107" s="232"/>
      <c r="H107" s="478"/>
      <c r="I107" s="232" t="s">
        <v>16742</v>
      </c>
      <c r="J107" s="232"/>
      <c r="K107" s="232"/>
      <c r="L107" s="144">
        <v>845</v>
      </c>
      <c r="M107" s="144">
        <v>572</v>
      </c>
      <c r="N107" s="144">
        <v>3044</v>
      </c>
      <c r="O107" s="232" t="s">
        <v>429</v>
      </c>
      <c r="P107" s="144"/>
      <c r="Q107" s="144"/>
      <c r="R107" s="144"/>
      <c r="S107" s="144"/>
      <c r="T107" s="144"/>
      <c r="U107" s="144"/>
      <c r="V107" s="144"/>
      <c r="W107" s="144">
        <v>22</v>
      </c>
      <c r="X107" s="144">
        <v>13</v>
      </c>
      <c r="Y107" s="144">
        <v>5</v>
      </c>
      <c r="Z107" s="144">
        <v>286</v>
      </c>
      <c r="AA107" s="232"/>
      <c r="AB107" s="144">
        <v>0</v>
      </c>
      <c r="AC107" s="232"/>
      <c r="AD107" s="232"/>
      <c r="AE107" s="232">
        <v>2012</v>
      </c>
      <c r="AF107" s="232"/>
      <c r="AG107" s="232"/>
      <c r="AH107" s="232"/>
      <c r="AI107" s="232"/>
      <c r="AJ107" s="232"/>
      <c r="AK107" s="232"/>
      <c r="AL107" s="144">
        <v>5898</v>
      </c>
      <c r="AM107" s="232"/>
      <c r="AN107" s="232"/>
      <c r="AO107" s="232"/>
      <c r="AP107" s="232"/>
      <c r="AQ107" s="232"/>
      <c r="AR107" s="232"/>
      <c r="AS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  <c r="BF107" s="378"/>
    </row>
    <row r="108" spans="1:58" ht="24" hidden="1" customHeight="1" x14ac:dyDescent="0.15">
      <c r="A108" s="220"/>
      <c r="B108" s="147"/>
      <c r="C108" s="232" t="s">
        <v>644</v>
      </c>
      <c r="D108" s="232"/>
      <c r="E108" s="149" t="s">
        <v>1383</v>
      </c>
      <c r="F108" s="232" t="s">
        <v>637</v>
      </c>
      <c r="G108" s="232"/>
      <c r="H108" s="478"/>
      <c r="I108" s="232" t="s">
        <v>9204</v>
      </c>
      <c r="J108" s="232"/>
      <c r="K108" s="232"/>
      <c r="L108" s="144">
        <v>5290</v>
      </c>
      <c r="M108" s="144">
        <v>746</v>
      </c>
      <c r="N108" s="144">
        <v>940</v>
      </c>
      <c r="O108" s="232" t="s">
        <v>429</v>
      </c>
      <c r="P108" s="144"/>
      <c r="Q108" s="144"/>
      <c r="R108" s="144"/>
      <c r="S108" s="144"/>
      <c r="T108" s="144"/>
      <c r="U108" s="144"/>
      <c r="V108" s="144"/>
      <c r="W108" s="144">
        <v>25</v>
      </c>
      <c r="X108" s="144">
        <v>15</v>
      </c>
      <c r="Y108" s="144">
        <v>7</v>
      </c>
      <c r="Z108" s="144">
        <v>375</v>
      </c>
      <c r="AA108" s="232"/>
      <c r="AB108" s="144"/>
      <c r="AC108" s="232"/>
      <c r="AD108" s="232"/>
      <c r="AE108" s="232">
        <v>2002</v>
      </c>
      <c r="AF108" s="232"/>
      <c r="AG108" s="232"/>
      <c r="AH108" s="232"/>
      <c r="AI108" s="232"/>
      <c r="AJ108" s="232"/>
      <c r="AK108" s="232"/>
      <c r="AL108" s="144"/>
      <c r="AM108" s="232"/>
      <c r="AN108" s="232"/>
      <c r="AO108" s="232"/>
      <c r="AP108" s="232"/>
      <c r="AQ108" s="232"/>
      <c r="AR108" s="232"/>
      <c r="AS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  <c r="BF108" s="378"/>
    </row>
    <row r="109" spans="1:58" ht="24" hidden="1" customHeight="1" x14ac:dyDescent="0.15">
      <c r="A109" s="220"/>
      <c r="B109" s="147"/>
      <c r="C109" s="232" t="s">
        <v>863</v>
      </c>
      <c r="D109" s="232"/>
      <c r="E109" s="149" t="s">
        <v>9220</v>
      </c>
      <c r="F109" s="232" t="s">
        <v>863</v>
      </c>
      <c r="G109" s="232"/>
      <c r="H109" s="387"/>
      <c r="I109" s="232" t="s">
        <v>863</v>
      </c>
      <c r="J109" s="232"/>
      <c r="K109" s="232"/>
      <c r="L109" s="144">
        <v>2818</v>
      </c>
      <c r="M109" s="144">
        <v>1539</v>
      </c>
      <c r="N109" s="144">
        <v>5720</v>
      </c>
      <c r="O109" s="232" t="s">
        <v>429</v>
      </c>
      <c r="P109" s="144"/>
      <c r="Q109" s="144"/>
      <c r="R109" s="144"/>
      <c r="S109" s="144"/>
      <c r="T109" s="144"/>
      <c r="U109" s="144"/>
      <c r="V109" s="144"/>
      <c r="W109" s="144">
        <v>25</v>
      </c>
      <c r="X109" s="144">
        <v>12</v>
      </c>
      <c r="Y109" s="144">
        <v>6</v>
      </c>
      <c r="Z109" s="144">
        <v>721</v>
      </c>
      <c r="AA109" s="232"/>
      <c r="AB109" s="144">
        <v>100</v>
      </c>
      <c r="AC109" s="232"/>
      <c r="AD109" s="232"/>
      <c r="AE109" s="232">
        <v>2017</v>
      </c>
      <c r="AF109" s="232"/>
      <c r="AG109" s="232"/>
      <c r="AH109" s="232"/>
      <c r="AI109" s="232"/>
      <c r="AJ109" s="232"/>
      <c r="AK109" s="232"/>
      <c r="AL109" s="144">
        <v>14000</v>
      </c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</row>
    <row r="110" spans="1:58" ht="24" hidden="1" customHeight="1" x14ac:dyDescent="0.15">
      <c r="A110" s="220"/>
      <c r="B110" s="147"/>
      <c r="C110" s="232" t="s">
        <v>801</v>
      </c>
      <c r="D110" s="232"/>
      <c r="E110" s="232" t="s">
        <v>2005</v>
      </c>
      <c r="F110" s="232" t="s">
        <v>801</v>
      </c>
      <c r="G110" s="232"/>
      <c r="H110" s="478"/>
      <c r="I110" s="232" t="s">
        <v>1038</v>
      </c>
      <c r="J110" s="232"/>
      <c r="K110" s="232"/>
      <c r="L110" s="144">
        <v>27236</v>
      </c>
      <c r="M110" s="144">
        <v>2337</v>
      </c>
      <c r="N110" s="144">
        <v>7503</v>
      </c>
      <c r="O110" s="232" t="s">
        <v>429</v>
      </c>
      <c r="P110" s="144"/>
      <c r="Q110" s="144"/>
      <c r="R110" s="144"/>
      <c r="S110" s="144"/>
      <c r="T110" s="144"/>
      <c r="U110" s="144"/>
      <c r="V110" s="144"/>
      <c r="W110" s="144" t="s">
        <v>2006</v>
      </c>
      <c r="X110" s="144">
        <v>14.5</v>
      </c>
      <c r="Y110" s="144">
        <v>7</v>
      </c>
      <c r="Z110" s="144">
        <v>363</v>
      </c>
      <c r="AA110" s="232"/>
      <c r="AB110" s="144">
        <v>0</v>
      </c>
      <c r="AC110" s="232"/>
      <c r="AD110" s="232"/>
      <c r="AE110" s="232">
        <v>2009</v>
      </c>
      <c r="AF110" s="232"/>
      <c r="AG110" s="232"/>
      <c r="AH110" s="232"/>
      <c r="AI110" s="232"/>
      <c r="AJ110" s="232"/>
      <c r="AK110" s="232"/>
      <c r="AL110" s="144">
        <v>1150</v>
      </c>
      <c r="AM110" s="232"/>
      <c r="AN110" s="232"/>
      <c r="AO110" s="232"/>
      <c r="AP110" s="232"/>
      <c r="AQ110" s="232"/>
      <c r="AR110" s="232"/>
      <c r="AS110" s="232"/>
      <c r="AT110" s="232"/>
      <c r="AU110" s="232"/>
      <c r="AV110" s="232"/>
      <c r="AW110" s="232"/>
      <c r="AX110" s="232"/>
      <c r="AY110" s="232"/>
      <c r="AZ110" s="232"/>
      <c r="BA110" s="232"/>
      <c r="BB110" s="232"/>
      <c r="BC110" s="232"/>
      <c r="BD110" s="232"/>
      <c r="BE110" s="232"/>
      <c r="BF110" s="232"/>
    </row>
    <row r="111" spans="1:58" ht="24" hidden="1" customHeight="1" x14ac:dyDescent="0.15">
      <c r="A111" s="220"/>
      <c r="B111" s="147"/>
      <c r="C111" s="232" t="s">
        <v>1321</v>
      </c>
      <c r="D111" s="232"/>
      <c r="E111" s="149" t="s">
        <v>9221</v>
      </c>
      <c r="F111" s="232" t="s">
        <v>1321</v>
      </c>
      <c r="G111" s="232"/>
      <c r="H111" s="479"/>
      <c r="I111" s="232" t="s">
        <v>9222</v>
      </c>
      <c r="J111" s="232"/>
      <c r="K111" s="232"/>
      <c r="L111" s="144">
        <v>3499</v>
      </c>
      <c r="M111" s="144">
        <v>566</v>
      </c>
      <c r="N111" s="144">
        <v>6148</v>
      </c>
      <c r="O111" s="232" t="s">
        <v>429</v>
      </c>
      <c r="P111" s="144"/>
      <c r="Q111" s="144"/>
      <c r="R111" s="144"/>
      <c r="S111" s="144"/>
      <c r="T111" s="144"/>
      <c r="U111" s="144"/>
      <c r="V111" s="144"/>
      <c r="W111" s="144">
        <v>25</v>
      </c>
      <c r="X111" s="144">
        <v>12</v>
      </c>
      <c r="Y111" s="144">
        <v>6</v>
      </c>
      <c r="Z111" s="144">
        <v>300</v>
      </c>
      <c r="AA111" s="232"/>
      <c r="AB111" s="144">
        <v>120</v>
      </c>
      <c r="AC111" s="232"/>
      <c r="AD111" s="232"/>
      <c r="AE111" s="232">
        <v>2017</v>
      </c>
      <c r="AF111" s="232"/>
      <c r="AG111" s="232"/>
      <c r="AH111" s="232"/>
      <c r="AI111" s="232"/>
      <c r="AJ111" s="232"/>
      <c r="AK111" s="232"/>
      <c r="AL111" s="144">
        <v>11490</v>
      </c>
      <c r="AM111" s="232"/>
      <c r="AN111" s="232"/>
      <c r="AO111" s="232"/>
      <c r="AP111" s="232"/>
      <c r="AQ111" s="232"/>
      <c r="AR111" s="232"/>
      <c r="AS111" s="232"/>
      <c r="AT111" s="232"/>
      <c r="AU111" s="232"/>
      <c r="AV111" s="232"/>
      <c r="AW111" s="232"/>
      <c r="AX111" s="232"/>
      <c r="AY111" s="232"/>
      <c r="AZ111" s="232"/>
      <c r="BA111" s="232"/>
      <c r="BB111" s="232"/>
      <c r="BC111" s="232"/>
      <c r="BD111" s="232"/>
      <c r="BE111" s="232"/>
      <c r="BF111" s="392"/>
    </row>
    <row r="112" spans="1:58" ht="24" hidden="1" customHeight="1" x14ac:dyDescent="0.15">
      <c r="A112" s="220"/>
      <c r="B112" s="147"/>
      <c r="C112" s="232" t="s">
        <v>818</v>
      </c>
      <c r="D112" s="232" t="s">
        <v>976</v>
      </c>
      <c r="E112" s="232" t="s">
        <v>1378</v>
      </c>
      <c r="F112" s="232" t="s">
        <v>637</v>
      </c>
      <c r="G112" s="232" t="s">
        <v>638</v>
      </c>
      <c r="H112" s="478" t="s">
        <v>639</v>
      </c>
      <c r="I112" s="232" t="s">
        <v>619</v>
      </c>
      <c r="J112" s="232"/>
      <c r="K112" s="232"/>
      <c r="L112" s="144">
        <v>25411</v>
      </c>
      <c r="M112" s="144">
        <v>10811</v>
      </c>
      <c r="N112" s="144">
        <v>18150</v>
      </c>
      <c r="O112" s="232" t="s">
        <v>429</v>
      </c>
      <c r="P112" s="144">
        <v>25</v>
      </c>
      <c r="Q112" s="144">
        <v>25</v>
      </c>
      <c r="R112" s="144">
        <v>5</v>
      </c>
      <c r="S112" s="144">
        <v>50</v>
      </c>
      <c r="T112" s="144">
        <v>25</v>
      </c>
      <c r="U112" s="144">
        <v>10</v>
      </c>
      <c r="V112" s="144">
        <v>1250</v>
      </c>
      <c r="W112" s="144">
        <v>50</v>
      </c>
      <c r="X112" s="144">
        <v>21</v>
      </c>
      <c r="Y112" s="144">
        <v>8</v>
      </c>
      <c r="Z112" s="144">
        <v>1050</v>
      </c>
      <c r="AA112" s="232">
        <v>24</v>
      </c>
      <c r="AB112" s="144">
        <v>3000</v>
      </c>
      <c r="AC112" s="232" t="s">
        <v>499</v>
      </c>
      <c r="AD112" s="232" t="s">
        <v>1379</v>
      </c>
      <c r="AE112" s="232">
        <v>1989</v>
      </c>
      <c r="AF112" s="232"/>
      <c r="AG112" s="232">
        <v>9520</v>
      </c>
      <c r="AH112" s="232"/>
      <c r="AI112" s="232"/>
      <c r="AJ112" s="232"/>
      <c r="AK112" s="232"/>
      <c r="AL112" s="144">
        <v>23090</v>
      </c>
      <c r="AM112" s="144">
        <v>23090</v>
      </c>
      <c r="AN112" s="232">
        <v>2001</v>
      </c>
      <c r="AO112" s="232">
        <v>2002</v>
      </c>
      <c r="AP112" s="232" t="s">
        <v>1380</v>
      </c>
      <c r="AQ112" s="232">
        <v>605</v>
      </c>
      <c r="AR112" s="232">
        <v>1700</v>
      </c>
      <c r="AS112" s="232" t="s">
        <v>1381</v>
      </c>
      <c r="AT112" s="232"/>
      <c r="AU112" s="232"/>
      <c r="AV112" s="232"/>
      <c r="AW112" s="232"/>
      <c r="AX112" s="232"/>
      <c r="AY112" s="232"/>
      <c r="AZ112" s="232"/>
      <c r="BA112" s="232"/>
      <c r="BB112" s="232"/>
      <c r="BC112" s="232"/>
      <c r="BD112" s="232"/>
      <c r="BE112" s="232"/>
      <c r="BF112" s="232"/>
    </row>
    <row r="113" spans="1:58" ht="24" hidden="1" customHeight="1" x14ac:dyDescent="0.15">
      <c r="A113" s="220"/>
      <c r="B113" s="147"/>
      <c r="C113" s="232" t="s">
        <v>818</v>
      </c>
      <c r="D113" s="232"/>
      <c r="E113" s="232" t="s">
        <v>2007</v>
      </c>
      <c r="F113" s="232" t="s">
        <v>818</v>
      </c>
      <c r="G113" s="232"/>
      <c r="H113" s="478"/>
      <c r="I113" s="232" t="s">
        <v>2389</v>
      </c>
      <c r="J113" s="232"/>
      <c r="K113" s="232"/>
      <c r="L113" s="144">
        <v>1822</v>
      </c>
      <c r="M113" s="144">
        <v>1389</v>
      </c>
      <c r="N113" s="144">
        <v>4869</v>
      </c>
      <c r="O113" s="232" t="s">
        <v>429</v>
      </c>
      <c r="P113" s="144"/>
      <c r="Q113" s="144"/>
      <c r="R113" s="144"/>
      <c r="S113" s="144"/>
      <c r="T113" s="144"/>
      <c r="U113" s="144"/>
      <c r="V113" s="144"/>
      <c r="W113" s="144">
        <v>25</v>
      </c>
      <c r="X113" s="144">
        <v>13</v>
      </c>
      <c r="Y113" s="144">
        <v>6</v>
      </c>
      <c r="Z113" s="144">
        <v>325</v>
      </c>
      <c r="AA113" s="232"/>
      <c r="AB113" s="144"/>
      <c r="AC113" s="232"/>
      <c r="AD113" s="232"/>
      <c r="AE113" s="232">
        <v>2014</v>
      </c>
      <c r="AF113" s="232"/>
      <c r="AG113" s="232"/>
      <c r="AH113" s="232"/>
      <c r="AI113" s="232"/>
      <c r="AJ113" s="232"/>
      <c r="AK113" s="232"/>
      <c r="AL113" s="144">
        <v>14600</v>
      </c>
      <c r="AM113" s="232"/>
      <c r="AN113" s="232"/>
      <c r="AO113" s="232"/>
      <c r="AP113" s="232"/>
      <c r="AQ113" s="232"/>
      <c r="AR113" s="232"/>
      <c r="AS113" s="232"/>
      <c r="AT113" s="232"/>
      <c r="AU113" s="232"/>
      <c r="AV113" s="232"/>
      <c r="AW113" s="232"/>
      <c r="AX113" s="232"/>
      <c r="AY113" s="232"/>
      <c r="AZ113" s="232"/>
      <c r="BA113" s="232"/>
      <c r="BB113" s="232"/>
      <c r="BC113" s="232"/>
      <c r="BD113" s="232"/>
      <c r="BE113" s="232"/>
      <c r="BF113" s="232"/>
    </row>
    <row r="114" spans="1:58" ht="24" hidden="1" customHeight="1" x14ac:dyDescent="0.15">
      <c r="A114" s="220"/>
      <c r="B114" s="147"/>
      <c r="C114" s="232" t="s">
        <v>651</v>
      </c>
      <c r="D114" s="232"/>
      <c r="E114" s="149" t="s">
        <v>1385</v>
      </c>
      <c r="F114" s="232" t="s">
        <v>651</v>
      </c>
      <c r="G114" s="232"/>
      <c r="H114" s="478"/>
      <c r="I114" s="232" t="s">
        <v>651</v>
      </c>
      <c r="J114" s="232"/>
      <c r="K114" s="232"/>
      <c r="L114" s="144">
        <v>10900</v>
      </c>
      <c r="M114" s="144">
        <v>837</v>
      </c>
      <c r="N114" s="144">
        <v>837</v>
      </c>
      <c r="O114" s="232" t="s">
        <v>429</v>
      </c>
      <c r="P114" s="144"/>
      <c r="Q114" s="144"/>
      <c r="R114" s="144"/>
      <c r="S114" s="144"/>
      <c r="T114" s="144"/>
      <c r="U114" s="144"/>
      <c r="V114" s="144"/>
      <c r="W114" s="144">
        <v>25</v>
      </c>
      <c r="X114" s="144">
        <v>15</v>
      </c>
      <c r="Y114" s="144">
        <v>8</v>
      </c>
      <c r="Z114" s="144">
        <v>375</v>
      </c>
      <c r="AA114" s="232"/>
      <c r="AB114" s="144"/>
      <c r="AC114" s="232"/>
      <c r="AD114" s="232"/>
      <c r="AE114" s="232">
        <v>2010</v>
      </c>
      <c r="AF114" s="232"/>
      <c r="AG114" s="232"/>
      <c r="AH114" s="232"/>
      <c r="AI114" s="232"/>
      <c r="AJ114" s="232"/>
      <c r="AK114" s="232"/>
      <c r="AL114" s="144"/>
      <c r="AM114" s="232"/>
      <c r="AN114" s="232"/>
      <c r="AO114" s="232"/>
      <c r="AP114" s="232"/>
      <c r="AQ114" s="232"/>
      <c r="AR114" s="232"/>
      <c r="AS114" s="232"/>
      <c r="AT114" s="232"/>
      <c r="AU114" s="232"/>
      <c r="AV114" s="232"/>
      <c r="AW114" s="232"/>
      <c r="AX114" s="232"/>
      <c r="AY114" s="232"/>
      <c r="AZ114" s="232"/>
      <c r="BA114" s="232"/>
      <c r="BB114" s="232"/>
      <c r="BC114" s="232"/>
      <c r="BD114" s="232"/>
      <c r="BE114" s="232"/>
      <c r="BF114" s="378"/>
    </row>
    <row r="115" spans="1:58" ht="24" hidden="1" customHeight="1" x14ac:dyDescent="0.15">
      <c r="A115" s="220" t="s">
        <v>156</v>
      </c>
      <c r="B115" s="147"/>
      <c r="C115" s="232" t="s">
        <v>680</v>
      </c>
      <c r="D115" s="232" t="s">
        <v>976</v>
      </c>
      <c r="E115" s="149" t="s">
        <v>1391</v>
      </c>
      <c r="F115" s="232" t="s">
        <v>680</v>
      </c>
      <c r="G115" s="232" t="s">
        <v>638</v>
      </c>
      <c r="H115" s="478" t="s">
        <v>639</v>
      </c>
      <c r="I115" s="232" t="s">
        <v>1319</v>
      </c>
      <c r="J115" s="232"/>
      <c r="K115" s="232"/>
      <c r="L115" s="144">
        <v>13452</v>
      </c>
      <c r="M115" s="144">
        <v>1350</v>
      </c>
      <c r="N115" s="144">
        <v>3639</v>
      </c>
      <c r="O115" s="232" t="s">
        <v>429</v>
      </c>
      <c r="P115" s="144"/>
      <c r="Q115" s="144"/>
      <c r="R115" s="144"/>
      <c r="S115" s="144"/>
      <c r="T115" s="144"/>
      <c r="U115" s="144"/>
      <c r="V115" s="144"/>
      <c r="W115" s="144">
        <v>25</v>
      </c>
      <c r="X115" s="144">
        <v>13</v>
      </c>
      <c r="Y115" s="144">
        <v>5</v>
      </c>
      <c r="Z115" s="144">
        <v>325</v>
      </c>
      <c r="AA115" s="232">
        <v>24</v>
      </c>
      <c r="AB115" s="144"/>
      <c r="AC115" s="232" t="s">
        <v>499</v>
      </c>
      <c r="AD115" s="232" t="s">
        <v>1379</v>
      </c>
      <c r="AE115" s="232">
        <v>2011</v>
      </c>
      <c r="AF115" s="232"/>
      <c r="AG115" s="232">
        <v>9520</v>
      </c>
      <c r="AH115" s="232"/>
      <c r="AI115" s="232"/>
      <c r="AJ115" s="232"/>
      <c r="AK115" s="232"/>
      <c r="AL115" s="144"/>
      <c r="AM115" s="232">
        <v>23090</v>
      </c>
      <c r="AN115" s="232">
        <v>2001</v>
      </c>
      <c r="AO115" s="232">
        <v>2002</v>
      </c>
      <c r="AP115" s="232" t="s">
        <v>1380</v>
      </c>
      <c r="AQ115" s="232">
        <v>605</v>
      </c>
      <c r="AR115" s="232">
        <v>1700</v>
      </c>
      <c r="AS115" s="232" t="s">
        <v>1381</v>
      </c>
      <c r="AT115" s="232"/>
      <c r="AU115" s="232"/>
      <c r="AV115" s="232"/>
      <c r="AW115" s="232"/>
      <c r="AX115" s="232"/>
      <c r="AY115" s="232"/>
      <c r="AZ115" s="232"/>
      <c r="BA115" s="232"/>
      <c r="BB115" s="232"/>
      <c r="BC115" s="232"/>
      <c r="BD115" s="232"/>
      <c r="BE115" s="232"/>
      <c r="BF115" s="232" t="s">
        <v>16546</v>
      </c>
    </row>
    <row r="116" spans="1:58" ht="24" hidden="1" customHeight="1" x14ac:dyDescent="0.15">
      <c r="A116" s="220"/>
      <c r="B116" s="147"/>
      <c r="C116" s="232" t="s">
        <v>680</v>
      </c>
      <c r="D116" s="232"/>
      <c r="E116" s="232" t="s">
        <v>1392</v>
      </c>
      <c r="F116" s="232" t="s">
        <v>637</v>
      </c>
      <c r="G116" s="232"/>
      <c r="H116" s="478"/>
      <c r="I116" s="232" t="s">
        <v>821</v>
      </c>
      <c r="J116" s="232"/>
      <c r="K116" s="232"/>
      <c r="L116" s="144">
        <v>9966</v>
      </c>
      <c r="M116" s="144"/>
      <c r="N116" s="144">
        <v>4200</v>
      </c>
      <c r="O116" s="232" t="s">
        <v>183</v>
      </c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232"/>
      <c r="AB116" s="144">
        <v>0</v>
      </c>
      <c r="AC116" s="232"/>
      <c r="AD116" s="232"/>
      <c r="AE116" s="232">
        <v>2011</v>
      </c>
      <c r="AF116" s="232"/>
      <c r="AG116" s="232"/>
      <c r="AH116" s="232"/>
      <c r="AI116" s="232"/>
      <c r="AJ116" s="232"/>
      <c r="AK116" s="232"/>
      <c r="AL116" s="144">
        <v>5000</v>
      </c>
      <c r="AM116" s="144"/>
      <c r="AN116" s="232"/>
      <c r="AO116" s="232"/>
      <c r="AP116" s="232"/>
      <c r="AQ116" s="232"/>
      <c r="AR116" s="232"/>
      <c r="AS116" s="232"/>
      <c r="AT116" s="232"/>
      <c r="AU116" s="232"/>
      <c r="AV116" s="232"/>
      <c r="AW116" s="232"/>
      <c r="AX116" s="232"/>
      <c r="AY116" s="232"/>
      <c r="AZ116" s="232"/>
      <c r="BA116" s="232"/>
      <c r="BB116" s="232"/>
      <c r="BC116" s="232"/>
      <c r="BD116" s="232"/>
      <c r="BE116" s="232"/>
      <c r="BF116" s="392"/>
    </row>
    <row r="117" spans="1:58" ht="24" hidden="1" customHeight="1" x14ac:dyDescent="0.15">
      <c r="A117" s="220"/>
      <c r="B117" s="147"/>
      <c r="C117" s="232" t="s">
        <v>797</v>
      </c>
      <c r="D117" s="232"/>
      <c r="E117" s="149" t="s">
        <v>1388</v>
      </c>
      <c r="F117" s="232" t="s">
        <v>637</v>
      </c>
      <c r="G117" s="232"/>
      <c r="H117" s="478"/>
      <c r="I117" s="232" t="s">
        <v>1389</v>
      </c>
      <c r="J117" s="232"/>
      <c r="K117" s="232"/>
      <c r="L117" s="144">
        <v>21241</v>
      </c>
      <c r="M117" s="144">
        <v>41644</v>
      </c>
      <c r="N117" s="144">
        <v>6005</v>
      </c>
      <c r="O117" s="232" t="s">
        <v>429</v>
      </c>
      <c r="P117" s="144"/>
      <c r="Q117" s="144"/>
      <c r="R117" s="144"/>
      <c r="S117" s="144"/>
      <c r="T117" s="144"/>
      <c r="U117" s="144"/>
      <c r="V117" s="144"/>
      <c r="W117" s="144">
        <v>25</v>
      </c>
      <c r="X117" s="144">
        <v>15</v>
      </c>
      <c r="Y117" s="144">
        <v>6</v>
      </c>
      <c r="Z117" s="144">
        <v>375</v>
      </c>
      <c r="AA117" s="232"/>
      <c r="AB117" s="144"/>
      <c r="AC117" s="232"/>
      <c r="AD117" s="232"/>
      <c r="AE117" s="232">
        <v>1991</v>
      </c>
      <c r="AF117" s="232"/>
      <c r="AG117" s="232"/>
      <c r="AH117" s="232"/>
      <c r="AI117" s="232"/>
      <c r="AJ117" s="232"/>
      <c r="AK117" s="232"/>
      <c r="AL117" s="144"/>
      <c r="AM117" s="232"/>
      <c r="AN117" s="232"/>
      <c r="AO117" s="232"/>
      <c r="AP117" s="232"/>
      <c r="AQ117" s="232"/>
      <c r="AR117" s="232"/>
      <c r="AS117" s="232"/>
      <c r="AT117" s="232"/>
      <c r="AU117" s="232"/>
      <c r="AV117" s="232"/>
      <c r="AW117" s="232"/>
      <c r="AX117" s="232"/>
      <c r="AY117" s="232"/>
      <c r="AZ117" s="232"/>
      <c r="BA117" s="232"/>
      <c r="BB117" s="232"/>
      <c r="BC117" s="232"/>
      <c r="BD117" s="232"/>
      <c r="BE117" s="232"/>
      <c r="BF117" s="232"/>
    </row>
    <row r="118" spans="1:58" ht="24" hidden="1" customHeight="1" x14ac:dyDescent="0.15">
      <c r="A118" s="220"/>
      <c r="B118" s="147"/>
      <c r="C118" s="232" t="s">
        <v>797</v>
      </c>
      <c r="D118" s="232"/>
      <c r="E118" s="232" t="s">
        <v>1390</v>
      </c>
      <c r="F118" s="232" t="s">
        <v>637</v>
      </c>
      <c r="G118" s="232"/>
      <c r="H118" s="478"/>
      <c r="I118" s="232" t="s">
        <v>1336</v>
      </c>
      <c r="J118" s="232"/>
      <c r="K118" s="232"/>
      <c r="L118" s="144">
        <v>10390</v>
      </c>
      <c r="M118" s="144"/>
      <c r="N118" s="144">
        <v>812</v>
      </c>
      <c r="O118" s="232" t="s">
        <v>429</v>
      </c>
      <c r="P118" s="144"/>
      <c r="Q118" s="144"/>
      <c r="R118" s="144"/>
      <c r="S118" s="144"/>
      <c r="T118" s="144"/>
      <c r="U118" s="144"/>
      <c r="V118" s="144"/>
      <c r="W118" s="144">
        <v>25</v>
      </c>
      <c r="X118" s="144">
        <v>14</v>
      </c>
      <c r="Y118" s="144">
        <v>6</v>
      </c>
      <c r="Z118" s="144">
        <v>350</v>
      </c>
      <c r="AA118" s="232"/>
      <c r="AB118" s="144">
        <v>0</v>
      </c>
      <c r="AC118" s="232"/>
      <c r="AD118" s="232"/>
      <c r="AE118" s="232">
        <v>2007</v>
      </c>
      <c r="AF118" s="232"/>
      <c r="AG118" s="232"/>
      <c r="AH118" s="232"/>
      <c r="AI118" s="232"/>
      <c r="AJ118" s="232"/>
      <c r="AK118" s="232"/>
      <c r="AL118" s="144"/>
      <c r="AM118" s="144"/>
      <c r="AN118" s="232"/>
      <c r="AO118" s="232"/>
      <c r="AP118" s="232"/>
      <c r="AQ118" s="232"/>
      <c r="AR118" s="232"/>
      <c r="AS118" s="232"/>
      <c r="AT118" s="232"/>
      <c r="AU118" s="232"/>
      <c r="AV118" s="232"/>
      <c r="AW118" s="232"/>
      <c r="AX118" s="232"/>
      <c r="AY118" s="232"/>
      <c r="AZ118" s="232"/>
      <c r="BA118" s="232"/>
      <c r="BB118" s="232"/>
      <c r="BC118" s="232"/>
      <c r="BD118" s="232"/>
      <c r="BE118" s="232"/>
      <c r="BF118" s="232"/>
    </row>
    <row r="119" spans="1:58" ht="24" hidden="1" customHeight="1" x14ac:dyDescent="0.15">
      <c r="A119" s="220"/>
      <c r="B119" s="147"/>
      <c r="C119" s="232" t="s">
        <v>841</v>
      </c>
      <c r="D119" s="232"/>
      <c r="E119" s="149" t="s">
        <v>1394</v>
      </c>
      <c r="F119" s="232" t="s">
        <v>841</v>
      </c>
      <c r="G119" s="232"/>
      <c r="H119" s="478"/>
      <c r="I119" s="232" t="s">
        <v>13932</v>
      </c>
      <c r="J119" s="232"/>
      <c r="K119" s="232"/>
      <c r="L119" s="144">
        <v>3656</v>
      </c>
      <c r="M119" s="144">
        <v>1942</v>
      </c>
      <c r="N119" s="144">
        <v>1810</v>
      </c>
      <c r="O119" s="232" t="s">
        <v>429</v>
      </c>
      <c r="P119" s="144"/>
      <c r="Q119" s="144"/>
      <c r="R119" s="144"/>
      <c r="S119" s="144"/>
      <c r="T119" s="144"/>
      <c r="U119" s="144"/>
      <c r="V119" s="144"/>
      <c r="W119" s="144">
        <v>25</v>
      </c>
      <c r="X119" s="144">
        <v>15</v>
      </c>
      <c r="Y119" s="144">
        <v>6</v>
      </c>
      <c r="Z119" s="144">
        <v>325</v>
      </c>
      <c r="AA119" s="232"/>
      <c r="AB119" s="144"/>
      <c r="AC119" s="232"/>
      <c r="AD119" s="232"/>
      <c r="AE119" s="232">
        <v>2006</v>
      </c>
      <c r="AF119" s="232"/>
      <c r="AG119" s="232"/>
      <c r="AH119" s="232"/>
      <c r="AI119" s="232"/>
      <c r="AJ119" s="232"/>
      <c r="AK119" s="232"/>
      <c r="AL119" s="144"/>
      <c r="AM119" s="232"/>
      <c r="AN119" s="232"/>
      <c r="AO119" s="232"/>
      <c r="AP119" s="232"/>
      <c r="AQ119" s="232"/>
      <c r="AR119" s="232"/>
      <c r="AS119" s="232"/>
      <c r="AT119" s="232"/>
      <c r="AU119" s="232"/>
      <c r="AV119" s="232"/>
      <c r="AW119" s="232"/>
      <c r="AX119" s="232"/>
      <c r="AY119" s="232"/>
      <c r="AZ119" s="232"/>
      <c r="BA119" s="232"/>
      <c r="BB119" s="232"/>
      <c r="BC119" s="232"/>
      <c r="BD119" s="232"/>
      <c r="BE119" s="232"/>
      <c r="BF119" s="392"/>
    </row>
    <row r="120" spans="1:58" ht="24" hidden="1" customHeight="1" x14ac:dyDescent="0.15">
      <c r="A120" s="220"/>
      <c r="B120" s="147"/>
      <c r="C120" s="232" t="s">
        <v>841</v>
      </c>
      <c r="D120" s="232"/>
      <c r="E120" s="149" t="s">
        <v>13933</v>
      </c>
      <c r="F120" s="232" t="s">
        <v>841</v>
      </c>
      <c r="G120" s="232"/>
      <c r="H120" s="387"/>
      <c r="I120" s="232" t="s">
        <v>13932</v>
      </c>
      <c r="J120" s="232"/>
      <c r="K120" s="232"/>
      <c r="L120" s="144">
        <v>11107</v>
      </c>
      <c r="M120" s="144">
        <v>2195</v>
      </c>
      <c r="N120" s="144">
        <v>4008</v>
      </c>
      <c r="O120" s="232" t="s">
        <v>429</v>
      </c>
      <c r="P120" s="144"/>
      <c r="Q120" s="144"/>
      <c r="R120" s="144"/>
      <c r="S120" s="144"/>
      <c r="T120" s="144"/>
      <c r="U120" s="144"/>
      <c r="V120" s="144"/>
      <c r="W120" s="144">
        <v>25</v>
      </c>
      <c r="X120" s="144">
        <v>15</v>
      </c>
      <c r="Y120" s="144">
        <v>5</v>
      </c>
      <c r="Z120" s="144">
        <v>340</v>
      </c>
      <c r="AA120" s="232"/>
      <c r="AB120" s="144"/>
      <c r="AC120" s="232"/>
      <c r="AD120" s="232"/>
      <c r="AE120" s="232">
        <v>2018</v>
      </c>
      <c r="AF120" s="232"/>
      <c r="AG120" s="232"/>
      <c r="AH120" s="232"/>
      <c r="AI120" s="232"/>
      <c r="AJ120" s="232"/>
      <c r="AK120" s="232"/>
      <c r="AL120" s="144"/>
      <c r="AM120" s="232"/>
      <c r="AN120" s="232"/>
      <c r="AO120" s="232"/>
      <c r="AP120" s="232"/>
      <c r="AQ120" s="232"/>
      <c r="AR120" s="232"/>
      <c r="AS120" s="232"/>
      <c r="AT120" s="232"/>
      <c r="AU120" s="232"/>
      <c r="AV120" s="232"/>
      <c r="AW120" s="232"/>
      <c r="AX120" s="232"/>
      <c r="AY120" s="232"/>
      <c r="AZ120" s="232"/>
      <c r="BA120" s="232"/>
      <c r="BB120" s="232"/>
      <c r="BC120" s="232"/>
      <c r="BD120" s="232"/>
      <c r="BE120" s="232"/>
      <c r="BF120" s="232"/>
    </row>
    <row r="121" spans="1:58" ht="24" hidden="1" customHeight="1" x14ac:dyDescent="0.15">
      <c r="A121" s="220"/>
      <c r="B121" s="147"/>
      <c r="C121" s="232" t="s">
        <v>807</v>
      </c>
      <c r="D121" s="232" t="s">
        <v>976</v>
      </c>
      <c r="E121" s="149" t="s">
        <v>1386</v>
      </c>
      <c r="F121" s="232" t="s">
        <v>637</v>
      </c>
      <c r="G121" s="232" t="s">
        <v>638</v>
      </c>
      <c r="H121" s="478" t="s">
        <v>639</v>
      </c>
      <c r="I121" s="232" t="s">
        <v>812</v>
      </c>
      <c r="J121" s="232"/>
      <c r="K121" s="232"/>
      <c r="L121" s="144">
        <v>1430</v>
      </c>
      <c r="M121" s="144">
        <v>1430</v>
      </c>
      <c r="N121" s="144">
        <v>1430</v>
      </c>
      <c r="O121" s="232" t="s">
        <v>429</v>
      </c>
      <c r="P121" s="144"/>
      <c r="Q121" s="144"/>
      <c r="R121" s="144"/>
      <c r="S121" s="144"/>
      <c r="T121" s="144"/>
      <c r="U121" s="144"/>
      <c r="V121" s="144"/>
      <c r="W121" s="144">
        <v>25</v>
      </c>
      <c r="X121" s="144">
        <v>6</v>
      </c>
      <c r="Y121" s="144">
        <v>3</v>
      </c>
      <c r="Z121" s="144">
        <v>150</v>
      </c>
      <c r="AA121" s="232"/>
      <c r="AB121" s="144"/>
      <c r="AC121" s="232" t="s">
        <v>499</v>
      </c>
      <c r="AD121" s="232" t="s">
        <v>1379</v>
      </c>
      <c r="AE121" s="232">
        <v>2008</v>
      </c>
      <c r="AF121" s="232"/>
      <c r="AG121" s="232">
        <v>9520</v>
      </c>
      <c r="AH121" s="232"/>
      <c r="AI121" s="232"/>
      <c r="AJ121" s="232"/>
      <c r="AK121" s="232"/>
      <c r="AL121" s="144"/>
      <c r="AM121" s="232"/>
      <c r="AN121" s="232">
        <v>2001</v>
      </c>
      <c r="AO121" s="232">
        <v>2002</v>
      </c>
      <c r="AP121" s="232" t="s">
        <v>1380</v>
      </c>
      <c r="AQ121" s="232">
        <v>605</v>
      </c>
      <c r="AR121" s="232">
        <v>1700</v>
      </c>
      <c r="AS121" s="232" t="s">
        <v>1381</v>
      </c>
      <c r="AT121" s="232"/>
      <c r="AU121" s="232"/>
      <c r="AV121" s="232"/>
      <c r="AW121" s="232"/>
      <c r="AX121" s="232"/>
      <c r="AY121" s="232"/>
      <c r="AZ121" s="232"/>
      <c r="BA121" s="232"/>
      <c r="BB121" s="232"/>
      <c r="BC121" s="232"/>
      <c r="BD121" s="232"/>
      <c r="BE121" s="232"/>
      <c r="BF121" s="232" t="s">
        <v>9218</v>
      </c>
    </row>
    <row r="122" spans="1:58" ht="24" hidden="1" customHeight="1" x14ac:dyDescent="0.15">
      <c r="A122" s="220"/>
      <c r="B122" s="147"/>
      <c r="C122" s="232" t="s">
        <v>807</v>
      </c>
      <c r="D122" s="232" t="s">
        <v>976</v>
      </c>
      <c r="E122" s="149" t="s">
        <v>1387</v>
      </c>
      <c r="F122" s="232" t="s">
        <v>807</v>
      </c>
      <c r="G122" s="232" t="s">
        <v>807</v>
      </c>
      <c r="H122" s="478" t="s">
        <v>639</v>
      </c>
      <c r="I122" s="232" t="s">
        <v>807</v>
      </c>
      <c r="J122" s="232" t="s">
        <v>807</v>
      </c>
      <c r="K122" s="232" t="s">
        <v>807</v>
      </c>
      <c r="L122" s="144">
        <v>5694</v>
      </c>
      <c r="M122" s="144">
        <v>133</v>
      </c>
      <c r="N122" s="144">
        <v>4886</v>
      </c>
      <c r="O122" s="232" t="s">
        <v>429</v>
      </c>
      <c r="P122" s="144"/>
      <c r="Q122" s="144"/>
      <c r="R122" s="144"/>
      <c r="S122" s="144"/>
      <c r="T122" s="144"/>
      <c r="U122" s="144"/>
      <c r="V122" s="144"/>
      <c r="W122" s="144">
        <v>25</v>
      </c>
      <c r="X122" s="144">
        <v>15</v>
      </c>
      <c r="Y122" s="144">
        <v>6</v>
      </c>
      <c r="Z122" s="144">
        <v>923</v>
      </c>
      <c r="AA122" s="232"/>
      <c r="AB122" s="144"/>
      <c r="AC122" s="232" t="s">
        <v>499</v>
      </c>
      <c r="AD122" s="232" t="s">
        <v>1379</v>
      </c>
      <c r="AE122" s="232">
        <v>2007</v>
      </c>
      <c r="AF122" s="232"/>
      <c r="AG122" s="232">
        <v>9520</v>
      </c>
      <c r="AH122" s="232"/>
      <c r="AI122" s="232"/>
      <c r="AJ122" s="232"/>
      <c r="AK122" s="232"/>
      <c r="AL122" s="144">
        <v>7700</v>
      </c>
      <c r="AM122" s="232"/>
      <c r="AN122" s="232">
        <v>2001</v>
      </c>
      <c r="AO122" s="232">
        <v>2002</v>
      </c>
      <c r="AP122" s="232" t="s">
        <v>1380</v>
      </c>
      <c r="AQ122" s="232">
        <v>605</v>
      </c>
      <c r="AR122" s="232">
        <v>1700</v>
      </c>
      <c r="AS122" s="232" t="s">
        <v>1381</v>
      </c>
      <c r="AT122" s="232"/>
      <c r="AU122" s="232"/>
      <c r="AV122" s="232"/>
      <c r="AW122" s="232"/>
      <c r="AX122" s="232"/>
      <c r="AY122" s="232"/>
      <c r="AZ122" s="232"/>
      <c r="BA122" s="232"/>
      <c r="BB122" s="232"/>
      <c r="BC122" s="232"/>
      <c r="BD122" s="232"/>
      <c r="BE122" s="232"/>
      <c r="BF122" s="232"/>
    </row>
    <row r="123" spans="1:58" ht="24" hidden="1" customHeight="1" x14ac:dyDescent="0.15">
      <c r="A123" s="220"/>
      <c r="B123" s="256"/>
      <c r="C123" s="232" t="s">
        <v>794</v>
      </c>
      <c r="D123" s="232" t="s">
        <v>976</v>
      </c>
      <c r="E123" s="149" t="s">
        <v>1384</v>
      </c>
      <c r="F123" s="232" t="s">
        <v>637</v>
      </c>
      <c r="G123" s="232" t="s">
        <v>638</v>
      </c>
      <c r="H123" s="478" t="s">
        <v>639</v>
      </c>
      <c r="I123" s="232" t="s">
        <v>619</v>
      </c>
      <c r="J123" s="232"/>
      <c r="K123" s="232"/>
      <c r="L123" s="144">
        <v>1403</v>
      </c>
      <c r="M123" s="144"/>
      <c r="N123" s="144">
        <v>1052</v>
      </c>
      <c r="O123" s="232" t="s">
        <v>429</v>
      </c>
      <c r="P123" s="144"/>
      <c r="Q123" s="144"/>
      <c r="R123" s="144"/>
      <c r="S123" s="144">
        <v>25</v>
      </c>
      <c r="T123" s="144">
        <v>13</v>
      </c>
      <c r="U123" s="144">
        <v>6</v>
      </c>
      <c r="V123" s="144">
        <v>422</v>
      </c>
      <c r="W123" s="144"/>
      <c r="X123" s="144"/>
      <c r="Y123" s="144"/>
      <c r="Z123" s="144"/>
      <c r="AA123" s="232"/>
      <c r="AB123" s="144">
        <v>0</v>
      </c>
      <c r="AC123" s="232" t="s">
        <v>499</v>
      </c>
      <c r="AD123" s="232" t="s">
        <v>1379</v>
      </c>
      <c r="AE123" s="232">
        <v>2002</v>
      </c>
      <c r="AF123" s="232"/>
      <c r="AG123" s="232">
        <v>9520</v>
      </c>
      <c r="AH123" s="232"/>
      <c r="AI123" s="232"/>
      <c r="AJ123" s="232"/>
      <c r="AK123" s="232"/>
      <c r="AL123" s="144"/>
      <c r="AM123" s="232"/>
      <c r="AN123" s="232">
        <v>2001</v>
      </c>
      <c r="AO123" s="232">
        <v>2002</v>
      </c>
      <c r="AP123" s="232" t="s">
        <v>1380</v>
      </c>
      <c r="AQ123" s="232">
        <v>605</v>
      </c>
      <c r="AR123" s="232">
        <v>1700</v>
      </c>
      <c r="AS123" s="232" t="s">
        <v>1381</v>
      </c>
      <c r="AT123" s="232"/>
      <c r="AU123" s="232"/>
      <c r="AV123" s="232"/>
      <c r="AW123" s="232"/>
      <c r="AX123" s="232"/>
      <c r="AY123" s="232"/>
      <c r="AZ123" s="232"/>
      <c r="BA123" s="232"/>
      <c r="BB123" s="232"/>
      <c r="BC123" s="232"/>
      <c r="BD123" s="232"/>
      <c r="BE123" s="232"/>
      <c r="BF123" s="378"/>
    </row>
    <row r="124" spans="1:58" ht="24" hidden="1" customHeight="1" x14ac:dyDescent="0.15">
      <c r="A124" s="220"/>
      <c r="B124" s="147"/>
      <c r="C124" s="232" t="s">
        <v>794</v>
      </c>
      <c r="D124" s="232" t="s">
        <v>976</v>
      </c>
      <c r="E124" s="149" t="s">
        <v>1395</v>
      </c>
      <c r="F124" s="232" t="s">
        <v>794</v>
      </c>
      <c r="G124" s="232" t="s">
        <v>638</v>
      </c>
      <c r="H124" s="478" t="s">
        <v>639</v>
      </c>
      <c r="I124" s="232" t="s">
        <v>794</v>
      </c>
      <c r="J124" s="232"/>
      <c r="K124" s="232"/>
      <c r="L124" s="144">
        <v>7471</v>
      </c>
      <c r="M124" s="144">
        <v>3080</v>
      </c>
      <c r="N124" s="144">
        <v>5111</v>
      </c>
      <c r="O124" s="232" t="s">
        <v>429</v>
      </c>
      <c r="P124" s="144"/>
      <c r="Q124" s="144"/>
      <c r="R124" s="144"/>
      <c r="S124" s="144"/>
      <c r="T124" s="144"/>
      <c r="U124" s="144"/>
      <c r="V124" s="144"/>
      <c r="W124" s="144">
        <v>25</v>
      </c>
      <c r="X124" s="144">
        <v>13.5</v>
      </c>
      <c r="Y124" s="144">
        <v>6</v>
      </c>
      <c r="Z124" s="144">
        <v>350</v>
      </c>
      <c r="AA124" s="232"/>
      <c r="AB124" s="144"/>
      <c r="AC124" s="232" t="s">
        <v>499</v>
      </c>
      <c r="AD124" s="232" t="s">
        <v>1379</v>
      </c>
      <c r="AE124" s="232">
        <v>2013</v>
      </c>
      <c r="AF124" s="232"/>
      <c r="AG124" s="232">
        <v>9520</v>
      </c>
      <c r="AH124" s="232"/>
      <c r="AI124" s="232"/>
      <c r="AJ124" s="232"/>
      <c r="AK124" s="232"/>
      <c r="AL124" s="144">
        <v>12331</v>
      </c>
      <c r="AM124" s="232"/>
      <c r="AN124" s="232">
        <v>2001</v>
      </c>
      <c r="AO124" s="232">
        <v>2002</v>
      </c>
      <c r="AP124" s="232" t="s">
        <v>1380</v>
      </c>
      <c r="AQ124" s="232">
        <v>605</v>
      </c>
      <c r="AR124" s="232">
        <v>1700</v>
      </c>
      <c r="AS124" s="232" t="s">
        <v>1381</v>
      </c>
      <c r="AT124" s="232"/>
      <c r="AU124" s="232"/>
      <c r="AV124" s="232"/>
      <c r="AW124" s="232"/>
      <c r="AX124" s="232"/>
      <c r="AY124" s="232"/>
      <c r="AZ124" s="232"/>
      <c r="BA124" s="232"/>
      <c r="BB124" s="232"/>
      <c r="BC124" s="232"/>
      <c r="BD124" s="232"/>
      <c r="BE124" s="232"/>
      <c r="BF124" s="392"/>
    </row>
    <row r="125" spans="1:58" ht="24" hidden="1" customHeight="1" x14ac:dyDescent="0.15">
      <c r="A125" s="220"/>
      <c r="B125" s="147"/>
      <c r="C125" s="232" t="s">
        <v>794</v>
      </c>
      <c r="D125" s="232"/>
      <c r="E125" s="232" t="s">
        <v>1997</v>
      </c>
      <c r="F125" s="232" t="s">
        <v>637</v>
      </c>
      <c r="G125" s="232"/>
      <c r="H125" s="478"/>
      <c r="I125" s="232" t="s">
        <v>1998</v>
      </c>
      <c r="J125" s="232"/>
      <c r="K125" s="232"/>
      <c r="L125" s="144">
        <v>3899</v>
      </c>
      <c r="M125" s="144">
        <v>1380</v>
      </c>
      <c r="N125" s="144">
        <v>3629</v>
      </c>
      <c r="O125" s="232" t="s">
        <v>429</v>
      </c>
      <c r="P125" s="144"/>
      <c r="Q125" s="144"/>
      <c r="R125" s="144"/>
      <c r="S125" s="144"/>
      <c r="T125" s="144"/>
      <c r="U125" s="144"/>
      <c r="V125" s="144"/>
      <c r="W125" s="144">
        <v>25</v>
      </c>
      <c r="X125" s="144">
        <v>15</v>
      </c>
      <c r="Y125" s="144">
        <v>6</v>
      </c>
      <c r="Z125" s="144">
        <v>370</v>
      </c>
      <c r="AA125" s="232"/>
      <c r="AB125" s="144"/>
      <c r="AC125" s="232"/>
      <c r="AD125" s="232"/>
      <c r="AE125" s="232">
        <v>2003</v>
      </c>
      <c r="AF125" s="232"/>
      <c r="AG125" s="232"/>
      <c r="AH125" s="232"/>
      <c r="AI125" s="232"/>
      <c r="AJ125" s="232"/>
      <c r="AK125" s="232"/>
      <c r="AL125" s="144"/>
      <c r="AM125" s="144"/>
      <c r="AN125" s="232"/>
      <c r="AO125" s="232"/>
      <c r="AP125" s="232"/>
      <c r="AQ125" s="232"/>
      <c r="AR125" s="232"/>
      <c r="AS125" s="232"/>
      <c r="AT125" s="232"/>
      <c r="AU125" s="232"/>
      <c r="AV125" s="232"/>
      <c r="AW125" s="232"/>
      <c r="AX125" s="232"/>
      <c r="AY125" s="232"/>
      <c r="AZ125" s="232"/>
      <c r="BA125" s="232"/>
      <c r="BB125" s="232"/>
      <c r="BC125" s="232"/>
      <c r="BD125" s="232"/>
      <c r="BE125" s="232"/>
      <c r="BF125" s="232"/>
    </row>
    <row r="126" spans="1:58" ht="24" hidden="1" customHeight="1" x14ac:dyDescent="0.15">
      <c r="A126" s="220"/>
      <c r="B126" s="147"/>
      <c r="C126" s="232" t="s">
        <v>634</v>
      </c>
      <c r="D126" s="232"/>
      <c r="E126" s="232" t="s">
        <v>14560</v>
      </c>
      <c r="F126" s="232" t="s">
        <v>634</v>
      </c>
      <c r="G126" s="232"/>
      <c r="H126" s="387"/>
      <c r="I126" s="232" t="s">
        <v>634</v>
      </c>
      <c r="J126" s="232"/>
      <c r="K126" s="232"/>
      <c r="L126" s="144">
        <v>17286</v>
      </c>
      <c r="M126" s="144">
        <v>2004</v>
      </c>
      <c r="N126" s="144">
        <v>7693</v>
      </c>
      <c r="O126" s="232" t="s">
        <v>429</v>
      </c>
      <c r="P126" s="144"/>
      <c r="Q126" s="144"/>
      <c r="R126" s="144"/>
      <c r="S126" s="144"/>
      <c r="T126" s="144"/>
      <c r="U126" s="144"/>
      <c r="V126" s="144"/>
      <c r="W126" s="144" t="s">
        <v>1398</v>
      </c>
      <c r="X126" s="144" t="s">
        <v>14561</v>
      </c>
      <c r="Y126" s="144" t="s">
        <v>14562</v>
      </c>
      <c r="Z126" s="144" t="s">
        <v>14563</v>
      </c>
      <c r="AA126" s="232"/>
      <c r="AB126" s="144">
        <v>0</v>
      </c>
      <c r="AC126" s="232"/>
      <c r="AD126" s="232"/>
      <c r="AE126" s="232">
        <v>2013</v>
      </c>
      <c r="AF126" s="232"/>
      <c r="AG126" s="232"/>
      <c r="AH126" s="232"/>
      <c r="AI126" s="232"/>
      <c r="AJ126" s="232"/>
      <c r="AK126" s="232"/>
      <c r="AL126" s="144">
        <v>14517</v>
      </c>
      <c r="AM126" s="144"/>
      <c r="AN126" s="232"/>
      <c r="AO126" s="232"/>
      <c r="AP126" s="232"/>
      <c r="AQ126" s="232"/>
      <c r="AR126" s="232"/>
      <c r="AS126" s="232"/>
      <c r="AT126" s="232"/>
      <c r="AU126" s="232"/>
      <c r="AV126" s="232"/>
      <c r="AW126" s="232"/>
      <c r="AX126" s="232"/>
      <c r="AY126" s="232"/>
      <c r="AZ126" s="232"/>
      <c r="BA126" s="232"/>
      <c r="BB126" s="232"/>
      <c r="BC126" s="232"/>
      <c r="BD126" s="232"/>
      <c r="BE126" s="232"/>
      <c r="BF126" s="232" t="s">
        <v>14564</v>
      </c>
    </row>
    <row r="127" spans="1:58" ht="24" hidden="1" customHeight="1" x14ac:dyDescent="0.15">
      <c r="A127" s="220"/>
      <c r="B127" s="147"/>
      <c r="C127" s="144" t="s">
        <v>1991</v>
      </c>
      <c r="D127" s="144"/>
      <c r="E127" s="144" t="s">
        <v>13934</v>
      </c>
      <c r="F127" s="144" t="s">
        <v>1991</v>
      </c>
      <c r="G127" s="144"/>
      <c r="H127" s="1258"/>
      <c r="I127" s="144" t="s">
        <v>9222</v>
      </c>
      <c r="J127" s="144"/>
      <c r="K127" s="144"/>
      <c r="L127" s="144">
        <v>9957</v>
      </c>
      <c r="M127" s="144">
        <v>2884</v>
      </c>
      <c r="N127" s="144">
        <v>4995</v>
      </c>
      <c r="O127" s="144" t="s">
        <v>429</v>
      </c>
      <c r="P127" s="144"/>
      <c r="Q127" s="144"/>
      <c r="R127" s="144"/>
      <c r="S127" s="144"/>
      <c r="T127" s="144"/>
      <c r="U127" s="144"/>
      <c r="V127" s="144"/>
      <c r="W127" s="144">
        <v>25</v>
      </c>
      <c r="X127" s="144">
        <v>12</v>
      </c>
      <c r="Y127" s="144">
        <v>7</v>
      </c>
      <c r="Z127" s="144">
        <v>412</v>
      </c>
      <c r="AA127" s="144"/>
      <c r="AB127" s="144"/>
      <c r="AC127" s="144"/>
      <c r="AD127" s="144"/>
      <c r="AE127" s="625">
        <v>2019</v>
      </c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4"/>
      <c r="BF127" s="294" t="s">
        <v>13935</v>
      </c>
    </row>
    <row r="128" spans="1:58" ht="24" hidden="1" customHeight="1" x14ac:dyDescent="0.15">
      <c r="A128" s="220"/>
      <c r="B128" s="147"/>
      <c r="C128" s="232" t="s">
        <v>828</v>
      </c>
      <c r="D128" s="232" t="s">
        <v>2390</v>
      </c>
      <c r="E128" s="232" t="s">
        <v>2390</v>
      </c>
      <c r="F128" s="232" t="s">
        <v>637</v>
      </c>
      <c r="G128" s="232" t="s">
        <v>821</v>
      </c>
      <c r="H128" s="478">
        <v>2563</v>
      </c>
      <c r="I128" s="232" t="s">
        <v>821</v>
      </c>
      <c r="J128" s="232"/>
      <c r="K128" s="232" t="s">
        <v>183</v>
      </c>
      <c r="L128" s="144">
        <v>2563</v>
      </c>
      <c r="M128" s="144"/>
      <c r="N128" s="144"/>
      <c r="O128" s="232" t="s">
        <v>183</v>
      </c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232"/>
      <c r="AB128" s="144">
        <v>0</v>
      </c>
      <c r="AC128" s="232">
        <v>2015</v>
      </c>
      <c r="AD128" s="232">
        <v>4190</v>
      </c>
      <c r="AE128" s="625">
        <v>2015</v>
      </c>
      <c r="AF128" s="232"/>
      <c r="AG128" s="232"/>
      <c r="AH128" s="232"/>
      <c r="AI128" s="232"/>
      <c r="AJ128" s="232"/>
      <c r="AK128" s="232"/>
      <c r="AL128" s="138">
        <v>4190</v>
      </c>
      <c r="AM128" s="144"/>
      <c r="AN128" s="232"/>
      <c r="AO128" s="232"/>
      <c r="AP128" s="232"/>
      <c r="AQ128" s="232"/>
      <c r="AR128" s="232"/>
      <c r="AS128" s="232"/>
      <c r="AT128" s="232"/>
      <c r="AU128" s="232"/>
      <c r="AV128" s="232"/>
      <c r="AW128" s="232"/>
      <c r="AX128" s="232"/>
      <c r="AY128" s="232"/>
      <c r="AZ128" s="232"/>
      <c r="BA128" s="232"/>
      <c r="BB128" s="232"/>
      <c r="BC128" s="232"/>
      <c r="BD128" s="232"/>
      <c r="BE128" s="232"/>
      <c r="BF128" s="232" t="s">
        <v>9219</v>
      </c>
    </row>
    <row r="129" spans="1:58" ht="24" hidden="1" customHeight="1" x14ac:dyDescent="0.15">
      <c r="A129" s="220"/>
      <c r="B129" s="147"/>
      <c r="C129" s="232" t="s">
        <v>828</v>
      </c>
      <c r="D129" s="232"/>
      <c r="E129" s="149" t="s">
        <v>1393</v>
      </c>
      <c r="F129" s="232" t="s">
        <v>828</v>
      </c>
      <c r="G129" s="232"/>
      <c r="H129" s="478"/>
      <c r="I129" s="232" t="s">
        <v>2388</v>
      </c>
      <c r="J129" s="232"/>
      <c r="K129" s="232"/>
      <c r="L129" s="144">
        <v>6520</v>
      </c>
      <c r="M129" s="144">
        <v>7692</v>
      </c>
      <c r="N129" s="144">
        <v>2502</v>
      </c>
      <c r="O129" s="232" t="s">
        <v>429</v>
      </c>
      <c r="P129" s="144"/>
      <c r="Q129" s="144"/>
      <c r="R129" s="144"/>
      <c r="S129" s="144"/>
      <c r="T129" s="144"/>
      <c r="U129" s="144"/>
      <c r="V129" s="144"/>
      <c r="W129" s="144">
        <v>25</v>
      </c>
      <c r="X129" s="144">
        <v>12</v>
      </c>
      <c r="Y129" s="144">
        <v>6</v>
      </c>
      <c r="Z129" s="144">
        <v>300</v>
      </c>
      <c r="AA129" s="232"/>
      <c r="AB129" s="144">
        <v>0</v>
      </c>
      <c r="AC129" s="232"/>
      <c r="AD129" s="232"/>
      <c r="AE129" s="625">
        <v>2012</v>
      </c>
      <c r="AF129" s="232"/>
      <c r="AG129" s="232"/>
      <c r="AH129" s="232"/>
      <c r="AI129" s="232"/>
      <c r="AJ129" s="232"/>
      <c r="AK129" s="232"/>
      <c r="AL129" s="144"/>
      <c r="AM129" s="232"/>
      <c r="AN129" s="232"/>
      <c r="AO129" s="232"/>
      <c r="AP129" s="232"/>
      <c r="AQ129" s="232"/>
      <c r="AR129" s="232"/>
      <c r="AS129" s="232"/>
      <c r="AT129" s="232"/>
      <c r="AU129" s="232"/>
      <c r="AV129" s="232"/>
      <c r="AW129" s="232"/>
      <c r="AX129" s="232"/>
      <c r="AY129" s="232"/>
      <c r="AZ129" s="232"/>
      <c r="BA129" s="232"/>
      <c r="BB129" s="232"/>
      <c r="BC129" s="232"/>
      <c r="BD129" s="232"/>
      <c r="BE129" s="232"/>
      <c r="BF129" s="232"/>
    </row>
    <row r="130" spans="1:58" ht="24" hidden="1" customHeight="1" x14ac:dyDescent="0.2">
      <c r="A130" s="220"/>
      <c r="B130" s="256"/>
      <c r="C130" s="232" t="s">
        <v>846</v>
      </c>
      <c r="D130" s="149"/>
      <c r="E130" s="149" t="s">
        <v>1396</v>
      </c>
      <c r="F130" s="232" t="s">
        <v>846</v>
      </c>
      <c r="G130" s="232"/>
      <c r="H130" s="144"/>
      <c r="I130" s="144" t="s">
        <v>848</v>
      </c>
      <c r="J130" s="144"/>
      <c r="K130" s="232"/>
      <c r="L130" s="144">
        <v>8588</v>
      </c>
      <c r="M130" s="144">
        <v>1191</v>
      </c>
      <c r="N130" s="144">
        <v>4882</v>
      </c>
      <c r="O130" s="144" t="s">
        <v>429</v>
      </c>
      <c r="P130" s="144"/>
      <c r="Q130" s="144"/>
      <c r="R130" s="144"/>
      <c r="S130" s="144"/>
      <c r="T130" s="144"/>
      <c r="U130" s="144"/>
      <c r="V130" s="144"/>
      <c r="W130" s="420" t="s">
        <v>15421</v>
      </c>
      <c r="X130" s="420" t="s">
        <v>15422</v>
      </c>
      <c r="Y130" s="420" t="s">
        <v>15423</v>
      </c>
      <c r="Z130" s="420" t="s">
        <v>15424</v>
      </c>
      <c r="AA130" s="380"/>
      <c r="AB130" s="144"/>
      <c r="AC130" s="232"/>
      <c r="AD130" s="144"/>
      <c r="AE130" s="625">
        <v>2012</v>
      </c>
      <c r="AF130" s="380"/>
      <c r="AG130" s="380"/>
      <c r="AH130" s="380"/>
      <c r="AI130" s="380"/>
      <c r="AJ130" s="380"/>
      <c r="AK130" s="380"/>
      <c r="AL130" s="144"/>
      <c r="AM130" s="380"/>
      <c r="AN130" s="380"/>
      <c r="AO130" s="380"/>
      <c r="AP130" s="380"/>
      <c r="AQ130" s="380"/>
      <c r="AR130" s="380"/>
      <c r="AS130" s="380"/>
      <c r="AT130" s="380"/>
      <c r="AU130" s="380"/>
      <c r="AV130" s="380"/>
      <c r="AW130" s="380"/>
      <c r="AX130" s="380"/>
      <c r="AY130" s="380"/>
      <c r="AZ130" s="380"/>
      <c r="BA130" s="380"/>
      <c r="BB130" s="380"/>
      <c r="BC130" s="380"/>
      <c r="BD130" s="380"/>
      <c r="BE130" s="380"/>
      <c r="BF130" s="378" t="s">
        <v>15425</v>
      </c>
    </row>
    <row r="131" spans="1:58" ht="24" hidden="1" customHeight="1" x14ac:dyDescent="0.15">
      <c r="A131" s="220"/>
      <c r="B131" s="256"/>
      <c r="C131" s="232" t="s">
        <v>846</v>
      </c>
      <c r="D131" s="232"/>
      <c r="E131" s="149" t="s">
        <v>1397</v>
      </c>
      <c r="F131" s="232" t="s">
        <v>846</v>
      </c>
      <c r="G131" s="232"/>
      <c r="H131" s="478"/>
      <c r="I131" s="232" t="s">
        <v>848</v>
      </c>
      <c r="J131" s="232"/>
      <c r="K131" s="232"/>
      <c r="L131" s="144">
        <v>109225</v>
      </c>
      <c r="M131" s="144">
        <v>1691</v>
      </c>
      <c r="N131" s="144">
        <v>5085</v>
      </c>
      <c r="O131" s="232" t="s">
        <v>429</v>
      </c>
      <c r="P131" s="144"/>
      <c r="Q131" s="144"/>
      <c r="R131" s="144"/>
      <c r="S131" s="144"/>
      <c r="T131" s="144"/>
      <c r="U131" s="144"/>
      <c r="V131" s="144"/>
      <c r="W131" s="144">
        <v>25</v>
      </c>
      <c r="X131" s="144">
        <v>15</v>
      </c>
      <c r="Y131" s="144">
        <v>6</v>
      </c>
      <c r="Z131" s="144">
        <v>300</v>
      </c>
      <c r="AA131" s="232"/>
      <c r="AB131" s="144"/>
      <c r="AC131" s="232"/>
      <c r="AD131" s="232"/>
      <c r="AE131" s="625">
        <v>2012</v>
      </c>
      <c r="AF131" s="232"/>
      <c r="AG131" s="232"/>
      <c r="AH131" s="232"/>
      <c r="AI131" s="232"/>
      <c r="AJ131" s="232"/>
      <c r="AK131" s="232"/>
      <c r="AL131" s="144"/>
      <c r="AM131" s="232"/>
      <c r="AN131" s="232"/>
      <c r="AO131" s="232"/>
      <c r="AP131" s="232"/>
      <c r="AQ131" s="232"/>
      <c r="AR131" s="232"/>
      <c r="AS131" s="232"/>
      <c r="AT131" s="232"/>
      <c r="AU131" s="232"/>
      <c r="AV131" s="232"/>
      <c r="AW131" s="232"/>
      <c r="AX131" s="232"/>
      <c r="AY131" s="232"/>
      <c r="AZ131" s="232"/>
      <c r="BA131" s="232"/>
      <c r="BB131" s="232"/>
      <c r="BC131" s="232"/>
      <c r="BD131" s="232"/>
      <c r="BE131" s="232"/>
      <c r="BF131" s="392" t="s">
        <v>15426</v>
      </c>
    </row>
    <row r="132" spans="1:58" ht="24" hidden="1" customHeight="1" x14ac:dyDescent="0.15">
      <c r="A132" s="220"/>
      <c r="B132" s="256"/>
      <c r="C132" s="232" t="s">
        <v>846</v>
      </c>
      <c r="D132" s="232"/>
      <c r="E132" s="149" t="s">
        <v>1399</v>
      </c>
      <c r="F132" s="232" t="s">
        <v>846</v>
      </c>
      <c r="G132" s="232"/>
      <c r="H132" s="478"/>
      <c r="I132" s="232" t="s">
        <v>848</v>
      </c>
      <c r="J132" s="232"/>
      <c r="K132" s="232"/>
      <c r="L132" s="144">
        <v>26898</v>
      </c>
      <c r="M132" s="144">
        <v>628</v>
      </c>
      <c r="N132" s="144">
        <v>628</v>
      </c>
      <c r="O132" s="232" t="s">
        <v>429</v>
      </c>
      <c r="P132" s="144"/>
      <c r="Q132" s="144"/>
      <c r="R132" s="144"/>
      <c r="S132" s="144"/>
      <c r="T132" s="144"/>
      <c r="U132" s="144"/>
      <c r="V132" s="144"/>
      <c r="W132" s="144">
        <v>25</v>
      </c>
      <c r="X132" s="144">
        <v>8</v>
      </c>
      <c r="Y132" s="144">
        <v>4</v>
      </c>
      <c r="Z132" s="144">
        <v>200</v>
      </c>
      <c r="AA132" s="232"/>
      <c r="AB132" s="144"/>
      <c r="AC132" s="232"/>
      <c r="AD132" s="232"/>
      <c r="AE132" s="625">
        <v>2000</v>
      </c>
      <c r="AF132" s="232"/>
      <c r="AG132" s="232"/>
      <c r="AH132" s="232"/>
      <c r="AI132" s="232"/>
      <c r="AJ132" s="232"/>
      <c r="AK132" s="232"/>
      <c r="AL132" s="144"/>
      <c r="AM132" s="232"/>
      <c r="AN132" s="232"/>
      <c r="AO132" s="232"/>
      <c r="AP132" s="232"/>
      <c r="AQ132" s="232"/>
      <c r="AR132" s="232"/>
      <c r="AS132" s="232"/>
      <c r="AT132" s="232"/>
      <c r="AU132" s="232"/>
      <c r="AV132" s="232"/>
      <c r="AW132" s="232"/>
      <c r="AX132" s="232"/>
      <c r="AY132" s="232"/>
      <c r="AZ132" s="232"/>
      <c r="BA132" s="232"/>
      <c r="BB132" s="232"/>
      <c r="BC132" s="232"/>
      <c r="BD132" s="232"/>
      <c r="BE132" s="232"/>
      <c r="BF132" s="232"/>
    </row>
    <row r="133" spans="1:58" s="575" customFormat="1" ht="24" hidden="1" customHeight="1" x14ac:dyDescent="0.15">
      <c r="A133" s="1257"/>
      <c r="B133" s="592" t="s">
        <v>289</v>
      </c>
      <c r="C133" s="231" t="s">
        <v>55</v>
      </c>
      <c r="D133" s="231"/>
      <c r="E133" s="545">
        <f>COUNTA(E134:E150)</f>
        <v>17</v>
      </c>
      <c r="F133" s="231"/>
      <c r="G133" s="231"/>
      <c r="H133" s="567"/>
      <c r="I133" s="231"/>
      <c r="J133" s="231"/>
      <c r="K133" s="231"/>
      <c r="L133" s="241">
        <f>SUM(L134:L150)</f>
        <v>220203</v>
      </c>
      <c r="M133" s="241">
        <f>SUM(M134:M150)</f>
        <v>45787.82</v>
      </c>
      <c r="N133" s="241">
        <f>SUM(N134:N150)</f>
        <v>94162.1</v>
      </c>
      <c r="O133" s="23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31"/>
      <c r="AB133" s="241"/>
      <c r="AC133" s="231"/>
      <c r="AD133" s="231"/>
      <c r="AE133" s="625"/>
      <c r="AF133" s="231"/>
      <c r="AG133" s="231"/>
      <c r="AH133" s="231"/>
      <c r="AI133" s="231"/>
      <c r="AJ133" s="231"/>
      <c r="AK133" s="231"/>
      <c r="AL133" s="241"/>
      <c r="AM133" s="231"/>
      <c r="AN133" s="231"/>
      <c r="AO133" s="231"/>
      <c r="AP133" s="231"/>
      <c r="AQ133" s="231"/>
      <c r="AR133" s="231"/>
      <c r="AS133" s="231"/>
      <c r="AT133" s="231"/>
      <c r="AU133" s="231"/>
      <c r="AV133" s="231"/>
      <c r="AW133" s="231"/>
      <c r="AX133" s="231"/>
      <c r="AY133" s="231"/>
      <c r="AZ133" s="231"/>
      <c r="BA133" s="231"/>
      <c r="BB133" s="231"/>
      <c r="BC133" s="231"/>
      <c r="BD133" s="231"/>
      <c r="BE133" s="231"/>
      <c r="BF133" s="231"/>
    </row>
    <row r="134" spans="1:58" ht="24" hidden="1" customHeight="1" x14ac:dyDescent="0.15">
      <c r="A134" s="220" t="s">
        <v>156</v>
      </c>
      <c r="B134" s="147"/>
      <c r="C134" s="232" t="s">
        <v>863</v>
      </c>
      <c r="D134" s="232" t="s">
        <v>2542</v>
      </c>
      <c r="E134" s="232" t="s">
        <v>2135</v>
      </c>
      <c r="F134" s="232" t="s">
        <v>2128</v>
      </c>
      <c r="G134" s="232"/>
      <c r="H134" s="419" t="s">
        <v>2136</v>
      </c>
      <c r="I134" s="232" t="s">
        <v>2137</v>
      </c>
      <c r="J134" s="232">
        <v>34</v>
      </c>
      <c r="K134" s="232" t="s">
        <v>2138</v>
      </c>
      <c r="L134" s="144">
        <v>5726</v>
      </c>
      <c r="M134" s="144">
        <v>1116.82</v>
      </c>
      <c r="N134" s="144">
        <v>1526.1</v>
      </c>
      <c r="O134" s="232" t="s">
        <v>429</v>
      </c>
      <c r="P134" s="144"/>
      <c r="Q134" s="144"/>
      <c r="R134" s="144"/>
      <c r="S134" s="144"/>
      <c r="T134" s="144"/>
      <c r="U134" s="144"/>
      <c r="V134" s="144"/>
      <c r="W134" s="144">
        <v>25</v>
      </c>
      <c r="X134" s="144">
        <v>13</v>
      </c>
      <c r="Y134" s="144">
        <v>6</v>
      </c>
      <c r="Z134" s="144">
        <v>325</v>
      </c>
      <c r="AA134" s="232"/>
      <c r="AB134" s="144"/>
      <c r="AC134" s="232"/>
      <c r="AD134" s="232"/>
      <c r="AE134" s="625">
        <v>1995</v>
      </c>
      <c r="AF134" s="232"/>
      <c r="AG134" s="232" t="s">
        <v>2140</v>
      </c>
      <c r="AH134" s="232"/>
      <c r="AI134" s="232"/>
      <c r="AJ134" s="232"/>
      <c r="AK134" s="232"/>
      <c r="AL134" s="144">
        <v>5040</v>
      </c>
      <c r="AM134" s="232"/>
      <c r="AN134" s="232"/>
      <c r="AO134" s="232"/>
      <c r="AP134" s="232"/>
      <c r="AQ134" s="232"/>
      <c r="AR134" s="232"/>
      <c r="AS134" s="232"/>
      <c r="AT134" s="232"/>
      <c r="AU134" s="232"/>
      <c r="AV134" s="232"/>
      <c r="AW134" s="232"/>
      <c r="AX134" s="232"/>
      <c r="AY134" s="232"/>
      <c r="AZ134" s="232"/>
      <c r="BA134" s="232"/>
      <c r="BB134" s="232"/>
      <c r="BC134" s="232"/>
      <c r="BD134" s="232"/>
      <c r="BE134" s="232"/>
      <c r="BF134" s="232" t="s">
        <v>11770</v>
      </c>
    </row>
    <row r="135" spans="1:58" ht="24" hidden="1" customHeight="1" x14ac:dyDescent="0.15">
      <c r="A135" s="220"/>
      <c r="B135" s="147"/>
      <c r="C135" s="232" t="s">
        <v>863</v>
      </c>
      <c r="D135" s="232"/>
      <c r="E135" s="232" t="s">
        <v>2543</v>
      </c>
      <c r="F135" s="232" t="s">
        <v>863</v>
      </c>
      <c r="G135" s="232"/>
      <c r="H135" s="419"/>
      <c r="I135" s="232" t="s">
        <v>2544</v>
      </c>
      <c r="J135" s="232"/>
      <c r="K135" s="232"/>
      <c r="L135" s="144"/>
      <c r="M135" s="144"/>
      <c r="N135" s="144"/>
      <c r="O135" s="232" t="s">
        <v>429</v>
      </c>
      <c r="P135" s="144"/>
      <c r="Q135" s="144"/>
      <c r="R135" s="144"/>
      <c r="S135" s="144"/>
      <c r="T135" s="144"/>
      <c r="U135" s="144"/>
      <c r="V135" s="144"/>
      <c r="W135" s="144">
        <v>25</v>
      </c>
      <c r="X135" s="144">
        <v>15</v>
      </c>
      <c r="Y135" s="144">
        <v>6</v>
      </c>
      <c r="Z135" s="144">
        <v>375</v>
      </c>
      <c r="AA135" s="232"/>
      <c r="AB135" s="144"/>
      <c r="AC135" s="232"/>
      <c r="AD135" s="232"/>
      <c r="AE135" s="625">
        <v>2004</v>
      </c>
      <c r="AF135" s="232"/>
      <c r="AG135" s="232"/>
      <c r="AH135" s="232"/>
      <c r="AI135" s="232"/>
      <c r="AJ135" s="232"/>
      <c r="AK135" s="232"/>
      <c r="AL135" s="144"/>
      <c r="AM135" s="232"/>
      <c r="AN135" s="232"/>
      <c r="AO135" s="232"/>
      <c r="AP135" s="232"/>
      <c r="AQ135" s="232"/>
      <c r="AR135" s="232"/>
      <c r="AS135" s="232"/>
      <c r="AT135" s="232"/>
      <c r="AU135" s="232"/>
      <c r="AV135" s="232"/>
      <c r="AW135" s="232"/>
      <c r="AX135" s="232"/>
      <c r="AY135" s="232"/>
      <c r="AZ135" s="232"/>
      <c r="BA135" s="232"/>
      <c r="BB135" s="232"/>
      <c r="BC135" s="232"/>
      <c r="BD135" s="232"/>
      <c r="BE135" s="232"/>
      <c r="BF135" s="232" t="s">
        <v>2545</v>
      </c>
    </row>
    <row r="136" spans="1:58" ht="24" hidden="1" customHeight="1" x14ac:dyDescent="0.15">
      <c r="A136" s="220"/>
      <c r="B136" s="147"/>
      <c r="C136" s="232" t="s">
        <v>644</v>
      </c>
      <c r="D136" s="232"/>
      <c r="E136" s="232" t="s">
        <v>1476</v>
      </c>
      <c r="F136" s="232" t="s">
        <v>644</v>
      </c>
      <c r="G136" s="232"/>
      <c r="H136" s="419"/>
      <c r="I136" s="232" t="s">
        <v>2546</v>
      </c>
      <c r="J136" s="232"/>
      <c r="K136" s="232"/>
      <c r="L136" s="144">
        <v>5600</v>
      </c>
      <c r="M136" s="144">
        <v>968</v>
      </c>
      <c r="N136" s="144">
        <v>1441</v>
      </c>
      <c r="O136" s="232" t="s">
        <v>429</v>
      </c>
      <c r="P136" s="144"/>
      <c r="Q136" s="144"/>
      <c r="R136" s="144"/>
      <c r="S136" s="144"/>
      <c r="T136" s="144"/>
      <c r="U136" s="144"/>
      <c r="V136" s="144"/>
      <c r="W136" s="144">
        <v>25</v>
      </c>
      <c r="X136" s="144">
        <v>11</v>
      </c>
      <c r="Y136" s="144">
        <v>5</v>
      </c>
      <c r="Z136" s="144">
        <v>275</v>
      </c>
      <c r="AA136" s="232"/>
      <c r="AB136" s="144"/>
      <c r="AC136" s="232"/>
      <c r="AD136" s="232"/>
      <c r="AE136" s="625">
        <v>2001</v>
      </c>
      <c r="AF136" s="232"/>
      <c r="AG136" s="232"/>
      <c r="AH136" s="232"/>
      <c r="AI136" s="232"/>
      <c r="AJ136" s="232"/>
      <c r="AK136" s="232"/>
      <c r="AL136" s="144">
        <v>6600</v>
      </c>
      <c r="AM136" s="232"/>
      <c r="AN136" s="232"/>
      <c r="AO136" s="232"/>
      <c r="AP136" s="232"/>
      <c r="AQ136" s="232"/>
      <c r="AR136" s="232"/>
      <c r="AS136" s="232"/>
      <c r="AT136" s="232"/>
      <c r="AU136" s="232"/>
      <c r="AV136" s="232"/>
      <c r="AW136" s="232"/>
      <c r="AX136" s="232"/>
      <c r="AY136" s="232"/>
      <c r="AZ136" s="232"/>
      <c r="BA136" s="232"/>
      <c r="BB136" s="232"/>
      <c r="BC136" s="232"/>
      <c r="BD136" s="232"/>
      <c r="BE136" s="232"/>
      <c r="BF136" s="232" t="s">
        <v>2547</v>
      </c>
    </row>
    <row r="137" spans="1:58" ht="24" hidden="1" customHeight="1" x14ac:dyDescent="0.15">
      <c r="A137" s="220"/>
      <c r="B137" s="147"/>
      <c r="C137" s="232" t="s">
        <v>680</v>
      </c>
      <c r="D137" s="232"/>
      <c r="E137" s="232" t="s">
        <v>11352</v>
      </c>
      <c r="F137" s="232" t="s">
        <v>680</v>
      </c>
      <c r="G137" s="232"/>
      <c r="H137" s="232"/>
      <c r="I137" s="232" t="s">
        <v>11771</v>
      </c>
      <c r="J137" s="232"/>
      <c r="K137" s="232"/>
      <c r="L137" s="144">
        <v>9250</v>
      </c>
      <c r="M137" s="144">
        <v>1503</v>
      </c>
      <c r="N137" s="144">
        <v>5794</v>
      </c>
      <c r="O137" s="232" t="s">
        <v>429</v>
      </c>
      <c r="P137" s="144"/>
      <c r="Q137" s="144"/>
      <c r="R137" s="144"/>
      <c r="S137" s="144"/>
      <c r="T137" s="144"/>
      <c r="U137" s="144"/>
      <c r="V137" s="144"/>
      <c r="W137" s="144">
        <v>25</v>
      </c>
      <c r="X137" s="144">
        <v>15</v>
      </c>
      <c r="Y137" s="144">
        <v>6</v>
      </c>
      <c r="Z137" s="144">
        <v>375</v>
      </c>
      <c r="AA137" s="232"/>
      <c r="AB137" s="144"/>
      <c r="AC137" s="232"/>
      <c r="AD137" s="232"/>
      <c r="AE137" s="625">
        <v>2000</v>
      </c>
      <c r="AF137" s="232"/>
      <c r="AG137" s="232"/>
      <c r="AH137" s="232"/>
      <c r="AI137" s="232"/>
      <c r="AJ137" s="232"/>
      <c r="AK137" s="232"/>
      <c r="AL137" s="144">
        <v>12700</v>
      </c>
      <c r="AM137" s="232"/>
      <c r="AN137" s="232"/>
      <c r="AO137" s="232"/>
      <c r="AP137" s="232"/>
      <c r="AQ137" s="232"/>
      <c r="AR137" s="232"/>
      <c r="AS137" s="232"/>
      <c r="AT137" s="232"/>
      <c r="AU137" s="232"/>
      <c r="AV137" s="232"/>
      <c r="AW137" s="232"/>
      <c r="AX137" s="232"/>
      <c r="AY137" s="232"/>
      <c r="AZ137" s="232"/>
      <c r="BA137" s="232"/>
      <c r="BB137" s="232"/>
      <c r="BC137" s="232"/>
      <c r="BD137" s="232"/>
      <c r="BE137" s="232"/>
      <c r="BF137" s="232" t="s">
        <v>2548</v>
      </c>
    </row>
    <row r="138" spans="1:58" ht="24" hidden="1" customHeight="1" x14ac:dyDescent="0.15">
      <c r="A138" s="220"/>
      <c r="B138" s="147"/>
      <c r="C138" s="232" t="s">
        <v>680</v>
      </c>
      <c r="D138" s="232"/>
      <c r="E138" s="232" t="s">
        <v>16775</v>
      </c>
      <c r="F138" s="232" t="s">
        <v>2193</v>
      </c>
      <c r="G138" s="232"/>
      <c r="H138" s="232"/>
      <c r="I138" s="232" t="s">
        <v>16776</v>
      </c>
      <c r="J138" s="232"/>
      <c r="K138" s="232"/>
      <c r="L138" s="144">
        <v>12295</v>
      </c>
      <c r="M138" s="144">
        <v>6442</v>
      </c>
      <c r="N138" s="144">
        <v>16114</v>
      </c>
      <c r="O138" s="232" t="s">
        <v>2304</v>
      </c>
      <c r="P138" s="144"/>
      <c r="Q138" s="144"/>
      <c r="R138" s="144"/>
      <c r="S138" s="144"/>
      <c r="T138" s="144"/>
      <c r="U138" s="144"/>
      <c r="V138" s="144"/>
      <c r="W138" s="138" t="s">
        <v>16777</v>
      </c>
      <c r="X138" s="138" t="s">
        <v>16778</v>
      </c>
      <c r="Y138" s="138" t="s">
        <v>16779</v>
      </c>
      <c r="Z138" s="138">
        <v>408</v>
      </c>
      <c r="AA138" s="232"/>
      <c r="AB138" s="144"/>
      <c r="AC138" s="232"/>
      <c r="AD138" s="232"/>
      <c r="AE138" s="625">
        <v>2003</v>
      </c>
      <c r="AF138" s="232"/>
      <c r="AG138" s="232"/>
      <c r="AH138" s="232"/>
      <c r="AI138" s="232"/>
      <c r="AJ138" s="232"/>
      <c r="AK138" s="232"/>
      <c r="AL138" s="144"/>
      <c r="AM138" s="232"/>
      <c r="AN138" s="232"/>
      <c r="AO138" s="232"/>
      <c r="AP138" s="232"/>
      <c r="AQ138" s="232"/>
      <c r="AR138" s="232"/>
      <c r="AS138" s="232"/>
      <c r="AT138" s="232"/>
      <c r="AU138" s="232"/>
      <c r="AV138" s="232"/>
      <c r="AW138" s="232"/>
      <c r="AX138" s="232"/>
      <c r="AY138" s="232"/>
      <c r="AZ138" s="232"/>
      <c r="BA138" s="232"/>
      <c r="BB138" s="232"/>
      <c r="BC138" s="232"/>
      <c r="BD138" s="232"/>
      <c r="BE138" s="232"/>
      <c r="BF138" s="232"/>
    </row>
    <row r="139" spans="1:58" ht="24" hidden="1" customHeight="1" x14ac:dyDescent="0.15">
      <c r="A139" s="220"/>
      <c r="B139" s="147"/>
      <c r="C139" s="232" t="s">
        <v>2126</v>
      </c>
      <c r="D139" s="232" t="s">
        <v>2549</v>
      </c>
      <c r="E139" s="232" t="s">
        <v>2550</v>
      </c>
      <c r="F139" s="232" t="s">
        <v>2128</v>
      </c>
      <c r="G139" s="232" t="s">
        <v>2441</v>
      </c>
      <c r="H139" s="232" t="s">
        <v>2412</v>
      </c>
      <c r="I139" s="232" t="s">
        <v>16780</v>
      </c>
      <c r="J139" s="232">
        <v>25</v>
      </c>
      <c r="K139" s="232" t="s">
        <v>2551</v>
      </c>
      <c r="L139" s="144">
        <v>56523</v>
      </c>
      <c r="M139" s="144">
        <v>9224</v>
      </c>
      <c r="N139" s="144">
        <v>12343</v>
      </c>
      <c r="O139" s="232" t="s">
        <v>429</v>
      </c>
      <c r="P139" s="144">
        <v>25</v>
      </c>
      <c r="Q139" s="144">
        <v>25</v>
      </c>
      <c r="R139" s="144">
        <v>5</v>
      </c>
      <c r="S139" s="144">
        <v>50</v>
      </c>
      <c r="T139" s="144">
        <v>24</v>
      </c>
      <c r="U139" s="144">
        <v>10</v>
      </c>
      <c r="V139" s="144">
        <v>1200</v>
      </c>
      <c r="W139" s="144">
        <v>25</v>
      </c>
      <c r="X139" s="144">
        <v>13</v>
      </c>
      <c r="Y139" s="144">
        <v>5</v>
      </c>
      <c r="Z139" s="144">
        <v>313</v>
      </c>
      <c r="AA139" s="232"/>
      <c r="AB139" s="144">
        <v>1500</v>
      </c>
      <c r="AC139" s="232" t="s">
        <v>499</v>
      </c>
      <c r="AD139" s="232"/>
      <c r="AE139" s="625">
        <v>1984</v>
      </c>
      <c r="AF139" s="232"/>
      <c r="AG139" s="232" t="s">
        <v>2552</v>
      </c>
      <c r="AH139" s="232" t="s">
        <v>2467</v>
      </c>
      <c r="AI139" s="232"/>
      <c r="AJ139" s="232"/>
      <c r="AK139" s="232"/>
      <c r="AL139" s="144">
        <v>6560</v>
      </c>
      <c r="AM139" s="232"/>
      <c r="AN139" s="232"/>
      <c r="AO139" s="232">
        <v>1</v>
      </c>
      <c r="AP139" s="232" t="s">
        <v>2553</v>
      </c>
      <c r="AQ139" s="232" t="s">
        <v>1001</v>
      </c>
      <c r="AR139" s="232"/>
      <c r="AS139" s="232"/>
      <c r="AT139" s="232"/>
      <c r="AU139" s="232"/>
      <c r="AV139" s="232"/>
      <c r="AW139" s="232"/>
      <c r="AX139" s="232"/>
      <c r="AY139" s="232"/>
      <c r="AZ139" s="232"/>
      <c r="BA139" s="232"/>
      <c r="BB139" s="232"/>
      <c r="BC139" s="232"/>
      <c r="BD139" s="232"/>
      <c r="BE139" s="232"/>
      <c r="BF139" s="232" t="s">
        <v>2554</v>
      </c>
    </row>
    <row r="140" spans="1:58" ht="24" hidden="1" customHeight="1" x14ac:dyDescent="0.15">
      <c r="A140" s="220"/>
      <c r="B140" s="147"/>
      <c r="C140" s="232" t="s">
        <v>2126</v>
      </c>
      <c r="D140" s="232" t="s">
        <v>2555</v>
      </c>
      <c r="E140" s="232" t="s">
        <v>1464</v>
      </c>
      <c r="F140" s="232" t="s">
        <v>2128</v>
      </c>
      <c r="G140" s="232" t="s">
        <v>2441</v>
      </c>
      <c r="H140" s="232" t="s">
        <v>2412</v>
      </c>
      <c r="I140" s="232" t="s">
        <v>16780</v>
      </c>
      <c r="J140" s="232">
        <v>39</v>
      </c>
      <c r="K140" s="232" t="s">
        <v>2551</v>
      </c>
      <c r="L140" s="144">
        <v>9918</v>
      </c>
      <c r="M140" s="144">
        <v>2014</v>
      </c>
      <c r="N140" s="144">
        <v>6572</v>
      </c>
      <c r="O140" s="232" t="s">
        <v>429</v>
      </c>
      <c r="P140" s="144"/>
      <c r="Q140" s="144"/>
      <c r="R140" s="144"/>
      <c r="S140" s="144"/>
      <c r="T140" s="144"/>
      <c r="U140" s="144"/>
      <c r="V140" s="144"/>
      <c r="W140" s="144">
        <v>25</v>
      </c>
      <c r="X140" s="144">
        <v>15</v>
      </c>
      <c r="Y140" s="144">
        <v>7</v>
      </c>
      <c r="Z140" s="144">
        <v>375</v>
      </c>
      <c r="AA140" s="232"/>
      <c r="AB140" s="144">
        <v>0</v>
      </c>
      <c r="AC140" s="232"/>
      <c r="AD140" s="232"/>
      <c r="AE140" s="625">
        <v>1991</v>
      </c>
      <c r="AF140" s="232"/>
      <c r="AG140" s="232" t="s">
        <v>2556</v>
      </c>
      <c r="AH140" s="232" t="s">
        <v>2513</v>
      </c>
      <c r="AI140" s="232"/>
      <c r="AJ140" s="232"/>
      <c r="AK140" s="232"/>
      <c r="AL140" s="144">
        <v>3384</v>
      </c>
      <c r="AM140" s="232"/>
      <c r="AN140" s="232"/>
      <c r="AO140" s="232"/>
      <c r="AP140" s="232"/>
      <c r="AQ140" s="232"/>
      <c r="AR140" s="232"/>
      <c r="AS140" s="232"/>
      <c r="AT140" s="232"/>
      <c r="AU140" s="232"/>
      <c r="AV140" s="232"/>
      <c r="AW140" s="232"/>
      <c r="AX140" s="232"/>
      <c r="AY140" s="232"/>
      <c r="AZ140" s="232"/>
      <c r="BA140" s="232"/>
      <c r="BB140" s="232"/>
      <c r="BC140" s="232"/>
      <c r="BD140" s="232"/>
      <c r="BE140" s="232"/>
      <c r="BF140" s="232" t="s">
        <v>1552</v>
      </c>
    </row>
    <row r="141" spans="1:58" ht="24" hidden="1" customHeight="1" x14ac:dyDescent="0.15">
      <c r="A141" s="220"/>
      <c r="B141" s="147"/>
      <c r="C141" s="232" t="s">
        <v>2126</v>
      </c>
      <c r="D141" s="232"/>
      <c r="E141" s="232" t="s">
        <v>2557</v>
      </c>
      <c r="F141" s="232" t="s">
        <v>2126</v>
      </c>
      <c r="G141" s="232"/>
      <c r="H141" s="232"/>
      <c r="I141" s="232" t="s">
        <v>2558</v>
      </c>
      <c r="J141" s="232"/>
      <c r="K141" s="232"/>
      <c r="L141" s="144">
        <v>18815</v>
      </c>
      <c r="M141" s="144">
        <v>3794</v>
      </c>
      <c r="N141" s="144">
        <v>6249</v>
      </c>
      <c r="O141" s="232" t="s">
        <v>429</v>
      </c>
      <c r="P141" s="144"/>
      <c r="Q141" s="144"/>
      <c r="R141" s="144"/>
      <c r="S141" s="144"/>
      <c r="T141" s="144"/>
      <c r="U141" s="144"/>
      <c r="V141" s="144"/>
      <c r="W141" s="144">
        <v>25</v>
      </c>
      <c r="X141" s="144">
        <v>13</v>
      </c>
      <c r="Y141" s="144">
        <v>6</v>
      </c>
      <c r="Z141" s="144">
        <v>325</v>
      </c>
      <c r="AA141" s="232"/>
      <c r="AB141" s="144"/>
      <c r="AC141" s="232"/>
      <c r="AD141" s="232"/>
      <c r="AE141" s="625">
        <v>2004</v>
      </c>
      <c r="AF141" s="232"/>
      <c r="AG141" s="232"/>
      <c r="AH141" s="232"/>
      <c r="AI141" s="232"/>
      <c r="AJ141" s="232"/>
      <c r="AK141" s="232"/>
      <c r="AL141" s="144">
        <v>2293</v>
      </c>
      <c r="AM141" s="232"/>
      <c r="AN141" s="232"/>
      <c r="AO141" s="232"/>
      <c r="AP141" s="232"/>
      <c r="AQ141" s="232"/>
      <c r="AR141" s="232"/>
      <c r="AS141" s="232"/>
      <c r="AT141" s="232"/>
      <c r="AU141" s="232"/>
      <c r="AV141" s="232"/>
      <c r="AW141" s="232"/>
      <c r="AX141" s="232"/>
      <c r="AY141" s="232"/>
      <c r="AZ141" s="232"/>
      <c r="BA141" s="232"/>
      <c r="BB141" s="232"/>
      <c r="BC141" s="232"/>
      <c r="BD141" s="232"/>
      <c r="BE141" s="232"/>
      <c r="BF141" s="232"/>
    </row>
    <row r="142" spans="1:58" ht="24" hidden="1" customHeight="1" x14ac:dyDescent="0.15">
      <c r="A142" s="220"/>
      <c r="B142" s="147"/>
      <c r="C142" s="232" t="s">
        <v>2126</v>
      </c>
      <c r="D142" s="232"/>
      <c r="E142" s="232" t="s">
        <v>15497</v>
      </c>
      <c r="F142" s="232" t="s">
        <v>2128</v>
      </c>
      <c r="G142" s="232"/>
      <c r="H142" s="232"/>
      <c r="I142" s="267" t="s">
        <v>16759</v>
      </c>
      <c r="J142" s="232"/>
      <c r="K142" s="232"/>
      <c r="L142" s="144">
        <v>3900</v>
      </c>
      <c r="M142" s="144">
        <v>1323</v>
      </c>
      <c r="N142" s="144">
        <v>2202</v>
      </c>
      <c r="O142" s="232" t="s">
        <v>429</v>
      </c>
      <c r="P142" s="144"/>
      <c r="Q142" s="144"/>
      <c r="R142" s="144"/>
      <c r="S142" s="144"/>
      <c r="T142" s="144"/>
      <c r="U142" s="144"/>
      <c r="V142" s="144"/>
      <c r="W142" s="144">
        <v>25</v>
      </c>
      <c r="X142" s="144">
        <v>13</v>
      </c>
      <c r="Y142" s="144">
        <v>6</v>
      </c>
      <c r="Z142" s="144">
        <v>325</v>
      </c>
      <c r="AA142" s="232"/>
      <c r="AB142" s="144"/>
      <c r="AC142" s="232"/>
      <c r="AD142" s="232"/>
      <c r="AE142" s="625">
        <v>2007</v>
      </c>
      <c r="AF142" s="232"/>
      <c r="AG142" s="232"/>
      <c r="AH142" s="232"/>
      <c r="AI142" s="232"/>
      <c r="AJ142" s="232"/>
      <c r="AK142" s="232"/>
      <c r="AL142" s="144">
        <v>4500</v>
      </c>
      <c r="AM142" s="232"/>
      <c r="AN142" s="232"/>
      <c r="AO142" s="232"/>
      <c r="AP142" s="232"/>
      <c r="AQ142" s="232"/>
      <c r="AR142" s="232"/>
      <c r="AS142" s="232"/>
      <c r="AT142" s="232"/>
      <c r="AU142" s="232"/>
      <c r="AV142" s="232"/>
      <c r="AW142" s="232"/>
      <c r="AX142" s="232"/>
      <c r="AY142" s="232"/>
      <c r="AZ142" s="232"/>
      <c r="BA142" s="232"/>
      <c r="BB142" s="232"/>
      <c r="BC142" s="232"/>
      <c r="BD142" s="232"/>
      <c r="BE142" s="232"/>
      <c r="BF142" s="232"/>
    </row>
    <row r="143" spans="1:58" ht="24" hidden="1" customHeight="1" x14ac:dyDescent="0.15">
      <c r="A143" s="220"/>
      <c r="B143" s="147"/>
      <c r="C143" s="232" t="s">
        <v>2126</v>
      </c>
      <c r="D143" s="232"/>
      <c r="E143" s="232" t="s">
        <v>2559</v>
      </c>
      <c r="F143" s="232" t="s">
        <v>2126</v>
      </c>
      <c r="G143" s="232"/>
      <c r="H143" s="232"/>
      <c r="I143" s="232" t="s">
        <v>2560</v>
      </c>
      <c r="J143" s="232"/>
      <c r="K143" s="232"/>
      <c r="L143" s="144">
        <v>6489</v>
      </c>
      <c r="M143" s="144">
        <v>1477</v>
      </c>
      <c r="N143" s="144">
        <v>4125</v>
      </c>
      <c r="O143" s="232" t="s">
        <v>429</v>
      </c>
      <c r="P143" s="144"/>
      <c r="Q143" s="144"/>
      <c r="R143" s="144"/>
      <c r="S143" s="144"/>
      <c r="T143" s="144"/>
      <c r="U143" s="144"/>
      <c r="V143" s="144"/>
      <c r="W143" s="144">
        <v>25</v>
      </c>
      <c r="X143" s="144">
        <v>13</v>
      </c>
      <c r="Y143" s="144">
        <v>6</v>
      </c>
      <c r="Z143" s="144">
        <v>325</v>
      </c>
      <c r="AA143" s="232"/>
      <c r="AB143" s="144"/>
      <c r="AC143" s="232"/>
      <c r="AD143" s="232"/>
      <c r="AE143" s="625">
        <v>1999</v>
      </c>
      <c r="AF143" s="232"/>
      <c r="AG143" s="232"/>
      <c r="AH143" s="232"/>
      <c r="AI143" s="232"/>
      <c r="AJ143" s="232"/>
      <c r="AK143" s="232"/>
      <c r="AL143" s="144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/>
      <c r="AX143" s="232"/>
      <c r="AY143" s="232"/>
      <c r="AZ143" s="232"/>
      <c r="BA143" s="232"/>
      <c r="BB143" s="232"/>
      <c r="BC143" s="232"/>
      <c r="BD143" s="232"/>
      <c r="BE143" s="232"/>
      <c r="BF143" s="232" t="s">
        <v>2547</v>
      </c>
    </row>
    <row r="144" spans="1:58" ht="24" hidden="1" customHeight="1" x14ac:dyDescent="0.15">
      <c r="A144" s="220"/>
      <c r="B144" s="147"/>
      <c r="C144" s="232" t="s">
        <v>2126</v>
      </c>
      <c r="D144" s="232"/>
      <c r="E144" s="232" t="s">
        <v>2561</v>
      </c>
      <c r="F144" s="232" t="s">
        <v>2128</v>
      </c>
      <c r="G144" s="232"/>
      <c r="H144" s="232"/>
      <c r="I144" s="232" t="s">
        <v>16781</v>
      </c>
      <c r="J144" s="232"/>
      <c r="K144" s="232"/>
      <c r="L144" s="144">
        <v>6623</v>
      </c>
      <c r="M144" s="144">
        <v>2816</v>
      </c>
      <c r="N144" s="144">
        <v>11222</v>
      </c>
      <c r="O144" s="232" t="s">
        <v>429</v>
      </c>
      <c r="P144" s="144"/>
      <c r="Q144" s="144"/>
      <c r="R144" s="144"/>
      <c r="S144" s="144"/>
      <c r="T144" s="144"/>
      <c r="U144" s="144"/>
      <c r="V144" s="144"/>
      <c r="W144" s="144">
        <v>25</v>
      </c>
      <c r="X144" s="144">
        <v>13</v>
      </c>
      <c r="Y144" s="144">
        <v>6</v>
      </c>
      <c r="Z144" s="144">
        <v>325</v>
      </c>
      <c r="AA144" s="232"/>
      <c r="AB144" s="144"/>
      <c r="AC144" s="232"/>
      <c r="AD144" s="232"/>
      <c r="AE144" s="625">
        <v>2006</v>
      </c>
      <c r="AF144" s="232"/>
      <c r="AG144" s="232"/>
      <c r="AH144" s="232"/>
      <c r="AI144" s="232"/>
      <c r="AJ144" s="232"/>
      <c r="AK144" s="232"/>
      <c r="AL144" s="144">
        <v>14778</v>
      </c>
      <c r="AM144" s="232"/>
      <c r="AN144" s="232"/>
      <c r="AO144" s="232"/>
      <c r="AP144" s="232"/>
      <c r="AQ144" s="232"/>
      <c r="AR144" s="232"/>
      <c r="AS144" s="232"/>
      <c r="AT144" s="232"/>
      <c r="AU144" s="232"/>
      <c r="AV144" s="232"/>
      <c r="AW144" s="232"/>
      <c r="AX144" s="232"/>
      <c r="AY144" s="232"/>
      <c r="AZ144" s="232"/>
      <c r="BA144" s="232"/>
      <c r="BB144" s="232"/>
      <c r="BC144" s="232"/>
      <c r="BD144" s="232"/>
      <c r="BE144" s="232"/>
      <c r="BF144" s="232" t="s">
        <v>16547</v>
      </c>
    </row>
    <row r="145" spans="1:59" ht="24" hidden="1" customHeight="1" x14ac:dyDescent="0.15">
      <c r="A145" s="220">
        <v>2</v>
      </c>
      <c r="B145" s="147"/>
      <c r="C145" s="232" t="s">
        <v>2126</v>
      </c>
      <c r="D145" s="232"/>
      <c r="E145" s="232" t="s">
        <v>2562</v>
      </c>
      <c r="F145" s="232" t="s">
        <v>2128</v>
      </c>
      <c r="G145" s="232"/>
      <c r="H145" s="232"/>
      <c r="I145" s="232" t="s">
        <v>2563</v>
      </c>
      <c r="J145" s="232"/>
      <c r="K145" s="232"/>
      <c r="L145" s="144">
        <v>9910</v>
      </c>
      <c r="M145" s="144">
        <v>1838</v>
      </c>
      <c r="N145" s="144">
        <v>4633</v>
      </c>
      <c r="O145" s="232" t="s">
        <v>429</v>
      </c>
      <c r="P145" s="144"/>
      <c r="Q145" s="144"/>
      <c r="R145" s="144"/>
      <c r="S145" s="144"/>
      <c r="T145" s="144"/>
      <c r="U145" s="144"/>
      <c r="V145" s="144"/>
      <c r="W145" s="144">
        <v>25</v>
      </c>
      <c r="X145" s="144">
        <v>13</v>
      </c>
      <c r="Y145" s="144">
        <v>6</v>
      </c>
      <c r="Z145" s="144">
        <v>325</v>
      </c>
      <c r="AA145" s="232"/>
      <c r="AB145" s="144"/>
      <c r="AC145" s="232"/>
      <c r="AD145" s="232"/>
      <c r="AE145" s="625">
        <v>2000</v>
      </c>
      <c r="AF145" s="232"/>
      <c r="AG145" s="232"/>
      <c r="AH145" s="232"/>
      <c r="AI145" s="232"/>
      <c r="AJ145" s="232"/>
      <c r="AK145" s="232"/>
      <c r="AL145" s="144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/>
      <c r="AZ145" s="232"/>
      <c r="BA145" s="232"/>
      <c r="BB145" s="232"/>
      <c r="BC145" s="232"/>
      <c r="BD145" s="232"/>
      <c r="BE145" s="232"/>
      <c r="BF145" s="232" t="s">
        <v>2564</v>
      </c>
    </row>
    <row r="146" spans="1:59" ht="24" hidden="1" customHeight="1" x14ac:dyDescent="0.15">
      <c r="A146" s="220">
        <v>3</v>
      </c>
      <c r="B146" s="147"/>
      <c r="C146" s="232" t="s">
        <v>2126</v>
      </c>
      <c r="D146" s="232"/>
      <c r="E146" s="232" t="s">
        <v>2565</v>
      </c>
      <c r="F146" s="232" t="s">
        <v>2566</v>
      </c>
      <c r="G146" s="232"/>
      <c r="H146" s="232"/>
      <c r="I146" s="232" t="s">
        <v>15501</v>
      </c>
      <c r="J146" s="232"/>
      <c r="K146" s="232"/>
      <c r="L146" s="144">
        <v>25768</v>
      </c>
      <c r="M146" s="144">
        <v>3641</v>
      </c>
      <c r="N146" s="144">
        <v>3905</v>
      </c>
      <c r="O146" s="232" t="s">
        <v>429</v>
      </c>
      <c r="P146" s="144"/>
      <c r="Q146" s="144"/>
      <c r="R146" s="144"/>
      <c r="S146" s="144"/>
      <c r="T146" s="144"/>
      <c r="U146" s="144"/>
      <c r="V146" s="144"/>
      <c r="W146" s="144">
        <v>50</v>
      </c>
      <c r="X146" s="144">
        <v>21</v>
      </c>
      <c r="Y146" s="144">
        <v>8</v>
      </c>
      <c r="Z146" s="144">
        <v>1050</v>
      </c>
      <c r="AA146" s="232"/>
      <c r="AB146" s="144">
        <v>312</v>
      </c>
      <c r="AC146" s="232"/>
      <c r="AD146" s="232"/>
      <c r="AE146" s="625">
        <v>2002</v>
      </c>
      <c r="AF146" s="232"/>
      <c r="AG146" s="232"/>
      <c r="AH146" s="232"/>
      <c r="AI146" s="232"/>
      <c r="AJ146" s="232"/>
      <c r="AK146" s="232"/>
      <c r="AL146" s="144">
        <v>6188</v>
      </c>
      <c r="AM146" s="232"/>
      <c r="AN146" s="232"/>
      <c r="AO146" s="232"/>
      <c r="AP146" s="232"/>
      <c r="AQ146" s="232"/>
      <c r="AR146" s="232"/>
      <c r="AS146" s="232"/>
      <c r="AT146" s="232"/>
      <c r="AU146" s="232"/>
      <c r="AV146" s="232"/>
      <c r="AW146" s="232"/>
      <c r="AX146" s="232"/>
      <c r="AY146" s="232"/>
      <c r="AZ146" s="232"/>
      <c r="BA146" s="232"/>
      <c r="BB146" s="232"/>
      <c r="BC146" s="232"/>
      <c r="BD146" s="232"/>
      <c r="BE146" s="232"/>
      <c r="BF146" s="232" t="s">
        <v>2567</v>
      </c>
    </row>
    <row r="147" spans="1:59" ht="24" hidden="1" customHeight="1" x14ac:dyDescent="0.15">
      <c r="A147" s="220"/>
      <c r="B147" s="147"/>
      <c r="C147" s="232" t="s">
        <v>2139</v>
      </c>
      <c r="D147" s="232"/>
      <c r="E147" s="232" t="s">
        <v>2568</v>
      </c>
      <c r="F147" s="232" t="s">
        <v>2139</v>
      </c>
      <c r="G147" s="232"/>
      <c r="H147" s="232"/>
      <c r="I147" s="232" t="s">
        <v>2483</v>
      </c>
      <c r="J147" s="232"/>
      <c r="K147" s="232"/>
      <c r="L147" s="144">
        <v>4628</v>
      </c>
      <c r="M147" s="144">
        <v>2390</v>
      </c>
      <c r="N147" s="144">
        <v>2351</v>
      </c>
      <c r="O147" s="232" t="s">
        <v>429</v>
      </c>
      <c r="P147" s="144"/>
      <c r="Q147" s="144"/>
      <c r="R147" s="144"/>
      <c r="S147" s="144"/>
      <c r="T147" s="144"/>
      <c r="U147" s="144"/>
      <c r="V147" s="144"/>
      <c r="W147" s="144">
        <v>25</v>
      </c>
      <c r="X147" s="144">
        <v>13</v>
      </c>
      <c r="Y147" s="144">
        <v>6</v>
      </c>
      <c r="Z147" s="144">
        <v>472</v>
      </c>
      <c r="AA147" s="232"/>
      <c r="AB147" s="144"/>
      <c r="AC147" s="232"/>
      <c r="AD147" s="232"/>
      <c r="AE147" s="625">
        <v>2006</v>
      </c>
      <c r="AF147" s="232"/>
      <c r="AG147" s="232"/>
      <c r="AH147" s="232"/>
      <c r="AI147" s="232"/>
      <c r="AJ147" s="232"/>
      <c r="AK147" s="232"/>
      <c r="AL147" s="144">
        <v>6421</v>
      </c>
      <c r="AM147" s="232"/>
      <c r="AN147" s="232"/>
      <c r="AO147" s="232"/>
      <c r="AP147" s="232"/>
      <c r="AQ147" s="232"/>
      <c r="AR147" s="232"/>
      <c r="AS147" s="232"/>
      <c r="AT147" s="232"/>
      <c r="AU147" s="232"/>
      <c r="AV147" s="232"/>
      <c r="AW147" s="232"/>
      <c r="AX147" s="232"/>
      <c r="AY147" s="232"/>
      <c r="AZ147" s="232"/>
      <c r="BA147" s="232"/>
      <c r="BB147" s="232"/>
      <c r="BC147" s="232"/>
      <c r="BD147" s="232"/>
      <c r="BE147" s="232"/>
      <c r="BF147" s="232" t="s">
        <v>2569</v>
      </c>
    </row>
    <row r="148" spans="1:59" ht="24" hidden="1" customHeight="1" x14ac:dyDescent="0.15">
      <c r="A148" s="220"/>
      <c r="B148" s="147"/>
      <c r="C148" s="232" t="s">
        <v>2139</v>
      </c>
      <c r="D148" s="232"/>
      <c r="E148" s="232" t="s">
        <v>2570</v>
      </c>
      <c r="F148" s="232" t="s">
        <v>2139</v>
      </c>
      <c r="G148" s="232"/>
      <c r="H148" s="232"/>
      <c r="I148" s="232" t="s">
        <v>2483</v>
      </c>
      <c r="J148" s="232"/>
      <c r="K148" s="232"/>
      <c r="L148" s="144">
        <v>9000</v>
      </c>
      <c r="M148" s="144">
        <v>1756</v>
      </c>
      <c r="N148" s="144">
        <v>7200</v>
      </c>
      <c r="O148" s="232" t="s">
        <v>429</v>
      </c>
      <c r="P148" s="144"/>
      <c r="Q148" s="144"/>
      <c r="R148" s="144"/>
      <c r="S148" s="144"/>
      <c r="T148" s="144"/>
      <c r="U148" s="144"/>
      <c r="V148" s="144"/>
      <c r="W148" s="144" t="s">
        <v>1398</v>
      </c>
      <c r="X148" s="144" t="s">
        <v>2571</v>
      </c>
      <c r="Y148" s="144" t="s">
        <v>2572</v>
      </c>
      <c r="Z148" s="144" t="s">
        <v>2573</v>
      </c>
      <c r="AA148" s="232"/>
      <c r="AB148" s="144"/>
      <c r="AC148" s="232"/>
      <c r="AD148" s="232"/>
      <c r="AE148" s="625">
        <v>2011</v>
      </c>
      <c r="AF148" s="232"/>
      <c r="AG148" s="232"/>
      <c r="AH148" s="232"/>
      <c r="AI148" s="232"/>
      <c r="AJ148" s="232"/>
      <c r="AK148" s="232"/>
      <c r="AL148" s="144"/>
      <c r="AM148" s="232"/>
      <c r="AN148" s="232"/>
      <c r="AO148" s="232"/>
      <c r="AP148" s="232"/>
      <c r="AQ148" s="232"/>
      <c r="AR148" s="232"/>
      <c r="AS148" s="232"/>
      <c r="AT148" s="232"/>
      <c r="AU148" s="232"/>
      <c r="AV148" s="232"/>
      <c r="AW148" s="232"/>
      <c r="AX148" s="232"/>
      <c r="AY148" s="232"/>
      <c r="AZ148" s="232"/>
      <c r="BA148" s="232"/>
      <c r="BB148" s="232"/>
      <c r="BC148" s="232"/>
      <c r="BD148" s="232"/>
      <c r="BE148" s="232"/>
      <c r="BF148" s="232" t="s">
        <v>2574</v>
      </c>
    </row>
    <row r="149" spans="1:59" ht="24" hidden="1" customHeight="1" x14ac:dyDescent="0.15">
      <c r="A149" s="220"/>
      <c r="B149" s="147"/>
      <c r="C149" s="232" t="s">
        <v>2139</v>
      </c>
      <c r="D149" s="232"/>
      <c r="E149" s="232" t="s">
        <v>2575</v>
      </c>
      <c r="F149" s="232" t="s">
        <v>2128</v>
      </c>
      <c r="G149" s="232"/>
      <c r="H149" s="232"/>
      <c r="I149" s="232" t="s">
        <v>16772</v>
      </c>
      <c r="J149" s="232"/>
      <c r="K149" s="232"/>
      <c r="L149" s="144">
        <v>30790</v>
      </c>
      <c r="M149" s="144">
        <v>3822</v>
      </c>
      <c r="N149" s="144">
        <v>5904</v>
      </c>
      <c r="O149" s="232" t="s">
        <v>429</v>
      </c>
      <c r="P149" s="144"/>
      <c r="Q149" s="144"/>
      <c r="R149" s="144"/>
      <c r="S149" s="144"/>
      <c r="T149" s="144"/>
      <c r="U149" s="144"/>
      <c r="V149" s="144"/>
      <c r="W149" s="144">
        <v>25</v>
      </c>
      <c r="X149" s="144">
        <v>13</v>
      </c>
      <c r="Y149" s="144">
        <v>5</v>
      </c>
      <c r="Z149" s="144">
        <v>325</v>
      </c>
      <c r="AA149" s="232"/>
      <c r="AB149" s="144"/>
      <c r="AC149" s="232"/>
      <c r="AD149" s="232"/>
      <c r="AE149" s="625">
        <v>2015</v>
      </c>
      <c r="AF149" s="232"/>
      <c r="AG149" s="232"/>
      <c r="AH149" s="232"/>
      <c r="AI149" s="232"/>
      <c r="AJ149" s="232"/>
      <c r="AK149" s="232"/>
      <c r="AL149" s="144"/>
      <c r="AM149" s="232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 t="s">
        <v>11772</v>
      </c>
    </row>
    <row r="150" spans="1:59" ht="24" hidden="1" customHeight="1" x14ac:dyDescent="0.15">
      <c r="A150" s="220"/>
      <c r="B150" s="480"/>
      <c r="C150" s="232" t="s">
        <v>2211</v>
      </c>
      <c r="D150" s="232"/>
      <c r="E150" s="232" t="s">
        <v>15498</v>
      </c>
      <c r="F150" s="232" t="s">
        <v>2211</v>
      </c>
      <c r="G150" s="232"/>
      <c r="H150" s="232"/>
      <c r="I150" s="232" t="s">
        <v>2213</v>
      </c>
      <c r="J150" s="232"/>
      <c r="K150" s="232"/>
      <c r="L150" s="144">
        <v>4968</v>
      </c>
      <c r="M150" s="144">
        <v>1663</v>
      </c>
      <c r="N150" s="144">
        <v>2581</v>
      </c>
      <c r="O150" s="232" t="s">
        <v>2304</v>
      </c>
      <c r="P150" s="144"/>
      <c r="Q150" s="144"/>
      <c r="R150" s="144"/>
      <c r="S150" s="144"/>
      <c r="T150" s="144"/>
      <c r="U150" s="144"/>
      <c r="V150" s="144"/>
      <c r="W150" s="144">
        <v>25</v>
      </c>
      <c r="X150" s="144" t="s">
        <v>15499</v>
      </c>
      <c r="Y150" s="144">
        <v>6</v>
      </c>
      <c r="Z150" s="144">
        <v>408</v>
      </c>
      <c r="AA150" s="232"/>
      <c r="AB150" s="144"/>
      <c r="AC150" s="232"/>
      <c r="AD150" s="232"/>
      <c r="AE150" s="625">
        <v>2013</v>
      </c>
      <c r="AF150" s="232"/>
      <c r="AG150" s="232"/>
      <c r="AH150" s="232"/>
      <c r="AI150" s="232"/>
      <c r="AJ150" s="232"/>
      <c r="AK150" s="232"/>
      <c r="AL150" s="144"/>
      <c r="AM150" s="232"/>
      <c r="AN150" s="232"/>
      <c r="AO150" s="232"/>
      <c r="AP150" s="232"/>
      <c r="AQ150" s="232"/>
      <c r="AR150" s="232"/>
      <c r="AS150" s="232"/>
      <c r="AT150" s="232"/>
      <c r="AU150" s="232"/>
      <c r="AV150" s="232"/>
      <c r="AW150" s="232"/>
      <c r="AX150" s="232"/>
      <c r="AY150" s="232"/>
      <c r="AZ150" s="232"/>
      <c r="BA150" s="232"/>
      <c r="BB150" s="232"/>
      <c r="BC150" s="232"/>
      <c r="BD150" s="232"/>
      <c r="BE150" s="232"/>
      <c r="BF150" s="232" t="s">
        <v>15500</v>
      </c>
    </row>
    <row r="151" spans="1:59" s="643" customFormat="1" ht="24" hidden="1" customHeight="1" x14ac:dyDescent="0.15">
      <c r="A151" s="1457"/>
      <c r="B151" s="988" t="s">
        <v>16801</v>
      </c>
      <c r="C151" s="989" t="s">
        <v>613</v>
      </c>
      <c r="D151" s="989"/>
      <c r="E151" s="861">
        <f>COUNTA(E152:E175)</f>
        <v>24</v>
      </c>
      <c r="F151" s="989"/>
      <c r="G151" s="989"/>
      <c r="H151" s="989"/>
      <c r="I151" s="989"/>
      <c r="J151" s="989"/>
      <c r="K151" s="989"/>
      <c r="L151" s="665">
        <f>SUM(L152:L175)</f>
        <v>581896.30000000005</v>
      </c>
      <c r="M151" s="665">
        <f>SUM(M152:M175)</f>
        <v>99506.569999999992</v>
      </c>
      <c r="N151" s="665">
        <f>SUM(N152:N175)</f>
        <v>146149.91</v>
      </c>
      <c r="O151" s="989"/>
      <c r="P151" s="886"/>
      <c r="Q151" s="886"/>
      <c r="R151" s="886"/>
      <c r="S151" s="886"/>
      <c r="T151" s="886"/>
      <c r="U151" s="886"/>
      <c r="V151" s="886"/>
      <c r="W151" s="886"/>
      <c r="X151" s="886"/>
      <c r="Y151" s="886"/>
      <c r="Z151" s="886"/>
      <c r="AA151" s="989"/>
      <c r="AB151" s="886"/>
      <c r="AC151" s="989"/>
      <c r="AD151" s="989"/>
      <c r="AE151" s="625"/>
      <c r="AF151" s="989"/>
      <c r="AG151" s="989"/>
      <c r="AH151" s="989"/>
      <c r="AI151" s="989"/>
      <c r="AJ151" s="989"/>
      <c r="AK151" s="989"/>
      <c r="AL151" s="886"/>
      <c r="AM151" s="989"/>
      <c r="AN151" s="989"/>
      <c r="AO151" s="989"/>
      <c r="AP151" s="989"/>
      <c r="AQ151" s="989"/>
      <c r="AR151" s="989"/>
      <c r="AS151" s="989"/>
      <c r="AT151" s="989"/>
      <c r="AU151" s="989"/>
      <c r="AV151" s="989"/>
      <c r="AW151" s="989"/>
      <c r="AX151" s="989"/>
      <c r="AY151" s="989"/>
      <c r="AZ151" s="989"/>
      <c r="BA151" s="989"/>
      <c r="BB151" s="989"/>
      <c r="BC151" s="989"/>
      <c r="BD151" s="989"/>
      <c r="BE151" s="989"/>
      <c r="BF151" s="989"/>
      <c r="BG151" s="1552"/>
    </row>
    <row r="152" spans="1:59" s="622" customFormat="1" ht="24" hidden="1" customHeight="1" x14ac:dyDescent="0.15">
      <c r="A152" s="1460"/>
      <c r="B152" s="423"/>
      <c r="C152" s="652" t="s">
        <v>670</v>
      </c>
      <c r="D152" s="652" t="s">
        <v>1448</v>
      </c>
      <c r="E152" s="652" t="s">
        <v>10466</v>
      </c>
      <c r="F152" s="652" t="s">
        <v>654</v>
      </c>
      <c r="G152" s="652" t="s">
        <v>894</v>
      </c>
      <c r="H152" s="689" t="s">
        <v>1450</v>
      </c>
      <c r="I152" s="652" t="s">
        <v>894</v>
      </c>
      <c r="J152" s="652">
        <v>0.77272727272727271</v>
      </c>
      <c r="K152" s="652"/>
      <c r="L152" s="626">
        <v>9749</v>
      </c>
      <c r="M152" s="626">
        <v>2601</v>
      </c>
      <c r="N152" s="626">
        <v>6335</v>
      </c>
      <c r="O152" s="652" t="s">
        <v>429</v>
      </c>
      <c r="P152" s="691"/>
      <c r="Q152" s="691"/>
      <c r="R152" s="691"/>
      <c r="S152" s="691">
        <v>50</v>
      </c>
      <c r="T152" s="691"/>
      <c r="U152" s="691">
        <v>8</v>
      </c>
      <c r="V152" s="691"/>
      <c r="W152" s="691"/>
      <c r="X152" s="691"/>
      <c r="Y152" s="691"/>
      <c r="Z152" s="691"/>
      <c r="AA152" s="652"/>
      <c r="AB152" s="691">
        <v>1500</v>
      </c>
      <c r="AC152" s="652" t="s">
        <v>185</v>
      </c>
      <c r="AD152" s="652" t="s">
        <v>354</v>
      </c>
      <c r="AE152" s="625">
        <v>1980</v>
      </c>
      <c r="AF152" s="652"/>
      <c r="AG152" s="652">
        <v>878</v>
      </c>
      <c r="AH152" s="652"/>
      <c r="AI152" s="652"/>
      <c r="AJ152" s="652"/>
      <c r="AK152" s="652"/>
      <c r="AL152" s="691">
        <v>878</v>
      </c>
      <c r="AM152" s="652">
        <v>1999</v>
      </c>
      <c r="AN152" s="652"/>
      <c r="AO152" s="652">
        <v>1</v>
      </c>
      <c r="AP152" s="652">
        <v>150</v>
      </c>
      <c r="AQ152" s="652" t="s">
        <v>1451</v>
      </c>
      <c r="AR152" s="652"/>
      <c r="AS152" s="652" t="s">
        <v>427</v>
      </c>
      <c r="AT152" s="652">
        <v>1</v>
      </c>
      <c r="AU152" s="652">
        <v>183</v>
      </c>
      <c r="AV152" s="652" t="s">
        <v>1452</v>
      </c>
      <c r="AW152" s="652" t="s">
        <v>1258</v>
      </c>
      <c r="AX152" s="652" t="s">
        <v>1453</v>
      </c>
      <c r="AY152" s="652">
        <v>1</v>
      </c>
      <c r="AZ152" s="652">
        <v>86</v>
      </c>
      <c r="BA152" s="652" t="s">
        <v>1454</v>
      </c>
      <c r="BB152" s="652" t="s">
        <v>1455</v>
      </c>
      <c r="BC152" s="652" t="s">
        <v>1456</v>
      </c>
      <c r="BD152" s="652">
        <v>1</v>
      </c>
      <c r="BE152" s="652">
        <v>270</v>
      </c>
      <c r="BF152" s="652" t="s">
        <v>1457</v>
      </c>
      <c r="BG152" s="1601"/>
    </row>
    <row r="153" spans="1:59" s="622" customFormat="1" ht="24" hidden="1" customHeight="1" x14ac:dyDescent="0.15">
      <c r="A153" s="1460"/>
      <c r="B153" s="122"/>
      <c r="C153" s="980" t="s">
        <v>670</v>
      </c>
      <c r="D153" s="652"/>
      <c r="E153" s="980" t="s">
        <v>10467</v>
      </c>
      <c r="F153" s="980" t="s">
        <v>670</v>
      </c>
      <c r="G153" s="980" t="s">
        <v>2597</v>
      </c>
      <c r="H153" s="689"/>
      <c r="I153" s="980" t="s">
        <v>2597</v>
      </c>
      <c r="J153" s="652"/>
      <c r="K153" s="652"/>
      <c r="L153" s="719"/>
      <c r="M153" s="719">
        <v>1379</v>
      </c>
      <c r="N153" s="719">
        <v>5519</v>
      </c>
      <c r="O153" s="980" t="s">
        <v>429</v>
      </c>
      <c r="P153" s="1539"/>
      <c r="Q153" s="1539"/>
      <c r="R153" s="1539"/>
      <c r="S153" s="1539">
        <v>25</v>
      </c>
      <c r="T153" s="1539">
        <v>19</v>
      </c>
      <c r="U153" s="1539">
        <v>6</v>
      </c>
      <c r="V153" s="1539">
        <v>561</v>
      </c>
      <c r="W153" s="1539"/>
      <c r="X153" s="1539"/>
      <c r="Y153" s="1539"/>
      <c r="Z153" s="1539"/>
      <c r="AA153" s="652"/>
      <c r="AB153" s="1539"/>
      <c r="AC153" s="652"/>
      <c r="AD153" s="652"/>
      <c r="AE153" s="625">
        <v>2012</v>
      </c>
      <c r="AF153" s="652"/>
      <c r="AG153" s="652"/>
      <c r="AH153" s="652"/>
      <c r="AI153" s="652"/>
      <c r="AJ153" s="652"/>
      <c r="AK153" s="652"/>
      <c r="AL153" s="1539"/>
      <c r="AM153" s="652"/>
      <c r="AN153" s="652"/>
      <c r="AO153" s="652"/>
      <c r="AP153" s="652"/>
      <c r="AQ153" s="652"/>
      <c r="AR153" s="652"/>
      <c r="AS153" s="652"/>
      <c r="AT153" s="652"/>
      <c r="AU153" s="652"/>
      <c r="AV153" s="652"/>
      <c r="AW153" s="652"/>
      <c r="AX153" s="652"/>
      <c r="AY153" s="652"/>
      <c r="AZ153" s="652"/>
      <c r="BA153" s="652"/>
      <c r="BB153" s="652"/>
      <c r="BC153" s="652"/>
      <c r="BD153" s="652"/>
      <c r="BE153" s="652"/>
      <c r="BF153" s="980" t="s">
        <v>4167</v>
      </c>
      <c r="BG153" s="1601"/>
    </row>
    <row r="154" spans="1:59" s="622" customFormat="1" ht="24" hidden="1" customHeight="1" x14ac:dyDescent="0.15">
      <c r="A154" s="1460"/>
      <c r="B154" s="122"/>
      <c r="C154" s="980" t="s">
        <v>12012</v>
      </c>
      <c r="D154" s="652"/>
      <c r="E154" s="980" t="s">
        <v>12013</v>
      </c>
      <c r="F154" s="980" t="s">
        <v>12012</v>
      </c>
      <c r="G154" s="980" t="s">
        <v>12014</v>
      </c>
      <c r="H154" s="689"/>
      <c r="I154" s="980" t="s">
        <v>12014</v>
      </c>
      <c r="J154" s="652"/>
      <c r="K154" s="652"/>
      <c r="L154" s="719">
        <v>4952.3999999999996</v>
      </c>
      <c r="M154" s="719">
        <v>1775.4</v>
      </c>
      <c r="N154" s="719">
        <v>3281.25</v>
      </c>
      <c r="O154" s="980" t="s">
        <v>429</v>
      </c>
      <c r="P154" s="1539"/>
      <c r="Q154" s="1539"/>
      <c r="R154" s="1539"/>
      <c r="S154" s="1539"/>
      <c r="T154" s="1539"/>
      <c r="U154" s="1539"/>
      <c r="V154" s="1539"/>
      <c r="W154" s="1539">
        <v>25</v>
      </c>
      <c r="X154" s="1539">
        <v>15</v>
      </c>
      <c r="Y154" s="1539">
        <v>6</v>
      </c>
      <c r="Z154" s="1539">
        <v>375</v>
      </c>
      <c r="AA154" s="652"/>
      <c r="AB154" s="1539"/>
      <c r="AC154" s="652"/>
      <c r="AD154" s="652"/>
      <c r="AE154" s="625">
        <v>2018</v>
      </c>
      <c r="AF154" s="652"/>
      <c r="AG154" s="652"/>
      <c r="AH154" s="652"/>
      <c r="AI154" s="652"/>
      <c r="AJ154" s="652"/>
      <c r="AK154" s="652"/>
      <c r="AL154" s="1539">
        <v>10337</v>
      </c>
      <c r="AM154" s="652"/>
      <c r="AN154" s="652"/>
      <c r="AO154" s="652"/>
      <c r="AP154" s="652"/>
      <c r="AQ154" s="652"/>
      <c r="AR154" s="652"/>
      <c r="AS154" s="652"/>
      <c r="AT154" s="652"/>
      <c r="AU154" s="652"/>
      <c r="AV154" s="652"/>
      <c r="AW154" s="652"/>
      <c r="AX154" s="652"/>
      <c r="AY154" s="652"/>
      <c r="AZ154" s="652"/>
      <c r="BA154" s="652"/>
      <c r="BB154" s="652"/>
      <c r="BC154" s="652"/>
      <c r="BD154" s="652"/>
      <c r="BE154" s="652"/>
      <c r="BF154" s="980" t="s">
        <v>12015</v>
      </c>
      <c r="BG154" s="1601"/>
    </row>
    <row r="155" spans="1:59" s="622" customFormat="1" ht="24" hidden="1" customHeight="1" x14ac:dyDescent="0.15">
      <c r="A155" s="1460" t="s">
        <v>156</v>
      </c>
      <c r="B155" s="122"/>
      <c r="C155" s="980" t="s">
        <v>865</v>
      </c>
      <c r="D155" s="980"/>
      <c r="E155" s="980" t="s">
        <v>1459</v>
      </c>
      <c r="F155" s="980" t="s">
        <v>654</v>
      </c>
      <c r="G155" s="980" t="s">
        <v>325</v>
      </c>
      <c r="H155" s="980"/>
      <c r="I155" s="980" t="s">
        <v>325</v>
      </c>
      <c r="J155" s="980"/>
      <c r="K155" s="980"/>
      <c r="L155" s="719"/>
      <c r="M155" s="719">
        <v>2635.64</v>
      </c>
      <c r="N155" s="719">
        <v>4814.7299999999996</v>
      </c>
      <c r="O155" s="980" t="s">
        <v>429</v>
      </c>
      <c r="P155" s="1539"/>
      <c r="Q155" s="1539"/>
      <c r="R155" s="1539"/>
      <c r="S155" s="1539"/>
      <c r="T155" s="1539"/>
      <c r="U155" s="1539"/>
      <c r="V155" s="1539"/>
      <c r="W155" s="1539">
        <v>25</v>
      </c>
      <c r="X155" s="1539">
        <v>15</v>
      </c>
      <c r="Y155" s="1539">
        <v>7</v>
      </c>
      <c r="Z155" s="1539">
        <v>375</v>
      </c>
      <c r="AA155" s="980"/>
      <c r="AB155" s="1539"/>
      <c r="AC155" s="980"/>
      <c r="AD155" s="980"/>
      <c r="AE155" s="625">
        <v>2002</v>
      </c>
      <c r="AF155" s="980"/>
      <c r="AG155" s="980"/>
      <c r="AH155" s="980"/>
      <c r="AI155" s="980"/>
      <c r="AJ155" s="980"/>
      <c r="AK155" s="980"/>
      <c r="AL155" s="1539">
        <v>5740</v>
      </c>
      <c r="AM155" s="980"/>
      <c r="AN155" s="980"/>
      <c r="AO155" s="980"/>
      <c r="AP155" s="980"/>
      <c r="AQ155" s="980"/>
      <c r="AR155" s="980"/>
      <c r="AS155" s="980"/>
      <c r="AT155" s="980"/>
      <c r="AU155" s="980"/>
      <c r="AV155" s="980"/>
      <c r="AW155" s="980"/>
      <c r="AX155" s="980"/>
      <c r="AY155" s="980"/>
      <c r="AZ155" s="980"/>
      <c r="BA155" s="980"/>
      <c r="BB155" s="980"/>
      <c r="BC155" s="980"/>
      <c r="BD155" s="980"/>
      <c r="BE155" s="980"/>
      <c r="BF155" s="980" t="s">
        <v>1462</v>
      </c>
      <c r="BG155" s="1601"/>
    </row>
    <row r="156" spans="1:59" s="622" customFormat="1" ht="24" hidden="1" customHeight="1" x14ac:dyDescent="0.15">
      <c r="A156" s="1460"/>
      <c r="B156" s="122"/>
      <c r="C156" s="980" t="s">
        <v>855</v>
      </c>
      <c r="D156" s="980"/>
      <c r="E156" s="980" t="s">
        <v>1464</v>
      </c>
      <c r="F156" s="980" t="s">
        <v>654</v>
      </c>
      <c r="G156" s="980" t="s">
        <v>894</v>
      </c>
      <c r="H156" s="980"/>
      <c r="I156" s="980" t="s">
        <v>894</v>
      </c>
      <c r="J156" s="980"/>
      <c r="K156" s="980"/>
      <c r="L156" s="719"/>
      <c r="M156" s="719">
        <v>2371.54</v>
      </c>
      <c r="N156" s="719">
        <v>6619.3</v>
      </c>
      <c r="O156" s="980" t="s">
        <v>429</v>
      </c>
      <c r="P156" s="1539"/>
      <c r="Q156" s="1539"/>
      <c r="R156" s="1539"/>
      <c r="S156" s="1539"/>
      <c r="T156" s="1539"/>
      <c r="U156" s="1539"/>
      <c r="V156" s="1539"/>
      <c r="W156" s="1539">
        <v>25</v>
      </c>
      <c r="X156" s="1539">
        <v>15</v>
      </c>
      <c r="Y156" s="1539">
        <v>6</v>
      </c>
      <c r="Z156" s="1539">
        <v>375</v>
      </c>
      <c r="AA156" s="980"/>
      <c r="AB156" s="1539"/>
      <c r="AC156" s="980"/>
      <c r="AD156" s="980"/>
      <c r="AE156" s="625">
        <v>1992</v>
      </c>
      <c r="AF156" s="980"/>
      <c r="AG156" s="980"/>
      <c r="AH156" s="980"/>
      <c r="AI156" s="980"/>
      <c r="AJ156" s="980"/>
      <c r="AK156" s="980"/>
      <c r="AL156" s="1539">
        <v>3422</v>
      </c>
      <c r="AM156" s="980"/>
      <c r="AN156" s="980"/>
      <c r="AO156" s="980"/>
      <c r="AP156" s="980"/>
      <c r="AQ156" s="980"/>
      <c r="AR156" s="980"/>
      <c r="AS156" s="980"/>
      <c r="AT156" s="980"/>
      <c r="AU156" s="980"/>
      <c r="AV156" s="980"/>
      <c r="AW156" s="980"/>
      <c r="AX156" s="980"/>
      <c r="AY156" s="980"/>
      <c r="AZ156" s="980"/>
      <c r="BA156" s="980"/>
      <c r="BB156" s="980"/>
      <c r="BC156" s="980"/>
      <c r="BD156" s="980"/>
      <c r="BE156" s="980"/>
      <c r="BF156" s="980" t="s">
        <v>4167</v>
      </c>
      <c r="BG156" s="1601"/>
    </row>
    <row r="157" spans="1:59" s="622" customFormat="1" ht="24" hidden="1" customHeight="1" x14ac:dyDescent="0.15">
      <c r="A157" s="1460" t="s">
        <v>93</v>
      </c>
      <c r="B157" s="122"/>
      <c r="C157" s="980" t="s">
        <v>855</v>
      </c>
      <c r="D157" s="980" t="s">
        <v>1458</v>
      </c>
      <c r="E157" s="980" t="s">
        <v>10468</v>
      </c>
      <c r="F157" s="980" t="s">
        <v>654</v>
      </c>
      <c r="G157" s="980" t="s">
        <v>325</v>
      </c>
      <c r="H157" s="980" t="s">
        <v>1450</v>
      </c>
      <c r="I157" s="980" t="s">
        <v>325</v>
      </c>
      <c r="J157" s="980">
        <v>17</v>
      </c>
      <c r="K157" s="980"/>
      <c r="L157" s="719">
        <v>29478</v>
      </c>
      <c r="M157" s="719">
        <v>2883</v>
      </c>
      <c r="N157" s="719">
        <v>4810</v>
      </c>
      <c r="O157" s="980" t="s">
        <v>429</v>
      </c>
      <c r="P157" s="1539"/>
      <c r="Q157" s="1539"/>
      <c r="R157" s="1539"/>
      <c r="S157" s="1539"/>
      <c r="T157" s="1539"/>
      <c r="U157" s="1539"/>
      <c r="V157" s="1539"/>
      <c r="W157" s="1539">
        <v>25</v>
      </c>
      <c r="X157" s="1539">
        <v>15</v>
      </c>
      <c r="Y157" s="1539">
        <v>7</v>
      </c>
      <c r="Z157" s="1539">
        <v>375</v>
      </c>
      <c r="AA157" s="980">
        <v>96</v>
      </c>
      <c r="AB157" s="1539"/>
      <c r="AC157" s="980"/>
      <c r="AD157" s="980" t="s">
        <v>354</v>
      </c>
      <c r="AE157" s="625">
        <v>2009</v>
      </c>
      <c r="AF157" s="980"/>
      <c r="AG157" s="980">
        <v>1890</v>
      </c>
      <c r="AH157" s="980"/>
      <c r="AI157" s="980">
        <v>3750</v>
      </c>
      <c r="AJ157" s="980"/>
      <c r="AK157" s="980"/>
      <c r="AL157" s="1539">
        <v>11755</v>
      </c>
      <c r="AM157" s="980"/>
      <c r="AN157" s="980"/>
      <c r="AO157" s="980"/>
      <c r="AP157" s="980"/>
      <c r="AQ157" s="980"/>
      <c r="AR157" s="980"/>
      <c r="AS157" s="980" t="s">
        <v>427</v>
      </c>
      <c r="AT157" s="980">
        <v>1</v>
      </c>
      <c r="AU157" s="980">
        <v>221</v>
      </c>
      <c r="AV157" s="980" t="s">
        <v>1452</v>
      </c>
      <c r="AW157" s="980" t="s">
        <v>1258</v>
      </c>
      <c r="AX157" s="980" t="s">
        <v>1453</v>
      </c>
      <c r="AY157" s="980">
        <v>1</v>
      </c>
      <c r="AZ157" s="980">
        <v>224</v>
      </c>
      <c r="BA157" s="980" t="s">
        <v>1454</v>
      </c>
      <c r="BB157" s="980" t="s">
        <v>1460</v>
      </c>
      <c r="BC157" s="980" t="s">
        <v>1461</v>
      </c>
      <c r="BD157" s="980">
        <v>1</v>
      </c>
      <c r="BE157" s="980">
        <v>99</v>
      </c>
      <c r="BF157" s="980" t="s">
        <v>4167</v>
      </c>
      <c r="BG157" s="1601"/>
    </row>
    <row r="158" spans="1:59" s="1118" customFormat="1" ht="24" hidden="1" customHeight="1" x14ac:dyDescent="0.15">
      <c r="A158" s="1460"/>
      <c r="B158" s="122"/>
      <c r="C158" s="980" t="s">
        <v>878</v>
      </c>
      <c r="D158" s="980" t="s">
        <v>1463</v>
      </c>
      <c r="E158" s="980" t="s">
        <v>10469</v>
      </c>
      <c r="F158" s="980" t="s">
        <v>654</v>
      </c>
      <c r="G158" s="980" t="s">
        <v>10470</v>
      </c>
      <c r="H158" s="980" t="s">
        <v>1465</v>
      </c>
      <c r="I158" s="980" t="s">
        <v>10470</v>
      </c>
      <c r="J158" s="980">
        <v>39</v>
      </c>
      <c r="K158" s="980" t="s">
        <v>1466</v>
      </c>
      <c r="L158" s="719">
        <v>6861</v>
      </c>
      <c r="M158" s="719">
        <v>708</v>
      </c>
      <c r="N158" s="719">
        <v>2015</v>
      </c>
      <c r="O158" s="980" t="s">
        <v>429</v>
      </c>
      <c r="P158" s="1539"/>
      <c r="Q158" s="1539"/>
      <c r="R158" s="1539"/>
      <c r="S158" s="1539"/>
      <c r="T158" s="1539"/>
      <c r="U158" s="1539"/>
      <c r="V158" s="1539"/>
      <c r="W158" s="1539">
        <v>25</v>
      </c>
      <c r="X158" s="1539">
        <v>13</v>
      </c>
      <c r="Y158" s="1539">
        <v>6</v>
      </c>
      <c r="Z158" s="1539">
        <v>375</v>
      </c>
      <c r="AA158" s="980">
        <v>120</v>
      </c>
      <c r="AB158" s="1539"/>
      <c r="AC158" s="980"/>
      <c r="AD158" s="980"/>
      <c r="AE158" s="625">
        <v>1994</v>
      </c>
      <c r="AF158" s="980"/>
      <c r="AG158" s="980">
        <v>422</v>
      </c>
      <c r="AH158" s="980"/>
      <c r="AI158" s="980">
        <v>3000</v>
      </c>
      <c r="AJ158" s="980"/>
      <c r="AK158" s="980"/>
      <c r="AL158" s="1539">
        <v>649</v>
      </c>
      <c r="AM158" s="980"/>
      <c r="AN158" s="980"/>
      <c r="AO158" s="980"/>
      <c r="AP158" s="980"/>
      <c r="AQ158" s="980"/>
      <c r="AR158" s="980"/>
      <c r="AS158" s="980"/>
      <c r="AT158" s="980"/>
      <c r="AU158" s="980"/>
      <c r="AV158" s="980"/>
      <c r="AW158" s="980"/>
      <c r="AX158" s="980"/>
      <c r="AY158" s="980"/>
      <c r="AZ158" s="980"/>
      <c r="BA158" s="980"/>
      <c r="BB158" s="980"/>
      <c r="BC158" s="980"/>
      <c r="BD158" s="980"/>
      <c r="BE158" s="980"/>
      <c r="BF158" s="980"/>
      <c r="BG158" s="1601"/>
    </row>
    <row r="159" spans="1:59" s="622" customFormat="1" ht="24" hidden="1" customHeight="1" x14ac:dyDescent="0.15">
      <c r="A159" s="1460"/>
      <c r="B159" s="122"/>
      <c r="C159" s="652" t="s">
        <v>878</v>
      </c>
      <c r="D159" s="980"/>
      <c r="E159" s="652" t="s">
        <v>1469</v>
      </c>
      <c r="F159" s="652" t="s">
        <v>878</v>
      </c>
      <c r="G159" s="652" t="s">
        <v>1062</v>
      </c>
      <c r="H159" s="980"/>
      <c r="I159" s="652" t="s">
        <v>1062</v>
      </c>
      <c r="J159" s="980"/>
      <c r="K159" s="980"/>
      <c r="L159" s="626">
        <v>8745</v>
      </c>
      <c r="M159" s="626">
        <v>1268</v>
      </c>
      <c r="N159" s="626">
        <v>2205</v>
      </c>
      <c r="O159" s="652" t="s">
        <v>429</v>
      </c>
      <c r="P159" s="691"/>
      <c r="Q159" s="691"/>
      <c r="R159" s="691"/>
      <c r="S159" s="691"/>
      <c r="T159" s="691"/>
      <c r="U159" s="691"/>
      <c r="V159" s="691"/>
      <c r="W159" s="691">
        <v>25</v>
      </c>
      <c r="X159" s="691">
        <v>15</v>
      </c>
      <c r="Y159" s="691">
        <v>6</v>
      </c>
      <c r="Z159" s="691">
        <v>388</v>
      </c>
      <c r="AA159" s="980"/>
      <c r="AB159" s="691"/>
      <c r="AC159" s="980"/>
      <c r="AD159" s="980"/>
      <c r="AE159" s="625">
        <v>2004</v>
      </c>
      <c r="AF159" s="980"/>
      <c r="AG159" s="980"/>
      <c r="AH159" s="980"/>
      <c r="AI159" s="980"/>
      <c r="AJ159" s="980"/>
      <c r="AK159" s="980"/>
      <c r="AL159" s="691">
        <v>4430</v>
      </c>
      <c r="AM159" s="980"/>
      <c r="AN159" s="980"/>
      <c r="AO159" s="980"/>
      <c r="AP159" s="980"/>
      <c r="AQ159" s="980"/>
      <c r="AR159" s="980"/>
      <c r="AS159" s="980"/>
      <c r="AT159" s="980"/>
      <c r="AU159" s="980"/>
      <c r="AV159" s="980"/>
      <c r="AW159" s="980"/>
      <c r="AX159" s="980"/>
      <c r="AY159" s="980"/>
      <c r="AZ159" s="980"/>
      <c r="BA159" s="980"/>
      <c r="BB159" s="980"/>
      <c r="BC159" s="980"/>
      <c r="BD159" s="980"/>
      <c r="BE159" s="980"/>
      <c r="BF159" s="652" t="s">
        <v>4167</v>
      </c>
      <c r="BG159" s="1601"/>
    </row>
    <row r="160" spans="1:59" s="622" customFormat="1" ht="24" hidden="1" customHeight="1" x14ac:dyDescent="0.15">
      <c r="A160" s="1460"/>
      <c r="B160" s="122"/>
      <c r="C160" s="652" t="s">
        <v>878</v>
      </c>
      <c r="D160" s="980" t="s">
        <v>1467</v>
      </c>
      <c r="E160" s="652" t="s">
        <v>1470</v>
      </c>
      <c r="F160" s="652" t="s">
        <v>654</v>
      </c>
      <c r="G160" s="652" t="s">
        <v>325</v>
      </c>
      <c r="H160" s="980" t="s">
        <v>1468</v>
      </c>
      <c r="I160" s="652" t="s">
        <v>325</v>
      </c>
      <c r="J160" s="980">
        <v>34</v>
      </c>
      <c r="K160" s="980" t="s">
        <v>1466</v>
      </c>
      <c r="L160" s="626">
        <v>50020</v>
      </c>
      <c r="M160" s="626">
        <v>43029</v>
      </c>
      <c r="N160" s="626">
        <v>9887</v>
      </c>
      <c r="O160" s="652" t="s">
        <v>429</v>
      </c>
      <c r="P160" s="691"/>
      <c r="Q160" s="691"/>
      <c r="R160" s="691"/>
      <c r="S160" s="691"/>
      <c r="T160" s="691"/>
      <c r="U160" s="691"/>
      <c r="V160" s="691"/>
      <c r="W160" s="691">
        <v>25</v>
      </c>
      <c r="X160" s="691">
        <v>15</v>
      </c>
      <c r="Y160" s="691">
        <v>6</v>
      </c>
      <c r="Z160" s="691">
        <v>388</v>
      </c>
      <c r="AA160" s="980"/>
      <c r="AB160" s="691"/>
      <c r="AC160" s="980"/>
      <c r="AD160" s="980"/>
      <c r="AE160" s="625">
        <v>2006</v>
      </c>
      <c r="AF160" s="980"/>
      <c r="AG160" s="980"/>
      <c r="AH160" s="980"/>
      <c r="AI160" s="980"/>
      <c r="AJ160" s="980"/>
      <c r="AK160" s="980"/>
      <c r="AL160" s="691">
        <v>74000</v>
      </c>
      <c r="AM160" s="980"/>
      <c r="AN160" s="980"/>
      <c r="AO160" s="980"/>
      <c r="AP160" s="980"/>
      <c r="AQ160" s="980"/>
      <c r="AR160" s="980"/>
      <c r="AS160" s="980"/>
      <c r="AT160" s="980"/>
      <c r="AU160" s="980"/>
      <c r="AV160" s="980"/>
      <c r="AW160" s="980"/>
      <c r="AX160" s="980"/>
      <c r="AY160" s="980"/>
      <c r="AZ160" s="980"/>
      <c r="BA160" s="980"/>
      <c r="BB160" s="980"/>
      <c r="BC160" s="980"/>
      <c r="BD160" s="980"/>
      <c r="BE160" s="980"/>
      <c r="BF160" s="652" t="s">
        <v>1471</v>
      </c>
      <c r="BG160" s="1601"/>
    </row>
    <row r="161" spans="1:59" s="622" customFormat="1" ht="24" hidden="1" customHeight="1" x14ac:dyDescent="0.15">
      <c r="A161" s="1460"/>
      <c r="B161" s="122"/>
      <c r="C161" s="652" t="s">
        <v>878</v>
      </c>
      <c r="D161" s="652"/>
      <c r="E161" s="652" t="s">
        <v>10471</v>
      </c>
      <c r="F161" s="652" t="s">
        <v>654</v>
      </c>
      <c r="G161" s="652" t="s">
        <v>894</v>
      </c>
      <c r="H161" s="689"/>
      <c r="I161" s="652" t="s">
        <v>894</v>
      </c>
      <c r="J161" s="652"/>
      <c r="K161" s="652"/>
      <c r="L161" s="626">
        <v>142968.9</v>
      </c>
      <c r="M161" s="626">
        <v>11960.04</v>
      </c>
      <c r="N161" s="626">
        <v>26723.25</v>
      </c>
      <c r="O161" s="652" t="s">
        <v>429</v>
      </c>
      <c r="P161" s="691"/>
      <c r="Q161" s="691"/>
      <c r="R161" s="691"/>
      <c r="S161" s="691"/>
      <c r="T161" s="691"/>
      <c r="U161" s="691"/>
      <c r="V161" s="691"/>
      <c r="W161" s="691">
        <v>10</v>
      </c>
      <c r="X161" s="691">
        <v>25</v>
      </c>
      <c r="Y161" s="691">
        <v>5</v>
      </c>
      <c r="Z161" s="691">
        <v>250</v>
      </c>
      <c r="AA161" s="652"/>
      <c r="AB161" s="691"/>
      <c r="AC161" s="652"/>
      <c r="AD161" s="652"/>
      <c r="AE161" s="625">
        <v>2013</v>
      </c>
      <c r="AF161" s="652"/>
      <c r="AG161" s="652"/>
      <c r="AH161" s="652"/>
      <c r="AI161" s="652"/>
      <c r="AJ161" s="652"/>
      <c r="AK161" s="652"/>
      <c r="AL161" s="691">
        <v>41706</v>
      </c>
      <c r="AM161" s="652"/>
      <c r="AN161" s="652"/>
      <c r="AO161" s="652"/>
      <c r="AP161" s="652"/>
      <c r="AQ161" s="652"/>
      <c r="AR161" s="652"/>
      <c r="AS161" s="652"/>
      <c r="AT161" s="652"/>
      <c r="AU161" s="652"/>
      <c r="AV161" s="652"/>
      <c r="AW161" s="652"/>
      <c r="AX161" s="652"/>
      <c r="AY161" s="652"/>
      <c r="AZ161" s="652"/>
      <c r="BA161" s="652"/>
      <c r="BB161" s="652"/>
      <c r="BC161" s="652"/>
      <c r="BD161" s="652"/>
      <c r="BE161" s="652"/>
      <c r="BF161" s="652" t="s">
        <v>15517</v>
      </c>
      <c r="BG161" s="1601"/>
    </row>
    <row r="162" spans="1:59" s="622" customFormat="1" ht="24" hidden="1" customHeight="1" x14ac:dyDescent="0.15">
      <c r="A162" s="1460"/>
      <c r="B162" s="122"/>
      <c r="C162" s="652" t="s">
        <v>855</v>
      </c>
      <c r="D162" s="652"/>
      <c r="E162" s="652" t="s">
        <v>1472</v>
      </c>
      <c r="F162" s="652" t="s">
        <v>855</v>
      </c>
      <c r="G162" s="652" t="s">
        <v>10415</v>
      </c>
      <c r="H162" s="689"/>
      <c r="I162" s="652" t="s">
        <v>10415</v>
      </c>
      <c r="J162" s="652"/>
      <c r="K162" s="652"/>
      <c r="L162" s="626"/>
      <c r="M162" s="626">
        <v>1333</v>
      </c>
      <c r="N162" s="626">
        <v>2442</v>
      </c>
      <c r="O162" s="652" t="s">
        <v>429</v>
      </c>
      <c r="P162" s="691"/>
      <c r="Q162" s="691"/>
      <c r="R162" s="691"/>
      <c r="S162" s="691"/>
      <c r="T162" s="691"/>
      <c r="U162" s="691"/>
      <c r="V162" s="691"/>
      <c r="W162" s="691">
        <v>25</v>
      </c>
      <c r="X162" s="691">
        <v>14</v>
      </c>
      <c r="Y162" s="691">
        <v>6</v>
      </c>
      <c r="Z162" s="691">
        <v>350</v>
      </c>
      <c r="AA162" s="652"/>
      <c r="AB162" s="691"/>
      <c r="AC162" s="652"/>
      <c r="AD162" s="652"/>
      <c r="AE162" s="625">
        <v>2007</v>
      </c>
      <c r="AF162" s="652"/>
      <c r="AG162" s="652"/>
      <c r="AH162" s="652"/>
      <c r="AI162" s="652"/>
      <c r="AJ162" s="652"/>
      <c r="AK162" s="652"/>
      <c r="AL162" s="691">
        <v>6010</v>
      </c>
      <c r="AM162" s="652"/>
      <c r="AN162" s="652"/>
      <c r="AO162" s="652"/>
      <c r="AP162" s="652"/>
      <c r="AQ162" s="652"/>
      <c r="AR162" s="652"/>
      <c r="AS162" s="652"/>
      <c r="AT162" s="652"/>
      <c r="AU162" s="652"/>
      <c r="AV162" s="652"/>
      <c r="AW162" s="652"/>
      <c r="AX162" s="652"/>
      <c r="AY162" s="652"/>
      <c r="AZ162" s="652"/>
      <c r="BA162" s="652"/>
      <c r="BB162" s="652"/>
      <c r="BC162" s="652"/>
      <c r="BD162" s="652"/>
      <c r="BE162" s="652"/>
      <c r="BF162" s="652" t="s">
        <v>4167</v>
      </c>
      <c r="BG162" s="1601"/>
    </row>
    <row r="163" spans="1:59" s="622" customFormat="1" ht="24" hidden="1" customHeight="1" x14ac:dyDescent="0.15">
      <c r="A163" s="1460"/>
      <c r="B163" s="122"/>
      <c r="C163" s="980" t="s">
        <v>855</v>
      </c>
      <c r="D163" s="652"/>
      <c r="E163" s="980" t="s">
        <v>1474</v>
      </c>
      <c r="F163" s="980" t="s">
        <v>855</v>
      </c>
      <c r="G163" s="980" t="s">
        <v>10415</v>
      </c>
      <c r="H163" s="689"/>
      <c r="I163" s="980" t="s">
        <v>10415</v>
      </c>
      <c r="J163" s="652"/>
      <c r="K163" s="652"/>
      <c r="L163" s="719"/>
      <c r="M163" s="719">
        <v>1683</v>
      </c>
      <c r="N163" s="719">
        <v>4712</v>
      </c>
      <c r="O163" s="980" t="s">
        <v>429</v>
      </c>
      <c r="P163" s="1539"/>
      <c r="Q163" s="1539"/>
      <c r="R163" s="1539"/>
      <c r="S163" s="1539"/>
      <c r="T163" s="1539"/>
      <c r="U163" s="1539"/>
      <c r="V163" s="1539"/>
      <c r="W163" s="1539">
        <v>25</v>
      </c>
      <c r="X163" s="1539">
        <v>15</v>
      </c>
      <c r="Y163" s="1539">
        <v>6</v>
      </c>
      <c r="Z163" s="1539">
        <v>388</v>
      </c>
      <c r="AA163" s="652"/>
      <c r="AB163" s="1539"/>
      <c r="AC163" s="652"/>
      <c r="AD163" s="652"/>
      <c r="AE163" s="625">
        <v>2006</v>
      </c>
      <c r="AF163" s="652">
        <v>164965</v>
      </c>
      <c r="AG163" s="652" t="s">
        <v>10472</v>
      </c>
      <c r="AH163" s="652"/>
      <c r="AI163" s="652"/>
      <c r="AJ163" s="652"/>
      <c r="AK163" s="652"/>
      <c r="AL163" s="1539">
        <v>9140</v>
      </c>
      <c r="AM163" s="652"/>
      <c r="AN163" s="652"/>
      <c r="AO163" s="652"/>
      <c r="AP163" s="652"/>
      <c r="AQ163" s="652"/>
      <c r="AR163" s="652"/>
      <c r="AS163" s="652"/>
      <c r="AT163" s="652"/>
      <c r="AU163" s="652"/>
      <c r="AV163" s="652"/>
      <c r="AW163" s="652"/>
      <c r="AX163" s="652"/>
      <c r="AY163" s="652"/>
      <c r="AZ163" s="652"/>
      <c r="BA163" s="652"/>
      <c r="BB163" s="652"/>
      <c r="BC163" s="652"/>
      <c r="BD163" s="652"/>
      <c r="BE163" s="652"/>
      <c r="BF163" s="980" t="s">
        <v>4167</v>
      </c>
      <c r="BG163" s="1601"/>
    </row>
    <row r="164" spans="1:59" s="622" customFormat="1" ht="24" hidden="1" customHeight="1" x14ac:dyDescent="0.15">
      <c r="A164" s="1460"/>
      <c r="B164" s="122"/>
      <c r="C164" s="980" t="s">
        <v>644</v>
      </c>
      <c r="D164" s="652"/>
      <c r="E164" s="1539" t="s">
        <v>1475</v>
      </c>
      <c r="F164" s="980" t="s">
        <v>644</v>
      </c>
      <c r="G164" s="980" t="s">
        <v>325</v>
      </c>
      <c r="H164" s="689"/>
      <c r="I164" s="980" t="s">
        <v>325</v>
      </c>
      <c r="J164" s="652"/>
      <c r="K164" s="652"/>
      <c r="L164" s="719">
        <v>14760</v>
      </c>
      <c r="M164" s="719">
        <v>2235</v>
      </c>
      <c r="N164" s="719">
        <v>3895</v>
      </c>
      <c r="O164" s="980" t="s">
        <v>429</v>
      </c>
      <c r="P164" s="1539"/>
      <c r="Q164" s="1539"/>
      <c r="R164" s="1539"/>
      <c r="S164" s="1539"/>
      <c r="T164" s="1539"/>
      <c r="U164" s="1539"/>
      <c r="V164" s="1539"/>
      <c r="W164" s="1539">
        <v>25</v>
      </c>
      <c r="X164" s="1539">
        <v>13</v>
      </c>
      <c r="Y164" s="1539">
        <v>6</v>
      </c>
      <c r="Z164" s="1539">
        <v>325</v>
      </c>
      <c r="AA164" s="652"/>
      <c r="AB164" s="1539"/>
      <c r="AC164" s="652"/>
      <c r="AD164" s="652"/>
      <c r="AE164" s="625">
        <v>2001</v>
      </c>
      <c r="AF164" s="652"/>
      <c r="AG164" s="652"/>
      <c r="AH164" s="652"/>
      <c r="AI164" s="652"/>
      <c r="AJ164" s="652"/>
      <c r="AK164" s="652"/>
      <c r="AL164" s="1539"/>
      <c r="AM164" s="652"/>
      <c r="AN164" s="652"/>
      <c r="AO164" s="652"/>
      <c r="AP164" s="652"/>
      <c r="AQ164" s="652"/>
      <c r="AR164" s="652"/>
      <c r="AS164" s="652"/>
      <c r="AT164" s="652"/>
      <c r="AU164" s="652"/>
      <c r="AV164" s="652"/>
      <c r="AW164" s="652"/>
      <c r="AX164" s="652"/>
      <c r="AY164" s="652"/>
      <c r="AZ164" s="652"/>
      <c r="BA164" s="652"/>
      <c r="BB164" s="652"/>
      <c r="BC164" s="652"/>
      <c r="BD164" s="652"/>
      <c r="BE164" s="652"/>
      <c r="BF164" s="980"/>
      <c r="BG164" s="1601"/>
    </row>
    <row r="165" spans="1:59" s="622" customFormat="1" ht="24" hidden="1" customHeight="1" x14ac:dyDescent="0.15">
      <c r="A165" s="1460" t="s">
        <v>336</v>
      </c>
      <c r="B165" s="122"/>
      <c r="C165" s="980" t="s">
        <v>644</v>
      </c>
      <c r="D165" s="980"/>
      <c r="E165" s="980" t="s">
        <v>1476</v>
      </c>
      <c r="F165" s="980" t="s">
        <v>644</v>
      </c>
      <c r="G165" s="1602" t="s">
        <v>325</v>
      </c>
      <c r="H165" s="980"/>
      <c r="I165" s="1602" t="s">
        <v>325</v>
      </c>
      <c r="J165" s="980"/>
      <c r="K165" s="980"/>
      <c r="L165" s="719">
        <v>9921</v>
      </c>
      <c r="M165" s="719">
        <v>1363</v>
      </c>
      <c r="N165" s="719">
        <v>5505</v>
      </c>
      <c r="O165" s="980" t="s">
        <v>429</v>
      </c>
      <c r="P165" s="1539"/>
      <c r="Q165" s="1539"/>
      <c r="R165" s="1539"/>
      <c r="S165" s="1539"/>
      <c r="T165" s="1539"/>
      <c r="U165" s="1539"/>
      <c r="V165" s="1539"/>
      <c r="W165" s="1539">
        <v>25</v>
      </c>
      <c r="X165" s="1539">
        <v>13</v>
      </c>
      <c r="Y165" s="1539">
        <v>6</v>
      </c>
      <c r="Z165" s="1539">
        <v>325</v>
      </c>
      <c r="AA165" s="980"/>
      <c r="AB165" s="1539"/>
      <c r="AC165" s="980"/>
      <c r="AD165" s="980"/>
      <c r="AE165" s="625">
        <v>2005</v>
      </c>
      <c r="AF165" s="980"/>
      <c r="AG165" s="980"/>
      <c r="AH165" s="980"/>
      <c r="AI165" s="980"/>
      <c r="AJ165" s="980"/>
      <c r="AK165" s="980"/>
      <c r="AL165" s="1539"/>
      <c r="AM165" s="980"/>
      <c r="AN165" s="980"/>
      <c r="AO165" s="980"/>
      <c r="AP165" s="980"/>
      <c r="AQ165" s="980"/>
      <c r="AR165" s="980"/>
      <c r="AS165" s="980"/>
      <c r="AT165" s="980"/>
      <c r="AU165" s="980"/>
      <c r="AV165" s="980"/>
      <c r="AW165" s="980"/>
      <c r="AX165" s="980"/>
      <c r="AY165" s="980"/>
      <c r="AZ165" s="980"/>
      <c r="BA165" s="980"/>
      <c r="BB165" s="980"/>
      <c r="BC165" s="980"/>
      <c r="BD165" s="980"/>
      <c r="BE165" s="980"/>
      <c r="BF165" s="980"/>
      <c r="BG165" s="1601"/>
    </row>
    <row r="166" spans="1:59" s="622" customFormat="1" ht="24" hidden="1" customHeight="1" x14ac:dyDescent="0.15">
      <c r="A166" s="1460">
        <v>4</v>
      </c>
      <c r="B166" s="122"/>
      <c r="C166" s="980" t="s">
        <v>644</v>
      </c>
      <c r="D166" s="980"/>
      <c r="E166" s="980" t="s">
        <v>1477</v>
      </c>
      <c r="F166" s="980" t="s">
        <v>644</v>
      </c>
      <c r="G166" s="980" t="s">
        <v>325</v>
      </c>
      <c r="H166" s="980"/>
      <c r="I166" s="980" t="s">
        <v>325</v>
      </c>
      <c r="J166" s="980"/>
      <c r="K166" s="980"/>
      <c r="L166" s="719">
        <v>12475</v>
      </c>
      <c r="M166" s="719">
        <v>1847</v>
      </c>
      <c r="N166" s="719">
        <v>5354</v>
      </c>
      <c r="O166" s="980" t="s">
        <v>429</v>
      </c>
      <c r="P166" s="1539"/>
      <c r="Q166" s="1539"/>
      <c r="R166" s="1539"/>
      <c r="S166" s="1539"/>
      <c r="T166" s="1539"/>
      <c r="U166" s="1539"/>
      <c r="V166" s="1539"/>
      <c r="W166" s="1539">
        <v>25</v>
      </c>
      <c r="X166" s="1539">
        <v>13</v>
      </c>
      <c r="Y166" s="1539">
        <v>6</v>
      </c>
      <c r="Z166" s="1539">
        <v>325</v>
      </c>
      <c r="AA166" s="1539"/>
      <c r="AB166" s="1539"/>
      <c r="AC166" s="980"/>
      <c r="AD166" s="980"/>
      <c r="AE166" s="625">
        <v>2008</v>
      </c>
      <c r="AF166" s="1539"/>
      <c r="AG166" s="980"/>
      <c r="AH166" s="980"/>
      <c r="AI166" s="980"/>
      <c r="AJ166" s="980"/>
      <c r="AK166" s="980"/>
      <c r="AL166" s="1539">
        <v>9700</v>
      </c>
      <c r="AM166" s="980"/>
      <c r="AN166" s="980"/>
      <c r="AO166" s="980"/>
      <c r="AP166" s="980"/>
      <c r="AQ166" s="980"/>
      <c r="AR166" s="980"/>
      <c r="AS166" s="980"/>
      <c r="AT166" s="980"/>
      <c r="AU166" s="980"/>
      <c r="AV166" s="980"/>
      <c r="AW166" s="980"/>
      <c r="AX166" s="980"/>
      <c r="AY166" s="980"/>
      <c r="AZ166" s="980"/>
      <c r="BA166" s="980"/>
      <c r="BB166" s="980"/>
      <c r="BC166" s="980"/>
      <c r="BD166" s="980"/>
      <c r="BE166" s="980"/>
      <c r="BF166" s="980"/>
      <c r="BG166" s="1601"/>
    </row>
    <row r="167" spans="1:59" s="622" customFormat="1" ht="24" hidden="1" customHeight="1" x14ac:dyDescent="0.15">
      <c r="A167" s="1460"/>
      <c r="B167" s="122"/>
      <c r="C167" s="980" t="s">
        <v>644</v>
      </c>
      <c r="D167" s="980"/>
      <c r="E167" s="980" t="s">
        <v>16906</v>
      </c>
      <c r="F167" s="980" t="s">
        <v>644</v>
      </c>
      <c r="G167" s="980" t="s">
        <v>325</v>
      </c>
      <c r="H167" s="980"/>
      <c r="I167" s="980" t="s">
        <v>325</v>
      </c>
      <c r="J167" s="980"/>
      <c r="K167" s="980"/>
      <c r="L167" s="719">
        <v>10000</v>
      </c>
      <c r="M167" s="719">
        <v>1589</v>
      </c>
      <c r="N167" s="719">
        <v>2978</v>
      </c>
      <c r="O167" s="980" t="s">
        <v>429</v>
      </c>
      <c r="P167" s="1539"/>
      <c r="Q167" s="1539"/>
      <c r="R167" s="1539"/>
      <c r="S167" s="1539"/>
      <c r="T167" s="1539"/>
      <c r="U167" s="1539"/>
      <c r="V167" s="1539"/>
      <c r="W167" s="1539">
        <v>25</v>
      </c>
      <c r="X167" s="1539">
        <v>13</v>
      </c>
      <c r="Y167" s="1539">
        <v>6</v>
      </c>
      <c r="Z167" s="1539">
        <v>325</v>
      </c>
      <c r="AA167" s="980"/>
      <c r="AB167" s="1539"/>
      <c r="AC167" s="980"/>
      <c r="AD167" s="980"/>
      <c r="AE167" s="625">
        <v>2015</v>
      </c>
      <c r="AF167" s="980"/>
      <c r="AG167" s="980"/>
      <c r="AH167" s="980"/>
      <c r="AI167" s="980"/>
      <c r="AJ167" s="980"/>
      <c r="AK167" s="980"/>
      <c r="AL167" s="1539">
        <v>9100</v>
      </c>
      <c r="AM167" s="980"/>
      <c r="AN167" s="980"/>
      <c r="AO167" s="980"/>
      <c r="AP167" s="980"/>
      <c r="AQ167" s="980"/>
      <c r="AR167" s="980"/>
      <c r="AS167" s="980"/>
      <c r="AT167" s="980"/>
      <c r="AU167" s="980"/>
      <c r="AV167" s="980"/>
      <c r="AW167" s="980"/>
      <c r="AX167" s="980"/>
      <c r="AY167" s="980"/>
      <c r="AZ167" s="980"/>
      <c r="BA167" s="980"/>
      <c r="BB167" s="980"/>
      <c r="BC167" s="980"/>
      <c r="BD167" s="980"/>
      <c r="BE167" s="980"/>
      <c r="BF167" s="980"/>
      <c r="BG167" s="1601"/>
    </row>
    <row r="168" spans="1:59" s="622" customFormat="1" ht="24" hidden="1" customHeight="1" x14ac:dyDescent="0.15">
      <c r="A168" s="1460"/>
      <c r="B168" s="122"/>
      <c r="C168" s="980" t="s">
        <v>12012</v>
      </c>
      <c r="D168" s="980"/>
      <c r="E168" s="980" t="s">
        <v>10473</v>
      </c>
      <c r="F168" s="980" t="s">
        <v>654</v>
      </c>
      <c r="G168" s="1602" t="s">
        <v>894</v>
      </c>
      <c r="H168" s="980"/>
      <c r="I168" s="1602" t="s">
        <v>894</v>
      </c>
      <c r="J168" s="980"/>
      <c r="K168" s="980"/>
      <c r="L168" s="719">
        <v>18600</v>
      </c>
      <c r="M168" s="719">
        <v>10621</v>
      </c>
      <c r="N168" s="719">
        <v>18194</v>
      </c>
      <c r="O168" s="980" t="s">
        <v>429</v>
      </c>
      <c r="P168" s="1539">
        <v>25</v>
      </c>
      <c r="Q168" s="1539">
        <v>30</v>
      </c>
      <c r="R168" s="1539">
        <v>5</v>
      </c>
      <c r="S168" s="1539">
        <v>50</v>
      </c>
      <c r="T168" s="1539">
        <v>25</v>
      </c>
      <c r="U168" s="1539">
        <v>10</v>
      </c>
      <c r="V168" s="1539">
        <v>1250</v>
      </c>
      <c r="W168" s="1539">
        <v>50</v>
      </c>
      <c r="X168" s="1539">
        <v>15</v>
      </c>
      <c r="Y168" s="1539">
        <v>6</v>
      </c>
      <c r="Z168" s="1539">
        <v>750</v>
      </c>
      <c r="AA168" s="980"/>
      <c r="AB168" s="1539">
        <v>3006</v>
      </c>
      <c r="AC168" s="980"/>
      <c r="AD168" s="980"/>
      <c r="AE168" s="625">
        <v>2013</v>
      </c>
      <c r="AF168" s="980"/>
      <c r="AG168" s="980"/>
      <c r="AH168" s="980"/>
      <c r="AI168" s="980"/>
      <c r="AJ168" s="980"/>
      <c r="AK168" s="980"/>
      <c r="AL168" s="1539"/>
      <c r="AM168" s="980"/>
      <c r="AN168" s="980"/>
      <c r="AO168" s="980"/>
      <c r="AP168" s="980"/>
      <c r="AQ168" s="980"/>
      <c r="AR168" s="980"/>
      <c r="AS168" s="980"/>
      <c r="AT168" s="980"/>
      <c r="AU168" s="980"/>
      <c r="AV168" s="980"/>
      <c r="AW168" s="980"/>
      <c r="AX168" s="980"/>
      <c r="AY168" s="980"/>
      <c r="AZ168" s="980"/>
      <c r="BA168" s="980"/>
      <c r="BB168" s="980"/>
      <c r="BC168" s="980"/>
      <c r="BD168" s="980"/>
      <c r="BE168" s="980"/>
      <c r="BF168" s="980"/>
      <c r="BG168" s="1601"/>
    </row>
    <row r="169" spans="1:59" s="622" customFormat="1" ht="24" hidden="1" customHeight="1" x14ac:dyDescent="0.15">
      <c r="A169" s="1460"/>
      <c r="B169" s="122"/>
      <c r="C169" s="980" t="s">
        <v>644</v>
      </c>
      <c r="D169" s="980"/>
      <c r="E169" s="980" t="s">
        <v>1478</v>
      </c>
      <c r="F169" s="980" t="s">
        <v>654</v>
      </c>
      <c r="G169" s="1602" t="s">
        <v>1479</v>
      </c>
      <c r="H169" s="980"/>
      <c r="I169" s="1602" t="s">
        <v>1479</v>
      </c>
      <c r="J169" s="980"/>
      <c r="K169" s="980"/>
      <c r="L169" s="719">
        <v>4240</v>
      </c>
      <c r="M169" s="719">
        <v>2044.95</v>
      </c>
      <c r="N169" s="719">
        <v>7109.38</v>
      </c>
      <c r="O169" s="980" t="s">
        <v>429</v>
      </c>
      <c r="P169" s="1539"/>
      <c r="Q169" s="1539"/>
      <c r="R169" s="1539"/>
      <c r="S169" s="1539"/>
      <c r="T169" s="1539"/>
      <c r="U169" s="1539"/>
      <c r="V169" s="1539"/>
      <c r="W169" s="1539">
        <v>25</v>
      </c>
      <c r="X169" s="1539">
        <v>13</v>
      </c>
      <c r="Y169" s="1539">
        <v>6</v>
      </c>
      <c r="Z169" s="1539">
        <v>325</v>
      </c>
      <c r="AA169" s="980"/>
      <c r="AB169" s="1539"/>
      <c r="AC169" s="980"/>
      <c r="AD169" s="980"/>
      <c r="AE169" s="625">
        <v>2010</v>
      </c>
      <c r="AF169" s="980"/>
      <c r="AG169" s="980"/>
      <c r="AH169" s="980"/>
      <c r="AI169" s="980"/>
      <c r="AJ169" s="980"/>
      <c r="AK169" s="980"/>
      <c r="AL169" s="1539">
        <v>17000</v>
      </c>
      <c r="AM169" s="980"/>
      <c r="AN169" s="980"/>
      <c r="AO169" s="980"/>
      <c r="AP169" s="980"/>
      <c r="AQ169" s="980"/>
      <c r="AR169" s="980"/>
      <c r="AS169" s="980"/>
      <c r="AT169" s="980"/>
      <c r="AU169" s="980"/>
      <c r="AV169" s="980"/>
      <c r="AW169" s="980"/>
      <c r="AX169" s="980"/>
      <c r="AY169" s="980"/>
      <c r="AZ169" s="980"/>
      <c r="BA169" s="980"/>
      <c r="BB169" s="980"/>
      <c r="BC169" s="980"/>
      <c r="BD169" s="980"/>
      <c r="BE169" s="980"/>
      <c r="BF169" s="980"/>
      <c r="BG169" s="1601"/>
    </row>
    <row r="170" spans="1:59" s="622" customFormat="1" ht="24" hidden="1" customHeight="1" x14ac:dyDescent="0.15">
      <c r="A170" s="1460" t="s">
        <v>156</v>
      </c>
      <c r="B170" s="122"/>
      <c r="C170" s="980" t="s">
        <v>871</v>
      </c>
      <c r="D170" s="980"/>
      <c r="E170" s="980" t="s">
        <v>14649</v>
      </c>
      <c r="F170" s="980" t="s">
        <v>871</v>
      </c>
      <c r="G170" s="1602" t="s">
        <v>325</v>
      </c>
      <c r="H170" s="980"/>
      <c r="I170" s="1602" t="s">
        <v>325</v>
      </c>
      <c r="J170" s="980"/>
      <c r="K170" s="980"/>
      <c r="L170" s="719"/>
      <c r="M170" s="719"/>
      <c r="N170" s="719">
        <v>2600</v>
      </c>
      <c r="O170" s="980" t="s">
        <v>429</v>
      </c>
      <c r="P170" s="1539"/>
      <c r="Q170" s="1539"/>
      <c r="R170" s="1539"/>
      <c r="S170" s="1539"/>
      <c r="T170" s="1539"/>
      <c r="U170" s="1539"/>
      <c r="V170" s="1539"/>
      <c r="W170" s="1539">
        <v>25</v>
      </c>
      <c r="X170" s="1539">
        <v>15</v>
      </c>
      <c r="Y170" s="1539">
        <v>6</v>
      </c>
      <c r="Z170" s="1539">
        <v>375</v>
      </c>
      <c r="AA170" s="980"/>
      <c r="AB170" s="1539"/>
      <c r="AC170" s="980"/>
      <c r="AD170" s="980"/>
      <c r="AE170" s="625">
        <v>2019</v>
      </c>
      <c r="AF170" s="980"/>
      <c r="AG170" s="980"/>
      <c r="AH170" s="980"/>
      <c r="AI170" s="980"/>
      <c r="AJ170" s="980"/>
      <c r="AK170" s="980"/>
      <c r="AL170" s="1539"/>
      <c r="AM170" s="980"/>
      <c r="AN170" s="980"/>
      <c r="AO170" s="980"/>
      <c r="AP170" s="980"/>
      <c r="AQ170" s="980"/>
      <c r="AR170" s="980"/>
      <c r="AS170" s="980"/>
      <c r="AT170" s="980"/>
      <c r="AU170" s="980"/>
      <c r="AV170" s="980"/>
      <c r="AW170" s="980"/>
      <c r="AX170" s="980"/>
      <c r="AY170" s="980"/>
      <c r="AZ170" s="980"/>
      <c r="BA170" s="980"/>
      <c r="BB170" s="980"/>
      <c r="BC170" s="980"/>
      <c r="BD170" s="980"/>
      <c r="BE170" s="980"/>
      <c r="BF170" s="980"/>
      <c r="BG170" s="1601"/>
    </row>
    <row r="171" spans="1:59" s="622" customFormat="1" ht="24" hidden="1" customHeight="1" x14ac:dyDescent="0.15">
      <c r="A171" s="1460"/>
      <c r="B171" s="122"/>
      <c r="C171" s="980" t="s">
        <v>871</v>
      </c>
      <c r="D171" s="980"/>
      <c r="E171" s="980" t="s">
        <v>10474</v>
      </c>
      <c r="F171" s="980" t="s">
        <v>871</v>
      </c>
      <c r="G171" s="1440" t="s">
        <v>325</v>
      </c>
      <c r="H171" s="980" t="s">
        <v>14650</v>
      </c>
      <c r="I171" s="1440" t="s">
        <v>325</v>
      </c>
      <c r="J171" s="980" t="s">
        <v>14650</v>
      </c>
      <c r="K171" s="980"/>
      <c r="L171" s="719">
        <v>5520</v>
      </c>
      <c r="M171" s="719">
        <v>893</v>
      </c>
      <c r="N171" s="719">
        <v>2411</v>
      </c>
      <c r="O171" s="980" t="s">
        <v>429</v>
      </c>
      <c r="P171" s="1539"/>
      <c r="Q171" s="1539"/>
      <c r="R171" s="1539"/>
      <c r="S171" s="1539"/>
      <c r="T171" s="1539"/>
      <c r="U171" s="1539"/>
      <c r="V171" s="1539"/>
      <c r="W171" s="1539">
        <v>25</v>
      </c>
      <c r="X171" s="1539">
        <v>15</v>
      </c>
      <c r="Y171" s="1539">
        <v>4</v>
      </c>
      <c r="Z171" s="1539">
        <v>336</v>
      </c>
      <c r="AA171" s="980"/>
      <c r="AB171" s="1539"/>
      <c r="AC171" s="980"/>
      <c r="AD171" s="980"/>
      <c r="AE171" s="625">
        <v>2014</v>
      </c>
      <c r="AF171" s="980"/>
      <c r="AG171" s="980"/>
      <c r="AH171" s="980"/>
      <c r="AI171" s="980"/>
      <c r="AJ171" s="980"/>
      <c r="AK171" s="980"/>
      <c r="AL171" s="1539">
        <v>7810</v>
      </c>
      <c r="AM171" s="980"/>
      <c r="AN171" s="980"/>
      <c r="AO171" s="980"/>
      <c r="AP171" s="980"/>
      <c r="AQ171" s="980"/>
      <c r="AR171" s="980"/>
      <c r="AS171" s="980"/>
      <c r="AT171" s="980"/>
      <c r="AU171" s="980"/>
      <c r="AV171" s="980"/>
      <c r="AW171" s="980"/>
      <c r="AX171" s="980"/>
      <c r="AY171" s="980"/>
      <c r="AZ171" s="980"/>
      <c r="BA171" s="980"/>
      <c r="BB171" s="980"/>
      <c r="BC171" s="980"/>
      <c r="BD171" s="980"/>
      <c r="BE171" s="980"/>
      <c r="BF171" s="980"/>
      <c r="BG171" s="1601"/>
    </row>
    <row r="172" spans="1:59" s="622" customFormat="1" ht="24" hidden="1" customHeight="1" x14ac:dyDescent="0.15">
      <c r="A172" s="1460"/>
      <c r="B172" s="122"/>
      <c r="C172" s="980" t="s">
        <v>891</v>
      </c>
      <c r="D172" s="980"/>
      <c r="E172" s="980" t="s">
        <v>14651</v>
      </c>
      <c r="F172" s="980" t="s">
        <v>891</v>
      </c>
      <c r="G172" s="980" t="s">
        <v>14652</v>
      </c>
      <c r="H172" s="980"/>
      <c r="I172" s="980" t="s">
        <v>14652</v>
      </c>
      <c r="J172" s="980"/>
      <c r="K172" s="980"/>
      <c r="L172" s="719">
        <v>4132</v>
      </c>
      <c r="M172" s="719">
        <v>2460</v>
      </c>
      <c r="N172" s="719">
        <v>5632</v>
      </c>
      <c r="O172" s="980" t="s">
        <v>429</v>
      </c>
      <c r="P172" s="1539"/>
      <c r="Q172" s="1539"/>
      <c r="R172" s="1539"/>
      <c r="S172" s="1539"/>
      <c r="T172" s="1539"/>
      <c r="U172" s="1539"/>
      <c r="V172" s="1539"/>
      <c r="W172" s="1539">
        <v>25</v>
      </c>
      <c r="X172" s="1539">
        <v>15</v>
      </c>
      <c r="Y172" s="1539">
        <v>6</v>
      </c>
      <c r="Z172" s="1539">
        <v>375</v>
      </c>
      <c r="AA172" s="980"/>
      <c r="AB172" s="1539"/>
      <c r="AC172" s="980"/>
      <c r="AD172" s="980"/>
      <c r="AE172" s="625">
        <v>2019</v>
      </c>
      <c r="AF172" s="980"/>
      <c r="AG172" s="980"/>
      <c r="AH172" s="980"/>
      <c r="AI172" s="980"/>
      <c r="AJ172" s="980"/>
      <c r="AK172" s="980"/>
      <c r="AL172" s="1539">
        <v>13405</v>
      </c>
      <c r="AM172" s="980"/>
      <c r="AN172" s="980"/>
      <c r="AO172" s="980"/>
      <c r="AP172" s="980"/>
      <c r="AQ172" s="980"/>
      <c r="AR172" s="980"/>
      <c r="AS172" s="980"/>
      <c r="AT172" s="980"/>
      <c r="AU172" s="980"/>
      <c r="AV172" s="980"/>
      <c r="AW172" s="980"/>
      <c r="AX172" s="980"/>
      <c r="AY172" s="980"/>
      <c r="AZ172" s="980"/>
      <c r="BA172" s="980"/>
      <c r="BB172" s="980"/>
      <c r="BC172" s="980"/>
      <c r="BD172" s="980"/>
      <c r="BE172" s="980"/>
      <c r="BF172" s="980"/>
      <c r="BG172" s="1601"/>
    </row>
    <row r="173" spans="1:59" s="622" customFormat="1" ht="24" hidden="1" customHeight="1" x14ac:dyDescent="0.15">
      <c r="A173" s="1460"/>
      <c r="B173" s="122"/>
      <c r="C173" s="980" t="s">
        <v>891</v>
      </c>
      <c r="D173" s="980"/>
      <c r="E173" s="980" t="s">
        <v>10475</v>
      </c>
      <c r="F173" s="980" t="s">
        <v>654</v>
      </c>
      <c r="G173" s="980" t="s">
        <v>10450</v>
      </c>
      <c r="H173" s="980"/>
      <c r="I173" s="980" t="s">
        <v>10450</v>
      </c>
      <c r="J173" s="980"/>
      <c r="K173" s="980"/>
      <c r="L173" s="719">
        <v>242485</v>
      </c>
      <c r="M173" s="719">
        <v>2080</v>
      </c>
      <c r="N173" s="719">
        <v>3908</v>
      </c>
      <c r="O173" s="980" t="s">
        <v>429</v>
      </c>
      <c r="P173" s="1539"/>
      <c r="Q173" s="1539"/>
      <c r="R173" s="1539"/>
      <c r="S173" s="1539">
        <v>25</v>
      </c>
      <c r="T173" s="1539">
        <v>11</v>
      </c>
      <c r="U173" s="1539"/>
      <c r="V173" s="1539">
        <v>263</v>
      </c>
      <c r="W173" s="1539"/>
      <c r="X173" s="1539"/>
      <c r="Y173" s="1539"/>
      <c r="Z173" s="1539"/>
      <c r="AA173" s="980"/>
      <c r="AB173" s="1539"/>
      <c r="AC173" s="980"/>
      <c r="AD173" s="980"/>
      <c r="AE173" s="625">
        <v>2017</v>
      </c>
      <c r="AF173" s="980"/>
      <c r="AG173" s="980"/>
      <c r="AH173" s="980"/>
      <c r="AI173" s="980"/>
      <c r="AJ173" s="980"/>
      <c r="AK173" s="980"/>
      <c r="AL173" s="1539">
        <v>9335</v>
      </c>
      <c r="AM173" s="980"/>
      <c r="AN173" s="980"/>
      <c r="AO173" s="980"/>
      <c r="AP173" s="980"/>
      <c r="AQ173" s="980"/>
      <c r="AR173" s="980"/>
      <c r="AS173" s="980"/>
      <c r="AT173" s="980"/>
      <c r="AU173" s="980"/>
      <c r="AV173" s="980"/>
      <c r="AW173" s="980"/>
      <c r="AX173" s="980"/>
      <c r="AY173" s="980"/>
      <c r="AZ173" s="980"/>
      <c r="BA173" s="980"/>
      <c r="BB173" s="980"/>
      <c r="BC173" s="980"/>
      <c r="BD173" s="980"/>
      <c r="BE173" s="980"/>
      <c r="BF173" s="980"/>
      <c r="BG173" s="1601"/>
    </row>
    <row r="174" spans="1:59" s="622" customFormat="1" ht="24" hidden="1" customHeight="1" x14ac:dyDescent="0.15">
      <c r="A174" s="1460"/>
      <c r="B174" s="122"/>
      <c r="C174" s="980" t="s">
        <v>863</v>
      </c>
      <c r="D174" s="980"/>
      <c r="E174" s="980" t="s">
        <v>16907</v>
      </c>
      <c r="F174" s="980" t="s">
        <v>863</v>
      </c>
      <c r="G174" s="980" t="s">
        <v>863</v>
      </c>
      <c r="H174" s="980"/>
      <c r="I174" s="980" t="s">
        <v>863</v>
      </c>
      <c r="J174" s="980"/>
      <c r="K174" s="980"/>
      <c r="L174" s="719">
        <v>5800</v>
      </c>
      <c r="M174" s="719">
        <v>747</v>
      </c>
      <c r="N174" s="719">
        <v>8011</v>
      </c>
      <c r="O174" s="980" t="s">
        <v>429</v>
      </c>
      <c r="P174" s="1539"/>
      <c r="Q174" s="1539"/>
      <c r="R174" s="1539"/>
      <c r="S174" s="1539"/>
      <c r="T174" s="1539"/>
      <c r="U174" s="1539"/>
      <c r="V174" s="1539"/>
      <c r="W174" s="1539">
        <v>25</v>
      </c>
      <c r="X174" s="1539">
        <v>13</v>
      </c>
      <c r="Y174" s="1539">
        <v>6</v>
      </c>
      <c r="Z174" s="1539">
        <v>325</v>
      </c>
      <c r="AA174" s="980"/>
      <c r="AB174" s="1539"/>
      <c r="AC174" s="980"/>
      <c r="AD174" s="980"/>
      <c r="AE174" s="625">
        <v>2021</v>
      </c>
      <c r="AF174" s="980"/>
      <c r="AG174" s="980"/>
      <c r="AH174" s="980"/>
      <c r="AI174" s="980"/>
      <c r="AJ174" s="980"/>
      <c r="AK174" s="980"/>
      <c r="AL174" s="1539"/>
      <c r="AM174" s="980"/>
      <c r="AN174" s="980"/>
      <c r="AO174" s="980"/>
      <c r="AP174" s="980"/>
      <c r="AQ174" s="980"/>
      <c r="AR174" s="980"/>
      <c r="AS174" s="980"/>
      <c r="AT174" s="980"/>
      <c r="AU174" s="980"/>
      <c r="AV174" s="980"/>
      <c r="AW174" s="980"/>
      <c r="AX174" s="980"/>
      <c r="AY174" s="980"/>
      <c r="AZ174" s="980"/>
      <c r="BA174" s="980"/>
      <c r="BB174" s="980"/>
      <c r="BC174" s="980"/>
      <c r="BD174" s="980"/>
      <c r="BE174" s="980"/>
      <c r="BF174" s="980"/>
      <c r="BG174" s="1601"/>
    </row>
    <row r="175" spans="1:59" s="622" customFormat="1" ht="24" hidden="1" customHeight="1" x14ac:dyDescent="0.15">
      <c r="A175" s="1460"/>
      <c r="B175" s="314"/>
      <c r="C175" s="980" t="s">
        <v>863</v>
      </c>
      <c r="D175" s="980"/>
      <c r="E175" s="980" t="s">
        <v>10476</v>
      </c>
      <c r="F175" s="980" t="s">
        <v>654</v>
      </c>
      <c r="G175" s="980" t="s">
        <v>325</v>
      </c>
      <c r="H175" s="980"/>
      <c r="I175" s="980" t="s">
        <v>325</v>
      </c>
      <c r="J175" s="980"/>
      <c r="K175" s="980"/>
      <c r="L175" s="719">
        <v>1189</v>
      </c>
      <c r="M175" s="719"/>
      <c r="N175" s="719">
        <v>1189</v>
      </c>
      <c r="O175" s="980" t="s">
        <v>429</v>
      </c>
      <c r="P175" s="1539"/>
      <c r="Q175" s="1539"/>
      <c r="R175" s="1539"/>
      <c r="S175" s="1539"/>
      <c r="T175" s="1539"/>
      <c r="U175" s="1539"/>
      <c r="V175" s="1539"/>
      <c r="W175" s="1539">
        <v>25</v>
      </c>
      <c r="X175" s="1539">
        <v>18</v>
      </c>
      <c r="Y175" s="1539">
        <v>6</v>
      </c>
      <c r="Z175" s="1539">
        <v>450</v>
      </c>
      <c r="AA175" s="980"/>
      <c r="AB175" s="1539"/>
      <c r="AC175" s="980"/>
      <c r="AD175" s="980"/>
      <c r="AE175" s="625">
        <v>2013</v>
      </c>
      <c r="AF175" s="980"/>
      <c r="AG175" s="980"/>
      <c r="AH175" s="980"/>
      <c r="AI175" s="980"/>
      <c r="AJ175" s="980"/>
      <c r="AK175" s="980"/>
      <c r="AL175" s="1539"/>
      <c r="AM175" s="980"/>
      <c r="AN175" s="980"/>
      <c r="AO175" s="980"/>
      <c r="AP175" s="980"/>
      <c r="AQ175" s="980"/>
      <c r="AR175" s="980"/>
      <c r="AS175" s="980"/>
      <c r="AT175" s="980"/>
      <c r="AU175" s="980"/>
      <c r="AV175" s="980"/>
      <c r="AW175" s="980"/>
      <c r="AX175" s="980"/>
      <c r="AY175" s="980"/>
      <c r="AZ175" s="980"/>
      <c r="BA175" s="980"/>
      <c r="BB175" s="980"/>
      <c r="BC175" s="980"/>
      <c r="BD175" s="980"/>
      <c r="BE175" s="980"/>
      <c r="BF175" s="980"/>
      <c r="BG175" s="1601"/>
    </row>
    <row r="176" spans="1:59" s="575" customFormat="1" ht="24" hidden="1" customHeight="1" x14ac:dyDescent="0.15">
      <c r="A176" s="1257" t="s">
        <v>159</v>
      </c>
      <c r="B176" s="669" t="s">
        <v>348</v>
      </c>
      <c r="C176" s="650" t="s">
        <v>55</v>
      </c>
      <c r="D176" s="650"/>
      <c r="E176" s="676">
        <f>COUNTA(E177:E186)</f>
        <v>10</v>
      </c>
      <c r="F176" s="650"/>
      <c r="G176" s="650"/>
      <c r="H176" s="681"/>
      <c r="I176" s="650"/>
      <c r="J176" s="650"/>
      <c r="K176" s="650"/>
      <c r="L176" s="665">
        <f>SUM(L177:L186)</f>
        <v>86965.1</v>
      </c>
      <c r="M176" s="665">
        <f t="shared" ref="M176:N176" si="0">SUM(M177:M186)</f>
        <v>40516.619999999995</v>
      </c>
      <c r="N176" s="665">
        <f t="shared" si="0"/>
        <v>64940.21</v>
      </c>
      <c r="O176" s="650"/>
      <c r="P176" s="665"/>
      <c r="Q176" s="665"/>
      <c r="R176" s="665"/>
      <c r="S176" s="665"/>
      <c r="T176" s="665"/>
      <c r="U176" s="665"/>
      <c r="V176" s="665"/>
      <c r="W176" s="665"/>
      <c r="X176" s="665"/>
      <c r="Y176" s="665"/>
      <c r="Z176" s="665"/>
      <c r="AA176" s="650"/>
      <c r="AB176" s="665"/>
      <c r="AC176" s="650"/>
      <c r="AD176" s="650"/>
      <c r="AE176" s="650"/>
      <c r="AF176" s="650"/>
      <c r="AG176" s="650"/>
      <c r="AH176" s="650"/>
      <c r="AI176" s="650"/>
      <c r="AJ176" s="650"/>
      <c r="AK176" s="650"/>
      <c r="AL176" s="665"/>
      <c r="AM176" s="650"/>
      <c r="AN176" s="650"/>
      <c r="AO176" s="650"/>
      <c r="AP176" s="650"/>
      <c r="AQ176" s="650"/>
      <c r="AR176" s="650"/>
      <c r="AS176" s="650"/>
      <c r="AT176" s="650"/>
      <c r="AU176" s="650"/>
      <c r="AV176" s="650"/>
      <c r="AW176" s="650"/>
      <c r="AX176" s="650"/>
      <c r="AY176" s="650"/>
      <c r="AZ176" s="650"/>
      <c r="BA176" s="650"/>
      <c r="BB176" s="650"/>
      <c r="BC176" s="650"/>
      <c r="BD176" s="650"/>
      <c r="BE176" s="650"/>
      <c r="BF176" s="650"/>
    </row>
    <row r="177" spans="1:59" ht="24" hidden="1" customHeight="1" x14ac:dyDescent="0.15">
      <c r="A177" s="220"/>
      <c r="B177" s="481"/>
      <c r="C177" s="625" t="s">
        <v>863</v>
      </c>
      <c r="D177" s="625" t="s">
        <v>2886</v>
      </c>
      <c r="E177" s="625" t="s">
        <v>2887</v>
      </c>
      <c r="F177" s="625" t="s">
        <v>863</v>
      </c>
      <c r="G177" s="625" t="s">
        <v>2888</v>
      </c>
      <c r="H177" s="625"/>
      <c r="I177" s="627" t="s">
        <v>13849</v>
      </c>
      <c r="J177" s="625">
        <v>19</v>
      </c>
      <c r="K177" s="625" t="s">
        <v>2889</v>
      </c>
      <c r="L177" s="660">
        <v>2887</v>
      </c>
      <c r="M177" s="626">
        <v>1441</v>
      </c>
      <c r="N177" s="626">
        <v>4520</v>
      </c>
      <c r="O177" s="625" t="s">
        <v>429</v>
      </c>
      <c r="P177" s="626"/>
      <c r="Q177" s="626"/>
      <c r="R177" s="626"/>
      <c r="S177" s="626"/>
      <c r="T177" s="626"/>
      <c r="U177" s="626"/>
      <c r="V177" s="626"/>
      <c r="W177" s="626">
        <v>25</v>
      </c>
      <c r="X177" s="626">
        <v>10</v>
      </c>
      <c r="Y177" s="626">
        <v>5</v>
      </c>
      <c r="Z177" s="626">
        <v>250</v>
      </c>
      <c r="AA177" s="625">
        <v>37</v>
      </c>
      <c r="AB177" s="626"/>
      <c r="AC177" s="625"/>
      <c r="AD177" s="625"/>
      <c r="AE177" s="625">
        <v>2009</v>
      </c>
      <c r="AF177" s="625">
        <v>1999</v>
      </c>
      <c r="AG177" s="625"/>
      <c r="AH177" s="625">
        <v>2867</v>
      </c>
      <c r="AI177" s="625">
        <v>1500</v>
      </c>
      <c r="AJ177" s="625">
        <v>1500</v>
      </c>
      <c r="AK177" s="625"/>
      <c r="AL177" s="626">
        <v>10550</v>
      </c>
      <c r="AM177" s="625">
        <v>5867</v>
      </c>
      <c r="AN177" s="625"/>
      <c r="AO177" s="625"/>
      <c r="AP177" s="625"/>
      <c r="AQ177" s="625"/>
      <c r="AR177" s="625"/>
      <c r="AS177" s="625"/>
      <c r="AT177" s="625"/>
      <c r="AU177" s="625"/>
      <c r="AV177" s="625"/>
      <c r="AW177" s="625"/>
      <c r="AX177" s="625"/>
      <c r="AY177" s="625"/>
      <c r="AZ177" s="625"/>
      <c r="BA177" s="625"/>
      <c r="BB177" s="625"/>
      <c r="BC177" s="625"/>
      <c r="BD177" s="625"/>
      <c r="BE177" s="625"/>
      <c r="BF177" s="625"/>
    </row>
    <row r="178" spans="1:59" ht="24" hidden="1" customHeight="1" x14ac:dyDescent="0.15">
      <c r="A178" s="220"/>
      <c r="B178" s="481"/>
      <c r="C178" s="625" t="s">
        <v>863</v>
      </c>
      <c r="D178" s="625"/>
      <c r="E178" s="631" t="s">
        <v>2890</v>
      </c>
      <c r="F178" s="625" t="s">
        <v>863</v>
      </c>
      <c r="G178" s="625"/>
      <c r="H178" s="644"/>
      <c r="I178" s="625" t="s">
        <v>13849</v>
      </c>
      <c r="J178" s="625"/>
      <c r="K178" s="625"/>
      <c r="L178" s="626">
        <v>2709.1</v>
      </c>
      <c r="M178" s="626">
        <v>1404.62</v>
      </c>
      <c r="N178" s="626">
        <v>3650.21</v>
      </c>
      <c r="O178" s="625" t="s">
        <v>429</v>
      </c>
      <c r="P178" s="626"/>
      <c r="Q178" s="626"/>
      <c r="R178" s="626"/>
      <c r="S178" s="626"/>
      <c r="T178" s="626"/>
      <c r="U178" s="626"/>
      <c r="V178" s="626"/>
      <c r="W178" s="626">
        <v>25</v>
      </c>
      <c r="X178" s="626">
        <v>10</v>
      </c>
      <c r="Y178" s="626">
        <v>5</v>
      </c>
      <c r="Z178" s="626">
        <v>250</v>
      </c>
      <c r="AA178" s="625"/>
      <c r="AB178" s="626"/>
      <c r="AC178" s="625"/>
      <c r="AD178" s="625"/>
      <c r="AE178" s="625">
        <v>2011</v>
      </c>
      <c r="AF178" s="625">
        <v>2011</v>
      </c>
      <c r="AG178" s="625"/>
      <c r="AH178" s="625"/>
      <c r="AI178" s="625"/>
      <c r="AJ178" s="625"/>
      <c r="AK178" s="625"/>
      <c r="AL178" s="626">
        <v>6050</v>
      </c>
      <c r="AM178" s="625">
        <v>6050</v>
      </c>
      <c r="AN178" s="625"/>
      <c r="AO178" s="625"/>
      <c r="AP178" s="625"/>
      <c r="AQ178" s="625"/>
      <c r="AR178" s="625"/>
      <c r="AS178" s="625"/>
      <c r="AT178" s="625"/>
      <c r="AU178" s="625"/>
      <c r="AV178" s="625"/>
      <c r="AW178" s="625"/>
      <c r="AX178" s="625"/>
      <c r="AY178" s="625"/>
      <c r="AZ178" s="625"/>
      <c r="BA178" s="625"/>
      <c r="BB178" s="625"/>
      <c r="BC178" s="625"/>
      <c r="BD178" s="625"/>
      <c r="BE178" s="625"/>
      <c r="BF178" s="625"/>
    </row>
    <row r="179" spans="1:59" s="664" customFormat="1" ht="24" hidden="1" customHeight="1" x14ac:dyDescent="0.15">
      <c r="A179" s="220" t="s">
        <v>336</v>
      </c>
      <c r="B179" s="481"/>
      <c r="C179" s="625" t="s">
        <v>644</v>
      </c>
      <c r="D179" s="625" t="s">
        <v>2808</v>
      </c>
      <c r="E179" s="625" t="s">
        <v>2891</v>
      </c>
      <c r="F179" s="625" t="s">
        <v>665</v>
      </c>
      <c r="G179" s="625" t="s">
        <v>2892</v>
      </c>
      <c r="H179" s="644" t="s">
        <v>1480</v>
      </c>
      <c r="I179" s="625" t="s">
        <v>2893</v>
      </c>
      <c r="J179" s="625" t="s">
        <v>2894</v>
      </c>
      <c r="K179" s="625" t="s">
        <v>2895</v>
      </c>
      <c r="L179" s="660"/>
      <c r="M179" s="626">
        <v>6241</v>
      </c>
      <c r="N179" s="626">
        <v>8741</v>
      </c>
      <c r="O179" s="625" t="s">
        <v>429</v>
      </c>
      <c r="P179" s="626">
        <v>25</v>
      </c>
      <c r="Q179" s="626">
        <v>25</v>
      </c>
      <c r="R179" s="626">
        <v>5</v>
      </c>
      <c r="S179" s="626">
        <v>50</v>
      </c>
      <c r="T179" s="626">
        <v>25</v>
      </c>
      <c r="U179" s="626">
        <v>10</v>
      </c>
      <c r="V179" s="626">
        <v>1250</v>
      </c>
      <c r="W179" s="626">
        <v>25</v>
      </c>
      <c r="X179" s="626">
        <v>25</v>
      </c>
      <c r="Y179" s="626"/>
      <c r="Z179" s="626"/>
      <c r="AA179" s="625" t="s">
        <v>2896</v>
      </c>
      <c r="AB179" s="626">
        <v>1500</v>
      </c>
      <c r="AC179" s="625" t="s">
        <v>499</v>
      </c>
      <c r="AD179" s="625" t="s">
        <v>500</v>
      </c>
      <c r="AE179" s="625">
        <v>1993</v>
      </c>
      <c r="AF179" s="625">
        <v>1993</v>
      </c>
      <c r="AG179" s="625"/>
      <c r="AH179" s="625" t="s">
        <v>2897</v>
      </c>
      <c r="AI179" s="625" t="s">
        <v>2898</v>
      </c>
      <c r="AJ179" s="625"/>
      <c r="AK179" s="625"/>
      <c r="AL179" s="626"/>
      <c r="AM179" s="625">
        <v>10284</v>
      </c>
      <c r="AN179" s="625"/>
      <c r="AO179" s="625"/>
      <c r="AP179" s="625" t="s">
        <v>2772</v>
      </c>
      <c r="AQ179" s="625"/>
      <c r="AR179" s="625" t="s">
        <v>2899</v>
      </c>
      <c r="AS179" s="625"/>
      <c r="AT179" s="625" t="s">
        <v>427</v>
      </c>
      <c r="AU179" s="625" t="s">
        <v>2772</v>
      </c>
      <c r="AV179" s="625" t="s">
        <v>2900</v>
      </c>
      <c r="AW179" s="625"/>
      <c r="AX179" s="625" t="s">
        <v>688</v>
      </c>
      <c r="AY179" s="625" t="s">
        <v>2901</v>
      </c>
      <c r="AZ179" s="625" t="s">
        <v>2772</v>
      </c>
      <c r="BA179" s="625" t="s">
        <v>2902</v>
      </c>
      <c r="BB179" s="625"/>
      <c r="BC179" s="625" t="s">
        <v>2903</v>
      </c>
      <c r="BD179" s="625"/>
      <c r="BE179" s="625"/>
      <c r="BF179" s="625"/>
      <c r="BG179" s="5"/>
    </row>
    <row r="180" spans="1:59" s="664" customFormat="1" ht="24" hidden="1" customHeight="1" x14ac:dyDescent="0.15">
      <c r="A180" s="220"/>
      <c r="B180" s="481"/>
      <c r="C180" s="625" t="s">
        <v>644</v>
      </c>
      <c r="D180" s="625" t="s">
        <v>2904</v>
      </c>
      <c r="E180" s="625" t="s">
        <v>2905</v>
      </c>
      <c r="F180" s="625" t="s">
        <v>665</v>
      </c>
      <c r="G180" s="625" t="s">
        <v>2892</v>
      </c>
      <c r="H180" s="644" t="s">
        <v>1480</v>
      </c>
      <c r="I180" s="625" t="s">
        <v>2906</v>
      </c>
      <c r="J180" s="625"/>
      <c r="K180" s="625" t="s">
        <v>1549</v>
      </c>
      <c r="L180" s="626">
        <v>6600</v>
      </c>
      <c r="M180" s="626">
        <v>1671</v>
      </c>
      <c r="N180" s="626">
        <v>6684</v>
      </c>
      <c r="O180" s="625" t="s">
        <v>429</v>
      </c>
      <c r="P180" s="626"/>
      <c r="Q180" s="626"/>
      <c r="R180" s="626"/>
      <c r="S180" s="626"/>
      <c r="T180" s="626"/>
      <c r="U180" s="626"/>
      <c r="V180" s="626"/>
      <c r="W180" s="626">
        <v>25</v>
      </c>
      <c r="X180" s="626">
        <v>25</v>
      </c>
      <c r="Y180" s="626">
        <v>8</v>
      </c>
      <c r="Z180" s="626">
        <v>813</v>
      </c>
      <c r="AA180" s="625" t="s">
        <v>2907</v>
      </c>
      <c r="AB180" s="626"/>
      <c r="AC180" s="625"/>
      <c r="AD180" s="625" t="s">
        <v>500</v>
      </c>
      <c r="AE180" s="625"/>
      <c r="AF180" s="625">
        <v>2000</v>
      </c>
      <c r="AG180" s="625"/>
      <c r="AH180" s="625" t="s">
        <v>2908</v>
      </c>
      <c r="AI180" s="625" t="s">
        <v>2898</v>
      </c>
      <c r="AJ180" s="625"/>
      <c r="AK180" s="625"/>
      <c r="AL180" s="626"/>
      <c r="AM180" s="625">
        <v>10442</v>
      </c>
      <c r="AN180" s="625"/>
      <c r="AO180" s="625"/>
      <c r="AP180" s="625"/>
      <c r="AQ180" s="625"/>
      <c r="AR180" s="625"/>
      <c r="AS180" s="625"/>
      <c r="AT180" s="625"/>
      <c r="AU180" s="625"/>
      <c r="AV180" s="625"/>
      <c r="AW180" s="625"/>
      <c r="AX180" s="625"/>
      <c r="AY180" s="625"/>
      <c r="AZ180" s="625"/>
      <c r="BA180" s="625"/>
      <c r="BB180" s="625"/>
      <c r="BC180" s="625"/>
      <c r="BD180" s="625"/>
      <c r="BE180" s="625"/>
      <c r="BF180" s="625"/>
      <c r="BG180" s="5"/>
    </row>
    <row r="181" spans="1:59" ht="24" hidden="1" customHeight="1" x14ac:dyDescent="0.15">
      <c r="A181" s="220"/>
      <c r="B181" s="481"/>
      <c r="C181" s="625" t="s">
        <v>651</v>
      </c>
      <c r="D181" s="625"/>
      <c r="E181" s="625" t="s">
        <v>2909</v>
      </c>
      <c r="F181" s="625" t="s">
        <v>651</v>
      </c>
      <c r="G181" s="625"/>
      <c r="H181" s="644"/>
      <c r="I181" s="625" t="s">
        <v>13868</v>
      </c>
      <c r="J181" s="625"/>
      <c r="K181" s="625"/>
      <c r="L181" s="626">
        <v>3723</v>
      </c>
      <c r="M181" s="626">
        <v>4654</v>
      </c>
      <c r="N181" s="626">
        <v>4654</v>
      </c>
      <c r="O181" s="625" t="s">
        <v>429</v>
      </c>
      <c r="P181" s="626"/>
      <c r="Q181" s="626"/>
      <c r="R181" s="626"/>
      <c r="S181" s="626"/>
      <c r="T181" s="626"/>
      <c r="U181" s="626"/>
      <c r="V181" s="626"/>
      <c r="W181" s="626">
        <v>25</v>
      </c>
      <c r="X181" s="626">
        <v>10</v>
      </c>
      <c r="Y181" s="626">
        <v>4</v>
      </c>
      <c r="Z181" s="626">
        <v>1172</v>
      </c>
      <c r="AA181" s="625"/>
      <c r="AB181" s="626"/>
      <c r="AC181" s="625"/>
      <c r="AD181" s="625"/>
      <c r="AE181" s="625"/>
      <c r="AF181" s="625">
        <v>2003</v>
      </c>
      <c r="AG181" s="625"/>
      <c r="AH181" s="625"/>
      <c r="AI181" s="625"/>
      <c r="AJ181" s="625"/>
      <c r="AK181" s="625"/>
      <c r="AL181" s="626"/>
      <c r="AM181" s="625">
        <v>4008</v>
      </c>
      <c r="AN181" s="625"/>
      <c r="AO181" s="625"/>
      <c r="AP181" s="625"/>
      <c r="AQ181" s="625"/>
      <c r="AR181" s="625"/>
      <c r="AS181" s="625"/>
      <c r="AT181" s="625"/>
      <c r="AU181" s="625"/>
      <c r="AV181" s="625"/>
      <c r="AW181" s="625"/>
      <c r="AX181" s="625"/>
      <c r="AY181" s="625"/>
      <c r="AZ181" s="625"/>
      <c r="BA181" s="625"/>
      <c r="BB181" s="625"/>
      <c r="BC181" s="625"/>
      <c r="BD181" s="625"/>
      <c r="BE181" s="625"/>
      <c r="BF181" s="625"/>
    </row>
    <row r="182" spans="1:59" ht="24" hidden="1" customHeight="1" x14ac:dyDescent="0.15">
      <c r="A182" s="220" t="s">
        <v>338</v>
      </c>
      <c r="B182" s="481"/>
      <c r="C182" s="625" t="s">
        <v>651</v>
      </c>
      <c r="D182" s="625"/>
      <c r="E182" s="625" t="s">
        <v>2910</v>
      </c>
      <c r="F182" s="625" t="s">
        <v>665</v>
      </c>
      <c r="G182" s="625"/>
      <c r="H182" s="644"/>
      <c r="I182" s="625" t="s">
        <v>2911</v>
      </c>
      <c r="J182" s="625"/>
      <c r="K182" s="625"/>
      <c r="L182" s="660"/>
      <c r="M182" s="626">
        <v>2574</v>
      </c>
      <c r="N182" s="626">
        <v>6067</v>
      </c>
      <c r="O182" s="625" t="s">
        <v>429</v>
      </c>
      <c r="P182" s="626"/>
      <c r="Q182" s="626"/>
      <c r="R182" s="626"/>
      <c r="S182" s="626"/>
      <c r="T182" s="626"/>
      <c r="U182" s="626"/>
      <c r="V182" s="626"/>
      <c r="W182" s="626">
        <v>25</v>
      </c>
      <c r="X182" s="626">
        <v>6</v>
      </c>
      <c r="Y182" s="626">
        <v>6</v>
      </c>
      <c r="Z182" s="626">
        <v>935</v>
      </c>
      <c r="AA182" s="625"/>
      <c r="AB182" s="626"/>
      <c r="AC182" s="625"/>
      <c r="AD182" s="625"/>
      <c r="AE182" s="625"/>
      <c r="AF182" s="625">
        <v>2009</v>
      </c>
      <c r="AG182" s="625"/>
      <c r="AH182" s="625"/>
      <c r="AI182" s="625"/>
      <c r="AJ182" s="625"/>
      <c r="AK182" s="625"/>
      <c r="AL182" s="626"/>
      <c r="AM182" s="625"/>
      <c r="AN182" s="625"/>
      <c r="AO182" s="625"/>
      <c r="AP182" s="625"/>
      <c r="AQ182" s="625"/>
      <c r="AR182" s="625"/>
      <c r="AS182" s="625"/>
      <c r="AT182" s="625"/>
      <c r="AU182" s="625"/>
      <c r="AV182" s="625"/>
      <c r="AW182" s="625"/>
      <c r="AX182" s="625"/>
      <c r="AY182" s="625"/>
      <c r="AZ182" s="625"/>
      <c r="BA182" s="625"/>
      <c r="BB182" s="625"/>
      <c r="BC182" s="625"/>
      <c r="BD182" s="625"/>
      <c r="BE182" s="625"/>
      <c r="BF182" s="625"/>
    </row>
    <row r="183" spans="1:59" ht="24" hidden="1" customHeight="1" x14ac:dyDescent="0.15">
      <c r="A183" s="220"/>
      <c r="B183" s="481"/>
      <c r="C183" s="625" t="s">
        <v>680</v>
      </c>
      <c r="D183" s="625"/>
      <c r="E183" s="625" t="s">
        <v>2912</v>
      </c>
      <c r="F183" s="625" t="s">
        <v>680</v>
      </c>
      <c r="G183" s="625"/>
      <c r="H183" s="644"/>
      <c r="I183" s="627" t="s">
        <v>15534</v>
      </c>
      <c r="J183" s="625"/>
      <c r="K183" s="625"/>
      <c r="L183" s="660">
        <v>10508</v>
      </c>
      <c r="M183" s="626"/>
      <c r="N183" s="626">
        <v>5856</v>
      </c>
      <c r="O183" s="625" t="s">
        <v>429</v>
      </c>
      <c r="P183" s="626"/>
      <c r="Q183" s="626"/>
      <c r="R183" s="626"/>
      <c r="S183" s="626">
        <v>25</v>
      </c>
      <c r="T183" s="626">
        <v>17</v>
      </c>
      <c r="U183" s="626">
        <v>6</v>
      </c>
      <c r="V183" s="626">
        <v>425</v>
      </c>
      <c r="W183" s="626">
        <v>15</v>
      </c>
      <c r="X183" s="626">
        <v>10</v>
      </c>
      <c r="Y183" s="626">
        <v>5</v>
      </c>
      <c r="Z183" s="626">
        <v>150</v>
      </c>
      <c r="AA183" s="625"/>
      <c r="AB183" s="626"/>
      <c r="AC183" s="625"/>
      <c r="AD183" s="625"/>
      <c r="AE183" s="625"/>
      <c r="AF183" s="625">
        <v>2012</v>
      </c>
      <c r="AG183" s="625"/>
      <c r="AH183" s="625"/>
      <c r="AI183" s="625"/>
      <c r="AJ183" s="625"/>
      <c r="AK183" s="625"/>
      <c r="AL183" s="626"/>
      <c r="AM183" s="625">
        <v>14250</v>
      </c>
      <c r="AN183" s="625"/>
      <c r="AO183" s="625"/>
      <c r="AP183" s="625"/>
      <c r="AQ183" s="625"/>
      <c r="AR183" s="625"/>
      <c r="AS183" s="625"/>
      <c r="AT183" s="625"/>
      <c r="AU183" s="625"/>
      <c r="AV183" s="625"/>
      <c r="AW183" s="625"/>
      <c r="AX183" s="625"/>
      <c r="AY183" s="625"/>
      <c r="AZ183" s="625"/>
      <c r="BA183" s="625"/>
      <c r="BB183" s="625"/>
      <c r="BC183" s="625"/>
      <c r="BD183" s="625"/>
      <c r="BE183" s="625"/>
      <c r="BF183" s="625"/>
    </row>
    <row r="184" spans="1:59" ht="24" hidden="1" customHeight="1" x14ac:dyDescent="0.15">
      <c r="A184" s="220"/>
      <c r="B184" s="481"/>
      <c r="C184" s="625" t="s">
        <v>680</v>
      </c>
      <c r="D184" s="625"/>
      <c r="E184" s="625" t="s">
        <v>2913</v>
      </c>
      <c r="F184" s="625" t="s">
        <v>665</v>
      </c>
      <c r="G184" s="625"/>
      <c r="H184" s="644"/>
      <c r="I184" s="625" t="s">
        <v>2914</v>
      </c>
      <c r="J184" s="625"/>
      <c r="K184" s="625"/>
      <c r="L184" s="660"/>
      <c r="M184" s="626"/>
      <c r="N184" s="626">
        <v>3218</v>
      </c>
      <c r="O184" s="625" t="s">
        <v>429</v>
      </c>
      <c r="P184" s="626"/>
      <c r="Q184" s="626"/>
      <c r="R184" s="626"/>
      <c r="S184" s="626">
        <v>18</v>
      </c>
      <c r="T184" s="626"/>
      <c r="U184" s="626">
        <v>4</v>
      </c>
      <c r="V184" s="626">
        <v>336</v>
      </c>
      <c r="W184" s="626"/>
      <c r="X184" s="626"/>
      <c r="Y184" s="626"/>
      <c r="Z184" s="626"/>
      <c r="AA184" s="625"/>
      <c r="AB184" s="626">
        <v>100</v>
      </c>
      <c r="AC184" s="625" t="s">
        <v>499</v>
      </c>
      <c r="AD184" s="625" t="s">
        <v>500</v>
      </c>
      <c r="AE184" s="625"/>
      <c r="AF184" s="625">
        <v>1995</v>
      </c>
      <c r="AG184" s="625"/>
      <c r="AH184" s="625" t="s">
        <v>2915</v>
      </c>
      <c r="AI184" s="625"/>
      <c r="AJ184" s="625"/>
      <c r="AK184" s="625"/>
      <c r="AL184" s="626"/>
      <c r="AM184" s="625">
        <v>3663</v>
      </c>
      <c r="AN184" s="625"/>
      <c r="AO184" s="625"/>
      <c r="AP184" s="625"/>
      <c r="AQ184" s="625"/>
      <c r="AR184" s="625"/>
      <c r="AS184" s="625"/>
      <c r="AT184" s="625"/>
      <c r="AU184" s="625"/>
      <c r="AV184" s="625"/>
      <c r="AW184" s="625"/>
      <c r="AX184" s="625"/>
      <c r="AY184" s="625"/>
      <c r="AZ184" s="625"/>
      <c r="BA184" s="625"/>
      <c r="BB184" s="625"/>
      <c r="BC184" s="625"/>
      <c r="BD184" s="625"/>
      <c r="BE184" s="625"/>
      <c r="BF184" s="625"/>
    </row>
    <row r="185" spans="1:59" ht="24" hidden="1" customHeight="1" x14ac:dyDescent="0.2">
      <c r="B185" s="481"/>
      <c r="C185" s="625" t="s">
        <v>897</v>
      </c>
      <c r="D185" s="625" t="s">
        <v>2886</v>
      </c>
      <c r="E185" s="625" t="s">
        <v>2917</v>
      </c>
      <c r="F185" s="625" t="s">
        <v>897</v>
      </c>
      <c r="G185" s="625" t="s">
        <v>2888</v>
      </c>
      <c r="H185" s="625"/>
      <c r="I185" s="627" t="s">
        <v>2766</v>
      </c>
      <c r="J185" s="625">
        <v>19</v>
      </c>
      <c r="K185" s="625" t="s">
        <v>2889</v>
      </c>
      <c r="L185" s="660">
        <v>10538</v>
      </c>
      <c r="M185" s="626">
        <v>10538</v>
      </c>
      <c r="N185" s="626">
        <v>2152</v>
      </c>
      <c r="O185" s="625" t="s">
        <v>429</v>
      </c>
      <c r="P185" s="626"/>
      <c r="Q185" s="626"/>
      <c r="R185" s="626"/>
      <c r="S185" s="626"/>
      <c r="T185" s="626"/>
      <c r="U185" s="626"/>
      <c r="V185" s="626"/>
      <c r="W185" s="626">
        <v>25</v>
      </c>
      <c r="X185" s="626">
        <v>10</v>
      </c>
      <c r="Y185" s="626">
        <v>5</v>
      </c>
      <c r="Z185" s="626">
        <v>707</v>
      </c>
      <c r="AA185" s="625">
        <v>37</v>
      </c>
      <c r="AB185" s="626"/>
      <c r="AC185" s="625"/>
      <c r="AD185" s="625"/>
      <c r="AE185" s="625"/>
      <c r="AF185" s="625">
        <v>2003</v>
      </c>
      <c r="AG185" s="625"/>
      <c r="AH185" s="625">
        <v>2867</v>
      </c>
      <c r="AI185" s="625">
        <v>1500</v>
      </c>
      <c r="AJ185" s="625">
        <v>1500</v>
      </c>
      <c r="AK185" s="625"/>
      <c r="AL185" s="626"/>
      <c r="AM185" s="626">
        <v>12500</v>
      </c>
      <c r="AN185" s="625"/>
      <c r="AO185" s="625"/>
      <c r="AP185" s="625"/>
      <c r="AQ185" s="625"/>
      <c r="AR185" s="625"/>
      <c r="AS185" s="625"/>
      <c r="AT185" s="625"/>
      <c r="AU185" s="625"/>
      <c r="AV185" s="625"/>
      <c r="AW185" s="625"/>
      <c r="AX185" s="625"/>
      <c r="AY185" s="625"/>
      <c r="AZ185" s="625"/>
      <c r="BA185" s="625"/>
      <c r="BB185" s="625"/>
      <c r="BC185" s="625"/>
      <c r="BD185" s="625"/>
      <c r="BE185" s="625"/>
      <c r="BF185" s="625"/>
      <c r="BG185" s="667"/>
    </row>
    <row r="186" spans="1:59" ht="24" hidden="1" customHeight="1" x14ac:dyDescent="0.15">
      <c r="A186" s="220"/>
      <c r="B186" s="668"/>
      <c r="C186" s="625" t="s">
        <v>897</v>
      </c>
      <c r="D186" s="625" t="s">
        <v>2886</v>
      </c>
      <c r="E186" s="625" t="s">
        <v>2918</v>
      </c>
      <c r="F186" s="625" t="s">
        <v>665</v>
      </c>
      <c r="G186" s="625" t="s">
        <v>2888</v>
      </c>
      <c r="H186" s="625"/>
      <c r="I186" s="627" t="s">
        <v>2919</v>
      </c>
      <c r="J186" s="625">
        <v>20</v>
      </c>
      <c r="K186" s="625" t="s">
        <v>2889</v>
      </c>
      <c r="L186" s="660">
        <v>50000</v>
      </c>
      <c r="M186" s="626">
        <v>11993</v>
      </c>
      <c r="N186" s="626">
        <v>19398</v>
      </c>
      <c r="O186" s="625" t="s">
        <v>429</v>
      </c>
      <c r="P186" s="626">
        <v>33</v>
      </c>
      <c r="Q186" s="626">
        <v>26</v>
      </c>
      <c r="R186" s="626">
        <v>5</v>
      </c>
      <c r="S186" s="626">
        <v>50</v>
      </c>
      <c r="T186" s="626">
        <v>26</v>
      </c>
      <c r="U186" s="626">
        <v>10</v>
      </c>
      <c r="V186" s="626">
        <v>1300</v>
      </c>
      <c r="W186" s="626">
        <v>50</v>
      </c>
      <c r="X186" s="626">
        <v>21</v>
      </c>
      <c r="Y186" s="626">
        <v>8</v>
      </c>
      <c r="Z186" s="626">
        <v>1050</v>
      </c>
      <c r="AA186" s="625">
        <v>37</v>
      </c>
      <c r="AB186" s="626">
        <v>3293</v>
      </c>
      <c r="AC186" s="625"/>
      <c r="AD186" s="625"/>
      <c r="AE186" s="625"/>
      <c r="AF186" s="625">
        <v>2015</v>
      </c>
      <c r="AG186" s="625"/>
      <c r="AH186" s="625">
        <v>2867</v>
      </c>
      <c r="AI186" s="625">
        <v>1500</v>
      </c>
      <c r="AJ186" s="625">
        <v>1500</v>
      </c>
      <c r="AK186" s="625"/>
      <c r="AL186" s="626"/>
      <c r="AM186" s="625">
        <v>66200</v>
      </c>
      <c r="AN186" s="625"/>
      <c r="AO186" s="625"/>
      <c r="AP186" s="625"/>
      <c r="AQ186" s="625"/>
      <c r="AR186" s="625"/>
      <c r="AS186" s="625"/>
      <c r="AT186" s="625"/>
      <c r="AU186" s="625"/>
      <c r="AV186" s="625"/>
      <c r="AW186" s="625"/>
      <c r="AX186" s="625"/>
      <c r="AY186" s="625"/>
      <c r="AZ186" s="625"/>
      <c r="BA186" s="625"/>
      <c r="BB186" s="625"/>
      <c r="BC186" s="625"/>
      <c r="BD186" s="625"/>
      <c r="BE186" s="625"/>
      <c r="BF186" s="625"/>
    </row>
    <row r="187" spans="1:59" s="575" customFormat="1" ht="24" hidden="1" customHeight="1" x14ac:dyDescent="0.15">
      <c r="A187" s="1257"/>
      <c r="B187" s="669" t="s">
        <v>135</v>
      </c>
      <c r="C187" s="650" t="s">
        <v>55</v>
      </c>
      <c r="D187" s="650"/>
      <c r="E187" s="676">
        <f>COUNTA(E188:E206)</f>
        <v>19</v>
      </c>
      <c r="F187" s="650"/>
      <c r="G187" s="650"/>
      <c r="H187" s="650"/>
      <c r="I187" s="650"/>
      <c r="J187" s="650"/>
      <c r="K187" s="650"/>
      <c r="L187" s="665">
        <f>SUM(L188:L206)</f>
        <v>287566.25</v>
      </c>
      <c r="M187" s="665">
        <f t="shared" ref="M187:N187" si="1">SUM(M188:M206)</f>
        <v>43299.66</v>
      </c>
      <c r="N187" s="665">
        <f t="shared" si="1"/>
        <v>98264.51999999999</v>
      </c>
      <c r="O187" s="650"/>
      <c r="P187" s="665"/>
      <c r="Q187" s="665"/>
      <c r="R187" s="665"/>
      <c r="S187" s="665"/>
      <c r="T187" s="665"/>
      <c r="U187" s="665"/>
      <c r="V187" s="665"/>
      <c r="W187" s="665"/>
      <c r="X187" s="665"/>
      <c r="Y187" s="665"/>
      <c r="Z187" s="665"/>
      <c r="AA187" s="650"/>
      <c r="AB187" s="665"/>
      <c r="AC187" s="650"/>
      <c r="AD187" s="650"/>
      <c r="AE187" s="625"/>
      <c r="AF187" s="650"/>
      <c r="AG187" s="650"/>
      <c r="AH187" s="650"/>
      <c r="AI187" s="650"/>
      <c r="AJ187" s="650"/>
      <c r="AK187" s="650"/>
      <c r="AL187" s="665"/>
      <c r="AM187" s="650"/>
      <c r="AN187" s="650"/>
      <c r="AO187" s="650"/>
      <c r="AP187" s="650"/>
      <c r="AQ187" s="650"/>
      <c r="AR187" s="650"/>
      <c r="AS187" s="650"/>
      <c r="AT187" s="650"/>
      <c r="AU187" s="650"/>
      <c r="AV187" s="650"/>
      <c r="AW187" s="650"/>
      <c r="AX187" s="650"/>
      <c r="AY187" s="650"/>
      <c r="AZ187" s="650"/>
      <c r="BA187" s="650"/>
      <c r="BB187" s="650"/>
      <c r="BC187" s="650"/>
      <c r="BD187" s="650"/>
      <c r="BE187" s="650"/>
      <c r="BF187" s="650"/>
    </row>
    <row r="188" spans="1:59" ht="24" hidden="1" customHeight="1" x14ac:dyDescent="0.15">
      <c r="A188" s="220"/>
      <c r="B188" s="147"/>
      <c r="C188" s="625" t="s">
        <v>863</v>
      </c>
      <c r="D188" s="625"/>
      <c r="E188" s="625" t="s">
        <v>1536</v>
      </c>
      <c r="F188" s="625" t="s">
        <v>672</v>
      </c>
      <c r="G188" s="625"/>
      <c r="H188" s="644"/>
      <c r="I188" s="625" t="s">
        <v>325</v>
      </c>
      <c r="J188" s="625"/>
      <c r="K188" s="625"/>
      <c r="L188" s="626">
        <v>67576</v>
      </c>
      <c r="M188" s="626">
        <v>8137.6</v>
      </c>
      <c r="N188" s="626">
        <v>17542.169999999998</v>
      </c>
      <c r="O188" s="625" t="s">
        <v>429</v>
      </c>
      <c r="P188" s="626">
        <v>33</v>
      </c>
      <c r="Q188" s="626">
        <v>25</v>
      </c>
      <c r="R188" s="626">
        <v>5</v>
      </c>
      <c r="S188" s="626">
        <v>50</v>
      </c>
      <c r="T188" s="626">
        <v>25</v>
      </c>
      <c r="U188" s="626">
        <v>10</v>
      </c>
      <c r="V188" s="626">
        <v>1250</v>
      </c>
      <c r="W188" s="626">
        <v>25</v>
      </c>
      <c r="X188" s="626">
        <v>10</v>
      </c>
      <c r="Y188" s="626">
        <v>4</v>
      </c>
      <c r="Z188" s="626">
        <v>250</v>
      </c>
      <c r="AA188" s="625"/>
      <c r="AB188" s="626">
        <v>3813</v>
      </c>
      <c r="AC188" s="626">
        <v>3003</v>
      </c>
      <c r="AD188" s="625"/>
      <c r="AE188" s="625">
        <v>2009</v>
      </c>
      <c r="AF188" s="625">
        <v>2009</v>
      </c>
      <c r="AG188" s="625"/>
      <c r="AH188" s="625"/>
      <c r="AI188" s="625"/>
      <c r="AJ188" s="625"/>
      <c r="AK188" s="625"/>
      <c r="AL188" s="626">
        <v>31263</v>
      </c>
      <c r="AM188" s="626">
        <v>31263</v>
      </c>
      <c r="AN188" s="625"/>
      <c r="AO188" s="625"/>
      <c r="AP188" s="625"/>
      <c r="AQ188" s="625"/>
      <c r="AR188" s="625"/>
      <c r="AS188" s="625"/>
      <c r="AT188" s="625"/>
      <c r="AU188" s="625"/>
      <c r="AV188" s="625"/>
      <c r="AW188" s="625"/>
      <c r="AX188" s="625"/>
      <c r="AY188" s="625"/>
      <c r="AZ188" s="625"/>
      <c r="BA188" s="625"/>
      <c r="BB188" s="625"/>
      <c r="BC188" s="625"/>
      <c r="BD188" s="625"/>
      <c r="BE188" s="625"/>
      <c r="BF188" s="625" t="s">
        <v>1537</v>
      </c>
    </row>
    <row r="189" spans="1:59" ht="24" hidden="1" customHeight="1" x14ac:dyDescent="0.15">
      <c r="A189" s="220" t="s">
        <v>156</v>
      </c>
      <c r="B189" s="147"/>
      <c r="C189" s="625" t="s">
        <v>863</v>
      </c>
      <c r="D189" s="625"/>
      <c r="E189" s="631" t="s">
        <v>2948</v>
      </c>
      <c r="F189" s="625" t="s">
        <v>863</v>
      </c>
      <c r="G189" s="625"/>
      <c r="H189" s="625"/>
      <c r="I189" s="625" t="s">
        <v>863</v>
      </c>
      <c r="J189" s="625"/>
      <c r="K189" s="625"/>
      <c r="L189" s="626">
        <v>4260</v>
      </c>
      <c r="M189" s="626">
        <v>1620</v>
      </c>
      <c r="N189" s="626">
        <v>4998</v>
      </c>
      <c r="O189" s="625" t="s">
        <v>429</v>
      </c>
      <c r="P189" s="626"/>
      <c r="Q189" s="626"/>
      <c r="R189" s="626"/>
      <c r="S189" s="626"/>
      <c r="T189" s="626"/>
      <c r="U189" s="626"/>
      <c r="V189" s="626"/>
      <c r="W189" s="626">
        <v>25</v>
      </c>
      <c r="X189" s="626">
        <v>15</v>
      </c>
      <c r="Y189" s="626">
        <v>6</v>
      </c>
      <c r="Z189" s="626">
        <v>764</v>
      </c>
      <c r="AA189" s="625"/>
      <c r="AB189" s="626"/>
      <c r="AC189" s="625"/>
      <c r="AD189" s="625"/>
      <c r="AE189" s="625">
        <v>2014</v>
      </c>
      <c r="AF189" s="625"/>
      <c r="AG189" s="625"/>
      <c r="AH189" s="625"/>
      <c r="AI189" s="625"/>
      <c r="AJ189" s="625"/>
      <c r="AK189" s="625"/>
      <c r="AL189" s="626">
        <v>10410</v>
      </c>
      <c r="AM189" s="625"/>
      <c r="AN189" s="625"/>
      <c r="AO189" s="625"/>
      <c r="AP189" s="625"/>
      <c r="AQ189" s="625"/>
      <c r="AR189" s="625"/>
      <c r="AS189" s="625"/>
      <c r="AT189" s="625"/>
      <c r="AU189" s="625"/>
      <c r="AV189" s="625"/>
      <c r="AW189" s="625"/>
      <c r="AX189" s="625"/>
      <c r="AY189" s="625"/>
      <c r="AZ189" s="625"/>
      <c r="BA189" s="625"/>
      <c r="BB189" s="625"/>
      <c r="BC189" s="625"/>
      <c r="BD189" s="625"/>
      <c r="BE189" s="625"/>
      <c r="BF189" s="625" t="s">
        <v>2949</v>
      </c>
    </row>
    <row r="190" spans="1:59" ht="24" hidden="1" customHeight="1" x14ac:dyDescent="0.15">
      <c r="A190" s="220"/>
      <c r="B190" s="147"/>
      <c r="C190" s="625" t="s">
        <v>670</v>
      </c>
      <c r="D190" s="625" t="s">
        <v>671</v>
      </c>
      <c r="E190" s="631" t="s">
        <v>1538</v>
      </c>
      <c r="F190" s="625" t="s">
        <v>672</v>
      </c>
      <c r="G190" s="625" t="s">
        <v>1082</v>
      </c>
      <c r="H190" s="625" t="s">
        <v>674</v>
      </c>
      <c r="I190" s="625" t="s">
        <v>325</v>
      </c>
      <c r="J190" s="625">
        <v>65</v>
      </c>
      <c r="K190" s="625" t="s">
        <v>1539</v>
      </c>
      <c r="L190" s="626">
        <v>0</v>
      </c>
      <c r="M190" s="626">
        <v>3877.7</v>
      </c>
      <c r="N190" s="626">
        <v>5971.35</v>
      </c>
      <c r="O190" s="625" t="s">
        <v>429</v>
      </c>
      <c r="P190" s="626"/>
      <c r="Q190" s="626"/>
      <c r="R190" s="626"/>
      <c r="S190" s="626">
        <v>50</v>
      </c>
      <c r="T190" s="626">
        <v>25</v>
      </c>
      <c r="U190" s="626">
        <v>10</v>
      </c>
      <c r="V190" s="626">
        <v>1250</v>
      </c>
      <c r="W190" s="626"/>
      <c r="X190" s="626"/>
      <c r="Y190" s="626"/>
      <c r="Z190" s="626"/>
      <c r="AA190" s="625"/>
      <c r="AB190" s="626">
        <v>1000</v>
      </c>
      <c r="AC190" s="625">
        <v>900</v>
      </c>
      <c r="AD190" s="625" t="s">
        <v>499</v>
      </c>
      <c r="AE190" s="625">
        <v>1994</v>
      </c>
      <c r="AF190" s="625">
        <v>1994</v>
      </c>
      <c r="AG190" s="625"/>
      <c r="AH190" s="625">
        <v>2735</v>
      </c>
      <c r="AI190" s="625">
        <v>2736</v>
      </c>
      <c r="AJ190" s="625"/>
      <c r="AK190" s="625"/>
      <c r="AL190" s="626">
        <v>5471</v>
      </c>
      <c r="AM190" s="625">
        <v>5471</v>
      </c>
      <c r="AN190" s="625">
        <v>1998</v>
      </c>
      <c r="AO190" s="625">
        <v>2002</v>
      </c>
      <c r="AP190" s="625">
        <v>1</v>
      </c>
      <c r="AQ190" s="625">
        <v>268</v>
      </c>
      <c r="AR190" s="625" t="s">
        <v>1540</v>
      </c>
      <c r="AS190" s="625"/>
      <c r="AT190" s="625"/>
      <c r="AU190" s="625"/>
      <c r="AV190" s="625"/>
      <c r="AW190" s="625"/>
      <c r="AX190" s="625"/>
      <c r="AY190" s="625"/>
      <c r="AZ190" s="625"/>
      <c r="BA190" s="625"/>
      <c r="BB190" s="625"/>
      <c r="BC190" s="625"/>
      <c r="BD190" s="625"/>
      <c r="BE190" s="625"/>
      <c r="BF190" s="625" t="s">
        <v>2950</v>
      </c>
    </row>
    <row r="191" spans="1:59" ht="24" hidden="1" customHeight="1" x14ac:dyDescent="0.15">
      <c r="A191" s="220" t="s">
        <v>93</v>
      </c>
      <c r="B191" s="147"/>
      <c r="C191" s="625" t="s">
        <v>670</v>
      </c>
      <c r="D191" s="625" t="s">
        <v>1541</v>
      </c>
      <c r="E191" s="631" t="s">
        <v>1542</v>
      </c>
      <c r="F191" s="625" t="s">
        <v>672</v>
      </c>
      <c r="G191" s="625" t="s">
        <v>1543</v>
      </c>
      <c r="H191" s="625"/>
      <c r="I191" s="625" t="s">
        <v>1487</v>
      </c>
      <c r="J191" s="625">
        <v>4</v>
      </c>
      <c r="K191" s="625" t="s">
        <v>1544</v>
      </c>
      <c r="L191" s="626">
        <v>3637</v>
      </c>
      <c r="M191" s="626">
        <v>939</v>
      </c>
      <c r="N191" s="626">
        <v>2809</v>
      </c>
      <c r="O191" s="625" t="s">
        <v>429</v>
      </c>
      <c r="P191" s="626"/>
      <c r="Q191" s="626"/>
      <c r="R191" s="626"/>
      <c r="S191" s="626"/>
      <c r="T191" s="626"/>
      <c r="U191" s="626"/>
      <c r="V191" s="626"/>
      <c r="W191" s="626">
        <v>25</v>
      </c>
      <c r="X191" s="626">
        <v>9</v>
      </c>
      <c r="Y191" s="626">
        <v>4</v>
      </c>
      <c r="Z191" s="626">
        <v>225</v>
      </c>
      <c r="AA191" s="625"/>
      <c r="AB191" s="626"/>
      <c r="AC191" s="625"/>
      <c r="AD191" s="625"/>
      <c r="AE191" s="625">
        <v>2000</v>
      </c>
      <c r="AF191" s="625">
        <v>2000</v>
      </c>
      <c r="AG191" s="625"/>
      <c r="AH191" s="625"/>
      <c r="AI191" s="625"/>
      <c r="AJ191" s="625"/>
      <c r="AK191" s="625"/>
      <c r="AL191" s="626">
        <v>4361</v>
      </c>
      <c r="AM191" s="625">
        <v>4361</v>
      </c>
      <c r="AN191" s="625"/>
      <c r="AO191" s="625"/>
      <c r="AP191" s="625"/>
      <c r="AQ191" s="625"/>
      <c r="AR191" s="625"/>
      <c r="AS191" s="625"/>
      <c r="AT191" s="625"/>
      <c r="AU191" s="625"/>
      <c r="AV191" s="625"/>
      <c r="AW191" s="625"/>
      <c r="AX191" s="625"/>
      <c r="AY191" s="625"/>
      <c r="AZ191" s="625"/>
      <c r="BA191" s="625"/>
      <c r="BB191" s="625"/>
      <c r="BC191" s="625"/>
      <c r="BD191" s="625"/>
      <c r="BE191" s="625"/>
      <c r="BF191" s="625"/>
    </row>
    <row r="192" spans="1:59" ht="24" hidden="1" customHeight="1" x14ac:dyDescent="0.15">
      <c r="A192" s="220"/>
      <c r="B192" s="147"/>
      <c r="C192" s="625" t="s">
        <v>670</v>
      </c>
      <c r="D192" s="625"/>
      <c r="E192" s="625" t="s">
        <v>1545</v>
      </c>
      <c r="F192" s="625" t="s">
        <v>670</v>
      </c>
      <c r="G192" s="625"/>
      <c r="H192" s="644"/>
      <c r="I192" s="625" t="s">
        <v>670</v>
      </c>
      <c r="J192" s="625"/>
      <c r="K192" s="625"/>
      <c r="L192" s="626">
        <v>2034</v>
      </c>
      <c r="M192" s="626">
        <v>1195</v>
      </c>
      <c r="N192" s="626">
        <v>4423</v>
      </c>
      <c r="O192" s="625" t="s">
        <v>429</v>
      </c>
      <c r="P192" s="626"/>
      <c r="Q192" s="626"/>
      <c r="R192" s="626"/>
      <c r="S192" s="626"/>
      <c r="T192" s="626"/>
      <c r="U192" s="626"/>
      <c r="V192" s="626"/>
      <c r="W192" s="626">
        <v>25</v>
      </c>
      <c r="X192" s="626">
        <v>15</v>
      </c>
      <c r="Y192" s="626">
        <v>6</v>
      </c>
      <c r="Z192" s="626">
        <v>754</v>
      </c>
      <c r="AA192" s="625"/>
      <c r="AB192" s="626"/>
      <c r="AC192" s="626"/>
      <c r="AD192" s="625"/>
      <c r="AE192" s="625">
        <v>2010</v>
      </c>
      <c r="AF192" s="625"/>
      <c r="AG192" s="625"/>
      <c r="AH192" s="625"/>
      <c r="AI192" s="625"/>
      <c r="AJ192" s="625"/>
      <c r="AK192" s="625"/>
      <c r="AL192" s="626">
        <v>9200</v>
      </c>
      <c r="AM192" s="626"/>
      <c r="AN192" s="625"/>
      <c r="AO192" s="625"/>
      <c r="AP192" s="625"/>
      <c r="AQ192" s="625"/>
      <c r="AR192" s="625"/>
      <c r="AS192" s="625"/>
      <c r="AT192" s="625"/>
      <c r="AU192" s="625"/>
      <c r="AV192" s="625"/>
      <c r="AW192" s="625"/>
      <c r="AX192" s="625"/>
      <c r="AY192" s="625"/>
      <c r="AZ192" s="625"/>
      <c r="BA192" s="625"/>
      <c r="BB192" s="625"/>
      <c r="BC192" s="625"/>
      <c r="BD192" s="625"/>
      <c r="BE192" s="625"/>
      <c r="BF192" s="625" t="s">
        <v>14667</v>
      </c>
    </row>
    <row r="193" spans="1:58" ht="24" hidden="1" customHeight="1" x14ac:dyDescent="0.15">
      <c r="A193" s="220"/>
      <c r="B193" s="147"/>
      <c r="C193" s="625" t="s">
        <v>644</v>
      </c>
      <c r="D193" s="625" t="s">
        <v>1546</v>
      </c>
      <c r="E193" s="693" t="s">
        <v>1547</v>
      </c>
      <c r="F193" s="625" t="s">
        <v>672</v>
      </c>
      <c r="G193" s="693" t="s">
        <v>1548</v>
      </c>
      <c r="H193" s="644"/>
      <c r="I193" s="625" t="s">
        <v>2951</v>
      </c>
      <c r="J193" s="625">
        <v>10</v>
      </c>
      <c r="K193" s="625" t="s">
        <v>1549</v>
      </c>
      <c r="L193" s="626">
        <v>45415</v>
      </c>
      <c r="M193" s="626">
        <v>4450</v>
      </c>
      <c r="N193" s="626">
        <v>11217</v>
      </c>
      <c r="O193" s="625" t="s">
        <v>429</v>
      </c>
      <c r="P193" s="626"/>
      <c r="Q193" s="626"/>
      <c r="R193" s="626"/>
      <c r="S193" s="626"/>
      <c r="T193" s="626"/>
      <c r="U193" s="626"/>
      <c r="V193" s="626"/>
      <c r="W193" s="626">
        <v>25</v>
      </c>
      <c r="X193" s="626">
        <v>15</v>
      </c>
      <c r="Y193" s="626">
        <v>6</v>
      </c>
      <c r="Z193" s="626">
        <v>375</v>
      </c>
      <c r="AA193" s="625"/>
      <c r="AB193" s="626"/>
      <c r="AC193" s="626"/>
      <c r="AD193" s="625"/>
      <c r="AE193" s="625">
        <v>1997</v>
      </c>
      <c r="AF193" s="625">
        <v>1997</v>
      </c>
      <c r="AG193" s="625"/>
      <c r="AH193" s="625">
        <v>14548</v>
      </c>
      <c r="AI193" s="625">
        <v>2500</v>
      </c>
      <c r="AJ193" s="625"/>
      <c r="AK193" s="625"/>
      <c r="AL193" s="626">
        <v>17048</v>
      </c>
      <c r="AM193" s="626">
        <v>17048</v>
      </c>
      <c r="AN193" s="625"/>
      <c r="AO193" s="625"/>
      <c r="AP193" s="625"/>
      <c r="AQ193" s="625"/>
      <c r="AR193" s="625"/>
      <c r="AS193" s="625"/>
      <c r="AT193" s="625"/>
      <c r="AU193" s="625"/>
      <c r="AV193" s="625"/>
      <c r="AW193" s="625"/>
      <c r="AX193" s="625"/>
      <c r="AY193" s="625"/>
      <c r="AZ193" s="625"/>
      <c r="BA193" s="625"/>
      <c r="BB193" s="625"/>
      <c r="BC193" s="625"/>
      <c r="BD193" s="625"/>
      <c r="BE193" s="625"/>
      <c r="BF193" s="625"/>
    </row>
    <row r="194" spans="1:58" ht="24" hidden="1" customHeight="1" x14ac:dyDescent="0.15">
      <c r="A194" s="220"/>
      <c r="B194" s="147"/>
      <c r="C194" s="625" t="s">
        <v>644</v>
      </c>
      <c r="D194" s="625" t="s">
        <v>1550</v>
      </c>
      <c r="E194" s="693" t="s">
        <v>1464</v>
      </c>
      <c r="F194" s="625" t="s">
        <v>672</v>
      </c>
      <c r="G194" s="693" t="s">
        <v>1551</v>
      </c>
      <c r="H194" s="644"/>
      <c r="I194" s="625" t="s">
        <v>325</v>
      </c>
      <c r="J194" s="625">
        <v>10</v>
      </c>
      <c r="K194" s="625" t="s">
        <v>1549</v>
      </c>
      <c r="L194" s="626">
        <v>14047</v>
      </c>
      <c r="M194" s="626">
        <v>1710</v>
      </c>
      <c r="N194" s="626">
        <v>6390</v>
      </c>
      <c r="O194" s="625" t="s">
        <v>429</v>
      </c>
      <c r="P194" s="626"/>
      <c r="Q194" s="626"/>
      <c r="R194" s="626"/>
      <c r="S194" s="626"/>
      <c r="T194" s="626"/>
      <c r="U194" s="626"/>
      <c r="V194" s="626"/>
      <c r="W194" s="626">
        <v>25</v>
      </c>
      <c r="X194" s="626">
        <v>15</v>
      </c>
      <c r="Y194" s="626">
        <v>7</v>
      </c>
      <c r="Z194" s="626">
        <v>375</v>
      </c>
      <c r="AA194" s="625">
        <v>115.7</v>
      </c>
      <c r="AB194" s="626">
        <v>0</v>
      </c>
      <c r="AC194" s="626"/>
      <c r="AD194" s="625"/>
      <c r="AE194" s="625">
        <v>1991</v>
      </c>
      <c r="AF194" s="625">
        <v>1991</v>
      </c>
      <c r="AG194" s="625"/>
      <c r="AH194" s="625">
        <v>100</v>
      </c>
      <c r="AI194" s="625">
        <v>3000</v>
      </c>
      <c r="AJ194" s="625"/>
      <c r="AK194" s="625"/>
      <c r="AL194" s="626">
        <v>3100</v>
      </c>
      <c r="AM194" s="626">
        <v>3100</v>
      </c>
      <c r="AN194" s="625"/>
      <c r="AO194" s="625"/>
      <c r="AP194" s="625"/>
      <c r="AQ194" s="625"/>
      <c r="AR194" s="625"/>
      <c r="AS194" s="625"/>
      <c r="AT194" s="625"/>
      <c r="AU194" s="625"/>
      <c r="AV194" s="625"/>
      <c r="AW194" s="625"/>
      <c r="AX194" s="625"/>
      <c r="AY194" s="625"/>
      <c r="AZ194" s="625"/>
      <c r="BA194" s="625"/>
      <c r="BB194" s="625"/>
      <c r="BC194" s="625"/>
      <c r="BD194" s="625"/>
      <c r="BE194" s="625"/>
      <c r="BF194" s="625" t="s">
        <v>15543</v>
      </c>
    </row>
    <row r="195" spans="1:58" ht="24" hidden="1" customHeight="1" x14ac:dyDescent="0.15">
      <c r="A195" s="220"/>
      <c r="B195" s="147"/>
      <c r="C195" s="625" t="s">
        <v>644</v>
      </c>
      <c r="D195" s="625" t="s">
        <v>1553</v>
      </c>
      <c r="E195" s="625" t="s">
        <v>1554</v>
      </c>
      <c r="F195" s="625" t="s">
        <v>644</v>
      </c>
      <c r="G195" s="625" t="s">
        <v>1555</v>
      </c>
      <c r="H195" s="625"/>
      <c r="I195" s="627" t="s">
        <v>2952</v>
      </c>
      <c r="J195" s="625">
        <v>5</v>
      </c>
      <c r="K195" s="625" t="s">
        <v>1544</v>
      </c>
      <c r="L195" s="626">
        <v>1652</v>
      </c>
      <c r="M195" s="626">
        <v>968</v>
      </c>
      <c r="N195" s="626">
        <v>2847</v>
      </c>
      <c r="O195" s="625" t="s">
        <v>429</v>
      </c>
      <c r="P195" s="626"/>
      <c r="Q195" s="626"/>
      <c r="R195" s="626"/>
      <c r="S195" s="626"/>
      <c r="T195" s="626"/>
      <c r="U195" s="626"/>
      <c r="V195" s="626"/>
      <c r="W195" s="626">
        <v>25</v>
      </c>
      <c r="X195" s="626">
        <v>9</v>
      </c>
      <c r="Y195" s="626">
        <v>5</v>
      </c>
      <c r="Z195" s="626">
        <v>450</v>
      </c>
      <c r="AA195" s="625"/>
      <c r="AB195" s="626"/>
      <c r="AC195" s="626"/>
      <c r="AD195" s="625"/>
      <c r="AE195" s="625">
        <v>1996</v>
      </c>
      <c r="AF195" s="625">
        <v>1996</v>
      </c>
      <c r="AG195" s="625">
        <v>1846</v>
      </c>
      <c r="AH195" s="625"/>
      <c r="AI195" s="625"/>
      <c r="AJ195" s="625">
        <v>400</v>
      </c>
      <c r="AK195" s="625"/>
      <c r="AL195" s="626">
        <v>2246</v>
      </c>
      <c r="AM195" s="626">
        <v>2246</v>
      </c>
      <c r="AN195" s="625"/>
      <c r="AO195" s="625"/>
      <c r="AP195" s="625"/>
      <c r="AQ195" s="625"/>
      <c r="AR195" s="625"/>
      <c r="AS195" s="625"/>
      <c r="AT195" s="625"/>
      <c r="AU195" s="625"/>
      <c r="AV195" s="625"/>
      <c r="AW195" s="625"/>
      <c r="AX195" s="625"/>
      <c r="AY195" s="625"/>
      <c r="AZ195" s="625"/>
      <c r="BA195" s="625"/>
      <c r="BB195" s="625"/>
      <c r="BC195" s="625"/>
      <c r="BD195" s="625"/>
      <c r="BE195" s="625"/>
      <c r="BF195" s="625"/>
    </row>
    <row r="196" spans="1:58" ht="24" hidden="1" customHeight="1" x14ac:dyDescent="0.15">
      <c r="A196" s="220" t="s">
        <v>336</v>
      </c>
      <c r="B196" s="147"/>
      <c r="C196" s="625" t="s">
        <v>644</v>
      </c>
      <c r="D196" s="625" t="s">
        <v>1556</v>
      </c>
      <c r="E196" s="625" t="s">
        <v>1557</v>
      </c>
      <c r="F196" s="625" t="s">
        <v>644</v>
      </c>
      <c r="G196" s="625" t="s">
        <v>1558</v>
      </c>
      <c r="H196" s="644"/>
      <c r="I196" s="625" t="s">
        <v>14672</v>
      </c>
      <c r="J196" s="625">
        <v>10</v>
      </c>
      <c r="K196" s="625" t="s">
        <v>1549</v>
      </c>
      <c r="L196" s="626">
        <v>13439</v>
      </c>
      <c r="M196" s="626">
        <v>7835</v>
      </c>
      <c r="N196" s="626">
        <v>12124</v>
      </c>
      <c r="O196" s="625" t="s">
        <v>429</v>
      </c>
      <c r="P196" s="626"/>
      <c r="Q196" s="626"/>
      <c r="R196" s="626"/>
      <c r="S196" s="626"/>
      <c r="T196" s="626"/>
      <c r="U196" s="626"/>
      <c r="V196" s="626"/>
      <c r="W196" s="626">
        <v>62</v>
      </c>
      <c r="X196" s="626">
        <v>34</v>
      </c>
      <c r="Y196" s="626">
        <v>6</v>
      </c>
      <c r="Z196" s="626">
        <v>392</v>
      </c>
      <c r="AA196" s="625"/>
      <c r="AB196" s="626"/>
      <c r="AC196" s="626"/>
      <c r="AD196" s="625"/>
      <c r="AE196" s="625">
        <v>2002</v>
      </c>
      <c r="AF196" s="625">
        <v>2002</v>
      </c>
      <c r="AG196" s="625">
        <v>19883</v>
      </c>
      <c r="AH196" s="625"/>
      <c r="AI196" s="625">
        <v>1600</v>
      </c>
      <c r="AJ196" s="625"/>
      <c r="AK196" s="625"/>
      <c r="AL196" s="626">
        <v>21483</v>
      </c>
      <c r="AM196" s="626">
        <v>21483</v>
      </c>
      <c r="AN196" s="625"/>
      <c r="AO196" s="625"/>
      <c r="AP196" s="625"/>
      <c r="AQ196" s="625"/>
      <c r="AR196" s="625"/>
      <c r="AS196" s="625"/>
      <c r="AT196" s="625" t="s">
        <v>1559</v>
      </c>
      <c r="AU196" s="625">
        <v>3</v>
      </c>
      <c r="AV196" s="625">
        <v>228</v>
      </c>
      <c r="AW196" s="625"/>
      <c r="AX196" s="625" t="s">
        <v>1560</v>
      </c>
      <c r="AY196" s="625" t="s">
        <v>427</v>
      </c>
      <c r="AZ196" s="625">
        <v>1</v>
      </c>
      <c r="BA196" s="625">
        <v>595</v>
      </c>
      <c r="BB196" s="625"/>
      <c r="BC196" s="625" t="s">
        <v>1560</v>
      </c>
      <c r="BD196" s="625" t="s">
        <v>1561</v>
      </c>
      <c r="BE196" s="625">
        <v>1</v>
      </c>
      <c r="BF196" s="625"/>
    </row>
    <row r="197" spans="1:58" ht="24" hidden="1" customHeight="1" x14ac:dyDescent="0.15">
      <c r="A197" s="220" t="s">
        <v>337</v>
      </c>
      <c r="B197" s="147"/>
      <c r="C197" s="625" t="s">
        <v>644</v>
      </c>
      <c r="D197" s="625"/>
      <c r="E197" s="625" t="s">
        <v>1562</v>
      </c>
      <c r="F197" s="625" t="s">
        <v>644</v>
      </c>
      <c r="G197" s="693"/>
      <c r="H197" s="625"/>
      <c r="I197" s="625" t="s">
        <v>11782</v>
      </c>
      <c r="J197" s="625"/>
      <c r="K197" s="625"/>
      <c r="L197" s="626">
        <v>10004</v>
      </c>
      <c r="M197" s="626">
        <v>1258</v>
      </c>
      <c r="N197" s="626">
        <v>2723</v>
      </c>
      <c r="O197" s="625" t="s">
        <v>429</v>
      </c>
      <c r="P197" s="626"/>
      <c r="Q197" s="626"/>
      <c r="R197" s="626"/>
      <c r="S197" s="626"/>
      <c r="T197" s="626"/>
      <c r="U197" s="626"/>
      <c r="V197" s="626"/>
      <c r="W197" s="626">
        <v>25</v>
      </c>
      <c r="X197" s="626">
        <v>13</v>
      </c>
      <c r="Y197" s="626">
        <v>6</v>
      </c>
      <c r="Z197" s="626">
        <v>325</v>
      </c>
      <c r="AA197" s="625"/>
      <c r="AB197" s="626"/>
      <c r="AC197" s="626"/>
      <c r="AD197" s="625"/>
      <c r="AE197" s="625">
        <v>2006</v>
      </c>
      <c r="AF197" s="625"/>
      <c r="AG197" s="625"/>
      <c r="AH197" s="625"/>
      <c r="AI197" s="625"/>
      <c r="AJ197" s="625"/>
      <c r="AK197" s="625"/>
      <c r="AL197" s="626">
        <v>4894</v>
      </c>
      <c r="AM197" s="626"/>
      <c r="AN197" s="625"/>
      <c r="AO197" s="625"/>
      <c r="AP197" s="625"/>
      <c r="AQ197" s="625"/>
      <c r="AR197" s="625"/>
      <c r="AS197" s="625"/>
      <c r="AT197" s="625"/>
      <c r="AU197" s="625"/>
      <c r="AV197" s="625"/>
      <c r="AW197" s="625"/>
      <c r="AX197" s="625"/>
      <c r="AY197" s="625"/>
      <c r="AZ197" s="625"/>
      <c r="BA197" s="625"/>
      <c r="BB197" s="625"/>
      <c r="BC197" s="625"/>
      <c r="BD197" s="625"/>
      <c r="BE197" s="625"/>
      <c r="BF197" s="625"/>
    </row>
    <row r="198" spans="1:58" ht="24" hidden="1" customHeight="1" x14ac:dyDescent="0.15">
      <c r="A198" s="220"/>
      <c r="B198" s="147"/>
      <c r="C198" s="625" t="s">
        <v>644</v>
      </c>
      <c r="D198" s="625"/>
      <c r="E198" s="625" t="s">
        <v>2944</v>
      </c>
      <c r="F198" s="625" t="s">
        <v>644</v>
      </c>
      <c r="G198" s="625"/>
      <c r="H198" s="625"/>
      <c r="I198" s="625" t="s">
        <v>19594</v>
      </c>
      <c r="J198" s="625"/>
      <c r="K198" s="625"/>
      <c r="L198" s="626">
        <v>12438</v>
      </c>
      <c r="M198" s="626">
        <v>1129</v>
      </c>
      <c r="N198" s="626">
        <v>2535</v>
      </c>
      <c r="O198" s="625" t="s">
        <v>429</v>
      </c>
      <c r="P198" s="626"/>
      <c r="Q198" s="626"/>
      <c r="R198" s="626"/>
      <c r="S198" s="626"/>
      <c r="T198" s="626"/>
      <c r="U198" s="626"/>
      <c r="V198" s="626"/>
      <c r="W198" s="626">
        <v>25</v>
      </c>
      <c r="X198" s="626">
        <v>13</v>
      </c>
      <c r="Y198" s="626">
        <v>6</v>
      </c>
      <c r="Z198" s="626">
        <v>1009</v>
      </c>
      <c r="AA198" s="625"/>
      <c r="AB198" s="626"/>
      <c r="AC198" s="626"/>
      <c r="AD198" s="625"/>
      <c r="AE198" s="625">
        <v>2016</v>
      </c>
      <c r="AF198" s="625"/>
      <c r="AG198" s="625"/>
      <c r="AH198" s="625"/>
      <c r="AI198" s="625"/>
      <c r="AJ198" s="625"/>
      <c r="AK198" s="625"/>
      <c r="AL198" s="626">
        <v>6100</v>
      </c>
      <c r="AM198" s="626"/>
      <c r="AN198" s="625"/>
      <c r="AO198" s="625"/>
      <c r="AP198" s="625"/>
      <c r="AQ198" s="625"/>
      <c r="AR198" s="625"/>
      <c r="AS198" s="625"/>
      <c r="AT198" s="625"/>
      <c r="AU198" s="625"/>
      <c r="AV198" s="625"/>
      <c r="AW198" s="625"/>
      <c r="AX198" s="625"/>
      <c r="AY198" s="625"/>
      <c r="AZ198" s="625"/>
      <c r="BA198" s="625"/>
      <c r="BB198" s="625"/>
      <c r="BC198" s="625"/>
      <c r="BD198" s="625"/>
      <c r="BE198" s="625"/>
      <c r="BF198" s="625"/>
    </row>
    <row r="199" spans="1:58" ht="24" hidden="1" customHeight="1" x14ac:dyDescent="0.15">
      <c r="A199" s="220" t="s">
        <v>338</v>
      </c>
      <c r="B199" s="147"/>
      <c r="C199" s="625" t="s">
        <v>644</v>
      </c>
      <c r="D199" s="625"/>
      <c r="E199" s="625" t="s">
        <v>13920</v>
      </c>
      <c r="F199" s="625" t="s">
        <v>644</v>
      </c>
      <c r="G199" s="625"/>
      <c r="H199" s="625"/>
      <c r="I199" s="625" t="s">
        <v>13921</v>
      </c>
      <c r="J199" s="625"/>
      <c r="K199" s="625"/>
      <c r="L199" s="626">
        <v>54293</v>
      </c>
      <c r="M199" s="626">
        <v>1795</v>
      </c>
      <c r="N199" s="626">
        <v>4906</v>
      </c>
      <c r="O199" s="625" t="s">
        <v>429</v>
      </c>
      <c r="P199" s="626"/>
      <c r="Q199" s="626"/>
      <c r="R199" s="626"/>
      <c r="S199" s="626"/>
      <c r="T199" s="626"/>
      <c r="U199" s="626"/>
      <c r="V199" s="626"/>
      <c r="W199" s="626">
        <v>25</v>
      </c>
      <c r="X199" s="626">
        <v>15</v>
      </c>
      <c r="Y199" s="626">
        <v>6</v>
      </c>
      <c r="Z199" s="626">
        <v>375</v>
      </c>
      <c r="AA199" s="625"/>
      <c r="AB199" s="626"/>
      <c r="AC199" s="626"/>
      <c r="AD199" s="625"/>
      <c r="AE199" s="625">
        <v>2019</v>
      </c>
      <c r="AF199" s="625"/>
      <c r="AG199" s="625"/>
      <c r="AH199" s="625"/>
      <c r="AI199" s="625"/>
      <c r="AJ199" s="625"/>
      <c r="AK199" s="625"/>
      <c r="AL199" s="626">
        <v>9700</v>
      </c>
      <c r="AM199" s="626"/>
      <c r="AN199" s="625"/>
      <c r="AO199" s="625"/>
      <c r="AP199" s="625"/>
      <c r="AQ199" s="625"/>
      <c r="AR199" s="625"/>
      <c r="AS199" s="625"/>
      <c r="AT199" s="625"/>
      <c r="AU199" s="625"/>
      <c r="AV199" s="625"/>
      <c r="AW199" s="625"/>
      <c r="AX199" s="625"/>
      <c r="AY199" s="625"/>
      <c r="AZ199" s="625"/>
      <c r="BA199" s="625"/>
      <c r="BB199" s="625"/>
      <c r="BC199" s="625"/>
      <c r="BD199" s="625"/>
      <c r="BE199" s="625"/>
      <c r="BF199" s="625" t="s">
        <v>1552</v>
      </c>
    </row>
    <row r="200" spans="1:58" ht="24" hidden="1" customHeight="1" x14ac:dyDescent="0.15">
      <c r="A200" s="220" t="s">
        <v>339</v>
      </c>
      <c r="B200" s="147"/>
      <c r="C200" s="625" t="s">
        <v>1506</v>
      </c>
      <c r="D200" s="625"/>
      <c r="E200" s="625" t="s">
        <v>1563</v>
      </c>
      <c r="F200" s="625" t="s">
        <v>672</v>
      </c>
      <c r="G200" s="625"/>
      <c r="H200" s="625"/>
      <c r="I200" s="625" t="s">
        <v>14665</v>
      </c>
      <c r="J200" s="625"/>
      <c r="K200" s="625"/>
      <c r="L200" s="626"/>
      <c r="M200" s="626"/>
      <c r="N200" s="626"/>
      <c r="O200" s="625" t="s">
        <v>429</v>
      </c>
      <c r="P200" s="626"/>
      <c r="Q200" s="626"/>
      <c r="R200" s="626"/>
      <c r="S200" s="626"/>
      <c r="T200" s="626"/>
      <c r="U200" s="626"/>
      <c r="V200" s="626"/>
      <c r="W200" s="626">
        <v>25</v>
      </c>
      <c r="X200" s="626">
        <v>15</v>
      </c>
      <c r="Y200" s="626">
        <v>6</v>
      </c>
      <c r="Z200" s="626">
        <v>375</v>
      </c>
      <c r="AA200" s="625"/>
      <c r="AB200" s="626"/>
      <c r="AC200" s="626"/>
      <c r="AD200" s="625"/>
      <c r="AE200" s="625">
        <v>2001</v>
      </c>
      <c r="AF200" s="625"/>
      <c r="AG200" s="625"/>
      <c r="AH200" s="625"/>
      <c r="AI200" s="625"/>
      <c r="AJ200" s="625"/>
      <c r="AK200" s="625"/>
      <c r="AL200" s="626"/>
      <c r="AM200" s="626"/>
      <c r="AN200" s="625"/>
      <c r="AO200" s="625"/>
      <c r="AP200" s="625"/>
      <c r="AQ200" s="625"/>
      <c r="AR200" s="625"/>
      <c r="AS200" s="625"/>
      <c r="AT200" s="625"/>
      <c r="AU200" s="625"/>
      <c r="AV200" s="625"/>
      <c r="AW200" s="625"/>
      <c r="AX200" s="625"/>
      <c r="AY200" s="625"/>
      <c r="AZ200" s="625"/>
      <c r="BA200" s="625"/>
      <c r="BB200" s="625"/>
      <c r="BC200" s="625"/>
      <c r="BD200" s="625"/>
      <c r="BE200" s="625"/>
      <c r="BF200" s="625" t="s">
        <v>14666</v>
      </c>
    </row>
    <row r="201" spans="1:58" ht="24" hidden="1" customHeight="1" x14ac:dyDescent="0.15">
      <c r="A201" s="220" t="s">
        <v>340</v>
      </c>
      <c r="B201" s="147"/>
      <c r="C201" s="625" t="s">
        <v>1506</v>
      </c>
      <c r="D201" s="625"/>
      <c r="E201" s="625" t="s">
        <v>1564</v>
      </c>
      <c r="F201" s="625" t="s">
        <v>1506</v>
      </c>
      <c r="G201" s="625"/>
      <c r="H201" s="625"/>
      <c r="I201" s="625" t="s">
        <v>1565</v>
      </c>
      <c r="J201" s="625"/>
      <c r="K201" s="625"/>
      <c r="L201" s="626">
        <v>3158</v>
      </c>
      <c r="M201" s="626">
        <v>1465</v>
      </c>
      <c r="N201" s="626">
        <v>3953</v>
      </c>
      <c r="O201" s="625" t="s">
        <v>429</v>
      </c>
      <c r="P201" s="626"/>
      <c r="Q201" s="626"/>
      <c r="R201" s="626"/>
      <c r="S201" s="626"/>
      <c r="T201" s="626"/>
      <c r="U201" s="626"/>
      <c r="V201" s="626"/>
      <c r="W201" s="626">
        <v>25</v>
      </c>
      <c r="X201" s="626">
        <v>13</v>
      </c>
      <c r="Y201" s="626">
        <v>6</v>
      </c>
      <c r="Z201" s="626">
        <v>354</v>
      </c>
      <c r="AA201" s="625"/>
      <c r="AB201" s="626">
        <v>107</v>
      </c>
      <c r="AC201" s="626">
        <v>107</v>
      </c>
      <c r="AD201" s="625"/>
      <c r="AE201" s="625">
        <v>2006</v>
      </c>
      <c r="AF201" s="625">
        <v>2006</v>
      </c>
      <c r="AG201" s="625"/>
      <c r="AH201" s="625"/>
      <c r="AI201" s="625"/>
      <c r="AJ201" s="625"/>
      <c r="AK201" s="625"/>
      <c r="AL201" s="626">
        <v>4950</v>
      </c>
      <c r="AM201" s="626">
        <v>4950</v>
      </c>
      <c r="AN201" s="625"/>
      <c r="AO201" s="625"/>
      <c r="AP201" s="625"/>
      <c r="AQ201" s="625"/>
      <c r="AR201" s="625"/>
      <c r="AS201" s="625"/>
      <c r="AT201" s="625"/>
      <c r="AU201" s="625"/>
      <c r="AV201" s="625"/>
      <c r="AW201" s="625"/>
      <c r="AX201" s="625"/>
      <c r="AY201" s="625"/>
      <c r="AZ201" s="625"/>
      <c r="BA201" s="625"/>
      <c r="BB201" s="625"/>
      <c r="BC201" s="625"/>
      <c r="BD201" s="625"/>
      <c r="BE201" s="625"/>
      <c r="BF201" s="625" t="s">
        <v>1566</v>
      </c>
    </row>
    <row r="202" spans="1:58" ht="24" hidden="1" customHeight="1" x14ac:dyDescent="0.2">
      <c r="A202" s="220" t="s">
        <v>341</v>
      </c>
      <c r="B202" s="154"/>
      <c r="C202" s="625" t="s">
        <v>1506</v>
      </c>
      <c r="D202" s="625" t="s">
        <v>1567</v>
      </c>
      <c r="E202" s="625" t="s">
        <v>1568</v>
      </c>
      <c r="F202" s="625" t="s">
        <v>1506</v>
      </c>
      <c r="G202" s="693" t="s">
        <v>1569</v>
      </c>
      <c r="H202" s="644"/>
      <c r="I202" s="625" t="s">
        <v>2947</v>
      </c>
      <c r="J202" s="625">
        <v>4</v>
      </c>
      <c r="K202" s="625" t="s">
        <v>1549</v>
      </c>
      <c r="L202" s="626">
        <v>10155</v>
      </c>
      <c r="M202" s="626">
        <v>996</v>
      </c>
      <c r="N202" s="626">
        <v>2289</v>
      </c>
      <c r="O202" s="625" t="s">
        <v>429</v>
      </c>
      <c r="P202" s="626"/>
      <c r="Q202" s="626"/>
      <c r="R202" s="626"/>
      <c r="S202" s="626"/>
      <c r="T202" s="626"/>
      <c r="U202" s="626"/>
      <c r="V202" s="626"/>
      <c r="W202" s="626">
        <v>25</v>
      </c>
      <c r="X202" s="626">
        <v>13</v>
      </c>
      <c r="Y202" s="626">
        <v>5</v>
      </c>
      <c r="Z202" s="626">
        <v>302</v>
      </c>
      <c r="AA202" s="625">
        <v>26</v>
      </c>
      <c r="AB202" s="626"/>
      <c r="AC202" s="626"/>
      <c r="AD202" s="625"/>
      <c r="AE202" s="625">
        <v>2000</v>
      </c>
      <c r="AF202" s="625">
        <v>2000</v>
      </c>
      <c r="AG202" s="625">
        <v>3110</v>
      </c>
      <c r="AH202" s="625"/>
      <c r="AI202" s="625"/>
      <c r="AJ202" s="625"/>
      <c r="AK202" s="625"/>
      <c r="AL202" s="626">
        <v>3110</v>
      </c>
      <c r="AM202" s="626">
        <v>3110</v>
      </c>
      <c r="AN202" s="625"/>
      <c r="AO202" s="625"/>
      <c r="AP202" s="625"/>
      <c r="AQ202" s="625"/>
      <c r="AR202" s="625"/>
      <c r="AS202" s="625"/>
      <c r="AT202" s="625"/>
      <c r="AU202" s="625"/>
      <c r="AV202" s="625"/>
      <c r="AW202" s="625"/>
      <c r="AX202" s="625"/>
      <c r="AY202" s="625"/>
      <c r="AZ202" s="625"/>
      <c r="BA202" s="625"/>
      <c r="BB202" s="625"/>
      <c r="BC202" s="625"/>
      <c r="BD202" s="625"/>
      <c r="BE202" s="625"/>
      <c r="BF202" s="625" t="s">
        <v>1552</v>
      </c>
    </row>
    <row r="203" spans="1:58" ht="24" hidden="1" customHeight="1" x14ac:dyDescent="0.15">
      <c r="A203" s="220"/>
      <c r="B203" s="147"/>
      <c r="C203" s="625" t="s">
        <v>1506</v>
      </c>
      <c r="D203" s="625" t="s">
        <v>1570</v>
      </c>
      <c r="E203" s="625" t="s">
        <v>1571</v>
      </c>
      <c r="F203" s="625" t="s">
        <v>1506</v>
      </c>
      <c r="G203" s="693" t="s">
        <v>1572</v>
      </c>
      <c r="H203" s="625"/>
      <c r="I203" s="625" t="s">
        <v>2947</v>
      </c>
      <c r="J203" s="625">
        <v>6</v>
      </c>
      <c r="K203" s="625" t="s">
        <v>1549</v>
      </c>
      <c r="L203" s="626">
        <v>19703</v>
      </c>
      <c r="M203" s="626">
        <v>1082</v>
      </c>
      <c r="N203" s="626">
        <v>2340</v>
      </c>
      <c r="O203" s="625" t="s">
        <v>429</v>
      </c>
      <c r="P203" s="626"/>
      <c r="Q203" s="626"/>
      <c r="R203" s="626"/>
      <c r="S203" s="626"/>
      <c r="T203" s="626"/>
      <c r="U203" s="626"/>
      <c r="V203" s="626"/>
      <c r="W203" s="626">
        <v>25</v>
      </c>
      <c r="X203" s="626">
        <v>13</v>
      </c>
      <c r="Y203" s="626">
        <v>5</v>
      </c>
      <c r="Z203" s="626">
        <v>302</v>
      </c>
      <c r="AA203" s="625">
        <v>26</v>
      </c>
      <c r="AB203" s="626"/>
      <c r="AC203" s="626"/>
      <c r="AD203" s="625"/>
      <c r="AE203" s="625">
        <v>2002</v>
      </c>
      <c r="AF203" s="625">
        <v>2002</v>
      </c>
      <c r="AG203" s="625">
        <v>1300</v>
      </c>
      <c r="AH203" s="625"/>
      <c r="AI203" s="625"/>
      <c r="AJ203" s="625">
        <v>2200</v>
      </c>
      <c r="AK203" s="625"/>
      <c r="AL203" s="626">
        <v>3500</v>
      </c>
      <c r="AM203" s="626">
        <v>3500</v>
      </c>
      <c r="AN203" s="625"/>
      <c r="AO203" s="625"/>
      <c r="AP203" s="625"/>
      <c r="AQ203" s="625"/>
      <c r="AR203" s="625"/>
      <c r="AS203" s="625"/>
      <c r="AT203" s="625"/>
      <c r="AU203" s="625"/>
      <c r="AV203" s="625"/>
      <c r="AW203" s="625"/>
      <c r="AX203" s="625"/>
      <c r="AY203" s="625"/>
      <c r="AZ203" s="625"/>
      <c r="BA203" s="625"/>
      <c r="BB203" s="625"/>
      <c r="BC203" s="625"/>
      <c r="BD203" s="625"/>
      <c r="BE203" s="625"/>
      <c r="BF203" s="625" t="s">
        <v>1552</v>
      </c>
    </row>
    <row r="204" spans="1:58" ht="24" hidden="1" customHeight="1" x14ac:dyDescent="0.15">
      <c r="A204" s="220" t="s">
        <v>342</v>
      </c>
      <c r="B204" s="147"/>
      <c r="C204" s="625" t="s">
        <v>1087</v>
      </c>
      <c r="D204" s="625"/>
      <c r="E204" s="625" t="s">
        <v>1573</v>
      </c>
      <c r="F204" s="625" t="s">
        <v>1087</v>
      </c>
      <c r="G204" s="693"/>
      <c r="H204" s="625"/>
      <c r="I204" s="625" t="s">
        <v>2953</v>
      </c>
      <c r="J204" s="625"/>
      <c r="K204" s="625"/>
      <c r="L204" s="626">
        <v>5013</v>
      </c>
      <c r="M204" s="626">
        <v>1261</v>
      </c>
      <c r="N204" s="626">
        <v>2300</v>
      </c>
      <c r="O204" s="625" t="s">
        <v>429</v>
      </c>
      <c r="P204" s="626"/>
      <c r="Q204" s="626"/>
      <c r="R204" s="626"/>
      <c r="S204" s="626"/>
      <c r="T204" s="626"/>
      <c r="U204" s="626"/>
      <c r="V204" s="626"/>
      <c r="W204" s="626">
        <v>25</v>
      </c>
      <c r="X204" s="626">
        <v>3</v>
      </c>
      <c r="Y204" s="626">
        <v>6</v>
      </c>
      <c r="Z204" s="626">
        <v>726</v>
      </c>
      <c r="AA204" s="625"/>
      <c r="AB204" s="626"/>
      <c r="AC204" s="626"/>
      <c r="AD204" s="625"/>
      <c r="AE204" s="625">
        <v>2009</v>
      </c>
      <c r="AF204" s="626">
        <v>2009</v>
      </c>
      <c r="AG204" s="626"/>
      <c r="AH204" s="626"/>
      <c r="AI204" s="626"/>
      <c r="AJ204" s="625"/>
      <c r="AK204" s="625"/>
      <c r="AL204" s="626">
        <v>4339</v>
      </c>
      <c r="AM204" s="626">
        <v>4339</v>
      </c>
      <c r="AN204" s="625"/>
      <c r="AO204" s="625"/>
      <c r="AP204" s="625"/>
      <c r="AQ204" s="625"/>
      <c r="AR204" s="625"/>
      <c r="AS204" s="625"/>
      <c r="AT204" s="625"/>
      <c r="AU204" s="625"/>
      <c r="AV204" s="625"/>
      <c r="AW204" s="625"/>
      <c r="AX204" s="625"/>
      <c r="AY204" s="625"/>
      <c r="AZ204" s="625"/>
      <c r="BA204" s="625"/>
      <c r="BB204" s="625"/>
      <c r="BC204" s="625"/>
      <c r="BD204" s="625"/>
      <c r="BE204" s="625"/>
      <c r="BF204" s="625"/>
    </row>
    <row r="205" spans="1:58" ht="24" hidden="1" customHeight="1" x14ac:dyDescent="0.15">
      <c r="A205" s="220" t="s">
        <v>343</v>
      </c>
      <c r="B205" s="147"/>
      <c r="C205" s="625" t="s">
        <v>1087</v>
      </c>
      <c r="D205" s="625" t="s">
        <v>1574</v>
      </c>
      <c r="E205" s="625" t="s">
        <v>16970</v>
      </c>
      <c r="F205" s="625" t="s">
        <v>1087</v>
      </c>
      <c r="G205" s="625" t="s">
        <v>1575</v>
      </c>
      <c r="H205" s="644"/>
      <c r="I205" s="627" t="s">
        <v>13919</v>
      </c>
      <c r="J205" s="625">
        <v>3</v>
      </c>
      <c r="K205" s="625" t="s">
        <v>1549</v>
      </c>
      <c r="L205" s="626">
        <v>17713.25</v>
      </c>
      <c r="M205" s="626">
        <v>1986.36</v>
      </c>
      <c r="N205" s="626">
        <v>4350</v>
      </c>
      <c r="O205" s="625" t="s">
        <v>429</v>
      </c>
      <c r="P205" s="626"/>
      <c r="Q205" s="626"/>
      <c r="R205" s="626"/>
      <c r="S205" s="626"/>
      <c r="T205" s="626"/>
      <c r="U205" s="626"/>
      <c r="V205" s="626"/>
      <c r="W205" s="626">
        <v>25</v>
      </c>
      <c r="X205" s="626">
        <v>5</v>
      </c>
      <c r="Y205" s="626">
        <v>7</v>
      </c>
      <c r="Z205" s="626">
        <v>903.25</v>
      </c>
      <c r="AA205" s="625"/>
      <c r="AB205" s="626">
        <v>160</v>
      </c>
      <c r="AC205" s="626">
        <v>160</v>
      </c>
      <c r="AD205" s="625"/>
      <c r="AE205" s="625">
        <v>1998</v>
      </c>
      <c r="AF205" s="625">
        <v>1998</v>
      </c>
      <c r="AG205" s="625">
        <v>4957</v>
      </c>
      <c r="AH205" s="625"/>
      <c r="AI205" s="625">
        <v>1500</v>
      </c>
      <c r="AJ205" s="625"/>
      <c r="AK205" s="625"/>
      <c r="AL205" s="626">
        <v>6457</v>
      </c>
      <c r="AM205" s="626">
        <v>6457</v>
      </c>
      <c r="AN205" s="625">
        <v>2002</v>
      </c>
      <c r="AO205" s="625">
        <v>2003</v>
      </c>
      <c r="AP205" s="625"/>
      <c r="AQ205" s="625"/>
      <c r="AR205" s="625"/>
      <c r="AS205" s="625"/>
      <c r="AT205" s="625"/>
      <c r="AU205" s="625"/>
      <c r="AV205" s="625"/>
      <c r="AW205" s="625"/>
      <c r="AX205" s="625"/>
      <c r="AY205" s="625"/>
      <c r="AZ205" s="625"/>
      <c r="BA205" s="625"/>
      <c r="BB205" s="625"/>
      <c r="BC205" s="625"/>
      <c r="BD205" s="625"/>
      <c r="BE205" s="625"/>
      <c r="BF205" s="625" t="s">
        <v>16971</v>
      </c>
    </row>
    <row r="206" spans="1:58" ht="24" hidden="1" customHeight="1" x14ac:dyDescent="0.15">
      <c r="A206" s="220"/>
      <c r="B206" s="293"/>
      <c r="C206" s="625" t="s">
        <v>1087</v>
      </c>
      <c r="D206" s="625" t="s">
        <v>1576</v>
      </c>
      <c r="E206" s="625" t="s">
        <v>1577</v>
      </c>
      <c r="F206" s="625" t="s">
        <v>672</v>
      </c>
      <c r="G206" s="625" t="s">
        <v>1578</v>
      </c>
      <c r="H206" s="644"/>
      <c r="I206" s="625" t="s">
        <v>1513</v>
      </c>
      <c r="J206" s="625">
        <v>7</v>
      </c>
      <c r="K206" s="625" t="s">
        <v>1549</v>
      </c>
      <c r="L206" s="626">
        <v>3029</v>
      </c>
      <c r="M206" s="626">
        <v>1595</v>
      </c>
      <c r="N206" s="626">
        <v>4547</v>
      </c>
      <c r="O206" s="625" t="s">
        <v>429</v>
      </c>
      <c r="P206" s="626"/>
      <c r="Q206" s="626"/>
      <c r="R206" s="626"/>
      <c r="S206" s="626"/>
      <c r="T206" s="626"/>
      <c r="U206" s="626"/>
      <c r="V206" s="626"/>
      <c r="W206" s="626">
        <v>25</v>
      </c>
      <c r="X206" s="626">
        <v>8</v>
      </c>
      <c r="Y206" s="626">
        <v>6</v>
      </c>
      <c r="Z206" s="626">
        <v>941</v>
      </c>
      <c r="AA206" s="625"/>
      <c r="AB206" s="626">
        <v>300</v>
      </c>
      <c r="AC206" s="626">
        <v>300</v>
      </c>
      <c r="AD206" s="625"/>
      <c r="AE206" s="625">
        <v>1997</v>
      </c>
      <c r="AF206" s="625">
        <v>1997</v>
      </c>
      <c r="AG206" s="625"/>
      <c r="AH206" s="625">
        <v>195</v>
      </c>
      <c r="AI206" s="625"/>
      <c r="AJ206" s="625"/>
      <c r="AK206" s="625"/>
      <c r="AL206" s="626">
        <v>195</v>
      </c>
      <c r="AM206" s="626">
        <v>195</v>
      </c>
      <c r="AN206" s="625"/>
      <c r="AO206" s="625"/>
      <c r="AP206" s="625"/>
      <c r="AQ206" s="625"/>
      <c r="AR206" s="625"/>
      <c r="AS206" s="625"/>
      <c r="AT206" s="625"/>
      <c r="AU206" s="625"/>
      <c r="AV206" s="625"/>
      <c r="AW206" s="625"/>
      <c r="AX206" s="625"/>
      <c r="AY206" s="625"/>
      <c r="AZ206" s="625"/>
      <c r="BA206" s="625"/>
      <c r="BB206" s="625"/>
      <c r="BC206" s="625"/>
      <c r="BD206" s="625"/>
      <c r="BE206" s="625"/>
      <c r="BF206" s="625"/>
    </row>
    <row r="207" spans="1:58" s="575" customFormat="1" ht="24" hidden="1" customHeight="1" x14ac:dyDescent="0.15">
      <c r="A207" s="1257"/>
      <c r="B207" s="712" t="s">
        <v>136</v>
      </c>
      <c r="C207" s="650" t="s">
        <v>2217</v>
      </c>
      <c r="D207" s="650"/>
      <c r="E207" s="676">
        <f>COUNTA(E208:E222)</f>
        <v>15</v>
      </c>
      <c r="F207" s="650"/>
      <c r="G207" s="650"/>
      <c r="H207" s="681"/>
      <c r="I207" s="650"/>
      <c r="J207" s="650"/>
      <c r="K207" s="650"/>
      <c r="L207" s="665">
        <f>SUM(L208:L222)</f>
        <v>152312.70000000001</v>
      </c>
      <c r="M207" s="665">
        <f t="shared" ref="M207:N207" si="2">SUM(M208:M222)</f>
        <v>37979.51</v>
      </c>
      <c r="N207" s="665">
        <f t="shared" si="2"/>
        <v>87969.709999999992</v>
      </c>
      <c r="O207" s="650"/>
      <c r="P207" s="665"/>
      <c r="Q207" s="665"/>
      <c r="R207" s="665"/>
      <c r="S207" s="665"/>
      <c r="T207" s="665"/>
      <c r="U207" s="665"/>
      <c r="V207" s="665"/>
      <c r="W207" s="665"/>
      <c r="X207" s="665"/>
      <c r="Y207" s="665"/>
      <c r="Z207" s="665"/>
      <c r="AA207" s="650"/>
      <c r="AB207" s="665"/>
      <c r="AC207" s="650"/>
      <c r="AD207" s="650"/>
      <c r="AE207" s="650"/>
      <c r="AF207" s="650"/>
      <c r="AG207" s="650"/>
      <c r="AH207" s="650"/>
      <c r="AI207" s="650"/>
      <c r="AJ207" s="650"/>
      <c r="AK207" s="650"/>
      <c r="AL207" s="665"/>
      <c r="AM207" s="650"/>
      <c r="AN207" s="650"/>
      <c r="AO207" s="650"/>
      <c r="AP207" s="650"/>
      <c r="AQ207" s="650"/>
      <c r="AR207" s="650"/>
      <c r="AS207" s="650"/>
      <c r="AT207" s="650"/>
      <c r="AU207" s="650"/>
      <c r="AV207" s="650"/>
      <c r="AW207" s="650"/>
      <c r="AX207" s="650"/>
      <c r="AY207" s="650"/>
      <c r="AZ207" s="650"/>
      <c r="BA207" s="650"/>
      <c r="BB207" s="650"/>
      <c r="BC207" s="650"/>
      <c r="BD207" s="650"/>
      <c r="BE207" s="650"/>
      <c r="BF207" s="650"/>
    </row>
    <row r="208" spans="1:58" ht="24" hidden="1" customHeight="1" x14ac:dyDescent="0.15">
      <c r="A208" s="220"/>
      <c r="B208" s="147"/>
      <c r="C208" s="625" t="s">
        <v>670</v>
      </c>
      <c r="D208" s="625"/>
      <c r="E208" s="625" t="s">
        <v>17007</v>
      </c>
      <c r="F208" s="625" t="s">
        <v>12103</v>
      </c>
      <c r="G208" s="625"/>
      <c r="H208" s="644"/>
      <c r="I208" s="625" t="s">
        <v>14699</v>
      </c>
      <c r="J208" s="625"/>
      <c r="K208" s="625"/>
      <c r="L208" s="626">
        <v>18323</v>
      </c>
      <c r="M208" s="626">
        <v>1480</v>
      </c>
      <c r="N208" s="626">
        <v>3879</v>
      </c>
      <c r="O208" s="625" t="s">
        <v>429</v>
      </c>
      <c r="P208" s="626"/>
      <c r="Q208" s="626"/>
      <c r="R208" s="626"/>
      <c r="S208" s="626"/>
      <c r="T208" s="626"/>
      <c r="U208" s="626"/>
      <c r="V208" s="626"/>
      <c r="W208" s="626">
        <v>25</v>
      </c>
      <c r="X208" s="626">
        <v>12</v>
      </c>
      <c r="Y208" s="626">
        <v>6</v>
      </c>
      <c r="Z208" s="626">
        <v>300</v>
      </c>
      <c r="AA208" s="625"/>
      <c r="AB208" s="625"/>
      <c r="AC208" s="626"/>
      <c r="AD208" s="625"/>
      <c r="AE208" s="625">
        <v>2004</v>
      </c>
      <c r="AF208" s="625">
        <v>2004</v>
      </c>
      <c r="AG208" s="625"/>
      <c r="AH208" s="625"/>
      <c r="AI208" s="625"/>
      <c r="AJ208" s="625"/>
      <c r="AK208" s="625"/>
      <c r="AL208" s="660"/>
      <c r="AM208" s="626" t="s">
        <v>1586</v>
      </c>
      <c r="AN208" s="625"/>
      <c r="AO208" s="625"/>
      <c r="AP208" s="625"/>
      <c r="AQ208" s="625"/>
      <c r="AR208" s="625"/>
      <c r="AS208" s="625"/>
      <c r="AT208" s="625"/>
      <c r="AU208" s="625"/>
      <c r="AV208" s="625"/>
      <c r="AW208" s="625"/>
      <c r="AX208" s="625"/>
      <c r="AY208" s="625"/>
      <c r="AZ208" s="625"/>
      <c r="BA208" s="625"/>
      <c r="BB208" s="625"/>
      <c r="BC208" s="625"/>
      <c r="BD208" s="625"/>
      <c r="BE208" s="625"/>
      <c r="BF208" s="625" t="s">
        <v>1587</v>
      </c>
    </row>
    <row r="209" spans="1:59" ht="24" hidden="1" customHeight="1" x14ac:dyDescent="0.15">
      <c r="A209" s="220"/>
      <c r="B209" s="147"/>
      <c r="C209" s="625" t="s">
        <v>670</v>
      </c>
      <c r="D209" s="625"/>
      <c r="E209" s="625" t="s">
        <v>17008</v>
      </c>
      <c r="F209" s="625" t="s">
        <v>670</v>
      </c>
      <c r="G209" s="625"/>
      <c r="H209" s="644"/>
      <c r="I209" s="625" t="s">
        <v>12220</v>
      </c>
      <c r="J209" s="625"/>
      <c r="K209" s="625"/>
      <c r="L209" s="626">
        <v>1647</v>
      </c>
      <c r="M209" s="626"/>
      <c r="N209" s="626">
        <v>899</v>
      </c>
      <c r="O209" s="625" t="s">
        <v>429</v>
      </c>
      <c r="P209" s="626"/>
      <c r="Q209" s="626"/>
      <c r="R209" s="626"/>
      <c r="S209" s="626"/>
      <c r="T209" s="626"/>
      <c r="U209" s="626"/>
      <c r="V209" s="626"/>
      <c r="W209" s="626">
        <v>25</v>
      </c>
      <c r="X209" s="626">
        <v>12</v>
      </c>
      <c r="Y209" s="626">
        <v>8</v>
      </c>
      <c r="Z209" s="626"/>
      <c r="AA209" s="625"/>
      <c r="AB209" s="625"/>
      <c r="AC209" s="626"/>
      <c r="AD209" s="625"/>
      <c r="AE209" s="625">
        <v>2017</v>
      </c>
      <c r="AF209" s="625"/>
      <c r="AG209" s="625"/>
      <c r="AH209" s="625"/>
      <c r="AI209" s="625"/>
      <c r="AJ209" s="625"/>
      <c r="AK209" s="625"/>
      <c r="AL209" s="626"/>
      <c r="AM209" s="626"/>
      <c r="AN209" s="625"/>
      <c r="AO209" s="625"/>
      <c r="AP209" s="625"/>
      <c r="AQ209" s="625"/>
      <c r="AR209" s="625"/>
      <c r="AS209" s="625"/>
      <c r="AT209" s="625"/>
      <c r="AU209" s="625"/>
      <c r="AV209" s="625"/>
      <c r="AW209" s="625"/>
      <c r="AX209" s="625"/>
      <c r="AY209" s="625"/>
      <c r="AZ209" s="625"/>
      <c r="BA209" s="625"/>
      <c r="BB209" s="625"/>
      <c r="BC209" s="625"/>
      <c r="BD209" s="625"/>
      <c r="BE209" s="625"/>
      <c r="BF209" s="625" t="s">
        <v>12221</v>
      </c>
    </row>
    <row r="210" spans="1:59" ht="24" hidden="1" customHeight="1" x14ac:dyDescent="0.15">
      <c r="A210" s="220"/>
      <c r="B210" s="147"/>
      <c r="C210" s="625" t="s">
        <v>651</v>
      </c>
      <c r="D210" s="625"/>
      <c r="E210" s="625" t="s">
        <v>12222</v>
      </c>
      <c r="F210" s="625" t="s">
        <v>12103</v>
      </c>
      <c r="G210" s="625"/>
      <c r="H210" s="644"/>
      <c r="I210" s="625" t="s">
        <v>15548</v>
      </c>
      <c r="J210" s="625"/>
      <c r="K210" s="625"/>
      <c r="L210" s="626">
        <v>20030</v>
      </c>
      <c r="M210" s="626">
        <v>8929</v>
      </c>
      <c r="N210" s="626">
        <v>13120</v>
      </c>
      <c r="O210" s="625" t="s">
        <v>429</v>
      </c>
      <c r="P210" s="626">
        <v>33</v>
      </c>
      <c r="Q210" s="626">
        <v>25</v>
      </c>
      <c r="R210" s="626">
        <v>5</v>
      </c>
      <c r="S210" s="626">
        <v>50</v>
      </c>
      <c r="T210" s="626">
        <v>25</v>
      </c>
      <c r="U210" s="626">
        <v>10</v>
      </c>
      <c r="V210" s="626">
        <v>1250</v>
      </c>
      <c r="W210" s="626">
        <v>25</v>
      </c>
      <c r="X210" s="626">
        <v>15</v>
      </c>
      <c r="Y210" s="626">
        <v>4</v>
      </c>
      <c r="Z210" s="626">
        <v>375</v>
      </c>
      <c r="AA210" s="625"/>
      <c r="AB210" s="625"/>
      <c r="AC210" s="626">
        <v>3003</v>
      </c>
      <c r="AD210" s="625"/>
      <c r="AE210" s="625">
        <v>2005</v>
      </c>
      <c r="AF210" s="625">
        <v>2005</v>
      </c>
      <c r="AG210" s="625"/>
      <c r="AH210" s="625"/>
      <c r="AI210" s="625"/>
      <c r="AJ210" s="625"/>
      <c r="AK210" s="625"/>
      <c r="AL210" s="626">
        <v>24460</v>
      </c>
      <c r="AM210" s="626">
        <v>24460</v>
      </c>
      <c r="AN210" s="625"/>
      <c r="AO210" s="625"/>
      <c r="AP210" s="625"/>
      <c r="AQ210" s="625"/>
      <c r="AR210" s="625"/>
      <c r="AS210" s="625"/>
      <c r="AT210" s="625"/>
      <c r="AU210" s="625"/>
      <c r="AV210" s="625"/>
      <c r="AW210" s="625"/>
      <c r="AX210" s="625"/>
      <c r="AY210" s="625"/>
      <c r="AZ210" s="625"/>
      <c r="BA210" s="625"/>
      <c r="BB210" s="625"/>
      <c r="BC210" s="625"/>
      <c r="BD210" s="625"/>
      <c r="BE210" s="625"/>
      <c r="BF210" s="625" t="s">
        <v>12223</v>
      </c>
    </row>
    <row r="211" spans="1:59" ht="24" hidden="1" customHeight="1" x14ac:dyDescent="0.15">
      <c r="A211" s="220"/>
      <c r="B211" s="147"/>
      <c r="C211" s="625" t="s">
        <v>651</v>
      </c>
      <c r="D211" s="625"/>
      <c r="E211" s="625" t="s">
        <v>17009</v>
      </c>
      <c r="F211" s="625" t="s">
        <v>12103</v>
      </c>
      <c r="G211" s="625"/>
      <c r="H211" s="644"/>
      <c r="I211" s="625" t="s">
        <v>14699</v>
      </c>
      <c r="J211" s="625"/>
      <c r="K211" s="625"/>
      <c r="L211" s="626">
        <v>5044</v>
      </c>
      <c r="M211" s="626">
        <v>1959</v>
      </c>
      <c r="N211" s="626">
        <v>10645</v>
      </c>
      <c r="O211" s="625" t="s">
        <v>429</v>
      </c>
      <c r="P211" s="626"/>
      <c r="Q211" s="626"/>
      <c r="R211" s="626"/>
      <c r="S211" s="626"/>
      <c r="T211" s="626"/>
      <c r="U211" s="626"/>
      <c r="V211" s="626"/>
      <c r="W211" s="626">
        <v>25</v>
      </c>
      <c r="X211" s="626">
        <v>10</v>
      </c>
      <c r="Y211" s="626">
        <v>5</v>
      </c>
      <c r="Z211" s="626">
        <v>250</v>
      </c>
      <c r="AA211" s="625"/>
      <c r="AB211" s="625"/>
      <c r="AC211" s="626">
        <v>150</v>
      </c>
      <c r="AD211" s="625"/>
      <c r="AE211" s="625">
        <v>2000</v>
      </c>
      <c r="AF211" s="625">
        <v>2000</v>
      </c>
      <c r="AG211" s="625"/>
      <c r="AH211" s="625"/>
      <c r="AI211" s="625"/>
      <c r="AJ211" s="625"/>
      <c r="AK211" s="625"/>
      <c r="AL211" s="626">
        <v>16244</v>
      </c>
      <c r="AM211" s="626">
        <v>16244</v>
      </c>
      <c r="AN211" s="625"/>
      <c r="AO211" s="625"/>
      <c r="AP211" s="625"/>
      <c r="AQ211" s="625"/>
      <c r="AR211" s="625"/>
      <c r="AS211" s="625"/>
      <c r="AT211" s="625"/>
      <c r="AU211" s="625"/>
      <c r="AV211" s="625"/>
      <c r="AW211" s="625"/>
      <c r="AX211" s="625"/>
      <c r="AY211" s="625"/>
      <c r="AZ211" s="625"/>
      <c r="BA211" s="625"/>
      <c r="BB211" s="625"/>
      <c r="BC211" s="625"/>
      <c r="BD211" s="625"/>
      <c r="BE211" s="625"/>
      <c r="BF211" s="625" t="s">
        <v>2916</v>
      </c>
    </row>
    <row r="212" spans="1:59" ht="24" hidden="1" customHeight="1" x14ac:dyDescent="0.15">
      <c r="A212" s="220"/>
      <c r="B212" s="147"/>
      <c r="C212" s="625" t="s">
        <v>651</v>
      </c>
      <c r="D212" s="625"/>
      <c r="E212" s="625" t="s">
        <v>17010</v>
      </c>
      <c r="F212" s="625" t="s">
        <v>651</v>
      </c>
      <c r="G212" s="625"/>
      <c r="H212" s="644"/>
      <c r="I212" s="625" t="s">
        <v>15552</v>
      </c>
      <c r="J212" s="625"/>
      <c r="K212" s="625"/>
      <c r="L212" s="626">
        <v>10630</v>
      </c>
      <c r="M212" s="626">
        <v>2121</v>
      </c>
      <c r="N212" s="626">
        <v>4050</v>
      </c>
      <c r="O212" s="625" t="s">
        <v>429</v>
      </c>
      <c r="P212" s="626"/>
      <c r="Q212" s="626"/>
      <c r="R212" s="626"/>
      <c r="S212" s="626"/>
      <c r="T212" s="626"/>
      <c r="U212" s="626"/>
      <c r="V212" s="626"/>
      <c r="W212" s="626">
        <v>25</v>
      </c>
      <c r="X212" s="626">
        <v>13</v>
      </c>
      <c r="Y212" s="626">
        <v>6</v>
      </c>
      <c r="Z212" s="626">
        <v>300</v>
      </c>
      <c r="AA212" s="625"/>
      <c r="AB212" s="625"/>
      <c r="AC212" s="626"/>
      <c r="AD212" s="625"/>
      <c r="AE212" s="625">
        <v>2010</v>
      </c>
      <c r="AF212" s="625">
        <v>2010</v>
      </c>
      <c r="AG212" s="625"/>
      <c r="AH212" s="625"/>
      <c r="AI212" s="625"/>
      <c r="AJ212" s="625"/>
      <c r="AK212" s="625"/>
      <c r="AL212" s="626"/>
      <c r="AM212" s="626" t="s">
        <v>1586</v>
      </c>
      <c r="AN212" s="625"/>
      <c r="AO212" s="625"/>
      <c r="AP212" s="625"/>
      <c r="AQ212" s="625"/>
      <c r="AR212" s="625"/>
      <c r="AS212" s="625"/>
      <c r="AT212" s="625"/>
      <c r="AU212" s="625"/>
      <c r="AV212" s="625"/>
      <c r="AW212" s="625"/>
      <c r="AX212" s="625"/>
      <c r="AY212" s="625"/>
      <c r="AZ212" s="625"/>
      <c r="BA212" s="625"/>
      <c r="BB212" s="625"/>
      <c r="BC212" s="625"/>
      <c r="BD212" s="625"/>
      <c r="BE212" s="625"/>
      <c r="BF212" s="625" t="s">
        <v>12224</v>
      </c>
    </row>
    <row r="213" spans="1:59" ht="24" hidden="1" customHeight="1" x14ac:dyDescent="0.15">
      <c r="A213" s="220"/>
      <c r="B213" s="147"/>
      <c r="C213" s="625" t="s">
        <v>651</v>
      </c>
      <c r="D213" s="625"/>
      <c r="E213" s="625" t="s">
        <v>17011</v>
      </c>
      <c r="F213" s="625" t="s">
        <v>12103</v>
      </c>
      <c r="G213" s="625"/>
      <c r="H213" s="644"/>
      <c r="I213" s="625" t="s">
        <v>14699</v>
      </c>
      <c r="J213" s="625"/>
      <c r="K213" s="625"/>
      <c r="L213" s="626">
        <v>4299</v>
      </c>
      <c r="M213" s="626">
        <v>4298.95</v>
      </c>
      <c r="N213" s="626">
        <v>6910</v>
      </c>
      <c r="O213" s="625" t="s">
        <v>11178</v>
      </c>
      <c r="P213" s="626"/>
      <c r="Q213" s="626"/>
      <c r="R213" s="626"/>
      <c r="S213" s="626"/>
      <c r="T213" s="626"/>
      <c r="U213" s="626"/>
      <c r="V213" s="626"/>
      <c r="W213" s="626">
        <v>20</v>
      </c>
      <c r="X213" s="626">
        <v>8</v>
      </c>
      <c r="Y213" s="626">
        <v>4</v>
      </c>
      <c r="Z213" s="626">
        <v>254</v>
      </c>
      <c r="AA213" s="625"/>
      <c r="AB213" s="625"/>
      <c r="AC213" s="626"/>
      <c r="AD213" s="625"/>
      <c r="AE213" s="625">
        <v>2002</v>
      </c>
      <c r="AF213" s="625"/>
      <c r="AG213" s="625"/>
      <c r="AH213" s="625"/>
      <c r="AI213" s="625"/>
      <c r="AJ213" s="625"/>
      <c r="AK213" s="625"/>
      <c r="AL213" s="626">
        <v>18000</v>
      </c>
      <c r="AM213" s="626"/>
      <c r="AN213" s="625"/>
      <c r="AO213" s="625"/>
      <c r="AP213" s="625"/>
      <c r="AQ213" s="625"/>
      <c r="AR213" s="625"/>
      <c r="AS213" s="625"/>
      <c r="AT213" s="625"/>
      <c r="AU213" s="625"/>
      <c r="AV213" s="625"/>
      <c r="AW213" s="625"/>
      <c r="AX213" s="625"/>
      <c r="AY213" s="625"/>
      <c r="AZ213" s="625"/>
      <c r="BA213" s="625"/>
      <c r="BB213" s="625"/>
      <c r="BC213" s="625"/>
      <c r="BD213" s="625"/>
      <c r="BE213" s="625"/>
      <c r="BF213" s="625" t="s">
        <v>12225</v>
      </c>
    </row>
    <row r="214" spans="1:59" ht="24" hidden="1" customHeight="1" x14ac:dyDescent="0.15">
      <c r="A214" s="220"/>
      <c r="B214" s="147"/>
      <c r="C214" s="625" t="s">
        <v>863</v>
      </c>
      <c r="D214" s="625"/>
      <c r="E214" s="625" t="s">
        <v>17012</v>
      </c>
      <c r="F214" s="625" t="s">
        <v>863</v>
      </c>
      <c r="G214" s="625"/>
      <c r="H214" s="644"/>
      <c r="I214" s="625" t="s">
        <v>15566</v>
      </c>
      <c r="J214" s="625"/>
      <c r="K214" s="625"/>
      <c r="L214" s="1610">
        <v>8000</v>
      </c>
      <c r="M214" s="626">
        <v>956</v>
      </c>
      <c r="N214" s="626">
        <v>1640</v>
      </c>
      <c r="O214" s="625" t="s">
        <v>429</v>
      </c>
      <c r="P214" s="626"/>
      <c r="Q214" s="626"/>
      <c r="R214" s="626"/>
      <c r="S214" s="626"/>
      <c r="T214" s="626"/>
      <c r="U214" s="626"/>
      <c r="V214" s="626"/>
      <c r="W214" s="626">
        <v>25</v>
      </c>
      <c r="X214" s="626">
        <v>12</v>
      </c>
      <c r="Y214" s="626">
        <v>6</v>
      </c>
      <c r="Z214" s="626">
        <v>300</v>
      </c>
      <c r="AA214" s="625"/>
      <c r="AB214" s="625"/>
      <c r="AC214" s="626"/>
      <c r="AD214" s="625"/>
      <c r="AE214" s="625">
        <v>2005</v>
      </c>
      <c r="AF214" s="625">
        <v>2005</v>
      </c>
      <c r="AG214" s="625"/>
      <c r="AH214" s="625"/>
      <c r="AI214" s="625"/>
      <c r="AJ214" s="625"/>
      <c r="AK214" s="625"/>
      <c r="AL214" s="626"/>
      <c r="AM214" s="626" t="s">
        <v>1586</v>
      </c>
      <c r="AN214" s="625"/>
      <c r="AO214" s="625"/>
      <c r="AP214" s="625"/>
      <c r="AQ214" s="625"/>
      <c r="AR214" s="625"/>
      <c r="AS214" s="625"/>
      <c r="AT214" s="625"/>
      <c r="AU214" s="625"/>
      <c r="AV214" s="625"/>
      <c r="AW214" s="625"/>
      <c r="AX214" s="625"/>
      <c r="AY214" s="625"/>
      <c r="AZ214" s="625"/>
      <c r="BA214" s="625"/>
      <c r="BB214" s="625"/>
      <c r="BC214" s="625"/>
      <c r="BD214" s="625"/>
      <c r="BE214" s="625"/>
      <c r="BF214" s="625" t="s">
        <v>1587</v>
      </c>
    </row>
    <row r="215" spans="1:59" ht="24" hidden="1" customHeight="1" x14ac:dyDescent="0.15">
      <c r="A215" s="220"/>
      <c r="B215" s="147"/>
      <c r="C215" s="625" t="s">
        <v>680</v>
      </c>
      <c r="D215" s="625"/>
      <c r="E215" s="625" t="s">
        <v>13995</v>
      </c>
      <c r="F215" s="625" t="s">
        <v>680</v>
      </c>
      <c r="G215" s="625"/>
      <c r="H215" s="644"/>
      <c r="I215" s="625" t="s">
        <v>15549</v>
      </c>
      <c r="J215" s="625"/>
      <c r="K215" s="625"/>
      <c r="L215" s="1610">
        <v>9527.7000000000007</v>
      </c>
      <c r="M215" s="626">
        <v>1886.24</v>
      </c>
      <c r="N215" s="626">
        <v>5314.9</v>
      </c>
      <c r="O215" s="625" t="s">
        <v>429</v>
      </c>
      <c r="P215" s="626"/>
      <c r="Q215" s="626"/>
      <c r="R215" s="626"/>
      <c r="S215" s="626"/>
      <c r="T215" s="626"/>
      <c r="U215" s="626"/>
      <c r="V215" s="626"/>
      <c r="W215" s="626">
        <v>25</v>
      </c>
      <c r="X215" s="626">
        <v>13</v>
      </c>
      <c r="Y215" s="626">
        <v>6</v>
      </c>
      <c r="Z215" s="626">
        <v>300</v>
      </c>
      <c r="AA215" s="625"/>
      <c r="AB215" s="625"/>
      <c r="AC215" s="626"/>
      <c r="AD215" s="625"/>
      <c r="AE215" s="625">
        <v>2017</v>
      </c>
      <c r="AF215" s="625"/>
      <c r="AG215" s="625"/>
      <c r="AH215" s="625"/>
      <c r="AI215" s="625"/>
      <c r="AJ215" s="625"/>
      <c r="AK215" s="625"/>
      <c r="AL215" s="626"/>
      <c r="AM215" s="626"/>
      <c r="AN215" s="625"/>
      <c r="AO215" s="625"/>
      <c r="AP215" s="625"/>
      <c r="AQ215" s="625"/>
      <c r="AR215" s="625"/>
      <c r="AS215" s="625"/>
      <c r="AT215" s="625"/>
      <c r="AU215" s="625"/>
      <c r="AV215" s="625"/>
      <c r="AW215" s="625"/>
      <c r="AX215" s="625"/>
      <c r="AY215" s="625"/>
      <c r="AZ215" s="625"/>
      <c r="BA215" s="625"/>
      <c r="BB215" s="625"/>
      <c r="BC215" s="625"/>
      <c r="BD215" s="625"/>
      <c r="BE215" s="625"/>
      <c r="BF215" s="625" t="s">
        <v>1587</v>
      </c>
    </row>
    <row r="216" spans="1:59" ht="24" hidden="1" customHeight="1" x14ac:dyDescent="0.15">
      <c r="A216" s="220"/>
      <c r="B216" s="147"/>
      <c r="C216" s="625" t="s">
        <v>680</v>
      </c>
      <c r="D216" s="625"/>
      <c r="E216" s="625" t="s">
        <v>17013</v>
      </c>
      <c r="F216" s="625" t="s">
        <v>680</v>
      </c>
      <c r="G216" s="625"/>
      <c r="H216" s="644"/>
      <c r="I216" s="625" t="s">
        <v>15549</v>
      </c>
      <c r="J216" s="625"/>
      <c r="K216" s="625"/>
      <c r="L216" s="626">
        <v>4705</v>
      </c>
      <c r="M216" s="626">
        <v>2039</v>
      </c>
      <c r="N216" s="626">
        <v>4128</v>
      </c>
      <c r="O216" s="625" t="s">
        <v>429</v>
      </c>
      <c r="P216" s="626"/>
      <c r="Q216" s="626"/>
      <c r="R216" s="626"/>
      <c r="S216" s="626"/>
      <c r="T216" s="626"/>
      <c r="U216" s="626"/>
      <c r="V216" s="626"/>
      <c r="W216" s="626">
        <v>25</v>
      </c>
      <c r="X216" s="626">
        <v>12.5</v>
      </c>
      <c r="Y216" s="626">
        <v>6</v>
      </c>
      <c r="Z216" s="626">
        <v>300</v>
      </c>
      <c r="AA216" s="625"/>
      <c r="AB216" s="625"/>
      <c r="AC216" s="626"/>
      <c r="AD216" s="625"/>
      <c r="AE216" s="625">
        <v>2009</v>
      </c>
      <c r="AF216" s="625">
        <v>2009</v>
      </c>
      <c r="AG216" s="625"/>
      <c r="AH216" s="625"/>
      <c r="AI216" s="625"/>
      <c r="AJ216" s="625"/>
      <c r="AK216" s="625"/>
      <c r="AL216" s="660"/>
      <c r="AM216" s="626" t="s">
        <v>1586</v>
      </c>
      <c r="AN216" s="625"/>
      <c r="AO216" s="625"/>
      <c r="AP216" s="625"/>
      <c r="AQ216" s="625"/>
      <c r="AR216" s="625"/>
      <c r="AS216" s="625"/>
      <c r="AT216" s="625"/>
      <c r="AU216" s="625"/>
      <c r="AV216" s="625"/>
      <c r="AW216" s="625"/>
      <c r="AX216" s="625"/>
      <c r="AY216" s="625"/>
      <c r="AZ216" s="625"/>
      <c r="BA216" s="625"/>
      <c r="BB216" s="625"/>
      <c r="BC216" s="625"/>
      <c r="BD216" s="625"/>
      <c r="BE216" s="625"/>
      <c r="BF216" s="625" t="s">
        <v>1587</v>
      </c>
    </row>
    <row r="217" spans="1:59" ht="24" hidden="1" customHeight="1" x14ac:dyDescent="0.15">
      <c r="A217" s="220"/>
      <c r="B217" s="147"/>
      <c r="C217" s="625" t="s">
        <v>680</v>
      </c>
      <c r="D217" s="625"/>
      <c r="E217" s="625" t="s">
        <v>17014</v>
      </c>
      <c r="F217" s="625" t="s">
        <v>680</v>
      </c>
      <c r="G217" s="625"/>
      <c r="H217" s="644"/>
      <c r="I217" s="625" t="s">
        <v>15549</v>
      </c>
      <c r="J217" s="625"/>
      <c r="K217" s="625"/>
      <c r="L217" s="626">
        <v>8778</v>
      </c>
      <c r="M217" s="626">
        <v>3283</v>
      </c>
      <c r="N217" s="626">
        <v>11678</v>
      </c>
      <c r="O217" s="625" t="s">
        <v>429</v>
      </c>
      <c r="P217" s="626"/>
      <c r="Q217" s="626"/>
      <c r="R217" s="626"/>
      <c r="S217" s="626"/>
      <c r="T217" s="626"/>
      <c r="U217" s="626"/>
      <c r="V217" s="626"/>
      <c r="W217" s="626">
        <v>25</v>
      </c>
      <c r="X217" s="626">
        <v>13</v>
      </c>
      <c r="Y217" s="626">
        <v>6</v>
      </c>
      <c r="Z217" s="626">
        <v>300</v>
      </c>
      <c r="AA217" s="625"/>
      <c r="AB217" s="625"/>
      <c r="AC217" s="626"/>
      <c r="AD217" s="625"/>
      <c r="AE217" s="625">
        <v>2009</v>
      </c>
      <c r="AF217" s="625">
        <v>2009</v>
      </c>
      <c r="AG217" s="625"/>
      <c r="AH217" s="625"/>
      <c r="AI217" s="625"/>
      <c r="AJ217" s="625"/>
      <c r="AK217" s="625"/>
      <c r="AL217" s="660"/>
      <c r="AM217" s="626" t="s">
        <v>12226</v>
      </c>
      <c r="AN217" s="625"/>
      <c r="AO217" s="625"/>
      <c r="AP217" s="625"/>
      <c r="AQ217" s="625"/>
      <c r="AR217" s="625"/>
      <c r="AS217" s="625"/>
      <c r="AT217" s="625"/>
      <c r="AU217" s="625"/>
      <c r="AV217" s="625"/>
      <c r="AW217" s="625"/>
      <c r="AX217" s="625"/>
      <c r="AY217" s="625"/>
      <c r="AZ217" s="625"/>
      <c r="BA217" s="625"/>
      <c r="BB217" s="625"/>
      <c r="BC217" s="625"/>
      <c r="BD217" s="625"/>
      <c r="BE217" s="625"/>
      <c r="BF217" s="625" t="s">
        <v>2916</v>
      </c>
    </row>
    <row r="218" spans="1:59" ht="24" hidden="1" customHeight="1" x14ac:dyDescent="0.15">
      <c r="A218" s="220"/>
      <c r="B218" s="147"/>
      <c r="C218" s="625" t="s">
        <v>680</v>
      </c>
      <c r="D218" s="625"/>
      <c r="E218" s="625" t="s">
        <v>14700</v>
      </c>
      <c r="F218" s="625" t="s">
        <v>680</v>
      </c>
      <c r="G218" s="625"/>
      <c r="H218" s="644"/>
      <c r="I218" s="625" t="s">
        <v>15549</v>
      </c>
      <c r="J218" s="625"/>
      <c r="K218" s="625"/>
      <c r="L218" s="626">
        <v>9280</v>
      </c>
      <c r="M218" s="626">
        <v>1855</v>
      </c>
      <c r="N218" s="626">
        <v>2860</v>
      </c>
      <c r="O218" s="625" t="s">
        <v>429</v>
      </c>
      <c r="P218" s="626"/>
      <c r="Q218" s="626"/>
      <c r="R218" s="626"/>
      <c r="S218" s="626"/>
      <c r="T218" s="626"/>
      <c r="U218" s="626"/>
      <c r="V218" s="626"/>
      <c r="W218" s="626">
        <v>25</v>
      </c>
      <c r="X218" s="626">
        <v>13</v>
      </c>
      <c r="Y218" s="626">
        <v>6</v>
      </c>
      <c r="Z218" s="626">
        <v>300</v>
      </c>
      <c r="AA218" s="625"/>
      <c r="AB218" s="625"/>
      <c r="AC218" s="626"/>
      <c r="AD218" s="625"/>
      <c r="AE218" s="625">
        <v>2019</v>
      </c>
      <c r="AF218" s="625"/>
      <c r="AG218" s="625"/>
      <c r="AH218" s="625"/>
      <c r="AI218" s="625"/>
      <c r="AJ218" s="625"/>
      <c r="AK218" s="625"/>
      <c r="AL218" s="660"/>
      <c r="AM218" s="626"/>
      <c r="AN218" s="625"/>
      <c r="AO218" s="625"/>
      <c r="AP218" s="625"/>
      <c r="AQ218" s="625"/>
      <c r="AR218" s="625"/>
      <c r="AS218" s="625"/>
      <c r="AT218" s="625"/>
      <c r="AU218" s="625"/>
      <c r="AV218" s="625"/>
      <c r="AW218" s="625"/>
      <c r="AX218" s="625"/>
      <c r="AY218" s="625"/>
      <c r="AZ218" s="625"/>
      <c r="BA218" s="625"/>
      <c r="BB218" s="625"/>
      <c r="BC218" s="625"/>
      <c r="BD218" s="625"/>
      <c r="BE218" s="625"/>
      <c r="BF218" s="625" t="s">
        <v>14701</v>
      </c>
    </row>
    <row r="219" spans="1:59" ht="24" hidden="1" customHeight="1" x14ac:dyDescent="0.15">
      <c r="A219" s="220"/>
      <c r="B219" s="147"/>
      <c r="C219" s="613" t="s">
        <v>12121</v>
      </c>
      <c r="D219" s="613"/>
      <c r="E219" s="613" t="s">
        <v>17015</v>
      </c>
      <c r="F219" s="613" t="s">
        <v>12121</v>
      </c>
      <c r="G219" s="613"/>
      <c r="H219" s="613"/>
      <c r="I219" s="613" t="s">
        <v>15551</v>
      </c>
      <c r="J219" s="613"/>
      <c r="K219" s="613"/>
      <c r="L219" s="614">
        <v>9509</v>
      </c>
      <c r="M219" s="614">
        <v>1864</v>
      </c>
      <c r="N219" s="614">
        <v>5523</v>
      </c>
      <c r="O219" s="613" t="s">
        <v>429</v>
      </c>
      <c r="P219" s="614"/>
      <c r="Q219" s="614"/>
      <c r="R219" s="614"/>
      <c r="S219" s="614"/>
      <c r="T219" s="614"/>
      <c r="U219" s="614"/>
      <c r="V219" s="614"/>
      <c r="W219" s="614">
        <v>25</v>
      </c>
      <c r="X219" s="614">
        <v>13</v>
      </c>
      <c r="Y219" s="614">
        <v>6</v>
      </c>
      <c r="Z219" s="614">
        <v>1142</v>
      </c>
      <c r="AA219" s="613"/>
      <c r="AB219" s="614"/>
      <c r="AC219" s="613"/>
      <c r="AD219" s="613"/>
      <c r="AE219" s="613">
        <v>2009</v>
      </c>
      <c r="AF219" s="613"/>
      <c r="AG219" s="613"/>
      <c r="AH219" s="613"/>
      <c r="AI219" s="613"/>
      <c r="AJ219" s="613"/>
      <c r="AK219" s="613"/>
      <c r="AL219" s="614">
        <v>18200</v>
      </c>
      <c r="AM219" s="613"/>
      <c r="AN219" s="613"/>
      <c r="AO219" s="613"/>
      <c r="AP219" s="613"/>
      <c r="AQ219" s="613"/>
      <c r="AR219" s="613"/>
      <c r="AS219" s="613"/>
      <c r="AT219" s="613"/>
      <c r="AU219" s="613"/>
      <c r="AV219" s="613"/>
      <c r="AW219" s="613"/>
      <c r="AX219" s="613"/>
      <c r="AY219" s="613"/>
      <c r="AZ219" s="613"/>
      <c r="BA219" s="613"/>
      <c r="BB219" s="613"/>
      <c r="BC219" s="613"/>
      <c r="BD219" s="613"/>
      <c r="BE219" s="613"/>
      <c r="BF219" s="613" t="s">
        <v>2547</v>
      </c>
      <c r="BG219" s="13" t="s">
        <v>17016</v>
      </c>
    </row>
    <row r="220" spans="1:59" ht="24" hidden="1" customHeight="1" x14ac:dyDescent="0.15">
      <c r="A220" s="220"/>
      <c r="B220" s="147"/>
      <c r="C220" s="613" t="s">
        <v>2333</v>
      </c>
      <c r="D220" s="613"/>
      <c r="E220" s="613" t="s">
        <v>17017</v>
      </c>
      <c r="F220" s="613" t="s">
        <v>12121</v>
      </c>
      <c r="G220" s="613"/>
      <c r="H220" s="613"/>
      <c r="I220" s="613" t="s">
        <v>15551</v>
      </c>
      <c r="J220" s="613"/>
      <c r="K220" s="613"/>
      <c r="L220" s="614">
        <v>8505</v>
      </c>
      <c r="M220" s="614">
        <v>1617.32</v>
      </c>
      <c r="N220" s="614">
        <v>5663.81</v>
      </c>
      <c r="O220" s="613" t="s">
        <v>2304</v>
      </c>
      <c r="P220" s="614"/>
      <c r="Q220" s="614"/>
      <c r="R220" s="614"/>
      <c r="S220" s="614"/>
      <c r="T220" s="614"/>
      <c r="U220" s="614"/>
      <c r="V220" s="614"/>
      <c r="W220" s="614">
        <v>25</v>
      </c>
      <c r="X220" s="614">
        <v>8</v>
      </c>
      <c r="Y220" s="614">
        <v>4</v>
      </c>
      <c r="Z220" s="614">
        <v>562</v>
      </c>
      <c r="AA220" s="613"/>
      <c r="AB220" s="614"/>
      <c r="AC220" s="613"/>
      <c r="AD220" s="613"/>
      <c r="AE220" s="613">
        <v>2002</v>
      </c>
      <c r="AF220" s="613"/>
      <c r="AG220" s="613"/>
      <c r="AH220" s="613"/>
      <c r="AI220" s="613"/>
      <c r="AJ220" s="613"/>
      <c r="AK220" s="613"/>
      <c r="AL220" s="614"/>
      <c r="AM220" s="613"/>
      <c r="AN220" s="613"/>
      <c r="AO220" s="613"/>
      <c r="AP220" s="613"/>
      <c r="AQ220" s="613"/>
      <c r="AR220" s="613"/>
      <c r="AS220" s="613"/>
      <c r="AT220" s="613"/>
      <c r="AU220" s="613"/>
      <c r="AV220" s="613"/>
      <c r="AW220" s="613"/>
      <c r="AX220" s="613"/>
      <c r="AY220" s="613"/>
      <c r="AZ220" s="613"/>
      <c r="BA220" s="613"/>
      <c r="BB220" s="613"/>
      <c r="BC220" s="613"/>
      <c r="BD220" s="613"/>
      <c r="BE220" s="613"/>
      <c r="BF220" s="613" t="s">
        <v>2547</v>
      </c>
      <c r="BG220" s="13" t="s">
        <v>17018</v>
      </c>
    </row>
    <row r="221" spans="1:59" ht="24" hidden="1" customHeight="1" x14ac:dyDescent="0.15">
      <c r="A221" s="220"/>
      <c r="B221" s="147"/>
      <c r="C221" s="613" t="s">
        <v>2333</v>
      </c>
      <c r="D221" s="613"/>
      <c r="E221" s="613" t="s">
        <v>17019</v>
      </c>
      <c r="F221" s="613" t="s">
        <v>12121</v>
      </c>
      <c r="G221" s="613"/>
      <c r="H221" s="613"/>
      <c r="I221" s="613" t="s">
        <v>15551</v>
      </c>
      <c r="J221" s="613"/>
      <c r="K221" s="613"/>
      <c r="L221" s="614">
        <v>18703</v>
      </c>
      <c r="M221" s="614">
        <v>2639</v>
      </c>
      <c r="N221" s="614">
        <v>5136</v>
      </c>
      <c r="O221" s="613" t="s">
        <v>2304</v>
      </c>
      <c r="P221" s="614"/>
      <c r="Q221" s="614"/>
      <c r="R221" s="614"/>
      <c r="S221" s="614"/>
      <c r="T221" s="614"/>
      <c r="U221" s="614"/>
      <c r="V221" s="614"/>
      <c r="W221" s="614">
        <v>25</v>
      </c>
      <c r="X221" s="614">
        <v>13</v>
      </c>
      <c r="Y221" s="614">
        <v>6</v>
      </c>
      <c r="Z221" s="614">
        <v>803</v>
      </c>
      <c r="AA221" s="613"/>
      <c r="AB221" s="614"/>
      <c r="AC221" s="613"/>
      <c r="AD221" s="613"/>
      <c r="AE221" s="613">
        <v>2016</v>
      </c>
      <c r="AF221" s="613"/>
      <c r="AG221" s="613"/>
      <c r="AH221" s="613"/>
      <c r="AI221" s="613"/>
      <c r="AJ221" s="613"/>
      <c r="AK221" s="613"/>
      <c r="AL221" s="614"/>
      <c r="AM221" s="613"/>
      <c r="AN221" s="613"/>
      <c r="AO221" s="613"/>
      <c r="AP221" s="613"/>
      <c r="AQ221" s="613"/>
      <c r="AR221" s="613"/>
      <c r="AS221" s="613"/>
      <c r="AT221" s="613"/>
      <c r="AU221" s="613"/>
      <c r="AV221" s="613"/>
      <c r="AW221" s="613"/>
      <c r="AX221" s="613"/>
      <c r="AY221" s="613"/>
      <c r="AZ221" s="613"/>
      <c r="BA221" s="613"/>
      <c r="BB221" s="613"/>
      <c r="BC221" s="613"/>
      <c r="BD221" s="613"/>
      <c r="BE221" s="613"/>
      <c r="BF221" s="613" t="s">
        <v>17020</v>
      </c>
      <c r="BG221" s="13" t="s">
        <v>17018</v>
      </c>
    </row>
    <row r="222" spans="1:59" ht="24" hidden="1" customHeight="1" x14ac:dyDescent="0.15">
      <c r="A222" s="220"/>
      <c r="B222" s="147"/>
      <c r="C222" s="613" t="s">
        <v>2333</v>
      </c>
      <c r="D222" s="613"/>
      <c r="E222" s="613" t="s">
        <v>17021</v>
      </c>
      <c r="F222" s="613" t="s">
        <v>12121</v>
      </c>
      <c r="G222" s="613"/>
      <c r="H222" s="613"/>
      <c r="I222" s="613" t="s">
        <v>15551</v>
      </c>
      <c r="J222" s="613"/>
      <c r="K222" s="613"/>
      <c r="L222" s="614">
        <v>15332</v>
      </c>
      <c r="M222" s="614">
        <v>3052</v>
      </c>
      <c r="N222" s="614">
        <v>6523</v>
      </c>
      <c r="O222" s="613" t="s">
        <v>2304</v>
      </c>
      <c r="P222" s="614"/>
      <c r="Q222" s="614"/>
      <c r="R222" s="614"/>
      <c r="S222" s="614"/>
      <c r="T222" s="614"/>
      <c r="U222" s="614"/>
      <c r="V222" s="614"/>
      <c r="W222" s="614">
        <v>25</v>
      </c>
      <c r="X222" s="614">
        <v>15</v>
      </c>
      <c r="Y222" s="614">
        <v>7</v>
      </c>
      <c r="Z222" s="614">
        <v>700</v>
      </c>
      <c r="AA222" s="613"/>
      <c r="AB222" s="614"/>
      <c r="AC222" s="613"/>
      <c r="AD222" s="613"/>
      <c r="AE222" s="613">
        <v>2014</v>
      </c>
      <c r="AF222" s="613"/>
      <c r="AG222" s="613"/>
      <c r="AH222" s="613"/>
      <c r="AI222" s="613"/>
      <c r="AJ222" s="613"/>
      <c r="AK222" s="613"/>
      <c r="AL222" s="614"/>
      <c r="AM222" s="613"/>
      <c r="AN222" s="613"/>
      <c r="AO222" s="613"/>
      <c r="AP222" s="613"/>
      <c r="AQ222" s="613"/>
      <c r="AR222" s="613"/>
      <c r="AS222" s="613"/>
      <c r="AT222" s="613"/>
      <c r="AU222" s="613"/>
      <c r="AV222" s="613"/>
      <c r="AW222" s="613"/>
      <c r="AX222" s="613"/>
      <c r="AY222" s="613"/>
      <c r="AZ222" s="613"/>
      <c r="BA222" s="613"/>
      <c r="BB222" s="613"/>
      <c r="BC222" s="613"/>
      <c r="BD222" s="613"/>
      <c r="BE222" s="613"/>
      <c r="BF222" s="613" t="s">
        <v>17020</v>
      </c>
      <c r="BG222" s="13" t="s">
        <v>17018</v>
      </c>
    </row>
    <row r="223" spans="1:59" s="575" customFormat="1" ht="24" hidden="1" customHeight="1" x14ac:dyDescent="0.15">
      <c r="A223" s="1257"/>
      <c r="B223" s="669" t="s">
        <v>508</v>
      </c>
      <c r="C223" s="813" t="s">
        <v>55</v>
      </c>
      <c r="D223" s="813"/>
      <c r="E223" s="676">
        <f>COUNTA(E224:E232)</f>
        <v>9</v>
      </c>
      <c r="F223" s="813"/>
      <c r="G223" s="813"/>
      <c r="H223" s="813"/>
      <c r="I223" s="813"/>
      <c r="J223" s="813"/>
      <c r="K223" s="813"/>
      <c r="L223" s="814">
        <f>SUM(L224:L232)</f>
        <v>58983</v>
      </c>
      <c r="M223" s="814">
        <f>SUM(M224:M232)</f>
        <v>27893</v>
      </c>
      <c r="N223" s="814">
        <f>SUM(N224:N232)</f>
        <v>20123</v>
      </c>
      <c r="O223" s="813"/>
      <c r="P223" s="814"/>
      <c r="Q223" s="814"/>
      <c r="R223" s="814"/>
      <c r="S223" s="814"/>
      <c r="T223" s="814"/>
      <c r="U223" s="814"/>
      <c r="V223" s="814"/>
      <c r="W223" s="814"/>
      <c r="X223" s="814"/>
      <c r="Y223" s="814"/>
      <c r="Z223" s="814"/>
      <c r="AA223" s="813"/>
      <c r="AB223" s="814"/>
      <c r="AC223" s="813"/>
      <c r="AD223" s="813"/>
      <c r="AE223" s="813"/>
      <c r="AF223" s="813"/>
      <c r="AG223" s="813"/>
      <c r="AH223" s="813"/>
      <c r="AI223" s="813"/>
      <c r="AJ223" s="813"/>
      <c r="AK223" s="813"/>
      <c r="AL223" s="814"/>
      <c r="AM223" s="813"/>
      <c r="AN223" s="813"/>
      <c r="AO223" s="813"/>
      <c r="AP223" s="813"/>
      <c r="AQ223" s="813"/>
      <c r="AR223" s="813"/>
      <c r="AS223" s="813"/>
      <c r="AT223" s="813"/>
      <c r="AU223" s="813"/>
      <c r="AV223" s="813"/>
      <c r="AW223" s="813"/>
      <c r="AX223" s="813"/>
      <c r="AY223" s="813"/>
      <c r="AZ223" s="813"/>
      <c r="BA223" s="813"/>
      <c r="BB223" s="813"/>
      <c r="BC223" s="813"/>
      <c r="BD223" s="813"/>
      <c r="BE223" s="813"/>
      <c r="BF223" s="813"/>
    </row>
    <row r="224" spans="1:59" ht="24" hidden="1" customHeight="1" x14ac:dyDescent="0.15">
      <c r="A224" s="220"/>
      <c r="B224" s="147"/>
      <c r="C224" s="625" t="s">
        <v>2955</v>
      </c>
      <c r="D224" s="625" t="s">
        <v>3003</v>
      </c>
      <c r="E224" s="625" t="s">
        <v>3004</v>
      </c>
      <c r="F224" s="625" t="s">
        <v>3005</v>
      </c>
      <c r="G224" s="625" t="s">
        <v>3006</v>
      </c>
      <c r="H224" s="644" t="s">
        <v>3007</v>
      </c>
      <c r="I224" s="625" t="s">
        <v>17069</v>
      </c>
      <c r="J224" s="625">
        <v>21</v>
      </c>
      <c r="K224" s="625" t="s">
        <v>3008</v>
      </c>
      <c r="L224" s="626">
        <v>21070</v>
      </c>
      <c r="M224" s="626">
        <v>1210</v>
      </c>
      <c r="N224" s="626">
        <v>2298</v>
      </c>
      <c r="O224" s="625" t="s">
        <v>429</v>
      </c>
      <c r="P224" s="626"/>
      <c r="Q224" s="626"/>
      <c r="R224" s="626"/>
      <c r="S224" s="626"/>
      <c r="T224" s="626"/>
      <c r="U224" s="626"/>
      <c r="V224" s="626"/>
      <c r="W224" s="626">
        <v>25</v>
      </c>
      <c r="X224" s="626">
        <v>14</v>
      </c>
      <c r="Y224" s="626">
        <v>6</v>
      </c>
      <c r="Z224" s="626">
        <v>313</v>
      </c>
      <c r="AA224" s="625">
        <v>700</v>
      </c>
      <c r="AB224" s="626"/>
      <c r="AC224" s="625" t="s">
        <v>499</v>
      </c>
      <c r="AD224" s="625" t="s">
        <v>3009</v>
      </c>
      <c r="AE224" s="625">
        <v>2005</v>
      </c>
      <c r="AF224" s="625"/>
      <c r="AG224" s="625"/>
      <c r="AH224" s="625">
        <v>1700</v>
      </c>
      <c r="AI224" s="625"/>
      <c r="AJ224" s="625"/>
      <c r="AK224" s="625"/>
      <c r="AL224" s="626">
        <v>3997</v>
      </c>
      <c r="AM224" s="625">
        <v>2001</v>
      </c>
      <c r="AN224" s="625"/>
      <c r="AO224" s="625"/>
      <c r="AP224" s="625"/>
      <c r="AQ224" s="625"/>
      <c r="AR224" s="625"/>
      <c r="AS224" s="625"/>
      <c r="AT224" s="625"/>
      <c r="AU224" s="625"/>
      <c r="AV224" s="625"/>
      <c r="AW224" s="625"/>
      <c r="AX224" s="625"/>
      <c r="AY224" s="625"/>
      <c r="AZ224" s="625"/>
      <c r="BA224" s="625"/>
      <c r="BB224" s="625"/>
      <c r="BC224" s="625"/>
      <c r="BD224" s="625"/>
      <c r="BE224" s="625"/>
      <c r="BF224" s="625"/>
    </row>
    <row r="225" spans="1:58" ht="24" hidden="1" customHeight="1" x14ac:dyDescent="0.15">
      <c r="A225" s="220"/>
      <c r="B225" s="147"/>
      <c r="C225" s="625" t="s">
        <v>2955</v>
      </c>
      <c r="D225" s="625"/>
      <c r="E225" s="625" t="s">
        <v>3010</v>
      </c>
      <c r="F225" s="625" t="s">
        <v>2955</v>
      </c>
      <c r="G225" s="625"/>
      <c r="H225" s="644"/>
      <c r="I225" s="625" t="s">
        <v>17070</v>
      </c>
      <c r="J225" s="625"/>
      <c r="K225" s="625"/>
      <c r="L225" s="626">
        <v>2685</v>
      </c>
      <c r="M225" s="626">
        <v>1232</v>
      </c>
      <c r="N225" s="626">
        <v>2685</v>
      </c>
      <c r="O225" s="625" t="s">
        <v>429</v>
      </c>
      <c r="P225" s="626"/>
      <c r="Q225" s="626"/>
      <c r="R225" s="626"/>
      <c r="S225" s="626"/>
      <c r="T225" s="626"/>
      <c r="U225" s="626"/>
      <c r="V225" s="626"/>
      <c r="W225" s="626">
        <v>25</v>
      </c>
      <c r="X225" s="626">
        <v>8</v>
      </c>
      <c r="Y225" s="626">
        <v>4</v>
      </c>
      <c r="Z225" s="626">
        <v>200</v>
      </c>
      <c r="AA225" s="625"/>
      <c r="AB225" s="626"/>
      <c r="AC225" s="625"/>
      <c r="AD225" s="625"/>
      <c r="AE225" s="625">
        <v>2009</v>
      </c>
      <c r="AF225" s="625"/>
      <c r="AG225" s="625"/>
      <c r="AH225" s="625"/>
      <c r="AI225" s="625"/>
      <c r="AJ225" s="625"/>
      <c r="AK225" s="625"/>
      <c r="AL225" s="626">
        <v>2200</v>
      </c>
      <c r="AM225" s="625"/>
      <c r="AN225" s="625"/>
      <c r="AO225" s="625"/>
      <c r="AP225" s="625"/>
      <c r="AQ225" s="625"/>
      <c r="AR225" s="625"/>
      <c r="AS225" s="625"/>
      <c r="AT225" s="625"/>
      <c r="AU225" s="625"/>
      <c r="AV225" s="625"/>
      <c r="AW225" s="625"/>
      <c r="AX225" s="625"/>
      <c r="AY225" s="625"/>
      <c r="AZ225" s="625"/>
      <c r="BA225" s="625"/>
      <c r="BB225" s="625"/>
      <c r="BC225" s="625"/>
      <c r="BD225" s="625"/>
      <c r="BE225" s="625"/>
      <c r="BF225" s="625"/>
    </row>
    <row r="226" spans="1:58" ht="24" hidden="1" customHeight="1" x14ac:dyDescent="0.15">
      <c r="A226" s="220"/>
      <c r="B226" s="147"/>
      <c r="C226" s="625" t="s">
        <v>2955</v>
      </c>
      <c r="D226" s="625"/>
      <c r="E226" s="625" t="s">
        <v>3011</v>
      </c>
      <c r="F226" s="625" t="s">
        <v>3005</v>
      </c>
      <c r="G226" s="625"/>
      <c r="H226" s="644"/>
      <c r="I226" s="625" t="s">
        <v>17069</v>
      </c>
      <c r="J226" s="625"/>
      <c r="K226" s="625"/>
      <c r="L226" s="626">
        <v>11557</v>
      </c>
      <c r="M226" s="626">
        <v>6420</v>
      </c>
      <c r="N226" s="626">
        <v>1744</v>
      </c>
      <c r="O226" s="625" t="s">
        <v>429</v>
      </c>
      <c r="P226" s="626"/>
      <c r="Q226" s="626"/>
      <c r="R226" s="626"/>
      <c r="S226" s="626"/>
      <c r="T226" s="626"/>
      <c r="U226" s="626"/>
      <c r="V226" s="626"/>
      <c r="W226" s="626">
        <v>25</v>
      </c>
      <c r="X226" s="626">
        <v>10</v>
      </c>
      <c r="Y226" s="626">
        <v>5</v>
      </c>
      <c r="Z226" s="626">
        <v>250</v>
      </c>
      <c r="AA226" s="625"/>
      <c r="AB226" s="626"/>
      <c r="AC226" s="625"/>
      <c r="AD226" s="625"/>
      <c r="AE226" s="625">
        <v>2012</v>
      </c>
      <c r="AF226" s="625"/>
      <c r="AG226" s="625"/>
      <c r="AH226" s="625"/>
      <c r="AI226" s="625"/>
      <c r="AJ226" s="625"/>
      <c r="AK226" s="625"/>
      <c r="AL226" s="626">
        <v>3000</v>
      </c>
      <c r="AM226" s="625"/>
      <c r="AN226" s="625"/>
      <c r="AO226" s="625"/>
      <c r="AP226" s="625"/>
      <c r="AQ226" s="625"/>
      <c r="AR226" s="625"/>
      <c r="AS226" s="625"/>
      <c r="AT226" s="625"/>
      <c r="AU226" s="625"/>
      <c r="AV226" s="625"/>
      <c r="AW226" s="625"/>
      <c r="AX226" s="625"/>
      <c r="AY226" s="625"/>
      <c r="AZ226" s="625"/>
      <c r="BA226" s="625"/>
      <c r="BB226" s="625"/>
      <c r="BC226" s="625"/>
      <c r="BD226" s="625"/>
      <c r="BE226" s="625"/>
      <c r="BF226" s="625" t="s">
        <v>3012</v>
      </c>
    </row>
    <row r="227" spans="1:58" ht="24" hidden="1" customHeight="1" x14ac:dyDescent="0.15">
      <c r="A227" s="220"/>
      <c r="B227" s="147"/>
      <c r="C227" s="625" t="s">
        <v>2955</v>
      </c>
      <c r="D227" s="625"/>
      <c r="E227" s="625" t="s">
        <v>17932</v>
      </c>
      <c r="F227" s="625" t="s">
        <v>2955</v>
      </c>
      <c r="G227" s="625"/>
      <c r="H227" s="644"/>
      <c r="I227" s="625" t="s">
        <v>15285</v>
      </c>
      <c r="J227" s="625"/>
      <c r="K227" s="625"/>
      <c r="L227" s="626">
        <v>11820</v>
      </c>
      <c r="M227" s="626">
        <v>15930</v>
      </c>
      <c r="N227" s="626">
        <v>4460</v>
      </c>
      <c r="O227" s="625" t="s">
        <v>429</v>
      </c>
      <c r="P227" s="626"/>
      <c r="Q227" s="626"/>
      <c r="R227" s="626"/>
      <c r="S227" s="626"/>
      <c r="T227" s="626"/>
      <c r="U227" s="626"/>
      <c r="V227" s="626"/>
      <c r="W227" s="626">
        <v>25</v>
      </c>
      <c r="X227" s="626">
        <v>13</v>
      </c>
      <c r="Y227" s="626">
        <v>6</v>
      </c>
      <c r="Z227" s="626">
        <v>325</v>
      </c>
      <c r="AA227" s="625"/>
      <c r="AB227" s="626"/>
      <c r="AC227" s="625"/>
      <c r="AD227" s="625"/>
      <c r="AE227" s="625">
        <v>2013</v>
      </c>
      <c r="AF227" s="625"/>
      <c r="AG227" s="625"/>
      <c r="AH227" s="625"/>
      <c r="AI227" s="625"/>
      <c r="AJ227" s="625"/>
      <c r="AK227" s="625"/>
      <c r="AL227" s="626">
        <v>63600</v>
      </c>
      <c r="AM227" s="625"/>
      <c r="AN227" s="625"/>
      <c r="AO227" s="625"/>
      <c r="AP227" s="625"/>
      <c r="AQ227" s="625"/>
      <c r="AR227" s="625"/>
      <c r="AS227" s="625"/>
      <c r="AT227" s="625"/>
      <c r="AU227" s="625"/>
      <c r="AV227" s="625"/>
      <c r="AW227" s="625"/>
      <c r="AX227" s="625"/>
      <c r="AY227" s="625"/>
      <c r="AZ227" s="625"/>
      <c r="BA227" s="625"/>
      <c r="BB227" s="625"/>
      <c r="BC227" s="625"/>
      <c r="BD227" s="625"/>
      <c r="BE227" s="625"/>
      <c r="BF227" s="625" t="s">
        <v>3013</v>
      </c>
    </row>
    <row r="228" spans="1:58" ht="24" hidden="1" customHeight="1" x14ac:dyDescent="0.15">
      <c r="A228" s="220"/>
      <c r="B228" s="147"/>
      <c r="C228" s="613" t="s">
        <v>2955</v>
      </c>
      <c r="D228" s="613"/>
      <c r="E228" s="613" t="s">
        <v>3014</v>
      </c>
      <c r="F228" s="613" t="s">
        <v>2955</v>
      </c>
      <c r="G228" s="613"/>
      <c r="H228" s="613"/>
      <c r="I228" s="613" t="s">
        <v>13945</v>
      </c>
      <c r="J228" s="613"/>
      <c r="K228" s="613"/>
      <c r="L228" s="614">
        <v>5351</v>
      </c>
      <c r="M228" s="614"/>
      <c r="N228" s="614"/>
      <c r="O228" s="625" t="s">
        <v>183</v>
      </c>
      <c r="P228" s="614"/>
      <c r="Q228" s="614"/>
      <c r="R228" s="614"/>
      <c r="S228" s="614"/>
      <c r="T228" s="614"/>
      <c r="U228" s="614"/>
      <c r="V228" s="614"/>
      <c r="W228" s="614">
        <v>40</v>
      </c>
      <c r="X228" s="614">
        <v>18</v>
      </c>
      <c r="Y228" s="614">
        <v>0</v>
      </c>
      <c r="Z228" s="614">
        <v>1893</v>
      </c>
      <c r="AA228" s="613"/>
      <c r="AB228" s="614"/>
      <c r="AC228" s="613"/>
      <c r="AD228" s="613"/>
      <c r="AE228" s="613">
        <v>2005</v>
      </c>
      <c r="AF228" s="613"/>
      <c r="AG228" s="613"/>
      <c r="AH228" s="613"/>
      <c r="AI228" s="613"/>
      <c r="AJ228" s="613"/>
      <c r="AK228" s="613"/>
      <c r="AL228" s="614"/>
      <c r="AM228" s="613"/>
      <c r="AN228" s="613"/>
      <c r="AO228" s="613"/>
      <c r="AP228" s="613"/>
      <c r="AQ228" s="613"/>
      <c r="AR228" s="613"/>
      <c r="AS228" s="613"/>
      <c r="AT228" s="613"/>
      <c r="AU228" s="613"/>
      <c r="AV228" s="613"/>
      <c r="AW228" s="613"/>
      <c r="AX228" s="613"/>
      <c r="AY228" s="613"/>
      <c r="AZ228" s="613"/>
      <c r="BA228" s="613"/>
      <c r="BB228" s="613"/>
      <c r="BC228" s="613"/>
      <c r="BD228" s="613"/>
      <c r="BE228" s="613"/>
      <c r="BF228" s="613" t="s">
        <v>3015</v>
      </c>
    </row>
    <row r="229" spans="1:58" ht="24" hidden="1" customHeight="1" x14ac:dyDescent="0.15">
      <c r="A229" s="220"/>
      <c r="B229" s="147"/>
      <c r="C229" s="625" t="s">
        <v>2955</v>
      </c>
      <c r="D229" s="625"/>
      <c r="E229" s="625" t="s">
        <v>13981</v>
      </c>
      <c r="F229" s="625" t="s">
        <v>2955</v>
      </c>
      <c r="G229" s="625"/>
      <c r="H229" s="644"/>
      <c r="I229" s="625" t="s">
        <v>17071</v>
      </c>
      <c r="J229" s="625"/>
      <c r="K229" s="625"/>
      <c r="L229" s="626"/>
      <c r="M229" s="626"/>
      <c r="N229" s="626">
        <v>1744</v>
      </c>
      <c r="O229" s="625" t="s">
        <v>429</v>
      </c>
      <c r="P229" s="626"/>
      <c r="Q229" s="626"/>
      <c r="R229" s="626"/>
      <c r="S229" s="626"/>
      <c r="T229" s="626"/>
      <c r="U229" s="626"/>
      <c r="V229" s="626"/>
      <c r="W229" s="626">
        <v>25</v>
      </c>
      <c r="X229" s="626">
        <v>13</v>
      </c>
      <c r="Y229" s="626">
        <v>8</v>
      </c>
      <c r="Z229" s="626">
        <v>325</v>
      </c>
      <c r="AA229" s="625"/>
      <c r="AB229" s="626"/>
      <c r="AC229" s="625"/>
      <c r="AD229" s="625"/>
      <c r="AE229" s="625">
        <v>2019</v>
      </c>
      <c r="AF229" s="625"/>
      <c r="AG229" s="625"/>
      <c r="AH229" s="625"/>
      <c r="AI229" s="625"/>
      <c r="AJ229" s="625"/>
      <c r="AK229" s="625"/>
      <c r="AL229" s="626"/>
      <c r="AM229" s="625"/>
      <c r="AN229" s="625"/>
      <c r="AO229" s="625"/>
      <c r="AP229" s="625"/>
      <c r="AQ229" s="625"/>
      <c r="AR229" s="625"/>
      <c r="AS229" s="625"/>
      <c r="AT229" s="625"/>
      <c r="AU229" s="625"/>
      <c r="AV229" s="625"/>
      <c r="AW229" s="625"/>
      <c r="AX229" s="625"/>
      <c r="AY229" s="625"/>
      <c r="AZ229" s="625"/>
      <c r="BA229" s="625"/>
      <c r="BB229" s="625"/>
      <c r="BC229" s="625"/>
      <c r="BD229" s="625"/>
      <c r="BE229" s="625"/>
      <c r="BF229" s="625" t="s">
        <v>13982</v>
      </c>
    </row>
    <row r="230" spans="1:58" ht="24" hidden="1" customHeight="1" x14ac:dyDescent="0.15">
      <c r="A230" s="220"/>
      <c r="B230" s="147"/>
      <c r="C230" s="625" t="s">
        <v>2955</v>
      </c>
      <c r="D230" s="625"/>
      <c r="E230" s="625" t="s">
        <v>12277</v>
      </c>
      <c r="F230" s="625" t="s">
        <v>2955</v>
      </c>
      <c r="G230" s="625"/>
      <c r="H230" s="644"/>
      <c r="I230" s="625" t="s">
        <v>15286</v>
      </c>
      <c r="J230" s="625"/>
      <c r="K230" s="625"/>
      <c r="L230" s="626"/>
      <c r="M230" s="626"/>
      <c r="N230" s="626">
        <v>2246</v>
      </c>
      <c r="O230" s="625" t="s">
        <v>429</v>
      </c>
      <c r="P230" s="626"/>
      <c r="Q230" s="626"/>
      <c r="R230" s="626"/>
      <c r="S230" s="626"/>
      <c r="T230" s="626"/>
      <c r="U230" s="626"/>
      <c r="V230" s="626"/>
      <c r="W230" s="626">
        <v>25</v>
      </c>
      <c r="X230" s="626">
        <v>13</v>
      </c>
      <c r="Y230" s="626">
        <v>6</v>
      </c>
      <c r="Z230" s="626">
        <v>325</v>
      </c>
      <c r="AA230" s="625"/>
      <c r="AB230" s="626"/>
      <c r="AC230" s="625"/>
      <c r="AD230" s="625"/>
      <c r="AE230" s="625">
        <v>2017</v>
      </c>
      <c r="AF230" s="625"/>
      <c r="AG230" s="625"/>
      <c r="AH230" s="625"/>
      <c r="AI230" s="625"/>
      <c r="AJ230" s="625"/>
      <c r="AK230" s="625"/>
      <c r="AL230" s="626"/>
      <c r="AM230" s="625"/>
      <c r="AN230" s="625"/>
      <c r="AO230" s="625"/>
      <c r="AP230" s="625"/>
      <c r="AQ230" s="625"/>
      <c r="AR230" s="625"/>
      <c r="AS230" s="625"/>
      <c r="AT230" s="625"/>
      <c r="AU230" s="625"/>
      <c r="AV230" s="625"/>
      <c r="AW230" s="625"/>
      <c r="AX230" s="625"/>
      <c r="AY230" s="625"/>
      <c r="AZ230" s="625"/>
      <c r="BA230" s="625"/>
      <c r="BB230" s="625"/>
      <c r="BC230" s="625"/>
      <c r="BD230" s="625"/>
      <c r="BE230" s="625"/>
      <c r="BF230" s="625" t="s">
        <v>12278</v>
      </c>
    </row>
    <row r="231" spans="1:58" ht="24" hidden="1" customHeight="1" x14ac:dyDescent="0.15">
      <c r="A231" s="220"/>
      <c r="B231" s="147"/>
      <c r="C231" s="613" t="s">
        <v>2955</v>
      </c>
      <c r="D231" s="613"/>
      <c r="E231" s="613" t="s">
        <v>15287</v>
      </c>
      <c r="F231" s="613" t="s">
        <v>2955</v>
      </c>
      <c r="G231" s="613"/>
      <c r="H231" s="613"/>
      <c r="I231" s="613" t="s">
        <v>15286</v>
      </c>
      <c r="J231" s="613"/>
      <c r="K231" s="613"/>
      <c r="L231" s="614">
        <v>6500</v>
      </c>
      <c r="M231" s="614">
        <v>3101</v>
      </c>
      <c r="N231" s="614">
        <v>4946</v>
      </c>
      <c r="O231" s="625" t="s">
        <v>429</v>
      </c>
      <c r="P231" s="614"/>
      <c r="Q231" s="614"/>
      <c r="R231" s="614"/>
      <c r="S231" s="614"/>
      <c r="T231" s="614"/>
      <c r="U231" s="614"/>
      <c r="V231" s="614"/>
      <c r="W231" s="614">
        <v>25</v>
      </c>
      <c r="X231" s="614">
        <v>13</v>
      </c>
      <c r="Y231" s="614">
        <v>5</v>
      </c>
      <c r="Z231" s="614">
        <v>564</v>
      </c>
      <c r="AA231" s="613"/>
      <c r="AB231" s="614"/>
      <c r="AC231" s="613"/>
      <c r="AD231" s="613"/>
      <c r="AE231" s="613">
        <v>2021</v>
      </c>
      <c r="AF231" s="613"/>
      <c r="AG231" s="613"/>
      <c r="AH231" s="613"/>
      <c r="AI231" s="613"/>
      <c r="AJ231" s="613"/>
      <c r="AK231" s="613"/>
      <c r="AL231" s="614"/>
      <c r="AM231" s="613"/>
      <c r="AN231" s="613"/>
      <c r="AO231" s="613"/>
      <c r="AP231" s="613"/>
      <c r="AQ231" s="613"/>
      <c r="AR231" s="613"/>
      <c r="AS231" s="613"/>
      <c r="AT231" s="613"/>
      <c r="AU231" s="613"/>
      <c r="AV231" s="613"/>
      <c r="AW231" s="613"/>
      <c r="AX231" s="613"/>
      <c r="AY231" s="613"/>
      <c r="AZ231" s="613"/>
      <c r="BA231" s="613"/>
      <c r="BB231" s="613"/>
      <c r="BC231" s="613"/>
      <c r="BD231" s="613"/>
      <c r="BE231" s="613"/>
      <c r="BF231" s="613"/>
    </row>
    <row r="232" spans="1:58" ht="24" hidden="1" customHeight="1" x14ac:dyDescent="0.15">
      <c r="A232" s="220"/>
      <c r="B232" s="147"/>
      <c r="C232" s="613" t="s">
        <v>2955</v>
      </c>
      <c r="D232" s="613"/>
      <c r="E232" s="613" t="s">
        <v>17072</v>
      </c>
      <c r="F232" s="613" t="s">
        <v>2955</v>
      </c>
      <c r="G232" s="613"/>
      <c r="H232" s="613"/>
      <c r="I232" s="613" t="s">
        <v>15286</v>
      </c>
      <c r="J232" s="613"/>
      <c r="K232" s="613"/>
      <c r="L232" s="614"/>
      <c r="M232" s="614"/>
      <c r="N232" s="614"/>
      <c r="O232" s="625" t="s">
        <v>429</v>
      </c>
      <c r="P232" s="614"/>
      <c r="Q232" s="614"/>
      <c r="R232" s="614"/>
      <c r="S232" s="614"/>
      <c r="T232" s="614"/>
      <c r="U232" s="614"/>
      <c r="V232" s="614"/>
      <c r="W232" s="614">
        <v>25</v>
      </c>
      <c r="X232" s="614">
        <v>13</v>
      </c>
      <c r="Y232" s="614">
        <v>8</v>
      </c>
      <c r="Z232" s="614">
        <v>1592</v>
      </c>
      <c r="AA232" s="613"/>
      <c r="AB232" s="614"/>
      <c r="AC232" s="613"/>
      <c r="AD232" s="613"/>
      <c r="AE232" s="613">
        <v>2022</v>
      </c>
      <c r="AF232" s="613"/>
      <c r="AG232" s="613"/>
      <c r="AH232" s="613"/>
      <c r="AI232" s="613"/>
      <c r="AJ232" s="613"/>
      <c r="AK232" s="613"/>
      <c r="AL232" s="614"/>
      <c r="AM232" s="613"/>
      <c r="AN232" s="613"/>
      <c r="AO232" s="613"/>
      <c r="AP232" s="613"/>
      <c r="AQ232" s="613"/>
      <c r="AR232" s="613"/>
      <c r="AS232" s="613"/>
      <c r="AT232" s="613"/>
      <c r="AU232" s="613"/>
      <c r="AV232" s="613"/>
      <c r="AW232" s="613"/>
      <c r="AX232" s="613"/>
      <c r="AY232" s="613"/>
      <c r="AZ232" s="613"/>
      <c r="BA232" s="613"/>
      <c r="BB232" s="613"/>
      <c r="BC232" s="613"/>
      <c r="BD232" s="613"/>
      <c r="BE232" s="613"/>
      <c r="BF232" s="613" t="s">
        <v>17073</v>
      </c>
    </row>
    <row r="233" spans="1:58" s="575" customFormat="1" ht="24" hidden="1" customHeight="1" x14ac:dyDescent="0.15">
      <c r="A233" s="1257"/>
      <c r="B233" s="1259" t="s">
        <v>610</v>
      </c>
      <c r="C233" s="1140" t="s">
        <v>1</v>
      </c>
      <c r="D233" s="1140"/>
      <c r="E233" s="676">
        <f>COUNTA(E234:E356)</f>
        <v>122</v>
      </c>
      <c r="F233" s="1140"/>
      <c r="G233" s="1140"/>
      <c r="H233" s="1260"/>
      <c r="I233" s="1140"/>
      <c r="J233" s="1140"/>
      <c r="K233" s="1140"/>
      <c r="L233" s="1141">
        <f>SUM(L234:L356)</f>
        <v>3160322.8000000003</v>
      </c>
      <c r="M233" s="1141">
        <f>SUM(M234:M356)</f>
        <v>246904.32000000004</v>
      </c>
      <c r="N233" s="1141">
        <f>SUM(N234:N356)</f>
        <v>793796.62</v>
      </c>
      <c r="O233" s="1140"/>
      <c r="P233" s="1141"/>
      <c r="Q233" s="1141"/>
      <c r="R233" s="1141"/>
      <c r="S233" s="1141"/>
      <c r="T233" s="1141"/>
      <c r="U233" s="1141"/>
      <c r="V233" s="1141"/>
      <c r="W233" s="1141"/>
      <c r="X233" s="1141"/>
      <c r="Y233" s="1141"/>
      <c r="Z233" s="1141"/>
      <c r="AA233" s="1140"/>
      <c r="AB233" s="1141"/>
      <c r="AC233" s="1140"/>
      <c r="AD233" s="1140"/>
      <c r="AE233" s="1140"/>
      <c r="AF233" s="1140"/>
      <c r="AG233" s="1140"/>
      <c r="AH233" s="1140"/>
      <c r="AI233" s="1140"/>
      <c r="AJ233" s="1140"/>
      <c r="AK233" s="1140"/>
      <c r="AL233" s="1141"/>
      <c r="AM233" s="1140"/>
      <c r="AN233" s="1140"/>
      <c r="AO233" s="1140"/>
      <c r="AP233" s="1140"/>
      <c r="AQ233" s="1140"/>
      <c r="AR233" s="1140"/>
      <c r="AS233" s="1140"/>
      <c r="AT233" s="1140"/>
      <c r="AU233" s="1140"/>
      <c r="AV233" s="1140"/>
      <c r="AW233" s="1140"/>
      <c r="AX233" s="1140"/>
      <c r="AY233" s="1140"/>
      <c r="AZ233" s="1140"/>
      <c r="BA233" s="1140"/>
      <c r="BB233" s="1140"/>
      <c r="BC233" s="1140"/>
      <c r="BD233" s="1140"/>
      <c r="BE233" s="1140"/>
      <c r="BF233" s="1140"/>
    </row>
    <row r="234" spans="1:58" ht="24" hidden="1" customHeight="1" x14ac:dyDescent="0.15">
      <c r="A234" s="220"/>
      <c r="B234" s="147"/>
      <c r="C234" s="625" t="s">
        <v>3023</v>
      </c>
      <c r="D234" s="625" t="s">
        <v>1598</v>
      </c>
      <c r="E234" s="625" t="s">
        <v>13402</v>
      </c>
      <c r="F234" s="625" t="s">
        <v>3023</v>
      </c>
      <c r="G234" s="625" t="s">
        <v>4117</v>
      </c>
      <c r="H234" s="644" t="s">
        <v>4118</v>
      </c>
      <c r="I234" s="625" t="s">
        <v>4119</v>
      </c>
      <c r="J234" s="625">
        <v>24</v>
      </c>
      <c r="K234" s="625" t="s">
        <v>417</v>
      </c>
      <c r="L234" s="626">
        <v>55661</v>
      </c>
      <c r="M234" s="626">
        <v>2173</v>
      </c>
      <c r="N234" s="626">
        <v>17316</v>
      </c>
      <c r="O234" s="625" t="s">
        <v>429</v>
      </c>
      <c r="P234" s="626"/>
      <c r="Q234" s="626"/>
      <c r="R234" s="626"/>
      <c r="S234" s="626">
        <v>50</v>
      </c>
      <c r="T234" s="626">
        <v>25</v>
      </c>
      <c r="U234" s="626">
        <v>10</v>
      </c>
      <c r="V234" s="626">
        <v>1250</v>
      </c>
      <c r="W234" s="626"/>
      <c r="X234" s="626"/>
      <c r="Y234" s="626"/>
      <c r="Z234" s="626"/>
      <c r="AA234" s="625"/>
      <c r="AB234" s="625">
        <v>585</v>
      </c>
      <c r="AC234" s="626">
        <v>585</v>
      </c>
      <c r="AD234" s="625" t="s">
        <v>4120</v>
      </c>
      <c r="AE234" s="625">
        <v>1999</v>
      </c>
      <c r="AF234" s="625">
        <v>1999</v>
      </c>
      <c r="AG234" s="625"/>
      <c r="AH234" s="625"/>
      <c r="AI234" s="625"/>
      <c r="AJ234" s="625"/>
      <c r="AK234" s="625"/>
      <c r="AL234" s="626"/>
      <c r="AM234" s="626"/>
      <c r="AN234" s="625"/>
      <c r="AO234" s="625"/>
      <c r="AP234" s="625"/>
      <c r="AQ234" s="625"/>
      <c r="AR234" s="625"/>
      <c r="AS234" s="625"/>
      <c r="AT234" s="625"/>
      <c r="AU234" s="625"/>
      <c r="AV234" s="625"/>
      <c r="AW234" s="625"/>
      <c r="AX234" s="625"/>
      <c r="AY234" s="625"/>
      <c r="AZ234" s="625"/>
      <c r="BA234" s="625"/>
      <c r="BB234" s="625"/>
      <c r="BC234" s="625"/>
      <c r="BD234" s="625"/>
      <c r="BE234" s="625"/>
      <c r="BF234" s="625"/>
    </row>
    <row r="235" spans="1:58" ht="24" hidden="1" customHeight="1" x14ac:dyDescent="0.15">
      <c r="A235" s="220"/>
      <c r="B235" s="147"/>
      <c r="C235" s="625" t="s">
        <v>3023</v>
      </c>
      <c r="D235" s="625" t="s">
        <v>4121</v>
      </c>
      <c r="E235" s="625" t="s">
        <v>13403</v>
      </c>
      <c r="F235" s="625" t="s">
        <v>3023</v>
      </c>
      <c r="G235" s="625" t="s">
        <v>4117</v>
      </c>
      <c r="H235" s="644" t="s">
        <v>4118</v>
      </c>
      <c r="I235" s="625" t="s">
        <v>9452</v>
      </c>
      <c r="J235" s="625">
        <v>24</v>
      </c>
      <c r="K235" s="625" t="s">
        <v>417</v>
      </c>
      <c r="L235" s="626">
        <v>29715</v>
      </c>
      <c r="M235" s="626">
        <v>2395.61</v>
      </c>
      <c r="N235" s="626">
        <v>14806</v>
      </c>
      <c r="O235" s="625" t="s">
        <v>429</v>
      </c>
      <c r="P235" s="626"/>
      <c r="Q235" s="626"/>
      <c r="R235" s="626"/>
      <c r="S235" s="626">
        <v>25</v>
      </c>
      <c r="T235" s="626">
        <v>13</v>
      </c>
      <c r="U235" s="626">
        <v>6</v>
      </c>
      <c r="V235" s="626">
        <v>337</v>
      </c>
      <c r="W235" s="626"/>
      <c r="X235" s="626"/>
      <c r="Y235" s="626"/>
      <c r="Z235" s="626"/>
      <c r="AA235" s="625"/>
      <c r="AB235" s="625">
        <v>585</v>
      </c>
      <c r="AC235" s="626" t="s">
        <v>417</v>
      </c>
      <c r="AD235" s="625" t="s">
        <v>4120</v>
      </c>
      <c r="AE235" s="625">
        <v>2006</v>
      </c>
      <c r="AF235" s="625">
        <v>2006</v>
      </c>
      <c r="AG235" s="625"/>
      <c r="AH235" s="625"/>
      <c r="AI235" s="625"/>
      <c r="AJ235" s="625"/>
      <c r="AK235" s="625"/>
      <c r="AL235" s="626"/>
      <c r="AM235" s="626"/>
      <c r="AN235" s="625"/>
      <c r="AO235" s="625"/>
      <c r="AP235" s="625"/>
      <c r="AQ235" s="625"/>
      <c r="AR235" s="625"/>
      <c r="AS235" s="625"/>
      <c r="AT235" s="625"/>
      <c r="AU235" s="625"/>
      <c r="AV235" s="625"/>
      <c r="AW235" s="625"/>
      <c r="AX235" s="625"/>
      <c r="AY235" s="625"/>
      <c r="AZ235" s="625"/>
      <c r="BA235" s="625"/>
      <c r="BB235" s="625"/>
      <c r="BC235" s="625"/>
      <c r="BD235" s="625"/>
      <c r="BE235" s="625"/>
      <c r="BF235" s="625"/>
    </row>
    <row r="236" spans="1:58" ht="24" hidden="1" customHeight="1" x14ac:dyDescent="0.15">
      <c r="A236" s="220"/>
      <c r="B236" s="147"/>
      <c r="C236" s="625" t="s">
        <v>3023</v>
      </c>
      <c r="D236" s="625" t="s">
        <v>10152</v>
      </c>
      <c r="E236" s="625" t="s">
        <v>3863</v>
      </c>
      <c r="F236" s="625" t="s">
        <v>3023</v>
      </c>
      <c r="G236" s="625"/>
      <c r="H236" s="644"/>
      <c r="I236" s="625" t="s">
        <v>3859</v>
      </c>
      <c r="J236" s="625"/>
      <c r="K236" s="625"/>
      <c r="L236" s="626">
        <v>14009</v>
      </c>
      <c r="M236" s="626">
        <v>1124</v>
      </c>
      <c r="N236" s="626">
        <v>2986</v>
      </c>
      <c r="O236" s="625" t="s">
        <v>429</v>
      </c>
      <c r="P236" s="626"/>
      <c r="Q236" s="626"/>
      <c r="R236" s="626"/>
      <c r="S236" s="626">
        <v>25</v>
      </c>
      <c r="T236" s="626">
        <v>10</v>
      </c>
      <c r="U236" s="626">
        <v>5</v>
      </c>
      <c r="V236" s="626">
        <v>257</v>
      </c>
      <c r="W236" s="626"/>
      <c r="X236" s="626"/>
      <c r="Y236" s="626"/>
      <c r="Z236" s="626"/>
      <c r="AA236" s="625"/>
      <c r="AB236" s="625"/>
      <c r="AC236" s="626"/>
      <c r="AD236" s="625"/>
      <c r="AE236" s="625">
        <v>2013</v>
      </c>
      <c r="AF236" s="625"/>
      <c r="AG236" s="625"/>
      <c r="AH236" s="625"/>
      <c r="AI236" s="625"/>
      <c r="AJ236" s="625"/>
      <c r="AK236" s="625"/>
      <c r="AL236" s="626"/>
      <c r="AM236" s="626"/>
      <c r="AN236" s="625"/>
      <c r="AO236" s="625"/>
      <c r="AP236" s="625"/>
      <c r="AQ236" s="625"/>
      <c r="AR236" s="625"/>
      <c r="AS236" s="625"/>
      <c r="AT236" s="625"/>
      <c r="AU236" s="625"/>
      <c r="AV236" s="625"/>
      <c r="AW236" s="625"/>
      <c r="AX236" s="625"/>
      <c r="AY236" s="625"/>
      <c r="AZ236" s="625"/>
      <c r="BA236" s="625"/>
      <c r="BB236" s="625"/>
      <c r="BC236" s="625"/>
      <c r="BD236" s="625"/>
      <c r="BE236" s="625"/>
      <c r="BF236" s="625"/>
    </row>
    <row r="237" spans="1:58" ht="24" hidden="1" customHeight="1" x14ac:dyDescent="0.15">
      <c r="A237" s="220"/>
      <c r="B237" s="147"/>
      <c r="C237" s="625" t="s">
        <v>3023</v>
      </c>
      <c r="D237" s="625" t="s">
        <v>10153</v>
      </c>
      <c r="E237" s="625" t="s">
        <v>10154</v>
      </c>
      <c r="F237" s="625" t="s">
        <v>3023</v>
      </c>
      <c r="G237" s="625"/>
      <c r="H237" s="644"/>
      <c r="I237" s="625" t="s">
        <v>10155</v>
      </c>
      <c r="J237" s="625"/>
      <c r="K237" s="625"/>
      <c r="L237" s="626"/>
      <c r="M237" s="626">
        <v>1170</v>
      </c>
      <c r="N237" s="626">
        <v>7181</v>
      </c>
      <c r="O237" s="625" t="s">
        <v>429</v>
      </c>
      <c r="P237" s="626"/>
      <c r="Q237" s="626"/>
      <c r="R237" s="626"/>
      <c r="S237" s="626">
        <v>25</v>
      </c>
      <c r="T237" s="626">
        <v>17</v>
      </c>
      <c r="U237" s="626">
        <v>8</v>
      </c>
      <c r="V237" s="626">
        <v>425</v>
      </c>
      <c r="W237" s="626">
        <v>13.75</v>
      </c>
      <c r="X237" s="626">
        <v>6</v>
      </c>
      <c r="Y237" s="626"/>
      <c r="Z237" s="626">
        <v>82.5</v>
      </c>
      <c r="AA237" s="625"/>
      <c r="AB237" s="625"/>
      <c r="AC237" s="626"/>
      <c r="AD237" s="625"/>
      <c r="AE237" s="625">
        <v>2002</v>
      </c>
      <c r="AF237" s="625"/>
      <c r="AG237" s="625"/>
      <c r="AH237" s="625"/>
      <c r="AI237" s="625"/>
      <c r="AJ237" s="625"/>
      <c r="AK237" s="625"/>
      <c r="AL237" s="626">
        <v>9529</v>
      </c>
      <c r="AM237" s="626"/>
      <c r="AN237" s="625"/>
      <c r="AO237" s="625"/>
      <c r="AP237" s="625"/>
      <c r="AQ237" s="625"/>
      <c r="AR237" s="625"/>
      <c r="AS237" s="625"/>
      <c r="AT237" s="625"/>
      <c r="AU237" s="625"/>
      <c r="AV237" s="625"/>
      <c r="AW237" s="625"/>
      <c r="AX237" s="625"/>
      <c r="AY237" s="625"/>
      <c r="AZ237" s="625"/>
      <c r="BA237" s="625"/>
      <c r="BB237" s="625"/>
      <c r="BC237" s="625"/>
      <c r="BD237" s="625"/>
      <c r="BE237" s="625"/>
      <c r="BF237" s="625"/>
    </row>
    <row r="238" spans="1:58" ht="24" hidden="1" customHeight="1" x14ac:dyDescent="0.15">
      <c r="A238" s="220"/>
      <c r="B238" s="147"/>
      <c r="C238" s="625" t="s">
        <v>3023</v>
      </c>
      <c r="D238" s="625" t="s">
        <v>10156</v>
      </c>
      <c r="E238" s="625" t="s">
        <v>10157</v>
      </c>
      <c r="F238" s="625" t="s">
        <v>3023</v>
      </c>
      <c r="G238" s="625"/>
      <c r="H238" s="644"/>
      <c r="I238" s="625" t="s">
        <v>10158</v>
      </c>
      <c r="J238" s="625"/>
      <c r="K238" s="625"/>
      <c r="L238" s="626">
        <v>18733</v>
      </c>
      <c r="M238" s="626">
        <v>1848.33</v>
      </c>
      <c r="N238" s="626">
        <v>5424.39</v>
      </c>
      <c r="O238" s="625" t="s">
        <v>429</v>
      </c>
      <c r="P238" s="626"/>
      <c r="Q238" s="626"/>
      <c r="R238" s="626"/>
      <c r="S238" s="626">
        <v>25</v>
      </c>
      <c r="T238" s="626">
        <v>13</v>
      </c>
      <c r="U238" s="626">
        <v>6</v>
      </c>
      <c r="V238" s="626">
        <v>337</v>
      </c>
      <c r="W238" s="626">
        <v>6.9</v>
      </c>
      <c r="X238" s="626">
        <v>6</v>
      </c>
      <c r="Y238" s="626"/>
      <c r="Z238" s="626">
        <v>24.84</v>
      </c>
      <c r="AA238" s="625"/>
      <c r="AB238" s="625"/>
      <c r="AC238" s="626"/>
      <c r="AD238" s="625"/>
      <c r="AE238" s="625">
        <v>2006</v>
      </c>
      <c r="AF238" s="625"/>
      <c r="AG238" s="625"/>
      <c r="AH238" s="625"/>
      <c r="AI238" s="625"/>
      <c r="AJ238" s="625"/>
      <c r="AK238" s="625"/>
      <c r="AL238" s="626">
        <v>9626</v>
      </c>
      <c r="AM238" s="626"/>
      <c r="AN238" s="625"/>
      <c r="AO238" s="625"/>
      <c r="AP238" s="625"/>
      <c r="AQ238" s="625"/>
      <c r="AR238" s="625"/>
      <c r="AS238" s="625"/>
      <c r="AT238" s="625"/>
      <c r="AU238" s="625"/>
      <c r="AV238" s="625"/>
      <c r="AW238" s="625"/>
      <c r="AX238" s="625"/>
      <c r="AY238" s="625"/>
      <c r="AZ238" s="625"/>
      <c r="BA238" s="625"/>
      <c r="BB238" s="625"/>
      <c r="BC238" s="625"/>
      <c r="BD238" s="625"/>
      <c r="BE238" s="625"/>
      <c r="BF238" s="625"/>
    </row>
    <row r="239" spans="1:58" ht="24" hidden="1" customHeight="1" x14ac:dyDescent="0.15">
      <c r="A239" s="220"/>
      <c r="B239" s="147"/>
      <c r="C239" s="625" t="s">
        <v>3023</v>
      </c>
      <c r="D239" s="625" t="s">
        <v>13079</v>
      </c>
      <c r="E239" s="625" t="s">
        <v>13080</v>
      </c>
      <c r="F239" s="625" t="s">
        <v>3023</v>
      </c>
      <c r="G239" s="625"/>
      <c r="H239" s="644"/>
      <c r="I239" s="625" t="s">
        <v>9452</v>
      </c>
      <c r="J239" s="625"/>
      <c r="K239" s="625"/>
      <c r="L239" s="626">
        <v>44176.5</v>
      </c>
      <c r="M239" s="626">
        <v>3186.56</v>
      </c>
      <c r="N239" s="626">
        <v>4680</v>
      </c>
      <c r="O239" s="625" t="s">
        <v>429</v>
      </c>
      <c r="P239" s="626"/>
      <c r="Q239" s="626"/>
      <c r="R239" s="626"/>
      <c r="S239" s="626">
        <v>25</v>
      </c>
      <c r="T239" s="626">
        <v>13.8</v>
      </c>
      <c r="U239" s="626">
        <v>6</v>
      </c>
      <c r="V239" s="626">
        <v>872.94</v>
      </c>
      <c r="W239" s="626"/>
      <c r="X239" s="626"/>
      <c r="Y239" s="626"/>
      <c r="Z239" s="626"/>
      <c r="AA239" s="625"/>
      <c r="AB239" s="625"/>
      <c r="AC239" s="626"/>
      <c r="AD239" s="625"/>
      <c r="AE239" s="625">
        <v>2019</v>
      </c>
      <c r="AF239" s="625"/>
      <c r="AG239" s="625"/>
      <c r="AH239" s="625"/>
      <c r="AI239" s="625"/>
      <c r="AJ239" s="625"/>
      <c r="AK239" s="625"/>
      <c r="AL239" s="626">
        <v>18400</v>
      </c>
      <c r="AM239" s="626"/>
      <c r="AN239" s="625"/>
      <c r="AO239" s="625"/>
      <c r="AP239" s="625"/>
      <c r="AQ239" s="625"/>
      <c r="AR239" s="625"/>
      <c r="AS239" s="625"/>
      <c r="AT239" s="625"/>
      <c r="AU239" s="625"/>
      <c r="AV239" s="625"/>
      <c r="AW239" s="625"/>
      <c r="AX239" s="625"/>
      <c r="AY239" s="625"/>
      <c r="AZ239" s="625"/>
      <c r="BA239" s="625"/>
      <c r="BB239" s="625"/>
      <c r="BC239" s="625"/>
      <c r="BD239" s="625"/>
      <c r="BE239" s="625"/>
      <c r="BF239" s="625"/>
    </row>
    <row r="240" spans="1:58" ht="24" hidden="1" customHeight="1" x14ac:dyDescent="0.15">
      <c r="A240" s="220"/>
      <c r="B240" s="147"/>
      <c r="C240" s="625" t="s">
        <v>2031</v>
      </c>
      <c r="D240" s="625" t="s">
        <v>4158</v>
      </c>
      <c r="E240" s="625" t="s">
        <v>13406</v>
      </c>
      <c r="F240" s="625" t="s">
        <v>2031</v>
      </c>
      <c r="G240" s="625" t="s">
        <v>4159</v>
      </c>
      <c r="H240" s="644" t="s">
        <v>3104</v>
      </c>
      <c r="I240" s="625" t="s">
        <v>2833</v>
      </c>
      <c r="J240" s="625">
        <v>8</v>
      </c>
      <c r="K240" s="625"/>
      <c r="L240" s="626">
        <v>7988</v>
      </c>
      <c r="M240" s="626">
        <v>4438</v>
      </c>
      <c r="N240" s="626">
        <v>1322</v>
      </c>
      <c r="O240" s="625" t="s">
        <v>429</v>
      </c>
      <c r="P240" s="626"/>
      <c r="Q240" s="626"/>
      <c r="R240" s="626"/>
      <c r="S240" s="626"/>
      <c r="T240" s="626"/>
      <c r="U240" s="626"/>
      <c r="V240" s="626"/>
      <c r="W240" s="626" t="s">
        <v>4160</v>
      </c>
      <c r="X240" s="626" t="s">
        <v>4161</v>
      </c>
      <c r="Y240" s="626" t="s">
        <v>4162</v>
      </c>
      <c r="Z240" s="626">
        <v>575</v>
      </c>
      <c r="AA240" s="625"/>
      <c r="AB240" s="625"/>
      <c r="AC240" s="626"/>
      <c r="AD240" s="625"/>
      <c r="AE240" s="625">
        <v>2004</v>
      </c>
      <c r="AF240" s="625">
        <v>2004</v>
      </c>
      <c r="AG240" s="625"/>
      <c r="AH240" s="625"/>
      <c r="AI240" s="625"/>
      <c r="AJ240" s="625"/>
      <c r="AK240" s="625"/>
      <c r="AL240" s="626"/>
      <c r="AM240" s="626"/>
      <c r="AN240" s="625"/>
      <c r="AO240" s="625"/>
      <c r="AP240" s="625"/>
      <c r="AQ240" s="625"/>
      <c r="AR240" s="625"/>
      <c r="AS240" s="625"/>
      <c r="AT240" s="625"/>
      <c r="AU240" s="625"/>
      <c r="AV240" s="625"/>
      <c r="AW240" s="625"/>
      <c r="AX240" s="625"/>
      <c r="AY240" s="625"/>
      <c r="AZ240" s="625"/>
      <c r="BA240" s="625"/>
      <c r="BB240" s="625"/>
      <c r="BC240" s="625"/>
      <c r="BD240" s="625"/>
      <c r="BE240" s="625" t="s">
        <v>4163</v>
      </c>
      <c r="BF240" s="625" t="s">
        <v>13407</v>
      </c>
    </row>
    <row r="241" spans="1:58" ht="24" hidden="1" customHeight="1" x14ac:dyDescent="0.15">
      <c r="A241" s="220"/>
      <c r="B241" s="147"/>
      <c r="C241" s="625" t="s">
        <v>2031</v>
      </c>
      <c r="D241" s="625" t="s">
        <v>4164</v>
      </c>
      <c r="E241" s="625" t="s">
        <v>13408</v>
      </c>
      <c r="F241" s="625" t="s">
        <v>2031</v>
      </c>
      <c r="G241" s="625" t="s">
        <v>4159</v>
      </c>
      <c r="H241" s="644" t="s">
        <v>3104</v>
      </c>
      <c r="I241" s="625" t="s">
        <v>13409</v>
      </c>
      <c r="J241" s="625">
        <v>8</v>
      </c>
      <c r="K241" s="625"/>
      <c r="L241" s="626">
        <v>81403</v>
      </c>
      <c r="M241" s="626">
        <v>793</v>
      </c>
      <c r="N241" s="626">
        <v>2910</v>
      </c>
      <c r="O241" s="625" t="s">
        <v>429</v>
      </c>
      <c r="P241" s="626"/>
      <c r="Q241" s="626"/>
      <c r="R241" s="626"/>
      <c r="S241" s="626"/>
      <c r="T241" s="626"/>
      <c r="U241" s="626"/>
      <c r="V241" s="626"/>
      <c r="W241" s="626" t="s">
        <v>4160</v>
      </c>
      <c r="X241" s="626" t="s">
        <v>4165</v>
      </c>
      <c r="Y241" s="626" t="s">
        <v>2572</v>
      </c>
      <c r="Z241" s="626">
        <v>385</v>
      </c>
      <c r="AA241" s="625"/>
      <c r="AB241" s="625"/>
      <c r="AC241" s="626"/>
      <c r="AD241" s="625"/>
      <c r="AE241" s="625">
        <v>2005</v>
      </c>
      <c r="AF241" s="625">
        <v>2005</v>
      </c>
      <c r="AG241" s="625"/>
      <c r="AH241" s="625"/>
      <c r="AI241" s="625"/>
      <c r="AJ241" s="625"/>
      <c r="AK241" s="625"/>
      <c r="AL241" s="626"/>
      <c r="AM241" s="626"/>
      <c r="AN241" s="625"/>
      <c r="AO241" s="625"/>
      <c r="AP241" s="625"/>
      <c r="AQ241" s="625"/>
      <c r="AR241" s="625"/>
      <c r="AS241" s="625"/>
      <c r="AT241" s="625"/>
      <c r="AU241" s="625"/>
      <c r="AV241" s="625"/>
      <c r="AW241" s="625"/>
      <c r="AX241" s="625"/>
      <c r="AY241" s="625"/>
      <c r="AZ241" s="625"/>
      <c r="BA241" s="625"/>
      <c r="BB241" s="625"/>
      <c r="BC241" s="625"/>
      <c r="BD241" s="625"/>
      <c r="BE241" s="625" t="s">
        <v>4166</v>
      </c>
      <c r="BF241" s="625"/>
    </row>
    <row r="242" spans="1:58" ht="24" hidden="1" customHeight="1" x14ac:dyDescent="0.15">
      <c r="A242" s="220"/>
      <c r="B242" s="147"/>
      <c r="C242" s="625" t="s">
        <v>2031</v>
      </c>
      <c r="D242" s="625" t="s">
        <v>4168</v>
      </c>
      <c r="E242" s="625" t="s">
        <v>3925</v>
      </c>
      <c r="F242" s="625" t="s">
        <v>2031</v>
      </c>
      <c r="G242" s="625"/>
      <c r="H242" s="644"/>
      <c r="I242" s="625" t="s">
        <v>2037</v>
      </c>
      <c r="J242" s="625"/>
      <c r="K242" s="625"/>
      <c r="L242" s="626">
        <v>12849</v>
      </c>
      <c r="M242" s="626">
        <v>2568</v>
      </c>
      <c r="N242" s="626">
        <v>6664</v>
      </c>
      <c r="O242" s="625" t="s">
        <v>429</v>
      </c>
      <c r="P242" s="626"/>
      <c r="Q242" s="626"/>
      <c r="R242" s="626"/>
      <c r="S242" s="626"/>
      <c r="T242" s="626"/>
      <c r="U242" s="626"/>
      <c r="V242" s="626"/>
      <c r="W242" s="626">
        <v>25</v>
      </c>
      <c r="X242" s="626">
        <v>25</v>
      </c>
      <c r="Y242" s="626">
        <v>8</v>
      </c>
      <c r="Z242" s="626">
        <v>546</v>
      </c>
      <c r="AA242" s="625"/>
      <c r="AB242" s="625"/>
      <c r="AC242" s="626"/>
      <c r="AD242" s="625"/>
      <c r="AE242" s="625">
        <v>2010</v>
      </c>
      <c r="AF242" s="625"/>
      <c r="AG242" s="625"/>
      <c r="AH242" s="625"/>
      <c r="AI242" s="625"/>
      <c r="AJ242" s="625"/>
      <c r="AK242" s="625"/>
      <c r="AL242" s="626"/>
      <c r="AM242" s="626"/>
      <c r="AN242" s="625"/>
      <c r="AO242" s="625"/>
      <c r="AP242" s="625"/>
      <c r="AQ242" s="625"/>
      <c r="AR242" s="625"/>
      <c r="AS242" s="625"/>
      <c r="AT242" s="625"/>
      <c r="AU242" s="625"/>
      <c r="AV242" s="625"/>
      <c r="AW242" s="625"/>
      <c r="AX242" s="625"/>
      <c r="AY242" s="625"/>
      <c r="AZ242" s="625"/>
      <c r="BA242" s="625"/>
      <c r="BB242" s="625"/>
      <c r="BC242" s="625"/>
      <c r="BD242" s="625"/>
      <c r="BE242" s="625" t="s">
        <v>4169</v>
      </c>
      <c r="BF242" s="625"/>
    </row>
    <row r="243" spans="1:58" ht="24" hidden="1" customHeight="1" x14ac:dyDescent="0.15">
      <c r="A243" s="220"/>
      <c r="B243" s="147"/>
      <c r="C243" s="625" t="s">
        <v>2031</v>
      </c>
      <c r="D243" s="625" t="s">
        <v>4170</v>
      </c>
      <c r="E243" s="625" t="s">
        <v>4171</v>
      </c>
      <c r="F243" s="625" t="s">
        <v>2031</v>
      </c>
      <c r="G243" s="625"/>
      <c r="H243" s="644"/>
      <c r="I243" s="625" t="s">
        <v>2031</v>
      </c>
      <c r="J243" s="625"/>
      <c r="K243" s="625"/>
      <c r="L243" s="626">
        <v>2076</v>
      </c>
      <c r="M243" s="626">
        <v>1169.92</v>
      </c>
      <c r="N243" s="626">
        <v>2031.84</v>
      </c>
      <c r="O243" s="625" t="s">
        <v>429</v>
      </c>
      <c r="P243" s="626"/>
      <c r="Q243" s="626"/>
      <c r="R243" s="626"/>
      <c r="S243" s="626"/>
      <c r="T243" s="626"/>
      <c r="U243" s="626"/>
      <c r="V243" s="626"/>
      <c r="W243" s="626">
        <v>25</v>
      </c>
      <c r="X243" s="626">
        <v>9.75</v>
      </c>
      <c r="Y243" s="626">
        <v>4</v>
      </c>
      <c r="Z243" s="626">
        <v>265</v>
      </c>
      <c r="AA243" s="625"/>
      <c r="AB243" s="625"/>
      <c r="AC243" s="626"/>
      <c r="AD243" s="625"/>
      <c r="AE243" s="625">
        <v>2011</v>
      </c>
      <c r="AF243" s="625"/>
      <c r="AG243" s="625"/>
      <c r="AH243" s="625"/>
      <c r="AI243" s="625"/>
      <c r="AJ243" s="625"/>
      <c r="AK243" s="625"/>
      <c r="AL243" s="626">
        <v>4022</v>
      </c>
      <c r="AM243" s="626"/>
      <c r="AN243" s="625"/>
      <c r="AO243" s="625"/>
      <c r="AP243" s="625"/>
      <c r="AQ243" s="625"/>
      <c r="AR243" s="625"/>
      <c r="AS243" s="625"/>
      <c r="AT243" s="625"/>
      <c r="AU243" s="625"/>
      <c r="AV243" s="625"/>
      <c r="AW243" s="625"/>
      <c r="AX243" s="625"/>
      <c r="AY243" s="625"/>
      <c r="AZ243" s="625"/>
      <c r="BA243" s="625"/>
      <c r="BB243" s="625"/>
      <c r="BC243" s="625"/>
      <c r="BD243" s="625"/>
      <c r="BE243" s="625"/>
      <c r="BF243" s="625" t="s">
        <v>4172</v>
      </c>
    </row>
    <row r="244" spans="1:58" ht="24" hidden="1" customHeight="1" x14ac:dyDescent="0.15">
      <c r="A244" s="220"/>
      <c r="B244" s="147"/>
      <c r="C244" s="625" t="s">
        <v>2031</v>
      </c>
      <c r="D244" s="625" t="s">
        <v>2065</v>
      </c>
      <c r="E244" s="625" t="s">
        <v>4173</v>
      </c>
      <c r="F244" s="625" t="s">
        <v>2031</v>
      </c>
      <c r="G244" s="625"/>
      <c r="H244" s="644"/>
      <c r="I244" s="625" t="s">
        <v>2037</v>
      </c>
      <c r="J244" s="625"/>
      <c r="K244" s="625"/>
      <c r="L244" s="626">
        <v>120016</v>
      </c>
      <c r="M244" s="626">
        <v>3118</v>
      </c>
      <c r="N244" s="626">
        <v>9375</v>
      </c>
      <c r="O244" s="625" t="s">
        <v>429</v>
      </c>
      <c r="P244" s="626">
        <v>8</v>
      </c>
      <c r="Q244" s="626">
        <v>6</v>
      </c>
      <c r="R244" s="626">
        <v>5</v>
      </c>
      <c r="S244" s="626">
        <v>25</v>
      </c>
      <c r="T244" s="626">
        <v>13.8</v>
      </c>
      <c r="U244" s="626">
        <v>6</v>
      </c>
      <c r="V244" s="626">
        <v>345</v>
      </c>
      <c r="W244" s="626">
        <v>7</v>
      </c>
      <c r="X244" s="626">
        <v>9.5</v>
      </c>
      <c r="Y244" s="626" t="s">
        <v>417</v>
      </c>
      <c r="Z244" s="626">
        <v>66.5</v>
      </c>
      <c r="AA244" s="625"/>
      <c r="AB244" s="625">
        <v>585</v>
      </c>
      <c r="AC244" s="626"/>
      <c r="AD244" s="625"/>
      <c r="AE244" s="625">
        <v>2012</v>
      </c>
      <c r="AF244" s="625"/>
      <c r="AG244" s="625"/>
      <c r="AH244" s="625"/>
      <c r="AI244" s="625"/>
      <c r="AJ244" s="625"/>
      <c r="AK244" s="625"/>
      <c r="AL244" s="626"/>
      <c r="AM244" s="626"/>
      <c r="AN244" s="625"/>
      <c r="AO244" s="625"/>
      <c r="AP244" s="625"/>
      <c r="AQ244" s="625"/>
      <c r="AR244" s="625"/>
      <c r="AS244" s="625"/>
      <c r="AT244" s="625"/>
      <c r="AU244" s="625"/>
      <c r="AV244" s="625"/>
      <c r="AW244" s="625"/>
      <c r="AX244" s="625"/>
      <c r="AY244" s="625"/>
      <c r="AZ244" s="625"/>
      <c r="BA244" s="625"/>
      <c r="BB244" s="625"/>
      <c r="BC244" s="625"/>
      <c r="BD244" s="625"/>
      <c r="BE244" s="625"/>
      <c r="BF244" s="625" t="s">
        <v>4174</v>
      </c>
    </row>
    <row r="245" spans="1:58" ht="24" hidden="1" customHeight="1" x14ac:dyDescent="0.15">
      <c r="A245" s="220"/>
      <c r="B245" s="147"/>
      <c r="C245" s="625" t="s">
        <v>2031</v>
      </c>
      <c r="D245" s="625" t="s">
        <v>13410</v>
      </c>
      <c r="E245" s="625" t="s">
        <v>11474</v>
      </c>
      <c r="F245" s="625" t="s">
        <v>2031</v>
      </c>
      <c r="G245" s="625"/>
      <c r="H245" s="644"/>
      <c r="I245" s="625" t="s">
        <v>2037</v>
      </c>
      <c r="J245" s="625"/>
      <c r="K245" s="625"/>
      <c r="L245" s="626">
        <v>31775.200000000001</v>
      </c>
      <c r="M245" s="626">
        <v>2557.36</v>
      </c>
      <c r="N245" s="626">
        <v>9584</v>
      </c>
      <c r="O245" s="625" t="s">
        <v>429</v>
      </c>
      <c r="P245" s="626"/>
      <c r="Q245" s="626"/>
      <c r="R245" s="626"/>
      <c r="S245" s="626"/>
      <c r="T245" s="626"/>
      <c r="U245" s="626"/>
      <c r="V245" s="626"/>
      <c r="W245" s="626">
        <v>25</v>
      </c>
      <c r="X245" s="626">
        <v>15</v>
      </c>
      <c r="Y245" s="626">
        <v>5</v>
      </c>
      <c r="Z245" s="626">
        <v>485</v>
      </c>
      <c r="AA245" s="625"/>
      <c r="AB245" s="625"/>
      <c r="AC245" s="626"/>
      <c r="AD245" s="625"/>
      <c r="AE245" s="625">
        <v>2018</v>
      </c>
      <c r="AF245" s="625"/>
      <c r="AG245" s="625"/>
      <c r="AH245" s="625"/>
      <c r="AI245" s="625"/>
      <c r="AJ245" s="625"/>
      <c r="AK245" s="625"/>
      <c r="AL245" s="626"/>
      <c r="AM245" s="626"/>
      <c r="AN245" s="625"/>
      <c r="AO245" s="625"/>
      <c r="AP245" s="625"/>
      <c r="AQ245" s="625"/>
      <c r="AR245" s="625"/>
      <c r="AS245" s="625"/>
      <c r="AT245" s="625"/>
      <c r="AU245" s="625"/>
      <c r="AV245" s="625"/>
      <c r="AW245" s="625"/>
      <c r="AX245" s="625"/>
      <c r="AY245" s="625"/>
      <c r="AZ245" s="625"/>
      <c r="BA245" s="625"/>
      <c r="BB245" s="625"/>
      <c r="BC245" s="625"/>
      <c r="BD245" s="625"/>
      <c r="BE245" s="625"/>
      <c r="BF245" s="625" t="s">
        <v>11557</v>
      </c>
    </row>
    <row r="246" spans="1:58" ht="24" hidden="1" customHeight="1" x14ac:dyDescent="0.15">
      <c r="A246" s="220"/>
      <c r="B246" s="147"/>
      <c r="C246" s="625" t="s">
        <v>3044</v>
      </c>
      <c r="D246" s="625" t="s">
        <v>4138</v>
      </c>
      <c r="E246" s="625" t="s">
        <v>13404</v>
      </c>
      <c r="F246" s="625" t="s">
        <v>1013</v>
      </c>
      <c r="G246" s="625" t="s">
        <v>4139</v>
      </c>
      <c r="H246" s="644" t="s">
        <v>4140</v>
      </c>
      <c r="I246" s="625" t="s">
        <v>4141</v>
      </c>
      <c r="J246" s="625">
        <v>14</v>
      </c>
      <c r="K246" s="625" t="s">
        <v>4142</v>
      </c>
      <c r="L246" s="626">
        <v>1200</v>
      </c>
      <c r="M246" s="626">
        <v>1200</v>
      </c>
      <c r="N246" s="626">
        <v>1200</v>
      </c>
      <c r="O246" s="625" t="s">
        <v>429</v>
      </c>
      <c r="P246" s="626"/>
      <c r="Q246" s="626"/>
      <c r="R246" s="626"/>
      <c r="S246" s="626">
        <v>25</v>
      </c>
      <c r="T246" s="626">
        <v>15</v>
      </c>
      <c r="U246" s="626">
        <v>5</v>
      </c>
      <c r="V246" s="626">
        <v>375</v>
      </c>
      <c r="W246" s="626" t="s">
        <v>4143</v>
      </c>
      <c r="X246" s="626" t="s">
        <v>4144</v>
      </c>
      <c r="Y246" s="626"/>
      <c r="Z246" s="626">
        <v>312</v>
      </c>
      <c r="AA246" s="625"/>
      <c r="AB246" s="625"/>
      <c r="AC246" s="626"/>
      <c r="AD246" s="625"/>
      <c r="AE246" s="625">
        <v>1998</v>
      </c>
      <c r="AF246" s="625">
        <v>1998</v>
      </c>
      <c r="AG246" s="625">
        <v>3850</v>
      </c>
      <c r="AH246" s="625">
        <v>2040</v>
      </c>
      <c r="AI246" s="625"/>
      <c r="AJ246" s="625"/>
      <c r="AK246" s="625"/>
      <c r="AL246" s="626"/>
      <c r="AM246" s="626"/>
      <c r="AN246" s="625"/>
      <c r="AO246" s="625"/>
      <c r="AP246" s="625"/>
      <c r="AQ246" s="625"/>
      <c r="AR246" s="625"/>
      <c r="AS246" s="625"/>
      <c r="AT246" s="625"/>
      <c r="AU246" s="625"/>
      <c r="AV246" s="625"/>
      <c r="AW246" s="625"/>
      <c r="AX246" s="625"/>
      <c r="AY246" s="625"/>
      <c r="AZ246" s="625"/>
      <c r="BA246" s="625"/>
      <c r="BB246" s="625"/>
      <c r="BC246" s="625"/>
      <c r="BD246" s="625"/>
      <c r="BE246" s="625" t="s">
        <v>4145</v>
      </c>
      <c r="BF246" s="625"/>
    </row>
    <row r="247" spans="1:58" ht="24" hidden="1" customHeight="1" x14ac:dyDescent="0.15">
      <c r="A247" s="220"/>
      <c r="B247" s="147"/>
      <c r="C247" s="625" t="s">
        <v>3044</v>
      </c>
      <c r="D247" s="625" t="s">
        <v>4146</v>
      </c>
      <c r="E247" s="625" t="s">
        <v>4147</v>
      </c>
      <c r="F247" s="625" t="s">
        <v>3044</v>
      </c>
      <c r="G247" s="625" t="s">
        <v>4139</v>
      </c>
      <c r="H247" s="644" t="s">
        <v>4140</v>
      </c>
      <c r="I247" s="625" t="s">
        <v>3047</v>
      </c>
      <c r="J247" s="625">
        <v>14</v>
      </c>
      <c r="K247" s="625" t="s">
        <v>4142</v>
      </c>
      <c r="L247" s="626">
        <v>13400</v>
      </c>
      <c r="M247" s="626">
        <v>7329</v>
      </c>
      <c r="N247" s="626">
        <v>13400</v>
      </c>
      <c r="O247" s="625" t="s">
        <v>429</v>
      </c>
      <c r="P247" s="626"/>
      <c r="Q247" s="626"/>
      <c r="R247" s="626"/>
      <c r="S247" s="626">
        <v>50</v>
      </c>
      <c r="T247" s="626">
        <v>2</v>
      </c>
      <c r="U247" s="626">
        <v>10</v>
      </c>
      <c r="V247" s="626">
        <v>1000</v>
      </c>
      <c r="W247" s="626">
        <v>12</v>
      </c>
      <c r="X247" s="626">
        <v>15</v>
      </c>
      <c r="Y247" s="626">
        <v>0</v>
      </c>
      <c r="Z247" s="626">
        <v>180</v>
      </c>
      <c r="AA247" s="625"/>
      <c r="AB247" s="625"/>
      <c r="AC247" s="626">
        <v>556</v>
      </c>
      <c r="AD247" s="625"/>
      <c r="AE247" s="625">
        <v>2005</v>
      </c>
      <c r="AF247" s="625">
        <v>2005</v>
      </c>
      <c r="AG247" s="625">
        <v>3850</v>
      </c>
      <c r="AH247" s="625">
        <v>2040</v>
      </c>
      <c r="AI247" s="625"/>
      <c r="AJ247" s="625"/>
      <c r="AK247" s="625"/>
      <c r="AL247" s="626">
        <v>40000</v>
      </c>
      <c r="AM247" s="626">
        <v>40000</v>
      </c>
      <c r="AN247" s="625"/>
      <c r="AO247" s="625"/>
      <c r="AP247" s="625"/>
      <c r="AQ247" s="625"/>
      <c r="AR247" s="625"/>
      <c r="AS247" s="625"/>
      <c r="AT247" s="625"/>
      <c r="AU247" s="625"/>
      <c r="AV247" s="625"/>
      <c r="AW247" s="625"/>
      <c r="AX247" s="625"/>
      <c r="AY247" s="625"/>
      <c r="AZ247" s="625"/>
      <c r="BA247" s="625"/>
      <c r="BB247" s="625"/>
      <c r="BC247" s="625"/>
      <c r="BD247" s="625"/>
      <c r="BE247" s="625" t="s">
        <v>4148</v>
      </c>
      <c r="BF247" s="625"/>
    </row>
    <row r="248" spans="1:58" ht="24" hidden="1" customHeight="1" x14ac:dyDescent="0.15">
      <c r="A248" s="220"/>
      <c r="B248" s="147"/>
      <c r="C248" s="625" t="s">
        <v>3044</v>
      </c>
      <c r="D248" s="625" t="s">
        <v>4149</v>
      </c>
      <c r="E248" s="625" t="s">
        <v>13405</v>
      </c>
      <c r="F248" s="625" t="s">
        <v>3044</v>
      </c>
      <c r="G248" s="625"/>
      <c r="H248" s="644"/>
      <c r="I248" s="625" t="s">
        <v>3047</v>
      </c>
      <c r="J248" s="625"/>
      <c r="K248" s="625"/>
      <c r="L248" s="626">
        <v>9114</v>
      </c>
      <c r="M248" s="626">
        <v>997</v>
      </c>
      <c r="N248" s="626">
        <v>9114</v>
      </c>
      <c r="O248" s="625" t="s">
        <v>429</v>
      </c>
      <c r="P248" s="626"/>
      <c r="Q248" s="626"/>
      <c r="R248" s="626"/>
      <c r="S248" s="626"/>
      <c r="T248" s="626"/>
      <c r="U248" s="626"/>
      <c r="V248" s="626"/>
      <c r="W248" s="626">
        <v>25</v>
      </c>
      <c r="X248" s="626">
        <v>12</v>
      </c>
      <c r="Y248" s="626">
        <v>6</v>
      </c>
      <c r="Z248" s="626">
        <v>300</v>
      </c>
      <c r="AA248" s="625"/>
      <c r="AB248" s="625"/>
      <c r="AC248" s="626"/>
      <c r="AD248" s="625"/>
      <c r="AE248" s="625">
        <v>2010</v>
      </c>
      <c r="AF248" s="625"/>
      <c r="AG248" s="625"/>
      <c r="AH248" s="625"/>
      <c r="AI248" s="625"/>
      <c r="AJ248" s="625"/>
      <c r="AK248" s="625"/>
      <c r="AL248" s="626">
        <v>112950</v>
      </c>
      <c r="AM248" s="626"/>
      <c r="AN248" s="625"/>
      <c r="AO248" s="625"/>
      <c r="AP248" s="625"/>
      <c r="AQ248" s="625"/>
      <c r="AR248" s="625"/>
      <c r="AS248" s="625"/>
      <c r="AT248" s="625"/>
      <c r="AU248" s="625"/>
      <c r="AV248" s="625"/>
      <c r="AW248" s="625"/>
      <c r="AX248" s="625"/>
      <c r="AY248" s="625"/>
      <c r="AZ248" s="625"/>
      <c r="BA248" s="625"/>
      <c r="BB248" s="625"/>
      <c r="BC248" s="625"/>
      <c r="BD248" s="625"/>
      <c r="BE248" s="625" t="s">
        <v>4150</v>
      </c>
      <c r="BF248" s="625" t="s">
        <v>11556</v>
      </c>
    </row>
    <row r="249" spans="1:58" ht="24" hidden="1" customHeight="1" x14ac:dyDescent="0.15">
      <c r="A249" s="220"/>
      <c r="B249" s="147"/>
      <c r="C249" s="625" t="s">
        <v>3044</v>
      </c>
      <c r="D249" s="625" t="s">
        <v>3378</v>
      </c>
      <c r="E249" s="625" t="s">
        <v>3896</v>
      </c>
      <c r="F249" s="625" t="s">
        <v>3044</v>
      </c>
      <c r="G249" s="625"/>
      <c r="H249" s="644"/>
      <c r="I249" s="625" t="s">
        <v>3047</v>
      </c>
      <c r="J249" s="625"/>
      <c r="K249" s="625"/>
      <c r="L249" s="626">
        <v>305320</v>
      </c>
      <c r="M249" s="626">
        <v>16405.82</v>
      </c>
      <c r="N249" s="626">
        <v>39370.75</v>
      </c>
      <c r="O249" s="625" t="s">
        <v>429</v>
      </c>
      <c r="P249" s="626">
        <v>33</v>
      </c>
      <c r="Q249" s="626">
        <v>25</v>
      </c>
      <c r="R249" s="626">
        <v>5</v>
      </c>
      <c r="S249" s="626">
        <v>50</v>
      </c>
      <c r="T249" s="626">
        <v>26</v>
      </c>
      <c r="U249" s="626">
        <v>10</v>
      </c>
      <c r="V249" s="626"/>
      <c r="W249" s="626">
        <v>25</v>
      </c>
      <c r="X249" s="626">
        <v>10</v>
      </c>
      <c r="Y249" s="626">
        <v>4</v>
      </c>
      <c r="Z249" s="626"/>
      <c r="AA249" s="625"/>
      <c r="AB249" s="625">
        <v>1553</v>
      </c>
      <c r="AC249" s="626"/>
      <c r="AD249" s="625"/>
      <c r="AE249" s="625">
        <v>2011</v>
      </c>
      <c r="AF249" s="625"/>
      <c r="AG249" s="625"/>
      <c r="AH249" s="625"/>
      <c r="AI249" s="625"/>
      <c r="AJ249" s="625"/>
      <c r="AK249" s="625"/>
      <c r="AL249" s="626">
        <v>99128</v>
      </c>
      <c r="AM249" s="626"/>
      <c r="AN249" s="625"/>
      <c r="AO249" s="625"/>
      <c r="AP249" s="625"/>
      <c r="AQ249" s="625"/>
      <c r="AR249" s="625"/>
      <c r="AS249" s="625"/>
      <c r="AT249" s="625"/>
      <c r="AU249" s="625"/>
      <c r="AV249" s="625"/>
      <c r="AW249" s="625"/>
      <c r="AX249" s="625"/>
      <c r="AY249" s="625"/>
      <c r="AZ249" s="625"/>
      <c r="BA249" s="625"/>
      <c r="BB249" s="625"/>
      <c r="BC249" s="625"/>
      <c r="BD249" s="625"/>
      <c r="BE249" s="625"/>
      <c r="BF249" s="625"/>
    </row>
    <row r="250" spans="1:58" ht="24" hidden="1" customHeight="1" x14ac:dyDescent="0.15">
      <c r="A250" s="220"/>
      <c r="B250" s="147"/>
      <c r="C250" s="625" t="s">
        <v>3032</v>
      </c>
      <c r="D250" s="625" t="s">
        <v>10159</v>
      </c>
      <c r="E250" s="625" t="s">
        <v>13411</v>
      </c>
      <c r="F250" s="625" t="s">
        <v>3032</v>
      </c>
      <c r="G250" s="625" t="s">
        <v>4117</v>
      </c>
      <c r="H250" s="644" t="s">
        <v>4118</v>
      </c>
      <c r="I250" s="625" t="s">
        <v>3037</v>
      </c>
      <c r="J250" s="625">
        <v>24</v>
      </c>
      <c r="K250" s="625" t="s">
        <v>417</v>
      </c>
      <c r="L250" s="626"/>
      <c r="M250" s="626">
        <v>3662</v>
      </c>
      <c r="N250" s="626">
        <v>8877</v>
      </c>
      <c r="O250" s="625" t="s">
        <v>429</v>
      </c>
      <c r="P250" s="626"/>
      <c r="Q250" s="626"/>
      <c r="R250" s="626"/>
      <c r="S250" s="626">
        <v>50</v>
      </c>
      <c r="T250" s="626">
        <v>25</v>
      </c>
      <c r="U250" s="626">
        <v>10</v>
      </c>
      <c r="V250" s="626">
        <v>1250</v>
      </c>
      <c r="W250" s="626">
        <v>25</v>
      </c>
      <c r="X250" s="626">
        <v>15</v>
      </c>
      <c r="Y250" s="626">
        <v>6</v>
      </c>
      <c r="Z250" s="626">
        <v>375</v>
      </c>
      <c r="AA250" s="625"/>
      <c r="AB250" s="625">
        <v>585</v>
      </c>
      <c r="AC250" s="626">
        <v>702</v>
      </c>
      <c r="AD250" s="625" t="s">
        <v>4120</v>
      </c>
      <c r="AE250" s="625">
        <v>2001</v>
      </c>
      <c r="AF250" s="625">
        <v>2001</v>
      </c>
      <c r="AG250" s="625"/>
      <c r="AH250" s="625"/>
      <c r="AI250" s="625"/>
      <c r="AJ250" s="625"/>
      <c r="AK250" s="625"/>
      <c r="AL250" s="626"/>
      <c r="AM250" s="626"/>
      <c r="AN250" s="625"/>
      <c r="AO250" s="625"/>
      <c r="AP250" s="625"/>
      <c r="AQ250" s="625"/>
      <c r="AR250" s="625"/>
      <c r="AS250" s="625"/>
      <c r="AT250" s="625"/>
      <c r="AU250" s="625"/>
      <c r="AV250" s="625"/>
      <c r="AW250" s="625"/>
      <c r="AX250" s="625"/>
      <c r="AY250" s="625"/>
      <c r="AZ250" s="625"/>
      <c r="BA250" s="625"/>
      <c r="BB250" s="625"/>
      <c r="BC250" s="625"/>
      <c r="BD250" s="625"/>
      <c r="BE250" s="625" t="s">
        <v>4122</v>
      </c>
      <c r="BF250" s="625" t="s">
        <v>4123</v>
      </c>
    </row>
    <row r="251" spans="1:58" ht="24" hidden="1" customHeight="1" x14ac:dyDescent="0.15">
      <c r="A251" s="220"/>
      <c r="B251" s="147"/>
      <c r="C251" s="625" t="s">
        <v>3032</v>
      </c>
      <c r="D251" s="625"/>
      <c r="E251" s="625" t="s">
        <v>15914</v>
      </c>
      <c r="F251" s="625" t="s">
        <v>15615</v>
      </c>
      <c r="G251" s="625"/>
      <c r="H251" s="644"/>
      <c r="I251" s="625" t="s">
        <v>15617</v>
      </c>
      <c r="J251" s="625"/>
      <c r="K251" s="625"/>
      <c r="L251" s="626">
        <v>37957</v>
      </c>
      <c r="M251" s="626">
        <v>2901.3</v>
      </c>
      <c r="N251" s="626">
        <v>9119.59</v>
      </c>
      <c r="O251" s="625" t="s">
        <v>2304</v>
      </c>
      <c r="P251" s="626"/>
      <c r="Q251" s="626"/>
      <c r="R251" s="626"/>
      <c r="S251" s="626"/>
      <c r="T251" s="626"/>
      <c r="U251" s="626"/>
      <c r="V251" s="626"/>
      <c r="W251" s="626">
        <v>25</v>
      </c>
      <c r="X251" s="626">
        <v>15</v>
      </c>
      <c r="Y251" s="626">
        <v>5</v>
      </c>
      <c r="Z251" s="626">
        <v>375</v>
      </c>
      <c r="AA251" s="625"/>
      <c r="AB251" s="625"/>
      <c r="AC251" s="626"/>
      <c r="AD251" s="625"/>
      <c r="AE251" s="625">
        <v>2020</v>
      </c>
      <c r="AF251" s="625"/>
      <c r="AG251" s="625"/>
      <c r="AH251" s="625"/>
      <c r="AI251" s="625"/>
      <c r="AJ251" s="625"/>
      <c r="AK251" s="625"/>
      <c r="AL251" s="626">
        <v>14005</v>
      </c>
      <c r="AM251" s="626"/>
      <c r="AN251" s="625"/>
      <c r="AO251" s="625"/>
      <c r="AP251" s="625"/>
      <c r="AQ251" s="625"/>
      <c r="AR251" s="625"/>
      <c r="AS251" s="625"/>
      <c r="AT251" s="625"/>
      <c r="AU251" s="625"/>
      <c r="AV251" s="625"/>
      <c r="AW251" s="625"/>
      <c r="AX251" s="625"/>
      <c r="AY251" s="625"/>
      <c r="AZ251" s="625"/>
      <c r="BA251" s="625"/>
      <c r="BB251" s="625"/>
      <c r="BC251" s="625"/>
      <c r="BD251" s="625"/>
      <c r="BE251" s="625"/>
      <c r="BF251" s="625"/>
    </row>
    <row r="252" spans="1:58" ht="24" hidden="1" customHeight="1" x14ac:dyDescent="0.15">
      <c r="A252" s="220"/>
      <c r="B252" s="147"/>
      <c r="C252" s="625" t="s">
        <v>3032</v>
      </c>
      <c r="D252" s="625" t="s">
        <v>10160</v>
      </c>
      <c r="E252" s="625" t="s">
        <v>13412</v>
      </c>
      <c r="F252" s="625" t="s">
        <v>3032</v>
      </c>
      <c r="G252" s="625"/>
      <c r="H252" s="644"/>
      <c r="I252" s="625" t="s">
        <v>3037</v>
      </c>
      <c r="J252" s="625"/>
      <c r="K252" s="625"/>
      <c r="L252" s="626">
        <v>58158</v>
      </c>
      <c r="M252" s="626">
        <v>2375</v>
      </c>
      <c r="N252" s="626">
        <v>4690</v>
      </c>
      <c r="O252" s="625" t="s">
        <v>429</v>
      </c>
      <c r="P252" s="626"/>
      <c r="Q252" s="626"/>
      <c r="R252" s="626"/>
      <c r="S252" s="626">
        <v>25</v>
      </c>
      <c r="T252" s="626">
        <v>13</v>
      </c>
      <c r="U252" s="626">
        <v>5</v>
      </c>
      <c r="V252" s="626">
        <v>325</v>
      </c>
      <c r="W252" s="626">
        <v>15</v>
      </c>
      <c r="X252" s="626">
        <v>8</v>
      </c>
      <c r="Y252" s="626"/>
      <c r="Z252" s="626">
        <v>120</v>
      </c>
      <c r="AA252" s="625"/>
      <c r="AB252" s="625"/>
      <c r="AC252" s="626">
        <v>140</v>
      </c>
      <c r="AD252" s="625"/>
      <c r="AE252" s="625">
        <v>2001</v>
      </c>
      <c r="AF252" s="625">
        <v>2001</v>
      </c>
      <c r="AG252" s="625"/>
      <c r="AH252" s="625"/>
      <c r="AI252" s="625"/>
      <c r="AJ252" s="625"/>
      <c r="AK252" s="625"/>
      <c r="AL252" s="626">
        <v>39057</v>
      </c>
      <c r="AM252" s="626">
        <v>39057</v>
      </c>
      <c r="AN252" s="625"/>
      <c r="AO252" s="625"/>
      <c r="AP252" s="625"/>
      <c r="AQ252" s="625"/>
      <c r="AR252" s="625"/>
      <c r="AS252" s="625"/>
      <c r="AT252" s="625"/>
      <c r="AU252" s="625"/>
      <c r="AV252" s="625"/>
      <c r="AW252" s="625"/>
      <c r="AX252" s="625"/>
      <c r="AY252" s="625"/>
      <c r="AZ252" s="625"/>
      <c r="BA252" s="625"/>
      <c r="BB252" s="625"/>
      <c r="BC252" s="625"/>
      <c r="BD252" s="625"/>
      <c r="BE252" s="625"/>
      <c r="BF252" s="625"/>
    </row>
    <row r="253" spans="1:58" ht="24" hidden="1" customHeight="1" x14ac:dyDescent="0.15">
      <c r="A253" s="220"/>
      <c r="B253" s="147"/>
      <c r="C253" s="625" t="s">
        <v>3032</v>
      </c>
      <c r="D253" s="625" t="s">
        <v>10161</v>
      </c>
      <c r="E253" s="625" t="s">
        <v>13413</v>
      </c>
      <c r="F253" s="625" t="s">
        <v>3032</v>
      </c>
      <c r="G253" s="625"/>
      <c r="H253" s="644"/>
      <c r="I253" s="625" t="s">
        <v>3874</v>
      </c>
      <c r="J253" s="625"/>
      <c r="K253" s="625"/>
      <c r="L253" s="626">
        <v>15000</v>
      </c>
      <c r="M253" s="626">
        <v>3151</v>
      </c>
      <c r="N253" s="626">
        <v>14323</v>
      </c>
      <c r="O253" s="625" t="s">
        <v>429</v>
      </c>
      <c r="P253" s="626"/>
      <c r="Q253" s="626"/>
      <c r="R253" s="626"/>
      <c r="S253" s="626">
        <v>25</v>
      </c>
      <c r="T253" s="626">
        <v>13</v>
      </c>
      <c r="U253" s="626">
        <v>6</v>
      </c>
      <c r="V253" s="626">
        <v>325</v>
      </c>
      <c r="W253" s="626"/>
      <c r="X253" s="626"/>
      <c r="Y253" s="626"/>
      <c r="Z253" s="626"/>
      <c r="AA253" s="625"/>
      <c r="AB253" s="625"/>
      <c r="AC253" s="626">
        <v>300</v>
      </c>
      <c r="AD253" s="625"/>
      <c r="AE253" s="625">
        <v>2007</v>
      </c>
      <c r="AF253" s="625">
        <v>2007</v>
      </c>
      <c r="AG253" s="625"/>
      <c r="AH253" s="625"/>
      <c r="AI253" s="625"/>
      <c r="AJ253" s="625"/>
      <c r="AK253" s="625"/>
      <c r="AL253" s="626">
        <v>31000</v>
      </c>
      <c r="AM253" s="626">
        <v>31000</v>
      </c>
      <c r="AN253" s="625"/>
      <c r="AO253" s="625"/>
      <c r="AP253" s="625"/>
      <c r="AQ253" s="625"/>
      <c r="AR253" s="625"/>
      <c r="AS253" s="625"/>
      <c r="AT253" s="625"/>
      <c r="AU253" s="625"/>
      <c r="AV253" s="625"/>
      <c r="AW253" s="625"/>
      <c r="AX253" s="625"/>
      <c r="AY253" s="625"/>
      <c r="AZ253" s="625"/>
      <c r="BA253" s="625"/>
      <c r="BB253" s="625"/>
      <c r="BC253" s="625"/>
      <c r="BD253" s="625"/>
      <c r="BE253" s="625" t="s">
        <v>4124</v>
      </c>
      <c r="BF253" s="625"/>
    </row>
    <row r="254" spans="1:58" ht="24" hidden="1" customHeight="1" x14ac:dyDescent="0.15">
      <c r="A254" s="220"/>
      <c r="B254" s="147"/>
      <c r="C254" s="625" t="s">
        <v>3032</v>
      </c>
      <c r="D254" s="625" t="s">
        <v>4125</v>
      </c>
      <c r="E254" s="625" t="s">
        <v>4126</v>
      </c>
      <c r="F254" s="625" t="s">
        <v>3032</v>
      </c>
      <c r="G254" s="625"/>
      <c r="H254" s="644"/>
      <c r="I254" s="625" t="s">
        <v>3874</v>
      </c>
      <c r="J254" s="625"/>
      <c r="K254" s="625"/>
      <c r="L254" s="626">
        <v>12740</v>
      </c>
      <c r="M254" s="626">
        <v>2543</v>
      </c>
      <c r="N254" s="626">
        <v>7746</v>
      </c>
      <c r="O254" s="625" t="s">
        <v>429</v>
      </c>
      <c r="P254" s="626"/>
      <c r="Q254" s="626"/>
      <c r="R254" s="626"/>
      <c r="S254" s="626">
        <v>25</v>
      </c>
      <c r="T254" s="626">
        <v>15</v>
      </c>
      <c r="U254" s="626">
        <v>6</v>
      </c>
      <c r="V254" s="626">
        <v>325</v>
      </c>
      <c r="W254" s="626"/>
      <c r="X254" s="626"/>
      <c r="Y254" s="626"/>
      <c r="Z254" s="626"/>
      <c r="AA254" s="625"/>
      <c r="AB254" s="625"/>
      <c r="AC254" s="626">
        <v>300</v>
      </c>
      <c r="AD254" s="625"/>
      <c r="AE254" s="625">
        <v>1994</v>
      </c>
      <c r="AF254" s="625">
        <v>1994</v>
      </c>
      <c r="AG254" s="625"/>
      <c r="AH254" s="625"/>
      <c r="AI254" s="625"/>
      <c r="AJ254" s="625"/>
      <c r="AK254" s="625"/>
      <c r="AL254" s="626">
        <v>10800</v>
      </c>
      <c r="AM254" s="626">
        <v>8602</v>
      </c>
      <c r="AN254" s="625"/>
      <c r="AO254" s="625"/>
      <c r="AP254" s="625"/>
      <c r="AQ254" s="625"/>
      <c r="AR254" s="625"/>
      <c r="AS254" s="625"/>
      <c r="AT254" s="625"/>
      <c r="AU254" s="625"/>
      <c r="AV254" s="625"/>
      <c r="AW254" s="625"/>
      <c r="AX254" s="625"/>
      <c r="AY254" s="625"/>
      <c r="AZ254" s="625"/>
      <c r="BA254" s="625"/>
      <c r="BB254" s="625"/>
      <c r="BC254" s="625"/>
      <c r="BD254" s="625"/>
      <c r="BE254" s="625" t="s">
        <v>4127</v>
      </c>
      <c r="BF254" s="625"/>
    </row>
    <row r="255" spans="1:58" ht="24" hidden="1" customHeight="1" x14ac:dyDescent="0.15">
      <c r="A255" s="220"/>
      <c r="B255" s="147"/>
      <c r="C255" s="625" t="s">
        <v>15615</v>
      </c>
      <c r="D255" s="625"/>
      <c r="E255" s="625" t="s">
        <v>15915</v>
      </c>
      <c r="F255" s="625" t="s">
        <v>3032</v>
      </c>
      <c r="G255" s="625"/>
      <c r="H255" s="644"/>
      <c r="I255" s="625" t="s">
        <v>3874</v>
      </c>
      <c r="J255" s="625"/>
      <c r="K255" s="625"/>
      <c r="L255" s="626">
        <v>4040</v>
      </c>
      <c r="M255" s="626">
        <v>2312</v>
      </c>
      <c r="N255" s="626">
        <v>14425</v>
      </c>
      <c r="O255" s="625" t="s">
        <v>2304</v>
      </c>
      <c r="P255" s="626"/>
      <c r="Q255" s="626"/>
      <c r="R255" s="626"/>
      <c r="S255" s="626">
        <v>25</v>
      </c>
      <c r="T255" s="626">
        <v>14</v>
      </c>
      <c r="U255" s="626">
        <v>6</v>
      </c>
      <c r="V255" s="626">
        <v>350</v>
      </c>
      <c r="W255" s="626">
        <v>7</v>
      </c>
      <c r="X255" s="626">
        <v>5</v>
      </c>
      <c r="Y255" s="626"/>
      <c r="Z255" s="626">
        <v>39</v>
      </c>
      <c r="AA255" s="625"/>
      <c r="AB255" s="625"/>
      <c r="AC255" s="626"/>
      <c r="AD255" s="625"/>
      <c r="AE255" s="625">
        <v>2020</v>
      </c>
      <c r="AF255" s="626">
        <v>23805</v>
      </c>
      <c r="AG255" s="625"/>
      <c r="AH255" s="625"/>
      <c r="AI255" s="625"/>
      <c r="AJ255" s="625"/>
      <c r="AK255" s="625"/>
      <c r="AL255" s="626">
        <v>23805</v>
      </c>
      <c r="AM255" s="626"/>
      <c r="AN255" s="625"/>
      <c r="AO255" s="625"/>
      <c r="AP255" s="625"/>
      <c r="AQ255" s="625"/>
      <c r="AR255" s="625"/>
      <c r="AS255" s="625"/>
      <c r="AT255" s="625"/>
      <c r="AU255" s="625"/>
      <c r="AV255" s="625"/>
      <c r="AW255" s="625"/>
      <c r="AX255" s="625"/>
      <c r="AY255" s="625"/>
      <c r="AZ255" s="625"/>
      <c r="BA255" s="625"/>
      <c r="BB255" s="625"/>
      <c r="BC255" s="625"/>
      <c r="BD255" s="625"/>
      <c r="BE255" s="625"/>
      <c r="BF255" s="625"/>
    </row>
    <row r="256" spans="1:58" ht="24" hidden="1" customHeight="1" x14ac:dyDescent="0.15">
      <c r="A256" s="220"/>
      <c r="B256" s="147"/>
      <c r="C256" s="625" t="s">
        <v>15615</v>
      </c>
      <c r="D256" s="625" t="s">
        <v>4128</v>
      </c>
      <c r="E256" s="625" t="s">
        <v>4129</v>
      </c>
      <c r="F256" s="625" t="s">
        <v>1013</v>
      </c>
      <c r="G256" s="625"/>
      <c r="H256" s="644"/>
      <c r="I256" s="625" t="s">
        <v>3868</v>
      </c>
      <c r="J256" s="625"/>
      <c r="K256" s="625"/>
      <c r="L256" s="626">
        <v>1649</v>
      </c>
      <c r="M256" s="626">
        <v>1649</v>
      </c>
      <c r="N256" s="626">
        <v>1649</v>
      </c>
      <c r="O256" s="625" t="s">
        <v>429</v>
      </c>
      <c r="P256" s="626"/>
      <c r="Q256" s="626"/>
      <c r="R256" s="626"/>
      <c r="S256" s="626">
        <v>25</v>
      </c>
      <c r="T256" s="626">
        <v>15</v>
      </c>
      <c r="U256" s="626">
        <v>6</v>
      </c>
      <c r="V256" s="626">
        <v>325</v>
      </c>
      <c r="W256" s="626" t="s">
        <v>4130</v>
      </c>
      <c r="X256" s="626" t="s">
        <v>4131</v>
      </c>
      <c r="Y256" s="626" t="s">
        <v>4132</v>
      </c>
      <c r="Z256" s="626" t="s">
        <v>4133</v>
      </c>
      <c r="AA256" s="625"/>
      <c r="AB256" s="625"/>
      <c r="AC256" s="626">
        <v>430</v>
      </c>
      <c r="AD256" s="625"/>
      <c r="AE256" s="625">
        <v>1994</v>
      </c>
      <c r="AF256" s="625">
        <v>1994</v>
      </c>
      <c r="AG256" s="625"/>
      <c r="AH256" s="625"/>
      <c r="AI256" s="625"/>
      <c r="AJ256" s="625"/>
      <c r="AK256" s="625"/>
      <c r="AL256" s="626">
        <v>20646</v>
      </c>
      <c r="AM256" s="626">
        <v>24100</v>
      </c>
      <c r="AN256" s="625"/>
      <c r="AO256" s="625"/>
      <c r="AP256" s="625"/>
      <c r="AQ256" s="625"/>
      <c r="AR256" s="625"/>
      <c r="AS256" s="625"/>
      <c r="AT256" s="625"/>
      <c r="AU256" s="625"/>
      <c r="AV256" s="625"/>
      <c r="AW256" s="625"/>
      <c r="AX256" s="625"/>
      <c r="AY256" s="625"/>
      <c r="AZ256" s="625"/>
      <c r="BA256" s="625"/>
      <c r="BB256" s="625"/>
      <c r="BC256" s="625"/>
      <c r="BD256" s="625"/>
      <c r="BE256" s="625" t="s">
        <v>4134</v>
      </c>
      <c r="BF256" s="625"/>
    </row>
    <row r="257" spans="1:58" ht="24" hidden="1" customHeight="1" x14ac:dyDescent="0.15">
      <c r="A257" s="220"/>
      <c r="B257" s="147"/>
      <c r="C257" s="625" t="s">
        <v>3032</v>
      </c>
      <c r="D257" s="625" t="s">
        <v>10162</v>
      </c>
      <c r="E257" s="625" t="s">
        <v>4135</v>
      </c>
      <c r="F257" s="625" t="s">
        <v>3032</v>
      </c>
      <c r="G257" s="625"/>
      <c r="H257" s="644"/>
      <c r="I257" s="625" t="s">
        <v>3037</v>
      </c>
      <c r="J257" s="625"/>
      <c r="K257" s="625"/>
      <c r="L257" s="626">
        <v>10201</v>
      </c>
      <c r="M257" s="626">
        <v>2105</v>
      </c>
      <c r="N257" s="626">
        <v>3528</v>
      </c>
      <c r="O257" s="625" t="s">
        <v>429</v>
      </c>
      <c r="P257" s="626"/>
      <c r="Q257" s="626"/>
      <c r="R257" s="626"/>
      <c r="S257" s="626">
        <v>25</v>
      </c>
      <c r="T257" s="626">
        <v>13</v>
      </c>
      <c r="U257" s="626">
        <v>5</v>
      </c>
      <c r="V257" s="626">
        <v>325</v>
      </c>
      <c r="W257" s="626"/>
      <c r="X257" s="626"/>
      <c r="Y257" s="626"/>
      <c r="Z257" s="626"/>
      <c r="AA257" s="625"/>
      <c r="AB257" s="625"/>
      <c r="AC257" s="626"/>
      <c r="AD257" s="625"/>
      <c r="AE257" s="625">
        <v>2012</v>
      </c>
      <c r="AF257" s="625"/>
      <c r="AG257" s="625"/>
      <c r="AH257" s="625"/>
      <c r="AI257" s="625"/>
      <c r="AJ257" s="625"/>
      <c r="AK257" s="625"/>
      <c r="AL257" s="626">
        <v>10457</v>
      </c>
      <c r="AM257" s="626"/>
      <c r="AN257" s="625"/>
      <c r="AO257" s="625"/>
      <c r="AP257" s="625"/>
      <c r="AQ257" s="625"/>
      <c r="AR257" s="625"/>
      <c r="AS257" s="625"/>
      <c r="AT257" s="625"/>
      <c r="AU257" s="625"/>
      <c r="AV257" s="625"/>
      <c r="AW257" s="625"/>
      <c r="AX257" s="625"/>
      <c r="AY257" s="625"/>
      <c r="AZ257" s="625"/>
      <c r="BA257" s="625"/>
      <c r="BB257" s="625"/>
      <c r="BC257" s="625"/>
      <c r="BD257" s="625"/>
      <c r="BE257" s="625"/>
      <c r="BF257" s="625"/>
    </row>
    <row r="258" spans="1:58" ht="24" hidden="1" customHeight="1" x14ac:dyDescent="0.15">
      <c r="A258" s="220"/>
      <c r="B258" s="147"/>
      <c r="C258" s="625" t="s">
        <v>3032</v>
      </c>
      <c r="D258" s="625" t="s">
        <v>10163</v>
      </c>
      <c r="E258" s="625" t="s">
        <v>4136</v>
      </c>
      <c r="F258" s="625" t="s">
        <v>3032</v>
      </c>
      <c r="G258" s="625"/>
      <c r="H258" s="644"/>
      <c r="I258" s="625" t="s">
        <v>3874</v>
      </c>
      <c r="J258" s="625"/>
      <c r="K258" s="625"/>
      <c r="L258" s="626">
        <v>946887</v>
      </c>
      <c r="M258" s="626">
        <v>5793</v>
      </c>
      <c r="N258" s="626">
        <v>14413</v>
      </c>
      <c r="O258" s="625" t="s">
        <v>429</v>
      </c>
      <c r="P258" s="626"/>
      <c r="Q258" s="626"/>
      <c r="R258" s="626"/>
      <c r="S258" s="626">
        <v>25</v>
      </c>
      <c r="T258" s="626">
        <v>13</v>
      </c>
      <c r="U258" s="626">
        <v>5</v>
      </c>
      <c r="V258" s="626">
        <v>325</v>
      </c>
      <c r="W258" s="626"/>
      <c r="X258" s="626"/>
      <c r="Y258" s="626"/>
      <c r="Z258" s="626"/>
      <c r="AA258" s="625"/>
      <c r="AB258" s="625"/>
      <c r="AC258" s="626"/>
      <c r="AD258" s="625"/>
      <c r="AE258" s="625">
        <v>2010</v>
      </c>
      <c r="AF258" s="625"/>
      <c r="AG258" s="625"/>
      <c r="AH258" s="625"/>
      <c r="AI258" s="625"/>
      <c r="AJ258" s="625"/>
      <c r="AK258" s="625"/>
      <c r="AL258" s="626"/>
      <c r="AM258" s="626"/>
      <c r="AN258" s="625"/>
      <c r="AO258" s="625"/>
      <c r="AP258" s="625"/>
      <c r="AQ258" s="625"/>
      <c r="AR258" s="625"/>
      <c r="AS258" s="625"/>
      <c r="AT258" s="625"/>
      <c r="AU258" s="625"/>
      <c r="AV258" s="625"/>
      <c r="AW258" s="625"/>
      <c r="AX258" s="625"/>
      <c r="AY258" s="625"/>
      <c r="AZ258" s="625"/>
      <c r="BA258" s="625"/>
      <c r="BB258" s="625"/>
      <c r="BC258" s="625"/>
      <c r="BD258" s="625"/>
      <c r="BE258" s="625"/>
      <c r="BF258" s="625"/>
    </row>
    <row r="259" spans="1:58" ht="24" hidden="1" customHeight="1" x14ac:dyDescent="0.15">
      <c r="A259" s="220"/>
      <c r="B259" s="147"/>
      <c r="C259" s="625" t="s">
        <v>3032</v>
      </c>
      <c r="D259" s="625" t="s">
        <v>9511</v>
      </c>
      <c r="E259" s="625" t="s">
        <v>4137</v>
      </c>
      <c r="F259" s="625" t="s">
        <v>3032</v>
      </c>
      <c r="G259" s="625">
        <v>122221.2</v>
      </c>
      <c r="H259" s="644">
        <v>5301.59</v>
      </c>
      <c r="I259" s="625" t="s">
        <v>3037</v>
      </c>
      <c r="J259" s="625" t="s">
        <v>429</v>
      </c>
      <c r="K259" s="625"/>
      <c r="L259" s="626">
        <v>122221.2</v>
      </c>
      <c r="M259" s="626">
        <v>5301.59</v>
      </c>
      <c r="N259" s="626">
        <v>33471.919999999998</v>
      </c>
      <c r="O259" s="625" t="s">
        <v>429</v>
      </c>
      <c r="P259" s="626"/>
      <c r="Q259" s="626"/>
      <c r="R259" s="626"/>
      <c r="S259" s="626">
        <v>50</v>
      </c>
      <c r="T259" s="626">
        <v>25</v>
      </c>
      <c r="U259" s="626">
        <v>10</v>
      </c>
      <c r="V259" s="626">
        <v>1250</v>
      </c>
      <c r="W259" s="626"/>
      <c r="X259" s="626"/>
      <c r="Y259" s="626"/>
      <c r="Z259" s="626"/>
      <c r="AA259" s="625"/>
      <c r="AB259" s="625">
        <v>308</v>
      </c>
      <c r="AC259" s="626">
        <v>2016</v>
      </c>
      <c r="AD259" s="625">
        <v>79170</v>
      </c>
      <c r="AE259" s="625">
        <v>2016</v>
      </c>
      <c r="AF259" s="625"/>
      <c r="AG259" s="625"/>
      <c r="AH259" s="625"/>
      <c r="AI259" s="625"/>
      <c r="AJ259" s="625"/>
      <c r="AK259" s="625"/>
      <c r="AL259" s="626">
        <v>79170</v>
      </c>
      <c r="AM259" s="626"/>
      <c r="AN259" s="625"/>
      <c r="AO259" s="625"/>
      <c r="AP259" s="625"/>
      <c r="AQ259" s="625"/>
      <c r="AR259" s="625"/>
      <c r="AS259" s="625"/>
      <c r="AT259" s="625"/>
      <c r="AU259" s="625"/>
      <c r="AV259" s="625"/>
      <c r="AW259" s="625"/>
      <c r="AX259" s="625"/>
      <c r="AY259" s="625"/>
      <c r="AZ259" s="625"/>
      <c r="BA259" s="625"/>
      <c r="BB259" s="625"/>
      <c r="BC259" s="625"/>
      <c r="BD259" s="625"/>
      <c r="BE259" s="625"/>
      <c r="BF259" s="625"/>
    </row>
    <row r="260" spans="1:58" ht="24" hidden="1" customHeight="1" x14ac:dyDescent="0.15">
      <c r="A260" s="220"/>
      <c r="B260" s="147"/>
      <c r="C260" s="625" t="s">
        <v>3117</v>
      </c>
      <c r="D260" s="625" t="s">
        <v>4207</v>
      </c>
      <c r="E260" s="625" t="s">
        <v>4194</v>
      </c>
      <c r="F260" s="625" t="s">
        <v>3117</v>
      </c>
      <c r="G260" s="625"/>
      <c r="H260" s="644"/>
      <c r="I260" s="625" t="s">
        <v>4208</v>
      </c>
      <c r="J260" s="625"/>
      <c r="K260" s="625"/>
      <c r="L260" s="626"/>
      <c r="M260" s="626"/>
      <c r="N260" s="626"/>
      <c r="O260" s="625" t="s">
        <v>429</v>
      </c>
      <c r="P260" s="626"/>
      <c r="Q260" s="626"/>
      <c r="R260" s="626"/>
      <c r="S260" s="626">
        <v>50</v>
      </c>
      <c r="T260" s="626">
        <v>21</v>
      </c>
      <c r="U260" s="626">
        <v>8</v>
      </c>
      <c r="V260" s="626">
        <v>1050</v>
      </c>
      <c r="W260" s="626"/>
      <c r="X260" s="626"/>
      <c r="Y260" s="626"/>
      <c r="Z260" s="626"/>
      <c r="AA260" s="625"/>
      <c r="AB260" s="625"/>
      <c r="AC260" s="626"/>
      <c r="AD260" s="625"/>
      <c r="AE260" s="625">
        <v>2008</v>
      </c>
      <c r="AF260" s="625">
        <v>2008</v>
      </c>
      <c r="AG260" s="625"/>
      <c r="AH260" s="625"/>
      <c r="AI260" s="625"/>
      <c r="AJ260" s="625"/>
      <c r="AK260" s="625"/>
      <c r="AL260" s="626"/>
      <c r="AM260" s="626"/>
      <c r="AN260" s="625"/>
      <c r="AO260" s="625"/>
      <c r="AP260" s="625"/>
      <c r="AQ260" s="625"/>
      <c r="AR260" s="625"/>
      <c r="AS260" s="625"/>
      <c r="AT260" s="625"/>
      <c r="AU260" s="625"/>
      <c r="AV260" s="625"/>
      <c r="AW260" s="625"/>
      <c r="AX260" s="625"/>
      <c r="AY260" s="625"/>
      <c r="AZ260" s="625"/>
      <c r="BA260" s="625"/>
      <c r="BB260" s="625"/>
      <c r="BC260" s="625"/>
      <c r="BD260" s="625"/>
      <c r="BE260" s="625" t="s">
        <v>4194</v>
      </c>
      <c r="BF260" s="625" t="s">
        <v>4209</v>
      </c>
    </row>
    <row r="261" spans="1:58" ht="24" hidden="1" customHeight="1" x14ac:dyDescent="0.15">
      <c r="A261" s="220"/>
      <c r="B261" s="147"/>
      <c r="C261" s="625" t="s">
        <v>3117</v>
      </c>
      <c r="D261" s="625" t="s">
        <v>4210</v>
      </c>
      <c r="E261" s="625" t="s">
        <v>4211</v>
      </c>
      <c r="F261" s="625" t="s">
        <v>3117</v>
      </c>
      <c r="G261" s="625"/>
      <c r="H261" s="644"/>
      <c r="I261" s="625" t="s">
        <v>3120</v>
      </c>
      <c r="J261" s="625"/>
      <c r="K261" s="625"/>
      <c r="L261" s="626"/>
      <c r="M261" s="626"/>
      <c r="N261" s="626"/>
      <c r="O261" s="625" t="s">
        <v>429</v>
      </c>
      <c r="P261" s="626"/>
      <c r="Q261" s="626"/>
      <c r="R261" s="626"/>
      <c r="S261" s="626"/>
      <c r="T261" s="626"/>
      <c r="U261" s="626"/>
      <c r="V261" s="626"/>
      <c r="W261" s="626">
        <v>25</v>
      </c>
      <c r="X261" s="626">
        <v>20.8</v>
      </c>
      <c r="Y261" s="626">
        <v>8</v>
      </c>
      <c r="Z261" s="626">
        <v>520</v>
      </c>
      <c r="AA261" s="625"/>
      <c r="AB261" s="625"/>
      <c r="AC261" s="626"/>
      <c r="AD261" s="625"/>
      <c r="AE261" s="625">
        <v>2011</v>
      </c>
      <c r="AF261" s="625"/>
      <c r="AG261" s="625"/>
      <c r="AH261" s="625"/>
      <c r="AI261" s="625"/>
      <c r="AJ261" s="625"/>
      <c r="AK261" s="625"/>
      <c r="AL261" s="626"/>
      <c r="AM261" s="626"/>
      <c r="AN261" s="625"/>
      <c r="AO261" s="625"/>
      <c r="AP261" s="625"/>
      <c r="AQ261" s="625"/>
      <c r="AR261" s="625"/>
      <c r="AS261" s="625"/>
      <c r="AT261" s="625"/>
      <c r="AU261" s="625"/>
      <c r="AV261" s="625"/>
      <c r="AW261" s="625"/>
      <c r="AX261" s="625"/>
      <c r="AY261" s="625"/>
      <c r="AZ261" s="625"/>
      <c r="BA261" s="625"/>
      <c r="BB261" s="625"/>
      <c r="BC261" s="625"/>
      <c r="BD261" s="625"/>
      <c r="BE261" s="625"/>
      <c r="BF261" s="625" t="s">
        <v>4212</v>
      </c>
    </row>
    <row r="262" spans="1:58" ht="24" hidden="1" customHeight="1" x14ac:dyDescent="0.15">
      <c r="A262" s="220"/>
      <c r="B262" s="147"/>
      <c r="C262" s="625" t="s">
        <v>3117</v>
      </c>
      <c r="D262" s="625" t="s">
        <v>4213</v>
      </c>
      <c r="E262" s="625" t="s">
        <v>4214</v>
      </c>
      <c r="F262" s="625" t="s">
        <v>3117</v>
      </c>
      <c r="G262" s="625"/>
      <c r="H262" s="644"/>
      <c r="I262" s="625" t="s">
        <v>3120</v>
      </c>
      <c r="J262" s="625"/>
      <c r="K262" s="625"/>
      <c r="L262" s="626">
        <v>936</v>
      </c>
      <c r="M262" s="626">
        <v>936.04</v>
      </c>
      <c r="N262" s="626">
        <v>4370</v>
      </c>
      <c r="O262" s="625" t="s">
        <v>429</v>
      </c>
      <c r="P262" s="626"/>
      <c r="Q262" s="626"/>
      <c r="R262" s="626"/>
      <c r="S262" s="626"/>
      <c r="T262" s="626"/>
      <c r="U262" s="626"/>
      <c r="V262" s="626"/>
      <c r="W262" s="626">
        <v>25</v>
      </c>
      <c r="X262" s="626">
        <v>13</v>
      </c>
      <c r="Y262" s="626">
        <v>5</v>
      </c>
      <c r="Z262" s="626">
        <v>325</v>
      </c>
      <c r="AA262" s="625"/>
      <c r="AB262" s="625"/>
      <c r="AC262" s="626"/>
      <c r="AD262" s="625"/>
      <c r="AE262" s="625">
        <v>2010</v>
      </c>
      <c r="AF262" s="625"/>
      <c r="AG262" s="625"/>
      <c r="AH262" s="625"/>
      <c r="AI262" s="625"/>
      <c r="AJ262" s="625"/>
      <c r="AK262" s="625"/>
      <c r="AL262" s="626">
        <v>9655</v>
      </c>
      <c r="AM262" s="626"/>
      <c r="AN262" s="625"/>
      <c r="AO262" s="625"/>
      <c r="AP262" s="625"/>
      <c r="AQ262" s="625"/>
      <c r="AR262" s="625"/>
      <c r="AS262" s="625"/>
      <c r="AT262" s="625"/>
      <c r="AU262" s="625"/>
      <c r="AV262" s="625"/>
      <c r="AW262" s="625"/>
      <c r="AX262" s="625"/>
      <c r="AY262" s="625"/>
      <c r="AZ262" s="625"/>
      <c r="BA262" s="625"/>
      <c r="BB262" s="625"/>
      <c r="BC262" s="625"/>
      <c r="BD262" s="625"/>
      <c r="BE262" s="625"/>
      <c r="BF262" s="625" t="s">
        <v>4215</v>
      </c>
    </row>
    <row r="263" spans="1:58" ht="24" hidden="1" customHeight="1" x14ac:dyDescent="0.15">
      <c r="A263" s="220"/>
      <c r="B263" s="147"/>
      <c r="C263" s="625" t="s">
        <v>3117</v>
      </c>
      <c r="D263" s="625" t="s">
        <v>4216</v>
      </c>
      <c r="E263" s="625" t="s">
        <v>4217</v>
      </c>
      <c r="F263" s="625" t="s">
        <v>3117</v>
      </c>
      <c r="G263" s="625"/>
      <c r="H263" s="644"/>
      <c r="I263" s="625" t="s">
        <v>4208</v>
      </c>
      <c r="J263" s="625"/>
      <c r="K263" s="625"/>
      <c r="L263" s="626"/>
      <c r="M263" s="626"/>
      <c r="N263" s="626">
        <v>1760</v>
      </c>
      <c r="O263" s="625" t="s">
        <v>429</v>
      </c>
      <c r="P263" s="626"/>
      <c r="Q263" s="626"/>
      <c r="R263" s="626"/>
      <c r="S263" s="626"/>
      <c r="T263" s="626"/>
      <c r="U263" s="626"/>
      <c r="V263" s="626"/>
      <c r="W263" s="626">
        <v>25</v>
      </c>
      <c r="X263" s="626">
        <v>20</v>
      </c>
      <c r="Y263" s="626">
        <v>8</v>
      </c>
      <c r="Z263" s="626">
        <v>598.6</v>
      </c>
      <c r="AA263" s="625"/>
      <c r="AB263" s="625"/>
      <c r="AC263" s="626"/>
      <c r="AD263" s="625"/>
      <c r="AE263" s="625">
        <v>2010</v>
      </c>
      <c r="AF263" s="625"/>
      <c r="AG263" s="625"/>
      <c r="AH263" s="625"/>
      <c r="AI263" s="625"/>
      <c r="AJ263" s="625"/>
      <c r="AK263" s="625"/>
      <c r="AL263" s="626"/>
      <c r="AM263" s="626"/>
      <c r="AN263" s="625"/>
      <c r="AO263" s="625"/>
      <c r="AP263" s="625"/>
      <c r="AQ263" s="625"/>
      <c r="AR263" s="625"/>
      <c r="AS263" s="625"/>
      <c r="AT263" s="625"/>
      <c r="AU263" s="625"/>
      <c r="AV263" s="625"/>
      <c r="AW263" s="625"/>
      <c r="AX263" s="625"/>
      <c r="AY263" s="625"/>
      <c r="AZ263" s="625"/>
      <c r="BA263" s="625"/>
      <c r="BB263" s="625"/>
      <c r="BC263" s="625"/>
      <c r="BD263" s="625"/>
      <c r="BE263" s="625"/>
      <c r="BF263" s="625" t="s">
        <v>4218</v>
      </c>
    </row>
    <row r="264" spans="1:58" ht="24" hidden="1" customHeight="1" x14ac:dyDescent="0.15">
      <c r="A264" s="220"/>
      <c r="B264" s="147"/>
      <c r="C264" s="625" t="s">
        <v>3117</v>
      </c>
      <c r="D264" s="625" t="s">
        <v>10170</v>
      </c>
      <c r="E264" s="625" t="s">
        <v>10171</v>
      </c>
      <c r="F264" s="625" t="s">
        <v>3117</v>
      </c>
      <c r="G264" s="625"/>
      <c r="H264" s="644"/>
      <c r="I264" s="625" t="s">
        <v>10172</v>
      </c>
      <c r="J264" s="625"/>
      <c r="K264" s="625"/>
      <c r="L264" s="626"/>
      <c r="M264" s="626"/>
      <c r="N264" s="626">
        <v>1199</v>
      </c>
      <c r="O264" s="625" t="s">
        <v>429</v>
      </c>
      <c r="P264" s="626"/>
      <c r="Q264" s="626"/>
      <c r="R264" s="626"/>
      <c r="S264" s="626"/>
      <c r="T264" s="626"/>
      <c r="U264" s="626"/>
      <c r="V264" s="626"/>
      <c r="W264" s="626"/>
      <c r="X264" s="626"/>
      <c r="Y264" s="626"/>
      <c r="Z264" s="626"/>
      <c r="AA264" s="625"/>
      <c r="AB264" s="625"/>
      <c r="AC264" s="626"/>
      <c r="AD264" s="625"/>
      <c r="AE264" s="625"/>
      <c r="AF264" s="625"/>
      <c r="AG264" s="625"/>
      <c r="AH264" s="625"/>
      <c r="AI264" s="625"/>
      <c r="AJ264" s="625"/>
      <c r="AK264" s="625"/>
      <c r="AL264" s="626"/>
      <c r="AM264" s="626"/>
      <c r="AN264" s="625"/>
      <c r="AO264" s="625"/>
      <c r="AP264" s="625"/>
      <c r="AQ264" s="625"/>
      <c r="AR264" s="625"/>
      <c r="AS264" s="625"/>
      <c r="AT264" s="625"/>
      <c r="AU264" s="625"/>
      <c r="AV264" s="625"/>
      <c r="AW264" s="625"/>
      <c r="AX264" s="625"/>
      <c r="AY264" s="625"/>
      <c r="AZ264" s="625"/>
      <c r="BA264" s="625"/>
      <c r="BB264" s="625"/>
      <c r="BC264" s="625"/>
      <c r="BD264" s="625"/>
      <c r="BE264" s="625"/>
      <c r="BF264" s="625" t="s">
        <v>11559</v>
      </c>
    </row>
    <row r="265" spans="1:58" ht="24" hidden="1" customHeight="1" x14ac:dyDescent="0.15">
      <c r="A265" s="220"/>
      <c r="B265" s="147"/>
      <c r="C265" s="625" t="s">
        <v>3117</v>
      </c>
      <c r="D265" s="625" t="s">
        <v>10173</v>
      </c>
      <c r="E265" s="625" t="s">
        <v>10174</v>
      </c>
      <c r="F265" s="625" t="s">
        <v>3117</v>
      </c>
      <c r="G265" s="625"/>
      <c r="H265" s="644"/>
      <c r="I265" s="625" t="s">
        <v>10175</v>
      </c>
      <c r="J265" s="625"/>
      <c r="K265" s="625"/>
      <c r="L265" s="626"/>
      <c r="M265" s="626"/>
      <c r="N265" s="626">
        <v>1604</v>
      </c>
      <c r="O265" s="625" t="s">
        <v>429</v>
      </c>
      <c r="P265" s="626"/>
      <c r="Q265" s="626"/>
      <c r="R265" s="626"/>
      <c r="S265" s="626"/>
      <c r="T265" s="626"/>
      <c r="U265" s="626"/>
      <c r="V265" s="626"/>
      <c r="W265" s="626"/>
      <c r="X265" s="626"/>
      <c r="Y265" s="626"/>
      <c r="Z265" s="626"/>
      <c r="AA265" s="625"/>
      <c r="AB265" s="625"/>
      <c r="AC265" s="626"/>
      <c r="AD265" s="625"/>
      <c r="AE265" s="625"/>
      <c r="AF265" s="625"/>
      <c r="AG265" s="625"/>
      <c r="AH265" s="625"/>
      <c r="AI265" s="625"/>
      <c r="AJ265" s="625"/>
      <c r="AK265" s="625"/>
      <c r="AL265" s="626"/>
      <c r="AM265" s="626"/>
      <c r="AN265" s="625"/>
      <c r="AO265" s="625"/>
      <c r="AP265" s="625"/>
      <c r="AQ265" s="625"/>
      <c r="AR265" s="625"/>
      <c r="AS265" s="625"/>
      <c r="AT265" s="625"/>
      <c r="AU265" s="625"/>
      <c r="AV265" s="625"/>
      <c r="AW265" s="625"/>
      <c r="AX265" s="625"/>
      <c r="AY265" s="625"/>
      <c r="AZ265" s="625"/>
      <c r="BA265" s="625"/>
      <c r="BB265" s="625"/>
      <c r="BC265" s="625"/>
      <c r="BD265" s="625"/>
      <c r="BE265" s="625"/>
      <c r="BF265" s="625" t="s">
        <v>11560</v>
      </c>
    </row>
    <row r="266" spans="1:58" ht="24" hidden="1" customHeight="1" x14ac:dyDescent="0.15">
      <c r="A266" s="220"/>
      <c r="B266" s="147"/>
      <c r="C266" s="625" t="s">
        <v>3117</v>
      </c>
      <c r="D266" s="625" t="s">
        <v>13417</v>
      </c>
      <c r="E266" s="625" t="s">
        <v>11480</v>
      </c>
      <c r="F266" s="625" t="s">
        <v>3117</v>
      </c>
      <c r="G266" s="625"/>
      <c r="H266" s="644"/>
      <c r="I266" s="625" t="s">
        <v>3120</v>
      </c>
      <c r="J266" s="625"/>
      <c r="K266" s="625"/>
      <c r="L266" s="626">
        <v>11128</v>
      </c>
      <c r="M266" s="626">
        <v>3581.98</v>
      </c>
      <c r="N266" s="626">
        <v>11783.3</v>
      </c>
      <c r="O266" s="625" t="s">
        <v>429</v>
      </c>
      <c r="P266" s="626"/>
      <c r="Q266" s="626"/>
      <c r="R266" s="626"/>
      <c r="S266" s="626">
        <v>25</v>
      </c>
      <c r="T266" s="626"/>
      <c r="U266" s="626">
        <v>8</v>
      </c>
      <c r="V266" s="626"/>
      <c r="W266" s="626">
        <v>25</v>
      </c>
      <c r="X266" s="626">
        <v>26</v>
      </c>
      <c r="Y266" s="626">
        <v>8</v>
      </c>
      <c r="Z266" s="626">
        <v>650</v>
      </c>
      <c r="AA266" s="625"/>
      <c r="AB266" s="625"/>
      <c r="AC266" s="626"/>
      <c r="AD266" s="625"/>
      <c r="AE266" s="625">
        <v>2018</v>
      </c>
      <c r="AF266" s="625"/>
      <c r="AG266" s="625"/>
      <c r="AH266" s="625"/>
      <c r="AI266" s="625"/>
      <c r="AJ266" s="625"/>
      <c r="AK266" s="625"/>
      <c r="AL266" s="626"/>
      <c r="AM266" s="626"/>
      <c r="AN266" s="625"/>
      <c r="AO266" s="625"/>
      <c r="AP266" s="625"/>
      <c r="AQ266" s="625"/>
      <c r="AR266" s="625"/>
      <c r="AS266" s="625"/>
      <c r="AT266" s="625"/>
      <c r="AU266" s="625"/>
      <c r="AV266" s="625"/>
      <c r="AW266" s="625"/>
      <c r="AX266" s="625"/>
      <c r="AY266" s="625"/>
      <c r="AZ266" s="625"/>
      <c r="BA266" s="625"/>
      <c r="BB266" s="625"/>
      <c r="BC266" s="625"/>
      <c r="BD266" s="625"/>
      <c r="BE266" s="625"/>
      <c r="BF266" s="625" t="s">
        <v>11561</v>
      </c>
    </row>
    <row r="267" spans="1:58" ht="24" hidden="1" customHeight="1" x14ac:dyDescent="0.15">
      <c r="A267" s="220"/>
      <c r="B267" s="147"/>
      <c r="C267" s="625" t="s">
        <v>3117</v>
      </c>
      <c r="D267" s="625" t="s">
        <v>13418</v>
      </c>
      <c r="E267" s="625" t="s">
        <v>11482</v>
      </c>
      <c r="F267" s="625" t="s">
        <v>3117</v>
      </c>
      <c r="G267" s="625"/>
      <c r="H267" s="644"/>
      <c r="I267" s="625" t="s">
        <v>3120</v>
      </c>
      <c r="J267" s="625"/>
      <c r="K267" s="625"/>
      <c r="L267" s="626">
        <v>17875.5</v>
      </c>
      <c r="M267" s="626">
        <v>1558.51</v>
      </c>
      <c r="N267" s="626">
        <v>3830.67</v>
      </c>
      <c r="O267" s="625" t="s">
        <v>429</v>
      </c>
      <c r="P267" s="626"/>
      <c r="Q267" s="626"/>
      <c r="R267" s="626"/>
      <c r="S267" s="626">
        <v>25</v>
      </c>
      <c r="T267" s="626"/>
      <c r="U267" s="626">
        <v>6</v>
      </c>
      <c r="V267" s="626"/>
      <c r="W267" s="626"/>
      <c r="X267" s="626"/>
      <c r="Y267" s="626"/>
      <c r="Z267" s="626"/>
      <c r="AA267" s="625"/>
      <c r="AB267" s="625"/>
      <c r="AC267" s="626"/>
      <c r="AD267" s="625"/>
      <c r="AE267" s="625">
        <v>2018</v>
      </c>
      <c r="AF267" s="625"/>
      <c r="AG267" s="625"/>
      <c r="AH267" s="625"/>
      <c r="AI267" s="625"/>
      <c r="AJ267" s="625"/>
      <c r="AK267" s="625"/>
      <c r="AL267" s="626"/>
      <c r="AM267" s="626"/>
      <c r="AN267" s="625"/>
      <c r="AO267" s="625"/>
      <c r="AP267" s="625"/>
      <c r="AQ267" s="625"/>
      <c r="AR267" s="625"/>
      <c r="AS267" s="625"/>
      <c r="AT267" s="625"/>
      <c r="AU267" s="625"/>
      <c r="AV267" s="625"/>
      <c r="AW267" s="625"/>
      <c r="AX267" s="625"/>
      <c r="AY267" s="625"/>
      <c r="AZ267" s="625"/>
      <c r="BA267" s="625"/>
      <c r="BB267" s="625"/>
      <c r="BC267" s="625"/>
      <c r="BD267" s="625"/>
      <c r="BE267" s="625"/>
      <c r="BF267" s="625" t="s">
        <v>2392</v>
      </c>
    </row>
    <row r="268" spans="1:58" ht="24" hidden="1" customHeight="1" x14ac:dyDescent="0.15">
      <c r="A268" s="220"/>
      <c r="B268" s="147"/>
      <c r="C268" s="625" t="s">
        <v>3117</v>
      </c>
      <c r="D268" s="625" t="s">
        <v>13419</v>
      </c>
      <c r="E268" s="625" t="s">
        <v>13420</v>
      </c>
      <c r="F268" s="625" t="s">
        <v>3117</v>
      </c>
      <c r="G268" s="625"/>
      <c r="H268" s="644"/>
      <c r="I268" s="625" t="s">
        <v>3120</v>
      </c>
      <c r="J268" s="625"/>
      <c r="K268" s="625"/>
      <c r="L268" s="626">
        <v>51409</v>
      </c>
      <c r="M268" s="626">
        <v>3359.05</v>
      </c>
      <c r="N268" s="626">
        <v>4960.2299999999996</v>
      </c>
      <c r="O268" s="625" t="s">
        <v>429</v>
      </c>
      <c r="P268" s="626"/>
      <c r="Q268" s="626"/>
      <c r="R268" s="626"/>
      <c r="S268" s="626">
        <v>25</v>
      </c>
      <c r="T268" s="626"/>
      <c r="U268" s="626">
        <v>8</v>
      </c>
      <c r="V268" s="626"/>
      <c r="W268" s="626"/>
      <c r="X268" s="626"/>
      <c r="Y268" s="626"/>
      <c r="Z268" s="626"/>
      <c r="AA268" s="625"/>
      <c r="AB268" s="625"/>
      <c r="AC268" s="626"/>
      <c r="AD268" s="625"/>
      <c r="AE268" s="625">
        <v>2019</v>
      </c>
      <c r="AF268" s="625"/>
      <c r="AG268" s="625"/>
      <c r="AH268" s="625"/>
      <c r="AI268" s="625"/>
      <c r="AJ268" s="625"/>
      <c r="AK268" s="625"/>
      <c r="AL268" s="626">
        <v>44056</v>
      </c>
      <c r="AM268" s="626"/>
      <c r="AN268" s="625"/>
      <c r="AO268" s="625"/>
      <c r="AP268" s="625"/>
      <c r="AQ268" s="625"/>
      <c r="AR268" s="625"/>
      <c r="AS268" s="625"/>
      <c r="AT268" s="625"/>
      <c r="AU268" s="625"/>
      <c r="AV268" s="625"/>
      <c r="AW268" s="625"/>
      <c r="AX268" s="625"/>
      <c r="AY268" s="625"/>
      <c r="AZ268" s="625"/>
      <c r="BA268" s="625"/>
      <c r="BB268" s="625"/>
      <c r="BC268" s="625"/>
      <c r="BD268" s="625"/>
      <c r="BE268" s="625"/>
      <c r="BF268" s="625" t="s">
        <v>13421</v>
      </c>
    </row>
    <row r="269" spans="1:58" ht="24" hidden="1" customHeight="1" x14ac:dyDescent="0.15">
      <c r="A269" s="220"/>
      <c r="B269" s="147"/>
      <c r="C269" s="625" t="s">
        <v>3052</v>
      </c>
      <c r="D269" s="625" t="s">
        <v>13414</v>
      </c>
      <c r="E269" s="625" t="s">
        <v>4151</v>
      </c>
      <c r="F269" s="625" t="s">
        <v>3052</v>
      </c>
      <c r="G269" s="625" t="s">
        <v>3055</v>
      </c>
      <c r="H269" s="644"/>
      <c r="I269" s="625" t="s">
        <v>9453</v>
      </c>
      <c r="J269" s="625">
        <v>19</v>
      </c>
      <c r="K269" s="625" t="s">
        <v>4152</v>
      </c>
      <c r="L269" s="626">
        <v>8212</v>
      </c>
      <c r="M269" s="626">
        <v>4797</v>
      </c>
      <c r="N269" s="626">
        <v>6548</v>
      </c>
      <c r="O269" s="625" t="s">
        <v>429</v>
      </c>
      <c r="P269" s="626"/>
      <c r="Q269" s="626"/>
      <c r="R269" s="626"/>
      <c r="S269" s="626">
        <v>50</v>
      </c>
      <c r="T269" s="626">
        <v>25</v>
      </c>
      <c r="U269" s="626">
        <v>10</v>
      </c>
      <c r="V269" s="626">
        <v>1250</v>
      </c>
      <c r="W269" s="626"/>
      <c r="X269" s="626"/>
      <c r="Y269" s="626"/>
      <c r="Z269" s="626"/>
      <c r="AA269" s="625" t="s">
        <v>4153</v>
      </c>
      <c r="AB269" s="625">
        <v>516</v>
      </c>
      <c r="AC269" s="626"/>
      <c r="AD269" s="625" t="s">
        <v>499</v>
      </c>
      <c r="AE269" s="625">
        <v>2002</v>
      </c>
      <c r="AF269" s="625">
        <v>2002</v>
      </c>
      <c r="AG269" s="625">
        <v>6880</v>
      </c>
      <c r="AH269" s="625">
        <v>500</v>
      </c>
      <c r="AI269" s="625">
        <v>3000</v>
      </c>
      <c r="AJ269" s="625"/>
      <c r="AK269" s="625"/>
      <c r="AL269" s="626">
        <v>10380</v>
      </c>
      <c r="AM269" s="626">
        <v>10380</v>
      </c>
      <c r="AN269" s="625"/>
      <c r="AO269" s="625"/>
      <c r="AP269" s="625"/>
      <c r="AQ269" s="625"/>
      <c r="AR269" s="625"/>
      <c r="AS269" s="625"/>
      <c r="AT269" s="625"/>
      <c r="AU269" s="625"/>
      <c r="AV269" s="625"/>
      <c r="AW269" s="625"/>
      <c r="AX269" s="625"/>
      <c r="AY269" s="625"/>
      <c r="AZ269" s="625"/>
      <c r="BA269" s="625"/>
      <c r="BB269" s="625"/>
      <c r="BC269" s="625"/>
      <c r="BD269" s="625"/>
      <c r="BE269" s="625" t="s">
        <v>4154</v>
      </c>
      <c r="BF269" s="625" t="s">
        <v>4155</v>
      </c>
    </row>
    <row r="270" spans="1:58" ht="24" hidden="1" customHeight="1" x14ac:dyDescent="0.15">
      <c r="A270" s="220"/>
      <c r="B270" s="147"/>
      <c r="C270" s="625" t="s">
        <v>3052</v>
      </c>
      <c r="D270" s="625" t="s">
        <v>12800</v>
      </c>
      <c r="E270" s="625" t="s">
        <v>4156</v>
      </c>
      <c r="F270" s="625" t="s">
        <v>3052</v>
      </c>
      <c r="G270" s="625" t="s">
        <v>3055</v>
      </c>
      <c r="H270" s="644"/>
      <c r="I270" s="625" t="s">
        <v>9453</v>
      </c>
      <c r="J270" s="625">
        <v>19</v>
      </c>
      <c r="K270" s="625" t="s">
        <v>4152</v>
      </c>
      <c r="L270" s="626">
        <v>18166</v>
      </c>
      <c r="M270" s="626">
        <v>2928</v>
      </c>
      <c r="N270" s="626">
        <v>9792</v>
      </c>
      <c r="O270" s="625" t="s">
        <v>429</v>
      </c>
      <c r="P270" s="626"/>
      <c r="Q270" s="626"/>
      <c r="R270" s="626"/>
      <c r="S270" s="626">
        <v>50</v>
      </c>
      <c r="T270" s="626">
        <v>25</v>
      </c>
      <c r="U270" s="626">
        <v>10</v>
      </c>
      <c r="V270" s="626">
        <v>1250</v>
      </c>
      <c r="W270" s="626"/>
      <c r="X270" s="626"/>
      <c r="Y270" s="626"/>
      <c r="Z270" s="626"/>
      <c r="AA270" s="625" t="s">
        <v>4153</v>
      </c>
      <c r="AB270" s="625">
        <v>1023</v>
      </c>
      <c r="AC270" s="626"/>
      <c r="AD270" s="625" t="s">
        <v>499</v>
      </c>
      <c r="AE270" s="625">
        <v>2011</v>
      </c>
      <c r="AF270" s="625">
        <v>2002</v>
      </c>
      <c r="AG270" s="625">
        <v>6880</v>
      </c>
      <c r="AH270" s="625">
        <v>500</v>
      </c>
      <c r="AI270" s="625">
        <v>3000</v>
      </c>
      <c r="AJ270" s="625"/>
      <c r="AK270" s="625"/>
      <c r="AL270" s="626">
        <v>22595</v>
      </c>
      <c r="AM270" s="626">
        <v>10380</v>
      </c>
      <c r="AN270" s="625"/>
      <c r="AO270" s="625"/>
      <c r="AP270" s="625"/>
      <c r="AQ270" s="625"/>
      <c r="AR270" s="625"/>
      <c r="AS270" s="625"/>
      <c r="AT270" s="625"/>
      <c r="AU270" s="625"/>
      <c r="AV270" s="625"/>
      <c r="AW270" s="625"/>
      <c r="AX270" s="625"/>
      <c r="AY270" s="625"/>
      <c r="AZ270" s="625"/>
      <c r="BA270" s="625"/>
      <c r="BB270" s="625"/>
      <c r="BC270" s="625"/>
      <c r="BD270" s="625"/>
      <c r="BE270" s="625" t="s">
        <v>4154</v>
      </c>
      <c r="BF270" s="625" t="s">
        <v>4157</v>
      </c>
    </row>
    <row r="271" spans="1:58" ht="24" hidden="1" customHeight="1" x14ac:dyDescent="0.15">
      <c r="A271" s="220"/>
      <c r="B271" s="147"/>
      <c r="C271" s="625" t="s">
        <v>3052</v>
      </c>
      <c r="D271" s="625" t="s">
        <v>13091</v>
      </c>
      <c r="E271" s="625" t="s">
        <v>11476</v>
      </c>
      <c r="F271" s="625" t="s">
        <v>3052</v>
      </c>
      <c r="G271" s="625"/>
      <c r="H271" s="644"/>
      <c r="I271" s="625" t="s">
        <v>9453</v>
      </c>
      <c r="J271" s="625"/>
      <c r="K271" s="625"/>
      <c r="L271" s="626">
        <v>9118</v>
      </c>
      <c r="M271" s="626">
        <v>4605</v>
      </c>
      <c r="N271" s="626">
        <v>31097</v>
      </c>
      <c r="O271" s="625" t="s">
        <v>429</v>
      </c>
      <c r="P271" s="626"/>
      <c r="Q271" s="626"/>
      <c r="R271" s="626"/>
      <c r="S271" s="626">
        <v>25</v>
      </c>
      <c r="T271" s="626">
        <v>25</v>
      </c>
      <c r="U271" s="626">
        <v>5</v>
      </c>
      <c r="V271" s="626">
        <v>625</v>
      </c>
      <c r="W271" s="626"/>
      <c r="X271" s="626"/>
      <c r="Y271" s="626"/>
      <c r="Z271" s="626"/>
      <c r="AA271" s="625"/>
      <c r="AB271" s="625"/>
      <c r="AC271" s="626"/>
      <c r="AD271" s="625"/>
      <c r="AE271" s="625">
        <v>1998</v>
      </c>
      <c r="AF271" s="625"/>
      <c r="AG271" s="625"/>
      <c r="AH271" s="625"/>
      <c r="AI271" s="625"/>
      <c r="AJ271" s="625"/>
      <c r="AK271" s="625"/>
      <c r="AL271" s="626"/>
      <c r="AM271" s="626"/>
      <c r="AN271" s="625"/>
      <c r="AO271" s="625"/>
      <c r="AP271" s="625"/>
      <c r="AQ271" s="625"/>
      <c r="AR271" s="625"/>
      <c r="AS271" s="625"/>
      <c r="AT271" s="625"/>
      <c r="AU271" s="625"/>
      <c r="AV271" s="625"/>
      <c r="AW271" s="625"/>
      <c r="AX271" s="625"/>
      <c r="AY271" s="625"/>
      <c r="AZ271" s="625"/>
      <c r="BA271" s="625"/>
      <c r="BB271" s="625"/>
      <c r="BC271" s="625"/>
      <c r="BD271" s="625"/>
      <c r="BE271" s="625"/>
      <c r="BF271" s="625" t="s">
        <v>11558</v>
      </c>
    </row>
    <row r="272" spans="1:58" ht="24" hidden="1" customHeight="1" x14ac:dyDescent="0.15">
      <c r="A272" s="220"/>
      <c r="B272" s="147"/>
      <c r="C272" s="625" t="s">
        <v>3052</v>
      </c>
      <c r="D272" s="625" t="s">
        <v>13415</v>
      </c>
      <c r="E272" s="625" t="s">
        <v>13416</v>
      </c>
      <c r="F272" s="625" t="s">
        <v>3052</v>
      </c>
      <c r="G272" s="625"/>
      <c r="H272" s="644"/>
      <c r="I272" s="625" t="s">
        <v>9453</v>
      </c>
      <c r="J272" s="625"/>
      <c r="K272" s="625"/>
      <c r="L272" s="626"/>
      <c r="M272" s="626">
        <v>2230</v>
      </c>
      <c r="N272" s="626">
        <v>2619</v>
      </c>
      <c r="O272" s="625" t="s">
        <v>429</v>
      </c>
      <c r="P272" s="626"/>
      <c r="Q272" s="626"/>
      <c r="R272" s="626"/>
      <c r="S272" s="626">
        <v>25</v>
      </c>
      <c r="T272" s="626">
        <v>24</v>
      </c>
      <c r="U272" s="626">
        <v>9</v>
      </c>
      <c r="V272" s="626">
        <v>600</v>
      </c>
      <c r="W272" s="626"/>
      <c r="X272" s="626"/>
      <c r="Y272" s="626"/>
      <c r="Z272" s="626"/>
      <c r="AA272" s="625"/>
      <c r="AB272" s="625"/>
      <c r="AC272" s="626"/>
      <c r="AD272" s="625"/>
      <c r="AE272" s="625"/>
      <c r="AF272" s="625"/>
      <c r="AG272" s="625"/>
      <c r="AH272" s="625"/>
      <c r="AI272" s="625"/>
      <c r="AJ272" s="625"/>
      <c r="AK272" s="625"/>
      <c r="AL272" s="626"/>
      <c r="AM272" s="626"/>
      <c r="AN272" s="625"/>
      <c r="AO272" s="625"/>
      <c r="AP272" s="625"/>
      <c r="AQ272" s="625"/>
      <c r="AR272" s="625"/>
      <c r="AS272" s="625"/>
      <c r="AT272" s="625"/>
      <c r="AU272" s="625"/>
      <c r="AV272" s="625"/>
      <c r="AW272" s="625"/>
      <c r="AX272" s="625"/>
      <c r="AY272" s="625"/>
      <c r="AZ272" s="625"/>
      <c r="BA272" s="625"/>
      <c r="BB272" s="625"/>
      <c r="BC272" s="625"/>
      <c r="BD272" s="625"/>
      <c r="BE272" s="625"/>
      <c r="BF272" s="625"/>
    </row>
    <row r="273" spans="1:58" ht="24" hidden="1" customHeight="1" x14ac:dyDescent="0.15">
      <c r="A273" s="220"/>
      <c r="B273" s="147"/>
      <c r="C273" s="625" t="s">
        <v>358</v>
      </c>
      <c r="D273" s="625" t="s">
        <v>10176</v>
      </c>
      <c r="E273" s="625" t="s">
        <v>4188</v>
      </c>
      <c r="F273" s="625" t="s">
        <v>358</v>
      </c>
      <c r="G273" s="625"/>
      <c r="H273" s="644"/>
      <c r="I273" s="625" t="s">
        <v>1600</v>
      </c>
      <c r="J273" s="625"/>
      <c r="K273" s="625"/>
      <c r="L273" s="626">
        <v>7774</v>
      </c>
      <c r="M273" s="626">
        <v>4442</v>
      </c>
      <c r="N273" s="626">
        <v>10620</v>
      </c>
      <c r="O273" s="625" t="s">
        <v>429</v>
      </c>
      <c r="P273" s="626"/>
      <c r="Q273" s="626"/>
      <c r="R273" s="626"/>
      <c r="S273" s="626"/>
      <c r="T273" s="626"/>
      <c r="U273" s="626"/>
      <c r="V273" s="626"/>
      <c r="W273" s="626">
        <v>25</v>
      </c>
      <c r="X273" s="626">
        <v>13</v>
      </c>
      <c r="Y273" s="626">
        <v>6</v>
      </c>
      <c r="Z273" s="626">
        <v>325</v>
      </c>
      <c r="AA273" s="625"/>
      <c r="AB273" s="625"/>
      <c r="AC273" s="626"/>
      <c r="AD273" s="625"/>
      <c r="AE273" s="625">
        <v>2002</v>
      </c>
      <c r="AF273" s="625">
        <v>2002</v>
      </c>
      <c r="AG273" s="625"/>
      <c r="AH273" s="625"/>
      <c r="AI273" s="625"/>
      <c r="AJ273" s="625"/>
      <c r="AK273" s="625"/>
      <c r="AL273" s="626">
        <v>16566</v>
      </c>
      <c r="AM273" s="626">
        <v>16566</v>
      </c>
      <c r="AN273" s="625"/>
      <c r="AO273" s="625"/>
      <c r="AP273" s="625"/>
      <c r="AQ273" s="625"/>
      <c r="AR273" s="625"/>
      <c r="AS273" s="625"/>
      <c r="AT273" s="625"/>
      <c r="AU273" s="625"/>
      <c r="AV273" s="625"/>
      <c r="AW273" s="625"/>
      <c r="AX273" s="625"/>
      <c r="AY273" s="625"/>
      <c r="AZ273" s="625"/>
      <c r="BA273" s="625"/>
      <c r="BB273" s="625"/>
      <c r="BC273" s="625"/>
      <c r="BD273" s="625"/>
      <c r="BE273" s="625" t="s">
        <v>1601</v>
      </c>
      <c r="BF273" s="625"/>
    </row>
    <row r="274" spans="1:58" ht="24" hidden="1" customHeight="1" x14ac:dyDescent="0.15">
      <c r="A274" s="220"/>
      <c r="B274" s="147"/>
      <c r="C274" s="625" t="s">
        <v>358</v>
      </c>
      <c r="D274" s="625" t="s">
        <v>10177</v>
      </c>
      <c r="E274" s="625" t="s">
        <v>4189</v>
      </c>
      <c r="F274" s="625" t="s">
        <v>358</v>
      </c>
      <c r="G274" s="625"/>
      <c r="H274" s="644"/>
      <c r="I274" s="625" t="s">
        <v>1600</v>
      </c>
      <c r="J274" s="625"/>
      <c r="K274" s="625"/>
      <c r="L274" s="626">
        <v>11750</v>
      </c>
      <c r="M274" s="626"/>
      <c r="N274" s="626">
        <v>5883</v>
      </c>
      <c r="O274" s="625" t="s">
        <v>429</v>
      </c>
      <c r="P274" s="626"/>
      <c r="Q274" s="626"/>
      <c r="R274" s="626"/>
      <c r="S274" s="626"/>
      <c r="T274" s="626"/>
      <c r="U274" s="626"/>
      <c r="V274" s="626"/>
      <c r="W274" s="626">
        <v>25</v>
      </c>
      <c r="X274" s="626">
        <v>13</v>
      </c>
      <c r="Y274" s="626">
        <v>6</v>
      </c>
      <c r="Z274" s="626">
        <v>325</v>
      </c>
      <c r="AA274" s="625"/>
      <c r="AB274" s="625"/>
      <c r="AC274" s="626"/>
      <c r="AD274" s="625"/>
      <c r="AE274" s="625">
        <v>2007</v>
      </c>
      <c r="AF274" s="625">
        <v>2009</v>
      </c>
      <c r="AG274" s="625"/>
      <c r="AH274" s="625"/>
      <c r="AI274" s="625"/>
      <c r="AJ274" s="625"/>
      <c r="AK274" s="625"/>
      <c r="AL274" s="626"/>
      <c r="AM274" s="626"/>
      <c r="AN274" s="625"/>
      <c r="AO274" s="625"/>
      <c r="AP274" s="625"/>
      <c r="AQ274" s="625"/>
      <c r="AR274" s="625"/>
      <c r="AS274" s="625"/>
      <c r="AT274" s="625"/>
      <c r="AU274" s="625"/>
      <c r="AV274" s="625"/>
      <c r="AW274" s="625"/>
      <c r="AX274" s="625"/>
      <c r="AY274" s="625"/>
      <c r="AZ274" s="625"/>
      <c r="BA274" s="625"/>
      <c r="BB274" s="625"/>
      <c r="BC274" s="625"/>
      <c r="BD274" s="625"/>
      <c r="BE274" s="625" t="s">
        <v>4190</v>
      </c>
      <c r="BF274" s="625"/>
    </row>
    <row r="275" spans="1:58" ht="24" hidden="1" customHeight="1" x14ac:dyDescent="0.15">
      <c r="A275" s="220"/>
      <c r="B275" s="147"/>
      <c r="C275" s="625" t="s">
        <v>358</v>
      </c>
      <c r="D275" s="625" t="s">
        <v>10178</v>
      </c>
      <c r="E275" s="625" t="s">
        <v>4191</v>
      </c>
      <c r="F275" s="625" t="s">
        <v>358</v>
      </c>
      <c r="G275" s="625"/>
      <c r="H275" s="644"/>
      <c r="I275" s="625" t="s">
        <v>1600</v>
      </c>
      <c r="J275" s="625"/>
      <c r="K275" s="625"/>
      <c r="L275" s="626">
        <v>2506</v>
      </c>
      <c r="M275" s="626"/>
      <c r="N275" s="626">
        <v>4269</v>
      </c>
      <c r="O275" s="625" t="s">
        <v>429</v>
      </c>
      <c r="P275" s="626"/>
      <c r="Q275" s="626"/>
      <c r="R275" s="626"/>
      <c r="S275" s="626"/>
      <c r="T275" s="626"/>
      <c r="U275" s="626"/>
      <c r="V275" s="626"/>
      <c r="W275" s="626">
        <v>25</v>
      </c>
      <c r="X275" s="626">
        <v>13</v>
      </c>
      <c r="Y275" s="626">
        <v>6</v>
      </c>
      <c r="Z275" s="626">
        <v>325</v>
      </c>
      <c r="AA275" s="625"/>
      <c r="AB275" s="625"/>
      <c r="AC275" s="626"/>
      <c r="AD275" s="625"/>
      <c r="AE275" s="625">
        <v>2010</v>
      </c>
      <c r="AF275" s="625"/>
      <c r="AG275" s="625"/>
      <c r="AH275" s="625"/>
      <c r="AI275" s="625"/>
      <c r="AJ275" s="625"/>
      <c r="AK275" s="625"/>
      <c r="AL275" s="626"/>
      <c r="AM275" s="626"/>
      <c r="AN275" s="625"/>
      <c r="AO275" s="625"/>
      <c r="AP275" s="625"/>
      <c r="AQ275" s="625"/>
      <c r="AR275" s="625"/>
      <c r="AS275" s="625"/>
      <c r="AT275" s="625"/>
      <c r="AU275" s="625"/>
      <c r="AV275" s="625"/>
      <c r="AW275" s="625"/>
      <c r="AX275" s="625"/>
      <c r="AY275" s="625"/>
      <c r="AZ275" s="625"/>
      <c r="BA275" s="625"/>
      <c r="BB275" s="625"/>
      <c r="BC275" s="625"/>
      <c r="BD275" s="625"/>
      <c r="BE275" s="625" t="s">
        <v>1601</v>
      </c>
      <c r="BF275" s="625"/>
    </row>
    <row r="276" spans="1:58" ht="24" hidden="1" customHeight="1" x14ac:dyDescent="0.15">
      <c r="A276" s="220"/>
      <c r="B276" s="147"/>
      <c r="C276" s="625" t="s">
        <v>358</v>
      </c>
      <c r="D276" s="625" t="s">
        <v>10179</v>
      </c>
      <c r="E276" s="625" t="s">
        <v>1599</v>
      </c>
      <c r="F276" s="625" t="s">
        <v>358</v>
      </c>
      <c r="G276" s="625"/>
      <c r="H276" s="644"/>
      <c r="I276" s="625" t="s">
        <v>1600</v>
      </c>
      <c r="J276" s="625"/>
      <c r="K276" s="625"/>
      <c r="L276" s="626">
        <v>3869</v>
      </c>
      <c r="M276" s="626"/>
      <c r="N276" s="626">
        <v>3869.78</v>
      </c>
      <c r="O276" s="625" t="s">
        <v>429</v>
      </c>
      <c r="P276" s="626"/>
      <c r="Q276" s="626"/>
      <c r="R276" s="626"/>
      <c r="S276" s="626"/>
      <c r="T276" s="626"/>
      <c r="U276" s="626"/>
      <c r="V276" s="626"/>
      <c r="W276" s="626">
        <v>25</v>
      </c>
      <c r="X276" s="626">
        <v>13</v>
      </c>
      <c r="Y276" s="626">
        <v>6</v>
      </c>
      <c r="Z276" s="626">
        <v>325</v>
      </c>
      <c r="AA276" s="625"/>
      <c r="AB276" s="625"/>
      <c r="AC276" s="626"/>
      <c r="AD276" s="625"/>
      <c r="AE276" s="625">
        <v>2011</v>
      </c>
      <c r="AF276" s="625"/>
      <c r="AG276" s="625"/>
      <c r="AH276" s="625"/>
      <c r="AI276" s="625"/>
      <c r="AJ276" s="625"/>
      <c r="AK276" s="625"/>
      <c r="AL276" s="626"/>
      <c r="AM276" s="626"/>
      <c r="AN276" s="625"/>
      <c r="AO276" s="625"/>
      <c r="AP276" s="625"/>
      <c r="AQ276" s="625"/>
      <c r="AR276" s="625"/>
      <c r="AS276" s="625"/>
      <c r="AT276" s="625"/>
      <c r="AU276" s="625"/>
      <c r="AV276" s="625"/>
      <c r="AW276" s="625"/>
      <c r="AX276" s="625"/>
      <c r="AY276" s="625"/>
      <c r="AZ276" s="625"/>
      <c r="BA276" s="625"/>
      <c r="BB276" s="625"/>
      <c r="BC276" s="625"/>
      <c r="BD276" s="625"/>
      <c r="BE276" s="625" t="s">
        <v>4193</v>
      </c>
      <c r="BF276" s="625" t="s">
        <v>4192</v>
      </c>
    </row>
    <row r="277" spans="1:58" ht="24" hidden="1" customHeight="1" x14ac:dyDescent="0.15">
      <c r="A277" s="220"/>
      <c r="B277" s="147"/>
      <c r="C277" s="625" t="s">
        <v>358</v>
      </c>
      <c r="D277" s="625" t="s">
        <v>10180</v>
      </c>
      <c r="E277" s="625" t="s">
        <v>4195</v>
      </c>
      <c r="F277" s="625" t="s">
        <v>358</v>
      </c>
      <c r="G277" s="625"/>
      <c r="H277" s="803"/>
      <c r="I277" s="625" t="s">
        <v>1600</v>
      </c>
      <c r="J277" s="625"/>
      <c r="K277" s="625"/>
      <c r="L277" s="626">
        <v>4762</v>
      </c>
      <c r="M277" s="626"/>
      <c r="N277" s="626">
        <v>4762</v>
      </c>
      <c r="O277" s="625" t="s">
        <v>429</v>
      </c>
      <c r="P277" s="626"/>
      <c r="Q277" s="626"/>
      <c r="R277" s="626"/>
      <c r="S277" s="626"/>
      <c r="T277" s="626"/>
      <c r="U277" s="626"/>
      <c r="V277" s="626"/>
      <c r="W277" s="626">
        <v>26</v>
      </c>
      <c r="X277" s="626">
        <v>13</v>
      </c>
      <c r="Y277" s="627">
        <v>6</v>
      </c>
      <c r="Z277" s="626">
        <v>325</v>
      </c>
      <c r="AA277" s="625"/>
      <c r="AB277" s="625"/>
      <c r="AC277" s="626"/>
      <c r="AD277" s="625"/>
      <c r="AE277" s="625">
        <v>2014</v>
      </c>
      <c r="AF277" s="625"/>
      <c r="AG277" s="625"/>
      <c r="AH277" s="625"/>
      <c r="AI277" s="625"/>
      <c r="AJ277" s="625"/>
      <c r="AK277" s="625"/>
      <c r="AL277" s="626"/>
      <c r="AM277" s="626"/>
      <c r="AN277" s="625"/>
      <c r="AO277" s="625"/>
      <c r="AP277" s="625"/>
      <c r="AQ277" s="625"/>
      <c r="AR277" s="625"/>
      <c r="AS277" s="625"/>
      <c r="AT277" s="625"/>
      <c r="AU277" s="625"/>
      <c r="AV277" s="625"/>
      <c r="AW277" s="625"/>
      <c r="AX277" s="625"/>
      <c r="AY277" s="625"/>
      <c r="AZ277" s="625"/>
      <c r="BA277" s="625"/>
      <c r="BB277" s="625"/>
      <c r="BC277" s="625"/>
      <c r="BD277" s="625"/>
      <c r="BE277" s="625" t="s">
        <v>1601</v>
      </c>
      <c r="BF277" s="793"/>
    </row>
    <row r="278" spans="1:58" ht="24" hidden="1" customHeight="1" x14ac:dyDescent="0.15">
      <c r="A278" s="220"/>
      <c r="B278" s="147"/>
      <c r="C278" s="625" t="s">
        <v>358</v>
      </c>
      <c r="D278" s="625" t="s">
        <v>10181</v>
      </c>
      <c r="E278" s="625" t="s">
        <v>4196</v>
      </c>
      <c r="F278" s="625" t="s">
        <v>358</v>
      </c>
      <c r="G278" s="625"/>
      <c r="H278" s="803"/>
      <c r="I278" s="625" t="s">
        <v>1600</v>
      </c>
      <c r="J278" s="625"/>
      <c r="K278" s="625"/>
      <c r="L278" s="626">
        <v>12667</v>
      </c>
      <c r="M278" s="626"/>
      <c r="N278" s="626">
        <v>12693</v>
      </c>
      <c r="O278" s="625" t="s">
        <v>429</v>
      </c>
      <c r="P278" s="626"/>
      <c r="Q278" s="626"/>
      <c r="R278" s="626"/>
      <c r="S278" s="626"/>
      <c r="T278" s="626"/>
      <c r="U278" s="626"/>
      <c r="V278" s="626"/>
      <c r="W278" s="626">
        <v>27</v>
      </c>
      <c r="X278" s="626">
        <v>13</v>
      </c>
      <c r="Y278" s="627">
        <v>6</v>
      </c>
      <c r="Z278" s="626">
        <v>325</v>
      </c>
      <c r="AA278" s="625"/>
      <c r="AB278" s="625"/>
      <c r="AC278" s="626"/>
      <c r="AD278" s="625"/>
      <c r="AE278" s="625">
        <v>2015</v>
      </c>
      <c r="AF278" s="625"/>
      <c r="AG278" s="625"/>
      <c r="AH278" s="625"/>
      <c r="AI278" s="625"/>
      <c r="AJ278" s="625"/>
      <c r="AK278" s="625"/>
      <c r="AL278" s="626"/>
      <c r="AM278" s="626"/>
      <c r="AN278" s="625"/>
      <c r="AO278" s="625"/>
      <c r="AP278" s="625"/>
      <c r="AQ278" s="625"/>
      <c r="AR278" s="625"/>
      <c r="AS278" s="625"/>
      <c r="AT278" s="625"/>
      <c r="AU278" s="625"/>
      <c r="AV278" s="625"/>
      <c r="AW278" s="625"/>
      <c r="AX278" s="625"/>
      <c r="AY278" s="625"/>
      <c r="AZ278" s="625"/>
      <c r="BA278" s="625"/>
      <c r="BB278" s="625"/>
      <c r="BC278" s="625"/>
      <c r="BD278" s="625"/>
      <c r="BE278" s="625"/>
      <c r="BF278" s="793"/>
    </row>
    <row r="279" spans="1:58" ht="24" hidden="1" customHeight="1" x14ac:dyDescent="0.15">
      <c r="A279" s="220"/>
      <c r="B279" s="147"/>
      <c r="C279" s="625" t="s">
        <v>358</v>
      </c>
      <c r="D279" s="625" t="s">
        <v>12727</v>
      </c>
      <c r="E279" s="625" t="s">
        <v>13422</v>
      </c>
      <c r="F279" s="625" t="s">
        <v>358</v>
      </c>
      <c r="G279" s="625"/>
      <c r="H279" s="803"/>
      <c r="I279" s="625" t="s">
        <v>1600</v>
      </c>
      <c r="J279" s="625"/>
      <c r="K279" s="625"/>
      <c r="L279" s="626">
        <v>9202</v>
      </c>
      <c r="M279" s="626"/>
      <c r="N279" s="626">
        <v>3793</v>
      </c>
      <c r="O279" s="625" t="s">
        <v>429</v>
      </c>
      <c r="P279" s="626"/>
      <c r="Q279" s="626"/>
      <c r="R279" s="626"/>
      <c r="S279" s="626"/>
      <c r="T279" s="626"/>
      <c r="U279" s="626"/>
      <c r="V279" s="626"/>
      <c r="W279" s="626">
        <v>25</v>
      </c>
      <c r="X279" s="626">
        <v>13</v>
      </c>
      <c r="Y279" s="627">
        <v>6</v>
      </c>
      <c r="Z279" s="626">
        <v>325</v>
      </c>
      <c r="AA279" s="625"/>
      <c r="AB279" s="625"/>
      <c r="AC279" s="626"/>
      <c r="AD279" s="625"/>
      <c r="AE279" s="625">
        <v>2011</v>
      </c>
      <c r="AF279" s="625"/>
      <c r="AG279" s="625"/>
      <c r="AH279" s="625"/>
      <c r="AI279" s="625"/>
      <c r="AJ279" s="625"/>
      <c r="AK279" s="625"/>
      <c r="AL279" s="684"/>
      <c r="AM279" s="626"/>
      <c r="AN279" s="625"/>
      <c r="AO279" s="625"/>
      <c r="AP279" s="625"/>
      <c r="AQ279" s="625"/>
      <c r="AR279" s="625"/>
      <c r="AS279" s="625"/>
      <c r="AT279" s="625"/>
      <c r="AU279" s="625"/>
      <c r="AV279" s="625"/>
      <c r="AW279" s="625"/>
      <c r="AX279" s="625"/>
      <c r="AY279" s="625"/>
      <c r="AZ279" s="625"/>
      <c r="BA279" s="625"/>
      <c r="BB279" s="625"/>
      <c r="BC279" s="625"/>
      <c r="BD279" s="625"/>
      <c r="BE279" s="625"/>
      <c r="BF279" s="793"/>
    </row>
    <row r="280" spans="1:58" ht="24" hidden="1" customHeight="1" x14ac:dyDescent="0.15">
      <c r="A280" s="220"/>
      <c r="B280" s="147"/>
      <c r="C280" s="625" t="s">
        <v>358</v>
      </c>
      <c r="D280" s="625" t="s">
        <v>13423</v>
      </c>
      <c r="E280" s="625" t="s">
        <v>11562</v>
      </c>
      <c r="F280" s="625" t="s">
        <v>358</v>
      </c>
      <c r="G280" s="625"/>
      <c r="H280" s="803"/>
      <c r="I280" s="625" t="s">
        <v>1600</v>
      </c>
      <c r="J280" s="625"/>
      <c r="K280" s="625"/>
      <c r="L280" s="626">
        <v>35075.199999999997</v>
      </c>
      <c r="M280" s="626"/>
      <c r="N280" s="626">
        <v>5814.27</v>
      </c>
      <c r="O280" s="625" t="s">
        <v>429</v>
      </c>
      <c r="P280" s="626"/>
      <c r="Q280" s="626"/>
      <c r="R280" s="626"/>
      <c r="S280" s="626"/>
      <c r="T280" s="626"/>
      <c r="U280" s="626"/>
      <c r="V280" s="626"/>
      <c r="W280" s="626">
        <v>50</v>
      </c>
      <c r="X280" s="626">
        <v>25</v>
      </c>
      <c r="Y280" s="627">
        <v>10</v>
      </c>
      <c r="Z280" s="626">
        <v>1250</v>
      </c>
      <c r="AA280" s="625"/>
      <c r="AB280" s="625"/>
      <c r="AC280" s="626"/>
      <c r="AD280" s="625"/>
      <c r="AE280" s="625">
        <v>2017</v>
      </c>
      <c r="AF280" s="625"/>
      <c r="AG280" s="625"/>
      <c r="AH280" s="625"/>
      <c r="AI280" s="625"/>
      <c r="AJ280" s="625"/>
      <c r="AK280" s="625"/>
      <c r="AL280" s="626">
        <v>16300</v>
      </c>
      <c r="AM280" s="626"/>
      <c r="AN280" s="625"/>
      <c r="AO280" s="625"/>
      <c r="AP280" s="625"/>
      <c r="AQ280" s="625"/>
      <c r="AR280" s="625"/>
      <c r="AS280" s="625"/>
      <c r="AT280" s="625"/>
      <c r="AU280" s="625"/>
      <c r="AV280" s="625"/>
      <c r="AW280" s="625"/>
      <c r="AX280" s="625"/>
      <c r="AY280" s="625"/>
      <c r="AZ280" s="625"/>
      <c r="BA280" s="625"/>
      <c r="BB280" s="625"/>
      <c r="BC280" s="625"/>
      <c r="BD280" s="625"/>
      <c r="BE280" s="625"/>
      <c r="BF280" s="1603" t="s">
        <v>11563</v>
      </c>
    </row>
    <row r="281" spans="1:58" ht="24" hidden="1" customHeight="1" x14ac:dyDescent="0.15">
      <c r="A281" s="220"/>
      <c r="B281" s="147"/>
      <c r="C281" s="625" t="s">
        <v>3072</v>
      </c>
      <c r="D281" s="625" t="s">
        <v>4175</v>
      </c>
      <c r="E281" s="625" t="s">
        <v>4176</v>
      </c>
      <c r="F281" s="625" t="s">
        <v>3072</v>
      </c>
      <c r="G281" s="625" t="s">
        <v>4177</v>
      </c>
      <c r="H281" s="644"/>
      <c r="I281" s="625" t="s">
        <v>3265</v>
      </c>
      <c r="J281" s="625"/>
      <c r="K281" s="625"/>
      <c r="L281" s="626">
        <v>17906</v>
      </c>
      <c r="M281" s="626">
        <v>3665</v>
      </c>
      <c r="N281" s="626">
        <v>5306</v>
      </c>
      <c r="O281" s="625" t="s">
        <v>429</v>
      </c>
      <c r="P281" s="626"/>
      <c r="Q281" s="626"/>
      <c r="R281" s="626"/>
      <c r="S281" s="626">
        <v>50</v>
      </c>
      <c r="T281" s="626">
        <v>25</v>
      </c>
      <c r="U281" s="626">
        <v>10</v>
      </c>
      <c r="V281" s="626">
        <v>1250</v>
      </c>
      <c r="W281" s="626"/>
      <c r="X281" s="626"/>
      <c r="Y281" s="626"/>
      <c r="Z281" s="626"/>
      <c r="AA281" s="625">
        <v>37</v>
      </c>
      <c r="AB281" s="625"/>
      <c r="AC281" s="626">
        <v>320</v>
      </c>
      <c r="AD281" s="625"/>
      <c r="AE281" s="625">
        <v>1995</v>
      </c>
      <c r="AF281" s="625">
        <v>1995</v>
      </c>
      <c r="AG281" s="625">
        <v>8290</v>
      </c>
      <c r="AH281" s="625"/>
      <c r="AI281" s="625"/>
      <c r="AJ281" s="625"/>
      <c r="AK281" s="625"/>
      <c r="AL281" s="626">
        <v>8290</v>
      </c>
      <c r="AM281" s="626">
        <v>8290</v>
      </c>
      <c r="AN281" s="625"/>
      <c r="AO281" s="625"/>
      <c r="AP281" s="625"/>
      <c r="AQ281" s="625"/>
      <c r="AR281" s="625"/>
      <c r="AS281" s="625"/>
      <c r="AT281" s="625"/>
      <c r="AU281" s="625"/>
      <c r="AV281" s="625"/>
      <c r="AW281" s="625"/>
      <c r="AX281" s="625"/>
      <c r="AY281" s="625"/>
      <c r="AZ281" s="625"/>
      <c r="BA281" s="625"/>
      <c r="BB281" s="625"/>
      <c r="BC281" s="625"/>
      <c r="BD281" s="625"/>
      <c r="BE281" s="625"/>
      <c r="BF281" s="625" t="s">
        <v>4163</v>
      </c>
    </row>
    <row r="282" spans="1:58" ht="24" hidden="1" customHeight="1" x14ac:dyDescent="0.15">
      <c r="A282" s="220"/>
      <c r="B282" s="147"/>
      <c r="C282" s="625" t="s">
        <v>3072</v>
      </c>
      <c r="D282" s="625" t="s">
        <v>10164</v>
      </c>
      <c r="E282" s="625" t="s">
        <v>4178</v>
      </c>
      <c r="F282" s="625" t="s">
        <v>3072</v>
      </c>
      <c r="G282" s="625" t="s">
        <v>3265</v>
      </c>
      <c r="H282" s="644"/>
      <c r="I282" s="625" t="s">
        <v>3265</v>
      </c>
      <c r="J282" s="625"/>
      <c r="K282" s="625"/>
      <c r="L282" s="626"/>
      <c r="M282" s="626"/>
      <c r="N282" s="626">
        <v>1505.12</v>
      </c>
      <c r="O282" s="625" t="s">
        <v>429</v>
      </c>
      <c r="P282" s="626"/>
      <c r="Q282" s="626"/>
      <c r="R282" s="626"/>
      <c r="S282" s="626"/>
      <c r="T282" s="626"/>
      <c r="U282" s="626"/>
      <c r="V282" s="626"/>
      <c r="W282" s="626">
        <v>18</v>
      </c>
      <c r="X282" s="626">
        <v>10</v>
      </c>
      <c r="Y282" s="626">
        <v>5</v>
      </c>
      <c r="Z282" s="626">
        <v>180</v>
      </c>
      <c r="AA282" s="625"/>
      <c r="AB282" s="625"/>
      <c r="AC282" s="626"/>
      <c r="AD282" s="625"/>
      <c r="AE282" s="625">
        <v>1998</v>
      </c>
      <c r="AF282" s="625">
        <v>842</v>
      </c>
      <c r="AG282" s="625"/>
      <c r="AH282" s="625"/>
      <c r="AI282" s="625"/>
      <c r="AJ282" s="625"/>
      <c r="AK282" s="625"/>
      <c r="AL282" s="626">
        <v>842</v>
      </c>
      <c r="AM282" s="626"/>
      <c r="AN282" s="625"/>
      <c r="AO282" s="625"/>
      <c r="AP282" s="625"/>
      <c r="AQ282" s="625"/>
      <c r="AR282" s="625"/>
      <c r="AS282" s="625"/>
      <c r="AT282" s="625"/>
      <c r="AU282" s="625"/>
      <c r="AV282" s="625"/>
      <c r="AW282" s="625"/>
      <c r="AX282" s="625"/>
      <c r="AY282" s="625"/>
      <c r="AZ282" s="625"/>
      <c r="BA282" s="625"/>
      <c r="BB282" s="625"/>
      <c r="BC282" s="625"/>
      <c r="BD282" s="625"/>
      <c r="BE282" s="625"/>
      <c r="BF282" s="625" t="s">
        <v>4179</v>
      </c>
    </row>
    <row r="283" spans="1:58" ht="24" hidden="1" customHeight="1" x14ac:dyDescent="0.15">
      <c r="A283" s="220"/>
      <c r="B283" s="147"/>
      <c r="C283" s="625" t="s">
        <v>3072</v>
      </c>
      <c r="D283" s="625" t="s">
        <v>10165</v>
      </c>
      <c r="E283" s="625" t="s">
        <v>4180</v>
      </c>
      <c r="F283" s="625" t="s">
        <v>3072</v>
      </c>
      <c r="G283" s="625" t="s">
        <v>3265</v>
      </c>
      <c r="H283" s="644"/>
      <c r="I283" s="625" t="s">
        <v>3265</v>
      </c>
      <c r="J283" s="625"/>
      <c r="K283" s="625"/>
      <c r="L283" s="626">
        <v>18928</v>
      </c>
      <c r="M283" s="626">
        <v>647</v>
      </c>
      <c r="N283" s="626">
        <v>647</v>
      </c>
      <c r="O283" s="625" t="s">
        <v>183</v>
      </c>
      <c r="P283" s="626"/>
      <c r="Q283" s="626"/>
      <c r="R283" s="626"/>
      <c r="S283" s="626"/>
      <c r="T283" s="626"/>
      <c r="U283" s="626"/>
      <c r="V283" s="626"/>
      <c r="W283" s="626"/>
      <c r="X283" s="626"/>
      <c r="Y283" s="626"/>
      <c r="Z283" s="626">
        <v>18928</v>
      </c>
      <c r="AA283" s="625"/>
      <c r="AB283" s="625"/>
      <c r="AC283" s="626"/>
      <c r="AD283" s="625"/>
      <c r="AE283" s="625">
        <v>2014</v>
      </c>
      <c r="AF283" s="625"/>
      <c r="AG283" s="625"/>
      <c r="AH283" s="625"/>
      <c r="AI283" s="625"/>
      <c r="AJ283" s="625"/>
      <c r="AK283" s="625"/>
      <c r="AL283" s="626">
        <v>6204</v>
      </c>
      <c r="AM283" s="626"/>
      <c r="AN283" s="625"/>
      <c r="AO283" s="625"/>
      <c r="AP283" s="625"/>
      <c r="AQ283" s="625"/>
      <c r="AR283" s="625"/>
      <c r="AS283" s="625"/>
      <c r="AT283" s="625"/>
      <c r="AU283" s="625"/>
      <c r="AV283" s="625"/>
      <c r="AW283" s="625"/>
      <c r="AX283" s="625"/>
      <c r="AY283" s="625"/>
      <c r="AZ283" s="625"/>
      <c r="BA283" s="625"/>
      <c r="BB283" s="625"/>
      <c r="BC283" s="625"/>
      <c r="BD283" s="625"/>
      <c r="BE283" s="625"/>
      <c r="BF283" s="625" t="s">
        <v>4181</v>
      </c>
    </row>
    <row r="284" spans="1:58" ht="24" hidden="1" customHeight="1" x14ac:dyDescent="0.15">
      <c r="A284" s="220"/>
      <c r="B284" s="147"/>
      <c r="C284" s="625" t="s">
        <v>3072</v>
      </c>
      <c r="D284" s="625" t="s">
        <v>10166</v>
      </c>
      <c r="E284" s="625" t="s">
        <v>15916</v>
      </c>
      <c r="F284" s="625" t="s">
        <v>3072</v>
      </c>
      <c r="G284" s="625"/>
      <c r="H284" s="644"/>
      <c r="I284" s="625" t="s">
        <v>3265</v>
      </c>
      <c r="J284" s="625"/>
      <c r="K284" s="625"/>
      <c r="L284" s="626">
        <v>10632.5</v>
      </c>
      <c r="M284" s="626">
        <v>2122.92</v>
      </c>
      <c r="N284" s="626">
        <v>4699</v>
      </c>
      <c r="O284" s="625" t="s">
        <v>429</v>
      </c>
      <c r="P284" s="626"/>
      <c r="Q284" s="626"/>
      <c r="R284" s="626"/>
      <c r="S284" s="626"/>
      <c r="T284" s="626"/>
      <c r="U284" s="626"/>
      <c r="V284" s="626"/>
      <c r="W284" s="626">
        <v>25</v>
      </c>
      <c r="X284" s="626">
        <v>15</v>
      </c>
      <c r="Y284" s="626">
        <v>6</v>
      </c>
      <c r="Z284" s="626">
        <v>401</v>
      </c>
      <c r="AA284" s="625"/>
      <c r="AB284" s="625"/>
      <c r="AC284" s="626"/>
      <c r="AD284" s="625"/>
      <c r="AE284" s="625">
        <v>2017</v>
      </c>
      <c r="AF284" s="625"/>
      <c r="AG284" s="625"/>
      <c r="AH284" s="625"/>
      <c r="AI284" s="625"/>
      <c r="AJ284" s="625"/>
      <c r="AK284" s="625"/>
      <c r="AL284" s="626">
        <v>13386</v>
      </c>
      <c r="AM284" s="626"/>
      <c r="AN284" s="625"/>
      <c r="AO284" s="625"/>
      <c r="AP284" s="625"/>
      <c r="AQ284" s="625"/>
      <c r="AR284" s="625"/>
      <c r="AS284" s="625"/>
      <c r="AT284" s="625"/>
      <c r="AU284" s="625"/>
      <c r="AV284" s="625"/>
      <c r="AW284" s="625"/>
      <c r="AX284" s="625"/>
      <c r="AY284" s="625"/>
      <c r="AZ284" s="625"/>
      <c r="BA284" s="625"/>
      <c r="BB284" s="625"/>
      <c r="BC284" s="625"/>
      <c r="BD284" s="625"/>
      <c r="BE284" s="625"/>
      <c r="BF284" s="625" t="s">
        <v>10167</v>
      </c>
    </row>
    <row r="285" spans="1:58" ht="24" hidden="1" customHeight="1" x14ac:dyDescent="0.15">
      <c r="A285" s="220"/>
      <c r="B285" s="147"/>
      <c r="C285" s="625" t="s">
        <v>3072</v>
      </c>
      <c r="D285" s="625" t="s">
        <v>10168</v>
      </c>
      <c r="E285" s="625" t="s">
        <v>10169</v>
      </c>
      <c r="F285" s="625" t="s">
        <v>3072</v>
      </c>
      <c r="G285" s="625"/>
      <c r="H285" s="644"/>
      <c r="I285" s="625" t="s">
        <v>3265</v>
      </c>
      <c r="J285" s="625"/>
      <c r="K285" s="625"/>
      <c r="L285" s="626">
        <v>1955</v>
      </c>
      <c r="M285" s="626">
        <v>1577</v>
      </c>
      <c r="N285" s="626">
        <v>2393</v>
      </c>
      <c r="O285" s="625" t="s">
        <v>429</v>
      </c>
      <c r="P285" s="626"/>
      <c r="Q285" s="626"/>
      <c r="R285" s="626"/>
      <c r="S285" s="626"/>
      <c r="T285" s="626"/>
      <c r="U285" s="626"/>
      <c r="V285" s="626"/>
      <c r="W285" s="626">
        <v>25</v>
      </c>
      <c r="X285" s="626">
        <v>13</v>
      </c>
      <c r="Y285" s="626">
        <v>6</v>
      </c>
      <c r="Z285" s="626">
        <v>383</v>
      </c>
      <c r="AA285" s="625"/>
      <c r="AB285" s="625"/>
      <c r="AC285" s="626"/>
      <c r="AD285" s="625"/>
      <c r="AE285" s="625">
        <v>2017</v>
      </c>
      <c r="AF285" s="625"/>
      <c r="AG285" s="625"/>
      <c r="AH285" s="625"/>
      <c r="AI285" s="625"/>
      <c r="AJ285" s="625"/>
      <c r="AK285" s="625"/>
      <c r="AL285" s="626">
        <v>6324</v>
      </c>
      <c r="AM285" s="626"/>
      <c r="AN285" s="625"/>
      <c r="AO285" s="625"/>
      <c r="AP285" s="625"/>
      <c r="AQ285" s="625"/>
      <c r="AR285" s="625"/>
      <c r="AS285" s="625"/>
      <c r="AT285" s="625"/>
      <c r="AU285" s="625"/>
      <c r="AV285" s="625"/>
      <c r="AW285" s="625"/>
      <c r="AX285" s="625"/>
      <c r="AY285" s="625"/>
      <c r="AZ285" s="625"/>
      <c r="BA285" s="625"/>
      <c r="BB285" s="625"/>
      <c r="BC285" s="625"/>
      <c r="BD285" s="625"/>
      <c r="BE285" s="625"/>
      <c r="BF285" s="625" t="s">
        <v>4181</v>
      </c>
    </row>
    <row r="286" spans="1:58" ht="24" hidden="1" customHeight="1" x14ac:dyDescent="0.15">
      <c r="A286" s="220"/>
      <c r="B286" s="147"/>
      <c r="C286" s="625" t="s">
        <v>15635</v>
      </c>
      <c r="D286" s="625"/>
      <c r="E286" s="625" t="s">
        <v>15917</v>
      </c>
      <c r="F286" s="625" t="s">
        <v>3072</v>
      </c>
      <c r="G286" s="625"/>
      <c r="H286" s="644"/>
      <c r="I286" s="625" t="s">
        <v>3265</v>
      </c>
      <c r="J286" s="625"/>
      <c r="K286" s="625"/>
      <c r="L286" s="626">
        <v>33000</v>
      </c>
      <c r="M286" s="626">
        <v>4949.29</v>
      </c>
      <c r="N286" s="626">
        <v>6968</v>
      </c>
      <c r="O286" s="625" t="s">
        <v>429</v>
      </c>
      <c r="P286" s="626"/>
      <c r="Q286" s="626"/>
      <c r="R286" s="626"/>
      <c r="S286" s="626">
        <v>50</v>
      </c>
      <c r="T286" s="626">
        <v>25</v>
      </c>
      <c r="U286" s="626">
        <v>10</v>
      </c>
      <c r="V286" s="626">
        <v>1250</v>
      </c>
      <c r="W286" s="626"/>
      <c r="X286" s="626"/>
      <c r="Y286" s="626"/>
      <c r="Z286" s="626"/>
      <c r="AA286" s="625"/>
      <c r="AB286" s="625">
        <v>1500</v>
      </c>
      <c r="AC286" s="626"/>
      <c r="AD286" s="625"/>
      <c r="AE286" s="625">
        <v>2020</v>
      </c>
      <c r="AF286" s="625"/>
      <c r="AG286" s="625"/>
      <c r="AH286" s="625"/>
      <c r="AI286" s="625"/>
      <c r="AJ286" s="625"/>
      <c r="AK286" s="625"/>
      <c r="AL286" s="626">
        <v>26600</v>
      </c>
      <c r="AM286" s="626"/>
      <c r="AN286" s="625"/>
      <c r="AO286" s="625"/>
      <c r="AP286" s="625"/>
      <c r="AQ286" s="625"/>
      <c r="AR286" s="625"/>
      <c r="AS286" s="625"/>
      <c r="AT286" s="625"/>
      <c r="AU286" s="625"/>
      <c r="AV286" s="625"/>
      <c r="AW286" s="625"/>
      <c r="AX286" s="625"/>
      <c r="AY286" s="625"/>
      <c r="AZ286" s="625"/>
      <c r="BA286" s="625"/>
      <c r="BB286" s="625"/>
      <c r="BC286" s="625"/>
      <c r="BD286" s="625"/>
      <c r="BE286" s="625"/>
      <c r="BF286" s="625" t="s">
        <v>15918</v>
      </c>
    </row>
    <row r="287" spans="1:58" ht="24" hidden="1" customHeight="1" x14ac:dyDescent="0.15">
      <c r="A287" s="220"/>
      <c r="B287" s="147"/>
      <c r="C287" s="625" t="s">
        <v>3101</v>
      </c>
      <c r="D287" s="625" t="s">
        <v>4201</v>
      </c>
      <c r="E287" s="625" t="s">
        <v>4202</v>
      </c>
      <c r="F287" s="625" t="s">
        <v>3101</v>
      </c>
      <c r="G287" s="625" t="s">
        <v>4159</v>
      </c>
      <c r="H287" s="644" t="s">
        <v>3104</v>
      </c>
      <c r="I287" s="625" t="s">
        <v>12566</v>
      </c>
      <c r="J287" s="625">
        <v>8</v>
      </c>
      <c r="K287" s="625"/>
      <c r="L287" s="626">
        <v>5612</v>
      </c>
      <c r="M287" s="626">
        <v>2880</v>
      </c>
      <c r="N287" s="626">
        <v>3909</v>
      </c>
      <c r="O287" s="625" t="s">
        <v>429</v>
      </c>
      <c r="P287" s="626"/>
      <c r="Q287" s="626"/>
      <c r="R287" s="626"/>
      <c r="S287" s="626">
        <v>50</v>
      </c>
      <c r="T287" s="626">
        <v>25</v>
      </c>
      <c r="U287" s="626">
        <v>10</v>
      </c>
      <c r="V287" s="626">
        <v>1340</v>
      </c>
      <c r="W287" s="626"/>
      <c r="X287" s="626"/>
      <c r="Y287" s="626"/>
      <c r="Z287" s="626"/>
      <c r="AA287" s="625">
        <v>240</v>
      </c>
      <c r="AB287" s="625"/>
      <c r="AC287" s="626"/>
      <c r="AD287" s="625"/>
      <c r="AE287" s="625">
        <v>1994</v>
      </c>
      <c r="AF287" s="625">
        <v>1994</v>
      </c>
      <c r="AG287" s="625"/>
      <c r="AH287" s="625">
        <v>3350</v>
      </c>
      <c r="AI287" s="625"/>
      <c r="AJ287" s="625"/>
      <c r="AK287" s="625"/>
      <c r="AL287" s="626">
        <v>3350</v>
      </c>
      <c r="AM287" s="626">
        <v>3350</v>
      </c>
      <c r="AN287" s="625"/>
      <c r="AO287" s="625"/>
      <c r="AP287" s="625"/>
      <c r="AQ287" s="625"/>
      <c r="AR287" s="625"/>
      <c r="AS287" s="625"/>
      <c r="AT287" s="625"/>
      <c r="AU287" s="625"/>
      <c r="AV287" s="625"/>
      <c r="AW287" s="625"/>
      <c r="AX287" s="625"/>
      <c r="AY287" s="625"/>
      <c r="AZ287" s="625"/>
      <c r="BA287" s="625"/>
      <c r="BB287" s="625"/>
      <c r="BC287" s="625"/>
      <c r="BD287" s="625"/>
      <c r="BE287" s="625"/>
      <c r="BF287" s="625"/>
    </row>
    <row r="288" spans="1:58" ht="24" hidden="1" customHeight="1" x14ac:dyDescent="0.15">
      <c r="A288" s="220"/>
      <c r="B288" s="147"/>
      <c r="C288" s="625" t="s">
        <v>3101</v>
      </c>
      <c r="D288" s="625" t="s">
        <v>3599</v>
      </c>
      <c r="E288" s="625" t="s">
        <v>13427</v>
      </c>
      <c r="F288" s="625" t="s">
        <v>3101</v>
      </c>
      <c r="G288" s="625" t="s">
        <v>4159</v>
      </c>
      <c r="H288" s="644" t="s">
        <v>3104</v>
      </c>
      <c r="I288" s="625" t="s">
        <v>15637</v>
      </c>
      <c r="J288" s="625">
        <v>8</v>
      </c>
      <c r="K288" s="625"/>
      <c r="L288" s="626">
        <v>10216</v>
      </c>
      <c r="M288" s="626">
        <v>5038</v>
      </c>
      <c r="N288" s="626">
        <v>2748</v>
      </c>
      <c r="O288" s="625" t="s">
        <v>429</v>
      </c>
      <c r="P288" s="626"/>
      <c r="Q288" s="626"/>
      <c r="R288" s="626"/>
      <c r="S288" s="626">
        <v>30</v>
      </c>
      <c r="T288" s="626">
        <v>20</v>
      </c>
      <c r="U288" s="626">
        <v>10</v>
      </c>
      <c r="V288" s="626">
        <v>600</v>
      </c>
      <c r="W288" s="626"/>
      <c r="X288" s="626"/>
      <c r="Y288" s="626"/>
      <c r="Z288" s="626"/>
      <c r="AA288" s="625">
        <v>240</v>
      </c>
      <c r="AB288" s="625"/>
      <c r="AC288" s="626"/>
      <c r="AD288" s="625"/>
      <c r="AE288" s="625">
        <v>2003</v>
      </c>
      <c r="AF288" s="625">
        <v>2003</v>
      </c>
      <c r="AG288" s="625"/>
      <c r="AH288" s="625">
        <v>12811</v>
      </c>
      <c r="AI288" s="625">
        <v>937</v>
      </c>
      <c r="AJ288" s="625"/>
      <c r="AK288" s="625"/>
      <c r="AL288" s="626">
        <v>13748</v>
      </c>
      <c r="AM288" s="626">
        <v>13748</v>
      </c>
      <c r="AN288" s="625"/>
      <c r="AO288" s="625"/>
      <c r="AP288" s="625"/>
      <c r="AQ288" s="625"/>
      <c r="AR288" s="625"/>
      <c r="AS288" s="625"/>
      <c r="AT288" s="625"/>
      <c r="AU288" s="625"/>
      <c r="AV288" s="625"/>
      <c r="AW288" s="625"/>
      <c r="AX288" s="625"/>
      <c r="AY288" s="625"/>
      <c r="AZ288" s="625"/>
      <c r="BA288" s="625"/>
      <c r="BB288" s="625"/>
      <c r="BC288" s="625"/>
      <c r="BD288" s="625"/>
      <c r="BE288" s="625"/>
      <c r="BF288" s="625" t="s">
        <v>4167</v>
      </c>
    </row>
    <row r="289" spans="1:58" ht="24" hidden="1" customHeight="1" x14ac:dyDescent="0.15">
      <c r="A289" s="220"/>
      <c r="B289" s="147"/>
      <c r="C289" s="625" t="s">
        <v>3101</v>
      </c>
      <c r="D289" s="625" t="s">
        <v>4203</v>
      </c>
      <c r="E289" s="625" t="s">
        <v>13428</v>
      </c>
      <c r="F289" s="625" t="s">
        <v>3101</v>
      </c>
      <c r="G289" s="625" t="s">
        <v>4159</v>
      </c>
      <c r="H289" s="644" t="s">
        <v>3104</v>
      </c>
      <c r="I289" s="625" t="s">
        <v>15602</v>
      </c>
      <c r="J289" s="625">
        <v>8</v>
      </c>
      <c r="K289" s="625"/>
      <c r="L289" s="626">
        <v>9032</v>
      </c>
      <c r="M289" s="626">
        <v>1639</v>
      </c>
      <c r="N289" s="626">
        <v>1639</v>
      </c>
      <c r="O289" s="625" t="s">
        <v>429</v>
      </c>
      <c r="P289" s="626"/>
      <c r="Q289" s="626"/>
      <c r="R289" s="626"/>
      <c r="S289" s="626"/>
      <c r="T289" s="626"/>
      <c r="U289" s="626"/>
      <c r="V289" s="626"/>
      <c r="W289" s="626">
        <v>25</v>
      </c>
      <c r="X289" s="626">
        <v>20</v>
      </c>
      <c r="Y289" s="626">
        <v>7</v>
      </c>
      <c r="Z289" s="626">
        <v>500</v>
      </c>
      <c r="AA289" s="625"/>
      <c r="AB289" s="625">
        <v>490</v>
      </c>
      <c r="AC289" s="626"/>
      <c r="AD289" s="625"/>
      <c r="AE289" s="625">
        <v>2005</v>
      </c>
      <c r="AF289" s="625">
        <v>2005</v>
      </c>
      <c r="AG289" s="625"/>
      <c r="AH289" s="625"/>
      <c r="AI289" s="625"/>
      <c r="AJ289" s="625"/>
      <c r="AK289" s="625"/>
      <c r="AL289" s="626">
        <v>8572</v>
      </c>
      <c r="AM289" s="626">
        <v>8572</v>
      </c>
      <c r="AN289" s="625"/>
      <c r="AO289" s="625"/>
      <c r="AP289" s="625"/>
      <c r="AQ289" s="625"/>
      <c r="AR289" s="625"/>
      <c r="AS289" s="625"/>
      <c r="AT289" s="625"/>
      <c r="AU289" s="625"/>
      <c r="AV289" s="625"/>
      <c r="AW289" s="625"/>
      <c r="AX289" s="625"/>
      <c r="AY289" s="625"/>
      <c r="AZ289" s="625"/>
      <c r="BA289" s="625"/>
      <c r="BB289" s="625"/>
      <c r="BC289" s="625"/>
      <c r="BD289" s="625"/>
      <c r="BE289" s="625"/>
      <c r="BF289" s="625" t="s">
        <v>4167</v>
      </c>
    </row>
    <row r="290" spans="1:58" ht="24" hidden="1" customHeight="1" x14ac:dyDescent="0.15">
      <c r="A290" s="220"/>
      <c r="B290" s="147"/>
      <c r="C290" s="625" t="s">
        <v>3077</v>
      </c>
      <c r="D290" s="625" t="s">
        <v>3708</v>
      </c>
      <c r="E290" s="625" t="s">
        <v>13424</v>
      </c>
      <c r="F290" s="625" t="s">
        <v>3077</v>
      </c>
      <c r="G290" s="625" t="s">
        <v>4182</v>
      </c>
      <c r="H290" s="644" t="s">
        <v>3081</v>
      </c>
      <c r="I290" s="627" t="s">
        <v>15603</v>
      </c>
      <c r="J290" s="625">
        <v>29</v>
      </c>
      <c r="K290" s="625" t="s">
        <v>4183</v>
      </c>
      <c r="L290" s="626">
        <v>4170</v>
      </c>
      <c r="M290" s="626">
        <v>4170</v>
      </c>
      <c r="N290" s="626">
        <v>5980</v>
      </c>
      <c r="O290" s="625" t="s">
        <v>4184</v>
      </c>
      <c r="P290" s="626">
        <v>25</v>
      </c>
      <c r="Q290" s="626">
        <v>25</v>
      </c>
      <c r="R290" s="626">
        <v>5</v>
      </c>
      <c r="S290" s="626">
        <v>50</v>
      </c>
      <c r="T290" s="626">
        <v>25</v>
      </c>
      <c r="U290" s="626">
        <v>10</v>
      </c>
      <c r="V290" s="626">
        <v>1250</v>
      </c>
      <c r="W290" s="626"/>
      <c r="X290" s="626"/>
      <c r="Y290" s="626"/>
      <c r="Z290" s="626"/>
      <c r="AA290" s="625">
        <v>639</v>
      </c>
      <c r="AB290" s="625">
        <v>800</v>
      </c>
      <c r="AC290" s="625">
        <v>800</v>
      </c>
      <c r="AD290" s="625" t="s">
        <v>185</v>
      </c>
      <c r="AE290" s="625">
        <v>1989</v>
      </c>
      <c r="AF290" s="625">
        <v>1998</v>
      </c>
      <c r="AG290" s="625">
        <v>3749</v>
      </c>
      <c r="AH290" s="625"/>
      <c r="AI290" s="625">
        <v>2000</v>
      </c>
      <c r="AJ290" s="625"/>
      <c r="AK290" s="625"/>
      <c r="AL290" s="626">
        <v>5749</v>
      </c>
      <c r="AM290" s="626">
        <v>5749</v>
      </c>
      <c r="AN290" s="625"/>
      <c r="AO290" s="625"/>
      <c r="AP290" s="625" t="s">
        <v>4185</v>
      </c>
      <c r="AQ290" s="625">
        <v>300</v>
      </c>
      <c r="AR290" s="625"/>
      <c r="AS290" s="625"/>
      <c r="AT290" s="625" t="s">
        <v>3711</v>
      </c>
      <c r="AU290" s="625">
        <v>1</v>
      </c>
      <c r="AV290" s="625">
        <v>1284</v>
      </c>
      <c r="AW290" s="625" t="s">
        <v>3712</v>
      </c>
      <c r="AX290" s="625" t="s">
        <v>3713</v>
      </c>
      <c r="AY290" s="625"/>
      <c r="AZ290" s="625"/>
      <c r="BA290" s="625"/>
      <c r="BB290" s="625"/>
      <c r="BC290" s="625"/>
      <c r="BD290" s="625"/>
      <c r="BE290" s="625" t="s">
        <v>4186</v>
      </c>
      <c r="BF290" s="625" t="s">
        <v>4123</v>
      </c>
    </row>
    <row r="291" spans="1:58" ht="24" hidden="1" customHeight="1" x14ac:dyDescent="0.15">
      <c r="A291" s="220"/>
      <c r="B291" s="147"/>
      <c r="C291" s="625" t="s">
        <v>3077</v>
      </c>
      <c r="D291" s="625" t="s">
        <v>13425</v>
      </c>
      <c r="E291" s="625" t="s">
        <v>13426</v>
      </c>
      <c r="F291" s="625" t="s">
        <v>3077</v>
      </c>
      <c r="G291" s="625"/>
      <c r="H291" s="644"/>
      <c r="I291" s="627" t="s">
        <v>15603</v>
      </c>
      <c r="J291" s="625"/>
      <c r="K291" s="625"/>
      <c r="L291" s="626">
        <v>4962</v>
      </c>
      <c r="M291" s="626">
        <v>1865</v>
      </c>
      <c r="N291" s="626">
        <v>1865</v>
      </c>
      <c r="O291" s="625" t="s">
        <v>429</v>
      </c>
      <c r="P291" s="626"/>
      <c r="Q291" s="626"/>
      <c r="R291" s="626"/>
      <c r="S291" s="626"/>
      <c r="T291" s="626"/>
      <c r="U291" s="626"/>
      <c r="V291" s="626"/>
      <c r="W291" s="626">
        <v>25</v>
      </c>
      <c r="X291" s="626">
        <v>13</v>
      </c>
      <c r="Y291" s="626">
        <v>5</v>
      </c>
      <c r="Z291" s="626">
        <v>313</v>
      </c>
      <c r="AA291" s="625"/>
      <c r="AB291" s="625">
        <v>80</v>
      </c>
      <c r="AC291" s="626"/>
      <c r="AD291" s="625"/>
      <c r="AE291" s="625">
        <v>2014</v>
      </c>
      <c r="AF291" s="625"/>
      <c r="AG291" s="625"/>
      <c r="AH291" s="625"/>
      <c r="AI291" s="625"/>
      <c r="AJ291" s="625"/>
      <c r="AK291" s="625"/>
      <c r="AL291" s="626">
        <v>3522</v>
      </c>
      <c r="AM291" s="626"/>
      <c r="AN291" s="625"/>
      <c r="AO291" s="625"/>
      <c r="AP291" s="625"/>
      <c r="AQ291" s="625"/>
      <c r="AR291" s="625"/>
      <c r="AS291" s="625"/>
      <c r="AT291" s="625"/>
      <c r="AU291" s="625"/>
      <c r="AV291" s="625"/>
      <c r="AW291" s="625"/>
      <c r="AX291" s="625"/>
      <c r="AY291" s="625"/>
      <c r="AZ291" s="625"/>
      <c r="BA291" s="625"/>
      <c r="BB291" s="625"/>
      <c r="BC291" s="625"/>
      <c r="BD291" s="625"/>
      <c r="BE291" s="625"/>
      <c r="BF291" s="625" t="s">
        <v>4187</v>
      </c>
    </row>
    <row r="292" spans="1:58" ht="24" hidden="1" customHeight="1" x14ac:dyDescent="0.15">
      <c r="A292" s="220"/>
      <c r="B292" s="147"/>
      <c r="C292" s="625" t="s">
        <v>3077</v>
      </c>
      <c r="D292" s="625"/>
      <c r="E292" s="625" t="s">
        <v>15919</v>
      </c>
      <c r="F292" s="625" t="s">
        <v>3077</v>
      </c>
      <c r="G292" s="625"/>
      <c r="H292" s="644"/>
      <c r="I292" s="627" t="s">
        <v>15603</v>
      </c>
      <c r="J292" s="625"/>
      <c r="K292" s="625"/>
      <c r="L292" s="626">
        <v>3010</v>
      </c>
      <c r="M292" s="626">
        <v>1773</v>
      </c>
      <c r="N292" s="626">
        <v>12286</v>
      </c>
      <c r="O292" s="625" t="s">
        <v>429</v>
      </c>
      <c r="P292" s="626"/>
      <c r="Q292" s="626"/>
      <c r="R292" s="626"/>
      <c r="S292" s="626"/>
      <c r="T292" s="626"/>
      <c r="U292" s="626"/>
      <c r="V292" s="626"/>
      <c r="W292" s="626">
        <v>25</v>
      </c>
      <c r="X292" s="626">
        <v>12</v>
      </c>
      <c r="Y292" s="626">
        <v>5</v>
      </c>
      <c r="Z292" s="626">
        <v>313</v>
      </c>
      <c r="AA292" s="625">
        <v>80</v>
      </c>
      <c r="AB292" s="625">
        <v>80</v>
      </c>
      <c r="AC292" s="626"/>
      <c r="AD292" s="625"/>
      <c r="AE292" s="625">
        <v>2020</v>
      </c>
      <c r="AF292" s="625"/>
      <c r="AG292" s="625"/>
      <c r="AH292" s="625"/>
      <c r="AI292" s="625"/>
      <c r="AJ292" s="625"/>
      <c r="AK292" s="625"/>
      <c r="AL292" s="626"/>
      <c r="AM292" s="626"/>
      <c r="AN292" s="625"/>
      <c r="AO292" s="625"/>
      <c r="AP292" s="625"/>
      <c r="AQ292" s="625"/>
      <c r="AR292" s="625"/>
      <c r="AS292" s="625"/>
      <c r="AT292" s="625"/>
      <c r="AU292" s="625"/>
      <c r="AV292" s="625"/>
      <c r="AW292" s="625"/>
      <c r="AX292" s="625"/>
      <c r="AY292" s="625"/>
      <c r="AZ292" s="625"/>
      <c r="BA292" s="625"/>
      <c r="BB292" s="625"/>
      <c r="BC292" s="625"/>
      <c r="BD292" s="625"/>
      <c r="BE292" s="625"/>
      <c r="BF292" s="625" t="s">
        <v>15920</v>
      </c>
    </row>
    <row r="293" spans="1:58" ht="24" hidden="1" customHeight="1" x14ac:dyDescent="0.15">
      <c r="A293" s="220"/>
      <c r="B293" s="147"/>
      <c r="C293" s="625" t="s">
        <v>3107</v>
      </c>
      <c r="D293" s="625" t="s">
        <v>10189</v>
      </c>
      <c r="E293" s="625" t="s">
        <v>13429</v>
      </c>
      <c r="F293" s="625" t="s">
        <v>3107</v>
      </c>
      <c r="G293" s="625" t="s">
        <v>4204</v>
      </c>
      <c r="H293" s="644" t="s">
        <v>4205</v>
      </c>
      <c r="I293" s="625" t="s">
        <v>12572</v>
      </c>
      <c r="J293" s="625"/>
      <c r="K293" s="625"/>
      <c r="L293" s="626">
        <v>6905</v>
      </c>
      <c r="M293" s="626">
        <v>5974</v>
      </c>
      <c r="N293" s="626">
        <v>1191</v>
      </c>
      <c r="O293" s="625" t="s">
        <v>429</v>
      </c>
      <c r="P293" s="626"/>
      <c r="Q293" s="626"/>
      <c r="R293" s="626"/>
      <c r="S293" s="626"/>
      <c r="T293" s="626"/>
      <c r="U293" s="626"/>
      <c r="V293" s="626"/>
      <c r="W293" s="626">
        <v>25</v>
      </c>
      <c r="X293" s="626">
        <v>15</v>
      </c>
      <c r="Y293" s="626">
        <v>6</v>
      </c>
      <c r="Z293" s="626">
        <v>1324</v>
      </c>
      <c r="AA293" s="625"/>
      <c r="AB293" s="625"/>
      <c r="AC293" s="626"/>
      <c r="AD293" s="625"/>
      <c r="AE293" s="625">
        <v>2002</v>
      </c>
      <c r="AF293" s="625">
        <v>2002</v>
      </c>
      <c r="AG293" s="625"/>
      <c r="AH293" s="625"/>
      <c r="AI293" s="625"/>
      <c r="AJ293" s="625"/>
      <c r="AK293" s="625"/>
      <c r="AL293" s="626"/>
      <c r="AM293" s="626"/>
      <c r="AN293" s="625"/>
      <c r="AO293" s="625"/>
      <c r="AP293" s="625"/>
      <c r="AQ293" s="625"/>
      <c r="AR293" s="625"/>
      <c r="AS293" s="625"/>
      <c r="AT293" s="625"/>
      <c r="AU293" s="625"/>
      <c r="AV293" s="625"/>
      <c r="AW293" s="625"/>
      <c r="AX293" s="625"/>
      <c r="AY293" s="625"/>
      <c r="AZ293" s="625"/>
      <c r="BA293" s="625"/>
      <c r="BB293" s="625"/>
      <c r="BC293" s="625"/>
      <c r="BD293" s="625"/>
      <c r="BE293" s="625"/>
      <c r="BF293" s="625" t="s">
        <v>13430</v>
      </c>
    </row>
    <row r="294" spans="1:58" ht="24" hidden="1" customHeight="1" x14ac:dyDescent="0.15">
      <c r="A294" s="220"/>
      <c r="B294" s="147"/>
      <c r="C294" s="625" t="s">
        <v>3107</v>
      </c>
      <c r="D294" s="625" t="s">
        <v>10190</v>
      </c>
      <c r="E294" s="625" t="s">
        <v>13431</v>
      </c>
      <c r="F294" s="625" t="s">
        <v>3107</v>
      </c>
      <c r="G294" s="625" t="s">
        <v>4204</v>
      </c>
      <c r="H294" s="644" t="s">
        <v>4205</v>
      </c>
      <c r="I294" s="625" t="s">
        <v>12572</v>
      </c>
      <c r="J294" s="625"/>
      <c r="K294" s="625"/>
      <c r="L294" s="626">
        <v>5510</v>
      </c>
      <c r="M294" s="626">
        <v>2039</v>
      </c>
      <c r="N294" s="626">
        <v>8960</v>
      </c>
      <c r="O294" s="625" t="s">
        <v>429</v>
      </c>
      <c r="P294" s="626"/>
      <c r="Q294" s="626"/>
      <c r="R294" s="626"/>
      <c r="S294" s="626"/>
      <c r="T294" s="626"/>
      <c r="U294" s="626"/>
      <c r="V294" s="626"/>
      <c r="W294" s="626">
        <v>25</v>
      </c>
      <c r="X294" s="626">
        <v>15</v>
      </c>
      <c r="Y294" s="626">
        <v>6</v>
      </c>
      <c r="Z294" s="626">
        <v>380</v>
      </c>
      <c r="AA294" s="625"/>
      <c r="AB294" s="625"/>
      <c r="AC294" s="626"/>
      <c r="AD294" s="625"/>
      <c r="AE294" s="625">
        <v>2007</v>
      </c>
      <c r="AF294" s="625">
        <v>2007</v>
      </c>
      <c r="AG294" s="625"/>
      <c r="AH294" s="625"/>
      <c r="AI294" s="625"/>
      <c r="AJ294" s="625"/>
      <c r="AK294" s="625"/>
      <c r="AL294" s="626">
        <v>18027</v>
      </c>
      <c r="AM294" s="626">
        <v>18027</v>
      </c>
      <c r="AN294" s="625"/>
      <c r="AO294" s="625"/>
      <c r="AP294" s="625"/>
      <c r="AQ294" s="625"/>
      <c r="AR294" s="625"/>
      <c r="AS294" s="625"/>
      <c r="AT294" s="625"/>
      <c r="AU294" s="625"/>
      <c r="AV294" s="625"/>
      <c r="AW294" s="625"/>
      <c r="AX294" s="625"/>
      <c r="AY294" s="625"/>
      <c r="AZ294" s="625"/>
      <c r="BA294" s="625"/>
      <c r="BB294" s="625"/>
      <c r="BC294" s="625"/>
      <c r="BD294" s="625"/>
      <c r="BE294" s="625"/>
      <c r="BF294" s="625" t="s">
        <v>13432</v>
      </c>
    </row>
    <row r="295" spans="1:58" ht="24" hidden="1" customHeight="1" x14ac:dyDescent="0.15">
      <c r="A295" s="220"/>
      <c r="B295" s="147"/>
      <c r="C295" s="625" t="s">
        <v>3107</v>
      </c>
      <c r="D295" s="625" t="s">
        <v>12997</v>
      </c>
      <c r="E295" s="625" t="s">
        <v>3968</v>
      </c>
      <c r="F295" s="625" t="s">
        <v>3107</v>
      </c>
      <c r="G295" s="625" t="s">
        <v>4204</v>
      </c>
      <c r="H295" s="644" t="s">
        <v>4205</v>
      </c>
      <c r="I295" s="625" t="s">
        <v>12572</v>
      </c>
      <c r="J295" s="625"/>
      <c r="K295" s="625"/>
      <c r="L295" s="626">
        <v>8489</v>
      </c>
      <c r="M295" s="626"/>
      <c r="N295" s="626">
        <v>3021</v>
      </c>
      <c r="O295" s="625" t="s">
        <v>429</v>
      </c>
      <c r="P295" s="804"/>
      <c r="Q295" s="804"/>
      <c r="R295" s="804"/>
      <c r="S295" s="804"/>
      <c r="T295" s="805"/>
      <c r="U295" s="804"/>
      <c r="V295" s="804"/>
      <c r="W295" s="804">
        <v>25</v>
      </c>
      <c r="X295" s="804">
        <v>15</v>
      </c>
      <c r="Y295" s="804">
        <v>6</v>
      </c>
      <c r="Z295" s="804">
        <v>375</v>
      </c>
      <c r="AA295" s="625"/>
      <c r="AB295" s="625"/>
      <c r="AC295" s="626"/>
      <c r="AD295" s="625"/>
      <c r="AE295" s="625">
        <v>2007</v>
      </c>
      <c r="AF295" s="625">
        <v>2007</v>
      </c>
      <c r="AG295" s="625"/>
      <c r="AH295" s="625"/>
      <c r="AI295" s="625"/>
      <c r="AJ295" s="625"/>
      <c r="AK295" s="625"/>
      <c r="AL295" s="626">
        <v>14700</v>
      </c>
      <c r="AM295" s="626">
        <v>14700</v>
      </c>
      <c r="AN295" s="625"/>
      <c r="AO295" s="625"/>
      <c r="AP295" s="625"/>
      <c r="AQ295" s="625"/>
      <c r="AR295" s="625"/>
      <c r="AS295" s="625"/>
      <c r="AT295" s="625"/>
      <c r="AU295" s="625"/>
      <c r="AV295" s="625"/>
      <c r="AW295" s="625"/>
      <c r="AX295" s="625"/>
      <c r="AY295" s="625"/>
      <c r="AZ295" s="625"/>
      <c r="BA295" s="625"/>
      <c r="BB295" s="625"/>
      <c r="BC295" s="625"/>
      <c r="BD295" s="625"/>
      <c r="BE295" s="625" t="s">
        <v>4192</v>
      </c>
      <c r="BF295" s="625"/>
    </row>
    <row r="296" spans="1:58" ht="24" hidden="1" customHeight="1" x14ac:dyDescent="0.15">
      <c r="A296" s="220"/>
      <c r="B296" s="147"/>
      <c r="C296" s="625" t="s">
        <v>3107</v>
      </c>
      <c r="D296" s="625" t="s">
        <v>13117</v>
      </c>
      <c r="E296" s="625" t="s">
        <v>13433</v>
      </c>
      <c r="F296" s="625" t="s">
        <v>3107</v>
      </c>
      <c r="G296" s="625"/>
      <c r="H296" s="644"/>
      <c r="I296" s="627" t="s">
        <v>12572</v>
      </c>
      <c r="J296" s="625"/>
      <c r="K296" s="625"/>
      <c r="L296" s="626">
        <v>9721</v>
      </c>
      <c r="M296" s="626"/>
      <c r="N296" s="626">
        <v>947</v>
      </c>
      <c r="O296" s="625" t="s">
        <v>2304</v>
      </c>
      <c r="P296" s="626"/>
      <c r="Q296" s="626"/>
      <c r="R296" s="626"/>
      <c r="S296" s="626"/>
      <c r="T296" s="626"/>
      <c r="U296" s="626"/>
      <c r="V296" s="626"/>
      <c r="W296" s="626">
        <v>25</v>
      </c>
      <c r="X296" s="626">
        <v>15</v>
      </c>
      <c r="Y296" s="626">
        <v>6</v>
      </c>
      <c r="Z296" s="626"/>
      <c r="AA296" s="625"/>
      <c r="AB296" s="625"/>
      <c r="AC296" s="626"/>
      <c r="AD296" s="625"/>
      <c r="AE296" s="625">
        <v>2018</v>
      </c>
      <c r="AF296" s="625"/>
      <c r="AG296" s="625"/>
      <c r="AH296" s="625"/>
      <c r="AI296" s="625"/>
      <c r="AJ296" s="625"/>
      <c r="AK296" s="625"/>
      <c r="AL296" s="626">
        <v>21800</v>
      </c>
      <c r="AM296" s="626"/>
      <c r="AN296" s="625"/>
      <c r="AO296" s="625"/>
      <c r="AP296" s="625"/>
      <c r="AQ296" s="625"/>
      <c r="AR296" s="625"/>
      <c r="AS296" s="625"/>
      <c r="AT296" s="625"/>
      <c r="AU296" s="625"/>
      <c r="AV296" s="625"/>
      <c r="AW296" s="625"/>
      <c r="AX296" s="625"/>
      <c r="AY296" s="625"/>
      <c r="AZ296" s="625"/>
      <c r="BA296" s="625"/>
      <c r="BB296" s="625"/>
      <c r="BC296" s="625"/>
      <c r="BD296" s="625"/>
      <c r="BE296" s="625"/>
      <c r="BF296" s="625"/>
    </row>
    <row r="297" spans="1:58" ht="24" hidden="1" customHeight="1" x14ac:dyDescent="0.15">
      <c r="A297" s="220"/>
      <c r="B297" s="147"/>
      <c r="C297" s="625" t="s">
        <v>3107</v>
      </c>
      <c r="D297" s="625" t="s">
        <v>13127</v>
      </c>
      <c r="E297" s="625" t="s">
        <v>13434</v>
      </c>
      <c r="F297" s="625" t="s">
        <v>3107</v>
      </c>
      <c r="G297" s="627"/>
      <c r="H297" s="644"/>
      <c r="I297" s="627" t="s">
        <v>12572</v>
      </c>
      <c r="J297" s="625"/>
      <c r="K297" s="625"/>
      <c r="L297" s="626">
        <v>9560</v>
      </c>
      <c r="M297" s="626"/>
      <c r="N297" s="626">
        <v>3472</v>
      </c>
      <c r="O297" s="625" t="s">
        <v>429</v>
      </c>
      <c r="P297" s="626"/>
      <c r="Q297" s="626"/>
      <c r="R297" s="626"/>
      <c r="S297" s="626"/>
      <c r="T297" s="626"/>
      <c r="U297" s="626"/>
      <c r="V297" s="626"/>
      <c r="W297" s="626">
        <v>25</v>
      </c>
      <c r="X297" s="626">
        <v>20</v>
      </c>
      <c r="Y297" s="626">
        <v>18</v>
      </c>
      <c r="Z297" s="626"/>
      <c r="AA297" s="625"/>
      <c r="AB297" s="625"/>
      <c r="AC297" s="626"/>
      <c r="AD297" s="625"/>
      <c r="AE297" s="625">
        <v>2019</v>
      </c>
      <c r="AF297" s="626"/>
      <c r="AG297" s="625"/>
      <c r="AH297" s="625"/>
      <c r="AI297" s="625"/>
      <c r="AJ297" s="625"/>
      <c r="AK297" s="625"/>
      <c r="AL297" s="626">
        <v>36771</v>
      </c>
      <c r="AM297" s="626"/>
      <c r="AN297" s="625"/>
      <c r="AO297" s="625"/>
      <c r="AP297" s="625"/>
      <c r="AQ297" s="625"/>
      <c r="AR297" s="625"/>
      <c r="AS297" s="625"/>
      <c r="AT297" s="625"/>
      <c r="AU297" s="625"/>
      <c r="AV297" s="625"/>
      <c r="AW297" s="625"/>
      <c r="AX297" s="625"/>
      <c r="AY297" s="625"/>
      <c r="AZ297" s="625"/>
      <c r="BA297" s="625"/>
      <c r="BB297" s="625"/>
      <c r="BC297" s="625"/>
      <c r="BD297" s="625"/>
      <c r="BE297" s="625"/>
      <c r="BF297" s="625"/>
    </row>
    <row r="298" spans="1:58" ht="24" hidden="1" customHeight="1" x14ac:dyDescent="0.15">
      <c r="A298" s="220"/>
      <c r="B298" s="147"/>
      <c r="C298" s="625" t="s">
        <v>3107</v>
      </c>
      <c r="D298" s="625" t="s">
        <v>12736</v>
      </c>
      <c r="E298" s="625" t="s">
        <v>10191</v>
      </c>
      <c r="F298" s="625" t="s">
        <v>3107</v>
      </c>
      <c r="G298" s="627"/>
      <c r="H298" s="644"/>
      <c r="I298" s="627" t="s">
        <v>12572</v>
      </c>
      <c r="J298" s="625"/>
      <c r="K298" s="625"/>
      <c r="L298" s="626">
        <v>39800</v>
      </c>
      <c r="M298" s="626"/>
      <c r="N298" s="626">
        <v>426</v>
      </c>
      <c r="O298" s="625" t="s">
        <v>183</v>
      </c>
      <c r="P298" s="626"/>
      <c r="Q298" s="626"/>
      <c r="R298" s="626"/>
      <c r="S298" s="626"/>
      <c r="T298" s="626"/>
      <c r="U298" s="626"/>
      <c r="V298" s="626"/>
      <c r="W298" s="626">
        <v>25</v>
      </c>
      <c r="X298" s="626">
        <v>15</v>
      </c>
      <c r="Y298" s="626">
        <v>6</v>
      </c>
      <c r="Z298" s="626"/>
      <c r="AA298" s="625"/>
      <c r="AB298" s="625"/>
      <c r="AC298" s="626"/>
      <c r="AD298" s="625"/>
      <c r="AE298" s="625">
        <v>2017</v>
      </c>
      <c r="AF298" s="626"/>
      <c r="AG298" s="625"/>
      <c r="AH298" s="625"/>
      <c r="AI298" s="625"/>
      <c r="AJ298" s="625"/>
      <c r="AK298" s="625"/>
      <c r="AL298" s="626"/>
      <c r="AM298" s="626"/>
      <c r="AN298" s="625"/>
      <c r="AO298" s="625"/>
      <c r="AP298" s="625"/>
      <c r="AQ298" s="625"/>
      <c r="AR298" s="625"/>
      <c r="AS298" s="625"/>
      <c r="AT298" s="625"/>
      <c r="AU298" s="625"/>
      <c r="AV298" s="625"/>
      <c r="AW298" s="625"/>
      <c r="AX298" s="625"/>
      <c r="AY298" s="625"/>
      <c r="AZ298" s="625"/>
      <c r="BA298" s="625"/>
      <c r="BB298" s="625"/>
      <c r="BC298" s="625"/>
      <c r="BD298" s="625"/>
      <c r="BE298" s="625"/>
      <c r="BF298" s="625" t="s">
        <v>10192</v>
      </c>
    </row>
    <row r="299" spans="1:58" ht="24" hidden="1" customHeight="1" x14ac:dyDescent="0.15">
      <c r="A299" s="220"/>
      <c r="B299" s="147"/>
      <c r="C299" s="625" t="s">
        <v>3145</v>
      </c>
      <c r="D299" s="625" t="s">
        <v>4231</v>
      </c>
      <c r="E299" s="625" t="s">
        <v>10193</v>
      </c>
      <c r="F299" s="625" t="s">
        <v>3145</v>
      </c>
      <c r="G299" s="625" t="s">
        <v>3148</v>
      </c>
      <c r="H299" s="644" t="s">
        <v>214</v>
      </c>
      <c r="I299" s="625" t="s">
        <v>15921</v>
      </c>
      <c r="J299" s="625">
        <v>3</v>
      </c>
      <c r="K299" s="625"/>
      <c r="L299" s="626">
        <v>13000</v>
      </c>
      <c r="M299" s="626">
        <v>190</v>
      </c>
      <c r="N299" s="626">
        <v>236</v>
      </c>
      <c r="O299" s="625" t="s">
        <v>183</v>
      </c>
      <c r="P299" s="626"/>
      <c r="Q299" s="626"/>
      <c r="R299" s="626"/>
      <c r="S299" s="626"/>
      <c r="T299" s="626"/>
      <c r="U299" s="626"/>
      <c r="V299" s="626"/>
      <c r="W299" s="626">
        <v>25</v>
      </c>
      <c r="X299" s="626">
        <v>13</v>
      </c>
      <c r="Y299" s="626">
        <v>5</v>
      </c>
      <c r="Z299" s="626">
        <v>38</v>
      </c>
      <c r="AA299" s="625">
        <v>50</v>
      </c>
      <c r="AB299" s="625"/>
      <c r="AC299" s="626">
        <v>150</v>
      </c>
      <c r="AD299" s="625"/>
      <c r="AE299" s="625">
        <v>2003</v>
      </c>
      <c r="AF299" s="625">
        <v>2003</v>
      </c>
      <c r="AG299" s="625">
        <v>250</v>
      </c>
      <c r="AH299" s="625"/>
      <c r="AI299" s="625">
        <v>250</v>
      </c>
      <c r="AJ299" s="625"/>
      <c r="AK299" s="625"/>
      <c r="AL299" s="626">
        <v>500</v>
      </c>
      <c r="AM299" s="626">
        <v>500</v>
      </c>
      <c r="AN299" s="625"/>
      <c r="AO299" s="625"/>
      <c r="AP299" s="625"/>
      <c r="AQ299" s="625"/>
      <c r="AR299" s="625"/>
      <c r="AS299" s="625" t="s">
        <v>4224</v>
      </c>
      <c r="AT299" s="625"/>
      <c r="AU299" s="625"/>
      <c r="AV299" s="625"/>
      <c r="AW299" s="625"/>
      <c r="AX299" s="625"/>
      <c r="AY299" s="625"/>
      <c r="AZ299" s="625"/>
      <c r="BA299" s="625"/>
      <c r="BB299" s="625"/>
      <c r="BC299" s="625"/>
      <c r="BD299" s="625"/>
      <c r="BE299" s="625"/>
      <c r="BF299" s="625"/>
    </row>
    <row r="300" spans="1:58" ht="24" hidden="1" customHeight="1" x14ac:dyDescent="0.15">
      <c r="A300" s="220"/>
      <c r="B300" s="147"/>
      <c r="C300" s="625" t="s">
        <v>3145</v>
      </c>
      <c r="D300" s="625" t="s">
        <v>4233</v>
      </c>
      <c r="E300" s="625" t="s">
        <v>13439</v>
      </c>
      <c r="F300" s="625" t="s">
        <v>3145</v>
      </c>
      <c r="G300" s="625"/>
      <c r="H300" s="803"/>
      <c r="I300" s="625" t="s">
        <v>15641</v>
      </c>
      <c r="J300" s="625"/>
      <c r="K300" s="625"/>
      <c r="L300" s="626">
        <v>3360</v>
      </c>
      <c r="M300" s="626">
        <v>671.17</v>
      </c>
      <c r="N300" s="626">
        <v>3460</v>
      </c>
      <c r="O300" s="625" t="s">
        <v>429</v>
      </c>
      <c r="P300" s="626"/>
      <c r="Q300" s="626"/>
      <c r="R300" s="626"/>
      <c r="S300" s="626">
        <v>25</v>
      </c>
      <c r="T300" s="626">
        <v>10.5</v>
      </c>
      <c r="U300" s="626">
        <v>4</v>
      </c>
      <c r="V300" s="626">
        <v>262.5</v>
      </c>
      <c r="W300" s="626">
        <v>15</v>
      </c>
      <c r="X300" s="626">
        <v>10.5</v>
      </c>
      <c r="Y300" s="626">
        <v>4</v>
      </c>
      <c r="Z300" s="626">
        <v>157.5</v>
      </c>
      <c r="AA300" s="625"/>
      <c r="AB300" s="625"/>
      <c r="AC300" s="626"/>
      <c r="AD300" s="625"/>
      <c r="AE300" s="625">
        <v>2002</v>
      </c>
      <c r="AF300" s="625">
        <v>2002</v>
      </c>
      <c r="AG300" s="625"/>
      <c r="AH300" s="625"/>
      <c r="AI300" s="625"/>
      <c r="AJ300" s="625"/>
      <c r="AK300" s="625"/>
      <c r="AL300" s="626"/>
      <c r="AM300" s="626"/>
      <c r="AN300" s="625"/>
      <c r="AO300" s="625"/>
      <c r="AP300" s="625"/>
      <c r="AQ300" s="625"/>
      <c r="AR300" s="625"/>
      <c r="AS300" s="625"/>
      <c r="AT300" s="625"/>
      <c r="AU300" s="625"/>
      <c r="AV300" s="625"/>
      <c r="AW300" s="625"/>
      <c r="AX300" s="625"/>
      <c r="AY300" s="625"/>
      <c r="AZ300" s="625"/>
      <c r="BA300" s="625"/>
      <c r="BB300" s="625"/>
      <c r="BC300" s="625"/>
      <c r="BD300" s="625"/>
      <c r="BE300" s="625" t="s">
        <v>4206</v>
      </c>
      <c r="BF300" s="625"/>
    </row>
    <row r="301" spans="1:58" ht="24" hidden="1" customHeight="1" x14ac:dyDescent="0.15">
      <c r="A301" s="220"/>
      <c r="B301" s="147"/>
      <c r="C301" s="625" t="s">
        <v>3145</v>
      </c>
      <c r="D301" s="625" t="s">
        <v>4234</v>
      </c>
      <c r="E301" s="625" t="s">
        <v>4235</v>
      </c>
      <c r="F301" s="625" t="s">
        <v>3145</v>
      </c>
      <c r="G301" s="625"/>
      <c r="H301" s="803"/>
      <c r="I301" s="625" t="s">
        <v>15641</v>
      </c>
      <c r="J301" s="625"/>
      <c r="K301" s="625"/>
      <c r="L301" s="626">
        <v>2205</v>
      </c>
      <c r="M301" s="626">
        <v>2205</v>
      </c>
      <c r="N301" s="626">
        <v>2205.37</v>
      </c>
      <c r="O301" s="625" t="s">
        <v>429</v>
      </c>
      <c r="P301" s="626"/>
      <c r="Q301" s="626"/>
      <c r="R301" s="626"/>
      <c r="S301" s="626">
        <v>25</v>
      </c>
      <c r="T301" s="626"/>
      <c r="U301" s="626">
        <v>8</v>
      </c>
      <c r="V301" s="626"/>
      <c r="W301" s="626"/>
      <c r="X301" s="626"/>
      <c r="Y301" s="626"/>
      <c r="Z301" s="626"/>
      <c r="AA301" s="625"/>
      <c r="AB301" s="625"/>
      <c r="AC301" s="626"/>
      <c r="AD301" s="625"/>
      <c r="AE301" s="625">
        <v>2013</v>
      </c>
      <c r="AF301" s="625"/>
      <c r="AG301" s="625"/>
      <c r="AH301" s="625"/>
      <c r="AI301" s="625"/>
      <c r="AJ301" s="625"/>
      <c r="AK301" s="625"/>
      <c r="AL301" s="626"/>
      <c r="AM301" s="626"/>
      <c r="AN301" s="625"/>
      <c r="AO301" s="625"/>
      <c r="AP301" s="625"/>
      <c r="AQ301" s="625"/>
      <c r="AR301" s="625"/>
      <c r="AS301" s="625"/>
      <c r="AT301" s="625"/>
      <c r="AU301" s="625"/>
      <c r="AV301" s="625"/>
      <c r="AW301" s="625"/>
      <c r="AX301" s="625"/>
      <c r="AY301" s="625"/>
      <c r="AZ301" s="625"/>
      <c r="BA301" s="625"/>
      <c r="BB301" s="625"/>
      <c r="BC301" s="625"/>
      <c r="BD301" s="625"/>
      <c r="BE301" s="625"/>
      <c r="BF301" s="625" t="s">
        <v>4236</v>
      </c>
    </row>
    <row r="302" spans="1:58" ht="24" hidden="1" customHeight="1" x14ac:dyDescent="0.15">
      <c r="A302" s="220"/>
      <c r="B302" s="147"/>
      <c r="C302" s="625" t="s">
        <v>3145</v>
      </c>
      <c r="D302" s="625" t="s">
        <v>13440</v>
      </c>
      <c r="E302" s="625" t="s">
        <v>13441</v>
      </c>
      <c r="F302" s="625" t="s">
        <v>3145</v>
      </c>
      <c r="G302" s="625"/>
      <c r="H302" s="644"/>
      <c r="I302" s="625" t="s">
        <v>15641</v>
      </c>
      <c r="J302" s="625"/>
      <c r="K302" s="625"/>
      <c r="L302" s="626">
        <v>2534</v>
      </c>
      <c r="M302" s="626">
        <v>1403.37</v>
      </c>
      <c r="N302" s="626">
        <v>4294</v>
      </c>
      <c r="O302" s="625" t="s">
        <v>429</v>
      </c>
      <c r="P302" s="626"/>
      <c r="Q302" s="626"/>
      <c r="R302" s="626"/>
      <c r="S302" s="626">
        <v>25</v>
      </c>
      <c r="T302" s="626">
        <v>10</v>
      </c>
      <c r="U302" s="626">
        <v>5</v>
      </c>
      <c r="V302" s="626">
        <v>250</v>
      </c>
      <c r="W302" s="626">
        <v>7</v>
      </c>
      <c r="X302" s="626">
        <v>4.5</v>
      </c>
      <c r="Y302" s="626"/>
      <c r="Z302" s="626">
        <v>31.5</v>
      </c>
      <c r="AA302" s="625"/>
      <c r="AB302" s="625"/>
      <c r="AC302" s="626"/>
      <c r="AD302" s="625"/>
      <c r="AE302" s="625">
        <v>2013</v>
      </c>
      <c r="AF302" s="625"/>
      <c r="AG302" s="625"/>
      <c r="AH302" s="625"/>
      <c r="AI302" s="625"/>
      <c r="AJ302" s="625"/>
      <c r="AK302" s="625"/>
      <c r="AL302" s="626"/>
      <c r="AM302" s="626"/>
      <c r="AN302" s="625"/>
      <c r="AO302" s="625"/>
      <c r="AP302" s="625"/>
      <c r="AQ302" s="625"/>
      <c r="AR302" s="625"/>
      <c r="AS302" s="625"/>
      <c r="AT302" s="625"/>
      <c r="AU302" s="625"/>
      <c r="AV302" s="625"/>
      <c r="AW302" s="625"/>
      <c r="AX302" s="625"/>
      <c r="AY302" s="625"/>
      <c r="AZ302" s="625"/>
      <c r="BA302" s="625"/>
      <c r="BB302" s="625"/>
      <c r="BC302" s="625"/>
      <c r="BD302" s="625"/>
      <c r="BE302" s="625"/>
      <c r="BF302" s="625"/>
    </row>
    <row r="303" spans="1:58" ht="24" hidden="1" customHeight="1" x14ac:dyDescent="0.15">
      <c r="A303" s="220"/>
      <c r="B303" s="147"/>
      <c r="C303" s="625" t="s">
        <v>3128</v>
      </c>
      <c r="D303" s="625" t="s">
        <v>13435</v>
      </c>
      <c r="E303" s="625" t="s">
        <v>13436</v>
      </c>
      <c r="F303" s="625" t="s">
        <v>3128</v>
      </c>
      <c r="G303" s="625" t="s">
        <v>4117</v>
      </c>
      <c r="H303" s="803" t="s">
        <v>4118</v>
      </c>
      <c r="I303" s="625" t="s">
        <v>3984</v>
      </c>
      <c r="J303" s="625">
        <v>24</v>
      </c>
      <c r="K303" s="625" t="s">
        <v>417</v>
      </c>
      <c r="L303" s="626">
        <v>14915</v>
      </c>
      <c r="M303" s="626">
        <v>5419</v>
      </c>
      <c r="N303" s="626">
        <v>29310</v>
      </c>
      <c r="O303" s="625" t="s">
        <v>429</v>
      </c>
      <c r="P303" s="626"/>
      <c r="Q303" s="626"/>
      <c r="R303" s="626"/>
      <c r="S303" s="626">
        <v>25</v>
      </c>
      <c r="T303" s="626">
        <v>2.5</v>
      </c>
      <c r="U303" s="626">
        <v>5</v>
      </c>
      <c r="V303" s="626">
        <v>714</v>
      </c>
      <c r="W303" s="626"/>
      <c r="X303" s="626"/>
      <c r="Y303" s="626"/>
      <c r="Z303" s="626"/>
      <c r="AA303" s="625"/>
      <c r="AB303" s="625" t="s">
        <v>417</v>
      </c>
      <c r="AC303" s="626">
        <v>585</v>
      </c>
      <c r="AD303" s="625" t="s">
        <v>4120</v>
      </c>
      <c r="AE303" s="625">
        <v>2012</v>
      </c>
      <c r="AF303" s="625">
        <v>1999</v>
      </c>
      <c r="AG303" s="625"/>
      <c r="AH303" s="625"/>
      <c r="AI303" s="625"/>
      <c r="AJ303" s="625"/>
      <c r="AK303" s="625"/>
      <c r="AL303" s="626">
        <v>2651</v>
      </c>
      <c r="AM303" s="626"/>
      <c r="AN303" s="625"/>
      <c r="AO303" s="625"/>
      <c r="AP303" s="625"/>
      <c r="AQ303" s="625"/>
      <c r="AR303" s="625"/>
      <c r="AS303" s="625"/>
      <c r="AT303" s="625"/>
      <c r="AU303" s="625"/>
      <c r="AV303" s="625"/>
      <c r="AW303" s="625"/>
      <c r="AX303" s="625"/>
      <c r="AY303" s="625"/>
      <c r="AZ303" s="625"/>
      <c r="BA303" s="625"/>
      <c r="BB303" s="625"/>
      <c r="BC303" s="625"/>
      <c r="BD303" s="625"/>
      <c r="BE303" s="625"/>
      <c r="BF303" s="625"/>
    </row>
    <row r="304" spans="1:58" ht="24" hidden="1" customHeight="1" x14ac:dyDescent="0.15">
      <c r="A304" s="220"/>
      <c r="B304" s="147"/>
      <c r="C304" s="625" t="s">
        <v>3128</v>
      </c>
      <c r="D304" s="625" t="s">
        <v>10182</v>
      </c>
      <c r="E304" s="625" t="s">
        <v>15922</v>
      </c>
      <c r="F304" s="625" t="s">
        <v>3128</v>
      </c>
      <c r="G304" s="625"/>
      <c r="H304" s="803"/>
      <c r="I304" s="625" t="s">
        <v>3984</v>
      </c>
      <c r="J304" s="625"/>
      <c r="K304" s="625"/>
      <c r="L304" s="626"/>
      <c r="M304" s="626"/>
      <c r="N304" s="626">
        <v>7144</v>
      </c>
      <c r="O304" s="625" t="s">
        <v>429</v>
      </c>
      <c r="P304" s="626"/>
      <c r="Q304" s="626"/>
      <c r="R304" s="626"/>
      <c r="S304" s="626" t="s">
        <v>10183</v>
      </c>
      <c r="T304" s="626" t="s">
        <v>4296</v>
      </c>
      <c r="U304" s="626" t="s">
        <v>10184</v>
      </c>
      <c r="V304" s="626" t="s">
        <v>10185</v>
      </c>
      <c r="W304" s="626"/>
      <c r="X304" s="626"/>
      <c r="Y304" s="626"/>
      <c r="Z304" s="626"/>
      <c r="AA304" s="625"/>
      <c r="AB304" s="625"/>
      <c r="AC304" s="626"/>
      <c r="AD304" s="625"/>
      <c r="AE304" s="625">
        <v>2003</v>
      </c>
      <c r="AF304" s="625"/>
      <c r="AG304" s="625"/>
      <c r="AH304" s="625"/>
      <c r="AI304" s="625"/>
      <c r="AJ304" s="625"/>
      <c r="AK304" s="625"/>
      <c r="AL304" s="626"/>
      <c r="AM304" s="626"/>
      <c r="AN304" s="625"/>
      <c r="AO304" s="625"/>
      <c r="AP304" s="625"/>
      <c r="AQ304" s="625"/>
      <c r="AR304" s="625"/>
      <c r="AS304" s="625"/>
      <c r="AT304" s="625"/>
      <c r="AU304" s="625"/>
      <c r="AV304" s="625"/>
      <c r="AW304" s="625"/>
      <c r="AX304" s="625"/>
      <c r="AY304" s="625"/>
      <c r="AZ304" s="625"/>
      <c r="BA304" s="625"/>
      <c r="BB304" s="625"/>
      <c r="BC304" s="625"/>
      <c r="BD304" s="625"/>
      <c r="BE304" s="625"/>
      <c r="BF304" s="625"/>
    </row>
    <row r="305" spans="1:58" ht="24" hidden="1" customHeight="1" x14ac:dyDescent="0.15">
      <c r="A305" s="220"/>
      <c r="B305" s="147"/>
      <c r="C305" s="625" t="s">
        <v>3128</v>
      </c>
      <c r="D305" s="625" t="s">
        <v>10186</v>
      </c>
      <c r="E305" s="625" t="s">
        <v>15923</v>
      </c>
      <c r="F305" s="625" t="s">
        <v>3128</v>
      </c>
      <c r="G305" s="625"/>
      <c r="H305" s="644"/>
      <c r="I305" s="625" t="s">
        <v>3984</v>
      </c>
      <c r="J305" s="625"/>
      <c r="K305" s="625"/>
      <c r="L305" s="626"/>
      <c r="M305" s="626"/>
      <c r="N305" s="626">
        <v>5563</v>
      </c>
      <c r="O305" s="625" t="s">
        <v>429</v>
      </c>
      <c r="P305" s="626"/>
      <c r="Q305" s="626"/>
      <c r="R305" s="626"/>
      <c r="S305" s="626" t="s">
        <v>15924</v>
      </c>
      <c r="T305" s="626" t="s">
        <v>4296</v>
      </c>
      <c r="U305" s="626" t="s">
        <v>15925</v>
      </c>
      <c r="V305" s="626" t="s">
        <v>10187</v>
      </c>
      <c r="W305" s="626"/>
      <c r="X305" s="626"/>
      <c r="Y305" s="626"/>
      <c r="Z305" s="626"/>
      <c r="AA305" s="625"/>
      <c r="AB305" s="625"/>
      <c r="AC305" s="626"/>
      <c r="AD305" s="625"/>
      <c r="AE305" s="625">
        <v>2011</v>
      </c>
      <c r="AF305" s="625"/>
      <c r="AG305" s="625"/>
      <c r="AH305" s="625"/>
      <c r="AI305" s="625"/>
      <c r="AJ305" s="625"/>
      <c r="AK305" s="625"/>
      <c r="AL305" s="626"/>
      <c r="AM305" s="626"/>
      <c r="AN305" s="625"/>
      <c r="AO305" s="625"/>
      <c r="AP305" s="625"/>
      <c r="AQ305" s="625"/>
      <c r="AR305" s="625"/>
      <c r="AS305" s="625"/>
      <c r="AT305" s="625"/>
      <c r="AU305" s="625"/>
      <c r="AV305" s="625"/>
      <c r="AW305" s="625"/>
      <c r="AX305" s="625"/>
      <c r="AY305" s="625"/>
      <c r="AZ305" s="625"/>
      <c r="BA305" s="625"/>
      <c r="BB305" s="625"/>
      <c r="BC305" s="625"/>
      <c r="BD305" s="625"/>
      <c r="BE305" s="625"/>
      <c r="BF305" s="625"/>
    </row>
    <row r="306" spans="1:58" ht="24" hidden="1" customHeight="1" x14ac:dyDescent="0.15">
      <c r="A306" s="220"/>
      <c r="B306" s="147"/>
      <c r="C306" s="625" t="s">
        <v>3128</v>
      </c>
      <c r="D306" s="625" t="s">
        <v>10188</v>
      </c>
      <c r="E306" s="625" t="s">
        <v>15926</v>
      </c>
      <c r="F306" s="625" t="s">
        <v>3128</v>
      </c>
      <c r="G306" s="625"/>
      <c r="H306" s="644"/>
      <c r="I306" s="625" t="s">
        <v>3984</v>
      </c>
      <c r="J306" s="625"/>
      <c r="K306" s="625"/>
      <c r="L306" s="626"/>
      <c r="M306" s="626"/>
      <c r="N306" s="626">
        <v>7144</v>
      </c>
      <c r="O306" s="625" t="s">
        <v>429</v>
      </c>
      <c r="P306" s="626"/>
      <c r="Q306" s="626"/>
      <c r="R306" s="626"/>
      <c r="S306" s="626">
        <v>50</v>
      </c>
      <c r="T306" s="626">
        <v>2.5</v>
      </c>
      <c r="U306" s="626">
        <v>10</v>
      </c>
      <c r="V306" s="626">
        <v>1250</v>
      </c>
      <c r="W306" s="626"/>
      <c r="X306" s="626"/>
      <c r="Y306" s="626"/>
      <c r="Z306" s="626"/>
      <c r="AA306" s="625"/>
      <c r="AB306" s="625"/>
      <c r="AC306" s="626"/>
      <c r="AD306" s="625"/>
      <c r="AE306" s="625">
        <v>2012</v>
      </c>
      <c r="AF306" s="625"/>
      <c r="AG306" s="625"/>
      <c r="AH306" s="625"/>
      <c r="AI306" s="625"/>
      <c r="AJ306" s="625"/>
      <c r="AK306" s="625"/>
      <c r="AL306" s="626"/>
      <c r="AM306" s="626"/>
      <c r="AN306" s="625"/>
      <c r="AO306" s="625"/>
      <c r="AP306" s="625"/>
      <c r="AQ306" s="625"/>
      <c r="AR306" s="625"/>
      <c r="AS306" s="625"/>
      <c r="AT306" s="625"/>
      <c r="AU306" s="625"/>
      <c r="AV306" s="625"/>
      <c r="AW306" s="625"/>
      <c r="AX306" s="625"/>
      <c r="AY306" s="625"/>
      <c r="AZ306" s="625"/>
      <c r="BA306" s="625"/>
      <c r="BB306" s="625"/>
      <c r="BC306" s="625"/>
      <c r="BD306" s="625"/>
      <c r="BE306" s="625"/>
      <c r="BF306" s="625"/>
    </row>
    <row r="307" spans="1:58" ht="24" hidden="1" customHeight="1" x14ac:dyDescent="0.15">
      <c r="A307" s="220"/>
      <c r="B307" s="147"/>
      <c r="C307" s="625" t="s">
        <v>3128</v>
      </c>
      <c r="D307" s="625" t="s">
        <v>13437</v>
      </c>
      <c r="E307" s="625" t="s">
        <v>11564</v>
      </c>
      <c r="F307" s="625" t="s">
        <v>3128</v>
      </c>
      <c r="G307" s="625"/>
      <c r="H307" s="644"/>
      <c r="I307" s="625" t="s">
        <v>3984</v>
      </c>
      <c r="J307" s="625"/>
      <c r="K307" s="625"/>
      <c r="L307" s="626">
        <v>8869</v>
      </c>
      <c r="M307" s="626">
        <v>1699.88</v>
      </c>
      <c r="N307" s="626">
        <v>5528</v>
      </c>
      <c r="O307" s="625" t="s">
        <v>429</v>
      </c>
      <c r="P307" s="626"/>
      <c r="Q307" s="626"/>
      <c r="R307" s="626"/>
      <c r="S307" s="626" t="s">
        <v>11565</v>
      </c>
      <c r="T307" s="626"/>
      <c r="U307" s="626" t="s">
        <v>4162</v>
      </c>
      <c r="V307" s="626"/>
      <c r="W307" s="626"/>
      <c r="X307" s="626"/>
      <c r="Y307" s="626"/>
      <c r="Z307" s="626">
        <v>1055</v>
      </c>
      <c r="AA307" s="625"/>
      <c r="AB307" s="625"/>
      <c r="AC307" s="626"/>
      <c r="AD307" s="625"/>
      <c r="AE307" s="625">
        <v>2018</v>
      </c>
      <c r="AF307" s="625"/>
      <c r="AG307" s="625"/>
      <c r="AH307" s="625"/>
      <c r="AI307" s="625"/>
      <c r="AJ307" s="625"/>
      <c r="AK307" s="625"/>
      <c r="AL307" s="626">
        <v>14000</v>
      </c>
      <c r="AM307" s="626"/>
      <c r="AN307" s="625"/>
      <c r="AO307" s="625"/>
      <c r="AP307" s="625"/>
      <c r="AQ307" s="625"/>
      <c r="AR307" s="625"/>
      <c r="AS307" s="625"/>
      <c r="AT307" s="625"/>
      <c r="AU307" s="625"/>
      <c r="AV307" s="625"/>
      <c r="AW307" s="625"/>
      <c r="AX307" s="625"/>
      <c r="AY307" s="625"/>
      <c r="AZ307" s="625"/>
      <c r="BA307" s="625"/>
      <c r="BB307" s="625"/>
      <c r="BC307" s="625"/>
      <c r="BD307" s="625"/>
      <c r="BE307" s="625"/>
      <c r="BF307" s="625"/>
    </row>
    <row r="308" spans="1:58" ht="24" hidden="1" customHeight="1" x14ac:dyDescent="0.15">
      <c r="A308" s="220"/>
      <c r="B308" s="147"/>
      <c r="C308" s="625" t="s">
        <v>3128</v>
      </c>
      <c r="D308" s="625" t="s">
        <v>13133</v>
      </c>
      <c r="E308" s="625" t="s">
        <v>13134</v>
      </c>
      <c r="F308" s="625" t="s">
        <v>3128</v>
      </c>
      <c r="G308" s="625"/>
      <c r="H308" s="644"/>
      <c r="I308" s="625" t="s">
        <v>3984</v>
      </c>
      <c r="J308" s="625"/>
      <c r="K308" s="625"/>
      <c r="L308" s="626">
        <v>8156</v>
      </c>
      <c r="M308" s="626">
        <v>1576.7</v>
      </c>
      <c r="N308" s="626">
        <v>3583</v>
      </c>
      <c r="O308" s="625" t="s">
        <v>429</v>
      </c>
      <c r="P308" s="626"/>
      <c r="Q308" s="626"/>
      <c r="R308" s="626"/>
      <c r="S308" s="626">
        <v>25</v>
      </c>
      <c r="T308" s="626"/>
      <c r="U308" s="626">
        <v>5</v>
      </c>
      <c r="V308" s="626">
        <v>1058</v>
      </c>
      <c r="W308" s="626"/>
      <c r="X308" s="626"/>
      <c r="Y308" s="626"/>
      <c r="Z308" s="626"/>
      <c r="AA308" s="625"/>
      <c r="AB308" s="625"/>
      <c r="AC308" s="626"/>
      <c r="AD308" s="625"/>
      <c r="AE308" s="625">
        <v>2020</v>
      </c>
      <c r="AF308" s="625"/>
      <c r="AG308" s="625"/>
      <c r="AH308" s="625"/>
      <c r="AI308" s="625"/>
      <c r="AJ308" s="625"/>
      <c r="AK308" s="625"/>
      <c r="AL308" s="626">
        <v>12599</v>
      </c>
      <c r="AM308" s="626"/>
      <c r="AN308" s="625"/>
      <c r="AO308" s="625"/>
      <c r="AP308" s="625"/>
      <c r="AQ308" s="625"/>
      <c r="AR308" s="625"/>
      <c r="AS308" s="625"/>
      <c r="AT308" s="625"/>
      <c r="AU308" s="625"/>
      <c r="AV308" s="625"/>
      <c r="AW308" s="625"/>
      <c r="AX308" s="625"/>
      <c r="AY308" s="625"/>
      <c r="AZ308" s="625"/>
      <c r="BA308" s="625"/>
      <c r="BB308" s="625"/>
      <c r="BC308" s="625"/>
      <c r="BD308" s="625"/>
      <c r="BE308" s="625"/>
      <c r="BF308" s="625"/>
    </row>
    <row r="309" spans="1:58" ht="24" hidden="1" customHeight="1" x14ac:dyDescent="0.15">
      <c r="A309" s="220"/>
      <c r="B309" s="147"/>
      <c r="C309" s="625" t="s">
        <v>17111</v>
      </c>
      <c r="D309" s="625" t="s">
        <v>17149</v>
      </c>
      <c r="E309" s="625" t="s">
        <v>17121</v>
      </c>
      <c r="F309" s="625" t="s">
        <v>17111</v>
      </c>
      <c r="G309" s="625"/>
      <c r="H309" s="644"/>
      <c r="I309" s="625" t="s">
        <v>17122</v>
      </c>
      <c r="J309" s="625"/>
      <c r="K309" s="625"/>
      <c r="L309" s="626"/>
      <c r="M309" s="626"/>
      <c r="N309" s="626"/>
      <c r="O309" s="625"/>
      <c r="P309" s="626"/>
      <c r="Q309" s="626"/>
      <c r="R309" s="626"/>
      <c r="S309" s="626">
        <v>25</v>
      </c>
      <c r="T309" s="626">
        <v>3</v>
      </c>
      <c r="U309" s="626">
        <v>10</v>
      </c>
      <c r="V309" s="626">
        <v>405</v>
      </c>
      <c r="W309" s="626"/>
      <c r="X309" s="626"/>
      <c r="Y309" s="626"/>
      <c r="Z309" s="626"/>
      <c r="AA309" s="625"/>
      <c r="AB309" s="625"/>
      <c r="AC309" s="626"/>
      <c r="AD309" s="625"/>
      <c r="AE309" s="625">
        <v>2022</v>
      </c>
      <c r="AF309" s="625"/>
      <c r="AG309" s="625"/>
      <c r="AH309" s="625"/>
      <c r="AI309" s="625"/>
      <c r="AJ309" s="625"/>
      <c r="AK309" s="625"/>
      <c r="AL309" s="626"/>
      <c r="AM309" s="626"/>
      <c r="AN309" s="625"/>
      <c r="AO309" s="625"/>
      <c r="AP309" s="625"/>
      <c r="AQ309" s="625"/>
      <c r="AR309" s="625"/>
      <c r="AS309" s="625"/>
      <c r="AT309" s="625"/>
      <c r="AU309" s="625"/>
      <c r="AV309" s="625"/>
      <c r="AW309" s="625"/>
      <c r="AX309" s="625"/>
      <c r="AY309" s="625"/>
      <c r="AZ309" s="625"/>
      <c r="BA309" s="625"/>
      <c r="BB309" s="625"/>
      <c r="BC309" s="625"/>
      <c r="BD309" s="625"/>
      <c r="BE309" s="625"/>
      <c r="BF309" s="625" t="s">
        <v>17078</v>
      </c>
    </row>
    <row r="310" spans="1:58" ht="24" hidden="1" customHeight="1" x14ac:dyDescent="0.15">
      <c r="A310" s="220"/>
      <c r="B310" s="147"/>
      <c r="C310" s="625" t="s">
        <v>1611</v>
      </c>
      <c r="D310" s="625" t="s">
        <v>4197</v>
      </c>
      <c r="E310" s="625" t="s">
        <v>13438</v>
      </c>
      <c r="F310" s="625" t="s">
        <v>1611</v>
      </c>
      <c r="G310" s="625" t="s">
        <v>4139</v>
      </c>
      <c r="H310" s="644" t="s">
        <v>4140</v>
      </c>
      <c r="I310" s="625" t="s">
        <v>4198</v>
      </c>
      <c r="J310" s="625">
        <v>14</v>
      </c>
      <c r="K310" s="625" t="s">
        <v>4142</v>
      </c>
      <c r="L310" s="626">
        <v>14806</v>
      </c>
      <c r="M310" s="626">
        <v>1174</v>
      </c>
      <c r="N310" s="626">
        <v>4625</v>
      </c>
      <c r="O310" s="625" t="s">
        <v>429</v>
      </c>
      <c r="P310" s="626"/>
      <c r="Q310" s="626"/>
      <c r="R310" s="626"/>
      <c r="S310" s="626"/>
      <c r="T310" s="626"/>
      <c r="U310" s="626"/>
      <c r="V310" s="626"/>
      <c r="W310" s="626">
        <v>25</v>
      </c>
      <c r="X310" s="626">
        <v>13</v>
      </c>
      <c r="Y310" s="626">
        <v>6</v>
      </c>
      <c r="Z310" s="626">
        <v>325</v>
      </c>
      <c r="AA310" s="625"/>
      <c r="AB310" s="625"/>
      <c r="AC310" s="626">
        <v>350</v>
      </c>
      <c r="AD310" s="625"/>
      <c r="AE310" s="625">
        <v>1993</v>
      </c>
      <c r="AF310" s="625">
        <v>1993</v>
      </c>
      <c r="AG310" s="625">
        <v>3850</v>
      </c>
      <c r="AH310" s="625">
        <v>2040</v>
      </c>
      <c r="AI310" s="625"/>
      <c r="AJ310" s="625"/>
      <c r="AK310" s="625"/>
      <c r="AL310" s="626">
        <v>7883</v>
      </c>
      <c r="AM310" s="626">
        <v>13773</v>
      </c>
      <c r="AN310" s="625"/>
      <c r="AO310" s="625"/>
      <c r="AP310" s="625"/>
      <c r="AQ310" s="625"/>
      <c r="AR310" s="625"/>
      <c r="AS310" s="625"/>
      <c r="AT310" s="625"/>
      <c r="AU310" s="625"/>
      <c r="AV310" s="625"/>
      <c r="AW310" s="625"/>
      <c r="AX310" s="625"/>
      <c r="AY310" s="625"/>
      <c r="AZ310" s="625"/>
      <c r="BA310" s="625"/>
      <c r="BB310" s="625"/>
      <c r="BC310" s="625"/>
      <c r="BD310" s="625"/>
      <c r="BE310" s="625"/>
      <c r="BF310" s="625" t="s">
        <v>4167</v>
      </c>
    </row>
    <row r="311" spans="1:58" ht="24" hidden="1" customHeight="1" x14ac:dyDescent="0.15">
      <c r="A311" s="220" t="s">
        <v>156</v>
      </c>
      <c r="B311" s="147"/>
      <c r="C311" s="625" t="s">
        <v>1611</v>
      </c>
      <c r="D311" s="625" t="s">
        <v>4199</v>
      </c>
      <c r="E311" s="625" t="s">
        <v>4200</v>
      </c>
      <c r="F311" s="625" t="s">
        <v>1611</v>
      </c>
      <c r="G311" s="625" t="s">
        <v>325</v>
      </c>
      <c r="H311" s="644"/>
      <c r="I311" s="625"/>
      <c r="J311" s="625"/>
      <c r="K311" s="625" t="s">
        <v>429</v>
      </c>
      <c r="L311" s="626">
        <v>6933</v>
      </c>
      <c r="M311" s="626">
        <v>1236</v>
      </c>
      <c r="N311" s="626">
        <v>3257</v>
      </c>
      <c r="O311" s="625" t="s">
        <v>429</v>
      </c>
      <c r="P311" s="626"/>
      <c r="Q311" s="626"/>
      <c r="R311" s="626"/>
      <c r="S311" s="626"/>
      <c r="T311" s="626"/>
      <c r="U311" s="626"/>
      <c r="V311" s="626"/>
      <c r="W311" s="626">
        <v>25</v>
      </c>
      <c r="X311" s="626">
        <v>13</v>
      </c>
      <c r="Y311" s="626">
        <v>6</v>
      </c>
      <c r="Z311" s="626">
        <v>325</v>
      </c>
      <c r="AA311" s="625"/>
      <c r="AB311" s="625"/>
      <c r="AC311" s="626"/>
      <c r="AD311" s="625"/>
      <c r="AE311" s="625">
        <v>2003</v>
      </c>
      <c r="AF311" s="625"/>
      <c r="AG311" s="625"/>
      <c r="AH311" s="625"/>
      <c r="AI311" s="625"/>
      <c r="AJ311" s="625"/>
      <c r="AK311" s="625"/>
      <c r="AL311" s="626">
        <v>6000</v>
      </c>
      <c r="AM311" s="626"/>
      <c r="AN311" s="625"/>
      <c r="AO311" s="625"/>
      <c r="AP311" s="625"/>
      <c r="AQ311" s="625"/>
      <c r="AR311" s="625"/>
      <c r="AS311" s="625"/>
      <c r="AT311" s="625"/>
      <c r="AU311" s="625"/>
      <c r="AV311" s="625"/>
      <c r="AW311" s="625"/>
      <c r="AX311" s="625"/>
      <c r="AY311" s="625"/>
      <c r="AZ311" s="625"/>
      <c r="BA311" s="625"/>
      <c r="BB311" s="625"/>
      <c r="BC311" s="625"/>
      <c r="BD311" s="625"/>
      <c r="BE311" s="625"/>
      <c r="BF311" s="625"/>
    </row>
    <row r="312" spans="1:58" ht="24" hidden="1" customHeight="1" x14ac:dyDescent="0.15">
      <c r="A312" s="220" t="s">
        <v>93</v>
      </c>
      <c r="B312" s="147"/>
      <c r="C312" s="625" t="s">
        <v>665</v>
      </c>
      <c r="D312" s="625" t="s">
        <v>4229</v>
      </c>
      <c r="E312" s="625" t="s">
        <v>4230</v>
      </c>
      <c r="F312" s="625" t="s">
        <v>665</v>
      </c>
      <c r="G312" s="625"/>
      <c r="H312" s="644"/>
      <c r="I312" s="625" t="s">
        <v>15723</v>
      </c>
      <c r="J312" s="625">
        <v>30582</v>
      </c>
      <c r="K312" s="625">
        <v>6054</v>
      </c>
      <c r="L312" s="626">
        <v>30582</v>
      </c>
      <c r="M312" s="626">
        <v>6054</v>
      </c>
      <c r="N312" s="626">
        <v>26925.87</v>
      </c>
      <c r="O312" s="625" t="s">
        <v>429</v>
      </c>
      <c r="P312" s="626"/>
      <c r="Q312" s="626"/>
      <c r="R312" s="626"/>
      <c r="S312" s="626"/>
      <c r="T312" s="626"/>
      <c r="U312" s="626"/>
      <c r="V312" s="626"/>
      <c r="W312" s="626">
        <v>25</v>
      </c>
      <c r="X312" s="626">
        <v>15</v>
      </c>
      <c r="Y312" s="626">
        <v>6</v>
      </c>
      <c r="Z312" s="626">
        <v>375</v>
      </c>
      <c r="AA312" s="625"/>
      <c r="AB312" s="625"/>
      <c r="AC312" s="626"/>
      <c r="AD312" s="625"/>
      <c r="AE312" s="625">
        <v>2011</v>
      </c>
      <c r="AF312" s="625"/>
      <c r="AG312" s="625"/>
      <c r="AH312" s="625"/>
      <c r="AI312" s="625"/>
      <c r="AJ312" s="625"/>
      <c r="AK312" s="625"/>
      <c r="AL312" s="626">
        <v>61610</v>
      </c>
      <c r="AM312" s="626"/>
      <c r="AN312" s="625"/>
      <c r="AO312" s="625"/>
      <c r="AP312" s="625"/>
      <c r="AQ312" s="625"/>
      <c r="AR312" s="625"/>
      <c r="AS312" s="625"/>
      <c r="AT312" s="625"/>
      <c r="AU312" s="625"/>
      <c r="AV312" s="625"/>
      <c r="AW312" s="625"/>
      <c r="AX312" s="625"/>
      <c r="AY312" s="625"/>
      <c r="AZ312" s="625"/>
      <c r="BA312" s="625"/>
      <c r="BB312" s="625"/>
      <c r="BC312" s="625"/>
      <c r="BD312" s="625"/>
      <c r="BE312" s="625"/>
      <c r="BF312" s="625"/>
    </row>
    <row r="313" spans="1:58" ht="24" hidden="1" customHeight="1" x14ac:dyDescent="0.15">
      <c r="A313" s="220" t="s">
        <v>336</v>
      </c>
      <c r="B313" s="147"/>
      <c r="C313" s="625" t="s">
        <v>3125</v>
      </c>
      <c r="D313" s="625" t="s">
        <v>13442</v>
      </c>
      <c r="E313" s="625" t="s">
        <v>4219</v>
      </c>
      <c r="F313" s="625" t="s">
        <v>3125</v>
      </c>
      <c r="G313" s="625"/>
      <c r="H313" s="644"/>
      <c r="I313" s="625" t="s">
        <v>2906</v>
      </c>
      <c r="J313" s="625"/>
      <c r="K313" s="625"/>
      <c r="L313" s="626">
        <v>1953.1</v>
      </c>
      <c r="M313" s="626">
        <v>1145.97</v>
      </c>
      <c r="N313" s="626">
        <v>9960.89</v>
      </c>
      <c r="O313" s="625" t="s">
        <v>429</v>
      </c>
      <c r="P313" s="626"/>
      <c r="Q313" s="626"/>
      <c r="R313" s="626"/>
      <c r="S313" s="626"/>
      <c r="T313" s="626"/>
      <c r="U313" s="626"/>
      <c r="V313" s="626"/>
      <c r="W313" s="626">
        <v>25</v>
      </c>
      <c r="X313" s="626">
        <v>15</v>
      </c>
      <c r="Y313" s="626">
        <v>6</v>
      </c>
      <c r="Z313" s="626">
        <v>375</v>
      </c>
      <c r="AA313" s="625"/>
      <c r="AB313" s="625"/>
      <c r="AC313" s="626"/>
      <c r="AD313" s="625"/>
      <c r="AE313" s="625">
        <v>2004</v>
      </c>
      <c r="AF313" s="625"/>
      <c r="AG313" s="625"/>
      <c r="AH313" s="625"/>
      <c r="AI313" s="625"/>
      <c r="AJ313" s="625"/>
      <c r="AK313" s="625"/>
      <c r="AL313" s="626"/>
      <c r="AM313" s="626"/>
      <c r="AN313" s="625"/>
      <c r="AO313" s="625"/>
      <c r="AP313" s="625"/>
      <c r="AQ313" s="625"/>
      <c r="AR313" s="625"/>
      <c r="AS313" s="625"/>
      <c r="AT313" s="625"/>
      <c r="AU313" s="625"/>
      <c r="AV313" s="625"/>
      <c r="AW313" s="625"/>
      <c r="AX313" s="625"/>
      <c r="AY313" s="625"/>
      <c r="AZ313" s="625"/>
      <c r="BA313" s="625"/>
      <c r="BB313" s="625"/>
      <c r="BC313" s="625"/>
      <c r="BD313" s="625"/>
      <c r="BE313" s="625"/>
      <c r="BF313" s="625" t="s">
        <v>17150</v>
      </c>
    </row>
    <row r="314" spans="1:58" ht="24" hidden="1" customHeight="1" x14ac:dyDescent="0.15">
      <c r="A314" s="220"/>
      <c r="B314" s="147"/>
      <c r="C314" s="625" t="s">
        <v>3125</v>
      </c>
      <c r="D314" s="625" t="s">
        <v>13443</v>
      </c>
      <c r="E314" s="625" t="s">
        <v>4220</v>
      </c>
      <c r="F314" s="625" t="s">
        <v>3125</v>
      </c>
      <c r="G314" s="625"/>
      <c r="H314" s="644"/>
      <c r="I314" s="625" t="s">
        <v>17151</v>
      </c>
      <c r="J314" s="625"/>
      <c r="K314" s="625"/>
      <c r="L314" s="626">
        <v>1471.1</v>
      </c>
      <c r="M314" s="626">
        <v>755.26</v>
      </c>
      <c r="N314" s="626">
        <v>5155</v>
      </c>
      <c r="O314" s="625" t="s">
        <v>429</v>
      </c>
      <c r="P314" s="626"/>
      <c r="Q314" s="626"/>
      <c r="R314" s="626"/>
      <c r="S314" s="626"/>
      <c r="T314" s="626"/>
      <c r="U314" s="626"/>
      <c r="V314" s="626"/>
      <c r="W314" s="626">
        <v>25</v>
      </c>
      <c r="X314" s="626">
        <v>13</v>
      </c>
      <c r="Y314" s="626">
        <v>6</v>
      </c>
      <c r="Z314" s="626">
        <v>325</v>
      </c>
      <c r="AA314" s="625"/>
      <c r="AB314" s="625"/>
      <c r="AC314" s="626"/>
      <c r="AD314" s="625"/>
      <c r="AE314" s="625">
        <v>1997</v>
      </c>
      <c r="AF314" s="625"/>
      <c r="AG314" s="625"/>
      <c r="AH314" s="625"/>
      <c r="AI314" s="625"/>
      <c r="AJ314" s="625"/>
      <c r="AK314" s="625"/>
      <c r="AL314" s="626">
        <v>1999</v>
      </c>
      <c r="AM314" s="626"/>
      <c r="AN314" s="625"/>
      <c r="AO314" s="625"/>
      <c r="AP314" s="625"/>
      <c r="AQ314" s="625"/>
      <c r="AR314" s="625"/>
      <c r="AS314" s="625"/>
      <c r="AT314" s="625"/>
      <c r="AU314" s="625"/>
      <c r="AV314" s="625"/>
      <c r="AW314" s="625"/>
      <c r="AX314" s="625"/>
      <c r="AY314" s="625"/>
      <c r="AZ314" s="625"/>
      <c r="BA314" s="625"/>
      <c r="BB314" s="625"/>
      <c r="BC314" s="625"/>
      <c r="BD314" s="625"/>
      <c r="BE314" s="625"/>
      <c r="BF314" s="625" t="s">
        <v>17152</v>
      </c>
    </row>
    <row r="315" spans="1:58" ht="24" hidden="1" customHeight="1" x14ac:dyDescent="0.15">
      <c r="A315" s="220"/>
      <c r="B315" s="147"/>
      <c r="C315" s="625" t="s">
        <v>3186</v>
      </c>
      <c r="D315" s="625" t="s">
        <v>13147</v>
      </c>
      <c r="E315" s="625" t="s">
        <v>4259</v>
      </c>
      <c r="F315" s="625" t="s">
        <v>3186</v>
      </c>
      <c r="G315" s="625" t="s">
        <v>4241</v>
      </c>
      <c r="H315" s="803"/>
      <c r="I315" s="625" t="s">
        <v>3188</v>
      </c>
      <c r="J315" s="625">
        <v>15</v>
      </c>
      <c r="K315" s="625"/>
      <c r="L315" s="626">
        <v>139821</v>
      </c>
      <c r="M315" s="626">
        <v>3420</v>
      </c>
      <c r="N315" s="626">
        <v>8832</v>
      </c>
      <c r="O315" s="625" t="s">
        <v>429</v>
      </c>
      <c r="P315" s="626"/>
      <c r="Q315" s="626"/>
      <c r="R315" s="626"/>
      <c r="S315" s="626">
        <v>25</v>
      </c>
      <c r="T315" s="626">
        <v>13</v>
      </c>
      <c r="U315" s="626">
        <v>6</v>
      </c>
      <c r="V315" s="626">
        <v>325</v>
      </c>
      <c r="W315" s="626"/>
      <c r="X315" s="626"/>
      <c r="Y315" s="626"/>
      <c r="Z315" s="626"/>
      <c r="AA315" s="625" t="s">
        <v>4242</v>
      </c>
      <c r="AB315" s="625"/>
      <c r="AC315" s="626"/>
      <c r="AD315" s="625">
        <v>300</v>
      </c>
      <c r="AE315" s="625">
        <v>2007</v>
      </c>
      <c r="AF315" s="625">
        <v>2007</v>
      </c>
      <c r="AG315" s="625"/>
      <c r="AH315" s="625"/>
      <c r="AI315" s="625"/>
      <c r="AJ315" s="625"/>
      <c r="AK315" s="625"/>
      <c r="AL315" s="626"/>
      <c r="AM315" s="626"/>
      <c r="AN315" s="625">
        <v>9000</v>
      </c>
      <c r="AO315" s="625"/>
      <c r="AP315" s="625"/>
      <c r="AQ315" s="625"/>
      <c r="AR315" s="625"/>
      <c r="AS315" s="625"/>
      <c r="AT315" s="625"/>
      <c r="AU315" s="625"/>
      <c r="AV315" s="625"/>
      <c r="AW315" s="625"/>
      <c r="AX315" s="625"/>
      <c r="AY315" s="625"/>
      <c r="AZ315" s="625"/>
      <c r="BA315" s="625"/>
      <c r="BB315" s="625"/>
      <c r="BC315" s="625"/>
      <c r="BD315" s="625"/>
      <c r="BE315" s="625" t="s">
        <v>4192</v>
      </c>
      <c r="BF315" s="625" t="s">
        <v>4154</v>
      </c>
    </row>
    <row r="316" spans="1:58" ht="24" hidden="1" customHeight="1" x14ac:dyDescent="0.15">
      <c r="A316" s="220">
        <v>5</v>
      </c>
      <c r="B316" s="147"/>
      <c r="C316" s="625" t="s">
        <v>3133</v>
      </c>
      <c r="D316" s="625" t="s">
        <v>4221</v>
      </c>
      <c r="E316" s="625" t="s">
        <v>4222</v>
      </c>
      <c r="F316" s="625" t="s">
        <v>3133</v>
      </c>
      <c r="G316" s="625" t="s">
        <v>3148</v>
      </c>
      <c r="H316" s="644" t="s">
        <v>214</v>
      </c>
      <c r="I316" s="625" t="s">
        <v>4223</v>
      </c>
      <c r="J316" s="625">
        <v>3</v>
      </c>
      <c r="K316" s="625"/>
      <c r="L316" s="626">
        <v>2357</v>
      </c>
      <c r="M316" s="626">
        <v>863</v>
      </c>
      <c r="N316" s="626">
        <v>6334</v>
      </c>
      <c r="O316" s="625" t="s">
        <v>429</v>
      </c>
      <c r="P316" s="626"/>
      <c r="Q316" s="626"/>
      <c r="R316" s="626"/>
      <c r="S316" s="626">
        <v>25</v>
      </c>
      <c r="T316" s="626">
        <v>15</v>
      </c>
      <c r="U316" s="626">
        <v>6</v>
      </c>
      <c r="V316" s="626">
        <v>375</v>
      </c>
      <c r="W316" s="626"/>
      <c r="X316" s="626"/>
      <c r="Y316" s="626"/>
      <c r="Z316" s="626"/>
      <c r="AA316" s="625">
        <v>50</v>
      </c>
      <c r="AB316" s="625"/>
      <c r="AC316" s="626"/>
      <c r="AD316" s="625"/>
      <c r="AE316" s="625">
        <v>2007</v>
      </c>
      <c r="AF316" s="625">
        <v>2007</v>
      </c>
      <c r="AG316" s="625">
        <v>250</v>
      </c>
      <c r="AH316" s="625"/>
      <c r="AI316" s="625">
        <v>250</v>
      </c>
      <c r="AJ316" s="625"/>
      <c r="AK316" s="625"/>
      <c r="AL316" s="626">
        <v>14415</v>
      </c>
      <c r="AM316" s="626">
        <v>14415</v>
      </c>
      <c r="AN316" s="625"/>
      <c r="AO316" s="625"/>
      <c r="AP316" s="625"/>
      <c r="AQ316" s="625"/>
      <c r="AR316" s="625"/>
      <c r="AS316" s="625" t="s">
        <v>4224</v>
      </c>
      <c r="AT316" s="625"/>
      <c r="AU316" s="625"/>
      <c r="AV316" s="625"/>
      <c r="AW316" s="625"/>
      <c r="AX316" s="625"/>
      <c r="AY316" s="625"/>
      <c r="AZ316" s="625"/>
      <c r="BA316" s="625"/>
      <c r="BB316" s="625"/>
      <c r="BC316" s="625"/>
      <c r="BD316" s="625"/>
      <c r="BE316" s="625"/>
      <c r="BF316" s="625" t="s">
        <v>4225</v>
      </c>
    </row>
    <row r="317" spans="1:58" ht="24" hidden="1" customHeight="1" x14ac:dyDescent="0.15">
      <c r="A317" s="220"/>
      <c r="B317" s="147"/>
      <c r="C317" s="625" t="s">
        <v>3133</v>
      </c>
      <c r="D317" s="625" t="s">
        <v>4226</v>
      </c>
      <c r="E317" s="625" t="s">
        <v>4227</v>
      </c>
      <c r="F317" s="625" t="s">
        <v>3133</v>
      </c>
      <c r="G317" s="625"/>
      <c r="H317" s="644"/>
      <c r="I317" s="625" t="s">
        <v>4228</v>
      </c>
      <c r="J317" s="625"/>
      <c r="K317" s="625"/>
      <c r="L317" s="626">
        <v>2597</v>
      </c>
      <c r="M317" s="626">
        <v>1645</v>
      </c>
      <c r="N317" s="626">
        <v>7015</v>
      </c>
      <c r="O317" s="625" t="s">
        <v>429</v>
      </c>
      <c r="P317" s="626"/>
      <c r="Q317" s="626"/>
      <c r="R317" s="626"/>
      <c r="S317" s="626">
        <v>25</v>
      </c>
      <c r="T317" s="626">
        <v>13</v>
      </c>
      <c r="U317" s="626">
        <v>6</v>
      </c>
      <c r="V317" s="626">
        <v>325</v>
      </c>
      <c r="W317" s="626"/>
      <c r="X317" s="626"/>
      <c r="Y317" s="626"/>
      <c r="Z317" s="626"/>
      <c r="AA317" s="625"/>
      <c r="AB317" s="625"/>
      <c r="AC317" s="626"/>
      <c r="AD317" s="625"/>
      <c r="AE317" s="625">
        <v>2004</v>
      </c>
      <c r="AF317" s="625">
        <v>2004</v>
      </c>
      <c r="AG317" s="625"/>
      <c r="AH317" s="625"/>
      <c r="AI317" s="625"/>
      <c r="AJ317" s="625"/>
      <c r="AK317" s="625"/>
      <c r="AL317" s="626">
        <v>11361</v>
      </c>
      <c r="AM317" s="626">
        <v>11361</v>
      </c>
      <c r="AN317" s="625"/>
      <c r="AO317" s="625"/>
      <c r="AP317" s="625"/>
      <c r="AQ317" s="625"/>
      <c r="AR317" s="625"/>
      <c r="AS317" s="625"/>
      <c r="AT317" s="625"/>
      <c r="AU317" s="625"/>
      <c r="AV317" s="625"/>
      <c r="AW317" s="625"/>
      <c r="AX317" s="625"/>
      <c r="AY317" s="625"/>
      <c r="AZ317" s="625"/>
      <c r="BA317" s="625"/>
      <c r="BB317" s="625"/>
      <c r="BC317" s="625"/>
      <c r="BD317" s="625"/>
      <c r="BE317" s="625"/>
      <c r="BF317" s="625" t="s">
        <v>2547</v>
      </c>
    </row>
    <row r="318" spans="1:58" ht="24" hidden="1" customHeight="1" x14ac:dyDescent="0.15">
      <c r="A318" s="220">
        <v>8</v>
      </c>
      <c r="B318" s="147"/>
      <c r="C318" s="625" t="s">
        <v>3133</v>
      </c>
      <c r="D318" s="625" t="s">
        <v>13444</v>
      </c>
      <c r="E318" s="625" t="s">
        <v>11566</v>
      </c>
      <c r="F318" s="625" t="s">
        <v>3133</v>
      </c>
      <c r="G318" s="625"/>
      <c r="H318" s="803"/>
      <c r="I318" s="625" t="s">
        <v>12452</v>
      </c>
      <c r="J318" s="625"/>
      <c r="K318" s="625"/>
      <c r="L318" s="626">
        <v>80680</v>
      </c>
      <c r="M318" s="626">
        <v>1907</v>
      </c>
      <c r="N318" s="626">
        <v>7993</v>
      </c>
      <c r="O318" s="625" t="s">
        <v>429</v>
      </c>
      <c r="P318" s="626"/>
      <c r="Q318" s="626"/>
      <c r="R318" s="626"/>
      <c r="S318" s="626">
        <v>25</v>
      </c>
      <c r="T318" s="626"/>
      <c r="U318" s="626">
        <v>6</v>
      </c>
      <c r="V318" s="626"/>
      <c r="W318" s="626"/>
      <c r="X318" s="626"/>
      <c r="Y318" s="626"/>
      <c r="Z318" s="626"/>
      <c r="AA318" s="625"/>
      <c r="AB318" s="625"/>
      <c r="AC318" s="626"/>
      <c r="AD318" s="625"/>
      <c r="AE318" s="625">
        <v>2018</v>
      </c>
      <c r="AF318" s="625"/>
      <c r="AG318" s="625"/>
      <c r="AH318" s="625"/>
      <c r="AI318" s="625"/>
      <c r="AJ318" s="625"/>
      <c r="AK318" s="625"/>
      <c r="AL318" s="626">
        <v>25393</v>
      </c>
      <c r="AM318" s="626"/>
      <c r="AN318" s="625"/>
      <c r="AO318" s="625"/>
      <c r="AP318" s="625"/>
      <c r="AQ318" s="625"/>
      <c r="AR318" s="625"/>
      <c r="AS318" s="625"/>
      <c r="AT318" s="625"/>
      <c r="AU318" s="625"/>
      <c r="AV318" s="625"/>
      <c r="AW318" s="625"/>
      <c r="AX318" s="625"/>
      <c r="AY318" s="625"/>
      <c r="AZ318" s="625"/>
      <c r="BA318" s="625"/>
      <c r="BB318" s="625"/>
      <c r="BC318" s="625"/>
      <c r="BD318" s="625"/>
      <c r="BE318" s="625"/>
      <c r="BF318" s="625"/>
    </row>
    <row r="319" spans="1:58" ht="24" hidden="1" customHeight="1" x14ac:dyDescent="0.15">
      <c r="A319" s="220">
        <v>9</v>
      </c>
      <c r="B319" s="147"/>
      <c r="C319" s="625" t="s">
        <v>3133</v>
      </c>
      <c r="D319" s="625" t="s">
        <v>13445</v>
      </c>
      <c r="E319" s="625" t="s">
        <v>15927</v>
      </c>
      <c r="F319" s="625" t="s">
        <v>3133</v>
      </c>
      <c r="G319" s="625"/>
      <c r="H319" s="803"/>
      <c r="I319" s="625" t="s">
        <v>15928</v>
      </c>
      <c r="J319" s="625"/>
      <c r="K319" s="625"/>
      <c r="L319" s="626">
        <v>6633</v>
      </c>
      <c r="M319" s="626">
        <v>1791.66</v>
      </c>
      <c r="N319" s="626">
        <v>11998.09</v>
      </c>
      <c r="O319" s="625" t="s">
        <v>429</v>
      </c>
      <c r="P319" s="626"/>
      <c r="Q319" s="626"/>
      <c r="R319" s="626"/>
      <c r="S319" s="626">
        <v>25</v>
      </c>
      <c r="T319" s="626"/>
      <c r="U319" s="626">
        <v>6</v>
      </c>
      <c r="V319" s="626"/>
      <c r="W319" s="626"/>
      <c r="X319" s="626"/>
      <c r="Y319" s="626"/>
      <c r="Z319" s="626"/>
      <c r="AA319" s="625"/>
      <c r="AB319" s="625"/>
      <c r="AC319" s="626"/>
      <c r="AD319" s="625"/>
      <c r="AE319" s="625">
        <v>2019</v>
      </c>
      <c r="AF319" s="625"/>
      <c r="AG319" s="625"/>
      <c r="AH319" s="625"/>
      <c r="AI319" s="625"/>
      <c r="AJ319" s="625"/>
      <c r="AK319" s="625"/>
      <c r="AL319" s="626">
        <v>35168</v>
      </c>
      <c r="AM319" s="626"/>
      <c r="AN319" s="625"/>
      <c r="AO319" s="625"/>
      <c r="AP319" s="625"/>
      <c r="AQ319" s="625"/>
      <c r="AR319" s="625"/>
      <c r="AS319" s="625"/>
      <c r="AT319" s="625"/>
      <c r="AU319" s="625"/>
      <c r="AV319" s="625"/>
      <c r="AW319" s="625"/>
      <c r="AX319" s="625"/>
      <c r="AY319" s="625"/>
      <c r="AZ319" s="625"/>
      <c r="BA319" s="625"/>
      <c r="BB319" s="625"/>
      <c r="BC319" s="625"/>
      <c r="BD319" s="625"/>
      <c r="BE319" s="625"/>
      <c r="BF319" s="625" t="s">
        <v>15929</v>
      </c>
    </row>
    <row r="320" spans="1:58" ht="24" hidden="1" customHeight="1" x14ac:dyDescent="0.15">
      <c r="A320" s="220"/>
      <c r="B320" s="147"/>
      <c r="C320" s="625" t="s">
        <v>363</v>
      </c>
      <c r="D320" s="625" t="s">
        <v>4255</v>
      </c>
      <c r="E320" s="625" t="s">
        <v>4256</v>
      </c>
      <c r="F320" s="625" t="s">
        <v>363</v>
      </c>
      <c r="G320" s="625"/>
      <c r="H320" s="803"/>
      <c r="I320" s="625" t="s">
        <v>325</v>
      </c>
      <c r="J320" s="626">
        <v>33278</v>
      </c>
      <c r="K320" s="625"/>
      <c r="L320" s="626">
        <v>33278</v>
      </c>
      <c r="M320" s="626">
        <v>6834</v>
      </c>
      <c r="N320" s="626">
        <v>26167</v>
      </c>
      <c r="O320" s="625" t="s">
        <v>429</v>
      </c>
      <c r="P320" s="626"/>
      <c r="Q320" s="626"/>
      <c r="R320" s="626"/>
      <c r="S320" s="626">
        <v>50</v>
      </c>
      <c r="T320" s="626">
        <v>25</v>
      </c>
      <c r="U320" s="626">
        <v>10</v>
      </c>
      <c r="V320" s="626">
        <v>1250</v>
      </c>
      <c r="W320" s="626"/>
      <c r="X320" s="626"/>
      <c r="Y320" s="626"/>
      <c r="Z320" s="626"/>
      <c r="AA320" s="625"/>
      <c r="AB320" s="625">
        <v>390</v>
      </c>
      <c r="AC320" s="626"/>
      <c r="AD320" s="625"/>
      <c r="AE320" s="625">
        <v>2010</v>
      </c>
      <c r="AF320" s="625"/>
      <c r="AG320" s="625"/>
      <c r="AH320" s="625"/>
      <c r="AI320" s="625"/>
      <c r="AJ320" s="625"/>
      <c r="AK320" s="625"/>
      <c r="AL320" s="626"/>
      <c r="AM320" s="626"/>
      <c r="AN320" s="625"/>
      <c r="AO320" s="625"/>
      <c r="AP320" s="625"/>
      <c r="AQ320" s="625"/>
      <c r="AR320" s="625"/>
      <c r="AS320" s="625"/>
      <c r="AT320" s="625"/>
      <c r="AU320" s="625"/>
      <c r="AV320" s="625"/>
      <c r="AW320" s="625"/>
      <c r="AX320" s="625"/>
      <c r="AY320" s="625"/>
      <c r="AZ320" s="625"/>
      <c r="BA320" s="625"/>
      <c r="BB320" s="625"/>
      <c r="BC320" s="625"/>
      <c r="BD320" s="625"/>
      <c r="BE320" s="625" t="s">
        <v>4257</v>
      </c>
      <c r="BF320" s="625"/>
    </row>
    <row r="321" spans="1:58" ht="24" hidden="1" customHeight="1" x14ac:dyDescent="0.15">
      <c r="A321" s="220"/>
      <c r="B321" s="147"/>
      <c r="C321" s="625" t="s">
        <v>363</v>
      </c>
      <c r="D321" s="625" t="s">
        <v>13446</v>
      </c>
      <c r="E321" s="625" t="s">
        <v>4258</v>
      </c>
      <c r="F321" s="625" t="s">
        <v>363</v>
      </c>
      <c r="G321" s="625"/>
      <c r="H321" s="803"/>
      <c r="I321" s="625" t="s">
        <v>325</v>
      </c>
      <c r="J321" s="626">
        <v>9007.2999999999993</v>
      </c>
      <c r="K321" s="625"/>
      <c r="L321" s="626">
        <v>9007.2999999999993</v>
      </c>
      <c r="M321" s="626">
        <v>1893.67</v>
      </c>
      <c r="N321" s="626">
        <v>8181.36</v>
      </c>
      <c r="O321" s="625" t="s">
        <v>429</v>
      </c>
      <c r="P321" s="626"/>
      <c r="Q321" s="626"/>
      <c r="R321" s="626"/>
      <c r="S321" s="626"/>
      <c r="T321" s="626"/>
      <c r="U321" s="626"/>
      <c r="V321" s="626"/>
      <c r="W321" s="626">
        <v>25</v>
      </c>
      <c r="X321" s="626">
        <v>9</v>
      </c>
      <c r="Y321" s="626">
        <v>5</v>
      </c>
      <c r="Z321" s="626">
        <v>300</v>
      </c>
      <c r="AA321" s="625"/>
      <c r="AB321" s="625">
        <v>100</v>
      </c>
      <c r="AC321" s="626"/>
      <c r="AD321" s="625"/>
      <c r="AE321" s="625">
        <v>2016</v>
      </c>
      <c r="AF321" s="625"/>
      <c r="AG321" s="625"/>
      <c r="AH321" s="625"/>
      <c r="AI321" s="625"/>
      <c r="AJ321" s="625"/>
      <c r="AK321" s="625"/>
      <c r="AL321" s="626">
        <v>2660</v>
      </c>
      <c r="AM321" s="626"/>
      <c r="AN321" s="625"/>
      <c r="AO321" s="625"/>
      <c r="AP321" s="625"/>
      <c r="AQ321" s="625"/>
      <c r="AR321" s="625"/>
      <c r="AS321" s="625"/>
      <c r="AT321" s="625"/>
      <c r="AU321" s="625"/>
      <c r="AV321" s="625"/>
      <c r="AW321" s="625"/>
      <c r="AX321" s="625"/>
      <c r="AY321" s="625"/>
      <c r="AZ321" s="625"/>
      <c r="BA321" s="625"/>
      <c r="BB321" s="625"/>
      <c r="BC321" s="625"/>
      <c r="BD321" s="625"/>
      <c r="BE321" s="625" t="s">
        <v>4257</v>
      </c>
      <c r="BF321" s="625"/>
    </row>
    <row r="322" spans="1:58" ht="24" hidden="1" customHeight="1" x14ac:dyDescent="0.15">
      <c r="A322" s="220"/>
      <c r="B322" s="147"/>
      <c r="C322" s="625" t="s">
        <v>363</v>
      </c>
      <c r="D322" s="625" t="s">
        <v>10194</v>
      </c>
      <c r="E322" s="625" t="s">
        <v>10195</v>
      </c>
      <c r="F322" s="625" t="s">
        <v>10196</v>
      </c>
      <c r="G322" s="625"/>
      <c r="H322" s="803"/>
      <c r="I322" s="625" t="s">
        <v>2227</v>
      </c>
      <c r="J322" s="626">
        <v>11995</v>
      </c>
      <c r="K322" s="625"/>
      <c r="L322" s="626">
        <v>11995</v>
      </c>
      <c r="M322" s="626">
        <v>1056.1400000000001</v>
      </c>
      <c r="N322" s="626">
        <v>2966</v>
      </c>
      <c r="O322" s="625" t="s">
        <v>429</v>
      </c>
      <c r="P322" s="626"/>
      <c r="Q322" s="626"/>
      <c r="R322" s="626"/>
      <c r="S322" s="626"/>
      <c r="T322" s="626"/>
      <c r="U322" s="626"/>
      <c r="V322" s="626"/>
      <c r="W322" s="626">
        <v>25</v>
      </c>
      <c r="X322" s="626">
        <v>11</v>
      </c>
      <c r="Y322" s="626">
        <v>5</v>
      </c>
      <c r="Z322" s="684">
        <v>258</v>
      </c>
      <c r="AA322" s="625"/>
      <c r="AB322" s="625" t="s">
        <v>3500</v>
      </c>
      <c r="AC322" s="626"/>
      <c r="AD322" s="625"/>
      <c r="AE322" s="625">
        <v>2017</v>
      </c>
      <c r="AF322" s="625"/>
      <c r="AG322" s="625"/>
      <c r="AH322" s="625"/>
      <c r="AI322" s="625"/>
      <c r="AJ322" s="625"/>
      <c r="AK322" s="625"/>
      <c r="AL322" s="626">
        <v>7700</v>
      </c>
      <c r="AM322" s="626"/>
      <c r="AN322" s="625"/>
      <c r="AO322" s="625"/>
      <c r="AP322" s="625"/>
      <c r="AQ322" s="625"/>
      <c r="AR322" s="625"/>
      <c r="AS322" s="625"/>
      <c r="AT322" s="625"/>
      <c r="AU322" s="625"/>
      <c r="AV322" s="625"/>
      <c r="AW322" s="625"/>
      <c r="AX322" s="625"/>
      <c r="AY322" s="625"/>
      <c r="AZ322" s="625"/>
      <c r="BA322" s="625"/>
      <c r="BB322" s="625"/>
      <c r="BC322" s="625"/>
      <c r="BD322" s="625"/>
      <c r="BE322" s="625"/>
      <c r="BF322" s="625"/>
    </row>
    <row r="323" spans="1:58" ht="24" hidden="1" customHeight="1" x14ac:dyDescent="0.15">
      <c r="A323" s="220"/>
      <c r="B323" s="147"/>
      <c r="C323" s="625" t="s">
        <v>3174</v>
      </c>
      <c r="D323" s="625" t="s">
        <v>12618</v>
      </c>
      <c r="E323" s="625" t="s">
        <v>17153</v>
      </c>
      <c r="F323" s="625" t="s">
        <v>3174</v>
      </c>
      <c r="G323" s="625"/>
      <c r="H323" s="644"/>
      <c r="I323" s="625" t="s">
        <v>3174</v>
      </c>
      <c r="J323" s="625"/>
      <c r="K323" s="625"/>
      <c r="L323" s="626">
        <v>3278</v>
      </c>
      <c r="M323" s="626">
        <v>96</v>
      </c>
      <c r="N323" s="626">
        <v>96</v>
      </c>
      <c r="O323" s="625" t="s">
        <v>183</v>
      </c>
      <c r="P323" s="626"/>
      <c r="Q323" s="626"/>
      <c r="R323" s="626"/>
      <c r="S323" s="626"/>
      <c r="T323" s="806"/>
      <c r="U323" s="626"/>
      <c r="V323" s="626"/>
      <c r="W323" s="626">
        <v>25</v>
      </c>
      <c r="X323" s="626">
        <v>11</v>
      </c>
      <c r="Y323" s="626">
        <v>5</v>
      </c>
      <c r="Z323" s="626">
        <v>275</v>
      </c>
      <c r="AA323" s="625"/>
      <c r="AB323" s="625"/>
      <c r="AC323" s="626"/>
      <c r="AD323" s="625"/>
      <c r="AE323" s="625">
        <v>2004</v>
      </c>
      <c r="AF323" s="625">
        <v>2004</v>
      </c>
      <c r="AG323" s="625"/>
      <c r="AH323" s="625"/>
      <c r="AI323" s="625"/>
      <c r="AJ323" s="625"/>
      <c r="AK323" s="625"/>
      <c r="AL323" s="626">
        <v>650</v>
      </c>
      <c r="AM323" s="626">
        <v>650</v>
      </c>
      <c r="AN323" s="625"/>
      <c r="AO323" s="625"/>
      <c r="AP323" s="625"/>
      <c r="AQ323" s="625"/>
      <c r="AR323" s="625"/>
      <c r="AS323" s="625"/>
      <c r="AT323" s="625"/>
      <c r="AU323" s="625"/>
      <c r="AV323" s="625"/>
      <c r="AW323" s="625"/>
      <c r="AX323" s="625"/>
      <c r="AY323" s="625"/>
      <c r="AZ323" s="625"/>
      <c r="BA323" s="625"/>
      <c r="BB323" s="625"/>
      <c r="BC323" s="625"/>
      <c r="BD323" s="625"/>
      <c r="BE323" s="625"/>
      <c r="BF323" s="625"/>
    </row>
    <row r="324" spans="1:58" ht="24" hidden="1" customHeight="1" x14ac:dyDescent="0.15">
      <c r="A324" s="220"/>
      <c r="B324" s="147"/>
      <c r="C324" s="625" t="s">
        <v>3174</v>
      </c>
      <c r="D324" s="625" t="s">
        <v>10197</v>
      </c>
      <c r="E324" s="625" t="s">
        <v>10198</v>
      </c>
      <c r="F324" s="625" t="s">
        <v>3174</v>
      </c>
      <c r="G324" s="625"/>
      <c r="H324" s="644"/>
      <c r="I324" s="625" t="s">
        <v>15644</v>
      </c>
      <c r="J324" s="625"/>
      <c r="K324" s="625"/>
      <c r="L324" s="626">
        <v>2163.1999999999998</v>
      </c>
      <c r="M324" s="626">
        <v>1294</v>
      </c>
      <c r="N324" s="626">
        <v>3689</v>
      </c>
      <c r="O324" s="625" t="s">
        <v>429</v>
      </c>
      <c r="P324" s="626"/>
      <c r="Q324" s="626"/>
      <c r="R324" s="626"/>
      <c r="S324" s="626"/>
      <c r="T324" s="626"/>
      <c r="U324" s="626"/>
      <c r="V324" s="626"/>
      <c r="W324" s="626">
        <v>25</v>
      </c>
      <c r="X324" s="626"/>
      <c r="Y324" s="626">
        <v>6</v>
      </c>
      <c r="Z324" s="626"/>
      <c r="AA324" s="625"/>
      <c r="AB324" s="625"/>
      <c r="AC324" s="626"/>
      <c r="AD324" s="625"/>
      <c r="AE324" s="625">
        <v>2013</v>
      </c>
      <c r="AF324" s="625"/>
      <c r="AG324" s="625"/>
      <c r="AH324" s="625"/>
      <c r="AI324" s="625"/>
      <c r="AJ324" s="625"/>
      <c r="AK324" s="625"/>
      <c r="AL324" s="626">
        <v>11800</v>
      </c>
      <c r="AM324" s="626"/>
      <c r="AN324" s="625"/>
      <c r="AO324" s="625"/>
      <c r="AP324" s="625"/>
      <c r="AQ324" s="625"/>
      <c r="AR324" s="625"/>
      <c r="AS324" s="625"/>
      <c r="AT324" s="625"/>
      <c r="AU324" s="625"/>
      <c r="AV324" s="625"/>
      <c r="AW324" s="625"/>
      <c r="AX324" s="625"/>
      <c r="AY324" s="625"/>
      <c r="AZ324" s="625"/>
      <c r="BA324" s="625"/>
      <c r="BB324" s="625"/>
      <c r="BC324" s="625"/>
      <c r="BD324" s="625"/>
      <c r="BE324" s="625"/>
      <c r="BF324" s="625" t="s">
        <v>1995</v>
      </c>
    </row>
    <row r="325" spans="1:58" ht="24" hidden="1" customHeight="1" x14ac:dyDescent="0.15">
      <c r="A325" s="220"/>
      <c r="B325" s="147"/>
      <c r="C325" s="625" t="s">
        <v>3174</v>
      </c>
      <c r="D325" s="625" t="s">
        <v>10199</v>
      </c>
      <c r="E325" s="625" t="s">
        <v>4249</v>
      </c>
      <c r="F325" s="625" t="s">
        <v>3174</v>
      </c>
      <c r="G325" s="625"/>
      <c r="H325" s="644"/>
      <c r="I325" s="625" t="s">
        <v>15644</v>
      </c>
      <c r="J325" s="625"/>
      <c r="K325" s="625"/>
      <c r="L325" s="626">
        <v>14070</v>
      </c>
      <c r="M325" s="626">
        <v>2503.38</v>
      </c>
      <c r="N325" s="626">
        <v>4052</v>
      </c>
      <c r="O325" s="625" t="s">
        <v>429</v>
      </c>
      <c r="P325" s="626"/>
      <c r="Q325" s="626"/>
      <c r="R325" s="626"/>
      <c r="S325" s="626"/>
      <c r="T325" s="626"/>
      <c r="U325" s="626"/>
      <c r="V325" s="626"/>
      <c r="W325" s="626">
        <v>25</v>
      </c>
      <c r="X325" s="626"/>
      <c r="Y325" s="626">
        <v>6</v>
      </c>
      <c r="Z325" s="626"/>
      <c r="AA325" s="625"/>
      <c r="AB325" s="625"/>
      <c r="AC325" s="626"/>
      <c r="AD325" s="625"/>
      <c r="AE325" s="625">
        <v>2011</v>
      </c>
      <c r="AF325" s="625"/>
      <c r="AG325" s="625"/>
      <c r="AH325" s="625"/>
      <c r="AI325" s="625"/>
      <c r="AJ325" s="625"/>
      <c r="AK325" s="625"/>
      <c r="AL325" s="626">
        <v>7321</v>
      </c>
      <c r="AM325" s="626"/>
      <c r="AN325" s="625"/>
      <c r="AO325" s="625"/>
      <c r="AP325" s="625"/>
      <c r="AQ325" s="625"/>
      <c r="AR325" s="625"/>
      <c r="AS325" s="625"/>
      <c r="AT325" s="625"/>
      <c r="AU325" s="625"/>
      <c r="AV325" s="625"/>
      <c r="AW325" s="625"/>
      <c r="AX325" s="625"/>
      <c r="AY325" s="625"/>
      <c r="AZ325" s="625"/>
      <c r="BA325" s="625"/>
      <c r="BB325" s="625"/>
      <c r="BC325" s="625"/>
      <c r="BD325" s="625"/>
      <c r="BE325" s="625"/>
      <c r="BF325" s="625" t="s">
        <v>4250</v>
      </c>
    </row>
    <row r="326" spans="1:58" ht="24" hidden="1" customHeight="1" x14ac:dyDescent="0.15">
      <c r="A326" s="220"/>
      <c r="B326" s="147"/>
      <c r="C326" s="625" t="s">
        <v>3174</v>
      </c>
      <c r="D326" s="625" t="s">
        <v>13447</v>
      </c>
      <c r="E326" s="625" t="s">
        <v>13448</v>
      </c>
      <c r="F326" s="625" t="s">
        <v>3174</v>
      </c>
      <c r="G326" s="625"/>
      <c r="H326" s="644"/>
      <c r="I326" s="625" t="s">
        <v>15644</v>
      </c>
      <c r="J326" s="626"/>
      <c r="K326" s="626"/>
      <c r="L326" s="626">
        <v>11018</v>
      </c>
      <c r="M326" s="626">
        <v>1557.28</v>
      </c>
      <c r="N326" s="626">
        <v>11018.17</v>
      </c>
      <c r="O326" s="625" t="s">
        <v>429</v>
      </c>
      <c r="P326" s="626"/>
      <c r="Q326" s="626"/>
      <c r="R326" s="626"/>
      <c r="S326" s="626"/>
      <c r="T326" s="626"/>
      <c r="U326" s="626"/>
      <c r="V326" s="626"/>
      <c r="W326" s="626">
        <v>25</v>
      </c>
      <c r="X326" s="626"/>
      <c r="Y326" s="626">
        <v>6</v>
      </c>
      <c r="Z326" s="626"/>
      <c r="AA326" s="625"/>
      <c r="AB326" s="625"/>
      <c r="AC326" s="626"/>
      <c r="AD326" s="625"/>
      <c r="AE326" s="625">
        <v>2019</v>
      </c>
      <c r="AF326" s="625"/>
      <c r="AG326" s="625"/>
      <c r="AH326" s="625"/>
      <c r="AI326" s="625"/>
      <c r="AJ326" s="625"/>
      <c r="AK326" s="625"/>
      <c r="AL326" s="614">
        <v>29623</v>
      </c>
      <c r="AM326" s="626"/>
      <c r="AN326" s="625"/>
      <c r="AO326" s="625"/>
      <c r="AP326" s="625"/>
      <c r="AQ326" s="625"/>
      <c r="AR326" s="625"/>
      <c r="AS326" s="625"/>
      <c r="AT326" s="625"/>
      <c r="AU326" s="625"/>
      <c r="AV326" s="625"/>
      <c r="AW326" s="625"/>
      <c r="AX326" s="625"/>
      <c r="AY326" s="625"/>
      <c r="AZ326" s="625"/>
      <c r="BA326" s="625"/>
      <c r="BB326" s="625"/>
      <c r="BC326" s="625"/>
      <c r="BD326" s="625"/>
      <c r="BE326" s="625"/>
      <c r="BF326" s="625"/>
    </row>
    <row r="327" spans="1:58" ht="24" hidden="1" customHeight="1" x14ac:dyDescent="0.15">
      <c r="A327" s="220"/>
      <c r="B327" s="147"/>
      <c r="C327" s="625" t="s">
        <v>3174</v>
      </c>
      <c r="D327" s="625" t="s">
        <v>13449</v>
      </c>
      <c r="E327" s="625" t="s">
        <v>13450</v>
      </c>
      <c r="F327" s="625" t="s">
        <v>3174</v>
      </c>
      <c r="G327" s="625"/>
      <c r="H327" s="644"/>
      <c r="I327" s="625" t="s">
        <v>15644</v>
      </c>
      <c r="J327" s="625"/>
      <c r="K327" s="625"/>
      <c r="L327" s="626">
        <v>58190</v>
      </c>
      <c r="M327" s="626">
        <v>2906</v>
      </c>
      <c r="N327" s="626">
        <v>2928.78</v>
      </c>
      <c r="O327" s="625" t="s">
        <v>429</v>
      </c>
      <c r="P327" s="626"/>
      <c r="Q327" s="626"/>
      <c r="R327" s="626"/>
      <c r="S327" s="626"/>
      <c r="T327" s="626"/>
      <c r="U327" s="626"/>
      <c r="V327" s="626"/>
      <c r="W327" s="626">
        <v>25</v>
      </c>
      <c r="X327" s="626"/>
      <c r="Y327" s="626">
        <v>6</v>
      </c>
      <c r="Z327" s="626"/>
      <c r="AA327" s="625"/>
      <c r="AB327" s="625"/>
      <c r="AC327" s="626"/>
      <c r="AD327" s="625"/>
      <c r="AE327" s="625">
        <v>2019</v>
      </c>
      <c r="AF327" s="625"/>
      <c r="AG327" s="625"/>
      <c r="AH327" s="625"/>
      <c r="AI327" s="625"/>
      <c r="AJ327" s="625"/>
      <c r="AK327" s="625"/>
      <c r="AL327" s="626">
        <v>11081</v>
      </c>
      <c r="AM327" s="626"/>
      <c r="AN327" s="625"/>
      <c r="AO327" s="625"/>
      <c r="AP327" s="625"/>
      <c r="AQ327" s="625"/>
      <c r="AR327" s="625"/>
      <c r="AS327" s="625"/>
      <c r="AT327" s="625"/>
      <c r="AU327" s="625"/>
      <c r="AV327" s="625"/>
      <c r="AW327" s="625"/>
      <c r="AX327" s="625"/>
      <c r="AY327" s="625"/>
      <c r="AZ327" s="625"/>
      <c r="BA327" s="625"/>
      <c r="BB327" s="625"/>
      <c r="BC327" s="625"/>
      <c r="BD327" s="625"/>
      <c r="BE327" s="625"/>
      <c r="BF327" s="625"/>
    </row>
    <row r="328" spans="1:58" ht="24" hidden="1" customHeight="1" x14ac:dyDescent="0.15">
      <c r="A328" s="220"/>
      <c r="B328" s="147"/>
      <c r="C328" s="625" t="s">
        <v>3174</v>
      </c>
      <c r="D328" s="625" t="s">
        <v>13161</v>
      </c>
      <c r="E328" s="625" t="s">
        <v>15930</v>
      </c>
      <c r="F328" s="625" t="s">
        <v>3174</v>
      </c>
      <c r="G328" s="625"/>
      <c r="H328" s="644"/>
      <c r="I328" s="625" t="s">
        <v>15644</v>
      </c>
      <c r="J328" s="625"/>
      <c r="K328" s="625"/>
      <c r="L328" s="626">
        <v>22510</v>
      </c>
      <c r="M328" s="626">
        <v>3158.56</v>
      </c>
      <c r="N328" s="626">
        <v>4201.2299999999996</v>
      </c>
      <c r="O328" s="625" t="s">
        <v>429</v>
      </c>
      <c r="P328" s="626"/>
      <c r="Q328" s="626"/>
      <c r="R328" s="626"/>
      <c r="S328" s="626"/>
      <c r="T328" s="626"/>
      <c r="U328" s="626"/>
      <c r="V328" s="626"/>
      <c r="W328" s="626">
        <v>25</v>
      </c>
      <c r="X328" s="626"/>
      <c r="Y328" s="626">
        <v>6</v>
      </c>
      <c r="Z328" s="626"/>
      <c r="AA328" s="625"/>
      <c r="AB328" s="625"/>
      <c r="AC328" s="626"/>
      <c r="AD328" s="625"/>
      <c r="AE328" s="613">
        <v>2019</v>
      </c>
      <c r="AF328" s="613"/>
      <c r="AG328" s="625"/>
      <c r="AH328" s="625"/>
      <c r="AI328" s="625"/>
      <c r="AJ328" s="625"/>
      <c r="AK328" s="625"/>
      <c r="AL328" s="626">
        <v>27500</v>
      </c>
      <c r="AM328" s="626"/>
      <c r="AN328" s="625"/>
      <c r="AO328" s="625"/>
      <c r="AP328" s="625"/>
      <c r="AQ328" s="625"/>
      <c r="AR328" s="625"/>
      <c r="AS328" s="625"/>
      <c r="AT328" s="625"/>
      <c r="AU328" s="625"/>
      <c r="AV328" s="625"/>
      <c r="AW328" s="625"/>
      <c r="AX328" s="625"/>
      <c r="AY328" s="625"/>
      <c r="AZ328" s="625"/>
      <c r="BA328" s="625"/>
      <c r="BB328" s="625"/>
      <c r="BC328" s="625"/>
      <c r="BD328" s="625"/>
      <c r="BE328" s="625"/>
      <c r="BF328" s="793" t="s">
        <v>4250</v>
      </c>
    </row>
    <row r="329" spans="1:58" ht="24" hidden="1" customHeight="1" x14ac:dyDescent="0.15">
      <c r="A329" s="220"/>
      <c r="B329" s="147"/>
      <c r="C329" s="625" t="s">
        <v>3154</v>
      </c>
      <c r="D329" s="625" t="s">
        <v>12457</v>
      </c>
      <c r="E329" s="625" t="s">
        <v>4237</v>
      </c>
      <c r="F329" s="625" t="s">
        <v>3164</v>
      </c>
      <c r="G329" s="625"/>
      <c r="H329" s="644"/>
      <c r="I329" s="625" t="s">
        <v>3165</v>
      </c>
      <c r="J329" s="625"/>
      <c r="K329" s="625"/>
      <c r="L329" s="626">
        <v>3000</v>
      </c>
      <c r="M329" s="626">
        <v>2000</v>
      </c>
      <c r="N329" s="626">
        <v>1600</v>
      </c>
      <c r="O329" s="625" t="s">
        <v>429</v>
      </c>
      <c r="P329" s="626"/>
      <c r="Q329" s="626"/>
      <c r="R329" s="626"/>
      <c r="S329" s="626">
        <v>50</v>
      </c>
      <c r="T329" s="626">
        <v>23</v>
      </c>
      <c r="U329" s="626">
        <v>8</v>
      </c>
      <c r="V329" s="626">
        <v>1200</v>
      </c>
      <c r="W329" s="626"/>
      <c r="X329" s="626"/>
      <c r="Y329" s="626"/>
      <c r="Z329" s="626"/>
      <c r="AA329" s="625"/>
      <c r="AB329" s="625"/>
      <c r="AC329" s="626"/>
      <c r="AD329" s="625"/>
      <c r="AE329" s="613">
        <v>2009</v>
      </c>
      <c r="AF329" s="613"/>
      <c r="AG329" s="625"/>
      <c r="AH329" s="625"/>
      <c r="AI329" s="625"/>
      <c r="AJ329" s="625"/>
      <c r="AK329" s="625"/>
      <c r="AL329" s="626">
        <v>7000</v>
      </c>
      <c r="AM329" s="626"/>
      <c r="AN329" s="625"/>
      <c r="AO329" s="625"/>
      <c r="AP329" s="625"/>
      <c r="AQ329" s="625"/>
      <c r="AR329" s="625"/>
      <c r="AS329" s="625"/>
      <c r="AT329" s="625"/>
      <c r="AU329" s="625"/>
      <c r="AV329" s="625"/>
      <c r="AW329" s="625"/>
      <c r="AX329" s="625"/>
      <c r="AY329" s="625"/>
      <c r="AZ329" s="625"/>
      <c r="BA329" s="625"/>
      <c r="BB329" s="625"/>
      <c r="BC329" s="625"/>
      <c r="BD329" s="625"/>
      <c r="BE329" s="625"/>
      <c r="BF329" s="625" t="s">
        <v>4238</v>
      </c>
    </row>
    <row r="330" spans="1:58" ht="24" hidden="1" customHeight="1" x14ac:dyDescent="0.15">
      <c r="A330" s="220"/>
      <c r="B330" s="147"/>
      <c r="C330" s="625" t="s">
        <v>3154</v>
      </c>
      <c r="D330" s="625" t="s">
        <v>13451</v>
      </c>
      <c r="E330" s="625" t="s">
        <v>13452</v>
      </c>
      <c r="F330" s="807" t="s">
        <v>3154</v>
      </c>
      <c r="G330" s="625"/>
      <c r="H330" s="644"/>
      <c r="I330" s="625" t="s">
        <v>4240</v>
      </c>
      <c r="J330" s="625"/>
      <c r="K330" s="625"/>
      <c r="L330" s="626">
        <v>3930</v>
      </c>
      <c r="M330" s="626">
        <v>3930</v>
      </c>
      <c r="N330" s="626">
        <v>9584</v>
      </c>
      <c r="O330" s="625" t="s">
        <v>429</v>
      </c>
      <c r="P330" s="626"/>
      <c r="Q330" s="626"/>
      <c r="R330" s="626"/>
      <c r="S330" s="625">
        <v>50</v>
      </c>
      <c r="T330" s="625">
        <v>25</v>
      </c>
      <c r="U330" s="626">
        <v>10</v>
      </c>
      <c r="V330" s="647">
        <v>1250</v>
      </c>
      <c r="W330" s="625"/>
      <c r="X330" s="625"/>
      <c r="Y330" s="627"/>
      <c r="Z330" s="647"/>
      <c r="AA330" s="625"/>
      <c r="AB330" s="625"/>
      <c r="AC330" s="626">
        <v>200</v>
      </c>
      <c r="AD330" s="625"/>
      <c r="AE330" s="613">
        <v>2008</v>
      </c>
      <c r="AF330" s="613">
        <v>2008</v>
      </c>
      <c r="AG330" s="625"/>
      <c r="AH330" s="625"/>
      <c r="AI330" s="625"/>
      <c r="AJ330" s="625"/>
      <c r="AK330" s="625"/>
      <c r="AL330" s="626"/>
      <c r="AM330" s="626"/>
      <c r="AN330" s="625"/>
      <c r="AO330" s="625"/>
      <c r="AP330" s="625"/>
      <c r="AQ330" s="625"/>
      <c r="AR330" s="625"/>
      <c r="AS330" s="625"/>
      <c r="AT330" s="625"/>
      <c r="AU330" s="625"/>
      <c r="AV330" s="625"/>
      <c r="AW330" s="625"/>
      <c r="AX330" s="625"/>
      <c r="AY330" s="625"/>
      <c r="AZ330" s="625"/>
      <c r="BA330" s="625"/>
      <c r="BB330" s="625"/>
      <c r="BC330" s="625"/>
      <c r="BD330" s="625"/>
      <c r="BE330" s="625"/>
      <c r="BF330" s="625"/>
    </row>
    <row r="331" spans="1:58" ht="24" hidden="1" customHeight="1" x14ac:dyDescent="0.15">
      <c r="A331" s="220"/>
      <c r="B331" s="147"/>
      <c r="C331" s="625" t="s">
        <v>3154</v>
      </c>
      <c r="D331" s="625" t="s">
        <v>13453</v>
      </c>
      <c r="E331" s="625" t="s">
        <v>13454</v>
      </c>
      <c r="F331" s="625" t="s">
        <v>3154</v>
      </c>
      <c r="G331" s="625"/>
      <c r="H331" s="803"/>
      <c r="I331" s="625" t="s">
        <v>13455</v>
      </c>
      <c r="J331" s="625"/>
      <c r="K331" s="625"/>
      <c r="L331" s="626"/>
      <c r="M331" s="626"/>
      <c r="N331" s="626"/>
      <c r="O331" s="625"/>
      <c r="P331" s="626"/>
      <c r="Q331" s="626"/>
      <c r="R331" s="626"/>
      <c r="S331" s="626"/>
      <c r="T331" s="626"/>
      <c r="U331" s="626"/>
      <c r="V331" s="626"/>
      <c r="W331" s="626"/>
      <c r="X331" s="626"/>
      <c r="Y331" s="626"/>
      <c r="Z331" s="626"/>
      <c r="AA331" s="625"/>
      <c r="AB331" s="625"/>
      <c r="AC331" s="626"/>
      <c r="AD331" s="625"/>
      <c r="AE331" s="625">
        <v>2003</v>
      </c>
      <c r="AF331" s="625"/>
      <c r="AG331" s="625"/>
      <c r="AH331" s="625"/>
      <c r="AI331" s="625"/>
      <c r="AJ331" s="625"/>
      <c r="AK331" s="625"/>
      <c r="AL331" s="626"/>
      <c r="AM331" s="626"/>
      <c r="AN331" s="625"/>
      <c r="AO331" s="625"/>
      <c r="AP331" s="625"/>
      <c r="AQ331" s="625"/>
      <c r="AR331" s="625"/>
      <c r="AS331" s="625"/>
      <c r="AT331" s="625"/>
      <c r="AU331" s="625"/>
      <c r="AV331" s="625"/>
      <c r="AW331" s="625"/>
      <c r="AX331" s="625"/>
      <c r="AY331" s="625"/>
      <c r="AZ331" s="625"/>
      <c r="BA331" s="625"/>
      <c r="BB331" s="625"/>
      <c r="BC331" s="625"/>
      <c r="BD331" s="625"/>
      <c r="BE331" s="625"/>
      <c r="BF331" s="625"/>
    </row>
    <row r="332" spans="1:58" ht="24" hidden="1" customHeight="1" x14ac:dyDescent="0.15">
      <c r="A332" s="220">
        <v>11</v>
      </c>
      <c r="B332" s="147"/>
      <c r="C332" s="625" t="s">
        <v>3306</v>
      </c>
      <c r="D332" s="625" t="s">
        <v>13176</v>
      </c>
      <c r="E332" s="625" t="s">
        <v>10200</v>
      </c>
      <c r="F332" s="625" t="s">
        <v>3306</v>
      </c>
      <c r="G332" s="625" t="s">
        <v>4241</v>
      </c>
      <c r="H332" s="644"/>
      <c r="I332" s="625" t="s">
        <v>15931</v>
      </c>
      <c r="J332" s="625">
        <v>15</v>
      </c>
      <c r="K332" s="625"/>
      <c r="L332" s="626">
        <v>8200</v>
      </c>
      <c r="M332" s="626">
        <v>2509</v>
      </c>
      <c r="N332" s="626">
        <v>3891</v>
      </c>
      <c r="O332" s="625" t="s">
        <v>429</v>
      </c>
      <c r="P332" s="626"/>
      <c r="Q332" s="626"/>
      <c r="R332" s="626"/>
      <c r="S332" s="626"/>
      <c r="T332" s="626"/>
      <c r="U332" s="626"/>
      <c r="V332" s="626"/>
      <c r="W332" s="626">
        <v>25</v>
      </c>
      <c r="X332" s="626">
        <v>15.28</v>
      </c>
      <c r="Y332" s="626">
        <v>6</v>
      </c>
      <c r="Z332" s="626">
        <v>382</v>
      </c>
      <c r="AA332" s="625" t="s">
        <v>4242</v>
      </c>
      <c r="AB332" s="625"/>
      <c r="AC332" s="626"/>
      <c r="AD332" s="625"/>
      <c r="AE332" s="625">
        <v>2002</v>
      </c>
      <c r="AF332" s="625">
        <v>2002</v>
      </c>
      <c r="AG332" s="625"/>
      <c r="AH332" s="625"/>
      <c r="AI332" s="625"/>
      <c r="AJ332" s="625"/>
      <c r="AK332" s="625"/>
      <c r="AL332" s="626"/>
      <c r="AM332" s="626"/>
      <c r="AN332" s="625"/>
      <c r="AO332" s="625"/>
      <c r="AP332" s="625"/>
      <c r="AQ332" s="625"/>
      <c r="AR332" s="625"/>
      <c r="AS332" s="625"/>
      <c r="AT332" s="625"/>
      <c r="AU332" s="625"/>
      <c r="AV332" s="625"/>
      <c r="AW332" s="625"/>
      <c r="AX332" s="625"/>
      <c r="AY332" s="625"/>
      <c r="AZ332" s="625"/>
      <c r="BA332" s="625"/>
      <c r="BB332" s="625"/>
      <c r="BC332" s="625"/>
      <c r="BD332" s="625"/>
      <c r="BE332" s="625" t="s">
        <v>1587</v>
      </c>
      <c r="BF332" s="625" t="s">
        <v>4243</v>
      </c>
    </row>
    <row r="333" spans="1:58" ht="24" hidden="1" customHeight="1" x14ac:dyDescent="0.15">
      <c r="A333" s="220"/>
      <c r="B333" s="147"/>
      <c r="C333" s="625" t="s">
        <v>3306</v>
      </c>
      <c r="D333" s="625" t="s">
        <v>13178</v>
      </c>
      <c r="E333" s="625" t="s">
        <v>10201</v>
      </c>
      <c r="F333" s="625" t="s">
        <v>3306</v>
      </c>
      <c r="G333" s="625"/>
      <c r="H333" s="644"/>
      <c r="I333" s="625" t="s">
        <v>10202</v>
      </c>
      <c r="J333" s="625"/>
      <c r="K333" s="625"/>
      <c r="L333" s="626"/>
      <c r="M333" s="626"/>
      <c r="N333" s="626"/>
      <c r="O333" s="625" t="s">
        <v>429</v>
      </c>
      <c r="P333" s="626"/>
      <c r="Q333" s="626"/>
      <c r="R333" s="626"/>
      <c r="S333" s="626"/>
      <c r="T333" s="626"/>
      <c r="U333" s="626"/>
      <c r="V333" s="626"/>
      <c r="W333" s="626">
        <v>25</v>
      </c>
      <c r="X333" s="626">
        <v>14</v>
      </c>
      <c r="Y333" s="626">
        <v>6</v>
      </c>
      <c r="Z333" s="626">
        <v>30</v>
      </c>
      <c r="AA333" s="625"/>
      <c r="AB333" s="625"/>
      <c r="AC333" s="626"/>
      <c r="AD333" s="625"/>
      <c r="AE333" s="625">
        <v>2002</v>
      </c>
      <c r="AF333" s="625">
        <v>2002</v>
      </c>
      <c r="AG333" s="625"/>
      <c r="AH333" s="625"/>
      <c r="AI333" s="625"/>
      <c r="AJ333" s="625"/>
      <c r="AK333" s="625"/>
      <c r="AL333" s="626">
        <v>11190</v>
      </c>
      <c r="AM333" s="626">
        <v>11190</v>
      </c>
      <c r="AN333" s="625"/>
      <c r="AO333" s="625"/>
      <c r="AP333" s="625"/>
      <c r="AQ333" s="625"/>
      <c r="AR333" s="625"/>
      <c r="AS333" s="625"/>
      <c r="AT333" s="625"/>
      <c r="AU333" s="625"/>
      <c r="AV333" s="625"/>
      <c r="AW333" s="625"/>
      <c r="AX333" s="625"/>
      <c r="AY333" s="625"/>
      <c r="AZ333" s="625"/>
      <c r="BA333" s="625"/>
      <c r="BB333" s="625"/>
      <c r="BC333" s="625"/>
      <c r="BD333" s="625"/>
      <c r="BE333" s="625"/>
      <c r="BF333" s="625" t="s">
        <v>2547</v>
      </c>
    </row>
    <row r="334" spans="1:58" ht="24" hidden="1" customHeight="1" x14ac:dyDescent="0.15">
      <c r="A334" s="220"/>
      <c r="B334" s="147"/>
      <c r="C334" s="625" t="s">
        <v>3306</v>
      </c>
      <c r="D334" s="625" t="s">
        <v>13179</v>
      </c>
      <c r="E334" s="625" t="s">
        <v>4244</v>
      </c>
      <c r="F334" s="625" t="s">
        <v>3306</v>
      </c>
      <c r="G334" s="625"/>
      <c r="H334" s="644"/>
      <c r="I334" s="625" t="s">
        <v>11462</v>
      </c>
      <c r="J334" s="625"/>
      <c r="K334" s="625"/>
      <c r="L334" s="626">
        <v>26094</v>
      </c>
      <c r="M334" s="626">
        <v>2031</v>
      </c>
      <c r="N334" s="626">
        <v>8125</v>
      </c>
      <c r="O334" s="625" t="s">
        <v>429</v>
      </c>
      <c r="P334" s="626"/>
      <c r="Q334" s="626"/>
      <c r="R334" s="626"/>
      <c r="S334" s="626"/>
      <c r="T334" s="626"/>
      <c r="U334" s="626"/>
      <c r="V334" s="626"/>
      <c r="W334" s="626" t="s">
        <v>4245</v>
      </c>
      <c r="X334" s="626" t="s">
        <v>4246</v>
      </c>
      <c r="Y334" s="626" t="s">
        <v>4162</v>
      </c>
      <c r="Z334" s="626" t="s">
        <v>4247</v>
      </c>
      <c r="AA334" s="625"/>
      <c r="AB334" s="625"/>
      <c r="AC334" s="626"/>
      <c r="AD334" s="625"/>
      <c r="AE334" s="625">
        <v>2014</v>
      </c>
      <c r="AF334" s="625"/>
      <c r="AG334" s="625"/>
      <c r="AH334" s="625"/>
      <c r="AI334" s="625"/>
      <c r="AJ334" s="625"/>
      <c r="AK334" s="625"/>
      <c r="AL334" s="626">
        <v>23277</v>
      </c>
      <c r="AM334" s="626"/>
      <c r="AN334" s="625"/>
      <c r="AO334" s="625"/>
      <c r="AP334" s="625"/>
      <c r="AQ334" s="625"/>
      <c r="AR334" s="625"/>
      <c r="AS334" s="625"/>
      <c r="AT334" s="625"/>
      <c r="AU334" s="625"/>
      <c r="AV334" s="625"/>
      <c r="AW334" s="625"/>
      <c r="AX334" s="625"/>
      <c r="AY334" s="625"/>
      <c r="AZ334" s="625"/>
      <c r="BA334" s="625"/>
      <c r="BB334" s="625"/>
      <c r="BC334" s="625"/>
      <c r="BD334" s="625"/>
      <c r="BE334" s="625"/>
      <c r="BF334" s="625" t="s">
        <v>4248</v>
      </c>
    </row>
    <row r="335" spans="1:58" ht="24" hidden="1" customHeight="1" x14ac:dyDescent="0.15">
      <c r="A335" s="220"/>
      <c r="B335" s="147"/>
      <c r="C335" s="1876" t="s">
        <v>3168</v>
      </c>
      <c r="D335" s="1876" t="s">
        <v>3169</v>
      </c>
      <c r="E335" s="1876" t="s">
        <v>4251</v>
      </c>
      <c r="F335" s="1876" t="s">
        <v>3168</v>
      </c>
      <c r="G335" s="625"/>
      <c r="H335" s="803"/>
      <c r="I335" s="1876" t="s">
        <v>325</v>
      </c>
      <c r="J335" s="625"/>
      <c r="K335" s="625"/>
      <c r="L335" s="1849">
        <v>115066</v>
      </c>
      <c r="M335" s="626">
        <v>1090</v>
      </c>
      <c r="N335" s="626">
        <v>1384</v>
      </c>
      <c r="O335" s="625" t="s">
        <v>429</v>
      </c>
      <c r="P335" s="626"/>
      <c r="Q335" s="626"/>
      <c r="R335" s="626"/>
      <c r="S335" s="626"/>
      <c r="T335" s="626"/>
      <c r="U335" s="626"/>
      <c r="V335" s="626"/>
      <c r="W335" s="626">
        <v>25</v>
      </c>
      <c r="X335" s="626">
        <v>15</v>
      </c>
      <c r="Y335" s="626">
        <v>6</v>
      </c>
      <c r="Z335" s="626">
        <v>415</v>
      </c>
      <c r="AA335" s="625"/>
      <c r="AB335" s="625"/>
      <c r="AC335" s="626"/>
      <c r="AD335" s="625"/>
      <c r="AE335" s="625">
        <v>2021</v>
      </c>
      <c r="AF335" s="625"/>
      <c r="AG335" s="625"/>
      <c r="AH335" s="625"/>
      <c r="AI335" s="625"/>
      <c r="AJ335" s="625"/>
      <c r="AK335" s="625"/>
      <c r="AL335" s="626">
        <v>7500</v>
      </c>
      <c r="AM335" s="626"/>
      <c r="AN335" s="625"/>
      <c r="AO335" s="625"/>
      <c r="AP335" s="625"/>
      <c r="AQ335" s="625"/>
      <c r="AR335" s="625"/>
      <c r="AS335" s="625"/>
      <c r="AT335" s="625"/>
      <c r="AU335" s="625"/>
      <c r="AV335" s="625"/>
      <c r="AW335" s="625"/>
      <c r="AX335" s="625"/>
      <c r="AY335" s="625"/>
      <c r="AZ335" s="625"/>
      <c r="BA335" s="625"/>
      <c r="BB335" s="625"/>
      <c r="BC335" s="625"/>
      <c r="BD335" s="625"/>
      <c r="BE335" s="625"/>
      <c r="BF335" s="625" t="s">
        <v>17154</v>
      </c>
    </row>
    <row r="336" spans="1:58" ht="24" hidden="1" customHeight="1" x14ac:dyDescent="0.15">
      <c r="A336" s="220"/>
      <c r="B336" s="147"/>
      <c r="C336" s="1877"/>
      <c r="D336" s="1877"/>
      <c r="E336" s="1877"/>
      <c r="F336" s="1877"/>
      <c r="G336" s="625"/>
      <c r="H336" s="803"/>
      <c r="I336" s="1877"/>
      <c r="J336" s="625"/>
      <c r="K336" s="625"/>
      <c r="L336" s="1850"/>
      <c r="M336" s="626">
        <v>2044</v>
      </c>
      <c r="N336" s="626">
        <v>2973</v>
      </c>
      <c r="O336" s="625" t="s">
        <v>2304</v>
      </c>
      <c r="P336" s="626"/>
      <c r="Q336" s="626"/>
      <c r="R336" s="626"/>
      <c r="S336" s="626"/>
      <c r="T336" s="626"/>
      <c r="U336" s="626"/>
      <c r="V336" s="626"/>
      <c r="W336" s="626">
        <v>25</v>
      </c>
      <c r="X336" s="626">
        <v>15</v>
      </c>
      <c r="Y336" s="626">
        <v>6</v>
      </c>
      <c r="Z336" s="626">
        <v>415</v>
      </c>
      <c r="AA336" s="625"/>
      <c r="AB336" s="625"/>
      <c r="AC336" s="626"/>
      <c r="AD336" s="625"/>
      <c r="AE336" s="625">
        <v>2011</v>
      </c>
      <c r="AF336" s="625"/>
      <c r="AG336" s="625"/>
      <c r="AH336" s="625"/>
      <c r="AI336" s="625"/>
      <c r="AJ336" s="625"/>
      <c r="AK336" s="625"/>
      <c r="AL336" s="626">
        <v>8700</v>
      </c>
      <c r="AM336" s="626"/>
      <c r="AN336" s="625"/>
      <c r="AO336" s="625"/>
      <c r="AP336" s="625"/>
      <c r="AQ336" s="625"/>
      <c r="AR336" s="625"/>
      <c r="AS336" s="625"/>
      <c r="AT336" s="625"/>
      <c r="AU336" s="625"/>
      <c r="AV336" s="625"/>
      <c r="AW336" s="625"/>
      <c r="AX336" s="625"/>
      <c r="AY336" s="625"/>
      <c r="AZ336" s="625"/>
      <c r="BA336" s="625"/>
      <c r="BB336" s="625"/>
      <c r="BC336" s="625"/>
      <c r="BD336" s="625"/>
      <c r="BE336" s="625"/>
      <c r="BF336" s="625" t="s">
        <v>17155</v>
      </c>
    </row>
    <row r="337" spans="1:59" ht="24" hidden="1" customHeight="1" x14ac:dyDescent="0.15">
      <c r="A337" s="220"/>
      <c r="B337" s="147"/>
      <c r="C337" s="625" t="s">
        <v>3168</v>
      </c>
      <c r="D337" s="625"/>
      <c r="E337" s="625" t="s">
        <v>15932</v>
      </c>
      <c r="F337" s="625" t="s">
        <v>3168</v>
      </c>
      <c r="G337" s="625"/>
      <c r="H337" s="803"/>
      <c r="I337" s="625" t="s">
        <v>15854</v>
      </c>
      <c r="J337" s="625"/>
      <c r="K337" s="625"/>
      <c r="L337" s="626"/>
      <c r="M337" s="626"/>
      <c r="N337" s="626"/>
      <c r="O337" s="625" t="s">
        <v>429</v>
      </c>
      <c r="P337" s="626"/>
      <c r="Q337" s="626"/>
      <c r="R337" s="626"/>
      <c r="S337" s="626"/>
      <c r="T337" s="626"/>
      <c r="U337" s="626"/>
      <c r="V337" s="626"/>
      <c r="W337" s="626">
        <v>25</v>
      </c>
      <c r="X337" s="626">
        <v>15</v>
      </c>
      <c r="Y337" s="626">
        <v>7</v>
      </c>
      <c r="Z337" s="626">
        <v>415</v>
      </c>
      <c r="AA337" s="625"/>
      <c r="AB337" s="625"/>
      <c r="AC337" s="626"/>
      <c r="AD337" s="625"/>
      <c r="AE337" s="625">
        <v>2021</v>
      </c>
      <c r="AF337" s="625"/>
      <c r="AG337" s="625"/>
      <c r="AH337" s="625"/>
      <c r="AI337" s="625"/>
      <c r="AJ337" s="625"/>
      <c r="AK337" s="625"/>
      <c r="AL337" s="626">
        <v>32695</v>
      </c>
      <c r="AM337" s="626"/>
      <c r="AN337" s="625"/>
      <c r="AO337" s="625"/>
      <c r="AP337" s="625"/>
      <c r="AQ337" s="625"/>
      <c r="AR337" s="625"/>
      <c r="AS337" s="625"/>
      <c r="AT337" s="625"/>
      <c r="AU337" s="625"/>
      <c r="AV337" s="625"/>
      <c r="AW337" s="625"/>
      <c r="AX337" s="625"/>
      <c r="AY337" s="625"/>
      <c r="AZ337" s="625"/>
      <c r="BA337" s="625"/>
      <c r="BB337" s="625"/>
      <c r="BC337" s="625"/>
      <c r="BD337" s="625"/>
      <c r="BE337" s="625"/>
      <c r="BF337" s="625"/>
    </row>
    <row r="338" spans="1:59" ht="24" hidden="1" customHeight="1" x14ac:dyDescent="0.15">
      <c r="A338" s="220"/>
      <c r="B338" s="147"/>
      <c r="C338" s="625" t="s">
        <v>3526</v>
      </c>
      <c r="D338" s="625" t="s">
        <v>13193</v>
      </c>
      <c r="E338" s="625" t="s">
        <v>4260</v>
      </c>
      <c r="F338" s="625" t="s">
        <v>3526</v>
      </c>
      <c r="G338" s="625" t="s">
        <v>4241</v>
      </c>
      <c r="H338" s="803"/>
      <c r="I338" s="625" t="s">
        <v>3528</v>
      </c>
      <c r="J338" s="625">
        <v>27883</v>
      </c>
      <c r="K338" s="625">
        <v>3373</v>
      </c>
      <c r="L338" s="626">
        <v>27883</v>
      </c>
      <c r="M338" s="626">
        <v>3373</v>
      </c>
      <c r="N338" s="626">
        <v>2334</v>
      </c>
      <c r="O338" s="625" t="s">
        <v>429</v>
      </c>
      <c r="P338" s="626"/>
      <c r="Q338" s="626"/>
      <c r="R338" s="626"/>
      <c r="S338" s="626"/>
      <c r="T338" s="626" t="s">
        <v>1007</v>
      </c>
      <c r="U338" s="626" t="s">
        <v>1007</v>
      </c>
      <c r="V338" s="626" t="s">
        <v>1007</v>
      </c>
      <c r="W338" s="626">
        <v>25</v>
      </c>
      <c r="X338" s="626">
        <v>13</v>
      </c>
      <c r="Y338" s="626">
        <v>9</v>
      </c>
      <c r="Z338" s="626">
        <v>1347</v>
      </c>
      <c r="AA338" s="625" t="s">
        <v>4242</v>
      </c>
      <c r="AB338" s="625"/>
      <c r="AC338" s="626">
        <v>300</v>
      </c>
      <c r="AD338" s="625">
        <v>300</v>
      </c>
      <c r="AE338" s="625">
        <v>2002</v>
      </c>
      <c r="AF338" s="625">
        <v>2002</v>
      </c>
      <c r="AG338" s="625"/>
      <c r="AH338" s="625"/>
      <c r="AI338" s="625"/>
      <c r="AJ338" s="625"/>
      <c r="AK338" s="625"/>
      <c r="AL338" s="626">
        <v>9041</v>
      </c>
      <c r="AM338" s="626">
        <v>9041</v>
      </c>
      <c r="AN338" s="625">
        <v>9000</v>
      </c>
      <c r="AO338" s="625"/>
      <c r="AP338" s="625"/>
      <c r="AQ338" s="625"/>
      <c r="AR338" s="625"/>
      <c r="AS338" s="625"/>
      <c r="AT338" s="625"/>
      <c r="AU338" s="625"/>
      <c r="AV338" s="625"/>
      <c r="AW338" s="625"/>
      <c r="AX338" s="625"/>
      <c r="AY338" s="625"/>
      <c r="AZ338" s="625"/>
      <c r="BA338" s="625"/>
      <c r="BB338" s="625"/>
      <c r="BC338" s="625"/>
      <c r="BD338" s="625"/>
      <c r="BE338" s="625" t="s">
        <v>4192</v>
      </c>
      <c r="BF338" s="625" t="s">
        <v>1587</v>
      </c>
    </row>
    <row r="339" spans="1:59" ht="24" hidden="1" customHeight="1" x14ac:dyDescent="0.2">
      <c r="A339" s="220"/>
      <c r="B339" s="154"/>
      <c r="C339" s="625" t="s">
        <v>3526</v>
      </c>
      <c r="D339" s="625" t="s">
        <v>13456</v>
      </c>
      <c r="E339" s="625" t="s">
        <v>15933</v>
      </c>
      <c r="F339" s="625" t="s">
        <v>3526</v>
      </c>
      <c r="G339" s="625" t="s">
        <v>3148</v>
      </c>
      <c r="H339" s="803" t="s">
        <v>214</v>
      </c>
      <c r="I339" s="625" t="s">
        <v>3528</v>
      </c>
      <c r="J339" s="625">
        <v>7942</v>
      </c>
      <c r="K339" s="625">
        <v>2207</v>
      </c>
      <c r="L339" s="626">
        <v>7942</v>
      </c>
      <c r="M339" s="626">
        <v>2207</v>
      </c>
      <c r="N339" s="626">
        <v>1173</v>
      </c>
      <c r="O339" s="625" t="s">
        <v>429</v>
      </c>
      <c r="P339" s="626"/>
      <c r="Q339" s="626"/>
      <c r="R339" s="626"/>
      <c r="S339" s="626"/>
      <c r="T339" s="626" t="s">
        <v>1007</v>
      </c>
      <c r="U339" s="626" t="s">
        <v>1007</v>
      </c>
      <c r="V339" s="626" t="s">
        <v>1007</v>
      </c>
      <c r="W339" s="626">
        <v>25</v>
      </c>
      <c r="X339" s="626">
        <v>10</v>
      </c>
      <c r="Y339" s="626">
        <v>5</v>
      </c>
      <c r="Z339" s="626">
        <v>284</v>
      </c>
      <c r="AA339" s="625">
        <v>50</v>
      </c>
      <c r="AB339" s="625"/>
      <c r="AC339" s="626">
        <v>100</v>
      </c>
      <c r="AD339" s="625">
        <v>100</v>
      </c>
      <c r="AE339" s="625">
        <v>2000</v>
      </c>
      <c r="AF339" s="625">
        <v>2000</v>
      </c>
      <c r="AG339" s="625">
        <v>250</v>
      </c>
      <c r="AH339" s="625"/>
      <c r="AI339" s="625">
        <v>250</v>
      </c>
      <c r="AJ339" s="625"/>
      <c r="AK339" s="625"/>
      <c r="AL339" s="626">
        <v>10000</v>
      </c>
      <c r="AM339" s="626">
        <v>10000</v>
      </c>
      <c r="AN339" s="625">
        <v>10000</v>
      </c>
      <c r="AO339" s="625"/>
      <c r="AP339" s="625"/>
      <c r="AQ339" s="625"/>
      <c r="AR339" s="625"/>
      <c r="AS339" s="625"/>
      <c r="AT339" s="625" t="s">
        <v>4224</v>
      </c>
      <c r="AU339" s="625"/>
      <c r="AV339" s="625"/>
      <c r="AW339" s="625"/>
      <c r="AX339" s="625"/>
      <c r="AY339" s="625"/>
      <c r="AZ339" s="625"/>
      <c r="BA339" s="625"/>
      <c r="BB339" s="625"/>
      <c r="BC339" s="625"/>
      <c r="BD339" s="625"/>
      <c r="BE339" s="625" t="s">
        <v>4232</v>
      </c>
      <c r="BF339" s="625"/>
    </row>
    <row r="340" spans="1:59" ht="24" hidden="1" customHeight="1" x14ac:dyDescent="0.2">
      <c r="A340" s="220"/>
      <c r="B340" s="154"/>
      <c r="C340" s="625" t="s">
        <v>3526</v>
      </c>
      <c r="D340" s="625" t="s">
        <v>13194</v>
      </c>
      <c r="E340" s="625" t="s">
        <v>10203</v>
      </c>
      <c r="F340" s="625" t="s">
        <v>3526</v>
      </c>
      <c r="G340" s="625" t="s">
        <v>3528</v>
      </c>
      <c r="H340" s="803"/>
      <c r="I340" s="625" t="s">
        <v>3528</v>
      </c>
      <c r="J340" s="625"/>
      <c r="K340" s="625"/>
      <c r="L340" s="626">
        <v>2891</v>
      </c>
      <c r="M340" s="626">
        <v>1793</v>
      </c>
      <c r="N340" s="626">
        <v>8712</v>
      </c>
      <c r="O340" s="625" t="s">
        <v>429</v>
      </c>
      <c r="P340" s="626"/>
      <c r="Q340" s="626"/>
      <c r="R340" s="626"/>
      <c r="S340" s="626"/>
      <c r="T340" s="626"/>
      <c r="U340" s="626"/>
      <c r="V340" s="626"/>
      <c r="W340" s="626">
        <v>25</v>
      </c>
      <c r="X340" s="626">
        <v>13</v>
      </c>
      <c r="Y340" s="626">
        <v>7</v>
      </c>
      <c r="Z340" s="626">
        <v>406</v>
      </c>
      <c r="AA340" s="625"/>
      <c r="AB340" s="625">
        <v>70</v>
      </c>
      <c r="AC340" s="626"/>
      <c r="AD340" s="625"/>
      <c r="AE340" s="625">
        <v>2017</v>
      </c>
      <c r="AF340" s="625"/>
      <c r="AG340" s="625"/>
      <c r="AH340" s="625"/>
      <c r="AI340" s="625"/>
      <c r="AJ340" s="625"/>
      <c r="AK340" s="625"/>
      <c r="AL340" s="626">
        <v>19373</v>
      </c>
      <c r="AM340" s="626"/>
      <c r="AN340" s="625"/>
      <c r="AO340" s="625"/>
      <c r="AP340" s="625"/>
      <c r="AQ340" s="625"/>
      <c r="AR340" s="625"/>
      <c r="AS340" s="625"/>
      <c r="AT340" s="625"/>
      <c r="AU340" s="625"/>
      <c r="AV340" s="625"/>
      <c r="AW340" s="625"/>
      <c r="AX340" s="625"/>
      <c r="AY340" s="625"/>
      <c r="AZ340" s="625"/>
      <c r="BA340" s="625"/>
      <c r="BB340" s="625"/>
      <c r="BC340" s="625"/>
      <c r="BD340" s="625"/>
      <c r="BE340" s="625"/>
      <c r="BF340" s="625"/>
    </row>
    <row r="341" spans="1:59" s="808" customFormat="1" ht="24" hidden="1" customHeight="1" x14ac:dyDescent="0.2">
      <c r="A341" s="220"/>
      <c r="B341" s="154"/>
      <c r="C341" s="625" t="s">
        <v>3526</v>
      </c>
      <c r="D341" s="1024"/>
      <c r="E341" s="1024" t="s">
        <v>17156</v>
      </c>
      <c r="F341" s="625" t="s">
        <v>3526</v>
      </c>
      <c r="G341" s="1024"/>
      <c r="H341" s="1604"/>
      <c r="I341" s="625" t="s">
        <v>16004</v>
      </c>
      <c r="J341" s="1024"/>
      <c r="K341" s="1024"/>
      <c r="L341" s="614">
        <v>1720</v>
      </c>
      <c r="M341" s="614"/>
      <c r="N341" s="614">
        <v>5739</v>
      </c>
      <c r="O341" s="625" t="s">
        <v>429</v>
      </c>
      <c r="P341" s="1024"/>
      <c r="Q341" s="1024"/>
      <c r="R341" s="1024"/>
      <c r="S341" s="1024"/>
      <c r="T341" s="1024"/>
      <c r="U341" s="1024"/>
      <c r="V341" s="1024"/>
      <c r="W341" s="626">
        <v>25</v>
      </c>
      <c r="X341" s="626">
        <v>12</v>
      </c>
      <c r="Y341" s="626">
        <v>5</v>
      </c>
      <c r="Z341" s="626">
        <v>1357</v>
      </c>
      <c r="AA341" s="1024"/>
      <c r="AB341" s="1024"/>
      <c r="AC341" s="1024"/>
      <c r="AD341" s="1024"/>
      <c r="AE341" s="625">
        <v>2021</v>
      </c>
      <c r="AF341" s="1024"/>
      <c r="AG341" s="1024"/>
      <c r="AH341" s="1024"/>
      <c r="AI341" s="1024"/>
      <c r="AJ341" s="1024"/>
      <c r="AK341" s="1024"/>
      <c r="AL341" s="1611"/>
      <c r="AM341" s="1024"/>
      <c r="AN341" s="1024"/>
      <c r="AO341" s="1024"/>
      <c r="AP341" s="1024"/>
      <c r="AQ341" s="1024"/>
      <c r="AR341" s="1024"/>
      <c r="AS341" s="1024"/>
      <c r="AT341" s="1024"/>
      <c r="AU341" s="1024"/>
      <c r="AV341" s="1024"/>
      <c r="AW341" s="1024"/>
      <c r="AX341" s="1024"/>
      <c r="AY341" s="1024"/>
      <c r="AZ341" s="1024"/>
      <c r="BA341" s="1024"/>
      <c r="BB341" s="1024"/>
      <c r="BC341" s="1024"/>
      <c r="BD341" s="1024"/>
      <c r="BE341" s="1024"/>
      <c r="BF341" s="1024" t="s">
        <v>17078</v>
      </c>
      <c r="BG341" s="5"/>
    </row>
    <row r="342" spans="1:59" s="808" customFormat="1" ht="24" hidden="1" customHeight="1" x14ac:dyDescent="0.2">
      <c r="A342" s="220"/>
      <c r="B342" s="154"/>
      <c r="C342" s="625" t="s">
        <v>3526</v>
      </c>
      <c r="D342" s="625" t="s">
        <v>13194</v>
      </c>
      <c r="E342" s="625" t="s">
        <v>17157</v>
      </c>
      <c r="F342" s="625" t="s">
        <v>3526</v>
      </c>
      <c r="G342" s="625" t="s">
        <v>3528</v>
      </c>
      <c r="H342" s="803"/>
      <c r="I342" s="625" t="s">
        <v>3528</v>
      </c>
      <c r="J342" s="625"/>
      <c r="K342" s="625"/>
      <c r="L342" s="614">
        <v>5480</v>
      </c>
      <c r="M342" s="614"/>
      <c r="N342" s="614">
        <v>7508</v>
      </c>
      <c r="O342" s="625" t="s">
        <v>429</v>
      </c>
      <c r="P342" s="626"/>
      <c r="Q342" s="626"/>
      <c r="R342" s="626"/>
      <c r="S342" s="626"/>
      <c r="T342" s="626"/>
      <c r="U342" s="626"/>
      <c r="V342" s="626"/>
      <c r="W342" s="626">
        <v>25</v>
      </c>
      <c r="X342" s="626">
        <v>6</v>
      </c>
      <c r="Y342" s="626">
        <v>4</v>
      </c>
      <c r="Z342" s="626">
        <v>784</v>
      </c>
      <c r="AA342" s="625"/>
      <c r="AB342" s="625"/>
      <c r="AC342" s="626"/>
      <c r="AD342" s="625"/>
      <c r="AE342" s="625">
        <v>2021</v>
      </c>
      <c r="AF342" s="625"/>
      <c r="AG342" s="625"/>
      <c r="AH342" s="625"/>
      <c r="AI342" s="625"/>
      <c r="AJ342" s="625"/>
      <c r="AK342" s="625"/>
      <c r="AL342" s="626"/>
      <c r="AM342" s="626"/>
      <c r="AN342" s="625"/>
      <c r="AO342" s="625"/>
      <c r="AP342" s="625"/>
      <c r="AQ342" s="625"/>
      <c r="AR342" s="625"/>
      <c r="AS342" s="625"/>
      <c r="AT342" s="625"/>
      <c r="AU342" s="625"/>
      <c r="AV342" s="625"/>
      <c r="AW342" s="625"/>
      <c r="AX342" s="625"/>
      <c r="AY342" s="625"/>
      <c r="AZ342" s="625"/>
      <c r="BA342" s="625"/>
      <c r="BB342" s="625"/>
      <c r="BC342" s="625"/>
      <c r="BD342" s="625"/>
      <c r="BE342" s="625"/>
      <c r="BF342" s="625" t="s">
        <v>17078</v>
      </c>
      <c r="BG342" s="5"/>
    </row>
    <row r="343" spans="1:59" ht="24" hidden="1" customHeight="1" x14ac:dyDescent="0.2">
      <c r="A343" s="220" t="s">
        <v>156</v>
      </c>
      <c r="B343" s="154"/>
      <c r="C343" s="625" t="s">
        <v>1004</v>
      </c>
      <c r="D343" s="625" t="s">
        <v>4252</v>
      </c>
      <c r="E343" s="625" t="s">
        <v>4253</v>
      </c>
      <c r="F343" s="625" t="s">
        <v>1004</v>
      </c>
      <c r="G343" s="625"/>
      <c r="H343" s="803"/>
      <c r="I343" s="625" t="s">
        <v>12460</v>
      </c>
      <c r="J343" s="625"/>
      <c r="K343" s="625"/>
      <c r="L343" s="626">
        <v>49532</v>
      </c>
      <c r="M343" s="626">
        <v>2164</v>
      </c>
      <c r="N343" s="626">
        <v>2724</v>
      </c>
      <c r="O343" s="625" t="s">
        <v>429</v>
      </c>
      <c r="P343" s="626"/>
      <c r="Q343" s="626"/>
      <c r="R343" s="626"/>
      <c r="S343" s="626"/>
      <c r="T343" s="626"/>
      <c r="U343" s="626"/>
      <c r="V343" s="626"/>
      <c r="W343" s="626">
        <v>25</v>
      </c>
      <c r="X343" s="626">
        <v>13</v>
      </c>
      <c r="Y343" s="626">
        <v>6</v>
      </c>
      <c r="Z343" s="626">
        <v>325</v>
      </c>
      <c r="AA343" s="625"/>
      <c r="AB343" s="625"/>
      <c r="AC343" s="626">
        <v>165</v>
      </c>
      <c r="AD343" s="625"/>
      <c r="AE343" s="625">
        <v>2009</v>
      </c>
      <c r="AF343" s="625">
        <v>2009</v>
      </c>
      <c r="AG343" s="625"/>
      <c r="AH343" s="625"/>
      <c r="AI343" s="625"/>
      <c r="AJ343" s="625"/>
      <c r="AK343" s="625"/>
      <c r="AL343" s="626">
        <v>3750</v>
      </c>
      <c r="AM343" s="626">
        <v>3750</v>
      </c>
      <c r="AN343" s="625"/>
      <c r="AO343" s="625"/>
      <c r="AP343" s="625"/>
      <c r="AQ343" s="625"/>
      <c r="AR343" s="625"/>
      <c r="AS343" s="625"/>
      <c r="AT343" s="625"/>
      <c r="AU343" s="625"/>
      <c r="AV343" s="625"/>
      <c r="AW343" s="625"/>
      <c r="AX343" s="625"/>
      <c r="AY343" s="625"/>
      <c r="AZ343" s="625"/>
      <c r="BA343" s="625"/>
      <c r="BB343" s="625"/>
      <c r="BC343" s="625"/>
      <c r="BD343" s="625"/>
      <c r="BE343" s="625"/>
      <c r="BF343" s="625" t="s">
        <v>4254</v>
      </c>
    </row>
    <row r="344" spans="1:59" ht="24" hidden="1" customHeight="1" x14ac:dyDescent="0.2">
      <c r="A344" s="220" t="s">
        <v>93</v>
      </c>
      <c r="B344" s="154"/>
      <c r="C344" s="765" t="s">
        <v>3327</v>
      </c>
      <c r="D344" s="765" t="s">
        <v>4272</v>
      </c>
      <c r="E344" s="631" t="s">
        <v>4273</v>
      </c>
      <c r="F344" s="765" t="s">
        <v>3327</v>
      </c>
      <c r="G344" s="765" t="s">
        <v>4274</v>
      </c>
      <c r="H344" s="802"/>
      <c r="I344" s="765" t="s">
        <v>15934</v>
      </c>
      <c r="J344" s="765">
        <v>4</v>
      </c>
      <c r="K344" s="765" t="s">
        <v>735</v>
      </c>
      <c r="L344" s="626">
        <v>9597</v>
      </c>
      <c r="M344" s="626">
        <v>1305</v>
      </c>
      <c r="N344" s="626">
        <v>5814</v>
      </c>
      <c r="O344" s="765" t="s">
        <v>429</v>
      </c>
      <c r="P344" s="660"/>
      <c r="Q344" s="660"/>
      <c r="R344" s="660"/>
      <c r="S344" s="660"/>
      <c r="T344" s="660"/>
      <c r="U344" s="660"/>
      <c r="V344" s="660"/>
      <c r="W344" s="660">
        <v>25</v>
      </c>
      <c r="X344" s="660">
        <v>11</v>
      </c>
      <c r="Y344" s="660">
        <v>4</v>
      </c>
      <c r="Z344" s="660">
        <v>331</v>
      </c>
      <c r="AA344" s="765">
        <v>70</v>
      </c>
      <c r="AB344" s="660"/>
      <c r="AC344" s="765"/>
      <c r="AD344" s="765"/>
      <c r="AE344" s="765">
        <v>2001</v>
      </c>
      <c r="AF344" s="765">
        <v>2001</v>
      </c>
      <c r="AG344" s="765">
        <v>3830</v>
      </c>
      <c r="AH344" s="765">
        <v>2600</v>
      </c>
      <c r="AI344" s="765"/>
      <c r="AJ344" s="765"/>
      <c r="AK344" s="765"/>
      <c r="AL344" s="660">
        <v>6430</v>
      </c>
      <c r="AM344" s="765">
        <v>6430</v>
      </c>
      <c r="AN344" s="765"/>
      <c r="AO344" s="765"/>
      <c r="AP344" s="765"/>
      <c r="AQ344" s="765"/>
      <c r="AR344" s="765"/>
      <c r="AS344" s="765"/>
      <c r="AT344" s="765"/>
      <c r="AU344" s="765"/>
      <c r="AV344" s="765"/>
      <c r="AW344" s="765"/>
      <c r="AX344" s="765"/>
      <c r="AY344" s="765"/>
      <c r="AZ344" s="765"/>
      <c r="BA344" s="765"/>
      <c r="BB344" s="765"/>
      <c r="BC344" s="765"/>
      <c r="BD344" s="765"/>
      <c r="BE344" s="765"/>
      <c r="BF344" s="625"/>
    </row>
    <row r="345" spans="1:59" ht="24" hidden="1" customHeight="1" x14ac:dyDescent="0.2">
      <c r="A345" s="220"/>
      <c r="B345" s="154"/>
      <c r="C345" s="625" t="s">
        <v>3327</v>
      </c>
      <c r="D345" s="625" t="s">
        <v>10204</v>
      </c>
      <c r="E345" s="625" t="s">
        <v>10205</v>
      </c>
      <c r="F345" s="625" t="s">
        <v>10206</v>
      </c>
      <c r="G345" s="625"/>
      <c r="H345" s="644"/>
      <c r="I345" s="625" t="s">
        <v>10207</v>
      </c>
      <c r="J345" s="625"/>
      <c r="K345" s="625"/>
      <c r="L345" s="626"/>
      <c r="M345" s="626"/>
      <c r="N345" s="626"/>
      <c r="O345" s="625" t="s">
        <v>183</v>
      </c>
      <c r="P345" s="625"/>
      <c r="Q345" s="626"/>
      <c r="R345" s="626"/>
      <c r="S345" s="626">
        <v>25</v>
      </c>
      <c r="T345" s="626">
        <v>15</v>
      </c>
      <c r="U345" s="626">
        <v>5</v>
      </c>
      <c r="V345" s="626">
        <v>1499</v>
      </c>
      <c r="W345" s="626"/>
      <c r="X345" s="626"/>
      <c r="Y345" s="626"/>
      <c r="Z345" s="626"/>
      <c r="AA345" s="625"/>
      <c r="AB345" s="625"/>
      <c r="AC345" s="626"/>
      <c r="AD345" s="626"/>
      <c r="AE345" s="625"/>
      <c r="AF345" s="625"/>
      <c r="AG345" s="625"/>
      <c r="AH345" s="625"/>
      <c r="AI345" s="625"/>
      <c r="AJ345" s="625"/>
      <c r="AK345" s="625"/>
      <c r="AL345" s="626"/>
      <c r="AM345" s="626"/>
      <c r="AN345" s="626"/>
      <c r="AO345" s="625"/>
      <c r="AP345" s="625"/>
      <c r="AQ345" s="625"/>
      <c r="AR345" s="625"/>
      <c r="AS345" s="625"/>
      <c r="AT345" s="625"/>
      <c r="AU345" s="625"/>
      <c r="AV345" s="625"/>
      <c r="AW345" s="625"/>
      <c r="AX345" s="625"/>
      <c r="AY345" s="625"/>
      <c r="AZ345" s="625"/>
      <c r="BA345" s="625"/>
      <c r="BB345" s="625"/>
      <c r="BC345" s="625"/>
      <c r="BD345" s="625"/>
      <c r="BE345" s="625"/>
      <c r="BF345" s="625"/>
    </row>
    <row r="346" spans="1:59" ht="24" hidden="1" customHeight="1" x14ac:dyDescent="0.2">
      <c r="A346" s="220"/>
      <c r="B346" s="154"/>
      <c r="C346" s="765" t="s">
        <v>3327</v>
      </c>
      <c r="D346" s="765" t="s">
        <v>4272</v>
      </c>
      <c r="E346" s="631" t="s">
        <v>15935</v>
      </c>
      <c r="F346" s="765" t="s">
        <v>15776</v>
      </c>
      <c r="G346" s="765" t="s">
        <v>4274</v>
      </c>
      <c r="H346" s="802"/>
      <c r="I346" s="765" t="s">
        <v>15936</v>
      </c>
      <c r="J346" s="765">
        <v>4</v>
      </c>
      <c r="K346" s="765" t="s">
        <v>735</v>
      </c>
      <c r="L346" s="626"/>
      <c r="M346" s="626">
        <v>1568</v>
      </c>
      <c r="N346" s="626">
        <v>150</v>
      </c>
      <c r="O346" s="765" t="s">
        <v>429</v>
      </c>
      <c r="P346" s="660"/>
      <c r="Q346" s="660"/>
      <c r="R346" s="660"/>
      <c r="S346" s="660"/>
      <c r="T346" s="660"/>
      <c r="U346" s="660"/>
      <c r="V346" s="660"/>
      <c r="W346" s="660">
        <v>25</v>
      </c>
      <c r="X346" s="660">
        <v>11</v>
      </c>
      <c r="Y346" s="660">
        <v>4</v>
      </c>
      <c r="Z346" s="660">
        <v>331</v>
      </c>
      <c r="AA346" s="613"/>
      <c r="AB346" s="614"/>
      <c r="AC346" s="613"/>
      <c r="AD346" s="613"/>
      <c r="AE346" s="613">
        <v>2020</v>
      </c>
      <c r="AF346" s="613"/>
      <c r="AG346" s="613"/>
      <c r="AH346" s="613"/>
      <c r="AI346" s="613"/>
      <c r="AJ346" s="613"/>
      <c r="AK346" s="613"/>
      <c r="AL346" s="614"/>
      <c r="AM346" s="613"/>
      <c r="AN346" s="613"/>
      <c r="AO346" s="613"/>
      <c r="AP346" s="613"/>
      <c r="AQ346" s="613"/>
      <c r="AR346" s="613"/>
      <c r="AS346" s="613"/>
      <c r="AT346" s="613"/>
      <c r="AU346" s="613"/>
      <c r="AV346" s="613"/>
      <c r="AW346" s="613"/>
      <c r="AX346" s="613"/>
      <c r="AY346" s="613"/>
      <c r="AZ346" s="613"/>
      <c r="BA346" s="613"/>
      <c r="BB346" s="613"/>
      <c r="BC346" s="613"/>
      <c r="BD346" s="613"/>
      <c r="BE346" s="613"/>
      <c r="BF346" s="613" t="s">
        <v>15787</v>
      </c>
    </row>
    <row r="347" spans="1:59" ht="24" hidden="1" customHeight="1" x14ac:dyDescent="0.2">
      <c r="A347" s="220"/>
      <c r="B347" s="154"/>
      <c r="C347" s="765" t="s">
        <v>3327</v>
      </c>
      <c r="D347" s="765" t="s">
        <v>4272</v>
      </c>
      <c r="E347" s="631" t="s">
        <v>15937</v>
      </c>
      <c r="F347" s="765" t="s">
        <v>15776</v>
      </c>
      <c r="G347" s="765" t="s">
        <v>4274</v>
      </c>
      <c r="H347" s="802"/>
      <c r="I347" s="765" t="s">
        <v>15936</v>
      </c>
      <c r="J347" s="765">
        <v>4</v>
      </c>
      <c r="K347" s="765" t="s">
        <v>735</v>
      </c>
      <c r="L347" s="626"/>
      <c r="M347" s="626">
        <v>1970</v>
      </c>
      <c r="N347" s="626">
        <v>1871</v>
      </c>
      <c r="O347" s="765" t="s">
        <v>429</v>
      </c>
      <c r="P347" s="660"/>
      <c r="Q347" s="660"/>
      <c r="R347" s="660"/>
      <c r="S347" s="660"/>
      <c r="T347" s="660"/>
      <c r="U347" s="660"/>
      <c r="V347" s="660"/>
      <c r="W347" s="660">
        <v>25</v>
      </c>
      <c r="X347" s="660">
        <v>11</v>
      </c>
      <c r="Y347" s="660">
        <v>4</v>
      </c>
      <c r="Z347" s="660">
        <v>331</v>
      </c>
      <c r="AA347" s="613"/>
      <c r="AB347" s="614"/>
      <c r="AC347" s="613"/>
      <c r="AD347" s="613"/>
      <c r="AE347" s="613">
        <v>2018</v>
      </c>
      <c r="AF347" s="613"/>
      <c r="AG347" s="613"/>
      <c r="AH347" s="613"/>
      <c r="AI347" s="613"/>
      <c r="AJ347" s="613"/>
      <c r="AK347" s="613"/>
      <c r="AL347" s="614"/>
      <c r="AM347" s="613"/>
      <c r="AN347" s="613"/>
      <c r="AO347" s="613"/>
      <c r="AP347" s="613"/>
      <c r="AQ347" s="613"/>
      <c r="AR347" s="613"/>
      <c r="AS347" s="613"/>
      <c r="AT347" s="613"/>
      <c r="AU347" s="613"/>
      <c r="AV347" s="613"/>
      <c r="AW347" s="613"/>
      <c r="AX347" s="613"/>
      <c r="AY347" s="613"/>
      <c r="AZ347" s="613"/>
      <c r="BA347" s="613"/>
      <c r="BB347" s="613"/>
      <c r="BC347" s="613"/>
      <c r="BD347" s="613"/>
      <c r="BE347" s="613"/>
      <c r="BF347" s="613" t="s">
        <v>15787</v>
      </c>
    </row>
    <row r="348" spans="1:59" ht="24" hidden="1" customHeight="1" x14ac:dyDescent="0.2">
      <c r="A348" s="220"/>
      <c r="B348" s="154"/>
      <c r="C348" s="625" t="s">
        <v>3189</v>
      </c>
      <c r="D348" s="625" t="s">
        <v>4261</v>
      </c>
      <c r="E348" s="625" t="s">
        <v>4262</v>
      </c>
      <c r="F348" s="625" t="s">
        <v>3189</v>
      </c>
      <c r="G348" s="625" t="s">
        <v>4263</v>
      </c>
      <c r="H348" s="644"/>
      <c r="I348" s="625" t="s">
        <v>4264</v>
      </c>
      <c r="J348" s="626">
        <v>15</v>
      </c>
      <c r="K348" s="626"/>
      <c r="L348" s="626">
        <v>25564</v>
      </c>
      <c r="M348" s="626">
        <v>608</v>
      </c>
      <c r="N348" s="626">
        <v>836</v>
      </c>
      <c r="O348" s="625" t="s">
        <v>429</v>
      </c>
      <c r="P348" s="625"/>
      <c r="Q348" s="626"/>
      <c r="R348" s="626"/>
      <c r="S348" s="626"/>
      <c r="T348" s="626"/>
      <c r="U348" s="626"/>
      <c r="V348" s="626"/>
      <c r="W348" s="626">
        <v>25</v>
      </c>
      <c r="X348" s="626">
        <v>10</v>
      </c>
      <c r="Y348" s="626">
        <v>5</v>
      </c>
      <c r="Z348" s="626">
        <v>250</v>
      </c>
      <c r="AA348" s="625" t="s">
        <v>4242</v>
      </c>
      <c r="AB348" s="625"/>
      <c r="AC348" s="626">
        <v>120</v>
      </c>
      <c r="AD348" s="626"/>
      <c r="AE348" s="625">
        <v>2004</v>
      </c>
      <c r="AF348" s="625">
        <v>2004</v>
      </c>
      <c r="AG348" s="625">
        <v>292</v>
      </c>
      <c r="AH348" s="625"/>
      <c r="AI348" s="625"/>
      <c r="AJ348" s="625"/>
      <c r="AK348" s="625"/>
      <c r="AL348" s="626">
        <v>2927</v>
      </c>
      <c r="AM348" s="626">
        <v>2927</v>
      </c>
      <c r="AN348" s="626"/>
      <c r="AO348" s="625"/>
      <c r="AP348" s="625"/>
      <c r="AQ348" s="625"/>
      <c r="AR348" s="625"/>
      <c r="AS348" s="625"/>
      <c r="AT348" s="625"/>
      <c r="AU348" s="625"/>
      <c r="AV348" s="625"/>
      <c r="AW348" s="625"/>
      <c r="AX348" s="625"/>
      <c r="AY348" s="625"/>
      <c r="AZ348" s="625"/>
      <c r="BA348" s="625"/>
      <c r="BB348" s="625"/>
      <c r="BC348" s="625"/>
      <c r="BD348" s="625"/>
      <c r="BE348" s="625" t="s">
        <v>4265</v>
      </c>
      <c r="BF348" s="625" t="s">
        <v>1601</v>
      </c>
    </row>
    <row r="349" spans="1:59" ht="24" hidden="1" customHeight="1" x14ac:dyDescent="0.2">
      <c r="A349" s="220"/>
      <c r="B349" s="809"/>
      <c r="C349" s="625" t="s">
        <v>3189</v>
      </c>
      <c r="D349" s="625" t="s">
        <v>13457</v>
      </c>
      <c r="E349" s="625" t="s">
        <v>4266</v>
      </c>
      <c r="F349" s="625" t="s">
        <v>3189</v>
      </c>
      <c r="G349" s="625"/>
      <c r="H349" s="644"/>
      <c r="I349" s="625" t="s">
        <v>4267</v>
      </c>
      <c r="J349" s="626">
        <v>3218</v>
      </c>
      <c r="K349" s="626">
        <v>1615</v>
      </c>
      <c r="L349" s="626">
        <v>3218</v>
      </c>
      <c r="M349" s="626">
        <v>1615</v>
      </c>
      <c r="N349" s="626">
        <v>2667</v>
      </c>
      <c r="O349" s="625" t="s">
        <v>429</v>
      </c>
      <c r="P349" s="625"/>
      <c r="Q349" s="626"/>
      <c r="R349" s="626"/>
      <c r="S349" s="626"/>
      <c r="T349" s="626"/>
      <c r="U349" s="626"/>
      <c r="V349" s="626"/>
      <c r="W349" s="626">
        <v>25</v>
      </c>
      <c r="X349" s="626">
        <v>15</v>
      </c>
      <c r="Y349" s="626">
        <v>6</v>
      </c>
      <c r="Z349" s="626">
        <v>375</v>
      </c>
      <c r="AA349" s="625"/>
      <c r="AB349" s="625"/>
      <c r="AC349" s="626"/>
      <c r="AD349" s="626"/>
      <c r="AE349" s="625">
        <v>2013</v>
      </c>
      <c r="AF349" s="625">
        <v>4800</v>
      </c>
      <c r="AG349" s="625" t="s">
        <v>4268</v>
      </c>
      <c r="AH349" s="625"/>
      <c r="AI349" s="625"/>
      <c r="AJ349" s="625"/>
      <c r="AK349" s="625"/>
      <c r="AL349" s="626">
        <v>4800</v>
      </c>
      <c r="AM349" s="626"/>
      <c r="AN349" s="626"/>
      <c r="AO349" s="625"/>
      <c r="AP349" s="625"/>
      <c r="AQ349" s="625"/>
      <c r="AR349" s="625"/>
      <c r="AS349" s="625"/>
      <c r="AT349" s="625"/>
      <c r="AU349" s="625"/>
      <c r="AV349" s="625"/>
      <c r="AW349" s="625"/>
      <c r="AX349" s="625"/>
      <c r="AY349" s="625"/>
      <c r="AZ349" s="625"/>
      <c r="BA349" s="625"/>
      <c r="BB349" s="625"/>
      <c r="BC349" s="625"/>
      <c r="BD349" s="625"/>
      <c r="BE349" s="625"/>
      <c r="BF349" s="625"/>
    </row>
    <row r="350" spans="1:59" ht="24" hidden="1" customHeight="1" x14ac:dyDescent="0.2">
      <c r="A350" s="220"/>
      <c r="B350" s="154"/>
      <c r="C350" s="625" t="s">
        <v>3195</v>
      </c>
      <c r="D350" s="625"/>
      <c r="E350" s="625" t="s">
        <v>4269</v>
      </c>
      <c r="F350" s="625" t="s">
        <v>3195</v>
      </c>
      <c r="G350" s="625"/>
      <c r="H350" s="644"/>
      <c r="I350" s="625" t="s">
        <v>3195</v>
      </c>
      <c r="J350" s="625"/>
      <c r="K350" s="625"/>
      <c r="L350" s="626"/>
      <c r="M350" s="626">
        <v>250</v>
      </c>
      <c r="N350" s="626"/>
      <c r="O350" s="625" t="s">
        <v>183</v>
      </c>
      <c r="P350" s="626"/>
      <c r="Q350" s="626"/>
      <c r="R350" s="626"/>
      <c r="S350" s="626"/>
      <c r="T350" s="626"/>
      <c r="U350" s="626"/>
      <c r="V350" s="626"/>
      <c r="W350" s="626">
        <v>25</v>
      </c>
      <c r="X350" s="626">
        <v>10</v>
      </c>
      <c r="Y350" s="626">
        <v>4</v>
      </c>
      <c r="Z350" s="626">
        <v>250</v>
      </c>
      <c r="AA350" s="625"/>
      <c r="AB350" s="625"/>
      <c r="AC350" s="626">
        <v>150</v>
      </c>
      <c r="AD350" s="625"/>
      <c r="AE350" s="625">
        <v>1993</v>
      </c>
      <c r="AF350" s="625">
        <v>1993</v>
      </c>
      <c r="AG350" s="625"/>
      <c r="AH350" s="625"/>
      <c r="AI350" s="625"/>
      <c r="AJ350" s="625"/>
      <c r="AK350" s="625"/>
      <c r="AL350" s="626"/>
      <c r="AM350" s="626"/>
      <c r="AN350" s="625"/>
      <c r="AO350" s="625"/>
      <c r="AP350" s="625"/>
      <c r="AQ350" s="625"/>
      <c r="AR350" s="625"/>
      <c r="AS350" s="625"/>
      <c r="AT350" s="625"/>
      <c r="AU350" s="625"/>
      <c r="AV350" s="625"/>
      <c r="AW350" s="625"/>
      <c r="AX350" s="625"/>
      <c r="AY350" s="625"/>
      <c r="AZ350" s="625"/>
      <c r="BA350" s="625"/>
      <c r="BB350" s="625"/>
      <c r="BC350" s="625"/>
      <c r="BD350" s="625"/>
      <c r="BE350" s="625" t="s">
        <v>4270</v>
      </c>
      <c r="BF350" s="625" t="s">
        <v>4271</v>
      </c>
    </row>
    <row r="351" spans="1:59" ht="24" hidden="1" customHeight="1" x14ac:dyDescent="0.2">
      <c r="A351" s="220"/>
      <c r="B351" s="154"/>
      <c r="C351" s="625" t="s">
        <v>3203</v>
      </c>
      <c r="D351" s="625" t="s">
        <v>13214</v>
      </c>
      <c r="E351" s="625" t="s">
        <v>4275</v>
      </c>
      <c r="F351" s="625" t="s">
        <v>4276</v>
      </c>
      <c r="G351" s="625"/>
      <c r="H351" s="644"/>
      <c r="I351" s="625" t="s">
        <v>15610</v>
      </c>
      <c r="J351" s="625"/>
      <c r="K351" s="625"/>
      <c r="L351" s="626"/>
      <c r="M351" s="626">
        <v>7726</v>
      </c>
      <c r="N351" s="626">
        <v>41056</v>
      </c>
      <c r="O351" s="625" t="s">
        <v>429</v>
      </c>
      <c r="P351" s="626"/>
      <c r="Q351" s="626"/>
      <c r="R351" s="626"/>
      <c r="S351" s="626"/>
      <c r="T351" s="626"/>
      <c r="U351" s="626"/>
      <c r="V351" s="626"/>
      <c r="W351" s="626">
        <v>25</v>
      </c>
      <c r="X351" s="626">
        <v>20</v>
      </c>
      <c r="Y351" s="626">
        <v>9</v>
      </c>
      <c r="Z351" s="626">
        <v>500</v>
      </c>
      <c r="AA351" s="625"/>
      <c r="AB351" s="625"/>
      <c r="AC351" s="626">
        <v>225</v>
      </c>
      <c r="AD351" s="625"/>
      <c r="AE351" s="625">
        <v>1995</v>
      </c>
      <c r="AF351" s="625">
        <v>1995</v>
      </c>
      <c r="AG351" s="625"/>
      <c r="AH351" s="625"/>
      <c r="AI351" s="625"/>
      <c r="AJ351" s="625"/>
      <c r="AK351" s="625"/>
      <c r="AL351" s="626"/>
      <c r="AM351" s="626"/>
      <c r="AN351" s="625"/>
      <c r="AO351" s="625"/>
      <c r="AP351" s="625"/>
      <c r="AQ351" s="625"/>
      <c r="AR351" s="625"/>
      <c r="AS351" s="625"/>
      <c r="AT351" s="625"/>
      <c r="AU351" s="625"/>
      <c r="AV351" s="625"/>
      <c r="AW351" s="625"/>
      <c r="AX351" s="625"/>
      <c r="AY351" s="625"/>
      <c r="AZ351" s="625"/>
      <c r="BA351" s="625"/>
      <c r="BB351" s="625"/>
      <c r="BC351" s="625"/>
      <c r="BD351" s="625"/>
      <c r="BE351" s="625" t="s">
        <v>4277</v>
      </c>
      <c r="BF351" s="625" t="s">
        <v>4167</v>
      </c>
    </row>
    <row r="352" spans="1:59" ht="24" hidden="1" customHeight="1" x14ac:dyDescent="0.15">
      <c r="A352" s="220"/>
      <c r="B352" s="147"/>
      <c r="C352" s="625" t="s">
        <v>3203</v>
      </c>
      <c r="D352" s="614" t="s">
        <v>13213</v>
      </c>
      <c r="E352" s="625" t="s">
        <v>4278</v>
      </c>
      <c r="F352" s="625" t="s">
        <v>4276</v>
      </c>
      <c r="G352" s="625"/>
      <c r="H352" s="803"/>
      <c r="I352" s="625" t="s">
        <v>15610</v>
      </c>
      <c r="J352" s="625"/>
      <c r="K352" s="625"/>
      <c r="L352" s="626"/>
      <c r="M352" s="626">
        <v>2489</v>
      </c>
      <c r="N352" s="626">
        <v>1892</v>
      </c>
      <c r="O352" s="625" t="s">
        <v>429</v>
      </c>
      <c r="P352" s="626"/>
      <c r="Q352" s="626"/>
      <c r="R352" s="626"/>
      <c r="S352" s="626"/>
      <c r="T352" s="626"/>
      <c r="U352" s="626"/>
      <c r="V352" s="626"/>
      <c r="W352" s="626">
        <v>25</v>
      </c>
      <c r="X352" s="626">
        <v>11</v>
      </c>
      <c r="Y352" s="626">
        <v>5</v>
      </c>
      <c r="Z352" s="626">
        <v>331</v>
      </c>
      <c r="AA352" s="625"/>
      <c r="AB352" s="625"/>
      <c r="AC352" s="626">
        <v>200</v>
      </c>
      <c r="AD352" s="625"/>
      <c r="AE352" s="625">
        <v>2007</v>
      </c>
      <c r="AF352" s="625">
        <v>2007</v>
      </c>
      <c r="AG352" s="625"/>
      <c r="AH352" s="625"/>
      <c r="AI352" s="625"/>
      <c r="AJ352" s="625"/>
      <c r="AK352" s="625"/>
      <c r="AL352" s="626"/>
      <c r="AM352" s="626"/>
      <c r="AN352" s="625"/>
      <c r="AO352" s="625"/>
      <c r="AP352" s="625"/>
      <c r="AQ352" s="625"/>
      <c r="AR352" s="625"/>
      <c r="AS352" s="625"/>
      <c r="AT352" s="625"/>
      <c r="AU352" s="625"/>
      <c r="AV352" s="625"/>
      <c r="AW352" s="625"/>
      <c r="AX352" s="625"/>
      <c r="AY352" s="625"/>
      <c r="AZ352" s="625"/>
      <c r="BA352" s="625"/>
      <c r="BB352" s="625"/>
      <c r="BC352" s="625"/>
      <c r="BD352" s="625"/>
      <c r="BE352" s="625" t="s">
        <v>2547</v>
      </c>
      <c r="BF352" s="625" t="s">
        <v>4270</v>
      </c>
    </row>
    <row r="353" spans="1:59" ht="24" hidden="1" customHeight="1" x14ac:dyDescent="0.15">
      <c r="A353" s="220"/>
      <c r="B353" s="147"/>
      <c r="C353" s="625" t="s">
        <v>3219</v>
      </c>
      <c r="D353" s="625" t="s">
        <v>13207</v>
      </c>
      <c r="E353" s="625" t="s">
        <v>13458</v>
      </c>
      <c r="F353" s="625" t="s">
        <v>3219</v>
      </c>
      <c r="G353" s="625"/>
      <c r="H353" s="803"/>
      <c r="I353" s="625" t="s">
        <v>3423</v>
      </c>
      <c r="J353" s="625"/>
      <c r="K353" s="625"/>
      <c r="L353" s="626"/>
      <c r="M353" s="626"/>
      <c r="N353" s="626"/>
      <c r="O353" s="625" t="s">
        <v>429</v>
      </c>
      <c r="P353" s="626"/>
      <c r="Q353" s="626"/>
      <c r="R353" s="626"/>
      <c r="S353" s="626"/>
      <c r="T353" s="626"/>
      <c r="U353" s="626"/>
      <c r="V353" s="626"/>
      <c r="W353" s="626">
        <v>25</v>
      </c>
      <c r="X353" s="626">
        <v>14</v>
      </c>
      <c r="Y353" s="626">
        <v>6</v>
      </c>
      <c r="Z353" s="626">
        <v>366</v>
      </c>
      <c r="AA353" s="625"/>
      <c r="AB353" s="625"/>
      <c r="AC353" s="626"/>
      <c r="AD353" s="625"/>
      <c r="AE353" s="625">
        <v>2008</v>
      </c>
      <c r="AF353" s="625">
        <v>2008</v>
      </c>
      <c r="AG353" s="625"/>
      <c r="AH353" s="625"/>
      <c r="AI353" s="625"/>
      <c r="AJ353" s="625"/>
      <c r="AK353" s="625"/>
      <c r="AL353" s="626">
        <v>4950</v>
      </c>
      <c r="AM353" s="626">
        <v>4950</v>
      </c>
      <c r="AN353" s="625"/>
      <c r="AO353" s="625"/>
      <c r="AP353" s="625"/>
      <c r="AQ353" s="625"/>
      <c r="AR353" s="625"/>
      <c r="AS353" s="625"/>
      <c r="AT353" s="625"/>
      <c r="AU353" s="625"/>
      <c r="AV353" s="625"/>
      <c r="AW353" s="625"/>
      <c r="AX353" s="625"/>
      <c r="AY353" s="625"/>
      <c r="AZ353" s="625"/>
      <c r="BA353" s="625"/>
      <c r="BB353" s="625"/>
      <c r="BC353" s="625"/>
      <c r="BD353" s="625"/>
      <c r="BE353" s="625"/>
      <c r="BF353" s="625" t="s">
        <v>2392</v>
      </c>
    </row>
    <row r="354" spans="1:59" ht="24" hidden="1" customHeight="1" x14ac:dyDescent="0.15">
      <c r="A354" s="220"/>
      <c r="B354" s="147"/>
      <c r="C354" s="625" t="s">
        <v>3219</v>
      </c>
      <c r="D354" s="625" t="s">
        <v>10208</v>
      </c>
      <c r="E354" s="625" t="s">
        <v>4106</v>
      </c>
      <c r="F354" s="625" t="s">
        <v>3219</v>
      </c>
      <c r="G354" s="625"/>
      <c r="H354" s="644"/>
      <c r="I354" s="625" t="s">
        <v>3423</v>
      </c>
      <c r="J354" s="625"/>
      <c r="K354" s="625"/>
      <c r="L354" s="626"/>
      <c r="M354" s="626"/>
      <c r="N354" s="626"/>
      <c r="O354" s="625" t="s">
        <v>429</v>
      </c>
      <c r="P354" s="626"/>
      <c r="Q354" s="626"/>
      <c r="R354" s="626"/>
      <c r="S354" s="626">
        <v>25</v>
      </c>
      <c r="T354" s="626">
        <v>14</v>
      </c>
      <c r="U354" s="626">
        <v>6</v>
      </c>
      <c r="V354" s="626">
        <v>366</v>
      </c>
      <c r="W354" s="626"/>
      <c r="X354" s="626"/>
      <c r="Y354" s="626"/>
      <c r="Z354" s="626"/>
      <c r="AA354" s="625"/>
      <c r="AB354" s="625"/>
      <c r="AC354" s="626"/>
      <c r="AD354" s="625"/>
      <c r="AE354" s="625">
        <v>2016</v>
      </c>
      <c r="AF354" s="625"/>
      <c r="AG354" s="625"/>
      <c r="AH354" s="625"/>
      <c r="AI354" s="625"/>
      <c r="AJ354" s="625"/>
      <c r="AK354" s="625"/>
      <c r="AL354" s="626">
        <v>17966</v>
      </c>
      <c r="AM354" s="626"/>
      <c r="AN354" s="625"/>
      <c r="AO354" s="625"/>
      <c r="AP354" s="625"/>
      <c r="AQ354" s="625"/>
      <c r="AR354" s="625"/>
      <c r="AS354" s="625"/>
      <c r="AT354" s="625"/>
      <c r="AU354" s="625"/>
      <c r="AV354" s="625"/>
      <c r="AW354" s="625"/>
      <c r="AX354" s="625"/>
      <c r="AY354" s="625"/>
      <c r="AZ354" s="625"/>
      <c r="BA354" s="625"/>
      <c r="BB354" s="625"/>
      <c r="BC354" s="625"/>
      <c r="BD354" s="625"/>
      <c r="BE354" s="625"/>
      <c r="BF354" s="625"/>
    </row>
    <row r="355" spans="1:59" ht="24" hidden="1" customHeight="1" x14ac:dyDescent="0.15">
      <c r="A355" s="220"/>
      <c r="B355" s="147"/>
      <c r="C355" s="625" t="s">
        <v>3219</v>
      </c>
      <c r="D355" s="625" t="s">
        <v>13209</v>
      </c>
      <c r="E355" s="625" t="s">
        <v>13210</v>
      </c>
      <c r="F355" s="625" t="s">
        <v>3219</v>
      </c>
      <c r="G355" s="625"/>
      <c r="H355" s="644"/>
      <c r="I355" s="625" t="s">
        <v>325</v>
      </c>
      <c r="J355" s="625"/>
      <c r="K355" s="625"/>
      <c r="L355" s="626"/>
      <c r="M355" s="626"/>
      <c r="N355" s="626"/>
      <c r="O355" s="625" t="s">
        <v>429</v>
      </c>
      <c r="P355" s="626"/>
      <c r="Q355" s="626"/>
      <c r="R355" s="626"/>
      <c r="S355" s="626">
        <v>25</v>
      </c>
      <c r="T355" s="626">
        <v>12</v>
      </c>
      <c r="U355" s="626">
        <v>6</v>
      </c>
      <c r="V355" s="626">
        <v>300</v>
      </c>
      <c r="W355" s="626"/>
      <c r="X355" s="626"/>
      <c r="Y355" s="626"/>
      <c r="Z355" s="626"/>
      <c r="AA355" s="625"/>
      <c r="AB355" s="625"/>
      <c r="AC355" s="626"/>
      <c r="AD355" s="625"/>
      <c r="AE355" s="625">
        <v>2019</v>
      </c>
      <c r="AF355" s="625"/>
      <c r="AG355" s="625"/>
      <c r="AH355" s="625"/>
      <c r="AI355" s="625"/>
      <c r="AJ355" s="625"/>
      <c r="AK355" s="625"/>
      <c r="AL355" s="626">
        <v>18600</v>
      </c>
      <c r="AM355" s="626"/>
      <c r="AN355" s="625"/>
      <c r="AO355" s="625"/>
      <c r="AP355" s="625"/>
      <c r="AQ355" s="625"/>
      <c r="AR355" s="625"/>
      <c r="AS355" s="625"/>
      <c r="AT355" s="625"/>
      <c r="AU355" s="625"/>
      <c r="AV355" s="625"/>
      <c r="AW355" s="625"/>
      <c r="AX355" s="625"/>
      <c r="AY355" s="625"/>
      <c r="AZ355" s="625"/>
      <c r="BA355" s="625"/>
      <c r="BB355" s="625"/>
      <c r="BC355" s="625"/>
      <c r="BD355" s="625"/>
      <c r="BE355" s="625"/>
      <c r="BF355" s="625" t="s">
        <v>13459</v>
      </c>
    </row>
    <row r="356" spans="1:59" ht="24" hidden="1" customHeight="1" x14ac:dyDescent="0.2">
      <c r="A356" s="220"/>
      <c r="B356" s="154"/>
      <c r="C356" s="625" t="s">
        <v>3223</v>
      </c>
      <c r="D356" s="625" t="s">
        <v>13460</v>
      </c>
      <c r="E356" s="625" t="s">
        <v>4279</v>
      </c>
      <c r="F356" s="625" t="s">
        <v>3223</v>
      </c>
      <c r="G356" s="625"/>
      <c r="H356" s="803"/>
      <c r="I356" s="625" t="s">
        <v>4280</v>
      </c>
      <c r="J356" s="625"/>
      <c r="K356" s="625"/>
      <c r="L356" s="626">
        <v>3677</v>
      </c>
      <c r="M356" s="626">
        <v>733</v>
      </c>
      <c r="N356" s="626">
        <v>1064</v>
      </c>
      <c r="O356" s="625" t="s">
        <v>429</v>
      </c>
      <c r="P356" s="626"/>
      <c r="Q356" s="626"/>
      <c r="R356" s="626"/>
      <c r="S356" s="626"/>
      <c r="T356" s="626"/>
      <c r="U356" s="626"/>
      <c r="V356" s="626"/>
      <c r="W356" s="626">
        <v>25</v>
      </c>
      <c r="X356" s="626">
        <v>18</v>
      </c>
      <c r="Y356" s="626">
        <v>8</v>
      </c>
      <c r="Z356" s="626">
        <v>450</v>
      </c>
      <c r="AA356" s="625"/>
      <c r="AB356" s="625"/>
      <c r="AC356" s="626"/>
      <c r="AD356" s="625"/>
      <c r="AE356" s="625">
        <v>1998</v>
      </c>
      <c r="AF356" s="625">
        <v>1998</v>
      </c>
      <c r="AG356" s="625"/>
      <c r="AH356" s="625"/>
      <c r="AI356" s="625"/>
      <c r="AJ356" s="625"/>
      <c r="AK356" s="625"/>
      <c r="AL356" s="626">
        <v>3750</v>
      </c>
      <c r="AM356" s="626">
        <v>3750</v>
      </c>
      <c r="AN356" s="625"/>
      <c r="AO356" s="625"/>
      <c r="AP356" s="625"/>
      <c r="AQ356" s="625"/>
      <c r="AR356" s="625"/>
      <c r="AS356" s="625"/>
      <c r="AT356" s="625"/>
      <c r="AU356" s="625"/>
      <c r="AV356" s="625"/>
      <c r="AW356" s="625"/>
      <c r="AX356" s="625"/>
      <c r="AY356" s="625"/>
      <c r="AZ356" s="625"/>
      <c r="BA356" s="625"/>
      <c r="BB356" s="625"/>
      <c r="BC356" s="625"/>
      <c r="BD356" s="625"/>
      <c r="BE356" s="625"/>
      <c r="BF356" s="625"/>
    </row>
    <row r="357" spans="1:59" s="575" customFormat="1" ht="24" hidden="1" customHeight="1" x14ac:dyDescent="0.15">
      <c r="A357" s="1257"/>
      <c r="B357" s="669" t="s">
        <v>57</v>
      </c>
      <c r="C357" s="914" t="s">
        <v>55</v>
      </c>
      <c r="D357" s="650"/>
      <c r="E357" s="676">
        <f>COUNTA(E358:E381)</f>
        <v>24</v>
      </c>
      <c r="F357" s="650"/>
      <c r="G357" s="650"/>
      <c r="H357" s="681"/>
      <c r="I357" s="650"/>
      <c r="J357" s="650"/>
      <c r="K357" s="650"/>
      <c r="L357" s="665">
        <f>SUM(L358:L381)</f>
        <v>283345</v>
      </c>
      <c r="M357" s="665">
        <f>SUM(M358:M381)</f>
        <v>49468.799999999996</v>
      </c>
      <c r="N357" s="665">
        <f>SUM(N358:N381)</f>
        <v>90244.33</v>
      </c>
      <c r="O357" s="665"/>
      <c r="P357" s="665"/>
      <c r="Q357" s="665"/>
      <c r="R357" s="665"/>
      <c r="S357" s="665"/>
      <c r="T357" s="665"/>
      <c r="U357" s="665"/>
      <c r="V357" s="665"/>
      <c r="W357" s="665"/>
      <c r="X357" s="665"/>
      <c r="Y357" s="665"/>
      <c r="Z357" s="665"/>
      <c r="AA357" s="665">
        <f>SUM(AA358:AA381)</f>
        <v>1692</v>
      </c>
      <c r="AB357" s="665"/>
      <c r="AC357" s="665">
        <f>SUM(AC358:AC381)</f>
        <v>0</v>
      </c>
      <c r="AD357" s="665">
        <f>SUM(AD358:AD381)</f>
        <v>0</v>
      </c>
      <c r="AE357" s="665"/>
      <c r="AF357" s="665">
        <f t="shared" ref="AF357:AL357" si="3">SUM(AF358:AF381)</f>
        <v>14643</v>
      </c>
      <c r="AG357" s="665">
        <f t="shared" si="3"/>
        <v>600</v>
      </c>
      <c r="AH357" s="665">
        <f t="shared" si="3"/>
        <v>1800</v>
      </c>
      <c r="AI357" s="665">
        <f t="shared" si="3"/>
        <v>0</v>
      </c>
      <c r="AJ357" s="665">
        <f t="shared" si="3"/>
        <v>0</v>
      </c>
      <c r="AK357" s="665">
        <f t="shared" si="3"/>
        <v>0</v>
      </c>
      <c r="AL357" s="665">
        <f t="shared" si="3"/>
        <v>91174</v>
      </c>
      <c r="AM357" s="650"/>
      <c r="AN357" s="650"/>
      <c r="AO357" s="650"/>
      <c r="AP357" s="650"/>
      <c r="AQ357" s="650"/>
      <c r="AR357" s="650"/>
      <c r="AS357" s="650"/>
      <c r="AT357" s="650"/>
      <c r="AU357" s="650"/>
      <c r="AV357" s="650"/>
      <c r="AW357" s="650"/>
      <c r="AX357" s="650"/>
      <c r="AY357" s="650"/>
      <c r="AZ357" s="650"/>
      <c r="BA357" s="650"/>
      <c r="BB357" s="650"/>
      <c r="BC357" s="650"/>
      <c r="BD357" s="650"/>
      <c r="BE357" s="650"/>
      <c r="BF357" s="650"/>
    </row>
    <row r="358" spans="1:59" ht="24" hidden="1" customHeight="1" x14ac:dyDescent="0.15">
      <c r="A358" s="220"/>
      <c r="B358" s="147"/>
      <c r="C358" s="656" t="s">
        <v>690</v>
      </c>
      <c r="D358" s="625" t="s">
        <v>10977</v>
      </c>
      <c r="E358" s="625" t="s">
        <v>10978</v>
      </c>
      <c r="F358" s="625" t="s">
        <v>690</v>
      </c>
      <c r="G358" s="625" t="s">
        <v>325</v>
      </c>
      <c r="H358" s="644"/>
      <c r="I358" s="625" t="s">
        <v>4449</v>
      </c>
      <c r="J358" s="625">
        <v>18</v>
      </c>
      <c r="K358" s="625"/>
      <c r="L358" s="626">
        <v>31649</v>
      </c>
      <c r="M358" s="626">
        <v>4843</v>
      </c>
      <c r="N358" s="626">
        <v>6328</v>
      </c>
      <c r="O358" s="625" t="s">
        <v>429</v>
      </c>
      <c r="P358" s="626"/>
      <c r="Q358" s="626"/>
      <c r="R358" s="626"/>
      <c r="S358" s="626">
        <v>50</v>
      </c>
      <c r="T358" s="626">
        <v>25</v>
      </c>
      <c r="U358" s="626">
        <v>10</v>
      </c>
      <c r="V358" s="626">
        <v>1250</v>
      </c>
      <c r="W358" s="626">
        <v>4</v>
      </c>
      <c r="X358" s="626">
        <v>6</v>
      </c>
      <c r="Y358" s="626"/>
      <c r="Z358" s="626">
        <v>204</v>
      </c>
      <c r="AA358" s="625">
        <v>552</v>
      </c>
      <c r="AB358" s="626">
        <v>1000</v>
      </c>
      <c r="AC358" s="625" t="s">
        <v>499</v>
      </c>
      <c r="AD358" s="625" t="s">
        <v>500</v>
      </c>
      <c r="AE358" s="625">
        <v>2002</v>
      </c>
      <c r="AF358" s="625">
        <v>2002</v>
      </c>
      <c r="AG358" s="625" t="s">
        <v>10979</v>
      </c>
      <c r="AH358" s="625" t="s">
        <v>7836</v>
      </c>
      <c r="AI358" s="625"/>
      <c r="AJ358" s="625" t="s">
        <v>8416</v>
      </c>
      <c r="AK358" s="625" t="s">
        <v>7959</v>
      </c>
      <c r="AL358" s="626" t="s">
        <v>762</v>
      </c>
      <c r="AM358" s="625">
        <v>10200</v>
      </c>
      <c r="AN358" s="625"/>
      <c r="AO358" s="625"/>
      <c r="AP358" s="625">
        <v>1</v>
      </c>
      <c r="AQ358" s="625" t="s">
        <v>10980</v>
      </c>
      <c r="AR358" s="625"/>
      <c r="AS358" s="625"/>
      <c r="AT358" s="625" t="s">
        <v>1258</v>
      </c>
      <c r="AU358" s="625">
        <v>1</v>
      </c>
      <c r="AV358" s="625">
        <v>108</v>
      </c>
      <c r="AW358" s="625" t="s">
        <v>427</v>
      </c>
      <c r="AX358" s="625" t="s">
        <v>325</v>
      </c>
      <c r="AY358" s="625" t="s">
        <v>1490</v>
      </c>
      <c r="AZ358" s="625">
        <v>1</v>
      </c>
      <c r="BA358" s="625">
        <v>108</v>
      </c>
      <c r="BB358" s="625" t="s">
        <v>1453</v>
      </c>
      <c r="BC358" s="625" t="s">
        <v>325</v>
      </c>
      <c r="BD358" s="625"/>
      <c r="BE358" s="625"/>
      <c r="BF358" s="613"/>
    </row>
    <row r="359" spans="1:59" ht="24" hidden="1" customHeight="1" x14ac:dyDescent="0.15">
      <c r="A359" s="220"/>
      <c r="B359" s="147"/>
      <c r="C359" s="656" t="s">
        <v>690</v>
      </c>
      <c r="D359" s="625" t="s">
        <v>10981</v>
      </c>
      <c r="E359" s="625" t="s">
        <v>1464</v>
      </c>
      <c r="F359" s="625" t="s">
        <v>690</v>
      </c>
      <c r="G359" s="625" t="s">
        <v>325</v>
      </c>
      <c r="H359" s="625"/>
      <c r="I359" s="625" t="s">
        <v>4449</v>
      </c>
      <c r="J359" s="625"/>
      <c r="K359" s="625"/>
      <c r="L359" s="626">
        <v>5466</v>
      </c>
      <c r="M359" s="626">
        <v>7423</v>
      </c>
      <c r="N359" s="626">
        <v>17070</v>
      </c>
      <c r="O359" s="625" t="s">
        <v>429</v>
      </c>
      <c r="P359" s="626"/>
      <c r="Q359" s="626"/>
      <c r="R359" s="626"/>
      <c r="S359" s="626"/>
      <c r="T359" s="626"/>
      <c r="U359" s="626"/>
      <c r="V359" s="626"/>
      <c r="W359" s="626">
        <v>25</v>
      </c>
      <c r="X359" s="626">
        <v>14</v>
      </c>
      <c r="Y359" s="626">
        <v>7</v>
      </c>
      <c r="Z359" s="626">
        <v>470</v>
      </c>
      <c r="AA359" s="625"/>
      <c r="AB359" s="626"/>
      <c r="AC359" s="625"/>
      <c r="AD359" s="625" t="s">
        <v>500</v>
      </c>
      <c r="AE359" s="170">
        <v>1991</v>
      </c>
      <c r="AF359" s="625">
        <v>1991</v>
      </c>
      <c r="AG359" s="625"/>
      <c r="AH359" s="625"/>
      <c r="AI359" s="625"/>
      <c r="AJ359" s="625"/>
      <c r="AK359" s="625"/>
      <c r="AL359" s="626">
        <v>4600</v>
      </c>
      <c r="AM359" s="625">
        <v>4632</v>
      </c>
      <c r="AN359" s="625"/>
      <c r="AO359" s="625"/>
      <c r="AP359" s="625"/>
      <c r="AQ359" s="625"/>
      <c r="AR359" s="625"/>
      <c r="AS359" s="625"/>
      <c r="AT359" s="625"/>
      <c r="AU359" s="625"/>
      <c r="AV359" s="625"/>
      <c r="AW359" s="625"/>
      <c r="AX359" s="625"/>
      <c r="AY359" s="625"/>
      <c r="AZ359" s="625"/>
      <c r="BA359" s="625"/>
      <c r="BB359" s="625"/>
      <c r="BC359" s="625"/>
      <c r="BD359" s="625"/>
      <c r="BE359" s="625"/>
      <c r="BF359" s="625" t="s">
        <v>10982</v>
      </c>
    </row>
    <row r="360" spans="1:59" ht="24" hidden="1" customHeight="1" x14ac:dyDescent="0.15">
      <c r="A360" s="220"/>
      <c r="B360" s="147"/>
      <c r="C360" s="656" t="s">
        <v>690</v>
      </c>
      <c r="D360" s="625"/>
      <c r="E360" s="625" t="s">
        <v>10983</v>
      </c>
      <c r="F360" s="625" t="s">
        <v>690</v>
      </c>
      <c r="G360" s="625"/>
      <c r="H360" s="625"/>
      <c r="I360" s="625" t="s">
        <v>4449</v>
      </c>
      <c r="J360" s="625"/>
      <c r="K360" s="625"/>
      <c r="L360" s="626">
        <v>3304</v>
      </c>
      <c r="M360" s="626">
        <v>1830</v>
      </c>
      <c r="N360" s="626">
        <v>1830</v>
      </c>
      <c r="O360" s="625" t="s">
        <v>429</v>
      </c>
      <c r="P360" s="626"/>
      <c r="Q360" s="626"/>
      <c r="R360" s="626"/>
      <c r="S360" s="626"/>
      <c r="T360" s="626"/>
      <c r="U360" s="626"/>
      <c r="V360" s="626"/>
      <c r="W360" s="626">
        <v>25</v>
      </c>
      <c r="X360" s="626">
        <v>15</v>
      </c>
      <c r="Y360" s="626">
        <v>8</v>
      </c>
      <c r="Z360" s="626">
        <v>573</v>
      </c>
      <c r="AA360" s="625"/>
      <c r="AB360" s="626"/>
      <c r="AC360" s="625"/>
      <c r="AD360" s="625"/>
      <c r="AE360" s="625"/>
      <c r="AF360" s="625">
        <v>1995</v>
      </c>
      <c r="AG360" s="625"/>
      <c r="AH360" s="625"/>
      <c r="AI360" s="625"/>
      <c r="AJ360" s="625"/>
      <c r="AK360" s="625"/>
      <c r="AL360" s="626"/>
      <c r="AM360" s="625">
        <v>3978</v>
      </c>
      <c r="AN360" s="625"/>
      <c r="AO360" s="625"/>
      <c r="AP360" s="625"/>
      <c r="AQ360" s="625"/>
      <c r="AR360" s="625"/>
      <c r="AS360" s="625"/>
      <c r="AT360" s="625"/>
      <c r="AU360" s="625"/>
      <c r="AV360" s="625"/>
      <c r="AW360" s="625"/>
      <c r="AX360" s="625"/>
      <c r="AY360" s="625"/>
      <c r="AZ360" s="625"/>
      <c r="BA360" s="625"/>
      <c r="BB360" s="625"/>
      <c r="BC360" s="625"/>
      <c r="BD360" s="625"/>
      <c r="BE360" s="625"/>
      <c r="BF360" s="613"/>
    </row>
    <row r="361" spans="1:59" ht="24" hidden="1" customHeight="1" x14ac:dyDescent="0.15">
      <c r="A361" s="220"/>
      <c r="B361" s="147"/>
      <c r="C361" s="656" t="s">
        <v>695</v>
      </c>
      <c r="D361" s="625"/>
      <c r="E361" s="625" t="s">
        <v>2561</v>
      </c>
      <c r="F361" s="625" t="s">
        <v>695</v>
      </c>
      <c r="G361" s="625"/>
      <c r="H361" s="625"/>
      <c r="I361" s="625" t="s">
        <v>14786</v>
      </c>
      <c r="J361" s="625"/>
      <c r="K361" s="625"/>
      <c r="L361" s="626">
        <v>9123</v>
      </c>
      <c r="M361" s="626">
        <v>2156</v>
      </c>
      <c r="N361" s="626">
        <v>7617</v>
      </c>
      <c r="O361" s="625" t="s">
        <v>429</v>
      </c>
      <c r="P361" s="626"/>
      <c r="Q361" s="626"/>
      <c r="R361" s="626"/>
      <c r="S361" s="626"/>
      <c r="T361" s="626"/>
      <c r="U361" s="626"/>
      <c r="V361" s="626"/>
      <c r="W361" s="626">
        <v>25</v>
      </c>
      <c r="X361" s="626">
        <v>15</v>
      </c>
      <c r="Y361" s="626">
        <v>8</v>
      </c>
      <c r="Z361" s="626">
        <v>375</v>
      </c>
      <c r="AA361" s="625"/>
      <c r="AB361" s="626"/>
      <c r="AC361" s="625"/>
      <c r="AD361" s="625"/>
      <c r="AE361" s="625">
        <v>1999</v>
      </c>
      <c r="AF361" s="625"/>
      <c r="AG361" s="625"/>
      <c r="AH361" s="625"/>
      <c r="AI361" s="625"/>
      <c r="AJ361" s="625"/>
      <c r="AK361" s="625"/>
      <c r="AL361" s="626">
        <v>9456</v>
      </c>
      <c r="AM361" s="625"/>
      <c r="AN361" s="625"/>
      <c r="AO361" s="625"/>
      <c r="AP361" s="625"/>
      <c r="AQ361" s="625"/>
      <c r="AR361" s="625"/>
      <c r="AS361" s="625"/>
      <c r="AT361" s="625"/>
      <c r="AU361" s="625"/>
      <c r="AV361" s="625"/>
      <c r="AW361" s="625"/>
      <c r="AX361" s="625"/>
      <c r="AY361" s="625"/>
      <c r="AZ361" s="625"/>
      <c r="BA361" s="625"/>
      <c r="BB361" s="625"/>
      <c r="BC361" s="625"/>
      <c r="BD361" s="625"/>
      <c r="BE361" s="625"/>
      <c r="BF361" s="613"/>
    </row>
    <row r="362" spans="1:59" ht="24" hidden="1" customHeight="1" x14ac:dyDescent="0.15">
      <c r="A362" s="220"/>
      <c r="B362" s="147"/>
      <c r="C362" s="656" t="s">
        <v>695</v>
      </c>
      <c r="D362" s="625"/>
      <c r="E362" s="625" t="s">
        <v>17214</v>
      </c>
      <c r="F362" s="625" t="s">
        <v>16017</v>
      </c>
      <c r="G362" s="625"/>
      <c r="H362" s="625"/>
      <c r="I362" s="625" t="s">
        <v>16017</v>
      </c>
      <c r="J362" s="625"/>
      <c r="K362" s="625"/>
      <c r="L362" s="626">
        <v>8433</v>
      </c>
      <c r="M362" s="626">
        <v>2217</v>
      </c>
      <c r="N362" s="626">
        <v>4387</v>
      </c>
      <c r="O362" s="626" t="s">
        <v>2304</v>
      </c>
      <c r="P362" s="626"/>
      <c r="Q362" s="626"/>
      <c r="R362" s="626"/>
      <c r="S362" s="626"/>
      <c r="T362" s="626"/>
      <c r="U362" s="626"/>
      <c r="V362" s="626"/>
      <c r="W362" s="626">
        <v>25</v>
      </c>
      <c r="X362" s="626">
        <v>1.8</v>
      </c>
      <c r="Y362" s="626">
        <v>5</v>
      </c>
      <c r="Z362" s="626">
        <v>835</v>
      </c>
      <c r="AA362" s="625"/>
      <c r="AB362" s="626"/>
      <c r="AC362" s="625"/>
      <c r="AD362" s="625"/>
      <c r="AE362" s="848">
        <v>2001</v>
      </c>
      <c r="AF362" s="625"/>
      <c r="AG362" s="625"/>
      <c r="AH362" s="625"/>
      <c r="AI362" s="625"/>
      <c r="AJ362" s="625"/>
      <c r="AK362" s="625"/>
      <c r="AL362" s="626"/>
      <c r="AM362" s="625"/>
      <c r="AN362" s="625"/>
      <c r="AO362" s="625"/>
      <c r="AP362" s="625"/>
      <c r="AQ362" s="625"/>
      <c r="AR362" s="625"/>
      <c r="AS362" s="625"/>
      <c r="AT362" s="625"/>
      <c r="AU362" s="625"/>
      <c r="AV362" s="625"/>
      <c r="AW362" s="625"/>
      <c r="AX362" s="625"/>
      <c r="AY362" s="625"/>
      <c r="AZ362" s="625"/>
      <c r="BA362" s="625"/>
      <c r="BB362" s="625"/>
      <c r="BC362" s="625"/>
      <c r="BD362" s="625"/>
      <c r="BE362" s="625"/>
      <c r="BF362" s="613" t="s">
        <v>17091</v>
      </c>
    </row>
    <row r="363" spans="1:59" ht="24" hidden="1" customHeight="1" x14ac:dyDescent="0.15">
      <c r="A363" s="220"/>
      <c r="B363" s="147"/>
      <c r="C363" s="656" t="s">
        <v>695</v>
      </c>
      <c r="D363" s="625"/>
      <c r="E363" s="625" t="s">
        <v>17215</v>
      </c>
      <c r="F363" s="613" t="s">
        <v>16017</v>
      </c>
      <c r="G363" s="625"/>
      <c r="H363" s="625"/>
      <c r="I363" s="613" t="s">
        <v>16017</v>
      </c>
      <c r="J363" s="625"/>
      <c r="K363" s="625"/>
      <c r="L363" s="614">
        <v>6066</v>
      </c>
      <c r="M363" s="614">
        <v>2007</v>
      </c>
      <c r="N363" s="614">
        <v>4510</v>
      </c>
      <c r="O363" s="613" t="s">
        <v>2304</v>
      </c>
      <c r="P363" s="626"/>
      <c r="Q363" s="626"/>
      <c r="R363" s="626"/>
      <c r="S363" s="626"/>
      <c r="T363" s="626"/>
      <c r="U363" s="626"/>
      <c r="V363" s="626"/>
      <c r="W363" s="614">
        <v>25</v>
      </c>
      <c r="X363" s="614">
        <v>2</v>
      </c>
      <c r="Y363" s="614">
        <v>5</v>
      </c>
      <c r="Z363" s="614">
        <v>772</v>
      </c>
      <c r="AA363" s="625"/>
      <c r="AB363" s="626"/>
      <c r="AC363" s="625"/>
      <c r="AD363" s="625"/>
      <c r="AE363" s="613">
        <v>2014</v>
      </c>
      <c r="AF363" s="625"/>
      <c r="AG363" s="625"/>
      <c r="AH363" s="625"/>
      <c r="AI363" s="625"/>
      <c r="AJ363" s="625"/>
      <c r="AK363" s="625"/>
      <c r="AL363" s="626"/>
      <c r="AM363" s="625"/>
      <c r="AN363" s="625"/>
      <c r="AO363" s="625"/>
      <c r="AP363" s="625"/>
      <c r="AQ363" s="625"/>
      <c r="AR363" s="625"/>
      <c r="AS363" s="625"/>
      <c r="AT363" s="625"/>
      <c r="AU363" s="625"/>
      <c r="AV363" s="625"/>
      <c r="AW363" s="625"/>
      <c r="AX363" s="625"/>
      <c r="AY363" s="625"/>
      <c r="AZ363" s="625"/>
      <c r="BA363" s="625"/>
      <c r="BB363" s="625"/>
      <c r="BC363" s="625"/>
      <c r="BD363" s="625"/>
      <c r="BE363" s="625"/>
      <c r="BF363" s="613" t="s">
        <v>17091</v>
      </c>
    </row>
    <row r="364" spans="1:59" s="808" customFormat="1" ht="24" hidden="1" customHeight="1" x14ac:dyDescent="0.15">
      <c r="A364" s="220"/>
      <c r="B364" s="147"/>
      <c r="C364" s="656" t="s">
        <v>16015</v>
      </c>
      <c r="D364" s="625"/>
      <c r="E364" s="625" t="s">
        <v>17216</v>
      </c>
      <c r="F364" s="613" t="s">
        <v>16015</v>
      </c>
      <c r="G364" s="625"/>
      <c r="H364" s="625"/>
      <c r="I364" s="613" t="s">
        <v>16063</v>
      </c>
      <c r="J364" s="625"/>
      <c r="K364" s="625"/>
      <c r="L364" s="614">
        <v>1251</v>
      </c>
      <c r="M364" s="614">
        <v>1348</v>
      </c>
      <c r="N364" s="614">
        <v>1647</v>
      </c>
      <c r="O364" s="613" t="s">
        <v>2304</v>
      </c>
      <c r="P364" s="626"/>
      <c r="Q364" s="626"/>
      <c r="R364" s="626"/>
      <c r="S364" s="626"/>
      <c r="T364" s="626"/>
      <c r="U364" s="626"/>
      <c r="V364" s="626"/>
      <c r="W364" s="614">
        <v>25</v>
      </c>
      <c r="X364" s="614"/>
      <c r="Y364" s="614">
        <v>6</v>
      </c>
      <c r="Z364" s="614"/>
      <c r="AA364" s="625"/>
      <c r="AB364" s="626"/>
      <c r="AC364" s="625"/>
      <c r="AD364" s="625"/>
      <c r="AE364" s="613">
        <v>2022</v>
      </c>
      <c r="AF364" s="625"/>
      <c r="AG364" s="625"/>
      <c r="AH364" s="625"/>
      <c r="AI364" s="625"/>
      <c r="AJ364" s="625"/>
      <c r="AK364" s="625"/>
      <c r="AL364" s="626">
        <v>7912</v>
      </c>
      <c r="AM364" s="625"/>
      <c r="AN364" s="625"/>
      <c r="AO364" s="625"/>
      <c r="AP364" s="625"/>
      <c r="AQ364" s="625"/>
      <c r="AR364" s="625"/>
      <c r="AS364" s="625"/>
      <c r="AT364" s="625"/>
      <c r="AU364" s="625"/>
      <c r="AV364" s="625"/>
      <c r="AW364" s="625"/>
      <c r="AX364" s="625"/>
      <c r="AY364" s="625"/>
      <c r="AZ364" s="625"/>
      <c r="BA364" s="625"/>
      <c r="BB364" s="625"/>
      <c r="BC364" s="625"/>
      <c r="BD364" s="625"/>
      <c r="BE364" s="625"/>
      <c r="BF364" s="613" t="s">
        <v>17183</v>
      </c>
      <c r="BG364" s="5"/>
    </row>
    <row r="365" spans="1:59" ht="24" hidden="1" customHeight="1" x14ac:dyDescent="0.15">
      <c r="A365" s="220"/>
      <c r="B365" s="147"/>
      <c r="C365" s="656" t="s">
        <v>1628</v>
      </c>
      <c r="D365" s="625"/>
      <c r="E365" s="625" t="s">
        <v>10984</v>
      </c>
      <c r="F365" s="625" t="s">
        <v>1628</v>
      </c>
      <c r="G365" s="625"/>
      <c r="H365" s="625"/>
      <c r="I365" s="625" t="s">
        <v>16063</v>
      </c>
      <c r="J365" s="625"/>
      <c r="K365" s="625"/>
      <c r="L365" s="626">
        <v>9307</v>
      </c>
      <c r="M365" s="626">
        <v>1617</v>
      </c>
      <c r="N365" s="626">
        <v>2483</v>
      </c>
      <c r="O365" s="625" t="s">
        <v>429</v>
      </c>
      <c r="P365" s="626"/>
      <c r="Q365" s="626"/>
      <c r="R365" s="626"/>
      <c r="S365" s="626"/>
      <c r="T365" s="626"/>
      <c r="U365" s="626"/>
      <c r="V365" s="626"/>
      <c r="W365" s="626">
        <v>25</v>
      </c>
      <c r="X365" s="626">
        <v>21</v>
      </c>
      <c r="Y365" s="626">
        <v>8</v>
      </c>
      <c r="Z365" s="626">
        <v>525</v>
      </c>
      <c r="AA365" s="625"/>
      <c r="AB365" s="626"/>
      <c r="AC365" s="625"/>
      <c r="AD365" s="625"/>
      <c r="AE365" s="625">
        <v>2009</v>
      </c>
      <c r="AF365" s="625"/>
      <c r="AG365" s="625"/>
      <c r="AH365" s="625"/>
      <c r="AI365" s="625"/>
      <c r="AJ365" s="625"/>
      <c r="AK365" s="625"/>
      <c r="AL365" s="626">
        <v>4900</v>
      </c>
      <c r="AM365" s="625"/>
      <c r="AN365" s="625"/>
      <c r="AO365" s="625"/>
      <c r="AP365" s="625"/>
      <c r="AQ365" s="625"/>
      <c r="AR365" s="625"/>
      <c r="AS365" s="625"/>
      <c r="AT365" s="625"/>
      <c r="AU365" s="625"/>
      <c r="AV365" s="625"/>
      <c r="AW365" s="625"/>
      <c r="AX365" s="625"/>
      <c r="AY365" s="625"/>
      <c r="AZ365" s="625"/>
      <c r="BA365" s="625"/>
      <c r="BB365" s="625"/>
      <c r="BC365" s="625"/>
      <c r="BD365" s="625"/>
      <c r="BE365" s="625"/>
      <c r="BF365" s="625"/>
    </row>
    <row r="366" spans="1:59" ht="24" hidden="1" customHeight="1" x14ac:dyDescent="0.15">
      <c r="A366" s="220"/>
      <c r="B366" s="147"/>
      <c r="C366" s="656" t="s">
        <v>709</v>
      </c>
      <c r="D366" s="625"/>
      <c r="E366" s="625" t="s">
        <v>2561</v>
      </c>
      <c r="F366" s="625" t="s">
        <v>709</v>
      </c>
      <c r="G366" s="625"/>
      <c r="H366" s="625"/>
      <c r="I366" s="625" t="s">
        <v>325</v>
      </c>
      <c r="J366" s="625"/>
      <c r="K366" s="625"/>
      <c r="L366" s="626">
        <v>5053</v>
      </c>
      <c r="M366" s="626">
        <v>1884</v>
      </c>
      <c r="N366" s="626">
        <v>4645</v>
      </c>
      <c r="O366" s="625" t="s">
        <v>429</v>
      </c>
      <c r="P366" s="626"/>
      <c r="Q366" s="626"/>
      <c r="R366" s="626"/>
      <c r="S366" s="626"/>
      <c r="T366" s="626"/>
      <c r="U366" s="626"/>
      <c r="V366" s="626"/>
      <c r="W366" s="626">
        <v>25</v>
      </c>
      <c r="X366" s="626">
        <v>14</v>
      </c>
      <c r="Y366" s="626">
        <v>6</v>
      </c>
      <c r="Z366" s="626">
        <v>325</v>
      </c>
      <c r="AA366" s="625"/>
      <c r="AB366" s="626"/>
      <c r="AC366" s="625"/>
      <c r="AD366" s="625"/>
      <c r="AE366" s="625">
        <v>1998</v>
      </c>
      <c r="AF366" s="625"/>
      <c r="AG366" s="625"/>
      <c r="AH366" s="625"/>
      <c r="AI366" s="625"/>
      <c r="AJ366" s="625"/>
      <c r="AK366" s="625"/>
      <c r="AL366" s="626">
        <v>4963</v>
      </c>
      <c r="AM366" s="625"/>
      <c r="AN366" s="625"/>
      <c r="AO366" s="625"/>
      <c r="AP366" s="625"/>
      <c r="AQ366" s="625"/>
      <c r="AR366" s="625"/>
      <c r="AS366" s="625"/>
      <c r="AT366" s="625"/>
      <c r="AU366" s="625"/>
      <c r="AV366" s="625"/>
      <c r="AW366" s="625"/>
      <c r="AX366" s="625"/>
      <c r="AY366" s="625"/>
      <c r="AZ366" s="625"/>
      <c r="BA366" s="625"/>
      <c r="BB366" s="625"/>
      <c r="BC366" s="625"/>
      <c r="BD366" s="625"/>
      <c r="BE366" s="625"/>
      <c r="BF366" s="625"/>
    </row>
    <row r="367" spans="1:59" ht="24" hidden="1" customHeight="1" x14ac:dyDescent="0.15">
      <c r="A367" s="220" t="s">
        <v>156</v>
      </c>
      <c r="B367" s="147"/>
      <c r="C367" s="656" t="s">
        <v>711</v>
      </c>
      <c r="D367" s="625"/>
      <c r="E367" s="625" t="s">
        <v>10978</v>
      </c>
      <c r="F367" s="625" t="s">
        <v>711</v>
      </c>
      <c r="G367" s="625"/>
      <c r="H367" s="625"/>
      <c r="I367" s="625" t="s">
        <v>711</v>
      </c>
      <c r="J367" s="625"/>
      <c r="K367" s="625"/>
      <c r="L367" s="626">
        <v>7071</v>
      </c>
      <c r="M367" s="626">
        <v>1912</v>
      </c>
      <c r="N367" s="626">
        <v>5317</v>
      </c>
      <c r="O367" s="625" t="s">
        <v>429</v>
      </c>
      <c r="P367" s="626"/>
      <c r="Q367" s="626"/>
      <c r="R367" s="626"/>
      <c r="S367" s="626"/>
      <c r="T367" s="626"/>
      <c r="U367" s="626"/>
      <c r="V367" s="626"/>
      <c r="W367" s="626">
        <v>25</v>
      </c>
      <c r="X367" s="626">
        <v>17</v>
      </c>
      <c r="Y367" s="626">
        <v>6</v>
      </c>
      <c r="Z367" s="626">
        <v>536</v>
      </c>
      <c r="AA367" s="625"/>
      <c r="AB367" s="626"/>
      <c r="AC367" s="625"/>
      <c r="AD367" s="625"/>
      <c r="AE367" s="625">
        <v>2011</v>
      </c>
      <c r="AF367" s="625"/>
      <c r="AG367" s="625"/>
      <c r="AH367" s="625"/>
      <c r="AI367" s="625"/>
      <c r="AJ367" s="625"/>
      <c r="AK367" s="625"/>
      <c r="AL367" s="626">
        <v>9996</v>
      </c>
      <c r="AM367" s="625"/>
      <c r="AN367" s="625"/>
      <c r="AO367" s="625"/>
      <c r="AP367" s="625"/>
      <c r="AQ367" s="625"/>
      <c r="AR367" s="625"/>
      <c r="AS367" s="625"/>
      <c r="AT367" s="625"/>
      <c r="AU367" s="625"/>
      <c r="AV367" s="625"/>
      <c r="AW367" s="625"/>
      <c r="AX367" s="625"/>
      <c r="AY367" s="625"/>
      <c r="AZ367" s="625"/>
      <c r="BA367" s="625"/>
      <c r="BB367" s="625"/>
      <c r="BC367" s="625"/>
      <c r="BD367" s="625"/>
      <c r="BE367" s="625"/>
      <c r="BF367" s="625"/>
    </row>
    <row r="368" spans="1:59" ht="24" hidden="1" customHeight="1" x14ac:dyDescent="0.15">
      <c r="A368" s="220"/>
      <c r="B368" s="147"/>
      <c r="C368" s="656" t="s">
        <v>719</v>
      </c>
      <c r="D368" s="625" t="s">
        <v>10977</v>
      </c>
      <c r="E368" s="625" t="s">
        <v>10978</v>
      </c>
      <c r="F368" s="625" t="s">
        <v>719</v>
      </c>
      <c r="G368" s="625" t="s">
        <v>325</v>
      </c>
      <c r="H368" s="625"/>
      <c r="I368" s="625" t="s">
        <v>719</v>
      </c>
      <c r="J368" s="625">
        <v>18</v>
      </c>
      <c r="K368" s="625"/>
      <c r="L368" s="626">
        <v>4400</v>
      </c>
      <c r="M368" s="626">
        <v>1230.8699999999999</v>
      </c>
      <c r="N368" s="626">
        <v>3385.76</v>
      </c>
      <c r="O368" s="625" t="s">
        <v>429</v>
      </c>
      <c r="P368" s="626"/>
      <c r="Q368" s="626"/>
      <c r="R368" s="626"/>
      <c r="S368" s="626"/>
      <c r="T368" s="626"/>
      <c r="U368" s="626"/>
      <c r="V368" s="626"/>
      <c r="W368" s="626">
        <v>25</v>
      </c>
      <c r="X368" s="626">
        <v>14.2</v>
      </c>
      <c r="Y368" s="626">
        <v>6</v>
      </c>
      <c r="Z368" s="626">
        <v>358.48</v>
      </c>
      <c r="AA368" s="625">
        <v>552</v>
      </c>
      <c r="AB368" s="626"/>
      <c r="AC368" s="625" t="s">
        <v>499</v>
      </c>
      <c r="AD368" s="625" t="s">
        <v>500</v>
      </c>
      <c r="AE368" s="625">
        <v>2002</v>
      </c>
      <c r="AF368" s="625">
        <v>2014</v>
      </c>
      <c r="AG368" s="625" t="s">
        <v>10979</v>
      </c>
      <c r="AH368" s="625" t="s">
        <v>7836</v>
      </c>
      <c r="AI368" s="625"/>
      <c r="AJ368" s="625" t="s">
        <v>8416</v>
      </c>
      <c r="AK368" s="625" t="s">
        <v>7959</v>
      </c>
      <c r="AL368" s="626" t="s">
        <v>762</v>
      </c>
      <c r="AM368" s="625">
        <v>8761.2170000000006</v>
      </c>
      <c r="AN368" s="625"/>
      <c r="AO368" s="625"/>
      <c r="AP368" s="625">
        <v>1</v>
      </c>
      <c r="AQ368" s="625" t="s">
        <v>10980</v>
      </c>
      <c r="AR368" s="625"/>
      <c r="AS368" s="625"/>
      <c r="AT368" s="625" t="s">
        <v>1258</v>
      </c>
      <c r="AU368" s="625">
        <v>1</v>
      </c>
      <c r="AV368" s="625">
        <v>108</v>
      </c>
      <c r="AW368" s="625" t="s">
        <v>427</v>
      </c>
      <c r="AX368" s="625" t="s">
        <v>325</v>
      </c>
      <c r="AY368" s="625" t="s">
        <v>1490</v>
      </c>
      <c r="AZ368" s="625">
        <v>1</v>
      </c>
      <c r="BA368" s="625">
        <v>108</v>
      </c>
      <c r="BB368" s="625" t="s">
        <v>1453</v>
      </c>
      <c r="BC368" s="625" t="s">
        <v>325</v>
      </c>
      <c r="BD368" s="625"/>
      <c r="BE368" s="625"/>
      <c r="BF368" s="625"/>
    </row>
    <row r="369" spans="1:59" ht="24" hidden="1" customHeight="1" x14ac:dyDescent="0.15">
      <c r="A369" s="220"/>
      <c r="B369" s="147"/>
      <c r="C369" s="656" t="s">
        <v>723</v>
      </c>
      <c r="D369" s="625" t="s">
        <v>10977</v>
      </c>
      <c r="E369" s="625" t="s">
        <v>10985</v>
      </c>
      <c r="F369" s="625" t="s">
        <v>723</v>
      </c>
      <c r="G369" s="625" t="s">
        <v>325</v>
      </c>
      <c r="H369" s="625"/>
      <c r="I369" s="625" t="s">
        <v>723</v>
      </c>
      <c r="J369" s="625">
        <v>18</v>
      </c>
      <c r="K369" s="625"/>
      <c r="L369" s="626">
        <v>3280</v>
      </c>
      <c r="M369" s="626">
        <v>1819</v>
      </c>
      <c r="N369" s="626">
        <v>4745</v>
      </c>
      <c r="O369" s="625" t="s">
        <v>429</v>
      </c>
      <c r="P369" s="626"/>
      <c r="Q369" s="626"/>
      <c r="R369" s="626"/>
      <c r="S369" s="626"/>
      <c r="T369" s="626"/>
      <c r="U369" s="626"/>
      <c r="V369" s="626"/>
      <c r="W369" s="626">
        <v>25</v>
      </c>
      <c r="X369" s="626">
        <v>10</v>
      </c>
      <c r="Y369" s="626">
        <v>6</v>
      </c>
      <c r="Z369" s="626">
        <v>400</v>
      </c>
      <c r="AA369" s="625">
        <v>552</v>
      </c>
      <c r="AB369" s="626">
        <v>0</v>
      </c>
      <c r="AC369" s="625" t="s">
        <v>499</v>
      </c>
      <c r="AD369" s="625" t="s">
        <v>500</v>
      </c>
      <c r="AE369" s="625">
        <v>2013</v>
      </c>
      <c r="AF369" s="625" t="s">
        <v>10979</v>
      </c>
      <c r="AG369" s="625" t="s">
        <v>7836</v>
      </c>
      <c r="AH369" s="625"/>
      <c r="AI369" s="625" t="s">
        <v>8416</v>
      </c>
      <c r="AJ369" s="625" t="s">
        <v>7959</v>
      </c>
      <c r="AK369" s="625" t="s">
        <v>762</v>
      </c>
      <c r="AL369" s="626">
        <v>2500</v>
      </c>
      <c r="AM369" s="625"/>
      <c r="AN369" s="625"/>
      <c r="AO369" s="625"/>
      <c r="AP369" s="625"/>
      <c r="AQ369" s="625"/>
      <c r="AR369" s="625"/>
      <c r="AS369" s="625"/>
      <c r="AT369" s="625"/>
      <c r="AU369" s="625"/>
      <c r="AV369" s="625"/>
      <c r="AW369" s="625"/>
      <c r="AX369" s="625"/>
      <c r="AY369" s="625"/>
      <c r="AZ369" s="625"/>
      <c r="BA369" s="625"/>
      <c r="BB369" s="625"/>
      <c r="BC369" s="625"/>
      <c r="BD369" s="625"/>
      <c r="BE369" s="625"/>
      <c r="BF369" s="625"/>
    </row>
    <row r="370" spans="1:59" ht="24" hidden="1" customHeight="1" x14ac:dyDescent="0.15">
      <c r="A370" s="220"/>
      <c r="B370" s="147"/>
      <c r="C370" s="656" t="s">
        <v>723</v>
      </c>
      <c r="D370" s="625"/>
      <c r="E370" s="625" t="s">
        <v>10986</v>
      </c>
      <c r="F370" s="625" t="s">
        <v>723</v>
      </c>
      <c r="G370" s="625"/>
      <c r="H370" s="644"/>
      <c r="I370" s="625" t="s">
        <v>723</v>
      </c>
      <c r="J370" s="625"/>
      <c r="K370" s="625"/>
      <c r="L370" s="626">
        <v>1510</v>
      </c>
      <c r="M370" s="626">
        <v>1476</v>
      </c>
      <c r="N370" s="626">
        <v>1850</v>
      </c>
      <c r="O370" s="625" t="s">
        <v>429</v>
      </c>
      <c r="P370" s="626"/>
      <c r="Q370" s="626"/>
      <c r="R370" s="626"/>
      <c r="S370" s="626"/>
      <c r="T370" s="626"/>
      <c r="U370" s="626"/>
      <c r="V370" s="626"/>
      <c r="W370" s="626">
        <v>25</v>
      </c>
      <c r="X370" s="626">
        <v>12</v>
      </c>
      <c r="Y370" s="626">
        <v>8</v>
      </c>
      <c r="Z370" s="626">
        <v>500</v>
      </c>
      <c r="AA370" s="625"/>
      <c r="AB370" s="626">
        <v>0</v>
      </c>
      <c r="AC370" s="625"/>
      <c r="AD370" s="625"/>
      <c r="AE370" s="625">
        <v>2003</v>
      </c>
      <c r="AF370" s="625"/>
      <c r="AG370" s="625"/>
      <c r="AH370" s="625"/>
      <c r="AI370" s="625"/>
      <c r="AJ370" s="625"/>
      <c r="AK370" s="625"/>
      <c r="AL370" s="626"/>
      <c r="AM370" s="625"/>
      <c r="AN370" s="625"/>
      <c r="AO370" s="625"/>
      <c r="AP370" s="625"/>
      <c r="AQ370" s="625"/>
      <c r="AR370" s="625"/>
      <c r="AS370" s="625"/>
      <c r="AT370" s="625"/>
      <c r="AU370" s="625"/>
      <c r="AV370" s="625"/>
      <c r="AW370" s="625"/>
      <c r="AX370" s="625"/>
      <c r="AY370" s="625"/>
      <c r="AZ370" s="625"/>
      <c r="BA370" s="625"/>
      <c r="BB370" s="625"/>
      <c r="BC370" s="625"/>
      <c r="BD370" s="625"/>
      <c r="BE370" s="625"/>
      <c r="BF370" s="613"/>
    </row>
    <row r="371" spans="1:59" ht="24" hidden="1" customHeight="1" x14ac:dyDescent="0.15">
      <c r="A371" s="220"/>
      <c r="B371" s="147"/>
      <c r="C371" s="656" t="s">
        <v>353</v>
      </c>
      <c r="D371" s="625"/>
      <c r="E371" s="625" t="s">
        <v>10987</v>
      </c>
      <c r="F371" s="625" t="s">
        <v>353</v>
      </c>
      <c r="G371" s="625"/>
      <c r="H371" s="644"/>
      <c r="I371" s="625" t="s">
        <v>353</v>
      </c>
      <c r="J371" s="625"/>
      <c r="K371" s="625"/>
      <c r="L371" s="626">
        <v>9271</v>
      </c>
      <c r="M371" s="626">
        <v>5078</v>
      </c>
      <c r="N371" s="626"/>
      <c r="O371" s="625" t="s">
        <v>429</v>
      </c>
      <c r="P371" s="626"/>
      <c r="Q371" s="626"/>
      <c r="R371" s="626"/>
      <c r="S371" s="626"/>
      <c r="T371" s="626"/>
      <c r="U371" s="626"/>
      <c r="V371" s="626"/>
      <c r="W371" s="626">
        <v>25</v>
      </c>
      <c r="X371" s="626">
        <v>15</v>
      </c>
      <c r="Y371" s="626">
        <v>6</v>
      </c>
      <c r="Z371" s="626">
        <v>375</v>
      </c>
      <c r="AA371" s="625"/>
      <c r="AB371" s="626"/>
      <c r="AC371" s="625"/>
      <c r="AD371" s="625"/>
      <c r="AE371" s="625"/>
      <c r="AF371" s="625">
        <v>2012</v>
      </c>
      <c r="AG371" s="625"/>
      <c r="AH371" s="625"/>
      <c r="AI371" s="625"/>
      <c r="AJ371" s="625"/>
      <c r="AK371" s="625"/>
      <c r="AL371" s="626"/>
      <c r="AM371" s="625"/>
      <c r="AN371" s="625"/>
      <c r="AO371" s="625"/>
      <c r="AP371" s="625"/>
      <c r="AQ371" s="625"/>
      <c r="AR371" s="625"/>
      <c r="AS371" s="625"/>
      <c r="AT371" s="625"/>
      <c r="AU371" s="625"/>
      <c r="AV371" s="625"/>
      <c r="AW371" s="625"/>
      <c r="AX371" s="625"/>
      <c r="AY371" s="625"/>
      <c r="AZ371" s="625"/>
      <c r="BA371" s="625"/>
      <c r="BB371" s="625"/>
      <c r="BC371" s="625"/>
      <c r="BD371" s="625"/>
      <c r="BE371" s="625"/>
      <c r="BF371" s="625"/>
    </row>
    <row r="372" spans="1:59" s="808" customFormat="1" ht="24" hidden="1" customHeight="1" x14ac:dyDescent="0.15">
      <c r="A372" s="220"/>
      <c r="B372" s="147"/>
      <c r="C372" s="656" t="s">
        <v>16069</v>
      </c>
      <c r="D372" s="625"/>
      <c r="E372" s="625" t="s">
        <v>17217</v>
      </c>
      <c r="F372" s="625" t="s">
        <v>16069</v>
      </c>
      <c r="G372" s="625"/>
      <c r="H372" s="644"/>
      <c r="I372" s="625" t="s">
        <v>16069</v>
      </c>
      <c r="J372" s="625"/>
      <c r="K372" s="625"/>
      <c r="L372" s="626">
        <v>20194</v>
      </c>
      <c r="M372" s="626">
        <v>1658</v>
      </c>
      <c r="N372" s="626">
        <v>3665</v>
      </c>
      <c r="O372" s="625" t="s">
        <v>2304</v>
      </c>
      <c r="P372" s="626"/>
      <c r="Q372" s="626"/>
      <c r="R372" s="626"/>
      <c r="S372" s="626"/>
      <c r="T372" s="626"/>
      <c r="U372" s="626"/>
      <c r="V372" s="626"/>
      <c r="W372" s="626">
        <v>25</v>
      </c>
      <c r="X372" s="626">
        <v>15</v>
      </c>
      <c r="Y372" s="626">
        <v>6</v>
      </c>
      <c r="Z372" s="626">
        <v>427</v>
      </c>
      <c r="AA372" s="625"/>
      <c r="AB372" s="626"/>
      <c r="AC372" s="625"/>
      <c r="AD372" s="625"/>
      <c r="AE372" s="625">
        <v>2022</v>
      </c>
      <c r="AF372" s="625"/>
      <c r="AG372" s="625"/>
      <c r="AH372" s="625"/>
      <c r="AI372" s="625"/>
      <c r="AJ372" s="625"/>
      <c r="AK372" s="625"/>
      <c r="AL372" s="626">
        <v>10948</v>
      </c>
      <c r="AM372" s="625"/>
      <c r="AN372" s="625"/>
      <c r="AO372" s="625"/>
      <c r="AP372" s="625"/>
      <c r="AQ372" s="625"/>
      <c r="AR372" s="625"/>
      <c r="AS372" s="625"/>
      <c r="AT372" s="625"/>
      <c r="AU372" s="625"/>
      <c r="AV372" s="625"/>
      <c r="AW372" s="625"/>
      <c r="AX372" s="625"/>
      <c r="AY372" s="625"/>
      <c r="AZ372" s="625"/>
      <c r="BA372" s="625"/>
      <c r="BB372" s="625"/>
      <c r="BC372" s="625"/>
      <c r="BD372" s="625"/>
      <c r="BE372" s="625"/>
      <c r="BF372" s="625" t="s">
        <v>17183</v>
      </c>
      <c r="BG372" s="5"/>
    </row>
    <row r="373" spans="1:59" ht="24" hidden="1" customHeight="1" x14ac:dyDescent="0.15">
      <c r="A373" s="220"/>
      <c r="B373" s="147"/>
      <c r="C373" s="656" t="s">
        <v>730</v>
      </c>
      <c r="D373" s="625"/>
      <c r="E373" s="625" t="s">
        <v>10988</v>
      </c>
      <c r="F373" s="625" t="s">
        <v>730</v>
      </c>
      <c r="G373" s="625"/>
      <c r="H373" s="625"/>
      <c r="I373" s="625" t="s">
        <v>10989</v>
      </c>
      <c r="J373" s="625"/>
      <c r="K373" s="625"/>
      <c r="L373" s="626"/>
      <c r="M373" s="626"/>
      <c r="N373" s="626"/>
      <c r="O373" s="625" t="s">
        <v>429</v>
      </c>
      <c r="P373" s="626"/>
      <c r="Q373" s="626"/>
      <c r="R373" s="626"/>
      <c r="S373" s="626"/>
      <c r="T373" s="626"/>
      <c r="U373" s="626"/>
      <c r="V373" s="626"/>
      <c r="W373" s="626">
        <v>25</v>
      </c>
      <c r="X373" s="626">
        <v>15</v>
      </c>
      <c r="Y373" s="626">
        <v>7</v>
      </c>
      <c r="Z373" s="626">
        <v>502</v>
      </c>
      <c r="AA373" s="625"/>
      <c r="AB373" s="626"/>
      <c r="AC373" s="625"/>
      <c r="AD373" s="625"/>
      <c r="AE373" s="625">
        <v>2001</v>
      </c>
      <c r="AF373" s="625"/>
      <c r="AG373" s="625"/>
      <c r="AH373" s="625"/>
      <c r="AI373" s="625"/>
      <c r="AJ373" s="625"/>
      <c r="AK373" s="625"/>
      <c r="AL373" s="626"/>
      <c r="AM373" s="625"/>
      <c r="AN373" s="625"/>
      <c r="AO373" s="625"/>
      <c r="AP373" s="625"/>
      <c r="AQ373" s="625"/>
      <c r="AR373" s="625"/>
      <c r="AS373" s="625"/>
      <c r="AT373" s="625"/>
      <c r="AU373" s="625"/>
      <c r="AV373" s="625"/>
      <c r="AW373" s="625"/>
      <c r="AX373" s="625"/>
      <c r="AY373" s="625"/>
      <c r="AZ373" s="625"/>
      <c r="BA373" s="625"/>
      <c r="BB373" s="625"/>
      <c r="BC373" s="625"/>
      <c r="BD373" s="625"/>
      <c r="BE373" s="625"/>
      <c r="BF373" s="625"/>
    </row>
    <row r="374" spans="1:59" ht="24" hidden="1" customHeight="1" x14ac:dyDescent="0.15">
      <c r="A374" s="220"/>
      <c r="B374" s="147"/>
      <c r="C374" s="656" t="s">
        <v>745</v>
      </c>
      <c r="D374" s="625"/>
      <c r="E374" s="645" t="s">
        <v>10990</v>
      </c>
      <c r="F374" s="625" t="s">
        <v>745</v>
      </c>
      <c r="G374" s="625"/>
      <c r="H374" s="625"/>
      <c r="I374" s="625" t="s">
        <v>745</v>
      </c>
      <c r="J374" s="625"/>
      <c r="K374" s="625"/>
      <c r="L374" s="626">
        <v>120780</v>
      </c>
      <c r="M374" s="626">
        <v>1618.91</v>
      </c>
      <c r="N374" s="626">
        <v>2828.06</v>
      </c>
      <c r="O374" s="625" t="s">
        <v>429</v>
      </c>
      <c r="P374" s="626"/>
      <c r="Q374" s="626"/>
      <c r="R374" s="626"/>
      <c r="S374" s="626"/>
      <c r="T374" s="626"/>
      <c r="U374" s="626"/>
      <c r="V374" s="626"/>
      <c r="W374" s="626">
        <v>25</v>
      </c>
      <c r="X374" s="626">
        <v>15</v>
      </c>
      <c r="Y374" s="626">
        <v>6</v>
      </c>
      <c r="Z374" s="626">
        <v>375</v>
      </c>
      <c r="AA374" s="625"/>
      <c r="AB374" s="626"/>
      <c r="AC374" s="625"/>
      <c r="AD374" s="625"/>
      <c r="AE374" s="625">
        <v>2012</v>
      </c>
      <c r="AF374" s="625"/>
      <c r="AG374" s="625"/>
      <c r="AH374" s="625"/>
      <c r="AI374" s="625"/>
      <c r="AJ374" s="625"/>
      <c r="AK374" s="625"/>
      <c r="AL374" s="626">
        <v>6614</v>
      </c>
      <c r="AM374" s="625"/>
      <c r="AN374" s="625"/>
      <c r="AO374" s="625"/>
      <c r="AP374" s="625"/>
      <c r="AQ374" s="625"/>
      <c r="AR374" s="625"/>
      <c r="AS374" s="625"/>
      <c r="AT374" s="625"/>
      <c r="AU374" s="625"/>
      <c r="AV374" s="625"/>
      <c r="AW374" s="625"/>
      <c r="AX374" s="625"/>
      <c r="AY374" s="625"/>
      <c r="AZ374" s="625"/>
      <c r="BA374" s="625"/>
      <c r="BB374" s="625"/>
      <c r="BC374" s="625"/>
      <c r="BD374" s="625"/>
      <c r="BE374" s="625"/>
      <c r="BF374" s="626"/>
    </row>
    <row r="375" spans="1:59" ht="24" hidden="1" customHeight="1" x14ac:dyDescent="0.15">
      <c r="A375" s="220"/>
      <c r="B375" s="147"/>
      <c r="C375" s="656" t="s">
        <v>4477</v>
      </c>
      <c r="D375" s="625"/>
      <c r="E375" s="645" t="s">
        <v>12426</v>
      </c>
      <c r="F375" s="625" t="s">
        <v>4477</v>
      </c>
      <c r="G375" s="625"/>
      <c r="H375" s="625"/>
      <c r="I375" s="625" t="s">
        <v>12301</v>
      </c>
      <c r="J375" s="625"/>
      <c r="K375" s="625"/>
      <c r="L375" s="626">
        <v>4351</v>
      </c>
      <c r="M375" s="626">
        <v>1852</v>
      </c>
      <c r="N375" s="626">
        <v>2935</v>
      </c>
      <c r="O375" s="625" t="s">
        <v>429</v>
      </c>
      <c r="P375" s="626"/>
      <c r="Q375" s="626"/>
      <c r="R375" s="626"/>
      <c r="S375" s="626"/>
      <c r="T375" s="626"/>
      <c r="U375" s="626"/>
      <c r="V375" s="626"/>
      <c r="W375" s="626">
        <v>25</v>
      </c>
      <c r="X375" s="626">
        <v>15</v>
      </c>
      <c r="Y375" s="626">
        <v>6</v>
      </c>
      <c r="Z375" s="626">
        <v>375</v>
      </c>
      <c r="AA375" s="625"/>
      <c r="AB375" s="626"/>
      <c r="AC375" s="625"/>
      <c r="AD375" s="625"/>
      <c r="AE375" s="625">
        <v>2011</v>
      </c>
      <c r="AF375" s="625">
        <v>2011</v>
      </c>
      <c r="AG375" s="625"/>
      <c r="AH375" s="625"/>
      <c r="AI375" s="625"/>
      <c r="AJ375" s="625"/>
      <c r="AK375" s="625"/>
      <c r="AL375" s="626"/>
      <c r="AM375" s="625"/>
      <c r="AN375" s="625"/>
      <c r="AO375" s="625"/>
      <c r="AP375" s="625"/>
      <c r="AQ375" s="625"/>
      <c r="AR375" s="625"/>
      <c r="AS375" s="625"/>
      <c r="AT375" s="625"/>
      <c r="AU375" s="625"/>
      <c r="AV375" s="625"/>
      <c r="AW375" s="625"/>
      <c r="AX375" s="625"/>
      <c r="AY375" s="625"/>
      <c r="AZ375" s="625"/>
      <c r="BA375" s="625"/>
      <c r="BB375" s="625"/>
      <c r="BC375" s="625"/>
      <c r="BD375" s="625"/>
      <c r="BE375" s="625"/>
      <c r="BF375" s="626"/>
    </row>
    <row r="376" spans="1:59" ht="24" hidden="1" customHeight="1" x14ac:dyDescent="0.15">
      <c r="A376" s="220"/>
      <c r="B376" s="147"/>
      <c r="C376" s="656" t="s">
        <v>752</v>
      </c>
      <c r="D376" s="625"/>
      <c r="E376" s="645" t="s">
        <v>4266</v>
      </c>
      <c r="F376" s="625" t="s">
        <v>752</v>
      </c>
      <c r="G376" s="625"/>
      <c r="H376" s="625"/>
      <c r="I376" s="625" t="s">
        <v>752</v>
      </c>
      <c r="J376" s="625"/>
      <c r="K376" s="625"/>
      <c r="L376" s="626">
        <v>9967</v>
      </c>
      <c r="M376" s="626">
        <v>2273</v>
      </c>
      <c r="N376" s="626">
        <v>4015</v>
      </c>
      <c r="O376" s="625" t="s">
        <v>429</v>
      </c>
      <c r="P376" s="626"/>
      <c r="Q376" s="626"/>
      <c r="R376" s="626"/>
      <c r="S376" s="626"/>
      <c r="T376" s="626"/>
      <c r="U376" s="626"/>
      <c r="V376" s="626"/>
      <c r="W376" s="626">
        <v>25</v>
      </c>
      <c r="X376" s="626">
        <v>14</v>
      </c>
      <c r="Y376" s="626">
        <v>6</v>
      </c>
      <c r="Z376" s="626">
        <v>455</v>
      </c>
      <c r="AA376" s="625"/>
      <c r="AB376" s="626"/>
      <c r="AC376" s="625"/>
      <c r="AD376" s="625"/>
      <c r="AE376" s="625">
        <v>2019</v>
      </c>
      <c r="AF376" s="625"/>
      <c r="AG376" s="625"/>
      <c r="AH376" s="625"/>
      <c r="AI376" s="625"/>
      <c r="AJ376" s="625"/>
      <c r="AK376" s="625"/>
      <c r="AL376" s="626">
        <v>12700</v>
      </c>
      <c r="AM376" s="625"/>
      <c r="AN376" s="625"/>
      <c r="AO376" s="625"/>
      <c r="AP376" s="625"/>
      <c r="AQ376" s="625"/>
      <c r="AR376" s="625"/>
      <c r="AS376" s="625"/>
      <c r="AT376" s="625"/>
      <c r="AU376" s="625"/>
      <c r="AV376" s="625"/>
      <c r="AW376" s="625"/>
      <c r="AX376" s="625"/>
      <c r="AY376" s="625"/>
      <c r="AZ376" s="625"/>
      <c r="BA376" s="625"/>
      <c r="BB376" s="625"/>
      <c r="BC376" s="625"/>
      <c r="BD376" s="625"/>
      <c r="BE376" s="625"/>
      <c r="BF376" s="626"/>
    </row>
    <row r="377" spans="1:59" ht="24" hidden="1" customHeight="1" x14ac:dyDescent="0.15">
      <c r="A377" s="220"/>
      <c r="B377" s="147"/>
      <c r="C377" s="656" t="s">
        <v>753</v>
      </c>
      <c r="D377" s="625"/>
      <c r="E377" s="645" t="s">
        <v>11373</v>
      </c>
      <c r="F377" s="625" t="s">
        <v>753</v>
      </c>
      <c r="G377" s="625"/>
      <c r="H377" s="625"/>
      <c r="I377" s="625" t="s">
        <v>753</v>
      </c>
      <c r="J377" s="625"/>
      <c r="K377" s="625"/>
      <c r="L377" s="626">
        <v>1940</v>
      </c>
      <c r="M377" s="626">
        <v>665.02</v>
      </c>
      <c r="N377" s="626">
        <v>971.51</v>
      </c>
      <c r="O377" s="625" t="s">
        <v>429</v>
      </c>
      <c r="P377" s="626"/>
      <c r="Q377" s="626"/>
      <c r="R377" s="626"/>
      <c r="S377" s="626"/>
      <c r="T377" s="626"/>
      <c r="U377" s="626"/>
      <c r="V377" s="626"/>
      <c r="W377" s="626">
        <v>25</v>
      </c>
      <c r="X377" s="626">
        <v>2</v>
      </c>
      <c r="Y377" s="626">
        <v>4</v>
      </c>
      <c r="Z377" s="626"/>
      <c r="AA377" s="625"/>
      <c r="AB377" s="626"/>
      <c r="AC377" s="625"/>
      <c r="AD377" s="625"/>
      <c r="AE377" s="625">
        <v>2018</v>
      </c>
      <c r="AF377" s="625">
        <v>2018</v>
      </c>
      <c r="AG377" s="625"/>
      <c r="AH377" s="625"/>
      <c r="AI377" s="625"/>
      <c r="AJ377" s="625"/>
      <c r="AK377" s="625"/>
      <c r="AL377" s="626"/>
      <c r="AM377" s="625">
        <v>4300</v>
      </c>
      <c r="AN377" s="625"/>
      <c r="AO377" s="625"/>
      <c r="AP377" s="625"/>
      <c r="AQ377" s="625"/>
      <c r="AR377" s="625"/>
      <c r="AS377" s="625"/>
      <c r="AT377" s="625"/>
      <c r="AU377" s="625"/>
      <c r="AV377" s="625"/>
      <c r="AW377" s="625"/>
      <c r="AX377" s="625"/>
      <c r="AY377" s="625"/>
      <c r="AZ377" s="625"/>
      <c r="BA377" s="625"/>
      <c r="BB377" s="625"/>
      <c r="BC377" s="625"/>
      <c r="BD377" s="625"/>
      <c r="BE377" s="625"/>
      <c r="BF377" s="626"/>
    </row>
    <row r="378" spans="1:59" ht="24" hidden="1" customHeight="1" x14ac:dyDescent="0.15">
      <c r="A378" s="220"/>
      <c r="B378" s="147"/>
      <c r="C378" s="656" t="s">
        <v>11363</v>
      </c>
      <c r="D378" s="625"/>
      <c r="E378" s="645" t="s">
        <v>16101</v>
      </c>
      <c r="F378" s="625" t="s">
        <v>11363</v>
      </c>
      <c r="G378" s="625"/>
      <c r="H378" s="625"/>
      <c r="I378" s="625" t="s">
        <v>11363</v>
      </c>
      <c r="J378" s="625"/>
      <c r="K378" s="625"/>
      <c r="L378" s="626">
        <v>1240</v>
      </c>
      <c r="M378" s="626">
        <v>859</v>
      </c>
      <c r="N378" s="626">
        <v>3489</v>
      </c>
      <c r="O378" s="625" t="s">
        <v>2304</v>
      </c>
      <c r="P378" s="626"/>
      <c r="Q378" s="626"/>
      <c r="R378" s="626"/>
      <c r="S378" s="626"/>
      <c r="T378" s="626"/>
      <c r="U378" s="626"/>
      <c r="V378" s="626"/>
      <c r="W378" s="626">
        <v>25</v>
      </c>
      <c r="X378" s="626">
        <v>2</v>
      </c>
      <c r="Y378" s="626">
        <v>5</v>
      </c>
      <c r="Z378" s="626">
        <v>566</v>
      </c>
      <c r="AA378" s="625"/>
      <c r="AB378" s="626"/>
      <c r="AC378" s="625"/>
      <c r="AD378" s="625"/>
      <c r="AE378" s="625">
        <v>2021</v>
      </c>
      <c r="AF378" s="625"/>
      <c r="AG378" s="625"/>
      <c r="AH378" s="625"/>
      <c r="AI378" s="625"/>
      <c r="AJ378" s="625"/>
      <c r="AK378" s="625"/>
      <c r="AL378" s="626"/>
      <c r="AM378" s="625"/>
      <c r="AN378" s="625"/>
      <c r="AO378" s="625"/>
      <c r="AP378" s="625"/>
      <c r="AQ378" s="625"/>
      <c r="AR378" s="625"/>
      <c r="AS378" s="625"/>
      <c r="AT378" s="625"/>
      <c r="AU378" s="625"/>
      <c r="AV378" s="625"/>
      <c r="AW378" s="625"/>
      <c r="AX378" s="625"/>
      <c r="AY378" s="625"/>
      <c r="AZ378" s="625"/>
      <c r="BA378" s="625"/>
      <c r="BB378" s="625"/>
      <c r="BC378" s="625"/>
      <c r="BD378" s="625"/>
      <c r="BE378" s="625"/>
      <c r="BF378" s="626"/>
    </row>
    <row r="379" spans="1:59" ht="24" hidden="1" customHeight="1" x14ac:dyDescent="0.2">
      <c r="A379" s="220"/>
      <c r="B379" s="147"/>
      <c r="C379" s="656" t="s">
        <v>756</v>
      </c>
      <c r="D379" s="625" t="s">
        <v>10991</v>
      </c>
      <c r="E379" s="625" t="s">
        <v>10992</v>
      </c>
      <c r="F379" s="625" t="s">
        <v>756</v>
      </c>
      <c r="G379" s="625" t="s">
        <v>10993</v>
      </c>
      <c r="H379" s="625"/>
      <c r="I379" s="625" t="s">
        <v>756</v>
      </c>
      <c r="J379" s="625">
        <v>3</v>
      </c>
      <c r="K379" s="625"/>
      <c r="L379" s="626">
        <v>6025</v>
      </c>
      <c r="M379" s="626">
        <v>1167</v>
      </c>
      <c r="N379" s="626">
        <v>2868</v>
      </c>
      <c r="O379" s="625" t="s">
        <v>429</v>
      </c>
      <c r="P379" s="626"/>
      <c r="Q379" s="626"/>
      <c r="R379" s="626"/>
      <c r="S379" s="626"/>
      <c r="T379" s="626"/>
      <c r="U379" s="626"/>
      <c r="V379" s="626"/>
      <c r="W379" s="626">
        <v>25</v>
      </c>
      <c r="X379" s="626">
        <v>6</v>
      </c>
      <c r="Y379" s="626">
        <v>4</v>
      </c>
      <c r="Z379" s="626">
        <v>206</v>
      </c>
      <c r="AA379" s="625">
        <v>18</v>
      </c>
      <c r="AB379" s="626"/>
      <c r="AC379" s="625"/>
      <c r="AD379" s="625"/>
      <c r="AE379" s="625">
        <v>2001</v>
      </c>
      <c r="AF379" s="625">
        <v>300</v>
      </c>
      <c r="AG379" s="625">
        <v>300</v>
      </c>
      <c r="AH379" s="625">
        <v>900</v>
      </c>
      <c r="AI379" s="625"/>
      <c r="AJ379" s="625"/>
      <c r="AK379" s="625"/>
      <c r="AL379" s="626">
        <v>1500</v>
      </c>
      <c r="AM379" s="625"/>
      <c r="AN379" s="625"/>
      <c r="AO379" s="625"/>
      <c r="AP379" s="625"/>
      <c r="AQ379" s="625"/>
      <c r="AR379" s="625" t="s">
        <v>10994</v>
      </c>
      <c r="AS379" s="625"/>
      <c r="AT379" s="625"/>
      <c r="AU379" s="625"/>
      <c r="AV379" s="625"/>
      <c r="AW379" s="625"/>
      <c r="AX379" s="625"/>
      <c r="AY379" s="625"/>
      <c r="AZ379" s="625"/>
      <c r="BA379" s="625"/>
      <c r="BB379" s="625"/>
      <c r="BC379" s="625"/>
      <c r="BD379" s="625"/>
      <c r="BE379" s="625"/>
      <c r="BF379" s="864"/>
    </row>
    <row r="380" spans="1:59" ht="24" hidden="1" customHeight="1" x14ac:dyDescent="0.15">
      <c r="A380" s="220"/>
      <c r="B380" s="147"/>
      <c r="C380" s="656" t="s">
        <v>768</v>
      </c>
      <c r="D380" s="625"/>
      <c r="E380" s="625" t="s">
        <v>10987</v>
      </c>
      <c r="F380" s="625" t="s">
        <v>768</v>
      </c>
      <c r="G380" s="625"/>
      <c r="H380" s="625"/>
      <c r="I380" s="625" t="s">
        <v>768</v>
      </c>
      <c r="J380" s="625"/>
      <c r="K380" s="625"/>
      <c r="L380" s="626">
        <v>6649</v>
      </c>
      <c r="M380" s="626">
        <v>1322</v>
      </c>
      <c r="N380" s="626">
        <v>2445</v>
      </c>
      <c r="O380" s="625" t="s">
        <v>429</v>
      </c>
      <c r="P380" s="626"/>
      <c r="Q380" s="626"/>
      <c r="R380" s="626"/>
      <c r="S380" s="626"/>
      <c r="T380" s="626"/>
      <c r="U380" s="626"/>
      <c r="V380" s="626"/>
      <c r="W380" s="626">
        <v>25</v>
      </c>
      <c r="X380" s="626">
        <v>13</v>
      </c>
      <c r="Y380" s="626">
        <v>6</v>
      </c>
      <c r="Z380" s="626">
        <v>325</v>
      </c>
      <c r="AA380" s="625"/>
      <c r="AB380" s="626"/>
      <c r="AC380" s="625"/>
      <c r="AD380" s="625"/>
      <c r="AE380" s="625">
        <v>2006</v>
      </c>
      <c r="AF380" s="625"/>
      <c r="AG380" s="625"/>
      <c r="AH380" s="625"/>
      <c r="AI380" s="625"/>
      <c r="AJ380" s="625"/>
      <c r="AK380" s="625"/>
      <c r="AL380" s="626">
        <v>4785</v>
      </c>
      <c r="AM380" s="625"/>
      <c r="AN380" s="625"/>
      <c r="AO380" s="625"/>
      <c r="AP380" s="625"/>
      <c r="AQ380" s="625"/>
      <c r="AR380" s="625"/>
      <c r="AS380" s="625"/>
      <c r="AT380" s="625"/>
      <c r="AU380" s="625"/>
      <c r="AV380" s="625"/>
      <c r="AW380" s="625"/>
      <c r="AX380" s="625"/>
      <c r="AY380" s="625"/>
      <c r="AZ380" s="625"/>
      <c r="BA380" s="625"/>
      <c r="BB380" s="625"/>
      <c r="BC380" s="625"/>
      <c r="BD380" s="625"/>
      <c r="BE380" s="625"/>
      <c r="BF380" s="613"/>
    </row>
    <row r="381" spans="1:59" ht="24" hidden="1" customHeight="1" x14ac:dyDescent="0.15">
      <c r="A381" s="220"/>
      <c r="B381" s="293"/>
      <c r="C381" s="748" t="s">
        <v>778</v>
      </c>
      <c r="D381" s="625" t="s">
        <v>10991</v>
      </c>
      <c r="E381" s="625" t="s">
        <v>10995</v>
      </c>
      <c r="F381" s="625" t="s">
        <v>778</v>
      </c>
      <c r="G381" s="625" t="s">
        <v>10993</v>
      </c>
      <c r="H381" s="625"/>
      <c r="I381" s="625" t="s">
        <v>778</v>
      </c>
      <c r="J381" s="625">
        <v>3</v>
      </c>
      <c r="K381" s="625"/>
      <c r="L381" s="626">
        <v>7015</v>
      </c>
      <c r="M381" s="626">
        <v>1213</v>
      </c>
      <c r="N381" s="626">
        <v>1213</v>
      </c>
      <c r="O381" s="625" t="s">
        <v>429</v>
      </c>
      <c r="P381" s="626"/>
      <c r="Q381" s="626"/>
      <c r="R381" s="626"/>
      <c r="S381" s="626"/>
      <c r="T381" s="626"/>
      <c r="U381" s="626"/>
      <c r="V381" s="626"/>
      <c r="W381" s="626">
        <v>25</v>
      </c>
      <c r="X381" s="626">
        <v>13</v>
      </c>
      <c r="Y381" s="626">
        <v>6</v>
      </c>
      <c r="Z381" s="626">
        <v>389</v>
      </c>
      <c r="AA381" s="625">
        <v>18</v>
      </c>
      <c r="AB381" s="626"/>
      <c r="AC381" s="625"/>
      <c r="AD381" s="625"/>
      <c r="AE381" s="625">
        <v>2004</v>
      </c>
      <c r="AF381" s="625">
        <v>300</v>
      </c>
      <c r="AG381" s="625">
        <v>300</v>
      </c>
      <c r="AH381" s="625">
        <v>900</v>
      </c>
      <c r="AI381" s="625"/>
      <c r="AJ381" s="625"/>
      <c r="AK381" s="625"/>
      <c r="AL381" s="626">
        <v>10300</v>
      </c>
      <c r="AM381" s="625"/>
      <c r="AN381" s="625"/>
      <c r="AO381" s="625"/>
      <c r="AP381" s="625"/>
      <c r="AQ381" s="625"/>
      <c r="AR381" s="625" t="s">
        <v>10994</v>
      </c>
      <c r="AS381" s="625"/>
      <c r="AT381" s="625"/>
      <c r="AU381" s="625"/>
      <c r="AV381" s="625"/>
      <c r="AW381" s="625"/>
      <c r="AX381" s="625"/>
      <c r="AY381" s="625"/>
      <c r="AZ381" s="625"/>
      <c r="BA381" s="625"/>
      <c r="BB381" s="625"/>
      <c r="BC381" s="625"/>
      <c r="BD381" s="625"/>
      <c r="BE381" s="625"/>
      <c r="BF381" s="613"/>
    </row>
    <row r="382" spans="1:59" s="575" customFormat="1" ht="24" hidden="1" customHeight="1" x14ac:dyDescent="0.2">
      <c r="A382" s="1257"/>
      <c r="B382" s="669" t="s">
        <v>59</v>
      </c>
      <c r="C382" s="916" t="s">
        <v>55</v>
      </c>
      <c r="D382" s="650"/>
      <c r="E382" s="676">
        <f>COUNTA(E383:E401)</f>
        <v>19</v>
      </c>
      <c r="F382" s="650"/>
      <c r="G382" s="650"/>
      <c r="H382" s="650"/>
      <c r="I382" s="650"/>
      <c r="J382" s="650"/>
      <c r="K382" s="650"/>
      <c r="L382" s="665">
        <f>SUM(L383:L401)</f>
        <v>566961</v>
      </c>
      <c r="M382" s="665">
        <f>SUM(M383:M401)</f>
        <v>71175.442999999999</v>
      </c>
      <c r="N382" s="665">
        <f>SUM(N383:N401)</f>
        <v>95257.09</v>
      </c>
      <c r="O382" s="650"/>
      <c r="P382" s="665"/>
      <c r="Q382" s="665"/>
      <c r="R382" s="665"/>
      <c r="S382" s="665"/>
      <c r="T382" s="665"/>
      <c r="U382" s="665"/>
      <c r="V382" s="665"/>
      <c r="W382" s="665"/>
      <c r="X382" s="665"/>
      <c r="Y382" s="665"/>
      <c r="Z382" s="665"/>
      <c r="AA382" s="650"/>
      <c r="AB382" s="665"/>
      <c r="AC382" s="650"/>
      <c r="AD382" s="650"/>
      <c r="AE382" s="650"/>
      <c r="AF382" s="650"/>
      <c r="AG382" s="650"/>
      <c r="AH382" s="650"/>
      <c r="AI382" s="650"/>
      <c r="AJ382" s="650"/>
      <c r="AK382" s="650"/>
      <c r="AL382" s="665"/>
      <c r="AM382" s="650"/>
      <c r="AN382" s="650"/>
      <c r="AO382" s="650"/>
      <c r="AP382" s="650"/>
      <c r="AQ382" s="650"/>
      <c r="AR382" s="650"/>
      <c r="AS382" s="650"/>
      <c r="AT382" s="650"/>
      <c r="AU382" s="650"/>
      <c r="AV382" s="650"/>
      <c r="AW382" s="650"/>
      <c r="AX382" s="650"/>
      <c r="AY382" s="650"/>
      <c r="AZ382" s="650"/>
      <c r="BA382" s="650"/>
      <c r="BB382" s="650"/>
      <c r="BC382" s="650"/>
      <c r="BD382" s="650"/>
      <c r="BE382" s="650"/>
      <c r="BF382" s="911"/>
    </row>
    <row r="383" spans="1:59" ht="24" hidden="1" customHeight="1" x14ac:dyDescent="0.15">
      <c r="A383" s="220"/>
      <c r="B383" s="147"/>
      <c r="C383" s="625" t="s">
        <v>495</v>
      </c>
      <c r="D383" s="625" t="s">
        <v>5186</v>
      </c>
      <c r="E383" s="625" t="s">
        <v>5187</v>
      </c>
      <c r="F383" s="625" t="s">
        <v>495</v>
      </c>
      <c r="G383" s="625" t="s">
        <v>497</v>
      </c>
      <c r="H383" s="644" t="s">
        <v>498</v>
      </c>
      <c r="I383" s="625" t="s">
        <v>4849</v>
      </c>
      <c r="J383" s="625">
        <v>83</v>
      </c>
      <c r="K383" s="625" t="s">
        <v>5188</v>
      </c>
      <c r="L383" s="626">
        <v>7770</v>
      </c>
      <c r="M383" s="626">
        <v>4165</v>
      </c>
      <c r="N383" s="626">
        <v>5982</v>
      </c>
      <c r="O383" s="625" t="s">
        <v>429</v>
      </c>
      <c r="P383" s="626"/>
      <c r="Q383" s="626"/>
      <c r="R383" s="626"/>
      <c r="S383" s="626">
        <v>50</v>
      </c>
      <c r="T383" s="626">
        <v>25</v>
      </c>
      <c r="U383" s="626">
        <v>10</v>
      </c>
      <c r="V383" s="626">
        <v>1250</v>
      </c>
      <c r="W383" s="626"/>
      <c r="X383" s="626"/>
      <c r="Y383" s="626"/>
      <c r="Z383" s="626"/>
      <c r="AA383" s="625">
        <v>91</v>
      </c>
      <c r="AB383" s="626">
        <v>744</v>
      </c>
      <c r="AC383" s="626">
        <v>744</v>
      </c>
      <c r="AD383" s="625" t="s">
        <v>499</v>
      </c>
      <c r="AE383" s="625">
        <v>1990</v>
      </c>
      <c r="AF383" s="625">
        <v>1990</v>
      </c>
      <c r="AG383" s="625"/>
      <c r="AH383" s="625">
        <v>4263</v>
      </c>
      <c r="AI383" s="625">
        <v>3600</v>
      </c>
      <c r="AJ383" s="625"/>
      <c r="AK383" s="625"/>
      <c r="AL383" s="626">
        <v>8163</v>
      </c>
      <c r="AM383" s="626">
        <v>8163</v>
      </c>
      <c r="AN383" s="625">
        <v>1998</v>
      </c>
      <c r="AO383" s="625"/>
      <c r="AP383" s="625">
        <v>1</v>
      </c>
      <c r="AQ383" s="625">
        <v>195</v>
      </c>
      <c r="AR383" s="625">
        <v>1500</v>
      </c>
      <c r="AS383" s="625"/>
      <c r="AT383" s="625"/>
      <c r="AU383" s="625"/>
      <c r="AV383" s="625"/>
      <c r="AW383" s="625"/>
      <c r="AX383" s="625"/>
      <c r="AY383" s="625"/>
      <c r="AZ383" s="625"/>
      <c r="BA383" s="625"/>
      <c r="BB383" s="625"/>
      <c r="BC383" s="625"/>
      <c r="BD383" s="625"/>
      <c r="BE383" s="625"/>
      <c r="BF383" s="625"/>
    </row>
    <row r="384" spans="1:59" ht="24" hidden="1" customHeight="1" x14ac:dyDescent="0.15">
      <c r="A384" s="220"/>
      <c r="B384" s="147"/>
      <c r="C384" s="625" t="s">
        <v>495</v>
      </c>
      <c r="D384" s="625"/>
      <c r="E384" s="625" t="s">
        <v>10351</v>
      </c>
      <c r="F384" s="625" t="s">
        <v>4996</v>
      </c>
      <c r="G384" s="625"/>
      <c r="H384" s="644"/>
      <c r="I384" s="625" t="s">
        <v>10352</v>
      </c>
      <c r="J384" s="625"/>
      <c r="K384" s="625"/>
      <c r="L384" s="626">
        <v>9542</v>
      </c>
      <c r="M384" s="626">
        <v>1904.2829999999999</v>
      </c>
      <c r="N384" s="626">
        <v>3817</v>
      </c>
      <c r="O384" s="625" t="s">
        <v>429</v>
      </c>
      <c r="P384" s="626"/>
      <c r="Q384" s="626"/>
      <c r="R384" s="626"/>
      <c r="S384" s="626"/>
      <c r="T384" s="626"/>
      <c r="U384" s="626"/>
      <c r="V384" s="626"/>
      <c r="W384" s="626">
        <v>25</v>
      </c>
      <c r="X384" s="626">
        <v>13</v>
      </c>
      <c r="Y384" s="626">
        <v>6</v>
      </c>
      <c r="Z384" s="626">
        <v>325</v>
      </c>
      <c r="AA384" s="625"/>
      <c r="AB384" s="626"/>
      <c r="AC384" s="626"/>
      <c r="AD384" s="625"/>
      <c r="AE384" s="625">
        <v>1999</v>
      </c>
      <c r="AF384" s="625"/>
      <c r="AG384" s="625"/>
      <c r="AH384" s="625"/>
      <c r="AI384" s="625"/>
      <c r="AJ384" s="625"/>
      <c r="AK384" s="625"/>
      <c r="AL384" s="626"/>
      <c r="AM384" s="626"/>
      <c r="AN384" s="625"/>
      <c r="AO384" s="625"/>
      <c r="AP384" s="625"/>
      <c r="AQ384" s="625"/>
      <c r="AR384" s="625"/>
      <c r="AS384" s="625"/>
      <c r="AT384" s="625"/>
      <c r="AU384" s="625"/>
      <c r="AV384" s="625"/>
      <c r="AW384" s="625"/>
      <c r="AX384" s="625"/>
      <c r="AY384" s="625"/>
      <c r="AZ384" s="625"/>
      <c r="BA384" s="625"/>
      <c r="BB384" s="625"/>
      <c r="BC384" s="625"/>
      <c r="BD384" s="625"/>
      <c r="BE384" s="625"/>
      <c r="BF384" s="625"/>
    </row>
    <row r="385" spans="1:58" ht="24" hidden="1" customHeight="1" x14ac:dyDescent="0.15">
      <c r="A385" s="220"/>
      <c r="B385" s="147"/>
      <c r="C385" s="625" t="s">
        <v>495</v>
      </c>
      <c r="D385" s="625"/>
      <c r="E385" s="625" t="s">
        <v>10353</v>
      </c>
      <c r="F385" s="625" t="s">
        <v>4996</v>
      </c>
      <c r="G385" s="625"/>
      <c r="H385" s="644"/>
      <c r="I385" s="625" t="s">
        <v>10354</v>
      </c>
      <c r="J385" s="625"/>
      <c r="K385" s="625"/>
      <c r="L385" s="626">
        <v>5314</v>
      </c>
      <c r="M385" s="626">
        <v>1140.33</v>
      </c>
      <c r="N385" s="626">
        <v>4856.03</v>
      </c>
      <c r="O385" s="625" t="s">
        <v>429</v>
      </c>
      <c r="P385" s="626"/>
      <c r="Q385" s="626"/>
      <c r="R385" s="626"/>
      <c r="S385" s="626"/>
      <c r="T385" s="626"/>
      <c r="U385" s="626"/>
      <c r="V385" s="626"/>
      <c r="W385" s="626">
        <v>25</v>
      </c>
      <c r="X385" s="626">
        <v>11</v>
      </c>
      <c r="Y385" s="626">
        <v>5</v>
      </c>
      <c r="Z385" s="626">
        <v>275</v>
      </c>
      <c r="AA385" s="625"/>
      <c r="AB385" s="626"/>
      <c r="AC385" s="626"/>
      <c r="AD385" s="625"/>
      <c r="AE385" s="625">
        <v>1995</v>
      </c>
      <c r="AF385" s="625"/>
      <c r="AG385" s="625"/>
      <c r="AH385" s="625"/>
      <c r="AI385" s="625"/>
      <c r="AJ385" s="625"/>
      <c r="AK385" s="625"/>
      <c r="AL385" s="626">
        <v>2700</v>
      </c>
      <c r="AM385" s="626"/>
      <c r="AN385" s="625"/>
      <c r="AO385" s="625"/>
      <c r="AP385" s="625"/>
      <c r="AQ385" s="625"/>
      <c r="AR385" s="625"/>
      <c r="AS385" s="625"/>
      <c r="AT385" s="625"/>
      <c r="AU385" s="625"/>
      <c r="AV385" s="625"/>
      <c r="AW385" s="625"/>
      <c r="AX385" s="625"/>
      <c r="AY385" s="625"/>
      <c r="AZ385" s="625"/>
      <c r="BA385" s="625"/>
      <c r="BB385" s="625"/>
      <c r="BC385" s="625"/>
      <c r="BD385" s="625"/>
      <c r="BE385" s="625"/>
      <c r="BF385" s="625"/>
    </row>
    <row r="386" spans="1:58" ht="24" hidden="1" customHeight="1" x14ac:dyDescent="0.15">
      <c r="A386" s="220"/>
      <c r="B386" s="147"/>
      <c r="C386" s="625" t="s">
        <v>495</v>
      </c>
      <c r="D386" s="625"/>
      <c r="E386" s="625" t="s">
        <v>10355</v>
      </c>
      <c r="F386" s="625" t="s">
        <v>495</v>
      </c>
      <c r="G386" s="625"/>
      <c r="H386" s="644"/>
      <c r="I386" s="625" t="s">
        <v>4849</v>
      </c>
      <c r="J386" s="625"/>
      <c r="K386" s="625"/>
      <c r="L386" s="626">
        <v>95448</v>
      </c>
      <c r="M386" s="626">
        <v>14920</v>
      </c>
      <c r="N386" s="626">
        <v>24277</v>
      </c>
      <c r="O386" s="625" t="s">
        <v>429</v>
      </c>
      <c r="P386" s="626"/>
      <c r="Q386" s="626"/>
      <c r="R386" s="626"/>
      <c r="S386" s="626">
        <v>25</v>
      </c>
      <c r="T386" s="626">
        <v>15</v>
      </c>
      <c r="U386" s="626">
        <v>6</v>
      </c>
      <c r="V386" s="626">
        <v>212</v>
      </c>
      <c r="W386" s="626"/>
      <c r="X386" s="626"/>
      <c r="Y386" s="626"/>
      <c r="Z386" s="626"/>
      <c r="AA386" s="625"/>
      <c r="AB386" s="626"/>
      <c r="AC386" s="626"/>
      <c r="AD386" s="625"/>
      <c r="AE386" s="625">
        <v>2009</v>
      </c>
      <c r="AF386" s="625"/>
      <c r="AG386" s="625"/>
      <c r="AH386" s="625"/>
      <c r="AI386" s="625"/>
      <c r="AJ386" s="625"/>
      <c r="AK386" s="625"/>
      <c r="AL386" s="626">
        <v>59200</v>
      </c>
      <c r="AM386" s="626"/>
      <c r="AN386" s="625"/>
      <c r="AO386" s="625"/>
      <c r="AP386" s="625"/>
      <c r="AQ386" s="625"/>
      <c r="AR386" s="625"/>
      <c r="AS386" s="625"/>
      <c r="AT386" s="625"/>
      <c r="AU386" s="625"/>
      <c r="AV386" s="625"/>
      <c r="AW386" s="625"/>
      <c r="AX386" s="625"/>
      <c r="AY386" s="625"/>
      <c r="AZ386" s="625"/>
      <c r="BA386" s="625"/>
      <c r="BB386" s="625"/>
      <c r="BC386" s="625"/>
      <c r="BD386" s="625"/>
      <c r="BE386" s="625"/>
      <c r="BF386" s="625"/>
    </row>
    <row r="387" spans="1:58" ht="24" hidden="1" customHeight="1" x14ac:dyDescent="0.15">
      <c r="A387" s="220"/>
      <c r="B387" s="147"/>
      <c r="C387" s="625" t="s">
        <v>495</v>
      </c>
      <c r="D387" s="625"/>
      <c r="E387" s="625" t="s">
        <v>4998</v>
      </c>
      <c r="F387" s="625" t="s">
        <v>495</v>
      </c>
      <c r="G387" s="625"/>
      <c r="H387" s="644"/>
      <c r="I387" s="625" t="s">
        <v>12085</v>
      </c>
      <c r="J387" s="625"/>
      <c r="K387" s="625"/>
      <c r="L387" s="626">
        <v>4432</v>
      </c>
      <c r="M387" s="626">
        <v>9857.2999999999993</v>
      </c>
      <c r="N387" s="626">
        <v>2424</v>
      </c>
      <c r="O387" s="625" t="s">
        <v>429</v>
      </c>
      <c r="P387" s="626"/>
      <c r="Q387" s="626"/>
      <c r="R387" s="626"/>
      <c r="S387" s="626"/>
      <c r="T387" s="626"/>
      <c r="U387" s="626"/>
      <c r="V387" s="626"/>
      <c r="W387" s="626">
        <v>25</v>
      </c>
      <c r="X387" s="626">
        <v>10</v>
      </c>
      <c r="Y387" s="626">
        <v>6</v>
      </c>
      <c r="Z387" s="626">
        <v>300</v>
      </c>
      <c r="AA387" s="625"/>
      <c r="AB387" s="626"/>
      <c r="AC387" s="626"/>
      <c r="AD387" s="625"/>
      <c r="AE387" s="625">
        <v>2005</v>
      </c>
      <c r="AF387" s="625"/>
      <c r="AG387" s="625"/>
      <c r="AH387" s="625"/>
      <c r="AI387" s="625"/>
      <c r="AJ387" s="625"/>
      <c r="AK387" s="625"/>
      <c r="AL387" s="626"/>
      <c r="AM387" s="626"/>
      <c r="AN387" s="625"/>
      <c r="AO387" s="625"/>
      <c r="AP387" s="625"/>
      <c r="AQ387" s="625"/>
      <c r="AR387" s="625"/>
      <c r="AS387" s="625"/>
      <c r="AT387" s="625"/>
      <c r="AU387" s="625"/>
      <c r="AV387" s="625"/>
      <c r="AW387" s="625"/>
      <c r="AX387" s="625"/>
      <c r="AY387" s="625"/>
      <c r="AZ387" s="625"/>
      <c r="BA387" s="625"/>
      <c r="BB387" s="625"/>
      <c r="BC387" s="625"/>
      <c r="BD387" s="625"/>
      <c r="BE387" s="625"/>
      <c r="BF387" s="625"/>
    </row>
    <row r="388" spans="1:58" ht="24" hidden="1" customHeight="1" x14ac:dyDescent="0.15">
      <c r="A388" s="220"/>
      <c r="B388" s="147"/>
      <c r="C388" s="625" t="s">
        <v>495</v>
      </c>
      <c r="D388" s="625"/>
      <c r="E388" s="625" t="s">
        <v>17276</v>
      </c>
      <c r="F388" s="625" t="s">
        <v>495</v>
      </c>
      <c r="G388" s="625"/>
      <c r="H388" s="644"/>
      <c r="I388" s="625" t="s">
        <v>17277</v>
      </c>
      <c r="J388" s="625"/>
      <c r="K388" s="625"/>
      <c r="L388" s="626">
        <v>15583</v>
      </c>
      <c r="M388" s="626">
        <v>2665.25</v>
      </c>
      <c r="N388" s="626">
        <v>3965.39</v>
      </c>
      <c r="O388" s="625" t="s">
        <v>2304</v>
      </c>
      <c r="P388" s="626"/>
      <c r="Q388" s="626"/>
      <c r="R388" s="626"/>
      <c r="S388" s="626">
        <v>25</v>
      </c>
      <c r="T388" s="626">
        <v>2.25</v>
      </c>
      <c r="U388" s="626">
        <v>7</v>
      </c>
      <c r="V388" s="626">
        <v>514.1</v>
      </c>
      <c r="W388" s="626"/>
      <c r="X388" s="626"/>
      <c r="Y388" s="626"/>
      <c r="Z388" s="626"/>
      <c r="AA388" s="625"/>
      <c r="AB388" s="626"/>
      <c r="AC388" s="626"/>
      <c r="AD388" s="625"/>
      <c r="AE388" s="625">
        <v>2022</v>
      </c>
      <c r="AF388" s="625"/>
      <c r="AG388" s="625"/>
      <c r="AH388" s="625"/>
      <c r="AI388" s="625"/>
      <c r="AJ388" s="625"/>
      <c r="AK388" s="625"/>
      <c r="AL388" s="626">
        <v>19980</v>
      </c>
      <c r="AM388" s="626"/>
      <c r="AN388" s="625"/>
      <c r="AO388" s="625"/>
      <c r="AP388" s="625"/>
      <c r="AQ388" s="625"/>
      <c r="AR388" s="625"/>
      <c r="AS388" s="625"/>
      <c r="AT388" s="625"/>
      <c r="AU388" s="625"/>
      <c r="AV388" s="625"/>
      <c r="AW388" s="625"/>
      <c r="AX388" s="625"/>
      <c r="AY388" s="625"/>
      <c r="AZ388" s="625"/>
      <c r="BA388" s="625"/>
      <c r="BB388" s="625"/>
      <c r="BC388" s="625"/>
      <c r="BD388" s="625"/>
      <c r="BE388" s="625"/>
      <c r="BF388" s="625"/>
    </row>
    <row r="389" spans="1:58" ht="24" hidden="1" customHeight="1" x14ac:dyDescent="0.15">
      <c r="A389" s="220"/>
      <c r="B389" s="147"/>
      <c r="C389" s="625" t="s">
        <v>4790</v>
      </c>
      <c r="D389" s="625" t="s">
        <v>5189</v>
      </c>
      <c r="E389" s="625" t="s">
        <v>5190</v>
      </c>
      <c r="F389" s="625" t="s">
        <v>4790</v>
      </c>
      <c r="G389" s="625" t="s">
        <v>4922</v>
      </c>
      <c r="H389" s="644" t="s">
        <v>4838</v>
      </c>
      <c r="I389" s="625" t="s">
        <v>4855</v>
      </c>
      <c r="J389" s="625">
        <v>2</v>
      </c>
      <c r="K389" s="625" t="s">
        <v>735</v>
      </c>
      <c r="L389" s="626">
        <v>34641</v>
      </c>
      <c r="M389" s="626">
        <v>2561</v>
      </c>
      <c r="N389" s="796">
        <v>3979</v>
      </c>
      <c r="O389" s="625" t="s">
        <v>429</v>
      </c>
      <c r="P389" s="626"/>
      <c r="Q389" s="626"/>
      <c r="R389" s="626"/>
      <c r="S389" s="626"/>
      <c r="T389" s="626" t="s">
        <v>1007</v>
      </c>
      <c r="U389" s="626"/>
      <c r="V389" s="626" t="s">
        <v>1007</v>
      </c>
      <c r="W389" s="626">
        <v>25</v>
      </c>
      <c r="X389" s="626">
        <v>20</v>
      </c>
      <c r="Y389" s="626">
        <v>8</v>
      </c>
      <c r="Z389" s="626">
        <v>500</v>
      </c>
      <c r="AA389" s="625"/>
      <c r="AB389" s="626">
        <v>800</v>
      </c>
      <c r="AC389" s="626">
        <v>800</v>
      </c>
      <c r="AD389" s="625"/>
      <c r="AE389" s="625">
        <v>2005</v>
      </c>
      <c r="AF389" s="625">
        <v>2005</v>
      </c>
      <c r="AG389" s="625">
        <v>200</v>
      </c>
      <c r="AH389" s="625">
        <v>80</v>
      </c>
      <c r="AI389" s="625"/>
      <c r="AJ389" s="625"/>
      <c r="AK389" s="625"/>
      <c r="AL389" s="626">
        <v>11031</v>
      </c>
      <c r="AM389" s="626">
        <v>11031</v>
      </c>
      <c r="AN389" s="625">
        <v>2003</v>
      </c>
      <c r="AO389" s="625"/>
      <c r="AP389" s="625"/>
      <c r="AQ389" s="625"/>
      <c r="AR389" s="625"/>
      <c r="AS389" s="625"/>
      <c r="AT389" s="625"/>
      <c r="AU389" s="625"/>
      <c r="AV389" s="625"/>
      <c r="AW389" s="625"/>
      <c r="AX389" s="625"/>
      <c r="AY389" s="625"/>
      <c r="AZ389" s="625"/>
      <c r="BA389" s="625"/>
      <c r="BB389" s="625"/>
      <c r="BC389" s="625"/>
      <c r="BD389" s="625"/>
      <c r="BE389" s="625"/>
      <c r="BF389" s="625"/>
    </row>
    <row r="390" spans="1:58" ht="24" hidden="1" customHeight="1" x14ac:dyDescent="0.15">
      <c r="A390" s="220" t="s">
        <v>156</v>
      </c>
      <c r="B390" s="147"/>
      <c r="C390" s="625" t="s">
        <v>4790</v>
      </c>
      <c r="D390" s="625"/>
      <c r="E390" s="625" t="s">
        <v>5191</v>
      </c>
      <c r="F390" s="625" t="s">
        <v>4790</v>
      </c>
      <c r="G390" s="625" t="s">
        <v>4899</v>
      </c>
      <c r="H390" s="644"/>
      <c r="I390" s="625" t="s">
        <v>4855</v>
      </c>
      <c r="J390" s="625"/>
      <c r="K390" s="625"/>
      <c r="L390" s="626">
        <v>226257</v>
      </c>
      <c r="M390" s="626">
        <v>1532.28</v>
      </c>
      <c r="N390" s="626">
        <v>2665</v>
      </c>
      <c r="O390" s="625" t="s">
        <v>429</v>
      </c>
      <c r="P390" s="626"/>
      <c r="Q390" s="626"/>
      <c r="R390" s="626"/>
      <c r="S390" s="626">
        <v>25</v>
      </c>
      <c r="T390" s="626">
        <v>2.2999999999999998</v>
      </c>
      <c r="U390" s="626">
        <v>6</v>
      </c>
      <c r="V390" s="626">
        <v>348.13</v>
      </c>
      <c r="W390" s="626"/>
      <c r="X390" s="626"/>
      <c r="Y390" s="626"/>
      <c r="Z390" s="626"/>
      <c r="AA390" s="626"/>
      <c r="AB390" s="625">
        <v>60</v>
      </c>
      <c r="AC390" s="626"/>
      <c r="AD390" s="625"/>
      <c r="AE390" s="625">
        <v>2010</v>
      </c>
      <c r="AF390" s="626"/>
      <c r="AG390" s="625"/>
      <c r="AH390" s="625"/>
      <c r="AI390" s="625"/>
      <c r="AJ390" s="625"/>
      <c r="AK390" s="625"/>
      <c r="AL390" s="626">
        <v>646</v>
      </c>
      <c r="AM390" s="626"/>
      <c r="AN390" s="625"/>
      <c r="AO390" s="625"/>
      <c r="AP390" s="625"/>
      <c r="AQ390" s="625"/>
      <c r="AR390" s="625"/>
      <c r="AS390" s="625"/>
      <c r="AT390" s="625"/>
      <c r="AU390" s="625"/>
      <c r="AV390" s="625"/>
      <c r="AW390" s="625"/>
      <c r="AX390" s="625"/>
      <c r="AY390" s="625"/>
      <c r="AZ390" s="625"/>
      <c r="BA390" s="625"/>
      <c r="BB390" s="625"/>
      <c r="BC390" s="625"/>
      <c r="BD390" s="625"/>
      <c r="BE390" s="625"/>
      <c r="BF390" s="625"/>
    </row>
    <row r="391" spans="1:58" ht="24" hidden="1" customHeight="1" x14ac:dyDescent="0.15">
      <c r="A391" s="220"/>
      <c r="B391" s="147"/>
      <c r="C391" s="625" t="s">
        <v>4790</v>
      </c>
      <c r="D391" s="625"/>
      <c r="E391" s="625" t="s">
        <v>12088</v>
      </c>
      <c r="F391" s="625" t="s">
        <v>4790</v>
      </c>
      <c r="G391" s="625" t="s">
        <v>4899</v>
      </c>
      <c r="H391" s="644"/>
      <c r="I391" s="625" t="s">
        <v>4855</v>
      </c>
      <c r="J391" s="625"/>
      <c r="K391" s="625"/>
      <c r="L391" s="626">
        <v>19038</v>
      </c>
      <c r="M391" s="626">
        <v>4479</v>
      </c>
      <c r="N391" s="626">
        <v>5599</v>
      </c>
      <c r="O391" s="625" t="s">
        <v>429</v>
      </c>
      <c r="P391" s="626"/>
      <c r="Q391" s="626"/>
      <c r="R391" s="626"/>
      <c r="S391" s="626">
        <v>25</v>
      </c>
      <c r="T391" s="626">
        <v>15</v>
      </c>
      <c r="U391" s="626">
        <v>6</v>
      </c>
      <c r="V391" s="626"/>
      <c r="W391" s="626"/>
      <c r="X391" s="626"/>
      <c r="Y391" s="626"/>
      <c r="Z391" s="626"/>
      <c r="AA391" s="626"/>
      <c r="AB391" s="625"/>
      <c r="AC391" s="626"/>
      <c r="AD391" s="625"/>
      <c r="AE391" s="625">
        <v>2018</v>
      </c>
      <c r="AF391" s="626"/>
      <c r="AG391" s="625"/>
      <c r="AH391" s="625"/>
      <c r="AI391" s="625"/>
      <c r="AJ391" s="625"/>
      <c r="AK391" s="625"/>
      <c r="AL391" s="626">
        <v>18000</v>
      </c>
      <c r="AM391" s="626"/>
      <c r="AN391" s="625"/>
      <c r="AO391" s="625"/>
      <c r="AP391" s="625"/>
      <c r="AQ391" s="625"/>
      <c r="AR391" s="625"/>
      <c r="AS391" s="625"/>
      <c r="AT391" s="625"/>
      <c r="AU391" s="625"/>
      <c r="AV391" s="625"/>
      <c r="AW391" s="625"/>
      <c r="AX391" s="625"/>
      <c r="AY391" s="625"/>
      <c r="AZ391" s="625"/>
      <c r="BA391" s="625"/>
      <c r="BB391" s="625"/>
      <c r="BC391" s="625"/>
      <c r="BD391" s="625"/>
      <c r="BE391" s="625"/>
      <c r="BF391" s="625"/>
    </row>
    <row r="392" spans="1:58" ht="24" hidden="1" customHeight="1" x14ac:dyDescent="0.15">
      <c r="A392" s="220"/>
      <c r="B392" s="147"/>
      <c r="C392" s="625" t="s">
        <v>779</v>
      </c>
      <c r="D392" s="625"/>
      <c r="E392" s="625" t="s">
        <v>5006</v>
      </c>
      <c r="F392" s="625" t="s">
        <v>779</v>
      </c>
      <c r="G392" s="625" t="s">
        <v>497</v>
      </c>
      <c r="H392" s="644" t="s">
        <v>498</v>
      </c>
      <c r="I392" s="625" t="s">
        <v>779</v>
      </c>
      <c r="J392" s="625">
        <v>83</v>
      </c>
      <c r="K392" s="625" t="s">
        <v>5188</v>
      </c>
      <c r="L392" s="626">
        <v>9000</v>
      </c>
      <c r="M392" s="626">
        <v>7223</v>
      </c>
      <c r="N392" s="626">
        <v>5002</v>
      </c>
      <c r="O392" s="625" t="s">
        <v>429</v>
      </c>
      <c r="P392" s="626"/>
      <c r="Q392" s="626"/>
      <c r="R392" s="626"/>
      <c r="S392" s="626"/>
      <c r="T392" s="626"/>
      <c r="U392" s="626"/>
      <c r="V392" s="626"/>
      <c r="W392" s="626">
        <v>25</v>
      </c>
      <c r="X392" s="626">
        <v>15</v>
      </c>
      <c r="Y392" s="626">
        <v>8</v>
      </c>
      <c r="Z392" s="626"/>
      <c r="AA392" s="626">
        <v>91</v>
      </c>
      <c r="AB392" s="625">
        <v>200</v>
      </c>
      <c r="AC392" s="626">
        <v>744</v>
      </c>
      <c r="AD392" s="625" t="s">
        <v>499</v>
      </c>
      <c r="AE392" s="625">
        <v>1999</v>
      </c>
      <c r="AF392" s="626">
        <v>1990</v>
      </c>
      <c r="AG392" s="625"/>
      <c r="AH392" s="625">
        <v>4263</v>
      </c>
      <c r="AI392" s="625">
        <v>3600</v>
      </c>
      <c r="AJ392" s="625"/>
      <c r="AK392" s="625"/>
      <c r="AL392" s="626">
        <v>5060</v>
      </c>
      <c r="AM392" s="626">
        <v>8163</v>
      </c>
      <c r="AN392" s="625">
        <v>1998</v>
      </c>
      <c r="AO392" s="625"/>
      <c r="AP392" s="625">
        <v>1</v>
      </c>
      <c r="AQ392" s="625">
        <v>195</v>
      </c>
      <c r="AR392" s="625">
        <v>1500</v>
      </c>
      <c r="AS392" s="625"/>
      <c r="AT392" s="625"/>
      <c r="AU392" s="625"/>
      <c r="AV392" s="625"/>
      <c r="AW392" s="625"/>
      <c r="AX392" s="625"/>
      <c r="AY392" s="625"/>
      <c r="AZ392" s="625"/>
      <c r="BA392" s="625"/>
      <c r="BB392" s="625"/>
      <c r="BC392" s="625"/>
      <c r="BD392" s="625"/>
      <c r="BE392" s="625"/>
      <c r="BF392" s="625" t="s">
        <v>10356</v>
      </c>
    </row>
    <row r="393" spans="1:58" ht="24" hidden="1" customHeight="1" x14ac:dyDescent="0.15">
      <c r="A393" s="220"/>
      <c r="B393" s="147"/>
      <c r="C393" s="625" t="s">
        <v>4800</v>
      </c>
      <c r="D393" s="625"/>
      <c r="E393" s="625" t="s">
        <v>14177</v>
      </c>
      <c r="F393" s="625" t="s">
        <v>4800</v>
      </c>
      <c r="G393" s="625"/>
      <c r="H393" s="644"/>
      <c r="I393" s="625" t="s">
        <v>4800</v>
      </c>
      <c r="J393" s="625"/>
      <c r="K393" s="625"/>
      <c r="L393" s="626">
        <v>26142</v>
      </c>
      <c r="M393" s="626">
        <v>964</v>
      </c>
      <c r="N393" s="626">
        <v>963.6</v>
      </c>
      <c r="O393" s="625" t="s">
        <v>429</v>
      </c>
      <c r="P393" s="626"/>
      <c r="Q393" s="626"/>
      <c r="R393" s="626"/>
      <c r="S393" s="626">
        <v>25</v>
      </c>
      <c r="T393" s="626">
        <v>13</v>
      </c>
      <c r="U393" s="626">
        <v>6</v>
      </c>
      <c r="V393" s="626">
        <v>325</v>
      </c>
      <c r="W393" s="626">
        <v>10</v>
      </c>
      <c r="X393" s="626">
        <v>4</v>
      </c>
      <c r="Y393" s="626"/>
      <c r="Z393" s="626">
        <v>40</v>
      </c>
      <c r="AA393" s="626"/>
      <c r="AB393" s="625"/>
      <c r="AC393" s="626"/>
      <c r="AD393" s="625"/>
      <c r="AE393" s="625">
        <v>2006</v>
      </c>
      <c r="AF393" s="626"/>
      <c r="AG393" s="625"/>
      <c r="AH393" s="625"/>
      <c r="AI393" s="625"/>
      <c r="AJ393" s="625"/>
      <c r="AK393" s="625"/>
      <c r="AL393" s="626">
        <v>14600</v>
      </c>
      <c r="AM393" s="626"/>
      <c r="AN393" s="625"/>
      <c r="AO393" s="625"/>
      <c r="AP393" s="625"/>
      <c r="AQ393" s="625"/>
      <c r="AR393" s="625"/>
      <c r="AS393" s="625"/>
      <c r="AT393" s="625"/>
      <c r="AU393" s="625"/>
      <c r="AV393" s="625"/>
      <c r="AW393" s="625"/>
      <c r="AX393" s="625"/>
      <c r="AY393" s="625"/>
      <c r="AZ393" s="625"/>
      <c r="BA393" s="625"/>
      <c r="BB393" s="625"/>
      <c r="BC393" s="625"/>
      <c r="BD393" s="625"/>
      <c r="BE393" s="625"/>
      <c r="BF393" s="625"/>
    </row>
    <row r="394" spans="1:58" ht="24" hidden="1" customHeight="1" x14ac:dyDescent="0.15">
      <c r="A394" s="220"/>
      <c r="B394" s="147"/>
      <c r="C394" s="625" t="s">
        <v>502</v>
      </c>
      <c r="D394" s="625"/>
      <c r="E394" s="625" t="s">
        <v>5192</v>
      </c>
      <c r="F394" s="625" t="s">
        <v>502</v>
      </c>
      <c r="G394" s="625"/>
      <c r="H394" s="644"/>
      <c r="I394" s="625" t="s">
        <v>502</v>
      </c>
      <c r="J394" s="625"/>
      <c r="K394" s="625"/>
      <c r="L394" s="626">
        <v>17295</v>
      </c>
      <c r="M394" s="626">
        <v>2027</v>
      </c>
      <c r="N394" s="626">
        <v>3404</v>
      </c>
      <c r="O394" s="625" t="s">
        <v>429</v>
      </c>
      <c r="P394" s="626"/>
      <c r="Q394" s="626"/>
      <c r="R394" s="626"/>
      <c r="S394" s="626"/>
      <c r="T394" s="626"/>
      <c r="U394" s="626"/>
      <c r="V394" s="626"/>
      <c r="W394" s="626" t="s">
        <v>5193</v>
      </c>
      <c r="X394" s="626" t="s">
        <v>5194</v>
      </c>
      <c r="Y394" s="626" t="s">
        <v>5195</v>
      </c>
      <c r="Z394" s="626" t="s">
        <v>5196</v>
      </c>
      <c r="AA394" s="626"/>
      <c r="AB394" s="625"/>
      <c r="AC394" s="626">
        <v>9788</v>
      </c>
      <c r="AD394" s="625" t="s">
        <v>5197</v>
      </c>
      <c r="AE394" s="625">
        <v>2012</v>
      </c>
      <c r="AF394" s="626">
        <v>9788</v>
      </c>
      <c r="AG394" s="625" t="s">
        <v>5197</v>
      </c>
      <c r="AH394" s="625"/>
      <c r="AI394" s="625"/>
      <c r="AJ394" s="625"/>
      <c r="AK394" s="625"/>
      <c r="AL394" s="626">
        <v>10000</v>
      </c>
      <c r="AM394" s="626"/>
      <c r="AN394" s="625"/>
      <c r="AO394" s="625"/>
      <c r="AP394" s="625"/>
      <c r="AQ394" s="625"/>
      <c r="AR394" s="625"/>
      <c r="AS394" s="625"/>
      <c r="AT394" s="625"/>
      <c r="AU394" s="625"/>
      <c r="AV394" s="625"/>
      <c r="AW394" s="625"/>
      <c r="AX394" s="625"/>
      <c r="AY394" s="625"/>
      <c r="AZ394" s="625"/>
      <c r="BA394" s="625"/>
      <c r="BB394" s="625"/>
      <c r="BC394" s="625"/>
      <c r="BD394" s="625"/>
      <c r="BE394" s="625"/>
      <c r="BF394" s="625"/>
    </row>
    <row r="395" spans="1:58" ht="24" hidden="1" customHeight="1" x14ac:dyDescent="0.15">
      <c r="A395" s="220"/>
      <c r="B395" s="147"/>
      <c r="C395" s="625" t="s">
        <v>4834</v>
      </c>
      <c r="D395" s="625" t="s">
        <v>5189</v>
      </c>
      <c r="E395" s="625" t="s">
        <v>5198</v>
      </c>
      <c r="F395" s="625" t="s">
        <v>4834</v>
      </c>
      <c r="G395" s="625" t="s">
        <v>4922</v>
      </c>
      <c r="H395" s="644" t="s">
        <v>4838</v>
      </c>
      <c r="I395" s="625" t="s">
        <v>4834</v>
      </c>
      <c r="J395" s="625">
        <v>2</v>
      </c>
      <c r="K395" s="625" t="s">
        <v>735</v>
      </c>
      <c r="L395" s="626">
        <v>1700</v>
      </c>
      <c r="M395" s="626">
        <v>79</v>
      </c>
      <c r="N395" s="626">
        <v>79</v>
      </c>
      <c r="O395" s="625" t="s">
        <v>183</v>
      </c>
      <c r="P395" s="626"/>
      <c r="Q395" s="626"/>
      <c r="R395" s="626"/>
      <c r="S395" s="626" t="s">
        <v>1007</v>
      </c>
      <c r="T395" s="626" t="s">
        <v>1007</v>
      </c>
      <c r="U395" s="626"/>
      <c r="V395" s="626" t="s">
        <v>1007</v>
      </c>
      <c r="W395" s="626">
        <v>25</v>
      </c>
      <c r="X395" s="626">
        <v>18.5</v>
      </c>
      <c r="Y395" s="626">
        <v>8</v>
      </c>
      <c r="Z395" s="626">
        <v>463</v>
      </c>
      <c r="AA395" s="625"/>
      <c r="AB395" s="626">
        <v>200</v>
      </c>
      <c r="AC395" s="626">
        <v>200</v>
      </c>
      <c r="AD395" s="625"/>
      <c r="AE395" s="625">
        <v>1990</v>
      </c>
      <c r="AF395" s="625">
        <v>1990</v>
      </c>
      <c r="AG395" s="625">
        <v>200</v>
      </c>
      <c r="AH395" s="625">
        <v>80</v>
      </c>
      <c r="AI395" s="625"/>
      <c r="AJ395" s="625"/>
      <c r="AK395" s="625"/>
      <c r="AL395" s="626">
        <v>280</v>
      </c>
      <c r="AM395" s="626">
        <v>280</v>
      </c>
      <c r="AN395" s="625">
        <v>2003</v>
      </c>
      <c r="AO395" s="625"/>
      <c r="AP395" s="625"/>
      <c r="AQ395" s="625"/>
      <c r="AR395" s="625"/>
      <c r="AS395" s="625"/>
      <c r="AT395" s="625"/>
      <c r="AU395" s="625"/>
      <c r="AV395" s="625"/>
      <c r="AW395" s="625"/>
      <c r="AX395" s="625"/>
      <c r="AY395" s="625"/>
      <c r="AZ395" s="625"/>
      <c r="BA395" s="625"/>
      <c r="BB395" s="625"/>
      <c r="BC395" s="625"/>
      <c r="BD395" s="625"/>
      <c r="BE395" s="625"/>
      <c r="BF395" s="625"/>
    </row>
    <row r="396" spans="1:58" ht="24" hidden="1" customHeight="1" x14ac:dyDescent="0.15">
      <c r="A396" s="220"/>
      <c r="B396" s="147"/>
      <c r="C396" s="625" t="s">
        <v>4834</v>
      </c>
      <c r="D396" s="625" t="s">
        <v>5189</v>
      </c>
      <c r="E396" s="625" t="s">
        <v>5199</v>
      </c>
      <c r="F396" s="625" t="s">
        <v>4834</v>
      </c>
      <c r="G396" s="625" t="s">
        <v>4922</v>
      </c>
      <c r="H396" s="644" t="s">
        <v>4838</v>
      </c>
      <c r="I396" s="625" t="s">
        <v>5200</v>
      </c>
      <c r="J396" s="625">
        <v>2</v>
      </c>
      <c r="K396" s="625" t="s">
        <v>735</v>
      </c>
      <c r="L396" s="626">
        <v>4406</v>
      </c>
      <c r="M396" s="626">
        <v>874</v>
      </c>
      <c r="N396" s="626">
        <v>3708</v>
      </c>
      <c r="O396" s="625" t="s">
        <v>429</v>
      </c>
      <c r="P396" s="626"/>
      <c r="Q396" s="626"/>
      <c r="R396" s="626"/>
      <c r="S396" s="626" t="s">
        <v>1007</v>
      </c>
      <c r="T396" s="626" t="s">
        <v>1007</v>
      </c>
      <c r="U396" s="626"/>
      <c r="V396" s="626" t="s">
        <v>1007</v>
      </c>
      <c r="W396" s="626">
        <v>25</v>
      </c>
      <c r="X396" s="626">
        <v>13</v>
      </c>
      <c r="Y396" s="626">
        <v>6</v>
      </c>
      <c r="Z396" s="626">
        <v>325</v>
      </c>
      <c r="AA396" s="625"/>
      <c r="AB396" s="626" t="s">
        <v>2226</v>
      </c>
      <c r="AC396" s="626">
        <v>400</v>
      </c>
      <c r="AD396" s="625"/>
      <c r="AE396" s="625">
        <v>2005</v>
      </c>
      <c r="AF396" s="625">
        <v>2005</v>
      </c>
      <c r="AG396" s="625">
        <v>200</v>
      </c>
      <c r="AH396" s="625">
        <v>80</v>
      </c>
      <c r="AI396" s="625"/>
      <c r="AJ396" s="625"/>
      <c r="AK396" s="625"/>
      <c r="AL396" s="626">
        <v>4200</v>
      </c>
      <c r="AM396" s="626">
        <v>4200</v>
      </c>
      <c r="AN396" s="625">
        <v>2003</v>
      </c>
      <c r="AO396" s="625"/>
      <c r="AP396" s="625"/>
      <c r="AQ396" s="625"/>
      <c r="AR396" s="625"/>
      <c r="AS396" s="625"/>
      <c r="AT396" s="625"/>
      <c r="AU396" s="625"/>
      <c r="AV396" s="625"/>
      <c r="AW396" s="625"/>
      <c r="AX396" s="625"/>
      <c r="AY396" s="625"/>
      <c r="AZ396" s="625"/>
      <c r="BA396" s="625"/>
      <c r="BB396" s="625"/>
      <c r="BC396" s="625"/>
      <c r="BD396" s="625"/>
      <c r="BE396" s="625"/>
      <c r="BF396" s="625" t="s">
        <v>17298</v>
      </c>
    </row>
    <row r="397" spans="1:58" ht="24" hidden="1" customHeight="1" x14ac:dyDescent="0.15">
      <c r="A397" s="220"/>
      <c r="B397" s="147"/>
      <c r="C397" s="625" t="s">
        <v>4834</v>
      </c>
      <c r="D397" s="625"/>
      <c r="E397" s="625" t="s">
        <v>17285</v>
      </c>
      <c r="F397" s="625" t="s">
        <v>4834</v>
      </c>
      <c r="G397" s="625"/>
      <c r="H397" s="644"/>
      <c r="I397" s="625" t="s">
        <v>17299</v>
      </c>
      <c r="J397" s="625"/>
      <c r="K397" s="625"/>
      <c r="L397" s="297">
        <v>9986</v>
      </c>
      <c r="M397" s="297">
        <v>3614</v>
      </c>
      <c r="N397" s="297">
        <v>4949.8500000000004</v>
      </c>
      <c r="O397" s="625" t="s">
        <v>2304</v>
      </c>
      <c r="P397" s="626"/>
      <c r="Q397" s="626"/>
      <c r="R397" s="626"/>
      <c r="S397" s="626"/>
      <c r="T397" s="626"/>
      <c r="U397" s="626"/>
      <c r="V397" s="626"/>
      <c r="W397" s="626">
        <v>25</v>
      </c>
      <c r="X397" s="626">
        <v>16</v>
      </c>
      <c r="Y397" s="626">
        <v>7</v>
      </c>
      <c r="Z397" s="626">
        <v>370</v>
      </c>
      <c r="AA397" s="625"/>
      <c r="AB397" s="626" t="s">
        <v>2226</v>
      </c>
      <c r="AC397" s="626"/>
      <c r="AD397" s="625"/>
      <c r="AE397" s="625">
        <v>2022</v>
      </c>
      <c r="AF397" s="625"/>
      <c r="AG397" s="625"/>
      <c r="AH397" s="625"/>
      <c r="AI397" s="625"/>
      <c r="AJ397" s="625"/>
      <c r="AK397" s="625"/>
      <c r="AL397" s="626">
        <v>18000</v>
      </c>
      <c r="AM397" s="626"/>
      <c r="AN397" s="625"/>
      <c r="AO397" s="625"/>
      <c r="AP397" s="625"/>
      <c r="AQ397" s="625"/>
      <c r="AR397" s="625"/>
      <c r="AS397" s="625"/>
      <c r="AT397" s="625"/>
      <c r="AU397" s="625"/>
      <c r="AV397" s="625"/>
      <c r="AW397" s="625"/>
      <c r="AX397" s="625"/>
      <c r="AY397" s="625"/>
      <c r="AZ397" s="625"/>
      <c r="BA397" s="625"/>
      <c r="BB397" s="625"/>
      <c r="BC397" s="625"/>
      <c r="BD397" s="625"/>
      <c r="BE397" s="625"/>
      <c r="BF397" s="625" t="s">
        <v>17298</v>
      </c>
    </row>
    <row r="398" spans="1:58" ht="24" hidden="1" customHeight="1" x14ac:dyDescent="0.15">
      <c r="A398" s="220"/>
      <c r="B398" s="147"/>
      <c r="C398" s="625" t="s">
        <v>4842</v>
      </c>
      <c r="D398" s="625"/>
      <c r="E398" s="625" t="s">
        <v>5201</v>
      </c>
      <c r="F398" s="625" t="s">
        <v>4842</v>
      </c>
      <c r="G398" s="625"/>
      <c r="H398" s="644"/>
      <c r="I398" s="625" t="s">
        <v>4842</v>
      </c>
      <c r="J398" s="625"/>
      <c r="K398" s="625"/>
      <c r="L398" s="626">
        <v>9505</v>
      </c>
      <c r="M398" s="626">
        <v>741</v>
      </c>
      <c r="N398" s="626">
        <v>4510</v>
      </c>
      <c r="O398" s="625" t="s">
        <v>429</v>
      </c>
      <c r="P398" s="626"/>
      <c r="Q398" s="626"/>
      <c r="R398" s="626"/>
      <c r="S398" s="626">
        <v>50</v>
      </c>
      <c r="T398" s="626">
        <v>21</v>
      </c>
      <c r="U398" s="626">
        <v>8</v>
      </c>
      <c r="V398" s="626">
        <v>1050</v>
      </c>
      <c r="W398" s="626"/>
      <c r="X398" s="626"/>
      <c r="Y398" s="626"/>
      <c r="Z398" s="626"/>
      <c r="AA398" s="625"/>
      <c r="AB398" s="626">
        <v>100</v>
      </c>
      <c r="AC398" s="626">
        <v>100</v>
      </c>
      <c r="AD398" s="625"/>
      <c r="AE398" s="625">
        <v>2004</v>
      </c>
      <c r="AF398" s="625">
        <v>2004</v>
      </c>
      <c r="AG398" s="625"/>
      <c r="AH398" s="625"/>
      <c r="AI398" s="625"/>
      <c r="AJ398" s="625"/>
      <c r="AK398" s="625"/>
      <c r="AL398" s="626">
        <v>4862</v>
      </c>
      <c r="AM398" s="626">
        <v>4862</v>
      </c>
      <c r="AN398" s="625"/>
      <c r="AO398" s="625"/>
      <c r="AP398" s="625"/>
      <c r="AQ398" s="625"/>
      <c r="AR398" s="625"/>
      <c r="AS398" s="625"/>
      <c r="AT398" s="625"/>
      <c r="AU398" s="625"/>
      <c r="AV398" s="625"/>
      <c r="AW398" s="625"/>
      <c r="AX398" s="625"/>
      <c r="AY398" s="625"/>
      <c r="AZ398" s="625"/>
      <c r="BA398" s="625"/>
      <c r="BB398" s="625"/>
      <c r="BC398" s="625"/>
      <c r="BD398" s="625"/>
      <c r="BE398" s="625"/>
      <c r="BF398" s="625"/>
    </row>
    <row r="399" spans="1:58" ht="24" hidden="1" customHeight="1" x14ac:dyDescent="0.15">
      <c r="A399" s="220"/>
      <c r="B399" s="147"/>
      <c r="C399" s="625" t="s">
        <v>4818</v>
      </c>
      <c r="D399" s="625"/>
      <c r="E399" s="625" t="s">
        <v>5202</v>
      </c>
      <c r="F399" s="625" t="s">
        <v>4818</v>
      </c>
      <c r="G399" s="625"/>
      <c r="H399" s="644"/>
      <c r="I399" s="625" t="s">
        <v>4818</v>
      </c>
      <c r="J399" s="625"/>
      <c r="K399" s="625"/>
      <c r="L399" s="626">
        <v>52806</v>
      </c>
      <c r="M399" s="626">
        <v>1777</v>
      </c>
      <c r="N399" s="626">
        <v>2975</v>
      </c>
      <c r="O399" s="625" t="s">
        <v>429</v>
      </c>
      <c r="P399" s="626"/>
      <c r="Q399" s="626"/>
      <c r="R399" s="626"/>
      <c r="S399" s="626"/>
      <c r="T399" s="626"/>
      <c r="U399" s="626"/>
      <c r="V399" s="626"/>
      <c r="W399" s="626">
        <v>25</v>
      </c>
      <c r="X399" s="626">
        <v>16</v>
      </c>
      <c r="Y399" s="626">
        <v>8</v>
      </c>
      <c r="Z399" s="626">
        <v>400</v>
      </c>
      <c r="AA399" s="625"/>
      <c r="AB399" s="626"/>
      <c r="AC399" s="626"/>
      <c r="AD399" s="625"/>
      <c r="AE399" s="625">
        <v>2013</v>
      </c>
      <c r="AF399" s="625"/>
      <c r="AG399" s="625"/>
      <c r="AH399" s="625"/>
      <c r="AI399" s="625"/>
      <c r="AJ399" s="625"/>
      <c r="AK399" s="625"/>
      <c r="AL399" s="626">
        <v>8000</v>
      </c>
      <c r="AM399" s="626"/>
      <c r="AN399" s="625"/>
      <c r="AO399" s="625"/>
      <c r="AP399" s="625"/>
      <c r="AQ399" s="625"/>
      <c r="AR399" s="625"/>
      <c r="AS399" s="625"/>
      <c r="AT399" s="625"/>
      <c r="AU399" s="625"/>
      <c r="AV399" s="625"/>
      <c r="AW399" s="625"/>
      <c r="AX399" s="625"/>
      <c r="AY399" s="625"/>
      <c r="AZ399" s="625"/>
      <c r="BA399" s="625"/>
      <c r="BB399" s="625"/>
      <c r="BC399" s="625"/>
      <c r="BD399" s="625"/>
      <c r="BE399" s="625"/>
      <c r="BF399" s="625"/>
    </row>
    <row r="400" spans="1:58" ht="24" hidden="1" customHeight="1" x14ac:dyDescent="0.15">
      <c r="A400" s="220"/>
      <c r="B400" s="147"/>
      <c r="C400" s="625" t="s">
        <v>4818</v>
      </c>
      <c r="D400" s="625"/>
      <c r="E400" s="625" t="s">
        <v>5203</v>
      </c>
      <c r="F400" s="625" t="s">
        <v>718</v>
      </c>
      <c r="G400" s="625"/>
      <c r="H400" s="644"/>
      <c r="I400" s="625" t="s">
        <v>4918</v>
      </c>
      <c r="J400" s="625"/>
      <c r="K400" s="625"/>
      <c r="L400" s="626">
        <v>8794</v>
      </c>
      <c r="M400" s="626">
        <v>8794</v>
      </c>
      <c r="N400" s="626">
        <v>8966.2199999999993</v>
      </c>
      <c r="O400" s="625" t="s">
        <v>429</v>
      </c>
      <c r="P400" s="626">
        <v>25.5</v>
      </c>
      <c r="Q400" s="626">
        <v>25.5</v>
      </c>
      <c r="R400" s="626">
        <v>5</v>
      </c>
      <c r="S400" s="626">
        <v>50</v>
      </c>
      <c r="T400" s="626">
        <v>25</v>
      </c>
      <c r="U400" s="626">
        <v>10</v>
      </c>
      <c r="V400" s="626">
        <v>1250</v>
      </c>
      <c r="W400" s="626">
        <v>20.399999999999999</v>
      </c>
      <c r="X400" s="626">
        <v>33.4</v>
      </c>
      <c r="Y400" s="626"/>
      <c r="Z400" s="626">
        <v>660</v>
      </c>
      <c r="AA400" s="625"/>
      <c r="AB400" s="626"/>
      <c r="AC400" s="626"/>
      <c r="AD400" s="625"/>
      <c r="AE400" s="625">
        <v>2011</v>
      </c>
      <c r="AF400" s="625"/>
      <c r="AG400" s="625"/>
      <c r="AH400" s="625"/>
      <c r="AI400" s="625"/>
      <c r="AJ400" s="625"/>
      <c r="AK400" s="625"/>
      <c r="AL400" s="626"/>
      <c r="AM400" s="626"/>
      <c r="AN400" s="625"/>
      <c r="AO400" s="625"/>
      <c r="AP400" s="625"/>
      <c r="AQ400" s="625"/>
      <c r="AR400" s="625"/>
      <c r="AS400" s="625"/>
      <c r="AT400" s="625"/>
      <c r="AU400" s="625"/>
      <c r="AV400" s="625"/>
      <c r="AW400" s="625"/>
      <c r="AX400" s="625"/>
      <c r="AY400" s="625"/>
      <c r="AZ400" s="625"/>
      <c r="BA400" s="625"/>
      <c r="BB400" s="625"/>
      <c r="BC400" s="625"/>
      <c r="BD400" s="625"/>
      <c r="BE400" s="625"/>
      <c r="BF400" s="625"/>
    </row>
    <row r="401" spans="1:58" ht="24" hidden="1" customHeight="1" x14ac:dyDescent="0.15">
      <c r="A401" s="220" t="s">
        <v>156</v>
      </c>
      <c r="B401" s="293"/>
      <c r="C401" s="625" t="s">
        <v>4872</v>
      </c>
      <c r="D401" s="625"/>
      <c r="E401" s="625" t="s">
        <v>5204</v>
      </c>
      <c r="F401" s="625" t="s">
        <v>4872</v>
      </c>
      <c r="G401" s="625"/>
      <c r="H401" s="644"/>
      <c r="I401" s="625" t="s">
        <v>16143</v>
      </c>
      <c r="J401" s="625"/>
      <c r="K401" s="625"/>
      <c r="L401" s="626">
        <v>9302</v>
      </c>
      <c r="M401" s="626">
        <v>1858</v>
      </c>
      <c r="N401" s="626">
        <v>3135</v>
      </c>
      <c r="O401" s="625" t="s">
        <v>429</v>
      </c>
      <c r="P401" s="626"/>
      <c r="Q401" s="626"/>
      <c r="R401" s="626"/>
      <c r="S401" s="626"/>
      <c r="T401" s="626"/>
      <c r="U401" s="626"/>
      <c r="V401" s="626"/>
      <c r="W401" s="626">
        <v>25</v>
      </c>
      <c r="X401" s="626"/>
      <c r="Y401" s="626">
        <v>8</v>
      </c>
      <c r="Z401" s="626">
        <v>1053</v>
      </c>
      <c r="AA401" s="625"/>
      <c r="AB401" s="626"/>
      <c r="AC401" s="626"/>
      <c r="AD401" s="625"/>
      <c r="AE401" s="625">
        <v>2008</v>
      </c>
      <c r="AF401" s="625">
        <v>2008</v>
      </c>
      <c r="AG401" s="625"/>
      <c r="AH401" s="625"/>
      <c r="AI401" s="625"/>
      <c r="AJ401" s="625"/>
      <c r="AK401" s="625"/>
      <c r="AL401" s="626">
        <v>7398</v>
      </c>
      <c r="AM401" s="626">
        <v>7398</v>
      </c>
      <c r="AN401" s="625"/>
      <c r="AO401" s="625"/>
      <c r="AP401" s="625"/>
      <c r="AQ401" s="625"/>
      <c r="AR401" s="625"/>
      <c r="AS401" s="625"/>
      <c r="AT401" s="625"/>
      <c r="AU401" s="625"/>
      <c r="AV401" s="625"/>
      <c r="AW401" s="625"/>
      <c r="AX401" s="625"/>
      <c r="AY401" s="625"/>
      <c r="AZ401" s="625"/>
      <c r="BA401" s="625"/>
      <c r="BB401" s="625"/>
      <c r="BC401" s="625"/>
      <c r="BD401" s="625"/>
      <c r="BE401" s="625"/>
      <c r="BF401" s="625"/>
    </row>
    <row r="402" spans="1:58" s="575" customFormat="1" ht="24" hidden="1" customHeight="1" x14ac:dyDescent="0.15">
      <c r="A402" s="1257" t="s">
        <v>159</v>
      </c>
      <c r="B402" s="669" t="s">
        <v>94</v>
      </c>
      <c r="C402" s="650" t="s">
        <v>55</v>
      </c>
      <c r="D402" s="650"/>
      <c r="E402" s="676">
        <f>COUNTA(E403:E414)</f>
        <v>12</v>
      </c>
      <c r="F402" s="650"/>
      <c r="G402" s="650"/>
      <c r="H402" s="650"/>
      <c r="I402" s="650"/>
      <c r="J402" s="650"/>
      <c r="K402" s="650"/>
      <c r="L402" s="665">
        <f>SUM(L403:L414)</f>
        <v>223340</v>
      </c>
      <c r="M402" s="665">
        <f>SUM(M403:M414)</f>
        <v>26328.52</v>
      </c>
      <c r="N402" s="665">
        <f>SUM(N403:N414)</f>
        <v>40399.01</v>
      </c>
      <c r="O402" s="650"/>
      <c r="P402" s="665"/>
      <c r="Q402" s="665"/>
      <c r="R402" s="665"/>
      <c r="S402" s="665"/>
      <c r="T402" s="665"/>
      <c r="U402" s="665"/>
      <c r="V402" s="665"/>
      <c r="W402" s="665"/>
      <c r="X402" s="665"/>
      <c r="Y402" s="665"/>
      <c r="Z402" s="665"/>
      <c r="AA402" s="650"/>
      <c r="AB402" s="665"/>
      <c r="AC402" s="650"/>
      <c r="AD402" s="650"/>
      <c r="AE402" s="650"/>
      <c r="AF402" s="650"/>
      <c r="AG402" s="650"/>
      <c r="AH402" s="650"/>
      <c r="AI402" s="650"/>
      <c r="AJ402" s="650"/>
      <c r="AK402" s="650"/>
      <c r="AL402" s="665"/>
      <c r="AM402" s="650"/>
      <c r="AN402" s="650"/>
      <c r="AO402" s="650"/>
      <c r="AP402" s="650"/>
      <c r="AQ402" s="650"/>
      <c r="AR402" s="813"/>
      <c r="AS402" s="813"/>
      <c r="AT402" s="650"/>
      <c r="AU402" s="650"/>
      <c r="AV402" s="650"/>
      <c r="AW402" s="650"/>
      <c r="AX402" s="650"/>
      <c r="AY402" s="650"/>
      <c r="AZ402" s="650"/>
      <c r="BA402" s="650"/>
      <c r="BB402" s="650"/>
      <c r="BC402" s="650"/>
      <c r="BD402" s="650"/>
      <c r="BE402" s="650"/>
      <c r="BF402" s="650"/>
    </row>
    <row r="403" spans="1:58" ht="24" customHeight="1" x14ac:dyDescent="0.15">
      <c r="A403" s="220" t="s">
        <v>336</v>
      </c>
      <c r="B403" s="147"/>
      <c r="C403" s="625" t="s">
        <v>5223</v>
      </c>
      <c r="D403" s="625"/>
      <c r="E403" s="625" t="s">
        <v>5694</v>
      </c>
      <c r="F403" s="625" t="s">
        <v>5223</v>
      </c>
      <c r="G403" s="625"/>
      <c r="H403" s="644"/>
      <c r="I403" s="625" t="s">
        <v>10545</v>
      </c>
      <c r="J403" s="625"/>
      <c r="K403" s="625"/>
      <c r="L403" s="626">
        <v>4331</v>
      </c>
      <c r="M403" s="626">
        <v>1641</v>
      </c>
      <c r="N403" s="626">
        <v>2436</v>
      </c>
      <c r="O403" s="625" t="s">
        <v>429</v>
      </c>
      <c r="P403" s="626"/>
      <c r="Q403" s="626"/>
      <c r="R403" s="626"/>
      <c r="S403" s="626"/>
      <c r="T403" s="626"/>
      <c r="U403" s="626"/>
      <c r="V403" s="626"/>
      <c r="W403" s="626">
        <v>25</v>
      </c>
      <c r="X403" s="626">
        <v>13</v>
      </c>
      <c r="Y403" s="626">
        <v>6</v>
      </c>
      <c r="Z403" s="626">
        <v>338</v>
      </c>
      <c r="AA403" s="625"/>
      <c r="AB403" s="626">
        <v>400</v>
      </c>
      <c r="AC403" s="625"/>
      <c r="AD403" s="625"/>
      <c r="AE403" s="625">
        <v>2006</v>
      </c>
      <c r="AF403" s="625"/>
      <c r="AG403" s="625"/>
      <c r="AH403" s="625"/>
      <c r="AI403" s="625"/>
      <c r="AJ403" s="625"/>
      <c r="AK403" s="625"/>
      <c r="AL403" s="626">
        <v>6498</v>
      </c>
      <c r="AM403" s="625"/>
      <c r="AN403" s="625"/>
      <c r="AO403" s="625"/>
      <c r="AP403" s="625"/>
      <c r="AQ403" s="625"/>
      <c r="AR403" s="625"/>
      <c r="AS403" s="625"/>
      <c r="AT403" s="625"/>
      <c r="AU403" s="625"/>
      <c r="AV403" s="625"/>
      <c r="AW403" s="625"/>
      <c r="AX403" s="625"/>
      <c r="AY403" s="625"/>
      <c r="AZ403" s="625"/>
      <c r="BA403" s="625"/>
      <c r="BB403" s="625"/>
      <c r="BC403" s="625"/>
      <c r="BD403" s="625"/>
      <c r="BE403" s="625"/>
      <c r="BF403" s="625"/>
    </row>
    <row r="404" spans="1:58" ht="24" customHeight="1" x14ac:dyDescent="0.15">
      <c r="A404" s="220"/>
      <c r="B404" s="147"/>
      <c r="C404" s="625" t="s">
        <v>1884</v>
      </c>
      <c r="D404" s="625"/>
      <c r="E404" s="625" t="s">
        <v>5695</v>
      </c>
      <c r="F404" s="625" t="s">
        <v>1884</v>
      </c>
      <c r="G404" s="625"/>
      <c r="H404" s="644"/>
      <c r="I404" s="625" t="s">
        <v>5696</v>
      </c>
      <c r="J404" s="625"/>
      <c r="K404" s="625"/>
      <c r="L404" s="626">
        <v>4935</v>
      </c>
      <c r="M404" s="626"/>
      <c r="N404" s="626"/>
      <c r="O404" s="625" t="s">
        <v>183</v>
      </c>
      <c r="P404" s="626"/>
      <c r="Q404" s="626"/>
      <c r="R404" s="626"/>
      <c r="S404" s="626"/>
      <c r="T404" s="626"/>
      <c r="U404" s="626"/>
      <c r="V404" s="626"/>
      <c r="W404" s="626"/>
      <c r="X404" s="626"/>
      <c r="Y404" s="626"/>
      <c r="Z404" s="626">
        <v>1139</v>
      </c>
      <c r="AA404" s="625"/>
      <c r="AB404" s="626">
        <v>570</v>
      </c>
      <c r="AC404" s="625"/>
      <c r="AD404" s="625"/>
      <c r="AE404" s="625">
        <v>2007</v>
      </c>
      <c r="AF404" s="625"/>
      <c r="AG404" s="625"/>
      <c r="AH404" s="625"/>
      <c r="AI404" s="625"/>
      <c r="AJ404" s="625"/>
      <c r="AK404" s="625"/>
      <c r="AL404" s="626">
        <v>3084</v>
      </c>
      <c r="AM404" s="625"/>
      <c r="AN404" s="625"/>
      <c r="AO404" s="625"/>
      <c r="AP404" s="625"/>
      <c r="AQ404" s="625"/>
      <c r="AR404" s="625"/>
      <c r="AS404" s="625"/>
      <c r="AT404" s="625"/>
      <c r="AU404" s="625"/>
      <c r="AV404" s="625"/>
      <c r="AW404" s="625"/>
      <c r="AX404" s="625"/>
      <c r="AY404" s="625"/>
      <c r="AZ404" s="625"/>
      <c r="BA404" s="625"/>
      <c r="BB404" s="625"/>
      <c r="BC404" s="625"/>
      <c r="BD404" s="625"/>
      <c r="BE404" s="625"/>
      <c r="BF404" s="625" t="s">
        <v>5697</v>
      </c>
    </row>
    <row r="405" spans="1:58" s="808" customFormat="1" ht="24" customHeight="1" x14ac:dyDescent="0.15">
      <c r="A405" s="220"/>
      <c r="B405" s="1671"/>
      <c r="C405" s="651" t="s">
        <v>17317</v>
      </c>
      <c r="D405" s="625"/>
      <c r="E405" s="651" t="s">
        <v>17346</v>
      </c>
      <c r="F405" s="651" t="s">
        <v>17317</v>
      </c>
      <c r="G405" s="625"/>
      <c r="H405" s="644"/>
      <c r="I405" s="651" t="s">
        <v>17347</v>
      </c>
      <c r="J405" s="625"/>
      <c r="K405" s="625"/>
      <c r="L405" s="1672">
        <v>25675</v>
      </c>
      <c r="M405" s="1672"/>
      <c r="N405" s="1672">
        <v>5268</v>
      </c>
      <c r="O405" s="651" t="s">
        <v>2304</v>
      </c>
      <c r="P405" s="1672"/>
      <c r="Q405" s="1672"/>
      <c r="R405" s="1672"/>
      <c r="S405" s="1672">
        <v>50</v>
      </c>
      <c r="T405" s="1672"/>
      <c r="U405" s="1672">
        <v>10</v>
      </c>
      <c r="V405" s="1672"/>
      <c r="W405" s="1672">
        <v>25</v>
      </c>
      <c r="X405" s="1672"/>
      <c r="Y405" s="1672">
        <v>3</v>
      </c>
      <c r="Z405" s="1672"/>
      <c r="AA405" s="625"/>
      <c r="AB405" s="1672"/>
      <c r="AC405" s="625"/>
      <c r="AD405" s="625"/>
      <c r="AE405" s="651">
        <v>2020</v>
      </c>
      <c r="AF405" s="625"/>
      <c r="AG405" s="625"/>
      <c r="AH405" s="625"/>
      <c r="AI405" s="625"/>
      <c r="AJ405" s="625"/>
      <c r="AK405" s="625"/>
      <c r="AL405" s="1672"/>
      <c r="AM405" s="625"/>
      <c r="AN405" s="625"/>
      <c r="AO405" s="625"/>
      <c r="AP405" s="625"/>
      <c r="AQ405" s="625"/>
      <c r="AR405" s="625"/>
      <c r="AS405" s="625"/>
      <c r="AT405" s="625"/>
      <c r="AU405" s="625"/>
      <c r="AV405" s="625"/>
      <c r="AW405" s="625"/>
      <c r="AX405" s="625"/>
      <c r="AY405" s="625"/>
      <c r="AZ405" s="625"/>
      <c r="BA405" s="625"/>
      <c r="BB405" s="625"/>
      <c r="BC405" s="625"/>
      <c r="BD405" s="625"/>
      <c r="BE405" s="625"/>
      <c r="BF405" s="651" t="s">
        <v>20812</v>
      </c>
    </row>
    <row r="406" spans="1:58" ht="24" customHeight="1" x14ac:dyDescent="0.15">
      <c r="A406" s="220"/>
      <c r="B406" s="147"/>
      <c r="C406" s="625" t="s">
        <v>1884</v>
      </c>
      <c r="D406" s="625"/>
      <c r="E406" s="625" t="s">
        <v>5698</v>
      </c>
      <c r="F406" s="625" t="s">
        <v>1884</v>
      </c>
      <c r="G406" s="625"/>
      <c r="H406" s="644"/>
      <c r="I406" s="625" t="s">
        <v>14909</v>
      </c>
      <c r="J406" s="625"/>
      <c r="K406" s="625"/>
      <c r="L406" s="626">
        <v>91855</v>
      </c>
      <c r="M406" s="626">
        <v>7792</v>
      </c>
      <c r="N406" s="626">
        <v>7792</v>
      </c>
      <c r="O406" s="625" t="s">
        <v>429</v>
      </c>
      <c r="P406" s="626"/>
      <c r="Q406" s="626"/>
      <c r="R406" s="626"/>
      <c r="S406" s="626">
        <v>50</v>
      </c>
      <c r="T406" s="626"/>
      <c r="U406" s="626">
        <v>10</v>
      </c>
      <c r="V406" s="626"/>
      <c r="W406" s="626">
        <v>25</v>
      </c>
      <c r="X406" s="626"/>
      <c r="Y406" s="626">
        <v>3</v>
      </c>
      <c r="Z406" s="626"/>
      <c r="AA406" s="625"/>
      <c r="AB406" s="626"/>
      <c r="AC406" s="625"/>
      <c r="AD406" s="625"/>
      <c r="AE406" s="625">
        <v>2016</v>
      </c>
      <c r="AF406" s="625"/>
      <c r="AG406" s="625"/>
      <c r="AH406" s="625"/>
      <c r="AI406" s="625"/>
      <c r="AJ406" s="625"/>
      <c r="AK406" s="625"/>
      <c r="AL406" s="626">
        <v>24600</v>
      </c>
      <c r="AM406" s="625"/>
      <c r="AN406" s="625"/>
      <c r="AO406" s="625"/>
      <c r="AP406" s="625"/>
      <c r="AQ406" s="625"/>
      <c r="AR406" s="625"/>
      <c r="AS406" s="625"/>
      <c r="AT406" s="625"/>
      <c r="AU406" s="625"/>
      <c r="AV406" s="625"/>
      <c r="AW406" s="625"/>
      <c r="AX406" s="625"/>
      <c r="AY406" s="625"/>
      <c r="AZ406" s="625"/>
      <c r="BA406" s="625"/>
      <c r="BB406" s="625"/>
      <c r="BC406" s="625"/>
      <c r="BD406" s="625"/>
      <c r="BE406" s="625"/>
      <c r="BF406" s="625"/>
    </row>
    <row r="407" spans="1:58" ht="24" customHeight="1" x14ac:dyDescent="0.15">
      <c r="A407" s="220"/>
      <c r="B407" s="147"/>
      <c r="C407" s="625" t="s">
        <v>1886</v>
      </c>
      <c r="D407" s="625"/>
      <c r="E407" s="625" t="s">
        <v>5699</v>
      </c>
      <c r="F407" s="625" t="s">
        <v>1886</v>
      </c>
      <c r="G407" s="625"/>
      <c r="H407" s="644"/>
      <c r="I407" s="625" t="s">
        <v>5275</v>
      </c>
      <c r="J407" s="625"/>
      <c r="K407" s="625"/>
      <c r="L407" s="626">
        <v>4550</v>
      </c>
      <c r="M407" s="626">
        <v>2643.25</v>
      </c>
      <c r="N407" s="626">
        <v>4355</v>
      </c>
      <c r="O407" s="625" t="s">
        <v>429</v>
      </c>
      <c r="P407" s="626"/>
      <c r="Q407" s="626"/>
      <c r="R407" s="626"/>
      <c r="S407" s="626"/>
      <c r="T407" s="626"/>
      <c r="U407" s="626"/>
      <c r="V407" s="626"/>
      <c r="W407" s="626">
        <v>25</v>
      </c>
      <c r="X407" s="626">
        <v>15.6</v>
      </c>
      <c r="Y407" s="626">
        <v>6</v>
      </c>
      <c r="Z407" s="626">
        <v>523</v>
      </c>
      <c r="AA407" s="625"/>
      <c r="AB407" s="626">
        <v>200</v>
      </c>
      <c r="AC407" s="625"/>
      <c r="AD407" s="625"/>
      <c r="AE407" s="625">
        <v>2006</v>
      </c>
      <c r="AF407" s="625"/>
      <c r="AG407" s="625"/>
      <c r="AH407" s="625"/>
      <c r="AI407" s="625"/>
      <c r="AJ407" s="625"/>
      <c r="AK407" s="625"/>
      <c r="AL407" s="626">
        <v>7440</v>
      </c>
      <c r="AM407" s="625"/>
      <c r="AN407" s="625"/>
      <c r="AO407" s="625"/>
      <c r="AP407" s="625"/>
      <c r="AQ407" s="625"/>
      <c r="AR407" s="625"/>
      <c r="AS407" s="625"/>
      <c r="AT407" s="625"/>
      <c r="AU407" s="625"/>
      <c r="AV407" s="625"/>
      <c r="AW407" s="625"/>
      <c r="AX407" s="625"/>
      <c r="AY407" s="625"/>
      <c r="AZ407" s="625"/>
      <c r="BA407" s="625"/>
      <c r="BB407" s="625"/>
      <c r="BC407" s="625"/>
      <c r="BD407" s="625"/>
      <c r="BE407" s="625"/>
      <c r="BF407" s="625"/>
    </row>
    <row r="408" spans="1:58" ht="24" customHeight="1" x14ac:dyDescent="0.15">
      <c r="A408" s="220"/>
      <c r="B408" s="147"/>
      <c r="C408" s="1663" t="s">
        <v>16169</v>
      </c>
      <c r="D408" s="1663"/>
      <c r="E408" s="1663" t="s">
        <v>20851</v>
      </c>
      <c r="F408" s="1663" t="s">
        <v>16169</v>
      </c>
      <c r="G408" s="1663"/>
      <c r="H408" s="1707"/>
      <c r="I408" s="1663" t="s">
        <v>20852</v>
      </c>
      <c r="J408" s="1663"/>
      <c r="K408" s="1663"/>
      <c r="L408" s="1664">
        <v>4500</v>
      </c>
      <c r="M408" s="1664"/>
      <c r="N408" s="1664">
        <v>3471.45</v>
      </c>
      <c r="O408" s="1663" t="s">
        <v>2304</v>
      </c>
      <c r="P408" s="1664"/>
      <c r="Q408" s="1664"/>
      <c r="R408" s="1664"/>
      <c r="S408" s="1664"/>
      <c r="T408" s="1664"/>
      <c r="U408" s="1664"/>
      <c r="V408" s="1664"/>
      <c r="W408" s="1664">
        <v>25</v>
      </c>
      <c r="X408" s="1664"/>
      <c r="Y408" s="1664">
        <v>6</v>
      </c>
      <c r="Z408" s="1664"/>
      <c r="AA408" s="1663"/>
      <c r="AB408" s="1664"/>
      <c r="AC408" s="1663"/>
      <c r="AD408" s="1663"/>
      <c r="AE408" s="1663">
        <v>2023</v>
      </c>
      <c r="AF408" s="1663"/>
      <c r="AG408" s="1663"/>
      <c r="AH408" s="1663"/>
      <c r="AI408" s="1663"/>
      <c r="AJ408" s="1663"/>
      <c r="AK408" s="1663"/>
      <c r="AL408" s="1664"/>
      <c r="AM408" s="1659"/>
      <c r="AN408" s="1659"/>
      <c r="AO408" s="1659"/>
      <c r="AP408" s="1659"/>
      <c r="AQ408" s="1659"/>
      <c r="AR408" s="1659"/>
      <c r="AS408" s="1659"/>
      <c r="AT408" s="1659"/>
      <c r="AU408" s="1659"/>
      <c r="AV408" s="1659"/>
      <c r="AW408" s="1659"/>
      <c r="AX408" s="1659"/>
      <c r="AY408" s="1659"/>
      <c r="AZ408" s="1659"/>
      <c r="BA408" s="1659"/>
      <c r="BB408" s="1659"/>
      <c r="BC408" s="1659"/>
      <c r="BD408" s="1659"/>
      <c r="BE408" s="1659"/>
      <c r="BF408" s="1659"/>
    </row>
    <row r="409" spans="1:58" ht="24" customHeight="1" x14ac:dyDescent="0.15">
      <c r="A409" s="220"/>
      <c r="B409" s="147"/>
      <c r="C409" s="625" t="s">
        <v>1897</v>
      </c>
      <c r="D409" s="625"/>
      <c r="E409" s="625" t="s">
        <v>10968</v>
      </c>
      <c r="F409" s="625" t="s">
        <v>1897</v>
      </c>
      <c r="G409" s="625"/>
      <c r="H409" s="644"/>
      <c r="I409" s="625" t="s">
        <v>5311</v>
      </c>
      <c r="J409" s="625"/>
      <c r="K409" s="625"/>
      <c r="L409" s="626">
        <v>14361</v>
      </c>
      <c r="M409" s="626">
        <v>2670.14</v>
      </c>
      <c r="N409" s="626">
        <v>5530.63</v>
      </c>
      <c r="O409" s="625" t="s">
        <v>429</v>
      </c>
      <c r="P409" s="626"/>
      <c r="Q409" s="626"/>
      <c r="R409" s="626"/>
      <c r="S409" s="626"/>
      <c r="T409" s="626"/>
      <c r="U409" s="626"/>
      <c r="V409" s="626"/>
      <c r="W409" s="626">
        <v>25</v>
      </c>
      <c r="X409" s="626">
        <v>10</v>
      </c>
      <c r="Y409" s="626">
        <v>6</v>
      </c>
      <c r="Z409" s="626">
        <v>379</v>
      </c>
      <c r="AA409" s="625"/>
      <c r="AB409" s="626">
        <v>0</v>
      </c>
      <c r="AC409" s="625"/>
      <c r="AD409" s="625"/>
      <c r="AE409" s="625">
        <v>2009</v>
      </c>
      <c r="AF409" s="625"/>
      <c r="AG409" s="625"/>
      <c r="AH409" s="625"/>
      <c r="AI409" s="625"/>
      <c r="AJ409" s="625"/>
      <c r="AK409" s="625"/>
      <c r="AL409" s="626">
        <v>22130</v>
      </c>
      <c r="AM409" s="625"/>
      <c r="AN409" s="625"/>
      <c r="AO409" s="625"/>
      <c r="AP409" s="625"/>
      <c r="AQ409" s="625"/>
      <c r="AR409" s="625"/>
      <c r="AS409" s="625"/>
      <c r="AT409" s="625"/>
      <c r="AU409" s="625"/>
      <c r="AV409" s="625"/>
      <c r="AW409" s="625"/>
      <c r="AX409" s="625"/>
      <c r="AY409" s="625"/>
      <c r="AZ409" s="625"/>
      <c r="BA409" s="625"/>
      <c r="BB409" s="625"/>
      <c r="BC409" s="625"/>
      <c r="BD409" s="625"/>
      <c r="BE409" s="625"/>
      <c r="BF409" s="625"/>
    </row>
    <row r="410" spans="1:58" ht="24" customHeight="1" x14ac:dyDescent="0.15">
      <c r="A410" s="220"/>
      <c r="B410" s="147"/>
      <c r="C410" s="625" t="s">
        <v>1897</v>
      </c>
      <c r="D410" s="625"/>
      <c r="E410" s="631" t="s">
        <v>5700</v>
      </c>
      <c r="F410" s="625" t="s">
        <v>1897</v>
      </c>
      <c r="G410" s="625"/>
      <c r="H410" s="625"/>
      <c r="I410" s="625" t="s">
        <v>5311</v>
      </c>
      <c r="J410" s="625"/>
      <c r="K410" s="625"/>
      <c r="L410" s="626">
        <v>3456</v>
      </c>
      <c r="M410" s="626">
        <v>1438</v>
      </c>
      <c r="N410" s="626">
        <v>1785</v>
      </c>
      <c r="O410" s="625" t="s">
        <v>429</v>
      </c>
      <c r="P410" s="626"/>
      <c r="Q410" s="626"/>
      <c r="R410" s="626"/>
      <c r="S410" s="626"/>
      <c r="T410" s="626"/>
      <c r="U410" s="626"/>
      <c r="V410" s="626"/>
      <c r="W410" s="626">
        <v>25</v>
      </c>
      <c r="X410" s="626">
        <v>9.5</v>
      </c>
      <c r="Y410" s="626">
        <v>4</v>
      </c>
      <c r="Z410" s="626">
        <v>250</v>
      </c>
      <c r="AA410" s="625"/>
      <c r="AB410" s="626">
        <v>0</v>
      </c>
      <c r="AC410" s="625"/>
      <c r="AD410" s="625"/>
      <c r="AE410" s="625">
        <v>2013</v>
      </c>
      <c r="AF410" s="625"/>
      <c r="AG410" s="625"/>
      <c r="AH410" s="625"/>
      <c r="AI410" s="625"/>
      <c r="AJ410" s="625"/>
      <c r="AK410" s="625"/>
      <c r="AL410" s="626">
        <v>5000</v>
      </c>
      <c r="AM410" s="625"/>
      <c r="AN410" s="625"/>
      <c r="AO410" s="625"/>
      <c r="AP410" s="625"/>
      <c r="AQ410" s="625"/>
      <c r="AR410" s="625"/>
      <c r="AS410" s="625"/>
      <c r="AT410" s="625"/>
      <c r="AU410" s="625"/>
      <c r="AV410" s="625"/>
      <c r="AW410" s="625"/>
      <c r="AX410" s="625"/>
      <c r="AY410" s="625"/>
      <c r="AZ410" s="625"/>
      <c r="BA410" s="625"/>
      <c r="BB410" s="625"/>
      <c r="BC410" s="625"/>
      <c r="BD410" s="625"/>
      <c r="BE410" s="625"/>
      <c r="BF410" s="625"/>
    </row>
    <row r="411" spans="1:58" s="808" customFormat="1" ht="24" customHeight="1" x14ac:dyDescent="0.15">
      <c r="A411" s="220"/>
      <c r="B411" s="1671"/>
      <c r="C411" s="1663" t="s">
        <v>1897</v>
      </c>
      <c r="D411" s="1659"/>
      <c r="E411" s="1709" t="s">
        <v>20855</v>
      </c>
      <c r="F411" s="1663" t="s">
        <v>1897</v>
      </c>
      <c r="G411" s="1659"/>
      <c r="H411" s="1659"/>
      <c r="I411" s="1663" t="s">
        <v>5311</v>
      </c>
      <c r="J411" s="1659"/>
      <c r="K411" s="1659"/>
      <c r="L411" s="1664">
        <v>5591</v>
      </c>
      <c r="M411" s="1664">
        <v>3951.54</v>
      </c>
      <c r="N411" s="1664">
        <v>3951.54</v>
      </c>
      <c r="O411" s="1663" t="s">
        <v>429</v>
      </c>
      <c r="P411" s="1664"/>
      <c r="Q411" s="1664"/>
      <c r="R411" s="1664"/>
      <c r="S411" s="1664"/>
      <c r="T411" s="1664"/>
      <c r="U411" s="1664"/>
      <c r="V411" s="1664"/>
      <c r="W411" s="1664">
        <v>25</v>
      </c>
      <c r="X411" s="1664">
        <v>15.65</v>
      </c>
      <c r="Y411" s="1664">
        <v>5</v>
      </c>
      <c r="Z411" s="1664">
        <v>962.7</v>
      </c>
      <c r="AA411" s="1659"/>
      <c r="AB411" s="1664">
        <v>0</v>
      </c>
      <c r="AC411" s="1659"/>
      <c r="AD411" s="1659"/>
      <c r="AE411" s="1663">
        <v>2023</v>
      </c>
      <c r="AF411" s="1659"/>
      <c r="AG411" s="1659"/>
      <c r="AH411" s="1659"/>
      <c r="AI411" s="1659"/>
      <c r="AJ411" s="1659"/>
      <c r="AK411" s="1659"/>
      <c r="AL411" s="1664">
        <v>144</v>
      </c>
      <c r="AM411" s="1659"/>
      <c r="AN411" s="1659"/>
      <c r="AO411" s="1659"/>
      <c r="AP411" s="1659"/>
      <c r="AQ411" s="1659"/>
      <c r="AR411" s="1659"/>
      <c r="AS411" s="1659"/>
      <c r="AT411" s="1659"/>
      <c r="AU411" s="1659"/>
      <c r="AV411" s="1659"/>
      <c r="AW411" s="1659"/>
      <c r="AX411" s="1659"/>
      <c r="AY411" s="1659"/>
      <c r="AZ411" s="1659"/>
      <c r="BA411" s="1659"/>
      <c r="BB411" s="1659"/>
      <c r="BC411" s="1659"/>
      <c r="BD411" s="1659"/>
      <c r="BE411" s="1659"/>
      <c r="BF411" s="1663" t="s">
        <v>20856</v>
      </c>
    </row>
    <row r="412" spans="1:58" ht="24" customHeight="1" x14ac:dyDescent="0.15">
      <c r="A412" s="220"/>
      <c r="B412" s="147"/>
      <c r="C412" s="625" t="s">
        <v>5239</v>
      </c>
      <c r="D412" s="625"/>
      <c r="E412" s="631" t="s">
        <v>5701</v>
      </c>
      <c r="F412" s="625" t="s">
        <v>5239</v>
      </c>
      <c r="G412" s="625"/>
      <c r="H412" s="625"/>
      <c r="I412" s="651" t="s">
        <v>20876</v>
      </c>
      <c r="J412" s="625"/>
      <c r="K412" s="625"/>
      <c r="L412" s="626">
        <v>40647</v>
      </c>
      <c r="M412" s="626">
        <v>1567</v>
      </c>
      <c r="N412" s="626">
        <v>2874</v>
      </c>
      <c r="O412" s="625" t="s">
        <v>429</v>
      </c>
      <c r="P412" s="626"/>
      <c r="Q412" s="626"/>
      <c r="R412" s="626"/>
      <c r="S412" s="626"/>
      <c r="T412" s="626"/>
      <c r="U412" s="626"/>
      <c r="V412" s="626"/>
      <c r="W412" s="626">
        <v>25</v>
      </c>
      <c r="X412" s="626">
        <v>14</v>
      </c>
      <c r="Y412" s="626">
        <v>6</v>
      </c>
      <c r="Z412" s="626">
        <v>350</v>
      </c>
      <c r="AA412" s="625"/>
      <c r="AB412" s="626"/>
      <c r="AC412" s="625"/>
      <c r="AD412" s="625"/>
      <c r="AE412" s="625">
        <v>2015</v>
      </c>
      <c r="AF412" s="625"/>
      <c r="AG412" s="625"/>
      <c r="AH412" s="625"/>
      <c r="AI412" s="625"/>
      <c r="AJ412" s="625"/>
      <c r="AK412" s="625"/>
      <c r="AL412" s="626">
        <v>8159</v>
      </c>
      <c r="AM412" s="625"/>
      <c r="AN412" s="625"/>
      <c r="AO412" s="625"/>
      <c r="AP412" s="625"/>
      <c r="AQ412" s="625"/>
      <c r="AR412" s="625"/>
      <c r="AS412" s="625"/>
      <c r="AT412" s="625"/>
      <c r="AU412" s="625"/>
      <c r="AV412" s="625"/>
      <c r="AW412" s="625"/>
      <c r="AX412" s="625"/>
      <c r="AY412" s="625"/>
      <c r="AZ412" s="625"/>
      <c r="BA412" s="625"/>
      <c r="BB412" s="625"/>
      <c r="BC412" s="625"/>
      <c r="BD412" s="625"/>
      <c r="BE412" s="625"/>
      <c r="BF412" s="625"/>
    </row>
    <row r="413" spans="1:58" ht="24" customHeight="1" x14ac:dyDescent="0.15">
      <c r="A413" s="220"/>
      <c r="B413" s="147"/>
      <c r="C413" s="1656" t="s">
        <v>5244</v>
      </c>
      <c r="D413" s="1659"/>
      <c r="E413" s="631" t="s">
        <v>5458</v>
      </c>
      <c r="F413" s="1656" t="s">
        <v>5244</v>
      </c>
      <c r="G413" s="1659"/>
      <c r="H413" s="1659"/>
      <c r="I413" s="1663" t="s">
        <v>16167</v>
      </c>
      <c r="J413" s="1659"/>
      <c r="K413" s="1659"/>
      <c r="L413" s="1655">
        <v>7115</v>
      </c>
      <c r="M413" s="1655">
        <v>1416</v>
      </c>
      <c r="N413" s="1655">
        <v>2221</v>
      </c>
      <c r="O413" s="1656" t="s">
        <v>429</v>
      </c>
      <c r="P413" s="1655"/>
      <c r="Q413" s="1655"/>
      <c r="R413" s="1655"/>
      <c r="S413" s="1655"/>
      <c r="T413" s="1655"/>
      <c r="U413" s="1655"/>
      <c r="V413" s="1655"/>
      <c r="W413" s="1655">
        <v>25</v>
      </c>
      <c r="X413" s="1655">
        <v>13</v>
      </c>
      <c r="Y413" s="1655">
        <v>6</v>
      </c>
      <c r="Z413" s="1655">
        <v>325</v>
      </c>
      <c r="AA413" s="1659"/>
      <c r="AB413" s="1661">
        <v>200</v>
      </c>
      <c r="AC413" s="1659"/>
      <c r="AD413" s="1659"/>
      <c r="AE413" s="1659">
        <v>2012</v>
      </c>
      <c r="AF413" s="1659"/>
      <c r="AG413" s="1659"/>
      <c r="AH413" s="1659"/>
      <c r="AI413" s="1659"/>
      <c r="AJ413" s="1659"/>
      <c r="AK413" s="1659"/>
      <c r="AL413" s="1661">
        <v>6500</v>
      </c>
      <c r="AM413" s="1659"/>
      <c r="AN413" s="1659"/>
      <c r="AO413" s="1659"/>
      <c r="AP413" s="1659"/>
      <c r="AQ413" s="1659"/>
      <c r="AR413" s="1659"/>
      <c r="AS413" s="1659"/>
      <c r="AT413" s="1659"/>
      <c r="AU413" s="1659"/>
      <c r="AV413" s="1659"/>
      <c r="AW413" s="1659"/>
      <c r="AX413" s="1659"/>
      <c r="AY413" s="1659"/>
      <c r="AZ413" s="1659"/>
      <c r="BA413" s="1659"/>
      <c r="BB413" s="1659"/>
      <c r="BC413" s="1659"/>
      <c r="BD413" s="1659"/>
      <c r="BE413" s="1659"/>
      <c r="BF413" s="1659"/>
    </row>
    <row r="414" spans="1:58" s="808" customFormat="1" ht="24" customHeight="1" x14ac:dyDescent="0.15">
      <c r="A414" s="220"/>
      <c r="B414" s="1671"/>
      <c r="C414" s="651" t="s">
        <v>5244</v>
      </c>
      <c r="D414" s="1659"/>
      <c r="E414" s="1709" t="s">
        <v>20906</v>
      </c>
      <c r="F414" s="1663" t="s">
        <v>17342</v>
      </c>
      <c r="G414" s="1659"/>
      <c r="H414" s="1659"/>
      <c r="I414" s="1663" t="s">
        <v>20907</v>
      </c>
      <c r="J414" s="1659"/>
      <c r="K414" s="1659"/>
      <c r="L414" s="1664">
        <v>16324</v>
      </c>
      <c r="M414" s="1664">
        <v>3209.59</v>
      </c>
      <c r="N414" s="1664">
        <v>714.39</v>
      </c>
      <c r="O414" s="1663" t="s">
        <v>2304</v>
      </c>
      <c r="P414" s="1664"/>
      <c r="Q414" s="1664"/>
      <c r="R414" s="1664"/>
      <c r="S414" s="1664"/>
      <c r="T414" s="1664"/>
      <c r="U414" s="1664"/>
      <c r="V414" s="1664"/>
      <c r="W414" s="1664">
        <v>25</v>
      </c>
      <c r="X414" s="1664">
        <v>10</v>
      </c>
      <c r="Y414" s="1664">
        <v>2</v>
      </c>
      <c r="Z414" s="1664">
        <v>714.39</v>
      </c>
      <c r="AA414" s="1659"/>
      <c r="AB414" s="1664">
        <v>100</v>
      </c>
      <c r="AC414" s="1659"/>
      <c r="AD414" s="1659"/>
      <c r="AE414" s="1663">
        <v>2024</v>
      </c>
      <c r="AF414" s="1659"/>
      <c r="AG414" s="1659"/>
      <c r="AH414" s="1659"/>
      <c r="AI414" s="1659"/>
      <c r="AJ414" s="1659"/>
      <c r="AK414" s="1659"/>
      <c r="AL414" s="1664"/>
      <c r="AM414" s="1659"/>
      <c r="AN414" s="1659"/>
      <c r="AO414" s="1659"/>
      <c r="AP414" s="1659"/>
      <c r="AQ414" s="1659"/>
      <c r="AR414" s="1659"/>
      <c r="AS414" s="1659"/>
      <c r="AT414" s="1659"/>
      <c r="AU414" s="1659"/>
      <c r="AV414" s="1659"/>
      <c r="AW414" s="1659"/>
      <c r="AX414" s="1659"/>
      <c r="AY414" s="1659"/>
      <c r="AZ414" s="1659"/>
      <c r="BA414" s="1659"/>
      <c r="BB414" s="1659"/>
      <c r="BC414" s="1659"/>
      <c r="BD414" s="1659"/>
      <c r="BE414" s="1659"/>
      <c r="BF414" s="1663"/>
    </row>
    <row r="415" spans="1:58" s="575" customFormat="1" ht="24" hidden="1" customHeight="1" x14ac:dyDescent="0.15">
      <c r="A415" s="1257"/>
      <c r="B415" s="669" t="s">
        <v>95</v>
      </c>
      <c r="C415" s="650" t="s">
        <v>55</v>
      </c>
      <c r="D415" s="650"/>
      <c r="E415" s="676">
        <f>COUNTA(E416:E440)</f>
        <v>25</v>
      </c>
      <c r="F415" s="650"/>
      <c r="G415" s="650"/>
      <c r="H415" s="681"/>
      <c r="I415" s="650" t="s">
        <v>1972</v>
      </c>
      <c r="J415" s="650"/>
      <c r="K415" s="650"/>
      <c r="L415" s="665">
        <f>SUM(L416:L440)</f>
        <v>642302</v>
      </c>
      <c r="M415" s="665">
        <f>SUM(M416:M440)</f>
        <v>59482.909999999996</v>
      </c>
      <c r="N415" s="665">
        <f>SUM(N416:N440)</f>
        <v>83820.850000000006</v>
      </c>
      <c r="O415" s="650"/>
      <c r="P415" s="665"/>
      <c r="Q415" s="665"/>
      <c r="R415" s="665"/>
      <c r="S415" s="665"/>
      <c r="T415" s="665"/>
      <c r="U415" s="665"/>
      <c r="V415" s="665"/>
      <c r="W415" s="665"/>
      <c r="X415" s="665"/>
      <c r="Y415" s="665"/>
      <c r="Z415" s="665"/>
      <c r="AA415" s="665"/>
      <c r="AB415" s="665"/>
      <c r="AC415" s="665"/>
      <c r="AD415" s="665"/>
      <c r="AE415" s="665"/>
      <c r="AF415" s="665"/>
      <c r="AG415" s="665"/>
      <c r="AH415" s="665"/>
      <c r="AI415" s="665"/>
      <c r="AJ415" s="665"/>
      <c r="AK415" s="665"/>
      <c r="AL415" s="665"/>
      <c r="AM415" s="650"/>
      <c r="AN415" s="650"/>
      <c r="AO415" s="650"/>
      <c r="AP415" s="650"/>
      <c r="AQ415" s="650"/>
      <c r="AR415" s="650"/>
      <c r="AS415" s="650"/>
      <c r="AT415" s="650"/>
      <c r="AU415" s="650"/>
      <c r="AV415" s="650"/>
      <c r="AW415" s="650"/>
      <c r="AX415" s="650"/>
      <c r="AY415" s="650"/>
      <c r="AZ415" s="650"/>
      <c r="BA415" s="650"/>
      <c r="BB415" s="650"/>
      <c r="BC415" s="650"/>
      <c r="BD415" s="650"/>
      <c r="BE415" s="650"/>
      <c r="BF415" s="650"/>
    </row>
    <row r="416" spans="1:58" ht="24" hidden="1" customHeight="1" x14ac:dyDescent="0.15">
      <c r="A416" s="220"/>
      <c r="B416" s="147"/>
      <c r="C416" s="625" t="s">
        <v>5706</v>
      </c>
      <c r="D416" s="625" t="s">
        <v>10947</v>
      </c>
      <c r="E416" s="625" t="s">
        <v>10948</v>
      </c>
      <c r="F416" s="625" t="s">
        <v>5723</v>
      </c>
      <c r="G416" s="626">
        <v>6602</v>
      </c>
      <c r="H416" s="626">
        <v>1216</v>
      </c>
      <c r="I416" s="626" t="s">
        <v>10949</v>
      </c>
      <c r="J416" s="683"/>
      <c r="K416" s="628"/>
      <c r="L416" s="626">
        <v>6602</v>
      </c>
      <c r="M416" s="626"/>
      <c r="N416" s="626">
        <v>2062</v>
      </c>
      <c r="O416" s="626"/>
      <c r="P416" s="626"/>
      <c r="Q416" s="625"/>
      <c r="R416" s="626"/>
      <c r="S416" s="626">
        <v>25</v>
      </c>
      <c r="T416" s="626">
        <v>13</v>
      </c>
      <c r="U416" s="683">
        <v>6</v>
      </c>
      <c r="V416" s="683">
        <v>332</v>
      </c>
      <c r="W416" s="683"/>
      <c r="X416" s="683"/>
      <c r="Y416" s="683"/>
      <c r="Z416" s="683">
        <v>35</v>
      </c>
      <c r="AA416" s="625" t="s">
        <v>1677</v>
      </c>
      <c r="AB416" s="625">
        <v>0</v>
      </c>
      <c r="AC416" s="625"/>
      <c r="AD416" s="625"/>
      <c r="AE416" s="625">
        <v>2005</v>
      </c>
      <c r="AF416" s="625"/>
      <c r="AG416" s="613">
        <v>2005</v>
      </c>
      <c r="AH416" s="613"/>
      <c r="AI416" s="613"/>
      <c r="AJ416" s="613"/>
      <c r="AK416" s="613"/>
      <c r="AL416" s="614"/>
      <c r="AM416" s="613"/>
      <c r="AN416" s="614">
        <v>3000</v>
      </c>
      <c r="AO416" s="614"/>
      <c r="AP416" s="140"/>
      <c r="AQ416" s="140"/>
      <c r="AR416" s="140"/>
      <c r="AS416" s="140"/>
      <c r="AT416" s="140"/>
      <c r="AU416" s="140"/>
      <c r="AV416" s="140"/>
      <c r="AW416" s="140"/>
      <c r="AX416" s="140"/>
      <c r="AY416" s="140"/>
      <c r="AZ416" s="140"/>
      <c r="BA416" s="140"/>
      <c r="BB416" s="140"/>
      <c r="BC416" s="140"/>
      <c r="BD416" s="140"/>
      <c r="BE416" s="140"/>
      <c r="BF416" s="140"/>
    </row>
    <row r="417" spans="1:59" ht="24" hidden="1" customHeight="1" x14ac:dyDescent="0.15">
      <c r="A417" s="220"/>
      <c r="B417" s="147"/>
      <c r="C417" s="625" t="s">
        <v>5706</v>
      </c>
      <c r="D417" s="625" t="s">
        <v>5302</v>
      </c>
      <c r="E417" s="625" t="s">
        <v>10950</v>
      </c>
      <c r="F417" s="625" t="s">
        <v>5723</v>
      </c>
      <c r="G417" s="625" t="s">
        <v>5304</v>
      </c>
      <c r="H417" s="644" t="s">
        <v>5305</v>
      </c>
      <c r="I417" s="625" t="s">
        <v>5847</v>
      </c>
      <c r="J417" s="625" t="s">
        <v>2091</v>
      </c>
      <c r="K417" s="625"/>
      <c r="L417" s="626">
        <v>6939</v>
      </c>
      <c r="M417" s="626">
        <v>3990</v>
      </c>
      <c r="N417" s="626">
        <v>6146</v>
      </c>
      <c r="O417" s="625" t="s">
        <v>429</v>
      </c>
      <c r="P417" s="626"/>
      <c r="Q417" s="626"/>
      <c r="R417" s="626"/>
      <c r="S417" s="626">
        <v>50</v>
      </c>
      <c r="T417" s="626">
        <v>25</v>
      </c>
      <c r="U417" s="626">
        <v>10</v>
      </c>
      <c r="V417" s="626">
        <v>1250</v>
      </c>
      <c r="W417" s="626"/>
      <c r="X417" s="626"/>
      <c r="Y417" s="626"/>
      <c r="Z417" s="626"/>
      <c r="AA417" s="625"/>
      <c r="AB417" s="626">
        <v>100</v>
      </c>
      <c r="AC417" s="626">
        <v>1600</v>
      </c>
      <c r="AD417" s="625" t="s">
        <v>499</v>
      </c>
      <c r="AE417" s="625">
        <v>1991</v>
      </c>
      <c r="AF417" s="625"/>
      <c r="AG417" s="625">
        <v>1676</v>
      </c>
      <c r="AH417" s="625">
        <v>4000</v>
      </c>
      <c r="AI417" s="625"/>
      <c r="AJ417" s="625"/>
      <c r="AK417" s="625"/>
      <c r="AL417" s="626">
        <v>5676</v>
      </c>
      <c r="AM417" s="625">
        <v>2003</v>
      </c>
      <c r="AN417" s="625"/>
      <c r="AO417" s="625">
        <v>1</v>
      </c>
      <c r="AP417" s="625">
        <v>360</v>
      </c>
      <c r="AQ417" s="625" t="s">
        <v>10951</v>
      </c>
      <c r="AR417" s="625"/>
      <c r="AS417" s="625"/>
      <c r="AT417" s="625"/>
      <c r="AU417" s="625"/>
      <c r="AV417" s="625"/>
      <c r="AW417" s="625"/>
      <c r="AX417" s="625"/>
      <c r="AY417" s="625"/>
      <c r="AZ417" s="625"/>
      <c r="BA417" s="625"/>
      <c r="BB417" s="625"/>
      <c r="BC417" s="625"/>
      <c r="BD417" s="625"/>
      <c r="BE417" s="625"/>
      <c r="BF417" s="625"/>
    </row>
    <row r="418" spans="1:59" ht="24" hidden="1" customHeight="1" x14ac:dyDescent="0.15">
      <c r="A418" s="220"/>
      <c r="B418" s="147"/>
      <c r="C418" s="625" t="s">
        <v>5706</v>
      </c>
      <c r="D418" s="625" t="s">
        <v>5302</v>
      </c>
      <c r="E418" s="625" t="s">
        <v>10952</v>
      </c>
      <c r="F418" s="625" t="s">
        <v>5706</v>
      </c>
      <c r="G418" s="625" t="s">
        <v>5304</v>
      </c>
      <c r="H418" s="644" t="s">
        <v>5305</v>
      </c>
      <c r="I418" s="625" t="s">
        <v>325</v>
      </c>
      <c r="J418" s="625" t="s">
        <v>2091</v>
      </c>
      <c r="K418" s="625"/>
      <c r="L418" s="626">
        <v>23576</v>
      </c>
      <c r="M418" s="626">
        <v>5773</v>
      </c>
      <c r="N418" s="626">
        <v>8887</v>
      </c>
      <c r="O418" s="625" t="s">
        <v>429</v>
      </c>
      <c r="P418" s="626">
        <v>33</v>
      </c>
      <c r="Q418" s="626">
        <v>25</v>
      </c>
      <c r="R418" s="626">
        <v>5</v>
      </c>
      <c r="S418" s="626">
        <v>50</v>
      </c>
      <c r="T418" s="626">
        <v>25</v>
      </c>
      <c r="U418" s="626">
        <v>10</v>
      </c>
      <c r="V418" s="626">
        <v>1250</v>
      </c>
      <c r="W418" s="626"/>
      <c r="X418" s="626"/>
      <c r="Y418" s="626"/>
      <c r="Z418" s="626"/>
      <c r="AA418" s="625"/>
      <c r="AB418" s="626">
        <v>2000</v>
      </c>
      <c r="AC418" s="626">
        <v>2209</v>
      </c>
      <c r="AD418" s="625" t="s">
        <v>499</v>
      </c>
      <c r="AE418" s="625">
        <v>2004</v>
      </c>
      <c r="AF418" s="625"/>
      <c r="AG418" s="625">
        <v>1676</v>
      </c>
      <c r="AH418" s="625">
        <v>4000</v>
      </c>
      <c r="AI418" s="625"/>
      <c r="AJ418" s="625"/>
      <c r="AK418" s="625"/>
      <c r="AL418" s="626">
        <v>22500</v>
      </c>
      <c r="AM418" s="625">
        <v>2003</v>
      </c>
      <c r="AN418" s="625"/>
      <c r="AO418" s="625">
        <v>1</v>
      </c>
      <c r="AP418" s="625">
        <v>360</v>
      </c>
      <c r="AQ418" s="625" t="s">
        <v>10951</v>
      </c>
      <c r="AR418" s="625"/>
      <c r="AS418" s="625"/>
      <c r="AT418" s="625"/>
      <c r="AU418" s="625"/>
      <c r="AV418" s="625"/>
      <c r="AW418" s="625"/>
      <c r="AX418" s="625"/>
      <c r="AY418" s="625"/>
      <c r="AZ418" s="625"/>
      <c r="BA418" s="625"/>
      <c r="BB418" s="625"/>
      <c r="BC418" s="625"/>
      <c r="BD418" s="625"/>
      <c r="BE418" s="625"/>
      <c r="BF418" s="625"/>
    </row>
    <row r="419" spans="1:59" ht="24" hidden="1" customHeight="1" x14ac:dyDescent="0.15">
      <c r="A419" s="220"/>
      <c r="B419" s="147"/>
      <c r="C419" s="625" t="s">
        <v>2238</v>
      </c>
      <c r="D419" s="625"/>
      <c r="E419" s="625" t="s">
        <v>17436</v>
      </c>
      <c r="F419" s="625" t="s">
        <v>17437</v>
      </c>
      <c r="G419" s="625"/>
      <c r="H419" s="644"/>
      <c r="I419" s="625" t="s">
        <v>17437</v>
      </c>
      <c r="J419" s="625"/>
      <c r="K419" s="625"/>
      <c r="L419" s="626">
        <v>30321</v>
      </c>
      <c r="M419" s="626">
        <v>1092</v>
      </c>
      <c r="N419" s="626">
        <v>2519</v>
      </c>
      <c r="O419" s="625" t="s">
        <v>2304</v>
      </c>
      <c r="P419" s="626"/>
      <c r="Q419" s="626"/>
      <c r="R419" s="626"/>
      <c r="S419" s="626"/>
      <c r="T419" s="626"/>
      <c r="U419" s="626"/>
      <c r="V419" s="626"/>
      <c r="W419" s="626">
        <v>25</v>
      </c>
      <c r="X419" s="626">
        <v>12.5</v>
      </c>
      <c r="Y419" s="626">
        <v>5</v>
      </c>
      <c r="Z419" s="626">
        <v>325</v>
      </c>
      <c r="AA419" s="625"/>
      <c r="AB419" s="626"/>
      <c r="AC419" s="626"/>
      <c r="AD419" s="625"/>
      <c r="AE419" s="625"/>
      <c r="AF419" s="625"/>
      <c r="AG419" s="625"/>
      <c r="AH419" s="625"/>
      <c r="AI419" s="625"/>
      <c r="AJ419" s="625"/>
      <c r="AK419" s="625"/>
      <c r="AL419" s="626"/>
      <c r="AM419" s="625"/>
      <c r="AN419" s="625"/>
      <c r="AO419" s="625"/>
      <c r="AP419" s="625"/>
      <c r="AQ419" s="625"/>
      <c r="AR419" s="625"/>
      <c r="AS419" s="625"/>
      <c r="AT419" s="625"/>
      <c r="AU419" s="625"/>
      <c r="AV419" s="625"/>
      <c r="AW419" s="625"/>
      <c r="AX419" s="625"/>
      <c r="AY419" s="625"/>
      <c r="AZ419" s="625"/>
      <c r="BA419" s="625"/>
      <c r="BB419" s="625"/>
      <c r="BC419" s="625"/>
      <c r="BD419" s="625"/>
      <c r="BE419" s="625"/>
      <c r="BF419" s="625"/>
    </row>
    <row r="420" spans="1:59" ht="24" hidden="1" customHeight="1" x14ac:dyDescent="0.15">
      <c r="A420" s="220" t="s">
        <v>337</v>
      </c>
      <c r="B420" s="147"/>
      <c r="C420" s="625" t="s">
        <v>5724</v>
      </c>
      <c r="D420" s="625" t="s">
        <v>5832</v>
      </c>
      <c r="E420" s="625" t="s">
        <v>10953</v>
      </c>
      <c r="F420" s="625" t="s">
        <v>5724</v>
      </c>
      <c r="G420" s="625" t="s">
        <v>5834</v>
      </c>
      <c r="H420" s="644"/>
      <c r="I420" s="625" t="s">
        <v>5724</v>
      </c>
      <c r="J420" s="625" t="s">
        <v>5853</v>
      </c>
      <c r="K420" s="625" t="s">
        <v>10954</v>
      </c>
      <c r="L420" s="626"/>
      <c r="M420" s="626"/>
      <c r="N420" s="626">
        <v>1722</v>
      </c>
      <c r="O420" s="625" t="s">
        <v>429</v>
      </c>
      <c r="P420" s="626"/>
      <c r="Q420" s="626"/>
      <c r="R420" s="626"/>
      <c r="S420" s="626"/>
      <c r="T420" s="626"/>
      <c r="U420" s="626"/>
      <c r="V420" s="626"/>
      <c r="W420" s="626">
        <v>25</v>
      </c>
      <c r="X420" s="626">
        <v>13</v>
      </c>
      <c r="Y420" s="626">
        <v>6</v>
      </c>
      <c r="Z420" s="626">
        <v>325</v>
      </c>
      <c r="AA420" s="625">
        <v>106</v>
      </c>
      <c r="AB420" s="626">
        <v>160</v>
      </c>
      <c r="AC420" s="626">
        <v>160</v>
      </c>
      <c r="AD420" s="625"/>
      <c r="AE420" s="625">
        <v>1993</v>
      </c>
      <c r="AF420" s="625">
        <v>749</v>
      </c>
      <c r="AG420" s="625"/>
      <c r="AH420" s="625"/>
      <c r="AI420" s="625"/>
      <c r="AJ420" s="625"/>
      <c r="AK420" s="625"/>
      <c r="AL420" s="626">
        <v>1300</v>
      </c>
      <c r="AM420" s="625"/>
      <c r="AN420" s="625"/>
      <c r="AO420" s="625"/>
      <c r="AP420" s="625"/>
      <c r="AQ420" s="625" t="s">
        <v>10955</v>
      </c>
      <c r="AR420" s="625"/>
      <c r="AS420" s="625"/>
      <c r="AT420" s="625"/>
      <c r="AU420" s="625"/>
      <c r="AV420" s="625"/>
      <c r="AW420" s="625"/>
      <c r="AX420" s="625"/>
      <c r="AY420" s="625"/>
      <c r="AZ420" s="625"/>
      <c r="BA420" s="625"/>
      <c r="BB420" s="625"/>
      <c r="BC420" s="625"/>
      <c r="BD420" s="625"/>
      <c r="BE420" s="625"/>
      <c r="BF420" s="625" t="s">
        <v>4167</v>
      </c>
    </row>
    <row r="421" spans="1:59" ht="24" hidden="1" customHeight="1" x14ac:dyDescent="0.15">
      <c r="A421" s="220" t="s">
        <v>338</v>
      </c>
      <c r="B421" s="147"/>
      <c r="C421" s="625" t="s">
        <v>5724</v>
      </c>
      <c r="D421" s="625" t="s">
        <v>1908</v>
      </c>
      <c r="E421" s="625" t="s">
        <v>1909</v>
      </c>
      <c r="F421" s="625" t="s">
        <v>5724</v>
      </c>
      <c r="G421" s="625" t="s">
        <v>1910</v>
      </c>
      <c r="H421" s="644"/>
      <c r="I421" s="625" t="s">
        <v>5724</v>
      </c>
      <c r="J421" s="625"/>
      <c r="K421" s="625"/>
      <c r="L421" s="626">
        <v>17213</v>
      </c>
      <c r="M421" s="626">
        <v>1086</v>
      </c>
      <c r="N421" s="626">
        <v>1736</v>
      </c>
      <c r="O421" s="625" t="s">
        <v>429</v>
      </c>
      <c r="P421" s="626"/>
      <c r="Q421" s="626"/>
      <c r="R421" s="626"/>
      <c r="S421" s="626"/>
      <c r="T421" s="626"/>
      <c r="U421" s="626"/>
      <c r="V421" s="626"/>
      <c r="W421" s="626">
        <v>25</v>
      </c>
      <c r="X421" s="626">
        <v>11</v>
      </c>
      <c r="Y421" s="626">
        <v>5</v>
      </c>
      <c r="Z421" s="626">
        <v>275</v>
      </c>
      <c r="AA421" s="625"/>
      <c r="AB421" s="626">
        <v>90</v>
      </c>
      <c r="AC421" s="626">
        <v>90</v>
      </c>
      <c r="AD421" s="625"/>
      <c r="AE421" s="625">
        <v>2004</v>
      </c>
      <c r="AF421" s="625"/>
      <c r="AG421" s="625"/>
      <c r="AH421" s="625"/>
      <c r="AI421" s="625"/>
      <c r="AJ421" s="625"/>
      <c r="AK421" s="625"/>
      <c r="AL421" s="626">
        <v>3705</v>
      </c>
      <c r="AM421" s="625"/>
      <c r="AN421" s="625"/>
      <c r="AO421" s="625"/>
      <c r="AP421" s="625"/>
      <c r="AQ421" s="625"/>
      <c r="AR421" s="625"/>
      <c r="AS421" s="625"/>
      <c r="AT421" s="625"/>
      <c r="AU421" s="625"/>
      <c r="AV421" s="625"/>
      <c r="AW421" s="625"/>
      <c r="AX421" s="625"/>
      <c r="AY421" s="625"/>
      <c r="AZ421" s="625"/>
      <c r="BA421" s="625"/>
      <c r="BB421" s="625"/>
      <c r="BC421" s="625"/>
      <c r="BD421" s="625"/>
      <c r="BE421" s="625"/>
      <c r="BF421" s="625"/>
    </row>
    <row r="422" spans="1:59" ht="24" hidden="1" customHeight="1" x14ac:dyDescent="0.15">
      <c r="A422" s="220"/>
      <c r="B422" s="147"/>
      <c r="C422" s="625" t="s">
        <v>5726</v>
      </c>
      <c r="D422" s="625" t="s">
        <v>10956</v>
      </c>
      <c r="E422" s="625" t="s">
        <v>1464</v>
      </c>
      <c r="F422" s="625" t="s">
        <v>5726</v>
      </c>
      <c r="G422" s="625" t="s">
        <v>10957</v>
      </c>
      <c r="H422" s="644" t="s">
        <v>10958</v>
      </c>
      <c r="I422" s="625" t="s">
        <v>16251</v>
      </c>
      <c r="J422" s="625" t="s">
        <v>2022</v>
      </c>
      <c r="K422" s="625"/>
      <c r="L422" s="626">
        <v>14651</v>
      </c>
      <c r="M422" s="626">
        <v>6725</v>
      </c>
      <c r="N422" s="626">
        <v>6725</v>
      </c>
      <c r="O422" s="625" t="s">
        <v>429</v>
      </c>
      <c r="P422" s="626"/>
      <c r="Q422" s="626"/>
      <c r="R422" s="626"/>
      <c r="S422" s="626"/>
      <c r="T422" s="626"/>
      <c r="U422" s="626"/>
      <c r="V422" s="626"/>
      <c r="W422" s="626">
        <v>25</v>
      </c>
      <c r="X422" s="626">
        <v>15</v>
      </c>
      <c r="Y422" s="626">
        <v>7</v>
      </c>
      <c r="Z422" s="626">
        <v>375</v>
      </c>
      <c r="AA422" s="625">
        <v>120</v>
      </c>
      <c r="AB422" s="626">
        <v>600</v>
      </c>
      <c r="AC422" s="626">
        <v>600</v>
      </c>
      <c r="AD422" s="625"/>
      <c r="AE422" s="625">
        <v>1991</v>
      </c>
      <c r="AF422" s="625">
        <v>2514</v>
      </c>
      <c r="AG422" s="625"/>
      <c r="AH422" s="625"/>
      <c r="AI422" s="625"/>
      <c r="AJ422" s="625">
        <v>3000</v>
      </c>
      <c r="AK422" s="625" t="s">
        <v>5954</v>
      </c>
      <c r="AL422" s="626">
        <v>5514</v>
      </c>
      <c r="AM422" s="625"/>
      <c r="AN422" s="625"/>
      <c r="AO422" s="625"/>
      <c r="AP422" s="625"/>
      <c r="AQ422" s="625" t="s">
        <v>10959</v>
      </c>
      <c r="AR422" s="625"/>
      <c r="AS422" s="625"/>
      <c r="AT422" s="625"/>
      <c r="AU422" s="625"/>
      <c r="AV422" s="625"/>
      <c r="AW422" s="625"/>
      <c r="AX422" s="625"/>
      <c r="AY422" s="625"/>
      <c r="AZ422" s="625"/>
      <c r="BA422" s="625"/>
      <c r="BB422" s="625"/>
      <c r="BC422" s="625"/>
      <c r="BD422" s="625"/>
      <c r="BE422" s="625"/>
      <c r="BF422" s="625"/>
    </row>
    <row r="423" spans="1:59" ht="24" hidden="1" customHeight="1" x14ac:dyDescent="0.15">
      <c r="A423" s="220" t="s">
        <v>339</v>
      </c>
      <c r="B423" s="147"/>
      <c r="C423" s="625" t="s">
        <v>5726</v>
      </c>
      <c r="D423" s="625" t="s">
        <v>10956</v>
      </c>
      <c r="E423" s="625" t="s">
        <v>10960</v>
      </c>
      <c r="F423" s="625" t="s">
        <v>5726</v>
      </c>
      <c r="G423" s="625"/>
      <c r="H423" s="644"/>
      <c r="I423" s="625" t="s">
        <v>16251</v>
      </c>
      <c r="J423" s="625"/>
      <c r="K423" s="625"/>
      <c r="L423" s="626">
        <v>23009</v>
      </c>
      <c r="M423" s="626">
        <v>2121</v>
      </c>
      <c r="N423" s="626">
        <v>6725</v>
      </c>
      <c r="O423" s="625" t="s">
        <v>429</v>
      </c>
      <c r="P423" s="626"/>
      <c r="Q423" s="626"/>
      <c r="R423" s="626"/>
      <c r="S423" s="626"/>
      <c r="T423" s="626"/>
      <c r="U423" s="626"/>
      <c r="V423" s="626"/>
      <c r="W423" s="626">
        <v>25</v>
      </c>
      <c r="X423" s="626">
        <v>17</v>
      </c>
      <c r="Y423" s="626">
        <v>8</v>
      </c>
      <c r="Z423" s="626">
        <v>425</v>
      </c>
      <c r="AA423" s="625"/>
      <c r="AB423" s="626">
        <v>800</v>
      </c>
      <c r="AC423" s="626">
        <v>800</v>
      </c>
      <c r="AD423" s="625"/>
      <c r="AE423" s="625">
        <v>2000</v>
      </c>
      <c r="AF423" s="625"/>
      <c r="AG423" s="625"/>
      <c r="AH423" s="625"/>
      <c r="AI423" s="625"/>
      <c r="AJ423" s="625"/>
      <c r="AK423" s="625"/>
      <c r="AL423" s="626"/>
      <c r="AM423" s="625"/>
      <c r="AN423" s="625"/>
      <c r="AO423" s="625"/>
      <c r="AP423" s="625"/>
      <c r="AQ423" s="625"/>
      <c r="AR423" s="625"/>
      <c r="AS423" s="625"/>
      <c r="AT423" s="625"/>
      <c r="AU423" s="625"/>
      <c r="AV423" s="625"/>
      <c r="AW423" s="625"/>
      <c r="AX423" s="625"/>
      <c r="AY423" s="625"/>
      <c r="AZ423" s="625"/>
      <c r="BA423" s="625"/>
      <c r="BB423" s="625"/>
      <c r="BC423" s="625"/>
      <c r="BD423" s="625"/>
      <c r="BE423" s="625"/>
      <c r="BF423" s="625"/>
    </row>
    <row r="424" spans="1:59" ht="24" hidden="1" customHeight="1" x14ac:dyDescent="0.15">
      <c r="A424" s="220"/>
      <c r="B424" s="147"/>
      <c r="C424" s="625" t="s">
        <v>16250</v>
      </c>
      <c r="D424" s="625"/>
      <c r="E424" s="714" t="s">
        <v>16274</v>
      </c>
      <c r="F424" s="714" t="s">
        <v>16250</v>
      </c>
      <c r="G424" s="714"/>
      <c r="H424" s="975"/>
      <c r="I424" s="714" t="s">
        <v>16251</v>
      </c>
      <c r="J424" s="714"/>
      <c r="K424" s="714"/>
      <c r="L424" s="830">
        <v>9976</v>
      </c>
      <c r="M424" s="830">
        <v>2457</v>
      </c>
      <c r="N424" s="830">
        <v>4719</v>
      </c>
      <c r="O424" s="714" t="s">
        <v>2304</v>
      </c>
      <c r="P424" s="830"/>
      <c r="Q424" s="830"/>
      <c r="R424" s="830"/>
      <c r="S424" s="830"/>
      <c r="T424" s="830"/>
      <c r="U424" s="830"/>
      <c r="V424" s="830"/>
      <c r="W424" s="830">
        <v>25</v>
      </c>
      <c r="X424" s="830">
        <v>14</v>
      </c>
      <c r="Y424" s="830">
        <v>6</v>
      </c>
      <c r="Z424" s="830">
        <v>350</v>
      </c>
      <c r="AA424" s="714"/>
      <c r="AB424" s="830">
        <v>177</v>
      </c>
      <c r="AC424" s="830"/>
      <c r="AD424" s="714"/>
      <c r="AE424" s="714">
        <v>2021</v>
      </c>
      <c r="AF424" s="714"/>
      <c r="AG424" s="714"/>
      <c r="AH424" s="714"/>
      <c r="AI424" s="714"/>
      <c r="AJ424" s="714"/>
      <c r="AK424" s="714"/>
      <c r="AL424" s="830">
        <v>12150</v>
      </c>
      <c r="AM424" s="625"/>
      <c r="AN424" s="625"/>
      <c r="AO424" s="625"/>
      <c r="AP424" s="625"/>
      <c r="AQ424" s="625"/>
      <c r="AR424" s="625"/>
      <c r="AS424" s="625"/>
      <c r="AT424" s="625"/>
      <c r="AU424" s="625"/>
      <c r="AV424" s="625"/>
      <c r="AW424" s="625"/>
      <c r="AX424" s="625"/>
      <c r="AY424" s="625"/>
      <c r="AZ424" s="625"/>
      <c r="BA424" s="625"/>
      <c r="BB424" s="625"/>
      <c r="BC424" s="625"/>
      <c r="BD424" s="625"/>
      <c r="BE424" s="625"/>
      <c r="BF424" s="625"/>
    </row>
    <row r="425" spans="1:59" ht="24" hidden="1" customHeight="1" x14ac:dyDescent="0.15">
      <c r="A425" s="220" t="s">
        <v>340</v>
      </c>
      <c r="B425" s="147"/>
      <c r="C425" s="625" t="s">
        <v>5726</v>
      </c>
      <c r="D425" s="625"/>
      <c r="E425" s="625" t="s">
        <v>10961</v>
      </c>
      <c r="F425" s="625" t="s">
        <v>5726</v>
      </c>
      <c r="G425" s="625"/>
      <c r="H425" s="644"/>
      <c r="I425" s="625" t="s">
        <v>16222</v>
      </c>
      <c r="J425" s="625"/>
      <c r="K425" s="625"/>
      <c r="L425" s="626">
        <v>54000</v>
      </c>
      <c r="M425" s="626">
        <v>1264</v>
      </c>
      <c r="N425" s="626">
        <v>1264</v>
      </c>
      <c r="O425" s="625" t="s">
        <v>429</v>
      </c>
      <c r="P425" s="626"/>
      <c r="Q425" s="626"/>
      <c r="R425" s="626"/>
      <c r="S425" s="626"/>
      <c r="T425" s="626"/>
      <c r="U425" s="626"/>
      <c r="V425" s="626"/>
      <c r="W425" s="626">
        <v>25</v>
      </c>
      <c r="X425" s="626">
        <v>12</v>
      </c>
      <c r="Y425" s="626">
        <v>6</v>
      </c>
      <c r="Z425" s="626">
        <v>300</v>
      </c>
      <c r="AA425" s="625"/>
      <c r="AB425" s="626">
        <v>150</v>
      </c>
      <c r="AC425" s="626">
        <v>150</v>
      </c>
      <c r="AD425" s="625"/>
      <c r="AE425" s="625">
        <v>2009</v>
      </c>
      <c r="AF425" s="625"/>
      <c r="AG425" s="625"/>
      <c r="AH425" s="625"/>
      <c r="AI425" s="625"/>
      <c r="AJ425" s="625"/>
      <c r="AK425" s="625"/>
      <c r="AL425" s="626"/>
      <c r="AM425" s="625"/>
      <c r="AN425" s="625"/>
      <c r="AO425" s="625"/>
      <c r="AP425" s="625"/>
      <c r="AQ425" s="625"/>
      <c r="AR425" s="625"/>
      <c r="AS425" s="625"/>
      <c r="AT425" s="625"/>
      <c r="AU425" s="625"/>
      <c r="AV425" s="625"/>
      <c r="AW425" s="625"/>
      <c r="AX425" s="625"/>
      <c r="AY425" s="625"/>
      <c r="AZ425" s="625"/>
      <c r="BA425" s="625"/>
      <c r="BB425" s="625"/>
      <c r="BC425" s="625"/>
      <c r="BD425" s="625"/>
      <c r="BE425" s="625"/>
      <c r="BF425" s="625"/>
    </row>
    <row r="426" spans="1:59" ht="24" hidden="1" customHeight="1" x14ac:dyDescent="0.15">
      <c r="A426" s="220"/>
      <c r="B426" s="147"/>
      <c r="C426" s="625" t="s">
        <v>5730</v>
      </c>
      <c r="D426" s="625" t="s">
        <v>1911</v>
      </c>
      <c r="E426" s="625" t="s">
        <v>10962</v>
      </c>
      <c r="F426" s="625" t="s">
        <v>5730</v>
      </c>
      <c r="G426" s="625"/>
      <c r="H426" s="644"/>
      <c r="I426" s="625" t="s">
        <v>5730</v>
      </c>
      <c r="J426" s="625"/>
      <c r="K426" s="625"/>
      <c r="L426" s="626">
        <v>7902</v>
      </c>
      <c r="M426" s="626">
        <v>1481</v>
      </c>
      <c r="N426" s="626">
        <v>4451</v>
      </c>
      <c r="O426" s="625" t="s">
        <v>429</v>
      </c>
      <c r="P426" s="626"/>
      <c r="Q426" s="626"/>
      <c r="R426" s="626"/>
      <c r="S426" s="626"/>
      <c r="T426" s="626"/>
      <c r="U426" s="626"/>
      <c r="V426" s="626"/>
      <c r="W426" s="626">
        <v>25</v>
      </c>
      <c r="X426" s="626">
        <v>20</v>
      </c>
      <c r="Y426" s="626">
        <v>6</v>
      </c>
      <c r="Z426" s="626">
        <v>500</v>
      </c>
      <c r="AA426" s="625"/>
      <c r="AB426" s="626">
        <v>300</v>
      </c>
      <c r="AC426" s="626">
        <v>300</v>
      </c>
      <c r="AD426" s="625"/>
      <c r="AE426" s="625">
        <v>1998</v>
      </c>
      <c r="AF426" s="625"/>
      <c r="AG426" s="625"/>
      <c r="AH426" s="625"/>
      <c r="AI426" s="625"/>
      <c r="AJ426" s="625"/>
      <c r="AK426" s="625"/>
      <c r="AL426" s="626">
        <v>5488</v>
      </c>
      <c r="AM426" s="625"/>
      <c r="AN426" s="625"/>
      <c r="AO426" s="625"/>
      <c r="AP426" s="625"/>
      <c r="AQ426" s="625"/>
      <c r="AR426" s="625"/>
      <c r="AS426" s="625"/>
      <c r="AT426" s="625"/>
      <c r="AU426" s="625"/>
      <c r="AV426" s="625"/>
      <c r="AW426" s="625"/>
      <c r="AX426" s="625"/>
      <c r="AY426" s="625"/>
      <c r="AZ426" s="625"/>
      <c r="BA426" s="625"/>
      <c r="BB426" s="625"/>
      <c r="BC426" s="625"/>
      <c r="BD426" s="625"/>
      <c r="BE426" s="625"/>
      <c r="BF426" s="625"/>
    </row>
    <row r="427" spans="1:59" ht="24" hidden="1" customHeight="1" x14ac:dyDescent="0.15">
      <c r="A427" s="220"/>
      <c r="B427" s="147"/>
      <c r="C427" s="625" t="s">
        <v>5738</v>
      </c>
      <c r="D427" s="625"/>
      <c r="E427" s="625" t="s">
        <v>14109</v>
      </c>
      <c r="F427" s="625" t="s">
        <v>2566</v>
      </c>
      <c r="G427" s="625"/>
      <c r="H427" s="644"/>
      <c r="I427" s="625" t="s">
        <v>2566</v>
      </c>
      <c r="J427" s="625"/>
      <c r="K427" s="625"/>
      <c r="L427" s="626">
        <v>5088</v>
      </c>
      <c r="M427" s="626">
        <v>1262</v>
      </c>
      <c r="N427" s="626">
        <v>1623</v>
      </c>
      <c r="O427" s="625" t="s">
        <v>429</v>
      </c>
      <c r="P427" s="626"/>
      <c r="Q427" s="626"/>
      <c r="R427" s="626"/>
      <c r="S427" s="626"/>
      <c r="T427" s="626"/>
      <c r="U427" s="626"/>
      <c r="V427" s="626"/>
      <c r="W427" s="626">
        <v>25</v>
      </c>
      <c r="X427" s="626">
        <v>6</v>
      </c>
      <c r="Y427" s="626">
        <v>4</v>
      </c>
      <c r="Z427" s="626">
        <v>300</v>
      </c>
      <c r="AA427" s="625"/>
      <c r="AB427" s="626"/>
      <c r="AC427" s="626"/>
      <c r="AD427" s="625"/>
      <c r="AE427" s="625">
        <v>2007</v>
      </c>
      <c r="AF427" s="625"/>
      <c r="AG427" s="625"/>
      <c r="AH427" s="625"/>
      <c r="AI427" s="625"/>
      <c r="AJ427" s="625"/>
      <c r="AK427" s="625"/>
      <c r="AL427" s="626"/>
      <c r="AM427" s="625"/>
      <c r="AN427" s="625"/>
      <c r="AO427" s="625"/>
      <c r="AP427" s="625"/>
      <c r="AQ427" s="625"/>
      <c r="AR427" s="625"/>
      <c r="AS427" s="625"/>
      <c r="AT427" s="625"/>
      <c r="AU427" s="625"/>
      <c r="AV427" s="625"/>
      <c r="AW427" s="625"/>
      <c r="AX427" s="625"/>
      <c r="AY427" s="625"/>
      <c r="AZ427" s="625"/>
      <c r="BA427" s="625"/>
      <c r="BB427" s="625"/>
      <c r="BC427" s="625"/>
      <c r="BD427" s="625"/>
      <c r="BE427" s="625"/>
      <c r="BF427" s="625"/>
    </row>
    <row r="428" spans="1:59" s="808" customFormat="1" ht="24" hidden="1" customHeight="1" x14ac:dyDescent="0.15">
      <c r="A428" s="220"/>
      <c r="B428" s="147"/>
      <c r="C428" s="625" t="s">
        <v>5738</v>
      </c>
      <c r="D428" s="625"/>
      <c r="E428" s="625" t="s">
        <v>17438</v>
      </c>
      <c r="F428" s="625" t="s">
        <v>17383</v>
      </c>
      <c r="G428" s="625"/>
      <c r="H428" s="644"/>
      <c r="I428" s="625" t="s">
        <v>17385</v>
      </c>
      <c r="J428" s="625"/>
      <c r="K428" s="625"/>
      <c r="L428" s="626">
        <v>251442</v>
      </c>
      <c r="M428" s="626">
        <v>2965</v>
      </c>
      <c r="N428" s="626">
        <v>387</v>
      </c>
      <c r="O428" s="625" t="s">
        <v>2304</v>
      </c>
      <c r="P428" s="626"/>
      <c r="Q428" s="626"/>
      <c r="R428" s="626"/>
      <c r="S428" s="626"/>
      <c r="T428" s="626"/>
      <c r="U428" s="626"/>
      <c r="V428" s="626"/>
      <c r="W428" s="626">
        <v>25</v>
      </c>
      <c r="X428" s="626">
        <v>6</v>
      </c>
      <c r="Y428" s="626">
        <v>6</v>
      </c>
      <c r="Z428" s="626">
        <v>300</v>
      </c>
      <c r="AA428" s="625"/>
      <c r="AB428" s="626"/>
      <c r="AC428" s="626"/>
      <c r="AD428" s="625"/>
      <c r="AE428" s="625">
        <v>2022</v>
      </c>
      <c r="AF428" s="625"/>
      <c r="AG428" s="625"/>
      <c r="AH428" s="625"/>
      <c r="AI428" s="625"/>
      <c r="AJ428" s="625"/>
      <c r="AK428" s="625"/>
      <c r="AL428" s="626">
        <v>9153</v>
      </c>
      <c r="AM428" s="625"/>
      <c r="AN428" s="625"/>
      <c r="AO428" s="625"/>
      <c r="AP428" s="625"/>
      <c r="AQ428" s="625"/>
      <c r="AR428" s="625"/>
      <c r="AS428" s="625"/>
      <c r="AT428" s="625"/>
      <c r="AU428" s="625"/>
      <c r="AV428" s="625"/>
      <c r="AW428" s="625"/>
      <c r="AX428" s="625"/>
      <c r="AY428" s="625"/>
      <c r="AZ428" s="625"/>
      <c r="BA428" s="625"/>
      <c r="BB428" s="625"/>
      <c r="BC428" s="625"/>
      <c r="BD428" s="625"/>
      <c r="BE428" s="625"/>
      <c r="BF428" s="625"/>
      <c r="BG428" s="5"/>
    </row>
    <row r="429" spans="1:59" ht="24" hidden="1" customHeight="1" x14ac:dyDescent="0.15">
      <c r="A429" s="220"/>
      <c r="B429" s="147"/>
      <c r="C429" s="625" t="s">
        <v>5742</v>
      </c>
      <c r="D429" s="625" t="s">
        <v>5878</v>
      </c>
      <c r="E429" s="625" t="s">
        <v>10963</v>
      </c>
      <c r="F429" s="625" t="s">
        <v>5742</v>
      </c>
      <c r="G429" s="625" t="s">
        <v>5879</v>
      </c>
      <c r="H429" s="644" t="s">
        <v>5880</v>
      </c>
      <c r="I429" s="625" t="s">
        <v>5742</v>
      </c>
      <c r="J429" s="625" t="s">
        <v>2022</v>
      </c>
      <c r="K429" s="625"/>
      <c r="L429" s="626">
        <v>23900</v>
      </c>
      <c r="M429" s="626">
        <v>6267</v>
      </c>
      <c r="N429" s="626">
        <v>1251</v>
      </c>
      <c r="O429" s="625" t="s">
        <v>429</v>
      </c>
      <c r="P429" s="626"/>
      <c r="Q429" s="626"/>
      <c r="R429" s="626"/>
      <c r="S429" s="626"/>
      <c r="T429" s="626"/>
      <c r="U429" s="626"/>
      <c r="V429" s="626"/>
      <c r="W429" s="626">
        <v>25</v>
      </c>
      <c r="X429" s="626">
        <v>12</v>
      </c>
      <c r="Y429" s="626">
        <v>6</v>
      </c>
      <c r="Z429" s="626">
        <v>300</v>
      </c>
      <c r="AA429" s="625">
        <v>72</v>
      </c>
      <c r="AB429" s="626">
        <v>1000</v>
      </c>
      <c r="AC429" s="626">
        <v>1000</v>
      </c>
      <c r="AD429" s="625"/>
      <c r="AE429" s="625">
        <v>1998</v>
      </c>
      <c r="AF429" s="625">
        <v>3589</v>
      </c>
      <c r="AG429" s="625">
        <v>598</v>
      </c>
      <c r="AH429" s="625">
        <v>2786</v>
      </c>
      <c r="AI429" s="625"/>
      <c r="AJ429" s="625"/>
      <c r="AK429" s="625"/>
      <c r="AL429" s="626">
        <v>6973</v>
      </c>
      <c r="AM429" s="625"/>
      <c r="AN429" s="625"/>
      <c r="AO429" s="625"/>
      <c r="AP429" s="625"/>
      <c r="AQ429" s="625" t="s">
        <v>10508</v>
      </c>
      <c r="AR429" s="625"/>
      <c r="AS429" s="625"/>
      <c r="AT429" s="625"/>
      <c r="AU429" s="625"/>
      <c r="AV429" s="625"/>
      <c r="AW429" s="625"/>
      <c r="AX429" s="625"/>
      <c r="AY429" s="625"/>
      <c r="AZ429" s="625"/>
      <c r="BA429" s="625"/>
      <c r="BB429" s="625"/>
      <c r="BC429" s="625"/>
      <c r="BD429" s="625"/>
      <c r="BE429" s="625"/>
      <c r="BF429" s="625"/>
    </row>
    <row r="430" spans="1:59" ht="24" hidden="1" customHeight="1" x14ac:dyDescent="0.15">
      <c r="A430" s="220"/>
      <c r="B430" s="147"/>
      <c r="C430" s="625" t="s">
        <v>5744</v>
      </c>
      <c r="D430" s="625"/>
      <c r="E430" s="625" t="s">
        <v>4266</v>
      </c>
      <c r="F430" s="625" t="s">
        <v>5744</v>
      </c>
      <c r="G430" s="625"/>
      <c r="H430" s="644"/>
      <c r="I430" s="625" t="s">
        <v>5744</v>
      </c>
      <c r="J430" s="625"/>
      <c r="K430" s="625"/>
      <c r="L430" s="626">
        <v>7836</v>
      </c>
      <c r="M430" s="626">
        <v>1234.3699999999999</v>
      </c>
      <c r="N430" s="626">
        <v>2980</v>
      </c>
      <c r="O430" s="625" t="s">
        <v>429</v>
      </c>
      <c r="P430" s="626"/>
      <c r="Q430" s="626"/>
      <c r="R430" s="626"/>
      <c r="S430" s="626"/>
      <c r="T430" s="626"/>
      <c r="U430" s="626"/>
      <c r="V430" s="626"/>
      <c r="W430" s="626">
        <v>25</v>
      </c>
      <c r="X430" s="626">
        <v>11</v>
      </c>
      <c r="Y430" s="626">
        <v>5</v>
      </c>
      <c r="Z430" s="626">
        <v>275</v>
      </c>
      <c r="AA430" s="625"/>
      <c r="AB430" s="626">
        <v>100</v>
      </c>
      <c r="AC430" s="626"/>
      <c r="AD430" s="625"/>
      <c r="AE430" s="625">
        <v>2006</v>
      </c>
      <c r="AF430" s="625"/>
      <c r="AG430" s="625"/>
      <c r="AH430" s="625"/>
      <c r="AI430" s="625"/>
      <c r="AJ430" s="625"/>
      <c r="AK430" s="625"/>
      <c r="AL430" s="626">
        <v>4503</v>
      </c>
      <c r="AM430" s="625"/>
      <c r="AN430" s="625"/>
      <c r="AO430" s="625"/>
      <c r="AP430" s="625"/>
      <c r="AQ430" s="625"/>
      <c r="AR430" s="625"/>
      <c r="AS430" s="625"/>
      <c r="AT430" s="625"/>
      <c r="AU430" s="625"/>
      <c r="AV430" s="625"/>
      <c r="AW430" s="625"/>
      <c r="AX430" s="625"/>
      <c r="AY430" s="625"/>
      <c r="AZ430" s="625"/>
      <c r="BA430" s="625"/>
      <c r="BB430" s="625"/>
      <c r="BC430" s="625"/>
      <c r="BD430" s="625"/>
      <c r="BE430" s="625"/>
      <c r="BF430" s="625"/>
    </row>
    <row r="431" spans="1:59" ht="24" hidden="1" customHeight="1" x14ac:dyDescent="0.15">
      <c r="A431" s="220"/>
      <c r="B431" s="147"/>
      <c r="C431" s="625" t="s">
        <v>5744</v>
      </c>
      <c r="D431" s="625"/>
      <c r="E431" s="625" t="s">
        <v>14961</v>
      </c>
      <c r="F431" s="625" t="s">
        <v>5744</v>
      </c>
      <c r="G431" s="625"/>
      <c r="H431" s="644"/>
      <c r="I431" s="625" t="s">
        <v>5744</v>
      </c>
      <c r="J431" s="625"/>
      <c r="K431" s="625"/>
      <c r="L431" s="626">
        <v>12356</v>
      </c>
      <c r="M431" s="626">
        <v>2543.4499999999998</v>
      </c>
      <c r="N431" s="626">
        <v>2998.98</v>
      </c>
      <c r="O431" s="625" t="s">
        <v>429</v>
      </c>
      <c r="P431" s="626"/>
      <c r="Q431" s="626"/>
      <c r="R431" s="626"/>
      <c r="S431" s="626"/>
      <c r="T431" s="626"/>
      <c r="U431" s="626"/>
      <c r="V431" s="626"/>
      <c r="W431" s="626">
        <v>25</v>
      </c>
      <c r="X431" s="626">
        <v>12</v>
      </c>
      <c r="Y431" s="626">
        <v>5</v>
      </c>
      <c r="Z431" s="626">
        <v>300</v>
      </c>
      <c r="AA431" s="625"/>
      <c r="AB431" s="626">
        <v>140</v>
      </c>
      <c r="AC431" s="626"/>
      <c r="AD431" s="625"/>
      <c r="AE431" s="625">
        <v>2019</v>
      </c>
      <c r="AF431" s="625"/>
      <c r="AG431" s="625"/>
      <c r="AH431" s="625"/>
      <c r="AI431" s="625"/>
      <c r="AJ431" s="625"/>
      <c r="AK431" s="625"/>
      <c r="AL431" s="626">
        <v>14400</v>
      </c>
      <c r="AM431" s="625"/>
      <c r="AN431" s="625"/>
      <c r="AO431" s="625"/>
      <c r="AP431" s="625"/>
      <c r="AQ431" s="625"/>
      <c r="AR431" s="625"/>
      <c r="AS431" s="625"/>
      <c r="AT431" s="625"/>
      <c r="AU431" s="625"/>
      <c r="AV431" s="625"/>
      <c r="AW431" s="625"/>
      <c r="AX431" s="625"/>
      <c r="AY431" s="625"/>
      <c r="AZ431" s="625"/>
      <c r="BA431" s="625"/>
      <c r="BB431" s="625"/>
      <c r="BC431" s="625"/>
      <c r="BD431" s="625"/>
      <c r="BE431" s="625"/>
      <c r="BF431" s="625"/>
    </row>
    <row r="432" spans="1:59" ht="24" hidden="1" customHeight="1" x14ac:dyDescent="0.15">
      <c r="A432" s="220"/>
      <c r="B432" s="147"/>
      <c r="C432" s="625" t="s">
        <v>5744</v>
      </c>
      <c r="D432" s="625"/>
      <c r="E432" s="625" t="s">
        <v>2561</v>
      </c>
      <c r="F432" s="625" t="s">
        <v>5744</v>
      </c>
      <c r="G432" s="625"/>
      <c r="H432" s="644"/>
      <c r="I432" s="625" t="s">
        <v>5744</v>
      </c>
      <c r="J432" s="625"/>
      <c r="K432" s="625"/>
      <c r="L432" s="626">
        <v>77052</v>
      </c>
      <c r="M432" s="626">
        <v>2501</v>
      </c>
      <c r="N432" s="626">
        <v>5290</v>
      </c>
      <c r="O432" s="625" t="s">
        <v>429</v>
      </c>
      <c r="P432" s="626"/>
      <c r="Q432" s="626"/>
      <c r="R432" s="626"/>
      <c r="S432" s="626">
        <v>25</v>
      </c>
      <c r="T432" s="626">
        <v>13</v>
      </c>
      <c r="U432" s="626">
        <v>5</v>
      </c>
      <c r="V432" s="626">
        <v>619</v>
      </c>
      <c r="W432" s="626"/>
      <c r="X432" s="626"/>
      <c r="Y432" s="626"/>
      <c r="Z432" s="626"/>
      <c r="AA432" s="625"/>
      <c r="AB432" s="626"/>
      <c r="AC432" s="626"/>
      <c r="AD432" s="625"/>
      <c r="AE432" s="625">
        <v>2014</v>
      </c>
      <c r="AF432" s="625"/>
      <c r="AG432" s="625"/>
      <c r="AH432" s="625"/>
      <c r="AI432" s="625"/>
      <c r="AJ432" s="625"/>
      <c r="AK432" s="625"/>
      <c r="AL432" s="626">
        <v>11561</v>
      </c>
      <c r="AM432" s="625"/>
      <c r="AN432" s="625"/>
      <c r="AO432" s="625"/>
      <c r="AP432" s="625"/>
      <c r="AQ432" s="625"/>
      <c r="AR432" s="625"/>
      <c r="AS432" s="625"/>
      <c r="AT432" s="625"/>
      <c r="AU432" s="625"/>
      <c r="AV432" s="625"/>
      <c r="AW432" s="625"/>
      <c r="AX432" s="625"/>
      <c r="AY432" s="625"/>
      <c r="AZ432" s="625"/>
      <c r="BA432" s="625"/>
      <c r="BB432" s="625"/>
      <c r="BC432" s="625"/>
      <c r="BD432" s="625"/>
      <c r="BE432" s="625"/>
      <c r="BF432" s="625"/>
    </row>
    <row r="433" spans="1:58" ht="24" hidden="1" customHeight="1" x14ac:dyDescent="0.15">
      <c r="A433" s="220"/>
      <c r="B433" s="147"/>
      <c r="C433" s="625" t="s">
        <v>5744</v>
      </c>
      <c r="D433" s="625"/>
      <c r="E433" s="625" t="s">
        <v>10992</v>
      </c>
      <c r="F433" s="625" t="s">
        <v>5744</v>
      </c>
      <c r="G433" s="625"/>
      <c r="H433" s="644"/>
      <c r="I433" s="625" t="s">
        <v>5744</v>
      </c>
      <c r="J433" s="625"/>
      <c r="K433" s="625"/>
      <c r="L433" s="626">
        <v>7730</v>
      </c>
      <c r="M433" s="626">
        <v>1883</v>
      </c>
      <c r="N433" s="626">
        <v>3993</v>
      </c>
      <c r="O433" s="625" t="s">
        <v>429</v>
      </c>
      <c r="P433" s="626"/>
      <c r="Q433" s="626"/>
      <c r="R433" s="626"/>
      <c r="S433" s="626"/>
      <c r="T433" s="626"/>
      <c r="U433" s="626"/>
      <c r="V433" s="626"/>
      <c r="W433" s="626">
        <v>25</v>
      </c>
      <c r="X433" s="626">
        <v>2</v>
      </c>
      <c r="Y433" s="626">
        <v>5</v>
      </c>
      <c r="Z433" s="626">
        <v>353</v>
      </c>
      <c r="AA433" s="625"/>
      <c r="AB433" s="626"/>
      <c r="AC433" s="626"/>
      <c r="AD433" s="625"/>
      <c r="AE433" s="625">
        <v>2006</v>
      </c>
      <c r="AF433" s="625"/>
      <c r="AG433" s="625"/>
      <c r="AH433" s="625"/>
      <c r="AI433" s="625"/>
      <c r="AJ433" s="625"/>
      <c r="AK433" s="625"/>
      <c r="AL433" s="626"/>
      <c r="AM433" s="625"/>
      <c r="AN433" s="625"/>
      <c r="AO433" s="625"/>
      <c r="AP433" s="625"/>
      <c r="AQ433" s="625"/>
      <c r="AR433" s="625"/>
      <c r="AS433" s="625"/>
      <c r="AT433" s="625"/>
      <c r="AU433" s="625"/>
      <c r="AV433" s="625"/>
      <c r="AW433" s="625"/>
      <c r="AX433" s="625"/>
      <c r="AY433" s="625"/>
      <c r="AZ433" s="625"/>
      <c r="BA433" s="625"/>
      <c r="BB433" s="625"/>
      <c r="BC433" s="625"/>
      <c r="BD433" s="625"/>
      <c r="BE433" s="625"/>
      <c r="BF433" s="625"/>
    </row>
    <row r="434" spans="1:58" ht="24" hidden="1" customHeight="1" x14ac:dyDescent="0.15">
      <c r="A434" s="220"/>
      <c r="B434" s="147"/>
      <c r="C434" s="625" t="s">
        <v>383</v>
      </c>
      <c r="D434" s="625"/>
      <c r="E434" s="625" t="s">
        <v>10968</v>
      </c>
      <c r="F434" s="625" t="s">
        <v>383</v>
      </c>
      <c r="G434" s="625"/>
      <c r="H434" s="644"/>
      <c r="I434" s="625" t="s">
        <v>383</v>
      </c>
      <c r="J434" s="625"/>
      <c r="K434" s="625"/>
      <c r="L434" s="626">
        <v>8690</v>
      </c>
      <c r="M434" s="626">
        <v>1384.64</v>
      </c>
      <c r="N434" s="626">
        <v>2467.87</v>
      </c>
      <c r="O434" s="625" t="s">
        <v>429</v>
      </c>
      <c r="P434" s="626"/>
      <c r="Q434" s="626"/>
      <c r="R434" s="626"/>
      <c r="S434" s="626">
        <v>25</v>
      </c>
      <c r="T434" s="626">
        <v>13</v>
      </c>
      <c r="U434" s="626">
        <v>5</v>
      </c>
      <c r="V434" s="626">
        <v>368</v>
      </c>
      <c r="W434" s="626"/>
      <c r="X434" s="626"/>
      <c r="Y434" s="626"/>
      <c r="Z434" s="626"/>
      <c r="AA434" s="625"/>
      <c r="AB434" s="626"/>
      <c r="AC434" s="626"/>
      <c r="AD434" s="625"/>
      <c r="AE434" s="625">
        <v>2013</v>
      </c>
      <c r="AF434" s="625"/>
      <c r="AG434" s="625"/>
      <c r="AH434" s="625"/>
      <c r="AI434" s="625"/>
      <c r="AJ434" s="625"/>
      <c r="AK434" s="625"/>
      <c r="AL434" s="626">
        <v>7525</v>
      </c>
      <c r="AM434" s="625"/>
      <c r="AN434" s="625"/>
      <c r="AO434" s="625"/>
      <c r="AP434" s="625"/>
      <c r="AQ434" s="625"/>
      <c r="AR434" s="625"/>
      <c r="AS434" s="625"/>
      <c r="AT434" s="625"/>
      <c r="AU434" s="625"/>
      <c r="AV434" s="625"/>
      <c r="AW434" s="625"/>
      <c r="AX434" s="625"/>
      <c r="AY434" s="625"/>
      <c r="AZ434" s="625"/>
      <c r="BA434" s="625"/>
      <c r="BB434" s="625"/>
      <c r="BC434" s="625"/>
      <c r="BD434" s="625"/>
      <c r="BE434" s="625"/>
      <c r="BF434" s="625"/>
    </row>
    <row r="435" spans="1:58" ht="24" hidden="1" customHeight="1" x14ac:dyDescent="0.15">
      <c r="A435" s="220"/>
      <c r="B435" s="147"/>
      <c r="C435" s="625" t="s">
        <v>5786</v>
      </c>
      <c r="D435" s="625"/>
      <c r="E435" s="625" t="s">
        <v>10967</v>
      </c>
      <c r="F435" s="625" t="s">
        <v>5786</v>
      </c>
      <c r="G435" s="625"/>
      <c r="H435" s="644"/>
      <c r="I435" s="625" t="s">
        <v>5981</v>
      </c>
      <c r="J435" s="625"/>
      <c r="K435" s="625"/>
      <c r="L435" s="626">
        <v>23679</v>
      </c>
      <c r="M435" s="626">
        <v>4070</v>
      </c>
      <c r="N435" s="626">
        <v>6937</v>
      </c>
      <c r="O435" s="625" t="s">
        <v>429</v>
      </c>
      <c r="P435" s="626"/>
      <c r="Q435" s="626"/>
      <c r="R435" s="626"/>
      <c r="S435" s="626"/>
      <c r="T435" s="626"/>
      <c r="U435" s="626"/>
      <c r="V435" s="626"/>
      <c r="W435" s="626">
        <v>25</v>
      </c>
      <c r="X435" s="626">
        <v>12</v>
      </c>
      <c r="Y435" s="626">
        <v>6</v>
      </c>
      <c r="Z435" s="626">
        <v>300</v>
      </c>
      <c r="AA435" s="625"/>
      <c r="AB435" s="626">
        <v>600</v>
      </c>
      <c r="AC435" s="626"/>
      <c r="AD435" s="625"/>
      <c r="AE435" s="625">
        <v>2001</v>
      </c>
      <c r="AF435" s="625"/>
      <c r="AG435" s="625"/>
      <c r="AH435" s="625"/>
      <c r="AI435" s="625"/>
      <c r="AJ435" s="625"/>
      <c r="AK435" s="625"/>
      <c r="AL435" s="626"/>
      <c r="AM435" s="625"/>
      <c r="AN435" s="625"/>
      <c r="AO435" s="625"/>
      <c r="AP435" s="625"/>
      <c r="AQ435" s="625"/>
      <c r="AR435" s="625"/>
      <c r="AS435" s="625"/>
      <c r="AT435" s="625"/>
      <c r="AU435" s="625"/>
      <c r="AV435" s="625"/>
      <c r="AW435" s="625"/>
      <c r="AX435" s="625"/>
      <c r="AY435" s="625"/>
      <c r="AZ435" s="625"/>
      <c r="BA435" s="625"/>
      <c r="BB435" s="625"/>
      <c r="BC435" s="625"/>
      <c r="BD435" s="625"/>
      <c r="BE435" s="625"/>
      <c r="BF435" s="625"/>
    </row>
    <row r="436" spans="1:58" ht="24" hidden="1" customHeight="1" x14ac:dyDescent="0.15">
      <c r="A436" s="220" t="s">
        <v>156</v>
      </c>
      <c r="B436" s="147"/>
      <c r="C436" s="625" t="s">
        <v>5797</v>
      </c>
      <c r="D436" s="625" t="s">
        <v>10964</v>
      </c>
      <c r="E436" s="625" t="s">
        <v>10965</v>
      </c>
      <c r="F436" s="625" t="s">
        <v>5797</v>
      </c>
      <c r="G436" s="625" t="s">
        <v>1912</v>
      </c>
      <c r="H436" s="644" t="s">
        <v>6246</v>
      </c>
      <c r="I436" s="625" t="s">
        <v>5797</v>
      </c>
      <c r="J436" s="625" t="s">
        <v>10966</v>
      </c>
      <c r="K436" s="625"/>
      <c r="L436" s="626">
        <v>9310</v>
      </c>
      <c r="M436" s="626">
        <v>4270.45</v>
      </c>
      <c r="N436" s="626">
        <v>892</v>
      </c>
      <c r="O436" s="625" t="s">
        <v>429</v>
      </c>
      <c r="P436" s="626"/>
      <c r="Q436" s="626"/>
      <c r="R436" s="626"/>
      <c r="S436" s="626"/>
      <c r="T436" s="626"/>
      <c r="U436" s="626"/>
      <c r="V436" s="626"/>
      <c r="W436" s="626">
        <v>25</v>
      </c>
      <c r="X436" s="626">
        <v>10</v>
      </c>
      <c r="Y436" s="626">
        <v>5</v>
      </c>
      <c r="Z436" s="626">
        <v>300</v>
      </c>
      <c r="AA436" s="625">
        <v>48</v>
      </c>
      <c r="AB436" s="626"/>
      <c r="AC436" s="626"/>
      <c r="AD436" s="625"/>
      <c r="AE436" s="625">
        <v>2007</v>
      </c>
      <c r="AF436" s="625">
        <v>4601</v>
      </c>
      <c r="AG436" s="625"/>
      <c r="AH436" s="625">
        <v>21</v>
      </c>
      <c r="AI436" s="625"/>
      <c r="AJ436" s="625"/>
      <c r="AK436" s="625"/>
      <c r="AL436" s="626">
        <v>15100</v>
      </c>
      <c r="AM436" s="625"/>
      <c r="AN436" s="625"/>
      <c r="AO436" s="625"/>
      <c r="AP436" s="625"/>
      <c r="AQ436" s="625" t="s">
        <v>6026</v>
      </c>
      <c r="AR436" s="625"/>
      <c r="AS436" s="625"/>
      <c r="AT436" s="625"/>
      <c r="AU436" s="625"/>
      <c r="AV436" s="625"/>
      <c r="AW436" s="625"/>
      <c r="AX436" s="625"/>
      <c r="AY436" s="625"/>
      <c r="AZ436" s="625"/>
      <c r="BA436" s="625"/>
      <c r="BB436" s="625"/>
      <c r="BC436" s="625"/>
      <c r="BD436" s="625"/>
      <c r="BE436" s="625"/>
      <c r="BF436" s="625"/>
    </row>
    <row r="437" spans="1:58" ht="24" hidden="1" customHeight="1" x14ac:dyDescent="0.15">
      <c r="A437" s="220"/>
      <c r="B437" s="147"/>
      <c r="C437" s="625" t="s">
        <v>5813</v>
      </c>
      <c r="D437" s="625"/>
      <c r="E437" s="625" t="s">
        <v>10969</v>
      </c>
      <c r="F437" s="625" t="s">
        <v>5813</v>
      </c>
      <c r="G437" s="625"/>
      <c r="H437" s="644"/>
      <c r="I437" s="625" t="s">
        <v>5813</v>
      </c>
      <c r="J437" s="625"/>
      <c r="K437" s="625"/>
      <c r="L437" s="626">
        <v>7221</v>
      </c>
      <c r="M437" s="626">
        <v>1408</v>
      </c>
      <c r="N437" s="626">
        <v>2158</v>
      </c>
      <c r="O437" s="625" t="s">
        <v>429</v>
      </c>
      <c r="P437" s="626"/>
      <c r="Q437" s="626"/>
      <c r="R437" s="626"/>
      <c r="S437" s="626">
        <v>25</v>
      </c>
      <c r="T437" s="626">
        <v>13</v>
      </c>
      <c r="U437" s="626">
        <v>5</v>
      </c>
      <c r="V437" s="626">
        <v>368</v>
      </c>
      <c r="W437" s="626"/>
      <c r="X437" s="626"/>
      <c r="Y437" s="626"/>
      <c r="Z437" s="626"/>
      <c r="AA437" s="625"/>
      <c r="AB437" s="626"/>
      <c r="AC437" s="626"/>
      <c r="AD437" s="625"/>
      <c r="AE437" s="625">
        <v>2013</v>
      </c>
      <c r="AF437" s="625"/>
      <c r="AG437" s="625"/>
      <c r="AH437" s="625"/>
      <c r="AI437" s="625"/>
      <c r="AJ437" s="625"/>
      <c r="AK437" s="625"/>
      <c r="AL437" s="626">
        <v>7525</v>
      </c>
      <c r="AM437" s="625"/>
      <c r="AN437" s="625"/>
      <c r="AO437" s="625"/>
      <c r="AP437" s="625"/>
      <c r="AQ437" s="625"/>
      <c r="AR437" s="625"/>
      <c r="AS437" s="625"/>
      <c r="AT437" s="625"/>
      <c r="AU437" s="625"/>
      <c r="AV437" s="625"/>
      <c r="AW437" s="625"/>
      <c r="AX437" s="625"/>
      <c r="AY437" s="625"/>
      <c r="AZ437" s="625"/>
      <c r="BA437" s="625"/>
      <c r="BB437" s="625"/>
      <c r="BC437" s="625"/>
      <c r="BD437" s="625"/>
      <c r="BE437" s="625"/>
      <c r="BF437" s="625"/>
    </row>
    <row r="438" spans="1:58" ht="24" hidden="1" customHeight="1" x14ac:dyDescent="0.2">
      <c r="A438" s="220"/>
      <c r="B438" s="168"/>
      <c r="C438" s="625" t="s">
        <v>5814</v>
      </c>
      <c r="D438" s="625" t="s">
        <v>10756</v>
      </c>
      <c r="E438" s="625" t="s">
        <v>10970</v>
      </c>
      <c r="F438" s="625" t="s">
        <v>5814</v>
      </c>
      <c r="G438" s="625" t="s">
        <v>292</v>
      </c>
      <c r="H438" s="644"/>
      <c r="I438" s="625" t="s">
        <v>5814</v>
      </c>
      <c r="J438" s="625" t="s">
        <v>5805</v>
      </c>
      <c r="K438" s="625"/>
      <c r="L438" s="626">
        <v>3204</v>
      </c>
      <c r="M438" s="626">
        <v>961</v>
      </c>
      <c r="N438" s="626">
        <v>1590</v>
      </c>
      <c r="O438" s="625" t="s">
        <v>429</v>
      </c>
      <c r="P438" s="626"/>
      <c r="Q438" s="626"/>
      <c r="R438" s="626"/>
      <c r="S438" s="626"/>
      <c r="T438" s="626"/>
      <c r="U438" s="626"/>
      <c r="V438" s="626"/>
      <c r="W438" s="626">
        <v>25</v>
      </c>
      <c r="X438" s="626">
        <v>9</v>
      </c>
      <c r="Y438" s="626">
        <v>4</v>
      </c>
      <c r="Z438" s="626">
        <v>253</v>
      </c>
      <c r="AA438" s="625">
        <v>28</v>
      </c>
      <c r="AB438" s="626">
        <v>100</v>
      </c>
      <c r="AC438" s="626">
        <v>100</v>
      </c>
      <c r="AD438" s="625"/>
      <c r="AE438" s="625">
        <v>1998</v>
      </c>
      <c r="AF438" s="625">
        <v>400</v>
      </c>
      <c r="AG438" s="625">
        <v>600</v>
      </c>
      <c r="AH438" s="625">
        <v>400</v>
      </c>
      <c r="AI438" s="625"/>
      <c r="AJ438" s="625"/>
      <c r="AK438" s="625"/>
      <c r="AL438" s="626">
        <v>1400</v>
      </c>
      <c r="AM438" s="625"/>
      <c r="AN438" s="625"/>
      <c r="AO438" s="625"/>
      <c r="AP438" s="625"/>
      <c r="AQ438" s="625" t="s">
        <v>10971</v>
      </c>
      <c r="AR438" s="625"/>
      <c r="AS438" s="625"/>
      <c r="AT438" s="625"/>
      <c r="AU438" s="625"/>
      <c r="AV438" s="625"/>
      <c r="AW438" s="625"/>
      <c r="AX438" s="625"/>
      <c r="AY438" s="625"/>
      <c r="AZ438" s="625"/>
      <c r="BA438" s="625"/>
      <c r="BB438" s="625"/>
      <c r="BC438" s="625"/>
      <c r="BD438" s="625"/>
      <c r="BE438" s="625"/>
      <c r="BF438" s="625"/>
    </row>
    <row r="439" spans="1:58" ht="24" hidden="1" customHeight="1" x14ac:dyDescent="0.15">
      <c r="A439" s="220"/>
      <c r="B439" s="265"/>
      <c r="C439" s="625" t="s">
        <v>5817</v>
      </c>
      <c r="D439" s="625" t="s">
        <v>10964</v>
      </c>
      <c r="E439" s="625" t="s">
        <v>10973</v>
      </c>
      <c r="F439" s="625" t="s">
        <v>5817</v>
      </c>
      <c r="G439" s="625" t="s">
        <v>1912</v>
      </c>
      <c r="H439" s="644" t="s">
        <v>6246</v>
      </c>
      <c r="I439" s="625" t="s">
        <v>16011</v>
      </c>
      <c r="J439" s="625" t="s">
        <v>10966</v>
      </c>
      <c r="K439" s="625"/>
      <c r="L439" s="626">
        <v>7483</v>
      </c>
      <c r="M439" s="626">
        <v>1212</v>
      </c>
      <c r="N439" s="626">
        <v>1843</v>
      </c>
      <c r="O439" s="625" t="s">
        <v>429</v>
      </c>
      <c r="P439" s="626"/>
      <c r="Q439" s="626"/>
      <c r="R439" s="626"/>
      <c r="S439" s="626"/>
      <c r="T439" s="626"/>
      <c r="U439" s="626"/>
      <c r="V439" s="626"/>
      <c r="W439" s="626">
        <v>25</v>
      </c>
      <c r="X439" s="626">
        <v>12</v>
      </c>
      <c r="Y439" s="626">
        <v>6</v>
      </c>
      <c r="Z439" s="626">
        <v>300</v>
      </c>
      <c r="AA439" s="625">
        <v>48</v>
      </c>
      <c r="AB439" s="626"/>
      <c r="AC439" s="626"/>
      <c r="AD439" s="625"/>
      <c r="AE439" s="625">
        <v>2001</v>
      </c>
      <c r="AF439" s="625">
        <v>4601</v>
      </c>
      <c r="AG439" s="625"/>
      <c r="AH439" s="625">
        <v>21</v>
      </c>
      <c r="AI439" s="625"/>
      <c r="AJ439" s="625"/>
      <c r="AK439" s="625"/>
      <c r="AL439" s="626">
        <v>4622</v>
      </c>
      <c r="AM439" s="625"/>
      <c r="AN439" s="625"/>
      <c r="AO439" s="625"/>
      <c r="AP439" s="625"/>
      <c r="AQ439" s="625" t="s">
        <v>6026</v>
      </c>
      <c r="AR439" s="625"/>
      <c r="AS439" s="625"/>
      <c r="AT439" s="625"/>
      <c r="AU439" s="625"/>
      <c r="AV439" s="625"/>
      <c r="AW439" s="625"/>
      <c r="AX439" s="625"/>
      <c r="AY439" s="625"/>
      <c r="AZ439" s="625"/>
      <c r="BA439" s="625"/>
      <c r="BB439" s="625"/>
      <c r="BC439" s="625"/>
      <c r="BD439" s="625"/>
      <c r="BE439" s="625"/>
      <c r="BF439" s="625"/>
    </row>
    <row r="440" spans="1:58" ht="24" hidden="1" customHeight="1" x14ac:dyDescent="0.15">
      <c r="A440" s="220"/>
      <c r="B440" s="265"/>
      <c r="C440" s="625" t="s">
        <v>5819</v>
      </c>
      <c r="D440" s="625"/>
      <c r="E440" s="625" t="s">
        <v>10972</v>
      </c>
      <c r="F440" s="625" t="s">
        <v>5819</v>
      </c>
      <c r="G440" s="625"/>
      <c r="H440" s="644"/>
      <c r="I440" s="625" t="s">
        <v>5819</v>
      </c>
      <c r="J440" s="625"/>
      <c r="K440" s="625"/>
      <c r="L440" s="626">
        <v>3122</v>
      </c>
      <c r="M440" s="626">
        <v>1532</v>
      </c>
      <c r="N440" s="626">
        <v>2454</v>
      </c>
      <c r="O440" s="625" t="s">
        <v>429</v>
      </c>
      <c r="P440" s="626"/>
      <c r="Q440" s="626"/>
      <c r="R440" s="626"/>
      <c r="S440" s="626">
        <v>25</v>
      </c>
      <c r="T440" s="626">
        <v>2</v>
      </c>
      <c r="U440" s="626">
        <v>6</v>
      </c>
      <c r="V440" s="626">
        <v>312</v>
      </c>
      <c r="W440" s="626"/>
      <c r="X440" s="626"/>
      <c r="Y440" s="626"/>
      <c r="Z440" s="626"/>
      <c r="AA440" s="625"/>
      <c r="AB440" s="626"/>
      <c r="AC440" s="626"/>
      <c r="AD440" s="625"/>
      <c r="AE440" s="625">
        <v>2010</v>
      </c>
      <c r="AF440" s="625"/>
      <c r="AG440" s="625"/>
      <c r="AH440" s="625"/>
      <c r="AI440" s="625"/>
      <c r="AJ440" s="625"/>
      <c r="AK440" s="625"/>
      <c r="AL440" s="626">
        <v>6914</v>
      </c>
      <c r="AM440" s="625"/>
      <c r="AN440" s="625"/>
      <c r="AO440" s="625"/>
      <c r="AP440" s="625"/>
      <c r="AQ440" s="625"/>
      <c r="AR440" s="625"/>
      <c r="AS440" s="625"/>
      <c r="AT440" s="625"/>
      <c r="AU440" s="625"/>
      <c r="AV440" s="625"/>
      <c r="AW440" s="625"/>
      <c r="AX440" s="625"/>
      <c r="AY440" s="625"/>
      <c r="AZ440" s="625"/>
      <c r="BA440" s="625"/>
      <c r="BB440" s="625"/>
      <c r="BC440" s="625"/>
      <c r="BD440" s="625"/>
      <c r="BE440" s="625"/>
      <c r="BF440" s="625"/>
    </row>
    <row r="441" spans="1:58" ht="24" hidden="1" customHeight="1" x14ac:dyDescent="0.15">
      <c r="A441" s="220"/>
      <c r="B441" s="1253" t="s">
        <v>0</v>
      </c>
      <c r="C441" s="650" t="s">
        <v>55</v>
      </c>
      <c r="D441" s="650"/>
      <c r="E441" s="676">
        <f>COUNTA(E442:E466)</f>
        <v>25</v>
      </c>
      <c r="F441" s="650"/>
      <c r="G441" s="650"/>
      <c r="H441" s="681"/>
      <c r="I441" s="650"/>
      <c r="J441" s="650"/>
      <c r="K441" s="650"/>
      <c r="L441" s="665">
        <f>SUM(L442:L466)</f>
        <v>457496</v>
      </c>
      <c r="M441" s="665">
        <f>SUM(M442:M466)</f>
        <v>54481.640000000007</v>
      </c>
      <c r="N441" s="665">
        <f>SUM(N442:N466)</f>
        <v>105739.55</v>
      </c>
      <c r="O441" s="650"/>
      <c r="P441" s="665"/>
      <c r="Q441" s="665"/>
      <c r="R441" s="665"/>
      <c r="S441" s="665"/>
      <c r="T441" s="665"/>
      <c r="U441" s="665"/>
      <c r="V441" s="665"/>
      <c r="W441" s="665"/>
      <c r="X441" s="665"/>
      <c r="Y441" s="665"/>
      <c r="Z441" s="665"/>
      <c r="AA441" s="650"/>
      <c r="AB441" s="665"/>
      <c r="AC441" s="650"/>
      <c r="AD441" s="650"/>
      <c r="AE441" s="650"/>
      <c r="AF441" s="650"/>
      <c r="AG441" s="650"/>
      <c r="AH441" s="650"/>
      <c r="AI441" s="650"/>
      <c r="AJ441" s="650"/>
      <c r="AK441" s="650"/>
      <c r="AL441" s="665"/>
      <c r="AM441" s="650"/>
      <c r="AN441" s="650"/>
      <c r="AO441" s="650"/>
      <c r="AP441" s="650"/>
      <c r="AQ441" s="650"/>
      <c r="AR441" s="650"/>
      <c r="AS441" s="650"/>
      <c r="AT441" s="650"/>
      <c r="AU441" s="650"/>
      <c r="AV441" s="650"/>
      <c r="AW441" s="650"/>
      <c r="AX441" s="650"/>
      <c r="AY441" s="650"/>
      <c r="AZ441" s="650"/>
      <c r="BA441" s="650"/>
      <c r="BB441" s="650"/>
      <c r="BC441" s="650"/>
      <c r="BD441" s="650"/>
      <c r="BE441" s="650"/>
      <c r="BF441" s="650"/>
    </row>
    <row r="442" spans="1:58" ht="24" hidden="1" customHeight="1" x14ac:dyDescent="0.15">
      <c r="A442" s="220"/>
      <c r="B442" s="147"/>
      <c r="C442" s="625" t="s">
        <v>2154</v>
      </c>
      <c r="D442" s="625" t="s">
        <v>2169</v>
      </c>
      <c r="E442" s="625" t="s">
        <v>2184</v>
      </c>
      <c r="F442" s="625" t="s">
        <v>2154</v>
      </c>
      <c r="G442" s="625" t="s">
        <v>2164</v>
      </c>
      <c r="H442" s="644"/>
      <c r="I442" s="625" t="s">
        <v>10548</v>
      </c>
      <c r="J442" s="625">
        <v>9</v>
      </c>
      <c r="K442" s="625"/>
      <c r="L442" s="626">
        <v>15000</v>
      </c>
      <c r="M442" s="626">
        <v>4579</v>
      </c>
      <c r="N442" s="626">
        <v>6485.86</v>
      </c>
      <c r="O442" s="625" t="s">
        <v>429</v>
      </c>
      <c r="P442" s="626">
        <v>25</v>
      </c>
      <c r="Q442" s="626">
        <v>20</v>
      </c>
      <c r="R442" s="626">
        <v>5</v>
      </c>
      <c r="S442" s="626">
        <v>50</v>
      </c>
      <c r="T442" s="626">
        <v>25</v>
      </c>
      <c r="U442" s="626">
        <v>10</v>
      </c>
      <c r="V442" s="626">
        <v>1250</v>
      </c>
      <c r="W442" s="626"/>
      <c r="X442" s="626"/>
      <c r="Y442" s="626"/>
      <c r="Z442" s="626"/>
      <c r="AA442" s="625" t="s">
        <v>417</v>
      </c>
      <c r="AB442" s="626">
        <v>1147</v>
      </c>
      <c r="AC442" s="625" t="s">
        <v>499</v>
      </c>
      <c r="AD442" s="625" t="s">
        <v>500</v>
      </c>
      <c r="AE442" s="625">
        <v>1987</v>
      </c>
      <c r="AF442" s="625">
        <v>1987</v>
      </c>
      <c r="AG442" s="625">
        <v>895</v>
      </c>
      <c r="AH442" s="625">
        <v>450</v>
      </c>
      <c r="AI442" s="625">
        <v>1700</v>
      </c>
      <c r="AJ442" s="625" t="s">
        <v>417</v>
      </c>
      <c r="AK442" s="625">
        <v>390</v>
      </c>
      <c r="AL442" s="626">
        <v>3435</v>
      </c>
      <c r="AM442" s="626">
        <v>3435</v>
      </c>
      <c r="AN442" s="625" t="s">
        <v>417</v>
      </c>
      <c r="AO442" s="625">
        <v>1</v>
      </c>
      <c r="AP442" s="625">
        <v>35</v>
      </c>
      <c r="AQ442" s="625" t="s">
        <v>2166</v>
      </c>
      <c r="AR442" s="625"/>
      <c r="AS442" s="625"/>
      <c r="AT442" s="625"/>
      <c r="AU442" s="625"/>
      <c r="AV442" s="625"/>
      <c r="AW442" s="625"/>
      <c r="AX442" s="625"/>
      <c r="AY442" s="625"/>
      <c r="AZ442" s="625"/>
      <c r="BA442" s="625"/>
      <c r="BB442" s="625"/>
      <c r="BC442" s="625"/>
      <c r="BD442" s="625"/>
      <c r="BE442" s="625"/>
      <c r="BF442" s="625"/>
    </row>
    <row r="443" spans="1:58" ht="24" hidden="1" customHeight="1" x14ac:dyDescent="0.15">
      <c r="A443" s="220"/>
      <c r="B443" s="147"/>
      <c r="C443" s="625" t="s">
        <v>1913</v>
      </c>
      <c r="D443" s="625"/>
      <c r="E443" s="625" t="s">
        <v>6699</v>
      </c>
      <c r="F443" s="625" t="s">
        <v>1913</v>
      </c>
      <c r="G443" s="625"/>
      <c r="H443" s="644"/>
      <c r="I443" s="625" t="s">
        <v>1913</v>
      </c>
      <c r="J443" s="625"/>
      <c r="K443" s="625"/>
      <c r="L443" s="626">
        <v>156000</v>
      </c>
      <c r="M443" s="297">
        <v>1612</v>
      </c>
      <c r="N443" s="626">
        <v>3299</v>
      </c>
      <c r="O443" s="625" t="s">
        <v>429</v>
      </c>
      <c r="P443" s="626"/>
      <c r="Q443" s="626"/>
      <c r="R443" s="626"/>
      <c r="S443" s="626">
        <v>25</v>
      </c>
      <c r="T443" s="626">
        <v>18</v>
      </c>
      <c r="U443" s="626">
        <v>8</v>
      </c>
      <c r="V443" s="626">
        <v>437</v>
      </c>
      <c r="W443" s="626"/>
      <c r="X443" s="626"/>
      <c r="Y443" s="626"/>
      <c r="Z443" s="626"/>
      <c r="AA443" s="625"/>
      <c r="AB443" s="626">
        <v>200</v>
      </c>
      <c r="AC443" s="625"/>
      <c r="AD443" s="625"/>
      <c r="AE443" s="625">
        <v>2010</v>
      </c>
      <c r="AF443" s="625"/>
      <c r="AG443" s="625"/>
      <c r="AH443" s="625"/>
      <c r="AI443" s="625"/>
      <c r="AJ443" s="625"/>
      <c r="AK443" s="625"/>
      <c r="AL443" s="626">
        <v>6600</v>
      </c>
      <c r="AM443" s="625"/>
      <c r="AN443" s="625"/>
      <c r="AO443" s="625"/>
      <c r="AP443" s="625"/>
      <c r="AQ443" s="625"/>
      <c r="AR443" s="625"/>
      <c r="AS443" s="625"/>
      <c r="AT443" s="625"/>
      <c r="AU443" s="625"/>
      <c r="AV443" s="625"/>
      <c r="AW443" s="625"/>
      <c r="AX443" s="625"/>
      <c r="AY443" s="625"/>
      <c r="AZ443" s="625"/>
      <c r="BA443" s="625"/>
      <c r="BB443" s="625"/>
      <c r="BC443" s="625"/>
      <c r="BD443" s="625"/>
      <c r="BE443" s="625"/>
      <c r="BF443" s="625"/>
    </row>
    <row r="444" spans="1:58" ht="24" hidden="1" customHeight="1" x14ac:dyDescent="0.15">
      <c r="A444" s="220"/>
      <c r="B444" s="147"/>
      <c r="C444" s="625" t="s">
        <v>1913</v>
      </c>
      <c r="D444" s="625"/>
      <c r="E444" s="625" t="s">
        <v>10946</v>
      </c>
      <c r="F444" s="625" t="s">
        <v>1913</v>
      </c>
      <c r="G444" s="625"/>
      <c r="H444" s="644"/>
      <c r="I444" s="625" t="s">
        <v>1913</v>
      </c>
      <c r="J444" s="625"/>
      <c r="K444" s="625"/>
      <c r="L444" s="626">
        <v>22984</v>
      </c>
      <c r="M444" s="297">
        <v>4198</v>
      </c>
      <c r="N444" s="626">
        <v>6496</v>
      </c>
      <c r="O444" s="625" t="s">
        <v>429</v>
      </c>
      <c r="P444" s="626"/>
      <c r="Q444" s="626"/>
      <c r="R444" s="626"/>
      <c r="S444" s="626">
        <v>50</v>
      </c>
      <c r="T444" s="626">
        <v>25</v>
      </c>
      <c r="U444" s="626">
        <v>10</v>
      </c>
      <c r="V444" s="626">
        <v>1250</v>
      </c>
      <c r="W444" s="626"/>
      <c r="X444" s="626"/>
      <c r="Y444" s="626"/>
      <c r="Z444" s="626"/>
      <c r="AA444" s="625"/>
      <c r="AB444" s="626">
        <v>205</v>
      </c>
      <c r="AC444" s="625"/>
      <c r="AD444" s="625"/>
      <c r="AE444" s="625">
        <v>2017</v>
      </c>
      <c r="AF444" s="625"/>
      <c r="AG444" s="625"/>
      <c r="AH444" s="625"/>
      <c r="AI444" s="625"/>
      <c r="AJ444" s="625"/>
      <c r="AK444" s="625"/>
      <c r="AL444" s="626">
        <v>23913</v>
      </c>
      <c r="AM444" s="625"/>
      <c r="AN444" s="625"/>
      <c r="AO444" s="625"/>
      <c r="AP444" s="625"/>
      <c r="AQ444" s="625"/>
      <c r="AR444" s="625"/>
      <c r="AS444" s="625"/>
      <c r="AT444" s="625"/>
      <c r="AU444" s="625"/>
      <c r="AV444" s="625"/>
      <c r="AW444" s="625"/>
      <c r="AX444" s="625"/>
      <c r="AY444" s="625"/>
      <c r="AZ444" s="625"/>
      <c r="BA444" s="625"/>
      <c r="BB444" s="625"/>
      <c r="BC444" s="625"/>
      <c r="BD444" s="625"/>
      <c r="BE444" s="625"/>
      <c r="BF444" s="625"/>
    </row>
    <row r="445" spans="1:58" ht="24" hidden="1" customHeight="1" x14ac:dyDescent="0.15">
      <c r="A445" s="220"/>
      <c r="B445" s="147"/>
      <c r="C445" s="625" t="s">
        <v>6260</v>
      </c>
      <c r="D445" s="625" t="s">
        <v>6261</v>
      </c>
      <c r="E445" s="625" t="s">
        <v>6700</v>
      </c>
      <c r="F445" s="625" t="s">
        <v>6260</v>
      </c>
      <c r="G445" s="625" t="s">
        <v>6263</v>
      </c>
      <c r="H445" s="644"/>
      <c r="I445" s="625" t="s">
        <v>10559</v>
      </c>
      <c r="J445" s="625">
        <v>18</v>
      </c>
      <c r="K445" s="625"/>
      <c r="L445" s="626">
        <v>14265</v>
      </c>
      <c r="M445" s="373">
        <v>1567</v>
      </c>
      <c r="N445" s="626">
        <v>7254</v>
      </c>
      <c r="O445" s="625" t="s">
        <v>429</v>
      </c>
      <c r="P445" s="626"/>
      <c r="Q445" s="626"/>
      <c r="R445" s="626"/>
      <c r="S445" s="626"/>
      <c r="T445" s="626"/>
      <c r="U445" s="626"/>
      <c r="V445" s="626"/>
      <c r="W445" s="626">
        <v>25</v>
      </c>
      <c r="X445" s="626">
        <v>15</v>
      </c>
      <c r="Y445" s="626">
        <v>8</v>
      </c>
      <c r="Z445" s="626">
        <v>495</v>
      </c>
      <c r="AA445" s="625">
        <v>120</v>
      </c>
      <c r="AB445" s="626">
        <v>190</v>
      </c>
      <c r="AC445" s="625"/>
      <c r="AD445" s="625"/>
      <c r="AE445" s="625">
        <v>1991</v>
      </c>
      <c r="AF445" s="625"/>
      <c r="AG445" s="625"/>
      <c r="AH445" s="625"/>
      <c r="AI445" s="625"/>
      <c r="AJ445" s="625"/>
      <c r="AK445" s="625"/>
      <c r="AL445" s="626">
        <v>4035</v>
      </c>
      <c r="AM445" s="625"/>
      <c r="AN445" s="625"/>
      <c r="AO445" s="625"/>
      <c r="AP445" s="625"/>
      <c r="AQ445" s="625"/>
      <c r="AR445" s="625"/>
      <c r="AS445" s="625"/>
      <c r="AT445" s="625"/>
      <c r="AU445" s="625"/>
      <c r="AV445" s="625"/>
      <c r="AW445" s="625"/>
      <c r="AX445" s="625"/>
      <c r="AY445" s="625"/>
      <c r="AZ445" s="625"/>
      <c r="BA445" s="625"/>
      <c r="BB445" s="625"/>
      <c r="BC445" s="625"/>
      <c r="BD445" s="625"/>
      <c r="BE445" s="625"/>
      <c r="BF445" s="625"/>
    </row>
    <row r="446" spans="1:58" ht="24" hidden="1" customHeight="1" x14ac:dyDescent="0.15">
      <c r="A446" s="220"/>
      <c r="B446" s="147"/>
      <c r="C446" s="625" t="s">
        <v>10559</v>
      </c>
      <c r="D446" s="625"/>
      <c r="E446" s="625" t="s">
        <v>16374</v>
      </c>
      <c r="F446" s="625" t="s">
        <v>10559</v>
      </c>
      <c r="G446" s="625"/>
      <c r="H446" s="644"/>
      <c r="I446" s="625" t="s">
        <v>10559</v>
      </c>
      <c r="J446" s="625"/>
      <c r="K446" s="625"/>
      <c r="L446" s="626">
        <v>15619</v>
      </c>
      <c r="M446" s="297">
        <v>1854</v>
      </c>
      <c r="N446" s="626">
        <v>3186</v>
      </c>
      <c r="O446" s="625" t="s">
        <v>2304</v>
      </c>
      <c r="P446" s="626"/>
      <c r="Q446" s="626"/>
      <c r="R446" s="626"/>
      <c r="S446" s="626"/>
      <c r="T446" s="626"/>
      <c r="U446" s="626"/>
      <c r="V446" s="626"/>
      <c r="W446" s="626">
        <v>25</v>
      </c>
      <c r="X446" s="626">
        <v>15</v>
      </c>
      <c r="Y446" s="626">
        <v>8</v>
      </c>
      <c r="Z446" s="626">
        <v>614</v>
      </c>
      <c r="AA446" s="625"/>
      <c r="AB446" s="626">
        <v>200</v>
      </c>
      <c r="AC446" s="625"/>
      <c r="AD446" s="625"/>
      <c r="AE446" s="625">
        <v>2021</v>
      </c>
      <c r="AF446" s="625"/>
      <c r="AG446" s="625"/>
      <c r="AH446" s="625"/>
      <c r="AI446" s="625"/>
      <c r="AJ446" s="625"/>
      <c r="AK446" s="625"/>
      <c r="AL446" s="626">
        <v>13000</v>
      </c>
      <c r="AM446" s="625"/>
      <c r="AN446" s="625"/>
      <c r="AO446" s="625"/>
      <c r="AP446" s="625"/>
      <c r="AQ446" s="625"/>
      <c r="AR446" s="625"/>
      <c r="AS446" s="625"/>
      <c r="AT446" s="625"/>
      <c r="AU446" s="625"/>
      <c r="AV446" s="625"/>
      <c r="AW446" s="625"/>
      <c r="AX446" s="625"/>
      <c r="AY446" s="625"/>
      <c r="AZ446" s="625"/>
      <c r="BA446" s="625"/>
      <c r="BB446" s="625"/>
      <c r="BC446" s="625"/>
      <c r="BD446" s="625"/>
      <c r="BE446" s="625"/>
      <c r="BF446" s="625"/>
    </row>
    <row r="447" spans="1:58" ht="24" hidden="1" customHeight="1" x14ac:dyDescent="0.15">
      <c r="A447" s="220" t="s">
        <v>93</v>
      </c>
      <c r="B447" s="147"/>
      <c r="C447" s="625" t="s">
        <v>6260</v>
      </c>
      <c r="D447" s="625"/>
      <c r="E447" s="625" t="s">
        <v>14043</v>
      </c>
      <c r="F447" s="625" t="s">
        <v>6260</v>
      </c>
      <c r="G447" s="625"/>
      <c r="H447" s="644"/>
      <c r="I447" s="625" t="s">
        <v>10559</v>
      </c>
      <c r="J447" s="625"/>
      <c r="K447" s="625"/>
      <c r="L447" s="626">
        <v>10678</v>
      </c>
      <c r="M447" s="297">
        <v>1690</v>
      </c>
      <c r="N447" s="626">
        <v>3548</v>
      </c>
      <c r="O447" s="625" t="s">
        <v>429</v>
      </c>
      <c r="P447" s="626"/>
      <c r="Q447" s="626"/>
      <c r="R447" s="626"/>
      <c r="S447" s="626"/>
      <c r="T447" s="626"/>
      <c r="U447" s="626"/>
      <c r="V447" s="626"/>
      <c r="W447" s="626">
        <v>25</v>
      </c>
      <c r="X447" s="626">
        <v>13</v>
      </c>
      <c r="Y447" s="626">
        <v>6</v>
      </c>
      <c r="Z447" s="626">
        <v>374</v>
      </c>
      <c r="AA447" s="625"/>
      <c r="AB447" s="626">
        <v>60</v>
      </c>
      <c r="AC447" s="625"/>
      <c r="AD447" s="625"/>
      <c r="AE447" s="625">
        <v>2014</v>
      </c>
      <c r="AF447" s="625"/>
      <c r="AG447" s="625"/>
      <c r="AH447" s="625"/>
      <c r="AI447" s="625"/>
      <c r="AJ447" s="625"/>
      <c r="AK447" s="625"/>
      <c r="AL447" s="626">
        <v>9600</v>
      </c>
      <c r="AM447" s="625"/>
      <c r="AN447" s="625"/>
      <c r="AO447" s="625"/>
      <c r="AP447" s="625"/>
      <c r="AQ447" s="625"/>
      <c r="AR447" s="625"/>
      <c r="AS447" s="625"/>
      <c r="AT447" s="625"/>
      <c r="AU447" s="625"/>
      <c r="AV447" s="625"/>
      <c r="AW447" s="625"/>
      <c r="AX447" s="625"/>
      <c r="AY447" s="625"/>
      <c r="AZ447" s="625"/>
      <c r="BA447" s="625"/>
      <c r="BB447" s="625"/>
      <c r="BC447" s="625"/>
      <c r="BD447" s="625"/>
      <c r="BE447" s="625"/>
      <c r="BF447" s="625"/>
    </row>
    <row r="448" spans="1:58" ht="24" hidden="1" customHeight="1" x14ac:dyDescent="0.15">
      <c r="A448" s="220" t="s">
        <v>336</v>
      </c>
      <c r="B448" s="147"/>
      <c r="C448" s="625" t="s">
        <v>6265</v>
      </c>
      <c r="D448" s="625" t="s">
        <v>1995</v>
      </c>
      <c r="E448" s="625" t="s">
        <v>6701</v>
      </c>
      <c r="F448" s="625" t="s">
        <v>6265</v>
      </c>
      <c r="G448" s="625">
        <v>9830</v>
      </c>
      <c r="H448" s="644">
        <v>5842</v>
      </c>
      <c r="I448" s="625" t="s">
        <v>6265</v>
      </c>
      <c r="J448" s="625"/>
      <c r="K448" s="625"/>
      <c r="L448" s="626">
        <v>9830</v>
      </c>
      <c r="M448" s="297">
        <v>1853</v>
      </c>
      <c r="N448" s="626">
        <v>3485</v>
      </c>
      <c r="O448" s="625" t="s">
        <v>429</v>
      </c>
      <c r="P448" s="626"/>
      <c r="Q448" s="626"/>
      <c r="R448" s="626"/>
      <c r="S448" s="626">
        <v>25</v>
      </c>
      <c r="T448" s="626">
        <v>18</v>
      </c>
      <c r="U448" s="626">
        <v>6</v>
      </c>
      <c r="V448" s="626">
        <v>412</v>
      </c>
      <c r="W448" s="626"/>
      <c r="X448" s="626"/>
      <c r="Y448" s="626"/>
      <c r="Z448" s="626"/>
      <c r="AA448" s="625" t="s">
        <v>6472</v>
      </c>
      <c r="AB448" s="626"/>
      <c r="AC448" s="625"/>
      <c r="AD448" s="625"/>
      <c r="AE448" s="625">
        <v>2011</v>
      </c>
      <c r="AF448" s="625"/>
      <c r="AG448" s="625"/>
      <c r="AH448" s="625">
        <v>2011</v>
      </c>
      <c r="AI448" s="625"/>
      <c r="AJ448" s="625"/>
      <c r="AK448" s="625"/>
      <c r="AL448" s="626">
        <v>5400</v>
      </c>
      <c r="AM448" s="625"/>
      <c r="AN448" s="625"/>
      <c r="AO448" s="625"/>
      <c r="AP448" s="625"/>
      <c r="AQ448" s="625"/>
      <c r="AR448" s="625"/>
      <c r="AS448" s="625"/>
      <c r="AT448" s="625"/>
      <c r="AU448" s="625"/>
      <c r="AV448" s="625"/>
      <c r="AW448" s="625"/>
      <c r="AX448" s="625"/>
      <c r="AY448" s="625"/>
      <c r="AZ448" s="625"/>
      <c r="BA448" s="625"/>
      <c r="BB448" s="625"/>
      <c r="BC448" s="625"/>
      <c r="BD448" s="625"/>
      <c r="BE448" s="625"/>
      <c r="BF448" s="625"/>
    </row>
    <row r="449" spans="1:58" ht="24" hidden="1" customHeight="1" x14ac:dyDescent="0.15">
      <c r="A449" s="220"/>
      <c r="B449" s="147"/>
      <c r="C449" s="625" t="s">
        <v>6268</v>
      </c>
      <c r="D449" s="625"/>
      <c r="E449" s="625" t="s">
        <v>6702</v>
      </c>
      <c r="F449" s="625" t="s">
        <v>6268</v>
      </c>
      <c r="G449" s="625"/>
      <c r="H449" s="644"/>
      <c r="I449" s="625" t="s">
        <v>6474</v>
      </c>
      <c r="J449" s="625"/>
      <c r="K449" s="625"/>
      <c r="L449" s="626">
        <v>8691</v>
      </c>
      <c r="M449" s="297">
        <v>1059</v>
      </c>
      <c r="N449" s="626">
        <v>3082</v>
      </c>
      <c r="O449" s="625" t="s">
        <v>429</v>
      </c>
      <c r="P449" s="626"/>
      <c r="Q449" s="626"/>
      <c r="R449" s="626"/>
      <c r="S449" s="626"/>
      <c r="T449" s="626"/>
      <c r="U449" s="626"/>
      <c r="V449" s="626"/>
      <c r="W449" s="626">
        <v>25</v>
      </c>
      <c r="X449" s="626">
        <v>13</v>
      </c>
      <c r="Y449" s="626">
        <v>6</v>
      </c>
      <c r="Z449" s="626">
        <v>325</v>
      </c>
      <c r="AA449" s="625"/>
      <c r="AB449" s="626"/>
      <c r="AC449" s="625"/>
      <c r="AD449" s="625"/>
      <c r="AE449" s="625">
        <v>2006</v>
      </c>
      <c r="AF449" s="625"/>
      <c r="AG449" s="625"/>
      <c r="AH449" s="625"/>
      <c r="AI449" s="625"/>
      <c r="AJ449" s="625"/>
      <c r="AK449" s="625"/>
      <c r="AL449" s="626">
        <v>8554</v>
      </c>
      <c r="AM449" s="625"/>
      <c r="AN449" s="625"/>
      <c r="AO449" s="625"/>
      <c r="AP449" s="625"/>
      <c r="AQ449" s="625"/>
      <c r="AR449" s="625"/>
      <c r="AS449" s="625"/>
      <c r="AT449" s="625"/>
      <c r="AU449" s="625"/>
      <c r="AV449" s="625"/>
      <c r="AW449" s="625"/>
      <c r="AX449" s="625"/>
      <c r="AY449" s="625"/>
      <c r="AZ449" s="625"/>
      <c r="BA449" s="625"/>
      <c r="BB449" s="625"/>
      <c r="BC449" s="625"/>
      <c r="BD449" s="625"/>
      <c r="BE449" s="625"/>
      <c r="BF449" s="625"/>
    </row>
    <row r="450" spans="1:58" ht="24" hidden="1" customHeight="1" x14ac:dyDescent="0.15">
      <c r="A450" s="220"/>
      <c r="B450" s="147"/>
      <c r="C450" s="625" t="s">
        <v>6268</v>
      </c>
      <c r="D450" s="625"/>
      <c r="E450" s="625" t="s">
        <v>6703</v>
      </c>
      <c r="F450" s="625" t="s">
        <v>6268</v>
      </c>
      <c r="G450" s="625"/>
      <c r="H450" s="644"/>
      <c r="I450" s="625" t="s">
        <v>1170</v>
      </c>
      <c r="J450" s="625"/>
      <c r="K450" s="625"/>
      <c r="L450" s="626">
        <v>90556</v>
      </c>
      <c r="M450" s="297">
        <v>4635</v>
      </c>
      <c r="N450" s="626">
        <v>12895</v>
      </c>
      <c r="O450" s="625" t="s">
        <v>429</v>
      </c>
      <c r="P450" s="626"/>
      <c r="Q450" s="626"/>
      <c r="R450" s="626"/>
      <c r="S450" s="626"/>
      <c r="T450" s="626"/>
      <c r="U450" s="626"/>
      <c r="V450" s="626"/>
      <c r="W450" s="626">
        <v>25</v>
      </c>
      <c r="X450" s="626">
        <v>15</v>
      </c>
      <c r="Y450" s="626">
        <v>6</v>
      </c>
      <c r="Z450" s="626">
        <v>495</v>
      </c>
      <c r="AA450" s="625"/>
      <c r="AB450" s="626"/>
      <c r="AC450" s="625"/>
      <c r="AD450" s="625"/>
      <c r="AE450" s="625">
        <v>2004</v>
      </c>
      <c r="AF450" s="625"/>
      <c r="AG450" s="625"/>
      <c r="AH450" s="625"/>
      <c r="AI450" s="625"/>
      <c r="AJ450" s="625"/>
      <c r="AK450" s="625"/>
      <c r="AL450" s="626">
        <v>29700</v>
      </c>
      <c r="AM450" s="625"/>
      <c r="AN450" s="625"/>
      <c r="AO450" s="625"/>
      <c r="AP450" s="625"/>
      <c r="AQ450" s="625"/>
      <c r="AR450" s="625"/>
      <c r="AS450" s="625"/>
      <c r="AT450" s="625"/>
      <c r="AU450" s="625"/>
      <c r="AV450" s="625"/>
      <c r="AW450" s="625"/>
      <c r="AX450" s="625"/>
      <c r="AY450" s="625"/>
      <c r="AZ450" s="625"/>
      <c r="BA450" s="625"/>
      <c r="BB450" s="625"/>
      <c r="BC450" s="625"/>
      <c r="BD450" s="625"/>
      <c r="BE450" s="625"/>
      <c r="BF450" s="625"/>
    </row>
    <row r="451" spans="1:58" ht="24" hidden="1" customHeight="1" x14ac:dyDescent="0.15">
      <c r="A451" s="220" t="s">
        <v>337</v>
      </c>
      <c r="B451" s="147"/>
      <c r="C451" s="625" t="s">
        <v>6268</v>
      </c>
      <c r="D451" s="625"/>
      <c r="E451" s="625" t="s">
        <v>6704</v>
      </c>
      <c r="F451" s="625" t="s">
        <v>6268</v>
      </c>
      <c r="G451" s="625"/>
      <c r="H451" s="644"/>
      <c r="I451" s="625" t="s">
        <v>6705</v>
      </c>
      <c r="J451" s="625"/>
      <c r="K451" s="625"/>
      <c r="L451" s="626">
        <v>21203</v>
      </c>
      <c r="M451" s="297">
        <v>3946.89</v>
      </c>
      <c r="N451" s="626">
        <v>6094.89</v>
      </c>
      <c r="O451" s="625" t="s">
        <v>429</v>
      </c>
      <c r="P451" s="626"/>
      <c r="Q451" s="626"/>
      <c r="R451" s="626"/>
      <c r="S451" s="626">
        <v>50</v>
      </c>
      <c r="T451" s="626">
        <v>25</v>
      </c>
      <c r="U451" s="626">
        <v>10</v>
      </c>
      <c r="V451" s="626">
        <v>1250</v>
      </c>
      <c r="W451" s="626"/>
      <c r="X451" s="626"/>
      <c r="Y451" s="626"/>
      <c r="Z451" s="626"/>
      <c r="AA451" s="625"/>
      <c r="AB451" s="626">
        <v>1000</v>
      </c>
      <c r="AC451" s="625"/>
      <c r="AD451" s="625"/>
      <c r="AE451" s="625">
        <v>2011</v>
      </c>
      <c r="AF451" s="625"/>
      <c r="AG451" s="625"/>
      <c r="AH451" s="625"/>
      <c r="AI451" s="625"/>
      <c r="AJ451" s="625"/>
      <c r="AK451" s="625"/>
      <c r="AL451" s="626">
        <v>18000</v>
      </c>
      <c r="AM451" s="625"/>
      <c r="AN451" s="625"/>
      <c r="AO451" s="625"/>
      <c r="AP451" s="625"/>
      <c r="AQ451" s="625"/>
      <c r="AR451" s="625"/>
      <c r="AS451" s="625"/>
      <c r="AT451" s="625"/>
      <c r="AU451" s="625"/>
      <c r="AV451" s="625"/>
      <c r="AW451" s="625"/>
      <c r="AX451" s="625"/>
      <c r="AY451" s="625"/>
      <c r="AZ451" s="625"/>
      <c r="BA451" s="625"/>
      <c r="BB451" s="625"/>
      <c r="BC451" s="625"/>
      <c r="BD451" s="625"/>
      <c r="BE451" s="625"/>
      <c r="BF451" s="625"/>
    </row>
    <row r="452" spans="1:58" ht="24" hidden="1" customHeight="1" x14ac:dyDescent="0.15">
      <c r="A452" s="220"/>
      <c r="B452" s="147"/>
      <c r="C452" s="625" t="s">
        <v>6272</v>
      </c>
      <c r="D452" s="625" t="s">
        <v>6709</v>
      </c>
      <c r="E452" s="625" t="s">
        <v>12257</v>
      </c>
      <c r="F452" s="625" t="s">
        <v>6272</v>
      </c>
      <c r="G452" s="625" t="s">
        <v>6711</v>
      </c>
      <c r="H452" s="644"/>
      <c r="I452" s="625" t="s">
        <v>6272</v>
      </c>
      <c r="J452" s="625">
        <v>8</v>
      </c>
      <c r="K452" s="625" t="s">
        <v>152</v>
      </c>
      <c r="L452" s="626">
        <v>9860</v>
      </c>
      <c r="M452" s="626">
        <v>1713</v>
      </c>
      <c r="N452" s="626">
        <v>2068</v>
      </c>
      <c r="O452" s="625" t="s">
        <v>429</v>
      </c>
      <c r="P452" s="626"/>
      <c r="Q452" s="626"/>
      <c r="R452" s="626"/>
      <c r="S452" s="626"/>
      <c r="T452" s="626"/>
      <c r="U452" s="626"/>
      <c r="V452" s="626"/>
      <c r="W452" s="626">
        <v>25</v>
      </c>
      <c r="X452" s="626">
        <v>2</v>
      </c>
      <c r="Y452" s="626">
        <v>6</v>
      </c>
      <c r="Z452" s="626">
        <v>399</v>
      </c>
      <c r="AA452" s="625"/>
      <c r="AB452" s="626">
        <v>200</v>
      </c>
      <c r="AC452" s="625"/>
      <c r="AD452" s="625"/>
      <c r="AE452" s="625">
        <v>2018</v>
      </c>
      <c r="AF452" s="625">
        <v>11451</v>
      </c>
      <c r="AG452" s="625"/>
      <c r="AH452" s="625">
        <v>200</v>
      </c>
      <c r="AI452" s="625"/>
      <c r="AJ452" s="625"/>
      <c r="AK452" s="625"/>
      <c r="AL452" s="626">
        <v>9200</v>
      </c>
      <c r="AM452" s="625"/>
      <c r="AN452" s="625"/>
      <c r="AO452" s="625"/>
      <c r="AP452" s="625"/>
      <c r="AQ452" s="625"/>
      <c r="AR452" s="625"/>
      <c r="AS452" s="625"/>
      <c r="AT452" s="625"/>
      <c r="AU452" s="625"/>
      <c r="AV452" s="625"/>
      <c r="AW452" s="625"/>
      <c r="AX452" s="625"/>
      <c r="AY452" s="625"/>
      <c r="AZ452" s="625"/>
      <c r="BA452" s="625"/>
      <c r="BB452" s="625"/>
      <c r="BC452" s="625"/>
      <c r="BD452" s="625"/>
      <c r="BE452" s="625"/>
      <c r="BF452" s="625"/>
    </row>
    <row r="453" spans="1:58" ht="24" hidden="1" customHeight="1" x14ac:dyDescent="0.15">
      <c r="A453" s="220"/>
      <c r="B453" s="147"/>
      <c r="C453" s="625" t="s">
        <v>6342</v>
      </c>
      <c r="D453" s="625" t="s">
        <v>2169</v>
      </c>
      <c r="E453" s="625" t="s">
        <v>6706</v>
      </c>
      <c r="F453" s="625" t="s">
        <v>6707</v>
      </c>
      <c r="G453" s="625" t="s">
        <v>2164</v>
      </c>
      <c r="H453" s="644"/>
      <c r="I453" s="625" t="s">
        <v>6707</v>
      </c>
      <c r="J453" s="625">
        <v>9</v>
      </c>
      <c r="K453" s="625"/>
      <c r="L453" s="626"/>
      <c r="M453" s="626">
        <v>1008.77</v>
      </c>
      <c r="N453" s="626">
        <v>1825</v>
      </c>
      <c r="O453" s="625" t="s">
        <v>429</v>
      </c>
      <c r="P453" s="626"/>
      <c r="Q453" s="626"/>
      <c r="R453" s="626"/>
      <c r="S453" s="626"/>
      <c r="T453" s="626"/>
      <c r="U453" s="626"/>
      <c r="V453" s="626"/>
      <c r="W453" s="626">
        <v>30</v>
      </c>
      <c r="X453" s="626">
        <v>20</v>
      </c>
      <c r="Y453" s="626">
        <v>6</v>
      </c>
      <c r="Z453" s="626">
        <v>618</v>
      </c>
      <c r="AA453" s="625" t="s">
        <v>417</v>
      </c>
      <c r="AB453" s="626"/>
      <c r="AC453" s="625" t="s">
        <v>499</v>
      </c>
      <c r="AD453" s="625" t="s">
        <v>500</v>
      </c>
      <c r="AE453" s="625">
        <v>2005</v>
      </c>
      <c r="AF453" s="625">
        <v>895</v>
      </c>
      <c r="AG453" s="625">
        <v>450</v>
      </c>
      <c r="AH453" s="625">
        <v>1700</v>
      </c>
      <c r="AI453" s="625" t="s">
        <v>417</v>
      </c>
      <c r="AJ453" s="625">
        <v>390</v>
      </c>
      <c r="AK453" s="625" t="s">
        <v>2181</v>
      </c>
      <c r="AL453" s="626">
        <v>3500</v>
      </c>
      <c r="AM453" s="625" t="s">
        <v>417</v>
      </c>
      <c r="AN453" s="625" t="s">
        <v>417</v>
      </c>
      <c r="AO453" s="625">
        <v>1</v>
      </c>
      <c r="AP453" s="625">
        <v>35</v>
      </c>
      <c r="AQ453" s="625" t="s">
        <v>2166</v>
      </c>
      <c r="AR453" s="625"/>
      <c r="AS453" s="625"/>
      <c r="AT453" s="625"/>
      <c r="AU453" s="625"/>
      <c r="AV453" s="625"/>
      <c r="AW453" s="625"/>
      <c r="AX453" s="625"/>
      <c r="AY453" s="625"/>
      <c r="AZ453" s="625"/>
      <c r="BA453" s="625"/>
      <c r="BB453" s="625"/>
      <c r="BC453" s="625"/>
      <c r="BD453" s="625"/>
      <c r="BE453" s="625"/>
      <c r="BF453" s="625"/>
    </row>
    <row r="454" spans="1:58" ht="24" hidden="1" customHeight="1" x14ac:dyDescent="0.15">
      <c r="A454" s="220" t="s">
        <v>156</v>
      </c>
      <c r="B454" s="147"/>
      <c r="C454" s="625" t="s">
        <v>6279</v>
      </c>
      <c r="D454" s="625"/>
      <c r="E454" s="625" t="s">
        <v>6708</v>
      </c>
      <c r="F454" s="625" t="s">
        <v>6279</v>
      </c>
      <c r="G454" s="625"/>
      <c r="H454" s="644"/>
      <c r="I454" s="625" t="s">
        <v>17490</v>
      </c>
      <c r="J454" s="625"/>
      <c r="K454" s="625"/>
      <c r="L454" s="626"/>
      <c r="M454" s="626">
        <v>1391</v>
      </c>
      <c r="N454" s="626">
        <v>2157</v>
      </c>
      <c r="O454" s="625" t="s">
        <v>429</v>
      </c>
      <c r="P454" s="626"/>
      <c r="Q454" s="626"/>
      <c r="R454" s="626"/>
      <c r="S454" s="626"/>
      <c r="T454" s="626"/>
      <c r="U454" s="626"/>
      <c r="V454" s="626"/>
      <c r="W454" s="626">
        <v>25</v>
      </c>
      <c r="X454" s="626">
        <v>16</v>
      </c>
      <c r="Y454" s="626">
        <v>6</v>
      </c>
      <c r="Z454" s="626">
        <v>400</v>
      </c>
      <c r="AA454" s="625"/>
      <c r="AB454" s="626">
        <v>160</v>
      </c>
      <c r="AC454" s="625"/>
      <c r="AD454" s="625"/>
      <c r="AE454" s="625">
        <v>2009</v>
      </c>
      <c r="AF454" s="625"/>
      <c r="AG454" s="625"/>
      <c r="AH454" s="625"/>
      <c r="AI454" s="625"/>
      <c r="AJ454" s="625"/>
      <c r="AK454" s="625"/>
      <c r="AL454" s="626">
        <v>4326</v>
      </c>
      <c r="AM454" s="625"/>
      <c r="AN454" s="625"/>
      <c r="AO454" s="625"/>
      <c r="AP454" s="625"/>
      <c r="AQ454" s="625"/>
      <c r="AR454" s="625"/>
      <c r="AS454" s="625"/>
      <c r="AT454" s="625"/>
      <c r="AU454" s="625"/>
      <c r="AV454" s="625"/>
      <c r="AW454" s="625"/>
      <c r="AX454" s="625"/>
      <c r="AY454" s="625"/>
      <c r="AZ454" s="625"/>
      <c r="BA454" s="625"/>
      <c r="BB454" s="625"/>
      <c r="BC454" s="625"/>
      <c r="BD454" s="625"/>
      <c r="BE454" s="625"/>
      <c r="BF454" s="625"/>
    </row>
    <row r="455" spans="1:58" ht="24" hidden="1" customHeight="1" x14ac:dyDescent="0.15">
      <c r="A455" s="220"/>
      <c r="B455" s="147"/>
      <c r="C455" s="625" t="s">
        <v>6281</v>
      </c>
      <c r="D455" s="625" t="s">
        <v>6709</v>
      </c>
      <c r="E455" s="625" t="s">
        <v>6710</v>
      </c>
      <c r="F455" s="625" t="s">
        <v>6281</v>
      </c>
      <c r="G455" s="625" t="s">
        <v>6711</v>
      </c>
      <c r="H455" s="644"/>
      <c r="I455" s="625" t="s">
        <v>6281</v>
      </c>
      <c r="J455" s="625">
        <v>8</v>
      </c>
      <c r="K455" s="625" t="s">
        <v>152</v>
      </c>
      <c r="L455" s="626">
        <v>11300</v>
      </c>
      <c r="M455" s="626">
        <v>591</v>
      </c>
      <c r="N455" s="626">
        <v>1681</v>
      </c>
      <c r="O455" s="625" t="s">
        <v>429</v>
      </c>
      <c r="P455" s="626"/>
      <c r="Q455" s="626"/>
      <c r="R455" s="626"/>
      <c r="S455" s="626">
        <v>25</v>
      </c>
      <c r="T455" s="626">
        <v>2</v>
      </c>
      <c r="U455" s="626">
        <v>4</v>
      </c>
      <c r="V455" s="626">
        <v>403</v>
      </c>
      <c r="W455" s="626"/>
      <c r="X455" s="626"/>
      <c r="Y455" s="626"/>
      <c r="Z455" s="626"/>
      <c r="AA455" s="625"/>
      <c r="AB455" s="626">
        <v>150</v>
      </c>
      <c r="AC455" s="625"/>
      <c r="AD455" s="625"/>
      <c r="AE455" s="625">
        <v>2000</v>
      </c>
      <c r="AF455" s="625">
        <v>11451</v>
      </c>
      <c r="AG455" s="625"/>
      <c r="AH455" s="625">
        <v>200</v>
      </c>
      <c r="AI455" s="625"/>
      <c r="AJ455" s="625"/>
      <c r="AK455" s="625"/>
      <c r="AL455" s="626">
        <v>11651</v>
      </c>
      <c r="AM455" s="625"/>
      <c r="AN455" s="625"/>
      <c r="AO455" s="625"/>
      <c r="AP455" s="625"/>
      <c r="AQ455" s="625"/>
      <c r="AR455" s="625"/>
      <c r="AS455" s="625"/>
      <c r="AT455" s="625"/>
      <c r="AU455" s="625"/>
      <c r="AV455" s="625"/>
      <c r="AW455" s="625"/>
      <c r="AX455" s="625"/>
      <c r="AY455" s="625"/>
      <c r="AZ455" s="625"/>
      <c r="BA455" s="625"/>
      <c r="BB455" s="625"/>
      <c r="BC455" s="625"/>
      <c r="BD455" s="625"/>
      <c r="BE455" s="625"/>
      <c r="BF455" s="625"/>
    </row>
    <row r="456" spans="1:58" ht="24" hidden="1" customHeight="1" x14ac:dyDescent="0.15">
      <c r="A456" s="220"/>
      <c r="B456" s="147"/>
      <c r="C456" s="625" t="s">
        <v>6286</v>
      </c>
      <c r="D456" s="625"/>
      <c r="E456" s="625" t="s">
        <v>12258</v>
      </c>
      <c r="F456" s="625" t="s">
        <v>6286</v>
      </c>
      <c r="G456" s="625"/>
      <c r="H456" s="644"/>
      <c r="I456" s="625" t="s">
        <v>6286</v>
      </c>
      <c r="J456" s="625"/>
      <c r="K456" s="625"/>
      <c r="L456" s="626">
        <v>12939</v>
      </c>
      <c r="M456" s="626">
        <v>1832</v>
      </c>
      <c r="N456" s="626">
        <v>4788</v>
      </c>
      <c r="O456" s="625" t="s">
        <v>429</v>
      </c>
      <c r="P456" s="626"/>
      <c r="Q456" s="626"/>
      <c r="R456" s="626"/>
      <c r="S456" s="626">
        <v>25</v>
      </c>
      <c r="T456" s="626">
        <v>15</v>
      </c>
      <c r="U456" s="626">
        <v>6</v>
      </c>
      <c r="V456" s="626">
        <v>375</v>
      </c>
      <c r="W456" s="626"/>
      <c r="X456" s="626"/>
      <c r="Y456" s="626"/>
      <c r="Z456" s="626"/>
      <c r="AA456" s="625"/>
      <c r="AB456" s="626"/>
      <c r="AC456" s="625"/>
      <c r="AD456" s="625"/>
      <c r="AE456" s="625">
        <v>2018</v>
      </c>
      <c r="AF456" s="625"/>
      <c r="AG456" s="625"/>
      <c r="AH456" s="625"/>
      <c r="AI456" s="625"/>
      <c r="AJ456" s="625"/>
      <c r="AK456" s="625"/>
      <c r="AL456" s="626">
        <v>12200</v>
      </c>
      <c r="AM456" s="625"/>
      <c r="AN456" s="625"/>
      <c r="AO456" s="625"/>
      <c r="AP456" s="625"/>
      <c r="AQ456" s="625"/>
      <c r="AR456" s="625"/>
      <c r="AS456" s="625"/>
      <c r="AT456" s="625"/>
      <c r="AU456" s="625"/>
      <c r="AV456" s="625"/>
      <c r="AW456" s="625"/>
      <c r="AX456" s="625"/>
      <c r="AY456" s="625"/>
      <c r="AZ456" s="625"/>
      <c r="BA456" s="625"/>
      <c r="BB456" s="625"/>
      <c r="BC456" s="625"/>
      <c r="BD456" s="625"/>
      <c r="BE456" s="625"/>
      <c r="BF456" s="625"/>
    </row>
    <row r="457" spans="1:58" ht="24" hidden="1" customHeight="1" x14ac:dyDescent="0.15">
      <c r="A457" s="220"/>
      <c r="B457" s="147"/>
      <c r="C457" s="625" t="s">
        <v>6292</v>
      </c>
      <c r="D457" s="625"/>
      <c r="E457" s="625" t="s">
        <v>6712</v>
      </c>
      <c r="F457" s="625" t="s">
        <v>6292</v>
      </c>
      <c r="G457" s="625"/>
      <c r="H457" s="644"/>
      <c r="I457" s="625" t="s">
        <v>6292</v>
      </c>
      <c r="J457" s="625"/>
      <c r="K457" s="625"/>
      <c r="L457" s="626">
        <v>5222</v>
      </c>
      <c r="M457" s="626">
        <v>2656</v>
      </c>
      <c r="N457" s="626">
        <v>7840</v>
      </c>
      <c r="O457" s="625" t="s">
        <v>429</v>
      </c>
      <c r="P457" s="626"/>
      <c r="Q457" s="626"/>
      <c r="R457" s="626"/>
      <c r="S457" s="626"/>
      <c r="T457" s="626"/>
      <c r="U457" s="626"/>
      <c r="V457" s="626"/>
      <c r="W457" s="626">
        <v>25</v>
      </c>
      <c r="X457" s="626">
        <v>13</v>
      </c>
      <c r="Y457" s="626">
        <v>6</v>
      </c>
      <c r="Z457" s="626">
        <v>325</v>
      </c>
      <c r="AA457" s="625"/>
      <c r="AB457" s="626">
        <v>144</v>
      </c>
      <c r="AC457" s="625"/>
      <c r="AD457" s="625"/>
      <c r="AE457" s="625">
        <v>2011</v>
      </c>
      <c r="AF457" s="625"/>
      <c r="AG457" s="625"/>
      <c r="AH457" s="625"/>
      <c r="AI457" s="625"/>
      <c r="AJ457" s="625"/>
      <c r="AK457" s="625"/>
      <c r="AL457" s="626">
        <v>12000</v>
      </c>
      <c r="AM457" s="625"/>
      <c r="AN457" s="625"/>
      <c r="AO457" s="625"/>
      <c r="AP457" s="625"/>
      <c r="AQ457" s="625"/>
      <c r="AR457" s="625"/>
      <c r="AS457" s="625"/>
      <c r="AT457" s="625"/>
      <c r="AU457" s="625"/>
      <c r="AV457" s="625"/>
      <c r="AW457" s="625"/>
      <c r="AX457" s="625"/>
      <c r="AY457" s="625"/>
      <c r="AZ457" s="625"/>
      <c r="BA457" s="625"/>
      <c r="BB457" s="625"/>
      <c r="BC457" s="625"/>
      <c r="BD457" s="625"/>
      <c r="BE457" s="625"/>
      <c r="BF457" s="625"/>
    </row>
    <row r="458" spans="1:58" ht="24" hidden="1" customHeight="1" x14ac:dyDescent="0.15">
      <c r="A458" s="220"/>
      <c r="B458" s="147"/>
      <c r="C458" s="625" t="s">
        <v>6299</v>
      </c>
      <c r="D458" s="625"/>
      <c r="E458" s="625" t="s">
        <v>6713</v>
      </c>
      <c r="F458" s="625" t="s">
        <v>6299</v>
      </c>
      <c r="G458" s="625"/>
      <c r="H458" s="644"/>
      <c r="I458" s="625" t="s">
        <v>6299</v>
      </c>
      <c r="J458" s="625"/>
      <c r="K458" s="625"/>
      <c r="L458" s="626">
        <v>2048</v>
      </c>
      <c r="M458" s="626">
        <v>1357</v>
      </c>
      <c r="N458" s="626">
        <v>4367</v>
      </c>
      <c r="O458" s="625" t="s">
        <v>429</v>
      </c>
      <c r="P458" s="626"/>
      <c r="Q458" s="626"/>
      <c r="R458" s="626"/>
      <c r="S458" s="626">
        <v>25</v>
      </c>
      <c r="T458" s="626">
        <v>2</v>
      </c>
      <c r="U458" s="626">
        <v>6</v>
      </c>
      <c r="V458" s="626">
        <v>300</v>
      </c>
      <c r="W458" s="626"/>
      <c r="X458" s="626"/>
      <c r="Y458" s="626"/>
      <c r="Z458" s="626"/>
      <c r="AA458" s="625"/>
      <c r="AB458" s="626">
        <v>50</v>
      </c>
      <c r="AC458" s="625"/>
      <c r="AD458" s="625"/>
      <c r="AE458" s="625">
        <v>2010</v>
      </c>
      <c r="AF458" s="625"/>
      <c r="AG458" s="625"/>
      <c r="AH458" s="625"/>
      <c r="AI458" s="625"/>
      <c r="AJ458" s="625"/>
      <c r="AK458" s="625"/>
      <c r="AL458" s="626">
        <v>9400</v>
      </c>
      <c r="AM458" s="625"/>
      <c r="AN458" s="625"/>
      <c r="AO458" s="625"/>
      <c r="AP458" s="625"/>
      <c r="AQ458" s="625"/>
      <c r="AR458" s="625"/>
      <c r="AS458" s="625"/>
      <c r="AT458" s="625"/>
      <c r="AU458" s="625"/>
      <c r="AV458" s="625"/>
      <c r="AW458" s="625"/>
      <c r="AX458" s="625"/>
      <c r="AY458" s="625"/>
      <c r="AZ458" s="625"/>
      <c r="BA458" s="625"/>
      <c r="BB458" s="625"/>
      <c r="BC458" s="625"/>
      <c r="BD458" s="625"/>
      <c r="BE458" s="625"/>
      <c r="BF458" s="625"/>
    </row>
    <row r="459" spans="1:58" ht="24" hidden="1" customHeight="1" x14ac:dyDescent="0.15">
      <c r="A459" s="220"/>
      <c r="B459" s="147"/>
      <c r="C459" s="625" t="s">
        <v>6303</v>
      </c>
      <c r="D459" s="625" t="s">
        <v>6714</v>
      </c>
      <c r="E459" s="625" t="s">
        <v>6715</v>
      </c>
      <c r="F459" s="625" t="s">
        <v>6303</v>
      </c>
      <c r="G459" s="625" t="s">
        <v>6716</v>
      </c>
      <c r="H459" s="644"/>
      <c r="I459" s="625" t="s">
        <v>6303</v>
      </c>
      <c r="J459" s="625"/>
      <c r="K459" s="625" t="s">
        <v>152</v>
      </c>
      <c r="L459" s="626">
        <v>1576</v>
      </c>
      <c r="M459" s="626">
        <v>1576</v>
      </c>
      <c r="N459" s="626">
        <v>1576</v>
      </c>
      <c r="O459" s="625" t="s">
        <v>429</v>
      </c>
      <c r="P459" s="626"/>
      <c r="Q459" s="626"/>
      <c r="R459" s="626"/>
      <c r="S459" s="626">
        <v>25</v>
      </c>
      <c r="T459" s="626">
        <v>2</v>
      </c>
      <c r="U459" s="626">
        <v>6</v>
      </c>
      <c r="V459" s="626">
        <v>399</v>
      </c>
      <c r="W459" s="626"/>
      <c r="X459" s="626"/>
      <c r="Y459" s="626"/>
      <c r="Z459" s="626"/>
      <c r="AA459" s="625"/>
      <c r="AB459" s="626">
        <v>200</v>
      </c>
      <c r="AC459" s="625"/>
      <c r="AD459" s="625"/>
      <c r="AE459" s="625">
        <v>2002</v>
      </c>
      <c r="AF459" s="625"/>
      <c r="AG459" s="625"/>
      <c r="AH459" s="625"/>
      <c r="AI459" s="625"/>
      <c r="AJ459" s="625"/>
      <c r="AK459" s="625"/>
      <c r="AL459" s="626">
        <v>6600</v>
      </c>
      <c r="AM459" s="625"/>
      <c r="AN459" s="625"/>
      <c r="AO459" s="625"/>
      <c r="AP459" s="625"/>
      <c r="AQ459" s="625"/>
      <c r="AR459" s="625"/>
      <c r="AS459" s="625"/>
      <c r="AT459" s="625"/>
      <c r="AU459" s="625"/>
      <c r="AV459" s="625"/>
      <c r="AW459" s="625"/>
      <c r="AX459" s="625"/>
      <c r="AY459" s="625"/>
      <c r="AZ459" s="625"/>
      <c r="BA459" s="625"/>
      <c r="BB459" s="625"/>
      <c r="BC459" s="625"/>
      <c r="BD459" s="625"/>
      <c r="BE459" s="625"/>
      <c r="BF459" s="625"/>
    </row>
    <row r="460" spans="1:58" ht="24" hidden="1" customHeight="1" x14ac:dyDescent="0.15">
      <c r="A460" s="220"/>
      <c r="B460" s="147"/>
      <c r="C460" s="625" t="s">
        <v>210</v>
      </c>
      <c r="D460" s="625" t="s">
        <v>6717</v>
      </c>
      <c r="E460" s="625" t="s">
        <v>6718</v>
      </c>
      <c r="F460" s="625" t="s">
        <v>210</v>
      </c>
      <c r="G460" s="625"/>
      <c r="H460" s="644" t="s">
        <v>6719</v>
      </c>
      <c r="I460" s="625" t="s">
        <v>210</v>
      </c>
      <c r="J460" s="625"/>
      <c r="K460" s="625">
        <v>10403</v>
      </c>
      <c r="L460" s="626">
        <v>10403</v>
      </c>
      <c r="M460" s="626">
        <v>1973</v>
      </c>
      <c r="N460" s="626">
        <v>2997</v>
      </c>
      <c r="O460" s="625" t="s">
        <v>429</v>
      </c>
      <c r="P460" s="626"/>
      <c r="Q460" s="626"/>
      <c r="R460" s="626"/>
      <c r="S460" s="626">
        <v>25</v>
      </c>
      <c r="T460" s="626">
        <v>21</v>
      </c>
      <c r="U460" s="626">
        <v>8</v>
      </c>
      <c r="V460" s="626">
        <v>525</v>
      </c>
      <c r="W460" s="626">
        <v>20</v>
      </c>
      <c r="X460" s="626">
        <v>5</v>
      </c>
      <c r="Y460" s="626">
        <v>2</v>
      </c>
      <c r="Z460" s="626">
        <v>50</v>
      </c>
      <c r="AA460" s="625"/>
      <c r="AB460" s="626">
        <v>220</v>
      </c>
      <c r="AC460" s="625"/>
      <c r="AD460" s="625" t="s">
        <v>6720</v>
      </c>
      <c r="AE460" s="625">
        <v>2008</v>
      </c>
      <c r="AF460" s="625"/>
      <c r="AG460" s="625"/>
      <c r="AH460" s="625"/>
      <c r="AI460" s="625"/>
      <c r="AJ460" s="625"/>
      <c r="AK460" s="625"/>
      <c r="AL460" s="626">
        <v>5673</v>
      </c>
      <c r="AM460" s="625"/>
      <c r="AN460" s="625"/>
      <c r="AO460" s="625"/>
      <c r="AP460" s="625"/>
      <c r="AQ460" s="625"/>
      <c r="AR460" s="625"/>
      <c r="AS460" s="625"/>
      <c r="AT460" s="625"/>
      <c r="AU460" s="625"/>
      <c r="AV460" s="625"/>
      <c r="AW460" s="625"/>
      <c r="AX460" s="625">
        <v>2008</v>
      </c>
      <c r="AY460" s="625"/>
      <c r="AZ460" s="625"/>
      <c r="BA460" s="625"/>
      <c r="BB460" s="625"/>
      <c r="BC460" s="625"/>
      <c r="BD460" s="625"/>
      <c r="BE460" s="625">
        <v>5673</v>
      </c>
      <c r="BF460" s="625"/>
    </row>
    <row r="461" spans="1:58" ht="24" hidden="1" customHeight="1" x14ac:dyDescent="0.15">
      <c r="A461" s="220"/>
      <c r="B461" s="147"/>
      <c r="C461" s="625" t="s">
        <v>6308</v>
      </c>
      <c r="D461" s="625"/>
      <c r="E461" s="625" t="s">
        <v>6721</v>
      </c>
      <c r="F461" s="625" t="s">
        <v>6308</v>
      </c>
      <c r="G461" s="625"/>
      <c r="H461" s="625"/>
      <c r="I461" s="625" t="s">
        <v>6308</v>
      </c>
      <c r="J461" s="625"/>
      <c r="K461" s="625"/>
      <c r="L461" s="626">
        <v>12491</v>
      </c>
      <c r="M461" s="626">
        <v>2289</v>
      </c>
      <c r="N461" s="626">
        <v>4847</v>
      </c>
      <c r="O461" s="625" t="s">
        <v>429</v>
      </c>
      <c r="P461" s="626"/>
      <c r="Q461" s="626"/>
      <c r="R461" s="626"/>
      <c r="S461" s="626"/>
      <c r="T461" s="626"/>
      <c r="U461" s="626"/>
      <c r="V461" s="626"/>
      <c r="W461" s="626">
        <v>25</v>
      </c>
      <c r="X461" s="626">
        <v>13</v>
      </c>
      <c r="Y461" s="626">
        <v>6</v>
      </c>
      <c r="Z461" s="626">
        <v>325</v>
      </c>
      <c r="AA461" s="625"/>
      <c r="AB461" s="626"/>
      <c r="AC461" s="625"/>
      <c r="AD461" s="625"/>
      <c r="AE461" s="625">
        <v>2016</v>
      </c>
      <c r="AF461" s="625"/>
      <c r="AG461" s="625"/>
      <c r="AH461" s="625"/>
      <c r="AI461" s="625"/>
      <c r="AJ461" s="625"/>
      <c r="AK461" s="625"/>
      <c r="AL461" s="626">
        <v>11700</v>
      </c>
      <c r="AM461" s="625"/>
      <c r="AN461" s="625"/>
      <c r="AO461" s="625"/>
      <c r="AP461" s="625"/>
      <c r="AQ461" s="625"/>
      <c r="AR461" s="625"/>
      <c r="AS461" s="625"/>
      <c r="AT461" s="625"/>
      <c r="AU461" s="625"/>
      <c r="AV461" s="625"/>
      <c r="AW461" s="625"/>
      <c r="AX461" s="625"/>
      <c r="AY461" s="625"/>
      <c r="AZ461" s="625"/>
      <c r="BA461" s="625"/>
      <c r="BB461" s="625"/>
      <c r="BC461" s="625"/>
      <c r="BD461" s="625"/>
      <c r="BE461" s="625"/>
      <c r="BF461" s="625"/>
    </row>
    <row r="462" spans="1:58" ht="24" hidden="1" customHeight="1" x14ac:dyDescent="0.15">
      <c r="A462" s="220"/>
      <c r="B462" s="147"/>
      <c r="C462" s="627" t="s">
        <v>6313</v>
      </c>
      <c r="D462" s="645"/>
      <c r="E462" s="627" t="s">
        <v>6722</v>
      </c>
      <c r="F462" s="627" t="s">
        <v>6313</v>
      </c>
      <c r="G462" s="627"/>
      <c r="H462" s="627"/>
      <c r="I462" s="627" t="s">
        <v>6313</v>
      </c>
      <c r="J462" s="627"/>
      <c r="K462" s="626"/>
      <c r="L462" s="626">
        <v>4245</v>
      </c>
      <c r="M462" s="626">
        <v>4245</v>
      </c>
      <c r="N462" s="626">
        <v>4245</v>
      </c>
      <c r="O462" s="625" t="s">
        <v>429</v>
      </c>
      <c r="P462" s="627"/>
      <c r="Q462" s="627"/>
      <c r="R462" s="626"/>
      <c r="S462" s="626">
        <v>25</v>
      </c>
      <c r="T462" s="626">
        <v>21</v>
      </c>
      <c r="U462" s="626">
        <v>8</v>
      </c>
      <c r="V462" s="626">
        <v>530</v>
      </c>
      <c r="W462" s="626">
        <v>25</v>
      </c>
      <c r="X462" s="626">
        <v>21</v>
      </c>
      <c r="Y462" s="627">
        <v>8</v>
      </c>
      <c r="Z462" s="627">
        <v>530</v>
      </c>
      <c r="AA462" s="627"/>
      <c r="AB462" s="627">
        <v>300</v>
      </c>
      <c r="AC462" s="627"/>
      <c r="AD462" s="626"/>
      <c r="AE462" s="625">
        <v>2009</v>
      </c>
      <c r="AF462" s="627"/>
      <c r="AG462" s="627"/>
      <c r="AH462" s="627"/>
      <c r="AI462" s="627"/>
      <c r="AJ462" s="627"/>
      <c r="AK462" s="627"/>
      <c r="AL462" s="626">
        <v>8100</v>
      </c>
      <c r="AM462" s="627"/>
      <c r="AN462" s="627"/>
      <c r="AO462" s="627"/>
      <c r="AP462" s="627"/>
      <c r="AQ462" s="627"/>
      <c r="AR462" s="627"/>
      <c r="AS462" s="627"/>
      <c r="AT462" s="627"/>
      <c r="AU462" s="627"/>
      <c r="AV462" s="627"/>
      <c r="AW462" s="627"/>
      <c r="AX462" s="613"/>
      <c r="AY462" s="613"/>
      <c r="AZ462" s="613"/>
      <c r="BA462" s="613"/>
      <c r="BB462" s="613"/>
      <c r="BC462" s="613"/>
      <c r="BD462" s="613"/>
      <c r="BE462" s="614"/>
      <c r="BF462" s="625"/>
    </row>
    <row r="463" spans="1:58" ht="24" hidden="1" customHeight="1" x14ac:dyDescent="0.2">
      <c r="A463" s="220"/>
      <c r="B463" s="154"/>
      <c r="C463" s="625" t="s">
        <v>6320</v>
      </c>
      <c r="D463" s="625"/>
      <c r="E463" s="631" t="s">
        <v>6723</v>
      </c>
      <c r="F463" s="625" t="s">
        <v>6320</v>
      </c>
      <c r="G463" s="625"/>
      <c r="H463" s="644"/>
      <c r="I463" s="625" t="s">
        <v>6320</v>
      </c>
      <c r="J463" s="625"/>
      <c r="K463" s="625"/>
      <c r="L463" s="626">
        <v>1874</v>
      </c>
      <c r="M463" s="626">
        <v>1873.98</v>
      </c>
      <c r="N463" s="626">
        <v>2997.8</v>
      </c>
      <c r="O463" s="625" t="s">
        <v>429</v>
      </c>
      <c r="P463" s="626"/>
      <c r="Q463" s="626"/>
      <c r="R463" s="626"/>
      <c r="S463" s="626">
        <v>25</v>
      </c>
      <c r="T463" s="626">
        <v>14.5</v>
      </c>
      <c r="U463" s="626">
        <v>6</v>
      </c>
      <c r="V463" s="626">
        <v>362.5</v>
      </c>
      <c r="W463" s="626"/>
      <c r="X463" s="626"/>
      <c r="Y463" s="626"/>
      <c r="Z463" s="626"/>
      <c r="AA463" s="625"/>
      <c r="AB463" s="626">
        <v>160</v>
      </c>
      <c r="AC463" s="625"/>
      <c r="AD463" s="625"/>
      <c r="AE463" s="625">
        <v>2012</v>
      </c>
      <c r="AF463" s="625"/>
      <c r="AG463" s="625"/>
      <c r="AH463" s="625"/>
      <c r="AI463" s="625"/>
      <c r="AJ463" s="625"/>
      <c r="AK463" s="625"/>
      <c r="AL463" s="626">
        <v>7700</v>
      </c>
      <c r="AM463" s="627"/>
      <c r="AN463" s="627"/>
      <c r="AO463" s="627"/>
      <c r="AP463" s="627"/>
      <c r="AQ463" s="627"/>
      <c r="AR463" s="627"/>
      <c r="AS463" s="627"/>
      <c r="AT463" s="627"/>
      <c r="AU463" s="627"/>
      <c r="AV463" s="627"/>
      <c r="AW463" s="627"/>
      <c r="AX463" s="613"/>
      <c r="AY463" s="613"/>
      <c r="AZ463" s="613"/>
      <c r="BA463" s="613"/>
      <c r="BB463" s="613"/>
      <c r="BC463" s="613"/>
      <c r="BD463" s="613"/>
      <c r="BE463" s="614"/>
      <c r="BF463" s="625"/>
    </row>
    <row r="464" spans="1:58" ht="24" hidden="1" customHeight="1" x14ac:dyDescent="0.15">
      <c r="A464" s="220"/>
      <c r="B464" s="147"/>
      <c r="C464" s="625" t="s">
        <v>6326</v>
      </c>
      <c r="D464" s="625"/>
      <c r="E464" s="631" t="s">
        <v>6724</v>
      </c>
      <c r="F464" s="625" t="s">
        <v>6326</v>
      </c>
      <c r="G464" s="625"/>
      <c r="H464" s="644"/>
      <c r="I464" s="625" t="s">
        <v>16285</v>
      </c>
      <c r="J464" s="625"/>
      <c r="K464" s="625"/>
      <c r="L464" s="626">
        <v>8021</v>
      </c>
      <c r="M464" s="626">
        <v>1536</v>
      </c>
      <c r="N464" s="626">
        <v>2450</v>
      </c>
      <c r="O464" s="625" t="s">
        <v>429</v>
      </c>
      <c r="P464" s="626"/>
      <c r="Q464" s="626"/>
      <c r="R464" s="626"/>
      <c r="S464" s="626">
        <v>25</v>
      </c>
      <c r="T464" s="626">
        <v>15</v>
      </c>
      <c r="U464" s="626">
        <v>6</v>
      </c>
      <c r="V464" s="626">
        <v>375</v>
      </c>
      <c r="W464" s="626"/>
      <c r="X464" s="626"/>
      <c r="Y464" s="626"/>
      <c r="Z464" s="626"/>
      <c r="AA464" s="625"/>
      <c r="AB464" s="626">
        <v>160</v>
      </c>
      <c r="AC464" s="625"/>
      <c r="AD464" s="625"/>
      <c r="AE464" s="625">
        <v>2015</v>
      </c>
      <c r="AF464" s="625"/>
      <c r="AG464" s="625"/>
      <c r="AH464" s="625"/>
      <c r="AI464" s="625"/>
      <c r="AJ464" s="625"/>
      <c r="AK464" s="625"/>
      <c r="AL464" s="626">
        <v>6300</v>
      </c>
      <c r="AM464" s="627"/>
      <c r="AN464" s="627"/>
      <c r="AO464" s="627"/>
      <c r="AP464" s="627"/>
      <c r="AQ464" s="627"/>
      <c r="AR464" s="627"/>
      <c r="AS464" s="627"/>
      <c r="AT464" s="627"/>
      <c r="AU464" s="627"/>
      <c r="AV464" s="627"/>
      <c r="AW464" s="627"/>
      <c r="AX464" s="613"/>
      <c r="AY464" s="613"/>
      <c r="AZ464" s="613"/>
      <c r="BA464" s="613"/>
      <c r="BB464" s="613"/>
      <c r="BC464" s="613"/>
      <c r="BD464" s="613"/>
      <c r="BE464" s="614"/>
      <c r="BF464" s="625"/>
    </row>
    <row r="465" spans="1:58" ht="24" hidden="1" customHeight="1" x14ac:dyDescent="0.15">
      <c r="A465" s="220"/>
      <c r="B465" s="147"/>
      <c r="C465" s="625" t="s">
        <v>6331</v>
      </c>
      <c r="D465" s="625"/>
      <c r="E465" s="631" t="s">
        <v>14044</v>
      </c>
      <c r="F465" s="625" t="s">
        <v>6331</v>
      </c>
      <c r="G465" s="625"/>
      <c r="H465" s="644"/>
      <c r="I465" s="625" t="s">
        <v>17472</v>
      </c>
      <c r="J465" s="625"/>
      <c r="K465" s="625"/>
      <c r="L465" s="626">
        <v>3200</v>
      </c>
      <c r="M465" s="626">
        <v>1612</v>
      </c>
      <c r="N465" s="626">
        <v>2752</v>
      </c>
      <c r="O465" s="625" t="s">
        <v>429</v>
      </c>
      <c r="P465" s="626"/>
      <c r="Q465" s="626"/>
      <c r="R465" s="626"/>
      <c r="S465" s="626"/>
      <c r="T465" s="626"/>
      <c r="U465" s="626"/>
      <c r="V465" s="626"/>
      <c r="W465" s="626">
        <v>25</v>
      </c>
      <c r="X465" s="626">
        <v>15</v>
      </c>
      <c r="Y465" s="626">
        <v>6</v>
      </c>
      <c r="Z465" s="626">
        <v>375</v>
      </c>
      <c r="AA465" s="625"/>
      <c r="AB465" s="626">
        <v>160</v>
      </c>
      <c r="AC465" s="625"/>
      <c r="AD465" s="625"/>
      <c r="AE465" s="625">
        <v>2018</v>
      </c>
      <c r="AF465" s="625"/>
      <c r="AG465" s="625"/>
      <c r="AH465" s="625"/>
      <c r="AI465" s="625"/>
      <c r="AJ465" s="625"/>
      <c r="AK465" s="625"/>
      <c r="AL465" s="626">
        <v>9000</v>
      </c>
      <c r="AM465" s="627"/>
      <c r="AN465" s="627"/>
      <c r="AO465" s="627"/>
      <c r="AP465" s="627"/>
      <c r="AQ465" s="627"/>
      <c r="AR465" s="627"/>
      <c r="AS465" s="627"/>
      <c r="AT465" s="627"/>
      <c r="AU465" s="627"/>
      <c r="AV465" s="627"/>
      <c r="AW465" s="627"/>
      <c r="AX465" s="613"/>
      <c r="AY465" s="613"/>
      <c r="AZ465" s="613"/>
      <c r="BA465" s="613"/>
      <c r="BB465" s="613"/>
      <c r="BC465" s="613"/>
      <c r="BD465" s="613"/>
      <c r="BE465" s="614"/>
      <c r="BF465" s="625"/>
    </row>
    <row r="466" spans="1:58" ht="24" hidden="1" customHeight="1" x14ac:dyDescent="0.15">
      <c r="A466" s="220"/>
      <c r="B466" s="293"/>
      <c r="C466" s="613" t="s">
        <v>6336</v>
      </c>
      <c r="D466" s="613"/>
      <c r="E466" s="613" t="s">
        <v>6725</v>
      </c>
      <c r="F466" s="613" t="s">
        <v>6336</v>
      </c>
      <c r="G466" s="613"/>
      <c r="H466" s="613"/>
      <c r="I466" s="613" t="s">
        <v>6336</v>
      </c>
      <c r="J466" s="613"/>
      <c r="K466" s="613"/>
      <c r="L466" s="614">
        <v>9491</v>
      </c>
      <c r="M466" s="614">
        <v>1834</v>
      </c>
      <c r="N466" s="614">
        <v>3323</v>
      </c>
      <c r="O466" s="613" t="s">
        <v>429</v>
      </c>
      <c r="P466" s="613"/>
      <c r="Q466" s="613"/>
      <c r="R466" s="613"/>
      <c r="S466" s="613"/>
      <c r="T466" s="613"/>
      <c r="U466" s="613"/>
      <c r="V466" s="613"/>
      <c r="W466" s="613">
        <v>25</v>
      </c>
      <c r="X466" s="613">
        <v>13</v>
      </c>
      <c r="Y466" s="613">
        <v>6</v>
      </c>
      <c r="Z466" s="613">
        <v>325</v>
      </c>
      <c r="AA466" s="613"/>
      <c r="AB466" s="613"/>
      <c r="AC466" s="613"/>
      <c r="AD466" s="613"/>
      <c r="AE466" s="613">
        <v>2010</v>
      </c>
      <c r="AF466" s="613"/>
      <c r="AG466" s="613"/>
      <c r="AH466" s="613"/>
      <c r="AI466" s="613"/>
      <c r="AJ466" s="613"/>
      <c r="AK466" s="613"/>
      <c r="AL466" s="614">
        <v>6700</v>
      </c>
      <c r="AM466" s="625"/>
      <c r="AN466" s="625"/>
      <c r="AO466" s="625"/>
      <c r="AP466" s="625"/>
      <c r="AQ466" s="625"/>
      <c r="AR466" s="625"/>
      <c r="AS466" s="625"/>
      <c r="AT466" s="625"/>
      <c r="AU466" s="625"/>
      <c r="AV466" s="625"/>
      <c r="AW466" s="625"/>
      <c r="AX466" s="625"/>
      <c r="AY466" s="625"/>
      <c r="AZ466" s="625"/>
      <c r="BA466" s="625"/>
      <c r="BB466" s="625"/>
      <c r="BC466" s="625"/>
      <c r="BD466" s="625"/>
      <c r="BE466" s="625"/>
      <c r="BF466" s="625"/>
    </row>
    <row r="467" spans="1:58" s="575" customFormat="1" ht="24" hidden="1" customHeight="1" x14ac:dyDescent="0.15">
      <c r="A467" s="1257"/>
      <c r="B467" s="669" t="s">
        <v>58</v>
      </c>
      <c r="C467" s="650" t="s">
        <v>55</v>
      </c>
      <c r="D467" s="650"/>
      <c r="E467" s="676">
        <f>COUNTA(E468:E498)</f>
        <v>31</v>
      </c>
      <c r="F467" s="650"/>
      <c r="G467" s="650"/>
      <c r="H467" s="650"/>
      <c r="I467" s="650"/>
      <c r="J467" s="650"/>
      <c r="K467" s="650"/>
      <c r="L467" s="665">
        <f>SUM(L468:L498)</f>
        <v>520001</v>
      </c>
      <c r="M467" s="665">
        <f>SUM(M468:M498)</f>
        <v>97031.66</v>
      </c>
      <c r="N467" s="665">
        <f>SUM(N468:N498)</f>
        <v>153012.17000000001</v>
      </c>
      <c r="O467" s="650"/>
      <c r="P467" s="665"/>
      <c r="Q467" s="665"/>
      <c r="R467" s="665"/>
      <c r="S467" s="665"/>
      <c r="T467" s="665"/>
      <c r="U467" s="665"/>
      <c r="V467" s="665"/>
      <c r="W467" s="665"/>
      <c r="X467" s="665"/>
      <c r="Y467" s="665"/>
      <c r="Z467" s="665"/>
      <c r="AA467" s="650"/>
      <c r="AB467" s="665"/>
      <c r="AC467" s="650"/>
      <c r="AD467" s="650"/>
      <c r="AE467" s="650"/>
      <c r="AF467" s="650"/>
      <c r="AG467" s="650"/>
      <c r="AH467" s="650"/>
      <c r="AI467" s="650"/>
      <c r="AJ467" s="650"/>
      <c r="AK467" s="650"/>
      <c r="AL467" s="665"/>
      <c r="AM467" s="650"/>
      <c r="AN467" s="650"/>
      <c r="AO467" s="650"/>
      <c r="AP467" s="650"/>
      <c r="AQ467" s="650"/>
      <c r="AR467" s="650"/>
      <c r="AS467" s="650"/>
      <c r="AT467" s="650"/>
      <c r="AU467" s="650"/>
      <c r="AV467" s="650"/>
      <c r="AW467" s="650"/>
      <c r="AX467" s="650"/>
      <c r="AY467" s="650"/>
      <c r="AZ467" s="650"/>
      <c r="BA467" s="650"/>
      <c r="BB467" s="650"/>
      <c r="BC467" s="650"/>
      <c r="BD467" s="650"/>
      <c r="BE467" s="650"/>
      <c r="BF467" s="650"/>
    </row>
    <row r="468" spans="1:58" ht="24" hidden="1" customHeight="1" x14ac:dyDescent="0.15">
      <c r="A468" s="220" t="s">
        <v>93</v>
      </c>
      <c r="B468" s="147"/>
      <c r="C468" s="625" t="s">
        <v>6788</v>
      </c>
      <c r="D468" s="625" t="s">
        <v>6944</v>
      </c>
      <c r="E468" s="625" t="s">
        <v>7248</v>
      </c>
      <c r="F468" s="625" t="s">
        <v>6788</v>
      </c>
      <c r="G468" s="625" t="s">
        <v>6945</v>
      </c>
      <c r="H468" s="644"/>
      <c r="I468" s="625" t="s">
        <v>7249</v>
      </c>
      <c r="J468" s="625">
        <v>5</v>
      </c>
      <c r="K468" s="625"/>
      <c r="L468" s="626">
        <v>8004</v>
      </c>
      <c r="M468" s="626">
        <v>3740</v>
      </c>
      <c r="N468" s="626">
        <v>5158</v>
      </c>
      <c r="O468" s="625" t="s">
        <v>429</v>
      </c>
      <c r="P468" s="626"/>
      <c r="Q468" s="626"/>
      <c r="R468" s="626"/>
      <c r="S468" s="626">
        <v>50</v>
      </c>
      <c r="T468" s="626">
        <v>1.9</v>
      </c>
      <c r="U468" s="626">
        <v>8</v>
      </c>
      <c r="V468" s="626">
        <v>1050</v>
      </c>
      <c r="W468" s="626"/>
      <c r="X468" s="626"/>
      <c r="Y468" s="626"/>
      <c r="Z468" s="626"/>
      <c r="AA468" s="625"/>
      <c r="AB468" s="626">
        <v>800</v>
      </c>
      <c r="AC468" s="626">
        <v>800</v>
      </c>
      <c r="AD468" s="625" t="s">
        <v>499</v>
      </c>
      <c r="AE468" s="625">
        <v>1985</v>
      </c>
      <c r="AF468" s="625">
        <v>1203</v>
      </c>
      <c r="AG468" s="625">
        <v>1202</v>
      </c>
      <c r="AH468" s="625"/>
      <c r="AI468" s="625"/>
      <c r="AJ468" s="625"/>
      <c r="AK468" s="625"/>
      <c r="AL468" s="626">
        <v>2405</v>
      </c>
      <c r="AM468" s="626">
        <v>2405</v>
      </c>
      <c r="AN468" s="625"/>
      <c r="AO468" s="625"/>
      <c r="AP468" s="625"/>
      <c r="AQ468" s="625"/>
      <c r="AR468" s="625"/>
      <c r="AS468" s="625"/>
      <c r="AT468" s="625"/>
      <c r="AU468" s="625"/>
      <c r="AV468" s="625"/>
      <c r="AW468" s="625"/>
      <c r="AX468" s="625"/>
      <c r="AY468" s="625"/>
      <c r="AZ468" s="625"/>
      <c r="BA468" s="625"/>
      <c r="BB468" s="625"/>
      <c r="BC468" s="625"/>
      <c r="BD468" s="625"/>
      <c r="BE468" s="625"/>
      <c r="BF468" s="614"/>
    </row>
    <row r="469" spans="1:58" ht="24" hidden="1" customHeight="1" x14ac:dyDescent="0.15">
      <c r="A469" s="220"/>
      <c r="B469" s="147"/>
      <c r="C469" s="625" t="s">
        <v>6788</v>
      </c>
      <c r="D469" s="625"/>
      <c r="E469" s="625" t="s">
        <v>13836</v>
      </c>
      <c r="F469" s="625" t="s">
        <v>6788</v>
      </c>
      <c r="G469" s="625"/>
      <c r="H469" s="644"/>
      <c r="I469" s="625" t="s">
        <v>7249</v>
      </c>
      <c r="J469" s="625"/>
      <c r="K469" s="625"/>
      <c r="L469" s="626">
        <v>17403</v>
      </c>
      <c r="M469" s="626">
        <v>2281</v>
      </c>
      <c r="N469" s="626">
        <v>4714</v>
      </c>
      <c r="O469" s="625" t="s">
        <v>429</v>
      </c>
      <c r="P469" s="626"/>
      <c r="Q469" s="626"/>
      <c r="R469" s="626"/>
      <c r="S469" s="626"/>
      <c r="T469" s="626"/>
      <c r="U469" s="626"/>
      <c r="V469" s="626"/>
      <c r="W469" s="626">
        <v>25</v>
      </c>
      <c r="X469" s="626">
        <v>2</v>
      </c>
      <c r="Y469" s="626">
        <v>6</v>
      </c>
      <c r="Z469" s="626">
        <v>300</v>
      </c>
      <c r="AA469" s="625"/>
      <c r="AB469" s="626">
        <v>800</v>
      </c>
      <c r="AC469" s="626"/>
      <c r="AD469" s="625"/>
      <c r="AE469" s="625">
        <v>2019</v>
      </c>
      <c r="AF469" s="625"/>
      <c r="AG469" s="625"/>
      <c r="AH469" s="625"/>
      <c r="AI469" s="625"/>
      <c r="AJ469" s="625"/>
      <c r="AK469" s="625"/>
      <c r="AL469" s="626">
        <v>16600</v>
      </c>
      <c r="AM469" s="626"/>
      <c r="AN469" s="625"/>
      <c r="AO469" s="625"/>
      <c r="AP469" s="625"/>
      <c r="AQ469" s="625"/>
      <c r="AR469" s="625"/>
      <c r="AS469" s="625"/>
      <c r="AT469" s="625"/>
      <c r="AU469" s="625"/>
      <c r="AV469" s="625"/>
      <c r="AW469" s="625"/>
      <c r="AX469" s="625"/>
      <c r="AY469" s="625"/>
      <c r="AZ469" s="625"/>
      <c r="BA469" s="625"/>
      <c r="BB469" s="625"/>
      <c r="BC469" s="625"/>
      <c r="BD469" s="625"/>
      <c r="BE469" s="625"/>
      <c r="BF469" s="625" t="s">
        <v>2392</v>
      </c>
    </row>
    <row r="470" spans="1:58" ht="24" hidden="1" customHeight="1" x14ac:dyDescent="0.2">
      <c r="A470" s="220"/>
      <c r="B470" s="154"/>
      <c r="C470" s="625" t="s">
        <v>6794</v>
      </c>
      <c r="D470" s="714" t="s">
        <v>17783</v>
      </c>
      <c r="E470" s="625" t="s">
        <v>7250</v>
      </c>
      <c r="F470" s="625" t="s">
        <v>6794</v>
      </c>
      <c r="G470" s="625"/>
      <c r="H470" s="644"/>
      <c r="I470" s="625" t="s">
        <v>10770</v>
      </c>
      <c r="J470" s="625"/>
      <c r="K470" s="625"/>
      <c r="L470" s="830">
        <v>6507</v>
      </c>
      <c r="M470" s="830">
        <v>1650.63</v>
      </c>
      <c r="N470" s="830">
        <v>2650.63</v>
      </c>
      <c r="O470" s="625" t="s">
        <v>429</v>
      </c>
      <c r="P470" s="626"/>
      <c r="Q470" s="626"/>
      <c r="R470" s="626"/>
      <c r="S470" s="626"/>
      <c r="T470" s="626"/>
      <c r="U470" s="626"/>
      <c r="V470" s="626"/>
      <c r="W470" s="626">
        <v>25</v>
      </c>
      <c r="X470" s="626">
        <v>15</v>
      </c>
      <c r="Y470" s="626">
        <v>6</v>
      </c>
      <c r="Z470" s="626">
        <v>400</v>
      </c>
      <c r="AA470" s="625"/>
      <c r="AB470" s="626"/>
      <c r="AC470" s="626"/>
      <c r="AD470" s="625"/>
      <c r="AE470" s="625">
        <v>2006</v>
      </c>
      <c r="AF470" s="625"/>
      <c r="AG470" s="625"/>
      <c r="AH470" s="625"/>
      <c r="AI470" s="625"/>
      <c r="AJ470" s="625"/>
      <c r="AK470" s="625"/>
      <c r="AL470" s="626">
        <v>5975</v>
      </c>
      <c r="AM470" s="626">
        <v>5975</v>
      </c>
      <c r="AN470" s="625"/>
      <c r="AO470" s="625"/>
      <c r="AP470" s="625"/>
      <c r="AQ470" s="625"/>
      <c r="AR470" s="625"/>
      <c r="AS470" s="625"/>
      <c r="AT470" s="625"/>
      <c r="AU470" s="625"/>
      <c r="AV470" s="625"/>
      <c r="AW470" s="625"/>
      <c r="AX470" s="625"/>
      <c r="AY470" s="625"/>
      <c r="AZ470" s="625"/>
      <c r="BA470" s="625"/>
      <c r="BB470" s="625"/>
      <c r="BC470" s="625"/>
      <c r="BD470" s="625"/>
      <c r="BE470" s="625"/>
      <c r="BF470" s="625"/>
    </row>
    <row r="471" spans="1:58" ht="24" hidden="1" customHeight="1" x14ac:dyDescent="0.2">
      <c r="A471" s="220" t="s">
        <v>336</v>
      </c>
      <c r="B471" s="154"/>
      <c r="C471" s="625" t="s">
        <v>6794</v>
      </c>
      <c r="D471" s="714" t="s">
        <v>17784</v>
      </c>
      <c r="E471" s="625" t="s">
        <v>15092</v>
      </c>
      <c r="F471" s="625" t="s">
        <v>6794</v>
      </c>
      <c r="G471" s="625"/>
      <c r="H471" s="644"/>
      <c r="I471" s="625" t="s">
        <v>6794</v>
      </c>
      <c r="J471" s="625"/>
      <c r="K471" s="625"/>
      <c r="L471" s="830">
        <v>73468</v>
      </c>
      <c r="M471" s="830">
        <v>2725.62</v>
      </c>
      <c r="N471" s="830">
        <v>4077.44</v>
      </c>
      <c r="O471" s="625" t="s">
        <v>429</v>
      </c>
      <c r="P471" s="626" t="s">
        <v>417</v>
      </c>
      <c r="Q471" s="626" t="s">
        <v>417</v>
      </c>
      <c r="R471" s="626" t="s">
        <v>417</v>
      </c>
      <c r="S471" s="626" t="s">
        <v>417</v>
      </c>
      <c r="T471" s="626" t="s">
        <v>417</v>
      </c>
      <c r="U471" s="626" t="s">
        <v>417</v>
      </c>
      <c r="V471" s="626" t="s">
        <v>417</v>
      </c>
      <c r="W471" s="626">
        <v>25</v>
      </c>
      <c r="X471" s="626">
        <v>17</v>
      </c>
      <c r="Y471" s="626">
        <v>6</v>
      </c>
      <c r="Z471" s="626">
        <v>425</v>
      </c>
      <c r="AA471" s="625"/>
      <c r="AB471" s="626" t="s">
        <v>417</v>
      </c>
      <c r="AC471" s="626"/>
      <c r="AD471" s="625"/>
      <c r="AE471" s="625">
        <v>2020</v>
      </c>
      <c r="AF471" s="625"/>
      <c r="AG471" s="625"/>
      <c r="AH471" s="625"/>
      <c r="AI471" s="625"/>
      <c r="AJ471" s="625"/>
      <c r="AK471" s="625"/>
      <c r="AL471" s="626">
        <v>9950</v>
      </c>
      <c r="AM471" s="626"/>
      <c r="AN471" s="625"/>
      <c r="AO471" s="625"/>
      <c r="AP471" s="625"/>
      <c r="AQ471" s="625"/>
      <c r="AR471" s="625"/>
      <c r="AS471" s="625"/>
      <c r="AT471" s="625"/>
      <c r="AU471" s="625"/>
      <c r="AV471" s="625"/>
      <c r="AW471" s="625"/>
      <c r="AX471" s="625"/>
      <c r="AY471" s="625"/>
      <c r="AZ471" s="625"/>
      <c r="BA471" s="625"/>
      <c r="BB471" s="625"/>
      <c r="BC471" s="625"/>
      <c r="BD471" s="625"/>
      <c r="BE471" s="625"/>
      <c r="BF471" s="625"/>
    </row>
    <row r="472" spans="1:58" ht="24" hidden="1" customHeight="1" x14ac:dyDescent="0.2">
      <c r="A472" s="220"/>
      <c r="B472" s="154"/>
      <c r="C472" s="625" t="s">
        <v>6804</v>
      </c>
      <c r="D472" s="625"/>
      <c r="E472" s="625" t="s">
        <v>7251</v>
      </c>
      <c r="F472" s="625" t="s">
        <v>6804</v>
      </c>
      <c r="G472" s="625"/>
      <c r="H472" s="644"/>
      <c r="I472" s="625" t="s">
        <v>6804</v>
      </c>
      <c r="J472" s="625"/>
      <c r="K472" s="625"/>
      <c r="L472" s="626">
        <v>38588</v>
      </c>
      <c r="M472" s="626">
        <v>6958</v>
      </c>
      <c r="N472" s="626">
        <v>12579</v>
      </c>
      <c r="O472" s="625" t="s">
        <v>429</v>
      </c>
      <c r="P472" s="626">
        <v>10</v>
      </c>
      <c r="Q472" s="626">
        <v>25</v>
      </c>
      <c r="R472" s="626">
        <v>5</v>
      </c>
      <c r="S472" s="626">
        <v>50</v>
      </c>
      <c r="T472" s="626">
        <v>25</v>
      </c>
      <c r="U472" s="626">
        <v>10</v>
      </c>
      <c r="V472" s="626">
        <v>1250</v>
      </c>
      <c r="W472" s="626">
        <v>18</v>
      </c>
      <c r="X472" s="626">
        <v>8</v>
      </c>
      <c r="Y472" s="626">
        <v>3</v>
      </c>
      <c r="Z472" s="626">
        <v>144</v>
      </c>
      <c r="AA472" s="625"/>
      <c r="AB472" s="626">
        <v>2000</v>
      </c>
      <c r="AC472" s="626">
        <v>2000</v>
      </c>
      <c r="AD472" s="625"/>
      <c r="AE472" s="625">
        <v>2006</v>
      </c>
      <c r="AF472" s="625"/>
      <c r="AG472" s="625"/>
      <c r="AH472" s="625"/>
      <c r="AI472" s="625"/>
      <c r="AJ472" s="625"/>
      <c r="AK472" s="625"/>
      <c r="AL472" s="626">
        <v>32000</v>
      </c>
      <c r="AM472" s="626">
        <v>32000</v>
      </c>
      <c r="AN472" s="625"/>
      <c r="AO472" s="625"/>
      <c r="AP472" s="625"/>
      <c r="AQ472" s="625"/>
      <c r="AR472" s="625"/>
      <c r="AS472" s="625"/>
      <c r="AT472" s="625"/>
      <c r="AU472" s="625"/>
      <c r="AV472" s="625"/>
      <c r="AW472" s="625"/>
      <c r="AX472" s="625"/>
      <c r="AY472" s="625"/>
      <c r="AZ472" s="625"/>
      <c r="BA472" s="625"/>
      <c r="BB472" s="625"/>
      <c r="BC472" s="625"/>
      <c r="BD472" s="625"/>
      <c r="BE472" s="625"/>
      <c r="BF472" s="625"/>
    </row>
    <row r="473" spans="1:58" ht="24" hidden="1" customHeight="1" x14ac:dyDescent="0.2">
      <c r="A473" s="220"/>
      <c r="B473" s="154"/>
      <c r="C473" s="625" t="s">
        <v>6804</v>
      </c>
      <c r="D473" s="625"/>
      <c r="E473" s="625" t="s">
        <v>7252</v>
      </c>
      <c r="F473" s="625" t="s">
        <v>6804</v>
      </c>
      <c r="G473" s="625"/>
      <c r="H473" s="644"/>
      <c r="I473" s="625" t="s">
        <v>6804</v>
      </c>
      <c r="J473" s="625"/>
      <c r="K473" s="625"/>
      <c r="L473" s="626">
        <v>2308</v>
      </c>
      <c r="M473" s="626">
        <v>983</v>
      </c>
      <c r="N473" s="626">
        <v>1159</v>
      </c>
      <c r="O473" s="625" t="s">
        <v>429</v>
      </c>
      <c r="P473" s="626">
        <v>39</v>
      </c>
      <c r="Q473" s="626">
        <v>23</v>
      </c>
      <c r="R473" s="626"/>
      <c r="S473" s="626"/>
      <c r="T473" s="626"/>
      <c r="U473" s="626"/>
      <c r="V473" s="626"/>
      <c r="W473" s="626"/>
      <c r="X473" s="626"/>
      <c r="Y473" s="626"/>
      <c r="Z473" s="626"/>
      <c r="AA473" s="625"/>
      <c r="AB473" s="626"/>
      <c r="AC473" s="626"/>
      <c r="AD473" s="625"/>
      <c r="AE473" s="625">
        <v>2010</v>
      </c>
      <c r="AF473" s="625"/>
      <c r="AG473" s="625"/>
      <c r="AH473" s="625"/>
      <c r="AI473" s="625"/>
      <c r="AJ473" s="625"/>
      <c r="AK473" s="625"/>
      <c r="AL473" s="626">
        <v>2179</v>
      </c>
      <c r="AM473" s="626"/>
      <c r="AN473" s="625"/>
      <c r="AO473" s="625"/>
      <c r="AP473" s="625"/>
      <c r="AQ473" s="625"/>
      <c r="AR473" s="625"/>
      <c r="AS473" s="625"/>
      <c r="AT473" s="625"/>
      <c r="AU473" s="625"/>
      <c r="AV473" s="625"/>
      <c r="AW473" s="625"/>
      <c r="AX473" s="625"/>
      <c r="AY473" s="625"/>
      <c r="AZ473" s="625"/>
      <c r="BA473" s="625"/>
      <c r="BB473" s="625"/>
      <c r="BC473" s="625"/>
      <c r="BD473" s="625"/>
      <c r="BE473" s="625"/>
      <c r="BF473" s="625"/>
    </row>
    <row r="474" spans="1:58" ht="24" hidden="1" customHeight="1" x14ac:dyDescent="0.2">
      <c r="A474" s="220" t="s">
        <v>337</v>
      </c>
      <c r="B474" s="154"/>
      <c r="C474" s="625" t="s">
        <v>2080</v>
      </c>
      <c r="D474" s="625" t="s">
        <v>17785</v>
      </c>
      <c r="E474" s="625" t="s">
        <v>7253</v>
      </c>
      <c r="F474" s="625" t="s">
        <v>2080</v>
      </c>
      <c r="G474" s="625"/>
      <c r="H474" s="644"/>
      <c r="I474" s="625" t="s">
        <v>7053</v>
      </c>
      <c r="J474" s="625"/>
      <c r="K474" s="625"/>
      <c r="L474" s="626">
        <v>7329</v>
      </c>
      <c r="M474" s="626">
        <v>2295</v>
      </c>
      <c r="N474" s="626">
        <v>4471</v>
      </c>
      <c r="O474" s="625" t="s">
        <v>429</v>
      </c>
      <c r="P474" s="626"/>
      <c r="Q474" s="626"/>
      <c r="R474" s="626"/>
      <c r="S474" s="626"/>
      <c r="T474" s="626"/>
      <c r="U474" s="626"/>
      <c r="V474" s="626"/>
      <c r="W474" s="626">
        <v>25</v>
      </c>
      <c r="X474" s="626">
        <v>14</v>
      </c>
      <c r="Y474" s="626">
        <v>6</v>
      </c>
      <c r="Z474" s="626">
        <v>360</v>
      </c>
      <c r="AA474" s="625"/>
      <c r="AB474" s="626"/>
      <c r="AC474" s="626"/>
      <c r="AD474" s="625"/>
      <c r="AE474" s="625">
        <v>2001</v>
      </c>
      <c r="AF474" s="625"/>
      <c r="AG474" s="625"/>
      <c r="AH474" s="625"/>
      <c r="AI474" s="625"/>
      <c r="AJ474" s="625"/>
      <c r="AK474" s="625"/>
      <c r="AL474" s="626">
        <v>5287</v>
      </c>
      <c r="AM474" s="626">
        <v>5287</v>
      </c>
      <c r="AN474" s="625"/>
      <c r="AO474" s="625"/>
      <c r="AP474" s="625"/>
      <c r="AQ474" s="625"/>
      <c r="AR474" s="625"/>
      <c r="AS474" s="625"/>
      <c r="AT474" s="625"/>
      <c r="AU474" s="625"/>
      <c r="AV474" s="625"/>
      <c r="AW474" s="625"/>
      <c r="AX474" s="625"/>
      <c r="AY474" s="625"/>
      <c r="AZ474" s="625"/>
      <c r="BA474" s="625"/>
      <c r="BB474" s="625"/>
      <c r="BC474" s="625"/>
      <c r="BD474" s="625"/>
      <c r="BE474" s="625"/>
      <c r="BF474" s="625"/>
    </row>
    <row r="475" spans="1:58" ht="24" hidden="1" customHeight="1" x14ac:dyDescent="0.2">
      <c r="A475" s="220"/>
      <c r="B475" s="154"/>
      <c r="C475" s="625" t="s">
        <v>17717</v>
      </c>
      <c r="D475" s="625"/>
      <c r="E475" s="625" t="s">
        <v>17786</v>
      </c>
      <c r="F475" s="625" t="s">
        <v>17719</v>
      </c>
      <c r="G475" s="625"/>
      <c r="H475" s="644"/>
      <c r="I475" s="625" t="s">
        <v>17719</v>
      </c>
      <c r="J475" s="625"/>
      <c r="K475" s="625"/>
      <c r="L475" s="626">
        <v>4000</v>
      </c>
      <c r="M475" s="626">
        <v>2014</v>
      </c>
      <c r="N475" s="626">
        <v>6121</v>
      </c>
      <c r="O475" s="625" t="s">
        <v>2304</v>
      </c>
      <c r="P475" s="626"/>
      <c r="Q475" s="626"/>
      <c r="R475" s="626"/>
      <c r="S475" s="626"/>
      <c r="T475" s="626"/>
      <c r="U475" s="626"/>
      <c r="V475" s="626"/>
      <c r="W475" s="626">
        <v>25</v>
      </c>
      <c r="X475" s="626">
        <v>14</v>
      </c>
      <c r="Y475" s="626">
        <v>6</v>
      </c>
      <c r="Z475" s="626">
        <v>360</v>
      </c>
      <c r="AA475" s="625"/>
      <c r="AB475" s="626"/>
      <c r="AC475" s="626"/>
      <c r="AD475" s="625"/>
      <c r="AE475" s="625">
        <v>2006</v>
      </c>
      <c r="AF475" s="625"/>
      <c r="AG475" s="625"/>
      <c r="AH475" s="625"/>
      <c r="AI475" s="625"/>
      <c r="AJ475" s="625"/>
      <c r="AK475" s="625"/>
      <c r="AL475" s="626"/>
      <c r="AM475" s="626"/>
      <c r="AN475" s="625"/>
      <c r="AO475" s="625"/>
      <c r="AP475" s="625"/>
      <c r="AQ475" s="625"/>
      <c r="AR475" s="625"/>
      <c r="AS475" s="625"/>
      <c r="AT475" s="625"/>
      <c r="AU475" s="625"/>
      <c r="AV475" s="625"/>
      <c r="AW475" s="625"/>
      <c r="AX475" s="625"/>
      <c r="AY475" s="625"/>
      <c r="AZ475" s="625"/>
      <c r="BA475" s="625"/>
      <c r="BB475" s="625"/>
      <c r="BC475" s="625"/>
      <c r="BD475" s="625"/>
      <c r="BE475" s="625"/>
      <c r="BF475" s="625" t="s">
        <v>16009</v>
      </c>
    </row>
    <row r="476" spans="1:58" ht="24" hidden="1" customHeight="1" x14ac:dyDescent="0.2">
      <c r="A476" s="220" t="s">
        <v>338</v>
      </c>
      <c r="B476" s="154"/>
      <c r="C476" s="625" t="s">
        <v>2085</v>
      </c>
      <c r="D476" s="625" t="s">
        <v>7254</v>
      </c>
      <c r="E476" s="625" t="s">
        <v>7255</v>
      </c>
      <c r="F476" s="625" t="s">
        <v>2085</v>
      </c>
      <c r="G476" s="625" t="s">
        <v>7256</v>
      </c>
      <c r="H476" s="644" t="s">
        <v>7257</v>
      </c>
      <c r="I476" s="625" t="s">
        <v>7100</v>
      </c>
      <c r="J476" s="625" t="s">
        <v>7258</v>
      </c>
      <c r="K476" s="625"/>
      <c r="L476" s="626">
        <v>3669</v>
      </c>
      <c r="M476" s="626">
        <v>4607</v>
      </c>
      <c r="N476" s="626">
        <v>4607</v>
      </c>
      <c r="O476" s="625" t="s">
        <v>429</v>
      </c>
      <c r="P476" s="626"/>
      <c r="Q476" s="626"/>
      <c r="R476" s="626"/>
      <c r="S476" s="626"/>
      <c r="T476" s="626"/>
      <c r="U476" s="626"/>
      <c r="V476" s="626"/>
      <c r="W476" s="626">
        <v>25</v>
      </c>
      <c r="X476" s="626">
        <v>12</v>
      </c>
      <c r="Y476" s="626">
        <v>6</v>
      </c>
      <c r="Z476" s="626">
        <v>300</v>
      </c>
      <c r="AA476" s="625">
        <v>113</v>
      </c>
      <c r="AB476" s="626"/>
      <c r="AC476" s="626"/>
      <c r="AD476" s="625"/>
      <c r="AE476" s="625">
        <v>2000</v>
      </c>
      <c r="AF476" s="625">
        <v>5329</v>
      </c>
      <c r="AG476" s="625">
        <v>200</v>
      </c>
      <c r="AH476" s="625">
        <v>1153</v>
      </c>
      <c r="AI476" s="625"/>
      <c r="AJ476" s="625">
        <v>1150</v>
      </c>
      <c r="AK476" s="625"/>
      <c r="AL476" s="626">
        <v>7832</v>
      </c>
      <c r="AM476" s="626">
        <v>7832</v>
      </c>
      <c r="AN476" s="625"/>
      <c r="AO476" s="625"/>
      <c r="AP476" s="625"/>
      <c r="AQ476" s="625"/>
      <c r="AR476" s="625"/>
      <c r="AS476" s="625"/>
      <c r="AT476" s="625" t="s">
        <v>2093</v>
      </c>
      <c r="AU476" s="625"/>
      <c r="AV476" s="625" t="s">
        <v>7259</v>
      </c>
      <c r="AW476" s="625" t="s">
        <v>7260</v>
      </c>
      <c r="AX476" s="625" t="s">
        <v>2085</v>
      </c>
      <c r="AY476" s="625" t="s">
        <v>7261</v>
      </c>
      <c r="AZ476" s="625"/>
      <c r="BA476" s="625" t="s">
        <v>7262</v>
      </c>
      <c r="BB476" s="625"/>
      <c r="BC476" s="625" t="s">
        <v>7261</v>
      </c>
      <c r="BD476" s="625"/>
      <c r="BE476" s="625"/>
      <c r="BF476" s="625"/>
    </row>
    <row r="477" spans="1:58" ht="24" hidden="1" customHeight="1" x14ac:dyDescent="0.15">
      <c r="A477" s="220"/>
      <c r="B477" s="147"/>
      <c r="C477" s="625" t="s">
        <v>2085</v>
      </c>
      <c r="D477" s="625" t="s">
        <v>2087</v>
      </c>
      <c r="E477" s="625" t="s">
        <v>1464</v>
      </c>
      <c r="F477" s="625" t="s">
        <v>2085</v>
      </c>
      <c r="G477" s="625" t="s">
        <v>2089</v>
      </c>
      <c r="H477" s="644" t="s">
        <v>2090</v>
      </c>
      <c r="I477" s="625" t="s">
        <v>7100</v>
      </c>
      <c r="J477" s="625" t="s">
        <v>2091</v>
      </c>
      <c r="K477" s="625"/>
      <c r="L477" s="626">
        <v>16089</v>
      </c>
      <c r="M477" s="626">
        <v>2386</v>
      </c>
      <c r="N477" s="626">
        <v>7019</v>
      </c>
      <c r="O477" s="625" t="s">
        <v>429</v>
      </c>
      <c r="P477" s="626"/>
      <c r="Q477" s="626"/>
      <c r="R477" s="626"/>
      <c r="S477" s="626"/>
      <c r="T477" s="626"/>
      <c r="U477" s="626"/>
      <c r="V477" s="626"/>
      <c r="W477" s="626">
        <v>25</v>
      </c>
      <c r="X477" s="626">
        <v>15</v>
      </c>
      <c r="Y477" s="626">
        <v>6</v>
      </c>
      <c r="Z477" s="626">
        <v>375</v>
      </c>
      <c r="AA477" s="625">
        <v>120</v>
      </c>
      <c r="AB477" s="626"/>
      <c r="AC477" s="626"/>
      <c r="AD477" s="625"/>
      <c r="AE477" s="625">
        <v>1991</v>
      </c>
      <c r="AF477" s="625">
        <v>1901</v>
      </c>
      <c r="AG477" s="625"/>
      <c r="AH477" s="625">
        <v>3000</v>
      </c>
      <c r="AI477" s="625"/>
      <c r="AJ477" s="625"/>
      <c r="AK477" s="625"/>
      <c r="AL477" s="626">
        <v>4901</v>
      </c>
      <c r="AM477" s="626">
        <v>4901</v>
      </c>
      <c r="AN477" s="625" t="s">
        <v>2092</v>
      </c>
      <c r="AO477" s="625"/>
      <c r="AP477" s="625"/>
      <c r="AQ477" s="625"/>
      <c r="AR477" s="625"/>
      <c r="AS477" s="625"/>
      <c r="AT477" s="625" t="s">
        <v>2093</v>
      </c>
      <c r="AU477" s="625"/>
      <c r="AV477" s="625" t="s">
        <v>2094</v>
      </c>
      <c r="AW477" s="625" t="s">
        <v>2095</v>
      </c>
      <c r="AX477" s="625" t="s">
        <v>2096</v>
      </c>
      <c r="AY477" s="625" t="s">
        <v>1490</v>
      </c>
      <c r="AZ477" s="625"/>
      <c r="BA477" s="625" t="s">
        <v>2097</v>
      </c>
      <c r="BB477" s="625"/>
      <c r="BC477" s="625" t="s">
        <v>2096</v>
      </c>
      <c r="BD477" s="625" t="s">
        <v>2098</v>
      </c>
      <c r="BE477" s="625"/>
      <c r="BF477" s="625" t="s">
        <v>7263</v>
      </c>
    </row>
    <row r="478" spans="1:58" ht="24" hidden="1" customHeight="1" x14ac:dyDescent="0.15">
      <c r="A478" s="220"/>
      <c r="B478" s="147"/>
      <c r="C478" s="625" t="s">
        <v>2085</v>
      </c>
      <c r="D478" s="625"/>
      <c r="E478" s="625" t="s">
        <v>7264</v>
      </c>
      <c r="F478" s="625" t="s">
        <v>2085</v>
      </c>
      <c r="G478" s="625"/>
      <c r="H478" s="644"/>
      <c r="I478" s="625" t="s">
        <v>7265</v>
      </c>
      <c r="J478" s="625"/>
      <c r="K478" s="625"/>
      <c r="L478" s="626">
        <v>15503</v>
      </c>
      <c r="M478" s="626">
        <v>2835</v>
      </c>
      <c r="N478" s="626">
        <v>5995</v>
      </c>
      <c r="O478" s="625" t="s">
        <v>429</v>
      </c>
      <c r="P478" s="626"/>
      <c r="Q478" s="626"/>
      <c r="R478" s="626"/>
      <c r="S478" s="626"/>
      <c r="T478" s="626"/>
      <c r="U478" s="626"/>
      <c r="V478" s="626"/>
      <c r="W478" s="626">
        <v>25</v>
      </c>
      <c r="X478" s="626">
        <v>15</v>
      </c>
      <c r="Y478" s="626">
        <v>7</v>
      </c>
      <c r="Z478" s="626">
        <v>375</v>
      </c>
      <c r="AA478" s="625"/>
      <c r="AB478" s="626"/>
      <c r="AC478" s="626"/>
      <c r="AD478" s="625"/>
      <c r="AE478" s="625">
        <v>2011</v>
      </c>
      <c r="AF478" s="625"/>
      <c r="AG478" s="625"/>
      <c r="AH478" s="625"/>
      <c r="AI478" s="625"/>
      <c r="AJ478" s="625"/>
      <c r="AK478" s="625"/>
      <c r="AL478" s="626">
        <v>17000</v>
      </c>
      <c r="AM478" s="626"/>
      <c r="AN478" s="625"/>
      <c r="AO478" s="625"/>
      <c r="AP478" s="625"/>
      <c r="AQ478" s="625"/>
      <c r="AR478" s="625"/>
      <c r="AS478" s="625"/>
      <c r="AT478" s="625"/>
      <c r="AU478" s="625"/>
      <c r="AV478" s="625"/>
      <c r="AW478" s="625"/>
      <c r="AX478" s="625"/>
      <c r="AY478" s="625"/>
      <c r="AZ478" s="625"/>
      <c r="BA478" s="625"/>
      <c r="BB478" s="625"/>
      <c r="BC478" s="625"/>
      <c r="BD478" s="625"/>
      <c r="BE478" s="625"/>
      <c r="BF478" s="625"/>
    </row>
    <row r="479" spans="1:58" ht="24" hidden="1" customHeight="1" x14ac:dyDescent="0.15">
      <c r="A479" s="220"/>
      <c r="B479" s="147"/>
      <c r="C479" s="625" t="s">
        <v>2085</v>
      </c>
      <c r="D479" s="625"/>
      <c r="E479" s="625" t="s">
        <v>2084</v>
      </c>
      <c r="F479" s="625" t="s">
        <v>2085</v>
      </c>
      <c r="G479" s="625"/>
      <c r="H479" s="644"/>
      <c r="I479" s="625" t="s">
        <v>2085</v>
      </c>
      <c r="J479" s="625"/>
      <c r="K479" s="625"/>
      <c r="L479" s="626">
        <v>40117</v>
      </c>
      <c r="M479" s="626">
        <v>9622</v>
      </c>
      <c r="N479" s="626">
        <v>6544</v>
      </c>
      <c r="O479" s="625" t="s">
        <v>429</v>
      </c>
      <c r="P479" s="626"/>
      <c r="Q479" s="626"/>
      <c r="R479" s="626"/>
      <c r="S479" s="626"/>
      <c r="T479" s="626"/>
      <c r="U479" s="626"/>
      <c r="V479" s="626"/>
      <c r="W479" s="626">
        <v>25</v>
      </c>
      <c r="X479" s="626">
        <v>10</v>
      </c>
      <c r="Y479" s="626">
        <v>6</v>
      </c>
      <c r="Z479" s="626">
        <v>262</v>
      </c>
      <c r="AA479" s="625"/>
      <c r="AB479" s="626"/>
      <c r="AC479" s="626">
        <v>500</v>
      </c>
      <c r="AD479" s="625"/>
      <c r="AE479" s="625">
        <v>2014</v>
      </c>
      <c r="AF479" s="625"/>
      <c r="AG479" s="625"/>
      <c r="AH479" s="625"/>
      <c r="AI479" s="625"/>
      <c r="AJ479" s="625"/>
      <c r="AK479" s="625"/>
      <c r="AL479" s="626"/>
      <c r="AM479" s="626"/>
      <c r="AN479" s="625"/>
      <c r="AO479" s="625"/>
      <c r="AP479" s="625"/>
      <c r="AQ479" s="625"/>
      <c r="AR479" s="625"/>
      <c r="AS479" s="625"/>
      <c r="AT479" s="625"/>
      <c r="AU479" s="625"/>
      <c r="AV479" s="625"/>
      <c r="AW479" s="625"/>
      <c r="AX479" s="625"/>
      <c r="AY479" s="625"/>
      <c r="AZ479" s="625"/>
      <c r="BA479" s="625"/>
      <c r="BB479" s="625"/>
      <c r="BC479" s="625"/>
      <c r="BD479" s="625"/>
      <c r="BE479" s="625"/>
      <c r="BF479" s="625"/>
    </row>
    <row r="480" spans="1:58" ht="24" hidden="1" customHeight="1" x14ac:dyDescent="0.15">
      <c r="A480" s="220"/>
      <c r="B480" s="147"/>
      <c r="C480" s="625" t="s">
        <v>6828</v>
      </c>
      <c r="D480" s="625"/>
      <c r="E480" s="625" t="s">
        <v>11715</v>
      </c>
      <c r="F480" s="625" t="s">
        <v>6828</v>
      </c>
      <c r="G480" s="693"/>
      <c r="H480" s="803"/>
      <c r="I480" s="625" t="s">
        <v>6828</v>
      </c>
      <c r="J480" s="625"/>
      <c r="K480" s="625"/>
      <c r="L480" s="626">
        <v>30059</v>
      </c>
      <c r="M480" s="626">
        <v>3043</v>
      </c>
      <c r="N480" s="626">
        <v>5799</v>
      </c>
      <c r="O480" s="625" t="s">
        <v>429</v>
      </c>
      <c r="P480" s="626"/>
      <c r="Q480" s="626"/>
      <c r="R480" s="626"/>
      <c r="S480" s="626"/>
      <c r="T480" s="626"/>
      <c r="U480" s="626"/>
      <c r="V480" s="626"/>
      <c r="W480" s="626">
        <v>25</v>
      </c>
      <c r="X480" s="626">
        <v>21</v>
      </c>
      <c r="Y480" s="626">
        <v>8</v>
      </c>
      <c r="Z480" s="626">
        <v>570</v>
      </c>
      <c r="AA480" s="625"/>
      <c r="AB480" s="626">
        <v>160</v>
      </c>
      <c r="AC480" s="626"/>
      <c r="AD480" s="625"/>
      <c r="AE480" s="625">
        <v>2018</v>
      </c>
      <c r="AF480" s="625"/>
      <c r="AG480" s="625"/>
      <c r="AH480" s="625"/>
      <c r="AI480" s="625"/>
      <c r="AJ480" s="625"/>
      <c r="AK480" s="625"/>
      <c r="AL480" s="626">
        <v>15590</v>
      </c>
      <c r="AM480" s="626"/>
      <c r="AN480" s="625"/>
      <c r="AO480" s="625"/>
      <c r="AP480" s="625"/>
      <c r="AQ480" s="625"/>
      <c r="AR480" s="625"/>
      <c r="AS480" s="625"/>
      <c r="AT480" s="625"/>
      <c r="AU480" s="625"/>
      <c r="AV480" s="625"/>
      <c r="AW480" s="625"/>
      <c r="AX480" s="625"/>
      <c r="AY480" s="625"/>
      <c r="AZ480" s="625"/>
      <c r="BA480" s="625"/>
      <c r="BB480" s="625"/>
      <c r="BC480" s="625"/>
      <c r="BD480" s="625"/>
      <c r="BE480" s="625"/>
      <c r="BF480" s="625"/>
    </row>
    <row r="481" spans="1:58" ht="24" hidden="1" customHeight="1" x14ac:dyDescent="0.15">
      <c r="A481" s="220"/>
      <c r="B481" s="147"/>
      <c r="C481" s="625" t="s">
        <v>6831</v>
      </c>
      <c r="D481" s="625" t="s">
        <v>17787</v>
      </c>
      <c r="E481" s="625" t="s">
        <v>7266</v>
      </c>
      <c r="F481" s="625" t="s">
        <v>6831</v>
      </c>
      <c r="G481" s="625"/>
      <c r="H481" s="803"/>
      <c r="I481" s="625" t="s">
        <v>16011</v>
      </c>
      <c r="J481" s="625"/>
      <c r="K481" s="625"/>
      <c r="L481" s="626">
        <v>40115</v>
      </c>
      <c r="M481" s="626">
        <v>3786</v>
      </c>
      <c r="N481" s="626">
        <v>6506</v>
      </c>
      <c r="O481" s="625" t="s">
        <v>429</v>
      </c>
      <c r="P481" s="626"/>
      <c r="Q481" s="626"/>
      <c r="R481" s="626"/>
      <c r="S481" s="626">
        <v>50</v>
      </c>
      <c r="T481" s="626">
        <v>2</v>
      </c>
      <c r="U481" s="626">
        <v>8</v>
      </c>
      <c r="V481" s="626">
        <v>1150</v>
      </c>
      <c r="W481" s="626"/>
      <c r="X481" s="626"/>
      <c r="Y481" s="626"/>
      <c r="Z481" s="626"/>
      <c r="AA481" s="625"/>
      <c r="AB481" s="626">
        <v>500</v>
      </c>
      <c r="AC481" s="626">
        <v>500</v>
      </c>
      <c r="AD481" s="625"/>
      <c r="AE481" s="625">
        <v>2006</v>
      </c>
      <c r="AF481" s="625"/>
      <c r="AG481" s="625"/>
      <c r="AH481" s="625"/>
      <c r="AI481" s="625"/>
      <c r="AJ481" s="625"/>
      <c r="AK481" s="625"/>
      <c r="AL481" s="626">
        <v>19000</v>
      </c>
      <c r="AM481" s="626">
        <v>19000</v>
      </c>
      <c r="AN481" s="625"/>
      <c r="AO481" s="625"/>
      <c r="AP481" s="625"/>
      <c r="AQ481" s="625"/>
      <c r="AR481" s="625"/>
      <c r="AS481" s="625"/>
      <c r="AT481" s="625"/>
      <c r="AU481" s="625"/>
      <c r="AV481" s="625"/>
      <c r="AW481" s="625"/>
      <c r="AX481" s="625"/>
      <c r="AY481" s="625"/>
      <c r="AZ481" s="625"/>
      <c r="BA481" s="625"/>
      <c r="BB481" s="625"/>
      <c r="BC481" s="625"/>
      <c r="BD481" s="625"/>
      <c r="BE481" s="625"/>
      <c r="BF481" s="625"/>
    </row>
    <row r="482" spans="1:58" ht="24" hidden="1" customHeight="1" x14ac:dyDescent="0.15">
      <c r="A482" s="220" t="s">
        <v>156</v>
      </c>
      <c r="B482" s="147"/>
      <c r="C482" s="625" t="s">
        <v>6837</v>
      </c>
      <c r="D482" s="625"/>
      <c r="E482" s="625" t="s">
        <v>7267</v>
      </c>
      <c r="F482" s="625" t="s">
        <v>6837</v>
      </c>
      <c r="G482" s="625"/>
      <c r="H482" s="803"/>
      <c r="I482" s="625" t="s">
        <v>7268</v>
      </c>
      <c r="J482" s="625"/>
      <c r="K482" s="625"/>
      <c r="L482" s="626">
        <v>9902</v>
      </c>
      <c r="M482" s="626">
        <v>1592</v>
      </c>
      <c r="N482" s="626">
        <v>4568</v>
      </c>
      <c r="O482" s="625" t="s">
        <v>429</v>
      </c>
      <c r="P482" s="626"/>
      <c r="Q482" s="626"/>
      <c r="R482" s="626"/>
      <c r="S482" s="626" t="s">
        <v>1007</v>
      </c>
      <c r="T482" s="626" t="s">
        <v>1007</v>
      </c>
      <c r="U482" s="626" t="s">
        <v>1007</v>
      </c>
      <c r="V482" s="626" t="s">
        <v>1007</v>
      </c>
      <c r="W482" s="626">
        <v>25</v>
      </c>
      <c r="X482" s="626">
        <v>13</v>
      </c>
      <c r="Y482" s="626">
        <v>6</v>
      </c>
      <c r="Z482" s="626">
        <v>325</v>
      </c>
      <c r="AA482" s="625"/>
      <c r="AB482" s="626" t="s">
        <v>1007</v>
      </c>
      <c r="AC482" s="626" t="s">
        <v>1007</v>
      </c>
      <c r="AD482" s="625"/>
      <c r="AE482" s="625">
        <v>2009</v>
      </c>
      <c r="AF482" s="625"/>
      <c r="AG482" s="625"/>
      <c r="AH482" s="625"/>
      <c r="AI482" s="625"/>
      <c r="AJ482" s="625"/>
      <c r="AK482" s="625"/>
      <c r="AL482" s="626">
        <v>11000</v>
      </c>
      <c r="AM482" s="626">
        <v>19000</v>
      </c>
      <c r="AN482" s="625"/>
      <c r="AO482" s="625"/>
      <c r="AP482" s="625"/>
      <c r="AQ482" s="625"/>
      <c r="AR482" s="625"/>
      <c r="AS482" s="625"/>
      <c r="AT482" s="625"/>
      <c r="AU482" s="625"/>
      <c r="AV482" s="625"/>
      <c r="AW482" s="625"/>
      <c r="AX482" s="625"/>
      <c r="AY482" s="625"/>
      <c r="AZ482" s="625"/>
      <c r="BA482" s="625"/>
      <c r="BB482" s="625"/>
      <c r="BC482" s="625"/>
      <c r="BD482" s="625"/>
      <c r="BE482" s="625"/>
      <c r="BF482" s="625"/>
    </row>
    <row r="483" spans="1:58" ht="24" hidden="1" customHeight="1" x14ac:dyDescent="0.15">
      <c r="A483" s="220" t="s">
        <v>156</v>
      </c>
      <c r="B483" s="147"/>
      <c r="C483" s="625" t="s">
        <v>6843</v>
      </c>
      <c r="D483" s="625" t="s">
        <v>17788</v>
      </c>
      <c r="E483" s="625" t="s">
        <v>7269</v>
      </c>
      <c r="F483" s="625" t="s">
        <v>6843</v>
      </c>
      <c r="G483" s="625" t="s">
        <v>2089</v>
      </c>
      <c r="H483" s="803" t="s">
        <v>2090</v>
      </c>
      <c r="I483" s="625" t="s">
        <v>6843</v>
      </c>
      <c r="J483" s="625" t="s">
        <v>2091</v>
      </c>
      <c r="K483" s="625"/>
      <c r="L483" s="626">
        <v>6608</v>
      </c>
      <c r="M483" s="626">
        <v>1213</v>
      </c>
      <c r="N483" s="626">
        <v>2189</v>
      </c>
      <c r="O483" s="625" t="s">
        <v>429</v>
      </c>
      <c r="P483" s="626"/>
      <c r="Q483" s="626"/>
      <c r="R483" s="626"/>
      <c r="S483" s="626"/>
      <c r="T483" s="626"/>
      <c r="U483" s="626"/>
      <c r="V483" s="626"/>
      <c r="W483" s="626">
        <v>25</v>
      </c>
      <c r="X483" s="626">
        <v>13</v>
      </c>
      <c r="Y483" s="626">
        <v>6</v>
      </c>
      <c r="Z483" s="626">
        <v>313</v>
      </c>
      <c r="AA483" s="625">
        <v>120</v>
      </c>
      <c r="AB483" s="626">
        <v>120</v>
      </c>
      <c r="AC483" s="626">
        <v>120</v>
      </c>
      <c r="AD483" s="625"/>
      <c r="AE483" s="625">
        <v>2005</v>
      </c>
      <c r="AF483" s="625">
        <v>1901</v>
      </c>
      <c r="AG483" s="625"/>
      <c r="AH483" s="625">
        <v>3000</v>
      </c>
      <c r="AI483" s="625"/>
      <c r="AJ483" s="625"/>
      <c r="AK483" s="625"/>
      <c r="AL483" s="626">
        <v>5246</v>
      </c>
      <c r="AM483" s="626">
        <v>5246</v>
      </c>
      <c r="AN483" s="625" t="s">
        <v>2092</v>
      </c>
      <c r="AO483" s="625"/>
      <c r="AP483" s="625"/>
      <c r="AQ483" s="625"/>
      <c r="AR483" s="625"/>
      <c r="AS483" s="625"/>
      <c r="AT483" s="625" t="s">
        <v>2093</v>
      </c>
      <c r="AU483" s="625"/>
      <c r="AV483" s="625" t="s">
        <v>2094</v>
      </c>
      <c r="AW483" s="625" t="s">
        <v>2095</v>
      </c>
      <c r="AX483" s="625" t="s">
        <v>2096</v>
      </c>
      <c r="AY483" s="625" t="s">
        <v>1490</v>
      </c>
      <c r="AZ483" s="625"/>
      <c r="BA483" s="625" t="s">
        <v>2097</v>
      </c>
      <c r="BB483" s="625"/>
      <c r="BC483" s="625" t="s">
        <v>2096</v>
      </c>
      <c r="BD483" s="625" t="s">
        <v>2098</v>
      </c>
      <c r="BE483" s="625"/>
      <c r="BF483" s="625"/>
    </row>
    <row r="484" spans="1:58" ht="24" hidden="1" customHeight="1" x14ac:dyDescent="0.15">
      <c r="A484" s="220"/>
      <c r="B484" s="147"/>
      <c r="C484" s="625" t="s">
        <v>6877</v>
      </c>
      <c r="D484" s="625"/>
      <c r="E484" s="625" t="s">
        <v>17789</v>
      </c>
      <c r="F484" s="625" t="s">
        <v>6877</v>
      </c>
      <c r="G484" s="625"/>
      <c r="H484" s="803"/>
      <c r="I484" s="625" t="s">
        <v>6877</v>
      </c>
      <c r="J484" s="625"/>
      <c r="K484" s="625"/>
      <c r="L484" s="626">
        <v>7722</v>
      </c>
      <c r="M484" s="626">
        <v>2623</v>
      </c>
      <c r="N484" s="626"/>
      <c r="O484" s="625" t="s">
        <v>429</v>
      </c>
      <c r="P484" s="626"/>
      <c r="Q484" s="626"/>
      <c r="R484" s="626"/>
      <c r="S484" s="626">
        <v>25</v>
      </c>
      <c r="T484" s="626">
        <v>14</v>
      </c>
      <c r="U484" s="626">
        <v>6</v>
      </c>
      <c r="V484" s="626"/>
      <c r="W484" s="626"/>
      <c r="X484" s="626"/>
      <c r="Y484" s="626"/>
      <c r="Z484" s="626"/>
      <c r="AA484" s="625"/>
      <c r="AB484" s="626"/>
      <c r="AC484" s="626"/>
      <c r="AD484" s="625"/>
      <c r="AE484" s="625">
        <v>2010</v>
      </c>
      <c r="AF484" s="625"/>
      <c r="AG484" s="625"/>
      <c r="AH484" s="625"/>
      <c r="AI484" s="625"/>
      <c r="AJ484" s="625"/>
      <c r="AK484" s="625"/>
      <c r="AL484" s="626">
        <v>6500</v>
      </c>
      <c r="AM484" s="626"/>
      <c r="AN484" s="625"/>
      <c r="AO484" s="625"/>
      <c r="AP484" s="625"/>
      <c r="AQ484" s="625"/>
      <c r="AR484" s="625"/>
      <c r="AS484" s="625"/>
      <c r="AT484" s="625"/>
      <c r="AU484" s="625"/>
      <c r="AV484" s="625"/>
      <c r="AW484" s="625"/>
      <c r="AX484" s="625"/>
      <c r="AY484" s="625"/>
      <c r="AZ484" s="625"/>
      <c r="BA484" s="625"/>
      <c r="BB484" s="625"/>
      <c r="BC484" s="625"/>
      <c r="BD484" s="625"/>
      <c r="BE484" s="625"/>
      <c r="BF484" s="625"/>
    </row>
    <row r="485" spans="1:58" ht="24" hidden="1" customHeight="1" x14ac:dyDescent="0.15">
      <c r="A485" s="220"/>
      <c r="B485" s="147"/>
      <c r="C485" s="625" t="s">
        <v>6877</v>
      </c>
      <c r="D485" s="625"/>
      <c r="E485" s="625" t="s">
        <v>11716</v>
      </c>
      <c r="F485" s="625" t="s">
        <v>6877</v>
      </c>
      <c r="G485" s="625"/>
      <c r="H485" s="803"/>
      <c r="I485" s="625" t="s">
        <v>6877</v>
      </c>
      <c r="J485" s="625"/>
      <c r="K485" s="625"/>
      <c r="L485" s="626">
        <v>12848</v>
      </c>
      <c r="M485" s="626">
        <v>2560</v>
      </c>
      <c r="N485" s="626">
        <v>3791</v>
      </c>
      <c r="O485" s="625" t="s">
        <v>429</v>
      </c>
      <c r="P485" s="626"/>
      <c r="Q485" s="626"/>
      <c r="R485" s="626"/>
      <c r="S485" s="626"/>
      <c r="T485" s="626"/>
      <c r="U485" s="626"/>
      <c r="V485" s="626"/>
      <c r="W485" s="626">
        <v>25</v>
      </c>
      <c r="X485" s="626">
        <v>30</v>
      </c>
      <c r="Y485" s="626">
        <v>14</v>
      </c>
      <c r="Z485" s="626">
        <v>750</v>
      </c>
      <c r="AA485" s="625"/>
      <c r="AB485" s="626"/>
      <c r="AC485" s="626"/>
      <c r="AD485" s="625"/>
      <c r="AE485" s="625">
        <v>2018</v>
      </c>
      <c r="AF485" s="625"/>
      <c r="AG485" s="625"/>
      <c r="AH485" s="625"/>
      <c r="AI485" s="625"/>
      <c r="AJ485" s="625"/>
      <c r="AK485" s="625"/>
      <c r="AL485" s="626">
        <v>14500</v>
      </c>
      <c r="AM485" s="626"/>
      <c r="AN485" s="625"/>
      <c r="AO485" s="625"/>
      <c r="AP485" s="625"/>
      <c r="AQ485" s="625"/>
      <c r="AR485" s="625"/>
      <c r="AS485" s="625"/>
      <c r="AT485" s="625"/>
      <c r="AU485" s="625"/>
      <c r="AV485" s="625"/>
      <c r="AW485" s="625"/>
      <c r="AX485" s="625"/>
      <c r="AY485" s="625"/>
      <c r="AZ485" s="625"/>
      <c r="BA485" s="625"/>
      <c r="BB485" s="625"/>
      <c r="BC485" s="625"/>
      <c r="BD485" s="625"/>
      <c r="BE485" s="625"/>
      <c r="BF485" s="625"/>
    </row>
    <row r="486" spans="1:58" ht="24" hidden="1" customHeight="1" x14ac:dyDescent="0.15">
      <c r="A486" s="220"/>
      <c r="B486" s="147"/>
      <c r="C486" s="625" t="s">
        <v>6925</v>
      </c>
      <c r="D486" s="625" t="s">
        <v>7270</v>
      </c>
      <c r="E486" s="625" t="s">
        <v>7271</v>
      </c>
      <c r="F486" s="625" t="s">
        <v>6925</v>
      </c>
      <c r="G486" s="625" t="s">
        <v>7272</v>
      </c>
      <c r="H486" s="803" t="s">
        <v>7273</v>
      </c>
      <c r="I486" s="625" t="s">
        <v>6925</v>
      </c>
      <c r="J486" s="625" t="s">
        <v>7274</v>
      </c>
      <c r="K486" s="625" t="s">
        <v>1021</v>
      </c>
      <c r="L486" s="626"/>
      <c r="M486" s="626">
        <v>1440</v>
      </c>
      <c r="N486" s="626">
        <v>4622</v>
      </c>
      <c r="O486" s="625" t="s">
        <v>7275</v>
      </c>
      <c r="P486" s="626"/>
      <c r="Q486" s="626"/>
      <c r="R486" s="626"/>
      <c r="S486" s="626"/>
      <c r="T486" s="626"/>
      <c r="U486" s="626"/>
      <c r="V486" s="626"/>
      <c r="W486" s="626">
        <v>25</v>
      </c>
      <c r="X486" s="626">
        <v>12</v>
      </c>
      <c r="Y486" s="626">
        <v>6</v>
      </c>
      <c r="Z486" s="626">
        <v>300</v>
      </c>
      <c r="AA486" s="625">
        <v>53</v>
      </c>
      <c r="AB486" s="626"/>
      <c r="AC486" s="626"/>
      <c r="AD486" s="625"/>
      <c r="AE486" s="625">
        <v>2003</v>
      </c>
      <c r="AF486" s="625">
        <v>1478</v>
      </c>
      <c r="AG486" s="625">
        <v>500</v>
      </c>
      <c r="AH486" s="625"/>
      <c r="AI486" s="625">
        <v>2200</v>
      </c>
      <c r="AJ486" s="625">
        <v>2500</v>
      </c>
      <c r="AK486" s="625" t="s">
        <v>762</v>
      </c>
      <c r="AL486" s="626">
        <v>6678</v>
      </c>
      <c r="AM486" s="626">
        <v>6678</v>
      </c>
      <c r="AN486" s="625"/>
      <c r="AO486" s="625"/>
      <c r="AP486" s="625"/>
      <c r="AQ486" s="625"/>
      <c r="AR486" s="625"/>
      <c r="AS486" s="625"/>
      <c r="AT486" s="625" t="s">
        <v>7276</v>
      </c>
      <c r="AU486" s="625">
        <v>1</v>
      </c>
      <c r="AV486" s="625">
        <v>1170.1199999999999</v>
      </c>
      <c r="AW486" s="625" t="s">
        <v>7277</v>
      </c>
      <c r="AX486" s="625" t="s">
        <v>7278</v>
      </c>
      <c r="AY486" s="625" t="s">
        <v>2093</v>
      </c>
      <c r="AZ486" s="625">
        <v>1</v>
      </c>
      <c r="BA486" s="625">
        <v>155.94</v>
      </c>
      <c r="BB486" s="625" t="s">
        <v>427</v>
      </c>
      <c r="BC486" s="625" t="s">
        <v>7279</v>
      </c>
      <c r="BD486" s="625" t="s">
        <v>1490</v>
      </c>
      <c r="BE486" s="625">
        <v>1</v>
      </c>
      <c r="BF486" s="614" t="s">
        <v>2392</v>
      </c>
    </row>
    <row r="487" spans="1:58" ht="24" hidden="1" customHeight="1" x14ac:dyDescent="0.15">
      <c r="A487" s="220"/>
      <c r="B487" s="147"/>
      <c r="C487" s="625" t="s">
        <v>6847</v>
      </c>
      <c r="D487" s="625"/>
      <c r="E487" s="625" t="s">
        <v>7280</v>
      </c>
      <c r="F487" s="625" t="s">
        <v>6847</v>
      </c>
      <c r="G487" s="625"/>
      <c r="H487" s="644"/>
      <c r="I487" s="625" t="s">
        <v>6847</v>
      </c>
      <c r="J487" s="625"/>
      <c r="K487" s="625"/>
      <c r="L487" s="626">
        <v>9202</v>
      </c>
      <c r="M487" s="626">
        <v>4577</v>
      </c>
      <c r="N487" s="626">
        <v>4577</v>
      </c>
      <c r="O487" s="625" t="s">
        <v>429</v>
      </c>
      <c r="P487" s="626"/>
      <c r="Q487" s="626"/>
      <c r="R487" s="626"/>
      <c r="S487" s="626"/>
      <c r="T487" s="626"/>
      <c r="U487" s="626"/>
      <c r="V487" s="626"/>
      <c r="W487" s="626">
        <v>25</v>
      </c>
      <c r="X487" s="626">
        <v>13</v>
      </c>
      <c r="Y487" s="626">
        <v>4</v>
      </c>
      <c r="Z487" s="626">
        <v>296</v>
      </c>
      <c r="AA487" s="625"/>
      <c r="AB487" s="626">
        <v>80</v>
      </c>
      <c r="AC487" s="626"/>
      <c r="AD487" s="625"/>
      <c r="AE487" s="625">
        <v>2007</v>
      </c>
      <c r="AF487" s="625"/>
      <c r="AG487" s="625"/>
      <c r="AH487" s="625"/>
      <c r="AI487" s="625"/>
      <c r="AJ487" s="625"/>
      <c r="AK487" s="625"/>
      <c r="AL487" s="626">
        <v>7300</v>
      </c>
      <c r="AM487" s="626"/>
      <c r="AN487" s="625"/>
      <c r="AO487" s="625"/>
      <c r="AP487" s="625"/>
      <c r="AQ487" s="625"/>
      <c r="AR487" s="625"/>
      <c r="AS487" s="625"/>
      <c r="AT487" s="625"/>
      <c r="AU487" s="625"/>
      <c r="AV487" s="625"/>
      <c r="AW487" s="625"/>
      <c r="AX487" s="625"/>
      <c r="AY487" s="625"/>
      <c r="AZ487" s="625"/>
      <c r="BA487" s="625"/>
      <c r="BB487" s="625"/>
      <c r="BC487" s="625"/>
      <c r="BD487" s="625"/>
      <c r="BE487" s="625"/>
      <c r="BF487" s="614"/>
    </row>
    <row r="488" spans="1:58" ht="24" hidden="1" customHeight="1" x14ac:dyDescent="0.15">
      <c r="A488" s="220"/>
      <c r="B488" s="147"/>
      <c r="C488" s="625" t="s">
        <v>6847</v>
      </c>
      <c r="D488" s="625"/>
      <c r="E488" s="625" t="s">
        <v>17790</v>
      </c>
      <c r="F488" s="625" t="s">
        <v>6847</v>
      </c>
      <c r="G488" s="625"/>
      <c r="H488" s="644"/>
      <c r="I488" s="625" t="s">
        <v>6847</v>
      </c>
      <c r="J488" s="625"/>
      <c r="K488" s="625"/>
      <c r="L488" s="626">
        <v>9023</v>
      </c>
      <c r="M488" s="626">
        <v>3698</v>
      </c>
      <c r="N488" s="626">
        <v>3698</v>
      </c>
      <c r="O488" s="613" t="s">
        <v>429</v>
      </c>
      <c r="P488" s="626"/>
      <c r="Q488" s="626"/>
      <c r="R488" s="626"/>
      <c r="S488" s="626"/>
      <c r="T488" s="626"/>
      <c r="U488" s="626"/>
      <c r="V488" s="626"/>
      <c r="W488" s="626">
        <v>25</v>
      </c>
      <c r="X488" s="626">
        <v>10</v>
      </c>
      <c r="Y488" s="626">
        <v>4</v>
      </c>
      <c r="Z488" s="626">
        <v>210</v>
      </c>
      <c r="AA488" s="625"/>
      <c r="AB488" s="626">
        <v>60</v>
      </c>
      <c r="AC488" s="626"/>
      <c r="AD488" s="625"/>
      <c r="AE488" s="625">
        <v>2014</v>
      </c>
      <c r="AF488" s="625"/>
      <c r="AG488" s="625"/>
      <c r="AH488" s="625"/>
      <c r="AI488" s="625"/>
      <c r="AJ488" s="625"/>
      <c r="AK488" s="625"/>
      <c r="AL488" s="626">
        <v>5000</v>
      </c>
      <c r="AM488" s="626"/>
      <c r="AN488" s="625"/>
      <c r="AO488" s="625"/>
      <c r="AP488" s="625"/>
      <c r="AQ488" s="625"/>
      <c r="AR488" s="625"/>
      <c r="AS488" s="625"/>
      <c r="AT488" s="625"/>
      <c r="AU488" s="625"/>
      <c r="AV488" s="625"/>
      <c r="AW488" s="625"/>
      <c r="AX488" s="625"/>
      <c r="AY488" s="625"/>
      <c r="AZ488" s="625"/>
      <c r="BA488" s="625"/>
      <c r="BB488" s="625"/>
      <c r="BC488" s="625"/>
      <c r="BD488" s="625"/>
      <c r="BE488" s="625"/>
      <c r="BF488" s="614" t="s">
        <v>2392</v>
      </c>
    </row>
    <row r="489" spans="1:58" ht="24" hidden="1" customHeight="1" x14ac:dyDescent="0.15">
      <c r="A489" s="220"/>
      <c r="B489" s="147"/>
      <c r="C489" s="625" t="s">
        <v>6862</v>
      </c>
      <c r="D489" s="625"/>
      <c r="E489" s="625" t="s">
        <v>7281</v>
      </c>
      <c r="F489" s="625" t="s">
        <v>6862</v>
      </c>
      <c r="G489" s="625"/>
      <c r="H489" s="644"/>
      <c r="I489" s="625" t="s">
        <v>6862</v>
      </c>
      <c r="J489" s="625"/>
      <c r="K489" s="625"/>
      <c r="L489" s="626">
        <v>14748</v>
      </c>
      <c r="M489" s="626">
        <v>2071</v>
      </c>
      <c r="N489" s="626">
        <v>3252</v>
      </c>
      <c r="O489" s="613" t="s">
        <v>429</v>
      </c>
      <c r="P489" s="626"/>
      <c r="Q489" s="626"/>
      <c r="R489" s="626"/>
      <c r="S489" s="626"/>
      <c r="T489" s="626"/>
      <c r="U489" s="626"/>
      <c r="V489" s="626"/>
      <c r="W489" s="626">
        <v>25</v>
      </c>
      <c r="X489" s="626">
        <v>12</v>
      </c>
      <c r="Y489" s="626">
        <v>5</v>
      </c>
      <c r="Z489" s="626">
        <v>300</v>
      </c>
      <c r="AA489" s="625"/>
      <c r="AB489" s="626"/>
      <c r="AC489" s="626"/>
      <c r="AD489" s="625"/>
      <c r="AE489" s="625">
        <v>2005</v>
      </c>
      <c r="AF489" s="625"/>
      <c r="AG489" s="625"/>
      <c r="AH489" s="625"/>
      <c r="AI489" s="625"/>
      <c r="AJ489" s="625"/>
      <c r="AK489" s="625"/>
      <c r="AL489" s="626">
        <v>10686</v>
      </c>
      <c r="AM489" s="626">
        <v>10686</v>
      </c>
      <c r="AN489" s="625"/>
      <c r="AO489" s="625"/>
      <c r="AP489" s="625"/>
      <c r="AQ489" s="625"/>
      <c r="AR489" s="625"/>
      <c r="AS489" s="625"/>
      <c r="AT489" s="625"/>
      <c r="AU489" s="625"/>
      <c r="AV489" s="625"/>
      <c r="AW489" s="625"/>
      <c r="AX489" s="625"/>
      <c r="AY489" s="625"/>
      <c r="AZ489" s="625"/>
      <c r="BA489" s="625"/>
      <c r="BB489" s="625"/>
      <c r="BC489" s="625"/>
      <c r="BD489" s="625"/>
      <c r="BE489" s="625"/>
      <c r="BF489" s="614"/>
    </row>
    <row r="490" spans="1:58" ht="24" hidden="1" customHeight="1" x14ac:dyDescent="0.15">
      <c r="A490" s="220"/>
      <c r="B490" s="147"/>
      <c r="C490" s="613" t="s">
        <v>6854</v>
      </c>
      <c r="D490" s="613"/>
      <c r="E490" s="613" t="s">
        <v>10975</v>
      </c>
      <c r="F490" s="613" t="s">
        <v>6854</v>
      </c>
      <c r="G490" s="613"/>
      <c r="H490" s="613"/>
      <c r="I490" s="613" t="s">
        <v>13815</v>
      </c>
      <c r="J490" s="613"/>
      <c r="K490" s="613"/>
      <c r="L490" s="614">
        <v>19442</v>
      </c>
      <c r="M490" s="614">
        <v>9492</v>
      </c>
      <c r="N490" s="614">
        <v>9493</v>
      </c>
      <c r="O490" s="613" t="s">
        <v>429</v>
      </c>
      <c r="P490" s="614"/>
      <c r="Q490" s="614"/>
      <c r="R490" s="614"/>
      <c r="S490" s="614"/>
      <c r="T490" s="614"/>
      <c r="U490" s="614"/>
      <c r="V490" s="614"/>
      <c r="W490" s="614">
        <v>25</v>
      </c>
      <c r="X490" s="614">
        <v>9</v>
      </c>
      <c r="Y490" s="614">
        <v>4</v>
      </c>
      <c r="Z490" s="614">
        <v>225</v>
      </c>
      <c r="AA490" s="613"/>
      <c r="AB490" s="614">
        <v>100</v>
      </c>
      <c r="AC490" s="614"/>
      <c r="AD490" s="613"/>
      <c r="AE490" s="613">
        <v>2013</v>
      </c>
      <c r="AF490" s="613"/>
      <c r="AG490" s="613"/>
      <c r="AH490" s="613"/>
      <c r="AI490" s="613"/>
      <c r="AJ490" s="613"/>
      <c r="AK490" s="613"/>
      <c r="AL490" s="614">
        <v>26800</v>
      </c>
      <c r="AM490" s="614"/>
      <c r="AN490" s="613"/>
      <c r="AO490" s="613"/>
      <c r="AP490" s="613"/>
      <c r="AQ490" s="613"/>
      <c r="AR490" s="613"/>
      <c r="AS490" s="613"/>
      <c r="AT490" s="613"/>
      <c r="AU490" s="613"/>
      <c r="AV490" s="613"/>
      <c r="AW490" s="613"/>
      <c r="AX490" s="613"/>
      <c r="AY490" s="613"/>
      <c r="AZ490" s="613"/>
      <c r="BA490" s="613"/>
      <c r="BB490" s="613"/>
      <c r="BC490" s="613"/>
      <c r="BD490" s="613"/>
      <c r="BE490" s="613"/>
      <c r="BF490" s="613" t="s">
        <v>10976</v>
      </c>
    </row>
    <row r="491" spans="1:58" ht="24" hidden="1" customHeight="1" x14ac:dyDescent="0.15">
      <c r="A491" s="220"/>
      <c r="B491" s="147"/>
      <c r="C491" s="625" t="s">
        <v>16522</v>
      </c>
      <c r="D491" s="625" t="s">
        <v>17791</v>
      </c>
      <c r="E491" s="625" t="s">
        <v>17792</v>
      </c>
      <c r="F491" s="625" t="s">
        <v>16522</v>
      </c>
      <c r="G491" s="613"/>
      <c r="H491" s="613"/>
      <c r="I491" s="625" t="s">
        <v>16522</v>
      </c>
      <c r="J491" s="613"/>
      <c r="K491" s="613"/>
      <c r="L491" s="626">
        <v>3382</v>
      </c>
      <c r="M491" s="626">
        <v>2957</v>
      </c>
      <c r="N491" s="626">
        <v>2957</v>
      </c>
      <c r="O491" s="613" t="s">
        <v>2304</v>
      </c>
      <c r="P491" s="614"/>
      <c r="Q491" s="614"/>
      <c r="R491" s="614"/>
      <c r="S491" s="614"/>
      <c r="T491" s="614"/>
      <c r="U491" s="614"/>
      <c r="V491" s="614"/>
      <c r="W491" s="626">
        <v>25</v>
      </c>
      <c r="X491" s="626">
        <v>10</v>
      </c>
      <c r="Y491" s="626">
        <v>4</v>
      </c>
      <c r="Z491" s="626">
        <v>300</v>
      </c>
      <c r="AA491" s="613"/>
      <c r="AB491" s="614"/>
      <c r="AC491" s="614"/>
      <c r="AD491" s="613"/>
      <c r="AE491" s="625">
        <v>2020</v>
      </c>
      <c r="AF491" s="613"/>
      <c r="AG491" s="613"/>
      <c r="AH491" s="613"/>
      <c r="AI491" s="613"/>
      <c r="AJ491" s="613"/>
      <c r="AK491" s="613"/>
      <c r="AL491" s="626">
        <v>8282</v>
      </c>
      <c r="AM491" s="614"/>
      <c r="AN491" s="613"/>
      <c r="AO491" s="613"/>
      <c r="AP491" s="613"/>
      <c r="AQ491" s="613"/>
      <c r="AR491" s="613"/>
      <c r="AS491" s="613"/>
      <c r="AT491" s="613"/>
      <c r="AU491" s="613"/>
      <c r="AV491" s="613"/>
      <c r="AW491" s="613"/>
      <c r="AX491" s="613"/>
      <c r="AY491" s="613"/>
      <c r="AZ491" s="613"/>
      <c r="BA491" s="613"/>
      <c r="BB491" s="613"/>
      <c r="BC491" s="613"/>
      <c r="BD491" s="613"/>
      <c r="BE491" s="613"/>
      <c r="BF491" s="614" t="s">
        <v>17793</v>
      </c>
    </row>
    <row r="492" spans="1:58" ht="24" hidden="1" customHeight="1" x14ac:dyDescent="0.15">
      <c r="A492" s="220"/>
      <c r="B492" s="147"/>
      <c r="C492" s="613" t="s">
        <v>6873</v>
      </c>
      <c r="D492" s="1605" t="s">
        <v>17794</v>
      </c>
      <c r="E492" s="613" t="s">
        <v>7282</v>
      </c>
      <c r="F492" s="613" t="s">
        <v>6873</v>
      </c>
      <c r="G492" s="613"/>
      <c r="H492" s="613"/>
      <c r="I492" s="613" t="s">
        <v>7283</v>
      </c>
      <c r="J492" s="613"/>
      <c r="K492" s="613"/>
      <c r="L492" s="614">
        <v>3593</v>
      </c>
      <c r="M492" s="614">
        <v>854</v>
      </c>
      <c r="N492" s="614">
        <v>854</v>
      </c>
      <c r="O492" s="613" t="s">
        <v>429</v>
      </c>
      <c r="P492" s="614"/>
      <c r="Q492" s="614"/>
      <c r="R492" s="614"/>
      <c r="S492" s="614"/>
      <c r="T492" s="614"/>
      <c r="U492" s="614"/>
      <c r="V492" s="614"/>
      <c r="W492" s="614">
        <v>25</v>
      </c>
      <c r="X492" s="614">
        <v>10</v>
      </c>
      <c r="Y492" s="614">
        <v>5</v>
      </c>
      <c r="Z492" s="614">
        <v>250</v>
      </c>
      <c r="AA492" s="613"/>
      <c r="AB492" s="614"/>
      <c r="AC492" s="614"/>
      <c r="AD492" s="613"/>
      <c r="AE492" s="613">
        <v>1999</v>
      </c>
      <c r="AF492" s="613"/>
      <c r="AG492" s="613"/>
      <c r="AH492" s="613"/>
      <c r="AI492" s="613"/>
      <c r="AJ492" s="613"/>
      <c r="AK492" s="613"/>
      <c r="AL492" s="1043">
        <v>1100</v>
      </c>
      <c r="AM492" s="614">
        <v>1100</v>
      </c>
      <c r="AN492" s="613"/>
      <c r="AO492" s="613"/>
      <c r="AP492" s="613"/>
      <c r="AQ492" s="613"/>
      <c r="AR492" s="613"/>
      <c r="AS492" s="613"/>
      <c r="AT492" s="613"/>
      <c r="AU492" s="613"/>
      <c r="AV492" s="613"/>
      <c r="AW492" s="613"/>
      <c r="AX492" s="613"/>
      <c r="AY492" s="613"/>
      <c r="AZ492" s="613"/>
      <c r="BA492" s="613"/>
      <c r="BB492" s="613"/>
      <c r="BC492" s="613"/>
      <c r="BD492" s="613"/>
      <c r="BE492" s="613"/>
      <c r="BF492" s="613"/>
    </row>
    <row r="493" spans="1:58" ht="24" hidden="1" customHeight="1" x14ac:dyDescent="0.15">
      <c r="A493" s="220"/>
      <c r="B493" s="147"/>
      <c r="C493" s="714" t="s">
        <v>17663</v>
      </c>
      <c r="D493" s="714" t="s">
        <v>17795</v>
      </c>
      <c r="E493" s="1042" t="s">
        <v>17796</v>
      </c>
      <c r="F493" s="714" t="s">
        <v>17663</v>
      </c>
      <c r="G493" s="613"/>
      <c r="H493" s="613"/>
      <c r="I493" s="714" t="s">
        <v>17663</v>
      </c>
      <c r="J493" s="613"/>
      <c r="K493" s="613"/>
      <c r="L493" s="830"/>
      <c r="M493" s="830">
        <v>5904</v>
      </c>
      <c r="N493" s="830">
        <v>18950</v>
      </c>
      <c r="O493" s="714" t="s">
        <v>2304</v>
      </c>
      <c r="P493" s="830"/>
      <c r="Q493" s="830"/>
      <c r="R493" s="830"/>
      <c r="S493" s="830"/>
      <c r="T493" s="830"/>
      <c r="U493" s="830"/>
      <c r="V493" s="830"/>
      <c r="W493" s="830">
        <v>25</v>
      </c>
      <c r="X493" s="830">
        <v>15</v>
      </c>
      <c r="Y493" s="830">
        <v>6</v>
      </c>
      <c r="Z493" s="830">
        <v>375</v>
      </c>
      <c r="AA493" s="613"/>
      <c r="AB493" s="830">
        <v>120</v>
      </c>
      <c r="AC493" s="614"/>
      <c r="AD493" s="613"/>
      <c r="AE493" s="714">
        <v>2014</v>
      </c>
      <c r="AF493" s="613"/>
      <c r="AG493" s="613"/>
      <c r="AH493" s="613"/>
      <c r="AI493" s="613"/>
      <c r="AJ493" s="613"/>
      <c r="AK493" s="613"/>
      <c r="AL493" s="830">
        <v>8600</v>
      </c>
      <c r="AM493" s="614"/>
      <c r="AN493" s="613"/>
      <c r="AO493" s="613"/>
      <c r="AP493" s="613"/>
      <c r="AQ493" s="613"/>
      <c r="AR493" s="613"/>
      <c r="AS493" s="613"/>
      <c r="AT493" s="613"/>
      <c r="AU493" s="613"/>
      <c r="AV493" s="613"/>
      <c r="AW493" s="613"/>
      <c r="AX493" s="613"/>
      <c r="AY493" s="613"/>
      <c r="AZ493" s="613"/>
      <c r="BA493" s="613"/>
      <c r="BB493" s="613"/>
      <c r="BC493" s="613"/>
      <c r="BD493" s="613"/>
      <c r="BE493" s="613"/>
      <c r="BF493" s="613"/>
    </row>
    <row r="494" spans="1:58" ht="24" hidden="1" customHeight="1" x14ac:dyDescent="0.15">
      <c r="A494" s="220"/>
      <c r="B494" s="147"/>
      <c r="C494" s="376" t="s">
        <v>6883</v>
      </c>
      <c r="D494" s="613" t="s">
        <v>7270</v>
      </c>
      <c r="E494" s="613" t="s">
        <v>7284</v>
      </c>
      <c r="F494" s="613" t="s">
        <v>6883</v>
      </c>
      <c r="G494" s="613" t="s">
        <v>7272</v>
      </c>
      <c r="H494" s="613" t="s">
        <v>7273</v>
      </c>
      <c r="I494" s="613" t="s">
        <v>1170</v>
      </c>
      <c r="J494" s="613" t="s">
        <v>7274</v>
      </c>
      <c r="K494" s="613" t="s">
        <v>1021</v>
      </c>
      <c r="L494" s="614">
        <v>32834</v>
      </c>
      <c r="M494" s="614">
        <v>893</v>
      </c>
      <c r="N494" s="614">
        <v>893</v>
      </c>
      <c r="O494" s="613" t="s">
        <v>429</v>
      </c>
      <c r="P494" s="614"/>
      <c r="Q494" s="614"/>
      <c r="R494" s="614"/>
      <c r="S494" s="614"/>
      <c r="T494" s="614"/>
      <c r="U494" s="614"/>
      <c r="V494" s="614"/>
      <c r="W494" s="614">
        <v>25</v>
      </c>
      <c r="X494" s="614">
        <v>11</v>
      </c>
      <c r="Y494" s="614">
        <v>5</v>
      </c>
      <c r="Z494" s="614">
        <v>345</v>
      </c>
      <c r="AA494" s="613">
        <v>53</v>
      </c>
      <c r="AB494" s="614">
        <v>200</v>
      </c>
      <c r="AC494" s="614">
        <v>200</v>
      </c>
      <c r="AD494" s="613"/>
      <c r="AE494" s="613">
        <v>2000</v>
      </c>
      <c r="AF494" s="613">
        <v>1478</v>
      </c>
      <c r="AG494" s="613">
        <v>500</v>
      </c>
      <c r="AH494" s="613"/>
      <c r="AI494" s="613">
        <v>2200</v>
      </c>
      <c r="AJ494" s="613">
        <v>2500</v>
      </c>
      <c r="AK494" s="613" t="s">
        <v>762</v>
      </c>
      <c r="AL494" s="614">
        <v>14700</v>
      </c>
      <c r="AM494" s="614">
        <v>14700</v>
      </c>
      <c r="AN494" s="613"/>
      <c r="AO494" s="613"/>
      <c r="AP494" s="613"/>
      <c r="AQ494" s="613"/>
      <c r="AR494" s="613"/>
      <c r="AS494" s="613"/>
      <c r="AT494" s="613" t="s">
        <v>7276</v>
      </c>
      <c r="AU494" s="613">
        <v>1</v>
      </c>
      <c r="AV494" s="613">
        <v>1170.1199999999999</v>
      </c>
      <c r="AW494" s="613" t="s">
        <v>7277</v>
      </c>
      <c r="AX494" s="613" t="s">
        <v>7278</v>
      </c>
      <c r="AY494" s="613" t="s">
        <v>2093</v>
      </c>
      <c r="AZ494" s="613">
        <v>1</v>
      </c>
      <c r="BA494" s="613">
        <v>155.94</v>
      </c>
      <c r="BB494" s="613" t="s">
        <v>427</v>
      </c>
      <c r="BC494" s="613" t="s">
        <v>7279</v>
      </c>
      <c r="BD494" s="613" t="s">
        <v>1490</v>
      </c>
      <c r="BE494" s="613">
        <v>1</v>
      </c>
      <c r="BF494" s="613"/>
    </row>
    <row r="495" spans="1:58" ht="24" hidden="1" customHeight="1" x14ac:dyDescent="0.2">
      <c r="A495" s="220"/>
      <c r="B495" s="154"/>
      <c r="C495" s="293" t="s">
        <v>2086</v>
      </c>
      <c r="D495" s="625" t="s">
        <v>2087</v>
      </c>
      <c r="E495" s="625" t="s">
        <v>2088</v>
      </c>
      <c r="F495" s="625" t="s">
        <v>2086</v>
      </c>
      <c r="G495" s="625" t="s">
        <v>2089</v>
      </c>
      <c r="H495" s="644" t="s">
        <v>2090</v>
      </c>
      <c r="I495" s="625" t="s">
        <v>2086</v>
      </c>
      <c r="J495" s="625" t="s">
        <v>2091</v>
      </c>
      <c r="K495" s="625"/>
      <c r="L495" s="626">
        <v>3620</v>
      </c>
      <c r="M495" s="626">
        <v>1730</v>
      </c>
      <c r="N495" s="626">
        <v>3196</v>
      </c>
      <c r="O495" s="625" t="s">
        <v>429</v>
      </c>
      <c r="P495" s="626"/>
      <c r="Q495" s="626"/>
      <c r="R495" s="626"/>
      <c r="S495" s="626"/>
      <c r="T495" s="626"/>
      <c r="U495" s="626"/>
      <c r="V495" s="626"/>
      <c r="W495" s="626">
        <v>25</v>
      </c>
      <c r="X495" s="626">
        <v>14</v>
      </c>
      <c r="Y495" s="626">
        <v>6</v>
      </c>
      <c r="Z495" s="626">
        <v>380</v>
      </c>
      <c r="AA495" s="625">
        <v>120</v>
      </c>
      <c r="AB495" s="626">
        <v>200</v>
      </c>
      <c r="AC495" s="626">
        <v>120</v>
      </c>
      <c r="AD495" s="625"/>
      <c r="AE495" s="625">
        <v>2014</v>
      </c>
      <c r="AF495" s="625">
        <v>1901</v>
      </c>
      <c r="AG495" s="625"/>
      <c r="AH495" s="625">
        <v>3000</v>
      </c>
      <c r="AI495" s="625"/>
      <c r="AJ495" s="625"/>
      <c r="AK495" s="625"/>
      <c r="AL495" s="626">
        <v>7800</v>
      </c>
      <c r="AM495" s="626">
        <v>5246</v>
      </c>
      <c r="AN495" s="625" t="s">
        <v>2092</v>
      </c>
      <c r="AO495" s="625"/>
      <c r="AP495" s="625"/>
      <c r="AQ495" s="625"/>
      <c r="AR495" s="625"/>
      <c r="AS495" s="625"/>
      <c r="AT495" s="625" t="s">
        <v>2093</v>
      </c>
      <c r="AU495" s="625"/>
      <c r="AV495" s="625" t="s">
        <v>2094</v>
      </c>
      <c r="AW495" s="625" t="s">
        <v>2095</v>
      </c>
      <c r="AX495" s="625" t="s">
        <v>2096</v>
      </c>
      <c r="AY495" s="625" t="s">
        <v>1490</v>
      </c>
      <c r="AZ495" s="625"/>
      <c r="BA495" s="625" t="s">
        <v>2097</v>
      </c>
      <c r="BB495" s="625"/>
      <c r="BC495" s="625" t="s">
        <v>2096</v>
      </c>
      <c r="BD495" s="625" t="s">
        <v>2098</v>
      </c>
      <c r="BE495" s="625"/>
      <c r="BF495" s="625" t="s">
        <v>13837</v>
      </c>
    </row>
    <row r="496" spans="1:58" ht="24" hidden="1" customHeight="1" x14ac:dyDescent="0.15">
      <c r="A496" s="220"/>
      <c r="B496" s="147"/>
      <c r="C496" s="293" t="s">
        <v>16388</v>
      </c>
      <c r="D496" s="625"/>
      <c r="E496" s="625" t="s">
        <v>16428</v>
      </c>
      <c r="F496" s="625" t="s">
        <v>16388</v>
      </c>
      <c r="G496" s="625"/>
      <c r="H496" s="644"/>
      <c r="I496" s="625" t="s">
        <v>16390</v>
      </c>
      <c r="J496" s="625"/>
      <c r="K496" s="625"/>
      <c r="L496" s="626">
        <v>70022</v>
      </c>
      <c r="M496" s="626">
        <v>3017.41</v>
      </c>
      <c r="N496" s="626">
        <v>4954.1000000000004</v>
      </c>
      <c r="O496" s="625" t="s">
        <v>2304</v>
      </c>
      <c r="P496" s="626"/>
      <c r="Q496" s="626"/>
      <c r="R496" s="626"/>
      <c r="S496" s="626"/>
      <c r="T496" s="626"/>
      <c r="U496" s="626"/>
      <c r="V496" s="626"/>
      <c r="W496" s="626">
        <v>25</v>
      </c>
      <c r="X496" s="626">
        <v>14</v>
      </c>
      <c r="Y496" s="626">
        <v>6</v>
      </c>
      <c r="Z496" s="626">
        <v>672</v>
      </c>
      <c r="AA496" s="625"/>
      <c r="AB496" s="626"/>
      <c r="AC496" s="626"/>
      <c r="AD496" s="625"/>
      <c r="AE496" s="625">
        <v>2020</v>
      </c>
      <c r="AF496" s="625"/>
      <c r="AG496" s="625"/>
      <c r="AH496" s="625"/>
      <c r="AI496" s="625"/>
      <c r="AJ496" s="625"/>
      <c r="AK496" s="625"/>
      <c r="AL496" s="626">
        <v>16200</v>
      </c>
      <c r="AM496" s="626"/>
      <c r="AN496" s="625"/>
      <c r="AO496" s="625"/>
      <c r="AP496" s="625"/>
      <c r="AQ496" s="625"/>
      <c r="AR496" s="625"/>
      <c r="AS496" s="625"/>
      <c r="AT496" s="625"/>
      <c r="AU496" s="625"/>
      <c r="AV496" s="625"/>
      <c r="AW496" s="625"/>
      <c r="AX496" s="625"/>
      <c r="AY496" s="625"/>
      <c r="AZ496" s="625"/>
      <c r="BA496" s="625"/>
      <c r="BB496" s="625"/>
      <c r="BC496" s="625"/>
      <c r="BD496" s="625"/>
      <c r="BE496" s="625"/>
      <c r="BF496" s="625" t="s">
        <v>16009</v>
      </c>
    </row>
    <row r="497" spans="1:58" ht="24" hidden="1" customHeight="1" x14ac:dyDescent="0.15">
      <c r="A497" s="220"/>
      <c r="B497" s="147"/>
      <c r="C497" s="293" t="s">
        <v>6881</v>
      </c>
      <c r="D497" s="625"/>
      <c r="E497" s="625" t="s">
        <v>11717</v>
      </c>
      <c r="F497" s="625" t="s">
        <v>6881</v>
      </c>
      <c r="G497" s="625"/>
      <c r="H497" s="803"/>
      <c r="I497" s="625" t="s">
        <v>6881</v>
      </c>
      <c r="J497" s="625"/>
      <c r="K497" s="625"/>
      <c r="L497" s="626">
        <v>4573</v>
      </c>
      <c r="M497" s="626">
        <v>1800</v>
      </c>
      <c r="N497" s="626">
        <v>4622</v>
      </c>
      <c r="O497" s="625" t="s">
        <v>429</v>
      </c>
      <c r="P497" s="626"/>
      <c r="Q497" s="626"/>
      <c r="R497" s="626"/>
      <c r="S497" s="626">
        <v>25</v>
      </c>
      <c r="T497" s="626">
        <v>14</v>
      </c>
      <c r="U497" s="626">
        <v>8</v>
      </c>
      <c r="V497" s="626"/>
      <c r="W497" s="626"/>
      <c r="X497" s="626"/>
      <c r="Y497" s="626"/>
      <c r="Z497" s="626"/>
      <c r="AA497" s="625"/>
      <c r="AB497" s="626"/>
      <c r="AC497" s="626"/>
      <c r="AD497" s="625"/>
      <c r="AE497" s="625">
        <v>2018</v>
      </c>
      <c r="AF497" s="625"/>
      <c r="AG497" s="625"/>
      <c r="AH497" s="625"/>
      <c r="AI497" s="625"/>
      <c r="AJ497" s="625"/>
      <c r="AK497" s="625"/>
      <c r="AL497" s="626">
        <v>13500</v>
      </c>
      <c r="AM497" s="626"/>
      <c r="AN497" s="625"/>
      <c r="AO497" s="625"/>
      <c r="AP497" s="625"/>
      <c r="AQ497" s="625"/>
      <c r="AR497" s="625"/>
      <c r="AS497" s="625"/>
      <c r="AT497" s="625"/>
      <c r="AU497" s="625"/>
      <c r="AV497" s="625"/>
      <c r="AW497" s="625"/>
      <c r="AX497" s="625"/>
      <c r="AY497" s="625"/>
      <c r="AZ497" s="625"/>
      <c r="BA497" s="625"/>
      <c r="BB497" s="625"/>
      <c r="BC497" s="625"/>
      <c r="BD497" s="625"/>
      <c r="BE497" s="625"/>
      <c r="BF497" s="614"/>
    </row>
    <row r="498" spans="1:58" ht="24" hidden="1" customHeight="1" x14ac:dyDescent="0.15">
      <c r="A498" s="220"/>
      <c r="B498" s="147"/>
      <c r="C498" s="293" t="s">
        <v>6880</v>
      </c>
      <c r="D498" s="625"/>
      <c r="E498" s="625" t="s">
        <v>7285</v>
      </c>
      <c r="F498" s="625" t="s">
        <v>6880</v>
      </c>
      <c r="G498" s="625"/>
      <c r="H498" s="644"/>
      <c r="I498" s="625" t="s">
        <v>6880</v>
      </c>
      <c r="J498" s="625"/>
      <c r="K498" s="625"/>
      <c r="L498" s="626">
        <v>9323</v>
      </c>
      <c r="M498" s="626">
        <v>1684</v>
      </c>
      <c r="N498" s="626">
        <v>2996</v>
      </c>
      <c r="O498" s="625" t="s">
        <v>429</v>
      </c>
      <c r="P498" s="626"/>
      <c r="Q498" s="626"/>
      <c r="R498" s="626"/>
      <c r="S498" s="626"/>
      <c r="T498" s="626"/>
      <c r="U498" s="626"/>
      <c r="V498" s="626"/>
      <c r="W498" s="626">
        <v>25</v>
      </c>
      <c r="X498" s="626">
        <v>10</v>
      </c>
      <c r="Y498" s="626">
        <v>4</v>
      </c>
      <c r="Z498" s="626">
        <v>517</v>
      </c>
      <c r="AA498" s="625"/>
      <c r="AB498" s="626"/>
      <c r="AC498" s="626"/>
      <c r="AD498" s="625"/>
      <c r="AE498" s="625">
        <v>2006</v>
      </c>
      <c r="AF498" s="625"/>
      <c r="AG498" s="625"/>
      <c r="AH498" s="625"/>
      <c r="AI498" s="625"/>
      <c r="AJ498" s="625"/>
      <c r="AK498" s="625"/>
      <c r="AL498" s="626">
        <v>7050</v>
      </c>
      <c r="AM498" s="626">
        <v>7050</v>
      </c>
      <c r="AN498" s="625"/>
      <c r="AO498" s="625"/>
      <c r="AP498" s="625"/>
      <c r="AQ498" s="625"/>
      <c r="AR498" s="625"/>
      <c r="AS498" s="625"/>
      <c r="AT498" s="625"/>
      <c r="AU498" s="625"/>
      <c r="AV498" s="625"/>
      <c r="AW498" s="625"/>
      <c r="AX498" s="625"/>
      <c r="AY498" s="625"/>
      <c r="AZ498" s="625"/>
      <c r="BA498" s="625"/>
      <c r="BB498" s="625"/>
      <c r="BC498" s="625"/>
      <c r="BD498" s="625"/>
      <c r="BE498" s="625"/>
      <c r="BF498" s="625"/>
    </row>
    <row r="499" spans="1:58" s="575" customFormat="1" ht="24" hidden="1" customHeight="1" x14ac:dyDescent="0.15">
      <c r="A499" s="1257" t="s">
        <v>178</v>
      </c>
      <c r="B499" s="669" t="s">
        <v>60</v>
      </c>
      <c r="C499" s="916" t="s">
        <v>55</v>
      </c>
      <c r="D499" s="231"/>
      <c r="E499" s="545">
        <f>COUNTA(E500:E535)</f>
        <v>36</v>
      </c>
      <c r="F499" s="231"/>
      <c r="G499" s="231"/>
      <c r="H499" s="567"/>
      <c r="I499" s="231"/>
      <c r="J499" s="231"/>
      <c r="K499" s="231"/>
      <c r="L499" s="241">
        <f>SUM(L500:L535)</f>
        <v>688580.87</v>
      </c>
      <c r="M499" s="241">
        <f>SUM(M500:M535)</f>
        <v>103781.43</v>
      </c>
      <c r="N499" s="241">
        <f>SUM(N500:N535)</f>
        <v>173445.01</v>
      </c>
      <c r="O499" s="231"/>
      <c r="P499" s="241"/>
      <c r="Q499" s="241"/>
      <c r="R499" s="241"/>
      <c r="S499" s="241"/>
      <c r="T499" s="241"/>
      <c r="U499" s="241"/>
      <c r="V499" s="241"/>
      <c r="W499" s="241"/>
      <c r="X499" s="241"/>
      <c r="Y499" s="1261"/>
      <c r="Z499" s="241"/>
      <c r="AA499" s="231"/>
      <c r="AB499" s="241"/>
      <c r="AC499" s="231"/>
      <c r="AD499" s="231"/>
      <c r="AE499" s="231"/>
      <c r="AF499" s="231"/>
      <c r="AG499" s="231"/>
      <c r="AH499" s="231"/>
      <c r="AI499" s="231"/>
      <c r="AJ499" s="231"/>
      <c r="AK499" s="231"/>
      <c r="AL499" s="24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</row>
    <row r="500" spans="1:58" ht="24" hidden="1" customHeight="1" x14ac:dyDescent="0.15">
      <c r="A500" s="220" t="s">
        <v>156</v>
      </c>
      <c r="B500" s="147"/>
      <c r="C500" s="232" t="s">
        <v>322</v>
      </c>
      <c r="D500" s="232" t="s">
        <v>7288</v>
      </c>
      <c r="E500" s="232" t="s">
        <v>8160</v>
      </c>
      <c r="F500" s="232" t="s">
        <v>322</v>
      </c>
      <c r="G500" s="232" t="s">
        <v>7290</v>
      </c>
      <c r="H500" s="142"/>
      <c r="I500" s="232" t="s">
        <v>325</v>
      </c>
      <c r="J500" s="232"/>
      <c r="K500" s="232" t="s">
        <v>1549</v>
      </c>
      <c r="L500" s="144">
        <v>39626</v>
      </c>
      <c r="M500" s="144">
        <v>8206</v>
      </c>
      <c r="N500" s="144">
        <v>14329</v>
      </c>
      <c r="O500" s="232" t="s">
        <v>429</v>
      </c>
      <c r="P500" s="144">
        <v>25</v>
      </c>
      <c r="Q500" s="144">
        <v>25</v>
      </c>
      <c r="R500" s="144">
        <v>5</v>
      </c>
      <c r="S500" s="144">
        <v>50</v>
      </c>
      <c r="T500" s="144">
        <v>25</v>
      </c>
      <c r="U500" s="144">
        <v>10</v>
      </c>
      <c r="V500" s="144">
        <v>1250</v>
      </c>
      <c r="W500" s="144">
        <v>15</v>
      </c>
      <c r="X500" s="144">
        <v>8</v>
      </c>
      <c r="Y500" s="144">
        <v>0</v>
      </c>
      <c r="Z500" s="144">
        <v>113</v>
      </c>
      <c r="AA500" s="232">
        <v>112</v>
      </c>
      <c r="AB500" s="144">
        <v>3078</v>
      </c>
      <c r="AC500" s="144">
        <v>3078</v>
      </c>
      <c r="AD500" s="232" t="s">
        <v>3396</v>
      </c>
      <c r="AE500" s="232">
        <v>1997</v>
      </c>
      <c r="AF500" s="232">
        <v>30156</v>
      </c>
      <c r="AG500" s="232"/>
      <c r="AH500" s="232"/>
      <c r="AI500" s="232"/>
      <c r="AJ500" s="232"/>
      <c r="AK500" s="232"/>
      <c r="AL500" s="144">
        <v>27716</v>
      </c>
      <c r="AM500" s="232"/>
      <c r="AN500" s="232"/>
      <c r="AO500" s="232">
        <v>1</v>
      </c>
      <c r="AP500" s="232">
        <v>380</v>
      </c>
      <c r="AQ500" s="232">
        <v>1400</v>
      </c>
      <c r="AR500" s="232"/>
      <c r="AS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F500" s="232"/>
    </row>
    <row r="501" spans="1:58" ht="24" hidden="1" customHeight="1" x14ac:dyDescent="0.15">
      <c r="A501" s="220"/>
      <c r="B501" s="147"/>
      <c r="C501" s="232" t="s">
        <v>322</v>
      </c>
      <c r="D501" s="232" t="s">
        <v>8161</v>
      </c>
      <c r="E501" s="232" t="s">
        <v>8162</v>
      </c>
      <c r="F501" s="232" t="s">
        <v>322</v>
      </c>
      <c r="G501" s="232" t="s">
        <v>7290</v>
      </c>
      <c r="H501" s="142"/>
      <c r="I501" s="232" t="s">
        <v>325</v>
      </c>
      <c r="J501" s="232"/>
      <c r="K501" s="232" t="s">
        <v>1549</v>
      </c>
      <c r="L501" s="144">
        <v>31780</v>
      </c>
      <c r="M501" s="144">
        <v>1287</v>
      </c>
      <c r="N501" s="144">
        <v>1287</v>
      </c>
      <c r="O501" s="232" t="s">
        <v>429</v>
      </c>
      <c r="P501" s="144"/>
      <c r="Q501" s="144"/>
      <c r="R501" s="144"/>
      <c r="S501" s="144"/>
      <c r="T501" s="144"/>
      <c r="U501" s="144"/>
      <c r="V501" s="144"/>
      <c r="W501" s="144">
        <v>25</v>
      </c>
      <c r="X501" s="144">
        <v>30</v>
      </c>
      <c r="Y501" s="144">
        <v>6</v>
      </c>
      <c r="Z501" s="144">
        <v>1287</v>
      </c>
      <c r="AA501" s="232"/>
      <c r="AB501" s="144"/>
      <c r="AC501" s="144"/>
      <c r="AD501" s="232"/>
      <c r="AE501" s="232">
        <v>1997</v>
      </c>
      <c r="AF501" s="232"/>
      <c r="AG501" s="232"/>
      <c r="AH501" s="232"/>
      <c r="AI501" s="232"/>
      <c r="AJ501" s="232"/>
      <c r="AK501" s="232"/>
      <c r="AL501" s="144"/>
      <c r="AM501" s="232"/>
      <c r="AN501" s="232"/>
      <c r="AO501" s="232"/>
      <c r="AP501" s="232"/>
      <c r="AQ501" s="232">
        <v>1000</v>
      </c>
      <c r="AR501" s="232"/>
      <c r="AS501" s="232"/>
      <c r="AT501" s="232"/>
      <c r="AU501" s="232"/>
      <c r="AV501" s="232"/>
      <c r="AW501" s="232"/>
      <c r="AX501" s="232"/>
      <c r="AY501" s="232"/>
      <c r="AZ501" s="232"/>
      <c r="BA501" s="232"/>
      <c r="BB501" s="232"/>
      <c r="BC501" s="232"/>
      <c r="BD501" s="232"/>
      <c r="BE501" s="232"/>
      <c r="BF501" s="232" t="s">
        <v>8163</v>
      </c>
    </row>
    <row r="502" spans="1:58" ht="24" hidden="1" customHeight="1" x14ac:dyDescent="0.15">
      <c r="A502" s="220"/>
      <c r="B502" s="147"/>
      <c r="C502" s="232" t="s">
        <v>322</v>
      </c>
      <c r="D502" s="232" t="s">
        <v>8164</v>
      </c>
      <c r="E502" s="232" t="s">
        <v>8165</v>
      </c>
      <c r="F502" s="232" t="s">
        <v>322</v>
      </c>
      <c r="G502" s="232" t="s">
        <v>7290</v>
      </c>
      <c r="H502" s="142"/>
      <c r="I502" s="232" t="s">
        <v>325</v>
      </c>
      <c r="J502" s="232"/>
      <c r="K502" s="232" t="s">
        <v>1549</v>
      </c>
      <c r="L502" s="144">
        <v>7616</v>
      </c>
      <c r="M502" s="144">
        <v>3385</v>
      </c>
      <c r="N502" s="144">
        <v>3385</v>
      </c>
      <c r="O502" s="232" t="s">
        <v>429</v>
      </c>
      <c r="P502" s="144"/>
      <c r="Q502" s="144"/>
      <c r="R502" s="144"/>
      <c r="S502" s="144"/>
      <c r="T502" s="144"/>
      <c r="U502" s="144"/>
      <c r="V502" s="144"/>
      <c r="W502" s="144">
        <v>50</v>
      </c>
      <c r="X502" s="144">
        <v>20</v>
      </c>
      <c r="Y502" s="144">
        <v>8</v>
      </c>
      <c r="Z502" s="144">
        <v>1500</v>
      </c>
      <c r="AA502" s="232"/>
      <c r="AB502" s="144"/>
      <c r="AC502" s="144"/>
      <c r="AD502" s="232"/>
      <c r="AE502" s="232">
        <v>1992</v>
      </c>
      <c r="AF502" s="232">
        <v>7900</v>
      </c>
      <c r="AG502" s="232"/>
      <c r="AH502" s="232"/>
      <c r="AI502" s="232"/>
      <c r="AJ502" s="232"/>
      <c r="AK502" s="232"/>
      <c r="AL502" s="144">
        <v>7900</v>
      </c>
      <c r="AM502" s="232"/>
      <c r="AN502" s="232"/>
      <c r="AO502" s="232"/>
      <c r="AP502" s="232"/>
      <c r="AQ502" s="232">
        <v>1000</v>
      </c>
      <c r="AR502" s="232"/>
      <c r="AS502" s="232"/>
      <c r="AT502" s="232"/>
      <c r="AU502" s="232"/>
      <c r="AV502" s="232"/>
      <c r="AW502" s="232"/>
      <c r="AX502" s="232"/>
      <c r="AY502" s="232"/>
      <c r="AZ502" s="232"/>
      <c r="BA502" s="232"/>
      <c r="BB502" s="232"/>
      <c r="BC502" s="232"/>
      <c r="BD502" s="232"/>
      <c r="BE502" s="232"/>
      <c r="BF502" s="232" t="s">
        <v>8166</v>
      </c>
    </row>
    <row r="503" spans="1:58" ht="24" hidden="1" customHeight="1" x14ac:dyDescent="0.15">
      <c r="A503" s="220"/>
      <c r="B503" s="147"/>
      <c r="C503" s="232" t="s">
        <v>322</v>
      </c>
      <c r="D503" s="232" t="s">
        <v>8164</v>
      </c>
      <c r="E503" s="232" t="s">
        <v>8167</v>
      </c>
      <c r="F503" s="232" t="s">
        <v>322</v>
      </c>
      <c r="G503" s="232" t="s">
        <v>7290</v>
      </c>
      <c r="H503" s="142"/>
      <c r="I503" s="232" t="s">
        <v>325</v>
      </c>
      <c r="J503" s="232"/>
      <c r="K503" s="232" t="s">
        <v>1549</v>
      </c>
      <c r="L503" s="144">
        <v>9916</v>
      </c>
      <c r="M503" s="144">
        <v>3889</v>
      </c>
      <c r="N503" s="144">
        <v>11903</v>
      </c>
      <c r="O503" s="232" t="s">
        <v>429</v>
      </c>
      <c r="P503" s="144"/>
      <c r="Q503" s="144"/>
      <c r="R503" s="144"/>
      <c r="S503" s="144"/>
      <c r="T503" s="144"/>
      <c r="U503" s="144"/>
      <c r="V503" s="144"/>
      <c r="W503" s="144">
        <v>25</v>
      </c>
      <c r="X503" s="144">
        <v>13</v>
      </c>
      <c r="Y503" s="144">
        <v>6</v>
      </c>
      <c r="Z503" s="144">
        <v>1209</v>
      </c>
      <c r="AA503" s="232"/>
      <c r="AB503" s="144"/>
      <c r="AC503" s="144"/>
      <c r="AD503" s="232"/>
      <c r="AE503" s="232">
        <v>2009</v>
      </c>
      <c r="AF503" s="232"/>
      <c r="AG503" s="232"/>
      <c r="AH503" s="232"/>
      <c r="AI503" s="232"/>
      <c r="AJ503" s="232"/>
      <c r="AK503" s="232"/>
      <c r="AL503" s="144"/>
      <c r="AM503" s="232"/>
      <c r="AN503" s="232"/>
      <c r="AO503" s="232"/>
      <c r="AP503" s="232"/>
      <c r="AQ503" s="232"/>
      <c r="AR503" s="232"/>
      <c r="AS503" s="232"/>
      <c r="AT503" s="232"/>
      <c r="AU503" s="232"/>
      <c r="AV503" s="232"/>
      <c r="AW503" s="232"/>
      <c r="AX503" s="232"/>
      <c r="AY503" s="232"/>
      <c r="AZ503" s="232"/>
      <c r="BA503" s="232"/>
      <c r="BB503" s="232"/>
      <c r="BC503" s="232"/>
      <c r="BD503" s="232"/>
      <c r="BE503" s="232"/>
      <c r="BF503" s="232" t="s">
        <v>8166</v>
      </c>
    </row>
    <row r="504" spans="1:58" ht="24" hidden="1" customHeight="1" x14ac:dyDescent="0.15">
      <c r="A504" s="220" t="s">
        <v>156</v>
      </c>
      <c r="B504" s="147"/>
      <c r="C504" s="232" t="s">
        <v>322</v>
      </c>
      <c r="D504" s="232" t="s">
        <v>323</v>
      </c>
      <c r="E504" s="232" t="s">
        <v>8168</v>
      </c>
      <c r="F504" s="232" t="s">
        <v>322</v>
      </c>
      <c r="G504" s="232" t="s">
        <v>8169</v>
      </c>
      <c r="H504" s="142" t="s">
        <v>329</v>
      </c>
      <c r="I504" s="232" t="s">
        <v>325</v>
      </c>
      <c r="J504" s="232">
        <v>13</v>
      </c>
      <c r="K504" s="232" t="s">
        <v>2551</v>
      </c>
      <c r="L504" s="144">
        <v>20476</v>
      </c>
      <c r="M504" s="144">
        <v>2870</v>
      </c>
      <c r="N504" s="144">
        <v>7915</v>
      </c>
      <c r="O504" s="232" t="s">
        <v>429</v>
      </c>
      <c r="P504" s="144"/>
      <c r="Q504" s="144"/>
      <c r="R504" s="144"/>
      <c r="S504" s="144"/>
      <c r="T504" s="144"/>
      <c r="U504" s="144"/>
      <c r="V504" s="144"/>
      <c r="W504" s="144">
        <v>25</v>
      </c>
      <c r="X504" s="144">
        <v>15</v>
      </c>
      <c r="Y504" s="144">
        <v>6</v>
      </c>
      <c r="Z504" s="144">
        <v>375</v>
      </c>
      <c r="AA504" s="232"/>
      <c r="AB504" s="144"/>
      <c r="AC504" s="144"/>
      <c r="AD504" s="232"/>
      <c r="AE504" s="232">
        <v>1989</v>
      </c>
      <c r="AF504" s="232"/>
      <c r="AG504" s="232"/>
      <c r="AH504" s="232"/>
      <c r="AI504" s="232"/>
      <c r="AJ504" s="232"/>
      <c r="AK504" s="232"/>
      <c r="AL504" s="144">
        <v>480</v>
      </c>
      <c r="AM504" s="232" t="s">
        <v>7873</v>
      </c>
      <c r="AN504" s="232"/>
      <c r="AO504" s="232"/>
      <c r="AP504" s="232"/>
      <c r="AQ504" s="232"/>
      <c r="AR504" s="232"/>
      <c r="AS504" s="232"/>
      <c r="AT504" s="232"/>
      <c r="AU504" s="232"/>
      <c r="AV504" s="232"/>
      <c r="AW504" s="232"/>
      <c r="AX504" s="232"/>
      <c r="AY504" s="232"/>
      <c r="AZ504" s="232"/>
      <c r="BA504" s="232"/>
      <c r="BB504" s="232"/>
      <c r="BC504" s="232"/>
      <c r="BD504" s="232"/>
      <c r="BE504" s="232"/>
      <c r="BF504" s="232" t="s">
        <v>8170</v>
      </c>
    </row>
    <row r="505" spans="1:58" ht="24" hidden="1" customHeight="1" x14ac:dyDescent="0.15">
      <c r="A505" s="220" t="s">
        <v>156</v>
      </c>
      <c r="B505" s="147"/>
      <c r="C505" s="232" t="s">
        <v>322</v>
      </c>
      <c r="D505" s="232"/>
      <c r="E505" s="232" t="s">
        <v>8171</v>
      </c>
      <c r="F505" s="232" t="s">
        <v>322</v>
      </c>
      <c r="G505" s="232"/>
      <c r="H505" s="142"/>
      <c r="I505" s="232" t="s">
        <v>325</v>
      </c>
      <c r="J505" s="232"/>
      <c r="K505" s="232"/>
      <c r="L505" s="144">
        <v>29908</v>
      </c>
      <c r="M505" s="144">
        <v>5825</v>
      </c>
      <c r="N505" s="144">
        <v>13774</v>
      </c>
      <c r="O505" s="232" t="s">
        <v>429</v>
      </c>
      <c r="P505" s="144"/>
      <c r="Q505" s="144"/>
      <c r="R505" s="144"/>
      <c r="S505" s="144"/>
      <c r="T505" s="144"/>
      <c r="U505" s="144"/>
      <c r="V505" s="144"/>
      <c r="W505" s="144">
        <v>50</v>
      </c>
      <c r="X505" s="144">
        <v>21</v>
      </c>
      <c r="Y505" s="144">
        <v>8</v>
      </c>
      <c r="Z505" s="144">
        <v>1050</v>
      </c>
      <c r="AA505" s="232"/>
      <c r="AB505" s="144">
        <v>91</v>
      </c>
      <c r="AC505" s="144">
        <v>91</v>
      </c>
      <c r="AD505" s="232"/>
      <c r="AE505" s="232">
        <v>2008</v>
      </c>
      <c r="AF505" s="232"/>
      <c r="AG505" s="232"/>
      <c r="AH505" s="232"/>
      <c r="AI505" s="232"/>
      <c r="AJ505" s="232"/>
      <c r="AK505" s="232"/>
      <c r="AL505" s="144">
        <v>22800</v>
      </c>
      <c r="AM505" s="232"/>
      <c r="AN505" s="232"/>
      <c r="AO505" s="232"/>
      <c r="AP505" s="232"/>
      <c r="AQ505" s="232"/>
      <c r="AR505" s="232"/>
      <c r="AS505" s="232"/>
      <c r="AT505" s="232"/>
      <c r="AU505" s="232"/>
      <c r="AV505" s="232"/>
      <c r="AW505" s="232"/>
      <c r="AX505" s="232"/>
      <c r="AY505" s="232"/>
      <c r="AZ505" s="232"/>
      <c r="BA505" s="232"/>
      <c r="BB505" s="232"/>
      <c r="BC505" s="232"/>
      <c r="BD505" s="232"/>
      <c r="BE505" s="232"/>
      <c r="BF505" s="232" t="s">
        <v>10974</v>
      </c>
    </row>
    <row r="506" spans="1:58" ht="24" hidden="1" customHeight="1" x14ac:dyDescent="0.15">
      <c r="A506" s="220"/>
      <c r="B506" s="147"/>
      <c r="C506" s="232" t="s">
        <v>322</v>
      </c>
      <c r="D506" s="232"/>
      <c r="E506" s="232" t="s">
        <v>8172</v>
      </c>
      <c r="F506" s="232" t="s">
        <v>322</v>
      </c>
      <c r="G506" s="232"/>
      <c r="H506" s="142"/>
      <c r="I506" s="232" t="s">
        <v>325</v>
      </c>
      <c r="J506" s="232"/>
      <c r="K506" s="232"/>
      <c r="L506" s="144">
        <v>20476</v>
      </c>
      <c r="M506" s="144">
        <v>6226</v>
      </c>
      <c r="N506" s="144">
        <v>1532</v>
      </c>
      <c r="O506" s="232" t="s">
        <v>429</v>
      </c>
      <c r="P506" s="144"/>
      <c r="Q506" s="144"/>
      <c r="R506" s="144"/>
      <c r="S506" s="144"/>
      <c r="T506" s="144"/>
      <c r="U506" s="144"/>
      <c r="V506" s="144"/>
      <c r="W506" s="144">
        <v>25</v>
      </c>
      <c r="X506" s="144">
        <v>13</v>
      </c>
      <c r="Y506" s="144">
        <v>6</v>
      </c>
      <c r="Z506" s="144">
        <v>325</v>
      </c>
      <c r="AA506" s="232"/>
      <c r="AB506" s="144"/>
      <c r="AC506" s="144"/>
      <c r="AD506" s="232"/>
      <c r="AE506" s="232">
        <v>1989</v>
      </c>
      <c r="AF506" s="232"/>
      <c r="AG506" s="232"/>
      <c r="AH506" s="232"/>
      <c r="AI506" s="232"/>
      <c r="AJ506" s="232"/>
      <c r="AK506" s="232"/>
      <c r="AL506" s="144"/>
      <c r="AM506" s="232"/>
      <c r="AN506" s="232"/>
      <c r="AO506" s="232"/>
      <c r="AP506" s="232"/>
      <c r="AQ506" s="232"/>
      <c r="AR506" s="232"/>
      <c r="AS506" s="232"/>
      <c r="AT506" s="232"/>
      <c r="AU506" s="232"/>
      <c r="AV506" s="232"/>
      <c r="AW506" s="232"/>
      <c r="AX506" s="232"/>
      <c r="AY506" s="232"/>
      <c r="AZ506" s="232"/>
      <c r="BA506" s="232"/>
      <c r="BB506" s="232"/>
      <c r="BC506" s="232"/>
      <c r="BD506" s="232"/>
      <c r="BE506" s="232"/>
      <c r="BF506" s="232" t="s">
        <v>8173</v>
      </c>
    </row>
    <row r="507" spans="1:58" ht="24" hidden="1" customHeight="1" x14ac:dyDescent="0.15">
      <c r="A507" s="220" t="s">
        <v>93</v>
      </c>
      <c r="B507" s="147"/>
      <c r="C507" s="232" t="s">
        <v>322</v>
      </c>
      <c r="D507" s="232"/>
      <c r="E507" s="232" t="s">
        <v>8174</v>
      </c>
      <c r="F507" s="232" t="s">
        <v>322</v>
      </c>
      <c r="G507" s="232"/>
      <c r="H507" s="142"/>
      <c r="I507" s="232" t="s">
        <v>325</v>
      </c>
      <c r="J507" s="232"/>
      <c r="K507" s="232"/>
      <c r="L507" s="144">
        <v>26881</v>
      </c>
      <c r="M507" s="144">
        <v>3129</v>
      </c>
      <c r="N507" s="144">
        <v>5223</v>
      </c>
      <c r="O507" s="232" t="s">
        <v>429</v>
      </c>
      <c r="P507" s="144"/>
      <c r="Q507" s="144"/>
      <c r="R507" s="144"/>
      <c r="S507" s="144"/>
      <c r="T507" s="144"/>
      <c r="U507" s="144"/>
      <c r="V507" s="144"/>
      <c r="W507" s="144">
        <v>25</v>
      </c>
      <c r="X507" s="144">
        <v>9</v>
      </c>
      <c r="Y507" s="144">
        <v>4</v>
      </c>
      <c r="Z507" s="144">
        <v>677</v>
      </c>
      <c r="AA507" s="232"/>
      <c r="AB507" s="144">
        <v>500</v>
      </c>
      <c r="AC507" s="144"/>
      <c r="AD507" s="232"/>
      <c r="AE507" s="232">
        <v>2011</v>
      </c>
      <c r="AF507" s="232"/>
      <c r="AG507" s="232"/>
      <c r="AH507" s="232"/>
      <c r="AI507" s="232"/>
      <c r="AJ507" s="232"/>
      <c r="AK507" s="232"/>
      <c r="AL507" s="144">
        <v>2765</v>
      </c>
      <c r="AM507" s="232"/>
      <c r="AN507" s="232"/>
      <c r="AO507" s="232"/>
      <c r="AP507" s="232"/>
      <c r="AQ507" s="232"/>
      <c r="AR507" s="232"/>
      <c r="AS507" s="232"/>
      <c r="AT507" s="232"/>
      <c r="AU507" s="232"/>
      <c r="AV507" s="232"/>
      <c r="AW507" s="232"/>
      <c r="AX507" s="232"/>
      <c r="AY507" s="232"/>
      <c r="AZ507" s="232"/>
      <c r="BA507" s="232"/>
      <c r="BB507" s="232"/>
      <c r="BC507" s="232"/>
      <c r="BD507" s="232"/>
      <c r="BE507" s="232"/>
      <c r="BF507" s="232" t="s">
        <v>8175</v>
      </c>
    </row>
    <row r="508" spans="1:58" ht="24" hidden="1" customHeight="1" x14ac:dyDescent="0.15">
      <c r="A508" s="220" t="s">
        <v>336</v>
      </c>
      <c r="B508" s="147"/>
      <c r="C508" s="232" t="s">
        <v>322</v>
      </c>
      <c r="D508" s="232"/>
      <c r="E508" s="232" t="s">
        <v>8176</v>
      </c>
      <c r="F508" s="232" t="s">
        <v>322</v>
      </c>
      <c r="G508" s="232"/>
      <c r="H508" s="232"/>
      <c r="I508" s="232" t="s">
        <v>8177</v>
      </c>
      <c r="J508" s="232"/>
      <c r="K508" s="232"/>
      <c r="L508" s="144">
        <v>6314</v>
      </c>
      <c r="M508" s="144">
        <v>2222.06</v>
      </c>
      <c r="N508" s="144">
        <v>1225.8900000000001</v>
      </c>
      <c r="O508" s="232" t="s">
        <v>429</v>
      </c>
      <c r="P508" s="144"/>
      <c r="Q508" s="144"/>
      <c r="R508" s="144"/>
      <c r="S508" s="144"/>
      <c r="T508" s="144"/>
      <c r="U508" s="144"/>
      <c r="V508" s="144"/>
      <c r="W508" s="144">
        <v>25</v>
      </c>
      <c r="X508" s="144">
        <v>12</v>
      </c>
      <c r="Y508" s="144">
        <v>5</v>
      </c>
      <c r="Z508" s="144">
        <v>300</v>
      </c>
      <c r="AA508" s="232"/>
      <c r="AB508" s="144"/>
      <c r="AC508" s="144"/>
      <c r="AD508" s="232"/>
      <c r="AE508" s="232">
        <v>2012</v>
      </c>
      <c r="AF508" s="232"/>
      <c r="AG508" s="232"/>
      <c r="AH508" s="232"/>
      <c r="AI508" s="232"/>
      <c r="AJ508" s="232"/>
      <c r="AK508" s="232"/>
      <c r="AL508" s="144"/>
      <c r="AM508" s="232"/>
      <c r="AN508" s="232"/>
      <c r="AO508" s="232"/>
      <c r="AP508" s="232"/>
      <c r="AQ508" s="232"/>
      <c r="AR508" s="232"/>
      <c r="AS508" s="232"/>
      <c r="AT508" s="232"/>
      <c r="AU508" s="232"/>
      <c r="AV508" s="232"/>
      <c r="AW508" s="232"/>
      <c r="AX508" s="232"/>
      <c r="AY508" s="232"/>
      <c r="AZ508" s="232"/>
      <c r="BA508" s="232"/>
      <c r="BB508" s="232"/>
      <c r="BC508" s="232"/>
      <c r="BD508" s="232"/>
      <c r="BE508" s="232"/>
      <c r="BF508" s="232"/>
    </row>
    <row r="509" spans="1:58" ht="24" hidden="1" customHeight="1" x14ac:dyDescent="0.15">
      <c r="A509" s="220" t="s">
        <v>156</v>
      </c>
      <c r="B509" s="147"/>
      <c r="C509" s="232" t="s">
        <v>322</v>
      </c>
      <c r="D509" s="232" t="s">
        <v>8164</v>
      </c>
      <c r="E509" s="232" t="s">
        <v>8178</v>
      </c>
      <c r="F509" s="232" t="s">
        <v>322</v>
      </c>
      <c r="G509" s="232" t="s">
        <v>7290</v>
      </c>
      <c r="H509" s="232"/>
      <c r="I509" s="232" t="s">
        <v>325</v>
      </c>
      <c r="J509" s="232"/>
      <c r="K509" s="232" t="s">
        <v>1549</v>
      </c>
      <c r="L509" s="144">
        <v>9916</v>
      </c>
      <c r="M509" s="144">
        <v>2538</v>
      </c>
      <c r="N509" s="144">
        <v>11515</v>
      </c>
      <c r="O509" s="232" t="s">
        <v>429</v>
      </c>
      <c r="P509" s="144"/>
      <c r="Q509" s="144"/>
      <c r="R509" s="144"/>
      <c r="S509" s="144"/>
      <c r="T509" s="144"/>
      <c r="U509" s="144"/>
      <c r="V509" s="144"/>
      <c r="W509" s="144">
        <v>25</v>
      </c>
      <c r="X509" s="144">
        <v>13</v>
      </c>
      <c r="Y509" s="144">
        <v>6</v>
      </c>
      <c r="Z509" s="144">
        <v>1090</v>
      </c>
      <c r="AA509" s="232"/>
      <c r="AB509" s="144"/>
      <c r="AC509" s="144"/>
      <c r="AD509" s="232"/>
      <c r="AE509" s="232">
        <v>2016</v>
      </c>
      <c r="AF509" s="232"/>
      <c r="AG509" s="232"/>
      <c r="AH509" s="232"/>
      <c r="AI509" s="232"/>
      <c r="AJ509" s="232"/>
      <c r="AK509" s="232"/>
      <c r="AL509" s="144"/>
      <c r="AM509" s="232"/>
      <c r="AN509" s="232"/>
      <c r="AO509" s="232"/>
      <c r="AP509" s="232"/>
      <c r="AQ509" s="232"/>
      <c r="AR509" s="232"/>
      <c r="AS509" s="232"/>
      <c r="AT509" s="232"/>
      <c r="AU509" s="232"/>
      <c r="AV509" s="232"/>
      <c r="AW509" s="232"/>
      <c r="AX509" s="232"/>
      <c r="AY509" s="232"/>
      <c r="AZ509" s="232"/>
      <c r="BA509" s="232"/>
      <c r="BB509" s="232"/>
      <c r="BC509" s="232"/>
      <c r="BD509" s="232"/>
      <c r="BE509" s="232"/>
      <c r="BF509" s="232" t="s">
        <v>8166</v>
      </c>
    </row>
    <row r="510" spans="1:58" ht="24" hidden="1" customHeight="1" x14ac:dyDescent="0.15">
      <c r="A510" s="220"/>
      <c r="B510" s="147"/>
      <c r="C510" s="232" t="s">
        <v>322</v>
      </c>
      <c r="D510" s="232"/>
      <c r="E510" s="232" t="s">
        <v>11631</v>
      </c>
      <c r="F510" s="232" t="s">
        <v>322</v>
      </c>
      <c r="G510" s="232" t="s">
        <v>7290</v>
      </c>
      <c r="H510" s="232"/>
      <c r="I510" s="232" t="s">
        <v>11632</v>
      </c>
      <c r="J510" s="232"/>
      <c r="K510" s="232"/>
      <c r="L510" s="144">
        <v>6155</v>
      </c>
      <c r="M510" s="138">
        <v>2882</v>
      </c>
      <c r="N510" s="144">
        <v>8674</v>
      </c>
      <c r="O510" s="232" t="s">
        <v>429</v>
      </c>
      <c r="P510" s="144"/>
      <c r="Q510" s="144"/>
      <c r="R510" s="144"/>
      <c r="S510" s="144"/>
      <c r="T510" s="144"/>
      <c r="U510" s="144"/>
      <c r="V510" s="144"/>
      <c r="W510" s="144">
        <v>25</v>
      </c>
      <c r="X510" s="144">
        <v>13</v>
      </c>
      <c r="Y510" s="144">
        <v>6</v>
      </c>
      <c r="Z510" s="144">
        <v>1362</v>
      </c>
      <c r="AA510" s="232"/>
      <c r="AB510" s="144"/>
      <c r="AC510" s="144"/>
      <c r="AD510" s="232"/>
      <c r="AE510" s="232">
        <v>2017</v>
      </c>
      <c r="AF510" s="232"/>
      <c r="AG510" s="232"/>
      <c r="AH510" s="232"/>
      <c r="AI510" s="232"/>
      <c r="AJ510" s="232"/>
      <c r="AK510" s="232"/>
      <c r="AL510" s="144">
        <v>26078</v>
      </c>
      <c r="AM510" s="232"/>
      <c r="AN510" s="232"/>
      <c r="AO510" s="232"/>
      <c r="AP510" s="232"/>
      <c r="AQ510" s="232"/>
      <c r="AR510" s="232"/>
      <c r="AS510" s="232"/>
      <c r="AT510" s="232"/>
      <c r="AU510" s="232"/>
      <c r="AV510" s="232"/>
      <c r="AW510" s="232"/>
      <c r="AX510" s="232"/>
      <c r="AY510" s="232"/>
      <c r="AZ510" s="232"/>
      <c r="BA510" s="232"/>
      <c r="BB510" s="232"/>
      <c r="BC510" s="232"/>
      <c r="BD510" s="232"/>
      <c r="BE510" s="232"/>
      <c r="BF510" s="232"/>
    </row>
    <row r="511" spans="1:58" ht="24" hidden="1" customHeight="1" x14ac:dyDescent="0.15">
      <c r="A511" s="220"/>
      <c r="B511" s="147"/>
      <c r="C511" s="232" t="s">
        <v>7294</v>
      </c>
      <c r="D511" s="232"/>
      <c r="E511" s="232" t="s">
        <v>17876</v>
      </c>
      <c r="F511" s="232" t="s">
        <v>7294</v>
      </c>
      <c r="G511" s="232"/>
      <c r="H511" s="142"/>
      <c r="I511" s="232" t="s">
        <v>7294</v>
      </c>
      <c r="J511" s="232"/>
      <c r="K511" s="232"/>
      <c r="L511" s="144"/>
      <c r="M511" s="144">
        <v>2394</v>
      </c>
      <c r="N511" s="144">
        <v>3980</v>
      </c>
      <c r="O511" s="232" t="s">
        <v>429</v>
      </c>
      <c r="P511" s="144"/>
      <c r="Q511" s="144"/>
      <c r="R511" s="144"/>
      <c r="S511" s="144"/>
      <c r="T511" s="144"/>
      <c r="U511" s="144"/>
      <c r="V511" s="144"/>
      <c r="W511" s="144">
        <v>25</v>
      </c>
      <c r="X511" s="144">
        <v>16</v>
      </c>
      <c r="Y511" s="144">
        <v>6</v>
      </c>
      <c r="Z511" s="144">
        <v>400</v>
      </c>
      <c r="AA511" s="232"/>
      <c r="AB511" s="144"/>
      <c r="AC511" s="144"/>
      <c r="AD511" s="232"/>
      <c r="AE511" s="136">
        <v>2008</v>
      </c>
      <c r="AF511" s="136"/>
      <c r="AG511" s="136"/>
      <c r="AH511" s="136"/>
      <c r="AI511" s="136"/>
      <c r="AJ511" s="136"/>
      <c r="AK511" s="136"/>
      <c r="AL511" s="138">
        <v>9600</v>
      </c>
      <c r="AM511" s="232"/>
      <c r="AN511" s="232"/>
      <c r="AO511" s="232"/>
      <c r="AP511" s="232"/>
      <c r="AQ511" s="232"/>
      <c r="AR511" s="232"/>
      <c r="AS511" s="232"/>
      <c r="AT511" s="232"/>
      <c r="AU511" s="232"/>
      <c r="AV511" s="232"/>
      <c r="AW511" s="232"/>
      <c r="AX511" s="232"/>
      <c r="AY511" s="232"/>
      <c r="AZ511" s="232"/>
      <c r="BA511" s="232"/>
      <c r="BB511" s="232"/>
      <c r="BC511" s="232"/>
      <c r="BD511" s="232"/>
      <c r="BE511" s="232"/>
      <c r="BF511" s="232" t="s">
        <v>8179</v>
      </c>
    </row>
    <row r="512" spans="1:58" ht="24" hidden="1" customHeight="1" x14ac:dyDescent="0.15">
      <c r="A512" s="220" t="s">
        <v>156</v>
      </c>
      <c r="B512" s="147"/>
      <c r="C512" s="232" t="s">
        <v>7299</v>
      </c>
      <c r="D512" s="232" t="s">
        <v>8180</v>
      </c>
      <c r="E512" s="232" t="s">
        <v>8181</v>
      </c>
      <c r="F512" s="232" t="s">
        <v>7299</v>
      </c>
      <c r="G512" s="232" t="s">
        <v>8182</v>
      </c>
      <c r="H512" s="142" t="s">
        <v>149</v>
      </c>
      <c r="I512" s="232" t="s">
        <v>17833</v>
      </c>
      <c r="J512" s="232">
        <v>3</v>
      </c>
      <c r="K512" s="232" t="s">
        <v>2551</v>
      </c>
      <c r="L512" s="144">
        <v>17565</v>
      </c>
      <c r="M512" s="144">
        <v>3424</v>
      </c>
      <c r="N512" s="144">
        <v>3185</v>
      </c>
      <c r="O512" s="232" t="s">
        <v>429</v>
      </c>
      <c r="P512" s="144"/>
      <c r="Q512" s="144"/>
      <c r="R512" s="144"/>
      <c r="S512" s="144">
        <v>50</v>
      </c>
      <c r="T512" s="144">
        <v>25</v>
      </c>
      <c r="U512" s="144">
        <v>5</v>
      </c>
      <c r="V512" s="144">
        <v>675</v>
      </c>
      <c r="W512" s="144"/>
      <c r="X512" s="144"/>
      <c r="Y512" s="144"/>
      <c r="Z512" s="144"/>
      <c r="AA512" s="232"/>
      <c r="AB512" s="144">
        <v>400</v>
      </c>
      <c r="AC512" s="144">
        <v>400</v>
      </c>
      <c r="AD512" s="232" t="s">
        <v>8184</v>
      </c>
      <c r="AE512" s="232">
        <v>1993</v>
      </c>
      <c r="AF512" s="232">
        <v>4425</v>
      </c>
      <c r="AG512" s="232"/>
      <c r="AH512" s="232">
        <v>550</v>
      </c>
      <c r="AI512" s="232"/>
      <c r="AJ512" s="232"/>
      <c r="AK512" s="232"/>
      <c r="AL512" s="144">
        <v>4975</v>
      </c>
      <c r="AM512" s="232"/>
      <c r="AN512" s="232"/>
      <c r="AO512" s="232"/>
      <c r="AP512" s="232"/>
      <c r="AQ512" s="232"/>
      <c r="AR512" s="232"/>
      <c r="AS512" s="232"/>
      <c r="AT512" s="232"/>
      <c r="AU512" s="232"/>
      <c r="AV512" s="232"/>
      <c r="AW512" s="232"/>
      <c r="AX512" s="232"/>
      <c r="AY512" s="232"/>
      <c r="AZ512" s="232"/>
      <c r="BA512" s="232"/>
      <c r="BB512" s="232"/>
      <c r="BC512" s="232"/>
      <c r="BD512" s="232"/>
      <c r="BE512" s="232"/>
      <c r="BF512" s="232"/>
    </row>
    <row r="513" spans="1:59" ht="24" hidden="1" customHeight="1" x14ac:dyDescent="0.15">
      <c r="A513" s="220"/>
      <c r="B513" s="147"/>
      <c r="C513" s="232" t="s">
        <v>7299</v>
      </c>
      <c r="D513" s="232"/>
      <c r="E513" s="232" t="s">
        <v>8185</v>
      </c>
      <c r="F513" s="232" t="s">
        <v>7299</v>
      </c>
      <c r="G513" s="232"/>
      <c r="H513" s="142"/>
      <c r="I513" s="232" t="s">
        <v>8183</v>
      </c>
      <c r="J513" s="232"/>
      <c r="K513" s="232"/>
      <c r="L513" s="144"/>
      <c r="M513" s="144">
        <v>1284</v>
      </c>
      <c r="N513" s="144">
        <v>2992</v>
      </c>
      <c r="O513" s="232" t="s">
        <v>429</v>
      </c>
      <c r="P513" s="144"/>
      <c r="Q513" s="144"/>
      <c r="R513" s="144"/>
      <c r="S513" s="144"/>
      <c r="T513" s="144"/>
      <c r="U513" s="144"/>
      <c r="V513" s="144"/>
      <c r="W513" s="144">
        <v>25</v>
      </c>
      <c r="X513" s="144">
        <v>18</v>
      </c>
      <c r="Y513" s="144">
        <v>5</v>
      </c>
      <c r="Z513" s="144">
        <v>463.2</v>
      </c>
      <c r="AA513" s="232"/>
      <c r="AB513" s="144">
        <v>300</v>
      </c>
      <c r="AC513" s="144"/>
      <c r="AD513" s="232"/>
      <c r="AE513" s="136">
        <v>2011</v>
      </c>
      <c r="AF513" s="136"/>
      <c r="AG513" s="136"/>
      <c r="AH513" s="136"/>
      <c r="AI513" s="136"/>
      <c r="AJ513" s="136"/>
      <c r="AK513" s="136"/>
      <c r="AL513" s="138">
        <v>2000</v>
      </c>
      <c r="AM513" s="232"/>
      <c r="AN513" s="232"/>
      <c r="AO513" s="232"/>
      <c r="AP513" s="232"/>
      <c r="AQ513" s="232"/>
      <c r="AR513" s="232"/>
      <c r="AS513" s="232"/>
      <c r="AT513" s="232"/>
      <c r="AU513" s="232"/>
      <c r="AV513" s="232"/>
      <c r="AW513" s="232"/>
      <c r="AX513" s="232"/>
      <c r="AY513" s="232"/>
      <c r="AZ513" s="232"/>
      <c r="BA513" s="232"/>
      <c r="BB513" s="232"/>
      <c r="BC513" s="232"/>
      <c r="BD513" s="232"/>
      <c r="BE513" s="232"/>
      <c r="BF513" s="232" t="s">
        <v>8186</v>
      </c>
    </row>
    <row r="514" spans="1:59" ht="24" hidden="1" customHeight="1" x14ac:dyDescent="0.15">
      <c r="A514" s="220"/>
      <c r="B514" s="147"/>
      <c r="C514" s="232" t="s">
        <v>7299</v>
      </c>
      <c r="D514" s="232"/>
      <c r="E514" s="232" t="s">
        <v>17877</v>
      </c>
      <c r="F514" s="232" t="s">
        <v>7299</v>
      </c>
      <c r="G514" s="232"/>
      <c r="H514" s="142"/>
      <c r="I514" s="232" t="s">
        <v>17878</v>
      </c>
      <c r="J514" s="232"/>
      <c r="K514" s="232"/>
      <c r="L514" s="144">
        <v>5268</v>
      </c>
      <c r="M514" s="144">
        <v>2550</v>
      </c>
      <c r="N514" s="144">
        <v>5440</v>
      </c>
      <c r="O514" s="232" t="s">
        <v>429</v>
      </c>
      <c r="P514" s="144"/>
      <c r="Q514" s="144"/>
      <c r="R514" s="144"/>
      <c r="S514" s="144"/>
      <c r="T514" s="144"/>
      <c r="U514" s="144"/>
      <c r="V514" s="144"/>
      <c r="W514" s="144">
        <v>25</v>
      </c>
      <c r="X514" s="144">
        <v>12.5</v>
      </c>
      <c r="Y514" s="144">
        <v>5</v>
      </c>
      <c r="Z514" s="144">
        <v>325</v>
      </c>
      <c r="AA514" s="232"/>
      <c r="AB514" s="144"/>
      <c r="AC514" s="144"/>
      <c r="AD514" s="232"/>
      <c r="AE514" s="136">
        <v>2021</v>
      </c>
      <c r="AF514" s="136"/>
      <c r="AG514" s="136"/>
      <c r="AH514" s="136"/>
      <c r="AI514" s="136"/>
      <c r="AJ514" s="136"/>
      <c r="AK514" s="136"/>
      <c r="AL514" s="138">
        <v>22000</v>
      </c>
      <c r="AM514" s="232"/>
      <c r="AN514" s="232"/>
      <c r="AO514" s="232"/>
      <c r="AP514" s="232"/>
      <c r="AQ514" s="232"/>
      <c r="AR514" s="232"/>
      <c r="AS514" s="232"/>
      <c r="AT514" s="232"/>
      <c r="AU514" s="232"/>
      <c r="AV514" s="232"/>
      <c r="AW514" s="232"/>
      <c r="AX514" s="232"/>
      <c r="AY514" s="232"/>
      <c r="AZ514" s="232"/>
      <c r="BA514" s="232"/>
      <c r="BB514" s="232"/>
      <c r="BC514" s="232"/>
      <c r="BD514" s="232"/>
      <c r="BE514" s="232"/>
      <c r="BF514" s="232" t="s">
        <v>17879</v>
      </c>
    </row>
    <row r="515" spans="1:59" ht="24" hidden="1" customHeight="1" x14ac:dyDescent="0.15">
      <c r="A515" s="220"/>
      <c r="B515" s="147"/>
      <c r="C515" s="232" t="s">
        <v>7299</v>
      </c>
      <c r="D515" s="232"/>
      <c r="E515" s="232" t="s">
        <v>17880</v>
      </c>
      <c r="F515" s="232" t="s">
        <v>7299</v>
      </c>
      <c r="G515" s="232"/>
      <c r="H515" s="142"/>
      <c r="I515" s="232" t="s">
        <v>17881</v>
      </c>
      <c r="J515" s="232"/>
      <c r="K515" s="232"/>
      <c r="L515" s="144">
        <v>6970</v>
      </c>
      <c r="M515" s="144">
        <v>1271</v>
      </c>
      <c r="N515" s="144">
        <v>1482</v>
      </c>
      <c r="O515" s="232" t="s">
        <v>429</v>
      </c>
      <c r="P515" s="144"/>
      <c r="Q515" s="144"/>
      <c r="R515" s="144"/>
      <c r="S515" s="144"/>
      <c r="T515" s="144"/>
      <c r="U515" s="144"/>
      <c r="V515" s="144"/>
      <c r="W515" s="144">
        <v>25</v>
      </c>
      <c r="X515" s="144">
        <v>11.5</v>
      </c>
      <c r="Y515" s="144">
        <v>5</v>
      </c>
      <c r="Z515" s="144">
        <v>300</v>
      </c>
      <c r="AA515" s="232"/>
      <c r="AB515" s="144"/>
      <c r="AC515" s="144"/>
      <c r="AD515" s="232"/>
      <c r="AE515" s="136">
        <v>2022</v>
      </c>
      <c r="AF515" s="136"/>
      <c r="AG515" s="136"/>
      <c r="AH515" s="136"/>
      <c r="AI515" s="136"/>
      <c r="AJ515" s="136"/>
      <c r="AK515" s="136"/>
      <c r="AL515" s="138">
        <v>5078</v>
      </c>
      <c r="AM515" s="232"/>
      <c r="AN515" s="232"/>
      <c r="AO515" s="232"/>
      <c r="AP515" s="232"/>
      <c r="AQ515" s="232"/>
      <c r="AR515" s="232"/>
      <c r="AS515" s="232"/>
      <c r="AT515" s="232"/>
      <c r="AU515" s="232"/>
      <c r="AV515" s="232"/>
      <c r="AW515" s="232"/>
      <c r="AX515" s="232"/>
      <c r="AY515" s="232"/>
      <c r="AZ515" s="232"/>
      <c r="BA515" s="232"/>
      <c r="BB515" s="232"/>
      <c r="BC515" s="232"/>
      <c r="BD515" s="232"/>
      <c r="BE515" s="232"/>
      <c r="BF515" s="232" t="s">
        <v>17879</v>
      </c>
    </row>
    <row r="516" spans="1:59" ht="24" hidden="1" customHeight="1" x14ac:dyDescent="0.15">
      <c r="A516" s="220"/>
      <c r="B516" s="147"/>
      <c r="C516" s="232" t="s">
        <v>7305</v>
      </c>
      <c r="D516" s="232" t="s">
        <v>8187</v>
      </c>
      <c r="E516" s="232" t="s">
        <v>8188</v>
      </c>
      <c r="F516" s="232" t="s">
        <v>7305</v>
      </c>
      <c r="G516" s="232" t="s">
        <v>8189</v>
      </c>
      <c r="H516" s="142"/>
      <c r="I516" s="232" t="s">
        <v>7305</v>
      </c>
      <c r="J516" s="232">
        <v>17</v>
      </c>
      <c r="K516" s="232" t="s">
        <v>1549</v>
      </c>
      <c r="L516" s="144">
        <v>6934</v>
      </c>
      <c r="M516" s="144">
        <v>2995</v>
      </c>
      <c r="N516" s="144">
        <v>3854</v>
      </c>
      <c r="O516" s="232" t="s">
        <v>429</v>
      </c>
      <c r="P516" s="144"/>
      <c r="Q516" s="144"/>
      <c r="R516" s="144"/>
      <c r="S516" s="144">
        <v>50</v>
      </c>
      <c r="T516" s="144">
        <v>2.5</v>
      </c>
      <c r="U516" s="144">
        <v>8</v>
      </c>
      <c r="V516" s="144">
        <v>1250</v>
      </c>
      <c r="W516" s="144"/>
      <c r="X516" s="144"/>
      <c r="Y516" s="144"/>
      <c r="Z516" s="144"/>
      <c r="AA516" s="232">
        <v>168</v>
      </c>
      <c r="AB516" s="144">
        <v>500</v>
      </c>
      <c r="AC516" s="144">
        <v>500</v>
      </c>
      <c r="AD516" s="232" t="s">
        <v>499</v>
      </c>
      <c r="AE516" s="232">
        <v>1999</v>
      </c>
      <c r="AF516" s="232"/>
      <c r="AG516" s="232" t="s">
        <v>8190</v>
      </c>
      <c r="AH516" s="232" t="s">
        <v>8191</v>
      </c>
      <c r="AI516" s="232"/>
      <c r="AJ516" s="232"/>
      <c r="AK516" s="232"/>
      <c r="AL516" s="144"/>
      <c r="AM516" s="232"/>
      <c r="AN516" s="232"/>
      <c r="AO516" s="232"/>
      <c r="AP516" s="232"/>
      <c r="AQ516" s="232"/>
      <c r="AR516" s="232"/>
      <c r="AS516" s="232" t="s">
        <v>1258</v>
      </c>
      <c r="AT516" s="232">
        <v>1</v>
      </c>
      <c r="AU516" s="232">
        <v>147</v>
      </c>
      <c r="AV516" s="232" t="s">
        <v>8192</v>
      </c>
      <c r="AW516" s="232"/>
      <c r="AX516" s="232"/>
      <c r="AY516" s="232"/>
      <c r="AZ516" s="232"/>
      <c r="BA516" s="232"/>
      <c r="BB516" s="232"/>
      <c r="BC516" s="232"/>
      <c r="BD516" s="232"/>
      <c r="BE516" s="232"/>
      <c r="BF516" s="232"/>
    </row>
    <row r="517" spans="1:59" ht="24" hidden="1" customHeight="1" x14ac:dyDescent="0.15">
      <c r="A517" s="220" t="s">
        <v>93</v>
      </c>
      <c r="B517" s="147"/>
      <c r="C517" s="232" t="s">
        <v>785</v>
      </c>
      <c r="D517" s="232"/>
      <c r="E517" s="232" t="s">
        <v>8193</v>
      </c>
      <c r="F517" s="232" t="s">
        <v>785</v>
      </c>
      <c r="G517" s="232"/>
      <c r="H517" s="142"/>
      <c r="I517" s="232" t="s">
        <v>8194</v>
      </c>
      <c r="J517" s="232"/>
      <c r="K517" s="232"/>
      <c r="L517" s="144">
        <v>31326</v>
      </c>
      <c r="M517" s="144">
        <v>1740</v>
      </c>
      <c r="N517" s="144">
        <v>2358</v>
      </c>
      <c r="O517" s="232" t="s">
        <v>429</v>
      </c>
      <c r="P517" s="144"/>
      <c r="Q517" s="144"/>
      <c r="R517" s="144"/>
      <c r="S517" s="144"/>
      <c r="T517" s="144"/>
      <c r="U517" s="144"/>
      <c r="V517" s="144"/>
      <c r="W517" s="144">
        <v>25</v>
      </c>
      <c r="X517" s="144">
        <v>13</v>
      </c>
      <c r="Y517" s="144">
        <v>6</v>
      </c>
      <c r="Z517" s="144">
        <v>416</v>
      </c>
      <c r="AA517" s="232"/>
      <c r="AB517" s="144">
        <v>1920</v>
      </c>
      <c r="AC517" s="144">
        <v>1920</v>
      </c>
      <c r="AD517" s="232"/>
      <c r="AE517" s="232">
        <v>2003</v>
      </c>
      <c r="AF517" s="232"/>
      <c r="AG517" s="232"/>
      <c r="AH517" s="232"/>
      <c r="AI517" s="232"/>
      <c r="AJ517" s="232"/>
      <c r="AK517" s="232"/>
      <c r="AL517" s="144">
        <v>5114</v>
      </c>
      <c r="AM517" s="232"/>
      <c r="AN517" s="232"/>
      <c r="AO517" s="232"/>
      <c r="AP517" s="232"/>
      <c r="AQ517" s="232"/>
      <c r="AR517" s="232"/>
      <c r="AS517" s="232"/>
      <c r="AT517" s="232"/>
      <c r="AU517" s="232"/>
      <c r="AV517" s="232"/>
      <c r="AW517" s="232"/>
      <c r="AX517" s="232"/>
      <c r="AY517" s="232"/>
      <c r="AZ517" s="232"/>
      <c r="BA517" s="232"/>
      <c r="BB517" s="232"/>
      <c r="BC517" s="232"/>
      <c r="BD517" s="232"/>
      <c r="BE517" s="232"/>
      <c r="BF517" s="232" t="s">
        <v>8195</v>
      </c>
    </row>
    <row r="518" spans="1:59" ht="24" hidden="1" customHeight="1" x14ac:dyDescent="0.15">
      <c r="A518" s="220"/>
      <c r="B518" s="147"/>
      <c r="C518" s="232" t="s">
        <v>785</v>
      </c>
      <c r="D518" s="232"/>
      <c r="E518" s="232" t="s">
        <v>11633</v>
      </c>
      <c r="F518" s="232" t="s">
        <v>785</v>
      </c>
      <c r="G518" s="232"/>
      <c r="H518" s="142"/>
      <c r="I518" s="148" t="s">
        <v>8194</v>
      </c>
      <c r="J518" s="232"/>
      <c r="K518" s="232"/>
      <c r="L518" s="144">
        <v>12228</v>
      </c>
      <c r="M518" s="144">
        <v>799</v>
      </c>
      <c r="N518" s="144">
        <v>2447</v>
      </c>
      <c r="O518" s="232" t="s">
        <v>429</v>
      </c>
      <c r="P518" s="144"/>
      <c r="Q518" s="144"/>
      <c r="R518" s="144"/>
      <c r="S518" s="144"/>
      <c r="T518" s="144"/>
      <c r="U518" s="144"/>
      <c r="V518" s="144"/>
      <c r="W518" s="144">
        <v>25</v>
      </c>
      <c r="X518" s="144">
        <v>13</v>
      </c>
      <c r="Y518" s="144">
        <v>6</v>
      </c>
      <c r="Z518" s="144">
        <v>370</v>
      </c>
      <c r="AA518" s="232"/>
      <c r="AB518" s="144" t="s">
        <v>11634</v>
      </c>
      <c r="AC518" s="144"/>
      <c r="AD518" s="232"/>
      <c r="AE518" s="232">
        <v>2018</v>
      </c>
      <c r="AF518" s="232"/>
      <c r="AG518" s="232"/>
      <c r="AH518" s="232"/>
      <c r="AI518" s="232"/>
      <c r="AJ518" s="232"/>
      <c r="AK518" s="232"/>
      <c r="AL518" s="144">
        <v>59500</v>
      </c>
      <c r="AM518" s="232"/>
      <c r="AN518" s="232"/>
      <c r="AO518" s="232"/>
      <c r="AP518" s="232"/>
      <c r="AQ518" s="232"/>
      <c r="AR518" s="232"/>
      <c r="AS518" s="232"/>
      <c r="AT518" s="232"/>
      <c r="AU518" s="232"/>
      <c r="AV518" s="232"/>
      <c r="AW518" s="232"/>
      <c r="AX518" s="232"/>
      <c r="AY518" s="232"/>
      <c r="AZ518" s="232"/>
      <c r="BA518" s="232"/>
      <c r="BB518" s="232"/>
      <c r="BC518" s="232"/>
      <c r="BD518" s="232"/>
      <c r="BE518" s="232"/>
      <c r="BF518" s="232" t="s">
        <v>8195</v>
      </c>
    </row>
    <row r="519" spans="1:59" ht="24" hidden="1" customHeight="1" x14ac:dyDescent="0.15">
      <c r="A519" s="220"/>
      <c r="B519" s="147"/>
      <c r="C519" s="232" t="s">
        <v>787</v>
      </c>
      <c r="D519" s="232"/>
      <c r="E519" s="232" t="s">
        <v>16486</v>
      </c>
      <c r="F519" s="232" t="s">
        <v>787</v>
      </c>
      <c r="G519" s="232"/>
      <c r="H519" s="142"/>
      <c r="I519" s="148" t="s">
        <v>16487</v>
      </c>
      <c r="J519" s="232"/>
      <c r="K519" s="232"/>
      <c r="L519" s="144">
        <v>25329</v>
      </c>
      <c r="M519" s="144">
        <v>4775</v>
      </c>
      <c r="N519" s="144">
        <v>8940</v>
      </c>
      <c r="O519" s="232" t="s">
        <v>429</v>
      </c>
      <c r="P519" s="144"/>
      <c r="Q519" s="144"/>
      <c r="R519" s="144"/>
      <c r="S519" s="144"/>
      <c r="T519" s="144"/>
      <c r="U519" s="144"/>
      <c r="V519" s="144"/>
      <c r="W519" s="144">
        <v>25</v>
      </c>
      <c r="X519" s="144"/>
      <c r="Y519" s="144">
        <v>6</v>
      </c>
      <c r="Z519" s="144"/>
      <c r="AA519" s="232"/>
      <c r="AB519" s="144"/>
      <c r="AC519" s="144"/>
      <c r="AD519" s="232"/>
      <c r="AE519" s="232">
        <v>2010</v>
      </c>
      <c r="AF519" s="232"/>
      <c r="AG519" s="232"/>
      <c r="AH519" s="232"/>
      <c r="AI519" s="232"/>
      <c r="AJ519" s="232"/>
      <c r="AK519" s="232"/>
      <c r="AL519" s="144"/>
      <c r="AM519" s="232"/>
      <c r="AN519" s="232"/>
      <c r="AO519" s="232"/>
      <c r="AP519" s="232"/>
      <c r="AQ519" s="232"/>
      <c r="AR519" s="232"/>
      <c r="AS519" s="232"/>
      <c r="AT519" s="232"/>
      <c r="AU519" s="232"/>
      <c r="AV519" s="232"/>
      <c r="AW519" s="232"/>
      <c r="AX519" s="232"/>
      <c r="AY519" s="232"/>
      <c r="AZ519" s="232"/>
      <c r="BA519" s="232"/>
      <c r="BB519" s="232"/>
      <c r="BC519" s="232"/>
      <c r="BD519" s="232"/>
      <c r="BE519" s="232"/>
      <c r="BF519" s="232"/>
    </row>
    <row r="520" spans="1:59" ht="24" hidden="1" customHeight="1" x14ac:dyDescent="0.15">
      <c r="A520" s="220"/>
      <c r="B520" s="147"/>
      <c r="C520" s="232" t="s">
        <v>787</v>
      </c>
      <c r="D520" s="232"/>
      <c r="E520" s="232" t="s">
        <v>16488</v>
      </c>
      <c r="F520" s="232" t="s">
        <v>787</v>
      </c>
      <c r="G520" s="232"/>
      <c r="H520" s="142"/>
      <c r="I520" s="148" t="s">
        <v>16487</v>
      </c>
      <c r="J520" s="232"/>
      <c r="K520" s="232"/>
      <c r="L520" s="144">
        <v>10000</v>
      </c>
      <c r="M520" s="144">
        <v>5495</v>
      </c>
      <c r="N520" s="144">
        <v>14318</v>
      </c>
      <c r="O520" s="232" t="s">
        <v>429</v>
      </c>
      <c r="P520" s="144"/>
      <c r="Q520" s="144"/>
      <c r="R520" s="144"/>
      <c r="S520" s="144"/>
      <c r="T520" s="144"/>
      <c r="U520" s="144"/>
      <c r="V520" s="144"/>
      <c r="W520" s="144">
        <v>25</v>
      </c>
      <c r="X520" s="144"/>
      <c r="Y520" s="144">
        <v>6</v>
      </c>
      <c r="Z520" s="144"/>
      <c r="AA520" s="232"/>
      <c r="AB520" s="144"/>
      <c r="AC520" s="144"/>
      <c r="AD520" s="232"/>
      <c r="AE520" s="232">
        <v>2010</v>
      </c>
      <c r="AF520" s="232"/>
      <c r="AG520" s="232"/>
      <c r="AH520" s="232"/>
      <c r="AI520" s="232"/>
      <c r="AJ520" s="232"/>
      <c r="AK520" s="232"/>
      <c r="AL520" s="144"/>
      <c r="AM520" s="232"/>
      <c r="AN520" s="232"/>
      <c r="AO520" s="232"/>
      <c r="AP520" s="232"/>
      <c r="AQ520" s="232"/>
      <c r="AR520" s="232"/>
      <c r="AS520" s="232"/>
      <c r="AT520" s="232"/>
      <c r="AU520" s="232"/>
      <c r="AV520" s="232"/>
      <c r="AW520" s="232"/>
      <c r="AX520" s="232"/>
      <c r="AY520" s="232"/>
      <c r="AZ520" s="232"/>
      <c r="BA520" s="232"/>
      <c r="BB520" s="232"/>
      <c r="BC520" s="232"/>
      <c r="BD520" s="232"/>
      <c r="BE520" s="232"/>
      <c r="BF520" s="232"/>
    </row>
    <row r="521" spans="1:59" ht="24" hidden="1" customHeight="1" x14ac:dyDescent="0.15">
      <c r="A521" s="220"/>
      <c r="B521" s="147"/>
      <c r="C521" s="232" t="s">
        <v>787</v>
      </c>
      <c r="D521" s="232"/>
      <c r="E521" s="232" t="s">
        <v>16489</v>
      </c>
      <c r="F521" s="232" t="s">
        <v>787</v>
      </c>
      <c r="G521" s="232"/>
      <c r="H521" s="142"/>
      <c r="I521" s="148" t="s">
        <v>16487</v>
      </c>
      <c r="J521" s="232"/>
      <c r="K521" s="232"/>
      <c r="L521" s="144">
        <v>31808</v>
      </c>
      <c r="M521" s="144">
        <v>2757</v>
      </c>
      <c r="N521" s="144">
        <v>5309</v>
      </c>
      <c r="O521" s="232" t="s">
        <v>429</v>
      </c>
      <c r="P521" s="144"/>
      <c r="Q521" s="144"/>
      <c r="R521" s="144"/>
      <c r="S521" s="144"/>
      <c r="T521" s="144"/>
      <c r="U521" s="144"/>
      <c r="V521" s="144"/>
      <c r="W521" s="144">
        <v>25</v>
      </c>
      <c r="X521" s="144"/>
      <c r="Y521" s="144">
        <v>6</v>
      </c>
      <c r="Z521" s="144"/>
      <c r="AA521" s="232"/>
      <c r="AB521" s="144"/>
      <c r="AC521" s="144"/>
      <c r="AD521" s="232"/>
      <c r="AE521" s="232">
        <v>2008</v>
      </c>
      <c r="AF521" s="232"/>
      <c r="AG521" s="232"/>
      <c r="AH521" s="232"/>
      <c r="AI521" s="232"/>
      <c r="AJ521" s="232"/>
      <c r="AK521" s="232"/>
      <c r="AL521" s="144"/>
      <c r="AM521" s="232"/>
      <c r="AN521" s="232"/>
      <c r="AO521" s="232"/>
      <c r="AP521" s="232"/>
      <c r="AQ521" s="232"/>
      <c r="AR521" s="232"/>
      <c r="AS521" s="232"/>
      <c r="AT521" s="232"/>
      <c r="AU521" s="232"/>
      <c r="AV521" s="232"/>
      <c r="AW521" s="232"/>
      <c r="AX521" s="232"/>
      <c r="AY521" s="232"/>
      <c r="AZ521" s="232"/>
      <c r="BA521" s="232"/>
      <c r="BB521" s="232"/>
      <c r="BC521" s="232"/>
      <c r="BD521" s="232"/>
      <c r="BE521" s="232"/>
      <c r="BF521" s="232"/>
    </row>
    <row r="522" spans="1:59" s="808" customFormat="1" ht="24" hidden="1" customHeight="1" x14ac:dyDescent="0.15">
      <c r="A522" s="220"/>
      <c r="B522" s="147"/>
      <c r="C522" s="232" t="s">
        <v>17804</v>
      </c>
      <c r="D522" s="232"/>
      <c r="E522" s="232" t="s">
        <v>17882</v>
      </c>
      <c r="F522" s="232" t="s">
        <v>17804</v>
      </c>
      <c r="G522" s="232"/>
      <c r="H522" s="142"/>
      <c r="I522" s="148" t="s">
        <v>16487</v>
      </c>
      <c r="J522" s="232"/>
      <c r="K522" s="232"/>
      <c r="L522" s="144">
        <v>9946</v>
      </c>
      <c r="M522" s="144">
        <v>982</v>
      </c>
      <c r="N522" s="144">
        <v>3017</v>
      </c>
      <c r="O522" s="232" t="s">
        <v>2304</v>
      </c>
      <c r="P522" s="144"/>
      <c r="Q522" s="144"/>
      <c r="R522" s="144"/>
      <c r="S522" s="144"/>
      <c r="T522" s="144"/>
      <c r="U522" s="144"/>
      <c r="V522" s="144"/>
      <c r="W522" s="144">
        <v>25</v>
      </c>
      <c r="X522" s="144"/>
      <c r="Y522" s="144">
        <v>5</v>
      </c>
      <c r="Z522" s="144"/>
      <c r="AA522" s="232"/>
      <c r="AB522" s="144"/>
      <c r="AC522" s="144"/>
      <c r="AD522" s="232"/>
      <c r="AE522" s="232">
        <v>2022</v>
      </c>
      <c r="AF522" s="232"/>
      <c r="AG522" s="232"/>
      <c r="AH522" s="232"/>
      <c r="AI522" s="232"/>
      <c r="AJ522" s="232"/>
      <c r="AK522" s="232"/>
      <c r="AL522" s="144"/>
      <c r="AM522" s="232"/>
      <c r="AN522" s="232"/>
      <c r="AO522" s="232"/>
      <c r="AP522" s="232"/>
      <c r="AQ522" s="232"/>
      <c r="AR522" s="232"/>
      <c r="AS522" s="232"/>
      <c r="AT522" s="232"/>
      <c r="AU522" s="232"/>
      <c r="AV522" s="232"/>
      <c r="AW522" s="232"/>
      <c r="AX522" s="232"/>
      <c r="AY522" s="232"/>
      <c r="AZ522" s="232"/>
      <c r="BA522" s="232"/>
      <c r="BB522" s="232"/>
      <c r="BC522" s="232"/>
      <c r="BD522" s="232"/>
      <c r="BE522" s="232"/>
      <c r="BF522" s="232"/>
      <c r="BG522" s="5"/>
    </row>
    <row r="523" spans="1:59" s="808" customFormat="1" ht="24" hidden="1" customHeight="1" x14ac:dyDescent="0.15">
      <c r="A523" s="220"/>
      <c r="B523" s="147"/>
      <c r="C523" s="232" t="s">
        <v>787</v>
      </c>
      <c r="D523" s="232"/>
      <c r="E523" s="232" t="s">
        <v>17883</v>
      </c>
      <c r="F523" s="232" t="s">
        <v>787</v>
      </c>
      <c r="G523" s="232"/>
      <c r="H523" s="142"/>
      <c r="I523" s="148" t="s">
        <v>16487</v>
      </c>
      <c r="J523" s="232"/>
      <c r="K523" s="232"/>
      <c r="L523" s="144">
        <v>6818.87</v>
      </c>
      <c r="M523" s="144">
        <v>2311.34</v>
      </c>
      <c r="N523" s="144">
        <v>2759.31</v>
      </c>
      <c r="O523" s="232" t="s">
        <v>429</v>
      </c>
      <c r="P523" s="144"/>
      <c r="Q523" s="144"/>
      <c r="R523" s="144"/>
      <c r="S523" s="144"/>
      <c r="T523" s="144"/>
      <c r="U523" s="144"/>
      <c r="V523" s="144"/>
      <c r="W523" s="144">
        <v>25</v>
      </c>
      <c r="X523" s="144"/>
      <c r="Y523" s="144">
        <v>7</v>
      </c>
      <c r="Z523" s="144"/>
      <c r="AA523" s="232"/>
      <c r="AB523" s="144"/>
      <c r="AC523" s="144"/>
      <c r="AD523" s="232"/>
      <c r="AE523" s="232">
        <v>2022</v>
      </c>
      <c r="AF523" s="232"/>
      <c r="AG523" s="232"/>
      <c r="AH523" s="232"/>
      <c r="AI523" s="232"/>
      <c r="AJ523" s="232"/>
      <c r="AK523" s="232"/>
      <c r="AL523" s="144"/>
      <c r="AM523" s="232"/>
      <c r="AN523" s="232"/>
      <c r="AO523" s="232"/>
      <c r="AP523" s="232"/>
      <c r="AQ523" s="232"/>
      <c r="AR523" s="232"/>
      <c r="AS523" s="232"/>
      <c r="AT523" s="232"/>
      <c r="AU523" s="232"/>
      <c r="AV523" s="232"/>
      <c r="AW523" s="232"/>
      <c r="AX523" s="232"/>
      <c r="AY523" s="232"/>
      <c r="AZ523" s="232"/>
      <c r="BA523" s="232"/>
      <c r="BB523" s="232"/>
      <c r="BC523" s="232"/>
      <c r="BD523" s="232"/>
      <c r="BE523" s="232"/>
      <c r="BF523" s="232"/>
      <c r="BG523" s="5"/>
    </row>
    <row r="524" spans="1:59" ht="24" hidden="1" customHeight="1" x14ac:dyDescent="0.2">
      <c r="B524" s="147"/>
      <c r="C524" s="232" t="s">
        <v>7322</v>
      </c>
      <c r="D524" s="232" t="s">
        <v>7808</v>
      </c>
      <c r="E524" s="232" t="s">
        <v>11635</v>
      </c>
      <c r="F524" s="232" t="s">
        <v>7322</v>
      </c>
      <c r="G524" s="232" t="s">
        <v>8196</v>
      </c>
      <c r="H524" s="142"/>
      <c r="I524" s="148" t="s">
        <v>11593</v>
      </c>
      <c r="J524" s="232">
        <v>15</v>
      </c>
      <c r="K524" s="232"/>
      <c r="L524" s="144"/>
      <c r="M524" s="144"/>
      <c r="N524" s="144"/>
      <c r="O524" s="232" t="s">
        <v>429</v>
      </c>
      <c r="P524" s="144"/>
      <c r="Q524" s="144"/>
      <c r="R524" s="144"/>
      <c r="S524" s="144"/>
      <c r="T524" s="144"/>
      <c r="U524" s="144"/>
      <c r="V524" s="144"/>
      <c r="W524" s="144">
        <v>26</v>
      </c>
      <c r="X524" s="144">
        <v>16</v>
      </c>
      <c r="Y524" s="144">
        <v>7</v>
      </c>
      <c r="Z524" s="144">
        <v>416</v>
      </c>
      <c r="AA524" s="232">
        <v>180</v>
      </c>
      <c r="AB524" s="144"/>
      <c r="AC524" s="144"/>
      <c r="AD524" s="232"/>
      <c r="AE524" s="232">
        <v>2003</v>
      </c>
      <c r="AF524" s="232"/>
      <c r="AG524" s="232"/>
      <c r="AH524" s="232"/>
      <c r="AI524" s="232"/>
      <c r="AJ524" s="232"/>
      <c r="AK524" s="232"/>
      <c r="AL524" s="144">
        <v>13269</v>
      </c>
      <c r="AM524" s="232"/>
      <c r="AN524" s="232"/>
      <c r="AO524" s="232"/>
      <c r="AP524" s="232"/>
      <c r="AQ524" s="232"/>
      <c r="AR524" s="232"/>
      <c r="AS524" s="232"/>
      <c r="AT524" s="232"/>
      <c r="AU524" s="232"/>
      <c r="AV524" s="232"/>
      <c r="AW524" s="232"/>
      <c r="AX524" s="232"/>
      <c r="AY524" s="232"/>
      <c r="AZ524" s="232"/>
      <c r="BA524" s="232"/>
      <c r="BB524" s="232"/>
      <c r="BC524" s="232"/>
      <c r="BD524" s="232"/>
      <c r="BE524" s="232"/>
      <c r="BF524" s="232" t="s">
        <v>1552</v>
      </c>
      <c r="BG524" s="5" t="s">
        <v>3317</v>
      </c>
    </row>
    <row r="525" spans="1:59" ht="24" hidden="1" customHeight="1" x14ac:dyDescent="0.2">
      <c r="B525" s="147"/>
      <c r="C525" s="232" t="s">
        <v>7331</v>
      </c>
      <c r="D525" s="232" t="s">
        <v>15167</v>
      </c>
      <c r="E525" s="232" t="s">
        <v>8197</v>
      </c>
      <c r="F525" s="232" t="s">
        <v>7331</v>
      </c>
      <c r="G525" s="232"/>
      <c r="H525" s="142"/>
      <c r="I525" s="148" t="s">
        <v>11636</v>
      </c>
      <c r="J525" s="232"/>
      <c r="K525" s="232">
        <v>24119</v>
      </c>
      <c r="L525" s="144">
        <v>24119</v>
      </c>
      <c r="M525" s="144">
        <v>1354.03</v>
      </c>
      <c r="N525" s="144">
        <v>1354.03</v>
      </c>
      <c r="O525" s="232" t="s">
        <v>429</v>
      </c>
      <c r="P525" s="144"/>
      <c r="Q525" s="144"/>
      <c r="R525" s="144"/>
      <c r="S525" s="144"/>
      <c r="T525" s="144"/>
      <c r="U525" s="144"/>
      <c r="V525" s="144"/>
      <c r="W525" s="144">
        <v>25</v>
      </c>
      <c r="X525" s="144">
        <v>12</v>
      </c>
      <c r="Y525" s="144">
        <v>6</v>
      </c>
      <c r="Z525" s="144">
        <v>310.95</v>
      </c>
      <c r="AA525" s="232"/>
      <c r="AB525" s="144"/>
      <c r="AC525" s="144">
        <v>2003</v>
      </c>
      <c r="AD525" s="232"/>
      <c r="AE525" s="232">
        <v>2003</v>
      </c>
      <c r="AF525" s="232"/>
      <c r="AG525" s="232"/>
      <c r="AH525" s="232"/>
      <c r="AI525" s="232"/>
      <c r="AJ525" s="232"/>
      <c r="AK525" s="232"/>
      <c r="AL525" s="144">
        <v>1000</v>
      </c>
      <c r="AM525" s="232"/>
      <c r="AN525" s="232"/>
      <c r="AO525" s="232"/>
      <c r="AP525" s="232"/>
      <c r="AQ525" s="232"/>
      <c r="AR525" s="232"/>
      <c r="AS525" s="232"/>
      <c r="AT525" s="232"/>
      <c r="AU525" s="232"/>
      <c r="AV525" s="232"/>
      <c r="AW525" s="232"/>
      <c r="AX525" s="232"/>
      <c r="AY525" s="232"/>
      <c r="AZ525" s="232"/>
      <c r="BA525" s="232"/>
      <c r="BB525" s="232"/>
      <c r="BC525" s="232" t="s">
        <v>8198</v>
      </c>
      <c r="BD525" s="232"/>
      <c r="BE525" s="232"/>
      <c r="BF525" s="232"/>
    </row>
    <row r="526" spans="1:59" ht="24" hidden="1" customHeight="1" x14ac:dyDescent="0.2">
      <c r="B526" s="147"/>
      <c r="C526" s="232" t="s">
        <v>788</v>
      </c>
      <c r="D526" s="232"/>
      <c r="E526" s="232" t="s">
        <v>8199</v>
      </c>
      <c r="F526" s="232" t="s">
        <v>788</v>
      </c>
      <c r="G526" s="232"/>
      <c r="H526" s="142"/>
      <c r="I526" s="232" t="s">
        <v>788</v>
      </c>
      <c r="J526" s="232"/>
      <c r="K526" s="232"/>
      <c r="L526" s="144">
        <v>52765</v>
      </c>
      <c r="M526" s="144">
        <v>1467</v>
      </c>
      <c r="N526" s="144">
        <v>785</v>
      </c>
      <c r="O526" s="232" t="s">
        <v>429</v>
      </c>
      <c r="P526" s="144"/>
      <c r="Q526" s="144"/>
      <c r="R526" s="144"/>
      <c r="S526" s="144"/>
      <c r="T526" s="144"/>
      <c r="U526" s="144"/>
      <c r="V526" s="144"/>
      <c r="W526" s="144">
        <v>25</v>
      </c>
      <c r="X526" s="144">
        <v>11</v>
      </c>
      <c r="Y526" s="144">
        <v>5</v>
      </c>
      <c r="Z526" s="144">
        <v>275</v>
      </c>
      <c r="AA526" s="232"/>
      <c r="AB526" s="144"/>
      <c r="AC526" s="144"/>
      <c r="AD526" s="232"/>
      <c r="AE526" s="232">
        <v>2007</v>
      </c>
      <c r="AF526" s="232"/>
      <c r="AG526" s="232"/>
      <c r="AH526" s="232"/>
      <c r="AI526" s="232"/>
      <c r="AJ526" s="232"/>
      <c r="AK526" s="232"/>
      <c r="AL526" s="144">
        <v>8222</v>
      </c>
      <c r="AM526" s="232"/>
      <c r="AN526" s="232"/>
      <c r="AO526" s="232"/>
      <c r="AP526" s="232"/>
      <c r="AQ526" s="232"/>
      <c r="AR526" s="232"/>
      <c r="AS526" s="232"/>
      <c r="AT526" s="232"/>
      <c r="AU526" s="232"/>
      <c r="AV526" s="232"/>
      <c r="AW526" s="232"/>
      <c r="AX526" s="232"/>
      <c r="AY526" s="232"/>
      <c r="AZ526" s="232"/>
      <c r="BA526" s="232"/>
      <c r="BB526" s="232"/>
      <c r="BC526" s="232"/>
      <c r="BD526" s="232"/>
      <c r="BE526" s="232"/>
      <c r="BF526" s="232"/>
    </row>
    <row r="527" spans="1:59" ht="24" hidden="1" customHeight="1" x14ac:dyDescent="0.2">
      <c r="B527" s="147"/>
      <c r="C527" s="232" t="s">
        <v>7365</v>
      </c>
      <c r="D527" s="232"/>
      <c r="E527" s="232" t="s">
        <v>13786</v>
      </c>
      <c r="F527" s="232" t="s">
        <v>7365</v>
      </c>
      <c r="G527" s="232"/>
      <c r="H527" s="482"/>
      <c r="I527" s="232" t="s">
        <v>13712</v>
      </c>
      <c r="J527" s="232"/>
      <c r="K527" s="232"/>
      <c r="L527" s="144">
        <v>56952</v>
      </c>
      <c r="M527" s="144">
        <v>11208</v>
      </c>
      <c r="N527" s="144">
        <v>5253</v>
      </c>
      <c r="O527" s="232" t="s">
        <v>429</v>
      </c>
      <c r="P527" s="144"/>
      <c r="Q527" s="144"/>
      <c r="R527" s="144"/>
      <c r="S527" s="144"/>
      <c r="T527" s="144"/>
      <c r="U527" s="144"/>
      <c r="V527" s="144"/>
      <c r="W527" s="144">
        <v>25</v>
      </c>
      <c r="X527" s="144">
        <v>12</v>
      </c>
      <c r="Y527" s="144">
        <v>6</v>
      </c>
      <c r="Z527" s="144">
        <v>399</v>
      </c>
      <c r="AA527" s="232"/>
      <c r="AB527" s="144"/>
      <c r="AC527" s="144"/>
      <c r="AD527" s="232"/>
      <c r="AE527" s="232">
        <v>2018</v>
      </c>
      <c r="AF527" s="232"/>
      <c r="AG527" s="232"/>
      <c r="AH527" s="232"/>
      <c r="AI527" s="232"/>
      <c r="AJ527" s="232"/>
      <c r="AK527" s="232"/>
      <c r="AL527" s="144">
        <v>10350</v>
      </c>
      <c r="AM527" s="232"/>
      <c r="AN527" s="232"/>
      <c r="AO527" s="232"/>
      <c r="AP527" s="232"/>
      <c r="AQ527" s="232"/>
      <c r="AR527" s="232"/>
      <c r="AS527" s="232"/>
      <c r="AT527" s="232"/>
      <c r="AU527" s="232"/>
      <c r="AV527" s="232"/>
      <c r="AW527" s="232"/>
      <c r="AX527" s="232"/>
      <c r="AY527" s="232"/>
      <c r="AZ527" s="232"/>
      <c r="BA527" s="232"/>
      <c r="BB527" s="232"/>
      <c r="BC527" s="232"/>
      <c r="BD527" s="232"/>
      <c r="BE527" s="232"/>
      <c r="BF527" s="232"/>
    </row>
    <row r="528" spans="1:59" ht="24" hidden="1" customHeight="1" x14ac:dyDescent="0.2">
      <c r="B528" s="154"/>
      <c r="C528" s="232" t="s">
        <v>768</v>
      </c>
      <c r="D528" s="232" t="s">
        <v>7371</v>
      </c>
      <c r="E528" s="232" t="s">
        <v>8200</v>
      </c>
      <c r="F528" s="232" t="s">
        <v>768</v>
      </c>
      <c r="G528" s="232" t="s">
        <v>7373</v>
      </c>
      <c r="H528" s="142" t="s">
        <v>7374</v>
      </c>
      <c r="I528" s="148" t="s">
        <v>768</v>
      </c>
      <c r="J528" s="232">
        <v>5</v>
      </c>
      <c r="K528" s="232"/>
      <c r="L528" s="144"/>
      <c r="M528" s="144">
        <v>1836</v>
      </c>
      <c r="N528" s="144">
        <v>2580</v>
      </c>
      <c r="O528" s="232" t="s">
        <v>429</v>
      </c>
      <c r="P528" s="144"/>
      <c r="Q528" s="144"/>
      <c r="R528" s="144"/>
      <c r="S528" s="144"/>
      <c r="T528" s="144"/>
      <c r="U528" s="144"/>
      <c r="V528" s="144"/>
      <c r="W528" s="144">
        <v>25</v>
      </c>
      <c r="X528" s="144">
        <v>12</v>
      </c>
      <c r="Y528" s="144">
        <v>6</v>
      </c>
      <c r="Z528" s="144">
        <v>300</v>
      </c>
      <c r="AA528" s="232">
        <v>48</v>
      </c>
      <c r="AB528" s="144"/>
      <c r="AC528" s="144"/>
      <c r="AD528" s="232"/>
      <c r="AE528" s="232">
        <v>2003</v>
      </c>
      <c r="AF528" s="232"/>
      <c r="AG528" s="232" t="s">
        <v>8201</v>
      </c>
      <c r="AH528" s="232" t="s">
        <v>8202</v>
      </c>
      <c r="AI528" s="232" t="s">
        <v>1646</v>
      </c>
      <c r="AJ528" s="232"/>
      <c r="AK528" s="232"/>
      <c r="AL528" s="144">
        <v>6791</v>
      </c>
      <c r="AM528" s="232"/>
      <c r="AN528" s="232"/>
      <c r="AO528" s="232"/>
      <c r="AP528" s="232"/>
      <c r="AQ528" s="232"/>
      <c r="AR528" s="232"/>
      <c r="AS528" s="232" t="s">
        <v>2058</v>
      </c>
      <c r="AT528" s="232"/>
      <c r="AU528" s="232" t="s">
        <v>8203</v>
      </c>
      <c r="AV528" s="232" t="s">
        <v>8204</v>
      </c>
      <c r="AW528" s="232" t="s">
        <v>4778</v>
      </c>
      <c r="AX528" s="232"/>
      <c r="AY528" s="232"/>
      <c r="AZ528" s="232"/>
      <c r="BA528" s="232"/>
      <c r="BB528" s="232"/>
      <c r="BC528" s="232"/>
      <c r="BD528" s="232"/>
      <c r="BE528" s="232"/>
      <c r="BF528" s="232" t="s">
        <v>8205</v>
      </c>
    </row>
    <row r="529" spans="1:58" ht="24" hidden="1" customHeight="1" x14ac:dyDescent="0.2">
      <c r="B529" s="154"/>
      <c r="C529" s="232" t="s">
        <v>7377</v>
      </c>
      <c r="D529" s="232" t="s">
        <v>8206</v>
      </c>
      <c r="E529" s="232" t="s">
        <v>8207</v>
      </c>
      <c r="F529" s="232" t="s">
        <v>7377</v>
      </c>
      <c r="G529" s="232" t="s">
        <v>489</v>
      </c>
      <c r="H529" s="142" t="s">
        <v>7380</v>
      </c>
      <c r="I529" s="232" t="s">
        <v>15168</v>
      </c>
      <c r="J529" s="232">
        <v>3</v>
      </c>
      <c r="K529" s="144"/>
      <c r="L529" s="144">
        <v>15478</v>
      </c>
      <c r="M529" s="144">
        <v>934</v>
      </c>
      <c r="N529" s="144">
        <v>934</v>
      </c>
      <c r="O529" s="232" t="s">
        <v>429</v>
      </c>
      <c r="P529" s="144"/>
      <c r="Q529" s="144"/>
      <c r="R529" s="144"/>
      <c r="S529" s="144"/>
      <c r="T529" s="144"/>
      <c r="U529" s="144"/>
      <c r="V529" s="483"/>
      <c r="W529" s="144">
        <v>25</v>
      </c>
      <c r="X529" s="144">
        <v>10</v>
      </c>
      <c r="Y529" s="144">
        <v>5</v>
      </c>
      <c r="Z529" s="144">
        <v>250</v>
      </c>
      <c r="AA529" s="232"/>
      <c r="AB529" s="232"/>
      <c r="AC529" s="232"/>
      <c r="AD529" s="232"/>
      <c r="AE529" s="232">
        <v>2002</v>
      </c>
      <c r="AF529" s="232">
        <v>589</v>
      </c>
      <c r="AG529" s="232">
        <v>104</v>
      </c>
      <c r="AH529" s="232">
        <v>692</v>
      </c>
      <c r="AI529" s="232"/>
      <c r="AJ529" s="232"/>
      <c r="AK529" s="232"/>
      <c r="AL529" s="144">
        <v>1385</v>
      </c>
      <c r="AM529" s="232"/>
      <c r="AN529" s="232"/>
      <c r="AO529" s="232"/>
      <c r="AP529" s="232"/>
      <c r="AQ529" s="232"/>
      <c r="AR529" s="232"/>
      <c r="AS529" s="232"/>
      <c r="AT529" s="232"/>
      <c r="AU529" s="232"/>
      <c r="AV529" s="232"/>
      <c r="AW529" s="232"/>
      <c r="AX529" s="232"/>
      <c r="AY529" s="232"/>
      <c r="AZ529" s="232"/>
      <c r="BA529" s="232"/>
      <c r="BB529" s="232"/>
      <c r="BC529" s="232"/>
      <c r="BD529" s="232"/>
      <c r="BE529" s="232"/>
      <c r="BF529" s="232"/>
    </row>
    <row r="530" spans="1:58" ht="24" hidden="1" customHeight="1" x14ac:dyDescent="0.2">
      <c r="B530" s="154"/>
      <c r="C530" s="232" t="s">
        <v>7377</v>
      </c>
      <c r="D530" s="232"/>
      <c r="E530" s="300" t="s">
        <v>8208</v>
      </c>
      <c r="F530" s="232" t="s">
        <v>7377</v>
      </c>
      <c r="G530" s="232"/>
      <c r="H530" s="142"/>
      <c r="I530" s="266" t="s">
        <v>15107</v>
      </c>
      <c r="J530" s="232"/>
      <c r="K530" s="144"/>
      <c r="L530" s="1386">
        <v>5832</v>
      </c>
      <c r="M530" s="1386">
        <v>2197</v>
      </c>
      <c r="N530" s="1386">
        <v>4213</v>
      </c>
      <c r="O530" s="232" t="s">
        <v>429</v>
      </c>
      <c r="P530" s="144"/>
      <c r="Q530" s="144"/>
      <c r="R530" s="144"/>
      <c r="S530" s="144"/>
      <c r="T530" s="144"/>
      <c r="U530" s="144"/>
      <c r="V530" s="484"/>
      <c r="W530" s="266">
        <v>25</v>
      </c>
      <c r="X530" s="266">
        <v>10</v>
      </c>
      <c r="Y530" s="266">
        <v>5</v>
      </c>
      <c r="Z530" s="266">
        <v>250</v>
      </c>
      <c r="AA530" s="232"/>
      <c r="AB530" s="232"/>
      <c r="AC530" s="232"/>
      <c r="AD530" s="232"/>
      <c r="AE530" s="232">
        <v>2015</v>
      </c>
      <c r="AF530" s="232"/>
      <c r="AG530" s="232"/>
      <c r="AH530" s="232"/>
      <c r="AI530" s="232"/>
      <c r="AJ530" s="232"/>
      <c r="AK530" s="232"/>
      <c r="AL530" s="144">
        <v>9000</v>
      </c>
      <c r="AM530" s="232"/>
      <c r="AN530" s="232"/>
      <c r="AO530" s="232"/>
      <c r="AP530" s="232"/>
      <c r="AQ530" s="232"/>
      <c r="AR530" s="232"/>
      <c r="AS530" s="232"/>
      <c r="AT530" s="232"/>
      <c r="AU530" s="232"/>
      <c r="AV530" s="232"/>
      <c r="AW530" s="232"/>
      <c r="AX530" s="232"/>
      <c r="AY530" s="232"/>
      <c r="AZ530" s="232"/>
      <c r="BA530" s="232"/>
      <c r="BB530" s="232"/>
      <c r="BC530" s="232"/>
      <c r="BD530" s="232"/>
      <c r="BE530" s="232"/>
      <c r="BF530" s="232"/>
    </row>
    <row r="531" spans="1:58" ht="24" hidden="1" customHeight="1" x14ac:dyDescent="0.2">
      <c r="B531" s="154"/>
      <c r="C531" s="232" t="s">
        <v>7381</v>
      </c>
      <c r="D531" s="232"/>
      <c r="E531" s="232" t="s">
        <v>15169</v>
      </c>
      <c r="F531" s="232" t="s">
        <v>7381</v>
      </c>
      <c r="G531" s="232"/>
      <c r="H531" s="482"/>
      <c r="I531" s="232" t="s">
        <v>7381</v>
      </c>
      <c r="J531" s="232"/>
      <c r="K531" s="232"/>
      <c r="L531" s="144">
        <v>96288</v>
      </c>
      <c r="M531" s="144">
        <v>1358</v>
      </c>
      <c r="N531" s="144">
        <v>2594</v>
      </c>
      <c r="O531" s="232" t="s">
        <v>429</v>
      </c>
      <c r="P531" s="144"/>
      <c r="Q531" s="144"/>
      <c r="R531" s="144"/>
      <c r="S531" s="144"/>
      <c r="T531" s="144"/>
      <c r="U531" s="144"/>
      <c r="V531" s="144"/>
      <c r="W531" s="144">
        <v>25</v>
      </c>
      <c r="X531" s="144">
        <v>15</v>
      </c>
      <c r="Y531" s="144">
        <v>6</v>
      </c>
      <c r="Z531" s="144">
        <v>453</v>
      </c>
      <c r="AA531" s="232"/>
      <c r="AB531" s="144"/>
      <c r="AC531" s="144"/>
      <c r="AD531" s="232"/>
      <c r="AE531" s="232">
        <v>2013</v>
      </c>
      <c r="AF531" s="232"/>
      <c r="AG531" s="232"/>
      <c r="AH531" s="232"/>
      <c r="AI531" s="232"/>
      <c r="AJ531" s="232"/>
      <c r="AK531" s="232"/>
      <c r="AL531" s="144">
        <v>6880</v>
      </c>
      <c r="AM531" s="232"/>
      <c r="AN531" s="232"/>
      <c r="AO531" s="232"/>
      <c r="AP531" s="232"/>
      <c r="AQ531" s="232"/>
      <c r="AR531" s="232"/>
      <c r="AS531" s="232"/>
      <c r="AT531" s="232"/>
      <c r="AU531" s="232"/>
      <c r="AV531" s="232"/>
      <c r="AW531" s="232"/>
      <c r="AX531" s="232"/>
      <c r="AY531" s="232"/>
      <c r="AZ531" s="232"/>
      <c r="BA531" s="232"/>
      <c r="BB531" s="232"/>
      <c r="BC531" s="232"/>
      <c r="BD531" s="232"/>
      <c r="BE531" s="232"/>
      <c r="BF531" s="232"/>
    </row>
    <row r="532" spans="1:58" ht="24" hidden="1" customHeight="1" x14ac:dyDescent="0.2">
      <c r="B532" s="154"/>
      <c r="C532" s="232" t="s">
        <v>7385</v>
      </c>
      <c r="D532" s="232"/>
      <c r="E532" s="232" t="s">
        <v>8209</v>
      </c>
      <c r="F532" s="232" t="s">
        <v>7385</v>
      </c>
      <c r="G532" s="232"/>
      <c r="H532" s="142"/>
      <c r="I532" s="232" t="s">
        <v>8210</v>
      </c>
      <c r="J532" s="232"/>
      <c r="K532" s="232"/>
      <c r="L532" s="144">
        <v>7650</v>
      </c>
      <c r="M532" s="144">
        <v>1772</v>
      </c>
      <c r="N532" s="144">
        <v>2762</v>
      </c>
      <c r="O532" s="232" t="s">
        <v>429</v>
      </c>
      <c r="P532" s="144"/>
      <c r="Q532" s="144"/>
      <c r="R532" s="144"/>
      <c r="S532" s="144"/>
      <c r="T532" s="144"/>
      <c r="U532" s="144"/>
      <c r="V532" s="144"/>
      <c r="W532" s="144">
        <v>25</v>
      </c>
      <c r="X532" s="144">
        <v>9</v>
      </c>
      <c r="Y532" s="144">
        <v>4</v>
      </c>
      <c r="Z532" s="144">
        <v>225</v>
      </c>
      <c r="AA532" s="232"/>
      <c r="AB532" s="144"/>
      <c r="AC532" s="144"/>
      <c r="AD532" s="232"/>
      <c r="AE532" s="232">
        <v>2006</v>
      </c>
      <c r="AF532" s="232"/>
      <c r="AG532" s="232"/>
      <c r="AH532" s="232"/>
      <c r="AI532" s="232"/>
      <c r="AJ532" s="232"/>
      <c r="AK532" s="232"/>
      <c r="AL532" s="144">
        <v>938</v>
      </c>
      <c r="AM532" s="232"/>
      <c r="AN532" s="232"/>
      <c r="AO532" s="232"/>
      <c r="AP532" s="232"/>
      <c r="AQ532" s="232"/>
      <c r="AR532" s="232"/>
      <c r="AS532" s="232"/>
      <c r="AT532" s="232"/>
      <c r="AU532" s="232"/>
      <c r="AV532" s="232"/>
      <c r="AW532" s="232"/>
      <c r="AX532" s="232"/>
      <c r="AY532" s="232"/>
      <c r="AZ532" s="232"/>
      <c r="BA532" s="232"/>
      <c r="BB532" s="232"/>
      <c r="BC532" s="232"/>
      <c r="BD532" s="232"/>
      <c r="BE532" s="232"/>
      <c r="BF532" s="378" t="s">
        <v>8211</v>
      </c>
    </row>
    <row r="533" spans="1:58" ht="24" hidden="1" customHeight="1" x14ac:dyDescent="0.2">
      <c r="B533" s="154"/>
      <c r="C533" s="232" t="s">
        <v>7385</v>
      </c>
      <c r="D533" s="232"/>
      <c r="E533" s="232" t="s">
        <v>15170</v>
      </c>
      <c r="F533" s="232" t="s">
        <v>7385</v>
      </c>
      <c r="G533" s="232"/>
      <c r="H533" s="142"/>
      <c r="I533" s="232" t="s">
        <v>7385</v>
      </c>
      <c r="J533" s="232"/>
      <c r="K533" s="232"/>
      <c r="L533" s="144">
        <v>3489</v>
      </c>
      <c r="M533" s="144">
        <v>1571</v>
      </c>
      <c r="N533" s="144">
        <v>2560.7800000000002</v>
      </c>
      <c r="O533" s="232" t="s">
        <v>429</v>
      </c>
      <c r="P533" s="144"/>
      <c r="Q533" s="144"/>
      <c r="R533" s="144"/>
      <c r="S533" s="144"/>
      <c r="T533" s="144"/>
      <c r="U533" s="144"/>
      <c r="V533" s="144"/>
      <c r="W533" s="144">
        <v>25</v>
      </c>
      <c r="X533" s="144">
        <v>9</v>
      </c>
      <c r="Y533" s="144">
        <v>4</v>
      </c>
      <c r="Z533" s="144">
        <v>225</v>
      </c>
      <c r="AA533" s="232"/>
      <c r="AB533" s="144"/>
      <c r="AC533" s="144"/>
      <c r="AD533" s="232"/>
      <c r="AE533" s="232">
        <v>2020</v>
      </c>
      <c r="AF533" s="232"/>
      <c r="AG533" s="232"/>
      <c r="AH533" s="232"/>
      <c r="AI533" s="232"/>
      <c r="AJ533" s="232"/>
      <c r="AK533" s="232"/>
      <c r="AL533" s="144">
        <v>1323</v>
      </c>
      <c r="AM533" s="232"/>
      <c r="AN533" s="232"/>
      <c r="AO533" s="232"/>
      <c r="AP533" s="232"/>
      <c r="AQ533" s="232"/>
      <c r="AR533" s="232"/>
      <c r="AS533" s="232"/>
      <c r="AT533" s="232"/>
      <c r="AU533" s="232"/>
      <c r="AV533" s="232"/>
      <c r="AW533" s="232"/>
      <c r="AX533" s="232"/>
      <c r="AY533" s="232"/>
      <c r="AZ533" s="232"/>
      <c r="BA533" s="232"/>
      <c r="BB533" s="232"/>
      <c r="BC533" s="232"/>
      <c r="BD533" s="232"/>
      <c r="BE533" s="232"/>
      <c r="BF533" s="164"/>
    </row>
    <row r="534" spans="1:58" ht="24" hidden="1" customHeight="1" x14ac:dyDescent="0.2">
      <c r="B534" s="154"/>
      <c r="C534" s="232" t="s">
        <v>789</v>
      </c>
      <c r="D534" s="232" t="s">
        <v>8212</v>
      </c>
      <c r="E534" s="232" t="s">
        <v>8213</v>
      </c>
      <c r="F534" s="232" t="s">
        <v>789</v>
      </c>
      <c r="G534" s="232" t="s">
        <v>8214</v>
      </c>
      <c r="H534" s="142"/>
      <c r="I534" s="232" t="s">
        <v>789</v>
      </c>
      <c r="J534" s="232">
        <v>11</v>
      </c>
      <c r="K534" s="232" t="s">
        <v>8215</v>
      </c>
      <c r="L534" s="144"/>
      <c r="M534" s="144">
        <v>1771</v>
      </c>
      <c r="N534" s="144">
        <v>2769</v>
      </c>
      <c r="O534" s="232" t="s">
        <v>429</v>
      </c>
      <c r="P534" s="144"/>
      <c r="Q534" s="144"/>
      <c r="R534" s="144"/>
      <c r="S534" s="144"/>
      <c r="T534" s="144"/>
      <c r="U534" s="144"/>
      <c r="V534" s="144"/>
      <c r="W534" s="144">
        <v>25</v>
      </c>
      <c r="X534" s="144">
        <v>15</v>
      </c>
      <c r="Y534" s="144">
        <v>6</v>
      </c>
      <c r="Z534" s="144">
        <v>375</v>
      </c>
      <c r="AA534" s="232">
        <v>35</v>
      </c>
      <c r="AB534" s="144">
        <v>100</v>
      </c>
      <c r="AC534" s="144">
        <v>100</v>
      </c>
      <c r="AD534" s="232"/>
      <c r="AE534" s="232">
        <v>2014</v>
      </c>
      <c r="AF534" s="232">
        <v>3492</v>
      </c>
      <c r="AG534" s="232">
        <v>600</v>
      </c>
      <c r="AH534" s="232">
        <v>3208</v>
      </c>
      <c r="AI534" s="232"/>
      <c r="AJ534" s="232"/>
      <c r="AK534" s="232"/>
      <c r="AL534" s="144">
        <v>6500</v>
      </c>
      <c r="AM534" s="232"/>
      <c r="AN534" s="232"/>
      <c r="AO534" s="232"/>
      <c r="AP534" s="232"/>
      <c r="AQ534" s="232"/>
      <c r="AR534" s="232"/>
      <c r="AS534" s="232"/>
      <c r="AT534" s="232"/>
      <c r="AU534" s="232"/>
      <c r="AV534" s="232"/>
      <c r="AW534" s="232"/>
      <c r="AX534" s="232"/>
      <c r="AY534" s="232"/>
      <c r="AZ534" s="232"/>
      <c r="BA534" s="232"/>
      <c r="BB534" s="232"/>
      <c r="BC534" s="232"/>
      <c r="BD534" s="232"/>
      <c r="BE534" s="232"/>
      <c r="BF534" s="232"/>
    </row>
    <row r="535" spans="1:58" ht="24" hidden="1" customHeight="1" x14ac:dyDescent="0.2">
      <c r="B535" s="1017"/>
      <c r="C535" s="293" t="s">
        <v>7399</v>
      </c>
      <c r="D535" s="232" t="s">
        <v>8212</v>
      </c>
      <c r="E535" s="232" t="s">
        <v>8216</v>
      </c>
      <c r="F535" s="232" t="s">
        <v>7399</v>
      </c>
      <c r="G535" s="232" t="s">
        <v>8214</v>
      </c>
      <c r="H535" s="142"/>
      <c r="I535" s="232" t="s">
        <v>2558</v>
      </c>
      <c r="J535" s="232">
        <v>11</v>
      </c>
      <c r="K535" s="232" t="s">
        <v>8215</v>
      </c>
      <c r="L535" s="144">
        <v>52751</v>
      </c>
      <c r="M535" s="144">
        <v>3077</v>
      </c>
      <c r="N535" s="144">
        <v>6796</v>
      </c>
      <c r="O535" s="232" t="s">
        <v>429</v>
      </c>
      <c r="P535" s="144"/>
      <c r="Q535" s="144"/>
      <c r="R535" s="144"/>
      <c r="S535" s="144">
        <v>25</v>
      </c>
      <c r="T535" s="144">
        <v>15</v>
      </c>
      <c r="U535" s="144">
        <v>6</v>
      </c>
      <c r="V535" s="144">
        <v>375</v>
      </c>
      <c r="W535" s="144">
        <v>12</v>
      </c>
      <c r="X535" s="144">
        <v>6</v>
      </c>
      <c r="Y535" s="144"/>
      <c r="Z535" s="144">
        <v>72</v>
      </c>
      <c r="AA535" s="232">
        <v>35</v>
      </c>
      <c r="AB535" s="144">
        <v>100</v>
      </c>
      <c r="AC535" s="144">
        <v>100</v>
      </c>
      <c r="AD535" s="232"/>
      <c r="AE535" s="232">
        <v>1998</v>
      </c>
      <c r="AF535" s="232">
        <v>3492</v>
      </c>
      <c r="AG535" s="232">
        <v>600</v>
      </c>
      <c r="AH535" s="232">
        <v>3208</v>
      </c>
      <c r="AI535" s="232"/>
      <c r="AJ535" s="232"/>
      <c r="AK535" s="232"/>
      <c r="AL535" s="144">
        <v>7300</v>
      </c>
      <c r="AM535" s="232"/>
      <c r="AN535" s="232"/>
      <c r="AO535" s="232"/>
      <c r="AP535" s="232"/>
      <c r="AQ535" s="232"/>
      <c r="AR535" s="232"/>
      <c r="AS535" s="232"/>
      <c r="AT535" s="232"/>
      <c r="AU535" s="232"/>
      <c r="AV535" s="232"/>
      <c r="AW535" s="232"/>
      <c r="AX535" s="232"/>
      <c r="AY535" s="232"/>
      <c r="AZ535" s="232"/>
      <c r="BA535" s="232"/>
      <c r="BB535" s="232"/>
      <c r="BC535" s="232"/>
      <c r="BD535" s="232"/>
      <c r="BE535" s="232"/>
      <c r="BF535" s="232" t="s">
        <v>8217</v>
      </c>
    </row>
    <row r="536" spans="1:58" s="575" customFormat="1" ht="24" hidden="1" customHeight="1" x14ac:dyDescent="0.2">
      <c r="A536" s="1081"/>
      <c r="B536" s="669" t="s">
        <v>83</v>
      </c>
      <c r="C536" s="916" t="s">
        <v>55</v>
      </c>
      <c r="D536" s="231"/>
      <c r="E536" s="545">
        <f>COUNTA(E537:E538)</f>
        <v>2</v>
      </c>
      <c r="F536" s="231"/>
      <c r="G536" s="231"/>
      <c r="H536" s="567"/>
      <c r="I536" s="231"/>
      <c r="J536" s="231"/>
      <c r="K536" s="231"/>
      <c r="L536" s="241">
        <f>SUM(L537:L538)</f>
        <v>16982</v>
      </c>
      <c r="M536" s="241">
        <f>SUM(M537:M538)</f>
        <v>6070.15</v>
      </c>
      <c r="N536" s="241">
        <f>SUM(N537:N538)</f>
        <v>11134.465</v>
      </c>
      <c r="O536" s="231"/>
      <c r="P536" s="241"/>
      <c r="Q536" s="241"/>
      <c r="R536" s="241"/>
      <c r="S536" s="241"/>
      <c r="T536" s="241"/>
      <c r="U536" s="241"/>
      <c r="V536" s="241"/>
      <c r="W536" s="241"/>
      <c r="X536" s="241"/>
      <c r="Y536" s="241"/>
      <c r="Z536" s="241"/>
      <c r="AA536" s="231"/>
      <c r="AB536" s="241"/>
      <c r="AC536" s="231"/>
      <c r="AD536" s="231"/>
      <c r="AE536" s="231"/>
      <c r="AF536" s="231"/>
      <c r="AG536" s="231"/>
      <c r="AH536" s="231"/>
      <c r="AI536" s="231"/>
      <c r="AJ536" s="231"/>
      <c r="AK536" s="231"/>
      <c r="AL536" s="241"/>
      <c r="AM536" s="231"/>
      <c r="AN536" s="231"/>
      <c r="AO536" s="231"/>
      <c r="AP536" s="231"/>
      <c r="AQ536" s="231"/>
      <c r="AR536" s="231"/>
      <c r="AS536" s="231"/>
      <c r="AT536" s="231"/>
      <c r="AU536" s="231"/>
      <c r="AV536" s="231"/>
      <c r="AW536" s="231"/>
      <c r="AX536" s="231"/>
      <c r="AY536" s="231"/>
      <c r="AZ536" s="231"/>
      <c r="BA536" s="231"/>
      <c r="BB536" s="231"/>
      <c r="BC536" s="231"/>
      <c r="BD536" s="231"/>
      <c r="BE536" s="231"/>
      <c r="BF536" s="231"/>
    </row>
    <row r="537" spans="1:58" ht="24" hidden="1" customHeight="1" x14ac:dyDescent="0.2">
      <c r="B537" s="154"/>
      <c r="C537" s="232" t="s">
        <v>8337</v>
      </c>
      <c r="D537" s="232" t="s">
        <v>8338</v>
      </c>
      <c r="E537" s="232" t="s">
        <v>15265</v>
      </c>
      <c r="F537" s="232" t="s">
        <v>8339</v>
      </c>
      <c r="G537" s="232" t="s">
        <v>14330</v>
      </c>
      <c r="H537" s="142" t="s">
        <v>8340</v>
      </c>
      <c r="I537" s="232" t="s">
        <v>8341</v>
      </c>
      <c r="J537" s="232" t="s">
        <v>8543</v>
      </c>
      <c r="K537" s="232" t="s">
        <v>8544</v>
      </c>
      <c r="L537" s="144">
        <v>13000</v>
      </c>
      <c r="M537" s="144">
        <v>5513.15</v>
      </c>
      <c r="N537" s="144">
        <v>8952</v>
      </c>
      <c r="O537" s="232" t="s">
        <v>429</v>
      </c>
      <c r="P537" s="144">
        <v>25</v>
      </c>
      <c r="Q537" s="144">
        <v>21</v>
      </c>
      <c r="R537" s="144">
        <v>5</v>
      </c>
      <c r="S537" s="144">
        <v>50</v>
      </c>
      <c r="T537" s="144">
        <v>21</v>
      </c>
      <c r="U537" s="144">
        <v>8</v>
      </c>
      <c r="V537" s="144">
        <v>2993</v>
      </c>
      <c r="W537" s="144"/>
      <c r="X537" s="144"/>
      <c r="Y537" s="144"/>
      <c r="Z537" s="144"/>
      <c r="AA537" s="232" t="s">
        <v>15266</v>
      </c>
      <c r="AB537" s="144" t="s">
        <v>15267</v>
      </c>
      <c r="AC537" s="232" t="s">
        <v>15268</v>
      </c>
      <c r="AD537" s="232" t="s">
        <v>354</v>
      </c>
      <c r="AE537" s="232">
        <v>1984</v>
      </c>
      <c r="AF537" s="232"/>
      <c r="AG537" s="232"/>
      <c r="AH537" s="232" t="s">
        <v>15269</v>
      </c>
      <c r="AI537" s="232" t="s">
        <v>700</v>
      </c>
      <c r="AJ537" s="232"/>
      <c r="AK537" s="232"/>
      <c r="AL537" s="144">
        <v>3210</v>
      </c>
      <c r="AM537" s="232"/>
      <c r="AN537" s="232"/>
      <c r="AO537" s="232" t="s">
        <v>4103</v>
      </c>
      <c r="AP537" s="232" t="s">
        <v>15270</v>
      </c>
      <c r="AQ537" s="232" t="s">
        <v>15271</v>
      </c>
      <c r="AR537" s="232"/>
      <c r="AS537" s="232"/>
      <c r="AT537" s="232"/>
      <c r="AU537" s="232"/>
      <c r="AV537" s="232"/>
      <c r="AW537" s="232"/>
      <c r="AX537" s="232"/>
      <c r="AY537" s="232"/>
      <c r="AZ537" s="232"/>
      <c r="BA537" s="232"/>
      <c r="BB537" s="232"/>
      <c r="BC537" s="232"/>
      <c r="BD537" s="232"/>
      <c r="BE537" s="232"/>
      <c r="BF537" s="232"/>
    </row>
    <row r="538" spans="1:58" ht="24" hidden="1" customHeight="1" x14ac:dyDescent="0.2">
      <c r="B538" s="1017"/>
      <c r="C538" s="232" t="s">
        <v>8337</v>
      </c>
      <c r="D538" s="232" t="s">
        <v>15272</v>
      </c>
      <c r="E538" s="232" t="s">
        <v>15273</v>
      </c>
      <c r="F538" s="232" t="s">
        <v>8339</v>
      </c>
      <c r="G538" s="232" t="s">
        <v>15274</v>
      </c>
      <c r="H538" s="142"/>
      <c r="I538" s="232" t="s">
        <v>8367</v>
      </c>
      <c r="J538" s="232" t="s">
        <v>4986</v>
      </c>
      <c r="K538" s="232" t="s">
        <v>8545</v>
      </c>
      <c r="L538" s="144">
        <v>3982</v>
      </c>
      <c r="M538" s="144">
        <v>557</v>
      </c>
      <c r="N538" s="144">
        <v>2182.4650000000001</v>
      </c>
      <c r="O538" s="232" t="s">
        <v>429</v>
      </c>
      <c r="P538" s="144"/>
      <c r="Q538" s="144"/>
      <c r="R538" s="144"/>
      <c r="S538" s="144"/>
      <c r="T538" s="144"/>
      <c r="U538" s="144"/>
      <c r="V538" s="144"/>
      <c r="W538" s="144">
        <v>51</v>
      </c>
      <c r="X538" s="144">
        <v>11.1</v>
      </c>
      <c r="Y538" s="144">
        <v>5</v>
      </c>
      <c r="Z538" s="144">
        <v>557</v>
      </c>
      <c r="AA538" s="232"/>
      <c r="AB538" s="144"/>
      <c r="AC538" s="232"/>
      <c r="AD538" s="232" t="s">
        <v>354</v>
      </c>
      <c r="AE538" s="232">
        <v>1997</v>
      </c>
      <c r="AF538" s="232" t="s">
        <v>957</v>
      </c>
      <c r="AG538" s="232" t="s">
        <v>1646</v>
      </c>
      <c r="AH538" s="232"/>
      <c r="AI538" s="232"/>
      <c r="AJ538" s="232"/>
      <c r="AK538" s="232"/>
      <c r="AL538" s="144">
        <v>2650</v>
      </c>
      <c r="AM538" s="232"/>
      <c r="AN538" s="232"/>
      <c r="AO538" s="232"/>
      <c r="AP538" s="232"/>
      <c r="AQ538" s="232"/>
      <c r="AR538" s="232"/>
      <c r="AS538" s="232"/>
      <c r="AT538" s="232"/>
      <c r="AU538" s="232"/>
      <c r="AV538" s="232"/>
      <c r="AW538" s="232"/>
      <c r="AX538" s="232"/>
      <c r="AY538" s="232"/>
      <c r="AZ538" s="232"/>
      <c r="BA538" s="232"/>
      <c r="BB538" s="232"/>
      <c r="BC538" s="232"/>
      <c r="BD538" s="232"/>
      <c r="BE538" s="232"/>
      <c r="BF538" s="232"/>
    </row>
  </sheetData>
  <mergeCells count="44">
    <mergeCell ref="AX3:BB3"/>
    <mergeCell ref="BC3:BE3"/>
    <mergeCell ref="AM3:AM4"/>
    <mergeCell ref="AN3:AN4"/>
    <mergeCell ref="AO3:AP3"/>
    <mergeCell ref="AR3:AR4"/>
    <mergeCell ref="AC3:AC4"/>
    <mergeCell ref="AD3:AD4"/>
    <mergeCell ref="AM2:AN2"/>
    <mergeCell ref="AF2:AL4"/>
    <mergeCell ref="AS3:AW3"/>
    <mergeCell ref="F2:F4"/>
    <mergeCell ref="J2:J4"/>
    <mergeCell ref="K2:K4"/>
    <mergeCell ref="L2:L4"/>
    <mergeCell ref="M2:M4"/>
    <mergeCell ref="A2:A4"/>
    <mergeCell ref="B2:B4"/>
    <mergeCell ref="C2:C4"/>
    <mergeCell ref="D2:D4"/>
    <mergeCell ref="B1:E1"/>
    <mergeCell ref="E2:E4"/>
    <mergeCell ref="Z1:BF1"/>
    <mergeCell ref="G2:G4"/>
    <mergeCell ref="I2:I4"/>
    <mergeCell ref="AE2:AE4"/>
    <mergeCell ref="N2:N4"/>
    <mergeCell ref="P2:Z2"/>
    <mergeCell ref="AA2:AD2"/>
    <mergeCell ref="O2:O4"/>
    <mergeCell ref="AO2:AR2"/>
    <mergeCell ref="AS2:BE2"/>
    <mergeCell ref="BF2:BF4"/>
    <mergeCell ref="P3:R3"/>
    <mergeCell ref="S3:V3"/>
    <mergeCell ref="W3:Z3"/>
    <mergeCell ref="AA3:AA4"/>
    <mergeCell ref="AB3:AB4"/>
    <mergeCell ref="L335:L336"/>
    <mergeCell ref="C335:C336"/>
    <mergeCell ref="D335:D336"/>
    <mergeCell ref="E335:E336"/>
    <mergeCell ref="F335:F336"/>
    <mergeCell ref="I335:I336"/>
  </mergeCells>
  <phoneticPr fontId="3" type="noConversion"/>
  <hyperlinks>
    <hyperlink ref="H14" r:id="rId1" xr:uid="{00000000-0004-0000-1100-000000000000}"/>
    <hyperlink ref="H24" r:id="rId2" display="http://www.ijongno.co.kr/" xr:uid="{00000000-0004-0000-1100-000001000000}"/>
    <hyperlink ref="H23" r:id="rId3" display="http://www.ijongno.co.kr/" xr:uid="{00000000-0004-0000-1100-000002000000}"/>
    <hyperlink ref="H22" r:id="rId4" display="http://www.seoulworldcupst.or.kr/" xr:uid="{00000000-0004-0000-1100-000003000000}"/>
    <hyperlink ref="H30" r:id="rId5" display="http://www.ijongno.co.kr/" xr:uid="{00000000-0004-0000-1100-000004000000}"/>
    <hyperlink ref="H44" r:id="rId6" display="http://www.nanna.seoul.kr/" xr:uid="{00000000-0004-0000-1100-000005000000}"/>
    <hyperlink ref="H45" r:id="rId7" xr:uid="{00000000-0004-0000-1100-000006000000}"/>
    <hyperlink ref="H48" r:id="rId8" xr:uid="{00000000-0004-0000-1100-000007000000}"/>
    <hyperlink ref="H46" r:id="rId9" display="http://www.gangbukcmc.seoul.kr/" xr:uid="{00000000-0004-0000-1100-000008000000}"/>
    <hyperlink ref="H47" r:id="rId10" display="http://www.stadium.busan.kr/" xr:uid="{00000000-0004-0000-1100-000009000000}"/>
    <hyperlink ref="H53" r:id="rId11" display="http://www.seochoymca.com/" xr:uid="{00000000-0004-0000-1100-00000A000000}"/>
    <hyperlink ref="H56" r:id="rId12" display="http://www.gssi.or.kr/" xr:uid="{00000000-0004-0000-1100-00000B000000}"/>
    <hyperlink ref="H25" r:id="rId13" display="http://www.ijongno.co.kr/" xr:uid="{00000000-0004-0000-1100-00000C000000}"/>
    <hyperlink ref="H41" r:id="rId14" xr:uid="{00000000-0004-0000-1100-00000D000000}"/>
    <hyperlink ref="H31" r:id="rId15" display="http://www.gsc.go.kr/" xr:uid="{00000000-0004-0000-1100-00000E000000}"/>
    <hyperlink ref="H40" r:id="rId16" display="http://www.eunpyeongspo.seoul.kr/" xr:uid="{00000000-0004-0000-1100-00000F000000}"/>
    <hyperlink ref="H83" r:id="rId17" xr:uid="{00000000-0004-0000-1100-000010000000}"/>
    <hyperlink ref="H82" r:id="rId18" display="http://www.daegu.go.kr/" xr:uid="{00000000-0004-0000-1100-000011000000}"/>
    <hyperlink ref="H85" r:id="rId19" display="http://www.gsc.go.kr/" xr:uid="{00000000-0004-0000-1100-000012000000}"/>
    <hyperlink ref="H94" r:id="rId20" display="http://www.nanna.seoul.kr/" xr:uid="{00000000-0004-0000-1100-000013000000}"/>
    <hyperlink ref="H99" r:id="rId21" xr:uid="{00000000-0004-0000-1100-000014000000}"/>
    <hyperlink ref="H100" r:id="rId22" display="http://www.stadium.seoul.kr/" xr:uid="{00000000-0004-0000-1100-000015000000}"/>
    <hyperlink ref="H88" r:id="rId23" display="http://www.stadium.busan.kr/" xr:uid="{00000000-0004-0000-1100-000016000000}"/>
    <hyperlink ref="H66" r:id="rId24" xr:uid="{00000000-0004-0000-1100-000017000000}"/>
    <hyperlink ref="H67" r:id="rId25" display="http://www.gangbukcmc.seoul.kr/" xr:uid="{00000000-0004-0000-1100-000018000000}"/>
    <hyperlink ref="H69" r:id="rId26" display="http://www.stadium.busan.kr/" xr:uid="{00000000-0004-0000-1100-000019000000}"/>
    <hyperlink ref="H91" r:id="rId27" display="http://www.daegu.go.kr/" xr:uid="{00000000-0004-0000-1100-00001A000000}"/>
    <hyperlink ref="H90" r:id="rId28" xr:uid="{00000000-0004-0000-1100-00001B000000}"/>
    <hyperlink ref="H16" r:id="rId29" display="http://www.eunpyeongspo.seoul.kr/" xr:uid="{00000000-0004-0000-1100-00001C000000}"/>
    <hyperlink ref="H7" r:id="rId30" xr:uid="{00000000-0004-0000-1100-00001D000000}"/>
    <hyperlink ref="H118" r:id="rId31" tooltip="http://www.stadium.busan.kr/" display="www.stadium.busan.kr" xr:uid="{00000000-0004-0000-1100-00001E000000}"/>
    <hyperlink ref="H112" r:id="rId32" tooltip="http://www.stadium.busan.kr/" xr:uid="{00000000-0004-0000-1100-00001F000000}"/>
    <hyperlink ref="H116" r:id="rId33" tooltip="http://www.stadium.busan.kr/" display="www.stadium.busan.kr" xr:uid="{00000000-0004-0000-1100-000020000000}"/>
    <hyperlink ref="H128" r:id="rId34" tooltip="http://www.stadium.busan.kr/" display="www.stadium.busan.kr" xr:uid="{00000000-0004-0000-1100-000021000000}"/>
    <hyperlink ref="H125" r:id="rId35" tooltip="http://www.stadium.busan.kr/" display="www.stadium.busan.kr" xr:uid="{00000000-0004-0000-1100-000022000000}"/>
    <hyperlink ref="H134" r:id="rId36" xr:uid="{00000000-0004-0000-1100-000023000000}"/>
    <hyperlink ref="H163" r:id="rId37" display="http://www.iwcc.or.kr/" xr:uid="{00000000-0004-0000-1100-000024000000}"/>
    <hyperlink ref="H162" r:id="rId38" display="http://www.icoly.wo.to/" xr:uid="{00000000-0004-0000-1100-000025000000}"/>
    <hyperlink ref="H161" r:id="rId39" display="http://www.lnsiseol.net/" xr:uid="{00000000-0004-0000-1100-000026000000}"/>
    <hyperlink ref="H152" r:id="rId40" xr:uid="{00000000-0004-0000-1100-000027000000}"/>
    <hyperlink ref="H192" r:id="rId41" display="www.djsiseol.or.kr" xr:uid="{00000000-0004-0000-1100-000028000000}"/>
    <hyperlink ref="H234" r:id="rId42" xr:uid="{00000000-0004-0000-1100-000029000000}"/>
    <hyperlink ref="H281" r:id="rId43" display="www.svcc.or.kr" xr:uid="{00000000-0004-0000-1100-00002A000000}"/>
    <hyperlink ref="H289" r:id="rId44" xr:uid="{00000000-0004-0000-1100-00002B000000}"/>
    <hyperlink ref="H288" r:id="rId45" xr:uid="{00000000-0004-0000-1100-00002C000000}"/>
    <hyperlink ref="H302" r:id="rId46" display="www.pyongta.go.kr" xr:uid="{00000000-0004-0000-1100-00002D000000}"/>
    <hyperlink ref="H303" r:id="rId47" display="http://www.ansi.or.kr" xr:uid="{00000000-0004-0000-1100-00002E000000}"/>
    <hyperlink ref="H312" r:id="rId48" display="www.pyongta.go.kr" xr:uid="{00000000-0004-0000-1100-00002F000000}"/>
    <hyperlink ref="H314" r:id="rId49" display="www.shwoman.or.kr" xr:uid="{00000000-0004-0000-1100-000030000000}"/>
    <hyperlink ref="H313" r:id="rId50" display="www.pyongta.go.kr" xr:uid="{00000000-0004-0000-1100-000031000000}"/>
    <hyperlink ref="H317" r:id="rId51" display="www.shwoman.or.kr" xr:uid="{00000000-0004-0000-1100-000032000000}"/>
    <hyperlink ref="H316" r:id="rId52" display="www.shwoman.or.kr" xr:uid="{00000000-0004-0000-1100-000033000000}"/>
    <hyperlink ref="H327" r:id="rId53" display="gimposisul.or.kr/" xr:uid="{00000000-0004-0000-1100-000034000000}"/>
    <hyperlink ref="H324" r:id="rId54" display="gimposisul.or.kr/" xr:uid="{00000000-0004-0000-1100-000035000000}"/>
    <hyperlink ref="H323" r:id="rId55" display="www.svcc.or.kr" xr:uid="{00000000-0004-0000-1100-000036000000}"/>
    <hyperlink ref="H349" r:id="rId56" display="gimposisul.or.kr/" xr:uid="{00000000-0004-0000-1100-000037000000}"/>
    <hyperlink ref="H383" r:id="rId57" xr:uid="{00000000-0004-0000-1100-000038000000}"/>
    <hyperlink ref="H387" r:id="rId58" display="www.es21.net" xr:uid="{00000000-0004-0000-1100-000039000000}"/>
    <hyperlink ref="H395" r:id="rId59" xr:uid="{00000000-0004-0000-1100-00003A000000}"/>
    <hyperlink ref="H396" r:id="rId60" xr:uid="{00000000-0004-0000-1100-00003B000000}"/>
    <hyperlink ref="H433" r:id="rId61" display="www.egimje.net" xr:uid="{00000000-0004-0000-1100-00003C000000}"/>
    <hyperlink ref="H435" r:id="rId62" display="www.egimje.net" xr:uid="{00000000-0004-0000-1100-00003D000000}"/>
    <hyperlink ref="H480" r:id="rId63" display="http://www.wel.gumi.go.kr" xr:uid="{00000000-0004-0000-1100-00003E000000}"/>
    <hyperlink ref="H481" r:id="rId64" display="http://www.gumisisul.or.kr" xr:uid="{00000000-0004-0000-1100-00003F000000}"/>
    <hyperlink ref="H486" r:id="rId65" display="http://www.gumisisul.or.kr" xr:uid="{00000000-0004-0000-1100-000040000000}"/>
    <hyperlink ref="H487" r:id="rId66" display="www.gunwi.kyongbuk.kr" xr:uid="{00000000-0004-0000-1100-000041000000}"/>
    <hyperlink ref="H495" r:id="rId67" display="www.gunwi.kyongbuk.kr" xr:uid="{00000000-0004-0000-1100-000042000000}"/>
    <hyperlink ref="H497" r:id="rId68" display="http://www.gumisisul.or.kr" xr:uid="{00000000-0004-0000-1100-000043000000}"/>
    <hyperlink ref="H511" r:id="rId69" display="http://masan.go.kr" xr:uid="{00000000-0004-0000-1100-000044000000}"/>
    <hyperlink ref="H537" r:id="rId70" display="www.stadium.seoul.kr" xr:uid="{00000000-0004-0000-1100-000045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77" orientation="landscape" r:id="rId7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>
    <tabColor theme="0" tint="-0.14999847407452621"/>
  </sheetPr>
  <dimension ref="A1:BE210"/>
  <sheetViews>
    <sheetView view="pageBreakPreview" zoomScale="85" zoomScaleNormal="100" zoomScaleSheetLayoutView="85" workbookViewId="0">
      <pane ySplit="5" topLeftCell="A6" activePane="bottomLeft" state="frozen"/>
      <selection activeCell="A17" sqref="A17:L17"/>
      <selection pane="bottomLeft" sqref="A1:D1"/>
    </sheetView>
  </sheetViews>
  <sheetFormatPr defaultColWidth="8.88671875" defaultRowHeight="16.5" x14ac:dyDescent="0.3"/>
  <cols>
    <col min="1" max="1" width="4.21875" style="486" bestFit="1" customWidth="1"/>
    <col min="2" max="2" width="6.6640625" style="486" bestFit="1" customWidth="1"/>
    <col min="3" max="3" width="17.6640625" style="500" customWidth="1"/>
    <col min="4" max="4" width="7.44140625" style="486" bestFit="1" customWidth="1"/>
    <col min="5" max="5" width="13.5546875" style="485" bestFit="1" customWidth="1"/>
    <col min="6" max="6" width="8.6640625" style="486" customWidth="1"/>
    <col min="7" max="7" width="6.6640625" style="486" bestFit="1" customWidth="1"/>
    <col min="8" max="8" width="7.21875" style="486" customWidth="1"/>
    <col min="9" max="9" width="5.88671875" style="486" customWidth="1"/>
    <col min="10" max="10" width="8.6640625" style="486" bestFit="1" customWidth="1"/>
    <col min="11" max="11" width="6.6640625" style="487" bestFit="1" customWidth="1"/>
    <col min="12" max="13" width="5.33203125" style="488" bestFit="1" customWidth="1"/>
    <col min="14" max="14" width="7.21875" style="489" bestFit="1" customWidth="1"/>
    <col min="15" max="15" width="4.33203125" style="488" bestFit="1" customWidth="1"/>
    <col min="16" max="16" width="5" style="488" bestFit="1" customWidth="1"/>
    <col min="17" max="17" width="6.21875" style="488" customWidth="1"/>
    <col min="18" max="18" width="5.44140625" style="488" bestFit="1" customWidth="1"/>
    <col min="19" max="19" width="6" style="488" bestFit="1" customWidth="1"/>
    <col min="20" max="20" width="6.5546875" style="489" customWidth="1"/>
    <col min="21" max="21" width="5" style="490" bestFit="1" customWidth="1"/>
    <col min="22" max="22" width="6" style="489" customWidth="1"/>
    <col min="23" max="23" width="7.77734375" style="489" customWidth="1"/>
    <col min="24" max="16384" width="8.88671875" style="1433"/>
  </cols>
  <sheetData>
    <row r="1" spans="1:25" ht="24" customHeight="1" x14ac:dyDescent="0.3">
      <c r="A1" s="1897" t="s">
        <v>89</v>
      </c>
      <c r="B1" s="1897"/>
      <c r="C1" s="1897"/>
      <c r="D1" s="1897"/>
    </row>
    <row r="2" spans="1:25" ht="22.5" customHeight="1" x14ac:dyDescent="0.15">
      <c r="A2" s="1869" t="s">
        <v>298</v>
      </c>
      <c r="B2" s="1869" t="s">
        <v>397</v>
      </c>
      <c r="C2" s="1869" t="s">
        <v>300</v>
      </c>
      <c r="D2" s="1869" t="s">
        <v>400</v>
      </c>
      <c r="E2" s="1869" t="s">
        <v>233</v>
      </c>
      <c r="F2" s="1869" t="s">
        <v>234</v>
      </c>
      <c r="G2" s="1869" t="s">
        <v>235</v>
      </c>
      <c r="H2" s="1869" t="s">
        <v>236</v>
      </c>
      <c r="I2" s="1869" t="s">
        <v>421</v>
      </c>
      <c r="J2" s="1869" t="s">
        <v>408</v>
      </c>
      <c r="K2" s="1869"/>
      <c r="L2" s="1869"/>
      <c r="M2" s="1869"/>
      <c r="N2" s="1869"/>
      <c r="O2" s="1869"/>
      <c r="P2" s="1869"/>
      <c r="Q2" s="1869"/>
      <c r="R2" s="1869" t="s">
        <v>238</v>
      </c>
      <c r="S2" s="1869"/>
      <c r="T2" s="1869"/>
      <c r="U2" s="1871" t="s">
        <v>239</v>
      </c>
      <c r="V2" s="1894" t="s">
        <v>240</v>
      </c>
      <c r="W2" s="1869" t="s">
        <v>244</v>
      </c>
    </row>
    <row r="3" spans="1:25" ht="22.5" hidden="1" customHeight="1" x14ac:dyDescent="0.15">
      <c r="A3" s="1869"/>
      <c r="B3" s="1869"/>
      <c r="C3" s="1869"/>
      <c r="D3" s="1869"/>
      <c r="E3" s="1869"/>
      <c r="F3" s="1869"/>
      <c r="G3" s="1869"/>
      <c r="H3" s="1869"/>
      <c r="I3" s="1869"/>
      <c r="J3" s="1869" t="s">
        <v>245</v>
      </c>
      <c r="K3" s="1870"/>
      <c r="L3" s="1870"/>
      <c r="M3" s="1870"/>
      <c r="N3" s="1869" t="s">
        <v>471</v>
      </c>
      <c r="O3" s="1869"/>
      <c r="P3" s="1869"/>
      <c r="Q3" s="1869" t="s">
        <v>143</v>
      </c>
      <c r="R3" s="1869" t="s">
        <v>90</v>
      </c>
      <c r="S3" s="1869" t="s">
        <v>247</v>
      </c>
      <c r="T3" s="1869" t="s">
        <v>248</v>
      </c>
      <c r="U3" s="1872"/>
      <c r="V3" s="1895"/>
      <c r="W3" s="1869"/>
    </row>
    <row r="4" spans="1:25" ht="22.5" hidden="1" customHeight="1" x14ac:dyDescent="0.15">
      <c r="A4" s="1869"/>
      <c r="B4" s="1869"/>
      <c r="C4" s="1869"/>
      <c r="D4" s="1869"/>
      <c r="E4" s="1869"/>
      <c r="F4" s="1869"/>
      <c r="G4" s="1869"/>
      <c r="H4" s="1869"/>
      <c r="I4" s="1869"/>
      <c r="J4" s="395" t="s">
        <v>168</v>
      </c>
      <c r="K4" s="395" t="s">
        <v>169</v>
      </c>
      <c r="L4" s="395" t="s">
        <v>260</v>
      </c>
      <c r="M4" s="395" t="s">
        <v>259</v>
      </c>
      <c r="N4" s="395" t="s">
        <v>168</v>
      </c>
      <c r="O4" s="395" t="s">
        <v>157</v>
      </c>
      <c r="P4" s="395" t="s">
        <v>158</v>
      </c>
      <c r="Q4" s="1869"/>
      <c r="R4" s="1869"/>
      <c r="S4" s="1869"/>
      <c r="T4" s="1869"/>
      <c r="U4" s="1873"/>
      <c r="V4" s="1896"/>
      <c r="W4" s="1869"/>
    </row>
    <row r="5" spans="1:25" s="551" customFormat="1" ht="25.15" hidden="1" customHeight="1" x14ac:dyDescent="0.15">
      <c r="A5" s="596" t="s">
        <v>48</v>
      </c>
      <c r="B5" s="547" t="s">
        <v>1</v>
      </c>
      <c r="C5" s="548">
        <f>COUNTA(C7:C21,C23:C35,C37:C42,C44:C48,C50:C52,C54:C55,C57:C58,C60:C67,C69:C122,C124:C132,C134:C141,C143:C155,C157:C163,C165:C171,C173:C185,C187:C207,C209:C210)</f>
        <v>188</v>
      </c>
      <c r="D5" s="547"/>
      <c r="E5" s="547"/>
      <c r="F5" s="549">
        <f>SUM(F7:F21,F23:F35,F37:F42,F44:F48,F50:F52,F54:F55,F57:F58,F60:F67,F69:F122,F124:F132,F134:F141,F143:F155,F157:F163,F165:F171,F173:F185,F187:F207,F209:F210)</f>
        <v>2058381.1</v>
      </c>
      <c r="G5" s="549">
        <f>SUM(G7:G21,G23:G35,G37:G42,G44:G48,G50:G52,G54:G55,G57:G58,G60:G67,G69:G122,G124:G132,G134:G141,G143:G155,G157:G163,G165:G171,G173:G185,G187:G207,G209:G210)</f>
        <v>51688.12</v>
      </c>
      <c r="H5" s="549">
        <f>SUM(H7:H21,H23:H35,H37:H42,H44:H48,H50:H52,H54:H55,H57:H58,H60:H67,H69:H122,H124:H132,H134:H141,H143:H155,H157:H163,H165:H171,H173:H185,H187:H207,H209:H210)</f>
        <v>195694.38999999998</v>
      </c>
      <c r="I5" s="547"/>
      <c r="J5" s="547"/>
      <c r="K5" s="549"/>
      <c r="L5" s="549"/>
      <c r="M5" s="549"/>
      <c r="N5" s="547"/>
      <c r="O5" s="549"/>
      <c r="P5" s="549"/>
      <c r="Q5" s="549"/>
      <c r="R5" s="549"/>
      <c r="S5" s="549"/>
      <c r="T5" s="547"/>
      <c r="U5" s="550"/>
      <c r="V5" s="547"/>
      <c r="W5" s="547"/>
    </row>
    <row r="6" spans="1:25" s="552" customFormat="1" ht="25.15" hidden="1" customHeight="1" x14ac:dyDescent="0.2">
      <c r="A6" s="593" t="s">
        <v>56</v>
      </c>
      <c r="B6" s="236" t="s">
        <v>1005</v>
      </c>
      <c r="C6" s="548">
        <f>COUNTA(C7:C21)</f>
        <v>15</v>
      </c>
      <c r="D6" s="236"/>
      <c r="E6" s="236"/>
      <c r="F6" s="248">
        <f>SUM(F7:F21)</f>
        <v>64970</v>
      </c>
      <c r="G6" s="248">
        <f>SUM(G7:G21)</f>
        <v>9485</v>
      </c>
      <c r="H6" s="248">
        <f>SUM(H7:H21)</f>
        <v>68672</v>
      </c>
      <c r="I6" s="236"/>
      <c r="J6" s="236"/>
      <c r="K6" s="248"/>
      <c r="L6" s="248"/>
      <c r="M6" s="248"/>
      <c r="N6" s="236"/>
      <c r="O6" s="248"/>
      <c r="P6" s="248"/>
      <c r="Q6" s="248"/>
      <c r="R6" s="241"/>
      <c r="S6" s="248"/>
      <c r="T6" s="236"/>
      <c r="U6" s="236"/>
      <c r="V6" s="241"/>
      <c r="W6" s="240"/>
      <c r="Y6" s="1652" t="s">
        <v>20755</v>
      </c>
    </row>
    <row r="7" spans="1:25" ht="25.15" hidden="1" customHeight="1" x14ac:dyDescent="0.2">
      <c r="A7" s="140"/>
      <c r="B7" s="119" t="s">
        <v>8578</v>
      </c>
      <c r="C7" s="119" t="s">
        <v>14496</v>
      </c>
      <c r="D7" s="119" t="s">
        <v>67</v>
      </c>
      <c r="E7" s="277" t="s">
        <v>16689</v>
      </c>
      <c r="F7" s="121">
        <v>14602</v>
      </c>
      <c r="G7" s="121"/>
      <c r="H7" s="121">
        <v>14602</v>
      </c>
      <c r="I7" s="123" t="s">
        <v>183</v>
      </c>
      <c r="J7" s="341" t="s">
        <v>9174</v>
      </c>
      <c r="K7" s="276">
        <v>600</v>
      </c>
      <c r="L7" s="121"/>
      <c r="M7" s="121"/>
      <c r="N7" s="277"/>
      <c r="O7" s="276"/>
      <c r="P7" s="276"/>
      <c r="Q7" s="276">
        <v>4000</v>
      </c>
      <c r="R7" s="121"/>
      <c r="S7" s="121"/>
      <c r="T7" s="119"/>
      <c r="U7" s="119">
        <v>1998</v>
      </c>
      <c r="V7" s="121"/>
      <c r="W7" s="123"/>
      <c r="Y7" s="1652" t="s">
        <v>20756</v>
      </c>
    </row>
    <row r="8" spans="1:25" ht="25.15" hidden="1" customHeight="1" x14ac:dyDescent="0.2">
      <c r="A8" s="140"/>
      <c r="B8" s="119" t="s">
        <v>8568</v>
      </c>
      <c r="C8" s="119" t="s">
        <v>14497</v>
      </c>
      <c r="D8" s="119" t="s">
        <v>8568</v>
      </c>
      <c r="E8" s="119" t="s">
        <v>8568</v>
      </c>
      <c r="F8" s="121">
        <v>2500</v>
      </c>
      <c r="G8" s="121"/>
      <c r="H8" s="121">
        <v>3000</v>
      </c>
      <c r="I8" s="123" t="s">
        <v>183</v>
      </c>
      <c r="J8" s="119" t="s">
        <v>9175</v>
      </c>
      <c r="K8" s="276">
        <v>300</v>
      </c>
      <c r="L8" s="121">
        <v>5</v>
      </c>
      <c r="M8" s="121">
        <v>1</v>
      </c>
      <c r="N8" s="123" t="s">
        <v>1007</v>
      </c>
      <c r="O8" s="121" t="s">
        <v>1007</v>
      </c>
      <c r="P8" s="121" t="s">
        <v>1007</v>
      </c>
      <c r="Q8" s="121" t="s">
        <v>1007</v>
      </c>
      <c r="R8" s="121"/>
      <c r="S8" s="121"/>
      <c r="T8" s="119"/>
      <c r="U8" s="119">
        <v>2005</v>
      </c>
      <c r="V8" s="121">
        <v>180</v>
      </c>
      <c r="W8" s="123" t="s">
        <v>9176</v>
      </c>
      <c r="Y8" s="1652" t="s">
        <v>20757</v>
      </c>
    </row>
    <row r="9" spans="1:25" ht="25.15" hidden="1" customHeight="1" x14ac:dyDescent="0.2">
      <c r="A9" s="140"/>
      <c r="B9" s="119" t="s">
        <v>8568</v>
      </c>
      <c r="C9" s="119" t="s">
        <v>14498</v>
      </c>
      <c r="D9" s="119" t="s">
        <v>67</v>
      </c>
      <c r="E9" s="119" t="s">
        <v>16712</v>
      </c>
      <c r="F9" s="121"/>
      <c r="G9" s="121"/>
      <c r="H9" s="121"/>
      <c r="I9" s="123" t="s">
        <v>183</v>
      </c>
      <c r="J9" s="119" t="s">
        <v>153</v>
      </c>
      <c r="K9" s="276">
        <v>80</v>
      </c>
      <c r="L9" s="121">
        <v>31</v>
      </c>
      <c r="M9" s="121"/>
      <c r="N9" s="123"/>
      <c r="O9" s="121">
        <v>26</v>
      </c>
      <c r="P9" s="121">
        <v>67</v>
      </c>
      <c r="Q9" s="121">
        <v>1773</v>
      </c>
      <c r="R9" s="121"/>
      <c r="S9" s="121"/>
      <c r="T9" s="119"/>
      <c r="U9" s="119">
        <v>2005</v>
      </c>
      <c r="V9" s="121"/>
      <c r="W9" s="353"/>
      <c r="Y9" s="1652" t="s">
        <v>20758</v>
      </c>
    </row>
    <row r="10" spans="1:25" ht="25.15" hidden="1" customHeight="1" x14ac:dyDescent="0.2">
      <c r="A10" s="140"/>
      <c r="B10" s="119" t="s">
        <v>16566</v>
      </c>
      <c r="C10" s="119" t="s">
        <v>16567</v>
      </c>
      <c r="D10" s="119" t="s">
        <v>16568</v>
      </c>
      <c r="E10" s="119" t="s">
        <v>16566</v>
      </c>
      <c r="F10" s="121">
        <v>630</v>
      </c>
      <c r="G10" s="121"/>
      <c r="H10" s="121">
        <v>630</v>
      </c>
      <c r="I10" s="123" t="s">
        <v>2277</v>
      </c>
      <c r="J10" s="119" t="s">
        <v>16569</v>
      </c>
      <c r="K10" s="276"/>
      <c r="L10" s="121"/>
      <c r="M10" s="121"/>
      <c r="N10" s="123"/>
      <c r="O10" s="121"/>
      <c r="P10" s="121"/>
      <c r="Q10" s="121"/>
      <c r="R10" s="121"/>
      <c r="S10" s="121"/>
      <c r="T10" s="119"/>
      <c r="U10" s="119">
        <v>2016</v>
      </c>
      <c r="V10" s="121"/>
      <c r="W10" s="353" t="s">
        <v>16708</v>
      </c>
      <c r="Y10" s="1652" t="s">
        <v>20759</v>
      </c>
    </row>
    <row r="11" spans="1:25" ht="25.15" hidden="1" customHeight="1" x14ac:dyDescent="0.2">
      <c r="A11" s="140"/>
      <c r="B11" s="119" t="s">
        <v>16570</v>
      </c>
      <c r="C11" s="119" t="s">
        <v>16571</v>
      </c>
      <c r="D11" s="119" t="s">
        <v>16572</v>
      </c>
      <c r="E11" s="119" t="s">
        <v>16573</v>
      </c>
      <c r="F11" s="121">
        <v>78</v>
      </c>
      <c r="G11" s="121"/>
      <c r="H11" s="121">
        <v>78</v>
      </c>
      <c r="I11" s="123" t="s">
        <v>16574</v>
      </c>
      <c r="J11" s="119"/>
      <c r="K11" s="276"/>
      <c r="L11" s="121"/>
      <c r="M11" s="121"/>
      <c r="N11" s="123"/>
      <c r="O11" s="121"/>
      <c r="P11" s="121"/>
      <c r="Q11" s="121"/>
      <c r="R11" s="121"/>
      <c r="S11" s="121"/>
      <c r="T11" s="119"/>
      <c r="U11" s="119">
        <v>2017</v>
      </c>
      <c r="V11" s="121"/>
      <c r="W11" s="353" t="s">
        <v>16708</v>
      </c>
      <c r="Y11" s="1652" t="s">
        <v>20761</v>
      </c>
    </row>
    <row r="12" spans="1:25" ht="25.15" hidden="1" customHeight="1" x14ac:dyDescent="0.2">
      <c r="A12" s="140"/>
      <c r="B12" s="341" t="s">
        <v>614</v>
      </c>
      <c r="C12" s="277" t="s">
        <v>14499</v>
      </c>
      <c r="D12" s="341" t="s">
        <v>614</v>
      </c>
      <c r="E12" s="341" t="s">
        <v>614</v>
      </c>
      <c r="F12" s="342">
        <v>8000</v>
      </c>
      <c r="G12" s="342"/>
      <c r="H12" s="342">
        <v>9792</v>
      </c>
      <c r="I12" s="341" t="s">
        <v>183</v>
      </c>
      <c r="J12" s="341" t="s">
        <v>3017</v>
      </c>
      <c r="K12" s="493">
        <v>400</v>
      </c>
      <c r="L12" s="493">
        <v>6</v>
      </c>
      <c r="M12" s="493">
        <v>2</v>
      </c>
      <c r="N12" s="341"/>
      <c r="O12" s="342"/>
      <c r="P12" s="342"/>
      <c r="Q12" s="342"/>
      <c r="R12" s="342"/>
      <c r="S12" s="342"/>
      <c r="T12" s="341"/>
      <c r="U12" s="341">
        <v>2004</v>
      </c>
      <c r="V12" s="342">
        <v>250</v>
      </c>
      <c r="W12" s="341"/>
      <c r="Y12" s="1652" t="s">
        <v>20760</v>
      </c>
    </row>
    <row r="13" spans="1:25" ht="25.15" hidden="1" customHeight="1" x14ac:dyDescent="0.2">
      <c r="A13" s="140"/>
      <c r="B13" s="341" t="s">
        <v>614</v>
      </c>
      <c r="C13" s="277" t="s">
        <v>14500</v>
      </c>
      <c r="D13" s="341" t="s">
        <v>614</v>
      </c>
      <c r="E13" s="341" t="s">
        <v>614</v>
      </c>
      <c r="F13" s="342">
        <v>10000</v>
      </c>
      <c r="G13" s="342"/>
      <c r="H13" s="342">
        <v>13268</v>
      </c>
      <c r="I13" s="341" t="s">
        <v>183</v>
      </c>
      <c r="J13" s="341" t="s">
        <v>3017</v>
      </c>
      <c r="K13" s="493">
        <v>500</v>
      </c>
      <c r="L13" s="493">
        <v>6</v>
      </c>
      <c r="M13" s="493">
        <v>2</v>
      </c>
      <c r="N13" s="341"/>
      <c r="O13" s="342"/>
      <c r="P13" s="342"/>
      <c r="Q13" s="342"/>
      <c r="R13" s="342"/>
      <c r="S13" s="342"/>
      <c r="T13" s="341"/>
      <c r="U13" s="341">
        <v>2004</v>
      </c>
      <c r="V13" s="342">
        <v>350</v>
      </c>
      <c r="W13" s="341"/>
      <c r="Y13" s="1652" t="s">
        <v>20762</v>
      </c>
    </row>
    <row r="14" spans="1:25" ht="25.15" hidden="1" customHeight="1" x14ac:dyDescent="0.2">
      <c r="A14" s="140"/>
      <c r="B14" s="119" t="s">
        <v>8564</v>
      </c>
      <c r="C14" s="119" t="s">
        <v>14501</v>
      </c>
      <c r="D14" s="119" t="s">
        <v>8564</v>
      </c>
      <c r="E14" s="119" t="s">
        <v>8564</v>
      </c>
      <c r="F14" s="121">
        <v>7030</v>
      </c>
      <c r="G14" s="121"/>
      <c r="H14" s="121">
        <v>7030</v>
      </c>
      <c r="I14" s="123" t="s">
        <v>183</v>
      </c>
      <c r="J14" s="119" t="s">
        <v>9178</v>
      </c>
      <c r="K14" s="276">
        <v>184</v>
      </c>
      <c r="L14" s="121">
        <v>6</v>
      </c>
      <c r="M14" s="121">
        <v>1</v>
      </c>
      <c r="N14" s="123" t="s">
        <v>9178</v>
      </c>
      <c r="O14" s="121">
        <v>39</v>
      </c>
      <c r="P14" s="121">
        <v>184</v>
      </c>
      <c r="Q14" s="121">
        <v>7030</v>
      </c>
      <c r="R14" s="121"/>
      <c r="S14" s="121"/>
      <c r="T14" s="119"/>
      <c r="U14" s="119">
        <v>2005</v>
      </c>
      <c r="V14" s="121">
        <v>542</v>
      </c>
      <c r="W14" s="123"/>
      <c r="Y14" s="1652" t="s">
        <v>20763</v>
      </c>
    </row>
    <row r="15" spans="1:25" ht="25.15" hidden="1" customHeight="1" x14ac:dyDescent="0.2">
      <c r="A15" s="140"/>
      <c r="B15" s="119" t="s">
        <v>8564</v>
      </c>
      <c r="C15" s="119" t="s">
        <v>14502</v>
      </c>
      <c r="D15" s="119" t="s">
        <v>8564</v>
      </c>
      <c r="E15" s="119" t="s">
        <v>8564</v>
      </c>
      <c r="F15" s="121">
        <v>2240</v>
      </c>
      <c r="G15" s="121"/>
      <c r="H15" s="121">
        <v>2240</v>
      </c>
      <c r="I15" s="123" t="s">
        <v>183</v>
      </c>
      <c r="J15" s="119" t="s">
        <v>1401</v>
      </c>
      <c r="K15" s="276">
        <v>184</v>
      </c>
      <c r="L15" s="121"/>
      <c r="M15" s="121"/>
      <c r="N15" s="123" t="s">
        <v>1401</v>
      </c>
      <c r="O15" s="121">
        <v>26</v>
      </c>
      <c r="P15" s="121">
        <v>27</v>
      </c>
      <c r="Q15" s="121">
        <v>2240</v>
      </c>
      <c r="R15" s="121"/>
      <c r="S15" s="121"/>
      <c r="T15" s="119"/>
      <c r="U15" s="119">
        <v>2004</v>
      </c>
      <c r="V15" s="121">
        <v>100</v>
      </c>
      <c r="W15" s="123"/>
      <c r="Y15" s="1652" t="s">
        <v>20764</v>
      </c>
    </row>
    <row r="16" spans="1:25" ht="25.15" hidden="1" customHeight="1" x14ac:dyDescent="0.2">
      <c r="A16" s="140"/>
      <c r="B16" s="1434" t="s">
        <v>8564</v>
      </c>
      <c r="C16" s="1434" t="s">
        <v>16590</v>
      </c>
      <c r="D16" s="1434" t="s">
        <v>8564</v>
      </c>
      <c r="E16" s="1434" t="s">
        <v>8564</v>
      </c>
      <c r="F16" s="1435">
        <v>845</v>
      </c>
      <c r="G16" s="1435"/>
      <c r="H16" s="1435">
        <v>845</v>
      </c>
      <c r="I16" s="590" t="s">
        <v>183</v>
      </c>
      <c r="J16" s="1434"/>
      <c r="K16" s="1436"/>
      <c r="L16" s="1435"/>
      <c r="M16" s="1435"/>
      <c r="N16" s="590"/>
      <c r="O16" s="1435"/>
      <c r="P16" s="1435"/>
      <c r="Q16" s="1435">
        <v>845</v>
      </c>
      <c r="R16" s="1435"/>
      <c r="S16" s="1435"/>
      <c r="T16" s="1434"/>
      <c r="U16" s="1434">
        <v>2006</v>
      </c>
      <c r="V16" s="121"/>
      <c r="W16" s="353" t="s">
        <v>16708</v>
      </c>
      <c r="Y16" s="1652" t="s">
        <v>20765</v>
      </c>
    </row>
    <row r="17" spans="1:25" ht="25.15" hidden="1" customHeight="1" x14ac:dyDescent="0.2">
      <c r="A17" s="140"/>
      <c r="B17" s="119" t="s">
        <v>312</v>
      </c>
      <c r="C17" s="119" t="s">
        <v>9179</v>
      </c>
      <c r="D17" s="119" t="s">
        <v>312</v>
      </c>
      <c r="E17" s="119" t="s">
        <v>312</v>
      </c>
      <c r="F17" s="121">
        <v>9485</v>
      </c>
      <c r="G17" s="121">
        <v>9485</v>
      </c>
      <c r="H17" s="121">
        <v>9485</v>
      </c>
      <c r="I17" s="123" t="s">
        <v>183</v>
      </c>
      <c r="J17" s="119" t="s">
        <v>3017</v>
      </c>
      <c r="K17" s="276">
        <v>419</v>
      </c>
      <c r="L17" s="121">
        <v>11</v>
      </c>
      <c r="M17" s="121">
        <v>3</v>
      </c>
      <c r="N17" s="123" t="s">
        <v>8246</v>
      </c>
      <c r="O17" s="121">
        <v>46</v>
      </c>
      <c r="P17" s="121">
        <v>106</v>
      </c>
      <c r="Q17" s="121">
        <v>9485</v>
      </c>
      <c r="R17" s="121"/>
      <c r="S17" s="121"/>
      <c r="T17" s="119"/>
      <c r="U17" s="119">
        <v>2006</v>
      </c>
      <c r="V17" s="121">
        <v>600</v>
      </c>
      <c r="W17" s="123"/>
      <c r="Y17" s="1652" t="s">
        <v>20766</v>
      </c>
    </row>
    <row r="18" spans="1:25" ht="25.15" hidden="1" customHeight="1" x14ac:dyDescent="0.2">
      <c r="A18" s="140"/>
      <c r="B18" s="119" t="s">
        <v>8641</v>
      </c>
      <c r="C18" s="119" t="s">
        <v>14503</v>
      </c>
      <c r="D18" s="119" t="s">
        <v>67</v>
      </c>
      <c r="E18" s="119" t="s">
        <v>16706</v>
      </c>
      <c r="F18" s="121">
        <v>2595</v>
      </c>
      <c r="G18" s="121"/>
      <c r="H18" s="121">
        <v>2992</v>
      </c>
      <c r="I18" s="123" t="s">
        <v>183</v>
      </c>
      <c r="J18" s="119"/>
      <c r="K18" s="276"/>
      <c r="L18" s="121"/>
      <c r="M18" s="121"/>
      <c r="N18" s="123" t="s">
        <v>9180</v>
      </c>
      <c r="O18" s="121">
        <v>40</v>
      </c>
      <c r="P18" s="121">
        <v>65</v>
      </c>
      <c r="Q18" s="121">
        <v>2595</v>
      </c>
      <c r="R18" s="121"/>
      <c r="S18" s="121"/>
      <c r="T18" s="119"/>
      <c r="U18" s="119">
        <v>2007</v>
      </c>
      <c r="V18" s="121"/>
      <c r="W18" s="123"/>
      <c r="Y18" s="1652" t="s">
        <v>20767</v>
      </c>
    </row>
    <row r="19" spans="1:25" ht="25.15" hidden="1" customHeight="1" x14ac:dyDescent="0.2">
      <c r="A19" s="140"/>
      <c r="B19" s="119" t="s">
        <v>8650</v>
      </c>
      <c r="C19" s="119" t="s">
        <v>14504</v>
      </c>
      <c r="D19" s="119" t="s">
        <v>8650</v>
      </c>
      <c r="E19" s="119" t="s">
        <v>8650</v>
      </c>
      <c r="F19" s="121">
        <v>2660</v>
      </c>
      <c r="G19" s="121"/>
      <c r="H19" s="121"/>
      <c r="I19" s="123" t="s">
        <v>183</v>
      </c>
      <c r="J19" s="341" t="s">
        <v>9177</v>
      </c>
      <c r="K19" s="276">
        <v>380</v>
      </c>
      <c r="L19" s="121">
        <v>7</v>
      </c>
      <c r="M19" s="121"/>
      <c r="N19" s="277"/>
      <c r="O19" s="276"/>
      <c r="P19" s="276"/>
      <c r="Q19" s="276"/>
      <c r="R19" s="121"/>
      <c r="S19" s="121"/>
      <c r="T19" s="119"/>
      <c r="U19" s="119">
        <v>2005</v>
      </c>
      <c r="V19" s="121"/>
      <c r="W19" s="123"/>
      <c r="Y19" s="1652" t="s">
        <v>20768</v>
      </c>
    </row>
    <row r="20" spans="1:25" ht="25.15" hidden="1" customHeight="1" x14ac:dyDescent="0.2">
      <c r="A20" s="140"/>
      <c r="B20" s="277" t="s">
        <v>8656</v>
      </c>
      <c r="C20" s="277" t="s">
        <v>11984</v>
      </c>
      <c r="D20" s="277" t="s">
        <v>67</v>
      </c>
      <c r="E20" s="277" t="s">
        <v>14405</v>
      </c>
      <c r="F20" s="121">
        <v>1289</v>
      </c>
      <c r="G20" s="276"/>
      <c r="H20" s="276">
        <v>1289</v>
      </c>
      <c r="I20" s="277" t="s">
        <v>183</v>
      </c>
      <c r="J20" s="277" t="s">
        <v>8654</v>
      </c>
      <c r="K20" s="279">
        <v>180</v>
      </c>
      <c r="L20" s="279"/>
      <c r="M20" s="278"/>
      <c r="N20" s="277"/>
      <c r="O20" s="276"/>
      <c r="P20" s="276"/>
      <c r="Q20" s="276"/>
      <c r="R20" s="121"/>
      <c r="S20" s="276"/>
      <c r="T20" s="277"/>
      <c r="U20" s="277">
        <v>2004</v>
      </c>
      <c r="V20" s="121"/>
      <c r="W20" s="123"/>
      <c r="Y20" s="1653" t="s">
        <v>20769</v>
      </c>
    </row>
    <row r="21" spans="1:25" ht="25.15" hidden="1" customHeight="1" x14ac:dyDescent="0.2">
      <c r="A21" s="140"/>
      <c r="B21" s="341" t="s">
        <v>623</v>
      </c>
      <c r="C21" s="277" t="s">
        <v>14505</v>
      </c>
      <c r="D21" s="341" t="s">
        <v>623</v>
      </c>
      <c r="E21" s="277" t="s">
        <v>8730</v>
      </c>
      <c r="F21" s="342">
        <v>3016</v>
      </c>
      <c r="G21" s="342"/>
      <c r="H21" s="342">
        <v>3421</v>
      </c>
      <c r="I21" s="341" t="s">
        <v>183</v>
      </c>
      <c r="J21" s="277" t="s">
        <v>9174</v>
      </c>
      <c r="K21" s="493">
        <v>198</v>
      </c>
      <c r="L21" s="493"/>
      <c r="M21" s="493"/>
      <c r="N21" s="341" t="s">
        <v>153</v>
      </c>
      <c r="O21" s="342"/>
      <c r="P21" s="342"/>
      <c r="Q21" s="342"/>
      <c r="R21" s="342"/>
      <c r="S21" s="342"/>
      <c r="T21" s="341"/>
      <c r="U21" s="341">
        <v>2005</v>
      </c>
      <c r="V21" s="342"/>
      <c r="W21" s="341"/>
      <c r="Y21" s="1653" t="s">
        <v>20770</v>
      </c>
    </row>
    <row r="22" spans="1:25" s="552" customFormat="1" ht="25.15" hidden="1" customHeight="1" x14ac:dyDescent="0.15">
      <c r="A22" s="592" t="s">
        <v>1973</v>
      </c>
      <c r="B22" s="553" t="s">
        <v>663</v>
      </c>
      <c r="C22" s="554">
        <f>COUNTA(C23:C35)</f>
        <v>13</v>
      </c>
      <c r="D22" s="553"/>
      <c r="E22" s="553"/>
      <c r="F22" s="555">
        <f>SUM(F23:F35)</f>
        <v>65240</v>
      </c>
      <c r="G22" s="555">
        <f>SUM(G23:G35)</f>
        <v>172</v>
      </c>
      <c r="H22" s="555">
        <f>SUM(H23:H35)</f>
        <v>48274</v>
      </c>
      <c r="I22" s="553"/>
      <c r="J22" s="553"/>
      <c r="K22" s="555"/>
      <c r="L22" s="555"/>
      <c r="M22" s="555"/>
      <c r="N22" s="553"/>
      <c r="O22" s="555"/>
      <c r="P22" s="555"/>
      <c r="Q22" s="555"/>
      <c r="R22" s="555"/>
      <c r="S22" s="555"/>
      <c r="T22" s="553"/>
      <c r="U22" s="553"/>
      <c r="V22" s="555"/>
      <c r="W22" s="553"/>
    </row>
    <row r="23" spans="1:25" ht="25.15" hidden="1" customHeight="1" x14ac:dyDescent="0.15">
      <c r="A23" s="147"/>
      <c r="B23" s="232" t="s">
        <v>841</v>
      </c>
      <c r="C23" s="232" t="s">
        <v>1400</v>
      </c>
      <c r="D23" s="232" t="s">
        <v>841</v>
      </c>
      <c r="E23" s="232" t="s">
        <v>16743</v>
      </c>
      <c r="F23" s="144">
        <v>10206</v>
      </c>
      <c r="G23" s="144">
        <v>172</v>
      </c>
      <c r="H23" s="144">
        <v>248</v>
      </c>
      <c r="I23" s="148" t="s">
        <v>2277</v>
      </c>
      <c r="J23" s="232" t="s">
        <v>16744</v>
      </c>
      <c r="K23" s="138">
        <v>200</v>
      </c>
      <c r="L23" s="144">
        <v>8</v>
      </c>
      <c r="M23" s="144">
        <v>2</v>
      </c>
      <c r="N23" s="148"/>
      <c r="O23" s="144"/>
      <c r="P23" s="144"/>
      <c r="Q23" s="144"/>
      <c r="R23" s="144"/>
      <c r="S23" s="144">
        <v>350</v>
      </c>
      <c r="T23" s="232" t="s">
        <v>185</v>
      </c>
      <c r="U23" s="232">
        <v>2000</v>
      </c>
      <c r="V23" s="144">
        <v>1995</v>
      </c>
      <c r="W23" s="148"/>
    </row>
    <row r="24" spans="1:25" ht="25.15" hidden="1" customHeight="1" x14ac:dyDescent="0.15">
      <c r="A24" s="147"/>
      <c r="B24" s="232" t="s">
        <v>818</v>
      </c>
      <c r="C24" s="232" t="s">
        <v>1402</v>
      </c>
      <c r="D24" s="232" t="s">
        <v>818</v>
      </c>
      <c r="E24" s="232" t="s">
        <v>818</v>
      </c>
      <c r="F24" s="144">
        <v>4400</v>
      </c>
      <c r="G24" s="144" t="s">
        <v>1403</v>
      </c>
      <c r="H24" s="144"/>
      <c r="I24" s="148" t="s">
        <v>183</v>
      </c>
      <c r="J24" s="232" t="s">
        <v>153</v>
      </c>
      <c r="K24" s="138">
        <v>400</v>
      </c>
      <c r="L24" s="144">
        <v>11</v>
      </c>
      <c r="M24" s="144">
        <v>1</v>
      </c>
      <c r="N24" s="148"/>
      <c r="O24" s="144"/>
      <c r="P24" s="144"/>
      <c r="Q24" s="144"/>
      <c r="R24" s="144"/>
      <c r="S24" s="144"/>
      <c r="T24" s="232"/>
      <c r="U24" s="232">
        <v>2004</v>
      </c>
      <c r="V24" s="144">
        <v>100</v>
      </c>
      <c r="W24" s="148"/>
    </row>
    <row r="25" spans="1:25" ht="25.15" hidden="1" customHeight="1" x14ac:dyDescent="0.15">
      <c r="A25" s="147"/>
      <c r="B25" s="232" t="s">
        <v>818</v>
      </c>
      <c r="C25" s="232" t="s">
        <v>1404</v>
      </c>
      <c r="D25" s="232" t="s">
        <v>637</v>
      </c>
      <c r="E25" s="232" t="s">
        <v>818</v>
      </c>
      <c r="F25" s="144">
        <v>1108</v>
      </c>
      <c r="G25" s="144"/>
      <c r="H25" s="144"/>
      <c r="I25" s="148" t="s">
        <v>183</v>
      </c>
      <c r="J25" s="232" t="s">
        <v>784</v>
      </c>
      <c r="K25" s="138">
        <v>277</v>
      </c>
      <c r="L25" s="144">
        <v>4</v>
      </c>
      <c r="M25" s="144">
        <v>1</v>
      </c>
      <c r="N25" s="148"/>
      <c r="O25" s="144"/>
      <c r="P25" s="144"/>
      <c r="Q25" s="144"/>
      <c r="R25" s="144"/>
      <c r="S25" s="144"/>
      <c r="T25" s="232"/>
      <c r="U25" s="232">
        <v>2006</v>
      </c>
      <c r="V25" s="144"/>
      <c r="W25" s="148"/>
    </row>
    <row r="26" spans="1:25" ht="25.15" hidden="1" customHeight="1" x14ac:dyDescent="0.15">
      <c r="A26" s="147"/>
      <c r="B26" s="232" t="s">
        <v>651</v>
      </c>
      <c r="C26" s="232" t="s">
        <v>1405</v>
      </c>
      <c r="D26" s="232" t="s">
        <v>651</v>
      </c>
      <c r="E26" s="232" t="s">
        <v>651</v>
      </c>
      <c r="F26" s="144">
        <v>1934</v>
      </c>
      <c r="G26" s="144"/>
      <c r="H26" s="144">
        <v>1934</v>
      </c>
      <c r="I26" s="148" t="s">
        <v>183</v>
      </c>
      <c r="J26" s="232" t="s">
        <v>1406</v>
      </c>
      <c r="K26" s="138">
        <v>186</v>
      </c>
      <c r="L26" s="144">
        <v>6</v>
      </c>
      <c r="M26" s="144">
        <v>1</v>
      </c>
      <c r="N26" s="148" t="s">
        <v>1406</v>
      </c>
      <c r="O26" s="144">
        <v>31</v>
      </c>
      <c r="P26" s="144">
        <v>62</v>
      </c>
      <c r="Q26" s="144"/>
      <c r="R26" s="144"/>
      <c r="S26" s="144"/>
      <c r="T26" s="232"/>
      <c r="U26" s="232">
        <v>2010</v>
      </c>
      <c r="V26" s="144"/>
      <c r="W26" s="148"/>
    </row>
    <row r="27" spans="1:25" ht="25.15" hidden="1" customHeight="1" x14ac:dyDescent="0.15">
      <c r="A27" s="147"/>
      <c r="B27" s="232" t="s">
        <v>634</v>
      </c>
      <c r="C27" s="232" t="s">
        <v>1407</v>
      </c>
      <c r="D27" s="232" t="s">
        <v>634</v>
      </c>
      <c r="E27" s="232" t="s">
        <v>634</v>
      </c>
      <c r="F27" s="144">
        <v>1500</v>
      </c>
      <c r="G27" s="144"/>
      <c r="H27" s="144"/>
      <c r="I27" s="148" t="s">
        <v>183</v>
      </c>
      <c r="J27" s="232" t="s">
        <v>784</v>
      </c>
      <c r="K27" s="138">
        <v>250</v>
      </c>
      <c r="L27" s="144">
        <v>12</v>
      </c>
      <c r="M27" s="144">
        <v>1</v>
      </c>
      <c r="N27" s="148"/>
      <c r="O27" s="144"/>
      <c r="P27" s="144"/>
      <c r="Q27" s="144"/>
      <c r="R27" s="144">
        <v>280</v>
      </c>
      <c r="S27" s="144">
        <v>280</v>
      </c>
      <c r="T27" s="232" t="s">
        <v>8184</v>
      </c>
      <c r="U27" s="232">
        <v>2005</v>
      </c>
      <c r="V27" s="144">
        <v>225</v>
      </c>
      <c r="W27" s="148"/>
    </row>
    <row r="28" spans="1:25" ht="25.15" hidden="1" customHeight="1" x14ac:dyDescent="0.15">
      <c r="A28" s="147"/>
      <c r="B28" s="232" t="s">
        <v>680</v>
      </c>
      <c r="C28" s="232" t="s">
        <v>1408</v>
      </c>
      <c r="D28" s="232" t="s">
        <v>637</v>
      </c>
      <c r="E28" s="398" t="s">
        <v>821</v>
      </c>
      <c r="F28" s="144">
        <v>5530</v>
      </c>
      <c r="G28" s="144"/>
      <c r="H28" s="144">
        <v>5530</v>
      </c>
      <c r="I28" s="148" t="s">
        <v>183</v>
      </c>
      <c r="J28" s="232" t="s">
        <v>784</v>
      </c>
      <c r="K28" s="138"/>
      <c r="L28" s="144"/>
      <c r="M28" s="144"/>
      <c r="N28" s="148" t="s">
        <v>1406</v>
      </c>
      <c r="O28" s="144">
        <v>40</v>
      </c>
      <c r="P28" s="144">
        <v>140</v>
      </c>
      <c r="Q28" s="144">
        <v>5530</v>
      </c>
      <c r="R28" s="144"/>
      <c r="S28" s="144"/>
      <c r="T28" s="232"/>
      <c r="U28" s="232">
        <v>2010</v>
      </c>
      <c r="V28" s="144"/>
      <c r="W28" s="148"/>
    </row>
    <row r="29" spans="1:25" ht="25.15" hidden="1" customHeight="1" x14ac:dyDescent="0.15">
      <c r="A29" s="147"/>
      <c r="B29" s="232" t="s">
        <v>828</v>
      </c>
      <c r="C29" s="232" t="s">
        <v>2008</v>
      </c>
      <c r="D29" s="232" t="s">
        <v>637</v>
      </c>
      <c r="E29" s="398" t="s">
        <v>821</v>
      </c>
      <c r="F29" s="144">
        <v>9504</v>
      </c>
      <c r="G29" s="144"/>
      <c r="H29" s="144">
        <v>9504</v>
      </c>
      <c r="I29" s="148" t="s">
        <v>183</v>
      </c>
      <c r="J29" s="232" t="s">
        <v>1406</v>
      </c>
      <c r="K29" s="138">
        <v>220</v>
      </c>
      <c r="L29" s="494" t="s">
        <v>1409</v>
      </c>
      <c r="M29" s="144">
        <v>1</v>
      </c>
      <c r="N29" s="148" t="s">
        <v>1406</v>
      </c>
      <c r="O29" s="144">
        <v>72</v>
      </c>
      <c r="P29" s="144">
        <v>132</v>
      </c>
      <c r="Q29" s="144"/>
      <c r="R29" s="144"/>
      <c r="S29" s="144"/>
      <c r="T29" s="232"/>
      <c r="U29" s="232">
        <v>2006</v>
      </c>
      <c r="V29" s="144">
        <v>450</v>
      </c>
      <c r="W29" s="148"/>
    </row>
    <row r="30" spans="1:25" ht="25.15" hidden="1" customHeight="1" x14ac:dyDescent="0.15">
      <c r="A30" s="147"/>
      <c r="B30" s="232" t="s">
        <v>828</v>
      </c>
      <c r="C30" s="232" t="s">
        <v>13936</v>
      </c>
      <c r="D30" s="232" t="s">
        <v>637</v>
      </c>
      <c r="E30" s="398" t="s">
        <v>821</v>
      </c>
      <c r="F30" s="144">
        <v>9504</v>
      </c>
      <c r="G30" s="144"/>
      <c r="H30" s="144">
        <v>9504</v>
      </c>
      <c r="I30" s="148" t="s">
        <v>183</v>
      </c>
      <c r="J30" s="232" t="s">
        <v>1406</v>
      </c>
      <c r="K30" s="138">
        <v>220</v>
      </c>
      <c r="L30" s="494" t="s">
        <v>1409</v>
      </c>
      <c r="M30" s="144">
        <v>1</v>
      </c>
      <c r="N30" s="148" t="s">
        <v>1406</v>
      </c>
      <c r="O30" s="144">
        <v>59</v>
      </c>
      <c r="P30" s="144">
        <v>89</v>
      </c>
      <c r="Q30" s="144"/>
      <c r="R30" s="144"/>
      <c r="S30" s="144"/>
      <c r="T30" s="232"/>
      <c r="U30" s="232">
        <v>2006</v>
      </c>
      <c r="V30" s="144">
        <v>450</v>
      </c>
      <c r="W30" s="148"/>
    </row>
    <row r="31" spans="1:25" ht="25.15" hidden="1" customHeight="1" x14ac:dyDescent="0.15">
      <c r="A31" s="147"/>
      <c r="B31" s="232" t="s">
        <v>828</v>
      </c>
      <c r="C31" s="232" t="s">
        <v>2009</v>
      </c>
      <c r="D31" s="232" t="s">
        <v>637</v>
      </c>
      <c r="E31" s="398" t="s">
        <v>821</v>
      </c>
      <c r="F31" s="144">
        <v>5251</v>
      </c>
      <c r="G31" s="144"/>
      <c r="H31" s="144">
        <v>5251</v>
      </c>
      <c r="I31" s="148" t="s">
        <v>183</v>
      </c>
      <c r="J31" s="232" t="s">
        <v>1406</v>
      </c>
      <c r="K31" s="138">
        <v>220</v>
      </c>
      <c r="L31" s="144" t="s">
        <v>1409</v>
      </c>
      <c r="M31" s="144">
        <v>1</v>
      </c>
      <c r="N31" s="148" t="s">
        <v>1406</v>
      </c>
      <c r="O31" s="144">
        <v>72</v>
      </c>
      <c r="P31" s="144">
        <v>132</v>
      </c>
      <c r="Q31" s="144"/>
      <c r="R31" s="144"/>
      <c r="S31" s="144"/>
      <c r="T31" s="232"/>
      <c r="U31" s="232">
        <v>2006</v>
      </c>
      <c r="V31" s="144">
        <v>450</v>
      </c>
      <c r="W31" s="148"/>
    </row>
    <row r="32" spans="1:25" ht="25.15" hidden="1" customHeight="1" x14ac:dyDescent="0.3">
      <c r="A32" s="495"/>
      <c r="B32" s="398" t="s">
        <v>794</v>
      </c>
      <c r="C32" s="139" t="s">
        <v>13937</v>
      </c>
      <c r="D32" s="398" t="s">
        <v>637</v>
      </c>
      <c r="E32" s="398" t="s">
        <v>821</v>
      </c>
      <c r="F32" s="144">
        <v>9504</v>
      </c>
      <c r="G32" s="398"/>
      <c r="H32" s="144">
        <v>9504</v>
      </c>
      <c r="I32" s="398" t="s">
        <v>183</v>
      </c>
      <c r="J32" s="398" t="s">
        <v>1406</v>
      </c>
      <c r="K32" s="138">
        <v>220</v>
      </c>
      <c r="L32" s="494" t="s">
        <v>1409</v>
      </c>
      <c r="M32" s="144">
        <v>1</v>
      </c>
      <c r="N32" s="148" t="s">
        <v>1406</v>
      </c>
      <c r="O32" s="491"/>
      <c r="P32" s="491"/>
      <c r="Q32" s="491"/>
      <c r="R32" s="491"/>
      <c r="S32" s="491"/>
      <c r="T32" s="398"/>
      <c r="U32" s="492">
        <v>2006</v>
      </c>
      <c r="V32" s="398"/>
      <c r="W32" s="398"/>
    </row>
    <row r="33" spans="1:57" ht="25.15" hidden="1" customHeight="1" x14ac:dyDescent="0.3">
      <c r="A33" s="495"/>
      <c r="B33" s="398" t="s">
        <v>794</v>
      </c>
      <c r="C33" s="139" t="s">
        <v>13938</v>
      </c>
      <c r="D33" s="398" t="s">
        <v>637</v>
      </c>
      <c r="E33" s="398" t="s">
        <v>821</v>
      </c>
      <c r="F33" s="144">
        <v>3115</v>
      </c>
      <c r="G33" s="398"/>
      <c r="H33" s="144">
        <v>3115</v>
      </c>
      <c r="I33" s="398" t="s">
        <v>183</v>
      </c>
      <c r="J33" s="398" t="s">
        <v>1406</v>
      </c>
      <c r="K33" s="138">
        <v>220</v>
      </c>
      <c r="L33" s="144" t="s">
        <v>1409</v>
      </c>
      <c r="M33" s="144">
        <v>1</v>
      </c>
      <c r="N33" s="148" t="s">
        <v>1406</v>
      </c>
      <c r="O33" s="491"/>
      <c r="P33" s="491"/>
      <c r="Q33" s="491"/>
      <c r="R33" s="491"/>
      <c r="S33" s="491"/>
      <c r="T33" s="398"/>
      <c r="U33" s="492">
        <v>2012</v>
      </c>
      <c r="V33" s="398"/>
      <c r="W33" s="398"/>
    </row>
    <row r="34" spans="1:57" ht="25.15" hidden="1" customHeight="1" x14ac:dyDescent="0.3">
      <c r="A34" s="495"/>
      <c r="B34" s="232" t="s">
        <v>846</v>
      </c>
      <c r="C34" s="449" t="s">
        <v>1410</v>
      </c>
      <c r="D34" s="232" t="s">
        <v>846</v>
      </c>
      <c r="E34" s="232" t="s">
        <v>848</v>
      </c>
      <c r="F34" s="144">
        <v>2337</v>
      </c>
      <c r="G34" s="144"/>
      <c r="H34" s="144">
        <v>2337</v>
      </c>
      <c r="I34" s="148" t="s">
        <v>183</v>
      </c>
      <c r="J34" s="232" t="s">
        <v>1411</v>
      </c>
      <c r="K34" s="138">
        <v>160</v>
      </c>
      <c r="L34" s="494">
        <v>6</v>
      </c>
      <c r="M34" s="144">
        <v>1</v>
      </c>
      <c r="N34" s="148" t="s">
        <v>4722</v>
      </c>
      <c r="O34" s="144">
        <v>41</v>
      </c>
      <c r="P34" s="144">
        <v>57</v>
      </c>
      <c r="Q34" s="144">
        <v>2337</v>
      </c>
      <c r="R34" s="144"/>
      <c r="S34" s="144"/>
      <c r="T34" s="232"/>
      <c r="U34" s="232">
        <v>2012</v>
      </c>
      <c r="V34" s="144"/>
      <c r="W34" s="148"/>
    </row>
    <row r="35" spans="1:57" ht="25.15" hidden="1" customHeight="1" x14ac:dyDescent="0.15">
      <c r="A35" s="496"/>
      <c r="B35" s="232" t="s">
        <v>846</v>
      </c>
      <c r="C35" s="232" t="s">
        <v>2010</v>
      </c>
      <c r="D35" s="232" t="s">
        <v>637</v>
      </c>
      <c r="E35" s="232" t="s">
        <v>1986</v>
      </c>
      <c r="F35" s="144">
        <v>1347</v>
      </c>
      <c r="G35" s="144"/>
      <c r="H35" s="144">
        <v>1347</v>
      </c>
      <c r="I35" s="148" t="s">
        <v>183</v>
      </c>
      <c r="J35" s="232" t="s">
        <v>1406</v>
      </c>
      <c r="K35" s="138">
        <v>200</v>
      </c>
      <c r="L35" s="494">
        <v>6</v>
      </c>
      <c r="M35" s="144">
        <v>1</v>
      </c>
      <c r="N35" s="148"/>
      <c r="O35" s="144"/>
      <c r="P35" s="144"/>
      <c r="Q35" s="144"/>
      <c r="R35" s="144"/>
      <c r="S35" s="144"/>
      <c r="T35" s="232"/>
      <c r="U35" s="232">
        <v>2006</v>
      </c>
      <c r="V35" s="144"/>
      <c r="W35" s="148"/>
    </row>
    <row r="36" spans="1:57" s="552" customFormat="1" ht="25.15" hidden="1" customHeight="1" x14ac:dyDescent="0.15">
      <c r="A36" s="592" t="s">
        <v>289</v>
      </c>
      <c r="B36" s="547" t="s">
        <v>2217</v>
      </c>
      <c r="C36" s="606">
        <f>COUNTA(C37:C42)</f>
        <v>6</v>
      </c>
      <c r="D36" s="547"/>
      <c r="E36" s="236"/>
      <c r="F36" s="549">
        <f>SUM(F37:F42)</f>
        <v>40440</v>
      </c>
      <c r="G36" s="549">
        <f>SUM(G37:G42)</f>
        <v>2993</v>
      </c>
      <c r="H36" s="549">
        <f>SUM(H37:H42)</f>
        <v>2993</v>
      </c>
      <c r="I36" s="547"/>
      <c r="J36" s="547"/>
      <c r="K36" s="549"/>
      <c r="L36" s="549"/>
      <c r="M36" s="549"/>
      <c r="N36" s="547"/>
      <c r="O36" s="549"/>
      <c r="P36" s="549"/>
      <c r="Q36" s="549"/>
      <c r="R36" s="549"/>
      <c r="S36" s="549"/>
      <c r="T36" s="547"/>
      <c r="U36" s="547"/>
      <c r="V36" s="549"/>
      <c r="W36" s="547"/>
      <c r="X36" s="556"/>
      <c r="Y36" s="557"/>
      <c r="Z36" s="557"/>
      <c r="AA36" s="557"/>
      <c r="AB36" s="557"/>
      <c r="AC36" s="557"/>
      <c r="AD36" s="557"/>
      <c r="AE36" s="558"/>
      <c r="AF36" s="559"/>
      <c r="AG36" s="559"/>
      <c r="AH36" s="557"/>
      <c r="AI36" s="557"/>
      <c r="AJ36" s="557"/>
      <c r="AK36" s="557"/>
      <c r="AL36" s="557"/>
      <c r="AM36" s="557"/>
      <c r="AN36" s="557"/>
      <c r="AO36" s="557"/>
      <c r="AP36" s="557"/>
      <c r="AQ36" s="557"/>
      <c r="AR36" s="557"/>
      <c r="AS36" s="557"/>
      <c r="AT36" s="557"/>
      <c r="AU36" s="557"/>
      <c r="AV36" s="557"/>
      <c r="AW36" s="557"/>
      <c r="AX36" s="557"/>
      <c r="AY36" s="557"/>
      <c r="AZ36" s="557"/>
      <c r="BA36" s="557"/>
      <c r="BB36" s="557"/>
      <c r="BC36" s="557"/>
      <c r="BD36" s="557"/>
      <c r="BE36" s="557"/>
    </row>
    <row r="37" spans="1:57" ht="25.15" hidden="1" customHeight="1" x14ac:dyDescent="0.15">
      <c r="A37" s="147"/>
      <c r="B37" s="232" t="s">
        <v>863</v>
      </c>
      <c r="C37" s="232" t="s">
        <v>2141</v>
      </c>
      <c r="D37" s="232" t="s">
        <v>2128</v>
      </c>
      <c r="E37" s="232" t="s">
        <v>13891</v>
      </c>
      <c r="F37" s="144">
        <v>1353</v>
      </c>
      <c r="G37" s="144"/>
      <c r="H37" s="144"/>
      <c r="I37" s="148" t="s">
        <v>183</v>
      </c>
      <c r="J37" s="232" t="s">
        <v>2076</v>
      </c>
      <c r="K37" s="144">
        <v>200</v>
      </c>
      <c r="L37" s="144">
        <v>6</v>
      </c>
      <c r="M37" s="144">
        <v>1</v>
      </c>
      <c r="N37" s="148" t="s">
        <v>2076</v>
      </c>
      <c r="O37" s="144">
        <v>41</v>
      </c>
      <c r="P37" s="144">
        <v>33</v>
      </c>
      <c r="Q37" s="144">
        <v>1353</v>
      </c>
      <c r="R37" s="144"/>
      <c r="S37" s="144"/>
      <c r="T37" s="232"/>
      <c r="U37" s="232">
        <v>2008</v>
      </c>
      <c r="V37" s="144">
        <v>200</v>
      </c>
      <c r="W37" s="148" t="s">
        <v>2142</v>
      </c>
      <c r="X37" s="498"/>
      <c r="Y37" s="446"/>
      <c r="Z37" s="446"/>
      <c r="AA37" s="446"/>
      <c r="AB37" s="446"/>
      <c r="AC37" s="446"/>
      <c r="AD37" s="446"/>
      <c r="AE37" s="497"/>
      <c r="AF37" s="498"/>
      <c r="AG37" s="498"/>
      <c r="AH37" s="446"/>
      <c r="AI37" s="446"/>
      <c r="AJ37" s="446"/>
      <c r="AK37" s="446"/>
      <c r="AL37" s="446"/>
      <c r="AM37" s="446"/>
      <c r="AN37" s="446"/>
      <c r="AO37" s="446"/>
      <c r="AP37" s="446"/>
      <c r="AQ37" s="446"/>
      <c r="AR37" s="446"/>
      <c r="AS37" s="446"/>
      <c r="AT37" s="446"/>
      <c r="AU37" s="446"/>
      <c r="AV37" s="446"/>
      <c r="AW37" s="446"/>
      <c r="AX37" s="446"/>
      <c r="AY37" s="446"/>
      <c r="AZ37" s="446"/>
      <c r="BA37" s="446"/>
      <c r="BB37" s="446"/>
      <c r="BC37" s="446"/>
      <c r="BD37" s="446"/>
      <c r="BE37" s="446"/>
    </row>
    <row r="38" spans="1:57" ht="25.15" hidden="1" customHeight="1" x14ac:dyDescent="0.15">
      <c r="A38" s="147"/>
      <c r="B38" s="232" t="s">
        <v>2418</v>
      </c>
      <c r="C38" s="232" t="s">
        <v>13892</v>
      </c>
      <c r="D38" s="232" t="s">
        <v>2128</v>
      </c>
      <c r="E38" s="267" t="s">
        <v>16782</v>
      </c>
      <c r="F38" s="144">
        <v>15700</v>
      </c>
      <c r="G38" s="144">
        <v>2993</v>
      </c>
      <c r="H38" s="144">
        <v>2993</v>
      </c>
      <c r="I38" s="148" t="s">
        <v>429</v>
      </c>
      <c r="J38" s="232"/>
      <c r="K38" s="144"/>
      <c r="L38" s="144"/>
      <c r="M38" s="144"/>
      <c r="N38" s="148" t="s">
        <v>153</v>
      </c>
      <c r="O38" s="144">
        <v>16</v>
      </c>
      <c r="P38" s="144">
        <v>125</v>
      </c>
      <c r="Q38" s="144">
        <v>1962</v>
      </c>
      <c r="R38" s="144">
        <v>800</v>
      </c>
      <c r="S38" s="144">
        <v>1000</v>
      </c>
      <c r="T38" s="232" t="s">
        <v>499</v>
      </c>
      <c r="U38" s="232">
        <v>1992</v>
      </c>
      <c r="V38" s="144">
        <v>2100</v>
      </c>
      <c r="W38" s="148"/>
      <c r="X38" s="498"/>
      <c r="Y38" s="446"/>
      <c r="Z38" s="446"/>
      <c r="AA38" s="446"/>
      <c r="AB38" s="446"/>
      <c r="AC38" s="446"/>
      <c r="AD38" s="446"/>
      <c r="AE38" s="497"/>
      <c r="AF38" s="498"/>
      <c r="AG38" s="498"/>
      <c r="AH38" s="446"/>
      <c r="AI38" s="446"/>
      <c r="AJ38" s="446"/>
      <c r="AK38" s="446"/>
      <c r="AL38" s="446"/>
      <c r="AM38" s="446"/>
      <c r="AN38" s="446"/>
      <c r="AO38" s="446"/>
      <c r="AP38" s="446"/>
      <c r="AQ38" s="446"/>
      <c r="AR38" s="446"/>
      <c r="AS38" s="446"/>
      <c r="AT38" s="446"/>
      <c r="AU38" s="446"/>
      <c r="AV38" s="446"/>
      <c r="AW38" s="446"/>
      <c r="AX38" s="446"/>
      <c r="AY38" s="446"/>
      <c r="AZ38" s="446"/>
      <c r="BA38" s="446"/>
      <c r="BB38" s="446"/>
      <c r="BC38" s="446"/>
      <c r="BD38" s="446"/>
      <c r="BE38" s="446"/>
    </row>
    <row r="39" spans="1:57" ht="25.15" hidden="1" customHeight="1" x14ac:dyDescent="0.15">
      <c r="A39" s="147"/>
      <c r="B39" s="232" t="s">
        <v>2418</v>
      </c>
      <c r="C39" s="232" t="s">
        <v>13893</v>
      </c>
      <c r="D39" s="232" t="s">
        <v>2418</v>
      </c>
      <c r="E39" s="232" t="s">
        <v>2418</v>
      </c>
      <c r="F39" s="144"/>
      <c r="G39" s="144"/>
      <c r="H39" s="144"/>
      <c r="I39" s="148" t="s">
        <v>183</v>
      </c>
      <c r="J39" s="232"/>
      <c r="K39" s="144"/>
      <c r="L39" s="144"/>
      <c r="M39" s="144"/>
      <c r="N39" s="148"/>
      <c r="O39" s="144"/>
      <c r="P39" s="144"/>
      <c r="Q39" s="144">
        <v>1500</v>
      </c>
      <c r="R39" s="144"/>
      <c r="S39" s="144"/>
      <c r="T39" s="232"/>
      <c r="U39" s="232">
        <v>2011</v>
      </c>
      <c r="V39" s="144"/>
      <c r="W39" s="148" t="s">
        <v>13894</v>
      </c>
      <c r="X39" s="498"/>
      <c r="Y39" s="446"/>
      <c r="Z39" s="446"/>
      <c r="AA39" s="446"/>
      <c r="AB39" s="446"/>
      <c r="AC39" s="446"/>
      <c r="AD39" s="446"/>
      <c r="AE39" s="497"/>
      <c r="AF39" s="498"/>
      <c r="AG39" s="498"/>
      <c r="AH39" s="446"/>
      <c r="AI39" s="446"/>
      <c r="AJ39" s="446"/>
      <c r="AK39" s="446"/>
      <c r="AL39" s="446"/>
      <c r="AM39" s="446"/>
      <c r="AN39" s="446"/>
      <c r="AO39" s="446"/>
      <c r="AP39" s="446"/>
      <c r="AQ39" s="446"/>
      <c r="AR39" s="446"/>
      <c r="AS39" s="446"/>
      <c r="AT39" s="446"/>
      <c r="AU39" s="446"/>
      <c r="AV39" s="446"/>
      <c r="AW39" s="446"/>
      <c r="AX39" s="446"/>
      <c r="AY39" s="446"/>
      <c r="AZ39" s="446"/>
      <c r="BA39" s="446"/>
      <c r="BB39" s="446"/>
      <c r="BC39" s="446"/>
      <c r="BD39" s="446"/>
      <c r="BE39" s="446"/>
    </row>
    <row r="40" spans="1:57" ht="25.15" hidden="1" customHeight="1" x14ac:dyDescent="0.15">
      <c r="A40" s="147"/>
      <c r="B40" s="398" t="s">
        <v>2126</v>
      </c>
      <c r="C40" s="398" t="s">
        <v>13895</v>
      </c>
      <c r="D40" s="398" t="s">
        <v>2128</v>
      </c>
      <c r="E40" s="136" t="s">
        <v>13896</v>
      </c>
      <c r="F40" s="491">
        <v>6535</v>
      </c>
      <c r="G40" s="491"/>
      <c r="H40" s="491"/>
      <c r="I40" s="398" t="s">
        <v>183</v>
      </c>
      <c r="J40" s="398"/>
      <c r="K40" s="491">
        <v>850</v>
      </c>
      <c r="L40" s="491">
        <v>6</v>
      </c>
      <c r="M40" s="491">
        <v>1</v>
      </c>
      <c r="N40" s="398" t="s">
        <v>2076</v>
      </c>
      <c r="O40" s="491">
        <v>29</v>
      </c>
      <c r="P40" s="491">
        <v>64</v>
      </c>
      <c r="Q40" s="491"/>
      <c r="R40" s="491"/>
      <c r="S40" s="491"/>
      <c r="T40" s="398"/>
      <c r="U40" s="398">
        <v>1993</v>
      </c>
      <c r="V40" s="491"/>
      <c r="W40" s="398" t="s">
        <v>13897</v>
      </c>
      <c r="X40" s="498"/>
      <c r="Y40" s="446"/>
      <c r="Z40" s="446"/>
      <c r="AA40" s="446"/>
      <c r="AB40" s="446"/>
      <c r="AC40" s="446"/>
      <c r="AD40" s="446"/>
      <c r="AE40" s="497"/>
      <c r="AF40" s="498"/>
      <c r="AG40" s="498"/>
      <c r="AH40" s="446"/>
      <c r="AI40" s="446"/>
      <c r="AJ40" s="446"/>
      <c r="AK40" s="446"/>
      <c r="AL40" s="446"/>
      <c r="AM40" s="446"/>
      <c r="AN40" s="446"/>
      <c r="AO40" s="446"/>
      <c r="AP40" s="446"/>
      <c r="AQ40" s="446"/>
      <c r="AR40" s="446"/>
      <c r="AS40" s="446"/>
      <c r="AT40" s="446"/>
      <c r="AU40" s="446"/>
      <c r="AV40" s="446"/>
      <c r="AW40" s="446"/>
      <c r="AX40" s="446"/>
      <c r="AY40" s="446"/>
      <c r="AZ40" s="446"/>
      <c r="BA40" s="446"/>
      <c r="BB40" s="446"/>
      <c r="BC40" s="446"/>
      <c r="BD40" s="446"/>
      <c r="BE40" s="446"/>
    </row>
    <row r="41" spans="1:57" ht="25.15" hidden="1" customHeight="1" x14ac:dyDescent="0.15">
      <c r="A41" s="147"/>
      <c r="B41" s="398" t="s">
        <v>2139</v>
      </c>
      <c r="C41" s="136" t="s">
        <v>13898</v>
      </c>
      <c r="D41" s="398" t="s">
        <v>2128</v>
      </c>
      <c r="E41" s="136" t="s">
        <v>2144</v>
      </c>
      <c r="F41" s="491">
        <v>7031</v>
      </c>
      <c r="G41" s="491"/>
      <c r="H41" s="491"/>
      <c r="I41" s="398" t="s">
        <v>183</v>
      </c>
      <c r="J41" s="398" t="s">
        <v>2076</v>
      </c>
      <c r="K41" s="491">
        <v>192</v>
      </c>
      <c r="L41" s="491">
        <v>6</v>
      </c>
      <c r="M41" s="491">
        <v>1</v>
      </c>
      <c r="N41" s="398" t="s">
        <v>2076</v>
      </c>
      <c r="O41" s="491">
        <v>56</v>
      </c>
      <c r="P41" s="491">
        <v>126</v>
      </c>
      <c r="Q41" s="491">
        <v>7031</v>
      </c>
      <c r="R41" s="491"/>
      <c r="S41" s="491"/>
      <c r="T41" s="398"/>
      <c r="U41" s="398">
        <v>2010</v>
      </c>
      <c r="V41" s="491">
        <v>400</v>
      </c>
      <c r="W41" s="398"/>
      <c r="X41" s="498"/>
      <c r="Y41" s="446"/>
      <c r="Z41" s="446"/>
      <c r="AA41" s="446"/>
      <c r="AB41" s="446"/>
      <c r="AC41" s="446"/>
      <c r="AD41" s="446"/>
      <c r="AE41" s="497"/>
      <c r="AF41" s="498"/>
      <c r="AG41" s="498"/>
      <c r="AH41" s="446"/>
      <c r="AI41" s="446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46"/>
      <c r="AZ41" s="446"/>
      <c r="BA41" s="446"/>
      <c r="BB41" s="446"/>
      <c r="BC41" s="446"/>
      <c r="BD41" s="446"/>
      <c r="BE41" s="446"/>
    </row>
    <row r="42" spans="1:57" ht="25.15" hidden="1" customHeight="1" x14ac:dyDescent="0.15">
      <c r="A42" s="293"/>
      <c r="B42" s="232" t="s">
        <v>2139</v>
      </c>
      <c r="C42" s="232" t="s">
        <v>13899</v>
      </c>
      <c r="D42" s="232" t="s">
        <v>2139</v>
      </c>
      <c r="E42" s="232" t="s">
        <v>2483</v>
      </c>
      <c r="F42" s="144">
        <v>9821</v>
      </c>
      <c r="G42" s="144"/>
      <c r="H42" s="144"/>
      <c r="I42" s="148" t="s">
        <v>183</v>
      </c>
      <c r="J42" s="232" t="s">
        <v>2076</v>
      </c>
      <c r="K42" s="144">
        <v>200</v>
      </c>
      <c r="L42" s="144">
        <v>8</v>
      </c>
      <c r="M42" s="144">
        <v>1</v>
      </c>
      <c r="N42" s="148" t="s">
        <v>2076</v>
      </c>
      <c r="O42" s="144">
        <v>25</v>
      </c>
      <c r="P42" s="144">
        <v>85</v>
      </c>
      <c r="Q42" s="144">
        <v>1640</v>
      </c>
      <c r="R42" s="144">
        <v>100</v>
      </c>
      <c r="S42" s="144">
        <v>100</v>
      </c>
      <c r="T42" s="232" t="s">
        <v>185</v>
      </c>
      <c r="U42" s="232">
        <v>2008</v>
      </c>
      <c r="V42" s="144">
        <v>3241</v>
      </c>
      <c r="W42" s="148"/>
      <c r="X42" s="498"/>
      <c r="Y42" s="446"/>
      <c r="Z42" s="446"/>
      <c r="AA42" s="446"/>
      <c r="AB42" s="446"/>
      <c r="AC42" s="446"/>
      <c r="AD42" s="446"/>
      <c r="AE42" s="497"/>
      <c r="AF42" s="498"/>
      <c r="AG42" s="498"/>
      <c r="AH42" s="446"/>
      <c r="AI42" s="446"/>
      <c r="AJ42" s="446"/>
      <c r="AK42" s="446"/>
      <c r="AL42" s="446"/>
      <c r="AM42" s="446"/>
      <c r="AN42" s="446"/>
      <c r="AO42" s="446"/>
      <c r="AP42" s="446"/>
      <c r="AQ42" s="446"/>
      <c r="AR42" s="446"/>
      <c r="AS42" s="446"/>
      <c r="AT42" s="446"/>
      <c r="AU42" s="446"/>
      <c r="AV42" s="446"/>
      <c r="AW42" s="446"/>
      <c r="AX42" s="446"/>
      <c r="AY42" s="446"/>
      <c r="AZ42" s="446"/>
      <c r="BA42" s="446"/>
      <c r="BB42" s="446"/>
      <c r="BC42" s="446"/>
      <c r="BD42" s="446"/>
      <c r="BE42" s="446"/>
    </row>
    <row r="43" spans="1:57" s="1438" customFormat="1" ht="25.15" hidden="1" customHeight="1" x14ac:dyDescent="0.15">
      <c r="A43" s="1447" t="s">
        <v>16801</v>
      </c>
      <c r="B43" s="989" t="s">
        <v>663</v>
      </c>
      <c r="C43" s="1437">
        <f>COUNTA(C44:C48)</f>
        <v>5</v>
      </c>
      <c r="D43" s="989"/>
      <c r="E43" s="989"/>
      <c r="F43" s="886">
        <f>SUM(F44:F48)</f>
        <v>50288</v>
      </c>
      <c r="G43" s="886">
        <f>SUM(G44:G48)</f>
        <v>900</v>
      </c>
      <c r="H43" s="886">
        <f>SUM(H44:H48)</f>
        <v>13445</v>
      </c>
      <c r="I43" s="992"/>
      <c r="J43" s="989"/>
      <c r="K43" s="886"/>
      <c r="L43" s="886"/>
      <c r="M43" s="886"/>
      <c r="N43" s="992"/>
      <c r="O43" s="886"/>
      <c r="P43" s="886"/>
      <c r="Q43" s="886"/>
      <c r="R43" s="886"/>
      <c r="S43" s="886"/>
      <c r="T43" s="989"/>
      <c r="U43" s="989"/>
      <c r="V43" s="886"/>
      <c r="W43" s="992"/>
    </row>
    <row r="44" spans="1:57" s="1441" customFormat="1" ht="25.15" hidden="1" customHeight="1" x14ac:dyDescent="0.15">
      <c r="A44" s="1442"/>
      <c r="B44" s="652" t="s">
        <v>863</v>
      </c>
      <c r="C44" s="1440" t="s">
        <v>2715</v>
      </c>
      <c r="D44" s="652" t="s">
        <v>863</v>
      </c>
      <c r="E44" s="652" t="s">
        <v>863</v>
      </c>
      <c r="F44" s="691">
        <v>4502</v>
      </c>
      <c r="G44" s="691"/>
      <c r="H44" s="691">
        <v>4502</v>
      </c>
      <c r="I44" s="653" t="s">
        <v>183</v>
      </c>
      <c r="J44" s="652" t="s">
        <v>153</v>
      </c>
      <c r="K44" s="691">
        <v>200</v>
      </c>
      <c r="L44" s="691">
        <v>6</v>
      </c>
      <c r="M44" s="691"/>
      <c r="N44" s="653"/>
      <c r="O44" s="691"/>
      <c r="P44" s="691"/>
      <c r="Q44" s="691"/>
      <c r="R44" s="691"/>
      <c r="S44" s="691"/>
      <c r="T44" s="652"/>
      <c r="U44" s="652">
        <v>2008</v>
      </c>
      <c r="V44" s="691">
        <v>700</v>
      </c>
      <c r="W44" s="653"/>
    </row>
    <row r="45" spans="1:57" s="1441" customFormat="1" ht="25.15" hidden="1" customHeight="1" x14ac:dyDescent="0.15">
      <c r="A45" s="1442"/>
      <c r="B45" s="652" t="s">
        <v>891</v>
      </c>
      <c r="C45" s="652" t="s">
        <v>2716</v>
      </c>
      <c r="D45" s="652" t="s">
        <v>654</v>
      </c>
      <c r="E45" s="652" t="s">
        <v>894</v>
      </c>
      <c r="F45" s="691">
        <v>26735</v>
      </c>
      <c r="G45" s="691">
        <v>900</v>
      </c>
      <c r="H45" s="691">
        <v>1093</v>
      </c>
      <c r="I45" s="653" t="s">
        <v>183</v>
      </c>
      <c r="J45" s="652" t="s">
        <v>153</v>
      </c>
      <c r="K45" s="691">
        <v>250</v>
      </c>
      <c r="L45" s="691">
        <v>8</v>
      </c>
      <c r="M45" s="691">
        <v>1</v>
      </c>
      <c r="N45" s="653" t="s">
        <v>153</v>
      </c>
      <c r="O45" s="691">
        <v>40</v>
      </c>
      <c r="P45" s="691">
        <v>62</v>
      </c>
      <c r="Q45" s="691">
        <v>726</v>
      </c>
      <c r="R45" s="691">
        <v>150</v>
      </c>
      <c r="S45" s="691">
        <v>820</v>
      </c>
      <c r="T45" s="652" t="s">
        <v>185</v>
      </c>
      <c r="U45" s="652">
        <v>1999</v>
      </c>
      <c r="V45" s="691">
        <v>2873</v>
      </c>
      <c r="W45" s="653"/>
    </row>
    <row r="46" spans="1:57" s="1441" customFormat="1" ht="25.15" hidden="1" customHeight="1" x14ac:dyDescent="0.15">
      <c r="A46" s="1442"/>
      <c r="B46" s="652" t="s">
        <v>644</v>
      </c>
      <c r="C46" s="652" t="s">
        <v>2717</v>
      </c>
      <c r="D46" s="652" t="s">
        <v>654</v>
      </c>
      <c r="E46" s="652" t="s">
        <v>644</v>
      </c>
      <c r="F46" s="691">
        <v>9550</v>
      </c>
      <c r="G46" s="691"/>
      <c r="H46" s="691">
        <v>2500</v>
      </c>
      <c r="I46" s="653" t="s">
        <v>183</v>
      </c>
      <c r="J46" s="652" t="s">
        <v>153</v>
      </c>
      <c r="K46" s="691">
        <v>150</v>
      </c>
      <c r="L46" s="691">
        <v>3</v>
      </c>
      <c r="M46" s="691">
        <v>2</v>
      </c>
      <c r="N46" s="653"/>
      <c r="O46" s="691"/>
      <c r="P46" s="691"/>
      <c r="Q46" s="691"/>
      <c r="R46" s="691"/>
      <c r="S46" s="691"/>
      <c r="T46" s="652"/>
      <c r="U46" s="652">
        <v>2004</v>
      </c>
      <c r="V46" s="691">
        <v>348</v>
      </c>
      <c r="W46" s="653"/>
    </row>
    <row r="47" spans="1:57" s="1441" customFormat="1" ht="25.15" hidden="1" customHeight="1" x14ac:dyDescent="0.15">
      <c r="A47" s="1442"/>
      <c r="B47" s="1443" t="s">
        <v>644</v>
      </c>
      <c r="C47" s="980" t="s">
        <v>2718</v>
      </c>
      <c r="D47" s="980" t="s">
        <v>654</v>
      </c>
      <c r="E47" s="1443" t="s">
        <v>644</v>
      </c>
      <c r="F47" s="1444">
        <v>3901</v>
      </c>
      <c r="G47" s="1444"/>
      <c r="H47" s="1445">
        <v>2750</v>
      </c>
      <c r="I47" s="1443" t="s">
        <v>183</v>
      </c>
      <c r="J47" s="1443" t="s">
        <v>153</v>
      </c>
      <c r="K47" s="1444">
        <v>190</v>
      </c>
      <c r="L47" s="1444">
        <v>3</v>
      </c>
      <c r="M47" s="1444">
        <v>2</v>
      </c>
      <c r="N47" s="1443"/>
      <c r="O47" s="1444"/>
      <c r="P47" s="1444"/>
      <c r="Q47" s="1444"/>
      <c r="R47" s="1444"/>
      <c r="S47" s="1444"/>
      <c r="T47" s="1443"/>
      <c r="U47" s="1443">
        <v>2007</v>
      </c>
      <c r="V47" s="1445">
        <v>452</v>
      </c>
      <c r="W47" s="1443"/>
    </row>
    <row r="48" spans="1:57" s="1441" customFormat="1" ht="25.15" hidden="1" customHeight="1" x14ac:dyDescent="0.15">
      <c r="A48" s="1105"/>
      <c r="B48" s="1443" t="s">
        <v>644</v>
      </c>
      <c r="C48" s="980" t="s">
        <v>2719</v>
      </c>
      <c r="D48" s="1443" t="s">
        <v>654</v>
      </c>
      <c r="E48" s="1443" t="s">
        <v>644</v>
      </c>
      <c r="F48" s="1444">
        <v>5600</v>
      </c>
      <c r="G48" s="1444"/>
      <c r="H48" s="1445">
        <v>2600</v>
      </c>
      <c r="I48" s="1443" t="s">
        <v>183</v>
      </c>
      <c r="J48" s="1443" t="s">
        <v>153</v>
      </c>
      <c r="K48" s="1444">
        <v>211</v>
      </c>
      <c r="L48" s="1444">
        <v>3</v>
      </c>
      <c r="M48" s="1444">
        <v>2</v>
      </c>
      <c r="N48" s="1443"/>
      <c r="O48" s="1444"/>
      <c r="P48" s="1444"/>
      <c r="Q48" s="1444"/>
      <c r="R48" s="1444"/>
      <c r="S48" s="1444"/>
      <c r="T48" s="1443"/>
      <c r="U48" s="1443">
        <v>2004</v>
      </c>
      <c r="V48" s="1445">
        <v>401</v>
      </c>
      <c r="W48" s="1443"/>
    </row>
    <row r="49" spans="1:23" s="552" customFormat="1" ht="25.15" hidden="1" customHeight="1" x14ac:dyDescent="0.15">
      <c r="A49" s="669" t="s">
        <v>348</v>
      </c>
      <c r="B49" s="670" t="s">
        <v>1005</v>
      </c>
      <c r="C49" s="671">
        <f>COUNTA(C50:C52)</f>
        <v>3</v>
      </c>
      <c r="D49" s="670"/>
      <c r="E49" s="670"/>
      <c r="F49" s="672">
        <f>SUM(F50:F52)</f>
        <v>32742</v>
      </c>
      <c r="G49" s="672">
        <f>SUM(G50:G52)</f>
        <v>736</v>
      </c>
      <c r="H49" s="672">
        <f>SUM(H50:H52)</f>
        <v>14769</v>
      </c>
      <c r="I49" s="670"/>
      <c r="J49" s="670"/>
      <c r="K49" s="672"/>
      <c r="L49" s="672"/>
      <c r="M49" s="672"/>
      <c r="N49" s="670"/>
      <c r="O49" s="672"/>
      <c r="P49" s="672"/>
      <c r="Q49" s="672"/>
      <c r="R49" s="672"/>
      <c r="S49" s="672"/>
      <c r="T49" s="670"/>
      <c r="U49" s="670"/>
      <c r="V49" s="673"/>
      <c r="W49" s="670"/>
    </row>
    <row r="50" spans="1:23" ht="25.15" hidden="1" customHeight="1" x14ac:dyDescent="0.15">
      <c r="A50" s="147"/>
      <c r="B50" s="613" t="s">
        <v>644</v>
      </c>
      <c r="C50" s="613" t="s">
        <v>741</v>
      </c>
      <c r="D50" s="613" t="s">
        <v>644</v>
      </c>
      <c r="E50" s="613" t="s">
        <v>644</v>
      </c>
      <c r="F50" s="614">
        <v>10200</v>
      </c>
      <c r="G50" s="614"/>
      <c r="H50" s="614">
        <v>10200</v>
      </c>
      <c r="I50" s="613" t="s">
        <v>183</v>
      </c>
      <c r="J50" s="613" t="s">
        <v>1401</v>
      </c>
      <c r="K50" s="614">
        <v>200</v>
      </c>
      <c r="L50" s="614">
        <v>6</v>
      </c>
      <c r="M50" s="626"/>
      <c r="N50" s="613" t="s">
        <v>1401</v>
      </c>
      <c r="O50" s="614">
        <v>6</v>
      </c>
      <c r="P50" s="614">
        <v>200</v>
      </c>
      <c r="Q50" s="614">
        <v>10200</v>
      </c>
      <c r="R50" s="626"/>
      <c r="S50" s="614"/>
      <c r="T50" s="613"/>
      <c r="U50" s="613">
        <v>2012</v>
      </c>
      <c r="V50" s="626">
        <v>120</v>
      </c>
      <c r="W50" s="627"/>
    </row>
    <row r="51" spans="1:23" ht="25.15" hidden="1" customHeight="1" x14ac:dyDescent="0.15">
      <c r="A51" s="147"/>
      <c r="B51" s="613" t="s">
        <v>897</v>
      </c>
      <c r="C51" s="613" t="s">
        <v>2920</v>
      </c>
      <c r="D51" s="613" t="s">
        <v>665</v>
      </c>
      <c r="E51" s="613" t="s">
        <v>666</v>
      </c>
      <c r="F51" s="614">
        <v>19223</v>
      </c>
      <c r="G51" s="614">
        <v>736</v>
      </c>
      <c r="H51" s="614">
        <v>1250</v>
      </c>
      <c r="I51" s="613" t="s">
        <v>183</v>
      </c>
      <c r="J51" s="613" t="s">
        <v>2921</v>
      </c>
      <c r="K51" s="614">
        <v>200</v>
      </c>
      <c r="L51" s="614">
        <v>6</v>
      </c>
      <c r="M51" s="626">
        <v>1</v>
      </c>
      <c r="N51" s="613" t="s">
        <v>153</v>
      </c>
      <c r="O51" s="614">
        <v>25</v>
      </c>
      <c r="P51" s="614">
        <v>50</v>
      </c>
      <c r="Q51" s="614">
        <v>7135</v>
      </c>
      <c r="R51" s="626">
        <v>620</v>
      </c>
      <c r="S51" s="614">
        <v>620</v>
      </c>
      <c r="T51" s="613" t="s">
        <v>2922</v>
      </c>
      <c r="U51" s="613">
        <v>2007</v>
      </c>
      <c r="V51" s="626">
        <v>8590</v>
      </c>
      <c r="W51" s="627"/>
    </row>
    <row r="52" spans="1:23" ht="25.15" hidden="1" customHeight="1" x14ac:dyDescent="0.15">
      <c r="A52" s="147"/>
      <c r="B52" s="613" t="s">
        <v>897</v>
      </c>
      <c r="C52" s="613" t="s">
        <v>2923</v>
      </c>
      <c r="D52" s="613" t="s">
        <v>897</v>
      </c>
      <c r="E52" s="674" t="s">
        <v>2766</v>
      </c>
      <c r="F52" s="614">
        <v>3319</v>
      </c>
      <c r="G52" s="614"/>
      <c r="H52" s="614">
        <v>3319</v>
      </c>
      <c r="I52" s="613" t="s">
        <v>183</v>
      </c>
      <c r="J52" s="613" t="s">
        <v>1401</v>
      </c>
      <c r="K52" s="614">
        <v>220</v>
      </c>
      <c r="L52" s="614">
        <v>6</v>
      </c>
      <c r="M52" s="626">
        <v>1</v>
      </c>
      <c r="N52" s="613"/>
      <c r="O52" s="614"/>
      <c r="P52" s="614"/>
      <c r="Q52" s="614"/>
      <c r="R52" s="626"/>
      <c r="S52" s="614"/>
      <c r="T52" s="613"/>
      <c r="U52" s="613">
        <v>2009</v>
      </c>
      <c r="V52" s="626">
        <v>400</v>
      </c>
      <c r="W52" s="627"/>
    </row>
    <row r="53" spans="1:23" s="552" customFormat="1" ht="25.15" hidden="1" customHeight="1" x14ac:dyDescent="0.15">
      <c r="A53" s="669" t="s">
        <v>135</v>
      </c>
      <c r="B53" s="650" t="s">
        <v>1005</v>
      </c>
      <c r="C53" s="671">
        <f>COUNTA(C54:C55)</f>
        <v>2</v>
      </c>
      <c r="D53" s="650"/>
      <c r="E53" s="650"/>
      <c r="F53" s="665">
        <f>SUM(F54:F55)</f>
        <v>25727.599999999999</v>
      </c>
      <c r="G53" s="665">
        <f>SUM(G54:G55)</f>
        <v>3671.96</v>
      </c>
      <c r="H53" s="665">
        <f>SUM(H54:H55)</f>
        <v>3880.3</v>
      </c>
      <c r="I53" s="666"/>
      <c r="J53" s="650"/>
      <c r="K53" s="665"/>
      <c r="L53" s="665"/>
      <c r="M53" s="665"/>
      <c r="N53" s="666"/>
      <c r="O53" s="665"/>
      <c r="P53" s="665"/>
      <c r="Q53" s="665"/>
      <c r="R53" s="665"/>
      <c r="S53" s="665"/>
      <c r="T53" s="650"/>
      <c r="U53" s="650"/>
      <c r="V53" s="665"/>
      <c r="W53" s="666"/>
    </row>
    <row r="54" spans="1:23" ht="25.15" hidden="1" customHeight="1" x14ac:dyDescent="0.15">
      <c r="A54" s="147"/>
      <c r="B54" s="625" t="s">
        <v>670</v>
      </c>
      <c r="C54" s="625" t="s">
        <v>9371</v>
      </c>
      <c r="D54" s="625" t="s">
        <v>672</v>
      </c>
      <c r="E54" s="625" t="s">
        <v>325</v>
      </c>
      <c r="F54" s="626">
        <v>11967</v>
      </c>
      <c r="G54" s="626">
        <v>3503</v>
      </c>
      <c r="H54" s="626">
        <v>3657</v>
      </c>
      <c r="I54" s="627" t="s">
        <v>429</v>
      </c>
      <c r="J54" s="625" t="s">
        <v>153</v>
      </c>
      <c r="K54" s="626">
        <v>200</v>
      </c>
      <c r="L54" s="626">
        <v>4</v>
      </c>
      <c r="M54" s="626">
        <v>1</v>
      </c>
      <c r="N54" s="627" t="s">
        <v>153</v>
      </c>
      <c r="O54" s="626">
        <v>29.64</v>
      </c>
      <c r="P54" s="626">
        <v>63.64</v>
      </c>
      <c r="Q54" s="626">
        <v>1697</v>
      </c>
      <c r="R54" s="626">
        <v>830</v>
      </c>
      <c r="S54" s="626">
        <v>1000</v>
      </c>
      <c r="T54" s="625" t="s">
        <v>499</v>
      </c>
      <c r="U54" s="625">
        <v>1994</v>
      </c>
      <c r="V54" s="626">
        <v>1953</v>
      </c>
      <c r="W54" s="627"/>
    </row>
    <row r="55" spans="1:23" ht="25.15" hidden="1" customHeight="1" x14ac:dyDescent="0.15">
      <c r="A55" s="147"/>
      <c r="B55" s="625" t="s">
        <v>1506</v>
      </c>
      <c r="C55" s="625" t="s">
        <v>9372</v>
      </c>
      <c r="D55" s="625" t="s">
        <v>672</v>
      </c>
      <c r="E55" s="625" t="s">
        <v>325</v>
      </c>
      <c r="F55" s="626">
        <v>13760.6</v>
      </c>
      <c r="G55" s="626">
        <v>168.96</v>
      </c>
      <c r="H55" s="626">
        <v>223.3</v>
      </c>
      <c r="I55" s="627" t="s">
        <v>183</v>
      </c>
      <c r="J55" s="625" t="s">
        <v>4718</v>
      </c>
      <c r="K55" s="626">
        <v>200</v>
      </c>
      <c r="L55" s="626">
        <v>6</v>
      </c>
      <c r="M55" s="626">
        <v>1</v>
      </c>
      <c r="N55" s="627" t="s">
        <v>153</v>
      </c>
      <c r="O55" s="626">
        <v>26.24</v>
      </c>
      <c r="P55" s="626">
        <v>57.84</v>
      </c>
      <c r="Q55" s="626">
        <v>1934.93</v>
      </c>
      <c r="R55" s="626">
        <v>665</v>
      </c>
      <c r="S55" s="626">
        <v>1000</v>
      </c>
      <c r="T55" s="625" t="s">
        <v>9374</v>
      </c>
      <c r="U55" s="625">
        <v>2009</v>
      </c>
      <c r="V55" s="626">
        <v>1963</v>
      </c>
      <c r="W55" s="627" t="s">
        <v>9375</v>
      </c>
    </row>
    <row r="56" spans="1:23" s="552" customFormat="1" ht="25.15" hidden="1" customHeight="1" x14ac:dyDescent="0.15">
      <c r="A56" s="669" t="s">
        <v>136</v>
      </c>
      <c r="B56" s="650" t="s">
        <v>1005</v>
      </c>
      <c r="C56" s="671">
        <f>COUNTA(C57:C58)</f>
        <v>2</v>
      </c>
      <c r="D56" s="650"/>
      <c r="E56" s="650"/>
      <c r="F56" s="665">
        <f>SUM(F57:F58)</f>
        <v>18300</v>
      </c>
      <c r="G56" s="665">
        <f>SUM(G57:G58)</f>
        <v>490</v>
      </c>
      <c r="H56" s="665">
        <f>SUM(H57:H58)</f>
        <v>460</v>
      </c>
      <c r="I56" s="666"/>
      <c r="J56" s="650"/>
      <c r="K56" s="665"/>
      <c r="L56" s="665"/>
      <c r="M56" s="665"/>
      <c r="N56" s="666"/>
      <c r="O56" s="665"/>
      <c r="P56" s="665"/>
      <c r="Q56" s="665"/>
      <c r="R56" s="665"/>
      <c r="S56" s="665"/>
      <c r="T56" s="650"/>
      <c r="U56" s="650"/>
      <c r="V56" s="665"/>
      <c r="W56" s="666"/>
    </row>
    <row r="57" spans="1:23" ht="25.15" hidden="1" customHeight="1" x14ac:dyDescent="0.15">
      <c r="A57" s="147"/>
      <c r="B57" s="625" t="s">
        <v>2218</v>
      </c>
      <c r="C57" s="625" t="s">
        <v>2306</v>
      </c>
      <c r="D57" s="625" t="s">
        <v>2218</v>
      </c>
      <c r="E57" s="625" t="s">
        <v>2307</v>
      </c>
      <c r="F57" s="626"/>
      <c r="G57" s="626"/>
      <c r="H57" s="626"/>
      <c r="I57" s="627" t="s">
        <v>2277</v>
      </c>
      <c r="J57" s="625"/>
      <c r="K57" s="626"/>
      <c r="L57" s="626"/>
      <c r="M57" s="626"/>
      <c r="N57" s="627" t="s">
        <v>2194</v>
      </c>
      <c r="O57" s="626">
        <v>8</v>
      </c>
      <c r="P57" s="626">
        <v>80</v>
      </c>
      <c r="Q57" s="626">
        <v>504</v>
      </c>
      <c r="R57" s="626"/>
      <c r="S57" s="626"/>
      <c r="T57" s="625"/>
      <c r="U57" s="625">
        <v>2012</v>
      </c>
      <c r="V57" s="626">
        <v>150</v>
      </c>
      <c r="W57" s="627" t="s">
        <v>2308</v>
      </c>
    </row>
    <row r="58" spans="1:23" ht="25.15" hidden="1" customHeight="1" x14ac:dyDescent="0.15">
      <c r="A58" s="147"/>
      <c r="B58" s="625" t="s">
        <v>2228</v>
      </c>
      <c r="C58" s="625" t="s">
        <v>2309</v>
      </c>
      <c r="D58" s="625" t="s">
        <v>2229</v>
      </c>
      <c r="E58" s="625" t="s">
        <v>15548</v>
      </c>
      <c r="F58" s="626">
        <v>18300</v>
      </c>
      <c r="G58" s="626">
        <v>490</v>
      </c>
      <c r="H58" s="626">
        <v>460</v>
      </c>
      <c r="I58" s="627" t="s">
        <v>2277</v>
      </c>
      <c r="J58" s="625" t="s">
        <v>2305</v>
      </c>
      <c r="K58" s="626">
        <v>200</v>
      </c>
      <c r="L58" s="626">
        <v>7</v>
      </c>
      <c r="M58" s="626">
        <v>1</v>
      </c>
      <c r="N58" s="627" t="s">
        <v>2310</v>
      </c>
      <c r="O58" s="626">
        <v>26</v>
      </c>
      <c r="P58" s="626">
        <v>58</v>
      </c>
      <c r="Q58" s="626">
        <v>1508</v>
      </c>
      <c r="R58" s="626">
        <v>480</v>
      </c>
      <c r="S58" s="626">
        <v>1000</v>
      </c>
      <c r="T58" s="625" t="s">
        <v>2199</v>
      </c>
      <c r="U58" s="625">
        <v>2005</v>
      </c>
      <c r="V58" s="626">
        <v>4050</v>
      </c>
      <c r="W58" s="627"/>
    </row>
    <row r="59" spans="1:23" s="552" customFormat="1" ht="25.15" hidden="1" customHeight="1" x14ac:dyDescent="0.15">
      <c r="A59" s="669" t="s">
        <v>508</v>
      </c>
      <c r="B59" s="650" t="s">
        <v>1005</v>
      </c>
      <c r="C59" s="671">
        <f>COUNTA(C60:C67)</f>
        <v>8</v>
      </c>
      <c r="D59" s="650"/>
      <c r="E59" s="650"/>
      <c r="F59" s="665">
        <f>SUM(F60:F67)</f>
        <v>25806</v>
      </c>
      <c r="G59" s="665">
        <f>SUM(G60:G67)</f>
        <v>0</v>
      </c>
      <c r="H59" s="665">
        <f>SUM(H60:H67)</f>
        <v>0</v>
      </c>
      <c r="I59" s="666"/>
      <c r="J59" s="650"/>
      <c r="K59" s="665"/>
      <c r="L59" s="665"/>
      <c r="M59" s="665"/>
      <c r="N59" s="666"/>
      <c r="O59" s="665"/>
      <c r="P59" s="665"/>
      <c r="Q59" s="665"/>
      <c r="R59" s="665"/>
      <c r="S59" s="665"/>
      <c r="T59" s="650"/>
      <c r="U59" s="650"/>
      <c r="V59" s="665"/>
      <c r="W59" s="666"/>
    </row>
    <row r="60" spans="1:23" ht="25.15" hidden="1" customHeight="1" x14ac:dyDescent="0.15">
      <c r="A60" s="147"/>
      <c r="B60" s="708" t="s">
        <v>2955</v>
      </c>
      <c r="C60" s="613" t="s">
        <v>3016</v>
      </c>
      <c r="D60" s="708" t="s">
        <v>2955</v>
      </c>
      <c r="E60" s="625" t="s">
        <v>13983</v>
      </c>
      <c r="F60" s="709">
        <v>6720</v>
      </c>
      <c r="G60" s="710"/>
      <c r="H60" s="710"/>
      <c r="I60" s="708" t="s">
        <v>183</v>
      </c>
      <c r="J60" s="708" t="s">
        <v>3017</v>
      </c>
      <c r="K60" s="709">
        <v>210</v>
      </c>
      <c r="L60" s="709">
        <v>6</v>
      </c>
      <c r="M60" s="709">
        <v>2</v>
      </c>
      <c r="N60" s="708"/>
      <c r="O60" s="709"/>
      <c r="P60" s="709"/>
      <c r="Q60" s="709">
        <v>6720</v>
      </c>
      <c r="R60" s="709"/>
      <c r="S60" s="709"/>
      <c r="T60" s="708"/>
      <c r="U60" s="708">
        <v>2006</v>
      </c>
      <c r="V60" s="709">
        <v>500</v>
      </c>
      <c r="W60" s="613"/>
    </row>
    <row r="61" spans="1:23" ht="25.15" hidden="1" customHeight="1" x14ac:dyDescent="0.15">
      <c r="A61" s="147"/>
      <c r="B61" s="711" t="s">
        <v>2955</v>
      </c>
      <c r="C61" s="613" t="s">
        <v>15288</v>
      </c>
      <c r="D61" s="708" t="s">
        <v>2955</v>
      </c>
      <c r="E61" s="625" t="s">
        <v>13980</v>
      </c>
      <c r="F61" s="709">
        <v>15464</v>
      </c>
      <c r="G61" s="710"/>
      <c r="H61" s="710"/>
      <c r="I61" s="708" t="s">
        <v>183</v>
      </c>
      <c r="J61" s="708" t="s">
        <v>153</v>
      </c>
      <c r="K61" s="709"/>
      <c r="L61" s="709"/>
      <c r="M61" s="709">
        <v>3</v>
      </c>
      <c r="N61" s="708"/>
      <c r="O61" s="709"/>
      <c r="P61" s="709"/>
      <c r="Q61" s="709">
        <v>15464</v>
      </c>
      <c r="R61" s="709"/>
      <c r="S61" s="709"/>
      <c r="T61" s="708"/>
      <c r="U61" s="708">
        <v>2014</v>
      </c>
      <c r="V61" s="709"/>
      <c r="W61" s="613"/>
    </row>
    <row r="62" spans="1:23" ht="25.15" hidden="1" customHeight="1" x14ac:dyDescent="0.15">
      <c r="A62" s="147"/>
      <c r="B62" s="711" t="s">
        <v>2955</v>
      </c>
      <c r="C62" s="613" t="s">
        <v>15289</v>
      </c>
      <c r="D62" s="708" t="s">
        <v>2955</v>
      </c>
      <c r="E62" s="625" t="s">
        <v>13980</v>
      </c>
      <c r="F62" s="709">
        <v>713</v>
      </c>
      <c r="G62" s="710"/>
      <c r="H62" s="710"/>
      <c r="I62" s="708" t="s">
        <v>183</v>
      </c>
      <c r="J62" s="708"/>
      <c r="K62" s="709"/>
      <c r="L62" s="709"/>
      <c r="M62" s="709"/>
      <c r="N62" s="708" t="s">
        <v>153</v>
      </c>
      <c r="O62" s="709"/>
      <c r="P62" s="709"/>
      <c r="Q62" s="709">
        <v>713</v>
      </c>
      <c r="R62" s="709"/>
      <c r="S62" s="709"/>
      <c r="T62" s="708"/>
      <c r="U62" s="708">
        <v>2014</v>
      </c>
      <c r="V62" s="709"/>
      <c r="W62" s="613"/>
    </row>
    <row r="63" spans="1:23" ht="25.15" hidden="1" customHeight="1" x14ac:dyDescent="0.15">
      <c r="A63" s="147"/>
      <c r="B63" s="711" t="s">
        <v>2955</v>
      </c>
      <c r="C63" s="613" t="s">
        <v>15290</v>
      </c>
      <c r="D63" s="708" t="s">
        <v>2955</v>
      </c>
      <c r="E63" s="625" t="s">
        <v>13980</v>
      </c>
      <c r="F63" s="709">
        <v>330</v>
      </c>
      <c r="G63" s="710"/>
      <c r="H63" s="710"/>
      <c r="I63" s="708" t="s">
        <v>183</v>
      </c>
      <c r="J63" s="708"/>
      <c r="K63" s="709"/>
      <c r="L63" s="709"/>
      <c r="M63" s="709"/>
      <c r="N63" s="708" t="s">
        <v>153</v>
      </c>
      <c r="O63" s="709"/>
      <c r="P63" s="709"/>
      <c r="Q63" s="709">
        <v>330</v>
      </c>
      <c r="R63" s="709"/>
      <c r="S63" s="709"/>
      <c r="T63" s="708"/>
      <c r="U63" s="708">
        <v>2014</v>
      </c>
      <c r="V63" s="709"/>
      <c r="W63" s="613"/>
    </row>
    <row r="64" spans="1:23" ht="25.15" hidden="1" customHeight="1" x14ac:dyDescent="0.15">
      <c r="A64" s="147"/>
      <c r="B64" s="711" t="s">
        <v>2955</v>
      </c>
      <c r="C64" s="613" t="s">
        <v>15291</v>
      </c>
      <c r="D64" s="708" t="s">
        <v>2955</v>
      </c>
      <c r="E64" s="625" t="s">
        <v>13980</v>
      </c>
      <c r="F64" s="709">
        <v>250</v>
      </c>
      <c r="G64" s="710"/>
      <c r="H64" s="710"/>
      <c r="I64" s="708" t="s">
        <v>183</v>
      </c>
      <c r="J64" s="708"/>
      <c r="K64" s="709"/>
      <c r="L64" s="709"/>
      <c r="M64" s="709"/>
      <c r="N64" s="708" t="s">
        <v>153</v>
      </c>
      <c r="O64" s="709"/>
      <c r="P64" s="709"/>
      <c r="Q64" s="709">
        <v>250</v>
      </c>
      <c r="R64" s="709"/>
      <c r="S64" s="709"/>
      <c r="T64" s="708"/>
      <c r="U64" s="708">
        <v>2014</v>
      </c>
      <c r="V64" s="709"/>
      <c r="W64" s="613"/>
    </row>
    <row r="65" spans="1:23" ht="25.15" hidden="1" customHeight="1" x14ac:dyDescent="0.15">
      <c r="A65" s="147"/>
      <c r="B65" s="711" t="s">
        <v>2955</v>
      </c>
      <c r="C65" s="613" t="s">
        <v>15292</v>
      </c>
      <c r="D65" s="708" t="s">
        <v>2955</v>
      </c>
      <c r="E65" s="625" t="s">
        <v>13948</v>
      </c>
      <c r="F65" s="709">
        <v>300</v>
      </c>
      <c r="G65" s="710"/>
      <c r="H65" s="710"/>
      <c r="I65" s="708" t="s">
        <v>183</v>
      </c>
      <c r="J65" s="708"/>
      <c r="K65" s="709"/>
      <c r="L65" s="709"/>
      <c r="M65" s="709"/>
      <c r="N65" s="708" t="s">
        <v>153</v>
      </c>
      <c r="O65" s="709"/>
      <c r="P65" s="709"/>
      <c r="Q65" s="709">
        <v>300</v>
      </c>
      <c r="R65" s="709"/>
      <c r="S65" s="709"/>
      <c r="T65" s="708"/>
      <c r="U65" s="708">
        <v>2013</v>
      </c>
      <c r="V65" s="709"/>
      <c r="W65" s="613"/>
    </row>
    <row r="66" spans="1:23" ht="25.15" hidden="1" customHeight="1" x14ac:dyDescent="0.15">
      <c r="A66" s="147"/>
      <c r="B66" s="711" t="s">
        <v>2955</v>
      </c>
      <c r="C66" s="613" t="s">
        <v>3018</v>
      </c>
      <c r="D66" s="708" t="s">
        <v>2955</v>
      </c>
      <c r="E66" s="625" t="s">
        <v>13948</v>
      </c>
      <c r="F66" s="709">
        <v>670</v>
      </c>
      <c r="G66" s="710"/>
      <c r="H66" s="710"/>
      <c r="I66" s="708" t="s">
        <v>183</v>
      </c>
      <c r="J66" s="708"/>
      <c r="K66" s="709"/>
      <c r="L66" s="709"/>
      <c r="M66" s="709"/>
      <c r="N66" s="708" t="s">
        <v>153</v>
      </c>
      <c r="O66" s="709"/>
      <c r="P66" s="709"/>
      <c r="Q66" s="709">
        <v>670</v>
      </c>
      <c r="R66" s="709"/>
      <c r="S66" s="709"/>
      <c r="T66" s="708"/>
      <c r="U66" s="708">
        <v>2015</v>
      </c>
      <c r="V66" s="709"/>
      <c r="W66" s="613"/>
    </row>
    <row r="67" spans="1:23" ht="25.15" hidden="1" customHeight="1" x14ac:dyDescent="0.15">
      <c r="A67" s="293"/>
      <c r="B67" s="711" t="s">
        <v>2955</v>
      </c>
      <c r="C67" s="613" t="s">
        <v>15293</v>
      </c>
      <c r="D67" s="708" t="s">
        <v>2955</v>
      </c>
      <c r="E67" s="625" t="s">
        <v>8224</v>
      </c>
      <c r="F67" s="709">
        <v>1359</v>
      </c>
      <c r="G67" s="710"/>
      <c r="H67" s="710"/>
      <c r="I67" s="708" t="s">
        <v>183</v>
      </c>
      <c r="J67" s="708"/>
      <c r="K67" s="709"/>
      <c r="L67" s="709"/>
      <c r="M67" s="709"/>
      <c r="N67" s="708" t="s">
        <v>153</v>
      </c>
      <c r="O67" s="709"/>
      <c r="P67" s="709"/>
      <c r="Q67" s="709">
        <v>1359</v>
      </c>
      <c r="R67" s="709"/>
      <c r="S67" s="709"/>
      <c r="T67" s="708"/>
      <c r="U67" s="708">
        <v>2020</v>
      </c>
      <c r="V67" s="709"/>
      <c r="W67" s="613"/>
    </row>
    <row r="68" spans="1:23" s="552" customFormat="1" ht="25.15" hidden="1" customHeight="1" x14ac:dyDescent="0.15">
      <c r="A68" s="669" t="s">
        <v>610</v>
      </c>
      <c r="B68" s="650" t="s">
        <v>1005</v>
      </c>
      <c r="C68" s="671">
        <f>COUNTA(C69:C122)</f>
        <v>54</v>
      </c>
      <c r="D68" s="650"/>
      <c r="E68" s="650"/>
      <c r="F68" s="665">
        <f>SUM(F69:F122)</f>
        <v>502901.5</v>
      </c>
      <c r="G68" s="665">
        <f>SUM(G69:G122)</f>
        <v>9293.58</v>
      </c>
      <c r="H68" s="665">
        <f>SUM(H69:H122)</f>
        <v>6882.58</v>
      </c>
      <c r="I68" s="666"/>
      <c r="J68" s="650"/>
      <c r="K68" s="665"/>
      <c r="L68" s="665"/>
      <c r="M68" s="665"/>
      <c r="N68" s="666"/>
      <c r="O68" s="665"/>
      <c r="P68" s="665"/>
      <c r="Q68" s="665"/>
      <c r="R68" s="665"/>
      <c r="S68" s="665"/>
      <c r="T68" s="650"/>
      <c r="U68" s="650"/>
      <c r="V68" s="665"/>
      <c r="W68" s="666"/>
    </row>
    <row r="69" spans="1:23" ht="25.15" hidden="1" customHeight="1" x14ac:dyDescent="0.15">
      <c r="A69" s="147"/>
      <c r="B69" s="625" t="s">
        <v>3023</v>
      </c>
      <c r="C69" s="625" t="s">
        <v>13461</v>
      </c>
      <c r="D69" s="625" t="s">
        <v>3023</v>
      </c>
      <c r="E69" s="625" t="s">
        <v>13462</v>
      </c>
      <c r="F69" s="626">
        <v>770</v>
      </c>
      <c r="G69" s="626"/>
      <c r="H69" s="626"/>
      <c r="I69" s="627" t="s">
        <v>183</v>
      </c>
      <c r="J69" s="625" t="s">
        <v>153</v>
      </c>
      <c r="K69" s="626">
        <v>125</v>
      </c>
      <c r="L69" s="626">
        <v>2</v>
      </c>
      <c r="M69" s="626">
        <v>1</v>
      </c>
      <c r="N69" s="627"/>
      <c r="O69" s="626"/>
      <c r="P69" s="626"/>
      <c r="Q69" s="626">
        <v>770</v>
      </c>
      <c r="R69" s="626"/>
      <c r="S69" s="626"/>
      <c r="T69" s="625"/>
      <c r="U69" s="625">
        <v>2005</v>
      </c>
      <c r="V69" s="626"/>
      <c r="W69" s="627"/>
    </row>
    <row r="70" spans="1:23" ht="25.15" hidden="1" customHeight="1" x14ac:dyDescent="0.15">
      <c r="A70" s="147"/>
      <c r="B70" s="625" t="s">
        <v>2031</v>
      </c>
      <c r="C70" s="625" t="s">
        <v>741</v>
      </c>
      <c r="D70" s="625" t="s">
        <v>2031</v>
      </c>
      <c r="E70" s="625" t="s">
        <v>2031</v>
      </c>
      <c r="F70" s="626"/>
      <c r="G70" s="626"/>
      <c r="H70" s="626"/>
      <c r="I70" s="627" t="s">
        <v>183</v>
      </c>
      <c r="J70" s="625" t="s">
        <v>1401</v>
      </c>
      <c r="K70" s="626">
        <v>120</v>
      </c>
      <c r="L70" s="626">
        <v>5</v>
      </c>
      <c r="M70" s="626">
        <v>1</v>
      </c>
      <c r="N70" s="627" t="s">
        <v>784</v>
      </c>
      <c r="O70" s="626">
        <v>25</v>
      </c>
      <c r="P70" s="626">
        <v>50</v>
      </c>
      <c r="Q70" s="626">
        <v>1250</v>
      </c>
      <c r="R70" s="626"/>
      <c r="S70" s="626"/>
      <c r="T70" s="625"/>
      <c r="U70" s="625">
        <v>2007</v>
      </c>
      <c r="V70" s="626">
        <v>1380</v>
      </c>
      <c r="W70" s="627" t="s">
        <v>4284</v>
      </c>
    </row>
    <row r="71" spans="1:23" ht="25.15" hidden="1" customHeight="1" x14ac:dyDescent="0.15">
      <c r="A71" s="147"/>
      <c r="B71" s="625" t="s">
        <v>2031</v>
      </c>
      <c r="C71" s="625" t="s">
        <v>4285</v>
      </c>
      <c r="D71" s="625" t="s">
        <v>2031</v>
      </c>
      <c r="E71" s="625" t="s">
        <v>2031</v>
      </c>
      <c r="F71" s="626">
        <v>3462.5</v>
      </c>
      <c r="G71" s="626"/>
      <c r="H71" s="626"/>
      <c r="I71" s="627" t="s">
        <v>183</v>
      </c>
      <c r="J71" s="625" t="s">
        <v>1401</v>
      </c>
      <c r="K71" s="626">
        <v>189</v>
      </c>
      <c r="L71" s="626">
        <v>6</v>
      </c>
      <c r="M71" s="626">
        <v>2</v>
      </c>
      <c r="N71" s="627" t="s">
        <v>1401</v>
      </c>
      <c r="O71" s="626">
        <v>50</v>
      </c>
      <c r="P71" s="626">
        <v>85</v>
      </c>
      <c r="Q71" s="626">
        <v>3462.5</v>
      </c>
      <c r="R71" s="626"/>
      <c r="S71" s="626"/>
      <c r="T71" s="625"/>
      <c r="U71" s="625">
        <v>2005</v>
      </c>
      <c r="V71" s="626"/>
      <c r="W71" s="627"/>
    </row>
    <row r="72" spans="1:23" ht="25.15" hidden="1" customHeight="1" x14ac:dyDescent="0.15">
      <c r="A72" s="147"/>
      <c r="B72" s="625" t="s">
        <v>2031</v>
      </c>
      <c r="C72" s="625" t="s">
        <v>741</v>
      </c>
      <c r="D72" s="625" t="s">
        <v>2031</v>
      </c>
      <c r="E72" s="625" t="s">
        <v>2037</v>
      </c>
      <c r="F72" s="626">
        <v>3757</v>
      </c>
      <c r="G72" s="626"/>
      <c r="H72" s="626"/>
      <c r="I72" s="627" t="s">
        <v>183</v>
      </c>
      <c r="J72" s="625" t="s">
        <v>1401</v>
      </c>
      <c r="K72" s="626">
        <v>192</v>
      </c>
      <c r="L72" s="626" t="s">
        <v>4286</v>
      </c>
      <c r="M72" s="626">
        <v>2</v>
      </c>
      <c r="N72" s="627" t="s">
        <v>1401</v>
      </c>
      <c r="O72" s="626"/>
      <c r="P72" s="626"/>
      <c r="Q72" s="626">
        <v>3757</v>
      </c>
      <c r="R72" s="626"/>
      <c r="S72" s="626"/>
      <c r="T72" s="625"/>
      <c r="U72" s="625">
        <v>2009</v>
      </c>
      <c r="V72" s="626"/>
      <c r="W72" s="627" t="s">
        <v>15938</v>
      </c>
    </row>
    <row r="73" spans="1:23" ht="25.15" hidden="1" customHeight="1" x14ac:dyDescent="0.15">
      <c r="A73" s="147"/>
      <c r="B73" s="625" t="s">
        <v>2031</v>
      </c>
      <c r="C73" s="625" t="s">
        <v>4287</v>
      </c>
      <c r="D73" s="625" t="s">
        <v>2031</v>
      </c>
      <c r="E73" s="625" t="s">
        <v>2031</v>
      </c>
      <c r="F73" s="626">
        <v>300</v>
      </c>
      <c r="G73" s="626"/>
      <c r="H73" s="626"/>
      <c r="I73" s="627" t="s">
        <v>183</v>
      </c>
      <c r="J73" s="625" t="s">
        <v>2076</v>
      </c>
      <c r="K73" s="626">
        <v>150</v>
      </c>
      <c r="L73" s="626" t="s">
        <v>93</v>
      </c>
      <c r="M73" s="626">
        <v>1</v>
      </c>
      <c r="N73" s="627" t="s">
        <v>2076</v>
      </c>
      <c r="O73" s="626"/>
      <c r="P73" s="626"/>
      <c r="Q73" s="626"/>
      <c r="R73" s="626"/>
      <c r="S73" s="626"/>
      <c r="T73" s="625"/>
      <c r="U73" s="625">
        <v>2012</v>
      </c>
      <c r="V73" s="626"/>
      <c r="W73" s="627"/>
    </row>
    <row r="74" spans="1:23" ht="25.15" hidden="1" customHeight="1" x14ac:dyDescent="0.15">
      <c r="A74" s="147"/>
      <c r="B74" s="625" t="s">
        <v>15939</v>
      </c>
      <c r="C74" s="625" t="s">
        <v>15940</v>
      </c>
      <c r="D74" s="625" t="s">
        <v>15939</v>
      </c>
      <c r="E74" s="625" t="s">
        <v>15941</v>
      </c>
      <c r="F74" s="626">
        <v>834</v>
      </c>
      <c r="G74" s="626"/>
      <c r="H74" s="626"/>
      <c r="I74" s="627" t="s">
        <v>2277</v>
      </c>
      <c r="J74" s="625" t="s">
        <v>2194</v>
      </c>
      <c r="K74" s="626">
        <v>170</v>
      </c>
      <c r="L74" s="626">
        <v>2</v>
      </c>
      <c r="M74" s="626">
        <v>2</v>
      </c>
      <c r="N74" s="627"/>
      <c r="O74" s="626"/>
      <c r="P74" s="626"/>
      <c r="Q74" s="626">
        <v>834</v>
      </c>
      <c r="R74" s="626"/>
      <c r="S74" s="626"/>
      <c r="T74" s="625"/>
      <c r="U74" s="625">
        <v>2010</v>
      </c>
      <c r="V74" s="626"/>
      <c r="W74" s="627"/>
    </row>
    <row r="75" spans="1:23" ht="25.15" hidden="1" customHeight="1" x14ac:dyDescent="0.15">
      <c r="A75" s="147"/>
      <c r="B75" s="625" t="s">
        <v>3032</v>
      </c>
      <c r="C75" s="625" t="s">
        <v>4281</v>
      </c>
      <c r="D75" s="625" t="s">
        <v>3032</v>
      </c>
      <c r="E75" s="625" t="s">
        <v>3037</v>
      </c>
      <c r="F75" s="626">
        <v>5285</v>
      </c>
      <c r="G75" s="626">
        <v>40</v>
      </c>
      <c r="H75" s="626">
        <v>40</v>
      </c>
      <c r="I75" s="627" t="s">
        <v>183</v>
      </c>
      <c r="J75" s="625" t="s">
        <v>153</v>
      </c>
      <c r="K75" s="626"/>
      <c r="L75" s="626"/>
      <c r="M75" s="626"/>
      <c r="N75" s="627" t="s">
        <v>153</v>
      </c>
      <c r="O75" s="626">
        <v>30</v>
      </c>
      <c r="P75" s="626">
        <v>64</v>
      </c>
      <c r="Q75" s="626">
        <v>1920</v>
      </c>
      <c r="R75" s="626">
        <v>20</v>
      </c>
      <c r="S75" s="626" t="s">
        <v>417</v>
      </c>
      <c r="T75" s="625" t="s">
        <v>499</v>
      </c>
      <c r="U75" s="625">
        <v>2000</v>
      </c>
      <c r="V75" s="626">
        <v>300</v>
      </c>
      <c r="W75" s="627"/>
    </row>
    <row r="76" spans="1:23" ht="25.15" hidden="1" customHeight="1" x14ac:dyDescent="0.15">
      <c r="A76" s="147"/>
      <c r="B76" s="625" t="s">
        <v>15615</v>
      </c>
      <c r="C76" s="625" t="s">
        <v>15942</v>
      </c>
      <c r="D76" s="625" t="s">
        <v>3032</v>
      </c>
      <c r="E76" s="625" t="s">
        <v>3037</v>
      </c>
      <c r="F76" s="626">
        <v>10609</v>
      </c>
      <c r="G76" s="626"/>
      <c r="H76" s="626"/>
      <c r="I76" s="627" t="s">
        <v>2277</v>
      </c>
      <c r="J76" s="625"/>
      <c r="K76" s="626"/>
      <c r="L76" s="626"/>
      <c r="M76" s="626"/>
      <c r="N76" s="627"/>
      <c r="O76" s="626"/>
      <c r="P76" s="626"/>
      <c r="Q76" s="626"/>
      <c r="R76" s="626"/>
      <c r="S76" s="626"/>
      <c r="T76" s="625"/>
      <c r="U76" s="625">
        <v>2009</v>
      </c>
      <c r="V76" s="626">
        <v>2651</v>
      </c>
      <c r="W76" s="627"/>
    </row>
    <row r="77" spans="1:23" ht="25.15" hidden="1" customHeight="1" x14ac:dyDescent="0.15">
      <c r="A77" s="147"/>
      <c r="B77" s="625" t="s">
        <v>15615</v>
      </c>
      <c r="C77" s="625" t="s">
        <v>15943</v>
      </c>
      <c r="D77" s="625" t="s">
        <v>3032</v>
      </c>
      <c r="E77" s="625" t="s">
        <v>15615</v>
      </c>
      <c r="F77" s="626">
        <v>2971</v>
      </c>
      <c r="G77" s="626"/>
      <c r="H77" s="626"/>
      <c r="I77" s="627" t="s">
        <v>2277</v>
      </c>
      <c r="J77" s="625"/>
      <c r="K77" s="626"/>
      <c r="L77" s="626"/>
      <c r="M77" s="626"/>
      <c r="N77" s="627" t="s">
        <v>15944</v>
      </c>
      <c r="O77" s="626">
        <v>20</v>
      </c>
      <c r="P77" s="626">
        <v>70</v>
      </c>
      <c r="Q77" s="626">
        <v>1400</v>
      </c>
      <c r="R77" s="626"/>
      <c r="S77" s="626"/>
      <c r="T77" s="625"/>
      <c r="U77" s="625">
        <v>2021</v>
      </c>
      <c r="V77" s="626">
        <v>2882</v>
      </c>
      <c r="W77" s="627"/>
    </row>
    <row r="78" spans="1:23" ht="25.15" hidden="1" customHeight="1" x14ac:dyDescent="0.15">
      <c r="A78" s="147"/>
      <c r="B78" s="625" t="s">
        <v>3117</v>
      </c>
      <c r="C78" s="625" t="s">
        <v>4301</v>
      </c>
      <c r="D78" s="625" t="s">
        <v>3117</v>
      </c>
      <c r="E78" s="625" t="s">
        <v>3120</v>
      </c>
      <c r="F78" s="626">
        <v>1600</v>
      </c>
      <c r="G78" s="626"/>
      <c r="H78" s="626"/>
      <c r="I78" s="627" t="s">
        <v>183</v>
      </c>
      <c r="J78" s="625"/>
      <c r="K78" s="626">
        <v>120</v>
      </c>
      <c r="L78" s="626">
        <v>5</v>
      </c>
      <c r="M78" s="626">
        <v>1</v>
      </c>
      <c r="N78" s="627"/>
      <c r="O78" s="626">
        <v>30</v>
      </c>
      <c r="P78" s="626">
        <v>60</v>
      </c>
      <c r="Q78" s="626">
        <v>1600</v>
      </c>
      <c r="R78" s="626"/>
      <c r="S78" s="626"/>
      <c r="T78" s="625"/>
      <c r="U78" s="625">
        <v>2007</v>
      </c>
      <c r="V78" s="626"/>
      <c r="W78" s="627"/>
    </row>
    <row r="79" spans="1:23" ht="25.15" hidden="1" customHeight="1" x14ac:dyDescent="0.15">
      <c r="A79" s="147"/>
      <c r="B79" s="625" t="s">
        <v>3117</v>
      </c>
      <c r="C79" s="625" t="s">
        <v>4302</v>
      </c>
      <c r="D79" s="625" t="s">
        <v>3117</v>
      </c>
      <c r="E79" s="625" t="s">
        <v>3120</v>
      </c>
      <c r="F79" s="626">
        <v>3825</v>
      </c>
      <c r="G79" s="626"/>
      <c r="H79" s="626"/>
      <c r="I79" s="627" t="s">
        <v>183</v>
      </c>
      <c r="J79" s="625" t="s">
        <v>153</v>
      </c>
      <c r="K79" s="626">
        <v>200</v>
      </c>
      <c r="L79" s="626">
        <v>3</v>
      </c>
      <c r="M79" s="626">
        <v>2</v>
      </c>
      <c r="N79" s="627" t="s">
        <v>153</v>
      </c>
      <c r="O79" s="626">
        <v>40</v>
      </c>
      <c r="P79" s="626">
        <v>100</v>
      </c>
      <c r="Q79" s="626">
        <v>3825</v>
      </c>
      <c r="R79" s="626"/>
      <c r="S79" s="626"/>
      <c r="T79" s="625"/>
      <c r="U79" s="625">
        <v>2008</v>
      </c>
      <c r="V79" s="626"/>
      <c r="W79" s="627"/>
    </row>
    <row r="80" spans="1:23" ht="25.15" hidden="1" customHeight="1" x14ac:dyDescent="0.15">
      <c r="A80" s="147"/>
      <c r="B80" s="625" t="s">
        <v>3117</v>
      </c>
      <c r="C80" s="625" t="s">
        <v>4303</v>
      </c>
      <c r="D80" s="625" t="s">
        <v>3117</v>
      </c>
      <c r="E80" s="625" t="s">
        <v>3120</v>
      </c>
      <c r="F80" s="626">
        <v>960</v>
      </c>
      <c r="G80" s="626"/>
      <c r="H80" s="626"/>
      <c r="I80" s="627" t="s">
        <v>183</v>
      </c>
      <c r="J80" s="625"/>
      <c r="K80" s="626">
        <v>100</v>
      </c>
      <c r="L80" s="626">
        <v>1</v>
      </c>
      <c r="M80" s="626">
        <v>3</v>
      </c>
      <c r="N80" s="627"/>
      <c r="O80" s="626">
        <v>24</v>
      </c>
      <c r="P80" s="626">
        <v>40</v>
      </c>
      <c r="Q80" s="626">
        <v>960</v>
      </c>
      <c r="R80" s="626"/>
      <c r="S80" s="626"/>
      <c r="T80" s="625"/>
      <c r="U80" s="625">
        <v>2008</v>
      </c>
      <c r="V80" s="626"/>
      <c r="W80" s="627"/>
    </row>
    <row r="81" spans="1:23" ht="25.15" hidden="1" customHeight="1" x14ac:dyDescent="0.15">
      <c r="A81" s="147"/>
      <c r="B81" s="625" t="s">
        <v>3117</v>
      </c>
      <c r="C81" s="625" t="s">
        <v>4304</v>
      </c>
      <c r="D81" s="625" t="s">
        <v>3117</v>
      </c>
      <c r="E81" s="625" t="s">
        <v>3120</v>
      </c>
      <c r="F81" s="626">
        <v>1425</v>
      </c>
      <c r="G81" s="626"/>
      <c r="H81" s="626"/>
      <c r="I81" s="627" t="s">
        <v>183</v>
      </c>
      <c r="J81" s="625"/>
      <c r="K81" s="626">
        <v>140</v>
      </c>
      <c r="L81" s="626">
        <v>4</v>
      </c>
      <c r="M81" s="626">
        <v>1</v>
      </c>
      <c r="N81" s="627"/>
      <c r="O81" s="626">
        <v>22</v>
      </c>
      <c r="P81" s="626">
        <v>63</v>
      </c>
      <c r="Q81" s="626">
        <v>1425</v>
      </c>
      <c r="R81" s="626"/>
      <c r="S81" s="626"/>
      <c r="T81" s="625"/>
      <c r="U81" s="625">
        <v>2009</v>
      </c>
      <c r="V81" s="626"/>
      <c r="W81" s="627"/>
    </row>
    <row r="82" spans="1:23" ht="25.15" hidden="1" customHeight="1" x14ac:dyDescent="0.15">
      <c r="A82" s="147"/>
      <c r="B82" s="625" t="s">
        <v>3117</v>
      </c>
      <c r="C82" s="625" t="s">
        <v>10209</v>
      </c>
      <c r="D82" s="625" t="s">
        <v>3117</v>
      </c>
      <c r="E82" s="625" t="s">
        <v>3120</v>
      </c>
      <c r="F82" s="626">
        <v>1244</v>
      </c>
      <c r="G82" s="626"/>
      <c r="H82" s="626"/>
      <c r="I82" s="627" t="s">
        <v>183</v>
      </c>
      <c r="J82" s="625"/>
      <c r="K82" s="626">
        <v>120</v>
      </c>
      <c r="L82" s="626">
        <v>5</v>
      </c>
      <c r="M82" s="626">
        <v>1</v>
      </c>
      <c r="N82" s="627"/>
      <c r="O82" s="626"/>
      <c r="P82" s="626"/>
      <c r="Q82" s="626"/>
      <c r="R82" s="626"/>
      <c r="S82" s="626"/>
      <c r="T82" s="625"/>
      <c r="U82" s="625">
        <v>2017</v>
      </c>
      <c r="V82" s="626"/>
      <c r="W82" s="627"/>
    </row>
    <row r="83" spans="1:23" ht="25.15" hidden="1" customHeight="1" x14ac:dyDescent="0.15">
      <c r="A83" s="147"/>
      <c r="B83" s="625" t="s">
        <v>3117</v>
      </c>
      <c r="C83" s="625" t="s">
        <v>11568</v>
      </c>
      <c r="D83" s="625" t="s">
        <v>3117</v>
      </c>
      <c r="E83" s="625" t="s">
        <v>3117</v>
      </c>
      <c r="F83" s="626">
        <v>550</v>
      </c>
      <c r="G83" s="626"/>
      <c r="H83" s="626"/>
      <c r="I83" s="627" t="s">
        <v>183</v>
      </c>
      <c r="J83" s="625" t="s">
        <v>4320</v>
      </c>
      <c r="K83" s="626"/>
      <c r="L83" s="626"/>
      <c r="M83" s="626"/>
      <c r="N83" s="627"/>
      <c r="O83" s="626"/>
      <c r="P83" s="626"/>
      <c r="Q83" s="626">
        <v>550</v>
      </c>
      <c r="R83" s="626"/>
      <c r="S83" s="626"/>
      <c r="T83" s="625"/>
      <c r="U83" s="625">
        <v>2008</v>
      </c>
      <c r="V83" s="626"/>
      <c r="W83" s="627"/>
    </row>
    <row r="84" spans="1:23" ht="25.15" hidden="1" customHeight="1" x14ac:dyDescent="0.15">
      <c r="A84" s="147"/>
      <c r="B84" s="625" t="s">
        <v>3117</v>
      </c>
      <c r="C84" s="625" t="s">
        <v>11569</v>
      </c>
      <c r="D84" s="625" t="s">
        <v>3117</v>
      </c>
      <c r="E84" s="625" t="s">
        <v>3117</v>
      </c>
      <c r="F84" s="626">
        <v>2840</v>
      </c>
      <c r="G84" s="626"/>
      <c r="H84" s="626"/>
      <c r="I84" s="627" t="s">
        <v>183</v>
      </c>
      <c r="J84" s="625" t="s">
        <v>784</v>
      </c>
      <c r="K84" s="626"/>
      <c r="L84" s="626"/>
      <c r="M84" s="626"/>
      <c r="N84" s="627"/>
      <c r="O84" s="626"/>
      <c r="P84" s="626"/>
      <c r="Q84" s="626">
        <v>2840</v>
      </c>
      <c r="R84" s="626"/>
      <c r="S84" s="626"/>
      <c r="T84" s="625"/>
      <c r="U84" s="625">
        <v>2006</v>
      </c>
      <c r="V84" s="626"/>
      <c r="W84" s="627"/>
    </row>
    <row r="85" spans="1:23" ht="25.15" hidden="1" customHeight="1" x14ac:dyDescent="0.15">
      <c r="A85" s="147"/>
      <c r="B85" s="625" t="s">
        <v>3117</v>
      </c>
      <c r="C85" s="625" t="s">
        <v>11570</v>
      </c>
      <c r="D85" s="625" t="s">
        <v>3117</v>
      </c>
      <c r="E85" s="625" t="s">
        <v>3120</v>
      </c>
      <c r="F85" s="626">
        <v>392</v>
      </c>
      <c r="G85" s="626"/>
      <c r="H85" s="626"/>
      <c r="I85" s="627" t="s">
        <v>183</v>
      </c>
      <c r="J85" s="625" t="s">
        <v>4320</v>
      </c>
      <c r="K85" s="626"/>
      <c r="L85" s="626"/>
      <c r="M85" s="626"/>
      <c r="N85" s="627"/>
      <c r="O85" s="626"/>
      <c r="P85" s="626"/>
      <c r="Q85" s="626">
        <v>392</v>
      </c>
      <c r="R85" s="626"/>
      <c r="S85" s="626"/>
      <c r="T85" s="625"/>
      <c r="U85" s="625">
        <v>2008</v>
      </c>
      <c r="V85" s="626"/>
      <c r="W85" s="627"/>
    </row>
    <row r="86" spans="1:23" ht="25.15" hidden="1" customHeight="1" x14ac:dyDescent="0.15">
      <c r="A86" s="147"/>
      <c r="B86" s="625" t="s">
        <v>3117</v>
      </c>
      <c r="C86" s="625" t="s">
        <v>11571</v>
      </c>
      <c r="D86" s="625" t="s">
        <v>3117</v>
      </c>
      <c r="E86" s="625" t="s">
        <v>3120</v>
      </c>
      <c r="F86" s="626">
        <v>560</v>
      </c>
      <c r="G86" s="626"/>
      <c r="H86" s="626"/>
      <c r="I86" s="627" t="s">
        <v>183</v>
      </c>
      <c r="J86" s="625" t="s">
        <v>4320</v>
      </c>
      <c r="K86" s="626"/>
      <c r="L86" s="626"/>
      <c r="M86" s="626"/>
      <c r="N86" s="627"/>
      <c r="O86" s="626"/>
      <c r="P86" s="626"/>
      <c r="Q86" s="626">
        <v>560</v>
      </c>
      <c r="R86" s="626"/>
      <c r="S86" s="626"/>
      <c r="T86" s="625"/>
      <c r="U86" s="625">
        <v>2008</v>
      </c>
      <c r="V86" s="626"/>
      <c r="W86" s="627"/>
    </row>
    <row r="87" spans="1:23" ht="25.15" hidden="1" customHeight="1" x14ac:dyDescent="0.15">
      <c r="A87" s="147"/>
      <c r="B87" s="625" t="s">
        <v>3117</v>
      </c>
      <c r="C87" s="625" t="s">
        <v>11572</v>
      </c>
      <c r="D87" s="625" t="s">
        <v>3117</v>
      </c>
      <c r="E87" s="625" t="s">
        <v>3120</v>
      </c>
      <c r="F87" s="626">
        <v>695</v>
      </c>
      <c r="G87" s="626"/>
      <c r="H87" s="626"/>
      <c r="I87" s="627" t="s">
        <v>183</v>
      </c>
      <c r="J87" s="625" t="s">
        <v>4320</v>
      </c>
      <c r="K87" s="626"/>
      <c r="L87" s="626"/>
      <c r="M87" s="626"/>
      <c r="N87" s="627"/>
      <c r="O87" s="626"/>
      <c r="P87" s="626"/>
      <c r="Q87" s="626">
        <v>695</v>
      </c>
      <c r="R87" s="626"/>
      <c r="S87" s="626"/>
      <c r="T87" s="625"/>
      <c r="U87" s="625">
        <v>2008</v>
      </c>
      <c r="V87" s="626"/>
      <c r="W87" s="627"/>
    </row>
    <row r="88" spans="1:23" ht="25.15" hidden="1" customHeight="1" x14ac:dyDescent="0.15">
      <c r="A88" s="147"/>
      <c r="B88" s="625" t="s">
        <v>3117</v>
      </c>
      <c r="C88" s="625" t="s">
        <v>11573</v>
      </c>
      <c r="D88" s="625" t="s">
        <v>3117</v>
      </c>
      <c r="E88" s="625" t="s">
        <v>3120</v>
      </c>
      <c r="F88" s="626">
        <v>292</v>
      </c>
      <c r="G88" s="626"/>
      <c r="H88" s="626"/>
      <c r="I88" s="627" t="s">
        <v>183</v>
      </c>
      <c r="J88" s="625" t="s">
        <v>4320</v>
      </c>
      <c r="K88" s="626"/>
      <c r="L88" s="626"/>
      <c r="M88" s="626"/>
      <c r="N88" s="627"/>
      <c r="O88" s="626"/>
      <c r="P88" s="626"/>
      <c r="Q88" s="626">
        <v>292</v>
      </c>
      <c r="R88" s="626"/>
      <c r="S88" s="626"/>
      <c r="T88" s="625"/>
      <c r="U88" s="625">
        <v>2017</v>
      </c>
      <c r="V88" s="626"/>
      <c r="W88" s="627"/>
    </row>
    <row r="89" spans="1:23" ht="25.15" hidden="1" customHeight="1" x14ac:dyDescent="0.15">
      <c r="A89" s="147"/>
      <c r="B89" s="625" t="s">
        <v>3117</v>
      </c>
      <c r="C89" s="625" t="s">
        <v>15945</v>
      </c>
      <c r="D89" s="625" t="s">
        <v>3117</v>
      </c>
      <c r="E89" s="625" t="s">
        <v>3120</v>
      </c>
      <c r="F89" s="626">
        <v>2840</v>
      </c>
      <c r="G89" s="626"/>
      <c r="H89" s="626"/>
      <c r="I89" s="627" t="s">
        <v>2277</v>
      </c>
      <c r="J89" s="625" t="s">
        <v>2310</v>
      </c>
      <c r="K89" s="626"/>
      <c r="L89" s="626"/>
      <c r="M89" s="626"/>
      <c r="N89" s="627"/>
      <c r="O89" s="626"/>
      <c r="P89" s="626"/>
      <c r="Q89" s="626">
        <v>2840</v>
      </c>
      <c r="R89" s="626"/>
      <c r="S89" s="626"/>
      <c r="T89" s="625"/>
      <c r="U89" s="625">
        <v>2006</v>
      </c>
      <c r="V89" s="626"/>
      <c r="W89" s="627"/>
    </row>
    <row r="90" spans="1:23" ht="25.15" hidden="1" customHeight="1" x14ac:dyDescent="0.15">
      <c r="A90" s="147"/>
      <c r="B90" s="625" t="s">
        <v>3117</v>
      </c>
      <c r="C90" s="625" t="s">
        <v>15946</v>
      </c>
      <c r="D90" s="625" t="s">
        <v>3117</v>
      </c>
      <c r="E90" s="625" t="s">
        <v>3120</v>
      </c>
      <c r="F90" s="626"/>
      <c r="G90" s="626"/>
      <c r="H90" s="626"/>
      <c r="I90" s="627" t="s">
        <v>183</v>
      </c>
      <c r="J90" s="625" t="s">
        <v>2194</v>
      </c>
      <c r="K90" s="626"/>
      <c r="L90" s="626"/>
      <c r="M90" s="626"/>
      <c r="N90" s="627"/>
      <c r="O90" s="626"/>
      <c r="P90" s="626"/>
      <c r="Q90" s="626"/>
      <c r="R90" s="626"/>
      <c r="S90" s="626"/>
      <c r="T90" s="625"/>
      <c r="U90" s="625">
        <v>2008</v>
      </c>
      <c r="V90" s="626"/>
      <c r="W90" s="627"/>
    </row>
    <row r="91" spans="1:23" ht="25.15" hidden="1" customHeight="1" x14ac:dyDescent="0.15">
      <c r="A91" s="147"/>
      <c r="B91" s="625" t="s">
        <v>3117</v>
      </c>
      <c r="C91" s="625" t="s">
        <v>15947</v>
      </c>
      <c r="D91" s="625" t="s">
        <v>3117</v>
      </c>
      <c r="E91" s="625" t="s">
        <v>3120</v>
      </c>
      <c r="F91" s="626"/>
      <c r="G91" s="626"/>
      <c r="H91" s="626"/>
      <c r="I91" s="627" t="s">
        <v>183</v>
      </c>
      <c r="J91" s="625" t="s">
        <v>2194</v>
      </c>
      <c r="K91" s="626"/>
      <c r="L91" s="626"/>
      <c r="M91" s="626"/>
      <c r="N91" s="627"/>
      <c r="O91" s="626"/>
      <c r="P91" s="626"/>
      <c r="Q91" s="626"/>
      <c r="R91" s="626"/>
      <c r="S91" s="626"/>
      <c r="T91" s="625"/>
      <c r="U91" s="625">
        <v>2018</v>
      </c>
      <c r="V91" s="626"/>
      <c r="W91" s="627"/>
    </row>
    <row r="92" spans="1:23" ht="25.15" hidden="1" customHeight="1" x14ac:dyDescent="0.15">
      <c r="A92" s="147"/>
      <c r="B92" s="625" t="s">
        <v>3052</v>
      </c>
      <c r="C92" s="625" t="s">
        <v>11567</v>
      </c>
      <c r="D92" s="625" t="s">
        <v>3052</v>
      </c>
      <c r="E92" s="625" t="s">
        <v>9453</v>
      </c>
      <c r="F92" s="626">
        <v>6480</v>
      </c>
      <c r="G92" s="626"/>
      <c r="H92" s="626"/>
      <c r="I92" s="627" t="s">
        <v>183</v>
      </c>
      <c r="J92" s="625" t="s">
        <v>2076</v>
      </c>
      <c r="K92" s="626">
        <v>200</v>
      </c>
      <c r="L92" s="626">
        <v>6</v>
      </c>
      <c r="M92" s="626">
        <v>1</v>
      </c>
      <c r="N92" s="627" t="s">
        <v>2076</v>
      </c>
      <c r="O92" s="626"/>
      <c r="P92" s="626"/>
      <c r="Q92" s="626">
        <v>2038</v>
      </c>
      <c r="R92" s="626"/>
      <c r="S92" s="626"/>
      <c r="T92" s="625"/>
      <c r="U92" s="625">
        <v>2018</v>
      </c>
      <c r="V92" s="626"/>
      <c r="W92" s="627"/>
    </row>
    <row r="93" spans="1:23" ht="25.15" hidden="1" customHeight="1" x14ac:dyDescent="0.15">
      <c r="A93" s="147"/>
      <c r="B93" s="625" t="s">
        <v>3072</v>
      </c>
      <c r="C93" s="625" t="s">
        <v>4288</v>
      </c>
      <c r="D93" s="625"/>
      <c r="E93" s="625"/>
      <c r="F93" s="626"/>
      <c r="G93" s="626"/>
      <c r="H93" s="626"/>
      <c r="I93" s="627"/>
      <c r="J93" s="625"/>
      <c r="K93" s="626"/>
      <c r="L93" s="626"/>
      <c r="M93" s="626"/>
      <c r="N93" s="627"/>
      <c r="O93" s="626"/>
      <c r="P93" s="626"/>
      <c r="Q93" s="626"/>
      <c r="R93" s="626"/>
      <c r="S93" s="626"/>
      <c r="T93" s="625"/>
      <c r="U93" s="625"/>
      <c r="V93" s="626"/>
      <c r="W93" s="627"/>
    </row>
    <row r="94" spans="1:23" ht="25.15" hidden="1" customHeight="1" x14ac:dyDescent="0.15">
      <c r="A94" s="147"/>
      <c r="B94" s="625" t="s">
        <v>3072</v>
      </c>
      <c r="C94" s="625" t="s">
        <v>4289</v>
      </c>
      <c r="D94" s="625"/>
      <c r="E94" s="625"/>
      <c r="F94" s="626"/>
      <c r="G94" s="626"/>
      <c r="H94" s="626"/>
      <c r="I94" s="627"/>
      <c r="J94" s="625"/>
      <c r="K94" s="626"/>
      <c r="L94" s="626"/>
      <c r="M94" s="626"/>
      <c r="N94" s="627"/>
      <c r="O94" s="626"/>
      <c r="P94" s="626"/>
      <c r="Q94" s="626"/>
      <c r="R94" s="626"/>
      <c r="S94" s="626"/>
      <c r="T94" s="625"/>
      <c r="U94" s="625"/>
      <c r="V94" s="626"/>
      <c r="W94" s="627"/>
    </row>
    <row r="95" spans="1:23" ht="25.15" hidden="1" customHeight="1" x14ac:dyDescent="0.15">
      <c r="A95" s="147"/>
      <c r="B95" s="625" t="s">
        <v>3101</v>
      </c>
      <c r="C95" s="625" t="s">
        <v>4299</v>
      </c>
      <c r="D95" s="625" t="s">
        <v>3101</v>
      </c>
      <c r="E95" s="625" t="s">
        <v>12566</v>
      </c>
      <c r="F95" s="626">
        <v>4000</v>
      </c>
      <c r="G95" s="626"/>
      <c r="H95" s="626"/>
      <c r="I95" s="627" t="s">
        <v>183</v>
      </c>
      <c r="J95" s="625" t="s">
        <v>2076</v>
      </c>
      <c r="K95" s="626">
        <v>200</v>
      </c>
      <c r="L95" s="626">
        <v>6</v>
      </c>
      <c r="M95" s="626">
        <v>1</v>
      </c>
      <c r="N95" s="627" t="s">
        <v>2076</v>
      </c>
      <c r="O95" s="626">
        <v>42</v>
      </c>
      <c r="P95" s="626">
        <v>100</v>
      </c>
      <c r="Q95" s="626">
        <v>4000</v>
      </c>
      <c r="R95" s="626"/>
      <c r="S95" s="626"/>
      <c r="T95" s="625"/>
      <c r="U95" s="625">
        <v>2006</v>
      </c>
      <c r="V95" s="626">
        <v>1500</v>
      </c>
      <c r="W95" s="627"/>
    </row>
    <row r="96" spans="1:23" ht="25.15" hidden="1" customHeight="1" x14ac:dyDescent="0.15">
      <c r="A96" s="147"/>
      <c r="B96" s="625" t="s">
        <v>3101</v>
      </c>
      <c r="C96" s="625" t="s">
        <v>4300</v>
      </c>
      <c r="D96" s="625" t="s">
        <v>3101</v>
      </c>
      <c r="E96" s="625" t="s">
        <v>15637</v>
      </c>
      <c r="F96" s="626">
        <v>5053</v>
      </c>
      <c r="G96" s="626"/>
      <c r="H96" s="626"/>
      <c r="I96" s="627" t="s">
        <v>183</v>
      </c>
      <c r="J96" s="625" t="s">
        <v>2076</v>
      </c>
      <c r="K96" s="626">
        <v>200</v>
      </c>
      <c r="L96" s="773">
        <v>6</v>
      </c>
      <c r="M96" s="626">
        <v>1</v>
      </c>
      <c r="N96" s="627" t="s">
        <v>2076</v>
      </c>
      <c r="O96" s="626">
        <v>48</v>
      </c>
      <c r="P96" s="626">
        <v>100</v>
      </c>
      <c r="Q96" s="626">
        <v>4800</v>
      </c>
      <c r="R96" s="626"/>
      <c r="S96" s="626"/>
      <c r="T96" s="625"/>
      <c r="U96" s="625">
        <v>2008</v>
      </c>
      <c r="V96" s="626">
        <v>9000</v>
      </c>
      <c r="W96" s="627"/>
    </row>
    <row r="97" spans="1:23" ht="25.15" hidden="1" customHeight="1" x14ac:dyDescent="0.15">
      <c r="A97" s="147"/>
      <c r="B97" s="625" t="s">
        <v>3077</v>
      </c>
      <c r="C97" s="625" t="s">
        <v>4291</v>
      </c>
      <c r="D97" s="625" t="s">
        <v>3077</v>
      </c>
      <c r="E97" s="625" t="s">
        <v>15603</v>
      </c>
      <c r="F97" s="626">
        <v>23450</v>
      </c>
      <c r="G97" s="626">
        <v>261</v>
      </c>
      <c r="H97" s="626">
        <v>261</v>
      </c>
      <c r="I97" s="627" t="s">
        <v>183</v>
      </c>
      <c r="J97" s="625" t="s">
        <v>4292</v>
      </c>
      <c r="K97" s="626">
        <v>200</v>
      </c>
      <c r="L97" s="626">
        <v>6.3</v>
      </c>
      <c r="M97" s="626">
        <v>1</v>
      </c>
      <c r="N97" s="627" t="s">
        <v>4293</v>
      </c>
      <c r="O97" s="626">
        <v>8</v>
      </c>
      <c r="P97" s="626">
        <v>400</v>
      </c>
      <c r="Q97" s="626">
        <v>4400</v>
      </c>
      <c r="R97" s="626">
        <v>500</v>
      </c>
      <c r="S97" s="626">
        <v>1000</v>
      </c>
      <c r="T97" s="625" t="s">
        <v>499</v>
      </c>
      <c r="U97" s="625">
        <v>2006</v>
      </c>
      <c r="V97" s="626">
        <v>16213</v>
      </c>
      <c r="W97" s="627"/>
    </row>
    <row r="98" spans="1:23" ht="25.15" hidden="1" customHeight="1" x14ac:dyDescent="0.15">
      <c r="A98" s="147"/>
      <c r="B98" s="625" t="s">
        <v>3077</v>
      </c>
      <c r="C98" s="625" t="s">
        <v>15948</v>
      </c>
      <c r="D98" s="625" t="s">
        <v>3077</v>
      </c>
      <c r="E98" s="625" t="s">
        <v>15603</v>
      </c>
      <c r="F98" s="626">
        <v>1710</v>
      </c>
      <c r="G98" s="626"/>
      <c r="H98" s="626"/>
      <c r="I98" s="627" t="s">
        <v>183</v>
      </c>
      <c r="J98" s="625"/>
      <c r="K98" s="626"/>
      <c r="L98" s="626"/>
      <c r="M98" s="626"/>
      <c r="N98" s="627" t="s">
        <v>153</v>
      </c>
      <c r="O98" s="626">
        <v>30</v>
      </c>
      <c r="P98" s="626">
        <v>57</v>
      </c>
      <c r="Q98" s="626">
        <v>1710</v>
      </c>
      <c r="R98" s="626"/>
      <c r="S98" s="626"/>
      <c r="T98" s="625"/>
      <c r="U98" s="625">
        <v>2006</v>
      </c>
      <c r="V98" s="626"/>
      <c r="W98" s="627"/>
    </row>
    <row r="99" spans="1:23" ht="25.15" hidden="1" customHeight="1" x14ac:dyDescent="0.15">
      <c r="A99" s="147"/>
      <c r="B99" s="625" t="s">
        <v>3107</v>
      </c>
      <c r="C99" s="625" t="s">
        <v>13463</v>
      </c>
      <c r="D99" s="625" t="s">
        <v>3107</v>
      </c>
      <c r="E99" s="625" t="s">
        <v>12572</v>
      </c>
      <c r="F99" s="626">
        <v>38014</v>
      </c>
      <c r="G99" s="626">
        <v>1377</v>
      </c>
      <c r="H99" s="626"/>
      <c r="I99" s="627" t="s">
        <v>2277</v>
      </c>
      <c r="J99" s="625"/>
      <c r="K99" s="626"/>
      <c r="L99" s="773"/>
      <c r="M99" s="626"/>
      <c r="N99" s="627"/>
      <c r="O99" s="626"/>
      <c r="P99" s="626"/>
      <c r="Q99" s="626"/>
      <c r="R99" s="626"/>
      <c r="S99" s="626"/>
      <c r="T99" s="625"/>
      <c r="U99" s="625">
        <v>2006</v>
      </c>
      <c r="V99" s="626"/>
      <c r="W99" s="627"/>
    </row>
    <row r="100" spans="1:23" ht="25.15" hidden="1" customHeight="1" x14ac:dyDescent="0.15">
      <c r="A100" s="147"/>
      <c r="B100" s="625" t="s">
        <v>3107</v>
      </c>
      <c r="C100" s="625" t="s">
        <v>13464</v>
      </c>
      <c r="D100" s="625" t="s">
        <v>3107</v>
      </c>
      <c r="E100" s="625" t="s">
        <v>13465</v>
      </c>
      <c r="F100" s="626">
        <v>1540</v>
      </c>
      <c r="G100" s="626">
        <v>1540</v>
      </c>
      <c r="H100" s="626"/>
      <c r="I100" s="627" t="s">
        <v>2277</v>
      </c>
      <c r="J100" s="625"/>
      <c r="K100" s="626"/>
      <c r="L100" s="626"/>
      <c r="M100" s="626"/>
      <c r="N100" s="627"/>
      <c r="O100" s="626"/>
      <c r="P100" s="626"/>
      <c r="Q100" s="626"/>
      <c r="R100" s="626"/>
      <c r="S100" s="626"/>
      <c r="T100" s="625"/>
      <c r="U100" s="625">
        <v>2014</v>
      </c>
      <c r="V100" s="626"/>
      <c r="W100" s="627"/>
    </row>
    <row r="101" spans="1:23" ht="25.15" hidden="1" customHeight="1" x14ac:dyDescent="0.3">
      <c r="A101" s="495"/>
      <c r="B101" s="625" t="s">
        <v>3107</v>
      </c>
      <c r="C101" s="625" t="s">
        <v>13466</v>
      </c>
      <c r="D101" s="625" t="s">
        <v>3107</v>
      </c>
      <c r="E101" s="625" t="s">
        <v>13465</v>
      </c>
      <c r="F101" s="626">
        <v>532</v>
      </c>
      <c r="G101" s="626">
        <v>532</v>
      </c>
      <c r="H101" s="626"/>
      <c r="I101" s="627" t="s">
        <v>2277</v>
      </c>
      <c r="J101" s="625"/>
      <c r="K101" s="626"/>
      <c r="L101" s="626"/>
      <c r="M101" s="626"/>
      <c r="N101" s="627"/>
      <c r="O101" s="626"/>
      <c r="P101" s="626"/>
      <c r="Q101" s="626"/>
      <c r="R101" s="626"/>
      <c r="S101" s="626"/>
      <c r="T101" s="625"/>
      <c r="U101" s="625">
        <v>2007</v>
      </c>
      <c r="V101" s="626"/>
      <c r="W101" s="627"/>
    </row>
    <row r="102" spans="1:23" ht="25.15" hidden="1" customHeight="1" x14ac:dyDescent="0.3">
      <c r="A102" s="495"/>
      <c r="B102" s="625" t="s">
        <v>3107</v>
      </c>
      <c r="C102" s="625" t="s">
        <v>4423</v>
      </c>
      <c r="D102" s="625" t="s">
        <v>3107</v>
      </c>
      <c r="E102" s="625" t="s">
        <v>13465</v>
      </c>
      <c r="F102" s="626">
        <v>352</v>
      </c>
      <c r="G102" s="626">
        <v>352</v>
      </c>
      <c r="H102" s="626"/>
      <c r="I102" s="627" t="s">
        <v>2277</v>
      </c>
      <c r="J102" s="625"/>
      <c r="K102" s="626"/>
      <c r="L102" s="626"/>
      <c r="M102" s="626"/>
      <c r="N102" s="627"/>
      <c r="O102" s="626"/>
      <c r="P102" s="626"/>
      <c r="Q102" s="626"/>
      <c r="R102" s="626"/>
      <c r="S102" s="626"/>
      <c r="T102" s="625"/>
      <c r="U102" s="625">
        <v>2004</v>
      </c>
      <c r="V102" s="626"/>
      <c r="W102" s="627"/>
    </row>
    <row r="103" spans="1:23" ht="25.15" hidden="1" customHeight="1" x14ac:dyDescent="0.15">
      <c r="A103" s="147"/>
      <c r="B103" s="625" t="s">
        <v>1611</v>
      </c>
      <c r="C103" s="625" t="s">
        <v>4294</v>
      </c>
      <c r="D103" s="625" t="s">
        <v>1611</v>
      </c>
      <c r="E103" s="625" t="s">
        <v>1611</v>
      </c>
      <c r="F103" s="626"/>
      <c r="G103" s="626"/>
      <c r="H103" s="626"/>
      <c r="I103" s="627" t="s">
        <v>183</v>
      </c>
      <c r="J103" s="625" t="s">
        <v>153</v>
      </c>
      <c r="K103" s="626" t="s">
        <v>4295</v>
      </c>
      <c r="L103" s="626" t="s">
        <v>4296</v>
      </c>
      <c r="M103" s="626" t="s">
        <v>2027</v>
      </c>
      <c r="N103" s="627"/>
      <c r="O103" s="626"/>
      <c r="P103" s="626"/>
      <c r="Q103" s="626"/>
      <c r="R103" s="626"/>
      <c r="S103" s="626"/>
      <c r="T103" s="625"/>
      <c r="U103" s="625">
        <v>2015</v>
      </c>
      <c r="V103" s="626"/>
      <c r="W103" s="627"/>
    </row>
    <row r="104" spans="1:23" ht="25.15" hidden="1" customHeight="1" x14ac:dyDescent="0.15">
      <c r="A104" s="147"/>
      <c r="B104" s="625" t="s">
        <v>1611</v>
      </c>
      <c r="C104" s="625" t="s">
        <v>4297</v>
      </c>
      <c r="D104" s="625" t="s">
        <v>1611</v>
      </c>
      <c r="E104" s="625" t="s">
        <v>1611</v>
      </c>
      <c r="F104" s="626"/>
      <c r="G104" s="626"/>
      <c r="H104" s="626"/>
      <c r="I104" s="627" t="s">
        <v>183</v>
      </c>
      <c r="J104" s="625" t="s">
        <v>153</v>
      </c>
      <c r="K104" s="626">
        <v>96</v>
      </c>
      <c r="L104" s="626">
        <v>4</v>
      </c>
      <c r="M104" s="626">
        <v>1</v>
      </c>
      <c r="N104" s="625"/>
      <c r="O104" s="626"/>
      <c r="P104" s="626"/>
      <c r="Q104" s="626"/>
      <c r="R104" s="626"/>
      <c r="S104" s="626"/>
      <c r="T104" s="625"/>
      <c r="U104" s="625"/>
      <c r="V104" s="626"/>
      <c r="W104" s="627"/>
    </row>
    <row r="105" spans="1:23" ht="25.15" hidden="1" customHeight="1" x14ac:dyDescent="0.15">
      <c r="A105" s="147"/>
      <c r="B105" s="625" t="s">
        <v>1611</v>
      </c>
      <c r="C105" s="679" t="s">
        <v>4298</v>
      </c>
      <c r="D105" s="625" t="s">
        <v>1611</v>
      </c>
      <c r="E105" s="625" t="s">
        <v>3096</v>
      </c>
      <c r="F105" s="626">
        <v>25456</v>
      </c>
      <c r="G105" s="626">
        <v>5151</v>
      </c>
      <c r="H105" s="626">
        <v>1291</v>
      </c>
      <c r="I105" s="627" t="s">
        <v>183</v>
      </c>
      <c r="J105" s="625" t="s">
        <v>784</v>
      </c>
      <c r="K105" s="626">
        <v>180</v>
      </c>
      <c r="L105" s="626">
        <v>6</v>
      </c>
      <c r="M105" s="626">
        <v>1</v>
      </c>
      <c r="N105" s="627"/>
      <c r="O105" s="626"/>
      <c r="P105" s="626"/>
      <c r="Q105" s="626"/>
      <c r="R105" s="626"/>
      <c r="S105" s="626"/>
      <c r="T105" s="625"/>
      <c r="U105" s="625">
        <v>2010</v>
      </c>
      <c r="V105" s="626"/>
      <c r="W105" s="627"/>
    </row>
    <row r="106" spans="1:23" ht="25.15" hidden="1" customHeight="1" x14ac:dyDescent="0.15">
      <c r="A106" s="147"/>
      <c r="B106" s="625" t="s">
        <v>665</v>
      </c>
      <c r="C106" s="679" t="s">
        <v>10210</v>
      </c>
      <c r="D106" s="625" t="s">
        <v>665</v>
      </c>
      <c r="E106" s="625" t="s">
        <v>15723</v>
      </c>
      <c r="F106" s="626">
        <v>38064</v>
      </c>
      <c r="G106" s="626"/>
      <c r="H106" s="626"/>
      <c r="I106" s="627" t="s">
        <v>183</v>
      </c>
      <c r="J106" s="625" t="s">
        <v>2076</v>
      </c>
      <c r="K106" s="626">
        <v>145</v>
      </c>
      <c r="L106" s="626">
        <v>6</v>
      </c>
      <c r="M106" s="626">
        <v>1</v>
      </c>
      <c r="N106" s="627" t="s">
        <v>2076</v>
      </c>
      <c r="O106" s="626">
        <v>24</v>
      </c>
      <c r="P106" s="626">
        <v>60</v>
      </c>
      <c r="Q106" s="626">
        <v>1440</v>
      </c>
      <c r="R106" s="626"/>
      <c r="S106" s="626"/>
      <c r="T106" s="625"/>
      <c r="U106" s="625">
        <v>2017</v>
      </c>
      <c r="V106" s="626"/>
      <c r="W106" s="627"/>
    </row>
    <row r="107" spans="1:23" ht="25.15" hidden="1" customHeight="1" x14ac:dyDescent="0.15">
      <c r="A107" s="147"/>
      <c r="B107" s="625" t="s">
        <v>665</v>
      </c>
      <c r="C107" s="679" t="s">
        <v>13467</v>
      </c>
      <c r="D107" s="625" t="s">
        <v>665</v>
      </c>
      <c r="E107" s="625" t="s">
        <v>10211</v>
      </c>
      <c r="F107" s="626">
        <v>6675</v>
      </c>
      <c r="G107" s="626"/>
      <c r="H107" s="626"/>
      <c r="I107" s="627" t="s">
        <v>183</v>
      </c>
      <c r="J107" s="625" t="s">
        <v>2076</v>
      </c>
      <c r="K107" s="626">
        <v>115</v>
      </c>
      <c r="L107" s="626">
        <v>3</v>
      </c>
      <c r="M107" s="626">
        <v>1</v>
      </c>
      <c r="N107" s="627" t="s">
        <v>2076</v>
      </c>
      <c r="O107" s="626">
        <v>20</v>
      </c>
      <c r="P107" s="626">
        <v>38</v>
      </c>
      <c r="Q107" s="626">
        <v>760</v>
      </c>
      <c r="R107" s="626"/>
      <c r="S107" s="626"/>
      <c r="T107" s="625"/>
      <c r="U107" s="625">
        <v>2017</v>
      </c>
      <c r="V107" s="626"/>
      <c r="W107" s="627"/>
    </row>
    <row r="108" spans="1:23" ht="25.15" hidden="1" customHeight="1" x14ac:dyDescent="0.15">
      <c r="A108" s="147"/>
      <c r="B108" s="625" t="s">
        <v>665</v>
      </c>
      <c r="C108" s="679" t="s">
        <v>10212</v>
      </c>
      <c r="D108" s="625" t="s">
        <v>665</v>
      </c>
      <c r="E108" s="625" t="s">
        <v>10213</v>
      </c>
      <c r="F108" s="626">
        <v>193530</v>
      </c>
      <c r="G108" s="626"/>
      <c r="H108" s="626"/>
      <c r="I108" s="627" t="s">
        <v>183</v>
      </c>
      <c r="J108" s="625" t="s">
        <v>153</v>
      </c>
      <c r="K108" s="626">
        <v>190</v>
      </c>
      <c r="L108" s="626">
        <v>3</v>
      </c>
      <c r="M108" s="626">
        <v>2</v>
      </c>
      <c r="N108" s="627" t="s">
        <v>153</v>
      </c>
      <c r="O108" s="626">
        <v>32</v>
      </c>
      <c r="P108" s="626">
        <v>80</v>
      </c>
      <c r="Q108" s="626">
        <v>2400</v>
      </c>
      <c r="R108" s="626"/>
      <c r="S108" s="626"/>
      <c r="T108" s="625"/>
      <c r="U108" s="625">
        <v>2017</v>
      </c>
      <c r="V108" s="626">
        <v>0</v>
      </c>
      <c r="W108" s="627" t="s">
        <v>4308</v>
      </c>
    </row>
    <row r="109" spans="1:23" ht="25.15" hidden="1" customHeight="1" x14ac:dyDescent="0.15">
      <c r="A109" s="147"/>
      <c r="B109" s="625" t="s">
        <v>3125</v>
      </c>
      <c r="C109" s="625" t="s">
        <v>4305</v>
      </c>
      <c r="D109" s="625" t="s">
        <v>3125</v>
      </c>
      <c r="E109" s="625" t="s">
        <v>3125</v>
      </c>
      <c r="F109" s="626">
        <v>3599</v>
      </c>
      <c r="G109" s="626"/>
      <c r="H109" s="626"/>
      <c r="I109" s="627" t="s">
        <v>183</v>
      </c>
      <c r="J109" s="625" t="s">
        <v>2076</v>
      </c>
      <c r="K109" s="626">
        <v>200</v>
      </c>
      <c r="L109" s="626">
        <v>6</v>
      </c>
      <c r="M109" s="626">
        <v>1</v>
      </c>
      <c r="N109" s="627" t="s">
        <v>2076</v>
      </c>
      <c r="O109" s="626"/>
      <c r="P109" s="626"/>
      <c r="Q109" s="626">
        <v>3599</v>
      </c>
      <c r="R109" s="626"/>
      <c r="S109" s="626"/>
      <c r="T109" s="625"/>
      <c r="U109" s="625">
        <v>2012</v>
      </c>
      <c r="V109" s="626">
        <v>400</v>
      </c>
      <c r="W109" s="627" t="s">
        <v>4306</v>
      </c>
    </row>
    <row r="110" spans="1:23" ht="25.15" hidden="1" customHeight="1" x14ac:dyDescent="0.15">
      <c r="A110" s="147"/>
      <c r="B110" s="625" t="s">
        <v>3125</v>
      </c>
      <c r="C110" s="810" t="s">
        <v>4307</v>
      </c>
      <c r="D110" s="625" t="s">
        <v>3125</v>
      </c>
      <c r="E110" s="625" t="s">
        <v>3125</v>
      </c>
      <c r="F110" s="626">
        <v>3652</v>
      </c>
      <c r="G110" s="626"/>
      <c r="H110" s="626"/>
      <c r="I110" s="627" t="s">
        <v>183</v>
      </c>
      <c r="J110" s="625" t="s">
        <v>153</v>
      </c>
      <c r="K110" s="626">
        <v>147</v>
      </c>
      <c r="L110" s="626">
        <v>7</v>
      </c>
      <c r="M110" s="626">
        <v>1</v>
      </c>
      <c r="N110" s="627" t="s">
        <v>153</v>
      </c>
      <c r="O110" s="626"/>
      <c r="P110" s="626"/>
      <c r="Q110" s="626">
        <v>1632</v>
      </c>
      <c r="R110" s="626"/>
      <c r="S110" s="626"/>
      <c r="T110" s="625"/>
      <c r="U110" s="625">
        <v>2013</v>
      </c>
      <c r="V110" s="626">
        <v>124</v>
      </c>
      <c r="W110" s="626"/>
    </row>
    <row r="111" spans="1:23" ht="25.15" hidden="1" customHeight="1" x14ac:dyDescent="0.15">
      <c r="A111" s="147"/>
      <c r="B111" s="625" t="s">
        <v>3186</v>
      </c>
      <c r="C111" s="625" t="s">
        <v>4317</v>
      </c>
      <c r="D111" s="625" t="s">
        <v>3186</v>
      </c>
      <c r="E111" s="625" t="s">
        <v>3188</v>
      </c>
      <c r="F111" s="626">
        <v>1858</v>
      </c>
      <c r="G111" s="626"/>
      <c r="H111" s="626"/>
      <c r="I111" s="627" t="s">
        <v>183</v>
      </c>
      <c r="J111" s="625" t="s">
        <v>2076</v>
      </c>
      <c r="K111" s="626">
        <v>125</v>
      </c>
      <c r="L111" s="626">
        <v>6</v>
      </c>
      <c r="M111" s="626">
        <v>1</v>
      </c>
      <c r="N111" s="627" t="s">
        <v>2076</v>
      </c>
      <c r="O111" s="626">
        <v>18</v>
      </c>
      <c r="P111" s="626">
        <v>64</v>
      </c>
      <c r="Q111" s="626">
        <v>1858</v>
      </c>
      <c r="R111" s="626"/>
      <c r="S111" s="626"/>
      <c r="T111" s="625"/>
      <c r="U111" s="625">
        <v>2007</v>
      </c>
      <c r="V111" s="626"/>
      <c r="W111" s="627"/>
    </row>
    <row r="112" spans="1:23" ht="25.15" hidden="1" customHeight="1" x14ac:dyDescent="0.15">
      <c r="A112" s="147"/>
      <c r="B112" s="625" t="s">
        <v>3133</v>
      </c>
      <c r="C112" s="625" t="s">
        <v>10214</v>
      </c>
      <c r="D112" s="625" t="s">
        <v>3133</v>
      </c>
      <c r="E112" s="625" t="s">
        <v>325</v>
      </c>
      <c r="F112" s="626">
        <v>4645</v>
      </c>
      <c r="G112" s="626"/>
      <c r="H112" s="626"/>
      <c r="I112" s="627" t="s">
        <v>183</v>
      </c>
      <c r="J112" s="625" t="s">
        <v>153</v>
      </c>
      <c r="K112" s="626">
        <v>200</v>
      </c>
      <c r="L112" s="626">
        <v>8</v>
      </c>
      <c r="M112" s="626">
        <v>1</v>
      </c>
      <c r="N112" s="627" t="s">
        <v>153</v>
      </c>
      <c r="O112" s="626">
        <v>20</v>
      </c>
      <c r="P112" s="626">
        <v>85</v>
      </c>
      <c r="Q112" s="626">
        <v>4645</v>
      </c>
      <c r="R112" s="626">
        <v>500</v>
      </c>
      <c r="S112" s="626">
        <v>500</v>
      </c>
      <c r="T112" s="625" t="s">
        <v>499</v>
      </c>
      <c r="U112" s="625">
        <v>2006</v>
      </c>
      <c r="V112" s="626">
        <v>0</v>
      </c>
      <c r="W112" s="627" t="s">
        <v>4308</v>
      </c>
    </row>
    <row r="113" spans="1:23" ht="25.15" hidden="1" customHeight="1" x14ac:dyDescent="0.15">
      <c r="A113" s="147"/>
      <c r="B113" s="625" t="s">
        <v>363</v>
      </c>
      <c r="C113" s="625" t="s">
        <v>4315</v>
      </c>
      <c r="D113" s="625" t="s">
        <v>363</v>
      </c>
      <c r="E113" s="625" t="s">
        <v>13027</v>
      </c>
      <c r="F113" s="626">
        <v>52474</v>
      </c>
      <c r="G113" s="626"/>
      <c r="H113" s="626">
        <v>5250</v>
      </c>
      <c r="I113" s="627" t="s">
        <v>183</v>
      </c>
      <c r="J113" s="625" t="s">
        <v>4316</v>
      </c>
      <c r="K113" s="626">
        <v>200</v>
      </c>
      <c r="L113" s="626">
        <v>6</v>
      </c>
      <c r="M113" s="626">
        <v>1</v>
      </c>
      <c r="N113" s="627" t="s">
        <v>153</v>
      </c>
      <c r="O113" s="626"/>
      <c r="P113" s="626"/>
      <c r="Q113" s="626">
        <v>2508</v>
      </c>
      <c r="R113" s="626">
        <v>233</v>
      </c>
      <c r="S113" s="626">
        <v>233</v>
      </c>
      <c r="T113" s="625" t="s">
        <v>499</v>
      </c>
      <c r="U113" s="625">
        <v>2009</v>
      </c>
      <c r="V113" s="626">
        <v>418</v>
      </c>
      <c r="W113" s="627"/>
    </row>
    <row r="114" spans="1:23" ht="25.15" hidden="1" customHeight="1" x14ac:dyDescent="0.15">
      <c r="A114" s="147"/>
      <c r="B114" s="625" t="s">
        <v>3174</v>
      </c>
      <c r="C114" s="625" t="s">
        <v>13468</v>
      </c>
      <c r="D114" s="625" t="s">
        <v>3174</v>
      </c>
      <c r="E114" s="625" t="s">
        <v>3174</v>
      </c>
      <c r="F114" s="626">
        <v>1750</v>
      </c>
      <c r="G114" s="626"/>
      <c r="H114" s="626"/>
      <c r="I114" s="627" t="s">
        <v>183</v>
      </c>
      <c r="J114" s="625" t="s">
        <v>153</v>
      </c>
      <c r="K114" s="626">
        <v>70</v>
      </c>
      <c r="L114" s="626">
        <v>3</v>
      </c>
      <c r="M114" s="626">
        <v>1</v>
      </c>
      <c r="N114" s="627" t="s">
        <v>153</v>
      </c>
      <c r="O114" s="626">
        <v>10</v>
      </c>
      <c r="P114" s="626">
        <v>25</v>
      </c>
      <c r="Q114" s="626">
        <v>250</v>
      </c>
      <c r="R114" s="626"/>
      <c r="S114" s="626"/>
      <c r="T114" s="625"/>
      <c r="U114" s="625">
        <v>2011</v>
      </c>
      <c r="V114" s="626">
        <v>600</v>
      </c>
      <c r="W114" s="764" t="s">
        <v>4311</v>
      </c>
    </row>
    <row r="115" spans="1:23" ht="25.15" hidden="1" customHeight="1" x14ac:dyDescent="0.15">
      <c r="A115" s="147"/>
      <c r="B115" s="625" t="s">
        <v>3174</v>
      </c>
      <c r="C115" s="625" t="s">
        <v>4312</v>
      </c>
      <c r="D115" s="625" t="s">
        <v>3174</v>
      </c>
      <c r="E115" s="625" t="s">
        <v>15644</v>
      </c>
      <c r="F115" s="626">
        <v>2300</v>
      </c>
      <c r="G115" s="626"/>
      <c r="H115" s="626"/>
      <c r="I115" s="627" t="s">
        <v>183</v>
      </c>
      <c r="J115" s="625" t="s">
        <v>153</v>
      </c>
      <c r="K115" s="626">
        <v>120</v>
      </c>
      <c r="L115" s="626">
        <v>6</v>
      </c>
      <c r="M115" s="626">
        <v>1</v>
      </c>
      <c r="N115" s="627" t="s">
        <v>153</v>
      </c>
      <c r="O115" s="626">
        <v>15</v>
      </c>
      <c r="P115" s="626">
        <v>40</v>
      </c>
      <c r="Q115" s="626">
        <v>1800</v>
      </c>
      <c r="R115" s="626"/>
      <c r="S115" s="626"/>
      <c r="T115" s="625"/>
      <c r="U115" s="625">
        <v>2006</v>
      </c>
      <c r="V115" s="626"/>
      <c r="W115" s="764" t="s">
        <v>4313</v>
      </c>
    </row>
    <row r="116" spans="1:23" ht="25.15" hidden="1" customHeight="1" x14ac:dyDescent="0.15">
      <c r="A116" s="147"/>
      <c r="B116" s="708" t="s">
        <v>3154</v>
      </c>
      <c r="C116" s="811" t="s">
        <v>4309</v>
      </c>
      <c r="D116" s="708" t="s">
        <v>3154</v>
      </c>
      <c r="E116" s="708" t="s">
        <v>3154</v>
      </c>
      <c r="F116" s="708">
        <v>5881</v>
      </c>
      <c r="G116" s="708">
        <v>40.58</v>
      </c>
      <c r="H116" s="708">
        <v>40.58</v>
      </c>
      <c r="I116" s="708" t="s">
        <v>183</v>
      </c>
      <c r="J116" s="708" t="s">
        <v>2076</v>
      </c>
      <c r="K116" s="709">
        <v>200</v>
      </c>
      <c r="L116" s="709">
        <v>6</v>
      </c>
      <c r="M116" s="709">
        <v>1</v>
      </c>
      <c r="N116" s="708" t="s">
        <v>1401</v>
      </c>
      <c r="O116" s="709">
        <v>26</v>
      </c>
      <c r="P116" s="709">
        <v>85</v>
      </c>
      <c r="Q116" s="709">
        <v>5881</v>
      </c>
      <c r="R116" s="709"/>
      <c r="S116" s="709"/>
      <c r="T116" s="708"/>
      <c r="U116" s="811">
        <v>2011</v>
      </c>
      <c r="V116" s="708">
        <v>500</v>
      </c>
      <c r="W116" s="708"/>
    </row>
    <row r="117" spans="1:23" ht="25.15" hidden="1" customHeight="1" x14ac:dyDescent="0.15">
      <c r="A117" s="147"/>
      <c r="B117" s="625" t="s">
        <v>3306</v>
      </c>
      <c r="C117" s="625" t="s">
        <v>13469</v>
      </c>
      <c r="D117" s="625" t="s">
        <v>3306</v>
      </c>
      <c r="E117" s="625" t="s">
        <v>3306</v>
      </c>
      <c r="F117" s="626">
        <v>7149</v>
      </c>
      <c r="G117" s="626"/>
      <c r="H117" s="626"/>
      <c r="I117" s="627" t="s">
        <v>183</v>
      </c>
      <c r="J117" s="625"/>
      <c r="K117" s="626"/>
      <c r="L117" s="626"/>
      <c r="M117" s="626"/>
      <c r="N117" s="627" t="s">
        <v>153</v>
      </c>
      <c r="O117" s="626">
        <v>19</v>
      </c>
      <c r="P117" s="626">
        <v>42.5</v>
      </c>
      <c r="Q117" s="626">
        <v>807</v>
      </c>
      <c r="R117" s="626"/>
      <c r="S117" s="626"/>
      <c r="T117" s="625"/>
      <c r="U117" s="625"/>
      <c r="V117" s="626"/>
      <c r="W117" s="627"/>
    </row>
    <row r="118" spans="1:23" ht="25.15" hidden="1" customHeight="1" x14ac:dyDescent="0.15">
      <c r="A118" s="147"/>
      <c r="B118" s="625" t="s">
        <v>15949</v>
      </c>
      <c r="C118" s="625" t="s">
        <v>15950</v>
      </c>
      <c r="D118" s="625" t="s">
        <v>15949</v>
      </c>
      <c r="E118" s="625" t="s">
        <v>15951</v>
      </c>
      <c r="F118" s="626">
        <v>778</v>
      </c>
      <c r="G118" s="626"/>
      <c r="H118" s="626"/>
      <c r="I118" s="627" t="s">
        <v>2277</v>
      </c>
      <c r="J118" s="625" t="s">
        <v>2194</v>
      </c>
      <c r="K118" s="626">
        <v>170</v>
      </c>
      <c r="L118" s="626">
        <v>2</v>
      </c>
      <c r="M118" s="626">
        <v>2</v>
      </c>
      <c r="N118" s="627"/>
      <c r="O118" s="626"/>
      <c r="P118" s="626"/>
      <c r="Q118" s="626">
        <v>834</v>
      </c>
      <c r="R118" s="626"/>
      <c r="S118" s="626"/>
      <c r="T118" s="625"/>
      <c r="U118" s="625">
        <v>2010</v>
      </c>
      <c r="V118" s="626"/>
      <c r="W118" s="627"/>
    </row>
    <row r="119" spans="1:23" ht="25.15" hidden="1" customHeight="1" x14ac:dyDescent="0.15">
      <c r="A119" s="147"/>
      <c r="B119" s="625" t="s">
        <v>1004</v>
      </c>
      <c r="C119" s="625" t="s">
        <v>4314</v>
      </c>
      <c r="D119" s="625" t="s">
        <v>1004</v>
      </c>
      <c r="E119" s="625" t="s">
        <v>1004</v>
      </c>
      <c r="F119" s="626">
        <v>21182</v>
      </c>
      <c r="G119" s="626">
        <v>0</v>
      </c>
      <c r="H119" s="626">
        <v>0</v>
      </c>
      <c r="I119" s="627" t="s">
        <v>183</v>
      </c>
      <c r="J119" s="625" t="s">
        <v>153</v>
      </c>
      <c r="K119" s="626">
        <v>186</v>
      </c>
      <c r="L119" s="626">
        <v>4</v>
      </c>
      <c r="M119" s="626">
        <v>2</v>
      </c>
      <c r="N119" s="627"/>
      <c r="O119" s="626"/>
      <c r="P119" s="626"/>
      <c r="Q119" s="626">
        <v>1410</v>
      </c>
      <c r="R119" s="626"/>
      <c r="S119" s="626"/>
      <c r="T119" s="625"/>
      <c r="U119" s="625">
        <v>2009</v>
      </c>
      <c r="V119" s="626">
        <v>4052</v>
      </c>
      <c r="W119" s="627"/>
    </row>
    <row r="120" spans="1:23" ht="35.25" hidden="1" customHeight="1" x14ac:dyDescent="0.15">
      <c r="A120" s="147"/>
      <c r="B120" s="625" t="s">
        <v>3327</v>
      </c>
      <c r="C120" s="625" t="s">
        <v>741</v>
      </c>
      <c r="D120" s="625" t="s">
        <v>3327</v>
      </c>
      <c r="E120" s="625" t="s">
        <v>15906</v>
      </c>
      <c r="F120" s="626">
        <v>400</v>
      </c>
      <c r="G120" s="626"/>
      <c r="H120" s="626"/>
      <c r="I120" s="627" t="s">
        <v>183</v>
      </c>
      <c r="J120" s="625" t="s">
        <v>153</v>
      </c>
      <c r="K120" s="626">
        <v>100</v>
      </c>
      <c r="L120" s="626">
        <v>4</v>
      </c>
      <c r="M120" s="626">
        <v>1</v>
      </c>
      <c r="N120" s="627" t="s">
        <v>153</v>
      </c>
      <c r="O120" s="626">
        <v>21</v>
      </c>
      <c r="P120" s="626">
        <v>50</v>
      </c>
      <c r="Q120" s="626">
        <v>1054</v>
      </c>
      <c r="R120" s="626"/>
      <c r="S120" s="626"/>
      <c r="T120" s="625"/>
      <c r="U120" s="625">
        <v>2006</v>
      </c>
      <c r="V120" s="626">
        <v>50</v>
      </c>
      <c r="W120" s="613"/>
    </row>
    <row r="121" spans="1:23" ht="25.15" hidden="1" customHeight="1" x14ac:dyDescent="0.15">
      <c r="A121" s="147"/>
      <c r="B121" s="625" t="s">
        <v>3327</v>
      </c>
      <c r="C121" s="625" t="s">
        <v>15952</v>
      </c>
      <c r="D121" s="625" t="s">
        <v>3327</v>
      </c>
      <c r="E121" s="625" t="s">
        <v>12669</v>
      </c>
      <c r="F121" s="626">
        <v>3480</v>
      </c>
      <c r="G121" s="626"/>
      <c r="H121" s="626"/>
      <c r="I121" s="627" t="s">
        <v>183</v>
      </c>
      <c r="J121" s="625" t="s">
        <v>2194</v>
      </c>
      <c r="K121" s="626">
        <v>200</v>
      </c>
      <c r="L121" s="626">
        <v>6</v>
      </c>
      <c r="M121" s="626">
        <v>1</v>
      </c>
      <c r="N121" s="627" t="s">
        <v>2194</v>
      </c>
      <c r="O121" s="626">
        <v>21</v>
      </c>
      <c r="P121" s="626">
        <v>50</v>
      </c>
      <c r="Q121" s="626">
        <v>1054</v>
      </c>
      <c r="R121" s="626">
        <v>100</v>
      </c>
      <c r="S121" s="626">
        <v>100</v>
      </c>
      <c r="T121" s="625" t="s">
        <v>499</v>
      </c>
      <c r="U121" s="625">
        <v>2018</v>
      </c>
      <c r="V121" s="626">
        <v>900</v>
      </c>
      <c r="W121" s="627" t="s">
        <v>8205</v>
      </c>
    </row>
    <row r="122" spans="1:23" ht="25.15" hidden="1" customHeight="1" x14ac:dyDescent="0.15">
      <c r="A122" s="147"/>
      <c r="B122" s="625" t="s">
        <v>3195</v>
      </c>
      <c r="C122" s="625" t="s">
        <v>4318</v>
      </c>
      <c r="D122" s="625" t="s">
        <v>3195</v>
      </c>
      <c r="E122" s="625" t="s">
        <v>3195</v>
      </c>
      <c r="F122" s="626">
        <v>3686</v>
      </c>
      <c r="G122" s="626"/>
      <c r="H122" s="626"/>
      <c r="I122" s="627" t="s">
        <v>183</v>
      </c>
      <c r="J122" s="625" t="s">
        <v>4319</v>
      </c>
      <c r="K122" s="626">
        <v>200</v>
      </c>
      <c r="L122" s="626">
        <v>6</v>
      </c>
      <c r="M122" s="626">
        <v>1</v>
      </c>
      <c r="N122" s="627" t="s">
        <v>4320</v>
      </c>
      <c r="O122" s="626">
        <v>30</v>
      </c>
      <c r="P122" s="626">
        <v>80</v>
      </c>
      <c r="Q122" s="626">
        <v>3686</v>
      </c>
      <c r="R122" s="626"/>
      <c r="S122" s="626"/>
      <c r="T122" s="625"/>
      <c r="U122" s="625">
        <v>2005</v>
      </c>
      <c r="V122" s="626">
        <v>650</v>
      </c>
      <c r="W122" s="627" t="s">
        <v>10215</v>
      </c>
    </row>
    <row r="123" spans="1:23" s="552" customFormat="1" ht="25.35" hidden="1" customHeight="1" x14ac:dyDescent="0.15">
      <c r="A123" s="896" t="s">
        <v>57</v>
      </c>
      <c r="B123" s="897" t="s">
        <v>1005</v>
      </c>
      <c r="C123" s="671">
        <f>COUNTA(C124:C132)</f>
        <v>9</v>
      </c>
      <c r="D123" s="666"/>
      <c r="E123" s="666"/>
      <c r="F123" s="665">
        <f>SUM(F124:F132)</f>
        <v>257318</v>
      </c>
      <c r="G123" s="665">
        <f>SUM(G124:G132)</f>
        <v>2716.41</v>
      </c>
      <c r="H123" s="665">
        <f>SUM(H124:H132)</f>
        <v>2714.24</v>
      </c>
      <c r="I123" s="665"/>
      <c r="J123" s="665"/>
      <c r="K123" s="665"/>
      <c r="L123" s="665"/>
      <c r="M123" s="665"/>
      <c r="N123" s="665"/>
      <c r="O123" s="665"/>
      <c r="P123" s="665"/>
      <c r="Q123" s="665"/>
      <c r="R123" s="665"/>
      <c r="S123" s="665"/>
      <c r="T123" s="665"/>
      <c r="U123" s="665"/>
      <c r="V123" s="665"/>
      <c r="W123" s="666"/>
    </row>
    <row r="124" spans="1:23" ht="25.35" hidden="1" customHeight="1" x14ac:dyDescent="0.15">
      <c r="A124" s="898"/>
      <c r="B124" s="749" t="s">
        <v>690</v>
      </c>
      <c r="C124" s="679" t="s">
        <v>4713</v>
      </c>
      <c r="D124" s="627" t="s">
        <v>690</v>
      </c>
      <c r="E124" s="627" t="s">
        <v>4449</v>
      </c>
      <c r="F124" s="626">
        <v>41836</v>
      </c>
      <c r="G124" s="626"/>
      <c r="H124" s="626"/>
      <c r="I124" s="627" t="s">
        <v>183</v>
      </c>
      <c r="J124" s="627" t="s">
        <v>1401</v>
      </c>
      <c r="K124" s="626">
        <v>200</v>
      </c>
      <c r="L124" s="626">
        <v>8</v>
      </c>
      <c r="M124" s="626">
        <v>1</v>
      </c>
      <c r="N124" s="899" t="s">
        <v>4714</v>
      </c>
      <c r="O124" s="626"/>
      <c r="P124" s="626"/>
      <c r="Q124" s="626">
        <v>7737</v>
      </c>
      <c r="R124" s="626"/>
      <c r="S124" s="626"/>
      <c r="T124" s="627"/>
      <c r="U124" s="645">
        <v>2005</v>
      </c>
      <c r="V124" s="626">
        <v>605</v>
      </c>
      <c r="W124" s="627"/>
    </row>
    <row r="125" spans="1:23" ht="25.35" hidden="1" customHeight="1" x14ac:dyDescent="0.15">
      <c r="A125" s="898"/>
      <c r="B125" s="877" t="s">
        <v>690</v>
      </c>
      <c r="C125" s="645" t="s">
        <v>17218</v>
      </c>
      <c r="D125" s="769" t="s">
        <v>690</v>
      </c>
      <c r="E125" s="769" t="s">
        <v>4449</v>
      </c>
      <c r="F125" s="626">
        <v>34065</v>
      </c>
      <c r="G125" s="626">
        <v>49.41</v>
      </c>
      <c r="H125" s="626">
        <v>47.24</v>
      </c>
      <c r="I125" s="769" t="s">
        <v>183</v>
      </c>
      <c r="J125" s="900" t="s">
        <v>4715</v>
      </c>
      <c r="K125" s="626" t="s">
        <v>4716</v>
      </c>
      <c r="L125" s="626" t="s">
        <v>4717</v>
      </c>
      <c r="M125" s="626" t="s">
        <v>2027</v>
      </c>
      <c r="N125" s="769"/>
      <c r="O125" s="626"/>
      <c r="P125" s="626"/>
      <c r="Q125" s="626">
        <v>10687</v>
      </c>
      <c r="R125" s="626">
        <v>1781</v>
      </c>
      <c r="S125" s="626">
        <v>1781</v>
      </c>
      <c r="T125" s="769" t="s">
        <v>499</v>
      </c>
      <c r="U125" s="645">
        <v>2009</v>
      </c>
      <c r="V125" s="626">
        <v>6683</v>
      </c>
      <c r="W125" s="769"/>
    </row>
    <row r="126" spans="1:23" ht="25.35" hidden="1" customHeight="1" x14ac:dyDescent="0.15">
      <c r="A126" s="898"/>
      <c r="B126" s="877" t="s">
        <v>695</v>
      </c>
      <c r="C126" s="645" t="s">
        <v>741</v>
      </c>
      <c r="D126" s="769" t="s">
        <v>695</v>
      </c>
      <c r="E126" s="769" t="s">
        <v>695</v>
      </c>
      <c r="F126" s="626">
        <v>6212</v>
      </c>
      <c r="G126" s="626"/>
      <c r="H126" s="626"/>
      <c r="I126" s="769" t="s">
        <v>183</v>
      </c>
      <c r="J126" s="900" t="s">
        <v>1401</v>
      </c>
      <c r="K126" s="626">
        <v>400</v>
      </c>
      <c r="L126" s="626">
        <v>3</v>
      </c>
      <c r="M126" s="626">
        <v>3</v>
      </c>
      <c r="N126" s="769" t="s">
        <v>1401</v>
      </c>
      <c r="O126" s="626">
        <v>30</v>
      </c>
      <c r="P126" s="626">
        <v>160</v>
      </c>
      <c r="Q126" s="626">
        <v>5000</v>
      </c>
      <c r="R126" s="626">
        <v>300</v>
      </c>
      <c r="S126" s="626">
        <v>500</v>
      </c>
      <c r="T126" s="769" t="s">
        <v>499</v>
      </c>
      <c r="U126" s="645">
        <v>2003</v>
      </c>
      <c r="V126" s="626">
        <v>80</v>
      </c>
      <c r="W126" s="769"/>
    </row>
    <row r="127" spans="1:23" ht="25.35" hidden="1" customHeight="1" x14ac:dyDescent="0.15">
      <c r="A127" s="898"/>
      <c r="B127" s="877" t="s">
        <v>695</v>
      </c>
      <c r="C127" s="645" t="s">
        <v>741</v>
      </c>
      <c r="D127" s="769" t="s">
        <v>695</v>
      </c>
      <c r="E127" s="769" t="s">
        <v>695</v>
      </c>
      <c r="F127" s="626">
        <v>4170</v>
      </c>
      <c r="G127" s="626"/>
      <c r="H127" s="626"/>
      <c r="I127" s="769" t="s">
        <v>183</v>
      </c>
      <c r="J127" s="769" t="s">
        <v>4718</v>
      </c>
      <c r="K127" s="626">
        <v>200</v>
      </c>
      <c r="L127" s="626">
        <v>6</v>
      </c>
      <c r="M127" s="626">
        <v>1</v>
      </c>
      <c r="N127" s="769" t="s">
        <v>1401</v>
      </c>
      <c r="O127" s="626">
        <v>25</v>
      </c>
      <c r="P127" s="626">
        <v>82</v>
      </c>
      <c r="Q127" s="626">
        <v>4170</v>
      </c>
      <c r="R127" s="626"/>
      <c r="S127" s="626"/>
      <c r="T127" s="769"/>
      <c r="U127" s="645">
        <v>2016</v>
      </c>
      <c r="V127" s="626">
        <v>1800</v>
      </c>
      <c r="W127" s="769"/>
    </row>
    <row r="128" spans="1:23" ht="25.35" hidden="1" customHeight="1" x14ac:dyDescent="0.15">
      <c r="A128" s="898"/>
      <c r="B128" s="877" t="s">
        <v>1628</v>
      </c>
      <c r="C128" s="645" t="s">
        <v>4719</v>
      </c>
      <c r="D128" s="769" t="s">
        <v>1628</v>
      </c>
      <c r="E128" s="769" t="s">
        <v>16102</v>
      </c>
      <c r="F128" s="626">
        <v>13856</v>
      </c>
      <c r="G128" s="626">
        <v>2667</v>
      </c>
      <c r="H128" s="626">
        <v>2667</v>
      </c>
      <c r="I128" s="769" t="s">
        <v>429</v>
      </c>
      <c r="J128" s="769" t="s">
        <v>153</v>
      </c>
      <c r="K128" s="626">
        <v>125</v>
      </c>
      <c r="L128" s="626">
        <v>5</v>
      </c>
      <c r="M128" s="626">
        <v>1</v>
      </c>
      <c r="N128" s="769" t="s">
        <v>153</v>
      </c>
      <c r="O128" s="626"/>
      <c r="P128" s="626"/>
      <c r="Q128" s="626">
        <v>1689</v>
      </c>
      <c r="R128" s="626">
        <v>300</v>
      </c>
      <c r="S128" s="626">
        <v>500</v>
      </c>
      <c r="T128" s="769" t="s">
        <v>499</v>
      </c>
      <c r="U128" s="645">
        <v>1991</v>
      </c>
      <c r="V128" s="626">
        <v>836</v>
      </c>
      <c r="W128" s="769"/>
    </row>
    <row r="129" spans="1:23" ht="25.35" hidden="1" customHeight="1" x14ac:dyDescent="0.15">
      <c r="A129" s="898"/>
      <c r="B129" s="749" t="s">
        <v>1628</v>
      </c>
      <c r="C129" s="679" t="s">
        <v>4720</v>
      </c>
      <c r="D129" s="627" t="s">
        <v>1628</v>
      </c>
      <c r="E129" s="769" t="s">
        <v>16102</v>
      </c>
      <c r="F129" s="626">
        <v>31200</v>
      </c>
      <c r="G129" s="626"/>
      <c r="H129" s="626"/>
      <c r="I129" s="627" t="s">
        <v>183</v>
      </c>
      <c r="J129" s="627" t="s">
        <v>153</v>
      </c>
      <c r="K129" s="626">
        <v>200</v>
      </c>
      <c r="L129" s="626">
        <v>8</v>
      </c>
      <c r="M129" s="626"/>
      <c r="N129" s="627" t="s">
        <v>153</v>
      </c>
      <c r="O129" s="626"/>
      <c r="P129" s="626"/>
      <c r="Q129" s="626">
        <v>31200</v>
      </c>
      <c r="R129" s="626"/>
      <c r="S129" s="626"/>
      <c r="T129" s="627"/>
      <c r="U129" s="645">
        <v>1996</v>
      </c>
      <c r="V129" s="626">
        <v>1141</v>
      </c>
      <c r="W129" s="627"/>
    </row>
    <row r="130" spans="1:23" ht="25.35" hidden="1" customHeight="1" x14ac:dyDescent="0.15">
      <c r="A130" s="898"/>
      <c r="B130" s="749" t="s">
        <v>353</v>
      </c>
      <c r="C130" s="679" t="s">
        <v>4721</v>
      </c>
      <c r="D130" s="627" t="s">
        <v>353</v>
      </c>
      <c r="E130" s="627" t="s">
        <v>353</v>
      </c>
      <c r="F130" s="626">
        <v>4417</v>
      </c>
      <c r="G130" s="626"/>
      <c r="H130" s="626"/>
      <c r="I130" s="627" t="s">
        <v>183</v>
      </c>
      <c r="J130" s="627" t="s">
        <v>1401</v>
      </c>
      <c r="K130" s="626">
        <v>200</v>
      </c>
      <c r="L130" s="626">
        <v>8</v>
      </c>
      <c r="M130" s="626">
        <v>1</v>
      </c>
      <c r="N130" s="627" t="s">
        <v>784</v>
      </c>
      <c r="O130" s="626">
        <v>26</v>
      </c>
      <c r="P130" s="626">
        <v>160</v>
      </c>
      <c r="Q130" s="626">
        <v>4417</v>
      </c>
      <c r="R130" s="626"/>
      <c r="S130" s="626"/>
      <c r="T130" s="627"/>
      <c r="U130" s="645">
        <v>2010</v>
      </c>
      <c r="V130" s="626">
        <v>130</v>
      </c>
      <c r="W130" s="627"/>
    </row>
    <row r="131" spans="1:23" ht="25.35" hidden="1" customHeight="1" x14ac:dyDescent="0.15">
      <c r="A131" s="898"/>
      <c r="B131" s="877" t="s">
        <v>745</v>
      </c>
      <c r="C131" s="645" t="s">
        <v>4713</v>
      </c>
      <c r="D131" s="627" t="s">
        <v>745</v>
      </c>
      <c r="E131" s="627" t="s">
        <v>745</v>
      </c>
      <c r="F131" s="626">
        <v>120780</v>
      </c>
      <c r="G131" s="626"/>
      <c r="H131" s="626"/>
      <c r="I131" s="627" t="s">
        <v>183</v>
      </c>
      <c r="J131" s="627" t="s">
        <v>1411</v>
      </c>
      <c r="K131" s="626">
        <v>160</v>
      </c>
      <c r="L131" s="626">
        <v>5</v>
      </c>
      <c r="M131" s="626">
        <v>1</v>
      </c>
      <c r="N131" s="627" t="s">
        <v>4722</v>
      </c>
      <c r="O131" s="626"/>
      <c r="P131" s="626"/>
      <c r="Q131" s="626">
        <v>1815</v>
      </c>
      <c r="R131" s="626"/>
      <c r="S131" s="626"/>
      <c r="T131" s="627"/>
      <c r="U131" s="645">
        <v>2011</v>
      </c>
      <c r="V131" s="626">
        <v>800</v>
      </c>
      <c r="W131" s="699"/>
    </row>
    <row r="132" spans="1:23" ht="25.35" hidden="1" customHeight="1" x14ac:dyDescent="0.15">
      <c r="A132" s="1446"/>
      <c r="B132" s="877" t="s">
        <v>756</v>
      </c>
      <c r="C132" s="645" t="s">
        <v>4723</v>
      </c>
      <c r="D132" s="627" t="s">
        <v>756</v>
      </c>
      <c r="E132" s="627" t="s">
        <v>756</v>
      </c>
      <c r="F132" s="626">
        <v>782</v>
      </c>
      <c r="G132" s="626"/>
      <c r="H132" s="626"/>
      <c r="I132" s="627" t="s">
        <v>183</v>
      </c>
      <c r="J132" s="627" t="s">
        <v>153</v>
      </c>
      <c r="K132" s="626">
        <v>50</v>
      </c>
      <c r="L132" s="626">
        <v>2</v>
      </c>
      <c r="M132" s="626">
        <v>1</v>
      </c>
      <c r="N132" s="627" t="s">
        <v>1401</v>
      </c>
      <c r="O132" s="626"/>
      <c r="P132" s="626"/>
      <c r="Q132" s="626"/>
      <c r="R132" s="626"/>
      <c r="S132" s="626"/>
      <c r="T132" s="627"/>
      <c r="U132" s="645">
        <v>2009</v>
      </c>
      <c r="V132" s="626">
        <v>200</v>
      </c>
      <c r="W132" s="627" t="s">
        <v>17219</v>
      </c>
    </row>
    <row r="133" spans="1:23" s="552" customFormat="1" ht="25.15" hidden="1" customHeight="1" x14ac:dyDescent="0.15">
      <c r="A133" s="669" t="s">
        <v>59</v>
      </c>
      <c r="B133" s="602" t="s">
        <v>1005</v>
      </c>
      <c r="C133" s="671">
        <f>COUNTA(C134:C141)</f>
        <v>8</v>
      </c>
      <c r="D133" s="650"/>
      <c r="E133" s="650"/>
      <c r="F133" s="665">
        <f>SUM(F134:F141)</f>
        <v>137165</v>
      </c>
      <c r="G133" s="665">
        <f t="shared" ref="G133:H133" si="0">SUM(G134:G141)</f>
        <v>3093.94</v>
      </c>
      <c r="H133" s="665">
        <f t="shared" si="0"/>
        <v>4184.4400000000005</v>
      </c>
      <c r="I133" s="666"/>
      <c r="J133" s="650"/>
      <c r="K133" s="665"/>
      <c r="L133" s="665"/>
      <c r="M133" s="665"/>
      <c r="N133" s="666"/>
      <c r="O133" s="665"/>
      <c r="P133" s="665"/>
      <c r="Q133" s="665"/>
      <c r="R133" s="665"/>
      <c r="S133" s="665"/>
      <c r="T133" s="650"/>
      <c r="U133" s="650"/>
      <c r="V133" s="665"/>
      <c r="W133" s="666"/>
    </row>
    <row r="134" spans="1:23" ht="25.15" hidden="1" customHeight="1" x14ac:dyDescent="0.15">
      <c r="A134" s="234"/>
      <c r="B134" s="656" t="s">
        <v>495</v>
      </c>
      <c r="C134" s="625" t="s">
        <v>5205</v>
      </c>
      <c r="D134" s="625" t="s">
        <v>495</v>
      </c>
      <c r="E134" s="625" t="s">
        <v>4849</v>
      </c>
      <c r="F134" s="626">
        <v>6730</v>
      </c>
      <c r="G134" s="626">
        <v>2710</v>
      </c>
      <c r="H134" s="626">
        <v>3686</v>
      </c>
      <c r="I134" s="627" t="s">
        <v>429</v>
      </c>
      <c r="J134" s="625" t="s">
        <v>153</v>
      </c>
      <c r="K134" s="626">
        <v>125</v>
      </c>
      <c r="L134" s="626">
        <v>6</v>
      </c>
      <c r="M134" s="626">
        <v>1</v>
      </c>
      <c r="N134" s="627" t="s">
        <v>153</v>
      </c>
      <c r="O134" s="626">
        <v>18</v>
      </c>
      <c r="P134" s="626">
        <v>47</v>
      </c>
      <c r="Q134" s="626">
        <v>750</v>
      </c>
      <c r="R134" s="626">
        <v>1254</v>
      </c>
      <c r="S134" s="626">
        <v>1500</v>
      </c>
      <c r="T134" s="625" t="s">
        <v>185</v>
      </c>
      <c r="U134" s="625">
        <v>1990</v>
      </c>
      <c r="V134" s="626">
        <v>4532</v>
      </c>
      <c r="W134" s="625"/>
    </row>
    <row r="135" spans="1:23" ht="25.15" hidden="1" customHeight="1" x14ac:dyDescent="0.15">
      <c r="A135" s="234"/>
      <c r="B135" s="656" t="s">
        <v>495</v>
      </c>
      <c r="C135" s="625" t="s">
        <v>5206</v>
      </c>
      <c r="D135" s="625" t="s">
        <v>495</v>
      </c>
      <c r="E135" s="625" t="s">
        <v>4849</v>
      </c>
      <c r="F135" s="626">
        <v>74541</v>
      </c>
      <c r="G135" s="626"/>
      <c r="H135" s="626"/>
      <c r="I135" s="627" t="s">
        <v>183</v>
      </c>
      <c r="J135" s="625" t="s">
        <v>153</v>
      </c>
      <c r="K135" s="626">
        <v>115</v>
      </c>
      <c r="L135" s="626">
        <v>3</v>
      </c>
      <c r="M135" s="626">
        <v>1</v>
      </c>
      <c r="N135" s="627" t="s">
        <v>153</v>
      </c>
      <c r="O135" s="626">
        <v>70</v>
      </c>
      <c r="P135" s="626">
        <v>115</v>
      </c>
      <c r="Q135" s="626">
        <v>1036</v>
      </c>
      <c r="R135" s="626"/>
      <c r="S135" s="626"/>
      <c r="T135" s="625"/>
      <c r="U135" s="625">
        <v>2012</v>
      </c>
      <c r="V135" s="626">
        <v>200</v>
      </c>
      <c r="W135" s="807"/>
    </row>
    <row r="136" spans="1:23" ht="25.15" hidden="1" customHeight="1" x14ac:dyDescent="0.15">
      <c r="A136" s="234"/>
      <c r="B136" s="656" t="s">
        <v>4790</v>
      </c>
      <c r="C136" s="625" t="s">
        <v>5207</v>
      </c>
      <c r="D136" s="625" t="s">
        <v>4790</v>
      </c>
      <c r="E136" s="625" t="s">
        <v>4790</v>
      </c>
      <c r="F136" s="626">
        <v>23907</v>
      </c>
      <c r="G136" s="626">
        <v>130.94</v>
      </c>
      <c r="H136" s="626">
        <v>118.44</v>
      </c>
      <c r="I136" s="627" t="s">
        <v>183</v>
      </c>
      <c r="J136" s="625" t="s">
        <v>4310</v>
      </c>
      <c r="K136" s="626">
        <v>340</v>
      </c>
      <c r="L136" s="626">
        <v>15</v>
      </c>
      <c r="M136" s="626">
        <v>1</v>
      </c>
      <c r="N136" s="627" t="s">
        <v>1401</v>
      </c>
      <c r="O136" s="626">
        <v>95</v>
      </c>
      <c r="P136" s="626">
        <v>160</v>
      </c>
      <c r="Q136" s="626">
        <v>15190</v>
      </c>
      <c r="R136" s="626"/>
      <c r="S136" s="626">
        <v>250</v>
      </c>
      <c r="T136" s="625" t="s">
        <v>185</v>
      </c>
      <c r="U136" s="625">
        <v>2005</v>
      </c>
      <c r="V136" s="626">
        <v>1500</v>
      </c>
      <c r="W136" s="627"/>
    </row>
    <row r="137" spans="1:23" ht="25.15" hidden="1" customHeight="1" x14ac:dyDescent="0.15">
      <c r="A137" s="234"/>
      <c r="B137" s="656" t="s">
        <v>779</v>
      </c>
      <c r="C137" s="625" t="s">
        <v>5208</v>
      </c>
      <c r="D137" s="625" t="s">
        <v>779</v>
      </c>
      <c r="E137" s="625" t="s">
        <v>779</v>
      </c>
      <c r="F137" s="626">
        <v>6000</v>
      </c>
      <c r="G137" s="626">
        <v>0</v>
      </c>
      <c r="H137" s="626">
        <v>0</v>
      </c>
      <c r="I137" s="627" t="s">
        <v>183</v>
      </c>
      <c r="J137" s="625" t="s">
        <v>1401</v>
      </c>
      <c r="K137" s="626">
        <v>200</v>
      </c>
      <c r="L137" s="626">
        <v>8</v>
      </c>
      <c r="M137" s="626">
        <v>2</v>
      </c>
      <c r="N137" s="627" t="s">
        <v>1401</v>
      </c>
      <c r="O137" s="626">
        <v>60</v>
      </c>
      <c r="P137" s="626">
        <v>100</v>
      </c>
      <c r="Q137" s="626">
        <v>6000</v>
      </c>
      <c r="R137" s="626"/>
      <c r="S137" s="626">
        <v>0</v>
      </c>
      <c r="T137" s="625">
        <v>0</v>
      </c>
      <c r="U137" s="625">
        <v>2009</v>
      </c>
      <c r="V137" s="626">
        <v>30</v>
      </c>
      <c r="W137" s="627"/>
    </row>
    <row r="138" spans="1:23" ht="25.15" hidden="1" customHeight="1" x14ac:dyDescent="0.15">
      <c r="A138" s="234"/>
      <c r="B138" s="656" t="s">
        <v>779</v>
      </c>
      <c r="C138" s="625" t="s">
        <v>14827</v>
      </c>
      <c r="D138" s="625" t="s">
        <v>779</v>
      </c>
      <c r="E138" s="625" t="s">
        <v>14828</v>
      </c>
      <c r="F138" s="626">
        <v>15027</v>
      </c>
      <c r="G138" s="626">
        <v>253</v>
      </c>
      <c r="H138" s="626">
        <v>380</v>
      </c>
      <c r="I138" s="627" t="s">
        <v>183</v>
      </c>
      <c r="J138" s="625" t="s">
        <v>4718</v>
      </c>
      <c r="K138" s="626">
        <v>200</v>
      </c>
      <c r="L138" s="626">
        <v>6</v>
      </c>
      <c r="M138" s="626">
        <v>1</v>
      </c>
      <c r="N138" s="627" t="s">
        <v>153</v>
      </c>
      <c r="O138" s="626">
        <v>25</v>
      </c>
      <c r="P138" s="626">
        <v>83</v>
      </c>
      <c r="Q138" s="626">
        <v>4165</v>
      </c>
      <c r="R138" s="626">
        <v>196</v>
      </c>
      <c r="S138" s="626">
        <v>350</v>
      </c>
      <c r="T138" s="625" t="s">
        <v>185</v>
      </c>
      <c r="U138" s="625">
        <v>2020</v>
      </c>
      <c r="V138" s="626">
        <v>3830</v>
      </c>
      <c r="W138" s="627"/>
    </row>
    <row r="139" spans="1:23" ht="25.15" hidden="1" customHeight="1" x14ac:dyDescent="0.15">
      <c r="A139" s="234"/>
      <c r="B139" s="656" t="s">
        <v>4872</v>
      </c>
      <c r="C139" s="625" t="s">
        <v>17300</v>
      </c>
      <c r="D139" s="625" t="s">
        <v>4872</v>
      </c>
      <c r="E139" s="625" t="s">
        <v>4872</v>
      </c>
      <c r="F139" s="626">
        <v>3460</v>
      </c>
      <c r="G139" s="626"/>
      <c r="H139" s="626"/>
      <c r="I139" s="627" t="s">
        <v>183</v>
      </c>
      <c r="J139" s="625" t="s">
        <v>153</v>
      </c>
      <c r="K139" s="626">
        <v>186</v>
      </c>
      <c r="L139" s="626">
        <v>4</v>
      </c>
      <c r="M139" s="626">
        <v>1</v>
      </c>
      <c r="N139" s="627" t="s">
        <v>17301</v>
      </c>
      <c r="O139" s="626">
        <v>41</v>
      </c>
      <c r="P139" s="626">
        <v>51</v>
      </c>
      <c r="Q139" s="626">
        <v>3460</v>
      </c>
      <c r="R139" s="626"/>
      <c r="S139" s="626" t="s">
        <v>2226</v>
      </c>
      <c r="T139" s="625" t="s">
        <v>2226</v>
      </c>
      <c r="U139" s="625">
        <v>2022</v>
      </c>
      <c r="V139" s="626">
        <v>250</v>
      </c>
      <c r="W139" s="627"/>
    </row>
    <row r="140" spans="1:23" ht="25.15" hidden="1" customHeight="1" x14ac:dyDescent="0.15">
      <c r="A140" s="234"/>
      <c r="B140" s="656" t="s">
        <v>4818</v>
      </c>
      <c r="C140" s="625" t="s">
        <v>5209</v>
      </c>
      <c r="D140" s="625" t="s">
        <v>4818</v>
      </c>
      <c r="E140" s="625" t="s">
        <v>4818</v>
      </c>
      <c r="F140" s="626">
        <v>3500</v>
      </c>
      <c r="G140" s="626"/>
      <c r="H140" s="626"/>
      <c r="I140" s="627" t="s">
        <v>183</v>
      </c>
      <c r="J140" s="625" t="s">
        <v>153</v>
      </c>
      <c r="K140" s="626">
        <v>200</v>
      </c>
      <c r="L140" s="626">
        <v>6</v>
      </c>
      <c r="M140" s="626">
        <v>1</v>
      </c>
      <c r="N140" s="627" t="s">
        <v>153</v>
      </c>
      <c r="O140" s="626">
        <v>35</v>
      </c>
      <c r="P140" s="626">
        <v>100</v>
      </c>
      <c r="Q140" s="626">
        <v>3500</v>
      </c>
      <c r="R140" s="626"/>
      <c r="S140" s="626"/>
      <c r="T140" s="625"/>
      <c r="U140" s="625">
        <v>2007</v>
      </c>
      <c r="V140" s="626">
        <v>250</v>
      </c>
      <c r="W140" s="627"/>
    </row>
    <row r="141" spans="1:23" ht="25.15" hidden="1" customHeight="1" x14ac:dyDescent="0.15">
      <c r="A141" s="916"/>
      <c r="B141" s="656" t="s">
        <v>4842</v>
      </c>
      <c r="C141" s="625" t="s">
        <v>5209</v>
      </c>
      <c r="D141" s="625" t="s">
        <v>4842</v>
      </c>
      <c r="E141" s="625" t="s">
        <v>4842</v>
      </c>
      <c r="F141" s="626">
        <v>4000</v>
      </c>
      <c r="G141" s="626"/>
      <c r="H141" s="626"/>
      <c r="I141" s="627" t="s">
        <v>183</v>
      </c>
      <c r="J141" s="625" t="s">
        <v>153</v>
      </c>
      <c r="K141" s="626">
        <v>200</v>
      </c>
      <c r="L141" s="626">
        <v>6</v>
      </c>
      <c r="M141" s="626">
        <v>1</v>
      </c>
      <c r="N141" s="627" t="s">
        <v>153</v>
      </c>
      <c r="O141" s="626"/>
      <c r="P141" s="626"/>
      <c r="Q141" s="626"/>
      <c r="R141" s="626">
        <v>200</v>
      </c>
      <c r="S141" s="626">
        <v>400</v>
      </c>
      <c r="T141" s="625" t="s">
        <v>2922</v>
      </c>
      <c r="U141" s="625">
        <v>2004</v>
      </c>
      <c r="V141" s="626">
        <v>1599</v>
      </c>
      <c r="W141" s="627"/>
    </row>
    <row r="142" spans="1:23" s="552" customFormat="1" ht="25.15" hidden="1" customHeight="1" x14ac:dyDescent="0.15">
      <c r="A142" s="669" t="s">
        <v>94</v>
      </c>
      <c r="B142" s="650" t="s">
        <v>1005</v>
      </c>
      <c r="C142" s="671">
        <f>COUNTA(C143:C155)</f>
        <v>13</v>
      </c>
      <c r="D142" s="650"/>
      <c r="E142" s="650"/>
      <c r="F142" s="665">
        <f>SUM(F143:F155)</f>
        <v>45449</v>
      </c>
      <c r="G142" s="665">
        <f>SUM(G143:G155)</f>
        <v>9528</v>
      </c>
      <c r="H142" s="665">
        <f>SUM(H143:H155)</f>
        <v>11978</v>
      </c>
      <c r="I142" s="666"/>
      <c r="J142" s="650"/>
      <c r="K142" s="665"/>
      <c r="L142" s="665"/>
      <c r="M142" s="665"/>
      <c r="N142" s="666"/>
      <c r="O142" s="665"/>
      <c r="P142" s="665"/>
      <c r="Q142" s="665">
        <f>SUM(Q143:Q155)</f>
        <v>18413.78</v>
      </c>
      <c r="R142" s="665"/>
      <c r="S142" s="665"/>
      <c r="T142" s="650"/>
      <c r="U142" s="650"/>
      <c r="V142" s="665">
        <v>7783</v>
      </c>
      <c r="W142" s="666"/>
    </row>
    <row r="143" spans="1:23" s="1756" customFormat="1" ht="25.15" customHeight="1" x14ac:dyDescent="0.15">
      <c r="A143" s="1671"/>
      <c r="B143" s="651" t="s">
        <v>1882</v>
      </c>
      <c r="C143" s="651" t="s">
        <v>20910</v>
      </c>
      <c r="D143" s="651" t="s">
        <v>1882</v>
      </c>
      <c r="E143" s="651" t="s">
        <v>20771</v>
      </c>
      <c r="F143" s="1672">
        <v>6000</v>
      </c>
      <c r="G143" s="1672"/>
      <c r="H143" s="1672"/>
      <c r="I143" s="1670" t="s">
        <v>183</v>
      </c>
      <c r="J143" s="651"/>
      <c r="K143" s="1672"/>
      <c r="L143" s="1672"/>
      <c r="M143" s="1672"/>
      <c r="N143" s="1670"/>
      <c r="O143" s="1672"/>
      <c r="P143" s="1672"/>
      <c r="Q143" s="1672"/>
      <c r="R143" s="1672"/>
      <c r="S143" s="1672"/>
      <c r="T143" s="651"/>
      <c r="U143" s="1754"/>
      <c r="V143" s="1755"/>
      <c r="W143" s="1670" t="s">
        <v>20909</v>
      </c>
    </row>
    <row r="144" spans="1:23" s="1756" customFormat="1" ht="25.15" customHeight="1" x14ac:dyDescent="0.15">
      <c r="A144" s="1671"/>
      <c r="B144" s="1663" t="s">
        <v>1882</v>
      </c>
      <c r="C144" s="1663" t="s">
        <v>20911</v>
      </c>
      <c r="D144" s="1663" t="s">
        <v>1882</v>
      </c>
      <c r="E144" s="1663" t="s">
        <v>20771</v>
      </c>
      <c r="F144" s="1664">
        <v>1300</v>
      </c>
      <c r="G144" s="1664"/>
      <c r="H144" s="1664"/>
      <c r="I144" s="1669" t="s">
        <v>183</v>
      </c>
      <c r="J144" s="1663"/>
      <c r="K144" s="1664"/>
      <c r="L144" s="1664"/>
      <c r="M144" s="1664"/>
      <c r="N144" s="1669"/>
      <c r="O144" s="1664"/>
      <c r="P144" s="1664"/>
      <c r="Q144" s="1664"/>
      <c r="R144" s="1664"/>
      <c r="S144" s="1664"/>
      <c r="T144" s="1663"/>
      <c r="U144" s="1757"/>
      <c r="V144" s="1758"/>
      <c r="W144" s="1669" t="s">
        <v>20909</v>
      </c>
    </row>
    <row r="145" spans="1:23" s="1756" customFormat="1" ht="25.15" customHeight="1" x14ac:dyDescent="0.15">
      <c r="A145" s="1671"/>
      <c r="B145" s="1663" t="s">
        <v>1882</v>
      </c>
      <c r="C145" s="1663" t="s">
        <v>20912</v>
      </c>
      <c r="D145" s="1663" t="s">
        <v>1882</v>
      </c>
      <c r="E145" s="1663" t="s">
        <v>1882</v>
      </c>
      <c r="F145" s="1664">
        <v>3700</v>
      </c>
      <c r="G145" s="1664"/>
      <c r="H145" s="1664"/>
      <c r="I145" s="1669" t="s">
        <v>183</v>
      </c>
      <c r="J145" s="1663"/>
      <c r="K145" s="1664"/>
      <c r="L145" s="1664"/>
      <c r="M145" s="1664"/>
      <c r="N145" s="1669"/>
      <c r="O145" s="1664"/>
      <c r="P145" s="1664"/>
      <c r="Q145" s="1664"/>
      <c r="R145" s="1664"/>
      <c r="S145" s="1664"/>
      <c r="T145" s="1663"/>
      <c r="U145" s="1757"/>
      <c r="V145" s="1758"/>
      <c r="W145" s="1669" t="s">
        <v>20909</v>
      </c>
    </row>
    <row r="146" spans="1:23" s="1756" customFormat="1" ht="25.15" customHeight="1" x14ac:dyDescent="0.15">
      <c r="A146" s="1671"/>
      <c r="B146" s="1663" t="s">
        <v>1882</v>
      </c>
      <c r="C146" s="1663" t="s">
        <v>20913</v>
      </c>
      <c r="D146" s="1663" t="s">
        <v>1882</v>
      </c>
      <c r="E146" s="1663" t="s">
        <v>1882</v>
      </c>
      <c r="F146" s="1664">
        <v>1800</v>
      </c>
      <c r="G146" s="1664"/>
      <c r="H146" s="1664"/>
      <c r="I146" s="1669" t="s">
        <v>183</v>
      </c>
      <c r="J146" s="1663"/>
      <c r="K146" s="1664"/>
      <c r="L146" s="1664"/>
      <c r="M146" s="1664"/>
      <c r="N146" s="1669"/>
      <c r="O146" s="1664"/>
      <c r="P146" s="1664"/>
      <c r="Q146" s="1664"/>
      <c r="R146" s="1664"/>
      <c r="S146" s="1664"/>
      <c r="T146" s="1663"/>
      <c r="U146" s="1757"/>
      <c r="V146" s="1758"/>
      <c r="W146" s="1669" t="s">
        <v>20909</v>
      </c>
    </row>
    <row r="147" spans="1:23" s="1756" customFormat="1" ht="25.15" customHeight="1" x14ac:dyDescent="0.15">
      <c r="A147" s="1671"/>
      <c r="B147" s="1663" t="s">
        <v>1882</v>
      </c>
      <c r="C147" s="1663" t="s">
        <v>20914</v>
      </c>
      <c r="D147" s="1663" t="s">
        <v>1882</v>
      </c>
      <c r="E147" s="1663" t="s">
        <v>1882</v>
      </c>
      <c r="F147" s="1664">
        <v>560</v>
      </c>
      <c r="G147" s="1664"/>
      <c r="H147" s="1664"/>
      <c r="I147" s="1669" t="s">
        <v>183</v>
      </c>
      <c r="J147" s="1663"/>
      <c r="K147" s="1664"/>
      <c r="L147" s="1664"/>
      <c r="M147" s="1664"/>
      <c r="N147" s="1669"/>
      <c r="O147" s="1664"/>
      <c r="P147" s="1664"/>
      <c r="Q147" s="1664"/>
      <c r="R147" s="1664"/>
      <c r="S147" s="1664"/>
      <c r="T147" s="1663"/>
      <c r="U147" s="1757"/>
      <c r="V147" s="1758"/>
      <c r="W147" s="1669" t="s">
        <v>20909</v>
      </c>
    </row>
    <row r="148" spans="1:23" s="1756" customFormat="1" ht="25.15" customHeight="1" x14ac:dyDescent="0.15">
      <c r="A148" s="1671"/>
      <c r="B148" s="1663" t="s">
        <v>1882</v>
      </c>
      <c r="C148" s="1663" t="s">
        <v>20915</v>
      </c>
      <c r="D148" s="1663" t="s">
        <v>1882</v>
      </c>
      <c r="E148" s="1663" t="s">
        <v>1882</v>
      </c>
      <c r="F148" s="1664">
        <v>950</v>
      </c>
      <c r="G148" s="1664"/>
      <c r="H148" s="1664"/>
      <c r="I148" s="1669" t="s">
        <v>183</v>
      </c>
      <c r="J148" s="1663"/>
      <c r="K148" s="1664"/>
      <c r="L148" s="1664"/>
      <c r="M148" s="1664"/>
      <c r="N148" s="1669"/>
      <c r="O148" s="1664"/>
      <c r="P148" s="1664"/>
      <c r="Q148" s="1664"/>
      <c r="R148" s="1664"/>
      <c r="S148" s="1664"/>
      <c r="T148" s="1663"/>
      <c r="U148" s="1757"/>
      <c r="V148" s="1758"/>
      <c r="W148" s="1669" t="s">
        <v>20909</v>
      </c>
    </row>
    <row r="149" spans="1:23" s="1756" customFormat="1" ht="25.15" customHeight="1" x14ac:dyDescent="0.15">
      <c r="A149" s="1671"/>
      <c r="B149" s="1663" t="s">
        <v>1882</v>
      </c>
      <c r="C149" s="1663" t="s">
        <v>20916</v>
      </c>
      <c r="D149" s="1663" t="s">
        <v>1882</v>
      </c>
      <c r="E149" s="1663" t="s">
        <v>1882</v>
      </c>
      <c r="F149" s="1664">
        <v>1511</v>
      </c>
      <c r="G149" s="1664"/>
      <c r="H149" s="1664"/>
      <c r="I149" s="1669" t="s">
        <v>183</v>
      </c>
      <c r="J149" s="1663"/>
      <c r="K149" s="1664"/>
      <c r="L149" s="1664"/>
      <c r="M149" s="1664"/>
      <c r="N149" s="1669"/>
      <c r="O149" s="1664"/>
      <c r="P149" s="1664"/>
      <c r="Q149" s="1664"/>
      <c r="R149" s="1664"/>
      <c r="S149" s="1664"/>
      <c r="T149" s="1663"/>
      <c r="U149" s="1757"/>
      <c r="V149" s="1758"/>
      <c r="W149" s="1669" t="s">
        <v>20909</v>
      </c>
    </row>
    <row r="150" spans="1:23" ht="25.15" customHeight="1" x14ac:dyDescent="0.15">
      <c r="A150" s="147"/>
      <c r="B150" s="1659" t="s">
        <v>1886</v>
      </c>
      <c r="C150" s="1659" t="s">
        <v>14910</v>
      </c>
      <c r="D150" s="1659" t="s">
        <v>1886</v>
      </c>
      <c r="E150" s="1659" t="s">
        <v>1886</v>
      </c>
      <c r="F150" s="1661">
        <v>10000</v>
      </c>
      <c r="G150" s="1661"/>
      <c r="H150" s="1661"/>
      <c r="I150" s="1660" t="s">
        <v>183</v>
      </c>
      <c r="J150" s="1659" t="s">
        <v>2076</v>
      </c>
      <c r="K150" s="1661">
        <v>200</v>
      </c>
      <c r="L150" s="1661">
        <v>6</v>
      </c>
      <c r="M150" s="1661">
        <v>1</v>
      </c>
      <c r="N150" s="1660" t="s">
        <v>2076</v>
      </c>
      <c r="O150" s="1661">
        <v>26</v>
      </c>
      <c r="P150" s="1661">
        <v>30</v>
      </c>
      <c r="Q150" s="1661">
        <v>3700</v>
      </c>
      <c r="R150" s="1661"/>
      <c r="S150" s="1661"/>
      <c r="T150" s="1659"/>
      <c r="U150" s="449">
        <v>2020</v>
      </c>
      <c r="V150" s="1337">
        <v>300</v>
      </c>
      <c r="W150" s="1660"/>
    </row>
    <row r="151" spans="1:23" ht="25.15" customHeight="1" x14ac:dyDescent="0.15">
      <c r="A151" s="147"/>
      <c r="B151" s="625" t="s">
        <v>1897</v>
      </c>
      <c r="C151" s="625" t="s">
        <v>14911</v>
      </c>
      <c r="D151" s="625" t="s">
        <v>14912</v>
      </c>
      <c r="E151" s="625" t="s">
        <v>14912</v>
      </c>
      <c r="F151" s="626">
        <v>10535</v>
      </c>
      <c r="G151" s="626">
        <v>4128</v>
      </c>
      <c r="H151" s="626">
        <v>4128</v>
      </c>
      <c r="I151" s="627" t="s">
        <v>183</v>
      </c>
      <c r="J151" s="625" t="s">
        <v>14913</v>
      </c>
      <c r="K151" s="626">
        <v>200</v>
      </c>
      <c r="L151" s="626">
        <v>8</v>
      </c>
      <c r="M151" s="626">
        <v>1</v>
      </c>
      <c r="N151" s="627" t="s">
        <v>1401</v>
      </c>
      <c r="O151" s="626"/>
      <c r="P151" s="626"/>
      <c r="Q151" s="626">
        <v>2500</v>
      </c>
      <c r="R151" s="626">
        <v>350</v>
      </c>
      <c r="S151" s="626">
        <v>400</v>
      </c>
      <c r="T151" s="625" t="s">
        <v>185</v>
      </c>
      <c r="U151" s="293">
        <v>2016</v>
      </c>
      <c r="V151" s="443">
        <v>2000</v>
      </c>
      <c r="W151" s="627" t="s">
        <v>14914</v>
      </c>
    </row>
    <row r="152" spans="1:23" ht="25.15" customHeight="1" x14ac:dyDescent="0.15">
      <c r="A152" s="147"/>
      <c r="B152" s="625" t="s">
        <v>1897</v>
      </c>
      <c r="C152" s="625" t="s">
        <v>11025</v>
      </c>
      <c r="D152" s="625" t="s">
        <v>1897</v>
      </c>
      <c r="E152" s="625" t="s">
        <v>1897</v>
      </c>
      <c r="F152" s="626">
        <v>2450</v>
      </c>
      <c r="G152" s="626"/>
      <c r="H152" s="626">
        <v>2450</v>
      </c>
      <c r="I152" s="627" t="s">
        <v>183</v>
      </c>
      <c r="J152" s="625" t="s">
        <v>1401</v>
      </c>
      <c r="K152" s="626">
        <v>190</v>
      </c>
      <c r="L152" s="626">
        <v>5</v>
      </c>
      <c r="M152" s="626">
        <v>1</v>
      </c>
      <c r="N152" s="627" t="s">
        <v>1401</v>
      </c>
      <c r="O152" s="626"/>
      <c r="P152" s="626"/>
      <c r="Q152" s="626">
        <v>2450</v>
      </c>
      <c r="R152" s="626"/>
      <c r="S152" s="626"/>
      <c r="T152" s="625"/>
      <c r="U152" s="293">
        <v>2002</v>
      </c>
      <c r="V152" s="443">
        <v>50</v>
      </c>
      <c r="W152" s="627"/>
    </row>
    <row r="153" spans="1:23" ht="25.15" customHeight="1" x14ac:dyDescent="0.3">
      <c r="A153" s="495"/>
      <c r="B153" s="625" t="s">
        <v>1897</v>
      </c>
      <c r="C153" s="625" t="s">
        <v>11026</v>
      </c>
      <c r="D153" s="625" t="s">
        <v>1897</v>
      </c>
      <c r="E153" s="625" t="s">
        <v>5311</v>
      </c>
      <c r="F153" s="626">
        <v>5400</v>
      </c>
      <c r="G153" s="626">
        <v>5400</v>
      </c>
      <c r="H153" s="626">
        <v>5400</v>
      </c>
      <c r="I153" s="627" t="s">
        <v>183</v>
      </c>
      <c r="J153" s="708" t="s">
        <v>153</v>
      </c>
      <c r="K153" s="709">
        <v>210</v>
      </c>
      <c r="L153" s="709">
        <v>6</v>
      </c>
      <c r="M153" s="709">
        <v>2</v>
      </c>
      <c r="N153" s="708"/>
      <c r="O153" s="709"/>
      <c r="P153" s="709"/>
      <c r="Q153" s="709">
        <v>6720</v>
      </c>
      <c r="R153" s="709"/>
      <c r="S153" s="709"/>
      <c r="T153" s="708"/>
      <c r="U153" s="708">
        <v>2006</v>
      </c>
      <c r="V153" s="709">
        <v>500</v>
      </c>
      <c r="W153" s="613"/>
    </row>
    <row r="154" spans="1:23" ht="25.15" customHeight="1" x14ac:dyDescent="0.3">
      <c r="A154" s="495"/>
      <c r="B154" s="625" t="s">
        <v>5231</v>
      </c>
      <c r="C154" s="625" t="s">
        <v>11027</v>
      </c>
      <c r="D154" s="625" t="s">
        <v>5231</v>
      </c>
      <c r="E154" s="625" t="s">
        <v>5231</v>
      </c>
      <c r="F154" s="626"/>
      <c r="G154" s="626" t="s">
        <v>417</v>
      </c>
      <c r="H154" s="626" t="s">
        <v>417</v>
      </c>
      <c r="I154" s="627" t="s">
        <v>183</v>
      </c>
      <c r="J154" s="708" t="s">
        <v>1401</v>
      </c>
      <c r="K154" s="709">
        <v>180.06</v>
      </c>
      <c r="L154" s="709">
        <v>5</v>
      </c>
      <c r="M154" s="709">
        <v>1</v>
      </c>
      <c r="N154" s="708"/>
      <c r="O154" s="709"/>
      <c r="P154" s="709"/>
      <c r="Q154" s="709">
        <v>1800.78</v>
      </c>
      <c r="R154" s="709"/>
      <c r="S154" s="709"/>
      <c r="T154" s="708"/>
      <c r="U154" s="708">
        <v>2006</v>
      </c>
      <c r="V154" s="709">
        <v>100</v>
      </c>
      <c r="W154" s="613"/>
    </row>
    <row r="155" spans="1:23" ht="25.15" customHeight="1" x14ac:dyDescent="0.15">
      <c r="A155" s="147"/>
      <c r="B155" s="625" t="s">
        <v>5244</v>
      </c>
      <c r="C155" s="625" t="s">
        <v>11028</v>
      </c>
      <c r="D155" s="625" t="s">
        <v>5244</v>
      </c>
      <c r="E155" s="625" t="s">
        <v>11029</v>
      </c>
      <c r="F155" s="626">
        <v>1243</v>
      </c>
      <c r="G155" s="626"/>
      <c r="H155" s="626"/>
      <c r="I155" s="627" t="s">
        <v>183</v>
      </c>
      <c r="J155" s="708" t="s">
        <v>153</v>
      </c>
      <c r="K155" s="709">
        <v>100</v>
      </c>
      <c r="L155" s="709">
        <v>6</v>
      </c>
      <c r="M155" s="709">
        <v>1</v>
      </c>
      <c r="N155" s="708"/>
      <c r="O155" s="709"/>
      <c r="P155" s="709"/>
      <c r="Q155" s="709">
        <v>1243</v>
      </c>
      <c r="R155" s="709"/>
      <c r="S155" s="709"/>
      <c r="T155" s="708"/>
      <c r="U155" s="708">
        <v>2013</v>
      </c>
      <c r="V155" s="709">
        <v>100</v>
      </c>
      <c r="W155" s="613"/>
    </row>
    <row r="156" spans="1:23" s="552" customFormat="1" ht="25.15" hidden="1" customHeight="1" x14ac:dyDescent="0.15">
      <c r="A156" s="669" t="s">
        <v>95</v>
      </c>
      <c r="B156" s="650" t="s">
        <v>1005</v>
      </c>
      <c r="C156" s="671">
        <f>COUNTA(C157:C163)</f>
        <v>7</v>
      </c>
      <c r="D156" s="650"/>
      <c r="E156" s="650" t="s">
        <v>1972</v>
      </c>
      <c r="F156" s="665">
        <f>SUM(F157:F163)</f>
        <v>63560</v>
      </c>
      <c r="G156" s="665">
        <f>SUM(G157:G163)</f>
        <v>4015</v>
      </c>
      <c r="H156" s="665">
        <f>SUM(H157:H163)</f>
        <v>4543.6000000000004</v>
      </c>
      <c r="I156" s="976"/>
      <c r="J156" s="650"/>
      <c r="K156" s="665"/>
      <c r="L156" s="665"/>
      <c r="M156" s="665"/>
      <c r="N156" s="976"/>
      <c r="O156" s="665"/>
      <c r="P156" s="665"/>
      <c r="Q156" s="665"/>
      <c r="R156" s="665"/>
      <c r="S156" s="665"/>
      <c r="T156" s="650"/>
      <c r="U156" s="650"/>
      <c r="V156" s="665"/>
      <c r="W156" s="976"/>
    </row>
    <row r="157" spans="1:23" ht="25.15" hidden="1" customHeight="1" x14ac:dyDescent="0.15">
      <c r="A157" s="147"/>
      <c r="B157" s="625" t="s">
        <v>5706</v>
      </c>
      <c r="C157" s="625" t="s">
        <v>11005</v>
      </c>
      <c r="D157" s="625" t="s">
        <v>5706</v>
      </c>
      <c r="E157" s="625" t="s">
        <v>5847</v>
      </c>
      <c r="F157" s="626">
        <v>12731</v>
      </c>
      <c r="G157" s="626">
        <v>3248</v>
      </c>
      <c r="H157" s="626">
        <v>3698</v>
      </c>
      <c r="I157" s="683" t="s">
        <v>429</v>
      </c>
      <c r="J157" s="625" t="s">
        <v>153</v>
      </c>
      <c r="K157" s="626">
        <v>125</v>
      </c>
      <c r="L157" s="626">
        <v>6</v>
      </c>
      <c r="M157" s="626">
        <v>1</v>
      </c>
      <c r="N157" s="683" t="s">
        <v>153</v>
      </c>
      <c r="O157" s="626"/>
      <c r="P157" s="626"/>
      <c r="Q157" s="626">
        <v>920</v>
      </c>
      <c r="R157" s="626">
        <v>1400</v>
      </c>
      <c r="S157" s="626">
        <v>1700</v>
      </c>
      <c r="T157" s="625" t="s">
        <v>499</v>
      </c>
      <c r="U157" s="625">
        <v>1991</v>
      </c>
      <c r="V157" s="626">
        <v>2122</v>
      </c>
      <c r="W157" s="683"/>
    </row>
    <row r="158" spans="1:23" ht="25.15" hidden="1" customHeight="1" x14ac:dyDescent="0.15">
      <c r="A158" s="147"/>
      <c r="B158" s="625" t="s">
        <v>5706</v>
      </c>
      <c r="C158" s="625" t="s">
        <v>11006</v>
      </c>
      <c r="D158" s="625" t="s">
        <v>5706</v>
      </c>
      <c r="E158" s="625" t="s">
        <v>5847</v>
      </c>
      <c r="F158" s="626">
        <v>14839</v>
      </c>
      <c r="G158" s="626">
        <v>517</v>
      </c>
      <c r="H158" s="626">
        <v>595.6</v>
      </c>
      <c r="I158" s="683" t="s">
        <v>183</v>
      </c>
      <c r="J158" s="625" t="s">
        <v>153</v>
      </c>
      <c r="K158" s="626">
        <v>200</v>
      </c>
      <c r="L158" s="626">
        <v>8.3000000000000007</v>
      </c>
      <c r="M158" s="626">
        <v>1</v>
      </c>
      <c r="N158" s="683" t="s">
        <v>153</v>
      </c>
      <c r="O158" s="626"/>
      <c r="P158" s="626"/>
      <c r="Q158" s="626">
        <v>1881</v>
      </c>
      <c r="R158" s="626">
        <v>500</v>
      </c>
      <c r="S158" s="626">
        <v>500</v>
      </c>
      <c r="T158" s="625" t="s">
        <v>499</v>
      </c>
      <c r="U158" s="625">
        <v>2003</v>
      </c>
      <c r="V158" s="626">
        <v>1966</v>
      </c>
      <c r="W158" s="683"/>
    </row>
    <row r="159" spans="1:23" ht="25.15" hidden="1" customHeight="1" x14ac:dyDescent="0.15">
      <c r="A159" s="147"/>
      <c r="B159" s="625" t="s">
        <v>5730</v>
      </c>
      <c r="C159" s="625" t="s">
        <v>11007</v>
      </c>
      <c r="D159" s="625" t="s">
        <v>5730</v>
      </c>
      <c r="E159" s="625" t="s">
        <v>5730</v>
      </c>
      <c r="F159" s="626">
        <v>4286</v>
      </c>
      <c r="G159" s="626"/>
      <c r="H159" s="626"/>
      <c r="I159" s="683" t="s">
        <v>183</v>
      </c>
      <c r="J159" s="625" t="s">
        <v>1401</v>
      </c>
      <c r="K159" s="626">
        <v>200</v>
      </c>
      <c r="L159" s="626">
        <v>6</v>
      </c>
      <c r="M159" s="626">
        <v>1</v>
      </c>
      <c r="N159" s="683" t="s">
        <v>1401</v>
      </c>
      <c r="O159" s="626"/>
      <c r="P159" s="626"/>
      <c r="Q159" s="626">
        <v>2601</v>
      </c>
      <c r="R159" s="626"/>
      <c r="S159" s="626"/>
      <c r="T159" s="625"/>
      <c r="U159" s="625">
        <v>1992</v>
      </c>
      <c r="V159" s="626">
        <v>120</v>
      </c>
      <c r="W159" s="683"/>
    </row>
    <row r="160" spans="1:23" ht="25.15" hidden="1" customHeight="1" x14ac:dyDescent="0.3">
      <c r="A160" s="495"/>
      <c r="B160" s="625" t="s">
        <v>5730</v>
      </c>
      <c r="C160" s="625" t="s">
        <v>11008</v>
      </c>
      <c r="D160" s="625" t="s">
        <v>5730</v>
      </c>
      <c r="E160" s="625" t="s">
        <v>5730</v>
      </c>
      <c r="F160" s="626">
        <v>3899</v>
      </c>
      <c r="G160" s="626"/>
      <c r="H160" s="626"/>
      <c r="I160" s="683" t="s">
        <v>183</v>
      </c>
      <c r="J160" s="625" t="s">
        <v>784</v>
      </c>
      <c r="K160" s="626">
        <v>220</v>
      </c>
      <c r="L160" s="626">
        <v>8.3000000000000007</v>
      </c>
      <c r="M160" s="626">
        <v>1</v>
      </c>
      <c r="N160" s="683" t="s">
        <v>784</v>
      </c>
      <c r="O160" s="626"/>
      <c r="P160" s="626"/>
      <c r="Q160" s="626">
        <v>3899</v>
      </c>
      <c r="R160" s="626"/>
      <c r="S160" s="626"/>
      <c r="T160" s="625"/>
      <c r="U160" s="625">
        <v>2006</v>
      </c>
      <c r="V160" s="626">
        <v>165</v>
      </c>
      <c r="W160" s="683"/>
    </row>
    <row r="161" spans="1:55" ht="25.15" hidden="1" customHeight="1" x14ac:dyDescent="0.15">
      <c r="A161" s="147"/>
      <c r="B161" s="625" t="s">
        <v>5738</v>
      </c>
      <c r="C161" s="625" t="s">
        <v>11009</v>
      </c>
      <c r="D161" s="625" t="s">
        <v>5738</v>
      </c>
      <c r="E161" s="625" t="s">
        <v>5738</v>
      </c>
      <c r="F161" s="626">
        <v>12500</v>
      </c>
      <c r="G161" s="626"/>
      <c r="H161" s="626"/>
      <c r="I161" s="683" t="s">
        <v>183</v>
      </c>
      <c r="J161" s="625" t="s">
        <v>1401</v>
      </c>
      <c r="K161" s="626">
        <v>400</v>
      </c>
      <c r="L161" s="626">
        <v>7</v>
      </c>
      <c r="M161" s="626">
        <v>1</v>
      </c>
      <c r="N161" s="683"/>
      <c r="O161" s="626"/>
      <c r="P161" s="626"/>
      <c r="Q161" s="626">
        <v>7200</v>
      </c>
      <c r="R161" s="626">
        <v>200</v>
      </c>
      <c r="S161" s="626">
        <v>200</v>
      </c>
      <c r="T161" s="625" t="s">
        <v>185</v>
      </c>
      <c r="U161" s="625">
        <v>2009</v>
      </c>
      <c r="V161" s="626">
        <v>1000</v>
      </c>
      <c r="W161" s="683"/>
    </row>
    <row r="162" spans="1:55" ht="25.15" hidden="1" customHeight="1" x14ac:dyDescent="0.15">
      <c r="A162" s="147"/>
      <c r="B162" s="625" t="s">
        <v>5738</v>
      </c>
      <c r="C162" s="625" t="s">
        <v>11010</v>
      </c>
      <c r="D162" s="625" t="s">
        <v>5738</v>
      </c>
      <c r="E162" s="625" t="s">
        <v>5738</v>
      </c>
      <c r="F162" s="626">
        <v>10000</v>
      </c>
      <c r="G162" s="626">
        <v>250</v>
      </c>
      <c r="H162" s="626">
        <v>250</v>
      </c>
      <c r="I162" s="683" t="s">
        <v>183</v>
      </c>
      <c r="J162" s="625" t="s">
        <v>153</v>
      </c>
      <c r="K162" s="626">
        <v>200</v>
      </c>
      <c r="L162" s="626">
        <v>6.3</v>
      </c>
      <c r="M162" s="626">
        <v>1</v>
      </c>
      <c r="N162" s="683" t="s">
        <v>153</v>
      </c>
      <c r="O162" s="626">
        <v>4.5</v>
      </c>
      <c r="P162" s="626">
        <v>200</v>
      </c>
      <c r="Q162" s="626">
        <v>3400</v>
      </c>
      <c r="R162" s="626">
        <v>310</v>
      </c>
      <c r="S162" s="626">
        <v>400</v>
      </c>
      <c r="T162" s="625" t="s">
        <v>499</v>
      </c>
      <c r="U162" s="625">
        <v>2007</v>
      </c>
      <c r="V162" s="626">
        <v>1260</v>
      </c>
      <c r="W162" s="683"/>
    </row>
    <row r="163" spans="1:55" ht="25.15" hidden="1" customHeight="1" x14ac:dyDescent="0.15">
      <c r="A163" s="147"/>
      <c r="B163" s="625" t="s">
        <v>5814</v>
      </c>
      <c r="C163" s="625" t="s">
        <v>14962</v>
      </c>
      <c r="D163" s="625" t="s">
        <v>5814</v>
      </c>
      <c r="E163" s="625" t="s">
        <v>5814</v>
      </c>
      <c r="F163" s="626">
        <v>5305</v>
      </c>
      <c r="G163" s="626"/>
      <c r="H163" s="626"/>
      <c r="I163" s="683" t="s">
        <v>183</v>
      </c>
      <c r="J163" s="625" t="s">
        <v>153</v>
      </c>
      <c r="K163" s="626"/>
      <c r="L163" s="626"/>
      <c r="M163" s="626"/>
      <c r="N163" s="683"/>
      <c r="O163" s="626"/>
      <c r="P163" s="626"/>
      <c r="Q163" s="626">
        <v>1513</v>
      </c>
      <c r="R163" s="626"/>
      <c r="S163" s="626"/>
      <c r="T163" s="625"/>
      <c r="U163" s="625">
        <v>2020</v>
      </c>
      <c r="V163" s="626">
        <v>210</v>
      </c>
      <c r="W163" s="683"/>
    </row>
    <row r="164" spans="1:55" s="552" customFormat="1" ht="25.15" hidden="1" customHeight="1" x14ac:dyDescent="0.15">
      <c r="A164" s="669" t="s">
        <v>0</v>
      </c>
      <c r="B164" s="650" t="s">
        <v>2311</v>
      </c>
      <c r="C164" s="671">
        <f>COUNTA(C165:C171)</f>
        <v>7</v>
      </c>
      <c r="D164" s="650"/>
      <c r="E164" s="650"/>
      <c r="F164" s="665">
        <f>SUM(F165:F171)</f>
        <v>217284</v>
      </c>
      <c r="G164" s="665">
        <f>SUM(G165:G171)</f>
        <v>2098</v>
      </c>
      <c r="H164" s="665">
        <f>SUM(H165:H171)</f>
        <v>9657</v>
      </c>
      <c r="I164" s="665"/>
      <c r="J164" s="650"/>
      <c r="K164" s="665"/>
      <c r="L164" s="665"/>
      <c r="M164" s="665"/>
      <c r="N164" s="665"/>
      <c r="O164" s="665"/>
      <c r="P164" s="665"/>
      <c r="Q164" s="665"/>
      <c r="R164" s="665"/>
      <c r="S164" s="665"/>
      <c r="T164" s="650"/>
      <c r="U164" s="650"/>
      <c r="V164" s="665"/>
      <c r="W164" s="666"/>
      <c r="X164" s="1011"/>
      <c r="Y164" s="560"/>
      <c r="Z164" s="560"/>
      <c r="AA164" s="1012"/>
      <c r="AB164" s="560"/>
      <c r="AC164" s="560"/>
      <c r="AD164" s="560"/>
      <c r="AE164" s="560"/>
      <c r="AF164" s="560"/>
      <c r="AG164" s="560"/>
      <c r="AH164" s="560"/>
      <c r="AI164" s="557"/>
      <c r="AJ164" s="560"/>
      <c r="AK164" s="560"/>
      <c r="AL164" s="1013"/>
      <c r="AM164" s="560"/>
      <c r="AN164" s="560"/>
      <c r="AO164" s="560"/>
      <c r="AP164" s="560"/>
      <c r="AQ164" s="560"/>
      <c r="AR164" s="560"/>
      <c r="AS164" s="560"/>
      <c r="AT164" s="560"/>
      <c r="AU164" s="560"/>
      <c r="AV164" s="560"/>
      <c r="AW164" s="560"/>
      <c r="AX164" s="560"/>
      <c r="AY164" s="560"/>
      <c r="AZ164" s="560"/>
      <c r="BA164" s="560"/>
      <c r="BB164" s="1012"/>
      <c r="BC164" s="1013"/>
    </row>
    <row r="165" spans="1:55" ht="25.15" hidden="1" customHeight="1" x14ac:dyDescent="0.15">
      <c r="A165" s="194"/>
      <c r="B165" s="613" t="s">
        <v>1913</v>
      </c>
      <c r="C165" s="613" t="s">
        <v>10996</v>
      </c>
      <c r="D165" s="613" t="s">
        <v>1913</v>
      </c>
      <c r="E165" s="613" t="s">
        <v>1913</v>
      </c>
      <c r="F165" s="614">
        <v>20240</v>
      </c>
      <c r="G165" s="614">
        <v>308</v>
      </c>
      <c r="H165" s="614">
        <v>481</v>
      </c>
      <c r="I165" s="613" t="s">
        <v>183</v>
      </c>
      <c r="J165" s="613" t="s">
        <v>10997</v>
      </c>
      <c r="K165" s="613">
        <v>200</v>
      </c>
      <c r="L165" s="680">
        <v>6</v>
      </c>
      <c r="M165" s="613">
        <v>1</v>
      </c>
      <c r="N165" s="680" t="s">
        <v>1401</v>
      </c>
      <c r="O165" s="614">
        <v>9</v>
      </c>
      <c r="P165" s="614">
        <v>260</v>
      </c>
      <c r="Q165" s="614">
        <v>2557</v>
      </c>
      <c r="R165" s="626">
        <v>1056</v>
      </c>
      <c r="S165" s="626">
        <v>1500</v>
      </c>
      <c r="T165" s="613" t="s">
        <v>10998</v>
      </c>
      <c r="U165" s="613">
        <v>2006</v>
      </c>
      <c r="V165" s="614">
        <v>330</v>
      </c>
      <c r="W165" s="613"/>
      <c r="X165" s="6"/>
      <c r="Y165" s="6"/>
      <c r="Z165" s="6"/>
      <c r="AA165" s="1014"/>
      <c r="AB165" s="6"/>
      <c r="AC165" s="6"/>
      <c r="AD165" s="6"/>
      <c r="AE165" s="6"/>
      <c r="AF165" s="6"/>
      <c r="AG165" s="6"/>
      <c r="AH165" s="6"/>
      <c r="AI165" s="446"/>
      <c r="AJ165" s="6"/>
      <c r="AK165" s="6"/>
      <c r="AL165" s="340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1014"/>
      <c r="BC165" s="340"/>
    </row>
    <row r="166" spans="1:55" ht="25.15" hidden="1" customHeight="1" x14ac:dyDescent="0.15">
      <c r="A166" s="194"/>
      <c r="B166" s="613" t="s">
        <v>6260</v>
      </c>
      <c r="C166" s="613" t="s">
        <v>10999</v>
      </c>
      <c r="D166" s="613" t="s">
        <v>6260</v>
      </c>
      <c r="E166" s="613" t="s">
        <v>10559</v>
      </c>
      <c r="F166" s="614">
        <v>4460</v>
      </c>
      <c r="G166" s="614"/>
      <c r="H166" s="614"/>
      <c r="I166" s="613" t="s">
        <v>183</v>
      </c>
      <c r="J166" s="613" t="s">
        <v>153</v>
      </c>
      <c r="K166" s="613">
        <v>200</v>
      </c>
      <c r="L166" s="680">
        <v>6</v>
      </c>
      <c r="M166" s="613">
        <v>1</v>
      </c>
      <c r="N166" s="680" t="s">
        <v>153</v>
      </c>
      <c r="O166" s="614">
        <v>27</v>
      </c>
      <c r="P166" s="614">
        <v>97</v>
      </c>
      <c r="Q166" s="614">
        <v>4460</v>
      </c>
      <c r="R166" s="626"/>
      <c r="S166" s="626"/>
      <c r="T166" s="613"/>
      <c r="U166" s="613">
        <v>2015</v>
      </c>
      <c r="V166" s="614"/>
      <c r="W166" s="613"/>
      <c r="X166" s="6"/>
      <c r="Y166" s="6"/>
      <c r="Z166" s="6"/>
      <c r="AA166" s="1014"/>
      <c r="AB166" s="6"/>
      <c r="AC166" s="6"/>
      <c r="AD166" s="6"/>
      <c r="AE166" s="6"/>
      <c r="AF166" s="6"/>
      <c r="AG166" s="6"/>
      <c r="AH166" s="6"/>
      <c r="AI166" s="446"/>
      <c r="AJ166" s="6"/>
      <c r="AK166" s="6"/>
      <c r="AL166" s="340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1014"/>
      <c r="BC166" s="340"/>
    </row>
    <row r="167" spans="1:55" ht="25.15" hidden="1" customHeight="1" x14ac:dyDescent="0.3">
      <c r="A167" s="495"/>
      <c r="B167" s="613" t="s">
        <v>6260</v>
      </c>
      <c r="C167" s="613" t="s">
        <v>11000</v>
      </c>
      <c r="D167" s="613" t="s">
        <v>6260</v>
      </c>
      <c r="E167" s="613" t="s">
        <v>6260</v>
      </c>
      <c r="F167" s="614">
        <v>3670</v>
      </c>
      <c r="G167" s="614"/>
      <c r="H167" s="614">
        <v>3670</v>
      </c>
      <c r="I167" s="613" t="s">
        <v>183</v>
      </c>
      <c r="J167" s="613" t="s">
        <v>1401</v>
      </c>
      <c r="K167" s="613">
        <v>200</v>
      </c>
      <c r="L167" s="680"/>
      <c r="M167" s="613"/>
      <c r="N167" s="680"/>
      <c r="O167" s="614"/>
      <c r="P167" s="614"/>
      <c r="Q167" s="614">
        <v>3020</v>
      </c>
      <c r="R167" s="626"/>
      <c r="S167" s="626">
        <v>100</v>
      </c>
      <c r="T167" s="613"/>
      <c r="U167" s="376">
        <v>2009</v>
      </c>
      <c r="V167" s="443">
        <v>200</v>
      </c>
      <c r="W167" s="613"/>
      <c r="X167" s="6"/>
      <c r="Y167" s="6"/>
      <c r="Z167" s="6"/>
      <c r="AA167" s="1014"/>
      <c r="AB167" s="6"/>
      <c r="AC167" s="6"/>
      <c r="AD167" s="6"/>
      <c r="AE167" s="6"/>
      <c r="AF167" s="6"/>
      <c r="AG167" s="6"/>
      <c r="AH167" s="6"/>
      <c r="AI167" s="446"/>
      <c r="AJ167" s="6"/>
      <c r="AK167" s="6"/>
      <c r="AL167" s="340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1014"/>
      <c r="BC167" s="340"/>
    </row>
    <row r="168" spans="1:55" ht="25.15" hidden="1" customHeight="1" x14ac:dyDescent="0.15">
      <c r="A168" s="194"/>
      <c r="B168" s="613" t="s">
        <v>6265</v>
      </c>
      <c r="C168" s="613" t="s">
        <v>11001</v>
      </c>
      <c r="D168" s="613" t="s">
        <v>6265</v>
      </c>
      <c r="E168" s="613" t="s">
        <v>6265</v>
      </c>
      <c r="F168" s="614">
        <v>179425</v>
      </c>
      <c r="G168" s="614">
        <v>1790</v>
      </c>
      <c r="H168" s="614">
        <v>1790</v>
      </c>
      <c r="I168" s="613" t="s">
        <v>183</v>
      </c>
      <c r="J168" s="613" t="s">
        <v>9373</v>
      </c>
      <c r="K168" s="613">
        <v>200</v>
      </c>
      <c r="L168" s="680">
        <v>6.3</v>
      </c>
      <c r="M168" s="613">
        <v>1</v>
      </c>
      <c r="N168" s="680" t="s">
        <v>153</v>
      </c>
      <c r="O168" s="614">
        <v>5.9</v>
      </c>
      <c r="P168" s="614">
        <v>216</v>
      </c>
      <c r="Q168" s="614">
        <v>1274.4000000000001</v>
      </c>
      <c r="R168" s="626">
        <v>964</v>
      </c>
      <c r="S168" s="626">
        <v>3000</v>
      </c>
      <c r="T168" s="613" t="s">
        <v>10998</v>
      </c>
      <c r="U168" s="376">
        <v>2007</v>
      </c>
      <c r="V168" s="443">
        <v>2492</v>
      </c>
      <c r="W168" s="613"/>
      <c r="X168" s="6"/>
      <c r="Y168" s="6"/>
      <c r="Z168" s="6"/>
      <c r="AA168" s="1014"/>
      <c r="AB168" s="6"/>
      <c r="AC168" s="6"/>
      <c r="AD168" s="6"/>
      <c r="AE168" s="6"/>
      <c r="AF168" s="6"/>
      <c r="AG168" s="6"/>
      <c r="AH168" s="6"/>
      <c r="AI168" s="446"/>
      <c r="AJ168" s="6"/>
      <c r="AK168" s="6"/>
      <c r="AL168" s="340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1014"/>
      <c r="BC168" s="340"/>
    </row>
    <row r="169" spans="1:55" ht="25.15" hidden="1" customHeight="1" x14ac:dyDescent="0.15">
      <c r="A169" s="194"/>
      <c r="B169" s="625" t="s">
        <v>6268</v>
      </c>
      <c r="C169" s="625" t="s">
        <v>11002</v>
      </c>
      <c r="D169" s="625" t="s">
        <v>6268</v>
      </c>
      <c r="E169" s="625" t="s">
        <v>6705</v>
      </c>
      <c r="F169" s="626">
        <v>2601</v>
      </c>
      <c r="G169" s="626"/>
      <c r="H169" s="626">
        <v>2601</v>
      </c>
      <c r="I169" s="627" t="s">
        <v>183</v>
      </c>
      <c r="J169" s="625" t="s">
        <v>1401</v>
      </c>
      <c r="K169" s="626">
        <v>200</v>
      </c>
      <c r="L169" s="626">
        <v>6</v>
      </c>
      <c r="M169" s="626">
        <v>1</v>
      </c>
      <c r="N169" s="627" t="s">
        <v>1401</v>
      </c>
      <c r="O169" s="626"/>
      <c r="P169" s="626"/>
      <c r="Q169" s="626">
        <v>2601</v>
      </c>
      <c r="R169" s="626"/>
      <c r="S169" s="626">
        <v>100</v>
      </c>
      <c r="T169" s="625"/>
      <c r="U169" s="293">
        <v>2006</v>
      </c>
      <c r="V169" s="443">
        <v>179</v>
      </c>
      <c r="W169" s="627"/>
      <c r="X169" s="6"/>
      <c r="Y169" s="6"/>
      <c r="Z169" s="6"/>
      <c r="AA169" s="1014"/>
      <c r="AB169" s="6"/>
      <c r="AC169" s="6"/>
      <c r="AD169" s="6"/>
      <c r="AE169" s="6"/>
      <c r="AF169" s="6"/>
      <c r="AG169" s="6"/>
      <c r="AH169" s="6"/>
      <c r="AI169" s="446"/>
      <c r="AJ169" s="6"/>
      <c r="AK169" s="6"/>
      <c r="AL169" s="340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1014"/>
      <c r="BC169" s="340"/>
    </row>
    <row r="170" spans="1:55" ht="25.15" hidden="1" customHeight="1" x14ac:dyDescent="0.15">
      <c r="A170" s="194"/>
      <c r="B170" s="625" t="s">
        <v>6268</v>
      </c>
      <c r="C170" s="625" t="s">
        <v>11003</v>
      </c>
      <c r="D170" s="625" t="s">
        <v>6268</v>
      </c>
      <c r="E170" s="625" t="s">
        <v>6705</v>
      </c>
      <c r="F170" s="626">
        <v>1115</v>
      </c>
      <c r="G170" s="626"/>
      <c r="H170" s="626">
        <v>1115</v>
      </c>
      <c r="I170" s="627" t="s">
        <v>183</v>
      </c>
      <c r="J170" s="625" t="s">
        <v>3166</v>
      </c>
      <c r="K170" s="626"/>
      <c r="L170" s="626">
        <v>4</v>
      </c>
      <c r="M170" s="626">
        <v>1</v>
      </c>
      <c r="N170" s="627" t="s">
        <v>153</v>
      </c>
      <c r="O170" s="626">
        <v>4</v>
      </c>
      <c r="P170" s="626"/>
      <c r="Q170" s="626">
        <v>1115</v>
      </c>
      <c r="R170" s="626"/>
      <c r="S170" s="626"/>
      <c r="T170" s="625"/>
      <c r="U170" s="293">
        <v>2015</v>
      </c>
      <c r="V170" s="443">
        <v>40</v>
      </c>
      <c r="W170" s="627"/>
      <c r="X170" s="6"/>
      <c r="Y170" s="6"/>
      <c r="Z170" s="6"/>
      <c r="AA170" s="1014"/>
      <c r="AB170" s="6"/>
      <c r="AC170" s="6"/>
      <c r="AD170" s="6"/>
      <c r="AE170" s="6"/>
      <c r="AF170" s="6"/>
      <c r="AG170" s="6"/>
      <c r="AH170" s="6"/>
      <c r="AI170" s="446"/>
      <c r="AJ170" s="6"/>
      <c r="AK170" s="6"/>
      <c r="AL170" s="340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1014"/>
      <c r="BC170" s="340"/>
    </row>
    <row r="171" spans="1:55" ht="25.15" hidden="1" customHeight="1" x14ac:dyDescent="0.15">
      <c r="A171" s="194"/>
      <c r="B171" s="625" t="s">
        <v>6279</v>
      </c>
      <c r="C171" s="1015" t="s">
        <v>11004</v>
      </c>
      <c r="D171" s="625" t="s">
        <v>6279</v>
      </c>
      <c r="E171" s="625" t="s">
        <v>6279</v>
      </c>
      <c r="F171" s="626">
        <v>5773</v>
      </c>
      <c r="G171" s="626"/>
      <c r="H171" s="626"/>
      <c r="I171" s="626" t="s">
        <v>183</v>
      </c>
      <c r="J171" s="625" t="s">
        <v>1401</v>
      </c>
      <c r="K171" s="626"/>
      <c r="L171" s="626"/>
      <c r="M171" s="626">
        <v>1</v>
      </c>
      <c r="N171" s="626" t="s">
        <v>1401</v>
      </c>
      <c r="O171" s="626"/>
      <c r="P171" s="626"/>
      <c r="Q171" s="626">
        <v>5773</v>
      </c>
      <c r="R171" s="626"/>
      <c r="S171" s="626"/>
      <c r="T171" s="625"/>
      <c r="U171" s="625">
        <v>2008</v>
      </c>
      <c r="V171" s="626"/>
      <c r="W171" s="627"/>
      <c r="X171" s="6"/>
      <c r="Y171" s="6"/>
      <c r="Z171" s="6"/>
      <c r="AA171" s="1014"/>
      <c r="AB171" s="6"/>
      <c r="AC171" s="6"/>
      <c r="AD171" s="6"/>
      <c r="AE171" s="6"/>
      <c r="AF171" s="6"/>
      <c r="AG171" s="6"/>
      <c r="AH171" s="6"/>
      <c r="AI171" s="446"/>
      <c r="AJ171" s="6"/>
      <c r="AK171" s="6"/>
      <c r="AL171" s="340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1014"/>
      <c r="BC171" s="340"/>
    </row>
    <row r="172" spans="1:55" s="552" customFormat="1" ht="25.15" hidden="1" customHeight="1" x14ac:dyDescent="0.15">
      <c r="A172" s="669" t="s">
        <v>58</v>
      </c>
      <c r="B172" s="650" t="s">
        <v>1005</v>
      </c>
      <c r="C172" s="671">
        <f>COUNTA(C173:C185)</f>
        <v>13</v>
      </c>
      <c r="D172" s="650"/>
      <c r="E172" s="650"/>
      <c r="F172" s="665">
        <f>SUM(F173:F185)</f>
        <v>312416</v>
      </c>
      <c r="G172" s="665">
        <f>SUM(G173:G185)</f>
        <v>1683</v>
      </c>
      <c r="H172" s="665">
        <f>SUM(H173:H185)</f>
        <v>2429</v>
      </c>
      <c r="I172" s="666"/>
      <c r="J172" s="650"/>
      <c r="K172" s="665"/>
      <c r="L172" s="665"/>
      <c r="M172" s="665"/>
      <c r="N172" s="666"/>
      <c r="O172" s="665"/>
      <c r="P172" s="665"/>
      <c r="Q172" s="665"/>
      <c r="R172" s="665"/>
      <c r="S172" s="665"/>
      <c r="T172" s="650"/>
      <c r="U172" s="650"/>
      <c r="V172" s="665"/>
      <c r="W172" s="666"/>
    </row>
    <row r="173" spans="1:55" ht="25.15" hidden="1" customHeight="1" x14ac:dyDescent="0.15">
      <c r="A173" s="147"/>
      <c r="B173" s="625" t="s">
        <v>6788</v>
      </c>
      <c r="C173" s="625" t="s">
        <v>11012</v>
      </c>
      <c r="D173" s="625" t="s">
        <v>6788</v>
      </c>
      <c r="E173" s="625" t="s">
        <v>6792</v>
      </c>
      <c r="F173" s="626">
        <v>10080</v>
      </c>
      <c r="G173" s="626">
        <v>128</v>
      </c>
      <c r="H173" s="626">
        <v>227</v>
      </c>
      <c r="I173" s="627" t="s">
        <v>183</v>
      </c>
      <c r="J173" s="625" t="s">
        <v>4718</v>
      </c>
      <c r="K173" s="626">
        <v>200</v>
      </c>
      <c r="L173" s="626">
        <v>6</v>
      </c>
      <c r="M173" s="626">
        <v>1</v>
      </c>
      <c r="N173" s="627" t="s">
        <v>4718</v>
      </c>
      <c r="O173" s="626">
        <v>42</v>
      </c>
      <c r="P173" s="626">
        <v>100</v>
      </c>
      <c r="Q173" s="373">
        <v>5142</v>
      </c>
      <c r="R173" s="626">
        <v>0</v>
      </c>
      <c r="S173" s="626">
        <v>100</v>
      </c>
      <c r="T173" s="625" t="s">
        <v>185</v>
      </c>
      <c r="U173" s="625">
        <v>2010</v>
      </c>
      <c r="V173" s="626">
        <v>1500</v>
      </c>
      <c r="W173" s="627"/>
    </row>
    <row r="174" spans="1:55" ht="25.15" hidden="1" customHeight="1" x14ac:dyDescent="0.15">
      <c r="A174" s="147"/>
      <c r="B174" s="625" t="s">
        <v>6794</v>
      </c>
      <c r="C174" s="625" t="s">
        <v>11013</v>
      </c>
      <c r="D174" s="625" t="s">
        <v>6794</v>
      </c>
      <c r="E174" s="714" t="s">
        <v>16416</v>
      </c>
      <c r="F174" s="626">
        <v>4850</v>
      </c>
      <c r="G174" s="626"/>
      <c r="H174" s="626"/>
      <c r="I174" s="627" t="s">
        <v>183</v>
      </c>
      <c r="J174" s="625" t="s">
        <v>153</v>
      </c>
      <c r="K174" s="626">
        <v>125</v>
      </c>
      <c r="L174" s="626">
        <v>6</v>
      </c>
      <c r="M174" s="626">
        <v>1</v>
      </c>
      <c r="N174" s="627" t="s">
        <v>153</v>
      </c>
      <c r="O174" s="626">
        <v>30</v>
      </c>
      <c r="P174" s="626">
        <v>62</v>
      </c>
      <c r="Q174" s="373">
        <v>2975</v>
      </c>
      <c r="R174" s="626"/>
      <c r="S174" s="626"/>
      <c r="T174" s="625"/>
      <c r="U174" s="625">
        <v>1992</v>
      </c>
      <c r="V174" s="626"/>
      <c r="W174" s="627"/>
    </row>
    <row r="175" spans="1:55" ht="25.15" hidden="1" customHeight="1" x14ac:dyDescent="0.3">
      <c r="A175" s="495"/>
      <c r="B175" s="625" t="s">
        <v>6804</v>
      </c>
      <c r="C175" s="708" t="s">
        <v>11014</v>
      </c>
      <c r="D175" s="625" t="s">
        <v>6804</v>
      </c>
      <c r="E175" s="625" t="s">
        <v>6804</v>
      </c>
      <c r="F175" s="626">
        <v>28250</v>
      </c>
      <c r="G175" s="626">
        <v>465</v>
      </c>
      <c r="H175" s="626">
        <v>703</v>
      </c>
      <c r="I175" s="627" t="s">
        <v>183</v>
      </c>
      <c r="J175" s="625" t="s">
        <v>153</v>
      </c>
      <c r="K175" s="626">
        <v>200</v>
      </c>
      <c r="L175" s="626"/>
      <c r="M175" s="626">
        <v>1</v>
      </c>
      <c r="N175" s="627" t="s">
        <v>153</v>
      </c>
      <c r="O175" s="626">
        <v>50</v>
      </c>
      <c r="P175" s="626">
        <v>100</v>
      </c>
      <c r="Q175" s="626">
        <v>5000</v>
      </c>
      <c r="R175" s="626">
        <v>500</v>
      </c>
      <c r="S175" s="626">
        <v>700</v>
      </c>
      <c r="T175" s="625"/>
      <c r="U175" s="625"/>
      <c r="V175" s="626"/>
      <c r="W175" s="627"/>
    </row>
    <row r="176" spans="1:55" ht="25.15" hidden="1" customHeight="1" x14ac:dyDescent="0.3">
      <c r="A176" s="495"/>
      <c r="B176" s="714" t="s">
        <v>2080</v>
      </c>
      <c r="C176" s="708" t="s">
        <v>11015</v>
      </c>
      <c r="D176" s="625" t="s">
        <v>2080</v>
      </c>
      <c r="E176" s="625" t="s">
        <v>2080</v>
      </c>
      <c r="F176" s="626">
        <v>5000</v>
      </c>
      <c r="G176" s="626"/>
      <c r="H176" s="626"/>
      <c r="I176" s="627" t="s">
        <v>183</v>
      </c>
      <c r="J176" s="625" t="s">
        <v>153</v>
      </c>
      <c r="K176" s="626">
        <v>200</v>
      </c>
      <c r="L176" s="626">
        <v>6</v>
      </c>
      <c r="M176" s="626">
        <v>1</v>
      </c>
      <c r="N176" s="627" t="s">
        <v>153</v>
      </c>
      <c r="O176" s="626">
        <v>50</v>
      </c>
      <c r="P176" s="626">
        <v>100</v>
      </c>
      <c r="Q176" s="626">
        <v>4000</v>
      </c>
      <c r="R176" s="626"/>
      <c r="S176" s="626"/>
      <c r="T176" s="625"/>
      <c r="U176" s="625"/>
      <c r="V176" s="626"/>
      <c r="W176" s="627"/>
    </row>
    <row r="177" spans="1:23" ht="25.15" hidden="1" customHeight="1" x14ac:dyDescent="0.15">
      <c r="A177" s="147"/>
      <c r="B177" s="714" t="s">
        <v>2080</v>
      </c>
      <c r="C177" s="613" t="s">
        <v>11016</v>
      </c>
      <c r="D177" s="625" t="s">
        <v>2080</v>
      </c>
      <c r="E177" s="625" t="s">
        <v>2080</v>
      </c>
      <c r="F177" s="626">
        <v>20000</v>
      </c>
      <c r="G177" s="626"/>
      <c r="H177" s="626"/>
      <c r="I177" s="627" t="s">
        <v>183</v>
      </c>
      <c r="J177" s="625" t="s">
        <v>153</v>
      </c>
      <c r="K177" s="626">
        <v>200</v>
      </c>
      <c r="L177" s="626">
        <v>6</v>
      </c>
      <c r="M177" s="626">
        <v>1</v>
      </c>
      <c r="N177" s="627" t="s">
        <v>153</v>
      </c>
      <c r="O177" s="626">
        <v>23</v>
      </c>
      <c r="P177" s="626">
        <v>81</v>
      </c>
      <c r="Q177" s="626">
        <v>5000</v>
      </c>
      <c r="R177" s="626">
        <v>300</v>
      </c>
      <c r="S177" s="626">
        <v>300</v>
      </c>
      <c r="T177" s="625" t="s">
        <v>4540</v>
      </c>
      <c r="U177" s="625">
        <v>2013</v>
      </c>
      <c r="V177" s="626">
        <v>5000</v>
      </c>
      <c r="W177" s="627"/>
    </row>
    <row r="178" spans="1:23" ht="24.4" hidden="1" customHeight="1" x14ac:dyDescent="0.15">
      <c r="A178" s="147"/>
      <c r="B178" s="625" t="s">
        <v>2085</v>
      </c>
      <c r="C178" s="613" t="s">
        <v>11017</v>
      </c>
      <c r="D178" s="625" t="s">
        <v>2085</v>
      </c>
      <c r="E178" s="625" t="s">
        <v>2085</v>
      </c>
      <c r="F178" s="626">
        <v>83909</v>
      </c>
      <c r="G178" s="626">
        <v>869</v>
      </c>
      <c r="H178" s="626">
        <v>1149</v>
      </c>
      <c r="I178" s="627" t="s">
        <v>183</v>
      </c>
      <c r="J178" s="625" t="s">
        <v>153</v>
      </c>
      <c r="K178" s="626">
        <v>200</v>
      </c>
      <c r="L178" s="626">
        <v>6</v>
      </c>
      <c r="M178" s="626">
        <v>1</v>
      </c>
      <c r="N178" s="627" t="s">
        <v>153</v>
      </c>
      <c r="O178" s="626">
        <v>23</v>
      </c>
      <c r="P178" s="626">
        <v>81</v>
      </c>
      <c r="Q178" s="626">
        <v>3858</v>
      </c>
      <c r="R178" s="626">
        <v>140</v>
      </c>
      <c r="S178" s="626">
        <v>140</v>
      </c>
      <c r="T178" s="625"/>
      <c r="U178" s="625"/>
      <c r="V178" s="626"/>
      <c r="W178" s="627"/>
    </row>
    <row r="179" spans="1:23" ht="24.75" hidden="1" customHeight="1" x14ac:dyDescent="0.15">
      <c r="A179" s="147"/>
      <c r="B179" s="625" t="s">
        <v>2085</v>
      </c>
      <c r="C179" s="613" t="s">
        <v>11018</v>
      </c>
      <c r="D179" s="625" t="s">
        <v>2085</v>
      </c>
      <c r="E179" s="625" t="s">
        <v>2085</v>
      </c>
      <c r="F179" s="626"/>
      <c r="G179" s="626">
        <v>103</v>
      </c>
      <c r="H179" s="626">
        <v>149</v>
      </c>
      <c r="I179" s="627" t="s">
        <v>183</v>
      </c>
      <c r="J179" s="625" t="s">
        <v>4718</v>
      </c>
      <c r="K179" s="626">
        <v>200</v>
      </c>
      <c r="L179" s="626">
        <v>6</v>
      </c>
      <c r="M179" s="626">
        <v>1</v>
      </c>
      <c r="N179" s="627" t="s">
        <v>8654</v>
      </c>
      <c r="O179" s="626">
        <v>25</v>
      </c>
      <c r="P179" s="626">
        <v>84</v>
      </c>
      <c r="Q179" s="626">
        <v>3412</v>
      </c>
      <c r="R179" s="626">
        <v>400</v>
      </c>
      <c r="S179" s="626">
        <v>400</v>
      </c>
      <c r="T179" s="625" t="s">
        <v>7022</v>
      </c>
      <c r="U179" s="625">
        <v>2012</v>
      </c>
      <c r="V179" s="626"/>
      <c r="W179" s="627" t="s">
        <v>11019</v>
      </c>
    </row>
    <row r="180" spans="1:23" ht="24.75" hidden="1" customHeight="1" x14ac:dyDescent="0.15">
      <c r="A180" s="147"/>
      <c r="B180" s="625" t="s">
        <v>2085</v>
      </c>
      <c r="C180" s="613" t="s">
        <v>13838</v>
      </c>
      <c r="D180" s="625" t="s">
        <v>2085</v>
      </c>
      <c r="E180" s="625" t="s">
        <v>2085</v>
      </c>
      <c r="F180" s="626">
        <v>10600</v>
      </c>
      <c r="G180" s="626"/>
      <c r="H180" s="626"/>
      <c r="I180" s="627" t="s">
        <v>183</v>
      </c>
      <c r="J180" s="625" t="s">
        <v>153</v>
      </c>
      <c r="K180" s="626">
        <v>200</v>
      </c>
      <c r="L180" s="626">
        <v>10</v>
      </c>
      <c r="M180" s="626">
        <v>1</v>
      </c>
      <c r="N180" s="627" t="s">
        <v>153</v>
      </c>
      <c r="O180" s="626">
        <v>40</v>
      </c>
      <c r="P180" s="626">
        <v>80</v>
      </c>
      <c r="Q180" s="626">
        <v>10600</v>
      </c>
      <c r="R180" s="626"/>
      <c r="S180" s="626"/>
      <c r="T180" s="625"/>
      <c r="U180" s="625">
        <v>2012</v>
      </c>
      <c r="V180" s="626"/>
      <c r="W180" s="627"/>
    </row>
    <row r="181" spans="1:23" ht="24.75" hidden="1" customHeight="1" x14ac:dyDescent="0.15">
      <c r="A181" s="147"/>
      <c r="B181" s="625" t="s">
        <v>6828</v>
      </c>
      <c r="C181" s="625" t="s">
        <v>11020</v>
      </c>
      <c r="D181" s="625" t="s">
        <v>6828</v>
      </c>
      <c r="E181" s="625" t="s">
        <v>6828</v>
      </c>
      <c r="F181" s="626">
        <v>83000</v>
      </c>
      <c r="G181" s="626"/>
      <c r="H181" s="626"/>
      <c r="I181" s="627" t="s">
        <v>183</v>
      </c>
      <c r="J181" s="625" t="s">
        <v>153</v>
      </c>
      <c r="K181" s="626">
        <v>200</v>
      </c>
      <c r="L181" s="626"/>
      <c r="M181" s="626">
        <v>1</v>
      </c>
      <c r="N181" s="627" t="s">
        <v>153</v>
      </c>
      <c r="O181" s="626">
        <v>44</v>
      </c>
      <c r="P181" s="626">
        <v>100</v>
      </c>
      <c r="Q181" s="626">
        <v>3855</v>
      </c>
      <c r="R181" s="626">
        <v>200</v>
      </c>
      <c r="S181" s="626">
        <v>200</v>
      </c>
      <c r="T181" s="625" t="s">
        <v>185</v>
      </c>
      <c r="U181" s="625">
        <v>2005</v>
      </c>
      <c r="V181" s="626">
        <v>700</v>
      </c>
      <c r="W181" s="627"/>
    </row>
    <row r="182" spans="1:23" ht="24.75" hidden="1" customHeight="1" x14ac:dyDescent="0.15">
      <c r="A182" s="147"/>
      <c r="B182" s="625" t="s">
        <v>6837</v>
      </c>
      <c r="C182" s="625" t="s">
        <v>11021</v>
      </c>
      <c r="D182" s="625" t="s">
        <v>6837</v>
      </c>
      <c r="E182" s="625" t="s">
        <v>6837</v>
      </c>
      <c r="F182" s="626">
        <v>3479</v>
      </c>
      <c r="G182" s="626">
        <v>0</v>
      </c>
      <c r="H182" s="626">
        <v>0</v>
      </c>
      <c r="I182" s="627" t="s">
        <v>183</v>
      </c>
      <c r="J182" s="625" t="s">
        <v>153</v>
      </c>
      <c r="K182" s="626">
        <v>200</v>
      </c>
      <c r="L182" s="626">
        <v>6</v>
      </c>
      <c r="M182" s="626">
        <v>1</v>
      </c>
      <c r="N182" s="627" t="s">
        <v>153</v>
      </c>
      <c r="O182" s="626">
        <v>44</v>
      </c>
      <c r="P182" s="626">
        <v>100</v>
      </c>
      <c r="Q182" s="626">
        <v>3432</v>
      </c>
      <c r="R182" s="626">
        <v>0</v>
      </c>
      <c r="S182" s="626">
        <v>200</v>
      </c>
      <c r="T182" s="625"/>
      <c r="U182" s="625">
        <v>2009</v>
      </c>
      <c r="V182" s="626">
        <v>320</v>
      </c>
      <c r="W182" s="627"/>
    </row>
    <row r="183" spans="1:23" ht="24.75" hidden="1" customHeight="1" x14ac:dyDescent="0.15">
      <c r="A183" s="147"/>
      <c r="B183" s="625" t="s">
        <v>6843</v>
      </c>
      <c r="C183" s="625" t="s">
        <v>11022</v>
      </c>
      <c r="D183" s="625" t="s">
        <v>6843</v>
      </c>
      <c r="E183" s="625" t="s">
        <v>6843</v>
      </c>
      <c r="F183" s="626">
        <v>2615</v>
      </c>
      <c r="G183" s="626">
        <v>0</v>
      </c>
      <c r="H183" s="626">
        <v>0</v>
      </c>
      <c r="I183" s="627" t="s">
        <v>183</v>
      </c>
      <c r="J183" s="627" t="s">
        <v>1411</v>
      </c>
      <c r="K183" s="626">
        <v>190</v>
      </c>
      <c r="L183" s="626"/>
      <c r="M183" s="626">
        <v>2</v>
      </c>
      <c r="N183" s="627" t="s">
        <v>4722</v>
      </c>
      <c r="O183" s="626">
        <v>45</v>
      </c>
      <c r="P183" s="626">
        <v>80</v>
      </c>
      <c r="Q183" s="626">
        <v>2615</v>
      </c>
      <c r="R183" s="626">
        <v>0</v>
      </c>
      <c r="S183" s="626">
        <v>0</v>
      </c>
      <c r="T183" s="627"/>
      <c r="U183" s="645">
        <v>1992</v>
      </c>
      <c r="V183" s="626">
        <v>135</v>
      </c>
      <c r="W183" s="627"/>
    </row>
    <row r="184" spans="1:23" ht="24.75" hidden="1" customHeight="1" x14ac:dyDescent="0.15">
      <c r="A184" s="147"/>
      <c r="B184" s="625" t="s">
        <v>6877</v>
      </c>
      <c r="C184" s="625" t="s">
        <v>11023</v>
      </c>
      <c r="D184" s="625" t="s">
        <v>6877</v>
      </c>
      <c r="E184" s="625" t="s">
        <v>6877</v>
      </c>
      <c r="F184" s="626">
        <v>49737</v>
      </c>
      <c r="G184" s="626">
        <v>118</v>
      </c>
      <c r="H184" s="626">
        <v>201</v>
      </c>
      <c r="I184" s="627" t="s">
        <v>183</v>
      </c>
      <c r="J184" s="625" t="s">
        <v>153</v>
      </c>
      <c r="K184" s="626">
        <v>200</v>
      </c>
      <c r="L184" s="626">
        <v>6</v>
      </c>
      <c r="M184" s="626">
        <v>1</v>
      </c>
      <c r="N184" s="627" t="s">
        <v>153</v>
      </c>
      <c r="O184" s="626">
        <v>40</v>
      </c>
      <c r="P184" s="626">
        <v>97</v>
      </c>
      <c r="Q184" s="626">
        <v>4700</v>
      </c>
      <c r="R184" s="626">
        <v>200</v>
      </c>
      <c r="S184" s="626">
        <v>200</v>
      </c>
      <c r="T184" s="625"/>
      <c r="U184" s="625">
        <v>2009</v>
      </c>
      <c r="V184" s="626">
        <v>228</v>
      </c>
      <c r="W184" s="627"/>
    </row>
    <row r="185" spans="1:23" ht="24.75" hidden="1" customHeight="1" x14ac:dyDescent="0.15">
      <c r="A185" s="147"/>
      <c r="B185" s="625" t="s">
        <v>6877</v>
      </c>
      <c r="C185" s="625" t="s">
        <v>11024</v>
      </c>
      <c r="D185" s="625" t="s">
        <v>6877</v>
      </c>
      <c r="E185" s="625" t="s">
        <v>6877</v>
      </c>
      <c r="F185" s="626">
        <v>10896</v>
      </c>
      <c r="G185" s="626"/>
      <c r="H185" s="626"/>
      <c r="I185" s="627" t="s">
        <v>183</v>
      </c>
      <c r="J185" s="625" t="s">
        <v>153</v>
      </c>
      <c r="K185" s="626">
        <v>200</v>
      </c>
      <c r="L185" s="626">
        <v>6</v>
      </c>
      <c r="M185" s="626">
        <v>1</v>
      </c>
      <c r="N185" s="627" t="s">
        <v>153</v>
      </c>
      <c r="O185" s="626">
        <v>42</v>
      </c>
      <c r="P185" s="626">
        <v>100</v>
      </c>
      <c r="Q185" s="626">
        <v>3795</v>
      </c>
      <c r="R185" s="626"/>
      <c r="S185" s="626"/>
      <c r="T185" s="625"/>
      <c r="U185" s="625">
        <v>2009</v>
      </c>
      <c r="V185" s="626">
        <v>244</v>
      </c>
      <c r="W185" s="627"/>
    </row>
    <row r="186" spans="1:23" s="552" customFormat="1" ht="24.75" hidden="1" customHeight="1" x14ac:dyDescent="0.15">
      <c r="A186" s="669" t="s">
        <v>60</v>
      </c>
      <c r="B186" s="916" t="s">
        <v>1005</v>
      </c>
      <c r="C186" s="548">
        <f>COUNTA(C187:C207)</f>
        <v>21</v>
      </c>
      <c r="D186" s="231"/>
      <c r="E186" s="231"/>
      <c r="F186" s="241">
        <f>SUM(F187:F207)</f>
        <v>179774</v>
      </c>
      <c r="G186" s="241">
        <f>SUM(G187:G207)</f>
        <v>680.23</v>
      </c>
      <c r="H186" s="241">
        <f>SUM(H187:H207)</f>
        <v>680.23</v>
      </c>
      <c r="I186" s="240"/>
      <c r="J186" s="231"/>
      <c r="K186" s="241"/>
      <c r="L186" s="241"/>
      <c r="M186" s="241"/>
      <c r="N186" s="240"/>
      <c r="O186" s="241"/>
      <c r="P186" s="241"/>
      <c r="Q186" s="241"/>
      <c r="R186" s="241"/>
      <c r="S186" s="241"/>
      <c r="T186" s="231"/>
      <c r="U186" s="231"/>
      <c r="V186" s="241"/>
      <c r="W186" s="240"/>
    </row>
    <row r="187" spans="1:23" ht="24.75" hidden="1" customHeight="1" x14ac:dyDescent="0.3">
      <c r="A187" s="495"/>
      <c r="B187" s="232" t="s">
        <v>322</v>
      </c>
      <c r="C187" s="232" t="s">
        <v>8218</v>
      </c>
      <c r="D187" s="232" t="s">
        <v>322</v>
      </c>
      <c r="E187" s="232" t="s">
        <v>325</v>
      </c>
      <c r="F187" s="144">
        <v>5228</v>
      </c>
      <c r="G187" s="144">
        <v>228</v>
      </c>
      <c r="H187" s="144">
        <v>228</v>
      </c>
      <c r="I187" s="148" t="s">
        <v>183</v>
      </c>
      <c r="J187" s="232" t="s">
        <v>153</v>
      </c>
      <c r="K187" s="144">
        <v>125</v>
      </c>
      <c r="L187" s="144">
        <v>8</v>
      </c>
      <c r="M187" s="144">
        <v>1</v>
      </c>
      <c r="N187" s="148" t="s">
        <v>153</v>
      </c>
      <c r="O187" s="144">
        <v>33</v>
      </c>
      <c r="P187" s="144">
        <v>67</v>
      </c>
      <c r="Q187" s="144">
        <v>2222</v>
      </c>
      <c r="R187" s="144"/>
      <c r="S187" s="144">
        <v>150</v>
      </c>
      <c r="T187" s="232" t="s">
        <v>185</v>
      </c>
      <c r="U187" s="143">
        <v>1997</v>
      </c>
      <c r="V187" s="144">
        <v>450</v>
      </c>
      <c r="W187" s="148"/>
    </row>
    <row r="188" spans="1:23" ht="24.75" hidden="1" customHeight="1" x14ac:dyDescent="0.3">
      <c r="A188" s="495"/>
      <c r="B188" s="232" t="s">
        <v>322</v>
      </c>
      <c r="C188" s="232" t="s">
        <v>8219</v>
      </c>
      <c r="D188" s="232" t="s">
        <v>322</v>
      </c>
      <c r="E188" s="232" t="s">
        <v>325</v>
      </c>
      <c r="F188" s="144">
        <v>2047</v>
      </c>
      <c r="G188" s="144">
        <v>65</v>
      </c>
      <c r="H188" s="144">
        <v>65</v>
      </c>
      <c r="I188" s="148" t="s">
        <v>183</v>
      </c>
      <c r="J188" s="232" t="s">
        <v>8220</v>
      </c>
      <c r="K188" s="144">
        <v>147</v>
      </c>
      <c r="L188" s="144">
        <v>4.5999999999999996</v>
      </c>
      <c r="M188" s="144">
        <v>1</v>
      </c>
      <c r="N188" s="148" t="s">
        <v>8221</v>
      </c>
      <c r="O188" s="144"/>
      <c r="P188" s="144"/>
      <c r="Q188" s="144">
        <v>2100</v>
      </c>
      <c r="R188" s="144"/>
      <c r="S188" s="144"/>
      <c r="T188" s="232"/>
      <c r="U188" s="232">
        <v>2003</v>
      </c>
      <c r="V188" s="144">
        <v>224</v>
      </c>
      <c r="W188" s="148"/>
    </row>
    <row r="189" spans="1:23" ht="24.75" hidden="1" customHeight="1" x14ac:dyDescent="0.3">
      <c r="A189" s="495"/>
      <c r="B189" s="232" t="s">
        <v>322</v>
      </c>
      <c r="C189" s="232" t="s">
        <v>8222</v>
      </c>
      <c r="D189" s="232" t="s">
        <v>322</v>
      </c>
      <c r="E189" s="232" t="s">
        <v>325</v>
      </c>
      <c r="F189" s="144">
        <v>2347</v>
      </c>
      <c r="G189" s="144"/>
      <c r="H189" s="144"/>
      <c r="I189" s="148" t="s">
        <v>183</v>
      </c>
      <c r="J189" s="232" t="s">
        <v>3017</v>
      </c>
      <c r="K189" s="144">
        <v>240</v>
      </c>
      <c r="L189" s="144">
        <v>6</v>
      </c>
      <c r="M189" s="144">
        <v>1</v>
      </c>
      <c r="N189" s="148"/>
      <c r="O189" s="144"/>
      <c r="P189" s="144"/>
      <c r="Q189" s="144">
        <v>2400</v>
      </c>
      <c r="R189" s="144"/>
      <c r="S189" s="144"/>
      <c r="T189" s="232"/>
      <c r="U189" s="232">
        <v>2005</v>
      </c>
      <c r="V189" s="144">
        <v>80</v>
      </c>
      <c r="W189" s="148"/>
    </row>
    <row r="190" spans="1:23" ht="24.75" hidden="1" customHeight="1" x14ac:dyDescent="0.3">
      <c r="A190" s="495"/>
      <c r="B190" s="232" t="s">
        <v>322</v>
      </c>
      <c r="C190" s="232" t="s">
        <v>8223</v>
      </c>
      <c r="D190" s="232" t="s">
        <v>322</v>
      </c>
      <c r="E190" s="232" t="s">
        <v>8224</v>
      </c>
      <c r="F190" s="144">
        <v>6393</v>
      </c>
      <c r="G190" s="144"/>
      <c r="H190" s="144"/>
      <c r="I190" s="148" t="s">
        <v>183</v>
      </c>
      <c r="J190" s="232" t="s">
        <v>8225</v>
      </c>
      <c r="K190" s="144" t="s">
        <v>8226</v>
      </c>
      <c r="L190" s="144" t="s">
        <v>8227</v>
      </c>
      <c r="M190" s="144">
        <v>3</v>
      </c>
      <c r="N190" s="148" t="s">
        <v>8225</v>
      </c>
      <c r="O190" s="144"/>
      <c r="P190" s="144"/>
      <c r="Q190" s="144">
        <v>3420</v>
      </c>
      <c r="R190" s="144"/>
      <c r="S190" s="144"/>
      <c r="T190" s="232"/>
      <c r="U190" s="232">
        <v>2006</v>
      </c>
      <c r="V190" s="144">
        <v>36</v>
      </c>
      <c r="W190" s="148"/>
    </row>
    <row r="191" spans="1:23" ht="24.75" hidden="1" customHeight="1" x14ac:dyDescent="0.3">
      <c r="A191" s="495"/>
      <c r="B191" s="232" t="s">
        <v>322</v>
      </c>
      <c r="C191" s="232" t="s">
        <v>8228</v>
      </c>
      <c r="D191" s="232" t="s">
        <v>322</v>
      </c>
      <c r="E191" s="232" t="s">
        <v>325</v>
      </c>
      <c r="F191" s="144">
        <v>1200</v>
      </c>
      <c r="G191" s="144"/>
      <c r="H191" s="144"/>
      <c r="I191" s="148" t="s">
        <v>183</v>
      </c>
      <c r="J191" s="232" t="s">
        <v>4718</v>
      </c>
      <c r="K191" s="144">
        <v>200</v>
      </c>
      <c r="L191" s="144">
        <v>6</v>
      </c>
      <c r="M191" s="144">
        <v>1</v>
      </c>
      <c r="N191" s="148" t="s">
        <v>4718</v>
      </c>
      <c r="O191" s="144">
        <v>25</v>
      </c>
      <c r="P191" s="144">
        <v>82</v>
      </c>
      <c r="Q191" s="144">
        <v>3373</v>
      </c>
      <c r="R191" s="144">
        <v>1317</v>
      </c>
      <c r="S191" s="144">
        <v>1317</v>
      </c>
      <c r="T191" s="232" t="s">
        <v>185</v>
      </c>
      <c r="U191" s="143">
        <v>2011</v>
      </c>
      <c r="V191" s="144">
        <v>2631</v>
      </c>
      <c r="W191" s="148"/>
    </row>
    <row r="192" spans="1:23" ht="24.75" hidden="1" customHeight="1" x14ac:dyDescent="0.3">
      <c r="A192" s="495"/>
      <c r="B192" s="232" t="s">
        <v>7294</v>
      </c>
      <c r="C192" s="232" t="s">
        <v>8229</v>
      </c>
      <c r="D192" s="232" t="s">
        <v>7294</v>
      </c>
      <c r="E192" s="232" t="s">
        <v>7294</v>
      </c>
      <c r="F192" s="144"/>
      <c r="G192" s="144"/>
      <c r="H192" s="144"/>
      <c r="I192" s="148" t="s">
        <v>183</v>
      </c>
      <c r="J192" s="232" t="s">
        <v>4718</v>
      </c>
      <c r="K192" s="144">
        <v>200</v>
      </c>
      <c r="L192" s="144">
        <v>6</v>
      </c>
      <c r="M192" s="144">
        <v>1</v>
      </c>
      <c r="N192" s="148" t="s">
        <v>153</v>
      </c>
      <c r="O192" s="144">
        <v>26</v>
      </c>
      <c r="P192" s="144">
        <v>58</v>
      </c>
      <c r="Q192" s="144">
        <v>2034</v>
      </c>
      <c r="R192" s="144">
        <v>550</v>
      </c>
      <c r="S192" s="144">
        <v>550</v>
      </c>
      <c r="T192" s="232" t="s">
        <v>185</v>
      </c>
      <c r="U192" s="143">
        <v>2010</v>
      </c>
      <c r="V192" s="144">
        <v>820</v>
      </c>
      <c r="W192" s="368" t="s">
        <v>8230</v>
      </c>
    </row>
    <row r="193" spans="1:23" ht="24.6" hidden="1" customHeight="1" x14ac:dyDescent="0.15">
      <c r="A193" s="147"/>
      <c r="B193" s="232" t="s">
        <v>7294</v>
      </c>
      <c r="C193" s="232" t="s">
        <v>16490</v>
      </c>
      <c r="D193" s="232" t="s">
        <v>7294</v>
      </c>
      <c r="E193" s="232" t="s">
        <v>7294</v>
      </c>
      <c r="F193" s="144"/>
      <c r="G193" s="144"/>
      <c r="H193" s="144"/>
      <c r="I193" s="148" t="s">
        <v>183</v>
      </c>
      <c r="J193" s="232" t="s">
        <v>153</v>
      </c>
      <c r="K193" s="144">
        <v>270</v>
      </c>
      <c r="L193" s="144">
        <v>4</v>
      </c>
      <c r="M193" s="144">
        <v>1</v>
      </c>
      <c r="N193" s="148" t="s">
        <v>2194</v>
      </c>
      <c r="O193" s="144">
        <v>22</v>
      </c>
      <c r="P193" s="144">
        <v>112</v>
      </c>
      <c r="Q193" s="144">
        <v>2500</v>
      </c>
      <c r="R193" s="144"/>
      <c r="S193" s="144"/>
      <c r="T193" s="232"/>
      <c r="U193" s="143">
        <v>2021</v>
      </c>
      <c r="V193" s="144">
        <v>614</v>
      </c>
      <c r="W193" s="148" t="s">
        <v>16491</v>
      </c>
    </row>
    <row r="194" spans="1:23" ht="34.5" hidden="1" customHeight="1" x14ac:dyDescent="0.15">
      <c r="A194" s="147"/>
      <c r="B194" s="232" t="s">
        <v>7294</v>
      </c>
      <c r="C194" s="232" t="s">
        <v>8231</v>
      </c>
      <c r="D194" s="232" t="s">
        <v>7294</v>
      </c>
      <c r="E194" s="232" t="s">
        <v>7294</v>
      </c>
      <c r="F194" s="144"/>
      <c r="G194" s="144"/>
      <c r="H194" s="144"/>
      <c r="I194" s="148" t="s">
        <v>183</v>
      </c>
      <c r="J194" s="232" t="s">
        <v>153</v>
      </c>
      <c r="K194" s="144">
        <v>200</v>
      </c>
      <c r="L194" s="144">
        <v>6</v>
      </c>
      <c r="M194" s="144">
        <v>1</v>
      </c>
      <c r="N194" s="148" t="s">
        <v>153</v>
      </c>
      <c r="O194" s="144">
        <v>26</v>
      </c>
      <c r="P194" s="144">
        <v>58</v>
      </c>
      <c r="Q194" s="144">
        <v>2034</v>
      </c>
      <c r="R194" s="144">
        <v>20</v>
      </c>
      <c r="S194" s="144">
        <v>80</v>
      </c>
      <c r="T194" s="232" t="s">
        <v>8232</v>
      </c>
      <c r="U194" s="143">
        <v>2013</v>
      </c>
      <c r="V194" s="144">
        <v>400</v>
      </c>
      <c r="W194" s="148" t="s">
        <v>8233</v>
      </c>
    </row>
    <row r="195" spans="1:23" ht="24.6" hidden="1" customHeight="1" x14ac:dyDescent="0.15">
      <c r="A195" s="147"/>
      <c r="B195" s="232" t="s">
        <v>785</v>
      </c>
      <c r="C195" s="232" t="s">
        <v>8234</v>
      </c>
      <c r="D195" s="232" t="s">
        <v>785</v>
      </c>
      <c r="E195" s="232" t="s">
        <v>7316</v>
      </c>
      <c r="F195" s="491">
        <v>3885</v>
      </c>
      <c r="G195" s="491">
        <v>0</v>
      </c>
      <c r="H195" s="491">
        <v>0</v>
      </c>
      <c r="I195" s="148" t="s">
        <v>183</v>
      </c>
      <c r="J195" s="232" t="s">
        <v>153</v>
      </c>
      <c r="K195" s="144">
        <v>200</v>
      </c>
      <c r="L195" s="144">
        <v>8</v>
      </c>
      <c r="M195" s="144">
        <v>1</v>
      </c>
      <c r="N195" s="148" t="s">
        <v>153</v>
      </c>
      <c r="O195" s="144"/>
      <c r="P195" s="144"/>
      <c r="Q195" s="144">
        <v>2975</v>
      </c>
      <c r="R195" s="144">
        <v>500</v>
      </c>
      <c r="S195" s="144">
        <v>500</v>
      </c>
      <c r="T195" s="232" t="s">
        <v>185</v>
      </c>
      <c r="U195" s="143">
        <v>2005</v>
      </c>
      <c r="V195" s="144">
        <v>1050</v>
      </c>
      <c r="W195" s="148"/>
    </row>
    <row r="196" spans="1:23" ht="24.6" hidden="1" customHeight="1" x14ac:dyDescent="0.15">
      <c r="A196" s="147"/>
      <c r="B196" s="232" t="s">
        <v>785</v>
      </c>
      <c r="C196" s="232" t="s">
        <v>8235</v>
      </c>
      <c r="D196" s="232" t="s">
        <v>785</v>
      </c>
      <c r="E196" s="232" t="s">
        <v>7316</v>
      </c>
      <c r="F196" s="491"/>
      <c r="G196" s="491"/>
      <c r="H196" s="491"/>
      <c r="I196" s="148" t="s">
        <v>183</v>
      </c>
      <c r="J196" s="232" t="s">
        <v>8236</v>
      </c>
      <c r="K196" s="144">
        <v>250</v>
      </c>
      <c r="L196" s="144">
        <v>8</v>
      </c>
      <c r="M196" s="144">
        <v>2</v>
      </c>
      <c r="N196" s="148"/>
      <c r="O196" s="144"/>
      <c r="P196" s="144"/>
      <c r="Q196" s="144">
        <v>2000</v>
      </c>
      <c r="R196" s="144">
        <v>300</v>
      </c>
      <c r="S196" s="144">
        <v>300</v>
      </c>
      <c r="T196" s="232" t="s">
        <v>185</v>
      </c>
      <c r="U196" s="143">
        <v>2005</v>
      </c>
      <c r="V196" s="144"/>
      <c r="W196" s="148" t="s">
        <v>8237</v>
      </c>
    </row>
    <row r="197" spans="1:23" ht="24.6" hidden="1" customHeight="1" x14ac:dyDescent="0.15">
      <c r="A197" s="147"/>
      <c r="B197" s="232" t="s">
        <v>785</v>
      </c>
      <c r="C197" s="232" t="s">
        <v>8238</v>
      </c>
      <c r="D197" s="232" t="s">
        <v>785</v>
      </c>
      <c r="E197" s="232" t="s">
        <v>785</v>
      </c>
      <c r="F197" s="491">
        <v>1560</v>
      </c>
      <c r="G197" s="491"/>
      <c r="H197" s="491"/>
      <c r="I197" s="148" t="s">
        <v>183</v>
      </c>
      <c r="J197" s="232" t="s">
        <v>8236</v>
      </c>
      <c r="K197" s="144">
        <v>190</v>
      </c>
      <c r="L197" s="144">
        <v>5</v>
      </c>
      <c r="M197" s="144">
        <v>2</v>
      </c>
      <c r="N197" s="148"/>
      <c r="O197" s="144"/>
      <c r="P197" s="144"/>
      <c r="Q197" s="144">
        <v>1560</v>
      </c>
      <c r="R197" s="144"/>
      <c r="S197" s="144"/>
      <c r="T197" s="232"/>
      <c r="U197" s="143">
        <v>2005</v>
      </c>
      <c r="V197" s="144">
        <v>7966</v>
      </c>
      <c r="W197" s="148"/>
    </row>
    <row r="198" spans="1:23" ht="24.6" hidden="1" customHeight="1" x14ac:dyDescent="0.15">
      <c r="A198" s="147"/>
      <c r="B198" s="232" t="s">
        <v>785</v>
      </c>
      <c r="C198" s="232" t="s">
        <v>8239</v>
      </c>
      <c r="D198" s="232" t="s">
        <v>785</v>
      </c>
      <c r="E198" s="232" t="s">
        <v>7316</v>
      </c>
      <c r="F198" s="491">
        <v>15000</v>
      </c>
      <c r="G198" s="491"/>
      <c r="H198" s="491"/>
      <c r="I198" s="148" t="s">
        <v>183</v>
      </c>
      <c r="J198" s="232" t="s">
        <v>8240</v>
      </c>
      <c r="K198" s="144"/>
      <c r="L198" s="144"/>
      <c r="M198" s="144"/>
      <c r="N198" s="148" t="s">
        <v>8241</v>
      </c>
      <c r="O198" s="144"/>
      <c r="P198" s="144"/>
      <c r="Q198" s="144">
        <v>15000</v>
      </c>
      <c r="R198" s="144"/>
      <c r="S198" s="144"/>
      <c r="T198" s="232"/>
      <c r="U198" s="143">
        <v>2005</v>
      </c>
      <c r="V198" s="144">
        <v>1700</v>
      </c>
      <c r="W198" s="148"/>
    </row>
    <row r="199" spans="1:23" ht="24.6" hidden="1" customHeight="1" x14ac:dyDescent="0.15">
      <c r="A199" s="147"/>
      <c r="B199" s="398" t="s">
        <v>7331</v>
      </c>
      <c r="C199" s="136" t="s">
        <v>8242</v>
      </c>
      <c r="D199" s="398" t="s">
        <v>7331</v>
      </c>
      <c r="E199" s="398" t="s">
        <v>7333</v>
      </c>
      <c r="F199" s="491">
        <v>9150</v>
      </c>
      <c r="G199" s="491">
        <v>387.23</v>
      </c>
      <c r="H199" s="491">
        <v>387.23</v>
      </c>
      <c r="I199" s="398" t="s">
        <v>183</v>
      </c>
      <c r="J199" s="136" t="s">
        <v>4718</v>
      </c>
      <c r="K199" s="491"/>
      <c r="L199" s="491"/>
      <c r="M199" s="491"/>
      <c r="N199" s="136" t="s">
        <v>4718</v>
      </c>
      <c r="O199" s="1064"/>
      <c r="P199" s="1064"/>
      <c r="Q199" s="491"/>
      <c r="R199" s="1064">
        <v>240</v>
      </c>
      <c r="S199" s="1064"/>
      <c r="T199" s="1065" t="s">
        <v>8184</v>
      </c>
      <c r="U199" s="398">
        <v>2015</v>
      </c>
      <c r="V199" s="491">
        <v>2103</v>
      </c>
      <c r="W199" s="1065"/>
    </row>
    <row r="200" spans="1:23" ht="24.6" hidden="1" customHeight="1" x14ac:dyDescent="0.15">
      <c r="A200" s="147"/>
      <c r="B200" s="398" t="s">
        <v>787</v>
      </c>
      <c r="C200" s="136" t="s">
        <v>16492</v>
      </c>
      <c r="D200" s="398" t="s">
        <v>787</v>
      </c>
      <c r="E200" s="398" t="s">
        <v>787</v>
      </c>
      <c r="F200" s="491"/>
      <c r="G200" s="491"/>
      <c r="H200" s="491"/>
      <c r="I200" s="398" t="s">
        <v>183</v>
      </c>
      <c r="J200" s="136" t="s">
        <v>3017</v>
      </c>
      <c r="K200" s="491">
        <v>400</v>
      </c>
      <c r="L200" s="491">
        <v>2</v>
      </c>
      <c r="M200" s="491"/>
      <c r="N200" s="136" t="s">
        <v>3017</v>
      </c>
      <c r="O200" s="1064"/>
      <c r="P200" s="1064"/>
      <c r="Q200" s="491"/>
      <c r="R200" s="1064"/>
      <c r="S200" s="1064"/>
      <c r="T200" s="1065"/>
      <c r="U200" s="398">
        <v>2007</v>
      </c>
      <c r="V200" s="491"/>
      <c r="W200" s="1065"/>
    </row>
    <row r="201" spans="1:23" ht="24.6" hidden="1" customHeight="1" x14ac:dyDescent="0.15">
      <c r="A201" s="147"/>
      <c r="B201" s="398" t="s">
        <v>787</v>
      </c>
      <c r="C201" s="136" t="s">
        <v>16493</v>
      </c>
      <c r="D201" s="398" t="s">
        <v>787</v>
      </c>
      <c r="E201" s="398" t="s">
        <v>787</v>
      </c>
      <c r="F201" s="491"/>
      <c r="G201" s="491">
        <v>0</v>
      </c>
      <c r="H201" s="491">
        <v>0</v>
      </c>
      <c r="I201" s="398" t="s">
        <v>183</v>
      </c>
      <c r="J201" s="136" t="s">
        <v>3017</v>
      </c>
      <c r="K201" s="491">
        <v>450</v>
      </c>
      <c r="L201" s="491">
        <v>2</v>
      </c>
      <c r="M201" s="491"/>
      <c r="N201" s="136" t="s">
        <v>3017</v>
      </c>
      <c r="O201" s="1064"/>
      <c r="P201" s="1064"/>
      <c r="Q201" s="491"/>
      <c r="R201" s="1064"/>
      <c r="S201" s="1064"/>
      <c r="T201" s="1065"/>
      <c r="U201" s="398">
        <v>2010</v>
      </c>
      <c r="V201" s="491"/>
      <c r="W201" s="1065"/>
    </row>
    <row r="202" spans="1:23" ht="24.6" hidden="1" customHeight="1" x14ac:dyDescent="0.15">
      <c r="A202" s="147"/>
      <c r="B202" s="398" t="s">
        <v>787</v>
      </c>
      <c r="C202" s="136" t="s">
        <v>16494</v>
      </c>
      <c r="D202" s="398" t="s">
        <v>787</v>
      </c>
      <c r="E202" s="398" t="s">
        <v>787</v>
      </c>
      <c r="F202" s="491">
        <v>18532</v>
      </c>
      <c r="G202" s="491">
        <v>0</v>
      </c>
      <c r="H202" s="491">
        <v>0</v>
      </c>
      <c r="I202" s="398" t="s">
        <v>183</v>
      </c>
      <c r="J202" s="136" t="s">
        <v>153</v>
      </c>
      <c r="K202" s="491"/>
      <c r="L202" s="491"/>
      <c r="M202" s="491"/>
      <c r="N202" s="136" t="s">
        <v>153</v>
      </c>
      <c r="O202" s="1064"/>
      <c r="P202" s="1064"/>
      <c r="Q202" s="491">
        <v>1350</v>
      </c>
      <c r="R202" s="1064"/>
      <c r="S202" s="1064"/>
      <c r="T202" s="1065"/>
      <c r="U202" s="398">
        <v>2016</v>
      </c>
      <c r="V202" s="491"/>
      <c r="W202" s="1065"/>
    </row>
    <row r="203" spans="1:23" ht="24.6" hidden="1" customHeight="1" x14ac:dyDescent="0.15">
      <c r="A203" s="147"/>
      <c r="B203" s="398" t="s">
        <v>787</v>
      </c>
      <c r="C203" s="136" t="s">
        <v>16495</v>
      </c>
      <c r="D203" s="398" t="s">
        <v>787</v>
      </c>
      <c r="E203" s="398" t="s">
        <v>787</v>
      </c>
      <c r="F203" s="491">
        <v>5445</v>
      </c>
      <c r="G203" s="491">
        <v>0</v>
      </c>
      <c r="H203" s="491">
        <v>0</v>
      </c>
      <c r="I203" s="398" t="s">
        <v>183</v>
      </c>
      <c r="J203" s="136" t="s">
        <v>3017</v>
      </c>
      <c r="K203" s="491"/>
      <c r="L203" s="491"/>
      <c r="M203" s="491"/>
      <c r="N203" s="136" t="s">
        <v>3017</v>
      </c>
      <c r="O203" s="1064"/>
      <c r="P203" s="1064"/>
      <c r="Q203" s="491"/>
      <c r="R203" s="1064"/>
      <c r="S203" s="1064"/>
      <c r="T203" s="1065"/>
      <c r="U203" s="398">
        <v>2009</v>
      </c>
      <c r="V203" s="491"/>
      <c r="W203" s="1065"/>
    </row>
    <row r="204" spans="1:23" ht="24.6" hidden="1" customHeight="1" x14ac:dyDescent="0.15">
      <c r="A204" s="147"/>
      <c r="B204" s="148" t="s">
        <v>788</v>
      </c>
      <c r="C204" s="145" t="s">
        <v>8243</v>
      </c>
      <c r="D204" s="148" t="s">
        <v>788</v>
      </c>
      <c r="E204" s="148" t="s">
        <v>4807</v>
      </c>
      <c r="F204" s="491">
        <v>41665</v>
      </c>
      <c r="G204" s="491"/>
      <c r="H204" s="491"/>
      <c r="I204" s="148" t="s">
        <v>183</v>
      </c>
      <c r="J204" s="148"/>
      <c r="K204" s="144"/>
      <c r="L204" s="144"/>
      <c r="M204" s="144"/>
      <c r="N204" s="148" t="s">
        <v>153</v>
      </c>
      <c r="O204" s="144">
        <v>9</v>
      </c>
      <c r="P204" s="144">
        <v>50</v>
      </c>
      <c r="Q204" s="144"/>
      <c r="R204" s="144"/>
      <c r="S204" s="144"/>
      <c r="T204" s="148"/>
      <c r="U204" s="499">
        <v>2007</v>
      </c>
      <c r="V204" s="144">
        <v>30</v>
      </c>
      <c r="W204" s="148"/>
    </row>
    <row r="205" spans="1:23" ht="24.6" hidden="1" customHeight="1" x14ac:dyDescent="0.15">
      <c r="A205" s="147"/>
      <c r="B205" s="232" t="s">
        <v>7365</v>
      </c>
      <c r="C205" s="232" t="s">
        <v>8244</v>
      </c>
      <c r="D205" s="232" t="s">
        <v>7365</v>
      </c>
      <c r="E205" s="232" t="s">
        <v>7365</v>
      </c>
      <c r="F205" s="491">
        <v>66050</v>
      </c>
      <c r="G205" s="491">
        <v>0</v>
      </c>
      <c r="H205" s="491">
        <v>0</v>
      </c>
      <c r="I205" s="148" t="s">
        <v>183</v>
      </c>
      <c r="J205" s="232" t="s">
        <v>784</v>
      </c>
      <c r="K205" s="144">
        <v>200</v>
      </c>
      <c r="L205" s="144">
        <v>7.15</v>
      </c>
      <c r="M205" s="144">
        <v>2</v>
      </c>
      <c r="N205" s="148" t="s">
        <v>784</v>
      </c>
      <c r="O205" s="144">
        <v>35.200000000000003</v>
      </c>
      <c r="P205" s="144">
        <v>64</v>
      </c>
      <c r="Q205" s="144">
        <v>4699</v>
      </c>
      <c r="R205" s="144"/>
      <c r="S205" s="144"/>
      <c r="T205" s="232"/>
      <c r="U205" s="232">
        <v>2009</v>
      </c>
      <c r="V205" s="144">
        <v>148</v>
      </c>
      <c r="W205" s="148"/>
    </row>
    <row r="206" spans="1:23" ht="25.15" hidden="1" customHeight="1" x14ac:dyDescent="0.15">
      <c r="A206" s="147"/>
      <c r="B206" s="232" t="s">
        <v>7385</v>
      </c>
      <c r="C206" s="232" t="s">
        <v>8245</v>
      </c>
      <c r="D206" s="232" t="s">
        <v>7385</v>
      </c>
      <c r="E206" s="232" t="s">
        <v>7385</v>
      </c>
      <c r="F206" s="491">
        <v>1272</v>
      </c>
      <c r="G206" s="491"/>
      <c r="H206" s="491"/>
      <c r="I206" s="148" t="s">
        <v>183</v>
      </c>
      <c r="J206" s="232" t="s">
        <v>3017</v>
      </c>
      <c r="K206" s="144">
        <v>197</v>
      </c>
      <c r="L206" s="144">
        <v>3</v>
      </c>
      <c r="M206" s="144">
        <v>1</v>
      </c>
      <c r="N206" s="148" t="s">
        <v>8246</v>
      </c>
      <c r="O206" s="144"/>
      <c r="P206" s="144"/>
      <c r="Q206" s="144"/>
      <c r="R206" s="144"/>
      <c r="S206" s="144"/>
      <c r="T206" s="232"/>
      <c r="U206" s="232">
        <v>2007</v>
      </c>
      <c r="V206" s="144">
        <v>29</v>
      </c>
      <c r="W206" s="148"/>
    </row>
    <row r="207" spans="1:23" ht="25.15" hidden="1" customHeight="1" x14ac:dyDescent="0.15">
      <c r="A207" s="293"/>
      <c r="B207" s="398" t="s">
        <v>2099</v>
      </c>
      <c r="C207" s="398" t="s">
        <v>8247</v>
      </c>
      <c r="D207" s="398" t="s">
        <v>2099</v>
      </c>
      <c r="E207" s="398" t="s">
        <v>2099</v>
      </c>
      <c r="F207" s="491"/>
      <c r="G207" s="491"/>
      <c r="H207" s="491"/>
      <c r="I207" s="398" t="s">
        <v>183</v>
      </c>
      <c r="J207" s="136" t="s">
        <v>153</v>
      </c>
      <c r="K207" s="491">
        <v>150</v>
      </c>
      <c r="L207" s="491">
        <v>6</v>
      </c>
      <c r="M207" s="491">
        <v>1</v>
      </c>
      <c r="N207" s="136" t="s">
        <v>8246</v>
      </c>
      <c r="O207" s="1064">
        <v>40</v>
      </c>
      <c r="P207" s="1064">
        <v>60</v>
      </c>
      <c r="Q207" s="491">
        <v>2400</v>
      </c>
      <c r="R207" s="1064"/>
      <c r="S207" s="1064"/>
      <c r="T207" s="1065"/>
      <c r="U207" s="398">
        <v>2009</v>
      </c>
      <c r="V207" s="491"/>
      <c r="W207" s="136" t="s">
        <v>11011</v>
      </c>
    </row>
    <row r="208" spans="1:23" s="552" customFormat="1" ht="25.15" hidden="1" customHeight="1" x14ac:dyDescent="0.15">
      <c r="A208" s="669" t="s">
        <v>83</v>
      </c>
      <c r="B208" s="547" t="s">
        <v>1005</v>
      </c>
      <c r="C208" s="548">
        <f>COUNTA(C209:C210)</f>
        <v>2</v>
      </c>
      <c r="D208" s="547"/>
      <c r="E208" s="547"/>
      <c r="F208" s="549">
        <f>SUM(F209:F210)</f>
        <v>19000</v>
      </c>
      <c r="G208" s="549">
        <f>SUM(G209:G210)</f>
        <v>132</v>
      </c>
      <c r="H208" s="549">
        <f>SUM(H209:H210)</f>
        <v>132</v>
      </c>
      <c r="I208" s="547"/>
      <c r="J208" s="236"/>
      <c r="K208" s="549"/>
      <c r="L208" s="549"/>
      <c r="M208" s="549"/>
      <c r="N208" s="236"/>
      <c r="O208" s="1078"/>
      <c r="P208" s="1078"/>
      <c r="Q208" s="549"/>
      <c r="R208" s="1078"/>
      <c r="S208" s="1078"/>
      <c r="T208" s="1079"/>
      <c r="U208" s="547"/>
      <c r="V208" s="549"/>
      <c r="W208" s="1079"/>
    </row>
    <row r="209" spans="1:23" ht="25.15" hidden="1" customHeight="1" x14ac:dyDescent="0.3">
      <c r="A209" s="495"/>
      <c r="B209" s="232" t="s">
        <v>8337</v>
      </c>
      <c r="C209" s="232" t="s">
        <v>9442</v>
      </c>
      <c r="D209" s="232" t="s">
        <v>8339</v>
      </c>
      <c r="E209" s="232" t="s">
        <v>8341</v>
      </c>
      <c r="F209" s="144">
        <v>1000</v>
      </c>
      <c r="G209" s="144">
        <v>0</v>
      </c>
      <c r="H209" s="144">
        <v>0</v>
      </c>
      <c r="I209" s="148" t="s">
        <v>183</v>
      </c>
      <c r="J209" s="232" t="s">
        <v>784</v>
      </c>
      <c r="K209" s="144">
        <v>150</v>
      </c>
      <c r="L209" s="144">
        <v>5</v>
      </c>
      <c r="M209" s="144">
        <v>1</v>
      </c>
      <c r="N209" s="148" t="s">
        <v>784</v>
      </c>
      <c r="O209" s="144">
        <v>20</v>
      </c>
      <c r="P209" s="144">
        <v>50</v>
      </c>
      <c r="Q209" s="144">
        <v>1000</v>
      </c>
      <c r="R209" s="144">
        <v>0</v>
      </c>
      <c r="S209" s="144">
        <v>50</v>
      </c>
      <c r="T209" s="232"/>
      <c r="U209" s="232">
        <v>2008</v>
      </c>
      <c r="V209" s="144">
        <v>60</v>
      </c>
      <c r="W209" s="392"/>
    </row>
    <row r="210" spans="1:23" ht="25.15" hidden="1" customHeight="1" x14ac:dyDescent="0.3">
      <c r="A210" s="1080"/>
      <c r="B210" s="232" t="s">
        <v>8352</v>
      </c>
      <c r="C210" s="232" t="s">
        <v>9443</v>
      </c>
      <c r="D210" s="232" t="s">
        <v>8339</v>
      </c>
      <c r="E210" s="232" t="s">
        <v>8521</v>
      </c>
      <c r="F210" s="144">
        <v>18000</v>
      </c>
      <c r="G210" s="144">
        <v>132</v>
      </c>
      <c r="H210" s="144">
        <v>132</v>
      </c>
      <c r="I210" s="148" t="s">
        <v>183</v>
      </c>
      <c r="J210" s="232" t="s">
        <v>784</v>
      </c>
      <c r="K210" s="144">
        <v>200</v>
      </c>
      <c r="L210" s="144">
        <v>8</v>
      </c>
      <c r="M210" s="144">
        <v>1</v>
      </c>
      <c r="N210" s="148" t="s">
        <v>784</v>
      </c>
      <c r="O210" s="144">
        <v>25</v>
      </c>
      <c r="P210" s="144">
        <v>50</v>
      </c>
      <c r="Q210" s="144">
        <v>6054</v>
      </c>
      <c r="R210" s="144">
        <v>500</v>
      </c>
      <c r="S210" s="144">
        <v>500</v>
      </c>
      <c r="T210" s="232" t="s">
        <v>499</v>
      </c>
      <c r="U210" s="232">
        <v>2002</v>
      </c>
      <c r="V210" s="144">
        <v>1500</v>
      </c>
      <c r="W210" s="148"/>
    </row>
  </sheetData>
  <mergeCells count="21">
    <mergeCell ref="A1:D1"/>
    <mergeCell ref="D2:D4"/>
    <mergeCell ref="E2:E4"/>
    <mergeCell ref="A2:A4"/>
    <mergeCell ref="B2:B4"/>
    <mergeCell ref="C2:C4"/>
    <mergeCell ref="F2:F4"/>
    <mergeCell ref="W2:W4"/>
    <mergeCell ref="J3:M3"/>
    <mergeCell ref="N3:P3"/>
    <mergeCell ref="Q3:Q4"/>
    <mergeCell ref="R3:R4"/>
    <mergeCell ref="V2:V4"/>
    <mergeCell ref="R2:T2"/>
    <mergeCell ref="U2:U4"/>
    <mergeCell ref="G2:G4"/>
    <mergeCell ref="S3:S4"/>
    <mergeCell ref="T3:T4"/>
    <mergeCell ref="H2:H4"/>
    <mergeCell ref="J2:Q2"/>
    <mergeCell ref="I2:I4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L37"/>
  <sheetViews>
    <sheetView view="pageBreakPreview" zoomScale="115" zoomScaleNormal="100" zoomScaleSheetLayoutView="115" workbookViewId="0">
      <selection activeCell="A35" sqref="A35:B35"/>
    </sheetView>
  </sheetViews>
  <sheetFormatPr defaultRowHeight="13.5" x14ac:dyDescent="0.15"/>
  <cols>
    <col min="1" max="1" width="60.77734375" style="15" customWidth="1"/>
    <col min="2" max="2" width="60.6640625" style="15" customWidth="1"/>
    <col min="3" max="256" width="8.88671875" style="15"/>
    <col min="257" max="257" width="60.77734375" style="15" customWidth="1"/>
    <col min="258" max="258" width="60.6640625" style="15" customWidth="1"/>
    <col min="259" max="512" width="8.88671875" style="15"/>
    <col min="513" max="513" width="60.77734375" style="15" customWidth="1"/>
    <col min="514" max="514" width="60.6640625" style="15" customWidth="1"/>
    <col min="515" max="768" width="8.88671875" style="15"/>
    <col min="769" max="769" width="60.77734375" style="15" customWidth="1"/>
    <col min="770" max="770" width="60.6640625" style="15" customWidth="1"/>
    <col min="771" max="1024" width="8.88671875" style="15"/>
    <col min="1025" max="1025" width="60.77734375" style="15" customWidth="1"/>
    <col min="1026" max="1026" width="60.6640625" style="15" customWidth="1"/>
    <col min="1027" max="1280" width="8.88671875" style="15"/>
    <col min="1281" max="1281" width="60.77734375" style="15" customWidth="1"/>
    <col min="1282" max="1282" width="60.6640625" style="15" customWidth="1"/>
    <col min="1283" max="1536" width="8.88671875" style="15"/>
    <col min="1537" max="1537" width="60.77734375" style="15" customWidth="1"/>
    <col min="1538" max="1538" width="60.6640625" style="15" customWidth="1"/>
    <col min="1539" max="1792" width="8.88671875" style="15"/>
    <col min="1793" max="1793" width="60.77734375" style="15" customWidth="1"/>
    <col min="1794" max="1794" width="60.6640625" style="15" customWidth="1"/>
    <col min="1795" max="2048" width="8.88671875" style="15"/>
    <col min="2049" max="2049" width="60.77734375" style="15" customWidth="1"/>
    <col min="2050" max="2050" width="60.6640625" style="15" customWidth="1"/>
    <col min="2051" max="2304" width="8.88671875" style="15"/>
    <col min="2305" max="2305" width="60.77734375" style="15" customWidth="1"/>
    <col min="2306" max="2306" width="60.6640625" style="15" customWidth="1"/>
    <col min="2307" max="2560" width="8.88671875" style="15"/>
    <col min="2561" max="2561" width="60.77734375" style="15" customWidth="1"/>
    <col min="2562" max="2562" width="60.6640625" style="15" customWidth="1"/>
    <col min="2563" max="2816" width="8.88671875" style="15"/>
    <col min="2817" max="2817" width="60.77734375" style="15" customWidth="1"/>
    <col min="2818" max="2818" width="60.6640625" style="15" customWidth="1"/>
    <col min="2819" max="3072" width="8.88671875" style="15"/>
    <col min="3073" max="3073" width="60.77734375" style="15" customWidth="1"/>
    <col min="3074" max="3074" width="60.6640625" style="15" customWidth="1"/>
    <col min="3075" max="3328" width="8.88671875" style="15"/>
    <col min="3329" max="3329" width="60.77734375" style="15" customWidth="1"/>
    <col min="3330" max="3330" width="60.6640625" style="15" customWidth="1"/>
    <col min="3331" max="3584" width="8.88671875" style="15"/>
    <col min="3585" max="3585" width="60.77734375" style="15" customWidth="1"/>
    <col min="3586" max="3586" width="60.6640625" style="15" customWidth="1"/>
    <col min="3587" max="3840" width="8.88671875" style="15"/>
    <col min="3841" max="3841" width="60.77734375" style="15" customWidth="1"/>
    <col min="3842" max="3842" width="60.6640625" style="15" customWidth="1"/>
    <col min="3843" max="4096" width="8.88671875" style="15"/>
    <col min="4097" max="4097" width="60.77734375" style="15" customWidth="1"/>
    <col min="4098" max="4098" width="60.6640625" style="15" customWidth="1"/>
    <col min="4099" max="4352" width="8.88671875" style="15"/>
    <col min="4353" max="4353" width="60.77734375" style="15" customWidth="1"/>
    <col min="4354" max="4354" width="60.6640625" style="15" customWidth="1"/>
    <col min="4355" max="4608" width="8.88671875" style="15"/>
    <col min="4609" max="4609" width="60.77734375" style="15" customWidth="1"/>
    <col min="4610" max="4610" width="60.6640625" style="15" customWidth="1"/>
    <col min="4611" max="4864" width="8.88671875" style="15"/>
    <col min="4865" max="4865" width="60.77734375" style="15" customWidth="1"/>
    <col min="4866" max="4866" width="60.6640625" style="15" customWidth="1"/>
    <col min="4867" max="5120" width="8.88671875" style="15"/>
    <col min="5121" max="5121" width="60.77734375" style="15" customWidth="1"/>
    <col min="5122" max="5122" width="60.6640625" style="15" customWidth="1"/>
    <col min="5123" max="5376" width="8.88671875" style="15"/>
    <col min="5377" max="5377" width="60.77734375" style="15" customWidth="1"/>
    <col min="5378" max="5378" width="60.6640625" style="15" customWidth="1"/>
    <col min="5379" max="5632" width="8.88671875" style="15"/>
    <col min="5633" max="5633" width="60.77734375" style="15" customWidth="1"/>
    <col min="5634" max="5634" width="60.6640625" style="15" customWidth="1"/>
    <col min="5635" max="5888" width="8.88671875" style="15"/>
    <col min="5889" max="5889" width="60.77734375" style="15" customWidth="1"/>
    <col min="5890" max="5890" width="60.6640625" style="15" customWidth="1"/>
    <col min="5891" max="6144" width="8.88671875" style="15"/>
    <col min="6145" max="6145" width="60.77734375" style="15" customWidth="1"/>
    <col min="6146" max="6146" width="60.6640625" style="15" customWidth="1"/>
    <col min="6147" max="6400" width="8.88671875" style="15"/>
    <col min="6401" max="6401" width="60.77734375" style="15" customWidth="1"/>
    <col min="6402" max="6402" width="60.6640625" style="15" customWidth="1"/>
    <col min="6403" max="6656" width="8.88671875" style="15"/>
    <col min="6657" max="6657" width="60.77734375" style="15" customWidth="1"/>
    <col min="6658" max="6658" width="60.6640625" style="15" customWidth="1"/>
    <col min="6659" max="6912" width="8.88671875" style="15"/>
    <col min="6913" max="6913" width="60.77734375" style="15" customWidth="1"/>
    <col min="6914" max="6914" width="60.6640625" style="15" customWidth="1"/>
    <col min="6915" max="7168" width="8.88671875" style="15"/>
    <col min="7169" max="7169" width="60.77734375" style="15" customWidth="1"/>
    <col min="7170" max="7170" width="60.6640625" style="15" customWidth="1"/>
    <col min="7171" max="7424" width="8.88671875" style="15"/>
    <col min="7425" max="7425" width="60.77734375" style="15" customWidth="1"/>
    <col min="7426" max="7426" width="60.6640625" style="15" customWidth="1"/>
    <col min="7427" max="7680" width="8.88671875" style="15"/>
    <col min="7681" max="7681" width="60.77734375" style="15" customWidth="1"/>
    <col min="7682" max="7682" width="60.6640625" style="15" customWidth="1"/>
    <col min="7683" max="7936" width="8.88671875" style="15"/>
    <col min="7937" max="7937" width="60.77734375" style="15" customWidth="1"/>
    <col min="7938" max="7938" width="60.6640625" style="15" customWidth="1"/>
    <col min="7939" max="8192" width="8.88671875" style="15"/>
    <col min="8193" max="8193" width="60.77734375" style="15" customWidth="1"/>
    <col min="8194" max="8194" width="60.6640625" style="15" customWidth="1"/>
    <col min="8195" max="8448" width="8.88671875" style="15"/>
    <col min="8449" max="8449" width="60.77734375" style="15" customWidth="1"/>
    <col min="8450" max="8450" width="60.6640625" style="15" customWidth="1"/>
    <col min="8451" max="8704" width="8.88671875" style="15"/>
    <col min="8705" max="8705" width="60.77734375" style="15" customWidth="1"/>
    <col min="8706" max="8706" width="60.6640625" style="15" customWidth="1"/>
    <col min="8707" max="8960" width="8.88671875" style="15"/>
    <col min="8961" max="8961" width="60.77734375" style="15" customWidth="1"/>
    <col min="8962" max="8962" width="60.6640625" style="15" customWidth="1"/>
    <col min="8963" max="9216" width="8.88671875" style="15"/>
    <col min="9217" max="9217" width="60.77734375" style="15" customWidth="1"/>
    <col min="9218" max="9218" width="60.6640625" style="15" customWidth="1"/>
    <col min="9219" max="9472" width="8.88671875" style="15"/>
    <col min="9473" max="9473" width="60.77734375" style="15" customWidth="1"/>
    <col min="9474" max="9474" width="60.6640625" style="15" customWidth="1"/>
    <col min="9475" max="9728" width="8.88671875" style="15"/>
    <col min="9729" max="9729" width="60.77734375" style="15" customWidth="1"/>
    <col min="9730" max="9730" width="60.6640625" style="15" customWidth="1"/>
    <col min="9731" max="9984" width="8.88671875" style="15"/>
    <col min="9985" max="9985" width="60.77734375" style="15" customWidth="1"/>
    <col min="9986" max="9986" width="60.6640625" style="15" customWidth="1"/>
    <col min="9987" max="10240" width="8.88671875" style="15"/>
    <col min="10241" max="10241" width="60.77734375" style="15" customWidth="1"/>
    <col min="10242" max="10242" width="60.6640625" style="15" customWidth="1"/>
    <col min="10243" max="10496" width="8.88671875" style="15"/>
    <col min="10497" max="10497" width="60.77734375" style="15" customWidth="1"/>
    <col min="10498" max="10498" width="60.6640625" style="15" customWidth="1"/>
    <col min="10499" max="10752" width="8.88671875" style="15"/>
    <col min="10753" max="10753" width="60.77734375" style="15" customWidth="1"/>
    <col min="10754" max="10754" width="60.6640625" style="15" customWidth="1"/>
    <col min="10755" max="11008" width="8.88671875" style="15"/>
    <col min="11009" max="11009" width="60.77734375" style="15" customWidth="1"/>
    <col min="11010" max="11010" width="60.6640625" style="15" customWidth="1"/>
    <col min="11011" max="11264" width="8.88671875" style="15"/>
    <col min="11265" max="11265" width="60.77734375" style="15" customWidth="1"/>
    <col min="11266" max="11266" width="60.6640625" style="15" customWidth="1"/>
    <col min="11267" max="11520" width="8.88671875" style="15"/>
    <col min="11521" max="11521" width="60.77734375" style="15" customWidth="1"/>
    <col min="11522" max="11522" width="60.6640625" style="15" customWidth="1"/>
    <col min="11523" max="11776" width="8.88671875" style="15"/>
    <col min="11777" max="11777" width="60.77734375" style="15" customWidth="1"/>
    <col min="11778" max="11778" width="60.6640625" style="15" customWidth="1"/>
    <col min="11779" max="12032" width="8.88671875" style="15"/>
    <col min="12033" max="12033" width="60.77734375" style="15" customWidth="1"/>
    <col min="12034" max="12034" width="60.6640625" style="15" customWidth="1"/>
    <col min="12035" max="12288" width="8.88671875" style="15"/>
    <col min="12289" max="12289" width="60.77734375" style="15" customWidth="1"/>
    <col min="12290" max="12290" width="60.6640625" style="15" customWidth="1"/>
    <col min="12291" max="12544" width="8.88671875" style="15"/>
    <col min="12545" max="12545" width="60.77734375" style="15" customWidth="1"/>
    <col min="12546" max="12546" width="60.6640625" style="15" customWidth="1"/>
    <col min="12547" max="12800" width="8.88671875" style="15"/>
    <col min="12801" max="12801" width="60.77734375" style="15" customWidth="1"/>
    <col min="12802" max="12802" width="60.6640625" style="15" customWidth="1"/>
    <col min="12803" max="13056" width="8.88671875" style="15"/>
    <col min="13057" max="13057" width="60.77734375" style="15" customWidth="1"/>
    <col min="13058" max="13058" width="60.6640625" style="15" customWidth="1"/>
    <col min="13059" max="13312" width="8.88671875" style="15"/>
    <col min="13313" max="13313" width="60.77734375" style="15" customWidth="1"/>
    <col min="13314" max="13314" width="60.6640625" style="15" customWidth="1"/>
    <col min="13315" max="13568" width="8.88671875" style="15"/>
    <col min="13569" max="13569" width="60.77734375" style="15" customWidth="1"/>
    <col min="13570" max="13570" width="60.6640625" style="15" customWidth="1"/>
    <col min="13571" max="13824" width="8.88671875" style="15"/>
    <col min="13825" max="13825" width="60.77734375" style="15" customWidth="1"/>
    <col min="13826" max="13826" width="60.6640625" style="15" customWidth="1"/>
    <col min="13827" max="14080" width="8.88671875" style="15"/>
    <col min="14081" max="14081" width="60.77734375" style="15" customWidth="1"/>
    <col min="14082" max="14082" width="60.6640625" style="15" customWidth="1"/>
    <col min="14083" max="14336" width="8.88671875" style="15"/>
    <col min="14337" max="14337" width="60.77734375" style="15" customWidth="1"/>
    <col min="14338" max="14338" width="60.6640625" style="15" customWidth="1"/>
    <col min="14339" max="14592" width="8.88671875" style="15"/>
    <col min="14593" max="14593" width="60.77734375" style="15" customWidth="1"/>
    <col min="14594" max="14594" width="60.6640625" style="15" customWidth="1"/>
    <col min="14595" max="14848" width="8.88671875" style="15"/>
    <col min="14849" max="14849" width="60.77734375" style="15" customWidth="1"/>
    <col min="14850" max="14850" width="60.6640625" style="15" customWidth="1"/>
    <col min="14851" max="15104" width="8.88671875" style="15"/>
    <col min="15105" max="15105" width="60.77734375" style="15" customWidth="1"/>
    <col min="15106" max="15106" width="60.6640625" style="15" customWidth="1"/>
    <col min="15107" max="15360" width="8.88671875" style="15"/>
    <col min="15361" max="15361" width="60.77734375" style="15" customWidth="1"/>
    <col min="15362" max="15362" width="60.6640625" style="15" customWidth="1"/>
    <col min="15363" max="15616" width="8.88671875" style="15"/>
    <col min="15617" max="15617" width="60.77734375" style="15" customWidth="1"/>
    <col min="15618" max="15618" width="60.6640625" style="15" customWidth="1"/>
    <col min="15619" max="15872" width="8.88671875" style="15"/>
    <col min="15873" max="15873" width="60.77734375" style="15" customWidth="1"/>
    <col min="15874" max="15874" width="60.6640625" style="15" customWidth="1"/>
    <col min="15875" max="16128" width="8.88671875" style="15"/>
    <col min="16129" max="16129" width="60.77734375" style="15" customWidth="1"/>
    <col min="16130" max="16130" width="60.6640625" style="15" customWidth="1"/>
    <col min="16131" max="16384" width="8.88671875" style="15"/>
  </cols>
  <sheetData>
    <row r="1" spans="1:12" ht="20.100000000000001" customHeight="1" x14ac:dyDescent="0.15">
      <c r="A1" s="14" t="s">
        <v>514</v>
      </c>
    </row>
    <row r="2" spans="1:12" ht="10.5" customHeight="1" x14ac:dyDescent="0.15">
      <c r="A2" s="14"/>
    </row>
    <row r="3" spans="1:12" ht="30" customHeight="1" x14ac:dyDescent="0.15">
      <c r="A3" s="1769" t="s">
        <v>20752</v>
      </c>
      <c r="B3" s="1769"/>
    </row>
    <row r="4" spans="1:12" ht="20.25" customHeight="1" x14ac:dyDescent="0.15"/>
    <row r="5" spans="1:12" s="14" customFormat="1" ht="14.25" x14ac:dyDescent="0.15">
      <c r="A5" s="14" t="s">
        <v>515</v>
      </c>
    </row>
    <row r="6" spans="1:12" ht="9.75" customHeight="1" x14ac:dyDescent="0.1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2" x14ac:dyDescent="0.15">
      <c r="A7" s="16" t="s">
        <v>516</v>
      </c>
    </row>
    <row r="8" spans="1:12" ht="15" customHeight="1" x14ac:dyDescent="0.15">
      <c r="A8" s="1768" t="s">
        <v>517</v>
      </c>
      <c r="B8" s="1768"/>
    </row>
    <row r="9" spans="1:12" ht="15" customHeight="1" x14ac:dyDescent="0.15">
      <c r="A9" s="1768" t="s">
        <v>518</v>
      </c>
      <c r="B9" s="1768"/>
    </row>
    <row r="10" spans="1:12" ht="15" customHeight="1" x14ac:dyDescent="0.15">
      <c r="A10" s="1768" t="s">
        <v>519</v>
      </c>
      <c r="B10" s="1768"/>
    </row>
    <row r="11" spans="1:12" ht="6" customHeight="1" x14ac:dyDescent="0.15"/>
    <row r="12" spans="1:12" x14ac:dyDescent="0.15">
      <c r="A12" s="16" t="s">
        <v>520</v>
      </c>
    </row>
    <row r="13" spans="1:12" ht="15" customHeight="1" x14ac:dyDescent="0.15">
      <c r="A13" s="1768" t="s">
        <v>521</v>
      </c>
      <c r="B13" s="1768"/>
    </row>
    <row r="14" spans="1:12" ht="15" customHeight="1" x14ac:dyDescent="0.15">
      <c r="A14" s="1768" t="s">
        <v>522</v>
      </c>
      <c r="B14" s="1768"/>
    </row>
    <row r="15" spans="1:12" ht="15" customHeight="1" x14ac:dyDescent="0.15">
      <c r="A15" s="1768" t="s">
        <v>523</v>
      </c>
      <c r="B15" s="1768"/>
    </row>
    <row r="16" spans="1:12" ht="20.25" customHeight="1" x14ac:dyDescent="0.15"/>
    <row r="17" spans="1:2" s="14" customFormat="1" ht="15" customHeight="1" x14ac:dyDescent="0.15">
      <c r="A17" s="14" t="s">
        <v>524</v>
      </c>
    </row>
    <row r="18" spans="1:2" ht="9.9499999999999993" customHeight="1" x14ac:dyDescent="0.15"/>
    <row r="19" spans="1:2" ht="15" customHeight="1" x14ac:dyDescent="0.15">
      <c r="A19" s="16" t="s">
        <v>525</v>
      </c>
    </row>
    <row r="20" spans="1:2" ht="57" customHeight="1" x14ac:dyDescent="0.15">
      <c r="A20" s="1768" t="s">
        <v>16554</v>
      </c>
      <c r="B20" s="1768"/>
    </row>
    <row r="21" spans="1:2" ht="9.9499999999999993" customHeight="1" x14ac:dyDescent="0.15">
      <c r="A21" s="17"/>
      <c r="B21" s="17"/>
    </row>
    <row r="22" spans="1:2" ht="15" customHeight="1" x14ac:dyDescent="0.15">
      <c r="A22" s="1770" t="s">
        <v>526</v>
      </c>
      <c r="B22" s="1770"/>
    </row>
    <row r="23" spans="1:2" ht="20.25" customHeight="1" x14ac:dyDescent="0.15">
      <c r="A23" s="1768" t="s">
        <v>16555</v>
      </c>
      <c r="B23" s="1768"/>
    </row>
    <row r="24" spans="1:2" ht="9.9499999999999993" customHeight="1" x14ac:dyDescent="0.15">
      <c r="A24" s="17"/>
      <c r="B24" s="17"/>
    </row>
    <row r="25" spans="1:2" ht="15" customHeight="1" x14ac:dyDescent="0.15">
      <c r="A25" s="1770" t="s">
        <v>527</v>
      </c>
      <c r="B25" s="1770"/>
    </row>
    <row r="26" spans="1:2" ht="20.25" customHeight="1" x14ac:dyDescent="0.15">
      <c r="A26" s="1768" t="s">
        <v>528</v>
      </c>
      <c r="B26" s="1768"/>
    </row>
    <row r="27" spans="1:2" s="14" customFormat="1" ht="20.25" customHeight="1" x14ac:dyDescent="0.15">
      <c r="A27" s="1770" t="s">
        <v>529</v>
      </c>
      <c r="B27" s="1768"/>
    </row>
    <row r="28" spans="1:2" s="16" customFormat="1" ht="30" customHeight="1" x14ac:dyDescent="0.15">
      <c r="A28" s="1771" t="s">
        <v>2101</v>
      </c>
      <c r="B28" s="1771"/>
    </row>
    <row r="29" spans="1:2" ht="20.25" customHeight="1" x14ac:dyDescent="0.15">
      <c r="A29" s="1768"/>
      <c r="B29" s="1768"/>
    </row>
    <row r="30" spans="1:2" s="14" customFormat="1" ht="14.25" x14ac:dyDescent="0.15">
      <c r="A30" s="14" t="s">
        <v>530</v>
      </c>
    </row>
    <row r="31" spans="1:2" ht="9.75" customHeight="1" x14ac:dyDescent="0.15"/>
    <row r="32" spans="1:2" ht="20.25" customHeight="1" x14ac:dyDescent="0.15">
      <c r="A32" s="1770" t="s">
        <v>2108</v>
      </c>
      <c r="B32" s="1770"/>
    </row>
    <row r="33" spans="1:2" ht="20.25" customHeight="1" x14ac:dyDescent="0.15">
      <c r="A33" s="1770" t="s">
        <v>2109</v>
      </c>
      <c r="B33" s="1770"/>
    </row>
    <row r="34" spans="1:2" ht="30" customHeight="1" x14ac:dyDescent="0.15">
      <c r="A34" s="1768" t="s">
        <v>2102</v>
      </c>
      <c r="B34" s="1770"/>
    </row>
    <row r="35" spans="1:2" ht="20.25" customHeight="1" x14ac:dyDescent="0.15">
      <c r="A35" s="1770" t="s">
        <v>16556</v>
      </c>
      <c r="B35" s="1770"/>
    </row>
    <row r="36" spans="1:2" s="14" customFormat="1" ht="14.25" x14ac:dyDescent="0.15">
      <c r="A36" s="16"/>
      <c r="B36" s="16"/>
    </row>
    <row r="37" spans="1:2" s="18" customFormat="1" ht="30" customHeight="1" x14ac:dyDescent="0.15">
      <c r="A37" s="1769"/>
      <c r="B37" s="1769"/>
    </row>
  </sheetData>
  <mergeCells count="20">
    <mergeCell ref="A35:B35"/>
    <mergeCell ref="A37:B37"/>
    <mergeCell ref="A27:B27"/>
    <mergeCell ref="A28:B28"/>
    <mergeCell ref="A29:B29"/>
    <mergeCell ref="A32:B32"/>
    <mergeCell ref="A33:B33"/>
    <mergeCell ref="A34:B34"/>
    <mergeCell ref="A26:B26"/>
    <mergeCell ref="A3:B3"/>
    <mergeCell ref="A8:B8"/>
    <mergeCell ref="A9:B9"/>
    <mergeCell ref="A10:B10"/>
    <mergeCell ref="A13:B13"/>
    <mergeCell ref="A14:B14"/>
    <mergeCell ref="A15:B15"/>
    <mergeCell ref="A20:B20"/>
    <mergeCell ref="A22:B22"/>
    <mergeCell ref="A23:B23"/>
    <mergeCell ref="A25:B25"/>
  </mergeCells>
  <phoneticPr fontId="3" type="noConversion"/>
  <pageMargins left="0.74803149606299213" right="0.74803149606299213" top="1.1811023622047245" bottom="0.78740157480314965" header="0.70866141732283472" footer="0.51181102362204722"/>
  <pageSetup paperSize="9" scale="93" orientation="landscape" r:id="rId1"/>
  <headerFooter alignWithMargins="0">
    <oddHeader>&amp;C&amp;"돋움,굵게"&amp;14제1장 일반개요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tabColor theme="0" tint="-0.14999847407452621"/>
  </sheetPr>
  <dimension ref="A1:BG35"/>
  <sheetViews>
    <sheetView view="pageBreakPreview" topLeftCell="B1" zoomScaleNormal="100" zoomScaleSheetLayoutView="100" workbookViewId="0">
      <pane ySplit="5" topLeftCell="A22" activePane="bottomLeft" state="frozen"/>
      <selection activeCell="A17" sqref="A17:L17"/>
      <selection pane="bottomLeft" activeCell="H2" sqref="A2:XFD4"/>
    </sheetView>
  </sheetViews>
  <sheetFormatPr defaultColWidth="8.88671875" defaultRowHeight="11.25" x14ac:dyDescent="0.15"/>
  <cols>
    <col min="1" max="1" width="8" style="170" hidden="1" customWidth="1"/>
    <col min="2" max="2" width="3.77734375" style="170" customWidth="1"/>
    <col min="3" max="3" width="5.44140625" style="170" bestFit="1" customWidth="1"/>
    <col min="4" max="4" width="21" style="170" hidden="1" customWidth="1"/>
    <col min="5" max="5" width="10.88671875" style="170" customWidth="1"/>
    <col min="6" max="6" width="6.6640625" style="170" bestFit="1" customWidth="1"/>
    <col min="7" max="8" width="22.21875" style="170" hidden="1" customWidth="1"/>
    <col min="9" max="9" width="12.109375" style="170" customWidth="1"/>
    <col min="10" max="10" width="0.6640625" style="170" hidden="1" customWidth="1"/>
    <col min="11" max="11" width="7.6640625" style="135" customWidth="1"/>
    <col min="12" max="12" width="6.6640625" style="135" customWidth="1"/>
    <col min="13" max="13" width="6.88671875" style="135" bestFit="1" customWidth="1"/>
    <col min="14" max="14" width="9.77734375" style="170" hidden="1" customWidth="1"/>
    <col min="15" max="15" width="8.44140625" style="170" hidden="1" customWidth="1"/>
    <col min="16" max="16" width="8.77734375" style="170" hidden="1" customWidth="1"/>
    <col min="17" max="17" width="7.6640625" style="170" hidden="1" customWidth="1"/>
    <col min="18" max="19" width="5.33203125" style="170" hidden="1" customWidth="1"/>
    <col min="20" max="20" width="8" style="170" hidden="1" customWidth="1"/>
    <col min="21" max="21" width="7.44140625" style="170" hidden="1" customWidth="1"/>
    <col min="22" max="22" width="0.44140625" style="170" hidden="1" customWidth="1"/>
    <col min="23" max="23" width="4" style="170" customWidth="1"/>
    <col min="24" max="24" width="3.77734375" style="170" customWidth="1"/>
    <col min="25" max="25" width="3.77734375" style="170" hidden="1" customWidth="1"/>
    <col min="26" max="26" width="3.77734375" style="170" customWidth="1"/>
    <col min="27" max="27" width="3.77734375" style="170" hidden="1" customWidth="1"/>
    <col min="28" max="28" width="3.77734375" style="176" customWidth="1"/>
    <col min="29" max="29" width="3.77734375" style="170" hidden="1" customWidth="1"/>
    <col min="30" max="30" width="4.109375" style="170" customWidth="1"/>
    <col min="31" max="31" width="3.77734375" style="170" hidden="1" customWidth="1"/>
    <col min="32" max="32" width="4.109375" style="170" customWidth="1"/>
    <col min="33" max="33" width="3.77734375" style="170" hidden="1" customWidth="1"/>
    <col min="34" max="35" width="3.77734375" style="170" customWidth="1"/>
    <col min="36" max="36" width="4" style="170" customWidth="1"/>
    <col min="37" max="37" width="4" style="170" hidden="1" customWidth="1"/>
    <col min="38" max="38" width="5.33203125" style="170" hidden="1" customWidth="1"/>
    <col min="39" max="39" width="7.33203125" style="135" bestFit="1" customWidth="1"/>
    <col min="40" max="40" width="9.33203125" style="170" hidden="1" customWidth="1"/>
    <col min="41" max="41" width="5.6640625" style="170" customWidth="1"/>
    <col min="42" max="42" width="6.109375" style="170" bestFit="1" customWidth="1"/>
    <col min="43" max="43" width="5.21875" style="170" customWidth="1"/>
    <col min="44" max="44" width="24.6640625" style="170" hidden="1" customWidth="1"/>
    <col min="45" max="45" width="5.33203125" style="170" hidden="1" customWidth="1"/>
    <col min="46" max="46" width="4.44140625" style="170" hidden="1" customWidth="1"/>
    <col min="47" max="47" width="6.44140625" style="170" hidden="1" customWidth="1"/>
    <col min="48" max="49" width="7.109375" style="170" hidden="1" customWidth="1"/>
    <col min="50" max="52" width="4.44140625" style="170" hidden="1" customWidth="1"/>
    <col min="53" max="54" width="7.109375" style="170" hidden="1" customWidth="1"/>
    <col min="55" max="55" width="5.44140625" style="170" bestFit="1" customWidth="1"/>
    <col min="56" max="56" width="6.6640625" style="135" customWidth="1"/>
    <col min="57" max="57" width="7.5546875" style="170" bestFit="1" customWidth="1"/>
    <col min="58" max="16384" width="8.88671875" style="6"/>
  </cols>
  <sheetData>
    <row r="1" spans="1:59" ht="22.9" customHeight="1" x14ac:dyDescent="0.15">
      <c r="B1" s="1833" t="s">
        <v>88</v>
      </c>
      <c r="C1" s="1833"/>
      <c r="D1" s="1833"/>
      <c r="E1" s="1833"/>
    </row>
    <row r="2" spans="1:59" ht="28.5" customHeight="1" x14ac:dyDescent="0.15">
      <c r="A2" s="1830" t="s">
        <v>395</v>
      </c>
      <c r="B2" s="1801" t="s">
        <v>396</v>
      </c>
      <c r="C2" s="1801" t="s">
        <v>397</v>
      </c>
      <c r="D2" s="1801" t="s">
        <v>398</v>
      </c>
      <c r="E2" s="1801" t="s">
        <v>399</v>
      </c>
      <c r="F2" s="1801" t="s">
        <v>400</v>
      </c>
      <c r="G2" s="1801" t="s">
        <v>401</v>
      </c>
      <c r="H2" s="246"/>
      <c r="I2" s="1801" t="s">
        <v>402</v>
      </c>
      <c r="J2" s="1801" t="s">
        <v>403</v>
      </c>
      <c r="K2" s="1801" t="s">
        <v>405</v>
      </c>
      <c r="L2" s="1801" t="s">
        <v>406</v>
      </c>
      <c r="M2" s="1801" t="s">
        <v>407</v>
      </c>
      <c r="N2" s="1801" t="s">
        <v>70</v>
      </c>
      <c r="O2" s="1831" t="s">
        <v>367</v>
      </c>
      <c r="P2" s="1831"/>
      <c r="Q2" s="1831"/>
      <c r="R2" s="1831"/>
      <c r="S2" s="1831"/>
      <c r="T2" s="1831"/>
      <c r="U2" s="1801" t="s">
        <v>411</v>
      </c>
      <c r="V2" s="1801"/>
      <c r="W2" s="246" t="s">
        <v>368</v>
      </c>
      <c r="X2" s="1801" t="s">
        <v>369</v>
      </c>
      <c r="Y2" s="1801"/>
      <c r="Z2" s="1801" t="s">
        <v>370</v>
      </c>
      <c r="AA2" s="1801"/>
      <c r="AB2" s="1801" t="s">
        <v>428</v>
      </c>
      <c r="AC2" s="1801"/>
      <c r="AD2" s="1819" t="s">
        <v>371</v>
      </c>
      <c r="AE2" s="1819"/>
      <c r="AF2" s="1819" t="s">
        <v>372</v>
      </c>
      <c r="AG2" s="1819"/>
      <c r="AH2" s="1819" t="s">
        <v>166</v>
      </c>
      <c r="AI2" s="1819"/>
      <c r="AJ2" s="1819"/>
      <c r="AK2" s="1819" t="s">
        <v>373</v>
      </c>
      <c r="AL2" s="1819"/>
      <c r="AM2" s="1819" t="s">
        <v>374</v>
      </c>
      <c r="AN2" s="1801" t="s">
        <v>375</v>
      </c>
      <c r="AO2" s="1801" t="s">
        <v>409</v>
      </c>
      <c r="AP2" s="1801"/>
      <c r="AQ2" s="1801"/>
      <c r="AR2" s="1801"/>
      <c r="AS2" s="1801" t="s">
        <v>432</v>
      </c>
      <c r="AT2" s="1819"/>
      <c r="AU2" s="1819"/>
      <c r="AV2" s="1819"/>
      <c r="AW2" s="1819"/>
      <c r="AX2" s="1819"/>
      <c r="AY2" s="1819"/>
      <c r="AZ2" s="1819"/>
      <c r="BA2" s="1819"/>
      <c r="BB2" s="1819"/>
      <c r="BC2" s="1880" t="s">
        <v>164</v>
      </c>
      <c r="BD2" s="1880" t="s">
        <v>91</v>
      </c>
      <c r="BE2" s="1801" t="s">
        <v>414</v>
      </c>
    </row>
    <row r="3" spans="1:59" ht="35.25" hidden="1" customHeight="1" x14ac:dyDescent="0.15">
      <c r="A3" s="1830"/>
      <c r="B3" s="1801"/>
      <c r="C3" s="1801"/>
      <c r="D3" s="1801"/>
      <c r="E3" s="1801"/>
      <c r="F3" s="1801"/>
      <c r="G3" s="1801"/>
      <c r="H3" s="246" t="s">
        <v>469</v>
      </c>
      <c r="I3" s="1801"/>
      <c r="J3" s="1801"/>
      <c r="K3" s="1801"/>
      <c r="L3" s="1801"/>
      <c r="M3" s="1801"/>
      <c r="N3" s="1801"/>
      <c r="O3" s="1815"/>
      <c r="P3" s="1815"/>
      <c r="Q3" s="1815"/>
      <c r="R3" s="1815"/>
      <c r="S3" s="1815"/>
      <c r="T3" s="1815"/>
      <c r="U3" s="1801" t="s">
        <v>476</v>
      </c>
      <c r="V3" s="1801" t="s">
        <v>477</v>
      </c>
      <c r="W3" s="1801" t="s">
        <v>376</v>
      </c>
      <c r="X3" s="1801" t="s">
        <v>376</v>
      </c>
      <c r="Y3" s="1801" t="s">
        <v>377</v>
      </c>
      <c r="Z3" s="1801" t="s">
        <v>376</v>
      </c>
      <c r="AA3" s="1801" t="s">
        <v>377</v>
      </c>
      <c r="AB3" s="1801" t="s">
        <v>376</v>
      </c>
      <c r="AC3" s="1801" t="s">
        <v>377</v>
      </c>
      <c r="AD3" s="1801" t="s">
        <v>376</v>
      </c>
      <c r="AE3" s="1801" t="s">
        <v>377</v>
      </c>
      <c r="AF3" s="1801" t="s">
        <v>376</v>
      </c>
      <c r="AG3" s="1801" t="s">
        <v>377</v>
      </c>
      <c r="AH3" s="247" t="s">
        <v>378</v>
      </c>
      <c r="AI3" s="247" t="s">
        <v>379</v>
      </c>
      <c r="AJ3" s="247" t="s">
        <v>380</v>
      </c>
      <c r="AK3" s="1819" t="s">
        <v>381</v>
      </c>
      <c r="AL3" s="1819" t="s">
        <v>376</v>
      </c>
      <c r="AM3" s="1819"/>
      <c r="AN3" s="1801"/>
      <c r="AO3" s="1801" t="s">
        <v>472</v>
      </c>
      <c r="AP3" s="1801" t="s">
        <v>313</v>
      </c>
      <c r="AQ3" s="1801" t="s">
        <v>382</v>
      </c>
      <c r="AR3" s="1801" t="s">
        <v>475</v>
      </c>
      <c r="AS3" s="1801" t="s">
        <v>481</v>
      </c>
      <c r="AT3" s="1819"/>
      <c r="AU3" s="1819"/>
      <c r="AV3" s="1819"/>
      <c r="AW3" s="1819"/>
      <c r="AX3" s="1801" t="s">
        <v>482</v>
      </c>
      <c r="AY3" s="1819"/>
      <c r="AZ3" s="1819"/>
      <c r="BA3" s="1819"/>
      <c r="BB3" s="1819"/>
      <c r="BC3" s="1898"/>
      <c r="BD3" s="1898"/>
      <c r="BE3" s="1819"/>
    </row>
    <row r="4" spans="1:59" ht="19.5" hidden="1" customHeight="1" x14ac:dyDescent="0.15">
      <c r="A4" s="1830"/>
      <c r="B4" s="1801"/>
      <c r="C4" s="1801"/>
      <c r="D4" s="1801"/>
      <c r="E4" s="1801"/>
      <c r="F4" s="1801"/>
      <c r="G4" s="1801"/>
      <c r="H4" s="246"/>
      <c r="I4" s="1801"/>
      <c r="J4" s="1801"/>
      <c r="K4" s="1801"/>
      <c r="L4" s="1801"/>
      <c r="M4" s="1801"/>
      <c r="N4" s="1801"/>
      <c r="O4" s="1816"/>
      <c r="P4" s="1816"/>
      <c r="Q4" s="1816"/>
      <c r="R4" s="1816"/>
      <c r="S4" s="1816"/>
      <c r="T4" s="1816"/>
      <c r="U4" s="1801"/>
      <c r="V4" s="1801"/>
      <c r="W4" s="1801"/>
      <c r="X4" s="1801"/>
      <c r="Y4" s="1819"/>
      <c r="Z4" s="1801"/>
      <c r="AA4" s="1819"/>
      <c r="AB4" s="1801"/>
      <c r="AC4" s="1819"/>
      <c r="AD4" s="1819"/>
      <c r="AE4" s="1819"/>
      <c r="AF4" s="1819"/>
      <c r="AG4" s="1819"/>
      <c r="AH4" s="247" t="s">
        <v>174</v>
      </c>
      <c r="AI4" s="247" t="s">
        <v>174</v>
      </c>
      <c r="AJ4" s="247" t="s">
        <v>174</v>
      </c>
      <c r="AK4" s="1819"/>
      <c r="AL4" s="1819"/>
      <c r="AM4" s="1819"/>
      <c r="AN4" s="1801"/>
      <c r="AO4" s="1801"/>
      <c r="AP4" s="1801"/>
      <c r="AQ4" s="1801"/>
      <c r="AR4" s="1801"/>
      <c r="AS4" s="247" t="s">
        <v>173</v>
      </c>
      <c r="AT4" s="246" t="s">
        <v>174</v>
      </c>
      <c r="AU4" s="246" t="s">
        <v>143</v>
      </c>
      <c r="AV4" s="246" t="s">
        <v>175</v>
      </c>
      <c r="AW4" s="246" t="s">
        <v>176</v>
      </c>
      <c r="AX4" s="246" t="s">
        <v>173</v>
      </c>
      <c r="AY4" s="246" t="s">
        <v>174</v>
      </c>
      <c r="AZ4" s="246" t="s">
        <v>143</v>
      </c>
      <c r="BA4" s="246" t="s">
        <v>175</v>
      </c>
      <c r="BB4" s="246" t="s">
        <v>176</v>
      </c>
      <c r="BC4" s="1832"/>
      <c r="BD4" s="1832"/>
      <c r="BE4" s="1819"/>
    </row>
    <row r="5" spans="1:59" s="565" customFormat="1" ht="26.1" hidden="1" customHeight="1" x14ac:dyDescent="0.15">
      <c r="A5" s="561">
        <v>1</v>
      </c>
      <c r="B5" s="594" t="s">
        <v>48</v>
      </c>
      <c r="C5" s="236" t="s">
        <v>1</v>
      </c>
      <c r="D5" s="236"/>
      <c r="E5" s="562">
        <f>COUNTA(E6,E7,E8,E9,E10,E12:E17,E19:E21,E22:E22,E23,E24,E26:E29,E31:E34)</f>
        <v>25</v>
      </c>
      <c r="F5" s="236"/>
      <c r="G5" s="236"/>
      <c r="H5" s="236"/>
      <c r="I5" s="236"/>
      <c r="J5" s="236"/>
      <c r="K5" s="563">
        <f>SUM(K6,K7,K8,K9,K10,K12:K17,K19:K21,K22:K22,K23,K24,K26:K29,K31:K34)</f>
        <v>1083972</v>
      </c>
      <c r="L5" s="248">
        <f>SUM(L6,L7,L8,L9,L10,L12:L17,L19:L21,L22:L22,L23,L24,L26:L29,L31:L34)</f>
        <v>77724.209999999992</v>
      </c>
      <c r="M5" s="248">
        <f>SUM(M6,M7,M8,M9,M10,M12:M17,M19:M21,M22:M22,M23,M24,M26:M29,M31:M34)</f>
        <v>105110.73</v>
      </c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564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48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48"/>
      <c r="BE5" s="236"/>
    </row>
    <row r="6" spans="1:59" s="565" customFormat="1" ht="26.1" hidden="1" customHeight="1" x14ac:dyDescent="0.2">
      <c r="A6" s="561"/>
      <c r="B6" s="594" t="s">
        <v>1973</v>
      </c>
      <c r="C6" s="236" t="s">
        <v>801</v>
      </c>
      <c r="D6" s="236" t="s">
        <v>1412</v>
      </c>
      <c r="E6" s="236" t="s">
        <v>1413</v>
      </c>
      <c r="F6" s="236" t="s">
        <v>637</v>
      </c>
      <c r="G6" s="236" t="s">
        <v>1414</v>
      </c>
      <c r="H6" s="566" t="s">
        <v>639</v>
      </c>
      <c r="I6" s="236" t="s">
        <v>964</v>
      </c>
      <c r="J6" s="236">
        <v>3</v>
      </c>
      <c r="K6" s="241">
        <v>6009</v>
      </c>
      <c r="L6" s="248">
        <v>365</v>
      </c>
      <c r="M6" s="248">
        <v>731</v>
      </c>
      <c r="N6" s="248" t="s">
        <v>429</v>
      </c>
      <c r="O6" s="248"/>
      <c r="P6" s="248">
        <v>184</v>
      </c>
      <c r="Q6" s="248"/>
      <c r="R6" s="248"/>
      <c r="S6" s="248"/>
      <c r="T6" s="248"/>
      <c r="U6" s="248">
        <v>2000</v>
      </c>
      <c r="V6" s="248">
        <v>2001</v>
      </c>
      <c r="W6" s="248"/>
      <c r="X6" s="248">
        <v>4</v>
      </c>
      <c r="Y6" s="248"/>
      <c r="Z6" s="248">
        <v>5</v>
      </c>
      <c r="AA6" s="248"/>
      <c r="AB6" s="248">
        <v>30</v>
      </c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>
        <v>666</v>
      </c>
      <c r="AN6" s="248"/>
      <c r="AO6" s="248"/>
      <c r="AP6" s="248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>
        <v>1973</v>
      </c>
      <c r="BD6" s="248">
        <v>184</v>
      </c>
      <c r="BE6" s="236"/>
      <c r="BG6" s="1652" t="s">
        <v>20755</v>
      </c>
    </row>
    <row r="7" spans="1:59" s="565" customFormat="1" ht="26.1" hidden="1" customHeight="1" x14ac:dyDescent="0.2">
      <c r="A7" s="561">
        <v>1</v>
      </c>
      <c r="B7" s="594" t="s">
        <v>289</v>
      </c>
      <c r="C7" s="236" t="s">
        <v>2275</v>
      </c>
      <c r="D7" s="236" t="s">
        <v>2312</v>
      </c>
      <c r="E7" s="236" t="s">
        <v>15502</v>
      </c>
      <c r="F7" s="236" t="s">
        <v>2193</v>
      </c>
      <c r="G7" s="236" t="s">
        <v>2313</v>
      </c>
      <c r="H7" s="567" t="s">
        <v>2314</v>
      </c>
      <c r="I7" s="236" t="s">
        <v>16780</v>
      </c>
      <c r="J7" s="236">
        <v>3</v>
      </c>
      <c r="K7" s="241">
        <v>191300</v>
      </c>
      <c r="L7" s="248">
        <v>9617</v>
      </c>
      <c r="M7" s="248">
        <v>17021</v>
      </c>
      <c r="N7" s="248" t="s">
        <v>2304</v>
      </c>
      <c r="O7" s="248"/>
      <c r="P7" s="248">
        <v>184</v>
      </c>
      <c r="Q7" s="248"/>
      <c r="R7" s="248"/>
      <c r="S7" s="248"/>
      <c r="T7" s="248"/>
      <c r="U7" s="248">
        <v>2000</v>
      </c>
      <c r="V7" s="248">
        <v>2001</v>
      </c>
      <c r="W7" s="248"/>
      <c r="X7" s="248">
        <v>80</v>
      </c>
      <c r="Y7" s="248"/>
      <c r="Z7" s="248">
        <v>60</v>
      </c>
      <c r="AA7" s="248"/>
      <c r="AB7" s="248">
        <v>80</v>
      </c>
      <c r="AC7" s="248"/>
      <c r="AD7" s="248"/>
      <c r="AE7" s="248"/>
      <c r="AF7" s="248">
        <v>0</v>
      </c>
      <c r="AG7" s="248"/>
      <c r="AH7" s="248">
        <v>4</v>
      </c>
      <c r="AI7" s="248">
        <v>4</v>
      </c>
      <c r="AJ7" s="248">
        <v>1</v>
      </c>
      <c r="AK7" s="248"/>
      <c r="AL7" s="248"/>
      <c r="AM7" s="248"/>
      <c r="AN7" s="248"/>
      <c r="AO7" s="248">
        <v>1519</v>
      </c>
      <c r="AP7" s="248">
        <v>5000</v>
      </c>
      <c r="AQ7" s="236" t="s">
        <v>2199</v>
      </c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>
        <v>2008</v>
      </c>
      <c r="BD7" s="248">
        <v>49553</v>
      </c>
      <c r="BE7" s="236"/>
      <c r="BG7" s="1652" t="s">
        <v>20756</v>
      </c>
    </row>
    <row r="8" spans="1:59" s="1614" customFormat="1" ht="26.1" hidden="1" customHeight="1" x14ac:dyDescent="0.2">
      <c r="A8" s="1612">
        <v>1</v>
      </c>
      <c r="B8" s="1613" t="s">
        <v>16801</v>
      </c>
      <c r="C8" s="1535" t="s">
        <v>891</v>
      </c>
      <c r="D8" s="1535" t="s">
        <v>16908</v>
      </c>
      <c r="E8" s="1535" t="s">
        <v>16909</v>
      </c>
      <c r="F8" s="1535" t="s">
        <v>654</v>
      </c>
      <c r="G8" s="1535" t="s">
        <v>2721</v>
      </c>
      <c r="H8" s="1282" t="s">
        <v>1053</v>
      </c>
      <c r="I8" s="1535" t="s">
        <v>894</v>
      </c>
      <c r="J8" s="1535">
        <v>3</v>
      </c>
      <c r="K8" s="1589">
        <v>95837</v>
      </c>
      <c r="L8" s="1589">
        <v>8104</v>
      </c>
      <c r="M8" s="1589">
        <v>9999</v>
      </c>
      <c r="N8" s="1589" t="s">
        <v>12888</v>
      </c>
      <c r="O8" s="1589"/>
      <c r="P8" s="1589">
        <v>477</v>
      </c>
      <c r="Q8" s="1589"/>
      <c r="R8" s="1589"/>
      <c r="S8" s="1589"/>
      <c r="T8" s="1589"/>
      <c r="U8" s="1589">
        <v>1999</v>
      </c>
      <c r="V8" s="1589"/>
      <c r="W8" s="1589"/>
      <c r="X8" s="1589">
        <v>90</v>
      </c>
      <c r="Y8" s="1589"/>
      <c r="Z8" s="1589">
        <v>75</v>
      </c>
      <c r="AA8" s="1589"/>
      <c r="AB8" s="1589">
        <v>90</v>
      </c>
      <c r="AC8" s="1589"/>
      <c r="AD8" s="1589"/>
      <c r="AE8" s="1589"/>
      <c r="AF8" s="1589">
        <v>3</v>
      </c>
      <c r="AG8" s="1589"/>
      <c r="AH8" s="1589"/>
      <c r="AI8" s="1589"/>
      <c r="AJ8" s="1589"/>
      <c r="AK8" s="1589"/>
      <c r="AL8" s="1589"/>
      <c r="AM8" s="1589">
        <v>10010</v>
      </c>
      <c r="AN8" s="1589"/>
      <c r="AO8" s="1589">
        <v>1337</v>
      </c>
      <c r="AP8" s="1589"/>
      <c r="AQ8" s="1535"/>
      <c r="AR8" s="1535" t="s">
        <v>354</v>
      </c>
      <c r="AS8" s="1535"/>
      <c r="AT8" s="1535"/>
      <c r="AU8" s="1535"/>
      <c r="AV8" s="1535"/>
      <c r="AW8" s="1535"/>
      <c r="AX8" s="1535"/>
      <c r="AY8" s="1535"/>
      <c r="AZ8" s="1535"/>
      <c r="BA8" s="1535"/>
      <c r="BB8" s="1535"/>
      <c r="BC8" s="1535">
        <v>2014</v>
      </c>
      <c r="BD8" s="1589">
        <v>30195</v>
      </c>
      <c r="BE8" s="1535"/>
      <c r="BG8" s="1652" t="s">
        <v>20757</v>
      </c>
    </row>
    <row r="9" spans="1:59" s="565" customFormat="1" ht="26.1" hidden="1" customHeight="1" x14ac:dyDescent="0.2">
      <c r="A9" s="704"/>
      <c r="B9" s="812" t="s">
        <v>136</v>
      </c>
      <c r="C9" s="813" t="s">
        <v>2228</v>
      </c>
      <c r="D9" s="813"/>
      <c r="E9" s="813" t="s">
        <v>2315</v>
      </c>
      <c r="F9" s="813" t="s">
        <v>2229</v>
      </c>
      <c r="G9" s="813"/>
      <c r="H9" s="681"/>
      <c r="I9" s="813" t="s">
        <v>15548</v>
      </c>
      <c r="J9" s="813"/>
      <c r="K9" s="814">
        <v>3700</v>
      </c>
      <c r="L9" s="814">
        <v>1425</v>
      </c>
      <c r="M9" s="814">
        <v>1407</v>
      </c>
      <c r="N9" s="814"/>
      <c r="O9" s="814"/>
      <c r="P9" s="814"/>
      <c r="Q9" s="814"/>
      <c r="R9" s="814"/>
      <c r="S9" s="814"/>
      <c r="T9" s="814"/>
      <c r="U9" s="814"/>
      <c r="V9" s="814"/>
      <c r="W9" s="814"/>
      <c r="X9" s="814"/>
      <c r="Y9" s="814"/>
      <c r="Z9" s="814"/>
      <c r="AA9" s="814"/>
      <c r="AB9" s="814">
        <v>60</v>
      </c>
      <c r="AC9" s="814"/>
      <c r="AD9" s="814"/>
      <c r="AE9" s="814"/>
      <c r="AF9" s="814"/>
      <c r="AG9" s="814"/>
      <c r="AH9" s="814"/>
      <c r="AI9" s="814"/>
      <c r="AJ9" s="814"/>
      <c r="AK9" s="814"/>
      <c r="AL9" s="814"/>
      <c r="AM9" s="814">
        <v>1425</v>
      </c>
      <c r="AN9" s="814"/>
      <c r="AO9" s="814">
        <v>97</v>
      </c>
      <c r="AP9" s="814">
        <v>97</v>
      </c>
      <c r="AQ9" s="813" t="s">
        <v>2273</v>
      </c>
      <c r="AR9" s="813"/>
      <c r="AS9" s="813"/>
      <c r="AT9" s="813"/>
      <c r="AU9" s="813"/>
      <c r="AV9" s="813"/>
      <c r="AW9" s="813"/>
      <c r="AX9" s="813"/>
      <c r="AY9" s="813"/>
      <c r="AZ9" s="813"/>
      <c r="BA9" s="813"/>
      <c r="BB9" s="813"/>
      <c r="BC9" s="813">
        <v>2005</v>
      </c>
      <c r="BD9" s="814">
        <v>1400</v>
      </c>
      <c r="BE9" s="813"/>
      <c r="BG9" s="1652" t="s">
        <v>20758</v>
      </c>
    </row>
    <row r="10" spans="1:59" s="565" customFormat="1" ht="26.1" hidden="1" customHeight="1" x14ac:dyDescent="0.2">
      <c r="A10" s="704">
        <v>1</v>
      </c>
      <c r="B10" s="812" t="s">
        <v>9755</v>
      </c>
      <c r="C10" s="813" t="s">
        <v>3117</v>
      </c>
      <c r="D10" s="813" t="s">
        <v>10216</v>
      </c>
      <c r="E10" s="813" t="s">
        <v>11574</v>
      </c>
      <c r="F10" s="813" t="s">
        <v>2044</v>
      </c>
      <c r="G10" s="813" t="s">
        <v>10217</v>
      </c>
      <c r="H10" s="681" t="s">
        <v>10218</v>
      </c>
      <c r="I10" s="813" t="s">
        <v>9818</v>
      </c>
      <c r="J10" s="813">
        <v>13</v>
      </c>
      <c r="K10" s="814">
        <v>78061</v>
      </c>
      <c r="L10" s="814">
        <v>5157.99</v>
      </c>
      <c r="M10" s="814">
        <v>7947.74</v>
      </c>
      <c r="N10" s="814" t="s">
        <v>10219</v>
      </c>
      <c r="O10" s="814"/>
      <c r="P10" s="814"/>
      <c r="Q10" s="814"/>
      <c r="R10" s="814"/>
      <c r="S10" s="814"/>
      <c r="T10" s="814"/>
      <c r="U10" s="814" t="s">
        <v>10220</v>
      </c>
      <c r="V10" s="814" t="s">
        <v>10221</v>
      </c>
      <c r="W10" s="814"/>
      <c r="X10" s="814">
        <v>40</v>
      </c>
      <c r="Y10" s="814"/>
      <c r="Z10" s="814">
        <v>30</v>
      </c>
      <c r="AA10" s="814"/>
      <c r="AB10" s="814">
        <v>80</v>
      </c>
      <c r="AC10" s="814"/>
      <c r="AD10" s="814"/>
      <c r="AE10" s="814"/>
      <c r="AF10" s="814"/>
      <c r="AG10" s="814"/>
      <c r="AH10" s="814">
        <v>25</v>
      </c>
      <c r="AI10" s="814">
        <v>26</v>
      </c>
      <c r="AJ10" s="814">
        <v>11</v>
      </c>
      <c r="AK10" s="814"/>
      <c r="AL10" s="814"/>
      <c r="AM10" s="814"/>
      <c r="AN10" s="814"/>
      <c r="AO10" s="814">
        <v>626</v>
      </c>
      <c r="AP10" s="814">
        <v>626</v>
      </c>
      <c r="AQ10" s="813" t="s">
        <v>10998</v>
      </c>
      <c r="AR10" s="813"/>
      <c r="AS10" s="813"/>
      <c r="AT10" s="813"/>
      <c r="AU10" s="813"/>
      <c r="AV10" s="813"/>
      <c r="AW10" s="813"/>
      <c r="AX10" s="813"/>
      <c r="AY10" s="813"/>
      <c r="AZ10" s="813"/>
      <c r="BA10" s="813"/>
      <c r="BB10" s="813"/>
      <c r="BC10" s="813">
        <v>1999</v>
      </c>
      <c r="BD10" s="814">
        <v>10511</v>
      </c>
      <c r="BE10" s="813"/>
      <c r="BG10" s="1652" t="s">
        <v>20759</v>
      </c>
    </row>
    <row r="11" spans="1:59" s="565" customFormat="1" ht="26.1" hidden="1" customHeight="1" x14ac:dyDescent="0.2">
      <c r="A11" s="901"/>
      <c r="B11" s="902" t="s">
        <v>57</v>
      </c>
      <c r="C11" s="903" t="s">
        <v>1005</v>
      </c>
      <c r="D11" s="813"/>
      <c r="E11" s="904">
        <f>COUNTA(E12:E17)</f>
        <v>6</v>
      </c>
      <c r="F11" s="813"/>
      <c r="G11" s="813"/>
      <c r="H11" s="677"/>
      <c r="I11" s="813"/>
      <c r="J11" s="813"/>
      <c r="K11" s="814">
        <f>SUM(K12:K17)</f>
        <v>94267</v>
      </c>
      <c r="L11" s="814">
        <f t="shared" ref="L11:AP11" si="0">SUM(L12:L17)</f>
        <v>8328.68</v>
      </c>
      <c r="M11" s="814">
        <f t="shared" si="0"/>
        <v>10733.76</v>
      </c>
      <c r="N11" s="814">
        <f t="shared" si="0"/>
        <v>0</v>
      </c>
      <c r="O11" s="814">
        <f t="shared" si="0"/>
        <v>74</v>
      </c>
      <c r="P11" s="814">
        <f t="shared" si="0"/>
        <v>0</v>
      </c>
      <c r="Q11" s="814">
        <f t="shared" si="0"/>
        <v>0</v>
      </c>
      <c r="R11" s="814">
        <f t="shared" si="0"/>
        <v>0</v>
      </c>
      <c r="S11" s="814">
        <f t="shared" si="0"/>
        <v>0</v>
      </c>
      <c r="T11" s="814">
        <f t="shared" si="0"/>
        <v>0</v>
      </c>
      <c r="U11" s="814">
        <f t="shared" si="0"/>
        <v>0</v>
      </c>
      <c r="V11" s="814">
        <f t="shared" si="0"/>
        <v>0</v>
      </c>
      <c r="W11" s="814">
        <f t="shared" si="0"/>
        <v>0</v>
      </c>
      <c r="X11" s="814">
        <f t="shared" si="0"/>
        <v>10</v>
      </c>
      <c r="Y11" s="814">
        <f t="shared" si="0"/>
        <v>0</v>
      </c>
      <c r="Z11" s="814">
        <f t="shared" si="0"/>
        <v>10</v>
      </c>
      <c r="AA11" s="814">
        <f t="shared" si="0"/>
        <v>0</v>
      </c>
      <c r="AB11" s="814">
        <f t="shared" si="0"/>
        <v>117</v>
      </c>
      <c r="AC11" s="814">
        <f t="shared" si="0"/>
        <v>0</v>
      </c>
      <c r="AD11" s="814">
        <f t="shared" si="0"/>
        <v>0</v>
      </c>
      <c r="AE11" s="814">
        <f t="shared" si="0"/>
        <v>0</v>
      </c>
      <c r="AF11" s="814">
        <f t="shared" si="0"/>
        <v>8</v>
      </c>
      <c r="AG11" s="814">
        <f t="shared" si="0"/>
        <v>0</v>
      </c>
      <c r="AH11" s="814">
        <f t="shared" si="0"/>
        <v>0</v>
      </c>
      <c r="AI11" s="814">
        <f t="shared" si="0"/>
        <v>0</v>
      </c>
      <c r="AJ11" s="814">
        <f t="shared" si="0"/>
        <v>0</v>
      </c>
      <c r="AK11" s="814">
        <f t="shared" si="0"/>
        <v>0</v>
      </c>
      <c r="AL11" s="814">
        <f t="shared" si="0"/>
        <v>0</v>
      </c>
      <c r="AM11" s="814">
        <f t="shared" si="0"/>
        <v>3770.28</v>
      </c>
      <c r="AN11" s="814">
        <f t="shared" si="0"/>
        <v>0</v>
      </c>
      <c r="AO11" s="814">
        <f t="shared" si="0"/>
        <v>912</v>
      </c>
      <c r="AP11" s="814">
        <f t="shared" si="0"/>
        <v>912</v>
      </c>
      <c r="AQ11" s="814"/>
      <c r="AR11" s="814">
        <f t="shared" ref="AR11:BB11" si="1">SUM(AR12:AR17)</f>
        <v>0</v>
      </c>
      <c r="AS11" s="814">
        <f t="shared" si="1"/>
        <v>0</v>
      </c>
      <c r="AT11" s="814">
        <f t="shared" si="1"/>
        <v>0</v>
      </c>
      <c r="AU11" s="814">
        <f t="shared" si="1"/>
        <v>0</v>
      </c>
      <c r="AV11" s="814">
        <f t="shared" si="1"/>
        <v>0</v>
      </c>
      <c r="AW11" s="814">
        <f t="shared" si="1"/>
        <v>0</v>
      </c>
      <c r="AX11" s="814">
        <f t="shared" si="1"/>
        <v>0</v>
      </c>
      <c r="AY11" s="814">
        <f t="shared" si="1"/>
        <v>0</v>
      </c>
      <c r="AZ11" s="814">
        <f t="shared" si="1"/>
        <v>0</v>
      </c>
      <c r="BA11" s="814">
        <f t="shared" si="1"/>
        <v>0</v>
      </c>
      <c r="BB11" s="814">
        <f t="shared" si="1"/>
        <v>0</v>
      </c>
      <c r="BC11" s="814"/>
      <c r="BD11" s="814">
        <f t="shared" ref="BD11" si="2">SUM(BD12:BD17)</f>
        <v>16137</v>
      </c>
      <c r="BE11" s="813"/>
      <c r="BG11" s="1652" t="s">
        <v>20761</v>
      </c>
    </row>
    <row r="12" spans="1:59" s="225" customFormat="1" ht="26.1" hidden="1" customHeight="1" x14ac:dyDescent="0.2">
      <c r="A12" s="901"/>
      <c r="B12" s="140"/>
      <c r="C12" s="758" t="s">
        <v>2250</v>
      </c>
      <c r="D12" s="813"/>
      <c r="E12" s="679" t="s">
        <v>17220</v>
      </c>
      <c r="F12" s="613" t="s">
        <v>2250</v>
      </c>
      <c r="G12" s="813"/>
      <c r="H12" s="677"/>
      <c r="I12" s="613" t="s">
        <v>17221</v>
      </c>
      <c r="J12" s="813"/>
      <c r="K12" s="626">
        <v>35263</v>
      </c>
      <c r="L12" s="626">
        <v>3584</v>
      </c>
      <c r="M12" s="626">
        <v>3832</v>
      </c>
      <c r="N12" s="814"/>
      <c r="O12" s="814"/>
      <c r="P12" s="814"/>
      <c r="Q12" s="814"/>
      <c r="R12" s="814"/>
      <c r="S12" s="814"/>
      <c r="T12" s="814"/>
      <c r="U12" s="814"/>
      <c r="V12" s="814"/>
      <c r="W12" s="614"/>
      <c r="X12" s="645">
        <v>10</v>
      </c>
      <c r="Y12" s="814"/>
      <c r="Z12" s="614">
        <v>10</v>
      </c>
      <c r="AA12" s="814"/>
      <c r="AB12" s="614">
        <v>60</v>
      </c>
      <c r="AC12" s="814"/>
      <c r="AD12" s="614"/>
      <c r="AE12" s="814"/>
      <c r="AF12" s="614"/>
      <c r="AG12" s="813"/>
      <c r="AH12" s="613"/>
      <c r="AI12" s="613"/>
      <c r="AJ12" s="613"/>
      <c r="AK12" s="813"/>
      <c r="AL12" s="813"/>
      <c r="AM12" s="614">
        <v>2392</v>
      </c>
      <c r="AN12" s="813"/>
      <c r="AO12" s="614">
        <v>700</v>
      </c>
      <c r="AP12" s="614">
        <v>700</v>
      </c>
      <c r="AQ12" s="613" t="s">
        <v>2220</v>
      </c>
      <c r="AR12" s="813"/>
      <c r="AS12" s="813"/>
      <c r="AT12" s="813"/>
      <c r="AU12" s="813"/>
      <c r="AV12" s="813"/>
      <c r="AW12" s="813"/>
      <c r="AX12" s="813"/>
      <c r="AY12" s="813"/>
      <c r="AZ12" s="813"/>
      <c r="BA12" s="813"/>
      <c r="BB12" s="813"/>
      <c r="BC12" s="680">
        <v>2022</v>
      </c>
      <c r="BD12" s="614">
        <v>15600</v>
      </c>
      <c r="BE12" s="613" t="s">
        <v>17183</v>
      </c>
      <c r="BG12" s="1652" t="s">
        <v>20760</v>
      </c>
    </row>
    <row r="13" spans="1:59" s="225" customFormat="1" ht="26.1" hidden="1" customHeight="1" x14ac:dyDescent="0.2">
      <c r="A13" s="905"/>
      <c r="B13" s="906"/>
      <c r="C13" s="877" t="s">
        <v>709</v>
      </c>
      <c r="D13" s="769"/>
      <c r="E13" s="769" t="s">
        <v>11060</v>
      </c>
      <c r="F13" s="769" t="s">
        <v>709</v>
      </c>
      <c r="G13" s="769"/>
      <c r="H13" s="863"/>
      <c r="I13" s="769" t="s">
        <v>325</v>
      </c>
      <c r="J13" s="626"/>
      <c r="K13" s="626">
        <v>24935</v>
      </c>
      <c r="L13" s="626">
        <v>3784</v>
      </c>
      <c r="M13" s="626">
        <v>5843</v>
      </c>
      <c r="N13" s="769"/>
      <c r="O13" s="769"/>
      <c r="P13" s="769"/>
      <c r="Q13" s="769"/>
      <c r="R13" s="769"/>
      <c r="S13" s="769"/>
      <c r="T13" s="769"/>
      <c r="U13" s="626"/>
      <c r="V13" s="626"/>
      <c r="W13" s="626"/>
      <c r="X13" s="626"/>
      <c r="Y13" s="626"/>
      <c r="Z13" s="626"/>
      <c r="AA13" s="626"/>
      <c r="AB13" s="645">
        <v>30</v>
      </c>
      <c r="AC13" s="626"/>
      <c r="AD13" s="626"/>
      <c r="AE13" s="626"/>
      <c r="AF13" s="626"/>
      <c r="AG13" s="626"/>
      <c r="AH13" s="626"/>
      <c r="AI13" s="626"/>
      <c r="AJ13" s="769"/>
      <c r="AK13" s="769"/>
      <c r="AL13" s="769"/>
      <c r="AM13" s="614">
        <v>869</v>
      </c>
      <c r="AN13" s="613"/>
      <c r="AO13" s="613">
        <v>202</v>
      </c>
      <c r="AP13" s="613">
        <v>202</v>
      </c>
      <c r="AQ13" s="613" t="s">
        <v>499</v>
      </c>
      <c r="AR13" s="613"/>
      <c r="AS13" s="613"/>
      <c r="AT13" s="613"/>
      <c r="AU13" s="613"/>
      <c r="AV13" s="613"/>
      <c r="AW13" s="613"/>
      <c r="AX13" s="613"/>
      <c r="AY13" s="613"/>
      <c r="AZ13" s="613"/>
      <c r="BA13" s="613"/>
      <c r="BB13" s="613"/>
      <c r="BC13" s="680">
        <v>1999</v>
      </c>
      <c r="BD13" s="626" t="s">
        <v>11061</v>
      </c>
      <c r="BE13" s="626"/>
      <c r="BG13" s="1652" t="s">
        <v>20762</v>
      </c>
    </row>
    <row r="14" spans="1:59" ht="26.1" hidden="1" customHeight="1" x14ac:dyDescent="0.2">
      <c r="A14" s="905"/>
      <c r="B14" s="906"/>
      <c r="C14" s="758" t="s">
        <v>752</v>
      </c>
      <c r="D14" s="613"/>
      <c r="E14" s="679" t="s">
        <v>11062</v>
      </c>
      <c r="F14" s="613" t="s">
        <v>752</v>
      </c>
      <c r="G14" s="613"/>
      <c r="H14" s="657"/>
      <c r="I14" s="613" t="s">
        <v>16013</v>
      </c>
      <c r="J14" s="613"/>
      <c r="K14" s="626">
        <v>11348</v>
      </c>
      <c r="L14" s="626">
        <v>144.5</v>
      </c>
      <c r="M14" s="626">
        <v>144.5</v>
      </c>
      <c r="N14" s="614"/>
      <c r="O14" s="614"/>
      <c r="P14" s="614"/>
      <c r="Q14" s="614"/>
      <c r="R14" s="614"/>
      <c r="S14" s="614"/>
      <c r="T14" s="614"/>
      <c r="U14" s="614"/>
      <c r="V14" s="614"/>
      <c r="W14" s="614"/>
      <c r="X14" s="614"/>
      <c r="Y14" s="614"/>
      <c r="Z14" s="614"/>
      <c r="AA14" s="614"/>
      <c r="AB14" s="614">
        <v>9</v>
      </c>
      <c r="AC14" s="614"/>
      <c r="AD14" s="614"/>
      <c r="AE14" s="614"/>
      <c r="AF14" s="614"/>
      <c r="AG14" s="613"/>
      <c r="AH14" s="613"/>
      <c r="AI14" s="613"/>
      <c r="AJ14" s="613"/>
      <c r="AK14" s="613"/>
      <c r="AL14" s="613"/>
      <c r="AM14" s="614">
        <v>144.5</v>
      </c>
      <c r="AN14" s="613"/>
      <c r="AO14" s="614"/>
      <c r="AP14" s="614"/>
      <c r="AQ14" s="613"/>
      <c r="AR14" s="613"/>
      <c r="AS14" s="613"/>
      <c r="AT14" s="613"/>
      <c r="AU14" s="613"/>
      <c r="AV14" s="613"/>
      <c r="AW14" s="613"/>
      <c r="AX14" s="613"/>
      <c r="AY14" s="613"/>
      <c r="AZ14" s="613"/>
      <c r="BA14" s="613"/>
      <c r="BB14" s="613"/>
      <c r="BC14" s="680">
        <v>2015</v>
      </c>
      <c r="BD14" s="614">
        <v>100</v>
      </c>
      <c r="BE14" s="613"/>
      <c r="BG14" s="1652" t="s">
        <v>20763</v>
      </c>
    </row>
    <row r="15" spans="1:59" s="225" customFormat="1" ht="26.1" hidden="1" customHeight="1" x14ac:dyDescent="0.2">
      <c r="A15" s="905"/>
      <c r="B15" s="906"/>
      <c r="C15" s="758" t="s">
        <v>756</v>
      </c>
      <c r="D15" s="613"/>
      <c r="E15" s="679" t="s">
        <v>11063</v>
      </c>
      <c r="F15" s="613" t="s">
        <v>756</v>
      </c>
      <c r="G15" s="613"/>
      <c r="H15" s="657"/>
      <c r="I15" s="613" t="s">
        <v>17185</v>
      </c>
      <c r="J15" s="613"/>
      <c r="K15" s="626">
        <v>748</v>
      </c>
      <c r="L15" s="626">
        <v>433.68</v>
      </c>
      <c r="M15" s="626">
        <v>531.76</v>
      </c>
      <c r="N15" s="614"/>
      <c r="O15" s="614"/>
      <c r="P15" s="614"/>
      <c r="Q15" s="614"/>
      <c r="R15" s="614"/>
      <c r="S15" s="614"/>
      <c r="T15" s="614"/>
      <c r="U15" s="614"/>
      <c r="V15" s="614"/>
      <c r="W15" s="614"/>
      <c r="X15" s="614"/>
      <c r="Y15" s="614"/>
      <c r="Z15" s="614"/>
      <c r="AA15" s="614"/>
      <c r="AB15" s="614">
        <v>6</v>
      </c>
      <c r="AC15" s="614"/>
      <c r="AD15" s="614"/>
      <c r="AE15" s="614"/>
      <c r="AF15" s="614"/>
      <c r="AG15" s="613"/>
      <c r="AH15" s="613"/>
      <c r="AI15" s="613"/>
      <c r="AJ15" s="613"/>
      <c r="AK15" s="613"/>
      <c r="AL15" s="613"/>
      <c r="AM15" s="614">
        <v>105.78</v>
      </c>
      <c r="AN15" s="613"/>
      <c r="AO15" s="614">
        <v>10</v>
      </c>
      <c r="AP15" s="614">
        <v>10</v>
      </c>
      <c r="AQ15" s="613" t="s">
        <v>4540</v>
      </c>
      <c r="AR15" s="613"/>
      <c r="AS15" s="613"/>
      <c r="AT15" s="613"/>
      <c r="AU15" s="613"/>
      <c r="AV15" s="613"/>
      <c r="AW15" s="613"/>
      <c r="AX15" s="613"/>
      <c r="AY15" s="613"/>
      <c r="AZ15" s="613"/>
      <c r="BA15" s="613"/>
      <c r="BB15" s="613"/>
      <c r="BC15" s="680">
        <v>2013</v>
      </c>
      <c r="BD15" s="614">
        <v>243</v>
      </c>
      <c r="BE15" s="613"/>
      <c r="BG15" s="1652" t="s">
        <v>20764</v>
      </c>
    </row>
    <row r="16" spans="1:59" s="225" customFormat="1" ht="26.1" hidden="1" customHeight="1" x14ac:dyDescent="0.2">
      <c r="A16" s="905">
        <v>2</v>
      </c>
      <c r="B16" s="906"/>
      <c r="C16" s="877" t="s">
        <v>768</v>
      </c>
      <c r="D16" s="769"/>
      <c r="E16" s="769" t="s">
        <v>11064</v>
      </c>
      <c r="F16" s="769" t="s">
        <v>768</v>
      </c>
      <c r="G16" s="769"/>
      <c r="H16" s="863"/>
      <c r="I16" s="769" t="s">
        <v>768</v>
      </c>
      <c r="J16" s="626"/>
      <c r="K16" s="626">
        <v>21342</v>
      </c>
      <c r="L16" s="626">
        <v>184</v>
      </c>
      <c r="M16" s="626">
        <v>184</v>
      </c>
      <c r="N16" s="769"/>
      <c r="O16" s="769"/>
      <c r="P16" s="769"/>
      <c r="Q16" s="769"/>
      <c r="R16" s="769"/>
      <c r="S16" s="769"/>
      <c r="T16" s="769"/>
      <c r="U16" s="626"/>
      <c r="V16" s="626"/>
      <c r="W16" s="626"/>
      <c r="X16" s="626"/>
      <c r="Y16" s="626"/>
      <c r="Z16" s="626"/>
      <c r="AA16" s="626"/>
      <c r="AB16" s="645"/>
      <c r="AC16" s="626"/>
      <c r="AD16" s="626"/>
      <c r="AE16" s="626"/>
      <c r="AF16" s="626">
        <v>8</v>
      </c>
      <c r="AG16" s="626"/>
      <c r="AH16" s="626"/>
      <c r="AI16" s="626"/>
      <c r="AJ16" s="769"/>
      <c r="AK16" s="769"/>
      <c r="AL16" s="769"/>
      <c r="AM16" s="614">
        <v>115</v>
      </c>
      <c r="AN16" s="613"/>
      <c r="AO16" s="613"/>
      <c r="AP16" s="613"/>
      <c r="AQ16" s="613"/>
      <c r="AR16" s="613"/>
      <c r="AS16" s="613"/>
      <c r="AT16" s="613"/>
      <c r="AU16" s="613"/>
      <c r="AV16" s="613"/>
      <c r="AW16" s="613"/>
      <c r="AX16" s="613"/>
      <c r="AY16" s="613"/>
      <c r="AZ16" s="613"/>
      <c r="BA16" s="613"/>
      <c r="BB16" s="613"/>
      <c r="BC16" s="680">
        <v>2002</v>
      </c>
      <c r="BD16" s="626">
        <v>120</v>
      </c>
      <c r="BE16" s="759"/>
      <c r="BG16" s="1652" t="s">
        <v>20765</v>
      </c>
    </row>
    <row r="17" spans="1:59" s="225" customFormat="1" ht="26.1" hidden="1" customHeight="1" x14ac:dyDescent="0.2">
      <c r="A17" s="905"/>
      <c r="B17" s="907"/>
      <c r="C17" s="758" t="s">
        <v>778</v>
      </c>
      <c r="D17" s="613" t="s">
        <v>11065</v>
      </c>
      <c r="E17" s="613" t="s">
        <v>11066</v>
      </c>
      <c r="F17" s="613" t="s">
        <v>778</v>
      </c>
      <c r="G17" s="613" t="s">
        <v>778</v>
      </c>
      <c r="H17" s="627"/>
      <c r="I17" s="613" t="s">
        <v>778</v>
      </c>
      <c r="J17" s="613">
        <v>1</v>
      </c>
      <c r="K17" s="614">
        <v>631</v>
      </c>
      <c r="L17" s="614">
        <v>198.5</v>
      </c>
      <c r="M17" s="614">
        <v>198.5</v>
      </c>
      <c r="N17" s="613" t="s">
        <v>429</v>
      </c>
      <c r="O17" s="613">
        <v>74</v>
      </c>
      <c r="P17" s="613"/>
      <c r="Q17" s="613"/>
      <c r="R17" s="613"/>
      <c r="S17" s="613"/>
      <c r="T17" s="613"/>
      <c r="U17" s="613"/>
      <c r="V17" s="613"/>
      <c r="W17" s="613"/>
      <c r="X17" s="613"/>
      <c r="Y17" s="613"/>
      <c r="Z17" s="613"/>
      <c r="AA17" s="613"/>
      <c r="AB17" s="680">
        <v>12</v>
      </c>
      <c r="AC17" s="613"/>
      <c r="AD17" s="613"/>
      <c r="AE17" s="613"/>
      <c r="AF17" s="613"/>
      <c r="AG17" s="613"/>
      <c r="AH17" s="613"/>
      <c r="AI17" s="613"/>
      <c r="AJ17" s="613"/>
      <c r="AK17" s="613"/>
      <c r="AL17" s="613"/>
      <c r="AM17" s="614">
        <v>144</v>
      </c>
      <c r="AN17" s="613"/>
      <c r="AO17" s="613"/>
      <c r="AP17" s="613"/>
      <c r="AQ17" s="613"/>
      <c r="AR17" s="613"/>
      <c r="AS17" s="613"/>
      <c r="AT17" s="613"/>
      <c r="AU17" s="613"/>
      <c r="AV17" s="613"/>
      <c r="AW17" s="613"/>
      <c r="AX17" s="613"/>
      <c r="AY17" s="613"/>
      <c r="AZ17" s="613"/>
      <c r="BA17" s="613"/>
      <c r="BB17" s="613"/>
      <c r="BC17" s="680">
        <v>2003</v>
      </c>
      <c r="BD17" s="614">
        <v>74</v>
      </c>
      <c r="BE17" s="613"/>
      <c r="BG17" s="1652" t="s">
        <v>20766</v>
      </c>
    </row>
    <row r="18" spans="1:59" s="565" customFormat="1" ht="26.1" hidden="1" customHeight="1" x14ac:dyDescent="0.2">
      <c r="A18" s="704">
        <v>1</v>
      </c>
      <c r="B18" s="669" t="s">
        <v>59</v>
      </c>
      <c r="C18" s="914" t="s">
        <v>1005</v>
      </c>
      <c r="D18" s="666"/>
      <c r="E18" s="904">
        <f>COUNTA(E19:E21)</f>
        <v>3</v>
      </c>
      <c r="F18" s="666"/>
      <c r="G18" s="666"/>
      <c r="H18" s="666"/>
      <c r="I18" s="666"/>
      <c r="J18" s="666"/>
      <c r="K18" s="665">
        <f>SUM(K19:K21)</f>
        <v>127721</v>
      </c>
      <c r="L18" s="665">
        <f t="shared" ref="L18:M18" si="3">SUM(L19:L21)</f>
        <v>12995</v>
      </c>
      <c r="M18" s="665">
        <f t="shared" si="3"/>
        <v>16815</v>
      </c>
      <c r="N18" s="665"/>
      <c r="O18" s="915"/>
      <c r="P18" s="915"/>
      <c r="Q18" s="915"/>
      <c r="R18" s="915"/>
      <c r="S18" s="915"/>
      <c r="T18" s="915"/>
      <c r="U18" s="665"/>
      <c r="V18" s="665"/>
      <c r="W18" s="665"/>
      <c r="X18" s="665"/>
      <c r="Y18" s="814"/>
      <c r="Z18" s="665"/>
      <c r="AA18" s="814"/>
      <c r="AB18" s="665"/>
      <c r="AC18" s="814"/>
      <c r="AD18" s="814"/>
      <c r="AE18" s="814"/>
      <c r="AF18" s="814"/>
      <c r="AG18" s="814"/>
      <c r="AH18" s="814"/>
      <c r="AI18" s="814"/>
      <c r="AJ18" s="814"/>
      <c r="AK18" s="814"/>
      <c r="AL18" s="814"/>
      <c r="AM18" s="665">
        <f>SUM(AM19:AM21)</f>
        <v>6408</v>
      </c>
      <c r="AN18" s="665"/>
      <c r="AO18" s="665"/>
      <c r="AP18" s="665"/>
      <c r="AQ18" s="650"/>
      <c r="AR18" s="650"/>
      <c r="AS18" s="813"/>
      <c r="AT18" s="650"/>
      <c r="AU18" s="650"/>
      <c r="AV18" s="650"/>
      <c r="AW18" s="650"/>
      <c r="AX18" s="650"/>
      <c r="AY18" s="650"/>
      <c r="AZ18" s="650"/>
      <c r="BA18" s="650"/>
      <c r="BB18" s="650"/>
      <c r="BC18" s="907"/>
      <c r="BD18" s="932"/>
      <c r="BE18" s="813"/>
      <c r="BG18" s="1652" t="s">
        <v>20767</v>
      </c>
    </row>
    <row r="19" spans="1:59" s="225" customFormat="1" ht="26.1" hidden="1" customHeight="1" x14ac:dyDescent="0.2">
      <c r="A19" s="850"/>
      <c r="B19" s="234"/>
      <c r="C19" s="758" t="s">
        <v>495</v>
      </c>
      <c r="D19" s="613" t="s">
        <v>5210</v>
      </c>
      <c r="E19" s="613" t="s">
        <v>5211</v>
      </c>
      <c r="F19" s="613" t="s">
        <v>495</v>
      </c>
      <c r="G19" s="613"/>
      <c r="H19" s="644" t="s">
        <v>4784</v>
      </c>
      <c r="I19" s="613" t="s">
        <v>4849</v>
      </c>
      <c r="J19" s="613" t="s">
        <v>1871</v>
      </c>
      <c r="K19" s="614">
        <v>92950</v>
      </c>
      <c r="L19" s="614">
        <v>7111</v>
      </c>
      <c r="M19" s="614">
        <v>8402</v>
      </c>
      <c r="N19" s="614" t="s">
        <v>5212</v>
      </c>
      <c r="O19" s="614">
        <v>1825</v>
      </c>
      <c r="P19" s="614">
        <v>1825</v>
      </c>
      <c r="Q19" s="614">
        <v>1100</v>
      </c>
      <c r="R19" s="614"/>
      <c r="S19" s="614"/>
      <c r="T19" s="614"/>
      <c r="U19" s="614">
        <v>2002</v>
      </c>
      <c r="V19" s="614"/>
      <c r="W19" s="614"/>
      <c r="X19" s="614">
        <v>60</v>
      </c>
      <c r="Y19" s="614"/>
      <c r="Z19" s="614">
        <v>40</v>
      </c>
      <c r="AA19" s="614"/>
      <c r="AB19" s="614">
        <v>72</v>
      </c>
      <c r="AC19" s="614"/>
      <c r="AD19" s="614"/>
      <c r="AE19" s="614"/>
      <c r="AF19" s="614">
        <v>3</v>
      </c>
      <c r="AG19" s="614"/>
      <c r="AH19" s="614">
        <v>2</v>
      </c>
      <c r="AI19" s="614">
        <v>2</v>
      </c>
      <c r="AJ19" s="614">
        <v>1</v>
      </c>
      <c r="AK19" s="614"/>
      <c r="AL19" s="614"/>
      <c r="AM19" s="614">
        <v>5422</v>
      </c>
      <c r="AN19" s="614"/>
      <c r="AO19" s="614">
        <v>800</v>
      </c>
      <c r="AP19" s="614">
        <v>1000</v>
      </c>
      <c r="AQ19" s="613" t="s">
        <v>499</v>
      </c>
      <c r="AR19" s="613" t="s">
        <v>500</v>
      </c>
      <c r="AS19" s="613"/>
      <c r="AT19" s="613"/>
      <c r="AU19" s="613"/>
      <c r="AV19" s="613"/>
      <c r="AW19" s="613"/>
      <c r="AX19" s="613"/>
      <c r="AY19" s="613"/>
      <c r="AZ19" s="613"/>
      <c r="BA19" s="613"/>
      <c r="BB19" s="613"/>
      <c r="BC19" s="613">
        <v>1990</v>
      </c>
      <c r="BD19" s="614">
        <v>5050</v>
      </c>
      <c r="BE19" s="807"/>
      <c r="BG19" s="1652" t="s">
        <v>20768</v>
      </c>
    </row>
    <row r="20" spans="1:59" s="225" customFormat="1" ht="26.1" hidden="1" customHeight="1" x14ac:dyDescent="0.2">
      <c r="A20" s="850"/>
      <c r="B20" s="234"/>
      <c r="C20" s="758" t="s">
        <v>4818</v>
      </c>
      <c r="D20" s="613"/>
      <c r="E20" s="613" t="s">
        <v>12094</v>
      </c>
      <c r="F20" s="613" t="s">
        <v>12095</v>
      </c>
      <c r="G20" s="613"/>
      <c r="H20" s="644"/>
      <c r="I20" s="613" t="s">
        <v>4820</v>
      </c>
      <c r="J20" s="613"/>
      <c r="K20" s="614">
        <v>5610</v>
      </c>
      <c r="L20" s="614">
        <v>5610</v>
      </c>
      <c r="M20" s="614">
        <v>8067</v>
      </c>
      <c r="N20" s="614"/>
      <c r="O20" s="614"/>
      <c r="P20" s="614"/>
      <c r="Q20" s="614"/>
      <c r="R20" s="614"/>
      <c r="S20" s="614"/>
      <c r="T20" s="614"/>
      <c r="U20" s="614"/>
      <c r="V20" s="614"/>
      <c r="W20" s="614"/>
      <c r="X20" s="614">
        <v>60</v>
      </c>
      <c r="Y20" s="614"/>
      <c r="Z20" s="614">
        <v>60</v>
      </c>
      <c r="AA20" s="614"/>
      <c r="AB20" s="614">
        <v>60</v>
      </c>
      <c r="AC20" s="614"/>
      <c r="AD20" s="614"/>
      <c r="AE20" s="614"/>
      <c r="AF20" s="614">
        <v>2</v>
      </c>
      <c r="AG20" s="614"/>
      <c r="AH20" s="614">
        <v>3</v>
      </c>
      <c r="AI20" s="614">
        <v>3</v>
      </c>
      <c r="AJ20" s="614">
        <v>3</v>
      </c>
      <c r="AK20" s="614"/>
      <c r="AL20" s="614"/>
      <c r="AM20" s="614">
        <v>515</v>
      </c>
      <c r="AN20" s="614"/>
      <c r="AO20" s="614"/>
      <c r="AP20" s="614"/>
      <c r="AQ20" s="613"/>
      <c r="AR20" s="613"/>
      <c r="AS20" s="613"/>
      <c r="AT20" s="613"/>
      <c r="AU20" s="613"/>
      <c r="AV20" s="613"/>
      <c r="AW20" s="613"/>
      <c r="AX20" s="613"/>
      <c r="AY20" s="613"/>
      <c r="AZ20" s="613"/>
      <c r="BA20" s="613"/>
      <c r="BB20" s="613"/>
      <c r="BC20" s="613">
        <v>2011</v>
      </c>
      <c r="BD20" s="614"/>
      <c r="BE20" s="613"/>
      <c r="BG20" s="1653" t="s">
        <v>20769</v>
      </c>
    </row>
    <row r="21" spans="1:59" s="225" customFormat="1" ht="26.1" hidden="1" customHeight="1" x14ac:dyDescent="0.2">
      <c r="A21" s="850"/>
      <c r="B21" s="916"/>
      <c r="C21" s="758" t="s">
        <v>4842</v>
      </c>
      <c r="D21" s="613"/>
      <c r="E21" s="613" t="s">
        <v>12096</v>
      </c>
      <c r="F21" s="613" t="s">
        <v>4842</v>
      </c>
      <c r="G21" s="613"/>
      <c r="H21" s="644"/>
      <c r="I21" s="613" t="s">
        <v>4842</v>
      </c>
      <c r="J21" s="613"/>
      <c r="K21" s="614">
        <v>29161</v>
      </c>
      <c r="L21" s="614">
        <v>274</v>
      </c>
      <c r="M21" s="614">
        <v>346</v>
      </c>
      <c r="N21" s="614"/>
      <c r="O21" s="614"/>
      <c r="P21" s="614"/>
      <c r="Q21" s="614"/>
      <c r="R21" s="614"/>
      <c r="S21" s="614"/>
      <c r="T21" s="614"/>
      <c r="U21" s="614"/>
      <c r="V21" s="614"/>
      <c r="W21" s="614"/>
      <c r="X21" s="614"/>
      <c r="Y21" s="614"/>
      <c r="Z21" s="614"/>
      <c r="AA21" s="614"/>
      <c r="AB21" s="614"/>
      <c r="AC21" s="614"/>
      <c r="AD21" s="614"/>
      <c r="AE21" s="614"/>
      <c r="AF21" s="614"/>
      <c r="AG21" s="614"/>
      <c r="AH21" s="614">
        <v>1</v>
      </c>
      <c r="AI21" s="614">
        <v>1</v>
      </c>
      <c r="AJ21" s="614">
        <v>1</v>
      </c>
      <c r="AK21" s="614"/>
      <c r="AL21" s="614"/>
      <c r="AM21" s="614">
        <v>471</v>
      </c>
      <c r="AN21" s="614"/>
      <c r="AO21" s="614"/>
      <c r="AP21" s="614"/>
      <c r="AQ21" s="613"/>
      <c r="AR21" s="613"/>
      <c r="AS21" s="613"/>
      <c r="AT21" s="613"/>
      <c r="AU21" s="613"/>
      <c r="AV21" s="613"/>
      <c r="AW21" s="613"/>
      <c r="AX21" s="613"/>
      <c r="AY21" s="613"/>
      <c r="AZ21" s="613"/>
      <c r="BA21" s="613"/>
      <c r="BB21" s="613"/>
      <c r="BC21" s="613">
        <v>2005</v>
      </c>
      <c r="BD21" s="614">
        <v>2000</v>
      </c>
      <c r="BE21" s="613"/>
      <c r="BG21" s="1653" t="s">
        <v>20770</v>
      </c>
    </row>
    <row r="22" spans="1:59" s="565" customFormat="1" ht="26.1" customHeight="1" x14ac:dyDescent="0.15">
      <c r="A22" s="561">
        <v>1</v>
      </c>
      <c r="B22" s="593" t="s">
        <v>94</v>
      </c>
      <c r="C22" s="236" t="s">
        <v>1886</v>
      </c>
      <c r="D22" s="236" t="s">
        <v>11067</v>
      </c>
      <c r="E22" s="236" t="s">
        <v>11068</v>
      </c>
      <c r="F22" s="236" t="s">
        <v>1886</v>
      </c>
      <c r="G22" s="236" t="s">
        <v>11069</v>
      </c>
      <c r="H22" s="567" t="s">
        <v>11070</v>
      </c>
      <c r="I22" s="236" t="s">
        <v>1886</v>
      </c>
      <c r="J22" s="236" t="s">
        <v>1871</v>
      </c>
      <c r="K22" s="248">
        <v>9746</v>
      </c>
      <c r="L22" s="248">
        <v>1666</v>
      </c>
      <c r="M22" s="248">
        <v>1666</v>
      </c>
      <c r="N22" s="248" t="s">
        <v>429</v>
      </c>
      <c r="O22" s="248">
        <v>360</v>
      </c>
      <c r="P22" s="248">
        <v>150</v>
      </c>
      <c r="Q22" s="248"/>
      <c r="R22" s="248"/>
      <c r="S22" s="248"/>
      <c r="T22" s="248"/>
      <c r="U22" s="248"/>
      <c r="V22" s="248"/>
      <c r="W22" s="248"/>
      <c r="X22" s="248">
        <v>12</v>
      </c>
      <c r="Y22" s="248"/>
      <c r="Z22" s="248">
        <v>20</v>
      </c>
      <c r="AA22" s="248"/>
      <c r="AB22" s="248">
        <v>30</v>
      </c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 t="s">
        <v>1007</v>
      </c>
      <c r="AN22" s="248"/>
      <c r="AO22" s="248"/>
      <c r="AP22" s="248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>
        <v>2019</v>
      </c>
      <c r="BD22" s="248">
        <v>7100</v>
      </c>
      <c r="BE22" s="236"/>
    </row>
    <row r="23" spans="1:59" s="565" customFormat="1" ht="26.1" hidden="1" customHeight="1" x14ac:dyDescent="0.15">
      <c r="A23" s="704">
        <v>1</v>
      </c>
      <c r="B23" s="812" t="s">
        <v>11034</v>
      </c>
      <c r="C23" s="813" t="s">
        <v>5813</v>
      </c>
      <c r="D23" s="813" t="s">
        <v>11035</v>
      </c>
      <c r="E23" s="813" t="s">
        <v>11036</v>
      </c>
      <c r="F23" s="813" t="s">
        <v>5723</v>
      </c>
      <c r="G23" s="813" t="s">
        <v>11037</v>
      </c>
      <c r="H23" s="681"/>
      <c r="I23" s="813" t="s">
        <v>11038</v>
      </c>
      <c r="J23" s="813" t="s">
        <v>7362</v>
      </c>
      <c r="K23" s="665">
        <v>130701</v>
      </c>
      <c r="L23" s="665">
        <v>6185</v>
      </c>
      <c r="M23" s="665">
        <v>8601</v>
      </c>
      <c r="N23" s="814" t="s">
        <v>11039</v>
      </c>
      <c r="O23" s="814"/>
      <c r="P23" s="814" t="s">
        <v>11040</v>
      </c>
      <c r="Q23" s="814" t="s">
        <v>11041</v>
      </c>
      <c r="R23" s="814"/>
      <c r="S23" s="814" t="s">
        <v>11042</v>
      </c>
      <c r="T23" s="814" t="s">
        <v>5032</v>
      </c>
      <c r="U23" s="814"/>
      <c r="V23" s="814"/>
      <c r="W23" s="814">
        <v>0</v>
      </c>
      <c r="X23" s="814">
        <v>54</v>
      </c>
      <c r="Y23" s="814">
        <v>10</v>
      </c>
      <c r="Z23" s="814">
        <v>40</v>
      </c>
      <c r="AA23" s="814"/>
      <c r="AB23" s="814">
        <v>80</v>
      </c>
      <c r="AC23" s="814">
        <v>10</v>
      </c>
      <c r="AD23" s="814">
        <v>0</v>
      </c>
      <c r="AE23" s="814"/>
      <c r="AF23" s="814">
        <v>3</v>
      </c>
      <c r="AG23" s="814"/>
      <c r="AH23" s="814">
        <v>2</v>
      </c>
      <c r="AI23" s="814">
        <v>2</v>
      </c>
      <c r="AJ23" s="814">
        <v>1</v>
      </c>
      <c r="AK23" s="814"/>
      <c r="AL23" s="814"/>
      <c r="AM23" s="665">
        <v>7245</v>
      </c>
      <c r="AN23" s="814"/>
      <c r="AO23" s="814">
        <v>647</v>
      </c>
      <c r="AP23" s="814">
        <v>647</v>
      </c>
      <c r="AQ23" s="813" t="s">
        <v>499</v>
      </c>
      <c r="AR23" s="813" t="s">
        <v>1379</v>
      </c>
      <c r="AS23" s="813"/>
      <c r="AT23" s="813"/>
      <c r="AU23" s="813"/>
      <c r="AV23" s="813"/>
      <c r="AW23" s="813"/>
      <c r="AX23" s="813"/>
      <c r="AY23" s="813"/>
      <c r="AZ23" s="813"/>
      <c r="BA23" s="813"/>
      <c r="BB23" s="813"/>
      <c r="BC23" s="813">
        <v>2003</v>
      </c>
      <c r="BD23" s="814">
        <v>13800</v>
      </c>
      <c r="BE23" s="813"/>
    </row>
    <row r="24" spans="1:59" s="565" customFormat="1" ht="26.1" hidden="1" customHeight="1" x14ac:dyDescent="0.15">
      <c r="A24" s="704" t="s">
        <v>11030</v>
      </c>
      <c r="B24" s="902" t="s">
        <v>11030</v>
      </c>
      <c r="C24" s="813" t="s">
        <v>11031</v>
      </c>
      <c r="D24" s="813" t="s">
        <v>11032</v>
      </c>
      <c r="E24" s="813" t="s">
        <v>11033</v>
      </c>
      <c r="F24" s="813" t="s">
        <v>10788</v>
      </c>
      <c r="G24" s="681"/>
      <c r="H24" s="813" t="s">
        <v>3391</v>
      </c>
      <c r="I24" s="813" t="s">
        <v>10790</v>
      </c>
      <c r="J24" s="666">
        <v>65669</v>
      </c>
      <c r="K24" s="665">
        <v>57614</v>
      </c>
      <c r="L24" s="665">
        <v>6639</v>
      </c>
      <c r="M24" s="665">
        <v>11461</v>
      </c>
      <c r="N24" s="665"/>
      <c r="O24" s="665">
        <v>637</v>
      </c>
      <c r="P24" s="665">
        <v>700</v>
      </c>
      <c r="Q24" s="665"/>
      <c r="R24" s="665"/>
      <c r="S24" s="665"/>
      <c r="T24" s="665">
        <v>1337</v>
      </c>
      <c r="U24" s="665"/>
      <c r="V24" s="814"/>
      <c r="W24" s="814"/>
      <c r="X24" s="814">
        <v>60</v>
      </c>
      <c r="Y24" s="814">
        <v>4</v>
      </c>
      <c r="Z24" s="814">
        <v>50</v>
      </c>
      <c r="AA24" s="814">
        <v>90</v>
      </c>
      <c r="AB24" s="814">
        <v>90</v>
      </c>
      <c r="AC24" s="814"/>
      <c r="AD24" s="814"/>
      <c r="AE24" s="814">
        <v>2</v>
      </c>
      <c r="AF24" s="814">
        <v>3</v>
      </c>
      <c r="AG24" s="814">
        <v>10</v>
      </c>
      <c r="AH24" s="814">
        <v>15</v>
      </c>
      <c r="AI24" s="814">
        <v>24</v>
      </c>
      <c r="AJ24" s="814">
        <v>5</v>
      </c>
      <c r="AK24" s="814"/>
      <c r="AL24" s="814">
        <v>37282</v>
      </c>
      <c r="AM24" s="814">
        <v>39613</v>
      </c>
      <c r="AN24" s="814"/>
      <c r="AO24" s="814">
        <v>400</v>
      </c>
      <c r="AP24" s="814">
        <v>800</v>
      </c>
      <c r="AQ24" s="813" t="s">
        <v>500</v>
      </c>
      <c r="AR24" s="813"/>
      <c r="AS24" s="813"/>
      <c r="AT24" s="813"/>
      <c r="AU24" s="813"/>
      <c r="AV24" s="813"/>
      <c r="AW24" s="813"/>
      <c r="AX24" s="813"/>
      <c r="AY24" s="813"/>
      <c r="AZ24" s="813"/>
      <c r="BA24" s="813"/>
      <c r="BB24" s="813"/>
      <c r="BC24" s="813">
        <v>2008</v>
      </c>
      <c r="BD24" s="665">
        <v>15500</v>
      </c>
      <c r="BE24" s="813"/>
    </row>
    <row r="25" spans="1:59" s="565" customFormat="1" ht="26.1" hidden="1" customHeight="1" x14ac:dyDescent="0.15">
      <c r="A25" s="704"/>
      <c r="B25" s="902" t="s">
        <v>58</v>
      </c>
      <c r="C25" s="813" t="s">
        <v>1005</v>
      </c>
      <c r="D25" s="813"/>
      <c r="E25" s="904">
        <f>COUNTA(E26:E29)</f>
        <v>4</v>
      </c>
      <c r="F25" s="813"/>
      <c r="G25" s="677"/>
      <c r="H25" s="813"/>
      <c r="I25" s="813"/>
      <c r="J25" s="1044"/>
      <c r="K25" s="814">
        <f>SUM(K26:K29)</f>
        <v>172983</v>
      </c>
      <c r="L25" s="814">
        <f>SUM(L26:L29)</f>
        <v>4405</v>
      </c>
      <c r="M25" s="814">
        <f>SUM(M26:M29)</f>
        <v>4477</v>
      </c>
      <c r="N25" s="814"/>
      <c r="O25" s="814"/>
      <c r="P25" s="814"/>
      <c r="Q25" s="814"/>
      <c r="R25" s="814"/>
      <c r="S25" s="814"/>
      <c r="T25" s="814"/>
      <c r="U25" s="814"/>
      <c r="V25" s="814"/>
      <c r="W25" s="814"/>
      <c r="X25" s="814"/>
      <c r="Y25" s="814"/>
      <c r="Z25" s="814"/>
      <c r="AA25" s="814"/>
      <c r="AB25" s="814"/>
      <c r="AC25" s="814"/>
      <c r="AD25" s="814"/>
      <c r="AE25" s="814"/>
      <c r="AF25" s="814"/>
      <c r="AG25" s="814"/>
      <c r="AH25" s="814"/>
      <c r="AI25" s="814"/>
      <c r="AJ25" s="814"/>
      <c r="AK25" s="814"/>
      <c r="AL25" s="814"/>
      <c r="AM25" s="814">
        <f>SUM(AM26:AM29)</f>
        <v>152085</v>
      </c>
      <c r="AN25" s="814"/>
      <c r="AO25" s="814">
        <f>SUM(AO26:AO29)</f>
        <v>400</v>
      </c>
      <c r="AP25" s="814">
        <f>SUM(AP26:AP29)</f>
        <v>600</v>
      </c>
      <c r="AQ25" s="813"/>
      <c r="AR25" s="813"/>
      <c r="AS25" s="813"/>
      <c r="AT25" s="813"/>
      <c r="AU25" s="813"/>
      <c r="AV25" s="813"/>
      <c r="AW25" s="813"/>
      <c r="AX25" s="813"/>
      <c r="AY25" s="813"/>
      <c r="AZ25" s="813"/>
      <c r="BA25" s="813"/>
      <c r="BB25" s="813"/>
      <c r="BC25" s="813"/>
      <c r="BD25" s="814"/>
      <c r="BE25" s="813"/>
    </row>
    <row r="26" spans="1:59" s="225" customFormat="1" ht="26.1" hidden="1" customHeight="1" x14ac:dyDescent="0.15">
      <c r="A26" s="850">
        <v>1</v>
      </c>
      <c r="B26" s="147"/>
      <c r="C26" s="625" t="s">
        <v>6788</v>
      </c>
      <c r="D26" s="627" t="s">
        <v>11052</v>
      </c>
      <c r="E26" s="625" t="s">
        <v>11053</v>
      </c>
      <c r="F26" s="625" t="s">
        <v>6788</v>
      </c>
      <c r="G26" s="625" t="s">
        <v>11054</v>
      </c>
      <c r="H26" s="649"/>
      <c r="I26" s="625" t="s">
        <v>11055</v>
      </c>
      <c r="J26" s="627">
        <v>4</v>
      </c>
      <c r="K26" s="626">
        <v>19496</v>
      </c>
      <c r="L26" s="626">
        <v>1846</v>
      </c>
      <c r="M26" s="626">
        <v>1726</v>
      </c>
      <c r="N26" s="626" t="s">
        <v>429</v>
      </c>
      <c r="O26" s="626">
        <v>394</v>
      </c>
      <c r="P26" s="626"/>
      <c r="Q26" s="626"/>
      <c r="R26" s="626"/>
      <c r="S26" s="626"/>
      <c r="T26" s="626"/>
      <c r="U26" s="626"/>
      <c r="V26" s="626"/>
      <c r="W26" s="626" t="s">
        <v>417</v>
      </c>
      <c r="X26" s="626" t="s">
        <v>417</v>
      </c>
      <c r="Y26" s="626"/>
      <c r="Z26" s="626" t="s">
        <v>417</v>
      </c>
      <c r="AA26" s="626"/>
      <c r="AB26" s="626">
        <v>70</v>
      </c>
      <c r="AC26" s="626"/>
      <c r="AD26" s="626" t="s">
        <v>417</v>
      </c>
      <c r="AE26" s="626"/>
      <c r="AF26" s="626" t="s">
        <v>417</v>
      </c>
      <c r="AG26" s="626"/>
      <c r="AH26" s="626" t="s">
        <v>417</v>
      </c>
      <c r="AI26" s="626" t="s">
        <v>417</v>
      </c>
      <c r="AJ26" s="626" t="s">
        <v>417</v>
      </c>
      <c r="AK26" s="626"/>
      <c r="AL26" s="626"/>
      <c r="AM26" s="626">
        <v>1420</v>
      </c>
      <c r="AN26" s="626"/>
      <c r="AO26" s="626">
        <v>200</v>
      </c>
      <c r="AP26" s="626">
        <v>400</v>
      </c>
      <c r="AQ26" s="625" t="s">
        <v>499</v>
      </c>
      <c r="AR26" s="625" t="s">
        <v>500</v>
      </c>
      <c r="AS26" s="625"/>
      <c r="AT26" s="625"/>
      <c r="AU26" s="625"/>
      <c r="AV26" s="625"/>
      <c r="AW26" s="625"/>
      <c r="AX26" s="625"/>
      <c r="AY26" s="625"/>
      <c r="AZ26" s="625"/>
      <c r="BA26" s="625"/>
      <c r="BB26" s="625"/>
      <c r="BC26" s="625">
        <v>1985</v>
      </c>
      <c r="BD26" s="626">
        <v>394</v>
      </c>
      <c r="BE26" s="627"/>
    </row>
    <row r="27" spans="1:59" s="225" customFormat="1" ht="26.1" hidden="1" customHeight="1" x14ac:dyDescent="0.15">
      <c r="A27" s="850">
        <v>2</v>
      </c>
      <c r="B27" s="147"/>
      <c r="C27" s="625" t="s">
        <v>6804</v>
      </c>
      <c r="D27" s="627" t="s">
        <v>6805</v>
      </c>
      <c r="E27" s="625" t="s">
        <v>11056</v>
      </c>
      <c r="F27" s="625" t="s">
        <v>6804</v>
      </c>
      <c r="G27" s="625" t="s">
        <v>6807</v>
      </c>
      <c r="H27" s="649"/>
      <c r="I27" s="625" t="s">
        <v>6804</v>
      </c>
      <c r="J27" s="627">
        <v>5</v>
      </c>
      <c r="K27" s="626">
        <v>3300</v>
      </c>
      <c r="L27" s="626">
        <v>683</v>
      </c>
      <c r="M27" s="626">
        <v>676</v>
      </c>
      <c r="N27" s="626" t="s">
        <v>429</v>
      </c>
      <c r="O27" s="626">
        <v>300</v>
      </c>
      <c r="P27" s="626"/>
      <c r="Q27" s="626"/>
      <c r="R27" s="626"/>
      <c r="S27" s="626"/>
      <c r="T27" s="626"/>
      <c r="U27" s="626"/>
      <c r="V27" s="626"/>
      <c r="W27" s="626" t="s">
        <v>417</v>
      </c>
      <c r="X27" s="626" t="s">
        <v>417</v>
      </c>
      <c r="Y27" s="626"/>
      <c r="Z27" s="626" t="s">
        <v>417</v>
      </c>
      <c r="AA27" s="626"/>
      <c r="AB27" s="626">
        <v>25</v>
      </c>
      <c r="AC27" s="626">
        <v>25</v>
      </c>
      <c r="AD27" s="626" t="s">
        <v>417</v>
      </c>
      <c r="AE27" s="626"/>
      <c r="AF27" s="626" t="s">
        <v>417</v>
      </c>
      <c r="AG27" s="626"/>
      <c r="AH27" s="626" t="s">
        <v>417</v>
      </c>
      <c r="AI27" s="626" t="s">
        <v>417</v>
      </c>
      <c r="AJ27" s="626" t="s">
        <v>417</v>
      </c>
      <c r="AK27" s="626"/>
      <c r="AL27" s="626"/>
      <c r="AM27" s="626">
        <v>676</v>
      </c>
      <c r="AN27" s="626"/>
      <c r="AO27" s="626">
        <v>100</v>
      </c>
      <c r="AP27" s="626">
        <v>100</v>
      </c>
      <c r="AQ27" s="625" t="s">
        <v>795</v>
      </c>
      <c r="AR27" s="625"/>
      <c r="AS27" s="625"/>
      <c r="AT27" s="625"/>
      <c r="AU27" s="625"/>
      <c r="AV27" s="625"/>
      <c r="AW27" s="625"/>
      <c r="AX27" s="625"/>
      <c r="AY27" s="625"/>
      <c r="AZ27" s="625"/>
      <c r="BA27" s="625"/>
      <c r="BB27" s="625"/>
      <c r="BC27" s="625">
        <v>2000</v>
      </c>
      <c r="BD27" s="626">
        <v>300</v>
      </c>
      <c r="BE27" s="627"/>
    </row>
    <row r="28" spans="1:59" s="225" customFormat="1" ht="26.1" hidden="1" customHeight="1" x14ac:dyDescent="0.15">
      <c r="A28" s="850">
        <v>3</v>
      </c>
      <c r="B28" s="140"/>
      <c r="C28" s="613" t="s">
        <v>6837</v>
      </c>
      <c r="D28" s="613" t="s">
        <v>11057</v>
      </c>
      <c r="E28" s="613" t="s">
        <v>11058</v>
      </c>
      <c r="F28" s="613" t="s">
        <v>6837</v>
      </c>
      <c r="G28" s="613" t="s">
        <v>6840</v>
      </c>
      <c r="H28" s="644"/>
      <c r="I28" s="613" t="s">
        <v>6841</v>
      </c>
      <c r="J28" s="627">
        <v>6</v>
      </c>
      <c r="K28" s="626">
        <v>600</v>
      </c>
      <c r="L28" s="626">
        <v>402</v>
      </c>
      <c r="M28" s="626">
        <v>402</v>
      </c>
      <c r="N28" s="626" t="s">
        <v>429</v>
      </c>
      <c r="O28" s="626">
        <v>113</v>
      </c>
      <c r="P28" s="626">
        <v>87</v>
      </c>
      <c r="Q28" s="626"/>
      <c r="R28" s="626"/>
      <c r="S28" s="626"/>
      <c r="T28" s="626"/>
      <c r="U28" s="626"/>
      <c r="V28" s="626"/>
      <c r="W28" s="626" t="s">
        <v>417</v>
      </c>
      <c r="X28" s="626" t="s">
        <v>417</v>
      </c>
      <c r="Y28" s="626"/>
      <c r="Z28" s="626" t="s">
        <v>417</v>
      </c>
      <c r="AA28" s="626"/>
      <c r="AB28" s="626">
        <v>23</v>
      </c>
      <c r="AC28" s="626"/>
      <c r="AD28" s="626" t="s">
        <v>417</v>
      </c>
      <c r="AE28" s="626"/>
      <c r="AF28" s="626" t="s">
        <v>417</v>
      </c>
      <c r="AG28" s="626"/>
      <c r="AH28" s="626" t="s">
        <v>417</v>
      </c>
      <c r="AI28" s="626" t="s">
        <v>417</v>
      </c>
      <c r="AJ28" s="626" t="s">
        <v>417</v>
      </c>
      <c r="AK28" s="626"/>
      <c r="AL28" s="626"/>
      <c r="AM28" s="626">
        <v>402</v>
      </c>
      <c r="AN28" s="626"/>
      <c r="AO28" s="626" t="s">
        <v>417</v>
      </c>
      <c r="AP28" s="626" t="s">
        <v>417</v>
      </c>
      <c r="AQ28" s="625"/>
      <c r="AR28" s="625"/>
      <c r="AS28" s="625"/>
      <c r="AT28" s="625"/>
      <c r="AU28" s="625"/>
      <c r="AV28" s="625"/>
      <c r="AW28" s="625"/>
      <c r="AX28" s="625"/>
      <c r="AY28" s="625"/>
      <c r="AZ28" s="625"/>
      <c r="BA28" s="625"/>
      <c r="BB28" s="625"/>
      <c r="BC28" s="625"/>
      <c r="BD28" s="626">
        <v>200</v>
      </c>
      <c r="BE28" s="613"/>
    </row>
    <row r="29" spans="1:59" s="225" customFormat="1" ht="26.1" hidden="1" customHeight="1" x14ac:dyDescent="0.15">
      <c r="A29" s="850">
        <v>4</v>
      </c>
      <c r="B29" s="376"/>
      <c r="C29" s="613" t="s">
        <v>6843</v>
      </c>
      <c r="D29" s="613" t="s">
        <v>17797</v>
      </c>
      <c r="E29" s="613" t="s">
        <v>17798</v>
      </c>
      <c r="F29" s="613" t="s">
        <v>6843</v>
      </c>
      <c r="G29" s="613" t="s">
        <v>6820</v>
      </c>
      <c r="H29" s="644" t="s">
        <v>6821</v>
      </c>
      <c r="I29" s="613" t="s">
        <v>6843</v>
      </c>
      <c r="J29" s="627">
        <v>6</v>
      </c>
      <c r="K29" s="626">
        <v>149587</v>
      </c>
      <c r="L29" s="626">
        <v>1474</v>
      </c>
      <c r="M29" s="626">
        <v>1673</v>
      </c>
      <c r="N29" s="626" t="s">
        <v>429</v>
      </c>
      <c r="O29" s="626">
        <v>117</v>
      </c>
      <c r="P29" s="626">
        <v>18</v>
      </c>
      <c r="Q29" s="626"/>
      <c r="R29" s="626"/>
      <c r="S29" s="626"/>
      <c r="T29" s="626"/>
      <c r="U29" s="626">
        <v>2001</v>
      </c>
      <c r="V29" s="626">
        <v>2003</v>
      </c>
      <c r="W29" s="626" t="s">
        <v>417</v>
      </c>
      <c r="X29" s="626" t="s">
        <v>417</v>
      </c>
      <c r="Y29" s="626"/>
      <c r="Z29" s="614">
        <v>5</v>
      </c>
      <c r="AA29" s="614"/>
      <c r="AB29" s="614"/>
      <c r="AC29" s="614">
        <v>20</v>
      </c>
      <c r="AD29" s="614" t="s">
        <v>417</v>
      </c>
      <c r="AE29" s="614"/>
      <c r="AF29" s="614" t="s">
        <v>417</v>
      </c>
      <c r="AG29" s="614"/>
      <c r="AH29" s="614" t="s">
        <v>417</v>
      </c>
      <c r="AI29" s="614" t="s">
        <v>417</v>
      </c>
      <c r="AJ29" s="614">
        <v>5</v>
      </c>
      <c r="AK29" s="614"/>
      <c r="AL29" s="614"/>
      <c r="AM29" s="614">
        <v>149587</v>
      </c>
      <c r="AN29" s="614"/>
      <c r="AO29" s="614">
        <v>100</v>
      </c>
      <c r="AP29" s="614">
        <v>100</v>
      </c>
      <c r="AQ29" s="613" t="s">
        <v>499</v>
      </c>
      <c r="AR29" s="613" t="s">
        <v>11059</v>
      </c>
      <c r="AS29" s="613"/>
      <c r="AT29" s="613"/>
      <c r="AU29" s="613"/>
      <c r="AV29" s="613"/>
      <c r="AW29" s="613"/>
      <c r="AX29" s="613"/>
      <c r="AY29" s="613"/>
      <c r="AZ29" s="613"/>
      <c r="BA29" s="613"/>
      <c r="BB29" s="613"/>
      <c r="BC29" s="613">
        <v>2001</v>
      </c>
      <c r="BD29" s="626">
        <v>2950</v>
      </c>
      <c r="BE29" s="613"/>
    </row>
    <row r="30" spans="1:59" s="565" customFormat="1" ht="26.1" hidden="1" customHeight="1" x14ac:dyDescent="0.15">
      <c r="A30" s="561"/>
      <c r="B30" s="902" t="s">
        <v>60</v>
      </c>
      <c r="C30" s="236" t="s">
        <v>1005</v>
      </c>
      <c r="D30" s="236"/>
      <c r="E30" s="562">
        <f>COUNTA(E31:E34)</f>
        <v>4</v>
      </c>
      <c r="F30" s="236"/>
      <c r="G30" s="236"/>
      <c r="H30" s="568"/>
      <c r="I30" s="236"/>
      <c r="J30" s="240"/>
      <c r="K30" s="241">
        <f>SUM(K31:K34)</f>
        <v>116033</v>
      </c>
      <c r="L30" s="241">
        <f>SUM(L31:L34)</f>
        <v>12836.539999999999</v>
      </c>
      <c r="M30" s="241">
        <f>SUM(M31:M34)</f>
        <v>14251.23</v>
      </c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41"/>
      <c r="BE30" s="240"/>
    </row>
    <row r="31" spans="1:59" s="225" customFormat="1" ht="26.1" hidden="1" customHeight="1" x14ac:dyDescent="0.15">
      <c r="A31" s="310"/>
      <c r="B31" s="501"/>
      <c r="C31" s="502" t="s">
        <v>322</v>
      </c>
      <c r="D31" s="263" t="s">
        <v>11043</v>
      </c>
      <c r="E31" s="502" t="s">
        <v>11044</v>
      </c>
      <c r="F31" s="502" t="s">
        <v>322</v>
      </c>
      <c r="G31" s="502" t="s">
        <v>11045</v>
      </c>
      <c r="H31" s="232" t="s">
        <v>488</v>
      </c>
      <c r="I31" s="502" t="s">
        <v>325</v>
      </c>
      <c r="J31" s="502"/>
      <c r="K31" s="503">
        <v>101142</v>
      </c>
      <c r="L31" s="144">
        <v>10997</v>
      </c>
      <c r="M31" s="503">
        <v>12132</v>
      </c>
      <c r="N31" s="503" t="s">
        <v>429</v>
      </c>
      <c r="O31" s="144">
        <v>16554</v>
      </c>
      <c r="P31" s="503"/>
      <c r="Q31" s="503"/>
      <c r="R31" s="503"/>
      <c r="S31" s="503"/>
      <c r="T31" s="503"/>
      <c r="U31" s="503"/>
      <c r="V31" s="503"/>
      <c r="W31" s="503"/>
      <c r="X31" s="503">
        <v>80</v>
      </c>
      <c r="Y31" s="503">
        <v>10</v>
      </c>
      <c r="Z31" s="503">
        <v>60</v>
      </c>
      <c r="AA31" s="503">
        <v>10</v>
      </c>
      <c r="AB31" s="503">
        <v>80</v>
      </c>
      <c r="AC31" s="503">
        <v>10</v>
      </c>
      <c r="AD31" s="503"/>
      <c r="AE31" s="503"/>
      <c r="AF31" s="503">
        <v>3</v>
      </c>
      <c r="AG31" s="503">
        <v>3</v>
      </c>
      <c r="AH31" s="503">
        <v>3</v>
      </c>
      <c r="AI31" s="503">
        <v>3</v>
      </c>
      <c r="AJ31" s="503">
        <v>1</v>
      </c>
      <c r="AK31" s="503"/>
      <c r="AL31" s="503"/>
      <c r="AM31" s="144">
        <v>10443</v>
      </c>
      <c r="AN31" s="503"/>
      <c r="AO31" s="144">
        <v>1597</v>
      </c>
      <c r="AP31" s="144">
        <v>1597</v>
      </c>
      <c r="AQ31" s="502" t="s">
        <v>3396</v>
      </c>
      <c r="AR31" s="502" t="s">
        <v>500</v>
      </c>
      <c r="AS31" s="502" t="s">
        <v>684</v>
      </c>
      <c r="AT31" s="502">
        <v>1</v>
      </c>
      <c r="AU31" s="232">
        <v>15000</v>
      </c>
      <c r="AV31" s="502" t="s">
        <v>830</v>
      </c>
      <c r="AW31" s="502" t="s">
        <v>688</v>
      </c>
      <c r="AX31" s="502"/>
      <c r="AY31" s="502"/>
      <c r="AZ31" s="502"/>
      <c r="BA31" s="502"/>
      <c r="BB31" s="502"/>
      <c r="BC31" s="502">
        <v>1982</v>
      </c>
      <c r="BD31" s="144">
        <v>11900</v>
      </c>
      <c r="BE31" s="504"/>
    </row>
    <row r="32" spans="1:59" s="225" customFormat="1" ht="26.1" hidden="1" customHeight="1" x14ac:dyDescent="0.15">
      <c r="A32" s="310"/>
      <c r="B32" s="501"/>
      <c r="C32" s="136" t="s">
        <v>785</v>
      </c>
      <c r="D32" s="136" t="s">
        <v>7591</v>
      </c>
      <c r="E32" s="136" t="s">
        <v>11046</v>
      </c>
      <c r="F32" s="136" t="s">
        <v>785</v>
      </c>
      <c r="G32" s="136" t="s">
        <v>11047</v>
      </c>
      <c r="H32" s="142" t="s">
        <v>7320</v>
      </c>
      <c r="I32" s="136" t="s">
        <v>11048</v>
      </c>
      <c r="J32" s="136">
        <v>1</v>
      </c>
      <c r="K32" s="138">
        <v>12800</v>
      </c>
      <c r="L32" s="138">
        <v>1385.31</v>
      </c>
      <c r="M32" s="138">
        <v>1377</v>
      </c>
      <c r="N32" s="138" t="s">
        <v>429</v>
      </c>
      <c r="O32" s="138" t="s">
        <v>11049</v>
      </c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>
        <v>50</v>
      </c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>
        <v>100</v>
      </c>
      <c r="AP32" s="138">
        <v>150</v>
      </c>
      <c r="AQ32" s="136" t="s">
        <v>3396</v>
      </c>
      <c r="AR32" s="136" t="s">
        <v>999</v>
      </c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>
        <v>2002</v>
      </c>
      <c r="BD32" s="138">
        <v>403</v>
      </c>
      <c r="BE32" s="136"/>
    </row>
    <row r="33" spans="1:57" s="225" customFormat="1" ht="26.1" hidden="1" customHeight="1" x14ac:dyDescent="0.15">
      <c r="A33" s="310"/>
      <c r="B33" s="140"/>
      <c r="C33" s="136" t="s">
        <v>7331</v>
      </c>
      <c r="D33" s="136" t="s">
        <v>15171</v>
      </c>
      <c r="E33" s="136" t="s">
        <v>11050</v>
      </c>
      <c r="F33" s="136" t="s">
        <v>7331</v>
      </c>
      <c r="G33" s="136"/>
      <c r="H33" s="136"/>
      <c r="I33" s="136" t="s">
        <v>7331</v>
      </c>
      <c r="J33" s="136"/>
      <c r="K33" s="138">
        <v>334</v>
      </c>
      <c r="L33" s="138">
        <v>195</v>
      </c>
      <c r="M33" s="138">
        <v>483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9">
        <v>13</v>
      </c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8">
        <v>380</v>
      </c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>
        <v>2013</v>
      </c>
      <c r="BD33" s="138">
        <v>150</v>
      </c>
      <c r="BE33" s="136"/>
    </row>
    <row r="34" spans="1:57" s="225" customFormat="1" ht="26.1" hidden="1" customHeight="1" x14ac:dyDescent="0.15">
      <c r="A34" s="310">
        <v>1</v>
      </c>
      <c r="B34" s="1066"/>
      <c r="C34" s="136" t="s">
        <v>7377</v>
      </c>
      <c r="D34" s="136" t="s">
        <v>7591</v>
      </c>
      <c r="E34" s="136" t="s">
        <v>11051</v>
      </c>
      <c r="F34" s="136" t="s">
        <v>7377</v>
      </c>
      <c r="G34" s="136" t="s">
        <v>11047</v>
      </c>
      <c r="H34" s="142" t="s">
        <v>7320</v>
      </c>
      <c r="I34" s="136" t="s">
        <v>15107</v>
      </c>
      <c r="J34" s="136">
        <v>1</v>
      </c>
      <c r="K34" s="138">
        <v>1757</v>
      </c>
      <c r="L34" s="138">
        <v>259.23</v>
      </c>
      <c r="M34" s="138">
        <v>259.23</v>
      </c>
      <c r="N34" s="138" t="s">
        <v>429</v>
      </c>
      <c r="O34" s="138" t="s">
        <v>11049</v>
      </c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>
        <v>12</v>
      </c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>
        <v>243</v>
      </c>
      <c r="AN34" s="138"/>
      <c r="AO34" s="138"/>
      <c r="AP34" s="138"/>
      <c r="AQ34" s="136"/>
      <c r="AR34" s="136" t="s">
        <v>999</v>
      </c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>
        <v>2014</v>
      </c>
      <c r="BD34" s="138">
        <v>200</v>
      </c>
      <c r="BE34" s="136"/>
    </row>
    <row r="35" spans="1:57" s="225" customFormat="1" ht="24.95" hidden="1" customHeight="1" x14ac:dyDescent="0.15">
      <c r="A35" s="505">
        <v>1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35"/>
      <c r="L35" s="135"/>
      <c r="M35" s="135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6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35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35"/>
      <c r="BE35" s="170"/>
    </row>
  </sheetData>
  <autoFilter ref="A2:BG35" xr:uid="{B6CC0D50-5642-4082-AFB2-043D16172141}">
    <filterColumn colId="2">
      <filters>
        <filter val="서산시"/>
      </filters>
    </filterColumn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4" showButton="0"/>
    <filterColumn colId="36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51">
    <mergeCell ref="BD2:BD4"/>
    <mergeCell ref="AS3:AW3"/>
    <mergeCell ref="AX3:BB3"/>
    <mergeCell ref="AO3:AO4"/>
    <mergeCell ref="AP3:AP4"/>
    <mergeCell ref="AQ3:AQ4"/>
    <mergeCell ref="AR3:AR4"/>
    <mergeCell ref="BC2:BC4"/>
    <mergeCell ref="AB2:AC2"/>
    <mergeCell ref="AD2:AE2"/>
    <mergeCell ref="AF2:AG2"/>
    <mergeCell ref="V3:V4"/>
    <mergeCell ref="W3:W4"/>
    <mergeCell ref="X3:X4"/>
    <mergeCell ref="Y3:Y4"/>
    <mergeCell ref="X2:Y2"/>
    <mergeCell ref="AG3:AG4"/>
    <mergeCell ref="Z3:Z4"/>
    <mergeCell ref="AA3:AA4"/>
    <mergeCell ref="AB3:AB4"/>
    <mergeCell ref="AC3:AC4"/>
    <mergeCell ref="B1:E1"/>
    <mergeCell ref="O2:T4"/>
    <mergeCell ref="AD3:AD4"/>
    <mergeCell ref="BE2:BE4"/>
    <mergeCell ref="U3:U4"/>
    <mergeCell ref="AH2:AJ2"/>
    <mergeCell ref="AK2:AL2"/>
    <mergeCell ref="AM2:AM4"/>
    <mergeCell ref="AN2:AN4"/>
    <mergeCell ref="AK3:AK4"/>
    <mergeCell ref="AL3:AL4"/>
    <mergeCell ref="AE3:AE4"/>
    <mergeCell ref="AF3:AF4"/>
    <mergeCell ref="AO2:AR2"/>
    <mergeCell ref="AS2:BB2"/>
    <mergeCell ref="Z2:AA2"/>
    <mergeCell ref="K2:K4"/>
    <mergeCell ref="L2:L4"/>
    <mergeCell ref="M2:M4"/>
    <mergeCell ref="N2:N4"/>
    <mergeCell ref="U2:V2"/>
    <mergeCell ref="F2:F4"/>
    <mergeCell ref="G2:G4"/>
    <mergeCell ref="I2:I4"/>
    <mergeCell ref="J2:J4"/>
    <mergeCell ref="A2:A4"/>
    <mergeCell ref="B2:B4"/>
    <mergeCell ref="C2:C4"/>
    <mergeCell ref="D2:D4"/>
    <mergeCell ref="E2:E4"/>
  </mergeCells>
  <phoneticPr fontId="3" type="noConversion"/>
  <hyperlinks>
    <hyperlink ref="H6" r:id="rId1" tooltip="http://www.stadium.busan.kr/" xr:uid="{00000000-0004-0000-1300-000000000000}"/>
    <hyperlink ref="H7" r:id="rId2" xr:uid="{00000000-0004-0000-1300-000001000000}"/>
    <hyperlink ref="H8" r:id="rId3" xr:uid="{00000000-0004-0000-1300-000002000000}"/>
    <hyperlink ref="H10" r:id="rId4" xr:uid="{00000000-0004-0000-1300-000003000000}"/>
    <hyperlink ref="H19" r:id="rId5" xr:uid="{00000000-0004-0000-1300-000004000000}"/>
    <hyperlink ref="H29" r:id="rId6" xr:uid="{00000000-0004-0000-1300-000005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r:id="rId7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>
    <tabColor theme="0" tint="-0.14999847407452621"/>
  </sheetPr>
  <dimension ref="A1:AY307"/>
  <sheetViews>
    <sheetView view="pageBreakPreview" topLeftCell="B1" zoomScale="85" zoomScaleSheetLayoutView="85" workbookViewId="0">
      <pane ySplit="4" topLeftCell="A5" activePane="bottomLeft" state="frozen"/>
      <selection activeCell="A17" sqref="A17:L17"/>
      <selection pane="bottomLeft" activeCell="AW158" sqref="AW158"/>
    </sheetView>
  </sheetViews>
  <sheetFormatPr defaultColWidth="8.88671875" defaultRowHeight="11.25" x14ac:dyDescent="0.2"/>
  <cols>
    <col min="1" max="1" width="8" style="131" hidden="1" customWidth="1"/>
    <col min="2" max="2" width="3.77734375" style="168" customWidth="1"/>
    <col min="3" max="3" width="6.21875" style="131" customWidth="1"/>
    <col min="4" max="4" width="14.6640625" style="167" customWidth="1"/>
    <col min="5" max="5" width="6.33203125" style="131" customWidth="1"/>
    <col min="6" max="6" width="26.5546875" style="131" hidden="1" customWidth="1"/>
    <col min="7" max="7" width="24" style="131" hidden="1" customWidth="1"/>
    <col min="8" max="8" width="14.44140625" style="131" customWidth="1"/>
    <col min="9" max="9" width="7.77734375" style="132" customWidth="1"/>
    <col min="10" max="10" width="6.44140625" style="132" customWidth="1"/>
    <col min="11" max="11" width="6" style="132" customWidth="1"/>
    <col min="12" max="12" width="4.33203125" style="132" bestFit="1" customWidth="1"/>
    <col min="13" max="14" width="5.109375" style="132" bestFit="1" customWidth="1"/>
    <col min="15" max="15" width="6.21875" style="132" customWidth="1"/>
    <col min="16" max="16" width="5.5546875" style="133" bestFit="1" customWidth="1"/>
    <col min="17" max="17" width="6.77734375" style="133" bestFit="1" customWidth="1"/>
    <col min="18" max="18" width="6.6640625" style="131" bestFit="1" customWidth="1"/>
    <col min="19" max="19" width="6.5546875" style="131" hidden="1" customWidth="1"/>
    <col min="20" max="20" width="5.88671875" style="134" customWidth="1"/>
    <col min="21" max="22" width="9.77734375" style="131" hidden="1" customWidth="1"/>
    <col min="23" max="23" width="0" style="131" hidden="1" customWidth="1"/>
    <col min="24" max="24" width="7.33203125" style="131" hidden="1" customWidth="1"/>
    <col min="25" max="25" width="6.6640625" style="135" customWidth="1"/>
    <col min="26" max="26" width="14.44140625" style="131" hidden="1" customWidth="1"/>
    <col min="27" max="29" width="5.77734375" style="131" hidden="1" customWidth="1"/>
    <col min="30" max="30" width="9.109375" style="131" hidden="1" customWidth="1"/>
    <col min="31" max="31" width="6.44140625" style="131" hidden="1" customWidth="1"/>
    <col min="32" max="32" width="5.77734375" style="131" hidden="1" customWidth="1"/>
    <col min="33" max="33" width="24.44140625" style="131" hidden="1" customWidth="1"/>
    <col min="34" max="34" width="9.33203125" style="131" hidden="1" customWidth="1"/>
    <col min="35" max="35" width="4.44140625" style="131" hidden="1" customWidth="1"/>
    <col min="36" max="36" width="5.77734375" style="131" hidden="1" customWidth="1"/>
    <col min="37" max="37" width="12.6640625" style="131" hidden="1" customWidth="1"/>
    <col min="38" max="38" width="7.109375" style="131" hidden="1" customWidth="1"/>
    <col min="39" max="39" width="9.33203125" style="131" hidden="1" customWidth="1"/>
    <col min="40" max="40" width="4.44140625" style="131" hidden="1" customWidth="1"/>
    <col min="41" max="41" width="5.77734375" style="131" hidden="1" customWidth="1"/>
    <col min="42" max="42" width="8.6640625" style="131" hidden="1" customWidth="1"/>
    <col min="43" max="43" width="7.109375" style="131" hidden="1" customWidth="1"/>
    <col min="44" max="44" width="7.5546875" style="131" hidden="1" customWidth="1"/>
    <col min="45" max="45" width="4.44140625" style="131" hidden="1" customWidth="1"/>
    <col min="46" max="46" width="4.6640625" style="131" hidden="1" customWidth="1"/>
    <col min="47" max="48" width="7.109375" style="131" hidden="1" customWidth="1"/>
    <col min="49" max="49" width="12.44140625" style="131" customWidth="1"/>
    <col min="50" max="16384" width="8.88671875" style="5"/>
  </cols>
  <sheetData>
    <row r="1" spans="1:51" ht="22.9" customHeight="1" x14ac:dyDescent="0.2">
      <c r="B1" s="1833" t="s">
        <v>385</v>
      </c>
      <c r="C1" s="1833"/>
      <c r="D1" s="1833"/>
    </row>
    <row r="2" spans="1:51" ht="21" customHeight="1" x14ac:dyDescent="0.15">
      <c r="A2" s="1830" t="s">
        <v>297</v>
      </c>
      <c r="B2" s="1801" t="s">
        <v>298</v>
      </c>
      <c r="C2" s="1801" t="s">
        <v>397</v>
      </c>
      <c r="D2" s="1801" t="s">
        <v>300</v>
      </c>
      <c r="E2" s="1801" t="s">
        <v>400</v>
      </c>
      <c r="F2" s="1801" t="s">
        <v>401</v>
      </c>
      <c r="G2" s="246"/>
      <c r="H2" s="1801" t="s">
        <v>233</v>
      </c>
      <c r="I2" s="1801" t="s">
        <v>234</v>
      </c>
      <c r="J2" s="1801" t="s">
        <v>235</v>
      </c>
      <c r="K2" s="1801" t="s">
        <v>236</v>
      </c>
      <c r="L2" s="1801" t="s">
        <v>408</v>
      </c>
      <c r="M2" s="1801"/>
      <c r="N2" s="1801"/>
      <c r="O2" s="1801"/>
      <c r="P2" s="1801" t="s">
        <v>238</v>
      </c>
      <c r="Q2" s="1801"/>
      <c r="R2" s="1801"/>
      <c r="S2" s="1801"/>
      <c r="T2" s="1801" t="s">
        <v>239</v>
      </c>
      <c r="U2" s="1831" t="s">
        <v>240</v>
      </c>
      <c r="V2" s="1831"/>
      <c r="W2" s="1831"/>
      <c r="X2" s="1831"/>
      <c r="Y2" s="1831"/>
      <c r="Z2" s="1801" t="s">
        <v>241</v>
      </c>
      <c r="AA2" s="1801"/>
      <c r="AB2" s="1801" t="s">
        <v>242</v>
      </c>
      <c r="AC2" s="1801"/>
      <c r="AD2" s="1801"/>
      <c r="AE2" s="1801"/>
      <c r="AF2" s="1801"/>
      <c r="AG2" s="1819"/>
      <c r="AH2" s="1801" t="s">
        <v>243</v>
      </c>
      <c r="AI2" s="1819"/>
      <c r="AJ2" s="1819"/>
      <c r="AK2" s="1819"/>
      <c r="AL2" s="1819"/>
      <c r="AM2" s="1819"/>
      <c r="AN2" s="1819"/>
      <c r="AO2" s="1819"/>
      <c r="AP2" s="1819"/>
      <c r="AQ2" s="1819"/>
      <c r="AR2" s="1819"/>
      <c r="AS2" s="1819"/>
      <c r="AT2" s="1819"/>
      <c r="AU2" s="1819"/>
      <c r="AV2" s="1819"/>
      <c r="AW2" s="1801" t="s">
        <v>244</v>
      </c>
    </row>
    <row r="3" spans="1:51" ht="21" hidden="1" customHeight="1" x14ac:dyDescent="0.15">
      <c r="A3" s="1830"/>
      <c r="B3" s="1801"/>
      <c r="C3" s="1801"/>
      <c r="D3" s="1801"/>
      <c r="E3" s="1801"/>
      <c r="F3" s="1801"/>
      <c r="G3" s="246" t="s">
        <v>469</v>
      </c>
      <c r="H3" s="1801"/>
      <c r="I3" s="1801"/>
      <c r="J3" s="1801"/>
      <c r="K3" s="1801"/>
      <c r="L3" s="246" t="s">
        <v>381</v>
      </c>
      <c r="M3" s="246" t="s">
        <v>160</v>
      </c>
      <c r="N3" s="246" t="s">
        <v>376</v>
      </c>
      <c r="O3" s="246" t="s">
        <v>143</v>
      </c>
      <c r="P3" s="246" t="s">
        <v>246</v>
      </c>
      <c r="Q3" s="246" t="s">
        <v>473</v>
      </c>
      <c r="R3" s="246" t="s">
        <v>474</v>
      </c>
      <c r="S3" s="246" t="s">
        <v>249</v>
      </c>
      <c r="T3" s="1801"/>
      <c r="U3" s="1815"/>
      <c r="V3" s="1815"/>
      <c r="W3" s="1815"/>
      <c r="X3" s="1815"/>
      <c r="Y3" s="1815"/>
      <c r="Z3" s="246" t="s">
        <v>250</v>
      </c>
      <c r="AA3" s="246" t="s">
        <v>251</v>
      </c>
      <c r="AB3" s="1801" t="s">
        <v>252</v>
      </c>
      <c r="AC3" s="1801"/>
      <c r="AD3" s="1801" t="s">
        <v>253</v>
      </c>
      <c r="AE3" s="1819"/>
      <c r="AF3" s="1819"/>
      <c r="AG3" s="247" t="s">
        <v>254</v>
      </c>
      <c r="AH3" s="1801" t="s">
        <v>255</v>
      </c>
      <c r="AI3" s="1819"/>
      <c r="AJ3" s="1819"/>
      <c r="AK3" s="1819"/>
      <c r="AL3" s="1819"/>
      <c r="AM3" s="1801" t="s">
        <v>256</v>
      </c>
      <c r="AN3" s="1819"/>
      <c r="AO3" s="1819"/>
      <c r="AP3" s="1819"/>
      <c r="AQ3" s="1819"/>
      <c r="AR3" s="1801" t="s">
        <v>167</v>
      </c>
      <c r="AS3" s="1819"/>
      <c r="AT3" s="1819"/>
      <c r="AU3" s="1819"/>
      <c r="AV3" s="1819"/>
      <c r="AW3" s="1801"/>
    </row>
    <row r="4" spans="1:51" s="560" customFormat="1" ht="24" hidden="1" customHeight="1" x14ac:dyDescent="0.15">
      <c r="A4" s="569" t="s">
        <v>272</v>
      </c>
      <c r="B4" s="594" t="s">
        <v>48</v>
      </c>
      <c r="C4" s="236" t="s">
        <v>1</v>
      </c>
      <c r="D4" s="562">
        <f>COUNTA(D6:D13,D15:D17,D19:D21,D23:D30,D32:D34,D36:D40,D42:D45,D47:D49,D51:D105,D107:D138,D140:D153,D155:D177,D179:D193,D195:D232,D234:D252,D254:D300,D302:D306)</f>
        <v>285</v>
      </c>
      <c r="E4" s="562"/>
      <c r="F4" s="562"/>
      <c r="G4" s="562"/>
      <c r="H4" s="562"/>
      <c r="I4" s="248">
        <f>SUM(I6:I13,I15:I17,I19:I21,I23:I30,I32:I34,I36:I40,I42:I45,I47:I49,I51:I105,I107:I138,I140:I153,I155:I177,I179:I193,I195:I232,I234:I252,I254:I300,I302:I306)</f>
        <v>2879986.5</v>
      </c>
      <c r="J4" s="248">
        <f t="shared" ref="J4:K4" si="0">SUM(J6:J13,J15:J17,J19:J21,J23:J30,J32:J34,J36:J40,J42:J45,J47:J49,J51:J105,J107:J138,J140:J153,J155:J177,J179:J193,J195:J232,J234:J252,J254:J300,J302:J306)</f>
        <v>93515.722999999984</v>
      </c>
      <c r="K4" s="248">
        <f t="shared" si="0"/>
        <v>105920.73500000002</v>
      </c>
      <c r="L4" s="248"/>
      <c r="M4" s="248"/>
      <c r="N4" s="248"/>
      <c r="O4" s="248"/>
      <c r="P4" s="248"/>
      <c r="Q4" s="248"/>
      <c r="R4" s="236"/>
      <c r="S4" s="236"/>
      <c r="T4" s="564"/>
      <c r="U4" s="236"/>
      <c r="V4" s="236"/>
      <c r="W4" s="236"/>
      <c r="X4" s="236"/>
      <c r="Y4" s="248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</row>
    <row r="5" spans="1:51" s="560" customFormat="1" ht="24" hidden="1" customHeight="1" x14ac:dyDescent="0.2">
      <c r="A5" s="570"/>
      <c r="B5" s="595" t="s">
        <v>56</v>
      </c>
      <c r="C5" s="542" t="s">
        <v>1005</v>
      </c>
      <c r="D5" s="571">
        <f>COUNTA(D6:D13)</f>
        <v>8</v>
      </c>
      <c r="E5" s="542"/>
      <c r="F5" s="542"/>
      <c r="G5" s="542"/>
      <c r="H5" s="542"/>
      <c r="I5" s="544">
        <f>SUM(I6:I13)</f>
        <v>38873.5</v>
      </c>
      <c r="J5" s="544">
        <f>SUM(J6:J13)</f>
        <v>764.9</v>
      </c>
      <c r="K5" s="544">
        <f>SUM(K6:K13)</f>
        <v>12658.6</v>
      </c>
      <c r="L5" s="544"/>
      <c r="M5" s="544"/>
      <c r="N5" s="544"/>
      <c r="O5" s="544"/>
      <c r="P5" s="544"/>
      <c r="Q5" s="544"/>
      <c r="R5" s="542"/>
      <c r="S5" s="542"/>
      <c r="T5" s="572"/>
      <c r="U5" s="542"/>
      <c r="V5" s="542"/>
      <c r="W5" s="542"/>
      <c r="X5" s="542"/>
      <c r="Y5" s="544"/>
      <c r="Z5" s="542"/>
      <c r="AA5" s="542"/>
      <c r="AB5" s="542"/>
      <c r="AC5" s="542"/>
      <c r="AD5" s="542"/>
      <c r="AE5" s="542"/>
      <c r="AF5" s="542"/>
      <c r="AG5" s="542"/>
      <c r="AH5" s="542"/>
      <c r="AI5" s="542"/>
      <c r="AJ5" s="542"/>
      <c r="AK5" s="542"/>
      <c r="AL5" s="542"/>
      <c r="AM5" s="542"/>
      <c r="AN5" s="542"/>
      <c r="AO5" s="542"/>
      <c r="AP5" s="542"/>
      <c r="AQ5" s="542"/>
      <c r="AR5" s="542"/>
      <c r="AS5" s="542"/>
      <c r="AT5" s="542"/>
      <c r="AU5" s="542"/>
      <c r="AV5" s="542"/>
      <c r="AW5" s="542"/>
      <c r="AY5" s="1652" t="s">
        <v>20755</v>
      </c>
    </row>
    <row r="6" spans="1:51" ht="24" hidden="1" customHeight="1" x14ac:dyDescent="0.2">
      <c r="A6" s="506"/>
      <c r="B6" s="140"/>
      <c r="C6" s="232" t="s">
        <v>8572</v>
      </c>
      <c r="D6" s="232" t="s">
        <v>9181</v>
      </c>
      <c r="E6" s="232" t="s">
        <v>67</v>
      </c>
      <c r="F6" s="232" t="s">
        <v>9182</v>
      </c>
      <c r="G6" s="142"/>
      <c r="H6" s="143" t="s">
        <v>14506</v>
      </c>
      <c r="I6" s="250">
        <v>16500</v>
      </c>
      <c r="J6" s="250">
        <v>293</v>
      </c>
      <c r="K6" s="250">
        <v>791</v>
      </c>
      <c r="L6" s="250">
        <v>145</v>
      </c>
      <c r="M6" s="250">
        <v>7</v>
      </c>
      <c r="N6" s="250">
        <v>3</v>
      </c>
      <c r="O6" s="250">
        <v>5800</v>
      </c>
      <c r="P6" s="144"/>
      <c r="Q6" s="144"/>
      <c r="R6" s="148"/>
      <c r="S6" s="148"/>
      <c r="T6" s="145">
        <v>1898</v>
      </c>
      <c r="U6" s="148"/>
      <c r="V6" s="148"/>
      <c r="W6" s="148"/>
      <c r="X6" s="148"/>
      <c r="Y6" s="250"/>
      <c r="Z6" s="232" t="s">
        <v>9183</v>
      </c>
      <c r="AA6" s="232"/>
      <c r="AB6" s="148">
        <v>10</v>
      </c>
      <c r="AC6" s="148"/>
      <c r="AD6" s="148"/>
      <c r="AE6" s="148"/>
      <c r="AF6" s="148"/>
      <c r="AG6" s="148" t="s">
        <v>9184</v>
      </c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Y6" s="1652" t="s">
        <v>20756</v>
      </c>
    </row>
    <row r="7" spans="1:51" ht="24" hidden="1" customHeight="1" x14ac:dyDescent="0.2">
      <c r="A7" s="204">
        <v>2</v>
      </c>
      <c r="B7" s="140"/>
      <c r="C7" s="232" t="s">
        <v>670</v>
      </c>
      <c r="D7" s="232" t="s">
        <v>14507</v>
      </c>
      <c r="E7" s="232" t="s">
        <v>67</v>
      </c>
      <c r="F7" s="232" t="s">
        <v>9185</v>
      </c>
      <c r="G7" s="142"/>
      <c r="H7" s="232" t="s">
        <v>16701</v>
      </c>
      <c r="I7" s="144">
        <v>1016.5</v>
      </c>
      <c r="J7" s="144">
        <v>133.9</v>
      </c>
      <c r="K7" s="144">
        <v>684</v>
      </c>
      <c r="L7" s="144">
        <v>100</v>
      </c>
      <c r="M7" s="144">
        <v>30</v>
      </c>
      <c r="N7" s="144">
        <v>9</v>
      </c>
      <c r="O7" s="144">
        <v>300</v>
      </c>
      <c r="P7" s="144"/>
      <c r="Q7" s="144"/>
      <c r="R7" s="148"/>
      <c r="S7" s="148" t="s">
        <v>417</v>
      </c>
      <c r="T7" s="145">
        <v>1970</v>
      </c>
      <c r="U7" s="148"/>
      <c r="V7" s="148"/>
      <c r="W7" s="148"/>
      <c r="X7" s="148"/>
      <c r="Y7" s="144"/>
      <c r="Z7" s="232"/>
      <c r="AA7" s="232"/>
      <c r="AB7" s="148" t="s">
        <v>417</v>
      </c>
      <c r="AC7" s="148" t="s">
        <v>417</v>
      </c>
      <c r="AD7" s="148" t="s">
        <v>417</v>
      </c>
      <c r="AE7" s="148" t="s">
        <v>417</v>
      </c>
      <c r="AF7" s="148" t="s">
        <v>417</v>
      </c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Y7" s="1652" t="s">
        <v>20757</v>
      </c>
    </row>
    <row r="8" spans="1:51" ht="24" hidden="1" customHeight="1" x14ac:dyDescent="0.2">
      <c r="A8" s="204"/>
      <c r="B8" s="140"/>
      <c r="C8" s="232" t="s">
        <v>8568</v>
      </c>
      <c r="D8" s="232" t="s">
        <v>11985</v>
      </c>
      <c r="E8" s="232" t="s">
        <v>8568</v>
      </c>
      <c r="F8" s="232"/>
      <c r="G8" s="142"/>
      <c r="H8" s="232" t="s">
        <v>14508</v>
      </c>
      <c r="I8" s="144"/>
      <c r="J8" s="144"/>
      <c r="K8" s="144"/>
      <c r="L8" s="144">
        <v>175</v>
      </c>
      <c r="M8" s="144"/>
      <c r="N8" s="144">
        <v>3</v>
      </c>
      <c r="O8" s="144">
        <v>4025</v>
      </c>
      <c r="P8" s="144"/>
      <c r="Q8" s="144"/>
      <c r="R8" s="148"/>
      <c r="S8" s="148"/>
      <c r="T8" s="145">
        <v>2017</v>
      </c>
      <c r="U8" s="148"/>
      <c r="V8" s="148"/>
      <c r="W8" s="148"/>
      <c r="X8" s="148"/>
      <c r="Y8" s="144">
        <v>22</v>
      </c>
      <c r="Z8" s="232"/>
      <c r="AA8" s="232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Y8" s="1652" t="s">
        <v>20758</v>
      </c>
    </row>
    <row r="9" spans="1:51" ht="24" hidden="1" customHeight="1" x14ac:dyDescent="0.2">
      <c r="A9" s="204">
        <v>3</v>
      </c>
      <c r="B9" s="140"/>
      <c r="C9" s="232" t="s">
        <v>345</v>
      </c>
      <c r="D9" s="232" t="s">
        <v>9186</v>
      </c>
      <c r="E9" s="232" t="s">
        <v>345</v>
      </c>
      <c r="F9" s="232" t="s">
        <v>9187</v>
      </c>
      <c r="G9" s="142"/>
      <c r="H9" s="232" t="s">
        <v>14509</v>
      </c>
      <c r="I9" s="144">
        <v>1116</v>
      </c>
      <c r="J9" s="144">
        <v>48.6</v>
      </c>
      <c r="K9" s="144">
        <v>48.6</v>
      </c>
      <c r="L9" s="144">
        <v>145</v>
      </c>
      <c r="M9" s="144">
        <v>2</v>
      </c>
      <c r="N9" s="144">
        <v>3</v>
      </c>
      <c r="O9" s="144">
        <v>870</v>
      </c>
      <c r="P9" s="144"/>
      <c r="Q9" s="144"/>
      <c r="R9" s="148"/>
      <c r="S9" s="148"/>
      <c r="T9" s="145">
        <v>1994</v>
      </c>
      <c r="U9" s="148"/>
      <c r="V9" s="148"/>
      <c r="W9" s="148"/>
      <c r="X9" s="148"/>
      <c r="Y9" s="144"/>
      <c r="Z9" s="232"/>
      <c r="AA9" s="232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Y9" s="1652" t="s">
        <v>20759</v>
      </c>
    </row>
    <row r="10" spans="1:51" ht="24" hidden="1" customHeight="1" x14ac:dyDescent="0.2">
      <c r="A10" s="178">
        <v>4</v>
      </c>
      <c r="B10" s="140"/>
      <c r="C10" s="232" t="s">
        <v>965</v>
      </c>
      <c r="D10" s="232" t="s">
        <v>9188</v>
      </c>
      <c r="E10" s="232" t="s">
        <v>67</v>
      </c>
      <c r="F10" s="232" t="s">
        <v>9189</v>
      </c>
      <c r="G10" s="142" t="s">
        <v>8580</v>
      </c>
      <c r="H10" s="232" t="s">
        <v>19603</v>
      </c>
      <c r="I10" s="250">
        <v>11200</v>
      </c>
      <c r="J10" s="250"/>
      <c r="K10" s="250">
        <v>10798</v>
      </c>
      <c r="L10" s="250"/>
      <c r="M10" s="250" t="s">
        <v>9190</v>
      </c>
      <c r="N10" s="250"/>
      <c r="O10" s="250">
        <v>11200</v>
      </c>
      <c r="P10" s="144"/>
      <c r="Q10" s="144"/>
      <c r="R10" s="148"/>
      <c r="S10" s="148"/>
      <c r="T10" s="145">
        <v>2009</v>
      </c>
      <c r="U10" s="148">
        <v>100</v>
      </c>
      <c r="V10" s="148"/>
      <c r="W10" s="148"/>
      <c r="X10" s="148"/>
      <c r="Y10" s="250">
        <v>109</v>
      </c>
      <c r="Z10" s="232"/>
      <c r="AA10" s="232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Y10" s="1652" t="s">
        <v>20761</v>
      </c>
    </row>
    <row r="11" spans="1:51" ht="24" hidden="1" customHeight="1" x14ac:dyDescent="0.2">
      <c r="A11" s="204">
        <v>6</v>
      </c>
      <c r="B11" s="140"/>
      <c r="C11" s="136" t="s">
        <v>614</v>
      </c>
      <c r="D11" s="136" t="s">
        <v>9191</v>
      </c>
      <c r="E11" s="136" t="s">
        <v>614</v>
      </c>
      <c r="F11" s="136"/>
      <c r="G11" s="136"/>
      <c r="H11" s="136" t="s">
        <v>614</v>
      </c>
      <c r="I11" s="138">
        <v>3920</v>
      </c>
      <c r="J11" s="138">
        <v>56</v>
      </c>
      <c r="K11" s="138">
        <v>120</v>
      </c>
      <c r="L11" s="138">
        <v>145</v>
      </c>
      <c r="M11" s="138">
        <v>1</v>
      </c>
      <c r="N11" s="138">
        <v>21</v>
      </c>
      <c r="O11" s="138">
        <v>4150</v>
      </c>
      <c r="P11" s="138"/>
      <c r="Q11" s="138"/>
      <c r="R11" s="136"/>
      <c r="S11" s="136"/>
      <c r="T11" s="139">
        <v>2005</v>
      </c>
      <c r="U11" s="136"/>
      <c r="V11" s="136"/>
      <c r="W11" s="136"/>
      <c r="X11" s="136"/>
      <c r="Y11" s="138">
        <v>150</v>
      </c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Y11" s="1652" t="s">
        <v>20760</v>
      </c>
    </row>
    <row r="12" spans="1:51" ht="24" hidden="1" customHeight="1" x14ac:dyDescent="0.2">
      <c r="A12" s="204"/>
      <c r="B12" s="140"/>
      <c r="C12" s="232" t="s">
        <v>794</v>
      </c>
      <c r="D12" s="232" t="s">
        <v>9192</v>
      </c>
      <c r="E12" s="232" t="s">
        <v>67</v>
      </c>
      <c r="F12" s="232"/>
      <c r="G12" s="142"/>
      <c r="H12" s="232" t="s">
        <v>14510</v>
      </c>
      <c r="I12" s="144">
        <v>4762</v>
      </c>
      <c r="J12" s="144">
        <v>97</v>
      </c>
      <c r="K12" s="144">
        <v>97</v>
      </c>
      <c r="L12" s="144">
        <v>145</v>
      </c>
      <c r="M12" s="144">
        <v>20</v>
      </c>
      <c r="N12" s="144">
        <v>3</v>
      </c>
      <c r="O12" s="144">
        <v>7500</v>
      </c>
      <c r="P12" s="144"/>
      <c r="Q12" s="144"/>
      <c r="R12" s="148"/>
      <c r="S12" s="148"/>
      <c r="T12" s="145">
        <v>1997</v>
      </c>
      <c r="U12" s="148"/>
      <c r="V12" s="148"/>
      <c r="W12" s="148"/>
      <c r="X12" s="148"/>
      <c r="Y12" s="144"/>
      <c r="Z12" s="232"/>
      <c r="AA12" s="232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Y12" s="1652" t="s">
        <v>20762</v>
      </c>
    </row>
    <row r="13" spans="1:51" ht="24" hidden="1" customHeight="1" x14ac:dyDescent="0.2">
      <c r="A13" s="204"/>
      <c r="B13" s="141"/>
      <c r="C13" s="232" t="s">
        <v>8648</v>
      </c>
      <c r="D13" s="232" t="s">
        <v>9193</v>
      </c>
      <c r="E13" s="232" t="s">
        <v>8648</v>
      </c>
      <c r="F13" s="232" t="s">
        <v>9194</v>
      </c>
      <c r="G13" s="142"/>
      <c r="H13" s="232" t="s">
        <v>14511</v>
      </c>
      <c r="I13" s="144">
        <v>359</v>
      </c>
      <c r="J13" s="144">
        <v>136.4</v>
      </c>
      <c r="K13" s="144">
        <v>120</v>
      </c>
      <c r="L13" s="144">
        <v>150</v>
      </c>
      <c r="M13" s="144">
        <v>20</v>
      </c>
      <c r="N13" s="144">
        <v>21</v>
      </c>
      <c r="O13" s="144">
        <v>900</v>
      </c>
      <c r="P13" s="144"/>
      <c r="Q13" s="144"/>
      <c r="R13" s="148"/>
      <c r="S13" s="148"/>
      <c r="T13" s="145">
        <v>1998</v>
      </c>
      <c r="U13" s="148" t="s">
        <v>9195</v>
      </c>
      <c r="V13" s="148"/>
      <c r="W13" s="148"/>
      <c r="X13" s="148"/>
      <c r="Y13" s="144">
        <v>397</v>
      </c>
      <c r="Z13" s="232"/>
      <c r="AA13" s="232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Y13" s="1652" t="s">
        <v>20763</v>
      </c>
    </row>
    <row r="14" spans="1:51" s="575" customFormat="1" ht="24" hidden="1" customHeight="1" x14ac:dyDescent="0.2">
      <c r="A14" s="573" t="s">
        <v>272</v>
      </c>
      <c r="B14" s="592" t="s">
        <v>1973</v>
      </c>
      <c r="C14" s="542" t="s">
        <v>663</v>
      </c>
      <c r="D14" s="574">
        <f>COUNTA(D15:D17)</f>
        <v>3</v>
      </c>
      <c r="E14" s="542"/>
      <c r="F14" s="542"/>
      <c r="G14" s="542"/>
      <c r="H14" s="542"/>
      <c r="I14" s="546">
        <f>SUM(I15:I17)</f>
        <v>11733</v>
      </c>
      <c r="J14" s="546">
        <f>SUM(J15:J17)</f>
        <v>667</v>
      </c>
      <c r="K14" s="546">
        <f>SUM(K15:K17)</f>
        <v>653</v>
      </c>
      <c r="L14" s="546"/>
      <c r="M14" s="546"/>
      <c r="N14" s="546"/>
      <c r="O14" s="546"/>
      <c r="P14" s="544"/>
      <c r="Q14" s="546"/>
      <c r="R14" s="542"/>
      <c r="S14" s="542"/>
      <c r="T14" s="572"/>
      <c r="U14" s="542"/>
      <c r="V14" s="542"/>
      <c r="W14" s="542"/>
      <c r="X14" s="542"/>
      <c r="Y14" s="544"/>
      <c r="Z14" s="542"/>
      <c r="AA14" s="542"/>
      <c r="AB14" s="542"/>
      <c r="AC14" s="542"/>
      <c r="AD14" s="542"/>
      <c r="AE14" s="542"/>
      <c r="AF14" s="542"/>
      <c r="AG14" s="542"/>
      <c r="AH14" s="542"/>
      <c r="AI14" s="542"/>
      <c r="AJ14" s="542"/>
      <c r="AK14" s="542"/>
      <c r="AL14" s="542"/>
      <c r="AM14" s="542"/>
      <c r="AN14" s="542"/>
      <c r="AO14" s="542"/>
      <c r="AP14" s="542"/>
      <c r="AQ14" s="542"/>
      <c r="AR14" s="542"/>
      <c r="AS14" s="542"/>
      <c r="AT14" s="542"/>
      <c r="AU14" s="542"/>
      <c r="AV14" s="542"/>
      <c r="AW14" s="542"/>
      <c r="AY14" s="1652" t="s">
        <v>20764</v>
      </c>
    </row>
    <row r="15" spans="1:51" ht="24" hidden="1" customHeight="1" x14ac:dyDescent="0.2">
      <c r="A15" s="204"/>
      <c r="B15" s="147"/>
      <c r="C15" s="232" t="s">
        <v>634</v>
      </c>
      <c r="D15" s="232" t="s">
        <v>2011</v>
      </c>
      <c r="E15" s="232" t="s">
        <v>637</v>
      </c>
      <c r="F15" s="232" t="s">
        <v>638</v>
      </c>
      <c r="G15" s="387" t="s">
        <v>639</v>
      </c>
      <c r="H15" s="232" t="s">
        <v>964</v>
      </c>
      <c r="I15" s="144">
        <v>8204</v>
      </c>
      <c r="J15" s="144">
        <v>438</v>
      </c>
      <c r="K15" s="144">
        <v>316</v>
      </c>
      <c r="L15" s="144">
        <v>145</v>
      </c>
      <c r="M15" s="144">
        <v>30</v>
      </c>
      <c r="N15" s="144">
        <v>21</v>
      </c>
      <c r="O15" s="144">
        <v>4000</v>
      </c>
      <c r="P15" s="144"/>
      <c r="Q15" s="144">
        <v>300</v>
      </c>
      <c r="R15" s="148"/>
      <c r="S15" s="148" t="s">
        <v>1415</v>
      </c>
      <c r="T15" s="145">
        <v>2000</v>
      </c>
      <c r="U15" s="148"/>
      <c r="V15" s="148">
        <v>55</v>
      </c>
      <c r="W15" s="148"/>
      <c r="X15" s="148"/>
      <c r="Y15" s="144">
        <v>558</v>
      </c>
      <c r="Z15" s="232">
        <v>2000</v>
      </c>
      <c r="AA15" s="232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Y15" s="1652" t="s">
        <v>20765</v>
      </c>
    </row>
    <row r="16" spans="1:51" ht="24" hidden="1" customHeight="1" x14ac:dyDescent="0.2">
      <c r="A16" s="204"/>
      <c r="B16" s="147"/>
      <c r="C16" s="232" t="s">
        <v>644</v>
      </c>
      <c r="D16" s="232" t="s">
        <v>2391</v>
      </c>
      <c r="E16" s="232" t="s">
        <v>637</v>
      </c>
      <c r="F16" s="232"/>
      <c r="G16" s="387"/>
      <c r="H16" s="232" t="s">
        <v>964</v>
      </c>
      <c r="I16" s="144">
        <v>229</v>
      </c>
      <c r="J16" s="144">
        <v>229</v>
      </c>
      <c r="K16" s="144">
        <v>337</v>
      </c>
      <c r="L16" s="144"/>
      <c r="M16" s="144"/>
      <c r="N16" s="144"/>
      <c r="O16" s="144">
        <v>3300</v>
      </c>
      <c r="P16" s="144"/>
      <c r="Q16" s="144"/>
      <c r="R16" s="148"/>
      <c r="S16" s="148"/>
      <c r="T16" s="145">
        <v>1973</v>
      </c>
      <c r="U16" s="148"/>
      <c r="V16" s="148"/>
      <c r="W16" s="148"/>
      <c r="X16" s="148"/>
      <c r="Y16" s="144">
        <v>3</v>
      </c>
      <c r="Z16" s="232"/>
      <c r="AA16" s="232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Y16" s="1652" t="s">
        <v>20766</v>
      </c>
    </row>
    <row r="17" spans="1:51" ht="24" hidden="1" customHeight="1" x14ac:dyDescent="0.2">
      <c r="A17" s="204"/>
      <c r="B17" s="147"/>
      <c r="C17" s="232" t="s">
        <v>828</v>
      </c>
      <c r="D17" s="232" t="s">
        <v>2012</v>
      </c>
      <c r="E17" s="232" t="s">
        <v>637</v>
      </c>
      <c r="F17" s="232"/>
      <c r="G17" s="507"/>
      <c r="H17" s="232" t="s">
        <v>821</v>
      </c>
      <c r="I17" s="144">
        <v>3300</v>
      </c>
      <c r="J17" s="144"/>
      <c r="K17" s="144"/>
      <c r="L17" s="144"/>
      <c r="M17" s="144"/>
      <c r="N17" s="144"/>
      <c r="O17" s="144">
        <v>3300</v>
      </c>
      <c r="P17" s="144"/>
      <c r="Q17" s="144"/>
      <c r="R17" s="148"/>
      <c r="S17" s="148"/>
      <c r="T17" s="145"/>
      <c r="U17" s="148"/>
      <c r="V17" s="148"/>
      <c r="W17" s="148"/>
      <c r="X17" s="148"/>
      <c r="Y17" s="144"/>
      <c r="Z17" s="232">
        <v>2000</v>
      </c>
      <c r="AA17" s="232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Y17" s="1652" t="s">
        <v>20767</v>
      </c>
    </row>
    <row r="18" spans="1:51" s="575" customFormat="1" ht="24" hidden="1" customHeight="1" x14ac:dyDescent="0.2">
      <c r="A18" s="573"/>
      <c r="B18" s="592" t="s">
        <v>289</v>
      </c>
      <c r="C18" s="231" t="s">
        <v>1005</v>
      </c>
      <c r="D18" s="545">
        <f>COUNTA(D19:D21)</f>
        <v>3</v>
      </c>
      <c r="E18" s="240"/>
      <c r="F18" s="240"/>
      <c r="G18" s="568"/>
      <c r="H18" s="240"/>
      <c r="I18" s="241">
        <f>SUM(I19:I21)</f>
        <v>21186</v>
      </c>
      <c r="J18" s="241">
        <f>SUM(J19:J21)</f>
        <v>395</v>
      </c>
      <c r="K18" s="241">
        <f>SUM(K19:K21)</f>
        <v>629</v>
      </c>
      <c r="L18" s="241"/>
      <c r="M18" s="241"/>
      <c r="N18" s="241"/>
      <c r="O18" s="241"/>
      <c r="P18" s="241"/>
      <c r="Q18" s="241"/>
      <c r="R18" s="240"/>
      <c r="S18" s="240"/>
      <c r="T18" s="543"/>
      <c r="U18" s="240"/>
      <c r="V18" s="240"/>
      <c r="W18" s="240"/>
      <c r="X18" s="240"/>
      <c r="Y18" s="241"/>
      <c r="Z18" s="231"/>
      <c r="AA18" s="231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Y18" s="1652" t="s">
        <v>20768</v>
      </c>
    </row>
    <row r="19" spans="1:51" ht="24" hidden="1" customHeight="1" x14ac:dyDescent="0.2">
      <c r="A19" s="204" t="s">
        <v>178</v>
      </c>
      <c r="B19" s="147"/>
      <c r="C19" s="232" t="s">
        <v>2317</v>
      </c>
      <c r="D19" s="232" t="s">
        <v>2318</v>
      </c>
      <c r="E19" s="232" t="s">
        <v>2193</v>
      </c>
      <c r="F19" s="232" t="s">
        <v>2196</v>
      </c>
      <c r="G19" s="232" t="s">
        <v>2197</v>
      </c>
      <c r="H19" s="232" t="s">
        <v>2319</v>
      </c>
      <c r="I19" s="144">
        <v>8698</v>
      </c>
      <c r="J19" s="144">
        <v>145</v>
      </c>
      <c r="K19" s="144">
        <v>249</v>
      </c>
      <c r="L19" s="144">
        <v>200</v>
      </c>
      <c r="M19" s="144">
        <v>30</v>
      </c>
      <c r="N19" s="144">
        <v>10</v>
      </c>
      <c r="O19" s="144">
        <v>3900</v>
      </c>
      <c r="P19" s="144"/>
      <c r="Q19" s="144"/>
      <c r="R19" s="148"/>
      <c r="S19" s="148" t="s">
        <v>2320</v>
      </c>
      <c r="T19" s="145">
        <v>1975</v>
      </c>
      <c r="U19" s="148"/>
      <c r="V19" s="148" t="s">
        <v>2321</v>
      </c>
      <c r="W19" s="148"/>
      <c r="X19" s="148"/>
      <c r="Y19" s="144">
        <v>3</v>
      </c>
      <c r="Z19" s="232"/>
      <c r="AA19" s="232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Y19" s="1653" t="s">
        <v>20769</v>
      </c>
    </row>
    <row r="20" spans="1:51" ht="24" hidden="1" customHeight="1" x14ac:dyDescent="0.2">
      <c r="A20" s="204"/>
      <c r="B20" s="147"/>
      <c r="C20" s="232" t="s">
        <v>2200</v>
      </c>
      <c r="D20" s="232" t="s">
        <v>2322</v>
      </c>
      <c r="E20" s="232" t="s">
        <v>2193</v>
      </c>
      <c r="F20" s="232"/>
      <c r="G20" s="232"/>
      <c r="H20" s="267" t="s">
        <v>16783</v>
      </c>
      <c r="I20" s="144">
        <v>5877</v>
      </c>
      <c r="J20" s="144">
        <v>125</v>
      </c>
      <c r="K20" s="144">
        <v>255</v>
      </c>
      <c r="L20" s="144">
        <v>145</v>
      </c>
      <c r="M20" s="144">
        <v>30</v>
      </c>
      <c r="N20" s="144">
        <v>30</v>
      </c>
      <c r="O20" s="144">
        <v>4350</v>
      </c>
      <c r="P20" s="144"/>
      <c r="Q20" s="144">
        <v>500</v>
      </c>
      <c r="R20" s="148"/>
      <c r="S20" s="148"/>
      <c r="T20" s="145">
        <v>1992</v>
      </c>
      <c r="U20" s="148"/>
      <c r="V20" s="148"/>
      <c r="W20" s="148"/>
      <c r="X20" s="148"/>
      <c r="Y20" s="144">
        <v>620</v>
      </c>
      <c r="Z20" s="232"/>
      <c r="AA20" s="232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Y20" s="1653" t="s">
        <v>20770</v>
      </c>
    </row>
    <row r="21" spans="1:51" ht="24" hidden="1" customHeight="1" x14ac:dyDescent="0.15">
      <c r="A21" s="178" t="s">
        <v>159</v>
      </c>
      <c r="B21" s="293"/>
      <c r="C21" s="232" t="s">
        <v>2276</v>
      </c>
      <c r="D21" s="232" t="s">
        <v>2323</v>
      </c>
      <c r="E21" s="232" t="s">
        <v>2193</v>
      </c>
      <c r="F21" s="232" t="s">
        <v>2196</v>
      </c>
      <c r="G21" s="232" t="s">
        <v>2197</v>
      </c>
      <c r="H21" s="232" t="s">
        <v>2319</v>
      </c>
      <c r="I21" s="144">
        <v>6611</v>
      </c>
      <c r="J21" s="144">
        <v>125</v>
      </c>
      <c r="K21" s="144">
        <v>125</v>
      </c>
      <c r="L21" s="144">
        <v>145</v>
      </c>
      <c r="M21" s="144">
        <v>30</v>
      </c>
      <c r="N21" s="144">
        <v>21</v>
      </c>
      <c r="O21" s="144">
        <v>4350</v>
      </c>
      <c r="P21" s="144"/>
      <c r="Q21" s="144"/>
      <c r="R21" s="148"/>
      <c r="S21" s="148" t="s">
        <v>2320</v>
      </c>
      <c r="T21" s="145">
        <v>2004</v>
      </c>
      <c r="U21" s="148"/>
      <c r="V21" s="148" t="s">
        <v>2324</v>
      </c>
      <c r="W21" s="148" t="s">
        <v>2242</v>
      </c>
      <c r="X21" s="148"/>
      <c r="Y21" s="144">
        <v>70</v>
      </c>
      <c r="Z21" s="232"/>
      <c r="AA21" s="232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</row>
    <row r="22" spans="1:51" s="1552" customFormat="1" ht="24" hidden="1" customHeight="1" x14ac:dyDescent="0.15">
      <c r="A22" s="675"/>
      <c r="B22" s="669" t="s">
        <v>16801</v>
      </c>
      <c r="C22" s="650" t="s">
        <v>663</v>
      </c>
      <c r="D22" s="676">
        <f>COUNTA(D23:D30)</f>
        <v>8</v>
      </c>
      <c r="E22" s="666"/>
      <c r="F22" s="666"/>
      <c r="G22" s="666"/>
      <c r="H22" s="666"/>
      <c r="I22" s="665">
        <f>SUM(I23:I30)</f>
        <v>100241</v>
      </c>
      <c r="J22" s="665">
        <f>SUM(J23:J30)</f>
        <v>2743.1</v>
      </c>
      <c r="K22" s="665">
        <f>SUM(K23:K30)</f>
        <v>4208</v>
      </c>
      <c r="L22" s="665"/>
      <c r="M22" s="665"/>
      <c r="N22" s="665"/>
      <c r="O22" s="665"/>
      <c r="P22" s="665"/>
      <c r="Q22" s="665"/>
      <c r="R22" s="666"/>
      <c r="S22" s="666"/>
      <c r="T22" s="678"/>
      <c r="U22" s="666"/>
      <c r="V22" s="666"/>
      <c r="W22" s="666"/>
      <c r="X22" s="666"/>
      <c r="Y22" s="665"/>
      <c r="Z22" s="650"/>
      <c r="AA22" s="650"/>
      <c r="AB22" s="666"/>
      <c r="AC22" s="666"/>
      <c r="AD22" s="666"/>
      <c r="AE22" s="666"/>
      <c r="AF22" s="666"/>
      <c r="AG22" s="666"/>
      <c r="AH22" s="666"/>
      <c r="AI22" s="666"/>
      <c r="AJ22" s="666"/>
      <c r="AK22" s="666"/>
      <c r="AL22" s="666"/>
      <c r="AM22" s="666"/>
      <c r="AN22" s="666"/>
      <c r="AO22" s="666"/>
      <c r="AP22" s="666"/>
      <c r="AQ22" s="666"/>
      <c r="AR22" s="666"/>
      <c r="AS22" s="666"/>
      <c r="AT22" s="666"/>
      <c r="AU22" s="666"/>
      <c r="AV22" s="666"/>
      <c r="AW22" s="666"/>
    </row>
    <row r="23" spans="1:51" s="1601" customFormat="1" ht="24" hidden="1" customHeight="1" x14ac:dyDescent="0.15">
      <c r="A23" s="630" t="s">
        <v>156</v>
      </c>
      <c r="B23" s="1615"/>
      <c r="C23" s="625" t="s">
        <v>12012</v>
      </c>
      <c r="D23" s="625" t="s">
        <v>2720</v>
      </c>
      <c r="E23" s="625" t="s">
        <v>654</v>
      </c>
      <c r="F23" s="625" t="s">
        <v>2721</v>
      </c>
      <c r="G23" s="644" t="s">
        <v>1053</v>
      </c>
      <c r="H23" s="625" t="s">
        <v>894</v>
      </c>
      <c r="I23" s="626">
        <v>7429</v>
      </c>
      <c r="J23" s="626">
        <v>313.10000000000002</v>
      </c>
      <c r="K23" s="626">
        <v>434</v>
      </c>
      <c r="L23" s="626">
        <v>145</v>
      </c>
      <c r="M23" s="626">
        <v>1</v>
      </c>
      <c r="N23" s="626">
        <v>21</v>
      </c>
      <c r="O23" s="626">
        <v>7250</v>
      </c>
      <c r="P23" s="626"/>
      <c r="Q23" s="626">
        <v>100</v>
      </c>
      <c r="R23" s="627"/>
      <c r="S23" s="627"/>
      <c r="T23" s="645">
        <v>1980</v>
      </c>
      <c r="U23" s="627"/>
      <c r="V23" s="627">
        <v>101</v>
      </c>
      <c r="W23" s="627"/>
      <c r="X23" s="627"/>
      <c r="Y23" s="626">
        <v>101</v>
      </c>
      <c r="Z23" s="625">
        <v>1999</v>
      </c>
      <c r="AA23" s="625"/>
      <c r="AB23" s="627"/>
      <c r="AC23" s="627"/>
      <c r="AD23" s="627"/>
      <c r="AE23" s="627"/>
      <c r="AF23" s="627"/>
      <c r="AG23" s="627"/>
      <c r="AH23" s="627"/>
      <c r="AI23" s="627"/>
      <c r="AJ23" s="627"/>
      <c r="AK23" s="627"/>
      <c r="AL23" s="627"/>
      <c r="AM23" s="627"/>
      <c r="AN23" s="627"/>
      <c r="AO23" s="627"/>
      <c r="AP23" s="627"/>
      <c r="AQ23" s="627"/>
      <c r="AR23" s="627"/>
      <c r="AS23" s="627"/>
      <c r="AT23" s="627"/>
      <c r="AU23" s="627"/>
      <c r="AV23" s="627"/>
      <c r="AW23" s="627"/>
    </row>
    <row r="24" spans="1:51" s="1601" customFormat="1" ht="25.35" hidden="1" customHeight="1" x14ac:dyDescent="0.15">
      <c r="A24" s="621" t="s">
        <v>93</v>
      </c>
      <c r="B24" s="234"/>
      <c r="C24" s="625" t="s">
        <v>865</v>
      </c>
      <c r="D24" s="625" t="s">
        <v>11374</v>
      </c>
      <c r="E24" s="625" t="s">
        <v>865</v>
      </c>
      <c r="F24" s="625" t="s">
        <v>2721</v>
      </c>
      <c r="G24" s="644" t="s">
        <v>1053</v>
      </c>
      <c r="H24" s="625" t="s">
        <v>2632</v>
      </c>
      <c r="I24" s="626">
        <v>12966</v>
      </c>
      <c r="J24" s="626">
        <v>378</v>
      </c>
      <c r="K24" s="626">
        <v>1770</v>
      </c>
      <c r="L24" s="626">
        <v>145</v>
      </c>
      <c r="M24" s="626">
        <v>1</v>
      </c>
      <c r="N24" s="626">
        <v>21</v>
      </c>
      <c r="O24" s="626">
        <v>3775</v>
      </c>
      <c r="P24" s="626"/>
      <c r="Q24" s="626"/>
      <c r="R24" s="627"/>
      <c r="S24" s="627"/>
      <c r="T24" s="645">
        <v>2011</v>
      </c>
      <c r="U24" s="627"/>
      <c r="V24" s="627"/>
      <c r="W24" s="627"/>
      <c r="X24" s="627"/>
      <c r="Y24" s="626"/>
      <c r="Z24" s="625"/>
      <c r="AA24" s="625"/>
      <c r="AB24" s="627"/>
      <c r="AC24" s="627"/>
      <c r="AD24" s="627"/>
      <c r="AE24" s="627"/>
      <c r="AF24" s="627"/>
      <c r="AG24" s="627"/>
      <c r="AH24" s="627"/>
      <c r="AI24" s="627"/>
      <c r="AJ24" s="627"/>
      <c r="AK24" s="627"/>
      <c r="AL24" s="627"/>
      <c r="AM24" s="627"/>
      <c r="AN24" s="627"/>
      <c r="AO24" s="627"/>
      <c r="AP24" s="627"/>
      <c r="AQ24" s="627"/>
      <c r="AR24" s="627"/>
      <c r="AS24" s="627"/>
      <c r="AT24" s="627"/>
      <c r="AU24" s="627"/>
      <c r="AV24" s="627"/>
      <c r="AW24" s="627"/>
    </row>
    <row r="25" spans="1:51" s="1601" customFormat="1" ht="25.35" hidden="1" customHeight="1" x14ac:dyDescent="0.15">
      <c r="A25" s="621">
        <v>4</v>
      </c>
      <c r="B25" s="234"/>
      <c r="C25" s="625" t="s">
        <v>865</v>
      </c>
      <c r="D25" s="625" t="s">
        <v>16910</v>
      </c>
      <c r="E25" s="625" t="s">
        <v>865</v>
      </c>
      <c r="F25" s="625" t="s">
        <v>2722</v>
      </c>
      <c r="G25" s="644" t="s">
        <v>2723</v>
      </c>
      <c r="H25" s="625" t="s">
        <v>865</v>
      </c>
      <c r="I25" s="626">
        <v>18872</v>
      </c>
      <c r="J25" s="626">
        <v>446</v>
      </c>
      <c r="K25" s="626">
        <v>362</v>
      </c>
      <c r="L25" s="626">
        <v>180</v>
      </c>
      <c r="M25" s="626">
        <v>1</v>
      </c>
      <c r="N25" s="626">
        <v>21</v>
      </c>
      <c r="O25" s="626">
        <v>5800</v>
      </c>
      <c r="P25" s="626"/>
      <c r="Q25" s="626"/>
      <c r="R25" s="627"/>
      <c r="S25" s="627"/>
      <c r="T25" s="645">
        <v>1998</v>
      </c>
      <c r="U25" s="627">
        <v>176</v>
      </c>
      <c r="V25" s="627"/>
      <c r="W25" s="627"/>
      <c r="X25" s="627"/>
      <c r="Y25" s="626">
        <v>176</v>
      </c>
      <c r="Z25" s="625"/>
      <c r="AA25" s="625"/>
      <c r="AB25" s="627"/>
      <c r="AC25" s="627"/>
      <c r="AD25" s="627"/>
      <c r="AE25" s="627"/>
      <c r="AF25" s="627"/>
      <c r="AG25" s="627"/>
      <c r="AH25" s="627"/>
      <c r="AI25" s="627"/>
      <c r="AJ25" s="627"/>
      <c r="AK25" s="627"/>
      <c r="AL25" s="627"/>
      <c r="AM25" s="627"/>
      <c r="AN25" s="627"/>
      <c r="AO25" s="627"/>
      <c r="AP25" s="627"/>
      <c r="AQ25" s="627"/>
      <c r="AR25" s="627"/>
      <c r="AS25" s="627"/>
      <c r="AT25" s="627"/>
      <c r="AU25" s="627"/>
      <c r="AV25" s="627"/>
      <c r="AW25" s="627"/>
    </row>
    <row r="26" spans="1:51" s="1601" customFormat="1" ht="25.35" hidden="1" customHeight="1" x14ac:dyDescent="0.15">
      <c r="A26" s="621" t="s">
        <v>336</v>
      </c>
      <c r="B26" s="234"/>
      <c r="C26" s="625" t="s">
        <v>891</v>
      </c>
      <c r="D26" s="625" t="s">
        <v>2724</v>
      </c>
      <c r="E26" s="625" t="s">
        <v>891</v>
      </c>
      <c r="F26" s="625" t="s">
        <v>2725</v>
      </c>
      <c r="G26" s="625" t="s">
        <v>417</v>
      </c>
      <c r="H26" s="625" t="s">
        <v>14653</v>
      </c>
      <c r="I26" s="626">
        <v>20000</v>
      </c>
      <c r="J26" s="626">
        <v>205</v>
      </c>
      <c r="K26" s="626">
        <v>255</v>
      </c>
      <c r="L26" s="626">
        <v>145</v>
      </c>
      <c r="M26" s="626">
        <v>2</v>
      </c>
      <c r="N26" s="626">
        <v>25</v>
      </c>
      <c r="O26" s="626">
        <v>3908</v>
      </c>
      <c r="P26" s="626"/>
      <c r="Q26" s="626"/>
      <c r="R26" s="627"/>
      <c r="S26" s="627" t="s">
        <v>1415</v>
      </c>
      <c r="T26" s="645">
        <v>2002</v>
      </c>
      <c r="U26" s="627">
        <v>2920</v>
      </c>
      <c r="V26" s="627"/>
      <c r="W26" s="627"/>
      <c r="X26" s="627"/>
      <c r="Y26" s="626">
        <v>2920</v>
      </c>
      <c r="Z26" s="625"/>
      <c r="AA26" s="625"/>
      <c r="AB26" s="627"/>
      <c r="AC26" s="627"/>
      <c r="AD26" s="627"/>
      <c r="AE26" s="627"/>
      <c r="AF26" s="627"/>
      <c r="AG26" s="627"/>
      <c r="AH26" s="627" t="s">
        <v>2726</v>
      </c>
      <c r="AI26" s="627">
        <v>3</v>
      </c>
      <c r="AJ26" s="627">
        <v>464</v>
      </c>
      <c r="AK26" s="627"/>
      <c r="AL26" s="627"/>
      <c r="AM26" s="627" t="s">
        <v>743</v>
      </c>
      <c r="AN26" s="627">
        <v>1</v>
      </c>
      <c r="AO26" s="627">
        <v>840</v>
      </c>
      <c r="AP26" s="627"/>
      <c r="AQ26" s="627"/>
      <c r="AR26" s="627" t="s">
        <v>2727</v>
      </c>
      <c r="AS26" s="627">
        <v>1</v>
      </c>
      <c r="AT26" s="627">
        <v>990</v>
      </c>
      <c r="AU26" s="627"/>
      <c r="AV26" s="627"/>
      <c r="AW26" s="627"/>
    </row>
    <row r="27" spans="1:51" s="1601" customFormat="1" ht="25.35" hidden="1" customHeight="1" x14ac:dyDescent="0.15">
      <c r="A27" s="621"/>
      <c r="B27" s="234"/>
      <c r="C27" s="625" t="s">
        <v>855</v>
      </c>
      <c r="D27" s="625" t="s">
        <v>2728</v>
      </c>
      <c r="E27" s="625" t="s">
        <v>654</v>
      </c>
      <c r="F27" s="625" t="s">
        <v>858</v>
      </c>
      <c r="G27" s="644" t="s">
        <v>2729</v>
      </c>
      <c r="H27" s="625" t="s">
        <v>2595</v>
      </c>
      <c r="I27" s="626">
        <v>6900</v>
      </c>
      <c r="J27" s="626">
        <v>249</v>
      </c>
      <c r="K27" s="626">
        <v>249</v>
      </c>
      <c r="L27" s="626">
        <v>150</v>
      </c>
      <c r="M27" s="626">
        <v>2</v>
      </c>
      <c r="N27" s="626">
        <v>25</v>
      </c>
      <c r="O27" s="626">
        <v>2250</v>
      </c>
      <c r="P27" s="626"/>
      <c r="Q27" s="626"/>
      <c r="R27" s="627"/>
      <c r="S27" s="627"/>
      <c r="T27" s="645">
        <v>1994</v>
      </c>
      <c r="U27" s="627">
        <v>251</v>
      </c>
      <c r="V27" s="627"/>
      <c r="W27" s="627"/>
      <c r="X27" s="627"/>
      <c r="Y27" s="626">
        <v>251</v>
      </c>
      <c r="Z27" s="625"/>
      <c r="AA27" s="625"/>
      <c r="AB27" s="627"/>
      <c r="AC27" s="627"/>
      <c r="AD27" s="627"/>
      <c r="AE27" s="627"/>
      <c r="AF27" s="627"/>
      <c r="AG27" s="627"/>
      <c r="AH27" s="627"/>
      <c r="AI27" s="627"/>
      <c r="AJ27" s="627"/>
      <c r="AK27" s="627"/>
      <c r="AL27" s="627"/>
      <c r="AM27" s="627"/>
      <c r="AN27" s="627"/>
      <c r="AO27" s="627"/>
      <c r="AP27" s="627"/>
      <c r="AQ27" s="627"/>
      <c r="AR27" s="627"/>
      <c r="AS27" s="627"/>
      <c r="AT27" s="627"/>
      <c r="AU27" s="627"/>
      <c r="AV27" s="627"/>
      <c r="AW27" s="627"/>
    </row>
    <row r="28" spans="1:51" s="1601" customFormat="1" ht="25.35" hidden="1" customHeight="1" x14ac:dyDescent="0.15">
      <c r="A28" s="621"/>
      <c r="B28" s="234"/>
      <c r="C28" s="625" t="s">
        <v>855</v>
      </c>
      <c r="D28" s="625" t="s">
        <v>2730</v>
      </c>
      <c r="E28" s="625" t="s">
        <v>855</v>
      </c>
      <c r="F28" s="625"/>
      <c r="G28" s="644"/>
      <c r="H28" s="625" t="s">
        <v>855</v>
      </c>
      <c r="I28" s="626">
        <v>3726</v>
      </c>
      <c r="J28" s="626">
        <v>442</v>
      </c>
      <c r="K28" s="626">
        <v>230</v>
      </c>
      <c r="L28" s="626">
        <v>145</v>
      </c>
      <c r="M28" s="626">
        <v>1</v>
      </c>
      <c r="N28" s="626">
        <v>21</v>
      </c>
      <c r="O28" s="626">
        <v>3726</v>
      </c>
      <c r="P28" s="626"/>
      <c r="Q28" s="626"/>
      <c r="R28" s="627"/>
      <c r="S28" s="627"/>
      <c r="T28" s="645">
        <v>2004</v>
      </c>
      <c r="U28" s="627"/>
      <c r="V28" s="627"/>
      <c r="W28" s="627"/>
      <c r="X28" s="627"/>
      <c r="Y28" s="626">
        <v>648</v>
      </c>
      <c r="Z28" s="625"/>
      <c r="AA28" s="625"/>
      <c r="AB28" s="627"/>
      <c r="AC28" s="627"/>
      <c r="AD28" s="627"/>
      <c r="AE28" s="627"/>
      <c r="AF28" s="627"/>
      <c r="AG28" s="627"/>
      <c r="AH28" s="627"/>
      <c r="AI28" s="627"/>
      <c r="AJ28" s="627"/>
      <c r="AK28" s="627"/>
      <c r="AL28" s="627"/>
      <c r="AM28" s="627"/>
      <c r="AN28" s="627"/>
      <c r="AO28" s="627"/>
      <c r="AP28" s="627"/>
      <c r="AQ28" s="627"/>
      <c r="AR28" s="627"/>
      <c r="AS28" s="627"/>
      <c r="AT28" s="627"/>
      <c r="AU28" s="627"/>
      <c r="AV28" s="627"/>
      <c r="AW28" s="627"/>
    </row>
    <row r="29" spans="1:51" s="1601" customFormat="1" ht="25.35" hidden="1" customHeight="1" x14ac:dyDescent="0.15">
      <c r="A29" s="630"/>
      <c r="B29" s="234"/>
      <c r="C29" s="625" t="s">
        <v>644</v>
      </c>
      <c r="D29" s="625" t="s">
        <v>2732</v>
      </c>
      <c r="E29" s="625" t="s">
        <v>644</v>
      </c>
      <c r="F29" s="625" t="s">
        <v>2721</v>
      </c>
      <c r="G29" s="644" t="s">
        <v>1053</v>
      </c>
      <c r="H29" s="625" t="s">
        <v>2731</v>
      </c>
      <c r="I29" s="626">
        <v>17067</v>
      </c>
      <c r="J29" s="626">
        <v>198</v>
      </c>
      <c r="K29" s="626">
        <v>396</v>
      </c>
      <c r="L29" s="626">
        <v>150</v>
      </c>
      <c r="M29" s="626">
        <v>1</v>
      </c>
      <c r="N29" s="626">
        <v>21</v>
      </c>
      <c r="O29" s="626">
        <v>5250</v>
      </c>
      <c r="P29" s="626"/>
      <c r="Q29" s="626">
        <v>100</v>
      </c>
      <c r="R29" s="627" t="s">
        <v>795</v>
      </c>
      <c r="S29" s="627"/>
      <c r="T29" s="645">
        <v>2014</v>
      </c>
      <c r="U29" s="627"/>
      <c r="V29" s="627">
        <v>101</v>
      </c>
      <c r="W29" s="627"/>
      <c r="X29" s="627"/>
      <c r="Y29" s="626">
        <v>50</v>
      </c>
      <c r="Z29" s="625">
        <v>1999</v>
      </c>
      <c r="AA29" s="625"/>
      <c r="AB29" s="627"/>
      <c r="AC29" s="627"/>
      <c r="AD29" s="627"/>
      <c r="AE29" s="627"/>
      <c r="AF29" s="627"/>
      <c r="AG29" s="627"/>
      <c r="AH29" s="627"/>
      <c r="AI29" s="627"/>
      <c r="AJ29" s="627"/>
      <c r="AK29" s="627"/>
      <c r="AL29" s="627"/>
      <c r="AM29" s="627"/>
      <c r="AN29" s="627"/>
      <c r="AO29" s="627"/>
      <c r="AP29" s="627"/>
      <c r="AQ29" s="627"/>
      <c r="AR29" s="627"/>
      <c r="AS29" s="627"/>
      <c r="AT29" s="627"/>
      <c r="AU29" s="627"/>
      <c r="AV29" s="627"/>
      <c r="AW29" s="627"/>
    </row>
    <row r="30" spans="1:51" s="1601" customFormat="1" ht="25.35" hidden="1" customHeight="1" x14ac:dyDescent="0.15">
      <c r="A30" s="630"/>
      <c r="B30" s="916"/>
      <c r="C30" s="625" t="s">
        <v>871</v>
      </c>
      <c r="D30" s="625" t="s">
        <v>16911</v>
      </c>
      <c r="E30" s="625" t="s">
        <v>871</v>
      </c>
      <c r="F30" s="625"/>
      <c r="G30" s="644"/>
      <c r="H30" s="625" t="s">
        <v>2731</v>
      </c>
      <c r="I30" s="626">
        <v>13281</v>
      </c>
      <c r="J30" s="626">
        <v>512</v>
      </c>
      <c r="K30" s="626">
        <v>512</v>
      </c>
      <c r="L30" s="626">
        <v>145</v>
      </c>
      <c r="M30" s="626">
        <v>1</v>
      </c>
      <c r="N30" s="626">
        <v>28</v>
      </c>
      <c r="O30" s="626">
        <v>12214</v>
      </c>
      <c r="P30" s="626"/>
      <c r="Q30" s="626"/>
      <c r="R30" s="627"/>
      <c r="S30" s="627"/>
      <c r="T30" s="645">
        <v>2021</v>
      </c>
      <c r="U30" s="627"/>
      <c r="V30" s="627"/>
      <c r="W30" s="627"/>
      <c r="X30" s="627"/>
      <c r="Y30" s="626">
        <v>5640</v>
      </c>
      <c r="Z30" s="625"/>
      <c r="AA30" s="625"/>
      <c r="AB30" s="627"/>
      <c r="AC30" s="627"/>
      <c r="AD30" s="627"/>
      <c r="AE30" s="627"/>
      <c r="AF30" s="627"/>
      <c r="AG30" s="627"/>
      <c r="AH30" s="627"/>
      <c r="AI30" s="627"/>
      <c r="AJ30" s="627"/>
      <c r="AK30" s="627"/>
      <c r="AL30" s="627"/>
      <c r="AM30" s="627"/>
      <c r="AN30" s="627"/>
      <c r="AO30" s="627"/>
      <c r="AP30" s="627"/>
      <c r="AQ30" s="627"/>
      <c r="AR30" s="627"/>
      <c r="AS30" s="627"/>
      <c r="AT30" s="627"/>
      <c r="AU30" s="627"/>
      <c r="AV30" s="627"/>
      <c r="AW30" s="627"/>
    </row>
    <row r="31" spans="1:51" s="575" customFormat="1" ht="25.35" hidden="1" customHeight="1" x14ac:dyDescent="0.15">
      <c r="A31" s="675"/>
      <c r="B31" s="669" t="s">
        <v>348</v>
      </c>
      <c r="C31" s="650" t="s">
        <v>1005</v>
      </c>
      <c r="D31" s="676">
        <f>COUNTA(D32:D34)</f>
        <v>3</v>
      </c>
      <c r="E31" s="666"/>
      <c r="F31" s="666"/>
      <c r="G31" s="677"/>
      <c r="H31" s="666"/>
      <c r="I31" s="665">
        <f>SUM(I32:I34)</f>
        <v>40891</v>
      </c>
      <c r="J31" s="665">
        <f>SUM(J32:J34)</f>
        <v>708</v>
      </c>
      <c r="K31" s="665">
        <f>SUM(K32:K34)</f>
        <v>928</v>
      </c>
      <c r="L31" s="665"/>
      <c r="M31" s="665"/>
      <c r="N31" s="665"/>
      <c r="O31" s="665"/>
      <c r="P31" s="665"/>
      <c r="Q31" s="665"/>
      <c r="R31" s="666"/>
      <c r="S31" s="666"/>
      <c r="T31" s="678"/>
      <c r="U31" s="666"/>
      <c r="V31" s="666"/>
      <c r="W31" s="666"/>
      <c r="X31" s="666"/>
      <c r="Y31" s="665"/>
      <c r="Z31" s="650"/>
      <c r="AA31" s="650"/>
      <c r="AB31" s="666"/>
      <c r="AC31" s="666"/>
      <c r="AD31" s="666"/>
      <c r="AE31" s="666"/>
      <c r="AF31" s="666"/>
      <c r="AG31" s="666"/>
      <c r="AH31" s="666"/>
      <c r="AI31" s="666"/>
      <c r="AJ31" s="666"/>
      <c r="AK31" s="666"/>
      <c r="AL31" s="666"/>
      <c r="AM31" s="666"/>
      <c r="AN31" s="666"/>
      <c r="AO31" s="666"/>
      <c r="AP31" s="666"/>
      <c r="AQ31" s="666"/>
      <c r="AR31" s="666"/>
      <c r="AS31" s="666"/>
      <c r="AT31" s="666"/>
      <c r="AU31" s="666"/>
      <c r="AV31" s="666"/>
      <c r="AW31" s="666"/>
    </row>
    <row r="32" spans="1:51" ht="25.35" hidden="1" customHeight="1" x14ac:dyDescent="0.15">
      <c r="A32" s="630" t="s">
        <v>156</v>
      </c>
      <c r="B32" s="147"/>
      <c r="C32" s="625" t="s">
        <v>651</v>
      </c>
      <c r="D32" s="625" t="s">
        <v>2924</v>
      </c>
      <c r="E32" s="625" t="s">
        <v>665</v>
      </c>
      <c r="F32" s="625" t="s">
        <v>2925</v>
      </c>
      <c r="G32" s="644" t="s">
        <v>216</v>
      </c>
      <c r="H32" s="625" t="s">
        <v>666</v>
      </c>
      <c r="I32" s="626">
        <v>5866</v>
      </c>
      <c r="J32" s="626">
        <v>120</v>
      </c>
      <c r="K32" s="626">
        <v>189</v>
      </c>
      <c r="L32" s="626">
        <v>145</v>
      </c>
      <c r="M32" s="626">
        <v>30</v>
      </c>
      <c r="N32" s="626">
        <v>21</v>
      </c>
      <c r="O32" s="626">
        <v>5439</v>
      </c>
      <c r="P32" s="626"/>
      <c r="Q32" s="626">
        <v>300</v>
      </c>
      <c r="R32" s="627"/>
      <c r="S32" s="627"/>
      <c r="T32" s="645">
        <v>1965</v>
      </c>
      <c r="U32" s="627"/>
      <c r="V32" s="627" t="s">
        <v>2926</v>
      </c>
      <c r="W32" s="627"/>
      <c r="X32" s="627"/>
      <c r="Y32" s="626">
        <v>60</v>
      </c>
      <c r="Z32" s="625"/>
      <c r="AA32" s="625"/>
      <c r="AB32" s="627"/>
      <c r="AC32" s="627"/>
      <c r="AD32" s="627"/>
      <c r="AE32" s="627"/>
      <c r="AF32" s="627"/>
      <c r="AG32" s="627"/>
      <c r="AH32" s="627"/>
      <c r="AI32" s="627"/>
      <c r="AJ32" s="627"/>
      <c r="AK32" s="627"/>
      <c r="AL32" s="627"/>
      <c r="AM32" s="627"/>
      <c r="AN32" s="627"/>
      <c r="AO32" s="627"/>
      <c r="AP32" s="627"/>
      <c r="AQ32" s="627"/>
      <c r="AR32" s="627"/>
      <c r="AS32" s="627"/>
      <c r="AT32" s="627"/>
      <c r="AU32" s="627"/>
      <c r="AV32" s="627"/>
      <c r="AW32" s="627"/>
    </row>
    <row r="33" spans="1:49" ht="25.35" hidden="1" customHeight="1" x14ac:dyDescent="0.15">
      <c r="A33" s="630"/>
      <c r="B33" s="147"/>
      <c r="C33" s="613" t="s">
        <v>680</v>
      </c>
      <c r="D33" s="679" t="s">
        <v>2927</v>
      </c>
      <c r="E33" s="613" t="s">
        <v>680</v>
      </c>
      <c r="F33" s="613"/>
      <c r="G33" s="613"/>
      <c r="H33" s="613" t="s">
        <v>2928</v>
      </c>
      <c r="I33" s="614">
        <v>7600</v>
      </c>
      <c r="J33" s="614">
        <v>236</v>
      </c>
      <c r="K33" s="614">
        <v>236</v>
      </c>
      <c r="L33" s="614">
        <v>145</v>
      </c>
      <c r="M33" s="614">
        <v>30</v>
      </c>
      <c r="N33" s="614">
        <v>21</v>
      </c>
      <c r="O33" s="614">
        <v>7600</v>
      </c>
      <c r="P33" s="614"/>
      <c r="Q33" s="614"/>
      <c r="R33" s="613"/>
      <c r="S33" s="613"/>
      <c r="T33" s="680">
        <v>1985</v>
      </c>
      <c r="U33" s="613"/>
      <c r="V33" s="613"/>
      <c r="W33" s="613"/>
      <c r="X33" s="613"/>
      <c r="Y33" s="614">
        <v>100</v>
      </c>
      <c r="Z33" s="613"/>
      <c r="AA33" s="613"/>
      <c r="AB33" s="613"/>
      <c r="AC33" s="613"/>
      <c r="AD33" s="613"/>
      <c r="AE33" s="613"/>
      <c r="AF33" s="613"/>
      <c r="AG33" s="613"/>
      <c r="AH33" s="613"/>
      <c r="AI33" s="613"/>
      <c r="AJ33" s="613"/>
      <c r="AK33" s="613"/>
      <c r="AL33" s="613"/>
      <c r="AM33" s="613"/>
      <c r="AN33" s="613"/>
      <c r="AO33" s="613"/>
      <c r="AP33" s="613"/>
      <c r="AQ33" s="613"/>
      <c r="AR33" s="613"/>
      <c r="AS33" s="613"/>
      <c r="AT33" s="613"/>
      <c r="AU33" s="613"/>
      <c r="AV33" s="613"/>
      <c r="AW33" s="613"/>
    </row>
    <row r="34" spans="1:49" ht="25.35" hidden="1" customHeight="1" x14ac:dyDescent="0.15">
      <c r="A34" s="621" t="s">
        <v>93</v>
      </c>
      <c r="B34" s="293"/>
      <c r="C34" s="625" t="s">
        <v>897</v>
      </c>
      <c r="D34" s="625" t="s">
        <v>2929</v>
      </c>
      <c r="E34" s="625" t="s">
        <v>897</v>
      </c>
      <c r="F34" s="625" t="s">
        <v>2930</v>
      </c>
      <c r="G34" s="625"/>
      <c r="H34" s="625" t="s">
        <v>2766</v>
      </c>
      <c r="I34" s="626">
        <v>27425</v>
      </c>
      <c r="J34" s="626">
        <v>352</v>
      </c>
      <c r="K34" s="626">
        <v>503</v>
      </c>
      <c r="L34" s="626">
        <v>145</v>
      </c>
      <c r="M34" s="626">
        <v>32</v>
      </c>
      <c r="N34" s="626">
        <v>26</v>
      </c>
      <c r="O34" s="626">
        <v>4640</v>
      </c>
      <c r="P34" s="626"/>
      <c r="Q34" s="626"/>
      <c r="R34" s="627"/>
      <c r="S34" s="627"/>
      <c r="T34" s="645">
        <v>2001</v>
      </c>
      <c r="U34" s="627"/>
      <c r="V34" s="627" t="s">
        <v>2931</v>
      </c>
      <c r="W34" s="627"/>
      <c r="X34" s="627"/>
      <c r="Y34" s="626">
        <v>2250</v>
      </c>
      <c r="Z34" s="625"/>
      <c r="AA34" s="625"/>
      <c r="AB34" s="627"/>
      <c r="AC34" s="627"/>
      <c r="AD34" s="627"/>
      <c r="AE34" s="627"/>
      <c r="AF34" s="627"/>
      <c r="AG34" s="627"/>
      <c r="AH34" s="627" t="s">
        <v>487</v>
      </c>
      <c r="AI34" s="627">
        <v>2</v>
      </c>
      <c r="AJ34" s="627">
        <v>180</v>
      </c>
      <c r="AK34" s="627"/>
      <c r="AL34" s="627"/>
      <c r="AM34" s="627"/>
      <c r="AN34" s="627"/>
      <c r="AO34" s="627"/>
      <c r="AP34" s="627"/>
      <c r="AQ34" s="627"/>
      <c r="AR34" s="627"/>
      <c r="AS34" s="627"/>
      <c r="AT34" s="627"/>
      <c r="AU34" s="627"/>
      <c r="AV34" s="627"/>
      <c r="AW34" s="627"/>
    </row>
    <row r="35" spans="1:49" s="575" customFormat="1" ht="25.35" hidden="1" customHeight="1" x14ac:dyDescent="0.15">
      <c r="A35" s="675" t="s">
        <v>178</v>
      </c>
      <c r="B35" s="669" t="s">
        <v>135</v>
      </c>
      <c r="C35" s="650" t="s">
        <v>1005</v>
      </c>
      <c r="D35" s="676">
        <f>COUNTA(D36:D40)</f>
        <v>5</v>
      </c>
      <c r="E35" s="666"/>
      <c r="F35" s="666"/>
      <c r="G35" s="666"/>
      <c r="H35" s="666"/>
      <c r="I35" s="665">
        <f>SUM(I36:I40)</f>
        <v>42283</v>
      </c>
      <c r="J35" s="665">
        <f>SUM(J36:J40)</f>
        <v>1779.56</v>
      </c>
      <c r="K35" s="665">
        <f>SUM(K36:K40)</f>
        <v>1760</v>
      </c>
      <c r="L35" s="665"/>
      <c r="M35" s="665"/>
      <c r="N35" s="665"/>
      <c r="O35" s="665"/>
      <c r="P35" s="665"/>
      <c r="Q35" s="665"/>
      <c r="R35" s="666"/>
      <c r="S35" s="666"/>
      <c r="T35" s="678"/>
      <c r="U35" s="666"/>
      <c r="V35" s="666"/>
      <c r="W35" s="666"/>
      <c r="X35" s="666"/>
      <c r="Y35" s="665"/>
      <c r="Z35" s="650"/>
      <c r="AA35" s="650"/>
      <c r="AB35" s="666"/>
      <c r="AC35" s="666"/>
      <c r="AD35" s="666"/>
      <c r="AE35" s="666"/>
      <c r="AF35" s="666"/>
      <c r="AG35" s="666"/>
      <c r="AH35" s="666"/>
      <c r="AI35" s="666"/>
      <c r="AJ35" s="666"/>
      <c r="AK35" s="666"/>
      <c r="AL35" s="666"/>
      <c r="AM35" s="666"/>
      <c r="AN35" s="666"/>
      <c r="AO35" s="666"/>
      <c r="AP35" s="666"/>
      <c r="AQ35" s="666"/>
      <c r="AR35" s="666"/>
      <c r="AS35" s="666"/>
      <c r="AT35" s="666"/>
      <c r="AU35" s="666"/>
      <c r="AV35" s="666"/>
      <c r="AW35" s="666"/>
    </row>
    <row r="36" spans="1:49" ht="25.35" hidden="1" customHeight="1" x14ac:dyDescent="0.15">
      <c r="A36" s="630"/>
      <c r="B36" s="147"/>
      <c r="C36" s="625" t="s">
        <v>863</v>
      </c>
      <c r="D36" s="625" t="s">
        <v>1579</v>
      </c>
      <c r="E36" s="625" t="s">
        <v>863</v>
      </c>
      <c r="F36" s="625"/>
      <c r="G36" s="625"/>
      <c r="H36" s="625" t="s">
        <v>863</v>
      </c>
      <c r="I36" s="626">
        <v>11176</v>
      </c>
      <c r="J36" s="626">
        <v>147.56</v>
      </c>
      <c r="K36" s="626">
        <v>148</v>
      </c>
      <c r="L36" s="626">
        <v>151</v>
      </c>
      <c r="M36" s="626">
        <v>5</v>
      </c>
      <c r="N36" s="626">
        <v>21</v>
      </c>
      <c r="O36" s="626">
        <v>6034</v>
      </c>
      <c r="P36" s="626"/>
      <c r="Q36" s="626"/>
      <c r="R36" s="627"/>
      <c r="S36" s="627"/>
      <c r="T36" s="645">
        <v>2001</v>
      </c>
      <c r="U36" s="627"/>
      <c r="V36" s="627"/>
      <c r="W36" s="627"/>
      <c r="X36" s="627"/>
      <c r="Y36" s="626">
        <v>186</v>
      </c>
      <c r="Z36" s="625"/>
      <c r="AA36" s="625"/>
      <c r="AB36" s="627"/>
      <c r="AC36" s="627"/>
      <c r="AD36" s="627"/>
      <c r="AE36" s="627"/>
      <c r="AF36" s="627"/>
      <c r="AG36" s="627"/>
      <c r="AH36" s="627"/>
      <c r="AI36" s="627"/>
      <c r="AJ36" s="627"/>
      <c r="AK36" s="627"/>
      <c r="AL36" s="627"/>
      <c r="AM36" s="627"/>
      <c r="AN36" s="627"/>
      <c r="AO36" s="627"/>
      <c r="AP36" s="627"/>
      <c r="AQ36" s="627"/>
      <c r="AR36" s="627"/>
      <c r="AS36" s="627"/>
      <c r="AT36" s="627"/>
      <c r="AU36" s="627"/>
      <c r="AV36" s="627"/>
      <c r="AW36" s="627"/>
    </row>
    <row r="37" spans="1:49" ht="25.35" hidden="1" customHeight="1" x14ac:dyDescent="0.15">
      <c r="A37" s="630"/>
      <c r="B37" s="147"/>
      <c r="C37" s="625" t="s">
        <v>670</v>
      </c>
      <c r="D37" s="625" t="s">
        <v>1580</v>
      </c>
      <c r="E37" s="625" t="s">
        <v>670</v>
      </c>
      <c r="F37" s="693" t="s">
        <v>1581</v>
      </c>
      <c r="G37" s="644"/>
      <c r="H37" s="625" t="s">
        <v>670</v>
      </c>
      <c r="I37" s="626">
        <v>2900</v>
      </c>
      <c r="J37" s="626">
        <v>70</v>
      </c>
      <c r="K37" s="626">
        <v>70</v>
      </c>
      <c r="L37" s="626">
        <v>145</v>
      </c>
      <c r="M37" s="626">
        <v>20</v>
      </c>
      <c r="N37" s="626">
        <v>10</v>
      </c>
      <c r="O37" s="626">
        <v>2900</v>
      </c>
      <c r="P37" s="626">
        <v>80</v>
      </c>
      <c r="Q37" s="626">
        <v>80</v>
      </c>
      <c r="R37" s="627"/>
      <c r="S37" s="627" t="s">
        <v>500</v>
      </c>
      <c r="T37" s="645">
        <v>2002</v>
      </c>
      <c r="U37" s="627"/>
      <c r="V37" s="627">
        <v>462</v>
      </c>
      <c r="W37" s="627"/>
      <c r="X37" s="627"/>
      <c r="Y37" s="626">
        <v>100</v>
      </c>
      <c r="Z37" s="625"/>
      <c r="AA37" s="625"/>
      <c r="AB37" s="627"/>
      <c r="AC37" s="627"/>
      <c r="AD37" s="627"/>
      <c r="AE37" s="627"/>
      <c r="AF37" s="627"/>
      <c r="AG37" s="627"/>
      <c r="AH37" s="627"/>
      <c r="AI37" s="627"/>
      <c r="AJ37" s="627"/>
      <c r="AK37" s="627"/>
      <c r="AL37" s="627"/>
      <c r="AM37" s="627"/>
      <c r="AN37" s="627"/>
      <c r="AO37" s="627"/>
      <c r="AP37" s="627"/>
      <c r="AQ37" s="627"/>
      <c r="AR37" s="627"/>
      <c r="AS37" s="627"/>
      <c r="AT37" s="627"/>
      <c r="AU37" s="627"/>
      <c r="AV37" s="627"/>
      <c r="AW37" s="627"/>
    </row>
    <row r="38" spans="1:49" ht="25.35" hidden="1" customHeight="1" x14ac:dyDescent="0.15">
      <c r="A38" s="630"/>
      <c r="B38" s="147"/>
      <c r="C38" s="625" t="s">
        <v>644</v>
      </c>
      <c r="D38" s="625" t="s">
        <v>1582</v>
      </c>
      <c r="E38" s="625" t="s">
        <v>672</v>
      </c>
      <c r="F38" s="693" t="s">
        <v>1581</v>
      </c>
      <c r="G38" s="644"/>
      <c r="H38" s="625" t="s">
        <v>11783</v>
      </c>
      <c r="I38" s="626">
        <v>5250</v>
      </c>
      <c r="J38" s="626">
        <v>287</v>
      </c>
      <c r="K38" s="626">
        <v>311</v>
      </c>
      <c r="L38" s="626">
        <v>145</v>
      </c>
      <c r="M38" s="626">
        <v>7</v>
      </c>
      <c r="N38" s="626">
        <v>3</v>
      </c>
      <c r="O38" s="626">
        <v>4350</v>
      </c>
      <c r="P38" s="626">
        <v>100</v>
      </c>
      <c r="Q38" s="626">
        <v>50</v>
      </c>
      <c r="R38" s="627"/>
      <c r="S38" s="627" t="s">
        <v>500</v>
      </c>
      <c r="T38" s="645">
        <v>1994</v>
      </c>
      <c r="U38" s="627"/>
      <c r="V38" s="627">
        <v>462</v>
      </c>
      <c r="W38" s="627"/>
      <c r="X38" s="627"/>
      <c r="Y38" s="626">
        <v>462</v>
      </c>
      <c r="Z38" s="625"/>
      <c r="AA38" s="625"/>
      <c r="AB38" s="627"/>
      <c r="AC38" s="627"/>
      <c r="AD38" s="627"/>
      <c r="AE38" s="627"/>
      <c r="AF38" s="627"/>
      <c r="AG38" s="627"/>
      <c r="AH38" s="627"/>
      <c r="AI38" s="627"/>
      <c r="AJ38" s="627"/>
      <c r="AK38" s="627"/>
      <c r="AL38" s="627"/>
      <c r="AM38" s="627"/>
      <c r="AN38" s="627"/>
      <c r="AO38" s="627"/>
      <c r="AP38" s="627"/>
      <c r="AQ38" s="627"/>
      <c r="AR38" s="627"/>
      <c r="AS38" s="627"/>
      <c r="AT38" s="627"/>
      <c r="AU38" s="627"/>
      <c r="AV38" s="627"/>
      <c r="AW38" s="627"/>
    </row>
    <row r="39" spans="1:49" ht="25.35" hidden="1" customHeight="1" x14ac:dyDescent="0.15">
      <c r="A39" s="630"/>
      <c r="B39" s="147"/>
      <c r="C39" s="625" t="s">
        <v>1506</v>
      </c>
      <c r="D39" s="625" t="s">
        <v>1583</v>
      </c>
      <c r="E39" s="625" t="s">
        <v>1506</v>
      </c>
      <c r="F39" s="693" t="s">
        <v>1581</v>
      </c>
      <c r="G39" s="644"/>
      <c r="H39" s="625" t="s">
        <v>13922</v>
      </c>
      <c r="I39" s="626">
        <v>17798</v>
      </c>
      <c r="J39" s="626">
        <v>499</v>
      </c>
      <c r="K39" s="626">
        <v>455</v>
      </c>
      <c r="L39" s="626">
        <v>145</v>
      </c>
      <c r="M39" s="626">
        <v>20</v>
      </c>
      <c r="N39" s="626">
        <v>4</v>
      </c>
      <c r="O39" s="626">
        <v>6000</v>
      </c>
      <c r="P39" s="626">
        <v>80</v>
      </c>
      <c r="Q39" s="626">
        <v>100</v>
      </c>
      <c r="R39" s="627"/>
      <c r="S39" s="627" t="s">
        <v>500</v>
      </c>
      <c r="T39" s="645">
        <v>2008</v>
      </c>
      <c r="U39" s="627"/>
      <c r="V39" s="627">
        <v>462</v>
      </c>
      <c r="W39" s="627"/>
      <c r="X39" s="627"/>
      <c r="Y39" s="626">
        <v>2872</v>
      </c>
      <c r="Z39" s="625"/>
      <c r="AA39" s="625"/>
      <c r="AB39" s="627"/>
      <c r="AC39" s="627"/>
      <c r="AD39" s="627"/>
      <c r="AE39" s="627"/>
      <c r="AF39" s="627"/>
      <c r="AG39" s="627"/>
      <c r="AH39" s="627"/>
      <c r="AI39" s="627"/>
      <c r="AJ39" s="627"/>
      <c r="AK39" s="627"/>
      <c r="AL39" s="627"/>
      <c r="AM39" s="627"/>
      <c r="AN39" s="627"/>
      <c r="AO39" s="627"/>
      <c r="AP39" s="627"/>
      <c r="AQ39" s="627"/>
      <c r="AR39" s="627"/>
      <c r="AS39" s="627"/>
      <c r="AT39" s="627"/>
      <c r="AU39" s="627"/>
      <c r="AV39" s="627"/>
      <c r="AW39" s="627"/>
    </row>
    <row r="40" spans="1:49" ht="25.35" hidden="1" customHeight="1" x14ac:dyDescent="0.15">
      <c r="A40" s="630"/>
      <c r="B40" s="293"/>
      <c r="C40" s="625" t="s">
        <v>1087</v>
      </c>
      <c r="D40" s="625" t="s">
        <v>9376</v>
      </c>
      <c r="E40" s="625" t="s">
        <v>672</v>
      </c>
      <c r="F40" s="693"/>
      <c r="G40" s="644"/>
      <c r="H40" s="625" t="s">
        <v>325</v>
      </c>
      <c r="I40" s="626">
        <v>5159</v>
      </c>
      <c r="J40" s="626">
        <v>776</v>
      </c>
      <c r="K40" s="626">
        <v>776</v>
      </c>
      <c r="L40" s="626">
        <v>145</v>
      </c>
      <c r="M40" s="626">
        <v>7.3</v>
      </c>
      <c r="N40" s="626">
        <v>3</v>
      </c>
      <c r="O40" s="626">
        <v>2440</v>
      </c>
      <c r="P40" s="626"/>
      <c r="Q40" s="626"/>
      <c r="R40" s="627"/>
      <c r="S40" s="627"/>
      <c r="T40" s="645">
        <v>2015</v>
      </c>
      <c r="U40" s="627"/>
      <c r="V40" s="627"/>
      <c r="W40" s="627"/>
      <c r="X40" s="627"/>
      <c r="Y40" s="626">
        <v>500</v>
      </c>
      <c r="Z40" s="625"/>
      <c r="AA40" s="625"/>
      <c r="AB40" s="627"/>
      <c r="AC40" s="627"/>
      <c r="AD40" s="627"/>
      <c r="AE40" s="627"/>
      <c r="AF40" s="627"/>
      <c r="AG40" s="627"/>
      <c r="AH40" s="627"/>
      <c r="AI40" s="627"/>
      <c r="AJ40" s="627"/>
      <c r="AK40" s="627"/>
      <c r="AL40" s="627"/>
      <c r="AM40" s="627"/>
      <c r="AN40" s="627"/>
      <c r="AO40" s="627"/>
      <c r="AP40" s="627"/>
      <c r="AQ40" s="627"/>
      <c r="AR40" s="627"/>
      <c r="AS40" s="627"/>
      <c r="AT40" s="627"/>
      <c r="AU40" s="627"/>
      <c r="AV40" s="627"/>
      <c r="AW40" s="627" t="s">
        <v>9377</v>
      </c>
    </row>
    <row r="41" spans="1:49" s="575" customFormat="1" ht="25.35" hidden="1" customHeight="1" x14ac:dyDescent="0.15">
      <c r="A41" s="675" t="s">
        <v>178</v>
      </c>
      <c r="B41" s="669" t="s">
        <v>136</v>
      </c>
      <c r="C41" s="650" t="s">
        <v>1005</v>
      </c>
      <c r="D41" s="676">
        <f>COUNTA(D42:D45)</f>
        <v>4</v>
      </c>
      <c r="E41" s="666"/>
      <c r="F41" s="1026"/>
      <c r="G41" s="677"/>
      <c r="H41" s="666"/>
      <c r="I41" s="665">
        <f>SUM(I42:I45)</f>
        <v>49699</v>
      </c>
      <c r="J41" s="665">
        <f>SUM(J42:J45)</f>
        <v>1758.97</v>
      </c>
      <c r="K41" s="665">
        <f>SUM(K42:K45)</f>
        <v>1492.72</v>
      </c>
      <c r="L41" s="665"/>
      <c r="M41" s="665"/>
      <c r="N41" s="665"/>
      <c r="O41" s="665"/>
      <c r="P41" s="665"/>
      <c r="Q41" s="665"/>
      <c r="R41" s="665"/>
      <c r="S41" s="665">
        <f t="shared" ref="S41:AV41" si="1">SUM(SUM(S42:S44))</f>
        <v>0</v>
      </c>
      <c r="T41" s="665"/>
      <c r="U41" s="665">
        <f t="shared" si="1"/>
        <v>45</v>
      </c>
      <c r="V41" s="665">
        <f t="shared" si="1"/>
        <v>0</v>
      </c>
      <c r="W41" s="665">
        <f t="shared" si="1"/>
        <v>0</v>
      </c>
      <c r="X41" s="665">
        <f t="shared" si="1"/>
        <v>0</v>
      </c>
      <c r="Y41" s="665"/>
      <c r="Z41" s="665">
        <f t="shared" si="1"/>
        <v>0</v>
      </c>
      <c r="AA41" s="665">
        <f t="shared" si="1"/>
        <v>0</v>
      </c>
      <c r="AB41" s="665">
        <f t="shared" si="1"/>
        <v>0</v>
      </c>
      <c r="AC41" s="665">
        <f t="shared" si="1"/>
        <v>0</v>
      </c>
      <c r="AD41" s="665">
        <f t="shared" si="1"/>
        <v>0</v>
      </c>
      <c r="AE41" s="665">
        <f t="shared" si="1"/>
        <v>0</v>
      </c>
      <c r="AF41" s="665">
        <f t="shared" si="1"/>
        <v>0</v>
      </c>
      <c r="AG41" s="665">
        <f t="shared" si="1"/>
        <v>0</v>
      </c>
      <c r="AH41" s="665">
        <f t="shared" si="1"/>
        <v>0</v>
      </c>
      <c r="AI41" s="665">
        <f t="shared" si="1"/>
        <v>0</v>
      </c>
      <c r="AJ41" s="665">
        <f t="shared" si="1"/>
        <v>0</v>
      </c>
      <c r="AK41" s="665">
        <f t="shared" si="1"/>
        <v>0</v>
      </c>
      <c r="AL41" s="665">
        <f t="shared" si="1"/>
        <v>0</v>
      </c>
      <c r="AM41" s="665">
        <f t="shared" si="1"/>
        <v>0</v>
      </c>
      <c r="AN41" s="665">
        <f t="shared" si="1"/>
        <v>0</v>
      </c>
      <c r="AO41" s="665">
        <f t="shared" si="1"/>
        <v>0</v>
      </c>
      <c r="AP41" s="665">
        <f t="shared" si="1"/>
        <v>0</v>
      </c>
      <c r="AQ41" s="665">
        <f t="shared" si="1"/>
        <v>0</v>
      </c>
      <c r="AR41" s="665">
        <f t="shared" si="1"/>
        <v>0</v>
      </c>
      <c r="AS41" s="665">
        <f t="shared" si="1"/>
        <v>0</v>
      </c>
      <c r="AT41" s="665">
        <f t="shared" si="1"/>
        <v>0</v>
      </c>
      <c r="AU41" s="665">
        <f t="shared" si="1"/>
        <v>0</v>
      </c>
      <c r="AV41" s="665">
        <f t="shared" si="1"/>
        <v>0</v>
      </c>
      <c r="AW41" s="665"/>
    </row>
    <row r="42" spans="1:49" ht="25.35" hidden="1" customHeight="1" x14ac:dyDescent="0.15">
      <c r="A42" s="630"/>
      <c r="B42" s="1027"/>
      <c r="C42" s="716" t="s">
        <v>2218</v>
      </c>
      <c r="D42" s="716" t="s">
        <v>2325</v>
      </c>
      <c r="E42" s="716" t="s">
        <v>2218</v>
      </c>
      <c r="F42" s="716" t="s">
        <v>2326</v>
      </c>
      <c r="G42" s="716" t="s">
        <v>2327</v>
      </c>
      <c r="H42" s="625" t="s">
        <v>2319</v>
      </c>
      <c r="I42" s="972">
        <v>10695</v>
      </c>
      <c r="J42" s="716">
        <v>405</v>
      </c>
      <c r="K42" s="716">
        <v>405</v>
      </c>
      <c r="L42" s="716">
        <v>30</v>
      </c>
      <c r="M42" s="1028">
        <v>12</v>
      </c>
      <c r="N42" s="716">
        <v>3</v>
      </c>
      <c r="O42" s="710">
        <v>10290</v>
      </c>
      <c r="P42" s="1029"/>
      <c r="Q42" s="1029">
        <v>50</v>
      </c>
      <c r="R42" s="716"/>
      <c r="S42" s="716"/>
      <c r="T42" s="716">
        <v>2005</v>
      </c>
      <c r="U42" s="627"/>
      <c r="V42" s="627"/>
      <c r="W42" s="627"/>
      <c r="X42" s="627"/>
      <c r="Y42" s="626">
        <v>823</v>
      </c>
      <c r="Z42" s="625"/>
      <c r="AA42" s="625"/>
      <c r="AB42" s="627"/>
      <c r="AC42" s="627"/>
      <c r="AD42" s="627"/>
      <c r="AE42" s="627"/>
      <c r="AF42" s="627"/>
      <c r="AG42" s="627"/>
      <c r="AH42" s="627"/>
      <c r="AI42" s="627"/>
      <c r="AJ42" s="627"/>
      <c r="AK42" s="627"/>
      <c r="AL42" s="627"/>
      <c r="AM42" s="627"/>
      <c r="AN42" s="627"/>
      <c r="AO42" s="627"/>
      <c r="AP42" s="627"/>
      <c r="AQ42" s="627"/>
      <c r="AR42" s="627"/>
      <c r="AS42" s="627"/>
      <c r="AT42" s="627"/>
      <c r="AU42" s="627"/>
      <c r="AV42" s="627"/>
      <c r="AW42" s="627"/>
    </row>
    <row r="43" spans="1:49" ht="25.35" hidden="1" customHeight="1" x14ac:dyDescent="0.15">
      <c r="A43" s="630"/>
      <c r="B43" s="1027"/>
      <c r="C43" s="625" t="s">
        <v>2228</v>
      </c>
      <c r="D43" s="625" t="s">
        <v>2328</v>
      </c>
      <c r="E43" s="625" t="s">
        <v>2229</v>
      </c>
      <c r="F43" s="625"/>
      <c r="G43" s="644"/>
      <c r="H43" s="625" t="s">
        <v>15548</v>
      </c>
      <c r="I43" s="626">
        <v>23844</v>
      </c>
      <c r="J43" s="626">
        <v>993</v>
      </c>
      <c r="K43" s="626">
        <v>735</v>
      </c>
      <c r="L43" s="626">
        <v>145</v>
      </c>
      <c r="M43" s="626">
        <v>47</v>
      </c>
      <c r="N43" s="626">
        <v>6</v>
      </c>
      <c r="O43" s="626">
        <v>6815</v>
      </c>
      <c r="P43" s="626"/>
      <c r="Q43" s="626">
        <v>500</v>
      </c>
      <c r="R43" s="627" t="s">
        <v>2329</v>
      </c>
      <c r="S43" s="627"/>
      <c r="T43" s="645"/>
      <c r="U43" s="627"/>
      <c r="V43" s="627"/>
      <c r="W43" s="627"/>
      <c r="X43" s="627"/>
      <c r="Y43" s="626"/>
      <c r="Z43" s="625"/>
      <c r="AA43" s="625"/>
      <c r="AB43" s="627"/>
      <c r="AC43" s="627"/>
      <c r="AD43" s="627"/>
      <c r="AE43" s="627"/>
      <c r="AF43" s="627"/>
      <c r="AG43" s="627"/>
      <c r="AH43" s="627"/>
      <c r="AI43" s="627"/>
      <c r="AJ43" s="627"/>
      <c r="AK43" s="627"/>
      <c r="AL43" s="627"/>
      <c r="AM43" s="627"/>
      <c r="AN43" s="627"/>
      <c r="AO43" s="627"/>
      <c r="AP43" s="627"/>
      <c r="AQ43" s="627"/>
      <c r="AR43" s="627"/>
      <c r="AS43" s="627"/>
      <c r="AT43" s="627"/>
      <c r="AU43" s="627"/>
      <c r="AV43" s="627"/>
      <c r="AW43" s="627"/>
    </row>
    <row r="44" spans="1:49" ht="24" hidden="1" customHeight="1" x14ac:dyDescent="0.15">
      <c r="A44" s="630"/>
      <c r="B44" s="1027"/>
      <c r="C44" s="625" t="s">
        <v>2275</v>
      </c>
      <c r="D44" s="625" t="s">
        <v>2330</v>
      </c>
      <c r="E44" s="625" t="s">
        <v>2275</v>
      </c>
      <c r="F44" s="625" t="s">
        <v>2331</v>
      </c>
      <c r="G44" s="644" t="s">
        <v>2226</v>
      </c>
      <c r="H44" s="625" t="s">
        <v>2319</v>
      </c>
      <c r="I44" s="626">
        <v>7246</v>
      </c>
      <c r="J44" s="626">
        <v>104</v>
      </c>
      <c r="K44" s="626">
        <v>100</v>
      </c>
      <c r="L44" s="626">
        <v>142</v>
      </c>
      <c r="M44" s="626">
        <v>7.5</v>
      </c>
      <c r="N44" s="626">
        <v>4</v>
      </c>
      <c r="O44" s="626">
        <v>5310</v>
      </c>
      <c r="P44" s="626">
        <v>50</v>
      </c>
      <c r="Q44" s="626">
        <v>50</v>
      </c>
      <c r="R44" s="627" t="s">
        <v>2332</v>
      </c>
      <c r="S44" s="627"/>
      <c r="T44" s="645">
        <v>2000</v>
      </c>
      <c r="U44" s="627">
        <v>45</v>
      </c>
      <c r="V44" s="627"/>
      <c r="W44" s="627"/>
      <c r="X44" s="627"/>
      <c r="Y44" s="626">
        <v>45</v>
      </c>
      <c r="Z44" s="625"/>
      <c r="AA44" s="625"/>
      <c r="AB44" s="627"/>
      <c r="AC44" s="627"/>
      <c r="AD44" s="627"/>
      <c r="AE44" s="627"/>
      <c r="AF44" s="627"/>
      <c r="AG44" s="627"/>
      <c r="AH44" s="627"/>
      <c r="AI44" s="627"/>
      <c r="AJ44" s="627"/>
      <c r="AK44" s="627"/>
      <c r="AL44" s="627"/>
      <c r="AM44" s="627"/>
      <c r="AN44" s="627"/>
      <c r="AO44" s="627"/>
      <c r="AP44" s="627"/>
      <c r="AQ44" s="627"/>
      <c r="AR44" s="627"/>
      <c r="AS44" s="627"/>
      <c r="AT44" s="627"/>
      <c r="AU44" s="627"/>
      <c r="AV44" s="627"/>
      <c r="AW44" s="627"/>
    </row>
    <row r="45" spans="1:49" ht="24" hidden="1" customHeight="1" x14ac:dyDescent="0.15">
      <c r="A45" s="630"/>
      <c r="B45" s="1030"/>
      <c r="C45" s="625" t="s">
        <v>2333</v>
      </c>
      <c r="D45" s="625" t="s">
        <v>2334</v>
      </c>
      <c r="E45" s="625" t="s">
        <v>2333</v>
      </c>
      <c r="F45" s="625" t="s">
        <v>2331</v>
      </c>
      <c r="G45" s="644" t="s">
        <v>2226</v>
      </c>
      <c r="H45" s="625" t="s">
        <v>2319</v>
      </c>
      <c r="I45" s="626">
        <v>7914</v>
      </c>
      <c r="J45" s="626">
        <v>256.97000000000003</v>
      </c>
      <c r="K45" s="626">
        <v>252.72</v>
      </c>
      <c r="L45" s="626">
        <v>145</v>
      </c>
      <c r="M45" s="626">
        <v>7.5</v>
      </c>
      <c r="N45" s="626">
        <v>3</v>
      </c>
      <c r="O45" s="626">
        <v>7657</v>
      </c>
      <c r="P45" s="626"/>
      <c r="Q45" s="626">
        <v>253</v>
      </c>
      <c r="R45" s="627"/>
      <c r="S45" s="627"/>
      <c r="T45" s="645">
        <v>2013</v>
      </c>
      <c r="U45" s="627">
        <v>46</v>
      </c>
      <c r="V45" s="627"/>
      <c r="W45" s="627"/>
      <c r="X45" s="627"/>
      <c r="Y45" s="626">
        <v>30</v>
      </c>
      <c r="Z45" s="625"/>
      <c r="AA45" s="625"/>
      <c r="AB45" s="627"/>
      <c r="AC45" s="627"/>
      <c r="AD45" s="627"/>
      <c r="AE45" s="627"/>
      <c r="AF45" s="627"/>
      <c r="AG45" s="627"/>
      <c r="AH45" s="627"/>
      <c r="AI45" s="627"/>
      <c r="AJ45" s="627"/>
      <c r="AK45" s="627"/>
      <c r="AL45" s="627"/>
      <c r="AM45" s="627"/>
      <c r="AN45" s="627"/>
      <c r="AO45" s="627"/>
      <c r="AP45" s="627"/>
      <c r="AQ45" s="627"/>
      <c r="AR45" s="627"/>
      <c r="AS45" s="627"/>
      <c r="AT45" s="627"/>
      <c r="AU45" s="627"/>
      <c r="AV45" s="627"/>
      <c r="AW45" s="627"/>
    </row>
    <row r="46" spans="1:49" s="575" customFormat="1" ht="24" hidden="1" customHeight="1" x14ac:dyDescent="0.15">
      <c r="A46" s="675"/>
      <c r="B46" s="712" t="s">
        <v>508</v>
      </c>
      <c r="C46" s="650" t="s">
        <v>1005</v>
      </c>
      <c r="D46" s="713">
        <f>COUNTA(D47:D49)</f>
        <v>3</v>
      </c>
      <c r="E46" s="650"/>
      <c r="F46" s="650"/>
      <c r="G46" s="681"/>
      <c r="H46" s="650"/>
      <c r="I46" s="665">
        <f>SUM(I47:I49)</f>
        <v>23717</v>
      </c>
      <c r="J46" s="665">
        <f t="shared" ref="J46:K46" si="2">SUM(J47:J49)</f>
        <v>331</v>
      </c>
      <c r="K46" s="665">
        <f t="shared" si="2"/>
        <v>681</v>
      </c>
      <c r="L46" s="665"/>
      <c r="M46" s="665"/>
      <c r="N46" s="665"/>
      <c r="O46" s="665"/>
      <c r="P46" s="665"/>
      <c r="Q46" s="665"/>
      <c r="R46" s="666"/>
      <c r="S46" s="666"/>
      <c r="T46" s="678"/>
      <c r="U46" s="666"/>
      <c r="V46" s="666"/>
      <c r="W46" s="666"/>
      <c r="X46" s="666"/>
      <c r="Y46" s="665"/>
      <c r="Z46" s="650"/>
      <c r="AA46" s="650"/>
      <c r="AB46" s="666"/>
      <c r="AC46" s="666"/>
      <c r="AD46" s="666"/>
      <c r="AE46" s="666"/>
      <c r="AF46" s="666"/>
      <c r="AG46" s="666"/>
      <c r="AH46" s="666"/>
      <c r="AI46" s="666"/>
      <c r="AJ46" s="666"/>
      <c r="AK46" s="666"/>
      <c r="AL46" s="666"/>
      <c r="AM46" s="666"/>
      <c r="AN46" s="666"/>
      <c r="AO46" s="666"/>
      <c r="AP46" s="666"/>
      <c r="AQ46" s="666"/>
      <c r="AR46" s="666"/>
      <c r="AS46" s="666"/>
      <c r="AT46" s="666"/>
      <c r="AU46" s="666"/>
      <c r="AV46" s="666"/>
      <c r="AW46" s="666"/>
    </row>
    <row r="47" spans="1:49" ht="24" hidden="1" customHeight="1" x14ac:dyDescent="0.15">
      <c r="A47" s="630"/>
      <c r="B47" s="147"/>
      <c r="C47" s="625" t="s">
        <v>2955</v>
      </c>
      <c r="D47" s="625" t="s">
        <v>3019</v>
      </c>
      <c r="E47" s="625" t="s">
        <v>2955</v>
      </c>
      <c r="F47" s="625"/>
      <c r="G47" s="644"/>
      <c r="H47" s="625" t="s">
        <v>17052</v>
      </c>
      <c r="I47" s="626">
        <v>9717</v>
      </c>
      <c r="J47" s="626">
        <v>331</v>
      </c>
      <c r="K47" s="626">
        <v>331</v>
      </c>
      <c r="L47" s="626">
        <v>150</v>
      </c>
      <c r="M47" s="626">
        <v>1</v>
      </c>
      <c r="N47" s="626">
        <v>28</v>
      </c>
      <c r="O47" s="626">
        <v>315.89999999999998</v>
      </c>
      <c r="P47" s="626"/>
      <c r="Q47" s="626"/>
      <c r="R47" s="626"/>
      <c r="S47" s="627"/>
      <c r="T47" s="645">
        <v>2008</v>
      </c>
      <c r="U47" s="627"/>
      <c r="V47" s="627"/>
      <c r="W47" s="627"/>
      <c r="X47" s="627"/>
      <c r="Y47" s="626">
        <v>1150</v>
      </c>
      <c r="Z47" s="625"/>
      <c r="AA47" s="625"/>
      <c r="AB47" s="627"/>
      <c r="AC47" s="627"/>
      <c r="AD47" s="627"/>
      <c r="AE47" s="627"/>
      <c r="AF47" s="627"/>
      <c r="AG47" s="627"/>
      <c r="AH47" s="627"/>
      <c r="AI47" s="627"/>
      <c r="AJ47" s="627"/>
      <c r="AK47" s="627"/>
      <c r="AL47" s="627"/>
      <c r="AM47" s="627"/>
      <c r="AN47" s="627"/>
      <c r="AO47" s="627"/>
      <c r="AP47" s="627"/>
      <c r="AQ47" s="627"/>
      <c r="AR47" s="627"/>
      <c r="AS47" s="627"/>
      <c r="AT47" s="627"/>
      <c r="AU47" s="627"/>
      <c r="AV47" s="627"/>
      <c r="AW47" s="627"/>
    </row>
    <row r="48" spans="1:49" ht="24" hidden="1" customHeight="1" x14ac:dyDescent="0.15">
      <c r="A48" s="630"/>
      <c r="B48" s="147"/>
      <c r="C48" s="656" t="s">
        <v>2955</v>
      </c>
      <c r="D48" s="625" t="s">
        <v>17074</v>
      </c>
      <c r="E48" s="625" t="s">
        <v>2955</v>
      </c>
      <c r="F48" s="625"/>
      <c r="G48" s="644"/>
      <c r="H48" s="625" t="s">
        <v>17052</v>
      </c>
      <c r="I48" s="626">
        <v>6500</v>
      </c>
      <c r="J48" s="626"/>
      <c r="K48" s="626">
        <v>350</v>
      </c>
      <c r="L48" s="626">
        <v>100</v>
      </c>
      <c r="M48" s="626">
        <v>10</v>
      </c>
      <c r="N48" s="626">
        <v>6</v>
      </c>
      <c r="O48" s="626">
        <v>6198</v>
      </c>
      <c r="P48" s="626"/>
      <c r="Q48" s="626"/>
      <c r="R48" s="626"/>
      <c r="S48" s="627"/>
      <c r="T48" s="645">
        <v>2012</v>
      </c>
      <c r="U48" s="627"/>
      <c r="V48" s="627"/>
      <c r="W48" s="627"/>
      <c r="X48" s="627"/>
      <c r="Y48" s="626">
        <v>20</v>
      </c>
      <c r="Z48" s="625"/>
      <c r="AA48" s="625"/>
      <c r="AB48" s="627"/>
      <c r="AC48" s="627"/>
      <c r="AD48" s="627"/>
      <c r="AE48" s="627"/>
      <c r="AF48" s="627"/>
      <c r="AG48" s="627"/>
      <c r="AH48" s="627"/>
      <c r="AI48" s="627"/>
      <c r="AJ48" s="627"/>
      <c r="AK48" s="627"/>
      <c r="AL48" s="627"/>
      <c r="AM48" s="627"/>
      <c r="AN48" s="627"/>
      <c r="AO48" s="627"/>
      <c r="AP48" s="627"/>
      <c r="AQ48" s="627"/>
      <c r="AR48" s="627"/>
      <c r="AS48" s="627"/>
      <c r="AT48" s="627"/>
      <c r="AU48" s="627"/>
      <c r="AV48" s="627"/>
      <c r="AW48" s="627"/>
    </row>
    <row r="49" spans="1:49" ht="24" hidden="1" customHeight="1" x14ac:dyDescent="0.15">
      <c r="A49" s="630"/>
      <c r="B49" s="147"/>
      <c r="C49" s="656" t="s">
        <v>2955</v>
      </c>
      <c r="D49" s="625" t="s">
        <v>3020</v>
      </c>
      <c r="E49" s="625" t="s">
        <v>2955</v>
      </c>
      <c r="F49" s="625"/>
      <c r="G49" s="644"/>
      <c r="H49" s="625" t="s">
        <v>17052</v>
      </c>
      <c r="I49" s="626">
        <v>7500</v>
      </c>
      <c r="J49" s="626"/>
      <c r="K49" s="626"/>
      <c r="L49" s="626">
        <v>140</v>
      </c>
      <c r="M49" s="626">
        <v>20</v>
      </c>
      <c r="N49" s="626">
        <v>3</v>
      </c>
      <c r="O49" s="626">
        <v>7500</v>
      </c>
      <c r="P49" s="626"/>
      <c r="Q49" s="626"/>
      <c r="R49" s="626"/>
      <c r="S49" s="627"/>
      <c r="T49" s="645">
        <v>2013</v>
      </c>
      <c r="U49" s="627"/>
      <c r="V49" s="627"/>
      <c r="W49" s="627"/>
      <c r="X49" s="627"/>
      <c r="Y49" s="626"/>
      <c r="Z49" s="625"/>
      <c r="AA49" s="625"/>
      <c r="AB49" s="627"/>
      <c r="AC49" s="627"/>
      <c r="AD49" s="627"/>
      <c r="AE49" s="627"/>
      <c r="AF49" s="627"/>
      <c r="AG49" s="627"/>
      <c r="AH49" s="627"/>
      <c r="AI49" s="627"/>
      <c r="AJ49" s="627"/>
      <c r="AK49" s="627"/>
      <c r="AL49" s="627"/>
      <c r="AM49" s="627"/>
      <c r="AN49" s="627"/>
      <c r="AO49" s="627"/>
      <c r="AP49" s="627"/>
      <c r="AQ49" s="627"/>
      <c r="AR49" s="627"/>
      <c r="AS49" s="627"/>
      <c r="AT49" s="627"/>
      <c r="AU49" s="627"/>
      <c r="AV49" s="627"/>
      <c r="AW49" s="627"/>
    </row>
    <row r="50" spans="1:49" s="575" customFormat="1" ht="24" hidden="1" customHeight="1" x14ac:dyDescent="0.15">
      <c r="A50" s="675"/>
      <c r="B50" s="669" t="s">
        <v>610</v>
      </c>
      <c r="C50" s="650" t="s">
        <v>1</v>
      </c>
      <c r="D50" s="676">
        <f>COUNTA(D51:D105)</f>
        <v>55</v>
      </c>
      <c r="E50" s="666"/>
      <c r="F50" s="666"/>
      <c r="G50" s="677"/>
      <c r="H50" s="666"/>
      <c r="I50" s="665">
        <f>SUM(I51:I105)</f>
        <v>605860</v>
      </c>
      <c r="J50" s="665">
        <f>SUM(J51:J105)</f>
        <v>24054.539999999994</v>
      </c>
      <c r="K50" s="665">
        <f>SUM(K51:K105)</f>
        <v>13119.269999999999</v>
      </c>
      <c r="L50" s="665"/>
      <c r="M50" s="665"/>
      <c r="N50" s="665"/>
      <c r="O50" s="665"/>
      <c r="P50" s="665"/>
      <c r="Q50" s="665"/>
      <c r="R50" s="666"/>
      <c r="S50" s="666"/>
      <c r="T50" s="678"/>
      <c r="U50" s="666"/>
      <c r="V50" s="666"/>
      <c r="W50" s="666"/>
      <c r="X50" s="666"/>
      <c r="Y50" s="665"/>
      <c r="Z50" s="650"/>
      <c r="AA50" s="650"/>
      <c r="AB50" s="666"/>
      <c r="AC50" s="666"/>
      <c r="AD50" s="666"/>
      <c r="AE50" s="666"/>
      <c r="AF50" s="666"/>
      <c r="AG50" s="666"/>
      <c r="AH50" s="666"/>
      <c r="AI50" s="666"/>
      <c r="AJ50" s="666"/>
      <c r="AK50" s="666"/>
      <c r="AL50" s="666"/>
      <c r="AM50" s="666"/>
      <c r="AN50" s="666"/>
      <c r="AO50" s="666"/>
      <c r="AP50" s="666"/>
      <c r="AQ50" s="666"/>
      <c r="AR50" s="666"/>
      <c r="AS50" s="666"/>
      <c r="AT50" s="666"/>
      <c r="AU50" s="666"/>
      <c r="AV50" s="666"/>
      <c r="AW50" s="666"/>
    </row>
    <row r="51" spans="1:49" ht="24" hidden="1" customHeight="1" x14ac:dyDescent="0.2">
      <c r="A51" s="630" t="s">
        <v>156</v>
      </c>
      <c r="B51" s="147"/>
      <c r="C51" s="625" t="s">
        <v>3023</v>
      </c>
      <c r="D51" s="625" t="s">
        <v>4321</v>
      </c>
      <c r="E51" s="625" t="s">
        <v>3023</v>
      </c>
      <c r="F51" s="625" t="s">
        <v>10277</v>
      </c>
      <c r="G51" s="644"/>
      <c r="H51" s="625" t="s">
        <v>3859</v>
      </c>
      <c r="I51" s="626">
        <v>19095</v>
      </c>
      <c r="J51" s="626">
        <v>415</v>
      </c>
      <c r="K51" s="626">
        <v>420</v>
      </c>
      <c r="L51" s="626">
        <v>145</v>
      </c>
      <c r="M51" s="626">
        <v>27</v>
      </c>
      <c r="N51" s="626">
        <v>3</v>
      </c>
      <c r="O51" s="626">
        <v>3915</v>
      </c>
      <c r="P51" s="626" t="s">
        <v>417</v>
      </c>
      <c r="Q51" s="626" t="s">
        <v>417</v>
      </c>
      <c r="R51" s="613" t="s">
        <v>1830</v>
      </c>
      <c r="S51" s="627"/>
      <c r="T51" s="625">
        <v>2005</v>
      </c>
      <c r="U51" s="627"/>
      <c r="V51" s="627"/>
      <c r="W51" s="626">
        <v>959</v>
      </c>
      <c r="X51" s="625">
        <v>1989</v>
      </c>
      <c r="Y51" s="626">
        <v>959</v>
      </c>
      <c r="Z51" s="627"/>
      <c r="AA51" s="627"/>
      <c r="AB51" s="627" t="s">
        <v>4322</v>
      </c>
      <c r="AC51" s="627" t="s">
        <v>3099</v>
      </c>
      <c r="AD51" s="627">
        <v>5863</v>
      </c>
      <c r="AE51" s="627"/>
      <c r="AF51" s="627"/>
      <c r="AG51" s="627"/>
      <c r="AH51" s="627"/>
      <c r="AI51" s="627"/>
      <c r="AJ51" s="627"/>
      <c r="AK51" s="627"/>
      <c r="AL51" s="815"/>
      <c r="AM51" s="815"/>
      <c r="AN51" s="815"/>
      <c r="AO51" s="815"/>
      <c r="AP51" s="815"/>
      <c r="AQ51" s="815"/>
      <c r="AR51" s="815"/>
      <c r="AS51" s="815"/>
      <c r="AT51" s="815"/>
      <c r="AU51" s="815" t="s">
        <v>1830</v>
      </c>
      <c r="AV51" s="815"/>
      <c r="AW51" s="815"/>
    </row>
    <row r="52" spans="1:49" ht="24" hidden="1" customHeight="1" x14ac:dyDescent="0.2">
      <c r="A52" s="715"/>
      <c r="B52" s="147"/>
      <c r="C52" s="625" t="s">
        <v>2031</v>
      </c>
      <c r="D52" s="625" t="s">
        <v>13472</v>
      </c>
      <c r="E52" s="625" t="s">
        <v>2031</v>
      </c>
      <c r="F52" s="625" t="s">
        <v>2041</v>
      </c>
      <c r="G52" s="644"/>
      <c r="H52" s="625" t="s">
        <v>2031</v>
      </c>
      <c r="I52" s="626">
        <v>9741</v>
      </c>
      <c r="J52" s="626">
        <v>336.1</v>
      </c>
      <c r="K52" s="626">
        <v>336.1</v>
      </c>
      <c r="L52" s="626">
        <v>145</v>
      </c>
      <c r="M52" s="626">
        <v>30</v>
      </c>
      <c r="N52" s="626">
        <v>3</v>
      </c>
      <c r="O52" s="626">
        <v>4350</v>
      </c>
      <c r="P52" s="626"/>
      <c r="Q52" s="626"/>
      <c r="R52" s="613"/>
      <c r="S52" s="627"/>
      <c r="T52" s="625">
        <v>2002</v>
      </c>
      <c r="U52" s="627"/>
      <c r="V52" s="627"/>
      <c r="W52" s="626"/>
      <c r="X52" s="625"/>
      <c r="Y52" s="626">
        <v>887</v>
      </c>
      <c r="Z52" s="627"/>
      <c r="AA52" s="627"/>
      <c r="AB52" s="627"/>
      <c r="AC52" s="627"/>
      <c r="AD52" s="627"/>
      <c r="AE52" s="627"/>
      <c r="AF52" s="627"/>
      <c r="AG52" s="627"/>
      <c r="AH52" s="627"/>
      <c r="AI52" s="627"/>
      <c r="AJ52" s="627"/>
      <c r="AK52" s="627"/>
      <c r="AL52" s="815"/>
      <c r="AM52" s="815"/>
      <c r="AN52" s="815"/>
      <c r="AO52" s="815"/>
      <c r="AP52" s="815"/>
      <c r="AQ52" s="815"/>
      <c r="AR52" s="815"/>
      <c r="AS52" s="815"/>
      <c r="AT52" s="815"/>
      <c r="AU52" s="815" t="s">
        <v>4329</v>
      </c>
      <c r="AV52" s="815"/>
      <c r="AW52" s="764"/>
    </row>
    <row r="53" spans="1:49" ht="24" hidden="1" customHeight="1" x14ac:dyDescent="0.2">
      <c r="A53" s="715"/>
      <c r="B53" s="147"/>
      <c r="C53" s="625" t="s">
        <v>2031</v>
      </c>
      <c r="D53" s="625" t="s">
        <v>4330</v>
      </c>
      <c r="E53" s="625" t="s">
        <v>2031</v>
      </c>
      <c r="F53" s="625" t="s">
        <v>2041</v>
      </c>
      <c r="G53" s="644"/>
      <c r="H53" s="625" t="s">
        <v>2031</v>
      </c>
      <c r="I53" s="626">
        <v>7243</v>
      </c>
      <c r="J53" s="626">
        <v>363</v>
      </c>
      <c r="K53" s="626">
        <v>363</v>
      </c>
      <c r="L53" s="626">
        <v>145</v>
      </c>
      <c r="M53" s="626">
        <v>30</v>
      </c>
      <c r="N53" s="626">
        <v>3</v>
      </c>
      <c r="O53" s="626">
        <v>4350</v>
      </c>
      <c r="P53" s="626"/>
      <c r="Q53" s="626"/>
      <c r="R53" s="613"/>
      <c r="S53" s="627"/>
      <c r="T53" s="625">
        <v>2002</v>
      </c>
      <c r="U53" s="627"/>
      <c r="V53" s="627"/>
      <c r="W53" s="626"/>
      <c r="X53" s="625"/>
      <c r="Y53" s="626">
        <v>716</v>
      </c>
      <c r="Z53" s="627"/>
      <c r="AA53" s="627"/>
      <c r="AB53" s="627"/>
      <c r="AC53" s="627"/>
      <c r="AD53" s="627"/>
      <c r="AE53" s="627"/>
      <c r="AF53" s="627"/>
      <c r="AG53" s="627"/>
      <c r="AH53" s="627"/>
      <c r="AI53" s="627"/>
      <c r="AJ53" s="627"/>
      <c r="AK53" s="627"/>
      <c r="AL53" s="815"/>
      <c r="AM53" s="815"/>
      <c r="AN53" s="815"/>
      <c r="AO53" s="815"/>
      <c r="AP53" s="815"/>
      <c r="AQ53" s="815"/>
      <c r="AR53" s="815"/>
      <c r="AS53" s="815"/>
      <c r="AT53" s="815"/>
      <c r="AU53" s="815"/>
      <c r="AV53" s="815"/>
      <c r="AW53" s="764"/>
    </row>
    <row r="54" spans="1:49" ht="24" hidden="1" customHeight="1" x14ac:dyDescent="0.2">
      <c r="A54" s="715"/>
      <c r="B54" s="147"/>
      <c r="C54" s="625" t="s">
        <v>3044</v>
      </c>
      <c r="D54" s="625" t="s">
        <v>13470</v>
      </c>
      <c r="E54" s="625" t="s">
        <v>3044</v>
      </c>
      <c r="F54" s="625" t="s">
        <v>4393</v>
      </c>
      <c r="G54" s="644"/>
      <c r="H54" s="625" t="s">
        <v>4393</v>
      </c>
      <c r="I54" s="626">
        <v>6772</v>
      </c>
      <c r="J54" s="626">
        <v>80</v>
      </c>
      <c r="K54" s="626">
        <v>80</v>
      </c>
      <c r="L54" s="626">
        <v>145</v>
      </c>
      <c r="M54" s="626">
        <v>30</v>
      </c>
      <c r="N54" s="626">
        <v>10</v>
      </c>
      <c r="O54" s="626">
        <v>6772</v>
      </c>
      <c r="P54" s="626"/>
      <c r="Q54" s="626"/>
      <c r="R54" s="613" t="s">
        <v>1830</v>
      </c>
      <c r="S54" s="627"/>
      <c r="T54" s="625">
        <v>1999</v>
      </c>
      <c r="U54" s="627"/>
      <c r="V54" s="627"/>
      <c r="W54" s="626"/>
      <c r="X54" s="625"/>
      <c r="Y54" s="626"/>
      <c r="Z54" s="627"/>
      <c r="AA54" s="627"/>
      <c r="AB54" s="627"/>
      <c r="AC54" s="627"/>
      <c r="AD54" s="627"/>
      <c r="AE54" s="627"/>
      <c r="AF54" s="627"/>
      <c r="AG54" s="627"/>
      <c r="AH54" s="627"/>
      <c r="AI54" s="627"/>
      <c r="AJ54" s="627"/>
      <c r="AK54" s="627"/>
      <c r="AL54" s="815"/>
      <c r="AM54" s="815"/>
      <c r="AN54" s="815"/>
      <c r="AO54" s="815"/>
      <c r="AP54" s="815"/>
      <c r="AQ54" s="815"/>
      <c r="AR54" s="815"/>
      <c r="AS54" s="815"/>
      <c r="AT54" s="815"/>
      <c r="AU54" s="815" t="s">
        <v>1830</v>
      </c>
      <c r="AV54" s="815"/>
      <c r="AW54" s="815"/>
    </row>
    <row r="55" spans="1:49" ht="24" hidden="1" customHeight="1" x14ac:dyDescent="0.2">
      <c r="A55" s="715"/>
      <c r="B55" s="147"/>
      <c r="C55" s="625" t="s">
        <v>3044</v>
      </c>
      <c r="D55" s="625" t="s">
        <v>13471</v>
      </c>
      <c r="E55" s="625" t="s">
        <v>3044</v>
      </c>
      <c r="F55" s="625" t="s">
        <v>12692</v>
      </c>
      <c r="G55" s="644"/>
      <c r="H55" s="625" t="s">
        <v>3047</v>
      </c>
      <c r="I55" s="626">
        <v>47375</v>
      </c>
      <c r="J55" s="626">
        <v>534</v>
      </c>
      <c r="K55" s="626">
        <v>780</v>
      </c>
      <c r="L55" s="626">
        <v>145</v>
      </c>
      <c r="M55" s="626">
        <v>31.5</v>
      </c>
      <c r="N55" s="626">
        <v>32</v>
      </c>
      <c r="O55" s="626">
        <v>5011</v>
      </c>
      <c r="P55" s="626"/>
      <c r="Q55" s="626"/>
      <c r="R55" s="613" t="s">
        <v>1830</v>
      </c>
      <c r="S55" s="627"/>
      <c r="T55" s="625">
        <v>2010</v>
      </c>
      <c r="U55" s="627"/>
      <c r="V55" s="627"/>
      <c r="W55" s="626"/>
      <c r="X55" s="625"/>
      <c r="Y55" s="626"/>
      <c r="Z55" s="627"/>
      <c r="AA55" s="627"/>
      <c r="AB55" s="627"/>
      <c r="AC55" s="627"/>
      <c r="AD55" s="627"/>
      <c r="AE55" s="627"/>
      <c r="AF55" s="627"/>
      <c r="AG55" s="627"/>
      <c r="AH55" s="627"/>
      <c r="AI55" s="627"/>
      <c r="AJ55" s="627"/>
      <c r="AK55" s="627"/>
      <c r="AL55" s="815"/>
      <c r="AM55" s="815"/>
      <c r="AN55" s="815"/>
      <c r="AO55" s="815"/>
      <c r="AP55" s="815"/>
      <c r="AQ55" s="815"/>
      <c r="AR55" s="815"/>
      <c r="AS55" s="815"/>
      <c r="AT55" s="815"/>
      <c r="AU55" s="815" t="s">
        <v>4325</v>
      </c>
      <c r="AV55" s="815"/>
      <c r="AW55" s="764" t="s">
        <v>4326</v>
      </c>
    </row>
    <row r="56" spans="1:49" ht="24" hidden="1" customHeight="1" x14ac:dyDescent="0.2">
      <c r="A56" s="715"/>
      <c r="B56" s="147"/>
      <c r="C56" s="625" t="s">
        <v>3032</v>
      </c>
      <c r="D56" s="625" t="s">
        <v>4323</v>
      </c>
      <c r="E56" s="625" t="s">
        <v>3032</v>
      </c>
      <c r="F56" s="625" t="s">
        <v>4324</v>
      </c>
      <c r="G56" s="644"/>
      <c r="H56" s="625" t="s">
        <v>9894</v>
      </c>
      <c r="I56" s="626">
        <v>6750</v>
      </c>
      <c r="J56" s="626">
        <v>400</v>
      </c>
      <c r="K56" s="626">
        <v>400</v>
      </c>
      <c r="L56" s="626">
        <v>145</v>
      </c>
      <c r="M56" s="626">
        <v>30</v>
      </c>
      <c r="N56" s="626">
        <v>10</v>
      </c>
      <c r="O56" s="626">
        <v>6750</v>
      </c>
      <c r="P56" s="626"/>
      <c r="Q56" s="626"/>
      <c r="R56" s="613" t="s">
        <v>1830</v>
      </c>
      <c r="S56" s="627"/>
      <c r="T56" s="625">
        <v>1999</v>
      </c>
      <c r="U56" s="627"/>
      <c r="V56" s="627"/>
      <c r="W56" s="626">
        <v>603</v>
      </c>
      <c r="X56" s="625"/>
      <c r="Y56" s="626">
        <v>603</v>
      </c>
      <c r="Z56" s="627"/>
      <c r="AA56" s="627"/>
      <c r="AB56" s="627"/>
      <c r="AC56" s="627"/>
      <c r="AD56" s="627"/>
      <c r="AE56" s="627"/>
      <c r="AF56" s="627"/>
      <c r="AG56" s="627"/>
      <c r="AH56" s="627"/>
      <c r="AI56" s="627"/>
      <c r="AJ56" s="627"/>
      <c r="AK56" s="627"/>
      <c r="AL56" s="815"/>
      <c r="AM56" s="815"/>
      <c r="AN56" s="815"/>
      <c r="AO56" s="815"/>
      <c r="AP56" s="815"/>
      <c r="AQ56" s="815"/>
      <c r="AR56" s="815"/>
      <c r="AS56" s="815"/>
      <c r="AT56" s="815"/>
      <c r="AU56" s="815" t="s">
        <v>1830</v>
      </c>
      <c r="AV56" s="815"/>
      <c r="AW56" s="764"/>
    </row>
    <row r="57" spans="1:49" ht="24" hidden="1" customHeight="1" x14ac:dyDescent="0.2">
      <c r="A57" s="715">
        <v>3</v>
      </c>
      <c r="B57" s="147"/>
      <c r="C57" s="625" t="s">
        <v>3117</v>
      </c>
      <c r="D57" s="625" t="s">
        <v>4345</v>
      </c>
      <c r="E57" s="625" t="s">
        <v>3117</v>
      </c>
      <c r="F57" s="625"/>
      <c r="G57" s="644"/>
      <c r="H57" s="625" t="s">
        <v>4346</v>
      </c>
      <c r="I57" s="626">
        <v>2433</v>
      </c>
      <c r="J57" s="626"/>
      <c r="K57" s="626"/>
      <c r="L57" s="626">
        <v>145</v>
      </c>
      <c r="M57" s="626">
        <v>5</v>
      </c>
      <c r="N57" s="626">
        <v>2</v>
      </c>
      <c r="O57" s="626">
        <v>2433</v>
      </c>
      <c r="P57" s="626"/>
      <c r="Q57" s="626"/>
      <c r="R57" s="613" t="s">
        <v>1830</v>
      </c>
      <c r="S57" s="627"/>
      <c r="T57" s="625">
        <v>2006</v>
      </c>
      <c r="U57" s="627"/>
      <c r="V57" s="627"/>
      <c r="W57" s="626">
        <v>40</v>
      </c>
      <c r="X57" s="625"/>
      <c r="Y57" s="626">
        <v>40</v>
      </c>
      <c r="Z57" s="627"/>
      <c r="AA57" s="627"/>
      <c r="AB57" s="627"/>
      <c r="AC57" s="627"/>
      <c r="AD57" s="627"/>
      <c r="AE57" s="627"/>
      <c r="AF57" s="627"/>
      <c r="AG57" s="627"/>
      <c r="AH57" s="627"/>
      <c r="AI57" s="627"/>
      <c r="AJ57" s="627"/>
      <c r="AK57" s="627"/>
      <c r="AL57" s="815"/>
      <c r="AM57" s="815"/>
      <c r="AN57" s="815"/>
      <c r="AO57" s="815"/>
      <c r="AP57" s="815"/>
      <c r="AQ57" s="815"/>
      <c r="AR57" s="815"/>
      <c r="AS57" s="815"/>
      <c r="AT57" s="815"/>
      <c r="AU57" s="815" t="s">
        <v>1830</v>
      </c>
      <c r="AV57" s="815"/>
      <c r="AW57" s="764"/>
    </row>
    <row r="58" spans="1:49" ht="24" hidden="1" customHeight="1" x14ac:dyDescent="0.2">
      <c r="A58" s="715"/>
      <c r="B58" s="147"/>
      <c r="C58" s="625" t="s">
        <v>3117</v>
      </c>
      <c r="D58" s="625" t="s">
        <v>10222</v>
      </c>
      <c r="E58" s="625" t="s">
        <v>3117</v>
      </c>
      <c r="F58" s="625"/>
      <c r="G58" s="644"/>
      <c r="H58" s="625" t="s">
        <v>3120</v>
      </c>
      <c r="I58" s="626">
        <v>10878</v>
      </c>
      <c r="J58" s="626"/>
      <c r="K58" s="626"/>
      <c r="L58" s="626">
        <v>145</v>
      </c>
      <c r="M58" s="626"/>
      <c r="N58" s="626">
        <v>4</v>
      </c>
      <c r="O58" s="626"/>
      <c r="P58" s="626"/>
      <c r="Q58" s="626"/>
      <c r="R58" s="613" t="s">
        <v>1830</v>
      </c>
      <c r="S58" s="627"/>
      <c r="T58" s="625">
        <v>2015</v>
      </c>
      <c r="U58" s="627"/>
      <c r="V58" s="627"/>
      <c r="W58" s="626"/>
      <c r="X58" s="625"/>
      <c r="Y58" s="626"/>
      <c r="Z58" s="627"/>
      <c r="AA58" s="627"/>
      <c r="AB58" s="627"/>
      <c r="AC58" s="627"/>
      <c r="AD58" s="627"/>
      <c r="AE58" s="627"/>
      <c r="AF58" s="627"/>
      <c r="AG58" s="627"/>
      <c r="AH58" s="627"/>
      <c r="AI58" s="627"/>
      <c r="AJ58" s="627"/>
      <c r="AK58" s="627"/>
      <c r="AL58" s="815"/>
      <c r="AM58" s="815"/>
      <c r="AN58" s="815"/>
      <c r="AO58" s="815"/>
      <c r="AP58" s="815"/>
      <c r="AQ58" s="815"/>
      <c r="AR58" s="815"/>
      <c r="AS58" s="815"/>
      <c r="AT58" s="815"/>
      <c r="AU58" s="815"/>
      <c r="AV58" s="815"/>
      <c r="AW58" s="764"/>
    </row>
    <row r="59" spans="1:49" ht="24" hidden="1" customHeight="1" x14ac:dyDescent="0.2">
      <c r="A59" s="715"/>
      <c r="B59" s="147"/>
      <c r="C59" s="625" t="s">
        <v>3117</v>
      </c>
      <c r="D59" s="625" t="s">
        <v>11575</v>
      </c>
      <c r="E59" s="625" t="s">
        <v>3117</v>
      </c>
      <c r="F59" s="625"/>
      <c r="G59" s="644"/>
      <c r="H59" s="625" t="s">
        <v>3120</v>
      </c>
      <c r="I59" s="626">
        <v>4110</v>
      </c>
      <c r="J59" s="626"/>
      <c r="K59" s="626"/>
      <c r="L59" s="626"/>
      <c r="M59" s="626"/>
      <c r="N59" s="626"/>
      <c r="O59" s="626"/>
      <c r="P59" s="626"/>
      <c r="Q59" s="626"/>
      <c r="R59" s="613" t="s">
        <v>1830</v>
      </c>
      <c r="S59" s="627"/>
      <c r="T59" s="625">
        <v>2012</v>
      </c>
      <c r="U59" s="627"/>
      <c r="V59" s="627"/>
      <c r="W59" s="626"/>
      <c r="X59" s="625"/>
      <c r="Y59" s="626"/>
      <c r="Z59" s="627"/>
      <c r="AA59" s="627"/>
      <c r="AB59" s="627"/>
      <c r="AC59" s="627"/>
      <c r="AD59" s="627"/>
      <c r="AE59" s="627"/>
      <c r="AF59" s="627"/>
      <c r="AG59" s="627"/>
      <c r="AH59" s="627"/>
      <c r="AI59" s="627"/>
      <c r="AJ59" s="627"/>
      <c r="AK59" s="627"/>
      <c r="AL59" s="815"/>
      <c r="AM59" s="815"/>
      <c r="AN59" s="815"/>
      <c r="AO59" s="815"/>
      <c r="AP59" s="815"/>
      <c r="AQ59" s="815"/>
      <c r="AR59" s="815"/>
      <c r="AS59" s="815"/>
      <c r="AT59" s="815"/>
      <c r="AU59" s="815"/>
      <c r="AV59" s="815"/>
      <c r="AW59" s="764"/>
    </row>
    <row r="60" spans="1:49" ht="24" hidden="1" customHeight="1" x14ac:dyDescent="0.2">
      <c r="A60" s="715"/>
      <c r="B60" s="147"/>
      <c r="C60" s="625" t="s">
        <v>3117</v>
      </c>
      <c r="D60" s="625" t="s">
        <v>11576</v>
      </c>
      <c r="E60" s="625" t="s">
        <v>3117</v>
      </c>
      <c r="F60" s="625"/>
      <c r="G60" s="644"/>
      <c r="H60" s="625" t="s">
        <v>4346</v>
      </c>
      <c r="I60" s="626">
        <v>5500</v>
      </c>
      <c r="J60" s="626"/>
      <c r="K60" s="626"/>
      <c r="L60" s="626"/>
      <c r="M60" s="626"/>
      <c r="N60" s="626"/>
      <c r="O60" s="626"/>
      <c r="P60" s="626"/>
      <c r="Q60" s="626"/>
      <c r="R60" s="613" t="s">
        <v>1830</v>
      </c>
      <c r="S60" s="627"/>
      <c r="T60" s="625">
        <v>2009</v>
      </c>
      <c r="U60" s="627"/>
      <c r="V60" s="627"/>
      <c r="W60" s="626"/>
      <c r="X60" s="625"/>
      <c r="Y60" s="626"/>
      <c r="Z60" s="627"/>
      <c r="AA60" s="627"/>
      <c r="AB60" s="627"/>
      <c r="AC60" s="627"/>
      <c r="AD60" s="627"/>
      <c r="AE60" s="627"/>
      <c r="AF60" s="627"/>
      <c r="AG60" s="627"/>
      <c r="AH60" s="627"/>
      <c r="AI60" s="627"/>
      <c r="AJ60" s="627"/>
      <c r="AK60" s="627"/>
      <c r="AL60" s="815"/>
      <c r="AM60" s="815"/>
      <c r="AN60" s="815"/>
      <c r="AO60" s="815"/>
      <c r="AP60" s="815"/>
      <c r="AQ60" s="815"/>
      <c r="AR60" s="815"/>
      <c r="AS60" s="815"/>
      <c r="AT60" s="815"/>
      <c r="AU60" s="815"/>
      <c r="AV60" s="815"/>
      <c r="AW60" s="764"/>
    </row>
    <row r="61" spans="1:49" ht="24" hidden="1" customHeight="1" x14ac:dyDescent="0.2">
      <c r="A61" s="715"/>
      <c r="B61" s="147"/>
      <c r="C61" s="625" t="s">
        <v>15625</v>
      </c>
      <c r="D61" s="625" t="s">
        <v>15953</v>
      </c>
      <c r="E61" s="625" t="s">
        <v>3117</v>
      </c>
      <c r="F61" s="625"/>
      <c r="G61" s="644"/>
      <c r="H61" s="625" t="s">
        <v>15627</v>
      </c>
      <c r="I61" s="626">
        <v>3000</v>
      </c>
      <c r="J61" s="626"/>
      <c r="K61" s="626"/>
      <c r="L61" s="626"/>
      <c r="M61" s="626"/>
      <c r="N61" s="626"/>
      <c r="O61" s="626"/>
      <c r="P61" s="626"/>
      <c r="Q61" s="626"/>
      <c r="R61" s="613" t="s">
        <v>2329</v>
      </c>
      <c r="S61" s="627"/>
      <c r="T61" s="625">
        <v>2018</v>
      </c>
      <c r="U61" s="627"/>
      <c r="V61" s="627"/>
      <c r="W61" s="626"/>
      <c r="X61" s="625"/>
      <c r="Y61" s="626"/>
      <c r="Z61" s="627"/>
      <c r="AA61" s="627"/>
      <c r="AB61" s="627"/>
      <c r="AC61" s="627"/>
      <c r="AD61" s="627"/>
      <c r="AE61" s="627"/>
      <c r="AF61" s="627"/>
      <c r="AG61" s="627"/>
      <c r="AH61" s="627"/>
      <c r="AI61" s="627"/>
      <c r="AJ61" s="627"/>
      <c r="AK61" s="627"/>
      <c r="AL61" s="815"/>
      <c r="AM61" s="815"/>
      <c r="AN61" s="815"/>
      <c r="AO61" s="815"/>
      <c r="AP61" s="815"/>
      <c r="AQ61" s="815"/>
      <c r="AR61" s="815"/>
      <c r="AS61" s="815"/>
      <c r="AT61" s="815"/>
      <c r="AU61" s="815"/>
      <c r="AV61" s="815"/>
      <c r="AW61" s="764"/>
    </row>
    <row r="62" spans="1:49" ht="24" hidden="1" customHeight="1" x14ac:dyDescent="0.2">
      <c r="A62" s="715"/>
      <c r="B62" s="147"/>
      <c r="C62" s="625" t="s">
        <v>3117</v>
      </c>
      <c r="D62" s="625" t="s">
        <v>15954</v>
      </c>
      <c r="E62" s="625" t="s">
        <v>15625</v>
      </c>
      <c r="F62" s="625"/>
      <c r="G62" s="644"/>
      <c r="H62" s="625" t="s">
        <v>15627</v>
      </c>
      <c r="I62" s="626">
        <v>3000</v>
      </c>
      <c r="J62" s="626"/>
      <c r="K62" s="626"/>
      <c r="L62" s="626"/>
      <c r="M62" s="626"/>
      <c r="N62" s="626"/>
      <c r="O62" s="626"/>
      <c r="P62" s="626"/>
      <c r="Q62" s="626"/>
      <c r="R62" s="613"/>
      <c r="S62" s="627"/>
      <c r="T62" s="625">
        <v>2008</v>
      </c>
      <c r="U62" s="627"/>
      <c r="V62" s="627"/>
      <c r="W62" s="626"/>
      <c r="X62" s="625"/>
      <c r="Y62" s="626"/>
      <c r="Z62" s="627"/>
      <c r="AA62" s="627"/>
      <c r="AB62" s="627"/>
      <c r="AC62" s="627"/>
      <c r="AD62" s="627"/>
      <c r="AE62" s="627"/>
      <c r="AF62" s="627"/>
      <c r="AG62" s="627"/>
      <c r="AH62" s="627"/>
      <c r="AI62" s="627"/>
      <c r="AJ62" s="627"/>
      <c r="AK62" s="627"/>
      <c r="AL62" s="815"/>
      <c r="AM62" s="815"/>
      <c r="AN62" s="815"/>
      <c r="AO62" s="815"/>
      <c r="AP62" s="815"/>
      <c r="AQ62" s="815"/>
      <c r="AR62" s="815"/>
      <c r="AS62" s="815"/>
      <c r="AT62" s="815"/>
      <c r="AU62" s="815"/>
      <c r="AV62" s="815"/>
      <c r="AW62" s="764"/>
    </row>
    <row r="63" spans="1:49" ht="24" hidden="1" customHeight="1" x14ac:dyDescent="0.2">
      <c r="A63" s="715"/>
      <c r="B63" s="147"/>
      <c r="C63" s="625" t="s">
        <v>3052</v>
      </c>
      <c r="D63" s="625" t="s">
        <v>13473</v>
      </c>
      <c r="E63" s="625" t="s">
        <v>3052</v>
      </c>
      <c r="F63" s="625" t="s">
        <v>9453</v>
      </c>
      <c r="G63" s="644"/>
      <c r="H63" s="625" t="s">
        <v>9453</v>
      </c>
      <c r="I63" s="626">
        <v>11303</v>
      </c>
      <c r="J63" s="626">
        <v>922</v>
      </c>
      <c r="K63" s="626">
        <v>1177</v>
      </c>
      <c r="L63" s="626">
        <v>145</v>
      </c>
      <c r="M63" s="626">
        <v>20</v>
      </c>
      <c r="N63" s="626">
        <v>20</v>
      </c>
      <c r="O63" s="626">
        <v>11303</v>
      </c>
      <c r="P63" s="626"/>
      <c r="Q63" s="626"/>
      <c r="R63" s="613" t="s">
        <v>1830</v>
      </c>
      <c r="S63" s="627"/>
      <c r="T63" s="625">
        <v>2001</v>
      </c>
      <c r="U63" s="627"/>
      <c r="V63" s="627"/>
      <c r="W63" s="626">
        <v>3678</v>
      </c>
      <c r="X63" s="625"/>
      <c r="Y63" s="626">
        <v>3678</v>
      </c>
      <c r="Z63" s="627"/>
      <c r="AA63" s="627"/>
      <c r="AB63" s="627"/>
      <c r="AC63" s="627"/>
      <c r="AD63" s="627"/>
      <c r="AE63" s="627"/>
      <c r="AF63" s="627"/>
      <c r="AG63" s="627"/>
      <c r="AH63" s="627"/>
      <c r="AI63" s="627"/>
      <c r="AJ63" s="627"/>
      <c r="AK63" s="627"/>
      <c r="AL63" s="815"/>
      <c r="AM63" s="815"/>
      <c r="AN63" s="815"/>
      <c r="AO63" s="815"/>
      <c r="AP63" s="815"/>
      <c r="AQ63" s="815"/>
      <c r="AR63" s="815"/>
      <c r="AS63" s="815"/>
      <c r="AT63" s="815"/>
      <c r="AU63" s="815" t="s">
        <v>4327</v>
      </c>
      <c r="AV63" s="815"/>
      <c r="AW63" s="764"/>
    </row>
    <row r="64" spans="1:49" ht="24" hidden="1" customHeight="1" x14ac:dyDescent="0.2">
      <c r="A64" s="715"/>
      <c r="B64" s="147"/>
      <c r="C64" s="625" t="s">
        <v>3052</v>
      </c>
      <c r="D64" s="625" t="s">
        <v>4328</v>
      </c>
      <c r="E64" s="625" t="s">
        <v>3052</v>
      </c>
      <c r="F64" s="625" t="s">
        <v>9453</v>
      </c>
      <c r="G64" s="644"/>
      <c r="H64" s="625" t="s">
        <v>9453</v>
      </c>
      <c r="I64" s="626">
        <v>8179</v>
      </c>
      <c r="J64" s="626">
        <v>396</v>
      </c>
      <c r="K64" s="626">
        <v>396</v>
      </c>
      <c r="L64" s="626">
        <v>120</v>
      </c>
      <c r="M64" s="626">
        <v>12</v>
      </c>
      <c r="N64" s="626">
        <v>12</v>
      </c>
      <c r="O64" s="626">
        <v>1440</v>
      </c>
      <c r="P64" s="626"/>
      <c r="Q64" s="626"/>
      <c r="R64" s="613" t="s">
        <v>1830</v>
      </c>
      <c r="S64" s="627"/>
      <c r="T64" s="625">
        <v>2007</v>
      </c>
      <c r="U64" s="627"/>
      <c r="V64" s="627"/>
      <c r="W64" s="626">
        <v>1900</v>
      </c>
      <c r="X64" s="625"/>
      <c r="Y64" s="626">
        <v>1900</v>
      </c>
      <c r="Z64" s="627"/>
      <c r="AA64" s="627"/>
      <c r="AB64" s="627"/>
      <c r="AC64" s="627"/>
      <c r="AD64" s="627"/>
      <c r="AE64" s="627"/>
      <c r="AF64" s="627"/>
      <c r="AG64" s="627"/>
      <c r="AH64" s="627"/>
      <c r="AI64" s="627"/>
      <c r="AJ64" s="627"/>
      <c r="AK64" s="627"/>
      <c r="AL64" s="815"/>
      <c r="AM64" s="815"/>
      <c r="AN64" s="815"/>
      <c r="AO64" s="815"/>
      <c r="AP64" s="815"/>
      <c r="AQ64" s="815"/>
      <c r="AR64" s="815"/>
      <c r="AS64" s="815"/>
      <c r="AT64" s="815"/>
      <c r="AU64" s="815" t="s">
        <v>1830</v>
      </c>
      <c r="AV64" s="815"/>
      <c r="AW64" s="764"/>
    </row>
    <row r="65" spans="1:49" ht="24" hidden="1" customHeight="1" x14ac:dyDescent="0.2">
      <c r="A65" s="715"/>
      <c r="B65" s="147"/>
      <c r="C65" s="625" t="s">
        <v>358</v>
      </c>
      <c r="D65" s="625" t="s">
        <v>13474</v>
      </c>
      <c r="E65" s="625" t="s">
        <v>358</v>
      </c>
      <c r="F65" s="625" t="s">
        <v>358</v>
      </c>
      <c r="G65" s="644"/>
      <c r="H65" s="625" t="s">
        <v>4336</v>
      </c>
      <c r="I65" s="626">
        <v>3203</v>
      </c>
      <c r="J65" s="626">
        <v>80</v>
      </c>
      <c r="K65" s="626">
        <v>80</v>
      </c>
      <c r="L65" s="626">
        <v>145</v>
      </c>
      <c r="M65" s="626">
        <v>22</v>
      </c>
      <c r="N65" s="626">
        <v>5</v>
      </c>
      <c r="O65" s="626">
        <v>3203</v>
      </c>
      <c r="P65" s="626"/>
      <c r="Q65" s="626"/>
      <c r="R65" s="613" t="s">
        <v>1830</v>
      </c>
      <c r="S65" s="627">
        <v>2006</v>
      </c>
      <c r="T65" s="625"/>
      <c r="U65" s="627"/>
      <c r="V65" s="627"/>
      <c r="W65" s="626">
        <v>40</v>
      </c>
      <c r="X65" s="625"/>
      <c r="Y65" s="626"/>
      <c r="Z65" s="627"/>
      <c r="AA65" s="627"/>
      <c r="AB65" s="627"/>
      <c r="AC65" s="627"/>
      <c r="AD65" s="627"/>
      <c r="AE65" s="627"/>
      <c r="AF65" s="627"/>
      <c r="AG65" s="627"/>
      <c r="AH65" s="627"/>
      <c r="AI65" s="627"/>
      <c r="AJ65" s="627"/>
      <c r="AK65" s="627"/>
      <c r="AL65" s="815"/>
      <c r="AM65" s="815"/>
      <c r="AN65" s="815"/>
      <c r="AO65" s="815"/>
      <c r="AP65" s="815"/>
      <c r="AQ65" s="815"/>
      <c r="AR65" s="815"/>
      <c r="AS65" s="815"/>
      <c r="AT65" s="815"/>
      <c r="AU65" s="815" t="s">
        <v>1830</v>
      </c>
      <c r="AV65" s="815"/>
      <c r="AW65" s="764"/>
    </row>
    <row r="66" spans="1:49" ht="24" hidden="1" customHeight="1" x14ac:dyDescent="0.2">
      <c r="A66" s="715"/>
      <c r="B66" s="147"/>
      <c r="C66" s="625" t="s">
        <v>358</v>
      </c>
      <c r="D66" s="625" t="s">
        <v>11577</v>
      </c>
      <c r="E66" s="625" t="s">
        <v>358</v>
      </c>
      <c r="F66" s="625" t="s">
        <v>358</v>
      </c>
      <c r="G66" s="644"/>
      <c r="H66" s="625" t="s">
        <v>3940</v>
      </c>
      <c r="I66" s="626">
        <v>19554</v>
      </c>
      <c r="J66" s="626">
        <v>392</v>
      </c>
      <c r="K66" s="626">
        <v>627</v>
      </c>
      <c r="L66" s="626">
        <v>145</v>
      </c>
      <c r="M66" s="626">
        <v>30</v>
      </c>
      <c r="N66" s="626">
        <v>28</v>
      </c>
      <c r="O66" s="626">
        <v>19554</v>
      </c>
      <c r="P66" s="626">
        <v>151</v>
      </c>
      <c r="Q66" s="626">
        <v>151</v>
      </c>
      <c r="R66" s="645"/>
      <c r="S66" s="627">
        <v>2016</v>
      </c>
      <c r="T66" s="625"/>
      <c r="U66" s="627"/>
      <c r="V66" s="627"/>
      <c r="W66" s="626">
        <v>40</v>
      </c>
      <c r="X66" s="625"/>
      <c r="Y66" s="626">
        <v>3500</v>
      </c>
      <c r="Z66" s="627"/>
      <c r="AA66" s="627"/>
      <c r="AB66" s="627"/>
      <c r="AC66" s="627"/>
      <c r="AD66" s="627"/>
      <c r="AE66" s="627"/>
      <c r="AF66" s="627"/>
      <c r="AG66" s="627"/>
      <c r="AH66" s="627"/>
      <c r="AI66" s="627"/>
      <c r="AJ66" s="627"/>
      <c r="AK66" s="627"/>
      <c r="AL66" s="815"/>
      <c r="AM66" s="815"/>
      <c r="AN66" s="815"/>
      <c r="AO66" s="815"/>
      <c r="AP66" s="815"/>
      <c r="AQ66" s="815"/>
      <c r="AR66" s="815"/>
      <c r="AS66" s="815"/>
      <c r="AT66" s="815"/>
      <c r="AU66" s="815" t="s">
        <v>1830</v>
      </c>
      <c r="AV66" s="815"/>
      <c r="AW66" s="613"/>
    </row>
    <row r="67" spans="1:49" ht="24" hidden="1" customHeight="1" x14ac:dyDescent="0.2">
      <c r="A67" s="715"/>
      <c r="B67" s="147"/>
      <c r="C67" s="625" t="s">
        <v>3072</v>
      </c>
      <c r="D67" s="625" t="s">
        <v>4331</v>
      </c>
      <c r="E67" s="625" t="s">
        <v>3072</v>
      </c>
      <c r="F67" s="625"/>
      <c r="G67" s="644"/>
      <c r="H67" s="625" t="s">
        <v>17158</v>
      </c>
      <c r="I67" s="626">
        <v>20000</v>
      </c>
      <c r="J67" s="626"/>
      <c r="K67" s="626">
        <v>441</v>
      </c>
      <c r="L67" s="626">
        <v>150</v>
      </c>
      <c r="M67" s="626">
        <v>45</v>
      </c>
      <c r="N67" s="626">
        <v>36</v>
      </c>
      <c r="O67" s="626">
        <v>6750</v>
      </c>
      <c r="P67" s="626"/>
      <c r="Q67" s="626"/>
      <c r="R67" s="613"/>
      <c r="S67" s="627"/>
      <c r="T67" s="625">
        <v>1993</v>
      </c>
      <c r="U67" s="627"/>
      <c r="V67" s="627"/>
      <c r="W67" s="626"/>
      <c r="X67" s="625"/>
      <c r="Y67" s="626"/>
      <c r="Z67" s="627"/>
      <c r="AA67" s="627"/>
      <c r="AB67" s="627"/>
      <c r="AC67" s="627"/>
      <c r="AD67" s="627"/>
      <c r="AE67" s="627"/>
      <c r="AF67" s="627"/>
      <c r="AG67" s="627"/>
      <c r="AH67" s="627"/>
      <c r="AI67" s="627"/>
      <c r="AJ67" s="627"/>
      <c r="AK67" s="627"/>
      <c r="AL67" s="815"/>
      <c r="AM67" s="815"/>
      <c r="AN67" s="815"/>
      <c r="AO67" s="815"/>
      <c r="AP67" s="815"/>
      <c r="AQ67" s="815"/>
      <c r="AR67" s="815"/>
      <c r="AS67" s="815"/>
      <c r="AT67" s="815"/>
      <c r="AU67" s="815"/>
      <c r="AV67" s="815"/>
      <c r="AW67" s="764"/>
    </row>
    <row r="68" spans="1:49" ht="24" hidden="1" customHeight="1" x14ac:dyDescent="0.2">
      <c r="A68" s="715"/>
      <c r="B68" s="154"/>
      <c r="C68" s="625" t="s">
        <v>3072</v>
      </c>
      <c r="D68" s="625" t="s">
        <v>4332</v>
      </c>
      <c r="E68" s="625" t="s">
        <v>3072</v>
      </c>
      <c r="F68" s="625"/>
      <c r="G68" s="644"/>
      <c r="H68" s="625" t="s">
        <v>17158</v>
      </c>
      <c r="I68" s="626">
        <v>7068</v>
      </c>
      <c r="J68" s="626">
        <v>408</v>
      </c>
      <c r="K68" s="626"/>
      <c r="L68" s="626">
        <v>150</v>
      </c>
      <c r="M68" s="626">
        <v>15</v>
      </c>
      <c r="N68" s="626">
        <v>3</v>
      </c>
      <c r="O68" s="626"/>
      <c r="P68" s="626"/>
      <c r="Q68" s="626"/>
      <c r="R68" s="613"/>
      <c r="S68" s="627"/>
      <c r="T68" s="625">
        <v>2003</v>
      </c>
      <c r="U68" s="627"/>
      <c r="V68" s="627"/>
      <c r="W68" s="626"/>
      <c r="X68" s="625"/>
      <c r="Y68" s="626"/>
      <c r="Z68" s="627"/>
      <c r="AA68" s="627"/>
      <c r="AB68" s="627"/>
      <c r="AC68" s="627"/>
      <c r="AD68" s="627"/>
      <c r="AE68" s="627"/>
      <c r="AF68" s="627"/>
      <c r="AG68" s="627"/>
      <c r="AH68" s="627"/>
      <c r="AI68" s="627"/>
      <c r="AJ68" s="627"/>
      <c r="AK68" s="627"/>
      <c r="AL68" s="815"/>
      <c r="AM68" s="815"/>
      <c r="AN68" s="815"/>
      <c r="AO68" s="815"/>
      <c r="AP68" s="815"/>
      <c r="AQ68" s="815"/>
      <c r="AR68" s="815"/>
      <c r="AS68" s="815"/>
      <c r="AT68" s="815"/>
      <c r="AU68" s="815"/>
      <c r="AV68" s="815"/>
      <c r="AW68" s="764"/>
    </row>
    <row r="69" spans="1:49" ht="24" hidden="1" customHeight="1" x14ac:dyDescent="0.2">
      <c r="A69" s="715"/>
      <c r="B69" s="147"/>
      <c r="C69" s="625" t="s">
        <v>3101</v>
      </c>
      <c r="D69" s="625" t="s">
        <v>4340</v>
      </c>
      <c r="E69" s="625" t="s">
        <v>3101</v>
      </c>
      <c r="F69" s="625" t="s">
        <v>13475</v>
      </c>
      <c r="G69" s="644" t="s">
        <v>3104</v>
      </c>
      <c r="H69" s="625" t="s">
        <v>12566</v>
      </c>
      <c r="I69" s="626">
        <v>3625</v>
      </c>
      <c r="J69" s="626">
        <v>255</v>
      </c>
      <c r="K69" s="626">
        <v>255</v>
      </c>
      <c r="L69" s="626">
        <v>145</v>
      </c>
      <c r="M69" s="626">
        <v>25</v>
      </c>
      <c r="N69" s="626">
        <v>4</v>
      </c>
      <c r="O69" s="626">
        <v>3625</v>
      </c>
      <c r="P69" s="626"/>
      <c r="Q69" s="626"/>
      <c r="R69" s="613" t="s">
        <v>1830</v>
      </c>
      <c r="S69" s="627"/>
      <c r="T69" s="625">
        <v>2002</v>
      </c>
      <c r="U69" s="627"/>
      <c r="V69" s="627"/>
      <c r="W69" s="626">
        <v>200</v>
      </c>
      <c r="X69" s="625"/>
      <c r="Y69" s="626">
        <v>200</v>
      </c>
      <c r="Z69" s="627"/>
      <c r="AA69" s="627"/>
      <c r="AB69" s="627"/>
      <c r="AC69" s="627"/>
      <c r="AD69" s="627"/>
      <c r="AE69" s="627"/>
      <c r="AF69" s="627"/>
      <c r="AG69" s="627"/>
      <c r="AH69" s="627"/>
      <c r="AI69" s="627"/>
      <c r="AJ69" s="627"/>
      <c r="AK69" s="627"/>
      <c r="AL69" s="815"/>
      <c r="AM69" s="815"/>
      <c r="AN69" s="815"/>
      <c r="AO69" s="815"/>
      <c r="AP69" s="815"/>
      <c r="AQ69" s="815"/>
      <c r="AR69" s="815"/>
      <c r="AS69" s="815"/>
      <c r="AT69" s="815"/>
      <c r="AU69" s="764" t="s">
        <v>1830</v>
      </c>
      <c r="AV69" s="815"/>
      <c r="AW69" s="764" t="s">
        <v>4313</v>
      </c>
    </row>
    <row r="70" spans="1:49" ht="24" hidden="1" customHeight="1" x14ac:dyDescent="0.2">
      <c r="A70" s="715"/>
      <c r="B70" s="147"/>
      <c r="C70" s="625" t="s">
        <v>3101</v>
      </c>
      <c r="D70" s="625" t="s">
        <v>4341</v>
      </c>
      <c r="E70" s="625" t="s">
        <v>3101</v>
      </c>
      <c r="F70" s="625" t="s">
        <v>13476</v>
      </c>
      <c r="G70" s="625"/>
      <c r="H70" s="625" t="s">
        <v>15637</v>
      </c>
      <c r="I70" s="626">
        <v>4154</v>
      </c>
      <c r="J70" s="626">
        <v>108</v>
      </c>
      <c r="K70" s="626">
        <v>99</v>
      </c>
      <c r="L70" s="626">
        <v>149</v>
      </c>
      <c r="M70" s="626">
        <v>20</v>
      </c>
      <c r="N70" s="626">
        <v>2</v>
      </c>
      <c r="O70" s="626">
        <v>5674</v>
      </c>
      <c r="P70" s="626"/>
      <c r="Q70" s="626"/>
      <c r="R70" s="613" t="s">
        <v>1830</v>
      </c>
      <c r="S70" s="627"/>
      <c r="T70" s="625">
        <v>1985</v>
      </c>
      <c r="U70" s="627"/>
      <c r="V70" s="627"/>
      <c r="W70" s="626">
        <v>281</v>
      </c>
      <c r="X70" s="625"/>
      <c r="Y70" s="626">
        <v>144</v>
      </c>
      <c r="Z70" s="627"/>
      <c r="AA70" s="627"/>
      <c r="AB70" s="627"/>
      <c r="AC70" s="627"/>
      <c r="AD70" s="627"/>
      <c r="AE70" s="627"/>
      <c r="AF70" s="627"/>
      <c r="AG70" s="627"/>
      <c r="AH70" s="627"/>
      <c r="AI70" s="627"/>
      <c r="AJ70" s="627"/>
      <c r="AK70" s="627"/>
      <c r="AL70" s="815"/>
      <c r="AM70" s="815"/>
      <c r="AN70" s="815"/>
      <c r="AO70" s="815"/>
      <c r="AP70" s="815"/>
      <c r="AQ70" s="815"/>
      <c r="AR70" s="815"/>
      <c r="AS70" s="815"/>
      <c r="AT70" s="815"/>
      <c r="AU70" s="613" t="s">
        <v>1830</v>
      </c>
      <c r="AV70" s="815"/>
      <c r="AW70" s="815"/>
    </row>
    <row r="71" spans="1:49" ht="24" hidden="1" customHeight="1" x14ac:dyDescent="0.2">
      <c r="A71" s="715"/>
      <c r="B71" s="147"/>
      <c r="C71" s="627" t="s">
        <v>3101</v>
      </c>
      <c r="D71" s="627" t="s">
        <v>4342</v>
      </c>
      <c r="E71" s="816" t="s">
        <v>3101</v>
      </c>
      <c r="F71" s="627" t="s">
        <v>13477</v>
      </c>
      <c r="G71" s="626"/>
      <c r="H71" s="626" t="s">
        <v>15955</v>
      </c>
      <c r="I71" s="626">
        <v>1251</v>
      </c>
      <c r="J71" s="626">
        <v>488.87</v>
      </c>
      <c r="K71" s="626">
        <v>488.87</v>
      </c>
      <c r="L71" s="626">
        <v>145</v>
      </c>
      <c r="M71" s="626">
        <v>29</v>
      </c>
      <c r="N71" s="626">
        <v>28</v>
      </c>
      <c r="O71" s="626">
        <v>1251</v>
      </c>
      <c r="P71" s="626"/>
      <c r="Q71" s="626"/>
      <c r="R71" s="626" t="s">
        <v>1830</v>
      </c>
      <c r="S71" s="627"/>
      <c r="T71" s="645">
        <v>2015</v>
      </c>
      <c r="U71" s="627"/>
      <c r="V71" s="627"/>
      <c r="W71" s="627">
        <v>281</v>
      </c>
      <c r="X71" s="627"/>
      <c r="Y71" s="626"/>
      <c r="Z71" s="627"/>
      <c r="AA71" s="627"/>
      <c r="AB71" s="627"/>
      <c r="AC71" s="627"/>
      <c r="AD71" s="627"/>
      <c r="AE71" s="627"/>
      <c r="AF71" s="627"/>
      <c r="AG71" s="627"/>
      <c r="AH71" s="627"/>
      <c r="AI71" s="627"/>
      <c r="AJ71" s="627"/>
      <c r="AK71" s="627"/>
      <c r="AL71" s="815"/>
      <c r="AM71" s="815"/>
      <c r="AN71" s="815"/>
      <c r="AO71" s="815"/>
      <c r="AP71" s="815"/>
      <c r="AQ71" s="815"/>
      <c r="AR71" s="815"/>
      <c r="AS71" s="815"/>
      <c r="AT71" s="815"/>
      <c r="AU71" s="815"/>
      <c r="AV71" s="815"/>
      <c r="AW71" s="817"/>
    </row>
    <row r="72" spans="1:49" ht="24" hidden="1" customHeight="1" x14ac:dyDescent="0.2">
      <c r="A72" s="715"/>
      <c r="B72" s="156"/>
      <c r="C72" s="625" t="s">
        <v>3077</v>
      </c>
      <c r="D72" s="625" t="s">
        <v>4333</v>
      </c>
      <c r="E72" s="625" t="s">
        <v>3077</v>
      </c>
      <c r="F72" s="625" t="s">
        <v>4334</v>
      </c>
      <c r="G72" s="644"/>
      <c r="H72" s="625" t="s">
        <v>4335</v>
      </c>
      <c r="I72" s="626">
        <v>21737</v>
      </c>
      <c r="J72" s="626">
        <v>256</v>
      </c>
      <c r="K72" s="626">
        <v>373</v>
      </c>
      <c r="L72" s="626">
        <v>145</v>
      </c>
      <c r="M72" s="626"/>
      <c r="N72" s="626">
        <v>21</v>
      </c>
      <c r="O72" s="626">
        <v>3045</v>
      </c>
      <c r="P72" s="626"/>
      <c r="Q72" s="626"/>
      <c r="R72" s="613" t="s">
        <v>1830</v>
      </c>
      <c r="S72" s="627">
        <v>551</v>
      </c>
      <c r="T72" s="625">
        <v>2001</v>
      </c>
      <c r="U72" s="627"/>
      <c r="V72" s="627"/>
      <c r="W72" s="626">
        <v>551</v>
      </c>
      <c r="X72" s="625"/>
      <c r="Y72" s="626">
        <v>0</v>
      </c>
      <c r="Z72" s="627"/>
      <c r="AA72" s="627"/>
      <c r="AB72" s="627"/>
      <c r="AC72" s="627"/>
      <c r="AD72" s="627"/>
      <c r="AE72" s="627"/>
      <c r="AF72" s="627"/>
      <c r="AG72" s="627"/>
      <c r="AH72" s="627"/>
      <c r="AI72" s="627"/>
      <c r="AJ72" s="627"/>
      <c r="AK72" s="627"/>
      <c r="AL72" s="815"/>
      <c r="AM72" s="815"/>
      <c r="AN72" s="815"/>
      <c r="AO72" s="815"/>
      <c r="AP72" s="815"/>
      <c r="AQ72" s="815"/>
      <c r="AR72" s="815"/>
      <c r="AS72" s="815"/>
      <c r="AT72" s="815"/>
      <c r="AU72" s="815"/>
      <c r="AV72" s="815"/>
      <c r="AW72" s="815"/>
    </row>
    <row r="73" spans="1:49" ht="24" hidden="1" customHeight="1" x14ac:dyDescent="0.2">
      <c r="A73" s="715"/>
      <c r="B73" s="156"/>
      <c r="C73" s="627" t="s">
        <v>3107</v>
      </c>
      <c r="D73" s="627" t="s">
        <v>4343</v>
      </c>
      <c r="E73" s="816" t="s">
        <v>3107</v>
      </c>
      <c r="F73" s="627" t="s">
        <v>1836</v>
      </c>
      <c r="G73" s="626" t="s">
        <v>417</v>
      </c>
      <c r="H73" s="626" t="s">
        <v>1828</v>
      </c>
      <c r="I73" s="626">
        <v>9668</v>
      </c>
      <c r="J73" s="626">
        <v>3915</v>
      </c>
      <c r="K73" s="626"/>
      <c r="L73" s="626">
        <v>145</v>
      </c>
      <c r="M73" s="626">
        <v>27</v>
      </c>
      <c r="N73" s="626">
        <v>15</v>
      </c>
      <c r="O73" s="626">
        <v>3915</v>
      </c>
      <c r="P73" s="626"/>
      <c r="Q73" s="626"/>
      <c r="R73" s="627" t="s">
        <v>1830</v>
      </c>
      <c r="S73" s="627"/>
      <c r="T73" s="645">
        <v>2001</v>
      </c>
      <c r="U73" s="627"/>
      <c r="V73" s="627"/>
      <c r="W73" s="627">
        <v>281</v>
      </c>
      <c r="X73" s="627"/>
      <c r="Y73" s="626">
        <v>281</v>
      </c>
      <c r="Z73" s="627"/>
      <c r="AA73" s="627"/>
      <c r="AB73" s="627"/>
      <c r="AC73" s="627"/>
      <c r="AD73" s="627"/>
      <c r="AE73" s="627"/>
      <c r="AF73" s="627"/>
      <c r="AG73" s="627"/>
      <c r="AH73" s="627"/>
      <c r="AI73" s="627"/>
      <c r="AJ73" s="627"/>
      <c r="AK73" s="627"/>
      <c r="AL73" s="815"/>
      <c r="AM73" s="815"/>
      <c r="AN73" s="815"/>
      <c r="AO73" s="815"/>
      <c r="AP73" s="815"/>
      <c r="AQ73" s="815"/>
      <c r="AR73" s="815"/>
      <c r="AS73" s="815"/>
      <c r="AT73" s="815"/>
      <c r="AU73" s="815" t="s">
        <v>1830</v>
      </c>
      <c r="AV73" s="815"/>
      <c r="AW73" s="613"/>
    </row>
    <row r="74" spans="1:49" ht="24" hidden="1" customHeight="1" x14ac:dyDescent="0.2">
      <c r="A74" s="715"/>
      <c r="B74" s="147"/>
      <c r="C74" s="625" t="s">
        <v>3107</v>
      </c>
      <c r="D74" s="625" t="s">
        <v>4344</v>
      </c>
      <c r="E74" s="625" t="s">
        <v>3107</v>
      </c>
      <c r="F74" s="625" t="s">
        <v>1836</v>
      </c>
      <c r="G74" s="644" t="s">
        <v>417</v>
      </c>
      <c r="H74" s="625" t="s">
        <v>1828</v>
      </c>
      <c r="I74" s="626">
        <v>4245</v>
      </c>
      <c r="J74" s="626">
        <v>4245</v>
      </c>
      <c r="K74" s="626"/>
      <c r="L74" s="626">
        <v>145</v>
      </c>
      <c r="M74" s="626">
        <v>29</v>
      </c>
      <c r="N74" s="626">
        <v>28</v>
      </c>
      <c r="O74" s="626">
        <v>4245</v>
      </c>
      <c r="P74" s="626"/>
      <c r="Q74" s="626"/>
      <c r="R74" s="613" t="s">
        <v>1830</v>
      </c>
      <c r="S74" s="627"/>
      <c r="T74" s="625">
        <v>2009</v>
      </c>
      <c r="U74" s="627"/>
      <c r="V74" s="627"/>
      <c r="W74" s="626">
        <v>1205</v>
      </c>
      <c r="X74" s="625"/>
      <c r="Y74" s="626">
        <v>1205</v>
      </c>
      <c r="Z74" s="627"/>
      <c r="AA74" s="627"/>
      <c r="AB74" s="627"/>
      <c r="AC74" s="627"/>
      <c r="AD74" s="627"/>
      <c r="AE74" s="627"/>
      <c r="AF74" s="627"/>
      <c r="AG74" s="627"/>
      <c r="AH74" s="627"/>
      <c r="AI74" s="627"/>
      <c r="AJ74" s="627"/>
      <c r="AK74" s="627"/>
      <c r="AL74" s="815"/>
      <c r="AM74" s="815"/>
      <c r="AN74" s="815"/>
      <c r="AO74" s="815"/>
      <c r="AP74" s="815"/>
      <c r="AQ74" s="815"/>
      <c r="AR74" s="815"/>
      <c r="AS74" s="815"/>
      <c r="AT74" s="815"/>
      <c r="AU74" s="613" t="s">
        <v>1830</v>
      </c>
      <c r="AV74" s="815"/>
      <c r="AW74" s="815"/>
    </row>
    <row r="75" spans="1:49" ht="24" hidden="1" customHeight="1" x14ac:dyDescent="0.2">
      <c r="A75" s="715"/>
      <c r="B75" s="147"/>
      <c r="C75" s="625" t="s">
        <v>3107</v>
      </c>
      <c r="D75" s="625" t="s">
        <v>15956</v>
      </c>
      <c r="E75" s="625" t="s">
        <v>3107</v>
      </c>
      <c r="F75" s="625" t="s">
        <v>1836</v>
      </c>
      <c r="G75" s="625" t="s">
        <v>417</v>
      </c>
      <c r="H75" s="625" t="s">
        <v>1828</v>
      </c>
      <c r="I75" s="626">
        <v>11400</v>
      </c>
      <c r="J75" s="626">
        <v>3915</v>
      </c>
      <c r="K75" s="626"/>
      <c r="L75" s="626">
        <v>145</v>
      </c>
      <c r="M75" s="626">
        <v>29</v>
      </c>
      <c r="N75" s="626">
        <v>28</v>
      </c>
      <c r="O75" s="626"/>
      <c r="P75" s="626"/>
      <c r="Q75" s="626"/>
      <c r="R75" s="613" t="s">
        <v>1830</v>
      </c>
      <c r="S75" s="627"/>
      <c r="T75" s="625">
        <v>2019</v>
      </c>
      <c r="U75" s="627"/>
      <c r="V75" s="627"/>
      <c r="W75" s="626">
        <v>14</v>
      </c>
      <c r="X75" s="625"/>
      <c r="Y75" s="626">
        <v>500</v>
      </c>
      <c r="Z75" s="627"/>
      <c r="AA75" s="627"/>
      <c r="AB75" s="627"/>
      <c r="AC75" s="627"/>
      <c r="AD75" s="627"/>
      <c r="AE75" s="627"/>
      <c r="AF75" s="627"/>
      <c r="AG75" s="627"/>
      <c r="AH75" s="627"/>
      <c r="AI75" s="627"/>
      <c r="AJ75" s="627"/>
      <c r="AK75" s="627"/>
      <c r="AL75" s="815"/>
      <c r="AM75" s="815"/>
      <c r="AN75" s="815"/>
      <c r="AO75" s="815"/>
      <c r="AP75" s="815"/>
      <c r="AQ75" s="815"/>
      <c r="AR75" s="815"/>
      <c r="AS75" s="815"/>
      <c r="AT75" s="815"/>
      <c r="AU75" s="613" t="s">
        <v>1830</v>
      </c>
      <c r="AV75" s="815"/>
      <c r="AW75" s="815"/>
    </row>
    <row r="76" spans="1:49" ht="24" hidden="1" customHeight="1" x14ac:dyDescent="0.2">
      <c r="A76" s="715"/>
      <c r="B76" s="147"/>
      <c r="C76" s="625" t="s">
        <v>3145</v>
      </c>
      <c r="D76" s="625" t="s">
        <v>4350</v>
      </c>
      <c r="E76" s="625" t="s">
        <v>3145</v>
      </c>
      <c r="F76" s="625"/>
      <c r="G76" s="644"/>
      <c r="H76" s="625" t="s">
        <v>13480</v>
      </c>
      <c r="I76" s="626">
        <v>38006</v>
      </c>
      <c r="J76" s="626">
        <v>80</v>
      </c>
      <c r="K76" s="626">
        <v>80</v>
      </c>
      <c r="L76" s="626">
        <v>150</v>
      </c>
      <c r="M76" s="626">
        <v>15</v>
      </c>
      <c r="N76" s="626">
        <v>3</v>
      </c>
      <c r="O76" s="626">
        <v>2250</v>
      </c>
      <c r="P76" s="626"/>
      <c r="Q76" s="626"/>
      <c r="R76" s="613" t="s">
        <v>1830</v>
      </c>
      <c r="S76" s="627"/>
      <c r="T76" s="625">
        <v>2002</v>
      </c>
      <c r="U76" s="627"/>
      <c r="V76" s="627"/>
      <c r="W76" s="626"/>
      <c r="X76" s="625"/>
      <c r="Y76" s="626"/>
      <c r="Z76" s="627"/>
      <c r="AA76" s="627"/>
      <c r="AB76" s="627"/>
      <c r="AC76" s="627"/>
      <c r="AD76" s="627"/>
      <c r="AE76" s="627"/>
      <c r="AF76" s="627"/>
      <c r="AG76" s="627"/>
      <c r="AH76" s="627"/>
      <c r="AI76" s="627"/>
      <c r="AJ76" s="627"/>
      <c r="AK76" s="627"/>
      <c r="AL76" s="815"/>
      <c r="AM76" s="815"/>
      <c r="AN76" s="815"/>
      <c r="AO76" s="815"/>
      <c r="AP76" s="815"/>
      <c r="AQ76" s="815"/>
      <c r="AR76" s="815"/>
      <c r="AS76" s="815"/>
      <c r="AT76" s="815"/>
      <c r="AU76" s="613" t="s">
        <v>1830</v>
      </c>
      <c r="AV76" s="815"/>
      <c r="AW76" s="613"/>
    </row>
    <row r="77" spans="1:49" ht="24" hidden="1" customHeight="1" x14ac:dyDescent="0.2">
      <c r="A77" s="715"/>
      <c r="B77" s="147"/>
      <c r="C77" s="625" t="s">
        <v>3145</v>
      </c>
      <c r="D77" s="625" t="s">
        <v>4351</v>
      </c>
      <c r="E77" s="625" t="s">
        <v>3145</v>
      </c>
      <c r="F77" s="625"/>
      <c r="G77" s="644"/>
      <c r="H77" s="625" t="s">
        <v>13481</v>
      </c>
      <c r="I77" s="626">
        <v>145117</v>
      </c>
      <c r="J77" s="626">
        <v>434</v>
      </c>
      <c r="K77" s="626">
        <v>418</v>
      </c>
      <c r="L77" s="626">
        <v>145</v>
      </c>
      <c r="M77" s="626">
        <v>24</v>
      </c>
      <c r="N77" s="626">
        <v>21</v>
      </c>
      <c r="O77" s="626">
        <v>3480</v>
      </c>
      <c r="P77" s="626"/>
      <c r="Q77" s="626"/>
      <c r="R77" s="613" t="s">
        <v>1830</v>
      </c>
      <c r="S77" s="627"/>
      <c r="T77" s="625">
        <v>2007</v>
      </c>
      <c r="U77" s="627"/>
      <c r="V77" s="627"/>
      <c r="W77" s="626">
        <v>11</v>
      </c>
      <c r="X77" s="625"/>
      <c r="Y77" s="626">
        <v>11</v>
      </c>
      <c r="Z77" s="627"/>
      <c r="AA77" s="627"/>
      <c r="AB77" s="627"/>
      <c r="AC77" s="627"/>
      <c r="AD77" s="627"/>
      <c r="AE77" s="627"/>
      <c r="AF77" s="627"/>
      <c r="AG77" s="627"/>
      <c r="AH77" s="627"/>
      <c r="AI77" s="627"/>
      <c r="AJ77" s="627"/>
      <c r="AK77" s="627"/>
      <c r="AL77" s="815"/>
      <c r="AM77" s="815"/>
      <c r="AN77" s="815"/>
      <c r="AO77" s="815"/>
      <c r="AP77" s="815"/>
      <c r="AQ77" s="815"/>
      <c r="AR77" s="815"/>
      <c r="AS77" s="815"/>
      <c r="AT77" s="815"/>
      <c r="AU77" s="613" t="s">
        <v>1830</v>
      </c>
      <c r="AV77" s="815"/>
      <c r="AW77" s="815"/>
    </row>
    <row r="78" spans="1:49" ht="24" hidden="1" customHeight="1" x14ac:dyDescent="0.2">
      <c r="A78" s="715"/>
      <c r="B78" s="147"/>
      <c r="C78" s="625" t="s">
        <v>3128</v>
      </c>
      <c r="D78" s="625" t="s">
        <v>13478</v>
      </c>
      <c r="E78" s="625" t="s">
        <v>3128</v>
      </c>
      <c r="F78" s="625" t="s">
        <v>12449</v>
      </c>
      <c r="G78" s="644"/>
      <c r="H78" s="625" t="s">
        <v>3128</v>
      </c>
      <c r="I78" s="626">
        <v>5793</v>
      </c>
      <c r="J78" s="626">
        <v>454</v>
      </c>
      <c r="K78" s="626">
        <v>242</v>
      </c>
      <c r="L78" s="626">
        <v>145</v>
      </c>
      <c r="M78" s="626"/>
      <c r="N78" s="626">
        <v>21</v>
      </c>
      <c r="O78" s="626">
        <v>5793</v>
      </c>
      <c r="P78" s="626"/>
      <c r="Q78" s="626"/>
      <c r="R78" s="613" t="s">
        <v>1830</v>
      </c>
      <c r="S78" s="627">
        <v>1144</v>
      </c>
      <c r="T78" s="625">
        <v>2004</v>
      </c>
      <c r="U78" s="627"/>
      <c r="V78" s="627"/>
      <c r="W78" s="626">
        <v>416</v>
      </c>
      <c r="X78" s="625"/>
      <c r="Y78" s="626">
        <v>416</v>
      </c>
      <c r="Z78" s="627"/>
      <c r="AA78" s="627"/>
      <c r="AB78" s="627"/>
      <c r="AC78" s="627"/>
      <c r="AD78" s="627"/>
      <c r="AE78" s="627"/>
      <c r="AF78" s="627"/>
      <c r="AG78" s="627"/>
      <c r="AH78" s="627"/>
      <c r="AI78" s="627"/>
      <c r="AJ78" s="627"/>
      <c r="AK78" s="627"/>
      <c r="AL78" s="815"/>
      <c r="AM78" s="815"/>
      <c r="AN78" s="815"/>
      <c r="AO78" s="815"/>
      <c r="AP78" s="815"/>
      <c r="AQ78" s="815"/>
      <c r="AR78" s="815"/>
      <c r="AS78" s="815"/>
      <c r="AT78" s="815"/>
      <c r="AU78" s="613" t="s">
        <v>1830</v>
      </c>
      <c r="AV78" s="815"/>
      <c r="AW78" s="613"/>
    </row>
    <row r="79" spans="1:49" ht="24" hidden="1" customHeight="1" x14ac:dyDescent="0.2">
      <c r="A79" s="715"/>
      <c r="B79" s="147"/>
      <c r="C79" s="625" t="s">
        <v>3128</v>
      </c>
      <c r="D79" s="625" t="s">
        <v>13479</v>
      </c>
      <c r="E79" s="625" t="s">
        <v>3128</v>
      </c>
      <c r="F79" s="818" t="s">
        <v>12449</v>
      </c>
      <c r="G79" s="644"/>
      <c r="H79" s="625" t="s">
        <v>3128</v>
      </c>
      <c r="I79" s="626">
        <v>6699</v>
      </c>
      <c r="J79" s="626"/>
      <c r="K79" s="626"/>
      <c r="L79" s="626">
        <v>145</v>
      </c>
      <c r="M79" s="626"/>
      <c r="N79" s="626">
        <v>21</v>
      </c>
      <c r="O79" s="626">
        <v>6699</v>
      </c>
      <c r="P79" s="626"/>
      <c r="Q79" s="626"/>
      <c r="R79" s="613"/>
      <c r="S79" s="627"/>
      <c r="T79" s="625">
        <v>2009</v>
      </c>
      <c r="U79" s="627"/>
      <c r="V79" s="627"/>
      <c r="W79" s="626">
        <v>59</v>
      </c>
      <c r="X79" s="625"/>
      <c r="Y79" s="626">
        <v>59</v>
      </c>
      <c r="Z79" s="627"/>
      <c r="AA79" s="627"/>
      <c r="AB79" s="627"/>
      <c r="AC79" s="627"/>
      <c r="AD79" s="627"/>
      <c r="AE79" s="627"/>
      <c r="AF79" s="627"/>
      <c r="AG79" s="627"/>
      <c r="AH79" s="627"/>
      <c r="AI79" s="627"/>
      <c r="AJ79" s="627"/>
      <c r="AK79" s="627"/>
      <c r="AL79" s="815"/>
      <c r="AM79" s="815"/>
      <c r="AN79" s="815"/>
      <c r="AO79" s="815"/>
      <c r="AP79" s="815"/>
      <c r="AQ79" s="815"/>
      <c r="AR79" s="815"/>
      <c r="AS79" s="815"/>
      <c r="AT79" s="815"/>
      <c r="AU79" s="613" t="s">
        <v>3294</v>
      </c>
      <c r="AV79" s="815"/>
      <c r="AW79" s="613" t="s">
        <v>3294</v>
      </c>
    </row>
    <row r="80" spans="1:49" ht="24" hidden="1" customHeight="1" x14ac:dyDescent="0.2">
      <c r="A80" s="715"/>
      <c r="B80" s="147"/>
      <c r="C80" s="625" t="s">
        <v>3128</v>
      </c>
      <c r="D80" s="625" t="s">
        <v>4349</v>
      </c>
      <c r="E80" s="625" t="s">
        <v>3128</v>
      </c>
      <c r="F80" s="625" t="s">
        <v>12449</v>
      </c>
      <c r="G80" s="644"/>
      <c r="H80" s="625" t="s">
        <v>3128</v>
      </c>
      <c r="I80" s="626">
        <v>8982</v>
      </c>
      <c r="J80" s="626">
        <v>235</v>
      </c>
      <c r="K80" s="626">
        <v>235.32</v>
      </c>
      <c r="L80" s="626">
        <v>145</v>
      </c>
      <c r="M80" s="626"/>
      <c r="N80" s="626">
        <v>15</v>
      </c>
      <c r="O80" s="626">
        <v>8982</v>
      </c>
      <c r="P80" s="626"/>
      <c r="Q80" s="626"/>
      <c r="R80" s="613"/>
      <c r="S80" s="627"/>
      <c r="T80" s="625">
        <v>2005</v>
      </c>
      <c r="U80" s="627"/>
      <c r="V80" s="627"/>
      <c r="W80" s="626"/>
      <c r="X80" s="625"/>
      <c r="Y80" s="626"/>
      <c r="Z80" s="627"/>
      <c r="AA80" s="627"/>
      <c r="AB80" s="627"/>
      <c r="AC80" s="627"/>
      <c r="AD80" s="627"/>
      <c r="AE80" s="627"/>
      <c r="AF80" s="627"/>
      <c r="AG80" s="627"/>
      <c r="AH80" s="627"/>
      <c r="AI80" s="627"/>
      <c r="AJ80" s="627"/>
      <c r="AK80" s="627"/>
      <c r="AL80" s="815"/>
      <c r="AM80" s="815"/>
      <c r="AN80" s="815"/>
      <c r="AO80" s="815"/>
      <c r="AP80" s="815"/>
      <c r="AQ80" s="815"/>
      <c r="AR80" s="815"/>
      <c r="AS80" s="815"/>
      <c r="AT80" s="815"/>
      <c r="AU80" s="613" t="s">
        <v>3294</v>
      </c>
      <c r="AV80" s="815"/>
      <c r="AW80" s="613"/>
    </row>
    <row r="81" spans="1:49" ht="24" hidden="1" customHeight="1" x14ac:dyDescent="0.2">
      <c r="A81" s="715">
        <v>7</v>
      </c>
      <c r="B81" s="147"/>
      <c r="C81" s="625" t="s">
        <v>3128</v>
      </c>
      <c r="D81" s="625" t="s">
        <v>10223</v>
      </c>
      <c r="E81" s="625" t="s">
        <v>3128</v>
      </c>
      <c r="F81" s="625" t="s">
        <v>12449</v>
      </c>
      <c r="G81" s="803"/>
      <c r="H81" s="625" t="s">
        <v>3128</v>
      </c>
      <c r="I81" s="626">
        <v>6144</v>
      </c>
      <c r="J81" s="626">
        <v>446</v>
      </c>
      <c r="K81" s="626">
        <v>446</v>
      </c>
      <c r="L81" s="626">
        <v>145</v>
      </c>
      <c r="M81" s="626"/>
      <c r="N81" s="626">
        <v>14</v>
      </c>
      <c r="O81" s="626">
        <v>6144</v>
      </c>
      <c r="P81" s="626"/>
      <c r="Q81" s="626"/>
      <c r="R81" s="613"/>
      <c r="S81" s="627"/>
      <c r="T81" s="625">
        <v>2013</v>
      </c>
      <c r="U81" s="627"/>
      <c r="V81" s="627"/>
      <c r="W81" s="626"/>
      <c r="X81" s="625"/>
      <c r="Y81" s="626"/>
      <c r="Z81" s="627"/>
      <c r="AA81" s="627"/>
      <c r="AB81" s="627"/>
      <c r="AC81" s="627"/>
      <c r="AD81" s="627"/>
      <c r="AE81" s="627"/>
      <c r="AF81" s="627"/>
      <c r="AG81" s="627"/>
      <c r="AH81" s="627"/>
      <c r="AI81" s="627"/>
      <c r="AJ81" s="627"/>
      <c r="AK81" s="627"/>
      <c r="AL81" s="815"/>
      <c r="AM81" s="815"/>
      <c r="AN81" s="815"/>
      <c r="AO81" s="815"/>
      <c r="AP81" s="815"/>
      <c r="AQ81" s="815"/>
      <c r="AR81" s="815"/>
      <c r="AS81" s="815"/>
      <c r="AT81" s="815"/>
      <c r="AU81" s="613"/>
      <c r="AV81" s="815"/>
      <c r="AW81" s="756"/>
    </row>
    <row r="82" spans="1:49" ht="24" hidden="1" customHeight="1" x14ac:dyDescent="0.2">
      <c r="A82" s="715">
        <v>8</v>
      </c>
      <c r="B82" s="147"/>
      <c r="C82" s="625" t="s">
        <v>1611</v>
      </c>
      <c r="D82" s="625" t="s">
        <v>4337</v>
      </c>
      <c r="E82" s="625" t="s">
        <v>1611</v>
      </c>
      <c r="F82" s="625" t="s">
        <v>4338</v>
      </c>
      <c r="G82" s="644"/>
      <c r="H82" s="625" t="s">
        <v>4339</v>
      </c>
      <c r="I82" s="626">
        <v>11905</v>
      </c>
      <c r="J82" s="626">
        <v>0</v>
      </c>
      <c r="K82" s="626">
        <v>0</v>
      </c>
      <c r="L82" s="626">
        <v>145</v>
      </c>
      <c r="M82" s="626">
        <v>21</v>
      </c>
      <c r="N82" s="626">
        <v>3</v>
      </c>
      <c r="O82" s="626">
        <v>4650</v>
      </c>
      <c r="P82" s="626"/>
      <c r="Q82" s="626"/>
      <c r="R82" s="613" t="s">
        <v>1830</v>
      </c>
      <c r="S82" s="627">
        <v>134</v>
      </c>
      <c r="T82" s="625">
        <v>2005</v>
      </c>
      <c r="U82" s="627"/>
      <c r="V82" s="627"/>
      <c r="W82" s="626">
        <v>68</v>
      </c>
      <c r="X82" s="625"/>
      <c r="Y82" s="626">
        <v>68</v>
      </c>
      <c r="Z82" s="627"/>
      <c r="AA82" s="627"/>
      <c r="AB82" s="627"/>
      <c r="AC82" s="627"/>
      <c r="AD82" s="627"/>
      <c r="AE82" s="627"/>
      <c r="AF82" s="627"/>
      <c r="AG82" s="627"/>
      <c r="AH82" s="627"/>
      <c r="AI82" s="627"/>
      <c r="AJ82" s="627"/>
      <c r="AK82" s="627"/>
      <c r="AL82" s="815"/>
      <c r="AM82" s="815"/>
      <c r="AN82" s="815"/>
      <c r="AO82" s="815"/>
      <c r="AP82" s="815"/>
      <c r="AQ82" s="815"/>
      <c r="AR82" s="815"/>
      <c r="AS82" s="815"/>
      <c r="AT82" s="815"/>
      <c r="AU82" s="613" t="s">
        <v>1830</v>
      </c>
      <c r="AV82" s="815"/>
      <c r="AW82" s="613"/>
    </row>
    <row r="83" spans="1:49" ht="24" hidden="1" customHeight="1" x14ac:dyDescent="0.2">
      <c r="A83" s="715">
        <v>11</v>
      </c>
      <c r="B83" s="147"/>
      <c r="C83" s="625" t="s">
        <v>3125</v>
      </c>
      <c r="D83" s="625" t="s">
        <v>4347</v>
      </c>
      <c r="E83" s="625" t="s">
        <v>3125</v>
      </c>
      <c r="F83" s="625" t="s">
        <v>12746</v>
      </c>
      <c r="G83" s="625"/>
      <c r="H83" s="625" t="s">
        <v>9454</v>
      </c>
      <c r="I83" s="626">
        <v>2900</v>
      </c>
      <c r="J83" s="626">
        <v>120</v>
      </c>
      <c r="K83" s="626">
        <v>120</v>
      </c>
      <c r="L83" s="626">
        <v>145</v>
      </c>
      <c r="M83" s="626">
        <v>20</v>
      </c>
      <c r="N83" s="626">
        <v>10</v>
      </c>
      <c r="O83" s="626">
        <v>2900</v>
      </c>
      <c r="P83" s="626"/>
      <c r="Q83" s="626"/>
      <c r="R83" s="613" t="s">
        <v>1830</v>
      </c>
      <c r="S83" s="627"/>
      <c r="T83" s="625">
        <v>2008</v>
      </c>
      <c r="U83" s="627"/>
      <c r="V83" s="627"/>
      <c r="W83" s="626">
        <v>450</v>
      </c>
      <c r="X83" s="625"/>
      <c r="Y83" s="626">
        <v>450</v>
      </c>
      <c r="Z83" s="627"/>
      <c r="AA83" s="627"/>
      <c r="AB83" s="627"/>
      <c r="AC83" s="627"/>
      <c r="AD83" s="627"/>
      <c r="AE83" s="627"/>
      <c r="AF83" s="627"/>
      <c r="AG83" s="627"/>
      <c r="AH83" s="627"/>
      <c r="AI83" s="627"/>
      <c r="AJ83" s="627"/>
      <c r="AK83" s="627"/>
      <c r="AL83" s="815"/>
      <c r="AM83" s="815"/>
      <c r="AN83" s="815"/>
      <c r="AO83" s="815"/>
      <c r="AP83" s="815"/>
      <c r="AQ83" s="815"/>
      <c r="AR83" s="815"/>
      <c r="AS83" s="815"/>
      <c r="AT83" s="815"/>
      <c r="AU83" s="613"/>
      <c r="AV83" s="815"/>
      <c r="AW83" s="815"/>
    </row>
    <row r="84" spans="1:49" ht="24" hidden="1" customHeight="1" x14ac:dyDescent="0.2">
      <c r="A84" s="715">
        <v>12</v>
      </c>
      <c r="B84" s="147"/>
      <c r="C84" s="625" t="s">
        <v>3174</v>
      </c>
      <c r="D84" s="625" t="s">
        <v>4354</v>
      </c>
      <c r="E84" s="625" t="s">
        <v>3174</v>
      </c>
      <c r="F84" s="625" t="s">
        <v>4348</v>
      </c>
      <c r="G84" s="625"/>
      <c r="H84" s="625" t="s">
        <v>3174</v>
      </c>
      <c r="I84" s="626">
        <v>21673</v>
      </c>
      <c r="J84" s="626">
        <v>693.67</v>
      </c>
      <c r="K84" s="626">
        <v>741.07</v>
      </c>
      <c r="L84" s="626">
        <v>145</v>
      </c>
      <c r="M84" s="626">
        <v>26</v>
      </c>
      <c r="N84" s="626">
        <v>4</v>
      </c>
      <c r="O84" s="626">
        <v>3770</v>
      </c>
      <c r="P84" s="626"/>
      <c r="Q84" s="626"/>
      <c r="R84" s="613" t="s">
        <v>1830</v>
      </c>
      <c r="S84" s="627">
        <v>1144</v>
      </c>
      <c r="T84" s="625">
        <v>2002</v>
      </c>
      <c r="U84" s="627"/>
      <c r="V84" s="627"/>
      <c r="W84" s="626">
        <v>1144</v>
      </c>
      <c r="X84" s="625"/>
      <c r="Y84" s="626">
        <v>1144</v>
      </c>
      <c r="Z84" s="627"/>
      <c r="AA84" s="627"/>
      <c r="AB84" s="627"/>
      <c r="AC84" s="627"/>
      <c r="AD84" s="627"/>
      <c r="AE84" s="627"/>
      <c r="AF84" s="627"/>
      <c r="AG84" s="627"/>
      <c r="AH84" s="627"/>
      <c r="AI84" s="627"/>
      <c r="AJ84" s="627"/>
      <c r="AK84" s="627"/>
      <c r="AL84" s="815"/>
      <c r="AM84" s="815"/>
      <c r="AN84" s="815"/>
      <c r="AO84" s="815"/>
      <c r="AP84" s="815"/>
      <c r="AQ84" s="815"/>
      <c r="AR84" s="815"/>
      <c r="AS84" s="815"/>
      <c r="AT84" s="815"/>
      <c r="AU84" s="613" t="s">
        <v>1830</v>
      </c>
      <c r="AV84" s="627"/>
      <c r="AW84" s="627"/>
    </row>
    <row r="85" spans="1:49" ht="24" hidden="1" customHeight="1" x14ac:dyDescent="0.2">
      <c r="A85" s="715"/>
      <c r="B85" s="147"/>
      <c r="C85" s="625" t="s">
        <v>3154</v>
      </c>
      <c r="D85" s="625" t="s">
        <v>4352</v>
      </c>
      <c r="E85" s="625" t="s">
        <v>3154</v>
      </c>
      <c r="F85" s="625"/>
      <c r="G85" s="644"/>
      <c r="H85" s="625" t="s">
        <v>4353</v>
      </c>
      <c r="I85" s="626">
        <v>7359</v>
      </c>
      <c r="J85" s="626">
        <v>204</v>
      </c>
      <c r="K85" s="626">
        <v>204</v>
      </c>
      <c r="L85" s="626">
        <v>180</v>
      </c>
      <c r="M85" s="626">
        <v>24</v>
      </c>
      <c r="N85" s="626">
        <v>10</v>
      </c>
      <c r="O85" s="626">
        <v>4320</v>
      </c>
      <c r="P85" s="626"/>
      <c r="Q85" s="626"/>
      <c r="R85" s="613" t="s">
        <v>1830</v>
      </c>
      <c r="S85" s="627"/>
      <c r="T85" s="625">
        <v>2001</v>
      </c>
      <c r="U85" s="627"/>
      <c r="V85" s="627"/>
      <c r="W85" s="626"/>
      <c r="X85" s="625"/>
      <c r="Y85" s="626"/>
      <c r="Z85" s="627"/>
      <c r="AA85" s="627"/>
      <c r="AB85" s="627"/>
      <c r="AC85" s="627"/>
      <c r="AD85" s="627"/>
      <c r="AE85" s="627"/>
      <c r="AF85" s="627"/>
      <c r="AG85" s="627"/>
      <c r="AH85" s="627"/>
      <c r="AI85" s="627"/>
      <c r="AJ85" s="627"/>
      <c r="AK85" s="627"/>
      <c r="AL85" s="815"/>
      <c r="AM85" s="815"/>
      <c r="AN85" s="815"/>
      <c r="AO85" s="815"/>
      <c r="AP85" s="815"/>
      <c r="AQ85" s="815"/>
      <c r="AR85" s="815"/>
      <c r="AS85" s="815"/>
      <c r="AT85" s="815"/>
      <c r="AU85" s="613" t="s">
        <v>1830</v>
      </c>
      <c r="AV85" s="815"/>
      <c r="AW85" s="613"/>
    </row>
    <row r="86" spans="1:49" ht="24" hidden="1" customHeight="1" x14ac:dyDescent="0.2">
      <c r="A86" s="715">
        <v>13</v>
      </c>
      <c r="B86" s="147"/>
      <c r="C86" s="625" t="s">
        <v>3306</v>
      </c>
      <c r="D86" s="625" t="s">
        <v>10224</v>
      </c>
      <c r="E86" s="625" t="s">
        <v>3306</v>
      </c>
      <c r="F86" s="625"/>
      <c r="G86" s="803"/>
      <c r="H86" s="625" t="s">
        <v>1828</v>
      </c>
      <c r="I86" s="626">
        <v>4934</v>
      </c>
      <c r="J86" s="626">
        <v>189</v>
      </c>
      <c r="K86" s="626">
        <v>189</v>
      </c>
      <c r="L86" s="626">
        <v>145</v>
      </c>
      <c r="M86" s="626">
        <v>60</v>
      </c>
      <c r="N86" s="626">
        <v>21</v>
      </c>
      <c r="O86" s="626">
        <v>4934</v>
      </c>
      <c r="P86" s="626"/>
      <c r="Q86" s="626"/>
      <c r="R86" s="613" t="s">
        <v>1830</v>
      </c>
      <c r="S86" s="627"/>
      <c r="T86" s="625">
        <v>2017</v>
      </c>
      <c r="U86" s="627"/>
      <c r="V86" s="627"/>
      <c r="W86" s="626">
        <v>959</v>
      </c>
      <c r="X86" s="625">
        <v>1989</v>
      </c>
      <c r="Y86" s="626">
        <v>1625</v>
      </c>
      <c r="Z86" s="627"/>
      <c r="AA86" s="627"/>
      <c r="AB86" s="627"/>
      <c r="AC86" s="627"/>
      <c r="AD86" s="627"/>
      <c r="AE86" s="627"/>
      <c r="AF86" s="627"/>
      <c r="AG86" s="627"/>
      <c r="AH86" s="627"/>
      <c r="AI86" s="627"/>
      <c r="AJ86" s="627"/>
      <c r="AK86" s="627"/>
      <c r="AL86" s="815"/>
      <c r="AM86" s="815"/>
      <c r="AN86" s="815"/>
      <c r="AO86" s="815"/>
      <c r="AP86" s="815"/>
      <c r="AQ86" s="815"/>
      <c r="AR86" s="815"/>
      <c r="AS86" s="815"/>
      <c r="AT86" s="815"/>
      <c r="AU86" s="613"/>
      <c r="AV86" s="815"/>
      <c r="AW86" s="613"/>
    </row>
    <row r="87" spans="1:49" ht="24" hidden="1" customHeight="1" x14ac:dyDescent="0.2">
      <c r="A87" s="715">
        <v>14</v>
      </c>
      <c r="B87" s="147"/>
      <c r="C87" s="625" t="s">
        <v>3168</v>
      </c>
      <c r="D87" s="625" t="s">
        <v>4355</v>
      </c>
      <c r="E87" s="625" t="s">
        <v>3168</v>
      </c>
      <c r="F87" s="818"/>
      <c r="G87" s="644"/>
      <c r="H87" s="625" t="s">
        <v>15649</v>
      </c>
      <c r="I87" s="626">
        <v>3479</v>
      </c>
      <c r="J87" s="626">
        <v>142.6</v>
      </c>
      <c r="K87" s="626">
        <v>142.6</v>
      </c>
      <c r="L87" s="626">
        <v>145</v>
      </c>
      <c r="M87" s="626">
        <v>23</v>
      </c>
      <c r="N87" s="626">
        <v>3</v>
      </c>
      <c r="O87" s="626">
        <v>3306</v>
      </c>
      <c r="P87" s="626"/>
      <c r="Q87" s="626"/>
      <c r="R87" s="645" t="s">
        <v>1830</v>
      </c>
      <c r="S87" s="627"/>
      <c r="T87" s="625">
        <v>2004</v>
      </c>
      <c r="U87" s="627"/>
      <c r="V87" s="627"/>
      <c r="W87" s="626">
        <v>49</v>
      </c>
      <c r="X87" s="625"/>
      <c r="Y87" s="626">
        <v>49</v>
      </c>
      <c r="Z87" s="627"/>
      <c r="AA87" s="627"/>
      <c r="AB87" s="627"/>
      <c r="AC87" s="627"/>
      <c r="AD87" s="627"/>
      <c r="AE87" s="627"/>
      <c r="AF87" s="627"/>
      <c r="AG87" s="627"/>
      <c r="AH87" s="627"/>
      <c r="AI87" s="627"/>
      <c r="AJ87" s="627"/>
      <c r="AK87" s="627"/>
      <c r="AL87" s="815"/>
      <c r="AM87" s="815"/>
      <c r="AN87" s="815"/>
      <c r="AO87" s="815"/>
      <c r="AP87" s="815"/>
      <c r="AQ87" s="815"/>
      <c r="AR87" s="815"/>
      <c r="AS87" s="815"/>
      <c r="AT87" s="815"/>
      <c r="AU87" s="613" t="s">
        <v>1830</v>
      </c>
      <c r="AV87" s="815"/>
      <c r="AW87" s="613"/>
    </row>
    <row r="88" spans="1:49" ht="24" hidden="1" customHeight="1" x14ac:dyDescent="0.2">
      <c r="A88" s="715"/>
      <c r="B88" s="147"/>
      <c r="C88" s="625" t="s">
        <v>1004</v>
      </c>
      <c r="D88" s="625" t="s">
        <v>4356</v>
      </c>
      <c r="E88" s="625" t="s">
        <v>1004</v>
      </c>
      <c r="F88" s="818" t="s">
        <v>13377</v>
      </c>
      <c r="G88" s="644"/>
      <c r="H88" s="625" t="s">
        <v>1004</v>
      </c>
      <c r="I88" s="626">
        <v>18609</v>
      </c>
      <c r="J88" s="626">
        <v>167.67</v>
      </c>
      <c r="K88" s="626">
        <v>167.67</v>
      </c>
      <c r="L88" s="626">
        <v>145</v>
      </c>
      <c r="M88" s="626">
        <v>30</v>
      </c>
      <c r="N88" s="626">
        <v>21</v>
      </c>
      <c r="O88" s="626">
        <v>4350</v>
      </c>
      <c r="P88" s="626"/>
      <c r="Q88" s="626"/>
      <c r="R88" s="645" t="s">
        <v>1830</v>
      </c>
      <c r="S88" s="815" t="s">
        <v>11578</v>
      </c>
      <c r="T88" s="625"/>
      <c r="U88" s="815" t="s">
        <v>11579</v>
      </c>
      <c r="V88" s="815"/>
      <c r="W88" s="626"/>
      <c r="X88" s="815"/>
      <c r="Y88" s="626">
        <v>1788</v>
      </c>
      <c r="Z88" s="815"/>
      <c r="AA88" s="815"/>
      <c r="AB88" s="815"/>
      <c r="AC88" s="815"/>
      <c r="AD88" s="815"/>
      <c r="AE88" s="815"/>
      <c r="AF88" s="815"/>
      <c r="AG88" s="815"/>
      <c r="AH88" s="815"/>
      <c r="AI88" s="815"/>
      <c r="AJ88" s="815"/>
      <c r="AK88" s="815"/>
      <c r="AL88" s="815"/>
      <c r="AM88" s="815"/>
      <c r="AN88" s="815"/>
      <c r="AO88" s="815"/>
      <c r="AP88" s="815"/>
      <c r="AQ88" s="815"/>
      <c r="AR88" s="815"/>
      <c r="AS88" s="815"/>
      <c r="AT88" s="815"/>
      <c r="AU88" s="674" t="s">
        <v>1830</v>
      </c>
      <c r="AV88" s="613"/>
      <c r="AW88" s="613" t="s">
        <v>11579</v>
      </c>
    </row>
    <row r="89" spans="1:49" ht="24" hidden="1" customHeight="1" x14ac:dyDescent="0.2">
      <c r="A89" s="715" t="s">
        <v>146</v>
      </c>
      <c r="B89" s="147"/>
      <c r="C89" s="625" t="s">
        <v>1004</v>
      </c>
      <c r="D89" s="625" t="s">
        <v>4357</v>
      </c>
      <c r="E89" s="625" t="s">
        <v>1004</v>
      </c>
      <c r="F89" s="818" t="s">
        <v>13377</v>
      </c>
      <c r="G89" s="644"/>
      <c r="H89" s="625" t="s">
        <v>1004</v>
      </c>
      <c r="I89" s="626">
        <v>495</v>
      </c>
      <c r="J89" s="626">
        <v>98</v>
      </c>
      <c r="K89" s="626">
        <v>177</v>
      </c>
      <c r="L89" s="626">
        <v>145</v>
      </c>
      <c r="M89" s="626">
        <v>16</v>
      </c>
      <c r="N89" s="626">
        <v>14</v>
      </c>
      <c r="O89" s="626"/>
      <c r="P89" s="626"/>
      <c r="Q89" s="626"/>
      <c r="R89" s="645"/>
      <c r="S89" s="815">
        <v>2004</v>
      </c>
      <c r="T89" s="625"/>
      <c r="U89" s="815"/>
      <c r="V89" s="815"/>
      <c r="W89" s="626"/>
      <c r="X89" s="815"/>
      <c r="Y89" s="626"/>
      <c r="Z89" s="815"/>
      <c r="AA89" s="815"/>
      <c r="AB89" s="815"/>
      <c r="AC89" s="815"/>
      <c r="AD89" s="815"/>
      <c r="AE89" s="815"/>
      <c r="AF89" s="815"/>
      <c r="AG89" s="815"/>
      <c r="AH89" s="815"/>
      <c r="AI89" s="815"/>
      <c r="AJ89" s="815"/>
      <c r="AK89" s="815"/>
      <c r="AL89" s="815"/>
      <c r="AM89" s="815"/>
      <c r="AN89" s="815"/>
      <c r="AO89" s="815"/>
      <c r="AP89" s="815"/>
      <c r="AQ89" s="815"/>
      <c r="AR89" s="815"/>
      <c r="AS89" s="815"/>
      <c r="AT89" s="815"/>
      <c r="AU89" s="674"/>
      <c r="AV89" s="613"/>
      <c r="AW89" s="613"/>
    </row>
    <row r="90" spans="1:49" ht="24" hidden="1" customHeight="1" x14ac:dyDescent="0.2">
      <c r="A90" s="715" t="s">
        <v>147</v>
      </c>
      <c r="B90" s="147"/>
      <c r="C90" s="625" t="s">
        <v>1004</v>
      </c>
      <c r="D90" s="625" t="s">
        <v>10225</v>
      </c>
      <c r="E90" s="625" t="s">
        <v>1004</v>
      </c>
      <c r="F90" s="625" t="s">
        <v>13377</v>
      </c>
      <c r="G90" s="625"/>
      <c r="H90" s="625" t="s">
        <v>1004</v>
      </c>
      <c r="I90" s="626">
        <v>2938</v>
      </c>
      <c r="J90" s="626">
        <v>100</v>
      </c>
      <c r="K90" s="626">
        <v>100</v>
      </c>
      <c r="L90" s="626"/>
      <c r="M90" s="626"/>
      <c r="N90" s="626">
        <v>21</v>
      </c>
      <c r="O90" s="626"/>
      <c r="P90" s="626"/>
      <c r="Q90" s="626"/>
      <c r="R90" s="613"/>
      <c r="S90" s="627">
        <v>2003</v>
      </c>
      <c r="T90" s="625"/>
      <c r="U90" s="627"/>
      <c r="V90" s="627"/>
      <c r="W90" s="626"/>
      <c r="X90" s="625"/>
      <c r="Y90" s="626"/>
      <c r="Z90" s="627"/>
      <c r="AA90" s="627"/>
      <c r="AB90" s="627"/>
      <c r="AC90" s="627"/>
      <c r="AD90" s="627"/>
      <c r="AE90" s="627"/>
      <c r="AF90" s="627"/>
      <c r="AG90" s="627"/>
      <c r="AH90" s="627"/>
      <c r="AI90" s="627"/>
      <c r="AJ90" s="627"/>
      <c r="AK90" s="627"/>
      <c r="AL90" s="815"/>
      <c r="AM90" s="815"/>
      <c r="AN90" s="815"/>
      <c r="AO90" s="815"/>
      <c r="AP90" s="815"/>
      <c r="AQ90" s="815"/>
      <c r="AR90" s="815"/>
      <c r="AS90" s="815"/>
      <c r="AT90" s="815"/>
      <c r="AU90" s="613"/>
      <c r="AV90" s="815"/>
      <c r="AW90" s="613"/>
    </row>
    <row r="91" spans="1:49" ht="24" hidden="1" customHeight="1" x14ac:dyDescent="0.2">
      <c r="A91" s="715"/>
      <c r="B91" s="147"/>
      <c r="C91" s="625" t="s">
        <v>1004</v>
      </c>
      <c r="D91" s="625" t="s">
        <v>10226</v>
      </c>
      <c r="E91" s="625" t="s">
        <v>1004</v>
      </c>
      <c r="F91" s="625" t="s">
        <v>13378</v>
      </c>
      <c r="G91" s="625"/>
      <c r="H91" s="625" t="s">
        <v>1004</v>
      </c>
      <c r="I91" s="626">
        <v>16300</v>
      </c>
      <c r="J91" s="626"/>
      <c r="K91" s="626"/>
      <c r="L91" s="626"/>
      <c r="M91" s="626"/>
      <c r="N91" s="626">
        <v>21</v>
      </c>
      <c r="O91" s="626"/>
      <c r="P91" s="626"/>
      <c r="Q91" s="626"/>
      <c r="R91" s="613"/>
      <c r="S91" s="627">
        <v>2016</v>
      </c>
      <c r="T91" s="625"/>
      <c r="U91" s="627"/>
      <c r="V91" s="627"/>
      <c r="W91" s="626"/>
      <c r="X91" s="625"/>
      <c r="Y91" s="626"/>
      <c r="Z91" s="627"/>
      <c r="AA91" s="627"/>
      <c r="AB91" s="627"/>
      <c r="AC91" s="627"/>
      <c r="AD91" s="627"/>
      <c r="AE91" s="627"/>
      <c r="AF91" s="627"/>
      <c r="AG91" s="627"/>
      <c r="AH91" s="627"/>
      <c r="AI91" s="627"/>
      <c r="AJ91" s="627"/>
      <c r="AK91" s="627"/>
      <c r="AL91" s="815"/>
      <c r="AM91" s="815"/>
      <c r="AN91" s="815"/>
      <c r="AO91" s="815"/>
      <c r="AP91" s="815"/>
      <c r="AQ91" s="815"/>
      <c r="AR91" s="815"/>
      <c r="AS91" s="815"/>
      <c r="AT91" s="815"/>
      <c r="AU91" s="613"/>
      <c r="AV91" s="815"/>
      <c r="AW91" s="613"/>
    </row>
    <row r="92" spans="1:49" ht="24" hidden="1" customHeight="1" x14ac:dyDescent="0.2">
      <c r="A92" s="715"/>
      <c r="B92" s="147"/>
      <c r="C92" s="625" t="s">
        <v>3327</v>
      </c>
      <c r="D92" s="625" t="s">
        <v>4374</v>
      </c>
      <c r="E92" s="625" t="s">
        <v>3327</v>
      </c>
      <c r="F92" s="625" t="s">
        <v>4365</v>
      </c>
      <c r="G92" s="644"/>
      <c r="H92" s="625" t="s">
        <v>3327</v>
      </c>
      <c r="I92" s="626">
        <v>8932</v>
      </c>
      <c r="J92" s="626">
        <v>466.56</v>
      </c>
      <c r="K92" s="626">
        <v>466.56</v>
      </c>
      <c r="L92" s="626">
        <v>145</v>
      </c>
      <c r="M92" s="626">
        <v>40</v>
      </c>
      <c r="N92" s="626">
        <v>3</v>
      </c>
      <c r="O92" s="626">
        <v>5800</v>
      </c>
      <c r="P92" s="626"/>
      <c r="Q92" s="626"/>
      <c r="R92" s="613"/>
      <c r="S92" s="627">
        <v>96</v>
      </c>
      <c r="T92" s="625">
        <v>2013</v>
      </c>
      <c r="U92" s="627"/>
      <c r="V92" s="627"/>
      <c r="W92" s="626">
        <v>96</v>
      </c>
      <c r="X92" s="625"/>
      <c r="Y92" s="626">
        <v>1650</v>
      </c>
      <c r="Z92" s="627"/>
      <c r="AA92" s="627"/>
      <c r="AB92" s="627"/>
      <c r="AC92" s="627"/>
      <c r="AD92" s="627"/>
      <c r="AE92" s="627"/>
      <c r="AF92" s="627"/>
      <c r="AG92" s="627"/>
      <c r="AH92" s="627"/>
      <c r="AI92" s="627"/>
      <c r="AJ92" s="627"/>
      <c r="AK92" s="627"/>
      <c r="AL92" s="627"/>
      <c r="AM92" s="627"/>
      <c r="AN92" s="627"/>
      <c r="AO92" s="627"/>
      <c r="AP92" s="627"/>
      <c r="AQ92" s="627"/>
      <c r="AR92" s="627"/>
      <c r="AS92" s="627"/>
      <c r="AT92" s="627"/>
      <c r="AU92" s="613" t="s">
        <v>4375</v>
      </c>
      <c r="AV92" s="815"/>
      <c r="AW92" s="613"/>
    </row>
    <row r="93" spans="1:49" ht="24" hidden="1" customHeight="1" x14ac:dyDescent="0.2">
      <c r="A93" s="715"/>
      <c r="B93" s="147"/>
      <c r="C93" s="625" t="s">
        <v>3327</v>
      </c>
      <c r="D93" s="625" t="s">
        <v>13482</v>
      </c>
      <c r="E93" s="625" t="s">
        <v>3327</v>
      </c>
      <c r="F93" s="818" t="s">
        <v>13483</v>
      </c>
      <c r="G93" s="644"/>
      <c r="H93" s="625" t="s">
        <v>3327</v>
      </c>
      <c r="I93" s="626">
        <v>3060</v>
      </c>
      <c r="J93" s="626">
        <v>36</v>
      </c>
      <c r="K93" s="626">
        <v>36</v>
      </c>
      <c r="L93" s="626">
        <v>145</v>
      </c>
      <c r="M93" s="626">
        <v>7</v>
      </c>
      <c r="N93" s="626">
        <v>3</v>
      </c>
      <c r="O93" s="626">
        <v>3060</v>
      </c>
      <c r="P93" s="626"/>
      <c r="Q93" s="626"/>
      <c r="R93" s="613"/>
      <c r="S93" s="627"/>
      <c r="T93" s="625">
        <v>2013</v>
      </c>
      <c r="U93" s="627"/>
      <c r="V93" s="627"/>
      <c r="W93" s="626"/>
      <c r="X93" s="625"/>
      <c r="Y93" s="626">
        <v>20</v>
      </c>
      <c r="Z93" s="627"/>
      <c r="AA93" s="627"/>
      <c r="AB93" s="627"/>
      <c r="AC93" s="627"/>
      <c r="AD93" s="627"/>
      <c r="AE93" s="627"/>
      <c r="AF93" s="627"/>
      <c r="AG93" s="627"/>
      <c r="AH93" s="627"/>
      <c r="AI93" s="627"/>
      <c r="AJ93" s="627"/>
      <c r="AK93" s="627"/>
      <c r="AL93" s="815"/>
      <c r="AM93" s="815"/>
      <c r="AN93" s="815"/>
      <c r="AO93" s="815"/>
      <c r="AP93" s="815"/>
      <c r="AQ93" s="815"/>
      <c r="AR93" s="815"/>
      <c r="AS93" s="815"/>
      <c r="AT93" s="815"/>
      <c r="AU93" s="613"/>
      <c r="AV93" s="815"/>
      <c r="AW93" s="613" t="s">
        <v>13484</v>
      </c>
    </row>
    <row r="94" spans="1:49" ht="24" hidden="1" customHeight="1" x14ac:dyDescent="0.2">
      <c r="A94" s="715" t="s">
        <v>179</v>
      </c>
      <c r="B94" s="147"/>
      <c r="C94" s="613" t="s">
        <v>3189</v>
      </c>
      <c r="D94" s="613" t="s">
        <v>4358</v>
      </c>
      <c r="E94" s="613" t="s">
        <v>3189</v>
      </c>
      <c r="F94" s="613" t="s">
        <v>12464</v>
      </c>
      <c r="G94" s="613" t="s">
        <v>417</v>
      </c>
      <c r="H94" s="613" t="s">
        <v>12465</v>
      </c>
      <c r="I94" s="614">
        <v>2600</v>
      </c>
      <c r="J94" s="614">
        <v>99</v>
      </c>
      <c r="K94" s="614">
        <v>173</v>
      </c>
      <c r="L94" s="614">
        <v>130</v>
      </c>
      <c r="M94" s="614">
        <v>20</v>
      </c>
      <c r="N94" s="614">
        <v>8</v>
      </c>
      <c r="O94" s="614">
        <v>2600</v>
      </c>
      <c r="P94" s="614" t="s">
        <v>417</v>
      </c>
      <c r="Q94" s="614" t="s">
        <v>417</v>
      </c>
      <c r="R94" s="613" t="s">
        <v>1830</v>
      </c>
      <c r="S94" s="613">
        <v>120</v>
      </c>
      <c r="T94" s="613">
        <v>1988</v>
      </c>
      <c r="U94" s="613"/>
      <c r="V94" s="613"/>
      <c r="W94" s="614">
        <v>120</v>
      </c>
      <c r="X94" s="613"/>
      <c r="Y94" s="614">
        <v>120</v>
      </c>
      <c r="Z94" s="613"/>
      <c r="AA94" s="613"/>
      <c r="AB94" s="613"/>
      <c r="AC94" s="613"/>
      <c r="AD94" s="613"/>
      <c r="AE94" s="613"/>
      <c r="AF94" s="613"/>
      <c r="AG94" s="613"/>
      <c r="AH94" s="613"/>
      <c r="AI94" s="613"/>
      <c r="AJ94" s="613"/>
      <c r="AK94" s="613"/>
      <c r="AL94" s="613"/>
      <c r="AM94" s="613"/>
      <c r="AN94" s="613"/>
      <c r="AO94" s="613"/>
      <c r="AP94" s="613"/>
      <c r="AQ94" s="613"/>
      <c r="AR94" s="613"/>
      <c r="AS94" s="613"/>
      <c r="AT94" s="613"/>
      <c r="AU94" s="613" t="s">
        <v>1830</v>
      </c>
      <c r="AV94" s="815"/>
      <c r="AW94" s="613"/>
    </row>
    <row r="95" spans="1:49" ht="24" hidden="1" customHeight="1" x14ac:dyDescent="0.2">
      <c r="A95" s="621" t="s">
        <v>180</v>
      </c>
      <c r="B95" s="147"/>
      <c r="C95" s="625" t="s">
        <v>3189</v>
      </c>
      <c r="D95" s="625" t="s">
        <v>4359</v>
      </c>
      <c r="E95" s="625" t="s">
        <v>3189</v>
      </c>
      <c r="F95" s="625" t="s">
        <v>12942</v>
      </c>
      <c r="G95" s="644"/>
      <c r="H95" s="625" t="s">
        <v>3189</v>
      </c>
      <c r="I95" s="626">
        <v>3490</v>
      </c>
      <c r="J95" s="626">
        <v>130.55000000000001</v>
      </c>
      <c r="K95" s="626">
        <v>196.16</v>
      </c>
      <c r="L95" s="626">
        <v>145</v>
      </c>
      <c r="M95" s="626">
        <v>15</v>
      </c>
      <c r="N95" s="626">
        <v>8</v>
      </c>
      <c r="O95" s="626">
        <v>2175</v>
      </c>
      <c r="P95" s="626"/>
      <c r="Q95" s="626"/>
      <c r="R95" s="613" t="s">
        <v>1830</v>
      </c>
      <c r="S95" s="627"/>
      <c r="T95" s="625">
        <v>2002</v>
      </c>
      <c r="U95" s="627"/>
      <c r="V95" s="627"/>
      <c r="W95" s="626"/>
      <c r="X95" s="625"/>
      <c r="Y95" s="626"/>
      <c r="Z95" s="627"/>
      <c r="AA95" s="627"/>
      <c r="AB95" s="627"/>
      <c r="AC95" s="627"/>
      <c r="AD95" s="627"/>
      <c r="AE95" s="627"/>
      <c r="AF95" s="627"/>
      <c r="AG95" s="627"/>
      <c r="AH95" s="627"/>
      <c r="AI95" s="627"/>
      <c r="AJ95" s="627"/>
      <c r="AK95" s="627"/>
      <c r="AL95" s="815"/>
      <c r="AM95" s="815"/>
      <c r="AN95" s="815"/>
      <c r="AO95" s="815"/>
      <c r="AP95" s="815"/>
      <c r="AQ95" s="815"/>
      <c r="AR95" s="815"/>
      <c r="AS95" s="815"/>
      <c r="AT95" s="815"/>
      <c r="AU95" s="613" t="s">
        <v>1830</v>
      </c>
      <c r="AV95" s="815"/>
      <c r="AW95" s="613"/>
    </row>
    <row r="96" spans="1:49" ht="24" hidden="1" customHeight="1" x14ac:dyDescent="0.2">
      <c r="A96" s="621" t="s">
        <v>186</v>
      </c>
      <c r="B96" s="147"/>
      <c r="C96" s="625" t="s">
        <v>3189</v>
      </c>
      <c r="D96" s="625" t="s">
        <v>4360</v>
      </c>
      <c r="E96" s="625" t="s">
        <v>3189</v>
      </c>
      <c r="F96" s="625" t="s">
        <v>13396</v>
      </c>
      <c r="G96" s="644"/>
      <c r="H96" s="625" t="s">
        <v>3189</v>
      </c>
      <c r="I96" s="626"/>
      <c r="J96" s="626">
        <v>157.80000000000001</v>
      </c>
      <c r="K96" s="626">
        <v>214.8</v>
      </c>
      <c r="L96" s="626">
        <v>145</v>
      </c>
      <c r="M96" s="626">
        <v>20</v>
      </c>
      <c r="N96" s="626">
        <v>8</v>
      </c>
      <c r="O96" s="626">
        <v>2900</v>
      </c>
      <c r="P96" s="626"/>
      <c r="Q96" s="626"/>
      <c r="R96" s="613"/>
      <c r="S96" s="627"/>
      <c r="T96" s="625">
        <v>2010</v>
      </c>
      <c r="U96" s="627"/>
      <c r="V96" s="627"/>
      <c r="W96" s="626"/>
      <c r="X96" s="625"/>
      <c r="Y96" s="626"/>
      <c r="Z96" s="627"/>
      <c r="AA96" s="627"/>
      <c r="AB96" s="627"/>
      <c r="AC96" s="627"/>
      <c r="AD96" s="627"/>
      <c r="AE96" s="627"/>
      <c r="AF96" s="627"/>
      <c r="AG96" s="627"/>
      <c r="AH96" s="627"/>
      <c r="AI96" s="627"/>
      <c r="AJ96" s="627"/>
      <c r="AK96" s="627"/>
      <c r="AL96" s="815"/>
      <c r="AM96" s="815"/>
      <c r="AN96" s="815"/>
      <c r="AO96" s="815"/>
      <c r="AP96" s="815"/>
      <c r="AQ96" s="815"/>
      <c r="AR96" s="815"/>
      <c r="AS96" s="815"/>
      <c r="AT96" s="815"/>
      <c r="AU96" s="613" t="s">
        <v>4361</v>
      </c>
      <c r="AV96" s="815"/>
      <c r="AW96" s="613" t="s">
        <v>4361</v>
      </c>
    </row>
    <row r="97" spans="1:49" ht="24" hidden="1" customHeight="1" x14ac:dyDescent="0.2">
      <c r="A97" s="621" t="s">
        <v>187</v>
      </c>
      <c r="B97" s="147"/>
      <c r="C97" s="625" t="s">
        <v>3189</v>
      </c>
      <c r="D97" s="625" t="s">
        <v>4362</v>
      </c>
      <c r="E97" s="625" t="s">
        <v>3189</v>
      </c>
      <c r="F97" s="625" t="s">
        <v>13397</v>
      </c>
      <c r="G97" s="644"/>
      <c r="H97" s="625" t="s">
        <v>3189</v>
      </c>
      <c r="I97" s="626">
        <v>2900</v>
      </c>
      <c r="J97" s="626">
        <v>344.5</v>
      </c>
      <c r="K97" s="626">
        <v>344.5</v>
      </c>
      <c r="L97" s="626">
        <v>145</v>
      </c>
      <c r="M97" s="626">
        <v>20</v>
      </c>
      <c r="N97" s="626">
        <v>8</v>
      </c>
      <c r="O97" s="626">
        <v>2900</v>
      </c>
      <c r="P97" s="626"/>
      <c r="Q97" s="626"/>
      <c r="R97" s="613" t="s">
        <v>1830</v>
      </c>
      <c r="S97" s="627"/>
      <c r="T97" s="625">
        <v>2009</v>
      </c>
      <c r="U97" s="627"/>
      <c r="V97" s="627"/>
      <c r="W97" s="626"/>
      <c r="X97" s="625"/>
      <c r="Y97" s="626"/>
      <c r="Z97" s="627"/>
      <c r="AA97" s="627"/>
      <c r="AB97" s="627"/>
      <c r="AC97" s="627"/>
      <c r="AD97" s="627"/>
      <c r="AE97" s="627"/>
      <c r="AF97" s="627"/>
      <c r="AG97" s="627"/>
      <c r="AH97" s="627"/>
      <c r="AI97" s="627"/>
      <c r="AJ97" s="627"/>
      <c r="AK97" s="627"/>
      <c r="AL97" s="815"/>
      <c r="AM97" s="815"/>
      <c r="AN97" s="815"/>
      <c r="AO97" s="815"/>
      <c r="AP97" s="815"/>
      <c r="AQ97" s="815"/>
      <c r="AR97" s="815"/>
      <c r="AS97" s="815"/>
      <c r="AT97" s="815"/>
      <c r="AU97" s="613" t="s">
        <v>4363</v>
      </c>
      <c r="AV97" s="815"/>
      <c r="AW97" s="613"/>
    </row>
    <row r="98" spans="1:49" ht="24" hidden="1" customHeight="1" x14ac:dyDescent="0.2">
      <c r="A98" s="621" t="s">
        <v>188</v>
      </c>
      <c r="B98" s="147"/>
      <c r="C98" s="625" t="s">
        <v>3189</v>
      </c>
      <c r="D98" s="625" t="s">
        <v>4364</v>
      </c>
      <c r="E98" s="625" t="s">
        <v>3189</v>
      </c>
      <c r="F98" s="625" t="s">
        <v>13394</v>
      </c>
      <c r="G98" s="644"/>
      <c r="H98" s="625" t="s">
        <v>3189</v>
      </c>
      <c r="I98" s="626"/>
      <c r="J98" s="626">
        <v>181.46</v>
      </c>
      <c r="K98" s="626">
        <v>163.82</v>
      </c>
      <c r="L98" s="626">
        <v>145</v>
      </c>
      <c r="M98" s="626">
        <v>20</v>
      </c>
      <c r="N98" s="626">
        <v>8</v>
      </c>
      <c r="O98" s="626">
        <v>2900</v>
      </c>
      <c r="P98" s="626"/>
      <c r="Q98" s="626"/>
      <c r="R98" s="645"/>
      <c r="S98" s="627">
        <v>96</v>
      </c>
      <c r="T98" s="625">
        <v>2009</v>
      </c>
      <c r="U98" s="627"/>
      <c r="V98" s="627"/>
      <c r="W98" s="626">
        <v>335</v>
      </c>
      <c r="X98" s="625"/>
      <c r="Y98" s="626">
        <v>335</v>
      </c>
      <c r="Z98" s="627"/>
      <c r="AA98" s="627"/>
      <c r="AB98" s="627"/>
      <c r="AC98" s="627"/>
      <c r="AD98" s="627"/>
      <c r="AE98" s="627"/>
      <c r="AF98" s="627"/>
      <c r="AG98" s="627"/>
      <c r="AH98" s="627"/>
      <c r="AI98" s="627"/>
      <c r="AJ98" s="627"/>
      <c r="AK98" s="627"/>
      <c r="AL98" s="815"/>
      <c r="AM98" s="815"/>
      <c r="AN98" s="815"/>
      <c r="AO98" s="815"/>
      <c r="AP98" s="815"/>
      <c r="AQ98" s="815"/>
      <c r="AR98" s="815"/>
      <c r="AS98" s="815"/>
      <c r="AT98" s="815"/>
      <c r="AU98" s="819" t="s">
        <v>4366</v>
      </c>
      <c r="AV98" s="815"/>
      <c r="AW98" s="819" t="s">
        <v>4366</v>
      </c>
    </row>
    <row r="99" spans="1:49" ht="24" hidden="1" customHeight="1" x14ac:dyDescent="0.2">
      <c r="A99" s="621"/>
      <c r="B99" s="147"/>
      <c r="C99" s="625" t="s">
        <v>3189</v>
      </c>
      <c r="D99" s="625" t="s">
        <v>4367</v>
      </c>
      <c r="E99" s="625" t="s">
        <v>3189</v>
      </c>
      <c r="F99" s="625" t="s">
        <v>13485</v>
      </c>
      <c r="G99" s="644"/>
      <c r="H99" s="625" t="s">
        <v>3189</v>
      </c>
      <c r="I99" s="626"/>
      <c r="J99" s="626">
        <v>261</v>
      </c>
      <c r="K99" s="626">
        <v>257</v>
      </c>
      <c r="L99" s="626">
        <v>145</v>
      </c>
      <c r="M99" s="626">
        <v>20</v>
      </c>
      <c r="N99" s="626">
        <v>8</v>
      </c>
      <c r="O99" s="626">
        <v>2900</v>
      </c>
      <c r="P99" s="626"/>
      <c r="Q99" s="626"/>
      <c r="R99" s="645"/>
      <c r="S99" s="627"/>
      <c r="T99" s="625">
        <v>2010</v>
      </c>
      <c r="U99" s="627"/>
      <c r="V99" s="627"/>
      <c r="W99" s="626">
        <v>250</v>
      </c>
      <c r="X99" s="625"/>
      <c r="Y99" s="626">
        <v>250</v>
      </c>
      <c r="Z99" s="627"/>
      <c r="AA99" s="627"/>
      <c r="AB99" s="627"/>
      <c r="AC99" s="627"/>
      <c r="AD99" s="627"/>
      <c r="AE99" s="627"/>
      <c r="AF99" s="627"/>
      <c r="AG99" s="627"/>
      <c r="AH99" s="627"/>
      <c r="AI99" s="627"/>
      <c r="AJ99" s="627"/>
      <c r="AK99" s="627"/>
      <c r="AL99" s="815"/>
      <c r="AM99" s="815"/>
      <c r="AN99" s="815"/>
      <c r="AO99" s="815"/>
      <c r="AP99" s="815"/>
      <c r="AQ99" s="815"/>
      <c r="AR99" s="815"/>
      <c r="AS99" s="815"/>
      <c r="AT99" s="815"/>
      <c r="AU99" s="820" t="s">
        <v>4368</v>
      </c>
      <c r="AV99" s="815"/>
      <c r="AW99" s="820" t="s">
        <v>4368</v>
      </c>
    </row>
    <row r="100" spans="1:49" ht="24" hidden="1" customHeight="1" x14ac:dyDescent="0.2">
      <c r="A100" s="621"/>
      <c r="B100" s="147"/>
      <c r="C100" s="625" t="s">
        <v>3189</v>
      </c>
      <c r="D100" s="625" t="s">
        <v>4369</v>
      </c>
      <c r="E100" s="625" t="s">
        <v>3189</v>
      </c>
      <c r="F100" s="625" t="s">
        <v>13393</v>
      </c>
      <c r="G100" s="644"/>
      <c r="H100" s="625" t="s">
        <v>3189</v>
      </c>
      <c r="I100" s="626">
        <v>2900</v>
      </c>
      <c r="J100" s="626">
        <v>140</v>
      </c>
      <c r="K100" s="732">
        <v>140</v>
      </c>
      <c r="L100" s="626">
        <v>145</v>
      </c>
      <c r="M100" s="626">
        <v>20</v>
      </c>
      <c r="N100" s="626">
        <v>8</v>
      </c>
      <c r="O100" s="626">
        <v>2900</v>
      </c>
      <c r="P100" s="626">
        <v>0</v>
      </c>
      <c r="Q100" s="626">
        <v>0</v>
      </c>
      <c r="R100" s="645">
        <v>0</v>
      </c>
      <c r="S100" s="627"/>
      <c r="T100" s="625">
        <v>2010</v>
      </c>
      <c r="U100" s="627"/>
      <c r="V100" s="627"/>
      <c r="W100" s="626"/>
      <c r="X100" s="625"/>
      <c r="Y100" s="626">
        <v>0</v>
      </c>
      <c r="Z100" s="627"/>
      <c r="AA100" s="627"/>
      <c r="AB100" s="627"/>
      <c r="AC100" s="627"/>
      <c r="AD100" s="627"/>
      <c r="AE100" s="627"/>
      <c r="AF100" s="627"/>
      <c r="AG100" s="627"/>
      <c r="AH100" s="627"/>
      <c r="AI100" s="627"/>
      <c r="AJ100" s="627"/>
      <c r="AK100" s="627"/>
      <c r="AL100" s="815"/>
      <c r="AM100" s="815"/>
      <c r="AN100" s="815"/>
      <c r="AO100" s="815"/>
      <c r="AP100" s="815"/>
      <c r="AQ100" s="815"/>
      <c r="AR100" s="815"/>
      <c r="AS100" s="815"/>
      <c r="AT100" s="815"/>
      <c r="AU100" s="819"/>
      <c r="AV100" s="815"/>
      <c r="AW100" s="819"/>
    </row>
    <row r="101" spans="1:49" ht="24" hidden="1" customHeight="1" x14ac:dyDescent="0.2">
      <c r="A101" s="630"/>
      <c r="B101" s="154"/>
      <c r="C101" s="625" t="s">
        <v>3189</v>
      </c>
      <c r="D101" s="625" t="s">
        <v>4370</v>
      </c>
      <c r="E101" s="625" t="s">
        <v>3189</v>
      </c>
      <c r="F101" s="625" t="s">
        <v>12943</v>
      </c>
      <c r="G101" s="644"/>
      <c r="H101" s="625" t="s">
        <v>3189</v>
      </c>
      <c r="I101" s="626"/>
      <c r="J101" s="626">
        <v>142</v>
      </c>
      <c r="K101" s="732">
        <v>142</v>
      </c>
      <c r="L101" s="626">
        <v>145</v>
      </c>
      <c r="M101" s="626">
        <v>20</v>
      </c>
      <c r="N101" s="626">
        <v>8</v>
      </c>
      <c r="O101" s="626">
        <v>2900</v>
      </c>
      <c r="P101" s="626"/>
      <c r="Q101" s="626"/>
      <c r="R101" s="645"/>
      <c r="S101" s="627"/>
      <c r="T101" s="625">
        <v>2011</v>
      </c>
      <c r="U101" s="627"/>
      <c r="V101" s="627"/>
      <c r="W101" s="626">
        <v>100</v>
      </c>
      <c r="X101" s="625"/>
      <c r="Y101" s="626">
        <v>100</v>
      </c>
      <c r="Z101" s="627"/>
      <c r="AA101" s="627"/>
      <c r="AB101" s="627"/>
      <c r="AC101" s="627"/>
      <c r="AD101" s="627"/>
      <c r="AE101" s="627"/>
      <c r="AF101" s="627"/>
      <c r="AG101" s="627"/>
      <c r="AH101" s="627"/>
      <c r="AI101" s="627"/>
      <c r="AJ101" s="627"/>
      <c r="AK101" s="627"/>
      <c r="AL101" s="815"/>
      <c r="AM101" s="815"/>
      <c r="AN101" s="815"/>
      <c r="AO101" s="815"/>
      <c r="AP101" s="815"/>
      <c r="AQ101" s="815"/>
      <c r="AR101" s="815"/>
      <c r="AS101" s="815"/>
      <c r="AT101" s="815"/>
      <c r="AU101" s="819" t="s">
        <v>4371</v>
      </c>
      <c r="AV101" s="815"/>
      <c r="AW101" s="819" t="s">
        <v>4371</v>
      </c>
    </row>
    <row r="102" spans="1:49" ht="24" hidden="1" customHeight="1" x14ac:dyDescent="0.2">
      <c r="A102" s="630"/>
      <c r="B102" s="154"/>
      <c r="C102" s="625" t="s">
        <v>3195</v>
      </c>
      <c r="D102" s="625" t="s">
        <v>4372</v>
      </c>
      <c r="E102" s="625" t="s">
        <v>3195</v>
      </c>
      <c r="F102" s="625"/>
      <c r="G102" s="644"/>
      <c r="H102" s="625" t="s">
        <v>3195</v>
      </c>
      <c r="I102" s="626">
        <v>15975</v>
      </c>
      <c r="J102" s="626">
        <v>130.96</v>
      </c>
      <c r="K102" s="732">
        <v>200</v>
      </c>
      <c r="L102" s="626">
        <v>145</v>
      </c>
      <c r="M102" s="626">
        <v>25</v>
      </c>
      <c r="N102" s="626">
        <v>21</v>
      </c>
      <c r="O102" s="626">
        <v>3650</v>
      </c>
      <c r="P102" s="626"/>
      <c r="Q102" s="626"/>
      <c r="R102" s="645" t="s">
        <v>1830</v>
      </c>
      <c r="S102" s="627"/>
      <c r="T102" s="625">
        <v>2006</v>
      </c>
      <c r="U102" s="627"/>
      <c r="V102" s="627"/>
      <c r="W102" s="626">
        <v>216</v>
      </c>
      <c r="X102" s="625"/>
      <c r="Y102" s="626">
        <v>216</v>
      </c>
      <c r="Z102" s="627"/>
      <c r="AA102" s="627"/>
      <c r="AB102" s="627"/>
      <c r="AC102" s="627"/>
      <c r="AD102" s="627"/>
      <c r="AE102" s="627"/>
      <c r="AF102" s="627"/>
      <c r="AG102" s="627"/>
      <c r="AH102" s="627"/>
      <c r="AI102" s="627"/>
      <c r="AJ102" s="627"/>
      <c r="AK102" s="627"/>
      <c r="AL102" s="815"/>
      <c r="AM102" s="815"/>
      <c r="AN102" s="815"/>
      <c r="AO102" s="815"/>
      <c r="AP102" s="815"/>
      <c r="AQ102" s="815"/>
      <c r="AR102" s="815"/>
      <c r="AS102" s="815"/>
      <c r="AT102" s="815"/>
      <c r="AU102" s="819" t="s">
        <v>1830</v>
      </c>
      <c r="AV102" s="815"/>
      <c r="AW102" s="819" t="s">
        <v>4373</v>
      </c>
    </row>
    <row r="103" spans="1:49" ht="24" hidden="1" customHeight="1" x14ac:dyDescent="0.2">
      <c r="A103" s="630"/>
      <c r="B103" s="154"/>
      <c r="C103" s="625" t="s">
        <v>3219</v>
      </c>
      <c r="D103" s="625" t="s">
        <v>11580</v>
      </c>
      <c r="E103" s="625" t="s">
        <v>3219</v>
      </c>
      <c r="F103" s="625" t="s">
        <v>13486</v>
      </c>
      <c r="G103" s="644"/>
      <c r="H103" s="625" t="s">
        <v>11581</v>
      </c>
      <c r="I103" s="626">
        <v>7537</v>
      </c>
      <c r="J103" s="626">
        <v>310</v>
      </c>
      <c r="K103" s="732">
        <v>498</v>
      </c>
      <c r="L103" s="626">
        <v>145</v>
      </c>
      <c r="M103" s="626">
        <v>30</v>
      </c>
      <c r="N103" s="626">
        <v>4</v>
      </c>
      <c r="O103" s="626"/>
      <c r="P103" s="626"/>
      <c r="Q103" s="626"/>
      <c r="R103" s="645"/>
      <c r="S103" s="627"/>
      <c r="T103" s="625"/>
      <c r="U103" s="627"/>
      <c r="V103" s="627"/>
      <c r="W103" s="626"/>
      <c r="X103" s="625"/>
      <c r="Y103" s="626"/>
      <c r="Z103" s="627"/>
      <c r="AA103" s="627"/>
      <c r="AB103" s="627"/>
      <c r="AC103" s="627"/>
      <c r="AD103" s="627"/>
      <c r="AE103" s="627"/>
      <c r="AF103" s="627"/>
      <c r="AG103" s="627"/>
      <c r="AH103" s="627"/>
      <c r="AI103" s="627"/>
      <c r="AJ103" s="627"/>
      <c r="AK103" s="627"/>
      <c r="AL103" s="815"/>
      <c r="AM103" s="815"/>
      <c r="AN103" s="815"/>
      <c r="AO103" s="815"/>
      <c r="AP103" s="815"/>
      <c r="AQ103" s="815"/>
      <c r="AR103" s="815"/>
      <c r="AS103" s="815"/>
      <c r="AT103" s="815"/>
      <c r="AU103" s="819"/>
      <c r="AV103" s="815"/>
      <c r="AW103" s="819"/>
    </row>
    <row r="104" spans="1:49" ht="24" hidden="1" customHeight="1" x14ac:dyDescent="0.2">
      <c r="A104" s="630"/>
      <c r="B104" s="154"/>
      <c r="C104" s="625" t="s">
        <v>3223</v>
      </c>
      <c r="D104" s="625" t="s">
        <v>4376</v>
      </c>
      <c r="E104" s="625" t="s">
        <v>3223</v>
      </c>
      <c r="F104" s="818"/>
      <c r="G104" s="644"/>
      <c r="H104" s="625" t="s">
        <v>3223</v>
      </c>
      <c r="I104" s="626">
        <v>5849</v>
      </c>
      <c r="J104" s="626">
        <v>559</v>
      </c>
      <c r="K104" s="626">
        <v>486</v>
      </c>
      <c r="L104" s="626">
        <v>150</v>
      </c>
      <c r="M104" s="626">
        <v>20</v>
      </c>
      <c r="N104" s="626">
        <v>31</v>
      </c>
      <c r="O104" s="626">
        <v>5849</v>
      </c>
      <c r="P104" s="626"/>
      <c r="Q104" s="626"/>
      <c r="R104" s="613" t="s">
        <v>1830</v>
      </c>
      <c r="S104" s="627">
        <v>1144</v>
      </c>
      <c r="T104" s="625">
        <v>2009</v>
      </c>
      <c r="U104" s="627"/>
      <c r="V104" s="627"/>
      <c r="W104" s="626">
        <v>700</v>
      </c>
      <c r="X104" s="625"/>
      <c r="Y104" s="626">
        <v>700</v>
      </c>
      <c r="Z104" s="627"/>
      <c r="AA104" s="627"/>
      <c r="AB104" s="627"/>
      <c r="AC104" s="627"/>
      <c r="AD104" s="627"/>
      <c r="AE104" s="627"/>
      <c r="AF104" s="627"/>
      <c r="AG104" s="627"/>
      <c r="AH104" s="627"/>
      <c r="AI104" s="627"/>
      <c r="AJ104" s="627"/>
      <c r="AK104" s="627"/>
      <c r="AL104" s="815"/>
      <c r="AM104" s="815"/>
      <c r="AN104" s="815"/>
      <c r="AO104" s="815"/>
      <c r="AP104" s="815"/>
      <c r="AQ104" s="815"/>
      <c r="AR104" s="815"/>
      <c r="AS104" s="815"/>
      <c r="AT104" s="815"/>
      <c r="AU104" s="613"/>
      <c r="AV104" s="815"/>
      <c r="AW104" s="613"/>
    </row>
    <row r="105" spans="1:49" ht="24" hidden="1" customHeight="1" x14ac:dyDescent="0.2">
      <c r="A105" s="630"/>
      <c r="B105" s="154"/>
      <c r="C105" s="625" t="s">
        <v>3223</v>
      </c>
      <c r="D105" s="625" t="s">
        <v>11582</v>
      </c>
      <c r="E105" s="625" t="s">
        <v>3223</v>
      </c>
      <c r="F105" s="625"/>
      <c r="G105" s="644"/>
      <c r="H105" s="625" t="s">
        <v>3223</v>
      </c>
      <c r="I105" s="626"/>
      <c r="J105" s="626">
        <v>222.8</v>
      </c>
      <c r="K105" s="626">
        <v>222.8</v>
      </c>
      <c r="L105" s="626">
        <v>150</v>
      </c>
      <c r="M105" s="626">
        <v>20</v>
      </c>
      <c r="N105" s="626">
        <v>31</v>
      </c>
      <c r="O105" s="626">
        <v>5849</v>
      </c>
      <c r="P105" s="626"/>
      <c r="Q105" s="626"/>
      <c r="R105" s="645" t="s">
        <v>1830</v>
      </c>
      <c r="S105" s="627">
        <v>1144</v>
      </c>
      <c r="T105" s="625">
        <v>2018</v>
      </c>
      <c r="U105" s="627"/>
      <c r="V105" s="627"/>
      <c r="W105" s="626">
        <v>700</v>
      </c>
      <c r="X105" s="625"/>
      <c r="Y105" s="626">
        <v>150</v>
      </c>
      <c r="Z105" s="627"/>
      <c r="AA105" s="627"/>
      <c r="AB105" s="627"/>
      <c r="AC105" s="627"/>
      <c r="AD105" s="627"/>
      <c r="AE105" s="627"/>
      <c r="AF105" s="627"/>
      <c r="AG105" s="627"/>
      <c r="AH105" s="627"/>
      <c r="AI105" s="627"/>
      <c r="AJ105" s="627"/>
      <c r="AK105" s="627"/>
      <c r="AL105" s="815"/>
      <c r="AM105" s="815"/>
      <c r="AN105" s="815"/>
      <c r="AO105" s="815"/>
      <c r="AP105" s="815"/>
      <c r="AQ105" s="815"/>
      <c r="AR105" s="815"/>
      <c r="AS105" s="815"/>
      <c r="AT105" s="815"/>
      <c r="AU105" s="821" t="s">
        <v>1830</v>
      </c>
      <c r="AV105" s="815"/>
      <c r="AW105" s="613"/>
    </row>
    <row r="106" spans="1:49" s="575" customFormat="1" ht="24" hidden="1" customHeight="1" x14ac:dyDescent="0.2">
      <c r="A106" s="908" t="s">
        <v>178</v>
      </c>
      <c r="B106" s="909" t="s">
        <v>57</v>
      </c>
      <c r="C106" s="666" t="s">
        <v>1005</v>
      </c>
      <c r="D106" s="676">
        <f>COUNTA(D107:D138)</f>
        <v>32</v>
      </c>
      <c r="E106" s="666"/>
      <c r="F106" s="910"/>
      <c r="G106" s="677"/>
      <c r="H106" s="666"/>
      <c r="I106" s="665">
        <f>SUM(I107:I138)</f>
        <v>377915</v>
      </c>
      <c r="J106" s="665">
        <f>SUM(J107:J138)</f>
        <v>10492.65</v>
      </c>
      <c r="K106" s="665">
        <f>SUM(K107:K138)</f>
        <v>11378.160000000002</v>
      </c>
      <c r="L106" s="665"/>
      <c r="M106" s="665"/>
      <c r="N106" s="665"/>
      <c r="O106" s="665"/>
      <c r="P106" s="665"/>
      <c r="Q106" s="665"/>
      <c r="R106" s="666"/>
      <c r="S106" s="666"/>
      <c r="T106" s="678"/>
      <c r="U106" s="666"/>
      <c r="V106" s="666"/>
      <c r="W106" s="666"/>
      <c r="X106" s="666"/>
      <c r="Y106" s="665"/>
      <c r="Z106" s="650"/>
      <c r="AA106" s="650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911"/>
      <c r="AO106" s="911"/>
      <c r="AP106" s="911"/>
      <c r="AQ106" s="911"/>
      <c r="AR106" s="911"/>
      <c r="AS106" s="911"/>
      <c r="AT106" s="911"/>
      <c r="AU106" s="911"/>
      <c r="AV106" s="911"/>
      <c r="AW106" s="813"/>
    </row>
    <row r="107" spans="1:49" ht="24" hidden="1" customHeight="1" x14ac:dyDescent="0.2">
      <c r="A107" s="760" t="s">
        <v>93</v>
      </c>
      <c r="B107" s="243"/>
      <c r="C107" s="627" t="s">
        <v>690</v>
      </c>
      <c r="D107" s="631" t="s">
        <v>1811</v>
      </c>
      <c r="E107" s="627" t="s">
        <v>690</v>
      </c>
      <c r="F107" s="912"/>
      <c r="G107" s="657"/>
      <c r="H107" s="627" t="s">
        <v>4449</v>
      </c>
      <c r="I107" s="626">
        <v>26647</v>
      </c>
      <c r="J107" s="626">
        <v>393</v>
      </c>
      <c r="K107" s="626">
        <v>393</v>
      </c>
      <c r="L107" s="626">
        <v>145</v>
      </c>
      <c r="M107" s="626">
        <v>25</v>
      </c>
      <c r="N107" s="626">
        <v>21</v>
      </c>
      <c r="O107" s="626">
        <v>3625</v>
      </c>
      <c r="P107" s="626"/>
      <c r="Q107" s="626"/>
      <c r="R107" s="627"/>
      <c r="S107" s="627"/>
      <c r="T107" s="645">
        <v>2009</v>
      </c>
      <c r="U107" s="627"/>
      <c r="V107" s="627"/>
      <c r="W107" s="627"/>
      <c r="X107" s="627"/>
      <c r="Y107" s="626">
        <v>1000</v>
      </c>
      <c r="Z107" s="625"/>
      <c r="AA107" s="625"/>
      <c r="AB107" s="627"/>
      <c r="AC107" s="627"/>
      <c r="AD107" s="627"/>
      <c r="AE107" s="627"/>
      <c r="AF107" s="627"/>
      <c r="AG107" s="627"/>
      <c r="AH107" s="627"/>
      <c r="AI107" s="627"/>
      <c r="AJ107" s="627"/>
      <c r="AK107" s="627"/>
      <c r="AL107" s="627"/>
      <c r="AM107" s="627"/>
      <c r="AN107" s="864"/>
      <c r="AO107" s="864"/>
      <c r="AP107" s="864"/>
      <c r="AQ107" s="864"/>
      <c r="AR107" s="864"/>
      <c r="AS107" s="864"/>
      <c r="AT107" s="864"/>
      <c r="AU107" s="864"/>
      <c r="AV107" s="864"/>
      <c r="AW107" s="613"/>
    </row>
    <row r="108" spans="1:49" ht="24" hidden="1" customHeight="1" x14ac:dyDescent="0.15">
      <c r="A108" s="760"/>
      <c r="B108" s="243"/>
      <c r="C108" s="769" t="s">
        <v>695</v>
      </c>
      <c r="D108" s="631" t="s">
        <v>1812</v>
      </c>
      <c r="E108" s="769" t="s">
        <v>695</v>
      </c>
      <c r="F108" s="769" t="s">
        <v>92</v>
      </c>
      <c r="G108" s="863" t="s">
        <v>698</v>
      </c>
      <c r="H108" s="769" t="s">
        <v>16104</v>
      </c>
      <c r="I108" s="626">
        <v>4771</v>
      </c>
      <c r="J108" s="626">
        <v>364</v>
      </c>
      <c r="K108" s="626">
        <v>539</v>
      </c>
      <c r="L108" s="626">
        <v>145</v>
      </c>
      <c r="M108" s="626">
        <v>1</v>
      </c>
      <c r="N108" s="626">
        <v>7</v>
      </c>
      <c r="O108" s="626">
        <v>4347</v>
      </c>
      <c r="P108" s="626"/>
      <c r="Q108" s="626">
        <v>1000</v>
      </c>
      <c r="R108" s="769" t="s">
        <v>1007</v>
      </c>
      <c r="S108" s="769" t="s">
        <v>1813</v>
      </c>
      <c r="T108" s="645">
        <v>1983</v>
      </c>
      <c r="U108" s="626">
        <v>73</v>
      </c>
      <c r="V108" s="626">
        <v>75</v>
      </c>
      <c r="W108" s="626"/>
      <c r="X108" s="626"/>
      <c r="Y108" s="626">
        <v>158</v>
      </c>
      <c r="Z108" s="769"/>
      <c r="AA108" s="769"/>
      <c r="AB108" s="769"/>
      <c r="AC108" s="769"/>
      <c r="AD108" s="769"/>
      <c r="AE108" s="769"/>
      <c r="AF108" s="769"/>
      <c r="AG108" s="769"/>
      <c r="AH108" s="769"/>
      <c r="AI108" s="769"/>
      <c r="AJ108" s="769"/>
      <c r="AK108" s="769"/>
      <c r="AL108" s="769"/>
      <c r="AM108" s="769"/>
      <c r="AN108" s="769"/>
      <c r="AO108" s="769"/>
      <c r="AP108" s="769"/>
      <c r="AQ108" s="769"/>
      <c r="AR108" s="769"/>
      <c r="AS108" s="769"/>
      <c r="AT108" s="769"/>
      <c r="AU108" s="769"/>
      <c r="AV108" s="769"/>
      <c r="AW108" s="769"/>
    </row>
    <row r="109" spans="1:49" ht="24" hidden="1" customHeight="1" x14ac:dyDescent="0.15">
      <c r="A109" s="760"/>
      <c r="B109" s="243"/>
      <c r="C109" s="769" t="s">
        <v>1628</v>
      </c>
      <c r="D109" s="631" t="s">
        <v>11103</v>
      </c>
      <c r="E109" s="769" t="s">
        <v>1628</v>
      </c>
      <c r="F109" s="769" t="s">
        <v>11104</v>
      </c>
      <c r="G109" s="769"/>
      <c r="H109" s="769" t="s">
        <v>1828</v>
      </c>
      <c r="I109" s="626">
        <v>5500</v>
      </c>
      <c r="J109" s="626">
        <v>253</v>
      </c>
      <c r="K109" s="626">
        <v>257</v>
      </c>
      <c r="L109" s="626">
        <v>145</v>
      </c>
      <c r="M109" s="626"/>
      <c r="N109" s="626">
        <v>21</v>
      </c>
      <c r="O109" s="626">
        <v>4300</v>
      </c>
      <c r="P109" s="626"/>
      <c r="Q109" s="626"/>
      <c r="R109" s="769" t="s">
        <v>1830</v>
      </c>
      <c r="S109" s="769"/>
      <c r="T109" s="645">
        <v>2008</v>
      </c>
      <c r="U109" s="769">
        <v>75</v>
      </c>
      <c r="V109" s="769"/>
      <c r="W109" s="769"/>
      <c r="X109" s="769"/>
      <c r="Y109" s="626">
        <v>10</v>
      </c>
      <c r="Z109" s="769"/>
      <c r="AA109" s="769"/>
      <c r="AB109" s="769"/>
      <c r="AC109" s="769"/>
      <c r="AD109" s="769"/>
      <c r="AE109" s="769"/>
      <c r="AF109" s="769"/>
      <c r="AG109" s="769"/>
      <c r="AH109" s="769"/>
      <c r="AI109" s="769"/>
      <c r="AJ109" s="769"/>
      <c r="AK109" s="769"/>
      <c r="AL109" s="769"/>
      <c r="AM109" s="769"/>
      <c r="AN109" s="769"/>
      <c r="AO109" s="769"/>
      <c r="AP109" s="769"/>
      <c r="AQ109" s="769"/>
      <c r="AR109" s="769"/>
      <c r="AS109" s="769"/>
      <c r="AT109" s="769"/>
      <c r="AU109" s="769"/>
      <c r="AV109" s="769"/>
      <c r="AW109" s="769"/>
    </row>
    <row r="110" spans="1:49" ht="24" hidden="1" customHeight="1" x14ac:dyDescent="0.15">
      <c r="A110" s="760"/>
      <c r="B110" s="243"/>
      <c r="C110" s="769" t="s">
        <v>709</v>
      </c>
      <c r="D110" s="631" t="s">
        <v>1814</v>
      </c>
      <c r="E110" s="769" t="s">
        <v>709</v>
      </c>
      <c r="F110" s="769" t="s">
        <v>1819</v>
      </c>
      <c r="G110" s="769"/>
      <c r="H110" s="769" t="s">
        <v>1816</v>
      </c>
      <c r="I110" s="626">
        <v>11750</v>
      </c>
      <c r="J110" s="626">
        <v>207</v>
      </c>
      <c r="K110" s="626">
        <v>335</v>
      </c>
      <c r="L110" s="626">
        <v>184</v>
      </c>
      <c r="M110" s="626">
        <v>1.2</v>
      </c>
      <c r="N110" s="626">
        <v>28</v>
      </c>
      <c r="O110" s="626">
        <v>6624</v>
      </c>
      <c r="P110" s="626"/>
      <c r="Q110" s="626"/>
      <c r="R110" s="627"/>
      <c r="S110" s="626"/>
      <c r="T110" s="645">
        <v>1996</v>
      </c>
      <c r="U110" s="626">
        <v>150</v>
      </c>
      <c r="V110" s="626">
        <v>150</v>
      </c>
      <c r="W110" s="626">
        <v>55</v>
      </c>
      <c r="X110" s="626"/>
      <c r="Y110" s="626">
        <v>270</v>
      </c>
      <c r="Z110" s="769"/>
      <c r="AA110" s="769"/>
      <c r="AB110" s="769"/>
      <c r="AC110" s="769"/>
      <c r="AD110" s="769"/>
      <c r="AE110" s="769"/>
      <c r="AF110" s="769"/>
      <c r="AG110" s="769"/>
      <c r="AH110" s="769"/>
      <c r="AI110" s="769"/>
      <c r="AJ110" s="769"/>
      <c r="AK110" s="769"/>
      <c r="AL110" s="769"/>
      <c r="AM110" s="769"/>
      <c r="AN110" s="769"/>
      <c r="AO110" s="769"/>
      <c r="AP110" s="769"/>
      <c r="AQ110" s="769"/>
      <c r="AR110" s="769"/>
      <c r="AS110" s="769"/>
      <c r="AT110" s="769"/>
      <c r="AU110" s="769"/>
      <c r="AV110" s="769"/>
      <c r="AW110" s="769"/>
    </row>
    <row r="111" spans="1:49" ht="24" hidden="1" customHeight="1" x14ac:dyDescent="0.15">
      <c r="A111" s="760" t="s">
        <v>336</v>
      </c>
      <c r="B111" s="243"/>
      <c r="C111" s="769" t="s">
        <v>709</v>
      </c>
      <c r="D111" s="631" t="s">
        <v>1818</v>
      </c>
      <c r="E111" s="769" t="s">
        <v>709</v>
      </c>
      <c r="F111" s="769" t="s">
        <v>1815</v>
      </c>
      <c r="G111" s="769"/>
      <c r="H111" s="769" t="s">
        <v>1820</v>
      </c>
      <c r="I111" s="626">
        <v>6000</v>
      </c>
      <c r="J111" s="626">
        <v>288</v>
      </c>
      <c r="K111" s="626">
        <v>288</v>
      </c>
      <c r="L111" s="626">
        <v>145</v>
      </c>
      <c r="M111" s="626">
        <v>1.2</v>
      </c>
      <c r="N111" s="626">
        <v>21</v>
      </c>
      <c r="O111" s="626">
        <v>5160</v>
      </c>
      <c r="P111" s="626"/>
      <c r="Q111" s="626"/>
      <c r="R111" s="627"/>
      <c r="S111" s="627"/>
      <c r="T111" s="645">
        <v>2003</v>
      </c>
      <c r="U111" s="627" t="s">
        <v>1817</v>
      </c>
      <c r="V111" s="627"/>
      <c r="W111" s="627"/>
      <c r="X111" s="627"/>
      <c r="Y111" s="626">
        <v>198</v>
      </c>
      <c r="Z111" s="627"/>
      <c r="AA111" s="627"/>
      <c r="AB111" s="627"/>
      <c r="AC111" s="627"/>
      <c r="AD111" s="627"/>
      <c r="AE111" s="627"/>
      <c r="AF111" s="627"/>
      <c r="AG111" s="627"/>
      <c r="AH111" s="627"/>
      <c r="AI111" s="627"/>
      <c r="AJ111" s="627"/>
      <c r="AK111" s="627"/>
      <c r="AL111" s="627"/>
      <c r="AM111" s="627"/>
      <c r="AN111" s="627"/>
      <c r="AO111" s="627"/>
      <c r="AP111" s="627"/>
      <c r="AQ111" s="627"/>
      <c r="AR111" s="627"/>
      <c r="AS111" s="627"/>
      <c r="AT111" s="627"/>
      <c r="AU111" s="627"/>
      <c r="AV111" s="627"/>
      <c r="AW111" s="627"/>
    </row>
    <row r="112" spans="1:49" ht="24" hidden="1" customHeight="1" x14ac:dyDescent="0.15">
      <c r="A112" s="760"/>
      <c r="B112" s="243"/>
      <c r="C112" s="769" t="s">
        <v>709</v>
      </c>
      <c r="D112" s="631" t="s">
        <v>1824</v>
      </c>
      <c r="E112" s="769" t="s">
        <v>709</v>
      </c>
      <c r="F112" s="769" t="s">
        <v>1819</v>
      </c>
      <c r="G112" s="769"/>
      <c r="H112" s="769" t="s">
        <v>1825</v>
      </c>
      <c r="I112" s="626">
        <v>15000</v>
      </c>
      <c r="J112" s="626">
        <v>353.45</v>
      </c>
      <c r="K112" s="626">
        <v>349.55</v>
      </c>
      <c r="L112" s="626">
        <v>145</v>
      </c>
      <c r="M112" s="626">
        <v>1</v>
      </c>
      <c r="N112" s="626">
        <v>28</v>
      </c>
      <c r="O112" s="626">
        <v>5160</v>
      </c>
      <c r="P112" s="626"/>
      <c r="Q112" s="626"/>
      <c r="R112" s="627"/>
      <c r="S112" s="627"/>
      <c r="T112" s="645">
        <v>2006</v>
      </c>
      <c r="U112" s="627" t="s">
        <v>1821</v>
      </c>
      <c r="V112" s="627" t="s">
        <v>1822</v>
      </c>
      <c r="W112" s="627" t="s">
        <v>1823</v>
      </c>
      <c r="X112" s="627"/>
      <c r="Y112" s="626"/>
      <c r="Z112" s="627"/>
      <c r="AA112" s="627"/>
      <c r="AB112" s="627"/>
      <c r="AC112" s="627"/>
      <c r="AD112" s="627"/>
      <c r="AE112" s="627"/>
      <c r="AF112" s="627"/>
      <c r="AG112" s="627"/>
      <c r="AH112" s="627"/>
      <c r="AI112" s="627"/>
      <c r="AJ112" s="627"/>
      <c r="AK112" s="627"/>
      <c r="AL112" s="627"/>
      <c r="AM112" s="627"/>
      <c r="AN112" s="627"/>
      <c r="AO112" s="627"/>
      <c r="AP112" s="627"/>
      <c r="AQ112" s="627"/>
      <c r="AR112" s="627"/>
      <c r="AS112" s="627"/>
      <c r="AT112" s="627"/>
      <c r="AU112" s="627"/>
      <c r="AV112" s="627"/>
      <c r="AW112" s="627"/>
    </row>
    <row r="113" spans="1:49" ht="24" hidden="1" customHeight="1" x14ac:dyDescent="0.15">
      <c r="A113" s="760"/>
      <c r="B113" s="243"/>
      <c r="C113" s="769" t="s">
        <v>711</v>
      </c>
      <c r="D113" s="631" t="s">
        <v>11374</v>
      </c>
      <c r="E113" s="769" t="s">
        <v>711</v>
      </c>
      <c r="F113" s="769"/>
      <c r="G113" s="769"/>
      <c r="H113" s="769" t="s">
        <v>711</v>
      </c>
      <c r="I113" s="626">
        <v>6815</v>
      </c>
      <c r="J113" s="626">
        <v>597</v>
      </c>
      <c r="K113" s="626">
        <v>597</v>
      </c>
      <c r="L113" s="626">
        <v>145</v>
      </c>
      <c r="M113" s="626"/>
      <c r="N113" s="626">
        <v>21</v>
      </c>
      <c r="O113" s="626">
        <v>3675</v>
      </c>
      <c r="P113" s="626">
        <v>1000</v>
      </c>
      <c r="Q113" s="626">
        <v>1500</v>
      </c>
      <c r="R113" s="627" t="s">
        <v>1830</v>
      </c>
      <c r="S113" s="627"/>
      <c r="T113" s="645">
        <v>1996</v>
      </c>
      <c r="U113" s="627"/>
      <c r="V113" s="627"/>
      <c r="W113" s="627"/>
      <c r="X113" s="627"/>
      <c r="Y113" s="626">
        <v>250</v>
      </c>
      <c r="Z113" s="627"/>
      <c r="AA113" s="627"/>
      <c r="AB113" s="627"/>
      <c r="AC113" s="627"/>
      <c r="AD113" s="627"/>
      <c r="AE113" s="627"/>
      <c r="AF113" s="627"/>
      <c r="AG113" s="627"/>
      <c r="AH113" s="627"/>
      <c r="AI113" s="627"/>
      <c r="AJ113" s="627"/>
      <c r="AK113" s="627"/>
      <c r="AL113" s="627"/>
      <c r="AM113" s="627"/>
      <c r="AN113" s="627"/>
      <c r="AO113" s="627"/>
      <c r="AP113" s="627"/>
      <c r="AQ113" s="627"/>
      <c r="AR113" s="627"/>
      <c r="AS113" s="627"/>
      <c r="AT113" s="627"/>
      <c r="AU113" s="627"/>
      <c r="AV113" s="627"/>
      <c r="AW113" s="627"/>
    </row>
    <row r="114" spans="1:49" ht="24" hidden="1" customHeight="1" x14ac:dyDescent="0.15">
      <c r="A114" s="760"/>
      <c r="B114" s="243"/>
      <c r="C114" s="769" t="s">
        <v>719</v>
      </c>
      <c r="D114" s="631" t="s">
        <v>1826</v>
      </c>
      <c r="E114" s="769" t="s">
        <v>719</v>
      </c>
      <c r="F114" s="769"/>
      <c r="G114" s="769"/>
      <c r="H114" s="769" t="s">
        <v>16103</v>
      </c>
      <c r="I114" s="626">
        <v>6020</v>
      </c>
      <c r="J114" s="626">
        <v>454</v>
      </c>
      <c r="K114" s="626">
        <v>376</v>
      </c>
      <c r="L114" s="626">
        <v>145</v>
      </c>
      <c r="M114" s="626">
        <v>30</v>
      </c>
      <c r="N114" s="626">
        <v>4</v>
      </c>
      <c r="O114" s="626">
        <v>5732</v>
      </c>
      <c r="P114" s="626">
        <v>50</v>
      </c>
      <c r="Q114" s="626">
        <v>100</v>
      </c>
      <c r="R114" s="627" t="s">
        <v>499</v>
      </c>
      <c r="S114" s="627"/>
      <c r="T114" s="645">
        <v>2001</v>
      </c>
      <c r="U114" s="627"/>
      <c r="V114" s="627"/>
      <c r="W114" s="627"/>
      <c r="X114" s="627"/>
      <c r="Y114" s="626">
        <v>415</v>
      </c>
      <c r="Z114" s="627"/>
      <c r="AA114" s="627"/>
      <c r="AB114" s="627"/>
      <c r="AC114" s="627"/>
      <c r="AD114" s="627"/>
      <c r="AE114" s="627"/>
      <c r="AF114" s="627"/>
      <c r="AG114" s="627"/>
      <c r="AH114" s="627"/>
      <c r="AI114" s="627"/>
      <c r="AJ114" s="627"/>
      <c r="AK114" s="627"/>
      <c r="AL114" s="627"/>
      <c r="AM114" s="627"/>
      <c r="AN114" s="627"/>
      <c r="AO114" s="627"/>
      <c r="AP114" s="627"/>
      <c r="AQ114" s="627"/>
      <c r="AR114" s="627"/>
      <c r="AS114" s="627"/>
      <c r="AT114" s="627"/>
      <c r="AU114" s="627"/>
      <c r="AV114" s="627"/>
      <c r="AW114" s="627"/>
    </row>
    <row r="115" spans="1:49" ht="24" hidden="1" customHeight="1" x14ac:dyDescent="0.15">
      <c r="A115" s="760"/>
      <c r="B115" s="243"/>
      <c r="C115" s="769" t="s">
        <v>723</v>
      </c>
      <c r="D115" s="631" t="s">
        <v>1829</v>
      </c>
      <c r="E115" s="769" t="s">
        <v>723</v>
      </c>
      <c r="F115" s="769" t="s">
        <v>1827</v>
      </c>
      <c r="G115" s="769"/>
      <c r="H115" s="769" t="s">
        <v>1828</v>
      </c>
      <c r="I115" s="626">
        <v>13550</v>
      </c>
      <c r="J115" s="626">
        <v>517</v>
      </c>
      <c r="K115" s="626">
        <v>610</v>
      </c>
      <c r="L115" s="626">
        <v>145</v>
      </c>
      <c r="M115" s="626">
        <v>1</v>
      </c>
      <c r="N115" s="626">
        <v>5</v>
      </c>
      <c r="O115" s="626">
        <v>9600</v>
      </c>
      <c r="P115" s="626">
        <v>200</v>
      </c>
      <c r="Q115" s="626">
        <v>1000</v>
      </c>
      <c r="R115" s="627" t="s">
        <v>1830</v>
      </c>
      <c r="S115" s="627" t="s">
        <v>500</v>
      </c>
      <c r="T115" s="645">
        <v>2005</v>
      </c>
      <c r="U115" s="627">
        <v>68</v>
      </c>
      <c r="V115" s="627">
        <v>347</v>
      </c>
      <c r="W115" s="627"/>
      <c r="X115" s="627"/>
      <c r="Y115" s="626">
        <v>980</v>
      </c>
      <c r="Z115" s="913"/>
      <c r="AA115" s="913"/>
      <c r="AB115" s="627"/>
      <c r="AC115" s="627"/>
      <c r="AD115" s="627"/>
      <c r="AE115" s="627"/>
      <c r="AF115" s="627"/>
      <c r="AG115" s="627"/>
      <c r="AH115" s="627"/>
      <c r="AI115" s="627"/>
      <c r="AJ115" s="627"/>
      <c r="AK115" s="627"/>
      <c r="AL115" s="627"/>
      <c r="AM115" s="627"/>
      <c r="AN115" s="627"/>
      <c r="AO115" s="627"/>
      <c r="AP115" s="627"/>
      <c r="AQ115" s="627"/>
      <c r="AR115" s="627"/>
      <c r="AS115" s="627"/>
      <c r="AT115" s="627"/>
      <c r="AU115" s="627"/>
      <c r="AV115" s="627"/>
      <c r="AW115" s="627"/>
    </row>
    <row r="116" spans="1:49" ht="24" hidden="1" customHeight="1" x14ac:dyDescent="0.15">
      <c r="A116" s="760" t="s">
        <v>337</v>
      </c>
      <c r="B116" s="243"/>
      <c r="C116" s="769" t="s">
        <v>723</v>
      </c>
      <c r="D116" s="631" t="s">
        <v>1831</v>
      </c>
      <c r="E116" s="769" t="s">
        <v>1832</v>
      </c>
      <c r="F116" s="769"/>
      <c r="G116" s="769"/>
      <c r="H116" s="769" t="s">
        <v>1828</v>
      </c>
      <c r="I116" s="626">
        <v>3486</v>
      </c>
      <c r="J116" s="626">
        <v>144</v>
      </c>
      <c r="K116" s="626">
        <v>36</v>
      </c>
      <c r="L116" s="626">
        <v>145</v>
      </c>
      <c r="M116" s="626">
        <v>10</v>
      </c>
      <c r="N116" s="626">
        <v>3</v>
      </c>
      <c r="O116" s="626">
        <v>3450</v>
      </c>
      <c r="P116" s="626"/>
      <c r="Q116" s="626">
        <v>500</v>
      </c>
      <c r="R116" s="627" t="s">
        <v>1830</v>
      </c>
      <c r="S116" s="627"/>
      <c r="T116" s="645">
        <v>1995</v>
      </c>
      <c r="U116" s="627"/>
      <c r="V116" s="627"/>
      <c r="W116" s="627"/>
      <c r="X116" s="627"/>
      <c r="Y116" s="626">
        <v>71</v>
      </c>
      <c r="Z116" s="627"/>
      <c r="AA116" s="627"/>
      <c r="AB116" s="627"/>
      <c r="AC116" s="627"/>
      <c r="AD116" s="627"/>
      <c r="AE116" s="627"/>
      <c r="AF116" s="627"/>
      <c r="AG116" s="627"/>
      <c r="AH116" s="627"/>
      <c r="AI116" s="627"/>
      <c r="AJ116" s="627"/>
      <c r="AK116" s="627"/>
      <c r="AL116" s="627"/>
      <c r="AM116" s="627"/>
      <c r="AN116" s="627"/>
      <c r="AO116" s="627"/>
      <c r="AP116" s="627"/>
      <c r="AQ116" s="627"/>
      <c r="AR116" s="627"/>
      <c r="AS116" s="627"/>
      <c r="AT116" s="627"/>
      <c r="AU116" s="627"/>
      <c r="AV116" s="627"/>
      <c r="AW116" s="627" t="s">
        <v>1007</v>
      </c>
    </row>
    <row r="117" spans="1:49" ht="24" hidden="1" customHeight="1" x14ac:dyDescent="0.15">
      <c r="A117" s="760" t="s">
        <v>338</v>
      </c>
      <c r="B117" s="243"/>
      <c r="C117" s="769" t="s">
        <v>353</v>
      </c>
      <c r="D117" s="631" t="s">
        <v>12427</v>
      </c>
      <c r="E117" s="769" t="s">
        <v>353</v>
      </c>
      <c r="F117" s="769"/>
      <c r="G117" s="769"/>
      <c r="H117" s="769" t="s">
        <v>1833</v>
      </c>
      <c r="I117" s="626">
        <v>9707</v>
      </c>
      <c r="J117" s="626">
        <v>475.2</v>
      </c>
      <c r="K117" s="626">
        <v>628.76</v>
      </c>
      <c r="L117" s="626">
        <v>145</v>
      </c>
      <c r="M117" s="626"/>
      <c r="N117" s="626">
        <v>28</v>
      </c>
      <c r="O117" s="626">
        <v>9200</v>
      </c>
      <c r="P117" s="626"/>
      <c r="Q117" s="626"/>
      <c r="R117" s="627"/>
      <c r="S117" s="627"/>
      <c r="T117" s="645">
        <v>2019</v>
      </c>
      <c r="U117" s="627"/>
      <c r="V117" s="627"/>
      <c r="W117" s="627"/>
      <c r="X117" s="627"/>
      <c r="Y117" s="626">
        <v>2220</v>
      </c>
      <c r="Z117" s="627"/>
      <c r="AA117" s="627"/>
      <c r="AB117" s="627"/>
      <c r="AC117" s="627"/>
      <c r="AD117" s="627"/>
      <c r="AE117" s="627"/>
      <c r="AF117" s="627"/>
      <c r="AG117" s="627"/>
      <c r="AH117" s="627"/>
      <c r="AI117" s="627"/>
      <c r="AJ117" s="627"/>
      <c r="AK117" s="627"/>
      <c r="AL117" s="627"/>
      <c r="AM117" s="627"/>
      <c r="AN117" s="627"/>
      <c r="AO117" s="627"/>
      <c r="AP117" s="627"/>
      <c r="AQ117" s="627"/>
      <c r="AR117" s="627"/>
      <c r="AS117" s="627"/>
      <c r="AT117" s="627"/>
      <c r="AU117" s="627"/>
      <c r="AV117" s="627"/>
      <c r="AW117" s="627"/>
    </row>
    <row r="118" spans="1:49" ht="24" hidden="1" customHeight="1" x14ac:dyDescent="0.15">
      <c r="A118" s="760"/>
      <c r="B118" s="243"/>
      <c r="C118" s="769" t="s">
        <v>730</v>
      </c>
      <c r="D118" s="631" t="s">
        <v>1834</v>
      </c>
      <c r="E118" s="627" t="s">
        <v>730</v>
      </c>
      <c r="F118" s="769"/>
      <c r="G118" s="769"/>
      <c r="H118" s="627" t="s">
        <v>1828</v>
      </c>
      <c r="I118" s="626">
        <v>9776</v>
      </c>
      <c r="J118" s="626">
        <v>346</v>
      </c>
      <c r="K118" s="626">
        <v>332</v>
      </c>
      <c r="L118" s="626">
        <v>145</v>
      </c>
      <c r="M118" s="626">
        <v>1</v>
      </c>
      <c r="N118" s="626">
        <v>28</v>
      </c>
      <c r="O118" s="626">
        <v>5395</v>
      </c>
      <c r="P118" s="626"/>
      <c r="Q118" s="626"/>
      <c r="R118" s="627" t="s">
        <v>1830</v>
      </c>
      <c r="S118" s="627"/>
      <c r="T118" s="645">
        <v>2010</v>
      </c>
      <c r="U118" s="627"/>
      <c r="V118" s="627"/>
      <c r="W118" s="627"/>
      <c r="X118" s="627"/>
      <c r="Y118" s="626">
        <v>1286</v>
      </c>
      <c r="Z118" s="627"/>
      <c r="AA118" s="627"/>
      <c r="AB118" s="627"/>
      <c r="AC118" s="627"/>
      <c r="AD118" s="627"/>
      <c r="AE118" s="627"/>
      <c r="AF118" s="627"/>
      <c r="AG118" s="627"/>
      <c r="AH118" s="627"/>
      <c r="AI118" s="627"/>
      <c r="AJ118" s="627"/>
      <c r="AK118" s="627"/>
      <c r="AL118" s="627"/>
      <c r="AM118" s="627"/>
      <c r="AN118" s="627"/>
      <c r="AO118" s="627"/>
      <c r="AP118" s="627"/>
      <c r="AQ118" s="627"/>
      <c r="AR118" s="627"/>
      <c r="AS118" s="627"/>
      <c r="AT118" s="627"/>
      <c r="AU118" s="627"/>
      <c r="AV118" s="627"/>
      <c r="AW118" s="627"/>
    </row>
    <row r="119" spans="1:49" ht="24" hidden="1" customHeight="1" x14ac:dyDescent="0.15">
      <c r="A119" s="760" t="s">
        <v>339</v>
      </c>
      <c r="B119" s="243"/>
      <c r="C119" s="769" t="s">
        <v>745</v>
      </c>
      <c r="D119" s="631" t="s">
        <v>1835</v>
      </c>
      <c r="E119" s="627" t="s">
        <v>745</v>
      </c>
      <c r="F119" s="627"/>
      <c r="G119" s="627"/>
      <c r="H119" s="627" t="s">
        <v>1828</v>
      </c>
      <c r="I119" s="626">
        <v>6804</v>
      </c>
      <c r="J119" s="626">
        <v>290</v>
      </c>
      <c r="K119" s="626">
        <v>290</v>
      </c>
      <c r="L119" s="626">
        <v>145</v>
      </c>
      <c r="M119" s="626">
        <v>25</v>
      </c>
      <c r="N119" s="626">
        <v>3</v>
      </c>
      <c r="O119" s="626">
        <v>3596</v>
      </c>
      <c r="P119" s="626"/>
      <c r="Q119" s="626">
        <v>200</v>
      </c>
      <c r="R119" s="627"/>
      <c r="S119" s="627"/>
      <c r="T119" s="645">
        <v>2006</v>
      </c>
      <c r="U119" s="627"/>
      <c r="V119" s="627"/>
      <c r="W119" s="627"/>
      <c r="X119" s="627"/>
      <c r="Y119" s="626">
        <v>851</v>
      </c>
      <c r="Z119" s="627"/>
      <c r="AA119" s="627"/>
      <c r="AB119" s="627"/>
      <c r="AC119" s="627"/>
      <c r="AD119" s="627"/>
      <c r="AE119" s="627"/>
      <c r="AF119" s="627"/>
      <c r="AG119" s="627"/>
      <c r="AH119" s="627"/>
      <c r="AI119" s="627"/>
      <c r="AJ119" s="627"/>
      <c r="AK119" s="627"/>
      <c r="AL119" s="627"/>
      <c r="AM119" s="627"/>
      <c r="AN119" s="627"/>
      <c r="AO119" s="627"/>
      <c r="AP119" s="627"/>
      <c r="AQ119" s="627"/>
      <c r="AR119" s="627"/>
      <c r="AS119" s="627"/>
      <c r="AT119" s="627"/>
      <c r="AU119" s="627"/>
      <c r="AV119" s="627"/>
      <c r="AW119" s="627"/>
    </row>
    <row r="120" spans="1:49" ht="24" hidden="1" customHeight="1" x14ac:dyDescent="0.15">
      <c r="A120" s="760" t="s">
        <v>340</v>
      </c>
      <c r="B120" s="243"/>
      <c r="C120" s="627" t="s">
        <v>1247</v>
      </c>
      <c r="D120" s="631" t="s">
        <v>1839</v>
      </c>
      <c r="E120" s="627" t="s">
        <v>1247</v>
      </c>
      <c r="F120" s="627" t="s">
        <v>1836</v>
      </c>
      <c r="G120" s="627"/>
      <c r="H120" s="769" t="s">
        <v>1828</v>
      </c>
      <c r="I120" s="626">
        <v>8654</v>
      </c>
      <c r="J120" s="626">
        <v>468</v>
      </c>
      <c r="K120" s="626">
        <v>499</v>
      </c>
      <c r="L120" s="626">
        <v>145</v>
      </c>
      <c r="M120" s="626">
        <v>21</v>
      </c>
      <c r="N120" s="626">
        <v>21</v>
      </c>
      <c r="O120" s="626">
        <v>3045</v>
      </c>
      <c r="P120" s="626"/>
      <c r="Q120" s="626">
        <v>300</v>
      </c>
      <c r="R120" s="627"/>
      <c r="S120" s="627" t="s">
        <v>1837</v>
      </c>
      <c r="T120" s="645">
        <v>1995</v>
      </c>
      <c r="U120" s="627" t="s">
        <v>1838</v>
      </c>
      <c r="V120" s="627"/>
      <c r="W120" s="627"/>
      <c r="X120" s="627"/>
      <c r="Y120" s="626">
        <v>732</v>
      </c>
      <c r="Z120" s="627"/>
      <c r="AA120" s="627"/>
      <c r="AB120" s="627"/>
      <c r="AC120" s="627"/>
      <c r="AD120" s="627"/>
      <c r="AE120" s="627"/>
      <c r="AF120" s="627"/>
      <c r="AG120" s="627"/>
      <c r="AH120" s="627"/>
      <c r="AI120" s="627"/>
      <c r="AJ120" s="627"/>
      <c r="AK120" s="627"/>
      <c r="AL120" s="627"/>
      <c r="AM120" s="627"/>
      <c r="AN120" s="627"/>
      <c r="AO120" s="627"/>
      <c r="AP120" s="627"/>
      <c r="AQ120" s="627"/>
      <c r="AR120" s="627"/>
      <c r="AS120" s="627"/>
      <c r="AT120" s="627"/>
      <c r="AU120" s="627"/>
      <c r="AV120" s="627"/>
      <c r="AW120" s="627"/>
    </row>
    <row r="121" spans="1:49" ht="24" hidden="1" customHeight="1" x14ac:dyDescent="0.15">
      <c r="A121" s="760" t="s">
        <v>341</v>
      </c>
      <c r="B121" s="243"/>
      <c r="C121" s="627" t="s">
        <v>1247</v>
      </c>
      <c r="D121" s="631" t="s">
        <v>1840</v>
      </c>
      <c r="E121" s="627" t="s">
        <v>1247</v>
      </c>
      <c r="F121" s="627"/>
      <c r="G121" s="627"/>
      <c r="H121" s="769" t="s">
        <v>1828</v>
      </c>
      <c r="I121" s="626">
        <v>6876</v>
      </c>
      <c r="J121" s="626">
        <v>229</v>
      </c>
      <c r="K121" s="626">
        <v>229</v>
      </c>
      <c r="L121" s="626">
        <v>145</v>
      </c>
      <c r="M121" s="626">
        <v>21</v>
      </c>
      <c r="N121" s="626">
        <v>21</v>
      </c>
      <c r="O121" s="626"/>
      <c r="P121" s="626"/>
      <c r="Q121" s="626">
        <v>300</v>
      </c>
      <c r="R121" s="627"/>
      <c r="S121" s="627" t="s">
        <v>500</v>
      </c>
      <c r="T121" s="645">
        <v>2001</v>
      </c>
      <c r="U121" s="627">
        <v>100</v>
      </c>
      <c r="V121" s="627">
        <v>200</v>
      </c>
      <c r="W121" s="627"/>
      <c r="X121" s="627"/>
      <c r="Y121" s="626">
        <v>150</v>
      </c>
      <c r="Z121" s="627"/>
      <c r="AA121" s="627"/>
      <c r="AB121" s="627"/>
      <c r="AC121" s="627"/>
      <c r="AD121" s="627"/>
      <c r="AE121" s="627"/>
      <c r="AF121" s="627"/>
      <c r="AG121" s="627"/>
      <c r="AH121" s="627"/>
      <c r="AI121" s="627"/>
      <c r="AJ121" s="627"/>
      <c r="AK121" s="627"/>
      <c r="AL121" s="627"/>
      <c r="AM121" s="627"/>
      <c r="AN121" s="627"/>
      <c r="AO121" s="627"/>
      <c r="AP121" s="627"/>
      <c r="AQ121" s="627"/>
      <c r="AR121" s="627"/>
      <c r="AS121" s="627"/>
      <c r="AT121" s="627"/>
      <c r="AU121" s="627"/>
      <c r="AV121" s="627"/>
      <c r="AW121" s="699"/>
    </row>
    <row r="122" spans="1:49" ht="24" hidden="1" customHeight="1" x14ac:dyDescent="0.15">
      <c r="A122" s="760" t="s">
        <v>342</v>
      </c>
      <c r="B122" s="243"/>
      <c r="C122" s="627" t="s">
        <v>1247</v>
      </c>
      <c r="D122" s="631" t="s">
        <v>11105</v>
      </c>
      <c r="E122" s="627" t="s">
        <v>1247</v>
      </c>
      <c r="F122" s="627"/>
      <c r="G122" s="627"/>
      <c r="H122" s="769" t="s">
        <v>1828</v>
      </c>
      <c r="I122" s="626">
        <v>4300</v>
      </c>
      <c r="J122" s="626">
        <v>337</v>
      </c>
      <c r="K122" s="626">
        <v>337</v>
      </c>
      <c r="L122" s="626">
        <v>145</v>
      </c>
      <c r="M122" s="626">
        <v>21</v>
      </c>
      <c r="N122" s="626">
        <v>21</v>
      </c>
      <c r="O122" s="626"/>
      <c r="P122" s="626"/>
      <c r="Q122" s="626">
        <v>300</v>
      </c>
      <c r="R122" s="627"/>
      <c r="S122" s="627" t="s">
        <v>500</v>
      </c>
      <c r="T122" s="645">
        <v>2001</v>
      </c>
      <c r="U122" s="627">
        <v>150</v>
      </c>
      <c r="V122" s="627"/>
      <c r="W122" s="627"/>
      <c r="X122" s="627"/>
      <c r="Y122" s="626">
        <v>3246</v>
      </c>
      <c r="Z122" s="627"/>
      <c r="AA122" s="627"/>
      <c r="AB122" s="627"/>
      <c r="AC122" s="627"/>
      <c r="AD122" s="627"/>
      <c r="AE122" s="627"/>
      <c r="AF122" s="627"/>
      <c r="AG122" s="627"/>
      <c r="AH122" s="627"/>
      <c r="AI122" s="627"/>
      <c r="AJ122" s="627"/>
      <c r="AK122" s="627"/>
      <c r="AL122" s="627"/>
      <c r="AM122" s="627"/>
      <c r="AN122" s="627"/>
      <c r="AO122" s="627"/>
      <c r="AP122" s="627"/>
      <c r="AQ122" s="627"/>
      <c r="AR122" s="627"/>
      <c r="AS122" s="627"/>
      <c r="AT122" s="627"/>
      <c r="AU122" s="627"/>
      <c r="AV122" s="627"/>
      <c r="AW122" s="627"/>
    </row>
    <row r="123" spans="1:49" ht="24" hidden="1" customHeight="1" x14ac:dyDescent="0.15">
      <c r="A123" s="760" t="s">
        <v>343</v>
      </c>
      <c r="B123" s="243"/>
      <c r="C123" s="627" t="s">
        <v>1247</v>
      </c>
      <c r="D123" s="631" t="s">
        <v>1845</v>
      </c>
      <c r="E123" s="627" t="s">
        <v>1247</v>
      </c>
      <c r="F123" s="627"/>
      <c r="G123" s="627"/>
      <c r="H123" s="769" t="s">
        <v>1828</v>
      </c>
      <c r="I123" s="626">
        <v>1381</v>
      </c>
      <c r="J123" s="626">
        <v>279</v>
      </c>
      <c r="K123" s="626">
        <v>261</v>
      </c>
      <c r="L123" s="626">
        <v>145</v>
      </c>
      <c r="M123" s="626">
        <v>21</v>
      </c>
      <c r="N123" s="626">
        <v>21</v>
      </c>
      <c r="O123" s="626"/>
      <c r="P123" s="626"/>
      <c r="Q123" s="626">
        <v>300</v>
      </c>
      <c r="R123" s="627"/>
      <c r="S123" s="627" t="s">
        <v>500</v>
      </c>
      <c r="T123" s="645">
        <v>2001</v>
      </c>
      <c r="U123" s="627">
        <v>800</v>
      </c>
      <c r="V123" s="627">
        <v>800</v>
      </c>
      <c r="W123" s="627">
        <v>1796</v>
      </c>
      <c r="X123" s="627"/>
      <c r="Y123" s="626">
        <v>150</v>
      </c>
      <c r="Z123" s="627"/>
      <c r="AA123" s="627"/>
      <c r="AB123" s="627"/>
      <c r="AC123" s="627"/>
      <c r="AD123" s="627"/>
      <c r="AE123" s="627"/>
      <c r="AF123" s="627"/>
      <c r="AG123" s="627"/>
      <c r="AH123" s="627" t="s">
        <v>683</v>
      </c>
      <c r="AI123" s="627">
        <v>2</v>
      </c>
      <c r="AJ123" s="627">
        <v>1848</v>
      </c>
      <c r="AK123" s="627" t="s">
        <v>1841</v>
      </c>
      <c r="AL123" s="627" t="s">
        <v>1842</v>
      </c>
      <c r="AM123" s="627" t="s">
        <v>1843</v>
      </c>
      <c r="AN123" s="627">
        <v>1</v>
      </c>
      <c r="AO123" s="627">
        <v>5742</v>
      </c>
      <c r="AP123" s="627" t="s">
        <v>1844</v>
      </c>
      <c r="AQ123" s="627" t="s">
        <v>1842</v>
      </c>
      <c r="AR123" s="627"/>
      <c r="AS123" s="627"/>
      <c r="AT123" s="627"/>
      <c r="AU123" s="627"/>
      <c r="AV123" s="627"/>
      <c r="AW123" s="627"/>
    </row>
    <row r="124" spans="1:49" ht="24" hidden="1" customHeight="1" x14ac:dyDescent="0.15">
      <c r="A124" s="760" t="s">
        <v>344</v>
      </c>
      <c r="B124" s="243"/>
      <c r="C124" s="627" t="s">
        <v>1247</v>
      </c>
      <c r="D124" s="631" t="s">
        <v>1846</v>
      </c>
      <c r="E124" s="627" t="s">
        <v>1247</v>
      </c>
      <c r="F124" s="627"/>
      <c r="G124" s="627"/>
      <c r="H124" s="769" t="s">
        <v>1828</v>
      </c>
      <c r="I124" s="626">
        <v>11265</v>
      </c>
      <c r="J124" s="626">
        <v>455</v>
      </c>
      <c r="K124" s="626">
        <v>624</v>
      </c>
      <c r="L124" s="626">
        <v>145</v>
      </c>
      <c r="M124" s="626">
        <v>21</v>
      </c>
      <c r="N124" s="626">
        <v>21</v>
      </c>
      <c r="O124" s="626"/>
      <c r="P124" s="626"/>
      <c r="Q124" s="626">
        <v>300</v>
      </c>
      <c r="R124" s="627"/>
      <c r="S124" s="627" t="s">
        <v>500</v>
      </c>
      <c r="T124" s="645">
        <v>1998</v>
      </c>
      <c r="U124" s="627">
        <v>150</v>
      </c>
      <c r="V124" s="627"/>
      <c r="W124" s="627"/>
      <c r="X124" s="627"/>
      <c r="Y124" s="626">
        <v>535</v>
      </c>
      <c r="Z124" s="627"/>
      <c r="AA124" s="627"/>
      <c r="AB124" s="627"/>
      <c r="AC124" s="627"/>
      <c r="AD124" s="627"/>
      <c r="AE124" s="627"/>
      <c r="AF124" s="627"/>
      <c r="AG124" s="627"/>
      <c r="AH124" s="627"/>
      <c r="AI124" s="627"/>
      <c r="AJ124" s="627"/>
      <c r="AK124" s="627"/>
      <c r="AL124" s="627"/>
      <c r="AM124" s="627"/>
      <c r="AN124" s="627"/>
      <c r="AO124" s="627"/>
      <c r="AP124" s="627"/>
      <c r="AQ124" s="627"/>
      <c r="AR124" s="627"/>
      <c r="AS124" s="627"/>
      <c r="AT124" s="627"/>
      <c r="AU124" s="627"/>
      <c r="AV124" s="627"/>
      <c r="AW124" s="627"/>
    </row>
    <row r="125" spans="1:49" ht="24" hidden="1" customHeight="1" x14ac:dyDescent="0.15">
      <c r="A125" s="760" t="s">
        <v>121</v>
      </c>
      <c r="B125" s="243"/>
      <c r="C125" s="627" t="s">
        <v>1247</v>
      </c>
      <c r="D125" s="631" t="s">
        <v>1847</v>
      </c>
      <c r="E125" s="627" t="s">
        <v>1247</v>
      </c>
      <c r="F125" s="627"/>
      <c r="G125" s="627"/>
      <c r="H125" s="769" t="s">
        <v>1828</v>
      </c>
      <c r="I125" s="626">
        <v>7138</v>
      </c>
      <c r="J125" s="626">
        <v>364</v>
      </c>
      <c r="K125" s="626">
        <v>295</v>
      </c>
      <c r="L125" s="626">
        <v>145</v>
      </c>
      <c r="M125" s="626">
        <v>21</v>
      </c>
      <c r="N125" s="626">
        <v>21</v>
      </c>
      <c r="O125" s="626"/>
      <c r="P125" s="626"/>
      <c r="Q125" s="626">
        <v>300</v>
      </c>
      <c r="R125" s="627"/>
      <c r="S125" s="627" t="s">
        <v>500</v>
      </c>
      <c r="T125" s="645">
        <v>2004</v>
      </c>
      <c r="U125" s="627">
        <v>135</v>
      </c>
      <c r="V125" s="627">
        <v>400</v>
      </c>
      <c r="W125" s="627"/>
      <c r="X125" s="627"/>
      <c r="Y125" s="626">
        <v>520</v>
      </c>
      <c r="Z125" s="627"/>
      <c r="AA125" s="627"/>
      <c r="AB125" s="627"/>
      <c r="AC125" s="627"/>
      <c r="AD125" s="627"/>
      <c r="AE125" s="627"/>
      <c r="AF125" s="627"/>
      <c r="AG125" s="627"/>
      <c r="AH125" s="627"/>
      <c r="AI125" s="627"/>
      <c r="AJ125" s="627"/>
      <c r="AK125" s="627"/>
      <c r="AL125" s="627"/>
      <c r="AM125" s="627"/>
      <c r="AN125" s="627"/>
      <c r="AO125" s="627"/>
      <c r="AP125" s="627"/>
      <c r="AQ125" s="627"/>
      <c r="AR125" s="627"/>
      <c r="AS125" s="627"/>
      <c r="AT125" s="627"/>
      <c r="AU125" s="627"/>
      <c r="AV125" s="627"/>
      <c r="AW125" s="627"/>
    </row>
    <row r="126" spans="1:49" ht="24" hidden="1" customHeight="1" x14ac:dyDescent="0.15">
      <c r="A126" s="760" t="s">
        <v>144</v>
      </c>
      <c r="B126" s="243"/>
      <c r="C126" s="627" t="s">
        <v>1247</v>
      </c>
      <c r="D126" s="631" t="s">
        <v>11106</v>
      </c>
      <c r="E126" s="627" t="s">
        <v>1247</v>
      </c>
      <c r="F126" s="627"/>
      <c r="G126" s="627"/>
      <c r="H126" s="769" t="s">
        <v>1247</v>
      </c>
      <c r="I126" s="626">
        <v>19236</v>
      </c>
      <c r="J126" s="626">
        <v>308</v>
      </c>
      <c r="K126" s="626">
        <v>276</v>
      </c>
      <c r="L126" s="626">
        <v>145</v>
      </c>
      <c r="M126" s="626">
        <v>21</v>
      </c>
      <c r="N126" s="626">
        <v>21</v>
      </c>
      <c r="O126" s="626"/>
      <c r="P126" s="626"/>
      <c r="Q126" s="626">
        <v>300</v>
      </c>
      <c r="R126" s="627"/>
      <c r="S126" s="627"/>
      <c r="T126" s="645">
        <v>2015</v>
      </c>
      <c r="U126" s="627"/>
      <c r="V126" s="627"/>
      <c r="W126" s="627"/>
      <c r="X126" s="627"/>
      <c r="Y126" s="626">
        <v>742</v>
      </c>
      <c r="Z126" s="627"/>
      <c r="AA126" s="627"/>
      <c r="AB126" s="627"/>
      <c r="AC126" s="627"/>
      <c r="AD126" s="627"/>
      <c r="AE126" s="627"/>
      <c r="AF126" s="627"/>
      <c r="AG126" s="627"/>
      <c r="AH126" s="627"/>
      <c r="AI126" s="627"/>
      <c r="AJ126" s="627"/>
      <c r="AK126" s="627"/>
      <c r="AL126" s="627"/>
      <c r="AM126" s="627"/>
      <c r="AN126" s="627"/>
      <c r="AO126" s="627"/>
      <c r="AP126" s="627"/>
      <c r="AQ126" s="627"/>
      <c r="AR126" s="627"/>
      <c r="AS126" s="627"/>
      <c r="AT126" s="627"/>
      <c r="AU126" s="627"/>
      <c r="AV126" s="627"/>
      <c r="AW126" s="627"/>
    </row>
    <row r="127" spans="1:49" ht="24" hidden="1" customHeight="1" x14ac:dyDescent="0.15">
      <c r="A127" s="760"/>
      <c r="B127" s="243"/>
      <c r="C127" s="627" t="s">
        <v>1247</v>
      </c>
      <c r="D127" s="631" t="s">
        <v>11107</v>
      </c>
      <c r="E127" s="627" t="s">
        <v>1247</v>
      </c>
      <c r="F127" s="627"/>
      <c r="G127" s="627"/>
      <c r="H127" s="769" t="s">
        <v>1247</v>
      </c>
      <c r="I127" s="626">
        <v>3787</v>
      </c>
      <c r="J127" s="626">
        <v>361</v>
      </c>
      <c r="K127" s="626">
        <v>361</v>
      </c>
      <c r="L127" s="626">
        <v>145</v>
      </c>
      <c r="M127" s="626">
        <v>1</v>
      </c>
      <c r="N127" s="626">
        <v>14</v>
      </c>
      <c r="O127" s="626"/>
      <c r="P127" s="626"/>
      <c r="Q127" s="626"/>
      <c r="R127" s="627"/>
      <c r="S127" s="627"/>
      <c r="T127" s="645">
        <v>2000</v>
      </c>
      <c r="U127" s="627"/>
      <c r="V127" s="627"/>
      <c r="W127" s="627"/>
      <c r="X127" s="627"/>
      <c r="Y127" s="626"/>
      <c r="Z127" s="627"/>
      <c r="AA127" s="627"/>
      <c r="AB127" s="627"/>
      <c r="AC127" s="627"/>
      <c r="AD127" s="627"/>
      <c r="AE127" s="627"/>
      <c r="AF127" s="627"/>
      <c r="AG127" s="627"/>
      <c r="AH127" s="627"/>
      <c r="AI127" s="627"/>
      <c r="AJ127" s="627"/>
      <c r="AK127" s="627"/>
      <c r="AL127" s="627"/>
      <c r="AM127" s="627"/>
      <c r="AN127" s="627"/>
      <c r="AO127" s="627"/>
      <c r="AP127" s="627"/>
      <c r="AQ127" s="627"/>
      <c r="AR127" s="627"/>
      <c r="AS127" s="627"/>
      <c r="AT127" s="627"/>
      <c r="AU127" s="627"/>
      <c r="AV127" s="627"/>
      <c r="AW127" s="627"/>
    </row>
    <row r="128" spans="1:49" ht="24" hidden="1" customHeight="1" x14ac:dyDescent="0.15">
      <c r="A128" s="760"/>
      <c r="B128" s="243"/>
      <c r="C128" s="627" t="s">
        <v>4477</v>
      </c>
      <c r="D128" s="631" t="s">
        <v>11108</v>
      </c>
      <c r="E128" s="627" t="s">
        <v>4477</v>
      </c>
      <c r="F128" s="627"/>
      <c r="G128" s="627"/>
      <c r="H128" s="769" t="s">
        <v>1828</v>
      </c>
      <c r="I128" s="626">
        <v>5990</v>
      </c>
      <c r="J128" s="626">
        <v>454</v>
      </c>
      <c r="K128" s="626">
        <v>454</v>
      </c>
      <c r="L128" s="626">
        <v>145</v>
      </c>
      <c r="M128" s="626"/>
      <c r="N128" s="626">
        <v>21</v>
      </c>
      <c r="O128" s="626"/>
      <c r="P128" s="626"/>
      <c r="Q128" s="626">
        <v>500</v>
      </c>
      <c r="R128" s="627"/>
      <c r="S128" s="627"/>
      <c r="T128" s="645">
        <v>2011</v>
      </c>
      <c r="U128" s="627"/>
      <c r="V128" s="627"/>
      <c r="W128" s="627"/>
      <c r="X128" s="627"/>
      <c r="Y128" s="626">
        <v>289</v>
      </c>
      <c r="Z128" s="627"/>
      <c r="AA128" s="627"/>
      <c r="AB128" s="627"/>
      <c r="AC128" s="627"/>
      <c r="AD128" s="627"/>
      <c r="AE128" s="627"/>
      <c r="AF128" s="627"/>
      <c r="AG128" s="627"/>
      <c r="AH128" s="627"/>
      <c r="AI128" s="627"/>
      <c r="AJ128" s="627"/>
      <c r="AK128" s="627"/>
      <c r="AL128" s="627"/>
      <c r="AM128" s="627"/>
      <c r="AN128" s="627"/>
      <c r="AO128" s="627"/>
      <c r="AP128" s="627"/>
      <c r="AQ128" s="627"/>
      <c r="AR128" s="627"/>
      <c r="AS128" s="627"/>
      <c r="AT128" s="627"/>
      <c r="AU128" s="627"/>
      <c r="AV128" s="627"/>
      <c r="AW128" s="627"/>
    </row>
    <row r="129" spans="1:49" ht="24" hidden="1" customHeight="1" x14ac:dyDescent="0.15">
      <c r="A129" s="760" t="s">
        <v>145</v>
      </c>
      <c r="B129" s="243"/>
      <c r="C129" s="627" t="s">
        <v>4477</v>
      </c>
      <c r="D129" s="631" t="s">
        <v>11111</v>
      </c>
      <c r="E129" s="627" t="s">
        <v>4477</v>
      </c>
      <c r="F129" s="627" t="s">
        <v>11109</v>
      </c>
      <c r="G129" s="627"/>
      <c r="H129" s="769" t="s">
        <v>1828</v>
      </c>
      <c r="I129" s="626">
        <v>13797</v>
      </c>
      <c r="J129" s="626">
        <v>210</v>
      </c>
      <c r="K129" s="626">
        <v>210</v>
      </c>
      <c r="L129" s="626">
        <v>110</v>
      </c>
      <c r="M129" s="626"/>
      <c r="N129" s="626">
        <v>21</v>
      </c>
      <c r="O129" s="626"/>
      <c r="P129" s="626"/>
      <c r="Q129" s="626">
        <v>300</v>
      </c>
      <c r="R129" s="627"/>
      <c r="S129" s="627"/>
      <c r="T129" s="645">
        <v>1990</v>
      </c>
      <c r="U129" s="627" t="s">
        <v>11110</v>
      </c>
      <c r="V129" s="627"/>
      <c r="W129" s="627"/>
      <c r="X129" s="627"/>
      <c r="Y129" s="626">
        <v>78</v>
      </c>
      <c r="Z129" s="627"/>
      <c r="AA129" s="627"/>
      <c r="AB129" s="627"/>
      <c r="AC129" s="627"/>
      <c r="AD129" s="627"/>
      <c r="AE129" s="627"/>
      <c r="AF129" s="627"/>
      <c r="AG129" s="627"/>
      <c r="AH129" s="627"/>
      <c r="AI129" s="627"/>
      <c r="AJ129" s="627"/>
      <c r="AK129" s="627"/>
      <c r="AL129" s="627"/>
      <c r="AM129" s="627"/>
      <c r="AN129" s="627"/>
      <c r="AO129" s="627"/>
      <c r="AP129" s="627"/>
      <c r="AQ129" s="627"/>
      <c r="AR129" s="627"/>
      <c r="AS129" s="627"/>
      <c r="AT129" s="627"/>
      <c r="AU129" s="627"/>
      <c r="AV129" s="627"/>
      <c r="AW129" s="627"/>
    </row>
    <row r="130" spans="1:49" ht="24" hidden="1" customHeight="1" x14ac:dyDescent="0.15">
      <c r="A130" s="875" t="s">
        <v>146</v>
      </c>
      <c r="B130" s="243"/>
      <c r="C130" s="627" t="s">
        <v>4477</v>
      </c>
      <c r="D130" s="645" t="s">
        <v>11113</v>
      </c>
      <c r="E130" s="627" t="s">
        <v>4477</v>
      </c>
      <c r="F130" s="627" t="s">
        <v>11109</v>
      </c>
      <c r="G130" s="627"/>
      <c r="H130" s="769" t="s">
        <v>1828</v>
      </c>
      <c r="I130" s="626">
        <v>8914</v>
      </c>
      <c r="J130" s="626">
        <v>97</v>
      </c>
      <c r="K130" s="626">
        <v>97</v>
      </c>
      <c r="L130" s="626">
        <v>110</v>
      </c>
      <c r="M130" s="626"/>
      <c r="N130" s="626">
        <v>21</v>
      </c>
      <c r="O130" s="626"/>
      <c r="P130" s="626"/>
      <c r="Q130" s="626">
        <v>300</v>
      </c>
      <c r="R130" s="627"/>
      <c r="S130" s="627"/>
      <c r="T130" s="645">
        <v>2002</v>
      </c>
      <c r="U130" s="627" t="s">
        <v>11112</v>
      </c>
      <c r="V130" s="627"/>
      <c r="W130" s="627"/>
      <c r="X130" s="627"/>
      <c r="Y130" s="626">
        <v>168</v>
      </c>
      <c r="Z130" s="627"/>
      <c r="AA130" s="627"/>
      <c r="AB130" s="627"/>
      <c r="AC130" s="627"/>
      <c r="AD130" s="627"/>
      <c r="AE130" s="627"/>
      <c r="AF130" s="627"/>
      <c r="AG130" s="627"/>
      <c r="AH130" s="627"/>
      <c r="AI130" s="627"/>
      <c r="AJ130" s="627"/>
      <c r="AK130" s="627"/>
      <c r="AL130" s="627"/>
      <c r="AM130" s="627"/>
      <c r="AN130" s="627"/>
      <c r="AO130" s="627"/>
      <c r="AP130" s="627"/>
      <c r="AQ130" s="627"/>
      <c r="AR130" s="627"/>
      <c r="AS130" s="627"/>
      <c r="AT130" s="627"/>
      <c r="AU130" s="627"/>
      <c r="AV130" s="627"/>
      <c r="AW130" s="627"/>
    </row>
    <row r="131" spans="1:49" ht="24" hidden="1" customHeight="1" x14ac:dyDescent="0.15">
      <c r="A131" s="760" t="s">
        <v>147</v>
      </c>
      <c r="B131" s="243"/>
      <c r="C131" s="627" t="s">
        <v>4477</v>
      </c>
      <c r="D131" s="645" t="s">
        <v>11114</v>
      </c>
      <c r="E131" s="627" t="s">
        <v>4477</v>
      </c>
      <c r="F131" s="627"/>
      <c r="G131" s="627"/>
      <c r="H131" s="769" t="s">
        <v>1828</v>
      </c>
      <c r="I131" s="626">
        <v>8746</v>
      </c>
      <c r="J131" s="626">
        <v>256</v>
      </c>
      <c r="K131" s="626">
        <v>256</v>
      </c>
      <c r="L131" s="626">
        <v>110</v>
      </c>
      <c r="M131" s="626">
        <v>2</v>
      </c>
      <c r="N131" s="626">
        <v>28</v>
      </c>
      <c r="O131" s="626">
        <v>6160</v>
      </c>
      <c r="P131" s="626"/>
      <c r="Q131" s="626">
        <v>400</v>
      </c>
      <c r="R131" s="627"/>
      <c r="S131" s="627"/>
      <c r="T131" s="645">
        <v>2009</v>
      </c>
      <c r="U131" s="627"/>
      <c r="V131" s="627"/>
      <c r="W131" s="627"/>
      <c r="X131" s="627"/>
      <c r="Y131" s="626">
        <v>700</v>
      </c>
      <c r="Z131" s="627"/>
      <c r="AA131" s="627"/>
      <c r="AB131" s="627"/>
      <c r="AC131" s="627"/>
      <c r="AD131" s="627"/>
      <c r="AE131" s="627"/>
      <c r="AF131" s="627"/>
      <c r="AG131" s="627"/>
      <c r="AH131" s="627"/>
      <c r="AI131" s="627"/>
      <c r="AJ131" s="627"/>
      <c r="AK131" s="627"/>
      <c r="AL131" s="627"/>
      <c r="AM131" s="627"/>
      <c r="AN131" s="627"/>
      <c r="AO131" s="627"/>
      <c r="AP131" s="627"/>
      <c r="AQ131" s="627"/>
      <c r="AR131" s="627"/>
      <c r="AS131" s="627"/>
      <c r="AT131" s="627"/>
      <c r="AU131" s="627"/>
      <c r="AV131" s="627"/>
      <c r="AW131" s="627"/>
    </row>
    <row r="132" spans="1:49" ht="24" hidden="1" customHeight="1" x14ac:dyDescent="0.15">
      <c r="A132" s="760" t="s">
        <v>179</v>
      </c>
      <c r="B132" s="243"/>
      <c r="C132" s="603" t="s">
        <v>752</v>
      </c>
      <c r="D132" s="508" t="s">
        <v>1848</v>
      </c>
      <c r="E132" s="603" t="s">
        <v>752</v>
      </c>
      <c r="F132" s="627"/>
      <c r="G132" s="627"/>
      <c r="H132" s="312" t="s">
        <v>1828</v>
      </c>
      <c r="I132" s="260">
        <v>11711</v>
      </c>
      <c r="J132" s="260">
        <v>288</v>
      </c>
      <c r="K132" s="260">
        <v>488.45</v>
      </c>
      <c r="L132" s="260">
        <v>145</v>
      </c>
      <c r="M132" s="260">
        <v>2.5</v>
      </c>
      <c r="N132" s="260">
        <v>21</v>
      </c>
      <c r="O132" s="260">
        <v>7827</v>
      </c>
      <c r="P132" s="260"/>
      <c r="Q132" s="260"/>
      <c r="R132" s="603"/>
      <c r="S132" s="627"/>
      <c r="T132" s="311">
        <v>1997</v>
      </c>
      <c r="U132" s="627"/>
      <c r="V132" s="627"/>
      <c r="W132" s="627"/>
      <c r="X132" s="627"/>
      <c r="Y132" s="260">
        <v>514</v>
      </c>
      <c r="Z132" s="627"/>
      <c r="AA132" s="627"/>
      <c r="AB132" s="627"/>
      <c r="AC132" s="627"/>
      <c r="AD132" s="627"/>
      <c r="AE132" s="627"/>
      <c r="AF132" s="627"/>
      <c r="AG132" s="627"/>
      <c r="AH132" s="627"/>
      <c r="AI132" s="627"/>
      <c r="AJ132" s="627"/>
      <c r="AK132" s="627"/>
      <c r="AL132" s="627"/>
      <c r="AM132" s="627"/>
      <c r="AN132" s="627"/>
      <c r="AO132" s="627"/>
      <c r="AP132" s="627"/>
      <c r="AQ132" s="627"/>
      <c r="AR132" s="627"/>
      <c r="AS132" s="627"/>
      <c r="AT132" s="627"/>
      <c r="AU132" s="627"/>
      <c r="AV132" s="627"/>
      <c r="AW132" s="627"/>
    </row>
    <row r="133" spans="1:49" ht="24" hidden="1" customHeight="1" x14ac:dyDescent="0.15">
      <c r="A133" s="760" t="s">
        <v>180</v>
      </c>
      <c r="B133" s="243"/>
      <c r="C133" s="627" t="s">
        <v>753</v>
      </c>
      <c r="D133" s="631" t="s">
        <v>1851</v>
      </c>
      <c r="E133" s="627" t="s">
        <v>753</v>
      </c>
      <c r="F133" s="603" t="s">
        <v>1849</v>
      </c>
      <c r="G133" s="603"/>
      <c r="H133" s="769" t="s">
        <v>1828</v>
      </c>
      <c r="I133" s="626">
        <v>9750</v>
      </c>
      <c r="J133" s="626">
        <v>369</v>
      </c>
      <c r="K133" s="626">
        <v>580</v>
      </c>
      <c r="L133" s="626">
        <v>145</v>
      </c>
      <c r="M133" s="626">
        <v>28</v>
      </c>
      <c r="N133" s="626">
        <v>28</v>
      </c>
      <c r="O133" s="626"/>
      <c r="P133" s="626"/>
      <c r="Q133" s="626">
        <v>300</v>
      </c>
      <c r="R133" s="627"/>
      <c r="S133" s="603"/>
      <c r="T133" s="645">
        <v>2004</v>
      </c>
      <c r="U133" s="603">
        <v>251</v>
      </c>
      <c r="V133" s="603">
        <v>117</v>
      </c>
      <c r="W133" s="603">
        <v>37</v>
      </c>
      <c r="X133" s="603"/>
      <c r="Y133" s="626">
        <v>433</v>
      </c>
      <c r="Z133" s="627"/>
      <c r="AA133" s="627"/>
      <c r="AB133" s="627"/>
      <c r="AC133" s="627"/>
      <c r="AD133" s="627"/>
      <c r="AE133" s="627"/>
      <c r="AF133" s="627"/>
      <c r="AG133" s="627" t="s">
        <v>1850</v>
      </c>
      <c r="AH133" s="627"/>
      <c r="AI133" s="627"/>
      <c r="AJ133" s="627"/>
      <c r="AK133" s="627"/>
      <c r="AL133" s="627"/>
      <c r="AM133" s="627"/>
      <c r="AN133" s="627"/>
      <c r="AO133" s="627"/>
      <c r="AP133" s="627"/>
      <c r="AQ133" s="627"/>
      <c r="AR133" s="627"/>
      <c r="AS133" s="627"/>
      <c r="AT133" s="627"/>
      <c r="AU133" s="627"/>
      <c r="AV133" s="627"/>
      <c r="AW133" s="627"/>
    </row>
    <row r="134" spans="1:49" ht="24" hidden="1" customHeight="1" x14ac:dyDescent="0.15">
      <c r="A134" s="760" t="s">
        <v>186</v>
      </c>
      <c r="B134" s="243"/>
      <c r="C134" s="604" t="s">
        <v>756</v>
      </c>
      <c r="D134" s="509" t="s">
        <v>1852</v>
      </c>
      <c r="E134" s="604" t="s">
        <v>756</v>
      </c>
      <c r="F134" s="627"/>
      <c r="G134" s="627"/>
      <c r="H134" s="604" t="s">
        <v>17185</v>
      </c>
      <c r="I134" s="297">
        <v>12300</v>
      </c>
      <c r="J134" s="297">
        <v>231</v>
      </c>
      <c r="K134" s="297">
        <v>231</v>
      </c>
      <c r="L134" s="297">
        <v>160</v>
      </c>
      <c r="M134" s="297">
        <v>1</v>
      </c>
      <c r="N134" s="297">
        <v>3</v>
      </c>
      <c r="O134" s="297">
        <v>4000</v>
      </c>
      <c r="P134" s="297"/>
      <c r="Q134" s="297">
        <v>1000</v>
      </c>
      <c r="R134" s="604"/>
      <c r="S134" s="627"/>
      <c r="T134" s="445">
        <v>1998</v>
      </c>
      <c r="U134" s="627"/>
      <c r="V134" s="627"/>
      <c r="W134" s="627"/>
      <c r="X134" s="627"/>
      <c r="Y134" s="297">
        <v>380</v>
      </c>
      <c r="Z134" s="627"/>
      <c r="AA134" s="627"/>
      <c r="AB134" s="627"/>
      <c r="AC134" s="627"/>
      <c r="AD134" s="627"/>
      <c r="AE134" s="627"/>
      <c r="AF134" s="627"/>
      <c r="AG134" s="627"/>
      <c r="AH134" s="627"/>
      <c r="AI134" s="627"/>
      <c r="AJ134" s="627"/>
      <c r="AK134" s="627"/>
      <c r="AL134" s="627"/>
      <c r="AM134" s="627"/>
      <c r="AN134" s="627"/>
      <c r="AO134" s="627"/>
      <c r="AP134" s="627"/>
      <c r="AQ134" s="627"/>
      <c r="AR134" s="627"/>
      <c r="AS134" s="627"/>
      <c r="AT134" s="627"/>
      <c r="AU134" s="627"/>
      <c r="AV134" s="627"/>
      <c r="AW134" s="627"/>
    </row>
    <row r="135" spans="1:49" ht="24" hidden="1" customHeight="1" x14ac:dyDescent="0.15">
      <c r="A135" s="760" t="s">
        <v>187</v>
      </c>
      <c r="B135" s="243"/>
      <c r="C135" s="627" t="s">
        <v>756</v>
      </c>
      <c r="D135" s="631" t="s">
        <v>1855</v>
      </c>
      <c r="E135" s="627" t="s">
        <v>756</v>
      </c>
      <c r="F135" s="604" t="s">
        <v>1853</v>
      </c>
      <c r="G135" s="604"/>
      <c r="H135" s="627" t="s">
        <v>17185</v>
      </c>
      <c r="I135" s="626">
        <v>12535</v>
      </c>
      <c r="J135" s="626">
        <v>198</v>
      </c>
      <c r="K135" s="626">
        <v>198.4</v>
      </c>
      <c r="L135" s="626">
        <v>145</v>
      </c>
      <c r="M135" s="626"/>
      <c r="N135" s="626">
        <v>3</v>
      </c>
      <c r="O135" s="626"/>
      <c r="P135" s="626"/>
      <c r="Q135" s="626"/>
      <c r="R135" s="627"/>
      <c r="S135" s="604"/>
      <c r="T135" s="645">
        <v>2008</v>
      </c>
      <c r="U135" s="604">
        <v>271</v>
      </c>
      <c r="V135" s="604">
        <v>103</v>
      </c>
      <c r="W135" s="604">
        <v>6</v>
      </c>
      <c r="X135" s="604"/>
      <c r="Y135" s="626">
        <v>220</v>
      </c>
      <c r="Z135" s="627">
        <v>2000</v>
      </c>
      <c r="AA135" s="627">
        <v>2002</v>
      </c>
      <c r="AB135" s="627"/>
      <c r="AC135" s="627"/>
      <c r="AD135" s="627">
        <v>2</v>
      </c>
      <c r="AE135" s="627"/>
      <c r="AF135" s="627"/>
      <c r="AG135" s="627" t="s">
        <v>1854</v>
      </c>
      <c r="AH135" s="627"/>
      <c r="AI135" s="627"/>
      <c r="AJ135" s="627"/>
      <c r="AK135" s="627"/>
      <c r="AL135" s="627"/>
      <c r="AM135" s="627"/>
      <c r="AN135" s="627"/>
      <c r="AO135" s="627"/>
      <c r="AP135" s="627"/>
      <c r="AQ135" s="627"/>
      <c r="AR135" s="627"/>
      <c r="AS135" s="627"/>
      <c r="AT135" s="627"/>
      <c r="AU135" s="627"/>
      <c r="AV135" s="627"/>
      <c r="AW135" s="627"/>
    </row>
    <row r="136" spans="1:49" ht="24" hidden="1" customHeight="1" x14ac:dyDescent="0.15">
      <c r="A136" s="760" t="s">
        <v>188</v>
      </c>
      <c r="B136" s="243"/>
      <c r="C136" s="627" t="s">
        <v>765</v>
      </c>
      <c r="D136" s="631" t="s">
        <v>1856</v>
      </c>
      <c r="E136" s="627" t="s">
        <v>765</v>
      </c>
      <c r="F136" s="627"/>
      <c r="G136" s="627"/>
      <c r="H136" s="627" t="s">
        <v>4503</v>
      </c>
      <c r="I136" s="626">
        <v>94660</v>
      </c>
      <c r="J136" s="626">
        <v>224</v>
      </c>
      <c r="K136" s="626">
        <v>224</v>
      </c>
      <c r="L136" s="626">
        <v>145</v>
      </c>
      <c r="M136" s="626">
        <v>1</v>
      </c>
      <c r="N136" s="626">
        <v>21</v>
      </c>
      <c r="O136" s="626">
        <v>5800</v>
      </c>
      <c r="P136" s="626">
        <v>50</v>
      </c>
      <c r="Q136" s="626">
        <v>100</v>
      </c>
      <c r="R136" s="627" t="s">
        <v>185</v>
      </c>
      <c r="S136" s="627"/>
      <c r="T136" s="645">
        <v>2009</v>
      </c>
      <c r="U136" s="627"/>
      <c r="V136" s="627"/>
      <c r="W136" s="627"/>
      <c r="X136" s="627"/>
      <c r="Y136" s="626">
        <v>1200</v>
      </c>
      <c r="Z136" s="627"/>
      <c r="AA136" s="627"/>
      <c r="AB136" s="627"/>
      <c r="AC136" s="627"/>
      <c r="AD136" s="627"/>
      <c r="AE136" s="627"/>
      <c r="AF136" s="627"/>
      <c r="AG136" s="627"/>
      <c r="AH136" s="627"/>
      <c r="AI136" s="627"/>
      <c r="AJ136" s="627"/>
      <c r="AK136" s="627"/>
      <c r="AL136" s="627"/>
      <c r="AM136" s="627"/>
      <c r="AN136" s="627"/>
      <c r="AO136" s="627"/>
      <c r="AP136" s="627"/>
      <c r="AQ136" s="627"/>
      <c r="AR136" s="627"/>
      <c r="AS136" s="627"/>
      <c r="AT136" s="627"/>
      <c r="AU136" s="627"/>
      <c r="AV136" s="627"/>
      <c r="AW136" s="627"/>
    </row>
    <row r="137" spans="1:49" ht="24" hidden="1" customHeight="1" x14ac:dyDescent="0.15">
      <c r="A137" s="760"/>
      <c r="B137" s="243"/>
      <c r="C137" s="627" t="s">
        <v>768</v>
      </c>
      <c r="D137" s="631" t="s">
        <v>1857</v>
      </c>
      <c r="E137" s="627" t="s">
        <v>768</v>
      </c>
      <c r="F137" s="627"/>
      <c r="G137" s="627"/>
      <c r="H137" s="769" t="s">
        <v>1828</v>
      </c>
      <c r="I137" s="626">
        <v>7020</v>
      </c>
      <c r="J137" s="626">
        <v>289</v>
      </c>
      <c r="K137" s="626">
        <v>332</v>
      </c>
      <c r="L137" s="626">
        <v>145</v>
      </c>
      <c r="M137" s="626">
        <v>8</v>
      </c>
      <c r="N137" s="626">
        <v>32</v>
      </c>
      <c r="O137" s="626">
        <v>2971</v>
      </c>
      <c r="P137" s="626"/>
      <c r="Q137" s="626"/>
      <c r="R137" s="627"/>
      <c r="S137" s="627"/>
      <c r="T137" s="645">
        <v>2000</v>
      </c>
      <c r="U137" s="627"/>
      <c r="V137" s="627"/>
      <c r="W137" s="627"/>
      <c r="X137" s="627"/>
      <c r="Y137" s="626">
        <v>681</v>
      </c>
      <c r="Z137" s="627"/>
      <c r="AA137" s="627"/>
      <c r="AB137" s="627"/>
      <c r="AC137" s="627"/>
      <c r="AD137" s="627"/>
      <c r="AE137" s="627"/>
      <c r="AF137" s="627"/>
      <c r="AG137" s="627"/>
      <c r="AH137" s="627"/>
      <c r="AI137" s="627"/>
      <c r="AJ137" s="627"/>
      <c r="AK137" s="627"/>
      <c r="AL137" s="627"/>
      <c r="AM137" s="627"/>
      <c r="AN137" s="627"/>
      <c r="AO137" s="627"/>
      <c r="AP137" s="627"/>
      <c r="AQ137" s="627"/>
      <c r="AR137" s="627"/>
      <c r="AS137" s="627"/>
      <c r="AT137" s="627"/>
      <c r="AU137" s="627"/>
      <c r="AV137" s="627"/>
      <c r="AW137" s="627"/>
    </row>
    <row r="138" spans="1:49" ht="24" hidden="1" customHeight="1" x14ac:dyDescent="0.15">
      <c r="A138" s="760" t="s">
        <v>189</v>
      </c>
      <c r="B138" s="243"/>
      <c r="C138" s="627" t="s">
        <v>778</v>
      </c>
      <c r="D138" s="631" t="s">
        <v>1859</v>
      </c>
      <c r="E138" s="627" t="s">
        <v>778</v>
      </c>
      <c r="F138" s="627" t="s">
        <v>1858</v>
      </c>
      <c r="G138" s="627"/>
      <c r="H138" s="769" t="s">
        <v>1828</v>
      </c>
      <c r="I138" s="626">
        <v>4029</v>
      </c>
      <c r="J138" s="626">
        <v>394</v>
      </c>
      <c r="K138" s="626">
        <v>394</v>
      </c>
      <c r="L138" s="626">
        <v>145</v>
      </c>
      <c r="M138" s="626">
        <v>0.6</v>
      </c>
      <c r="N138" s="626">
        <v>28</v>
      </c>
      <c r="O138" s="626">
        <v>3054</v>
      </c>
      <c r="P138" s="626"/>
      <c r="Q138" s="626"/>
      <c r="R138" s="627"/>
      <c r="S138" s="627"/>
      <c r="T138" s="645">
        <v>2017</v>
      </c>
      <c r="U138" s="627">
        <v>531</v>
      </c>
      <c r="V138" s="627">
        <v>150</v>
      </c>
      <c r="W138" s="627"/>
      <c r="X138" s="627"/>
      <c r="Y138" s="626">
        <v>1600</v>
      </c>
      <c r="Z138" s="627"/>
      <c r="AA138" s="627"/>
      <c r="AB138" s="627"/>
      <c r="AC138" s="627"/>
      <c r="AD138" s="627"/>
      <c r="AE138" s="627"/>
      <c r="AF138" s="627"/>
      <c r="AG138" s="627"/>
      <c r="AH138" s="627"/>
      <c r="AI138" s="627"/>
      <c r="AJ138" s="627"/>
      <c r="AK138" s="627"/>
      <c r="AL138" s="627"/>
      <c r="AM138" s="627"/>
      <c r="AN138" s="627"/>
      <c r="AO138" s="627"/>
      <c r="AP138" s="627"/>
      <c r="AQ138" s="627"/>
      <c r="AR138" s="627"/>
      <c r="AS138" s="627"/>
      <c r="AT138" s="627"/>
      <c r="AU138" s="627"/>
      <c r="AV138" s="627"/>
      <c r="AW138" s="627"/>
    </row>
    <row r="139" spans="1:49" s="575" customFormat="1" ht="24" hidden="1" customHeight="1" x14ac:dyDescent="0.15">
      <c r="A139" s="934" t="s">
        <v>178</v>
      </c>
      <c r="B139" s="712" t="s">
        <v>59</v>
      </c>
      <c r="C139" s="650" t="s">
        <v>1005</v>
      </c>
      <c r="D139" s="676">
        <f>COUNTA(D140:D153)</f>
        <v>14</v>
      </c>
      <c r="E139" s="666"/>
      <c r="F139" s="666"/>
      <c r="G139" s="666"/>
      <c r="H139" s="666"/>
      <c r="I139" s="665">
        <f>SUM(I140:I153)</f>
        <v>125559</v>
      </c>
      <c r="J139" s="665">
        <f>SUM(J140:J153)</f>
        <v>4545.66</v>
      </c>
      <c r="K139" s="665">
        <f>SUM(K140:K153)</f>
        <v>4723.47</v>
      </c>
      <c r="L139" s="665"/>
      <c r="M139" s="665"/>
      <c r="N139" s="665"/>
      <c r="O139" s="665"/>
      <c r="P139" s="665"/>
      <c r="Q139" s="665"/>
      <c r="R139" s="666"/>
      <c r="S139" s="666"/>
      <c r="T139" s="678"/>
      <c r="U139" s="666"/>
      <c r="V139" s="666"/>
      <c r="W139" s="666"/>
      <c r="X139" s="666"/>
      <c r="Y139" s="665"/>
      <c r="Z139" s="666"/>
      <c r="AA139" s="666"/>
      <c r="AB139" s="666"/>
      <c r="AC139" s="666"/>
      <c r="AD139" s="666"/>
      <c r="AE139" s="666"/>
      <c r="AF139" s="666"/>
      <c r="AG139" s="666"/>
      <c r="AH139" s="666"/>
      <c r="AI139" s="666"/>
      <c r="AJ139" s="666"/>
      <c r="AK139" s="666"/>
      <c r="AL139" s="666"/>
      <c r="AM139" s="666"/>
      <c r="AN139" s="666"/>
      <c r="AO139" s="666"/>
      <c r="AP139" s="666"/>
      <c r="AQ139" s="666"/>
      <c r="AR139" s="666"/>
      <c r="AS139" s="666"/>
      <c r="AT139" s="666"/>
      <c r="AU139" s="666"/>
      <c r="AV139" s="666"/>
      <c r="AW139" s="666"/>
    </row>
    <row r="140" spans="1:49" ht="24" hidden="1" customHeight="1" x14ac:dyDescent="0.15">
      <c r="A140" s="621"/>
      <c r="B140" s="234"/>
      <c r="C140" s="625" t="s">
        <v>495</v>
      </c>
      <c r="D140" s="625" t="s">
        <v>10357</v>
      </c>
      <c r="E140" s="625" t="s">
        <v>5214</v>
      </c>
      <c r="F140" s="625" t="s">
        <v>10358</v>
      </c>
      <c r="G140" s="644" t="s">
        <v>498</v>
      </c>
      <c r="H140" s="625" t="s">
        <v>4849</v>
      </c>
      <c r="I140" s="626">
        <v>4350</v>
      </c>
      <c r="J140" s="626">
        <v>132</v>
      </c>
      <c r="K140" s="626">
        <v>230</v>
      </c>
      <c r="L140" s="933">
        <v>145</v>
      </c>
      <c r="M140" s="626">
        <v>10</v>
      </c>
      <c r="N140" s="626">
        <v>15</v>
      </c>
      <c r="O140" s="626">
        <v>4350</v>
      </c>
      <c r="P140" s="626"/>
      <c r="Q140" s="626"/>
      <c r="R140" s="627"/>
      <c r="S140" s="627" t="s">
        <v>500</v>
      </c>
      <c r="T140" s="645">
        <v>1990</v>
      </c>
      <c r="U140" s="627">
        <v>142</v>
      </c>
      <c r="V140" s="627">
        <v>142</v>
      </c>
      <c r="W140" s="627">
        <v>172</v>
      </c>
      <c r="X140" s="627"/>
      <c r="Y140" s="626">
        <v>314</v>
      </c>
      <c r="Z140" s="625">
        <v>1997</v>
      </c>
      <c r="AA140" s="625">
        <v>2003</v>
      </c>
      <c r="AB140" s="627"/>
      <c r="AC140" s="627"/>
      <c r="AD140" s="627"/>
      <c r="AE140" s="627"/>
      <c r="AF140" s="627"/>
      <c r="AG140" s="627"/>
      <c r="AH140" s="627"/>
      <c r="AI140" s="627"/>
      <c r="AJ140" s="627"/>
      <c r="AK140" s="627"/>
      <c r="AL140" s="627"/>
      <c r="AM140" s="627"/>
      <c r="AN140" s="627"/>
      <c r="AO140" s="627"/>
      <c r="AP140" s="627"/>
      <c r="AQ140" s="627"/>
      <c r="AR140" s="627"/>
      <c r="AS140" s="627"/>
      <c r="AT140" s="627"/>
      <c r="AU140" s="627"/>
      <c r="AV140" s="627"/>
      <c r="AW140" s="627"/>
    </row>
    <row r="141" spans="1:49" ht="24" hidden="1" customHeight="1" x14ac:dyDescent="0.15">
      <c r="A141" s="621"/>
      <c r="B141" s="234"/>
      <c r="C141" s="625" t="s">
        <v>495</v>
      </c>
      <c r="D141" s="625" t="s">
        <v>5213</v>
      </c>
      <c r="E141" s="625" t="s">
        <v>5214</v>
      </c>
      <c r="F141" s="625" t="s">
        <v>4783</v>
      </c>
      <c r="G141" s="644"/>
      <c r="H141" s="625" t="s">
        <v>4849</v>
      </c>
      <c r="I141" s="626">
        <v>1590</v>
      </c>
      <c r="J141" s="626">
        <v>456</v>
      </c>
      <c r="K141" s="626">
        <v>338</v>
      </c>
      <c r="L141" s="626">
        <v>145</v>
      </c>
      <c r="M141" s="626">
        <v>0.9</v>
      </c>
      <c r="N141" s="626">
        <v>21</v>
      </c>
      <c r="O141" s="626">
        <v>1590</v>
      </c>
      <c r="P141" s="626"/>
      <c r="Q141" s="626"/>
      <c r="R141" s="627"/>
      <c r="S141" s="627" t="s">
        <v>500</v>
      </c>
      <c r="T141" s="645">
        <v>1998</v>
      </c>
      <c r="U141" s="627">
        <v>95</v>
      </c>
      <c r="V141" s="627"/>
      <c r="W141" s="627"/>
      <c r="X141" s="627"/>
      <c r="Y141" s="626">
        <v>95</v>
      </c>
      <c r="Z141" s="625"/>
      <c r="AA141" s="625"/>
      <c r="AB141" s="627"/>
      <c r="AC141" s="627"/>
      <c r="AD141" s="627"/>
      <c r="AE141" s="627"/>
      <c r="AF141" s="627"/>
      <c r="AG141" s="627"/>
      <c r="AH141" s="627"/>
      <c r="AI141" s="627"/>
      <c r="AJ141" s="627"/>
      <c r="AK141" s="627"/>
      <c r="AL141" s="627"/>
      <c r="AM141" s="627"/>
      <c r="AN141" s="627"/>
      <c r="AO141" s="627"/>
      <c r="AP141" s="627"/>
      <c r="AQ141" s="627"/>
      <c r="AR141" s="627"/>
      <c r="AS141" s="627"/>
      <c r="AT141" s="627"/>
      <c r="AU141" s="627"/>
      <c r="AV141" s="627"/>
      <c r="AW141" s="625"/>
    </row>
    <row r="142" spans="1:49" ht="24" hidden="1" customHeight="1" x14ac:dyDescent="0.15">
      <c r="A142" s="621" t="s">
        <v>93</v>
      </c>
      <c r="B142" s="234"/>
      <c r="C142" s="625" t="s">
        <v>4790</v>
      </c>
      <c r="D142" s="625" t="s">
        <v>10359</v>
      </c>
      <c r="E142" s="625" t="s">
        <v>4790</v>
      </c>
      <c r="F142" s="625" t="s">
        <v>10360</v>
      </c>
      <c r="G142" s="625"/>
      <c r="H142" s="625" t="s">
        <v>1828</v>
      </c>
      <c r="I142" s="626">
        <v>4550</v>
      </c>
      <c r="J142" s="626">
        <v>398.76</v>
      </c>
      <c r="K142" s="626">
        <v>351</v>
      </c>
      <c r="L142" s="626">
        <v>145</v>
      </c>
      <c r="M142" s="626">
        <v>0.9</v>
      </c>
      <c r="N142" s="626">
        <v>21</v>
      </c>
      <c r="O142" s="626">
        <v>4550</v>
      </c>
      <c r="P142" s="626"/>
      <c r="Q142" s="626"/>
      <c r="R142" s="627"/>
      <c r="S142" s="627"/>
      <c r="T142" s="645">
        <v>1995</v>
      </c>
      <c r="U142" s="627">
        <v>409</v>
      </c>
      <c r="V142" s="627">
        <v>100</v>
      </c>
      <c r="W142" s="627"/>
      <c r="X142" s="627"/>
      <c r="Y142" s="626">
        <v>509</v>
      </c>
      <c r="Z142" s="625"/>
      <c r="AA142" s="625"/>
      <c r="AB142" s="627"/>
      <c r="AC142" s="627"/>
      <c r="AD142" s="627"/>
      <c r="AE142" s="627"/>
      <c r="AF142" s="627"/>
      <c r="AG142" s="627"/>
      <c r="AH142" s="627"/>
      <c r="AI142" s="627"/>
      <c r="AJ142" s="627"/>
      <c r="AK142" s="627"/>
      <c r="AL142" s="627"/>
      <c r="AM142" s="627"/>
      <c r="AN142" s="627"/>
      <c r="AO142" s="627"/>
      <c r="AP142" s="627"/>
      <c r="AQ142" s="627"/>
      <c r="AR142" s="627"/>
      <c r="AS142" s="627"/>
      <c r="AT142" s="627"/>
      <c r="AU142" s="627"/>
      <c r="AV142" s="627"/>
      <c r="AW142" s="627"/>
    </row>
    <row r="143" spans="1:49" ht="24" hidden="1" customHeight="1" x14ac:dyDescent="0.15">
      <c r="A143" s="621"/>
      <c r="B143" s="234"/>
      <c r="C143" s="625" t="s">
        <v>779</v>
      </c>
      <c r="D143" s="625" t="s">
        <v>10361</v>
      </c>
      <c r="E143" s="625" t="s">
        <v>779</v>
      </c>
      <c r="F143" s="625" t="s">
        <v>10362</v>
      </c>
      <c r="G143" s="644"/>
      <c r="H143" s="625" t="s">
        <v>1828</v>
      </c>
      <c r="I143" s="626">
        <v>11379</v>
      </c>
      <c r="J143" s="626">
        <v>316</v>
      </c>
      <c r="K143" s="626">
        <v>386</v>
      </c>
      <c r="L143" s="626">
        <v>145</v>
      </c>
      <c r="M143" s="626">
        <v>30</v>
      </c>
      <c r="N143" s="626">
        <v>28</v>
      </c>
      <c r="O143" s="626">
        <v>4350</v>
      </c>
      <c r="P143" s="626">
        <v>30</v>
      </c>
      <c r="Q143" s="626">
        <v>30</v>
      </c>
      <c r="R143" s="627" t="s">
        <v>499</v>
      </c>
      <c r="S143" s="627" t="s">
        <v>500</v>
      </c>
      <c r="T143" s="645">
        <v>1997</v>
      </c>
      <c r="U143" s="627">
        <v>700</v>
      </c>
      <c r="V143" s="627"/>
      <c r="W143" s="627"/>
      <c r="X143" s="627"/>
      <c r="Y143" s="626">
        <v>700</v>
      </c>
      <c r="Z143" s="625"/>
      <c r="AA143" s="625"/>
      <c r="AB143" s="627"/>
      <c r="AC143" s="627"/>
      <c r="AD143" s="627"/>
      <c r="AE143" s="627"/>
      <c r="AF143" s="627"/>
      <c r="AG143" s="627"/>
      <c r="AH143" s="627"/>
      <c r="AI143" s="627"/>
      <c r="AJ143" s="627"/>
      <c r="AK143" s="627"/>
      <c r="AL143" s="627"/>
      <c r="AM143" s="627"/>
      <c r="AN143" s="627"/>
      <c r="AO143" s="627"/>
      <c r="AP143" s="627"/>
      <c r="AQ143" s="627"/>
      <c r="AR143" s="627"/>
      <c r="AS143" s="627"/>
      <c r="AT143" s="627"/>
      <c r="AU143" s="627"/>
      <c r="AV143" s="627"/>
      <c r="AW143" s="627"/>
    </row>
    <row r="144" spans="1:49" ht="24" hidden="1" customHeight="1" x14ac:dyDescent="0.15">
      <c r="A144" s="621"/>
      <c r="B144" s="234"/>
      <c r="C144" s="625" t="s">
        <v>4800</v>
      </c>
      <c r="D144" s="625" t="s">
        <v>10363</v>
      </c>
      <c r="E144" s="625" t="s">
        <v>4800</v>
      </c>
      <c r="F144" s="625" t="s">
        <v>10364</v>
      </c>
      <c r="G144" s="644" t="s">
        <v>4811</v>
      </c>
      <c r="H144" s="625" t="s">
        <v>4800</v>
      </c>
      <c r="I144" s="626">
        <v>8765</v>
      </c>
      <c r="J144" s="626">
        <v>317</v>
      </c>
      <c r="K144" s="626">
        <v>384</v>
      </c>
      <c r="L144" s="626">
        <v>145</v>
      </c>
      <c r="M144" s="626">
        <v>0.9</v>
      </c>
      <c r="N144" s="626">
        <v>21</v>
      </c>
      <c r="O144" s="626">
        <v>4555</v>
      </c>
      <c r="P144" s="626" t="s">
        <v>1007</v>
      </c>
      <c r="Q144" s="626"/>
      <c r="R144" s="627"/>
      <c r="S144" s="627" t="s">
        <v>500</v>
      </c>
      <c r="T144" s="645">
        <v>2008</v>
      </c>
      <c r="U144" s="627">
        <v>200</v>
      </c>
      <c r="V144" s="627">
        <v>200</v>
      </c>
      <c r="W144" s="627">
        <v>0</v>
      </c>
      <c r="X144" s="627">
        <v>0</v>
      </c>
      <c r="Y144" s="626">
        <v>1100</v>
      </c>
      <c r="Z144" s="625"/>
      <c r="AA144" s="625"/>
      <c r="AB144" s="627"/>
      <c r="AC144" s="627"/>
      <c r="AD144" s="627"/>
      <c r="AE144" s="627"/>
      <c r="AF144" s="627"/>
      <c r="AG144" s="627"/>
      <c r="AH144" s="627"/>
      <c r="AI144" s="627"/>
      <c r="AJ144" s="627"/>
      <c r="AK144" s="627"/>
      <c r="AL144" s="627"/>
      <c r="AM144" s="627"/>
      <c r="AN144" s="627"/>
      <c r="AO144" s="627"/>
      <c r="AP144" s="627"/>
      <c r="AQ144" s="627"/>
      <c r="AR144" s="627"/>
      <c r="AS144" s="627"/>
      <c r="AT144" s="627"/>
      <c r="AU144" s="627"/>
      <c r="AV144" s="627"/>
      <c r="AW144" s="627"/>
    </row>
    <row r="145" spans="1:49" ht="24" hidden="1" customHeight="1" x14ac:dyDescent="0.15">
      <c r="A145" s="621"/>
      <c r="B145" s="234"/>
      <c r="C145" s="625" t="s">
        <v>502</v>
      </c>
      <c r="D145" s="625" t="s">
        <v>10365</v>
      </c>
      <c r="E145" s="625" t="s">
        <v>502</v>
      </c>
      <c r="F145" s="625" t="s">
        <v>10364</v>
      </c>
      <c r="G145" s="644" t="s">
        <v>4811</v>
      </c>
      <c r="H145" s="625" t="s">
        <v>1828</v>
      </c>
      <c r="I145" s="626">
        <v>11688</v>
      </c>
      <c r="J145" s="626">
        <v>180</v>
      </c>
      <c r="K145" s="626">
        <v>291</v>
      </c>
      <c r="L145" s="626">
        <v>145</v>
      </c>
      <c r="M145" s="626">
        <v>0.9</v>
      </c>
      <c r="N145" s="626">
        <v>21</v>
      </c>
      <c r="O145" s="626">
        <v>4500</v>
      </c>
      <c r="P145" s="626" t="s">
        <v>1007</v>
      </c>
      <c r="Q145" s="626">
        <v>50</v>
      </c>
      <c r="R145" s="627" t="s">
        <v>185</v>
      </c>
      <c r="S145" s="627" t="s">
        <v>500</v>
      </c>
      <c r="T145" s="645">
        <v>2000</v>
      </c>
      <c r="U145" s="627">
        <v>200</v>
      </c>
      <c r="V145" s="627">
        <v>200</v>
      </c>
      <c r="W145" s="627">
        <v>0</v>
      </c>
      <c r="X145" s="627">
        <v>0</v>
      </c>
      <c r="Y145" s="626">
        <v>400</v>
      </c>
      <c r="Z145" s="625"/>
      <c r="AA145" s="625"/>
      <c r="AB145" s="627"/>
      <c r="AC145" s="627"/>
      <c r="AD145" s="627"/>
      <c r="AE145" s="627"/>
      <c r="AF145" s="627"/>
      <c r="AG145" s="627"/>
      <c r="AH145" s="627"/>
      <c r="AI145" s="627"/>
      <c r="AJ145" s="627"/>
      <c r="AK145" s="627"/>
      <c r="AL145" s="627"/>
      <c r="AM145" s="627"/>
      <c r="AN145" s="627"/>
      <c r="AO145" s="627"/>
      <c r="AP145" s="627"/>
      <c r="AQ145" s="627"/>
      <c r="AR145" s="627"/>
      <c r="AS145" s="627"/>
      <c r="AT145" s="627"/>
      <c r="AU145" s="627"/>
      <c r="AV145" s="627"/>
      <c r="AW145" s="627"/>
    </row>
    <row r="146" spans="1:49" ht="24" hidden="1" customHeight="1" x14ac:dyDescent="0.15">
      <c r="A146" s="621"/>
      <c r="B146" s="234"/>
      <c r="C146" s="625" t="s">
        <v>502</v>
      </c>
      <c r="D146" s="625" t="s">
        <v>10366</v>
      </c>
      <c r="E146" s="625" t="s">
        <v>502</v>
      </c>
      <c r="F146" s="625" t="s">
        <v>10364</v>
      </c>
      <c r="G146" s="644" t="s">
        <v>4811</v>
      </c>
      <c r="H146" s="625" t="s">
        <v>1828</v>
      </c>
      <c r="I146" s="626">
        <v>14645</v>
      </c>
      <c r="J146" s="626">
        <v>412.9</v>
      </c>
      <c r="K146" s="626">
        <v>399.47</v>
      </c>
      <c r="L146" s="626">
        <v>145</v>
      </c>
      <c r="M146" s="626">
        <v>1</v>
      </c>
      <c r="N146" s="626">
        <v>21</v>
      </c>
      <c r="O146" s="626">
        <v>8670</v>
      </c>
      <c r="P146" s="626" t="s">
        <v>1007</v>
      </c>
      <c r="Q146" s="626"/>
      <c r="R146" s="627"/>
      <c r="S146" s="627" t="s">
        <v>500</v>
      </c>
      <c r="T146" s="645">
        <v>2013</v>
      </c>
      <c r="U146" s="627">
        <v>200</v>
      </c>
      <c r="V146" s="627">
        <v>200</v>
      </c>
      <c r="W146" s="627">
        <v>0</v>
      </c>
      <c r="X146" s="627">
        <v>0</v>
      </c>
      <c r="Y146" s="626">
        <v>800</v>
      </c>
      <c r="Z146" s="625"/>
      <c r="AA146" s="625"/>
      <c r="AB146" s="627"/>
      <c r="AC146" s="627"/>
      <c r="AD146" s="627"/>
      <c r="AE146" s="627"/>
      <c r="AF146" s="627"/>
      <c r="AG146" s="627"/>
      <c r="AH146" s="627"/>
      <c r="AI146" s="627"/>
      <c r="AJ146" s="627"/>
      <c r="AK146" s="627"/>
      <c r="AL146" s="627"/>
      <c r="AM146" s="627"/>
      <c r="AN146" s="627"/>
      <c r="AO146" s="627"/>
      <c r="AP146" s="627"/>
      <c r="AQ146" s="627"/>
      <c r="AR146" s="627"/>
      <c r="AS146" s="627"/>
      <c r="AT146" s="627"/>
      <c r="AU146" s="627"/>
      <c r="AV146" s="627"/>
      <c r="AW146" s="627"/>
    </row>
    <row r="147" spans="1:49" ht="24" hidden="1" customHeight="1" x14ac:dyDescent="0.15">
      <c r="A147" s="621" t="s">
        <v>336</v>
      </c>
      <c r="B147" s="234"/>
      <c r="C147" s="625" t="s">
        <v>2077</v>
      </c>
      <c r="D147" s="625" t="s">
        <v>10367</v>
      </c>
      <c r="E147" s="625" t="s">
        <v>2077</v>
      </c>
      <c r="F147" s="625"/>
      <c r="G147" s="644"/>
      <c r="H147" s="625" t="s">
        <v>10368</v>
      </c>
      <c r="I147" s="626">
        <v>8977</v>
      </c>
      <c r="J147" s="626">
        <v>448</v>
      </c>
      <c r="K147" s="626">
        <v>351</v>
      </c>
      <c r="L147" s="626">
        <v>145</v>
      </c>
      <c r="M147" s="626">
        <v>30</v>
      </c>
      <c r="N147" s="626">
        <v>3</v>
      </c>
      <c r="O147" s="626">
        <v>4350</v>
      </c>
      <c r="P147" s="626"/>
      <c r="Q147" s="626"/>
      <c r="R147" s="627"/>
      <c r="S147" s="627"/>
      <c r="T147" s="645">
        <v>2010</v>
      </c>
      <c r="U147" s="627"/>
      <c r="V147" s="627"/>
      <c r="W147" s="627"/>
      <c r="X147" s="627"/>
      <c r="Y147" s="626">
        <v>588</v>
      </c>
      <c r="Z147" s="625"/>
      <c r="AA147" s="625"/>
      <c r="AB147" s="627"/>
      <c r="AC147" s="627"/>
      <c r="AD147" s="627"/>
      <c r="AE147" s="627"/>
      <c r="AF147" s="627"/>
      <c r="AG147" s="627"/>
      <c r="AH147" s="627"/>
      <c r="AI147" s="627"/>
      <c r="AJ147" s="627"/>
      <c r="AK147" s="627"/>
      <c r="AL147" s="627"/>
      <c r="AM147" s="627"/>
      <c r="AN147" s="627"/>
      <c r="AO147" s="627"/>
      <c r="AP147" s="627"/>
      <c r="AQ147" s="627"/>
      <c r="AR147" s="627"/>
      <c r="AS147" s="627"/>
      <c r="AT147" s="627"/>
      <c r="AU147" s="627"/>
      <c r="AV147" s="627"/>
      <c r="AW147" s="627"/>
    </row>
    <row r="148" spans="1:49" ht="24" hidden="1" customHeight="1" x14ac:dyDescent="0.15">
      <c r="A148" s="621">
        <v>4</v>
      </c>
      <c r="B148" s="234"/>
      <c r="C148" s="625" t="s">
        <v>4872</v>
      </c>
      <c r="D148" s="625" t="s">
        <v>10369</v>
      </c>
      <c r="E148" s="625" t="s">
        <v>4872</v>
      </c>
      <c r="F148" s="625" t="s">
        <v>1879</v>
      </c>
      <c r="G148" s="644" t="s">
        <v>4811</v>
      </c>
      <c r="H148" s="625" t="s">
        <v>4872</v>
      </c>
      <c r="I148" s="626">
        <v>9200</v>
      </c>
      <c r="J148" s="626">
        <v>117</v>
      </c>
      <c r="K148" s="626">
        <v>117</v>
      </c>
      <c r="L148" s="626">
        <v>145</v>
      </c>
      <c r="M148" s="626">
        <v>0.9</v>
      </c>
      <c r="N148" s="626">
        <v>28</v>
      </c>
      <c r="O148" s="626">
        <v>7450</v>
      </c>
      <c r="P148" s="626" t="s">
        <v>1007</v>
      </c>
      <c r="Q148" s="626" t="s">
        <v>1007</v>
      </c>
      <c r="R148" s="627" t="s">
        <v>1007</v>
      </c>
      <c r="S148" s="627" t="s">
        <v>500</v>
      </c>
      <c r="T148" s="645">
        <v>1992</v>
      </c>
      <c r="U148" s="627">
        <v>200</v>
      </c>
      <c r="V148" s="627">
        <v>200</v>
      </c>
      <c r="W148" s="627">
        <v>0</v>
      </c>
      <c r="X148" s="627">
        <v>0</v>
      </c>
      <c r="Y148" s="626">
        <v>130</v>
      </c>
      <c r="Z148" s="625"/>
      <c r="AA148" s="625"/>
      <c r="AB148" s="627"/>
      <c r="AC148" s="627"/>
      <c r="AD148" s="627"/>
      <c r="AE148" s="627"/>
      <c r="AF148" s="627"/>
      <c r="AG148" s="627"/>
      <c r="AH148" s="627"/>
      <c r="AI148" s="627"/>
      <c r="AJ148" s="627"/>
      <c r="AK148" s="627"/>
      <c r="AL148" s="627"/>
      <c r="AM148" s="627"/>
      <c r="AN148" s="627"/>
      <c r="AO148" s="627"/>
      <c r="AP148" s="627"/>
      <c r="AQ148" s="627"/>
      <c r="AR148" s="627"/>
      <c r="AS148" s="627"/>
      <c r="AT148" s="627"/>
      <c r="AU148" s="627"/>
      <c r="AV148" s="627"/>
      <c r="AW148" s="627"/>
    </row>
    <row r="149" spans="1:49" ht="24" hidden="1" customHeight="1" x14ac:dyDescent="0.15">
      <c r="A149" s="621">
        <v>6</v>
      </c>
      <c r="B149" s="234"/>
      <c r="C149" s="625" t="s">
        <v>4818</v>
      </c>
      <c r="D149" s="625" t="s">
        <v>10370</v>
      </c>
      <c r="E149" s="625" t="s">
        <v>4818</v>
      </c>
      <c r="F149" s="625" t="s">
        <v>10371</v>
      </c>
      <c r="G149" s="644" t="s">
        <v>4824</v>
      </c>
      <c r="H149" s="625" t="s">
        <v>4818</v>
      </c>
      <c r="I149" s="626">
        <v>13460</v>
      </c>
      <c r="J149" s="626">
        <v>431</v>
      </c>
      <c r="K149" s="626">
        <v>318</v>
      </c>
      <c r="L149" s="626">
        <v>145</v>
      </c>
      <c r="M149" s="626">
        <v>18.89</v>
      </c>
      <c r="N149" s="626">
        <v>21</v>
      </c>
      <c r="O149" s="626">
        <v>2740</v>
      </c>
      <c r="P149" s="626"/>
      <c r="Q149" s="626"/>
      <c r="R149" s="627"/>
      <c r="S149" s="627"/>
      <c r="T149" s="645">
        <v>1999</v>
      </c>
      <c r="U149" s="627">
        <v>240</v>
      </c>
      <c r="V149" s="627">
        <v>255</v>
      </c>
      <c r="W149" s="627"/>
      <c r="X149" s="627"/>
      <c r="Y149" s="626">
        <v>495</v>
      </c>
      <c r="Z149" s="625"/>
      <c r="AA149" s="625"/>
      <c r="AB149" s="627"/>
      <c r="AC149" s="627"/>
      <c r="AD149" s="627"/>
      <c r="AE149" s="627"/>
      <c r="AF149" s="627"/>
      <c r="AG149" s="627"/>
      <c r="AH149" s="627"/>
      <c r="AI149" s="627"/>
      <c r="AJ149" s="627"/>
      <c r="AK149" s="627"/>
      <c r="AL149" s="627"/>
      <c r="AM149" s="627"/>
      <c r="AN149" s="627"/>
      <c r="AO149" s="627"/>
      <c r="AP149" s="627"/>
      <c r="AQ149" s="627"/>
      <c r="AR149" s="627"/>
      <c r="AS149" s="627"/>
      <c r="AT149" s="627"/>
      <c r="AU149" s="627"/>
      <c r="AV149" s="627"/>
      <c r="AW149" s="627"/>
    </row>
    <row r="150" spans="1:49" ht="24" hidden="1" customHeight="1" x14ac:dyDescent="0.15">
      <c r="A150" s="621">
        <v>10</v>
      </c>
      <c r="B150" s="234"/>
      <c r="C150" s="625" t="s">
        <v>4829</v>
      </c>
      <c r="D150" s="625" t="s">
        <v>10372</v>
      </c>
      <c r="E150" s="625" t="s">
        <v>4829</v>
      </c>
      <c r="F150" s="625" t="s">
        <v>10373</v>
      </c>
      <c r="G150" s="644" t="s">
        <v>10374</v>
      </c>
      <c r="H150" s="625" t="s">
        <v>4829</v>
      </c>
      <c r="I150" s="626">
        <v>7113</v>
      </c>
      <c r="J150" s="626">
        <v>364</v>
      </c>
      <c r="K150" s="626">
        <v>321</v>
      </c>
      <c r="L150" s="626">
        <v>200</v>
      </c>
      <c r="M150" s="626">
        <v>145</v>
      </c>
      <c r="N150" s="626">
        <v>21</v>
      </c>
      <c r="O150" s="626">
        <v>1279</v>
      </c>
      <c r="P150" s="626"/>
      <c r="Q150" s="626"/>
      <c r="R150" s="627"/>
      <c r="S150" s="627"/>
      <c r="T150" s="645">
        <v>1996</v>
      </c>
      <c r="U150" s="627">
        <v>120</v>
      </c>
      <c r="V150" s="627"/>
      <c r="W150" s="627"/>
      <c r="X150" s="627">
        <v>2</v>
      </c>
      <c r="Y150" s="626">
        <v>672</v>
      </c>
      <c r="Z150" s="625"/>
      <c r="AA150" s="625"/>
      <c r="AB150" s="627"/>
      <c r="AC150" s="627"/>
      <c r="AD150" s="627"/>
      <c r="AE150" s="627"/>
      <c r="AF150" s="627"/>
      <c r="AG150" s="627"/>
      <c r="AH150" s="627"/>
      <c r="AI150" s="627"/>
      <c r="AJ150" s="627"/>
      <c r="AK150" s="627"/>
      <c r="AL150" s="627"/>
      <c r="AM150" s="627"/>
      <c r="AN150" s="627"/>
      <c r="AO150" s="627"/>
      <c r="AP150" s="627"/>
      <c r="AQ150" s="627"/>
      <c r="AR150" s="627"/>
      <c r="AS150" s="627"/>
      <c r="AT150" s="627"/>
      <c r="AU150" s="627"/>
      <c r="AV150" s="627"/>
      <c r="AW150" s="627"/>
    </row>
    <row r="151" spans="1:49" ht="24" hidden="1" customHeight="1" x14ac:dyDescent="0.15">
      <c r="A151" s="621"/>
      <c r="B151" s="234"/>
      <c r="C151" s="625" t="s">
        <v>4834</v>
      </c>
      <c r="D151" s="625" t="s">
        <v>10375</v>
      </c>
      <c r="E151" s="625" t="s">
        <v>4834</v>
      </c>
      <c r="F151" s="625" t="s">
        <v>10376</v>
      </c>
      <c r="G151" s="644" t="s">
        <v>4838</v>
      </c>
      <c r="H151" s="625" t="s">
        <v>4834</v>
      </c>
      <c r="I151" s="626">
        <v>11449</v>
      </c>
      <c r="J151" s="626">
        <v>295</v>
      </c>
      <c r="K151" s="626">
        <v>394</v>
      </c>
      <c r="L151" s="626">
        <v>145</v>
      </c>
      <c r="M151" s="626">
        <v>30.5</v>
      </c>
      <c r="N151" s="626">
        <v>21</v>
      </c>
      <c r="O151" s="626">
        <v>295</v>
      </c>
      <c r="P151" s="626"/>
      <c r="Q151" s="626"/>
      <c r="R151" s="627"/>
      <c r="S151" s="627"/>
      <c r="T151" s="645">
        <v>1996</v>
      </c>
      <c r="U151" s="627">
        <v>5</v>
      </c>
      <c r="V151" s="627"/>
      <c r="W151" s="627"/>
      <c r="X151" s="627"/>
      <c r="Y151" s="626">
        <v>13</v>
      </c>
      <c r="Z151" s="625" t="s">
        <v>10377</v>
      </c>
      <c r="AA151" s="625"/>
      <c r="AB151" s="627"/>
      <c r="AC151" s="627"/>
      <c r="AD151" s="627"/>
      <c r="AE151" s="627"/>
      <c r="AF151" s="627"/>
      <c r="AG151" s="627"/>
      <c r="AH151" s="627"/>
      <c r="AI151" s="627"/>
      <c r="AJ151" s="627"/>
      <c r="AK151" s="627"/>
      <c r="AL151" s="627"/>
      <c r="AM151" s="627"/>
      <c r="AN151" s="627"/>
      <c r="AO151" s="627"/>
      <c r="AP151" s="627"/>
      <c r="AQ151" s="627"/>
      <c r="AR151" s="627"/>
      <c r="AS151" s="627"/>
      <c r="AT151" s="627"/>
      <c r="AU151" s="627"/>
      <c r="AV151" s="627"/>
      <c r="AW151" s="627"/>
    </row>
    <row r="152" spans="1:49" ht="24" hidden="1" customHeight="1" x14ac:dyDescent="0.15">
      <c r="A152" s="216"/>
      <c r="B152" s="234"/>
      <c r="C152" s="625" t="s">
        <v>4842</v>
      </c>
      <c r="D152" s="625" t="s">
        <v>10378</v>
      </c>
      <c r="E152" s="625" t="s">
        <v>4842</v>
      </c>
      <c r="F152" s="625"/>
      <c r="G152" s="644"/>
      <c r="H152" s="625" t="s">
        <v>1828</v>
      </c>
      <c r="I152" s="626">
        <v>8171</v>
      </c>
      <c r="J152" s="626">
        <v>424</v>
      </c>
      <c r="K152" s="626">
        <v>618</v>
      </c>
      <c r="L152" s="626">
        <v>145</v>
      </c>
      <c r="M152" s="626">
        <v>25</v>
      </c>
      <c r="N152" s="626">
        <v>20</v>
      </c>
      <c r="O152" s="626">
        <v>4500</v>
      </c>
      <c r="P152" s="626"/>
      <c r="Q152" s="626"/>
      <c r="R152" s="627"/>
      <c r="S152" s="627"/>
      <c r="T152" s="645">
        <v>2019</v>
      </c>
      <c r="U152" s="627"/>
      <c r="V152" s="627"/>
      <c r="W152" s="627"/>
      <c r="X152" s="627"/>
      <c r="Y152" s="626">
        <v>2950</v>
      </c>
      <c r="Z152" s="625"/>
      <c r="AA152" s="625"/>
      <c r="AB152" s="627"/>
      <c r="AC152" s="627"/>
      <c r="AD152" s="627"/>
      <c r="AE152" s="627"/>
      <c r="AF152" s="627"/>
      <c r="AG152" s="627"/>
      <c r="AH152" s="627"/>
      <c r="AI152" s="627"/>
      <c r="AJ152" s="627"/>
      <c r="AK152" s="627"/>
      <c r="AL152" s="627"/>
      <c r="AM152" s="627"/>
      <c r="AN152" s="627"/>
      <c r="AO152" s="627"/>
      <c r="AP152" s="627"/>
      <c r="AQ152" s="627"/>
      <c r="AR152" s="627"/>
      <c r="AS152" s="627"/>
      <c r="AT152" s="627"/>
      <c r="AU152" s="627"/>
      <c r="AV152" s="627"/>
      <c r="AW152" s="627" t="s">
        <v>17302</v>
      </c>
    </row>
    <row r="153" spans="1:49" ht="24" hidden="1" customHeight="1" x14ac:dyDescent="0.2">
      <c r="B153" s="234"/>
      <c r="C153" s="625" t="s">
        <v>4842</v>
      </c>
      <c r="D153" s="625" t="s">
        <v>10378</v>
      </c>
      <c r="E153" s="625" t="s">
        <v>4842</v>
      </c>
      <c r="F153" s="625" t="s">
        <v>10379</v>
      </c>
      <c r="G153" s="644"/>
      <c r="H153" s="625" t="s">
        <v>1828</v>
      </c>
      <c r="I153" s="626">
        <v>10222</v>
      </c>
      <c r="J153" s="626">
        <v>254</v>
      </c>
      <c r="K153" s="626">
        <v>225</v>
      </c>
      <c r="L153" s="626">
        <v>145</v>
      </c>
      <c r="M153" s="626">
        <v>21</v>
      </c>
      <c r="N153" s="626">
        <v>28</v>
      </c>
      <c r="O153" s="626">
        <v>4500</v>
      </c>
      <c r="P153" s="626" t="s">
        <v>1007</v>
      </c>
      <c r="Q153" s="626">
        <v>100</v>
      </c>
      <c r="R153" s="627" t="s">
        <v>185</v>
      </c>
      <c r="S153" s="627" t="s">
        <v>500</v>
      </c>
      <c r="T153" s="645">
        <v>1999</v>
      </c>
      <c r="U153" s="627">
        <v>300</v>
      </c>
      <c r="V153" s="627"/>
      <c r="W153" s="627">
        <v>100</v>
      </c>
      <c r="X153" s="627"/>
      <c r="Y153" s="626">
        <v>400</v>
      </c>
      <c r="Z153" s="625"/>
      <c r="AA153" s="625"/>
      <c r="AB153" s="627"/>
      <c r="AC153" s="627"/>
      <c r="AD153" s="627">
        <v>1</v>
      </c>
      <c r="AE153" s="627">
        <v>150</v>
      </c>
      <c r="AF153" s="627">
        <v>5</v>
      </c>
      <c r="AG153" s="627"/>
      <c r="AH153" s="627"/>
      <c r="AI153" s="627"/>
      <c r="AJ153" s="627"/>
      <c r="AK153" s="627"/>
      <c r="AL153" s="627"/>
      <c r="AM153" s="627"/>
      <c r="AN153" s="627"/>
      <c r="AO153" s="627"/>
      <c r="AP153" s="627"/>
      <c r="AQ153" s="627"/>
      <c r="AR153" s="627"/>
      <c r="AS153" s="627"/>
      <c r="AT153" s="627"/>
      <c r="AU153" s="627"/>
      <c r="AV153" s="627"/>
      <c r="AW153" s="627"/>
    </row>
    <row r="154" spans="1:49" s="575" customFormat="1" ht="24" hidden="1" customHeight="1" x14ac:dyDescent="0.15">
      <c r="A154" s="934" t="s">
        <v>178</v>
      </c>
      <c r="B154" s="669" t="s">
        <v>94</v>
      </c>
      <c r="C154" s="813" t="s">
        <v>55</v>
      </c>
      <c r="D154" s="904">
        <f>COUNTA(D155:D177)</f>
        <v>23</v>
      </c>
      <c r="E154" s="813"/>
      <c r="F154" s="813"/>
      <c r="G154" s="813"/>
      <c r="H154" s="813"/>
      <c r="I154" s="814">
        <f>SUM(I155:I177)</f>
        <v>160426</v>
      </c>
      <c r="J154" s="814">
        <f>SUM(J155:J177)</f>
        <v>6312.68</v>
      </c>
      <c r="K154" s="814">
        <f>SUM(K155:K177)</f>
        <v>6334.4800000000005</v>
      </c>
      <c r="L154" s="814"/>
      <c r="M154" s="814"/>
      <c r="N154" s="814"/>
      <c r="O154" s="814"/>
      <c r="P154" s="814"/>
      <c r="Q154" s="814"/>
      <c r="R154" s="813"/>
      <c r="S154" s="813"/>
      <c r="T154" s="945"/>
      <c r="U154" s="813"/>
      <c r="V154" s="813"/>
      <c r="W154" s="813"/>
      <c r="X154" s="813"/>
      <c r="Y154" s="814"/>
      <c r="Z154" s="813"/>
      <c r="AA154" s="813"/>
      <c r="AB154" s="813"/>
      <c r="AC154" s="813"/>
      <c r="AD154" s="813"/>
      <c r="AE154" s="813"/>
      <c r="AF154" s="813"/>
      <c r="AG154" s="813"/>
      <c r="AH154" s="813"/>
      <c r="AI154" s="813"/>
      <c r="AJ154" s="813"/>
      <c r="AK154" s="813"/>
      <c r="AL154" s="813"/>
      <c r="AM154" s="813"/>
      <c r="AN154" s="813"/>
      <c r="AO154" s="813"/>
      <c r="AP154" s="813"/>
      <c r="AQ154" s="813"/>
      <c r="AR154" s="813"/>
      <c r="AS154" s="813"/>
      <c r="AT154" s="813"/>
      <c r="AU154" s="813"/>
      <c r="AV154" s="813"/>
      <c r="AW154" s="813"/>
    </row>
    <row r="155" spans="1:49" ht="24" customHeight="1" x14ac:dyDescent="0.15">
      <c r="A155" s="621" t="s">
        <v>93</v>
      </c>
      <c r="B155" s="147"/>
      <c r="C155" s="625" t="s">
        <v>1882</v>
      </c>
      <c r="D155" s="625" t="s">
        <v>11115</v>
      </c>
      <c r="E155" s="625" t="s">
        <v>1882</v>
      </c>
      <c r="F155" s="625" t="s">
        <v>11116</v>
      </c>
      <c r="G155" s="946" t="s">
        <v>11117</v>
      </c>
      <c r="H155" s="625" t="s">
        <v>14850</v>
      </c>
      <c r="I155" s="626">
        <v>11349</v>
      </c>
      <c r="J155" s="626">
        <v>391</v>
      </c>
      <c r="K155" s="626">
        <v>454</v>
      </c>
      <c r="L155" s="626">
        <v>145</v>
      </c>
      <c r="M155" s="626"/>
      <c r="N155" s="626">
        <v>21</v>
      </c>
      <c r="O155" s="626">
        <v>5800</v>
      </c>
      <c r="P155" s="626"/>
      <c r="Q155" s="626">
        <v>200</v>
      </c>
      <c r="R155" s="626"/>
      <c r="S155" s="627"/>
      <c r="T155" s="645">
        <v>1996</v>
      </c>
      <c r="U155" s="627">
        <v>412</v>
      </c>
      <c r="V155" s="627">
        <v>200</v>
      </c>
      <c r="W155" s="627"/>
      <c r="X155" s="627"/>
      <c r="Y155" s="626">
        <v>612</v>
      </c>
      <c r="Z155" s="625"/>
      <c r="AA155" s="625"/>
      <c r="AB155" s="627"/>
      <c r="AC155" s="627"/>
      <c r="AD155" s="627"/>
      <c r="AE155" s="627"/>
      <c r="AF155" s="627"/>
      <c r="AG155" s="627"/>
      <c r="AH155" s="627"/>
      <c r="AI155" s="627"/>
      <c r="AJ155" s="627"/>
      <c r="AK155" s="627"/>
      <c r="AL155" s="627"/>
      <c r="AM155" s="627"/>
      <c r="AN155" s="627"/>
      <c r="AO155" s="627"/>
      <c r="AP155" s="627"/>
      <c r="AQ155" s="627"/>
      <c r="AR155" s="627"/>
      <c r="AS155" s="627"/>
      <c r="AT155" s="627"/>
      <c r="AU155" s="627"/>
      <c r="AV155" s="627"/>
      <c r="AW155" s="627"/>
    </row>
    <row r="156" spans="1:49" ht="24" customHeight="1" x14ac:dyDescent="0.15">
      <c r="A156" s="621"/>
      <c r="B156" s="147"/>
      <c r="C156" s="625" t="s">
        <v>1882</v>
      </c>
      <c r="D156" s="625" t="s">
        <v>11118</v>
      </c>
      <c r="E156" s="625" t="s">
        <v>1882</v>
      </c>
      <c r="F156" s="625" t="s">
        <v>11116</v>
      </c>
      <c r="G156" s="946" t="s">
        <v>11117</v>
      </c>
      <c r="H156" s="625" t="s">
        <v>14850</v>
      </c>
      <c r="I156" s="626">
        <v>10451</v>
      </c>
      <c r="J156" s="626" t="s">
        <v>417</v>
      </c>
      <c r="K156" s="626" t="s">
        <v>417</v>
      </c>
      <c r="L156" s="626">
        <v>145</v>
      </c>
      <c r="M156" s="626"/>
      <c r="N156" s="626">
        <v>21</v>
      </c>
      <c r="O156" s="626">
        <v>5800</v>
      </c>
      <c r="P156" s="626"/>
      <c r="Q156" s="626"/>
      <c r="R156" s="626"/>
      <c r="S156" s="627"/>
      <c r="T156" s="645">
        <v>2013</v>
      </c>
      <c r="U156" s="627">
        <v>412</v>
      </c>
      <c r="V156" s="627">
        <v>200</v>
      </c>
      <c r="W156" s="627"/>
      <c r="X156" s="627"/>
      <c r="Y156" s="626">
        <v>400</v>
      </c>
      <c r="Z156" s="625"/>
      <c r="AA156" s="625"/>
      <c r="AB156" s="627"/>
      <c r="AC156" s="627"/>
      <c r="AD156" s="627"/>
      <c r="AE156" s="627"/>
      <c r="AF156" s="627"/>
      <c r="AG156" s="627"/>
      <c r="AH156" s="627"/>
      <c r="AI156" s="627"/>
      <c r="AJ156" s="627"/>
      <c r="AK156" s="627"/>
      <c r="AL156" s="627"/>
      <c r="AM156" s="627"/>
      <c r="AN156" s="627"/>
      <c r="AO156" s="627"/>
      <c r="AP156" s="627"/>
      <c r="AQ156" s="627"/>
      <c r="AR156" s="627"/>
      <c r="AS156" s="627"/>
      <c r="AT156" s="627"/>
      <c r="AU156" s="627"/>
      <c r="AV156" s="627"/>
      <c r="AW156" s="627"/>
    </row>
    <row r="157" spans="1:49" s="808" customFormat="1" ht="24" customHeight="1" x14ac:dyDescent="0.15">
      <c r="A157" s="621"/>
      <c r="B157" s="1671"/>
      <c r="C157" s="1663" t="s">
        <v>1882</v>
      </c>
      <c r="D157" s="1663" t="s">
        <v>20794</v>
      </c>
      <c r="E157" s="1663" t="s">
        <v>1882</v>
      </c>
      <c r="F157" s="1659"/>
      <c r="G157" s="1676"/>
      <c r="H157" s="1663" t="s">
        <v>14850</v>
      </c>
      <c r="I157" s="1664">
        <v>1174</v>
      </c>
      <c r="J157" s="1664" t="s">
        <v>417</v>
      </c>
      <c r="K157" s="1664" t="s">
        <v>417</v>
      </c>
      <c r="L157" s="1664">
        <v>145</v>
      </c>
      <c r="M157" s="1664"/>
      <c r="N157" s="1664">
        <v>1</v>
      </c>
      <c r="O157" s="1664">
        <v>1174</v>
      </c>
      <c r="P157" s="1664"/>
      <c r="Q157" s="1664"/>
      <c r="R157" s="1664"/>
      <c r="S157" s="1660"/>
      <c r="T157" s="1677"/>
      <c r="U157" s="1660"/>
      <c r="V157" s="1660"/>
      <c r="W157" s="1660"/>
      <c r="X157" s="1660"/>
      <c r="Y157" s="1664"/>
      <c r="Z157" s="1659"/>
      <c r="AA157" s="1659"/>
      <c r="AB157" s="1660"/>
      <c r="AC157" s="1660"/>
      <c r="AD157" s="1660"/>
      <c r="AE157" s="1660"/>
      <c r="AF157" s="1660"/>
      <c r="AG157" s="1660"/>
      <c r="AH157" s="1660"/>
      <c r="AI157" s="1660"/>
      <c r="AJ157" s="1660"/>
      <c r="AK157" s="1660"/>
      <c r="AL157" s="1660"/>
      <c r="AM157" s="1660"/>
      <c r="AN157" s="1660"/>
      <c r="AO157" s="1660"/>
      <c r="AP157" s="1660"/>
      <c r="AQ157" s="1660"/>
      <c r="AR157" s="1660"/>
      <c r="AS157" s="1660"/>
      <c r="AT157" s="1660"/>
      <c r="AU157" s="1660"/>
      <c r="AV157" s="1660"/>
      <c r="AW157" s="1669" t="s">
        <v>20909</v>
      </c>
    </row>
    <row r="158" spans="1:49" ht="24" customHeight="1" x14ac:dyDescent="0.15">
      <c r="A158" s="621" t="s">
        <v>336</v>
      </c>
      <c r="B158" s="147"/>
      <c r="C158" s="625" t="s">
        <v>5221</v>
      </c>
      <c r="D158" s="625" t="s">
        <v>11119</v>
      </c>
      <c r="E158" s="625" t="s">
        <v>5221</v>
      </c>
      <c r="F158" s="625" t="s">
        <v>11120</v>
      </c>
      <c r="G158" s="946" t="s">
        <v>11121</v>
      </c>
      <c r="H158" s="625" t="s">
        <v>14915</v>
      </c>
      <c r="I158" s="626">
        <v>7590</v>
      </c>
      <c r="J158" s="626">
        <v>340</v>
      </c>
      <c r="K158" s="626">
        <v>488</v>
      </c>
      <c r="L158" s="626">
        <v>145</v>
      </c>
      <c r="M158" s="626">
        <v>2</v>
      </c>
      <c r="N158" s="626">
        <v>28</v>
      </c>
      <c r="O158" s="626">
        <v>7590</v>
      </c>
      <c r="P158" s="626"/>
      <c r="Q158" s="626"/>
      <c r="R158" s="626"/>
      <c r="S158" s="627"/>
      <c r="T158" s="645">
        <v>1991</v>
      </c>
      <c r="U158" s="627">
        <v>197</v>
      </c>
      <c r="V158" s="627">
        <v>150</v>
      </c>
      <c r="W158" s="627"/>
      <c r="X158" s="627"/>
      <c r="Y158" s="626">
        <v>320</v>
      </c>
      <c r="Z158" s="625"/>
      <c r="AA158" s="625"/>
      <c r="AB158" s="627"/>
      <c r="AC158" s="627"/>
      <c r="AD158" s="627"/>
      <c r="AE158" s="627"/>
      <c r="AF158" s="627"/>
      <c r="AG158" s="627"/>
      <c r="AH158" s="627"/>
      <c r="AI158" s="627"/>
      <c r="AJ158" s="627"/>
      <c r="AK158" s="627"/>
      <c r="AL158" s="627"/>
      <c r="AM158" s="627"/>
      <c r="AN158" s="627"/>
      <c r="AO158" s="627"/>
      <c r="AP158" s="627"/>
      <c r="AQ158" s="627"/>
      <c r="AR158" s="627"/>
      <c r="AS158" s="627"/>
      <c r="AT158" s="627"/>
      <c r="AU158" s="627"/>
      <c r="AV158" s="627"/>
      <c r="AW158" s="627"/>
    </row>
    <row r="159" spans="1:49" ht="24" customHeight="1" x14ac:dyDescent="0.15">
      <c r="A159" s="621"/>
      <c r="B159" s="147"/>
      <c r="C159" s="625" t="s">
        <v>5223</v>
      </c>
      <c r="D159" s="625" t="s">
        <v>11122</v>
      </c>
      <c r="E159" s="625" t="s">
        <v>5223</v>
      </c>
      <c r="F159" s="625"/>
      <c r="G159" s="644"/>
      <c r="H159" s="625" t="s">
        <v>5223</v>
      </c>
      <c r="I159" s="626">
        <v>9962</v>
      </c>
      <c r="J159" s="626">
        <v>661</v>
      </c>
      <c r="K159" s="626">
        <v>485</v>
      </c>
      <c r="L159" s="626">
        <v>145</v>
      </c>
      <c r="M159" s="626"/>
      <c r="N159" s="626">
        <v>28</v>
      </c>
      <c r="O159" s="626">
        <v>4060</v>
      </c>
      <c r="P159" s="626"/>
      <c r="Q159" s="626"/>
      <c r="R159" s="626"/>
      <c r="S159" s="627"/>
      <c r="T159" s="645">
        <v>2005</v>
      </c>
      <c r="U159" s="627"/>
      <c r="V159" s="627"/>
      <c r="W159" s="627"/>
      <c r="X159" s="627"/>
      <c r="Y159" s="626">
        <v>125</v>
      </c>
      <c r="Z159" s="625"/>
      <c r="AA159" s="625"/>
      <c r="AB159" s="627"/>
      <c r="AC159" s="627"/>
      <c r="AD159" s="627"/>
      <c r="AE159" s="627"/>
      <c r="AF159" s="627"/>
      <c r="AG159" s="627"/>
      <c r="AH159" s="627"/>
      <c r="AI159" s="627"/>
      <c r="AJ159" s="627"/>
      <c r="AK159" s="627"/>
      <c r="AL159" s="627"/>
      <c r="AM159" s="627"/>
      <c r="AN159" s="627"/>
      <c r="AO159" s="627"/>
      <c r="AP159" s="627"/>
      <c r="AQ159" s="627"/>
      <c r="AR159" s="627"/>
      <c r="AS159" s="627"/>
      <c r="AT159" s="627"/>
      <c r="AU159" s="627"/>
      <c r="AV159" s="627"/>
      <c r="AW159" s="627"/>
    </row>
    <row r="160" spans="1:49" ht="24" customHeight="1" x14ac:dyDescent="0.15">
      <c r="A160" s="621"/>
      <c r="B160" s="147"/>
      <c r="C160" s="625" t="s">
        <v>1884</v>
      </c>
      <c r="D160" s="625" t="s">
        <v>11084</v>
      </c>
      <c r="E160" s="625" t="s">
        <v>1884</v>
      </c>
      <c r="F160" s="625" t="s">
        <v>11123</v>
      </c>
      <c r="G160" s="644"/>
      <c r="H160" s="625" t="s">
        <v>11124</v>
      </c>
      <c r="I160" s="626">
        <v>2620</v>
      </c>
      <c r="J160" s="626">
        <v>449</v>
      </c>
      <c r="K160" s="626">
        <v>831</v>
      </c>
      <c r="L160" s="626">
        <v>145</v>
      </c>
      <c r="M160" s="626"/>
      <c r="N160" s="626">
        <v>20</v>
      </c>
      <c r="O160" s="626">
        <v>1450</v>
      </c>
      <c r="P160" s="626"/>
      <c r="Q160" s="626"/>
      <c r="R160" s="626"/>
      <c r="S160" s="627" t="s">
        <v>2413</v>
      </c>
      <c r="T160" s="645">
        <v>2010</v>
      </c>
      <c r="U160" s="627">
        <v>40</v>
      </c>
      <c r="V160" s="627"/>
      <c r="W160" s="627"/>
      <c r="X160" s="627"/>
      <c r="Y160" s="626">
        <v>700</v>
      </c>
      <c r="Z160" s="625">
        <v>1989</v>
      </c>
      <c r="AA160" s="625"/>
      <c r="AB160" s="627"/>
      <c r="AC160" s="627"/>
      <c r="AD160" s="627"/>
      <c r="AE160" s="627"/>
      <c r="AF160" s="627"/>
      <c r="AG160" s="627"/>
      <c r="AH160" s="627"/>
      <c r="AI160" s="627"/>
      <c r="AJ160" s="627"/>
      <c r="AK160" s="627"/>
      <c r="AL160" s="627"/>
      <c r="AM160" s="627"/>
      <c r="AN160" s="627"/>
      <c r="AO160" s="627"/>
      <c r="AP160" s="627"/>
      <c r="AQ160" s="627"/>
      <c r="AR160" s="627"/>
      <c r="AS160" s="627"/>
      <c r="AT160" s="627"/>
      <c r="AU160" s="627"/>
      <c r="AV160" s="627"/>
      <c r="AW160" s="627"/>
    </row>
    <row r="161" spans="1:49" ht="24" customHeight="1" x14ac:dyDescent="0.15">
      <c r="A161" s="621" t="s">
        <v>337</v>
      </c>
      <c r="B161" s="147"/>
      <c r="C161" s="625" t="s">
        <v>1884</v>
      </c>
      <c r="D161" s="625" t="s">
        <v>11125</v>
      </c>
      <c r="E161" s="625" t="s">
        <v>1884</v>
      </c>
      <c r="F161" s="625"/>
      <c r="G161" s="644"/>
      <c r="H161" s="625" t="s">
        <v>11124</v>
      </c>
      <c r="I161" s="626">
        <v>2200</v>
      </c>
      <c r="J161" s="626"/>
      <c r="K161" s="626"/>
      <c r="L161" s="626">
        <v>145</v>
      </c>
      <c r="M161" s="626"/>
      <c r="N161" s="626">
        <v>10</v>
      </c>
      <c r="O161" s="626">
        <v>2200</v>
      </c>
      <c r="P161" s="626"/>
      <c r="Q161" s="626"/>
      <c r="R161" s="626"/>
      <c r="S161" s="627"/>
      <c r="T161" s="645">
        <v>1997</v>
      </c>
      <c r="U161" s="627"/>
      <c r="V161" s="627"/>
      <c r="W161" s="627"/>
      <c r="X161" s="627"/>
      <c r="Y161" s="626">
        <v>40</v>
      </c>
      <c r="Z161" s="625"/>
      <c r="AA161" s="625"/>
      <c r="AB161" s="627"/>
      <c r="AC161" s="627"/>
      <c r="AD161" s="627"/>
      <c r="AE161" s="627"/>
      <c r="AF161" s="627"/>
      <c r="AG161" s="627"/>
      <c r="AH161" s="627"/>
      <c r="AI161" s="627"/>
      <c r="AJ161" s="627"/>
      <c r="AK161" s="627"/>
      <c r="AL161" s="627"/>
      <c r="AM161" s="627"/>
      <c r="AN161" s="627"/>
      <c r="AO161" s="627"/>
      <c r="AP161" s="627"/>
      <c r="AQ161" s="627"/>
      <c r="AR161" s="627"/>
      <c r="AS161" s="627"/>
      <c r="AT161" s="627"/>
      <c r="AU161" s="627"/>
      <c r="AV161" s="627"/>
      <c r="AW161" s="699"/>
    </row>
    <row r="162" spans="1:49" ht="24" customHeight="1" x14ac:dyDescent="0.15">
      <c r="A162" s="621"/>
      <c r="B162" s="147"/>
      <c r="C162" s="625" t="s">
        <v>1884</v>
      </c>
      <c r="D162" s="625" t="s">
        <v>14159</v>
      </c>
      <c r="E162" s="625" t="s">
        <v>1884</v>
      </c>
      <c r="F162" s="625"/>
      <c r="G162" s="644"/>
      <c r="H162" s="625" t="s">
        <v>11124</v>
      </c>
      <c r="I162" s="626">
        <v>6530</v>
      </c>
      <c r="J162" s="626"/>
      <c r="K162" s="626"/>
      <c r="L162" s="626">
        <v>145</v>
      </c>
      <c r="M162" s="626"/>
      <c r="N162" s="626">
        <v>10</v>
      </c>
      <c r="O162" s="626"/>
      <c r="P162" s="626"/>
      <c r="Q162" s="626"/>
      <c r="R162" s="626"/>
      <c r="S162" s="627"/>
      <c r="T162" s="645">
        <v>2014</v>
      </c>
      <c r="U162" s="627"/>
      <c r="V162" s="627"/>
      <c r="W162" s="627"/>
      <c r="X162" s="627"/>
      <c r="Y162" s="626">
        <v>500</v>
      </c>
      <c r="Z162" s="625"/>
      <c r="AA162" s="625"/>
      <c r="AB162" s="627"/>
      <c r="AC162" s="627"/>
      <c r="AD162" s="627"/>
      <c r="AE162" s="627"/>
      <c r="AF162" s="627"/>
      <c r="AG162" s="627"/>
      <c r="AH162" s="627"/>
      <c r="AI162" s="627"/>
      <c r="AJ162" s="627"/>
      <c r="AK162" s="627"/>
      <c r="AL162" s="627"/>
      <c r="AM162" s="627"/>
      <c r="AN162" s="627"/>
      <c r="AO162" s="627"/>
      <c r="AP162" s="627"/>
      <c r="AQ162" s="627"/>
      <c r="AR162" s="627"/>
      <c r="AS162" s="627"/>
      <c r="AT162" s="627"/>
      <c r="AU162" s="627"/>
      <c r="AV162" s="627"/>
      <c r="AW162" s="627"/>
    </row>
    <row r="163" spans="1:49" ht="24" customHeight="1" x14ac:dyDescent="0.15">
      <c r="A163" s="621"/>
      <c r="B163" s="147"/>
      <c r="C163" s="625" t="s">
        <v>1886</v>
      </c>
      <c r="D163" s="625" t="s">
        <v>11126</v>
      </c>
      <c r="E163" s="625" t="s">
        <v>1886</v>
      </c>
      <c r="F163" s="625" t="s">
        <v>11127</v>
      </c>
      <c r="G163" s="788" t="s">
        <v>11128</v>
      </c>
      <c r="H163" s="625" t="s">
        <v>1886</v>
      </c>
      <c r="I163" s="626">
        <v>13505</v>
      </c>
      <c r="J163" s="626">
        <v>356.8</v>
      </c>
      <c r="K163" s="626">
        <v>160</v>
      </c>
      <c r="L163" s="626">
        <v>150</v>
      </c>
      <c r="M163" s="732">
        <v>0.85</v>
      </c>
      <c r="N163" s="626">
        <v>28</v>
      </c>
      <c r="O163" s="626"/>
      <c r="P163" s="626" t="s">
        <v>1007</v>
      </c>
      <c r="Q163" s="626" t="s">
        <v>1007</v>
      </c>
      <c r="R163" s="626"/>
      <c r="S163" s="627" t="s">
        <v>11129</v>
      </c>
      <c r="T163" s="645">
        <v>2002</v>
      </c>
      <c r="U163" s="627">
        <v>390</v>
      </c>
      <c r="V163" s="627">
        <v>200</v>
      </c>
      <c r="W163" s="627"/>
      <c r="X163" s="627"/>
      <c r="Y163" s="626">
        <v>590</v>
      </c>
      <c r="Z163" s="625"/>
      <c r="AA163" s="625"/>
      <c r="AB163" s="627"/>
      <c r="AC163" s="627"/>
      <c r="AD163" s="627"/>
      <c r="AE163" s="627"/>
      <c r="AF163" s="627"/>
      <c r="AG163" s="627"/>
      <c r="AH163" s="627"/>
      <c r="AI163" s="627"/>
      <c r="AJ163" s="627"/>
      <c r="AK163" s="627"/>
      <c r="AL163" s="627"/>
      <c r="AM163" s="627"/>
      <c r="AN163" s="627"/>
      <c r="AO163" s="627"/>
      <c r="AP163" s="627"/>
      <c r="AQ163" s="627"/>
      <c r="AR163" s="627"/>
      <c r="AS163" s="627"/>
      <c r="AT163" s="627"/>
      <c r="AU163" s="627"/>
      <c r="AV163" s="627"/>
      <c r="AW163" s="627" t="s">
        <v>16212</v>
      </c>
    </row>
    <row r="164" spans="1:49" ht="24" customHeight="1" x14ac:dyDescent="0.15">
      <c r="A164" s="621"/>
      <c r="B164" s="147"/>
      <c r="C164" s="625" t="s">
        <v>1897</v>
      </c>
      <c r="D164" s="625" t="s">
        <v>11130</v>
      </c>
      <c r="E164" s="625" t="s">
        <v>1897</v>
      </c>
      <c r="F164" s="625"/>
      <c r="G164" s="788"/>
      <c r="H164" s="625" t="s">
        <v>16213</v>
      </c>
      <c r="I164" s="626">
        <v>15645</v>
      </c>
      <c r="J164" s="626">
        <v>507.75</v>
      </c>
      <c r="K164" s="626">
        <v>337.25</v>
      </c>
      <c r="L164" s="626">
        <v>145</v>
      </c>
      <c r="M164" s="626"/>
      <c r="N164" s="626">
        <v>21</v>
      </c>
      <c r="O164" s="626">
        <v>12733</v>
      </c>
      <c r="P164" s="626"/>
      <c r="Q164" s="626"/>
      <c r="R164" s="626"/>
      <c r="S164" s="627"/>
      <c r="T164" s="645">
        <v>2009</v>
      </c>
      <c r="U164" s="627"/>
      <c r="V164" s="627"/>
      <c r="W164" s="627"/>
      <c r="X164" s="627"/>
      <c r="Y164" s="626">
        <v>1379</v>
      </c>
      <c r="Z164" s="625"/>
      <c r="AA164" s="625"/>
      <c r="AB164" s="627"/>
      <c r="AC164" s="627"/>
      <c r="AD164" s="627"/>
      <c r="AE164" s="627"/>
      <c r="AF164" s="627"/>
      <c r="AG164" s="627"/>
      <c r="AH164" s="627"/>
      <c r="AI164" s="627"/>
      <c r="AJ164" s="627"/>
      <c r="AK164" s="627"/>
      <c r="AL164" s="627"/>
      <c r="AM164" s="627"/>
      <c r="AN164" s="627"/>
      <c r="AO164" s="627"/>
      <c r="AP164" s="627"/>
      <c r="AQ164" s="627"/>
      <c r="AR164" s="627"/>
      <c r="AS164" s="627"/>
      <c r="AT164" s="627"/>
      <c r="AU164" s="627"/>
      <c r="AV164" s="627"/>
      <c r="AW164" s="627"/>
    </row>
    <row r="165" spans="1:49" ht="24" customHeight="1" x14ac:dyDescent="0.15">
      <c r="A165" s="621"/>
      <c r="B165" s="147"/>
      <c r="C165" s="625" t="s">
        <v>16214</v>
      </c>
      <c r="D165" s="625" t="s">
        <v>16215</v>
      </c>
      <c r="E165" s="625" t="s">
        <v>16214</v>
      </c>
      <c r="F165" s="625"/>
      <c r="G165" s="788"/>
      <c r="H165" s="625" t="s">
        <v>16216</v>
      </c>
      <c r="I165" s="626">
        <v>1070</v>
      </c>
      <c r="J165" s="626">
        <v>471</v>
      </c>
      <c r="K165" s="626">
        <v>471</v>
      </c>
      <c r="L165" s="626">
        <v>23</v>
      </c>
      <c r="M165" s="626"/>
      <c r="N165" s="626">
        <v>11</v>
      </c>
      <c r="O165" s="626">
        <v>422</v>
      </c>
      <c r="P165" s="626"/>
      <c r="Q165" s="626"/>
      <c r="R165" s="626"/>
      <c r="S165" s="627"/>
      <c r="T165" s="645">
        <v>1992</v>
      </c>
      <c r="U165" s="627"/>
      <c r="V165" s="627"/>
      <c r="W165" s="627"/>
      <c r="X165" s="627"/>
      <c r="Y165" s="626"/>
      <c r="Z165" s="625"/>
      <c r="AA165" s="625"/>
      <c r="AB165" s="627"/>
      <c r="AC165" s="627"/>
      <c r="AD165" s="627"/>
      <c r="AE165" s="627"/>
      <c r="AF165" s="627"/>
      <c r="AG165" s="627"/>
      <c r="AH165" s="627"/>
      <c r="AI165" s="627"/>
      <c r="AJ165" s="627"/>
      <c r="AK165" s="627"/>
      <c r="AL165" s="627"/>
      <c r="AM165" s="627"/>
      <c r="AN165" s="627"/>
      <c r="AO165" s="627"/>
      <c r="AP165" s="627"/>
      <c r="AQ165" s="627"/>
      <c r="AR165" s="627"/>
      <c r="AS165" s="627"/>
      <c r="AT165" s="627"/>
      <c r="AU165" s="627"/>
      <c r="AV165" s="627"/>
      <c r="AW165" s="627"/>
    </row>
    <row r="166" spans="1:49" ht="24" customHeight="1" x14ac:dyDescent="0.15">
      <c r="A166" s="621"/>
      <c r="B166" s="147"/>
      <c r="C166" s="625" t="s">
        <v>5229</v>
      </c>
      <c r="D166" s="625" t="s">
        <v>11131</v>
      </c>
      <c r="E166" s="625" t="s">
        <v>5229</v>
      </c>
      <c r="F166" s="625" t="s">
        <v>11132</v>
      </c>
      <c r="G166" s="644"/>
      <c r="H166" s="625" t="s">
        <v>5229</v>
      </c>
      <c r="I166" s="626">
        <v>7040</v>
      </c>
      <c r="J166" s="626">
        <v>50</v>
      </c>
      <c r="K166" s="626">
        <v>50</v>
      </c>
      <c r="L166" s="626">
        <v>150</v>
      </c>
      <c r="M166" s="626"/>
      <c r="N166" s="626">
        <v>10</v>
      </c>
      <c r="O166" s="626">
        <v>7040</v>
      </c>
      <c r="P166" s="626"/>
      <c r="Q166" s="626"/>
      <c r="R166" s="626"/>
      <c r="S166" s="627"/>
      <c r="T166" s="645">
        <v>1998</v>
      </c>
      <c r="U166" s="627">
        <v>56</v>
      </c>
      <c r="V166" s="627"/>
      <c r="W166" s="627"/>
      <c r="X166" s="627"/>
      <c r="Y166" s="626">
        <v>159</v>
      </c>
      <c r="Z166" s="625"/>
      <c r="AA166" s="625"/>
      <c r="AB166" s="627"/>
      <c r="AC166" s="627"/>
      <c r="AD166" s="627"/>
      <c r="AE166" s="627"/>
      <c r="AF166" s="627"/>
      <c r="AG166" s="627"/>
      <c r="AH166" s="627"/>
      <c r="AI166" s="627"/>
      <c r="AJ166" s="627"/>
      <c r="AK166" s="627"/>
      <c r="AL166" s="627"/>
      <c r="AM166" s="627"/>
      <c r="AN166" s="627"/>
      <c r="AO166" s="627"/>
      <c r="AP166" s="627"/>
      <c r="AQ166" s="627"/>
      <c r="AR166" s="627"/>
      <c r="AS166" s="627"/>
      <c r="AT166" s="627"/>
      <c r="AU166" s="627"/>
      <c r="AV166" s="627"/>
      <c r="AW166" s="627"/>
    </row>
    <row r="167" spans="1:49" ht="24" customHeight="1" x14ac:dyDescent="0.15">
      <c r="A167" s="621" t="s">
        <v>338</v>
      </c>
      <c r="B167" s="147"/>
      <c r="C167" s="625" t="s">
        <v>5231</v>
      </c>
      <c r="D167" s="625" t="s">
        <v>11133</v>
      </c>
      <c r="E167" s="625" t="s">
        <v>5231</v>
      </c>
      <c r="F167" s="625" t="s">
        <v>11134</v>
      </c>
      <c r="G167" s="644" t="s">
        <v>11135</v>
      </c>
      <c r="H167" s="625" t="s">
        <v>5231</v>
      </c>
      <c r="I167" s="626">
        <v>2250</v>
      </c>
      <c r="J167" s="626">
        <v>352</v>
      </c>
      <c r="K167" s="626">
        <v>352</v>
      </c>
      <c r="L167" s="626">
        <v>145</v>
      </c>
      <c r="M167" s="626"/>
      <c r="N167" s="626">
        <v>21</v>
      </c>
      <c r="O167" s="626"/>
      <c r="P167" s="626"/>
      <c r="Q167" s="626"/>
      <c r="R167" s="626"/>
      <c r="S167" s="627"/>
      <c r="T167" s="645">
        <v>1990</v>
      </c>
      <c r="U167" s="627"/>
      <c r="V167" s="627"/>
      <c r="W167" s="627"/>
      <c r="X167" s="627"/>
      <c r="Y167" s="626">
        <v>200</v>
      </c>
      <c r="Z167" s="625"/>
      <c r="AA167" s="625"/>
      <c r="AB167" s="627"/>
      <c r="AC167" s="627"/>
      <c r="AD167" s="627"/>
      <c r="AE167" s="627"/>
      <c r="AF167" s="627"/>
      <c r="AG167" s="627"/>
      <c r="AH167" s="627"/>
      <c r="AI167" s="627"/>
      <c r="AJ167" s="627"/>
      <c r="AK167" s="627"/>
      <c r="AL167" s="627"/>
      <c r="AM167" s="627"/>
      <c r="AN167" s="627"/>
      <c r="AO167" s="627"/>
      <c r="AP167" s="627"/>
      <c r="AQ167" s="627"/>
      <c r="AR167" s="627"/>
      <c r="AS167" s="627"/>
      <c r="AT167" s="627"/>
      <c r="AU167" s="627"/>
      <c r="AV167" s="627"/>
      <c r="AW167" s="627"/>
    </row>
    <row r="168" spans="1:49" ht="24" customHeight="1" x14ac:dyDescent="0.15">
      <c r="A168" s="621" t="s">
        <v>339</v>
      </c>
      <c r="B168" s="147"/>
      <c r="C168" s="625" t="s">
        <v>5231</v>
      </c>
      <c r="D168" s="625" t="s">
        <v>11136</v>
      </c>
      <c r="E168" s="625" t="s">
        <v>5231</v>
      </c>
      <c r="F168" s="625" t="s">
        <v>11134</v>
      </c>
      <c r="G168" s="644" t="s">
        <v>11137</v>
      </c>
      <c r="H168" s="625" t="s">
        <v>5231</v>
      </c>
      <c r="I168" s="626">
        <v>1022</v>
      </c>
      <c r="J168" s="626">
        <v>213.37</v>
      </c>
      <c r="K168" s="626">
        <v>283.47000000000003</v>
      </c>
      <c r="L168" s="626">
        <v>145</v>
      </c>
      <c r="M168" s="626"/>
      <c r="N168" s="626">
        <v>15</v>
      </c>
      <c r="O168" s="626"/>
      <c r="P168" s="626"/>
      <c r="Q168" s="626"/>
      <c r="R168" s="626"/>
      <c r="S168" s="627"/>
      <c r="T168" s="645">
        <v>1995</v>
      </c>
      <c r="U168" s="627">
        <v>120</v>
      </c>
      <c r="V168" s="627">
        <v>100</v>
      </c>
      <c r="W168" s="627"/>
      <c r="X168" s="627"/>
      <c r="Y168" s="626">
        <v>220</v>
      </c>
      <c r="Z168" s="625"/>
      <c r="AA168" s="625"/>
      <c r="AB168" s="627"/>
      <c r="AC168" s="627"/>
      <c r="AD168" s="627"/>
      <c r="AE168" s="627"/>
      <c r="AF168" s="627"/>
      <c r="AG168" s="627"/>
      <c r="AH168" s="627"/>
      <c r="AI168" s="627"/>
      <c r="AJ168" s="627"/>
      <c r="AK168" s="627"/>
      <c r="AL168" s="627"/>
      <c r="AM168" s="627"/>
      <c r="AN168" s="627"/>
      <c r="AO168" s="627"/>
      <c r="AP168" s="627"/>
      <c r="AQ168" s="627"/>
      <c r="AR168" s="627"/>
      <c r="AS168" s="627"/>
      <c r="AT168" s="627"/>
      <c r="AU168" s="627"/>
      <c r="AV168" s="627"/>
      <c r="AW168" s="627"/>
    </row>
    <row r="169" spans="1:49" ht="24" customHeight="1" x14ac:dyDescent="0.15">
      <c r="A169" s="621" t="s">
        <v>340</v>
      </c>
      <c r="B169" s="147"/>
      <c r="C169" s="625" t="s">
        <v>5231</v>
      </c>
      <c r="D169" s="625" t="s">
        <v>11138</v>
      </c>
      <c r="E169" s="625" t="s">
        <v>5231</v>
      </c>
      <c r="F169" s="625" t="s">
        <v>11139</v>
      </c>
      <c r="G169" s="644" t="s">
        <v>11137</v>
      </c>
      <c r="H169" s="625" t="s">
        <v>5231</v>
      </c>
      <c r="I169" s="626">
        <v>1740</v>
      </c>
      <c r="J169" s="626">
        <v>88.56</v>
      </c>
      <c r="K169" s="626">
        <v>88.56</v>
      </c>
      <c r="L169" s="626">
        <v>145</v>
      </c>
      <c r="M169" s="626"/>
      <c r="N169" s="626">
        <v>12</v>
      </c>
      <c r="O169" s="626"/>
      <c r="P169" s="626"/>
      <c r="Q169" s="626"/>
      <c r="R169" s="626"/>
      <c r="S169" s="627"/>
      <c r="T169" s="645">
        <v>1992</v>
      </c>
      <c r="U169" s="627">
        <v>200</v>
      </c>
      <c r="V169" s="627"/>
      <c r="W169" s="627"/>
      <c r="X169" s="627"/>
      <c r="Y169" s="626">
        <v>200</v>
      </c>
      <c r="Z169" s="625"/>
      <c r="AA169" s="625"/>
      <c r="AB169" s="627"/>
      <c r="AC169" s="627"/>
      <c r="AD169" s="627"/>
      <c r="AE169" s="627"/>
      <c r="AF169" s="627"/>
      <c r="AG169" s="627"/>
      <c r="AH169" s="627"/>
      <c r="AI169" s="627"/>
      <c r="AJ169" s="627"/>
      <c r="AK169" s="627"/>
      <c r="AL169" s="627"/>
      <c r="AM169" s="627"/>
      <c r="AN169" s="627"/>
      <c r="AO169" s="627"/>
      <c r="AP169" s="627"/>
      <c r="AQ169" s="627"/>
      <c r="AR169" s="627"/>
      <c r="AS169" s="627"/>
      <c r="AT169" s="627"/>
      <c r="AU169" s="627"/>
      <c r="AV169" s="627"/>
      <c r="AW169" s="627"/>
    </row>
    <row r="170" spans="1:49" ht="24" customHeight="1" x14ac:dyDescent="0.15">
      <c r="A170" s="621" t="s">
        <v>341</v>
      </c>
      <c r="B170" s="147"/>
      <c r="C170" s="625" t="s">
        <v>5231</v>
      </c>
      <c r="D170" s="625" t="s">
        <v>11140</v>
      </c>
      <c r="E170" s="625" t="s">
        <v>5231</v>
      </c>
      <c r="F170" s="625" t="s">
        <v>11141</v>
      </c>
      <c r="G170" s="644" t="s">
        <v>11137</v>
      </c>
      <c r="H170" s="625" t="s">
        <v>5231</v>
      </c>
      <c r="I170" s="626">
        <v>6428</v>
      </c>
      <c r="J170" s="626">
        <v>189.2</v>
      </c>
      <c r="K170" s="626">
        <v>173.2</v>
      </c>
      <c r="L170" s="626">
        <v>145</v>
      </c>
      <c r="M170" s="626"/>
      <c r="N170" s="626">
        <v>10</v>
      </c>
      <c r="O170" s="626"/>
      <c r="P170" s="626"/>
      <c r="Q170" s="626"/>
      <c r="R170" s="626"/>
      <c r="S170" s="627"/>
      <c r="T170" s="645">
        <v>1997</v>
      </c>
      <c r="U170" s="627"/>
      <c r="V170" s="627"/>
      <c r="W170" s="627"/>
      <c r="X170" s="627"/>
      <c r="Y170" s="626">
        <v>200</v>
      </c>
      <c r="Z170" s="625"/>
      <c r="AA170" s="625"/>
      <c r="AB170" s="627"/>
      <c r="AC170" s="627"/>
      <c r="AD170" s="627"/>
      <c r="AE170" s="627"/>
      <c r="AF170" s="627"/>
      <c r="AG170" s="627"/>
      <c r="AH170" s="627"/>
      <c r="AI170" s="627"/>
      <c r="AJ170" s="627"/>
      <c r="AK170" s="627"/>
      <c r="AL170" s="627"/>
      <c r="AM170" s="627"/>
      <c r="AN170" s="627"/>
      <c r="AO170" s="627"/>
      <c r="AP170" s="627"/>
      <c r="AQ170" s="627"/>
      <c r="AR170" s="627"/>
      <c r="AS170" s="627"/>
      <c r="AT170" s="627"/>
      <c r="AU170" s="627"/>
      <c r="AV170" s="627"/>
      <c r="AW170" s="627"/>
    </row>
    <row r="171" spans="1:49" ht="24" customHeight="1" x14ac:dyDescent="0.15">
      <c r="A171" s="621" t="s">
        <v>342</v>
      </c>
      <c r="B171" s="147"/>
      <c r="C171" s="625" t="s">
        <v>5233</v>
      </c>
      <c r="D171" s="625" t="s">
        <v>11142</v>
      </c>
      <c r="E171" s="625" t="s">
        <v>5233</v>
      </c>
      <c r="F171" s="625" t="s">
        <v>11132</v>
      </c>
      <c r="G171" s="644"/>
      <c r="H171" s="625" t="s">
        <v>11143</v>
      </c>
      <c r="I171" s="626">
        <v>5145</v>
      </c>
      <c r="J171" s="626"/>
      <c r="K171" s="626"/>
      <c r="L171" s="626">
        <v>145</v>
      </c>
      <c r="M171" s="626">
        <v>20</v>
      </c>
      <c r="N171" s="626">
        <v>13</v>
      </c>
      <c r="O171" s="626"/>
      <c r="P171" s="626"/>
      <c r="Q171" s="626"/>
      <c r="R171" s="626"/>
      <c r="S171" s="627"/>
      <c r="T171" s="645">
        <v>1986</v>
      </c>
      <c r="U171" s="627">
        <v>56</v>
      </c>
      <c r="V171" s="627"/>
      <c r="W171" s="627"/>
      <c r="X171" s="627"/>
      <c r="Y171" s="626">
        <v>56</v>
      </c>
      <c r="Z171" s="625"/>
      <c r="AA171" s="625"/>
      <c r="AB171" s="627"/>
      <c r="AC171" s="627"/>
      <c r="AD171" s="627"/>
      <c r="AE171" s="627"/>
      <c r="AF171" s="627"/>
      <c r="AG171" s="627"/>
      <c r="AH171" s="627"/>
      <c r="AI171" s="627"/>
      <c r="AJ171" s="627"/>
      <c r="AK171" s="627"/>
      <c r="AL171" s="627"/>
      <c r="AM171" s="627"/>
      <c r="AN171" s="627"/>
      <c r="AO171" s="627"/>
      <c r="AP171" s="627"/>
      <c r="AQ171" s="627"/>
      <c r="AR171" s="627"/>
      <c r="AS171" s="627"/>
      <c r="AT171" s="627"/>
      <c r="AU171" s="627"/>
      <c r="AV171" s="627"/>
      <c r="AW171" s="627"/>
    </row>
    <row r="172" spans="1:49" ht="24" customHeight="1" x14ac:dyDescent="0.15">
      <c r="A172" s="621"/>
      <c r="B172" s="147"/>
      <c r="C172" s="625" t="s">
        <v>5326</v>
      </c>
      <c r="D172" s="625" t="s">
        <v>14160</v>
      </c>
      <c r="E172" s="625" t="s">
        <v>5326</v>
      </c>
      <c r="F172" s="625" t="s">
        <v>14161</v>
      </c>
      <c r="G172" s="644"/>
      <c r="H172" s="625" t="s">
        <v>5326</v>
      </c>
      <c r="I172" s="626">
        <v>9810</v>
      </c>
      <c r="J172" s="626">
        <v>605</v>
      </c>
      <c r="K172" s="626">
        <v>450</v>
      </c>
      <c r="L172" s="626">
        <v>145</v>
      </c>
      <c r="M172" s="626">
        <v>25</v>
      </c>
      <c r="N172" s="626">
        <v>28</v>
      </c>
      <c r="O172" s="626">
        <v>1300</v>
      </c>
      <c r="P172" s="626"/>
      <c r="Q172" s="626"/>
      <c r="R172" s="626"/>
      <c r="S172" s="627"/>
      <c r="T172" s="645">
        <v>2018</v>
      </c>
      <c r="U172" s="627"/>
      <c r="V172" s="627"/>
      <c r="W172" s="627"/>
      <c r="X172" s="627"/>
      <c r="Y172" s="626">
        <v>972</v>
      </c>
      <c r="Z172" s="625"/>
      <c r="AA172" s="625"/>
      <c r="AB172" s="627"/>
      <c r="AC172" s="627"/>
      <c r="AD172" s="627"/>
      <c r="AE172" s="627"/>
      <c r="AF172" s="627"/>
      <c r="AG172" s="627"/>
      <c r="AH172" s="627"/>
      <c r="AI172" s="627"/>
      <c r="AJ172" s="627"/>
      <c r="AK172" s="627"/>
      <c r="AL172" s="627"/>
      <c r="AM172" s="627"/>
      <c r="AN172" s="627"/>
      <c r="AO172" s="627"/>
      <c r="AP172" s="627"/>
      <c r="AQ172" s="627"/>
      <c r="AR172" s="627"/>
      <c r="AS172" s="627"/>
      <c r="AT172" s="627"/>
      <c r="AU172" s="627"/>
      <c r="AV172" s="627"/>
      <c r="AW172" s="627"/>
    </row>
    <row r="173" spans="1:49" ht="24" customHeight="1" x14ac:dyDescent="0.15">
      <c r="A173" s="621" t="s">
        <v>121</v>
      </c>
      <c r="B173" s="147"/>
      <c r="C173" s="625" t="s">
        <v>5239</v>
      </c>
      <c r="D173" s="625" t="s">
        <v>11144</v>
      </c>
      <c r="E173" s="625" t="s">
        <v>5239</v>
      </c>
      <c r="F173" s="625" t="s">
        <v>11145</v>
      </c>
      <c r="G173" s="625"/>
      <c r="H173" s="625" t="s">
        <v>11146</v>
      </c>
      <c r="I173" s="626">
        <v>19757</v>
      </c>
      <c r="J173" s="626">
        <v>315</v>
      </c>
      <c r="K173" s="626">
        <v>264</v>
      </c>
      <c r="L173" s="626">
        <v>145</v>
      </c>
      <c r="M173" s="626">
        <v>30</v>
      </c>
      <c r="N173" s="626">
        <v>28</v>
      </c>
      <c r="O173" s="626">
        <v>5220</v>
      </c>
      <c r="P173" s="626"/>
      <c r="Q173" s="626">
        <v>100</v>
      </c>
      <c r="R173" s="626" t="s">
        <v>1007</v>
      </c>
      <c r="S173" s="627" t="s">
        <v>500</v>
      </c>
      <c r="T173" s="645">
        <v>2009</v>
      </c>
      <c r="U173" s="627">
        <v>20</v>
      </c>
      <c r="V173" s="627">
        <v>20</v>
      </c>
      <c r="W173" s="627"/>
      <c r="X173" s="627"/>
      <c r="Y173" s="626">
        <v>20</v>
      </c>
      <c r="Z173" s="625">
        <v>2003</v>
      </c>
      <c r="AA173" s="625"/>
      <c r="AB173" s="627"/>
      <c r="AC173" s="627"/>
      <c r="AD173" s="627"/>
      <c r="AE173" s="627"/>
      <c r="AF173" s="627"/>
      <c r="AG173" s="627"/>
      <c r="AH173" s="627"/>
      <c r="AI173" s="627"/>
      <c r="AJ173" s="627"/>
      <c r="AK173" s="627"/>
      <c r="AL173" s="627"/>
      <c r="AM173" s="627"/>
      <c r="AN173" s="627"/>
      <c r="AO173" s="627"/>
      <c r="AP173" s="627"/>
      <c r="AQ173" s="627"/>
      <c r="AR173" s="627"/>
      <c r="AS173" s="627"/>
      <c r="AT173" s="627"/>
      <c r="AU173" s="627"/>
      <c r="AV173" s="627"/>
      <c r="AW173" s="627"/>
    </row>
    <row r="174" spans="1:49" ht="24" customHeight="1" x14ac:dyDescent="0.15">
      <c r="A174" s="621"/>
      <c r="B174" s="147"/>
      <c r="C174" s="625" t="s">
        <v>5241</v>
      </c>
      <c r="D174" s="625" t="s">
        <v>11147</v>
      </c>
      <c r="E174" s="625" t="s">
        <v>5241</v>
      </c>
      <c r="F174" s="625" t="s">
        <v>11132</v>
      </c>
      <c r="G174" s="644"/>
      <c r="H174" s="625" t="s">
        <v>5241</v>
      </c>
      <c r="I174" s="626">
        <v>1412</v>
      </c>
      <c r="J174" s="626">
        <v>221</v>
      </c>
      <c r="K174" s="626">
        <v>221</v>
      </c>
      <c r="L174" s="626">
        <v>145</v>
      </c>
      <c r="M174" s="626">
        <v>50</v>
      </c>
      <c r="N174" s="626">
        <v>25</v>
      </c>
      <c r="O174" s="626">
        <v>4800</v>
      </c>
      <c r="P174" s="626"/>
      <c r="Q174" s="626"/>
      <c r="R174" s="626"/>
      <c r="S174" s="627"/>
      <c r="T174" s="645">
        <v>1995</v>
      </c>
      <c r="U174" s="627">
        <v>56</v>
      </c>
      <c r="V174" s="627"/>
      <c r="W174" s="627"/>
      <c r="X174" s="627"/>
      <c r="Y174" s="626">
        <v>128</v>
      </c>
      <c r="Z174" s="625"/>
      <c r="AA174" s="625"/>
      <c r="AB174" s="627"/>
      <c r="AC174" s="627"/>
      <c r="AD174" s="627"/>
      <c r="AE174" s="627"/>
      <c r="AF174" s="627"/>
      <c r="AG174" s="627"/>
      <c r="AH174" s="627"/>
      <c r="AI174" s="627"/>
      <c r="AJ174" s="627"/>
      <c r="AK174" s="627"/>
      <c r="AL174" s="627"/>
      <c r="AM174" s="627"/>
      <c r="AN174" s="627"/>
      <c r="AO174" s="627"/>
      <c r="AP174" s="627"/>
      <c r="AQ174" s="627"/>
      <c r="AR174" s="627"/>
      <c r="AS174" s="627"/>
      <c r="AT174" s="627"/>
      <c r="AU174" s="627"/>
      <c r="AV174" s="627"/>
      <c r="AW174" s="899"/>
    </row>
    <row r="175" spans="1:49" ht="24" customHeight="1" x14ac:dyDescent="0.15">
      <c r="A175" s="621"/>
      <c r="B175" s="147"/>
      <c r="C175" s="625" t="s">
        <v>5241</v>
      </c>
      <c r="D175" s="625" t="s">
        <v>11148</v>
      </c>
      <c r="E175" s="625" t="s">
        <v>5241</v>
      </c>
      <c r="F175" s="625"/>
      <c r="G175" s="644"/>
      <c r="H175" s="625" t="s">
        <v>5241</v>
      </c>
      <c r="I175" s="626">
        <v>9361</v>
      </c>
      <c r="J175" s="626">
        <v>336</v>
      </c>
      <c r="K175" s="626">
        <v>336</v>
      </c>
      <c r="L175" s="626">
        <v>145</v>
      </c>
      <c r="M175" s="626"/>
      <c r="N175" s="626">
        <v>10</v>
      </c>
      <c r="O175" s="626">
        <v>9361</v>
      </c>
      <c r="P175" s="626"/>
      <c r="Q175" s="626"/>
      <c r="R175" s="626"/>
      <c r="S175" s="627"/>
      <c r="T175" s="645">
        <v>2009</v>
      </c>
      <c r="U175" s="627"/>
      <c r="V175" s="627"/>
      <c r="W175" s="627"/>
      <c r="X175" s="627"/>
      <c r="Y175" s="626">
        <v>480</v>
      </c>
      <c r="Z175" s="625"/>
      <c r="AA175" s="625"/>
      <c r="AB175" s="627"/>
      <c r="AC175" s="627"/>
      <c r="AD175" s="627"/>
      <c r="AE175" s="627"/>
      <c r="AF175" s="627"/>
      <c r="AG175" s="627"/>
      <c r="AH175" s="627"/>
      <c r="AI175" s="627"/>
      <c r="AJ175" s="627"/>
      <c r="AK175" s="627"/>
      <c r="AL175" s="627"/>
      <c r="AM175" s="627"/>
      <c r="AN175" s="627"/>
      <c r="AO175" s="627"/>
      <c r="AP175" s="627"/>
      <c r="AQ175" s="627"/>
      <c r="AR175" s="627"/>
      <c r="AS175" s="627"/>
      <c r="AT175" s="627"/>
      <c r="AU175" s="627"/>
      <c r="AV175" s="627"/>
      <c r="AW175" s="627"/>
    </row>
    <row r="176" spans="1:49" ht="24" customHeight="1" x14ac:dyDescent="0.15">
      <c r="A176" s="621" t="s">
        <v>93</v>
      </c>
      <c r="B176" s="147"/>
      <c r="C176" s="625" t="s">
        <v>5243</v>
      </c>
      <c r="D176" s="625" t="s">
        <v>11149</v>
      </c>
      <c r="E176" s="625" t="s">
        <v>5243</v>
      </c>
      <c r="F176" s="625" t="s">
        <v>11150</v>
      </c>
      <c r="G176" s="644"/>
      <c r="H176" s="625" t="s">
        <v>11151</v>
      </c>
      <c r="I176" s="626">
        <v>5301</v>
      </c>
      <c r="J176" s="626">
        <v>466</v>
      </c>
      <c r="K176" s="626">
        <v>445</v>
      </c>
      <c r="L176" s="626">
        <v>145</v>
      </c>
      <c r="M176" s="626">
        <v>0.7</v>
      </c>
      <c r="N176" s="626">
        <v>28</v>
      </c>
      <c r="O176" s="626">
        <v>4661</v>
      </c>
      <c r="P176" s="626"/>
      <c r="Q176" s="626"/>
      <c r="R176" s="626"/>
      <c r="S176" s="627"/>
      <c r="T176" s="645">
        <v>2013</v>
      </c>
      <c r="U176" s="627">
        <v>143</v>
      </c>
      <c r="V176" s="627"/>
      <c r="W176" s="627"/>
      <c r="X176" s="627"/>
      <c r="Y176" s="626">
        <v>1130</v>
      </c>
      <c r="Z176" s="625">
        <v>2003</v>
      </c>
      <c r="AA176" s="625"/>
      <c r="AB176" s="627"/>
      <c r="AC176" s="627"/>
      <c r="AD176" s="627"/>
      <c r="AE176" s="627"/>
      <c r="AF176" s="627"/>
      <c r="AG176" s="627"/>
      <c r="AH176" s="627"/>
      <c r="AI176" s="627"/>
      <c r="AJ176" s="627"/>
      <c r="AK176" s="627"/>
      <c r="AL176" s="627"/>
      <c r="AM176" s="627"/>
      <c r="AN176" s="627"/>
      <c r="AO176" s="627"/>
      <c r="AP176" s="627"/>
      <c r="AQ176" s="627"/>
      <c r="AR176" s="627"/>
      <c r="AS176" s="627"/>
      <c r="AT176" s="627"/>
      <c r="AU176" s="627"/>
      <c r="AV176" s="627"/>
      <c r="AW176" s="899"/>
    </row>
    <row r="177" spans="1:49" ht="24" customHeight="1" x14ac:dyDescent="0.15">
      <c r="A177" s="630" t="s">
        <v>93</v>
      </c>
      <c r="B177" s="147"/>
      <c r="C177" s="625" t="s">
        <v>5244</v>
      </c>
      <c r="D177" s="625" t="s">
        <v>12076</v>
      </c>
      <c r="E177" s="625" t="s">
        <v>5244</v>
      </c>
      <c r="F177" s="625" t="s">
        <v>11150</v>
      </c>
      <c r="G177" s="644"/>
      <c r="H177" s="625" t="s">
        <v>5244</v>
      </c>
      <c r="I177" s="626">
        <v>9064</v>
      </c>
      <c r="J177" s="626">
        <v>300</v>
      </c>
      <c r="K177" s="626">
        <v>445</v>
      </c>
      <c r="L177" s="626">
        <v>145</v>
      </c>
      <c r="M177" s="626">
        <v>0.7</v>
      </c>
      <c r="N177" s="626">
        <v>10</v>
      </c>
      <c r="O177" s="626">
        <v>3200</v>
      </c>
      <c r="P177" s="626"/>
      <c r="Q177" s="626"/>
      <c r="R177" s="626"/>
      <c r="S177" s="627"/>
      <c r="T177" s="645">
        <v>2018</v>
      </c>
      <c r="U177" s="627">
        <v>143</v>
      </c>
      <c r="V177" s="627"/>
      <c r="W177" s="627"/>
      <c r="X177" s="627"/>
      <c r="Y177" s="626">
        <v>1687</v>
      </c>
      <c r="Z177" s="625">
        <v>2003</v>
      </c>
      <c r="AA177" s="625"/>
      <c r="AB177" s="627"/>
      <c r="AC177" s="627"/>
      <c r="AD177" s="627"/>
      <c r="AE177" s="627"/>
      <c r="AF177" s="627"/>
      <c r="AG177" s="627"/>
      <c r="AH177" s="627"/>
      <c r="AI177" s="627"/>
      <c r="AJ177" s="627"/>
      <c r="AK177" s="627"/>
      <c r="AL177" s="627"/>
      <c r="AM177" s="627"/>
      <c r="AN177" s="627"/>
      <c r="AO177" s="627"/>
      <c r="AP177" s="627"/>
      <c r="AQ177" s="627"/>
      <c r="AR177" s="627"/>
      <c r="AS177" s="627"/>
      <c r="AT177" s="627"/>
      <c r="AU177" s="627"/>
      <c r="AV177" s="627"/>
      <c r="AW177" s="627"/>
    </row>
    <row r="178" spans="1:49" s="575" customFormat="1" ht="24" hidden="1" customHeight="1" x14ac:dyDescent="0.15">
      <c r="A178" s="934" t="s">
        <v>124</v>
      </c>
      <c r="B178" s="669" t="s">
        <v>95</v>
      </c>
      <c r="C178" s="650" t="s">
        <v>1005</v>
      </c>
      <c r="D178" s="676">
        <f>COUNTA(D179:D193)</f>
        <v>15</v>
      </c>
      <c r="E178" s="976"/>
      <c r="F178" s="976"/>
      <c r="G178" s="977"/>
      <c r="H178" s="976" t="s">
        <v>1972</v>
      </c>
      <c r="I178" s="665">
        <f>SUM(I179:I193)</f>
        <v>192923</v>
      </c>
      <c r="J178" s="665">
        <f>SUM(J179:J193)</f>
        <v>5574.7400000000007</v>
      </c>
      <c r="K178" s="665">
        <f>SUM(K179:K193)</f>
        <v>5664.1350000000002</v>
      </c>
      <c r="L178" s="665"/>
      <c r="M178" s="665"/>
      <c r="N178" s="665"/>
      <c r="O178" s="665"/>
      <c r="P178" s="665"/>
      <c r="Q178" s="665"/>
      <c r="R178" s="976"/>
      <c r="S178" s="976"/>
      <c r="T178" s="678"/>
      <c r="U178" s="976"/>
      <c r="V178" s="976"/>
      <c r="W178" s="976"/>
      <c r="X178" s="976"/>
      <c r="Y178" s="665"/>
      <c r="Z178" s="650"/>
      <c r="AA178" s="650"/>
      <c r="AB178" s="976"/>
      <c r="AC178" s="976"/>
      <c r="AD178" s="976"/>
      <c r="AE178" s="976"/>
      <c r="AF178" s="976"/>
      <c r="AG178" s="976"/>
      <c r="AH178" s="976"/>
      <c r="AI178" s="976"/>
      <c r="AJ178" s="976"/>
      <c r="AK178" s="976"/>
      <c r="AL178" s="976"/>
      <c r="AM178" s="976"/>
      <c r="AN178" s="976"/>
      <c r="AO178" s="976"/>
      <c r="AP178" s="976"/>
      <c r="AQ178" s="976"/>
      <c r="AR178" s="976"/>
      <c r="AS178" s="976"/>
      <c r="AT178" s="976"/>
      <c r="AU178" s="976"/>
      <c r="AV178" s="976"/>
      <c r="AW178" s="976"/>
    </row>
    <row r="179" spans="1:49" ht="24" hidden="1" customHeight="1" x14ac:dyDescent="0.15">
      <c r="A179" s="621"/>
      <c r="B179" s="147"/>
      <c r="C179" s="625" t="s">
        <v>5724</v>
      </c>
      <c r="D179" s="625" t="s">
        <v>6231</v>
      </c>
      <c r="E179" s="625" t="s">
        <v>5724</v>
      </c>
      <c r="F179" s="625" t="s">
        <v>6232</v>
      </c>
      <c r="G179" s="644"/>
      <c r="H179" s="625" t="s">
        <v>6233</v>
      </c>
      <c r="I179" s="626">
        <v>17698</v>
      </c>
      <c r="J179" s="626">
        <v>202</v>
      </c>
      <c r="K179" s="626">
        <v>387</v>
      </c>
      <c r="L179" s="626">
        <v>145</v>
      </c>
      <c r="M179" s="626">
        <v>1</v>
      </c>
      <c r="N179" s="626">
        <v>21</v>
      </c>
      <c r="O179" s="626">
        <v>4084</v>
      </c>
      <c r="P179" s="626">
        <v>50</v>
      </c>
      <c r="Q179" s="626">
        <v>300</v>
      </c>
      <c r="R179" s="683" t="s">
        <v>499</v>
      </c>
      <c r="S179" s="683"/>
      <c r="T179" s="645">
        <v>2006</v>
      </c>
      <c r="U179" s="706">
        <v>1486</v>
      </c>
      <c r="V179" s="706"/>
      <c r="W179" s="706"/>
      <c r="X179" s="706">
        <v>330</v>
      </c>
      <c r="Y179" s="626">
        <v>998</v>
      </c>
      <c r="Z179" s="625"/>
      <c r="AA179" s="625"/>
      <c r="AB179" s="683"/>
      <c r="AC179" s="683"/>
      <c r="AD179" s="683"/>
      <c r="AE179" s="683"/>
      <c r="AF179" s="683"/>
      <c r="AG179" s="683"/>
      <c r="AH179" s="683"/>
      <c r="AI179" s="683"/>
      <c r="AJ179" s="683"/>
      <c r="AK179" s="683"/>
      <c r="AL179" s="683"/>
      <c r="AM179" s="683"/>
      <c r="AN179" s="683"/>
      <c r="AO179" s="683"/>
      <c r="AP179" s="683"/>
      <c r="AQ179" s="683"/>
      <c r="AR179" s="683"/>
      <c r="AS179" s="683"/>
      <c r="AT179" s="683"/>
      <c r="AU179" s="683"/>
      <c r="AV179" s="683"/>
      <c r="AW179" s="683"/>
    </row>
    <row r="180" spans="1:49" ht="24" hidden="1" customHeight="1" x14ac:dyDescent="0.15">
      <c r="A180" s="621" t="s">
        <v>337</v>
      </c>
      <c r="B180" s="147"/>
      <c r="C180" s="625" t="s">
        <v>5726</v>
      </c>
      <c r="D180" s="625" t="s">
        <v>6234</v>
      </c>
      <c r="E180" s="625" t="s">
        <v>5726</v>
      </c>
      <c r="F180" s="625" t="s">
        <v>6232</v>
      </c>
      <c r="G180" s="644"/>
      <c r="H180" s="625" t="s">
        <v>16275</v>
      </c>
      <c r="I180" s="626">
        <v>15098</v>
      </c>
      <c r="J180" s="626">
        <v>591</v>
      </c>
      <c r="K180" s="626">
        <v>591</v>
      </c>
      <c r="L180" s="626">
        <v>145</v>
      </c>
      <c r="M180" s="626">
        <v>1</v>
      </c>
      <c r="N180" s="626">
        <v>28</v>
      </c>
      <c r="O180" s="626">
        <v>4640</v>
      </c>
      <c r="P180" s="626"/>
      <c r="Q180" s="626"/>
      <c r="R180" s="683"/>
      <c r="S180" s="683"/>
      <c r="T180" s="645">
        <v>2001</v>
      </c>
      <c r="U180" s="625">
        <v>1486</v>
      </c>
      <c r="V180" s="625"/>
      <c r="W180" s="625"/>
      <c r="X180" s="625">
        <v>330</v>
      </c>
      <c r="Y180" s="626">
        <v>1816</v>
      </c>
      <c r="Z180" s="625"/>
      <c r="AA180" s="625"/>
      <c r="AB180" s="683"/>
      <c r="AC180" s="683"/>
      <c r="AD180" s="683"/>
      <c r="AE180" s="683"/>
      <c r="AF180" s="683"/>
      <c r="AG180" s="683"/>
      <c r="AH180" s="683"/>
      <c r="AI180" s="683"/>
      <c r="AJ180" s="683"/>
      <c r="AK180" s="683"/>
      <c r="AL180" s="683"/>
      <c r="AM180" s="683"/>
      <c r="AN180" s="683"/>
      <c r="AO180" s="683"/>
      <c r="AP180" s="683"/>
      <c r="AQ180" s="683"/>
      <c r="AR180" s="683"/>
      <c r="AS180" s="683"/>
      <c r="AT180" s="683"/>
      <c r="AU180" s="683"/>
      <c r="AV180" s="683"/>
      <c r="AW180" s="683"/>
    </row>
    <row r="181" spans="1:49" ht="24" hidden="1" customHeight="1" x14ac:dyDescent="0.15">
      <c r="A181" s="621"/>
      <c r="B181" s="147"/>
      <c r="C181" s="625" t="s">
        <v>5730</v>
      </c>
      <c r="D181" s="625" t="s">
        <v>6235</v>
      </c>
      <c r="E181" s="625" t="s">
        <v>5730</v>
      </c>
      <c r="F181" s="625" t="s">
        <v>6236</v>
      </c>
      <c r="G181" s="644"/>
      <c r="H181" s="625" t="s">
        <v>5730</v>
      </c>
      <c r="I181" s="626">
        <v>30068</v>
      </c>
      <c r="J181" s="626">
        <v>736</v>
      </c>
      <c r="K181" s="626">
        <v>736</v>
      </c>
      <c r="L181" s="626">
        <v>145</v>
      </c>
      <c r="M181" s="626">
        <v>1</v>
      </c>
      <c r="N181" s="626">
        <v>28</v>
      </c>
      <c r="O181" s="626">
        <v>8250</v>
      </c>
      <c r="P181" s="626"/>
      <c r="Q181" s="626"/>
      <c r="R181" s="683"/>
      <c r="S181" s="683"/>
      <c r="T181" s="645">
        <v>2021</v>
      </c>
      <c r="U181" s="625" t="s">
        <v>6237</v>
      </c>
      <c r="V181" s="625"/>
      <c r="W181" s="625"/>
      <c r="X181" s="625"/>
      <c r="Y181" s="626">
        <v>4300</v>
      </c>
      <c r="Z181" s="625">
        <v>2002</v>
      </c>
      <c r="AA181" s="625">
        <v>2003</v>
      </c>
      <c r="AB181" s="683"/>
      <c r="AC181" s="683"/>
      <c r="AD181" s="683"/>
      <c r="AE181" s="683"/>
      <c r="AF181" s="683"/>
      <c r="AG181" s="683"/>
      <c r="AH181" s="683"/>
      <c r="AI181" s="683"/>
      <c r="AJ181" s="683"/>
      <c r="AK181" s="683"/>
      <c r="AL181" s="683"/>
      <c r="AM181" s="683"/>
      <c r="AN181" s="683"/>
      <c r="AO181" s="683"/>
      <c r="AP181" s="683"/>
      <c r="AQ181" s="683"/>
      <c r="AR181" s="683"/>
      <c r="AS181" s="683"/>
      <c r="AT181" s="683"/>
      <c r="AU181" s="683"/>
      <c r="AV181" s="683"/>
      <c r="AW181" s="683"/>
    </row>
    <row r="182" spans="1:49" ht="24" hidden="1" customHeight="1" x14ac:dyDescent="0.15">
      <c r="A182" s="621"/>
      <c r="B182" s="147"/>
      <c r="C182" s="625" t="s">
        <v>16225</v>
      </c>
      <c r="D182" s="625" t="s">
        <v>16276</v>
      </c>
      <c r="E182" s="625" t="s">
        <v>16225</v>
      </c>
      <c r="F182" s="625"/>
      <c r="G182" s="644"/>
      <c r="H182" s="625" t="s">
        <v>16225</v>
      </c>
      <c r="I182" s="626">
        <v>9805</v>
      </c>
      <c r="J182" s="626">
        <v>197.8</v>
      </c>
      <c r="K182" s="626">
        <v>197.8</v>
      </c>
      <c r="L182" s="626">
        <v>145</v>
      </c>
      <c r="M182" s="626">
        <v>1</v>
      </c>
      <c r="N182" s="626">
        <v>21</v>
      </c>
      <c r="O182" s="626">
        <v>8250</v>
      </c>
      <c r="P182" s="626"/>
      <c r="Q182" s="626"/>
      <c r="R182" s="683"/>
      <c r="S182" s="683"/>
      <c r="T182" s="645">
        <v>2017</v>
      </c>
      <c r="U182" s="625"/>
      <c r="V182" s="625"/>
      <c r="W182" s="625"/>
      <c r="X182" s="625"/>
      <c r="Y182" s="626">
        <v>1185</v>
      </c>
      <c r="Z182" s="625"/>
      <c r="AA182" s="625"/>
      <c r="AB182" s="683"/>
      <c r="AC182" s="683"/>
      <c r="AD182" s="683"/>
      <c r="AE182" s="683"/>
      <c r="AF182" s="683"/>
      <c r="AG182" s="683"/>
      <c r="AH182" s="683"/>
      <c r="AI182" s="683"/>
      <c r="AJ182" s="683"/>
      <c r="AK182" s="683"/>
      <c r="AL182" s="683"/>
      <c r="AM182" s="683"/>
      <c r="AN182" s="683"/>
      <c r="AO182" s="683"/>
      <c r="AP182" s="683"/>
      <c r="AQ182" s="683"/>
      <c r="AR182" s="683"/>
      <c r="AS182" s="683"/>
      <c r="AT182" s="683"/>
      <c r="AU182" s="683"/>
      <c r="AV182" s="683"/>
      <c r="AW182" s="683"/>
    </row>
    <row r="183" spans="1:49" ht="24" hidden="1" customHeight="1" x14ac:dyDescent="0.15">
      <c r="A183" s="621"/>
      <c r="B183" s="147"/>
      <c r="C183" s="625" t="s">
        <v>5738</v>
      </c>
      <c r="D183" s="625" t="s">
        <v>2924</v>
      </c>
      <c r="E183" s="625" t="s">
        <v>5738</v>
      </c>
      <c r="F183" s="625" t="s">
        <v>6236</v>
      </c>
      <c r="G183" s="644"/>
      <c r="H183" s="625" t="s">
        <v>5738</v>
      </c>
      <c r="I183" s="626">
        <v>9877</v>
      </c>
      <c r="J183" s="626">
        <v>473</v>
      </c>
      <c r="K183" s="626">
        <v>473</v>
      </c>
      <c r="L183" s="626">
        <v>145</v>
      </c>
      <c r="M183" s="626">
        <v>1</v>
      </c>
      <c r="N183" s="626">
        <v>42</v>
      </c>
      <c r="O183" s="626">
        <v>3045</v>
      </c>
      <c r="P183" s="626"/>
      <c r="Q183" s="626">
        <v>50</v>
      </c>
      <c r="R183" s="683"/>
      <c r="S183" s="683"/>
      <c r="T183" s="645">
        <v>2000</v>
      </c>
      <c r="U183" s="625" t="s">
        <v>6237</v>
      </c>
      <c r="V183" s="625"/>
      <c r="W183" s="625"/>
      <c r="X183" s="625"/>
      <c r="Y183" s="626">
        <v>205</v>
      </c>
      <c r="Z183" s="625">
        <v>2002</v>
      </c>
      <c r="AA183" s="625">
        <v>2003</v>
      </c>
      <c r="AB183" s="683"/>
      <c r="AC183" s="683"/>
      <c r="AD183" s="683"/>
      <c r="AE183" s="683"/>
      <c r="AF183" s="683"/>
      <c r="AG183" s="683"/>
      <c r="AH183" s="683"/>
      <c r="AI183" s="683"/>
      <c r="AJ183" s="683"/>
      <c r="AK183" s="683"/>
      <c r="AL183" s="683"/>
      <c r="AM183" s="683"/>
      <c r="AN183" s="683"/>
      <c r="AO183" s="683"/>
      <c r="AP183" s="683"/>
      <c r="AQ183" s="683"/>
      <c r="AR183" s="683"/>
      <c r="AS183" s="683"/>
      <c r="AT183" s="683"/>
      <c r="AU183" s="683"/>
      <c r="AV183" s="683"/>
      <c r="AW183" s="683"/>
    </row>
    <row r="184" spans="1:49" ht="24" hidden="1" customHeight="1" x14ac:dyDescent="0.15">
      <c r="A184" s="621"/>
      <c r="B184" s="147"/>
      <c r="C184" s="625" t="s">
        <v>5738</v>
      </c>
      <c r="D184" s="625" t="s">
        <v>6238</v>
      </c>
      <c r="E184" s="625" t="s">
        <v>5738</v>
      </c>
      <c r="F184" s="625"/>
      <c r="G184" s="644"/>
      <c r="H184" s="625" t="s">
        <v>5738</v>
      </c>
      <c r="I184" s="626">
        <v>6430</v>
      </c>
      <c r="J184" s="626">
        <v>399</v>
      </c>
      <c r="K184" s="626">
        <v>399</v>
      </c>
      <c r="L184" s="626">
        <v>145</v>
      </c>
      <c r="M184" s="626">
        <v>1</v>
      </c>
      <c r="N184" s="626">
        <v>18</v>
      </c>
      <c r="O184" s="626">
        <v>4230</v>
      </c>
      <c r="P184" s="626"/>
      <c r="Q184" s="626"/>
      <c r="R184" s="683"/>
      <c r="S184" s="683"/>
      <c r="T184" s="645">
        <v>2007</v>
      </c>
      <c r="U184" s="625"/>
      <c r="V184" s="625"/>
      <c r="W184" s="625"/>
      <c r="X184" s="625"/>
      <c r="Y184" s="626">
        <v>793</v>
      </c>
      <c r="Z184" s="625"/>
      <c r="AA184" s="625"/>
      <c r="AB184" s="683"/>
      <c r="AC184" s="683"/>
      <c r="AD184" s="683"/>
      <c r="AE184" s="683"/>
      <c r="AF184" s="683"/>
      <c r="AG184" s="683"/>
      <c r="AH184" s="683"/>
      <c r="AI184" s="683"/>
      <c r="AJ184" s="683"/>
      <c r="AK184" s="683"/>
      <c r="AL184" s="683"/>
      <c r="AM184" s="683"/>
      <c r="AN184" s="683"/>
      <c r="AO184" s="683"/>
      <c r="AP184" s="683"/>
      <c r="AQ184" s="683"/>
      <c r="AR184" s="683"/>
      <c r="AS184" s="683"/>
      <c r="AT184" s="683"/>
      <c r="AU184" s="683"/>
      <c r="AV184" s="683"/>
      <c r="AW184" s="683"/>
    </row>
    <row r="185" spans="1:49" ht="24" hidden="1" customHeight="1" x14ac:dyDescent="0.15">
      <c r="A185" s="621"/>
      <c r="B185" s="147"/>
      <c r="C185" s="625" t="s">
        <v>5742</v>
      </c>
      <c r="D185" s="625" t="s">
        <v>6240</v>
      </c>
      <c r="E185" s="625" t="s">
        <v>5742</v>
      </c>
      <c r="F185" s="625"/>
      <c r="G185" s="644"/>
      <c r="H185" s="625" t="s">
        <v>5742</v>
      </c>
      <c r="I185" s="626">
        <v>24707</v>
      </c>
      <c r="J185" s="626">
        <v>626</v>
      </c>
      <c r="K185" s="626">
        <v>486</v>
      </c>
      <c r="L185" s="626">
        <v>145</v>
      </c>
      <c r="M185" s="626">
        <v>1</v>
      </c>
      <c r="N185" s="626">
        <v>5</v>
      </c>
      <c r="O185" s="626">
        <v>800</v>
      </c>
      <c r="P185" s="626"/>
      <c r="Q185" s="626"/>
      <c r="R185" s="683"/>
      <c r="S185" s="683"/>
      <c r="T185" s="645">
        <v>2016</v>
      </c>
      <c r="U185" s="706"/>
      <c r="V185" s="706"/>
      <c r="W185" s="706"/>
      <c r="X185" s="706"/>
      <c r="Y185" s="626">
        <v>300</v>
      </c>
      <c r="Z185" s="625"/>
      <c r="AA185" s="683"/>
      <c r="AB185" s="683"/>
      <c r="AC185" s="683"/>
      <c r="AD185" s="683"/>
      <c r="AE185" s="683"/>
      <c r="AF185" s="683"/>
      <c r="AG185" s="683"/>
      <c r="AH185" s="683"/>
      <c r="AI185" s="683"/>
      <c r="AJ185" s="683"/>
      <c r="AK185" s="683"/>
      <c r="AL185" s="683"/>
      <c r="AM185" s="683"/>
      <c r="AN185" s="683"/>
      <c r="AO185" s="683"/>
      <c r="AP185" s="683"/>
      <c r="AQ185" s="683"/>
      <c r="AR185" s="683"/>
      <c r="AS185" s="683"/>
      <c r="AT185" s="683"/>
      <c r="AU185" s="683"/>
      <c r="AV185" s="683"/>
      <c r="AW185" s="683"/>
    </row>
    <row r="186" spans="1:49" ht="24" hidden="1" customHeight="1" x14ac:dyDescent="0.15">
      <c r="A186" s="621" t="s">
        <v>338</v>
      </c>
      <c r="B186" s="147"/>
      <c r="C186" s="625" t="s">
        <v>383</v>
      </c>
      <c r="D186" s="625" t="s">
        <v>6241</v>
      </c>
      <c r="E186" s="625" t="s">
        <v>383</v>
      </c>
      <c r="F186" s="625" t="s">
        <v>6239</v>
      </c>
      <c r="G186" s="644" t="s">
        <v>5880</v>
      </c>
      <c r="H186" s="625" t="s">
        <v>383</v>
      </c>
      <c r="I186" s="626">
        <v>8090</v>
      </c>
      <c r="J186" s="626">
        <v>527.89</v>
      </c>
      <c r="K186" s="626">
        <v>651.28499999999997</v>
      </c>
      <c r="L186" s="626">
        <v>145</v>
      </c>
      <c r="M186" s="626">
        <v>1</v>
      </c>
      <c r="N186" s="626">
        <v>27</v>
      </c>
      <c r="O186" s="626">
        <v>3500</v>
      </c>
      <c r="P186" s="626"/>
      <c r="Q186" s="626"/>
      <c r="R186" s="683"/>
      <c r="S186" s="683" t="s">
        <v>1007</v>
      </c>
      <c r="T186" s="645">
        <v>2020</v>
      </c>
      <c r="U186" s="706"/>
      <c r="V186" s="706"/>
      <c r="W186" s="706">
        <v>300</v>
      </c>
      <c r="X186" s="706" t="s">
        <v>1007</v>
      </c>
      <c r="Y186" s="626">
        <v>1900</v>
      </c>
      <c r="Z186" s="625"/>
      <c r="AA186" s="625" t="s">
        <v>1007</v>
      </c>
      <c r="AB186" s="683" t="s">
        <v>1007</v>
      </c>
      <c r="AC186" s="683" t="s">
        <v>1007</v>
      </c>
      <c r="AD186" s="683"/>
      <c r="AE186" s="683"/>
      <c r="AF186" s="683" t="s">
        <v>1007</v>
      </c>
      <c r="AG186" s="683" t="s">
        <v>1007</v>
      </c>
      <c r="AH186" s="683"/>
      <c r="AI186" s="683"/>
      <c r="AJ186" s="683"/>
      <c r="AK186" s="683"/>
      <c r="AL186" s="683"/>
      <c r="AM186" s="683"/>
      <c r="AN186" s="683"/>
      <c r="AO186" s="683"/>
      <c r="AP186" s="683"/>
      <c r="AQ186" s="683"/>
      <c r="AR186" s="683"/>
      <c r="AS186" s="683"/>
      <c r="AT186" s="683"/>
      <c r="AU186" s="683"/>
      <c r="AV186" s="683"/>
      <c r="AW186" s="683"/>
    </row>
    <row r="187" spans="1:49" ht="24" hidden="1" customHeight="1" x14ac:dyDescent="0.15">
      <c r="A187" s="621"/>
      <c r="B187" s="147"/>
      <c r="C187" s="625" t="s">
        <v>5797</v>
      </c>
      <c r="D187" s="625" t="s">
        <v>6242</v>
      </c>
      <c r="E187" s="625" t="s">
        <v>5797</v>
      </c>
      <c r="F187" s="625" t="s">
        <v>6243</v>
      </c>
      <c r="G187" s="644" t="s">
        <v>1007</v>
      </c>
      <c r="H187" s="625" t="s">
        <v>6244</v>
      </c>
      <c r="I187" s="626">
        <v>8300</v>
      </c>
      <c r="J187" s="626">
        <v>165</v>
      </c>
      <c r="K187" s="626">
        <v>165</v>
      </c>
      <c r="L187" s="626">
        <v>145</v>
      </c>
      <c r="M187" s="626">
        <v>1</v>
      </c>
      <c r="N187" s="626">
        <v>21</v>
      </c>
      <c r="O187" s="626">
        <v>5820</v>
      </c>
      <c r="P187" s="626"/>
      <c r="Q187" s="626"/>
      <c r="R187" s="626"/>
      <c r="S187" s="626"/>
      <c r="T187" s="645">
        <v>1997</v>
      </c>
      <c r="U187" s="706">
        <v>208</v>
      </c>
      <c r="V187" s="706"/>
      <c r="W187" s="706"/>
      <c r="X187" s="706"/>
      <c r="Y187" s="626">
        <v>208</v>
      </c>
      <c r="Z187" s="626"/>
      <c r="AA187" s="626"/>
      <c r="AB187" s="683"/>
      <c r="AC187" s="683"/>
      <c r="AD187" s="683">
        <v>2</v>
      </c>
      <c r="AE187" s="683" t="s">
        <v>5309</v>
      </c>
      <c r="AF187" s="683"/>
      <c r="AG187" s="626" t="s">
        <v>6245</v>
      </c>
      <c r="AH187" s="626"/>
      <c r="AI187" s="626"/>
      <c r="AJ187" s="626"/>
      <c r="AK187" s="626"/>
      <c r="AL187" s="626"/>
      <c r="AM187" s="626"/>
      <c r="AN187" s="626"/>
      <c r="AO187" s="626"/>
      <c r="AP187" s="626"/>
      <c r="AQ187" s="626"/>
      <c r="AR187" s="626"/>
      <c r="AS187" s="626"/>
      <c r="AT187" s="626"/>
      <c r="AU187" s="626"/>
      <c r="AV187" s="626"/>
      <c r="AW187" s="626"/>
    </row>
    <row r="188" spans="1:49" ht="24" hidden="1" customHeight="1" x14ac:dyDescent="0.15">
      <c r="A188" s="630"/>
      <c r="B188" s="147"/>
      <c r="C188" s="625" t="s">
        <v>5813</v>
      </c>
      <c r="D188" s="625" t="s">
        <v>6247</v>
      </c>
      <c r="E188" s="625" t="s">
        <v>5813</v>
      </c>
      <c r="F188" s="625"/>
      <c r="G188" s="644"/>
      <c r="H188" s="625" t="s">
        <v>6248</v>
      </c>
      <c r="I188" s="626">
        <v>18519</v>
      </c>
      <c r="J188" s="626">
        <v>515</v>
      </c>
      <c r="K188" s="626">
        <v>515</v>
      </c>
      <c r="L188" s="626">
        <v>145</v>
      </c>
      <c r="M188" s="626">
        <v>1</v>
      </c>
      <c r="N188" s="626">
        <v>28</v>
      </c>
      <c r="O188" s="626">
        <v>15000</v>
      </c>
      <c r="P188" s="626"/>
      <c r="Q188" s="626"/>
      <c r="R188" s="626"/>
      <c r="S188" s="626"/>
      <c r="T188" s="645">
        <v>2010</v>
      </c>
      <c r="U188" s="706"/>
      <c r="V188" s="706"/>
      <c r="W188" s="706"/>
      <c r="X188" s="706"/>
      <c r="Y188" s="626">
        <v>1800</v>
      </c>
      <c r="Z188" s="626"/>
      <c r="AA188" s="626"/>
      <c r="AB188" s="683"/>
      <c r="AC188" s="683"/>
      <c r="AD188" s="683"/>
      <c r="AE188" s="683"/>
      <c r="AF188" s="683"/>
      <c r="AG188" s="626"/>
      <c r="AH188" s="626"/>
      <c r="AI188" s="626"/>
      <c r="AJ188" s="626"/>
      <c r="AK188" s="626"/>
      <c r="AL188" s="626"/>
      <c r="AM188" s="626"/>
      <c r="AN188" s="626"/>
      <c r="AO188" s="626"/>
      <c r="AP188" s="626"/>
      <c r="AQ188" s="626"/>
      <c r="AR188" s="626"/>
      <c r="AS188" s="626"/>
      <c r="AT188" s="626"/>
      <c r="AU188" s="626"/>
      <c r="AV188" s="626"/>
      <c r="AW188" s="626"/>
    </row>
    <row r="189" spans="1:49" ht="24" hidden="1" customHeight="1" x14ac:dyDescent="0.15">
      <c r="A189" s="630"/>
      <c r="B189" s="147"/>
      <c r="C189" s="625" t="s">
        <v>5814</v>
      </c>
      <c r="D189" s="625" t="s">
        <v>6249</v>
      </c>
      <c r="E189" s="625" t="s">
        <v>5814</v>
      </c>
      <c r="F189" s="625" t="s">
        <v>6250</v>
      </c>
      <c r="G189" s="644"/>
      <c r="H189" s="625" t="s">
        <v>6251</v>
      </c>
      <c r="I189" s="626">
        <v>5031</v>
      </c>
      <c r="J189" s="626">
        <v>325</v>
      </c>
      <c r="K189" s="626">
        <v>308</v>
      </c>
      <c r="L189" s="626">
        <v>145</v>
      </c>
      <c r="M189" s="626">
        <v>1</v>
      </c>
      <c r="N189" s="626">
        <v>21</v>
      </c>
      <c r="O189" s="626">
        <v>5000</v>
      </c>
      <c r="P189" s="626"/>
      <c r="Q189" s="626"/>
      <c r="R189" s="683"/>
      <c r="S189" s="683"/>
      <c r="T189" s="645">
        <v>2001</v>
      </c>
      <c r="U189" s="706"/>
      <c r="V189" s="706"/>
      <c r="W189" s="706"/>
      <c r="X189" s="706"/>
      <c r="Y189" s="626">
        <v>230</v>
      </c>
      <c r="Z189" s="625"/>
      <c r="AA189" s="625"/>
      <c r="AB189" s="683"/>
      <c r="AC189" s="683"/>
      <c r="AD189" s="683"/>
      <c r="AE189" s="683"/>
      <c r="AF189" s="683"/>
      <c r="AG189" s="683"/>
      <c r="AH189" s="683"/>
      <c r="AI189" s="683"/>
      <c r="AJ189" s="683"/>
      <c r="AK189" s="683"/>
      <c r="AL189" s="683"/>
      <c r="AM189" s="683"/>
      <c r="AN189" s="683"/>
      <c r="AO189" s="683"/>
      <c r="AP189" s="683"/>
      <c r="AQ189" s="683"/>
      <c r="AR189" s="683"/>
      <c r="AS189" s="683"/>
      <c r="AT189" s="683"/>
      <c r="AU189" s="683"/>
      <c r="AV189" s="683"/>
      <c r="AW189" s="683"/>
    </row>
    <row r="190" spans="1:49" ht="24" hidden="1" customHeight="1" x14ac:dyDescent="0.15">
      <c r="A190" s="630"/>
      <c r="B190" s="147"/>
      <c r="C190" s="625" t="s">
        <v>5817</v>
      </c>
      <c r="D190" s="625" t="s">
        <v>6252</v>
      </c>
      <c r="E190" s="625" t="s">
        <v>5817</v>
      </c>
      <c r="F190" s="625" t="s">
        <v>1912</v>
      </c>
      <c r="G190" s="644" t="s">
        <v>6246</v>
      </c>
      <c r="H190" s="625" t="s">
        <v>16011</v>
      </c>
      <c r="I190" s="626">
        <v>5168</v>
      </c>
      <c r="J190" s="773">
        <v>340.05</v>
      </c>
      <c r="K190" s="773">
        <v>340.05</v>
      </c>
      <c r="L190" s="626">
        <v>145</v>
      </c>
      <c r="M190" s="626">
        <v>1</v>
      </c>
      <c r="N190" s="626">
        <v>21</v>
      </c>
      <c r="O190" s="626">
        <v>5000</v>
      </c>
      <c r="P190" s="626"/>
      <c r="Q190" s="626"/>
      <c r="R190" s="626"/>
      <c r="S190" s="626"/>
      <c r="T190" s="645">
        <v>2001</v>
      </c>
      <c r="U190" s="706">
        <v>300</v>
      </c>
      <c r="V190" s="706"/>
      <c r="W190" s="706"/>
      <c r="X190" s="706"/>
      <c r="Y190" s="626">
        <v>300</v>
      </c>
      <c r="Z190" s="626"/>
      <c r="AA190" s="626"/>
      <c r="AB190" s="683"/>
      <c r="AC190" s="683"/>
      <c r="AD190" s="683"/>
      <c r="AE190" s="683"/>
      <c r="AF190" s="683"/>
      <c r="AG190" s="626"/>
      <c r="AH190" s="626"/>
      <c r="AI190" s="626"/>
      <c r="AJ190" s="626"/>
      <c r="AK190" s="626"/>
      <c r="AL190" s="626"/>
      <c r="AM190" s="626"/>
      <c r="AN190" s="626"/>
      <c r="AO190" s="626"/>
      <c r="AP190" s="626"/>
      <c r="AQ190" s="626"/>
      <c r="AR190" s="626"/>
      <c r="AS190" s="626"/>
      <c r="AT190" s="626"/>
      <c r="AU190" s="626"/>
      <c r="AV190" s="626"/>
      <c r="AW190" s="626"/>
    </row>
    <row r="191" spans="1:49" ht="24" hidden="1" customHeight="1" x14ac:dyDescent="0.15">
      <c r="A191" s="630"/>
      <c r="B191" s="147"/>
      <c r="C191" s="625" t="s">
        <v>5817</v>
      </c>
      <c r="D191" s="625" t="s">
        <v>6253</v>
      </c>
      <c r="E191" s="625" t="s">
        <v>5817</v>
      </c>
      <c r="F191" s="625"/>
      <c r="G191" s="644"/>
      <c r="H191" s="625" t="s">
        <v>16011</v>
      </c>
      <c r="I191" s="626">
        <v>1665</v>
      </c>
      <c r="J191" s="773" t="s">
        <v>14110</v>
      </c>
      <c r="K191" s="773" t="s">
        <v>14111</v>
      </c>
      <c r="L191" s="626">
        <v>145</v>
      </c>
      <c r="M191" s="626">
        <v>1</v>
      </c>
      <c r="N191" s="626">
        <v>21</v>
      </c>
      <c r="O191" s="626">
        <v>5000</v>
      </c>
      <c r="P191" s="626"/>
      <c r="Q191" s="626"/>
      <c r="R191" s="626"/>
      <c r="S191" s="626"/>
      <c r="T191" s="645">
        <v>2013</v>
      </c>
      <c r="U191" s="706"/>
      <c r="V191" s="706"/>
      <c r="W191" s="706"/>
      <c r="X191" s="706"/>
      <c r="Y191" s="626">
        <v>300</v>
      </c>
      <c r="Z191" s="626"/>
      <c r="AA191" s="626"/>
      <c r="AB191" s="683"/>
      <c r="AC191" s="683"/>
      <c r="AD191" s="683"/>
      <c r="AE191" s="683"/>
      <c r="AF191" s="683"/>
      <c r="AG191" s="626"/>
      <c r="AH191" s="626"/>
      <c r="AI191" s="626"/>
      <c r="AJ191" s="626"/>
      <c r="AK191" s="626"/>
      <c r="AL191" s="626"/>
      <c r="AM191" s="626"/>
      <c r="AN191" s="626"/>
      <c r="AO191" s="626"/>
      <c r="AP191" s="626"/>
      <c r="AQ191" s="626"/>
      <c r="AR191" s="626"/>
      <c r="AS191" s="626"/>
      <c r="AT191" s="626"/>
      <c r="AU191" s="626"/>
      <c r="AV191" s="626"/>
      <c r="AW191" s="626"/>
    </row>
    <row r="192" spans="1:49" ht="24" hidden="1" customHeight="1" x14ac:dyDescent="0.2">
      <c r="A192" s="630" t="s">
        <v>156</v>
      </c>
      <c r="B192" s="154"/>
      <c r="C192" s="625" t="s">
        <v>5817</v>
      </c>
      <c r="D192" s="625" t="s">
        <v>6254</v>
      </c>
      <c r="E192" s="625" t="s">
        <v>5817</v>
      </c>
      <c r="F192" s="625"/>
      <c r="G192" s="644"/>
      <c r="H192" s="625" t="s">
        <v>16011</v>
      </c>
      <c r="I192" s="626">
        <v>5684</v>
      </c>
      <c r="J192" s="773" t="s">
        <v>14112</v>
      </c>
      <c r="K192" s="773" t="s">
        <v>14113</v>
      </c>
      <c r="L192" s="626">
        <v>145</v>
      </c>
      <c r="M192" s="626">
        <v>1</v>
      </c>
      <c r="N192" s="626">
        <v>21</v>
      </c>
      <c r="O192" s="626">
        <v>5000</v>
      </c>
      <c r="P192" s="626"/>
      <c r="Q192" s="626"/>
      <c r="R192" s="626"/>
      <c r="S192" s="626"/>
      <c r="T192" s="645">
        <v>2013</v>
      </c>
      <c r="U192" s="706"/>
      <c r="V192" s="706"/>
      <c r="W192" s="706"/>
      <c r="X192" s="706"/>
      <c r="Y192" s="626">
        <v>120</v>
      </c>
      <c r="Z192" s="626"/>
      <c r="AA192" s="626"/>
      <c r="AB192" s="683"/>
      <c r="AC192" s="683"/>
      <c r="AD192" s="683"/>
      <c r="AE192" s="683"/>
      <c r="AF192" s="683"/>
      <c r="AG192" s="626"/>
      <c r="AH192" s="626"/>
      <c r="AI192" s="626"/>
      <c r="AJ192" s="626"/>
      <c r="AK192" s="626"/>
      <c r="AL192" s="626"/>
      <c r="AM192" s="626"/>
      <c r="AN192" s="626"/>
      <c r="AO192" s="626"/>
      <c r="AP192" s="626"/>
      <c r="AQ192" s="626"/>
      <c r="AR192" s="626"/>
      <c r="AS192" s="626"/>
      <c r="AT192" s="626"/>
      <c r="AU192" s="626"/>
      <c r="AV192" s="626"/>
      <c r="AW192" s="626"/>
    </row>
    <row r="193" spans="1:49" ht="24" hidden="1" customHeight="1" x14ac:dyDescent="0.2">
      <c r="A193" s="630"/>
      <c r="B193" s="293"/>
      <c r="C193" s="613" t="s">
        <v>5819</v>
      </c>
      <c r="D193" s="679" t="s">
        <v>6255</v>
      </c>
      <c r="E193" s="613" t="s">
        <v>5819</v>
      </c>
      <c r="F193" s="613"/>
      <c r="G193" s="613"/>
      <c r="H193" s="613" t="s">
        <v>5819</v>
      </c>
      <c r="I193" s="614">
        <v>26783</v>
      </c>
      <c r="J193" s="614">
        <v>477</v>
      </c>
      <c r="K193" s="614">
        <v>415</v>
      </c>
      <c r="L193" s="614">
        <v>145</v>
      </c>
      <c r="M193" s="779">
        <v>0.88</v>
      </c>
      <c r="N193" s="978">
        <v>28</v>
      </c>
      <c r="O193" s="978">
        <v>7250</v>
      </c>
      <c r="P193" s="614"/>
      <c r="Q193" s="614"/>
      <c r="R193" s="926"/>
      <c r="S193" s="926"/>
      <c r="T193" s="680">
        <v>2011</v>
      </c>
      <c r="U193" s="926"/>
      <c r="V193" s="926"/>
      <c r="W193" s="926"/>
      <c r="X193" s="926"/>
      <c r="Y193" s="614">
        <v>927</v>
      </c>
      <c r="Z193" s="864"/>
      <c r="AA193" s="864"/>
      <c r="AB193" s="864"/>
      <c r="AC193" s="864"/>
      <c r="AD193" s="864"/>
      <c r="AE193" s="864"/>
      <c r="AF193" s="864"/>
      <c r="AG193" s="864"/>
      <c r="AH193" s="864"/>
      <c r="AI193" s="864"/>
      <c r="AJ193" s="864"/>
      <c r="AK193" s="864"/>
      <c r="AL193" s="864"/>
      <c r="AM193" s="864"/>
      <c r="AN193" s="864"/>
      <c r="AO193" s="864"/>
      <c r="AP193" s="864"/>
      <c r="AQ193" s="864"/>
      <c r="AR193" s="864"/>
      <c r="AS193" s="864"/>
      <c r="AT193" s="864"/>
      <c r="AU193" s="864"/>
      <c r="AV193" s="864"/>
      <c r="AW193" s="613"/>
    </row>
    <row r="194" spans="1:49" s="575" customFormat="1" ht="24" hidden="1" customHeight="1" x14ac:dyDescent="0.15">
      <c r="A194" s="675"/>
      <c r="B194" s="712" t="s">
        <v>0</v>
      </c>
      <c r="C194" s="650" t="s">
        <v>1005</v>
      </c>
      <c r="D194" s="676">
        <f>COUNTA(D195:D232)</f>
        <v>38</v>
      </c>
      <c r="E194" s="999"/>
      <c r="F194" s="999"/>
      <c r="G194" s="1000"/>
      <c r="H194" s="665"/>
      <c r="I194" s="665">
        <f>SUM(I195:I232)</f>
        <v>478441</v>
      </c>
      <c r="J194" s="665">
        <f>SUM(J195:J232)</f>
        <v>11513.66</v>
      </c>
      <c r="K194" s="665">
        <f>SUM(K195:K232)</f>
        <v>17753.719999999998</v>
      </c>
      <c r="L194" s="665"/>
      <c r="M194" s="665"/>
      <c r="N194" s="665"/>
      <c r="O194" s="665"/>
      <c r="P194" s="665"/>
      <c r="Q194" s="665"/>
      <c r="R194" s="665"/>
      <c r="S194" s="665"/>
      <c r="T194" s="678"/>
      <c r="U194" s="982"/>
      <c r="V194" s="982"/>
      <c r="W194" s="982"/>
      <c r="X194" s="982"/>
      <c r="Y194" s="665"/>
      <c r="Z194" s="665"/>
      <c r="AA194" s="665"/>
      <c r="AB194" s="666"/>
      <c r="AC194" s="666"/>
      <c r="AD194" s="666"/>
      <c r="AE194" s="666"/>
      <c r="AF194" s="666"/>
      <c r="AG194" s="665"/>
      <c r="AH194" s="665"/>
      <c r="AI194" s="665"/>
      <c r="AJ194" s="665"/>
      <c r="AK194" s="665"/>
      <c r="AL194" s="665"/>
      <c r="AM194" s="665"/>
      <c r="AN194" s="665"/>
      <c r="AO194" s="665"/>
      <c r="AP194" s="665"/>
      <c r="AQ194" s="665"/>
      <c r="AR194" s="665"/>
      <c r="AS194" s="665"/>
      <c r="AT194" s="665"/>
      <c r="AU194" s="665"/>
      <c r="AV194" s="665"/>
      <c r="AW194" s="665"/>
    </row>
    <row r="195" spans="1:49" ht="24" hidden="1" customHeight="1" x14ac:dyDescent="0.15">
      <c r="A195" s="630" t="s">
        <v>336</v>
      </c>
      <c r="B195" s="147"/>
      <c r="C195" s="625" t="s">
        <v>2154</v>
      </c>
      <c r="D195" s="625" t="s">
        <v>6726</v>
      </c>
      <c r="E195" s="625" t="s">
        <v>2154</v>
      </c>
      <c r="F195" s="625" t="s">
        <v>6727</v>
      </c>
      <c r="G195" s="644"/>
      <c r="H195" s="625" t="s">
        <v>2326</v>
      </c>
      <c r="I195" s="626">
        <v>8415</v>
      </c>
      <c r="J195" s="626">
        <v>349</v>
      </c>
      <c r="K195" s="626">
        <v>501</v>
      </c>
      <c r="L195" s="626">
        <v>145</v>
      </c>
      <c r="M195" s="626">
        <v>0.7</v>
      </c>
      <c r="N195" s="626">
        <v>28</v>
      </c>
      <c r="O195" s="626">
        <v>8415</v>
      </c>
      <c r="P195" s="626"/>
      <c r="Q195" s="626"/>
      <c r="R195" s="627"/>
      <c r="S195" s="627"/>
      <c r="T195" s="645">
        <v>2002</v>
      </c>
      <c r="U195" s="627">
        <v>416</v>
      </c>
      <c r="V195" s="627"/>
      <c r="W195" s="627"/>
      <c r="X195" s="627"/>
      <c r="Y195" s="626">
        <v>416</v>
      </c>
      <c r="Z195" s="625"/>
      <c r="AA195" s="625"/>
      <c r="AB195" s="627"/>
      <c r="AC195" s="627"/>
      <c r="AD195" s="627"/>
      <c r="AE195" s="627"/>
      <c r="AF195" s="627"/>
      <c r="AG195" s="627"/>
      <c r="AH195" s="627"/>
      <c r="AI195" s="627"/>
      <c r="AJ195" s="627"/>
      <c r="AK195" s="627"/>
      <c r="AL195" s="627"/>
      <c r="AM195" s="627"/>
      <c r="AN195" s="627"/>
      <c r="AO195" s="627"/>
      <c r="AP195" s="627"/>
      <c r="AQ195" s="627"/>
      <c r="AR195" s="627"/>
      <c r="AS195" s="627"/>
      <c r="AT195" s="627"/>
      <c r="AU195" s="627"/>
      <c r="AV195" s="627"/>
      <c r="AW195" s="627"/>
    </row>
    <row r="196" spans="1:49" ht="24" hidden="1" customHeight="1" x14ac:dyDescent="0.15">
      <c r="A196" s="630" t="s">
        <v>337</v>
      </c>
      <c r="B196" s="147"/>
      <c r="C196" s="625" t="s">
        <v>1913</v>
      </c>
      <c r="D196" s="625" t="s">
        <v>6728</v>
      </c>
      <c r="E196" s="625" t="s">
        <v>1913</v>
      </c>
      <c r="F196" s="625" t="s">
        <v>2175</v>
      </c>
      <c r="G196" s="644"/>
      <c r="H196" s="625" t="s">
        <v>17586</v>
      </c>
      <c r="I196" s="626">
        <v>17116</v>
      </c>
      <c r="J196" s="626">
        <v>417</v>
      </c>
      <c r="K196" s="626">
        <v>417</v>
      </c>
      <c r="L196" s="626">
        <v>145</v>
      </c>
      <c r="M196" s="626">
        <v>0.7</v>
      </c>
      <c r="N196" s="626">
        <v>28</v>
      </c>
      <c r="O196" s="626">
        <v>16699</v>
      </c>
      <c r="P196" s="626"/>
      <c r="Q196" s="626">
        <v>100</v>
      </c>
      <c r="R196" s="627"/>
      <c r="S196" s="627"/>
      <c r="T196" s="645">
        <v>1999</v>
      </c>
      <c r="U196" s="627">
        <v>638</v>
      </c>
      <c r="V196" s="627"/>
      <c r="W196" s="627">
        <v>500</v>
      </c>
      <c r="X196" s="627"/>
      <c r="Y196" s="626">
        <v>1219</v>
      </c>
      <c r="Z196" s="625"/>
      <c r="AA196" s="625"/>
      <c r="AB196" s="627"/>
      <c r="AC196" s="627"/>
      <c r="AD196" s="627"/>
      <c r="AE196" s="627"/>
      <c r="AF196" s="627"/>
      <c r="AG196" s="627"/>
      <c r="AH196" s="627"/>
      <c r="AI196" s="627"/>
      <c r="AJ196" s="627"/>
      <c r="AK196" s="627"/>
      <c r="AL196" s="627"/>
      <c r="AM196" s="627"/>
      <c r="AN196" s="627"/>
      <c r="AO196" s="627"/>
      <c r="AP196" s="627"/>
      <c r="AQ196" s="627"/>
      <c r="AR196" s="627"/>
      <c r="AS196" s="627"/>
      <c r="AT196" s="627"/>
      <c r="AU196" s="627"/>
      <c r="AV196" s="627"/>
      <c r="AW196" s="627"/>
    </row>
    <row r="197" spans="1:49" ht="24" hidden="1" customHeight="1" x14ac:dyDescent="0.15">
      <c r="A197" s="630"/>
      <c r="B197" s="147"/>
      <c r="C197" s="625" t="s">
        <v>1913</v>
      </c>
      <c r="D197" s="625" t="s">
        <v>6729</v>
      </c>
      <c r="E197" s="625" t="s">
        <v>1913</v>
      </c>
      <c r="F197" s="625" t="s">
        <v>2175</v>
      </c>
      <c r="G197" s="644"/>
      <c r="H197" s="625" t="s">
        <v>17586</v>
      </c>
      <c r="I197" s="626">
        <v>17167</v>
      </c>
      <c r="J197" s="626">
        <v>423</v>
      </c>
      <c r="K197" s="626">
        <v>423</v>
      </c>
      <c r="L197" s="626">
        <v>145</v>
      </c>
      <c r="M197" s="626">
        <v>0.7</v>
      </c>
      <c r="N197" s="626">
        <v>24</v>
      </c>
      <c r="O197" s="626">
        <v>17167</v>
      </c>
      <c r="P197" s="626"/>
      <c r="Q197" s="626">
        <v>300</v>
      </c>
      <c r="R197" s="627"/>
      <c r="S197" s="627"/>
      <c r="T197" s="645">
        <v>1996</v>
      </c>
      <c r="U197" s="627">
        <v>685</v>
      </c>
      <c r="V197" s="627"/>
      <c r="W197" s="627"/>
      <c r="X197" s="627"/>
      <c r="Y197" s="626">
        <v>685</v>
      </c>
      <c r="Z197" s="625"/>
      <c r="AA197" s="625"/>
      <c r="AB197" s="627"/>
      <c r="AC197" s="627"/>
      <c r="AD197" s="627"/>
      <c r="AE197" s="627"/>
      <c r="AF197" s="627"/>
      <c r="AG197" s="627"/>
      <c r="AH197" s="627"/>
      <c r="AI197" s="627"/>
      <c r="AJ197" s="627"/>
      <c r="AK197" s="627"/>
      <c r="AL197" s="627"/>
      <c r="AM197" s="627"/>
      <c r="AN197" s="627"/>
      <c r="AO197" s="627"/>
      <c r="AP197" s="627"/>
      <c r="AQ197" s="627"/>
      <c r="AR197" s="627"/>
      <c r="AS197" s="627"/>
      <c r="AT197" s="627"/>
      <c r="AU197" s="627"/>
      <c r="AV197" s="627"/>
      <c r="AW197" s="627"/>
    </row>
    <row r="198" spans="1:49" ht="24" hidden="1" customHeight="1" x14ac:dyDescent="0.15">
      <c r="A198" s="630"/>
      <c r="B198" s="147"/>
      <c r="C198" s="625" t="s">
        <v>6260</v>
      </c>
      <c r="D198" s="625" t="s">
        <v>17587</v>
      </c>
      <c r="E198" s="625" t="s">
        <v>6260</v>
      </c>
      <c r="F198" s="625" t="s">
        <v>6730</v>
      </c>
      <c r="G198" s="644"/>
      <c r="H198" s="625" t="s">
        <v>17588</v>
      </c>
      <c r="I198" s="626">
        <v>20581</v>
      </c>
      <c r="J198" s="626">
        <v>485</v>
      </c>
      <c r="K198" s="626">
        <v>485</v>
      </c>
      <c r="L198" s="626">
        <v>145</v>
      </c>
      <c r="M198" s="626">
        <v>0.9</v>
      </c>
      <c r="N198" s="626">
        <v>28</v>
      </c>
      <c r="O198" s="626">
        <v>6400</v>
      </c>
      <c r="P198" s="626"/>
      <c r="Q198" s="626">
        <v>150</v>
      </c>
      <c r="R198" s="627"/>
      <c r="S198" s="627"/>
      <c r="T198" s="645">
        <v>2018</v>
      </c>
      <c r="U198" s="627">
        <v>5</v>
      </c>
      <c r="V198" s="627"/>
      <c r="W198" s="627"/>
      <c r="X198" s="627"/>
      <c r="Y198" s="626">
        <v>1500</v>
      </c>
      <c r="Z198" s="625"/>
      <c r="AA198" s="625"/>
      <c r="AB198" s="627"/>
      <c r="AC198" s="627"/>
      <c r="AD198" s="627">
        <v>2</v>
      </c>
      <c r="AE198" s="627"/>
      <c r="AF198" s="627"/>
      <c r="AG198" s="627"/>
      <c r="AH198" s="627"/>
      <c r="AI198" s="627"/>
      <c r="AJ198" s="627"/>
      <c r="AK198" s="627"/>
      <c r="AL198" s="627"/>
      <c r="AM198" s="627"/>
      <c r="AN198" s="627"/>
      <c r="AO198" s="627"/>
      <c r="AP198" s="627"/>
      <c r="AQ198" s="627"/>
      <c r="AR198" s="627"/>
      <c r="AS198" s="627"/>
      <c r="AT198" s="627"/>
      <c r="AU198" s="627"/>
      <c r="AV198" s="627"/>
      <c r="AW198" s="627"/>
    </row>
    <row r="199" spans="1:49" ht="24" hidden="1" customHeight="1" x14ac:dyDescent="0.15">
      <c r="A199" s="630"/>
      <c r="B199" s="147"/>
      <c r="C199" s="625" t="s">
        <v>6260</v>
      </c>
      <c r="D199" s="625" t="s">
        <v>14045</v>
      </c>
      <c r="E199" s="625" t="s">
        <v>6260</v>
      </c>
      <c r="F199" s="625"/>
      <c r="G199" s="644"/>
      <c r="H199" s="625" t="s">
        <v>17588</v>
      </c>
      <c r="I199" s="626">
        <v>4909</v>
      </c>
      <c r="J199" s="626"/>
      <c r="K199" s="626"/>
      <c r="L199" s="626">
        <v>145</v>
      </c>
      <c r="M199" s="626">
        <v>1</v>
      </c>
      <c r="N199" s="626">
        <v>21</v>
      </c>
      <c r="O199" s="626">
        <v>4909</v>
      </c>
      <c r="P199" s="626"/>
      <c r="Q199" s="626"/>
      <c r="R199" s="627"/>
      <c r="S199" s="627"/>
      <c r="T199" s="645"/>
      <c r="U199" s="627"/>
      <c r="V199" s="627"/>
      <c r="W199" s="627"/>
      <c r="X199" s="627"/>
      <c r="Y199" s="626"/>
      <c r="Z199" s="625"/>
      <c r="AA199" s="625"/>
      <c r="AB199" s="627"/>
      <c r="AC199" s="627"/>
      <c r="AD199" s="627"/>
      <c r="AE199" s="627"/>
      <c r="AF199" s="627"/>
      <c r="AG199" s="627"/>
      <c r="AH199" s="627"/>
      <c r="AI199" s="627"/>
      <c r="AJ199" s="627"/>
      <c r="AK199" s="627"/>
      <c r="AL199" s="627"/>
      <c r="AM199" s="627"/>
      <c r="AN199" s="627"/>
      <c r="AO199" s="627"/>
      <c r="AP199" s="627"/>
      <c r="AQ199" s="627"/>
      <c r="AR199" s="627"/>
      <c r="AS199" s="627"/>
      <c r="AT199" s="627"/>
      <c r="AU199" s="627"/>
      <c r="AV199" s="627"/>
      <c r="AW199" s="627"/>
    </row>
    <row r="200" spans="1:49" ht="24" hidden="1" customHeight="1" x14ac:dyDescent="0.15">
      <c r="A200" s="630"/>
      <c r="B200" s="147"/>
      <c r="C200" s="625" t="s">
        <v>6265</v>
      </c>
      <c r="D200" s="625" t="s">
        <v>6731</v>
      </c>
      <c r="E200" s="625" t="s">
        <v>6265</v>
      </c>
      <c r="F200" s="625" t="s">
        <v>6732</v>
      </c>
      <c r="G200" s="644"/>
      <c r="H200" s="625" t="s">
        <v>6265</v>
      </c>
      <c r="I200" s="626">
        <v>9687</v>
      </c>
      <c r="J200" s="626">
        <v>332.52</v>
      </c>
      <c r="K200" s="626">
        <v>333</v>
      </c>
      <c r="L200" s="626">
        <v>145</v>
      </c>
      <c r="M200" s="626">
        <v>0.7</v>
      </c>
      <c r="N200" s="626">
        <v>21</v>
      </c>
      <c r="O200" s="626">
        <v>9687</v>
      </c>
      <c r="P200" s="626"/>
      <c r="Q200" s="626"/>
      <c r="R200" s="627"/>
      <c r="S200" s="627"/>
      <c r="T200" s="645">
        <v>2003</v>
      </c>
      <c r="U200" s="627">
        <v>400</v>
      </c>
      <c r="V200" s="627"/>
      <c r="W200" s="627"/>
      <c r="X200" s="627"/>
      <c r="Y200" s="626">
        <v>400</v>
      </c>
      <c r="Z200" s="625"/>
      <c r="AA200" s="625"/>
      <c r="AB200" s="627"/>
      <c r="AC200" s="627"/>
      <c r="AD200" s="627"/>
      <c r="AE200" s="627"/>
      <c r="AF200" s="627"/>
      <c r="AG200" s="627"/>
      <c r="AH200" s="627"/>
      <c r="AI200" s="627"/>
      <c r="AJ200" s="627"/>
      <c r="AK200" s="627"/>
      <c r="AL200" s="627"/>
      <c r="AM200" s="627"/>
      <c r="AN200" s="627"/>
      <c r="AO200" s="627"/>
      <c r="AP200" s="627"/>
      <c r="AQ200" s="627"/>
      <c r="AR200" s="627"/>
      <c r="AS200" s="627"/>
      <c r="AT200" s="627"/>
      <c r="AU200" s="627"/>
      <c r="AV200" s="627"/>
      <c r="AW200" s="627"/>
    </row>
    <row r="201" spans="1:49" ht="24" hidden="1" customHeight="1" x14ac:dyDescent="0.15">
      <c r="A201" s="630" t="s">
        <v>339</v>
      </c>
      <c r="B201" s="147"/>
      <c r="C201" s="625" t="s">
        <v>6265</v>
      </c>
      <c r="D201" s="625" t="s">
        <v>14046</v>
      </c>
      <c r="E201" s="625" t="s">
        <v>6265</v>
      </c>
      <c r="F201" s="625"/>
      <c r="G201" s="644"/>
      <c r="H201" s="625" t="s">
        <v>6265</v>
      </c>
      <c r="I201" s="626">
        <v>178386</v>
      </c>
      <c r="J201" s="626">
        <v>452</v>
      </c>
      <c r="K201" s="626">
        <v>412</v>
      </c>
      <c r="L201" s="626">
        <v>145</v>
      </c>
      <c r="M201" s="626">
        <v>1</v>
      </c>
      <c r="N201" s="626">
        <v>4</v>
      </c>
      <c r="O201" s="626">
        <v>14550</v>
      </c>
      <c r="P201" s="627"/>
      <c r="Q201" s="627"/>
      <c r="R201" s="627"/>
      <c r="S201" s="627"/>
      <c r="T201" s="645">
        <v>2019</v>
      </c>
      <c r="U201" s="627"/>
      <c r="V201" s="627"/>
      <c r="W201" s="627"/>
      <c r="X201" s="627"/>
      <c r="Y201" s="626">
        <v>2100</v>
      </c>
      <c r="Z201" s="625"/>
      <c r="AA201" s="625"/>
      <c r="AB201" s="627"/>
      <c r="AC201" s="627"/>
      <c r="AD201" s="627"/>
      <c r="AE201" s="627"/>
      <c r="AF201" s="627"/>
      <c r="AG201" s="627"/>
      <c r="AH201" s="627"/>
      <c r="AI201" s="627"/>
      <c r="AJ201" s="627"/>
      <c r="AK201" s="627"/>
      <c r="AL201" s="627"/>
      <c r="AM201" s="627"/>
      <c r="AN201" s="627"/>
      <c r="AO201" s="627"/>
      <c r="AP201" s="627"/>
      <c r="AQ201" s="627"/>
      <c r="AR201" s="627"/>
      <c r="AS201" s="627"/>
      <c r="AT201" s="627"/>
      <c r="AU201" s="627"/>
      <c r="AV201" s="627"/>
      <c r="AW201" s="627"/>
    </row>
    <row r="202" spans="1:49" ht="24" hidden="1" customHeight="1" x14ac:dyDescent="0.15">
      <c r="A202" s="630" t="s">
        <v>338</v>
      </c>
      <c r="B202" s="147"/>
      <c r="C202" s="625" t="s">
        <v>6268</v>
      </c>
      <c r="D202" s="625" t="s">
        <v>15059</v>
      </c>
      <c r="E202" s="625" t="s">
        <v>6268</v>
      </c>
      <c r="F202" s="625" t="s">
        <v>6733</v>
      </c>
      <c r="G202" s="644"/>
      <c r="H202" s="625" t="s">
        <v>6734</v>
      </c>
      <c r="I202" s="626">
        <v>2613</v>
      </c>
      <c r="J202" s="626">
        <v>387</v>
      </c>
      <c r="K202" s="626">
        <v>387</v>
      </c>
      <c r="L202" s="626">
        <v>145</v>
      </c>
      <c r="M202" s="626">
        <v>0.7</v>
      </c>
      <c r="N202" s="626">
        <v>28</v>
      </c>
      <c r="O202" s="626">
        <v>3190</v>
      </c>
      <c r="P202" s="626"/>
      <c r="Q202" s="626"/>
      <c r="R202" s="627"/>
      <c r="S202" s="627"/>
      <c r="T202" s="645">
        <v>1996</v>
      </c>
      <c r="U202" s="627">
        <v>280</v>
      </c>
      <c r="V202" s="627"/>
      <c r="W202" s="627"/>
      <c r="X202" s="627"/>
      <c r="Y202" s="626">
        <v>280</v>
      </c>
      <c r="Z202" s="625"/>
      <c r="AA202" s="625"/>
      <c r="AB202" s="627"/>
      <c r="AC202" s="627"/>
      <c r="AD202" s="627"/>
      <c r="AE202" s="627"/>
      <c r="AF202" s="627"/>
      <c r="AG202" s="627"/>
      <c r="AH202" s="627"/>
      <c r="AI202" s="627"/>
      <c r="AJ202" s="627"/>
      <c r="AK202" s="627"/>
      <c r="AL202" s="627"/>
      <c r="AM202" s="627"/>
      <c r="AN202" s="627"/>
      <c r="AO202" s="627"/>
      <c r="AP202" s="627"/>
      <c r="AQ202" s="627"/>
      <c r="AR202" s="627"/>
      <c r="AS202" s="627"/>
      <c r="AT202" s="627"/>
      <c r="AU202" s="627"/>
      <c r="AV202" s="627"/>
      <c r="AW202" s="627"/>
    </row>
    <row r="203" spans="1:49" ht="24" hidden="1" customHeight="1" x14ac:dyDescent="0.15">
      <c r="A203" s="630" t="s">
        <v>342</v>
      </c>
      <c r="B203" s="147"/>
      <c r="C203" s="625" t="s">
        <v>6268</v>
      </c>
      <c r="D203" s="625" t="s">
        <v>15060</v>
      </c>
      <c r="E203" s="625" t="s">
        <v>6268</v>
      </c>
      <c r="F203" s="625"/>
      <c r="G203" s="644"/>
      <c r="H203" s="625" t="s">
        <v>6735</v>
      </c>
      <c r="I203" s="626">
        <v>9935</v>
      </c>
      <c r="J203" s="626">
        <v>196</v>
      </c>
      <c r="K203" s="626">
        <v>196</v>
      </c>
      <c r="L203" s="626">
        <v>145</v>
      </c>
      <c r="M203" s="626">
        <v>0.7</v>
      </c>
      <c r="N203" s="626">
        <v>21</v>
      </c>
      <c r="O203" s="626">
        <v>9935</v>
      </c>
      <c r="P203" s="627"/>
      <c r="Q203" s="627"/>
      <c r="R203" s="627"/>
      <c r="S203" s="627"/>
      <c r="T203" s="645">
        <v>1998</v>
      </c>
      <c r="U203" s="627">
        <v>144</v>
      </c>
      <c r="V203" s="627"/>
      <c r="W203" s="627"/>
      <c r="X203" s="627"/>
      <c r="Y203" s="626">
        <v>144</v>
      </c>
      <c r="Z203" s="625"/>
      <c r="AA203" s="625"/>
      <c r="AB203" s="627"/>
      <c r="AC203" s="627"/>
      <c r="AD203" s="627"/>
      <c r="AE203" s="627"/>
      <c r="AF203" s="627"/>
      <c r="AG203" s="627"/>
      <c r="AH203" s="627"/>
      <c r="AI203" s="627"/>
      <c r="AJ203" s="627"/>
      <c r="AK203" s="627"/>
      <c r="AL203" s="627"/>
      <c r="AM203" s="627"/>
      <c r="AN203" s="627"/>
      <c r="AO203" s="627"/>
      <c r="AP203" s="627"/>
      <c r="AQ203" s="627"/>
      <c r="AR203" s="627"/>
      <c r="AS203" s="627"/>
      <c r="AT203" s="627"/>
      <c r="AU203" s="627"/>
      <c r="AV203" s="627"/>
      <c r="AW203" s="627"/>
    </row>
    <row r="204" spans="1:49" ht="24" hidden="1" customHeight="1" x14ac:dyDescent="0.15">
      <c r="A204" s="630"/>
      <c r="B204" s="147"/>
      <c r="C204" s="625" t="s">
        <v>6268</v>
      </c>
      <c r="D204" s="625" t="s">
        <v>15061</v>
      </c>
      <c r="E204" s="625" t="s">
        <v>6268</v>
      </c>
      <c r="F204" s="625"/>
      <c r="G204" s="625"/>
      <c r="H204" s="625" t="s">
        <v>15062</v>
      </c>
      <c r="I204" s="626">
        <v>16988</v>
      </c>
      <c r="J204" s="626">
        <v>658</v>
      </c>
      <c r="K204" s="626">
        <v>720</v>
      </c>
      <c r="L204" s="626"/>
      <c r="M204" s="626"/>
      <c r="N204" s="626"/>
      <c r="O204" s="626"/>
      <c r="P204" s="626"/>
      <c r="Q204" s="626"/>
      <c r="R204" s="627"/>
      <c r="S204" s="627"/>
      <c r="T204" s="645">
        <v>2018</v>
      </c>
      <c r="U204" s="627"/>
      <c r="V204" s="627"/>
      <c r="W204" s="627"/>
      <c r="X204" s="627"/>
      <c r="Y204" s="626" t="s">
        <v>417</v>
      </c>
      <c r="Z204" s="625"/>
      <c r="AA204" s="625"/>
      <c r="AB204" s="627"/>
      <c r="AC204" s="627"/>
      <c r="AD204" s="627"/>
      <c r="AE204" s="627"/>
      <c r="AF204" s="627"/>
      <c r="AG204" s="627"/>
      <c r="AH204" s="627"/>
      <c r="AI204" s="627"/>
      <c r="AJ204" s="627"/>
      <c r="AK204" s="627"/>
      <c r="AL204" s="627"/>
      <c r="AM204" s="627"/>
      <c r="AN204" s="627"/>
      <c r="AO204" s="627"/>
      <c r="AP204" s="627"/>
      <c r="AQ204" s="627"/>
      <c r="AR204" s="627"/>
      <c r="AS204" s="627"/>
      <c r="AT204" s="627"/>
      <c r="AU204" s="627"/>
      <c r="AV204" s="627"/>
      <c r="AW204" s="627"/>
    </row>
    <row r="205" spans="1:49" ht="24" hidden="1" customHeight="1" x14ac:dyDescent="0.15">
      <c r="A205" s="630" t="s">
        <v>343</v>
      </c>
      <c r="B205" s="147"/>
      <c r="C205" s="625" t="s">
        <v>6272</v>
      </c>
      <c r="D205" s="625" t="s">
        <v>6736</v>
      </c>
      <c r="E205" s="625" t="s">
        <v>6272</v>
      </c>
      <c r="F205" s="625" t="s">
        <v>6737</v>
      </c>
      <c r="G205" s="644"/>
      <c r="H205" s="625" t="s">
        <v>6738</v>
      </c>
      <c r="I205" s="626">
        <v>4347</v>
      </c>
      <c r="J205" s="626">
        <v>144</v>
      </c>
      <c r="K205" s="626">
        <v>144</v>
      </c>
      <c r="L205" s="626">
        <v>145</v>
      </c>
      <c r="M205" s="626">
        <v>1.2</v>
      </c>
      <c r="N205" s="626">
        <v>21</v>
      </c>
      <c r="O205" s="626">
        <v>4347</v>
      </c>
      <c r="P205" s="626"/>
      <c r="Q205" s="626"/>
      <c r="R205" s="627"/>
      <c r="S205" s="627"/>
      <c r="T205" s="645">
        <v>1976</v>
      </c>
      <c r="U205" s="627">
        <v>140</v>
      </c>
      <c r="V205" s="627"/>
      <c r="W205" s="627"/>
      <c r="X205" s="627"/>
      <c r="Y205" s="626">
        <v>140</v>
      </c>
      <c r="Z205" s="625"/>
      <c r="AA205" s="625"/>
      <c r="AB205" s="627"/>
      <c r="AC205" s="627"/>
      <c r="AD205" s="627">
        <v>2</v>
      </c>
      <c r="AE205" s="627"/>
      <c r="AF205" s="627">
        <v>20</v>
      </c>
      <c r="AG205" s="627"/>
      <c r="AH205" s="627"/>
      <c r="AI205" s="627"/>
      <c r="AJ205" s="627"/>
      <c r="AK205" s="627"/>
      <c r="AL205" s="627"/>
      <c r="AM205" s="627"/>
      <c r="AN205" s="627"/>
      <c r="AO205" s="627"/>
      <c r="AP205" s="627"/>
      <c r="AQ205" s="627"/>
      <c r="AR205" s="627"/>
      <c r="AS205" s="627"/>
      <c r="AT205" s="627"/>
      <c r="AU205" s="627"/>
      <c r="AV205" s="627"/>
      <c r="AW205" s="627"/>
    </row>
    <row r="206" spans="1:49" ht="24" hidden="1" customHeight="1" x14ac:dyDescent="0.15">
      <c r="A206" s="630"/>
      <c r="B206" s="147"/>
      <c r="C206" s="625" t="s">
        <v>17531</v>
      </c>
      <c r="D206" s="625" t="s">
        <v>17589</v>
      </c>
      <c r="E206" s="625" t="s">
        <v>17531</v>
      </c>
      <c r="F206" s="625"/>
      <c r="G206" s="644"/>
      <c r="H206" s="625" t="s">
        <v>17531</v>
      </c>
      <c r="I206" s="626">
        <v>4558</v>
      </c>
      <c r="J206" s="626">
        <v>441</v>
      </c>
      <c r="K206" s="626">
        <v>461</v>
      </c>
      <c r="L206" s="626">
        <v>145</v>
      </c>
      <c r="M206" s="626">
        <v>5</v>
      </c>
      <c r="N206" s="626">
        <v>28</v>
      </c>
      <c r="O206" s="626">
        <v>4558</v>
      </c>
      <c r="P206" s="626"/>
      <c r="Q206" s="626">
        <v>1000</v>
      </c>
      <c r="R206" s="627"/>
      <c r="S206" s="627"/>
      <c r="T206" s="645">
        <v>2006</v>
      </c>
      <c r="U206" s="627"/>
      <c r="V206" s="627"/>
      <c r="W206" s="627"/>
      <c r="X206" s="627"/>
      <c r="Y206" s="626"/>
      <c r="Z206" s="625"/>
      <c r="AA206" s="625"/>
      <c r="AB206" s="627"/>
      <c r="AC206" s="627"/>
      <c r="AD206" s="627"/>
      <c r="AE206" s="627"/>
      <c r="AF206" s="627"/>
      <c r="AG206" s="627"/>
      <c r="AH206" s="627"/>
      <c r="AI206" s="627"/>
      <c r="AJ206" s="627"/>
      <c r="AK206" s="627"/>
      <c r="AL206" s="627"/>
      <c r="AM206" s="627"/>
      <c r="AN206" s="627"/>
      <c r="AO206" s="627"/>
      <c r="AP206" s="627"/>
      <c r="AQ206" s="627"/>
      <c r="AR206" s="627"/>
      <c r="AS206" s="627"/>
      <c r="AT206" s="627"/>
      <c r="AU206" s="627"/>
      <c r="AV206" s="627"/>
      <c r="AW206" s="627"/>
    </row>
    <row r="207" spans="1:49" ht="24" hidden="1" customHeight="1" x14ac:dyDescent="0.15">
      <c r="A207" s="630" t="s">
        <v>121</v>
      </c>
      <c r="B207" s="147"/>
      <c r="C207" s="625" t="s">
        <v>6279</v>
      </c>
      <c r="D207" s="625" t="s">
        <v>6739</v>
      </c>
      <c r="E207" s="625" t="s">
        <v>6279</v>
      </c>
      <c r="F207" s="625"/>
      <c r="G207" s="644"/>
      <c r="H207" s="625" t="s">
        <v>6740</v>
      </c>
      <c r="I207" s="626">
        <v>4356</v>
      </c>
      <c r="J207" s="626">
        <v>84</v>
      </c>
      <c r="K207" s="626">
        <v>84</v>
      </c>
      <c r="L207" s="626">
        <v>145</v>
      </c>
      <c r="M207" s="626">
        <v>17</v>
      </c>
      <c r="N207" s="626">
        <v>21</v>
      </c>
      <c r="O207" s="626">
        <v>4356</v>
      </c>
      <c r="P207" s="626"/>
      <c r="Q207" s="626"/>
      <c r="R207" s="627"/>
      <c r="S207" s="627"/>
      <c r="T207" s="645">
        <v>1938</v>
      </c>
      <c r="U207" s="627"/>
      <c r="V207" s="627"/>
      <c r="W207" s="627"/>
      <c r="X207" s="627"/>
      <c r="Y207" s="626"/>
      <c r="Z207" s="625"/>
      <c r="AA207" s="625"/>
      <c r="AB207" s="627"/>
      <c r="AC207" s="627"/>
      <c r="AD207" s="627"/>
      <c r="AE207" s="627"/>
      <c r="AF207" s="627"/>
      <c r="AG207" s="627"/>
      <c r="AH207" s="627"/>
      <c r="AI207" s="627"/>
      <c r="AJ207" s="627"/>
      <c r="AK207" s="627"/>
      <c r="AL207" s="627"/>
      <c r="AM207" s="627"/>
      <c r="AN207" s="627"/>
      <c r="AO207" s="627"/>
      <c r="AP207" s="627"/>
      <c r="AQ207" s="627"/>
      <c r="AR207" s="627"/>
      <c r="AS207" s="627"/>
      <c r="AT207" s="627"/>
      <c r="AU207" s="627"/>
      <c r="AV207" s="627"/>
      <c r="AW207" s="627"/>
    </row>
    <row r="208" spans="1:49" ht="24" hidden="1" customHeight="1" x14ac:dyDescent="0.15">
      <c r="A208" s="630"/>
      <c r="B208" s="147"/>
      <c r="C208" s="625" t="s">
        <v>6279</v>
      </c>
      <c r="D208" s="625" t="s">
        <v>6741</v>
      </c>
      <c r="E208" s="625" t="s">
        <v>6279</v>
      </c>
      <c r="F208" s="625" t="s">
        <v>6742</v>
      </c>
      <c r="G208" s="644"/>
      <c r="H208" s="625" t="s">
        <v>6743</v>
      </c>
      <c r="I208" s="626">
        <v>701</v>
      </c>
      <c r="J208" s="626">
        <v>292</v>
      </c>
      <c r="K208" s="626">
        <v>292</v>
      </c>
      <c r="L208" s="626">
        <v>145</v>
      </c>
      <c r="M208" s="626">
        <v>17</v>
      </c>
      <c r="N208" s="626">
        <v>21</v>
      </c>
      <c r="O208" s="626">
        <v>3316</v>
      </c>
      <c r="P208" s="626"/>
      <c r="Q208" s="626"/>
      <c r="R208" s="627"/>
      <c r="S208" s="627"/>
      <c r="T208" s="645">
        <v>1999</v>
      </c>
      <c r="U208" s="627">
        <v>24</v>
      </c>
      <c r="V208" s="627"/>
      <c r="W208" s="627"/>
      <c r="X208" s="627"/>
      <c r="Y208" s="626">
        <v>24</v>
      </c>
      <c r="Z208" s="625">
        <v>2003</v>
      </c>
      <c r="AA208" s="625"/>
      <c r="AB208" s="627"/>
      <c r="AC208" s="627"/>
      <c r="AD208" s="627"/>
      <c r="AE208" s="627"/>
      <c r="AF208" s="627"/>
      <c r="AG208" s="627"/>
      <c r="AH208" s="627"/>
      <c r="AI208" s="627"/>
      <c r="AJ208" s="627"/>
      <c r="AK208" s="627"/>
      <c r="AL208" s="627"/>
      <c r="AM208" s="627"/>
      <c r="AN208" s="627"/>
      <c r="AO208" s="627"/>
      <c r="AP208" s="627"/>
      <c r="AQ208" s="627"/>
      <c r="AR208" s="627"/>
      <c r="AS208" s="627"/>
      <c r="AT208" s="627"/>
      <c r="AU208" s="627"/>
      <c r="AV208" s="627"/>
      <c r="AW208" s="627"/>
    </row>
    <row r="209" spans="1:49" ht="24" hidden="1" customHeight="1" x14ac:dyDescent="0.15">
      <c r="A209" s="630" t="s">
        <v>144</v>
      </c>
      <c r="B209" s="147"/>
      <c r="C209" s="625" t="s">
        <v>6281</v>
      </c>
      <c r="D209" s="625" t="s">
        <v>6744</v>
      </c>
      <c r="E209" s="625" t="s">
        <v>6281</v>
      </c>
      <c r="F209" s="625" t="s">
        <v>6745</v>
      </c>
      <c r="G209" s="644"/>
      <c r="H209" s="625" t="s">
        <v>6746</v>
      </c>
      <c r="I209" s="626">
        <v>2000</v>
      </c>
      <c r="J209" s="626">
        <v>99</v>
      </c>
      <c r="K209" s="626">
        <v>250</v>
      </c>
      <c r="L209" s="626">
        <v>145</v>
      </c>
      <c r="M209" s="626">
        <v>0.8</v>
      </c>
      <c r="N209" s="626">
        <v>21</v>
      </c>
      <c r="O209" s="626">
        <v>2000</v>
      </c>
      <c r="P209" s="626"/>
      <c r="Q209" s="626"/>
      <c r="R209" s="627"/>
      <c r="S209" s="627"/>
      <c r="T209" s="1016">
        <v>1998</v>
      </c>
      <c r="U209" s="627">
        <v>50</v>
      </c>
      <c r="V209" s="627">
        <v>100</v>
      </c>
      <c r="W209" s="627"/>
      <c r="X209" s="627"/>
      <c r="Y209" s="626">
        <v>150</v>
      </c>
      <c r="Z209" s="625">
        <v>2003</v>
      </c>
      <c r="AA209" s="625"/>
      <c r="AB209" s="627"/>
      <c r="AC209" s="627"/>
      <c r="AD209" s="627"/>
      <c r="AE209" s="627"/>
      <c r="AF209" s="627"/>
      <c r="AG209" s="627"/>
      <c r="AH209" s="627"/>
      <c r="AI209" s="627"/>
      <c r="AJ209" s="627"/>
      <c r="AK209" s="627"/>
      <c r="AL209" s="627"/>
      <c r="AM209" s="627"/>
      <c r="AN209" s="627"/>
      <c r="AO209" s="627"/>
      <c r="AP209" s="627"/>
      <c r="AQ209" s="627"/>
      <c r="AR209" s="627"/>
      <c r="AS209" s="627"/>
      <c r="AT209" s="627"/>
      <c r="AU209" s="627"/>
      <c r="AV209" s="627"/>
      <c r="AW209" s="627"/>
    </row>
    <row r="210" spans="1:49" ht="24" hidden="1" customHeight="1" x14ac:dyDescent="0.15">
      <c r="A210" s="630" t="s">
        <v>145</v>
      </c>
      <c r="B210" s="147"/>
      <c r="C210" s="625" t="s">
        <v>6281</v>
      </c>
      <c r="D210" s="625" t="s">
        <v>6747</v>
      </c>
      <c r="E210" s="625" t="s">
        <v>6281</v>
      </c>
      <c r="F210" s="625" t="s">
        <v>6748</v>
      </c>
      <c r="G210" s="625"/>
      <c r="H210" s="625" t="s">
        <v>6749</v>
      </c>
      <c r="I210" s="626">
        <v>2500</v>
      </c>
      <c r="J210" s="626">
        <v>110</v>
      </c>
      <c r="K210" s="626">
        <v>150</v>
      </c>
      <c r="L210" s="626">
        <v>145</v>
      </c>
      <c r="M210" s="626">
        <v>0.8</v>
      </c>
      <c r="N210" s="626">
        <v>21</v>
      </c>
      <c r="O210" s="626">
        <v>2500</v>
      </c>
      <c r="P210" s="626"/>
      <c r="Q210" s="626"/>
      <c r="R210" s="627"/>
      <c r="S210" s="627"/>
      <c r="T210" s="1016">
        <v>1996</v>
      </c>
      <c r="U210" s="627">
        <v>80</v>
      </c>
      <c r="V210" s="627"/>
      <c r="W210" s="627"/>
      <c r="X210" s="627"/>
      <c r="Y210" s="626">
        <v>80</v>
      </c>
      <c r="Z210" s="625">
        <v>2003</v>
      </c>
      <c r="AA210" s="625"/>
      <c r="AB210" s="627"/>
      <c r="AC210" s="627"/>
      <c r="AD210" s="627"/>
      <c r="AE210" s="627"/>
      <c r="AF210" s="627"/>
      <c r="AG210" s="627"/>
      <c r="AH210" s="627"/>
      <c r="AI210" s="627"/>
      <c r="AJ210" s="627"/>
      <c r="AK210" s="627"/>
      <c r="AL210" s="627"/>
      <c r="AM210" s="627"/>
      <c r="AN210" s="627"/>
      <c r="AO210" s="627"/>
      <c r="AP210" s="627"/>
      <c r="AQ210" s="627"/>
      <c r="AR210" s="627"/>
      <c r="AS210" s="627"/>
      <c r="AT210" s="627"/>
      <c r="AU210" s="627"/>
      <c r="AV210" s="627"/>
      <c r="AW210" s="627"/>
    </row>
    <row r="211" spans="1:49" ht="24" hidden="1" customHeight="1" x14ac:dyDescent="0.15">
      <c r="A211" s="630" t="s">
        <v>146</v>
      </c>
      <c r="B211" s="147"/>
      <c r="C211" s="625" t="s">
        <v>6281</v>
      </c>
      <c r="D211" s="625" t="s">
        <v>6750</v>
      </c>
      <c r="E211" s="625" t="s">
        <v>6281</v>
      </c>
      <c r="F211" s="625" t="s">
        <v>6751</v>
      </c>
      <c r="G211" s="625"/>
      <c r="H211" s="625" t="s">
        <v>6752</v>
      </c>
      <c r="I211" s="626">
        <v>833</v>
      </c>
      <c r="J211" s="626">
        <v>66</v>
      </c>
      <c r="K211" s="626">
        <v>120</v>
      </c>
      <c r="L211" s="626">
        <v>145</v>
      </c>
      <c r="M211" s="626">
        <v>0.8</v>
      </c>
      <c r="N211" s="626">
        <v>21</v>
      </c>
      <c r="O211" s="626">
        <v>833</v>
      </c>
      <c r="P211" s="626"/>
      <c r="Q211" s="626"/>
      <c r="R211" s="627"/>
      <c r="S211" s="627"/>
      <c r="T211" s="1016">
        <v>1980</v>
      </c>
      <c r="U211" s="627">
        <v>20</v>
      </c>
      <c r="V211" s="627"/>
      <c r="W211" s="627"/>
      <c r="X211" s="627"/>
      <c r="Y211" s="626">
        <v>20</v>
      </c>
      <c r="Z211" s="625"/>
      <c r="AA211" s="625"/>
      <c r="AB211" s="627"/>
      <c r="AC211" s="627"/>
      <c r="AD211" s="627"/>
      <c r="AE211" s="627"/>
      <c r="AF211" s="627"/>
      <c r="AG211" s="627"/>
      <c r="AH211" s="627"/>
      <c r="AI211" s="627"/>
      <c r="AJ211" s="627"/>
      <c r="AK211" s="627"/>
      <c r="AL211" s="627"/>
      <c r="AM211" s="627"/>
      <c r="AN211" s="627"/>
      <c r="AO211" s="627"/>
      <c r="AP211" s="627"/>
      <c r="AQ211" s="627"/>
      <c r="AR211" s="627"/>
      <c r="AS211" s="627"/>
      <c r="AT211" s="627"/>
      <c r="AU211" s="627"/>
      <c r="AV211" s="627"/>
      <c r="AW211" s="627"/>
    </row>
    <row r="212" spans="1:49" ht="24" hidden="1" customHeight="1" x14ac:dyDescent="0.15">
      <c r="A212" s="630" t="s">
        <v>147</v>
      </c>
      <c r="B212" s="147"/>
      <c r="C212" s="625" t="s">
        <v>6281</v>
      </c>
      <c r="D212" s="625" t="s">
        <v>6753</v>
      </c>
      <c r="E212" s="625" t="s">
        <v>6281</v>
      </c>
      <c r="F212" s="625" t="s">
        <v>6754</v>
      </c>
      <c r="G212" s="625"/>
      <c r="H212" s="625" t="s">
        <v>6755</v>
      </c>
      <c r="I212" s="626">
        <v>2500</v>
      </c>
      <c r="J212" s="626">
        <v>120</v>
      </c>
      <c r="K212" s="626">
        <v>150</v>
      </c>
      <c r="L212" s="626">
        <v>145</v>
      </c>
      <c r="M212" s="626">
        <v>0.8</v>
      </c>
      <c r="N212" s="626">
        <v>21</v>
      </c>
      <c r="O212" s="626">
        <v>2500</v>
      </c>
      <c r="P212" s="626"/>
      <c r="Q212" s="626"/>
      <c r="R212" s="627"/>
      <c r="S212" s="627"/>
      <c r="T212" s="1016">
        <v>2002</v>
      </c>
      <c r="U212" s="627">
        <v>30</v>
      </c>
      <c r="V212" s="627">
        <v>150</v>
      </c>
      <c r="W212" s="627"/>
      <c r="X212" s="627"/>
      <c r="Y212" s="626">
        <v>180</v>
      </c>
      <c r="Z212" s="627"/>
      <c r="AA212" s="627"/>
      <c r="AB212" s="627"/>
      <c r="AC212" s="627"/>
      <c r="AD212" s="627"/>
      <c r="AE212" s="627"/>
      <c r="AF212" s="627"/>
      <c r="AG212" s="627"/>
      <c r="AH212" s="627"/>
      <c r="AI212" s="627"/>
      <c r="AJ212" s="627"/>
      <c r="AK212" s="627"/>
      <c r="AL212" s="627"/>
      <c r="AM212" s="627"/>
      <c r="AN212" s="627"/>
      <c r="AO212" s="627"/>
      <c r="AP212" s="627"/>
      <c r="AQ212" s="627"/>
      <c r="AR212" s="627"/>
      <c r="AS212" s="627"/>
      <c r="AT212" s="627"/>
      <c r="AU212" s="627"/>
      <c r="AV212" s="627"/>
      <c r="AW212" s="627"/>
    </row>
    <row r="213" spans="1:49" ht="24" hidden="1" customHeight="1" x14ac:dyDescent="0.15">
      <c r="A213" s="630" t="s">
        <v>179</v>
      </c>
      <c r="B213" s="147"/>
      <c r="C213" s="625" t="s">
        <v>6281</v>
      </c>
      <c r="D213" s="625" t="s">
        <v>6756</v>
      </c>
      <c r="E213" s="625" t="s">
        <v>6281</v>
      </c>
      <c r="F213" s="625" t="s">
        <v>6757</v>
      </c>
      <c r="G213" s="625"/>
      <c r="H213" s="625" t="s">
        <v>6758</v>
      </c>
      <c r="I213" s="626">
        <v>2080</v>
      </c>
      <c r="J213" s="626">
        <v>66</v>
      </c>
      <c r="K213" s="626">
        <v>100</v>
      </c>
      <c r="L213" s="626">
        <v>145</v>
      </c>
      <c r="M213" s="626">
        <v>0.8</v>
      </c>
      <c r="N213" s="626">
        <v>21</v>
      </c>
      <c r="O213" s="626">
        <v>2080</v>
      </c>
      <c r="P213" s="626"/>
      <c r="Q213" s="626"/>
      <c r="R213" s="627"/>
      <c r="S213" s="627"/>
      <c r="T213" s="1016">
        <v>1999</v>
      </c>
      <c r="U213" s="627">
        <v>50</v>
      </c>
      <c r="V213" s="627">
        <v>60</v>
      </c>
      <c r="W213" s="627"/>
      <c r="X213" s="627"/>
      <c r="Y213" s="626">
        <v>110</v>
      </c>
      <c r="Z213" s="627">
        <v>2003</v>
      </c>
      <c r="AA213" s="627"/>
      <c r="AB213" s="627"/>
      <c r="AC213" s="627"/>
      <c r="AD213" s="627"/>
      <c r="AE213" s="627"/>
      <c r="AF213" s="627"/>
      <c r="AG213" s="627"/>
      <c r="AH213" s="627"/>
      <c r="AI213" s="627"/>
      <c r="AJ213" s="627"/>
      <c r="AK213" s="627"/>
      <c r="AL213" s="627"/>
      <c r="AM213" s="627"/>
      <c r="AN213" s="627"/>
      <c r="AO213" s="627"/>
      <c r="AP213" s="627"/>
      <c r="AQ213" s="627"/>
      <c r="AR213" s="627"/>
      <c r="AS213" s="627"/>
      <c r="AT213" s="627"/>
      <c r="AU213" s="627"/>
      <c r="AV213" s="627"/>
      <c r="AW213" s="627"/>
    </row>
    <row r="214" spans="1:49" ht="24" hidden="1" customHeight="1" x14ac:dyDescent="0.15">
      <c r="A214" s="630" t="s">
        <v>180</v>
      </c>
      <c r="B214" s="147"/>
      <c r="C214" s="625" t="s">
        <v>6281</v>
      </c>
      <c r="D214" s="625" t="s">
        <v>6759</v>
      </c>
      <c r="E214" s="625" t="s">
        <v>6281</v>
      </c>
      <c r="F214" s="625" t="s">
        <v>6760</v>
      </c>
      <c r="G214" s="625"/>
      <c r="H214" s="625" t="s">
        <v>6761</v>
      </c>
      <c r="I214" s="626">
        <v>2500</v>
      </c>
      <c r="J214" s="626">
        <v>168</v>
      </c>
      <c r="K214" s="626">
        <v>240</v>
      </c>
      <c r="L214" s="626">
        <v>145</v>
      </c>
      <c r="M214" s="626">
        <v>0.8</v>
      </c>
      <c r="N214" s="626">
        <v>21</v>
      </c>
      <c r="O214" s="626">
        <v>2500</v>
      </c>
      <c r="P214" s="626"/>
      <c r="Q214" s="626"/>
      <c r="R214" s="627"/>
      <c r="S214" s="627"/>
      <c r="T214" s="645">
        <v>2003</v>
      </c>
      <c r="U214" s="627"/>
      <c r="V214" s="627">
        <v>100</v>
      </c>
      <c r="W214" s="627"/>
      <c r="X214" s="627"/>
      <c r="Y214" s="626">
        <v>100</v>
      </c>
      <c r="Z214" s="627">
        <v>2004</v>
      </c>
      <c r="AA214" s="627"/>
      <c r="AB214" s="627"/>
      <c r="AC214" s="627"/>
      <c r="AD214" s="627"/>
      <c r="AE214" s="627"/>
      <c r="AF214" s="627"/>
      <c r="AG214" s="627"/>
      <c r="AH214" s="627"/>
      <c r="AI214" s="627"/>
      <c r="AJ214" s="627"/>
      <c r="AK214" s="627"/>
      <c r="AL214" s="627"/>
      <c r="AM214" s="627"/>
      <c r="AN214" s="627"/>
      <c r="AO214" s="627"/>
      <c r="AP214" s="627"/>
      <c r="AQ214" s="627"/>
      <c r="AR214" s="627"/>
      <c r="AS214" s="627"/>
      <c r="AT214" s="627"/>
      <c r="AU214" s="627"/>
      <c r="AV214" s="627"/>
      <c r="AW214" s="627"/>
    </row>
    <row r="215" spans="1:49" ht="24" hidden="1" customHeight="1" x14ac:dyDescent="0.15">
      <c r="A215" s="630" t="s">
        <v>186</v>
      </c>
      <c r="B215" s="147"/>
      <c r="C215" s="625" t="s">
        <v>6286</v>
      </c>
      <c r="D215" s="625" t="s">
        <v>6762</v>
      </c>
      <c r="E215" s="625" t="s">
        <v>6286</v>
      </c>
      <c r="F215" s="625" t="s">
        <v>6289</v>
      </c>
      <c r="G215" s="644"/>
      <c r="H215" s="625" t="s">
        <v>6286</v>
      </c>
      <c r="I215" s="626">
        <v>4473</v>
      </c>
      <c r="J215" s="626">
        <v>309</v>
      </c>
      <c r="K215" s="626">
        <v>241</v>
      </c>
      <c r="L215" s="626">
        <v>145</v>
      </c>
      <c r="M215" s="626">
        <v>0.7</v>
      </c>
      <c r="N215" s="626">
        <v>21</v>
      </c>
      <c r="O215" s="626">
        <v>3480</v>
      </c>
      <c r="P215" s="626"/>
      <c r="Q215" s="626"/>
      <c r="R215" s="627"/>
      <c r="S215" s="627"/>
      <c r="T215" s="645">
        <v>2003</v>
      </c>
      <c r="U215" s="627">
        <v>656</v>
      </c>
      <c r="V215" s="627">
        <v>656</v>
      </c>
      <c r="W215" s="627"/>
      <c r="X215" s="627"/>
      <c r="Y215" s="626">
        <v>1312</v>
      </c>
      <c r="Z215" s="625"/>
      <c r="AA215" s="625"/>
      <c r="AB215" s="627"/>
      <c r="AC215" s="627"/>
      <c r="AD215" s="627"/>
      <c r="AE215" s="627"/>
      <c r="AF215" s="627"/>
      <c r="AG215" s="627"/>
      <c r="AH215" s="627"/>
      <c r="AI215" s="627"/>
      <c r="AJ215" s="627"/>
      <c r="AK215" s="627"/>
      <c r="AL215" s="627"/>
      <c r="AM215" s="627"/>
      <c r="AN215" s="627"/>
      <c r="AO215" s="627"/>
      <c r="AP215" s="627"/>
      <c r="AQ215" s="627"/>
      <c r="AR215" s="627"/>
      <c r="AS215" s="627"/>
      <c r="AT215" s="627"/>
      <c r="AU215" s="627"/>
      <c r="AV215" s="627"/>
      <c r="AW215" s="627"/>
    </row>
    <row r="216" spans="1:49" ht="24" hidden="1" customHeight="1" x14ac:dyDescent="0.15">
      <c r="A216" s="630"/>
      <c r="B216" s="147"/>
      <c r="C216" s="625" t="s">
        <v>6286</v>
      </c>
      <c r="D216" s="625" t="s">
        <v>2924</v>
      </c>
      <c r="E216" s="625" t="s">
        <v>6286</v>
      </c>
      <c r="F216" s="625"/>
      <c r="G216" s="644"/>
      <c r="H216" s="625" t="s">
        <v>6286</v>
      </c>
      <c r="I216" s="626">
        <v>1636</v>
      </c>
      <c r="J216" s="626">
        <v>248</v>
      </c>
      <c r="K216" s="626">
        <v>248</v>
      </c>
      <c r="L216" s="626">
        <v>145</v>
      </c>
      <c r="M216" s="626">
        <v>1</v>
      </c>
      <c r="N216" s="626">
        <v>21</v>
      </c>
      <c r="O216" s="626">
        <v>1636</v>
      </c>
      <c r="P216" s="626"/>
      <c r="Q216" s="626"/>
      <c r="R216" s="627"/>
      <c r="S216" s="627"/>
      <c r="T216" s="645">
        <v>2006</v>
      </c>
      <c r="U216" s="627"/>
      <c r="V216" s="627"/>
      <c r="W216" s="627"/>
      <c r="X216" s="627"/>
      <c r="Y216" s="626">
        <v>450</v>
      </c>
      <c r="Z216" s="625"/>
      <c r="AA216" s="625"/>
      <c r="AB216" s="627"/>
      <c r="AC216" s="627"/>
      <c r="AD216" s="627"/>
      <c r="AE216" s="627"/>
      <c r="AF216" s="627"/>
      <c r="AG216" s="627"/>
      <c r="AH216" s="627"/>
      <c r="AI216" s="627"/>
      <c r="AJ216" s="627"/>
      <c r="AK216" s="627"/>
      <c r="AL216" s="627"/>
      <c r="AM216" s="627"/>
      <c r="AN216" s="627"/>
      <c r="AO216" s="627"/>
      <c r="AP216" s="627"/>
      <c r="AQ216" s="627"/>
      <c r="AR216" s="627"/>
      <c r="AS216" s="627"/>
      <c r="AT216" s="627"/>
      <c r="AU216" s="627"/>
      <c r="AV216" s="627"/>
      <c r="AW216" s="627"/>
    </row>
    <row r="217" spans="1:49" ht="24" hidden="1" customHeight="1" x14ac:dyDescent="0.15">
      <c r="A217" s="630" t="s">
        <v>187</v>
      </c>
      <c r="B217" s="147"/>
      <c r="C217" s="625" t="s">
        <v>6292</v>
      </c>
      <c r="D217" s="625" t="s">
        <v>6763</v>
      </c>
      <c r="E217" s="625" t="s">
        <v>6292</v>
      </c>
      <c r="F217" s="625" t="s">
        <v>6764</v>
      </c>
      <c r="G217" s="644"/>
      <c r="H217" s="625" t="s">
        <v>6292</v>
      </c>
      <c r="I217" s="626">
        <v>3160</v>
      </c>
      <c r="J217" s="626">
        <v>299.92</v>
      </c>
      <c r="K217" s="626">
        <v>299.92</v>
      </c>
      <c r="L217" s="626">
        <v>145</v>
      </c>
      <c r="M217" s="626">
        <v>0.7</v>
      </c>
      <c r="N217" s="626">
        <v>21</v>
      </c>
      <c r="O217" s="626">
        <v>2430</v>
      </c>
      <c r="P217" s="626"/>
      <c r="Q217" s="626"/>
      <c r="R217" s="627"/>
      <c r="S217" s="627"/>
      <c r="T217" s="645">
        <v>1995</v>
      </c>
      <c r="U217" s="627">
        <v>100</v>
      </c>
      <c r="V217" s="627"/>
      <c r="W217" s="627"/>
      <c r="X217" s="627"/>
      <c r="Y217" s="626">
        <v>100</v>
      </c>
      <c r="Z217" s="625"/>
      <c r="AA217" s="625"/>
      <c r="AB217" s="627"/>
      <c r="AC217" s="627"/>
      <c r="AD217" s="627"/>
      <c r="AE217" s="627"/>
      <c r="AF217" s="627"/>
      <c r="AG217" s="627"/>
      <c r="AH217" s="627"/>
      <c r="AI217" s="627"/>
      <c r="AJ217" s="627"/>
      <c r="AK217" s="627"/>
      <c r="AL217" s="627"/>
      <c r="AM217" s="627"/>
      <c r="AN217" s="627"/>
      <c r="AO217" s="627"/>
      <c r="AP217" s="627"/>
      <c r="AQ217" s="627"/>
      <c r="AR217" s="627"/>
      <c r="AS217" s="627"/>
      <c r="AT217" s="627"/>
      <c r="AU217" s="627"/>
      <c r="AV217" s="627"/>
      <c r="AW217" s="627"/>
    </row>
    <row r="218" spans="1:49" ht="24" hidden="1" customHeight="1" x14ac:dyDescent="0.15">
      <c r="A218" s="630" t="s">
        <v>188</v>
      </c>
      <c r="B218" s="147"/>
      <c r="C218" s="625" t="s">
        <v>6292</v>
      </c>
      <c r="D218" s="625" t="s">
        <v>6728</v>
      </c>
      <c r="E218" s="625" t="s">
        <v>6292</v>
      </c>
      <c r="F218" s="625" t="s">
        <v>6765</v>
      </c>
      <c r="G218" s="625"/>
      <c r="H218" s="625" t="s">
        <v>6292</v>
      </c>
      <c r="I218" s="626">
        <v>3266</v>
      </c>
      <c r="J218" s="986">
        <v>180</v>
      </c>
      <c r="K218" s="986">
        <v>180</v>
      </c>
      <c r="L218" s="626">
        <v>145</v>
      </c>
      <c r="M218" s="626">
        <v>0.7</v>
      </c>
      <c r="N218" s="626">
        <v>24</v>
      </c>
      <c r="O218" s="626">
        <v>3266</v>
      </c>
      <c r="P218" s="626"/>
      <c r="Q218" s="626"/>
      <c r="R218" s="627"/>
      <c r="S218" s="627"/>
      <c r="T218" s="645">
        <v>1997</v>
      </c>
      <c r="U218" s="627">
        <v>101</v>
      </c>
      <c r="V218" s="627"/>
      <c r="W218" s="627"/>
      <c r="X218" s="627"/>
      <c r="Y218" s="626">
        <v>101</v>
      </c>
      <c r="Z218" s="625"/>
      <c r="AA218" s="625"/>
      <c r="AB218" s="627"/>
      <c r="AC218" s="627"/>
      <c r="AD218" s="627"/>
      <c r="AE218" s="627"/>
      <c r="AF218" s="627"/>
      <c r="AG218" s="627"/>
      <c r="AH218" s="627"/>
      <c r="AI218" s="627"/>
      <c r="AJ218" s="627"/>
      <c r="AK218" s="627"/>
      <c r="AL218" s="627"/>
      <c r="AM218" s="627"/>
      <c r="AN218" s="627"/>
      <c r="AO218" s="627"/>
      <c r="AP218" s="627"/>
      <c r="AQ218" s="627"/>
      <c r="AR218" s="627"/>
      <c r="AS218" s="627"/>
      <c r="AT218" s="627"/>
      <c r="AU218" s="627"/>
      <c r="AV218" s="627"/>
      <c r="AW218" s="627"/>
    </row>
    <row r="219" spans="1:49" ht="24" hidden="1" customHeight="1" x14ac:dyDescent="0.15">
      <c r="A219" s="630" t="s">
        <v>189</v>
      </c>
      <c r="B219" s="147"/>
      <c r="C219" s="625" t="s">
        <v>6292</v>
      </c>
      <c r="D219" s="625" t="s">
        <v>6766</v>
      </c>
      <c r="E219" s="625" t="s">
        <v>6292</v>
      </c>
      <c r="F219" s="625"/>
      <c r="G219" s="625"/>
      <c r="H219" s="625" t="s">
        <v>6292</v>
      </c>
      <c r="I219" s="626">
        <v>7974</v>
      </c>
      <c r="J219" s="986">
        <v>166</v>
      </c>
      <c r="K219" s="986">
        <v>166</v>
      </c>
      <c r="L219" s="626">
        <v>145</v>
      </c>
      <c r="M219" s="626">
        <v>1</v>
      </c>
      <c r="N219" s="626">
        <v>21</v>
      </c>
      <c r="O219" s="626">
        <v>4988</v>
      </c>
      <c r="P219" s="626"/>
      <c r="Q219" s="626"/>
      <c r="R219" s="627"/>
      <c r="S219" s="627"/>
      <c r="T219" s="645">
        <v>2002</v>
      </c>
      <c r="U219" s="627"/>
      <c r="V219" s="627"/>
      <c r="W219" s="627"/>
      <c r="X219" s="627"/>
      <c r="Y219" s="626">
        <v>130</v>
      </c>
      <c r="Z219" s="625"/>
      <c r="AA219" s="625"/>
      <c r="AB219" s="627"/>
      <c r="AC219" s="627"/>
      <c r="AD219" s="627"/>
      <c r="AE219" s="627"/>
      <c r="AF219" s="627"/>
      <c r="AG219" s="627"/>
      <c r="AH219" s="627"/>
      <c r="AI219" s="627"/>
      <c r="AJ219" s="627"/>
      <c r="AK219" s="627"/>
      <c r="AL219" s="627"/>
      <c r="AM219" s="627"/>
      <c r="AN219" s="627"/>
      <c r="AO219" s="627"/>
      <c r="AP219" s="627"/>
      <c r="AQ219" s="627"/>
      <c r="AR219" s="627"/>
      <c r="AS219" s="627"/>
      <c r="AT219" s="627"/>
      <c r="AU219" s="627"/>
      <c r="AV219" s="627"/>
      <c r="AW219" s="627"/>
    </row>
    <row r="220" spans="1:49" ht="24" hidden="1" customHeight="1" x14ac:dyDescent="0.15">
      <c r="A220" s="630" t="s">
        <v>190</v>
      </c>
      <c r="B220" s="147"/>
      <c r="C220" s="625" t="s">
        <v>6292</v>
      </c>
      <c r="D220" s="625" t="s">
        <v>6767</v>
      </c>
      <c r="E220" s="625" t="s">
        <v>6292</v>
      </c>
      <c r="F220" s="625"/>
      <c r="G220" s="625"/>
      <c r="H220" s="625" t="s">
        <v>6292</v>
      </c>
      <c r="I220" s="626">
        <v>2737</v>
      </c>
      <c r="J220" s="986">
        <v>128</v>
      </c>
      <c r="K220" s="986">
        <v>128</v>
      </c>
      <c r="L220" s="626">
        <v>145</v>
      </c>
      <c r="M220" s="626">
        <v>1</v>
      </c>
      <c r="N220" s="626">
        <v>21</v>
      </c>
      <c r="O220" s="626">
        <v>4988</v>
      </c>
      <c r="P220" s="626"/>
      <c r="Q220" s="626"/>
      <c r="R220" s="627"/>
      <c r="S220" s="627"/>
      <c r="T220" s="645">
        <v>1999</v>
      </c>
      <c r="U220" s="627"/>
      <c r="V220" s="627"/>
      <c r="W220" s="627"/>
      <c r="X220" s="627"/>
      <c r="Y220" s="626">
        <v>130</v>
      </c>
      <c r="Z220" s="625"/>
      <c r="AA220" s="625"/>
      <c r="AB220" s="627"/>
      <c r="AC220" s="627"/>
      <c r="AD220" s="627"/>
      <c r="AE220" s="627"/>
      <c r="AF220" s="627"/>
      <c r="AG220" s="627"/>
      <c r="AH220" s="627"/>
      <c r="AI220" s="627"/>
      <c r="AJ220" s="627"/>
      <c r="AK220" s="627"/>
      <c r="AL220" s="627"/>
      <c r="AM220" s="627"/>
      <c r="AN220" s="627"/>
      <c r="AO220" s="627"/>
      <c r="AP220" s="627"/>
      <c r="AQ220" s="627"/>
      <c r="AR220" s="627"/>
      <c r="AS220" s="627"/>
      <c r="AT220" s="627"/>
      <c r="AU220" s="627"/>
      <c r="AV220" s="627"/>
      <c r="AW220" s="627"/>
    </row>
    <row r="221" spans="1:49" ht="24" hidden="1" customHeight="1" x14ac:dyDescent="0.15">
      <c r="A221" s="630" t="s">
        <v>191</v>
      </c>
      <c r="B221" s="147"/>
      <c r="C221" s="625" t="s">
        <v>6299</v>
      </c>
      <c r="D221" s="625" t="s">
        <v>6768</v>
      </c>
      <c r="E221" s="625" t="s">
        <v>6299</v>
      </c>
      <c r="F221" s="625" t="s">
        <v>6732</v>
      </c>
      <c r="G221" s="644"/>
      <c r="H221" s="625" t="s">
        <v>6299</v>
      </c>
      <c r="I221" s="626">
        <v>18656</v>
      </c>
      <c r="J221" s="626">
        <v>563</v>
      </c>
      <c r="K221" s="626">
        <v>566</v>
      </c>
      <c r="L221" s="626">
        <v>145</v>
      </c>
      <c r="M221" s="626">
        <v>0.7</v>
      </c>
      <c r="N221" s="626">
        <v>21</v>
      </c>
      <c r="O221" s="626">
        <v>6500</v>
      </c>
      <c r="P221" s="627"/>
      <c r="Q221" s="627"/>
      <c r="R221" s="627"/>
      <c r="S221" s="627"/>
      <c r="T221" s="645">
        <v>2009</v>
      </c>
      <c r="U221" s="627"/>
      <c r="V221" s="627"/>
      <c r="W221" s="627"/>
      <c r="X221" s="627"/>
      <c r="Y221" s="626">
        <v>2000</v>
      </c>
      <c r="Z221" s="625"/>
      <c r="AA221" s="625"/>
      <c r="AB221" s="627"/>
      <c r="AC221" s="627"/>
      <c r="AD221" s="627"/>
      <c r="AE221" s="627"/>
      <c r="AF221" s="627"/>
      <c r="AG221" s="627"/>
      <c r="AH221" s="627"/>
      <c r="AI221" s="627"/>
      <c r="AJ221" s="627"/>
      <c r="AK221" s="627"/>
      <c r="AL221" s="627"/>
      <c r="AM221" s="627"/>
      <c r="AN221" s="627"/>
      <c r="AO221" s="627"/>
      <c r="AP221" s="627"/>
      <c r="AQ221" s="627"/>
      <c r="AR221" s="627"/>
      <c r="AS221" s="627"/>
      <c r="AT221" s="627"/>
      <c r="AU221" s="627"/>
      <c r="AV221" s="627"/>
      <c r="AW221" s="627"/>
    </row>
    <row r="222" spans="1:49" ht="24" hidden="1" customHeight="1" x14ac:dyDescent="0.15">
      <c r="A222" s="630" t="s">
        <v>192</v>
      </c>
      <c r="B222" s="147"/>
      <c r="C222" s="625" t="s">
        <v>6303</v>
      </c>
      <c r="D222" s="625" t="s">
        <v>6769</v>
      </c>
      <c r="E222" s="625" t="s">
        <v>6303</v>
      </c>
      <c r="F222" s="625" t="s">
        <v>6716</v>
      </c>
      <c r="G222" s="644"/>
      <c r="H222" s="625" t="s">
        <v>6770</v>
      </c>
      <c r="I222" s="626">
        <v>3742</v>
      </c>
      <c r="J222" s="626">
        <v>340</v>
      </c>
      <c r="K222" s="626">
        <v>340</v>
      </c>
      <c r="L222" s="626">
        <v>145</v>
      </c>
      <c r="M222" s="626">
        <v>4</v>
      </c>
      <c r="N222" s="626">
        <v>3</v>
      </c>
      <c r="O222" s="626">
        <v>7500</v>
      </c>
      <c r="P222" s="626"/>
      <c r="Q222" s="626"/>
      <c r="R222" s="627"/>
      <c r="S222" s="627"/>
      <c r="T222" s="645">
        <v>2022</v>
      </c>
      <c r="U222" s="627">
        <v>600</v>
      </c>
      <c r="V222" s="627"/>
      <c r="W222" s="627"/>
      <c r="X222" s="627"/>
      <c r="Y222" s="626">
        <v>1960</v>
      </c>
      <c r="Z222" s="625"/>
      <c r="AA222" s="625"/>
      <c r="AB222" s="627"/>
      <c r="AC222" s="627"/>
      <c r="AD222" s="627"/>
      <c r="AE222" s="627"/>
      <c r="AF222" s="627"/>
      <c r="AG222" s="627"/>
      <c r="AH222" s="627"/>
      <c r="AI222" s="627"/>
      <c r="AJ222" s="627"/>
      <c r="AK222" s="627"/>
      <c r="AL222" s="627"/>
      <c r="AM222" s="627"/>
      <c r="AN222" s="627"/>
      <c r="AO222" s="627"/>
      <c r="AP222" s="627"/>
      <c r="AQ222" s="627"/>
      <c r="AR222" s="627"/>
      <c r="AS222" s="627"/>
      <c r="AT222" s="627"/>
      <c r="AU222" s="627"/>
      <c r="AV222" s="627"/>
      <c r="AW222" s="627"/>
    </row>
    <row r="223" spans="1:49" ht="24" hidden="1" customHeight="1" x14ac:dyDescent="0.15">
      <c r="A223" s="630" t="s">
        <v>118</v>
      </c>
      <c r="B223" s="147"/>
      <c r="C223" s="625" t="s">
        <v>210</v>
      </c>
      <c r="D223" s="625" t="s">
        <v>1917</v>
      </c>
      <c r="E223" s="625" t="s">
        <v>210</v>
      </c>
      <c r="F223" s="625" t="s">
        <v>1918</v>
      </c>
      <c r="G223" s="1003"/>
      <c r="H223" s="625" t="s">
        <v>210</v>
      </c>
      <c r="I223" s="626">
        <v>2900</v>
      </c>
      <c r="J223" s="626">
        <v>104</v>
      </c>
      <c r="K223" s="626">
        <v>104</v>
      </c>
      <c r="L223" s="626">
        <v>145</v>
      </c>
      <c r="M223" s="626">
        <v>0.7</v>
      </c>
      <c r="N223" s="626">
        <v>24</v>
      </c>
      <c r="O223" s="626">
        <v>2900</v>
      </c>
      <c r="P223" s="626"/>
      <c r="Q223" s="626"/>
      <c r="R223" s="627"/>
      <c r="S223" s="627"/>
      <c r="T223" s="645">
        <v>1988</v>
      </c>
      <c r="U223" s="627">
        <v>175</v>
      </c>
      <c r="V223" s="627"/>
      <c r="W223" s="627"/>
      <c r="X223" s="627">
        <v>175</v>
      </c>
      <c r="Y223" s="626">
        <v>350</v>
      </c>
      <c r="Z223" s="625"/>
      <c r="AA223" s="625"/>
      <c r="AB223" s="627"/>
      <c r="AC223" s="627"/>
      <c r="AD223" s="627"/>
      <c r="AE223" s="627"/>
      <c r="AF223" s="627"/>
      <c r="AG223" s="627"/>
      <c r="AH223" s="627"/>
      <c r="AI223" s="627"/>
      <c r="AJ223" s="627"/>
      <c r="AK223" s="627"/>
      <c r="AL223" s="627"/>
      <c r="AM223" s="627"/>
      <c r="AN223" s="627"/>
      <c r="AO223" s="627"/>
      <c r="AP223" s="627"/>
      <c r="AQ223" s="627"/>
      <c r="AR223" s="627"/>
      <c r="AS223" s="627"/>
      <c r="AT223" s="627"/>
      <c r="AU223" s="627"/>
      <c r="AV223" s="627"/>
      <c r="AW223" s="627"/>
    </row>
    <row r="224" spans="1:49" ht="24" hidden="1" customHeight="1" x14ac:dyDescent="0.15">
      <c r="A224" s="630"/>
      <c r="B224" s="147"/>
      <c r="C224" s="625" t="s">
        <v>6308</v>
      </c>
      <c r="D224" s="625" t="s">
        <v>17590</v>
      </c>
      <c r="E224" s="625" t="s">
        <v>6308</v>
      </c>
      <c r="F224" s="625"/>
      <c r="G224" s="1003"/>
      <c r="H224" s="625" t="s">
        <v>17591</v>
      </c>
      <c r="I224" s="626">
        <v>71104</v>
      </c>
      <c r="J224" s="626">
        <v>626</v>
      </c>
      <c r="K224" s="626">
        <v>626</v>
      </c>
      <c r="L224" s="626">
        <v>145</v>
      </c>
      <c r="M224" s="626">
        <v>1</v>
      </c>
      <c r="N224" s="626">
        <v>4</v>
      </c>
      <c r="O224" s="626">
        <v>7980</v>
      </c>
      <c r="P224" s="626"/>
      <c r="Q224" s="626"/>
      <c r="R224" s="627"/>
      <c r="S224" s="627"/>
      <c r="T224" s="645">
        <v>2014</v>
      </c>
      <c r="U224" s="627"/>
      <c r="V224" s="627"/>
      <c r="W224" s="627"/>
      <c r="X224" s="627"/>
      <c r="Y224" s="626">
        <v>850</v>
      </c>
      <c r="Z224" s="625"/>
      <c r="AA224" s="625"/>
      <c r="AB224" s="627"/>
      <c r="AC224" s="627"/>
      <c r="AD224" s="627"/>
      <c r="AE224" s="627"/>
      <c r="AF224" s="627"/>
      <c r="AG224" s="627"/>
      <c r="AH224" s="627"/>
      <c r="AI224" s="627"/>
      <c r="AJ224" s="627"/>
      <c r="AK224" s="627"/>
      <c r="AL224" s="627"/>
      <c r="AM224" s="627"/>
      <c r="AN224" s="627"/>
      <c r="AO224" s="627"/>
      <c r="AP224" s="627"/>
      <c r="AQ224" s="627"/>
      <c r="AR224" s="627"/>
      <c r="AS224" s="627"/>
      <c r="AT224" s="627"/>
      <c r="AU224" s="627"/>
      <c r="AV224" s="627"/>
      <c r="AW224" s="627"/>
    </row>
    <row r="225" spans="1:49" ht="24" hidden="1" customHeight="1" x14ac:dyDescent="0.15">
      <c r="A225" s="630" t="s">
        <v>119</v>
      </c>
      <c r="B225" s="147"/>
      <c r="C225" s="625" t="s">
        <v>6313</v>
      </c>
      <c r="D225" s="625" t="s">
        <v>6771</v>
      </c>
      <c r="E225" s="625" t="s">
        <v>6313</v>
      </c>
      <c r="F225" s="625" t="s">
        <v>6772</v>
      </c>
      <c r="G225" s="644"/>
      <c r="H225" s="625" t="s">
        <v>6313</v>
      </c>
      <c r="I225" s="626">
        <v>866</v>
      </c>
      <c r="J225" s="626">
        <v>96</v>
      </c>
      <c r="K225" s="626">
        <v>96</v>
      </c>
      <c r="L225" s="626">
        <v>145</v>
      </c>
      <c r="M225" s="626">
        <v>0.7</v>
      </c>
      <c r="N225" s="626">
        <v>21</v>
      </c>
      <c r="O225" s="626">
        <v>866</v>
      </c>
      <c r="P225" s="626"/>
      <c r="Q225" s="626"/>
      <c r="R225" s="627"/>
      <c r="S225" s="627"/>
      <c r="T225" s="645">
        <v>1995</v>
      </c>
      <c r="U225" s="627">
        <v>65</v>
      </c>
      <c r="V225" s="627"/>
      <c r="W225" s="627"/>
      <c r="X225" s="627"/>
      <c r="Y225" s="626">
        <v>65</v>
      </c>
      <c r="Z225" s="625"/>
      <c r="AA225" s="625"/>
      <c r="AB225" s="627"/>
      <c r="AC225" s="627"/>
      <c r="AD225" s="627"/>
      <c r="AE225" s="627"/>
      <c r="AF225" s="627"/>
      <c r="AG225" s="627"/>
      <c r="AH225" s="627"/>
      <c r="AI225" s="627"/>
      <c r="AJ225" s="627"/>
      <c r="AK225" s="627"/>
      <c r="AL225" s="627"/>
      <c r="AM225" s="627"/>
      <c r="AN225" s="627"/>
      <c r="AO225" s="627"/>
      <c r="AP225" s="627"/>
      <c r="AQ225" s="627"/>
      <c r="AR225" s="627"/>
      <c r="AS225" s="627"/>
      <c r="AT225" s="627"/>
      <c r="AU225" s="627"/>
      <c r="AV225" s="627"/>
      <c r="AW225" s="627"/>
    </row>
    <row r="226" spans="1:49" ht="24" hidden="1" customHeight="1" x14ac:dyDescent="0.15">
      <c r="A226" s="630"/>
      <c r="B226" s="147"/>
      <c r="C226" s="625" t="s">
        <v>6313</v>
      </c>
      <c r="D226" s="625" t="s">
        <v>6773</v>
      </c>
      <c r="E226" s="625" t="s">
        <v>6313</v>
      </c>
      <c r="F226" s="625" t="s">
        <v>6772</v>
      </c>
      <c r="G226" s="644"/>
      <c r="H226" s="625" t="s">
        <v>6313</v>
      </c>
      <c r="I226" s="626">
        <v>5902</v>
      </c>
      <c r="J226" s="626">
        <v>339</v>
      </c>
      <c r="K226" s="626">
        <v>5902</v>
      </c>
      <c r="L226" s="626">
        <v>145</v>
      </c>
      <c r="M226" s="626">
        <v>0.7</v>
      </c>
      <c r="N226" s="626">
        <v>21</v>
      </c>
      <c r="O226" s="626">
        <v>5902</v>
      </c>
      <c r="P226" s="626"/>
      <c r="Q226" s="626"/>
      <c r="R226" s="627"/>
      <c r="S226" s="627"/>
      <c r="T226" s="645">
        <v>2014</v>
      </c>
      <c r="U226" s="627">
        <v>66</v>
      </c>
      <c r="V226" s="627"/>
      <c r="W226" s="627"/>
      <c r="X226" s="627"/>
      <c r="Y226" s="626">
        <v>1100</v>
      </c>
      <c r="Z226" s="625"/>
      <c r="AA226" s="625"/>
      <c r="AB226" s="627"/>
      <c r="AC226" s="627"/>
      <c r="AD226" s="627"/>
      <c r="AE226" s="627"/>
      <c r="AF226" s="627"/>
      <c r="AG226" s="627"/>
      <c r="AH226" s="627"/>
      <c r="AI226" s="627"/>
      <c r="AJ226" s="627"/>
      <c r="AK226" s="627"/>
      <c r="AL226" s="627"/>
      <c r="AM226" s="627"/>
      <c r="AN226" s="627"/>
      <c r="AO226" s="627"/>
      <c r="AP226" s="627"/>
      <c r="AQ226" s="627"/>
      <c r="AR226" s="627"/>
      <c r="AS226" s="627"/>
      <c r="AT226" s="627"/>
      <c r="AU226" s="627"/>
      <c r="AV226" s="627"/>
      <c r="AW226" s="627"/>
    </row>
    <row r="227" spans="1:49" ht="24" hidden="1" customHeight="1" x14ac:dyDescent="0.15">
      <c r="A227" s="630" t="s">
        <v>120</v>
      </c>
      <c r="B227" s="147"/>
      <c r="C227" s="625" t="s">
        <v>6315</v>
      </c>
      <c r="D227" s="625" t="s">
        <v>17592</v>
      </c>
      <c r="E227" s="625" t="s">
        <v>6315</v>
      </c>
      <c r="F227" s="625"/>
      <c r="G227" s="644"/>
      <c r="H227" s="625" t="s">
        <v>6774</v>
      </c>
      <c r="I227" s="626">
        <v>567</v>
      </c>
      <c r="J227" s="626">
        <v>237</v>
      </c>
      <c r="K227" s="626">
        <v>237</v>
      </c>
      <c r="L227" s="626">
        <v>145</v>
      </c>
      <c r="M227" s="626">
        <v>4</v>
      </c>
      <c r="N227" s="626">
        <v>3</v>
      </c>
      <c r="O227" s="626">
        <v>330</v>
      </c>
      <c r="P227" s="626"/>
      <c r="Q227" s="626"/>
      <c r="R227" s="627"/>
      <c r="S227" s="627"/>
      <c r="T227" s="645">
        <v>2001</v>
      </c>
      <c r="U227" s="627"/>
      <c r="V227" s="627"/>
      <c r="W227" s="627"/>
      <c r="X227" s="627"/>
      <c r="Y227" s="626">
        <v>130</v>
      </c>
      <c r="Z227" s="625"/>
      <c r="AA227" s="625"/>
      <c r="AB227" s="627"/>
      <c r="AC227" s="627"/>
      <c r="AD227" s="627"/>
      <c r="AE227" s="627"/>
      <c r="AF227" s="627"/>
      <c r="AG227" s="627"/>
      <c r="AH227" s="627"/>
      <c r="AI227" s="627"/>
      <c r="AJ227" s="627"/>
      <c r="AK227" s="627"/>
      <c r="AL227" s="627"/>
      <c r="AM227" s="627"/>
      <c r="AN227" s="627"/>
      <c r="AO227" s="627"/>
      <c r="AP227" s="627"/>
      <c r="AQ227" s="627"/>
      <c r="AR227" s="627"/>
      <c r="AS227" s="627"/>
      <c r="AT227" s="627"/>
      <c r="AU227" s="627"/>
      <c r="AV227" s="627"/>
      <c r="AW227" s="627"/>
    </row>
    <row r="228" spans="1:49" ht="24" hidden="1" customHeight="1" x14ac:dyDescent="0.15">
      <c r="A228" s="630"/>
      <c r="B228" s="147"/>
      <c r="C228" s="625" t="s">
        <v>6320</v>
      </c>
      <c r="D228" s="625" t="s">
        <v>11071</v>
      </c>
      <c r="E228" s="625" t="s">
        <v>6320</v>
      </c>
      <c r="F228" s="625"/>
      <c r="G228" s="644"/>
      <c r="H228" s="625" t="s">
        <v>6775</v>
      </c>
      <c r="I228" s="626">
        <v>9439</v>
      </c>
      <c r="J228" s="626">
        <v>547</v>
      </c>
      <c r="K228" s="626">
        <v>679</v>
      </c>
      <c r="L228" s="626">
        <v>145</v>
      </c>
      <c r="M228" s="626">
        <v>1</v>
      </c>
      <c r="N228" s="626">
        <v>3</v>
      </c>
      <c r="O228" s="626">
        <v>5510</v>
      </c>
      <c r="P228" s="626"/>
      <c r="Q228" s="626"/>
      <c r="R228" s="627"/>
      <c r="S228" s="627"/>
      <c r="T228" s="645">
        <v>2009</v>
      </c>
      <c r="U228" s="627"/>
      <c r="V228" s="627"/>
      <c r="W228" s="627"/>
      <c r="X228" s="627"/>
      <c r="Y228" s="626">
        <v>1611</v>
      </c>
      <c r="Z228" s="625"/>
      <c r="AA228" s="625"/>
      <c r="AB228" s="627"/>
      <c r="AC228" s="627"/>
      <c r="AD228" s="627"/>
      <c r="AE228" s="627"/>
      <c r="AF228" s="627"/>
      <c r="AG228" s="627"/>
      <c r="AH228" s="627"/>
      <c r="AI228" s="627"/>
      <c r="AJ228" s="627"/>
      <c r="AK228" s="627"/>
      <c r="AL228" s="627"/>
      <c r="AM228" s="627"/>
      <c r="AN228" s="627"/>
      <c r="AO228" s="627"/>
      <c r="AP228" s="627"/>
      <c r="AQ228" s="627"/>
      <c r="AR228" s="627"/>
      <c r="AS228" s="627"/>
      <c r="AT228" s="627"/>
      <c r="AU228" s="627"/>
      <c r="AV228" s="627"/>
      <c r="AW228" s="627"/>
    </row>
    <row r="229" spans="1:49" ht="24" hidden="1" customHeight="1" x14ac:dyDescent="0.15">
      <c r="A229" s="630"/>
      <c r="B229" s="147"/>
      <c r="C229" s="625" t="s">
        <v>6326</v>
      </c>
      <c r="D229" s="625" t="s">
        <v>11072</v>
      </c>
      <c r="E229" s="625" t="s">
        <v>6326</v>
      </c>
      <c r="F229" s="625"/>
      <c r="G229" s="644"/>
      <c r="H229" s="625" t="s">
        <v>6326</v>
      </c>
      <c r="I229" s="626">
        <v>6400</v>
      </c>
      <c r="J229" s="626">
        <v>1050</v>
      </c>
      <c r="K229" s="626">
        <v>1050</v>
      </c>
      <c r="L229" s="626">
        <v>145</v>
      </c>
      <c r="M229" s="626">
        <v>3</v>
      </c>
      <c r="N229" s="626">
        <v>5</v>
      </c>
      <c r="O229" s="626">
        <v>981</v>
      </c>
      <c r="P229" s="626"/>
      <c r="Q229" s="626"/>
      <c r="R229" s="627"/>
      <c r="S229" s="627"/>
      <c r="T229" s="645">
        <v>2015</v>
      </c>
      <c r="U229" s="627"/>
      <c r="V229" s="627"/>
      <c r="W229" s="627"/>
      <c r="X229" s="627"/>
      <c r="Y229" s="626">
        <v>2353</v>
      </c>
      <c r="Z229" s="625"/>
      <c r="AA229" s="625"/>
      <c r="AB229" s="627"/>
      <c r="AC229" s="627"/>
      <c r="AD229" s="627"/>
      <c r="AE229" s="627"/>
      <c r="AF229" s="627"/>
      <c r="AG229" s="627"/>
      <c r="AH229" s="627"/>
      <c r="AI229" s="627"/>
      <c r="AJ229" s="627"/>
      <c r="AK229" s="627"/>
      <c r="AL229" s="627"/>
      <c r="AM229" s="627"/>
      <c r="AN229" s="627"/>
      <c r="AO229" s="627"/>
      <c r="AP229" s="627"/>
      <c r="AQ229" s="627"/>
      <c r="AR229" s="627"/>
      <c r="AS229" s="627"/>
      <c r="AT229" s="627"/>
      <c r="AU229" s="627"/>
      <c r="AV229" s="627"/>
      <c r="AW229" s="627"/>
    </row>
    <row r="230" spans="1:49" ht="24" hidden="1" customHeight="1" x14ac:dyDescent="0.15">
      <c r="A230" s="621" t="s">
        <v>156</v>
      </c>
      <c r="B230" s="147"/>
      <c r="C230" s="625" t="s">
        <v>6331</v>
      </c>
      <c r="D230" s="625" t="s">
        <v>6776</v>
      </c>
      <c r="E230" s="625" t="s">
        <v>6331</v>
      </c>
      <c r="F230" s="625"/>
      <c r="G230" s="644"/>
      <c r="H230" s="625" t="s">
        <v>6777</v>
      </c>
      <c r="I230" s="626">
        <v>1360</v>
      </c>
      <c r="J230" s="626">
        <v>299</v>
      </c>
      <c r="K230" s="626">
        <v>270</v>
      </c>
      <c r="L230" s="626">
        <v>145</v>
      </c>
      <c r="M230" s="626">
        <v>1</v>
      </c>
      <c r="N230" s="626">
        <v>21</v>
      </c>
      <c r="O230" s="626">
        <v>1360</v>
      </c>
      <c r="P230" s="626"/>
      <c r="Q230" s="626"/>
      <c r="R230" s="627"/>
      <c r="S230" s="627"/>
      <c r="T230" s="645">
        <v>2010</v>
      </c>
      <c r="U230" s="627"/>
      <c r="V230" s="627"/>
      <c r="W230" s="627"/>
      <c r="X230" s="627"/>
      <c r="Y230" s="626">
        <v>480</v>
      </c>
      <c r="Z230" s="625"/>
      <c r="AA230" s="625"/>
      <c r="AB230" s="627"/>
      <c r="AC230" s="627"/>
      <c r="AD230" s="627"/>
      <c r="AE230" s="627"/>
      <c r="AF230" s="627"/>
      <c r="AG230" s="627"/>
      <c r="AH230" s="627"/>
      <c r="AI230" s="627"/>
      <c r="AJ230" s="627"/>
      <c r="AK230" s="627"/>
      <c r="AL230" s="627"/>
      <c r="AM230" s="627"/>
      <c r="AN230" s="627"/>
      <c r="AO230" s="627"/>
      <c r="AP230" s="627"/>
      <c r="AQ230" s="627"/>
      <c r="AR230" s="627"/>
      <c r="AS230" s="627"/>
      <c r="AT230" s="627"/>
      <c r="AU230" s="627"/>
      <c r="AV230" s="627"/>
      <c r="AW230" s="899"/>
    </row>
    <row r="231" spans="1:49" ht="24" hidden="1" customHeight="1" x14ac:dyDescent="0.15">
      <c r="A231" s="621"/>
      <c r="B231" s="147"/>
      <c r="C231" s="625" t="s">
        <v>6336</v>
      </c>
      <c r="D231" s="625" t="s">
        <v>6778</v>
      </c>
      <c r="E231" s="625" t="s">
        <v>6336</v>
      </c>
      <c r="F231" s="625"/>
      <c r="G231" s="644"/>
      <c r="H231" s="625" t="s">
        <v>17593</v>
      </c>
      <c r="I231" s="626">
        <v>15833</v>
      </c>
      <c r="J231" s="626">
        <v>433.22</v>
      </c>
      <c r="K231" s="626">
        <v>496.8</v>
      </c>
      <c r="L231" s="626">
        <v>145</v>
      </c>
      <c r="M231" s="626">
        <v>30</v>
      </c>
      <c r="N231" s="626">
        <v>3</v>
      </c>
      <c r="O231" s="626">
        <v>1540</v>
      </c>
      <c r="P231" s="626"/>
      <c r="Q231" s="626"/>
      <c r="R231" s="627"/>
      <c r="S231" s="627"/>
      <c r="T231" s="645">
        <v>2012</v>
      </c>
      <c r="U231" s="627"/>
      <c r="V231" s="627"/>
      <c r="W231" s="627"/>
      <c r="X231" s="627"/>
      <c r="Y231" s="626">
        <v>1400</v>
      </c>
      <c r="Z231" s="625"/>
      <c r="AA231" s="625"/>
      <c r="AB231" s="627"/>
      <c r="AC231" s="627"/>
      <c r="AD231" s="627"/>
      <c r="AE231" s="627"/>
      <c r="AF231" s="627"/>
      <c r="AG231" s="627"/>
      <c r="AH231" s="627"/>
      <c r="AI231" s="627"/>
      <c r="AJ231" s="627"/>
      <c r="AK231" s="627"/>
      <c r="AL231" s="627"/>
      <c r="AM231" s="627"/>
      <c r="AN231" s="627"/>
      <c r="AO231" s="627"/>
      <c r="AP231" s="627"/>
      <c r="AQ231" s="627"/>
      <c r="AR231" s="627"/>
      <c r="AS231" s="627"/>
      <c r="AT231" s="627"/>
      <c r="AU231" s="627"/>
      <c r="AV231" s="627"/>
      <c r="AW231" s="627"/>
    </row>
    <row r="232" spans="1:49" ht="24" hidden="1" customHeight="1" x14ac:dyDescent="0.2">
      <c r="A232" s="621" t="s">
        <v>93</v>
      </c>
      <c r="B232" s="1017"/>
      <c r="C232" s="625" t="s">
        <v>6338</v>
      </c>
      <c r="D232" s="625" t="s">
        <v>6779</v>
      </c>
      <c r="E232" s="625" t="s">
        <v>6338</v>
      </c>
      <c r="F232" s="625"/>
      <c r="G232" s="644"/>
      <c r="H232" s="625" t="s">
        <v>6338</v>
      </c>
      <c r="I232" s="626">
        <v>6254</v>
      </c>
      <c r="J232" s="626">
        <v>259</v>
      </c>
      <c r="K232" s="626">
        <v>259</v>
      </c>
      <c r="L232" s="626">
        <v>145</v>
      </c>
      <c r="M232" s="626">
        <v>0.7</v>
      </c>
      <c r="N232" s="626">
        <v>21</v>
      </c>
      <c r="O232" s="626">
        <v>6254</v>
      </c>
      <c r="P232" s="626"/>
      <c r="Q232" s="626"/>
      <c r="R232" s="627"/>
      <c r="S232" s="627"/>
      <c r="T232" s="645">
        <v>2005</v>
      </c>
      <c r="U232" s="627">
        <v>40</v>
      </c>
      <c r="V232" s="627"/>
      <c r="W232" s="627"/>
      <c r="X232" s="627"/>
      <c r="Y232" s="626">
        <v>336</v>
      </c>
      <c r="Z232" s="625"/>
      <c r="AA232" s="625"/>
      <c r="AB232" s="627"/>
      <c r="AC232" s="627"/>
      <c r="AD232" s="627"/>
      <c r="AE232" s="627"/>
      <c r="AF232" s="627"/>
      <c r="AG232" s="627"/>
      <c r="AH232" s="627"/>
      <c r="AI232" s="627"/>
      <c r="AJ232" s="627"/>
      <c r="AK232" s="627"/>
      <c r="AL232" s="627"/>
      <c r="AM232" s="627"/>
      <c r="AN232" s="627"/>
      <c r="AO232" s="627"/>
      <c r="AP232" s="627"/>
      <c r="AQ232" s="627"/>
      <c r="AR232" s="627"/>
      <c r="AS232" s="627"/>
      <c r="AT232" s="627"/>
      <c r="AU232" s="627"/>
      <c r="AV232" s="627"/>
      <c r="AW232" s="627"/>
    </row>
    <row r="233" spans="1:49" s="575" customFormat="1" ht="24" hidden="1" customHeight="1" x14ac:dyDescent="0.15">
      <c r="A233" s="934" t="s">
        <v>336</v>
      </c>
      <c r="B233" s="712" t="s">
        <v>58</v>
      </c>
      <c r="C233" s="650" t="s">
        <v>1005</v>
      </c>
      <c r="D233" s="676">
        <f>COUNTA(D234:D252)</f>
        <v>19</v>
      </c>
      <c r="E233" s="666"/>
      <c r="F233" s="666"/>
      <c r="G233" s="677"/>
      <c r="H233" s="666"/>
      <c r="I233" s="665">
        <f>SUM(I234:I252)</f>
        <v>190892</v>
      </c>
      <c r="J233" s="665">
        <f t="shared" ref="J233:K233" si="3">SUM(J234:J252)</f>
        <v>5987.5829999999996</v>
      </c>
      <c r="K233" s="665">
        <f t="shared" si="3"/>
        <v>6648.44</v>
      </c>
      <c r="L233" s="665"/>
      <c r="M233" s="665"/>
      <c r="N233" s="665"/>
      <c r="O233" s="665"/>
      <c r="P233" s="665"/>
      <c r="Q233" s="665"/>
      <c r="R233" s="666"/>
      <c r="S233" s="666"/>
      <c r="T233" s="678"/>
      <c r="U233" s="666"/>
      <c r="V233" s="666"/>
      <c r="W233" s="666"/>
      <c r="X233" s="666"/>
      <c r="Y233" s="665"/>
      <c r="Z233" s="650"/>
      <c r="AA233" s="650"/>
      <c r="AB233" s="666"/>
      <c r="AC233" s="666"/>
      <c r="AD233" s="666"/>
      <c r="AE233" s="666"/>
      <c r="AF233" s="666"/>
      <c r="AG233" s="666"/>
      <c r="AH233" s="666"/>
      <c r="AI233" s="666"/>
      <c r="AJ233" s="666"/>
      <c r="AK233" s="666"/>
      <c r="AL233" s="666"/>
      <c r="AM233" s="666"/>
      <c r="AN233" s="666"/>
      <c r="AO233" s="666"/>
      <c r="AP233" s="666"/>
      <c r="AQ233" s="666"/>
      <c r="AR233" s="666"/>
      <c r="AS233" s="666"/>
      <c r="AT233" s="666"/>
      <c r="AU233" s="666"/>
      <c r="AV233" s="666"/>
      <c r="AW233" s="666"/>
    </row>
    <row r="234" spans="1:49" ht="24" hidden="1" customHeight="1" x14ac:dyDescent="0.15">
      <c r="A234" s="621" t="s">
        <v>337</v>
      </c>
      <c r="B234" s="147"/>
      <c r="C234" s="625" t="s">
        <v>6788</v>
      </c>
      <c r="D234" s="625" t="s">
        <v>11075</v>
      </c>
      <c r="E234" s="625" t="s">
        <v>6788</v>
      </c>
      <c r="F234" s="625" t="s">
        <v>6945</v>
      </c>
      <c r="G234" s="644"/>
      <c r="H234" s="625" t="s">
        <v>6792</v>
      </c>
      <c r="I234" s="626">
        <v>5400</v>
      </c>
      <c r="J234" s="626">
        <v>206</v>
      </c>
      <c r="K234" s="626">
        <v>206</v>
      </c>
      <c r="L234" s="626">
        <v>140</v>
      </c>
      <c r="M234" s="626">
        <v>20</v>
      </c>
      <c r="N234" s="626">
        <v>3</v>
      </c>
      <c r="O234" s="626">
        <v>5200</v>
      </c>
      <c r="P234" s="626"/>
      <c r="Q234" s="626"/>
      <c r="R234" s="627"/>
      <c r="S234" s="627"/>
      <c r="T234" s="645">
        <v>1988</v>
      </c>
      <c r="U234" s="627">
        <v>117</v>
      </c>
      <c r="V234" s="627"/>
      <c r="W234" s="627"/>
      <c r="X234" s="627"/>
      <c r="Y234" s="626">
        <v>117</v>
      </c>
      <c r="Z234" s="625"/>
      <c r="AA234" s="625"/>
      <c r="AB234" s="627"/>
      <c r="AC234" s="627"/>
      <c r="AD234" s="627"/>
      <c r="AE234" s="627"/>
      <c r="AF234" s="627"/>
      <c r="AG234" s="627"/>
      <c r="AH234" s="627"/>
      <c r="AI234" s="627"/>
      <c r="AJ234" s="627"/>
      <c r="AK234" s="627"/>
      <c r="AL234" s="627"/>
      <c r="AM234" s="627"/>
      <c r="AN234" s="627"/>
      <c r="AO234" s="627"/>
      <c r="AP234" s="627"/>
      <c r="AQ234" s="627"/>
      <c r="AR234" s="627"/>
      <c r="AS234" s="627"/>
      <c r="AT234" s="627"/>
      <c r="AU234" s="627"/>
      <c r="AV234" s="627"/>
      <c r="AW234" s="627"/>
    </row>
    <row r="235" spans="1:49" ht="24" hidden="1" customHeight="1" x14ac:dyDescent="0.15">
      <c r="A235" s="621"/>
      <c r="B235" s="147"/>
      <c r="C235" s="625" t="s">
        <v>6788</v>
      </c>
      <c r="D235" s="625" t="s">
        <v>11076</v>
      </c>
      <c r="E235" s="625" t="s">
        <v>6788</v>
      </c>
      <c r="F235" s="625" t="s">
        <v>6945</v>
      </c>
      <c r="G235" s="644"/>
      <c r="H235" s="625" t="s">
        <v>11077</v>
      </c>
      <c r="I235" s="626">
        <v>4990</v>
      </c>
      <c r="J235" s="626">
        <v>252</v>
      </c>
      <c r="K235" s="626">
        <v>330</v>
      </c>
      <c r="L235" s="626">
        <v>140</v>
      </c>
      <c r="M235" s="626">
        <v>20</v>
      </c>
      <c r="N235" s="626">
        <v>3</v>
      </c>
      <c r="O235" s="626">
        <v>4800</v>
      </c>
      <c r="P235" s="626"/>
      <c r="Q235" s="626"/>
      <c r="R235" s="627"/>
      <c r="S235" s="627"/>
      <c r="T235" s="645">
        <v>2010</v>
      </c>
      <c r="U235" s="627"/>
      <c r="V235" s="627"/>
      <c r="W235" s="627"/>
      <c r="X235" s="627"/>
      <c r="Y235" s="626">
        <v>500</v>
      </c>
      <c r="Z235" s="625"/>
      <c r="AA235" s="625"/>
      <c r="AB235" s="627"/>
      <c r="AC235" s="627"/>
      <c r="AD235" s="627"/>
      <c r="AE235" s="627"/>
      <c r="AF235" s="627"/>
      <c r="AG235" s="627"/>
      <c r="AH235" s="627"/>
      <c r="AI235" s="627"/>
      <c r="AJ235" s="627"/>
      <c r="AK235" s="627"/>
      <c r="AL235" s="627"/>
      <c r="AM235" s="627"/>
      <c r="AN235" s="627"/>
      <c r="AO235" s="627"/>
      <c r="AP235" s="627"/>
      <c r="AQ235" s="627"/>
      <c r="AR235" s="627"/>
      <c r="AS235" s="627"/>
      <c r="AT235" s="627"/>
      <c r="AU235" s="627"/>
      <c r="AV235" s="627"/>
      <c r="AW235" s="627"/>
    </row>
    <row r="236" spans="1:49" ht="24" hidden="1" customHeight="1" x14ac:dyDescent="0.15">
      <c r="A236" s="621" t="s">
        <v>338</v>
      </c>
      <c r="B236" s="147"/>
      <c r="C236" s="625" t="s">
        <v>6794</v>
      </c>
      <c r="D236" s="625" t="s">
        <v>11078</v>
      </c>
      <c r="E236" s="625" t="s">
        <v>6794</v>
      </c>
      <c r="F236" s="625" t="s">
        <v>11079</v>
      </c>
      <c r="G236" s="644" t="s">
        <v>6798</v>
      </c>
      <c r="H236" s="625" t="s">
        <v>6794</v>
      </c>
      <c r="I236" s="626">
        <v>10700</v>
      </c>
      <c r="J236" s="626">
        <v>138.9</v>
      </c>
      <c r="K236" s="626">
        <v>138.9</v>
      </c>
      <c r="L236" s="626">
        <v>145</v>
      </c>
      <c r="M236" s="626">
        <v>30</v>
      </c>
      <c r="N236" s="626">
        <v>21</v>
      </c>
      <c r="O236" s="626">
        <v>4950</v>
      </c>
      <c r="P236" s="626"/>
      <c r="Q236" s="626"/>
      <c r="R236" s="627"/>
      <c r="S236" s="627"/>
      <c r="T236" s="645">
        <v>1984</v>
      </c>
      <c r="U236" s="627">
        <v>58</v>
      </c>
      <c r="V236" s="627"/>
      <c r="W236" s="627"/>
      <c r="X236" s="627"/>
      <c r="Y236" s="626">
        <v>32</v>
      </c>
      <c r="Z236" s="625"/>
      <c r="AA236" s="625"/>
      <c r="AB236" s="627"/>
      <c r="AC236" s="627"/>
      <c r="AD236" s="627"/>
      <c r="AE236" s="627"/>
      <c r="AF236" s="627"/>
      <c r="AG236" s="627"/>
      <c r="AH236" s="627"/>
      <c r="AI236" s="627"/>
      <c r="AJ236" s="627"/>
      <c r="AK236" s="627"/>
      <c r="AL236" s="627"/>
      <c r="AM236" s="627"/>
      <c r="AN236" s="627"/>
      <c r="AO236" s="627"/>
      <c r="AP236" s="627"/>
      <c r="AQ236" s="627"/>
      <c r="AR236" s="627"/>
      <c r="AS236" s="627"/>
      <c r="AT236" s="627"/>
      <c r="AU236" s="627"/>
      <c r="AV236" s="627"/>
      <c r="AW236" s="627"/>
    </row>
    <row r="237" spans="1:49" ht="24" hidden="1" customHeight="1" x14ac:dyDescent="0.15">
      <c r="A237" s="621"/>
      <c r="B237" s="147"/>
      <c r="C237" s="625" t="s">
        <v>6804</v>
      </c>
      <c r="D237" s="625" t="s">
        <v>11080</v>
      </c>
      <c r="E237" s="625" t="s">
        <v>6804</v>
      </c>
      <c r="F237" s="625" t="s">
        <v>6807</v>
      </c>
      <c r="G237" s="644"/>
      <c r="H237" s="625" t="s">
        <v>6804</v>
      </c>
      <c r="I237" s="626">
        <v>6700</v>
      </c>
      <c r="J237" s="626">
        <v>507</v>
      </c>
      <c r="K237" s="626">
        <v>615</v>
      </c>
      <c r="L237" s="626">
        <v>170</v>
      </c>
      <c r="M237" s="626">
        <v>40</v>
      </c>
      <c r="N237" s="626">
        <v>16</v>
      </c>
      <c r="O237" s="626">
        <v>6700</v>
      </c>
      <c r="P237" s="626"/>
      <c r="Q237" s="626">
        <v>100</v>
      </c>
      <c r="R237" s="627"/>
      <c r="S237" s="627"/>
      <c r="T237" s="645">
        <v>2000</v>
      </c>
      <c r="U237" s="627">
        <v>300</v>
      </c>
      <c r="V237" s="627"/>
      <c r="W237" s="627"/>
      <c r="X237" s="627"/>
      <c r="Y237" s="626">
        <v>300</v>
      </c>
      <c r="Z237" s="625"/>
      <c r="AA237" s="625"/>
      <c r="AB237" s="627"/>
      <c r="AC237" s="627"/>
      <c r="AD237" s="627"/>
      <c r="AE237" s="627"/>
      <c r="AF237" s="627"/>
      <c r="AG237" s="627"/>
      <c r="AH237" s="627"/>
      <c r="AI237" s="627"/>
      <c r="AJ237" s="627"/>
      <c r="AK237" s="627"/>
      <c r="AL237" s="627"/>
      <c r="AM237" s="627"/>
      <c r="AN237" s="627"/>
      <c r="AO237" s="627"/>
      <c r="AP237" s="627"/>
      <c r="AQ237" s="627"/>
      <c r="AR237" s="627"/>
      <c r="AS237" s="627"/>
      <c r="AT237" s="627"/>
      <c r="AU237" s="627"/>
      <c r="AV237" s="627"/>
      <c r="AW237" s="627"/>
    </row>
    <row r="238" spans="1:49" ht="24" hidden="1" customHeight="1" x14ac:dyDescent="0.15">
      <c r="A238" s="621" t="s">
        <v>339</v>
      </c>
      <c r="B238" s="147"/>
      <c r="C238" s="625" t="s">
        <v>2080</v>
      </c>
      <c r="D238" s="625" t="s">
        <v>11081</v>
      </c>
      <c r="E238" s="625" t="s">
        <v>2080</v>
      </c>
      <c r="F238" s="625"/>
      <c r="G238" s="644"/>
      <c r="H238" s="625" t="s">
        <v>11082</v>
      </c>
      <c r="I238" s="626">
        <v>15769</v>
      </c>
      <c r="J238" s="626">
        <v>430</v>
      </c>
      <c r="K238" s="626">
        <v>644</v>
      </c>
      <c r="L238" s="626">
        <v>145</v>
      </c>
      <c r="M238" s="626">
        <v>20</v>
      </c>
      <c r="N238" s="626">
        <v>4</v>
      </c>
      <c r="O238" s="626">
        <v>6000</v>
      </c>
      <c r="P238" s="626"/>
      <c r="Q238" s="626"/>
      <c r="R238" s="627"/>
      <c r="S238" s="627"/>
      <c r="T238" s="645">
        <v>2006</v>
      </c>
      <c r="U238" s="627"/>
      <c r="V238" s="627"/>
      <c r="W238" s="627"/>
      <c r="X238" s="627"/>
      <c r="Y238" s="626">
        <v>1300</v>
      </c>
      <c r="Z238" s="625"/>
      <c r="AA238" s="625"/>
      <c r="AB238" s="627"/>
      <c r="AC238" s="627"/>
      <c r="AD238" s="627"/>
      <c r="AE238" s="627"/>
      <c r="AF238" s="627"/>
      <c r="AG238" s="627"/>
      <c r="AH238" s="627"/>
      <c r="AI238" s="627"/>
      <c r="AJ238" s="627"/>
      <c r="AK238" s="627"/>
      <c r="AL238" s="627"/>
      <c r="AM238" s="627"/>
      <c r="AN238" s="627"/>
      <c r="AO238" s="627"/>
      <c r="AP238" s="627"/>
      <c r="AQ238" s="627"/>
      <c r="AR238" s="627"/>
      <c r="AS238" s="627"/>
      <c r="AT238" s="627"/>
      <c r="AU238" s="627"/>
      <c r="AV238" s="627"/>
      <c r="AW238" s="627"/>
    </row>
    <row r="239" spans="1:49" ht="24" hidden="1" customHeight="1" x14ac:dyDescent="0.15">
      <c r="A239" s="621"/>
      <c r="B239" s="147"/>
      <c r="C239" s="625" t="s">
        <v>2085</v>
      </c>
      <c r="D239" s="625" t="s">
        <v>17799</v>
      </c>
      <c r="E239" s="625" t="s">
        <v>2085</v>
      </c>
      <c r="F239" s="625"/>
      <c r="G239" s="644"/>
      <c r="H239" s="625" t="s">
        <v>16429</v>
      </c>
      <c r="I239" s="626">
        <v>6611</v>
      </c>
      <c r="J239" s="626">
        <v>302</v>
      </c>
      <c r="K239" s="626">
        <v>604</v>
      </c>
      <c r="L239" s="626">
        <v>145</v>
      </c>
      <c r="M239" s="626">
        <v>45</v>
      </c>
      <c r="N239" s="626">
        <v>28</v>
      </c>
      <c r="O239" s="626">
        <v>6611</v>
      </c>
      <c r="P239" s="626"/>
      <c r="Q239" s="626"/>
      <c r="R239" s="627"/>
      <c r="S239" s="627"/>
      <c r="T239" s="645">
        <v>2001</v>
      </c>
      <c r="U239" s="627"/>
      <c r="V239" s="627"/>
      <c r="W239" s="627"/>
      <c r="X239" s="627"/>
      <c r="Y239" s="626">
        <v>700</v>
      </c>
      <c r="Z239" s="625"/>
      <c r="AA239" s="625"/>
      <c r="AB239" s="627"/>
      <c r="AC239" s="627"/>
      <c r="AD239" s="627"/>
      <c r="AE239" s="627"/>
      <c r="AF239" s="627"/>
      <c r="AG239" s="627"/>
      <c r="AH239" s="627"/>
      <c r="AI239" s="627"/>
      <c r="AJ239" s="627"/>
      <c r="AK239" s="627"/>
      <c r="AL239" s="627"/>
      <c r="AM239" s="627"/>
      <c r="AN239" s="627"/>
      <c r="AO239" s="627"/>
      <c r="AP239" s="627"/>
      <c r="AQ239" s="627"/>
      <c r="AR239" s="627"/>
      <c r="AS239" s="627"/>
      <c r="AT239" s="627"/>
      <c r="AU239" s="627"/>
      <c r="AV239" s="627"/>
      <c r="AW239" s="627"/>
    </row>
    <row r="240" spans="1:49" ht="24" hidden="1" customHeight="1" x14ac:dyDescent="0.15">
      <c r="A240" s="621"/>
      <c r="B240" s="147"/>
      <c r="C240" s="625" t="s">
        <v>6828</v>
      </c>
      <c r="D240" s="693" t="s">
        <v>11084</v>
      </c>
      <c r="E240" s="625" t="s">
        <v>6828</v>
      </c>
      <c r="F240" s="625" t="s">
        <v>11085</v>
      </c>
      <c r="G240" s="644"/>
      <c r="H240" s="625" t="s">
        <v>11086</v>
      </c>
      <c r="I240" s="626">
        <v>4713</v>
      </c>
      <c r="J240" s="626">
        <v>338</v>
      </c>
      <c r="K240" s="626">
        <v>338</v>
      </c>
      <c r="L240" s="626">
        <v>145</v>
      </c>
      <c r="M240" s="626">
        <v>36</v>
      </c>
      <c r="N240" s="626">
        <v>21</v>
      </c>
      <c r="O240" s="626">
        <v>3915</v>
      </c>
      <c r="P240" s="626"/>
      <c r="Q240" s="626"/>
      <c r="R240" s="627"/>
      <c r="S240" s="627"/>
      <c r="T240" s="645">
        <v>1997</v>
      </c>
      <c r="U240" s="627">
        <v>202</v>
      </c>
      <c r="V240" s="627">
        <v>50</v>
      </c>
      <c r="W240" s="627"/>
      <c r="X240" s="627"/>
      <c r="Y240" s="626">
        <v>466</v>
      </c>
      <c r="Z240" s="625">
        <v>2002</v>
      </c>
      <c r="AA240" s="625">
        <v>2003</v>
      </c>
      <c r="AB240" s="627"/>
      <c r="AC240" s="627"/>
      <c r="AD240" s="627"/>
      <c r="AE240" s="627"/>
      <c r="AF240" s="627"/>
      <c r="AG240" s="627"/>
      <c r="AH240" s="627"/>
      <c r="AI240" s="627"/>
      <c r="AJ240" s="627"/>
      <c r="AK240" s="627"/>
      <c r="AL240" s="627"/>
      <c r="AM240" s="627"/>
      <c r="AN240" s="627"/>
      <c r="AO240" s="627"/>
      <c r="AP240" s="627"/>
      <c r="AQ240" s="627"/>
      <c r="AR240" s="627"/>
      <c r="AS240" s="627"/>
      <c r="AT240" s="627"/>
      <c r="AU240" s="627"/>
      <c r="AV240" s="627"/>
      <c r="AW240" s="627"/>
    </row>
    <row r="241" spans="1:49" ht="24" hidden="1" customHeight="1" x14ac:dyDescent="0.15">
      <c r="A241" s="621"/>
      <c r="B241" s="147"/>
      <c r="C241" s="625" t="s">
        <v>6831</v>
      </c>
      <c r="D241" s="625" t="s">
        <v>11087</v>
      </c>
      <c r="E241" s="625" t="s">
        <v>6831</v>
      </c>
      <c r="F241" s="625" t="s">
        <v>11088</v>
      </c>
      <c r="G241" s="644"/>
      <c r="H241" s="625" t="s">
        <v>16011</v>
      </c>
      <c r="I241" s="626">
        <v>6600</v>
      </c>
      <c r="J241" s="626">
        <v>151</v>
      </c>
      <c r="K241" s="626">
        <v>151</v>
      </c>
      <c r="L241" s="626">
        <v>145</v>
      </c>
      <c r="M241" s="626">
        <v>1</v>
      </c>
      <c r="N241" s="626">
        <v>21</v>
      </c>
      <c r="O241" s="626">
        <v>4500</v>
      </c>
      <c r="P241" s="626"/>
      <c r="Q241" s="626">
        <v>500</v>
      </c>
      <c r="R241" s="627"/>
      <c r="S241" s="627" t="s">
        <v>1169</v>
      </c>
      <c r="T241" s="645">
        <v>1998</v>
      </c>
      <c r="U241" s="627">
        <v>596</v>
      </c>
      <c r="V241" s="627"/>
      <c r="W241" s="627"/>
      <c r="X241" s="627"/>
      <c r="Y241" s="626">
        <v>596</v>
      </c>
      <c r="Z241" s="625"/>
      <c r="AA241" s="625"/>
      <c r="AB241" s="627"/>
      <c r="AC241" s="627"/>
      <c r="AD241" s="627">
        <v>1</v>
      </c>
      <c r="AE241" s="627"/>
      <c r="AF241" s="627"/>
      <c r="AG241" s="627"/>
      <c r="AH241" s="627"/>
      <c r="AI241" s="627"/>
      <c r="AJ241" s="627"/>
      <c r="AK241" s="627"/>
      <c r="AL241" s="627"/>
      <c r="AM241" s="627"/>
      <c r="AN241" s="627"/>
      <c r="AO241" s="627"/>
      <c r="AP241" s="627"/>
      <c r="AQ241" s="627"/>
      <c r="AR241" s="627"/>
      <c r="AS241" s="627"/>
      <c r="AT241" s="627"/>
      <c r="AU241" s="627"/>
      <c r="AV241" s="627"/>
      <c r="AW241" s="627"/>
    </row>
    <row r="242" spans="1:49" ht="24" hidden="1" customHeight="1" x14ac:dyDescent="0.15">
      <c r="A242" s="621" t="s">
        <v>340</v>
      </c>
      <c r="B242" s="147"/>
      <c r="C242" s="625" t="s">
        <v>6837</v>
      </c>
      <c r="D242" s="625" t="s">
        <v>17800</v>
      </c>
      <c r="E242" s="625" t="s">
        <v>6837</v>
      </c>
      <c r="F242" s="625"/>
      <c r="G242" s="644"/>
      <c r="H242" s="625" t="s">
        <v>6837</v>
      </c>
      <c r="I242" s="626">
        <v>9900</v>
      </c>
      <c r="J242" s="626">
        <v>435</v>
      </c>
      <c r="K242" s="626">
        <v>435</v>
      </c>
      <c r="L242" s="626">
        <v>145</v>
      </c>
      <c r="M242" s="626">
        <v>10</v>
      </c>
      <c r="N242" s="626">
        <v>6</v>
      </c>
      <c r="O242" s="626">
        <v>9900</v>
      </c>
      <c r="P242" s="626"/>
      <c r="Q242" s="626"/>
      <c r="R242" s="627"/>
      <c r="S242" s="627"/>
      <c r="T242" s="645">
        <v>2016</v>
      </c>
      <c r="U242" s="627"/>
      <c r="V242" s="627"/>
      <c r="W242" s="627"/>
      <c r="X242" s="627"/>
      <c r="Y242" s="626">
        <v>100</v>
      </c>
      <c r="Z242" s="625"/>
      <c r="AA242" s="625"/>
      <c r="AB242" s="627"/>
      <c r="AC242" s="627"/>
      <c r="AD242" s="627"/>
      <c r="AE242" s="627"/>
      <c r="AF242" s="627"/>
      <c r="AG242" s="627"/>
      <c r="AH242" s="627"/>
      <c r="AI242" s="627"/>
      <c r="AJ242" s="627"/>
      <c r="AK242" s="627"/>
      <c r="AL242" s="627"/>
      <c r="AM242" s="627"/>
      <c r="AN242" s="627"/>
      <c r="AO242" s="627"/>
      <c r="AP242" s="627"/>
      <c r="AQ242" s="627"/>
      <c r="AR242" s="627"/>
      <c r="AS242" s="627"/>
      <c r="AT242" s="627"/>
      <c r="AU242" s="627"/>
      <c r="AV242" s="627"/>
      <c r="AW242" s="627"/>
    </row>
    <row r="243" spans="1:49" ht="24" hidden="1" customHeight="1" x14ac:dyDescent="0.15">
      <c r="A243" s="621" t="s">
        <v>341</v>
      </c>
      <c r="B243" s="147"/>
      <c r="C243" s="625" t="s">
        <v>6843</v>
      </c>
      <c r="D243" s="625" t="s">
        <v>11089</v>
      </c>
      <c r="E243" s="625" t="s">
        <v>6843</v>
      </c>
      <c r="F243" s="625"/>
      <c r="G243" s="644"/>
      <c r="H243" s="625" t="s">
        <v>6843</v>
      </c>
      <c r="I243" s="626">
        <v>32058</v>
      </c>
      <c r="J243" s="626">
        <v>450.34</v>
      </c>
      <c r="K243" s="626">
        <v>284.77999999999997</v>
      </c>
      <c r="L243" s="626">
        <v>145</v>
      </c>
      <c r="M243" s="626">
        <v>30</v>
      </c>
      <c r="N243" s="626">
        <v>3</v>
      </c>
      <c r="O243" s="626">
        <v>5173</v>
      </c>
      <c r="P243" s="626"/>
      <c r="Q243" s="626"/>
      <c r="R243" s="627"/>
      <c r="S243" s="627"/>
      <c r="T243" s="645">
        <v>2016</v>
      </c>
      <c r="U243" s="627"/>
      <c r="V243" s="627"/>
      <c r="W243" s="627"/>
      <c r="X243" s="627"/>
      <c r="Y243" s="626">
        <v>300</v>
      </c>
      <c r="Z243" s="625"/>
      <c r="AA243" s="625"/>
      <c r="AB243" s="627"/>
      <c r="AC243" s="627"/>
      <c r="AD243" s="627"/>
      <c r="AE243" s="627"/>
      <c r="AF243" s="627"/>
      <c r="AG243" s="627"/>
      <c r="AH243" s="627"/>
      <c r="AI243" s="627"/>
      <c r="AJ243" s="627"/>
      <c r="AK243" s="627"/>
      <c r="AL243" s="627"/>
      <c r="AM243" s="627"/>
      <c r="AN243" s="627"/>
      <c r="AO243" s="627"/>
      <c r="AP243" s="627"/>
      <c r="AQ243" s="627"/>
      <c r="AR243" s="627"/>
      <c r="AS243" s="627"/>
      <c r="AT243" s="627"/>
      <c r="AU243" s="627"/>
      <c r="AV243" s="627"/>
      <c r="AW243" s="648"/>
    </row>
    <row r="244" spans="1:49" ht="24" hidden="1" customHeight="1" x14ac:dyDescent="0.15">
      <c r="A244" s="621"/>
      <c r="B244" s="147"/>
      <c r="C244" s="625" t="s">
        <v>6877</v>
      </c>
      <c r="D244" s="625" t="s">
        <v>13839</v>
      </c>
      <c r="E244" s="625" t="s">
        <v>6877</v>
      </c>
      <c r="F244" s="625"/>
      <c r="G244" s="644"/>
      <c r="H244" s="625" t="s">
        <v>13840</v>
      </c>
      <c r="I244" s="626">
        <v>14350</v>
      </c>
      <c r="J244" s="626">
        <v>576.86300000000006</v>
      </c>
      <c r="K244" s="626">
        <v>576.86</v>
      </c>
      <c r="L244" s="626">
        <v>145</v>
      </c>
      <c r="M244" s="626">
        <v>0.8</v>
      </c>
      <c r="N244" s="626">
        <v>21</v>
      </c>
      <c r="O244" s="626">
        <v>5382</v>
      </c>
      <c r="P244" s="626" t="s">
        <v>3500</v>
      </c>
      <c r="Q244" s="626">
        <v>0</v>
      </c>
      <c r="R244" s="627" t="s">
        <v>3500</v>
      </c>
      <c r="S244" s="627"/>
      <c r="T244" s="645">
        <v>2013</v>
      </c>
      <c r="U244" s="627"/>
      <c r="V244" s="627"/>
      <c r="W244" s="627"/>
      <c r="X244" s="627"/>
      <c r="Y244" s="626"/>
      <c r="Z244" s="625"/>
      <c r="AA244" s="625"/>
      <c r="AB244" s="627"/>
      <c r="AC244" s="627"/>
      <c r="AD244" s="627"/>
      <c r="AE244" s="627"/>
      <c r="AF244" s="627"/>
      <c r="AG244" s="627"/>
      <c r="AH244" s="627"/>
      <c r="AI244" s="627"/>
      <c r="AJ244" s="627"/>
      <c r="AK244" s="627"/>
      <c r="AL244" s="627"/>
      <c r="AM244" s="627"/>
      <c r="AN244" s="627"/>
      <c r="AO244" s="627"/>
      <c r="AP244" s="627"/>
      <c r="AQ244" s="627"/>
      <c r="AR244" s="627"/>
      <c r="AS244" s="627"/>
      <c r="AT244" s="627"/>
      <c r="AU244" s="627"/>
      <c r="AV244" s="627"/>
      <c r="AW244" s="627" t="s">
        <v>13841</v>
      </c>
    </row>
    <row r="245" spans="1:49" ht="24" hidden="1" customHeight="1" x14ac:dyDescent="0.15">
      <c r="A245" s="621"/>
      <c r="B245" s="147"/>
      <c r="C245" s="625" t="s">
        <v>6854</v>
      </c>
      <c r="D245" s="625" t="s">
        <v>8305</v>
      </c>
      <c r="E245" s="625" t="s">
        <v>6854</v>
      </c>
      <c r="F245" s="625"/>
      <c r="G245" s="644"/>
      <c r="H245" s="625" t="s">
        <v>13815</v>
      </c>
      <c r="I245" s="626">
        <v>9950</v>
      </c>
      <c r="J245" s="626">
        <v>270.52999999999997</v>
      </c>
      <c r="K245" s="626">
        <v>249</v>
      </c>
      <c r="L245" s="626">
        <v>150</v>
      </c>
      <c r="M245" s="626">
        <v>25</v>
      </c>
      <c r="N245" s="626">
        <v>21</v>
      </c>
      <c r="O245" s="626">
        <v>3750</v>
      </c>
      <c r="P245" s="626"/>
      <c r="Q245" s="626"/>
      <c r="R245" s="627"/>
      <c r="S245" s="627"/>
      <c r="T245" s="645">
        <v>2008</v>
      </c>
      <c r="U245" s="627"/>
      <c r="V245" s="627"/>
      <c r="W245" s="627"/>
      <c r="X245" s="627"/>
      <c r="Y245" s="626">
        <v>300</v>
      </c>
      <c r="Z245" s="625"/>
      <c r="AA245" s="625"/>
      <c r="AB245" s="627"/>
      <c r="AC245" s="627"/>
      <c r="AD245" s="627"/>
      <c r="AE245" s="627"/>
      <c r="AF245" s="627"/>
      <c r="AG245" s="627"/>
      <c r="AH245" s="627"/>
      <c r="AI245" s="627"/>
      <c r="AJ245" s="627"/>
      <c r="AK245" s="627"/>
      <c r="AL245" s="627"/>
      <c r="AM245" s="627"/>
      <c r="AN245" s="627"/>
      <c r="AO245" s="627"/>
      <c r="AP245" s="627"/>
      <c r="AQ245" s="627"/>
      <c r="AR245" s="627"/>
      <c r="AS245" s="627"/>
      <c r="AT245" s="627"/>
      <c r="AU245" s="627"/>
      <c r="AV245" s="627"/>
      <c r="AW245" s="627"/>
    </row>
    <row r="246" spans="1:49" ht="24" hidden="1" customHeight="1" x14ac:dyDescent="0.15">
      <c r="A246" s="621"/>
      <c r="B246" s="147"/>
      <c r="C246" s="625" t="s">
        <v>6862</v>
      </c>
      <c r="D246" s="625" t="s">
        <v>11090</v>
      </c>
      <c r="E246" s="625" t="s">
        <v>6862</v>
      </c>
      <c r="F246" s="625" t="s">
        <v>6865</v>
      </c>
      <c r="G246" s="644" t="s">
        <v>11091</v>
      </c>
      <c r="H246" s="625" t="s">
        <v>11092</v>
      </c>
      <c r="I246" s="626">
        <v>8000</v>
      </c>
      <c r="J246" s="626">
        <v>117.25</v>
      </c>
      <c r="K246" s="626">
        <v>117</v>
      </c>
      <c r="L246" s="626">
        <v>145</v>
      </c>
      <c r="M246" s="626">
        <v>23</v>
      </c>
      <c r="N246" s="626">
        <v>3</v>
      </c>
      <c r="O246" s="626">
        <v>7250</v>
      </c>
      <c r="P246" s="626"/>
      <c r="Q246" s="626">
        <v>500</v>
      </c>
      <c r="R246" s="627" t="s">
        <v>11093</v>
      </c>
      <c r="S246" s="627"/>
      <c r="T246" s="645">
        <v>2001</v>
      </c>
      <c r="U246" s="627"/>
      <c r="V246" s="627">
        <v>30</v>
      </c>
      <c r="W246" s="627"/>
      <c r="X246" s="627"/>
      <c r="Y246" s="626">
        <v>30</v>
      </c>
      <c r="Z246" s="625">
        <v>2003</v>
      </c>
      <c r="AA246" s="625"/>
      <c r="AB246" s="627"/>
      <c r="AC246" s="627"/>
      <c r="AD246" s="627"/>
      <c r="AE246" s="627"/>
      <c r="AF246" s="627"/>
      <c r="AG246" s="627"/>
      <c r="AH246" s="627"/>
      <c r="AI246" s="627"/>
      <c r="AJ246" s="627"/>
      <c r="AK246" s="627"/>
      <c r="AL246" s="627"/>
      <c r="AM246" s="627"/>
      <c r="AN246" s="627"/>
      <c r="AO246" s="627"/>
      <c r="AP246" s="627"/>
      <c r="AQ246" s="627"/>
      <c r="AR246" s="627"/>
      <c r="AS246" s="627"/>
      <c r="AT246" s="627"/>
      <c r="AU246" s="627"/>
      <c r="AV246" s="627"/>
      <c r="AW246" s="627"/>
    </row>
    <row r="247" spans="1:49" ht="24" hidden="1" customHeight="1" x14ac:dyDescent="0.15">
      <c r="A247" s="621" t="s">
        <v>342</v>
      </c>
      <c r="B247" s="147"/>
      <c r="C247" s="625" t="s">
        <v>6931</v>
      </c>
      <c r="D247" s="625" t="s">
        <v>11094</v>
      </c>
      <c r="E247" s="625" t="s">
        <v>6931</v>
      </c>
      <c r="F247" s="625"/>
      <c r="G247" s="625"/>
      <c r="H247" s="625" t="s">
        <v>11095</v>
      </c>
      <c r="I247" s="626">
        <v>10000</v>
      </c>
      <c r="J247" s="626"/>
      <c r="K247" s="626"/>
      <c r="L247" s="626">
        <v>145</v>
      </c>
      <c r="M247" s="626" t="s">
        <v>11096</v>
      </c>
      <c r="N247" s="626">
        <v>15</v>
      </c>
      <c r="O247" s="626">
        <v>4000</v>
      </c>
      <c r="P247" s="626"/>
      <c r="Q247" s="626"/>
      <c r="R247" s="627"/>
      <c r="S247" s="627"/>
      <c r="T247" s="645">
        <v>2013</v>
      </c>
      <c r="U247" s="627"/>
      <c r="V247" s="627"/>
      <c r="W247" s="627"/>
      <c r="X247" s="627"/>
      <c r="Y247" s="626">
        <v>40</v>
      </c>
      <c r="Z247" s="625"/>
      <c r="AA247" s="625"/>
      <c r="AB247" s="627"/>
      <c r="AC247" s="627"/>
      <c r="AD247" s="627"/>
      <c r="AE247" s="627"/>
      <c r="AF247" s="627"/>
      <c r="AG247" s="627"/>
      <c r="AH247" s="627"/>
      <c r="AI247" s="627"/>
      <c r="AJ247" s="627"/>
      <c r="AK247" s="627"/>
      <c r="AL247" s="627"/>
      <c r="AM247" s="627"/>
      <c r="AN247" s="627"/>
      <c r="AO247" s="627"/>
      <c r="AP247" s="627"/>
      <c r="AQ247" s="627"/>
      <c r="AR247" s="627"/>
      <c r="AS247" s="627"/>
      <c r="AT247" s="627"/>
      <c r="AU247" s="627"/>
      <c r="AV247" s="627"/>
      <c r="AW247" s="627" t="s">
        <v>11097</v>
      </c>
    </row>
    <row r="248" spans="1:49" ht="24" hidden="1" customHeight="1" x14ac:dyDescent="0.15">
      <c r="A248" s="630"/>
      <c r="B248" s="147"/>
      <c r="C248" s="625" t="s">
        <v>6883</v>
      </c>
      <c r="D248" s="625" t="s">
        <v>11098</v>
      </c>
      <c r="E248" s="625" t="s">
        <v>6883</v>
      </c>
      <c r="F248" s="625" t="s">
        <v>11099</v>
      </c>
      <c r="G248" s="644"/>
      <c r="H248" s="625" t="s">
        <v>6883</v>
      </c>
      <c r="I248" s="626">
        <v>17561</v>
      </c>
      <c r="J248" s="626">
        <v>364</v>
      </c>
      <c r="K248" s="626">
        <v>461</v>
      </c>
      <c r="L248" s="626">
        <v>145</v>
      </c>
      <c r="M248" s="626">
        <v>26</v>
      </c>
      <c r="N248" s="626">
        <v>4</v>
      </c>
      <c r="O248" s="626">
        <v>9000</v>
      </c>
      <c r="P248" s="626"/>
      <c r="Q248" s="626"/>
      <c r="R248" s="627"/>
      <c r="S248" s="627"/>
      <c r="T248" s="645">
        <v>2014</v>
      </c>
      <c r="U248" s="627">
        <v>87</v>
      </c>
      <c r="V248" s="627">
        <v>100</v>
      </c>
      <c r="W248" s="627"/>
      <c r="X248" s="627"/>
      <c r="Y248" s="626">
        <v>1200</v>
      </c>
      <c r="Z248" s="625"/>
      <c r="AA248" s="625"/>
      <c r="AB248" s="627"/>
      <c r="AC248" s="627"/>
      <c r="AD248" s="627"/>
      <c r="AE248" s="627"/>
      <c r="AF248" s="627"/>
      <c r="AG248" s="627"/>
      <c r="AH248" s="627"/>
      <c r="AI248" s="627"/>
      <c r="AJ248" s="627"/>
      <c r="AK248" s="627"/>
      <c r="AL248" s="627"/>
      <c r="AM248" s="627"/>
      <c r="AN248" s="627"/>
      <c r="AO248" s="627"/>
      <c r="AP248" s="627"/>
      <c r="AQ248" s="627"/>
      <c r="AR248" s="627"/>
      <c r="AS248" s="627"/>
      <c r="AT248" s="627"/>
      <c r="AU248" s="627"/>
      <c r="AV248" s="627"/>
      <c r="AW248" s="627"/>
    </row>
    <row r="249" spans="1:49" ht="24" hidden="1" customHeight="1" x14ac:dyDescent="0.15">
      <c r="A249" s="630"/>
      <c r="B249" s="147"/>
      <c r="C249" s="625" t="s">
        <v>16388</v>
      </c>
      <c r="D249" s="625" t="s">
        <v>16430</v>
      </c>
      <c r="E249" s="625" t="s">
        <v>16388</v>
      </c>
      <c r="F249" s="625"/>
      <c r="G249" s="644"/>
      <c r="H249" s="625" t="s">
        <v>16390</v>
      </c>
      <c r="I249" s="626">
        <v>6918</v>
      </c>
      <c r="J249" s="626">
        <v>456</v>
      </c>
      <c r="K249" s="626">
        <v>487.2</v>
      </c>
      <c r="L249" s="626">
        <v>105</v>
      </c>
      <c r="M249" s="626">
        <v>25</v>
      </c>
      <c r="N249" s="626">
        <v>4</v>
      </c>
      <c r="O249" s="626">
        <v>2625</v>
      </c>
      <c r="P249" s="626"/>
      <c r="Q249" s="626"/>
      <c r="R249" s="627"/>
      <c r="S249" s="627"/>
      <c r="T249" s="645">
        <v>2020</v>
      </c>
      <c r="U249" s="627"/>
      <c r="V249" s="627"/>
      <c r="W249" s="627"/>
      <c r="X249" s="627"/>
      <c r="Y249" s="626">
        <v>1250</v>
      </c>
      <c r="Z249" s="625"/>
      <c r="AA249" s="625"/>
      <c r="AB249" s="627"/>
      <c r="AC249" s="627"/>
      <c r="AD249" s="627"/>
      <c r="AE249" s="627"/>
      <c r="AF249" s="627"/>
      <c r="AG249" s="627"/>
      <c r="AH249" s="627"/>
      <c r="AI249" s="627"/>
      <c r="AJ249" s="627"/>
      <c r="AK249" s="627"/>
      <c r="AL249" s="627"/>
      <c r="AM249" s="627"/>
      <c r="AN249" s="627"/>
      <c r="AO249" s="627"/>
      <c r="AP249" s="627"/>
      <c r="AQ249" s="627"/>
      <c r="AR249" s="627"/>
      <c r="AS249" s="627"/>
      <c r="AT249" s="627"/>
      <c r="AU249" s="627"/>
      <c r="AV249" s="627"/>
      <c r="AW249" s="627"/>
    </row>
    <row r="250" spans="1:49" ht="24" hidden="1" customHeight="1" x14ac:dyDescent="0.15">
      <c r="A250" s="630" t="s">
        <v>156</v>
      </c>
      <c r="B250" s="147"/>
      <c r="C250" s="625" t="s">
        <v>6880</v>
      </c>
      <c r="D250" s="625" t="s">
        <v>17801</v>
      </c>
      <c r="E250" s="625" t="s">
        <v>6880</v>
      </c>
      <c r="F250" s="625" t="s">
        <v>11099</v>
      </c>
      <c r="G250" s="644"/>
      <c r="H250" s="625" t="s">
        <v>11100</v>
      </c>
      <c r="I250" s="830">
        <v>15148</v>
      </c>
      <c r="J250" s="830">
        <v>599.70000000000005</v>
      </c>
      <c r="K250" s="830">
        <v>517.70000000000005</v>
      </c>
      <c r="L250" s="830">
        <v>145</v>
      </c>
      <c r="M250" s="830">
        <v>29</v>
      </c>
      <c r="N250" s="830">
        <v>4</v>
      </c>
      <c r="O250" s="830">
        <v>9202</v>
      </c>
      <c r="P250" s="830"/>
      <c r="Q250" s="830"/>
      <c r="R250" s="831"/>
      <c r="S250" s="627"/>
      <c r="T250" s="645">
        <v>2001</v>
      </c>
      <c r="U250" s="627">
        <v>87</v>
      </c>
      <c r="V250" s="627">
        <v>100</v>
      </c>
      <c r="W250" s="627"/>
      <c r="X250" s="627"/>
      <c r="Y250" s="626">
        <v>187</v>
      </c>
      <c r="Z250" s="625"/>
      <c r="AA250" s="625"/>
      <c r="AB250" s="627"/>
      <c r="AC250" s="627"/>
      <c r="AD250" s="627"/>
      <c r="AE250" s="627"/>
      <c r="AF250" s="627"/>
      <c r="AG250" s="627"/>
      <c r="AH250" s="627"/>
      <c r="AI250" s="627"/>
      <c r="AJ250" s="627"/>
      <c r="AK250" s="627"/>
      <c r="AL250" s="627"/>
      <c r="AM250" s="627"/>
      <c r="AN250" s="627"/>
      <c r="AO250" s="627"/>
      <c r="AP250" s="627"/>
      <c r="AQ250" s="627"/>
      <c r="AR250" s="627"/>
      <c r="AS250" s="627"/>
      <c r="AT250" s="627"/>
      <c r="AU250" s="627"/>
      <c r="AV250" s="627"/>
      <c r="AW250" s="627"/>
    </row>
    <row r="251" spans="1:49" ht="24" hidden="1" customHeight="1" x14ac:dyDescent="0.2">
      <c r="A251" s="630" t="s">
        <v>156</v>
      </c>
      <c r="B251" s="154"/>
      <c r="C251" s="625" t="s">
        <v>6885</v>
      </c>
      <c r="D251" s="625" t="s">
        <v>11101</v>
      </c>
      <c r="E251" s="625" t="s">
        <v>6885</v>
      </c>
      <c r="F251" s="625"/>
      <c r="G251" s="644"/>
      <c r="H251" s="625" t="s">
        <v>6885</v>
      </c>
      <c r="I251" s="626">
        <v>2026</v>
      </c>
      <c r="J251" s="626">
        <v>204</v>
      </c>
      <c r="K251" s="626">
        <v>304</v>
      </c>
      <c r="L251" s="626">
        <v>145</v>
      </c>
      <c r="M251" s="626">
        <v>25</v>
      </c>
      <c r="N251" s="626">
        <v>21</v>
      </c>
      <c r="O251" s="626">
        <v>2621</v>
      </c>
      <c r="P251" s="626"/>
      <c r="Q251" s="626">
        <v>30</v>
      </c>
      <c r="R251" s="627"/>
      <c r="S251" s="627"/>
      <c r="T251" s="645">
        <v>1997</v>
      </c>
      <c r="U251" s="627">
        <v>230</v>
      </c>
      <c r="V251" s="627">
        <v>370</v>
      </c>
      <c r="W251" s="627"/>
      <c r="X251" s="627"/>
      <c r="Y251" s="626">
        <v>600</v>
      </c>
      <c r="Z251" s="625">
        <v>1998</v>
      </c>
      <c r="AA251" s="625">
        <v>2000</v>
      </c>
      <c r="AB251" s="627"/>
      <c r="AC251" s="627"/>
      <c r="AD251" s="627"/>
      <c r="AE251" s="627"/>
      <c r="AF251" s="627"/>
      <c r="AG251" s="627"/>
      <c r="AH251" s="627"/>
      <c r="AI251" s="627"/>
      <c r="AJ251" s="627"/>
      <c r="AK251" s="627"/>
      <c r="AL251" s="627"/>
      <c r="AM251" s="627"/>
      <c r="AN251" s="627"/>
      <c r="AO251" s="627"/>
      <c r="AP251" s="627"/>
      <c r="AQ251" s="627"/>
      <c r="AR251" s="627"/>
      <c r="AS251" s="627"/>
      <c r="AT251" s="627"/>
      <c r="AU251" s="627"/>
      <c r="AV251" s="627"/>
      <c r="AW251" s="627"/>
    </row>
    <row r="252" spans="1:49" ht="24" hidden="1" customHeight="1" x14ac:dyDescent="0.15">
      <c r="A252" s="621" t="s">
        <v>336</v>
      </c>
      <c r="B252" s="147"/>
      <c r="C252" s="625" t="s">
        <v>6885</v>
      </c>
      <c r="D252" s="625" t="s">
        <v>11102</v>
      </c>
      <c r="E252" s="625" t="s">
        <v>6885</v>
      </c>
      <c r="F252" s="625"/>
      <c r="G252" s="644"/>
      <c r="H252" s="625" t="s">
        <v>6885</v>
      </c>
      <c r="I252" s="626">
        <v>3498</v>
      </c>
      <c r="J252" s="626">
        <v>189</v>
      </c>
      <c r="K252" s="626">
        <v>189</v>
      </c>
      <c r="L252" s="626">
        <v>145</v>
      </c>
      <c r="M252" s="626">
        <v>25</v>
      </c>
      <c r="N252" s="626">
        <v>21</v>
      </c>
      <c r="O252" s="626">
        <v>3200</v>
      </c>
      <c r="P252" s="626"/>
      <c r="Q252" s="626">
        <v>30</v>
      </c>
      <c r="R252" s="627"/>
      <c r="S252" s="627"/>
      <c r="T252" s="645">
        <v>2005</v>
      </c>
      <c r="U252" s="627"/>
      <c r="V252" s="627"/>
      <c r="W252" s="627"/>
      <c r="X252" s="627"/>
      <c r="Y252" s="626">
        <v>340</v>
      </c>
      <c r="Z252" s="625"/>
      <c r="AA252" s="625"/>
      <c r="AB252" s="627"/>
      <c r="AC252" s="627"/>
      <c r="AD252" s="627"/>
      <c r="AE252" s="627"/>
      <c r="AF252" s="627"/>
      <c r="AG252" s="627"/>
      <c r="AH252" s="627"/>
      <c r="AI252" s="627"/>
      <c r="AJ252" s="627"/>
      <c r="AK252" s="627"/>
      <c r="AL252" s="627"/>
      <c r="AM252" s="627"/>
      <c r="AN252" s="627"/>
      <c r="AO252" s="627"/>
      <c r="AP252" s="627"/>
      <c r="AQ252" s="627"/>
      <c r="AR252" s="627"/>
      <c r="AS252" s="627"/>
      <c r="AT252" s="627"/>
      <c r="AU252" s="627"/>
      <c r="AV252" s="627"/>
      <c r="AW252" s="627"/>
    </row>
    <row r="253" spans="1:49" s="575" customFormat="1" ht="24" hidden="1" customHeight="1" x14ac:dyDescent="0.15">
      <c r="A253" s="569" t="s">
        <v>194</v>
      </c>
      <c r="B253" s="669" t="s">
        <v>60</v>
      </c>
      <c r="C253" s="231" t="s">
        <v>1005</v>
      </c>
      <c r="D253" s="545">
        <f>COUNTA(D254:D300)</f>
        <v>47</v>
      </c>
      <c r="E253" s="240"/>
      <c r="F253" s="240"/>
      <c r="G253" s="568"/>
      <c r="H253" s="240"/>
      <c r="I253" s="241">
        <f>SUM(I254:I300)</f>
        <v>397378</v>
      </c>
      <c r="J253" s="241">
        <f>SUM(J254:J300)</f>
        <v>14701.68</v>
      </c>
      <c r="K253" s="241">
        <f>SUM(K254:K300)</f>
        <v>16271.740000000002</v>
      </c>
      <c r="L253" s="241"/>
      <c r="M253" s="241"/>
      <c r="N253" s="241"/>
      <c r="O253" s="241"/>
      <c r="P253" s="241"/>
      <c r="Q253" s="241"/>
      <c r="R253" s="240"/>
      <c r="S253" s="240"/>
      <c r="T253" s="543"/>
      <c r="U253" s="240"/>
      <c r="V253" s="240"/>
      <c r="W253" s="240"/>
      <c r="X253" s="240"/>
      <c r="Y253" s="241"/>
      <c r="Z253" s="231"/>
      <c r="AA253" s="231"/>
      <c r="AB253" s="240"/>
      <c r="AC253" s="240"/>
      <c r="AD253" s="240"/>
      <c r="AE253" s="240"/>
      <c r="AF253" s="240"/>
      <c r="AG253" s="240"/>
      <c r="AH253" s="240"/>
      <c r="AI253" s="240"/>
      <c r="AJ253" s="240"/>
      <c r="AK253" s="240"/>
      <c r="AL253" s="240"/>
      <c r="AM253" s="240"/>
      <c r="AN253" s="240"/>
      <c r="AO253" s="240"/>
      <c r="AP253" s="240"/>
      <c r="AQ253" s="240"/>
      <c r="AR253" s="240"/>
      <c r="AS253" s="240"/>
      <c r="AT253" s="240"/>
      <c r="AU253" s="240"/>
      <c r="AV253" s="240"/>
      <c r="AW253" s="240"/>
    </row>
    <row r="254" spans="1:49" ht="24" hidden="1" customHeight="1" x14ac:dyDescent="0.15">
      <c r="A254" s="204" t="s">
        <v>156</v>
      </c>
      <c r="B254" s="147"/>
      <c r="C254" s="232" t="s">
        <v>322</v>
      </c>
      <c r="D254" s="232" t="s">
        <v>8248</v>
      </c>
      <c r="E254" s="232" t="s">
        <v>322</v>
      </c>
      <c r="F254" s="232" t="s">
        <v>7290</v>
      </c>
      <c r="G254" s="142"/>
      <c r="H254" s="232" t="s">
        <v>325</v>
      </c>
      <c r="I254" s="144">
        <v>12504</v>
      </c>
      <c r="J254" s="144">
        <v>863</v>
      </c>
      <c r="K254" s="144">
        <v>1206</v>
      </c>
      <c r="L254" s="144">
        <v>145</v>
      </c>
      <c r="M254" s="144">
        <v>10</v>
      </c>
      <c r="N254" s="144">
        <v>28</v>
      </c>
      <c r="O254" s="144">
        <v>660</v>
      </c>
      <c r="P254" s="144"/>
      <c r="Q254" s="144">
        <v>150</v>
      </c>
      <c r="R254" s="148" t="s">
        <v>4554</v>
      </c>
      <c r="S254" s="148" t="s">
        <v>500</v>
      </c>
      <c r="T254" s="145">
        <v>1990</v>
      </c>
      <c r="U254" s="148">
        <v>350</v>
      </c>
      <c r="V254" s="148"/>
      <c r="W254" s="148"/>
      <c r="X254" s="148"/>
      <c r="Y254" s="144">
        <v>350</v>
      </c>
      <c r="Z254" s="232"/>
      <c r="AA254" s="232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</row>
    <row r="255" spans="1:49" ht="24" hidden="1" customHeight="1" x14ac:dyDescent="0.15">
      <c r="A255" s="204" t="s">
        <v>156</v>
      </c>
      <c r="B255" s="147"/>
      <c r="C255" s="232" t="s">
        <v>322</v>
      </c>
      <c r="D255" s="232" t="s">
        <v>8249</v>
      </c>
      <c r="E255" s="232" t="s">
        <v>322</v>
      </c>
      <c r="F255" s="232" t="s">
        <v>8250</v>
      </c>
      <c r="G255" s="142"/>
      <c r="H255" s="232" t="s">
        <v>8251</v>
      </c>
      <c r="I255" s="144">
        <v>9917</v>
      </c>
      <c r="J255" s="144">
        <v>494</v>
      </c>
      <c r="K255" s="144">
        <v>689</v>
      </c>
      <c r="L255" s="144">
        <v>145</v>
      </c>
      <c r="M255" s="144">
        <v>20</v>
      </c>
      <c r="N255" s="144">
        <v>4</v>
      </c>
      <c r="O255" s="144">
        <v>2900</v>
      </c>
      <c r="P255" s="144">
        <v>100</v>
      </c>
      <c r="Q255" s="144">
        <v>100</v>
      </c>
      <c r="R255" s="148" t="s">
        <v>499</v>
      </c>
      <c r="S255" s="148" t="s">
        <v>784</v>
      </c>
      <c r="T255" s="145">
        <v>1969</v>
      </c>
      <c r="U255" s="148">
        <v>1500000</v>
      </c>
      <c r="V255" s="148"/>
      <c r="W255" s="148"/>
      <c r="X255" s="148"/>
      <c r="Y255" s="144">
        <v>107</v>
      </c>
      <c r="Z255" s="232"/>
      <c r="AA255" s="232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</row>
    <row r="256" spans="1:49" ht="24" hidden="1" customHeight="1" x14ac:dyDescent="0.15">
      <c r="A256" s="204"/>
      <c r="B256" s="147"/>
      <c r="C256" s="232" t="s">
        <v>322</v>
      </c>
      <c r="D256" s="232" t="s">
        <v>8252</v>
      </c>
      <c r="E256" s="232" t="s">
        <v>322</v>
      </c>
      <c r="F256" s="232" t="s">
        <v>8253</v>
      </c>
      <c r="G256" s="142"/>
      <c r="H256" s="232" t="s">
        <v>8251</v>
      </c>
      <c r="I256" s="144">
        <v>13916</v>
      </c>
      <c r="J256" s="144">
        <v>368</v>
      </c>
      <c r="K256" s="144">
        <v>368</v>
      </c>
      <c r="L256" s="144">
        <v>145</v>
      </c>
      <c r="M256" s="144">
        <v>20</v>
      </c>
      <c r="N256" s="144">
        <v>3</v>
      </c>
      <c r="O256" s="144">
        <v>2900</v>
      </c>
      <c r="P256" s="144"/>
      <c r="Q256" s="144"/>
      <c r="R256" s="148"/>
      <c r="S256" s="148"/>
      <c r="T256" s="145">
        <v>1982</v>
      </c>
      <c r="U256" s="148"/>
      <c r="V256" s="148"/>
      <c r="W256" s="148"/>
      <c r="X256" s="148"/>
      <c r="Y256" s="144">
        <v>20</v>
      </c>
      <c r="Z256" s="232"/>
      <c r="AA256" s="232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</row>
    <row r="257" spans="1:49" ht="24" hidden="1" customHeight="1" x14ac:dyDescent="0.15">
      <c r="A257" s="204"/>
      <c r="B257" s="147"/>
      <c r="C257" s="232" t="s">
        <v>7294</v>
      </c>
      <c r="D257" s="232" t="s">
        <v>8254</v>
      </c>
      <c r="E257" s="232" t="s">
        <v>7294</v>
      </c>
      <c r="F257" s="232" t="s">
        <v>7297</v>
      </c>
      <c r="G257" s="142" t="s">
        <v>7298</v>
      </c>
      <c r="H257" s="232" t="s">
        <v>8255</v>
      </c>
      <c r="I257" s="144">
        <v>4205</v>
      </c>
      <c r="J257" s="144">
        <v>300</v>
      </c>
      <c r="K257" s="144">
        <v>450</v>
      </c>
      <c r="L257" s="144">
        <v>145</v>
      </c>
      <c r="M257" s="144">
        <v>29</v>
      </c>
      <c r="N257" s="144">
        <v>28</v>
      </c>
      <c r="O257" s="144">
        <v>4205</v>
      </c>
      <c r="P257" s="144"/>
      <c r="Q257" s="144"/>
      <c r="R257" s="148"/>
      <c r="S257" s="148"/>
      <c r="T257" s="145">
        <v>2005</v>
      </c>
      <c r="U257" s="148"/>
      <c r="V257" s="148"/>
      <c r="W257" s="148"/>
      <c r="X257" s="148"/>
      <c r="Y257" s="144">
        <v>600</v>
      </c>
      <c r="Z257" s="232"/>
      <c r="AA257" s="232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</row>
    <row r="258" spans="1:49" ht="24" hidden="1" customHeight="1" x14ac:dyDescent="0.15">
      <c r="A258" s="204"/>
      <c r="B258" s="147"/>
      <c r="C258" s="232" t="s">
        <v>7299</v>
      </c>
      <c r="D258" s="232" t="s">
        <v>8256</v>
      </c>
      <c r="E258" s="232" t="s">
        <v>7299</v>
      </c>
      <c r="F258" s="232" t="s">
        <v>8257</v>
      </c>
      <c r="G258" s="142" t="s">
        <v>149</v>
      </c>
      <c r="H258" s="232" t="s">
        <v>8258</v>
      </c>
      <c r="I258" s="144">
        <v>3260</v>
      </c>
      <c r="J258" s="144">
        <v>330</v>
      </c>
      <c r="K258" s="144">
        <v>444</v>
      </c>
      <c r="L258" s="144">
        <v>145</v>
      </c>
      <c r="M258" s="144">
        <v>21</v>
      </c>
      <c r="N258" s="144">
        <v>3</v>
      </c>
      <c r="O258" s="144">
        <v>3260</v>
      </c>
      <c r="P258" s="144"/>
      <c r="Q258" s="144"/>
      <c r="R258" s="148"/>
      <c r="S258" s="148"/>
      <c r="T258" s="145">
        <v>1962</v>
      </c>
      <c r="U258" s="148">
        <v>214</v>
      </c>
      <c r="V258" s="148">
        <v>100</v>
      </c>
      <c r="W258" s="148"/>
      <c r="X258" s="148"/>
      <c r="Y258" s="144">
        <v>314</v>
      </c>
      <c r="Z258" s="232"/>
      <c r="AA258" s="232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</row>
    <row r="259" spans="1:49" ht="24" hidden="1" customHeight="1" x14ac:dyDescent="0.15">
      <c r="A259" s="204"/>
      <c r="B259" s="147"/>
      <c r="C259" s="232" t="s">
        <v>7299</v>
      </c>
      <c r="D259" s="232" t="s">
        <v>8259</v>
      </c>
      <c r="E259" s="232" t="s">
        <v>7299</v>
      </c>
      <c r="F259" s="232"/>
      <c r="G259" s="142"/>
      <c r="H259" s="232" t="s">
        <v>8258</v>
      </c>
      <c r="I259" s="144">
        <v>3200</v>
      </c>
      <c r="J259" s="144"/>
      <c r="K259" s="144"/>
      <c r="L259" s="144">
        <v>160</v>
      </c>
      <c r="M259" s="144">
        <v>20</v>
      </c>
      <c r="N259" s="144">
        <v>3</v>
      </c>
      <c r="O259" s="144">
        <v>3200</v>
      </c>
      <c r="P259" s="144"/>
      <c r="Q259" s="144"/>
      <c r="R259" s="148"/>
      <c r="S259" s="148"/>
      <c r="T259" s="145">
        <v>2016</v>
      </c>
      <c r="U259" s="148"/>
      <c r="V259" s="148"/>
      <c r="W259" s="148"/>
      <c r="X259" s="148"/>
      <c r="Y259" s="144">
        <v>61</v>
      </c>
      <c r="Z259" s="232"/>
      <c r="AA259" s="232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</row>
    <row r="260" spans="1:49" ht="24" hidden="1" customHeight="1" x14ac:dyDescent="0.15">
      <c r="A260" s="204" t="s">
        <v>93</v>
      </c>
      <c r="B260" s="147"/>
      <c r="C260" s="232" t="s">
        <v>7305</v>
      </c>
      <c r="D260" s="232" t="s">
        <v>2924</v>
      </c>
      <c r="E260" s="232" t="s">
        <v>7305</v>
      </c>
      <c r="F260" s="232" t="s">
        <v>8189</v>
      </c>
      <c r="G260" s="142"/>
      <c r="H260" s="232" t="s">
        <v>8260</v>
      </c>
      <c r="I260" s="144">
        <v>8158</v>
      </c>
      <c r="J260" s="144">
        <v>391</v>
      </c>
      <c r="K260" s="144">
        <v>640</v>
      </c>
      <c r="L260" s="144">
        <v>145</v>
      </c>
      <c r="M260" s="144">
        <v>25</v>
      </c>
      <c r="N260" s="144">
        <v>4</v>
      </c>
      <c r="O260" s="144">
        <v>5500</v>
      </c>
      <c r="P260" s="144"/>
      <c r="Q260" s="144">
        <v>300</v>
      </c>
      <c r="R260" s="148"/>
      <c r="S260" s="148" t="s">
        <v>7309</v>
      </c>
      <c r="T260" s="145">
        <v>2001</v>
      </c>
      <c r="U260" s="148" t="s">
        <v>7670</v>
      </c>
      <c r="V260" s="148" t="s">
        <v>8261</v>
      </c>
      <c r="W260" s="148"/>
      <c r="X260" s="148"/>
      <c r="Y260" s="144">
        <v>300</v>
      </c>
      <c r="Z260" s="232"/>
      <c r="AA260" s="232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</row>
    <row r="261" spans="1:49" ht="24" hidden="1" customHeight="1" x14ac:dyDescent="0.15">
      <c r="A261" s="204"/>
      <c r="B261" s="147"/>
      <c r="C261" s="232" t="s">
        <v>7305</v>
      </c>
      <c r="D261" s="232" t="s">
        <v>8262</v>
      </c>
      <c r="E261" s="232" t="s">
        <v>7305</v>
      </c>
      <c r="F261" s="232"/>
      <c r="G261" s="142"/>
      <c r="H261" s="232" t="s">
        <v>8260</v>
      </c>
      <c r="I261" s="144">
        <v>13949</v>
      </c>
      <c r="J261" s="144">
        <v>533</v>
      </c>
      <c r="K261" s="144">
        <v>513</v>
      </c>
      <c r="L261" s="144">
        <v>145</v>
      </c>
      <c r="M261" s="144">
        <v>25</v>
      </c>
      <c r="N261" s="144">
        <v>4</v>
      </c>
      <c r="O261" s="144">
        <v>5600</v>
      </c>
      <c r="P261" s="144"/>
      <c r="Q261" s="144">
        <v>300</v>
      </c>
      <c r="R261" s="148"/>
      <c r="S261" s="148"/>
      <c r="T261" s="145">
        <v>2013</v>
      </c>
      <c r="U261" s="148"/>
      <c r="V261" s="148"/>
      <c r="W261" s="148"/>
      <c r="X261" s="148"/>
      <c r="Y261" s="144">
        <v>2800</v>
      </c>
      <c r="Z261" s="232"/>
      <c r="AA261" s="232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</row>
    <row r="262" spans="1:49" ht="24" hidden="1" customHeight="1" x14ac:dyDescent="0.15">
      <c r="A262" s="204"/>
      <c r="B262" s="147"/>
      <c r="C262" s="232" t="s">
        <v>7305</v>
      </c>
      <c r="D262" s="232" t="s">
        <v>11073</v>
      </c>
      <c r="E262" s="232" t="s">
        <v>11073</v>
      </c>
      <c r="F262" s="232"/>
      <c r="G262" s="142"/>
      <c r="H262" s="232" t="s">
        <v>8260</v>
      </c>
      <c r="I262" s="144">
        <v>5020</v>
      </c>
      <c r="J262" s="144">
        <v>233</v>
      </c>
      <c r="K262" s="144"/>
      <c r="L262" s="144">
        <v>145</v>
      </c>
      <c r="M262" s="144">
        <v>15</v>
      </c>
      <c r="N262" s="144">
        <v>3</v>
      </c>
      <c r="O262" s="144"/>
      <c r="P262" s="144"/>
      <c r="Q262" s="144">
        <v>150</v>
      </c>
      <c r="R262" s="148"/>
      <c r="S262" s="148"/>
      <c r="T262" s="145">
        <v>2003</v>
      </c>
      <c r="U262" s="148"/>
      <c r="V262" s="148"/>
      <c r="W262" s="148"/>
      <c r="X262" s="148"/>
      <c r="Y262" s="144">
        <v>150</v>
      </c>
      <c r="Z262" s="232"/>
      <c r="AA262" s="232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</row>
    <row r="263" spans="1:49" ht="24" hidden="1" customHeight="1" x14ac:dyDescent="0.15">
      <c r="A263" s="204"/>
      <c r="B263" s="147"/>
      <c r="C263" s="232" t="s">
        <v>7305</v>
      </c>
      <c r="D263" s="232" t="s">
        <v>11074</v>
      </c>
      <c r="E263" s="232" t="s">
        <v>11074</v>
      </c>
      <c r="F263" s="232"/>
      <c r="G263" s="142"/>
      <c r="H263" s="232" t="s">
        <v>8260</v>
      </c>
      <c r="I263" s="144">
        <v>7471</v>
      </c>
      <c r="J263" s="144">
        <v>156</v>
      </c>
      <c r="K263" s="144"/>
      <c r="L263" s="144">
        <v>145</v>
      </c>
      <c r="M263" s="144">
        <v>15</v>
      </c>
      <c r="N263" s="144">
        <v>3</v>
      </c>
      <c r="O263" s="144">
        <v>4000</v>
      </c>
      <c r="P263" s="144"/>
      <c r="Q263" s="144">
        <v>100</v>
      </c>
      <c r="R263" s="148"/>
      <c r="S263" s="148"/>
      <c r="T263" s="145">
        <v>1989</v>
      </c>
      <c r="U263" s="148"/>
      <c r="V263" s="148"/>
      <c r="W263" s="148"/>
      <c r="X263" s="148"/>
      <c r="Y263" s="144">
        <v>130</v>
      </c>
      <c r="Z263" s="232"/>
      <c r="AA263" s="232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</row>
    <row r="264" spans="1:49" ht="24" hidden="1" customHeight="1" x14ac:dyDescent="0.15">
      <c r="A264" s="204"/>
      <c r="B264" s="147"/>
      <c r="C264" s="232" t="s">
        <v>785</v>
      </c>
      <c r="D264" s="232" t="s">
        <v>8263</v>
      </c>
      <c r="E264" s="232" t="s">
        <v>785</v>
      </c>
      <c r="F264" s="232"/>
      <c r="G264" s="142"/>
      <c r="H264" s="232" t="s">
        <v>13787</v>
      </c>
      <c r="I264" s="144">
        <v>1298</v>
      </c>
      <c r="J264" s="144">
        <v>240</v>
      </c>
      <c r="K264" s="144">
        <v>224</v>
      </c>
      <c r="L264" s="144">
        <v>200</v>
      </c>
      <c r="M264" s="144">
        <v>10</v>
      </c>
      <c r="N264" s="144">
        <v>3</v>
      </c>
      <c r="O264" s="144"/>
      <c r="P264" s="144"/>
      <c r="Q264" s="144">
        <v>200</v>
      </c>
      <c r="R264" s="148"/>
      <c r="S264" s="148"/>
      <c r="T264" s="145">
        <v>1995</v>
      </c>
      <c r="U264" s="148" t="s">
        <v>8264</v>
      </c>
      <c r="V264" s="148"/>
      <c r="W264" s="148"/>
      <c r="X264" s="148"/>
      <c r="Y264" s="144">
        <v>217</v>
      </c>
      <c r="Z264" s="232"/>
      <c r="AA264" s="232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</row>
    <row r="265" spans="1:49" ht="24" hidden="1" customHeight="1" x14ac:dyDescent="0.15">
      <c r="A265" s="204"/>
      <c r="B265" s="147"/>
      <c r="C265" s="232" t="s">
        <v>785</v>
      </c>
      <c r="D265" s="232" t="s">
        <v>8265</v>
      </c>
      <c r="E265" s="232" t="s">
        <v>785</v>
      </c>
      <c r="F265" s="232"/>
      <c r="G265" s="142"/>
      <c r="H265" s="232" t="s">
        <v>8266</v>
      </c>
      <c r="I265" s="144">
        <v>13725</v>
      </c>
      <c r="J265" s="144">
        <v>0</v>
      </c>
      <c r="K265" s="144">
        <v>0</v>
      </c>
      <c r="L265" s="144">
        <v>145</v>
      </c>
      <c r="M265" s="144">
        <v>10</v>
      </c>
      <c r="N265" s="144">
        <v>3</v>
      </c>
      <c r="O265" s="144">
        <v>4350</v>
      </c>
      <c r="P265" s="144"/>
      <c r="Q265" s="144">
        <v>300</v>
      </c>
      <c r="R265" s="148"/>
      <c r="S265" s="148"/>
      <c r="T265" s="145">
        <v>2009</v>
      </c>
      <c r="U265" s="148"/>
      <c r="V265" s="148"/>
      <c r="W265" s="148"/>
      <c r="X265" s="148"/>
      <c r="Y265" s="144">
        <v>50</v>
      </c>
      <c r="Z265" s="232"/>
      <c r="AA265" s="232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</row>
    <row r="266" spans="1:49" ht="24" hidden="1" customHeight="1" x14ac:dyDescent="0.15">
      <c r="A266" s="178"/>
      <c r="B266" s="147"/>
      <c r="C266" s="232" t="s">
        <v>785</v>
      </c>
      <c r="D266" s="232" t="s">
        <v>8267</v>
      </c>
      <c r="E266" s="232" t="s">
        <v>7593</v>
      </c>
      <c r="F266" s="232"/>
      <c r="G266" s="142"/>
      <c r="H266" s="232">
        <v>47237</v>
      </c>
      <c r="I266" s="144">
        <v>1421</v>
      </c>
      <c r="J266" s="144">
        <v>120</v>
      </c>
      <c r="K266" s="144">
        <v>120</v>
      </c>
      <c r="L266" s="144">
        <v>100</v>
      </c>
      <c r="M266" s="144">
        <v>8</v>
      </c>
      <c r="N266" s="144">
        <v>3</v>
      </c>
      <c r="O266" s="144">
        <v>1421</v>
      </c>
      <c r="P266" s="144"/>
      <c r="Q266" s="144">
        <v>100</v>
      </c>
      <c r="R266" s="148"/>
      <c r="S266" s="148"/>
      <c r="T266" s="145">
        <v>1997</v>
      </c>
      <c r="U266" s="148" t="s">
        <v>8268</v>
      </c>
      <c r="V266" s="148" t="s">
        <v>8269</v>
      </c>
      <c r="W266" s="148"/>
      <c r="X266" s="148"/>
      <c r="Y266" s="144">
        <v>49</v>
      </c>
      <c r="Z266" s="232"/>
      <c r="AA266" s="232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</row>
    <row r="267" spans="1:49" ht="24" hidden="1" customHeight="1" x14ac:dyDescent="0.15">
      <c r="A267" s="178"/>
      <c r="B267" s="147"/>
      <c r="C267" s="232" t="s">
        <v>7322</v>
      </c>
      <c r="D267" s="232" t="s">
        <v>13788</v>
      </c>
      <c r="E267" s="232" t="s">
        <v>7322</v>
      </c>
      <c r="F267" s="232"/>
      <c r="G267" s="142"/>
      <c r="H267" s="232" t="s">
        <v>11593</v>
      </c>
      <c r="I267" s="144">
        <v>17084</v>
      </c>
      <c r="J267" s="144">
        <v>691</v>
      </c>
      <c r="K267" s="144">
        <v>806</v>
      </c>
      <c r="L267" s="144">
        <v>145</v>
      </c>
      <c r="M267" s="144">
        <v>44</v>
      </c>
      <c r="N267" s="144">
        <v>42</v>
      </c>
      <c r="O267" s="144">
        <v>6525</v>
      </c>
      <c r="P267" s="144"/>
      <c r="Q267" s="144"/>
      <c r="R267" s="148"/>
      <c r="S267" s="148"/>
      <c r="T267" s="145">
        <v>2019</v>
      </c>
      <c r="U267" s="148"/>
      <c r="V267" s="148"/>
      <c r="W267" s="148"/>
      <c r="X267" s="148"/>
      <c r="Y267" s="144">
        <v>5300</v>
      </c>
      <c r="Z267" s="232"/>
      <c r="AA267" s="232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</row>
    <row r="268" spans="1:49" ht="24" hidden="1" customHeight="1" x14ac:dyDescent="0.15">
      <c r="A268" s="178" t="s">
        <v>336</v>
      </c>
      <c r="B268" s="147"/>
      <c r="C268" s="232" t="s">
        <v>7331</v>
      </c>
      <c r="D268" s="232" t="s">
        <v>8270</v>
      </c>
      <c r="E268" s="232" t="s">
        <v>7331</v>
      </c>
      <c r="F268" s="232" t="s">
        <v>8271</v>
      </c>
      <c r="G268" s="142"/>
      <c r="H268" s="232" t="s">
        <v>8272</v>
      </c>
      <c r="I268" s="144">
        <v>9156</v>
      </c>
      <c r="J268" s="144">
        <v>420</v>
      </c>
      <c r="K268" s="144">
        <v>513</v>
      </c>
      <c r="L268" s="144">
        <v>145</v>
      </c>
      <c r="M268" s="144">
        <v>30</v>
      </c>
      <c r="N268" s="144">
        <v>28</v>
      </c>
      <c r="O268" s="144"/>
      <c r="P268" s="144"/>
      <c r="Q268" s="144"/>
      <c r="R268" s="148"/>
      <c r="S268" s="148"/>
      <c r="T268" s="145">
        <v>2011</v>
      </c>
      <c r="U268" s="148"/>
      <c r="V268" s="148">
        <v>59</v>
      </c>
      <c r="W268" s="148"/>
      <c r="X268" s="148"/>
      <c r="Y268" s="144">
        <v>1881</v>
      </c>
      <c r="Z268" s="232"/>
      <c r="AA268" s="232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</row>
    <row r="269" spans="1:49" ht="24" hidden="1" customHeight="1" x14ac:dyDescent="0.15">
      <c r="A269" s="178"/>
      <c r="B269" s="147"/>
      <c r="C269" s="232" t="s">
        <v>7331</v>
      </c>
      <c r="D269" s="232" t="s">
        <v>8273</v>
      </c>
      <c r="E269" s="232" t="s">
        <v>7331</v>
      </c>
      <c r="F269" s="232" t="s">
        <v>8274</v>
      </c>
      <c r="G269" s="142"/>
      <c r="H269" s="232" t="s">
        <v>8272</v>
      </c>
      <c r="I269" s="144">
        <v>9488</v>
      </c>
      <c r="J269" s="144">
        <v>340.48</v>
      </c>
      <c r="K269" s="144">
        <v>408.52</v>
      </c>
      <c r="L269" s="144">
        <v>145</v>
      </c>
      <c r="M269" s="144">
        <v>15</v>
      </c>
      <c r="N269" s="144">
        <v>21</v>
      </c>
      <c r="O269" s="144"/>
      <c r="P269" s="144"/>
      <c r="Q269" s="144"/>
      <c r="R269" s="148"/>
      <c r="S269" s="148"/>
      <c r="T269" s="145">
        <v>1997</v>
      </c>
      <c r="U269" s="148"/>
      <c r="V269" s="148">
        <v>60</v>
      </c>
      <c r="W269" s="148"/>
      <c r="X269" s="148"/>
      <c r="Y269" s="144">
        <v>60</v>
      </c>
      <c r="Z269" s="232"/>
      <c r="AA269" s="232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</row>
    <row r="270" spans="1:49" ht="24" hidden="1" customHeight="1" x14ac:dyDescent="0.15">
      <c r="A270" s="178"/>
      <c r="B270" s="147"/>
      <c r="C270" s="232" t="s">
        <v>7331</v>
      </c>
      <c r="D270" s="232" t="s">
        <v>8275</v>
      </c>
      <c r="E270" s="232" t="s">
        <v>7331</v>
      </c>
      <c r="F270" s="232" t="s">
        <v>8276</v>
      </c>
      <c r="G270" s="142"/>
      <c r="H270" s="232" t="s">
        <v>8272</v>
      </c>
      <c r="I270" s="144">
        <v>5975</v>
      </c>
      <c r="J270" s="144">
        <v>315</v>
      </c>
      <c r="K270" s="144">
        <v>463</v>
      </c>
      <c r="L270" s="144">
        <v>145</v>
      </c>
      <c r="M270" s="144">
        <v>15</v>
      </c>
      <c r="N270" s="144">
        <v>21</v>
      </c>
      <c r="O270" s="144"/>
      <c r="P270" s="144"/>
      <c r="Q270" s="144"/>
      <c r="R270" s="148"/>
      <c r="S270" s="148"/>
      <c r="T270" s="145">
        <v>1997</v>
      </c>
      <c r="U270" s="148"/>
      <c r="V270" s="148">
        <v>131</v>
      </c>
      <c r="W270" s="148"/>
      <c r="X270" s="148"/>
      <c r="Y270" s="144">
        <v>131</v>
      </c>
      <c r="Z270" s="232"/>
      <c r="AA270" s="232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</row>
    <row r="271" spans="1:49" ht="24" hidden="1" customHeight="1" x14ac:dyDescent="0.15">
      <c r="A271" s="178" t="s">
        <v>156</v>
      </c>
      <c r="B271" s="147"/>
      <c r="C271" s="232" t="s">
        <v>787</v>
      </c>
      <c r="D271" s="232" t="s">
        <v>8277</v>
      </c>
      <c r="E271" s="232" t="s">
        <v>787</v>
      </c>
      <c r="F271" s="232"/>
      <c r="G271" s="142"/>
      <c r="H271" s="232" t="s">
        <v>8278</v>
      </c>
      <c r="I271" s="144">
        <v>14512</v>
      </c>
      <c r="J271" s="144">
        <v>281</v>
      </c>
      <c r="K271" s="144">
        <v>497</v>
      </c>
      <c r="L271" s="144">
        <v>145</v>
      </c>
      <c r="M271" s="144">
        <v>24</v>
      </c>
      <c r="N271" s="144">
        <v>21</v>
      </c>
      <c r="O271" s="144"/>
      <c r="P271" s="148"/>
      <c r="Q271" s="232"/>
      <c r="R271" s="148"/>
      <c r="S271" s="148"/>
      <c r="T271" s="145">
        <v>2013</v>
      </c>
      <c r="U271" s="148"/>
      <c r="V271" s="148"/>
      <c r="W271" s="148"/>
      <c r="X271" s="148"/>
      <c r="Y271" s="144">
        <v>3859</v>
      </c>
      <c r="Z271" s="232"/>
      <c r="AA271" s="232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</row>
    <row r="272" spans="1:49" ht="24" hidden="1" customHeight="1" x14ac:dyDescent="0.15">
      <c r="A272" s="204" t="s">
        <v>156</v>
      </c>
      <c r="B272" s="147"/>
      <c r="C272" s="232" t="s">
        <v>787</v>
      </c>
      <c r="D272" s="232" t="s">
        <v>8279</v>
      </c>
      <c r="E272" s="232" t="s">
        <v>787</v>
      </c>
      <c r="F272" s="232"/>
      <c r="G272" s="232"/>
      <c r="H272" s="232" t="s">
        <v>2510</v>
      </c>
      <c r="I272" s="144">
        <v>6288</v>
      </c>
      <c r="J272" s="144">
        <v>267.36</v>
      </c>
      <c r="K272" s="144">
        <v>400.58</v>
      </c>
      <c r="L272" s="144">
        <v>145</v>
      </c>
      <c r="M272" s="144">
        <v>21</v>
      </c>
      <c r="N272" s="144">
        <v>4</v>
      </c>
      <c r="O272" s="144"/>
      <c r="P272" s="148"/>
      <c r="Q272" s="232"/>
      <c r="R272" s="148"/>
      <c r="S272" s="148"/>
      <c r="T272" s="145">
        <v>2016</v>
      </c>
      <c r="U272" s="148"/>
      <c r="V272" s="148"/>
      <c r="W272" s="148"/>
      <c r="X272" s="148"/>
      <c r="Y272" s="144">
        <v>851</v>
      </c>
      <c r="Z272" s="232"/>
      <c r="AA272" s="232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</row>
    <row r="273" spans="1:49" ht="24" hidden="1" customHeight="1" x14ac:dyDescent="0.15">
      <c r="A273" s="204" t="s">
        <v>156</v>
      </c>
      <c r="B273" s="147"/>
      <c r="C273" s="232" t="s">
        <v>788</v>
      </c>
      <c r="D273" s="232" t="s">
        <v>8280</v>
      </c>
      <c r="E273" s="232" t="s">
        <v>788</v>
      </c>
      <c r="F273" s="232" t="s">
        <v>8281</v>
      </c>
      <c r="G273" s="232"/>
      <c r="H273" s="232" t="s">
        <v>16496</v>
      </c>
      <c r="I273" s="144">
        <v>26640</v>
      </c>
      <c r="J273" s="144">
        <v>1080.08</v>
      </c>
      <c r="K273" s="144">
        <v>966.02</v>
      </c>
      <c r="L273" s="144">
        <v>145</v>
      </c>
      <c r="M273" s="144">
        <v>7</v>
      </c>
      <c r="N273" s="144">
        <v>6</v>
      </c>
      <c r="O273" s="144">
        <v>6090</v>
      </c>
      <c r="P273" s="148"/>
      <c r="Q273" s="232"/>
      <c r="R273" s="148"/>
      <c r="S273" s="148" t="s">
        <v>8282</v>
      </c>
      <c r="T273" s="145">
        <v>2010</v>
      </c>
      <c r="U273" s="148"/>
      <c r="V273" s="148"/>
      <c r="W273" s="148"/>
      <c r="X273" s="148"/>
      <c r="Y273" s="144">
        <v>4600</v>
      </c>
      <c r="Z273" s="232"/>
      <c r="AA273" s="232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</row>
    <row r="274" spans="1:49" ht="24" hidden="1" customHeight="1" x14ac:dyDescent="0.15">
      <c r="A274" s="204" t="s">
        <v>156</v>
      </c>
      <c r="B274" s="147"/>
      <c r="C274" s="232" t="s">
        <v>788</v>
      </c>
      <c r="D274" s="232" t="s">
        <v>8283</v>
      </c>
      <c r="E274" s="232" t="s">
        <v>788</v>
      </c>
      <c r="F274" s="232" t="s">
        <v>8284</v>
      </c>
      <c r="G274" s="142"/>
      <c r="H274" s="232" t="s">
        <v>16496</v>
      </c>
      <c r="I274" s="144">
        <v>5731</v>
      </c>
      <c r="J274" s="144">
        <v>181.63</v>
      </c>
      <c r="K274" s="144">
        <v>179.32</v>
      </c>
      <c r="L274" s="144">
        <v>145</v>
      </c>
      <c r="M274" s="144">
        <v>6.3</v>
      </c>
      <c r="N274" s="144">
        <v>3</v>
      </c>
      <c r="O274" s="144">
        <v>2740.5</v>
      </c>
      <c r="P274" s="144"/>
      <c r="Q274" s="144"/>
      <c r="R274" s="148"/>
      <c r="S274" s="148" t="s">
        <v>8282</v>
      </c>
      <c r="T274" s="145">
        <v>1996</v>
      </c>
      <c r="U274" s="148">
        <v>30</v>
      </c>
      <c r="V274" s="148"/>
      <c r="W274" s="148"/>
      <c r="X274" s="148"/>
      <c r="Y274" s="144">
        <v>30</v>
      </c>
      <c r="Z274" s="232"/>
      <c r="AA274" s="232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</row>
    <row r="275" spans="1:49" ht="24" hidden="1" customHeight="1" x14ac:dyDescent="0.15">
      <c r="A275" s="204"/>
      <c r="B275" s="147"/>
      <c r="C275" s="232" t="s">
        <v>7358</v>
      </c>
      <c r="D275" s="232" t="s">
        <v>8285</v>
      </c>
      <c r="E275" s="232" t="s">
        <v>7358</v>
      </c>
      <c r="F275" s="232"/>
      <c r="G275" s="232"/>
      <c r="H275" s="232" t="s">
        <v>8286</v>
      </c>
      <c r="I275" s="144">
        <v>16892</v>
      </c>
      <c r="J275" s="144">
        <v>334</v>
      </c>
      <c r="K275" s="144">
        <v>326</v>
      </c>
      <c r="L275" s="144">
        <v>145</v>
      </c>
      <c r="M275" s="144">
        <v>210</v>
      </c>
      <c r="N275" s="144">
        <v>21</v>
      </c>
      <c r="O275" s="144">
        <v>8216</v>
      </c>
      <c r="P275" s="144"/>
      <c r="Q275" s="144"/>
      <c r="R275" s="148"/>
      <c r="S275" s="148"/>
      <c r="T275" s="145">
        <v>2008</v>
      </c>
      <c r="U275" s="148"/>
      <c r="V275" s="148"/>
      <c r="W275" s="148"/>
      <c r="X275" s="148"/>
      <c r="Y275" s="144">
        <v>292</v>
      </c>
      <c r="Z275" s="232"/>
      <c r="AA275" s="232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</row>
    <row r="276" spans="1:49" ht="24" hidden="1" customHeight="1" x14ac:dyDescent="0.15">
      <c r="A276" s="204" t="s">
        <v>93</v>
      </c>
      <c r="B276" s="147"/>
      <c r="C276" s="232" t="s">
        <v>7358</v>
      </c>
      <c r="D276" s="232" t="s">
        <v>4364</v>
      </c>
      <c r="E276" s="232" t="s">
        <v>7358</v>
      </c>
      <c r="F276" s="232"/>
      <c r="G276" s="232"/>
      <c r="H276" s="232" t="s">
        <v>8287</v>
      </c>
      <c r="I276" s="144">
        <v>7200</v>
      </c>
      <c r="J276" s="144">
        <v>318</v>
      </c>
      <c r="K276" s="144">
        <v>452</v>
      </c>
      <c r="L276" s="144">
        <v>140</v>
      </c>
      <c r="M276" s="144">
        <v>33</v>
      </c>
      <c r="N276" s="144">
        <v>4</v>
      </c>
      <c r="O276" s="144">
        <v>7200</v>
      </c>
      <c r="P276" s="144"/>
      <c r="Q276" s="144"/>
      <c r="R276" s="148"/>
      <c r="S276" s="148"/>
      <c r="T276" s="145">
        <v>2011</v>
      </c>
      <c r="U276" s="148"/>
      <c r="V276" s="148"/>
      <c r="W276" s="148"/>
      <c r="X276" s="148"/>
      <c r="Y276" s="144">
        <v>1034</v>
      </c>
      <c r="Z276" s="232"/>
      <c r="AA276" s="232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</row>
    <row r="277" spans="1:49" ht="24" hidden="1" customHeight="1" x14ac:dyDescent="0.15">
      <c r="A277" s="204" t="s">
        <v>156</v>
      </c>
      <c r="B277" s="147"/>
      <c r="C277" s="232" t="s">
        <v>7358</v>
      </c>
      <c r="D277" s="232" t="s">
        <v>8288</v>
      </c>
      <c r="E277" s="232" t="s">
        <v>8289</v>
      </c>
      <c r="F277" s="232"/>
      <c r="G277" s="232"/>
      <c r="H277" s="232" t="s">
        <v>8290</v>
      </c>
      <c r="I277" s="144">
        <v>9978</v>
      </c>
      <c r="J277" s="144">
        <v>416</v>
      </c>
      <c r="K277" s="144">
        <v>416</v>
      </c>
      <c r="L277" s="144">
        <v>145</v>
      </c>
      <c r="M277" s="144">
        <v>32</v>
      </c>
      <c r="N277" s="144">
        <v>3</v>
      </c>
      <c r="O277" s="144">
        <v>4640</v>
      </c>
      <c r="P277" s="144"/>
      <c r="Q277" s="144"/>
      <c r="R277" s="148"/>
      <c r="S277" s="148"/>
      <c r="T277" s="145">
        <v>2016</v>
      </c>
      <c r="U277" s="148"/>
      <c r="V277" s="148"/>
      <c r="W277" s="148"/>
      <c r="X277" s="148"/>
      <c r="Y277" s="144">
        <v>677</v>
      </c>
      <c r="Z277" s="232"/>
      <c r="AA277" s="232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</row>
    <row r="278" spans="1:49" ht="24" hidden="1" customHeight="1" x14ac:dyDescent="0.15">
      <c r="A278" s="178" t="s">
        <v>156</v>
      </c>
      <c r="B278" s="147"/>
      <c r="C278" s="232" t="s">
        <v>7358</v>
      </c>
      <c r="D278" s="232" t="s">
        <v>8262</v>
      </c>
      <c r="E278" s="232" t="s">
        <v>7358</v>
      </c>
      <c r="F278" s="232"/>
      <c r="G278" s="142"/>
      <c r="H278" s="232" t="s">
        <v>13789</v>
      </c>
      <c r="I278" s="144">
        <v>1420</v>
      </c>
      <c r="J278" s="144">
        <v>315</v>
      </c>
      <c r="K278" s="144">
        <v>315</v>
      </c>
      <c r="L278" s="144">
        <v>140</v>
      </c>
      <c r="M278" s="144">
        <v>33</v>
      </c>
      <c r="N278" s="144">
        <v>4</v>
      </c>
      <c r="O278" s="144">
        <v>800</v>
      </c>
      <c r="P278" s="144"/>
      <c r="Q278" s="144"/>
      <c r="R278" s="148"/>
      <c r="S278" s="148"/>
      <c r="T278" s="145">
        <v>2000</v>
      </c>
      <c r="U278" s="148"/>
      <c r="V278" s="148"/>
      <c r="W278" s="148"/>
      <c r="X278" s="148"/>
      <c r="Y278" s="144"/>
      <c r="Z278" s="232"/>
      <c r="AA278" s="232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</row>
    <row r="279" spans="1:49" ht="24" hidden="1" customHeight="1" x14ac:dyDescent="0.2">
      <c r="A279" s="204" t="s">
        <v>156</v>
      </c>
      <c r="B279" s="154"/>
      <c r="C279" s="232" t="s">
        <v>7365</v>
      </c>
      <c r="D279" s="232" t="s">
        <v>8291</v>
      </c>
      <c r="E279" s="232" t="s">
        <v>7365</v>
      </c>
      <c r="F279" s="232" t="s">
        <v>8292</v>
      </c>
      <c r="G279" s="142" t="s">
        <v>7369</v>
      </c>
      <c r="H279" s="232" t="s">
        <v>13712</v>
      </c>
      <c r="I279" s="144">
        <v>6017</v>
      </c>
      <c r="J279" s="144">
        <v>427</v>
      </c>
      <c r="K279" s="144">
        <v>427</v>
      </c>
      <c r="L279" s="144">
        <v>145</v>
      </c>
      <c r="M279" s="144">
        <v>28</v>
      </c>
      <c r="N279" s="144">
        <v>27</v>
      </c>
      <c r="O279" s="144">
        <v>4060</v>
      </c>
      <c r="P279" s="144"/>
      <c r="Q279" s="144">
        <v>700</v>
      </c>
      <c r="R279" s="148"/>
      <c r="S279" s="148" t="s">
        <v>8293</v>
      </c>
      <c r="T279" s="145">
        <v>2000</v>
      </c>
      <c r="U279" s="148">
        <v>5</v>
      </c>
      <c r="V279" s="148"/>
      <c r="W279" s="148"/>
      <c r="X279" s="148"/>
      <c r="Y279" s="144">
        <v>5</v>
      </c>
      <c r="Z279" s="232"/>
      <c r="AA279" s="232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</row>
    <row r="280" spans="1:49" ht="24" hidden="1" customHeight="1" x14ac:dyDescent="0.15">
      <c r="A280" s="204" t="s">
        <v>93</v>
      </c>
      <c r="B280" s="147"/>
      <c r="C280" s="232" t="s">
        <v>7365</v>
      </c>
      <c r="D280" s="232" t="s">
        <v>8294</v>
      </c>
      <c r="E280" s="232" t="s">
        <v>7365</v>
      </c>
      <c r="F280" s="232"/>
      <c r="G280" s="142"/>
      <c r="H280" s="232" t="s">
        <v>13712</v>
      </c>
      <c r="I280" s="144">
        <v>3444</v>
      </c>
      <c r="J280" s="144">
        <v>314</v>
      </c>
      <c r="K280" s="144">
        <v>332</v>
      </c>
      <c r="L280" s="144">
        <v>145</v>
      </c>
      <c r="M280" s="144">
        <v>28</v>
      </c>
      <c r="N280" s="144">
        <v>21</v>
      </c>
      <c r="O280" s="144">
        <v>4060</v>
      </c>
      <c r="P280" s="144"/>
      <c r="Q280" s="144">
        <v>100</v>
      </c>
      <c r="R280" s="148" t="s">
        <v>499</v>
      </c>
      <c r="S280" s="148"/>
      <c r="T280" s="145">
        <v>2009</v>
      </c>
      <c r="U280" s="148"/>
      <c r="V280" s="148"/>
      <c r="W280" s="148"/>
      <c r="X280" s="148"/>
      <c r="Y280" s="144">
        <v>660</v>
      </c>
      <c r="Z280" s="232"/>
      <c r="AA280" s="232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</row>
    <row r="281" spans="1:49" ht="24" hidden="1" customHeight="1" x14ac:dyDescent="0.15">
      <c r="A281" s="204" t="s">
        <v>336</v>
      </c>
      <c r="B281" s="147"/>
      <c r="C281" s="232" t="s">
        <v>7365</v>
      </c>
      <c r="D281" s="232" t="s">
        <v>8295</v>
      </c>
      <c r="E281" s="232" t="s">
        <v>7365</v>
      </c>
      <c r="F281" s="232"/>
      <c r="G281" s="232"/>
      <c r="H281" s="232" t="s">
        <v>7365</v>
      </c>
      <c r="I281" s="144">
        <v>9964</v>
      </c>
      <c r="J281" s="144">
        <v>424</v>
      </c>
      <c r="K281" s="144">
        <v>424</v>
      </c>
      <c r="L281" s="144">
        <v>145</v>
      </c>
      <c r="M281" s="144">
        <v>28</v>
      </c>
      <c r="N281" s="144">
        <v>28</v>
      </c>
      <c r="O281" s="144">
        <v>4060</v>
      </c>
      <c r="P281" s="144"/>
      <c r="Q281" s="144"/>
      <c r="R281" s="148"/>
      <c r="S281" s="148"/>
      <c r="T281" s="145">
        <v>2011</v>
      </c>
      <c r="U281" s="148"/>
      <c r="V281" s="148"/>
      <c r="W281" s="148"/>
      <c r="X281" s="148"/>
      <c r="Y281" s="165">
        <v>1230</v>
      </c>
      <c r="Z281" s="232"/>
      <c r="AA281" s="232"/>
      <c r="AB281" s="148"/>
      <c r="AC281" s="148"/>
      <c r="AD281" s="148"/>
      <c r="AE281" s="136"/>
      <c r="AF281" s="136"/>
      <c r="AG281" s="136"/>
      <c r="AH281" s="148"/>
      <c r="AI281" s="136"/>
      <c r="AJ281" s="136"/>
      <c r="AK281" s="136"/>
      <c r="AL281" s="136"/>
      <c r="AM281" s="148"/>
      <c r="AN281" s="136"/>
      <c r="AO281" s="136"/>
      <c r="AP281" s="136"/>
      <c r="AQ281" s="136"/>
      <c r="AR281" s="148"/>
      <c r="AS281" s="136"/>
      <c r="AT281" s="136"/>
      <c r="AU281" s="136"/>
      <c r="AV281" s="136"/>
      <c r="AW281" s="148"/>
    </row>
    <row r="282" spans="1:49" ht="24" hidden="1" customHeight="1" x14ac:dyDescent="0.15">
      <c r="A282" s="178"/>
      <c r="B282" s="147"/>
      <c r="C282" s="232" t="s">
        <v>7365</v>
      </c>
      <c r="D282" s="232" t="s">
        <v>8296</v>
      </c>
      <c r="E282" s="232" t="s">
        <v>7365</v>
      </c>
      <c r="F282" s="232"/>
      <c r="G282" s="232"/>
      <c r="H282" s="232" t="s">
        <v>7365</v>
      </c>
      <c r="I282" s="144">
        <v>7406</v>
      </c>
      <c r="J282" s="144">
        <v>330</v>
      </c>
      <c r="K282" s="144">
        <v>276</v>
      </c>
      <c r="L282" s="144">
        <v>145</v>
      </c>
      <c r="M282" s="144">
        <v>28</v>
      </c>
      <c r="N282" s="144">
        <v>28</v>
      </c>
      <c r="O282" s="144">
        <v>4060</v>
      </c>
      <c r="P282" s="144"/>
      <c r="Q282" s="144"/>
      <c r="R282" s="148"/>
      <c r="S282" s="148"/>
      <c r="T282" s="145">
        <v>2012</v>
      </c>
      <c r="U282" s="148"/>
      <c r="V282" s="148"/>
      <c r="W282" s="148"/>
      <c r="X282" s="148"/>
      <c r="Y282" s="165">
        <v>766</v>
      </c>
      <c r="Z282" s="232"/>
      <c r="AA282" s="232"/>
      <c r="AB282" s="148"/>
      <c r="AC282" s="148"/>
      <c r="AD282" s="148"/>
      <c r="AE282" s="136"/>
      <c r="AF282" s="136"/>
      <c r="AG282" s="136"/>
      <c r="AH282" s="148"/>
      <c r="AI282" s="136"/>
      <c r="AJ282" s="136"/>
      <c r="AK282" s="136"/>
      <c r="AL282" s="136"/>
      <c r="AM282" s="148"/>
      <c r="AN282" s="136"/>
      <c r="AO282" s="136"/>
      <c r="AP282" s="136"/>
      <c r="AQ282" s="136"/>
      <c r="AR282" s="148"/>
      <c r="AS282" s="136"/>
      <c r="AT282" s="136"/>
      <c r="AU282" s="136"/>
      <c r="AV282" s="136"/>
      <c r="AW282" s="148"/>
    </row>
    <row r="283" spans="1:49" ht="24" hidden="1" customHeight="1" x14ac:dyDescent="0.15">
      <c r="A283" s="178">
        <v>4</v>
      </c>
      <c r="B283" s="147"/>
      <c r="C283" s="232" t="s">
        <v>768</v>
      </c>
      <c r="D283" s="232" t="s">
        <v>8297</v>
      </c>
      <c r="E283" s="232" t="s">
        <v>768</v>
      </c>
      <c r="F283" s="232" t="s">
        <v>7373</v>
      </c>
      <c r="G283" s="232" t="s">
        <v>7374</v>
      </c>
      <c r="H283" s="232" t="s">
        <v>8298</v>
      </c>
      <c r="I283" s="144">
        <v>4336</v>
      </c>
      <c r="J283" s="144">
        <v>321</v>
      </c>
      <c r="K283" s="144">
        <v>373</v>
      </c>
      <c r="L283" s="144">
        <v>145</v>
      </c>
      <c r="M283" s="144"/>
      <c r="N283" s="144">
        <v>3</v>
      </c>
      <c r="O283" s="144"/>
      <c r="P283" s="144">
        <v>30</v>
      </c>
      <c r="Q283" s="144">
        <v>200</v>
      </c>
      <c r="R283" s="148" t="s">
        <v>499</v>
      </c>
      <c r="S283" s="148"/>
      <c r="T283" s="145">
        <v>1998</v>
      </c>
      <c r="U283" s="148"/>
      <c r="V283" s="148"/>
      <c r="W283" s="148"/>
      <c r="X283" s="148"/>
      <c r="Y283" s="165">
        <v>23</v>
      </c>
      <c r="Z283" s="232"/>
      <c r="AA283" s="232"/>
      <c r="AB283" s="148"/>
      <c r="AC283" s="148"/>
      <c r="AD283" s="148"/>
      <c r="AE283" s="136"/>
      <c r="AF283" s="136"/>
      <c r="AG283" s="136"/>
      <c r="AH283" s="148"/>
      <c r="AI283" s="136"/>
      <c r="AJ283" s="136"/>
      <c r="AK283" s="136"/>
      <c r="AL283" s="136"/>
      <c r="AM283" s="148"/>
      <c r="AN283" s="136"/>
      <c r="AO283" s="136"/>
      <c r="AP283" s="136"/>
      <c r="AQ283" s="136"/>
      <c r="AR283" s="148"/>
      <c r="AS283" s="136"/>
      <c r="AT283" s="136"/>
      <c r="AU283" s="136"/>
      <c r="AV283" s="136"/>
      <c r="AW283" s="148"/>
    </row>
    <row r="284" spans="1:49" ht="24" hidden="1" customHeight="1" x14ac:dyDescent="0.15">
      <c r="A284" s="178"/>
      <c r="B284" s="147"/>
      <c r="C284" s="232" t="s">
        <v>7377</v>
      </c>
      <c r="D284" s="232" t="s">
        <v>8299</v>
      </c>
      <c r="E284" s="232" t="s">
        <v>7377</v>
      </c>
      <c r="F284" s="232" t="s">
        <v>489</v>
      </c>
      <c r="G284" s="232" t="s">
        <v>7380</v>
      </c>
      <c r="H284" s="232" t="s">
        <v>15107</v>
      </c>
      <c r="I284" s="144">
        <v>13123</v>
      </c>
      <c r="J284" s="144">
        <v>436</v>
      </c>
      <c r="K284" s="144">
        <v>449</v>
      </c>
      <c r="L284" s="144">
        <v>140</v>
      </c>
      <c r="M284" s="144">
        <v>40</v>
      </c>
      <c r="N284" s="144">
        <v>28</v>
      </c>
      <c r="O284" s="144">
        <v>5600</v>
      </c>
      <c r="P284" s="144"/>
      <c r="Q284" s="144">
        <v>0</v>
      </c>
      <c r="R284" s="148"/>
      <c r="S284" s="148"/>
      <c r="T284" s="145">
        <v>2005</v>
      </c>
      <c r="U284" s="148">
        <v>17</v>
      </c>
      <c r="V284" s="148"/>
      <c r="W284" s="148"/>
      <c r="X284" s="148"/>
      <c r="Y284" s="165">
        <v>1500</v>
      </c>
      <c r="Z284" s="232"/>
      <c r="AA284" s="232"/>
      <c r="AB284" s="148"/>
      <c r="AC284" s="148"/>
      <c r="AD284" s="148"/>
      <c r="AE284" s="136"/>
      <c r="AF284" s="136"/>
      <c r="AG284" s="136"/>
      <c r="AH284" s="148"/>
      <c r="AI284" s="136"/>
      <c r="AJ284" s="136"/>
      <c r="AK284" s="136"/>
      <c r="AL284" s="136"/>
      <c r="AM284" s="148"/>
      <c r="AN284" s="136"/>
      <c r="AO284" s="136"/>
      <c r="AP284" s="136"/>
      <c r="AQ284" s="136"/>
      <c r="AR284" s="148"/>
      <c r="AS284" s="136"/>
      <c r="AT284" s="136"/>
      <c r="AU284" s="136"/>
      <c r="AV284" s="136"/>
      <c r="AW284" s="148"/>
    </row>
    <row r="285" spans="1:49" ht="24" hidden="1" customHeight="1" x14ac:dyDescent="0.15">
      <c r="A285" s="204" t="s">
        <v>156</v>
      </c>
      <c r="B285" s="147"/>
      <c r="C285" s="232" t="s">
        <v>7381</v>
      </c>
      <c r="D285" s="232" t="s">
        <v>8300</v>
      </c>
      <c r="E285" s="232" t="s">
        <v>7381</v>
      </c>
      <c r="F285" s="232" t="s">
        <v>5333</v>
      </c>
      <c r="G285" s="142"/>
      <c r="H285" s="232" t="s">
        <v>17807</v>
      </c>
      <c r="I285" s="144">
        <v>9847</v>
      </c>
      <c r="J285" s="144">
        <v>491</v>
      </c>
      <c r="K285" s="144">
        <v>491</v>
      </c>
      <c r="L285" s="144">
        <v>176</v>
      </c>
      <c r="M285" s="144">
        <v>1</v>
      </c>
      <c r="N285" s="144">
        <v>6</v>
      </c>
      <c r="O285" s="144">
        <v>7920</v>
      </c>
      <c r="P285" s="144"/>
      <c r="Q285" s="144">
        <v>300</v>
      </c>
      <c r="R285" s="148"/>
      <c r="S285" s="148" t="s">
        <v>500</v>
      </c>
      <c r="T285" s="145">
        <v>2003</v>
      </c>
      <c r="U285" s="148">
        <v>586</v>
      </c>
      <c r="V285" s="148">
        <v>270</v>
      </c>
      <c r="W285" s="148"/>
      <c r="X285" s="148"/>
      <c r="Y285" s="144">
        <v>856</v>
      </c>
      <c r="Z285" s="232"/>
      <c r="AA285" s="232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</row>
    <row r="286" spans="1:49" ht="24" hidden="1" customHeight="1" x14ac:dyDescent="0.15">
      <c r="A286" s="204" t="s">
        <v>156</v>
      </c>
      <c r="B286" s="147"/>
      <c r="C286" s="232" t="s">
        <v>7381</v>
      </c>
      <c r="D286" s="232" t="s">
        <v>8301</v>
      </c>
      <c r="E286" s="232" t="s">
        <v>7381</v>
      </c>
      <c r="F286" s="232" t="s">
        <v>5333</v>
      </c>
      <c r="G286" s="142"/>
      <c r="H286" s="232" t="s">
        <v>17807</v>
      </c>
      <c r="I286" s="144">
        <v>1232</v>
      </c>
      <c r="J286" s="144">
        <v>144</v>
      </c>
      <c r="K286" s="144">
        <v>218</v>
      </c>
      <c r="L286" s="144">
        <v>150</v>
      </c>
      <c r="M286" s="144">
        <v>1</v>
      </c>
      <c r="N286" s="144">
        <v>2</v>
      </c>
      <c r="O286" s="144">
        <v>2100</v>
      </c>
      <c r="P286" s="144"/>
      <c r="Q286" s="144">
        <v>200</v>
      </c>
      <c r="R286" s="148"/>
      <c r="S286" s="148" t="s">
        <v>500</v>
      </c>
      <c r="T286" s="145">
        <v>2005</v>
      </c>
      <c r="U286" s="148">
        <v>586</v>
      </c>
      <c r="V286" s="148">
        <v>270</v>
      </c>
      <c r="W286" s="148"/>
      <c r="X286" s="148"/>
      <c r="Y286" s="144">
        <v>350</v>
      </c>
      <c r="Z286" s="232"/>
      <c r="AA286" s="232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</row>
    <row r="287" spans="1:49" ht="24" hidden="1" customHeight="1" x14ac:dyDescent="0.15">
      <c r="A287" s="178" t="s">
        <v>93</v>
      </c>
      <c r="B287" s="147"/>
      <c r="C287" s="232" t="s">
        <v>7381</v>
      </c>
      <c r="D287" s="232" t="s">
        <v>8302</v>
      </c>
      <c r="E287" s="232" t="s">
        <v>7381</v>
      </c>
      <c r="F287" s="232" t="s">
        <v>5333</v>
      </c>
      <c r="G287" s="142"/>
      <c r="H287" s="232" t="s">
        <v>17807</v>
      </c>
      <c r="I287" s="144">
        <v>4725</v>
      </c>
      <c r="J287" s="144">
        <v>207</v>
      </c>
      <c r="K287" s="144">
        <v>198</v>
      </c>
      <c r="L287" s="144">
        <v>150</v>
      </c>
      <c r="M287" s="144">
        <v>1</v>
      </c>
      <c r="N287" s="144">
        <v>3</v>
      </c>
      <c r="O287" s="144">
        <v>3150</v>
      </c>
      <c r="P287" s="148"/>
      <c r="Q287" s="148">
        <v>200</v>
      </c>
      <c r="R287" s="148"/>
      <c r="S287" s="148" t="s">
        <v>500</v>
      </c>
      <c r="T287" s="145">
        <v>2006</v>
      </c>
      <c r="U287" s="148">
        <v>586</v>
      </c>
      <c r="V287" s="148">
        <v>270</v>
      </c>
      <c r="W287" s="148"/>
      <c r="X287" s="148"/>
      <c r="Y287" s="144">
        <v>350</v>
      </c>
      <c r="Z287" s="232"/>
      <c r="AA287" s="232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</row>
    <row r="288" spans="1:49" ht="24" hidden="1" customHeight="1" x14ac:dyDescent="0.15">
      <c r="A288" s="204"/>
      <c r="B288" s="147"/>
      <c r="C288" s="232" t="s">
        <v>7381</v>
      </c>
      <c r="D288" s="232" t="s">
        <v>8303</v>
      </c>
      <c r="E288" s="232" t="s">
        <v>7381</v>
      </c>
      <c r="F288" s="232" t="s">
        <v>5333</v>
      </c>
      <c r="G288" s="142"/>
      <c r="H288" s="232" t="s">
        <v>17807</v>
      </c>
      <c r="I288" s="144">
        <v>547</v>
      </c>
      <c r="J288" s="144">
        <v>140</v>
      </c>
      <c r="K288" s="144">
        <v>140</v>
      </c>
      <c r="L288" s="144">
        <v>150</v>
      </c>
      <c r="M288" s="144">
        <v>1</v>
      </c>
      <c r="N288" s="144">
        <v>3</v>
      </c>
      <c r="O288" s="144">
        <v>3150</v>
      </c>
      <c r="P288" s="148"/>
      <c r="Q288" s="148">
        <v>150</v>
      </c>
      <c r="R288" s="148"/>
      <c r="S288" s="148" t="s">
        <v>500</v>
      </c>
      <c r="T288" s="145">
        <v>2009</v>
      </c>
      <c r="U288" s="148">
        <v>586</v>
      </c>
      <c r="V288" s="148">
        <v>270</v>
      </c>
      <c r="W288" s="148"/>
      <c r="X288" s="148"/>
      <c r="Y288" s="144">
        <v>480</v>
      </c>
      <c r="Z288" s="232"/>
      <c r="AA288" s="232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</row>
    <row r="289" spans="1:49" ht="24" hidden="1" customHeight="1" x14ac:dyDescent="0.15">
      <c r="A289" s="204"/>
      <c r="B289" s="147"/>
      <c r="C289" s="232" t="s">
        <v>7381</v>
      </c>
      <c r="D289" s="232" t="s">
        <v>8304</v>
      </c>
      <c r="E289" s="232" t="s">
        <v>7381</v>
      </c>
      <c r="F289" s="232" t="s">
        <v>5333</v>
      </c>
      <c r="G289" s="482"/>
      <c r="H289" s="232" t="s">
        <v>17807</v>
      </c>
      <c r="I289" s="144">
        <v>13778</v>
      </c>
      <c r="J289" s="144">
        <v>497.82</v>
      </c>
      <c r="K289" s="144">
        <v>368.4</v>
      </c>
      <c r="L289" s="144">
        <v>145</v>
      </c>
      <c r="M289" s="144">
        <v>1</v>
      </c>
      <c r="N289" s="144">
        <v>4</v>
      </c>
      <c r="O289" s="144">
        <v>4060</v>
      </c>
      <c r="P289" s="144"/>
      <c r="Q289" s="144">
        <v>150</v>
      </c>
      <c r="R289" s="148"/>
      <c r="S289" s="148"/>
      <c r="T289" s="145">
        <v>2016</v>
      </c>
      <c r="U289" s="148"/>
      <c r="V289" s="148"/>
      <c r="W289" s="148"/>
      <c r="X289" s="148"/>
      <c r="Y289" s="144">
        <v>1800</v>
      </c>
      <c r="Z289" s="232"/>
      <c r="AA289" s="232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</row>
    <row r="290" spans="1:49" ht="24" hidden="1" customHeight="1" x14ac:dyDescent="0.15">
      <c r="A290" s="204"/>
      <c r="B290" s="147"/>
      <c r="C290" s="232" t="s">
        <v>7381</v>
      </c>
      <c r="D290" s="232" t="s">
        <v>11083</v>
      </c>
      <c r="E290" s="232" t="s">
        <v>7381</v>
      </c>
      <c r="F290" s="232"/>
      <c r="G290" s="142"/>
      <c r="H290" s="232" t="s">
        <v>17807</v>
      </c>
      <c r="I290" s="144">
        <v>1339</v>
      </c>
      <c r="J290" s="144"/>
      <c r="K290" s="144">
        <v>70</v>
      </c>
      <c r="L290" s="144"/>
      <c r="M290" s="144">
        <v>1</v>
      </c>
      <c r="N290" s="144">
        <v>3</v>
      </c>
      <c r="O290" s="144"/>
      <c r="P290" s="144"/>
      <c r="Q290" s="144"/>
      <c r="R290" s="148"/>
      <c r="S290" s="148"/>
      <c r="T290" s="145">
        <v>1995</v>
      </c>
      <c r="U290" s="148"/>
      <c r="V290" s="148"/>
      <c r="W290" s="148"/>
      <c r="X290" s="148"/>
      <c r="Y290" s="144"/>
      <c r="Z290" s="232"/>
      <c r="AA290" s="232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</row>
    <row r="291" spans="1:49" ht="24" hidden="1" customHeight="1" x14ac:dyDescent="0.15">
      <c r="A291" s="204"/>
      <c r="B291" s="147"/>
      <c r="C291" s="232" t="s">
        <v>7381</v>
      </c>
      <c r="D291" s="232" t="s">
        <v>13790</v>
      </c>
      <c r="E291" s="232" t="s">
        <v>7381</v>
      </c>
      <c r="F291" s="232"/>
      <c r="G291" s="142"/>
      <c r="H291" s="232" t="s">
        <v>17807</v>
      </c>
      <c r="I291" s="144">
        <v>8110</v>
      </c>
      <c r="J291" s="144"/>
      <c r="K291" s="144">
        <v>115</v>
      </c>
      <c r="L291" s="144"/>
      <c r="M291" s="144">
        <v>1</v>
      </c>
      <c r="N291" s="144">
        <v>3</v>
      </c>
      <c r="O291" s="144"/>
      <c r="P291" s="144"/>
      <c r="Q291" s="144"/>
      <c r="R291" s="148"/>
      <c r="S291" s="148"/>
      <c r="T291" s="145">
        <v>1998</v>
      </c>
      <c r="U291" s="148"/>
      <c r="V291" s="148"/>
      <c r="W291" s="148"/>
      <c r="X291" s="148"/>
      <c r="Y291" s="144"/>
      <c r="Z291" s="232"/>
      <c r="AA291" s="232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</row>
    <row r="292" spans="1:49" ht="24" hidden="1" customHeight="1" x14ac:dyDescent="0.15">
      <c r="A292" s="204"/>
      <c r="B292" s="147"/>
      <c r="C292" s="232" t="s">
        <v>7381</v>
      </c>
      <c r="D292" s="232" t="s">
        <v>13791</v>
      </c>
      <c r="E292" s="232" t="s">
        <v>7381</v>
      </c>
      <c r="F292" s="232"/>
      <c r="G292" s="142"/>
      <c r="H292" s="232" t="s">
        <v>17807</v>
      </c>
      <c r="I292" s="144">
        <v>8705</v>
      </c>
      <c r="J292" s="144"/>
      <c r="K292" s="144"/>
      <c r="L292" s="144"/>
      <c r="M292" s="144"/>
      <c r="N292" s="144">
        <v>4</v>
      </c>
      <c r="O292" s="144"/>
      <c r="P292" s="144"/>
      <c r="Q292" s="144"/>
      <c r="R292" s="148"/>
      <c r="S292" s="148"/>
      <c r="T292" s="145">
        <v>1998</v>
      </c>
      <c r="U292" s="148"/>
      <c r="V292" s="148"/>
      <c r="W292" s="148"/>
      <c r="X292" s="148"/>
      <c r="Y292" s="144"/>
      <c r="Z292" s="232"/>
      <c r="AA292" s="232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</row>
    <row r="293" spans="1:49" ht="24" hidden="1" customHeight="1" x14ac:dyDescent="0.15">
      <c r="A293" s="204"/>
      <c r="B293" s="147"/>
      <c r="C293" s="232" t="s">
        <v>7385</v>
      </c>
      <c r="D293" s="232" t="s">
        <v>8305</v>
      </c>
      <c r="E293" s="232" t="s">
        <v>7385</v>
      </c>
      <c r="F293" s="232" t="s">
        <v>8306</v>
      </c>
      <c r="G293" s="142"/>
      <c r="H293" s="232" t="s">
        <v>7385</v>
      </c>
      <c r="I293" s="144">
        <v>20322</v>
      </c>
      <c r="J293" s="144">
        <v>165.2</v>
      </c>
      <c r="K293" s="144">
        <v>165.2</v>
      </c>
      <c r="L293" s="144">
        <v>145</v>
      </c>
      <c r="M293" s="144">
        <v>80</v>
      </c>
      <c r="N293" s="144">
        <v>28</v>
      </c>
      <c r="O293" s="144">
        <v>20464</v>
      </c>
      <c r="P293" s="144">
        <v>50</v>
      </c>
      <c r="Q293" s="144">
        <v>100</v>
      </c>
      <c r="R293" s="148" t="s">
        <v>499</v>
      </c>
      <c r="S293" s="148"/>
      <c r="T293" s="145">
        <v>2007</v>
      </c>
      <c r="U293" s="148">
        <v>30000000</v>
      </c>
      <c r="V293" s="148"/>
      <c r="W293" s="148">
        <v>61000000</v>
      </c>
      <c r="X293" s="148"/>
      <c r="Y293" s="144">
        <v>213</v>
      </c>
      <c r="Z293" s="232"/>
      <c r="AA293" s="232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</row>
    <row r="294" spans="1:49" ht="24" hidden="1" customHeight="1" x14ac:dyDescent="0.15">
      <c r="A294" s="204"/>
      <c r="B294" s="147"/>
      <c r="C294" s="232" t="s">
        <v>7385</v>
      </c>
      <c r="D294" s="232" t="s">
        <v>8307</v>
      </c>
      <c r="E294" s="232" t="s">
        <v>7385</v>
      </c>
      <c r="F294" s="232"/>
      <c r="G294" s="142"/>
      <c r="H294" s="232" t="s">
        <v>7385</v>
      </c>
      <c r="I294" s="144">
        <v>17245</v>
      </c>
      <c r="J294" s="144">
        <v>235.5</v>
      </c>
      <c r="K294" s="144">
        <v>235.5</v>
      </c>
      <c r="L294" s="144">
        <v>145</v>
      </c>
      <c r="M294" s="144">
        <v>24</v>
      </c>
      <c r="N294" s="144">
        <v>21</v>
      </c>
      <c r="O294" s="144">
        <v>3480</v>
      </c>
      <c r="P294" s="144"/>
      <c r="Q294" s="144"/>
      <c r="R294" s="148"/>
      <c r="S294" s="148"/>
      <c r="T294" s="145">
        <v>2014</v>
      </c>
      <c r="U294" s="148"/>
      <c r="V294" s="148"/>
      <c r="W294" s="148"/>
      <c r="X294" s="148"/>
      <c r="Y294" s="144">
        <v>350</v>
      </c>
      <c r="Z294" s="232"/>
      <c r="AA294" s="232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</row>
    <row r="295" spans="1:49" ht="24" hidden="1" customHeight="1" x14ac:dyDescent="0.15">
      <c r="A295" s="204"/>
      <c r="B295" s="147"/>
      <c r="C295" s="232" t="s">
        <v>789</v>
      </c>
      <c r="D295" s="232" t="s">
        <v>8308</v>
      </c>
      <c r="E295" s="232" t="s">
        <v>789</v>
      </c>
      <c r="F295" s="232" t="s">
        <v>8309</v>
      </c>
      <c r="G295" s="142" t="s">
        <v>790</v>
      </c>
      <c r="H295" s="232" t="s">
        <v>789</v>
      </c>
      <c r="I295" s="144">
        <v>3000</v>
      </c>
      <c r="J295" s="144">
        <v>117</v>
      </c>
      <c r="K295" s="144">
        <v>234</v>
      </c>
      <c r="L295" s="144">
        <v>145</v>
      </c>
      <c r="M295" s="144">
        <v>1</v>
      </c>
      <c r="N295" s="144">
        <v>21</v>
      </c>
      <c r="O295" s="144">
        <v>1742</v>
      </c>
      <c r="P295" s="144"/>
      <c r="Q295" s="144">
        <v>200</v>
      </c>
      <c r="R295" s="148"/>
      <c r="S295" s="148" t="s">
        <v>500</v>
      </c>
      <c r="T295" s="145">
        <v>1995</v>
      </c>
      <c r="U295" s="148">
        <v>60</v>
      </c>
      <c r="V295" s="148"/>
      <c r="W295" s="148"/>
      <c r="X295" s="148"/>
      <c r="Y295" s="144">
        <v>60</v>
      </c>
      <c r="Z295" s="232"/>
      <c r="AA295" s="232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</row>
    <row r="296" spans="1:49" ht="24" hidden="1" customHeight="1" x14ac:dyDescent="0.15">
      <c r="A296" s="178"/>
      <c r="B296" s="147"/>
      <c r="C296" s="232" t="s">
        <v>789</v>
      </c>
      <c r="D296" s="232" t="s">
        <v>2924</v>
      </c>
      <c r="E296" s="232" t="s">
        <v>789</v>
      </c>
      <c r="F296" s="232" t="s">
        <v>8309</v>
      </c>
      <c r="G296" s="142" t="s">
        <v>790</v>
      </c>
      <c r="H296" s="232" t="s">
        <v>789</v>
      </c>
      <c r="I296" s="144">
        <v>5654</v>
      </c>
      <c r="J296" s="144">
        <v>200</v>
      </c>
      <c r="K296" s="144">
        <v>200</v>
      </c>
      <c r="L296" s="144">
        <v>145</v>
      </c>
      <c r="M296" s="144"/>
      <c r="N296" s="144">
        <v>15</v>
      </c>
      <c r="O296" s="144"/>
      <c r="P296" s="144"/>
      <c r="Q296" s="144">
        <v>150</v>
      </c>
      <c r="R296" s="148"/>
      <c r="S296" s="148" t="s">
        <v>500</v>
      </c>
      <c r="T296" s="145">
        <v>2015</v>
      </c>
      <c r="U296" s="148">
        <v>60</v>
      </c>
      <c r="V296" s="148"/>
      <c r="W296" s="148"/>
      <c r="X296" s="148"/>
      <c r="Y296" s="144">
        <v>50</v>
      </c>
      <c r="Z296" s="232"/>
      <c r="AA296" s="232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</row>
    <row r="297" spans="1:49" ht="24" hidden="1" customHeight="1" x14ac:dyDescent="0.2">
      <c r="B297" s="147"/>
      <c r="C297" s="232" t="s">
        <v>2099</v>
      </c>
      <c r="D297" s="232" t="s">
        <v>8310</v>
      </c>
      <c r="E297" s="232" t="s">
        <v>2099</v>
      </c>
      <c r="F297" s="232" t="s">
        <v>7396</v>
      </c>
      <c r="G297" s="142" t="s">
        <v>8311</v>
      </c>
      <c r="H297" s="232" t="s">
        <v>16481</v>
      </c>
      <c r="I297" s="144">
        <v>7420</v>
      </c>
      <c r="J297" s="144">
        <v>604</v>
      </c>
      <c r="K297" s="144">
        <v>469</v>
      </c>
      <c r="L297" s="144">
        <v>145</v>
      </c>
      <c r="M297" s="144">
        <v>32</v>
      </c>
      <c r="N297" s="144">
        <v>28</v>
      </c>
      <c r="O297" s="144">
        <v>5655</v>
      </c>
      <c r="P297" s="148"/>
      <c r="Q297" s="148"/>
      <c r="R297" s="148"/>
      <c r="S297" s="148"/>
      <c r="T297" s="145">
        <v>2008</v>
      </c>
      <c r="U297" s="148">
        <v>92</v>
      </c>
      <c r="V297" s="148"/>
      <c r="W297" s="148"/>
      <c r="X297" s="148"/>
      <c r="Y297" s="144">
        <v>900</v>
      </c>
      <c r="Z297" s="232"/>
      <c r="AA297" s="232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232"/>
    </row>
    <row r="298" spans="1:49" ht="24" hidden="1" customHeight="1" x14ac:dyDescent="0.2">
      <c r="B298" s="154"/>
      <c r="C298" s="232" t="s">
        <v>7399</v>
      </c>
      <c r="D298" s="232" t="s">
        <v>8312</v>
      </c>
      <c r="E298" s="232" t="s">
        <v>7399</v>
      </c>
      <c r="F298" s="232" t="s">
        <v>8313</v>
      </c>
      <c r="G298" s="142"/>
      <c r="H298" s="232" t="s">
        <v>8314</v>
      </c>
      <c r="I298" s="144">
        <v>4160</v>
      </c>
      <c r="J298" s="144">
        <v>231</v>
      </c>
      <c r="K298" s="144">
        <v>324</v>
      </c>
      <c r="L298" s="144">
        <v>145</v>
      </c>
      <c r="M298" s="144">
        <v>20</v>
      </c>
      <c r="N298" s="144">
        <v>2</v>
      </c>
      <c r="O298" s="144">
        <v>1652</v>
      </c>
      <c r="P298" s="144"/>
      <c r="Q298" s="144"/>
      <c r="R298" s="148"/>
      <c r="S298" s="148"/>
      <c r="T298" s="145">
        <v>1995</v>
      </c>
      <c r="U298" s="148">
        <v>150</v>
      </c>
      <c r="V298" s="148"/>
      <c r="W298" s="148"/>
      <c r="X298" s="148"/>
      <c r="Y298" s="144">
        <v>230</v>
      </c>
      <c r="Z298" s="232"/>
      <c r="AA298" s="232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</row>
    <row r="299" spans="1:49" ht="24" hidden="1" customHeight="1" x14ac:dyDescent="0.2">
      <c r="A299" s="131" t="s">
        <v>93</v>
      </c>
      <c r="B299" s="147"/>
      <c r="C299" s="232" t="s">
        <v>7399</v>
      </c>
      <c r="D299" s="232" t="s">
        <v>8315</v>
      </c>
      <c r="E299" s="232" t="s">
        <v>7399</v>
      </c>
      <c r="F299" s="232" t="s">
        <v>8316</v>
      </c>
      <c r="G299" s="232"/>
      <c r="H299" s="232" t="s">
        <v>8317</v>
      </c>
      <c r="I299" s="144">
        <v>10283</v>
      </c>
      <c r="J299" s="144">
        <v>248</v>
      </c>
      <c r="K299" s="144">
        <v>215</v>
      </c>
      <c r="L299" s="144">
        <v>145</v>
      </c>
      <c r="M299" s="144">
        <v>20</v>
      </c>
      <c r="N299" s="144">
        <v>2</v>
      </c>
      <c r="O299" s="144">
        <v>4000</v>
      </c>
      <c r="P299" s="144"/>
      <c r="Q299" s="144"/>
      <c r="R299" s="148"/>
      <c r="S299" s="148"/>
      <c r="T299" s="145">
        <v>2003</v>
      </c>
      <c r="U299" s="148">
        <v>102</v>
      </c>
      <c r="V299" s="148">
        <v>200</v>
      </c>
      <c r="W299" s="148"/>
      <c r="X299" s="148"/>
      <c r="Y299" s="144">
        <v>358</v>
      </c>
      <c r="Z299" s="232"/>
      <c r="AA299" s="232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</row>
    <row r="300" spans="1:49" ht="24" hidden="1" customHeight="1" x14ac:dyDescent="0.2">
      <c r="B300" s="147"/>
      <c r="C300" s="232" t="s">
        <v>7399</v>
      </c>
      <c r="D300" s="232" t="s">
        <v>13792</v>
      </c>
      <c r="E300" s="232" t="s">
        <v>7399</v>
      </c>
      <c r="F300" s="232"/>
      <c r="G300" s="232"/>
      <c r="H300" s="232" t="s">
        <v>13793</v>
      </c>
      <c r="I300" s="144">
        <v>8313</v>
      </c>
      <c r="J300" s="144">
        <v>181.61</v>
      </c>
      <c r="K300" s="144">
        <v>151.19999999999999</v>
      </c>
      <c r="L300" s="144">
        <v>140</v>
      </c>
      <c r="M300" s="144">
        <v>20</v>
      </c>
      <c r="N300" s="144">
        <v>3</v>
      </c>
      <c r="O300" s="144">
        <v>4000</v>
      </c>
      <c r="P300" s="144"/>
      <c r="Q300" s="144"/>
      <c r="R300" s="148"/>
      <c r="S300" s="148"/>
      <c r="T300" s="145">
        <v>2011</v>
      </c>
      <c r="U300" s="148"/>
      <c r="V300" s="148"/>
      <c r="W300" s="148"/>
      <c r="X300" s="148"/>
      <c r="Y300" s="144">
        <v>186</v>
      </c>
      <c r="Z300" s="232"/>
      <c r="AA300" s="232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</row>
    <row r="301" spans="1:49" s="575" customFormat="1" ht="24" hidden="1" customHeight="1" x14ac:dyDescent="0.2">
      <c r="A301" s="1081"/>
      <c r="B301" s="669" t="s">
        <v>83</v>
      </c>
      <c r="C301" s="231" t="s">
        <v>1005</v>
      </c>
      <c r="D301" s="545">
        <f>COUNTA(D302:D306)</f>
        <v>5</v>
      </c>
      <c r="E301" s="240"/>
      <c r="F301" s="240"/>
      <c r="G301" s="568"/>
      <c r="H301" s="240"/>
      <c r="I301" s="241">
        <f>SUM(I302:I306)</f>
        <v>21969</v>
      </c>
      <c r="J301" s="241">
        <f t="shared" ref="J301:K301" si="4">SUM(J302:J306)</f>
        <v>1185</v>
      </c>
      <c r="K301" s="241">
        <f t="shared" si="4"/>
        <v>1017</v>
      </c>
      <c r="L301" s="241"/>
      <c r="M301" s="241"/>
      <c r="N301" s="241"/>
      <c r="O301" s="241"/>
      <c r="P301" s="241"/>
      <c r="Q301" s="241"/>
      <c r="R301" s="240"/>
      <c r="S301" s="240"/>
      <c r="T301" s="543"/>
      <c r="U301" s="240"/>
      <c r="V301" s="240"/>
      <c r="W301" s="240"/>
      <c r="X301" s="240"/>
      <c r="Y301" s="241"/>
      <c r="Z301" s="231"/>
      <c r="AA301" s="231"/>
      <c r="AB301" s="240"/>
      <c r="AC301" s="240"/>
      <c r="AD301" s="240"/>
      <c r="AE301" s="240"/>
      <c r="AF301" s="240"/>
      <c r="AG301" s="240"/>
      <c r="AH301" s="240"/>
      <c r="AI301" s="240"/>
      <c r="AJ301" s="240"/>
      <c r="AK301" s="240"/>
      <c r="AL301" s="240"/>
      <c r="AM301" s="240"/>
      <c r="AN301" s="240"/>
      <c r="AO301" s="240"/>
      <c r="AP301" s="240"/>
      <c r="AQ301" s="240"/>
      <c r="AR301" s="240"/>
      <c r="AS301" s="240"/>
      <c r="AT301" s="240"/>
      <c r="AU301" s="240"/>
      <c r="AV301" s="240"/>
      <c r="AW301" s="240"/>
    </row>
    <row r="302" spans="1:49" ht="24" hidden="1" customHeight="1" x14ac:dyDescent="0.2">
      <c r="B302" s="154"/>
      <c r="C302" s="232" t="s">
        <v>8337</v>
      </c>
      <c r="D302" s="232" t="s">
        <v>9444</v>
      </c>
      <c r="E302" s="232" t="s">
        <v>8339</v>
      </c>
      <c r="F302" s="232" t="s">
        <v>9445</v>
      </c>
      <c r="G302" s="142" t="s">
        <v>8340</v>
      </c>
      <c r="H302" s="232" t="s">
        <v>8341</v>
      </c>
      <c r="I302" s="144">
        <v>5940</v>
      </c>
      <c r="J302" s="144">
        <v>151</v>
      </c>
      <c r="K302" s="144">
        <v>151</v>
      </c>
      <c r="L302" s="144">
        <v>145</v>
      </c>
      <c r="M302" s="144">
        <v>25</v>
      </c>
      <c r="N302" s="144">
        <v>3</v>
      </c>
      <c r="O302" s="144">
        <v>4350</v>
      </c>
      <c r="P302" s="144"/>
      <c r="Q302" s="144">
        <v>100</v>
      </c>
      <c r="R302" s="148"/>
      <c r="S302" s="148"/>
      <c r="T302" s="145">
        <v>1985</v>
      </c>
      <c r="U302" s="148" t="s">
        <v>9446</v>
      </c>
      <c r="V302" s="148"/>
      <c r="W302" s="148"/>
      <c r="X302" s="148"/>
      <c r="Y302" s="144">
        <v>32</v>
      </c>
      <c r="Z302" s="232">
        <v>2002</v>
      </c>
      <c r="AA302" s="232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</row>
    <row r="303" spans="1:49" ht="24" hidden="1" customHeight="1" x14ac:dyDescent="0.2">
      <c r="B303" s="154"/>
      <c r="C303" s="232" t="s">
        <v>8352</v>
      </c>
      <c r="D303" s="232" t="s">
        <v>14138</v>
      </c>
      <c r="E303" s="232" t="s">
        <v>8339</v>
      </c>
      <c r="F303" s="232" t="s">
        <v>8353</v>
      </c>
      <c r="G303" s="166" t="s">
        <v>8354</v>
      </c>
      <c r="H303" s="232" t="s">
        <v>8355</v>
      </c>
      <c r="I303" s="144">
        <v>10440</v>
      </c>
      <c r="J303" s="144">
        <v>504</v>
      </c>
      <c r="K303" s="144">
        <v>336</v>
      </c>
      <c r="L303" s="144">
        <v>145</v>
      </c>
      <c r="M303" s="144">
        <v>44</v>
      </c>
      <c r="N303" s="144">
        <v>30</v>
      </c>
      <c r="O303" s="144">
        <v>6380</v>
      </c>
      <c r="P303" s="144">
        <v>254</v>
      </c>
      <c r="Q303" s="144">
        <v>254</v>
      </c>
      <c r="R303" s="148" t="s">
        <v>499</v>
      </c>
      <c r="S303" s="148" t="s">
        <v>354</v>
      </c>
      <c r="T303" s="145">
        <v>1998</v>
      </c>
      <c r="U303" s="148" t="s">
        <v>8416</v>
      </c>
      <c r="V303" s="148" t="s">
        <v>8416</v>
      </c>
      <c r="W303" s="148" t="s">
        <v>716</v>
      </c>
      <c r="X303" s="148"/>
      <c r="Y303" s="144">
        <v>1200</v>
      </c>
      <c r="Z303" s="232"/>
      <c r="AA303" s="232"/>
      <c r="AB303" s="148"/>
      <c r="AC303" s="148"/>
      <c r="AD303" s="148"/>
      <c r="AE303" s="148"/>
      <c r="AF303" s="148"/>
      <c r="AG303" s="148" t="s">
        <v>9447</v>
      </c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</row>
    <row r="304" spans="1:49" ht="24" hidden="1" customHeight="1" x14ac:dyDescent="0.2">
      <c r="B304" s="154"/>
      <c r="C304" s="232" t="s">
        <v>8352</v>
      </c>
      <c r="D304" s="232" t="s">
        <v>14139</v>
      </c>
      <c r="E304" s="232" t="s">
        <v>8339</v>
      </c>
      <c r="F304" s="232"/>
      <c r="G304" s="142"/>
      <c r="H304" s="232" t="s">
        <v>8355</v>
      </c>
      <c r="I304" s="144">
        <v>5344</v>
      </c>
      <c r="J304" s="144">
        <v>202</v>
      </c>
      <c r="K304" s="144">
        <v>202</v>
      </c>
      <c r="L304" s="144">
        <v>145</v>
      </c>
      <c r="M304" s="144">
        <v>22</v>
      </c>
      <c r="N304" s="144">
        <v>21</v>
      </c>
      <c r="O304" s="144">
        <v>3190</v>
      </c>
      <c r="P304" s="144">
        <v>100</v>
      </c>
      <c r="Q304" s="144">
        <v>100</v>
      </c>
      <c r="R304" s="148"/>
      <c r="S304" s="148"/>
      <c r="T304" s="145">
        <v>2010</v>
      </c>
      <c r="U304" s="148"/>
      <c r="V304" s="148"/>
      <c r="W304" s="148"/>
      <c r="X304" s="148"/>
      <c r="Y304" s="144">
        <v>154</v>
      </c>
      <c r="Z304" s="232"/>
      <c r="AA304" s="232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</row>
    <row r="305" spans="2:49" ht="24" hidden="1" customHeight="1" x14ac:dyDescent="0.2">
      <c r="B305" s="154"/>
      <c r="C305" s="232" t="s">
        <v>8352</v>
      </c>
      <c r="D305" s="232" t="s">
        <v>14140</v>
      </c>
      <c r="E305" s="232" t="s">
        <v>8339</v>
      </c>
      <c r="F305" s="232" t="s">
        <v>8353</v>
      </c>
      <c r="G305" s="166" t="s">
        <v>8354</v>
      </c>
      <c r="H305" s="232" t="s">
        <v>14141</v>
      </c>
      <c r="I305" s="144"/>
      <c r="J305" s="144">
        <v>202</v>
      </c>
      <c r="K305" s="144">
        <v>202</v>
      </c>
      <c r="L305" s="144">
        <v>145</v>
      </c>
      <c r="M305" s="144">
        <v>22</v>
      </c>
      <c r="N305" s="144">
        <v>21</v>
      </c>
      <c r="O305" s="144">
        <v>3190</v>
      </c>
      <c r="P305" s="144">
        <v>100</v>
      </c>
      <c r="Q305" s="144">
        <v>100</v>
      </c>
      <c r="R305" s="148"/>
      <c r="S305" s="148" t="s">
        <v>354</v>
      </c>
      <c r="T305" s="145">
        <v>2010</v>
      </c>
      <c r="U305" s="148" t="s">
        <v>8416</v>
      </c>
      <c r="V305" s="148" t="s">
        <v>8416</v>
      </c>
      <c r="W305" s="148" t="s">
        <v>716</v>
      </c>
      <c r="X305" s="148"/>
      <c r="Y305" s="144">
        <v>84</v>
      </c>
      <c r="Z305" s="232"/>
      <c r="AA305" s="232"/>
      <c r="AB305" s="148"/>
      <c r="AC305" s="148"/>
      <c r="AD305" s="148"/>
      <c r="AE305" s="148"/>
      <c r="AF305" s="148"/>
      <c r="AG305" s="148" t="s">
        <v>9447</v>
      </c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</row>
    <row r="306" spans="2:49" ht="24" hidden="1" customHeight="1" x14ac:dyDescent="0.2">
      <c r="B306" s="1017"/>
      <c r="C306" s="232" t="s">
        <v>8352</v>
      </c>
      <c r="D306" s="232" t="s">
        <v>14142</v>
      </c>
      <c r="E306" s="232" t="s">
        <v>8339</v>
      </c>
      <c r="F306" s="232" t="s">
        <v>8353</v>
      </c>
      <c r="G306" s="166" t="s">
        <v>8354</v>
      </c>
      <c r="H306" s="232" t="s">
        <v>8355</v>
      </c>
      <c r="I306" s="144">
        <v>245</v>
      </c>
      <c r="J306" s="144">
        <v>126</v>
      </c>
      <c r="K306" s="144">
        <v>126</v>
      </c>
      <c r="L306" s="144">
        <v>145</v>
      </c>
      <c r="M306" s="144">
        <v>16</v>
      </c>
      <c r="N306" s="144">
        <v>15</v>
      </c>
      <c r="O306" s="144">
        <v>3132</v>
      </c>
      <c r="P306" s="144">
        <v>100</v>
      </c>
      <c r="Q306" s="144">
        <v>100</v>
      </c>
      <c r="R306" s="148"/>
      <c r="S306" s="148" t="s">
        <v>354</v>
      </c>
      <c r="T306" s="145">
        <v>2002</v>
      </c>
      <c r="U306" s="148" t="s">
        <v>8416</v>
      </c>
      <c r="V306" s="148" t="s">
        <v>8416</v>
      </c>
      <c r="W306" s="148" t="s">
        <v>716</v>
      </c>
      <c r="X306" s="148"/>
      <c r="Y306" s="144">
        <v>30</v>
      </c>
      <c r="Z306" s="232"/>
      <c r="AA306" s="232"/>
      <c r="AB306" s="148"/>
      <c r="AC306" s="148"/>
      <c r="AD306" s="148"/>
      <c r="AE306" s="148"/>
      <c r="AF306" s="148"/>
      <c r="AG306" s="148" t="s">
        <v>9447</v>
      </c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</row>
    <row r="307" spans="2:49" x14ac:dyDescent="0.2">
      <c r="B307" s="131"/>
    </row>
  </sheetData>
  <mergeCells count="24">
    <mergeCell ref="B1:D1"/>
    <mergeCell ref="AH3:AL3"/>
    <mergeCell ref="AB2:AG2"/>
    <mergeCell ref="AH2:AV2"/>
    <mergeCell ref="K2:K3"/>
    <mergeCell ref="L2:O2"/>
    <mergeCell ref="P2:S2"/>
    <mergeCell ref="AM3:AQ3"/>
    <mergeCell ref="J2:J3"/>
    <mergeCell ref="E2:E3"/>
    <mergeCell ref="F2:F3"/>
    <mergeCell ref="H2:H3"/>
    <mergeCell ref="I2:I3"/>
    <mergeCell ref="A2:A3"/>
    <mergeCell ref="B2:B3"/>
    <mergeCell ref="C2:C3"/>
    <mergeCell ref="D2:D3"/>
    <mergeCell ref="AW2:AW3"/>
    <mergeCell ref="T2:T3"/>
    <mergeCell ref="Z2:AA2"/>
    <mergeCell ref="AR3:AV3"/>
    <mergeCell ref="AB3:AC3"/>
    <mergeCell ref="AD3:AF3"/>
    <mergeCell ref="U2:Y3"/>
  </mergeCells>
  <phoneticPr fontId="3" type="noConversion"/>
  <hyperlinks>
    <hyperlink ref="G15" r:id="rId1" tooltip="http://www.stadium.busan.kr/" xr:uid="{00000000-0004-0000-1400-000000000000}"/>
    <hyperlink ref="G27" r:id="rId2" xr:uid="{00000000-0004-0000-1400-000001000000}"/>
    <hyperlink ref="G25" r:id="rId3" xr:uid="{00000000-0004-0000-1400-000002000000}"/>
    <hyperlink ref="G23" r:id="rId4" xr:uid="{00000000-0004-0000-1400-000003000000}"/>
    <hyperlink ref="G24" r:id="rId5" xr:uid="{00000000-0004-0000-1400-000004000000}"/>
    <hyperlink ref="G29" r:id="rId6" xr:uid="{00000000-0004-0000-1400-000005000000}"/>
    <hyperlink ref="G81" r:id="rId7" display="www.pyongta.go.kr" xr:uid="{00000000-0004-0000-1400-000006000000}"/>
    <hyperlink ref="G108" r:id="rId8" xr:uid="{00000000-0004-0000-1400-000007000000}"/>
    <hyperlink ref="G150" r:id="rId9" display="www.jincheon.go.kr" xr:uid="{00000000-0004-0000-1400-000008000000}"/>
    <hyperlink ref="G149" r:id="rId10" xr:uid="{00000000-0004-0000-1400-000009000000}"/>
    <hyperlink ref="G140" r:id="rId11" xr:uid="{00000000-0004-0000-1400-00000A000000}"/>
    <hyperlink ref="G144" r:id="rId12" xr:uid="{00000000-0004-0000-1400-00000B000000}"/>
    <hyperlink ref="G148" r:id="rId13" xr:uid="{00000000-0004-0000-1400-00000C000000}"/>
    <hyperlink ref="G151" r:id="rId14" display="http://sahojeong.cbgs.net " xr:uid="{00000000-0004-0000-1400-00000D000000}"/>
    <hyperlink ref="G145" r:id="rId15" xr:uid="{00000000-0004-0000-1400-00000E000000}"/>
    <hyperlink ref="G146" r:id="rId16" xr:uid="{00000000-0004-0000-1400-00000F000000}"/>
    <hyperlink ref="G153" r:id="rId17" display="www.es21.net" xr:uid="{00000000-0004-0000-1400-000010000000}"/>
    <hyperlink ref="G170" r:id="rId18" display="leeky119@dangin.go.kr" xr:uid="{00000000-0004-0000-1400-000011000000}"/>
    <hyperlink ref="G169" r:id="rId19" display="leeky119@dangin.go.kr" xr:uid="{00000000-0004-0000-1400-000012000000}"/>
    <hyperlink ref="G168" r:id="rId20" display="leeky119@dangin.go.kr" xr:uid="{00000000-0004-0000-1400-000013000000}"/>
    <hyperlink ref="G167" r:id="rId21" display="leeky119@dangin.go.kr" xr:uid="{00000000-0004-0000-1400-000014000000}"/>
    <hyperlink ref="G155" r:id="rId22" display="http://webpage.nate.com/srch_webresult.asp?query=%C3%B5%BE%C8%BD%C3%BB%FD%C8%B0%C3%BC%C0%B0%C7%F9%C0%C7%C8%B8 in:www.ca-sports.net" xr:uid="{00000000-0004-0000-1400-000015000000}"/>
    <hyperlink ref="G185" r:id="rId23" display="www.egimje.net" xr:uid="{00000000-0004-0000-1400-000016000000}"/>
    <hyperlink ref="G237" r:id="rId24" display="www.gyeongju.gyeongbuk.kr" xr:uid="{00000000-0004-0000-1400-000017000000}"/>
    <hyperlink ref="G285" r:id="rId25" display="http://cng.go.kr" xr:uid="{00000000-0004-0000-1400-000018000000}"/>
    <hyperlink ref="G296" r:id="rId26" xr:uid="{00000000-0004-0000-1400-000019000000}"/>
    <hyperlink ref="G302" r:id="rId27" display="www.stadium.seoul.kr" xr:uid="{00000000-0004-0000-1400-00001A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horizontalDpi="300" verticalDpi="300" r:id="rId28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FF"/>
  </sheetPr>
  <dimension ref="A1:BA38"/>
  <sheetViews>
    <sheetView view="pageBreakPreview" topLeftCell="B1" zoomScale="85" zoomScaleNormal="100" zoomScaleSheetLayoutView="85" workbookViewId="0">
      <pane ySplit="5" topLeftCell="A24" activePane="bottomLeft" state="frozen"/>
      <selection activeCell="A17" sqref="A17:L17"/>
      <selection pane="bottomLeft" activeCell="F15" sqref="F15"/>
    </sheetView>
  </sheetViews>
  <sheetFormatPr defaultColWidth="8.88671875" defaultRowHeight="11.25" x14ac:dyDescent="0.2"/>
  <cols>
    <col min="1" max="1" width="8" style="132" hidden="1" customWidth="1"/>
    <col min="2" max="2" width="3.77734375" style="131" customWidth="1"/>
    <col min="3" max="3" width="5.77734375" style="131" customWidth="1"/>
    <col min="4" max="4" width="14.109375" style="132" hidden="1" customWidth="1"/>
    <col min="5" max="5" width="13.33203125" style="209" customWidth="1"/>
    <col min="6" max="6" width="7.44140625" style="131" bestFit="1" customWidth="1"/>
    <col min="7" max="7" width="25.109375" style="131" hidden="1" customWidth="1"/>
    <col min="8" max="8" width="22.21875" style="131" hidden="1" customWidth="1"/>
    <col min="9" max="9" width="11.33203125" style="131" customWidth="1"/>
    <col min="10" max="10" width="7.109375" style="132" customWidth="1"/>
    <col min="11" max="12" width="6" style="132" customWidth="1"/>
    <col min="13" max="13" width="9.77734375" style="132" hidden="1" customWidth="1"/>
    <col min="14" max="14" width="3.77734375" style="132" customWidth="1"/>
    <col min="15" max="16" width="5.33203125" style="132" bestFit="1" customWidth="1"/>
    <col min="17" max="17" width="6.44140625" style="132" bestFit="1" customWidth="1"/>
    <col min="18" max="18" width="6.6640625" style="131" bestFit="1" customWidth="1"/>
    <col min="19" max="19" width="3.77734375" style="132" hidden="1" customWidth="1"/>
    <col min="20" max="22" width="4.77734375" style="132" hidden="1" customWidth="1"/>
    <col min="23" max="23" width="5.88671875" style="132" hidden="1" customWidth="1"/>
    <col min="24" max="24" width="7.44140625" style="132" customWidth="1"/>
    <col min="25" max="25" width="6.5546875" style="132" customWidth="1"/>
    <col min="26" max="26" width="6.33203125" style="131" bestFit="1" customWidth="1"/>
    <col min="27" max="27" width="13.6640625" style="132" hidden="1" customWidth="1"/>
    <col min="28" max="28" width="14.88671875" style="132" hidden="1" customWidth="1"/>
    <col min="29" max="29" width="4.77734375" style="131" bestFit="1" customWidth="1"/>
    <col min="30" max="30" width="8" style="132" hidden="1" customWidth="1"/>
    <col min="31" max="32" width="8.6640625" style="132" hidden="1" customWidth="1"/>
    <col min="33" max="33" width="8" style="132" hidden="1" customWidth="1"/>
    <col min="34" max="34" width="6.44140625" style="132" bestFit="1" customWidth="1"/>
    <col min="35" max="35" width="4" style="132" hidden="1" customWidth="1"/>
    <col min="36" max="36" width="3.33203125" style="132" hidden="1" customWidth="1"/>
    <col min="37" max="37" width="10.44140625" style="132" hidden="1" customWidth="1"/>
    <col min="38" max="39" width="5.77734375" style="132" hidden="1" customWidth="1"/>
    <col min="40" max="40" width="4.44140625" style="132" hidden="1" customWidth="1"/>
    <col min="41" max="41" width="5.77734375" style="132" hidden="1" customWidth="1"/>
    <col min="42" max="42" width="19.5546875" style="132" hidden="1" customWidth="1"/>
    <col min="43" max="43" width="4" style="132" hidden="1" customWidth="1"/>
    <col min="44" max="45" width="4.44140625" style="132" hidden="1" customWidth="1"/>
    <col min="46" max="47" width="7.109375" style="132" hidden="1" customWidth="1"/>
    <col min="48" max="50" width="4.44140625" style="132" hidden="1" customWidth="1"/>
    <col min="51" max="51" width="10.44140625" style="132" customWidth="1"/>
    <col min="52" max="16384" width="8.88671875" style="7"/>
  </cols>
  <sheetData>
    <row r="1" spans="1:53" ht="22.9" customHeight="1" x14ac:dyDescent="0.2">
      <c r="B1" s="1900" t="s">
        <v>386</v>
      </c>
      <c r="C1" s="1900"/>
      <c r="D1" s="1900"/>
      <c r="E1" s="1900"/>
      <c r="Z1" s="1834" t="s">
        <v>276</v>
      </c>
      <c r="AA1" s="1834"/>
      <c r="AB1" s="1834"/>
      <c r="AC1" s="1834"/>
      <c r="AD1" s="1834"/>
      <c r="AE1" s="1834"/>
      <c r="AF1" s="1834"/>
      <c r="AG1" s="1834"/>
      <c r="AH1" s="1834"/>
      <c r="AI1" s="1834"/>
      <c r="AJ1" s="1834"/>
      <c r="AK1" s="1834"/>
      <c r="AL1" s="1834"/>
      <c r="AM1" s="1834"/>
      <c r="AN1" s="1834"/>
      <c r="AO1" s="1834"/>
      <c r="AP1" s="1834"/>
      <c r="AQ1" s="1834"/>
      <c r="AR1" s="1834"/>
      <c r="AS1" s="1834"/>
      <c r="AT1" s="1834"/>
      <c r="AU1" s="1834"/>
      <c r="AV1" s="1834"/>
      <c r="AW1" s="1834"/>
      <c r="AX1" s="1834"/>
      <c r="AY1" s="1834"/>
    </row>
    <row r="2" spans="1:53" ht="18" customHeight="1" x14ac:dyDescent="0.15">
      <c r="A2" s="1899" t="s">
        <v>395</v>
      </c>
      <c r="B2" s="1801" t="s">
        <v>396</v>
      </c>
      <c r="C2" s="1801" t="s">
        <v>397</v>
      </c>
      <c r="D2" s="1801" t="s">
        <v>398</v>
      </c>
      <c r="E2" s="1801" t="s">
        <v>399</v>
      </c>
      <c r="F2" s="1801" t="s">
        <v>400</v>
      </c>
      <c r="G2" s="1801" t="s">
        <v>401</v>
      </c>
      <c r="H2" s="246"/>
      <c r="I2" s="1801" t="s">
        <v>402</v>
      </c>
      <c r="J2" s="1801" t="s">
        <v>405</v>
      </c>
      <c r="K2" s="1801" t="s">
        <v>1926</v>
      </c>
      <c r="L2" s="1801" t="s">
        <v>407</v>
      </c>
      <c r="M2" s="1801" t="s">
        <v>70</v>
      </c>
      <c r="N2" s="1801" t="s">
        <v>408</v>
      </c>
      <c r="O2" s="1801"/>
      <c r="P2" s="1801"/>
      <c r="Q2" s="1801"/>
      <c r="R2" s="1801"/>
      <c r="S2" s="1801"/>
      <c r="T2" s="1801"/>
      <c r="U2" s="1801"/>
      <c r="V2" s="1801"/>
      <c r="W2" s="1801"/>
      <c r="X2" s="1801" t="s">
        <v>409</v>
      </c>
      <c r="Y2" s="1801"/>
      <c r="Z2" s="1801"/>
      <c r="AA2" s="1801"/>
      <c r="AB2" s="1801" t="s">
        <v>431</v>
      </c>
      <c r="AC2" s="1801" t="s">
        <v>164</v>
      </c>
      <c r="AD2" s="1831" t="s">
        <v>91</v>
      </c>
      <c r="AE2" s="1831"/>
      <c r="AF2" s="1831"/>
      <c r="AG2" s="1831"/>
      <c r="AH2" s="1831"/>
      <c r="AI2" s="1801" t="s">
        <v>411</v>
      </c>
      <c r="AJ2" s="1801"/>
      <c r="AK2" s="1801" t="s">
        <v>412</v>
      </c>
      <c r="AL2" s="1801"/>
      <c r="AM2" s="1801"/>
      <c r="AN2" s="1801"/>
      <c r="AO2" s="1801"/>
      <c r="AP2" s="1819"/>
      <c r="AQ2" s="1801" t="s">
        <v>413</v>
      </c>
      <c r="AR2" s="1819"/>
      <c r="AS2" s="1819"/>
      <c r="AT2" s="1819"/>
      <c r="AU2" s="1819"/>
      <c r="AV2" s="1819"/>
      <c r="AW2" s="1819"/>
      <c r="AX2" s="1819"/>
      <c r="AY2" s="1801" t="s">
        <v>414</v>
      </c>
    </row>
    <row r="3" spans="1:53" ht="18" customHeight="1" x14ac:dyDescent="0.15">
      <c r="A3" s="1899"/>
      <c r="B3" s="1801"/>
      <c r="C3" s="1801"/>
      <c r="D3" s="1801"/>
      <c r="E3" s="1801"/>
      <c r="F3" s="1801"/>
      <c r="G3" s="1801"/>
      <c r="H3" s="246" t="s">
        <v>469</v>
      </c>
      <c r="I3" s="1801"/>
      <c r="J3" s="1801"/>
      <c r="K3" s="1801"/>
      <c r="L3" s="1801"/>
      <c r="M3" s="1801"/>
      <c r="N3" s="1801" t="s">
        <v>161</v>
      </c>
      <c r="O3" s="1819"/>
      <c r="P3" s="1819"/>
      <c r="Q3" s="1819"/>
      <c r="R3" s="1819"/>
      <c r="S3" s="1801" t="s">
        <v>162</v>
      </c>
      <c r="T3" s="1819"/>
      <c r="U3" s="1819"/>
      <c r="V3" s="1819"/>
      <c r="W3" s="1819"/>
      <c r="X3" s="1801" t="s">
        <v>472</v>
      </c>
      <c r="Y3" s="1801" t="s">
        <v>473</v>
      </c>
      <c r="Z3" s="1801" t="s">
        <v>474</v>
      </c>
      <c r="AA3" s="1801" t="s">
        <v>475</v>
      </c>
      <c r="AB3" s="1801"/>
      <c r="AC3" s="1801"/>
      <c r="AD3" s="1815"/>
      <c r="AE3" s="1815"/>
      <c r="AF3" s="1815"/>
      <c r="AG3" s="1815"/>
      <c r="AH3" s="1815"/>
      <c r="AI3" s="1801" t="s">
        <v>476</v>
      </c>
      <c r="AJ3" s="1801" t="s">
        <v>477</v>
      </c>
      <c r="AK3" s="1801" t="s">
        <v>478</v>
      </c>
      <c r="AL3" s="1801"/>
      <c r="AM3" s="1801" t="s">
        <v>479</v>
      </c>
      <c r="AN3" s="1819"/>
      <c r="AO3" s="1819"/>
      <c r="AP3" s="1819" t="s">
        <v>480</v>
      </c>
      <c r="AQ3" s="1801" t="s">
        <v>481</v>
      </c>
      <c r="AR3" s="1819"/>
      <c r="AS3" s="1819"/>
      <c r="AT3" s="1819"/>
      <c r="AU3" s="1819"/>
      <c r="AV3" s="1801" t="s">
        <v>482</v>
      </c>
      <c r="AW3" s="1819"/>
      <c r="AX3" s="1819"/>
      <c r="AY3" s="1801"/>
    </row>
    <row r="4" spans="1:53" ht="18" customHeight="1" x14ac:dyDescent="0.15">
      <c r="A4" s="1899"/>
      <c r="B4" s="1801"/>
      <c r="C4" s="1801"/>
      <c r="D4" s="1801"/>
      <c r="E4" s="1801"/>
      <c r="F4" s="1801"/>
      <c r="G4" s="1801"/>
      <c r="H4" s="246"/>
      <c r="I4" s="1801"/>
      <c r="J4" s="1801"/>
      <c r="K4" s="1801"/>
      <c r="L4" s="1801"/>
      <c r="M4" s="1801"/>
      <c r="N4" s="246" t="s">
        <v>381</v>
      </c>
      <c r="O4" s="246" t="s">
        <v>160</v>
      </c>
      <c r="P4" s="246" t="s">
        <v>376</v>
      </c>
      <c r="Q4" s="246" t="s">
        <v>143</v>
      </c>
      <c r="R4" s="247" t="s">
        <v>168</v>
      </c>
      <c r="S4" s="246" t="s">
        <v>381</v>
      </c>
      <c r="T4" s="246" t="s">
        <v>160</v>
      </c>
      <c r="U4" s="246" t="s">
        <v>376</v>
      </c>
      <c r="V4" s="246" t="s">
        <v>143</v>
      </c>
      <c r="W4" s="246" t="s">
        <v>168</v>
      </c>
      <c r="X4" s="1801"/>
      <c r="Y4" s="1801"/>
      <c r="Z4" s="1801"/>
      <c r="AA4" s="1801"/>
      <c r="AB4" s="1801"/>
      <c r="AC4" s="1801"/>
      <c r="AD4" s="1816"/>
      <c r="AE4" s="1816"/>
      <c r="AF4" s="1816"/>
      <c r="AG4" s="1816"/>
      <c r="AH4" s="1816"/>
      <c r="AI4" s="1801"/>
      <c r="AJ4" s="1801"/>
      <c r="AK4" s="246" t="s">
        <v>170</v>
      </c>
      <c r="AL4" s="246" t="s">
        <v>171</v>
      </c>
      <c r="AM4" s="246" t="s">
        <v>170</v>
      </c>
      <c r="AN4" s="246" t="s">
        <v>172</v>
      </c>
      <c r="AO4" s="246" t="s">
        <v>171</v>
      </c>
      <c r="AP4" s="1819"/>
      <c r="AQ4" s="247" t="s">
        <v>173</v>
      </c>
      <c r="AR4" s="246" t="s">
        <v>174</v>
      </c>
      <c r="AS4" s="246" t="s">
        <v>143</v>
      </c>
      <c r="AT4" s="246" t="s">
        <v>175</v>
      </c>
      <c r="AU4" s="246" t="s">
        <v>176</v>
      </c>
      <c r="AV4" s="246" t="s">
        <v>173</v>
      </c>
      <c r="AW4" s="246" t="s">
        <v>174</v>
      </c>
      <c r="AX4" s="246" t="s">
        <v>143</v>
      </c>
      <c r="AY4" s="1801"/>
    </row>
    <row r="5" spans="1:53" s="577" customFormat="1" ht="27" customHeight="1" x14ac:dyDescent="0.15">
      <c r="A5" s="576"/>
      <c r="B5" s="596" t="s">
        <v>48</v>
      </c>
      <c r="C5" s="231" t="s">
        <v>1</v>
      </c>
      <c r="D5" s="241"/>
      <c r="E5" s="545">
        <f>COUNTA(E6,E8:E9,E11:E12,E14:E15,E16,E17,E19:E23,E25:E28,E30:E32,E34:E35,E36,E37,E38)</f>
        <v>26</v>
      </c>
      <c r="F5" s="231"/>
      <c r="G5" s="231"/>
      <c r="H5" s="231"/>
      <c r="I5" s="231"/>
      <c r="J5" s="241">
        <f>SUM(J6,J8:J9,J11:J12,J14:J15,J16,J17,J19:J23,J25:J28,J30:J32,J33,J36,J37,J38)</f>
        <v>666569</v>
      </c>
      <c r="K5" s="241">
        <f>SUM(K6,K8:K9,K11:K12,K14:K15,K16,K17,K19:K23,K25:K28,K30:K32,K33,K36,K37,K38)</f>
        <v>23767.53</v>
      </c>
      <c r="L5" s="241">
        <f>SUM(L6,L8:L9,L11:L12,L14:L15,L16,L17,L19:L23,L25:L28,L30:L32,L33,L36,L37,L38)</f>
        <v>30224.880000000001</v>
      </c>
      <c r="M5" s="241"/>
      <c r="N5" s="241"/>
      <c r="O5" s="241"/>
      <c r="P5" s="241"/>
      <c r="Q5" s="241"/>
      <c r="R5" s="236"/>
      <c r="S5" s="241"/>
      <c r="T5" s="241"/>
      <c r="U5" s="241"/>
      <c r="V5" s="241"/>
      <c r="W5" s="241"/>
      <c r="X5" s="241"/>
      <c r="Y5" s="241"/>
      <c r="Z5" s="231"/>
      <c r="AA5" s="241"/>
      <c r="AB5" s="241"/>
      <c r="AC5" s="23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8"/>
      <c r="AQ5" s="248"/>
      <c r="AR5" s="241"/>
      <c r="AS5" s="241"/>
      <c r="AT5" s="241"/>
      <c r="AU5" s="241"/>
      <c r="AV5" s="241"/>
      <c r="AW5" s="241"/>
      <c r="AX5" s="241"/>
      <c r="AY5" s="241"/>
    </row>
    <row r="6" spans="1:53" s="577" customFormat="1" ht="27" customHeight="1" x14ac:dyDescent="0.2">
      <c r="A6" s="578" t="s">
        <v>178</v>
      </c>
      <c r="B6" s="596" t="s">
        <v>1973</v>
      </c>
      <c r="C6" s="231" t="s">
        <v>794</v>
      </c>
      <c r="D6" s="241" t="s">
        <v>799</v>
      </c>
      <c r="E6" s="231" t="s">
        <v>1416</v>
      </c>
      <c r="F6" s="231" t="s">
        <v>637</v>
      </c>
      <c r="G6" s="231" t="s">
        <v>952</v>
      </c>
      <c r="H6" s="579" t="s">
        <v>639</v>
      </c>
      <c r="I6" s="231" t="s">
        <v>964</v>
      </c>
      <c r="J6" s="241">
        <v>20576</v>
      </c>
      <c r="K6" s="241">
        <v>801</v>
      </c>
      <c r="L6" s="241">
        <v>1195</v>
      </c>
      <c r="M6" s="241" t="s">
        <v>183</v>
      </c>
      <c r="N6" s="241">
        <v>140</v>
      </c>
      <c r="O6" s="241">
        <v>120</v>
      </c>
      <c r="P6" s="241">
        <v>40</v>
      </c>
      <c r="Q6" s="241">
        <v>16800</v>
      </c>
      <c r="R6" s="231" t="s">
        <v>154</v>
      </c>
      <c r="S6" s="241"/>
      <c r="T6" s="241"/>
      <c r="U6" s="241"/>
      <c r="V6" s="241"/>
      <c r="W6" s="241"/>
      <c r="X6" s="241"/>
      <c r="Y6" s="241">
        <v>432</v>
      </c>
      <c r="Z6" s="231" t="s">
        <v>499</v>
      </c>
      <c r="AA6" s="241"/>
      <c r="AB6" s="241"/>
      <c r="AC6" s="231">
        <v>2002</v>
      </c>
      <c r="AD6" s="241"/>
      <c r="AE6" s="241"/>
      <c r="AF6" s="241"/>
      <c r="AG6" s="241"/>
      <c r="AH6" s="241">
        <v>8220</v>
      </c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BA6" s="1652" t="s">
        <v>20755</v>
      </c>
    </row>
    <row r="7" spans="1:53" s="577" customFormat="1" ht="27" customHeight="1" x14ac:dyDescent="0.2">
      <c r="A7" s="578" t="s">
        <v>178</v>
      </c>
      <c r="B7" s="592" t="s">
        <v>289</v>
      </c>
      <c r="C7" s="231" t="s">
        <v>1</v>
      </c>
      <c r="D7" s="241"/>
      <c r="E7" s="545">
        <f>COUNTA(E8:E9)</f>
        <v>2</v>
      </c>
      <c r="F7" s="231"/>
      <c r="G7" s="580"/>
      <c r="H7" s="567"/>
      <c r="I7" s="231"/>
      <c r="J7" s="241">
        <f>SUM(J8:J9)</f>
        <v>30891</v>
      </c>
      <c r="K7" s="241">
        <f>SUM(K8:K9)</f>
        <v>336</v>
      </c>
      <c r="L7" s="241">
        <f>SUM(L8:L9)</f>
        <v>458</v>
      </c>
      <c r="M7" s="241"/>
      <c r="N7" s="241"/>
      <c r="O7" s="241"/>
      <c r="P7" s="581"/>
      <c r="Q7" s="241"/>
      <c r="R7" s="231"/>
      <c r="S7" s="241"/>
      <c r="T7" s="241"/>
      <c r="U7" s="241"/>
      <c r="V7" s="241"/>
      <c r="W7" s="241"/>
      <c r="X7" s="241"/>
      <c r="Y7" s="241"/>
      <c r="Z7" s="231"/>
      <c r="AA7" s="241"/>
      <c r="AB7" s="241"/>
      <c r="AC7" s="23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BA7" s="1652" t="s">
        <v>20756</v>
      </c>
    </row>
    <row r="8" spans="1:53" ht="27" customHeight="1" x14ac:dyDescent="0.2">
      <c r="A8" s="208"/>
      <c r="B8" s="147"/>
      <c r="C8" s="232" t="s">
        <v>2336</v>
      </c>
      <c r="D8" s="144" t="s">
        <v>2337</v>
      </c>
      <c r="E8" s="232" t="s">
        <v>2338</v>
      </c>
      <c r="F8" s="232" t="s">
        <v>2224</v>
      </c>
      <c r="G8" s="232" t="s">
        <v>2339</v>
      </c>
      <c r="H8" s="142"/>
      <c r="I8" s="232" t="s">
        <v>2340</v>
      </c>
      <c r="J8" s="144">
        <v>25110</v>
      </c>
      <c r="K8" s="144">
        <v>132</v>
      </c>
      <c r="L8" s="144">
        <v>254</v>
      </c>
      <c r="M8" s="144" t="s">
        <v>2277</v>
      </c>
      <c r="N8" s="144">
        <v>110</v>
      </c>
      <c r="O8" s="144">
        <v>5</v>
      </c>
      <c r="P8" s="144">
        <v>20</v>
      </c>
      <c r="Q8" s="144">
        <v>10100</v>
      </c>
      <c r="R8" s="232" t="s">
        <v>2341</v>
      </c>
      <c r="S8" s="144"/>
      <c r="T8" s="144"/>
      <c r="U8" s="144"/>
      <c r="V8" s="144"/>
      <c r="W8" s="144"/>
      <c r="X8" s="144">
        <v>100</v>
      </c>
      <c r="Y8" s="144">
        <v>100</v>
      </c>
      <c r="Z8" s="232" t="s">
        <v>2342</v>
      </c>
      <c r="AA8" s="144"/>
      <c r="AB8" s="144"/>
      <c r="AC8" s="232">
        <v>2012</v>
      </c>
      <c r="AD8" s="144">
        <v>44209</v>
      </c>
      <c r="AE8" s="144"/>
      <c r="AF8" s="144"/>
      <c r="AG8" s="144"/>
      <c r="AH8" s="144">
        <v>3000</v>
      </c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484"/>
      <c r="AX8" s="484"/>
      <c r="AY8" s="138"/>
      <c r="BA8" s="1652" t="s">
        <v>20757</v>
      </c>
    </row>
    <row r="9" spans="1:53" ht="27" customHeight="1" x14ac:dyDescent="0.2">
      <c r="A9" s="208"/>
      <c r="B9" s="293"/>
      <c r="C9" s="232" t="s">
        <v>2317</v>
      </c>
      <c r="D9" s="144" t="s">
        <v>2343</v>
      </c>
      <c r="E9" s="232" t="s">
        <v>2344</v>
      </c>
      <c r="F9" s="232" t="s">
        <v>2193</v>
      </c>
      <c r="G9" s="232" t="s">
        <v>2345</v>
      </c>
      <c r="H9" s="142"/>
      <c r="I9" s="267" t="s">
        <v>16784</v>
      </c>
      <c r="J9" s="144">
        <v>5781</v>
      </c>
      <c r="K9" s="144">
        <v>204</v>
      </c>
      <c r="L9" s="144">
        <v>204</v>
      </c>
      <c r="M9" s="144" t="s">
        <v>2277</v>
      </c>
      <c r="N9" s="144">
        <v>95</v>
      </c>
      <c r="O9" s="144">
        <v>30</v>
      </c>
      <c r="P9" s="144">
        <v>5</v>
      </c>
      <c r="Q9" s="144">
        <v>2670</v>
      </c>
      <c r="R9" s="232" t="s">
        <v>2219</v>
      </c>
      <c r="S9" s="144"/>
      <c r="T9" s="144"/>
      <c r="U9" s="144"/>
      <c r="V9" s="144"/>
      <c r="W9" s="144"/>
      <c r="X9" s="144"/>
      <c r="Y9" s="144"/>
      <c r="Z9" s="232"/>
      <c r="AA9" s="144"/>
      <c r="AB9" s="144"/>
      <c r="AC9" s="232">
        <v>1982</v>
      </c>
      <c r="AD9" s="144">
        <v>670</v>
      </c>
      <c r="AE9" s="144"/>
      <c r="AF9" s="144"/>
      <c r="AG9" s="144"/>
      <c r="AH9" s="144">
        <v>241</v>
      </c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484"/>
      <c r="AX9" s="484"/>
      <c r="AY9" s="484"/>
      <c r="BA9" s="1652" t="s">
        <v>20758</v>
      </c>
    </row>
    <row r="10" spans="1:53" s="1617" customFormat="1" ht="27" customHeight="1" x14ac:dyDescent="0.2">
      <c r="A10" s="1616" t="s">
        <v>156</v>
      </c>
      <c r="B10" s="988" t="s">
        <v>16801</v>
      </c>
      <c r="C10" s="989" t="s">
        <v>12228</v>
      </c>
      <c r="D10" s="886"/>
      <c r="E10" s="861">
        <f>COUNTA(E11:E12)</f>
        <v>2</v>
      </c>
      <c r="F10" s="989"/>
      <c r="G10" s="989"/>
      <c r="H10" s="1282"/>
      <c r="I10" s="989"/>
      <c r="J10" s="886">
        <f>SUM(J11:J12)</f>
        <v>13061</v>
      </c>
      <c r="K10" s="886">
        <f>SUM(K11:K12)</f>
        <v>7129.4</v>
      </c>
      <c r="L10" s="886">
        <f>SUM(L11:L12)</f>
        <v>6073</v>
      </c>
      <c r="M10" s="886"/>
      <c r="N10" s="886"/>
      <c r="O10" s="886"/>
      <c r="P10" s="886"/>
      <c r="Q10" s="886"/>
      <c r="R10" s="989"/>
      <c r="S10" s="886"/>
      <c r="T10" s="886"/>
      <c r="U10" s="886"/>
      <c r="V10" s="886"/>
      <c r="W10" s="886"/>
      <c r="X10" s="886"/>
      <c r="Y10" s="886"/>
      <c r="Z10" s="989"/>
      <c r="AA10" s="886"/>
      <c r="AB10" s="886"/>
      <c r="AC10" s="989"/>
      <c r="AD10" s="886"/>
      <c r="AE10" s="886"/>
      <c r="AF10" s="886"/>
      <c r="AG10" s="886"/>
      <c r="AH10" s="886"/>
      <c r="AI10" s="886"/>
      <c r="AJ10" s="886"/>
      <c r="AK10" s="886"/>
      <c r="AL10" s="886"/>
      <c r="AM10" s="886"/>
      <c r="AN10" s="886"/>
      <c r="AO10" s="886"/>
      <c r="AP10" s="886"/>
      <c r="AQ10" s="886"/>
      <c r="AR10" s="886"/>
      <c r="AS10" s="886"/>
      <c r="AT10" s="886"/>
      <c r="AU10" s="886"/>
      <c r="AV10" s="886"/>
      <c r="AW10" s="886"/>
      <c r="AX10" s="886"/>
      <c r="AY10" s="886"/>
      <c r="BA10" s="1652" t="s">
        <v>20759</v>
      </c>
    </row>
    <row r="11" spans="1:53" s="1619" customFormat="1" ht="27" customHeight="1" x14ac:dyDescent="0.2">
      <c r="A11" s="1618"/>
      <c r="B11" s="1439"/>
      <c r="C11" s="652" t="s">
        <v>12012</v>
      </c>
      <c r="D11" s="691" t="s">
        <v>14018</v>
      </c>
      <c r="E11" s="652" t="s">
        <v>14019</v>
      </c>
      <c r="F11" s="652" t="s">
        <v>654</v>
      </c>
      <c r="G11" s="652" t="s">
        <v>2721</v>
      </c>
      <c r="H11" s="689" t="s">
        <v>1053</v>
      </c>
      <c r="I11" s="652" t="s">
        <v>894</v>
      </c>
      <c r="J11" s="691">
        <v>6152</v>
      </c>
      <c r="K11" s="691">
        <v>220.4</v>
      </c>
      <c r="L11" s="691">
        <v>370</v>
      </c>
      <c r="M11" s="691" t="s">
        <v>183</v>
      </c>
      <c r="N11" s="691">
        <v>95</v>
      </c>
      <c r="O11" s="691">
        <v>30</v>
      </c>
      <c r="P11" s="691">
        <v>6</v>
      </c>
      <c r="Q11" s="691">
        <v>2580</v>
      </c>
      <c r="R11" s="652" t="s">
        <v>830</v>
      </c>
      <c r="S11" s="691"/>
      <c r="T11" s="691"/>
      <c r="U11" s="691"/>
      <c r="V11" s="691"/>
      <c r="W11" s="691"/>
      <c r="X11" s="691"/>
      <c r="Y11" s="691" t="s">
        <v>417</v>
      </c>
      <c r="Z11" s="652" t="s">
        <v>417</v>
      </c>
      <c r="AA11" s="691" t="s">
        <v>354</v>
      </c>
      <c r="AB11" s="691"/>
      <c r="AC11" s="652">
        <v>2007</v>
      </c>
      <c r="AD11" s="691"/>
      <c r="AE11" s="691">
        <v>101</v>
      </c>
      <c r="AF11" s="691"/>
      <c r="AG11" s="691"/>
      <c r="AH11" s="691">
        <v>575</v>
      </c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 s="691"/>
      <c r="AW11" s="691"/>
      <c r="AX11" s="691"/>
      <c r="AY11" s="691"/>
      <c r="BA11" s="1652" t="s">
        <v>20761</v>
      </c>
    </row>
    <row r="12" spans="1:53" s="1619" customFormat="1" ht="27" customHeight="1" x14ac:dyDescent="0.2">
      <c r="A12" s="1618"/>
      <c r="B12" s="1105"/>
      <c r="C12" s="652" t="s">
        <v>865</v>
      </c>
      <c r="D12" s="691"/>
      <c r="E12" s="652" t="s">
        <v>14020</v>
      </c>
      <c r="F12" s="652" t="s">
        <v>654</v>
      </c>
      <c r="G12" s="652"/>
      <c r="H12" s="689"/>
      <c r="I12" s="652" t="s">
        <v>2510</v>
      </c>
      <c r="J12" s="691">
        <v>6909</v>
      </c>
      <c r="K12" s="691">
        <v>6909</v>
      </c>
      <c r="L12" s="691">
        <v>5703</v>
      </c>
      <c r="M12" s="691"/>
      <c r="N12" s="691"/>
      <c r="O12" s="691"/>
      <c r="P12" s="691"/>
      <c r="Q12" s="691">
        <v>28750</v>
      </c>
      <c r="R12" s="652" t="s">
        <v>830</v>
      </c>
      <c r="S12" s="691">
        <v>1181</v>
      </c>
      <c r="T12" s="691">
        <v>1181</v>
      </c>
      <c r="U12" s="652" t="s">
        <v>499</v>
      </c>
      <c r="V12" s="691"/>
      <c r="W12" s="691"/>
      <c r="X12" s="691">
        <v>1181</v>
      </c>
      <c r="Y12" s="691">
        <v>1181</v>
      </c>
      <c r="Z12" s="652" t="s">
        <v>499</v>
      </c>
      <c r="AA12" s="691"/>
      <c r="AB12" s="691"/>
      <c r="AC12" s="652">
        <v>2013</v>
      </c>
      <c r="AD12" s="691"/>
      <c r="AE12" s="691"/>
      <c r="AF12" s="691"/>
      <c r="AG12" s="691"/>
      <c r="AH12" s="691"/>
      <c r="AI12" s="691"/>
      <c r="AJ12" s="691"/>
      <c r="AK12" s="691"/>
      <c r="AL12" s="691"/>
      <c r="AM12" s="691"/>
      <c r="AN12" s="691"/>
      <c r="AO12" s="691"/>
      <c r="AP12" s="691"/>
      <c r="AQ12" s="691"/>
      <c r="AR12" s="691"/>
      <c r="AS12" s="691"/>
      <c r="AT12" s="691"/>
      <c r="AU12" s="691"/>
      <c r="AV12" s="691"/>
      <c r="AW12" s="691"/>
      <c r="AX12" s="691"/>
      <c r="AY12" s="691"/>
      <c r="BA12" s="1652" t="s">
        <v>20760</v>
      </c>
    </row>
    <row r="13" spans="1:53" s="577" customFormat="1" ht="27" customHeight="1" x14ac:dyDescent="0.2">
      <c r="A13" s="578"/>
      <c r="B13" s="669" t="s">
        <v>348</v>
      </c>
      <c r="C13" s="650" t="s">
        <v>1</v>
      </c>
      <c r="D13" s="665"/>
      <c r="E13" s="676">
        <f>COUNTA(E14:E15)</f>
        <v>2</v>
      </c>
      <c r="F13" s="650"/>
      <c r="G13" s="650"/>
      <c r="H13" s="681"/>
      <c r="I13" s="650"/>
      <c r="J13" s="665">
        <f>SUM(J14:J15)</f>
        <v>45109</v>
      </c>
      <c r="K13" s="665">
        <f>SUM(K14:K15)</f>
        <v>2464</v>
      </c>
      <c r="L13" s="665">
        <f>SUM(L14:L15)</f>
        <v>3433</v>
      </c>
      <c r="M13" s="665"/>
      <c r="N13" s="665"/>
      <c r="O13" s="665"/>
      <c r="P13" s="665"/>
      <c r="Q13" s="665"/>
      <c r="R13" s="650"/>
      <c r="S13" s="665"/>
      <c r="T13" s="665"/>
      <c r="U13" s="665"/>
      <c r="V13" s="665"/>
      <c r="W13" s="665"/>
      <c r="X13" s="665"/>
      <c r="Y13" s="665"/>
      <c r="Z13" s="650"/>
      <c r="AA13" s="665"/>
      <c r="AB13" s="665"/>
      <c r="AC13" s="650"/>
      <c r="AD13" s="665"/>
      <c r="AE13" s="665"/>
      <c r="AF13" s="665"/>
      <c r="AG13" s="665"/>
      <c r="AH13" s="665"/>
      <c r="AI13" s="665"/>
      <c r="AJ13" s="665"/>
      <c r="AK13" s="665"/>
      <c r="AL13" s="665"/>
      <c r="AM13" s="665"/>
      <c r="AN13" s="665"/>
      <c r="AO13" s="665"/>
      <c r="AP13" s="665"/>
      <c r="AQ13" s="665"/>
      <c r="AR13" s="665"/>
      <c r="AS13" s="665"/>
      <c r="AT13" s="665"/>
      <c r="AU13" s="665"/>
      <c r="AV13" s="665"/>
      <c r="AW13" s="665"/>
      <c r="AX13" s="665"/>
      <c r="AY13" s="665"/>
      <c r="BA13" s="1652" t="s">
        <v>20762</v>
      </c>
    </row>
    <row r="14" spans="1:53" ht="27" customHeight="1" x14ac:dyDescent="0.2">
      <c r="A14" s="208" t="s">
        <v>156</v>
      </c>
      <c r="B14" s="147"/>
      <c r="C14" s="625" t="s">
        <v>9342</v>
      </c>
      <c r="D14" s="626" t="s">
        <v>2808</v>
      </c>
      <c r="E14" s="625" t="s">
        <v>9411</v>
      </c>
      <c r="F14" s="625" t="s">
        <v>665</v>
      </c>
      <c r="G14" s="625" t="s">
        <v>2892</v>
      </c>
      <c r="H14" s="644" t="s">
        <v>1480</v>
      </c>
      <c r="I14" s="625" t="s">
        <v>666</v>
      </c>
      <c r="J14" s="660"/>
      <c r="K14" s="626">
        <v>479</v>
      </c>
      <c r="L14" s="626">
        <v>463</v>
      </c>
      <c r="M14" s="626" t="s">
        <v>183</v>
      </c>
      <c r="N14" s="626">
        <v>95</v>
      </c>
      <c r="O14" s="626">
        <v>4</v>
      </c>
      <c r="P14" s="626">
        <v>48</v>
      </c>
      <c r="Q14" s="626">
        <v>13800</v>
      </c>
      <c r="R14" s="625" t="s">
        <v>154</v>
      </c>
      <c r="S14" s="626"/>
      <c r="T14" s="626"/>
      <c r="U14" s="626"/>
      <c r="V14" s="626"/>
      <c r="W14" s="626"/>
      <c r="X14" s="626" t="s">
        <v>417</v>
      </c>
      <c r="Y14" s="626">
        <v>500</v>
      </c>
      <c r="Z14" s="625" t="s">
        <v>417</v>
      </c>
      <c r="AA14" s="626" t="s">
        <v>500</v>
      </c>
      <c r="AB14" s="626"/>
      <c r="AC14" s="625">
        <v>2007</v>
      </c>
      <c r="AD14" s="626"/>
      <c r="AE14" s="626" t="s">
        <v>2556</v>
      </c>
      <c r="AF14" s="626" t="s">
        <v>8416</v>
      </c>
      <c r="AG14" s="626" t="s">
        <v>8446</v>
      </c>
      <c r="AH14" s="626">
        <v>414</v>
      </c>
      <c r="AI14" s="626"/>
      <c r="AJ14" s="626"/>
      <c r="AK14" s="626"/>
      <c r="AL14" s="626"/>
      <c r="AM14" s="626"/>
      <c r="AN14" s="626"/>
      <c r="AO14" s="626"/>
      <c r="AP14" s="626"/>
      <c r="AQ14" s="626"/>
      <c r="AR14" s="626"/>
      <c r="AS14" s="626"/>
      <c r="AT14" s="626"/>
      <c r="AU14" s="626"/>
      <c r="AV14" s="626"/>
      <c r="AW14" s="626"/>
      <c r="AX14" s="626"/>
      <c r="AY14" s="626" t="s">
        <v>9412</v>
      </c>
      <c r="BA14" s="1652" t="s">
        <v>20763</v>
      </c>
    </row>
    <row r="15" spans="1:53" ht="27" customHeight="1" x14ac:dyDescent="0.2">
      <c r="A15" s="208"/>
      <c r="B15" s="147"/>
      <c r="C15" s="625" t="s">
        <v>9413</v>
      </c>
      <c r="D15" s="626" t="s">
        <v>2808</v>
      </c>
      <c r="E15" s="625" t="s">
        <v>9414</v>
      </c>
      <c r="F15" s="625" t="s">
        <v>665</v>
      </c>
      <c r="G15" s="625" t="s">
        <v>2125</v>
      </c>
      <c r="H15" s="644" t="s">
        <v>1480</v>
      </c>
      <c r="I15" s="625" t="s">
        <v>666</v>
      </c>
      <c r="J15" s="660">
        <v>45109</v>
      </c>
      <c r="K15" s="626">
        <v>1985</v>
      </c>
      <c r="L15" s="626">
        <v>2970</v>
      </c>
      <c r="M15" s="626" t="s">
        <v>183</v>
      </c>
      <c r="N15" s="626">
        <v>140</v>
      </c>
      <c r="O15" s="626">
        <v>4</v>
      </c>
      <c r="P15" s="626">
        <v>32</v>
      </c>
      <c r="Q15" s="626">
        <v>29400</v>
      </c>
      <c r="R15" s="625" t="s">
        <v>154</v>
      </c>
      <c r="S15" s="626"/>
      <c r="T15" s="626"/>
      <c r="U15" s="626"/>
      <c r="V15" s="626"/>
      <c r="W15" s="626"/>
      <c r="X15" s="626">
        <v>1085</v>
      </c>
      <c r="Y15" s="626">
        <v>1100</v>
      </c>
      <c r="Z15" s="625" t="s">
        <v>795</v>
      </c>
      <c r="AA15" s="626" t="s">
        <v>500</v>
      </c>
      <c r="AB15" s="626"/>
      <c r="AC15" s="625">
        <v>2015</v>
      </c>
      <c r="AD15" s="626"/>
      <c r="AE15" s="626" t="s">
        <v>2556</v>
      </c>
      <c r="AF15" s="626" t="s">
        <v>8416</v>
      </c>
      <c r="AG15" s="626" t="s">
        <v>8446</v>
      </c>
      <c r="AH15" s="626">
        <v>23700</v>
      </c>
      <c r="AI15" s="626"/>
      <c r="AJ15" s="626"/>
      <c r="AK15" s="626"/>
      <c r="AL15" s="626"/>
      <c r="AM15" s="626"/>
      <c r="AN15" s="626"/>
      <c r="AO15" s="626"/>
      <c r="AP15" s="626"/>
      <c r="AQ15" s="626"/>
      <c r="AR15" s="626"/>
      <c r="AS15" s="626"/>
      <c r="AT15" s="626"/>
      <c r="AU15" s="626"/>
      <c r="AV15" s="626"/>
      <c r="AW15" s="626"/>
      <c r="AX15" s="626"/>
      <c r="AY15" s="626"/>
      <c r="BA15" s="1652" t="s">
        <v>20764</v>
      </c>
    </row>
    <row r="16" spans="1:53" s="577" customFormat="1" ht="27" customHeight="1" x14ac:dyDescent="0.2">
      <c r="A16" s="578" t="s">
        <v>156</v>
      </c>
      <c r="B16" s="697" t="s">
        <v>2190</v>
      </c>
      <c r="C16" s="650" t="s">
        <v>9342</v>
      </c>
      <c r="D16" s="665" t="s">
        <v>9378</v>
      </c>
      <c r="E16" s="650" t="s">
        <v>9379</v>
      </c>
      <c r="F16" s="650" t="s">
        <v>672</v>
      </c>
      <c r="G16" s="698" t="s">
        <v>9380</v>
      </c>
      <c r="H16" s="681"/>
      <c r="I16" s="650" t="s">
        <v>11783</v>
      </c>
      <c r="J16" s="665">
        <v>4116</v>
      </c>
      <c r="K16" s="665">
        <v>320</v>
      </c>
      <c r="L16" s="665">
        <v>433</v>
      </c>
      <c r="M16" s="665" t="s">
        <v>183</v>
      </c>
      <c r="N16" s="665">
        <v>90</v>
      </c>
      <c r="O16" s="665">
        <v>4</v>
      </c>
      <c r="P16" s="665">
        <v>10</v>
      </c>
      <c r="Q16" s="665">
        <v>3600</v>
      </c>
      <c r="R16" s="650" t="s">
        <v>154</v>
      </c>
      <c r="S16" s="665"/>
      <c r="T16" s="665"/>
      <c r="U16" s="665"/>
      <c r="V16" s="665"/>
      <c r="W16" s="665"/>
      <c r="X16" s="665">
        <v>100</v>
      </c>
      <c r="Y16" s="665">
        <v>100</v>
      </c>
      <c r="Z16" s="650" t="s">
        <v>417</v>
      </c>
      <c r="AA16" s="665" t="s">
        <v>500</v>
      </c>
      <c r="AB16" s="665"/>
      <c r="AC16" s="650">
        <v>1994</v>
      </c>
      <c r="AD16" s="665"/>
      <c r="AE16" s="665">
        <v>309</v>
      </c>
      <c r="AF16" s="665"/>
      <c r="AG16" s="665"/>
      <c r="AH16" s="665">
        <v>309</v>
      </c>
      <c r="AI16" s="665"/>
      <c r="AJ16" s="665"/>
      <c r="AK16" s="665"/>
      <c r="AL16" s="665"/>
      <c r="AM16" s="665"/>
      <c r="AN16" s="665"/>
      <c r="AO16" s="665"/>
      <c r="AP16" s="665"/>
      <c r="AQ16" s="665"/>
      <c r="AR16" s="665"/>
      <c r="AS16" s="665"/>
      <c r="AT16" s="665"/>
      <c r="AU16" s="665"/>
      <c r="AV16" s="665"/>
      <c r="AW16" s="665"/>
      <c r="AX16" s="665"/>
      <c r="AY16" s="665"/>
      <c r="BA16" s="1652" t="s">
        <v>20765</v>
      </c>
    </row>
    <row r="17" spans="1:53" s="577" customFormat="1" ht="30" customHeight="1" x14ac:dyDescent="0.2">
      <c r="A17" s="578"/>
      <c r="B17" s="697" t="s">
        <v>136</v>
      </c>
      <c r="C17" s="650" t="s">
        <v>2317</v>
      </c>
      <c r="D17" s="665"/>
      <c r="E17" s="650" t="s">
        <v>2346</v>
      </c>
      <c r="F17" s="650" t="s">
        <v>2228</v>
      </c>
      <c r="G17" s="698"/>
      <c r="H17" s="681"/>
      <c r="I17" s="650" t="s">
        <v>15552</v>
      </c>
      <c r="J17" s="665">
        <v>103117</v>
      </c>
      <c r="K17" s="665">
        <v>1776</v>
      </c>
      <c r="L17" s="665">
        <v>2814</v>
      </c>
      <c r="M17" s="665"/>
      <c r="N17" s="665">
        <v>245</v>
      </c>
      <c r="O17" s="665">
        <v>135</v>
      </c>
      <c r="P17" s="665">
        <v>80</v>
      </c>
      <c r="Q17" s="665">
        <v>33075</v>
      </c>
      <c r="R17" s="650" t="s">
        <v>2195</v>
      </c>
      <c r="S17" s="665"/>
      <c r="T17" s="665"/>
      <c r="U17" s="665"/>
      <c r="V17" s="665"/>
      <c r="W17" s="665"/>
      <c r="X17" s="665"/>
      <c r="Y17" s="665">
        <v>1176</v>
      </c>
      <c r="Z17" s="650" t="s">
        <v>2199</v>
      </c>
      <c r="AA17" s="665"/>
      <c r="AB17" s="665"/>
      <c r="AC17" s="650">
        <v>2009</v>
      </c>
      <c r="AD17" s="665"/>
      <c r="AE17" s="665"/>
      <c r="AF17" s="665"/>
      <c r="AG17" s="665"/>
      <c r="AH17" s="665">
        <v>18493</v>
      </c>
      <c r="AI17" s="665"/>
      <c r="AJ17" s="665"/>
      <c r="AK17" s="665"/>
      <c r="AL17" s="665"/>
      <c r="AM17" s="665"/>
      <c r="AN17" s="665"/>
      <c r="AO17" s="665"/>
      <c r="AP17" s="665"/>
      <c r="AQ17" s="665"/>
      <c r="AR17" s="665"/>
      <c r="AS17" s="665"/>
      <c r="AT17" s="665"/>
      <c r="AU17" s="665"/>
      <c r="AV17" s="665"/>
      <c r="AW17" s="665"/>
      <c r="AX17" s="665"/>
      <c r="AY17" s="665"/>
      <c r="BA17" s="1652" t="s">
        <v>20766</v>
      </c>
    </row>
    <row r="18" spans="1:53" s="577" customFormat="1" ht="27" customHeight="1" x14ac:dyDescent="0.2">
      <c r="A18" s="578"/>
      <c r="B18" s="669" t="s">
        <v>610</v>
      </c>
      <c r="C18" s="650" t="s">
        <v>1</v>
      </c>
      <c r="D18" s="665"/>
      <c r="E18" s="676">
        <f>COUNTA(E19:E23)</f>
        <v>5</v>
      </c>
      <c r="F18" s="650"/>
      <c r="G18" s="698"/>
      <c r="H18" s="681"/>
      <c r="I18" s="650"/>
      <c r="J18" s="665">
        <f>SUM(J19:J23)</f>
        <v>36840</v>
      </c>
      <c r="K18" s="665">
        <f>SUM(K19:K23)</f>
        <v>1800.18</v>
      </c>
      <c r="L18" s="665">
        <f>SUM(L19:L23)</f>
        <v>4803</v>
      </c>
      <c r="M18" s="665"/>
      <c r="N18" s="665"/>
      <c r="O18" s="665"/>
      <c r="P18" s="822"/>
      <c r="Q18" s="665"/>
      <c r="R18" s="650"/>
      <c r="S18" s="665"/>
      <c r="T18" s="665"/>
      <c r="U18" s="665"/>
      <c r="V18" s="665"/>
      <c r="W18" s="665"/>
      <c r="X18" s="665"/>
      <c r="Y18" s="665"/>
      <c r="Z18" s="650"/>
      <c r="AA18" s="665"/>
      <c r="AB18" s="665"/>
      <c r="AC18" s="650"/>
      <c r="AD18" s="665"/>
      <c r="AE18" s="665"/>
      <c r="AF18" s="665"/>
      <c r="AG18" s="665"/>
      <c r="AH18" s="665"/>
      <c r="AI18" s="665"/>
      <c r="AJ18" s="665"/>
      <c r="AK18" s="665"/>
      <c r="AL18" s="665"/>
      <c r="AM18" s="665"/>
      <c r="AN18" s="665"/>
      <c r="AO18" s="665"/>
      <c r="AP18" s="665"/>
      <c r="AQ18" s="665"/>
      <c r="AR18" s="665"/>
      <c r="AS18" s="665"/>
      <c r="AT18" s="665"/>
      <c r="AU18" s="665"/>
      <c r="AV18" s="665"/>
      <c r="AW18" s="665"/>
      <c r="AX18" s="665"/>
      <c r="AY18" s="665"/>
      <c r="BA18" s="1652" t="s">
        <v>20767</v>
      </c>
    </row>
    <row r="19" spans="1:53" ht="27" customHeight="1" x14ac:dyDescent="0.2">
      <c r="A19" s="208" t="s">
        <v>156</v>
      </c>
      <c r="B19" s="147"/>
      <c r="C19" s="625" t="s">
        <v>3023</v>
      </c>
      <c r="D19" s="626" t="s">
        <v>10227</v>
      </c>
      <c r="E19" s="625" t="s">
        <v>10228</v>
      </c>
      <c r="F19" s="625" t="s">
        <v>3023</v>
      </c>
      <c r="G19" s="625" t="s">
        <v>13487</v>
      </c>
      <c r="H19" s="644"/>
      <c r="I19" s="625" t="s">
        <v>10230</v>
      </c>
      <c r="J19" s="626">
        <v>19109</v>
      </c>
      <c r="K19" s="626">
        <v>415.18</v>
      </c>
      <c r="L19" s="626">
        <v>415</v>
      </c>
      <c r="M19" s="626" t="s">
        <v>183</v>
      </c>
      <c r="N19" s="626">
        <v>125</v>
      </c>
      <c r="O19" s="626">
        <v>6</v>
      </c>
      <c r="P19" s="626" t="s">
        <v>10231</v>
      </c>
      <c r="Q19" s="626">
        <v>415</v>
      </c>
      <c r="R19" s="625" t="s">
        <v>830</v>
      </c>
      <c r="S19" s="626"/>
      <c r="T19" s="626"/>
      <c r="U19" s="626"/>
      <c r="V19" s="626"/>
      <c r="W19" s="626"/>
      <c r="X19" s="626"/>
      <c r="Y19" s="626">
        <v>100</v>
      </c>
      <c r="Z19" s="625" t="s">
        <v>417</v>
      </c>
      <c r="AA19" s="626"/>
      <c r="AB19" s="626"/>
      <c r="AC19" s="625">
        <v>2004</v>
      </c>
      <c r="AD19" s="626">
        <v>44209</v>
      </c>
      <c r="AE19" s="626"/>
      <c r="AF19" s="626"/>
      <c r="AG19" s="626"/>
      <c r="AH19" s="626">
        <v>294</v>
      </c>
      <c r="AI19" s="626"/>
      <c r="AJ19" s="626"/>
      <c r="AK19" s="626"/>
      <c r="AL19" s="626"/>
      <c r="AM19" s="626"/>
      <c r="AN19" s="626"/>
      <c r="AO19" s="626"/>
      <c r="AP19" s="626"/>
      <c r="AQ19" s="626"/>
      <c r="AR19" s="626"/>
      <c r="AS19" s="626"/>
      <c r="AT19" s="626"/>
      <c r="AU19" s="626"/>
      <c r="AV19" s="626"/>
      <c r="AW19" s="614"/>
      <c r="AX19" s="614"/>
      <c r="AY19" s="614"/>
      <c r="BA19" s="1652" t="s">
        <v>20768</v>
      </c>
    </row>
    <row r="20" spans="1:53" ht="38.450000000000003" customHeight="1" x14ac:dyDescent="0.2">
      <c r="A20" s="208">
        <v>2</v>
      </c>
      <c r="B20" s="147"/>
      <c r="C20" s="625" t="s">
        <v>3032</v>
      </c>
      <c r="D20" s="626" t="s">
        <v>10232</v>
      </c>
      <c r="E20" s="625" t="s">
        <v>15957</v>
      </c>
      <c r="F20" s="625" t="s">
        <v>3032</v>
      </c>
      <c r="G20" s="625" t="s">
        <v>10233</v>
      </c>
      <c r="H20" s="644"/>
      <c r="I20" s="625" t="s">
        <v>15621</v>
      </c>
      <c r="J20" s="626">
        <v>3000</v>
      </c>
      <c r="K20" s="626"/>
      <c r="L20" s="626">
        <v>3000</v>
      </c>
      <c r="M20" s="626" t="s">
        <v>183</v>
      </c>
      <c r="N20" s="626">
        <v>60</v>
      </c>
      <c r="O20" s="626">
        <v>30</v>
      </c>
      <c r="P20" s="626">
        <v>3</v>
      </c>
      <c r="Q20" s="626">
        <v>3000</v>
      </c>
      <c r="R20" s="625" t="s">
        <v>154</v>
      </c>
      <c r="S20" s="626"/>
      <c r="T20" s="626"/>
      <c r="U20" s="626"/>
      <c r="V20" s="626"/>
      <c r="W20" s="626"/>
      <c r="X20" s="626"/>
      <c r="Y20" s="626"/>
      <c r="Z20" s="625"/>
      <c r="AA20" s="626"/>
      <c r="AB20" s="626"/>
      <c r="AC20" s="625">
        <v>2013</v>
      </c>
      <c r="AD20" s="626">
        <v>670</v>
      </c>
      <c r="AE20" s="626"/>
      <c r="AF20" s="626"/>
      <c r="AG20" s="626"/>
      <c r="AH20" s="626">
        <v>254</v>
      </c>
      <c r="AI20" s="626"/>
      <c r="AJ20" s="626"/>
      <c r="AK20" s="626"/>
      <c r="AL20" s="626"/>
      <c r="AM20" s="626"/>
      <c r="AN20" s="626"/>
      <c r="AO20" s="626"/>
      <c r="AP20" s="626"/>
      <c r="AQ20" s="626"/>
      <c r="AR20" s="626"/>
      <c r="AS20" s="626"/>
      <c r="AT20" s="626"/>
      <c r="AU20" s="626"/>
      <c r="AV20" s="626"/>
      <c r="AW20" s="614"/>
      <c r="AX20" s="614"/>
      <c r="AY20" s="614"/>
      <c r="BA20" s="1653" t="s">
        <v>20769</v>
      </c>
    </row>
    <row r="21" spans="1:53" ht="25.15" customHeight="1" x14ac:dyDescent="0.2">
      <c r="A21" s="208"/>
      <c r="B21" s="147"/>
      <c r="C21" s="625" t="s">
        <v>3077</v>
      </c>
      <c r="D21" s="626" t="s">
        <v>10234</v>
      </c>
      <c r="E21" s="625" t="s">
        <v>10235</v>
      </c>
      <c r="F21" s="625" t="s">
        <v>3077</v>
      </c>
      <c r="G21" s="625" t="s">
        <v>10236</v>
      </c>
      <c r="H21" s="644"/>
      <c r="I21" s="625" t="s">
        <v>10237</v>
      </c>
      <c r="J21" s="626">
        <v>6720</v>
      </c>
      <c r="K21" s="626">
        <v>687</v>
      </c>
      <c r="L21" s="626">
        <v>690</v>
      </c>
      <c r="M21" s="626" t="s">
        <v>183</v>
      </c>
      <c r="N21" s="626">
        <v>112</v>
      </c>
      <c r="O21" s="626">
        <v>60</v>
      </c>
      <c r="P21" s="626">
        <v>25</v>
      </c>
      <c r="Q21" s="626">
        <v>6720</v>
      </c>
      <c r="R21" s="625" t="s">
        <v>154</v>
      </c>
      <c r="S21" s="626"/>
      <c r="T21" s="626"/>
      <c r="U21" s="626"/>
      <c r="V21" s="626"/>
      <c r="W21" s="626"/>
      <c r="X21" s="626"/>
      <c r="Y21" s="626"/>
      <c r="Z21" s="625"/>
      <c r="AA21" s="626"/>
      <c r="AB21" s="626"/>
      <c r="AC21" s="625">
        <v>2002</v>
      </c>
      <c r="AD21" s="626">
        <v>670</v>
      </c>
      <c r="AE21" s="626"/>
      <c r="AF21" s="626"/>
      <c r="AG21" s="626"/>
      <c r="AH21" s="626">
        <v>670</v>
      </c>
      <c r="AI21" s="626"/>
      <c r="AJ21" s="626"/>
      <c r="AK21" s="626"/>
      <c r="AL21" s="626"/>
      <c r="AM21" s="626"/>
      <c r="AN21" s="626"/>
      <c r="AO21" s="626"/>
      <c r="AP21" s="626"/>
      <c r="AQ21" s="626"/>
      <c r="AR21" s="626"/>
      <c r="AS21" s="626"/>
      <c r="AT21" s="626"/>
      <c r="AU21" s="626"/>
      <c r="AV21" s="626"/>
      <c r="AW21" s="614"/>
      <c r="AX21" s="614"/>
      <c r="AY21" s="614"/>
      <c r="BA21" s="1653" t="s">
        <v>20770</v>
      </c>
    </row>
    <row r="22" spans="1:53" ht="25.15" customHeight="1" x14ac:dyDescent="0.15">
      <c r="A22" s="208">
        <v>3</v>
      </c>
      <c r="B22" s="147"/>
      <c r="C22" s="625" t="s">
        <v>3154</v>
      </c>
      <c r="D22" s="626" t="s">
        <v>12457</v>
      </c>
      <c r="E22" s="625" t="s">
        <v>10240</v>
      </c>
      <c r="F22" s="625" t="s">
        <v>3164</v>
      </c>
      <c r="G22" s="625"/>
      <c r="H22" s="644"/>
      <c r="I22" s="625" t="s">
        <v>3164</v>
      </c>
      <c r="J22" s="626">
        <v>1000</v>
      </c>
      <c r="K22" s="626">
        <v>400</v>
      </c>
      <c r="L22" s="626">
        <v>400</v>
      </c>
      <c r="M22" s="626"/>
      <c r="N22" s="626">
        <v>110</v>
      </c>
      <c r="O22" s="626">
        <v>5</v>
      </c>
      <c r="P22" s="626">
        <v>14</v>
      </c>
      <c r="Q22" s="626">
        <v>800</v>
      </c>
      <c r="R22" s="625" t="s">
        <v>310</v>
      </c>
      <c r="S22" s="626"/>
      <c r="T22" s="626"/>
      <c r="U22" s="626"/>
      <c r="V22" s="626"/>
      <c r="W22" s="626"/>
      <c r="X22" s="626"/>
      <c r="Y22" s="626"/>
      <c r="Z22" s="625"/>
      <c r="AA22" s="626"/>
      <c r="AB22" s="626"/>
      <c r="AC22" s="625">
        <v>2013</v>
      </c>
      <c r="AD22" s="626"/>
      <c r="AE22" s="626"/>
      <c r="AF22" s="626"/>
      <c r="AG22" s="626"/>
      <c r="AH22" s="626">
        <v>4300</v>
      </c>
      <c r="AI22" s="626"/>
      <c r="AJ22" s="626"/>
      <c r="AK22" s="626"/>
      <c r="AL22" s="626"/>
      <c r="AM22" s="626"/>
      <c r="AN22" s="626"/>
      <c r="AO22" s="626"/>
      <c r="AP22" s="626"/>
      <c r="AQ22" s="626"/>
      <c r="AR22" s="626"/>
      <c r="AS22" s="626"/>
      <c r="AT22" s="626"/>
      <c r="AU22" s="626"/>
      <c r="AV22" s="626"/>
      <c r="AW22" s="614"/>
      <c r="AX22" s="614"/>
      <c r="AY22" s="614"/>
    </row>
    <row r="23" spans="1:53" ht="25.15" customHeight="1" x14ac:dyDescent="0.15">
      <c r="A23" s="208"/>
      <c r="B23" s="147"/>
      <c r="C23" s="625" t="s">
        <v>3189</v>
      </c>
      <c r="D23" s="626" t="s">
        <v>10238</v>
      </c>
      <c r="E23" s="625" t="s">
        <v>10239</v>
      </c>
      <c r="F23" s="625" t="s">
        <v>3189</v>
      </c>
      <c r="G23" s="625" t="s">
        <v>10229</v>
      </c>
      <c r="H23" s="644"/>
      <c r="I23" s="625" t="s">
        <v>3189</v>
      </c>
      <c r="J23" s="626">
        <v>7011</v>
      </c>
      <c r="K23" s="626">
        <v>298</v>
      </c>
      <c r="L23" s="626">
        <v>298</v>
      </c>
      <c r="M23" s="626" t="s">
        <v>183</v>
      </c>
      <c r="N23" s="626">
        <v>75</v>
      </c>
      <c r="O23" s="626">
        <v>38</v>
      </c>
      <c r="P23" s="626">
        <v>4</v>
      </c>
      <c r="Q23" s="626">
        <v>2850</v>
      </c>
      <c r="R23" s="625" t="s">
        <v>154</v>
      </c>
      <c r="S23" s="626"/>
      <c r="T23" s="626"/>
      <c r="U23" s="626"/>
      <c r="V23" s="626"/>
      <c r="W23" s="626"/>
      <c r="X23" s="626">
        <v>0</v>
      </c>
      <c r="Y23" s="626">
        <v>0</v>
      </c>
      <c r="Z23" s="625">
        <v>0</v>
      </c>
      <c r="AA23" s="626"/>
      <c r="AB23" s="626"/>
      <c r="AC23" s="625">
        <v>2013</v>
      </c>
      <c r="AD23" s="297">
        <v>44209</v>
      </c>
      <c r="AE23" s="297"/>
      <c r="AF23" s="297"/>
      <c r="AG23" s="297"/>
      <c r="AH23" s="297">
        <v>1000</v>
      </c>
      <c r="AI23" s="626"/>
      <c r="AJ23" s="626"/>
      <c r="AK23" s="626"/>
      <c r="AL23" s="626"/>
      <c r="AM23" s="626"/>
      <c r="AN23" s="626"/>
      <c r="AO23" s="626"/>
      <c r="AP23" s="626"/>
      <c r="AQ23" s="626"/>
      <c r="AR23" s="626"/>
      <c r="AS23" s="626"/>
      <c r="AT23" s="626"/>
      <c r="AU23" s="626"/>
      <c r="AV23" s="626"/>
      <c r="AW23" s="614"/>
      <c r="AX23" s="614"/>
      <c r="AY23" s="614"/>
    </row>
    <row r="24" spans="1:53" s="577" customFormat="1" ht="25.15" customHeight="1" x14ac:dyDescent="0.15">
      <c r="A24" s="578" t="s">
        <v>178</v>
      </c>
      <c r="B24" s="669" t="s">
        <v>57</v>
      </c>
      <c r="C24" s="914" t="s">
        <v>1</v>
      </c>
      <c r="D24" s="665"/>
      <c r="E24" s="676">
        <f>COUNTA(E25:E28)</f>
        <v>4</v>
      </c>
      <c r="F24" s="650"/>
      <c r="G24" s="650"/>
      <c r="H24" s="650"/>
      <c r="I24" s="650"/>
      <c r="J24" s="665">
        <f>SUM(J25:J28)</f>
        <v>140234</v>
      </c>
      <c r="K24" s="665">
        <f>SUM(K25:K28)</f>
        <v>2505.85</v>
      </c>
      <c r="L24" s="665">
        <f>SUM(L25:L28)</f>
        <v>3173.49</v>
      </c>
      <c r="M24" s="665">
        <f>SUM(M25:M28)</f>
        <v>0</v>
      </c>
      <c r="N24" s="665"/>
      <c r="O24" s="665"/>
      <c r="P24" s="665"/>
      <c r="Q24" s="665"/>
      <c r="R24" s="813"/>
      <c r="S24" s="665"/>
      <c r="T24" s="665"/>
      <c r="U24" s="665"/>
      <c r="V24" s="665"/>
      <c r="W24" s="665"/>
      <c r="X24" s="665"/>
      <c r="Y24" s="665"/>
      <c r="Z24" s="650"/>
      <c r="AA24" s="665"/>
      <c r="AB24" s="665"/>
      <c r="AC24" s="650"/>
      <c r="AD24" s="915"/>
      <c r="AE24" s="915"/>
      <c r="AF24" s="915"/>
      <c r="AG24" s="915"/>
      <c r="AH24" s="915"/>
      <c r="AI24" s="665"/>
      <c r="AJ24" s="665"/>
      <c r="AK24" s="665"/>
      <c r="AL24" s="665"/>
      <c r="AM24" s="665"/>
      <c r="AN24" s="665"/>
      <c r="AO24" s="665"/>
      <c r="AP24" s="814"/>
      <c r="AQ24" s="814"/>
      <c r="AR24" s="665"/>
      <c r="AS24" s="665"/>
      <c r="AT24" s="665"/>
      <c r="AU24" s="665"/>
      <c r="AV24" s="665"/>
      <c r="AW24" s="665"/>
      <c r="AX24" s="665"/>
      <c r="AY24" s="665"/>
    </row>
    <row r="25" spans="1:53" ht="25.15" customHeight="1" x14ac:dyDescent="0.15">
      <c r="A25" s="208"/>
      <c r="B25" s="234"/>
      <c r="C25" s="656" t="s">
        <v>695</v>
      </c>
      <c r="D25" s="626" t="s">
        <v>11163</v>
      </c>
      <c r="E25" s="625" t="s">
        <v>11164</v>
      </c>
      <c r="F25" s="625" t="s">
        <v>695</v>
      </c>
      <c r="G25" s="625" t="s">
        <v>92</v>
      </c>
      <c r="H25" s="644" t="s">
        <v>698</v>
      </c>
      <c r="I25" s="625" t="s">
        <v>695</v>
      </c>
      <c r="J25" s="626">
        <v>119463</v>
      </c>
      <c r="K25" s="626">
        <v>984</v>
      </c>
      <c r="L25" s="626">
        <v>1407</v>
      </c>
      <c r="M25" s="626" t="s">
        <v>183</v>
      </c>
      <c r="N25" s="626">
        <v>120</v>
      </c>
      <c r="O25" s="626" t="s">
        <v>11165</v>
      </c>
      <c r="P25" s="626">
        <v>60</v>
      </c>
      <c r="Q25" s="626">
        <v>16160</v>
      </c>
      <c r="R25" s="625" t="s">
        <v>154</v>
      </c>
      <c r="S25" s="626">
        <v>100</v>
      </c>
      <c r="T25" s="626">
        <v>5</v>
      </c>
      <c r="U25" s="626">
        <v>12</v>
      </c>
      <c r="V25" s="626">
        <v>5472</v>
      </c>
      <c r="W25" s="626" t="s">
        <v>330</v>
      </c>
      <c r="X25" s="626">
        <v>1000</v>
      </c>
      <c r="Y25" s="626">
        <v>1000</v>
      </c>
      <c r="Z25" s="625" t="s">
        <v>185</v>
      </c>
      <c r="AA25" s="626" t="s">
        <v>11166</v>
      </c>
      <c r="AB25" s="626" t="s">
        <v>11167</v>
      </c>
      <c r="AC25" s="625">
        <v>1998</v>
      </c>
      <c r="AD25" s="626">
        <v>2735</v>
      </c>
      <c r="AE25" s="626">
        <v>2037</v>
      </c>
      <c r="AF25" s="626">
        <v>1000</v>
      </c>
      <c r="AG25" s="626"/>
      <c r="AH25" s="626">
        <v>5772</v>
      </c>
      <c r="AI25" s="626"/>
      <c r="AJ25" s="626"/>
      <c r="AK25" s="626"/>
      <c r="AL25" s="626"/>
      <c r="AM25" s="626"/>
      <c r="AN25" s="626"/>
      <c r="AO25" s="626"/>
      <c r="AP25" s="626"/>
      <c r="AQ25" s="626"/>
      <c r="AR25" s="626"/>
      <c r="AS25" s="626"/>
      <c r="AT25" s="626"/>
      <c r="AU25" s="626"/>
      <c r="AV25" s="626"/>
      <c r="AW25" s="626"/>
      <c r="AX25" s="626"/>
      <c r="AY25" s="626"/>
    </row>
    <row r="26" spans="1:53" ht="25.15" customHeight="1" x14ac:dyDescent="0.15">
      <c r="A26" s="208"/>
      <c r="B26" s="234"/>
      <c r="C26" s="656" t="s">
        <v>695</v>
      </c>
      <c r="D26" s="626" t="s">
        <v>11163</v>
      </c>
      <c r="E26" s="625" t="s">
        <v>11168</v>
      </c>
      <c r="F26" s="625" t="s">
        <v>695</v>
      </c>
      <c r="G26" s="625" t="s">
        <v>92</v>
      </c>
      <c r="H26" s="644" t="s">
        <v>698</v>
      </c>
      <c r="I26" s="625" t="s">
        <v>695</v>
      </c>
      <c r="J26" s="626">
        <v>5000</v>
      </c>
      <c r="K26" s="626">
        <v>445</v>
      </c>
      <c r="L26" s="626">
        <v>724</v>
      </c>
      <c r="M26" s="626" t="s">
        <v>183</v>
      </c>
      <c r="N26" s="626">
        <v>90</v>
      </c>
      <c r="O26" s="626" t="s">
        <v>11169</v>
      </c>
      <c r="P26" s="626">
        <v>28</v>
      </c>
      <c r="Q26" s="626">
        <v>5000</v>
      </c>
      <c r="R26" s="625" t="s">
        <v>154</v>
      </c>
      <c r="S26" s="626">
        <v>100</v>
      </c>
      <c r="T26" s="626">
        <v>5</v>
      </c>
      <c r="U26" s="626">
        <v>12</v>
      </c>
      <c r="V26" s="626">
        <v>5472</v>
      </c>
      <c r="W26" s="626" t="s">
        <v>330</v>
      </c>
      <c r="X26" s="626">
        <v>1000</v>
      </c>
      <c r="Y26" s="626"/>
      <c r="Z26" s="625"/>
      <c r="AA26" s="626" t="s">
        <v>11166</v>
      </c>
      <c r="AB26" s="626" t="s">
        <v>11167</v>
      </c>
      <c r="AC26" s="625">
        <v>2008</v>
      </c>
      <c r="AD26" s="626">
        <v>2735</v>
      </c>
      <c r="AE26" s="626">
        <v>2037</v>
      </c>
      <c r="AF26" s="626">
        <v>1000</v>
      </c>
      <c r="AG26" s="626"/>
      <c r="AH26" s="626">
        <v>730</v>
      </c>
      <c r="AI26" s="626"/>
      <c r="AJ26" s="626"/>
      <c r="AK26" s="626"/>
      <c r="AL26" s="626"/>
      <c r="AM26" s="626"/>
      <c r="AN26" s="626"/>
      <c r="AO26" s="626"/>
      <c r="AP26" s="626"/>
      <c r="AQ26" s="626"/>
      <c r="AR26" s="626"/>
      <c r="AS26" s="626"/>
      <c r="AT26" s="626"/>
      <c r="AU26" s="626"/>
      <c r="AV26" s="626"/>
      <c r="AW26" s="626"/>
      <c r="AX26" s="626"/>
      <c r="AY26" s="626"/>
    </row>
    <row r="27" spans="1:53" ht="25.15" customHeight="1" x14ac:dyDescent="0.15">
      <c r="A27" s="208"/>
      <c r="B27" s="234"/>
      <c r="C27" s="656" t="s">
        <v>695</v>
      </c>
      <c r="D27" s="626"/>
      <c r="E27" s="625" t="s">
        <v>16105</v>
      </c>
      <c r="F27" s="625" t="s">
        <v>695</v>
      </c>
      <c r="G27" s="625"/>
      <c r="H27" s="644"/>
      <c r="I27" s="725" t="s">
        <v>695</v>
      </c>
      <c r="J27" s="626">
        <v>10037</v>
      </c>
      <c r="K27" s="626">
        <v>673</v>
      </c>
      <c r="L27" s="626">
        <v>688</v>
      </c>
      <c r="M27" s="626"/>
      <c r="N27" s="625">
        <v>90</v>
      </c>
      <c r="O27" s="626" t="s">
        <v>16106</v>
      </c>
      <c r="P27" s="626">
        <v>20</v>
      </c>
      <c r="Q27" s="625">
        <v>2255</v>
      </c>
      <c r="R27" s="625" t="s">
        <v>2198</v>
      </c>
      <c r="S27" s="626"/>
      <c r="T27" s="626"/>
      <c r="U27" s="626"/>
      <c r="V27" s="626"/>
      <c r="W27" s="626"/>
      <c r="X27" s="626"/>
      <c r="Y27" s="626"/>
      <c r="Z27" s="625"/>
      <c r="AA27" s="626"/>
      <c r="AB27" s="626"/>
      <c r="AC27" s="625">
        <v>2014</v>
      </c>
      <c r="AD27" s="626"/>
      <c r="AE27" s="626"/>
      <c r="AF27" s="626"/>
      <c r="AG27" s="626"/>
      <c r="AH27" s="626">
        <v>600</v>
      </c>
      <c r="AI27" s="626"/>
      <c r="AJ27" s="626"/>
      <c r="AK27" s="626"/>
      <c r="AL27" s="626"/>
      <c r="AM27" s="626"/>
      <c r="AN27" s="626"/>
      <c r="AO27" s="626"/>
      <c r="AP27" s="626"/>
      <c r="AQ27" s="626"/>
      <c r="AR27" s="626"/>
      <c r="AS27" s="626"/>
      <c r="AT27" s="626"/>
      <c r="AU27" s="626"/>
      <c r="AV27" s="626"/>
      <c r="AW27" s="626"/>
      <c r="AX27" s="626"/>
      <c r="AY27" s="626"/>
    </row>
    <row r="28" spans="1:53" ht="25.15" customHeight="1" x14ac:dyDescent="0.15">
      <c r="A28" s="208"/>
      <c r="B28" s="916"/>
      <c r="C28" s="656" t="s">
        <v>353</v>
      </c>
      <c r="D28" s="626" t="s">
        <v>11163</v>
      </c>
      <c r="E28" s="625" t="s">
        <v>11170</v>
      </c>
      <c r="F28" s="625" t="s">
        <v>353</v>
      </c>
      <c r="G28" s="625" t="s">
        <v>92</v>
      </c>
      <c r="H28" s="644" t="s">
        <v>698</v>
      </c>
      <c r="I28" s="625" t="s">
        <v>11171</v>
      </c>
      <c r="J28" s="626">
        <v>5734</v>
      </c>
      <c r="K28" s="626">
        <v>403.85</v>
      </c>
      <c r="L28" s="626">
        <v>354.49</v>
      </c>
      <c r="M28" s="626" t="s">
        <v>183</v>
      </c>
      <c r="N28" s="626">
        <v>90</v>
      </c>
      <c r="O28" s="626">
        <v>30</v>
      </c>
      <c r="P28" s="626">
        <v>8</v>
      </c>
      <c r="Q28" s="626">
        <v>2700</v>
      </c>
      <c r="R28" s="625" t="s">
        <v>154</v>
      </c>
      <c r="S28" s="626">
        <v>100</v>
      </c>
      <c r="T28" s="626">
        <v>5</v>
      </c>
      <c r="U28" s="626">
        <v>12</v>
      </c>
      <c r="V28" s="626">
        <v>5472</v>
      </c>
      <c r="W28" s="626" t="s">
        <v>330</v>
      </c>
      <c r="X28" s="626"/>
      <c r="Y28" s="626"/>
      <c r="Z28" s="625"/>
      <c r="AA28" s="626" t="s">
        <v>11166</v>
      </c>
      <c r="AB28" s="626" t="s">
        <v>11167</v>
      </c>
      <c r="AC28" s="625">
        <v>2017</v>
      </c>
      <c r="AD28" s="626">
        <v>2735</v>
      </c>
      <c r="AE28" s="626">
        <v>2037</v>
      </c>
      <c r="AF28" s="626">
        <v>1000</v>
      </c>
      <c r="AG28" s="626"/>
      <c r="AH28" s="626">
        <v>800</v>
      </c>
      <c r="AI28" s="626"/>
      <c r="AJ28" s="626"/>
      <c r="AK28" s="626"/>
      <c r="AL28" s="626"/>
      <c r="AM28" s="626"/>
      <c r="AN28" s="626"/>
      <c r="AO28" s="626"/>
      <c r="AP28" s="626"/>
      <c r="AQ28" s="626"/>
      <c r="AR28" s="626"/>
      <c r="AS28" s="626"/>
      <c r="AT28" s="626"/>
      <c r="AU28" s="626"/>
      <c r="AV28" s="626"/>
      <c r="AW28" s="626"/>
      <c r="AX28" s="626"/>
      <c r="AY28" s="626"/>
    </row>
    <row r="29" spans="1:53" s="577" customFormat="1" ht="25.15" customHeight="1" x14ac:dyDescent="0.15">
      <c r="A29" s="578" t="s">
        <v>178</v>
      </c>
      <c r="B29" s="669" t="s">
        <v>2237</v>
      </c>
      <c r="C29" s="914" t="s">
        <v>1</v>
      </c>
      <c r="D29" s="665"/>
      <c r="E29" s="676">
        <f>COUNTA(E30:E32)</f>
        <v>3</v>
      </c>
      <c r="F29" s="650"/>
      <c r="G29" s="650"/>
      <c r="H29" s="650"/>
      <c r="I29" s="650"/>
      <c r="J29" s="665">
        <f>SUM(J30:J32)</f>
        <v>84092</v>
      </c>
      <c r="K29" s="665">
        <f>SUM(K30:K32)</f>
        <v>2013</v>
      </c>
      <c r="L29" s="665">
        <f>SUM(L30:L32)</f>
        <v>1811.6</v>
      </c>
      <c r="M29" s="665">
        <f>SUM(M30:M32)</f>
        <v>0</v>
      </c>
      <c r="N29" s="665"/>
      <c r="O29" s="665"/>
      <c r="P29" s="665"/>
      <c r="Q29" s="665"/>
      <c r="R29" s="813"/>
      <c r="S29" s="665"/>
      <c r="T29" s="665"/>
      <c r="U29" s="665"/>
      <c r="V29" s="665"/>
      <c r="W29" s="665"/>
      <c r="X29" s="665"/>
      <c r="Y29" s="665"/>
      <c r="Z29" s="650"/>
      <c r="AA29" s="665"/>
      <c r="AB29" s="665"/>
      <c r="AC29" s="650"/>
      <c r="AD29" s="915"/>
      <c r="AE29" s="915"/>
      <c r="AF29" s="915"/>
      <c r="AG29" s="915"/>
      <c r="AH29" s="915"/>
      <c r="AI29" s="665"/>
      <c r="AJ29" s="665"/>
      <c r="AK29" s="665"/>
      <c r="AL29" s="665"/>
      <c r="AM29" s="665"/>
      <c r="AN29" s="665"/>
      <c r="AO29" s="665"/>
      <c r="AP29" s="814"/>
      <c r="AQ29" s="814"/>
      <c r="AR29" s="665"/>
      <c r="AS29" s="665"/>
      <c r="AT29" s="665"/>
      <c r="AU29" s="665"/>
      <c r="AV29" s="665"/>
      <c r="AW29" s="665"/>
      <c r="AX29" s="665"/>
      <c r="AY29" s="665"/>
    </row>
    <row r="30" spans="1:53" ht="25.15" customHeight="1" x14ac:dyDescent="0.15">
      <c r="A30" s="208"/>
      <c r="B30" s="234"/>
      <c r="C30" s="656" t="s">
        <v>495</v>
      </c>
      <c r="D30" s="626" t="s">
        <v>5215</v>
      </c>
      <c r="E30" s="625" t="s">
        <v>5216</v>
      </c>
      <c r="F30" s="625" t="s">
        <v>495</v>
      </c>
      <c r="G30" s="625" t="s">
        <v>5217</v>
      </c>
      <c r="H30" s="644" t="s">
        <v>498</v>
      </c>
      <c r="I30" s="625" t="s">
        <v>4849</v>
      </c>
      <c r="J30" s="626">
        <v>72928</v>
      </c>
      <c r="K30" s="626">
        <v>1518</v>
      </c>
      <c r="L30" s="626">
        <v>1316</v>
      </c>
      <c r="M30" s="626" t="s">
        <v>183</v>
      </c>
      <c r="N30" s="626">
        <v>160</v>
      </c>
      <c r="O30" s="626">
        <v>5</v>
      </c>
      <c r="P30" s="626">
        <v>32</v>
      </c>
      <c r="Q30" s="626">
        <v>35200</v>
      </c>
      <c r="R30" s="625" t="s">
        <v>154</v>
      </c>
      <c r="S30" s="626">
        <v>120</v>
      </c>
      <c r="T30" s="626">
        <v>5</v>
      </c>
      <c r="U30" s="626">
        <v>20</v>
      </c>
      <c r="V30" s="626">
        <v>1200</v>
      </c>
      <c r="W30" s="626" t="s">
        <v>330</v>
      </c>
      <c r="X30" s="626">
        <v>128</v>
      </c>
      <c r="Y30" s="626">
        <v>2000</v>
      </c>
      <c r="Z30" s="625" t="s">
        <v>499</v>
      </c>
      <c r="AA30" s="626" t="s">
        <v>500</v>
      </c>
      <c r="AB30" s="626"/>
      <c r="AC30" s="625">
        <v>1994</v>
      </c>
      <c r="AD30" s="626">
        <v>1424</v>
      </c>
      <c r="AE30" s="626">
        <v>300</v>
      </c>
      <c r="AF30" s="626">
        <v>800</v>
      </c>
      <c r="AG30" s="626">
        <v>1500</v>
      </c>
      <c r="AH30" s="626">
        <v>4724</v>
      </c>
      <c r="AI30" s="626">
        <v>1998</v>
      </c>
      <c r="AJ30" s="626"/>
      <c r="AK30" s="626"/>
      <c r="AL30" s="626"/>
      <c r="AM30" s="626"/>
      <c r="AN30" s="626"/>
      <c r="AO30" s="626"/>
      <c r="AP30" s="626" t="s">
        <v>5218</v>
      </c>
      <c r="AQ30" s="626"/>
      <c r="AR30" s="626"/>
      <c r="AS30" s="626"/>
      <c r="AT30" s="626"/>
      <c r="AU30" s="626"/>
      <c r="AV30" s="626"/>
      <c r="AW30" s="626"/>
      <c r="AX30" s="626"/>
      <c r="AY30" s="626"/>
    </row>
    <row r="31" spans="1:53" ht="25.15" customHeight="1" x14ac:dyDescent="0.15">
      <c r="A31" s="208"/>
      <c r="B31" s="234"/>
      <c r="C31" s="656" t="s">
        <v>495</v>
      </c>
      <c r="D31" s="626"/>
      <c r="E31" s="625" t="s">
        <v>5219</v>
      </c>
      <c r="F31" s="625" t="s">
        <v>495</v>
      </c>
      <c r="G31" s="625"/>
      <c r="H31" s="644"/>
      <c r="I31" s="625" t="s">
        <v>4849</v>
      </c>
      <c r="J31" s="626">
        <v>3101</v>
      </c>
      <c r="K31" s="626">
        <v>495</v>
      </c>
      <c r="L31" s="626">
        <v>495.6</v>
      </c>
      <c r="M31" s="626" t="s">
        <v>183</v>
      </c>
      <c r="N31" s="626">
        <v>100</v>
      </c>
      <c r="O31" s="626">
        <v>5</v>
      </c>
      <c r="P31" s="626">
        <v>7</v>
      </c>
      <c r="Q31" s="626">
        <v>3000</v>
      </c>
      <c r="R31" s="625" t="s">
        <v>154</v>
      </c>
      <c r="S31" s="626">
        <v>120</v>
      </c>
      <c r="T31" s="626">
        <v>5</v>
      </c>
      <c r="U31" s="626">
        <v>20</v>
      </c>
      <c r="V31" s="626">
        <v>1200</v>
      </c>
      <c r="W31" s="626" t="s">
        <v>330</v>
      </c>
      <c r="X31" s="626">
        <v>0</v>
      </c>
      <c r="Y31" s="626">
        <v>200</v>
      </c>
      <c r="Z31" s="625">
        <v>0</v>
      </c>
      <c r="AA31" s="626" t="s">
        <v>500</v>
      </c>
      <c r="AB31" s="626"/>
      <c r="AC31" s="625">
        <v>2010</v>
      </c>
      <c r="AD31" s="626">
        <v>1424</v>
      </c>
      <c r="AE31" s="626">
        <v>300</v>
      </c>
      <c r="AF31" s="626">
        <v>800</v>
      </c>
      <c r="AG31" s="626">
        <v>1500</v>
      </c>
      <c r="AH31" s="626">
        <v>550</v>
      </c>
      <c r="AI31" s="626">
        <v>1998</v>
      </c>
      <c r="AJ31" s="626"/>
      <c r="AK31" s="626"/>
      <c r="AL31" s="626"/>
      <c r="AM31" s="626"/>
      <c r="AN31" s="626"/>
      <c r="AO31" s="626"/>
      <c r="AP31" s="626" t="s">
        <v>5218</v>
      </c>
      <c r="AQ31" s="626"/>
      <c r="AR31" s="626"/>
      <c r="AS31" s="626"/>
      <c r="AT31" s="626"/>
      <c r="AU31" s="626"/>
      <c r="AV31" s="626"/>
      <c r="AW31" s="626"/>
      <c r="AX31" s="626"/>
      <c r="AY31" s="625"/>
    </row>
    <row r="32" spans="1:53" ht="25.15" customHeight="1" x14ac:dyDescent="0.15">
      <c r="A32" s="208"/>
      <c r="B32" s="916"/>
      <c r="C32" s="656" t="s">
        <v>4829</v>
      </c>
      <c r="D32" s="626" t="s">
        <v>1880</v>
      </c>
      <c r="E32" s="625" t="s">
        <v>12097</v>
      </c>
      <c r="F32" s="625" t="s">
        <v>4829</v>
      </c>
      <c r="G32" s="625" t="s">
        <v>1881</v>
      </c>
      <c r="H32" s="644" t="s">
        <v>498</v>
      </c>
      <c r="I32" s="625" t="s">
        <v>4829</v>
      </c>
      <c r="J32" s="626">
        <v>8063</v>
      </c>
      <c r="K32" s="773" t="s">
        <v>12098</v>
      </c>
      <c r="L32" s="773" t="s">
        <v>12099</v>
      </c>
      <c r="M32" s="626" t="s">
        <v>183</v>
      </c>
      <c r="N32" s="626">
        <v>110</v>
      </c>
      <c r="O32" s="626">
        <v>5</v>
      </c>
      <c r="P32" s="626">
        <v>12</v>
      </c>
      <c r="Q32" s="626">
        <v>4400</v>
      </c>
      <c r="R32" s="625" t="s">
        <v>330</v>
      </c>
      <c r="S32" s="626">
        <v>120</v>
      </c>
      <c r="T32" s="626">
        <v>5</v>
      </c>
      <c r="U32" s="626">
        <v>20</v>
      </c>
      <c r="V32" s="626">
        <v>1200</v>
      </c>
      <c r="W32" s="626" t="s">
        <v>330</v>
      </c>
      <c r="X32" s="626">
        <v>128</v>
      </c>
      <c r="Y32" s="626">
        <v>200</v>
      </c>
      <c r="Z32" s="625" t="s">
        <v>1007</v>
      </c>
      <c r="AA32" s="626" t="s">
        <v>500</v>
      </c>
      <c r="AB32" s="626"/>
      <c r="AC32" s="625">
        <v>2004</v>
      </c>
      <c r="AD32" s="626">
        <v>1424</v>
      </c>
      <c r="AE32" s="626">
        <v>300</v>
      </c>
      <c r="AF32" s="626">
        <v>800</v>
      </c>
      <c r="AG32" s="626">
        <v>1500</v>
      </c>
      <c r="AH32" s="626">
        <v>504</v>
      </c>
      <c r="AI32" s="626">
        <v>1998</v>
      </c>
      <c r="AJ32" s="626"/>
      <c r="AK32" s="626"/>
      <c r="AL32" s="626"/>
      <c r="AM32" s="626"/>
      <c r="AN32" s="626"/>
      <c r="AO32" s="626"/>
      <c r="AP32" s="626" t="s">
        <v>5218</v>
      </c>
      <c r="AQ32" s="626"/>
      <c r="AR32" s="626"/>
      <c r="AS32" s="626"/>
      <c r="AT32" s="626"/>
      <c r="AU32" s="626"/>
      <c r="AV32" s="626"/>
      <c r="AW32" s="626"/>
      <c r="AX32" s="626"/>
      <c r="AY32" s="626"/>
    </row>
    <row r="33" spans="1:51" s="577" customFormat="1" ht="25.15" customHeight="1" x14ac:dyDescent="0.15">
      <c r="A33" s="578"/>
      <c r="B33" s="669" t="s">
        <v>12035</v>
      </c>
      <c r="C33" s="650" t="s">
        <v>1</v>
      </c>
      <c r="D33" s="665"/>
      <c r="E33" s="676">
        <f>COUNTA(E34:E35)</f>
        <v>2</v>
      </c>
      <c r="F33" s="650"/>
      <c r="G33" s="650"/>
      <c r="H33" s="681"/>
      <c r="I33" s="650"/>
      <c r="J33" s="665">
        <f>SUM(J$34:J$35)</f>
        <v>102448</v>
      </c>
      <c r="K33" s="665">
        <f t="shared" ref="K33:L33" si="0">SUM(K$34:K$35)</f>
        <v>1985.1</v>
      </c>
      <c r="L33" s="665">
        <f t="shared" si="0"/>
        <v>2886.79</v>
      </c>
      <c r="M33" s="665"/>
      <c r="N33" s="665"/>
      <c r="O33" s="665"/>
      <c r="P33" s="665"/>
      <c r="Q33" s="665"/>
      <c r="R33" s="650"/>
      <c r="S33" s="665"/>
      <c r="T33" s="665"/>
      <c r="U33" s="665"/>
      <c r="V33" s="665"/>
      <c r="W33" s="665"/>
      <c r="X33" s="665"/>
      <c r="Y33" s="665"/>
      <c r="Z33" s="650"/>
      <c r="AA33" s="665"/>
      <c r="AB33" s="665"/>
      <c r="AC33" s="650"/>
      <c r="AD33" s="665"/>
      <c r="AE33" s="665"/>
      <c r="AF33" s="665"/>
      <c r="AG33" s="665"/>
      <c r="AH33" s="665"/>
      <c r="AI33" s="665"/>
      <c r="AJ33" s="665"/>
      <c r="AK33" s="665"/>
      <c r="AL33" s="665"/>
      <c r="AM33" s="665"/>
      <c r="AN33" s="665"/>
      <c r="AO33" s="665"/>
      <c r="AP33" s="665"/>
      <c r="AQ33" s="665"/>
      <c r="AR33" s="665"/>
      <c r="AS33" s="665"/>
      <c r="AT33" s="665"/>
      <c r="AU33" s="665"/>
      <c r="AV33" s="665"/>
      <c r="AW33" s="665"/>
      <c r="AX33" s="665"/>
      <c r="AY33" s="665"/>
    </row>
    <row r="34" spans="1:51" ht="25.15" customHeight="1" x14ac:dyDescent="0.15">
      <c r="A34" s="208"/>
      <c r="B34" s="179"/>
      <c r="C34" s="613" t="s">
        <v>5744</v>
      </c>
      <c r="D34" s="613" t="s">
        <v>11035</v>
      </c>
      <c r="E34" s="613" t="s">
        <v>11153</v>
      </c>
      <c r="F34" s="613" t="s">
        <v>5723</v>
      </c>
      <c r="G34" s="613" t="s">
        <v>11037</v>
      </c>
      <c r="H34" s="644"/>
      <c r="I34" s="613" t="s">
        <v>5723</v>
      </c>
      <c r="J34" s="626">
        <v>28765</v>
      </c>
      <c r="K34" s="626">
        <v>173</v>
      </c>
      <c r="L34" s="626">
        <v>173</v>
      </c>
      <c r="M34" s="613" t="s">
        <v>11039</v>
      </c>
      <c r="N34" s="613"/>
      <c r="O34" s="613"/>
      <c r="P34" s="613">
        <v>6</v>
      </c>
      <c r="Q34" s="613"/>
      <c r="R34" s="613"/>
      <c r="S34" s="613" t="s">
        <v>5032</v>
      </c>
      <c r="T34" s="613"/>
      <c r="U34" s="613"/>
      <c r="V34" s="613">
        <v>0</v>
      </c>
      <c r="W34" s="613">
        <v>54</v>
      </c>
      <c r="X34" s="613"/>
      <c r="Y34" s="613"/>
      <c r="Z34" s="613"/>
      <c r="AA34" s="680">
        <v>80</v>
      </c>
      <c r="AB34" s="613">
        <v>10</v>
      </c>
      <c r="AC34" s="613">
        <v>2009</v>
      </c>
      <c r="AD34" s="613"/>
      <c r="AE34" s="613">
        <v>3</v>
      </c>
      <c r="AF34" s="613"/>
      <c r="AG34" s="613">
        <v>2</v>
      </c>
      <c r="AH34" s="613">
        <v>70</v>
      </c>
      <c r="AI34" s="613"/>
      <c r="AJ34" s="613"/>
      <c r="AK34" s="626">
        <v>7245</v>
      </c>
      <c r="AL34" s="613"/>
      <c r="AM34" s="613">
        <v>647</v>
      </c>
      <c r="AN34" s="613">
        <v>647</v>
      </c>
      <c r="AO34" s="613" t="s">
        <v>499</v>
      </c>
      <c r="AP34" s="613" t="s">
        <v>1379</v>
      </c>
      <c r="AQ34" s="613"/>
      <c r="AR34" s="613"/>
      <c r="AS34" s="613"/>
      <c r="AT34" s="613"/>
      <c r="AU34" s="613"/>
      <c r="AV34" s="613"/>
      <c r="AW34" s="613"/>
      <c r="AX34" s="613"/>
      <c r="AY34" s="613"/>
    </row>
    <row r="35" spans="1:51" ht="25.15" customHeight="1" x14ac:dyDescent="0.15">
      <c r="A35" s="208"/>
      <c r="B35" s="979"/>
      <c r="C35" s="613" t="s">
        <v>12036</v>
      </c>
      <c r="D35" s="613" t="s">
        <v>11035</v>
      </c>
      <c r="E35" s="613" t="s">
        <v>12037</v>
      </c>
      <c r="F35" s="613" t="s">
        <v>5723</v>
      </c>
      <c r="G35" s="613" t="s">
        <v>11037</v>
      </c>
      <c r="H35" s="644"/>
      <c r="I35" s="613" t="s">
        <v>16277</v>
      </c>
      <c r="J35" s="626">
        <v>73683</v>
      </c>
      <c r="K35" s="626">
        <v>1812.1</v>
      </c>
      <c r="L35" s="626">
        <v>2713.79</v>
      </c>
      <c r="M35" s="613"/>
      <c r="N35" s="613">
        <v>100</v>
      </c>
      <c r="O35" s="613">
        <v>2.4</v>
      </c>
      <c r="P35" s="613">
        <v>81</v>
      </c>
      <c r="Q35" s="613">
        <v>19600</v>
      </c>
      <c r="R35" s="613" t="s">
        <v>2198</v>
      </c>
      <c r="S35" s="613" t="s">
        <v>5032</v>
      </c>
      <c r="T35" s="613"/>
      <c r="U35" s="613"/>
      <c r="V35" s="613">
        <v>0</v>
      </c>
      <c r="W35" s="613">
        <v>54</v>
      </c>
      <c r="X35" s="613">
        <v>100</v>
      </c>
      <c r="Y35" s="613">
        <v>100</v>
      </c>
      <c r="Z35" s="613" t="s">
        <v>2199</v>
      </c>
      <c r="AA35" s="680">
        <v>80</v>
      </c>
      <c r="AB35" s="613">
        <v>10</v>
      </c>
      <c r="AC35" s="613">
        <v>2018</v>
      </c>
      <c r="AD35" s="613"/>
      <c r="AE35" s="613">
        <v>3</v>
      </c>
      <c r="AF35" s="613"/>
      <c r="AG35" s="613">
        <v>2</v>
      </c>
      <c r="AH35" s="626">
        <v>9800</v>
      </c>
      <c r="AI35" s="613"/>
      <c r="AJ35" s="613"/>
      <c r="AK35" s="626">
        <v>7245</v>
      </c>
      <c r="AL35" s="613"/>
      <c r="AM35" s="613">
        <v>647</v>
      </c>
      <c r="AN35" s="613">
        <v>647</v>
      </c>
      <c r="AO35" s="613" t="s">
        <v>499</v>
      </c>
      <c r="AP35" s="613" t="s">
        <v>1379</v>
      </c>
      <c r="AQ35" s="613"/>
      <c r="AR35" s="613"/>
      <c r="AS35" s="613"/>
      <c r="AT35" s="613"/>
      <c r="AU35" s="613"/>
      <c r="AV35" s="613"/>
      <c r="AW35" s="613"/>
      <c r="AX35" s="613"/>
      <c r="AY35" s="613"/>
    </row>
    <row r="36" spans="1:51" s="577" customFormat="1" ht="25.15" customHeight="1" x14ac:dyDescent="0.15">
      <c r="A36" s="578" t="s">
        <v>156</v>
      </c>
      <c r="B36" s="697" t="s">
        <v>11030</v>
      </c>
      <c r="C36" s="650" t="s">
        <v>6260</v>
      </c>
      <c r="D36" s="626" t="s">
        <v>6261</v>
      </c>
      <c r="E36" s="650" t="s">
        <v>11152</v>
      </c>
      <c r="F36" s="650" t="s">
        <v>6260</v>
      </c>
      <c r="G36" s="625" t="s">
        <v>6263</v>
      </c>
      <c r="H36" s="644"/>
      <c r="I36" s="650" t="s">
        <v>10559</v>
      </c>
      <c r="J36" s="665">
        <v>3269</v>
      </c>
      <c r="K36" s="665">
        <v>312</v>
      </c>
      <c r="L36" s="665">
        <v>312</v>
      </c>
      <c r="M36" s="626" t="s">
        <v>183</v>
      </c>
      <c r="N36" s="665">
        <v>90</v>
      </c>
      <c r="O36" s="665">
        <v>3</v>
      </c>
      <c r="P36" s="665">
        <v>10</v>
      </c>
      <c r="Q36" s="665">
        <v>1653</v>
      </c>
      <c r="R36" s="650" t="s">
        <v>154</v>
      </c>
      <c r="S36" s="626"/>
      <c r="T36" s="626"/>
      <c r="U36" s="626"/>
      <c r="V36" s="626"/>
      <c r="W36" s="626"/>
      <c r="X36" s="665"/>
      <c r="Y36" s="665">
        <v>30</v>
      </c>
      <c r="Z36" s="650"/>
      <c r="AA36" s="626"/>
      <c r="AB36" s="626"/>
      <c r="AC36" s="650">
        <v>2015</v>
      </c>
      <c r="AD36" s="626">
        <v>20</v>
      </c>
      <c r="AE36" s="626">
        <v>30</v>
      </c>
      <c r="AF36" s="626"/>
      <c r="AG36" s="626"/>
      <c r="AH36" s="665">
        <v>500</v>
      </c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65"/>
    </row>
    <row r="37" spans="1:51" s="577" customFormat="1" ht="36.75" customHeight="1" x14ac:dyDescent="0.15">
      <c r="A37" s="578" t="s">
        <v>156</v>
      </c>
      <c r="B37" s="697" t="s">
        <v>6936</v>
      </c>
      <c r="C37" s="650" t="s">
        <v>6880</v>
      </c>
      <c r="D37" s="665" t="s">
        <v>11154</v>
      </c>
      <c r="E37" s="650" t="s">
        <v>11155</v>
      </c>
      <c r="F37" s="650" t="s">
        <v>6880</v>
      </c>
      <c r="G37" s="650" t="s">
        <v>11156</v>
      </c>
      <c r="H37" s="681" t="s">
        <v>11157</v>
      </c>
      <c r="I37" s="650" t="s">
        <v>6880</v>
      </c>
      <c r="J37" s="665">
        <v>79969</v>
      </c>
      <c r="K37" s="665">
        <v>2102</v>
      </c>
      <c r="L37" s="665">
        <v>2832</v>
      </c>
      <c r="M37" s="665"/>
      <c r="N37" s="665">
        <v>135</v>
      </c>
      <c r="O37" s="665">
        <v>220</v>
      </c>
      <c r="P37" s="665">
        <v>100</v>
      </c>
      <c r="Q37" s="665">
        <v>49850</v>
      </c>
      <c r="R37" s="650" t="s">
        <v>154</v>
      </c>
      <c r="S37" s="665">
        <v>100</v>
      </c>
      <c r="T37" s="665">
        <v>55</v>
      </c>
      <c r="U37" s="665"/>
      <c r="V37" s="665">
        <v>9900</v>
      </c>
      <c r="W37" s="665" t="s">
        <v>154</v>
      </c>
      <c r="X37" s="665" t="s">
        <v>11158</v>
      </c>
      <c r="Y37" s="665">
        <v>3000</v>
      </c>
      <c r="Z37" s="650" t="s">
        <v>11159</v>
      </c>
      <c r="AA37" s="665" t="s">
        <v>354</v>
      </c>
      <c r="AB37" s="665" t="s">
        <v>11160</v>
      </c>
      <c r="AC37" s="650">
        <v>1996</v>
      </c>
      <c r="AD37" s="665">
        <v>750</v>
      </c>
      <c r="AE37" s="665">
        <v>1400</v>
      </c>
      <c r="AF37" s="665">
        <v>2000</v>
      </c>
      <c r="AG37" s="665"/>
      <c r="AH37" s="665">
        <v>4150</v>
      </c>
      <c r="AI37" s="665"/>
      <c r="AJ37" s="665"/>
      <c r="AK37" s="665" t="s">
        <v>11161</v>
      </c>
      <c r="AL37" s="665">
        <v>900</v>
      </c>
      <c r="AM37" s="665"/>
      <c r="AN37" s="665"/>
      <c r="AO37" s="665"/>
      <c r="AP37" s="665" t="s">
        <v>11162</v>
      </c>
      <c r="AQ37" s="665"/>
      <c r="AR37" s="665"/>
      <c r="AS37" s="665"/>
      <c r="AT37" s="665"/>
      <c r="AU37" s="665"/>
      <c r="AV37" s="665"/>
      <c r="AW37" s="665"/>
      <c r="AX37" s="665"/>
      <c r="AY37" s="665"/>
    </row>
    <row r="38" spans="1:51" s="577" customFormat="1" ht="36.75" customHeight="1" x14ac:dyDescent="0.15">
      <c r="A38" s="578" t="s">
        <v>156</v>
      </c>
      <c r="B38" s="596" t="s">
        <v>11230</v>
      </c>
      <c r="C38" s="231" t="s">
        <v>322</v>
      </c>
      <c r="D38" s="241"/>
      <c r="E38" s="231" t="s">
        <v>15172</v>
      </c>
      <c r="F38" s="231" t="s">
        <v>322</v>
      </c>
      <c r="G38" s="231"/>
      <c r="H38" s="567"/>
      <c r="I38" s="231" t="s">
        <v>322</v>
      </c>
      <c r="J38" s="241">
        <v>2847</v>
      </c>
      <c r="K38" s="241">
        <v>223</v>
      </c>
      <c r="L38" s="241"/>
      <c r="M38" s="241"/>
      <c r="N38" s="241">
        <v>70</v>
      </c>
      <c r="O38" s="241">
        <v>4</v>
      </c>
      <c r="P38" s="241">
        <v>7</v>
      </c>
      <c r="Q38" s="241">
        <v>2847</v>
      </c>
      <c r="R38" s="231" t="s">
        <v>154</v>
      </c>
      <c r="S38" s="241"/>
      <c r="T38" s="241"/>
      <c r="U38" s="241"/>
      <c r="V38" s="241"/>
      <c r="W38" s="241"/>
      <c r="X38" s="241"/>
      <c r="Y38" s="241"/>
      <c r="Z38" s="231"/>
      <c r="AA38" s="241"/>
      <c r="AB38" s="241"/>
      <c r="AC38" s="23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</row>
  </sheetData>
  <mergeCells count="36">
    <mergeCell ref="AQ2:AX2"/>
    <mergeCell ref="AI3:AI4"/>
    <mergeCell ref="AQ3:AU3"/>
    <mergeCell ref="AV3:AX3"/>
    <mergeCell ref="AJ3:AJ4"/>
    <mergeCell ref="AK3:AL3"/>
    <mergeCell ref="AM3:AO3"/>
    <mergeCell ref="AP3:AP4"/>
    <mergeCell ref="J2:J4"/>
    <mergeCell ref="K2:K4"/>
    <mergeCell ref="AA3:AA4"/>
    <mergeCell ref="AB2:AB4"/>
    <mergeCell ref="L2:L4"/>
    <mergeCell ref="M2:M4"/>
    <mergeCell ref="N2:W2"/>
    <mergeCell ref="X2:AA2"/>
    <mergeCell ref="S3:W3"/>
    <mergeCell ref="X3:X4"/>
    <mergeCell ref="Y3:Y4"/>
    <mergeCell ref="Z3:Z4"/>
    <mergeCell ref="Z1:AY1"/>
    <mergeCell ref="A2:A4"/>
    <mergeCell ref="B2:B4"/>
    <mergeCell ref="C2:C4"/>
    <mergeCell ref="D2:D4"/>
    <mergeCell ref="E2:E4"/>
    <mergeCell ref="AC2:AC4"/>
    <mergeCell ref="AI2:AJ2"/>
    <mergeCell ref="B1:E1"/>
    <mergeCell ref="AY2:AY4"/>
    <mergeCell ref="N3:R3"/>
    <mergeCell ref="F2:F4"/>
    <mergeCell ref="G2:G4"/>
    <mergeCell ref="I2:I4"/>
    <mergeCell ref="AD2:AH4"/>
    <mergeCell ref="AK2:AP2"/>
  </mergeCells>
  <phoneticPr fontId="3" type="noConversion"/>
  <hyperlinks>
    <hyperlink ref="H6" r:id="rId1" tooltip="http://www.stadium.busan.kr/" xr:uid="{00000000-0004-0000-1500-000000000000}"/>
    <hyperlink ref="H11" r:id="rId2" xr:uid="{00000000-0004-0000-1500-000001000000}"/>
    <hyperlink ref="H25" r:id="rId3" xr:uid="{00000000-0004-0000-1500-000002000000}"/>
    <hyperlink ref="H28" r:id="rId4" xr:uid="{00000000-0004-0000-1500-000003000000}"/>
    <hyperlink ref="H32" r:id="rId5" xr:uid="{00000000-0004-0000-1500-000004000000}"/>
    <hyperlink ref="H30" r:id="rId6" xr:uid="{00000000-0004-0000-1500-000005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horizontalDpi="300" verticalDpi="300" r:id="rId7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>
    <tabColor theme="0" tint="-0.14999847407452621"/>
  </sheetPr>
  <dimension ref="A1:BI36"/>
  <sheetViews>
    <sheetView view="pageBreakPreview" topLeftCell="B1" zoomScale="85" zoomScaleNormal="100" zoomScaleSheetLayoutView="85" workbookViewId="0">
      <pane ySplit="5" topLeftCell="A6" activePane="bottomLeft" state="frozen"/>
      <selection activeCell="A17" sqref="A17:L17"/>
      <selection pane="bottomLeft" activeCell="H2" sqref="A2:XFD4"/>
    </sheetView>
  </sheetViews>
  <sheetFormatPr defaultColWidth="8.88671875" defaultRowHeight="11.25" x14ac:dyDescent="0.2"/>
  <cols>
    <col min="1" max="1" width="0" style="131" hidden="1" customWidth="1"/>
    <col min="2" max="2" width="3.77734375" style="131" customWidth="1"/>
    <col min="3" max="3" width="5.77734375" style="131" customWidth="1"/>
    <col min="4" max="4" width="0" style="131" hidden="1" customWidth="1"/>
    <col min="5" max="5" width="10.33203125" style="167" customWidth="1"/>
    <col min="6" max="6" width="7.77734375" style="131" customWidth="1"/>
    <col min="7" max="8" width="0" style="131" hidden="1" customWidth="1"/>
    <col min="9" max="9" width="13.21875" style="131" customWidth="1"/>
    <col min="10" max="10" width="0" style="131" hidden="1" customWidth="1"/>
    <col min="11" max="11" width="1" style="131" hidden="1" customWidth="1"/>
    <col min="12" max="12" width="7.33203125" style="132" customWidth="1"/>
    <col min="13" max="14" width="6.44140625" style="132" customWidth="1"/>
    <col min="15" max="15" width="0" style="132" hidden="1" customWidth="1"/>
    <col min="16" max="21" width="3.77734375" style="132" customWidth="1"/>
    <col min="22" max="22" width="5.44140625" style="132" customWidth="1"/>
    <col min="23" max="23" width="5.109375" style="132" customWidth="1"/>
    <col min="24" max="24" width="6.109375" style="132" customWidth="1"/>
    <col min="25" max="25" width="7.109375" style="132" customWidth="1"/>
    <col min="26" max="26" width="0" style="132" hidden="1" customWidth="1"/>
    <col min="27" max="27" width="0" style="131" hidden="1" customWidth="1"/>
    <col min="28" max="28" width="5.44140625" style="131" bestFit="1" customWidth="1"/>
    <col min="29" max="34" width="0" style="131" hidden="1" customWidth="1"/>
    <col min="35" max="35" width="6.109375" style="133" customWidth="1"/>
    <col min="36" max="58" width="0" style="131" hidden="1" customWidth="1"/>
    <col min="59" max="59" width="11.21875" style="131" customWidth="1"/>
    <col min="60" max="16384" width="8.88671875" style="5"/>
  </cols>
  <sheetData>
    <row r="1" spans="1:61" ht="22.9" customHeight="1" x14ac:dyDescent="0.2">
      <c r="B1" s="1833" t="s">
        <v>387</v>
      </c>
      <c r="C1" s="1833"/>
      <c r="D1" s="1833"/>
      <c r="E1" s="1833"/>
      <c r="AB1" s="1834" t="s">
        <v>276</v>
      </c>
      <c r="AC1" s="1834"/>
      <c r="AD1" s="1834"/>
      <c r="AE1" s="1834"/>
      <c r="AF1" s="1834"/>
      <c r="AG1" s="1834"/>
      <c r="AH1" s="1834"/>
      <c r="AI1" s="1834"/>
      <c r="AJ1" s="1834"/>
      <c r="AK1" s="1834"/>
      <c r="AL1" s="1834"/>
      <c r="AM1" s="1834"/>
      <c r="AN1" s="1834"/>
      <c r="AO1" s="1834"/>
      <c r="AP1" s="1834"/>
      <c r="AQ1" s="1834"/>
      <c r="AR1" s="1834"/>
      <c r="AS1" s="1834"/>
      <c r="AT1" s="1834"/>
      <c r="AU1" s="1834"/>
      <c r="AV1" s="1834"/>
      <c r="AW1" s="1834"/>
      <c r="AX1" s="1834"/>
      <c r="AY1" s="1834"/>
      <c r="AZ1" s="1834"/>
      <c r="BA1" s="1834"/>
      <c r="BB1" s="1834"/>
      <c r="BC1" s="1834"/>
      <c r="BD1" s="1834"/>
      <c r="BE1" s="1834"/>
      <c r="BF1" s="1834"/>
      <c r="BG1" s="1834"/>
    </row>
    <row r="2" spans="1:61" ht="18.75" customHeight="1" x14ac:dyDescent="0.15">
      <c r="A2" s="1808" t="s">
        <v>395</v>
      </c>
      <c r="B2" s="1801" t="s">
        <v>396</v>
      </c>
      <c r="C2" s="1801" t="s">
        <v>397</v>
      </c>
      <c r="D2" s="1866" t="s">
        <v>398</v>
      </c>
      <c r="E2" s="1901" t="s">
        <v>399</v>
      </c>
      <c r="F2" s="1866" t="s">
        <v>400</v>
      </c>
      <c r="G2" s="1866" t="s">
        <v>401</v>
      </c>
      <c r="H2" s="510"/>
      <c r="I2" s="1866" t="s">
        <v>68</v>
      </c>
      <c r="J2" s="1866" t="s">
        <v>403</v>
      </c>
      <c r="K2" s="1866" t="s">
        <v>404</v>
      </c>
      <c r="L2" s="1865" t="s">
        <v>405</v>
      </c>
      <c r="M2" s="1865" t="s">
        <v>406</v>
      </c>
      <c r="N2" s="1865" t="s">
        <v>407</v>
      </c>
      <c r="O2" s="1865" t="s">
        <v>70</v>
      </c>
      <c r="P2" s="1865" t="s">
        <v>408</v>
      </c>
      <c r="Q2" s="1865"/>
      <c r="R2" s="1865"/>
      <c r="S2" s="1865"/>
      <c r="T2" s="1865"/>
      <c r="U2" s="1865"/>
      <c r="V2" s="1865"/>
      <c r="W2" s="1865" t="s">
        <v>409</v>
      </c>
      <c r="X2" s="1865"/>
      <c r="Y2" s="1865"/>
      <c r="Z2" s="1865"/>
      <c r="AA2" s="1866" t="s">
        <v>431</v>
      </c>
      <c r="AB2" s="1801" t="s">
        <v>164</v>
      </c>
      <c r="AC2" s="1886" t="s">
        <v>91</v>
      </c>
      <c r="AD2" s="1886"/>
      <c r="AE2" s="1886"/>
      <c r="AF2" s="1886"/>
      <c r="AG2" s="1886"/>
      <c r="AH2" s="1886"/>
      <c r="AI2" s="1886"/>
      <c r="AJ2" s="1801" t="s">
        <v>411</v>
      </c>
      <c r="AK2" s="1801"/>
      <c r="AL2" s="1866" t="s">
        <v>412</v>
      </c>
      <c r="AM2" s="1866"/>
      <c r="AN2" s="1866"/>
      <c r="AO2" s="1866"/>
      <c r="AP2" s="1866"/>
      <c r="AQ2" s="1819"/>
      <c r="AR2" s="1866" t="s">
        <v>413</v>
      </c>
      <c r="AS2" s="1819"/>
      <c r="AT2" s="1819"/>
      <c r="AU2" s="1819"/>
      <c r="AV2" s="1819"/>
      <c r="AW2" s="1819"/>
      <c r="AX2" s="1819"/>
      <c r="AY2" s="1819"/>
      <c r="AZ2" s="1819"/>
      <c r="BA2" s="1819"/>
      <c r="BB2" s="1819"/>
      <c r="BC2" s="1819"/>
      <c r="BD2" s="1819"/>
      <c r="BE2" s="1819"/>
      <c r="BF2" s="1819"/>
      <c r="BG2" s="1866" t="s">
        <v>414</v>
      </c>
    </row>
    <row r="3" spans="1:61" ht="18.75" hidden="1" customHeight="1" x14ac:dyDescent="0.15">
      <c r="A3" s="1808"/>
      <c r="B3" s="1801"/>
      <c r="C3" s="1801"/>
      <c r="D3" s="1866"/>
      <c r="E3" s="1901"/>
      <c r="F3" s="1866"/>
      <c r="G3" s="1866"/>
      <c r="H3" s="510" t="s">
        <v>469</v>
      </c>
      <c r="I3" s="1866"/>
      <c r="J3" s="1866"/>
      <c r="K3" s="1866"/>
      <c r="L3" s="1865"/>
      <c r="M3" s="1865"/>
      <c r="N3" s="1865"/>
      <c r="O3" s="1865"/>
      <c r="P3" s="1865" t="s">
        <v>69</v>
      </c>
      <c r="Q3" s="1904"/>
      <c r="R3" s="1904" t="s">
        <v>198</v>
      </c>
      <c r="S3" s="1904"/>
      <c r="T3" s="1865" t="s">
        <v>199</v>
      </c>
      <c r="U3" s="1904"/>
      <c r="V3" s="1865" t="s">
        <v>143</v>
      </c>
      <c r="W3" s="1865" t="s">
        <v>472</v>
      </c>
      <c r="X3" s="1865" t="s">
        <v>473</v>
      </c>
      <c r="Y3" s="1865" t="s">
        <v>474</v>
      </c>
      <c r="Z3" s="1865" t="s">
        <v>475</v>
      </c>
      <c r="AA3" s="1866"/>
      <c r="AB3" s="1801"/>
      <c r="AC3" s="1887"/>
      <c r="AD3" s="1887"/>
      <c r="AE3" s="1887"/>
      <c r="AF3" s="1887"/>
      <c r="AG3" s="1887"/>
      <c r="AH3" s="1887"/>
      <c r="AI3" s="1887"/>
      <c r="AJ3" s="1801" t="s">
        <v>476</v>
      </c>
      <c r="AK3" s="1801" t="s">
        <v>477</v>
      </c>
      <c r="AL3" s="1866" t="s">
        <v>478</v>
      </c>
      <c r="AM3" s="1866"/>
      <c r="AN3" s="1866" t="s">
        <v>479</v>
      </c>
      <c r="AO3" s="1819"/>
      <c r="AP3" s="1819"/>
      <c r="AQ3" s="1819" t="s">
        <v>480</v>
      </c>
      <c r="AR3" s="1866" t="s">
        <v>481</v>
      </c>
      <c r="AS3" s="1819"/>
      <c r="AT3" s="1819"/>
      <c r="AU3" s="1819"/>
      <c r="AV3" s="1819"/>
      <c r="AW3" s="1866" t="s">
        <v>482</v>
      </c>
      <c r="AX3" s="1819"/>
      <c r="AY3" s="1819"/>
      <c r="AZ3" s="1819"/>
      <c r="BA3" s="1819"/>
      <c r="BB3" s="1866" t="s">
        <v>167</v>
      </c>
      <c r="BC3" s="1819"/>
      <c r="BD3" s="1819"/>
      <c r="BE3" s="1819"/>
      <c r="BF3" s="1819"/>
      <c r="BG3" s="1866"/>
    </row>
    <row r="4" spans="1:61" ht="18.75" hidden="1" customHeight="1" x14ac:dyDescent="0.15">
      <c r="A4" s="1808"/>
      <c r="B4" s="1801"/>
      <c r="C4" s="1801"/>
      <c r="D4" s="1866"/>
      <c r="E4" s="1901"/>
      <c r="F4" s="1866"/>
      <c r="G4" s="1866"/>
      <c r="H4" s="510"/>
      <c r="I4" s="1866"/>
      <c r="J4" s="1866"/>
      <c r="K4" s="1866"/>
      <c r="L4" s="1865"/>
      <c r="M4" s="1865"/>
      <c r="N4" s="1865"/>
      <c r="O4" s="1865"/>
      <c r="P4" s="511" t="s">
        <v>158</v>
      </c>
      <c r="Q4" s="511" t="s">
        <v>157</v>
      </c>
      <c r="R4" s="511" t="s">
        <v>158</v>
      </c>
      <c r="S4" s="511" t="s">
        <v>157</v>
      </c>
      <c r="T4" s="511" t="s">
        <v>158</v>
      </c>
      <c r="U4" s="511" t="s">
        <v>157</v>
      </c>
      <c r="V4" s="1865"/>
      <c r="W4" s="1865"/>
      <c r="X4" s="1865"/>
      <c r="Y4" s="1865"/>
      <c r="Z4" s="1865"/>
      <c r="AA4" s="1866"/>
      <c r="AB4" s="1801"/>
      <c r="AC4" s="1888"/>
      <c r="AD4" s="1888"/>
      <c r="AE4" s="1888"/>
      <c r="AF4" s="1888"/>
      <c r="AG4" s="1888"/>
      <c r="AH4" s="1888"/>
      <c r="AI4" s="1888"/>
      <c r="AJ4" s="1801"/>
      <c r="AK4" s="1801"/>
      <c r="AL4" s="510" t="s">
        <v>170</v>
      </c>
      <c r="AM4" s="510" t="s">
        <v>171</v>
      </c>
      <c r="AN4" s="510" t="s">
        <v>170</v>
      </c>
      <c r="AO4" s="510" t="s">
        <v>172</v>
      </c>
      <c r="AP4" s="510" t="s">
        <v>171</v>
      </c>
      <c r="AQ4" s="1819"/>
      <c r="AR4" s="247" t="s">
        <v>173</v>
      </c>
      <c r="AS4" s="510" t="s">
        <v>174</v>
      </c>
      <c r="AT4" s="510" t="s">
        <v>143</v>
      </c>
      <c r="AU4" s="510" t="s">
        <v>175</v>
      </c>
      <c r="AV4" s="510" t="s">
        <v>176</v>
      </c>
      <c r="AW4" s="510" t="s">
        <v>173</v>
      </c>
      <c r="AX4" s="510" t="s">
        <v>174</v>
      </c>
      <c r="AY4" s="510" t="s">
        <v>143</v>
      </c>
      <c r="AZ4" s="510" t="s">
        <v>175</v>
      </c>
      <c r="BA4" s="510" t="s">
        <v>176</v>
      </c>
      <c r="BB4" s="510" t="s">
        <v>173</v>
      </c>
      <c r="BC4" s="510" t="s">
        <v>174</v>
      </c>
      <c r="BD4" s="510" t="s">
        <v>143</v>
      </c>
      <c r="BE4" s="510" t="s">
        <v>175</v>
      </c>
      <c r="BF4" s="510" t="s">
        <v>176</v>
      </c>
      <c r="BG4" s="1866"/>
    </row>
    <row r="5" spans="1:61" s="575" customFormat="1" ht="26.1" hidden="1" customHeight="1" x14ac:dyDescent="0.15">
      <c r="A5" s="1187"/>
      <c r="B5" s="596" t="s">
        <v>48</v>
      </c>
      <c r="C5" s="231" t="s">
        <v>1</v>
      </c>
      <c r="D5" s="240"/>
      <c r="E5" s="545">
        <f>COUNTA(E7:E8,E10:E12,E13,E14,E15,E17:E18,E20:E21,E23:E26,E28:E29,E31:E33,E35:E36)</f>
        <v>23</v>
      </c>
      <c r="F5" s="240"/>
      <c r="G5" s="240"/>
      <c r="H5" s="240"/>
      <c r="I5" s="240"/>
      <c r="J5" s="240"/>
      <c r="K5" s="240"/>
      <c r="L5" s="241">
        <f>SUM(L7:L8,L10:L12,L13,L14,L15,L17:L18,L20:L21,L23:L26,L28:L29,L31:L33,L35:L36)</f>
        <v>1057398.02</v>
      </c>
      <c r="M5" s="241">
        <f>SUM(M6,M9,M13,M14,M15,M16,M19,M22,M27,M30,M34)</f>
        <v>94034.83</v>
      </c>
      <c r="N5" s="241">
        <f>SUM(N6,N9,N13,N14,N15,N16,N19,N22,N27,N30,N34)</f>
        <v>168231.21</v>
      </c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0"/>
      <c r="AB5" s="231"/>
      <c r="AC5" s="240"/>
      <c r="AD5" s="240"/>
      <c r="AE5" s="240"/>
      <c r="AF5" s="240"/>
      <c r="AG5" s="240"/>
      <c r="AH5" s="240"/>
      <c r="AI5" s="241"/>
      <c r="AJ5" s="231"/>
      <c r="AK5" s="231"/>
      <c r="AL5" s="240"/>
      <c r="AM5" s="240"/>
      <c r="AN5" s="240"/>
      <c r="AO5" s="240"/>
      <c r="AP5" s="240"/>
      <c r="AQ5" s="236"/>
      <c r="AR5" s="236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</row>
    <row r="6" spans="1:61" s="575" customFormat="1" ht="26.1" hidden="1" customHeight="1" x14ac:dyDescent="0.2">
      <c r="A6" s="1184"/>
      <c r="B6" s="592" t="s">
        <v>1973</v>
      </c>
      <c r="C6" s="231" t="s">
        <v>613</v>
      </c>
      <c r="D6" s="240"/>
      <c r="E6" s="545">
        <f>COUNTA(E7:E8)</f>
        <v>2</v>
      </c>
      <c r="F6" s="240"/>
      <c r="G6" s="240"/>
      <c r="H6" s="1254"/>
      <c r="I6" s="240"/>
      <c r="J6" s="240"/>
      <c r="K6" s="240"/>
      <c r="L6" s="241">
        <f>SUM(L7:L8)</f>
        <v>27381.119999999999</v>
      </c>
      <c r="M6" s="241">
        <f>SUM(M7:M8)</f>
        <v>1490.37</v>
      </c>
      <c r="N6" s="241">
        <f>SUM(N7:N8)</f>
        <v>1838.5</v>
      </c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0"/>
      <c r="AB6" s="231"/>
      <c r="AC6" s="240"/>
      <c r="AD6" s="240"/>
      <c r="AE6" s="240"/>
      <c r="AF6" s="240"/>
      <c r="AG6" s="240"/>
      <c r="AH6" s="240"/>
      <c r="AI6" s="241"/>
      <c r="AJ6" s="231"/>
      <c r="AK6" s="231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I6" s="1652" t="s">
        <v>20755</v>
      </c>
    </row>
    <row r="7" spans="1:61" ht="26.1" hidden="1" customHeight="1" x14ac:dyDescent="0.2">
      <c r="A7" s="216"/>
      <c r="B7" s="147"/>
      <c r="C7" s="232" t="s">
        <v>794</v>
      </c>
      <c r="D7" s="148" t="s">
        <v>1417</v>
      </c>
      <c r="E7" s="232" t="s">
        <v>1418</v>
      </c>
      <c r="F7" s="232" t="s">
        <v>1419</v>
      </c>
      <c r="G7" s="232" t="s">
        <v>617</v>
      </c>
      <c r="H7" s="478" t="s">
        <v>618</v>
      </c>
      <c r="I7" s="232" t="s">
        <v>1419</v>
      </c>
      <c r="J7" s="148"/>
      <c r="K7" s="148"/>
      <c r="L7" s="144">
        <v>21920.12</v>
      </c>
      <c r="M7" s="144">
        <v>1020.12</v>
      </c>
      <c r="N7" s="144">
        <v>1318.3</v>
      </c>
      <c r="O7" s="144" t="s">
        <v>183</v>
      </c>
      <c r="P7" s="144">
        <v>110</v>
      </c>
      <c r="Q7" s="144">
        <v>100</v>
      </c>
      <c r="R7" s="144">
        <v>110</v>
      </c>
      <c r="S7" s="144">
        <v>90</v>
      </c>
      <c r="T7" s="144"/>
      <c r="U7" s="144"/>
      <c r="V7" s="144">
        <v>20900</v>
      </c>
      <c r="W7" s="144">
        <v>2139</v>
      </c>
      <c r="X7" s="144"/>
      <c r="Y7" s="144" t="s">
        <v>185</v>
      </c>
      <c r="Z7" s="144"/>
      <c r="AA7" s="148"/>
      <c r="AB7" s="232">
        <v>2002</v>
      </c>
      <c r="AC7" s="148"/>
      <c r="AD7" s="148"/>
      <c r="AE7" s="148"/>
      <c r="AF7" s="148"/>
      <c r="AG7" s="148"/>
      <c r="AH7" s="148"/>
      <c r="AI7" s="144"/>
      <c r="AJ7" s="232"/>
      <c r="AK7" s="232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I7" s="1652" t="s">
        <v>20756</v>
      </c>
    </row>
    <row r="8" spans="1:61" ht="26.1" hidden="1" customHeight="1" x14ac:dyDescent="0.2">
      <c r="A8" s="216"/>
      <c r="B8" s="141"/>
      <c r="C8" s="136" t="s">
        <v>801</v>
      </c>
      <c r="D8" s="136"/>
      <c r="E8" s="136" t="s">
        <v>1420</v>
      </c>
      <c r="F8" s="136" t="s">
        <v>1421</v>
      </c>
      <c r="G8" s="136"/>
      <c r="H8" s="136"/>
      <c r="I8" s="136" t="s">
        <v>1422</v>
      </c>
      <c r="J8" s="136"/>
      <c r="K8" s="136"/>
      <c r="L8" s="138">
        <v>5461</v>
      </c>
      <c r="M8" s="138">
        <v>470.25</v>
      </c>
      <c r="N8" s="138">
        <v>520.20000000000005</v>
      </c>
      <c r="O8" s="138"/>
      <c r="P8" s="138"/>
      <c r="Q8" s="138"/>
      <c r="R8" s="138">
        <v>210</v>
      </c>
      <c r="S8" s="138">
        <v>200</v>
      </c>
      <c r="T8" s="138"/>
      <c r="U8" s="138"/>
      <c r="V8" s="138"/>
      <c r="W8" s="138"/>
      <c r="X8" s="138"/>
      <c r="Y8" s="138"/>
      <c r="Z8" s="138"/>
      <c r="AA8" s="136"/>
      <c r="AB8" s="136">
        <v>1971</v>
      </c>
      <c r="AC8" s="136"/>
      <c r="AD8" s="136"/>
      <c r="AE8" s="136"/>
      <c r="AF8" s="136"/>
      <c r="AG8" s="136"/>
      <c r="AH8" s="136"/>
      <c r="AI8" s="138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I8" s="1652" t="s">
        <v>20757</v>
      </c>
    </row>
    <row r="9" spans="1:61" s="575" customFormat="1" ht="26.1" hidden="1" customHeight="1" x14ac:dyDescent="0.2">
      <c r="A9" s="1184"/>
      <c r="B9" s="592" t="s">
        <v>289</v>
      </c>
      <c r="C9" s="231" t="s">
        <v>55</v>
      </c>
      <c r="D9" s="240"/>
      <c r="E9" s="545">
        <f>COUNTA(E10:E12)</f>
        <v>3</v>
      </c>
      <c r="F9" s="240"/>
      <c r="G9" s="240"/>
      <c r="H9" s="568"/>
      <c r="I9" s="240"/>
      <c r="J9" s="240"/>
      <c r="K9" s="240"/>
      <c r="L9" s="241">
        <f>SUM(L10:L12)</f>
        <v>37049</v>
      </c>
      <c r="M9" s="241">
        <f>SUM(M10:M12)</f>
        <v>5410.71</v>
      </c>
      <c r="N9" s="241">
        <f>SUM(N10:N12)</f>
        <v>6072.62</v>
      </c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0"/>
      <c r="AB9" s="231"/>
      <c r="AC9" s="240"/>
      <c r="AD9" s="240"/>
      <c r="AE9" s="240"/>
      <c r="AF9" s="240"/>
      <c r="AG9" s="240"/>
      <c r="AH9" s="240"/>
      <c r="AI9" s="241"/>
      <c r="AJ9" s="231"/>
      <c r="AK9" s="231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I9" s="1652" t="s">
        <v>20758</v>
      </c>
    </row>
    <row r="10" spans="1:61" ht="26.1" hidden="1" customHeight="1" x14ac:dyDescent="0.2">
      <c r="A10" s="216" t="s">
        <v>156</v>
      </c>
      <c r="B10" s="147"/>
      <c r="C10" s="232" t="s">
        <v>9413</v>
      </c>
      <c r="D10" s="148" t="s">
        <v>13900</v>
      </c>
      <c r="E10" s="232" t="s">
        <v>13901</v>
      </c>
      <c r="F10" s="232" t="s">
        <v>13902</v>
      </c>
      <c r="G10" s="232"/>
      <c r="H10" s="232"/>
      <c r="I10" s="232" t="s">
        <v>13903</v>
      </c>
      <c r="J10" s="232"/>
      <c r="K10" s="148" t="s">
        <v>13904</v>
      </c>
      <c r="L10" s="144">
        <v>5276</v>
      </c>
      <c r="M10" s="144">
        <v>376</v>
      </c>
      <c r="N10" s="144">
        <v>376</v>
      </c>
      <c r="O10" s="144"/>
      <c r="P10" s="144">
        <v>70</v>
      </c>
      <c r="Q10" s="144">
        <v>70</v>
      </c>
      <c r="R10" s="144"/>
      <c r="S10" s="144"/>
      <c r="T10" s="144"/>
      <c r="U10" s="144"/>
      <c r="V10" s="144">
        <v>4900</v>
      </c>
      <c r="W10" s="144"/>
      <c r="X10" s="144"/>
      <c r="Y10" s="144"/>
      <c r="Z10" s="144"/>
      <c r="AA10" s="148"/>
      <c r="AB10" s="232">
        <v>1975</v>
      </c>
      <c r="AC10" s="148"/>
      <c r="AD10" s="148"/>
      <c r="AE10" s="148"/>
      <c r="AF10" s="148"/>
      <c r="AG10" s="148"/>
      <c r="AH10" s="148"/>
      <c r="AI10" s="144"/>
      <c r="AJ10" s="232"/>
      <c r="AK10" s="232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I10" s="1652" t="s">
        <v>20759</v>
      </c>
    </row>
    <row r="11" spans="1:61" ht="26.1" hidden="1" customHeight="1" x14ac:dyDescent="0.2">
      <c r="A11" s="216"/>
      <c r="B11" s="147"/>
      <c r="C11" s="232" t="s">
        <v>2126</v>
      </c>
      <c r="D11" s="148"/>
      <c r="E11" s="232" t="s">
        <v>14573</v>
      </c>
      <c r="F11" s="232" t="s">
        <v>2128</v>
      </c>
      <c r="G11" s="232"/>
      <c r="H11" s="232"/>
      <c r="I11" s="232" t="s">
        <v>16780</v>
      </c>
      <c r="J11" s="232"/>
      <c r="K11" s="148"/>
      <c r="L11" s="144"/>
      <c r="M11" s="144">
        <v>901</v>
      </c>
      <c r="N11" s="144">
        <v>901</v>
      </c>
      <c r="O11" s="144"/>
      <c r="P11" s="144"/>
      <c r="Q11" s="144"/>
      <c r="R11" s="144"/>
      <c r="S11" s="144"/>
      <c r="T11" s="144">
        <v>45</v>
      </c>
      <c r="U11" s="144">
        <v>17</v>
      </c>
      <c r="V11" s="144">
        <v>765</v>
      </c>
      <c r="W11" s="144"/>
      <c r="X11" s="144"/>
      <c r="Y11" s="144"/>
      <c r="Z11" s="144"/>
      <c r="AA11" s="148"/>
      <c r="AB11" s="232">
        <v>2015</v>
      </c>
      <c r="AC11" s="148"/>
      <c r="AD11" s="148"/>
      <c r="AE11" s="148"/>
      <c r="AF11" s="148"/>
      <c r="AG11" s="148"/>
      <c r="AH11" s="148"/>
      <c r="AI11" s="144">
        <v>850</v>
      </c>
      <c r="AJ11" s="232"/>
      <c r="AK11" s="232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 t="s">
        <v>16785</v>
      </c>
      <c r="BI11" s="1652" t="s">
        <v>20761</v>
      </c>
    </row>
    <row r="12" spans="1:61" ht="26.1" hidden="1" customHeight="1" x14ac:dyDescent="0.2">
      <c r="A12" s="216">
        <v>2</v>
      </c>
      <c r="B12" s="293"/>
      <c r="C12" s="232" t="s">
        <v>2126</v>
      </c>
      <c r="D12" s="148" t="s">
        <v>13905</v>
      </c>
      <c r="E12" s="232" t="s">
        <v>13906</v>
      </c>
      <c r="F12" s="232" t="s">
        <v>2128</v>
      </c>
      <c r="G12" s="232" t="s">
        <v>2441</v>
      </c>
      <c r="H12" s="232" t="s">
        <v>2412</v>
      </c>
      <c r="I12" s="232" t="s">
        <v>16780</v>
      </c>
      <c r="J12" s="232">
        <v>9</v>
      </c>
      <c r="K12" s="148" t="s">
        <v>13907</v>
      </c>
      <c r="L12" s="144">
        <v>31773</v>
      </c>
      <c r="M12" s="144">
        <v>4133.71</v>
      </c>
      <c r="N12" s="144">
        <v>4795.62</v>
      </c>
      <c r="O12" s="144" t="s">
        <v>11039</v>
      </c>
      <c r="P12" s="144">
        <v>90</v>
      </c>
      <c r="Q12" s="144">
        <v>70</v>
      </c>
      <c r="R12" s="144">
        <v>70</v>
      </c>
      <c r="S12" s="144">
        <v>28</v>
      </c>
      <c r="T12" s="144">
        <v>70</v>
      </c>
      <c r="U12" s="144">
        <v>30</v>
      </c>
      <c r="V12" s="144">
        <v>10360</v>
      </c>
      <c r="W12" s="144">
        <v>500</v>
      </c>
      <c r="X12" s="144">
        <v>1000</v>
      </c>
      <c r="Y12" s="144" t="s">
        <v>499</v>
      </c>
      <c r="Z12" s="144"/>
      <c r="AA12" s="148"/>
      <c r="AB12" s="232">
        <v>1992</v>
      </c>
      <c r="AC12" s="148"/>
      <c r="AD12" s="148" t="s">
        <v>13908</v>
      </c>
      <c r="AE12" s="148" t="s">
        <v>13909</v>
      </c>
      <c r="AF12" s="148"/>
      <c r="AG12" s="148"/>
      <c r="AH12" s="148"/>
      <c r="AI12" s="144">
        <v>4500</v>
      </c>
      <c r="AJ12" s="232"/>
      <c r="AK12" s="232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I12" s="1652" t="s">
        <v>20760</v>
      </c>
    </row>
    <row r="13" spans="1:61" s="575" customFormat="1" ht="26.1" hidden="1" customHeight="1" x14ac:dyDescent="0.2">
      <c r="A13" s="1184" t="s">
        <v>156</v>
      </c>
      <c r="B13" s="697" t="s">
        <v>9398</v>
      </c>
      <c r="C13" s="650" t="s">
        <v>9342</v>
      </c>
      <c r="D13" s="666" t="s">
        <v>2808</v>
      </c>
      <c r="E13" s="650" t="s">
        <v>9415</v>
      </c>
      <c r="F13" s="650" t="s">
        <v>665</v>
      </c>
      <c r="G13" s="650" t="s">
        <v>9416</v>
      </c>
      <c r="H13" s="681" t="s">
        <v>216</v>
      </c>
      <c r="I13" s="650" t="s">
        <v>666</v>
      </c>
      <c r="J13" s="666"/>
      <c r="K13" s="666" t="s">
        <v>1549</v>
      </c>
      <c r="L13" s="1141">
        <v>26084</v>
      </c>
      <c r="M13" s="665">
        <v>2580</v>
      </c>
      <c r="N13" s="665">
        <v>2825</v>
      </c>
      <c r="O13" s="665" t="s">
        <v>9417</v>
      </c>
      <c r="P13" s="665">
        <v>90</v>
      </c>
      <c r="Q13" s="665">
        <v>70</v>
      </c>
      <c r="R13" s="665">
        <v>70</v>
      </c>
      <c r="S13" s="665">
        <v>40</v>
      </c>
      <c r="T13" s="665">
        <v>60</v>
      </c>
      <c r="U13" s="665">
        <v>30</v>
      </c>
      <c r="V13" s="665">
        <v>10900</v>
      </c>
      <c r="W13" s="665">
        <v>500</v>
      </c>
      <c r="X13" s="665">
        <v>1500</v>
      </c>
      <c r="Y13" s="665" t="s">
        <v>185</v>
      </c>
      <c r="Z13" s="665"/>
      <c r="AA13" s="666"/>
      <c r="AB13" s="650">
        <v>1987</v>
      </c>
      <c r="AC13" s="666"/>
      <c r="AD13" s="666" t="s">
        <v>9418</v>
      </c>
      <c r="AE13" s="666"/>
      <c r="AF13" s="666"/>
      <c r="AG13" s="666"/>
      <c r="AH13" s="666"/>
      <c r="AI13" s="665">
        <v>1252</v>
      </c>
      <c r="AJ13" s="650"/>
      <c r="AK13" s="650"/>
      <c r="AL13" s="666"/>
      <c r="AM13" s="666"/>
      <c r="AN13" s="666"/>
      <c r="AO13" s="666"/>
      <c r="AP13" s="666"/>
      <c r="AQ13" s="666"/>
      <c r="AR13" s="666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  <c r="BG13" s="666" t="s">
        <v>9412</v>
      </c>
      <c r="BI13" s="1652" t="s">
        <v>20762</v>
      </c>
    </row>
    <row r="14" spans="1:61" s="575" customFormat="1" ht="26.1" hidden="1" customHeight="1" x14ac:dyDescent="0.2">
      <c r="A14" s="1184" t="s">
        <v>156</v>
      </c>
      <c r="B14" s="697" t="s">
        <v>2190</v>
      </c>
      <c r="C14" s="650" t="s">
        <v>1506</v>
      </c>
      <c r="D14" s="666" t="s">
        <v>9381</v>
      </c>
      <c r="E14" s="650" t="s">
        <v>9382</v>
      </c>
      <c r="F14" s="650" t="s">
        <v>672</v>
      </c>
      <c r="G14" s="650" t="s">
        <v>1082</v>
      </c>
      <c r="H14" s="681" t="s">
        <v>674</v>
      </c>
      <c r="I14" s="650" t="s">
        <v>325</v>
      </c>
      <c r="J14" s="666">
        <v>65</v>
      </c>
      <c r="K14" s="666" t="s">
        <v>1549</v>
      </c>
      <c r="L14" s="665">
        <v>28991</v>
      </c>
      <c r="M14" s="665">
        <v>5215</v>
      </c>
      <c r="N14" s="665">
        <v>6232</v>
      </c>
      <c r="O14" s="665" t="s">
        <v>183</v>
      </c>
      <c r="P14" s="665">
        <v>85</v>
      </c>
      <c r="Q14" s="665">
        <v>75</v>
      </c>
      <c r="R14" s="665">
        <v>25</v>
      </c>
      <c r="S14" s="665">
        <v>75</v>
      </c>
      <c r="T14" s="665">
        <v>70</v>
      </c>
      <c r="U14" s="665">
        <v>30</v>
      </c>
      <c r="V14" s="665">
        <v>7700</v>
      </c>
      <c r="W14" s="665">
        <v>318</v>
      </c>
      <c r="X14" s="665">
        <v>1000</v>
      </c>
      <c r="Y14" s="665" t="s">
        <v>185</v>
      </c>
      <c r="Z14" s="665" t="s">
        <v>9383</v>
      </c>
      <c r="AA14" s="666"/>
      <c r="AB14" s="650">
        <v>1994</v>
      </c>
      <c r="AC14" s="666"/>
      <c r="AD14" s="666">
        <v>3621</v>
      </c>
      <c r="AE14" s="666"/>
      <c r="AF14" s="666"/>
      <c r="AG14" s="666"/>
      <c r="AH14" s="666"/>
      <c r="AI14" s="665">
        <v>5493</v>
      </c>
      <c r="AJ14" s="650"/>
      <c r="AK14" s="650"/>
      <c r="AL14" s="666"/>
      <c r="AM14" s="666"/>
      <c r="AN14" s="666"/>
      <c r="AO14" s="666"/>
      <c r="AP14" s="666"/>
      <c r="AQ14" s="666"/>
      <c r="AR14" s="666"/>
      <c r="AS14" s="666"/>
      <c r="AT14" s="666"/>
      <c r="AU14" s="666"/>
      <c r="AV14" s="666"/>
      <c r="AW14" s="666"/>
      <c r="AX14" s="666"/>
      <c r="AY14" s="666"/>
      <c r="AZ14" s="666"/>
      <c r="BA14" s="666"/>
      <c r="BB14" s="666"/>
      <c r="BC14" s="666"/>
      <c r="BD14" s="666"/>
      <c r="BE14" s="666"/>
      <c r="BF14" s="666"/>
      <c r="BG14" s="666" t="s">
        <v>9384</v>
      </c>
      <c r="BI14" s="1652" t="s">
        <v>20763</v>
      </c>
    </row>
    <row r="15" spans="1:61" s="575" customFormat="1" ht="26.1" hidden="1" customHeight="1" x14ac:dyDescent="0.2">
      <c r="A15" s="1184"/>
      <c r="B15" s="697" t="s">
        <v>9755</v>
      </c>
      <c r="C15" s="650" t="s">
        <v>3203</v>
      </c>
      <c r="D15" s="666" t="s">
        <v>13488</v>
      </c>
      <c r="E15" s="650" t="s">
        <v>10241</v>
      </c>
      <c r="F15" s="650" t="s">
        <v>10242</v>
      </c>
      <c r="G15" s="650" t="s">
        <v>1082</v>
      </c>
      <c r="H15" s="681" t="s">
        <v>674</v>
      </c>
      <c r="I15" s="650" t="s">
        <v>15958</v>
      </c>
      <c r="J15" s="666">
        <v>65</v>
      </c>
      <c r="K15" s="666" t="s">
        <v>1549</v>
      </c>
      <c r="L15" s="665">
        <v>39318</v>
      </c>
      <c r="M15" s="665">
        <v>3087</v>
      </c>
      <c r="N15" s="665">
        <v>3674</v>
      </c>
      <c r="O15" s="665" t="s">
        <v>183</v>
      </c>
      <c r="P15" s="665">
        <v>100</v>
      </c>
      <c r="Q15" s="665">
        <v>100</v>
      </c>
      <c r="R15" s="665">
        <v>100</v>
      </c>
      <c r="S15" s="665">
        <v>120</v>
      </c>
      <c r="T15" s="665">
        <v>40</v>
      </c>
      <c r="U15" s="665">
        <v>80</v>
      </c>
      <c r="V15" s="665"/>
      <c r="W15" s="665">
        <v>9002</v>
      </c>
      <c r="X15" s="665">
        <v>9002</v>
      </c>
      <c r="Y15" s="665" t="s">
        <v>499</v>
      </c>
      <c r="Z15" s="665" t="s">
        <v>9383</v>
      </c>
      <c r="AA15" s="666"/>
      <c r="AB15" s="650">
        <v>1986</v>
      </c>
      <c r="AC15" s="666"/>
      <c r="AD15" s="666">
        <v>3621</v>
      </c>
      <c r="AE15" s="666"/>
      <c r="AF15" s="666"/>
      <c r="AG15" s="666"/>
      <c r="AH15" s="666"/>
      <c r="AI15" s="665"/>
      <c r="AJ15" s="650"/>
      <c r="AK15" s="650"/>
      <c r="AL15" s="666"/>
      <c r="AM15" s="666"/>
      <c r="AN15" s="666"/>
      <c r="AO15" s="666"/>
      <c r="AP15" s="666"/>
      <c r="AQ15" s="666"/>
      <c r="AR15" s="666"/>
      <c r="AS15" s="666"/>
      <c r="AT15" s="666"/>
      <c r="AU15" s="666"/>
      <c r="AV15" s="666"/>
      <c r="AW15" s="666"/>
      <c r="AX15" s="666"/>
      <c r="AY15" s="666"/>
      <c r="AZ15" s="666"/>
      <c r="BA15" s="666"/>
      <c r="BB15" s="666"/>
      <c r="BC15" s="666"/>
      <c r="BD15" s="666"/>
      <c r="BE15" s="666"/>
      <c r="BF15" s="666"/>
      <c r="BG15" s="666"/>
      <c r="BI15" s="1652" t="s">
        <v>20764</v>
      </c>
    </row>
    <row r="16" spans="1:61" s="575" customFormat="1" ht="26.1" hidden="1" customHeight="1" x14ac:dyDescent="0.2">
      <c r="A16" s="1184"/>
      <c r="B16" s="592" t="s">
        <v>2335</v>
      </c>
      <c r="C16" s="231" t="s">
        <v>2225</v>
      </c>
      <c r="D16" s="240"/>
      <c r="E16" s="545">
        <f>COUNTA(E17:E18)</f>
        <v>2</v>
      </c>
      <c r="F16" s="240"/>
      <c r="G16" s="240"/>
      <c r="H16" s="568"/>
      <c r="I16" s="240"/>
      <c r="J16" s="240"/>
      <c r="K16" s="240"/>
      <c r="L16" s="241">
        <f>SUM(L17:L18)</f>
        <v>40423</v>
      </c>
      <c r="M16" s="241">
        <f>SUM(M17:M18)</f>
        <v>6422</v>
      </c>
      <c r="N16" s="241">
        <f>SUM(N17:N18)</f>
        <v>6935</v>
      </c>
      <c r="O16" s="241">
        <f>SUM(O17:O18)</f>
        <v>0</v>
      </c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0"/>
      <c r="AB16" s="231"/>
      <c r="AC16" s="240"/>
      <c r="AD16" s="240"/>
      <c r="AE16" s="240"/>
      <c r="AF16" s="240"/>
      <c r="AG16" s="240"/>
      <c r="AH16" s="240"/>
      <c r="AI16" s="241"/>
      <c r="AJ16" s="231"/>
      <c r="AK16" s="231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I16" s="1652" t="s">
        <v>20765</v>
      </c>
    </row>
    <row r="17" spans="1:61" ht="26.1" hidden="1" customHeight="1" x14ac:dyDescent="0.2">
      <c r="A17" s="222" t="s">
        <v>156</v>
      </c>
      <c r="B17" s="147"/>
      <c r="C17" s="232" t="s">
        <v>690</v>
      </c>
      <c r="D17" s="159" t="s">
        <v>11184</v>
      </c>
      <c r="E17" s="625" t="s">
        <v>19604</v>
      </c>
      <c r="F17" s="232" t="s">
        <v>690</v>
      </c>
      <c r="G17" s="232" t="s">
        <v>11185</v>
      </c>
      <c r="H17" s="142"/>
      <c r="I17" s="148" t="s">
        <v>4449</v>
      </c>
      <c r="J17" s="144">
        <v>1</v>
      </c>
      <c r="K17" s="159"/>
      <c r="L17" s="144">
        <v>19883</v>
      </c>
      <c r="M17" s="144">
        <v>3121</v>
      </c>
      <c r="N17" s="144">
        <v>3361</v>
      </c>
      <c r="O17" s="144" t="s">
        <v>183</v>
      </c>
      <c r="P17" s="144">
        <v>70</v>
      </c>
      <c r="Q17" s="144">
        <v>30</v>
      </c>
      <c r="R17" s="144">
        <v>32</v>
      </c>
      <c r="S17" s="144">
        <v>11</v>
      </c>
      <c r="T17" s="144">
        <v>60</v>
      </c>
      <c r="U17" s="144">
        <v>30</v>
      </c>
      <c r="V17" s="144">
        <v>4252</v>
      </c>
      <c r="W17" s="144"/>
      <c r="X17" s="144"/>
      <c r="Y17" s="144"/>
      <c r="Z17" s="144" t="s">
        <v>500</v>
      </c>
      <c r="AA17" s="145">
        <v>1996</v>
      </c>
      <c r="AB17" s="232">
        <v>2017</v>
      </c>
      <c r="AC17" s="159"/>
      <c r="AD17" s="159"/>
      <c r="AE17" s="159"/>
      <c r="AF17" s="159"/>
      <c r="AG17" s="159" t="s">
        <v>11186</v>
      </c>
      <c r="AH17" s="159" t="s">
        <v>11187</v>
      </c>
      <c r="AI17" s="144">
        <v>4020</v>
      </c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I17" s="1652" t="s">
        <v>20766</v>
      </c>
    </row>
    <row r="18" spans="1:61" ht="26.1" hidden="1" customHeight="1" x14ac:dyDescent="0.2">
      <c r="A18" s="222" t="s">
        <v>93</v>
      </c>
      <c r="B18" s="151"/>
      <c r="C18" s="136" t="s">
        <v>719</v>
      </c>
      <c r="D18" s="136"/>
      <c r="E18" s="136" t="s">
        <v>11188</v>
      </c>
      <c r="F18" s="136" t="s">
        <v>719</v>
      </c>
      <c r="G18" s="136"/>
      <c r="H18" s="136"/>
      <c r="I18" s="232" t="s">
        <v>11189</v>
      </c>
      <c r="J18" s="136"/>
      <c r="K18" s="136"/>
      <c r="L18" s="138">
        <v>20540</v>
      </c>
      <c r="M18" s="138">
        <v>3301</v>
      </c>
      <c r="N18" s="138">
        <v>3574</v>
      </c>
      <c r="O18" s="138"/>
      <c r="P18" s="138">
        <v>60</v>
      </c>
      <c r="Q18" s="138">
        <v>55</v>
      </c>
      <c r="R18" s="138">
        <v>35</v>
      </c>
      <c r="S18" s="138">
        <v>15</v>
      </c>
      <c r="T18" s="138">
        <v>70</v>
      </c>
      <c r="U18" s="138">
        <v>35</v>
      </c>
      <c r="V18" s="138">
        <v>6275</v>
      </c>
      <c r="W18" s="138"/>
      <c r="X18" s="138">
        <v>1000</v>
      </c>
      <c r="Y18" s="138" t="s">
        <v>185</v>
      </c>
      <c r="Z18" s="138"/>
      <c r="AA18" s="136"/>
      <c r="AB18" s="136">
        <v>2009</v>
      </c>
      <c r="AC18" s="136"/>
      <c r="AD18" s="136"/>
      <c r="AE18" s="136"/>
      <c r="AF18" s="136"/>
      <c r="AG18" s="136"/>
      <c r="AH18" s="136"/>
      <c r="AI18" s="138">
        <v>3597</v>
      </c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I18" s="1652" t="s">
        <v>20767</v>
      </c>
    </row>
    <row r="19" spans="1:61" s="575" customFormat="1" ht="26.1" hidden="1" customHeight="1" x14ac:dyDescent="0.2">
      <c r="A19" s="1181"/>
      <c r="B19" s="712" t="s">
        <v>94</v>
      </c>
      <c r="C19" s="650" t="s">
        <v>55</v>
      </c>
      <c r="D19" s="1249"/>
      <c r="E19" s="676">
        <f>COUNTA(E20:E21)</f>
        <v>2</v>
      </c>
      <c r="F19" s="1249"/>
      <c r="G19" s="1249"/>
      <c r="H19" s="1249"/>
      <c r="I19" s="1249" t="s">
        <v>1972</v>
      </c>
      <c r="J19" s="665"/>
      <c r="K19" s="1249"/>
      <c r="L19" s="665">
        <f>SUM(L20:L21)</f>
        <v>25843</v>
      </c>
      <c r="M19" s="665">
        <f>SUM(M20:M21)</f>
        <v>2244.58</v>
      </c>
      <c r="N19" s="665">
        <f>SUM(N20:N21)</f>
        <v>2321.7800000000002</v>
      </c>
      <c r="O19" s="665">
        <f>SUM(O21:O21)</f>
        <v>0</v>
      </c>
      <c r="P19" s="665">
        <f>SUM(P20:P21)</f>
        <v>130</v>
      </c>
      <c r="Q19" s="665">
        <f t="shared" ref="Q19:Y19" si="0">SUM(Q20:Q21)</f>
        <v>84</v>
      </c>
      <c r="R19" s="665">
        <f t="shared" si="0"/>
        <v>20</v>
      </c>
      <c r="S19" s="665">
        <f t="shared" si="0"/>
        <v>20</v>
      </c>
      <c r="T19" s="665">
        <f t="shared" si="0"/>
        <v>41</v>
      </c>
      <c r="U19" s="665">
        <f t="shared" si="0"/>
        <v>38</v>
      </c>
      <c r="V19" s="665">
        <f t="shared" si="0"/>
        <v>5958</v>
      </c>
      <c r="W19" s="665">
        <f t="shared" si="0"/>
        <v>100</v>
      </c>
      <c r="X19" s="665">
        <f t="shared" si="0"/>
        <v>100</v>
      </c>
      <c r="Y19" s="665">
        <f t="shared" si="0"/>
        <v>0</v>
      </c>
      <c r="Z19" s="665">
        <f>SUM(Z21:Z21)</f>
        <v>0</v>
      </c>
      <c r="AA19" s="665">
        <f>SUM(AA21:AA21)</f>
        <v>0</v>
      </c>
      <c r="AB19" s="665"/>
      <c r="AC19" s="665">
        <f t="shared" ref="AC19:AH19" si="1">SUM(AC21:AC21)</f>
        <v>0</v>
      </c>
      <c r="AD19" s="665">
        <f t="shared" si="1"/>
        <v>0</v>
      </c>
      <c r="AE19" s="665">
        <f t="shared" si="1"/>
        <v>0</v>
      </c>
      <c r="AF19" s="665">
        <f t="shared" si="1"/>
        <v>0</v>
      </c>
      <c r="AG19" s="665">
        <f t="shared" si="1"/>
        <v>0</v>
      </c>
      <c r="AH19" s="665">
        <f t="shared" si="1"/>
        <v>0</v>
      </c>
      <c r="AI19" s="665">
        <f>SUM(AI20:AI21)</f>
        <v>3092</v>
      </c>
      <c r="AJ19" s="650"/>
      <c r="AK19" s="650"/>
      <c r="AL19" s="976"/>
      <c r="AM19" s="976"/>
      <c r="AN19" s="976"/>
      <c r="AO19" s="976"/>
      <c r="AP19" s="976"/>
      <c r="AQ19" s="813"/>
      <c r="AR19" s="813"/>
      <c r="AS19" s="976"/>
      <c r="AT19" s="976"/>
      <c r="AU19" s="976"/>
      <c r="AV19" s="976"/>
      <c r="AW19" s="976"/>
      <c r="AX19" s="976"/>
      <c r="AY19" s="976"/>
      <c r="AZ19" s="976"/>
      <c r="BA19" s="976"/>
      <c r="BB19" s="976"/>
      <c r="BC19" s="976"/>
      <c r="BD19" s="976"/>
      <c r="BE19" s="976"/>
      <c r="BF19" s="976"/>
      <c r="BG19" s="976"/>
      <c r="BI19" s="1652" t="s">
        <v>20768</v>
      </c>
    </row>
    <row r="20" spans="1:61" ht="26.1" customHeight="1" x14ac:dyDescent="0.2">
      <c r="A20" s="222"/>
      <c r="B20" s="147"/>
      <c r="C20" s="625" t="s">
        <v>1882</v>
      </c>
      <c r="D20" s="769"/>
      <c r="E20" s="631" t="s">
        <v>14916</v>
      </c>
      <c r="F20" s="769" t="s">
        <v>1882</v>
      </c>
      <c r="G20" s="769"/>
      <c r="H20" s="769"/>
      <c r="I20" s="769" t="s">
        <v>14917</v>
      </c>
      <c r="J20" s="626"/>
      <c r="K20" s="769"/>
      <c r="L20" s="626">
        <v>3080</v>
      </c>
      <c r="M20" s="626">
        <v>124</v>
      </c>
      <c r="N20" s="626">
        <v>124</v>
      </c>
      <c r="O20" s="626"/>
      <c r="P20" s="626">
        <v>50</v>
      </c>
      <c r="Q20" s="626">
        <v>34</v>
      </c>
      <c r="R20" s="626"/>
      <c r="S20" s="626"/>
      <c r="T20" s="626"/>
      <c r="U20" s="626"/>
      <c r="V20" s="626"/>
      <c r="W20" s="626" t="s">
        <v>417</v>
      </c>
      <c r="X20" s="626" t="s">
        <v>417</v>
      </c>
      <c r="Y20" s="626" t="s">
        <v>417</v>
      </c>
      <c r="Z20" s="626"/>
      <c r="AA20" s="626"/>
      <c r="AB20" s="626">
        <v>2015</v>
      </c>
      <c r="AC20" s="626"/>
      <c r="AD20" s="626"/>
      <c r="AE20" s="626"/>
      <c r="AF20" s="626"/>
      <c r="AG20" s="626"/>
      <c r="AH20" s="626"/>
      <c r="AI20" s="626">
        <v>92</v>
      </c>
      <c r="AJ20" s="625"/>
      <c r="AK20" s="625"/>
      <c r="AL20" s="683"/>
      <c r="AM20" s="683"/>
      <c r="AN20" s="683"/>
      <c r="AO20" s="683"/>
      <c r="AP20" s="683"/>
      <c r="AQ20" s="613"/>
      <c r="AR20" s="613"/>
      <c r="AS20" s="683"/>
      <c r="AT20" s="683"/>
      <c r="AU20" s="683"/>
      <c r="AV20" s="683"/>
      <c r="AW20" s="683"/>
      <c r="AX20" s="683"/>
      <c r="AY20" s="683"/>
      <c r="AZ20" s="683"/>
      <c r="BA20" s="683"/>
      <c r="BB20" s="683"/>
      <c r="BC20" s="683"/>
      <c r="BD20" s="683"/>
      <c r="BE20" s="683"/>
      <c r="BF20" s="683"/>
      <c r="BG20" s="683"/>
      <c r="BI20" s="1653" t="s">
        <v>20769</v>
      </c>
    </row>
    <row r="21" spans="1:61" ht="26.1" customHeight="1" x14ac:dyDescent="0.2">
      <c r="A21" s="222"/>
      <c r="B21" s="293"/>
      <c r="C21" s="613" t="s">
        <v>5241</v>
      </c>
      <c r="D21" s="613"/>
      <c r="E21" s="679" t="s">
        <v>11190</v>
      </c>
      <c r="F21" s="613" t="s">
        <v>5241</v>
      </c>
      <c r="G21" s="613"/>
      <c r="H21" s="613"/>
      <c r="I21" s="613" t="s">
        <v>11191</v>
      </c>
      <c r="J21" s="613"/>
      <c r="K21" s="613"/>
      <c r="L21" s="614">
        <v>22763</v>
      </c>
      <c r="M21" s="614">
        <v>2120.58</v>
      </c>
      <c r="N21" s="614">
        <v>2197.7800000000002</v>
      </c>
      <c r="O21" s="614"/>
      <c r="P21" s="614">
        <v>80</v>
      </c>
      <c r="Q21" s="614">
        <v>50</v>
      </c>
      <c r="R21" s="614">
        <v>20</v>
      </c>
      <c r="S21" s="614">
        <v>20</v>
      </c>
      <c r="T21" s="614">
        <v>41</v>
      </c>
      <c r="U21" s="614">
        <v>38</v>
      </c>
      <c r="V21" s="614">
        <v>5958</v>
      </c>
      <c r="W21" s="614">
        <v>100</v>
      </c>
      <c r="X21" s="614">
        <v>100</v>
      </c>
      <c r="Y21" s="614" t="s">
        <v>185</v>
      </c>
      <c r="Z21" s="614"/>
      <c r="AA21" s="613"/>
      <c r="AB21" s="613">
        <v>2011</v>
      </c>
      <c r="AC21" s="613"/>
      <c r="AD21" s="613"/>
      <c r="AE21" s="613"/>
      <c r="AF21" s="613"/>
      <c r="AG21" s="613"/>
      <c r="AH21" s="613"/>
      <c r="AI21" s="614">
        <v>3000</v>
      </c>
      <c r="AJ21" s="926"/>
      <c r="AK21" s="926"/>
      <c r="AL21" s="926"/>
      <c r="AM21" s="926"/>
      <c r="AN21" s="926"/>
      <c r="AO21" s="926"/>
      <c r="AP21" s="926"/>
      <c r="AQ21" s="926"/>
      <c r="AR21" s="926"/>
      <c r="AS21" s="926"/>
      <c r="AT21" s="926"/>
      <c r="AU21" s="926"/>
      <c r="AV21" s="926"/>
      <c r="AW21" s="926"/>
      <c r="AX21" s="926"/>
      <c r="AY21" s="926"/>
      <c r="AZ21" s="926"/>
      <c r="BA21" s="926"/>
      <c r="BB21" s="926"/>
      <c r="BC21" s="926"/>
      <c r="BD21" s="926"/>
      <c r="BE21" s="926"/>
      <c r="BF21" s="926"/>
      <c r="BG21" s="926"/>
      <c r="BI21" s="1653" t="s">
        <v>20770</v>
      </c>
    </row>
    <row r="22" spans="1:61" s="575" customFormat="1" ht="26.1" hidden="1" customHeight="1" x14ac:dyDescent="0.15">
      <c r="A22" s="1181"/>
      <c r="B22" s="712" t="s">
        <v>95</v>
      </c>
      <c r="C22" s="650" t="s">
        <v>55</v>
      </c>
      <c r="D22" s="1249"/>
      <c r="E22" s="676">
        <f>COUNTA(E23:E26)</f>
        <v>4</v>
      </c>
      <c r="F22" s="1249"/>
      <c r="G22" s="1249"/>
      <c r="H22" s="1249"/>
      <c r="I22" s="1249" t="s">
        <v>1972</v>
      </c>
      <c r="J22" s="665"/>
      <c r="K22" s="1249"/>
      <c r="L22" s="665">
        <f t="shared" ref="L22:X22" si="2">SUM(L23:L26)</f>
        <v>192694.9</v>
      </c>
      <c r="M22" s="665">
        <f t="shared" si="2"/>
        <v>24745.57</v>
      </c>
      <c r="N22" s="665">
        <f t="shared" si="2"/>
        <v>28692.31</v>
      </c>
      <c r="O22" s="665">
        <f t="shared" si="2"/>
        <v>0</v>
      </c>
      <c r="P22" s="665">
        <f t="shared" si="2"/>
        <v>363</v>
      </c>
      <c r="Q22" s="665">
        <f t="shared" si="2"/>
        <v>257.2</v>
      </c>
      <c r="R22" s="665">
        <f t="shared" si="2"/>
        <v>93.5</v>
      </c>
      <c r="S22" s="665">
        <f t="shared" si="2"/>
        <v>92.2</v>
      </c>
      <c r="T22" s="665">
        <f t="shared" si="2"/>
        <v>258.5</v>
      </c>
      <c r="U22" s="665">
        <f t="shared" si="2"/>
        <v>190</v>
      </c>
      <c r="V22" s="665">
        <f t="shared" si="2"/>
        <v>31715</v>
      </c>
      <c r="W22" s="665">
        <f t="shared" si="2"/>
        <v>2188</v>
      </c>
      <c r="X22" s="665">
        <f t="shared" si="2"/>
        <v>4180</v>
      </c>
      <c r="Y22" s="665"/>
      <c r="Z22" s="665">
        <f t="shared" ref="Z22:AI22" si="3">SUM(Z23:Z26)</f>
        <v>0</v>
      </c>
      <c r="AA22" s="665">
        <f t="shared" si="3"/>
        <v>0</v>
      </c>
      <c r="AB22" s="665"/>
      <c r="AC22" s="665">
        <f t="shared" si="3"/>
        <v>8565</v>
      </c>
      <c r="AD22" s="665">
        <f t="shared" si="3"/>
        <v>0</v>
      </c>
      <c r="AE22" s="665">
        <f t="shared" si="3"/>
        <v>1500</v>
      </c>
      <c r="AF22" s="665">
        <f t="shared" si="3"/>
        <v>0</v>
      </c>
      <c r="AG22" s="665">
        <f t="shared" si="3"/>
        <v>0</v>
      </c>
      <c r="AH22" s="665">
        <f t="shared" si="3"/>
        <v>0</v>
      </c>
      <c r="AI22" s="665">
        <f t="shared" si="3"/>
        <v>37012</v>
      </c>
      <c r="AJ22" s="650"/>
      <c r="AK22" s="650"/>
      <c r="AL22" s="976"/>
      <c r="AM22" s="976"/>
      <c r="AN22" s="976"/>
      <c r="AO22" s="976"/>
      <c r="AP22" s="976"/>
      <c r="AQ22" s="813"/>
      <c r="AR22" s="813"/>
      <c r="AS22" s="976"/>
      <c r="AT22" s="976"/>
      <c r="AU22" s="976"/>
      <c r="AV22" s="976"/>
      <c r="AW22" s="976"/>
      <c r="AX22" s="976"/>
      <c r="AY22" s="976"/>
      <c r="AZ22" s="976"/>
      <c r="BA22" s="976"/>
      <c r="BB22" s="976"/>
      <c r="BC22" s="976"/>
      <c r="BD22" s="976"/>
      <c r="BE22" s="976"/>
      <c r="BF22" s="976"/>
      <c r="BG22" s="976"/>
    </row>
    <row r="23" spans="1:61" ht="26.1" hidden="1" customHeight="1" x14ac:dyDescent="0.15">
      <c r="A23" s="222"/>
      <c r="B23" s="147"/>
      <c r="C23" s="625" t="s">
        <v>5706</v>
      </c>
      <c r="D23" s="683" t="s">
        <v>11173</v>
      </c>
      <c r="E23" s="625" t="s">
        <v>11174</v>
      </c>
      <c r="F23" s="625" t="s">
        <v>5706</v>
      </c>
      <c r="G23" s="625" t="s">
        <v>11175</v>
      </c>
      <c r="H23" s="644" t="s">
        <v>5305</v>
      </c>
      <c r="I23" s="625" t="s">
        <v>5847</v>
      </c>
      <c r="J23" s="683" t="s">
        <v>11176</v>
      </c>
      <c r="K23" s="683" t="s">
        <v>11177</v>
      </c>
      <c r="L23" s="626">
        <v>23478</v>
      </c>
      <c r="M23" s="626">
        <v>4818</v>
      </c>
      <c r="N23" s="626">
        <v>4818</v>
      </c>
      <c r="O23" s="626" t="s">
        <v>11178</v>
      </c>
      <c r="P23" s="626">
        <v>85</v>
      </c>
      <c r="Q23" s="626">
        <v>65</v>
      </c>
      <c r="R23" s="626"/>
      <c r="S23" s="626"/>
      <c r="T23" s="626">
        <v>72</v>
      </c>
      <c r="U23" s="626">
        <v>25</v>
      </c>
      <c r="V23" s="626">
        <v>7325</v>
      </c>
      <c r="W23" s="626">
        <v>1080</v>
      </c>
      <c r="X23" s="626">
        <v>1080</v>
      </c>
      <c r="Y23" s="626" t="s">
        <v>185</v>
      </c>
      <c r="Z23" s="626" t="s">
        <v>2413</v>
      </c>
      <c r="AA23" s="683" t="s">
        <v>11179</v>
      </c>
      <c r="AB23" s="625">
        <v>1991</v>
      </c>
      <c r="AC23" s="706">
        <v>2855</v>
      </c>
      <c r="AD23" s="706"/>
      <c r="AE23" s="706">
        <v>500</v>
      </c>
      <c r="AF23" s="706"/>
      <c r="AG23" s="706"/>
      <c r="AH23" s="683"/>
      <c r="AI23" s="626">
        <v>3355</v>
      </c>
      <c r="AJ23" s="625">
        <v>2003</v>
      </c>
      <c r="AK23" s="625"/>
      <c r="AL23" s="683"/>
      <c r="AM23" s="683"/>
      <c r="AN23" s="683"/>
      <c r="AO23" s="683"/>
      <c r="AP23" s="683"/>
      <c r="AQ23" s="683"/>
      <c r="AR23" s="683"/>
      <c r="AS23" s="683"/>
      <c r="AT23" s="683"/>
      <c r="AU23" s="683"/>
      <c r="AV23" s="683"/>
      <c r="AW23" s="683"/>
      <c r="AX23" s="683"/>
      <c r="AY23" s="683"/>
      <c r="AZ23" s="683"/>
      <c r="BA23" s="683"/>
      <c r="BB23" s="683"/>
      <c r="BC23" s="683"/>
      <c r="BD23" s="683"/>
      <c r="BE23" s="683"/>
      <c r="BF23" s="683"/>
      <c r="BG23" s="683"/>
    </row>
    <row r="24" spans="1:61" ht="26.1" hidden="1" customHeight="1" x14ac:dyDescent="0.15">
      <c r="A24" s="222"/>
      <c r="B24" s="147"/>
      <c r="C24" s="625" t="s">
        <v>16250</v>
      </c>
      <c r="D24" s="683"/>
      <c r="E24" s="714" t="s">
        <v>17439</v>
      </c>
      <c r="F24" s="714" t="s">
        <v>16250</v>
      </c>
      <c r="G24" s="714"/>
      <c r="H24" s="975"/>
      <c r="I24" s="714" t="s">
        <v>17440</v>
      </c>
      <c r="J24" s="947"/>
      <c r="K24" s="947"/>
      <c r="L24" s="830">
        <v>39061.1</v>
      </c>
      <c r="M24" s="830">
        <v>4465.7299999999996</v>
      </c>
      <c r="N24" s="830">
        <v>4792.51</v>
      </c>
      <c r="O24" s="830"/>
      <c r="P24" s="830">
        <v>73</v>
      </c>
      <c r="Q24" s="830">
        <v>72</v>
      </c>
      <c r="R24" s="830">
        <v>73</v>
      </c>
      <c r="S24" s="830">
        <v>30</v>
      </c>
      <c r="T24" s="830">
        <v>34</v>
      </c>
      <c r="U24" s="830">
        <v>73</v>
      </c>
      <c r="V24" s="830">
        <v>9928</v>
      </c>
      <c r="W24" s="830">
        <v>220</v>
      </c>
      <c r="X24" s="830">
        <v>1000</v>
      </c>
      <c r="Y24" s="830" t="s">
        <v>2199</v>
      </c>
      <c r="Z24" s="830"/>
      <c r="AA24" s="947"/>
      <c r="AB24" s="714">
        <v>2022</v>
      </c>
      <c r="AC24" s="948"/>
      <c r="AD24" s="948"/>
      <c r="AE24" s="948"/>
      <c r="AF24" s="948"/>
      <c r="AG24" s="948"/>
      <c r="AH24" s="947"/>
      <c r="AI24" s="830">
        <v>11657</v>
      </c>
      <c r="AJ24" s="625"/>
      <c r="AK24" s="625"/>
      <c r="AL24" s="683"/>
      <c r="AM24" s="683"/>
      <c r="AN24" s="683"/>
      <c r="AO24" s="683"/>
      <c r="AP24" s="683"/>
      <c r="AQ24" s="683"/>
      <c r="AR24" s="683"/>
      <c r="AS24" s="683"/>
      <c r="AT24" s="683"/>
      <c r="AU24" s="683"/>
      <c r="AV24" s="683"/>
      <c r="AW24" s="683"/>
      <c r="AX24" s="683"/>
      <c r="AY24" s="683"/>
      <c r="AZ24" s="683"/>
      <c r="BA24" s="683"/>
      <c r="BB24" s="683"/>
      <c r="BC24" s="683"/>
      <c r="BD24" s="683"/>
      <c r="BE24" s="683"/>
      <c r="BF24" s="683"/>
      <c r="BG24" s="683"/>
    </row>
    <row r="25" spans="1:61" ht="26.1" hidden="1" customHeight="1" x14ac:dyDescent="0.15">
      <c r="A25" s="222"/>
      <c r="B25" s="147"/>
      <c r="C25" s="625" t="s">
        <v>5797</v>
      </c>
      <c r="D25" s="683" t="s">
        <v>11173</v>
      </c>
      <c r="E25" s="625" t="s">
        <v>11180</v>
      </c>
      <c r="F25" s="625" t="s">
        <v>5797</v>
      </c>
      <c r="G25" s="625" t="s">
        <v>11175</v>
      </c>
      <c r="H25" s="644" t="s">
        <v>5305</v>
      </c>
      <c r="I25" s="625" t="s">
        <v>5797</v>
      </c>
      <c r="J25" s="683" t="s">
        <v>11176</v>
      </c>
      <c r="K25" s="683" t="s">
        <v>11177</v>
      </c>
      <c r="L25" s="626">
        <v>110420</v>
      </c>
      <c r="M25" s="626">
        <v>12273</v>
      </c>
      <c r="N25" s="626">
        <v>15772</v>
      </c>
      <c r="O25" s="626" t="s">
        <v>11178</v>
      </c>
      <c r="P25" s="626">
        <v>118</v>
      </c>
      <c r="Q25" s="626">
        <v>62.2</v>
      </c>
      <c r="R25" s="626">
        <v>20.5</v>
      </c>
      <c r="S25" s="626">
        <v>62.2</v>
      </c>
      <c r="T25" s="626">
        <v>82.5</v>
      </c>
      <c r="U25" s="626">
        <v>62</v>
      </c>
      <c r="V25" s="626">
        <v>7316</v>
      </c>
      <c r="W25" s="626">
        <v>888</v>
      </c>
      <c r="X25" s="626">
        <v>2000</v>
      </c>
      <c r="Y25" s="626" t="s">
        <v>499</v>
      </c>
      <c r="Z25" s="626" t="s">
        <v>2413</v>
      </c>
      <c r="AA25" s="683" t="s">
        <v>11179</v>
      </c>
      <c r="AB25" s="625">
        <v>2007</v>
      </c>
      <c r="AC25" s="706">
        <v>2855</v>
      </c>
      <c r="AD25" s="706"/>
      <c r="AE25" s="706">
        <v>500</v>
      </c>
      <c r="AF25" s="706"/>
      <c r="AG25" s="706"/>
      <c r="AH25" s="683"/>
      <c r="AI25" s="626">
        <v>17000</v>
      </c>
      <c r="AJ25" s="625">
        <v>2003</v>
      </c>
      <c r="AK25" s="625"/>
      <c r="AL25" s="683"/>
      <c r="AM25" s="683"/>
      <c r="AN25" s="683"/>
      <c r="AO25" s="683"/>
      <c r="AP25" s="683"/>
      <c r="AQ25" s="683"/>
      <c r="AR25" s="683"/>
      <c r="AS25" s="683"/>
      <c r="AT25" s="683"/>
      <c r="AU25" s="683"/>
      <c r="AV25" s="683"/>
      <c r="AW25" s="683"/>
      <c r="AX25" s="683"/>
      <c r="AY25" s="683"/>
      <c r="AZ25" s="683"/>
      <c r="BA25" s="683"/>
      <c r="BB25" s="683"/>
      <c r="BC25" s="683"/>
      <c r="BD25" s="683"/>
      <c r="BE25" s="683"/>
      <c r="BF25" s="683"/>
      <c r="BG25" s="683"/>
    </row>
    <row r="26" spans="1:61" ht="26.1" hidden="1" customHeight="1" x14ac:dyDescent="0.15">
      <c r="A26" s="216" t="s">
        <v>156</v>
      </c>
      <c r="B26" s="293"/>
      <c r="C26" s="625" t="s">
        <v>5814</v>
      </c>
      <c r="D26" s="683" t="s">
        <v>11173</v>
      </c>
      <c r="E26" s="625" t="s">
        <v>11181</v>
      </c>
      <c r="F26" s="625" t="s">
        <v>5814</v>
      </c>
      <c r="G26" s="625" t="s">
        <v>11175</v>
      </c>
      <c r="H26" s="644" t="s">
        <v>5305</v>
      </c>
      <c r="I26" s="625" t="s">
        <v>5814</v>
      </c>
      <c r="J26" s="683" t="s">
        <v>11176</v>
      </c>
      <c r="K26" s="683" t="s">
        <v>11177</v>
      </c>
      <c r="L26" s="626">
        <v>19735.8</v>
      </c>
      <c r="M26" s="626">
        <v>3188.84</v>
      </c>
      <c r="N26" s="626">
        <v>3309.8</v>
      </c>
      <c r="O26" s="626" t="s">
        <v>11178</v>
      </c>
      <c r="P26" s="626">
        <v>87</v>
      </c>
      <c r="Q26" s="626">
        <v>58</v>
      </c>
      <c r="R26" s="626"/>
      <c r="S26" s="626"/>
      <c r="T26" s="626">
        <v>70</v>
      </c>
      <c r="U26" s="626">
        <v>30</v>
      </c>
      <c r="V26" s="626">
        <v>7146</v>
      </c>
      <c r="W26" s="626"/>
      <c r="X26" s="626">
        <v>100</v>
      </c>
      <c r="Y26" s="626"/>
      <c r="Z26" s="626" t="s">
        <v>2413</v>
      </c>
      <c r="AA26" s="683" t="s">
        <v>11179</v>
      </c>
      <c r="AB26" s="625">
        <v>2017</v>
      </c>
      <c r="AC26" s="706">
        <v>2855</v>
      </c>
      <c r="AD26" s="706"/>
      <c r="AE26" s="706">
        <v>500</v>
      </c>
      <c r="AF26" s="706"/>
      <c r="AG26" s="706"/>
      <c r="AH26" s="683"/>
      <c r="AI26" s="626">
        <v>5000</v>
      </c>
      <c r="AJ26" s="625">
        <v>2003</v>
      </c>
      <c r="AK26" s="625"/>
      <c r="AL26" s="683"/>
      <c r="AM26" s="683"/>
      <c r="AN26" s="683"/>
      <c r="AO26" s="683"/>
      <c r="AP26" s="683"/>
      <c r="AQ26" s="683"/>
      <c r="AR26" s="683"/>
      <c r="AS26" s="683"/>
      <c r="AT26" s="683"/>
      <c r="AU26" s="683"/>
      <c r="AV26" s="683"/>
      <c r="AW26" s="683"/>
      <c r="AX26" s="683"/>
      <c r="AY26" s="683"/>
      <c r="AZ26" s="683"/>
      <c r="BA26" s="683"/>
      <c r="BB26" s="683"/>
      <c r="BC26" s="683"/>
      <c r="BD26" s="683"/>
      <c r="BE26" s="683"/>
      <c r="BF26" s="683"/>
      <c r="BG26" s="683"/>
    </row>
    <row r="27" spans="1:61" s="575" customFormat="1" ht="26.1" hidden="1" customHeight="1" x14ac:dyDescent="0.15">
      <c r="A27" s="1184"/>
      <c r="B27" s="712" t="s">
        <v>0</v>
      </c>
      <c r="C27" s="650" t="s">
        <v>55</v>
      </c>
      <c r="D27" s="243"/>
      <c r="E27" s="676">
        <f>COUNTA(E28:E29)</f>
        <v>2</v>
      </c>
      <c r="F27" s="650"/>
      <c r="G27" s="650"/>
      <c r="H27" s="681"/>
      <c r="I27" s="650"/>
      <c r="J27" s="666"/>
      <c r="K27" s="666"/>
      <c r="L27" s="665">
        <f>SUM(L28:L29)</f>
        <v>44126</v>
      </c>
      <c r="M27" s="665">
        <f>SUM(M28:M29)</f>
        <v>9115.6</v>
      </c>
      <c r="N27" s="665">
        <f>SUM(N28:O29)</f>
        <v>71323</v>
      </c>
      <c r="O27" s="665">
        <f t="shared" ref="O27:V27" si="4">SUM(O28:P29)</f>
        <v>40</v>
      </c>
      <c r="P27" s="665">
        <f t="shared" ref="P27:U27" si="5">SUM(P28:P29)</f>
        <v>40</v>
      </c>
      <c r="Q27" s="665">
        <f t="shared" si="5"/>
        <v>50</v>
      </c>
      <c r="R27" s="665">
        <f t="shared" si="5"/>
        <v>0</v>
      </c>
      <c r="S27" s="665">
        <f t="shared" si="5"/>
        <v>0</v>
      </c>
      <c r="T27" s="665">
        <f t="shared" si="5"/>
        <v>34</v>
      </c>
      <c r="U27" s="665">
        <f t="shared" si="5"/>
        <v>70</v>
      </c>
      <c r="V27" s="665">
        <f t="shared" si="4"/>
        <v>26292</v>
      </c>
      <c r="W27" s="665"/>
      <c r="X27" s="665"/>
      <c r="Y27" s="665"/>
      <c r="Z27" s="665"/>
      <c r="AA27" s="666"/>
      <c r="AB27" s="650"/>
      <c r="AC27" s="982"/>
      <c r="AD27" s="982"/>
      <c r="AE27" s="982"/>
      <c r="AF27" s="982"/>
      <c r="AG27" s="982"/>
      <c r="AH27" s="666"/>
      <c r="AI27" s="665"/>
      <c r="AJ27" s="650"/>
      <c r="AK27" s="650"/>
      <c r="AL27" s="666"/>
      <c r="AM27" s="666"/>
      <c r="AN27" s="666"/>
      <c r="AO27" s="666"/>
      <c r="AP27" s="666"/>
      <c r="AQ27" s="666"/>
      <c r="AR27" s="666"/>
      <c r="AS27" s="666"/>
      <c r="AT27" s="666"/>
      <c r="AU27" s="666"/>
      <c r="AV27" s="666"/>
      <c r="AW27" s="666"/>
      <c r="AX27" s="666"/>
      <c r="AY27" s="666"/>
      <c r="AZ27" s="666"/>
      <c r="BA27" s="666"/>
      <c r="BB27" s="666"/>
      <c r="BC27" s="666"/>
      <c r="BD27" s="666"/>
      <c r="BE27" s="666"/>
      <c r="BF27" s="666"/>
      <c r="BG27" s="666"/>
    </row>
    <row r="28" spans="1:61" ht="26.1" hidden="1" customHeight="1" x14ac:dyDescent="0.15">
      <c r="A28" s="216"/>
      <c r="B28" s="147"/>
      <c r="C28" s="625" t="s">
        <v>6299</v>
      </c>
      <c r="D28" s="158"/>
      <c r="E28" s="631" t="s">
        <v>17594</v>
      </c>
      <c r="F28" s="625" t="s">
        <v>6299</v>
      </c>
      <c r="G28" s="625"/>
      <c r="H28" s="644"/>
      <c r="I28" s="625" t="s">
        <v>16292</v>
      </c>
      <c r="J28" s="627"/>
      <c r="K28" s="627"/>
      <c r="L28" s="626">
        <v>22314</v>
      </c>
      <c r="M28" s="626">
        <v>8487</v>
      </c>
      <c r="N28" s="626">
        <v>8487</v>
      </c>
      <c r="O28" s="626"/>
      <c r="P28" s="626">
        <v>40</v>
      </c>
      <c r="Q28" s="626">
        <v>50</v>
      </c>
      <c r="R28" s="626"/>
      <c r="S28" s="626"/>
      <c r="T28" s="626">
        <v>34</v>
      </c>
      <c r="U28" s="626">
        <v>70</v>
      </c>
      <c r="V28" s="626">
        <v>4480</v>
      </c>
      <c r="W28" s="626"/>
      <c r="X28" s="626"/>
      <c r="Y28" s="626"/>
      <c r="Z28" s="626"/>
      <c r="AA28" s="627"/>
      <c r="AB28" s="625">
        <v>2018</v>
      </c>
      <c r="AC28" s="706"/>
      <c r="AD28" s="706"/>
      <c r="AE28" s="706"/>
      <c r="AF28" s="706"/>
      <c r="AG28" s="706"/>
      <c r="AH28" s="627"/>
      <c r="AI28" s="626">
        <v>4482</v>
      </c>
      <c r="AJ28" s="625"/>
      <c r="AK28" s="625"/>
      <c r="AL28" s="627"/>
      <c r="AM28" s="627"/>
      <c r="AN28" s="627"/>
      <c r="AO28" s="627"/>
      <c r="AP28" s="627"/>
      <c r="AQ28" s="627"/>
      <c r="AR28" s="627"/>
      <c r="AS28" s="627"/>
      <c r="AT28" s="627"/>
      <c r="AU28" s="627"/>
      <c r="AV28" s="627"/>
      <c r="AW28" s="627"/>
      <c r="AX28" s="627"/>
      <c r="AY28" s="627"/>
      <c r="AZ28" s="627"/>
      <c r="BA28" s="627"/>
      <c r="BB28" s="627"/>
      <c r="BC28" s="627"/>
      <c r="BD28" s="627"/>
      <c r="BE28" s="627"/>
      <c r="BF28" s="627"/>
      <c r="BG28" s="627"/>
    </row>
    <row r="29" spans="1:61" ht="26.1" hidden="1" customHeight="1" x14ac:dyDescent="0.2">
      <c r="A29" s="216"/>
      <c r="B29" s="147"/>
      <c r="C29" s="613" t="s">
        <v>6320</v>
      </c>
      <c r="D29" s="407"/>
      <c r="E29" s="679" t="s">
        <v>11172</v>
      </c>
      <c r="F29" s="613" t="s">
        <v>6320</v>
      </c>
      <c r="G29" s="613"/>
      <c r="H29" s="613"/>
      <c r="I29" s="613" t="s">
        <v>16377</v>
      </c>
      <c r="J29" s="613"/>
      <c r="K29" s="613"/>
      <c r="L29" s="614">
        <v>21812</v>
      </c>
      <c r="M29" s="614">
        <v>628.6</v>
      </c>
      <c r="N29" s="614">
        <v>62836</v>
      </c>
      <c r="O29" s="614"/>
      <c r="P29" s="614"/>
      <c r="Q29" s="614"/>
      <c r="R29" s="614"/>
      <c r="S29" s="614"/>
      <c r="T29" s="614"/>
      <c r="U29" s="614"/>
      <c r="V29" s="614">
        <v>21812</v>
      </c>
      <c r="W29" s="614"/>
      <c r="X29" s="614"/>
      <c r="Y29" s="614"/>
      <c r="Z29" s="614"/>
      <c r="AA29" s="613"/>
      <c r="AB29" s="613">
        <v>2014</v>
      </c>
      <c r="AC29" s="613"/>
      <c r="AD29" s="613"/>
      <c r="AE29" s="613"/>
      <c r="AF29" s="613"/>
      <c r="AG29" s="613"/>
      <c r="AH29" s="613"/>
      <c r="AI29" s="614"/>
      <c r="AJ29" s="864"/>
      <c r="AK29" s="864"/>
      <c r="AL29" s="864"/>
      <c r="AM29" s="864"/>
      <c r="AN29" s="864"/>
      <c r="AO29" s="864"/>
      <c r="AP29" s="864"/>
      <c r="AQ29" s="864"/>
      <c r="AR29" s="864"/>
      <c r="AS29" s="864"/>
      <c r="AT29" s="864"/>
      <c r="AU29" s="864"/>
      <c r="AV29" s="864"/>
      <c r="AW29" s="864"/>
      <c r="AX29" s="864"/>
      <c r="AY29" s="864"/>
      <c r="AZ29" s="864"/>
      <c r="BA29" s="864"/>
      <c r="BB29" s="864"/>
      <c r="BC29" s="864"/>
      <c r="BD29" s="864"/>
      <c r="BE29" s="864"/>
      <c r="BF29" s="864"/>
      <c r="BG29" s="769"/>
    </row>
    <row r="30" spans="1:61" s="575" customFormat="1" ht="26.1" hidden="1" customHeight="1" x14ac:dyDescent="0.2">
      <c r="A30" s="1081"/>
      <c r="B30" s="669" t="s">
        <v>58</v>
      </c>
      <c r="C30" s="650" t="s">
        <v>55</v>
      </c>
      <c r="D30" s="243"/>
      <c r="E30" s="676">
        <f>COUNTA(E31:E33)</f>
        <v>3</v>
      </c>
      <c r="F30" s="650"/>
      <c r="G30" s="650"/>
      <c r="H30" s="681"/>
      <c r="I30" s="650"/>
      <c r="J30" s="666"/>
      <c r="K30" s="666"/>
      <c r="L30" s="665">
        <f>SUM(L31:L33)</f>
        <v>432229</v>
      </c>
      <c r="M30" s="665">
        <f>SUM(M31:M33)</f>
        <v>17326</v>
      </c>
      <c r="N30" s="665">
        <f>SUM(N31:N33)</f>
        <v>21561</v>
      </c>
      <c r="O30" s="665"/>
      <c r="P30" s="665"/>
      <c r="Q30" s="665"/>
      <c r="R30" s="665"/>
      <c r="S30" s="665"/>
      <c r="T30" s="665"/>
      <c r="U30" s="665"/>
      <c r="V30" s="665"/>
      <c r="W30" s="665"/>
      <c r="X30" s="665"/>
      <c r="Y30" s="665"/>
      <c r="Z30" s="665"/>
      <c r="AA30" s="666"/>
      <c r="AB30" s="650"/>
      <c r="AC30" s="982"/>
      <c r="AD30" s="982"/>
      <c r="AE30" s="982"/>
      <c r="AF30" s="982"/>
      <c r="AG30" s="982"/>
      <c r="AH30" s="666"/>
      <c r="AI30" s="665"/>
      <c r="AJ30" s="650"/>
      <c r="AK30" s="650"/>
      <c r="AL30" s="666"/>
      <c r="AM30" s="666"/>
      <c r="AN30" s="666"/>
      <c r="AO30" s="666"/>
      <c r="AP30" s="666"/>
      <c r="AQ30" s="666"/>
      <c r="AR30" s="666"/>
      <c r="AS30" s="666"/>
      <c r="AT30" s="666"/>
      <c r="AU30" s="666"/>
      <c r="AV30" s="666"/>
      <c r="AW30" s="666"/>
      <c r="AX30" s="666"/>
      <c r="AY30" s="666"/>
      <c r="AZ30" s="666"/>
      <c r="BA30" s="666"/>
      <c r="BB30" s="666"/>
      <c r="BC30" s="666"/>
      <c r="BD30" s="666"/>
      <c r="BE30" s="666"/>
      <c r="BF30" s="666"/>
      <c r="BG30" s="666"/>
    </row>
    <row r="31" spans="1:61" ht="26.1" hidden="1" customHeight="1" x14ac:dyDescent="0.2">
      <c r="B31" s="147"/>
      <c r="C31" s="613" t="s">
        <v>6837</v>
      </c>
      <c r="D31" s="407"/>
      <c r="E31" s="679" t="s">
        <v>11718</v>
      </c>
      <c r="F31" s="613" t="s">
        <v>6837</v>
      </c>
      <c r="G31" s="613"/>
      <c r="H31" s="613"/>
      <c r="I31" s="613" t="s">
        <v>11719</v>
      </c>
      <c r="J31" s="613"/>
      <c r="K31" s="613"/>
      <c r="L31" s="614">
        <v>177122</v>
      </c>
      <c r="M31" s="614">
        <v>6895</v>
      </c>
      <c r="N31" s="614">
        <v>7850</v>
      </c>
      <c r="O31" s="614"/>
      <c r="P31" s="614">
        <v>90</v>
      </c>
      <c r="Q31" s="614">
        <v>80</v>
      </c>
      <c r="R31" s="614">
        <v>80</v>
      </c>
      <c r="S31" s="614">
        <v>80</v>
      </c>
      <c r="T31" s="614">
        <v>86</v>
      </c>
      <c r="U31" s="614">
        <v>30</v>
      </c>
      <c r="V31" s="614">
        <v>16180</v>
      </c>
      <c r="W31" s="614">
        <v>1270</v>
      </c>
      <c r="X31" s="614">
        <v>1270</v>
      </c>
      <c r="Y31" s="614" t="s">
        <v>499</v>
      </c>
      <c r="Z31" s="614"/>
      <c r="AA31" s="613"/>
      <c r="AB31" s="613">
        <v>2010</v>
      </c>
      <c r="AC31" s="613"/>
      <c r="AD31" s="613"/>
      <c r="AE31" s="613"/>
      <c r="AF31" s="613"/>
      <c r="AG31" s="613"/>
      <c r="AH31" s="613"/>
      <c r="AI31" s="614">
        <v>21500</v>
      </c>
      <c r="AJ31" s="613"/>
      <c r="AK31" s="613"/>
      <c r="AL31" s="613"/>
      <c r="AM31" s="613"/>
      <c r="AN31" s="613"/>
      <c r="AO31" s="613"/>
      <c r="AP31" s="613"/>
      <c r="AQ31" s="613"/>
      <c r="AR31" s="613"/>
      <c r="AS31" s="613"/>
      <c r="AT31" s="613"/>
      <c r="AU31" s="613"/>
      <c r="AV31" s="613"/>
      <c r="AW31" s="613"/>
      <c r="AX31" s="613"/>
      <c r="AY31" s="613"/>
      <c r="AZ31" s="613"/>
      <c r="BA31" s="613"/>
      <c r="BB31" s="613"/>
      <c r="BC31" s="613"/>
      <c r="BD31" s="613"/>
      <c r="BE31" s="613"/>
      <c r="BF31" s="613"/>
      <c r="BG31" s="613"/>
    </row>
    <row r="32" spans="1:61" ht="26.1" hidden="1" customHeight="1" x14ac:dyDescent="0.2">
      <c r="B32" s="154"/>
      <c r="C32" s="613" t="s">
        <v>2085</v>
      </c>
      <c r="D32" s="613"/>
      <c r="E32" s="679" t="s">
        <v>11182</v>
      </c>
      <c r="F32" s="613" t="s">
        <v>2085</v>
      </c>
      <c r="G32" s="613"/>
      <c r="H32" s="613"/>
      <c r="I32" s="613" t="s">
        <v>7100</v>
      </c>
      <c r="J32" s="613"/>
      <c r="K32" s="613"/>
      <c r="L32" s="614">
        <v>89817</v>
      </c>
      <c r="M32" s="614">
        <v>6432</v>
      </c>
      <c r="N32" s="614">
        <v>9437</v>
      </c>
      <c r="O32" s="614"/>
      <c r="P32" s="614">
        <v>150</v>
      </c>
      <c r="Q32" s="614">
        <v>100</v>
      </c>
      <c r="R32" s="1902">
        <v>50</v>
      </c>
      <c r="S32" s="1903"/>
      <c r="T32" s="614">
        <v>72</v>
      </c>
      <c r="U32" s="614">
        <v>36</v>
      </c>
      <c r="V32" s="614">
        <v>20114</v>
      </c>
      <c r="W32" s="614">
        <v>1080</v>
      </c>
      <c r="X32" s="614">
        <v>1080</v>
      </c>
      <c r="Y32" s="614" t="s">
        <v>499</v>
      </c>
      <c r="Z32" s="978"/>
      <c r="AA32" s="926"/>
      <c r="AB32" s="613">
        <v>2011</v>
      </c>
      <c r="AC32" s="613"/>
      <c r="AD32" s="613"/>
      <c r="AE32" s="613"/>
      <c r="AF32" s="613"/>
      <c r="AG32" s="613"/>
      <c r="AH32" s="613"/>
      <c r="AI32" s="614">
        <v>17218</v>
      </c>
      <c r="AJ32" s="926"/>
      <c r="AK32" s="926"/>
      <c r="AL32" s="926"/>
      <c r="AM32" s="926"/>
      <c r="AN32" s="926"/>
      <c r="AO32" s="926"/>
      <c r="AP32" s="926"/>
      <c r="AQ32" s="926"/>
      <c r="AR32" s="926"/>
      <c r="AS32" s="926"/>
      <c r="AT32" s="926"/>
      <c r="AU32" s="926"/>
      <c r="AV32" s="926"/>
      <c r="AW32" s="926"/>
      <c r="AX32" s="926"/>
      <c r="AY32" s="926"/>
      <c r="AZ32" s="926"/>
      <c r="BA32" s="926"/>
      <c r="BB32" s="926"/>
      <c r="BC32" s="926"/>
      <c r="BD32" s="926"/>
      <c r="BE32" s="926"/>
      <c r="BF32" s="926"/>
      <c r="BG32" s="926"/>
    </row>
    <row r="33" spans="1:59" ht="26.1" hidden="1" customHeight="1" x14ac:dyDescent="0.2">
      <c r="A33" s="1045"/>
      <c r="B33" s="1017"/>
      <c r="C33" s="613" t="s">
        <v>6831</v>
      </c>
      <c r="D33" s="1046"/>
      <c r="E33" s="679" t="s">
        <v>11183</v>
      </c>
      <c r="F33" s="613" t="s">
        <v>6831</v>
      </c>
      <c r="G33" s="613"/>
      <c r="H33" s="613"/>
      <c r="I33" s="613" t="s">
        <v>6831</v>
      </c>
      <c r="J33" s="613"/>
      <c r="K33" s="613"/>
      <c r="L33" s="614">
        <v>165290</v>
      </c>
      <c r="M33" s="614">
        <v>3999</v>
      </c>
      <c r="N33" s="614">
        <v>4274</v>
      </c>
      <c r="O33" s="614"/>
      <c r="P33" s="614">
        <v>110</v>
      </c>
      <c r="Q33" s="614">
        <v>80</v>
      </c>
      <c r="R33" s="614">
        <v>60</v>
      </c>
      <c r="S33" s="614">
        <v>40</v>
      </c>
      <c r="T33" s="614">
        <v>70</v>
      </c>
      <c r="U33" s="614">
        <v>27</v>
      </c>
      <c r="V33" s="614">
        <v>14352</v>
      </c>
      <c r="W33" s="614">
        <v>300</v>
      </c>
      <c r="X33" s="614">
        <v>500</v>
      </c>
      <c r="Y33" s="614" t="s">
        <v>499</v>
      </c>
      <c r="Z33" s="614"/>
      <c r="AA33" s="613"/>
      <c r="AB33" s="613">
        <v>2009</v>
      </c>
      <c r="AC33" s="613"/>
      <c r="AD33" s="613"/>
      <c r="AE33" s="613"/>
      <c r="AF33" s="613"/>
      <c r="AG33" s="613"/>
      <c r="AH33" s="613"/>
      <c r="AI33" s="614">
        <v>4700</v>
      </c>
      <c r="AJ33" s="613"/>
      <c r="AK33" s="613"/>
      <c r="AL33" s="613"/>
      <c r="AM33" s="613"/>
      <c r="AN33" s="613"/>
      <c r="AO33" s="613"/>
      <c r="AP33" s="613"/>
      <c r="AQ33" s="613"/>
      <c r="AR33" s="613"/>
      <c r="AS33" s="613"/>
      <c r="AT33" s="613"/>
      <c r="AU33" s="613"/>
      <c r="AV33" s="613"/>
      <c r="AW33" s="613"/>
      <c r="AX33" s="613"/>
      <c r="AY33" s="613"/>
      <c r="AZ33" s="613"/>
      <c r="BA33" s="613"/>
      <c r="BB33" s="613"/>
      <c r="BC33" s="613"/>
      <c r="BD33" s="613"/>
      <c r="BE33" s="613"/>
      <c r="BF33" s="613"/>
      <c r="BG33" s="613"/>
    </row>
    <row r="34" spans="1:59" s="575" customFormat="1" ht="26.1" hidden="1" customHeight="1" x14ac:dyDescent="0.2">
      <c r="A34" s="1081"/>
      <c r="B34" s="592" t="s">
        <v>60</v>
      </c>
      <c r="C34" s="231" t="s">
        <v>55</v>
      </c>
      <c r="D34" s="243"/>
      <c r="E34" s="545">
        <f>COUNTA(E35:E36)</f>
        <v>2</v>
      </c>
      <c r="F34" s="231"/>
      <c r="G34" s="231"/>
      <c r="H34" s="567"/>
      <c r="I34" s="231"/>
      <c r="J34" s="240"/>
      <c r="K34" s="240"/>
      <c r="L34" s="241">
        <f>SUM(L35:L36)</f>
        <v>163259</v>
      </c>
      <c r="M34" s="241">
        <f t="shared" ref="M34:N34" si="6">SUM(M35:M36)</f>
        <v>16398</v>
      </c>
      <c r="N34" s="241">
        <f t="shared" si="6"/>
        <v>16756</v>
      </c>
      <c r="O34" s="241">
        <f t="shared" ref="O34" si="7">SUM(O35:O36)</f>
        <v>0</v>
      </c>
      <c r="P34" s="241">
        <f t="shared" ref="P34" si="8">SUM(P35:P36)</f>
        <v>90</v>
      </c>
      <c r="Q34" s="241">
        <f t="shared" ref="Q34" si="9">SUM(Q35:Q36)</f>
        <v>80</v>
      </c>
      <c r="R34" s="241">
        <f t="shared" ref="R34" si="10">SUM(R35:R36)</f>
        <v>0</v>
      </c>
      <c r="S34" s="241">
        <f t="shared" ref="S34" si="11">SUM(S35:S36)</f>
        <v>0</v>
      </c>
      <c r="T34" s="241">
        <f t="shared" ref="T34" si="12">SUM(T35:T36)</f>
        <v>145</v>
      </c>
      <c r="U34" s="241">
        <f t="shared" ref="U34" si="13">SUM(U35:U36)</f>
        <v>52</v>
      </c>
      <c r="V34" s="241">
        <f t="shared" ref="V34" si="14">SUM(V35:V36)</f>
        <v>20717</v>
      </c>
      <c r="W34" s="241">
        <f t="shared" ref="W34" si="15">SUM(W35:W36)</f>
        <v>300</v>
      </c>
      <c r="X34" s="241">
        <f t="shared" ref="X34" si="16">SUM(X35:X36)</f>
        <v>300</v>
      </c>
      <c r="Y34" s="241"/>
      <c r="Z34" s="241"/>
      <c r="AA34" s="240"/>
      <c r="AB34" s="231"/>
      <c r="AC34" s="1255"/>
      <c r="AD34" s="1255"/>
      <c r="AE34" s="1255"/>
      <c r="AF34" s="1255"/>
      <c r="AG34" s="1255"/>
      <c r="AH34" s="240"/>
      <c r="AI34" s="241"/>
      <c r="AJ34" s="231"/>
      <c r="AK34" s="231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</row>
    <row r="35" spans="1:59" ht="26.1" hidden="1" customHeight="1" x14ac:dyDescent="0.2">
      <c r="B35" s="147"/>
      <c r="C35" s="232" t="s">
        <v>7377</v>
      </c>
      <c r="D35" s="158"/>
      <c r="E35" s="149" t="s">
        <v>16497</v>
      </c>
      <c r="F35" s="232" t="s">
        <v>7377</v>
      </c>
      <c r="G35" s="232"/>
      <c r="H35" s="142"/>
      <c r="I35" s="232" t="s">
        <v>1842</v>
      </c>
      <c r="J35" s="148"/>
      <c r="K35" s="148"/>
      <c r="L35" s="144">
        <v>12797</v>
      </c>
      <c r="M35" s="144">
        <v>10567</v>
      </c>
      <c r="N35" s="144">
        <v>10567</v>
      </c>
      <c r="O35" s="144"/>
      <c r="P35" s="144"/>
      <c r="Q35" s="144"/>
      <c r="R35" s="144"/>
      <c r="S35" s="144"/>
      <c r="T35" s="144">
        <v>75</v>
      </c>
      <c r="U35" s="144">
        <v>12</v>
      </c>
      <c r="V35" s="144">
        <v>10567</v>
      </c>
      <c r="W35" s="144"/>
      <c r="X35" s="144"/>
      <c r="Y35" s="144" t="s">
        <v>3500</v>
      </c>
      <c r="Z35" s="144"/>
      <c r="AA35" s="148"/>
      <c r="AB35" s="232">
        <v>2019</v>
      </c>
      <c r="AC35" s="162"/>
      <c r="AD35" s="162"/>
      <c r="AE35" s="162"/>
      <c r="AF35" s="162"/>
      <c r="AG35" s="162"/>
      <c r="AH35" s="148"/>
      <c r="AI35" s="144">
        <v>1796</v>
      </c>
      <c r="AJ35" s="232"/>
      <c r="AK35" s="232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</row>
    <row r="36" spans="1:59" ht="26.1" hidden="1" customHeight="1" x14ac:dyDescent="0.2">
      <c r="B36" s="147"/>
      <c r="C36" s="136" t="s">
        <v>7358</v>
      </c>
      <c r="D36" s="407"/>
      <c r="E36" s="137" t="s">
        <v>15173</v>
      </c>
      <c r="F36" s="136" t="s">
        <v>7358</v>
      </c>
      <c r="G36" s="136"/>
      <c r="H36" s="136"/>
      <c r="I36" s="136" t="s">
        <v>15174</v>
      </c>
      <c r="J36" s="136"/>
      <c r="K36" s="136"/>
      <c r="L36" s="138">
        <v>150462</v>
      </c>
      <c r="M36" s="138">
        <v>5831</v>
      </c>
      <c r="N36" s="138">
        <v>6189</v>
      </c>
      <c r="O36" s="138"/>
      <c r="P36" s="138">
        <v>90</v>
      </c>
      <c r="Q36" s="138">
        <v>80</v>
      </c>
      <c r="R36" s="138"/>
      <c r="S36" s="138"/>
      <c r="T36" s="138">
        <v>70</v>
      </c>
      <c r="U36" s="138">
        <v>40</v>
      </c>
      <c r="V36" s="138">
        <v>10150</v>
      </c>
      <c r="W36" s="138">
        <v>300</v>
      </c>
      <c r="X36" s="138">
        <v>300</v>
      </c>
      <c r="Y36" s="138" t="s">
        <v>185</v>
      </c>
      <c r="Z36" s="138"/>
      <c r="AA36" s="136"/>
      <c r="AB36" s="136">
        <v>2014</v>
      </c>
      <c r="AC36" s="136"/>
      <c r="AD36" s="136"/>
      <c r="AE36" s="136"/>
      <c r="AF36" s="136"/>
      <c r="AG36" s="136"/>
      <c r="AH36" s="136"/>
      <c r="AI36" s="138">
        <v>4524</v>
      </c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</row>
  </sheetData>
  <autoFilter ref="A2:BI36" xr:uid="{97ABE491-54C5-424B-B7DF-36CAF2CF56C1}">
    <filterColumn colId="2">
      <filters>
        <filter val="천안시"/>
        <filter val="홍성군"/>
      </filters>
    </filterColumn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5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</autoFilter>
  <mergeCells count="42">
    <mergeCell ref="R32:S32"/>
    <mergeCell ref="AR3:AV3"/>
    <mergeCell ref="AW3:BA3"/>
    <mergeCell ref="F2:F4"/>
    <mergeCell ref="J2:J4"/>
    <mergeCell ref="K2:K4"/>
    <mergeCell ref="Y3:Y4"/>
    <mergeCell ref="L2:L4"/>
    <mergeCell ref="M2:M4"/>
    <mergeCell ref="N2:N4"/>
    <mergeCell ref="O2:O4"/>
    <mergeCell ref="P2:V2"/>
    <mergeCell ref="W2:Z2"/>
    <mergeCell ref="P3:Q3"/>
    <mergeCell ref="R3:S3"/>
    <mergeCell ref="T3:U3"/>
    <mergeCell ref="A2:A4"/>
    <mergeCell ref="B2:B4"/>
    <mergeCell ref="C2:C4"/>
    <mergeCell ref="D2:D4"/>
    <mergeCell ref="AL2:AQ2"/>
    <mergeCell ref="AK3:AK4"/>
    <mergeCell ref="AN3:AP3"/>
    <mergeCell ref="V3:V4"/>
    <mergeCell ref="W3:W4"/>
    <mergeCell ref="X3:X4"/>
    <mergeCell ref="BB3:BF3"/>
    <mergeCell ref="AJ2:AK2"/>
    <mergeCell ref="B1:E1"/>
    <mergeCell ref="E2:E4"/>
    <mergeCell ref="AB1:BG1"/>
    <mergeCell ref="G2:G4"/>
    <mergeCell ref="I2:I4"/>
    <mergeCell ref="AA2:AA4"/>
    <mergeCell ref="AB2:AB4"/>
    <mergeCell ref="AJ3:AJ4"/>
    <mergeCell ref="AC2:AI4"/>
    <mergeCell ref="BG2:BG4"/>
    <mergeCell ref="AL3:AM3"/>
    <mergeCell ref="Z3:Z4"/>
    <mergeCell ref="AR2:BF2"/>
    <mergeCell ref="AQ3:AQ4"/>
  </mergeCells>
  <phoneticPr fontId="3" type="noConversion"/>
  <hyperlinks>
    <hyperlink ref="H6" r:id="rId1" display="www.stadium.seoul.kr" xr:uid="{00000000-0004-0000-1600-000000000000}"/>
    <hyperlink ref="H7" r:id="rId2" tooltip="http://www.stadium.seoul.kr/" xr:uid="{00000000-0004-0000-1600-000001000000}"/>
    <hyperlink ref="H14" r:id="rId3" xr:uid="{00000000-0004-0000-1600-000002000000}"/>
    <hyperlink ref="H15" r:id="rId4" xr:uid="{00000000-0004-0000-1600-000003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horizontalDpi="300" verticalDpi="300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FF"/>
  </sheetPr>
  <dimension ref="A1:AS108"/>
  <sheetViews>
    <sheetView view="pageBreakPreview" topLeftCell="B1" zoomScale="85" zoomScaleNormal="70" zoomScaleSheetLayoutView="85" workbookViewId="0">
      <pane ySplit="5" topLeftCell="A69" activePane="bottomLeft" state="frozen"/>
      <selection activeCell="A17" sqref="A17:L17"/>
      <selection pane="bottomLeft" activeCell="AS6" sqref="AS6:AS21"/>
    </sheetView>
  </sheetViews>
  <sheetFormatPr defaultColWidth="8.88671875" defaultRowHeight="11.25" x14ac:dyDescent="0.2"/>
  <cols>
    <col min="1" max="1" width="0" style="131" hidden="1" customWidth="1"/>
    <col min="2" max="2" width="4.33203125" style="131" customWidth="1"/>
    <col min="3" max="3" width="6.44140625" style="131" customWidth="1"/>
    <col min="4" max="4" width="0" style="131" hidden="1" customWidth="1"/>
    <col min="5" max="5" width="15.5546875" style="167" customWidth="1"/>
    <col min="6" max="6" width="6.6640625" style="131" bestFit="1" customWidth="1"/>
    <col min="7" max="8" width="0" style="131" hidden="1" customWidth="1"/>
    <col min="9" max="9" width="12.88671875" style="131" customWidth="1"/>
    <col min="10" max="10" width="6.6640625" style="133" customWidth="1"/>
    <col min="11" max="11" width="7" style="133" customWidth="1"/>
    <col min="12" max="12" width="6.33203125" style="133" customWidth="1"/>
    <col min="13" max="18" width="5.33203125" style="133" customWidth="1"/>
    <col min="19" max="19" width="6.88671875" style="131" customWidth="1"/>
    <col min="20" max="25" width="0" style="131" hidden="1" customWidth="1"/>
    <col min="26" max="26" width="6.21875" style="132" customWidth="1"/>
    <col min="27" max="42" width="0" style="131" hidden="1" customWidth="1"/>
    <col min="43" max="43" width="12.21875" style="131" customWidth="1"/>
    <col min="44" max="16384" width="8.88671875" style="5"/>
  </cols>
  <sheetData>
    <row r="1" spans="1:45" ht="22.9" customHeight="1" x14ac:dyDescent="0.2">
      <c r="B1" s="1833" t="s">
        <v>415</v>
      </c>
      <c r="C1" s="1833"/>
      <c r="D1" s="1833"/>
      <c r="E1" s="1833"/>
      <c r="S1" s="1834" t="s">
        <v>276</v>
      </c>
      <c r="T1" s="1834"/>
      <c r="U1" s="1834"/>
      <c r="V1" s="1834"/>
      <c r="W1" s="1834"/>
      <c r="X1" s="1834"/>
      <c r="Y1" s="1834"/>
      <c r="Z1" s="1834"/>
      <c r="AA1" s="1834"/>
      <c r="AB1" s="1834"/>
      <c r="AC1" s="1834"/>
      <c r="AD1" s="1834"/>
      <c r="AE1" s="1834"/>
      <c r="AF1" s="1834"/>
      <c r="AG1" s="1834"/>
      <c r="AH1" s="1834"/>
      <c r="AI1" s="1834"/>
      <c r="AJ1" s="1834"/>
      <c r="AK1" s="1834"/>
      <c r="AL1" s="1834"/>
      <c r="AM1" s="1834"/>
      <c r="AN1" s="1834"/>
      <c r="AO1" s="1834"/>
      <c r="AP1" s="1834"/>
      <c r="AQ1" s="1834"/>
    </row>
    <row r="2" spans="1:45" ht="17.25" customHeight="1" x14ac:dyDescent="0.15">
      <c r="A2" s="1905" t="s">
        <v>395</v>
      </c>
      <c r="B2" s="1801" t="s">
        <v>396</v>
      </c>
      <c r="C2" s="1801" t="s">
        <v>397</v>
      </c>
      <c r="D2" s="1801" t="s">
        <v>398</v>
      </c>
      <c r="E2" s="1801" t="s">
        <v>399</v>
      </c>
      <c r="F2" s="1801" t="s">
        <v>400</v>
      </c>
      <c r="G2" s="1801" t="s">
        <v>401</v>
      </c>
      <c r="H2" s="246"/>
      <c r="I2" s="1801" t="s">
        <v>402</v>
      </c>
      <c r="J2" s="1801" t="s">
        <v>405</v>
      </c>
      <c r="K2" s="1801" t="s">
        <v>406</v>
      </c>
      <c r="L2" s="1801" t="s">
        <v>407</v>
      </c>
      <c r="M2" s="1801" t="s">
        <v>408</v>
      </c>
      <c r="N2" s="1801"/>
      <c r="O2" s="1801"/>
      <c r="P2" s="1801"/>
      <c r="Q2" s="1801"/>
      <c r="R2" s="1801"/>
      <c r="S2" s="1801" t="s">
        <v>410</v>
      </c>
      <c r="T2" s="1831" t="s">
        <v>91</v>
      </c>
      <c r="U2" s="1831"/>
      <c r="V2" s="1831"/>
      <c r="W2" s="1831"/>
      <c r="X2" s="1831"/>
      <c r="Y2" s="1831"/>
      <c r="Z2" s="1831"/>
      <c r="AA2" s="1801" t="s">
        <v>411</v>
      </c>
      <c r="AB2" s="1801"/>
      <c r="AC2" s="1801" t="s">
        <v>413</v>
      </c>
      <c r="AD2" s="1819"/>
      <c r="AE2" s="1819"/>
      <c r="AF2" s="1819"/>
      <c r="AG2" s="1819"/>
      <c r="AH2" s="1819"/>
      <c r="AI2" s="1819"/>
      <c r="AJ2" s="1819"/>
      <c r="AK2" s="1819"/>
      <c r="AL2" s="1819"/>
      <c r="AM2" s="1819"/>
      <c r="AN2" s="1819"/>
      <c r="AO2" s="1819"/>
      <c r="AP2" s="1819"/>
      <c r="AQ2" s="1801" t="s">
        <v>414</v>
      </c>
    </row>
    <row r="3" spans="1:45" ht="17.25" customHeight="1" x14ac:dyDescent="0.15">
      <c r="A3" s="1905"/>
      <c r="B3" s="1801"/>
      <c r="C3" s="1801"/>
      <c r="D3" s="1801"/>
      <c r="E3" s="1801"/>
      <c r="F3" s="1801"/>
      <c r="G3" s="1801"/>
      <c r="H3" s="246" t="s">
        <v>469</v>
      </c>
      <c r="I3" s="1801"/>
      <c r="J3" s="1801"/>
      <c r="K3" s="1801"/>
      <c r="L3" s="1801"/>
      <c r="M3" s="1801" t="s">
        <v>200</v>
      </c>
      <c r="N3" s="1819"/>
      <c r="O3" s="1819"/>
      <c r="P3" s="1819"/>
      <c r="Q3" s="1801" t="s">
        <v>201</v>
      </c>
      <c r="R3" s="1819"/>
      <c r="S3" s="1801"/>
      <c r="T3" s="1815"/>
      <c r="U3" s="1815"/>
      <c r="V3" s="1815"/>
      <c r="W3" s="1815"/>
      <c r="X3" s="1815"/>
      <c r="Y3" s="1815"/>
      <c r="Z3" s="1815"/>
      <c r="AA3" s="1801" t="s">
        <v>476</v>
      </c>
      <c r="AB3" s="1801" t="s">
        <v>477</v>
      </c>
      <c r="AC3" s="1801" t="s">
        <v>481</v>
      </c>
      <c r="AD3" s="1819"/>
      <c r="AE3" s="1819"/>
      <c r="AF3" s="1819"/>
      <c r="AG3" s="1819"/>
      <c r="AH3" s="1801" t="s">
        <v>482</v>
      </c>
      <c r="AI3" s="1819"/>
      <c r="AJ3" s="1819"/>
      <c r="AK3" s="1819"/>
      <c r="AL3" s="1819"/>
      <c r="AM3" s="1801" t="s">
        <v>167</v>
      </c>
      <c r="AN3" s="1819"/>
      <c r="AO3" s="1819"/>
      <c r="AP3" s="1819"/>
      <c r="AQ3" s="1801"/>
    </row>
    <row r="4" spans="1:45" ht="17.25" customHeight="1" x14ac:dyDescent="0.15">
      <c r="A4" s="1905"/>
      <c r="B4" s="1801"/>
      <c r="C4" s="1801"/>
      <c r="D4" s="1801"/>
      <c r="E4" s="1801"/>
      <c r="F4" s="1801"/>
      <c r="G4" s="1801"/>
      <c r="H4" s="246"/>
      <c r="I4" s="1801"/>
      <c r="J4" s="1801"/>
      <c r="K4" s="1801"/>
      <c r="L4" s="1801"/>
      <c r="M4" s="246" t="s">
        <v>202</v>
      </c>
      <c r="N4" s="246" t="s">
        <v>157</v>
      </c>
      <c r="O4" s="246" t="s">
        <v>158</v>
      </c>
      <c r="P4" s="246" t="s">
        <v>143</v>
      </c>
      <c r="Q4" s="246" t="s">
        <v>203</v>
      </c>
      <c r="R4" s="246" t="s">
        <v>143</v>
      </c>
      <c r="S4" s="1801"/>
      <c r="T4" s="1816"/>
      <c r="U4" s="1816"/>
      <c r="V4" s="1816"/>
      <c r="W4" s="1816"/>
      <c r="X4" s="1816"/>
      <c r="Y4" s="1816"/>
      <c r="Z4" s="1816"/>
      <c r="AA4" s="1801"/>
      <c r="AB4" s="1801"/>
      <c r="AC4" s="247" t="s">
        <v>173</v>
      </c>
      <c r="AD4" s="246" t="s">
        <v>174</v>
      </c>
      <c r="AE4" s="246" t="s">
        <v>143</v>
      </c>
      <c r="AF4" s="246" t="s">
        <v>175</v>
      </c>
      <c r="AG4" s="246" t="s">
        <v>176</v>
      </c>
      <c r="AH4" s="246" t="s">
        <v>173</v>
      </c>
      <c r="AI4" s="246" t="s">
        <v>174</v>
      </c>
      <c r="AJ4" s="246" t="s">
        <v>143</v>
      </c>
      <c r="AK4" s="246" t="s">
        <v>175</v>
      </c>
      <c r="AL4" s="246" t="s">
        <v>176</v>
      </c>
      <c r="AM4" s="246" t="s">
        <v>173</v>
      </c>
      <c r="AN4" s="246" t="s">
        <v>174</v>
      </c>
      <c r="AO4" s="246" t="s">
        <v>143</v>
      </c>
      <c r="AP4" s="246" t="s">
        <v>175</v>
      </c>
      <c r="AQ4" s="1801"/>
    </row>
    <row r="5" spans="1:45" s="575" customFormat="1" ht="25.35" customHeight="1" x14ac:dyDescent="0.15">
      <c r="A5" s="1120"/>
      <c r="B5" s="596" t="s">
        <v>48</v>
      </c>
      <c r="C5" s="231" t="s">
        <v>1</v>
      </c>
      <c r="D5" s="240"/>
      <c r="E5" s="545">
        <f>COUNTA(E7:E40,E42:E49,E51:E54,E56:E57,E59:E70,E72:E80,E82:E84,E86:E88,E90:E93,E95:E96,E98:E105,E107:E108)</f>
        <v>91</v>
      </c>
      <c r="F5" s="240"/>
      <c r="G5" s="240"/>
      <c r="H5" s="240"/>
      <c r="I5" s="240"/>
      <c r="J5" s="241">
        <f>SUM(J7:J40,J42:J49,J51:J54,J56:J57,J59:J70,J72:J80,J82:J84,J86:J88,J90:J93,J95:J96,J98:J105,J107:J108)</f>
        <v>1070727.8999999999</v>
      </c>
      <c r="K5" s="241">
        <f>SUM(K6,K41,K50,K55,K58,K71,K81,K85,K89,K94,K97,K106)</f>
        <v>194273.57</v>
      </c>
      <c r="L5" s="241">
        <f>SUM(L6,L41,L50,L55,L58,L71,L81,L85,L89,L94,L97,L106)</f>
        <v>427791.87999999995</v>
      </c>
      <c r="M5" s="241"/>
      <c r="N5" s="241"/>
      <c r="O5" s="241"/>
      <c r="P5" s="241"/>
      <c r="Q5" s="241"/>
      <c r="R5" s="241"/>
      <c r="S5" s="231"/>
      <c r="T5" s="240"/>
      <c r="U5" s="240"/>
      <c r="V5" s="240"/>
      <c r="W5" s="240"/>
      <c r="X5" s="240"/>
      <c r="Y5" s="240"/>
      <c r="Z5" s="241"/>
      <c r="AA5" s="231"/>
      <c r="AB5" s="231"/>
      <c r="AC5" s="236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</row>
    <row r="6" spans="1:45" s="575" customFormat="1" ht="25.35" customHeight="1" x14ac:dyDescent="0.2">
      <c r="A6" s="1120"/>
      <c r="B6" s="592" t="s">
        <v>56</v>
      </c>
      <c r="C6" s="231" t="s">
        <v>55</v>
      </c>
      <c r="D6" s="240"/>
      <c r="E6" s="545">
        <f>COUNTA(E7:E40)</f>
        <v>34</v>
      </c>
      <c r="F6" s="240"/>
      <c r="G6" s="240"/>
      <c r="H6" s="240"/>
      <c r="I6" s="240"/>
      <c r="J6" s="241">
        <f>SUM(J7:J40)</f>
        <v>263914</v>
      </c>
      <c r="K6" s="241">
        <f>SUM(K7:K40)</f>
        <v>131765.07</v>
      </c>
      <c r="L6" s="241">
        <f>SUM(L7:L40)</f>
        <v>265420.27</v>
      </c>
      <c r="M6" s="241"/>
      <c r="N6" s="241"/>
      <c r="O6" s="241"/>
      <c r="P6" s="241"/>
      <c r="Q6" s="241"/>
      <c r="R6" s="241"/>
      <c r="S6" s="231"/>
      <c r="T6" s="240"/>
      <c r="U6" s="240"/>
      <c r="V6" s="240"/>
      <c r="W6" s="240"/>
      <c r="X6" s="240"/>
      <c r="Y6" s="240"/>
      <c r="Z6" s="241"/>
      <c r="AA6" s="231"/>
      <c r="AB6" s="231"/>
      <c r="AC6" s="236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S6" s="1652" t="s">
        <v>20755</v>
      </c>
    </row>
    <row r="7" spans="1:45" ht="25.35" customHeight="1" x14ac:dyDescent="0.2">
      <c r="A7" s="178">
        <v>1</v>
      </c>
      <c r="B7" s="140"/>
      <c r="C7" s="119" t="s">
        <v>8572</v>
      </c>
      <c r="D7" s="123"/>
      <c r="E7" s="120" t="s">
        <v>15386</v>
      </c>
      <c r="F7" s="123" t="s">
        <v>8572</v>
      </c>
      <c r="G7" s="123"/>
      <c r="H7" s="123"/>
      <c r="I7" s="123" t="s">
        <v>2906</v>
      </c>
      <c r="J7" s="121">
        <v>3974</v>
      </c>
      <c r="K7" s="121">
        <v>1730</v>
      </c>
      <c r="L7" s="121">
        <v>11262</v>
      </c>
      <c r="M7" s="121">
        <v>13</v>
      </c>
      <c r="N7" s="121"/>
      <c r="O7" s="121"/>
      <c r="P7" s="121">
        <v>387</v>
      </c>
      <c r="Q7" s="121"/>
      <c r="R7" s="121"/>
      <c r="S7" s="119">
        <v>2000</v>
      </c>
      <c r="T7" s="123"/>
      <c r="U7" s="123"/>
      <c r="V7" s="123"/>
      <c r="W7" s="123"/>
      <c r="X7" s="123"/>
      <c r="Y7" s="123"/>
      <c r="Z7" s="121"/>
      <c r="AA7" s="119"/>
      <c r="AB7" s="119"/>
      <c r="AC7" s="277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S7" s="1652" t="s">
        <v>20756</v>
      </c>
    </row>
    <row r="8" spans="1:45" ht="25.35" customHeight="1" x14ac:dyDescent="0.2">
      <c r="A8" s="178"/>
      <c r="B8" s="140"/>
      <c r="C8" s="119" t="s">
        <v>670</v>
      </c>
      <c r="D8" s="123"/>
      <c r="E8" s="119" t="s">
        <v>14512</v>
      </c>
      <c r="F8" s="119" t="s">
        <v>670</v>
      </c>
      <c r="G8" s="119"/>
      <c r="H8" s="119"/>
      <c r="I8" s="119" t="s">
        <v>2649</v>
      </c>
      <c r="J8" s="278">
        <v>9173</v>
      </c>
      <c r="K8" s="278">
        <v>5119</v>
      </c>
      <c r="L8" s="278">
        <v>36726</v>
      </c>
      <c r="M8" s="278">
        <v>37</v>
      </c>
      <c r="N8" s="278">
        <v>33.6</v>
      </c>
      <c r="O8" s="278">
        <v>40</v>
      </c>
      <c r="P8" s="278">
        <v>1345</v>
      </c>
      <c r="Q8" s="278"/>
      <c r="R8" s="512"/>
      <c r="S8" s="119">
        <v>2005</v>
      </c>
      <c r="T8" s="123"/>
      <c r="U8" s="123"/>
      <c r="V8" s="123"/>
      <c r="W8" s="123"/>
      <c r="X8" s="123"/>
      <c r="Y8" s="123"/>
      <c r="Z8" s="278"/>
      <c r="AA8" s="119"/>
      <c r="AB8" s="119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S8" s="1652" t="s">
        <v>20757</v>
      </c>
    </row>
    <row r="9" spans="1:45" ht="25.35" customHeight="1" x14ac:dyDescent="0.2">
      <c r="A9" s="178"/>
      <c r="B9" s="140"/>
      <c r="C9" s="119" t="s">
        <v>670</v>
      </c>
      <c r="D9" s="123"/>
      <c r="E9" s="119" t="s">
        <v>14513</v>
      </c>
      <c r="F9" s="119" t="s">
        <v>670</v>
      </c>
      <c r="G9" s="119"/>
      <c r="H9" s="119"/>
      <c r="I9" s="119" t="s">
        <v>2649</v>
      </c>
      <c r="J9" s="278">
        <v>361</v>
      </c>
      <c r="K9" s="278">
        <v>361</v>
      </c>
      <c r="L9" s="278">
        <v>361</v>
      </c>
      <c r="M9" s="278">
        <v>10</v>
      </c>
      <c r="N9" s="278">
        <v>27</v>
      </c>
      <c r="O9" s="278">
        <v>6</v>
      </c>
      <c r="P9" s="278">
        <v>232</v>
      </c>
      <c r="Q9" s="278"/>
      <c r="R9" s="512"/>
      <c r="S9" s="119">
        <v>2004</v>
      </c>
      <c r="T9" s="123"/>
      <c r="U9" s="123"/>
      <c r="V9" s="123"/>
      <c r="W9" s="123"/>
      <c r="X9" s="123"/>
      <c r="Y9" s="123"/>
      <c r="Z9" s="278"/>
      <c r="AA9" s="119"/>
      <c r="AB9" s="119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S9" s="1652" t="s">
        <v>20758</v>
      </c>
    </row>
    <row r="10" spans="1:45" ht="25.35" customHeight="1" x14ac:dyDescent="0.2">
      <c r="A10" s="178"/>
      <c r="B10" s="140"/>
      <c r="C10" s="119" t="s">
        <v>670</v>
      </c>
      <c r="D10" s="123"/>
      <c r="E10" s="119" t="s">
        <v>14514</v>
      </c>
      <c r="F10" s="119" t="s">
        <v>670</v>
      </c>
      <c r="G10" s="119"/>
      <c r="H10" s="119"/>
      <c r="I10" s="119" t="s">
        <v>2649</v>
      </c>
      <c r="J10" s="278">
        <v>2693</v>
      </c>
      <c r="K10" s="278">
        <v>1122</v>
      </c>
      <c r="L10" s="278">
        <v>4829</v>
      </c>
      <c r="M10" s="278">
        <v>12</v>
      </c>
      <c r="N10" s="278">
        <v>33</v>
      </c>
      <c r="O10" s="278">
        <v>22</v>
      </c>
      <c r="P10" s="278">
        <v>726</v>
      </c>
      <c r="Q10" s="278"/>
      <c r="R10" s="512"/>
      <c r="S10" s="119">
        <v>2008</v>
      </c>
      <c r="T10" s="123"/>
      <c r="U10" s="123"/>
      <c r="V10" s="123"/>
      <c r="W10" s="123"/>
      <c r="X10" s="123"/>
      <c r="Y10" s="123"/>
      <c r="Z10" s="278"/>
      <c r="AA10" s="119"/>
      <c r="AB10" s="119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S10" s="1652" t="s">
        <v>20759</v>
      </c>
    </row>
    <row r="11" spans="1:45" ht="25.35" customHeight="1" x14ac:dyDescent="0.2">
      <c r="A11" s="178"/>
      <c r="B11" s="140"/>
      <c r="C11" s="119" t="s">
        <v>14309</v>
      </c>
      <c r="D11" s="123"/>
      <c r="E11" s="119" t="s">
        <v>14310</v>
      </c>
      <c r="F11" s="119" t="s">
        <v>962</v>
      </c>
      <c r="G11" s="119"/>
      <c r="H11" s="119"/>
      <c r="I11" s="119" t="s">
        <v>8689</v>
      </c>
      <c r="J11" s="121">
        <v>18853</v>
      </c>
      <c r="K11" s="121">
        <v>2520</v>
      </c>
      <c r="L11" s="121">
        <v>3817</v>
      </c>
      <c r="M11" s="121">
        <v>12</v>
      </c>
      <c r="N11" s="121">
        <v>21.9</v>
      </c>
      <c r="O11" s="121">
        <v>12</v>
      </c>
      <c r="P11" s="121">
        <v>304</v>
      </c>
      <c r="Q11" s="121"/>
      <c r="R11" s="513"/>
      <c r="S11" s="119">
        <v>2006</v>
      </c>
      <c r="T11" s="123"/>
      <c r="U11" s="123"/>
      <c r="V11" s="123"/>
      <c r="W11" s="123"/>
      <c r="X11" s="123"/>
      <c r="Y11" s="123"/>
      <c r="Z11" s="121">
        <v>61</v>
      </c>
      <c r="AA11" s="119"/>
      <c r="AB11" s="119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S11" s="1652" t="s">
        <v>20761</v>
      </c>
    </row>
    <row r="12" spans="1:45" ht="25.35" customHeight="1" x14ac:dyDescent="0.2">
      <c r="A12" s="178"/>
      <c r="B12" s="140"/>
      <c r="C12" s="119" t="s">
        <v>14309</v>
      </c>
      <c r="D12" s="123"/>
      <c r="E12" s="119" t="s">
        <v>14311</v>
      </c>
      <c r="F12" s="119" t="s">
        <v>962</v>
      </c>
      <c r="G12" s="119"/>
      <c r="H12" s="119"/>
      <c r="I12" s="119" t="s">
        <v>8689</v>
      </c>
      <c r="J12" s="278">
        <v>10921</v>
      </c>
      <c r="K12" s="278">
        <v>2077</v>
      </c>
      <c r="L12" s="278">
        <v>7997</v>
      </c>
      <c r="M12" s="278">
        <v>10</v>
      </c>
      <c r="N12" s="278">
        <v>24.1</v>
      </c>
      <c r="O12" s="278">
        <v>9.1</v>
      </c>
      <c r="P12" s="278">
        <v>220</v>
      </c>
      <c r="Q12" s="278"/>
      <c r="R12" s="512"/>
      <c r="S12" s="119">
        <v>2012</v>
      </c>
      <c r="T12" s="123"/>
      <c r="U12" s="123"/>
      <c r="V12" s="123"/>
      <c r="W12" s="123"/>
      <c r="X12" s="123"/>
      <c r="Y12" s="123"/>
      <c r="Z12" s="278">
        <v>24</v>
      </c>
      <c r="AA12" s="119"/>
      <c r="AB12" s="119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343"/>
      <c r="AS12" s="1652" t="s">
        <v>20760</v>
      </c>
    </row>
    <row r="13" spans="1:45" ht="25.35" customHeight="1" x14ac:dyDescent="0.2">
      <c r="A13" s="178"/>
      <c r="B13" s="140"/>
      <c r="C13" s="119" t="s">
        <v>8591</v>
      </c>
      <c r="D13" s="123"/>
      <c r="E13" s="119" t="s">
        <v>15387</v>
      </c>
      <c r="F13" s="119" t="s">
        <v>15323</v>
      </c>
      <c r="G13" s="119"/>
      <c r="H13" s="119"/>
      <c r="I13" s="119" t="s">
        <v>8593</v>
      </c>
      <c r="J13" s="278">
        <v>4133</v>
      </c>
      <c r="K13" s="278">
        <v>1179</v>
      </c>
      <c r="L13" s="278">
        <v>3394</v>
      </c>
      <c r="M13" s="278">
        <v>14</v>
      </c>
      <c r="N13" s="278">
        <v>3.5</v>
      </c>
      <c r="O13" s="278">
        <v>10</v>
      </c>
      <c r="P13" s="278"/>
      <c r="Q13" s="278"/>
      <c r="R13" s="512"/>
      <c r="S13" s="119">
        <v>2021</v>
      </c>
      <c r="T13" s="123"/>
      <c r="U13" s="123"/>
      <c r="V13" s="123"/>
      <c r="W13" s="123"/>
      <c r="X13" s="123"/>
      <c r="Y13" s="123"/>
      <c r="Z13" s="278">
        <v>160</v>
      </c>
      <c r="AA13" s="119"/>
      <c r="AB13" s="119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S13" s="1652" t="s">
        <v>20762</v>
      </c>
    </row>
    <row r="14" spans="1:45" ht="25.35" customHeight="1" x14ac:dyDescent="0.2">
      <c r="A14" s="178"/>
      <c r="B14" s="140"/>
      <c r="C14" s="119" t="s">
        <v>8561</v>
      </c>
      <c r="D14" s="123" t="s">
        <v>14312</v>
      </c>
      <c r="E14" s="119" t="s">
        <v>16650</v>
      </c>
      <c r="F14" s="119" t="s">
        <v>67</v>
      </c>
      <c r="G14" s="119"/>
      <c r="H14" s="119"/>
      <c r="I14" s="119" t="s">
        <v>14313</v>
      </c>
      <c r="J14" s="278">
        <v>7347</v>
      </c>
      <c r="K14" s="278">
        <v>1065.8800000000001</v>
      </c>
      <c r="L14" s="278">
        <v>4296</v>
      </c>
      <c r="M14" s="278">
        <v>8</v>
      </c>
      <c r="N14" s="278">
        <v>2.4</v>
      </c>
      <c r="O14" s="278">
        <v>4.5</v>
      </c>
      <c r="P14" s="278">
        <v>175</v>
      </c>
      <c r="Q14" s="278"/>
      <c r="R14" s="512"/>
      <c r="S14" s="119">
        <v>1993</v>
      </c>
      <c r="T14" s="123"/>
      <c r="U14" s="123"/>
      <c r="V14" s="123"/>
      <c r="W14" s="123"/>
      <c r="X14" s="123"/>
      <c r="Y14" s="123"/>
      <c r="Z14" s="278"/>
      <c r="AA14" s="119"/>
      <c r="AB14" s="119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343"/>
      <c r="AS14" s="1652" t="s">
        <v>20763</v>
      </c>
    </row>
    <row r="15" spans="1:45" ht="25.35" customHeight="1" x14ac:dyDescent="0.2">
      <c r="A15" s="178"/>
      <c r="B15" s="140"/>
      <c r="C15" s="277" t="s">
        <v>425</v>
      </c>
      <c r="D15" s="277" t="s">
        <v>11986</v>
      </c>
      <c r="E15" s="277" t="s">
        <v>14314</v>
      </c>
      <c r="F15" s="277" t="s">
        <v>425</v>
      </c>
      <c r="G15" s="277"/>
      <c r="H15" s="277"/>
      <c r="I15" s="277" t="s">
        <v>14515</v>
      </c>
      <c r="J15" s="279">
        <v>35016</v>
      </c>
      <c r="K15" s="279">
        <v>570</v>
      </c>
      <c r="L15" s="279">
        <v>946</v>
      </c>
      <c r="M15" s="278">
        <v>52</v>
      </c>
      <c r="N15" s="278">
        <v>65</v>
      </c>
      <c r="O15" s="278">
        <v>201</v>
      </c>
      <c r="P15" s="278">
        <v>13065</v>
      </c>
      <c r="Q15" s="278"/>
      <c r="R15" s="278"/>
      <c r="S15" s="426">
        <v>1971</v>
      </c>
      <c r="T15" s="277"/>
      <c r="U15" s="123"/>
      <c r="V15" s="123"/>
      <c r="W15" s="123"/>
      <c r="X15" s="123"/>
      <c r="Y15" s="123"/>
      <c r="Z15" s="279"/>
      <c r="AA15" s="119"/>
      <c r="AB15" s="119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S15" s="1652" t="s">
        <v>20764</v>
      </c>
    </row>
    <row r="16" spans="1:45" ht="25.35" customHeight="1" x14ac:dyDescent="0.2">
      <c r="A16" s="178"/>
      <c r="B16" s="140"/>
      <c r="C16" s="119" t="s">
        <v>425</v>
      </c>
      <c r="D16" s="123" t="s">
        <v>11941</v>
      </c>
      <c r="E16" s="119" t="s">
        <v>14516</v>
      </c>
      <c r="F16" s="119" t="s">
        <v>425</v>
      </c>
      <c r="G16" s="119"/>
      <c r="H16" s="119"/>
      <c r="I16" s="119" t="s">
        <v>14515</v>
      </c>
      <c r="J16" s="278">
        <v>2973</v>
      </c>
      <c r="K16" s="278">
        <v>1086</v>
      </c>
      <c r="L16" s="278">
        <v>8479</v>
      </c>
      <c r="M16" s="278">
        <v>29</v>
      </c>
      <c r="N16" s="278">
        <v>72</v>
      </c>
      <c r="O16" s="278">
        <v>40</v>
      </c>
      <c r="P16" s="278">
        <v>2900</v>
      </c>
      <c r="Q16" s="278"/>
      <c r="R16" s="278"/>
      <c r="S16" s="119">
        <v>2001</v>
      </c>
      <c r="T16" s="123"/>
      <c r="U16" s="123"/>
      <c r="V16" s="123"/>
      <c r="W16" s="123"/>
      <c r="X16" s="123"/>
      <c r="Y16" s="123"/>
      <c r="Z16" s="278"/>
      <c r="AA16" s="119"/>
      <c r="AB16" s="119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S16" s="1652" t="s">
        <v>20765</v>
      </c>
    </row>
    <row r="17" spans="1:45" ht="25.35" customHeight="1" x14ac:dyDescent="0.2">
      <c r="A17" s="178"/>
      <c r="B17" s="140"/>
      <c r="C17" s="119" t="s">
        <v>8696</v>
      </c>
      <c r="D17" s="123" t="s">
        <v>14315</v>
      </c>
      <c r="E17" s="119" t="s">
        <v>14316</v>
      </c>
      <c r="F17" s="119" t="s">
        <v>8696</v>
      </c>
      <c r="G17" s="119" t="s">
        <v>14317</v>
      </c>
      <c r="H17" s="119"/>
      <c r="I17" s="119" t="s">
        <v>9082</v>
      </c>
      <c r="J17" s="121">
        <v>2121</v>
      </c>
      <c r="K17" s="121">
        <v>2121</v>
      </c>
      <c r="L17" s="121">
        <v>2121</v>
      </c>
      <c r="M17" s="121">
        <v>72</v>
      </c>
      <c r="N17" s="121">
        <v>57</v>
      </c>
      <c r="O17" s="121">
        <v>150</v>
      </c>
      <c r="P17" s="121">
        <v>2121</v>
      </c>
      <c r="Q17" s="121"/>
      <c r="R17" s="513"/>
      <c r="S17" s="119">
        <v>1999</v>
      </c>
      <c r="T17" s="123" t="s">
        <v>14318</v>
      </c>
      <c r="U17" s="123"/>
      <c r="V17" s="123"/>
      <c r="W17" s="123"/>
      <c r="X17" s="123"/>
      <c r="Y17" s="123"/>
      <c r="Z17" s="121">
        <v>7124</v>
      </c>
      <c r="AA17" s="119"/>
      <c r="AB17" s="119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S17" s="1652" t="s">
        <v>20766</v>
      </c>
    </row>
    <row r="18" spans="1:45" ht="25.35" customHeight="1" x14ac:dyDescent="0.2">
      <c r="A18" s="178"/>
      <c r="B18" s="140"/>
      <c r="C18" s="119" t="s">
        <v>8607</v>
      </c>
      <c r="D18" s="127" t="s">
        <v>11897</v>
      </c>
      <c r="E18" s="119" t="s">
        <v>14517</v>
      </c>
      <c r="F18" s="119" t="s">
        <v>8607</v>
      </c>
      <c r="G18" s="404" t="s">
        <v>8608</v>
      </c>
      <c r="H18" s="404"/>
      <c r="I18" s="119" t="s">
        <v>9107</v>
      </c>
      <c r="J18" s="278">
        <v>9988</v>
      </c>
      <c r="K18" s="278">
        <v>2508</v>
      </c>
      <c r="L18" s="278">
        <v>8847.27</v>
      </c>
      <c r="M18" s="121">
        <v>12</v>
      </c>
      <c r="N18" s="121">
        <v>2.2999999999999998</v>
      </c>
      <c r="O18" s="121">
        <v>3.6</v>
      </c>
      <c r="P18" s="121">
        <v>292</v>
      </c>
      <c r="Q18" s="121"/>
      <c r="R18" s="513"/>
      <c r="S18" s="119">
        <v>2003</v>
      </c>
      <c r="T18" s="123"/>
      <c r="U18" s="123"/>
      <c r="V18" s="123"/>
      <c r="W18" s="123"/>
      <c r="X18" s="123"/>
      <c r="Y18" s="123"/>
      <c r="Z18" s="121">
        <v>17309</v>
      </c>
      <c r="AA18" s="119"/>
      <c r="AB18" s="119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S18" s="1652" t="s">
        <v>20767</v>
      </c>
    </row>
    <row r="19" spans="1:45" ht="25.35" customHeight="1" x14ac:dyDescent="0.2">
      <c r="A19" s="178"/>
      <c r="B19" s="140"/>
      <c r="C19" s="119" t="s">
        <v>8612</v>
      </c>
      <c r="D19" s="123" t="s">
        <v>9196</v>
      </c>
      <c r="E19" s="119" t="s">
        <v>14518</v>
      </c>
      <c r="F19" s="119" t="s">
        <v>8612</v>
      </c>
      <c r="G19" s="119"/>
      <c r="H19" s="119"/>
      <c r="I19" s="119" t="s">
        <v>9111</v>
      </c>
      <c r="J19" s="121"/>
      <c r="K19" s="121">
        <v>3689</v>
      </c>
      <c r="L19" s="121">
        <v>5031</v>
      </c>
      <c r="M19" s="121">
        <v>9</v>
      </c>
      <c r="N19" s="121">
        <v>8</v>
      </c>
      <c r="O19" s="121">
        <v>34</v>
      </c>
      <c r="P19" s="121">
        <v>250</v>
      </c>
      <c r="Q19" s="121"/>
      <c r="R19" s="513"/>
      <c r="S19" s="119">
        <v>2009</v>
      </c>
      <c r="T19" s="123"/>
      <c r="U19" s="123"/>
      <c r="V19" s="123"/>
      <c r="W19" s="123"/>
      <c r="X19" s="123"/>
      <c r="Y19" s="123"/>
      <c r="Z19" s="121"/>
      <c r="AA19" s="119"/>
      <c r="AB19" s="119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S19" s="1652" t="s">
        <v>20768</v>
      </c>
    </row>
    <row r="20" spans="1:45" ht="25.35" customHeight="1" x14ac:dyDescent="0.2">
      <c r="A20" s="178"/>
      <c r="B20" s="140"/>
      <c r="C20" s="119" t="s">
        <v>965</v>
      </c>
      <c r="D20" s="123"/>
      <c r="E20" s="514" t="s">
        <v>14519</v>
      </c>
      <c r="F20" s="119" t="s">
        <v>965</v>
      </c>
      <c r="G20" s="119"/>
      <c r="H20" s="119"/>
      <c r="I20" s="119" t="s">
        <v>14520</v>
      </c>
      <c r="J20" s="121">
        <v>8388</v>
      </c>
      <c r="K20" s="121">
        <v>4263</v>
      </c>
      <c r="L20" s="121">
        <v>19756</v>
      </c>
      <c r="M20" s="121">
        <v>21</v>
      </c>
      <c r="N20" s="121"/>
      <c r="O20" s="121"/>
      <c r="P20" s="121">
        <v>384</v>
      </c>
      <c r="Q20" s="121"/>
      <c r="R20" s="513"/>
      <c r="S20" s="119">
        <v>2002</v>
      </c>
      <c r="T20" s="123"/>
      <c r="U20" s="344"/>
      <c r="V20" s="344"/>
      <c r="W20" s="344"/>
      <c r="X20" s="344"/>
      <c r="Y20" s="344"/>
      <c r="Z20" s="121"/>
      <c r="AA20" s="122"/>
      <c r="AB20" s="122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123"/>
      <c r="AS20" s="1653" t="s">
        <v>20769</v>
      </c>
    </row>
    <row r="21" spans="1:45" ht="25.35" customHeight="1" x14ac:dyDescent="0.2">
      <c r="A21" s="178"/>
      <c r="B21" s="140"/>
      <c r="C21" s="119" t="s">
        <v>965</v>
      </c>
      <c r="D21" s="123"/>
      <c r="E21" s="119" t="s">
        <v>15388</v>
      </c>
      <c r="F21" s="119" t="s">
        <v>15359</v>
      </c>
      <c r="G21" s="119"/>
      <c r="H21" s="119"/>
      <c r="I21" s="119" t="s">
        <v>14521</v>
      </c>
      <c r="J21" s="121">
        <v>1524</v>
      </c>
      <c r="K21" s="121">
        <v>716</v>
      </c>
      <c r="L21" s="121">
        <v>4708</v>
      </c>
      <c r="M21" s="121">
        <v>10</v>
      </c>
      <c r="N21" s="121">
        <v>5</v>
      </c>
      <c r="O21" s="121">
        <v>21</v>
      </c>
      <c r="P21" s="121">
        <v>410</v>
      </c>
      <c r="Q21" s="121"/>
      <c r="R21" s="513"/>
      <c r="S21" s="119">
        <v>2009</v>
      </c>
      <c r="T21" s="123"/>
      <c r="U21" s="123"/>
      <c r="V21" s="123"/>
      <c r="W21" s="123"/>
      <c r="X21" s="123"/>
      <c r="Y21" s="123"/>
      <c r="Z21" s="121"/>
      <c r="AA21" s="119"/>
      <c r="AB21" s="119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S21" s="1653" t="s">
        <v>20770</v>
      </c>
    </row>
    <row r="22" spans="1:45" ht="25.35" customHeight="1" x14ac:dyDescent="0.15">
      <c r="A22" s="178"/>
      <c r="B22" s="140"/>
      <c r="C22" s="119" t="s">
        <v>614</v>
      </c>
      <c r="D22" s="119"/>
      <c r="E22" s="119" t="s">
        <v>14522</v>
      </c>
      <c r="F22" s="119" t="s">
        <v>614</v>
      </c>
      <c r="G22" s="119"/>
      <c r="H22" s="119"/>
      <c r="I22" s="119" t="s">
        <v>9116</v>
      </c>
      <c r="J22" s="121"/>
      <c r="K22" s="121">
        <v>1062</v>
      </c>
      <c r="L22" s="121">
        <v>3322</v>
      </c>
      <c r="M22" s="121">
        <v>9</v>
      </c>
      <c r="N22" s="121">
        <v>23.4</v>
      </c>
      <c r="O22" s="121">
        <v>6</v>
      </c>
      <c r="P22" s="121">
        <v>276</v>
      </c>
      <c r="Q22" s="121"/>
      <c r="R22" s="121"/>
      <c r="S22" s="119">
        <v>2007</v>
      </c>
      <c r="T22" s="123"/>
      <c r="U22" s="123"/>
      <c r="V22" s="123"/>
      <c r="W22" s="123"/>
      <c r="X22" s="123"/>
      <c r="Y22" s="123"/>
      <c r="Z22" s="121"/>
      <c r="AA22" s="119"/>
      <c r="AB22" s="119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</row>
    <row r="23" spans="1:45" ht="25.35" customHeight="1" x14ac:dyDescent="0.15">
      <c r="A23" s="178"/>
      <c r="B23" s="140"/>
      <c r="C23" s="119" t="s">
        <v>794</v>
      </c>
      <c r="D23" s="123" t="s">
        <v>14319</v>
      </c>
      <c r="E23" s="120" t="s">
        <v>14523</v>
      </c>
      <c r="F23" s="123" t="s">
        <v>794</v>
      </c>
      <c r="G23" s="123"/>
      <c r="H23" s="123"/>
      <c r="I23" s="123" t="s">
        <v>9124</v>
      </c>
      <c r="J23" s="121"/>
      <c r="K23" s="121">
        <v>1796</v>
      </c>
      <c r="L23" s="121">
        <v>11357</v>
      </c>
      <c r="M23" s="121">
        <v>9</v>
      </c>
      <c r="N23" s="121">
        <v>22.5</v>
      </c>
      <c r="O23" s="121">
        <v>10.3</v>
      </c>
      <c r="P23" s="121">
        <v>289.45999999999998</v>
      </c>
      <c r="Q23" s="121"/>
      <c r="R23" s="121"/>
      <c r="S23" s="427">
        <v>2007</v>
      </c>
      <c r="T23" s="428"/>
      <c r="U23" s="428"/>
      <c r="V23" s="428"/>
      <c r="W23" s="428"/>
      <c r="X23" s="428"/>
      <c r="Y23" s="428"/>
      <c r="Z23" s="429">
        <v>80</v>
      </c>
      <c r="AA23" s="119"/>
      <c r="AB23" s="119"/>
      <c r="AC23" s="277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</row>
    <row r="24" spans="1:45" ht="25.35" customHeight="1" x14ac:dyDescent="0.15">
      <c r="A24" s="178"/>
      <c r="B24" s="140"/>
      <c r="C24" s="119" t="s">
        <v>8634</v>
      </c>
      <c r="D24" s="123"/>
      <c r="E24" s="120" t="s">
        <v>14524</v>
      </c>
      <c r="F24" s="123" t="s">
        <v>8634</v>
      </c>
      <c r="G24" s="123"/>
      <c r="H24" s="123"/>
      <c r="I24" s="123" t="s">
        <v>8933</v>
      </c>
      <c r="J24" s="121">
        <v>5090</v>
      </c>
      <c r="K24" s="121">
        <v>2159</v>
      </c>
      <c r="L24" s="121">
        <v>9115</v>
      </c>
      <c r="M24" s="121">
        <v>6</v>
      </c>
      <c r="N24" s="121">
        <v>21</v>
      </c>
      <c r="O24" s="121">
        <v>15</v>
      </c>
      <c r="P24" s="121">
        <v>290.89999999999998</v>
      </c>
      <c r="Q24" s="121"/>
      <c r="R24" s="121"/>
      <c r="S24" s="119">
        <v>2000</v>
      </c>
      <c r="T24" s="123"/>
      <c r="U24" s="123" t="s">
        <v>8416</v>
      </c>
      <c r="V24" s="123"/>
      <c r="W24" s="123"/>
      <c r="X24" s="123"/>
      <c r="Y24" s="123"/>
      <c r="Z24" s="121">
        <v>15432</v>
      </c>
      <c r="AA24" s="119"/>
      <c r="AB24" s="119"/>
      <c r="AC24" s="277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</row>
    <row r="25" spans="1:45" ht="25.35" customHeight="1" x14ac:dyDescent="0.15">
      <c r="A25" s="178"/>
      <c r="B25" s="140"/>
      <c r="C25" s="277" t="s">
        <v>8634</v>
      </c>
      <c r="D25" s="277"/>
      <c r="E25" s="277" t="s">
        <v>14525</v>
      </c>
      <c r="F25" s="277" t="s">
        <v>8634</v>
      </c>
      <c r="G25" s="277"/>
      <c r="H25" s="277"/>
      <c r="I25" s="277" t="s">
        <v>8933</v>
      </c>
      <c r="J25" s="279">
        <v>5972</v>
      </c>
      <c r="K25" s="279">
        <v>2990</v>
      </c>
      <c r="L25" s="279">
        <v>3066</v>
      </c>
      <c r="M25" s="279">
        <v>12</v>
      </c>
      <c r="N25" s="279">
        <v>15</v>
      </c>
      <c r="O25" s="279">
        <v>17</v>
      </c>
      <c r="P25" s="279">
        <v>365</v>
      </c>
      <c r="Q25" s="279"/>
      <c r="R25" s="279"/>
      <c r="S25" s="277">
        <v>2006</v>
      </c>
      <c r="T25" s="277"/>
      <c r="U25" s="277"/>
      <c r="V25" s="277"/>
      <c r="W25" s="277"/>
      <c r="X25" s="277"/>
      <c r="Y25" s="277"/>
      <c r="Z25" s="279">
        <v>2100</v>
      </c>
      <c r="AA25" s="277"/>
      <c r="AB25" s="277"/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</row>
    <row r="26" spans="1:45" ht="25.35" customHeight="1" x14ac:dyDescent="0.15">
      <c r="A26" s="178"/>
      <c r="B26" s="140"/>
      <c r="C26" s="277" t="s">
        <v>312</v>
      </c>
      <c r="D26" s="119"/>
      <c r="E26" s="277" t="s">
        <v>14526</v>
      </c>
      <c r="F26" s="277" t="s">
        <v>312</v>
      </c>
      <c r="G26" s="277"/>
      <c r="H26" s="277"/>
      <c r="I26" s="277" t="s">
        <v>8948</v>
      </c>
      <c r="J26" s="279"/>
      <c r="K26" s="279">
        <v>1456</v>
      </c>
      <c r="L26" s="278">
        <v>9131</v>
      </c>
      <c r="M26" s="279">
        <v>10</v>
      </c>
      <c r="N26" s="279">
        <v>11</v>
      </c>
      <c r="O26" s="279">
        <v>22.5</v>
      </c>
      <c r="P26" s="279">
        <v>269.83999999999997</v>
      </c>
      <c r="Q26" s="279"/>
      <c r="R26" s="279"/>
      <c r="S26" s="277">
        <v>2004</v>
      </c>
      <c r="T26" s="277"/>
      <c r="U26" s="277"/>
      <c r="V26" s="277"/>
      <c r="W26" s="277"/>
      <c r="X26" s="277"/>
      <c r="Y26" s="277"/>
      <c r="Z26" s="279">
        <v>15888</v>
      </c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</row>
    <row r="27" spans="1:45" ht="25.35" customHeight="1" x14ac:dyDescent="0.15">
      <c r="A27" s="178"/>
      <c r="B27" s="140"/>
      <c r="C27" s="277" t="s">
        <v>8641</v>
      </c>
      <c r="D27" s="277" t="s">
        <v>9059</v>
      </c>
      <c r="E27" s="277" t="s">
        <v>14527</v>
      </c>
      <c r="F27" s="277" t="s">
        <v>8641</v>
      </c>
      <c r="G27" s="277"/>
      <c r="H27" s="277"/>
      <c r="I27" s="277" t="s">
        <v>14232</v>
      </c>
      <c r="J27" s="121">
        <v>4754</v>
      </c>
      <c r="K27" s="121">
        <v>2796</v>
      </c>
      <c r="L27" s="121">
        <v>8650</v>
      </c>
      <c r="M27" s="279">
        <v>12</v>
      </c>
      <c r="N27" s="279">
        <v>19</v>
      </c>
      <c r="O27" s="279">
        <v>26</v>
      </c>
      <c r="P27" s="279">
        <v>497</v>
      </c>
      <c r="Q27" s="279"/>
      <c r="R27" s="279"/>
      <c r="S27" s="277">
        <v>2002</v>
      </c>
      <c r="T27" s="277"/>
      <c r="U27" s="277"/>
      <c r="V27" s="277"/>
      <c r="W27" s="277"/>
      <c r="X27" s="277"/>
      <c r="Y27" s="277"/>
      <c r="Z27" s="279">
        <v>19300</v>
      </c>
      <c r="AA27" s="277"/>
      <c r="AB27" s="277"/>
      <c r="AC27" s="277"/>
      <c r="AD27" s="277"/>
      <c r="AE27" s="277"/>
      <c r="AF27" s="277"/>
      <c r="AG27" s="277"/>
      <c r="AH27" s="277"/>
      <c r="AI27" s="277"/>
      <c r="AJ27" s="277"/>
      <c r="AK27" s="277"/>
      <c r="AL27" s="277"/>
      <c r="AM27" s="277"/>
      <c r="AN27" s="277"/>
      <c r="AO27" s="277"/>
      <c r="AP27" s="277"/>
      <c r="AQ27" s="277"/>
    </row>
    <row r="28" spans="1:45" ht="25.35" customHeight="1" x14ac:dyDescent="0.15">
      <c r="A28" s="178"/>
      <c r="B28" s="140"/>
      <c r="C28" s="277" t="s">
        <v>8648</v>
      </c>
      <c r="D28" s="277" t="s">
        <v>14320</v>
      </c>
      <c r="E28" s="277" t="s">
        <v>14528</v>
      </c>
      <c r="F28" s="277" t="s">
        <v>8648</v>
      </c>
      <c r="G28" s="277"/>
      <c r="H28" s="277"/>
      <c r="I28" s="277" t="s">
        <v>8716</v>
      </c>
      <c r="J28" s="121">
        <v>10357</v>
      </c>
      <c r="K28" s="121">
        <v>1924.19</v>
      </c>
      <c r="L28" s="121">
        <v>6985</v>
      </c>
      <c r="M28" s="279">
        <v>6</v>
      </c>
      <c r="N28" s="279"/>
      <c r="O28" s="279"/>
      <c r="P28" s="279">
        <v>158</v>
      </c>
      <c r="Q28" s="279"/>
      <c r="R28" s="279"/>
      <c r="S28" s="277">
        <v>2011</v>
      </c>
      <c r="T28" s="277"/>
      <c r="U28" s="277"/>
      <c r="V28" s="277"/>
      <c r="W28" s="277"/>
      <c r="X28" s="277"/>
      <c r="Y28" s="277"/>
      <c r="Z28" s="279">
        <v>60</v>
      </c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</row>
    <row r="29" spans="1:45" ht="25.35" customHeight="1" x14ac:dyDescent="0.15">
      <c r="A29" s="178"/>
      <c r="B29" s="140"/>
      <c r="C29" s="277" t="s">
        <v>8648</v>
      </c>
      <c r="D29" s="277" t="s">
        <v>14321</v>
      </c>
      <c r="E29" s="277" t="s">
        <v>14529</v>
      </c>
      <c r="F29" s="277" t="s">
        <v>8648</v>
      </c>
      <c r="G29" s="277"/>
      <c r="H29" s="277"/>
      <c r="I29" s="277" t="s">
        <v>8716</v>
      </c>
      <c r="J29" s="279">
        <v>987</v>
      </c>
      <c r="K29" s="279">
        <v>349</v>
      </c>
      <c r="L29" s="279">
        <v>349</v>
      </c>
      <c r="M29" s="279">
        <v>4</v>
      </c>
      <c r="N29" s="279"/>
      <c r="O29" s="279"/>
      <c r="P29" s="279">
        <v>116</v>
      </c>
      <c r="Q29" s="279"/>
      <c r="R29" s="279"/>
      <c r="S29" s="277">
        <v>2018</v>
      </c>
      <c r="T29" s="277"/>
      <c r="U29" s="277"/>
      <c r="V29" s="277"/>
      <c r="W29" s="277"/>
      <c r="X29" s="277"/>
      <c r="Y29" s="277"/>
      <c r="Z29" s="279">
        <v>55</v>
      </c>
      <c r="AA29" s="277"/>
      <c r="AB29" s="277"/>
      <c r="AC29" s="277"/>
      <c r="AD29" s="277"/>
      <c r="AE29" s="277"/>
      <c r="AF29" s="277"/>
      <c r="AG29" s="277"/>
      <c r="AH29" s="277"/>
      <c r="AI29" s="277"/>
      <c r="AJ29" s="277"/>
      <c r="AK29" s="277"/>
      <c r="AL29" s="277"/>
      <c r="AM29" s="277"/>
      <c r="AN29" s="277"/>
      <c r="AO29" s="277"/>
      <c r="AP29" s="277"/>
      <c r="AQ29" s="277"/>
    </row>
    <row r="30" spans="1:45" ht="25.35" customHeight="1" x14ac:dyDescent="0.15">
      <c r="A30" s="178">
        <v>2</v>
      </c>
      <c r="B30" s="140"/>
      <c r="C30" s="277" t="s">
        <v>8650</v>
      </c>
      <c r="D30" s="277" t="s">
        <v>11872</v>
      </c>
      <c r="E30" s="277" t="s">
        <v>14530</v>
      </c>
      <c r="F30" s="277" t="s">
        <v>8650</v>
      </c>
      <c r="G30" s="277"/>
      <c r="H30" s="277"/>
      <c r="I30" s="277" t="s">
        <v>14322</v>
      </c>
      <c r="J30" s="279">
        <v>766</v>
      </c>
      <c r="K30" s="279">
        <v>766</v>
      </c>
      <c r="L30" s="279">
        <v>1501</v>
      </c>
      <c r="M30" s="279">
        <v>16</v>
      </c>
      <c r="N30" s="279"/>
      <c r="O30" s="279">
        <v>5</v>
      </c>
      <c r="P30" s="279">
        <v>748</v>
      </c>
      <c r="Q30" s="279"/>
      <c r="R30" s="279"/>
      <c r="S30" s="277">
        <v>2008</v>
      </c>
      <c r="T30" s="277"/>
      <c r="U30" s="277"/>
      <c r="V30" s="277"/>
      <c r="W30" s="277"/>
      <c r="X30" s="277"/>
      <c r="Y30" s="277"/>
      <c r="Z30" s="279">
        <v>1180</v>
      </c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</row>
    <row r="31" spans="1:45" ht="25.35" customHeight="1" x14ac:dyDescent="0.15">
      <c r="A31" s="178"/>
      <c r="B31" s="140"/>
      <c r="C31" s="277" t="s">
        <v>8650</v>
      </c>
      <c r="D31" s="277" t="s">
        <v>14323</v>
      </c>
      <c r="E31" s="277" t="s">
        <v>14531</v>
      </c>
      <c r="F31" s="277" t="s">
        <v>8650</v>
      </c>
      <c r="G31" s="277"/>
      <c r="H31" s="277"/>
      <c r="I31" s="277" t="s">
        <v>2833</v>
      </c>
      <c r="J31" s="279">
        <v>26092</v>
      </c>
      <c r="K31" s="279">
        <v>1724</v>
      </c>
      <c r="L31" s="279">
        <v>7380</v>
      </c>
      <c r="M31" s="279">
        <v>18</v>
      </c>
      <c r="N31" s="279"/>
      <c r="O31" s="279">
        <v>8</v>
      </c>
      <c r="P31" s="279">
        <v>750</v>
      </c>
      <c r="Q31" s="279"/>
      <c r="R31" s="279"/>
      <c r="S31" s="277">
        <v>2009</v>
      </c>
      <c r="T31" s="277"/>
      <c r="U31" s="277"/>
      <c r="V31" s="277"/>
      <c r="W31" s="277"/>
      <c r="X31" s="277"/>
      <c r="Y31" s="277"/>
      <c r="Z31" s="279">
        <v>7290</v>
      </c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277"/>
      <c r="AP31" s="277"/>
      <c r="AQ31" s="277"/>
    </row>
    <row r="32" spans="1:45" ht="25.35" customHeight="1" x14ac:dyDescent="0.15">
      <c r="A32" s="178"/>
      <c r="B32" s="140"/>
      <c r="C32" s="277" t="s">
        <v>8650</v>
      </c>
      <c r="D32" s="277" t="s">
        <v>14324</v>
      </c>
      <c r="E32" s="277" t="s">
        <v>14532</v>
      </c>
      <c r="F32" s="277" t="s">
        <v>8650</v>
      </c>
      <c r="G32" s="277"/>
      <c r="H32" s="277"/>
      <c r="I32" s="277" t="s">
        <v>8985</v>
      </c>
      <c r="J32" s="279">
        <v>13886</v>
      </c>
      <c r="K32" s="279">
        <v>10140</v>
      </c>
      <c r="L32" s="279">
        <v>14317</v>
      </c>
      <c r="M32" s="279">
        <v>15</v>
      </c>
      <c r="N32" s="279"/>
      <c r="O32" s="279">
        <v>4</v>
      </c>
      <c r="P32" s="279">
        <v>742</v>
      </c>
      <c r="Q32" s="279"/>
      <c r="R32" s="279"/>
      <c r="S32" s="277">
        <v>2010</v>
      </c>
      <c r="T32" s="277"/>
      <c r="U32" s="277"/>
      <c r="V32" s="277"/>
      <c r="W32" s="277"/>
      <c r="X32" s="277"/>
      <c r="Y32" s="277"/>
      <c r="Z32" s="279">
        <v>18549</v>
      </c>
      <c r="AA32" s="277"/>
      <c r="AB32" s="277"/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</row>
    <row r="33" spans="1:43" ht="25.35" customHeight="1" x14ac:dyDescent="0.2">
      <c r="A33" s="178"/>
      <c r="B33" s="140"/>
      <c r="C33" s="119" t="s">
        <v>8650</v>
      </c>
      <c r="D33" s="123" t="s">
        <v>11955</v>
      </c>
      <c r="E33" s="119" t="s">
        <v>14533</v>
      </c>
      <c r="F33" s="119" t="s">
        <v>8650</v>
      </c>
      <c r="G33" s="119"/>
      <c r="H33" s="119"/>
      <c r="I33" s="119" t="s">
        <v>14325</v>
      </c>
      <c r="J33" s="121">
        <v>2262</v>
      </c>
      <c r="K33" s="121"/>
      <c r="L33" s="121">
        <v>13713</v>
      </c>
      <c r="M33" s="121">
        <v>15</v>
      </c>
      <c r="N33" s="121">
        <v>19.5</v>
      </c>
      <c r="O33" s="121">
        <v>28.3</v>
      </c>
      <c r="P33" s="121">
        <v>552.05999999999995</v>
      </c>
      <c r="Q33" s="121"/>
      <c r="R33" s="121"/>
      <c r="S33" s="119">
        <v>2013</v>
      </c>
      <c r="T33" s="123"/>
      <c r="U33" s="123"/>
      <c r="V33" s="123"/>
      <c r="W33" s="123"/>
      <c r="X33" s="123"/>
      <c r="Y33" s="123"/>
      <c r="Z33" s="121">
        <v>72708</v>
      </c>
      <c r="AA33" s="119"/>
      <c r="AB33" s="123"/>
      <c r="AC33" s="466"/>
      <c r="AD33" s="466"/>
      <c r="AE33" s="466"/>
      <c r="AF33" s="466"/>
      <c r="AG33" s="466"/>
      <c r="AH33" s="466"/>
      <c r="AI33" s="466"/>
      <c r="AJ33" s="466"/>
      <c r="AK33" s="466"/>
      <c r="AL33" s="466"/>
      <c r="AM33" s="466"/>
      <c r="AN33" s="466"/>
      <c r="AO33" s="466"/>
      <c r="AP33" s="466"/>
      <c r="AQ33" s="466"/>
    </row>
    <row r="34" spans="1:43" ht="25.35" customHeight="1" x14ac:dyDescent="0.2">
      <c r="A34" s="178"/>
      <c r="B34" s="140"/>
      <c r="C34" s="119" t="s">
        <v>8656</v>
      </c>
      <c r="D34" s="123" t="s">
        <v>11961</v>
      </c>
      <c r="E34" s="119" t="s">
        <v>14534</v>
      </c>
      <c r="F34" s="119" t="s">
        <v>8656</v>
      </c>
      <c r="G34" s="119" t="s">
        <v>11987</v>
      </c>
      <c r="H34" s="119"/>
      <c r="I34" s="119" t="s">
        <v>9160</v>
      </c>
      <c r="J34" s="121">
        <v>1571</v>
      </c>
      <c r="K34" s="121">
        <v>1571</v>
      </c>
      <c r="L34" s="121">
        <v>9914</v>
      </c>
      <c r="M34" s="121">
        <v>8</v>
      </c>
      <c r="N34" s="121">
        <v>13</v>
      </c>
      <c r="O34" s="121">
        <v>15</v>
      </c>
      <c r="P34" s="121">
        <v>195</v>
      </c>
      <c r="Q34" s="121"/>
      <c r="R34" s="119"/>
      <c r="S34" s="119">
        <v>2005</v>
      </c>
      <c r="T34" s="119">
        <v>19000</v>
      </c>
      <c r="U34" s="119"/>
      <c r="V34" s="119"/>
      <c r="W34" s="119"/>
      <c r="X34" s="123"/>
      <c r="Y34" s="121"/>
      <c r="Z34" s="119"/>
      <c r="AA34" s="123"/>
      <c r="AB34" s="123"/>
      <c r="AC34" s="466"/>
      <c r="AD34" s="466"/>
      <c r="AE34" s="466"/>
      <c r="AF34" s="466"/>
      <c r="AG34" s="466"/>
      <c r="AH34" s="466"/>
      <c r="AI34" s="466"/>
      <c r="AJ34" s="466"/>
      <c r="AK34" s="466"/>
      <c r="AL34" s="466"/>
      <c r="AM34" s="466"/>
      <c r="AN34" s="466"/>
      <c r="AO34" s="466"/>
      <c r="AP34" s="466"/>
      <c r="AQ34" s="466"/>
    </row>
    <row r="35" spans="1:43" ht="25.35" customHeight="1" x14ac:dyDescent="0.15">
      <c r="A35" s="178"/>
      <c r="B35" s="140"/>
      <c r="C35" s="119" t="s">
        <v>8656</v>
      </c>
      <c r="D35" s="123" t="s">
        <v>11988</v>
      </c>
      <c r="E35" s="119" t="s">
        <v>14535</v>
      </c>
      <c r="F35" s="119" t="s">
        <v>8656</v>
      </c>
      <c r="G35" s="119" t="s">
        <v>11989</v>
      </c>
      <c r="H35" s="119"/>
      <c r="I35" s="119" t="s">
        <v>2906</v>
      </c>
      <c r="J35" s="121">
        <v>1087</v>
      </c>
      <c r="K35" s="121">
        <v>1087</v>
      </c>
      <c r="L35" s="121">
        <v>4030</v>
      </c>
      <c r="M35" s="121">
        <v>4</v>
      </c>
      <c r="N35" s="121">
        <v>12</v>
      </c>
      <c r="O35" s="121">
        <v>11</v>
      </c>
      <c r="P35" s="121">
        <v>132</v>
      </c>
      <c r="Q35" s="121"/>
      <c r="R35" s="513"/>
      <c r="S35" s="119">
        <v>2004</v>
      </c>
      <c r="T35" s="123"/>
      <c r="U35" s="123"/>
      <c r="V35" s="123"/>
      <c r="W35" s="123"/>
      <c r="X35" s="123">
        <v>7469</v>
      </c>
      <c r="Y35" s="123"/>
      <c r="Z35" s="121"/>
      <c r="AA35" s="119"/>
      <c r="AB35" s="119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343"/>
    </row>
    <row r="36" spans="1:43" ht="25.35" customHeight="1" x14ac:dyDescent="0.15">
      <c r="A36" s="178"/>
      <c r="B36" s="140"/>
      <c r="C36" s="119" t="s">
        <v>8656</v>
      </c>
      <c r="D36" s="123"/>
      <c r="E36" s="119" t="s">
        <v>16663</v>
      </c>
      <c r="F36" s="119" t="s">
        <v>67</v>
      </c>
      <c r="G36" s="119"/>
      <c r="H36" s="119"/>
      <c r="I36" s="277" t="s">
        <v>16662</v>
      </c>
      <c r="J36" s="121">
        <v>41328</v>
      </c>
      <c r="K36" s="121">
        <v>41328</v>
      </c>
      <c r="L36" s="121">
        <v>2095</v>
      </c>
      <c r="M36" s="121">
        <v>7</v>
      </c>
      <c r="N36" s="121">
        <v>12</v>
      </c>
      <c r="O36" s="121">
        <v>10</v>
      </c>
      <c r="P36" s="121">
        <v>115</v>
      </c>
      <c r="Q36" s="121"/>
      <c r="R36" s="513"/>
      <c r="S36" s="119">
        <v>2002</v>
      </c>
      <c r="T36" s="123"/>
      <c r="U36" s="123"/>
      <c r="V36" s="123"/>
      <c r="W36" s="123"/>
      <c r="X36" s="123"/>
      <c r="Y36" s="123"/>
      <c r="Z36" s="121"/>
      <c r="AA36" s="119"/>
      <c r="AB36" s="119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</row>
    <row r="37" spans="1:43" ht="25.35" customHeight="1" x14ac:dyDescent="0.15">
      <c r="A37" s="178"/>
      <c r="B37" s="140"/>
      <c r="C37" s="119" t="s">
        <v>623</v>
      </c>
      <c r="D37" s="123"/>
      <c r="E37" s="119" t="s">
        <v>14326</v>
      </c>
      <c r="F37" s="119" t="s">
        <v>1013</v>
      </c>
      <c r="G37" s="119"/>
      <c r="H37" s="119"/>
      <c r="I37" s="119" t="s">
        <v>3868</v>
      </c>
      <c r="J37" s="121">
        <v>702</v>
      </c>
      <c r="K37" s="121">
        <v>702</v>
      </c>
      <c r="L37" s="121">
        <v>702</v>
      </c>
      <c r="M37" s="121">
        <v>21</v>
      </c>
      <c r="N37" s="121">
        <v>13</v>
      </c>
      <c r="O37" s="121">
        <v>44</v>
      </c>
      <c r="P37" s="121">
        <v>348</v>
      </c>
      <c r="Q37" s="121"/>
      <c r="R37" s="513"/>
      <c r="S37" s="119">
        <v>1996</v>
      </c>
      <c r="T37" s="123"/>
      <c r="U37" s="123"/>
      <c r="V37" s="123"/>
      <c r="W37" s="123"/>
      <c r="X37" s="123"/>
      <c r="Y37" s="123"/>
      <c r="Z37" s="121"/>
      <c r="AA37" s="119"/>
      <c r="AB37" s="119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</row>
    <row r="38" spans="1:43" ht="25.35" customHeight="1" x14ac:dyDescent="0.2">
      <c r="A38" s="178"/>
      <c r="B38" s="154"/>
      <c r="C38" s="119" t="s">
        <v>623</v>
      </c>
      <c r="D38" s="123"/>
      <c r="E38" s="119" t="s">
        <v>14536</v>
      </c>
      <c r="F38" s="119" t="s">
        <v>623</v>
      </c>
      <c r="G38" s="119"/>
      <c r="H38" s="119"/>
      <c r="I38" s="119" t="s">
        <v>9169</v>
      </c>
      <c r="J38" s="278">
        <v>4427</v>
      </c>
      <c r="K38" s="278">
        <v>2620</v>
      </c>
      <c r="L38" s="278">
        <v>8690</v>
      </c>
      <c r="M38" s="278">
        <v>9</v>
      </c>
      <c r="N38" s="278">
        <v>28</v>
      </c>
      <c r="O38" s="278">
        <v>11</v>
      </c>
      <c r="P38" s="278">
        <v>308</v>
      </c>
      <c r="Q38" s="278">
        <v>1</v>
      </c>
      <c r="R38" s="512">
        <v>18</v>
      </c>
      <c r="S38" s="119">
        <v>2004</v>
      </c>
      <c r="T38" s="123"/>
      <c r="U38" s="123"/>
      <c r="V38" s="123"/>
      <c r="W38" s="123"/>
      <c r="X38" s="123"/>
      <c r="Y38" s="123"/>
      <c r="Z38" s="278">
        <v>19123</v>
      </c>
      <c r="AA38" s="119"/>
      <c r="AB38" s="119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353"/>
    </row>
    <row r="39" spans="1:43" ht="25.35" customHeight="1" x14ac:dyDescent="0.15">
      <c r="A39" s="178"/>
      <c r="B39" s="147"/>
      <c r="C39" s="119" t="s">
        <v>623</v>
      </c>
      <c r="D39" s="123"/>
      <c r="E39" s="119" t="s">
        <v>14537</v>
      </c>
      <c r="F39" s="119" t="s">
        <v>67</v>
      </c>
      <c r="G39" s="119"/>
      <c r="H39" s="119"/>
      <c r="I39" s="119" t="s">
        <v>16640</v>
      </c>
      <c r="J39" s="278">
        <v>1873</v>
      </c>
      <c r="K39" s="278">
        <v>1873</v>
      </c>
      <c r="L39" s="278">
        <v>7603</v>
      </c>
      <c r="M39" s="278">
        <v>10</v>
      </c>
      <c r="N39" s="278"/>
      <c r="O39" s="278"/>
      <c r="P39" s="278">
        <v>247</v>
      </c>
      <c r="Q39" s="278"/>
      <c r="R39" s="278"/>
      <c r="S39" s="119">
        <v>1995</v>
      </c>
      <c r="T39" s="123"/>
      <c r="U39" s="123"/>
      <c r="V39" s="123"/>
      <c r="W39" s="123"/>
      <c r="X39" s="123"/>
      <c r="Y39" s="123"/>
      <c r="Z39" s="278"/>
      <c r="AA39" s="119"/>
      <c r="AB39" s="119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</row>
    <row r="40" spans="1:43" ht="25.35" customHeight="1" x14ac:dyDescent="0.15">
      <c r="A40" s="178"/>
      <c r="B40" s="147"/>
      <c r="C40" s="423" t="s">
        <v>3125</v>
      </c>
      <c r="D40" s="425"/>
      <c r="E40" s="423" t="s">
        <v>14538</v>
      </c>
      <c r="F40" s="423" t="s">
        <v>67</v>
      </c>
      <c r="G40" s="423"/>
      <c r="H40" s="423"/>
      <c r="I40" s="423" t="s">
        <v>2359</v>
      </c>
      <c r="J40" s="424">
        <v>25295</v>
      </c>
      <c r="K40" s="424">
        <v>25295</v>
      </c>
      <c r="L40" s="424">
        <v>20930</v>
      </c>
      <c r="M40" s="424">
        <v>9</v>
      </c>
      <c r="N40" s="424">
        <v>69071</v>
      </c>
      <c r="O40" s="424">
        <v>25295</v>
      </c>
      <c r="P40" s="424">
        <v>20930</v>
      </c>
      <c r="Q40" s="424"/>
      <c r="R40" s="515"/>
      <c r="S40" s="423">
        <v>2004</v>
      </c>
      <c r="T40" s="425"/>
      <c r="U40" s="425"/>
      <c r="V40" s="425"/>
      <c r="W40" s="425"/>
      <c r="X40" s="425"/>
      <c r="Y40" s="425"/>
      <c r="Z40" s="424"/>
      <c r="AA40" s="423"/>
      <c r="AB40" s="423"/>
      <c r="AC40" s="425"/>
      <c r="AD40" s="425"/>
      <c r="AE40" s="425"/>
      <c r="AF40" s="425"/>
      <c r="AG40" s="425"/>
      <c r="AH40" s="425"/>
      <c r="AI40" s="425"/>
      <c r="AJ40" s="425"/>
      <c r="AK40" s="425"/>
      <c r="AL40" s="425"/>
      <c r="AM40" s="425"/>
      <c r="AN40" s="425"/>
      <c r="AO40" s="425"/>
      <c r="AP40" s="425"/>
      <c r="AQ40" s="123"/>
    </row>
    <row r="41" spans="1:43" s="575" customFormat="1" ht="25.35" customHeight="1" x14ac:dyDescent="0.15">
      <c r="A41" s="569"/>
      <c r="B41" s="593" t="s">
        <v>1973</v>
      </c>
      <c r="C41" s="231" t="s">
        <v>663</v>
      </c>
      <c r="D41" s="242"/>
      <c r="E41" s="585">
        <f>COUNTA(E42:E49)</f>
        <v>8</v>
      </c>
      <c r="F41" s="233"/>
      <c r="G41" s="233"/>
      <c r="H41" s="1244"/>
      <c r="I41" s="233"/>
      <c r="J41" s="1167">
        <f>SUM(J42:J49)</f>
        <v>4942</v>
      </c>
      <c r="K41" s="1167">
        <f>SUM(K42:K49)</f>
        <v>17672</v>
      </c>
      <c r="L41" s="1167">
        <f>SUM(L42:L49)</f>
        <v>14544.54</v>
      </c>
      <c r="M41" s="1167"/>
      <c r="N41" s="1167"/>
      <c r="O41" s="1167"/>
      <c r="P41" s="1167"/>
      <c r="Q41" s="1167"/>
      <c r="R41" s="1245"/>
      <c r="S41" s="233"/>
      <c r="T41" s="242"/>
      <c r="U41" s="242"/>
      <c r="V41" s="242"/>
      <c r="W41" s="242"/>
      <c r="X41" s="242"/>
      <c r="Y41" s="242"/>
      <c r="Z41" s="1167"/>
      <c r="AA41" s="233"/>
      <c r="AB41" s="233"/>
      <c r="AC41" s="242"/>
      <c r="AD41" s="242"/>
      <c r="AE41" s="242"/>
      <c r="AF41" s="242"/>
      <c r="AG41" s="242"/>
      <c r="AH41" s="242"/>
      <c r="AI41" s="242"/>
      <c r="AJ41" s="242"/>
      <c r="AK41" s="242"/>
      <c r="AL41" s="242"/>
      <c r="AM41" s="242"/>
      <c r="AN41" s="242"/>
      <c r="AO41" s="242"/>
      <c r="AP41" s="242"/>
      <c r="AQ41" s="240"/>
    </row>
    <row r="42" spans="1:43" ht="25.35" customHeight="1" x14ac:dyDescent="0.15">
      <c r="A42" s="178"/>
      <c r="B42" s="147"/>
      <c r="C42" s="232" t="s">
        <v>863</v>
      </c>
      <c r="D42" s="148"/>
      <c r="E42" s="232" t="s">
        <v>9227</v>
      </c>
      <c r="F42" s="232" t="s">
        <v>863</v>
      </c>
      <c r="G42" s="232"/>
      <c r="H42" s="232"/>
      <c r="I42" s="232" t="s">
        <v>863</v>
      </c>
      <c r="J42" s="144">
        <v>2818</v>
      </c>
      <c r="K42" s="144">
        <v>1539</v>
      </c>
      <c r="L42" s="144">
        <v>5720</v>
      </c>
      <c r="M42" s="144">
        <v>6</v>
      </c>
      <c r="N42" s="144">
        <v>9</v>
      </c>
      <c r="O42" s="159">
        <v>31</v>
      </c>
      <c r="P42" s="144">
        <v>279</v>
      </c>
      <c r="Q42" s="144"/>
      <c r="R42" s="144"/>
      <c r="S42" s="232">
        <v>2017</v>
      </c>
      <c r="T42" s="148"/>
      <c r="U42" s="148"/>
      <c r="V42" s="148"/>
      <c r="W42" s="148"/>
      <c r="X42" s="148"/>
      <c r="Y42" s="148"/>
      <c r="Z42" s="144"/>
      <c r="AA42" s="232"/>
      <c r="AB42" s="232"/>
      <c r="AC42" s="136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 t="s">
        <v>9228</v>
      </c>
    </row>
    <row r="43" spans="1:43" ht="25.35" customHeight="1" x14ac:dyDescent="0.15">
      <c r="A43" s="178"/>
      <c r="B43" s="147"/>
      <c r="C43" s="232" t="s">
        <v>651</v>
      </c>
      <c r="D43" s="148"/>
      <c r="E43" s="232" t="s">
        <v>1430</v>
      </c>
      <c r="F43" s="232" t="s">
        <v>651</v>
      </c>
      <c r="G43" s="232"/>
      <c r="H43" s="232"/>
      <c r="I43" s="232" t="s">
        <v>651</v>
      </c>
      <c r="J43" s="144"/>
      <c r="K43" s="144">
        <v>426</v>
      </c>
      <c r="L43" s="144">
        <v>427</v>
      </c>
      <c r="M43" s="144">
        <v>16</v>
      </c>
      <c r="N43" s="144">
        <v>49</v>
      </c>
      <c r="O43" s="159">
        <v>17</v>
      </c>
      <c r="P43" s="144">
        <v>427</v>
      </c>
      <c r="Q43" s="144"/>
      <c r="R43" s="144"/>
      <c r="S43" s="232">
        <v>2012</v>
      </c>
      <c r="T43" s="148"/>
      <c r="U43" s="148"/>
      <c r="V43" s="148"/>
      <c r="W43" s="148"/>
      <c r="X43" s="148"/>
      <c r="Y43" s="148"/>
      <c r="Z43" s="144">
        <v>81</v>
      </c>
      <c r="AA43" s="232"/>
      <c r="AB43" s="232"/>
      <c r="AC43" s="136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 t="s">
        <v>1431</v>
      </c>
    </row>
    <row r="44" spans="1:43" ht="25.35" customHeight="1" x14ac:dyDescent="0.15">
      <c r="A44" s="178"/>
      <c r="B44" s="147"/>
      <c r="C44" s="232" t="s">
        <v>797</v>
      </c>
      <c r="D44" s="148"/>
      <c r="E44" s="232" t="s">
        <v>1424</v>
      </c>
      <c r="F44" s="232" t="s">
        <v>637</v>
      </c>
      <c r="G44" s="232"/>
      <c r="H44" s="232"/>
      <c r="I44" s="232" t="s">
        <v>1336</v>
      </c>
      <c r="J44" s="144">
        <v>215</v>
      </c>
      <c r="K44" s="144"/>
      <c r="L44" s="144">
        <v>215</v>
      </c>
      <c r="M44" s="144">
        <v>8</v>
      </c>
      <c r="N44" s="516">
        <v>22.5</v>
      </c>
      <c r="O44" s="516">
        <v>4.2</v>
      </c>
      <c r="P44" s="145">
        <v>215</v>
      </c>
      <c r="Q44" s="144"/>
      <c r="R44" s="144"/>
      <c r="S44" s="232">
        <v>2012</v>
      </c>
      <c r="T44" s="148"/>
      <c r="U44" s="148"/>
      <c r="V44" s="148"/>
      <c r="W44" s="148"/>
      <c r="X44" s="148"/>
      <c r="Y44" s="148"/>
      <c r="Z44" s="144"/>
      <c r="AA44" s="232"/>
      <c r="AB44" s="232"/>
      <c r="AC44" s="136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</row>
    <row r="45" spans="1:43" ht="25.35" customHeight="1" x14ac:dyDescent="0.15">
      <c r="A45" s="178"/>
      <c r="B45" s="147"/>
      <c r="C45" s="232" t="s">
        <v>797</v>
      </c>
      <c r="D45" s="148"/>
      <c r="E45" s="232" t="s">
        <v>1425</v>
      </c>
      <c r="F45" s="232" t="s">
        <v>637</v>
      </c>
      <c r="G45" s="232"/>
      <c r="H45" s="232"/>
      <c r="I45" s="232" t="s">
        <v>1426</v>
      </c>
      <c r="J45" s="144"/>
      <c r="K45" s="144">
        <v>4164</v>
      </c>
      <c r="L45" s="144">
        <v>6005</v>
      </c>
      <c r="M45" s="144">
        <v>9</v>
      </c>
      <c r="N45" s="516">
        <v>12.9</v>
      </c>
      <c r="O45" s="516">
        <v>21</v>
      </c>
      <c r="P45" s="145">
        <v>272</v>
      </c>
      <c r="Q45" s="144"/>
      <c r="R45" s="144"/>
      <c r="S45" s="232">
        <v>1998</v>
      </c>
      <c r="T45" s="148"/>
      <c r="U45" s="148"/>
      <c r="V45" s="148"/>
      <c r="W45" s="148"/>
      <c r="X45" s="148"/>
      <c r="Y45" s="148"/>
      <c r="Z45" s="144"/>
      <c r="AA45" s="232"/>
      <c r="AB45" s="232"/>
      <c r="AC45" s="136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 t="s">
        <v>9223</v>
      </c>
    </row>
    <row r="46" spans="1:43" ht="25.35" customHeight="1" x14ac:dyDescent="0.15">
      <c r="A46" s="178"/>
      <c r="B46" s="147"/>
      <c r="C46" s="232" t="s">
        <v>841</v>
      </c>
      <c r="D46" s="148"/>
      <c r="E46" s="232" t="s">
        <v>1428</v>
      </c>
      <c r="F46" s="232" t="s">
        <v>841</v>
      </c>
      <c r="G46" s="232"/>
      <c r="H46" s="232"/>
      <c r="I46" s="232" t="s">
        <v>13923</v>
      </c>
      <c r="J46" s="144"/>
      <c r="K46" s="144">
        <v>1942</v>
      </c>
      <c r="L46" s="144">
        <v>213</v>
      </c>
      <c r="M46" s="144">
        <v>7</v>
      </c>
      <c r="N46" s="144">
        <v>18.75</v>
      </c>
      <c r="O46" s="159">
        <v>8.1</v>
      </c>
      <c r="P46" s="144">
        <v>151.9</v>
      </c>
      <c r="Q46" s="144"/>
      <c r="R46" s="144"/>
      <c r="S46" s="232">
        <v>2006</v>
      </c>
      <c r="T46" s="148"/>
      <c r="U46" s="148"/>
      <c r="V46" s="148"/>
      <c r="W46" s="148"/>
      <c r="X46" s="148"/>
      <c r="Y46" s="148"/>
      <c r="Z46" s="144"/>
      <c r="AA46" s="232"/>
      <c r="AB46" s="232"/>
      <c r="AC46" s="136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 t="s">
        <v>1429</v>
      </c>
    </row>
    <row r="47" spans="1:43" ht="25.35" customHeight="1" x14ac:dyDescent="0.2">
      <c r="A47" s="178"/>
      <c r="B47" s="154"/>
      <c r="C47" s="232" t="s">
        <v>807</v>
      </c>
      <c r="D47" s="148"/>
      <c r="E47" s="232" t="s">
        <v>1423</v>
      </c>
      <c r="F47" s="232" t="s">
        <v>637</v>
      </c>
      <c r="G47" s="232"/>
      <c r="H47" s="232"/>
      <c r="I47" s="232" t="s">
        <v>2013</v>
      </c>
      <c r="J47" s="144">
        <v>529</v>
      </c>
      <c r="K47" s="144">
        <v>529</v>
      </c>
      <c r="L47" s="144">
        <v>529</v>
      </c>
      <c r="M47" s="144">
        <v>15</v>
      </c>
      <c r="N47" s="144">
        <v>40</v>
      </c>
      <c r="O47" s="159">
        <v>6</v>
      </c>
      <c r="P47" s="144">
        <v>529</v>
      </c>
      <c r="Q47" s="144"/>
      <c r="R47" s="144"/>
      <c r="S47" s="232">
        <v>2008</v>
      </c>
      <c r="T47" s="148"/>
      <c r="U47" s="148"/>
      <c r="V47" s="148"/>
      <c r="W47" s="148"/>
      <c r="X47" s="148"/>
      <c r="Y47" s="148"/>
      <c r="Z47" s="144"/>
      <c r="AA47" s="232"/>
      <c r="AB47" s="232"/>
      <c r="AC47" s="136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383"/>
    </row>
    <row r="48" spans="1:43" ht="25.35" customHeight="1" x14ac:dyDescent="0.2">
      <c r="A48" s="178"/>
      <c r="B48" s="154"/>
      <c r="C48" s="232" t="s">
        <v>794</v>
      </c>
      <c r="D48" s="148" t="s">
        <v>1997</v>
      </c>
      <c r="E48" s="232" t="s">
        <v>9225</v>
      </c>
      <c r="F48" s="232" t="s">
        <v>794</v>
      </c>
      <c r="G48" s="232"/>
      <c r="H48" s="232"/>
      <c r="I48" s="232" t="s">
        <v>1998</v>
      </c>
      <c r="J48" s="144">
        <v>1380</v>
      </c>
      <c r="K48" s="144">
        <v>1380</v>
      </c>
      <c r="L48" s="144">
        <v>590.54</v>
      </c>
      <c r="M48" s="144">
        <v>7</v>
      </c>
      <c r="N48" s="144">
        <v>5.5</v>
      </c>
      <c r="O48" s="159">
        <v>25.75</v>
      </c>
      <c r="P48" s="144">
        <v>590.54</v>
      </c>
      <c r="Q48" s="144"/>
      <c r="R48" s="144"/>
      <c r="S48" s="232">
        <v>2003</v>
      </c>
      <c r="T48" s="148"/>
      <c r="U48" s="148"/>
      <c r="V48" s="148"/>
      <c r="W48" s="148"/>
      <c r="X48" s="148"/>
      <c r="Y48" s="148"/>
      <c r="Z48" s="144"/>
      <c r="AA48" s="232"/>
      <c r="AB48" s="232"/>
      <c r="AC48" s="136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 t="s">
        <v>9226</v>
      </c>
    </row>
    <row r="49" spans="1:43" ht="25.35" customHeight="1" x14ac:dyDescent="0.15">
      <c r="A49" s="178" t="s">
        <v>178</v>
      </c>
      <c r="B49" s="147"/>
      <c r="C49" s="232" t="s">
        <v>828</v>
      </c>
      <c r="D49" s="148"/>
      <c r="E49" s="232" t="s">
        <v>1427</v>
      </c>
      <c r="F49" s="232" t="s">
        <v>828</v>
      </c>
      <c r="G49" s="232"/>
      <c r="H49" s="232"/>
      <c r="I49" s="232" t="s">
        <v>9224</v>
      </c>
      <c r="J49" s="144"/>
      <c r="K49" s="144">
        <v>7692</v>
      </c>
      <c r="L49" s="144">
        <v>845</v>
      </c>
      <c r="M49" s="144">
        <v>12</v>
      </c>
      <c r="N49" s="516"/>
      <c r="O49" s="516"/>
      <c r="P49" s="145"/>
      <c r="Q49" s="144"/>
      <c r="R49" s="144"/>
      <c r="S49" s="232">
        <v>2012</v>
      </c>
      <c r="T49" s="148"/>
      <c r="U49" s="148"/>
      <c r="V49" s="148"/>
      <c r="W49" s="148"/>
      <c r="X49" s="148"/>
      <c r="Y49" s="148"/>
      <c r="Z49" s="144"/>
      <c r="AA49" s="232"/>
      <c r="AB49" s="232"/>
      <c r="AC49" s="136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 t="s">
        <v>2392</v>
      </c>
    </row>
    <row r="50" spans="1:43" s="643" customFormat="1" ht="25.35" customHeight="1" x14ac:dyDescent="0.15">
      <c r="A50" s="1102"/>
      <c r="B50" s="988" t="s">
        <v>16801</v>
      </c>
      <c r="C50" s="989" t="s">
        <v>663</v>
      </c>
      <c r="D50" s="992"/>
      <c r="E50" s="861">
        <f>COUNTA(E51:E54)</f>
        <v>4</v>
      </c>
      <c r="F50" s="989"/>
      <c r="G50" s="989"/>
      <c r="H50" s="1620"/>
      <c r="I50" s="989"/>
      <c r="J50" s="886">
        <f>SUM(J51:J54)</f>
        <v>160634</v>
      </c>
      <c r="K50" s="886">
        <f>SUM(K51:K54)</f>
        <v>1243</v>
      </c>
      <c r="L50" s="886">
        <f>SUM(L51:L54)</f>
        <v>4288</v>
      </c>
      <c r="M50" s="886"/>
      <c r="N50" s="886"/>
      <c r="O50" s="886"/>
      <c r="P50" s="886"/>
      <c r="Q50" s="886"/>
      <c r="R50" s="1621"/>
      <c r="S50" s="989"/>
      <c r="T50" s="992"/>
      <c r="U50" s="992"/>
      <c r="V50" s="992"/>
      <c r="W50" s="992"/>
      <c r="X50" s="992"/>
      <c r="Y50" s="992"/>
      <c r="Z50" s="886"/>
      <c r="AA50" s="989"/>
      <c r="AB50" s="989"/>
      <c r="AC50" s="992"/>
      <c r="AD50" s="992"/>
      <c r="AE50" s="992"/>
      <c r="AF50" s="992"/>
      <c r="AG50" s="992"/>
      <c r="AH50" s="992"/>
      <c r="AI50" s="992"/>
      <c r="AJ50" s="992"/>
      <c r="AK50" s="992"/>
      <c r="AL50" s="992"/>
      <c r="AM50" s="992"/>
      <c r="AN50" s="992"/>
      <c r="AO50" s="992"/>
      <c r="AP50" s="992"/>
      <c r="AQ50" s="1622"/>
    </row>
    <row r="51" spans="1:43" s="622" customFormat="1" ht="25.35" customHeight="1" x14ac:dyDescent="0.15">
      <c r="A51" s="1536"/>
      <c r="B51" s="423"/>
      <c r="C51" s="652" t="s">
        <v>855</v>
      </c>
      <c r="D51" s="653"/>
      <c r="E51" s="652" t="s">
        <v>2733</v>
      </c>
      <c r="F51" s="652" t="s">
        <v>855</v>
      </c>
      <c r="G51" s="652"/>
      <c r="H51" s="1623"/>
      <c r="I51" s="652" t="s">
        <v>1170</v>
      </c>
      <c r="J51" s="691">
        <v>27069</v>
      </c>
      <c r="K51" s="691">
        <v>1243</v>
      </c>
      <c r="L51" s="691">
        <v>4288</v>
      </c>
      <c r="M51" s="691">
        <v>121</v>
      </c>
      <c r="N51" s="691">
        <v>100</v>
      </c>
      <c r="O51" s="691">
        <v>190</v>
      </c>
      <c r="P51" s="691">
        <v>4283</v>
      </c>
      <c r="Q51" s="691"/>
      <c r="R51" s="1624"/>
      <c r="S51" s="652">
        <v>2009</v>
      </c>
      <c r="T51" s="653"/>
      <c r="U51" s="653"/>
      <c r="V51" s="653"/>
      <c r="W51" s="653"/>
      <c r="X51" s="653"/>
      <c r="Y51" s="653"/>
      <c r="Z51" s="691">
        <v>7000</v>
      </c>
      <c r="AA51" s="652"/>
      <c r="AB51" s="652"/>
      <c r="AC51" s="653"/>
      <c r="AD51" s="653"/>
      <c r="AE51" s="653"/>
      <c r="AF51" s="653"/>
      <c r="AG51" s="653"/>
      <c r="AH51" s="653"/>
      <c r="AI51" s="653"/>
      <c r="AJ51" s="653"/>
      <c r="AK51" s="653"/>
      <c r="AL51" s="653"/>
      <c r="AM51" s="653"/>
      <c r="AN51" s="653"/>
      <c r="AO51" s="653"/>
      <c r="AP51" s="653"/>
      <c r="AQ51" s="1625"/>
    </row>
    <row r="52" spans="1:43" s="622" customFormat="1" ht="25.35" customHeight="1" x14ac:dyDescent="0.15">
      <c r="A52" s="1536"/>
      <c r="B52" s="122"/>
      <c r="C52" s="652" t="s">
        <v>670</v>
      </c>
      <c r="D52" s="653"/>
      <c r="E52" s="652" t="s">
        <v>2734</v>
      </c>
      <c r="F52" s="652" t="s">
        <v>670</v>
      </c>
      <c r="G52" s="652"/>
      <c r="H52" s="1623"/>
      <c r="I52" s="652" t="s">
        <v>2649</v>
      </c>
      <c r="J52" s="691"/>
      <c r="K52" s="691"/>
      <c r="L52" s="691"/>
      <c r="M52" s="691">
        <v>5</v>
      </c>
      <c r="N52" s="691">
        <v>18.7</v>
      </c>
      <c r="O52" s="691">
        <v>27.04</v>
      </c>
      <c r="P52" s="691">
        <v>420.91</v>
      </c>
      <c r="Q52" s="691"/>
      <c r="R52" s="1624"/>
      <c r="S52" s="652">
        <v>2012</v>
      </c>
      <c r="T52" s="653"/>
      <c r="U52" s="653"/>
      <c r="V52" s="653"/>
      <c r="W52" s="653"/>
      <c r="X52" s="653"/>
      <c r="Y52" s="653"/>
      <c r="Z52" s="1626"/>
      <c r="AA52" s="652"/>
      <c r="AB52" s="652"/>
      <c r="AC52" s="653"/>
      <c r="AD52" s="653"/>
      <c r="AE52" s="653"/>
      <c r="AF52" s="653"/>
      <c r="AG52" s="653"/>
      <c r="AH52" s="653"/>
      <c r="AI52" s="653"/>
      <c r="AJ52" s="653"/>
      <c r="AK52" s="653"/>
      <c r="AL52" s="653"/>
      <c r="AM52" s="653"/>
      <c r="AN52" s="653"/>
      <c r="AO52" s="653"/>
      <c r="AP52" s="653"/>
      <c r="AQ52" s="653" t="s">
        <v>16912</v>
      </c>
    </row>
    <row r="53" spans="1:43" s="622" customFormat="1" ht="25.35" customHeight="1" x14ac:dyDescent="0.15">
      <c r="A53" s="1536"/>
      <c r="B53" s="122"/>
      <c r="C53" s="652" t="s">
        <v>884</v>
      </c>
      <c r="D53" s="653"/>
      <c r="E53" s="652" t="s">
        <v>2735</v>
      </c>
      <c r="F53" s="652" t="s">
        <v>884</v>
      </c>
      <c r="G53" s="652"/>
      <c r="H53" s="1623"/>
      <c r="I53" s="652" t="s">
        <v>884</v>
      </c>
      <c r="J53" s="691">
        <v>53249</v>
      </c>
      <c r="K53" s="691"/>
      <c r="L53" s="691"/>
      <c r="M53" s="691">
        <v>4</v>
      </c>
      <c r="N53" s="691">
        <v>10.7</v>
      </c>
      <c r="O53" s="691">
        <v>6.5</v>
      </c>
      <c r="P53" s="691">
        <v>70</v>
      </c>
      <c r="Q53" s="691"/>
      <c r="R53" s="1624"/>
      <c r="S53" s="652">
        <v>2015</v>
      </c>
      <c r="T53" s="653"/>
      <c r="U53" s="653"/>
      <c r="V53" s="653"/>
      <c r="W53" s="653"/>
      <c r="X53" s="653"/>
      <c r="Y53" s="653"/>
      <c r="Z53" s="1626">
        <v>90</v>
      </c>
      <c r="AA53" s="652"/>
      <c r="AB53" s="652"/>
      <c r="AC53" s="653"/>
      <c r="AD53" s="653"/>
      <c r="AE53" s="653"/>
      <c r="AF53" s="653"/>
      <c r="AG53" s="653"/>
      <c r="AH53" s="653"/>
      <c r="AI53" s="653"/>
      <c r="AJ53" s="653"/>
      <c r="AK53" s="653"/>
      <c r="AL53" s="653"/>
      <c r="AM53" s="653"/>
      <c r="AN53" s="653"/>
      <c r="AO53" s="653"/>
      <c r="AP53" s="653"/>
      <c r="AQ53" s="1625"/>
    </row>
    <row r="54" spans="1:43" s="622" customFormat="1" ht="25.35" customHeight="1" x14ac:dyDescent="0.2">
      <c r="A54" s="1536"/>
      <c r="B54" s="314"/>
      <c r="C54" s="980" t="s">
        <v>884</v>
      </c>
      <c r="D54" s="980"/>
      <c r="E54" s="1627" t="s">
        <v>2736</v>
      </c>
      <c r="F54" s="980" t="s">
        <v>884</v>
      </c>
      <c r="G54" s="980"/>
      <c r="H54" s="980"/>
      <c r="I54" s="980" t="s">
        <v>884</v>
      </c>
      <c r="J54" s="1539">
        <v>80316</v>
      </c>
      <c r="K54" s="1539"/>
      <c r="L54" s="1539"/>
      <c r="M54" s="1539">
        <v>5</v>
      </c>
      <c r="N54" s="1539">
        <v>12.8</v>
      </c>
      <c r="O54" s="1539">
        <v>5.8</v>
      </c>
      <c r="P54" s="1539">
        <v>74</v>
      </c>
      <c r="Q54" s="1539"/>
      <c r="R54" s="1539"/>
      <c r="S54" s="980">
        <v>2016</v>
      </c>
      <c r="T54" s="980"/>
      <c r="U54" s="980"/>
      <c r="V54" s="980"/>
      <c r="W54" s="980"/>
      <c r="X54" s="980"/>
      <c r="Y54" s="980"/>
      <c r="Z54" s="1628">
        <v>119</v>
      </c>
      <c r="AA54" s="980"/>
      <c r="AB54" s="980"/>
      <c r="AC54" s="980"/>
      <c r="AD54" s="980"/>
      <c r="AE54" s="980"/>
      <c r="AF54" s="980"/>
      <c r="AG54" s="980"/>
      <c r="AH54" s="980"/>
      <c r="AI54" s="980"/>
      <c r="AJ54" s="980"/>
      <c r="AK54" s="980"/>
      <c r="AL54" s="980"/>
      <c r="AM54" s="980"/>
      <c r="AN54" s="980"/>
      <c r="AO54" s="980"/>
      <c r="AP54" s="980"/>
      <c r="AQ54" s="980"/>
    </row>
    <row r="55" spans="1:43" s="575" customFormat="1" ht="25.35" customHeight="1" x14ac:dyDescent="0.15">
      <c r="A55" s="934" t="s">
        <v>159</v>
      </c>
      <c r="B55" s="902" t="s">
        <v>348</v>
      </c>
      <c r="C55" s="650" t="s">
        <v>55</v>
      </c>
      <c r="D55" s="666"/>
      <c r="E55" s="676">
        <f>COUNTA(E56:E57)</f>
        <v>2</v>
      </c>
      <c r="F55" s="666"/>
      <c r="G55" s="666"/>
      <c r="H55" s="677"/>
      <c r="I55" s="666"/>
      <c r="J55" s="665">
        <f>SUM(J56:J57)</f>
        <v>30626</v>
      </c>
      <c r="K55" s="665">
        <f>SUM(K56:K57)</f>
        <v>3390</v>
      </c>
      <c r="L55" s="665">
        <f>SUM(L56:L57)</f>
        <v>11434</v>
      </c>
      <c r="M55" s="665"/>
      <c r="N55" s="665"/>
      <c r="O55" s="665"/>
      <c r="P55" s="665"/>
      <c r="Q55" s="665"/>
      <c r="R55" s="665"/>
      <c r="S55" s="650"/>
      <c r="T55" s="666"/>
      <c r="U55" s="666"/>
      <c r="V55" s="666"/>
      <c r="W55" s="666"/>
      <c r="X55" s="666"/>
      <c r="Y55" s="666"/>
      <c r="Z55" s="665"/>
      <c r="AA55" s="650"/>
      <c r="AB55" s="650"/>
      <c r="AC55" s="666"/>
      <c r="AD55" s="666"/>
      <c r="AE55" s="666"/>
      <c r="AF55" s="666"/>
      <c r="AG55" s="666"/>
      <c r="AH55" s="666"/>
      <c r="AI55" s="666"/>
      <c r="AJ55" s="666"/>
      <c r="AK55" s="666"/>
      <c r="AL55" s="666"/>
      <c r="AM55" s="666"/>
      <c r="AN55" s="666"/>
      <c r="AO55" s="666"/>
      <c r="AP55" s="666"/>
      <c r="AQ55" s="666"/>
    </row>
    <row r="56" spans="1:43" s="664" customFormat="1" ht="25.35" customHeight="1" x14ac:dyDescent="0.15">
      <c r="A56" s="621"/>
      <c r="B56" s="147"/>
      <c r="C56" s="625" t="s">
        <v>9342</v>
      </c>
      <c r="D56" s="627" t="s">
        <v>2808</v>
      </c>
      <c r="E56" s="625" t="s">
        <v>9419</v>
      </c>
      <c r="F56" s="625" t="s">
        <v>665</v>
      </c>
      <c r="G56" s="625" t="s">
        <v>2892</v>
      </c>
      <c r="H56" s="644" t="s">
        <v>1480</v>
      </c>
      <c r="I56" s="625" t="s">
        <v>9420</v>
      </c>
      <c r="J56" s="660">
        <v>10669</v>
      </c>
      <c r="K56" s="626">
        <v>767</v>
      </c>
      <c r="L56" s="626">
        <v>1572</v>
      </c>
      <c r="M56" s="626">
        <v>50</v>
      </c>
      <c r="N56" s="626">
        <v>75</v>
      </c>
      <c r="O56" s="626">
        <v>142</v>
      </c>
      <c r="P56" s="626">
        <v>9063</v>
      </c>
      <c r="Q56" s="626"/>
      <c r="R56" s="1629"/>
      <c r="S56" s="625">
        <v>1996</v>
      </c>
      <c r="T56" s="627"/>
      <c r="U56" s="627" t="s">
        <v>9421</v>
      </c>
      <c r="V56" s="627"/>
      <c r="W56" s="627"/>
      <c r="X56" s="627"/>
      <c r="Y56" s="627"/>
      <c r="Z56" s="626">
        <v>2662</v>
      </c>
      <c r="AA56" s="625"/>
      <c r="AB56" s="625"/>
      <c r="AC56" s="627"/>
      <c r="AD56" s="627"/>
      <c r="AE56" s="627"/>
      <c r="AF56" s="627"/>
      <c r="AG56" s="627"/>
      <c r="AH56" s="627"/>
      <c r="AI56" s="627"/>
      <c r="AJ56" s="627"/>
      <c r="AK56" s="627"/>
      <c r="AL56" s="627"/>
      <c r="AM56" s="627"/>
      <c r="AN56" s="627"/>
      <c r="AO56" s="627"/>
      <c r="AP56" s="627"/>
      <c r="AQ56" s="627" t="s">
        <v>2831</v>
      </c>
    </row>
    <row r="57" spans="1:43" s="664" customFormat="1" ht="25.35" customHeight="1" x14ac:dyDescent="0.15">
      <c r="A57" s="621"/>
      <c r="B57" s="147"/>
      <c r="C57" s="625" t="s">
        <v>9342</v>
      </c>
      <c r="D57" s="627" t="s">
        <v>2904</v>
      </c>
      <c r="E57" s="625" t="s">
        <v>9422</v>
      </c>
      <c r="F57" s="625" t="s">
        <v>665</v>
      </c>
      <c r="G57" s="625" t="s">
        <v>2892</v>
      </c>
      <c r="H57" s="644" t="s">
        <v>1480</v>
      </c>
      <c r="I57" s="625" t="s">
        <v>9423</v>
      </c>
      <c r="J57" s="660">
        <v>19957</v>
      </c>
      <c r="K57" s="626">
        <v>2623</v>
      </c>
      <c r="L57" s="626">
        <v>9862</v>
      </c>
      <c r="M57" s="626">
        <v>120</v>
      </c>
      <c r="N57" s="626">
        <v>172</v>
      </c>
      <c r="O57" s="626">
        <v>225</v>
      </c>
      <c r="P57" s="626">
        <v>8100</v>
      </c>
      <c r="Q57" s="626"/>
      <c r="R57" s="626"/>
      <c r="S57" s="625">
        <v>2006</v>
      </c>
      <c r="T57" s="627"/>
      <c r="U57" s="627"/>
      <c r="V57" s="627"/>
      <c r="W57" s="627"/>
      <c r="X57" s="627"/>
      <c r="Y57" s="627"/>
      <c r="Z57" s="626">
        <v>10400</v>
      </c>
      <c r="AA57" s="625"/>
      <c r="AB57" s="625"/>
      <c r="AC57" s="627"/>
      <c r="AD57" s="627"/>
      <c r="AE57" s="627"/>
      <c r="AF57" s="627"/>
      <c r="AG57" s="627"/>
      <c r="AH57" s="627"/>
      <c r="AI57" s="627"/>
      <c r="AJ57" s="627"/>
      <c r="AK57" s="627"/>
      <c r="AL57" s="627"/>
      <c r="AM57" s="627"/>
      <c r="AN57" s="627"/>
      <c r="AO57" s="627"/>
      <c r="AP57" s="627"/>
      <c r="AQ57" s="627" t="s">
        <v>2831</v>
      </c>
    </row>
    <row r="58" spans="1:43" s="575" customFormat="1" ht="25.35" customHeight="1" x14ac:dyDescent="0.15">
      <c r="A58" s="934"/>
      <c r="B58" s="669" t="s">
        <v>610</v>
      </c>
      <c r="C58" s="650" t="s">
        <v>55</v>
      </c>
      <c r="D58" s="666"/>
      <c r="E58" s="676">
        <f>COUNTA(E59:E70)</f>
        <v>12</v>
      </c>
      <c r="F58" s="666"/>
      <c r="G58" s="666"/>
      <c r="H58" s="1246"/>
      <c r="I58" s="666"/>
      <c r="J58" s="665">
        <f>SUM(J59:J70)</f>
        <v>345753.2</v>
      </c>
      <c r="K58" s="665">
        <f t="shared" ref="K58:L58" si="0">SUM(K59:K70)</f>
        <v>13047.6</v>
      </c>
      <c r="L58" s="665">
        <f t="shared" si="0"/>
        <v>102966.76999999999</v>
      </c>
      <c r="M58" s="665"/>
      <c r="N58" s="665"/>
      <c r="O58" s="665"/>
      <c r="P58" s="665"/>
      <c r="Q58" s="665"/>
      <c r="R58" s="665"/>
      <c r="S58" s="650"/>
      <c r="T58" s="666"/>
      <c r="U58" s="666"/>
      <c r="V58" s="666"/>
      <c r="W58" s="666"/>
      <c r="X58" s="666"/>
      <c r="Y58" s="666"/>
      <c r="Z58" s="665"/>
      <c r="AA58" s="650"/>
      <c r="AB58" s="650"/>
      <c r="AC58" s="666"/>
      <c r="AD58" s="666"/>
      <c r="AE58" s="666"/>
      <c r="AF58" s="666"/>
      <c r="AG58" s="666"/>
      <c r="AH58" s="666"/>
      <c r="AI58" s="666"/>
      <c r="AJ58" s="666"/>
      <c r="AK58" s="666"/>
      <c r="AL58" s="666"/>
      <c r="AM58" s="666"/>
      <c r="AN58" s="666"/>
      <c r="AO58" s="666"/>
      <c r="AP58" s="666"/>
      <c r="AQ58" s="666"/>
    </row>
    <row r="59" spans="1:43" ht="25.35" customHeight="1" x14ac:dyDescent="0.15">
      <c r="A59" s="621"/>
      <c r="B59" s="147"/>
      <c r="C59" s="625" t="s">
        <v>3023</v>
      </c>
      <c r="D59" s="627" t="s">
        <v>12779</v>
      </c>
      <c r="E59" s="625" t="s">
        <v>13489</v>
      </c>
      <c r="F59" s="625" t="s">
        <v>3023</v>
      </c>
      <c r="G59" s="625"/>
      <c r="H59" s="625"/>
      <c r="I59" s="625" t="s">
        <v>9452</v>
      </c>
      <c r="J59" s="626">
        <v>40658</v>
      </c>
      <c r="K59" s="626">
        <v>1341</v>
      </c>
      <c r="L59" s="626">
        <v>2768</v>
      </c>
      <c r="M59" s="626">
        <v>62</v>
      </c>
      <c r="N59" s="626">
        <v>80</v>
      </c>
      <c r="O59" s="626">
        <v>200</v>
      </c>
      <c r="P59" s="626">
        <v>16000</v>
      </c>
      <c r="Q59" s="626">
        <v>9</v>
      </c>
      <c r="R59" s="626">
        <v>26786</v>
      </c>
      <c r="S59" s="625">
        <v>2005</v>
      </c>
      <c r="T59" s="604"/>
      <c r="U59" s="604"/>
      <c r="V59" s="604"/>
      <c r="W59" s="604"/>
      <c r="X59" s="604"/>
      <c r="Y59" s="604"/>
      <c r="Z59" s="297">
        <v>7821</v>
      </c>
      <c r="AA59" s="625"/>
      <c r="AB59" s="625"/>
      <c r="AC59" s="613"/>
      <c r="AD59" s="627"/>
      <c r="AE59" s="627"/>
      <c r="AF59" s="627"/>
      <c r="AG59" s="627"/>
      <c r="AH59" s="627"/>
      <c r="AI59" s="627"/>
      <c r="AJ59" s="627"/>
      <c r="AK59" s="627"/>
      <c r="AL59" s="627"/>
      <c r="AM59" s="627"/>
      <c r="AN59" s="627"/>
      <c r="AO59" s="627"/>
      <c r="AP59" s="627"/>
      <c r="AQ59" s="627"/>
    </row>
    <row r="60" spans="1:43" ht="25.35" customHeight="1" x14ac:dyDescent="0.15">
      <c r="A60" s="621"/>
      <c r="B60" s="147"/>
      <c r="C60" s="625" t="s">
        <v>3023</v>
      </c>
      <c r="D60" s="627" t="s">
        <v>12779</v>
      </c>
      <c r="E60" s="625" t="s">
        <v>13490</v>
      </c>
      <c r="F60" s="625" t="s">
        <v>3023</v>
      </c>
      <c r="G60" s="625"/>
      <c r="H60" s="625"/>
      <c r="I60" s="625" t="s">
        <v>9452</v>
      </c>
      <c r="J60" s="626">
        <v>14369</v>
      </c>
      <c r="K60" s="626">
        <v>1137</v>
      </c>
      <c r="L60" s="626">
        <v>2983</v>
      </c>
      <c r="M60" s="626">
        <v>60</v>
      </c>
      <c r="N60" s="626">
        <v>78</v>
      </c>
      <c r="O60" s="626">
        <v>171</v>
      </c>
      <c r="P60" s="626">
        <v>13338</v>
      </c>
      <c r="Q60" s="626"/>
      <c r="R60" s="626"/>
      <c r="S60" s="625">
        <v>2011</v>
      </c>
      <c r="T60" s="604"/>
      <c r="U60" s="604"/>
      <c r="V60" s="604"/>
      <c r="W60" s="604"/>
      <c r="X60" s="604"/>
      <c r="Y60" s="604"/>
      <c r="Z60" s="297">
        <v>5870</v>
      </c>
      <c r="AA60" s="625"/>
      <c r="AB60" s="625"/>
      <c r="AC60" s="613"/>
      <c r="AD60" s="627"/>
      <c r="AE60" s="627"/>
      <c r="AF60" s="627"/>
      <c r="AG60" s="627"/>
      <c r="AH60" s="627"/>
      <c r="AI60" s="627"/>
      <c r="AJ60" s="627"/>
      <c r="AK60" s="627"/>
      <c r="AL60" s="627"/>
      <c r="AM60" s="627"/>
      <c r="AN60" s="627"/>
      <c r="AO60" s="627"/>
      <c r="AP60" s="627"/>
      <c r="AQ60" s="627"/>
    </row>
    <row r="61" spans="1:43" ht="25.35" customHeight="1" x14ac:dyDescent="0.15">
      <c r="A61" s="621"/>
      <c r="B61" s="147"/>
      <c r="C61" s="625" t="s">
        <v>3023</v>
      </c>
      <c r="D61" s="627" t="s">
        <v>15959</v>
      </c>
      <c r="E61" s="625" t="s">
        <v>15960</v>
      </c>
      <c r="F61" s="625" t="s">
        <v>15612</v>
      </c>
      <c r="G61" s="625"/>
      <c r="H61" s="625"/>
      <c r="I61" s="625" t="s">
        <v>9452</v>
      </c>
      <c r="J61" s="626">
        <v>8533</v>
      </c>
      <c r="K61" s="626"/>
      <c r="L61" s="626">
        <v>2294</v>
      </c>
      <c r="M61" s="626">
        <v>9</v>
      </c>
      <c r="N61" s="626"/>
      <c r="O61" s="626"/>
      <c r="P61" s="626"/>
      <c r="Q61" s="626">
        <v>9</v>
      </c>
      <c r="R61" s="626"/>
      <c r="S61" s="625">
        <v>2018</v>
      </c>
      <c r="T61" s="604"/>
      <c r="U61" s="604"/>
      <c r="V61" s="604"/>
      <c r="W61" s="604"/>
      <c r="X61" s="604"/>
      <c r="Y61" s="604"/>
      <c r="Z61" s="297">
        <v>164</v>
      </c>
      <c r="AA61" s="625"/>
      <c r="AB61" s="625"/>
      <c r="AC61" s="613"/>
      <c r="AD61" s="627"/>
      <c r="AE61" s="627"/>
      <c r="AF61" s="627"/>
      <c r="AG61" s="627"/>
      <c r="AH61" s="627"/>
      <c r="AI61" s="627"/>
      <c r="AJ61" s="627"/>
      <c r="AK61" s="627"/>
      <c r="AL61" s="627"/>
      <c r="AM61" s="627"/>
      <c r="AN61" s="627"/>
      <c r="AO61" s="627"/>
      <c r="AP61" s="627"/>
      <c r="AQ61" s="627"/>
    </row>
    <row r="62" spans="1:43" ht="25.35" customHeight="1" x14ac:dyDescent="0.15">
      <c r="A62" s="621"/>
      <c r="B62" s="147"/>
      <c r="C62" s="625" t="s">
        <v>3032</v>
      </c>
      <c r="D62" s="627" t="s">
        <v>13491</v>
      </c>
      <c r="E62" s="625" t="s">
        <v>4377</v>
      </c>
      <c r="F62" s="625" t="s">
        <v>3032</v>
      </c>
      <c r="G62" s="625"/>
      <c r="H62" s="625"/>
      <c r="I62" s="625" t="s">
        <v>4378</v>
      </c>
      <c r="J62" s="626">
        <v>487</v>
      </c>
      <c r="K62" s="626"/>
      <c r="L62" s="626">
        <v>486.85</v>
      </c>
      <c r="M62" s="626">
        <v>15</v>
      </c>
      <c r="N62" s="769">
        <v>6.7</v>
      </c>
      <c r="O62" s="626">
        <v>38</v>
      </c>
      <c r="P62" s="769">
        <v>254.6</v>
      </c>
      <c r="Q62" s="626"/>
      <c r="R62" s="626"/>
      <c r="S62" s="625">
        <v>2009</v>
      </c>
      <c r="T62" s="604"/>
      <c r="U62" s="604"/>
      <c r="V62" s="604"/>
      <c r="W62" s="604"/>
      <c r="X62" s="604"/>
      <c r="Y62" s="604"/>
      <c r="Z62" s="297"/>
      <c r="AA62" s="625"/>
      <c r="AB62" s="625"/>
      <c r="AC62" s="613"/>
      <c r="AD62" s="627"/>
      <c r="AE62" s="627"/>
      <c r="AF62" s="627"/>
      <c r="AG62" s="627"/>
      <c r="AH62" s="627"/>
      <c r="AI62" s="627"/>
      <c r="AJ62" s="627"/>
      <c r="AK62" s="627"/>
      <c r="AL62" s="627"/>
      <c r="AM62" s="627"/>
      <c r="AN62" s="627"/>
      <c r="AO62" s="627"/>
      <c r="AP62" s="627"/>
      <c r="AQ62" s="627"/>
    </row>
    <row r="63" spans="1:43" ht="25.35" customHeight="1" x14ac:dyDescent="0.15">
      <c r="A63" s="621"/>
      <c r="B63" s="147"/>
      <c r="C63" s="625" t="s">
        <v>3032</v>
      </c>
      <c r="D63" s="625" t="s">
        <v>4379</v>
      </c>
      <c r="E63" s="625" t="s">
        <v>4379</v>
      </c>
      <c r="F63" s="625" t="s">
        <v>3032</v>
      </c>
      <c r="G63" s="625"/>
      <c r="H63" s="625"/>
      <c r="I63" s="625" t="s">
        <v>4378</v>
      </c>
      <c r="J63" s="626">
        <v>122221.2</v>
      </c>
      <c r="K63" s="626">
        <v>5301.59</v>
      </c>
      <c r="L63" s="626">
        <v>33471.919999999998</v>
      </c>
      <c r="M63" s="626">
        <v>11</v>
      </c>
      <c r="N63" s="769">
        <v>5.8</v>
      </c>
      <c r="O63" s="626">
        <v>29.6</v>
      </c>
      <c r="P63" s="769">
        <v>648.75</v>
      </c>
      <c r="Q63" s="626"/>
      <c r="R63" s="626"/>
      <c r="S63" s="625">
        <v>2016</v>
      </c>
      <c r="T63" s="297">
        <v>79170</v>
      </c>
      <c r="U63" s="627" t="s">
        <v>4380</v>
      </c>
      <c r="V63" s="604"/>
      <c r="W63" s="604"/>
      <c r="X63" s="604"/>
      <c r="Y63" s="604"/>
      <c r="Z63" s="297">
        <v>79170</v>
      </c>
      <c r="AA63" s="625"/>
      <c r="AB63" s="625"/>
      <c r="AC63" s="613"/>
      <c r="AD63" s="627"/>
      <c r="AE63" s="627"/>
      <c r="AF63" s="627"/>
      <c r="AG63" s="627"/>
      <c r="AH63" s="627"/>
      <c r="AI63" s="627"/>
      <c r="AJ63" s="627"/>
      <c r="AK63" s="627"/>
      <c r="AL63" s="627"/>
      <c r="AM63" s="627"/>
      <c r="AN63" s="627"/>
      <c r="AO63" s="627"/>
      <c r="AP63" s="627"/>
      <c r="AQ63" s="627" t="s">
        <v>17159</v>
      </c>
    </row>
    <row r="64" spans="1:43" ht="25.35" customHeight="1" x14ac:dyDescent="0.15">
      <c r="A64" s="621"/>
      <c r="B64" s="147"/>
      <c r="C64" s="625" t="s">
        <v>15615</v>
      </c>
      <c r="D64" s="625"/>
      <c r="E64" s="625" t="s">
        <v>15961</v>
      </c>
      <c r="F64" s="625" t="s">
        <v>15615</v>
      </c>
      <c r="G64" s="625"/>
      <c r="H64" s="625"/>
      <c r="I64" s="625" t="s">
        <v>4378</v>
      </c>
      <c r="J64" s="626">
        <v>11505</v>
      </c>
      <c r="K64" s="626"/>
      <c r="L64" s="626"/>
      <c r="M64" s="626">
        <v>9</v>
      </c>
      <c r="N64" s="769"/>
      <c r="O64" s="626"/>
      <c r="P64" s="769"/>
      <c r="Q64" s="626">
        <v>9</v>
      </c>
      <c r="R64" s="626"/>
      <c r="S64" s="625">
        <v>2005</v>
      </c>
      <c r="T64" s="297"/>
      <c r="U64" s="604"/>
      <c r="V64" s="604"/>
      <c r="W64" s="604"/>
      <c r="X64" s="604"/>
      <c r="Y64" s="604"/>
      <c r="Z64" s="297">
        <v>347</v>
      </c>
      <c r="AA64" s="625"/>
      <c r="AB64" s="625"/>
      <c r="AC64" s="613"/>
      <c r="AD64" s="627"/>
      <c r="AE64" s="627"/>
      <c r="AF64" s="627"/>
      <c r="AG64" s="627"/>
      <c r="AH64" s="627"/>
      <c r="AI64" s="627"/>
      <c r="AJ64" s="627"/>
      <c r="AK64" s="627"/>
      <c r="AL64" s="627"/>
      <c r="AM64" s="627"/>
      <c r="AN64" s="627"/>
      <c r="AO64" s="627"/>
      <c r="AP64" s="627"/>
      <c r="AQ64" s="627"/>
    </row>
    <row r="65" spans="1:43" ht="25.35" customHeight="1" x14ac:dyDescent="0.2">
      <c r="A65" s="621"/>
      <c r="B65" s="154"/>
      <c r="C65" s="625" t="s">
        <v>15615</v>
      </c>
      <c r="D65" s="627"/>
      <c r="E65" s="625" t="s">
        <v>15962</v>
      </c>
      <c r="F65" s="625" t="s">
        <v>15615</v>
      </c>
      <c r="G65" s="625" t="s">
        <v>4378</v>
      </c>
      <c r="H65" s="625">
        <v>5301.59</v>
      </c>
      <c r="I65" s="625" t="s">
        <v>15621</v>
      </c>
      <c r="J65" s="626">
        <v>16464</v>
      </c>
      <c r="K65" s="626"/>
      <c r="L65" s="626"/>
      <c r="M65" s="626"/>
      <c r="N65" s="769"/>
      <c r="O65" s="626"/>
      <c r="P65" s="626">
        <v>1500</v>
      </c>
      <c r="Q65" s="626"/>
      <c r="R65" s="626"/>
      <c r="S65" s="625">
        <v>2020</v>
      </c>
      <c r="T65" s="604">
        <v>79170</v>
      </c>
      <c r="U65" s="604" t="s">
        <v>4380</v>
      </c>
      <c r="V65" s="604"/>
      <c r="W65" s="604"/>
      <c r="X65" s="604"/>
      <c r="Y65" s="604"/>
      <c r="Z65" s="297">
        <v>3018</v>
      </c>
      <c r="AA65" s="625" t="s">
        <v>4380</v>
      </c>
      <c r="AB65" s="625"/>
      <c r="AC65" s="613"/>
      <c r="AD65" s="627"/>
      <c r="AE65" s="627"/>
      <c r="AF65" s="627"/>
      <c r="AG65" s="627"/>
      <c r="AH65" s="627"/>
      <c r="AI65" s="627"/>
      <c r="AJ65" s="627"/>
      <c r="AK65" s="627"/>
      <c r="AL65" s="627"/>
      <c r="AM65" s="627"/>
      <c r="AN65" s="627"/>
      <c r="AO65" s="627"/>
      <c r="AP65" s="627"/>
      <c r="AQ65" s="627"/>
    </row>
    <row r="66" spans="1:43" ht="25.35" customHeight="1" x14ac:dyDescent="0.2">
      <c r="A66" s="621"/>
      <c r="B66" s="154"/>
      <c r="C66" s="625" t="s">
        <v>3072</v>
      </c>
      <c r="D66" s="627" t="s">
        <v>13492</v>
      </c>
      <c r="E66" s="625" t="s">
        <v>4381</v>
      </c>
      <c r="F66" s="625" t="s">
        <v>3072</v>
      </c>
      <c r="G66" s="625"/>
      <c r="H66" s="625"/>
      <c r="I66" s="627" t="s">
        <v>3265</v>
      </c>
      <c r="J66" s="626">
        <v>11560</v>
      </c>
      <c r="K66" s="626">
        <v>1032</v>
      </c>
      <c r="L66" s="626">
        <v>3096</v>
      </c>
      <c r="M66" s="626">
        <v>96</v>
      </c>
      <c r="N66" s="626">
        <v>60</v>
      </c>
      <c r="O66" s="626">
        <v>170</v>
      </c>
      <c r="P66" s="626">
        <v>10200</v>
      </c>
      <c r="Q66" s="626"/>
      <c r="R66" s="626"/>
      <c r="S66" s="625">
        <v>2002</v>
      </c>
      <c r="T66" s="604"/>
      <c r="U66" s="604"/>
      <c r="V66" s="604"/>
      <c r="W66" s="604"/>
      <c r="X66" s="604"/>
      <c r="Y66" s="604"/>
      <c r="Z66" s="297">
        <v>4100</v>
      </c>
      <c r="AA66" s="625"/>
      <c r="AB66" s="625"/>
      <c r="AC66" s="1247"/>
      <c r="AD66" s="627"/>
      <c r="AE66" s="627"/>
      <c r="AF66" s="627"/>
      <c r="AG66" s="627"/>
      <c r="AH66" s="627"/>
      <c r="AI66" s="627"/>
      <c r="AJ66" s="627"/>
      <c r="AK66" s="627"/>
      <c r="AL66" s="627"/>
      <c r="AM66" s="627"/>
      <c r="AN66" s="627"/>
      <c r="AO66" s="627"/>
      <c r="AP66" s="627"/>
      <c r="AQ66" s="627"/>
    </row>
    <row r="67" spans="1:43" ht="25.35" customHeight="1" x14ac:dyDescent="0.15">
      <c r="A67" s="621"/>
      <c r="B67" s="147"/>
      <c r="C67" s="625" t="s">
        <v>3125</v>
      </c>
      <c r="D67" s="627" t="s">
        <v>13493</v>
      </c>
      <c r="E67" s="625" t="s">
        <v>4382</v>
      </c>
      <c r="F67" s="625" t="s">
        <v>3125</v>
      </c>
      <c r="G67" s="625"/>
      <c r="H67" s="788"/>
      <c r="I67" s="625" t="s">
        <v>9454</v>
      </c>
      <c r="J67" s="626">
        <v>3159</v>
      </c>
      <c r="K67" s="626">
        <v>3159</v>
      </c>
      <c r="L67" s="626">
        <v>17263</v>
      </c>
      <c r="M67" s="626">
        <v>78</v>
      </c>
      <c r="N67" s="626">
        <v>10</v>
      </c>
      <c r="O67" s="626">
        <v>72</v>
      </c>
      <c r="P67" s="626">
        <v>720</v>
      </c>
      <c r="Q67" s="626">
        <v>1</v>
      </c>
      <c r="R67" s="823">
        <v>45</v>
      </c>
      <c r="S67" s="625">
        <v>2000</v>
      </c>
      <c r="T67" s="604"/>
      <c r="U67" s="604"/>
      <c r="V67" s="604"/>
      <c r="W67" s="604"/>
      <c r="X67" s="604"/>
      <c r="Y67" s="604"/>
      <c r="Z67" s="297"/>
      <c r="AA67" s="625"/>
      <c r="AB67" s="625"/>
      <c r="AC67" s="627"/>
      <c r="AD67" s="627"/>
      <c r="AE67" s="627"/>
      <c r="AF67" s="627"/>
      <c r="AG67" s="627"/>
      <c r="AH67" s="627"/>
      <c r="AI67" s="627"/>
      <c r="AJ67" s="627"/>
      <c r="AK67" s="627"/>
      <c r="AL67" s="627"/>
      <c r="AM67" s="627"/>
      <c r="AN67" s="627"/>
      <c r="AO67" s="627"/>
      <c r="AP67" s="627"/>
      <c r="AQ67" s="824"/>
    </row>
    <row r="68" spans="1:43" ht="25.35" customHeight="1" x14ac:dyDescent="0.15">
      <c r="A68" s="621"/>
      <c r="B68" s="147"/>
      <c r="C68" s="625" t="s">
        <v>3189</v>
      </c>
      <c r="D68" s="627" t="s">
        <v>13494</v>
      </c>
      <c r="E68" s="625" t="s">
        <v>13495</v>
      </c>
      <c r="F68" s="625" t="s">
        <v>3189</v>
      </c>
      <c r="G68" s="625"/>
      <c r="H68" s="788"/>
      <c r="I68" s="625" t="s">
        <v>3189</v>
      </c>
      <c r="J68" s="626">
        <v>59950</v>
      </c>
      <c r="K68" s="626">
        <v>398</v>
      </c>
      <c r="L68" s="626">
        <v>477</v>
      </c>
      <c r="M68" s="626">
        <v>8</v>
      </c>
      <c r="N68" s="626">
        <v>18</v>
      </c>
      <c r="O68" s="626">
        <v>22</v>
      </c>
      <c r="P68" s="626">
        <v>396</v>
      </c>
      <c r="Q68" s="626"/>
      <c r="R68" s="823"/>
      <c r="S68" s="625">
        <v>2015</v>
      </c>
      <c r="T68" s="627"/>
      <c r="U68" s="627"/>
      <c r="V68" s="627"/>
      <c r="W68" s="627"/>
      <c r="X68" s="627"/>
      <c r="Y68" s="627"/>
      <c r="Z68" s="626"/>
      <c r="AA68" s="625"/>
      <c r="AB68" s="625"/>
      <c r="AC68" s="627"/>
      <c r="AD68" s="627"/>
      <c r="AE68" s="627"/>
      <c r="AF68" s="627"/>
      <c r="AG68" s="627"/>
      <c r="AH68" s="627"/>
      <c r="AI68" s="627"/>
      <c r="AJ68" s="627"/>
      <c r="AK68" s="627"/>
      <c r="AL68" s="627"/>
      <c r="AM68" s="627"/>
      <c r="AN68" s="627"/>
      <c r="AO68" s="627"/>
      <c r="AP68" s="627"/>
      <c r="AQ68" s="824" t="s">
        <v>17160</v>
      </c>
    </row>
    <row r="69" spans="1:43" ht="25.35" customHeight="1" x14ac:dyDescent="0.15">
      <c r="A69" s="621"/>
      <c r="B69" s="147"/>
      <c r="C69" s="625" t="s">
        <v>3223</v>
      </c>
      <c r="D69" s="627" t="s">
        <v>13496</v>
      </c>
      <c r="E69" s="625" t="s">
        <v>4383</v>
      </c>
      <c r="F69" s="625" t="s">
        <v>3223</v>
      </c>
      <c r="G69" s="625"/>
      <c r="H69" s="788"/>
      <c r="I69" s="625" t="s">
        <v>325</v>
      </c>
      <c r="J69" s="626">
        <v>18337</v>
      </c>
      <c r="K69" s="626">
        <v>679.01</v>
      </c>
      <c r="L69" s="626">
        <v>1617</v>
      </c>
      <c r="M69" s="626">
        <v>40</v>
      </c>
      <c r="N69" s="626">
        <v>51</v>
      </c>
      <c r="O69" s="626">
        <v>180</v>
      </c>
      <c r="P69" s="626">
        <v>7700</v>
      </c>
      <c r="Q69" s="626"/>
      <c r="R69" s="823"/>
      <c r="S69" s="625">
        <v>2010</v>
      </c>
      <c r="T69" s="604"/>
      <c r="U69" s="604"/>
      <c r="V69" s="604"/>
      <c r="W69" s="604"/>
      <c r="X69" s="604"/>
      <c r="Y69" s="604"/>
      <c r="Z69" s="297">
        <v>4298</v>
      </c>
      <c r="AA69" s="625"/>
      <c r="AB69" s="625"/>
      <c r="AC69" s="627"/>
      <c r="AD69" s="627"/>
      <c r="AE69" s="627"/>
      <c r="AF69" s="627"/>
      <c r="AG69" s="627"/>
      <c r="AH69" s="627"/>
      <c r="AI69" s="627"/>
      <c r="AJ69" s="627"/>
      <c r="AK69" s="627"/>
      <c r="AL69" s="627"/>
      <c r="AM69" s="627"/>
      <c r="AN69" s="627"/>
      <c r="AO69" s="627"/>
      <c r="AP69" s="627"/>
      <c r="AQ69" s="824"/>
    </row>
    <row r="70" spans="1:43" ht="25.35" customHeight="1" x14ac:dyDescent="0.15">
      <c r="A70" s="621"/>
      <c r="B70" s="147"/>
      <c r="C70" s="625" t="s">
        <v>3223</v>
      </c>
      <c r="D70" s="627"/>
      <c r="E70" s="625" t="s">
        <v>15963</v>
      </c>
      <c r="F70" s="625" t="s">
        <v>3223</v>
      </c>
      <c r="G70" s="625"/>
      <c r="H70" s="788"/>
      <c r="I70" s="625" t="s">
        <v>15661</v>
      </c>
      <c r="J70" s="626">
        <v>38510</v>
      </c>
      <c r="K70" s="626">
        <v>0</v>
      </c>
      <c r="L70" s="626">
        <v>38510</v>
      </c>
      <c r="M70" s="626">
        <v>36</v>
      </c>
      <c r="N70" s="626"/>
      <c r="O70" s="626"/>
      <c r="P70" s="626"/>
      <c r="Q70" s="626"/>
      <c r="R70" s="823"/>
      <c r="S70" s="625">
        <v>2021</v>
      </c>
      <c r="T70" s="297"/>
      <c r="U70" s="604"/>
      <c r="V70" s="604"/>
      <c r="W70" s="604"/>
      <c r="X70" s="604"/>
      <c r="Y70" s="604"/>
      <c r="Z70" s="297">
        <v>2095</v>
      </c>
      <c r="AA70" s="625"/>
      <c r="AB70" s="625"/>
      <c r="AC70" s="627"/>
      <c r="AD70" s="627"/>
      <c r="AE70" s="627"/>
      <c r="AF70" s="627"/>
      <c r="AG70" s="627"/>
      <c r="AH70" s="627"/>
      <c r="AI70" s="627"/>
      <c r="AJ70" s="627"/>
      <c r="AK70" s="627"/>
      <c r="AL70" s="627"/>
      <c r="AM70" s="627"/>
      <c r="AN70" s="627"/>
      <c r="AO70" s="627"/>
      <c r="AP70" s="627"/>
      <c r="AQ70" s="824"/>
    </row>
    <row r="71" spans="1:43" s="575" customFormat="1" ht="25.35" customHeight="1" x14ac:dyDescent="0.15">
      <c r="A71" s="934"/>
      <c r="B71" s="669" t="s">
        <v>57</v>
      </c>
      <c r="C71" s="914" t="s">
        <v>55</v>
      </c>
      <c r="D71" s="650"/>
      <c r="E71" s="676">
        <f>COUNTA(E72:E80)</f>
        <v>9</v>
      </c>
      <c r="F71" s="650"/>
      <c r="G71" s="650"/>
      <c r="H71" s="1248"/>
      <c r="I71" s="650"/>
      <c r="J71" s="665">
        <f>SUM(J72:J80)</f>
        <v>88575</v>
      </c>
      <c r="K71" s="665">
        <f t="shared" ref="K71:L71" si="1">SUM(K72:K80)</f>
        <v>3950.68</v>
      </c>
      <c r="L71" s="665">
        <f t="shared" si="1"/>
        <v>6698.72</v>
      </c>
      <c r="M71" s="665"/>
      <c r="N71" s="665"/>
      <c r="O71" s="665"/>
      <c r="P71" s="665"/>
      <c r="Q71" s="665"/>
      <c r="R71" s="665"/>
      <c r="S71" s="650"/>
      <c r="T71" s="666"/>
      <c r="U71" s="666"/>
      <c r="V71" s="666"/>
      <c r="W71" s="666"/>
      <c r="X71" s="666"/>
      <c r="Y71" s="666"/>
      <c r="Z71" s="665"/>
      <c r="AA71" s="650"/>
      <c r="AB71" s="650"/>
      <c r="AC71" s="666"/>
      <c r="AD71" s="666"/>
      <c r="AE71" s="666"/>
      <c r="AF71" s="666"/>
      <c r="AG71" s="666"/>
      <c r="AH71" s="666"/>
      <c r="AI71" s="666"/>
      <c r="AJ71" s="666"/>
      <c r="AK71" s="666"/>
      <c r="AL71" s="666"/>
      <c r="AM71" s="666"/>
      <c r="AN71" s="666"/>
      <c r="AO71" s="666"/>
      <c r="AP71" s="666"/>
      <c r="AQ71" s="666"/>
    </row>
    <row r="72" spans="1:43" ht="25.35" customHeight="1" x14ac:dyDescent="0.15">
      <c r="A72" s="621"/>
      <c r="B72" s="147"/>
      <c r="C72" s="656" t="s">
        <v>711</v>
      </c>
      <c r="D72" s="625"/>
      <c r="E72" s="625" t="s">
        <v>11212</v>
      </c>
      <c r="F72" s="625" t="s">
        <v>711</v>
      </c>
      <c r="G72" s="625"/>
      <c r="H72" s="788"/>
      <c r="I72" s="625" t="s">
        <v>711</v>
      </c>
      <c r="J72" s="626">
        <v>5357</v>
      </c>
      <c r="K72" s="626">
        <v>189</v>
      </c>
      <c r="L72" s="626">
        <v>189</v>
      </c>
      <c r="M72" s="626">
        <v>6</v>
      </c>
      <c r="N72" s="626">
        <v>20</v>
      </c>
      <c r="O72" s="626">
        <v>10</v>
      </c>
      <c r="P72" s="626">
        <v>200</v>
      </c>
      <c r="Q72" s="626"/>
      <c r="R72" s="626"/>
      <c r="S72" s="625">
        <v>2005</v>
      </c>
      <c r="T72" s="627"/>
      <c r="U72" s="627"/>
      <c r="V72" s="627"/>
      <c r="W72" s="627"/>
      <c r="X72" s="627"/>
      <c r="Y72" s="627"/>
      <c r="Z72" s="626">
        <v>107</v>
      </c>
      <c r="AA72" s="625"/>
      <c r="AB72" s="625"/>
      <c r="AC72" s="627"/>
      <c r="AD72" s="627"/>
      <c r="AE72" s="627"/>
      <c r="AF72" s="627"/>
      <c r="AG72" s="627"/>
      <c r="AH72" s="627"/>
      <c r="AI72" s="627"/>
      <c r="AJ72" s="627"/>
      <c r="AK72" s="627"/>
      <c r="AL72" s="627"/>
      <c r="AM72" s="627"/>
      <c r="AN72" s="627"/>
      <c r="AO72" s="627"/>
      <c r="AP72" s="627"/>
      <c r="AQ72" s="627" t="s">
        <v>1007</v>
      </c>
    </row>
    <row r="73" spans="1:43" ht="25.35" customHeight="1" x14ac:dyDescent="0.15">
      <c r="A73" s="621"/>
      <c r="B73" s="147"/>
      <c r="C73" s="656" t="s">
        <v>745</v>
      </c>
      <c r="D73" s="625" t="s">
        <v>11213</v>
      </c>
      <c r="E73" s="625" t="s">
        <v>11214</v>
      </c>
      <c r="F73" s="625" t="s">
        <v>745</v>
      </c>
      <c r="G73" s="625" t="s">
        <v>11215</v>
      </c>
      <c r="H73" s="788"/>
      <c r="I73" s="625" t="s">
        <v>14787</v>
      </c>
      <c r="J73" s="626">
        <v>22300</v>
      </c>
      <c r="K73" s="626">
        <v>1108</v>
      </c>
      <c r="L73" s="626">
        <v>1692</v>
      </c>
      <c r="M73" s="626">
        <v>40</v>
      </c>
      <c r="N73" s="626">
        <v>55</v>
      </c>
      <c r="O73" s="626">
        <v>250</v>
      </c>
      <c r="P73" s="626">
        <v>1692</v>
      </c>
      <c r="Q73" s="626"/>
      <c r="R73" s="626"/>
      <c r="S73" s="645">
        <v>2013</v>
      </c>
      <c r="T73" s="645">
        <v>4901</v>
      </c>
      <c r="U73" s="769" t="s">
        <v>6005</v>
      </c>
      <c r="V73" s="769"/>
      <c r="W73" s="769"/>
      <c r="X73" s="769"/>
      <c r="Y73" s="769"/>
      <c r="Z73" s="626">
        <v>4901</v>
      </c>
      <c r="AA73" s="769"/>
      <c r="AB73" s="769"/>
      <c r="AC73" s="769"/>
      <c r="AD73" s="769"/>
      <c r="AE73" s="769"/>
      <c r="AF73" s="769"/>
      <c r="AG73" s="769"/>
      <c r="AH73" s="769"/>
      <c r="AI73" s="769"/>
      <c r="AJ73" s="769"/>
      <c r="AK73" s="769"/>
      <c r="AL73" s="769"/>
      <c r="AM73" s="769"/>
      <c r="AN73" s="769"/>
      <c r="AO73" s="769"/>
      <c r="AP73" s="769"/>
      <c r="AQ73" s="769"/>
    </row>
    <row r="74" spans="1:43" ht="25.35" customHeight="1" x14ac:dyDescent="0.15">
      <c r="A74" s="621"/>
      <c r="B74" s="147"/>
      <c r="C74" s="656" t="s">
        <v>1247</v>
      </c>
      <c r="D74" s="625" t="s">
        <v>11213</v>
      </c>
      <c r="E74" s="625" t="s">
        <v>11216</v>
      </c>
      <c r="F74" s="625" t="s">
        <v>1247</v>
      </c>
      <c r="G74" s="625" t="s">
        <v>11215</v>
      </c>
      <c r="H74" s="788"/>
      <c r="I74" s="625" t="s">
        <v>1247</v>
      </c>
      <c r="J74" s="626">
        <v>16896</v>
      </c>
      <c r="K74" s="626">
        <v>206</v>
      </c>
      <c r="L74" s="626">
        <v>206</v>
      </c>
      <c r="M74" s="626">
        <v>8</v>
      </c>
      <c r="N74" s="626">
        <v>20</v>
      </c>
      <c r="O74" s="626">
        <v>150</v>
      </c>
      <c r="P74" s="626">
        <v>3000</v>
      </c>
      <c r="Q74" s="626"/>
      <c r="R74" s="626"/>
      <c r="S74" s="645">
        <v>2000</v>
      </c>
      <c r="T74" s="645">
        <v>655</v>
      </c>
      <c r="U74" s="769"/>
      <c r="V74" s="769"/>
      <c r="W74" s="769"/>
      <c r="X74" s="769"/>
      <c r="Y74" s="769"/>
      <c r="Z74" s="626">
        <v>145</v>
      </c>
      <c r="AA74" s="769"/>
      <c r="AB74" s="769"/>
      <c r="AC74" s="769"/>
      <c r="AD74" s="769"/>
      <c r="AE74" s="769"/>
      <c r="AF74" s="769"/>
      <c r="AG74" s="769"/>
      <c r="AH74" s="769"/>
      <c r="AI74" s="769"/>
      <c r="AJ74" s="769"/>
      <c r="AK74" s="769"/>
      <c r="AL74" s="769"/>
      <c r="AM74" s="769"/>
      <c r="AN74" s="769"/>
      <c r="AO74" s="769"/>
      <c r="AP74" s="769"/>
      <c r="AQ74" s="769"/>
    </row>
    <row r="75" spans="1:43" ht="25.35" customHeight="1" x14ac:dyDescent="0.15">
      <c r="A75" s="621"/>
      <c r="B75" s="147"/>
      <c r="C75" s="656" t="s">
        <v>1247</v>
      </c>
      <c r="D75" s="625"/>
      <c r="E75" s="625" t="s">
        <v>11217</v>
      </c>
      <c r="F75" s="625" t="s">
        <v>1247</v>
      </c>
      <c r="G75" s="625"/>
      <c r="H75" s="788"/>
      <c r="I75" s="625" t="s">
        <v>1247</v>
      </c>
      <c r="J75" s="626">
        <v>3865</v>
      </c>
      <c r="K75" s="626">
        <v>262</v>
      </c>
      <c r="L75" s="626">
        <v>302</v>
      </c>
      <c r="M75" s="626">
        <v>8</v>
      </c>
      <c r="N75" s="626">
        <v>20</v>
      </c>
      <c r="O75" s="626">
        <v>150</v>
      </c>
      <c r="P75" s="626">
        <v>3000</v>
      </c>
      <c r="Q75" s="626"/>
      <c r="R75" s="626"/>
      <c r="S75" s="645">
        <v>2009</v>
      </c>
      <c r="T75" s="645"/>
      <c r="U75" s="769"/>
      <c r="V75" s="769"/>
      <c r="W75" s="769"/>
      <c r="X75" s="769"/>
      <c r="Y75" s="769"/>
      <c r="Z75" s="626">
        <v>397</v>
      </c>
      <c r="AA75" s="769"/>
      <c r="AB75" s="769"/>
      <c r="AC75" s="769"/>
      <c r="AD75" s="769"/>
      <c r="AE75" s="769"/>
      <c r="AF75" s="769"/>
      <c r="AG75" s="769"/>
      <c r="AH75" s="769"/>
      <c r="AI75" s="769"/>
      <c r="AJ75" s="769"/>
      <c r="AK75" s="769"/>
      <c r="AL75" s="769"/>
      <c r="AM75" s="769"/>
      <c r="AN75" s="769"/>
      <c r="AO75" s="769"/>
      <c r="AP75" s="769"/>
      <c r="AQ75" s="769"/>
    </row>
    <row r="76" spans="1:43" ht="25.35" customHeight="1" x14ac:dyDescent="0.15">
      <c r="A76" s="621"/>
      <c r="B76" s="147"/>
      <c r="C76" s="656" t="s">
        <v>1247</v>
      </c>
      <c r="D76" s="625"/>
      <c r="E76" s="625" t="s">
        <v>11218</v>
      </c>
      <c r="F76" s="625" t="s">
        <v>1247</v>
      </c>
      <c r="G76" s="625"/>
      <c r="H76" s="788"/>
      <c r="I76" s="625" t="s">
        <v>1247</v>
      </c>
      <c r="J76" s="626">
        <v>2963</v>
      </c>
      <c r="K76" s="626">
        <v>303</v>
      </c>
      <c r="L76" s="626">
        <v>1075</v>
      </c>
      <c r="M76" s="626">
        <v>22</v>
      </c>
      <c r="N76" s="626">
        <v>20</v>
      </c>
      <c r="O76" s="626">
        <v>150</v>
      </c>
      <c r="P76" s="626">
        <v>3000</v>
      </c>
      <c r="Q76" s="626"/>
      <c r="R76" s="626"/>
      <c r="S76" s="645">
        <v>2001</v>
      </c>
      <c r="T76" s="626"/>
      <c r="U76" s="769"/>
      <c r="V76" s="769"/>
      <c r="W76" s="769"/>
      <c r="X76" s="769"/>
      <c r="Y76" s="769"/>
      <c r="Z76" s="626"/>
      <c r="AA76" s="769"/>
      <c r="AB76" s="769"/>
      <c r="AC76" s="769"/>
      <c r="AD76" s="769"/>
      <c r="AE76" s="769"/>
      <c r="AF76" s="769"/>
      <c r="AG76" s="769"/>
      <c r="AH76" s="769"/>
      <c r="AI76" s="769"/>
      <c r="AJ76" s="769"/>
      <c r="AK76" s="769"/>
      <c r="AL76" s="769"/>
      <c r="AM76" s="769"/>
      <c r="AN76" s="769"/>
      <c r="AO76" s="769"/>
      <c r="AP76" s="769"/>
      <c r="AQ76" s="769"/>
    </row>
    <row r="77" spans="1:43" ht="25.35" customHeight="1" x14ac:dyDescent="0.15">
      <c r="A77" s="621"/>
      <c r="B77" s="147"/>
      <c r="C77" s="917" t="s">
        <v>753</v>
      </c>
      <c r="D77" s="258"/>
      <c r="E77" s="508" t="s">
        <v>11219</v>
      </c>
      <c r="F77" s="603" t="s">
        <v>753</v>
      </c>
      <c r="G77" s="258"/>
      <c r="H77" s="918"/>
      <c r="I77" s="603" t="s">
        <v>753</v>
      </c>
      <c r="J77" s="260">
        <v>1740</v>
      </c>
      <c r="K77" s="260">
        <v>237</v>
      </c>
      <c r="L77" s="260">
        <v>237</v>
      </c>
      <c r="M77" s="260">
        <v>9</v>
      </c>
      <c r="N77" s="260">
        <v>20</v>
      </c>
      <c r="O77" s="260">
        <v>12</v>
      </c>
      <c r="P77" s="260">
        <v>240</v>
      </c>
      <c r="Q77" s="260"/>
      <c r="R77" s="260"/>
      <c r="S77" s="258">
        <v>2003</v>
      </c>
      <c r="T77" s="260"/>
      <c r="U77" s="312"/>
      <c r="V77" s="312"/>
      <c r="W77" s="312"/>
      <c r="X77" s="312"/>
      <c r="Y77" s="312"/>
      <c r="Z77" s="260">
        <v>191</v>
      </c>
      <c r="AA77" s="312"/>
      <c r="AB77" s="312"/>
      <c r="AC77" s="312"/>
      <c r="AD77" s="312"/>
      <c r="AE77" s="312"/>
      <c r="AF77" s="312"/>
      <c r="AG77" s="312"/>
      <c r="AH77" s="312"/>
      <c r="AI77" s="312"/>
      <c r="AJ77" s="312"/>
      <c r="AK77" s="312"/>
      <c r="AL77" s="312"/>
      <c r="AM77" s="312"/>
      <c r="AN77" s="312"/>
      <c r="AO77" s="312"/>
      <c r="AP77" s="312"/>
      <c r="AQ77" s="312"/>
    </row>
    <row r="78" spans="1:43" ht="25.35" customHeight="1" x14ac:dyDescent="0.15">
      <c r="A78" s="621"/>
      <c r="B78" s="147"/>
      <c r="C78" s="656" t="s">
        <v>753</v>
      </c>
      <c r="D78" s="625"/>
      <c r="E78" s="625" t="s">
        <v>11220</v>
      </c>
      <c r="F78" s="625" t="s">
        <v>753</v>
      </c>
      <c r="G78" s="625"/>
      <c r="H78" s="788"/>
      <c r="I78" s="625" t="s">
        <v>11221</v>
      </c>
      <c r="J78" s="626">
        <v>8500</v>
      </c>
      <c r="K78" s="626">
        <v>464</v>
      </c>
      <c r="L78" s="626">
        <v>889</v>
      </c>
      <c r="M78" s="626">
        <v>30</v>
      </c>
      <c r="N78" s="626">
        <v>42</v>
      </c>
      <c r="O78" s="626">
        <v>160</v>
      </c>
      <c r="P78" s="626">
        <v>6720</v>
      </c>
      <c r="Q78" s="626"/>
      <c r="R78" s="626"/>
      <c r="S78" s="625">
        <v>2017</v>
      </c>
      <c r="T78" s="627"/>
      <c r="U78" s="627"/>
      <c r="V78" s="627"/>
      <c r="W78" s="627"/>
      <c r="X78" s="627"/>
      <c r="Y78" s="627"/>
      <c r="Z78" s="626">
        <v>2620</v>
      </c>
      <c r="AA78" s="625"/>
      <c r="AB78" s="625"/>
      <c r="AC78" s="627"/>
      <c r="AD78" s="627"/>
      <c r="AE78" s="627"/>
      <c r="AF78" s="627"/>
      <c r="AG78" s="627"/>
      <c r="AH78" s="627"/>
      <c r="AI78" s="627"/>
      <c r="AJ78" s="627"/>
      <c r="AK78" s="627"/>
      <c r="AL78" s="627"/>
      <c r="AM78" s="627"/>
      <c r="AN78" s="627"/>
      <c r="AO78" s="627"/>
      <c r="AP78" s="627"/>
      <c r="AQ78" s="627"/>
    </row>
    <row r="79" spans="1:43" ht="25.35" customHeight="1" x14ac:dyDescent="0.15">
      <c r="A79" s="621"/>
      <c r="B79" s="147"/>
      <c r="C79" s="377" t="s">
        <v>756</v>
      </c>
      <c r="D79" s="293"/>
      <c r="E79" s="293" t="s">
        <v>12428</v>
      </c>
      <c r="F79" s="293" t="s">
        <v>756</v>
      </c>
      <c r="G79" s="293"/>
      <c r="H79" s="919"/>
      <c r="I79" s="293" t="s">
        <v>17173</v>
      </c>
      <c r="J79" s="297">
        <v>17783</v>
      </c>
      <c r="K79" s="297">
        <v>677</v>
      </c>
      <c r="L79" s="297">
        <v>1352</v>
      </c>
      <c r="M79" s="297">
        <v>30</v>
      </c>
      <c r="N79" s="297">
        <v>3.8</v>
      </c>
      <c r="O79" s="297">
        <v>4</v>
      </c>
      <c r="P79" s="297">
        <v>16</v>
      </c>
      <c r="Q79" s="297"/>
      <c r="R79" s="297"/>
      <c r="S79" s="293">
        <v>2019</v>
      </c>
      <c r="T79" s="604"/>
      <c r="U79" s="604"/>
      <c r="V79" s="604"/>
      <c r="W79" s="604"/>
      <c r="X79" s="604"/>
      <c r="Y79" s="604"/>
      <c r="Z79" s="297">
        <v>4967</v>
      </c>
      <c r="AA79" s="293"/>
      <c r="AB79" s="293"/>
      <c r="AC79" s="604"/>
      <c r="AD79" s="604"/>
      <c r="AE79" s="604"/>
      <c r="AF79" s="604"/>
      <c r="AG79" s="604"/>
      <c r="AH79" s="604"/>
      <c r="AI79" s="604"/>
      <c r="AJ79" s="604"/>
      <c r="AK79" s="604"/>
      <c r="AL79" s="604"/>
      <c r="AM79" s="604"/>
      <c r="AN79" s="604"/>
      <c r="AO79" s="604"/>
      <c r="AP79" s="604"/>
      <c r="AQ79" s="604"/>
    </row>
    <row r="80" spans="1:43" ht="25.35" customHeight="1" x14ac:dyDescent="0.15">
      <c r="A80" s="760" t="s">
        <v>156</v>
      </c>
      <c r="B80" s="293"/>
      <c r="C80" s="377" t="s">
        <v>768</v>
      </c>
      <c r="D80" s="293" t="s">
        <v>11213</v>
      </c>
      <c r="E80" s="293" t="s">
        <v>11222</v>
      </c>
      <c r="F80" s="293" t="s">
        <v>768</v>
      </c>
      <c r="G80" s="293" t="s">
        <v>11215</v>
      </c>
      <c r="H80" s="919"/>
      <c r="I80" s="293" t="s">
        <v>768</v>
      </c>
      <c r="J80" s="297">
        <v>9171</v>
      </c>
      <c r="K80" s="297">
        <v>504.68</v>
      </c>
      <c r="L80" s="297">
        <v>756.72</v>
      </c>
      <c r="M80" s="297">
        <v>30</v>
      </c>
      <c r="N80" s="297">
        <v>38</v>
      </c>
      <c r="O80" s="297">
        <v>150</v>
      </c>
      <c r="P80" s="297">
        <v>5780</v>
      </c>
      <c r="Q80" s="297"/>
      <c r="R80" s="297"/>
      <c r="S80" s="445">
        <v>2001</v>
      </c>
      <c r="T80" s="297">
        <v>655</v>
      </c>
      <c r="U80" s="382"/>
      <c r="V80" s="382"/>
      <c r="W80" s="382"/>
      <c r="X80" s="382"/>
      <c r="Y80" s="382"/>
      <c r="Z80" s="297">
        <v>1155</v>
      </c>
      <c r="AA80" s="382"/>
      <c r="AB80" s="382"/>
      <c r="AC80" s="382"/>
      <c r="AD80" s="382"/>
      <c r="AE80" s="382"/>
      <c r="AF80" s="382"/>
      <c r="AG80" s="382"/>
      <c r="AH80" s="382"/>
      <c r="AI80" s="382"/>
      <c r="AJ80" s="382"/>
      <c r="AK80" s="382"/>
      <c r="AL80" s="382"/>
      <c r="AM80" s="382"/>
      <c r="AN80" s="382"/>
      <c r="AO80" s="382"/>
      <c r="AP80" s="382"/>
      <c r="AQ80" s="920"/>
    </row>
    <row r="81" spans="1:43" s="575" customFormat="1" ht="25.35" customHeight="1" x14ac:dyDescent="0.15">
      <c r="A81" s="1123"/>
      <c r="B81" s="669" t="s">
        <v>59</v>
      </c>
      <c r="C81" s="914" t="s">
        <v>1005</v>
      </c>
      <c r="D81" s="650"/>
      <c r="E81" s="676">
        <f>COUNTA(E82:E84)</f>
        <v>3</v>
      </c>
      <c r="F81" s="650"/>
      <c r="G81" s="650"/>
      <c r="H81" s="1248"/>
      <c r="I81" s="650"/>
      <c r="J81" s="665">
        <f>SUM(J82:J84)</f>
        <v>19571</v>
      </c>
      <c r="K81" s="665">
        <f t="shared" ref="K81:L81" si="2">SUM(K82:K84)</f>
        <v>1263.5</v>
      </c>
      <c r="L81" s="665">
        <f t="shared" si="2"/>
        <v>4214.5</v>
      </c>
      <c r="M81" s="665"/>
      <c r="N81" s="665"/>
      <c r="O81" s="665"/>
      <c r="P81" s="665"/>
      <c r="Q81" s="665"/>
      <c r="R81" s="665"/>
      <c r="S81" s="678"/>
      <c r="T81" s="665"/>
      <c r="U81" s="1249"/>
      <c r="V81" s="1249"/>
      <c r="W81" s="1249"/>
      <c r="X81" s="1249"/>
      <c r="Y81" s="1249"/>
      <c r="Z81" s="665"/>
      <c r="AA81" s="1249"/>
      <c r="AB81" s="1249"/>
      <c r="AC81" s="1249"/>
      <c r="AD81" s="1249"/>
      <c r="AE81" s="1249"/>
      <c r="AF81" s="1249"/>
      <c r="AG81" s="1249"/>
      <c r="AH81" s="1249"/>
      <c r="AI81" s="1249"/>
      <c r="AJ81" s="1249"/>
      <c r="AK81" s="1249"/>
      <c r="AL81" s="1249"/>
      <c r="AM81" s="1249"/>
      <c r="AN81" s="1249"/>
      <c r="AO81" s="1249"/>
      <c r="AP81" s="1249"/>
      <c r="AQ81" s="1250"/>
    </row>
    <row r="82" spans="1:43" ht="25.35" customHeight="1" x14ac:dyDescent="0.15">
      <c r="A82" s="760"/>
      <c r="B82" s="147"/>
      <c r="C82" s="656" t="s">
        <v>495</v>
      </c>
      <c r="D82" s="625"/>
      <c r="E82" s="625" t="s">
        <v>10380</v>
      </c>
      <c r="F82" s="625" t="s">
        <v>495</v>
      </c>
      <c r="G82" s="625"/>
      <c r="H82" s="625"/>
      <c r="I82" s="625" t="s">
        <v>10381</v>
      </c>
      <c r="J82" s="626">
        <v>9250</v>
      </c>
      <c r="K82" s="626">
        <v>472</v>
      </c>
      <c r="L82" s="626">
        <v>1067</v>
      </c>
      <c r="M82" s="626">
        <v>45</v>
      </c>
      <c r="N82" s="626">
        <v>37.5</v>
      </c>
      <c r="O82" s="626">
        <v>130</v>
      </c>
      <c r="P82" s="626">
        <v>3997</v>
      </c>
      <c r="Q82" s="626">
        <v>6</v>
      </c>
      <c r="R82" s="626">
        <v>4637</v>
      </c>
      <c r="S82" s="625">
        <v>2008</v>
      </c>
      <c r="T82" s="627"/>
      <c r="U82" s="627"/>
      <c r="V82" s="627"/>
      <c r="W82" s="627"/>
      <c r="X82" s="627"/>
      <c r="Y82" s="627"/>
      <c r="Z82" s="626"/>
      <c r="AA82" s="625"/>
      <c r="AB82" s="625"/>
      <c r="AC82" s="613"/>
      <c r="AD82" s="627"/>
      <c r="AE82" s="627"/>
      <c r="AF82" s="627"/>
      <c r="AG82" s="627"/>
      <c r="AH82" s="627"/>
      <c r="AI82" s="627"/>
      <c r="AJ82" s="627"/>
      <c r="AK82" s="627"/>
      <c r="AL82" s="627"/>
      <c r="AM82" s="627"/>
      <c r="AN82" s="627"/>
      <c r="AO82" s="627"/>
      <c r="AP82" s="627"/>
      <c r="AQ82" s="627"/>
    </row>
    <row r="83" spans="1:43" ht="25.35" customHeight="1" x14ac:dyDescent="0.15">
      <c r="A83" s="760"/>
      <c r="B83" s="147"/>
      <c r="C83" s="656" t="s">
        <v>2077</v>
      </c>
      <c r="D83" s="625"/>
      <c r="E83" s="625" t="s">
        <v>2078</v>
      </c>
      <c r="F83" s="625" t="s">
        <v>2077</v>
      </c>
      <c r="G83" s="625"/>
      <c r="H83" s="625"/>
      <c r="I83" s="625" t="s">
        <v>2077</v>
      </c>
      <c r="J83" s="626">
        <v>984</v>
      </c>
      <c r="K83" s="626">
        <v>87.5</v>
      </c>
      <c r="L83" s="626">
        <v>87.5</v>
      </c>
      <c r="M83" s="626">
        <v>6</v>
      </c>
      <c r="N83" s="626">
        <v>18</v>
      </c>
      <c r="O83" s="626">
        <v>21</v>
      </c>
      <c r="P83" s="626">
        <v>378</v>
      </c>
      <c r="Q83" s="626"/>
      <c r="R83" s="626"/>
      <c r="S83" s="625">
        <v>2014</v>
      </c>
      <c r="T83" s="627"/>
      <c r="U83" s="627"/>
      <c r="V83" s="627"/>
      <c r="W83" s="627"/>
      <c r="X83" s="627"/>
      <c r="Y83" s="627"/>
      <c r="Z83" s="626">
        <v>70</v>
      </c>
      <c r="AA83" s="625"/>
      <c r="AB83" s="625"/>
      <c r="AC83" s="613"/>
      <c r="AD83" s="627"/>
      <c r="AE83" s="627"/>
      <c r="AF83" s="627"/>
      <c r="AG83" s="627"/>
      <c r="AH83" s="627"/>
      <c r="AI83" s="627"/>
      <c r="AJ83" s="627"/>
      <c r="AK83" s="627"/>
      <c r="AL83" s="627"/>
      <c r="AM83" s="627"/>
      <c r="AN83" s="627"/>
      <c r="AO83" s="627"/>
      <c r="AP83" s="627"/>
      <c r="AQ83" s="627" t="s">
        <v>2079</v>
      </c>
    </row>
    <row r="84" spans="1:43" ht="25.35" customHeight="1" x14ac:dyDescent="0.15">
      <c r="A84" s="760"/>
      <c r="B84" s="293"/>
      <c r="C84" s="656" t="s">
        <v>4842</v>
      </c>
      <c r="D84" s="625"/>
      <c r="E84" s="625" t="s">
        <v>10382</v>
      </c>
      <c r="F84" s="625" t="s">
        <v>4842</v>
      </c>
      <c r="G84" s="625"/>
      <c r="H84" s="788"/>
      <c r="I84" s="625" t="s">
        <v>10383</v>
      </c>
      <c r="J84" s="626">
        <v>9337</v>
      </c>
      <c r="K84" s="626">
        <v>704</v>
      </c>
      <c r="L84" s="626">
        <v>3060</v>
      </c>
      <c r="M84" s="626">
        <v>33</v>
      </c>
      <c r="N84" s="626"/>
      <c r="O84" s="626">
        <v>260</v>
      </c>
      <c r="P84" s="626"/>
      <c r="Q84" s="626"/>
      <c r="R84" s="626"/>
      <c r="S84" s="645">
        <v>2004</v>
      </c>
      <c r="T84" s="626"/>
      <c r="U84" s="769"/>
      <c r="V84" s="769"/>
      <c r="W84" s="769"/>
      <c r="X84" s="769"/>
      <c r="Y84" s="769"/>
      <c r="Z84" s="626"/>
      <c r="AA84" s="769"/>
      <c r="AB84" s="769"/>
      <c r="AC84" s="769"/>
      <c r="AD84" s="769"/>
      <c r="AE84" s="769"/>
      <c r="AF84" s="769"/>
      <c r="AG84" s="769"/>
      <c r="AH84" s="769"/>
      <c r="AI84" s="769"/>
      <c r="AJ84" s="769"/>
      <c r="AK84" s="769"/>
      <c r="AL84" s="769"/>
      <c r="AM84" s="769"/>
      <c r="AN84" s="769"/>
      <c r="AO84" s="769"/>
      <c r="AP84" s="769"/>
      <c r="AQ84" s="769"/>
    </row>
    <row r="85" spans="1:43" s="575" customFormat="1" ht="25.35" customHeight="1" x14ac:dyDescent="0.15">
      <c r="A85" s="934" t="s">
        <v>178</v>
      </c>
      <c r="B85" s="712" t="s">
        <v>95</v>
      </c>
      <c r="C85" s="650" t="s">
        <v>1005</v>
      </c>
      <c r="D85" s="650"/>
      <c r="E85" s="676">
        <f>COUNTA(E86:E88)</f>
        <v>3</v>
      </c>
      <c r="F85" s="650"/>
      <c r="G85" s="650"/>
      <c r="H85" s="650"/>
      <c r="I85" s="650" t="s">
        <v>1972</v>
      </c>
      <c r="J85" s="665">
        <f>SUM(J86:J88)</f>
        <v>21790</v>
      </c>
      <c r="K85" s="665">
        <f t="shared" ref="K85:L85" si="3">SUM(K86:K88)</f>
        <v>14157.64</v>
      </c>
      <c r="L85" s="665">
        <f t="shared" si="3"/>
        <v>4646.09</v>
      </c>
      <c r="M85" s="665"/>
      <c r="N85" s="665"/>
      <c r="O85" s="665"/>
      <c r="P85" s="665"/>
      <c r="Q85" s="665"/>
      <c r="R85" s="665"/>
      <c r="S85" s="665"/>
      <c r="T85" s="665">
        <f t="shared" ref="T85:Y85" si="4">SUM(T86:T88)</f>
        <v>0</v>
      </c>
      <c r="U85" s="665">
        <f t="shared" si="4"/>
        <v>0</v>
      </c>
      <c r="V85" s="665">
        <f t="shared" si="4"/>
        <v>0</v>
      </c>
      <c r="W85" s="665">
        <f t="shared" si="4"/>
        <v>0</v>
      </c>
      <c r="X85" s="665">
        <f t="shared" si="4"/>
        <v>0</v>
      </c>
      <c r="Y85" s="665">
        <f t="shared" si="4"/>
        <v>0</v>
      </c>
      <c r="Z85" s="665"/>
      <c r="AA85" s="650"/>
      <c r="AB85" s="650"/>
      <c r="AC85" s="813"/>
      <c r="AD85" s="976"/>
      <c r="AE85" s="976"/>
      <c r="AF85" s="976"/>
      <c r="AG85" s="976"/>
      <c r="AH85" s="976"/>
      <c r="AI85" s="976"/>
      <c r="AJ85" s="976"/>
      <c r="AK85" s="976"/>
      <c r="AL85" s="976"/>
      <c r="AM85" s="976"/>
      <c r="AN85" s="976"/>
      <c r="AO85" s="976"/>
      <c r="AP85" s="976"/>
      <c r="AQ85" s="976"/>
    </row>
    <row r="86" spans="1:43" ht="25.35" customHeight="1" x14ac:dyDescent="0.2">
      <c r="A86" s="621"/>
      <c r="B86" s="154"/>
      <c r="C86" s="625" t="s">
        <v>5706</v>
      </c>
      <c r="D86" s="625"/>
      <c r="E86" s="625" t="s">
        <v>11199</v>
      </c>
      <c r="F86" s="625" t="s">
        <v>5706</v>
      </c>
      <c r="G86" s="625"/>
      <c r="H86" s="625"/>
      <c r="I86" s="625" t="s">
        <v>5709</v>
      </c>
      <c r="J86" s="626">
        <v>10493</v>
      </c>
      <c r="K86" s="626">
        <v>10492.64</v>
      </c>
      <c r="L86" s="626">
        <v>694.09</v>
      </c>
      <c r="M86" s="626">
        <v>11</v>
      </c>
      <c r="N86" s="626">
        <v>29.04</v>
      </c>
      <c r="O86" s="626">
        <v>4.0780000000000003</v>
      </c>
      <c r="P86" s="626">
        <v>138.72</v>
      </c>
      <c r="Q86" s="626">
        <v>1</v>
      </c>
      <c r="R86" s="626">
        <v>28.46</v>
      </c>
      <c r="S86" s="625">
        <v>2009</v>
      </c>
      <c r="T86" s="517"/>
      <c r="U86" s="517"/>
      <c r="V86" s="517"/>
      <c r="W86" s="517"/>
      <c r="X86" s="517"/>
      <c r="Y86" s="517"/>
      <c r="Z86" s="297">
        <v>235</v>
      </c>
      <c r="AA86" s="625"/>
      <c r="AB86" s="625"/>
      <c r="AC86" s="613"/>
      <c r="AD86" s="683"/>
      <c r="AE86" s="683"/>
      <c r="AF86" s="683"/>
      <c r="AG86" s="683"/>
      <c r="AH86" s="683"/>
      <c r="AI86" s="683"/>
      <c r="AJ86" s="683"/>
      <c r="AK86" s="683"/>
      <c r="AL86" s="683"/>
      <c r="AM86" s="683"/>
      <c r="AN86" s="683"/>
      <c r="AO86" s="683"/>
      <c r="AP86" s="683"/>
      <c r="AQ86" s="683"/>
    </row>
    <row r="87" spans="1:43" ht="25.35" customHeight="1" x14ac:dyDescent="0.2">
      <c r="A87" s="621"/>
      <c r="B87" s="154"/>
      <c r="C87" s="625" t="s">
        <v>5706</v>
      </c>
      <c r="D87" s="625"/>
      <c r="E87" s="625" t="s">
        <v>11200</v>
      </c>
      <c r="F87" s="625" t="s">
        <v>5706</v>
      </c>
      <c r="G87" s="625"/>
      <c r="H87" s="625"/>
      <c r="I87" s="625" t="s">
        <v>5709</v>
      </c>
      <c r="J87" s="626">
        <v>3025</v>
      </c>
      <c r="K87" s="626">
        <v>3025</v>
      </c>
      <c r="L87" s="626">
        <v>3025</v>
      </c>
      <c r="M87" s="626">
        <v>18</v>
      </c>
      <c r="N87" s="626">
        <v>50</v>
      </c>
      <c r="O87" s="626">
        <v>120</v>
      </c>
      <c r="P87" s="626">
        <v>3025</v>
      </c>
      <c r="Q87" s="626"/>
      <c r="R87" s="626"/>
      <c r="S87" s="625">
        <v>2011</v>
      </c>
      <c r="T87" s="517"/>
      <c r="U87" s="517"/>
      <c r="V87" s="517"/>
      <c r="W87" s="517"/>
      <c r="X87" s="517"/>
      <c r="Y87" s="517"/>
      <c r="Z87" s="297">
        <v>120</v>
      </c>
      <c r="AA87" s="625"/>
      <c r="AB87" s="625"/>
      <c r="AC87" s="613"/>
      <c r="AD87" s="683"/>
      <c r="AE87" s="683"/>
      <c r="AF87" s="683"/>
      <c r="AG87" s="683"/>
      <c r="AH87" s="683"/>
      <c r="AI87" s="683"/>
      <c r="AJ87" s="683"/>
      <c r="AK87" s="683"/>
      <c r="AL87" s="683"/>
      <c r="AM87" s="683"/>
      <c r="AN87" s="683"/>
      <c r="AO87" s="683"/>
      <c r="AP87" s="683"/>
      <c r="AQ87" s="683"/>
    </row>
    <row r="88" spans="1:43" ht="25.35" customHeight="1" x14ac:dyDescent="0.15">
      <c r="A88" s="621"/>
      <c r="B88" s="147"/>
      <c r="C88" s="625" t="s">
        <v>383</v>
      </c>
      <c r="D88" s="625"/>
      <c r="E88" s="625" t="s">
        <v>11201</v>
      </c>
      <c r="F88" s="625" t="s">
        <v>383</v>
      </c>
      <c r="G88" s="625"/>
      <c r="H88" s="625"/>
      <c r="I88" s="625" t="s">
        <v>383</v>
      </c>
      <c r="J88" s="626">
        <v>8272</v>
      </c>
      <c r="K88" s="626">
        <v>640</v>
      </c>
      <c r="L88" s="626">
        <v>927</v>
      </c>
      <c r="M88" s="626">
        <v>18</v>
      </c>
      <c r="N88" s="626">
        <v>45</v>
      </c>
      <c r="O88" s="626">
        <v>150</v>
      </c>
      <c r="P88" s="626">
        <v>6750</v>
      </c>
      <c r="Q88" s="626"/>
      <c r="R88" s="626"/>
      <c r="S88" s="625">
        <v>2017</v>
      </c>
      <c r="T88" s="517"/>
      <c r="U88" s="517"/>
      <c r="V88" s="517"/>
      <c r="W88" s="517"/>
      <c r="X88" s="517"/>
      <c r="Y88" s="517"/>
      <c r="Z88" s="297">
        <v>3230</v>
      </c>
      <c r="AA88" s="625"/>
      <c r="AB88" s="625"/>
      <c r="AC88" s="613"/>
      <c r="AD88" s="683"/>
      <c r="AE88" s="683"/>
      <c r="AF88" s="683"/>
      <c r="AG88" s="683"/>
      <c r="AH88" s="683"/>
      <c r="AI88" s="683"/>
      <c r="AJ88" s="683"/>
      <c r="AK88" s="683"/>
      <c r="AL88" s="683"/>
      <c r="AM88" s="683"/>
      <c r="AN88" s="683"/>
      <c r="AO88" s="683"/>
      <c r="AP88" s="683"/>
      <c r="AQ88" s="683"/>
    </row>
    <row r="89" spans="1:43" ht="25.35" customHeight="1" x14ac:dyDescent="0.15">
      <c r="A89" s="621"/>
      <c r="B89" s="669" t="s">
        <v>0</v>
      </c>
      <c r="C89" s="650" t="s">
        <v>1005</v>
      </c>
      <c r="D89" s="666"/>
      <c r="E89" s="676">
        <f>COUNTA(E90:E93)</f>
        <v>4</v>
      </c>
      <c r="F89" s="666"/>
      <c r="G89" s="666"/>
      <c r="H89" s="666"/>
      <c r="I89" s="666"/>
      <c r="J89" s="665">
        <f>SUM(J90:J93)</f>
        <v>27349.7</v>
      </c>
      <c r="K89" s="665">
        <f>SUM(K90:K93)</f>
        <v>843.26</v>
      </c>
      <c r="L89" s="665">
        <f>SUM(L90:L93)</f>
        <v>3563.96</v>
      </c>
      <c r="M89" s="665"/>
      <c r="N89" s="665"/>
      <c r="O89" s="665"/>
      <c r="P89" s="665"/>
      <c r="Q89" s="665"/>
      <c r="R89" s="665"/>
      <c r="S89" s="650"/>
      <c r="T89" s="1018"/>
      <c r="U89" s="1018"/>
      <c r="V89" s="1018"/>
      <c r="W89" s="1018"/>
      <c r="X89" s="1018"/>
      <c r="Y89" s="1018"/>
      <c r="Z89" s="1018"/>
      <c r="AA89" s="650"/>
      <c r="AB89" s="650"/>
      <c r="AC89" s="813"/>
      <c r="AD89" s="666"/>
      <c r="AE89" s="666"/>
      <c r="AF89" s="666"/>
      <c r="AG89" s="666"/>
      <c r="AH89" s="666"/>
      <c r="AI89" s="666"/>
      <c r="AJ89" s="666"/>
      <c r="AK89" s="666"/>
      <c r="AL89" s="666"/>
      <c r="AM89" s="666"/>
      <c r="AN89" s="666"/>
      <c r="AO89" s="666"/>
      <c r="AP89" s="666"/>
      <c r="AQ89" s="666"/>
    </row>
    <row r="90" spans="1:43" ht="25.35" customHeight="1" x14ac:dyDescent="0.2">
      <c r="A90" s="621"/>
      <c r="B90" s="154"/>
      <c r="C90" s="625" t="s">
        <v>6260</v>
      </c>
      <c r="D90" s="627" t="s">
        <v>11192</v>
      </c>
      <c r="E90" s="625" t="s">
        <v>11193</v>
      </c>
      <c r="F90" s="625" t="s">
        <v>6260</v>
      </c>
      <c r="G90" s="625" t="s">
        <v>11194</v>
      </c>
      <c r="H90" s="788"/>
      <c r="I90" s="625" t="s">
        <v>17595</v>
      </c>
      <c r="J90" s="626">
        <v>8145.7</v>
      </c>
      <c r="K90" s="626">
        <v>475.26</v>
      </c>
      <c r="L90" s="626">
        <v>903.96</v>
      </c>
      <c r="M90" s="626">
        <v>26</v>
      </c>
      <c r="N90" s="626">
        <v>50</v>
      </c>
      <c r="O90" s="626">
        <v>170</v>
      </c>
      <c r="P90" s="626">
        <v>6759</v>
      </c>
      <c r="Q90" s="626"/>
      <c r="R90" s="626"/>
      <c r="S90" s="625">
        <v>2000</v>
      </c>
      <c r="T90" s="627"/>
      <c r="U90" s="627"/>
      <c r="V90" s="627"/>
      <c r="W90" s="627"/>
      <c r="X90" s="627">
        <v>161</v>
      </c>
      <c r="Y90" s="627" t="s">
        <v>11187</v>
      </c>
      <c r="Z90" s="626">
        <v>969</v>
      </c>
      <c r="AA90" s="625"/>
      <c r="AB90" s="625"/>
      <c r="AC90" s="627"/>
      <c r="AD90" s="627"/>
      <c r="AE90" s="627"/>
      <c r="AF90" s="627"/>
      <c r="AG90" s="627"/>
      <c r="AH90" s="627"/>
      <c r="AI90" s="627"/>
      <c r="AJ90" s="627"/>
      <c r="AK90" s="627"/>
      <c r="AL90" s="627"/>
      <c r="AM90" s="627"/>
      <c r="AN90" s="627"/>
      <c r="AO90" s="627"/>
      <c r="AP90" s="627"/>
      <c r="AQ90" s="627"/>
    </row>
    <row r="91" spans="1:43" ht="25.35" customHeight="1" x14ac:dyDescent="0.2">
      <c r="A91" s="621"/>
      <c r="B91" s="154"/>
      <c r="C91" s="887" t="s">
        <v>6279</v>
      </c>
      <c r="D91" s="887"/>
      <c r="E91" s="887" t="s">
        <v>11195</v>
      </c>
      <c r="F91" s="887" t="s">
        <v>6279</v>
      </c>
      <c r="G91" s="887"/>
      <c r="H91" s="887"/>
      <c r="I91" s="887" t="s">
        <v>6279</v>
      </c>
      <c r="J91" s="259">
        <v>4588</v>
      </c>
      <c r="K91" s="260">
        <v>68</v>
      </c>
      <c r="L91" s="260">
        <v>68</v>
      </c>
      <c r="M91" s="888"/>
      <c r="N91" s="888">
        <v>50</v>
      </c>
      <c r="O91" s="888">
        <v>80</v>
      </c>
      <c r="P91" s="260">
        <v>3856</v>
      </c>
      <c r="Q91" s="887"/>
      <c r="R91" s="887"/>
      <c r="S91" s="887">
        <v>2011</v>
      </c>
      <c r="T91" s="887"/>
      <c r="U91" s="887"/>
      <c r="V91" s="140"/>
      <c r="W91" s="140"/>
      <c r="X91" s="140"/>
      <c r="Y91" s="140"/>
      <c r="Z91" s="887">
        <v>340</v>
      </c>
      <c r="AA91" s="625"/>
      <c r="AB91" s="625"/>
      <c r="AC91" s="627"/>
      <c r="AD91" s="627"/>
      <c r="AE91" s="627"/>
      <c r="AF91" s="627"/>
      <c r="AG91" s="627"/>
      <c r="AH91" s="627"/>
      <c r="AI91" s="627"/>
      <c r="AJ91" s="627"/>
      <c r="AK91" s="627"/>
      <c r="AL91" s="627"/>
      <c r="AM91" s="627"/>
      <c r="AN91" s="627"/>
      <c r="AO91" s="627"/>
      <c r="AP91" s="627"/>
      <c r="AQ91" s="627"/>
    </row>
    <row r="92" spans="1:43" ht="25.35" customHeight="1" x14ac:dyDescent="0.15">
      <c r="A92" s="621"/>
      <c r="B92" s="147"/>
      <c r="C92" s="625" t="s">
        <v>6313</v>
      </c>
      <c r="D92" s="627" t="s">
        <v>11192</v>
      </c>
      <c r="E92" s="625" t="s">
        <v>11196</v>
      </c>
      <c r="F92" s="625" t="s">
        <v>6313</v>
      </c>
      <c r="G92" s="625" t="s">
        <v>11194</v>
      </c>
      <c r="H92" s="788"/>
      <c r="I92" s="625" t="s">
        <v>6313</v>
      </c>
      <c r="J92" s="626">
        <v>6938</v>
      </c>
      <c r="K92" s="626" t="s">
        <v>11197</v>
      </c>
      <c r="L92" s="626">
        <v>2292</v>
      </c>
      <c r="M92" s="626">
        <v>60</v>
      </c>
      <c r="N92" s="626">
        <v>53.6</v>
      </c>
      <c r="O92" s="626">
        <v>166</v>
      </c>
      <c r="P92" s="626">
        <v>6938</v>
      </c>
      <c r="Q92" s="626"/>
      <c r="R92" s="626"/>
      <c r="S92" s="625">
        <v>2012</v>
      </c>
      <c r="T92" s="627"/>
      <c r="U92" s="627"/>
      <c r="V92" s="627"/>
      <c r="W92" s="627"/>
      <c r="X92" s="627">
        <v>161</v>
      </c>
      <c r="Y92" s="627" t="s">
        <v>11187</v>
      </c>
      <c r="Z92" s="626">
        <v>4900</v>
      </c>
      <c r="AA92" s="625"/>
      <c r="AB92" s="625"/>
      <c r="AC92" s="627"/>
      <c r="AD92" s="627"/>
      <c r="AE92" s="627"/>
      <c r="AF92" s="627"/>
      <c r="AG92" s="627"/>
      <c r="AH92" s="627"/>
      <c r="AI92" s="627"/>
      <c r="AJ92" s="627"/>
      <c r="AK92" s="627"/>
      <c r="AL92" s="627"/>
      <c r="AM92" s="627"/>
      <c r="AN92" s="627"/>
      <c r="AO92" s="627"/>
      <c r="AP92" s="627"/>
      <c r="AQ92" s="627"/>
    </row>
    <row r="93" spans="1:43" ht="25.35" customHeight="1" x14ac:dyDescent="0.15">
      <c r="A93" s="621"/>
      <c r="B93" s="147"/>
      <c r="C93" s="887" t="s">
        <v>6315</v>
      </c>
      <c r="D93" s="887"/>
      <c r="E93" s="887" t="s">
        <v>11198</v>
      </c>
      <c r="F93" s="887" t="s">
        <v>6315</v>
      </c>
      <c r="G93" s="887"/>
      <c r="H93" s="887"/>
      <c r="I93" s="887" t="s">
        <v>17480</v>
      </c>
      <c r="J93" s="259">
        <v>7678</v>
      </c>
      <c r="K93" s="260">
        <v>300</v>
      </c>
      <c r="L93" s="260">
        <v>300</v>
      </c>
      <c r="M93" s="888">
        <v>20</v>
      </c>
      <c r="N93" s="888">
        <v>60</v>
      </c>
      <c r="O93" s="888">
        <v>150</v>
      </c>
      <c r="P93" s="260">
        <v>7205</v>
      </c>
      <c r="Q93" s="887"/>
      <c r="R93" s="887"/>
      <c r="S93" s="887">
        <v>2009</v>
      </c>
      <c r="T93" s="887"/>
      <c r="U93" s="887"/>
      <c r="V93" s="887"/>
      <c r="W93" s="887"/>
      <c r="X93" s="887"/>
      <c r="Y93" s="887"/>
      <c r="Z93" s="887">
        <v>464</v>
      </c>
      <c r="AA93" s="625"/>
      <c r="AB93" s="625"/>
      <c r="AC93" s="627"/>
      <c r="AD93" s="627"/>
      <c r="AE93" s="627"/>
      <c r="AF93" s="627"/>
      <c r="AG93" s="627"/>
      <c r="AH93" s="627"/>
      <c r="AI93" s="627"/>
      <c r="AJ93" s="627"/>
      <c r="AK93" s="627"/>
      <c r="AL93" s="627"/>
      <c r="AM93" s="627"/>
      <c r="AN93" s="627"/>
      <c r="AO93" s="627"/>
      <c r="AP93" s="627"/>
      <c r="AQ93" s="627"/>
    </row>
    <row r="94" spans="1:43" s="575" customFormat="1" ht="25.35" customHeight="1" x14ac:dyDescent="0.3">
      <c r="A94" s="934"/>
      <c r="B94" s="669" t="s">
        <v>58</v>
      </c>
      <c r="C94" s="670" t="s">
        <v>1005</v>
      </c>
      <c r="D94" s="666"/>
      <c r="E94" s="676">
        <f>COUNTA(E95:E96)</f>
        <v>2</v>
      </c>
      <c r="F94" s="665"/>
      <c r="G94" s="665">
        <f>SUM(G95:G96)</f>
        <v>0</v>
      </c>
      <c r="H94" s="665">
        <f>SUM(H95:H96)</f>
        <v>0</v>
      </c>
      <c r="I94" s="666"/>
      <c r="J94" s="814">
        <f>SUM(J95:J96)</f>
        <v>26263</v>
      </c>
      <c r="K94" s="814">
        <f>SUM(K95:K96)</f>
        <v>1021.31</v>
      </c>
      <c r="L94" s="814">
        <f>SUM(L95:L96)</f>
        <v>2104.31</v>
      </c>
      <c r="M94" s="665"/>
      <c r="N94" s="665"/>
      <c r="O94" s="665"/>
      <c r="P94" s="665"/>
      <c r="Q94" s="665"/>
      <c r="R94" s="666"/>
      <c r="S94" s="678"/>
      <c r="T94" s="665"/>
      <c r="U94" s="666"/>
      <c r="V94" s="1251"/>
      <c r="W94" s="1251"/>
      <c r="X94" s="1251"/>
      <c r="Y94" s="1251"/>
      <c r="Z94" s="1173"/>
      <c r="AA94" s="1173"/>
      <c r="AB94" s="1173"/>
      <c r="AC94" s="1173"/>
      <c r="AD94" s="1173"/>
      <c r="AE94" s="1173"/>
      <c r="AF94" s="1173"/>
      <c r="AG94" s="1173"/>
      <c r="AH94" s="1173"/>
      <c r="AI94" s="1173"/>
      <c r="AJ94" s="1173"/>
      <c r="AK94" s="1173"/>
      <c r="AL94" s="1173"/>
      <c r="AM94" s="1173"/>
      <c r="AN94" s="1173"/>
      <c r="AO94" s="1173"/>
      <c r="AP94" s="1173"/>
      <c r="AQ94" s="1173"/>
    </row>
    <row r="95" spans="1:43" ht="25.35" customHeight="1" x14ac:dyDescent="0.15">
      <c r="A95" s="621"/>
      <c r="B95" s="179"/>
      <c r="C95" s="625" t="s">
        <v>6880</v>
      </c>
      <c r="D95" s="627"/>
      <c r="E95" s="625" t="s">
        <v>11211</v>
      </c>
      <c r="F95" s="625" t="s">
        <v>6880</v>
      </c>
      <c r="G95" s="625"/>
      <c r="H95" s="625"/>
      <c r="I95" s="625" t="s">
        <v>15093</v>
      </c>
      <c r="J95" s="626">
        <v>16267</v>
      </c>
      <c r="K95" s="626">
        <v>465</v>
      </c>
      <c r="L95" s="626">
        <v>1423</v>
      </c>
      <c r="M95" s="626">
        <v>42</v>
      </c>
      <c r="N95" s="626">
        <v>36</v>
      </c>
      <c r="O95" s="626">
        <v>180</v>
      </c>
      <c r="P95" s="626">
        <v>6480</v>
      </c>
      <c r="Q95" s="626"/>
      <c r="R95" s="626"/>
      <c r="S95" s="625">
        <v>2009</v>
      </c>
      <c r="T95" s="604"/>
      <c r="U95" s="604"/>
      <c r="V95" s="604"/>
      <c r="W95" s="604"/>
      <c r="X95" s="604"/>
      <c r="Y95" s="604"/>
      <c r="Z95" s="458">
        <v>3405</v>
      </c>
      <c r="AA95" s="293"/>
      <c r="AB95" s="293"/>
      <c r="AC95" s="376"/>
      <c r="AD95" s="604"/>
      <c r="AE95" s="604"/>
      <c r="AF95" s="604"/>
      <c r="AG95" s="604"/>
      <c r="AH95" s="604"/>
      <c r="AI95" s="604"/>
      <c r="AJ95" s="604"/>
      <c r="AK95" s="604"/>
      <c r="AL95" s="604"/>
      <c r="AM95" s="604"/>
      <c r="AN95" s="604"/>
      <c r="AO95" s="604"/>
      <c r="AP95" s="604"/>
      <c r="AQ95" s="604"/>
    </row>
    <row r="96" spans="1:43" ht="25.35" customHeight="1" x14ac:dyDescent="0.2">
      <c r="A96" s="621"/>
      <c r="B96" s="179"/>
      <c r="C96" s="613" t="s">
        <v>6856</v>
      </c>
      <c r="D96" s="613"/>
      <c r="E96" s="613" t="s">
        <v>15094</v>
      </c>
      <c r="F96" s="613" t="s">
        <v>6856</v>
      </c>
      <c r="G96" s="613"/>
      <c r="H96" s="788"/>
      <c r="I96" s="613" t="s">
        <v>15095</v>
      </c>
      <c r="J96" s="614">
        <v>9996</v>
      </c>
      <c r="K96" s="614">
        <v>556.30999999999995</v>
      </c>
      <c r="L96" s="614">
        <v>681.31</v>
      </c>
      <c r="M96" s="626">
        <v>20</v>
      </c>
      <c r="N96" s="626">
        <v>50</v>
      </c>
      <c r="O96" s="626">
        <v>100</v>
      </c>
      <c r="P96" s="626">
        <v>4000</v>
      </c>
      <c r="Q96" s="829" t="s">
        <v>417</v>
      </c>
      <c r="R96" s="626" t="s">
        <v>417</v>
      </c>
      <c r="S96" s="625">
        <v>2019</v>
      </c>
      <c r="T96" s="613"/>
      <c r="U96" s="627"/>
      <c r="V96" s="627"/>
      <c r="W96" s="627"/>
      <c r="X96" s="627"/>
      <c r="Y96" s="627"/>
      <c r="Z96" s="614">
        <v>2800</v>
      </c>
      <c r="AA96" s="625"/>
      <c r="AB96" s="625"/>
      <c r="AC96" s="627"/>
      <c r="AD96" s="627"/>
      <c r="AE96" s="627"/>
      <c r="AF96" s="627"/>
      <c r="AG96" s="627"/>
      <c r="AH96" s="627"/>
      <c r="AI96" s="627"/>
      <c r="AJ96" s="627"/>
      <c r="AK96" s="627"/>
      <c r="AL96" s="627"/>
      <c r="AM96" s="627"/>
      <c r="AN96" s="627"/>
      <c r="AO96" s="627"/>
      <c r="AP96" s="627"/>
      <c r="AQ96" s="766"/>
    </row>
    <row r="97" spans="1:43" s="575" customFormat="1" ht="25.35" customHeight="1" x14ac:dyDescent="0.15">
      <c r="A97" s="569"/>
      <c r="B97" s="1253" t="s">
        <v>60</v>
      </c>
      <c r="C97" s="231" t="s">
        <v>55</v>
      </c>
      <c r="D97" s="231"/>
      <c r="E97" s="545">
        <f>COUNTA(E98:E105)</f>
        <v>8</v>
      </c>
      <c r="F97" s="231"/>
      <c r="G97" s="231"/>
      <c r="H97" s="1252"/>
      <c r="I97" s="231"/>
      <c r="J97" s="241">
        <f>SUM(J98:J105)</f>
        <v>50434</v>
      </c>
      <c r="K97" s="241">
        <f t="shared" ref="K97:L97" si="5">SUM(K98:K105)</f>
        <v>5649.5099999999993</v>
      </c>
      <c r="L97" s="241">
        <f t="shared" si="5"/>
        <v>7640.72</v>
      </c>
      <c r="M97" s="241"/>
      <c r="N97" s="241"/>
      <c r="O97" s="241"/>
      <c r="P97" s="241"/>
      <c r="Q97" s="241"/>
      <c r="R97" s="241"/>
      <c r="S97" s="231"/>
      <c r="T97" s="240"/>
      <c r="U97" s="240"/>
      <c r="V97" s="240"/>
      <c r="W97" s="240"/>
      <c r="X97" s="240"/>
      <c r="Y97" s="240"/>
      <c r="Z97" s="241"/>
      <c r="AA97" s="231"/>
      <c r="AB97" s="231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  <c r="AN97" s="240"/>
      <c r="AO97" s="240"/>
      <c r="AP97" s="240"/>
      <c r="AQ97" s="240"/>
    </row>
    <row r="98" spans="1:43" ht="25.35" customHeight="1" x14ac:dyDescent="0.15">
      <c r="A98" s="361"/>
      <c r="B98" s="147"/>
      <c r="C98" s="232" t="s">
        <v>322</v>
      </c>
      <c r="D98" s="148"/>
      <c r="E98" s="232" t="s">
        <v>11202</v>
      </c>
      <c r="F98" s="232" t="s">
        <v>322</v>
      </c>
      <c r="G98" s="232"/>
      <c r="H98" s="419"/>
      <c r="I98" s="232" t="s">
        <v>322</v>
      </c>
      <c r="J98" s="250">
        <v>3592</v>
      </c>
      <c r="K98" s="250">
        <v>2766</v>
      </c>
      <c r="L98" s="250">
        <v>3592</v>
      </c>
      <c r="M98" s="250">
        <v>48</v>
      </c>
      <c r="N98" s="250">
        <v>80</v>
      </c>
      <c r="O98" s="250">
        <v>210</v>
      </c>
      <c r="P98" s="250">
        <v>16800</v>
      </c>
      <c r="Q98" s="250"/>
      <c r="R98" s="518"/>
      <c r="S98" s="232">
        <v>2010</v>
      </c>
      <c r="T98" s="148"/>
      <c r="U98" s="148"/>
      <c r="V98" s="148"/>
      <c r="W98" s="148"/>
      <c r="X98" s="148"/>
      <c r="Y98" s="148"/>
      <c r="Z98" s="250"/>
      <c r="AA98" s="232"/>
      <c r="AB98" s="232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</row>
    <row r="99" spans="1:43" ht="25.35" customHeight="1" x14ac:dyDescent="0.15">
      <c r="A99" s="361"/>
      <c r="B99" s="147"/>
      <c r="C99" s="232" t="s">
        <v>785</v>
      </c>
      <c r="D99" s="148"/>
      <c r="E99" s="232" t="s">
        <v>11203</v>
      </c>
      <c r="F99" s="232" t="s">
        <v>785</v>
      </c>
      <c r="G99" s="232"/>
      <c r="H99" s="419"/>
      <c r="I99" s="232" t="s">
        <v>8194</v>
      </c>
      <c r="J99" s="144">
        <v>536</v>
      </c>
      <c r="K99" s="144">
        <v>395</v>
      </c>
      <c r="L99" s="144">
        <v>536</v>
      </c>
      <c r="M99" s="144">
        <v>10</v>
      </c>
      <c r="N99" s="144">
        <v>5</v>
      </c>
      <c r="O99" s="144">
        <v>18</v>
      </c>
      <c r="P99" s="144">
        <v>90</v>
      </c>
      <c r="Q99" s="144">
        <v>4</v>
      </c>
      <c r="R99" s="144">
        <v>168</v>
      </c>
      <c r="S99" s="232">
        <v>2003</v>
      </c>
      <c r="T99" s="148"/>
      <c r="U99" s="148"/>
      <c r="V99" s="148"/>
      <c r="W99" s="148"/>
      <c r="X99" s="148"/>
      <c r="Y99" s="148"/>
      <c r="Z99" s="144">
        <v>1070</v>
      </c>
      <c r="AA99" s="232"/>
      <c r="AB99" s="232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 t="s">
        <v>11204</v>
      </c>
    </row>
    <row r="100" spans="1:43" ht="25.35" customHeight="1" x14ac:dyDescent="0.15">
      <c r="A100" s="361"/>
      <c r="B100" s="147"/>
      <c r="C100" s="232" t="s">
        <v>768</v>
      </c>
      <c r="D100" s="148"/>
      <c r="E100" s="232" t="s">
        <v>11205</v>
      </c>
      <c r="F100" s="232" t="s">
        <v>768</v>
      </c>
      <c r="G100" s="232"/>
      <c r="H100" s="419"/>
      <c r="I100" s="232" t="s">
        <v>1170</v>
      </c>
      <c r="J100" s="144">
        <v>21104</v>
      </c>
      <c r="K100" s="144">
        <v>885</v>
      </c>
      <c r="L100" s="144">
        <v>1867</v>
      </c>
      <c r="M100" s="144">
        <v>40</v>
      </c>
      <c r="N100" s="144">
        <v>54</v>
      </c>
      <c r="O100" s="144">
        <v>220</v>
      </c>
      <c r="P100" s="144">
        <v>11340</v>
      </c>
      <c r="Q100" s="144">
        <v>3</v>
      </c>
      <c r="R100" s="144"/>
      <c r="S100" s="232">
        <v>2007</v>
      </c>
      <c r="T100" s="148"/>
      <c r="U100" s="148"/>
      <c r="V100" s="148"/>
      <c r="W100" s="148"/>
      <c r="X100" s="148"/>
      <c r="Y100" s="148"/>
      <c r="Z100" s="144">
        <v>3030</v>
      </c>
      <c r="AA100" s="232"/>
      <c r="AB100" s="232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</row>
    <row r="101" spans="1:43" ht="25.35" customHeight="1" x14ac:dyDescent="0.15">
      <c r="A101" s="361"/>
      <c r="B101" s="147"/>
      <c r="C101" s="232" t="s">
        <v>2099</v>
      </c>
      <c r="D101" s="148" t="s">
        <v>7394</v>
      </c>
      <c r="E101" s="232" t="s">
        <v>11206</v>
      </c>
      <c r="F101" s="232" t="s">
        <v>2099</v>
      </c>
      <c r="G101" s="232" t="s">
        <v>7396</v>
      </c>
      <c r="H101" s="419" t="s">
        <v>7397</v>
      </c>
      <c r="I101" s="232" t="s">
        <v>11207</v>
      </c>
      <c r="J101" s="144">
        <v>300</v>
      </c>
      <c r="K101" s="144">
        <v>258</v>
      </c>
      <c r="L101" s="144">
        <v>300.22000000000003</v>
      </c>
      <c r="M101" s="144">
        <v>10</v>
      </c>
      <c r="N101" s="144">
        <v>33</v>
      </c>
      <c r="O101" s="144">
        <v>100</v>
      </c>
      <c r="P101" s="144">
        <v>3300</v>
      </c>
      <c r="Q101" s="144"/>
      <c r="R101" s="144"/>
      <c r="S101" s="232">
        <v>2008</v>
      </c>
      <c r="T101" s="148"/>
      <c r="U101" s="148"/>
      <c r="V101" s="148"/>
      <c r="W101" s="148"/>
      <c r="X101" s="148"/>
      <c r="Y101" s="148" t="s">
        <v>11187</v>
      </c>
      <c r="Z101" s="144">
        <v>800</v>
      </c>
      <c r="AA101" s="232"/>
      <c r="AB101" s="232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</row>
    <row r="102" spans="1:43" ht="25.35" customHeight="1" x14ac:dyDescent="0.15">
      <c r="A102" s="361"/>
      <c r="B102" s="147"/>
      <c r="C102" s="232" t="s">
        <v>7399</v>
      </c>
      <c r="D102" s="148" t="s">
        <v>11208</v>
      </c>
      <c r="E102" s="232" t="s">
        <v>11209</v>
      </c>
      <c r="F102" s="232" t="s">
        <v>7399</v>
      </c>
      <c r="G102" s="232" t="s">
        <v>11210</v>
      </c>
      <c r="H102" s="419"/>
      <c r="I102" s="232" t="s">
        <v>1170</v>
      </c>
      <c r="J102" s="144">
        <v>10807</v>
      </c>
      <c r="K102" s="144">
        <v>259.98</v>
      </c>
      <c r="L102" s="144">
        <v>260</v>
      </c>
      <c r="M102" s="144">
        <v>10</v>
      </c>
      <c r="N102" s="144">
        <v>30</v>
      </c>
      <c r="O102" s="144">
        <v>90</v>
      </c>
      <c r="P102" s="144">
        <v>3688</v>
      </c>
      <c r="Q102" s="144">
        <v>3</v>
      </c>
      <c r="R102" s="144">
        <v>5760</v>
      </c>
      <c r="S102" s="232">
        <v>2003</v>
      </c>
      <c r="T102" s="148">
        <v>405</v>
      </c>
      <c r="U102" s="148">
        <v>23</v>
      </c>
      <c r="V102" s="148"/>
      <c r="W102" s="148"/>
      <c r="X102" s="148"/>
      <c r="Y102" s="148"/>
      <c r="Z102" s="144">
        <v>585</v>
      </c>
      <c r="AA102" s="232">
        <v>2003</v>
      </c>
      <c r="AB102" s="232"/>
      <c r="AC102" s="148"/>
      <c r="AD102" s="148"/>
      <c r="AE102" s="148"/>
      <c r="AF102" s="148"/>
      <c r="AG102" s="148">
        <v>0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</row>
    <row r="103" spans="1:43" ht="25.35" customHeight="1" x14ac:dyDescent="0.15">
      <c r="A103" s="361" t="s">
        <v>156</v>
      </c>
      <c r="B103" s="147"/>
      <c r="C103" s="232" t="s">
        <v>7399</v>
      </c>
      <c r="D103" s="148"/>
      <c r="E103" s="232" t="s">
        <v>13794</v>
      </c>
      <c r="F103" s="232" t="s">
        <v>7399</v>
      </c>
      <c r="G103" s="232"/>
      <c r="H103" s="419"/>
      <c r="I103" s="232" t="s">
        <v>1170</v>
      </c>
      <c r="J103" s="144">
        <v>1346</v>
      </c>
      <c r="K103" s="144">
        <v>265</v>
      </c>
      <c r="L103" s="144">
        <v>265</v>
      </c>
      <c r="M103" s="144">
        <v>3</v>
      </c>
      <c r="N103" s="144">
        <v>15</v>
      </c>
      <c r="O103" s="144">
        <v>30</v>
      </c>
      <c r="P103" s="144">
        <v>300</v>
      </c>
      <c r="Q103" s="144">
        <v>0</v>
      </c>
      <c r="R103" s="144">
        <v>0</v>
      </c>
      <c r="S103" s="232">
        <v>2014</v>
      </c>
      <c r="T103" s="148"/>
      <c r="U103" s="148"/>
      <c r="V103" s="148"/>
      <c r="W103" s="148"/>
      <c r="X103" s="148"/>
      <c r="Y103" s="148"/>
      <c r="Z103" s="144">
        <v>45</v>
      </c>
      <c r="AA103" s="232"/>
      <c r="AB103" s="232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232"/>
    </row>
    <row r="104" spans="1:43" s="1067" customFormat="1" ht="25.35" customHeight="1" x14ac:dyDescent="0.15">
      <c r="A104" s="1630" t="s">
        <v>156</v>
      </c>
      <c r="B104" s="147"/>
      <c r="C104" s="261" t="s">
        <v>7399</v>
      </c>
      <c r="D104" s="410"/>
      <c r="E104" s="261" t="s">
        <v>17884</v>
      </c>
      <c r="F104" s="261" t="s">
        <v>7399</v>
      </c>
      <c r="G104" s="261"/>
      <c r="H104" s="1631"/>
      <c r="I104" s="261" t="s">
        <v>1170</v>
      </c>
      <c r="J104" s="411">
        <v>1778</v>
      </c>
      <c r="K104" s="1358">
        <v>134.53</v>
      </c>
      <c r="L104" s="1358">
        <v>134.5</v>
      </c>
      <c r="M104" s="1358">
        <v>6</v>
      </c>
      <c r="N104" s="1358">
        <v>20</v>
      </c>
      <c r="O104" s="411">
        <v>50</v>
      </c>
      <c r="P104" s="1358">
        <v>1200</v>
      </c>
      <c r="Q104" s="411">
        <v>0</v>
      </c>
      <c r="R104" s="411">
        <v>0</v>
      </c>
      <c r="S104" s="261">
        <v>2022</v>
      </c>
      <c r="T104" s="410"/>
      <c r="U104" s="410"/>
      <c r="V104" s="410"/>
      <c r="W104" s="410"/>
      <c r="X104" s="410"/>
      <c r="Y104" s="410"/>
      <c r="Z104" s="411">
        <v>600</v>
      </c>
      <c r="AA104" s="261"/>
      <c r="AB104" s="261"/>
      <c r="AC104" s="410"/>
      <c r="AD104" s="410"/>
      <c r="AE104" s="410"/>
      <c r="AF104" s="410"/>
      <c r="AG104" s="410"/>
      <c r="AH104" s="410"/>
      <c r="AI104" s="410"/>
      <c r="AJ104" s="410"/>
      <c r="AK104" s="410"/>
      <c r="AL104" s="410"/>
      <c r="AM104" s="410"/>
      <c r="AN104" s="410"/>
      <c r="AO104" s="410"/>
      <c r="AP104" s="410"/>
      <c r="AQ104" s="410" t="s">
        <v>17885</v>
      </c>
    </row>
    <row r="105" spans="1:43" ht="25.35" customHeight="1" x14ac:dyDescent="0.15">
      <c r="A105" s="178" t="s">
        <v>156</v>
      </c>
      <c r="B105" s="293"/>
      <c r="C105" s="232" t="s">
        <v>7399</v>
      </c>
      <c r="D105" s="148"/>
      <c r="E105" s="232" t="s">
        <v>13795</v>
      </c>
      <c r="F105" s="232" t="s">
        <v>7399</v>
      </c>
      <c r="G105" s="232"/>
      <c r="H105" s="419"/>
      <c r="I105" s="232" t="s">
        <v>1170</v>
      </c>
      <c r="J105" s="144">
        <v>10971</v>
      </c>
      <c r="K105" s="144">
        <v>686</v>
      </c>
      <c r="L105" s="144">
        <v>686</v>
      </c>
      <c r="M105" s="144">
        <v>4</v>
      </c>
      <c r="N105" s="144">
        <v>13.5</v>
      </c>
      <c r="O105" s="144">
        <v>49</v>
      </c>
      <c r="P105" s="144">
        <v>686</v>
      </c>
      <c r="Q105" s="144">
        <v>0</v>
      </c>
      <c r="R105" s="144">
        <v>0</v>
      </c>
      <c r="S105" s="232">
        <v>2019</v>
      </c>
      <c r="T105" s="148"/>
      <c r="U105" s="148"/>
      <c r="V105" s="148"/>
      <c r="W105" s="148"/>
      <c r="X105" s="148"/>
      <c r="Y105" s="148"/>
      <c r="Z105" s="144">
        <v>128</v>
      </c>
      <c r="AA105" s="232"/>
      <c r="AB105" s="232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</row>
    <row r="106" spans="1:43" s="575" customFormat="1" ht="25.35" customHeight="1" x14ac:dyDescent="0.15">
      <c r="A106" s="1184"/>
      <c r="B106" s="669" t="s">
        <v>9441</v>
      </c>
      <c r="C106" s="231" t="s">
        <v>55</v>
      </c>
      <c r="D106" s="240"/>
      <c r="E106" s="545">
        <f>COUNTA(E107:E108)</f>
        <v>2</v>
      </c>
      <c r="F106" s="231"/>
      <c r="G106" s="231"/>
      <c r="H106" s="1252"/>
      <c r="I106" s="231"/>
      <c r="J106" s="241">
        <f>SUM(J107:J108)</f>
        <v>30876</v>
      </c>
      <c r="K106" s="241">
        <f>SUM(K107:K108)</f>
        <v>270</v>
      </c>
      <c r="L106" s="241">
        <f>SUM(L107:L108)</f>
        <v>270</v>
      </c>
      <c r="M106" s="241"/>
      <c r="N106" s="241"/>
      <c r="O106" s="241"/>
      <c r="P106" s="241"/>
      <c r="Q106" s="241"/>
      <c r="R106" s="241"/>
      <c r="S106" s="231"/>
      <c r="T106" s="240"/>
      <c r="U106" s="240"/>
      <c r="V106" s="240"/>
      <c r="W106" s="240"/>
      <c r="X106" s="240"/>
      <c r="Y106" s="240"/>
      <c r="Z106" s="241"/>
      <c r="AA106" s="231"/>
      <c r="AB106" s="231"/>
      <c r="AC106" s="240"/>
      <c r="AD106" s="240"/>
      <c r="AE106" s="240"/>
      <c r="AF106" s="240"/>
      <c r="AG106" s="240"/>
      <c r="AH106" s="240"/>
      <c r="AI106" s="240"/>
      <c r="AJ106" s="240"/>
      <c r="AK106" s="240"/>
      <c r="AL106" s="240"/>
      <c r="AM106" s="240"/>
      <c r="AN106" s="240"/>
      <c r="AO106" s="240"/>
      <c r="AP106" s="240"/>
      <c r="AQ106" s="240"/>
    </row>
    <row r="107" spans="1:43" ht="25.35" customHeight="1" x14ac:dyDescent="0.15">
      <c r="A107" s="216"/>
      <c r="B107" s="147"/>
      <c r="C107" s="232" t="s">
        <v>8337</v>
      </c>
      <c r="D107" s="148" t="s">
        <v>9448</v>
      </c>
      <c r="E107" s="232" t="s">
        <v>9449</v>
      </c>
      <c r="F107" s="232" t="s">
        <v>8339</v>
      </c>
      <c r="G107" s="232" t="s">
        <v>9450</v>
      </c>
      <c r="H107" s="419"/>
      <c r="I107" s="232" t="s">
        <v>8546</v>
      </c>
      <c r="J107" s="144">
        <v>23140</v>
      </c>
      <c r="K107" s="144">
        <v>270</v>
      </c>
      <c r="L107" s="144">
        <v>270</v>
      </c>
      <c r="M107" s="144">
        <v>9</v>
      </c>
      <c r="N107" s="144">
        <v>24</v>
      </c>
      <c r="O107" s="144">
        <v>60</v>
      </c>
      <c r="P107" s="144">
        <v>1440</v>
      </c>
      <c r="Q107" s="144"/>
      <c r="R107" s="144"/>
      <c r="S107" s="232">
        <v>1996</v>
      </c>
      <c r="T107" s="148"/>
      <c r="U107" s="148"/>
      <c r="V107" s="148" t="s">
        <v>7959</v>
      </c>
      <c r="W107" s="148"/>
      <c r="X107" s="148"/>
      <c r="Y107" s="148"/>
      <c r="Z107" s="144">
        <v>200</v>
      </c>
      <c r="AA107" s="232"/>
      <c r="AB107" s="232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</row>
    <row r="108" spans="1:43" ht="25.35" customHeight="1" x14ac:dyDescent="0.2">
      <c r="B108" s="293"/>
      <c r="C108" s="232" t="s">
        <v>8352</v>
      </c>
      <c r="D108" s="232" t="s">
        <v>9448</v>
      </c>
      <c r="E108" s="232" t="s">
        <v>14143</v>
      </c>
      <c r="F108" s="232" t="s">
        <v>8339</v>
      </c>
      <c r="G108" s="232" t="s">
        <v>9450</v>
      </c>
      <c r="H108" s="419"/>
      <c r="I108" s="232" t="s">
        <v>8355</v>
      </c>
      <c r="J108" s="144">
        <v>7736</v>
      </c>
      <c r="K108" s="144"/>
      <c r="L108" s="144"/>
      <c r="M108" s="144"/>
      <c r="N108" s="144">
        <v>32</v>
      </c>
      <c r="O108" s="144">
        <v>52</v>
      </c>
      <c r="P108" s="144">
        <v>1749</v>
      </c>
      <c r="Q108" s="144"/>
      <c r="R108" s="144"/>
      <c r="S108" s="232">
        <v>2018</v>
      </c>
      <c r="T108" s="148"/>
      <c r="U108" s="148"/>
      <c r="V108" s="148" t="s">
        <v>7959</v>
      </c>
      <c r="W108" s="148"/>
      <c r="X108" s="148"/>
      <c r="Y108" s="148"/>
      <c r="Z108" s="144">
        <v>1000</v>
      </c>
      <c r="AA108" s="232"/>
      <c r="AB108" s="232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368"/>
    </row>
  </sheetData>
  <mergeCells count="26">
    <mergeCell ref="B1:E1"/>
    <mergeCell ref="S1:AQ1"/>
    <mergeCell ref="F2:F4"/>
    <mergeCell ref="G2:G4"/>
    <mergeCell ref="I2:I4"/>
    <mergeCell ref="J2:J4"/>
    <mergeCell ref="AQ2:AQ4"/>
    <mergeCell ref="L2:L4"/>
    <mergeCell ref="M2:R2"/>
    <mergeCell ref="S2:S4"/>
    <mergeCell ref="M3:P3"/>
    <mergeCell ref="Q3:R3"/>
    <mergeCell ref="AM3:AP3"/>
    <mergeCell ref="AA2:AB2"/>
    <mergeCell ref="AC2:AP2"/>
    <mergeCell ref="AA3:AA4"/>
    <mergeCell ref="AB3:AB4"/>
    <mergeCell ref="AC3:AG3"/>
    <mergeCell ref="AH3:AL3"/>
    <mergeCell ref="K2:K4"/>
    <mergeCell ref="T2:Z4"/>
    <mergeCell ref="A2:A4"/>
    <mergeCell ref="B2:B4"/>
    <mergeCell ref="C2:C4"/>
    <mergeCell ref="D2:D4"/>
    <mergeCell ref="E2:E4"/>
  </mergeCells>
  <phoneticPr fontId="3" type="noConversion"/>
  <hyperlinks>
    <hyperlink ref="G18" r:id="rId1" xr:uid="{00000000-0004-0000-1700-000000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91" orientation="landscape" horizontalDpi="300" verticalDpi="300" r:id="rId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FF"/>
  </sheetPr>
  <dimension ref="A1:BA18"/>
  <sheetViews>
    <sheetView view="pageBreakPreview" topLeftCell="B1" zoomScaleNormal="85" zoomScaleSheetLayoutView="100" workbookViewId="0">
      <pane ySplit="5" topLeftCell="A6" activePane="bottomLeft" state="frozen"/>
      <selection activeCell="A17" sqref="A17:L17"/>
      <selection pane="bottomLeft" activeCell="BF24" sqref="BF24"/>
    </sheetView>
  </sheetViews>
  <sheetFormatPr defaultColWidth="8.88671875" defaultRowHeight="10.5" x14ac:dyDescent="0.15"/>
  <cols>
    <col min="1" max="1" width="0" style="5" hidden="1" customWidth="1"/>
    <col min="2" max="2" width="4.33203125" style="13" customWidth="1"/>
    <col min="3" max="3" width="5.44140625" style="5" customWidth="1"/>
    <col min="4" max="4" width="0" style="5" hidden="1" customWidth="1"/>
    <col min="5" max="5" width="13.6640625" style="10" customWidth="1"/>
    <col min="6" max="6" width="6.6640625" style="5" bestFit="1" customWidth="1"/>
    <col min="7" max="8" width="0" style="5" hidden="1" customWidth="1"/>
    <col min="9" max="9" width="10.109375" style="5" customWidth="1"/>
    <col min="10" max="10" width="9.33203125" style="7" bestFit="1" customWidth="1"/>
    <col min="11" max="11" width="6" style="7" customWidth="1"/>
    <col min="12" max="12" width="7.109375" style="7" bestFit="1" customWidth="1"/>
    <col min="13" max="13" width="6.6640625" style="5" customWidth="1"/>
    <col min="14" max="15" width="5.109375" style="7" customWidth="1"/>
    <col min="16" max="16" width="7.6640625" style="7" customWidth="1"/>
    <col min="17" max="17" width="3.88671875" style="7" customWidth="1"/>
    <col min="18" max="18" width="4.77734375" style="7" hidden="1" customWidth="1"/>
    <col min="19" max="19" width="4.33203125" style="7" customWidth="1"/>
    <col min="20" max="20" width="5.33203125" style="13" customWidth="1"/>
    <col min="21" max="22" width="0" style="13" hidden="1" customWidth="1"/>
    <col min="23" max="23" width="5.33203125" style="13" customWidth="1"/>
    <col min="24" max="29" width="0" style="5" hidden="1" customWidth="1"/>
    <col min="30" max="30" width="6.21875" style="7" customWidth="1"/>
    <col min="31" max="52" width="0" style="5" hidden="1" customWidth="1"/>
    <col min="53" max="53" width="8.21875" style="5" customWidth="1"/>
    <col min="54" max="16384" width="8.88671875" style="5"/>
  </cols>
  <sheetData>
    <row r="1" spans="1:53" ht="22.9" customHeight="1" x14ac:dyDescent="0.15">
      <c r="B1" s="1829" t="s">
        <v>87</v>
      </c>
      <c r="C1" s="1829"/>
      <c r="D1" s="1829"/>
      <c r="E1" s="1829"/>
      <c r="W1" s="1823" t="s">
        <v>276</v>
      </c>
      <c r="X1" s="1823"/>
      <c r="Y1" s="1823"/>
      <c r="Z1" s="1823"/>
      <c r="AA1" s="1823"/>
      <c r="AB1" s="1823"/>
      <c r="AC1" s="1823"/>
      <c r="AD1" s="1823"/>
      <c r="AE1" s="1823"/>
      <c r="AF1" s="1823"/>
      <c r="AG1" s="1823"/>
      <c r="AH1" s="1823"/>
      <c r="AI1" s="1823"/>
      <c r="AJ1" s="1823"/>
      <c r="AK1" s="1823"/>
      <c r="AL1" s="1823"/>
      <c r="AM1" s="1823"/>
      <c r="AN1" s="1823"/>
      <c r="AO1" s="1823"/>
      <c r="AP1" s="1823"/>
      <c r="AQ1" s="1823"/>
      <c r="AR1" s="1823"/>
      <c r="AS1" s="1823"/>
      <c r="AT1" s="1823"/>
      <c r="AU1" s="1823"/>
      <c r="AV1" s="1823"/>
      <c r="AW1" s="1823"/>
      <c r="AX1" s="1823"/>
      <c r="AY1" s="1823"/>
      <c r="AZ1" s="1823"/>
      <c r="BA1" s="1823"/>
    </row>
    <row r="2" spans="1:53" ht="24.95" customHeight="1" x14ac:dyDescent="0.15">
      <c r="A2" s="1906" t="s">
        <v>86</v>
      </c>
      <c r="B2" s="1856" t="s">
        <v>396</v>
      </c>
      <c r="C2" s="1856" t="s">
        <v>397</v>
      </c>
      <c r="D2" s="1854" t="s">
        <v>398</v>
      </c>
      <c r="E2" s="1854" t="s">
        <v>399</v>
      </c>
      <c r="F2" s="1854" t="s">
        <v>400</v>
      </c>
      <c r="G2" s="1854" t="s">
        <v>401</v>
      </c>
      <c r="H2" s="238"/>
      <c r="I2" s="1854" t="s">
        <v>402</v>
      </c>
      <c r="J2" s="1854" t="s">
        <v>405</v>
      </c>
      <c r="K2" s="1854" t="s">
        <v>1950</v>
      </c>
      <c r="L2" s="1854" t="s">
        <v>407</v>
      </c>
      <c r="M2" s="1854" t="s">
        <v>408</v>
      </c>
      <c r="N2" s="1854"/>
      <c r="O2" s="1854"/>
      <c r="P2" s="1854"/>
      <c r="Q2" s="1854"/>
      <c r="R2" s="1854" t="s">
        <v>409</v>
      </c>
      <c r="S2" s="1854"/>
      <c r="T2" s="1854"/>
      <c r="U2" s="1854"/>
      <c r="V2" s="1854" t="s">
        <v>431</v>
      </c>
      <c r="W2" s="1854" t="s">
        <v>164</v>
      </c>
      <c r="X2" s="1856" t="s">
        <v>91</v>
      </c>
      <c r="Y2" s="1856"/>
      <c r="Z2" s="1856"/>
      <c r="AA2" s="1856"/>
      <c r="AB2" s="1856"/>
      <c r="AC2" s="1856"/>
      <c r="AD2" s="1856"/>
      <c r="AE2" s="1854" t="s">
        <v>411</v>
      </c>
      <c r="AF2" s="1854"/>
      <c r="AG2" s="1854" t="s">
        <v>412</v>
      </c>
      <c r="AH2" s="1854"/>
      <c r="AI2" s="1854"/>
      <c r="AJ2" s="1854"/>
      <c r="AK2" s="1854"/>
      <c r="AL2" s="1855"/>
      <c r="AM2" s="1854" t="s">
        <v>413</v>
      </c>
      <c r="AN2" s="1855"/>
      <c r="AO2" s="1855"/>
      <c r="AP2" s="1855"/>
      <c r="AQ2" s="1855"/>
      <c r="AR2" s="1855"/>
      <c r="AS2" s="1855"/>
      <c r="AT2" s="1855"/>
      <c r="AU2" s="1855"/>
      <c r="AV2" s="1855"/>
      <c r="AW2" s="1855"/>
      <c r="AX2" s="1855"/>
      <c r="AY2" s="1855"/>
      <c r="AZ2" s="1855"/>
      <c r="BA2" s="1854" t="s">
        <v>414</v>
      </c>
    </row>
    <row r="3" spans="1:53" ht="23.25" customHeight="1" x14ac:dyDescent="0.15">
      <c r="A3" s="1906"/>
      <c r="B3" s="1857"/>
      <c r="C3" s="1857"/>
      <c r="D3" s="1854"/>
      <c r="E3" s="1854"/>
      <c r="F3" s="1854"/>
      <c r="G3" s="1854"/>
      <c r="H3" s="238" t="s">
        <v>469</v>
      </c>
      <c r="I3" s="1854"/>
      <c r="J3" s="1854"/>
      <c r="K3" s="1854"/>
      <c r="L3" s="1854"/>
      <c r="M3" s="1854" t="s">
        <v>74</v>
      </c>
      <c r="N3" s="239" t="s">
        <v>75</v>
      </c>
      <c r="O3" s="239" t="s">
        <v>76</v>
      </c>
      <c r="P3" s="1854" t="s">
        <v>77</v>
      </c>
      <c r="Q3" s="1854" t="s">
        <v>106</v>
      </c>
      <c r="R3" s="1854" t="s">
        <v>472</v>
      </c>
      <c r="S3" s="1854" t="s">
        <v>78</v>
      </c>
      <c r="T3" s="1854" t="s">
        <v>79</v>
      </c>
      <c r="U3" s="1854" t="s">
        <v>475</v>
      </c>
      <c r="V3" s="1854"/>
      <c r="W3" s="1854"/>
      <c r="X3" s="1857"/>
      <c r="Y3" s="1857"/>
      <c r="Z3" s="1857"/>
      <c r="AA3" s="1857"/>
      <c r="AB3" s="1857"/>
      <c r="AC3" s="1857"/>
      <c r="AD3" s="1857"/>
      <c r="AE3" s="1854" t="s">
        <v>476</v>
      </c>
      <c r="AF3" s="1854" t="s">
        <v>477</v>
      </c>
      <c r="AG3" s="1854" t="s">
        <v>478</v>
      </c>
      <c r="AH3" s="1854"/>
      <c r="AI3" s="1854" t="s">
        <v>479</v>
      </c>
      <c r="AJ3" s="1855"/>
      <c r="AK3" s="1855"/>
      <c r="AL3" s="1855" t="s">
        <v>480</v>
      </c>
      <c r="AM3" s="1854" t="s">
        <v>481</v>
      </c>
      <c r="AN3" s="1855"/>
      <c r="AO3" s="1855"/>
      <c r="AP3" s="1855"/>
      <c r="AQ3" s="1855"/>
      <c r="AR3" s="1854" t="s">
        <v>482</v>
      </c>
      <c r="AS3" s="1855"/>
      <c r="AT3" s="1855"/>
      <c r="AU3" s="1855"/>
      <c r="AV3" s="1855"/>
      <c r="AW3" s="1854" t="s">
        <v>167</v>
      </c>
      <c r="AX3" s="1855"/>
      <c r="AY3" s="1855"/>
      <c r="AZ3" s="1855"/>
      <c r="BA3" s="1854"/>
    </row>
    <row r="4" spans="1:53" ht="21" customHeight="1" x14ac:dyDescent="0.15">
      <c r="A4" s="1906"/>
      <c r="B4" s="1858"/>
      <c r="C4" s="1858"/>
      <c r="D4" s="1854"/>
      <c r="E4" s="1854"/>
      <c r="F4" s="1854"/>
      <c r="G4" s="1854"/>
      <c r="H4" s="238"/>
      <c r="I4" s="1854"/>
      <c r="J4" s="1854"/>
      <c r="K4" s="1854"/>
      <c r="L4" s="1854"/>
      <c r="M4" s="1854"/>
      <c r="N4" s="238" t="s">
        <v>80</v>
      </c>
      <c r="O4" s="238" t="s">
        <v>80</v>
      </c>
      <c r="P4" s="1854"/>
      <c r="Q4" s="1854"/>
      <c r="R4" s="1854"/>
      <c r="S4" s="1854"/>
      <c r="T4" s="1854"/>
      <c r="U4" s="1854"/>
      <c r="V4" s="1854"/>
      <c r="W4" s="1854"/>
      <c r="X4" s="1858"/>
      <c r="Y4" s="1858"/>
      <c r="Z4" s="1858"/>
      <c r="AA4" s="1858"/>
      <c r="AB4" s="1858"/>
      <c r="AC4" s="1858"/>
      <c r="AD4" s="1858"/>
      <c r="AE4" s="1854"/>
      <c r="AF4" s="1854"/>
      <c r="AG4" s="238" t="s">
        <v>170</v>
      </c>
      <c r="AH4" s="238" t="s">
        <v>171</v>
      </c>
      <c r="AI4" s="238" t="s">
        <v>170</v>
      </c>
      <c r="AJ4" s="238" t="s">
        <v>172</v>
      </c>
      <c r="AK4" s="238" t="s">
        <v>171</v>
      </c>
      <c r="AL4" s="1855"/>
      <c r="AM4" s="239" t="s">
        <v>173</v>
      </c>
      <c r="AN4" s="238" t="s">
        <v>174</v>
      </c>
      <c r="AO4" s="238" t="s">
        <v>143</v>
      </c>
      <c r="AP4" s="238" t="s">
        <v>175</v>
      </c>
      <c r="AQ4" s="238" t="s">
        <v>176</v>
      </c>
      <c r="AR4" s="238" t="s">
        <v>173</v>
      </c>
      <c r="AS4" s="238" t="s">
        <v>174</v>
      </c>
      <c r="AT4" s="238" t="s">
        <v>143</v>
      </c>
      <c r="AU4" s="238" t="s">
        <v>175</v>
      </c>
      <c r="AV4" s="238" t="s">
        <v>176</v>
      </c>
      <c r="AW4" s="238" t="s">
        <v>173</v>
      </c>
      <c r="AX4" s="238" t="s">
        <v>174</v>
      </c>
      <c r="AY4" s="238" t="s">
        <v>143</v>
      </c>
      <c r="AZ4" s="238" t="s">
        <v>175</v>
      </c>
      <c r="BA4" s="1854"/>
    </row>
    <row r="5" spans="1:53" s="1091" customFormat="1" ht="24.95" customHeight="1" x14ac:dyDescent="0.2">
      <c r="A5" s="282"/>
      <c r="B5" s="1632" t="s">
        <v>48</v>
      </c>
      <c r="C5" s="282" t="s">
        <v>1</v>
      </c>
      <c r="D5" s="282"/>
      <c r="E5" s="1087">
        <f>COUNTA(E6,E8:E9,E10,E12:E14,E16:E17,E18)</f>
        <v>10</v>
      </c>
      <c r="F5" s="282"/>
      <c r="G5" s="282"/>
      <c r="H5" s="282"/>
      <c r="I5" s="282"/>
      <c r="J5" s="1088">
        <f>SUM(J6,J8:J9,J10,J12:J14,J16:J17,J18)</f>
        <v>1197279</v>
      </c>
      <c r="K5" s="1088">
        <f>SUM(K6,K7,K10,K11,K15,K18)</f>
        <v>31075.489999999998</v>
      </c>
      <c r="L5" s="1088">
        <f>SUM(L6,L7,L10,L11,L15,L18)</f>
        <v>50886.950000000004</v>
      </c>
      <c r="M5" s="1086"/>
      <c r="N5" s="1088"/>
      <c r="O5" s="1088"/>
      <c r="P5" s="1088"/>
      <c r="Q5" s="1088"/>
      <c r="R5" s="1088"/>
      <c r="S5" s="1088"/>
      <c r="T5" s="1086"/>
      <c r="U5" s="1086"/>
      <c r="V5" s="1086"/>
      <c r="W5" s="1086"/>
      <c r="X5" s="282"/>
      <c r="Y5" s="282"/>
      <c r="Z5" s="282"/>
      <c r="AA5" s="282"/>
      <c r="AB5" s="282"/>
      <c r="AC5" s="282"/>
      <c r="AD5" s="1088"/>
      <c r="AE5" s="1086"/>
      <c r="AF5" s="1086"/>
      <c r="AG5" s="282"/>
      <c r="AH5" s="282"/>
      <c r="AI5" s="282"/>
      <c r="AJ5" s="282"/>
      <c r="AK5" s="282"/>
      <c r="AL5" s="1090"/>
      <c r="AM5" s="1090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282"/>
    </row>
    <row r="6" spans="1:53" s="1091" customFormat="1" ht="24.95" customHeight="1" x14ac:dyDescent="0.2">
      <c r="A6" s="1236" t="s">
        <v>1927</v>
      </c>
      <c r="B6" s="1237" t="s">
        <v>1973</v>
      </c>
      <c r="C6" s="1086" t="s">
        <v>794</v>
      </c>
      <c r="D6" s="1086" t="s">
        <v>1432</v>
      </c>
      <c r="E6" s="1086" t="s">
        <v>1433</v>
      </c>
      <c r="F6" s="1086" t="s">
        <v>637</v>
      </c>
      <c r="G6" s="1086" t="s">
        <v>1434</v>
      </c>
      <c r="H6" s="1238"/>
      <c r="I6" s="1086" t="s">
        <v>1435</v>
      </c>
      <c r="J6" s="1088">
        <v>25252</v>
      </c>
      <c r="K6" s="1088">
        <v>841</v>
      </c>
      <c r="L6" s="1088">
        <v>1273</v>
      </c>
      <c r="M6" s="1086" t="s">
        <v>1436</v>
      </c>
      <c r="N6" s="1088">
        <v>8</v>
      </c>
      <c r="O6" s="1088">
        <v>11</v>
      </c>
      <c r="P6" s="1088">
        <v>251020</v>
      </c>
      <c r="Q6" s="1088">
        <v>2</v>
      </c>
      <c r="R6" s="1088"/>
      <c r="S6" s="1088"/>
      <c r="T6" s="1086"/>
      <c r="U6" s="1086"/>
      <c r="V6" s="1086" t="s">
        <v>1437</v>
      </c>
      <c r="W6" s="1086">
        <v>2003</v>
      </c>
      <c r="X6" s="282"/>
      <c r="Y6" s="282">
        <v>6046000</v>
      </c>
      <c r="Z6" s="282"/>
      <c r="AA6" s="282"/>
      <c r="AB6" s="282"/>
      <c r="AC6" s="282"/>
      <c r="AD6" s="1088">
        <v>6046</v>
      </c>
      <c r="AE6" s="1086"/>
      <c r="AF6" s="1086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282"/>
    </row>
    <row r="7" spans="1:53" s="1091" customFormat="1" ht="26.25" customHeight="1" x14ac:dyDescent="0.2">
      <c r="A7" s="1239"/>
      <c r="B7" s="988" t="s">
        <v>610</v>
      </c>
      <c r="C7" s="992" t="s">
        <v>1005</v>
      </c>
      <c r="D7" s="992"/>
      <c r="E7" s="861">
        <f>COUNTA(E8:E9)</f>
        <v>2</v>
      </c>
      <c r="F7" s="992"/>
      <c r="G7" s="992"/>
      <c r="H7" s="992"/>
      <c r="I7" s="992"/>
      <c r="J7" s="886">
        <f>SUM(J8:J9)</f>
        <v>1013565</v>
      </c>
      <c r="K7" s="886">
        <f t="shared" ref="K7:L7" si="0">SUM(K8:K9)</f>
        <v>21172.45</v>
      </c>
      <c r="L7" s="886">
        <f t="shared" si="0"/>
        <v>34100.550000000003</v>
      </c>
      <c r="M7" s="989"/>
      <c r="N7" s="886"/>
      <c r="O7" s="886"/>
      <c r="P7" s="886"/>
      <c r="Q7" s="886"/>
      <c r="R7" s="886"/>
      <c r="S7" s="886"/>
      <c r="T7" s="989"/>
      <c r="U7" s="989"/>
      <c r="V7" s="989"/>
      <c r="W7" s="989"/>
      <c r="X7" s="992"/>
      <c r="Y7" s="992"/>
      <c r="Z7" s="992"/>
      <c r="AA7" s="992"/>
      <c r="AB7" s="992"/>
      <c r="AC7" s="992"/>
      <c r="AD7" s="886"/>
      <c r="AE7" s="989"/>
      <c r="AF7" s="989"/>
      <c r="AG7" s="992"/>
      <c r="AH7" s="992"/>
      <c r="AI7" s="992"/>
      <c r="AJ7" s="992"/>
      <c r="AK7" s="992"/>
      <c r="AL7" s="994"/>
      <c r="AM7" s="994"/>
      <c r="AN7" s="992"/>
      <c r="AO7" s="992"/>
      <c r="AP7" s="992"/>
      <c r="AQ7" s="992"/>
      <c r="AR7" s="992"/>
      <c r="AS7" s="992"/>
      <c r="AT7" s="992"/>
      <c r="AU7" s="992"/>
      <c r="AV7" s="992"/>
      <c r="AW7" s="992"/>
      <c r="AX7" s="992"/>
      <c r="AY7" s="992"/>
      <c r="AZ7" s="992"/>
      <c r="BA7" s="992"/>
    </row>
    <row r="8" spans="1:53" s="333" customFormat="1" ht="31.5" customHeight="1" x14ac:dyDescent="0.2">
      <c r="A8" s="825"/>
      <c r="B8" s="122"/>
      <c r="C8" s="652" t="s">
        <v>2031</v>
      </c>
      <c r="D8" s="652" t="s">
        <v>13497</v>
      </c>
      <c r="E8" s="652" t="s">
        <v>10243</v>
      </c>
      <c r="F8" s="652" t="s">
        <v>2031</v>
      </c>
      <c r="G8" s="652"/>
      <c r="H8" s="689"/>
      <c r="I8" s="652" t="s">
        <v>3253</v>
      </c>
      <c r="J8" s="691">
        <v>28655</v>
      </c>
      <c r="K8" s="691">
        <v>3443.45</v>
      </c>
      <c r="L8" s="691">
        <v>6286.55</v>
      </c>
      <c r="M8" s="652" t="s">
        <v>10244</v>
      </c>
      <c r="N8" s="691">
        <v>8</v>
      </c>
      <c r="O8" s="691"/>
      <c r="P8" s="691">
        <v>216000</v>
      </c>
      <c r="Q8" s="691">
        <v>2</v>
      </c>
      <c r="R8" s="691"/>
      <c r="S8" s="691"/>
      <c r="T8" s="652"/>
      <c r="U8" s="652"/>
      <c r="V8" s="652"/>
      <c r="W8" s="652">
        <v>2011</v>
      </c>
      <c r="X8" s="653"/>
      <c r="Y8" s="653"/>
      <c r="Z8" s="653"/>
      <c r="AA8" s="653"/>
      <c r="AB8" s="653"/>
      <c r="AC8" s="653"/>
      <c r="AD8" s="691">
        <v>11000</v>
      </c>
      <c r="AE8" s="652"/>
      <c r="AF8" s="652"/>
      <c r="AG8" s="653"/>
      <c r="AH8" s="653"/>
      <c r="AI8" s="653"/>
      <c r="AJ8" s="653"/>
      <c r="AK8" s="653"/>
      <c r="AL8" s="653"/>
      <c r="AM8" s="653"/>
      <c r="AN8" s="653"/>
      <c r="AO8" s="653"/>
      <c r="AP8" s="653"/>
      <c r="AQ8" s="653"/>
      <c r="AR8" s="653"/>
      <c r="AS8" s="653"/>
      <c r="AT8" s="653"/>
      <c r="AU8" s="653"/>
      <c r="AV8" s="653"/>
      <c r="AW8" s="653"/>
      <c r="AX8" s="653"/>
      <c r="AY8" s="653"/>
      <c r="AZ8" s="653"/>
      <c r="BA8" s="653"/>
    </row>
    <row r="9" spans="1:53" s="333" customFormat="1" ht="31.5" customHeight="1" x14ac:dyDescent="0.2">
      <c r="A9" s="825"/>
      <c r="B9" s="314"/>
      <c r="C9" s="652" t="s">
        <v>3186</v>
      </c>
      <c r="D9" s="652" t="s">
        <v>13498</v>
      </c>
      <c r="E9" s="652" t="s">
        <v>10245</v>
      </c>
      <c r="F9" s="652" t="s">
        <v>1013</v>
      </c>
      <c r="G9" s="652"/>
      <c r="H9" s="689"/>
      <c r="I9" s="652" t="s">
        <v>10246</v>
      </c>
      <c r="J9" s="691">
        <v>984910</v>
      </c>
      <c r="K9" s="691">
        <v>17729</v>
      </c>
      <c r="L9" s="691">
        <v>27814</v>
      </c>
      <c r="M9" s="652" t="s">
        <v>10247</v>
      </c>
      <c r="N9" s="691">
        <v>8</v>
      </c>
      <c r="O9" s="691">
        <v>12</v>
      </c>
      <c r="P9" s="691">
        <v>340000</v>
      </c>
      <c r="Q9" s="691">
        <v>4</v>
      </c>
      <c r="R9" s="691"/>
      <c r="S9" s="691">
        <v>2756</v>
      </c>
      <c r="T9" s="652" t="s">
        <v>499</v>
      </c>
      <c r="U9" s="652"/>
      <c r="V9" s="652"/>
      <c r="W9" s="652" t="s">
        <v>10248</v>
      </c>
      <c r="X9" s="653"/>
      <c r="Y9" s="653"/>
      <c r="Z9" s="653"/>
      <c r="AA9" s="653"/>
      <c r="AB9" s="653"/>
      <c r="AC9" s="653"/>
      <c r="AD9" s="691">
        <v>34926</v>
      </c>
      <c r="AE9" s="652"/>
      <c r="AF9" s="652"/>
      <c r="AG9" s="653"/>
      <c r="AH9" s="653"/>
      <c r="AI9" s="653"/>
      <c r="AJ9" s="653"/>
      <c r="AK9" s="653"/>
      <c r="AL9" s="653"/>
      <c r="AM9" s="653"/>
      <c r="AN9" s="653"/>
      <c r="AO9" s="653"/>
      <c r="AP9" s="653"/>
      <c r="AQ9" s="653"/>
      <c r="AR9" s="653"/>
      <c r="AS9" s="653"/>
      <c r="AT9" s="653"/>
      <c r="AU9" s="653"/>
      <c r="AV9" s="653"/>
      <c r="AW9" s="653"/>
      <c r="AX9" s="653"/>
      <c r="AY9" s="653"/>
      <c r="AZ9" s="653"/>
      <c r="BA9" s="653" t="s">
        <v>10249</v>
      </c>
    </row>
    <row r="10" spans="1:53" s="1091" customFormat="1" ht="24.95" customHeight="1" x14ac:dyDescent="0.2">
      <c r="A10" s="1239"/>
      <c r="B10" s="988" t="s">
        <v>57</v>
      </c>
      <c r="C10" s="992" t="s">
        <v>719</v>
      </c>
      <c r="D10" s="992"/>
      <c r="E10" s="861" t="s">
        <v>11235</v>
      </c>
      <c r="F10" s="992" t="s">
        <v>719</v>
      </c>
      <c r="G10" s="992"/>
      <c r="H10" s="1240"/>
      <c r="I10" s="992" t="s">
        <v>719</v>
      </c>
      <c r="J10" s="886">
        <v>4191</v>
      </c>
      <c r="K10" s="886">
        <v>749</v>
      </c>
      <c r="L10" s="886">
        <v>718</v>
      </c>
      <c r="M10" s="886"/>
      <c r="N10" s="886"/>
      <c r="O10" s="886">
        <v>9</v>
      </c>
      <c r="P10" s="886">
        <v>1045261</v>
      </c>
      <c r="Q10" s="886">
        <v>1</v>
      </c>
      <c r="R10" s="886"/>
      <c r="S10" s="886">
        <v>200</v>
      </c>
      <c r="T10" s="992" t="s">
        <v>185</v>
      </c>
      <c r="U10" s="992"/>
      <c r="V10" s="992"/>
      <c r="W10" s="989">
        <v>1996</v>
      </c>
      <c r="X10" s="992"/>
      <c r="Y10" s="992"/>
      <c r="Z10" s="992"/>
      <c r="AA10" s="992"/>
      <c r="AB10" s="992"/>
      <c r="AC10" s="992"/>
      <c r="AD10" s="886">
        <v>244</v>
      </c>
      <c r="AE10" s="989"/>
      <c r="AF10" s="989"/>
      <c r="AG10" s="992"/>
      <c r="AH10" s="992"/>
      <c r="AI10" s="992"/>
      <c r="AJ10" s="992"/>
      <c r="AK10" s="992"/>
      <c r="AL10" s="992"/>
      <c r="AM10" s="992"/>
      <c r="AN10" s="992"/>
      <c r="AO10" s="992"/>
      <c r="AP10" s="992"/>
      <c r="AQ10" s="992"/>
      <c r="AR10" s="992"/>
      <c r="AS10" s="992"/>
      <c r="AT10" s="992"/>
      <c r="AU10" s="992"/>
      <c r="AV10" s="992"/>
      <c r="AW10" s="992"/>
      <c r="AX10" s="992"/>
      <c r="AY10" s="992"/>
      <c r="AZ10" s="992"/>
      <c r="BA10" s="992"/>
    </row>
    <row r="11" spans="1:53" s="1091" customFormat="1" ht="24.95" customHeight="1" x14ac:dyDescent="0.2">
      <c r="A11" s="1236" t="s">
        <v>178</v>
      </c>
      <c r="B11" s="1093" t="s">
        <v>2235</v>
      </c>
      <c r="C11" s="282" t="s">
        <v>2316</v>
      </c>
      <c r="D11" s="282" t="s">
        <v>2347</v>
      </c>
      <c r="E11" s="1087">
        <f>COUNTA(E12:E14)</f>
        <v>3</v>
      </c>
      <c r="F11" s="282"/>
      <c r="G11" s="282" t="s">
        <v>2348</v>
      </c>
      <c r="H11" s="1241" t="s">
        <v>2349</v>
      </c>
      <c r="I11" s="282"/>
      <c r="J11" s="1088">
        <f>SUM(J12:J14)</f>
        <v>120158</v>
      </c>
      <c r="K11" s="1088">
        <f>SUM(K12:K14)</f>
        <v>6789.4</v>
      </c>
      <c r="L11" s="1088">
        <f>SUM(L12:L14)</f>
        <v>12438.93</v>
      </c>
      <c r="M11" s="1086"/>
      <c r="N11" s="1088"/>
      <c r="O11" s="1088"/>
      <c r="P11" s="1088"/>
      <c r="Q11" s="1088"/>
      <c r="R11" s="1088">
        <f>SUM(R12:R14)</f>
        <v>100</v>
      </c>
      <c r="S11" s="1088"/>
      <c r="T11" s="1086"/>
      <c r="U11" s="1086">
        <f>SUM(U12:U14)</f>
        <v>0</v>
      </c>
      <c r="V11" s="1086">
        <f>SUM(V12:V14)</f>
        <v>0</v>
      </c>
      <c r="W11" s="1086"/>
      <c r="X11" s="1088">
        <f t="shared" ref="X11:AC11" si="1">SUM(X12:X14)</f>
        <v>3</v>
      </c>
      <c r="Y11" s="1088">
        <f t="shared" si="1"/>
        <v>142</v>
      </c>
      <c r="Z11" s="1088">
        <f t="shared" si="1"/>
        <v>0</v>
      </c>
      <c r="AA11" s="1088">
        <f t="shared" si="1"/>
        <v>0</v>
      </c>
      <c r="AB11" s="1088">
        <f t="shared" si="1"/>
        <v>0</v>
      </c>
      <c r="AC11" s="1088">
        <f t="shared" si="1"/>
        <v>0</v>
      </c>
      <c r="AD11" s="1088"/>
      <c r="AE11" s="1088">
        <f t="shared" ref="AE11:AZ11" si="2">SUM(AE12:AE14)</f>
        <v>0</v>
      </c>
      <c r="AF11" s="1088">
        <f t="shared" si="2"/>
        <v>0</v>
      </c>
      <c r="AG11" s="1088">
        <f t="shared" si="2"/>
        <v>0</v>
      </c>
      <c r="AH11" s="1088">
        <f t="shared" si="2"/>
        <v>0</v>
      </c>
      <c r="AI11" s="1088">
        <f t="shared" si="2"/>
        <v>0</v>
      </c>
      <c r="AJ11" s="1088">
        <f t="shared" si="2"/>
        <v>0</v>
      </c>
      <c r="AK11" s="1088">
        <f t="shared" si="2"/>
        <v>0</v>
      </c>
      <c r="AL11" s="1088">
        <f t="shared" si="2"/>
        <v>0</v>
      </c>
      <c r="AM11" s="1088">
        <f t="shared" si="2"/>
        <v>0</v>
      </c>
      <c r="AN11" s="1088">
        <f t="shared" si="2"/>
        <v>0</v>
      </c>
      <c r="AO11" s="1088">
        <f t="shared" si="2"/>
        <v>0</v>
      </c>
      <c r="AP11" s="1088">
        <f t="shared" si="2"/>
        <v>0</v>
      </c>
      <c r="AQ11" s="1088">
        <f t="shared" si="2"/>
        <v>0</v>
      </c>
      <c r="AR11" s="1088">
        <f t="shared" si="2"/>
        <v>0</v>
      </c>
      <c r="AS11" s="1088">
        <f t="shared" si="2"/>
        <v>0</v>
      </c>
      <c r="AT11" s="1088">
        <f t="shared" si="2"/>
        <v>0</v>
      </c>
      <c r="AU11" s="1088">
        <f t="shared" si="2"/>
        <v>0</v>
      </c>
      <c r="AV11" s="1088">
        <f t="shared" si="2"/>
        <v>0</v>
      </c>
      <c r="AW11" s="1088">
        <f t="shared" si="2"/>
        <v>0</v>
      </c>
      <c r="AX11" s="1088">
        <f t="shared" si="2"/>
        <v>0</v>
      </c>
      <c r="AY11" s="1088">
        <f t="shared" si="2"/>
        <v>0</v>
      </c>
      <c r="AZ11" s="1088">
        <f t="shared" si="2"/>
        <v>0</v>
      </c>
      <c r="BA11" s="282"/>
    </row>
    <row r="12" spans="1:53" s="333" customFormat="1" ht="24" customHeight="1" x14ac:dyDescent="0.2">
      <c r="A12" s="353"/>
      <c r="B12" s="122"/>
      <c r="C12" s="119" t="s">
        <v>4790</v>
      </c>
      <c r="D12" s="119"/>
      <c r="E12" s="119" t="s">
        <v>10385</v>
      </c>
      <c r="F12" s="119" t="s">
        <v>4790</v>
      </c>
      <c r="G12" s="119"/>
      <c r="H12" s="119"/>
      <c r="I12" s="119" t="s">
        <v>4790</v>
      </c>
      <c r="J12" s="121">
        <v>118239</v>
      </c>
      <c r="K12" s="121">
        <v>5815</v>
      </c>
      <c r="L12" s="121">
        <v>9904</v>
      </c>
      <c r="M12" s="119" t="s">
        <v>10384</v>
      </c>
      <c r="N12" s="121">
        <v>8</v>
      </c>
      <c r="O12" s="121"/>
      <c r="P12" s="121">
        <v>810000</v>
      </c>
      <c r="Q12" s="121">
        <v>1</v>
      </c>
      <c r="R12" s="121"/>
      <c r="S12" s="121">
        <v>1100</v>
      </c>
      <c r="T12" s="119" t="s">
        <v>499</v>
      </c>
      <c r="U12" s="119"/>
      <c r="V12" s="119"/>
      <c r="W12" s="119">
        <v>2012</v>
      </c>
      <c r="X12" s="123"/>
      <c r="Y12" s="123"/>
      <c r="Z12" s="123"/>
      <c r="AA12" s="123"/>
      <c r="AB12" s="123"/>
      <c r="AC12" s="123"/>
      <c r="AD12" s="121">
        <v>67200</v>
      </c>
      <c r="AE12" s="119"/>
      <c r="AF12" s="119"/>
      <c r="AG12" s="123"/>
      <c r="AH12" s="123"/>
      <c r="AI12" s="123"/>
      <c r="AJ12" s="123"/>
      <c r="AK12" s="123"/>
      <c r="AL12" s="124"/>
      <c r="AM12" s="124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</row>
    <row r="13" spans="1:53" s="333" customFormat="1" ht="24.95" customHeight="1" x14ac:dyDescent="0.2">
      <c r="A13" s="353"/>
      <c r="B13" s="122"/>
      <c r="C13" s="119" t="s">
        <v>4818</v>
      </c>
      <c r="D13" s="119"/>
      <c r="E13" s="119" t="s">
        <v>10386</v>
      </c>
      <c r="F13" s="119" t="s">
        <v>718</v>
      </c>
      <c r="G13" s="119"/>
      <c r="H13" s="346"/>
      <c r="I13" s="119" t="s">
        <v>4820</v>
      </c>
      <c r="J13" s="121">
        <v>734</v>
      </c>
      <c r="K13" s="121">
        <v>734.4</v>
      </c>
      <c r="L13" s="121">
        <v>1657</v>
      </c>
      <c r="M13" s="119" t="s">
        <v>10387</v>
      </c>
      <c r="N13" s="121"/>
      <c r="O13" s="121"/>
      <c r="P13" s="121"/>
      <c r="Q13" s="121"/>
      <c r="R13" s="121"/>
      <c r="S13" s="121"/>
      <c r="T13" s="119"/>
      <c r="U13" s="119"/>
      <c r="V13" s="119"/>
      <c r="W13" s="119">
        <v>2011</v>
      </c>
      <c r="X13" s="128"/>
      <c r="Y13" s="128"/>
      <c r="Z13" s="128"/>
      <c r="AA13" s="128"/>
      <c r="AB13" s="128"/>
      <c r="AC13" s="128"/>
      <c r="AD13" s="339"/>
      <c r="AE13" s="119"/>
      <c r="AF13" s="119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</row>
    <row r="14" spans="1:53" s="333" customFormat="1" ht="24.95" customHeight="1" x14ac:dyDescent="0.2">
      <c r="A14" s="353"/>
      <c r="B14" s="272"/>
      <c r="C14" s="119" t="s">
        <v>4818</v>
      </c>
      <c r="D14" s="119" t="s">
        <v>10388</v>
      </c>
      <c r="E14" s="119" t="s">
        <v>10389</v>
      </c>
      <c r="F14" s="119" t="s">
        <v>4818</v>
      </c>
      <c r="G14" s="119" t="s">
        <v>10390</v>
      </c>
      <c r="H14" s="346" t="s">
        <v>4824</v>
      </c>
      <c r="I14" s="119" t="s">
        <v>10391</v>
      </c>
      <c r="J14" s="121">
        <v>1185</v>
      </c>
      <c r="K14" s="121">
        <v>240</v>
      </c>
      <c r="L14" s="121">
        <v>877.93</v>
      </c>
      <c r="M14" s="119" t="s">
        <v>10244</v>
      </c>
      <c r="N14" s="121" t="s">
        <v>417</v>
      </c>
      <c r="O14" s="121">
        <v>9</v>
      </c>
      <c r="P14" s="121">
        <v>100000</v>
      </c>
      <c r="Q14" s="121">
        <v>1</v>
      </c>
      <c r="R14" s="121">
        <v>100</v>
      </c>
      <c r="S14" s="121">
        <v>150</v>
      </c>
      <c r="T14" s="119" t="s">
        <v>185</v>
      </c>
      <c r="U14" s="119" t="s">
        <v>500</v>
      </c>
      <c r="V14" s="119" t="s">
        <v>1007</v>
      </c>
      <c r="W14" s="119">
        <v>2004</v>
      </c>
      <c r="X14" s="123">
        <v>3</v>
      </c>
      <c r="Y14" s="123">
        <v>142</v>
      </c>
      <c r="Z14" s="123"/>
      <c r="AA14" s="123"/>
      <c r="AB14" s="123"/>
      <c r="AC14" s="123"/>
      <c r="AD14" s="121">
        <v>1145</v>
      </c>
      <c r="AE14" s="119"/>
      <c r="AF14" s="119"/>
      <c r="AG14" s="123"/>
      <c r="AH14" s="123"/>
      <c r="AI14" s="123"/>
      <c r="AJ14" s="123"/>
      <c r="AK14" s="123"/>
      <c r="AL14" s="123" t="s">
        <v>10392</v>
      </c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</row>
    <row r="15" spans="1:53" s="1091" customFormat="1" ht="24.95" customHeight="1" x14ac:dyDescent="0.2">
      <c r="A15" s="1239"/>
      <c r="B15" s="988" t="s">
        <v>0</v>
      </c>
      <c r="C15" s="992" t="s">
        <v>1005</v>
      </c>
      <c r="D15" s="992"/>
      <c r="E15" s="861">
        <f>COUNTA(E16:E17)</f>
        <v>2</v>
      </c>
      <c r="F15" s="992"/>
      <c r="G15" s="992"/>
      <c r="H15" s="992"/>
      <c r="I15" s="992"/>
      <c r="J15" s="886">
        <f>SUM(J16:J17)</f>
        <v>33447</v>
      </c>
      <c r="K15" s="886">
        <f>SUM(K16:K17)</f>
        <v>1156.03</v>
      </c>
      <c r="L15" s="886">
        <f>SUM(L16:L17)</f>
        <v>1274.79</v>
      </c>
      <c r="M15" s="989"/>
      <c r="N15" s="886"/>
      <c r="O15" s="886"/>
      <c r="P15" s="886"/>
      <c r="Q15" s="886"/>
      <c r="R15" s="886"/>
      <c r="S15" s="886"/>
      <c r="T15" s="989"/>
      <c r="U15" s="989"/>
      <c r="V15" s="989"/>
      <c r="W15" s="989"/>
      <c r="X15" s="1019"/>
      <c r="Y15" s="1019"/>
      <c r="Z15" s="1019"/>
      <c r="AA15" s="1019"/>
      <c r="AB15" s="1019"/>
      <c r="AC15" s="1019"/>
      <c r="AD15" s="1019"/>
      <c r="AE15" s="989"/>
      <c r="AF15" s="989"/>
      <c r="AG15" s="992"/>
      <c r="AH15" s="992"/>
      <c r="AI15" s="992"/>
      <c r="AJ15" s="992"/>
      <c r="AK15" s="992"/>
      <c r="AL15" s="994"/>
      <c r="AM15" s="994"/>
      <c r="AN15" s="992"/>
      <c r="AO15" s="992"/>
      <c r="AP15" s="992"/>
      <c r="AQ15" s="992"/>
      <c r="AR15" s="992"/>
      <c r="AS15" s="992"/>
      <c r="AT15" s="992"/>
      <c r="AU15" s="992"/>
      <c r="AV15" s="992"/>
      <c r="AW15" s="992"/>
      <c r="AX15" s="992"/>
      <c r="AY15" s="992"/>
      <c r="AZ15" s="992"/>
      <c r="BA15" s="992"/>
    </row>
    <row r="16" spans="1:53" s="333" customFormat="1" ht="24.95" customHeight="1" x14ac:dyDescent="0.2">
      <c r="A16" s="825"/>
      <c r="B16" s="122"/>
      <c r="C16" s="652" t="s">
        <v>2154</v>
      </c>
      <c r="D16" s="652" t="s">
        <v>11223</v>
      </c>
      <c r="E16" s="652" t="s">
        <v>11224</v>
      </c>
      <c r="F16" s="652" t="s">
        <v>2154</v>
      </c>
      <c r="G16" s="652" t="s">
        <v>11225</v>
      </c>
      <c r="H16" s="689"/>
      <c r="I16" s="652" t="s">
        <v>17596</v>
      </c>
      <c r="J16" s="691">
        <v>18447</v>
      </c>
      <c r="K16" s="691">
        <v>801</v>
      </c>
      <c r="L16" s="691">
        <v>801</v>
      </c>
      <c r="M16" s="652" t="s">
        <v>11226</v>
      </c>
      <c r="N16" s="691">
        <v>7</v>
      </c>
      <c r="O16" s="691">
        <v>9</v>
      </c>
      <c r="P16" s="691">
        <v>31000</v>
      </c>
      <c r="Q16" s="691">
        <v>661</v>
      </c>
      <c r="R16" s="691"/>
      <c r="S16" s="691"/>
      <c r="T16" s="652"/>
      <c r="U16" s="652"/>
      <c r="V16" s="652" t="s">
        <v>11227</v>
      </c>
      <c r="W16" s="652">
        <v>1987</v>
      </c>
      <c r="X16" s="653"/>
      <c r="Y16" s="653">
        <v>270</v>
      </c>
      <c r="Z16" s="653"/>
      <c r="AA16" s="653"/>
      <c r="AB16" s="653"/>
      <c r="AC16" s="653"/>
      <c r="AD16" s="691">
        <v>270</v>
      </c>
      <c r="AE16" s="652"/>
      <c r="AF16" s="652"/>
      <c r="AG16" s="653"/>
      <c r="AH16" s="653"/>
      <c r="AI16" s="653"/>
      <c r="AJ16" s="653"/>
      <c r="AK16" s="653"/>
      <c r="AL16" s="653"/>
      <c r="AM16" s="653"/>
      <c r="AN16" s="653"/>
      <c r="AO16" s="653"/>
      <c r="AP16" s="653"/>
      <c r="AQ16" s="653"/>
      <c r="AR16" s="653"/>
      <c r="AS16" s="653"/>
      <c r="AT16" s="653"/>
      <c r="AU16" s="653"/>
      <c r="AV16" s="653"/>
      <c r="AW16" s="653"/>
      <c r="AX16" s="653"/>
      <c r="AY16" s="653"/>
      <c r="AZ16" s="653"/>
      <c r="BA16" s="653"/>
    </row>
    <row r="17" spans="1:53" s="333" customFormat="1" ht="24.95" customHeight="1" x14ac:dyDescent="0.2">
      <c r="A17" s="825" t="s">
        <v>156</v>
      </c>
      <c r="B17" s="1031"/>
      <c r="C17" s="690" t="s">
        <v>6326</v>
      </c>
      <c r="D17" s="690"/>
      <c r="E17" s="690" t="s">
        <v>11228</v>
      </c>
      <c r="F17" s="690" t="s">
        <v>6326</v>
      </c>
      <c r="G17" s="690"/>
      <c r="H17" s="690"/>
      <c r="I17" s="690" t="s">
        <v>6326</v>
      </c>
      <c r="J17" s="744">
        <v>15000</v>
      </c>
      <c r="K17" s="744">
        <v>355.03</v>
      </c>
      <c r="L17" s="744">
        <v>473.79</v>
      </c>
      <c r="M17" s="690" t="s">
        <v>11229</v>
      </c>
      <c r="N17" s="744">
        <v>8</v>
      </c>
      <c r="O17" s="744"/>
      <c r="P17" s="744">
        <v>495867</v>
      </c>
      <c r="Q17" s="744">
        <v>1</v>
      </c>
      <c r="R17" s="744"/>
      <c r="S17" s="744"/>
      <c r="T17" s="690"/>
      <c r="U17" s="690"/>
      <c r="V17" s="690"/>
      <c r="W17" s="690">
        <v>2009</v>
      </c>
      <c r="X17" s="690"/>
      <c r="Y17" s="690"/>
      <c r="Z17" s="690"/>
      <c r="AA17" s="690"/>
      <c r="AB17" s="690"/>
      <c r="AC17" s="690"/>
      <c r="AD17" s="744">
        <v>1400</v>
      </c>
      <c r="AE17" s="690"/>
      <c r="AF17" s="690"/>
      <c r="AG17" s="690"/>
      <c r="AH17" s="690"/>
      <c r="AI17" s="690"/>
      <c r="AJ17" s="690"/>
      <c r="AK17" s="690"/>
      <c r="AL17" s="690"/>
      <c r="AM17" s="690"/>
      <c r="AN17" s="690"/>
      <c r="AO17" s="690"/>
      <c r="AP17" s="690"/>
      <c r="AQ17" s="690"/>
      <c r="AR17" s="690"/>
      <c r="AS17" s="690"/>
      <c r="AT17" s="690"/>
      <c r="AU17" s="690"/>
      <c r="AV17" s="690"/>
      <c r="AW17" s="690"/>
      <c r="AX17" s="690"/>
      <c r="AY17" s="690"/>
      <c r="AZ17" s="690"/>
      <c r="BA17" s="690"/>
    </row>
    <row r="18" spans="1:53" s="1091" customFormat="1" ht="24.95" customHeight="1" x14ac:dyDescent="0.2">
      <c r="A18" s="1242" t="s">
        <v>156</v>
      </c>
      <c r="B18" s="1243" t="s">
        <v>11230</v>
      </c>
      <c r="C18" s="1090" t="s">
        <v>785</v>
      </c>
      <c r="D18" s="1090"/>
      <c r="E18" s="1090" t="s">
        <v>11231</v>
      </c>
      <c r="F18" s="1090" t="s">
        <v>785</v>
      </c>
      <c r="G18" s="1090"/>
      <c r="H18" s="1090"/>
      <c r="I18" s="1090" t="s">
        <v>11232</v>
      </c>
      <c r="J18" s="1089">
        <v>666</v>
      </c>
      <c r="K18" s="1089">
        <v>367.61</v>
      </c>
      <c r="L18" s="1089">
        <v>1081.68</v>
      </c>
      <c r="M18" s="1089" t="s">
        <v>11233</v>
      </c>
      <c r="N18" s="1089"/>
      <c r="O18" s="1089">
        <v>9</v>
      </c>
      <c r="P18" s="1089">
        <v>81000</v>
      </c>
      <c r="Q18" s="1089"/>
      <c r="R18" s="1089"/>
      <c r="S18" s="1089"/>
      <c r="T18" s="1090"/>
      <c r="U18" s="1090"/>
      <c r="V18" s="1090"/>
      <c r="W18" s="1090">
        <v>2010</v>
      </c>
      <c r="X18" s="1090"/>
      <c r="Y18" s="1090"/>
      <c r="Z18" s="1090"/>
      <c r="AA18" s="1090"/>
      <c r="AB18" s="1090"/>
      <c r="AC18" s="1090"/>
      <c r="AD18" s="1089">
        <v>3000</v>
      </c>
      <c r="AE18" s="1090"/>
      <c r="AF18" s="1090"/>
      <c r="AG18" s="1090"/>
      <c r="AH18" s="1090"/>
      <c r="AI18" s="1090"/>
      <c r="AJ18" s="1090"/>
      <c r="AK18" s="1090"/>
      <c r="AL18" s="1090"/>
      <c r="AM18" s="1090"/>
      <c r="AN18" s="1090"/>
      <c r="AO18" s="1090"/>
      <c r="AP18" s="1090"/>
      <c r="AQ18" s="1090"/>
      <c r="AR18" s="1090"/>
      <c r="AS18" s="1090"/>
      <c r="AT18" s="1090"/>
      <c r="AU18" s="1090"/>
      <c r="AV18" s="1090"/>
      <c r="AW18" s="1090"/>
      <c r="AX18" s="1090"/>
      <c r="AY18" s="1090"/>
      <c r="AZ18" s="1090"/>
      <c r="BA18" s="1090"/>
    </row>
  </sheetData>
  <mergeCells count="37">
    <mergeCell ref="W1:BA1"/>
    <mergeCell ref="AM2:AZ2"/>
    <mergeCell ref="AG2:AL2"/>
    <mergeCell ref="AM3:AQ3"/>
    <mergeCell ref="AR3:AV3"/>
    <mergeCell ref="AW3:AZ3"/>
    <mergeCell ref="AF3:AF4"/>
    <mergeCell ref="AG3:AH3"/>
    <mergeCell ref="AI3:AK3"/>
    <mergeCell ref="AL3:AL4"/>
    <mergeCell ref="BA2:BA4"/>
    <mergeCell ref="AE3:AE4"/>
    <mergeCell ref="AE2:AF2"/>
    <mergeCell ref="M3:M4"/>
    <mergeCell ref="P3:P4"/>
    <mergeCell ref="Q3:Q4"/>
    <mergeCell ref="R3:R4"/>
    <mergeCell ref="J2:J4"/>
    <mergeCell ref="K2:K4"/>
    <mergeCell ref="L2:L4"/>
    <mergeCell ref="M2:Q2"/>
    <mergeCell ref="R2:U2"/>
    <mergeCell ref="V2:V4"/>
    <mergeCell ref="X2:AD4"/>
    <mergeCell ref="S3:S4"/>
    <mergeCell ref="T3:T4"/>
    <mergeCell ref="U3:U4"/>
    <mergeCell ref="W2:W4"/>
    <mergeCell ref="I2:I4"/>
    <mergeCell ref="B1:E1"/>
    <mergeCell ref="E2:E4"/>
    <mergeCell ref="A2:A4"/>
    <mergeCell ref="B2:B4"/>
    <mergeCell ref="C2:C4"/>
    <mergeCell ref="D2:D4"/>
    <mergeCell ref="F2:F4"/>
    <mergeCell ref="G2:G4"/>
  </mergeCells>
  <phoneticPr fontId="3" type="noConversion"/>
  <hyperlinks>
    <hyperlink ref="H11" r:id="rId1" xr:uid="{00000000-0004-0000-1800-000000000000}"/>
    <hyperlink ref="H14" r:id="rId2" xr:uid="{00000000-0004-0000-1800-000001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93" orientation="landscape" horizontalDpi="300" verticalDpi="300" r:id="rId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filterMode="1">
    <tabColor theme="0" tint="-0.14999847407452621"/>
  </sheetPr>
  <dimension ref="A1:BC24"/>
  <sheetViews>
    <sheetView view="pageBreakPreview" topLeftCell="B1" zoomScaleNormal="85" zoomScaleSheetLayoutView="100" workbookViewId="0">
      <pane ySplit="5" topLeftCell="A6" activePane="bottomLeft" state="frozen"/>
      <selection activeCell="A17" sqref="A17:L17"/>
      <selection pane="bottomLeft" activeCell="D45" sqref="D45"/>
    </sheetView>
  </sheetViews>
  <sheetFormatPr defaultColWidth="8.88671875" defaultRowHeight="10.5" x14ac:dyDescent="0.15"/>
  <cols>
    <col min="1" max="1" width="0" style="8" hidden="1" customWidth="1"/>
    <col min="2" max="2" width="4.6640625" style="8" customWidth="1"/>
    <col min="3" max="3" width="6.21875" style="8" customWidth="1"/>
    <col min="4" max="4" width="14.44140625" style="10" customWidth="1"/>
    <col min="5" max="5" width="7.44140625" style="8" bestFit="1" customWidth="1"/>
    <col min="6" max="7" width="0" style="8" hidden="1" customWidth="1"/>
    <col min="8" max="8" width="13.21875" style="8" customWidth="1"/>
    <col min="9" max="9" width="0" style="8" hidden="1" customWidth="1"/>
    <col min="10" max="10" width="7.77734375" style="7" customWidth="1"/>
    <col min="11" max="11" width="7.44140625" style="7" customWidth="1"/>
    <col min="12" max="12" width="6.21875" style="7" customWidth="1"/>
    <col min="13" max="13" width="4.6640625" style="8" hidden="1" customWidth="1"/>
    <col min="14" max="14" width="6" style="8" customWidth="1"/>
    <col min="15" max="15" width="5.6640625" style="8" bestFit="1" customWidth="1"/>
    <col min="16" max="16" width="6.21875" style="8" customWidth="1"/>
    <col min="17" max="17" width="5.6640625" style="519" bestFit="1" customWidth="1"/>
    <col min="18" max="18" width="8.44140625" style="519" bestFit="1" customWidth="1"/>
    <col min="19" max="19" width="5.21875" style="8" hidden="1" customWidth="1"/>
    <col min="20" max="23" width="0" style="8" hidden="1" customWidth="1"/>
    <col min="24" max="24" width="6.44140625" style="8" bestFit="1" customWidth="1"/>
    <col min="25" max="30" width="0" style="8" hidden="1" customWidth="1"/>
    <col min="31" max="31" width="7.5546875" style="7" customWidth="1"/>
    <col min="32" max="54" width="0" style="8" hidden="1" customWidth="1"/>
    <col min="55" max="55" width="9.77734375" style="8" customWidth="1"/>
    <col min="56" max="16384" width="8.88671875" style="8"/>
  </cols>
  <sheetData>
    <row r="1" spans="1:55" ht="22.9" customHeight="1" x14ac:dyDescent="0.15">
      <c r="B1" s="1911" t="s">
        <v>99</v>
      </c>
      <c r="C1" s="1911"/>
      <c r="D1" s="1911"/>
      <c r="X1" s="1913" t="s">
        <v>276</v>
      </c>
      <c r="Y1" s="1914"/>
      <c r="Z1" s="1914"/>
      <c r="AA1" s="1914"/>
      <c r="AB1" s="1914"/>
      <c r="AC1" s="1914"/>
      <c r="AD1" s="1914"/>
      <c r="AE1" s="1914"/>
      <c r="AF1" s="1914"/>
      <c r="AG1" s="1914"/>
      <c r="AH1" s="1914"/>
      <c r="AI1" s="1914"/>
      <c r="AJ1" s="1914"/>
      <c r="AK1" s="1914"/>
      <c r="AL1" s="1914"/>
      <c r="AM1" s="1914"/>
      <c r="AN1" s="1914"/>
      <c r="AO1" s="1914"/>
      <c r="AP1" s="1914"/>
      <c r="AQ1" s="1914"/>
      <c r="AR1" s="1914"/>
      <c r="AS1" s="1914"/>
      <c r="AT1" s="1914"/>
      <c r="AU1" s="1914"/>
      <c r="AV1" s="1914"/>
      <c r="AW1" s="1914"/>
      <c r="AX1" s="1914"/>
      <c r="AY1" s="1914"/>
      <c r="AZ1" s="1914"/>
      <c r="BA1" s="1914"/>
      <c r="BB1" s="1914"/>
      <c r="BC1" s="1914"/>
    </row>
    <row r="2" spans="1:55" ht="22.5" customHeight="1" x14ac:dyDescent="0.15">
      <c r="A2" s="1909" t="s">
        <v>395</v>
      </c>
      <c r="B2" s="1907" t="s">
        <v>396</v>
      </c>
      <c r="C2" s="1907" t="s">
        <v>397</v>
      </c>
      <c r="D2" s="1910" t="s">
        <v>399</v>
      </c>
      <c r="E2" s="1907" t="s">
        <v>400</v>
      </c>
      <c r="F2" s="1907" t="s">
        <v>401</v>
      </c>
      <c r="G2" s="520"/>
      <c r="H2" s="1907" t="s">
        <v>402</v>
      </c>
      <c r="I2" s="1907" t="s">
        <v>403</v>
      </c>
      <c r="J2" s="1912" t="s">
        <v>405</v>
      </c>
      <c r="K2" s="1912" t="s">
        <v>406</v>
      </c>
      <c r="L2" s="1912" t="s">
        <v>407</v>
      </c>
      <c r="M2" s="1907" t="s">
        <v>100</v>
      </c>
      <c r="N2" s="1907" t="s">
        <v>408</v>
      </c>
      <c r="O2" s="1907"/>
      <c r="P2" s="1907"/>
      <c r="Q2" s="1907"/>
      <c r="R2" s="1907"/>
      <c r="S2" s="1907" t="s">
        <v>409</v>
      </c>
      <c r="T2" s="1907"/>
      <c r="U2" s="1907"/>
      <c r="V2" s="1907"/>
      <c r="W2" s="1907" t="s">
        <v>431</v>
      </c>
      <c r="X2" s="1907" t="s">
        <v>164</v>
      </c>
      <c r="Y2" s="1907" t="s">
        <v>91</v>
      </c>
      <c r="Z2" s="1907"/>
      <c r="AA2" s="1907"/>
      <c r="AB2" s="1907"/>
      <c r="AC2" s="1907"/>
      <c r="AD2" s="1907"/>
      <c r="AE2" s="1907"/>
      <c r="AF2" s="1907" t="s">
        <v>411</v>
      </c>
      <c r="AG2" s="1907"/>
      <c r="AH2" s="1907" t="s">
        <v>412</v>
      </c>
      <c r="AI2" s="1907"/>
      <c r="AJ2" s="1907"/>
      <c r="AK2" s="1907"/>
      <c r="AL2" s="1907"/>
      <c r="AM2" s="1908"/>
      <c r="AN2" s="1908"/>
      <c r="AO2" s="1908"/>
      <c r="AP2" s="1908"/>
      <c r="AQ2" s="1908"/>
      <c r="AR2" s="1908"/>
      <c r="AS2" s="1908" t="s">
        <v>413</v>
      </c>
      <c r="AT2" s="1908"/>
      <c r="AU2" s="1908"/>
      <c r="AV2" s="1908"/>
      <c r="AW2" s="1908"/>
      <c r="AX2" s="1908"/>
      <c r="AY2" s="1908"/>
      <c r="AZ2" s="1908"/>
      <c r="BA2" s="1908"/>
      <c r="BB2" s="1908"/>
      <c r="BC2" s="1907" t="s">
        <v>414</v>
      </c>
    </row>
    <row r="3" spans="1:55" ht="22.5" hidden="1" customHeight="1" x14ac:dyDescent="0.15">
      <c r="A3" s="1909"/>
      <c r="B3" s="1907"/>
      <c r="C3" s="1907"/>
      <c r="D3" s="1910"/>
      <c r="E3" s="1907"/>
      <c r="F3" s="1907"/>
      <c r="G3" s="520" t="s">
        <v>469</v>
      </c>
      <c r="H3" s="1907"/>
      <c r="I3" s="1907"/>
      <c r="J3" s="1912"/>
      <c r="K3" s="1912"/>
      <c r="L3" s="1912"/>
      <c r="M3" s="1907"/>
      <c r="N3" s="1907" t="s">
        <v>101</v>
      </c>
      <c r="O3" s="1908"/>
      <c r="P3" s="1908" t="s">
        <v>102</v>
      </c>
      <c r="Q3" s="1908"/>
      <c r="R3" s="1907" t="s">
        <v>103</v>
      </c>
      <c r="S3" s="1907" t="s">
        <v>472</v>
      </c>
      <c r="T3" s="1907" t="s">
        <v>473</v>
      </c>
      <c r="U3" s="1907" t="s">
        <v>474</v>
      </c>
      <c r="V3" s="1907" t="s">
        <v>475</v>
      </c>
      <c r="W3" s="1907"/>
      <c r="X3" s="1907"/>
      <c r="Y3" s="1907"/>
      <c r="Z3" s="1907"/>
      <c r="AA3" s="1907"/>
      <c r="AB3" s="1907"/>
      <c r="AC3" s="1907"/>
      <c r="AD3" s="1907"/>
      <c r="AE3" s="1907"/>
      <c r="AF3" s="1907" t="s">
        <v>476</v>
      </c>
      <c r="AG3" s="1907" t="s">
        <v>477</v>
      </c>
      <c r="AH3" s="1907" t="s">
        <v>478</v>
      </c>
      <c r="AI3" s="1907"/>
      <c r="AJ3" s="520" t="s">
        <v>104</v>
      </c>
      <c r="AK3" s="521" t="s">
        <v>105</v>
      </c>
      <c r="AL3" s="521" t="s">
        <v>106</v>
      </c>
      <c r="AM3" s="521" t="s">
        <v>483</v>
      </c>
      <c r="AN3" s="520" t="s">
        <v>107</v>
      </c>
      <c r="AO3" s="521" t="s">
        <v>108</v>
      </c>
      <c r="AP3" s="521" t="s">
        <v>109</v>
      </c>
      <c r="AQ3" s="521" t="s">
        <v>110</v>
      </c>
      <c r="AR3" s="521" t="s">
        <v>111</v>
      </c>
      <c r="AS3" s="1907" t="s">
        <v>481</v>
      </c>
      <c r="AT3" s="1908"/>
      <c r="AU3" s="1908"/>
      <c r="AV3" s="1908"/>
      <c r="AW3" s="1908"/>
      <c r="AX3" s="1907" t="s">
        <v>482</v>
      </c>
      <c r="AY3" s="1908"/>
      <c r="AZ3" s="1908"/>
      <c r="BA3" s="1908"/>
      <c r="BB3" s="1908"/>
      <c r="BC3" s="1907"/>
    </row>
    <row r="4" spans="1:55" ht="22.5" hidden="1" customHeight="1" x14ac:dyDescent="0.15">
      <c r="A4" s="1909"/>
      <c r="B4" s="1907"/>
      <c r="C4" s="1907"/>
      <c r="D4" s="1910"/>
      <c r="E4" s="1907"/>
      <c r="F4" s="1907"/>
      <c r="G4" s="520"/>
      <c r="H4" s="1907"/>
      <c r="I4" s="1907"/>
      <c r="J4" s="1912"/>
      <c r="K4" s="1912"/>
      <c r="L4" s="1912"/>
      <c r="M4" s="1907"/>
      <c r="N4" s="520" t="s">
        <v>158</v>
      </c>
      <c r="O4" s="520" t="s">
        <v>170</v>
      </c>
      <c r="P4" s="520" t="s">
        <v>158</v>
      </c>
      <c r="Q4" s="520" t="s">
        <v>170</v>
      </c>
      <c r="R4" s="1907"/>
      <c r="S4" s="1907"/>
      <c r="T4" s="1907"/>
      <c r="U4" s="1907"/>
      <c r="V4" s="1907"/>
      <c r="W4" s="1907"/>
      <c r="X4" s="1907"/>
      <c r="Y4" s="1907"/>
      <c r="Z4" s="1907"/>
      <c r="AA4" s="1907"/>
      <c r="AB4" s="1907"/>
      <c r="AC4" s="1907"/>
      <c r="AD4" s="1907"/>
      <c r="AE4" s="1907"/>
      <c r="AF4" s="1907"/>
      <c r="AG4" s="1907"/>
      <c r="AH4" s="520" t="s">
        <v>170</v>
      </c>
      <c r="AI4" s="520" t="s">
        <v>171</v>
      </c>
      <c r="AJ4" s="520" t="s">
        <v>112</v>
      </c>
      <c r="AK4" s="520" t="s">
        <v>113</v>
      </c>
      <c r="AL4" s="520" t="s">
        <v>112</v>
      </c>
      <c r="AM4" s="521" t="s">
        <v>113</v>
      </c>
      <c r="AN4" s="521" t="s">
        <v>158</v>
      </c>
      <c r="AO4" s="520" t="s">
        <v>114</v>
      </c>
      <c r="AP4" s="520" t="s">
        <v>114</v>
      </c>
      <c r="AQ4" s="520" t="s">
        <v>115</v>
      </c>
      <c r="AR4" s="520" t="s">
        <v>116</v>
      </c>
      <c r="AS4" s="520" t="s">
        <v>173</v>
      </c>
      <c r="AT4" s="520" t="s">
        <v>174</v>
      </c>
      <c r="AU4" s="520" t="s">
        <v>143</v>
      </c>
      <c r="AV4" s="520" t="s">
        <v>175</v>
      </c>
      <c r="AW4" s="520" t="s">
        <v>176</v>
      </c>
      <c r="AX4" s="520" t="s">
        <v>173</v>
      </c>
      <c r="AY4" s="520" t="s">
        <v>174</v>
      </c>
      <c r="AZ4" s="520" t="s">
        <v>143</v>
      </c>
      <c r="BA4" s="520" t="s">
        <v>175</v>
      </c>
      <c r="BB4" s="520" t="s">
        <v>176</v>
      </c>
      <c r="BC4" s="1907"/>
    </row>
    <row r="5" spans="1:55" s="1222" customFormat="1" ht="24.95" hidden="1" customHeight="1" x14ac:dyDescent="0.2">
      <c r="A5" s="1219"/>
      <c r="B5" s="1224" t="s">
        <v>48</v>
      </c>
      <c r="C5" s="1220" t="s">
        <v>1</v>
      </c>
      <c r="D5" s="1087">
        <f>COUNTA(D6,D7,D9,D10,D11,D12,D13,D15:D16,D17,D19:D24)</f>
        <v>16</v>
      </c>
      <c r="E5" s="1220"/>
      <c r="F5" s="1220"/>
      <c r="G5" s="1220"/>
      <c r="H5" s="1220"/>
      <c r="I5" s="1220"/>
      <c r="J5" s="1088">
        <f>J6+J7+J8+J11+J12+J13+J14+J17+J18</f>
        <v>316758</v>
      </c>
      <c r="K5" s="1088">
        <f>SUM(K6,K7,K8,K11,K12,K13,K14,K17,K18)</f>
        <v>16134.28</v>
      </c>
      <c r="L5" s="1088">
        <f>SUM(L6,L7,L8,L11,L12,L13,L14,L17,L18)</f>
        <v>24341.88</v>
      </c>
      <c r="M5" s="1220"/>
      <c r="N5" s="1220"/>
      <c r="O5" s="1220"/>
      <c r="P5" s="1220"/>
      <c r="Q5" s="1220"/>
      <c r="R5" s="1220"/>
      <c r="S5" s="1220"/>
      <c r="T5" s="1220"/>
      <c r="U5" s="1220"/>
      <c r="V5" s="1220"/>
      <c r="W5" s="1220"/>
      <c r="X5" s="1220"/>
      <c r="Y5" s="1220"/>
      <c r="Z5" s="1220"/>
      <c r="AA5" s="1220"/>
      <c r="AB5" s="1220"/>
      <c r="AC5" s="1220"/>
      <c r="AD5" s="1220"/>
      <c r="AE5" s="1088"/>
      <c r="AF5" s="1220"/>
      <c r="AG5" s="1220"/>
      <c r="AH5" s="1220"/>
      <c r="AI5" s="1220"/>
      <c r="AJ5" s="1220"/>
      <c r="AK5" s="1220"/>
      <c r="AL5" s="1220"/>
      <c r="AM5" s="1221"/>
      <c r="AN5" s="1221"/>
      <c r="AO5" s="1220"/>
      <c r="AP5" s="1220"/>
      <c r="AQ5" s="1220"/>
      <c r="AR5" s="1220"/>
      <c r="AS5" s="1220"/>
      <c r="AT5" s="1220"/>
      <c r="AU5" s="1220"/>
      <c r="AV5" s="1220"/>
      <c r="AW5" s="1220"/>
      <c r="AX5" s="1220"/>
      <c r="AY5" s="1220"/>
      <c r="AZ5" s="1220"/>
      <c r="BA5" s="1220"/>
      <c r="BB5" s="1220"/>
      <c r="BC5" s="1220"/>
    </row>
    <row r="6" spans="1:55" s="1226" customFormat="1" ht="24.95" hidden="1" customHeight="1" x14ac:dyDescent="0.2">
      <c r="A6" s="1223" t="s">
        <v>1934</v>
      </c>
      <c r="B6" s="1224" t="s">
        <v>1973</v>
      </c>
      <c r="C6" s="1220" t="s">
        <v>797</v>
      </c>
      <c r="D6" s="1087" t="s">
        <v>1438</v>
      </c>
      <c r="E6" s="1220" t="s">
        <v>637</v>
      </c>
      <c r="F6" s="1220" t="s">
        <v>1439</v>
      </c>
      <c r="G6" s="1225" t="s">
        <v>639</v>
      </c>
      <c r="H6" s="1220" t="s">
        <v>964</v>
      </c>
      <c r="I6" s="1220">
        <v>34</v>
      </c>
      <c r="J6" s="1088">
        <v>138561</v>
      </c>
      <c r="K6" s="1088">
        <v>8990</v>
      </c>
      <c r="L6" s="1088">
        <v>13612</v>
      </c>
      <c r="M6" s="1220" t="s">
        <v>183</v>
      </c>
      <c r="N6" s="1220" t="s">
        <v>1440</v>
      </c>
      <c r="O6" s="1220">
        <v>3</v>
      </c>
      <c r="P6" s="1220" t="s">
        <v>1441</v>
      </c>
      <c r="Q6" s="1220">
        <v>1</v>
      </c>
      <c r="R6" s="1088">
        <v>92242</v>
      </c>
      <c r="S6" s="1220"/>
      <c r="T6" s="1220"/>
      <c r="U6" s="1220"/>
      <c r="V6" s="1220"/>
      <c r="W6" s="1220"/>
      <c r="X6" s="1220">
        <v>1986</v>
      </c>
      <c r="Y6" s="1220"/>
      <c r="Z6" s="1220"/>
      <c r="AA6" s="1220"/>
      <c r="AB6" s="1220"/>
      <c r="AC6" s="1220"/>
      <c r="AD6" s="1220"/>
      <c r="AE6" s="1088">
        <v>70826</v>
      </c>
      <c r="AF6" s="1220"/>
      <c r="AG6" s="1220"/>
      <c r="AH6" s="1220"/>
      <c r="AI6" s="1220"/>
      <c r="AJ6" s="1220">
        <v>1364</v>
      </c>
      <c r="AK6" s="1220" t="s">
        <v>1442</v>
      </c>
      <c r="AL6" s="1220"/>
      <c r="AM6" s="1220"/>
      <c r="AN6" s="1220"/>
      <c r="AO6" s="1220">
        <v>2</v>
      </c>
      <c r="AP6" s="1220">
        <v>1</v>
      </c>
      <c r="AQ6" s="1220"/>
      <c r="AR6" s="1220" t="s">
        <v>1443</v>
      </c>
      <c r="AS6" s="1220"/>
      <c r="AT6" s="1220"/>
      <c r="AU6" s="1220"/>
      <c r="AV6" s="1220"/>
      <c r="AW6" s="1220"/>
      <c r="AX6" s="1220"/>
      <c r="AY6" s="1220"/>
      <c r="AZ6" s="1220"/>
      <c r="BA6" s="1220"/>
      <c r="BB6" s="1220"/>
      <c r="BC6" s="1220"/>
    </row>
    <row r="7" spans="1:55" s="1226" customFormat="1" ht="24.95" hidden="1" customHeight="1" x14ac:dyDescent="0.2">
      <c r="A7" s="1227" t="s">
        <v>156</v>
      </c>
      <c r="B7" s="1228" t="s">
        <v>9755</v>
      </c>
      <c r="C7" s="1021" t="s">
        <v>3101</v>
      </c>
      <c r="D7" s="861" t="s">
        <v>10250</v>
      </c>
      <c r="E7" s="1021" t="s">
        <v>3101</v>
      </c>
      <c r="F7" s="1021" t="s">
        <v>13499</v>
      </c>
      <c r="G7" s="1229" t="s">
        <v>3104</v>
      </c>
      <c r="H7" s="1021" t="s">
        <v>12566</v>
      </c>
      <c r="I7" s="1021">
        <v>1</v>
      </c>
      <c r="J7" s="886">
        <v>593</v>
      </c>
      <c r="K7" s="886">
        <v>296</v>
      </c>
      <c r="L7" s="886">
        <v>296</v>
      </c>
      <c r="M7" s="1021" t="s">
        <v>183</v>
      </c>
      <c r="N7" s="1021" t="s">
        <v>10251</v>
      </c>
      <c r="O7" s="1021">
        <v>1</v>
      </c>
      <c r="P7" s="1021"/>
      <c r="Q7" s="1021"/>
      <c r="R7" s="886"/>
      <c r="S7" s="1021"/>
      <c r="T7" s="1021"/>
      <c r="U7" s="1021"/>
      <c r="V7" s="1021"/>
      <c r="W7" s="1021"/>
      <c r="X7" s="1021">
        <v>1986</v>
      </c>
      <c r="Y7" s="1021"/>
      <c r="Z7" s="1021">
        <v>75</v>
      </c>
      <c r="AA7" s="1021"/>
      <c r="AB7" s="1021"/>
      <c r="AC7" s="1021"/>
      <c r="AD7" s="1021"/>
      <c r="AE7" s="886">
        <v>75</v>
      </c>
      <c r="AF7" s="1021"/>
      <c r="AG7" s="1021"/>
      <c r="AH7" s="1021"/>
      <c r="AI7" s="1021"/>
      <c r="AJ7" s="1021"/>
      <c r="AK7" s="1021"/>
      <c r="AL7" s="1021"/>
      <c r="AM7" s="1021"/>
      <c r="AN7" s="1021" t="s">
        <v>10252</v>
      </c>
      <c r="AO7" s="1021"/>
      <c r="AP7" s="1021"/>
      <c r="AQ7" s="1021"/>
      <c r="AR7" s="1021"/>
      <c r="AS7" s="1021"/>
      <c r="AT7" s="1021"/>
      <c r="AU7" s="1021"/>
      <c r="AV7" s="1021"/>
      <c r="AW7" s="1021"/>
      <c r="AX7" s="1021"/>
      <c r="AY7" s="1021"/>
      <c r="AZ7" s="1021"/>
      <c r="BA7" s="1021"/>
      <c r="BB7" s="1021"/>
      <c r="BC7" s="1021"/>
    </row>
    <row r="8" spans="1:55" s="1226" customFormat="1" ht="24.95" hidden="1" customHeight="1" x14ac:dyDescent="0.2">
      <c r="A8" s="1227" t="s">
        <v>178</v>
      </c>
      <c r="B8" s="1020" t="s">
        <v>57</v>
      </c>
      <c r="C8" s="1230" t="s">
        <v>1005</v>
      </c>
      <c r="D8" s="861">
        <f>COUNTA(D9:D10)</f>
        <v>2</v>
      </c>
      <c r="E8" s="1021"/>
      <c r="F8" s="1021" t="s">
        <v>2350</v>
      </c>
      <c r="G8" s="1229" t="s">
        <v>2351</v>
      </c>
      <c r="H8" s="1021"/>
      <c r="I8" s="1021">
        <v>1</v>
      </c>
      <c r="J8" s="886">
        <f>SUM(J9:J10)</f>
        <v>23370</v>
      </c>
      <c r="K8" s="886">
        <f>SUM(K9:K10)</f>
        <v>661.33999999999992</v>
      </c>
      <c r="L8" s="886">
        <f>SUM(L9:L10)</f>
        <v>987.6</v>
      </c>
      <c r="M8" s="1021"/>
      <c r="N8" s="1021"/>
      <c r="O8" s="1021"/>
      <c r="P8" s="1021"/>
      <c r="Q8" s="1021"/>
      <c r="R8" s="886"/>
      <c r="S8" s="1021"/>
      <c r="T8" s="1021"/>
      <c r="U8" s="1021"/>
      <c r="V8" s="1021"/>
      <c r="W8" s="1021"/>
      <c r="X8" s="1021"/>
      <c r="Y8" s="1021">
        <v>100</v>
      </c>
      <c r="Z8" s="1021">
        <v>100</v>
      </c>
      <c r="AA8" s="1021"/>
      <c r="AB8" s="1021"/>
      <c r="AC8" s="1021"/>
      <c r="AD8" s="1021"/>
      <c r="AE8" s="886"/>
      <c r="AF8" s="1021"/>
      <c r="AG8" s="1021"/>
      <c r="AH8" s="1021"/>
      <c r="AI8" s="1021"/>
      <c r="AJ8" s="1021" t="s">
        <v>2352</v>
      </c>
      <c r="AK8" s="1021"/>
      <c r="AL8" s="1231"/>
      <c r="AM8" s="1021">
        <v>1</v>
      </c>
      <c r="AN8" s="1021"/>
      <c r="AO8" s="1021"/>
      <c r="AP8" s="1021"/>
      <c r="AQ8" s="1021"/>
      <c r="AR8" s="1021"/>
      <c r="AS8" s="1021"/>
      <c r="AT8" s="1021"/>
      <c r="AU8" s="1021"/>
      <c r="AV8" s="1021"/>
      <c r="AW8" s="1021"/>
      <c r="AX8" s="1021"/>
      <c r="AY8" s="1021"/>
      <c r="AZ8" s="1021"/>
      <c r="BA8" s="1021"/>
      <c r="BB8" s="1021"/>
      <c r="BC8" s="1021"/>
    </row>
    <row r="9" spans="1:55" s="523" customFormat="1" ht="24.95" hidden="1" customHeight="1" x14ac:dyDescent="0.2">
      <c r="A9" s="826"/>
      <c r="B9" s="129"/>
      <c r="C9" s="921" t="s">
        <v>1628</v>
      </c>
      <c r="D9" s="654" t="s">
        <v>11254</v>
      </c>
      <c r="E9" s="827" t="s">
        <v>1628</v>
      </c>
      <c r="F9" s="827" t="s">
        <v>11104</v>
      </c>
      <c r="G9" s="828" t="s">
        <v>11255</v>
      </c>
      <c r="H9" s="827" t="s">
        <v>1628</v>
      </c>
      <c r="I9" s="827">
        <v>1</v>
      </c>
      <c r="J9" s="691">
        <v>7307</v>
      </c>
      <c r="K9" s="691">
        <v>434.34</v>
      </c>
      <c r="L9" s="691">
        <v>649.6</v>
      </c>
      <c r="M9" s="827"/>
      <c r="N9" s="827" t="s">
        <v>11256</v>
      </c>
      <c r="O9" s="827">
        <v>1</v>
      </c>
      <c r="P9" s="827"/>
      <c r="Q9" s="827"/>
      <c r="R9" s="691"/>
      <c r="S9" s="827"/>
      <c r="T9" s="827"/>
      <c r="U9" s="827"/>
      <c r="V9" s="827"/>
      <c r="W9" s="827"/>
      <c r="X9" s="827">
        <v>1997</v>
      </c>
      <c r="Y9" s="827">
        <v>100</v>
      </c>
      <c r="Z9" s="827">
        <v>100</v>
      </c>
      <c r="AA9" s="827"/>
      <c r="AB9" s="827"/>
      <c r="AC9" s="827"/>
      <c r="AD9" s="827"/>
      <c r="AE9" s="691">
        <v>400</v>
      </c>
      <c r="AF9" s="827"/>
      <c r="AG9" s="827"/>
      <c r="AH9" s="827"/>
      <c r="AI9" s="827"/>
      <c r="AJ9" s="827" t="s">
        <v>11257</v>
      </c>
      <c r="AK9" s="827"/>
      <c r="AL9" s="922"/>
      <c r="AM9" s="827">
        <v>1</v>
      </c>
      <c r="AN9" s="827"/>
      <c r="AO9" s="827"/>
      <c r="AP9" s="827"/>
      <c r="AQ9" s="827"/>
      <c r="AR9" s="827"/>
      <c r="AS9" s="827"/>
      <c r="AT9" s="827"/>
      <c r="AU9" s="827"/>
      <c r="AV9" s="827"/>
      <c r="AW9" s="827"/>
      <c r="AX9" s="827"/>
      <c r="AY9" s="827"/>
      <c r="AZ9" s="827"/>
      <c r="BA9" s="827"/>
      <c r="BB9" s="827"/>
      <c r="BC9" s="827"/>
    </row>
    <row r="10" spans="1:55" s="523" customFormat="1" ht="24.95" hidden="1" customHeight="1" x14ac:dyDescent="0.2">
      <c r="A10" s="826"/>
      <c r="B10" s="923"/>
      <c r="C10" s="921" t="s">
        <v>778</v>
      </c>
      <c r="D10" s="654" t="s">
        <v>14373</v>
      </c>
      <c r="E10" s="827" t="s">
        <v>778</v>
      </c>
      <c r="F10" s="827" t="s">
        <v>11104</v>
      </c>
      <c r="G10" s="828" t="s">
        <v>11255</v>
      </c>
      <c r="H10" s="827" t="s">
        <v>778</v>
      </c>
      <c r="I10" s="827">
        <v>1</v>
      </c>
      <c r="J10" s="691">
        <v>16063</v>
      </c>
      <c r="K10" s="691">
        <v>227</v>
      </c>
      <c r="L10" s="691">
        <v>338</v>
      </c>
      <c r="M10" s="827"/>
      <c r="N10" s="827" t="s">
        <v>11256</v>
      </c>
      <c r="O10" s="827">
        <v>1</v>
      </c>
      <c r="P10" s="827"/>
      <c r="Q10" s="827"/>
      <c r="R10" s="691"/>
      <c r="S10" s="827"/>
      <c r="T10" s="827"/>
      <c r="U10" s="827"/>
      <c r="V10" s="827"/>
      <c r="W10" s="827"/>
      <c r="X10" s="827">
        <v>2009</v>
      </c>
      <c r="Y10" s="827">
        <v>100</v>
      </c>
      <c r="Z10" s="827">
        <v>100</v>
      </c>
      <c r="AA10" s="827"/>
      <c r="AB10" s="827"/>
      <c r="AC10" s="827"/>
      <c r="AD10" s="827"/>
      <c r="AE10" s="691">
        <v>4993</v>
      </c>
      <c r="AF10" s="827"/>
      <c r="AG10" s="827"/>
      <c r="AH10" s="827"/>
      <c r="AI10" s="827"/>
      <c r="AJ10" s="827" t="s">
        <v>11257</v>
      </c>
      <c r="AK10" s="827"/>
      <c r="AL10" s="922"/>
      <c r="AM10" s="827">
        <v>1</v>
      </c>
      <c r="AN10" s="827"/>
      <c r="AO10" s="827"/>
      <c r="AP10" s="827"/>
      <c r="AQ10" s="827"/>
      <c r="AR10" s="827"/>
      <c r="AS10" s="827"/>
      <c r="AT10" s="827"/>
      <c r="AU10" s="827"/>
      <c r="AV10" s="827"/>
      <c r="AW10" s="827"/>
      <c r="AX10" s="827"/>
      <c r="AY10" s="827"/>
      <c r="AZ10" s="827"/>
      <c r="BA10" s="827"/>
      <c r="BB10" s="827"/>
      <c r="BC10" s="827"/>
    </row>
    <row r="11" spans="1:55" s="1226" customFormat="1" ht="24.95" hidden="1" customHeight="1" x14ac:dyDescent="0.2">
      <c r="A11" s="1223"/>
      <c r="B11" s="1224" t="s">
        <v>4938</v>
      </c>
      <c r="C11" s="1220" t="s">
        <v>4790</v>
      </c>
      <c r="D11" s="1220" t="s">
        <v>10393</v>
      </c>
      <c r="E11" s="1220" t="s">
        <v>4790</v>
      </c>
      <c r="F11" s="1220" t="s">
        <v>10394</v>
      </c>
      <c r="G11" s="1232"/>
      <c r="H11" s="1220" t="s">
        <v>4790</v>
      </c>
      <c r="I11" s="1220">
        <v>1</v>
      </c>
      <c r="J11" s="1088">
        <v>3100</v>
      </c>
      <c r="K11" s="1088">
        <v>382</v>
      </c>
      <c r="L11" s="1088">
        <v>514</v>
      </c>
      <c r="M11" s="1220"/>
      <c r="N11" s="1220"/>
      <c r="O11" s="1220"/>
      <c r="P11" s="1220"/>
      <c r="Q11" s="1220"/>
      <c r="R11" s="1220"/>
      <c r="S11" s="1220"/>
      <c r="T11" s="1220"/>
      <c r="U11" s="1220"/>
      <c r="V11" s="1220"/>
      <c r="W11" s="1220"/>
      <c r="X11" s="1220">
        <v>2004</v>
      </c>
      <c r="Y11" s="1220">
        <v>662</v>
      </c>
      <c r="Z11" s="1220"/>
      <c r="AA11" s="1220"/>
      <c r="AB11" s="1220"/>
      <c r="AC11" s="1220"/>
      <c r="AD11" s="1220"/>
      <c r="AE11" s="1088">
        <v>1010</v>
      </c>
      <c r="AF11" s="1220"/>
      <c r="AG11" s="1220"/>
      <c r="AH11" s="1220"/>
      <c r="AI11" s="1220"/>
      <c r="AJ11" s="1220"/>
      <c r="AK11" s="1220"/>
      <c r="AL11" s="1220"/>
      <c r="AM11" s="1220"/>
      <c r="AN11" s="1220"/>
      <c r="AO11" s="1220"/>
      <c r="AP11" s="1220"/>
      <c r="AQ11" s="1220"/>
      <c r="AR11" s="1220"/>
      <c r="AS11" s="1220"/>
      <c r="AT11" s="1220"/>
      <c r="AU11" s="1220"/>
      <c r="AV11" s="1220"/>
      <c r="AW11" s="1220"/>
      <c r="AX11" s="1220"/>
      <c r="AY11" s="1220"/>
      <c r="AZ11" s="1220"/>
      <c r="BA11" s="1220"/>
      <c r="BB11" s="1220"/>
      <c r="BC11" s="1220"/>
    </row>
    <row r="12" spans="1:55" s="1226" customFormat="1" ht="24.95" customHeight="1" x14ac:dyDescent="0.2">
      <c r="A12" s="1223" t="s">
        <v>156</v>
      </c>
      <c r="B12" s="1224" t="s">
        <v>10643</v>
      </c>
      <c r="C12" s="1220" t="s">
        <v>5223</v>
      </c>
      <c r="D12" s="1087" t="s">
        <v>11258</v>
      </c>
      <c r="E12" s="1220" t="s">
        <v>5223</v>
      </c>
      <c r="F12" s="1220" t="s">
        <v>11259</v>
      </c>
      <c r="G12" s="1232"/>
      <c r="H12" s="1220" t="s">
        <v>5223</v>
      </c>
      <c r="I12" s="1220" t="s">
        <v>1871</v>
      </c>
      <c r="J12" s="1088">
        <v>8541</v>
      </c>
      <c r="K12" s="1088">
        <v>382</v>
      </c>
      <c r="L12" s="1088">
        <v>644.76</v>
      </c>
      <c r="M12" s="1220" t="s">
        <v>183</v>
      </c>
      <c r="N12" s="1220" t="s">
        <v>11260</v>
      </c>
      <c r="O12" s="1220">
        <v>1</v>
      </c>
      <c r="P12" s="1220"/>
      <c r="Q12" s="1220"/>
      <c r="R12" s="1088"/>
      <c r="S12" s="1220"/>
      <c r="T12" s="1220"/>
      <c r="U12" s="1220"/>
      <c r="V12" s="1220"/>
      <c r="W12" s="1220"/>
      <c r="X12" s="1220">
        <v>2001</v>
      </c>
      <c r="Y12" s="1220">
        <v>625</v>
      </c>
      <c r="Z12" s="1220">
        <v>625</v>
      </c>
      <c r="AA12" s="1220">
        <v>750</v>
      </c>
      <c r="AB12" s="1220"/>
      <c r="AC12" s="1220"/>
      <c r="AD12" s="1220"/>
      <c r="AE12" s="1088">
        <v>2000</v>
      </c>
      <c r="AF12" s="1220"/>
      <c r="AG12" s="1220"/>
      <c r="AH12" s="1220"/>
      <c r="AI12" s="1220"/>
      <c r="AJ12" s="1220" t="s">
        <v>11261</v>
      </c>
      <c r="AK12" s="1220" t="s">
        <v>11242</v>
      </c>
      <c r="AL12" s="1220"/>
      <c r="AM12" s="1220" t="s">
        <v>11262</v>
      </c>
      <c r="AN12" s="1220"/>
      <c r="AO12" s="1220"/>
      <c r="AP12" s="1220"/>
      <c r="AQ12" s="1220"/>
      <c r="AR12" s="1220"/>
      <c r="AS12" s="1220"/>
      <c r="AT12" s="1220"/>
      <c r="AU12" s="1220"/>
      <c r="AV12" s="1220"/>
      <c r="AW12" s="1220"/>
      <c r="AX12" s="1220"/>
      <c r="AY12" s="1220"/>
      <c r="AZ12" s="1220"/>
      <c r="BA12" s="1220"/>
      <c r="BB12" s="1220"/>
      <c r="BC12" s="1220"/>
    </row>
    <row r="13" spans="1:55" s="1226" customFormat="1" ht="24.95" hidden="1" customHeight="1" x14ac:dyDescent="0.2">
      <c r="A13" s="1227" t="s">
        <v>156</v>
      </c>
      <c r="B13" s="1228" t="s">
        <v>11034</v>
      </c>
      <c r="C13" s="1021" t="s">
        <v>5819</v>
      </c>
      <c r="D13" s="861" t="s">
        <v>11239</v>
      </c>
      <c r="E13" s="1021" t="s">
        <v>5819</v>
      </c>
      <c r="F13" s="1021" t="s">
        <v>11240</v>
      </c>
      <c r="G13" s="1229"/>
      <c r="H13" s="1233" t="s">
        <v>11241</v>
      </c>
      <c r="I13" s="1021" t="s">
        <v>5858</v>
      </c>
      <c r="J13" s="1234">
        <v>2146</v>
      </c>
      <c r="K13" s="1234">
        <v>395.19</v>
      </c>
      <c r="L13" s="1234">
        <v>742.59</v>
      </c>
      <c r="M13" s="1021"/>
      <c r="N13" s="1021"/>
      <c r="O13" s="1021"/>
      <c r="P13" s="1021"/>
      <c r="Q13" s="1021"/>
      <c r="R13" s="886"/>
      <c r="S13" s="1021"/>
      <c r="T13" s="1021"/>
      <c r="U13" s="1021"/>
      <c r="V13" s="1021"/>
      <c r="W13" s="1021"/>
      <c r="X13" s="1021">
        <v>2003</v>
      </c>
      <c r="Y13" s="1235">
        <v>473</v>
      </c>
      <c r="Z13" s="1235">
        <v>473</v>
      </c>
      <c r="AA13" s="1235">
        <v>946</v>
      </c>
      <c r="AB13" s="1021"/>
      <c r="AC13" s="1021"/>
      <c r="AD13" s="1021"/>
      <c r="AE13" s="1234">
        <v>1892</v>
      </c>
      <c r="AF13" s="1021"/>
      <c r="AG13" s="1021"/>
      <c r="AH13" s="1021"/>
      <c r="AI13" s="1021"/>
      <c r="AJ13" s="1021"/>
      <c r="AK13" s="1021" t="s">
        <v>11242</v>
      </c>
      <c r="AL13" s="1021" t="s">
        <v>11243</v>
      </c>
      <c r="AM13" s="1021" t="s">
        <v>11244</v>
      </c>
      <c r="AN13" s="1021" t="s">
        <v>11245</v>
      </c>
      <c r="AO13" s="1021"/>
      <c r="AP13" s="1021"/>
      <c r="AQ13" s="1021"/>
      <c r="AR13" s="1021"/>
      <c r="AS13" s="1021"/>
      <c r="AT13" s="1021"/>
      <c r="AU13" s="1021"/>
      <c r="AV13" s="1021"/>
      <c r="AW13" s="1021"/>
      <c r="AX13" s="1021"/>
      <c r="AY13" s="1021"/>
      <c r="AZ13" s="1021"/>
      <c r="BA13" s="1021"/>
      <c r="BB13" s="1021"/>
      <c r="BC13" s="1021"/>
    </row>
    <row r="14" spans="1:55" s="1226" customFormat="1" ht="24.95" hidden="1" customHeight="1" x14ac:dyDescent="0.2">
      <c r="A14" s="1227" t="s">
        <v>178</v>
      </c>
      <c r="B14" s="1020" t="s">
        <v>0</v>
      </c>
      <c r="C14" s="1021" t="s">
        <v>1005</v>
      </c>
      <c r="D14" s="861">
        <f>COUNTA(D15:D16)</f>
        <v>2</v>
      </c>
      <c r="E14" s="1021"/>
      <c r="F14" s="1021"/>
      <c r="G14" s="1021"/>
      <c r="H14" s="1021"/>
      <c r="I14" s="1021"/>
      <c r="J14" s="886">
        <f>SUM(J15:J16)</f>
        <v>41507</v>
      </c>
      <c r="K14" s="886">
        <f>SUM(K15:K16)</f>
        <v>1495</v>
      </c>
      <c r="L14" s="886">
        <f>SUM(L15:L16)</f>
        <v>1980</v>
      </c>
      <c r="M14" s="1021"/>
      <c r="N14" s="1021"/>
      <c r="O14" s="1021"/>
      <c r="P14" s="1021"/>
      <c r="Q14" s="1021"/>
      <c r="R14" s="1021"/>
      <c r="S14" s="1021"/>
      <c r="T14" s="1021"/>
      <c r="U14" s="1021"/>
      <c r="V14" s="1021"/>
      <c r="W14" s="1021"/>
      <c r="X14" s="1021"/>
      <c r="Y14" s="1021"/>
      <c r="Z14" s="1021"/>
      <c r="AA14" s="1021"/>
      <c r="AB14" s="1021"/>
      <c r="AC14" s="1021"/>
      <c r="AD14" s="1021"/>
      <c r="AE14" s="1021"/>
      <c r="AF14" s="1021"/>
      <c r="AG14" s="1021"/>
      <c r="AH14" s="1021"/>
      <c r="AI14" s="1021"/>
      <c r="AJ14" s="1021"/>
      <c r="AK14" s="1021"/>
      <c r="AL14" s="1021"/>
      <c r="AM14" s="1022"/>
      <c r="AN14" s="1022"/>
      <c r="AO14" s="1021"/>
      <c r="AP14" s="1021"/>
      <c r="AQ14" s="1021"/>
      <c r="AR14" s="1021"/>
      <c r="AS14" s="1021"/>
      <c r="AT14" s="1021"/>
      <c r="AU14" s="1021"/>
      <c r="AV14" s="1021"/>
      <c r="AW14" s="1021"/>
      <c r="AX14" s="1021"/>
      <c r="AY14" s="1021"/>
      <c r="AZ14" s="1021"/>
      <c r="BA14" s="1021"/>
      <c r="BB14" s="1021"/>
      <c r="BC14" s="1021"/>
    </row>
    <row r="15" spans="1:55" s="523" customFormat="1" ht="24.95" hidden="1" customHeight="1" x14ac:dyDescent="0.2">
      <c r="A15" s="826"/>
      <c r="B15" s="129"/>
      <c r="C15" s="827" t="s">
        <v>2154</v>
      </c>
      <c r="D15" s="654" t="s">
        <v>11237</v>
      </c>
      <c r="E15" s="827" t="s">
        <v>2154</v>
      </c>
      <c r="F15" s="827" t="s">
        <v>1439</v>
      </c>
      <c r="G15" s="828" t="s">
        <v>639</v>
      </c>
      <c r="H15" s="827" t="s">
        <v>2154</v>
      </c>
      <c r="I15" s="827">
        <v>34</v>
      </c>
      <c r="J15" s="691">
        <v>25224</v>
      </c>
      <c r="K15" s="691">
        <v>481</v>
      </c>
      <c r="L15" s="691">
        <v>481</v>
      </c>
      <c r="M15" s="827" t="s">
        <v>183</v>
      </c>
      <c r="N15" s="827" t="s">
        <v>11238</v>
      </c>
      <c r="O15" s="827">
        <v>1</v>
      </c>
      <c r="P15" s="827"/>
      <c r="Q15" s="827"/>
      <c r="R15" s="691"/>
      <c r="S15" s="827"/>
      <c r="T15" s="827"/>
      <c r="U15" s="827"/>
      <c r="V15" s="827"/>
      <c r="W15" s="827"/>
      <c r="X15" s="827">
        <v>2009</v>
      </c>
      <c r="Y15" s="827"/>
      <c r="Z15" s="827"/>
      <c r="AA15" s="827"/>
      <c r="AB15" s="827"/>
      <c r="AC15" s="827"/>
      <c r="AD15" s="827"/>
      <c r="AE15" s="691">
        <v>7000</v>
      </c>
      <c r="AF15" s="827"/>
      <c r="AG15" s="827"/>
      <c r="AH15" s="827"/>
      <c r="AI15" s="827"/>
      <c r="AJ15" s="827"/>
      <c r="AK15" s="827"/>
      <c r="AL15" s="827"/>
      <c r="AM15" s="743"/>
      <c r="AN15" s="743"/>
      <c r="AO15" s="827"/>
      <c r="AP15" s="827"/>
      <c r="AQ15" s="827"/>
      <c r="AR15" s="827"/>
      <c r="AS15" s="827"/>
      <c r="AT15" s="827"/>
      <c r="AU15" s="827"/>
      <c r="AV15" s="827"/>
      <c r="AW15" s="827"/>
      <c r="AX15" s="827"/>
      <c r="AY15" s="827"/>
      <c r="AZ15" s="827"/>
      <c r="BA15" s="827"/>
      <c r="BB15" s="827"/>
      <c r="BC15" s="827"/>
    </row>
    <row r="16" spans="1:55" s="523" customFormat="1" ht="24.95" hidden="1" customHeight="1" x14ac:dyDescent="0.2">
      <c r="A16" s="826"/>
      <c r="B16" s="1023"/>
      <c r="C16" s="827" t="s">
        <v>1913</v>
      </c>
      <c r="D16" s="654" t="s">
        <v>11236</v>
      </c>
      <c r="E16" s="827" t="s">
        <v>1913</v>
      </c>
      <c r="F16" s="827" t="s">
        <v>2175</v>
      </c>
      <c r="G16" s="828"/>
      <c r="H16" s="827" t="s">
        <v>1913</v>
      </c>
      <c r="I16" s="827">
        <v>2</v>
      </c>
      <c r="J16" s="691">
        <v>16283</v>
      </c>
      <c r="K16" s="691">
        <v>1014</v>
      </c>
      <c r="L16" s="691">
        <v>1499</v>
      </c>
      <c r="M16" s="827"/>
      <c r="N16" s="827" t="s">
        <v>1440</v>
      </c>
      <c r="O16" s="827">
        <v>1</v>
      </c>
      <c r="P16" s="827"/>
      <c r="Q16" s="827"/>
      <c r="R16" s="691">
        <v>5355</v>
      </c>
      <c r="S16" s="827"/>
      <c r="T16" s="827"/>
      <c r="U16" s="827"/>
      <c r="V16" s="827"/>
      <c r="W16" s="827"/>
      <c r="X16" s="827">
        <v>1987</v>
      </c>
      <c r="Y16" s="827">
        <v>908</v>
      </c>
      <c r="Z16" s="827"/>
      <c r="AA16" s="827"/>
      <c r="AB16" s="827"/>
      <c r="AC16" s="827"/>
      <c r="AD16" s="827"/>
      <c r="AE16" s="691">
        <v>1500</v>
      </c>
      <c r="AF16" s="827"/>
      <c r="AG16" s="827"/>
      <c r="AH16" s="827"/>
      <c r="AI16" s="827"/>
      <c r="AJ16" s="827"/>
      <c r="AK16" s="827">
        <v>3</v>
      </c>
      <c r="AL16" s="827">
        <v>1</v>
      </c>
      <c r="AM16" s="827">
        <v>1</v>
      </c>
      <c r="AN16" s="827">
        <v>70</v>
      </c>
      <c r="AO16" s="827"/>
      <c r="AP16" s="827"/>
      <c r="AQ16" s="827">
        <v>1</v>
      </c>
      <c r="AR16" s="827"/>
      <c r="AS16" s="827"/>
      <c r="AT16" s="827"/>
      <c r="AU16" s="827"/>
      <c r="AV16" s="827"/>
      <c r="AW16" s="827"/>
      <c r="AX16" s="827"/>
      <c r="AY16" s="827"/>
      <c r="AZ16" s="827"/>
      <c r="BA16" s="827"/>
      <c r="BB16" s="827"/>
      <c r="BC16" s="827"/>
    </row>
    <row r="17" spans="1:55" s="1226" customFormat="1" ht="24.95" hidden="1" customHeight="1" x14ac:dyDescent="0.2">
      <c r="A17" s="1227"/>
      <c r="B17" s="1228" t="s">
        <v>6936</v>
      </c>
      <c r="C17" s="1021" t="s">
        <v>6881</v>
      </c>
      <c r="D17" s="861" t="s">
        <v>11252</v>
      </c>
      <c r="E17" s="1021" t="s">
        <v>11253</v>
      </c>
      <c r="F17" s="1021"/>
      <c r="G17" s="1021"/>
      <c r="H17" s="1021" t="s">
        <v>11253</v>
      </c>
      <c r="I17" s="1021"/>
      <c r="J17" s="886">
        <v>1400</v>
      </c>
      <c r="K17" s="886">
        <v>392</v>
      </c>
      <c r="L17" s="886">
        <v>392</v>
      </c>
      <c r="M17" s="1021"/>
      <c r="N17" s="992">
        <v>2000</v>
      </c>
      <c r="O17" s="1021">
        <v>1</v>
      </c>
      <c r="P17" s="992">
        <v>2000</v>
      </c>
      <c r="Q17" s="1021">
        <v>1</v>
      </c>
      <c r="R17" s="886">
        <v>16000</v>
      </c>
      <c r="S17" s="1021"/>
      <c r="T17" s="1021"/>
      <c r="U17" s="1021"/>
      <c r="V17" s="1021"/>
      <c r="W17" s="1021"/>
      <c r="X17" s="1021">
        <v>1995</v>
      </c>
      <c r="Y17" s="1021"/>
      <c r="Z17" s="1021"/>
      <c r="AA17" s="1021"/>
      <c r="AB17" s="1021"/>
      <c r="AC17" s="1021"/>
      <c r="AD17" s="1021"/>
      <c r="AE17" s="886">
        <v>240</v>
      </c>
      <c r="AF17" s="1021"/>
      <c r="AG17" s="1021"/>
      <c r="AH17" s="1021"/>
      <c r="AI17" s="1021"/>
      <c r="AJ17" s="1021"/>
      <c r="AK17" s="1021"/>
      <c r="AL17" s="1021"/>
      <c r="AM17" s="1022"/>
      <c r="AN17" s="1022"/>
      <c r="AO17" s="1021"/>
      <c r="AP17" s="1021"/>
      <c r="AQ17" s="1021"/>
      <c r="AR17" s="1021"/>
      <c r="AS17" s="1021"/>
      <c r="AT17" s="1021"/>
      <c r="AU17" s="1021"/>
      <c r="AV17" s="1021"/>
      <c r="AW17" s="1021"/>
      <c r="AX17" s="1021"/>
      <c r="AY17" s="1021"/>
      <c r="AZ17" s="1021"/>
      <c r="BA17" s="1021"/>
      <c r="BB17" s="1021"/>
      <c r="BC17" s="1021"/>
    </row>
    <row r="18" spans="1:55" s="1226" customFormat="1" ht="24.95" hidden="1" customHeight="1" x14ac:dyDescent="0.2">
      <c r="A18" s="1223"/>
      <c r="B18" s="1020" t="s">
        <v>60</v>
      </c>
      <c r="C18" s="1220" t="s">
        <v>1005</v>
      </c>
      <c r="D18" s="1087">
        <f>COUNTA(D19:D24)</f>
        <v>6</v>
      </c>
      <c r="E18" s="1220"/>
      <c r="F18" s="1220"/>
      <c r="G18" s="1220"/>
      <c r="H18" s="1220"/>
      <c r="I18" s="1220"/>
      <c r="J18" s="1088">
        <f>SUM(J19:J24)</f>
        <v>97540</v>
      </c>
      <c r="K18" s="1088">
        <f>SUM(K19:K24)</f>
        <v>3140.75</v>
      </c>
      <c r="L18" s="1088">
        <f>SUM(L19:L24)</f>
        <v>5172.93</v>
      </c>
      <c r="M18" s="1220"/>
      <c r="N18" s="1220"/>
      <c r="O18" s="1220"/>
      <c r="P18" s="1220"/>
      <c r="Q18" s="1220"/>
      <c r="R18" s="1088"/>
      <c r="S18" s="1220"/>
      <c r="T18" s="1220"/>
      <c r="U18" s="1220"/>
      <c r="V18" s="1220"/>
      <c r="W18" s="1220"/>
      <c r="X18" s="1220"/>
      <c r="Y18" s="1220"/>
      <c r="Z18" s="1220"/>
      <c r="AA18" s="1220"/>
      <c r="AB18" s="1220"/>
      <c r="AC18" s="1220"/>
      <c r="AD18" s="1220"/>
      <c r="AE18" s="1088"/>
      <c r="AF18" s="1220"/>
      <c r="AG18" s="1220"/>
      <c r="AH18" s="1220"/>
      <c r="AI18" s="1220"/>
      <c r="AJ18" s="1220"/>
      <c r="AK18" s="1220"/>
      <c r="AL18" s="1220"/>
      <c r="AM18" s="1221"/>
      <c r="AN18" s="1221"/>
      <c r="AO18" s="1220"/>
      <c r="AP18" s="1220"/>
      <c r="AQ18" s="1220"/>
      <c r="AR18" s="1220"/>
      <c r="AS18" s="1220"/>
      <c r="AT18" s="1220"/>
      <c r="AU18" s="1220"/>
      <c r="AV18" s="1220"/>
      <c r="AW18" s="1220"/>
      <c r="AX18" s="1220"/>
      <c r="AY18" s="1220"/>
      <c r="AZ18" s="1220"/>
      <c r="BA18" s="1220"/>
      <c r="BB18" s="1220"/>
      <c r="BC18" s="1220"/>
    </row>
    <row r="19" spans="1:55" s="523" customFormat="1" ht="24.95" hidden="1" customHeight="1" x14ac:dyDescent="0.2">
      <c r="A19" s="522"/>
      <c r="B19" s="129"/>
      <c r="C19" s="127" t="s">
        <v>322</v>
      </c>
      <c r="D19" s="120" t="s">
        <v>11246</v>
      </c>
      <c r="E19" s="127" t="s">
        <v>322</v>
      </c>
      <c r="F19" s="127"/>
      <c r="G19" s="127"/>
      <c r="H19" s="127" t="s">
        <v>325</v>
      </c>
      <c r="I19" s="127"/>
      <c r="J19" s="121">
        <v>15399</v>
      </c>
      <c r="K19" s="121">
        <v>107.1</v>
      </c>
      <c r="L19" s="121">
        <v>107.1</v>
      </c>
      <c r="M19" s="127"/>
      <c r="N19" s="127"/>
      <c r="O19" s="127"/>
      <c r="P19" s="127"/>
      <c r="Q19" s="127"/>
      <c r="R19" s="121">
        <v>42456</v>
      </c>
      <c r="S19" s="127"/>
      <c r="T19" s="127"/>
      <c r="U19" s="127"/>
      <c r="V19" s="127"/>
      <c r="W19" s="127"/>
      <c r="X19" s="127">
        <v>2010</v>
      </c>
      <c r="Y19" s="127"/>
      <c r="Z19" s="127"/>
      <c r="AA19" s="127"/>
      <c r="AB19" s="127"/>
      <c r="AC19" s="127"/>
      <c r="AD19" s="127"/>
      <c r="AE19" s="121">
        <v>1594</v>
      </c>
      <c r="AF19" s="127"/>
      <c r="AG19" s="127"/>
      <c r="AH19" s="127"/>
      <c r="AI19" s="127"/>
      <c r="AJ19" s="127"/>
      <c r="AK19" s="127"/>
      <c r="AL19" s="127"/>
      <c r="AM19" s="125"/>
      <c r="AN19" s="125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</row>
    <row r="20" spans="1:55" s="523" customFormat="1" ht="24.95" hidden="1" customHeight="1" x14ac:dyDescent="0.2">
      <c r="A20" s="522"/>
      <c r="B20" s="129"/>
      <c r="C20" s="127" t="s">
        <v>322</v>
      </c>
      <c r="D20" s="120" t="s">
        <v>11247</v>
      </c>
      <c r="E20" s="127" t="s">
        <v>322</v>
      </c>
      <c r="F20" s="127"/>
      <c r="G20" s="127"/>
      <c r="H20" s="127" t="s">
        <v>325</v>
      </c>
      <c r="I20" s="127"/>
      <c r="J20" s="121">
        <v>8837</v>
      </c>
      <c r="K20" s="121">
        <v>980</v>
      </c>
      <c r="L20" s="121">
        <v>1493</v>
      </c>
      <c r="M20" s="127"/>
      <c r="N20" s="127"/>
      <c r="O20" s="127"/>
      <c r="P20" s="127"/>
      <c r="Q20" s="127"/>
      <c r="R20" s="121">
        <v>603000</v>
      </c>
      <c r="S20" s="127"/>
      <c r="T20" s="127"/>
      <c r="U20" s="127"/>
      <c r="V20" s="127"/>
      <c r="W20" s="127"/>
      <c r="X20" s="127">
        <v>2009</v>
      </c>
      <c r="Y20" s="127"/>
      <c r="Z20" s="127"/>
      <c r="AA20" s="127"/>
      <c r="AB20" s="127"/>
      <c r="AC20" s="127"/>
      <c r="AD20" s="127"/>
      <c r="AE20" s="121">
        <v>2933</v>
      </c>
      <c r="AF20" s="127"/>
      <c r="AG20" s="127"/>
      <c r="AH20" s="127"/>
      <c r="AI20" s="127"/>
      <c r="AJ20" s="127"/>
      <c r="AK20" s="127"/>
      <c r="AL20" s="127"/>
      <c r="AM20" s="125"/>
      <c r="AN20" s="125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</row>
    <row r="21" spans="1:55" s="523" customFormat="1" ht="24.95" hidden="1" customHeight="1" x14ac:dyDescent="0.2">
      <c r="A21" s="522"/>
      <c r="B21" s="129"/>
      <c r="C21" s="125" t="s">
        <v>7299</v>
      </c>
      <c r="D21" s="1068" t="s">
        <v>11248</v>
      </c>
      <c r="E21" s="125" t="s">
        <v>7299</v>
      </c>
      <c r="F21" s="125"/>
      <c r="G21" s="125"/>
      <c r="H21" s="125" t="s">
        <v>17833</v>
      </c>
      <c r="I21" s="125"/>
      <c r="J21" s="126">
        <v>4680</v>
      </c>
      <c r="K21" s="126">
        <v>830</v>
      </c>
      <c r="L21" s="126">
        <v>1935</v>
      </c>
      <c r="M21" s="125"/>
      <c r="N21" s="125" t="s">
        <v>11249</v>
      </c>
      <c r="O21" s="125">
        <v>1</v>
      </c>
      <c r="P21" s="125"/>
      <c r="Q21" s="125"/>
      <c r="R21" s="126"/>
      <c r="S21" s="125"/>
      <c r="T21" s="125"/>
      <c r="U21" s="125"/>
      <c r="V21" s="125"/>
      <c r="W21" s="125"/>
      <c r="X21" s="125">
        <v>2010</v>
      </c>
      <c r="Y21" s="125"/>
      <c r="Z21" s="125"/>
      <c r="AA21" s="125"/>
      <c r="AB21" s="125"/>
      <c r="AC21" s="125"/>
      <c r="AD21" s="125"/>
      <c r="AE21" s="126">
        <v>3910</v>
      </c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</row>
    <row r="22" spans="1:55" s="523" customFormat="1" ht="24.95" hidden="1" customHeight="1" x14ac:dyDescent="0.2">
      <c r="A22" s="522"/>
      <c r="B22" s="129"/>
      <c r="C22" s="127" t="s">
        <v>7331</v>
      </c>
      <c r="D22" s="120" t="s">
        <v>16498</v>
      </c>
      <c r="E22" s="127" t="s">
        <v>7331</v>
      </c>
      <c r="F22" s="127"/>
      <c r="G22" s="524"/>
      <c r="H22" s="127" t="s">
        <v>16499</v>
      </c>
      <c r="I22" s="127"/>
      <c r="J22" s="121">
        <v>21432</v>
      </c>
      <c r="K22" s="121">
        <v>173</v>
      </c>
      <c r="L22" s="121">
        <v>173</v>
      </c>
      <c r="M22" s="127"/>
      <c r="N22" s="127"/>
      <c r="O22" s="127"/>
      <c r="P22" s="127"/>
      <c r="Q22" s="127"/>
      <c r="R22" s="121">
        <v>575</v>
      </c>
      <c r="S22" s="127"/>
      <c r="T22" s="127"/>
      <c r="U22" s="127"/>
      <c r="V22" s="127"/>
      <c r="W22" s="127"/>
      <c r="X22" s="127">
        <v>2009</v>
      </c>
      <c r="Y22" s="127"/>
      <c r="Z22" s="127"/>
      <c r="AA22" s="127"/>
      <c r="AB22" s="127"/>
      <c r="AC22" s="127"/>
      <c r="AD22" s="127"/>
      <c r="AE22" s="121">
        <v>550</v>
      </c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</row>
    <row r="23" spans="1:55" s="523" customFormat="1" ht="24.95" hidden="1" customHeight="1" x14ac:dyDescent="0.2">
      <c r="A23" s="522"/>
      <c r="B23" s="129"/>
      <c r="C23" s="127" t="s">
        <v>768</v>
      </c>
      <c r="D23" s="120" t="s">
        <v>11250</v>
      </c>
      <c r="E23" s="127" t="s">
        <v>768</v>
      </c>
      <c r="F23" s="127"/>
      <c r="G23" s="524"/>
      <c r="H23" s="127" t="s">
        <v>768</v>
      </c>
      <c r="I23" s="127"/>
      <c r="J23" s="121">
        <v>45452</v>
      </c>
      <c r="K23" s="121">
        <v>494</v>
      </c>
      <c r="L23" s="121">
        <v>494</v>
      </c>
      <c r="M23" s="127"/>
      <c r="N23" s="127"/>
      <c r="O23" s="127"/>
      <c r="P23" s="127"/>
      <c r="Q23" s="127"/>
      <c r="R23" s="121">
        <v>7200</v>
      </c>
      <c r="S23" s="127"/>
      <c r="T23" s="127"/>
      <c r="U23" s="127"/>
      <c r="V23" s="127"/>
      <c r="W23" s="127"/>
      <c r="X23" s="127">
        <v>2010</v>
      </c>
      <c r="Y23" s="127"/>
      <c r="Z23" s="127"/>
      <c r="AA23" s="127"/>
      <c r="AB23" s="127"/>
      <c r="AC23" s="127"/>
      <c r="AD23" s="127"/>
      <c r="AE23" s="121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</row>
    <row r="24" spans="1:55" s="523" customFormat="1" ht="24.95" hidden="1" customHeight="1" x14ac:dyDescent="0.2">
      <c r="A24" s="522" t="s">
        <v>156</v>
      </c>
      <c r="B24" s="923"/>
      <c r="C24" s="127" t="s">
        <v>7377</v>
      </c>
      <c r="D24" s="120" t="s">
        <v>11251</v>
      </c>
      <c r="E24" s="127" t="s">
        <v>7377</v>
      </c>
      <c r="F24" s="127"/>
      <c r="G24" s="524"/>
      <c r="H24" s="127" t="s">
        <v>15107</v>
      </c>
      <c r="I24" s="127"/>
      <c r="J24" s="121">
        <v>1740</v>
      </c>
      <c r="K24" s="121">
        <v>556.65</v>
      </c>
      <c r="L24" s="121">
        <v>970.83</v>
      </c>
      <c r="M24" s="127"/>
      <c r="N24" s="127"/>
      <c r="O24" s="127"/>
      <c r="P24" s="127"/>
      <c r="Q24" s="127"/>
      <c r="R24" s="121">
        <v>1037065</v>
      </c>
      <c r="S24" s="127"/>
      <c r="T24" s="127"/>
      <c r="U24" s="127"/>
      <c r="V24" s="127"/>
      <c r="W24" s="127"/>
      <c r="X24" s="127">
        <v>2009</v>
      </c>
      <c r="Y24" s="127"/>
      <c r="Z24" s="127"/>
      <c r="AA24" s="127"/>
      <c r="AB24" s="127"/>
      <c r="AC24" s="127"/>
      <c r="AD24" s="127"/>
      <c r="AE24" s="121">
        <v>500</v>
      </c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</row>
  </sheetData>
  <autoFilter ref="A2:BC24" xr:uid="{9F9CA5D1-9945-4466-99A6-F340EC1A9320}">
    <filterColumn colId="2">
      <filters>
        <filter val="보령시"/>
      </filters>
    </filterColumn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1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35">
    <mergeCell ref="X1:BC1"/>
    <mergeCell ref="M2:M4"/>
    <mergeCell ref="U3:U4"/>
    <mergeCell ref="AS3:AW3"/>
    <mergeCell ref="AS2:BB2"/>
    <mergeCell ref="AX3:BB3"/>
    <mergeCell ref="X2:X4"/>
    <mergeCell ref="AG3:AG4"/>
    <mergeCell ref="AH3:AI3"/>
    <mergeCell ref="AF2:AG2"/>
    <mergeCell ref="N2:R2"/>
    <mergeCell ref="W2:W4"/>
    <mergeCell ref="AF3:AF4"/>
    <mergeCell ref="Y2:AE4"/>
    <mergeCell ref="V3:V4"/>
    <mergeCell ref="S2:V2"/>
    <mergeCell ref="E2:E4"/>
    <mergeCell ref="F2:F4"/>
    <mergeCell ref="J2:J4"/>
    <mergeCell ref="K2:K4"/>
    <mergeCell ref="L2:L4"/>
    <mergeCell ref="H2:H4"/>
    <mergeCell ref="I2:I4"/>
    <mergeCell ref="A2:A4"/>
    <mergeCell ref="B2:B4"/>
    <mergeCell ref="C2:C4"/>
    <mergeCell ref="D2:D4"/>
    <mergeCell ref="B1:D1"/>
    <mergeCell ref="BC2:BC4"/>
    <mergeCell ref="N3:O3"/>
    <mergeCell ref="P3:Q3"/>
    <mergeCell ref="R3:R4"/>
    <mergeCell ref="S3:S4"/>
    <mergeCell ref="T3:T4"/>
    <mergeCell ref="AH2:AR2"/>
  </mergeCells>
  <phoneticPr fontId="3" type="noConversion"/>
  <hyperlinks>
    <hyperlink ref="G6" r:id="rId1" tooltip="http://www.stadium.busan.kr/" xr:uid="{00000000-0004-0000-1900-000000000000}"/>
    <hyperlink ref="G7" r:id="rId2" xr:uid="{00000000-0004-0000-1900-000001000000}"/>
    <hyperlink ref="G8" r:id="rId3" xr:uid="{00000000-0004-0000-1900-000002000000}"/>
    <hyperlink ref="G9" r:id="rId4" xr:uid="{00000000-0004-0000-1900-000003000000}"/>
    <hyperlink ref="G10" r:id="rId5" xr:uid="{00000000-0004-0000-1900-000004000000}"/>
    <hyperlink ref="G15" r:id="rId6" xr:uid="{00000000-0004-0000-1900-000005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91" orientation="landscape" horizontalDpi="300" verticalDpi="300" r:id="rId7"/>
  <headerFooter alignWithMargins="0"/>
  <legacyDrawing r:id="rId8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filterMode="1">
    <tabColor theme="0" tint="-0.14999847407452621"/>
  </sheetPr>
  <dimension ref="A1:AZ45"/>
  <sheetViews>
    <sheetView view="pageBreakPreview" topLeftCell="B1" zoomScaleNormal="85" zoomScaleSheetLayoutView="100" workbookViewId="0">
      <pane ySplit="5" topLeftCell="A6" activePane="bottomLeft" state="frozen"/>
      <selection activeCell="A17" sqref="A17:L17"/>
      <selection pane="bottomLeft" activeCell="B37" sqref="A37:XFD37"/>
    </sheetView>
  </sheetViews>
  <sheetFormatPr defaultColWidth="8.88671875" defaultRowHeight="30" customHeight="1" x14ac:dyDescent="0.2"/>
  <cols>
    <col min="1" max="1" width="0" style="132" hidden="1" customWidth="1"/>
    <col min="2" max="2" width="3.77734375" style="132" customWidth="1"/>
    <col min="3" max="3" width="5.77734375" style="132" customWidth="1"/>
    <col min="4" max="4" width="0.44140625" style="132" hidden="1" customWidth="1"/>
    <col min="5" max="5" width="14.5546875" style="167" bestFit="1" customWidth="1"/>
    <col min="6" max="6" width="7.33203125" style="132" customWidth="1"/>
    <col min="7" max="7" width="12.44140625" style="132" customWidth="1"/>
    <col min="8" max="8" width="7.5546875" style="132" customWidth="1"/>
    <col min="9" max="9" width="6.6640625" style="132" customWidth="1"/>
    <col min="10" max="10" width="6.5546875" style="132" customWidth="1"/>
    <col min="11" max="11" width="0" style="132" hidden="1" customWidth="1"/>
    <col min="12" max="12" width="4.33203125" style="132" bestFit="1" customWidth="1"/>
    <col min="13" max="13" width="4" style="132" customWidth="1"/>
    <col min="14" max="14" width="6" style="132" hidden="1" customWidth="1"/>
    <col min="15" max="15" width="3.5546875" style="132" hidden="1" customWidth="1"/>
    <col min="16" max="16" width="5" style="132" customWidth="1"/>
    <col min="17" max="17" width="4" style="132" customWidth="1"/>
    <col min="18" max="18" width="4.109375" style="132" customWidth="1"/>
    <col min="19" max="19" width="3.5546875" style="132" customWidth="1"/>
    <col min="20" max="20" width="4.6640625" style="132" customWidth="1"/>
    <col min="21" max="21" width="0" style="132" hidden="1" customWidth="1"/>
    <col min="22" max="22" width="5.77734375" style="132" customWidth="1"/>
    <col min="23" max="23" width="6.21875" style="132" customWidth="1"/>
    <col min="24" max="25" width="0" style="132" hidden="1" customWidth="1"/>
    <col min="26" max="26" width="5.33203125" style="131" customWidth="1"/>
    <col min="27" max="32" width="0" style="132" hidden="1" customWidth="1"/>
    <col min="33" max="33" width="6.6640625" style="132" customWidth="1"/>
    <col min="34" max="51" width="0" style="132" hidden="1" customWidth="1"/>
    <col min="52" max="52" width="11.77734375" style="132" customWidth="1"/>
    <col min="53" max="16384" width="8.88671875" style="132"/>
  </cols>
  <sheetData>
    <row r="1" spans="1:52" s="210" customFormat="1" ht="30" customHeight="1" x14ac:dyDescent="0.15">
      <c r="B1" s="1900" t="s">
        <v>388</v>
      </c>
      <c r="C1" s="1900"/>
      <c r="D1" s="1900"/>
      <c r="E1" s="1900"/>
      <c r="Z1" s="1915" t="s">
        <v>276</v>
      </c>
      <c r="AA1" s="1915"/>
      <c r="AB1" s="1915"/>
      <c r="AC1" s="1915"/>
      <c r="AD1" s="1915"/>
      <c r="AE1" s="1915"/>
      <c r="AF1" s="1915"/>
      <c r="AG1" s="1915"/>
      <c r="AH1" s="1915"/>
      <c r="AI1" s="1915"/>
      <c r="AJ1" s="1915"/>
      <c r="AK1" s="1915"/>
      <c r="AL1" s="1915"/>
      <c r="AM1" s="1915"/>
      <c r="AN1" s="1915"/>
      <c r="AO1" s="1915"/>
      <c r="AP1" s="1915"/>
      <c r="AQ1" s="1915"/>
      <c r="AR1" s="1915"/>
      <c r="AS1" s="1915"/>
      <c r="AT1" s="1915"/>
      <c r="AU1" s="1915"/>
      <c r="AV1" s="1915"/>
      <c r="AW1" s="1915"/>
      <c r="AX1" s="1915"/>
      <c r="AY1" s="1915"/>
      <c r="AZ1" s="1915"/>
    </row>
    <row r="2" spans="1:52" ht="30" customHeight="1" x14ac:dyDescent="0.2">
      <c r="A2" s="1916" t="s">
        <v>395</v>
      </c>
      <c r="B2" s="1865" t="s">
        <v>396</v>
      </c>
      <c r="C2" s="1865" t="s">
        <v>397</v>
      </c>
      <c r="D2" s="1865" t="s">
        <v>398</v>
      </c>
      <c r="E2" s="1901" t="s">
        <v>399</v>
      </c>
      <c r="F2" s="1865" t="s">
        <v>400</v>
      </c>
      <c r="G2" s="1865" t="s">
        <v>402</v>
      </c>
      <c r="H2" s="1865" t="s">
        <v>405</v>
      </c>
      <c r="I2" s="1865" t="s">
        <v>406</v>
      </c>
      <c r="J2" s="1865" t="s">
        <v>407</v>
      </c>
      <c r="K2" s="1865" t="s">
        <v>204</v>
      </c>
      <c r="L2" s="1865" t="s">
        <v>408</v>
      </c>
      <c r="M2" s="1865"/>
      <c r="N2" s="1865"/>
      <c r="O2" s="1865"/>
      <c r="P2" s="1865"/>
      <c r="Q2" s="1865"/>
      <c r="R2" s="1865"/>
      <c r="S2" s="1865"/>
      <c r="T2" s="1865"/>
      <c r="U2" s="1865" t="s">
        <v>409</v>
      </c>
      <c r="V2" s="1865"/>
      <c r="W2" s="1865"/>
      <c r="X2" s="1865"/>
      <c r="Y2" s="1865" t="s">
        <v>431</v>
      </c>
      <c r="Z2" s="1801" t="s">
        <v>506</v>
      </c>
      <c r="AA2" s="1917" t="s">
        <v>507</v>
      </c>
      <c r="AB2" s="1917"/>
      <c r="AC2" s="1917"/>
      <c r="AD2" s="1917"/>
      <c r="AE2" s="1917"/>
      <c r="AF2" s="1917"/>
      <c r="AG2" s="1917"/>
      <c r="AH2" s="1865" t="s">
        <v>411</v>
      </c>
      <c r="AI2" s="1865"/>
      <c r="AJ2" s="1865" t="s">
        <v>412</v>
      </c>
      <c r="AK2" s="1865"/>
      <c r="AL2" s="1865"/>
      <c r="AM2" s="1865"/>
      <c r="AN2" s="1865"/>
      <c r="AO2" s="1904"/>
      <c r="AP2" s="1865" t="s">
        <v>413</v>
      </c>
      <c r="AQ2" s="1904"/>
      <c r="AR2" s="1904"/>
      <c r="AS2" s="1904"/>
      <c r="AT2" s="1904"/>
      <c r="AU2" s="1904"/>
      <c r="AV2" s="1904"/>
      <c r="AW2" s="1904"/>
      <c r="AX2" s="1904"/>
      <c r="AY2" s="1904"/>
      <c r="AZ2" s="1865" t="s">
        <v>414</v>
      </c>
    </row>
    <row r="3" spans="1:52" ht="30" hidden="1" customHeight="1" x14ac:dyDescent="0.2">
      <c r="A3" s="1916"/>
      <c r="B3" s="1865"/>
      <c r="C3" s="1865"/>
      <c r="D3" s="1865"/>
      <c r="E3" s="1901"/>
      <c r="F3" s="1865"/>
      <c r="G3" s="1865"/>
      <c r="H3" s="1865"/>
      <c r="I3" s="1865"/>
      <c r="J3" s="1865"/>
      <c r="K3" s="1865"/>
      <c r="L3" s="1865" t="s">
        <v>205</v>
      </c>
      <c r="M3" s="1904"/>
      <c r="N3" s="1904"/>
      <c r="O3" s="1904"/>
      <c r="P3" s="1904"/>
      <c r="Q3" s="1865" t="s">
        <v>206</v>
      </c>
      <c r="R3" s="1904"/>
      <c r="S3" s="1904"/>
      <c r="T3" s="1904"/>
      <c r="U3" s="1865" t="s">
        <v>472</v>
      </c>
      <c r="V3" s="1865" t="s">
        <v>504</v>
      </c>
      <c r="W3" s="1865" t="s">
        <v>505</v>
      </c>
      <c r="X3" s="1865" t="s">
        <v>475</v>
      </c>
      <c r="Y3" s="1865"/>
      <c r="Z3" s="1801"/>
      <c r="AA3" s="1918"/>
      <c r="AB3" s="1918"/>
      <c r="AC3" s="1918"/>
      <c r="AD3" s="1918"/>
      <c r="AE3" s="1918"/>
      <c r="AF3" s="1918"/>
      <c r="AG3" s="1918"/>
      <c r="AH3" s="1865" t="s">
        <v>476</v>
      </c>
      <c r="AI3" s="1865" t="s">
        <v>477</v>
      </c>
      <c r="AJ3" s="1865" t="s">
        <v>478</v>
      </c>
      <c r="AK3" s="1865"/>
      <c r="AL3" s="1865" t="s">
        <v>479</v>
      </c>
      <c r="AM3" s="1904"/>
      <c r="AN3" s="1904"/>
      <c r="AO3" s="1904" t="s">
        <v>480</v>
      </c>
      <c r="AP3" s="1865" t="s">
        <v>481</v>
      </c>
      <c r="AQ3" s="1904"/>
      <c r="AR3" s="1904"/>
      <c r="AS3" s="1904"/>
      <c r="AT3" s="1904"/>
      <c r="AU3" s="1865" t="s">
        <v>482</v>
      </c>
      <c r="AV3" s="1904"/>
      <c r="AW3" s="1904"/>
      <c r="AX3" s="1904"/>
      <c r="AY3" s="1904"/>
      <c r="AZ3" s="1865"/>
    </row>
    <row r="4" spans="1:52" ht="30" hidden="1" customHeight="1" x14ac:dyDescent="0.2">
      <c r="A4" s="1916"/>
      <c r="B4" s="1865"/>
      <c r="C4" s="1865"/>
      <c r="D4" s="1865"/>
      <c r="E4" s="1901"/>
      <c r="F4" s="1865"/>
      <c r="G4" s="1865"/>
      <c r="H4" s="1865"/>
      <c r="I4" s="1865"/>
      <c r="J4" s="1865"/>
      <c r="K4" s="1865"/>
      <c r="L4" s="511" t="s">
        <v>347</v>
      </c>
      <c r="M4" s="511" t="s">
        <v>207</v>
      </c>
      <c r="N4" s="511" t="s">
        <v>63</v>
      </c>
      <c r="O4" s="511" t="s">
        <v>434</v>
      </c>
      <c r="P4" s="511" t="s">
        <v>143</v>
      </c>
      <c r="Q4" s="511" t="s">
        <v>207</v>
      </c>
      <c r="R4" s="511" t="s">
        <v>208</v>
      </c>
      <c r="S4" s="511" t="s">
        <v>209</v>
      </c>
      <c r="T4" s="511" t="s">
        <v>143</v>
      </c>
      <c r="U4" s="1865"/>
      <c r="V4" s="1865"/>
      <c r="W4" s="1865"/>
      <c r="X4" s="1865"/>
      <c r="Y4" s="1865"/>
      <c r="Z4" s="1801"/>
      <c r="AA4" s="1919"/>
      <c r="AB4" s="1919"/>
      <c r="AC4" s="1919"/>
      <c r="AD4" s="1919"/>
      <c r="AE4" s="1919"/>
      <c r="AF4" s="1919"/>
      <c r="AG4" s="1919"/>
      <c r="AH4" s="1865"/>
      <c r="AI4" s="1865"/>
      <c r="AJ4" s="511" t="s">
        <v>170</v>
      </c>
      <c r="AK4" s="511" t="s">
        <v>171</v>
      </c>
      <c r="AL4" s="511" t="s">
        <v>170</v>
      </c>
      <c r="AM4" s="511" t="s">
        <v>172</v>
      </c>
      <c r="AN4" s="511" t="s">
        <v>171</v>
      </c>
      <c r="AO4" s="1904"/>
      <c r="AP4" s="526" t="s">
        <v>173</v>
      </c>
      <c r="AQ4" s="511" t="s">
        <v>174</v>
      </c>
      <c r="AR4" s="511" t="s">
        <v>143</v>
      </c>
      <c r="AS4" s="511" t="s">
        <v>175</v>
      </c>
      <c r="AT4" s="511" t="s">
        <v>176</v>
      </c>
      <c r="AU4" s="511" t="s">
        <v>173</v>
      </c>
      <c r="AV4" s="511" t="s">
        <v>174</v>
      </c>
      <c r="AW4" s="511" t="s">
        <v>143</v>
      </c>
      <c r="AX4" s="511" t="s">
        <v>175</v>
      </c>
      <c r="AY4" s="511" t="s">
        <v>176</v>
      </c>
      <c r="AZ4" s="1865"/>
    </row>
    <row r="5" spans="1:52" s="1215" customFormat="1" ht="30" hidden="1" customHeight="1" x14ac:dyDescent="0.2">
      <c r="A5" s="1208"/>
      <c r="B5" s="1214" t="s">
        <v>48</v>
      </c>
      <c r="C5" s="241" t="s">
        <v>1</v>
      </c>
      <c r="D5" s="241"/>
      <c r="E5" s="545">
        <f>COUNTA(E7:E9,E11:E12,E13,E14,E15,E16,E18:E26,E28:E35,E36,E37,E38,E40:E41,E43:E45)</f>
        <v>34</v>
      </c>
      <c r="F5" s="241"/>
      <c r="G5" s="241"/>
      <c r="H5" s="241">
        <f>SUM(H7:H9,H11:H12,H13,H15,H16,H18:H26,H28:H35,H37,H38,H40:H41,H43:H45,H14,H36)</f>
        <v>1446116</v>
      </c>
      <c r="I5" s="241">
        <f t="shared" ref="I5:J5" si="0">SUM(I7:I9,I11:I12,I13,I15,I16,I18:I26,I28:I35,I37,I38,I40:I41,I43:I45,I14,I36)</f>
        <v>241503.13999999998</v>
      </c>
      <c r="J5" s="241">
        <f t="shared" si="0"/>
        <v>436738</v>
      </c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3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8"/>
      <c r="AP5" s="248"/>
      <c r="AQ5" s="241"/>
      <c r="AR5" s="241"/>
      <c r="AS5" s="241"/>
      <c r="AT5" s="241"/>
      <c r="AU5" s="241"/>
      <c r="AV5" s="241"/>
      <c r="AW5" s="241"/>
      <c r="AX5" s="241"/>
      <c r="AY5" s="241"/>
      <c r="AZ5" s="241"/>
    </row>
    <row r="6" spans="1:52" s="1215" customFormat="1" ht="30" hidden="1" customHeight="1" x14ac:dyDescent="0.2">
      <c r="A6" s="1208"/>
      <c r="B6" s="597" t="s">
        <v>56</v>
      </c>
      <c r="C6" s="241" t="s">
        <v>55</v>
      </c>
      <c r="D6" s="241"/>
      <c r="E6" s="545">
        <f>COUNTA(E7:E9)</f>
        <v>3</v>
      </c>
      <c r="F6" s="241"/>
      <c r="G6" s="241"/>
      <c r="H6" s="241">
        <f>SUM(H7:H9)</f>
        <v>36540</v>
      </c>
      <c r="I6" s="241">
        <f>SUM(I7:I9)</f>
        <v>28581</v>
      </c>
      <c r="J6" s="241">
        <f>SUM(J7:J9)</f>
        <v>47245</v>
      </c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3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8"/>
      <c r="AP6" s="248"/>
      <c r="AQ6" s="241"/>
      <c r="AR6" s="241"/>
      <c r="AS6" s="241"/>
      <c r="AT6" s="241"/>
      <c r="AU6" s="241"/>
      <c r="AV6" s="241"/>
      <c r="AW6" s="241"/>
      <c r="AX6" s="241"/>
      <c r="AY6" s="241"/>
      <c r="AZ6" s="241"/>
    </row>
    <row r="7" spans="1:52" ht="30" hidden="1" customHeight="1" x14ac:dyDescent="0.2">
      <c r="A7" s="249"/>
      <c r="B7" s="448"/>
      <c r="C7" s="144" t="s">
        <v>345</v>
      </c>
      <c r="D7" s="144" t="s">
        <v>11990</v>
      </c>
      <c r="E7" s="149" t="s">
        <v>11991</v>
      </c>
      <c r="F7" s="144" t="s">
        <v>718</v>
      </c>
      <c r="G7" s="144" t="s">
        <v>718</v>
      </c>
      <c r="H7" s="144">
        <v>19223</v>
      </c>
      <c r="I7" s="144">
        <v>19223</v>
      </c>
      <c r="J7" s="144">
        <v>27067</v>
      </c>
      <c r="K7" s="144"/>
      <c r="L7" s="144">
        <v>400</v>
      </c>
      <c r="M7" s="144">
        <v>15</v>
      </c>
      <c r="N7" s="144"/>
      <c r="O7" s="144"/>
      <c r="P7" s="144"/>
      <c r="Q7" s="144"/>
      <c r="R7" s="144"/>
      <c r="S7" s="144"/>
      <c r="T7" s="144"/>
      <c r="U7" s="144"/>
      <c r="V7" s="144">
        <v>2700</v>
      </c>
      <c r="W7" s="144" t="s">
        <v>499</v>
      </c>
      <c r="X7" s="144"/>
      <c r="Y7" s="144"/>
      <c r="Z7" s="232">
        <v>2000</v>
      </c>
      <c r="AA7" s="144"/>
      <c r="AB7" s="144"/>
      <c r="AC7" s="144"/>
      <c r="AD7" s="144"/>
      <c r="AE7" s="144"/>
      <c r="AF7" s="144"/>
      <c r="AG7" s="144">
        <v>23600</v>
      </c>
      <c r="AH7" s="144"/>
      <c r="AI7" s="144"/>
      <c r="AJ7" s="144"/>
      <c r="AK7" s="144"/>
      <c r="AL7" s="144"/>
      <c r="AM7" s="144"/>
      <c r="AN7" s="144"/>
      <c r="AO7" s="138"/>
      <c r="AP7" s="138"/>
      <c r="AQ7" s="144"/>
      <c r="AR7" s="144"/>
      <c r="AS7" s="144"/>
      <c r="AT7" s="144"/>
      <c r="AU7" s="144"/>
      <c r="AV7" s="144"/>
      <c r="AW7" s="144"/>
      <c r="AX7" s="144"/>
      <c r="AY7" s="144"/>
      <c r="AZ7" s="144"/>
    </row>
    <row r="8" spans="1:52" ht="30" hidden="1" customHeight="1" x14ac:dyDescent="0.2">
      <c r="A8" s="249"/>
      <c r="B8" s="448"/>
      <c r="C8" s="144" t="s">
        <v>345</v>
      </c>
      <c r="D8" s="144" t="s">
        <v>11990</v>
      </c>
      <c r="E8" s="149" t="s">
        <v>11992</v>
      </c>
      <c r="F8" s="144" t="s">
        <v>718</v>
      </c>
      <c r="G8" s="144" t="s">
        <v>718</v>
      </c>
      <c r="H8" s="144">
        <v>3341</v>
      </c>
      <c r="I8" s="144">
        <v>3341</v>
      </c>
      <c r="J8" s="144">
        <v>5478</v>
      </c>
      <c r="K8" s="144"/>
      <c r="L8" s="144"/>
      <c r="M8" s="144"/>
      <c r="N8" s="144"/>
      <c r="O8" s="144"/>
      <c r="P8" s="144"/>
      <c r="Q8" s="144">
        <v>30</v>
      </c>
      <c r="R8" s="144">
        <v>61</v>
      </c>
      <c r="S8" s="144">
        <v>1</v>
      </c>
      <c r="T8" s="144"/>
      <c r="U8" s="144"/>
      <c r="V8" s="144">
        <v>100</v>
      </c>
      <c r="W8" s="144" t="s">
        <v>499</v>
      </c>
      <c r="X8" s="144"/>
      <c r="Y8" s="144"/>
      <c r="Z8" s="232">
        <v>2006</v>
      </c>
      <c r="AA8" s="144"/>
      <c r="AB8" s="144"/>
      <c r="AC8" s="144"/>
      <c r="AD8" s="144"/>
      <c r="AE8" s="144"/>
      <c r="AF8" s="144"/>
      <c r="AG8" s="144">
        <v>7500</v>
      </c>
      <c r="AH8" s="144"/>
      <c r="AI8" s="144"/>
      <c r="AJ8" s="144"/>
      <c r="AK8" s="144"/>
      <c r="AL8" s="144"/>
      <c r="AM8" s="144"/>
      <c r="AN8" s="144"/>
      <c r="AO8" s="138"/>
      <c r="AP8" s="138"/>
      <c r="AQ8" s="144"/>
      <c r="AR8" s="144"/>
      <c r="AS8" s="144"/>
      <c r="AT8" s="144"/>
      <c r="AU8" s="144"/>
      <c r="AV8" s="144"/>
      <c r="AW8" s="144"/>
      <c r="AX8" s="144"/>
      <c r="AY8" s="144"/>
      <c r="AZ8" s="144"/>
    </row>
    <row r="9" spans="1:52" ht="30" hidden="1" customHeight="1" x14ac:dyDescent="0.2">
      <c r="A9" s="212" t="s">
        <v>156</v>
      </c>
      <c r="B9" s="448"/>
      <c r="C9" s="144" t="s">
        <v>614</v>
      </c>
      <c r="D9" s="144" t="s">
        <v>11993</v>
      </c>
      <c r="E9" s="149" t="s">
        <v>11994</v>
      </c>
      <c r="F9" s="144" t="s">
        <v>11995</v>
      </c>
      <c r="G9" s="144" t="s">
        <v>11996</v>
      </c>
      <c r="H9" s="144">
        <v>13976</v>
      </c>
      <c r="I9" s="144">
        <v>6017</v>
      </c>
      <c r="J9" s="144">
        <v>14700</v>
      </c>
      <c r="K9" s="144" t="s">
        <v>429</v>
      </c>
      <c r="L9" s="144"/>
      <c r="M9" s="144"/>
      <c r="N9" s="144"/>
      <c r="O9" s="144"/>
      <c r="P9" s="144"/>
      <c r="Q9" s="144">
        <v>30</v>
      </c>
      <c r="R9" s="144">
        <v>60</v>
      </c>
      <c r="S9" s="144">
        <v>2</v>
      </c>
      <c r="T9" s="144">
        <v>3600</v>
      </c>
      <c r="U9" s="144">
        <v>5000</v>
      </c>
      <c r="V9" s="144">
        <v>5000</v>
      </c>
      <c r="W9" s="144" t="s">
        <v>499</v>
      </c>
      <c r="X9" s="144"/>
      <c r="Y9" s="144"/>
      <c r="Z9" s="232">
        <v>1989</v>
      </c>
      <c r="AA9" s="144">
        <v>9800</v>
      </c>
      <c r="AB9" s="144"/>
      <c r="AC9" s="144"/>
      <c r="AD9" s="144"/>
      <c r="AE9" s="144">
        <v>4471</v>
      </c>
      <c r="AF9" s="144"/>
      <c r="AG9" s="144">
        <v>9800</v>
      </c>
      <c r="AH9" s="144" t="s">
        <v>620</v>
      </c>
      <c r="AI9" s="144"/>
      <c r="AJ9" s="144" t="s">
        <v>621</v>
      </c>
      <c r="AK9" s="144"/>
      <c r="AL9" s="144"/>
      <c r="AM9" s="144"/>
      <c r="AN9" s="144"/>
      <c r="AO9" s="144" t="s">
        <v>11997</v>
      </c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</row>
    <row r="10" spans="1:52" s="1215" customFormat="1" ht="30" hidden="1" customHeight="1" x14ac:dyDescent="0.2">
      <c r="A10" s="1204"/>
      <c r="B10" s="597" t="s">
        <v>1973</v>
      </c>
      <c r="C10" s="241" t="s">
        <v>11791</v>
      </c>
      <c r="D10" s="241"/>
      <c r="E10" s="545">
        <f>COUNTA(E11:E12)</f>
        <v>2</v>
      </c>
      <c r="F10" s="241"/>
      <c r="G10" s="241"/>
      <c r="H10" s="241">
        <f>SUM(H11:H12)</f>
        <v>116524</v>
      </c>
      <c r="I10" s="241">
        <f t="shared" ref="I10:J10" si="1">SUM(I11:I12)</f>
        <v>8479</v>
      </c>
      <c r="J10" s="241">
        <f t="shared" si="1"/>
        <v>9095</v>
      </c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3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</row>
    <row r="11" spans="1:52" ht="30" hidden="1" customHeight="1" x14ac:dyDescent="0.2">
      <c r="A11" s="1216"/>
      <c r="B11" s="541"/>
      <c r="C11" s="138" t="s">
        <v>680</v>
      </c>
      <c r="D11" s="138"/>
      <c r="E11" s="138" t="s">
        <v>1444</v>
      </c>
      <c r="F11" s="138" t="s">
        <v>637</v>
      </c>
      <c r="G11" s="138" t="s">
        <v>619</v>
      </c>
      <c r="H11" s="144">
        <v>33402</v>
      </c>
      <c r="I11" s="138">
        <v>4873</v>
      </c>
      <c r="J11" s="138">
        <v>4873</v>
      </c>
      <c r="K11" s="138"/>
      <c r="L11" s="138"/>
      <c r="M11" s="138"/>
      <c r="N11" s="138"/>
      <c r="O11" s="144"/>
      <c r="P11" s="138"/>
      <c r="Q11" s="138">
        <v>61</v>
      </c>
      <c r="R11" s="138">
        <v>30</v>
      </c>
      <c r="S11" s="138">
        <v>1</v>
      </c>
      <c r="T11" s="144">
        <v>1830</v>
      </c>
      <c r="U11" s="138"/>
      <c r="V11" s="138">
        <v>211</v>
      </c>
      <c r="W11" s="138" t="s">
        <v>499</v>
      </c>
      <c r="X11" s="138"/>
      <c r="Y11" s="144"/>
      <c r="Z11" s="136">
        <v>2005</v>
      </c>
      <c r="AA11" s="138"/>
      <c r="AB11" s="138"/>
      <c r="AC11" s="144"/>
      <c r="AD11" s="144"/>
      <c r="AE11" s="144"/>
      <c r="AF11" s="144"/>
      <c r="AG11" s="144">
        <v>21200</v>
      </c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</row>
    <row r="12" spans="1:52" ht="30" hidden="1" customHeight="1" x14ac:dyDescent="0.2">
      <c r="A12" s="1216"/>
      <c r="B12" s="1217"/>
      <c r="C12" s="138" t="s">
        <v>651</v>
      </c>
      <c r="D12" s="138"/>
      <c r="E12" s="138" t="s">
        <v>14565</v>
      </c>
      <c r="F12" s="138" t="s">
        <v>651</v>
      </c>
      <c r="G12" s="138" t="s">
        <v>651</v>
      </c>
      <c r="H12" s="144">
        <v>83122</v>
      </c>
      <c r="I12" s="138">
        <v>3606</v>
      </c>
      <c r="J12" s="138">
        <v>4222</v>
      </c>
      <c r="K12" s="138"/>
      <c r="L12" s="138"/>
      <c r="M12" s="138"/>
      <c r="N12" s="138"/>
      <c r="O12" s="144"/>
      <c r="P12" s="138"/>
      <c r="Q12" s="138">
        <v>61</v>
      </c>
      <c r="R12" s="138">
        <v>30</v>
      </c>
      <c r="S12" s="138">
        <v>1</v>
      </c>
      <c r="T12" s="144">
        <v>1830</v>
      </c>
      <c r="U12" s="138"/>
      <c r="V12" s="138">
        <v>0</v>
      </c>
      <c r="W12" s="138"/>
      <c r="X12" s="138"/>
      <c r="Y12" s="144"/>
      <c r="Z12" s="136">
        <v>2018</v>
      </c>
      <c r="AA12" s="138"/>
      <c r="AB12" s="138"/>
      <c r="AC12" s="144"/>
      <c r="AD12" s="144"/>
      <c r="AE12" s="144"/>
      <c r="AF12" s="144"/>
      <c r="AG12" s="144">
        <v>11000</v>
      </c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</row>
    <row r="13" spans="1:52" s="1215" customFormat="1" ht="30" hidden="1" customHeight="1" x14ac:dyDescent="0.2">
      <c r="A13" s="1204" t="s">
        <v>156</v>
      </c>
      <c r="B13" s="1214" t="s">
        <v>2576</v>
      </c>
      <c r="C13" s="241" t="s">
        <v>2577</v>
      </c>
      <c r="D13" s="241" t="s">
        <v>2578</v>
      </c>
      <c r="E13" s="545" t="s">
        <v>2579</v>
      </c>
      <c r="F13" s="241" t="s">
        <v>2128</v>
      </c>
      <c r="G13" s="241" t="s">
        <v>16780</v>
      </c>
      <c r="H13" s="241">
        <v>3693</v>
      </c>
      <c r="I13" s="241">
        <v>3693</v>
      </c>
      <c r="J13" s="241">
        <v>4090</v>
      </c>
      <c r="K13" s="241" t="s">
        <v>429</v>
      </c>
      <c r="L13" s="241"/>
      <c r="M13" s="241"/>
      <c r="N13" s="241"/>
      <c r="O13" s="241"/>
      <c r="P13" s="241"/>
      <c r="Q13" s="241">
        <v>30</v>
      </c>
      <c r="R13" s="241">
        <v>61</v>
      </c>
      <c r="S13" s="241">
        <v>1</v>
      </c>
      <c r="T13" s="241">
        <v>1830</v>
      </c>
      <c r="U13" s="241">
        <v>837</v>
      </c>
      <c r="V13" s="241">
        <v>639</v>
      </c>
      <c r="W13" s="241" t="s">
        <v>2580</v>
      </c>
      <c r="X13" s="241"/>
      <c r="Y13" s="241"/>
      <c r="Z13" s="231">
        <v>1995</v>
      </c>
      <c r="AA13" s="241"/>
      <c r="AB13" s="241" t="s">
        <v>2581</v>
      </c>
      <c r="AC13" s="241" t="s">
        <v>2467</v>
      </c>
      <c r="AD13" s="241"/>
      <c r="AE13" s="241"/>
      <c r="AF13" s="241"/>
      <c r="AG13" s="241">
        <v>3635</v>
      </c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 t="s">
        <v>2582</v>
      </c>
    </row>
    <row r="14" spans="1:52" s="1218" customFormat="1" ht="30" hidden="1" customHeight="1" x14ac:dyDescent="0.2">
      <c r="A14" s="1209"/>
      <c r="B14" s="1213" t="s">
        <v>10477</v>
      </c>
      <c r="C14" s="665" t="s">
        <v>891</v>
      </c>
      <c r="D14" s="665"/>
      <c r="E14" s="676" t="s">
        <v>10478</v>
      </c>
      <c r="F14" s="665" t="s">
        <v>654</v>
      </c>
      <c r="G14" s="665" t="s">
        <v>10479</v>
      </c>
      <c r="H14" s="665">
        <v>441659</v>
      </c>
      <c r="I14" s="665">
        <v>6938</v>
      </c>
      <c r="J14" s="665">
        <v>13416</v>
      </c>
      <c r="K14" s="665"/>
      <c r="L14" s="665"/>
      <c r="M14" s="665"/>
      <c r="N14" s="665"/>
      <c r="O14" s="665"/>
      <c r="P14" s="665"/>
      <c r="Q14" s="665">
        <v>30</v>
      </c>
      <c r="R14" s="665">
        <v>61</v>
      </c>
      <c r="S14" s="665">
        <v>2</v>
      </c>
      <c r="T14" s="665">
        <v>3536</v>
      </c>
      <c r="U14" s="665"/>
      <c r="V14" s="665">
        <v>3311</v>
      </c>
      <c r="W14" s="665" t="s">
        <v>499</v>
      </c>
      <c r="X14" s="665"/>
      <c r="Y14" s="665"/>
      <c r="Z14" s="650">
        <v>2015</v>
      </c>
      <c r="AA14" s="665"/>
      <c r="AB14" s="665"/>
      <c r="AC14" s="665"/>
      <c r="AD14" s="665"/>
      <c r="AE14" s="665"/>
      <c r="AF14" s="665"/>
      <c r="AG14" s="665">
        <v>33341</v>
      </c>
      <c r="AH14" s="665"/>
      <c r="AI14" s="665"/>
      <c r="AJ14" s="665"/>
      <c r="AK14" s="665"/>
      <c r="AL14" s="665"/>
      <c r="AM14" s="665"/>
      <c r="AN14" s="665"/>
      <c r="AO14" s="665"/>
      <c r="AP14" s="665"/>
      <c r="AQ14" s="665"/>
      <c r="AR14" s="665"/>
      <c r="AS14" s="665"/>
      <c r="AT14" s="665"/>
      <c r="AU14" s="665"/>
      <c r="AV14" s="665"/>
      <c r="AW14" s="665"/>
      <c r="AX14" s="665"/>
      <c r="AY14" s="665"/>
      <c r="AZ14" s="665" t="s">
        <v>10480</v>
      </c>
    </row>
    <row r="15" spans="1:52" s="1215" customFormat="1" ht="30" hidden="1" customHeight="1" x14ac:dyDescent="0.2">
      <c r="A15" s="1209" t="s">
        <v>156</v>
      </c>
      <c r="B15" s="1213" t="s">
        <v>9398</v>
      </c>
      <c r="C15" s="665" t="s">
        <v>9385</v>
      </c>
      <c r="D15" s="665" t="s">
        <v>2808</v>
      </c>
      <c r="E15" s="676" t="s">
        <v>9424</v>
      </c>
      <c r="F15" s="665" t="s">
        <v>665</v>
      </c>
      <c r="G15" s="665" t="s">
        <v>9420</v>
      </c>
      <c r="H15" s="1141"/>
      <c r="I15" s="665">
        <v>3739.8</v>
      </c>
      <c r="J15" s="665">
        <v>4117</v>
      </c>
      <c r="K15" s="665" t="s">
        <v>429</v>
      </c>
      <c r="L15" s="665"/>
      <c r="M15" s="665"/>
      <c r="N15" s="665"/>
      <c r="O15" s="665"/>
      <c r="P15" s="665"/>
      <c r="Q15" s="665">
        <v>30</v>
      </c>
      <c r="R15" s="665">
        <v>61</v>
      </c>
      <c r="S15" s="665">
        <v>1</v>
      </c>
      <c r="T15" s="665">
        <v>1830</v>
      </c>
      <c r="U15" s="665" t="s">
        <v>9425</v>
      </c>
      <c r="V15" s="665">
        <v>910</v>
      </c>
      <c r="W15" s="665" t="s">
        <v>185</v>
      </c>
      <c r="X15" s="665" t="s">
        <v>9426</v>
      </c>
      <c r="Y15" s="665"/>
      <c r="Z15" s="650">
        <v>1997</v>
      </c>
      <c r="AA15" s="665"/>
      <c r="AB15" s="665" t="s">
        <v>9427</v>
      </c>
      <c r="AC15" s="665" t="s">
        <v>2467</v>
      </c>
      <c r="AD15" s="665"/>
      <c r="AE15" s="665"/>
      <c r="AF15" s="665"/>
      <c r="AG15" s="665">
        <v>4086</v>
      </c>
      <c r="AH15" s="665"/>
      <c r="AI15" s="665"/>
      <c r="AJ15" s="665" t="s">
        <v>2772</v>
      </c>
      <c r="AK15" s="665"/>
      <c r="AL15" s="665"/>
      <c r="AM15" s="665"/>
      <c r="AN15" s="665"/>
      <c r="AO15" s="665"/>
      <c r="AP15" s="665"/>
      <c r="AQ15" s="665"/>
      <c r="AR15" s="665"/>
      <c r="AS15" s="665"/>
      <c r="AT15" s="665"/>
      <c r="AU15" s="665"/>
      <c r="AV15" s="665"/>
      <c r="AW15" s="665"/>
      <c r="AX15" s="665"/>
      <c r="AY15" s="665"/>
      <c r="AZ15" s="665" t="s">
        <v>9428</v>
      </c>
    </row>
    <row r="16" spans="1:52" s="1215" customFormat="1" ht="30" hidden="1" customHeight="1" x14ac:dyDescent="0.2">
      <c r="A16" s="1209" t="s">
        <v>156</v>
      </c>
      <c r="B16" s="1213" t="s">
        <v>2190</v>
      </c>
      <c r="C16" s="665" t="s">
        <v>9385</v>
      </c>
      <c r="D16" s="665" t="s">
        <v>9386</v>
      </c>
      <c r="E16" s="676" t="s">
        <v>9387</v>
      </c>
      <c r="F16" s="665" t="s">
        <v>644</v>
      </c>
      <c r="G16" s="665" t="s">
        <v>19605</v>
      </c>
      <c r="H16" s="665">
        <v>13439</v>
      </c>
      <c r="I16" s="665">
        <v>6985</v>
      </c>
      <c r="J16" s="665">
        <v>11998</v>
      </c>
      <c r="K16" s="665" t="s">
        <v>429</v>
      </c>
      <c r="L16" s="665"/>
      <c r="M16" s="665"/>
      <c r="N16" s="665"/>
      <c r="O16" s="665"/>
      <c r="P16" s="665"/>
      <c r="Q16" s="665">
        <v>30</v>
      </c>
      <c r="R16" s="665">
        <v>60</v>
      </c>
      <c r="S16" s="665">
        <v>1</v>
      </c>
      <c r="T16" s="665">
        <v>1800</v>
      </c>
      <c r="U16" s="665">
        <v>629</v>
      </c>
      <c r="V16" s="665">
        <v>629</v>
      </c>
      <c r="W16" s="665" t="s">
        <v>499</v>
      </c>
      <c r="X16" s="665" t="s">
        <v>9388</v>
      </c>
      <c r="Y16" s="665"/>
      <c r="Z16" s="650">
        <v>2002</v>
      </c>
      <c r="AA16" s="665">
        <v>19883</v>
      </c>
      <c r="AB16" s="665"/>
      <c r="AC16" s="665">
        <v>1600</v>
      </c>
      <c r="AD16" s="665"/>
      <c r="AE16" s="665"/>
      <c r="AF16" s="665"/>
      <c r="AG16" s="665">
        <v>21483</v>
      </c>
      <c r="AH16" s="665"/>
      <c r="AI16" s="665"/>
      <c r="AJ16" s="665"/>
      <c r="AK16" s="665"/>
      <c r="AL16" s="665"/>
      <c r="AM16" s="665"/>
      <c r="AN16" s="665"/>
      <c r="AO16" s="665"/>
      <c r="AP16" s="665"/>
      <c r="AQ16" s="665"/>
      <c r="AR16" s="665"/>
      <c r="AS16" s="665"/>
      <c r="AT16" s="665"/>
      <c r="AU16" s="665"/>
      <c r="AV16" s="665"/>
      <c r="AW16" s="665"/>
      <c r="AX16" s="665"/>
      <c r="AY16" s="665"/>
      <c r="AZ16" s="665"/>
    </row>
    <row r="17" spans="1:52" s="1215" customFormat="1" ht="30" hidden="1" customHeight="1" x14ac:dyDescent="0.2">
      <c r="A17" s="1209"/>
      <c r="B17" s="1169" t="s">
        <v>610</v>
      </c>
      <c r="C17" s="665" t="s">
        <v>55</v>
      </c>
      <c r="D17" s="665"/>
      <c r="E17" s="676">
        <f>COUNTA(E18:E26)</f>
        <v>9</v>
      </c>
      <c r="F17" s="665"/>
      <c r="G17" s="665"/>
      <c r="H17" s="665">
        <f>SUM(H18:H26)</f>
        <v>107860</v>
      </c>
      <c r="I17" s="665">
        <f>SUM(I18:I26)</f>
        <v>56052</v>
      </c>
      <c r="J17" s="665">
        <f>SUM(J18:J26)</f>
        <v>151009</v>
      </c>
      <c r="K17" s="665">
        <f>SUM(K18:K26)</f>
        <v>0</v>
      </c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/>
      <c r="Y17" s="665"/>
      <c r="Z17" s="650"/>
      <c r="AA17" s="665"/>
      <c r="AB17" s="665"/>
      <c r="AC17" s="665"/>
      <c r="AD17" s="665"/>
      <c r="AE17" s="665"/>
      <c r="AF17" s="665"/>
      <c r="AG17" s="665"/>
      <c r="AH17" s="665"/>
      <c r="AI17" s="665"/>
      <c r="AJ17" s="665"/>
      <c r="AK17" s="665"/>
      <c r="AL17" s="665"/>
      <c r="AM17" s="665"/>
      <c r="AN17" s="665"/>
      <c r="AO17" s="665"/>
      <c r="AP17" s="665"/>
      <c r="AQ17" s="665"/>
      <c r="AR17" s="665"/>
      <c r="AS17" s="665"/>
      <c r="AT17" s="665"/>
      <c r="AU17" s="665"/>
      <c r="AV17" s="665"/>
      <c r="AW17" s="665"/>
      <c r="AX17" s="665"/>
      <c r="AY17" s="665"/>
      <c r="AZ17" s="665"/>
    </row>
    <row r="18" spans="1:52" ht="30" hidden="1" customHeight="1" x14ac:dyDescent="0.2">
      <c r="A18" s="682"/>
      <c r="B18" s="448"/>
      <c r="C18" s="626" t="s">
        <v>3044</v>
      </c>
      <c r="D18" s="626" t="s">
        <v>10253</v>
      </c>
      <c r="E18" s="631" t="s">
        <v>10254</v>
      </c>
      <c r="F18" s="626" t="s">
        <v>3044</v>
      </c>
      <c r="G18" s="626" t="s">
        <v>3047</v>
      </c>
      <c r="H18" s="626"/>
      <c r="I18" s="626">
        <v>15840</v>
      </c>
      <c r="J18" s="626">
        <v>15840</v>
      </c>
      <c r="K18" s="626" t="s">
        <v>429</v>
      </c>
      <c r="L18" s="626"/>
      <c r="M18" s="626"/>
      <c r="N18" s="626"/>
      <c r="O18" s="626"/>
      <c r="P18" s="626"/>
      <c r="Q18" s="626">
        <v>30</v>
      </c>
      <c r="R18" s="626">
        <v>61</v>
      </c>
      <c r="S18" s="626">
        <v>2</v>
      </c>
      <c r="T18" s="626">
        <v>1830</v>
      </c>
      <c r="U18" s="626">
        <v>1000</v>
      </c>
      <c r="V18" s="626">
        <v>2607</v>
      </c>
      <c r="W18" s="626" t="s">
        <v>499</v>
      </c>
      <c r="X18" s="626" t="s">
        <v>500</v>
      </c>
      <c r="Y18" s="626"/>
      <c r="Z18" s="625">
        <v>2005</v>
      </c>
      <c r="AA18" s="626">
        <v>13303</v>
      </c>
      <c r="AB18" s="626">
        <v>3800</v>
      </c>
      <c r="AC18" s="626"/>
      <c r="AD18" s="626"/>
      <c r="AE18" s="626"/>
      <c r="AF18" s="626"/>
      <c r="AG18" s="626">
        <v>40000</v>
      </c>
      <c r="AH18" s="626"/>
      <c r="AI18" s="626"/>
      <c r="AJ18" s="626" t="s">
        <v>10255</v>
      </c>
      <c r="AK18" s="626"/>
      <c r="AL18" s="626"/>
      <c r="AM18" s="626"/>
      <c r="AN18" s="626"/>
      <c r="AO18" s="626"/>
      <c r="AP18" s="626"/>
      <c r="AQ18" s="626"/>
      <c r="AR18" s="626"/>
      <c r="AS18" s="626"/>
      <c r="AT18" s="626"/>
      <c r="AU18" s="626"/>
      <c r="AV18" s="614"/>
      <c r="AW18" s="614"/>
      <c r="AX18" s="614"/>
      <c r="AY18" s="614"/>
      <c r="AZ18" s="614" t="s">
        <v>10256</v>
      </c>
    </row>
    <row r="19" spans="1:52" ht="30" hidden="1" customHeight="1" x14ac:dyDescent="0.2">
      <c r="A19" s="646" t="s">
        <v>156</v>
      </c>
      <c r="B19" s="448"/>
      <c r="C19" s="626" t="s">
        <v>3032</v>
      </c>
      <c r="D19" s="626" t="s">
        <v>10159</v>
      </c>
      <c r="E19" s="631" t="s">
        <v>10257</v>
      </c>
      <c r="F19" s="626" t="s">
        <v>3032</v>
      </c>
      <c r="G19" s="626" t="s">
        <v>10258</v>
      </c>
      <c r="H19" s="626"/>
      <c r="I19" s="626">
        <v>3883</v>
      </c>
      <c r="J19" s="626">
        <v>10328</v>
      </c>
      <c r="K19" s="626" t="s">
        <v>429</v>
      </c>
      <c r="L19" s="626"/>
      <c r="M19" s="626"/>
      <c r="N19" s="626"/>
      <c r="O19" s="626"/>
      <c r="P19" s="626"/>
      <c r="Q19" s="626">
        <v>30</v>
      </c>
      <c r="R19" s="626">
        <v>60</v>
      </c>
      <c r="S19" s="626">
        <v>1</v>
      </c>
      <c r="T19" s="626">
        <v>1750</v>
      </c>
      <c r="U19" s="626">
        <v>702</v>
      </c>
      <c r="V19" s="626">
        <v>702</v>
      </c>
      <c r="W19" s="626" t="s">
        <v>499</v>
      </c>
      <c r="X19" s="626"/>
      <c r="Y19" s="626"/>
      <c r="Z19" s="625">
        <v>2001</v>
      </c>
      <c r="AA19" s="626">
        <v>1090</v>
      </c>
      <c r="AB19" s="626"/>
      <c r="AC19" s="626"/>
      <c r="AD19" s="626"/>
      <c r="AE19" s="626"/>
      <c r="AF19" s="626"/>
      <c r="AG19" s="626">
        <v>1080</v>
      </c>
      <c r="AH19" s="626"/>
      <c r="AI19" s="626"/>
      <c r="AJ19" s="626">
        <v>1</v>
      </c>
      <c r="AK19" s="626">
        <v>200</v>
      </c>
      <c r="AL19" s="626"/>
      <c r="AM19" s="626"/>
      <c r="AN19" s="626"/>
      <c r="AO19" s="626"/>
      <c r="AP19" s="626"/>
      <c r="AQ19" s="626"/>
      <c r="AR19" s="626"/>
      <c r="AS19" s="626"/>
      <c r="AT19" s="626"/>
      <c r="AU19" s="626" t="s">
        <v>10259</v>
      </c>
      <c r="AV19" s="614"/>
      <c r="AW19" s="614"/>
      <c r="AX19" s="614"/>
      <c r="AY19" s="614"/>
      <c r="AZ19" s="614" t="s">
        <v>10260</v>
      </c>
    </row>
    <row r="20" spans="1:52" ht="30" hidden="1" customHeight="1" x14ac:dyDescent="0.2">
      <c r="A20" s="646" t="s">
        <v>93</v>
      </c>
      <c r="B20" s="448"/>
      <c r="C20" s="297" t="s">
        <v>3032</v>
      </c>
      <c r="D20" s="297" t="s">
        <v>10261</v>
      </c>
      <c r="E20" s="509" t="s">
        <v>10262</v>
      </c>
      <c r="F20" s="297" t="s">
        <v>1013</v>
      </c>
      <c r="G20" s="297" t="s">
        <v>10246</v>
      </c>
      <c r="H20" s="297"/>
      <c r="I20" s="297">
        <v>2204</v>
      </c>
      <c r="J20" s="297">
        <v>20034</v>
      </c>
      <c r="K20" s="297"/>
      <c r="L20" s="297"/>
      <c r="M20" s="297"/>
      <c r="N20" s="297"/>
      <c r="O20" s="297"/>
      <c r="P20" s="297"/>
      <c r="Q20" s="297">
        <v>30</v>
      </c>
      <c r="R20" s="297">
        <v>60</v>
      </c>
      <c r="S20" s="297">
        <v>1</v>
      </c>
      <c r="T20" s="297">
        <v>1800</v>
      </c>
      <c r="U20" s="297"/>
      <c r="V20" s="297"/>
      <c r="W20" s="297"/>
      <c r="X20" s="297"/>
      <c r="Y20" s="297"/>
      <c r="Z20" s="293">
        <v>1994</v>
      </c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/>
      <c r="AT20" s="297"/>
      <c r="AU20" s="297"/>
      <c r="AV20" s="443"/>
      <c r="AW20" s="443"/>
      <c r="AX20" s="443"/>
      <c r="AY20" s="443"/>
      <c r="AZ20" s="443" t="s">
        <v>10263</v>
      </c>
    </row>
    <row r="21" spans="1:52" ht="30" hidden="1" customHeight="1" x14ac:dyDescent="0.2">
      <c r="A21" s="646"/>
      <c r="B21" s="448"/>
      <c r="C21" s="297" t="s">
        <v>3117</v>
      </c>
      <c r="D21" s="297" t="s">
        <v>4207</v>
      </c>
      <c r="E21" s="509" t="s">
        <v>10264</v>
      </c>
      <c r="F21" s="297" t="s">
        <v>3117</v>
      </c>
      <c r="G21" s="297" t="s">
        <v>10265</v>
      </c>
      <c r="H21" s="297"/>
      <c r="I21" s="297"/>
      <c r="J21" s="297"/>
      <c r="K21" s="297"/>
      <c r="L21" s="297"/>
      <c r="M21" s="297"/>
      <c r="N21" s="297"/>
      <c r="O21" s="297"/>
      <c r="P21" s="297"/>
      <c r="Q21" s="297">
        <v>30</v>
      </c>
      <c r="R21" s="297">
        <v>61</v>
      </c>
      <c r="S21" s="297">
        <v>1</v>
      </c>
      <c r="T21" s="297">
        <v>1830</v>
      </c>
      <c r="U21" s="297"/>
      <c r="V21" s="297">
        <v>300</v>
      </c>
      <c r="W21" s="297" t="s">
        <v>499</v>
      </c>
      <c r="X21" s="297"/>
      <c r="Y21" s="297"/>
      <c r="Z21" s="293">
        <v>2008</v>
      </c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443"/>
      <c r="AW21" s="443"/>
      <c r="AX21" s="443"/>
      <c r="AY21" s="443"/>
      <c r="AZ21" s="443" t="s">
        <v>10266</v>
      </c>
    </row>
    <row r="22" spans="1:52" ht="30" hidden="1" customHeight="1" x14ac:dyDescent="0.2">
      <c r="A22" s="646"/>
      <c r="B22" s="448"/>
      <c r="C22" s="626" t="s">
        <v>358</v>
      </c>
      <c r="D22" s="626" t="s">
        <v>13500</v>
      </c>
      <c r="E22" s="631" t="s">
        <v>10267</v>
      </c>
      <c r="F22" s="626" t="s">
        <v>358</v>
      </c>
      <c r="G22" s="626" t="s">
        <v>17105</v>
      </c>
      <c r="H22" s="626">
        <v>15586</v>
      </c>
      <c r="I22" s="626">
        <v>4618</v>
      </c>
      <c r="J22" s="626">
        <v>9963</v>
      </c>
      <c r="K22" s="626"/>
      <c r="L22" s="626"/>
      <c r="M22" s="626"/>
      <c r="N22" s="626"/>
      <c r="O22" s="626"/>
      <c r="P22" s="626"/>
      <c r="Q22" s="626">
        <v>20</v>
      </c>
      <c r="R22" s="626">
        <v>45</v>
      </c>
      <c r="S22" s="626">
        <v>1</v>
      </c>
      <c r="T22" s="626">
        <v>900</v>
      </c>
      <c r="U22" s="626"/>
      <c r="V22" s="626" t="s">
        <v>417</v>
      </c>
      <c r="W22" s="626" t="s">
        <v>417</v>
      </c>
      <c r="X22" s="626"/>
      <c r="Y22" s="626"/>
      <c r="Z22" s="625">
        <v>2013</v>
      </c>
      <c r="AA22" s="626"/>
      <c r="AB22" s="626"/>
      <c r="AC22" s="626"/>
      <c r="AD22" s="626"/>
      <c r="AE22" s="626"/>
      <c r="AF22" s="626"/>
      <c r="AG22" s="626">
        <v>59769</v>
      </c>
      <c r="AH22" s="626"/>
      <c r="AI22" s="626"/>
      <c r="AJ22" s="626"/>
      <c r="AK22" s="626"/>
      <c r="AL22" s="626"/>
      <c r="AM22" s="626"/>
      <c r="AN22" s="626"/>
      <c r="AO22" s="626"/>
      <c r="AP22" s="626"/>
      <c r="AQ22" s="626"/>
      <c r="AR22" s="626"/>
      <c r="AS22" s="626"/>
      <c r="AT22" s="626"/>
      <c r="AU22" s="626"/>
      <c r="AV22" s="614"/>
      <c r="AW22" s="614"/>
      <c r="AX22" s="614"/>
      <c r="AY22" s="614"/>
      <c r="AZ22" s="614" t="s">
        <v>10268</v>
      </c>
    </row>
    <row r="23" spans="1:52" ht="30" hidden="1" customHeight="1" x14ac:dyDescent="0.2">
      <c r="A23" s="646"/>
      <c r="B23" s="448"/>
      <c r="C23" s="626" t="s">
        <v>3077</v>
      </c>
      <c r="D23" s="626" t="s">
        <v>10269</v>
      </c>
      <c r="E23" s="631" t="s">
        <v>10270</v>
      </c>
      <c r="F23" s="626" t="s">
        <v>3077</v>
      </c>
      <c r="G23" s="626" t="s">
        <v>15603</v>
      </c>
      <c r="H23" s="626">
        <v>14160</v>
      </c>
      <c r="I23" s="626">
        <v>14160</v>
      </c>
      <c r="J23" s="626">
        <v>45451</v>
      </c>
      <c r="K23" s="626" t="s">
        <v>429</v>
      </c>
      <c r="L23" s="626"/>
      <c r="M23" s="626"/>
      <c r="N23" s="626"/>
      <c r="O23" s="626"/>
      <c r="P23" s="626"/>
      <c r="Q23" s="626">
        <v>30</v>
      </c>
      <c r="R23" s="626">
        <v>60</v>
      </c>
      <c r="S23" s="626">
        <v>1</v>
      </c>
      <c r="T23" s="626">
        <v>1800</v>
      </c>
      <c r="U23" s="626">
        <v>1248</v>
      </c>
      <c r="V23" s="626">
        <v>1284</v>
      </c>
      <c r="W23" s="626" t="s">
        <v>499</v>
      </c>
      <c r="X23" s="626"/>
      <c r="Y23" s="626"/>
      <c r="Z23" s="625">
        <v>2000</v>
      </c>
      <c r="AA23" s="626"/>
      <c r="AB23" s="626"/>
      <c r="AC23" s="626"/>
      <c r="AD23" s="626"/>
      <c r="AE23" s="626"/>
      <c r="AF23" s="626"/>
      <c r="AG23" s="626">
        <v>78516</v>
      </c>
      <c r="AH23" s="626"/>
      <c r="AI23" s="626"/>
      <c r="AJ23" s="751"/>
      <c r="AK23" s="626"/>
      <c r="AL23" s="626"/>
      <c r="AM23" s="626"/>
      <c r="AN23" s="626"/>
      <c r="AO23" s="626"/>
      <c r="AP23" s="626"/>
      <c r="AQ23" s="626"/>
      <c r="AR23" s="626"/>
      <c r="AS23" s="626"/>
      <c r="AT23" s="626"/>
      <c r="AU23" s="626" t="s">
        <v>10271</v>
      </c>
      <c r="AV23" s="614"/>
      <c r="AW23" s="614"/>
      <c r="AX23" s="614"/>
      <c r="AY23" s="614"/>
      <c r="AZ23" s="614" t="s">
        <v>17161</v>
      </c>
    </row>
    <row r="24" spans="1:52" ht="30" hidden="1" customHeight="1" x14ac:dyDescent="0.2">
      <c r="A24" s="646"/>
      <c r="B24" s="448"/>
      <c r="C24" s="626" t="s">
        <v>1611</v>
      </c>
      <c r="D24" s="626" t="s">
        <v>10272</v>
      </c>
      <c r="E24" s="631" t="s">
        <v>15964</v>
      </c>
      <c r="F24" s="626" t="s">
        <v>1611</v>
      </c>
      <c r="G24" s="626" t="s">
        <v>325</v>
      </c>
      <c r="H24" s="626">
        <v>39057</v>
      </c>
      <c r="I24" s="626">
        <v>4625</v>
      </c>
      <c r="J24" s="626">
        <v>5373</v>
      </c>
      <c r="K24" s="626" t="s">
        <v>429</v>
      </c>
      <c r="L24" s="626"/>
      <c r="M24" s="626"/>
      <c r="N24" s="626"/>
      <c r="O24" s="626"/>
      <c r="P24" s="626"/>
      <c r="Q24" s="626">
        <v>30</v>
      </c>
      <c r="R24" s="626">
        <v>61</v>
      </c>
      <c r="S24" s="626">
        <v>1</v>
      </c>
      <c r="T24" s="626">
        <v>1830</v>
      </c>
      <c r="U24" s="626">
        <v>1000</v>
      </c>
      <c r="V24" s="626">
        <v>986</v>
      </c>
      <c r="W24" s="626" t="s">
        <v>499</v>
      </c>
      <c r="X24" s="626" t="s">
        <v>500</v>
      </c>
      <c r="Y24" s="626"/>
      <c r="Z24" s="625">
        <v>2003</v>
      </c>
      <c r="AA24" s="626">
        <v>13303</v>
      </c>
      <c r="AB24" s="626">
        <v>3800</v>
      </c>
      <c r="AC24" s="626"/>
      <c r="AD24" s="626"/>
      <c r="AE24" s="626"/>
      <c r="AF24" s="626"/>
      <c r="AG24" s="626">
        <v>17103</v>
      </c>
      <c r="AH24" s="626"/>
      <c r="AI24" s="626"/>
      <c r="AJ24" s="751" t="s">
        <v>10255</v>
      </c>
      <c r="AK24" s="626"/>
      <c r="AL24" s="626"/>
      <c r="AM24" s="626"/>
      <c r="AN24" s="626"/>
      <c r="AO24" s="626"/>
      <c r="AP24" s="626"/>
      <c r="AQ24" s="626"/>
      <c r="AR24" s="626"/>
      <c r="AS24" s="626"/>
      <c r="AT24" s="626"/>
      <c r="AU24" s="626"/>
      <c r="AV24" s="614"/>
      <c r="AW24" s="614"/>
      <c r="AX24" s="614"/>
      <c r="AY24" s="614"/>
      <c r="AZ24" s="614" t="s">
        <v>15965</v>
      </c>
    </row>
    <row r="25" spans="1:52" ht="30" hidden="1" customHeight="1" x14ac:dyDescent="0.2">
      <c r="A25" s="646"/>
      <c r="B25" s="448"/>
      <c r="C25" s="626" t="s">
        <v>1611</v>
      </c>
      <c r="D25" s="626" t="s">
        <v>10272</v>
      </c>
      <c r="E25" s="631" t="s">
        <v>11583</v>
      </c>
      <c r="F25" s="626" t="s">
        <v>1611</v>
      </c>
      <c r="G25" s="626" t="s">
        <v>325</v>
      </c>
      <c r="H25" s="626">
        <v>39057</v>
      </c>
      <c r="I25" s="626">
        <v>2996</v>
      </c>
      <c r="J25" s="626">
        <v>2964</v>
      </c>
      <c r="K25" s="626" t="s">
        <v>429</v>
      </c>
      <c r="L25" s="626"/>
      <c r="M25" s="626"/>
      <c r="N25" s="626"/>
      <c r="O25" s="626"/>
      <c r="P25" s="626"/>
      <c r="Q25" s="626">
        <v>29</v>
      </c>
      <c r="R25" s="626">
        <v>57</v>
      </c>
      <c r="S25" s="626">
        <v>1</v>
      </c>
      <c r="T25" s="626">
        <v>1661</v>
      </c>
      <c r="U25" s="626"/>
      <c r="V25" s="626">
        <v>243</v>
      </c>
      <c r="W25" s="626" t="s">
        <v>499</v>
      </c>
      <c r="X25" s="626"/>
      <c r="Y25" s="626"/>
      <c r="Z25" s="625">
        <v>2018</v>
      </c>
      <c r="AA25" s="626"/>
      <c r="AB25" s="626"/>
      <c r="AC25" s="626"/>
      <c r="AD25" s="626"/>
      <c r="AE25" s="626"/>
      <c r="AF25" s="626"/>
      <c r="AG25" s="626">
        <v>9980</v>
      </c>
      <c r="AH25" s="626"/>
      <c r="AI25" s="626"/>
      <c r="AJ25" s="751"/>
      <c r="AK25" s="626"/>
      <c r="AL25" s="626"/>
      <c r="AM25" s="626"/>
      <c r="AN25" s="626"/>
      <c r="AO25" s="626"/>
      <c r="AP25" s="626"/>
      <c r="AQ25" s="626"/>
      <c r="AR25" s="626"/>
      <c r="AS25" s="626"/>
      <c r="AT25" s="626"/>
      <c r="AU25" s="626"/>
      <c r="AV25" s="614"/>
      <c r="AW25" s="614"/>
      <c r="AX25" s="614"/>
      <c r="AY25" s="614"/>
      <c r="AZ25" s="614" t="s">
        <v>15966</v>
      </c>
    </row>
    <row r="26" spans="1:52" ht="30" hidden="1" customHeight="1" x14ac:dyDescent="0.2">
      <c r="A26" s="646"/>
      <c r="B26" s="297"/>
      <c r="C26" s="626" t="s">
        <v>3203</v>
      </c>
      <c r="D26" s="626" t="s">
        <v>15609</v>
      </c>
      <c r="E26" s="631" t="s">
        <v>10273</v>
      </c>
      <c r="F26" s="626" t="s">
        <v>3203</v>
      </c>
      <c r="G26" s="626" t="s">
        <v>15610</v>
      </c>
      <c r="H26" s="626"/>
      <c r="I26" s="626">
        <v>7726</v>
      </c>
      <c r="J26" s="626">
        <v>41056</v>
      </c>
      <c r="K26" s="626" t="s">
        <v>429</v>
      </c>
      <c r="L26" s="626"/>
      <c r="M26" s="626"/>
      <c r="N26" s="626"/>
      <c r="O26" s="626"/>
      <c r="P26" s="626"/>
      <c r="Q26" s="626">
        <v>30</v>
      </c>
      <c r="R26" s="626">
        <v>61</v>
      </c>
      <c r="S26" s="626">
        <v>1</v>
      </c>
      <c r="T26" s="626">
        <v>1830</v>
      </c>
      <c r="U26" s="626">
        <v>400</v>
      </c>
      <c r="V26" s="626">
        <v>412</v>
      </c>
      <c r="W26" s="626" t="s">
        <v>499</v>
      </c>
      <c r="X26" s="626"/>
      <c r="Y26" s="626"/>
      <c r="Z26" s="625">
        <v>1995</v>
      </c>
      <c r="AA26" s="626">
        <v>1500</v>
      </c>
      <c r="AB26" s="626"/>
      <c r="AC26" s="626"/>
      <c r="AD26" s="626"/>
      <c r="AE26" s="626"/>
      <c r="AF26" s="626"/>
      <c r="AG26" s="626">
        <v>1500</v>
      </c>
      <c r="AH26" s="626"/>
      <c r="AI26" s="626"/>
      <c r="AJ26" s="751"/>
      <c r="AK26" s="626"/>
      <c r="AL26" s="626"/>
      <c r="AM26" s="626"/>
      <c r="AN26" s="626"/>
      <c r="AO26" s="626"/>
      <c r="AP26" s="626"/>
      <c r="AQ26" s="626"/>
      <c r="AR26" s="626"/>
      <c r="AS26" s="626"/>
      <c r="AT26" s="626"/>
      <c r="AU26" s="626" t="s">
        <v>10274</v>
      </c>
      <c r="AV26" s="614"/>
      <c r="AW26" s="614"/>
      <c r="AX26" s="614"/>
      <c r="AY26" s="614"/>
      <c r="AZ26" s="614" t="s">
        <v>10275</v>
      </c>
    </row>
    <row r="27" spans="1:52" s="1215" customFormat="1" ht="30" hidden="1" customHeight="1" x14ac:dyDescent="0.2">
      <c r="A27" s="1209"/>
      <c r="B27" s="1169" t="s">
        <v>57</v>
      </c>
      <c r="C27" s="1172" t="s">
        <v>55</v>
      </c>
      <c r="D27" s="1210"/>
      <c r="E27" s="676">
        <f>COUNTA(E28:E35)</f>
        <v>8</v>
      </c>
      <c r="F27" s="665"/>
      <c r="G27" s="665"/>
      <c r="H27" s="665">
        <f>SUM(H28:H35)</f>
        <v>512645</v>
      </c>
      <c r="I27" s="665">
        <f t="shared" ref="I27:J27" si="2">SUM(I28:I35)</f>
        <v>94819.34</v>
      </c>
      <c r="J27" s="665">
        <f t="shared" si="2"/>
        <v>139125</v>
      </c>
      <c r="K27" s="1210"/>
      <c r="L27" s="665"/>
      <c r="M27" s="665"/>
      <c r="N27" s="1172"/>
      <c r="O27" s="1211"/>
      <c r="P27" s="665"/>
      <c r="Q27" s="665"/>
      <c r="R27" s="665"/>
      <c r="S27" s="665"/>
      <c r="T27" s="665"/>
      <c r="U27" s="1210"/>
      <c r="V27" s="665"/>
      <c r="W27" s="665"/>
      <c r="X27" s="1172"/>
      <c r="Y27" s="1211"/>
      <c r="Z27" s="650"/>
      <c r="AA27" s="1172"/>
      <c r="AB27" s="665"/>
      <c r="AC27" s="665"/>
      <c r="AD27" s="665"/>
      <c r="AE27" s="665"/>
      <c r="AF27" s="1211"/>
      <c r="AG27" s="665"/>
      <c r="AH27" s="1172"/>
      <c r="AI27" s="665"/>
      <c r="AJ27" s="1171"/>
      <c r="AK27" s="665"/>
      <c r="AL27" s="665"/>
      <c r="AM27" s="665"/>
      <c r="AN27" s="665"/>
      <c r="AO27" s="665"/>
      <c r="AP27" s="665"/>
      <c r="AQ27" s="665"/>
      <c r="AR27" s="665"/>
      <c r="AS27" s="665"/>
      <c r="AT27" s="665"/>
      <c r="AU27" s="665"/>
      <c r="AV27" s="1212"/>
      <c r="AW27" s="1212"/>
      <c r="AX27" s="1212"/>
      <c r="AY27" s="1170"/>
      <c r="AZ27" s="1212"/>
    </row>
    <row r="28" spans="1:52" ht="30" hidden="1" customHeight="1" x14ac:dyDescent="0.2">
      <c r="A28" s="682"/>
      <c r="B28" s="448"/>
      <c r="C28" s="750" t="s">
        <v>1863</v>
      </c>
      <c r="D28" s="924"/>
      <c r="E28" s="631" t="s">
        <v>11266</v>
      </c>
      <c r="F28" s="626" t="s">
        <v>1863</v>
      </c>
      <c r="G28" s="627" t="s">
        <v>11375</v>
      </c>
      <c r="H28" s="626">
        <v>406472</v>
      </c>
      <c r="I28" s="626">
        <v>24334</v>
      </c>
      <c r="J28" s="626">
        <v>37846</v>
      </c>
      <c r="K28" s="924"/>
      <c r="L28" s="626">
        <v>400</v>
      </c>
      <c r="M28" s="626">
        <v>13</v>
      </c>
      <c r="N28" s="750"/>
      <c r="O28" s="835"/>
      <c r="P28" s="626">
        <v>5200</v>
      </c>
      <c r="Q28" s="626"/>
      <c r="R28" s="626"/>
      <c r="S28" s="626"/>
      <c r="T28" s="626"/>
      <c r="U28" s="924"/>
      <c r="V28" s="626">
        <v>7612</v>
      </c>
      <c r="W28" s="626" t="s">
        <v>499</v>
      </c>
      <c r="X28" s="750"/>
      <c r="Y28" s="835"/>
      <c r="Z28" s="625">
        <v>2017</v>
      </c>
      <c r="AA28" s="750"/>
      <c r="AB28" s="626"/>
      <c r="AC28" s="626"/>
      <c r="AD28" s="626"/>
      <c r="AE28" s="626"/>
      <c r="AF28" s="835"/>
      <c r="AG28" s="626">
        <v>132400</v>
      </c>
      <c r="AH28" s="750"/>
      <c r="AI28" s="626"/>
      <c r="AJ28" s="626"/>
      <c r="AK28" s="626"/>
      <c r="AL28" s="626"/>
      <c r="AM28" s="626"/>
      <c r="AN28" s="626"/>
      <c r="AO28" s="626"/>
      <c r="AP28" s="626"/>
      <c r="AQ28" s="626"/>
      <c r="AR28" s="626"/>
      <c r="AS28" s="626"/>
      <c r="AT28" s="626"/>
      <c r="AU28" s="626"/>
      <c r="AV28" s="626"/>
      <c r="AW28" s="626"/>
      <c r="AX28" s="626"/>
      <c r="AY28" s="835"/>
      <c r="AZ28" s="626"/>
    </row>
    <row r="29" spans="1:52" ht="30" hidden="1" customHeight="1" x14ac:dyDescent="0.2">
      <c r="A29" s="682"/>
      <c r="B29" s="448"/>
      <c r="C29" s="750" t="s">
        <v>1628</v>
      </c>
      <c r="D29" s="924"/>
      <c r="E29" s="631" t="s">
        <v>11267</v>
      </c>
      <c r="F29" s="626" t="s">
        <v>1628</v>
      </c>
      <c r="G29" s="627" t="s">
        <v>16011</v>
      </c>
      <c r="H29" s="626"/>
      <c r="I29" s="626">
        <v>32399</v>
      </c>
      <c r="J29" s="626">
        <v>32398</v>
      </c>
      <c r="K29" s="924"/>
      <c r="L29" s="626"/>
      <c r="M29" s="626"/>
      <c r="N29" s="750"/>
      <c r="O29" s="835"/>
      <c r="P29" s="626"/>
      <c r="Q29" s="626">
        <v>30</v>
      </c>
      <c r="R29" s="626">
        <v>60</v>
      </c>
      <c r="S29" s="626">
        <v>2</v>
      </c>
      <c r="T29" s="626">
        <v>3600</v>
      </c>
      <c r="U29" s="924"/>
      <c r="V29" s="626">
        <v>12020</v>
      </c>
      <c r="W29" s="626" t="s">
        <v>499</v>
      </c>
      <c r="X29" s="750"/>
      <c r="Y29" s="835"/>
      <c r="Z29" s="625">
        <v>2017</v>
      </c>
      <c r="AA29" s="750"/>
      <c r="AB29" s="626"/>
      <c r="AC29" s="626"/>
      <c r="AD29" s="626"/>
      <c r="AE29" s="626"/>
      <c r="AF29" s="835"/>
      <c r="AG29" s="626">
        <v>123100</v>
      </c>
      <c r="AH29" s="750"/>
      <c r="AI29" s="626"/>
      <c r="AJ29" s="626"/>
      <c r="AK29" s="626"/>
      <c r="AL29" s="626"/>
      <c r="AM29" s="626"/>
      <c r="AN29" s="626"/>
      <c r="AO29" s="626"/>
      <c r="AP29" s="626"/>
      <c r="AQ29" s="626"/>
      <c r="AR29" s="626"/>
      <c r="AS29" s="626"/>
      <c r="AT29" s="626"/>
      <c r="AU29" s="626"/>
      <c r="AV29" s="626"/>
      <c r="AW29" s="626"/>
      <c r="AX29" s="626"/>
      <c r="AY29" s="835"/>
      <c r="AZ29" s="626"/>
    </row>
    <row r="30" spans="1:52" ht="30" hidden="1" customHeight="1" x14ac:dyDescent="0.2">
      <c r="A30" s="682"/>
      <c r="B30" s="448"/>
      <c r="C30" s="750" t="s">
        <v>1863</v>
      </c>
      <c r="D30" s="924"/>
      <c r="E30" s="631" t="s">
        <v>11268</v>
      </c>
      <c r="F30" s="626" t="s">
        <v>1863</v>
      </c>
      <c r="G30" s="627" t="s">
        <v>11375</v>
      </c>
      <c r="H30" s="626"/>
      <c r="I30" s="626">
        <v>13109.34</v>
      </c>
      <c r="J30" s="626">
        <v>23062</v>
      </c>
      <c r="K30" s="924"/>
      <c r="L30" s="626"/>
      <c r="M30" s="626"/>
      <c r="N30" s="750"/>
      <c r="O30" s="835"/>
      <c r="P30" s="626"/>
      <c r="Q30" s="626">
        <v>30</v>
      </c>
      <c r="R30" s="626">
        <v>60</v>
      </c>
      <c r="S30" s="626">
        <v>1</v>
      </c>
      <c r="T30" s="626">
        <v>1800</v>
      </c>
      <c r="U30" s="924"/>
      <c r="V30" s="626">
        <v>8984</v>
      </c>
      <c r="W30" s="626" t="s">
        <v>499</v>
      </c>
      <c r="X30" s="750"/>
      <c r="Y30" s="835"/>
      <c r="Z30" s="625">
        <v>2017</v>
      </c>
      <c r="AA30" s="750"/>
      <c r="AB30" s="626"/>
      <c r="AC30" s="626"/>
      <c r="AD30" s="626"/>
      <c r="AE30" s="626"/>
      <c r="AF30" s="835"/>
      <c r="AG30" s="626">
        <v>112300</v>
      </c>
      <c r="AH30" s="750"/>
      <c r="AI30" s="626"/>
      <c r="AJ30" s="626"/>
      <c r="AK30" s="626"/>
      <c r="AL30" s="626"/>
      <c r="AM30" s="626"/>
      <c r="AN30" s="626"/>
      <c r="AO30" s="626"/>
      <c r="AP30" s="626"/>
      <c r="AQ30" s="626"/>
      <c r="AR30" s="626"/>
      <c r="AS30" s="626"/>
      <c r="AT30" s="626"/>
      <c r="AU30" s="626"/>
      <c r="AV30" s="626"/>
      <c r="AW30" s="626"/>
      <c r="AX30" s="626"/>
      <c r="AY30" s="835"/>
      <c r="AZ30" s="626"/>
    </row>
    <row r="31" spans="1:52" ht="30" hidden="1" customHeight="1" x14ac:dyDescent="0.2">
      <c r="A31" s="682"/>
      <c r="B31" s="448"/>
      <c r="C31" s="750" t="s">
        <v>1863</v>
      </c>
      <c r="D31" s="924"/>
      <c r="E31" s="631" t="s">
        <v>11269</v>
      </c>
      <c r="F31" s="626" t="s">
        <v>1863</v>
      </c>
      <c r="G31" s="627" t="s">
        <v>11376</v>
      </c>
      <c r="H31" s="626">
        <v>51100</v>
      </c>
      <c r="I31" s="626">
        <v>10508</v>
      </c>
      <c r="J31" s="626">
        <v>19666</v>
      </c>
      <c r="K31" s="924"/>
      <c r="L31" s="626"/>
      <c r="M31" s="626"/>
      <c r="N31" s="750"/>
      <c r="O31" s="835"/>
      <c r="P31" s="626"/>
      <c r="Q31" s="626">
        <v>30</v>
      </c>
      <c r="R31" s="626">
        <v>60</v>
      </c>
      <c r="S31" s="626">
        <v>1</v>
      </c>
      <c r="T31" s="626">
        <v>1800</v>
      </c>
      <c r="U31" s="924"/>
      <c r="V31" s="626">
        <v>5600</v>
      </c>
      <c r="W31" s="626" t="s">
        <v>499</v>
      </c>
      <c r="X31" s="750"/>
      <c r="Y31" s="835"/>
      <c r="Z31" s="625">
        <v>2017</v>
      </c>
      <c r="AA31" s="750"/>
      <c r="AB31" s="626"/>
      <c r="AC31" s="626"/>
      <c r="AD31" s="626"/>
      <c r="AE31" s="626"/>
      <c r="AF31" s="835"/>
      <c r="AG31" s="626">
        <v>62700</v>
      </c>
      <c r="AH31" s="750"/>
      <c r="AI31" s="626"/>
      <c r="AJ31" s="626"/>
      <c r="AK31" s="626"/>
      <c r="AL31" s="626"/>
      <c r="AM31" s="626"/>
      <c r="AN31" s="626"/>
      <c r="AO31" s="626"/>
      <c r="AP31" s="626"/>
      <c r="AQ31" s="626"/>
      <c r="AR31" s="626"/>
      <c r="AS31" s="626"/>
      <c r="AT31" s="626"/>
      <c r="AU31" s="626"/>
      <c r="AV31" s="626"/>
      <c r="AW31" s="626"/>
      <c r="AX31" s="626"/>
      <c r="AY31" s="835"/>
      <c r="AZ31" s="626"/>
    </row>
    <row r="32" spans="1:52" ht="30" hidden="1" customHeight="1" x14ac:dyDescent="0.2">
      <c r="A32" s="682"/>
      <c r="B32" s="448"/>
      <c r="C32" s="750" t="s">
        <v>1863</v>
      </c>
      <c r="D32" s="924"/>
      <c r="E32" s="631" t="s">
        <v>11270</v>
      </c>
      <c r="F32" s="626" t="s">
        <v>1863</v>
      </c>
      <c r="G32" s="627" t="s">
        <v>11377</v>
      </c>
      <c r="H32" s="626">
        <v>5299</v>
      </c>
      <c r="I32" s="626">
        <v>4164</v>
      </c>
      <c r="J32" s="626">
        <v>4163</v>
      </c>
      <c r="K32" s="924"/>
      <c r="L32" s="626"/>
      <c r="M32" s="626"/>
      <c r="N32" s="750"/>
      <c r="O32" s="835"/>
      <c r="P32" s="626"/>
      <c r="Q32" s="626">
        <v>30</v>
      </c>
      <c r="R32" s="626">
        <v>60</v>
      </c>
      <c r="S32" s="626">
        <v>1</v>
      </c>
      <c r="T32" s="626">
        <v>1800</v>
      </c>
      <c r="U32" s="924"/>
      <c r="V32" s="626">
        <v>304</v>
      </c>
      <c r="W32" s="626" t="s">
        <v>499</v>
      </c>
      <c r="X32" s="750"/>
      <c r="Y32" s="835"/>
      <c r="Z32" s="625">
        <v>2017</v>
      </c>
      <c r="AA32" s="750"/>
      <c r="AB32" s="626"/>
      <c r="AC32" s="626"/>
      <c r="AD32" s="626"/>
      <c r="AE32" s="626"/>
      <c r="AF32" s="835"/>
      <c r="AG32" s="626">
        <v>10900</v>
      </c>
      <c r="AH32" s="750"/>
      <c r="AI32" s="626"/>
      <c r="AJ32" s="626"/>
      <c r="AK32" s="626"/>
      <c r="AL32" s="626"/>
      <c r="AM32" s="626"/>
      <c r="AN32" s="626"/>
      <c r="AO32" s="626"/>
      <c r="AP32" s="626"/>
      <c r="AQ32" s="626"/>
      <c r="AR32" s="626"/>
      <c r="AS32" s="626"/>
      <c r="AT32" s="626"/>
      <c r="AU32" s="626"/>
      <c r="AV32" s="626"/>
      <c r="AW32" s="626"/>
      <c r="AX32" s="626"/>
      <c r="AY32" s="835"/>
      <c r="AZ32" s="626"/>
    </row>
    <row r="33" spans="1:52" ht="30" hidden="1" customHeight="1" x14ac:dyDescent="0.2">
      <c r="A33" s="682" t="s">
        <v>156</v>
      </c>
      <c r="B33" s="448"/>
      <c r="C33" s="750" t="s">
        <v>690</v>
      </c>
      <c r="D33" s="924" t="s">
        <v>11271</v>
      </c>
      <c r="E33" s="631" t="s">
        <v>19606</v>
      </c>
      <c r="F33" s="626" t="s">
        <v>690</v>
      </c>
      <c r="G33" s="627" t="s">
        <v>4449</v>
      </c>
      <c r="H33" s="626">
        <v>12082</v>
      </c>
      <c r="I33" s="626">
        <v>4507</v>
      </c>
      <c r="J33" s="626">
        <v>4777</v>
      </c>
      <c r="K33" s="924" t="s">
        <v>429</v>
      </c>
      <c r="L33" s="626"/>
      <c r="M33" s="626"/>
      <c r="N33" s="750"/>
      <c r="O33" s="835"/>
      <c r="P33" s="626"/>
      <c r="Q33" s="626">
        <v>30</v>
      </c>
      <c r="R33" s="626">
        <v>61</v>
      </c>
      <c r="S33" s="626">
        <v>1</v>
      </c>
      <c r="T33" s="626">
        <v>2903</v>
      </c>
      <c r="U33" s="924">
        <v>560</v>
      </c>
      <c r="V33" s="626">
        <v>1000</v>
      </c>
      <c r="W33" s="626" t="s">
        <v>499</v>
      </c>
      <c r="X33" s="750" t="s">
        <v>500</v>
      </c>
      <c r="Y33" s="835"/>
      <c r="Z33" s="625">
        <v>1999</v>
      </c>
      <c r="AA33" s="750" t="s">
        <v>11272</v>
      </c>
      <c r="AB33" s="626" t="s">
        <v>2467</v>
      </c>
      <c r="AC33" s="626" t="s">
        <v>2467</v>
      </c>
      <c r="AD33" s="626"/>
      <c r="AE33" s="626"/>
      <c r="AF33" s="835"/>
      <c r="AG33" s="626">
        <v>7555</v>
      </c>
      <c r="AH33" s="750"/>
      <c r="AI33" s="626"/>
      <c r="AJ33" s="626">
        <v>1</v>
      </c>
      <c r="AK33" s="626"/>
      <c r="AL33" s="626"/>
      <c r="AM33" s="626"/>
      <c r="AN33" s="626"/>
      <c r="AO33" s="626"/>
      <c r="AP33" s="626"/>
      <c r="AQ33" s="626"/>
      <c r="AR33" s="626"/>
      <c r="AS33" s="626"/>
      <c r="AT33" s="626"/>
      <c r="AU33" s="626"/>
      <c r="AV33" s="626"/>
      <c r="AW33" s="626"/>
      <c r="AX33" s="626"/>
      <c r="AY33" s="835"/>
      <c r="AZ33" s="626"/>
    </row>
    <row r="34" spans="1:52" ht="30" hidden="1" customHeight="1" x14ac:dyDescent="0.2">
      <c r="A34" s="682"/>
      <c r="B34" s="448"/>
      <c r="C34" s="750" t="s">
        <v>1628</v>
      </c>
      <c r="D34" s="924" t="s">
        <v>11273</v>
      </c>
      <c r="E34" s="631" t="s">
        <v>11274</v>
      </c>
      <c r="F34" s="626" t="s">
        <v>1628</v>
      </c>
      <c r="G34" s="626" t="s">
        <v>16107</v>
      </c>
      <c r="H34" s="626">
        <v>27212</v>
      </c>
      <c r="I34" s="626">
        <v>5798</v>
      </c>
      <c r="J34" s="626">
        <v>17213</v>
      </c>
      <c r="K34" s="924" t="s">
        <v>429</v>
      </c>
      <c r="L34" s="626"/>
      <c r="M34" s="626"/>
      <c r="N34" s="750"/>
      <c r="O34" s="835"/>
      <c r="P34" s="626"/>
      <c r="Q34" s="626">
        <v>30</v>
      </c>
      <c r="R34" s="626">
        <v>61</v>
      </c>
      <c r="S34" s="626">
        <v>1</v>
      </c>
      <c r="T34" s="626">
        <v>1830</v>
      </c>
      <c r="U34" s="924">
        <v>400</v>
      </c>
      <c r="V34" s="626">
        <v>500</v>
      </c>
      <c r="W34" s="626" t="s">
        <v>499</v>
      </c>
      <c r="X34" s="750" t="s">
        <v>500</v>
      </c>
      <c r="Y34" s="835"/>
      <c r="Z34" s="625">
        <v>1998</v>
      </c>
      <c r="AA34" s="750">
        <v>8700</v>
      </c>
      <c r="AB34" s="626">
        <v>8700</v>
      </c>
      <c r="AC34" s="626">
        <v>6000</v>
      </c>
      <c r="AD34" s="626"/>
      <c r="AE34" s="626"/>
      <c r="AF34" s="835"/>
      <c r="AG34" s="626">
        <v>23400</v>
      </c>
      <c r="AH34" s="750"/>
      <c r="AI34" s="626"/>
      <c r="AJ34" s="626"/>
      <c r="AK34" s="626"/>
      <c r="AL34" s="626"/>
      <c r="AM34" s="626"/>
      <c r="AN34" s="626"/>
      <c r="AO34" s="626"/>
      <c r="AP34" s="626"/>
      <c r="AQ34" s="626"/>
      <c r="AR34" s="626"/>
      <c r="AS34" s="626"/>
      <c r="AT34" s="626"/>
      <c r="AU34" s="626"/>
      <c r="AV34" s="626"/>
      <c r="AW34" s="626"/>
      <c r="AX34" s="626"/>
      <c r="AY34" s="835"/>
      <c r="AZ34" s="626"/>
    </row>
    <row r="35" spans="1:52" ht="30" hidden="1" customHeight="1" x14ac:dyDescent="0.2">
      <c r="A35" s="646" t="s">
        <v>336</v>
      </c>
      <c r="B35" s="297"/>
      <c r="C35" s="750" t="s">
        <v>16013</v>
      </c>
      <c r="E35" s="631" t="s">
        <v>17222</v>
      </c>
      <c r="F35" s="626" t="s">
        <v>16013</v>
      </c>
      <c r="G35" s="626" t="s">
        <v>16013</v>
      </c>
      <c r="H35" s="830">
        <v>10480</v>
      </c>
      <c r="I35" s="830"/>
      <c r="J35" s="830"/>
      <c r="L35" s="614">
        <v>140</v>
      </c>
      <c r="M35" s="614">
        <v>65</v>
      </c>
      <c r="P35" s="614">
        <v>9100</v>
      </c>
      <c r="Q35" s="614"/>
      <c r="R35" s="614"/>
      <c r="S35" s="614"/>
      <c r="T35" s="614"/>
      <c r="V35" s="614"/>
      <c r="W35" s="614"/>
      <c r="Z35" s="625">
        <v>2022</v>
      </c>
      <c r="AG35" s="614">
        <v>75</v>
      </c>
      <c r="AH35" s="750"/>
      <c r="AI35" s="626"/>
      <c r="AJ35" s="626"/>
      <c r="AK35" s="626"/>
      <c r="AL35" s="626"/>
      <c r="AM35" s="626"/>
      <c r="AN35" s="626"/>
      <c r="AO35" s="626"/>
      <c r="AP35" s="626"/>
      <c r="AQ35" s="626"/>
      <c r="AR35" s="626"/>
      <c r="AS35" s="626"/>
      <c r="AT35" s="626"/>
      <c r="AU35" s="626"/>
      <c r="AV35" s="626"/>
      <c r="AW35" s="626"/>
      <c r="AX35" s="626"/>
      <c r="AY35" s="835"/>
      <c r="AZ35" s="626" t="s">
        <v>17183</v>
      </c>
    </row>
    <row r="36" spans="1:52" s="1215" customFormat="1" ht="30" hidden="1" customHeight="1" x14ac:dyDescent="0.2">
      <c r="A36" s="1209"/>
      <c r="B36" s="1213" t="s">
        <v>4938</v>
      </c>
      <c r="C36" s="814" t="s">
        <v>495</v>
      </c>
      <c r="D36" s="814"/>
      <c r="E36" s="814" t="s">
        <v>14829</v>
      </c>
      <c r="F36" s="814" t="s">
        <v>495</v>
      </c>
      <c r="G36" s="814" t="s">
        <v>4785</v>
      </c>
      <c r="H36" s="665">
        <v>16568</v>
      </c>
      <c r="I36" s="665">
        <v>6691</v>
      </c>
      <c r="J36" s="665">
        <v>6670</v>
      </c>
      <c r="K36" s="814"/>
      <c r="L36" s="814"/>
      <c r="M36" s="814"/>
      <c r="N36" s="814"/>
      <c r="O36" s="665"/>
      <c r="P36" s="814"/>
      <c r="Q36" s="814">
        <v>30</v>
      </c>
      <c r="R36" s="814">
        <v>61</v>
      </c>
      <c r="S36" s="814">
        <v>1</v>
      </c>
      <c r="T36" s="665">
        <v>1781</v>
      </c>
      <c r="U36" s="814"/>
      <c r="V36" s="814">
        <v>1000</v>
      </c>
      <c r="W36" s="814" t="s">
        <v>499</v>
      </c>
      <c r="X36" s="814"/>
      <c r="Y36" s="665"/>
      <c r="Z36" s="813">
        <v>2020</v>
      </c>
      <c r="AA36" s="814"/>
      <c r="AB36" s="814"/>
      <c r="AC36" s="665"/>
      <c r="AD36" s="665"/>
      <c r="AE36" s="665"/>
      <c r="AF36" s="665"/>
      <c r="AG36" s="665">
        <v>27500</v>
      </c>
      <c r="AH36" s="665"/>
      <c r="AI36" s="665"/>
      <c r="AJ36" s="665"/>
      <c r="AK36" s="665"/>
      <c r="AL36" s="665"/>
      <c r="AM36" s="665"/>
      <c r="AN36" s="665"/>
      <c r="AO36" s="665"/>
      <c r="AP36" s="665"/>
      <c r="AQ36" s="665"/>
      <c r="AR36" s="665"/>
      <c r="AS36" s="665"/>
      <c r="AT36" s="665"/>
      <c r="AU36" s="665"/>
      <c r="AV36" s="665"/>
      <c r="AW36" s="665"/>
      <c r="AX36" s="665"/>
      <c r="AY36" s="665"/>
      <c r="AZ36" s="665" t="s">
        <v>16548</v>
      </c>
    </row>
    <row r="37" spans="1:52" s="1695" customFormat="1" ht="30" customHeight="1" x14ac:dyDescent="0.2">
      <c r="A37" s="1209"/>
      <c r="B37" s="1698" t="s">
        <v>10643</v>
      </c>
      <c r="C37" s="1702" t="s">
        <v>1884</v>
      </c>
      <c r="D37" s="814"/>
      <c r="E37" s="1702" t="s">
        <v>20813</v>
      </c>
      <c r="F37" s="1702" t="s">
        <v>1884</v>
      </c>
      <c r="G37" s="1702" t="s">
        <v>1884</v>
      </c>
      <c r="H37" s="1697">
        <v>30892</v>
      </c>
      <c r="I37" s="1697">
        <v>8828</v>
      </c>
      <c r="J37" s="1697">
        <v>8567</v>
      </c>
      <c r="K37" s="814"/>
      <c r="L37" s="1702"/>
      <c r="M37" s="1702"/>
      <c r="N37" s="814"/>
      <c r="O37" s="665"/>
      <c r="P37" s="1702"/>
      <c r="Q37" s="1702">
        <v>61</v>
      </c>
      <c r="R37" s="1702">
        <v>31</v>
      </c>
      <c r="S37" s="1702">
        <v>1</v>
      </c>
      <c r="T37" s="1697">
        <v>1891</v>
      </c>
      <c r="U37" s="814"/>
      <c r="V37" s="1702">
        <v>486</v>
      </c>
      <c r="W37" s="1702" t="s">
        <v>499</v>
      </c>
      <c r="X37" s="814"/>
      <c r="Y37" s="665"/>
      <c r="Z37" s="1696">
        <v>2011</v>
      </c>
      <c r="AA37" s="814"/>
      <c r="AB37" s="814"/>
      <c r="AC37" s="665"/>
      <c r="AD37" s="665"/>
      <c r="AE37" s="665"/>
      <c r="AF37" s="665"/>
      <c r="AG37" s="1697">
        <v>30500</v>
      </c>
      <c r="AH37" s="665"/>
      <c r="AI37" s="665"/>
      <c r="AJ37" s="665"/>
      <c r="AK37" s="665"/>
      <c r="AL37" s="665"/>
      <c r="AM37" s="665"/>
      <c r="AN37" s="665"/>
      <c r="AO37" s="665"/>
      <c r="AP37" s="665"/>
      <c r="AQ37" s="665"/>
      <c r="AR37" s="665"/>
      <c r="AS37" s="665"/>
      <c r="AT37" s="665"/>
      <c r="AU37" s="665"/>
      <c r="AV37" s="665"/>
      <c r="AW37" s="665"/>
      <c r="AX37" s="665"/>
      <c r="AY37" s="665"/>
      <c r="AZ37" s="1697" t="s">
        <v>14918</v>
      </c>
    </row>
    <row r="38" spans="1:52" s="1215" customFormat="1" ht="30" hidden="1" customHeight="1" x14ac:dyDescent="0.2">
      <c r="A38" s="1209" t="s">
        <v>156</v>
      </c>
      <c r="B38" s="1213" t="s">
        <v>11034</v>
      </c>
      <c r="C38" s="665" t="s">
        <v>5706</v>
      </c>
      <c r="D38" s="665" t="s">
        <v>11263</v>
      </c>
      <c r="E38" s="676" t="s">
        <v>11264</v>
      </c>
      <c r="F38" s="665" t="s">
        <v>5706</v>
      </c>
      <c r="G38" s="665" t="s">
        <v>11265</v>
      </c>
      <c r="H38" s="665">
        <v>49520</v>
      </c>
      <c r="I38" s="665">
        <v>4738</v>
      </c>
      <c r="J38" s="665">
        <v>11051</v>
      </c>
      <c r="K38" s="665" t="s">
        <v>429</v>
      </c>
      <c r="L38" s="665"/>
      <c r="M38" s="665"/>
      <c r="N38" s="665"/>
      <c r="O38" s="665"/>
      <c r="P38" s="665"/>
      <c r="Q38" s="665">
        <v>30</v>
      </c>
      <c r="R38" s="665">
        <v>61</v>
      </c>
      <c r="S38" s="665">
        <v>2</v>
      </c>
      <c r="T38" s="665">
        <v>3660</v>
      </c>
      <c r="U38" s="665">
        <v>2600</v>
      </c>
      <c r="V38" s="665">
        <v>2600</v>
      </c>
      <c r="W38" s="665" t="s">
        <v>499</v>
      </c>
      <c r="X38" s="665" t="s">
        <v>500</v>
      </c>
      <c r="Y38" s="665" t="s">
        <v>11179</v>
      </c>
      <c r="Z38" s="650">
        <v>1996</v>
      </c>
      <c r="AA38" s="665">
        <v>12150</v>
      </c>
      <c r="AB38" s="665"/>
      <c r="AC38" s="665">
        <v>1500</v>
      </c>
      <c r="AD38" s="665"/>
      <c r="AE38" s="665"/>
      <c r="AF38" s="665"/>
      <c r="AG38" s="665">
        <v>13650</v>
      </c>
      <c r="AH38" s="665">
        <v>2003</v>
      </c>
      <c r="AI38" s="665"/>
      <c r="AJ38" s="665">
        <v>3</v>
      </c>
      <c r="AK38" s="665"/>
      <c r="AL38" s="665"/>
      <c r="AM38" s="665"/>
      <c r="AN38" s="665"/>
      <c r="AO38" s="665"/>
      <c r="AP38" s="665"/>
      <c r="AQ38" s="665"/>
      <c r="AR38" s="665"/>
      <c r="AS38" s="665"/>
      <c r="AT38" s="665"/>
      <c r="AU38" s="665"/>
      <c r="AV38" s="665"/>
      <c r="AW38" s="665"/>
      <c r="AX38" s="665"/>
      <c r="AY38" s="665"/>
      <c r="AZ38" s="665"/>
    </row>
    <row r="39" spans="1:52" s="1215" customFormat="1" ht="30" hidden="1" customHeight="1" x14ac:dyDescent="0.2">
      <c r="A39" s="1204"/>
      <c r="B39" s="1214" t="s">
        <v>6936</v>
      </c>
      <c r="C39" s="241" t="s">
        <v>16531</v>
      </c>
      <c r="D39" s="241"/>
      <c r="E39" s="545">
        <f>COUNTA(E40:E41)</f>
        <v>2</v>
      </c>
      <c r="F39" s="241"/>
      <c r="G39" s="241"/>
      <c r="H39" s="241">
        <f>SUM(H40:H41)</f>
        <v>96944</v>
      </c>
      <c r="I39" s="241">
        <f>SUM(I40:I41)</f>
        <v>2902</v>
      </c>
      <c r="J39" s="241">
        <f>SUM(J40:J41)</f>
        <v>3753</v>
      </c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31"/>
      <c r="AA39" s="241"/>
      <c r="AB39" s="241"/>
      <c r="AC39" s="241"/>
      <c r="AD39" s="241"/>
      <c r="AE39" s="241"/>
      <c r="AF39" s="241"/>
      <c r="AG39" s="241">
        <f>SUM(AG40:AG41)</f>
        <v>8045</v>
      </c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</row>
    <row r="40" spans="1:52" ht="30" hidden="1" customHeight="1" x14ac:dyDescent="0.2">
      <c r="A40" s="212"/>
      <c r="B40" s="260"/>
      <c r="C40" s="144" t="s">
        <v>6847</v>
      </c>
      <c r="D40" s="144"/>
      <c r="E40" s="149" t="s">
        <v>7286</v>
      </c>
      <c r="F40" s="144" t="s">
        <v>6847</v>
      </c>
      <c r="G40" s="144" t="s">
        <v>6847</v>
      </c>
      <c r="H40" s="144">
        <v>48472</v>
      </c>
      <c r="I40" s="144">
        <v>1692</v>
      </c>
      <c r="J40" s="144">
        <v>2016</v>
      </c>
      <c r="K40" s="144"/>
      <c r="L40" s="144"/>
      <c r="M40" s="144"/>
      <c r="N40" s="144"/>
      <c r="O40" s="144"/>
      <c r="P40" s="144"/>
      <c r="Q40" s="144">
        <v>22</v>
      </c>
      <c r="R40" s="144">
        <v>49</v>
      </c>
      <c r="S40" s="144">
        <v>4</v>
      </c>
      <c r="T40" s="144">
        <v>1078</v>
      </c>
      <c r="U40" s="144"/>
      <c r="V40" s="144">
        <v>500</v>
      </c>
      <c r="W40" s="144" t="s">
        <v>7287</v>
      </c>
      <c r="X40" s="144"/>
      <c r="Y40" s="144"/>
      <c r="Z40" s="232">
        <v>2006</v>
      </c>
      <c r="AA40" s="144"/>
      <c r="AB40" s="144"/>
      <c r="AC40" s="144"/>
      <c r="AD40" s="144"/>
      <c r="AE40" s="144"/>
      <c r="AF40" s="144"/>
      <c r="AG40" s="144">
        <v>2045</v>
      </c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 t="s">
        <v>16527</v>
      </c>
    </row>
    <row r="41" spans="1:52" ht="30" hidden="1" customHeight="1" x14ac:dyDescent="0.2">
      <c r="A41" s="212"/>
      <c r="B41" s="260"/>
      <c r="C41" s="144" t="s">
        <v>16528</v>
      </c>
      <c r="D41" s="144"/>
      <c r="E41" s="149" t="s">
        <v>16529</v>
      </c>
      <c r="F41" s="144" t="s">
        <v>16528</v>
      </c>
      <c r="G41" s="144" t="s">
        <v>16528</v>
      </c>
      <c r="H41" s="144">
        <v>48472</v>
      </c>
      <c r="I41" s="144">
        <v>1210</v>
      </c>
      <c r="J41" s="144">
        <v>1737</v>
      </c>
      <c r="K41" s="144"/>
      <c r="L41" s="144"/>
      <c r="M41" s="144"/>
      <c r="N41" s="144"/>
      <c r="O41" s="144"/>
      <c r="P41" s="144"/>
      <c r="Q41" s="144">
        <v>22</v>
      </c>
      <c r="R41" s="144">
        <v>49</v>
      </c>
      <c r="S41" s="144">
        <v>2</v>
      </c>
      <c r="T41" s="144">
        <v>539</v>
      </c>
      <c r="U41" s="144"/>
      <c r="V41" s="144">
        <v>200</v>
      </c>
      <c r="W41" s="144" t="s">
        <v>2273</v>
      </c>
      <c r="X41" s="144"/>
      <c r="Y41" s="144"/>
      <c r="Z41" s="232">
        <v>2021</v>
      </c>
      <c r="AA41" s="144"/>
      <c r="AB41" s="144"/>
      <c r="AC41" s="144"/>
      <c r="AD41" s="144"/>
      <c r="AE41" s="144"/>
      <c r="AF41" s="144"/>
      <c r="AG41" s="144">
        <v>6000</v>
      </c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 t="s">
        <v>16530</v>
      </c>
    </row>
    <row r="42" spans="1:52" s="1215" customFormat="1" ht="30" hidden="1" customHeight="1" x14ac:dyDescent="0.2">
      <c r="A42" s="1204"/>
      <c r="B42" s="1169" t="s">
        <v>60</v>
      </c>
      <c r="C42" s="241" t="s">
        <v>1005</v>
      </c>
      <c r="D42" s="241"/>
      <c r="E42" s="545">
        <f>COUNTA(E43:E45)</f>
        <v>3</v>
      </c>
      <c r="F42" s="241"/>
      <c r="G42" s="241"/>
      <c r="H42" s="241">
        <f>SUM(H43:H45)</f>
        <v>19832</v>
      </c>
      <c r="I42" s="241">
        <f>SUM(I43:I45)</f>
        <v>9057</v>
      </c>
      <c r="J42" s="241">
        <f>SUM(J43:J45)</f>
        <v>26602</v>
      </c>
      <c r="K42" s="241">
        <f>SUM(K43:K43)</f>
        <v>61</v>
      </c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31"/>
      <c r="AA42" s="915"/>
      <c r="AB42" s="915"/>
      <c r="AC42" s="915"/>
      <c r="AD42" s="915"/>
      <c r="AE42" s="915"/>
      <c r="AF42" s="915"/>
      <c r="AG42" s="241">
        <f>SUM(AG43:AG43)</f>
        <v>26700</v>
      </c>
      <c r="AH42" s="241"/>
      <c r="AI42" s="241"/>
      <c r="AJ42" s="241"/>
      <c r="AK42" s="241"/>
      <c r="AL42" s="241"/>
      <c r="AM42" s="241"/>
      <c r="AN42" s="241"/>
      <c r="AO42" s="248"/>
      <c r="AP42" s="248"/>
      <c r="AQ42" s="241"/>
      <c r="AR42" s="241"/>
      <c r="AS42" s="241"/>
      <c r="AT42" s="241"/>
      <c r="AU42" s="241"/>
      <c r="AV42" s="241"/>
      <c r="AW42" s="241"/>
      <c r="AX42" s="241"/>
      <c r="AY42" s="1168"/>
      <c r="AZ42" s="241"/>
    </row>
    <row r="43" spans="1:52" ht="30" hidden="1" customHeight="1" x14ac:dyDescent="0.2">
      <c r="A43" s="212"/>
      <c r="B43" s="448"/>
      <c r="C43" s="144" t="s">
        <v>322</v>
      </c>
      <c r="D43" s="144" t="s">
        <v>8318</v>
      </c>
      <c r="E43" s="149" t="s">
        <v>8319</v>
      </c>
      <c r="F43" s="144" t="s">
        <v>322</v>
      </c>
      <c r="G43" s="144" t="s">
        <v>325</v>
      </c>
      <c r="H43" s="144">
        <v>9916</v>
      </c>
      <c r="I43" s="144">
        <v>3889</v>
      </c>
      <c r="J43" s="144">
        <v>11903</v>
      </c>
      <c r="K43" s="144">
        <v>61</v>
      </c>
      <c r="L43" s="144"/>
      <c r="M43" s="144"/>
      <c r="N43" s="144"/>
      <c r="O43" s="144">
        <v>1830</v>
      </c>
      <c r="P43" s="144"/>
      <c r="Q43" s="144">
        <v>30</v>
      </c>
      <c r="R43" s="144">
        <v>61</v>
      </c>
      <c r="S43" s="144">
        <v>1</v>
      </c>
      <c r="T43" s="144">
        <v>3642</v>
      </c>
      <c r="U43" s="144">
        <v>500</v>
      </c>
      <c r="V43" s="144">
        <v>402</v>
      </c>
      <c r="W43" s="144" t="s">
        <v>795</v>
      </c>
      <c r="X43" s="232">
        <v>2003</v>
      </c>
      <c r="Y43" s="144"/>
      <c r="Z43" s="232">
        <v>2009</v>
      </c>
      <c r="AA43" s="144"/>
      <c r="AB43" s="144"/>
      <c r="AC43" s="144"/>
      <c r="AD43" s="144"/>
      <c r="AE43" s="144">
        <v>8582</v>
      </c>
      <c r="AF43" s="144"/>
      <c r="AG43" s="144">
        <v>26700</v>
      </c>
      <c r="AH43" s="144">
        <v>1</v>
      </c>
      <c r="AI43" s="144" t="s">
        <v>8320</v>
      </c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 t="s">
        <v>8321</v>
      </c>
      <c r="AY43" s="483"/>
      <c r="AZ43" s="397"/>
    </row>
    <row r="44" spans="1:52" ht="30" hidden="1" customHeight="1" x14ac:dyDescent="0.2">
      <c r="A44" s="212"/>
      <c r="B44" s="448"/>
      <c r="C44" s="144" t="s">
        <v>322</v>
      </c>
      <c r="D44" s="144" t="s">
        <v>8318</v>
      </c>
      <c r="E44" s="149" t="s">
        <v>8322</v>
      </c>
      <c r="F44" s="144" t="s">
        <v>322</v>
      </c>
      <c r="G44" s="144" t="s">
        <v>325</v>
      </c>
      <c r="H44" s="144">
        <v>9916</v>
      </c>
      <c r="I44" s="144">
        <v>2538</v>
      </c>
      <c r="J44" s="144">
        <v>11515</v>
      </c>
      <c r="K44" s="144">
        <v>61</v>
      </c>
      <c r="L44" s="144"/>
      <c r="M44" s="144"/>
      <c r="N44" s="144"/>
      <c r="O44" s="144">
        <v>1830</v>
      </c>
      <c r="P44" s="144"/>
      <c r="Q44" s="144">
        <v>30</v>
      </c>
      <c r="R44" s="144">
        <v>61</v>
      </c>
      <c r="S44" s="144">
        <v>1</v>
      </c>
      <c r="T44" s="144">
        <v>3234</v>
      </c>
      <c r="U44" s="144">
        <v>500</v>
      </c>
      <c r="V44" s="144">
        <v>204</v>
      </c>
      <c r="W44" s="144" t="s">
        <v>795</v>
      </c>
      <c r="X44" s="232">
        <v>2003</v>
      </c>
      <c r="Y44" s="144"/>
      <c r="Z44" s="232">
        <v>2016</v>
      </c>
      <c r="AA44" s="144"/>
      <c r="AB44" s="144"/>
      <c r="AC44" s="144"/>
      <c r="AD44" s="144"/>
      <c r="AE44" s="144">
        <v>8582</v>
      </c>
      <c r="AF44" s="144"/>
      <c r="AG44" s="144">
        <v>32318</v>
      </c>
      <c r="AH44" s="144">
        <v>1</v>
      </c>
      <c r="AI44" s="144" t="s">
        <v>8320</v>
      </c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 t="s">
        <v>8321</v>
      </c>
      <c r="AY44" s="483"/>
      <c r="AZ44" s="397"/>
    </row>
    <row r="45" spans="1:52" ht="30" hidden="1" customHeight="1" x14ac:dyDescent="0.2">
      <c r="A45" s="212"/>
      <c r="B45" s="297"/>
      <c r="C45" s="144" t="s">
        <v>785</v>
      </c>
      <c r="D45" s="144" t="s">
        <v>8318</v>
      </c>
      <c r="E45" s="149" t="s">
        <v>8323</v>
      </c>
      <c r="F45" s="144" t="s">
        <v>785</v>
      </c>
      <c r="G45" s="144" t="s">
        <v>8194</v>
      </c>
      <c r="H45" s="144"/>
      <c r="I45" s="144">
        <v>2630</v>
      </c>
      <c r="J45" s="144">
        <v>3184</v>
      </c>
      <c r="K45" s="144">
        <v>61</v>
      </c>
      <c r="L45" s="144"/>
      <c r="M45" s="144"/>
      <c r="N45" s="144"/>
      <c r="O45" s="144">
        <v>1830</v>
      </c>
      <c r="P45" s="144"/>
      <c r="Q45" s="144">
        <v>61</v>
      </c>
      <c r="R45" s="144">
        <v>30</v>
      </c>
      <c r="S45" s="144">
        <v>1</v>
      </c>
      <c r="T45" s="144">
        <v>1830</v>
      </c>
      <c r="U45" s="144">
        <v>500</v>
      </c>
      <c r="V45" s="144">
        <v>500</v>
      </c>
      <c r="W45" s="144" t="s">
        <v>499</v>
      </c>
      <c r="X45" s="232">
        <v>2003</v>
      </c>
      <c r="Y45" s="144"/>
      <c r="Z45" s="232">
        <v>2003</v>
      </c>
      <c r="AA45" s="144"/>
      <c r="AB45" s="144"/>
      <c r="AC45" s="144"/>
      <c r="AD45" s="144"/>
      <c r="AE45" s="144">
        <v>8582</v>
      </c>
      <c r="AF45" s="144"/>
      <c r="AG45" s="144">
        <v>8582</v>
      </c>
      <c r="AH45" s="144">
        <v>1</v>
      </c>
      <c r="AI45" s="144" t="s">
        <v>8320</v>
      </c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 t="s">
        <v>8321</v>
      </c>
      <c r="AY45" s="685"/>
      <c r="AZ45" s="144" t="s">
        <v>8324</v>
      </c>
    </row>
  </sheetData>
  <autoFilter ref="A2:AZ45" xr:uid="{67D832FF-EF34-42F6-8A80-49EE5DC9E670}">
    <filterColumn colId="1">
      <filters>
        <filter val="충남"/>
      </filters>
    </filterColumn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3" showButton="0"/>
    <filterColumn colId="35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</autoFilter>
  <mergeCells count="35">
    <mergeCell ref="AP3:AT3"/>
    <mergeCell ref="AJ2:AO2"/>
    <mergeCell ref="AP2:AY2"/>
    <mergeCell ref="AH3:AH4"/>
    <mergeCell ref="AU3:AY3"/>
    <mergeCell ref="AI3:AI4"/>
    <mergeCell ref="AJ3:AK3"/>
    <mergeCell ref="AL3:AN3"/>
    <mergeCell ref="AO3:AO4"/>
    <mergeCell ref="L2:T2"/>
    <mergeCell ref="U2:X2"/>
    <mergeCell ref="Z2:Z4"/>
    <mergeCell ref="AH2:AI2"/>
    <mergeCell ref="AA2:AG4"/>
    <mergeCell ref="U3:U4"/>
    <mergeCell ref="V3:V4"/>
    <mergeCell ref="W3:W4"/>
    <mergeCell ref="X3:X4"/>
    <mergeCell ref="Y2:Y4"/>
    <mergeCell ref="B1:E1"/>
    <mergeCell ref="Z1:AZ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AZ2:AZ4"/>
    <mergeCell ref="L3:P3"/>
    <mergeCell ref="Q3:T3"/>
  </mergeCell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 tint="-0.14999847407452621"/>
  </sheetPr>
  <dimension ref="A1:AV6"/>
  <sheetViews>
    <sheetView view="pageBreakPreview" topLeftCell="B1" zoomScaleNormal="100" zoomScaleSheetLayoutView="100" workbookViewId="0">
      <pane ySplit="4" topLeftCell="A5" activePane="bottomLeft" state="frozen"/>
      <selection activeCell="A17" sqref="A17:L17"/>
      <selection pane="bottomLeft" activeCell="BC22" sqref="BC22"/>
    </sheetView>
  </sheetViews>
  <sheetFormatPr defaultColWidth="8.88671875" defaultRowHeight="24" customHeight="1" x14ac:dyDescent="0.2"/>
  <cols>
    <col min="1" max="1" width="0" style="171" hidden="1" customWidth="1"/>
    <col min="2" max="2" width="3.77734375" style="171" customWidth="1"/>
    <col min="3" max="3" width="7.44140625" style="171" customWidth="1"/>
    <col min="4" max="4" width="4.88671875" style="171" hidden="1" customWidth="1"/>
    <col min="5" max="5" width="7.21875" style="171" customWidth="1"/>
    <col min="6" max="6" width="6.109375" style="171" customWidth="1"/>
    <col min="7" max="7" width="7" style="171" bestFit="1" customWidth="1"/>
    <col min="8" max="9" width="6.77734375" style="171" customWidth="1"/>
    <col min="10" max="10" width="5.5546875" style="171" customWidth="1"/>
    <col min="11" max="11" width="6.6640625" style="171" customWidth="1"/>
    <col min="12" max="12" width="6" style="171" hidden="1" customWidth="1"/>
    <col min="13" max="13" width="3.5546875" style="171" hidden="1" customWidth="1"/>
    <col min="14" max="14" width="5.44140625" style="171" customWidth="1"/>
    <col min="15" max="15" width="4.33203125" style="171" customWidth="1"/>
    <col min="16" max="16" width="5.109375" style="171" customWidth="1"/>
    <col min="17" max="17" width="5.5546875" style="171" customWidth="1"/>
    <col min="18" max="18" width="5.44140625" style="171" customWidth="1"/>
    <col min="19" max="19" width="0" style="171" hidden="1" customWidth="1"/>
    <col min="20" max="20" width="6" style="171" customWidth="1"/>
    <col min="21" max="21" width="5.77734375" style="171" customWidth="1"/>
    <col min="22" max="22" width="0" style="171" hidden="1" customWidth="1"/>
    <col min="23" max="23" width="7.88671875" style="171" customWidth="1"/>
    <col min="24" max="24" width="5.109375" style="175" bestFit="1" customWidth="1"/>
    <col min="25" max="28" width="0" style="171" hidden="1" customWidth="1"/>
    <col min="29" max="29" width="7.33203125" style="171" customWidth="1"/>
    <col min="30" max="47" width="0" style="171" hidden="1" customWidth="1"/>
    <col min="48" max="48" width="9" style="171" customWidth="1"/>
    <col min="49" max="16384" width="8.88671875" style="9"/>
  </cols>
  <sheetData>
    <row r="1" spans="1:48" ht="24" customHeight="1" x14ac:dyDescent="0.2">
      <c r="B1" s="1920" t="s">
        <v>1951</v>
      </c>
      <c r="C1" s="1920"/>
      <c r="D1" s="1920"/>
      <c r="E1" s="1920"/>
      <c r="F1" s="1920"/>
      <c r="G1" s="1920"/>
      <c r="H1" s="1920"/>
      <c r="X1" s="1921" t="s">
        <v>1952</v>
      </c>
      <c r="Y1" s="1921"/>
      <c r="Z1" s="1921"/>
      <c r="AA1" s="1921"/>
      <c r="AB1" s="1921"/>
      <c r="AC1" s="1921"/>
      <c r="AD1" s="1921"/>
      <c r="AE1" s="1921"/>
      <c r="AF1" s="1921"/>
      <c r="AG1" s="1921"/>
      <c r="AH1" s="1921"/>
      <c r="AI1" s="1921"/>
      <c r="AJ1" s="1921"/>
      <c r="AK1" s="1921"/>
      <c r="AL1" s="1921"/>
      <c r="AM1" s="1921"/>
      <c r="AN1" s="1921"/>
      <c r="AO1" s="1921"/>
      <c r="AP1" s="1921"/>
      <c r="AQ1" s="1921"/>
      <c r="AR1" s="1921"/>
      <c r="AS1" s="1921"/>
      <c r="AT1" s="1921"/>
      <c r="AU1" s="1921"/>
      <c r="AV1" s="1921"/>
    </row>
    <row r="2" spans="1:48" ht="24" customHeight="1" x14ac:dyDescent="0.15">
      <c r="A2" s="1928" t="s">
        <v>395</v>
      </c>
      <c r="B2" s="1922" t="s">
        <v>396</v>
      </c>
      <c r="C2" s="1922" t="s">
        <v>355</v>
      </c>
      <c r="D2" s="1922" t="s">
        <v>398</v>
      </c>
      <c r="E2" s="1924" t="s">
        <v>399</v>
      </c>
      <c r="F2" s="1922" t="s">
        <v>1936</v>
      </c>
      <c r="G2" s="1922" t="s">
        <v>405</v>
      </c>
      <c r="H2" s="1922" t="s">
        <v>406</v>
      </c>
      <c r="I2" s="1922" t="s">
        <v>407</v>
      </c>
      <c r="J2" s="1922" t="s">
        <v>490</v>
      </c>
      <c r="K2" s="1922"/>
      <c r="L2" s="1922"/>
      <c r="M2" s="1922"/>
      <c r="N2" s="1922"/>
      <c r="O2" s="1922"/>
      <c r="P2" s="1922"/>
      <c r="Q2" s="1922"/>
      <c r="R2" s="1922"/>
      <c r="S2" s="1922" t="s">
        <v>409</v>
      </c>
      <c r="T2" s="1922"/>
      <c r="U2" s="1922"/>
      <c r="V2" s="1922"/>
      <c r="W2" s="1922" t="s">
        <v>356</v>
      </c>
      <c r="X2" s="1927" t="s">
        <v>164</v>
      </c>
      <c r="Y2" s="1924" t="s">
        <v>91</v>
      </c>
      <c r="Z2" s="1924"/>
      <c r="AA2" s="1924"/>
      <c r="AB2" s="1924"/>
      <c r="AC2" s="1924"/>
      <c r="AD2" s="1922" t="s">
        <v>411</v>
      </c>
      <c r="AE2" s="1922"/>
      <c r="AF2" s="1922" t="s">
        <v>412</v>
      </c>
      <c r="AG2" s="1922"/>
      <c r="AH2" s="1922"/>
      <c r="AI2" s="1922"/>
      <c r="AJ2" s="1922"/>
      <c r="AK2" s="1923"/>
      <c r="AL2" s="1922" t="s">
        <v>413</v>
      </c>
      <c r="AM2" s="1923"/>
      <c r="AN2" s="1923"/>
      <c r="AO2" s="1923"/>
      <c r="AP2" s="1923"/>
      <c r="AQ2" s="1923"/>
      <c r="AR2" s="1923"/>
      <c r="AS2" s="1923"/>
      <c r="AT2" s="1923"/>
      <c r="AU2" s="1923"/>
      <c r="AV2" s="1922" t="s">
        <v>414</v>
      </c>
    </row>
    <row r="3" spans="1:48" ht="24" customHeight="1" x14ac:dyDescent="0.15">
      <c r="A3" s="1928"/>
      <c r="B3" s="1922"/>
      <c r="C3" s="1922"/>
      <c r="D3" s="1922"/>
      <c r="E3" s="1925"/>
      <c r="F3" s="1922"/>
      <c r="G3" s="1922"/>
      <c r="H3" s="1922"/>
      <c r="I3" s="1922"/>
      <c r="J3" s="1922" t="s">
        <v>293</v>
      </c>
      <c r="K3" s="1923"/>
      <c r="L3" s="1923"/>
      <c r="M3" s="1923"/>
      <c r="N3" s="1923"/>
      <c r="O3" s="1922" t="s">
        <v>2</v>
      </c>
      <c r="P3" s="1923"/>
      <c r="Q3" s="1923"/>
      <c r="R3" s="1923"/>
      <c r="S3" s="1922" t="s">
        <v>472</v>
      </c>
      <c r="T3" s="1922" t="s">
        <v>313</v>
      </c>
      <c r="U3" s="1922" t="s">
        <v>73</v>
      </c>
      <c r="V3" s="1922" t="s">
        <v>475</v>
      </c>
      <c r="W3" s="1922"/>
      <c r="X3" s="1927"/>
      <c r="Y3" s="1925"/>
      <c r="Z3" s="1925"/>
      <c r="AA3" s="1925"/>
      <c r="AB3" s="1925"/>
      <c r="AC3" s="1925"/>
      <c r="AD3" s="1922" t="s">
        <v>476</v>
      </c>
      <c r="AE3" s="1922" t="s">
        <v>477</v>
      </c>
      <c r="AF3" s="1922" t="s">
        <v>478</v>
      </c>
      <c r="AG3" s="1922"/>
      <c r="AH3" s="1922" t="s">
        <v>479</v>
      </c>
      <c r="AI3" s="1923"/>
      <c r="AJ3" s="1923"/>
      <c r="AK3" s="1923" t="s">
        <v>480</v>
      </c>
      <c r="AL3" s="1922" t="s">
        <v>481</v>
      </c>
      <c r="AM3" s="1923"/>
      <c r="AN3" s="1923"/>
      <c r="AO3" s="1923"/>
      <c r="AP3" s="1923"/>
      <c r="AQ3" s="1922" t="s">
        <v>482</v>
      </c>
      <c r="AR3" s="1923"/>
      <c r="AS3" s="1923"/>
      <c r="AT3" s="1923"/>
      <c r="AU3" s="1923"/>
      <c r="AV3" s="1922"/>
    </row>
    <row r="4" spans="1:48" ht="24" customHeight="1" x14ac:dyDescent="0.15">
      <c r="A4" s="1928"/>
      <c r="B4" s="1922"/>
      <c r="C4" s="1922"/>
      <c r="D4" s="1922"/>
      <c r="E4" s="1926"/>
      <c r="F4" s="1922"/>
      <c r="G4" s="1922"/>
      <c r="H4" s="1922"/>
      <c r="I4" s="1922"/>
      <c r="J4" s="172" t="s">
        <v>319</v>
      </c>
      <c r="K4" s="172" t="s">
        <v>294</v>
      </c>
      <c r="L4" s="172" t="s">
        <v>63</v>
      </c>
      <c r="M4" s="172" t="s">
        <v>434</v>
      </c>
      <c r="N4" s="172" t="s">
        <v>143</v>
      </c>
      <c r="O4" s="172" t="s">
        <v>168</v>
      </c>
      <c r="P4" s="172" t="s">
        <v>65</v>
      </c>
      <c r="Q4" s="172" t="s">
        <v>66</v>
      </c>
      <c r="R4" s="172" t="s">
        <v>143</v>
      </c>
      <c r="S4" s="1922"/>
      <c r="T4" s="1922"/>
      <c r="U4" s="1922"/>
      <c r="V4" s="1922"/>
      <c r="W4" s="1922"/>
      <c r="X4" s="1927"/>
      <c r="Y4" s="1926"/>
      <c r="Z4" s="1926"/>
      <c r="AA4" s="1926"/>
      <c r="AB4" s="1926"/>
      <c r="AC4" s="1926"/>
      <c r="AD4" s="1922"/>
      <c r="AE4" s="1922"/>
      <c r="AF4" s="172" t="s">
        <v>170</v>
      </c>
      <c r="AG4" s="172" t="s">
        <v>171</v>
      </c>
      <c r="AH4" s="172" t="s">
        <v>170</v>
      </c>
      <c r="AI4" s="172" t="s">
        <v>172</v>
      </c>
      <c r="AJ4" s="172" t="s">
        <v>171</v>
      </c>
      <c r="AK4" s="1923"/>
      <c r="AL4" s="173" t="s">
        <v>173</v>
      </c>
      <c r="AM4" s="172" t="s">
        <v>174</v>
      </c>
      <c r="AN4" s="172" t="s">
        <v>143</v>
      </c>
      <c r="AO4" s="172" t="s">
        <v>175</v>
      </c>
      <c r="AP4" s="172" t="s">
        <v>176</v>
      </c>
      <c r="AQ4" s="172" t="s">
        <v>173</v>
      </c>
      <c r="AR4" s="172" t="s">
        <v>174</v>
      </c>
      <c r="AS4" s="172" t="s">
        <v>143</v>
      </c>
      <c r="AT4" s="172" t="s">
        <v>175</v>
      </c>
      <c r="AU4" s="172" t="s">
        <v>176</v>
      </c>
      <c r="AV4" s="1922"/>
    </row>
    <row r="5" spans="1:48" s="577" customFormat="1" ht="24" customHeight="1" x14ac:dyDescent="0.2">
      <c r="A5" s="1204"/>
      <c r="B5" s="1167" t="s">
        <v>57</v>
      </c>
      <c r="C5" s="241" t="s">
        <v>55</v>
      </c>
      <c r="D5" s="241"/>
      <c r="E5" s="241" t="s">
        <v>84</v>
      </c>
      <c r="F5" s="241"/>
      <c r="G5" s="1083">
        <f>SUM(G6:G6)</f>
        <v>122204</v>
      </c>
      <c r="H5" s="1083">
        <f>SUM(H6:H6)</f>
        <v>6874.53</v>
      </c>
      <c r="I5" s="1083">
        <f>SUM(I6:I6)</f>
        <v>10625.27</v>
      </c>
      <c r="J5" s="240"/>
      <c r="K5" s="240"/>
      <c r="L5" s="240"/>
      <c r="M5" s="240"/>
      <c r="N5" s="1083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1"/>
      <c r="AE5" s="241"/>
      <c r="AF5" s="582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1206"/>
      <c r="AS5" s="1206"/>
      <c r="AT5" s="1206"/>
      <c r="AU5" s="1206"/>
      <c r="AV5" s="1206"/>
    </row>
    <row r="6" spans="1:48" s="7" customFormat="1" ht="67.5" x14ac:dyDescent="0.15">
      <c r="A6" s="212" t="s">
        <v>156</v>
      </c>
      <c r="B6" s="146"/>
      <c r="C6" s="144" t="s">
        <v>11275</v>
      </c>
      <c r="D6" s="144" t="s">
        <v>11271</v>
      </c>
      <c r="E6" s="144" t="s">
        <v>11276</v>
      </c>
      <c r="F6" s="144" t="s">
        <v>11375</v>
      </c>
      <c r="G6" s="165">
        <v>122204</v>
      </c>
      <c r="H6" s="165">
        <v>6874.53</v>
      </c>
      <c r="I6" s="165">
        <v>10625.27</v>
      </c>
      <c r="J6" s="165" t="s">
        <v>11277</v>
      </c>
      <c r="K6" s="144" t="s">
        <v>11278</v>
      </c>
      <c r="L6" s="144"/>
      <c r="M6" s="144"/>
      <c r="N6" s="144" t="s">
        <v>11279</v>
      </c>
      <c r="O6" s="232" t="s">
        <v>11280</v>
      </c>
      <c r="P6" s="165">
        <v>100</v>
      </c>
      <c r="Q6" s="165">
        <v>130</v>
      </c>
      <c r="R6" s="165">
        <v>13000</v>
      </c>
      <c r="S6" s="165">
        <v>560</v>
      </c>
      <c r="T6" s="165">
        <v>50000</v>
      </c>
      <c r="U6" s="148" t="s">
        <v>185</v>
      </c>
      <c r="V6" s="148" t="s">
        <v>500</v>
      </c>
      <c r="W6" s="148" t="s">
        <v>11281</v>
      </c>
      <c r="X6" s="275">
        <v>2009</v>
      </c>
      <c r="Y6" s="148" t="s">
        <v>11272</v>
      </c>
      <c r="Z6" s="148" t="s">
        <v>2467</v>
      </c>
      <c r="AA6" s="148" t="s">
        <v>2467</v>
      </c>
      <c r="AB6" s="148"/>
      <c r="AC6" s="165">
        <v>53300</v>
      </c>
      <c r="AD6" s="144"/>
      <c r="AE6" s="144"/>
      <c r="AF6" s="144">
        <v>1</v>
      </c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 t="s">
        <v>11378</v>
      </c>
    </row>
  </sheetData>
  <mergeCells count="33">
    <mergeCell ref="A2:A4"/>
    <mergeCell ref="B2:B4"/>
    <mergeCell ref="C2:C4"/>
    <mergeCell ref="D2:D4"/>
    <mergeCell ref="S3:S4"/>
    <mergeCell ref="O3:R3"/>
    <mergeCell ref="S2:V2"/>
    <mergeCell ref="Y2:AC4"/>
    <mergeCell ref="W2:W4"/>
    <mergeCell ref="J3:N3"/>
    <mergeCell ref="AL3:AP3"/>
    <mergeCell ref="AF2:AK2"/>
    <mergeCell ref="AL2:AU2"/>
    <mergeCell ref="AD3:AD4"/>
    <mergeCell ref="AQ3:AU3"/>
    <mergeCell ref="AD2:AE2"/>
    <mergeCell ref="AK3:AK4"/>
    <mergeCell ref="B1:H1"/>
    <mergeCell ref="X1:AV1"/>
    <mergeCell ref="F2:F4"/>
    <mergeCell ref="AE3:AE4"/>
    <mergeCell ref="AF3:AG3"/>
    <mergeCell ref="AH3:AJ3"/>
    <mergeCell ref="E2:E4"/>
    <mergeCell ref="J2:R2"/>
    <mergeCell ref="T3:T4"/>
    <mergeCell ref="G2:G4"/>
    <mergeCell ref="H2:H4"/>
    <mergeCell ref="I2:I4"/>
    <mergeCell ref="U3:U4"/>
    <mergeCell ref="V3:V4"/>
    <mergeCell ref="X2:X4"/>
    <mergeCell ref="AV2:AV4"/>
  </mergeCell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0" tint="-0.14999847407452621"/>
  </sheetPr>
  <dimension ref="A1:AT6"/>
  <sheetViews>
    <sheetView view="pageBreakPreview" topLeftCell="B1" zoomScaleNormal="100" zoomScaleSheetLayoutView="100" workbookViewId="0">
      <pane ySplit="4" topLeftCell="A5" activePane="bottomLeft" state="frozen"/>
      <selection activeCell="A17" sqref="A17:L17"/>
      <selection pane="bottomLeft" activeCell="AT23" sqref="AT23"/>
    </sheetView>
  </sheetViews>
  <sheetFormatPr defaultColWidth="8.88671875" defaultRowHeight="11.25" x14ac:dyDescent="0.2"/>
  <cols>
    <col min="1" max="1" width="0" style="132" hidden="1" customWidth="1"/>
    <col min="2" max="2" width="4.5546875" style="132" customWidth="1"/>
    <col min="3" max="3" width="8.109375" style="132" customWidth="1"/>
    <col min="4" max="4" width="8.77734375" style="132" customWidth="1"/>
    <col min="5" max="5" width="6.77734375" style="132" customWidth="1"/>
    <col min="6" max="6" width="7" style="132" customWidth="1"/>
    <col min="7" max="7" width="6.88671875" style="132" customWidth="1"/>
    <col min="8" max="8" width="6.44140625" style="132" customWidth="1"/>
    <col min="9" max="9" width="6" style="132" bestFit="1" customWidth="1"/>
    <col min="10" max="10" width="6.33203125" style="132" bestFit="1" customWidth="1"/>
    <col min="11" max="11" width="6" style="132" hidden="1" customWidth="1"/>
    <col min="12" max="12" width="3.5546875" style="132" hidden="1" customWidth="1"/>
    <col min="13" max="13" width="5.44140625" style="132" customWidth="1"/>
    <col min="14" max="14" width="4.6640625" style="132" customWidth="1"/>
    <col min="15" max="15" width="5.5546875" style="132" customWidth="1"/>
    <col min="16" max="16" width="6.109375" style="132" customWidth="1"/>
    <col min="17" max="17" width="5.5546875" style="132" bestFit="1" customWidth="1"/>
    <col min="18" max="18" width="5.77734375" style="132" bestFit="1" customWidth="1"/>
    <col min="19" max="19" width="0" style="132" hidden="1" customWidth="1"/>
    <col min="20" max="20" width="8.44140625" style="132" customWidth="1"/>
    <col min="21" max="21" width="5.88671875" style="131" customWidth="1"/>
    <col min="22" max="26" width="0" style="132" hidden="1" customWidth="1"/>
    <col min="27" max="27" width="5.77734375" style="132" customWidth="1"/>
    <col min="28" max="45" width="0" style="132" hidden="1" customWidth="1"/>
    <col min="46" max="46" width="10.77734375" style="132" customWidth="1"/>
    <col min="47" max="16384" width="8.88671875" style="7"/>
  </cols>
  <sheetData>
    <row r="1" spans="1:46" s="211" customFormat="1" ht="22.9" customHeight="1" x14ac:dyDescent="0.15">
      <c r="A1" s="210"/>
      <c r="B1" s="1929" t="s">
        <v>46</v>
      </c>
      <c r="C1" s="1929"/>
      <c r="D1" s="1929"/>
      <c r="E1" s="1929"/>
      <c r="F1" s="1929"/>
      <c r="G1" s="1929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1915" t="s">
        <v>276</v>
      </c>
      <c r="V1" s="1915"/>
      <c r="W1" s="1915"/>
      <c r="X1" s="1915"/>
      <c r="Y1" s="1915"/>
      <c r="Z1" s="1915"/>
      <c r="AA1" s="1915"/>
      <c r="AB1" s="1915"/>
      <c r="AC1" s="1915"/>
      <c r="AD1" s="1915"/>
      <c r="AE1" s="1915"/>
      <c r="AF1" s="1915"/>
      <c r="AG1" s="1915"/>
      <c r="AH1" s="1915"/>
      <c r="AI1" s="1915"/>
      <c r="AJ1" s="1915"/>
      <c r="AK1" s="1915"/>
      <c r="AL1" s="1915"/>
      <c r="AM1" s="1915"/>
      <c r="AN1" s="1915"/>
      <c r="AO1" s="1915"/>
      <c r="AP1" s="1915"/>
      <c r="AQ1" s="1915"/>
      <c r="AR1" s="1915"/>
      <c r="AS1" s="1915"/>
      <c r="AT1" s="1915"/>
    </row>
    <row r="2" spans="1:46" ht="24" customHeight="1" x14ac:dyDescent="0.15">
      <c r="A2" s="1916" t="s">
        <v>395</v>
      </c>
      <c r="B2" s="1865" t="s">
        <v>396</v>
      </c>
      <c r="C2" s="1865" t="s">
        <v>355</v>
      </c>
      <c r="D2" s="1917" t="s">
        <v>399</v>
      </c>
      <c r="E2" s="1865" t="s">
        <v>402</v>
      </c>
      <c r="F2" s="1865" t="s">
        <v>405</v>
      </c>
      <c r="G2" s="1865" t="s">
        <v>406</v>
      </c>
      <c r="H2" s="1865" t="s">
        <v>407</v>
      </c>
      <c r="I2" s="1865" t="s">
        <v>490</v>
      </c>
      <c r="J2" s="1865"/>
      <c r="K2" s="1865"/>
      <c r="L2" s="1865"/>
      <c r="M2" s="1865"/>
      <c r="N2" s="1865"/>
      <c r="O2" s="1865"/>
      <c r="P2" s="1865"/>
      <c r="Q2" s="1865" t="s">
        <v>409</v>
      </c>
      <c r="R2" s="1865"/>
      <c r="S2" s="1865"/>
      <c r="T2" s="1865" t="s">
        <v>356</v>
      </c>
      <c r="U2" s="1801" t="s">
        <v>164</v>
      </c>
      <c r="V2" s="1917" t="s">
        <v>91</v>
      </c>
      <c r="W2" s="1917"/>
      <c r="X2" s="1917"/>
      <c r="Y2" s="1917"/>
      <c r="Z2" s="1917"/>
      <c r="AA2" s="1917"/>
      <c r="AB2" s="1865" t="s">
        <v>411</v>
      </c>
      <c r="AC2" s="1865"/>
      <c r="AD2" s="1865" t="s">
        <v>412</v>
      </c>
      <c r="AE2" s="1865"/>
      <c r="AF2" s="1865"/>
      <c r="AG2" s="1865"/>
      <c r="AH2" s="1865"/>
      <c r="AI2" s="1904"/>
      <c r="AJ2" s="1865" t="s">
        <v>413</v>
      </c>
      <c r="AK2" s="1904"/>
      <c r="AL2" s="1904"/>
      <c r="AM2" s="1904"/>
      <c r="AN2" s="1904"/>
      <c r="AO2" s="1904"/>
      <c r="AP2" s="1904"/>
      <c r="AQ2" s="1904"/>
      <c r="AR2" s="1904"/>
      <c r="AS2" s="1904"/>
      <c r="AT2" s="1865" t="s">
        <v>414</v>
      </c>
    </row>
    <row r="3" spans="1:46" ht="24" customHeight="1" x14ac:dyDescent="0.15">
      <c r="A3" s="1916"/>
      <c r="B3" s="1865"/>
      <c r="C3" s="1865"/>
      <c r="D3" s="1918"/>
      <c r="E3" s="1865"/>
      <c r="F3" s="1865"/>
      <c r="G3" s="1865"/>
      <c r="H3" s="1865"/>
      <c r="I3" s="1865" t="s">
        <v>295</v>
      </c>
      <c r="J3" s="1904"/>
      <c r="K3" s="1904"/>
      <c r="L3" s="1904"/>
      <c r="M3" s="1904"/>
      <c r="N3" s="1865" t="s">
        <v>296</v>
      </c>
      <c r="O3" s="1904"/>
      <c r="P3" s="1904"/>
      <c r="Q3" s="1865" t="s">
        <v>313</v>
      </c>
      <c r="R3" s="1865" t="s">
        <v>73</v>
      </c>
      <c r="S3" s="1865" t="s">
        <v>475</v>
      </c>
      <c r="T3" s="1865"/>
      <c r="U3" s="1801"/>
      <c r="V3" s="1918"/>
      <c r="W3" s="1918"/>
      <c r="X3" s="1918"/>
      <c r="Y3" s="1918"/>
      <c r="Z3" s="1918"/>
      <c r="AA3" s="1918"/>
      <c r="AB3" s="1865" t="s">
        <v>476</v>
      </c>
      <c r="AC3" s="1865" t="s">
        <v>477</v>
      </c>
      <c r="AD3" s="1865" t="s">
        <v>478</v>
      </c>
      <c r="AE3" s="1865"/>
      <c r="AF3" s="1865" t="s">
        <v>479</v>
      </c>
      <c r="AG3" s="1904"/>
      <c r="AH3" s="1904"/>
      <c r="AI3" s="1904" t="s">
        <v>480</v>
      </c>
      <c r="AJ3" s="1865" t="s">
        <v>481</v>
      </c>
      <c r="AK3" s="1904"/>
      <c r="AL3" s="1904"/>
      <c r="AM3" s="1904"/>
      <c r="AN3" s="1904"/>
      <c r="AO3" s="1865" t="s">
        <v>482</v>
      </c>
      <c r="AP3" s="1904"/>
      <c r="AQ3" s="1904"/>
      <c r="AR3" s="1904"/>
      <c r="AS3" s="1904"/>
      <c r="AT3" s="1865"/>
    </row>
    <row r="4" spans="1:46" ht="24" customHeight="1" x14ac:dyDescent="0.15">
      <c r="A4" s="1916"/>
      <c r="B4" s="1865"/>
      <c r="C4" s="1865"/>
      <c r="D4" s="1919"/>
      <c r="E4" s="1865"/>
      <c r="F4" s="1865"/>
      <c r="G4" s="1865"/>
      <c r="H4" s="1865"/>
      <c r="I4" s="511" t="s">
        <v>65</v>
      </c>
      <c r="J4" s="511" t="s">
        <v>66</v>
      </c>
      <c r="K4" s="511" t="s">
        <v>63</v>
      </c>
      <c r="L4" s="511" t="s">
        <v>434</v>
      </c>
      <c r="M4" s="511" t="s">
        <v>143</v>
      </c>
      <c r="N4" s="511" t="s">
        <v>65</v>
      </c>
      <c r="O4" s="511" t="s">
        <v>66</v>
      </c>
      <c r="P4" s="511" t="s">
        <v>143</v>
      </c>
      <c r="Q4" s="1865"/>
      <c r="R4" s="1865"/>
      <c r="S4" s="1865"/>
      <c r="T4" s="1865"/>
      <c r="U4" s="1801"/>
      <c r="V4" s="1919"/>
      <c r="W4" s="1919"/>
      <c r="X4" s="1919"/>
      <c r="Y4" s="1919"/>
      <c r="Z4" s="1919"/>
      <c r="AA4" s="1919"/>
      <c r="AB4" s="1865"/>
      <c r="AC4" s="1865"/>
      <c r="AD4" s="511" t="s">
        <v>170</v>
      </c>
      <c r="AE4" s="511" t="s">
        <v>171</v>
      </c>
      <c r="AF4" s="511" t="s">
        <v>170</v>
      </c>
      <c r="AG4" s="511" t="s">
        <v>172</v>
      </c>
      <c r="AH4" s="511" t="s">
        <v>171</v>
      </c>
      <c r="AI4" s="1904"/>
      <c r="AJ4" s="526" t="s">
        <v>173</v>
      </c>
      <c r="AK4" s="511" t="s">
        <v>174</v>
      </c>
      <c r="AL4" s="511" t="s">
        <v>143</v>
      </c>
      <c r="AM4" s="511" t="s">
        <v>175</v>
      </c>
      <c r="AN4" s="511" t="s">
        <v>176</v>
      </c>
      <c r="AO4" s="511" t="s">
        <v>173</v>
      </c>
      <c r="AP4" s="511" t="s">
        <v>174</v>
      </c>
      <c r="AQ4" s="511" t="s">
        <v>143</v>
      </c>
      <c r="AR4" s="511" t="s">
        <v>175</v>
      </c>
      <c r="AS4" s="511" t="s">
        <v>176</v>
      </c>
      <c r="AT4" s="1865"/>
    </row>
    <row r="5" spans="1:46" s="577" customFormat="1" ht="24" customHeight="1" x14ac:dyDescent="0.2">
      <c r="A5" s="1204"/>
      <c r="B5" s="546" t="s">
        <v>11234</v>
      </c>
      <c r="C5" s="241" t="s">
        <v>1971</v>
      </c>
      <c r="D5" s="241" t="s">
        <v>2016</v>
      </c>
      <c r="E5" s="241"/>
      <c r="F5" s="1083">
        <f>SUM(F6:F6)</f>
        <v>80031</v>
      </c>
      <c r="G5" s="1083">
        <f>SUM(G6:G6)</f>
        <v>1094</v>
      </c>
      <c r="H5" s="1083">
        <f>SUM(H6:H6)</f>
        <v>2851</v>
      </c>
      <c r="I5" s="1083"/>
      <c r="J5" s="1083"/>
      <c r="K5" s="1083"/>
      <c r="L5" s="1083"/>
      <c r="M5" s="1083"/>
      <c r="N5" s="1083"/>
      <c r="O5" s="1083"/>
      <c r="P5" s="1083"/>
      <c r="Q5" s="1083"/>
      <c r="R5" s="240"/>
      <c r="S5" s="240"/>
      <c r="T5" s="240"/>
      <c r="U5" s="240"/>
      <c r="V5" s="240"/>
      <c r="W5" s="240"/>
      <c r="X5" s="240"/>
      <c r="Y5" s="240"/>
      <c r="Z5" s="240"/>
      <c r="AA5" s="1083"/>
      <c r="AB5" s="241"/>
      <c r="AC5" s="241"/>
      <c r="AD5" s="582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1206"/>
      <c r="AQ5" s="1206"/>
      <c r="AR5" s="1206"/>
      <c r="AS5" s="1206"/>
      <c r="AT5" s="1206"/>
    </row>
    <row r="6" spans="1:46" ht="67.5" x14ac:dyDescent="0.15">
      <c r="A6" s="525" t="s">
        <v>156</v>
      </c>
      <c r="B6" s="146"/>
      <c r="C6" s="144" t="s">
        <v>11275</v>
      </c>
      <c r="D6" s="144" t="s">
        <v>11359</v>
      </c>
      <c r="E6" s="144" t="s">
        <v>11375</v>
      </c>
      <c r="F6" s="165">
        <v>80031</v>
      </c>
      <c r="G6" s="165">
        <v>1094</v>
      </c>
      <c r="H6" s="165">
        <v>2851</v>
      </c>
      <c r="I6" s="165">
        <v>8</v>
      </c>
      <c r="J6" s="165">
        <v>4000</v>
      </c>
      <c r="K6" s="165">
        <v>3</v>
      </c>
      <c r="L6" s="165">
        <v>5</v>
      </c>
      <c r="M6" s="165">
        <v>32000</v>
      </c>
      <c r="N6" s="165">
        <v>90</v>
      </c>
      <c r="O6" s="165">
        <v>50</v>
      </c>
      <c r="P6" s="165" t="s">
        <v>11360</v>
      </c>
      <c r="Q6" s="165">
        <v>5064</v>
      </c>
      <c r="R6" s="148" t="s">
        <v>185</v>
      </c>
      <c r="S6" s="148"/>
      <c r="T6" s="148" t="s">
        <v>11361</v>
      </c>
      <c r="U6" s="275">
        <v>2007</v>
      </c>
      <c r="V6" s="148" t="s">
        <v>701</v>
      </c>
      <c r="W6" s="148" t="s">
        <v>1326</v>
      </c>
      <c r="X6" s="148"/>
      <c r="Y6" s="148"/>
      <c r="Z6" s="148" t="s">
        <v>11362</v>
      </c>
      <c r="AA6" s="165">
        <v>18300</v>
      </c>
      <c r="AB6" s="144"/>
      <c r="AC6" s="144"/>
      <c r="AD6" s="144">
        <v>1</v>
      </c>
      <c r="AE6" s="144"/>
      <c r="AF6" s="144">
        <v>2</v>
      </c>
      <c r="AG6" s="144"/>
      <c r="AH6" s="144"/>
      <c r="AI6" s="144"/>
      <c r="AJ6" s="144" t="s">
        <v>2393</v>
      </c>
      <c r="AK6" s="144">
        <v>2</v>
      </c>
      <c r="AL6" s="144">
        <v>800</v>
      </c>
      <c r="AM6" s="144"/>
      <c r="AN6" s="144" t="s">
        <v>325</v>
      </c>
      <c r="AO6" s="144"/>
      <c r="AP6" s="144"/>
      <c r="AQ6" s="144"/>
      <c r="AR6" s="144"/>
      <c r="AS6" s="144"/>
      <c r="AT6" s="144" t="s">
        <v>11379</v>
      </c>
    </row>
  </sheetData>
  <mergeCells count="31">
    <mergeCell ref="B1:G1"/>
    <mergeCell ref="U1:AT1"/>
    <mergeCell ref="E2:E4"/>
    <mergeCell ref="F2:F4"/>
    <mergeCell ref="G2:G4"/>
    <mergeCell ref="AB3:AB4"/>
    <mergeCell ref="AT2:AT4"/>
    <mergeCell ref="AF3:AH3"/>
    <mergeCell ref="AJ3:AN3"/>
    <mergeCell ref="AJ2:AS2"/>
    <mergeCell ref="AB2:AC2"/>
    <mergeCell ref="AI3:AI4"/>
    <mergeCell ref="AD2:AI2"/>
    <mergeCell ref="I2:P2"/>
    <mergeCell ref="AO3:AS3"/>
    <mergeCell ref="AD3:AE3"/>
    <mergeCell ref="AC3:AC4"/>
    <mergeCell ref="U2:U4"/>
    <mergeCell ref="V2:AA4"/>
    <mergeCell ref="A2:A4"/>
    <mergeCell ref="B2:B4"/>
    <mergeCell ref="C2:C4"/>
    <mergeCell ref="D2:D4"/>
    <mergeCell ref="T2:T4"/>
    <mergeCell ref="H2:H4"/>
    <mergeCell ref="S3:S4"/>
    <mergeCell ref="I3:M3"/>
    <mergeCell ref="Q3:Q4"/>
    <mergeCell ref="R3:R4"/>
    <mergeCell ref="N3:P3"/>
    <mergeCell ref="Q2:S2"/>
  </mergeCell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L14"/>
  <sheetViews>
    <sheetView view="pageBreakPreview" zoomScaleNormal="100" zoomScaleSheetLayoutView="100" workbookViewId="0">
      <selection activeCell="D9" sqref="D9"/>
    </sheetView>
  </sheetViews>
  <sheetFormatPr defaultRowHeight="11.25" x14ac:dyDescent="0.15"/>
  <cols>
    <col min="1" max="1" width="16.33203125" style="21" customWidth="1"/>
    <col min="2" max="2" width="52.77734375" style="21" customWidth="1"/>
    <col min="3" max="3" width="23.33203125" style="21" customWidth="1"/>
    <col min="4" max="4" width="47.21875" style="21" customWidth="1"/>
    <col min="5" max="256" width="8.88671875" style="21"/>
    <col min="257" max="257" width="16.33203125" style="21" customWidth="1"/>
    <col min="258" max="258" width="51.109375" style="21" customWidth="1"/>
    <col min="259" max="259" width="18.109375" style="21" customWidth="1"/>
    <col min="260" max="260" width="45.6640625" style="21" customWidth="1"/>
    <col min="261" max="512" width="8.88671875" style="21"/>
    <col min="513" max="513" width="16.33203125" style="21" customWidth="1"/>
    <col min="514" max="514" width="51.109375" style="21" customWidth="1"/>
    <col min="515" max="515" width="18.109375" style="21" customWidth="1"/>
    <col min="516" max="516" width="45.6640625" style="21" customWidth="1"/>
    <col min="517" max="768" width="8.88671875" style="21"/>
    <col min="769" max="769" width="16.33203125" style="21" customWidth="1"/>
    <col min="770" max="770" width="51.109375" style="21" customWidth="1"/>
    <col min="771" max="771" width="18.109375" style="21" customWidth="1"/>
    <col min="772" max="772" width="45.6640625" style="21" customWidth="1"/>
    <col min="773" max="1024" width="8.88671875" style="21"/>
    <col min="1025" max="1025" width="16.33203125" style="21" customWidth="1"/>
    <col min="1026" max="1026" width="51.109375" style="21" customWidth="1"/>
    <col min="1027" max="1027" width="18.109375" style="21" customWidth="1"/>
    <col min="1028" max="1028" width="45.6640625" style="21" customWidth="1"/>
    <col min="1029" max="1280" width="8.88671875" style="21"/>
    <col min="1281" max="1281" width="16.33203125" style="21" customWidth="1"/>
    <col min="1282" max="1282" width="51.109375" style="21" customWidth="1"/>
    <col min="1283" max="1283" width="18.109375" style="21" customWidth="1"/>
    <col min="1284" max="1284" width="45.6640625" style="21" customWidth="1"/>
    <col min="1285" max="1536" width="8.88671875" style="21"/>
    <col min="1537" max="1537" width="16.33203125" style="21" customWidth="1"/>
    <col min="1538" max="1538" width="51.109375" style="21" customWidth="1"/>
    <col min="1539" max="1539" width="18.109375" style="21" customWidth="1"/>
    <col min="1540" max="1540" width="45.6640625" style="21" customWidth="1"/>
    <col min="1541" max="1792" width="8.88671875" style="21"/>
    <col min="1793" max="1793" width="16.33203125" style="21" customWidth="1"/>
    <col min="1794" max="1794" width="51.109375" style="21" customWidth="1"/>
    <col min="1795" max="1795" width="18.109375" style="21" customWidth="1"/>
    <col min="1796" max="1796" width="45.6640625" style="21" customWidth="1"/>
    <col min="1797" max="2048" width="8.88671875" style="21"/>
    <col min="2049" max="2049" width="16.33203125" style="21" customWidth="1"/>
    <col min="2050" max="2050" width="51.109375" style="21" customWidth="1"/>
    <col min="2051" max="2051" width="18.109375" style="21" customWidth="1"/>
    <col min="2052" max="2052" width="45.6640625" style="21" customWidth="1"/>
    <col min="2053" max="2304" width="8.88671875" style="21"/>
    <col min="2305" max="2305" width="16.33203125" style="21" customWidth="1"/>
    <col min="2306" max="2306" width="51.109375" style="21" customWidth="1"/>
    <col min="2307" max="2307" width="18.109375" style="21" customWidth="1"/>
    <col min="2308" max="2308" width="45.6640625" style="21" customWidth="1"/>
    <col min="2309" max="2560" width="8.88671875" style="21"/>
    <col min="2561" max="2561" width="16.33203125" style="21" customWidth="1"/>
    <col min="2562" max="2562" width="51.109375" style="21" customWidth="1"/>
    <col min="2563" max="2563" width="18.109375" style="21" customWidth="1"/>
    <col min="2564" max="2564" width="45.6640625" style="21" customWidth="1"/>
    <col min="2565" max="2816" width="8.88671875" style="21"/>
    <col min="2817" max="2817" width="16.33203125" style="21" customWidth="1"/>
    <col min="2818" max="2818" width="51.109375" style="21" customWidth="1"/>
    <col min="2819" max="2819" width="18.109375" style="21" customWidth="1"/>
    <col min="2820" max="2820" width="45.6640625" style="21" customWidth="1"/>
    <col min="2821" max="3072" width="8.88671875" style="21"/>
    <col min="3073" max="3073" width="16.33203125" style="21" customWidth="1"/>
    <col min="3074" max="3074" width="51.109375" style="21" customWidth="1"/>
    <col min="3075" max="3075" width="18.109375" style="21" customWidth="1"/>
    <col min="3076" max="3076" width="45.6640625" style="21" customWidth="1"/>
    <col min="3077" max="3328" width="8.88671875" style="21"/>
    <col min="3329" max="3329" width="16.33203125" style="21" customWidth="1"/>
    <col min="3330" max="3330" width="51.109375" style="21" customWidth="1"/>
    <col min="3331" max="3331" width="18.109375" style="21" customWidth="1"/>
    <col min="3332" max="3332" width="45.6640625" style="21" customWidth="1"/>
    <col min="3333" max="3584" width="8.88671875" style="21"/>
    <col min="3585" max="3585" width="16.33203125" style="21" customWidth="1"/>
    <col min="3586" max="3586" width="51.109375" style="21" customWidth="1"/>
    <col min="3587" max="3587" width="18.109375" style="21" customWidth="1"/>
    <col min="3588" max="3588" width="45.6640625" style="21" customWidth="1"/>
    <col min="3589" max="3840" width="8.88671875" style="21"/>
    <col min="3841" max="3841" width="16.33203125" style="21" customWidth="1"/>
    <col min="3842" max="3842" width="51.109375" style="21" customWidth="1"/>
    <col min="3843" max="3843" width="18.109375" style="21" customWidth="1"/>
    <col min="3844" max="3844" width="45.6640625" style="21" customWidth="1"/>
    <col min="3845" max="4096" width="8.88671875" style="21"/>
    <col min="4097" max="4097" width="16.33203125" style="21" customWidth="1"/>
    <col min="4098" max="4098" width="51.109375" style="21" customWidth="1"/>
    <col min="4099" max="4099" width="18.109375" style="21" customWidth="1"/>
    <col min="4100" max="4100" width="45.6640625" style="21" customWidth="1"/>
    <col min="4101" max="4352" width="8.88671875" style="21"/>
    <col min="4353" max="4353" width="16.33203125" style="21" customWidth="1"/>
    <col min="4354" max="4354" width="51.109375" style="21" customWidth="1"/>
    <col min="4355" max="4355" width="18.109375" style="21" customWidth="1"/>
    <col min="4356" max="4356" width="45.6640625" style="21" customWidth="1"/>
    <col min="4357" max="4608" width="8.88671875" style="21"/>
    <col min="4609" max="4609" width="16.33203125" style="21" customWidth="1"/>
    <col min="4610" max="4610" width="51.109375" style="21" customWidth="1"/>
    <col min="4611" max="4611" width="18.109375" style="21" customWidth="1"/>
    <col min="4612" max="4612" width="45.6640625" style="21" customWidth="1"/>
    <col min="4613" max="4864" width="8.88671875" style="21"/>
    <col min="4865" max="4865" width="16.33203125" style="21" customWidth="1"/>
    <col min="4866" max="4866" width="51.109375" style="21" customWidth="1"/>
    <col min="4867" max="4867" width="18.109375" style="21" customWidth="1"/>
    <col min="4868" max="4868" width="45.6640625" style="21" customWidth="1"/>
    <col min="4869" max="5120" width="8.88671875" style="21"/>
    <col min="5121" max="5121" width="16.33203125" style="21" customWidth="1"/>
    <col min="5122" max="5122" width="51.109375" style="21" customWidth="1"/>
    <col min="5123" max="5123" width="18.109375" style="21" customWidth="1"/>
    <col min="5124" max="5124" width="45.6640625" style="21" customWidth="1"/>
    <col min="5125" max="5376" width="8.88671875" style="21"/>
    <col min="5377" max="5377" width="16.33203125" style="21" customWidth="1"/>
    <col min="5378" max="5378" width="51.109375" style="21" customWidth="1"/>
    <col min="5379" max="5379" width="18.109375" style="21" customWidth="1"/>
    <col min="5380" max="5380" width="45.6640625" style="21" customWidth="1"/>
    <col min="5381" max="5632" width="8.88671875" style="21"/>
    <col min="5633" max="5633" width="16.33203125" style="21" customWidth="1"/>
    <col min="5634" max="5634" width="51.109375" style="21" customWidth="1"/>
    <col min="5635" max="5635" width="18.109375" style="21" customWidth="1"/>
    <col min="5636" max="5636" width="45.6640625" style="21" customWidth="1"/>
    <col min="5637" max="5888" width="8.88671875" style="21"/>
    <col min="5889" max="5889" width="16.33203125" style="21" customWidth="1"/>
    <col min="5890" max="5890" width="51.109375" style="21" customWidth="1"/>
    <col min="5891" max="5891" width="18.109375" style="21" customWidth="1"/>
    <col min="5892" max="5892" width="45.6640625" style="21" customWidth="1"/>
    <col min="5893" max="6144" width="8.88671875" style="21"/>
    <col min="6145" max="6145" width="16.33203125" style="21" customWidth="1"/>
    <col min="6146" max="6146" width="51.109375" style="21" customWidth="1"/>
    <col min="6147" max="6147" width="18.109375" style="21" customWidth="1"/>
    <col min="6148" max="6148" width="45.6640625" style="21" customWidth="1"/>
    <col min="6149" max="6400" width="8.88671875" style="21"/>
    <col min="6401" max="6401" width="16.33203125" style="21" customWidth="1"/>
    <col min="6402" max="6402" width="51.109375" style="21" customWidth="1"/>
    <col min="6403" max="6403" width="18.109375" style="21" customWidth="1"/>
    <col min="6404" max="6404" width="45.6640625" style="21" customWidth="1"/>
    <col min="6405" max="6656" width="8.88671875" style="21"/>
    <col min="6657" max="6657" width="16.33203125" style="21" customWidth="1"/>
    <col min="6658" max="6658" width="51.109375" style="21" customWidth="1"/>
    <col min="6659" max="6659" width="18.109375" style="21" customWidth="1"/>
    <col min="6660" max="6660" width="45.6640625" style="21" customWidth="1"/>
    <col min="6661" max="6912" width="8.88671875" style="21"/>
    <col min="6913" max="6913" width="16.33203125" style="21" customWidth="1"/>
    <col min="6914" max="6914" width="51.109375" style="21" customWidth="1"/>
    <col min="6915" max="6915" width="18.109375" style="21" customWidth="1"/>
    <col min="6916" max="6916" width="45.6640625" style="21" customWidth="1"/>
    <col min="6917" max="7168" width="8.88671875" style="21"/>
    <col min="7169" max="7169" width="16.33203125" style="21" customWidth="1"/>
    <col min="7170" max="7170" width="51.109375" style="21" customWidth="1"/>
    <col min="7171" max="7171" width="18.109375" style="21" customWidth="1"/>
    <col min="7172" max="7172" width="45.6640625" style="21" customWidth="1"/>
    <col min="7173" max="7424" width="8.88671875" style="21"/>
    <col min="7425" max="7425" width="16.33203125" style="21" customWidth="1"/>
    <col min="7426" max="7426" width="51.109375" style="21" customWidth="1"/>
    <col min="7427" max="7427" width="18.109375" style="21" customWidth="1"/>
    <col min="7428" max="7428" width="45.6640625" style="21" customWidth="1"/>
    <col min="7429" max="7680" width="8.88671875" style="21"/>
    <col min="7681" max="7681" width="16.33203125" style="21" customWidth="1"/>
    <col min="7682" max="7682" width="51.109375" style="21" customWidth="1"/>
    <col min="7683" max="7683" width="18.109375" style="21" customWidth="1"/>
    <col min="7684" max="7684" width="45.6640625" style="21" customWidth="1"/>
    <col min="7685" max="7936" width="8.88671875" style="21"/>
    <col min="7937" max="7937" width="16.33203125" style="21" customWidth="1"/>
    <col min="7938" max="7938" width="51.109375" style="21" customWidth="1"/>
    <col min="7939" max="7939" width="18.109375" style="21" customWidth="1"/>
    <col min="7940" max="7940" width="45.6640625" style="21" customWidth="1"/>
    <col min="7941" max="8192" width="8.88671875" style="21"/>
    <col min="8193" max="8193" width="16.33203125" style="21" customWidth="1"/>
    <col min="8194" max="8194" width="51.109375" style="21" customWidth="1"/>
    <col min="8195" max="8195" width="18.109375" style="21" customWidth="1"/>
    <col min="8196" max="8196" width="45.6640625" style="21" customWidth="1"/>
    <col min="8197" max="8448" width="8.88671875" style="21"/>
    <col min="8449" max="8449" width="16.33203125" style="21" customWidth="1"/>
    <col min="8450" max="8450" width="51.109375" style="21" customWidth="1"/>
    <col min="8451" max="8451" width="18.109375" style="21" customWidth="1"/>
    <col min="8452" max="8452" width="45.6640625" style="21" customWidth="1"/>
    <col min="8453" max="8704" width="8.88671875" style="21"/>
    <col min="8705" max="8705" width="16.33203125" style="21" customWidth="1"/>
    <col min="8706" max="8706" width="51.109375" style="21" customWidth="1"/>
    <col min="8707" max="8707" width="18.109375" style="21" customWidth="1"/>
    <col min="8708" max="8708" width="45.6640625" style="21" customWidth="1"/>
    <col min="8709" max="8960" width="8.88671875" style="21"/>
    <col min="8961" max="8961" width="16.33203125" style="21" customWidth="1"/>
    <col min="8962" max="8962" width="51.109375" style="21" customWidth="1"/>
    <col min="8963" max="8963" width="18.109375" style="21" customWidth="1"/>
    <col min="8964" max="8964" width="45.6640625" style="21" customWidth="1"/>
    <col min="8965" max="9216" width="8.88671875" style="21"/>
    <col min="9217" max="9217" width="16.33203125" style="21" customWidth="1"/>
    <col min="9218" max="9218" width="51.109375" style="21" customWidth="1"/>
    <col min="9219" max="9219" width="18.109375" style="21" customWidth="1"/>
    <col min="9220" max="9220" width="45.6640625" style="21" customWidth="1"/>
    <col min="9221" max="9472" width="8.88671875" style="21"/>
    <col min="9473" max="9473" width="16.33203125" style="21" customWidth="1"/>
    <col min="9474" max="9474" width="51.109375" style="21" customWidth="1"/>
    <col min="9475" max="9475" width="18.109375" style="21" customWidth="1"/>
    <col min="9476" max="9476" width="45.6640625" style="21" customWidth="1"/>
    <col min="9477" max="9728" width="8.88671875" style="21"/>
    <col min="9729" max="9729" width="16.33203125" style="21" customWidth="1"/>
    <col min="9730" max="9730" width="51.109375" style="21" customWidth="1"/>
    <col min="9731" max="9731" width="18.109375" style="21" customWidth="1"/>
    <col min="9732" max="9732" width="45.6640625" style="21" customWidth="1"/>
    <col min="9733" max="9984" width="8.88671875" style="21"/>
    <col min="9985" max="9985" width="16.33203125" style="21" customWidth="1"/>
    <col min="9986" max="9986" width="51.109375" style="21" customWidth="1"/>
    <col min="9987" max="9987" width="18.109375" style="21" customWidth="1"/>
    <col min="9988" max="9988" width="45.6640625" style="21" customWidth="1"/>
    <col min="9989" max="10240" width="8.88671875" style="21"/>
    <col min="10241" max="10241" width="16.33203125" style="21" customWidth="1"/>
    <col min="10242" max="10242" width="51.109375" style="21" customWidth="1"/>
    <col min="10243" max="10243" width="18.109375" style="21" customWidth="1"/>
    <col min="10244" max="10244" width="45.6640625" style="21" customWidth="1"/>
    <col min="10245" max="10496" width="8.88671875" style="21"/>
    <col min="10497" max="10497" width="16.33203125" style="21" customWidth="1"/>
    <col min="10498" max="10498" width="51.109375" style="21" customWidth="1"/>
    <col min="10499" max="10499" width="18.109375" style="21" customWidth="1"/>
    <col min="10500" max="10500" width="45.6640625" style="21" customWidth="1"/>
    <col min="10501" max="10752" width="8.88671875" style="21"/>
    <col min="10753" max="10753" width="16.33203125" style="21" customWidth="1"/>
    <col min="10754" max="10754" width="51.109375" style="21" customWidth="1"/>
    <col min="10755" max="10755" width="18.109375" style="21" customWidth="1"/>
    <col min="10756" max="10756" width="45.6640625" style="21" customWidth="1"/>
    <col min="10757" max="11008" width="8.88671875" style="21"/>
    <col min="11009" max="11009" width="16.33203125" style="21" customWidth="1"/>
    <col min="11010" max="11010" width="51.109375" style="21" customWidth="1"/>
    <col min="11011" max="11011" width="18.109375" style="21" customWidth="1"/>
    <col min="11012" max="11012" width="45.6640625" style="21" customWidth="1"/>
    <col min="11013" max="11264" width="8.88671875" style="21"/>
    <col min="11265" max="11265" width="16.33203125" style="21" customWidth="1"/>
    <col min="11266" max="11266" width="51.109375" style="21" customWidth="1"/>
    <col min="11267" max="11267" width="18.109375" style="21" customWidth="1"/>
    <col min="11268" max="11268" width="45.6640625" style="21" customWidth="1"/>
    <col min="11269" max="11520" width="8.88671875" style="21"/>
    <col min="11521" max="11521" width="16.33203125" style="21" customWidth="1"/>
    <col min="11522" max="11522" width="51.109375" style="21" customWidth="1"/>
    <col min="11523" max="11523" width="18.109375" style="21" customWidth="1"/>
    <col min="11524" max="11524" width="45.6640625" style="21" customWidth="1"/>
    <col min="11525" max="11776" width="8.88671875" style="21"/>
    <col min="11777" max="11777" width="16.33203125" style="21" customWidth="1"/>
    <col min="11778" max="11778" width="51.109375" style="21" customWidth="1"/>
    <col min="11779" max="11779" width="18.109375" style="21" customWidth="1"/>
    <col min="11780" max="11780" width="45.6640625" style="21" customWidth="1"/>
    <col min="11781" max="12032" width="8.88671875" style="21"/>
    <col min="12033" max="12033" width="16.33203125" style="21" customWidth="1"/>
    <col min="12034" max="12034" width="51.109375" style="21" customWidth="1"/>
    <col min="12035" max="12035" width="18.109375" style="21" customWidth="1"/>
    <col min="12036" max="12036" width="45.6640625" style="21" customWidth="1"/>
    <col min="12037" max="12288" width="8.88671875" style="21"/>
    <col min="12289" max="12289" width="16.33203125" style="21" customWidth="1"/>
    <col min="12290" max="12290" width="51.109375" style="21" customWidth="1"/>
    <col min="12291" max="12291" width="18.109375" style="21" customWidth="1"/>
    <col min="12292" max="12292" width="45.6640625" style="21" customWidth="1"/>
    <col min="12293" max="12544" width="8.88671875" style="21"/>
    <col min="12545" max="12545" width="16.33203125" style="21" customWidth="1"/>
    <col min="12546" max="12546" width="51.109375" style="21" customWidth="1"/>
    <col min="12547" max="12547" width="18.109375" style="21" customWidth="1"/>
    <col min="12548" max="12548" width="45.6640625" style="21" customWidth="1"/>
    <col min="12549" max="12800" width="8.88671875" style="21"/>
    <col min="12801" max="12801" width="16.33203125" style="21" customWidth="1"/>
    <col min="12802" max="12802" width="51.109375" style="21" customWidth="1"/>
    <col min="12803" max="12803" width="18.109375" style="21" customWidth="1"/>
    <col min="12804" max="12804" width="45.6640625" style="21" customWidth="1"/>
    <col min="12805" max="13056" width="8.88671875" style="21"/>
    <col min="13057" max="13057" width="16.33203125" style="21" customWidth="1"/>
    <col min="13058" max="13058" width="51.109375" style="21" customWidth="1"/>
    <col min="13059" max="13059" width="18.109375" style="21" customWidth="1"/>
    <col min="13060" max="13060" width="45.6640625" style="21" customWidth="1"/>
    <col min="13061" max="13312" width="8.88671875" style="21"/>
    <col min="13313" max="13313" width="16.33203125" style="21" customWidth="1"/>
    <col min="13314" max="13314" width="51.109375" style="21" customWidth="1"/>
    <col min="13315" max="13315" width="18.109375" style="21" customWidth="1"/>
    <col min="13316" max="13316" width="45.6640625" style="21" customWidth="1"/>
    <col min="13317" max="13568" width="8.88671875" style="21"/>
    <col min="13569" max="13569" width="16.33203125" style="21" customWidth="1"/>
    <col min="13570" max="13570" width="51.109375" style="21" customWidth="1"/>
    <col min="13571" max="13571" width="18.109375" style="21" customWidth="1"/>
    <col min="13572" max="13572" width="45.6640625" style="21" customWidth="1"/>
    <col min="13573" max="13824" width="8.88671875" style="21"/>
    <col min="13825" max="13825" width="16.33203125" style="21" customWidth="1"/>
    <col min="13826" max="13826" width="51.109375" style="21" customWidth="1"/>
    <col min="13827" max="13827" width="18.109375" style="21" customWidth="1"/>
    <col min="13828" max="13828" width="45.6640625" style="21" customWidth="1"/>
    <col min="13829" max="14080" width="8.88671875" style="21"/>
    <col min="14081" max="14081" width="16.33203125" style="21" customWidth="1"/>
    <col min="14082" max="14082" width="51.109375" style="21" customWidth="1"/>
    <col min="14083" max="14083" width="18.109375" style="21" customWidth="1"/>
    <col min="14084" max="14084" width="45.6640625" style="21" customWidth="1"/>
    <col min="14085" max="14336" width="8.88671875" style="21"/>
    <col min="14337" max="14337" width="16.33203125" style="21" customWidth="1"/>
    <col min="14338" max="14338" width="51.109375" style="21" customWidth="1"/>
    <col min="14339" max="14339" width="18.109375" style="21" customWidth="1"/>
    <col min="14340" max="14340" width="45.6640625" style="21" customWidth="1"/>
    <col min="14341" max="14592" width="8.88671875" style="21"/>
    <col min="14593" max="14593" width="16.33203125" style="21" customWidth="1"/>
    <col min="14594" max="14594" width="51.109375" style="21" customWidth="1"/>
    <col min="14595" max="14595" width="18.109375" style="21" customWidth="1"/>
    <col min="14596" max="14596" width="45.6640625" style="21" customWidth="1"/>
    <col min="14597" max="14848" width="8.88671875" style="21"/>
    <col min="14849" max="14849" width="16.33203125" style="21" customWidth="1"/>
    <col min="14850" max="14850" width="51.109375" style="21" customWidth="1"/>
    <col min="14851" max="14851" width="18.109375" style="21" customWidth="1"/>
    <col min="14852" max="14852" width="45.6640625" style="21" customWidth="1"/>
    <col min="14853" max="15104" width="8.88671875" style="21"/>
    <col min="15105" max="15105" width="16.33203125" style="21" customWidth="1"/>
    <col min="15106" max="15106" width="51.109375" style="21" customWidth="1"/>
    <col min="15107" max="15107" width="18.109375" style="21" customWidth="1"/>
    <col min="15108" max="15108" width="45.6640625" style="21" customWidth="1"/>
    <col min="15109" max="15360" width="8.88671875" style="21"/>
    <col min="15361" max="15361" width="16.33203125" style="21" customWidth="1"/>
    <col min="15362" max="15362" width="51.109375" style="21" customWidth="1"/>
    <col min="15363" max="15363" width="18.109375" style="21" customWidth="1"/>
    <col min="15364" max="15364" width="45.6640625" style="21" customWidth="1"/>
    <col min="15365" max="15616" width="8.88671875" style="21"/>
    <col min="15617" max="15617" width="16.33203125" style="21" customWidth="1"/>
    <col min="15618" max="15618" width="51.109375" style="21" customWidth="1"/>
    <col min="15619" max="15619" width="18.109375" style="21" customWidth="1"/>
    <col min="15620" max="15620" width="45.6640625" style="21" customWidth="1"/>
    <col min="15621" max="15872" width="8.88671875" style="21"/>
    <col min="15873" max="15873" width="16.33203125" style="21" customWidth="1"/>
    <col min="15874" max="15874" width="51.109375" style="21" customWidth="1"/>
    <col min="15875" max="15875" width="18.109375" style="21" customWidth="1"/>
    <col min="15876" max="15876" width="45.6640625" style="21" customWidth="1"/>
    <col min="15877" max="16128" width="8.88671875" style="21"/>
    <col min="16129" max="16129" width="16.33203125" style="21" customWidth="1"/>
    <col min="16130" max="16130" width="51.109375" style="21" customWidth="1"/>
    <col min="16131" max="16131" width="18.109375" style="21" customWidth="1"/>
    <col min="16132" max="16132" width="45.6640625" style="21" customWidth="1"/>
    <col min="16133" max="16384" width="8.88671875" style="21"/>
  </cols>
  <sheetData>
    <row r="1" spans="1:12" ht="24" customHeight="1" x14ac:dyDescent="0.15">
      <c r="A1" s="1772" t="s">
        <v>611</v>
      </c>
      <c r="B1" s="1772"/>
    </row>
    <row r="3" spans="1:12" s="19" customFormat="1" ht="30" customHeight="1" x14ac:dyDescent="0.15">
      <c r="A3" s="34" t="s">
        <v>573</v>
      </c>
      <c r="B3" s="34" t="s">
        <v>574</v>
      </c>
      <c r="C3" s="34" t="s">
        <v>573</v>
      </c>
      <c r="D3" s="34" t="s">
        <v>574</v>
      </c>
    </row>
    <row r="4" spans="1:12" ht="49.5" customHeight="1" x14ac:dyDescent="0.15">
      <c r="A4" s="22" t="s">
        <v>575</v>
      </c>
      <c r="B4" s="20" t="s">
        <v>576</v>
      </c>
      <c r="C4" s="20" t="s">
        <v>577</v>
      </c>
      <c r="D4" s="20" t="s">
        <v>8556</v>
      </c>
    </row>
    <row r="5" spans="1:12" ht="30.95" customHeight="1" x14ac:dyDescent="0.15">
      <c r="A5" s="22" t="s">
        <v>578</v>
      </c>
      <c r="B5" s="20" t="s">
        <v>579</v>
      </c>
      <c r="C5" s="22" t="s">
        <v>580</v>
      </c>
      <c r="D5" s="20" t="s">
        <v>581</v>
      </c>
    </row>
    <row r="6" spans="1:12" ht="30.95" customHeight="1" x14ac:dyDescent="0.15">
      <c r="A6" s="47" t="s">
        <v>1931</v>
      </c>
      <c r="B6" s="47" t="s">
        <v>1932</v>
      </c>
      <c r="C6" s="47" t="s">
        <v>1933</v>
      </c>
      <c r="D6" s="48" t="s">
        <v>1935</v>
      </c>
      <c r="E6" s="49"/>
      <c r="F6" s="49"/>
      <c r="G6" s="49"/>
      <c r="H6" s="49"/>
      <c r="I6" s="49"/>
      <c r="J6" s="49"/>
      <c r="K6" s="49"/>
      <c r="L6" s="49"/>
    </row>
    <row r="7" spans="1:12" ht="30.95" customHeight="1" x14ac:dyDescent="0.15">
      <c r="A7" s="22" t="s">
        <v>582</v>
      </c>
      <c r="B7" s="20" t="s">
        <v>583</v>
      </c>
      <c r="C7" s="22" t="s">
        <v>584</v>
      </c>
      <c r="D7" s="22" t="s">
        <v>585</v>
      </c>
    </row>
    <row r="8" spans="1:12" ht="30.95" customHeight="1" x14ac:dyDescent="0.15">
      <c r="A8" s="22" t="s">
        <v>586</v>
      </c>
      <c r="B8" s="20" t="s">
        <v>587</v>
      </c>
      <c r="C8" s="22" t="s">
        <v>588</v>
      </c>
      <c r="D8" s="20" t="s">
        <v>589</v>
      </c>
    </row>
    <row r="9" spans="1:12" ht="30.95" customHeight="1" x14ac:dyDescent="0.15">
      <c r="A9" s="22" t="s">
        <v>590</v>
      </c>
      <c r="B9" s="20" t="s">
        <v>591</v>
      </c>
      <c r="C9" s="22" t="s">
        <v>592</v>
      </c>
      <c r="D9" s="22" t="s">
        <v>593</v>
      </c>
    </row>
    <row r="10" spans="1:12" ht="41.25" customHeight="1" x14ac:dyDescent="0.15">
      <c r="A10" s="22" t="s">
        <v>594</v>
      </c>
      <c r="B10" s="20" t="s">
        <v>595</v>
      </c>
      <c r="C10" s="20" t="s">
        <v>596</v>
      </c>
      <c r="D10" s="20" t="s">
        <v>597</v>
      </c>
    </row>
    <row r="11" spans="1:12" ht="30.95" customHeight="1" x14ac:dyDescent="0.15">
      <c r="A11" s="22" t="s">
        <v>598</v>
      </c>
      <c r="B11" s="20" t="s">
        <v>599</v>
      </c>
      <c r="C11" s="22" t="s">
        <v>600</v>
      </c>
      <c r="D11" s="20" t="s">
        <v>601</v>
      </c>
    </row>
    <row r="12" spans="1:12" ht="81.75" customHeight="1" x14ac:dyDescent="0.15">
      <c r="A12" s="20" t="s">
        <v>602</v>
      </c>
      <c r="B12" s="20" t="s">
        <v>8559</v>
      </c>
      <c r="C12" s="20" t="s">
        <v>603</v>
      </c>
      <c r="D12" s="20" t="s">
        <v>8558</v>
      </c>
    </row>
    <row r="13" spans="1:12" ht="56.25" x14ac:dyDescent="0.15">
      <c r="A13" s="22" t="s">
        <v>604</v>
      </c>
      <c r="B13" s="20" t="s">
        <v>605</v>
      </c>
      <c r="C13" s="20" t="s">
        <v>11354</v>
      </c>
      <c r="D13" s="20" t="s">
        <v>11355</v>
      </c>
    </row>
    <row r="14" spans="1:12" ht="63" customHeight="1" x14ac:dyDescent="0.15">
      <c r="A14" s="20" t="s">
        <v>606</v>
      </c>
      <c r="B14" s="20" t="s">
        <v>8557</v>
      </c>
      <c r="C14" s="20" t="s">
        <v>607</v>
      </c>
      <c r="D14" s="20" t="s">
        <v>608</v>
      </c>
    </row>
  </sheetData>
  <mergeCells count="1">
    <mergeCell ref="A1:B1"/>
  </mergeCells>
  <phoneticPr fontId="3" type="noConversion"/>
  <printOptions horizontalCentered="1"/>
  <pageMargins left="0.78740157480314965" right="0.78740157480314965" top="0.86614173228346458" bottom="0.86614173228346458" header="0.51181102362204722" footer="0.39370078740157483"/>
  <pageSetup paperSize="9" scale="8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 tint="-0.14999847407452621"/>
  </sheetPr>
  <dimension ref="A1:AS6"/>
  <sheetViews>
    <sheetView view="pageBreakPreview" topLeftCell="B1" zoomScaleNormal="100" zoomScaleSheetLayoutView="100" workbookViewId="0">
      <pane ySplit="4" topLeftCell="A5" activePane="bottomLeft" state="frozen"/>
      <selection activeCell="A17" sqref="A17:L17"/>
      <selection pane="bottomLeft" activeCell="AT12" sqref="AT12"/>
    </sheetView>
  </sheetViews>
  <sheetFormatPr defaultColWidth="8.88671875" defaultRowHeight="23.45" customHeight="1" x14ac:dyDescent="0.2"/>
  <cols>
    <col min="1" max="1" width="0" style="132" hidden="1" customWidth="1"/>
    <col min="2" max="2" width="3.77734375" style="132" customWidth="1"/>
    <col min="3" max="3" width="7.77734375" style="132" customWidth="1"/>
    <col min="4" max="4" width="0.44140625" style="132" hidden="1" customWidth="1"/>
    <col min="5" max="5" width="12.77734375" style="132" customWidth="1"/>
    <col min="6" max="6" width="6.88671875" style="132" customWidth="1"/>
    <col min="7" max="7" width="9" style="132" customWidth="1"/>
    <col min="8" max="8" width="8.109375" style="132" customWidth="1"/>
    <col min="9" max="9" width="8.44140625" style="132" customWidth="1"/>
    <col min="10" max="11" width="7.21875" style="132" customWidth="1"/>
    <col min="12" max="12" width="6" style="132" hidden="1" customWidth="1"/>
    <col min="13" max="13" width="3.5546875" style="132" hidden="1" customWidth="1"/>
    <col min="14" max="14" width="7" style="132" customWidth="1"/>
    <col min="15" max="15" width="0" style="132" hidden="1" customWidth="1"/>
    <col min="16" max="16" width="7.109375" style="132" customWidth="1"/>
    <col min="17" max="17" width="6.33203125" style="132" customWidth="1"/>
    <col min="18" max="18" width="0" style="132" hidden="1" customWidth="1"/>
    <col min="19" max="19" width="8.44140625" style="132" customWidth="1"/>
    <col min="20" max="20" width="6.88671875" style="131" customWidth="1"/>
    <col min="21" max="25" width="0" style="132" hidden="1" customWidth="1"/>
    <col min="26" max="26" width="7.88671875" style="132" customWidth="1"/>
    <col min="27" max="44" width="0" style="132" hidden="1" customWidth="1"/>
    <col min="45" max="45" width="9.5546875" style="132" customWidth="1"/>
    <col min="46" max="16384" width="8.88671875" style="7"/>
  </cols>
  <sheetData>
    <row r="1" spans="1:45" ht="23.45" customHeight="1" x14ac:dyDescent="0.2">
      <c r="B1" s="1929" t="s">
        <v>47</v>
      </c>
      <c r="C1" s="1929"/>
      <c r="D1" s="1929"/>
      <c r="E1" s="1929"/>
      <c r="F1" s="1929"/>
      <c r="G1" s="1929"/>
      <c r="H1" s="1929"/>
      <c r="T1" s="1930" t="s">
        <v>1952</v>
      </c>
      <c r="U1" s="1930"/>
      <c r="V1" s="1930"/>
      <c r="W1" s="1930"/>
      <c r="X1" s="1930"/>
      <c r="Y1" s="1930"/>
      <c r="Z1" s="1930"/>
      <c r="AA1" s="1930"/>
      <c r="AB1" s="1930"/>
      <c r="AC1" s="1930"/>
      <c r="AD1" s="1930"/>
      <c r="AE1" s="1930"/>
      <c r="AF1" s="1930"/>
      <c r="AG1" s="1930"/>
      <c r="AH1" s="1930"/>
      <c r="AI1" s="1930"/>
      <c r="AJ1" s="1930"/>
      <c r="AK1" s="1930"/>
      <c r="AL1" s="1930"/>
      <c r="AM1" s="1930"/>
      <c r="AN1" s="1930"/>
      <c r="AO1" s="1930"/>
      <c r="AP1" s="1930"/>
      <c r="AQ1" s="1930"/>
      <c r="AR1" s="1930"/>
      <c r="AS1" s="1930"/>
    </row>
    <row r="2" spans="1:45" ht="24" customHeight="1" x14ac:dyDescent="0.15">
      <c r="A2" s="1916" t="s">
        <v>297</v>
      </c>
      <c r="B2" s="1865" t="s">
        <v>298</v>
      </c>
      <c r="C2" s="1865" t="s">
        <v>355</v>
      </c>
      <c r="D2" s="1865" t="s">
        <v>299</v>
      </c>
      <c r="E2" s="1917" t="s">
        <v>300</v>
      </c>
      <c r="F2" s="1865" t="s">
        <v>233</v>
      </c>
      <c r="G2" s="1865" t="s">
        <v>234</v>
      </c>
      <c r="H2" s="1865" t="s">
        <v>235</v>
      </c>
      <c r="I2" s="1865" t="s">
        <v>236</v>
      </c>
      <c r="J2" s="1865" t="s">
        <v>237</v>
      </c>
      <c r="K2" s="1865"/>
      <c r="L2" s="1865"/>
      <c r="M2" s="1865"/>
      <c r="N2" s="1865"/>
      <c r="O2" s="1865" t="s">
        <v>238</v>
      </c>
      <c r="P2" s="1865"/>
      <c r="Q2" s="1865"/>
      <c r="R2" s="1865"/>
      <c r="S2" s="1865" t="s">
        <v>357</v>
      </c>
      <c r="T2" s="1801" t="s">
        <v>239</v>
      </c>
      <c r="U2" s="1917" t="s">
        <v>240</v>
      </c>
      <c r="V2" s="1917"/>
      <c r="W2" s="1917"/>
      <c r="X2" s="1917"/>
      <c r="Y2" s="1917"/>
      <c r="Z2" s="1917"/>
      <c r="AA2" s="1865" t="s">
        <v>241</v>
      </c>
      <c r="AB2" s="1865"/>
      <c r="AC2" s="1865" t="s">
        <v>242</v>
      </c>
      <c r="AD2" s="1865"/>
      <c r="AE2" s="1865"/>
      <c r="AF2" s="1865"/>
      <c r="AG2" s="1865"/>
      <c r="AH2" s="1904"/>
      <c r="AI2" s="1865" t="s">
        <v>243</v>
      </c>
      <c r="AJ2" s="1904"/>
      <c r="AK2" s="1904"/>
      <c r="AL2" s="1904"/>
      <c r="AM2" s="1904"/>
      <c r="AN2" s="1904"/>
      <c r="AO2" s="1904"/>
      <c r="AP2" s="1904"/>
      <c r="AQ2" s="1904"/>
      <c r="AR2" s="1904"/>
      <c r="AS2" s="1865" t="s">
        <v>244</v>
      </c>
    </row>
    <row r="3" spans="1:45" ht="24" customHeight="1" x14ac:dyDescent="0.15">
      <c r="A3" s="1916"/>
      <c r="B3" s="1865"/>
      <c r="C3" s="1865"/>
      <c r="D3" s="1865"/>
      <c r="E3" s="1918"/>
      <c r="F3" s="1865"/>
      <c r="G3" s="1865"/>
      <c r="H3" s="1865"/>
      <c r="I3" s="1865"/>
      <c r="J3" s="1865" t="s">
        <v>245</v>
      </c>
      <c r="K3" s="1904"/>
      <c r="L3" s="1904"/>
      <c r="M3" s="1904"/>
      <c r="N3" s="1904"/>
      <c r="O3" s="1865" t="s">
        <v>246</v>
      </c>
      <c r="P3" s="1865" t="s">
        <v>247</v>
      </c>
      <c r="Q3" s="1865" t="s">
        <v>248</v>
      </c>
      <c r="R3" s="1865" t="s">
        <v>249</v>
      </c>
      <c r="S3" s="1865"/>
      <c r="T3" s="1801"/>
      <c r="U3" s="1918"/>
      <c r="V3" s="1918"/>
      <c r="W3" s="1918"/>
      <c r="X3" s="1918"/>
      <c r="Y3" s="1918"/>
      <c r="Z3" s="1918"/>
      <c r="AA3" s="1865" t="s">
        <v>250</v>
      </c>
      <c r="AB3" s="1865" t="s">
        <v>251</v>
      </c>
      <c r="AC3" s="1865" t="s">
        <v>252</v>
      </c>
      <c r="AD3" s="1865"/>
      <c r="AE3" s="1865" t="s">
        <v>253</v>
      </c>
      <c r="AF3" s="1904"/>
      <c r="AG3" s="1904"/>
      <c r="AH3" s="1904" t="s">
        <v>254</v>
      </c>
      <c r="AI3" s="1865" t="s">
        <v>255</v>
      </c>
      <c r="AJ3" s="1904"/>
      <c r="AK3" s="1904"/>
      <c r="AL3" s="1904"/>
      <c r="AM3" s="1904"/>
      <c r="AN3" s="1865" t="s">
        <v>256</v>
      </c>
      <c r="AO3" s="1904"/>
      <c r="AP3" s="1904"/>
      <c r="AQ3" s="1904"/>
      <c r="AR3" s="1904"/>
      <c r="AS3" s="1865"/>
    </row>
    <row r="4" spans="1:45" ht="24" customHeight="1" x14ac:dyDescent="0.15">
      <c r="A4" s="1916"/>
      <c r="B4" s="1865"/>
      <c r="C4" s="1865"/>
      <c r="D4" s="1865"/>
      <c r="E4" s="1919"/>
      <c r="F4" s="1865"/>
      <c r="G4" s="1865"/>
      <c r="H4" s="1865"/>
      <c r="I4" s="1865"/>
      <c r="J4" s="511" t="s">
        <v>257</v>
      </c>
      <c r="K4" s="511" t="s">
        <v>258</v>
      </c>
      <c r="L4" s="511" t="s">
        <v>259</v>
      </c>
      <c r="M4" s="511" t="s">
        <v>260</v>
      </c>
      <c r="N4" s="511" t="s">
        <v>261</v>
      </c>
      <c r="O4" s="1865"/>
      <c r="P4" s="1865"/>
      <c r="Q4" s="1865"/>
      <c r="R4" s="1865"/>
      <c r="S4" s="1865"/>
      <c r="T4" s="1801"/>
      <c r="U4" s="1919"/>
      <c r="V4" s="1919"/>
      <c r="W4" s="1919"/>
      <c r="X4" s="1919"/>
      <c r="Y4" s="1919"/>
      <c r="Z4" s="1919"/>
      <c r="AA4" s="1865"/>
      <c r="AB4" s="1865"/>
      <c r="AC4" s="511" t="s">
        <v>262</v>
      </c>
      <c r="AD4" s="511" t="s">
        <v>263</v>
      </c>
      <c r="AE4" s="511" t="s">
        <v>262</v>
      </c>
      <c r="AF4" s="511" t="s">
        <v>264</v>
      </c>
      <c r="AG4" s="511" t="s">
        <v>263</v>
      </c>
      <c r="AH4" s="1904"/>
      <c r="AI4" s="526" t="s">
        <v>265</v>
      </c>
      <c r="AJ4" s="511" t="s">
        <v>266</v>
      </c>
      <c r="AK4" s="511" t="s">
        <v>261</v>
      </c>
      <c r="AL4" s="511" t="s">
        <v>267</v>
      </c>
      <c r="AM4" s="511" t="s">
        <v>268</v>
      </c>
      <c r="AN4" s="511" t="s">
        <v>265</v>
      </c>
      <c r="AO4" s="511" t="s">
        <v>266</v>
      </c>
      <c r="AP4" s="511" t="s">
        <v>261</v>
      </c>
      <c r="AQ4" s="511" t="s">
        <v>267</v>
      </c>
      <c r="AR4" s="511" t="s">
        <v>268</v>
      </c>
      <c r="AS4" s="1865"/>
    </row>
    <row r="5" spans="1:45" s="577" customFormat="1" ht="24" customHeight="1" x14ac:dyDescent="0.2">
      <c r="A5" s="1204"/>
      <c r="B5" s="597" t="s">
        <v>57</v>
      </c>
      <c r="C5" s="241" t="s">
        <v>55</v>
      </c>
      <c r="D5" s="241"/>
      <c r="E5" s="241" t="s">
        <v>84</v>
      </c>
      <c r="F5" s="241"/>
      <c r="G5" s="241">
        <f>SUM(G6:G6)</f>
        <v>110938</v>
      </c>
      <c r="H5" s="241">
        <f>SUM(H6:H6)</f>
        <v>1009</v>
      </c>
      <c r="I5" s="241">
        <f>SUM(I6:I6)</f>
        <v>3607</v>
      </c>
      <c r="J5" s="241"/>
      <c r="K5" s="241"/>
      <c r="L5" s="241"/>
      <c r="M5" s="241"/>
      <c r="N5" s="241"/>
      <c r="O5" s="241"/>
      <c r="P5" s="241"/>
      <c r="Q5" s="240"/>
      <c r="R5" s="240"/>
      <c r="S5" s="240"/>
      <c r="T5" s="240"/>
      <c r="U5" s="240"/>
      <c r="V5" s="240"/>
      <c r="W5" s="240"/>
      <c r="X5" s="240"/>
      <c r="Y5" s="240"/>
      <c r="Z5" s="241"/>
      <c r="AA5" s="241"/>
      <c r="AB5" s="241"/>
      <c r="AC5" s="582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1206"/>
      <c r="AP5" s="1206"/>
      <c r="AQ5" s="1206"/>
      <c r="AR5" s="1206"/>
      <c r="AS5" s="1206"/>
    </row>
    <row r="6" spans="1:45" ht="101.25" x14ac:dyDescent="0.15">
      <c r="A6" s="525" t="s">
        <v>336</v>
      </c>
      <c r="B6" s="146"/>
      <c r="C6" s="144" t="s">
        <v>11275</v>
      </c>
      <c r="D6" s="144" t="s">
        <v>11273</v>
      </c>
      <c r="E6" s="144" t="s">
        <v>11282</v>
      </c>
      <c r="F6" s="144" t="s">
        <v>11375</v>
      </c>
      <c r="G6" s="144">
        <v>110938</v>
      </c>
      <c r="H6" s="144">
        <v>1009</v>
      </c>
      <c r="I6" s="144">
        <v>3607</v>
      </c>
      <c r="J6" s="144">
        <v>8</v>
      </c>
      <c r="K6" s="144">
        <v>7500</v>
      </c>
      <c r="L6" s="144"/>
      <c r="M6" s="144"/>
      <c r="N6" s="144">
        <v>60000</v>
      </c>
      <c r="O6" s="144">
        <v>400</v>
      </c>
      <c r="P6" s="144">
        <v>4952</v>
      </c>
      <c r="Q6" s="148" t="s">
        <v>185</v>
      </c>
      <c r="R6" s="148" t="s">
        <v>500</v>
      </c>
      <c r="S6" s="148" t="s">
        <v>11283</v>
      </c>
      <c r="T6" s="275">
        <v>2008</v>
      </c>
      <c r="U6" s="148">
        <v>8700</v>
      </c>
      <c r="V6" s="148">
        <v>8700</v>
      </c>
      <c r="W6" s="148">
        <v>6000</v>
      </c>
      <c r="X6" s="148"/>
      <c r="Y6" s="148"/>
      <c r="Z6" s="144">
        <v>13700</v>
      </c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 t="s">
        <v>11380</v>
      </c>
    </row>
  </sheetData>
  <mergeCells count="32">
    <mergeCell ref="A2:A4"/>
    <mergeCell ref="B2:B4"/>
    <mergeCell ref="C2:C4"/>
    <mergeCell ref="D2:D4"/>
    <mergeCell ref="J2:N2"/>
    <mergeCell ref="B1:H1"/>
    <mergeCell ref="T1:AS1"/>
    <mergeCell ref="F2:F4"/>
    <mergeCell ref="G2:G4"/>
    <mergeCell ref="H2:H4"/>
    <mergeCell ref="I2:I4"/>
    <mergeCell ref="U2:Z4"/>
    <mergeCell ref="E2:E4"/>
    <mergeCell ref="S2:S4"/>
    <mergeCell ref="AS2:AS4"/>
    <mergeCell ref="J3:N3"/>
    <mergeCell ref="O3:O4"/>
    <mergeCell ref="P3:P4"/>
    <mergeCell ref="Q3:Q4"/>
    <mergeCell ref="R3:R4"/>
    <mergeCell ref="AH3:AH4"/>
    <mergeCell ref="O2:R2"/>
    <mergeCell ref="T2:T4"/>
    <mergeCell ref="AI3:AM3"/>
    <mergeCell ref="AC2:AH2"/>
    <mergeCell ref="AI2:AR2"/>
    <mergeCell ref="AA3:AA4"/>
    <mergeCell ref="AN3:AR3"/>
    <mergeCell ref="AB3:AB4"/>
    <mergeCell ref="AC3:AD3"/>
    <mergeCell ref="AE3:AG3"/>
    <mergeCell ref="AA2:AB2"/>
  </mergeCell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P6"/>
  <sheetViews>
    <sheetView view="pageBreakPreview" topLeftCell="D1" zoomScaleNormal="100" zoomScaleSheetLayoutView="100" workbookViewId="0">
      <selection activeCell="F11" sqref="F11"/>
    </sheetView>
  </sheetViews>
  <sheetFormatPr defaultColWidth="8.88671875" defaultRowHeight="16.5" x14ac:dyDescent="0.15"/>
  <cols>
    <col min="1" max="1" width="0" style="174" hidden="1" customWidth="1"/>
    <col min="2" max="23" width="8.88671875" style="174"/>
    <col min="24" max="42" width="0" style="174" hidden="1" customWidth="1"/>
    <col min="43" max="16384" width="8.88671875" style="528"/>
  </cols>
  <sheetData>
    <row r="1" spans="1:42" s="7" customFormat="1" ht="14.25" customHeight="1" x14ac:dyDescent="0.2">
      <c r="A1" s="132"/>
      <c r="B1" s="1929" t="s">
        <v>11353</v>
      </c>
      <c r="C1" s="1929"/>
      <c r="D1" s="1929"/>
      <c r="E1" s="1929"/>
      <c r="F1" s="1929"/>
      <c r="G1" s="1929"/>
      <c r="H1" s="1929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930" t="s">
        <v>11284</v>
      </c>
      <c r="X1" s="1930"/>
      <c r="Y1" s="1930"/>
      <c r="Z1" s="1930"/>
      <c r="AA1" s="1930"/>
      <c r="AB1" s="1930"/>
      <c r="AC1" s="1930"/>
      <c r="AD1" s="1930"/>
      <c r="AE1" s="1930"/>
      <c r="AF1" s="1930"/>
      <c r="AG1" s="1930"/>
      <c r="AH1" s="1930"/>
      <c r="AI1" s="1930"/>
      <c r="AJ1" s="1930"/>
      <c r="AK1" s="1930"/>
      <c r="AL1" s="1930"/>
      <c r="AM1" s="1930"/>
      <c r="AN1" s="1930"/>
      <c r="AO1" s="1930"/>
      <c r="AP1" s="1930"/>
    </row>
    <row r="2" spans="1:42" s="7" customFormat="1" ht="13.5" customHeight="1" x14ac:dyDescent="0.15">
      <c r="A2" s="1934" t="s">
        <v>11285</v>
      </c>
      <c r="B2" s="1917" t="s">
        <v>11286</v>
      </c>
      <c r="C2" s="1917" t="s">
        <v>11287</v>
      </c>
      <c r="D2" s="1917" t="s">
        <v>11288</v>
      </c>
      <c r="E2" s="1917" t="s">
        <v>11289</v>
      </c>
      <c r="F2" s="1917" t="s">
        <v>11290</v>
      </c>
      <c r="G2" s="1917" t="s">
        <v>11291</v>
      </c>
      <c r="H2" s="1917" t="s">
        <v>11292</v>
      </c>
      <c r="I2" s="1917" t="s">
        <v>11293</v>
      </c>
      <c r="J2" s="1931" t="s">
        <v>11294</v>
      </c>
      <c r="K2" s="1932"/>
      <c r="L2" s="1932"/>
      <c r="M2" s="1932"/>
      <c r="N2" s="1932"/>
      <c r="O2" s="1937"/>
      <c r="P2" s="1937"/>
      <c r="Q2" s="1937"/>
      <c r="R2" s="1938"/>
      <c r="S2" s="1931" t="s">
        <v>11295</v>
      </c>
      <c r="T2" s="1932"/>
      <c r="U2" s="1932"/>
      <c r="V2" s="1917" t="s">
        <v>11296</v>
      </c>
      <c r="W2" s="1831" t="s">
        <v>11297</v>
      </c>
      <c r="X2" s="1931" t="s">
        <v>11298</v>
      </c>
      <c r="Y2" s="1933"/>
      <c r="Z2" s="1931" t="s">
        <v>11299</v>
      </c>
      <c r="AA2" s="1932"/>
      <c r="AB2" s="1932"/>
      <c r="AC2" s="1932"/>
      <c r="AD2" s="1932"/>
      <c r="AE2" s="1933"/>
      <c r="AF2" s="1931" t="s">
        <v>11300</v>
      </c>
      <c r="AG2" s="1932"/>
      <c r="AH2" s="1932"/>
      <c r="AI2" s="1932"/>
      <c r="AJ2" s="1932"/>
      <c r="AK2" s="1932"/>
      <c r="AL2" s="1932"/>
      <c r="AM2" s="1932"/>
      <c r="AN2" s="1932"/>
      <c r="AO2" s="1933"/>
      <c r="AP2" s="1917" t="s">
        <v>11301</v>
      </c>
    </row>
    <row r="3" spans="1:42" s="7" customFormat="1" ht="13.5" customHeight="1" x14ac:dyDescent="0.15">
      <c r="A3" s="1935"/>
      <c r="B3" s="1918"/>
      <c r="C3" s="1918"/>
      <c r="D3" s="1918"/>
      <c r="E3" s="1918"/>
      <c r="F3" s="1918"/>
      <c r="G3" s="1918"/>
      <c r="H3" s="1918"/>
      <c r="I3" s="1918"/>
      <c r="J3" s="1865" t="s">
        <v>11302</v>
      </c>
      <c r="K3" s="1904"/>
      <c r="L3" s="1904"/>
      <c r="M3" s="1904"/>
      <c r="N3" s="1904"/>
      <c r="O3" s="1865" t="s">
        <v>11303</v>
      </c>
      <c r="P3" s="1904"/>
      <c r="Q3" s="1904"/>
      <c r="R3" s="1904"/>
      <c r="S3" s="1917" t="s">
        <v>11304</v>
      </c>
      <c r="T3" s="1917" t="s">
        <v>11305</v>
      </c>
      <c r="U3" s="1917" t="s">
        <v>11306</v>
      </c>
      <c r="V3" s="1918"/>
      <c r="W3" s="1815"/>
      <c r="X3" s="1917" t="s">
        <v>11307</v>
      </c>
      <c r="Y3" s="1917" t="s">
        <v>11308</v>
      </c>
      <c r="Z3" s="1931" t="s">
        <v>11309</v>
      </c>
      <c r="AA3" s="1933"/>
      <c r="AB3" s="1931" t="s">
        <v>11310</v>
      </c>
      <c r="AC3" s="1932"/>
      <c r="AD3" s="1933"/>
      <c r="AE3" s="1882" t="s">
        <v>11311</v>
      </c>
      <c r="AF3" s="1931" t="s">
        <v>11312</v>
      </c>
      <c r="AG3" s="1932"/>
      <c r="AH3" s="1932"/>
      <c r="AI3" s="1932"/>
      <c r="AJ3" s="1933"/>
      <c r="AK3" s="1931" t="s">
        <v>11313</v>
      </c>
      <c r="AL3" s="1932"/>
      <c r="AM3" s="1932"/>
      <c r="AN3" s="1932"/>
      <c r="AO3" s="1933"/>
      <c r="AP3" s="1918"/>
    </row>
    <row r="4" spans="1:42" s="7" customFormat="1" ht="11.25" x14ac:dyDescent="0.15">
      <c r="A4" s="1936"/>
      <c r="B4" s="1919"/>
      <c r="C4" s="1919"/>
      <c r="D4" s="1919"/>
      <c r="E4" s="1919"/>
      <c r="F4" s="1919"/>
      <c r="G4" s="1919"/>
      <c r="H4" s="1919"/>
      <c r="I4" s="1919"/>
      <c r="J4" s="511" t="s">
        <v>11314</v>
      </c>
      <c r="K4" s="511" t="s">
        <v>11315</v>
      </c>
      <c r="L4" s="511" t="s">
        <v>11316</v>
      </c>
      <c r="M4" s="511" t="s">
        <v>11317</v>
      </c>
      <c r="N4" s="511" t="s">
        <v>11318</v>
      </c>
      <c r="O4" s="511" t="s">
        <v>11319</v>
      </c>
      <c r="P4" s="511" t="s">
        <v>11320</v>
      </c>
      <c r="Q4" s="511" t="s">
        <v>11321</v>
      </c>
      <c r="R4" s="511" t="s">
        <v>11322</v>
      </c>
      <c r="S4" s="1919"/>
      <c r="T4" s="1919"/>
      <c r="U4" s="1919"/>
      <c r="V4" s="1919"/>
      <c r="W4" s="1816"/>
      <c r="X4" s="1919"/>
      <c r="Y4" s="1919"/>
      <c r="Z4" s="511" t="s">
        <v>11323</v>
      </c>
      <c r="AA4" s="511" t="s">
        <v>11324</v>
      </c>
      <c r="AB4" s="511" t="s">
        <v>11323</v>
      </c>
      <c r="AC4" s="511" t="s">
        <v>11325</v>
      </c>
      <c r="AD4" s="511" t="s">
        <v>11324</v>
      </c>
      <c r="AE4" s="1883"/>
      <c r="AF4" s="526" t="s">
        <v>11326</v>
      </c>
      <c r="AG4" s="511" t="s">
        <v>11327</v>
      </c>
      <c r="AH4" s="511" t="s">
        <v>11328</v>
      </c>
      <c r="AI4" s="511" t="s">
        <v>11329</v>
      </c>
      <c r="AJ4" s="511" t="s">
        <v>11330</v>
      </c>
      <c r="AK4" s="511" t="s">
        <v>11326</v>
      </c>
      <c r="AL4" s="511" t="s">
        <v>11327</v>
      </c>
      <c r="AM4" s="511" t="s">
        <v>11328</v>
      </c>
      <c r="AN4" s="511" t="s">
        <v>11329</v>
      </c>
      <c r="AO4" s="511" t="s">
        <v>11330</v>
      </c>
      <c r="AP4" s="1919"/>
    </row>
    <row r="5" spans="1:42" s="577" customFormat="1" ht="24" customHeight="1" x14ac:dyDescent="0.2">
      <c r="A5" s="1204"/>
      <c r="B5" s="1205" t="s">
        <v>11234</v>
      </c>
      <c r="C5" s="241" t="s">
        <v>11331</v>
      </c>
      <c r="D5" s="241"/>
      <c r="E5" s="241" t="s">
        <v>11332</v>
      </c>
      <c r="F5" s="241"/>
      <c r="G5" s="241">
        <f>SUM(G6:G6)</f>
        <v>149326.9</v>
      </c>
      <c r="H5" s="241">
        <f>SUM(H6:H6)</f>
        <v>5159</v>
      </c>
      <c r="I5" s="241">
        <f>SUM(I6:I6)</f>
        <v>9512.64</v>
      </c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0"/>
      <c r="V5" s="240"/>
      <c r="W5" s="240"/>
      <c r="X5" s="241"/>
      <c r="Y5" s="241"/>
      <c r="Z5" s="582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1206"/>
      <c r="AM5" s="1206"/>
      <c r="AN5" s="1206"/>
      <c r="AO5" s="1206"/>
      <c r="AP5" s="1206"/>
    </row>
    <row r="6" spans="1:42" s="7" customFormat="1" ht="56.25" x14ac:dyDescent="0.15">
      <c r="A6" s="525">
        <v>1</v>
      </c>
      <c r="C6" s="144" t="s">
        <v>1247</v>
      </c>
      <c r="D6" s="144" t="s">
        <v>11381</v>
      </c>
      <c r="E6" s="1207" t="s">
        <v>11382</v>
      </c>
      <c r="F6" s="144" t="s">
        <v>11375</v>
      </c>
      <c r="G6" s="144">
        <v>149326.9</v>
      </c>
      <c r="H6" s="144">
        <v>5159</v>
      </c>
      <c r="I6" s="144">
        <v>9512.64</v>
      </c>
      <c r="J6" s="144" t="s">
        <v>11383</v>
      </c>
      <c r="K6" s="144" t="s">
        <v>11384</v>
      </c>
      <c r="L6" s="144" t="s">
        <v>11385</v>
      </c>
      <c r="M6" s="527">
        <v>9.6000000000000002E-2</v>
      </c>
      <c r="N6" s="144" t="s">
        <v>11386</v>
      </c>
      <c r="O6" s="144" t="s">
        <v>11356</v>
      </c>
      <c r="P6" s="144" t="s">
        <v>2772</v>
      </c>
      <c r="Q6" s="144" t="s">
        <v>11357</v>
      </c>
      <c r="R6" s="144" t="s">
        <v>11358</v>
      </c>
      <c r="S6" s="144">
        <v>1600</v>
      </c>
      <c r="T6" s="144">
        <v>7000</v>
      </c>
      <c r="U6" s="144" t="s">
        <v>499</v>
      </c>
      <c r="V6" s="144" t="s">
        <v>11387</v>
      </c>
      <c r="W6" s="232">
        <v>2018</v>
      </c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</row>
  </sheetData>
  <mergeCells count="31">
    <mergeCell ref="B1:H1"/>
    <mergeCell ref="W1:AP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R2"/>
    <mergeCell ref="S2:U2"/>
    <mergeCell ref="V2:V4"/>
    <mergeCell ref="W2:W4"/>
    <mergeCell ref="AF3:AJ3"/>
    <mergeCell ref="Z2:AE2"/>
    <mergeCell ref="AF2:AO2"/>
    <mergeCell ref="AP2:AP4"/>
    <mergeCell ref="AK3:AO3"/>
    <mergeCell ref="X3:X4"/>
    <mergeCell ref="Y3:Y4"/>
    <mergeCell ref="Z3:AA3"/>
    <mergeCell ref="AB3:AD3"/>
    <mergeCell ref="X2:Y2"/>
    <mergeCell ref="AE3:AE4"/>
    <mergeCell ref="J3:N3"/>
    <mergeCell ref="O3:R3"/>
    <mergeCell ref="S3:S4"/>
    <mergeCell ref="T3:T4"/>
    <mergeCell ref="U3:U4"/>
  </mergeCells>
  <phoneticPr fontId="3" type="noConversion"/>
  <pageMargins left="0.7" right="0.7" top="0.75" bottom="0.75" header="0.3" footer="0.3"/>
  <pageSetup paperSize="9" scale="5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B541-D9E2-4B09-9DB5-1E7FBF9B4D38}">
  <sheetPr filterMode="1"/>
  <dimension ref="A1:BD2817"/>
  <sheetViews>
    <sheetView view="pageBreakPreview" topLeftCell="B1" zoomScaleNormal="85" zoomScaleSheetLayoutView="100" workbookViewId="0">
      <pane ySplit="4" topLeftCell="A5" activePane="bottomLeft" state="frozen"/>
      <selection activeCell="A17" sqref="A17:L17"/>
      <selection pane="bottomLeft" activeCell="B1" sqref="B1:H1"/>
    </sheetView>
  </sheetViews>
  <sheetFormatPr defaultColWidth="8.88671875" defaultRowHeight="24" customHeight="1" x14ac:dyDescent="0.2"/>
  <cols>
    <col min="1" max="1" width="0" style="133" hidden="1" customWidth="1"/>
    <col min="2" max="2" width="5.44140625" style="133" customWidth="1"/>
    <col min="3" max="3" width="8.21875" style="133" customWidth="1"/>
    <col min="4" max="4" width="0.44140625" style="133" hidden="1" customWidth="1"/>
    <col min="5" max="5" width="13.109375" style="1633" customWidth="1"/>
    <col min="6" max="6" width="10.109375" style="133" customWidth="1"/>
    <col min="7" max="7" width="10.88671875" style="133" bestFit="1" customWidth="1"/>
    <col min="8" max="8" width="7.88671875" style="133" bestFit="1" customWidth="1"/>
    <col min="9" max="9" width="8.88671875" style="133" customWidth="1"/>
    <col min="10" max="14" width="5.77734375" style="133" customWidth="1"/>
    <col min="15" max="16" width="5.88671875" style="133" customWidth="1"/>
    <col min="17" max="17" width="5.77734375" style="133" customWidth="1"/>
    <col min="18" max="18" width="0" style="133" hidden="1" customWidth="1"/>
    <col min="19" max="19" width="7.88671875" style="133" customWidth="1"/>
    <col min="20" max="20" width="6.88671875" style="394" bestFit="1" customWidth="1"/>
    <col min="21" max="25" width="0" style="133" hidden="1" customWidth="1"/>
    <col min="26" max="26" width="6.109375" style="133" customWidth="1"/>
    <col min="27" max="44" width="0" style="133" hidden="1" customWidth="1"/>
    <col min="45" max="45" width="7.6640625" style="133" customWidth="1"/>
    <col min="46" max="16384" width="8.88671875" style="133"/>
  </cols>
  <sheetData>
    <row r="1" spans="1:47" ht="24" customHeight="1" x14ac:dyDescent="0.2">
      <c r="A1" s="135"/>
      <c r="B1" s="1942" t="s">
        <v>45</v>
      </c>
      <c r="C1" s="1942"/>
      <c r="D1" s="1942"/>
      <c r="E1" s="1943"/>
      <c r="F1" s="1942"/>
      <c r="G1" s="1942"/>
      <c r="H1" s="1942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944" t="s">
        <v>276</v>
      </c>
      <c r="U1" s="1944"/>
      <c r="V1" s="1944"/>
      <c r="W1" s="1944"/>
      <c r="X1" s="1944"/>
      <c r="Y1" s="1944"/>
      <c r="Z1" s="1944"/>
      <c r="AA1" s="1944"/>
      <c r="AB1" s="1944"/>
      <c r="AC1" s="1944"/>
      <c r="AD1" s="1944"/>
      <c r="AE1" s="1944"/>
      <c r="AF1" s="1944"/>
      <c r="AG1" s="1944"/>
      <c r="AH1" s="1944"/>
      <c r="AI1" s="1944"/>
      <c r="AJ1" s="1944"/>
      <c r="AK1" s="1944"/>
      <c r="AL1" s="1944"/>
      <c r="AM1" s="1944"/>
      <c r="AN1" s="1944"/>
      <c r="AO1" s="1944"/>
      <c r="AP1" s="1944"/>
      <c r="AQ1" s="1944"/>
      <c r="AR1" s="1944"/>
      <c r="AS1" s="1944"/>
    </row>
    <row r="2" spans="1:47" ht="24" customHeight="1" x14ac:dyDescent="0.2">
      <c r="A2" s="1899" t="s">
        <v>3</v>
      </c>
      <c r="B2" s="1940" t="s">
        <v>4</v>
      </c>
      <c r="C2" s="1940" t="s">
        <v>5</v>
      </c>
      <c r="D2" s="1940" t="s">
        <v>6</v>
      </c>
      <c r="E2" s="1940" t="s">
        <v>7</v>
      </c>
      <c r="F2" s="1940" t="s">
        <v>8</v>
      </c>
      <c r="G2" s="1940" t="s">
        <v>9</v>
      </c>
      <c r="H2" s="1940" t="s">
        <v>10</v>
      </c>
      <c r="I2" s="1940" t="s">
        <v>11</v>
      </c>
      <c r="J2" s="1940" t="s">
        <v>12</v>
      </c>
      <c r="K2" s="1940"/>
      <c r="L2" s="1940"/>
      <c r="M2" s="1940"/>
      <c r="N2" s="1940"/>
      <c r="O2" s="1940" t="s">
        <v>13</v>
      </c>
      <c r="P2" s="1940"/>
      <c r="Q2" s="1940"/>
      <c r="R2" s="1940"/>
      <c r="S2" s="1940" t="s">
        <v>14</v>
      </c>
      <c r="T2" s="1869" t="s">
        <v>15</v>
      </c>
      <c r="U2" s="1940" t="s">
        <v>16</v>
      </c>
      <c r="V2" s="1940"/>
      <c r="W2" s="1940"/>
      <c r="X2" s="1940"/>
      <c r="Y2" s="1940"/>
      <c r="Z2" s="1940"/>
      <c r="AA2" s="1940" t="s">
        <v>17</v>
      </c>
      <c r="AB2" s="1940"/>
      <c r="AC2" s="1940" t="s">
        <v>18</v>
      </c>
      <c r="AD2" s="1940"/>
      <c r="AE2" s="1940"/>
      <c r="AF2" s="1940"/>
      <c r="AG2" s="1940"/>
      <c r="AH2" s="1941"/>
      <c r="AI2" s="1940" t="s">
        <v>19</v>
      </c>
      <c r="AJ2" s="1941"/>
      <c r="AK2" s="1941"/>
      <c r="AL2" s="1941"/>
      <c r="AM2" s="1941"/>
      <c r="AN2" s="1941"/>
      <c r="AO2" s="1941"/>
      <c r="AP2" s="1941"/>
      <c r="AQ2" s="1941"/>
      <c r="AR2" s="1941"/>
      <c r="AS2" s="1940" t="s">
        <v>20</v>
      </c>
    </row>
    <row r="3" spans="1:47" ht="24" hidden="1" customHeight="1" x14ac:dyDescent="0.2">
      <c r="A3" s="1899"/>
      <c r="B3" s="1940"/>
      <c r="C3" s="1940"/>
      <c r="D3" s="1940"/>
      <c r="E3" s="1940"/>
      <c r="F3" s="1940"/>
      <c r="G3" s="1940"/>
      <c r="H3" s="1940"/>
      <c r="I3" s="1940"/>
      <c r="J3" s="1940" t="s">
        <v>21</v>
      </c>
      <c r="K3" s="1941"/>
      <c r="L3" s="1941"/>
      <c r="M3" s="1941"/>
      <c r="N3" s="1941"/>
      <c r="O3" s="1940" t="s">
        <v>22</v>
      </c>
      <c r="P3" s="1940" t="s">
        <v>23</v>
      </c>
      <c r="Q3" s="1940" t="s">
        <v>24</v>
      </c>
      <c r="R3" s="1940" t="s">
        <v>25</v>
      </c>
      <c r="S3" s="1940"/>
      <c r="T3" s="1869"/>
      <c r="U3" s="1940"/>
      <c r="V3" s="1940"/>
      <c r="W3" s="1940"/>
      <c r="X3" s="1940"/>
      <c r="Y3" s="1940"/>
      <c r="Z3" s="1940"/>
      <c r="AA3" s="1940" t="s">
        <v>26</v>
      </c>
      <c r="AB3" s="1940" t="s">
        <v>27</v>
      </c>
      <c r="AC3" s="1940" t="s">
        <v>28</v>
      </c>
      <c r="AD3" s="1940"/>
      <c r="AE3" s="1940" t="s">
        <v>29</v>
      </c>
      <c r="AF3" s="1941"/>
      <c r="AG3" s="1941"/>
      <c r="AH3" s="1941" t="s">
        <v>30</v>
      </c>
      <c r="AI3" s="1940" t="s">
        <v>31</v>
      </c>
      <c r="AJ3" s="1941"/>
      <c r="AK3" s="1941"/>
      <c r="AL3" s="1941"/>
      <c r="AM3" s="1941"/>
      <c r="AN3" s="1940" t="s">
        <v>32</v>
      </c>
      <c r="AO3" s="1941"/>
      <c r="AP3" s="1941"/>
      <c r="AQ3" s="1941"/>
      <c r="AR3" s="1941"/>
      <c r="AS3" s="1940"/>
    </row>
    <row r="4" spans="1:47" ht="24" hidden="1" customHeight="1" x14ac:dyDescent="0.2">
      <c r="A4" s="1899"/>
      <c r="B4" s="1940"/>
      <c r="C4" s="1940"/>
      <c r="D4" s="1940"/>
      <c r="E4" s="1940"/>
      <c r="F4" s="1940"/>
      <c r="G4" s="1940"/>
      <c r="H4" s="1940"/>
      <c r="I4" s="1940"/>
      <c r="J4" s="529" t="s">
        <v>33</v>
      </c>
      <c r="K4" s="529" t="s">
        <v>34</v>
      </c>
      <c r="L4" s="529" t="s">
        <v>35</v>
      </c>
      <c r="M4" s="529" t="s">
        <v>36</v>
      </c>
      <c r="N4" s="529" t="s">
        <v>37</v>
      </c>
      <c r="O4" s="1940"/>
      <c r="P4" s="1940"/>
      <c r="Q4" s="1940"/>
      <c r="R4" s="1940"/>
      <c r="S4" s="1940"/>
      <c r="T4" s="1869"/>
      <c r="U4" s="1940"/>
      <c r="V4" s="1940"/>
      <c r="W4" s="1940"/>
      <c r="X4" s="1940"/>
      <c r="Y4" s="1940"/>
      <c r="Z4" s="1940"/>
      <c r="AA4" s="1940"/>
      <c r="AB4" s="1940"/>
      <c r="AC4" s="529" t="s">
        <v>38</v>
      </c>
      <c r="AD4" s="529" t="s">
        <v>39</v>
      </c>
      <c r="AE4" s="529" t="s">
        <v>38</v>
      </c>
      <c r="AF4" s="529" t="s">
        <v>40</v>
      </c>
      <c r="AG4" s="529" t="s">
        <v>39</v>
      </c>
      <c r="AH4" s="1941"/>
      <c r="AI4" s="530" t="s">
        <v>41</v>
      </c>
      <c r="AJ4" s="529" t="s">
        <v>42</v>
      </c>
      <c r="AK4" s="529" t="s">
        <v>37</v>
      </c>
      <c r="AL4" s="529" t="s">
        <v>43</v>
      </c>
      <c r="AM4" s="529" t="s">
        <v>44</v>
      </c>
      <c r="AN4" s="529" t="s">
        <v>41</v>
      </c>
      <c r="AO4" s="529" t="s">
        <v>42</v>
      </c>
      <c r="AP4" s="529" t="s">
        <v>37</v>
      </c>
      <c r="AQ4" s="529" t="s">
        <v>43</v>
      </c>
      <c r="AR4" s="529" t="s">
        <v>44</v>
      </c>
      <c r="AS4" s="1940"/>
    </row>
    <row r="5" spans="1:47" s="1398" customFormat="1" ht="24" hidden="1" customHeight="1" x14ac:dyDescent="0.2">
      <c r="A5" s="578"/>
      <c r="B5" s="1362" t="s">
        <v>48</v>
      </c>
      <c r="C5" s="241" t="s">
        <v>1</v>
      </c>
      <c r="D5" s="241"/>
      <c r="E5" s="545">
        <f>COUNTA(E7:E137,E139:E253,E255:E306,E308:E370,E372:E409,E411:E441,E443:E503,E505:E565,E567:E1175,E1177:E1367,E1369:E1482,E1484:E1608,E1610:E1700,E1702:E1835,E1837:E2334,E2336:E2770,E2772:E2793)</f>
        <v>2771</v>
      </c>
      <c r="F5" s="545"/>
      <c r="G5" s="241">
        <f>SUM(G7:G137,G139:G253,G255:G306,G308:G370,G372:G409,G411:G441,G443:G503,G505:G565,G567:G1175,G1177:G1367,G1369:G1482,G1484:G1608,G1610:G1700,G1702:G1835,G1837:G2334,G2336:G2770,G2772:G2793)</f>
        <v>26816201.831</v>
      </c>
      <c r="H5" s="1083">
        <f>SUM(H7:H137,H139:H253,H255:H306,H308:H370,H372:H409,H411:H441,H443:H503,H505:H565,H567:H1175,H1177:H1367,H1369:H1482,H1484:H1608,H1610:H1700,H1702:H1835,H1837:H2334,H2336:H2770,H2772:H2793)</f>
        <v>775368.67</v>
      </c>
      <c r="I5" s="1083">
        <f>SUM(I7:I137,I139:I253,I255:I306,I308:I370,I372:I409,I411:I441,I443:I503,I505:I565,I567:I1175,I1177:I1367,I1369:I1482,I1484:I1608,I1610:I1700,I1702:I1835,I1837:I2334,I2336:I2770,I2772:I2793)</f>
        <v>2189390.0119999996</v>
      </c>
      <c r="J5" s="241"/>
      <c r="K5" s="241"/>
      <c r="L5" s="241"/>
      <c r="M5" s="241"/>
      <c r="N5" s="241"/>
      <c r="O5" s="241"/>
      <c r="P5" s="241"/>
      <c r="Q5" s="240"/>
      <c r="R5" s="240"/>
      <c r="S5" s="240"/>
      <c r="T5" s="240"/>
      <c r="U5" s="240"/>
      <c r="V5" s="240"/>
      <c r="W5" s="240"/>
      <c r="X5" s="240"/>
      <c r="Y5" s="240"/>
      <c r="Z5" s="241"/>
      <c r="AA5" s="241"/>
      <c r="AB5" s="241"/>
      <c r="AC5" s="582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8"/>
      <c r="AP5" s="248"/>
      <c r="AQ5" s="248"/>
      <c r="AR5" s="248"/>
      <c r="AS5" s="248"/>
      <c r="AU5" s="1652" t="s">
        <v>20795</v>
      </c>
    </row>
    <row r="6" spans="1:47" s="1398" customFormat="1" ht="24" hidden="1" customHeight="1" x14ac:dyDescent="0.2">
      <c r="A6" s="578"/>
      <c r="B6" s="1362" t="s">
        <v>56</v>
      </c>
      <c r="C6" s="1172" t="s">
        <v>2100</v>
      </c>
      <c r="D6" s="248"/>
      <c r="E6" s="545">
        <f>COUNTA(E7:E137)</f>
        <v>131</v>
      </c>
      <c r="F6" s="241"/>
      <c r="G6" s="241">
        <f>SUM(G7:G137)</f>
        <v>666356.18000000005</v>
      </c>
      <c r="H6" s="241">
        <f>SUM(H7:H137)</f>
        <v>39152.17</v>
      </c>
      <c r="I6" s="241">
        <f>SUM(I7:I137)</f>
        <v>319068.83</v>
      </c>
      <c r="J6" s="241"/>
      <c r="K6" s="241"/>
      <c r="L6" s="241"/>
      <c r="M6" s="241"/>
      <c r="N6" s="241"/>
      <c r="O6" s="248"/>
      <c r="P6" s="248"/>
      <c r="Q6" s="248"/>
      <c r="R6" s="248"/>
      <c r="S6" s="248"/>
      <c r="T6" s="236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U6" s="1652" t="s">
        <v>20756</v>
      </c>
    </row>
    <row r="7" spans="1:47" ht="24" hidden="1" customHeight="1" x14ac:dyDescent="0.2">
      <c r="A7" s="208"/>
      <c r="B7" s="448"/>
      <c r="C7" s="750" t="s">
        <v>8572</v>
      </c>
      <c r="D7" s="149" t="s">
        <v>15389</v>
      </c>
      <c r="E7" s="149" t="s">
        <v>15389</v>
      </c>
      <c r="F7" s="144" t="s">
        <v>2906</v>
      </c>
      <c r="G7" s="144">
        <v>584</v>
      </c>
      <c r="H7" s="144">
        <v>326</v>
      </c>
      <c r="I7" s="144">
        <v>2431</v>
      </c>
      <c r="J7" s="144"/>
      <c r="K7" s="144"/>
      <c r="L7" s="144"/>
      <c r="M7" s="144"/>
      <c r="N7" s="144">
        <v>438</v>
      </c>
      <c r="O7" s="301"/>
      <c r="P7" s="301"/>
      <c r="Q7" s="301"/>
      <c r="R7" s="301"/>
      <c r="S7" s="299"/>
      <c r="T7" s="299">
        <v>2015</v>
      </c>
      <c r="U7" s="301"/>
      <c r="V7" s="301"/>
      <c r="W7" s="301"/>
      <c r="X7" s="301"/>
      <c r="Y7" s="301"/>
      <c r="Z7" s="301">
        <v>592</v>
      </c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301"/>
      <c r="AP7" s="301"/>
      <c r="AQ7" s="301"/>
      <c r="AR7" s="301"/>
      <c r="AS7" s="301"/>
      <c r="AU7" s="1652" t="s">
        <v>20757</v>
      </c>
    </row>
    <row r="8" spans="1:47" ht="24" hidden="1" customHeight="1" x14ac:dyDescent="0.2">
      <c r="A8" s="208"/>
      <c r="B8" s="448"/>
      <c r="C8" s="750" t="s">
        <v>8572</v>
      </c>
      <c r="D8" s="149" t="s">
        <v>15390</v>
      </c>
      <c r="E8" s="149" t="s">
        <v>19608</v>
      </c>
      <c r="F8" s="144" t="s">
        <v>2906</v>
      </c>
      <c r="G8" s="144">
        <v>6351</v>
      </c>
      <c r="H8" s="250">
        <v>3440</v>
      </c>
      <c r="I8" s="250">
        <v>12127</v>
      </c>
      <c r="J8" s="144"/>
      <c r="K8" s="144"/>
      <c r="L8" s="144"/>
      <c r="M8" s="144"/>
      <c r="N8" s="144">
        <v>643.38</v>
      </c>
      <c r="O8" s="301"/>
      <c r="P8" s="301"/>
      <c r="Q8" s="301"/>
      <c r="R8" s="301"/>
      <c r="S8" s="299"/>
      <c r="T8" s="299">
        <v>2016</v>
      </c>
      <c r="U8" s="301" t="s">
        <v>15391</v>
      </c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  <c r="AS8" s="301" t="s">
        <v>15391</v>
      </c>
      <c r="AU8" s="1652" t="s">
        <v>20758</v>
      </c>
    </row>
    <row r="9" spans="1:47" ht="24" hidden="1" customHeight="1" x14ac:dyDescent="0.2">
      <c r="A9" s="208"/>
      <c r="B9" s="448"/>
      <c r="C9" s="750" t="s">
        <v>8572</v>
      </c>
      <c r="D9" s="149" t="s">
        <v>15392</v>
      </c>
      <c r="E9" s="149" t="s">
        <v>19609</v>
      </c>
      <c r="F9" s="144" t="s">
        <v>8572</v>
      </c>
      <c r="G9" s="144">
        <v>10004</v>
      </c>
      <c r="H9" s="144"/>
      <c r="I9" s="144"/>
      <c r="J9" s="144">
        <v>15</v>
      </c>
      <c r="K9" s="144">
        <v>20</v>
      </c>
      <c r="L9" s="144"/>
      <c r="M9" s="144"/>
      <c r="N9" s="144">
        <v>300</v>
      </c>
      <c r="O9" s="301"/>
      <c r="P9" s="301"/>
      <c r="Q9" s="301"/>
      <c r="R9" s="301"/>
      <c r="S9" s="299"/>
      <c r="T9" s="299">
        <v>2021</v>
      </c>
      <c r="U9" s="301"/>
      <c r="V9" s="301"/>
      <c r="W9" s="301"/>
      <c r="X9" s="301"/>
      <c r="Y9" s="301"/>
      <c r="Z9" s="301"/>
      <c r="AA9" s="301"/>
      <c r="AB9" s="301"/>
      <c r="AC9" s="301"/>
      <c r="AD9" s="301"/>
      <c r="AE9" s="301"/>
      <c r="AF9" s="301"/>
      <c r="AG9" s="301"/>
      <c r="AH9" s="301"/>
      <c r="AI9" s="301"/>
      <c r="AJ9" s="301"/>
      <c r="AK9" s="301"/>
      <c r="AL9" s="301"/>
      <c r="AM9" s="301"/>
      <c r="AN9" s="301"/>
      <c r="AO9" s="301"/>
      <c r="AP9" s="301"/>
      <c r="AQ9" s="301"/>
      <c r="AR9" s="301"/>
      <c r="AS9" s="301"/>
      <c r="AU9" s="1652" t="s">
        <v>20759</v>
      </c>
    </row>
    <row r="10" spans="1:47" ht="24" hidden="1" customHeight="1" x14ac:dyDescent="0.2">
      <c r="A10" s="208"/>
      <c r="B10" s="448"/>
      <c r="C10" s="750" t="s">
        <v>8568</v>
      </c>
      <c r="D10" s="301" t="s">
        <v>11998</v>
      </c>
      <c r="E10" s="149" t="s">
        <v>11999</v>
      </c>
      <c r="F10" s="144" t="s">
        <v>14220</v>
      </c>
      <c r="G10" s="144">
        <v>935</v>
      </c>
      <c r="H10" s="144"/>
      <c r="I10" s="144">
        <v>935</v>
      </c>
      <c r="J10" s="144">
        <v>22</v>
      </c>
      <c r="K10" s="144">
        <v>43</v>
      </c>
      <c r="L10" s="144"/>
      <c r="M10" s="144"/>
      <c r="N10" s="144"/>
      <c r="O10" s="301"/>
      <c r="P10" s="301"/>
      <c r="Q10" s="301"/>
      <c r="R10" s="301"/>
      <c r="S10" s="301"/>
      <c r="T10" s="299">
        <v>2017</v>
      </c>
      <c r="U10" s="301"/>
      <c r="V10" s="301"/>
      <c r="W10" s="301"/>
      <c r="X10" s="301"/>
      <c r="Y10" s="301"/>
      <c r="Z10" s="301">
        <v>126</v>
      </c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U10" s="1652" t="s">
        <v>20761</v>
      </c>
    </row>
    <row r="11" spans="1:47" ht="24" hidden="1" customHeight="1" x14ac:dyDescent="0.2">
      <c r="A11" s="208"/>
      <c r="B11" s="448"/>
      <c r="C11" s="750" t="s">
        <v>8568</v>
      </c>
      <c r="D11" s="301" t="s">
        <v>11804</v>
      </c>
      <c r="E11" s="149" t="s">
        <v>19610</v>
      </c>
      <c r="F11" s="144" t="s">
        <v>8582</v>
      </c>
      <c r="G11" s="144"/>
      <c r="H11" s="144">
        <v>560</v>
      </c>
      <c r="I11" s="144"/>
      <c r="J11" s="144">
        <v>20</v>
      </c>
      <c r="K11" s="144">
        <v>28</v>
      </c>
      <c r="L11" s="144"/>
      <c r="M11" s="144"/>
      <c r="N11" s="144">
        <v>560</v>
      </c>
      <c r="O11" s="301"/>
      <c r="P11" s="301"/>
      <c r="Q11" s="301"/>
      <c r="R11" s="301"/>
      <c r="S11" s="301"/>
      <c r="T11" s="299">
        <v>2009</v>
      </c>
      <c r="U11" s="301"/>
      <c r="V11" s="301"/>
      <c r="W11" s="301"/>
      <c r="X11" s="301"/>
      <c r="Y11" s="301"/>
      <c r="Z11" s="301"/>
      <c r="AA11" s="301"/>
      <c r="AB11" s="301"/>
      <c r="AC11" s="301"/>
      <c r="AD11" s="301"/>
      <c r="AE11" s="301"/>
      <c r="AF11" s="301"/>
      <c r="AG11" s="301"/>
      <c r="AH11" s="301"/>
      <c r="AI11" s="301"/>
      <c r="AJ11" s="301"/>
      <c r="AK11" s="301"/>
      <c r="AL11" s="301"/>
      <c r="AM11" s="301"/>
      <c r="AN11" s="301"/>
      <c r="AO11" s="301"/>
      <c r="AP11" s="301"/>
      <c r="AQ11" s="301"/>
      <c r="AR11" s="301"/>
      <c r="AS11" s="301"/>
      <c r="AU11" s="1652" t="s">
        <v>20760</v>
      </c>
    </row>
    <row r="12" spans="1:47" ht="24" hidden="1" customHeight="1" x14ac:dyDescent="0.2">
      <c r="A12" s="208"/>
      <c r="B12" s="448"/>
      <c r="C12" s="750" t="s">
        <v>8568</v>
      </c>
      <c r="D12" s="301" t="s">
        <v>11804</v>
      </c>
      <c r="E12" s="149" t="s">
        <v>19611</v>
      </c>
      <c r="F12" s="144" t="s">
        <v>8582</v>
      </c>
      <c r="G12" s="144">
        <v>1108</v>
      </c>
      <c r="H12" s="144"/>
      <c r="I12" s="144"/>
      <c r="J12" s="144">
        <v>35</v>
      </c>
      <c r="K12" s="144">
        <v>32</v>
      </c>
      <c r="L12" s="144"/>
      <c r="M12" s="144"/>
      <c r="N12" s="144">
        <v>1108</v>
      </c>
      <c r="O12" s="301"/>
      <c r="P12" s="301"/>
      <c r="Q12" s="301"/>
      <c r="R12" s="301"/>
      <c r="S12" s="301"/>
      <c r="T12" s="299">
        <v>1993</v>
      </c>
      <c r="U12" s="301"/>
      <c r="V12" s="301"/>
      <c r="W12" s="301"/>
      <c r="X12" s="301"/>
      <c r="Y12" s="301"/>
      <c r="Z12" s="301">
        <v>200</v>
      </c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1"/>
      <c r="AU12" s="1652" t="s">
        <v>20762</v>
      </c>
    </row>
    <row r="13" spans="1:47" ht="24" hidden="1" customHeight="1" x14ac:dyDescent="0.2">
      <c r="A13" s="208"/>
      <c r="B13" s="448"/>
      <c r="C13" s="750" t="s">
        <v>8568</v>
      </c>
      <c r="D13" s="301" t="s">
        <v>11804</v>
      </c>
      <c r="E13" s="149" t="s">
        <v>19612</v>
      </c>
      <c r="F13" s="144" t="s">
        <v>8582</v>
      </c>
      <c r="G13" s="144">
        <v>860</v>
      </c>
      <c r="H13" s="144"/>
      <c r="I13" s="144"/>
      <c r="J13" s="144">
        <v>21</v>
      </c>
      <c r="K13" s="144">
        <v>41</v>
      </c>
      <c r="L13" s="144"/>
      <c r="M13" s="144"/>
      <c r="N13" s="144">
        <v>860</v>
      </c>
      <c r="O13" s="301"/>
      <c r="P13" s="301"/>
      <c r="Q13" s="301"/>
      <c r="R13" s="301"/>
      <c r="S13" s="301"/>
      <c r="T13" s="299">
        <v>2017</v>
      </c>
      <c r="U13" s="301"/>
      <c r="V13" s="301"/>
      <c r="W13" s="301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301"/>
      <c r="AL13" s="301"/>
      <c r="AM13" s="301"/>
      <c r="AN13" s="301"/>
      <c r="AO13" s="301"/>
      <c r="AP13" s="301"/>
      <c r="AQ13" s="301"/>
      <c r="AR13" s="301"/>
      <c r="AS13" s="301"/>
      <c r="AU13" s="1652" t="s">
        <v>20763</v>
      </c>
    </row>
    <row r="14" spans="1:47" ht="24" hidden="1" customHeight="1" x14ac:dyDescent="0.2">
      <c r="A14" s="208"/>
      <c r="B14" s="448"/>
      <c r="C14" s="750" t="s">
        <v>16558</v>
      </c>
      <c r="D14" s="138"/>
      <c r="E14" s="149" t="s">
        <v>19613</v>
      </c>
      <c r="F14" s="144" t="s">
        <v>17940</v>
      </c>
      <c r="G14" s="144">
        <v>164</v>
      </c>
      <c r="H14" s="144">
        <v>97</v>
      </c>
      <c r="I14" s="144">
        <v>164</v>
      </c>
      <c r="J14" s="144"/>
      <c r="K14" s="138"/>
      <c r="L14" s="138"/>
      <c r="M14" s="138"/>
      <c r="N14" s="138"/>
      <c r="O14" s="138"/>
      <c r="P14" s="138"/>
      <c r="Q14" s="138"/>
      <c r="R14" s="138"/>
      <c r="S14" s="138"/>
      <c r="T14" s="136">
        <v>1999</v>
      </c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U14" s="1652" t="s">
        <v>20764</v>
      </c>
    </row>
    <row r="15" spans="1:47" ht="24" hidden="1" customHeight="1" x14ac:dyDescent="0.2">
      <c r="A15" s="208"/>
      <c r="B15" s="448"/>
      <c r="C15" s="750" t="s">
        <v>962</v>
      </c>
      <c r="D15" s="301" t="s">
        <v>12000</v>
      </c>
      <c r="E15" s="149" t="s">
        <v>19614</v>
      </c>
      <c r="F15" s="144" t="s">
        <v>962</v>
      </c>
      <c r="G15" s="144">
        <v>1188</v>
      </c>
      <c r="H15" s="144"/>
      <c r="I15" s="144"/>
      <c r="J15" s="144">
        <v>33</v>
      </c>
      <c r="K15" s="144">
        <v>36</v>
      </c>
      <c r="L15" s="144"/>
      <c r="M15" s="144"/>
      <c r="N15" s="144">
        <v>1188</v>
      </c>
      <c r="O15" s="301"/>
      <c r="P15" s="301"/>
      <c r="Q15" s="301"/>
      <c r="R15" s="301"/>
      <c r="S15" s="301"/>
      <c r="T15" s="299">
        <v>2008</v>
      </c>
      <c r="U15" s="301"/>
      <c r="V15" s="301"/>
      <c r="W15" s="301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  <c r="AM15" s="301"/>
      <c r="AN15" s="301"/>
      <c r="AO15" s="301"/>
      <c r="AP15" s="301"/>
      <c r="AQ15" s="301"/>
      <c r="AR15" s="301"/>
      <c r="AS15" s="301" t="s">
        <v>792</v>
      </c>
      <c r="AU15" s="1652" t="s">
        <v>20765</v>
      </c>
    </row>
    <row r="16" spans="1:47" ht="24" hidden="1" customHeight="1" x14ac:dyDescent="0.2">
      <c r="A16" s="208"/>
      <c r="B16" s="448"/>
      <c r="C16" s="750" t="s">
        <v>962</v>
      </c>
      <c r="D16" s="301" t="s">
        <v>12000</v>
      </c>
      <c r="E16" s="149" t="s">
        <v>19615</v>
      </c>
      <c r="F16" s="144" t="s">
        <v>962</v>
      </c>
      <c r="G16" s="144">
        <v>750</v>
      </c>
      <c r="H16" s="144"/>
      <c r="I16" s="144"/>
      <c r="J16" s="144">
        <v>30</v>
      </c>
      <c r="K16" s="144">
        <v>25</v>
      </c>
      <c r="L16" s="144"/>
      <c r="M16" s="144"/>
      <c r="N16" s="144">
        <v>750</v>
      </c>
      <c r="O16" s="301"/>
      <c r="P16" s="301"/>
      <c r="Q16" s="301"/>
      <c r="R16" s="301"/>
      <c r="S16" s="301"/>
      <c r="T16" s="299">
        <v>1999</v>
      </c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  <c r="AN16" s="301"/>
      <c r="AO16" s="301"/>
      <c r="AP16" s="301"/>
      <c r="AQ16" s="301"/>
      <c r="AR16" s="301"/>
      <c r="AS16" s="301"/>
      <c r="AU16" s="1652" t="s">
        <v>20766</v>
      </c>
    </row>
    <row r="17" spans="1:47" ht="24" hidden="1" customHeight="1" x14ac:dyDescent="0.2">
      <c r="A17" s="208"/>
      <c r="B17" s="448"/>
      <c r="C17" s="750" t="s">
        <v>962</v>
      </c>
      <c r="D17" s="301" t="s">
        <v>12000</v>
      </c>
      <c r="E17" s="149" t="s">
        <v>19616</v>
      </c>
      <c r="F17" s="144" t="s">
        <v>962</v>
      </c>
      <c r="G17" s="144">
        <v>1110</v>
      </c>
      <c r="H17" s="144"/>
      <c r="I17" s="144"/>
      <c r="J17" s="144">
        <v>37</v>
      </c>
      <c r="K17" s="144">
        <v>30</v>
      </c>
      <c r="L17" s="144"/>
      <c r="M17" s="144"/>
      <c r="N17" s="144">
        <v>1110</v>
      </c>
      <c r="O17" s="301"/>
      <c r="P17" s="301"/>
      <c r="Q17" s="301"/>
      <c r="R17" s="301"/>
      <c r="S17" s="301"/>
      <c r="T17" s="299">
        <v>1999</v>
      </c>
      <c r="U17" s="301"/>
      <c r="V17" s="301"/>
      <c r="W17" s="301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AQ17" s="301"/>
      <c r="AR17" s="301"/>
      <c r="AS17" s="301"/>
      <c r="AU17" s="1652" t="s">
        <v>20767</v>
      </c>
    </row>
    <row r="18" spans="1:47" ht="24" hidden="1" customHeight="1" x14ac:dyDescent="0.2">
      <c r="A18" s="208"/>
      <c r="B18" s="448"/>
      <c r="C18" s="750" t="s">
        <v>962</v>
      </c>
      <c r="D18" s="301"/>
      <c r="E18" s="149" t="s">
        <v>19617</v>
      </c>
      <c r="F18" s="144" t="s">
        <v>962</v>
      </c>
      <c r="G18" s="144">
        <v>375</v>
      </c>
      <c r="H18" s="144"/>
      <c r="I18" s="144"/>
      <c r="J18" s="144">
        <v>15</v>
      </c>
      <c r="K18" s="144">
        <v>25</v>
      </c>
      <c r="L18" s="144"/>
      <c r="M18" s="144"/>
      <c r="N18" s="144">
        <v>375</v>
      </c>
      <c r="O18" s="301"/>
      <c r="P18" s="301"/>
      <c r="Q18" s="301"/>
      <c r="R18" s="301"/>
      <c r="S18" s="301"/>
      <c r="T18" s="299">
        <v>2017</v>
      </c>
      <c r="U18" s="301"/>
      <c r="V18" s="301"/>
      <c r="W18" s="301"/>
      <c r="X18" s="301"/>
      <c r="Y18" s="301"/>
      <c r="Z18" s="301"/>
      <c r="AA18" s="301"/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  <c r="AM18" s="301"/>
      <c r="AN18" s="301"/>
      <c r="AO18" s="301"/>
      <c r="AP18" s="301"/>
      <c r="AQ18" s="301"/>
      <c r="AR18" s="301"/>
      <c r="AS18" s="301" t="s">
        <v>15393</v>
      </c>
      <c r="AU18" s="1652" t="s">
        <v>20768</v>
      </c>
    </row>
    <row r="19" spans="1:47" ht="24" hidden="1" customHeight="1" x14ac:dyDescent="0.2">
      <c r="A19" s="208"/>
      <c r="B19" s="448"/>
      <c r="C19" s="750" t="s">
        <v>962</v>
      </c>
      <c r="D19" s="301"/>
      <c r="E19" s="149" t="s">
        <v>19618</v>
      </c>
      <c r="F19" s="144" t="s">
        <v>962</v>
      </c>
      <c r="G19" s="144">
        <v>558</v>
      </c>
      <c r="H19" s="144"/>
      <c r="I19" s="144"/>
      <c r="J19" s="144">
        <v>18</v>
      </c>
      <c r="K19" s="144">
        <v>31</v>
      </c>
      <c r="L19" s="144"/>
      <c r="M19" s="144"/>
      <c r="N19" s="144">
        <v>558</v>
      </c>
      <c r="O19" s="301"/>
      <c r="P19" s="301"/>
      <c r="Q19" s="301"/>
      <c r="R19" s="301"/>
      <c r="S19" s="301"/>
      <c r="T19" s="299">
        <v>2015</v>
      </c>
      <c r="U19" s="301"/>
      <c r="V19" s="301"/>
      <c r="W19" s="301"/>
      <c r="X19" s="301"/>
      <c r="Y19" s="301"/>
      <c r="Z19" s="301"/>
      <c r="AA19" s="301"/>
      <c r="AB19" s="301"/>
      <c r="AC19" s="301"/>
      <c r="AD19" s="301"/>
      <c r="AE19" s="301"/>
      <c r="AF19" s="301"/>
      <c r="AG19" s="301"/>
      <c r="AH19" s="301"/>
      <c r="AI19" s="301"/>
      <c r="AJ19" s="301"/>
      <c r="AK19" s="301"/>
      <c r="AL19" s="301"/>
      <c r="AM19" s="301"/>
      <c r="AN19" s="301"/>
      <c r="AO19" s="301"/>
      <c r="AP19" s="301"/>
      <c r="AQ19" s="301"/>
      <c r="AR19" s="301"/>
      <c r="AS19" s="301" t="s">
        <v>15394</v>
      </c>
      <c r="AU19" s="1653" t="s">
        <v>20769</v>
      </c>
    </row>
    <row r="20" spans="1:47" ht="24" hidden="1" customHeight="1" x14ac:dyDescent="0.2">
      <c r="A20" s="208"/>
      <c r="B20" s="448"/>
      <c r="C20" s="750" t="s">
        <v>962</v>
      </c>
      <c r="D20" s="301"/>
      <c r="E20" s="149" t="s">
        <v>19619</v>
      </c>
      <c r="F20" s="144" t="s">
        <v>962</v>
      </c>
      <c r="G20" s="144">
        <v>820</v>
      </c>
      <c r="H20" s="144"/>
      <c r="I20" s="144"/>
      <c r="J20" s="144">
        <v>20</v>
      </c>
      <c r="K20" s="144">
        <v>41</v>
      </c>
      <c r="L20" s="144"/>
      <c r="M20" s="144"/>
      <c r="N20" s="144">
        <v>821</v>
      </c>
      <c r="O20" s="301"/>
      <c r="P20" s="301"/>
      <c r="Q20" s="301"/>
      <c r="R20" s="301"/>
      <c r="S20" s="301"/>
      <c r="T20" s="299">
        <v>2012</v>
      </c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  <c r="AM20" s="301"/>
      <c r="AN20" s="301"/>
      <c r="AO20" s="301"/>
      <c r="AP20" s="301"/>
      <c r="AQ20" s="301"/>
      <c r="AR20" s="301"/>
      <c r="AS20" s="301" t="s">
        <v>792</v>
      </c>
      <c r="AU20" s="1653" t="s">
        <v>20770</v>
      </c>
    </row>
    <row r="21" spans="1:47" ht="24" hidden="1" customHeight="1" x14ac:dyDescent="0.2">
      <c r="A21" s="208"/>
      <c r="B21" s="448"/>
      <c r="C21" s="750" t="s">
        <v>962</v>
      </c>
      <c r="D21" s="301"/>
      <c r="E21" s="149" t="s">
        <v>19620</v>
      </c>
      <c r="F21" s="144" t="s">
        <v>962</v>
      </c>
      <c r="G21" s="144">
        <v>1606</v>
      </c>
      <c r="H21" s="144"/>
      <c r="I21" s="144"/>
      <c r="J21" s="144">
        <v>22</v>
      </c>
      <c r="K21" s="144">
        <v>73</v>
      </c>
      <c r="L21" s="144"/>
      <c r="M21" s="144"/>
      <c r="N21" s="144">
        <v>1606</v>
      </c>
      <c r="O21" s="301"/>
      <c r="P21" s="301"/>
      <c r="Q21" s="301"/>
      <c r="R21" s="301"/>
      <c r="S21" s="301"/>
      <c r="T21" s="299">
        <v>2012</v>
      </c>
      <c r="U21" s="301"/>
      <c r="V21" s="301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1"/>
      <c r="AP21" s="301"/>
      <c r="AQ21" s="301"/>
      <c r="AR21" s="301"/>
      <c r="AS21" s="301" t="s">
        <v>15395</v>
      </c>
    </row>
    <row r="22" spans="1:47" ht="24" hidden="1" customHeight="1" x14ac:dyDescent="0.2">
      <c r="A22" s="208"/>
      <c r="B22" s="448"/>
      <c r="C22" s="750" t="s">
        <v>962</v>
      </c>
      <c r="D22" s="301"/>
      <c r="E22" s="149" t="s">
        <v>19621</v>
      </c>
      <c r="F22" s="144" t="s">
        <v>16566</v>
      </c>
      <c r="G22" s="144">
        <v>7700</v>
      </c>
      <c r="H22" s="144"/>
      <c r="I22" s="144"/>
      <c r="J22" s="144"/>
      <c r="K22" s="144"/>
      <c r="L22" s="144"/>
      <c r="M22" s="144"/>
      <c r="N22" s="144">
        <v>7700</v>
      </c>
      <c r="O22" s="301"/>
      <c r="P22" s="301"/>
      <c r="Q22" s="301"/>
      <c r="R22" s="301"/>
      <c r="S22" s="301"/>
      <c r="T22" s="299">
        <v>2021</v>
      </c>
      <c r="U22" s="301"/>
      <c r="V22" s="301"/>
      <c r="W22" s="301"/>
      <c r="X22" s="301"/>
      <c r="Y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 t="s">
        <v>16708</v>
      </c>
    </row>
    <row r="23" spans="1:47" ht="24" hidden="1" customHeight="1" x14ac:dyDescent="0.2">
      <c r="A23" s="208"/>
      <c r="B23" s="448"/>
      <c r="C23" s="750" t="s">
        <v>962</v>
      </c>
      <c r="D23" s="301"/>
      <c r="E23" s="149" t="s">
        <v>19622</v>
      </c>
      <c r="F23" s="144" t="s">
        <v>16566</v>
      </c>
      <c r="G23" s="144">
        <v>377</v>
      </c>
      <c r="H23" s="144"/>
      <c r="I23" s="144"/>
      <c r="J23" s="144"/>
      <c r="K23" s="144"/>
      <c r="L23" s="144"/>
      <c r="M23" s="144"/>
      <c r="N23" s="144">
        <v>377</v>
      </c>
      <c r="O23" s="301"/>
      <c r="P23" s="301"/>
      <c r="Q23" s="301"/>
      <c r="R23" s="301"/>
      <c r="S23" s="301"/>
      <c r="T23" s="299">
        <v>2017</v>
      </c>
      <c r="U23" s="301"/>
      <c r="V23" s="301"/>
      <c r="W23" s="301"/>
      <c r="X23" s="301"/>
      <c r="Y23" s="301"/>
      <c r="Z23" s="301"/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 t="s">
        <v>16708</v>
      </c>
    </row>
    <row r="24" spans="1:47" ht="24" hidden="1" customHeight="1" x14ac:dyDescent="0.2">
      <c r="A24" s="208"/>
      <c r="B24" s="448"/>
      <c r="C24" s="750" t="s">
        <v>962</v>
      </c>
      <c r="D24" s="301"/>
      <c r="E24" s="149" t="s">
        <v>19623</v>
      </c>
      <c r="F24" s="144" t="s">
        <v>8567</v>
      </c>
      <c r="G24" s="144">
        <v>800</v>
      </c>
      <c r="H24" s="144"/>
      <c r="I24" s="144">
        <v>800</v>
      </c>
      <c r="J24" s="144">
        <v>20</v>
      </c>
      <c r="K24" s="144">
        <v>40</v>
      </c>
      <c r="L24" s="144"/>
      <c r="M24" s="144"/>
      <c r="N24" s="144">
        <v>800</v>
      </c>
      <c r="O24" s="301"/>
      <c r="P24" s="301"/>
      <c r="Q24" s="301"/>
      <c r="R24" s="301"/>
      <c r="S24" s="301"/>
      <c r="T24" s="299">
        <v>2008</v>
      </c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301"/>
      <c r="AF24" s="301"/>
      <c r="AG24" s="301"/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</row>
    <row r="25" spans="1:47" ht="24" hidden="1" customHeight="1" x14ac:dyDescent="0.2">
      <c r="A25" s="208"/>
      <c r="B25" s="448"/>
      <c r="C25" s="750" t="s">
        <v>16566</v>
      </c>
      <c r="D25" s="138"/>
      <c r="E25" s="149" t="s">
        <v>19624</v>
      </c>
      <c r="F25" s="144" t="s">
        <v>16566</v>
      </c>
      <c r="G25" s="144">
        <v>16132</v>
      </c>
      <c r="H25" s="144"/>
      <c r="I25" s="144">
        <v>750</v>
      </c>
      <c r="J25" s="144"/>
      <c r="K25" s="138"/>
      <c r="L25" s="138"/>
      <c r="M25" s="138"/>
      <c r="N25" s="138"/>
      <c r="O25" s="138"/>
      <c r="P25" s="138"/>
      <c r="Q25" s="138"/>
      <c r="R25" s="138"/>
      <c r="S25" s="138"/>
      <c r="T25" s="136">
        <v>1999</v>
      </c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</row>
    <row r="26" spans="1:47" ht="24" hidden="1" customHeight="1" x14ac:dyDescent="0.2">
      <c r="A26" s="208"/>
      <c r="B26" s="448"/>
      <c r="C26" s="750" t="s">
        <v>16566</v>
      </c>
      <c r="D26" s="138"/>
      <c r="E26" s="149" t="s">
        <v>19625</v>
      </c>
      <c r="F26" s="144" t="s">
        <v>16566</v>
      </c>
      <c r="G26" s="144">
        <v>14687</v>
      </c>
      <c r="H26" s="144"/>
      <c r="I26" s="144">
        <v>7700</v>
      </c>
      <c r="J26" s="144"/>
      <c r="K26" s="138"/>
      <c r="L26" s="138"/>
      <c r="M26" s="138"/>
      <c r="N26" s="138"/>
      <c r="O26" s="138"/>
      <c r="P26" s="138"/>
      <c r="Q26" s="138"/>
      <c r="R26" s="138"/>
      <c r="S26" s="138"/>
      <c r="T26" s="145">
        <v>2021</v>
      </c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</row>
    <row r="27" spans="1:47" ht="24" hidden="1" customHeight="1" x14ac:dyDescent="0.2">
      <c r="A27" s="208"/>
      <c r="B27" s="448"/>
      <c r="C27" s="750" t="s">
        <v>16566</v>
      </c>
      <c r="D27" s="138"/>
      <c r="E27" s="149" t="s">
        <v>20727</v>
      </c>
      <c r="F27" s="144" t="s">
        <v>16566</v>
      </c>
      <c r="G27" s="144">
        <v>14687</v>
      </c>
      <c r="H27" s="144"/>
      <c r="I27" s="144">
        <v>396</v>
      </c>
      <c r="J27" s="144"/>
      <c r="K27" s="138"/>
      <c r="L27" s="138"/>
      <c r="M27" s="138"/>
      <c r="N27" s="138"/>
      <c r="O27" s="138"/>
      <c r="P27" s="138"/>
      <c r="Q27" s="138"/>
      <c r="R27" s="138"/>
      <c r="S27" s="138"/>
      <c r="T27" s="145">
        <v>2003</v>
      </c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 t="s">
        <v>15459</v>
      </c>
    </row>
    <row r="28" spans="1:47" ht="24" hidden="1" customHeight="1" x14ac:dyDescent="0.2">
      <c r="A28" s="208"/>
      <c r="B28" s="448"/>
      <c r="C28" s="750" t="s">
        <v>16566</v>
      </c>
      <c r="D28" s="138"/>
      <c r="E28" s="149" t="s">
        <v>19626</v>
      </c>
      <c r="F28" s="144" t="s">
        <v>17941</v>
      </c>
      <c r="G28" s="144">
        <v>600</v>
      </c>
      <c r="H28" s="144"/>
      <c r="I28" s="144">
        <v>600</v>
      </c>
      <c r="J28" s="144"/>
      <c r="K28" s="138"/>
      <c r="L28" s="138"/>
      <c r="M28" s="138"/>
      <c r="N28" s="138"/>
      <c r="O28" s="138"/>
      <c r="P28" s="138"/>
      <c r="Q28" s="138"/>
      <c r="R28" s="138"/>
      <c r="S28" s="138"/>
      <c r="T28" s="145">
        <v>2006</v>
      </c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</row>
    <row r="29" spans="1:47" ht="24" hidden="1" customHeight="1" x14ac:dyDescent="0.2">
      <c r="A29" s="208"/>
      <c r="B29" s="448"/>
      <c r="C29" s="750" t="s">
        <v>8591</v>
      </c>
      <c r="D29" s="301"/>
      <c r="E29" s="149" t="s">
        <v>19627</v>
      </c>
      <c r="F29" s="144" t="s">
        <v>8593</v>
      </c>
      <c r="G29" s="144">
        <v>6125</v>
      </c>
      <c r="H29" s="144"/>
      <c r="I29" s="144">
        <v>6125</v>
      </c>
      <c r="J29" s="144">
        <v>24.5</v>
      </c>
      <c r="K29" s="144">
        <v>250</v>
      </c>
      <c r="L29" s="144"/>
      <c r="M29" s="144"/>
      <c r="N29" s="144">
        <v>6125</v>
      </c>
      <c r="O29" s="301"/>
      <c r="P29" s="301"/>
      <c r="Q29" s="301"/>
      <c r="R29" s="301"/>
      <c r="S29" s="301"/>
      <c r="T29" s="145">
        <v>2020</v>
      </c>
      <c r="U29" s="301"/>
      <c r="V29" s="301"/>
      <c r="W29" s="301"/>
      <c r="X29" s="301"/>
      <c r="Y29" s="301"/>
      <c r="Z29" s="301">
        <v>567</v>
      </c>
      <c r="AA29" s="301"/>
      <c r="AB29" s="301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  <c r="AM29" s="301"/>
      <c r="AN29" s="301"/>
      <c r="AO29" s="301"/>
      <c r="AP29" s="301"/>
      <c r="AQ29" s="301"/>
      <c r="AR29" s="301"/>
      <c r="AS29" s="301"/>
    </row>
    <row r="30" spans="1:47" ht="24" hidden="1" customHeight="1" x14ac:dyDescent="0.2">
      <c r="A30" s="208"/>
      <c r="B30" s="448"/>
      <c r="C30" s="750" t="s">
        <v>8591</v>
      </c>
      <c r="D30" s="301" t="s">
        <v>11804</v>
      </c>
      <c r="E30" s="149" t="s">
        <v>19628</v>
      </c>
      <c r="F30" s="144" t="s">
        <v>8593</v>
      </c>
      <c r="G30" s="144">
        <v>1088</v>
      </c>
      <c r="H30" s="144"/>
      <c r="I30" s="144">
        <v>1088</v>
      </c>
      <c r="J30" s="144">
        <v>17</v>
      </c>
      <c r="K30" s="144">
        <v>32</v>
      </c>
      <c r="L30" s="144"/>
      <c r="M30" s="144"/>
      <c r="N30" s="144">
        <v>544</v>
      </c>
      <c r="O30" s="301"/>
      <c r="P30" s="301"/>
      <c r="Q30" s="301"/>
      <c r="R30" s="301"/>
      <c r="S30" s="301"/>
      <c r="T30" s="145">
        <v>2019</v>
      </c>
      <c r="U30" s="301"/>
      <c r="V30" s="301"/>
      <c r="W30" s="301"/>
      <c r="X30" s="301"/>
      <c r="Y30" s="301"/>
      <c r="Z30" s="301">
        <v>277</v>
      </c>
      <c r="AA30" s="301"/>
      <c r="AB30" s="301"/>
      <c r="AC30" s="301"/>
      <c r="AD30" s="301"/>
      <c r="AE30" s="301"/>
      <c r="AF30" s="301"/>
      <c r="AG30" s="301"/>
      <c r="AH30" s="301"/>
      <c r="AI30" s="301"/>
      <c r="AJ30" s="301"/>
      <c r="AK30" s="301"/>
      <c r="AL30" s="301"/>
      <c r="AM30" s="301"/>
      <c r="AN30" s="301"/>
      <c r="AO30" s="301"/>
      <c r="AP30" s="301"/>
      <c r="AQ30" s="301"/>
      <c r="AR30" s="301"/>
      <c r="AS30" s="301"/>
    </row>
    <row r="31" spans="1:47" ht="24" hidden="1" customHeight="1" x14ac:dyDescent="0.2">
      <c r="A31" s="208"/>
      <c r="B31" s="448"/>
      <c r="C31" s="750" t="s">
        <v>8591</v>
      </c>
      <c r="D31" s="301"/>
      <c r="E31" s="149" t="s">
        <v>19629</v>
      </c>
      <c r="F31" s="144" t="s">
        <v>8593</v>
      </c>
      <c r="G31" s="144">
        <v>800</v>
      </c>
      <c r="H31" s="144"/>
      <c r="I31" s="144">
        <v>800</v>
      </c>
      <c r="J31" s="144">
        <v>38</v>
      </c>
      <c r="K31" s="144">
        <v>18</v>
      </c>
      <c r="L31" s="144"/>
      <c r="M31" s="144"/>
      <c r="N31" s="144">
        <v>684</v>
      </c>
      <c r="O31" s="301"/>
      <c r="P31" s="301"/>
      <c r="Q31" s="301"/>
      <c r="R31" s="301"/>
      <c r="S31" s="301"/>
      <c r="T31" s="145">
        <v>2020</v>
      </c>
      <c r="U31" s="301"/>
      <c r="V31" s="301"/>
      <c r="W31" s="301"/>
      <c r="X31" s="301"/>
      <c r="Y31" s="301"/>
      <c r="Z31" s="301">
        <v>236</v>
      </c>
      <c r="AA31" s="301"/>
      <c r="AB31" s="301"/>
      <c r="AC31" s="301"/>
      <c r="AD31" s="301"/>
      <c r="AE31" s="301"/>
      <c r="AF31" s="301"/>
      <c r="AG31" s="301"/>
      <c r="AH31" s="301"/>
      <c r="AI31" s="301"/>
      <c r="AJ31" s="301"/>
      <c r="AK31" s="301"/>
      <c r="AL31" s="301"/>
      <c r="AM31" s="301"/>
      <c r="AN31" s="301"/>
      <c r="AO31" s="301"/>
      <c r="AP31" s="301"/>
      <c r="AQ31" s="301"/>
      <c r="AR31" s="301"/>
      <c r="AS31" s="301"/>
    </row>
    <row r="32" spans="1:47" ht="24" hidden="1" customHeight="1" x14ac:dyDescent="0.2">
      <c r="A32" s="208"/>
      <c r="B32" s="448"/>
      <c r="C32" s="750" t="s">
        <v>8591</v>
      </c>
      <c r="D32" s="301" t="s">
        <v>11804</v>
      </c>
      <c r="E32" s="149" t="s">
        <v>19630</v>
      </c>
      <c r="F32" s="144" t="s">
        <v>8593</v>
      </c>
      <c r="G32" s="144">
        <v>940</v>
      </c>
      <c r="H32" s="144"/>
      <c r="I32" s="144">
        <v>940</v>
      </c>
      <c r="J32" s="144">
        <v>40</v>
      </c>
      <c r="K32" s="144">
        <v>20</v>
      </c>
      <c r="L32" s="144"/>
      <c r="M32" s="144"/>
      <c r="N32" s="144">
        <v>800</v>
      </c>
      <c r="O32" s="301"/>
      <c r="P32" s="301"/>
      <c r="Q32" s="301"/>
      <c r="R32" s="301"/>
      <c r="S32" s="301"/>
      <c r="T32" s="145">
        <v>2021</v>
      </c>
      <c r="U32" s="301"/>
      <c r="V32" s="301"/>
      <c r="W32" s="301"/>
      <c r="X32" s="301"/>
      <c r="Y32" s="301"/>
      <c r="Z32" s="301">
        <v>396</v>
      </c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1"/>
      <c r="AN32" s="301"/>
      <c r="AO32" s="301"/>
      <c r="AP32" s="301"/>
      <c r="AQ32" s="301"/>
      <c r="AR32" s="301"/>
      <c r="AS32" s="301"/>
    </row>
    <row r="33" spans="1:45" ht="24" hidden="1" customHeight="1" x14ac:dyDescent="0.2">
      <c r="A33" s="208"/>
      <c r="B33" s="448"/>
      <c r="C33" s="750" t="s">
        <v>17942</v>
      </c>
      <c r="D33" s="138"/>
      <c r="E33" s="149" t="s">
        <v>19631</v>
      </c>
      <c r="F33" s="144" t="s">
        <v>17943</v>
      </c>
      <c r="G33" s="144">
        <v>940</v>
      </c>
      <c r="H33" s="144"/>
      <c r="I33" s="144">
        <v>940</v>
      </c>
      <c r="J33" s="144"/>
      <c r="K33" s="138"/>
      <c r="L33" s="138"/>
      <c r="M33" s="138"/>
      <c r="N33" s="138"/>
      <c r="O33" s="138"/>
      <c r="P33" s="138"/>
      <c r="Q33" s="138"/>
      <c r="R33" s="138"/>
      <c r="S33" s="138"/>
      <c r="T33" s="145">
        <v>2022</v>
      </c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 t="s">
        <v>15459</v>
      </c>
    </row>
    <row r="34" spans="1:45" ht="24" hidden="1" customHeight="1" x14ac:dyDescent="0.2">
      <c r="A34" s="208"/>
      <c r="B34" s="448"/>
      <c r="C34" s="750" t="s">
        <v>8561</v>
      </c>
      <c r="D34" s="301" t="s">
        <v>11813</v>
      </c>
      <c r="E34" s="149" t="s">
        <v>19632</v>
      </c>
      <c r="F34" s="144" t="s">
        <v>12001</v>
      </c>
      <c r="G34" s="144">
        <v>151322</v>
      </c>
      <c r="H34" s="144">
        <v>466</v>
      </c>
      <c r="I34" s="144">
        <v>360</v>
      </c>
      <c r="J34" s="144">
        <v>30</v>
      </c>
      <c r="K34" s="144">
        <v>17</v>
      </c>
      <c r="L34" s="144"/>
      <c r="M34" s="144"/>
      <c r="N34" s="144"/>
      <c r="O34" s="301"/>
      <c r="P34" s="301"/>
      <c r="Q34" s="301"/>
      <c r="R34" s="301"/>
      <c r="S34" s="301"/>
      <c r="T34" s="145">
        <v>2015</v>
      </c>
      <c r="U34" s="301" t="s">
        <v>12002</v>
      </c>
      <c r="V34" s="301"/>
      <c r="W34" s="301"/>
      <c r="X34" s="301"/>
      <c r="Y34" s="301"/>
      <c r="Z34" s="301">
        <v>1000</v>
      </c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  <c r="AM34" s="301"/>
      <c r="AN34" s="301"/>
      <c r="AO34" s="301"/>
      <c r="AP34" s="301"/>
      <c r="AQ34" s="301"/>
      <c r="AR34" s="301"/>
      <c r="AS34" s="301"/>
    </row>
    <row r="35" spans="1:45" ht="24" hidden="1" customHeight="1" x14ac:dyDescent="0.2">
      <c r="A35" s="208"/>
      <c r="B35" s="448"/>
      <c r="C35" s="750" t="s">
        <v>17944</v>
      </c>
      <c r="D35" s="138"/>
      <c r="E35" s="149" t="s">
        <v>19633</v>
      </c>
      <c r="F35" s="144" t="s">
        <v>17944</v>
      </c>
      <c r="G35" s="144">
        <v>800</v>
      </c>
      <c r="H35" s="144"/>
      <c r="I35" s="144"/>
      <c r="J35" s="144"/>
      <c r="K35" s="138"/>
      <c r="L35" s="138"/>
      <c r="M35" s="138"/>
      <c r="N35" s="138"/>
      <c r="O35" s="138"/>
      <c r="P35" s="138"/>
      <c r="Q35" s="138"/>
      <c r="R35" s="138"/>
      <c r="S35" s="138"/>
      <c r="T35" s="145">
        <v>2022</v>
      </c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</row>
    <row r="36" spans="1:45" ht="24" hidden="1" customHeight="1" x14ac:dyDescent="0.2">
      <c r="A36" s="208"/>
      <c r="B36" s="448"/>
      <c r="C36" s="750" t="s">
        <v>17944</v>
      </c>
      <c r="D36" s="138"/>
      <c r="E36" s="149" t="s">
        <v>19634</v>
      </c>
      <c r="F36" s="144" t="s">
        <v>17944</v>
      </c>
      <c r="G36" s="144">
        <v>800</v>
      </c>
      <c r="H36" s="144"/>
      <c r="I36" s="144"/>
      <c r="J36" s="144"/>
      <c r="K36" s="138"/>
      <c r="L36" s="138"/>
      <c r="M36" s="138"/>
      <c r="N36" s="138"/>
      <c r="O36" s="138"/>
      <c r="P36" s="138"/>
      <c r="Q36" s="138"/>
      <c r="R36" s="138"/>
      <c r="S36" s="138"/>
      <c r="T36" s="145">
        <v>2022</v>
      </c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</row>
    <row r="37" spans="1:45" ht="24" hidden="1" customHeight="1" x14ac:dyDescent="0.2">
      <c r="A37" s="208"/>
      <c r="B37" s="448"/>
      <c r="C37" s="750" t="s">
        <v>17944</v>
      </c>
      <c r="D37" s="138"/>
      <c r="E37" s="149" t="s">
        <v>19635</v>
      </c>
      <c r="F37" s="144" t="s">
        <v>17944</v>
      </c>
      <c r="G37" s="144">
        <v>345</v>
      </c>
      <c r="H37" s="144"/>
      <c r="I37" s="144"/>
      <c r="J37" s="144"/>
      <c r="K37" s="138"/>
      <c r="L37" s="138"/>
      <c r="M37" s="138"/>
      <c r="N37" s="138"/>
      <c r="O37" s="138"/>
      <c r="P37" s="138"/>
      <c r="Q37" s="138"/>
      <c r="R37" s="138"/>
      <c r="S37" s="138"/>
      <c r="T37" s="145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</row>
    <row r="38" spans="1:45" ht="24" hidden="1" customHeight="1" x14ac:dyDescent="0.2">
      <c r="A38" s="208"/>
      <c r="B38" s="448"/>
      <c r="C38" s="750" t="s">
        <v>17944</v>
      </c>
      <c r="D38" s="138"/>
      <c r="E38" s="149" t="s">
        <v>19636</v>
      </c>
      <c r="F38" s="144" t="s">
        <v>17944</v>
      </c>
      <c r="G38" s="144">
        <v>449.5</v>
      </c>
      <c r="H38" s="144"/>
      <c r="I38" s="144"/>
      <c r="J38" s="144"/>
      <c r="K38" s="138"/>
      <c r="L38" s="138"/>
      <c r="M38" s="138"/>
      <c r="N38" s="138"/>
      <c r="O38" s="138"/>
      <c r="P38" s="138"/>
      <c r="Q38" s="138"/>
      <c r="R38" s="138"/>
      <c r="S38" s="138"/>
      <c r="T38" s="145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</row>
    <row r="39" spans="1:45" ht="24" hidden="1" customHeight="1" x14ac:dyDescent="0.2">
      <c r="A39" s="208"/>
      <c r="B39" s="448"/>
      <c r="C39" s="750" t="s">
        <v>17944</v>
      </c>
      <c r="D39" s="138"/>
      <c r="E39" s="149" t="s">
        <v>19637</v>
      </c>
      <c r="F39" s="144" t="s">
        <v>17944</v>
      </c>
      <c r="G39" s="144">
        <v>462.7</v>
      </c>
      <c r="H39" s="144"/>
      <c r="I39" s="144"/>
      <c r="J39" s="144"/>
      <c r="K39" s="138"/>
      <c r="L39" s="138"/>
      <c r="M39" s="138"/>
      <c r="N39" s="138"/>
      <c r="O39" s="138"/>
      <c r="P39" s="138"/>
      <c r="Q39" s="138"/>
      <c r="R39" s="138"/>
      <c r="S39" s="138"/>
      <c r="T39" s="145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</row>
    <row r="40" spans="1:45" ht="24" hidden="1" customHeight="1" x14ac:dyDescent="0.2">
      <c r="A40" s="208"/>
      <c r="B40" s="448"/>
      <c r="C40" s="750" t="s">
        <v>17944</v>
      </c>
      <c r="D40" s="138"/>
      <c r="E40" s="149" t="s">
        <v>19638</v>
      </c>
      <c r="F40" s="144" t="s">
        <v>17944</v>
      </c>
      <c r="G40" s="144"/>
      <c r="H40" s="144"/>
      <c r="I40" s="144"/>
      <c r="J40" s="144"/>
      <c r="K40" s="138"/>
      <c r="L40" s="138"/>
      <c r="M40" s="138"/>
      <c r="N40" s="138"/>
      <c r="O40" s="138"/>
      <c r="P40" s="138"/>
      <c r="Q40" s="138"/>
      <c r="R40" s="138"/>
      <c r="S40" s="138"/>
      <c r="T40" s="145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</row>
    <row r="41" spans="1:45" ht="24" hidden="1" customHeight="1" x14ac:dyDescent="0.2">
      <c r="A41" s="208"/>
      <c r="B41" s="448"/>
      <c r="C41" s="750" t="s">
        <v>17944</v>
      </c>
      <c r="D41" s="138"/>
      <c r="E41" s="149" t="s">
        <v>19639</v>
      </c>
      <c r="F41" s="144" t="s">
        <v>17944</v>
      </c>
      <c r="G41" s="144"/>
      <c r="H41" s="144"/>
      <c r="I41" s="144"/>
      <c r="J41" s="144"/>
      <c r="K41" s="138"/>
      <c r="L41" s="138"/>
      <c r="M41" s="138"/>
      <c r="N41" s="138"/>
      <c r="O41" s="138"/>
      <c r="P41" s="138"/>
      <c r="Q41" s="138"/>
      <c r="R41" s="138"/>
      <c r="S41" s="138"/>
      <c r="T41" s="145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</row>
    <row r="42" spans="1:45" ht="24" hidden="1" customHeight="1" x14ac:dyDescent="0.2">
      <c r="A42" s="208"/>
      <c r="B42" s="448"/>
      <c r="C42" s="750" t="s">
        <v>17944</v>
      </c>
      <c r="D42" s="138"/>
      <c r="E42" s="149" t="s">
        <v>19640</v>
      </c>
      <c r="F42" s="144" t="s">
        <v>17944</v>
      </c>
      <c r="G42" s="144">
        <v>1441.5</v>
      </c>
      <c r="H42" s="144"/>
      <c r="I42" s="144"/>
      <c r="J42" s="144"/>
      <c r="K42" s="138"/>
      <c r="L42" s="138"/>
      <c r="M42" s="138"/>
      <c r="N42" s="138"/>
      <c r="O42" s="138"/>
      <c r="P42" s="138"/>
      <c r="Q42" s="138"/>
      <c r="R42" s="138"/>
      <c r="S42" s="138"/>
      <c r="T42" s="145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</row>
    <row r="43" spans="1:45" ht="24" hidden="1" customHeight="1" x14ac:dyDescent="0.2">
      <c r="A43" s="208"/>
      <c r="B43" s="448"/>
      <c r="C43" s="750" t="s">
        <v>17944</v>
      </c>
      <c r="D43" s="138"/>
      <c r="E43" s="149" t="s">
        <v>19641</v>
      </c>
      <c r="F43" s="144" t="s">
        <v>17944</v>
      </c>
      <c r="G43" s="144"/>
      <c r="H43" s="144"/>
      <c r="I43" s="144"/>
      <c r="J43" s="144"/>
      <c r="K43" s="138"/>
      <c r="L43" s="138"/>
      <c r="M43" s="138"/>
      <c r="N43" s="138"/>
      <c r="O43" s="138"/>
      <c r="P43" s="138"/>
      <c r="Q43" s="138"/>
      <c r="R43" s="138"/>
      <c r="S43" s="138"/>
      <c r="T43" s="145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</row>
    <row r="44" spans="1:45" ht="24" hidden="1" customHeight="1" x14ac:dyDescent="0.2">
      <c r="A44" s="208"/>
      <c r="B44" s="448"/>
      <c r="C44" s="750" t="s">
        <v>17944</v>
      </c>
      <c r="D44" s="138"/>
      <c r="E44" s="149" t="s">
        <v>19642</v>
      </c>
      <c r="F44" s="144" t="s">
        <v>17944</v>
      </c>
      <c r="G44" s="144">
        <v>883</v>
      </c>
      <c r="H44" s="144"/>
      <c r="I44" s="144"/>
      <c r="J44" s="144"/>
      <c r="K44" s="138"/>
      <c r="L44" s="138"/>
      <c r="M44" s="138"/>
      <c r="N44" s="138"/>
      <c r="O44" s="138"/>
      <c r="P44" s="138"/>
      <c r="Q44" s="138"/>
      <c r="R44" s="138"/>
      <c r="S44" s="138"/>
      <c r="T44" s="145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</row>
    <row r="45" spans="1:45" ht="24" hidden="1" customHeight="1" x14ac:dyDescent="0.2">
      <c r="A45" s="208"/>
      <c r="B45" s="448"/>
      <c r="C45" s="750" t="s">
        <v>17944</v>
      </c>
      <c r="D45" s="138"/>
      <c r="E45" s="149" t="s">
        <v>19643</v>
      </c>
      <c r="F45" s="144" t="s">
        <v>17944</v>
      </c>
      <c r="G45" s="144">
        <v>800</v>
      </c>
      <c r="H45" s="144"/>
      <c r="I45" s="144"/>
      <c r="J45" s="144"/>
      <c r="K45" s="138"/>
      <c r="L45" s="138"/>
      <c r="M45" s="138"/>
      <c r="N45" s="138"/>
      <c r="O45" s="138"/>
      <c r="P45" s="138"/>
      <c r="Q45" s="138"/>
      <c r="R45" s="138"/>
      <c r="S45" s="138"/>
      <c r="T45" s="145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</row>
    <row r="46" spans="1:45" ht="24" hidden="1" customHeight="1" x14ac:dyDescent="0.2">
      <c r="A46" s="208"/>
      <c r="B46" s="448"/>
      <c r="C46" s="750" t="s">
        <v>17944</v>
      </c>
      <c r="D46" s="138"/>
      <c r="E46" s="149" t="s">
        <v>19644</v>
      </c>
      <c r="F46" s="144" t="s">
        <v>17944</v>
      </c>
      <c r="G46" s="144">
        <v>410</v>
      </c>
      <c r="H46" s="144"/>
      <c r="I46" s="144"/>
      <c r="J46" s="144"/>
      <c r="K46" s="138"/>
      <c r="L46" s="138"/>
      <c r="M46" s="138"/>
      <c r="N46" s="138"/>
      <c r="O46" s="138"/>
      <c r="P46" s="138"/>
      <c r="Q46" s="138"/>
      <c r="R46" s="138"/>
      <c r="S46" s="138"/>
      <c r="T46" s="145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</row>
    <row r="47" spans="1:45" ht="24" hidden="1" customHeight="1" x14ac:dyDescent="0.2">
      <c r="A47" s="208"/>
      <c r="B47" s="448"/>
      <c r="C47" s="750" t="s">
        <v>17944</v>
      </c>
      <c r="D47" s="138"/>
      <c r="E47" s="149" t="s">
        <v>19645</v>
      </c>
      <c r="F47" s="144" t="s">
        <v>17944</v>
      </c>
      <c r="G47" s="144">
        <v>1051</v>
      </c>
      <c r="H47" s="144"/>
      <c r="I47" s="144"/>
      <c r="J47" s="144"/>
      <c r="K47" s="138"/>
      <c r="L47" s="138"/>
      <c r="M47" s="138"/>
      <c r="N47" s="138"/>
      <c r="O47" s="138"/>
      <c r="P47" s="138"/>
      <c r="Q47" s="138"/>
      <c r="R47" s="138"/>
      <c r="S47" s="138"/>
      <c r="T47" s="145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</row>
    <row r="48" spans="1:45" ht="24" hidden="1" customHeight="1" x14ac:dyDescent="0.2">
      <c r="A48" s="208"/>
      <c r="B48" s="448"/>
      <c r="C48" s="750" t="s">
        <v>17944</v>
      </c>
      <c r="D48" s="138"/>
      <c r="E48" s="149" t="s">
        <v>19646</v>
      </c>
      <c r="F48" s="144" t="s">
        <v>17944</v>
      </c>
      <c r="G48" s="144">
        <v>404.2</v>
      </c>
      <c r="H48" s="144"/>
      <c r="I48" s="144"/>
      <c r="J48" s="144"/>
      <c r="K48" s="138"/>
      <c r="L48" s="138"/>
      <c r="M48" s="138"/>
      <c r="N48" s="138"/>
      <c r="O48" s="138"/>
      <c r="P48" s="138"/>
      <c r="Q48" s="138"/>
      <c r="R48" s="138"/>
      <c r="S48" s="138"/>
      <c r="T48" s="145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</row>
    <row r="49" spans="1:45" ht="24" hidden="1" customHeight="1" x14ac:dyDescent="0.2">
      <c r="A49" s="208"/>
      <c r="B49" s="448"/>
      <c r="C49" s="750" t="s">
        <v>17944</v>
      </c>
      <c r="D49" s="138"/>
      <c r="E49" s="149" t="s">
        <v>19647</v>
      </c>
      <c r="F49" s="144" t="s">
        <v>17944</v>
      </c>
      <c r="G49" s="144">
        <v>345.5</v>
      </c>
      <c r="H49" s="144"/>
      <c r="I49" s="144"/>
      <c r="J49" s="144"/>
      <c r="K49" s="138"/>
      <c r="L49" s="138"/>
      <c r="M49" s="138"/>
      <c r="N49" s="138"/>
      <c r="O49" s="138"/>
      <c r="P49" s="138"/>
      <c r="Q49" s="138"/>
      <c r="R49" s="138"/>
      <c r="S49" s="138"/>
      <c r="T49" s="145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</row>
    <row r="50" spans="1:45" ht="24" hidden="1" customHeight="1" x14ac:dyDescent="0.2">
      <c r="A50" s="208"/>
      <c r="B50" s="448"/>
      <c r="C50" s="750" t="s">
        <v>17944</v>
      </c>
      <c r="D50" s="138"/>
      <c r="E50" s="149" t="s">
        <v>19648</v>
      </c>
      <c r="F50" s="144" t="s">
        <v>17944</v>
      </c>
      <c r="G50" s="144">
        <v>432</v>
      </c>
      <c r="H50" s="144"/>
      <c r="I50" s="144"/>
      <c r="J50" s="144"/>
      <c r="K50" s="138"/>
      <c r="L50" s="138"/>
      <c r="M50" s="138"/>
      <c r="N50" s="138"/>
      <c r="O50" s="138"/>
      <c r="P50" s="138"/>
      <c r="Q50" s="138"/>
      <c r="R50" s="138"/>
      <c r="S50" s="138"/>
      <c r="T50" s="145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</row>
    <row r="51" spans="1:45" ht="24" hidden="1" customHeight="1" x14ac:dyDescent="0.2">
      <c r="A51" s="208"/>
      <c r="B51" s="448"/>
      <c r="C51" s="750" t="s">
        <v>17944</v>
      </c>
      <c r="D51" s="138"/>
      <c r="E51" s="149" t="s">
        <v>19649</v>
      </c>
      <c r="F51" s="144" t="s">
        <v>17944</v>
      </c>
      <c r="G51" s="144">
        <v>423</v>
      </c>
      <c r="H51" s="144"/>
      <c r="I51" s="144"/>
      <c r="J51" s="144"/>
      <c r="K51" s="138"/>
      <c r="L51" s="138"/>
      <c r="M51" s="138"/>
      <c r="N51" s="138"/>
      <c r="O51" s="138"/>
      <c r="P51" s="138"/>
      <c r="Q51" s="138"/>
      <c r="R51" s="138"/>
      <c r="S51" s="138"/>
      <c r="T51" s="145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</row>
    <row r="52" spans="1:45" ht="24" hidden="1" customHeight="1" x14ac:dyDescent="0.2">
      <c r="A52" s="208"/>
      <c r="B52" s="448"/>
      <c r="C52" s="750" t="s">
        <v>17944</v>
      </c>
      <c r="D52" s="138"/>
      <c r="E52" s="149" t="s">
        <v>19650</v>
      </c>
      <c r="F52" s="144" t="s">
        <v>17944</v>
      </c>
      <c r="G52" s="144">
        <v>791</v>
      </c>
      <c r="H52" s="144"/>
      <c r="I52" s="144"/>
      <c r="J52" s="144"/>
      <c r="K52" s="138"/>
      <c r="L52" s="138"/>
      <c r="M52" s="138"/>
      <c r="N52" s="138"/>
      <c r="O52" s="138"/>
      <c r="P52" s="138"/>
      <c r="Q52" s="138"/>
      <c r="R52" s="138"/>
      <c r="S52" s="138"/>
      <c r="T52" s="145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</row>
    <row r="53" spans="1:45" ht="24" hidden="1" customHeight="1" x14ac:dyDescent="0.2">
      <c r="A53" s="208"/>
      <c r="B53" s="448"/>
      <c r="C53" s="750" t="s">
        <v>17944</v>
      </c>
      <c r="D53" s="138"/>
      <c r="E53" s="149" t="s">
        <v>19651</v>
      </c>
      <c r="F53" s="144" t="s">
        <v>17944</v>
      </c>
      <c r="G53" s="144">
        <v>814</v>
      </c>
      <c r="H53" s="144"/>
      <c r="I53" s="144"/>
      <c r="J53" s="144"/>
      <c r="K53" s="138"/>
      <c r="L53" s="138"/>
      <c r="M53" s="138"/>
      <c r="N53" s="138"/>
      <c r="O53" s="138"/>
      <c r="P53" s="138"/>
      <c r="Q53" s="138"/>
      <c r="R53" s="138"/>
      <c r="S53" s="138"/>
      <c r="T53" s="145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</row>
    <row r="54" spans="1:45" ht="24" hidden="1" customHeight="1" x14ac:dyDescent="0.2">
      <c r="A54" s="208"/>
      <c r="B54" s="448"/>
      <c r="C54" s="750" t="s">
        <v>17944</v>
      </c>
      <c r="D54" s="138"/>
      <c r="E54" s="149" t="s">
        <v>19652</v>
      </c>
      <c r="F54" s="144" t="s">
        <v>17944</v>
      </c>
      <c r="G54" s="144">
        <v>838</v>
      </c>
      <c r="H54" s="144"/>
      <c r="I54" s="144"/>
      <c r="J54" s="144"/>
      <c r="K54" s="138"/>
      <c r="L54" s="138"/>
      <c r="M54" s="138"/>
      <c r="N54" s="138"/>
      <c r="O54" s="138"/>
      <c r="P54" s="138"/>
      <c r="Q54" s="138"/>
      <c r="R54" s="138"/>
      <c r="S54" s="138"/>
      <c r="T54" s="145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</row>
    <row r="55" spans="1:45" ht="24" hidden="1" customHeight="1" x14ac:dyDescent="0.2">
      <c r="A55" s="208"/>
      <c r="B55" s="448"/>
      <c r="C55" s="750" t="s">
        <v>16580</v>
      </c>
      <c r="D55" s="301"/>
      <c r="E55" s="149" t="s">
        <v>16642</v>
      </c>
      <c r="F55" s="144" t="s">
        <v>16643</v>
      </c>
      <c r="G55" s="144">
        <v>836</v>
      </c>
      <c r="H55" s="144">
        <v>304</v>
      </c>
      <c r="I55" s="144">
        <v>447.69</v>
      </c>
      <c r="J55" s="144">
        <v>14.1</v>
      </c>
      <c r="K55" s="144">
        <v>29</v>
      </c>
      <c r="L55" s="144"/>
      <c r="M55" s="144"/>
      <c r="N55" s="144"/>
      <c r="O55" s="301"/>
      <c r="P55" s="301"/>
      <c r="Q55" s="301"/>
      <c r="R55" s="301"/>
      <c r="S55" s="301"/>
      <c r="T55" s="145">
        <v>2022</v>
      </c>
      <c r="U55" s="301"/>
      <c r="V55" s="301"/>
      <c r="W55" s="301"/>
      <c r="X55" s="301"/>
      <c r="Y55" s="301"/>
      <c r="Z55" s="301">
        <v>4160</v>
      </c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301"/>
      <c r="AS55" s="301" t="s">
        <v>16632</v>
      </c>
    </row>
    <row r="56" spans="1:45" ht="24" hidden="1" customHeight="1" x14ac:dyDescent="0.2">
      <c r="A56" s="208"/>
      <c r="B56" s="448"/>
      <c r="C56" s="750" t="s">
        <v>8601</v>
      </c>
      <c r="D56" s="301"/>
      <c r="E56" s="149" t="s">
        <v>19653</v>
      </c>
      <c r="F56" s="144" t="s">
        <v>8699</v>
      </c>
      <c r="G56" s="144">
        <v>300</v>
      </c>
      <c r="H56" s="144"/>
      <c r="I56" s="144">
        <v>300</v>
      </c>
      <c r="J56" s="144">
        <v>8</v>
      </c>
      <c r="K56" s="144">
        <v>25</v>
      </c>
      <c r="L56" s="144"/>
      <c r="M56" s="144"/>
      <c r="N56" s="144">
        <v>200</v>
      </c>
      <c r="O56" s="301"/>
      <c r="P56" s="301"/>
      <c r="Q56" s="301"/>
      <c r="R56" s="301"/>
      <c r="S56" s="301"/>
      <c r="T56" s="145">
        <v>2020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301"/>
      <c r="AS56" s="301"/>
    </row>
    <row r="57" spans="1:45" ht="24" hidden="1" customHeight="1" x14ac:dyDescent="0.2">
      <c r="A57" s="208"/>
      <c r="B57" s="448"/>
      <c r="C57" s="750" t="s">
        <v>16629</v>
      </c>
      <c r="D57" s="149"/>
      <c r="E57" s="149" t="s">
        <v>19654</v>
      </c>
      <c r="F57" s="144" t="s">
        <v>17945</v>
      </c>
      <c r="G57" s="144">
        <v>357</v>
      </c>
      <c r="H57" s="144">
        <v>25</v>
      </c>
      <c r="I57" s="144">
        <v>459</v>
      </c>
      <c r="J57" s="144"/>
      <c r="K57" s="138"/>
      <c r="L57" s="138"/>
      <c r="M57" s="138"/>
      <c r="N57" s="138"/>
      <c r="O57" s="138"/>
      <c r="P57" s="138"/>
      <c r="Q57" s="138"/>
      <c r="R57" s="138"/>
      <c r="S57" s="138"/>
      <c r="T57" s="145">
        <v>2001</v>
      </c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301"/>
    </row>
    <row r="58" spans="1:45" ht="24" hidden="1" customHeight="1" x14ac:dyDescent="0.2">
      <c r="A58" s="208"/>
      <c r="B58" s="448"/>
      <c r="C58" s="750" t="s">
        <v>8607</v>
      </c>
      <c r="D58" s="301"/>
      <c r="E58" s="149" t="s">
        <v>14327</v>
      </c>
      <c r="F58" s="144" t="s">
        <v>12001</v>
      </c>
      <c r="G58" s="144">
        <v>1095</v>
      </c>
      <c r="H58" s="144">
        <v>336</v>
      </c>
      <c r="I58" s="144">
        <v>469</v>
      </c>
      <c r="J58" s="144">
        <v>30</v>
      </c>
      <c r="K58" s="144">
        <v>16</v>
      </c>
      <c r="L58" s="144"/>
      <c r="M58" s="144"/>
      <c r="N58" s="144">
        <v>480</v>
      </c>
      <c r="O58" s="301"/>
      <c r="P58" s="301"/>
      <c r="Q58" s="301"/>
      <c r="R58" s="301"/>
      <c r="S58" s="301"/>
      <c r="T58" s="145">
        <v>2019</v>
      </c>
      <c r="U58" s="301"/>
      <c r="V58" s="301"/>
      <c r="W58" s="301"/>
      <c r="X58" s="301"/>
      <c r="Y58" s="301"/>
      <c r="Z58" s="301">
        <v>2338</v>
      </c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301"/>
      <c r="AS58" s="301"/>
    </row>
    <row r="59" spans="1:45" ht="24" hidden="1" customHeight="1" x14ac:dyDescent="0.2">
      <c r="A59" s="208"/>
      <c r="B59" s="448"/>
      <c r="C59" s="750" t="s">
        <v>16581</v>
      </c>
      <c r="D59" s="138"/>
      <c r="E59" s="149" t="s">
        <v>17946</v>
      </c>
      <c r="F59" s="144" t="s">
        <v>17947</v>
      </c>
      <c r="G59" s="144">
        <v>1465</v>
      </c>
      <c r="H59" s="144"/>
      <c r="I59" s="144">
        <v>1465</v>
      </c>
      <c r="J59" s="144"/>
      <c r="K59" s="138"/>
      <c r="L59" s="138"/>
      <c r="M59" s="138"/>
      <c r="N59" s="138"/>
      <c r="O59" s="138"/>
      <c r="P59" s="138"/>
      <c r="Q59" s="138"/>
      <c r="R59" s="138"/>
      <c r="S59" s="138"/>
      <c r="T59" s="145">
        <v>2000</v>
      </c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 t="s">
        <v>20728</v>
      </c>
    </row>
    <row r="60" spans="1:45" ht="24" hidden="1" customHeight="1" x14ac:dyDescent="0.2">
      <c r="A60" s="208"/>
      <c r="B60" s="448"/>
      <c r="C60" s="750" t="s">
        <v>965</v>
      </c>
      <c r="D60" s="301"/>
      <c r="E60" s="149" t="s">
        <v>19655</v>
      </c>
      <c r="F60" s="144" t="s">
        <v>14539</v>
      </c>
      <c r="G60" s="144">
        <v>990</v>
      </c>
      <c r="H60" s="144"/>
      <c r="I60" s="144">
        <v>990</v>
      </c>
      <c r="J60" s="144">
        <v>20</v>
      </c>
      <c r="K60" s="144">
        <v>40</v>
      </c>
      <c r="L60" s="144"/>
      <c r="M60" s="144"/>
      <c r="N60" s="144">
        <v>800</v>
      </c>
      <c r="O60" s="301"/>
      <c r="P60" s="301"/>
      <c r="Q60" s="301"/>
      <c r="R60" s="301"/>
      <c r="S60" s="301"/>
      <c r="T60" s="145">
        <v>2016</v>
      </c>
      <c r="U60" s="301"/>
      <c r="V60" s="301"/>
      <c r="W60" s="301"/>
      <c r="X60" s="301"/>
      <c r="Y60" s="301"/>
      <c r="Z60" s="301">
        <v>200</v>
      </c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301"/>
      <c r="AS60" s="301"/>
    </row>
    <row r="61" spans="1:45" ht="24" hidden="1" customHeight="1" x14ac:dyDescent="0.2">
      <c r="A61" s="208"/>
      <c r="B61" s="448"/>
      <c r="C61" s="750" t="s">
        <v>965</v>
      </c>
      <c r="D61" s="301"/>
      <c r="E61" s="149" t="s">
        <v>19656</v>
      </c>
      <c r="F61" s="144" t="s">
        <v>965</v>
      </c>
      <c r="G61" s="144">
        <v>231</v>
      </c>
      <c r="H61" s="144">
        <v>231</v>
      </c>
      <c r="I61" s="144">
        <v>231</v>
      </c>
      <c r="J61" s="144">
        <v>10</v>
      </c>
      <c r="K61" s="144">
        <v>23</v>
      </c>
      <c r="L61" s="144"/>
      <c r="M61" s="144"/>
      <c r="N61" s="144"/>
      <c r="O61" s="301"/>
      <c r="P61" s="301"/>
      <c r="Q61" s="301"/>
      <c r="R61" s="301"/>
      <c r="S61" s="301"/>
      <c r="T61" s="145">
        <v>2019</v>
      </c>
      <c r="U61" s="301"/>
      <c r="V61" s="301"/>
      <c r="W61" s="301"/>
      <c r="X61" s="301"/>
      <c r="Y61" s="301"/>
      <c r="Z61" s="301">
        <v>132</v>
      </c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301"/>
      <c r="AS61" s="301"/>
    </row>
    <row r="62" spans="1:45" ht="24" hidden="1" customHeight="1" x14ac:dyDescent="0.2">
      <c r="A62" s="208"/>
      <c r="B62" s="448"/>
      <c r="C62" s="750" t="s">
        <v>965</v>
      </c>
      <c r="D62" s="301"/>
      <c r="E62" s="149" t="s">
        <v>19657</v>
      </c>
      <c r="F62" s="144" t="s">
        <v>965</v>
      </c>
      <c r="G62" s="144">
        <v>740</v>
      </c>
      <c r="H62" s="144">
        <v>740</v>
      </c>
      <c r="I62" s="144">
        <v>740</v>
      </c>
      <c r="J62" s="144">
        <v>18</v>
      </c>
      <c r="K62" s="144">
        <v>41</v>
      </c>
      <c r="L62" s="144"/>
      <c r="M62" s="144"/>
      <c r="N62" s="144"/>
      <c r="O62" s="301"/>
      <c r="P62" s="301"/>
      <c r="Q62" s="301"/>
      <c r="R62" s="301"/>
      <c r="S62" s="301"/>
      <c r="T62" s="145">
        <v>2021</v>
      </c>
      <c r="U62" s="301"/>
      <c r="V62" s="301"/>
      <c r="W62" s="301"/>
      <c r="X62" s="301"/>
      <c r="Y62" s="301"/>
      <c r="Z62" s="301">
        <v>230</v>
      </c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301"/>
      <c r="AS62" s="301"/>
    </row>
    <row r="63" spans="1:45" ht="24" hidden="1" customHeight="1" x14ac:dyDescent="0.2">
      <c r="A63" s="208"/>
      <c r="B63" s="448"/>
      <c r="C63" s="750" t="s">
        <v>965</v>
      </c>
      <c r="D63" s="301" t="s">
        <v>11827</v>
      </c>
      <c r="E63" s="149" t="s">
        <v>19658</v>
      </c>
      <c r="F63" s="144" t="s">
        <v>8567</v>
      </c>
      <c r="G63" s="144">
        <v>968</v>
      </c>
      <c r="H63" s="144"/>
      <c r="I63" s="144"/>
      <c r="J63" s="144">
        <v>22</v>
      </c>
      <c r="K63" s="144">
        <v>44</v>
      </c>
      <c r="L63" s="144"/>
      <c r="M63" s="144"/>
      <c r="N63" s="144"/>
      <c r="O63" s="301"/>
      <c r="P63" s="301"/>
      <c r="Q63" s="301"/>
      <c r="R63" s="301"/>
      <c r="S63" s="301"/>
      <c r="T63" s="145">
        <v>2008</v>
      </c>
      <c r="U63" s="301"/>
      <c r="V63" s="301"/>
      <c r="W63" s="301"/>
      <c r="X63" s="301"/>
      <c r="Y63" s="301"/>
      <c r="Z63" s="301">
        <v>108</v>
      </c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301"/>
      <c r="AS63" s="301"/>
    </row>
    <row r="64" spans="1:45" ht="24" hidden="1" customHeight="1" x14ac:dyDescent="0.2">
      <c r="A64" s="208"/>
      <c r="B64" s="448"/>
      <c r="C64" s="750" t="s">
        <v>965</v>
      </c>
      <c r="D64" s="301" t="s">
        <v>11827</v>
      </c>
      <c r="E64" s="149" t="s">
        <v>19659</v>
      </c>
      <c r="F64" s="144" t="s">
        <v>8567</v>
      </c>
      <c r="G64" s="144">
        <v>968</v>
      </c>
      <c r="H64" s="144"/>
      <c r="I64" s="144"/>
      <c r="J64" s="144">
        <v>22</v>
      </c>
      <c r="K64" s="144">
        <v>44</v>
      </c>
      <c r="L64" s="144"/>
      <c r="M64" s="144"/>
      <c r="N64" s="144"/>
      <c r="O64" s="301"/>
      <c r="P64" s="301"/>
      <c r="Q64" s="301"/>
      <c r="R64" s="301"/>
      <c r="S64" s="301"/>
      <c r="T64" s="145">
        <v>2008</v>
      </c>
      <c r="U64" s="301"/>
      <c r="V64" s="301"/>
      <c r="W64" s="301"/>
      <c r="X64" s="301"/>
      <c r="Y64" s="301"/>
      <c r="Z64" s="301">
        <v>108</v>
      </c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301"/>
      <c r="AS64" s="301"/>
    </row>
    <row r="65" spans="1:45" ht="24" hidden="1" customHeight="1" x14ac:dyDescent="0.2">
      <c r="A65" s="208"/>
      <c r="B65" s="448"/>
      <c r="C65" s="750" t="s">
        <v>965</v>
      </c>
      <c r="D65" s="301" t="s">
        <v>11827</v>
      </c>
      <c r="E65" s="149" t="s">
        <v>19660</v>
      </c>
      <c r="F65" s="144" t="s">
        <v>8567</v>
      </c>
      <c r="G65" s="144">
        <v>627</v>
      </c>
      <c r="H65" s="144"/>
      <c r="I65" s="144"/>
      <c r="J65" s="144">
        <v>19</v>
      </c>
      <c r="K65" s="144">
        <v>33</v>
      </c>
      <c r="L65" s="144"/>
      <c r="M65" s="144"/>
      <c r="N65" s="144"/>
      <c r="O65" s="301"/>
      <c r="P65" s="301"/>
      <c r="Q65" s="301"/>
      <c r="R65" s="301"/>
      <c r="S65" s="301"/>
      <c r="T65" s="145">
        <v>2014</v>
      </c>
      <c r="U65" s="301"/>
      <c r="V65" s="301"/>
      <c r="W65" s="301"/>
      <c r="X65" s="301"/>
      <c r="Y65" s="301"/>
      <c r="Z65" s="301">
        <v>155</v>
      </c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301"/>
      <c r="AS65" s="301"/>
    </row>
    <row r="66" spans="1:45" ht="24" hidden="1" customHeight="1" x14ac:dyDescent="0.2">
      <c r="A66" s="208"/>
      <c r="B66" s="448"/>
      <c r="C66" s="750" t="s">
        <v>965</v>
      </c>
      <c r="D66" s="301"/>
      <c r="E66" s="149" t="s">
        <v>16707</v>
      </c>
      <c r="F66" s="144" t="s">
        <v>16704</v>
      </c>
      <c r="G66" s="144"/>
      <c r="H66" s="144"/>
      <c r="I66" s="144">
        <v>1600</v>
      </c>
      <c r="J66" s="144">
        <v>45</v>
      </c>
      <c r="K66" s="144">
        <v>25</v>
      </c>
      <c r="L66" s="144"/>
      <c r="M66" s="144"/>
      <c r="N66" s="144"/>
      <c r="O66" s="301"/>
      <c r="P66" s="301"/>
      <c r="Q66" s="301"/>
      <c r="R66" s="301"/>
      <c r="S66" s="301"/>
      <c r="T66" s="145">
        <v>2021</v>
      </c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301"/>
      <c r="AS66" s="301" t="s">
        <v>16708</v>
      </c>
    </row>
    <row r="67" spans="1:45" ht="24" hidden="1" customHeight="1" x14ac:dyDescent="0.2">
      <c r="A67" s="208"/>
      <c r="B67" s="448"/>
      <c r="C67" s="750" t="s">
        <v>965</v>
      </c>
      <c r="D67" s="301"/>
      <c r="E67" s="149" t="s">
        <v>19661</v>
      </c>
      <c r="F67" s="144" t="s">
        <v>16704</v>
      </c>
      <c r="G67" s="144"/>
      <c r="H67" s="144"/>
      <c r="I67" s="144">
        <v>30500</v>
      </c>
      <c r="J67" s="144"/>
      <c r="K67" s="144"/>
      <c r="L67" s="144"/>
      <c r="M67" s="144"/>
      <c r="N67" s="144"/>
      <c r="O67" s="301"/>
      <c r="P67" s="301"/>
      <c r="Q67" s="301"/>
      <c r="R67" s="301"/>
      <c r="S67" s="301"/>
      <c r="T67" s="145">
        <v>2009</v>
      </c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301"/>
      <c r="AS67" s="301" t="s">
        <v>16708</v>
      </c>
    </row>
    <row r="68" spans="1:45" ht="24" hidden="1" customHeight="1" x14ac:dyDescent="0.2">
      <c r="A68" s="208"/>
      <c r="B68" s="448"/>
      <c r="C68" s="750" t="s">
        <v>17948</v>
      </c>
      <c r="D68" s="138"/>
      <c r="E68" s="149" t="s">
        <v>19662</v>
      </c>
      <c r="F68" s="144" t="s">
        <v>16704</v>
      </c>
      <c r="G68" s="144"/>
      <c r="H68" s="144"/>
      <c r="I68" s="144">
        <v>1600</v>
      </c>
      <c r="J68" s="144"/>
      <c r="K68" s="138"/>
      <c r="L68" s="138"/>
      <c r="M68" s="138"/>
      <c r="N68" s="138"/>
      <c r="O68" s="138"/>
      <c r="P68" s="138"/>
      <c r="Q68" s="138"/>
      <c r="R68" s="138"/>
      <c r="S68" s="138"/>
      <c r="T68" s="145">
        <v>2021</v>
      </c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</row>
    <row r="69" spans="1:45" ht="24" hidden="1" customHeight="1" x14ac:dyDescent="0.2">
      <c r="A69" s="208"/>
      <c r="B69" s="448"/>
      <c r="C69" s="750" t="s">
        <v>17948</v>
      </c>
      <c r="D69" s="138"/>
      <c r="E69" s="149" t="s">
        <v>17949</v>
      </c>
      <c r="F69" s="144" t="s">
        <v>17950</v>
      </c>
      <c r="G69" s="144">
        <v>3000</v>
      </c>
      <c r="H69" s="144">
        <v>591.62</v>
      </c>
      <c r="I69" s="144">
        <v>2197.6799999999998</v>
      </c>
      <c r="J69" s="144"/>
      <c r="K69" s="138"/>
      <c r="L69" s="138"/>
      <c r="M69" s="138"/>
      <c r="N69" s="138"/>
      <c r="O69" s="138"/>
      <c r="P69" s="138"/>
      <c r="Q69" s="138"/>
      <c r="R69" s="138"/>
      <c r="S69" s="138"/>
      <c r="T69" s="145">
        <v>2021</v>
      </c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301"/>
    </row>
    <row r="70" spans="1:45" ht="24" hidden="1" customHeight="1" x14ac:dyDescent="0.2">
      <c r="A70" s="135"/>
      <c r="B70" s="448"/>
      <c r="C70" s="750" t="s">
        <v>614</v>
      </c>
      <c r="D70" s="301"/>
      <c r="E70" s="149" t="s">
        <v>19663</v>
      </c>
      <c r="F70" s="144" t="s">
        <v>9116</v>
      </c>
      <c r="G70" s="144">
        <v>38240</v>
      </c>
      <c r="H70" s="144"/>
      <c r="I70" s="144">
        <v>38240</v>
      </c>
      <c r="J70" s="144">
        <v>38</v>
      </c>
      <c r="K70" s="144">
        <v>19</v>
      </c>
      <c r="L70" s="144"/>
      <c r="M70" s="144"/>
      <c r="N70" s="144"/>
      <c r="O70" s="301"/>
      <c r="P70" s="301"/>
      <c r="Q70" s="301"/>
      <c r="R70" s="301"/>
      <c r="S70" s="301"/>
      <c r="T70" s="145">
        <v>2015</v>
      </c>
      <c r="U70" s="301"/>
      <c r="V70" s="301"/>
      <c r="W70" s="301"/>
      <c r="X70" s="301"/>
      <c r="Y70" s="301"/>
      <c r="Z70" s="301">
        <v>950</v>
      </c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301"/>
      <c r="AS70" s="301"/>
    </row>
    <row r="71" spans="1:45" ht="24" hidden="1" customHeight="1" x14ac:dyDescent="0.2">
      <c r="A71" s="135"/>
      <c r="B71" s="448"/>
      <c r="C71" s="750" t="s">
        <v>614</v>
      </c>
      <c r="D71" s="301"/>
      <c r="E71" s="149" t="s">
        <v>19664</v>
      </c>
      <c r="F71" s="144" t="s">
        <v>9116</v>
      </c>
      <c r="G71" s="144">
        <v>38240</v>
      </c>
      <c r="H71" s="144"/>
      <c r="I71" s="144">
        <v>38240</v>
      </c>
      <c r="J71" s="144">
        <v>15</v>
      </c>
      <c r="K71" s="144">
        <v>7</v>
      </c>
      <c r="L71" s="144"/>
      <c r="M71" s="144"/>
      <c r="N71" s="144"/>
      <c r="O71" s="301"/>
      <c r="P71" s="301"/>
      <c r="Q71" s="301"/>
      <c r="R71" s="301"/>
      <c r="S71" s="301"/>
      <c r="T71" s="145">
        <v>2015</v>
      </c>
      <c r="U71" s="301"/>
      <c r="V71" s="301"/>
      <c r="W71" s="301"/>
      <c r="X71" s="301"/>
      <c r="Y71" s="301"/>
      <c r="Z71" s="301">
        <v>950</v>
      </c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301"/>
      <c r="AS71" s="301"/>
    </row>
    <row r="72" spans="1:45" ht="24" hidden="1" customHeight="1" x14ac:dyDescent="0.2">
      <c r="A72" s="208"/>
      <c r="B72" s="448"/>
      <c r="C72" s="750" t="s">
        <v>614</v>
      </c>
      <c r="D72" s="301"/>
      <c r="E72" s="149" t="s">
        <v>19665</v>
      </c>
      <c r="F72" s="144" t="s">
        <v>614</v>
      </c>
      <c r="G72" s="144">
        <v>3819</v>
      </c>
      <c r="H72" s="144"/>
      <c r="I72" s="144">
        <v>3819</v>
      </c>
      <c r="J72" s="144">
        <v>19</v>
      </c>
      <c r="K72" s="144">
        <v>32</v>
      </c>
      <c r="L72" s="144"/>
      <c r="M72" s="144"/>
      <c r="N72" s="144">
        <v>629</v>
      </c>
      <c r="O72" s="301"/>
      <c r="P72" s="301"/>
      <c r="Q72" s="301"/>
      <c r="R72" s="301"/>
      <c r="S72" s="301"/>
      <c r="T72" s="145">
        <v>2017</v>
      </c>
      <c r="U72" s="301"/>
      <c r="V72" s="301"/>
      <c r="W72" s="301"/>
      <c r="X72" s="301"/>
      <c r="Y72" s="301"/>
      <c r="Z72" s="301">
        <v>800</v>
      </c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  <c r="AQ72" s="301"/>
      <c r="AR72" s="301"/>
      <c r="AS72" s="301"/>
    </row>
    <row r="73" spans="1:45" ht="24" hidden="1" customHeight="1" x14ac:dyDescent="0.2">
      <c r="A73" s="208"/>
      <c r="B73" s="448"/>
      <c r="C73" s="750" t="s">
        <v>614</v>
      </c>
      <c r="D73" s="301"/>
      <c r="E73" s="149" t="s">
        <v>19666</v>
      </c>
      <c r="F73" s="144" t="s">
        <v>614</v>
      </c>
      <c r="G73" s="144">
        <v>3819</v>
      </c>
      <c r="H73" s="144"/>
      <c r="I73" s="144">
        <v>3819</v>
      </c>
      <c r="J73" s="144">
        <v>18</v>
      </c>
      <c r="K73" s="144">
        <v>16</v>
      </c>
      <c r="L73" s="144"/>
      <c r="M73" s="144"/>
      <c r="N73" s="144">
        <v>292</v>
      </c>
      <c r="O73" s="301"/>
      <c r="P73" s="301"/>
      <c r="Q73" s="301"/>
      <c r="R73" s="301"/>
      <c r="S73" s="301"/>
      <c r="T73" s="145">
        <v>2017</v>
      </c>
      <c r="U73" s="301"/>
      <c r="V73" s="301"/>
      <c r="W73" s="301"/>
      <c r="X73" s="301"/>
      <c r="Y73" s="301"/>
      <c r="Z73" s="301">
        <v>800</v>
      </c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301"/>
      <c r="AS73" s="301"/>
    </row>
    <row r="74" spans="1:45" ht="24" hidden="1" customHeight="1" x14ac:dyDescent="0.2">
      <c r="A74" s="208"/>
      <c r="B74" s="448"/>
      <c r="C74" s="750" t="s">
        <v>17951</v>
      </c>
      <c r="D74" s="301" t="s">
        <v>17952</v>
      </c>
      <c r="E74" s="149" t="s">
        <v>19667</v>
      </c>
      <c r="F74" s="144" t="s">
        <v>15446</v>
      </c>
      <c r="G74" s="144">
        <v>1954</v>
      </c>
      <c r="H74" s="144"/>
      <c r="I74" s="144">
        <v>1954</v>
      </c>
      <c r="J74" s="144"/>
      <c r="K74" s="138"/>
      <c r="L74" s="138"/>
      <c r="M74" s="138"/>
      <c r="N74" s="138"/>
      <c r="O74" s="138"/>
      <c r="P74" s="138"/>
      <c r="Q74" s="138"/>
      <c r="R74" s="138"/>
      <c r="S74" s="138"/>
      <c r="T74" s="145">
        <v>2008</v>
      </c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138"/>
      <c r="AS74" s="301" t="s">
        <v>17953</v>
      </c>
    </row>
    <row r="75" spans="1:45" ht="24" hidden="1" customHeight="1" x14ac:dyDescent="0.2">
      <c r="A75" s="208"/>
      <c r="B75" s="448"/>
      <c r="C75" s="750" t="s">
        <v>794</v>
      </c>
      <c r="D75" s="301" t="s">
        <v>12003</v>
      </c>
      <c r="E75" s="149" t="s">
        <v>19668</v>
      </c>
      <c r="F75" s="144" t="s">
        <v>15307</v>
      </c>
      <c r="G75" s="144">
        <v>12210</v>
      </c>
      <c r="H75" s="144">
        <v>38.770000000000003</v>
      </c>
      <c r="I75" s="144">
        <v>12210</v>
      </c>
      <c r="J75" s="144"/>
      <c r="K75" s="144"/>
      <c r="L75" s="144"/>
      <c r="M75" s="144"/>
      <c r="N75" s="144"/>
      <c r="O75" s="301"/>
      <c r="P75" s="301"/>
      <c r="Q75" s="301"/>
      <c r="R75" s="301"/>
      <c r="S75" s="301"/>
      <c r="T75" s="145">
        <v>2011</v>
      </c>
      <c r="U75" s="301"/>
      <c r="V75" s="301"/>
      <c r="W75" s="301"/>
      <c r="X75" s="301"/>
      <c r="Y75" s="301"/>
      <c r="Z75" s="301">
        <v>354</v>
      </c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</row>
    <row r="76" spans="1:45" ht="24" hidden="1" customHeight="1" x14ac:dyDescent="0.2">
      <c r="A76" s="208"/>
      <c r="B76" s="448"/>
      <c r="C76" s="750" t="s">
        <v>794</v>
      </c>
      <c r="D76" s="301" t="s">
        <v>12003</v>
      </c>
      <c r="E76" s="149" t="s">
        <v>19669</v>
      </c>
      <c r="F76" s="144" t="s">
        <v>15307</v>
      </c>
      <c r="G76" s="144">
        <v>144</v>
      </c>
      <c r="H76" s="144">
        <v>144</v>
      </c>
      <c r="I76" s="144"/>
      <c r="J76" s="144"/>
      <c r="K76" s="144"/>
      <c r="L76" s="144"/>
      <c r="M76" s="144"/>
      <c r="N76" s="144"/>
      <c r="O76" s="301"/>
      <c r="P76" s="301"/>
      <c r="Q76" s="301"/>
      <c r="R76" s="301"/>
      <c r="S76" s="301"/>
      <c r="T76" s="145">
        <v>2010</v>
      </c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301"/>
      <c r="AS76" s="301"/>
    </row>
    <row r="77" spans="1:45" ht="24" hidden="1" customHeight="1" x14ac:dyDescent="0.2">
      <c r="A77" s="208"/>
      <c r="B77" s="448"/>
      <c r="C77" s="750" t="s">
        <v>15438</v>
      </c>
      <c r="D77" s="301"/>
      <c r="E77" s="149" t="s">
        <v>19670</v>
      </c>
      <c r="F77" s="144" t="s">
        <v>15438</v>
      </c>
      <c r="G77" s="144">
        <v>1863</v>
      </c>
      <c r="H77" s="144"/>
      <c r="I77" s="144"/>
      <c r="J77" s="144">
        <v>22</v>
      </c>
      <c r="K77" s="144">
        <v>38</v>
      </c>
      <c r="L77" s="144"/>
      <c r="M77" s="144"/>
      <c r="N77" s="144"/>
      <c r="O77" s="301"/>
      <c r="P77" s="301"/>
      <c r="Q77" s="301"/>
      <c r="R77" s="301"/>
      <c r="S77" s="301"/>
      <c r="T77" s="145">
        <v>2009</v>
      </c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301"/>
      <c r="AS77" s="301" t="s">
        <v>16708</v>
      </c>
    </row>
    <row r="78" spans="1:45" ht="24" hidden="1" customHeight="1" x14ac:dyDescent="0.2">
      <c r="A78" s="208"/>
      <c r="B78" s="448"/>
      <c r="C78" s="750" t="s">
        <v>15438</v>
      </c>
      <c r="D78" s="138"/>
      <c r="E78" s="149" t="s">
        <v>19671</v>
      </c>
      <c r="F78" s="144" t="s">
        <v>17941</v>
      </c>
      <c r="G78" s="144">
        <v>224</v>
      </c>
      <c r="H78" s="144"/>
      <c r="I78" s="144">
        <v>224</v>
      </c>
      <c r="J78" s="144"/>
      <c r="K78" s="138"/>
      <c r="L78" s="138"/>
      <c r="M78" s="138"/>
      <c r="N78" s="138"/>
      <c r="O78" s="138"/>
      <c r="P78" s="138"/>
      <c r="Q78" s="138"/>
      <c r="R78" s="138"/>
      <c r="S78" s="138"/>
      <c r="T78" s="145">
        <v>2016</v>
      </c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301"/>
    </row>
    <row r="79" spans="1:45" ht="24" hidden="1" customHeight="1" x14ac:dyDescent="0.2">
      <c r="A79" s="208"/>
      <c r="B79" s="448"/>
      <c r="C79" s="750" t="s">
        <v>8564</v>
      </c>
      <c r="D79" s="301"/>
      <c r="E79" s="149" t="s">
        <v>19672</v>
      </c>
      <c r="F79" s="144" t="s">
        <v>8567</v>
      </c>
      <c r="G79" s="144">
        <v>950</v>
      </c>
      <c r="H79" s="144"/>
      <c r="I79" s="144">
        <v>950</v>
      </c>
      <c r="J79" s="144">
        <v>17</v>
      </c>
      <c r="K79" s="144">
        <v>29</v>
      </c>
      <c r="L79" s="144"/>
      <c r="M79" s="144"/>
      <c r="N79" s="144">
        <v>493</v>
      </c>
      <c r="O79" s="301"/>
      <c r="P79" s="301"/>
      <c r="Q79" s="301"/>
      <c r="R79" s="301"/>
      <c r="S79" s="301"/>
      <c r="T79" s="145">
        <v>2015</v>
      </c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301"/>
      <c r="AS79" s="301"/>
    </row>
    <row r="80" spans="1:45" ht="24" hidden="1" customHeight="1" x14ac:dyDescent="0.2">
      <c r="A80" s="208"/>
      <c r="B80" s="448"/>
      <c r="C80" s="750" t="s">
        <v>16588</v>
      </c>
      <c r="D80" s="138"/>
      <c r="E80" s="149" t="s">
        <v>19673</v>
      </c>
      <c r="F80" s="144" t="s">
        <v>16660</v>
      </c>
      <c r="G80" s="144">
        <v>950</v>
      </c>
      <c r="H80" s="144"/>
      <c r="I80" s="144">
        <v>950</v>
      </c>
      <c r="J80" s="144"/>
      <c r="K80" s="138"/>
      <c r="L80" s="138"/>
      <c r="M80" s="138"/>
      <c r="N80" s="138"/>
      <c r="O80" s="138"/>
      <c r="P80" s="138"/>
      <c r="Q80" s="138"/>
      <c r="R80" s="138"/>
      <c r="S80" s="138"/>
      <c r="T80" s="145">
        <v>2015</v>
      </c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</row>
    <row r="81" spans="1:45" ht="24" hidden="1" customHeight="1" x14ac:dyDescent="0.2">
      <c r="A81" s="208"/>
      <c r="B81" s="448"/>
      <c r="C81" s="750" t="s">
        <v>16588</v>
      </c>
      <c r="D81" s="301"/>
      <c r="E81" s="149" t="s">
        <v>19674</v>
      </c>
      <c r="F81" s="144" t="s">
        <v>16588</v>
      </c>
      <c r="G81" s="144">
        <v>800</v>
      </c>
      <c r="H81" s="144"/>
      <c r="I81" s="144">
        <v>800</v>
      </c>
      <c r="J81" s="144"/>
      <c r="K81" s="138"/>
      <c r="L81" s="138"/>
      <c r="M81" s="138"/>
      <c r="N81" s="138"/>
      <c r="O81" s="138"/>
      <c r="P81" s="138"/>
      <c r="Q81" s="138"/>
      <c r="R81" s="138"/>
      <c r="S81" s="138"/>
      <c r="T81" s="145">
        <v>2019</v>
      </c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</row>
    <row r="82" spans="1:45" ht="24" hidden="1" customHeight="1" x14ac:dyDescent="0.2">
      <c r="A82" s="208"/>
      <c r="B82" s="448"/>
      <c r="C82" s="750" t="s">
        <v>8564</v>
      </c>
      <c r="D82" s="301"/>
      <c r="E82" s="149" t="s">
        <v>19675</v>
      </c>
      <c r="F82" s="144" t="s">
        <v>16588</v>
      </c>
      <c r="G82" s="144">
        <v>1400</v>
      </c>
      <c r="H82" s="144"/>
      <c r="I82" s="144">
        <v>1400</v>
      </c>
      <c r="J82" s="144"/>
      <c r="K82" s="138"/>
      <c r="L82" s="138"/>
      <c r="M82" s="138"/>
      <c r="N82" s="138"/>
      <c r="O82" s="138"/>
      <c r="P82" s="138"/>
      <c r="Q82" s="138"/>
      <c r="R82" s="138"/>
      <c r="S82" s="138"/>
      <c r="T82" s="145">
        <v>2004</v>
      </c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44"/>
    </row>
    <row r="83" spans="1:45" ht="24" hidden="1" customHeight="1" x14ac:dyDescent="0.2">
      <c r="A83" s="208"/>
      <c r="B83" s="448"/>
      <c r="C83" s="750" t="s">
        <v>16588</v>
      </c>
      <c r="D83" s="301"/>
      <c r="E83" s="149" t="s">
        <v>19676</v>
      </c>
      <c r="F83" s="144" t="s">
        <v>16588</v>
      </c>
      <c r="G83" s="144">
        <v>990</v>
      </c>
      <c r="H83" s="144"/>
      <c r="I83" s="144">
        <v>990</v>
      </c>
      <c r="J83" s="144"/>
      <c r="K83" s="138"/>
      <c r="L83" s="138"/>
      <c r="M83" s="138"/>
      <c r="N83" s="138"/>
      <c r="O83" s="138"/>
      <c r="P83" s="138"/>
      <c r="Q83" s="138"/>
      <c r="R83" s="138"/>
      <c r="S83" s="138"/>
      <c r="T83" s="145">
        <v>2005</v>
      </c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44"/>
    </row>
    <row r="84" spans="1:45" ht="24" hidden="1" customHeight="1" x14ac:dyDescent="0.2">
      <c r="A84" s="208"/>
      <c r="B84" s="448"/>
      <c r="C84" s="750" t="s">
        <v>8564</v>
      </c>
      <c r="D84" s="301"/>
      <c r="E84" s="149" t="s">
        <v>19677</v>
      </c>
      <c r="F84" s="144" t="s">
        <v>16588</v>
      </c>
      <c r="G84" s="144">
        <v>1155</v>
      </c>
      <c r="H84" s="144"/>
      <c r="I84" s="144">
        <v>1155</v>
      </c>
      <c r="J84" s="144"/>
      <c r="K84" s="138"/>
      <c r="L84" s="138"/>
      <c r="M84" s="138"/>
      <c r="N84" s="138"/>
      <c r="O84" s="138"/>
      <c r="P84" s="138"/>
      <c r="Q84" s="138"/>
      <c r="R84" s="138"/>
      <c r="S84" s="138"/>
      <c r="T84" s="145">
        <v>2013</v>
      </c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44"/>
    </row>
    <row r="85" spans="1:45" ht="24" hidden="1" customHeight="1" x14ac:dyDescent="0.2">
      <c r="A85" s="208"/>
      <c r="B85" s="448"/>
      <c r="C85" s="750" t="s">
        <v>8564</v>
      </c>
      <c r="D85" s="138"/>
      <c r="E85" s="149" t="s">
        <v>19678</v>
      </c>
      <c r="F85" s="144" t="s">
        <v>16588</v>
      </c>
      <c r="G85" s="144">
        <v>1188</v>
      </c>
      <c r="H85" s="144"/>
      <c r="I85" s="144">
        <v>1188</v>
      </c>
      <c r="J85" s="144"/>
      <c r="K85" s="138"/>
      <c r="L85" s="138"/>
      <c r="M85" s="138"/>
      <c r="N85" s="138"/>
      <c r="O85" s="138"/>
      <c r="P85" s="138"/>
      <c r="Q85" s="138"/>
      <c r="R85" s="138"/>
      <c r="S85" s="138"/>
      <c r="T85" s="145">
        <v>2014</v>
      </c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</row>
    <row r="86" spans="1:45" ht="24" hidden="1" customHeight="1" x14ac:dyDescent="0.2">
      <c r="A86" s="208"/>
      <c r="B86" s="448"/>
      <c r="C86" s="750" t="s">
        <v>16588</v>
      </c>
      <c r="D86" s="138"/>
      <c r="E86" s="149" t="s">
        <v>19679</v>
      </c>
      <c r="F86" s="144" t="s">
        <v>17966</v>
      </c>
      <c r="G86" s="144">
        <v>9000</v>
      </c>
      <c r="H86" s="144"/>
      <c r="I86" s="144">
        <v>9000</v>
      </c>
      <c r="J86" s="144"/>
      <c r="K86" s="138"/>
      <c r="L86" s="138"/>
      <c r="M86" s="138"/>
      <c r="N86" s="138"/>
      <c r="O86" s="138"/>
      <c r="P86" s="138"/>
      <c r="Q86" s="138"/>
      <c r="R86" s="138"/>
      <c r="S86" s="138"/>
      <c r="T86" s="145">
        <v>2018</v>
      </c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</row>
    <row r="87" spans="1:45" ht="24" hidden="1" customHeight="1" x14ac:dyDescent="0.2">
      <c r="A87" s="208"/>
      <c r="B87" s="448"/>
      <c r="C87" s="750" t="s">
        <v>16588</v>
      </c>
      <c r="D87" s="138"/>
      <c r="E87" s="149" t="s">
        <v>19680</v>
      </c>
      <c r="F87" s="144" t="s">
        <v>17966</v>
      </c>
      <c r="G87" s="144">
        <v>16500</v>
      </c>
      <c r="H87" s="144"/>
      <c r="I87" s="144">
        <v>16500</v>
      </c>
      <c r="J87" s="144"/>
      <c r="K87" s="138"/>
      <c r="L87" s="138"/>
      <c r="M87" s="138"/>
      <c r="N87" s="138"/>
      <c r="O87" s="138"/>
      <c r="P87" s="138"/>
      <c r="Q87" s="138"/>
      <c r="R87" s="138"/>
      <c r="S87" s="138"/>
      <c r="T87" s="145">
        <v>2020</v>
      </c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</row>
    <row r="88" spans="1:45" ht="24" hidden="1" customHeight="1" x14ac:dyDescent="0.2">
      <c r="A88" s="208"/>
      <c r="B88" s="448"/>
      <c r="C88" s="750" t="s">
        <v>8634</v>
      </c>
      <c r="D88" s="301"/>
      <c r="E88" s="149" t="s">
        <v>16601</v>
      </c>
      <c r="F88" s="144" t="s">
        <v>8634</v>
      </c>
      <c r="G88" s="144">
        <v>792</v>
      </c>
      <c r="H88" s="144"/>
      <c r="I88" s="144">
        <v>792</v>
      </c>
      <c r="J88" s="144">
        <v>18</v>
      </c>
      <c r="K88" s="144">
        <v>44</v>
      </c>
      <c r="L88" s="144"/>
      <c r="M88" s="144"/>
      <c r="N88" s="144">
        <v>792</v>
      </c>
      <c r="O88" s="301"/>
      <c r="P88" s="301"/>
      <c r="Q88" s="301"/>
      <c r="R88" s="301"/>
      <c r="S88" s="301"/>
      <c r="T88" s="145">
        <v>2017</v>
      </c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301"/>
      <c r="AS88" s="301"/>
    </row>
    <row r="89" spans="1:45" ht="24" hidden="1" customHeight="1" x14ac:dyDescent="0.2">
      <c r="A89" s="208"/>
      <c r="B89" s="448"/>
      <c r="C89" s="750" t="s">
        <v>16596</v>
      </c>
      <c r="D89" s="301"/>
      <c r="E89" s="149" t="s">
        <v>19681</v>
      </c>
      <c r="F89" s="144" t="s">
        <v>16596</v>
      </c>
      <c r="G89" s="144">
        <v>1995</v>
      </c>
      <c r="H89" s="144"/>
      <c r="I89" s="144">
        <v>1995</v>
      </c>
      <c r="J89" s="144">
        <v>21</v>
      </c>
      <c r="K89" s="144">
        <v>95</v>
      </c>
      <c r="L89" s="144"/>
      <c r="M89" s="144"/>
      <c r="N89" s="144">
        <v>1995</v>
      </c>
      <c r="O89" s="301"/>
      <c r="P89" s="301"/>
      <c r="Q89" s="301"/>
      <c r="R89" s="301"/>
      <c r="S89" s="301"/>
      <c r="T89" s="145">
        <v>2018</v>
      </c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301"/>
      <c r="AS89" s="301" t="s">
        <v>16708</v>
      </c>
    </row>
    <row r="90" spans="1:45" ht="24" hidden="1" customHeight="1" x14ac:dyDescent="0.2">
      <c r="A90" s="208"/>
      <c r="B90" s="448"/>
      <c r="C90" s="750" t="s">
        <v>8634</v>
      </c>
      <c r="D90" s="301"/>
      <c r="E90" s="149" t="s">
        <v>19682</v>
      </c>
      <c r="F90" s="144" t="s">
        <v>16602</v>
      </c>
      <c r="G90" s="144">
        <v>10460</v>
      </c>
      <c r="H90" s="144"/>
      <c r="I90" s="144">
        <v>10460</v>
      </c>
      <c r="J90" s="144">
        <v>20</v>
      </c>
      <c r="K90" s="144">
        <v>523</v>
      </c>
      <c r="L90" s="144"/>
      <c r="M90" s="144"/>
      <c r="N90" s="144">
        <v>10460</v>
      </c>
      <c r="O90" s="301"/>
      <c r="P90" s="301"/>
      <c r="Q90" s="301"/>
      <c r="R90" s="301"/>
      <c r="S90" s="301"/>
      <c r="T90" s="145">
        <v>2020</v>
      </c>
      <c r="U90" s="301"/>
      <c r="V90" s="301"/>
      <c r="W90" s="301"/>
      <c r="X90" s="301"/>
      <c r="Y90" s="301"/>
      <c r="Z90" s="301">
        <v>400</v>
      </c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  <c r="AR90" s="301"/>
      <c r="AS90" s="301"/>
    </row>
    <row r="91" spans="1:45" ht="24" hidden="1" customHeight="1" x14ac:dyDescent="0.2">
      <c r="A91" s="208"/>
      <c r="B91" s="448"/>
      <c r="C91" s="750" t="s">
        <v>8634</v>
      </c>
      <c r="D91" s="301"/>
      <c r="E91" s="149" t="s">
        <v>15396</v>
      </c>
      <c r="F91" s="144" t="s">
        <v>8933</v>
      </c>
      <c r="G91" s="144">
        <v>1640</v>
      </c>
      <c r="H91" s="144"/>
      <c r="I91" s="144"/>
      <c r="J91" s="144"/>
      <c r="K91" s="144"/>
      <c r="L91" s="144"/>
      <c r="M91" s="144"/>
      <c r="N91" s="144"/>
      <c r="O91" s="301"/>
      <c r="P91" s="301"/>
      <c r="Q91" s="301"/>
      <c r="R91" s="301"/>
      <c r="S91" s="301"/>
      <c r="T91" s="145">
        <v>2021</v>
      </c>
      <c r="U91" s="301"/>
      <c r="V91" s="301"/>
      <c r="W91" s="301"/>
      <c r="X91" s="301"/>
      <c r="Y91" s="301"/>
      <c r="Z91" s="301">
        <v>906</v>
      </c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301"/>
      <c r="AS91" s="301"/>
    </row>
    <row r="92" spans="1:45" ht="24" hidden="1" customHeight="1" x14ac:dyDescent="0.2">
      <c r="A92" s="208"/>
      <c r="B92" s="448"/>
      <c r="C92" s="750" t="s">
        <v>16596</v>
      </c>
      <c r="D92" s="301"/>
      <c r="E92" s="149" t="s">
        <v>16603</v>
      </c>
      <c r="F92" s="144" t="s">
        <v>16596</v>
      </c>
      <c r="G92" s="144">
        <v>300</v>
      </c>
      <c r="H92" s="144"/>
      <c r="I92" s="144">
        <v>300</v>
      </c>
      <c r="J92" s="144">
        <v>15</v>
      </c>
      <c r="K92" s="144">
        <v>20</v>
      </c>
      <c r="L92" s="144"/>
      <c r="M92" s="144"/>
      <c r="N92" s="144">
        <v>300</v>
      </c>
      <c r="O92" s="301"/>
      <c r="P92" s="301"/>
      <c r="Q92" s="301"/>
      <c r="R92" s="301"/>
      <c r="S92" s="301"/>
      <c r="T92" s="145">
        <v>2017</v>
      </c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301"/>
      <c r="AS92" s="301" t="s">
        <v>16708</v>
      </c>
    </row>
    <row r="93" spans="1:45" ht="24" hidden="1" customHeight="1" x14ac:dyDescent="0.2">
      <c r="A93" s="208"/>
      <c r="B93" s="448"/>
      <c r="C93" s="750" t="s">
        <v>16596</v>
      </c>
      <c r="D93" s="301"/>
      <c r="E93" s="149" t="s">
        <v>16604</v>
      </c>
      <c r="F93" s="144" t="s">
        <v>16596</v>
      </c>
      <c r="G93" s="144">
        <v>300</v>
      </c>
      <c r="H93" s="144"/>
      <c r="I93" s="144">
        <v>300</v>
      </c>
      <c r="J93" s="144">
        <v>15</v>
      </c>
      <c r="K93" s="144">
        <v>20</v>
      </c>
      <c r="L93" s="144"/>
      <c r="M93" s="144"/>
      <c r="N93" s="144">
        <v>300</v>
      </c>
      <c r="O93" s="301"/>
      <c r="P93" s="301"/>
      <c r="Q93" s="301"/>
      <c r="R93" s="301"/>
      <c r="S93" s="301"/>
      <c r="T93" s="145">
        <v>2019</v>
      </c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301"/>
      <c r="AS93" s="301" t="s">
        <v>16708</v>
      </c>
    </row>
    <row r="94" spans="1:45" ht="24" hidden="1" customHeight="1" x14ac:dyDescent="0.2">
      <c r="A94" s="208"/>
      <c r="B94" s="448"/>
      <c r="C94" s="750" t="s">
        <v>16596</v>
      </c>
      <c r="D94" s="301"/>
      <c r="E94" s="149" t="s">
        <v>16605</v>
      </c>
      <c r="F94" s="144" t="s">
        <v>16606</v>
      </c>
      <c r="G94" s="144">
        <v>900</v>
      </c>
      <c r="H94" s="144"/>
      <c r="I94" s="144">
        <v>900</v>
      </c>
      <c r="J94" s="144">
        <v>30</v>
      </c>
      <c r="K94" s="144">
        <v>60</v>
      </c>
      <c r="L94" s="144"/>
      <c r="M94" s="144"/>
      <c r="N94" s="144">
        <v>900</v>
      </c>
      <c r="O94" s="301"/>
      <c r="P94" s="301"/>
      <c r="Q94" s="301"/>
      <c r="R94" s="301"/>
      <c r="S94" s="301"/>
      <c r="T94" s="145">
        <v>2017</v>
      </c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301"/>
      <c r="AS94" s="301" t="s">
        <v>16708</v>
      </c>
    </row>
    <row r="95" spans="1:45" ht="24" hidden="1" customHeight="1" x14ac:dyDescent="0.2">
      <c r="A95" s="208"/>
      <c r="B95" s="448"/>
      <c r="C95" s="750" t="s">
        <v>16596</v>
      </c>
      <c r="D95" s="301"/>
      <c r="E95" s="149" t="s">
        <v>16607</v>
      </c>
      <c r="F95" s="144" t="s">
        <v>16606</v>
      </c>
      <c r="G95" s="144">
        <v>600</v>
      </c>
      <c r="H95" s="144"/>
      <c r="I95" s="144">
        <v>600</v>
      </c>
      <c r="J95" s="144">
        <v>20</v>
      </c>
      <c r="K95" s="144">
        <v>30</v>
      </c>
      <c r="L95" s="144"/>
      <c r="M95" s="144"/>
      <c r="N95" s="144">
        <v>600</v>
      </c>
      <c r="O95" s="301"/>
      <c r="P95" s="301"/>
      <c r="Q95" s="301"/>
      <c r="R95" s="301"/>
      <c r="S95" s="301"/>
      <c r="T95" s="145">
        <v>2010</v>
      </c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301"/>
      <c r="AS95" s="301" t="s">
        <v>16708</v>
      </c>
    </row>
    <row r="96" spans="1:45" ht="24" hidden="1" customHeight="1" x14ac:dyDescent="0.2">
      <c r="A96" s="208"/>
      <c r="B96" s="448"/>
      <c r="C96" s="750" t="s">
        <v>16596</v>
      </c>
      <c r="D96" s="301"/>
      <c r="E96" s="149" t="s">
        <v>16608</v>
      </c>
      <c r="F96" s="144" t="s">
        <v>16596</v>
      </c>
      <c r="G96" s="144">
        <v>500</v>
      </c>
      <c r="H96" s="144"/>
      <c r="I96" s="144">
        <v>500</v>
      </c>
      <c r="J96" s="144">
        <v>20</v>
      </c>
      <c r="K96" s="144">
        <v>25</v>
      </c>
      <c r="L96" s="144"/>
      <c r="M96" s="144"/>
      <c r="N96" s="144">
        <v>500</v>
      </c>
      <c r="O96" s="301"/>
      <c r="P96" s="301"/>
      <c r="Q96" s="301"/>
      <c r="R96" s="301"/>
      <c r="S96" s="301"/>
      <c r="T96" s="145">
        <v>2019</v>
      </c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301"/>
      <c r="AS96" s="301" t="s">
        <v>16708</v>
      </c>
    </row>
    <row r="97" spans="1:45" ht="24" hidden="1" customHeight="1" x14ac:dyDescent="0.2">
      <c r="A97" s="208"/>
      <c r="B97" s="448"/>
      <c r="C97" s="750" t="s">
        <v>16596</v>
      </c>
      <c r="D97" s="301"/>
      <c r="E97" s="149" t="s">
        <v>19683</v>
      </c>
      <c r="F97" s="144" t="s">
        <v>16596</v>
      </c>
      <c r="G97" s="144">
        <v>540</v>
      </c>
      <c r="H97" s="144"/>
      <c r="I97" s="144">
        <v>540</v>
      </c>
      <c r="J97" s="144">
        <v>18</v>
      </c>
      <c r="K97" s="144">
        <v>30</v>
      </c>
      <c r="L97" s="144"/>
      <c r="M97" s="144"/>
      <c r="N97" s="144">
        <v>540</v>
      </c>
      <c r="O97" s="301"/>
      <c r="P97" s="301"/>
      <c r="Q97" s="301"/>
      <c r="R97" s="301"/>
      <c r="S97" s="301"/>
      <c r="T97" s="145">
        <v>2017</v>
      </c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301"/>
      <c r="AS97" s="301" t="s">
        <v>16708</v>
      </c>
    </row>
    <row r="98" spans="1:45" ht="24" hidden="1" customHeight="1" x14ac:dyDescent="0.2">
      <c r="A98" s="208"/>
      <c r="B98" s="448"/>
      <c r="C98" s="750" t="s">
        <v>16596</v>
      </c>
      <c r="D98" s="301"/>
      <c r="E98" s="149" t="s">
        <v>19684</v>
      </c>
      <c r="F98" s="144" t="s">
        <v>16596</v>
      </c>
      <c r="G98" s="144">
        <v>540</v>
      </c>
      <c r="H98" s="144"/>
      <c r="I98" s="144">
        <v>540</v>
      </c>
      <c r="J98" s="144">
        <v>18</v>
      </c>
      <c r="K98" s="144">
        <v>30</v>
      </c>
      <c r="L98" s="144"/>
      <c r="M98" s="144"/>
      <c r="N98" s="144">
        <v>540</v>
      </c>
      <c r="O98" s="301"/>
      <c r="P98" s="301"/>
      <c r="Q98" s="301"/>
      <c r="R98" s="301"/>
      <c r="S98" s="301"/>
      <c r="T98" s="145">
        <v>2006</v>
      </c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  <c r="AQ98" s="301"/>
      <c r="AR98" s="301"/>
      <c r="AS98" s="301" t="s">
        <v>16708</v>
      </c>
    </row>
    <row r="99" spans="1:45" ht="24" hidden="1" customHeight="1" x14ac:dyDescent="0.2">
      <c r="A99" s="208"/>
      <c r="B99" s="448"/>
      <c r="C99" s="750" t="s">
        <v>16596</v>
      </c>
      <c r="D99" s="301"/>
      <c r="E99" s="149" t="s">
        <v>19685</v>
      </c>
      <c r="F99" s="144" t="s">
        <v>16596</v>
      </c>
      <c r="G99" s="144">
        <v>800</v>
      </c>
      <c r="H99" s="144"/>
      <c r="I99" s="144">
        <v>800</v>
      </c>
      <c r="J99" s="144">
        <v>16</v>
      </c>
      <c r="K99" s="144">
        <v>50</v>
      </c>
      <c r="L99" s="144"/>
      <c r="M99" s="144"/>
      <c r="N99" s="144">
        <v>800</v>
      </c>
      <c r="O99" s="301"/>
      <c r="P99" s="301"/>
      <c r="Q99" s="301"/>
      <c r="R99" s="301"/>
      <c r="S99" s="301"/>
      <c r="T99" s="145">
        <v>2006</v>
      </c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  <c r="AQ99" s="301"/>
      <c r="AR99" s="301"/>
      <c r="AS99" s="301" t="s">
        <v>16708</v>
      </c>
    </row>
    <row r="100" spans="1:45" ht="24" hidden="1" customHeight="1" x14ac:dyDescent="0.2">
      <c r="A100" s="208"/>
      <c r="B100" s="448"/>
      <c r="C100" s="750" t="s">
        <v>16596</v>
      </c>
      <c r="D100" s="301"/>
      <c r="E100" s="149" t="s">
        <v>19686</v>
      </c>
      <c r="F100" s="144" t="s">
        <v>16596</v>
      </c>
      <c r="G100" s="144">
        <v>510</v>
      </c>
      <c r="H100" s="144"/>
      <c r="I100" s="144">
        <v>510</v>
      </c>
      <c r="J100" s="144">
        <v>17</v>
      </c>
      <c r="K100" s="144">
        <v>30</v>
      </c>
      <c r="L100" s="144"/>
      <c r="M100" s="144"/>
      <c r="N100" s="144">
        <v>510</v>
      </c>
      <c r="O100" s="301"/>
      <c r="P100" s="301"/>
      <c r="Q100" s="301"/>
      <c r="R100" s="301"/>
      <c r="S100" s="301"/>
      <c r="T100" s="145">
        <v>2008</v>
      </c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301"/>
      <c r="AS100" s="301" t="s">
        <v>16708</v>
      </c>
    </row>
    <row r="101" spans="1:45" ht="24" hidden="1" customHeight="1" x14ac:dyDescent="0.2">
      <c r="A101" s="208"/>
      <c r="B101" s="448"/>
      <c r="C101" s="750" t="s">
        <v>16596</v>
      </c>
      <c r="D101" s="301"/>
      <c r="E101" s="149" t="s">
        <v>19687</v>
      </c>
      <c r="F101" s="144" t="s">
        <v>16596</v>
      </c>
      <c r="G101" s="144">
        <v>510</v>
      </c>
      <c r="H101" s="144"/>
      <c r="I101" s="144">
        <v>510</v>
      </c>
      <c r="J101" s="144">
        <v>17</v>
      </c>
      <c r="K101" s="144">
        <v>30</v>
      </c>
      <c r="L101" s="144"/>
      <c r="M101" s="144"/>
      <c r="N101" s="144">
        <v>510</v>
      </c>
      <c r="O101" s="301"/>
      <c r="P101" s="301"/>
      <c r="Q101" s="301"/>
      <c r="R101" s="301"/>
      <c r="S101" s="301"/>
      <c r="T101" s="145">
        <v>2006</v>
      </c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  <c r="AK101" s="301"/>
      <c r="AL101" s="301"/>
      <c r="AM101" s="301"/>
      <c r="AN101" s="301"/>
      <c r="AO101" s="301"/>
      <c r="AP101" s="301"/>
      <c r="AQ101" s="301"/>
      <c r="AR101" s="301"/>
      <c r="AS101" s="301" t="s">
        <v>16708</v>
      </c>
    </row>
    <row r="102" spans="1:45" ht="24" hidden="1" customHeight="1" x14ac:dyDescent="0.2">
      <c r="A102" s="208"/>
      <c r="B102" s="448"/>
      <c r="C102" s="750" t="s">
        <v>16596</v>
      </c>
      <c r="D102" s="301"/>
      <c r="E102" s="149" t="s">
        <v>19688</v>
      </c>
      <c r="F102" s="144" t="s">
        <v>16596</v>
      </c>
      <c r="G102" s="144">
        <v>714</v>
      </c>
      <c r="H102" s="144"/>
      <c r="I102" s="144">
        <v>714</v>
      </c>
      <c r="J102" s="144">
        <v>21</v>
      </c>
      <c r="K102" s="144">
        <v>34</v>
      </c>
      <c r="L102" s="144"/>
      <c r="M102" s="144"/>
      <c r="N102" s="144">
        <v>714</v>
      </c>
      <c r="O102" s="301"/>
      <c r="P102" s="301"/>
      <c r="Q102" s="301"/>
      <c r="R102" s="301"/>
      <c r="S102" s="301"/>
      <c r="T102" s="145">
        <v>2007</v>
      </c>
      <c r="U102" s="301"/>
      <c r="V102" s="301"/>
      <c r="W102" s="301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301"/>
      <c r="AS102" s="301" t="s">
        <v>16708</v>
      </c>
    </row>
    <row r="103" spans="1:45" ht="24" hidden="1" customHeight="1" x14ac:dyDescent="0.2">
      <c r="A103" s="208"/>
      <c r="B103" s="448"/>
      <c r="C103" s="750" t="s">
        <v>16596</v>
      </c>
      <c r="D103" s="301"/>
      <c r="E103" s="149" t="s">
        <v>19689</v>
      </c>
      <c r="F103" s="144" t="s">
        <v>16596</v>
      </c>
      <c r="G103" s="144">
        <v>520</v>
      </c>
      <c r="H103" s="144"/>
      <c r="I103" s="144"/>
      <c r="J103" s="144"/>
      <c r="K103" s="144"/>
      <c r="L103" s="144"/>
      <c r="M103" s="144"/>
      <c r="N103" s="144"/>
      <c r="O103" s="301"/>
      <c r="P103" s="301"/>
      <c r="Q103" s="301"/>
      <c r="R103" s="301"/>
      <c r="S103" s="301"/>
      <c r="T103" s="145">
        <v>2001</v>
      </c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  <c r="AK103" s="301"/>
      <c r="AL103" s="301"/>
      <c r="AM103" s="301"/>
      <c r="AN103" s="301"/>
      <c r="AO103" s="301"/>
      <c r="AP103" s="301"/>
      <c r="AQ103" s="301"/>
      <c r="AR103" s="301"/>
      <c r="AS103" s="301" t="s">
        <v>16708</v>
      </c>
    </row>
    <row r="104" spans="1:45" ht="24" hidden="1" customHeight="1" x14ac:dyDescent="0.2">
      <c r="A104" s="208"/>
      <c r="B104" s="448"/>
      <c r="C104" s="750" t="s">
        <v>16596</v>
      </c>
      <c r="D104" s="301"/>
      <c r="E104" s="149" t="s">
        <v>19690</v>
      </c>
      <c r="F104" s="144" t="s">
        <v>16596</v>
      </c>
      <c r="G104" s="144">
        <v>440</v>
      </c>
      <c r="H104" s="144"/>
      <c r="I104" s="144"/>
      <c r="J104" s="144"/>
      <c r="K104" s="144"/>
      <c r="L104" s="144"/>
      <c r="M104" s="144"/>
      <c r="N104" s="144"/>
      <c r="O104" s="301"/>
      <c r="P104" s="301"/>
      <c r="Q104" s="301"/>
      <c r="R104" s="301"/>
      <c r="S104" s="301"/>
      <c r="T104" s="145">
        <v>2014</v>
      </c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301"/>
      <c r="AS104" s="301" t="s">
        <v>16708</v>
      </c>
    </row>
    <row r="105" spans="1:45" ht="24" hidden="1" customHeight="1" x14ac:dyDescent="0.2">
      <c r="A105" s="208"/>
      <c r="B105" s="448"/>
      <c r="C105" s="750" t="s">
        <v>16596</v>
      </c>
      <c r="D105" s="301"/>
      <c r="E105" s="149" t="s">
        <v>19691</v>
      </c>
      <c r="F105" s="144" t="s">
        <v>16596</v>
      </c>
      <c r="G105" s="144">
        <v>603</v>
      </c>
      <c r="H105" s="144"/>
      <c r="I105" s="144"/>
      <c r="J105" s="144"/>
      <c r="K105" s="144"/>
      <c r="L105" s="144"/>
      <c r="M105" s="144"/>
      <c r="N105" s="144"/>
      <c r="O105" s="301"/>
      <c r="P105" s="301"/>
      <c r="Q105" s="301"/>
      <c r="R105" s="301"/>
      <c r="S105" s="301"/>
      <c r="T105" s="145">
        <v>2006</v>
      </c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301"/>
      <c r="AS105" s="301" t="s">
        <v>16708</v>
      </c>
    </row>
    <row r="106" spans="1:45" ht="24" hidden="1" customHeight="1" x14ac:dyDescent="0.2">
      <c r="A106" s="208"/>
      <c r="B106" s="448"/>
      <c r="C106" s="750" t="s">
        <v>16596</v>
      </c>
      <c r="D106" s="301"/>
      <c r="E106" s="149" t="s">
        <v>19692</v>
      </c>
      <c r="F106" s="144" t="s">
        <v>16596</v>
      </c>
      <c r="G106" s="144">
        <v>600</v>
      </c>
      <c r="H106" s="144"/>
      <c r="I106" s="144"/>
      <c r="J106" s="144"/>
      <c r="K106" s="144"/>
      <c r="L106" s="144"/>
      <c r="M106" s="144"/>
      <c r="N106" s="144"/>
      <c r="O106" s="301"/>
      <c r="P106" s="301"/>
      <c r="Q106" s="301"/>
      <c r="R106" s="301"/>
      <c r="S106" s="301"/>
      <c r="T106" s="145">
        <v>2006</v>
      </c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  <c r="AK106" s="301"/>
      <c r="AL106" s="301"/>
      <c r="AM106" s="301"/>
      <c r="AN106" s="301"/>
      <c r="AO106" s="301"/>
      <c r="AP106" s="301"/>
      <c r="AQ106" s="301"/>
      <c r="AR106" s="301"/>
      <c r="AS106" s="301" t="s">
        <v>16708</v>
      </c>
    </row>
    <row r="107" spans="1:45" ht="24" hidden="1" customHeight="1" x14ac:dyDescent="0.2">
      <c r="A107" s="208"/>
      <c r="B107" s="448"/>
      <c r="C107" s="750" t="s">
        <v>16596</v>
      </c>
      <c r="D107" s="301"/>
      <c r="E107" s="149" t="s">
        <v>19693</v>
      </c>
      <c r="F107" s="144" t="s">
        <v>16596</v>
      </c>
      <c r="G107" s="144">
        <v>590</v>
      </c>
      <c r="H107" s="144"/>
      <c r="I107" s="144"/>
      <c r="J107" s="144"/>
      <c r="K107" s="144"/>
      <c r="L107" s="144"/>
      <c r="M107" s="144"/>
      <c r="N107" s="144"/>
      <c r="O107" s="301"/>
      <c r="P107" s="301"/>
      <c r="Q107" s="301"/>
      <c r="R107" s="301"/>
      <c r="S107" s="301"/>
      <c r="T107" s="145">
        <v>2001</v>
      </c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301"/>
      <c r="AS107" s="301" t="s">
        <v>16708</v>
      </c>
    </row>
    <row r="108" spans="1:45" ht="24" hidden="1" customHeight="1" x14ac:dyDescent="0.2">
      <c r="A108" s="208"/>
      <c r="B108" s="448"/>
      <c r="C108" s="750" t="s">
        <v>16596</v>
      </c>
      <c r="D108" s="301"/>
      <c r="E108" s="149" t="s">
        <v>19694</v>
      </c>
      <c r="F108" s="144" t="s">
        <v>16596</v>
      </c>
      <c r="G108" s="144">
        <v>400</v>
      </c>
      <c r="H108" s="144"/>
      <c r="I108" s="144"/>
      <c r="J108" s="144"/>
      <c r="K108" s="144"/>
      <c r="L108" s="144"/>
      <c r="M108" s="144"/>
      <c r="N108" s="144"/>
      <c r="O108" s="301"/>
      <c r="P108" s="301"/>
      <c r="Q108" s="301"/>
      <c r="R108" s="301"/>
      <c r="S108" s="301"/>
      <c r="T108" s="145">
        <v>2001</v>
      </c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301"/>
      <c r="AS108" s="301" t="s">
        <v>16708</v>
      </c>
    </row>
    <row r="109" spans="1:45" ht="24" hidden="1" customHeight="1" x14ac:dyDescent="0.2">
      <c r="A109" s="208"/>
      <c r="B109" s="448"/>
      <c r="C109" s="750" t="s">
        <v>16596</v>
      </c>
      <c r="D109" s="301"/>
      <c r="E109" s="149" t="s">
        <v>19695</v>
      </c>
      <c r="F109" s="144" t="s">
        <v>16596</v>
      </c>
      <c r="G109" s="144">
        <v>550</v>
      </c>
      <c r="H109" s="144"/>
      <c r="I109" s="144"/>
      <c r="J109" s="144"/>
      <c r="K109" s="144"/>
      <c r="L109" s="144"/>
      <c r="M109" s="144"/>
      <c r="N109" s="144"/>
      <c r="O109" s="301"/>
      <c r="P109" s="301"/>
      <c r="Q109" s="301"/>
      <c r="R109" s="301"/>
      <c r="S109" s="301"/>
      <c r="T109" s="145" t="s">
        <v>16609</v>
      </c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301"/>
      <c r="AS109" s="301" t="s">
        <v>16708</v>
      </c>
    </row>
    <row r="110" spans="1:45" ht="24" hidden="1" customHeight="1" x14ac:dyDescent="0.2">
      <c r="A110" s="208"/>
      <c r="B110" s="448"/>
      <c r="C110" s="750" t="s">
        <v>312</v>
      </c>
      <c r="D110" s="301"/>
      <c r="E110" s="149" t="s">
        <v>14328</v>
      </c>
      <c r="F110" s="144" t="s">
        <v>14540</v>
      </c>
      <c r="G110" s="144"/>
      <c r="H110" s="144">
        <v>101</v>
      </c>
      <c r="I110" s="144">
        <v>492</v>
      </c>
      <c r="J110" s="144"/>
      <c r="K110" s="144">
        <v>24</v>
      </c>
      <c r="L110" s="144"/>
      <c r="M110" s="144"/>
      <c r="N110" s="144"/>
      <c r="O110" s="301"/>
      <c r="P110" s="301"/>
      <c r="Q110" s="301"/>
      <c r="R110" s="301"/>
      <c r="S110" s="301"/>
      <c r="T110" s="145">
        <v>2017</v>
      </c>
      <c r="U110" s="301"/>
      <c r="V110" s="301"/>
      <c r="W110" s="301"/>
      <c r="X110" s="301"/>
      <c r="Y110" s="301"/>
      <c r="Z110" s="301">
        <v>1575</v>
      </c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301"/>
      <c r="AS110" s="301"/>
    </row>
    <row r="111" spans="1:45" ht="24" hidden="1" customHeight="1" x14ac:dyDescent="0.2">
      <c r="A111" s="208"/>
      <c r="B111" s="448"/>
      <c r="C111" s="750" t="s">
        <v>312</v>
      </c>
      <c r="D111" s="301"/>
      <c r="E111" s="149" t="s">
        <v>4412</v>
      </c>
      <c r="F111" s="144" t="s">
        <v>14540</v>
      </c>
      <c r="G111" s="144">
        <v>18445</v>
      </c>
      <c r="H111" s="144"/>
      <c r="I111" s="144">
        <v>18445</v>
      </c>
      <c r="J111" s="144"/>
      <c r="K111" s="144">
        <v>1320</v>
      </c>
      <c r="L111" s="144"/>
      <c r="M111" s="144"/>
      <c r="N111" s="144">
        <v>1500</v>
      </c>
      <c r="O111" s="301"/>
      <c r="P111" s="301"/>
      <c r="Q111" s="301"/>
      <c r="R111" s="301"/>
      <c r="S111" s="301"/>
      <c r="T111" s="145">
        <v>2019</v>
      </c>
      <c r="U111" s="301"/>
      <c r="V111" s="301"/>
      <c r="W111" s="301"/>
      <c r="X111" s="301"/>
      <c r="Y111" s="301"/>
      <c r="Z111" s="301">
        <v>866</v>
      </c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301"/>
      <c r="AS111" s="301"/>
    </row>
    <row r="112" spans="1:45" ht="24" hidden="1" customHeight="1" x14ac:dyDescent="0.2">
      <c r="A112" s="208"/>
      <c r="B112" s="448"/>
      <c r="C112" s="750" t="s">
        <v>17954</v>
      </c>
      <c r="D112" s="138"/>
      <c r="E112" s="149" t="s">
        <v>19696</v>
      </c>
      <c r="F112" s="144" t="s">
        <v>16688</v>
      </c>
      <c r="G112" s="144"/>
      <c r="H112" s="144"/>
      <c r="I112" s="144">
        <v>7700</v>
      </c>
      <c r="J112" s="144"/>
      <c r="K112" s="138"/>
      <c r="L112" s="138"/>
      <c r="M112" s="138"/>
      <c r="N112" s="138"/>
      <c r="O112" s="138"/>
      <c r="P112" s="138"/>
      <c r="Q112" s="138"/>
      <c r="R112" s="138"/>
      <c r="S112" s="138"/>
      <c r="T112" s="145">
        <v>2004</v>
      </c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</row>
    <row r="113" spans="1:45" ht="24" hidden="1" customHeight="1" x14ac:dyDescent="0.2">
      <c r="A113" s="208"/>
      <c r="B113" s="448"/>
      <c r="C113" s="750" t="s">
        <v>17955</v>
      </c>
      <c r="D113" s="138"/>
      <c r="E113" s="149" t="s">
        <v>19697</v>
      </c>
      <c r="F113" s="144" t="s">
        <v>16704</v>
      </c>
      <c r="G113" s="144">
        <v>840</v>
      </c>
      <c r="H113" s="144"/>
      <c r="I113" s="144">
        <v>840</v>
      </c>
      <c r="J113" s="144"/>
      <c r="K113" s="138"/>
      <c r="L113" s="138"/>
      <c r="M113" s="138"/>
      <c r="N113" s="138"/>
      <c r="O113" s="138"/>
      <c r="P113" s="138"/>
      <c r="Q113" s="138"/>
      <c r="R113" s="138"/>
      <c r="S113" s="138"/>
      <c r="T113" s="145">
        <v>2022</v>
      </c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</row>
    <row r="114" spans="1:45" ht="24" hidden="1" customHeight="1" x14ac:dyDescent="0.2">
      <c r="A114" s="208"/>
      <c r="B114" s="448"/>
      <c r="C114" s="750" t="s">
        <v>17955</v>
      </c>
      <c r="D114" s="138"/>
      <c r="E114" s="149" t="s">
        <v>19698</v>
      </c>
      <c r="F114" s="144" t="s">
        <v>17956</v>
      </c>
      <c r="G114" s="144">
        <v>270</v>
      </c>
      <c r="H114" s="144">
        <v>270</v>
      </c>
      <c r="I114" s="144">
        <v>270</v>
      </c>
      <c r="J114" s="144"/>
      <c r="K114" s="138"/>
      <c r="L114" s="138"/>
      <c r="M114" s="138"/>
      <c r="N114" s="138"/>
      <c r="O114" s="138"/>
      <c r="P114" s="138"/>
      <c r="Q114" s="138"/>
      <c r="R114" s="138"/>
      <c r="S114" s="138"/>
      <c r="T114" s="145">
        <v>2004</v>
      </c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301"/>
    </row>
    <row r="115" spans="1:45" ht="24" hidden="1" customHeight="1" x14ac:dyDescent="0.2">
      <c r="A115" s="208"/>
      <c r="B115" s="448"/>
      <c r="C115" s="750" t="s">
        <v>8656</v>
      </c>
      <c r="D115" s="301" t="s">
        <v>12004</v>
      </c>
      <c r="E115" s="149" t="s">
        <v>19699</v>
      </c>
      <c r="F115" s="144" t="s">
        <v>14405</v>
      </c>
      <c r="G115" s="144">
        <v>2253</v>
      </c>
      <c r="H115" s="144"/>
      <c r="I115" s="144">
        <v>2253</v>
      </c>
      <c r="J115" s="144">
        <v>20</v>
      </c>
      <c r="K115" s="144">
        <v>40</v>
      </c>
      <c r="L115" s="144"/>
      <c r="M115" s="144"/>
      <c r="N115" s="144">
        <v>1600</v>
      </c>
      <c r="O115" s="301"/>
      <c r="P115" s="301"/>
      <c r="Q115" s="301"/>
      <c r="R115" s="301"/>
      <c r="S115" s="301"/>
      <c r="T115" s="145">
        <v>2010</v>
      </c>
      <c r="U115" s="301"/>
      <c r="V115" s="301"/>
      <c r="W115" s="301"/>
      <c r="X115" s="301"/>
      <c r="Y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301"/>
      <c r="AS115" s="301"/>
    </row>
    <row r="116" spans="1:45" ht="24" hidden="1" customHeight="1" x14ac:dyDescent="0.2">
      <c r="A116" s="208"/>
      <c r="B116" s="448"/>
      <c r="C116" s="750" t="s">
        <v>8656</v>
      </c>
      <c r="D116" s="301" t="s">
        <v>12004</v>
      </c>
      <c r="E116" s="149" t="s">
        <v>19700</v>
      </c>
      <c r="F116" s="144" t="s">
        <v>14405</v>
      </c>
      <c r="G116" s="144">
        <v>1197</v>
      </c>
      <c r="H116" s="144"/>
      <c r="I116" s="144">
        <v>1197</v>
      </c>
      <c r="J116" s="144">
        <v>7</v>
      </c>
      <c r="K116" s="144">
        <v>15</v>
      </c>
      <c r="L116" s="144"/>
      <c r="M116" s="144"/>
      <c r="N116" s="144">
        <v>210</v>
      </c>
      <c r="O116" s="301"/>
      <c r="P116" s="301"/>
      <c r="Q116" s="301"/>
      <c r="R116" s="301"/>
      <c r="S116" s="301"/>
      <c r="T116" s="145">
        <v>2010</v>
      </c>
      <c r="U116" s="301"/>
      <c r="V116" s="301"/>
      <c r="W116" s="301"/>
      <c r="X116" s="301"/>
      <c r="Y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  <c r="AK116" s="301"/>
      <c r="AL116" s="301"/>
      <c r="AM116" s="301"/>
      <c r="AN116" s="301"/>
      <c r="AO116" s="301"/>
      <c r="AP116" s="301"/>
      <c r="AQ116" s="301"/>
      <c r="AR116" s="301"/>
      <c r="AS116" s="301"/>
    </row>
    <row r="117" spans="1:45" ht="24" hidden="1" customHeight="1" x14ac:dyDescent="0.2">
      <c r="A117" s="208"/>
      <c r="B117" s="448"/>
      <c r="C117" s="750" t="s">
        <v>8656</v>
      </c>
      <c r="D117" s="301" t="s">
        <v>12004</v>
      </c>
      <c r="E117" s="149" t="s">
        <v>19700</v>
      </c>
      <c r="F117" s="144" t="s">
        <v>14405</v>
      </c>
      <c r="G117" s="144">
        <v>807</v>
      </c>
      <c r="H117" s="144"/>
      <c r="I117" s="144">
        <v>807</v>
      </c>
      <c r="J117" s="144">
        <v>7</v>
      </c>
      <c r="K117" s="144">
        <v>15</v>
      </c>
      <c r="L117" s="144"/>
      <c r="M117" s="144"/>
      <c r="N117" s="144">
        <v>105</v>
      </c>
      <c r="O117" s="301"/>
      <c r="P117" s="301"/>
      <c r="Q117" s="301"/>
      <c r="R117" s="301"/>
      <c r="S117" s="301"/>
      <c r="T117" s="145">
        <v>2019</v>
      </c>
      <c r="U117" s="301"/>
      <c r="V117" s="301"/>
      <c r="W117" s="301"/>
      <c r="X117" s="301"/>
      <c r="Y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  <c r="AK117" s="301"/>
      <c r="AL117" s="301"/>
      <c r="AM117" s="301"/>
      <c r="AN117" s="301"/>
      <c r="AO117" s="301"/>
      <c r="AP117" s="301"/>
      <c r="AQ117" s="301"/>
      <c r="AR117" s="301"/>
      <c r="AS117" s="301"/>
    </row>
    <row r="118" spans="1:45" ht="24" hidden="1" customHeight="1" x14ac:dyDescent="0.2">
      <c r="A118" s="208"/>
      <c r="B118" s="448"/>
      <c r="C118" s="750" t="s">
        <v>8656</v>
      </c>
      <c r="D118" s="301" t="s">
        <v>12004</v>
      </c>
      <c r="E118" s="149" t="s">
        <v>19701</v>
      </c>
      <c r="F118" s="144" t="s">
        <v>14405</v>
      </c>
      <c r="G118" s="144">
        <v>1320</v>
      </c>
      <c r="H118" s="144"/>
      <c r="I118" s="144">
        <v>1320</v>
      </c>
      <c r="J118" s="144">
        <v>15</v>
      </c>
      <c r="K118" s="144">
        <v>28</v>
      </c>
      <c r="L118" s="144"/>
      <c r="M118" s="144"/>
      <c r="N118" s="144">
        <v>840</v>
      </c>
      <c r="O118" s="301"/>
      <c r="P118" s="301"/>
      <c r="Q118" s="301"/>
      <c r="R118" s="301"/>
      <c r="S118" s="301"/>
      <c r="T118" s="145">
        <v>2010</v>
      </c>
      <c r="U118" s="301"/>
      <c r="V118" s="301"/>
      <c r="W118" s="301"/>
      <c r="X118" s="301"/>
      <c r="Y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  <c r="AK118" s="301"/>
      <c r="AL118" s="301"/>
      <c r="AM118" s="301"/>
      <c r="AN118" s="301"/>
      <c r="AO118" s="301"/>
      <c r="AP118" s="301"/>
      <c r="AQ118" s="301"/>
      <c r="AR118" s="301"/>
      <c r="AS118" s="301"/>
    </row>
    <row r="119" spans="1:45" ht="24" hidden="1" customHeight="1" x14ac:dyDescent="0.2">
      <c r="A119" s="208"/>
      <c r="B119" s="448"/>
      <c r="C119" s="750" t="s">
        <v>8656</v>
      </c>
      <c r="D119" s="301" t="s">
        <v>12004</v>
      </c>
      <c r="E119" s="149" t="s">
        <v>19702</v>
      </c>
      <c r="F119" s="144" t="s">
        <v>14405</v>
      </c>
      <c r="G119" s="144">
        <v>594</v>
      </c>
      <c r="H119" s="144"/>
      <c r="I119" s="144">
        <v>594</v>
      </c>
      <c r="J119" s="144">
        <v>17</v>
      </c>
      <c r="K119" s="144">
        <v>22</v>
      </c>
      <c r="L119" s="144"/>
      <c r="M119" s="144"/>
      <c r="N119" s="144">
        <v>374</v>
      </c>
      <c r="O119" s="301"/>
      <c r="P119" s="301"/>
      <c r="Q119" s="301"/>
      <c r="R119" s="301"/>
      <c r="S119" s="301"/>
      <c r="T119" s="145">
        <v>2010</v>
      </c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1"/>
      <c r="AO119" s="301"/>
      <c r="AP119" s="301"/>
      <c r="AQ119" s="301"/>
      <c r="AR119" s="301"/>
      <c r="AS119" s="301"/>
    </row>
    <row r="120" spans="1:45" ht="24" hidden="1" customHeight="1" x14ac:dyDescent="0.2">
      <c r="A120" s="208"/>
      <c r="B120" s="448"/>
      <c r="C120" s="750" t="s">
        <v>8656</v>
      </c>
      <c r="D120" s="301" t="s">
        <v>12004</v>
      </c>
      <c r="E120" s="149" t="s">
        <v>19703</v>
      </c>
      <c r="F120" s="144" t="s">
        <v>14405</v>
      </c>
      <c r="G120" s="144">
        <v>1568</v>
      </c>
      <c r="H120" s="144"/>
      <c r="I120" s="144">
        <v>1568</v>
      </c>
      <c r="J120" s="144">
        <v>20</v>
      </c>
      <c r="K120" s="144">
        <v>40</v>
      </c>
      <c r="L120" s="144"/>
      <c r="M120" s="144"/>
      <c r="N120" s="144">
        <v>800</v>
      </c>
      <c r="O120" s="301"/>
      <c r="P120" s="301"/>
      <c r="Q120" s="301"/>
      <c r="R120" s="301"/>
      <c r="S120" s="301"/>
      <c r="T120" s="145">
        <v>2017</v>
      </c>
      <c r="U120" s="301"/>
      <c r="V120" s="301"/>
      <c r="W120" s="301"/>
      <c r="X120" s="301"/>
      <c r="Y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  <c r="AK120" s="301"/>
      <c r="AL120" s="301"/>
      <c r="AM120" s="301"/>
      <c r="AN120" s="301"/>
      <c r="AO120" s="301"/>
      <c r="AP120" s="301"/>
      <c r="AQ120" s="301"/>
      <c r="AR120" s="301"/>
      <c r="AS120" s="301"/>
    </row>
    <row r="121" spans="1:45" ht="24" hidden="1" customHeight="1" x14ac:dyDescent="0.2">
      <c r="A121" s="208"/>
      <c r="B121" s="448"/>
      <c r="C121" s="750" t="s">
        <v>8656</v>
      </c>
      <c r="D121" s="301" t="s">
        <v>12004</v>
      </c>
      <c r="E121" s="149" t="s">
        <v>19704</v>
      </c>
      <c r="F121" s="144" t="s">
        <v>14405</v>
      </c>
      <c r="G121" s="144">
        <v>2070</v>
      </c>
      <c r="H121" s="144"/>
      <c r="I121" s="144">
        <v>2070</v>
      </c>
      <c r="J121" s="144">
        <v>7</v>
      </c>
      <c r="K121" s="144">
        <v>15</v>
      </c>
      <c r="L121" s="144"/>
      <c r="M121" s="144"/>
      <c r="N121" s="144">
        <v>210</v>
      </c>
      <c r="O121" s="301"/>
      <c r="P121" s="301"/>
      <c r="Q121" s="301"/>
      <c r="R121" s="301"/>
      <c r="S121" s="301"/>
      <c r="T121" s="145">
        <v>2017</v>
      </c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301"/>
      <c r="AS121" s="301"/>
    </row>
    <row r="122" spans="1:45" ht="24" hidden="1" customHeight="1" x14ac:dyDescent="0.2">
      <c r="A122" s="208"/>
      <c r="B122" s="448"/>
      <c r="C122" s="750" t="s">
        <v>8656</v>
      </c>
      <c r="D122" s="301" t="s">
        <v>12004</v>
      </c>
      <c r="E122" s="149" t="s">
        <v>19705</v>
      </c>
      <c r="F122" s="144" t="s">
        <v>14405</v>
      </c>
      <c r="G122" s="144">
        <v>437</v>
      </c>
      <c r="H122" s="144"/>
      <c r="I122" s="144">
        <v>437</v>
      </c>
      <c r="J122" s="144">
        <v>6</v>
      </c>
      <c r="K122" s="144">
        <v>13</v>
      </c>
      <c r="L122" s="144"/>
      <c r="M122" s="144"/>
      <c r="N122" s="144">
        <v>156</v>
      </c>
      <c r="O122" s="301"/>
      <c r="P122" s="301"/>
      <c r="Q122" s="301"/>
      <c r="R122" s="301"/>
      <c r="S122" s="301"/>
      <c r="T122" s="145">
        <v>2004</v>
      </c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301"/>
      <c r="AS122" s="301"/>
    </row>
    <row r="123" spans="1:45" ht="24" hidden="1" customHeight="1" x14ac:dyDescent="0.2">
      <c r="A123" s="208"/>
      <c r="B123" s="448"/>
      <c r="C123" s="750" t="s">
        <v>8656</v>
      </c>
      <c r="D123" s="301" t="s">
        <v>12004</v>
      </c>
      <c r="E123" s="301" t="s">
        <v>19706</v>
      </c>
      <c r="F123" s="301" t="s">
        <v>14405</v>
      </c>
      <c r="G123" s="301">
        <v>629</v>
      </c>
      <c r="H123" s="301"/>
      <c r="I123" s="301">
        <v>629</v>
      </c>
      <c r="J123" s="301">
        <v>20</v>
      </c>
      <c r="K123" s="301">
        <v>25</v>
      </c>
      <c r="L123" s="301"/>
      <c r="M123" s="301"/>
      <c r="N123" s="301">
        <v>500</v>
      </c>
      <c r="O123" s="301"/>
      <c r="P123" s="301"/>
      <c r="Q123" s="301"/>
      <c r="R123" s="301"/>
      <c r="S123" s="301"/>
      <c r="T123" s="145">
        <v>2004</v>
      </c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301"/>
      <c r="AS123" s="301"/>
    </row>
    <row r="124" spans="1:45" ht="24" hidden="1" customHeight="1" x14ac:dyDescent="0.2">
      <c r="A124" s="208"/>
      <c r="B124" s="448"/>
      <c r="C124" s="750" t="s">
        <v>16615</v>
      </c>
      <c r="D124" s="149"/>
      <c r="E124" s="149" t="s">
        <v>17957</v>
      </c>
      <c r="F124" s="144" t="s">
        <v>17958</v>
      </c>
      <c r="G124" s="144">
        <v>88.78</v>
      </c>
      <c r="H124" s="144">
        <v>88.78</v>
      </c>
      <c r="I124" s="144">
        <v>88.78</v>
      </c>
      <c r="J124" s="144"/>
      <c r="K124" s="138"/>
      <c r="L124" s="138"/>
      <c r="M124" s="138"/>
      <c r="N124" s="138"/>
      <c r="O124" s="138"/>
      <c r="P124" s="138"/>
      <c r="Q124" s="138"/>
      <c r="R124" s="138"/>
      <c r="S124" s="138"/>
      <c r="T124" s="145">
        <v>2021</v>
      </c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301"/>
    </row>
    <row r="125" spans="1:45" ht="24" hidden="1" customHeight="1" x14ac:dyDescent="0.2">
      <c r="A125" s="208"/>
      <c r="B125" s="448"/>
      <c r="C125" s="750" t="s">
        <v>623</v>
      </c>
      <c r="D125" s="301"/>
      <c r="E125" s="301" t="s">
        <v>9197</v>
      </c>
      <c r="F125" s="301" t="s">
        <v>16688</v>
      </c>
      <c r="G125" s="301">
        <v>1938</v>
      </c>
      <c r="H125" s="301"/>
      <c r="I125" s="301">
        <v>1938</v>
      </c>
      <c r="J125" s="301">
        <v>48</v>
      </c>
      <c r="K125" s="301">
        <v>40</v>
      </c>
      <c r="L125" s="301"/>
      <c r="M125" s="301"/>
      <c r="N125" s="301">
        <v>1938</v>
      </c>
      <c r="O125" s="301"/>
      <c r="P125" s="301"/>
      <c r="Q125" s="301"/>
      <c r="R125" s="301"/>
      <c r="S125" s="301"/>
      <c r="T125" s="145">
        <v>2012</v>
      </c>
      <c r="U125" s="301"/>
      <c r="V125" s="301"/>
      <c r="W125" s="301"/>
      <c r="X125" s="301"/>
      <c r="Y125" s="301"/>
      <c r="Z125" s="301">
        <v>500</v>
      </c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301"/>
      <c r="AS125" s="301"/>
    </row>
    <row r="126" spans="1:45" ht="24" hidden="1" customHeight="1" x14ac:dyDescent="0.2">
      <c r="A126" s="208"/>
      <c r="B126" s="448"/>
      <c r="C126" s="750" t="s">
        <v>623</v>
      </c>
      <c r="D126" s="301"/>
      <c r="E126" s="301" t="s">
        <v>19707</v>
      </c>
      <c r="F126" s="301" t="s">
        <v>623</v>
      </c>
      <c r="G126" s="301">
        <v>2462</v>
      </c>
      <c r="H126" s="301">
        <v>200</v>
      </c>
      <c r="I126" s="301">
        <v>200</v>
      </c>
      <c r="J126" s="301">
        <v>10</v>
      </c>
      <c r="K126" s="301">
        <v>20</v>
      </c>
      <c r="L126" s="301"/>
      <c r="M126" s="301"/>
      <c r="N126" s="301">
        <v>200</v>
      </c>
      <c r="O126" s="301"/>
      <c r="P126" s="301"/>
      <c r="Q126" s="301"/>
      <c r="R126" s="301"/>
      <c r="S126" s="301"/>
      <c r="T126" s="145">
        <v>2016</v>
      </c>
      <c r="U126" s="301"/>
      <c r="V126" s="301"/>
      <c r="W126" s="301"/>
      <c r="X126" s="301"/>
      <c r="Y126" s="301"/>
      <c r="Z126" s="301">
        <v>3000</v>
      </c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  <c r="AK126" s="301"/>
      <c r="AL126" s="301"/>
      <c r="AM126" s="301"/>
      <c r="AN126" s="301"/>
      <c r="AO126" s="301"/>
      <c r="AP126" s="301"/>
      <c r="AQ126" s="301"/>
      <c r="AR126" s="301"/>
      <c r="AS126" s="301"/>
    </row>
    <row r="127" spans="1:45" ht="24" hidden="1" customHeight="1" x14ac:dyDescent="0.2">
      <c r="A127" s="208"/>
      <c r="B127" s="448"/>
      <c r="C127" s="750" t="s">
        <v>623</v>
      </c>
      <c r="D127" s="301"/>
      <c r="E127" s="301" t="s">
        <v>19708</v>
      </c>
      <c r="F127" s="301" t="s">
        <v>623</v>
      </c>
      <c r="G127" s="301">
        <v>15000</v>
      </c>
      <c r="H127" s="301">
        <v>630</v>
      </c>
      <c r="I127" s="301">
        <v>630</v>
      </c>
      <c r="J127" s="301">
        <v>10</v>
      </c>
      <c r="K127" s="301">
        <v>20</v>
      </c>
      <c r="L127" s="301"/>
      <c r="M127" s="301"/>
      <c r="N127" s="301">
        <v>200</v>
      </c>
      <c r="O127" s="301"/>
      <c r="P127" s="301"/>
      <c r="Q127" s="301"/>
      <c r="R127" s="301"/>
      <c r="S127" s="301"/>
      <c r="T127" s="145">
        <v>2016</v>
      </c>
      <c r="U127" s="301"/>
      <c r="V127" s="301"/>
      <c r="W127" s="301"/>
      <c r="X127" s="301"/>
      <c r="Y127" s="301"/>
      <c r="Z127" s="301">
        <v>5200</v>
      </c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  <c r="AK127" s="301"/>
      <c r="AL127" s="301"/>
      <c r="AM127" s="301"/>
      <c r="AN127" s="301"/>
      <c r="AO127" s="301"/>
      <c r="AP127" s="301"/>
      <c r="AQ127" s="301"/>
      <c r="AR127" s="301"/>
      <c r="AS127" s="301"/>
    </row>
    <row r="128" spans="1:45" ht="24" hidden="1" customHeight="1" x14ac:dyDescent="0.2">
      <c r="A128" s="208"/>
      <c r="B128" s="448"/>
      <c r="C128" s="750" t="s">
        <v>623</v>
      </c>
      <c r="D128" s="301"/>
      <c r="E128" s="301" t="s">
        <v>19709</v>
      </c>
      <c r="F128" s="301" t="s">
        <v>15397</v>
      </c>
      <c r="G128" s="301"/>
      <c r="H128" s="301">
        <v>13509</v>
      </c>
      <c r="I128" s="301">
        <v>13509</v>
      </c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145">
        <v>2013</v>
      </c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1"/>
      <c r="AO128" s="301"/>
      <c r="AP128" s="301"/>
      <c r="AQ128" s="301"/>
      <c r="AR128" s="301"/>
      <c r="AS128" s="301"/>
    </row>
    <row r="129" spans="1:45" ht="24" hidden="1" customHeight="1" x14ac:dyDescent="0.2">
      <c r="A129" s="208"/>
      <c r="B129" s="448"/>
      <c r="C129" s="750" t="s">
        <v>623</v>
      </c>
      <c r="D129" s="301"/>
      <c r="E129" s="301" t="s">
        <v>19710</v>
      </c>
      <c r="F129" s="301" t="s">
        <v>15397</v>
      </c>
      <c r="G129" s="301">
        <v>100510</v>
      </c>
      <c r="H129" s="301">
        <v>14910</v>
      </c>
      <c r="I129" s="301">
        <v>14910</v>
      </c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145">
        <v>2002</v>
      </c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301"/>
      <c r="AS129" s="301"/>
    </row>
    <row r="130" spans="1:45" ht="24" hidden="1" customHeight="1" x14ac:dyDescent="0.2">
      <c r="A130" s="208"/>
      <c r="B130" s="448"/>
      <c r="C130" s="750" t="s">
        <v>623</v>
      </c>
      <c r="D130" s="301" t="s">
        <v>17959</v>
      </c>
      <c r="E130" s="149" t="s">
        <v>17960</v>
      </c>
      <c r="F130" s="144" t="s">
        <v>15446</v>
      </c>
      <c r="G130" s="144">
        <v>1052</v>
      </c>
      <c r="H130" s="144">
        <f>SUM(H131:H135)</f>
        <v>1072</v>
      </c>
      <c r="I130" s="144"/>
      <c r="J130" s="144"/>
      <c r="K130" s="138"/>
      <c r="L130" s="138"/>
      <c r="M130" s="138"/>
      <c r="N130" s="138"/>
      <c r="O130" s="138"/>
      <c r="P130" s="138"/>
      <c r="Q130" s="138"/>
      <c r="R130" s="138"/>
      <c r="S130" s="138"/>
      <c r="T130" s="145">
        <v>2007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301" t="s">
        <v>17961</v>
      </c>
    </row>
    <row r="131" spans="1:45" ht="24" hidden="1" customHeight="1" x14ac:dyDescent="0.2">
      <c r="A131" s="208"/>
      <c r="B131" s="448"/>
      <c r="C131" s="750" t="s">
        <v>623</v>
      </c>
      <c r="D131" s="301" t="s">
        <v>17959</v>
      </c>
      <c r="E131" s="149" t="s">
        <v>17962</v>
      </c>
      <c r="F131" s="144" t="s">
        <v>15446</v>
      </c>
      <c r="G131" s="144">
        <v>1196</v>
      </c>
      <c r="H131" s="144"/>
      <c r="I131" s="144"/>
      <c r="J131" s="144"/>
      <c r="K131" s="138"/>
      <c r="L131" s="138"/>
      <c r="M131" s="138"/>
      <c r="N131" s="138"/>
      <c r="O131" s="138"/>
      <c r="P131" s="138"/>
      <c r="Q131" s="138"/>
      <c r="R131" s="138"/>
      <c r="S131" s="138"/>
      <c r="T131" s="145">
        <v>2014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301" t="s">
        <v>17963</v>
      </c>
    </row>
    <row r="132" spans="1:45" ht="24" hidden="1" customHeight="1" x14ac:dyDescent="0.2">
      <c r="A132" s="208"/>
      <c r="B132" s="448"/>
      <c r="C132" s="750" t="s">
        <v>623</v>
      </c>
      <c r="D132" s="301" t="s">
        <v>17959</v>
      </c>
      <c r="E132" s="149" t="s">
        <v>17964</v>
      </c>
      <c r="F132" s="144" t="s">
        <v>15446</v>
      </c>
      <c r="G132" s="144">
        <v>903</v>
      </c>
      <c r="H132" s="144"/>
      <c r="I132" s="144"/>
      <c r="J132" s="144"/>
      <c r="K132" s="138"/>
      <c r="L132" s="138"/>
      <c r="M132" s="138"/>
      <c r="N132" s="138"/>
      <c r="O132" s="138"/>
      <c r="P132" s="138"/>
      <c r="Q132" s="138"/>
      <c r="R132" s="138"/>
      <c r="S132" s="138"/>
      <c r="T132" s="145">
        <v>2015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301" t="s">
        <v>17963</v>
      </c>
    </row>
    <row r="133" spans="1:45" ht="24" hidden="1" customHeight="1" x14ac:dyDescent="0.2">
      <c r="A133" s="208"/>
      <c r="B133" s="448"/>
      <c r="C133" s="750" t="s">
        <v>623</v>
      </c>
      <c r="D133" s="301" t="s">
        <v>17959</v>
      </c>
      <c r="E133" s="149" t="s">
        <v>19711</v>
      </c>
      <c r="F133" s="144" t="s">
        <v>15446</v>
      </c>
      <c r="G133" s="144">
        <v>15000</v>
      </c>
      <c r="H133" s="144">
        <f>SUM(H134:H134)</f>
        <v>536</v>
      </c>
      <c r="I133" s="144">
        <v>15000</v>
      </c>
      <c r="J133" s="144"/>
      <c r="K133" s="138"/>
      <c r="L133" s="138"/>
      <c r="M133" s="138"/>
      <c r="N133" s="138"/>
      <c r="O133" s="138"/>
      <c r="P133" s="138"/>
      <c r="Q133" s="138"/>
      <c r="R133" s="138"/>
      <c r="S133" s="138"/>
      <c r="T133" s="145">
        <v>2013</v>
      </c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301" t="s">
        <v>1972</v>
      </c>
    </row>
    <row r="134" spans="1:45" ht="24" hidden="1" customHeight="1" x14ac:dyDescent="0.2">
      <c r="A134" s="208"/>
      <c r="B134" s="448"/>
      <c r="C134" s="750" t="s">
        <v>17965</v>
      </c>
      <c r="D134" s="138"/>
      <c r="E134" s="149" t="s">
        <v>19712</v>
      </c>
      <c r="F134" s="144" t="s">
        <v>17965</v>
      </c>
      <c r="G134" s="144">
        <v>536</v>
      </c>
      <c r="H134" s="144">
        <v>536</v>
      </c>
      <c r="I134" s="144">
        <v>535.67999999999995</v>
      </c>
      <c r="J134" s="144"/>
      <c r="K134" s="138"/>
      <c r="L134" s="138"/>
      <c r="M134" s="138"/>
      <c r="N134" s="138"/>
      <c r="O134" s="138"/>
      <c r="P134" s="138"/>
      <c r="Q134" s="138"/>
      <c r="R134" s="138"/>
      <c r="S134" s="138"/>
      <c r="T134" s="145">
        <v>2022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 t="s">
        <v>1972</v>
      </c>
    </row>
    <row r="135" spans="1:45" ht="24" hidden="1" customHeight="1" x14ac:dyDescent="0.2">
      <c r="A135" s="208"/>
      <c r="B135" s="169"/>
      <c r="C135" s="750" t="s">
        <v>973</v>
      </c>
      <c r="D135" s="301"/>
      <c r="E135" s="149" t="s">
        <v>19713</v>
      </c>
      <c r="F135" s="144" t="s">
        <v>15398</v>
      </c>
      <c r="G135" s="144">
        <v>67700</v>
      </c>
      <c r="H135" s="144"/>
      <c r="I135" s="144"/>
      <c r="J135" s="144">
        <v>25</v>
      </c>
      <c r="K135" s="144">
        <v>45</v>
      </c>
      <c r="L135" s="144"/>
      <c r="M135" s="144"/>
      <c r="N135" s="144">
        <v>1125</v>
      </c>
      <c r="O135" s="301"/>
      <c r="P135" s="301"/>
      <c r="Q135" s="301"/>
      <c r="R135" s="301"/>
      <c r="S135" s="301"/>
      <c r="T135" s="145">
        <v>2018</v>
      </c>
      <c r="U135" s="301"/>
      <c r="V135" s="301"/>
      <c r="W135" s="301"/>
      <c r="X135" s="301"/>
      <c r="Y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  <c r="AK135" s="301"/>
      <c r="AL135" s="301"/>
      <c r="AM135" s="301"/>
      <c r="AN135" s="301"/>
      <c r="AO135" s="301"/>
      <c r="AP135" s="301"/>
      <c r="AQ135" s="301"/>
      <c r="AR135" s="301"/>
      <c r="AS135" s="301"/>
    </row>
    <row r="136" spans="1:45" ht="24" hidden="1" customHeight="1" x14ac:dyDescent="0.2">
      <c r="A136" s="208"/>
      <c r="B136" s="169"/>
      <c r="C136" s="750" t="s">
        <v>973</v>
      </c>
      <c r="D136" s="301"/>
      <c r="E136" s="149" t="s">
        <v>12005</v>
      </c>
      <c r="F136" s="300" t="s">
        <v>15398</v>
      </c>
      <c r="G136" s="456">
        <v>2822</v>
      </c>
      <c r="H136" s="300"/>
      <c r="I136" s="1329">
        <v>2790</v>
      </c>
      <c r="J136" s="144">
        <v>90</v>
      </c>
      <c r="K136" s="144">
        <v>31</v>
      </c>
      <c r="L136" s="144"/>
      <c r="M136" s="144"/>
      <c r="N136" s="144">
        <v>2790</v>
      </c>
      <c r="O136" s="301"/>
      <c r="P136" s="301"/>
      <c r="Q136" s="301"/>
      <c r="R136" s="301"/>
      <c r="S136" s="301"/>
      <c r="T136" s="145">
        <v>2017</v>
      </c>
      <c r="U136" s="301"/>
      <c r="V136" s="301"/>
      <c r="W136" s="301"/>
      <c r="X136" s="301"/>
      <c r="Y136" s="301"/>
      <c r="Z136" s="301">
        <v>1000</v>
      </c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  <c r="AK136" s="301"/>
      <c r="AL136" s="301"/>
      <c r="AM136" s="301"/>
      <c r="AN136" s="301"/>
      <c r="AO136" s="301"/>
      <c r="AP136" s="301"/>
      <c r="AQ136" s="301"/>
      <c r="AR136" s="301"/>
      <c r="AS136" s="301"/>
    </row>
    <row r="137" spans="1:45" ht="24" hidden="1" customHeight="1" x14ac:dyDescent="0.2">
      <c r="A137" s="208"/>
      <c r="B137" s="448"/>
      <c r="C137" s="750" t="s">
        <v>16613</v>
      </c>
      <c r="D137" s="138"/>
      <c r="E137" s="149" t="s">
        <v>19714</v>
      </c>
      <c r="F137" s="144" t="s">
        <v>16613</v>
      </c>
      <c r="G137" s="144">
        <v>2790</v>
      </c>
      <c r="H137" s="144"/>
      <c r="I137" s="144">
        <v>2790</v>
      </c>
      <c r="J137" s="144"/>
      <c r="K137" s="138"/>
      <c r="L137" s="138"/>
      <c r="M137" s="138"/>
      <c r="N137" s="138"/>
      <c r="O137" s="138"/>
      <c r="P137" s="138"/>
      <c r="Q137" s="138"/>
      <c r="R137" s="138"/>
      <c r="S137" s="138"/>
      <c r="T137" s="145">
        <v>2017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</row>
    <row r="138" spans="1:45" s="1398" customFormat="1" ht="24" hidden="1" customHeight="1" x14ac:dyDescent="0.2">
      <c r="A138" s="578"/>
      <c r="B138" s="1361" t="s">
        <v>1973</v>
      </c>
      <c r="C138" s="1403" t="s">
        <v>663</v>
      </c>
      <c r="D138" s="584"/>
      <c r="E138" s="585">
        <f>COUNTA(E139:E253)</f>
        <v>115</v>
      </c>
      <c r="F138" s="584"/>
      <c r="G138" s="584">
        <f>SUM(G139:G253)</f>
        <v>418810</v>
      </c>
      <c r="H138" s="584">
        <f>SUM(H139:H253)</f>
        <v>549.87</v>
      </c>
      <c r="I138" s="584">
        <f>SUM(I139:I253)</f>
        <v>14912.119999999999</v>
      </c>
      <c r="J138" s="584"/>
      <c r="K138" s="584"/>
      <c r="L138" s="584"/>
      <c r="M138" s="584"/>
      <c r="N138" s="584"/>
      <c r="O138" s="584"/>
      <c r="P138" s="584"/>
      <c r="Q138" s="584"/>
      <c r="R138" s="584">
        <f>SUM(R203:R252)</f>
        <v>0</v>
      </c>
      <c r="S138" s="584"/>
      <c r="T138" s="145"/>
      <c r="U138" s="1939"/>
      <c r="V138" s="1939"/>
      <c r="W138" s="1939"/>
      <c r="X138" s="1939"/>
      <c r="Y138" s="1939"/>
      <c r="Z138" s="1939"/>
      <c r="AA138" s="584"/>
      <c r="AB138" s="584"/>
      <c r="AC138" s="584"/>
      <c r="AD138" s="584"/>
      <c r="AE138" s="584"/>
      <c r="AF138" s="584"/>
      <c r="AG138" s="584"/>
      <c r="AH138" s="587"/>
      <c r="AI138" s="587"/>
      <c r="AJ138" s="584"/>
      <c r="AK138" s="584"/>
      <c r="AL138" s="584"/>
      <c r="AM138" s="584"/>
      <c r="AN138" s="584"/>
      <c r="AO138" s="584"/>
      <c r="AP138" s="584"/>
      <c r="AQ138" s="584"/>
      <c r="AR138" s="584"/>
      <c r="AS138" s="584"/>
    </row>
    <row r="139" spans="1:45" ht="24" hidden="1" customHeight="1" x14ac:dyDescent="0.2">
      <c r="A139" s="208"/>
      <c r="B139" s="1325"/>
      <c r="C139" s="1404" t="s">
        <v>2218</v>
      </c>
      <c r="D139" s="255"/>
      <c r="E139" s="252" t="s">
        <v>15441</v>
      </c>
      <c r="F139" s="255" t="s">
        <v>2218</v>
      </c>
      <c r="G139" s="255">
        <v>368</v>
      </c>
      <c r="H139" s="255"/>
      <c r="I139" s="255"/>
      <c r="J139" s="255"/>
      <c r="K139" s="255"/>
      <c r="L139" s="255"/>
      <c r="M139" s="255"/>
      <c r="N139" s="255">
        <v>368</v>
      </c>
      <c r="O139" s="255"/>
      <c r="P139" s="255"/>
      <c r="Q139" s="255"/>
      <c r="R139" s="255"/>
      <c r="S139" s="255"/>
      <c r="T139" s="145">
        <v>1992</v>
      </c>
      <c r="U139" s="255"/>
      <c r="V139" s="255"/>
      <c r="W139" s="255"/>
      <c r="X139" s="255"/>
      <c r="Y139" s="255"/>
      <c r="Z139" s="255"/>
      <c r="AA139" s="255"/>
      <c r="AB139" s="255"/>
      <c r="AC139" s="255"/>
      <c r="AD139" s="255"/>
      <c r="AE139" s="255"/>
      <c r="AF139" s="255"/>
      <c r="AG139" s="255"/>
      <c r="AH139" s="301"/>
      <c r="AI139" s="301"/>
      <c r="AJ139" s="255"/>
      <c r="AK139" s="255"/>
      <c r="AL139" s="255"/>
      <c r="AM139" s="255"/>
      <c r="AN139" s="255"/>
      <c r="AO139" s="255"/>
      <c r="AP139" s="255"/>
      <c r="AQ139" s="255"/>
      <c r="AR139" s="255"/>
      <c r="AS139" s="255"/>
    </row>
    <row r="140" spans="1:45" ht="24" hidden="1" customHeight="1" x14ac:dyDescent="0.2">
      <c r="A140" s="208"/>
      <c r="B140" s="1325"/>
      <c r="C140" s="1404" t="s">
        <v>2218</v>
      </c>
      <c r="D140" s="255"/>
      <c r="E140" s="252" t="s">
        <v>19715</v>
      </c>
      <c r="F140" s="255" t="s">
        <v>2218</v>
      </c>
      <c r="G140" s="255">
        <v>324</v>
      </c>
      <c r="H140" s="255"/>
      <c r="I140" s="255"/>
      <c r="J140" s="255"/>
      <c r="K140" s="255"/>
      <c r="L140" s="255"/>
      <c r="M140" s="255"/>
      <c r="N140" s="255">
        <v>324</v>
      </c>
      <c r="O140" s="255"/>
      <c r="P140" s="255"/>
      <c r="Q140" s="255"/>
      <c r="R140" s="255"/>
      <c r="S140" s="255"/>
      <c r="T140" s="145">
        <v>1998</v>
      </c>
      <c r="U140" s="255"/>
      <c r="V140" s="255"/>
      <c r="W140" s="255"/>
      <c r="X140" s="255"/>
      <c r="Y140" s="255"/>
      <c r="Z140" s="255"/>
      <c r="AA140" s="255"/>
      <c r="AB140" s="255"/>
      <c r="AC140" s="255"/>
      <c r="AD140" s="255"/>
      <c r="AE140" s="255"/>
      <c r="AF140" s="255"/>
      <c r="AG140" s="255"/>
      <c r="AH140" s="301"/>
      <c r="AI140" s="301"/>
      <c r="AJ140" s="255"/>
      <c r="AK140" s="255"/>
      <c r="AL140" s="255"/>
      <c r="AM140" s="255"/>
      <c r="AN140" s="255"/>
      <c r="AO140" s="255"/>
      <c r="AP140" s="255"/>
      <c r="AQ140" s="255"/>
      <c r="AR140" s="255"/>
      <c r="AS140" s="255"/>
    </row>
    <row r="141" spans="1:45" ht="24" hidden="1" customHeight="1" x14ac:dyDescent="0.2">
      <c r="A141" s="208"/>
      <c r="B141" s="1325"/>
      <c r="C141" s="1404" t="s">
        <v>2218</v>
      </c>
      <c r="D141" s="255"/>
      <c r="E141" s="252" t="s">
        <v>19716</v>
      </c>
      <c r="F141" s="255" t="s">
        <v>2218</v>
      </c>
      <c r="G141" s="255">
        <v>78</v>
      </c>
      <c r="H141" s="255"/>
      <c r="I141" s="255"/>
      <c r="J141" s="255"/>
      <c r="K141" s="255"/>
      <c r="L141" s="255"/>
      <c r="M141" s="255"/>
      <c r="N141" s="255">
        <v>78</v>
      </c>
      <c r="O141" s="255"/>
      <c r="P141" s="255"/>
      <c r="Q141" s="255"/>
      <c r="R141" s="255"/>
      <c r="S141" s="255"/>
      <c r="T141" s="145">
        <v>2011</v>
      </c>
      <c r="U141" s="255"/>
      <c r="V141" s="255"/>
      <c r="W141" s="255"/>
      <c r="X141" s="255"/>
      <c r="Y141" s="255"/>
      <c r="Z141" s="255"/>
      <c r="AA141" s="255"/>
      <c r="AB141" s="255"/>
      <c r="AC141" s="255"/>
      <c r="AD141" s="255"/>
      <c r="AE141" s="255"/>
      <c r="AF141" s="255"/>
      <c r="AG141" s="255"/>
      <c r="AH141" s="301"/>
      <c r="AI141" s="301"/>
      <c r="AJ141" s="255"/>
      <c r="AK141" s="255"/>
      <c r="AL141" s="255"/>
      <c r="AM141" s="255"/>
      <c r="AN141" s="255"/>
      <c r="AO141" s="255"/>
      <c r="AP141" s="255"/>
      <c r="AQ141" s="255"/>
      <c r="AR141" s="255"/>
      <c r="AS141" s="255"/>
    </row>
    <row r="142" spans="1:45" ht="24" hidden="1" customHeight="1" x14ac:dyDescent="0.2">
      <c r="A142" s="208"/>
      <c r="B142" s="1325"/>
      <c r="C142" s="1404" t="s">
        <v>2218</v>
      </c>
      <c r="D142" s="255"/>
      <c r="E142" s="252" t="s">
        <v>19717</v>
      </c>
      <c r="F142" s="255" t="s">
        <v>2218</v>
      </c>
      <c r="G142" s="255">
        <v>180</v>
      </c>
      <c r="H142" s="255"/>
      <c r="I142" s="255"/>
      <c r="J142" s="255"/>
      <c r="K142" s="255"/>
      <c r="L142" s="255"/>
      <c r="M142" s="255"/>
      <c r="N142" s="255">
        <v>180</v>
      </c>
      <c r="O142" s="255"/>
      <c r="P142" s="255"/>
      <c r="Q142" s="255"/>
      <c r="R142" s="255"/>
      <c r="S142" s="255"/>
      <c r="T142" s="145">
        <v>2011</v>
      </c>
      <c r="U142" s="255"/>
      <c r="V142" s="255"/>
      <c r="W142" s="255"/>
      <c r="X142" s="255"/>
      <c r="Y142" s="255"/>
      <c r="Z142" s="255"/>
      <c r="AA142" s="255"/>
      <c r="AB142" s="255"/>
      <c r="AC142" s="255"/>
      <c r="AD142" s="255"/>
      <c r="AE142" s="255"/>
      <c r="AF142" s="255"/>
      <c r="AG142" s="255"/>
      <c r="AH142" s="301"/>
      <c r="AI142" s="301"/>
      <c r="AJ142" s="255"/>
      <c r="AK142" s="255"/>
      <c r="AL142" s="255"/>
      <c r="AM142" s="255"/>
      <c r="AN142" s="255"/>
      <c r="AO142" s="255"/>
      <c r="AP142" s="255"/>
      <c r="AQ142" s="255"/>
      <c r="AR142" s="255"/>
      <c r="AS142" s="255"/>
    </row>
    <row r="143" spans="1:45" ht="24" hidden="1" customHeight="1" x14ac:dyDescent="0.2">
      <c r="A143" s="208"/>
      <c r="B143" s="1325"/>
      <c r="C143" s="1404" t="s">
        <v>2218</v>
      </c>
      <c r="D143" s="255"/>
      <c r="E143" s="252" t="s">
        <v>15442</v>
      </c>
      <c r="F143" s="255" t="s">
        <v>2218</v>
      </c>
      <c r="G143" s="255">
        <v>380</v>
      </c>
      <c r="H143" s="255"/>
      <c r="I143" s="255"/>
      <c r="J143" s="255"/>
      <c r="K143" s="255"/>
      <c r="L143" s="255"/>
      <c r="M143" s="255"/>
      <c r="N143" s="255">
        <v>352</v>
      </c>
      <c r="O143" s="255"/>
      <c r="P143" s="255"/>
      <c r="Q143" s="255"/>
      <c r="R143" s="255"/>
      <c r="S143" s="255"/>
      <c r="T143" s="145">
        <v>1992</v>
      </c>
      <c r="U143" s="255"/>
      <c r="V143" s="255"/>
      <c r="W143" s="255"/>
      <c r="X143" s="255"/>
      <c r="Y143" s="255"/>
      <c r="Z143" s="255"/>
      <c r="AA143" s="255"/>
      <c r="AB143" s="255"/>
      <c r="AC143" s="255"/>
      <c r="AD143" s="255"/>
      <c r="AE143" s="255"/>
      <c r="AF143" s="255"/>
      <c r="AG143" s="255"/>
      <c r="AH143" s="301"/>
      <c r="AI143" s="301"/>
      <c r="AJ143" s="255"/>
      <c r="AK143" s="255"/>
      <c r="AL143" s="255"/>
      <c r="AM143" s="255"/>
      <c r="AN143" s="255"/>
      <c r="AO143" s="255"/>
      <c r="AP143" s="255"/>
      <c r="AQ143" s="255"/>
      <c r="AR143" s="255"/>
      <c r="AS143" s="255" t="s">
        <v>15443</v>
      </c>
    </row>
    <row r="144" spans="1:45" ht="24" hidden="1" customHeight="1" x14ac:dyDescent="0.2">
      <c r="A144" s="208"/>
      <c r="B144" s="1325"/>
      <c r="C144" s="1404" t="s">
        <v>2218</v>
      </c>
      <c r="D144" s="255"/>
      <c r="E144" s="252" t="s">
        <v>15444</v>
      </c>
      <c r="F144" s="255" t="s">
        <v>2218</v>
      </c>
      <c r="G144" s="255">
        <v>540</v>
      </c>
      <c r="H144" s="255"/>
      <c r="I144" s="255"/>
      <c r="J144" s="255"/>
      <c r="K144" s="255"/>
      <c r="L144" s="255"/>
      <c r="M144" s="255"/>
      <c r="N144" s="255">
        <v>414</v>
      </c>
      <c r="O144" s="255"/>
      <c r="P144" s="255"/>
      <c r="Q144" s="255"/>
      <c r="R144" s="255"/>
      <c r="S144" s="255"/>
      <c r="T144" s="145">
        <v>2003</v>
      </c>
      <c r="U144" s="255"/>
      <c r="V144" s="255"/>
      <c r="W144" s="255"/>
      <c r="X144" s="255"/>
      <c r="Y144" s="255"/>
      <c r="Z144" s="255"/>
      <c r="AA144" s="255"/>
      <c r="AB144" s="255"/>
      <c r="AC144" s="255"/>
      <c r="AD144" s="255"/>
      <c r="AE144" s="255"/>
      <c r="AF144" s="255"/>
      <c r="AG144" s="255"/>
      <c r="AH144" s="301"/>
      <c r="AI144" s="301"/>
      <c r="AJ144" s="255"/>
      <c r="AK144" s="255"/>
      <c r="AL144" s="255"/>
      <c r="AM144" s="255"/>
      <c r="AN144" s="255"/>
      <c r="AO144" s="255"/>
      <c r="AP144" s="255"/>
      <c r="AQ144" s="255"/>
      <c r="AR144" s="255"/>
      <c r="AS144" s="255" t="s">
        <v>15443</v>
      </c>
    </row>
    <row r="145" spans="1:45" ht="24" hidden="1" customHeight="1" x14ac:dyDescent="0.2">
      <c r="A145" s="208"/>
      <c r="B145" s="1325"/>
      <c r="C145" s="935" t="s">
        <v>644</v>
      </c>
      <c r="D145" s="454"/>
      <c r="E145" s="301" t="s">
        <v>9239</v>
      </c>
      <c r="F145" s="301" t="s">
        <v>9240</v>
      </c>
      <c r="G145" s="144">
        <v>1960</v>
      </c>
      <c r="H145" s="138"/>
      <c r="I145" s="148"/>
      <c r="J145" s="138">
        <v>28</v>
      </c>
      <c r="K145" s="138">
        <v>70</v>
      </c>
      <c r="L145" s="138"/>
      <c r="M145" s="138"/>
      <c r="N145" s="138">
        <v>1960</v>
      </c>
      <c r="O145" s="138"/>
      <c r="P145" s="138"/>
      <c r="Q145" s="138"/>
      <c r="R145" s="454"/>
      <c r="S145" s="138"/>
      <c r="T145" s="145">
        <v>2005</v>
      </c>
      <c r="U145" s="454"/>
      <c r="V145" s="454"/>
      <c r="W145" s="454"/>
      <c r="X145" s="454"/>
      <c r="Y145" s="454"/>
      <c r="Z145" s="138"/>
      <c r="AA145" s="454"/>
      <c r="AB145" s="454"/>
      <c r="AC145" s="454"/>
      <c r="AD145" s="454"/>
      <c r="AE145" s="454"/>
      <c r="AF145" s="454"/>
      <c r="AG145" s="454"/>
      <c r="AH145" s="454"/>
      <c r="AI145" s="454"/>
      <c r="AJ145" s="454"/>
      <c r="AK145" s="454"/>
      <c r="AL145" s="454"/>
      <c r="AM145" s="454"/>
      <c r="AN145" s="454"/>
      <c r="AO145" s="454"/>
      <c r="AP145" s="454"/>
      <c r="AQ145" s="454"/>
      <c r="AR145" s="454"/>
      <c r="AS145" s="138"/>
    </row>
    <row r="146" spans="1:45" ht="24" hidden="1" customHeight="1" x14ac:dyDescent="0.2">
      <c r="A146" s="208"/>
      <c r="B146" s="1325"/>
      <c r="C146" s="935" t="s">
        <v>644</v>
      </c>
      <c r="D146" s="454"/>
      <c r="E146" s="138" t="s">
        <v>9241</v>
      </c>
      <c r="F146" s="138" t="s">
        <v>9240</v>
      </c>
      <c r="G146" s="144">
        <v>800</v>
      </c>
      <c r="H146" s="138"/>
      <c r="I146" s="148"/>
      <c r="J146" s="138">
        <v>18</v>
      </c>
      <c r="K146" s="138">
        <v>25</v>
      </c>
      <c r="L146" s="138"/>
      <c r="M146" s="138"/>
      <c r="N146" s="138">
        <v>450</v>
      </c>
      <c r="O146" s="138"/>
      <c r="P146" s="138"/>
      <c r="Q146" s="138"/>
      <c r="R146" s="454"/>
      <c r="S146" s="138"/>
      <c r="T146" s="145">
        <v>2017</v>
      </c>
      <c r="U146" s="454"/>
      <c r="V146" s="454"/>
      <c r="W146" s="454"/>
      <c r="X146" s="454"/>
      <c r="Y146" s="454"/>
      <c r="Z146" s="138"/>
      <c r="AA146" s="454"/>
      <c r="AB146" s="454"/>
      <c r="AC146" s="454"/>
      <c r="AD146" s="454"/>
      <c r="AE146" s="454"/>
      <c r="AF146" s="454"/>
      <c r="AG146" s="454"/>
      <c r="AH146" s="454"/>
      <c r="AI146" s="454"/>
      <c r="AJ146" s="454"/>
      <c r="AK146" s="454"/>
      <c r="AL146" s="454"/>
      <c r="AM146" s="454"/>
      <c r="AN146" s="454"/>
      <c r="AO146" s="454"/>
      <c r="AP146" s="454"/>
      <c r="AQ146" s="454"/>
      <c r="AR146" s="454"/>
      <c r="AS146" s="138"/>
    </row>
    <row r="147" spans="1:45" ht="24" hidden="1" customHeight="1" x14ac:dyDescent="0.2">
      <c r="A147" s="208"/>
      <c r="B147" s="1325"/>
      <c r="C147" s="935" t="s">
        <v>644</v>
      </c>
      <c r="D147" s="454"/>
      <c r="E147" s="138" t="s">
        <v>19718</v>
      </c>
      <c r="F147" s="138" t="s">
        <v>9240</v>
      </c>
      <c r="G147" s="144">
        <v>1653</v>
      </c>
      <c r="H147" s="138"/>
      <c r="I147" s="148"/>
      <c r="J147" s="138">
        <v>29</v>
      </c>
      <c r="K147" s="138">
        <v>57</v>
      </c>
      <c r="L147" s="138"/>
      <c r="M147" s="138"/>
      <c r="N147" s="138">
        <v>1653</v>
      </c>
      <c r="O147" s="138"/>
      <c r="P147" s="138"/>
      <c r="Q147" s="138"/>
      <c r="R147" s="454"/>
      <c r="S147" s="138"/>
      <c r="T147" s="145">
        <v>2005</v>
      </c>
      <c r="U147" s="454"/>
      <c r="V147" s="454"/>
      <c r="W147" s="454"/>
      <c r="X147" s="454"/>
      <c r="Y147" s="454"/>
      <c r="Z147" s="138"/>
      <c r="AA147" s="454"/>
      <c r="AB147" s="454"/>
      <c r="AC147" s="454"/>
      <c r="AD147" s="454"/>
      <c r="AE147" s="454"/>
      <c r="AF147" s="454"/>
      <c r="AG147" s="454"/>
      <c r="AH147" s="454"/>
      <c r="AI147" s="454"/>
      <c r="AJ147" s="454"/>
      <c r="AK147" s="454"/>
      <c r="AL147" s="454"/>
      <c r="AM147" s="454"/>
      <c r="AN147" s="454"/>
      <c r="AO147" s="454"/>
      <c r="AP147" s="454"/>
      <c r="AQ147" s="454"/>
      <c r="AR147" s="454"/>
      <c r="AS147" s="138"/>
    </row>
    <row r="148" spans="1:45" s="1399" customFormat="1" ht="24" hidden="1" customHeight="1" x14ac:dyDescent="0.2">
      <c r="A148" s="531"/>
      <c r="B148" s="1326"/>
      <c r="C148" s="935" t="s">
        <v>644</v>
      </c>
      <c r="D148" s="454"/>
      <c r="E148" s="301" t="s">
        <v>13940</v>
      </c>
      <c r="F148" s="301" t="s">
        <v>619</v>
      </c>
      <c r="G148" s="144">
        <v>1825</v>
      </c>
      <c r="H148" s="138"/>
      <c r="I148" s="148"/>
      <c r="J148" s="301"/>
      <c r="K148" s="301"/>
      <c r="L148" s="301"/>
      <c r="M148" s="301"/>
      <c r="N148" s="301">
        <v>1825</v>
      </c>
      <c r="O148" s="138"/>
      <c r="P148" s="138"/>
      <c r="Q148" s="138"/>
      <c r="R148" s="454"/>
      <c r="S148" s="138"/>
      <c r="T148" s="145">
        <v>2019</v>
      </c>
      <c r="U148" s="454"/>
      <c r="V148" s="454"/>
      <c r="W148" s="454"/>
      <c r="X148" s="454"/>
      <c r="Y148" s="454"/>
      <c r="Z148" s="138"/>
      <c r="AA148" s="454"/>
      <c r="AB148" s="454"/>
      <c r="AC148" s="454"/>
      <c r="AD148" s="454"/>
      <c r="AE148" s="454"/>
      <c r="AF148" s="454"/>
      <c r="AG148" s="454"/>
      <c r="AH148" s="454"/>
      <c r="AI148" s="454"/>
      <c r="AJ148" s="454"/>
      <c r="AK148" s="454"/>
      <c r="AL148" s="454"/>
      <c r="AM148" s="454"/>
      <c r="AN148" s="454"/>
      <c r="AO148" s="454"/>
      <c r="AP148" s="454"/>
      <c r="AQ148" s="454"/>
      <c r="AR148" s="454"/>
      <c r="AS148" s="138" t="s">
        <v>2145</v>
      </c>
    </row>
    <row r="149" spans="1:45" ht="24" hidden="1" customHeight="1" x14ac:dyDescent="0.2">
      <c r="A149" s="208"/>
      <c r="B149" s="533"/>
      <c r="C149" s="935" t="s">
        <v>644</v>
      </c>
      <c r="D149" s="454"/>
      <c r="E149" s="456" t="s">
        <v>13941</v>
      </c>
      <c r="F149" s="301" t="s">
        <v>619</v>
      </c>
      <c r="G149" s="144">
        <v>2148</v>
      </c>
      <c r="H149" s="138"/>
      <c r="I149" s="532"/>
      <c r="J149" s="145">
        <v>20</v>
      </c>
      <c r="K149" s="305">
        <v>40</v>
      </c>
      <c r="L149" s="1272"/>
      <c r="M149" s="1272"/>
      <c r="N149" s="456">
        <v>2148</v>
      </c>
      <c r="O149" s="138"/>
      <c r="P149" s="138"/>
      <c r="Q149" s="138"/>
      <c r="R149" s="454"/>
      <c r="S149" s="138"/>
      <c r="T149" s="145">
        <v>2019</v>
      </c>
      <c r="U149" s="454"/>
      <c r="V149" s="454"/>
      <c r="W149" s="454"/>
      <c r="X149" s="454"/>
      <c r="Y149" s="454"/>
      <c r="Z149" s="138"/>
      <c r="AA149" s="454"/>
      <c r="AB149" s="454"/>
      <c r="AC149" s="454"/>
      <c r="AD149" s="454"/>
      <c r="AE149" s="454"/>
      <c r="AF149" s="454"/>
      <c r="AG149" s="454"/>
      <c r="AH149" s="454"/>
      <c r="AI149" s="454"/>
      <c r="AJ149" s="454"/>
      <c r="AK149" s="454"/>
      <c r="AL149" s="454"/>
      <c r="AM149" s="454"/>
      <c r="AN149" s="454"/>
      <c r="AO149" s="454"/>
      <c r="AP149" s="454"/>
      <c r="AQ149" s="454"/>
      <c r="AR149" s="454"/>
      <c r="AS149" s="138" t="s">
        <v>792</v>
      </c>
    </row>
    <row r="150" spans="1:45" ht="24" hidden="1" customHeight="1" x14ac:dyDescent="0.2">
      <c r="A150" s="208"/>
      <c r="B150" s="533"/>
      <c r="C150" s="935" t="s">
        <v>644</v>
      </c>
      <c r="D150" s="454"/>
      <c r="E150" s="301" t="s">
        <v>13942</v>
      </c>
      <c r="F150" s="456" t="s">
        <v>619</v>
      </c>
      <c r="G150" s="144">
        <v>1240</v>
      </c>
      <c r="H150" s="148"/>
      <c r="I150" s="532"/>
      <c r="J150" s="148">
        <v>6</v>
      </c>
      <c r="K150" s="148">
        <v>13</v>
      </c>
      <c r="L150" s="301"/>
      <c r="M150" s="301"/>
      <c r="N150" s="456">
        <v>1240</v>
      </c>
      <c r="O150" s="138"/>
      <c r="P150" s="138"/>
      <c r="Q150" s="138"/>
      <c r="R150" s="454"/>
      <c r="S150" s="138"/>
      <c r="T150" s="145">
        <v>2019</v>
      </c>
      <c r="U150" s="454"/>
      <c r="V150" s="454"/>
      <c r="W150" s="454"/>
      <c r="X150" s="454"/>
      <c r="Y150" s="454"/>
      <c r="Z150" s="138"/>
      <c r="AA150" s="454"/>
      <c r="AB150" s="454"/>
      <c r="AC150" s="454"/>
      <c r="AD150" s="454"/>
      <c r="AE150" s="454"/>
      <c r="AF150" s="454"/>
      <c r="AG150" s="454"/>
      <c r="AH150" s="454"/>
      <c r="AI150" s="454"/>
      <c r="AJ150" s="454"/>
      <c r="AK150" s="454"/>
      <c r="AL150" s="454"/>
      <c r="AM150" s="454"/>
      <c r="AN150" s="454"/>
      <c r="AO150" s="454"/>
      <c r="AP150" s="454"/>
      <c r="AQ150" s="454"/>
      <c r="AR150" s="454"/>
      <c r="AS150" s="138" t="s">
        <v>2404</v>
      </c>
    </row>
    <row r="151" spans="1:45" s="1399" customFormat="1" ht="24" hidden="1" customHeight="1" x14ac:dyDescent="0.2">
      <c r="A151" s="531"/>
      <c r="B151" s="533"/>
      <c r="C151" s="935" t="s">
        <v>644</v>
      </c>
      <c r="D151" s="454"/>
      <c r="E151" s="301" t="s">
        <v>13943</v>
      </c>
      <c r="F151" s="456" t="s">
        <v>619</v>
      </c>
      <c r="G151" s="144">
        <v>1243</v>
      </c>
      <c r="H151" s="148"/>
      <c r="I151" s="532"/>
      <c r="J151" s="148">
        <v>19</v>
      </c>
      <c r="K151" s="148">
        <v>27</v>
      </c>
      <c r="L151" s="301"/>
      <c r="M151" s="301"/>
      <c r="N151" s="456">
        <v>1243</v>
      </c>
      <c r="O151" s="138"/>
      <c r="P151" s="138"/>
      <c r="Q151" s="138"/>
      <c r="R151" s="454"/>
      <c r="S151" s="138"/>
      <c r="T151" s="145">
        <v>2019</v>
      </c>
      <c r="U151" s="454"/>
      <c r="V151" s="454"/>
      <c r="W151" s="454"/>
      <c r="X151" s="454"/>
      <c r="Y151" s="454"/>
      <c r="Z151" s="138"/>
      <c r="AA151" s="454"/>
      <c r="AB151" s="454"/>
      <c r="AC151" s="454"/>
      <c r="AD151" s="454"/>
      <c r="AE151" s="454"/>
      <c r="AF151" s="454"/>
      <c r="AG151" s="454"/>
      <c r="AH151" s="454"/>
      <c r="AI151" s="454"/>
      <c r="AJ151" s="454"/>
      <c r="AK151" s="454"/>
      <c r="AL151" s="454"/>
      <c r="AM151" s="454"/>
      <c r="AN151" s="454"/>
      <c r="AO151" s="454"/>
      <c r="AP151" s="454"/>
      <c r="AQ151" s="454"/>
      <c r="AR151" s="454"/>
      <c r="AS151" s="138" t="s">
        <v>792</v>
      </c>
    </row>
    <row r="152" spans="1:45" s="1399" customFormat="1" ht="24" hidden="1" customHeight="1" x14ac:dyDescent="0.2">
      <c r="A152" s="531"/>
      <c r="B152" s="533"/>
      <c r="C152" s="935" t="s">
        <v>644</v>
      </c>
      <c r="D152" s="454"/>
      <c r="E152" s="301" t="s">
        <v>13944</v>
      </c>
      <c r="F152" s="456" t="s">
        <v>619</v>
      </c>
      <c r="G152" s="255">
        <v>539</v>
      </c>
      <c r="H152" s="532"/>
      <c r="I152" s="532"/>
      <c r="J152" s="532">
        <v>15</v>
      </c>
      <c r="K152" s="532">
        <v>28</v>
      </c>
      <c r="L152" s="301"/>
      <c r="M152" s="301"/>
      <c r="N152" s="456">
        <v>539</v>
      </c>
      <c r="O152" s="138"/>
      <c r="P152" s="138"/>
      <c r="Q152" s="138"/>
      <c r="R152" s="454"/>
      <c r="S152" s="138"/>
      <c r="T152" s="145">
        <v>2019</v>
      </c>
      <c r="U152" s="454"/>
      <c r="V152" s="454"/>
      <c r="W152" s="454"/>
      <c r="X152" s="454"/>
      <c r="Y152" s="454"/>
      <c r="Z152" s="138"/>
      <c r="AA152" s="454"/>
      <c r="AB152" s="454"/>
      <c r="AC152" s="454"/>
      <c r="AD152" s="454"/>
      <c r="AE152" s="454"/>
      <c r="AF152" s="454"/>
      <c r="AG152" s="454"/>
      <c r="AH152" s="454"/>
      <c r="AI152" s="454"/>
      <c r="AJ152" s="454"/>
      <c r="AK152" s="454"/>
      <c r="AL152" s="454"/>
      <c r="AM152" s="454"/>
      <c r="AN152" s="454"/>
      <c r="AO152" s="454"/>
      <c r="AP152" s="454"/>
      <c r="AQ152" s="454"/>
      <c r="AR152" s="454"/>
      <c r="AS152" s="138" t="s">
        <v>1585</v>
      </c>
    </row>
    <row r="153" spans="1:45" s="1399" customFormat="1" ht="24" hidden="1" customHeight="1" x14ac:dyDescent="0.2">
      <c r="A153" s="531"/>
      <c r="B153" s="533"/>
      <c r="C153" s="935" t="s">
        <v>2224</v>
      </c>
      <c r="D153" s="454"/>
      <c r="E153" s="301" t="s">
        <v>15445</v>
      </c>
      <c r="F153" s="456" t="s">
        <v>15446</v>
      </c>
      <c r="G153" s="255">
        <v>1244</v>
      </c>
      <c r="H153" s="532"/>
      <c r="I153" s="532"/>
      <c r="J153" s="532"/>
      <c r="K153" s="532"/>
      <c r="L153" s="301"/>
      <c r="M153" s="301"/>
      <c r="N153" s="456">
        <v>950</v>
      </c>
      <c r="O153" s="138"/>
      <c r="P153" s="138"/>
      <c r="Q153" s="138"/>
      <c r="R153" s="454"/>
      <c r="S153" s="138"/>
      <c r="T153" s="145">
        <v>2019</v>
      </c>
      <c r="U153" s="454"/>
      <c r="V153" s="454"/>
      <c r="W153" s="454"/>
      <c r="X153" s="454"/>
      <c r="Y153" s="454"/>
      <c r="Z153" s="138"/>
      <c r="AA153" s="454"/>
      <c r="AB153" s="454"/>
      <c r="AC153" s="454"/>
      <c r="AD153" s="454"/>
      <c r="AE153" s="454"/>
      <c r="AF153" s="454"/>
      <c r="AG153" s="454"/>
      <c r="AH153" s="454"/>
      <c r="AI153" s="454"/>
      <c r="AJ153" s="454"/>
      <c r="AK153" s="454"/>
      <c r="AL153" s="454"/>
      <c r="AM153" s="454"/>
      <c r="AN153" s="454"/>
      <c r="AO153" s="454"/>
      <c r="AP153" s="454"/>
      <c r="AQ153" s="454"/>
      <c r="AR153" s="454"/>
      <c r="AS153" s="255" t="s">
        <v>15443</v>
      </c>
    </row>
    <row r="154" spans="1:45" s="1399" customFormat="1" ht="24" hidden="1" customHeight="1" x14ac:dyDescent="0.2">
      <c r="A154" s="531"/>
      <c r="B154" s="533"/>
      <c r="C154" s="935" t="s">
        <v>2224</v>
      </c>
      <c r="D154" s="454"/>
      <c r="E154" s="301" t="s">
        <v>19719</v>
      </c>
      <c r="F154" s="456" t="s">
        <v>2224</v>
      </c>
      <c r="G154" s="255">
        <v>1020</v>
      </c>
      <c r="H154" s="532"/>
      <c r="I154" s="532">
        <v>1020</v>
      </c>
      <c r="J154" s="532"/>
      <c r="K154" s="532"/>
      <c r="L154" s="301"/>
      <c r="M154" s="301"/>
      <c r="N154" s="456">
        <v>1020</v>
      </c>
      <c r="O154" s="138"/>
      <c r="P154" s="138"/>
      <c r="Q154" s="138"/>
      <c r="R154" s="454"/>
      <c r="S154" s="138"/>
      <c r="T154" s="145">
        <v>2022</v>
      </c>
      <c r="U154" s="454"/>
      <c r="V154" s="454"/>
      <c r="W154" s="454"/>
      <c r="X154" s="454"/>
      <c r="Y154" s="454"/>
      <c r="Z154" s="138"/>
      <c r="AA154" s="454"/>
      <c r="AB154" s="454"/>
      <c r="AC154" s="454"/>
      <c r="AD154" s="454"/>
      <c r="AE154" s="454"/>
      <c r="AF154" s="454"/>
      <c r="AG154" s="454"/>
      <c r="AH154" s="454"/>
      <c r="AI154" s="454"/>
      <c r="AJ154" s="454"/>
      <c r="AK154" s="454"/>
      <c r="AL154" s="454"/>
      <c r="AM154" s="454"/>
      <c r="AN154" s="454"/>
      <c r="AO154" s="454"/>
      <c r="AP154" s="454"/>
      <c r="AQ154" s="454"/>
      <c r="AR154" s="454"/>
      <c r="AS154" s="255" t="s">
        <v>15538</v>
      </c>
    </row>
    <row r="155" spans="1:45" s="1399" customFormat="1" ht="24" hidden="1" customHeight="1" x14ac:dyDescent="0.2">
      <c r="A155" s="531"/>
      <c r="B155" s="533"/>
      <c r="C155" s="935" t="s">
        <v>2224</v>
      </c>
      <c r="D155" s="454"/>
      <c r="E155" s="301" t="s">
        <v>19720</v>
      </c>
      <c r="F155" s="456" t="s">
        <v>2224</v>
      </c>
      <c r="G155" s="255">
        <v>480</v>
      </c>
      <c r="H155" s="532"/>
      <c r="I155" s="532">
        <v>480</v>
      </c>
      <c r="J155" s="532"/>
      <c r="K155" s="532"/>
      <c r="L155" s="301"/>
      <c r="M155" s="301"/>
      <c r="N155" s="456">
        <v>480</v>
      </c>
      <c r="O155" s="138"/>
      <c r="P155" s="138"/>
      <c r="Q155" s="138"/>
      <c r="R155" s="454"/>
      <c r="S155" s="138"/>
      <c r="T155" s="145">
        <v>2022</v>
      </c>
      <c r="U155" s="454"/>
      <c r="V155" s="454"/>
      <c r="W155" s="454"/>
      <c r="X155" s="454"/>
      <c r="Y155" s="454"/>
      <c r="Z155" s="138"/>
      <c r="AA155" s="454"/>
      <c r="AB155" s="454"/>
      <c r="AC155" s="454"/>
      <c r="AD155" s="454"/>
      <c r="AE155" s="454"/>
      <c r="AF155" s="454"/>
      <c r="AG155" s="454"/>
      <c r="AH155" s="454"/>
      <c r="AI155" s="454"/>
      <c r="AJ155" s="454"/>
      <c r="AK155" s="454"/>
      <c r="AL155" s="454"/>
      <c r="AM155" s="454"/>
      <c r="AN155" s="454"/>
      <c r="AO155" s="454"/>
      <c r="AP155" s="454"/>
      <c r="AQ155" s="454"/>
      <c r="AR155" s="454"/>
      <c r="AS155" s="255" t="s">
        <v>15538</v>
      </c>
    </row>
    <row r="156" spans="1:45" ht="24" hidden="1" customHeight="1" x14ac:dyDescent="0.2">
      <c r="A156" s="208"/>
      <c r="B156" s="533"/>
      <c r="C156" s="1404" t="s">
        <v>863</v>
      </c>
      <c r="D156" s="301"/>
      <c r="E156" s="252" t="s">
        <v>2393</v>
      </c>
      <c r="F156" s="255" t="s">
        <v>2223</v>
      </c>
      <c r="G156" s="255">
        <v>11693</v>
      </c>
      <c r="H156" s="255">
        <v>195</v>
      </c>
      <c r="I156" s="255">
        <v>171</v>
      </c>
      <c r="J156" s="255">
        <v>21.5</v>
      </c>
      <c r="K156" s="255">
        <v>39.799999999999997</v>
      </c>
      <c r="L156" s="255"/>
      <c r="M156" s="255"/>
      <c r="N156" s="255">
        <v>855.7</v>
      </c>
      <c r="O156" s="301"/>
      <c r="P156" s="301"/>
      <c r="Q156" s="301"/>
      <c r="R156" s="301"/>
      <c r="S156" s="301"/>
      <c r="T156" s="145">
        <v>2013</v>
      </c>
      <c r="U156" s="301"/>
      <c r="V156" s="301"/>
      <c r="W156" s="301"/>
      <c r="X156" s="301"/>
      <c r="Y156" s="301"/>
      <c r="Z156" s="301">
        <v>5924</v>
      </c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1"/>
      <c r="AL156" s="301"/>
      <c r="AM156" s="301"/>
      <c r="AN156" s="301"/>
      <c r="AO156" s="301"/>
      <c r="AP156" s="301"/>
      <c r="AQ156" s="301"/>
      <c r="AR156" s="301"/>
      <c r="AS156" s="301"/>
    </row>
    <row r="157" spans="1:45" ht="24" hidden="1" customHeight="1" x14ac:dyDescent="0.2">
      <c r="A157" s="208"/>
      <c r="B157" s="1325"/>
      <c r="C157" s="1404" t="s">
        <v>2223</v>
      </c>
      <c r="D157" s="301"/>
      <c r="E157" s="252" t="s">
        <v>19721</v>
      </c>
      <c r="F157" s="255" t="s">
        <v>2223</v>
      </c>
      <c r="G157" s="255">
        <v>16368</v>
      </c>
      <c r="H157" s="255"/>
      <c r="I157" s="255"/>
      <c r="J157" s="255"/>
      <c r="K157" s="255"/>
      <c r="L157" s="255"/>
      <c r="M157" s="255"/>
      <c r="N157" s="255">
        <v>402</v>
      </c>
      <c r="O157" s="301"/>
      <c r="P157" s="301"/>
      <c r="Q157" s="301"/>
      <c r="R157" s="301"/>
      <c r="S157" s="301"/>
      <c r="T157" s="145">
        <v>2022</v>
      </c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  <c r="AK157" s="301"/>
      <c r="AL157" s="301"/>
      <c r="AM157" s="301"/>
      <c r="AN157" s="301"/>
      <c r="AO157" s="301"/>
      <c r="AP157" s="301"/>
      <c r="AQ157" s="301"/>
      <c r="AR157" s="301"/>
      <c r="AS157" s="255" t="s">
        <v>15443</v>
      </c>
    </row>
    <row r="158" spans="1:45" ht="24" hidden="1" customHeight="1" x14ac:dyDescent="0.2">
      <c r="A158" s="208"/>
      <c r="B158" s="1325"/>
      <c r="C158" s="1404" t="s">
        <v>2223</v>
      </c>
      <c r="D158" s="301"/>
      <c r="E158" s="252" t="s">
        <v>15447</v>
      </c>
      <c r="F158" s="255" t="s">
        <v>2223</v>
      </c>
      <c r="G158" s="255">
        <v>31600</v>
      </c>
      <c r="H158" s="255"/>
      <c r="I158" s="255"/>
      <c r="J158" s="255"/>
      <c r="K158" s="255"/>
      <c r="L158" s="255"/>
      <c r="M158" s="255"/>
      <c r="N158" s="255">
        <v>928</v>
      </c>
      <c r="O158" s="301"/>
      <c r="P158" s="301"/>
      <c r="Q158" s="301"/>
      <c r="R158" s="301"/>
      <c r="S158" s="301"/>
      <c r="T158" s="145">
        <v>1982</v>
      </c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301"/>
      <c r="AS158" s="255" t="s">
        <v>15443</v>
      </c>
    </row>
    <row r="159" spans="1:45" ht="24" hidden="1" customHeight="1" x14ac:dyDescent="0.2">
      <c r="A159" s="208"/>
      <c r="B159" s="1325"/>
      <c r="C159" s="1404" t="s">
        <v>15399</v>
      </c>
      <c r="D159" s="301"/>
      <c r="E159" s="252" t="s">
        <v>15448</v>
      </c>
      <c r="F159" s="255" t="s">
        <v>15402</v>
      </c>
      <c r="G159" s="255">
        <v>374</v>
      </c>
      <c r="H159" s="255"/>
      <c r="I159" s="255"/>
      <c r="J159" s="255"/>
      <c r="K159" s="255"/>
      <c r="L159" s="255"/>
      <c r="M159" s="255"/>
      <c r="N159" s="255">
        <v>374</v>
      </c>
      <c r="O159" s="301"/>
      <c r="P159" s="301"/>
      <c r="Q159" s="301"/>
      <c r="R159" s="301"/>
      <c r="S159" s="301"/>
      <c r="T159" s="145">
        <v>2006</v>
      </c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301"/>
      <c r="AS159" s="255" t="s">
        <v>15443</v>
      </c>
    </row>
    <row r="160" spans="1:45" ht="24" hidden="1" customHeight="1" x14ac:dyDescent="0.2">
      <c r="A160" s="208"/>
      <c r="B160" s="1325"/>
      <c r="C160" s="1404" t="s">
        <v>801</v>
      </c>
      <c r="D160" s="255"/>
      <c r="E160" s="149" t="s">
        <v>19722</v>
      </c>
      <c r="F160" s="148" t="s">
        <v>801</v>
      </c>
      <c r="G160" s="255">
        <v>640</v>
      </c>
      <c r="H160" s="532"/>
      <c r="I160" s="532"/>
      <c r="J160" s="456"/>
      <c r="K160" s="301"/>
      <c r="L160" s="301"/>
      <c r="M160" s="301"/>
      <c r="N160" s="456"/>
      <c r="O160" s="456"/>
      <c r="P160" s="301"/>
      <c r="Q160" s="301"/>
      <c r="R160" s="535"/>
      <c r="S160" s="300"/>
      <c r="T160" s="145">
        <v>2021</v>
      </c>
      <c r="U160" s="456"/>
      <c r="V160" s="299"/>
      <c r="W160" s="301"/>
      <c r="X160" s="301"/>
      <c r="Y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  <c r="AK160" s="301"/>
      <c r="AL160" s="301"/>
      <c r="AM160" s="301"/>
      <c r="AN160" s="301"/>
      <c r="AO160" s="301"/>
      <c r="AP160" s="301"/>
      <c r="AQ160" s="301"/>
      <c r="AR160" s="301"/>
      <c r="AS160" s="301" t="s">
        <v>15459</v>
      </c>
    </row>
    <row r="161" spans="1:45" ht="24" hidden="1" customHeight="1" x14ac:dyDescent="0.2">
      <c r="A161" s="208"/>
      <c r="B161" s="1325"/>
      <c r="C161" s="1405" t="s">
        <v>1321</v>
      </c>
      <c r="D161" s="456"/>
      <c r="E161" s="456" t="s">
        <v>19723</v>
      </c>
      <c r="F161" s="456" t="s">
        <v>1321</v>
      </c>
      <c r="G161" s="255">
        <v>595</v>
      </c>
      <c r="H161" s="456"/>
      <c r="I161" s="456"/>
      <c r="J161" s="456"/>
      <c r="K161" s="266"/>
      <c r="L161" s="454"/>
      <c r="M161" s="454"/>
      <c r="N161" s="456">
        <v>1518</v>
      </c>
      <c r="O161" s="456"/>
      <c r="P161" s="266">
        <v>100</v>
      </c>
      <c r="Q161" s="454"/>
      <c r="R161" s="535"/>
      <c r="S161" s="300"/>
      <c r="T161" s="145">
        <v>2001</v>
      </c>
      <c r="U161" s="456" t="s">
        <v>1447</v>
      </c>
      <c r="V161" s="299"/>
      <c r="W161" s="301"/>
      <c r="X161" s="301"/>
      <c r="Y161" s="301"/>
      <c r="Z161" s="301">
        <v>328</v>
      </c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  <c r="AK161" s="301"/>
      <c r="AL161" s="301"/>
      <c r="AM161" s="301"/>
      <c r="AN161" s="301"/>
      <c r="AO161" s="301"/>
      <c r="AP161" s="301"/>
      <c r="AQ161" s="301"/>
      <c r="AR161" s="301"/>
      <c r="AS161" s="301"/>
    </row>
    <row r="162" spans="1:45" ht="24" hidden="1" customHeight="1" x14ac:dyDescent="0.2">
      <c r="A162" s="208"/>
      <c r="B162" s="1325"/>
      <c r="C162" s="1405" t="s">
        <v>818</v>
      </c>
      <c r="D162" s="456" t="s">
        <v>1445</v>
      </c>
      <c r="E162" s="456" t="s">
        <v>8347</v>
      </c>
      <c r="F162" s="456" t="s">
        <v>964</v>
      </c>
      <c r="G162" s="144">
        <v>3331</v>
      </c>
      <c r="H162" s="456">
        <v>160</v>
      </c>
      <c r="I162" s="456">
        <v>160</v>
      </c>
      <c r="J162" s="148">
        <v>17</v>
      </c>
      <c r="K162" s="148">
        <v>17</v>
      </c>
      <c r="L162" s="301"/>
      <c r="M162" s="301"/>
      <c r="N162" s="456">
        <v>294</v>
      </c>
      <c r="O162" s="138"/>
      <c r="P162" s="138"/>
      <c r="Q162" s="138"/>
      <c r="R162" s="454"/>
      <c r="S162" s="138"/>
      <c r="T162" s="145">
        <v>2006</v>
      </c>
      <c r="U162" s="454"/>
      <c r="V162" s="454"/>
      <c r="W162" s="454"/>
      <c r="X162" s="454"/>
      <c r="Y162" s="454"/>
      <c r="Z162" s="138"/>
      <c r="AA162" s="454"/>
      <c r="AB162" s="454"/>
      <c r="AC162" s="454"/>
      <c r="AD162" s="454"/>
      <c r="AE162" s="454"/>
      <c r="AF162" s="454"/>
      <c r="AG162" s="454"/>
      <c r="AH162" s="454"/>
      <c r="AI162" s="454"/>
      <c r="AJ162" s="454"/>
      <c r="AK162" s="454"/>
      <c r="AL162" s="454"/>
      <c r="AM162" s="454"/>
      <c r="AN162" s="454"/>
      <c r="AO162" s="454"/>
      <c r="AP162" s="454"/>
      <c r="AQ162" s="454"/>
      <c r="AR162" s="454"/>
      <c r="AS162" s="138"/>
    </row>
    <row r="163" spans="1:45" ht="24" hidden="1" customHeight="1" x14ac:dyDescent="0.2">
      <c r="A163" s="208"/>
      <c r="B163" s="1325"/>
      <c r="C163" s="935" t="s">
        <v>818</v>
      </c>
      <c r="D163" s="454"/>
      <c r="E163" s="456" t="s">
        <v>19724</v>
      </c>
      <c r="F163" s="301" t="s">
        <v>9242</v>
      </c>
      <c r="G163" s="144">
        <v>294</v>
      </c>
      <c r="H163" s="138">
        <v>0</v>
      </c>
      <c r="I163" s="148"/>
      <c r="J163" s="148">
        <v>35</v>
      </c>
      <c r="K163" s="148">
        <v>24</v>
      </c>
      <c r="L163" s="301"/>
      <c r="M163" s="301"/>
      <c r="N163" s="456"/>
      <c r="O163" s="138"/>
      <c r="P163" s="138"/>
      <c r="Q163" s="138"/>
      <c r="R163" s="454"/>
      <c r="S163" s="138"/>
      <c r="T163" s="145">
        <v>2006</v>
      </c>
      <c r="U163" s="454"/>
      <c r="V163" s="454"/>
      <c r="W163" s="454"/>
      <c r="X163" s="454"/>
      <c r="Y163" s="454"/>
      <c r="Z163" s="138"/>
      <c r="AA163" s="454"/>
      <c r="AB163" s="454"/>
      <c r="AC163" s="454"/>
      <c r="AD163" s="454"/>
      <c r="AE163" s="454"/>
      <c r="AF163" s="454"/>
      <c r="AG163" s="454"/>
      <c r="AH163" s="454"/>
      <c r="AI163" s="454"/>
      <c r="AJ163" s="454"/>
      <c r="AK163" s="454"/>
      <c r="AL163" s="454"/>
      <c r="AM163" s="454"/>
      <c r="AN163" s="454"/>
      <c r="AO163" s="454"/>
      <c r="AP163" s="454"/>
      <c r="AQ163" s="454"/>
      <c r="AR163" s="454"/>
      <c r="AS163" s="138"/>
    </row>
    <row r="164" spans="1:45" ht="24" hidden="1" customHeight="1" x14ac:dyDescent="0.2">
      <c r="A164" s="208"/>
      <c r="B164" s="1325"/>
      <c r="C164" s="935" t="s">
        <v>818</v>
      </c>
      <c r="D164" s="454"/>
      <c r="E164" s="456" t="s">
        <v>9243</v>
      </c>
      <c r="F164" s="301" t="s">
        <v>9242</v>
      </c>
      <c r="G164" s="144">
        <v>1680</v>
      </c>
      <c r="H164" s="138">
        <v>0</v>
      </c>
      <c r="I164" s="148"/>
      <c r="J164" s="148">
        <v>27</v>
      </c>
      <c r="K164" s="148">
        <v>72</v>
      </c>
      <c r="L164" s="301"/>
      <c r="M164" s="301"/>
      <c r="N164" s="456">
        <v>1920</v>
      </c>
      <c r="O164" s="138"/>
      <c r="P164" s="138"/>
      <c r="Q164" s="138"/>
      <c r="R164" s="454"/>
      <c r="S164" s="138"/>
      <c r="T164" s="145">
        <v>2005</v>
      </c>
      <c r="U164" s="454"/>
      <c r="V164" s="454"/>
      <c r="W164" s="454"/>
      <c r="X164" s="454"/>
      <c r="Y164" s="454"/>
      <c r="Z164" s="138"/>
      <c r="AA164" s="454"/>
      <c r="AB164" s="454"/>
      <c r="AC164" s="454"/>
      <c r="AD164" s="454"/>
      <c r="AE164" s="454"/>
      <c r="AF164" s="454"/>
      <c r="AG164" s="454"/>
      <c r="AH164" s="454"/>
      <c r="AI164" s="454"/>
      <c r="AJ164" s="454"/>
      <c r="AK164" s="454"/>
      <c r="AL164" s="454"/>
      <c r="AM164" s="454"/>
      <c r="AN164" s="454"/>
      <c r="AO164" s="454"/>
      <c r="AP164" s="454"/>
      <c r="AQ164" s="454"/>
      <c r="AR164" s="454"/>
      <c r="AS164" s="138"/>
    </row>
    <row r="165" spans="1:45" ht="24" hidden="1" customHeight="1" x14ac:dyDescent="0.2">
      <c r="A165" s="208"/>
      <c r="B165" s="1325"/>
      <c r="C165" s="935" t="s">
        <v>818</v>
      </c>
      <c r="D165" s="454"/>
      <c r="E165" s="456" t="s">
        <v>9244</v>
      </c>
      <c r="F165" s="301" t="s">
        <v>9242</v>
      </c>
      <c r="G165" s="144">
        <v>1920</v>
      </c>
      <c r="H165" s="138"/>
      <c r="I165" s="148"/>
      <c r="J165" s="301"/>
      <c r="K165" s="301"/>
      <c r="L165" s="301"/>
      <c r="M165" s="301"/>
      <c r="N165" s="301">
        <v>148.32</v>
      </c>
      <c r="O165" s="138"/>
      <c r="P165" s="138"/>
      <c r="Q165" s="138"/>
      <c r="R165" s="454"/>
      <c r="S165" s="138"/>
      <c r="T165" s="145">
        <v>2005</v>
      </c>
      <c r="U165" s="454" t="s">
        <v>1447</v>
      </c>
      <c r="V165" s="454"/>
      <c r="W165" s="454"/>
      <c r="X165" s="454"/>
      <c r="Y165" s="454"/>
      <c r="Z165" s="138"/>
      <c r="AA165" s="454"/>
      <c r="AB165" s="454"/>
      <c r="AC165" s="454"/>
      <c r="AD165" s="454"/>
      <c r="AE165" s="454"/>
      <c r="AF165" s="454"/>
      <c r="AG165" s="454"/>
      <c r="AH165" s="454"/>
      <c r="AI165" s="454"/>
      <c r="AJ165" s="454"/>
      <c r="AK165" s="454"/>
      <c r="AL165" s="454"/>
      <c r="AM165" s="454"/>
      <c r="AN165" s="454"/>
      <c r="AO165" s="454"/>
      <c r="AP165" s="454"/>
      <c r="AQ165" s="454"/>
      <c r="AR165" s="454"/>
      <c r="AS165" s="138"/>
    </row>
    <row r="166" spans="1:45" ht="24" hidden="1" customHeight="1" x14ac:dyDescent="0.2">
      <c r="A166" s="208"/>
      <c r="B166" s="1325"/>
      <c r="C166" s="935" t="s">
        <v>818</v>
      </c>
      <c r="D166" s="454" t="s">
        <v>1445</v>
      </c>
      <c r="E166" s="301" t="s">
        <v>1446</v>
      </c>
      <c r="F166" s="301" t="s">
        <v>15414</v>
      </c>
      <c r="G166" s="144">
        <v>232</v>
      </c>
      <c r="H166" s="138">
        <v>194.87</v>
      </c>
      <c r="I166" s="148">
        <v>148.32</v>
      </c>
      <c r="J166" s="301"/>
      <c r="K166" s="301"/>
      <c r="L166" s="301"/>
      <c r="M166" s="301"/>
      <c r="N166" s="301">
        <v>852</v>
      </c>
      <c r="O166" s="138"/>
      <c r="P166" s="138"/>
      <c r="Q166" s="138"/>
      <c r="R166" s="454"/>
      <c r="S166" s="138"/>
      <c r="T166" s="145">
        <v>2006</v>
      </c>
      <c r="U166" s="454"/>
      <c r="V166" s="454"/>
      <c r="W166" s="454"/>
      <c r="X166" s="454"/>
      <c r="Y166" s="454"/>
      <c r="Z166" s="138"/>
      <c r="AA166" s="454"/>
      <c r="AB166" s="454"/>
      <c r="AC166" s="454"/>
      <c r="AD166" s="454"/>
      <c r="AE166" s="454"/>
      <c r="AF166" s="454"/>
      <c r="AG166" s="454"/>
      <c r="AH166" s="454"/>
      <c r="AI166" s="454"/>
      <c r="AJ166" s="454"/>
      <c r="AK166" s="454"/>
      <c r="AL166" s="454"/>
      <c r="AM166" s="454"/>
      <c r="AN166" s="454"/>
      <c r="AO166" s="454"/>
      <c r="AP166" s="454"/>
      <c r="AQ166" s="454"/>
      <c r="AR166" s="454"/>
      <c r="AS166" s="255" t="s">
        <v>15443</v>
      </c>
    </row>
    <row r="167" spans="1:45" ht="24" hidden="1" customHeight="1" x14ac:dyDescent="0.2">
      <c r="A167" s="208"/>
      <c r="B167" s="1325"/>
      <c r="C167" s="935" t="s">
        <v>15414</v>
      </c>
      <c r="D167" s="454"/>
      <c r="E167" s="301" t="s">
        <v>15449</v>
      </c>
      <c r="F167" s="301" t="s">
        <v>15414</v>
      </c>
      <c r="G167" s="144">
        <v>1733</v>
      </c>
      <c r="H167" s="138"/>
      <c r="I167" s="148"/>
      <c r="J167" s="301"/>
      <c r="K167" s="301"/>
      <c r="L167" s="301"/>
      <c r="M167" s="301"/>
      <c r="N167" s="301">
        <v>500</v>
      </c>
      <c r="O167" s="138"/>
      <c r="P167" s="138"/>
      <c r="Q167" s="138"/>
      <c r="R167" s="454"/>
      <c r="S167" s="138"/>
      <c r="T167" s="145">
        <v>1998</v>
      </c>
      <c r="U167" s="454"/>
      <c r="V167" s="454"/>
      <c r="W167" s="454"/>
      <c r="X167" s="454"/>
      <c r="Y167" s="454"/>
      <c r="Z167" s="138"/>
      <c r="AA167" s="454"/>
      <c r="AB167" s="454"/>
      <c r="AC167" s="454"/>
      <c r="AD167" s="454"/>
      <c r="AE167" s="454"/>
      <c r="AF167" s="454"/>
      <c r="AG167" s="454"/>
      <c r="AH167" s="454"/>
      <c r="AI167" s="454"/>
      <c r="AJ167" s="454"/>
      <c r="AK167" s="454"/>
      <c r="AL167" s="454"/>
      <c r="AM167" s="454"/>
      <c r="AN167" s="454"/>
      <c r="AO167" s="454"/>
      <c r="AP167" s="454"/>
      <c r="AQ167" s="454"/>
      <c r="AR167" s="454"/>
      <c r="AS167" s="255" t="s">
        <v>15443</v>
      </c>
    </row>
    <row r="168" spans="1:45" s="1399" customFormat="1" ht="24" hidden="1" customHeight="1" x14ac:dyDescent="0.2">
      <c r="A168" s="531"/>
      <c r="B168" s="1326"/>
      <c r="C168" s="935" t="s">
        <v>15414</v>
      </c>
      <c r="D168" s="454"/>
      <c r="E168" s="301" t="s">
        <v>15450</v>
      </c>
      <c r="F168" s="301" t="s">
        <v>15414</v>
      </c>
      <c r="G168" s="144">
        <v>700</v>
      </c>
      <c r="H168" s="138"/>
      <c r="I168" s="148"/>
      <c r="J168" s="301"/>
      <c r="K168" s="301"/>
      <c r="L168" s="301"/>
      <c r="M168" s="301"/>
      <c r="N168" s="301">
        <v>500</v>
      </c>
      <c r="O168" s="138"/>
      <c r="P168" s="138"/>
      <c r="Q168" s="138"/>
      <c r="R168" s="454"/>
      <c r="S168" s="138"/>
      <c r="T168" s="145">
        <v>1998</v>
      </c>
      <c r="U168" s="454"/>
      <c r="V168" s="454"/>
      <c r="W168" s="454"/>
      <c r="X168" s="454"/>
      <c r="Y168" s="454"/>
      <c r="Z168" s="138"/>
      <c r="AA168" s="454"/>
      <c r="AB168" s="454"/>
      <c r="AC168" s="454"/>
      <c r="AD168" s="454"/>
      <c r="AE168" s="454"/>
      <c r="AF168" s="454"/>
      <c r="AG168" s="454"/>
      <c r="AH168" s="454"/>
      <c r="AI168" s="454"/>
      <c r="AJ168" s="454"/>
      <c r="AK168" s="454"/>
      <c r="AL168" s="454"/>
      <c r="AM168" s="454"/>
      <c r="AN168" s="454"/>
      <c r="AO168" s="454"/>
      <c r="AP168" s="454"/>
      <c r="AQ168" s="454"/>
      <c r="AR168" s="454"/>
      <c r="AS168" s="255" t="s">
        <v>15443</v>
      </c>
    </row>
    <row r="169" spans="1:45" ht="24" hidden="1" customHeight="1" x14ac:dyDescent="0.2">
      <c r="A169" s="208"/>
      <c r="B169" s="533"/>
      <c r="C169" s="935" t="s">
        <v>15414</v>
      </c>
      <c r="D169" s="454"/>
      <c r="E169" s="301" t="s">
        <v>19725</v>
      </c>
      <c r="F169" s="301" t="s">
        <v>15414</v>
      </c>
      <c r="G169" s="144">
        <v>500</v>
      </c>
      <c r="H169" s="138"/>
      <c r="I169" s="148"/>
      <c r="J169" s="255">
        <v>29</v>
      </c>
      <c r="K169" s="255">
        <v>39.799999999999997</v>
      </c>
      <c r="L169" s="255"/>
      <c r="M169" s="255"/>
      <c r="N169" s="255">
        <v>4560</v>
      </c>
      <c r="O169" s="301"/>
      <c r="P169" s="301"/>
      <c r="Q169" s="301"/>
      <c r="R169" s="301"/>
      <c r="S169" s="301"/>
      <c r="T169" s="145">
        <v>2012</v>
      </c>
      <c r="U169" s="301"/>
      <c r="V169" s="301"/>
      <c r="W169" s="301"/>
      <c r="X169" s="301"/>
      <c r="Y169" s="301"/>
      <c r="Z169" s="301">
        <v>400</v>
      </c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  <c r="AK169" s="301"/>
      <c r="AL169" s="301"/>
      <c r="AM169" s="301"/>
      <c r="AN169" s="301"/>
      <c r="AO169" s="301"/>
      <c r="AP169" s="301"/>
      <c r="AQ169" s="301"/>
      <c r="AR169" s="301"/>
      <c r="AS169" s="301" t="s">
        <v>2394</v>
      </c>
    </row>
    <row r="170" spans="1:45" ht="24" hidden="1" customHeight="1" x14ac:dyDescent="0.2">
      <c r="A170" s="208"/>
      <c r="B170" s="533"/>
      <c r="C170" s="1404" t="s">
        <v>651</v>
      </c>
      <c r="D170" s="301"/>
      <c r="E170" s="252" t="s">
        <v>2393</v>
      </c>
      <c r="F170" s="255" t="s">
        <v>688</v>
      </c>
      <c r="G170" s="255">
        <v>4730</v>
      </c>
      <c r="H170" s="255"/>
      <c r="I170" s="255"/>
      <c r="J170" s="536">
        <v>28</v>
      </c>
      <c r="K170" s="537">
        <v>31</v>
      </c>
      <c r="L170" s="537"/>
      <c r="M170" s="537"/>
      <c r="N170" s="536">
        <v>863</v>
      </c>
      <c r="O170" s="536"/>
      <c r="P170" s="536"/>
      <c r="Q170" s="537"/>
      <c r="R170" s="538"/>
      <c r="S170" s="539"/>
      <c r="T170" s="145">
        <v>2012</v>
      </c>
      <c r="U170" s="536"/>
      <c r="V170" s="299"/>
      <c r="W170" s="301"/>
      <c r="X170" s="301"/>
      <c r="Y170" s="301"/>
      <c r="Z170" s="301">
        <v>65</v>
      </c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  <c r="AK170" s="301"/>
      <c r="AL170" s="301"/>
      <c r="AM170" s="301"/>
      <c r="AN170" s="301"/>
      <c r="AO170" s="301"/>
      <c r="AP170" s="301"/>
      <c r="AQ170" s="301"/>
      <c r="AR170" s="301"/>
      <c r="AS170" s="301" t="s">
        <v>792</v>
      </c>
    </row>
    <row r="171" spans="1:45" s="1399" customFormat="1" ht="24" hidden="1" customHeight="1" x14ac:dyDescent="0.2">
      <c r="A171" s="531"/>
      <c r="B171" s="533"/>
      <c r="C171" s="1406" t="s">
        <v>651</v>
      </c>
      <c r="D171" s="536"/>
      <c r="E171" s="536" t="s">
        <v>2395</v>
      </c>
      <c r="F171" s="536" t="s">
        <v>688</v>
      </c>
      <c r="G171" s="255">
        <v>957</v>
      </c>
      <c r="H171" s="536"/>
      <c r="I171" s="536"/>
      <c r="J171" s="301">
        <v>10</v>
      </c>
      <c r="K171" s="301">
        <v>21</v>
      </c>
      <c r="L171" s="301"/>
      <c r="M171" s="301"/>
      <c r="N171" s="301">
        <v>212</v>
      </c>
      <c r="O171" s="301"/>
      <c r="P171" s="301"/>
      <c r="Q171" s="301"/>
      <c r="R171" s="301"/>
      <c r="S171" s="301"/>
      <c r="T171" s="145">
        <v>1997</v>
      </c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  <c r="AK171" s="301"/>
      <c r="AL171" s="301"/>
      <c r="AM171" s="301"/>
      <c r="AN171" s="301"/>
      <c r="AO171" s="301"/>
      <c r="AP171" s="301"/>
      <c r="AQ171" s="301"/>
      <c r="AR171" s="301"/>
      <c r="AS171" s="301"/>
    </row>
    <row r="172" spans="1:45" s="1399" customFormat="1" ht="24" hidden="1" customHeight="1" x14ac:dyDescent="0.2">
      <c r="A172" s="531"/>
      <c r="B172" s="533"/>
      <c r="C172" s="1380" t="s">
        <v>651</v>
      </c>
      <c r="D172" s="301"/>
      <c r="E172" s="301" t="s">
        <v>2406</v>
      </c>
      <c r="F172" s="301" t="s">
        <v>2407</v>
      </c>
      <c r="G172" s="144">
        <v>621</v>
      </c>
      <c r="H172" s="301"/>
      <c r="I172" s="301"/>
      <c r="J172" s="301">
        <v>37.799999999999997</v>
      </c>
      <c r="K172" s="301">
        <v>23.4</v>
      </c>
      <c r="L172" s="301"/>
      <c r="M172" s="301"/>
      <c r="N172" s="301">
        <v>884.5</v>
      </c>
      <c r="O172" s="301"/>
      <c r="P172" s="301"/>
      <c r="Q172" s="301"/>
      <c r="R172" s="301"/>
      <c r="S172" s="301"/>
      <c r="T172" s="145">
        <v>2007</v>
      </c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301"/>
      <c r="AS172" s="301" t="s">
        <v>1585</v>
      </c>
    </row>
    <row r="173" spans="1:45" s="1399" customFormat="1" ht="24" hidden="1" customHeight="1" x14ac:dyDescent="0.2">
      <c r="A173" s="531"/>
      <c r="B173" s="533"/>
      <c r="C173" s="1380" t="s">
        <v>651</v>
      </c>
      <c r="D173" s="301"/>
      <c r="E173" s="301" t="s">
        <v>9229</v>
      </c>
      <c r="F173" s="301" t="s">
        <v>2407</v>
      </c>
      <c r="G173" s="144">
        <v>884.5</v>
      </c>
      <c r="H173" s="301"/>
      <c r="I173" s="301"/>
      <c r="J173" s="301">
        <v>15</v>
      </c>
      <c r="K173" s="301">
        <v>28</v>
      </c>
      <c r="L173" s="301"/>
      <c r="M173" s="301"/>
      <c r="N173" s="301">
        <v>420</v>
      </c>
      <c r="O173" s="301"/>
      <c r="P173" s="301"/>
      <c r="Q173" s="301"/>
      <c r="R173" s="301"/>
      <c r="S173" s="301"/>
      <c r="T173" s="145">
        <v>1997</v>
      </c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301"/>
      <c r="AS173" s="301" t="s">
        <v>1585</v>
      </c>
    </row>
    <row r="174" spans="1:45" s="1399" customFormat="1" ht="24" hidden="1" customHeight="1" x14ac:dyDescent="0.2">
      <c r="A174" s="531"/>
      <c r="B174" s="533"/>
      <c r="C174" s="1380" t="s">
        <v>651</v>
      </c>
      <c r="D174" s="301"/>
      <c r="E174" s="301" t="s">
        <v>9230</v>
      </c>
      <c r="F174" s="301" t="s">
        <v>2407</v>
      </c>
      <c r="G174" s="144">
        <v>1045</v>
      </c>
      <c r="H174" s="301"/>
      <c r="I174" s="301"/>
      <c r="J174" s="301"/>
      <c r="K174" s="301"/>
      <c r="L174" s="301"/>
      <c r="M174" s="301"/>
      <c r="N174" s="301">
        <v>2080</v>
      </c>
      <c r="O174" s="301"/>
      <c r="P174" s="301"/>
      <c r="Q174" s="301"/>
      <c r="R174" s="301"/>
      <c r="S174" s="301"/>
      <c r="T174" s="145">
        <v>2017</v>
      </c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301"/>
      <c r="AS174" s="301" t="s">
        <v>1585</v>
      </c>
    </row>
    <row r="175" spans="1:45" s="1399" customFormat="1" ht="24" hidden="1" customHeight="1" x14ac:dyDescent="0.2">
      <c r="A175" s="531"/>
      <c r="B175" s="533"/>
      <c r="C175" s="1380" t="s">
        <v>651</v>
      </c>
      <c r="D175" s="301"/>
      <c r="E175" s="301" t="s">
        <v>9231</v>
      </c>
      <c r="F175" s="301" t="s">
        <v>2407</v>
      </c>
      <c r="G175" s="144">
        <v>2080</v>
      </c>
      <c r="H175" s="301"/>
      <c r="I175" s="301"/>
      <c r="J175" s="301"/>
      <c r="K175" s="301"/>
      <c r="L175" s="301"/>
      <c r="M175" s="301"/>
      <c r="N175" s="301">
        <v>1008</v>
      </c>
      <c r="O175" s="301"/>
      <c r="P175" s="301"/>
      <c r="Q175" s="301"/>
      <c r="R175" s="301"/>
      <c r="S175" s="301"/>
      <c r="T175" s="145">
        <v>2010</v>
      </c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301"/>
      <c r="AS175" s="301" t="s">
        <v>15443</v>
      </c>
    </row>
    <row r="176" spans="1:45" ht="24" hidden="1" customHeight="1" x14ac:dyDescent="0.2">
      <c r="A176" s="208"/>
      <c r="B176" s="533"/>
      <c r="C176" s="1380" t="s">
        <v>2228</v>
      </c>
      <c r="D176" s="301"/>
      <c r="E176" s="301" t="s">
        <v>15451</v>
      </c>
      <c r="F176" s="301" t="s">
        <v>2228</v>
      </c>
      <c r="G176" s="144">
        <v>1975</v>
      </c>
      <c r="H176" s="301"/>
      <c r="I176" s="301"/>
      <c r="J176" s="301"/>
      <c r="K176" s="301"/>
      <c r="L176" s="301"/>
      <c r="M176" s="301"/>
      <c r="N176" s="301">
        <v>920</v>
      </c>
      <c r="O176" s="301"/>
      <c r="P176" s="301"/>
      <c r="Q176" s="301"/>
      <c r="R176" s="301"/>
      <c r="S176" s="301"/>
      <c r="T176" s="145">
        <v>1997</v>
      </c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301"/>
      <c r="AS176" s="301" t="s">
        <v>15443</v>
      </c>
    </row>
    <row r="177" spans="1:45" ht="24" hidden="1" customHeight="1" x14ac:dyDescent="0.2">
      <c r="A177" s="208"/>
      <c r="B177" s="1325"/>
      <c r="C177" s="1380" t="s">
        <v>2228</v>
      </c>
      <c r="D177" s="301"/>
      <c r="E177" s="301" t="s">
        <v>15452</v>
      </c>
      <c r="F177" s="301" t="s">
        <v>15453</v>
      </c>
      <c r="G177" s="144">
        <v>1840</v>
      </c>
      <c r="H177" s="301"/>
      <c r="I177" s="301"/>
      <c r="J177" s="456"/>
      <c r="K177" s="266"/>
      <c r="L177" s="454"/>
      <c r="M177" s="454"/>
      <c r="N177" s="456">
        <v>400</v>
      </c>
      <c r="O177" s="456"/>
      <c r="P177" s="266"/>
      <c r="Q177" s="454"/>
      <c r="R177" s="535"/>
      <c r="S177" s="300"/>
      <c r="T177" s="145">
        <v>2009</v>
      </c>
      <c r="U177" s="456"/>
      <c r="V177" s="299"/>
      <c r="W177" s="301"/>
      <c r="X177" s="301"/>
      <c r="Y177" s="301"/>
      <c r="Z177" s="301">
        <v>1095</v>
      </c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301"/>
      <c r="AS177" s="301" t="s">
        <v>11792</v>
      </c>
    </row>
    <row r="178" spans="1:45" ht="24" hidden="1" customHeight="1" x14ac:dyDescent="0.2">
      <c r="A178" s="208"/>
      <c r="B178" s="1325"/>
      <c r="C178" s="1405" t="s">
        <v>680</v>
      </c>
      <c r="D178" s="456"/>
      <c r="E178" s="456" t="s">
        <v>1446</v>
      </c>
      <c r="F178" s="456" t="s">
        <v>2387</v>
      </c>
      <c r="G178" s="144">
        <v>4532</v>
      </c>
      <c r="H178" s="456"/>
      <c r="I178" s="456">
        <v>4532</v>
      </c>
      <c r="J178" s="456">
        <v>30</v>
      </c>
      <c r="K178" s="540">
        <v>43.5</v>
      </c>
      <c r="L178" s="266"/>
      <c r="M178" s="266"/>
      <c r="N178" s="456">
        <v>5220</v>
      </c>
      <c r="O178" s="456"/>
      <c r="P178" s="266"/>
      <c r="Q178" s="266"/>
      <c r="R178" s="535"/>
      <c r="S178" s="300"/>
      <c r="T178" s="145">
        <v>2006</v>
      </c>
      <c r="U178" s="456"/>
      <c r="V178" s="299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301"/>
      <c r="AS178" s="301" t="s">
        <v>2394</v>
      </c>
    </row>
    <row r="179" spans="1:45" ht="24" hidden="1" customHeight="1" x14ac:dyDescent="0.2">
      <c r="A179" s="208"/>
      <c r="B179" s="1325"/>
      <c r="C179" s="1405" t="s">
        <v>680</v>
      </c>
      <c r="D179" s="456"/>
      <c r="E179" s="456" t="s">
        <v>2396</v>
      </c>
      <c r="F179" s="456" t="s">
        <v>821</v>
      </c>
      <c r="G179" s="255">
        <v>5220</v>
      </c>
      <c r="H179" s="456"/>
      <c r="I179" s="456"/>
      <c r="J179" s="456">
        <v>20</v>
      </c>
      <c r="K179" s="540">
        <v>35</v>
      </c>
      <c r="L179" s="266"/>
      <c r="M179" s="266"/>
      <c r="N179" s="456">
        <v>2800</v>
      </c>
      <c r="O179" s="456"/>
      <c r="P179" s="266"/>
      <c r="Q179" s="266"/>
      <c r="R179" s="535"/>
      <c r="S179" s="300"/>
      <c r="T179" s="145">
        <v>2006</v>
      </c>
      <c r="U179" s="456"/>
      <c r="V179" s="299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301"/>
      <c r="AS179" s="301" t="s">
        <v>2394</v>
      </c>
    </row>
    <row r="180" spans="1:45" ht="24" hidden="1" customHeight="1" x14ac:dyDescent="0.2">
      <c r="A180" s="208"/>
      <c r="B180" s="1325"/>
      <c r="C180" s="1405" t="s">
        <v>680</v>
      </c>
      <c r="D180" s="456"/>
      <c r="E180" s="456" t="s">
        <v>2397</v>
      </c>
      <c r="F180" s="456" t="s">
        <v>821</v>
      </c>
      <c r="G180" s="255">
        <v>2800</v>
      </c>
      <c r="H180" s="456"/>
      <c r="I180" s="456"/>
      <c r="J180" s="456"/>
      <c r="K180" s="540"/>
      <c r="L180" s="266"/>
      <c r="M180" s="266"/>
      <c r="N180" s="456">
        <v>24057</v>
      </c>
      <c r="O180" s="456"/>
      <c r="P180" s="266"/>
      <c r="Q180" s="266"/>
      <c r="R180" s="535"/>
      <c r="S180" s="300"/>
      <c r="T180" s="145">
        <v>2013</v>
      </c>
      <c r="U180" s="456"/>
      <c r="V180" s="299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301"/>
      <c r="AS180" s="301" t="s">
        <v>15455</v>
      </c>
    </row>
    <row r="181" spans="1:45" ht="24" hidden="1" customHeight="1" x14ac:dyDescent="0.2">
      <c r="A181" s="208"/>
      <c r="B181" s="1325"/>
      <c r="C181" s="1405" t="s">
        <v>2275</v>
      </c>
      <c r="D181" s="456"/>
      <c r="E181" s="456" t="s">
        <v>19726</v>
      </c>
      <c r="F181" s="456" t="s">
        <v>15454</v>
      </c>
      <c r="G181" s="255">
        <v>24057</v>
      </c>
      <c r="H181" s="456"/>
      <c r="I181" s="456"/>
      <c r="J181" s="456"/>
      <c r="K181" s="540"/>
      <c r="L181" s="266"/>
      <c r="M181" s="266"/>
      <c r="N181" s="456">
        <v>2250</v>
      </c>
      <c r="O181" s="456"/>
      <c r="P181" s="266"/>
      <c r="Q181" s="266"/>
      <c r="R181" s="535"/>
      <c r="S181" s="300"/>
      <c r="T181" s="145">
        <v>2006</v>
      </c>
      <c r="U181" s="456"/>
      <c r="V181" s="299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301"/>
      <c r="AS181" s="301" t="s">
        <v>15443</v>
      </c>
    </row>
    <row r="182" spans="1:45" ht="24" hidden="1" customHeight="1" x14ac:dyDescent="0.2">
      <c r="A182" s="208"/>
      <c r="B182" s="1325"/>
      <c r="C182" s="1405" t="s">
        <v>2275</v>
      </c>
      <c r="D182" s="456"/>
      <c r="E182" s="456" t="s">
        <v>15456</v>
      </c>
      <c r="F182" s="456" t="s">
        <v>15454</v>
      </c>
      <c r="G182" s="255">
        <v>2250</v>
      </c>
      <c r="H182" s="456"/>
      <c r="I182" s="456"/>
      <c r="J182" s="456"/>
      <c r="K182" s="540"/>
      <c r="L182" s="266"/>
      <c r="M182" s="266"/>
      <c r="N182" s="456">
        <v>374</v>
      </c>
      <c r="O182" s="456"/>
      <c r="P182" s="266"/>
      <c r="Q182" s="266"/>
      <c r="R182" s="535"/>
      <c r="S182" s="300"/>
      <c r="T182" s="145">
        <v>2017</v>
      </c>
      <c r="U182" s="456"/>
      <c r="V182" s="299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301"/>
      <c r="AS182" s="301" t="s">
        <v>15443</v>
      </c>
    </row>
    <row r="183" spans="1:45" ht="24" hidden="1" customHeight="1" x14ac:dyDescent="0.2">
      <c r="A183" s="208"/>
      <c r="B183" s="1325"/>
      <c r="C183" s="1405" t="s">
        <v>2275</v>
      </c>
      <c r="D183" s="456"/>
      <c r="E183" s="456" t="s">
        <v>19727</v>
      </c>
      <c r="F183" s="456" t="s">
        <v>15454</v>
      </c>
      <c r="G183" s="255">
        <v>446</v>
      </c>
      <c r="H183" s="456"/>
      <c r="I183" s="456"/>
      <c r="J183" s="456"/>
      <c r="K183" s="540"/>
      <c r="L183" s="266"/>
      <c r="M183" s="266"/>
      <c r="N183" s="456">
        <v>900</v>
      </c>
      <c r="O183" s="456"/>
      <c r="P183" s="266"/>
      <c r="Q183" s="266"/>
      <c r="R183" s="535"/>
      <c r="S183" s="300"/>
      <c r="T183" s="145"/>
      <c r="U183" s="456"/>
      <c r="V183" s="299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301"/>
      <c r="AS183" s="301" t="s">
        <v>15443</v>
      </c>
    </row>
    <row r="184" spans="1:45" ht="24" hidden="1" customHeight="1" x14ac:dyDescent="0.2">
      <c r="A184" s="208"/>
      <c r="B184" s="1325"/>
      <c r="C184" s="1405" t="s">
        <v>2275</v>
      </c>
      <c r="D184" s="456"/>
      <c r="E184" s="456" t="s">
        <v>19728</v>
      </c>
      <c r="F184" s="456" t="s">
        <v>2275</v>
      </c>
      <c r="G184" s="255"/>
      <c r="H184" s="456"/>
      <c r="I184" s="456"/>
      <c r="J184" s="456"/>
      <c r="K184" s="540"/>
      <c r="L184" s="266"/>
      <c r="M184" s="266"/>
      <c r="N184" s="456">
        <v>300</v>
      </c>
      <c r="O184" s="456"/>
      <c r="P184" s="266"/>
      <c r="Q184" s="266"/>
      <c r="R184" s="535"/>
      <c r="S184" s="300"/>
      <c r="T184" s="145"/>
      <c r="U184" s="456"/>
      <c r="V184" s="299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301"/>
      <c r="AS184" s="301" t="s">
        <v>15443</v>
      </c>
    </row>
    <row r="185" spans="1:45" ht="24" hidden="1" customHeight="1" x14ac:dyDescent="0.2">
      <c r="A185" s="208"/>
      <c r="B185" s="1325"/>
      <c r="C185" s="1405" t="s">
        <v>2275</v>
      </c>
      <c r="D185" s="456"/>
      <c r="E185" s="456" t="s">
        <v>19729</v>
      </c>
      <c r="F185" s="456" t="s">
        <v>2275</v>
      </c>
      <c r="G185" s="255"/>
      <c r="H185" s="456"/>
      <c r="I185" s="456"/>
      <c r="J185" s="456"/>
      <c r="K185" s="540"/>
      <c r="L185" s="266"/>
      <c r="M185" s="266"/>
      <c r="N185" s="456">
        <v>300</v>
      </c>
      <c r="O185" s="456"/>
      <c r="P185" s="266"/>
      <c r="Q185" s="266"/>
      <c r="R185" s="535"/>
      <c r="S185" s="300"/>
      <c r="T185" s="145"/>
      <c r="U185" s="456"/>
      <c r="V185" s="299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301"/>
      <c r="AS185" s="301" t="s">
        <v>15443</v>
      </c>
    </row>
    <row r="186" spans="1:45" ht="24" hidden="1" customHeight="1" x14ac:dyDescent="0.2">
      <c r="A186" s="208"/>
      <c r="B186" s="1325"/>
      <c r="C186" s="1405" t="s">
        <v>2275</v>
      </c>
      <c r="D186" s="456"/>
      <c r="E186" s="456" t="s">
        <v>19730</v>
      </c>
      <c r="F186" s="456" t="s">
        <v>2275</v>
      </c>
      <c r="G186" s="255"/>
      <c r="H186" s="456"/>
      <c r="I186" s="456"/>
      <c r="J186" s="456">
        <v>29</v>
      </c>
      <c r="K186" s="540">
        <v>45</v>
      </c>
      <c r="L186" s="266"/>
      <c r="M186" s="266"/>
      <c r="N186" s="456">
        <v>1286</v>
      </c>
      <c r="O186" s="456"/>
      <c r="P186" s="266"/>
      <c r="Q186" s="266"/>
      <c r="R186" s="535"/>
      <c r="S186" s="300"/>
      <c r="T186" s="145">
        <v>2006</v>
      </c>
      <c r="U186" s="456"/>
      <c r="V186" s="299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301"/>
      <c r="AS186" s="301" t="s">
        <v>15459</v>
      </c>
    </row>
    <row r="187" spans="1:45" ht="24" hidden="1" customHeight="1" x14ac:dyDescent="0.2">
      <c r="A187" s="208"/>
      <c r="B187" s="1325"/>
      <c r="C187" s="1405" t="s">
        <v>15457</v>
      </c>
      <c r="D187" s="456"/>
      <c r="E187" s="456" t="s">
        <v>19731</v>
      </c>
      <c r="F187" s="456" t="s">
        <v>15458</v>
      </c>
      <c r="G187" s="255">
        <v>1286</v>
      </c>
      <c r="H187" s="456"/>
      <c r="I187" s="456"/>
      <c r="J187" s="301">
        <v>48</v>
      </c>
      <c r="K187" s="301">
        <v>93</v>
      </c>
      <c r="L187" s="301"/>
      <c r="M187" s="301"/>
      <c r="N187" s="301">
        <v>3500</v>
      </c>
      <c r="O187" s="301"/>
      <c r="P187" s="301"/>
      <c r="Q187" s="301"/>
      <c r="R187" s="301"/>
      <c r="S187" s="301"/>
      <c r="T187" s="145">
        <v>2009</v>
      </c>
      <c r="U187" s="301"/>
      <c r="V187" s="301"/>
      <c r="W187" s="301"/>
      <c r="X187" s="301"/>
      <c r="Y187" s="301"/>
      <c r="Z187" s="301">
        <v>540</v>
      </c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301"/>
      <c r="AS187" s="301" t="s">
        <v>2404</v>
      </c>
    </row>
    <row r="188" spans="1:45" s="1399" customFormat="1" ht="24" hidden="1" customHeight="1" x14ac:dyDescent="0.2">
      <c r="A188" s="531"/>
      <c r="B188" s="1326"/>
      <c r="C188" s="1380" t="s">
        <v>15457</v>
      </c>
      <c r="D188" s="301"/>
      <c r="E188" s="301" t="s">
        <v>2403</v>
      </c>
      <c r="F188" s="301" t="s">
        <v>797</v>
      </c>
      <c r="G188" s="144">
        <v>3500</v>
      </c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145">
        <v>2015</v>
      </c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301"/>
      <c r="AS188" s="301"/>
    </row>
    <row r="189" spans="1:45" ht="24" hidden="1" customHeight="1" x14ac:dyDescent="0.2">
      <c r="A189" s="208"/>
      <c r="B189" s="533"/>
      <c r="C189" s="1380" t="s">
        <v>797</v>
      </c>
      <c r="D189" s="301"/>
      <c r="E189" s="301" t="s">
        <v>19732</v>
      </c>
      <c r="F189" s="301" t="s">
        <v>15457</v>
      </c>
      <c r="G189" s="144">
        <v>12000</v>
      </c>
      <c r="H189" s="301"/>
      <c r="I189" s="301"/>
      <c r="J189" s="301">
        <v>20</v>
      </c>
      <c r="K189" s="301">
        <v>100</v>
      </c>
      <c r="L189" s="301"/>
      <c r="M189" s="301"/>
      <c r="N189" s="301">
        <v>3496</v>
      </c>
      <c r="O189" s="301"/>
      <c r="P189" s="301"/>
      <c r="Q189" s="301"/>
      <c r="R189" s="301"/>
      <c r="S189" s="301"/>
      <c r="T189" s="145">
        <v>2016</v>
      </c>
      <c r="U189" s="301"/>
      <c r="V189" s="301"/>
      <c r="W189" s="301"/>
      <c r="X189" s="301"/>
      <c r="Y189" s="301"/>
      <c r="Z189" s="301">
        <v>540</v>
      </c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1"/>
      <c r="AN189" s="301"/>
      <c r="AO189" s="301"/>
      <c r="AP189" s="301"/>
      <c r="AQ189" s="301"/>
      <c r="AR189" s="301"/>
      <c r="AS189" s="301" t="s">
        <v>1585</v>
      </c>
    </row>
    <row r="190" spans="1:45" ht="24" hidden="1" customHeight="1" x14ac:dyDescent="0.2">
      <c r="A190" s="208"/>
      <c r="B190" s="533"/>
      <c r="C190" s="1380" t="s">
        <v>797</v>
      </c>
      <c r="D190" s="301"/>
      <c r="E190" s="301" t="s">
        <v>2405</v>
      </c>
      <c r="F190" s="301" t="s">
        <v>797</v>
      </c>
      <c r="G190" s="144">
        <v>3496</v>
      </c>
      <c r="H190" s="301"/>
      <c r="I190" s="301"/>
      <c r="J190" s="301"/>
      <c r="K190" s="301"/>
      <c r="L190" s="301"/>
      <c r="M190" s="301"/>
      <c r="N190" s="301">
        <v>748</v>
      </c>
      <c r="O190" s="301"/>
      <c r="P190" s="301"/>
      <c r="Q190" s="301"/>
      <c r="R190" s="301"/>
      <c r="S190" s="301"/>
      <c r="T190" s="145">
        <v>2006</v>
      </c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1"/>
      <c r="AN190" s="301"/>
      <c r="AO190" s="301"/>
      <c r="AP190" s="301"/>
      <c r="AQ190" s="301"/>
      <c r="AR190" s="301"/>
      <c r="AS190" s="301" t="s">
        <v>15443</v>
      </c>
    </row>
    <row r="191" spans="1:45" s="1399" customFormat="1" ht="24" hidden="1" customHeight="1" x14ac:dyDescent="0.2">
      <c r="A191" s="531"/>
      <c r="B191" s="533"/>
      <c r="C191" s="1380" t="s">
        <v>15457</v>
      </c>
      <c r="D191" s="301"/>
      <c r="E191" s="301" t="s">
        <v>19733</v>
      </c>
      <c r="F191" s="301" t="s">
        <v>15457</v>
      </c>
      <c r="G191" s="144">
        <v>748</v>
      </c>
      <c r="H191" s="301"/>
      <c r="I191" s="301"/>
      <c r="J191" s="301"/>
      <c r="K191" s="301"/>
      <c r="L191" s="301"/>
      <c r="M191" s="301"/>
      <c r="N191" s="301">
        <v>425</v>
      </c>
      <c r="O191" s="301"/>
      <c r="P191" s="301"/>
      <c r="Q191" s="301"/>
      <c r="R191" s="301"/>
      <c r="S191" s="301"/>
      <c r="T191" s="145">
        <v>2019</v>
      </c>
      <c r="U191" s="301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1"/>
      <c r="AN191" s="301"/>
      <c r="AO191" s="301"/>
      <c r="AP191" s="301"/>
      <c r="AQ191" s="301"/>
      <c r="AR191" s="301"/>
      <c r="AS191" s="301" t="s">
        <v>15443</v>
      </c>
    </row>
    <row r="192" spans="1:45" s="1399" customFormat="1" ht="24" hidden="1" customHeight="1" x14ac:dyDescent="0.2">
      <c r="A192" s="531"/>
      <c r="B192" s="533"/>
      <c r="C192" s="1380" t="s">
        <v>15457</v>
      </c>
      <c r="D192" s="301"/>
      <c r="E192" s="301" t="s">
        <v>15460</v>
      </c>
      <c r="F192" s="301" t="s">
        <v>15457</v>
      </c>
      <c r="G192" s="144">
        <v>425</v>
      </c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145">
        <v>2022</v>
      </c>
      <c r="U192" s="301"/>
      <c r="V192" s="301"/>
      <c r="W192" s="301"/>
      <c r="X192" s="301"/>
      <c r="Y192" s="301"/>
      <c r="Z192" s="301">
        <v>380</v>
      </c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1"/>
      <c r="AN192" s="301"/>
      <c r="AO192" s="301"/>
      <c r="AP192" s="301"/>
      <c r="AQ192" s="301"/>
      <c r="AR192" s="301"/>
      <c r="AS192" s="301"/>
    </row>
    <row r="193" spans="1:45" s="1399" customFormat="1" ht="24" hidden="1" customHeight="1" x14ac:dyDescent="0.2">
      <c r="A193" s="531"/>
      <c r="B193" s="533"/>
      <c r="C193" s="1380" t="s">
        <v>797</v>
      </c>
      <c r="D193" s="301"/>
      <c r="E193" s="301" t="s">
        <v>16745</v>
      </c>
      <c r="F193" s="301" t="s">
        <v>15457</v>
      </c>
      <c r="G193" s="144">
        <v>4401</v>
      </c>
      <c r="H193" s="301"/>
      <c r="I193" s="301"/>
      <c r="J193" s="301"/>
      <c r="K193" s="301"/>
      <c r="L193" s="301"/>
      <c r="M193" s="301"/>
      <c r="N193" s="301">
        <v>900</v>
      </c>
      <c r="O193" s="301"/>
      <c r="P193" s="301"/>
      <c r="Q193" s="301"/>
      <c r="R193" s="301"/>
      <c r="S193" s="301"/>
      <c r="T193" s="145">
        <v>2016</v>
      </c>
      <c r="U193" s="301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1"/>
      <c r="AN193" s="301"/>
      <c r="AO193" s="301"/>
      <c r="AP193" s="301"/>
      <c r="AQ193" s="301"/>
      <c r="AR193" s="301"/>
      <c r="AS193" s="301" t="s">
        <v>15443</v>
      </c>
    </row>
    <row r="194" spans="1:45" s="1399" customFormat="1" ht="24" hidden="1" customHeight="1" x14ac:dyDescent="0.2">
      <c r="A194" s="531"/>
      <c r="B194" s="533"/>
      <c r="C194" s="1380" t="s">
        <v>15457</v>
      </c>
      <c r="D194" s="301"/>
      <c r="E194" s="301" t="s">
        <v>19734</v>
      </c>
      <c r="F194" s="301" t="s">
        <v>15457</v>
      </c>
      <c r="G194" s="144">
        <v>900</v>
      </c>
      <c r="H194" s="301"/>
      <c r="I194" s="301"/>
      <c r="J194" s="148">
        <v>6</v>
      </c>
      <c r="K194" s="391">
        <v>16</v>
      </c>
      <c r="L194" s="301"/>
      <c r="M194" s="301"/>
      <c r="N194" s="456">
        <v>192</v>
      </c>
      <c r="O194" s="456"/>
      <c r="P194" s="301"/>
      <c r="Q194" s="301"/>
      <c r="R194" s="535"/>
      <c r="S194" s="300"/>
      <c r="T194" s="145">
        <v>2010</v>
      </c>
      <c r="U194" s="456"/>
      <c r="V194" s="299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301"/>
      <c r="AO194" s="301"/>
      <c r="AP194" s="301"/>
      <c r="AQ194" s="301"/>
      <c r="AR194" s="301"/>
      <c r="AS194" s="301"/>
    </row>
    <row r="195" spans="1:45" s="1399" customFormat="1" ht="24" hidden="1" customHeight="1" x14ac:dyDescent="0.2">
      <c r="A195" s="531"/>
      <c r="B195" s="533"/>
      <c r="C195" s="1404" t="s">
        <v>841</v>
      </c>
      <c r="D195" s="255"/>
      <c r="E195" s="252" t="s">
        <v>19735</v>
      </c>
      <c r="F195" s="255" t="s">
        <v>841</v>
      </c>
      <c r="G195" s="255">
        <v>8300</v>
      </c>
      <c r="H195" s="255"/>
      <c r="I195" s="255">
        <v>8300</v>
      </c>
      <c r="J195" s="148"/>
      <c r="K195" s="391"/>
      <c r="L195" s="301"/>
      <c r="M195" s="301"/>
      <c r="N195" s="456"/>
      <c r="O195" s="456"/>
      <c r="P195" s="301"/>
      <c r="Q195" s="301"/>
      <c r="R195" s="535"/>
      <c r="S195" s="300"/>
      <c r="T195" s="145">
        <v>2022</v>
      </c>
      <c r="U195" s="456"/>
      <c r="V195" s="299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301"/>
      <c r="AN195" s="301"/>
      <c r="AO195" s="301"/>
      <c r="AP195" s="301"/>
      <c r="AQ195" s="301"/>
      <c r="AR195" s="301"/>
      <c r="AS195" s="255" t="s">
        <v>16746</v>
      </c>
    </row>
    <row r="196" spans="1:45" s="1399" customFormat="1" ht="24" hidden="1" customHeight="1" x14ac:dyDescent="0.2">
      <c r="A196" s="531"/>
      <c r="B196" s="533"/>
      <c r="C196" s="1405" t="s">
        <v>841</v>
      </c>
      <c r="D196" s="255"/>
      <c r="E196" s="301" t="s">
        <v>19736</v>
      </c>
      <c r="F196" s="301" t="s">
        <v>841</v>
      </c>
      <c r="G196" s="144">
        <v>2580</v>
      </c>
      <c r="H196" s="532"/>
      <c r="I196" s="532"/>
      <c r="J196" s="148"/>
      <c r="K196" s="391"/>
      <c r="L196" s="301"/>
      <c r="M196" s="301"/>
      <c r="N196" s="456"/>
      <c r="O196" s="456"/>
      <c r="P196" s="301"/>
      <c r="Q196" s="301"/>
      <c r="R196" s="535"/>
      <c r="S196" s="300"/>
      <c r="T196" s="145">
        <v>2009</v>
      </c>
      <c r="U196" s="456"/>
      <c r="V196" s="299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301"/>
      <c r="AN196" s="301"/>
      <c r="AO196" s="301"/>
      <c r="AP196" s="301"/>
      <c r="AQ196" s="301"/>
      <c r="AR196" s="301"/>
      <c r="AS196" s="255"/>
    </row>
    <row r="197" spans="1:45" s="1399" customFormat="1" ht="24" hidden="1" customHeight="1" x14ac:dyDescent="0.2">
      <c r="A197" s="531"/>
      <c r="B197" s="533"/>
      <c r="C197" s="1405" t="s">
        <v>841</v>
      </c>
      <c r="D197" s="456"/>
      <c r="E197" s="149" t="s">
        <v>9235</v>
      </c>
      <c r="F197" s="456" t="s">
        <v>9236</v>
      </c>
      <c r="G197" s="144">
        <v>350</v>
      </c>
      <c r="H197" s="456"/>
      <c r="I197" s="532"/>
      <c r="J197" s="138">
        <v>31</v>
      </c>
      <c r="K197" s="138">
        <v>50</v>
      </c>
      <c r="L197" s="138"/>
      <c r="M197" s="138"/>
      <c r="N197" s="138">
        <v>1550</v>
      </c>
      <c r="O197" s="138"/>
      <c r="P197" s="138"/>
      <c r="Q197" s="138"/>
      <c r="R197" s="454"/>
      <c r="S197" s="138"/>
      <c r="T197" s="145">
        <v>2010</v>
      </c>
      <c r="U197" s="454"/>
      <c r="V197" s="454"/>
      <c r="W197" s="454"/>
      <c r="X197" s="454"/>
      <c r="Y197" s="454"/>
      <c r="Z197" s="138"/>
      <c r="AA197" s="454"/>
      <c r="AB197" s="454"/>
      <c r="AC197" s="454"/>
      <c r="AD197" s="454"/>
      <c r="AE197" s="454"/>
      <c r="AF197" s="454"/>
      <c r="AG197" s="454"/>
      <c r="AH197" s="454"/>
      <c r="AI197" s="454"/>
      <c r="AJ197" s="454"/>
      <c r="AK197" s="454"/>
      <c r="AL197" s="454"/>
      <c r="AM197" s="454"/>
      <c r="AN197" s="454"/>
      <c r="AO197" s="454"/>
      <c r="AP197" s="454"/>
      <c r="AQ197" s="454"/>
      <c r="AR197" s="454"/>
      <c r="AS197" s="138"/>
    </row>
    <row r="198" spans="1:45" s="1399" customFormat="1" ht="24" hidden="1" customHeight="1" x14ac:dyDescent="0.2">
      <c r="A198" s="531"/>
      <c r="B198" s="533"/>
      <c r="C198" s="935" t="s">
        <v>841</v>
      </c>
      <c r="D198" s="454"/>
      <c r="E198" s="138" t="s">
        <v>9237</v>
      </c>
      <c r="F198" s="301" t="s">
        <v>9236</v>
      </c>
      <c r="G198" s="144">
        <v>1560</v>
      </c>
      <c r="H198" s="138"/>
      <c r="I198" s="148"/>
      <c r="J198" s="138"/>
      <c r="K198" s="138"/>
      <c r="L198" s="138"/>
      <c r="M198" s="138"/>
      <c r="N198" s="138">
        <v>348</v>
      </c>
      <c r="O198" s="138"/>
      <c r="P198" s="138"/>
      <c r="Q198" s="138"/>
      <c r="R198" s="454"/>
      <c r="S198" s="138"/>
      <c r="T198" s="145">
        <v>1994</v>
      </c>
      <c r="U198" s="454"/>
      <c r="V198" s="454"/>
      <c r="W198" s="454"/>
      <c r="X198" s="454"/>
      <c r="Y198" s="454"/>
      <c r="Z198" s="138"/>
      <c r="AA198" s="454"/>
      <c r="AB198" s="454"/>
      <c r="AC198" s="454"/>
      <c r="AD198" s="454"/>
      <c r="AE198" s="454"/>
      <c r="AF198" s="454"/>
      <c r="AG198" s="454"/>
      <c r="AH198" s="454"/>
      <c r="AI198" s="454"/>
      <c r="AJ198" s="454"/>
      <c r="AK198" s="454"/>
      <c r="AL198" s="454"/>
      <c r="AM198" s="454"/>
      <c r="AN198" s="454"/>
      <c r="AO198" s="454"/>
      <c r="AP198" s="454"/>
      <c r="AQ198" s="454"/>
      <c r="AR198" s="454"/>
      <c r="AS198" s="138" t="s">
        <v>15443</v>
      </c>
    </row>
    <row r="199" spans="1:45" ht="24" hidden="1" customHeight="1" x14ac:dyDescent="0.2">
      <c r="A199" s="208"/>
      <c r="B199" s="533"/>
      <c r="C199" s="935" t="s">
        <v>15461</v>
      </c>
      <c r="D199" s="454"/>
      <c r="E199" s="138" t="s">
        <v>19737</v>
      </c>
      <c r="F199" s="301" t="s">
        <v>15461</v>
      </c>
      <c r="G199" s="144">
        <v>348</v>
      </c>
      <c r="H199" s="138"/>
      <c r="I199" s="148"/>
      <c r="J199" s="138"/>
      <c r="K199" s="138"/>
      <c r="L199" s="138"/>
      <c r="M199" s="138"/>
      <c r="N199" s="138">
        <v>407</v>
      </c>
      <c r="O199" s="138"/>
      <c r="P199" s="138"/>
      <c r="Q199" s="138"/>
      <c r="R199" s="454"/>
      <c r="S199" s="138"/>
      <c r="T199" s="145">
        <v>2009</v>
      </c>
      <c r="U199" s="454"/>
      <c r="V199" s="454"/>
      <c r="W199" s="454"/>
      <c r="X199" s="454"/>
      <c r="Y199" s="454"/>
      <c r="Z199" s="138"/>
      <c r="AA199" s="454"/>
      <c r="AB199" s="454"/>
      <c r="AC199" s="454"/>
      <c r="AD199" s="454"/>
      <c r="AE199" s="454"/>
      <c r="AF199" s="454"/>
      <c r="AG199" s="454"/>
      <c r="AH199" s="454"/>
      <c r="AI199" s="454"/>
      <c r="AJ199" s="454"/>
      <c r="AK199" s="454"/>
      <c r="AL199" s="454"/>
      <c r="AM199" s="454"/>
      <c r="AN199" s="454"/>
      <c r="AO199" s="454"/>
      <c r="AP199" s="454"/>
      <c r="AQ199" s="454"/>
      <c r="AR199" s="454"/>
      <c r="AS199" s="138" t="s">
        <v>15443</v>
      </c>
    </row>
    <row r="200" spans="1:45" ht="24" hidden="1" customHeight="1" x14ac:dyDescent="0.2">
      <c r="A200" s="208"/>
      <c r="B200" s="1325"/>
      <c r="C200" s="935" t="s">
        <v>15461</v>
      </c>
      <c r="D200" s="454"/>
      <c r="E200" s="138" t="s">
        <v>19738</v>
      </c>
      <c r="F200" s="301" t="s">
        <v>15461</v>
      </c>
      <c r="G200" s="144">
        <v>407</v>
      </c>
      <c r="H200" s="138"/>
      <c r="I200" s="148"/>
      <c r="J200" s="138"/>
      <c r="K200" s="138"/>
      <c r="L200" s="138"/>
      <c r="M200" s="138"/>
      <c r="N200" s="138">
        <v>1287</v>
      </c>
      <c r="O200" s="138"/>
      <c r="P200" s="138"/>
      <c r="Q200" s="138"/>
      <c r="R200" s="454"/>
      <c r="S200" s="138"/>
      <c r="T200" s="145">
        <v>2018</v>
      </c>
      <c r="U200" s="454"/>
      <c r="V200" s="454"/>
      <c r="W200" s="454"/>
      <c r="X200" s="454"/>
      <c r="Y200" s="454"/>
      <c r="Z200" s="138"/>
      <c r="AA200" s="454"/>
      <c r="AB200" s="454"/>
      <c r="AC200" s="454"/>
      <c r="AD200" s="454"/>
      <c r="AE200" s="454"/>
      <c r="AF200" s="454"/>
      <c r="AG200" s="454"/>
      <c r="AH200" s="454"/>
      <c r="AI200" s="454"/>
      <c r="AJ200" s="454"/>
      <c r="AK200" s="454"/>
      <c r="AL200" s="454"/>
      <c r="AM200" s="454"/>
      <c r="AN200" s="454"/>
      <c r="AO200" s="454"/>
      <c r="AP200" s="454"/>
      <c r="AQ200" s="454"/>
      <c r="AR200" s="454"/>
      <c r="AS200" s="138" t="s">
        <v>15443</v>
      </c>
    </row>
    <row r="201" spans="1:45" ht="24" hidden="1" customHeight="1" x14ac:dyDescent="0.2">
      <c r="A201" s="208"/>
      <c r="B201" s="1325"/>
      <c r="C201" s="935" t="s">
        <v>15461</v>
      </c>
      <c r="D201" s="454"/>
      <c r="E201" s="138" t="s">
        <v>19739</v>
      </c>
      <c r="F201" s="301" t="s">
        <v>15461</v>
      </c>
      <c r="G201" s="144">
        <v>1287</v>
      </c>
      <c r="H201" s="138"/>
      <c r="I201" s="148"/>
      <c r="J201" s="456">
        <v>11.6</v>
      </c>
      <c r="K201" s="266">
        <v>12</v>
      </c>
      <c r="L201" s="454"/>
      <c r="M201" s="454"/>
      <c r="N201" s="456"/>
      <c r="O201" s="456"/>
      <c r="P201" s="266">
        <v>30</v>
      </c>
      <c r="Q201" s="454"/>
      <c r="R201" s="535"/>
      <c r="S201" s="300"/>
      <c r="T201" s="145">
        <v>2011</v>
      </c>
      <c r="U201" s="456" t="s">
        <v>1447</v>
      </c>
      <c r="V201" s="299"/>
      <c r="W201" s="301"/>
      <c r="X201" s="301"/>
      <c r="Y201" s="301"/>
      <c r="Z201" s="301">
        <v>120</v>
      </c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301"/>
      <c r="AS201" s="301"/>
    </row>
    <row r="202" spans="1:45" ht="24" hidden="1" customHeight="1" x14ac:dyDescent="0.2">
      <c r="A202" s="208"/>
      <c r="B202" s="1325"/>
      <c r="C202" s="1405" t="s">
        <v>807</v>
      </c>
      <c r="D202" s="456" t="s">
        <v>1445</v>
      </c>
      <c r="E202" s="456" t="s">
        <v>1446</v>
      </c>
      <c r="F202" s="456" t="s">
        <v>2014</v>
      </c>
      <c r="G202" s="144">
        <v>101</v>
      </c>
      <c r="H202" s="456"/>
      <c r="I202" s="456">
        <v>100.8</v>
      </c>
      <c r="J202" s="255"/>
      <c r="K202" s="138"/>
      <c r="L202" s="454"/>
      <c r="M202" s="454"/>
      <c r="N202" s="456"/>
      <c r="O202" s="456"/>
      <c r="P202" s="266"/>
      <c r="Q202" s="454"/>
      <c r="R202" s="535"/>
      <c r="S202" s="300"/>
      <c r="T202" s="145" t="s">
        <v>16747</v>
      </c>
      <c r="U202" s="456"/>
      <c r="V202" s="299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301"/>
      <c r="AS202" s="301"/>
    </row>
    <row r="203" spans="1:45" ht="24" hidden="1" customHeight="1" x14ac:dyDescent="0.2">
      <c r="A203" s="208"/>
      <c r="B203" s="1325"/>
      <c r="C203" s="1405" t="s">
        <v>15437</v>
      </c>
      <c r="D203" s="456"/>
      <c r="E203" s="252" t="s">
        <v>19740</v>
      </c>
      <c r="F203" s="456" t="s">
        <v>2014</v>
      </c>
      <c r="G203" s="255">
        <v>3702</v>
      </c>
      <c r="H203" s="255"/>
      <c r="I203" s="255"/>
      <c r="J203" s="456"/>
      <c r="K203" s="266"/>
      <c r="L203" s="454"/>
      <c r="M203" s="454"/>
      <c r="N203" s="456">
        <v>338</v>
      </c>
      <c r="O203" s="456"/>
      <c r="P203" s="266"/>
      <c r="Q203" s="454"/>
      <c r="R203" s="535"/>
      <c r="S203" s="300"/>
      <c r="T203" s="145" t="s">
        <v>16747</v>
      </c>
      <c r="U203" s="456"/>
      <c r="V203" s="299"/>
      <c r="W203" s="301"/>
      <c r="X203" s="301"/>
      <c r="Y203" s="301"/>
      <c r="Z203" s="301">
        <v>478</v>
      </c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301"/>
      <c r="AS203" s="301" t="s">
        <v>16748</v>
      </c>
    </row>
    <row r="204" spans="1:45" ht="24" hidden="1" customHeight="1" x14ac:dyDescent="0.2">
      <c r="A204" s="208"/>
      <c r="B204" s="1325"/>
      <c r="C204" s="1405" t="s">
        <v>807</v>
      </c>
      <c r="D204" s="456"/>
      <c r="E204" s="456" t="s">
        <v>2393</v>
      </c>
      <c r="F204" s="456" t="s">
        <v>807</v>
      </c>
      <c r="G204" s="144">
        <v>830</v>
      </c>
      <c r="H204" s="456"/>
      <c r="I204" s="456"/>
      <c r="J204" s="456"/>
      <c r="K204" s="266"/>
      <c r="L204" s="454"/>
      <c r="M204" s="454"/>
      <c r="N204" s="456">
        <v>300</v>
      </c>
      <c r="O204" s="456"/>
      <c r="P204" s="266"/>
      <c r="Q204" s="454"/>
      <c r="R204" s="535"/>
      <c r="S204" s="300"/>
      <c r="T204" s="145"/>
      <c r="U204" s="456"/>
      <c r="V204" s="299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301"/>
      <c r="AS204" s="138" t="s">
        <v>15443</v>
      </c>
    </row>
    <row r="205" spans="1:45" ht="24" hidden="1" customHeight="1" x14ac:dyDescent="0.2">
      <c r="A205" s="208"/>
      <c r="B205" s="1325"/>
      <c r="C205" s="1405" t="s">
        <v>15437</v>
      </c>
      <c r="D205" s="456"/>
      <c r="E205" s="456" t="s">
        <v>19741</v>
      </c>
      <c r="F205" s="456" t="s">
        <v>15437</v>
      </c>
      <c r="G205" s="144">
        <v>300</v>
      </c>
      <c r="H205" s="456"/>
      <c r="I205" s="456"/>
      <c r="J205" s="456"/>
      <c r="K205" s="266"/>
      <c r="L205" s="454"/>
      <c r="M205" s="454"/>
      <c r="N205" s="456">
        <v>300</v>
      </c>
      <c r="O205" s="456"/>
      <c r="P205" s="266"/>
      <c r="Q205" s="454"/>
      <c r="R205" s="535"/>
      <c r="S205" s="300"/>
      <c r="T205" s="145"/>
      <c r="U205" s="456"/>
      <c r="V205" s="299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301"/>
      <c r="AS205" s="138" t="s">
        <v>15443</v>
      </c>
    </row>
    <row r="206" spans="1:45" ht="24" hidden="1" customHeight="1" x14ac:dyDescent="0.2">
      <c r="A206" s="208"/>
      <c r="B206" s="1325"/>
      <c r="C206" s="1405" t="s">
        <v>15437</v>
      </c>
      <c r="D206" s="456"/>
      <c r="E206" s="456" t="s">
        <v>19742</v>
      </c>
      <c r="F206" s="456" t="s">
        <v>15437</v>
      </c>
      <c r="G206" s="144">
        <v>300</v>
      </c>
      <c r="H206" s="456"/>
      <c r="I206" s="456"/>
      <c r="J206" s="456"/>
      <c r="K206" s="266"/>
      <c r="L206" s="454"/>
      <c r="M206" s="454"/>
      <c r="N206" s="456">
        <v>300</v>
      </c>
      <c r="O206" s="456"/>
      <c r="P206" s="266"/>
      <c r="Q206" s="454"/>
      <c r="R206" s="535"/>
      <c r="S206" s="300"/>
      <c r="T206" s="145"/>
      <c r="U206" s="456"/>
      <c r="V206" s="299"/>
      <c r="W206" s="301"/>
      <c r="X206" s="301"/>
      <c r="Y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  <c r="AK206" s="301"/>
      <c r="AL206" s="301"/>
      <c r="AM206" s="301"/>
      <c r="AN206" s="301"/>
      <c r="AO206" s="301"/>
      <c r="AP206" s="301"/>
      <c r="AQ206" s="301"/>
      <c r="AR206" s="301"/>
      <c r="AS206" s="138" t="s">
        <v>15443</v>
      </c>
    </row>
    <row r="207" spans="1:45" ht="24" hidden="1" customHeight="1" x14ac:dyDescent="0.2">
      <c r="A207" s="208"/>
      <c r="B207" s="1325"/>
      <c r="C207" s="1405" t="s">
        <v>15437</v>
      </c>
      <c r="D207" s="456"/>
      <c r="E207" s="456" t="s">
        <v>19743</v>
      </c>
      <c r="F207" s="456" t="s">
        <v>15437</v>
      </c>
      <c r="G207" s="144">
        <v>300</v>
      </c>
      <c r="H207" s="456"/>
      <c r="I207" s="456"/>
      <c r="J207" s="456"/>
      <c r="K207" s="266"/>
      <c r="L207" s="454"/>
      <c r="M207" s="454"/>
      <c r="N207" s="456">
        <v>600</v>
      </c>
      <c r="O207" s="456"/>
      <c r="P207" s="266"/>
      <c r="Q207" s="454"/>
      <c r="R207" s="535"/>
      <c r="S207" s="300"/>
      <c r="T207" s="145"/>
      <c r="U207" s="456"/>
      <c r="V207" s="299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1"/>
      <c r="AQ207" s="301"/>
      <c r="AR207" s="301"/>
      <c r="AS207" s="138" t="s">
        <v>15443</v>
      </c>
    </row>
    <row r="208" spans="1:45" ht="24" hidden="1" customHeight="1" x14ac:dyDescent="0.2">
      <c r="A208" s="208"/>
      <c r="B208" s="1325"/>
      <c r="C208" s="1405" t="s">
        <v>15437</v>
      </c>
      <c r="D208" s="456"/>
      <c r="E208" s="456" t="s">
        <v>19744</v>
      </c>
      <c r="F208" s="456" t="s">
        <v>15437</v>
      </c>
      <c r="G208" s="144">
        <v>600</v>
      </c>
      <c r="H208" s="456"/>
      <c r="I208" s="456"/>
      <c r="J208" s="301">
        <v>32</v>
      </c>
      <c r="K208" s="301">
        <v>19</v>
      </c>
      <c r="L208" s="301"/>
      <c r="M208" s="301"/>
      <c r="N208" s="301">
        <v>1216</v>
      </c>
      <c r="O208" s="301"/>
      <c r="P208" s="301"/>
      <c r="Q208" s="301"/>
      <c r="R208" s="301"/>
      <c r="S208" s="301"/>
      <c r="T208" s="145">
        <v>2006</v>
      </c>
      <c r="U208" s="301"/>
      <c r="V208" s="301"/>
      <c r="W208" s="301"/>
      <c r="X208" s="301"/>
      <c r="Y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  <c r="AK208" s="301"/>
      <c r="AL208" s="301"/>
      <c r="AM208" s="301"/>
      <c r="AN208" s="301"/>
      <c r="AO208" s="301"/>
      <c r="AP208" s="301"/>
      <c r="AQ208" s="301"/>
      <c r="AR208" s="301"/>
      <c r="AS208" s="301" t="s">
        <v>792</v>
      </c>
    </row>
    <row r="209" spans="1:45" ht="24" hidden="1" customHeight="1" x14ac:dyDescent="0.2">
      <c r="A209" s="208"/>
      <c r="B209" s="1325"/>
      <c r="C209" s="1380" t="s">
        <v>794</v>
      </c>
      <c r="D209" s="301"/>
      <c r="E209" s="301" t="s">
        <v>11795</v>
      </c>
      <c r="F209" s="301" t="s">
        <v>821</v>
      </c>
      <c r="G209" s="144">
        <v>1216</v>
      </c>
      <c r="H209" s="301"/>
      <c r="I209" s="301"/>
      <c r="J209" s="301">
        <v>28</v>
      </c>
      <c r="K209" s="301">
        <v>15</v>
      </c>
      <c r="L209" s="301"/>
      <c r="M209" s="301"/>
      <c r="N209" s="301">
        <v>3360</v>
      </c>
      <c r="O209" s="301"/>
      <c r="P209" s="301"/>
      <c r="Q209" s="301"/>
      <c r="R209" s="301"/>
      <c r="S209" s="301"/>
      <c r="T209" s="145">
        <v>2006</v>
      </c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301"/>
      <c r="AS209" s="301" t="s">
        <v>2402</v>
      </c>
    </row>
    <row r="210" spans="1:45" s="1399" customFormat="1" ht="24" hidden="1" customHeight="1" x14ac:dyDescent="0.2">
      <c r="A210" s="531"/>
      <c r="B210" s="1326"/>
      <c r="C210" s="1380" t="s">
        <v>794</v>
      </c>
      <c r="D210" s="301"/>
      <c r="E210" s="301" t="s">
        <v>2401</v>
      </c>
      <c r="F210" s="301" t="s">
        <v>821</v>
      </c>
      <c r="G210" s="144">
        <v>3360</v>
      </c>
      <c r="H210" s="301"/>
      <c r="I210" s="301"/>
      <c r="J210" s="301">
        <v>35</v>
      </c>
      <c r="K210" s="301">
        <v>24</v>
      </c>
      <c r="L210" s="301"/>
      <c r="M210" s="301"/>
      <c r="N210" s="301">
        <v>1680</v>
      </c>
      <c r="O210" s="301"/>
      <c r="P210" s="301"/>
      <c r="Q210" s="301"/>
      <c r="R210" s="301"/>
      <c r="S210" s="301"/>
      <c r="T210" s="145">
        <v>2006</v>
      </c>
      <c r="U210" s="301"/>
      <c r="V210" s="301"/>
      <c r="W210" s="301"/>
      <c r="X210" s="301"/>
      <c r="Y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  <c r="AK210" s="301"/>
      <c r="AL210" s="301"/>
      <c r="AM210" s="301"/>
      <c r="AN210" s="301"/>
      <c r="AO210" s="301"/>
      <c r="AP210" s="301"/>
      <c r="AQ210" s="301"/>
      <c r="AR210" s="301"/>
      <c r="AS210" s="301"/>
    </row>
    <row r="211" spans="1:45" ht="24" hidden="1" customHeight="1" x14ac:dyDescent="0.2">
      <c r="A211" s="208"/>
      <c r="B211" s="533"/>
      <c r="C211" s="1380" t="s">
        <v>794</v>
      </c>
      <c r="D211" s="301"/>
      <c r="E211" s="301" t="s">
        <v>19745</v>
      </c>
      <c r="F211" s="301" t="s">
        <v>821</v>
      </c>
      <c r="G211" s="144">
        <v>1680</v>
      </c>
      <c r="H211" s="301"/>
      <c r="I211" s="301"/>
      <c r="J211" s="301">
        <v>13</v>
      </c>
      <c r="K211" s="301">
        <v>6</v>
      </c>
      <c r="L211" s="301"/>
      <c r="M211" s="301"/>
      <c r="N211" s="301">
        <v>234</v>
      </c>
      <c r="O211" s="301"/>
      <c r="P211" s="301"/>
      <c r="Q211" s="301"/>
      <c r="R211" s="301"/>
      <c r="S211" s="301"/>
      <c r="T211" s="145">
        <v>2006</v>
      </c>
      <c r="U211" s="301"/>
      <c r="V211" s="301"/>
      <c r="W211" s="301"/>
      <c r="X211" s="301"/>
      <c r="Y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  <c r="AK211" s="301"/>
      <c r="AL211" s="301"/>
      <c r="AM211" s="301"/>
      <c r="AN211" s="301"/>
      <c r="AO211" s="301"/>
      <c r="AP211" s="301"/>
      <c r="AQ211" s="301"/>
      <c r="AR211" s="301"/>
      <c r="AS211" s="301"/>
    </row>
    <row r="212" spans="1:45" ht="24" hidden="1" customHeight="1" x14ac:dyDescent="0.2">
      <c r="A212" s="208"/>
      <c r="B212" s="533"/>
      <c r="C212" s="1380" t="s">
        <v>794</v>
      </c>
      <c r="D212" s="301"/>
      <c r="E212" s="301" t="s">
        <v>19746</v>
      </c>
      <c r="F212" s="301" t="s">
        <v>821</v>
      </c>
      <c r="G212" s="144">
        <v>234</v>
      </c>
      <c r="H212" s="301"/>
      <c r="I212" s="301"/>
      <c r="J212" s="301">
        <v>32</v>
      </c>
      <c r="K212" s="301">
        <v>19</v>
      </c>
      <c r="L212" s="301"/>
      <c r="M212" s="301"/>
      <c r="N212" s="301">
        <v>1216</v>
      </c>
      <c r="O212" s="301"/>
      <c r="P212" s="301"/>
      <c r="Q212" s="301"/>
      <c r="R212" s="301"/>
      <c r="S212" s="301"/>
      <c r="T212" s="145">
        <v>2006</v>
      </c>
      <c r="U212" s="301"/>
      <c r="V212" s="301"/>
      <c r="W212" s="301"/>
      <c r="X212" s="301"/>
      <c r="Y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301"/>
      <c r="AS212" s="301"/>
    </row>
    <row r="213" spans="1:45" s="1399" customFormat="1" ht="24" hidden="1" customHeight="1" x14ac:dyDescent="0.2">
      <c r="A213" s="531"/>
      <c r="B213" s="533"/>
      <c r="C213" s="1380" t="s">
        <v>794</v>
      </c>
      <c r="D213" s="301"/>
      <c r="E213" s="301" t="s">
        <v>19747</v>
      </c>
      <c r="F213" s="301" t="s">
        <v>821</v>
      </c>
      <c r="G213" s="144">
        <v>1216</v>
      </c>
      <c r="H213" s="301"/>
      <c r="I213" s="301"/>
      <c r="J213" s="301">
        <v>35</v>
      </c>
      <c r="K213" s="301">
        <v>24</v>
      </c>
      <c r="L213" s="301"/>
      <c r="M213" s="301"/>
      <c r="N213" s="301">
        <v>1680</v>
      </c>
      <c r="O213" s="301"/>
      <c r="P213" s="301"/>
      <c r="Q213" s="301"/>
      <c r="R213" s="301"/>
      <c r="S213" s="301"/>
      <c r="T213" s="145">
        <v>2006</v>
      </c>
      <c r="U213" s="301"/>
      <c r="V213" s="301"/>
      <c r="W213" s="301"/>
      <c r="X213" s="301"/>
      <c r="Y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  <c r="AK213" s="301"/>
      <c r="AL213" s="301"/>
      <c r="AM213" s="301"/>
      <c r="AN213" s="301"/>
      <c r="AO213" s="301"/>
      <c r="AP213" s="301"/>
      <c r="AQ213" s="301"/>
      <c r="AR213" s="301"/>
      <c r="AS213" s="301"/>
    </row>
    <row r="214" spans="1:45" s="1399" customFormat="1" ht="24" hidden="1" customHeight="1" x14ac:dyDescent="0.2">
      <c r="A214" s="531"/>
      <c r="B214" s="533"/>
      <c r="C214" s="1380" t="s">
        <v>794</v>
      </c>
      <c r="D214" s="301"/>
      <c r="E214" s="301" t="s">
        <v>19748</v>
      </c>
      <c r="F214" s="301" t="s">
        <v>821</v>
      </c>
      <c r="G214" s="144">
        <v>1680</v>
      </c>
      <c r="H214" s="301"/>
      <c r="I214" s="301"/>
      <c r="J214" s="301">
        <v>17</v>
      </c>
      <c r="K214" s="301">
        <v>23</v>
      </c>
      <c r="L214" s="301"/>
      <c r="M214" s="301"/>
      <c r="N214" s="301">
        <v>380</v>
      </c>
      <c r="O214" s="301"/>
      <c r="P214" s="301"/>
      <c r="Q214" s="301"/>
      <c r="R214" s="301"/>
      <c r="S214" s="301"/>
      <c r="T214" s="145">
        <v>2003</v>
      </c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1"/>
      <c r="AO214" s="301"/>
      <c r="AP214" s="301"/>
      <c r="AQ214" s="301"/>
      <c r="AR214" s="301"/>
      <c r="AS214" s="301" t="s">
        <v>1585</v>
      </c>
    </row>
    <row r="215" spans="1:45" s="1399" customFormat="1" ht="24" hidden="1" customHeight="1" x14ac:dyDescent="0.2">
      <c r="A215" s="531"/>
      <c r="B215" s="533"/>
      <c r="C215" s="1380" t="s">
        <v>794</v>
      </c>
      <c r="D215" s="301"/>
      <c r="E215" s="301" t="s">
        <v>11796</v>
      </c>
      <c r="F215" s="301" t="s">
        <v>11797</v>
      </c>
      <c r="G215" s="144">
        <v>352</v>
      </c>
      <c r="H215" s="301"/>
      <c r="I215" s="301"/>
      <c r="J215" s="301">
        <v>14</v>
      </c>
      <c r="K215" s="301">
        <v>22</v>
      </c>
      <c r="L215" s="301"/>
      <c r="M215" s="301"/>
      <c r="N215" s="301">
        <v>314</v>
      </c>
      <c r="O215" s="301"/>
      <c r="P215" s="301"/>
      <c r="Q215" s="301"/>
      <c r="R215" s="301"/>
      <c r="S215" s="301"/>
      <c r="T215" s="145">
        <v>2009</v>
      </c>
      <c r="U215" s="301"/>
      <c r="V215" s="301"/>
      <c r="W215" s="301"/>
      <c r="X215" s="301"/>
      <c r="Y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  <c r="AK215" s="301"/>
      <c r="AL215" s="301"/>
      <c r="AM215" s="301"/>
      <c r="AN215" s="301"/>
      <c r="AO215" s="301"/>
      <c r="AP215" s="301"/>
      <c r="AQ215" s="301"/>
      <c r="AR215" s="301"/>
      <c r="AS215" s="301"/>
    </row>
    <row r="216" spans="1:45" s="1399" customFormat="1" ht="24" hidden="1" customHeight="1" x14ac:dyDescent="0.2">
      <c r="A216" s="531"/>
      <c r="B216" s="533"/>
      <c r="C216" s="1380" t="s">
        <v>794</v>
      </c>
      <c r="D216" s="301"/>
      <c r="E216" s="301" t="s">
        <v>9232</v>
      </c>
      <c r="F216" s="301" t="s">
        <v>9233</v>
      </c>
      <c r="G216" s="144">
        <v>314</v>
      </c>
      <c r="H216" s="301"/>
      <c r="I216" s="301"/>
      <c r="J216" s="301"/>
      <c r="K216" s="301"/>
      <c r="L216" s="301"/>
      <c r="M216" s="301"/>
      <c r="N216" s="301">
        <v>8550</v>
      </c>
      <c r="O216" s="301"/>
      <c r="P216" s="301"/>
      <c r="Q216" s="301"/>
      <c r="R216" s="301"/>
      <c r="S216" s="301"/>
      <c r="T216" s="145">
        <v>2018</v>
      </c>
      <c r="U216" s="301"/>
      <c r="V216" s="301"/>
      <c r="W216" s="301"/>
      <c r="X216" s="301"/>
      <c r="Y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  <c r="AK216" s="301"/>
      <c r="AL216" s="301"/>
      <c r="AM216" s="301"/>
      <c r="AN216" s="301"/>
      <c r="AO216" s="301"/>
      <c r="AP216" s="301"/>
      <c r="AQ216" s="301"/>
      <c r="AR216" s="301"/>
      <c r="AS216" s="301" t="s">
        <v>15463</v>
      </c>
    </row>
    <row r="217" spans="1:45" s="1399" customFormat="1" ht="24" hidden="1" customHeight="1" x14ac:dyDescent="0.2">
      <c r="A217" s="531"/>
      <c r="B217" s="533"/>
      <c r="C217" s="1380" t="s">
        <v>15438</v>
      </c>
      <c r="D217" s="301"/>
      <c r="E217" s="301" t="s">
        <v>15462</v>
      </c>
      <c r="F217" s="301" t="s">
        <v>15438</v>
      </c>
      <c r="G217" s="144">
        <v>8550</v>
      </c>
      <c r="H217" s="301"/>
      <c r="I217" s="301"/>
      <c r="J217" s="301"/>
      <c r="K217" s="301"/>
      <c r="L217" s="301"/>
      <c r="M217" s="301"/>
      <c r="N217" s="301">
        <v>8300</v>
      </c>
      <c r="O217" s="301"/>
      <c r="P217" s="301"/>
      <c r="Q217" s="301"/>
      <c r="R217" s="301"/>
      <c r="S217" s="301"/>
      <c r="T217" s="145">
        <v>2018</v>
      </c>
      <c r="U217" s="301"/>
      <c r="V217" s="301"/>
      <c r="W217" s="301"/>
      <c r="X217" s="301"/>
      <c r="Y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  <c r="AK217" s="301"/>
      <c r="AL217" s="301"/>
      <c r="AM217" s="301"/>
      <c r="AN217" s="301"/>
      <c r="AO217" s="301"/>
      <c r="AP217" s="301"/>
      <c r="AQ217" s="301"/>
      <c r="AR217" s="301"/>
      <c r="AS217" s="301" t="s">
        <v>15463</v>
      </c>
    </row>
    <row r="218" spans="1:45" ht="24" hidden="1" customHeight="1" x14ac:dyDescent="0.2">
      <c r="A218" s="208"/>
      <c r="B218" s="533"/>
      <c r="C218" s="1380" t="s">
        <v>15438</v>
      </c>
      <c r="D218" s="301"/>
      <c r="E218" s="301" t="s">
        <v>19749</v>
      </c>
      <c r="F218" s="301" t="s">
        <v>15438</v>
      </c>
      <c r="G218" s="144">
        <v>8300</v>
      </c>
      <c r="H218" s="301"/>
      <c r="I218" s="301"/>
      <c r="J218" s="301"/>
      <c r="K218" s="301"/>
      <c r="L218" s="301"/>
      <c r="M218" s="301"/>
      <c r="N218" s="301">
        <v>22257</v>
      </c>
      <c r="O218" s="301"/>
      <c r="P218" s="301"/>
      <c r="Q218" s="301"/>
      <c r="R218" s="301"/>
      <c r="S218" s="301"/>
      <c r="T218" s="145">
        <v>2020</v>
      </c>
      <c r="U218" s="301"/>
      <c r="V218" s="301"/>
      <c r="W218" s="301"/>
      <c r="X218" s="301"/>
      <c r="Y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  <c r="AK218" s="301"/>
      <c r="AL218" s="301"/>
      <c r="AM218" s="301"/>
      <c r="AN218" s="301"/>
      <c r="AO218" s="301"/>
      <c r="AP218" s="301"/>
      <c r="AQ218" s="301"/>
      <c r="AR218" s="301"/>
      <c r="AS218" s="301" t="s">
        <v>15455</v>
      </c>
    </row>
    <row r="219" spans="1:45" ht="24" hidden="1" customHeight="1" x14ac:dyDescent="0.2">
      <c r="A219" s="208"/>
      <c r="B219" s="533"/>
      <c r="C219" s="1380" t="s">
        <v>15438</v>
      </c>
      <c r="D219" s="301"/>
      <c r="E219" s="301" t="s">
        <v>15464</v>
      </c>
      <c r="F219" s="301" t="s">
        <v>15454</v>
      </c>
      <c r="G219" s="144">
        <v>22257</v>
      </c>
      <c r="H219" s="301"/>
      <c r="I219" s="301"/>
      <c r="J219" s="301"/>
      <c r="K219" s="301"/>
      <c r="L219" s="301"/>
      <c r="M219" s="301"/>
      <c r="N219" s="301">
        <v>27280</v>
      </c>
      <c r="O219" s="301"/>
      <c r="P219" s="301"/>
      <c r="Q219" s="301"/>
      <c r="R219" s="301"/>
      <c r="S219" s="301"/>
      <c r="T219" s="145">
        <v>2020</v>
      </c>
      <c r="U219" s="301"/>
      <c r="V219" s="301"/>
      <c r="W219" s="301"/>
      <c r="X219" s="301"/>
      <c r="Y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  <c r="AK219" s="301"/>
      <c r="AL219" s="301"/>
      <c r="AM219" s="301"/>
      <c r="AN219" s="301"/>
      <c r="AO219" s="301"/>
      <c r="AP219" s="301"/>
      <c r="AQ219" s="301"/>
      <c r="AR219" s="301"/>
      <c r="AS219" s="301" t="s">
        <v>15465</v>
      </c>
    </row>
    <row r="220" spans="1:45" ht="24" hidden="1" customHeight="1" x14ac:dyDescent="0.2">
      <c r="A220" s="208"/>
      <c r="B220" s="533"/>
      <c r="C220" s="1380" t="s">
        <v>15438</v>
      </c>
      <c r="D220" s="301"/>
      <c r="E220" s="301" t="s">
        <v>15464</v>
      </c>
      <c r="F220" s="301" t="s">
        <v>15454</v>
      </c>
      <c r="G220" s="144">
        <v>27280</v>
      </c>
      <c r="H220" s="301"/>
      <c r="I220" s="301"/>
      <c r="J220" s="301"/>
      <c r="K220" s="301"/>
      <c r="L220" s="301"/>
      <c r="M220" s="301"/>
      <c r="N220" s="301">
        <v>606</v>
      </c>
      <c r="O220" s="301"/>
      <c r="P220" s="301"/>
      <c r="Q220" s="301"/>
      <c r="R220" s="301"/>
      <c r="S220" s="301"/>
      <c r="T220" s="145">
        <v>2006</v>
      </c>
      <c r="U220" s="301"/>
      <c r="V220" s="301"/>
      <c r="W220" s="301"/>
      <c r="X220" s="301"/>
      <c r="Y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  <c r="AK220" s="301"/>
      <c r="AL220" s="301"/>
      <c r="AM220" s="301"/>
      <c r="AN220" s="301"/>
      <c r="AO220" s="301"/>
      <c r="AP220" s="301"/>
      <c r="AQ220" s="301"/>
      <c r="AR220" s="301"/>
      <c r="AS220" s="138" t="s">
        <v>15443</v>
      </c>
    </row>
    <row r="221" spans="1:45" s="1399" customFormat="1" ht="24" hidden="1" customHeight="1" x14ac:dyDescent="0.2">
      <c r="A221" s="531"/>
      <c r="B221" s="533"/>
      <c r="C221" s="1380" t="s">
        <v>15438</v>
      </c>
      <c r="D221" s="301"/>
      <c r="E221" s="301" t="s">
        <v>19750</v>
      </c>
      <c r="F221" s="301" t="s">
        <v>15466</v>
      </c>
      <c r="G221" s="144">
        <v>28449</v>
      </c>
      <c r="H221" s="301"/>
      <c r="I221" s="301"/>
      <c r="J221" s="301"/>
      <c r="K221" s="301"/>
      <c r="L221" s="301"/>
      <c r="M221" s="301"/>
      <c r="N221" s="301">
        <v>1342</v>
      </c>
      <c r="O221" s="301"/>
      <c r="P221" s="301"/>
      <c r="Q221" s="301"/>
      <c r="R221" s="301"/>
      <c r="S221" s="301"/>
      <c r="T221" s="145"/>
      <c r="U221" s="301"/>
      <c r="V221" s="301"/>
      <c r="W221" s="301"/>
      <c r="X221" s="301"/>
      <c r="Y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  <c r="AK221" s="301"/>
      <c r="AL221" s="301"/>
      <c r="AM221" s="301"/>
      <c r="AN221" s="301"/>
      <c r="AO221" s="301"/>
      <c r="AP221" s="301"/>
      <c r="AQ221" s="301"/>
      <c r="AR221" s="301"/>
      <c r="AS221" s="138" t="s">
        <v>15443</v>
      </c>
    </row>
    <row r="222" spans="1:45" s="1399" customFormat="1" ht="24" hidden="1" customHeight="1" x14ac:dyDescent="0.2">
      <c r="A222" s="531"/>
      <c r="B222" s="533"/>
      <c r="C222" s="1380" t="s">
        <v>15438</v>
      </c>
      <c r="D222" s="301"/>
      <c r="E222" s="301" t="s">
        <v>19751</v>
      </c>
      <c r="F222" s="301" t="s">
        <v>15454</v>
      </c>
      <c r="G222" s="144">
        <v>1342</v>
      </c>
      <c r="H222" s="301"/>
      <c r="I222" s="301"/>
      <c r="J222" s="301"/>
      <c r="K222" s="301"/>
      <c r="L222" s="301"/>
      <c r="M222" s="301"/>
      <c r="N222" s="301">
        <v>300</v>
      </c>
      <c r="O222" s="301"/>
      <c r="P222" s="301"/>
      <c r="Q222" s="301"/>
      <c r="R222" s="301"/>
      <c r="S222" s="301"/>
      <c r="T222" s="145">
        <v>2012</v>
      </c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  <c r="AK222" s="301"/>
      <c r="AL222" s="301"/>
      <c r="AM222" s="301"/>
      <c r="AN222" s="301"/>
      <c r="AO222" s="301"/>
      <c r="AP222" s="301"/>
      <c r="AQ222" s="301"/>
      <c r="AR222" s="301"/>
      <c r="AS222" s="138" t="s">
        <v>15443</v>
      </c>
    </row>
    <row r="223" spans="1:45" s="1399" customFormat="1" ht="24" hidden="1" customHeight="1" x14ac:dyDescent="0.2">
      <c r="A223" s="531"/>
      <c r="B223" s="533"/>
      <c r="C223" s="1380" t="s">
        <v>15438</v>
      </c>
      <c r="D223" s="301"/>
      <c r="E223" s="301" t="s">
        <v>19752</v>
      </c>
      <c r="F223" s="301" t="s">
        <v>15454</v>
      </c>
      <c r="G223" s="144">
        <v>300</v>
      </c>
      <c r="H223" s="301"/>
      <c r="I223" s="301"/>
      <c r="J223" s="301"/>
      <c r="K223" s="301"/>
      <c r="L223" s="301"/>
      <c r="M223" s="301"/>
      <c r="N223" s="301">
        <v>3760</v>
      </c>
      <c r="O223" s="301"/>
      <c r="P223" s="301"/>
      <c r="Q223" s="301"/>
      <c r="R223" s="301"/>
      <c r="S223" s="301"/>
      <c r="T223" s="145"/>
      <c r="U223" s="301"/>
      <c r="V223" s="301"/>
      <c r="W223" s="301"/>
      <c r="X223" s="301"/>
      <c r="Y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  <c r="AK223" s="301"/>
      <c r="AL223" s="301"/>
      <c r="AM223" s="301"/>
      <c r="AN223" s="301"/>
      <c r="AO223" s="301"/>
      <c r="AP223" s="301"/>
      <c r="AQ223" s="301"/>
      <c r="AR223" s="301"/>
      <c r="AS223" s="138" t="s">
        <v>15443</v>
      </c>
    </row>
    <row r="224" spans="1:45" s="1399" customFormat="1" ht="24" hidden="1" customHeight="1" x14ac:dyDescent="0.2">
      <c r="A224" s="531"/>
      <c r="B224" s="533"/>
      <c r="C224" s="1380" t="s">
        <v>15438</v>
      </c>
      <c r="D224" s="301"/>
      <c r="E224" s="301" t="s">
        <v>19753</v>
      </c>
      <c r="F224" s="301" t="s">
        <v>15454</v>
      </c>
      <c r="G224" s="144">
        <v>3760</v>
      </c>
      <c r="H224" s="301"/>
      <c r="I224" s="301"/>
      <c r="J224" s="301"/>
      <c r="K224" s="301"/>
      <c r="L224" s="301"/>
      <c r="M224" s="301"/>
      <c r="N224" s="301">
        <v>300</v>
      </c>
      <c r="O224" s="301"/>
      <c r="P224" s="301"/>
      <c r="Q224" s="301"/>
      <c r="R224" s="301"/>
      <c r="S224" s="301"/>
      <c r="T224" s="145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301"/>
      <c r="AS224" s="138" t="s">
        <v>15443</v>
      </c>
    </row>
    <row r="225" spans="1:45" s="1399" customFormat="1" ht="24" hidden="1" customHeight="1" x14ac:dyDescent="0.2">
      <c r="A225" s="531"/>
      <c r="B225" s="533"/>
      <c r="C225" s="1380" t="s">
        <v>15438</v>
      </c>
      <c r="D225" s="301"/>
      <c r="E225" s="301" t="s">
        <v>19754</v>
      </c>
      <c r="F225" s="301" t="s">
        <v>15438</v>
      </c>
      <c r="G225" s="144">
        <v>300</v>
      </c>
      <c r="H225" s="301"/>
      <c r="I225" s="301"/>
      <c r="J225" s="301"/>
      <c r="K225" s="301"/>
      <c r="L225" s="301"/>
      <c r="M225" s="301"/>
      <c r="N225" s="301">
        <v>300</v>
      </c>
      <c r="O225" s="301"/>
      <c r="P225" s="301"/>
      <c r="Q225" s="301"/>
      <c r="R225" s="301"/>
      <c r="S225" s="301"/>
      <c r="T225" s="145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301"/>
      <c r="AS225" s="138" t="s">
        <v>15443</v>
      </c>
    </row>
    <row r="226" spans="1:45" s="1399" customFormat="1" ht="24" hidden="1" customHeight="1" x14ac:dyDescent="0.2">
      <c r="A226" s="531"/>
      <c r="B226" s="533"/>
      <c r="C226" s="1380" t="s">
        <v>15438</v>
      </c>
      <c r="D226" s="301"/>
      <c r="E226" s="301" t="s">
        <v>19755</v>
      </c>
      <c r="F226" s="301" t="s">
        <v>15438</v>
      </c>
      <c r="G226" s="144">
        <v>300</v>
      </c>
      <c r="H226" s="301"/>
      <c r="I226" s="301"/>
      <c r="J226" s="301"/>
      <c r="K226" s="301"/>
      <c r="L226" s="301"/>
      <c r="M226" s="301"/>
      <c r="N226" s="301">
        <v>374</v>
      </c>
      <c r="O226" s="301"/>
      <c r="P226" s="301"/>
      <c r="Q226" s="301"/>
      <c r="R226" s="301"/>
      <c r="S226" s="301"/>
      <c r="T226" s="145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301"/>
      <c r="AS226" s="138" t="s">
        <v>15443</v>
      </c>
    </row>
    <row r="227" spans="1:45" s="1399" customFormat="1" ht="24" hidden="1" customHeight="1" x14ac:dyDescent="0.2">
      <c r="A227" s="531"/>
      <c r="B227" s="533"/>
      <c r="C227" s="1380" t="s">
        <v>15415</v>
      </c>
      <c r="D227" s="301"/>
      <c r="E227" s="301" t="s">
        <v>19756</v>
      </c>
      <c r="F227" s="301" t="s">
        <v>15415</v>
      </c>
      <c r="G227" s="144">
        <v>374</v>
      </c>
      <c r="H227" s="301"/>
      <c r="I227" s="301"/>
      <c r="J227" s="301"/>
      <c r="K227" s="301"/>
      <c r="L227" s="301"/>
      <c r="M227" s="301"/>
      <c r="N227" s="301">
        <v>360</v>
      </c>
      <c r="O227" s="301"/>
      <c r="P227" s="301"/>
      <c r="Q227" s="301"/>
      <c r="R227" s="301"/>
      <c r="S227" s="301"/>
      <c r="T227" s="145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  <c r="AK227" s="301"/>
      <c r="AL227" s="301"/>
      <c r="AM227" s="301"/>
      <c r="AN227" s="301"/>
      <c r="AO227" s="301"/>
      <c r="AP227" s="301"/>
      <c r="AQ227" s="301"/>
      <c r="AR227" s="301"/>
      <c r="AS227" s="138" t="s">
        <v>15443</v>
      </c>
    </row>
    <row r="228" spans="1:45" s="1399" customFormat="1" ht="24" hidden="1" customHeight="1" x14ac:dyDescent="0.2">
      <c r="A228" s="531"/>
      <c r="B228" s="533"/>
      <c r="C228" s="1380" t="s">
        <v>15415</v>
      </c>
      <c r="D228" s="301"/>
      <c r="E228" s="301" t="s">
        <v>19757</v>
      </c>
      <c r="F228" s="301" t="s">
        <v>15415</v>
      </c>
      <c r="G228" s="144">
        <v>360</v>
      </c>
      <c r="H228" s="301"/>
      <c r="I228" s="301"/>
      <c r="J228" s="301"/>
      <c r="K228" s="301"/>
      <c r="L228" s="301"/>
      <c r="M228" s="301"/>
      <c r="N228" s="301">
        <v>374</v>
      </c>
      <c r="O228" s="301"/>
      <c r="P228" s="301"/>
      <c r="Q228" s="301"/>
      <c r="R228" s="301"/>
      <c r="S228" s="301"/>
      <c r="T228" s="145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  <c r="AP228" s="301"/>
      <c r="AQ228" s="301"/>
      <c r="AR228" s="301"/>
      <c r="AS228" s="138" t="s">
        <v>15443</v>
      </c>
    </row>
    <row r="229" spans="1:45" s="1399" customFormat="1" ht="24" hidden="1" customHeight="1" x14ac:dyDescent="0.2">
      <c r="A229" s="531"/>
      <c r="B229" s="533"/>
      <c r="C229" s="1380" t="s">
        <v>15415</v>
      </c>
      <c r="D229" s="301"/>
      <c r="E229" s="301" t="s">
        <v>19758</v>
      </c>
      <c r="F229" s="301" t="s">
        <v>15415</v>
      </c>
      <c r="G229" s="144">
        <v>374</v>
      </c>
      <c r="H229" s="301"/>
      <c r="I229" s="301"/>
      <c r="J229" s="301"/>
      <c r="K229" s="301"/>
      <c r="L229" s="301"/>
      <c r="M229" s="301"/>
      <c r="N229" s="301">
        <v>374</v>
      </c>
      <c r="O229" s="301"/>
      <c r="P229" s="301"/>
      <c r="Q229" s="301"/>
      <c r="R229" s="301"/>
      <c r="S229" s="301"/>
      <c r="T229" s="145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  <c r="AK229" s="301"/>
      <c r="AL229" s="301"/>
      <c r="AM229" s="301"/>
      <c r="AN229" s="301"/>
      <c r="AO229" s="301"/>
      <c r="AP229" s="301"/>
      <c r="AQ229" s="301"/>
      <c r="AR229" s="301"/>
      <c r="AS229" s="138" t="s">
        <v>15443</v>
      </c>
    </row>
    <row r="230" spans="1:45" s="1399" customFormat="1" ht="24" hidden="1" customHeight="1" x14ac:dyDescent="0.2">
      <c r="A230" s="531"/>
      <c r="B230" s="533"/>
      <c r="C230" s="1380" t="s">
        <v>15415</v>
      </c>
      <c r="D230" s="301"/>
      <c r="E230" s="301" t="s">
        <v>19759</v>
      </c>
      <c r="F230" s="301" t="s">
        <v>15415</v>
      </c>
      <c r="G230" s="144">
        <v>374</v>
      </c>
      <c r="H230" s="301"/>
      <c r="I230" s="301"/>
      <c r="J230" s="301"/>
      <c r="K230" s="301"/>
      <c r="L230" s="301"/>
      <c r="M230" s="301"/>
      <c r="N230" s="301">
        <v>393</v>
      </c>
      <c r="O230" s="301"/>
      <c r="P230" s="301"/>
      <c r="Q230" s="301"/>
      <c r="R230" s="301"/>
      <c r="S230" s="301"/>
      <c r="T230" s="145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  <c r="AK230" s="301"/>
      <c r="AL230" s="301"/>
      <c r="AM230" s="301"/>
      <c r="AN230" s="301"/>
      <c r="AO230" s="301"/>
      <c r="AP230" s="301"/>
      <c r="AQ230" s="301"/>
      <c r="AR230" s="301"/>
      <c r="AS230" s="138" t="s">
        <v>15443</v>
      </c>
    </row>
    <row r="231" spans="1:45" s="1399" customFormat="1" ht="24" hidden="1" customHeight="1" x14ac:dyDescent="0.2">
      <c r="A231" s="531"/>
      <c r="B231" s="533"/>
      <c r="C231" s="1380" t="s">
        <v>15439</v>
      </c>
      <c r="D231" s="301"/>
      <c r="E231" s="301" t="s">
        <v>19760</v>
      </c>
      <c r="F231" s="301" t="s">
        <v>15439</v>
      </c>
      <c r="G231" s="144">
        <v>393</v>
      </c>
      <c r="H231" s="301"/>
      <c r="I231" s="301"/>
      <c r="J231" s="301"/>
      <c r="K231" s="301"/>
      <c r="L231" s="301"/>
      <c r="M231" s="301"/>
      <c r="N231" s="301">
        <v>385</v>
      </c>
      <c r="O231" s="301"/>
      <c r="P231" s="301"/>
      <c r="Q231" s="301"/>
      <c r="R231" s="301"/>
      <c r="S231" s="301"/>
      <c r="T231" s="145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  <c r="AK231" s="301"/>
      <c r="AL231" s="301"/>
      <c r="AM231" s="301"/>
      <c r="AN231" s="301"/>
      <c r="AO231" s="301"/>
      <c r="AP231" s="301"/>
      <c r="AQ231" s="301"/>
      <c r="AR231" s="301"/>
      <c r="AS231" s="138" t="s">
        <v>15443</v>
      </c>
    </row>
    <row r="232" spans="1:45" s="1399" customFormat="1" ht="24" hidden="1" customHeight="1" x14ac:dyDescent="0.2">
      <c r="A232" s="531"/>
      <c r="B232" s="533"/>
      <c r="C232" s="1380" t="s">
        <v>15439</v>
      </c>
      <c r="D232" s="301"/>
      <c r="E232" s="301" t="s">
        <v>19761</v>
      </c>
      <c r="F232" s="301" t="s">
        <v>15439</v>
      </c>
      <c r="G232" s="144">
        <v>385</v>
      </c>
      <c r="H232" s="301"/>
      <c r="I232" s="301"/>
      <c r="J232" s="456" t="s">
        <v>2398</v>
      </c>
      <c r="K232" s="540" t="s">
        <v>2015</v>
      </c>
      <c r="L232" s="266"/>
      <c r="M232" s="266"/>
      <c r="N232" s="456">
        <v>2136</v>
      </c>
      <c r="O232" s="456"/>
      <c r="P232" s="266"/>
      <c r="Q232" s="266"/>
      <c r="R232" s="535"/>
      <c r="S232" s="300"/>
      <c r="T232" s="145">
        <v>2006</v>
      </c>
      <c r="U232" s="456"/>
      <c r="V232" s="299"/>
      <c r="W232" s="301"/>
      <c r="X232" s="301"/>
      <c r="Y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  <c r="AK232" s="301"/>
      <c r="AL232" s="301"/>
      <c r="AM232" s="301"/>
      <c r="AN232" s="301"/>
      <c r="AO232" s="301"/>
      <c r="AP232" s="301"/>
      <c r="AQ232" s="301"/>
      <c r="AR232" s="301"/>
      <c r="AS232" s="301" t="s">
        <v>11793</v>
      </c>
    </row>
    <row r="233" spans="1:45" s="1399" customFormat="1" ht="24" hidden="1" customHeight="1" x14ac:dyDescent="0.2">
      <c r="A233" s="531"/>
      <c r="B233" s="533"/>
      <c r="C233" s="1405" t="s">
        <v>828</v>
      </c>
      <c r="D233" s="456"/>
      <c r="E233" s="456" t="s">
        <v>19762</v>
      </c>
      <c r="F233" s="456" t="s">
        <v>821</v>
      </c>
      <c r="G233" s="255">
        <v>2136</v>
      </c>
      <c r="H233" s="456"/>
      <c r="I233" s="456"/>
      <c r="J233" s="301" t="s">
        <v>2151</v>
      </c>
      <c r="K233" s="301" t="s">
        <v>2152</v>
      </c>
      <c r="L233" s="301"/>
      <c r="M233" s="301"/>
      <c r="N233" s="301">
        <v>3360</v>
      </c>
      <c r="O233" s="301"/>
      <c r="P233" s="301"/>
      <c r="Q233" s="301"/>
      <c r="R233" s="301"/>
      <c r="S233" s="301"/>
      <c r="T233" s="145">
        <v>2006</v>
      </c>
      <c r="U233" s="301"/>
      <c r="V233" s="301"/>
      <c r="W233" s="301"/>
      <c r="X233" s="301"/>
      <c r="Y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  <c r="AK233" s="301"/>
      <c r="AL233" s="301"/>
      <c r="AM233" s="301"/>
      <c r="AN233" s="301"/>
      <c r="AO233" s="301"/>
      <c r="AP233" s="301"/>
      <c r="AQ233" s="301"/>
      <c r="AR233" s="301"/>
      <c r="AS233" s="301" t="s">
        <v>11794</v>
      </c>
    </row>
    <row r="234" spans="1:45" s="1399" customFormat="1" ht="24" hidden="1" customHeight="1" x14ac:dyDescent="0.2">
      <c r="A234" s="531"/>
      <c r="B234" s="533"/>
      <c r="C234" s="1380" t="s">
        <v>828</v>
      </c>
      <c r="D234" s="301"/>
      <c r="E234" s="301" t="s">
        <v>19763</v>
      </c>
      <c r="F234" s="301" t="s">
        <v>821</v>
      </c>
      <c r="G234" s="144">
        <v>3360</v>
      </c>
      <c r="H234" s="301"/>
      <c r="I234" s="301"/>
      <c r="J234" s="301">
        <v>24</v>
      </c>
      <c r="K234" s="301">
        <v>35</v>
      </c>
      <c r="L234" s="301"/>
      <c r="M234" s="301"/>
      <c r="N234" s="301">
        <v>840</v>
      </c>
      <c r="O234" s="301"/>
      <c r="P234" s="301"/>
      <c r="Q234" s="301"/>
      <c r="R234" s="301"/>
      <c r="S234" s="301"/>
      <c r="T234" s="145">
        <v>2006</v>
      </c>
      <c r="U234" s="301"/>
      <c r="V234" s="301"/>
      <c r="W234" s="301"/>
      <c r="X234" s="301"/>
      <c r="Y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  <c r="AK234" s="301"/>
      <c r="AL234" s="301"/>
      <c r="AM234" s="301"/>
      <c r="AN234" s="301"/>
      <c r="AO234" s="301"/>
      <c r="AP234" s="301"/>
      <c r="AQ234" s="301"/>
      <c r="AR234" s="301"/>
      <c r="AS234" s="301"/>
    </row>
    <row r="235" spans="1:45" s="1399" customFormat="1" ht="24" hidden="1" customHeight="1" x14ac:dyDescent="0.2">
      <c r="A235" s="531"/>
      <c r="B235" s="533"/>
      <c r="C235" s="1380" t="s">
        <v>828</v>
      </c>
      <c r="D235" s="301"/>
      <c r="E235" s="301" t="s">
        <v>19764</v>
      </c>
      <c r="F235" s="301" t="s">
        <v>821</v>
      </c>
      <c r="G235" s="144">
        <v>840</v>
      </c>
      <c r="H235" s="301"/>
      <c r="I235" s="301"/>
      <c r="J235" s="301"/>
      <c r="K235" s="301"/>
      <c r="L235" s="301">
        <v>1</v>
      </c>
      <c r="M235" s="301" t="s">
        <v>2153</v>
      </c>
      <c r="N235" s="301">
        <v>12000</v>
      </c>
      <c r="O235" s="301"/>
      <c r="P235" s="301"/>
      <c r="Q235" s="301"/>
      <c r="R235" s="301"/>
      <c r="S235" s="301"/>
      <c r="T235" s="145">
        <v>2006</v>
      </c>
      <c r="U235" s="301"/>
      <c r="V235" s="301"/>
      <c r="W235" s="301"/>
      <c r="X235" s="301"/>
      <c r="Y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  <c r="AK235" s="301"/>
      <c r="AL235" s="301"/>
      <c r="AM235" s="301"/>
      <c r="AN235" s="301"/>
      <c r="AO235" s="301"/>
      <c r="AP235" s="301"/>
      <c r="AQ235" s="301"/>
      <c r="AR235" s="301"/>
      <c r="AS235" s="301"/>
    </row>
    <row r="236" spans="1:45" s="1399" customFormat="1" ht="24" hidden="1" customHeight="1" x14ac:dyDescent="0.2">
      <c r="A236" s="531"/>
      <c r="B236" s="533"/>
      <c r="C236" s="1380" t="s">
        <v>828</v>
      </c>
      <c r="D236" s="301"/>
      <c r="E236" s="301" t="s">
        <v>19765</v>
      </c>
      <c r="F236" s="301" t="s">
        <v>821</v>
      </c>
      <c r="G236" s="144">
        <v>12000</v>
      </c>
      <c r="H236" s="301"/>
      <c r="I236" s="301"/>
      <c r="J236" s="301"/>
      <c r="K236" s="301"/>
      <c r="L236" s="301"/>
      <c r="M236" s="301"/>
      <c r="N236" s="301">
        <v>9800</v>
      </c>
      <c r="O236" s="301"/>
      <c r="P236" s="301"/>
      <c r="Q236" s="301"/>
      <c r="R236" s="301"/>
      <c r="S236" s="301"/>
      <c r="T236" s="145">
        <v>2010</v>
      </c>
      <c r="U236" s="301"/>
      <c r="V236" s="301"/>
      <c r="W236" s="301"/>
      <c r="X236" s="301"/>
      <c r="Y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  <c r="AK236" s="301"/>
      <c r="AL236" s="301"/>
      <c r="AM236" s="301"/>
      <c r="AN236" s="301"/>
      <c r="AO236" s="301"/>
      <c r="AP236" s="301"/>
      <c r="AQ236" s="301"/>
      <c r="AR236" s="301"/>
      <c r="AS236" s="301" t="s">
        <v>15463</v>
      </c>
    </row>
    <row r="237" spans="1:45" s="1399" customFormat="1" ht="24" hidden="1" customHeight="1" x14ac:dyDescent="0.2">
      <c r="A237" s="531"/>
      <c r="B237" s="533"/>
      <c r="C237" s="1380" t="s">
        <v>828</v>
      </c>
      <c r="D237" s="301"/>
      <c r="E237" s="301" t="s">
        <v>19766</v>
      </c>
      <c r="F237" s="301" t="s">
        <v>821</v>
      </c>
      <c r="G237" s="144">
        <v>9800</v>
      </c>
      <c r="H237" s="301"/>
      <c r="I237" s="301"/>
      <c r="J237" s="301"/>
      <c r="K237" s="301"/>
      <c r="L237" s="301"/>
      <c r="M237" s="301"/>
      <c r="N237" s="301">
        <v>52000</v>
      </c>
      <c r="O237" s="301"/>
      <c r="P237" s="301"/>
      <c r="Q237" s="301"/>
      <c r="R237" s="301"/>
      <c r="S237" s="301"/>
      <c r="T237" s="145">
        <v>2014</v>
      </c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301"/>
      <c r="AS237" s="301" t="s">
        <v>15467</v>
      </c>
    </row>
    <row r="238" spans="1:45" s="1399" customFormat="1" ht="24" hidden="1" customHeight="1" x14ac:dyDescent="0.2">
      <c r="A238" s="531"/>
      <c r="B238" s="533"/>
      <c r="C238" s="1380" t="s">
        <v>828</v>
      </c>
      <c r="D238" s="301"/>
      <c r="E238" s="301" t="s">
        <v>19766</v>
      </c>
      <c r="F238" s="301" t="s">
        <v>821</v>
      </c>
      <c r="G238" s="144">
        <v>52000</v>
      </c>
      <c r="H238" s="301"/>
      <c r="I238" s="301"/>
      <c r="J238" s="301"/>
      <c r="K238" s="301"/>
      <c r="L238" s="301"/>
      <c r="M238" s="301"/>
      <c r="N238" s="301">
        <v>12610</v>
      </c>
      <c r="O238" s="301"/>
      <c r="P238" s="301"/>
      <c r="Q238" s="301"/>
      <c r="R238" s="301"/>
      <c r="S238" s="301"/>
      <c r="T238" s="145">
        <v>2020</v>
      </c>
      <c r="U238" s="301"/>
      <c r="V238" s="301"/>
      <c r="W238" s="301"/>
      <c r="X238" s="301"/>
      <c r="Y238" s="301"/>
      <c r="Z238" s="301"/>
      <c r="AA238" s="301"/>
      <c r="AB238" s="301"/>
      <c r="AC238" s="301"/>
      <c r="AD238" s="301"/>
      <c r="AE238" s="301"/>
      <c r="AF238" s="301"/>
      <c r="AG238" s="301"/>
      <c r="AH238" s="301"/>
      <c r="AI238" s="301"/>
      <c r="AJ238" s="301"/>
      <c r="AK238" s="301"/>
      <c r="AL238" s="301"/>
      <c r="AM238" s="301"/>
      <c r="AN238" s="301"/>
      <c r="AO238" s="301"/>
      <c r="AP238" s="301"/>
      <c r="AQ238" s="301"/>
      <c r="AR238" s="301"/>
      <c r="AS238" s="301" t="s">
        <v>15463</v>
      </c>
    </row>
    <row r="239" spans="1:45" s="1399" customFormat="1" ht="24" hidden="1" customHeight="1" x14ac:dyDescent="0.2">
      <c r="A239" s="531"/>
      <c r="B239" s="533"/>
      <c r="C239" s="1380" t="s">
        <v>828</v>
      </c>
      <c r="D239" s="301"/>
      <c r="E239" s="301" t="s">
        <v>19766</v>
      </c>
      <c r="F239" s="301" t="s">
        <v>821</v>
      </c>
      <c r="G239" s="144">
        <v>12610</v>
      </c>
      <c r="H239" s="301"/>
      <c r="I239" s="301"/>
      <c r="J239" s="301"/>
      <c r="K239" s="301"/>
      <c r="L239" s="301"/>
      <c r="M239" s="301"/>
      <c r="N239" s="301">
        <v>1221</v>
      </c>
      <c r="O239" s="301"/>
      <c r="P239" s="301"/>
      <c r="Q239" s="301"/>
      <c r="R239" s="301"/>
      <c r="S239" s="301"/>
      <c r="T239" s="145">
        <v>2016</v>
      </c>
      <c r="U239" s="301"/>
      <c r="V239" s="301"/>
      <c r="W239" s="301"/>
      <c r="X239" s="301"/>
      <c r="Y239" s="301"/>
      <c r="Z239" s="301"/>
      <c r="AA239" s="301"/>
      <c r="AB239" s="301"/>
      <c r="AC239" s="301"/>
      <c r="AD239" s="301"/>
      <c r="AE239" s="301"/>
      <c r="AF239" s="301"/>
      <c r="AG239" s="301"/>
      <c r="AH239" s="301"/>
      <c r="AI239" s="301"/>
      <c r="AJ239" s="301"/>
      <c r="AK239" s="301"/>
      <c r="AL239" s="301"/>
      <c r="AM239" s="301"/>
      <c r="AN239" s="301"/>
      <c r="AO239" s="301"/>
      <c r="AP239" s="301"/>
      <c r="AQ239" s="301"/>
      <c r="AR239" s="301"/>
      <c r="AS239" s="301" t="s">
        <v>792</v>
      </c>
    </row>
    <row r="240" spans="1:45" s="1399" customFormat="1" ht="24" hidden="1" customHeight="1" x14ac:dyDescent="0.2">
      <c r="A240" s="531"/>
      <c r="B240" s="533"/>
      <c r="C240" s="1380" t="s">
        <v>828</v>
      </c>
      <c r="D240" s="301"/>
      <c r="E240" s="301" t="s">
        <v>19767</v>
      </c>
      <c r="F240" s="301" t="s">
        <v>2399</v>
      </c>
      <c r="G240" s="144">
        <v>1221</v>
      </c>
      <c r="H240" s="301"/>
      <c r="I240" s="301"/>
      <c r="J240" s="301"/>
      <c r="K240" s="301"/>
      <c r="L240" s="301"/>
      <c r="M240" s="301"/>
      <c r="N240" s="301">
        <v>2580</v>
      </c>
      <c r="O240" s="301"/>
      <c r="P240" s="301"/>
      <c r="Q240" s="301"/>
      <c r="R240" s="301"/>
      <c r="S240" s="301"/>
      <c r="T240" s="145">
        <v>2013</v>
      </c>
      <c r="U240" s="301"/>
      <c r="V240" s="301"/>
      <c r="W240" s="301"/>
      <c r="X240" s="301"/>
      <c r="Y240" s="301"/>
      <c r="Z240" s="301"/>
      <c r="AA240" s="301"/>
      <c r="AB240" s="301"/>
      <c r="AC240" s="301"/>
      <c r="AD240" s="301"/>
      <c r="AE240" s="301"/>
      <c r="AF240" s="301"/>
      <c r="AG240" s="301"/>
      <c r="AH240" s="301"/>
      <c r="AI240" s="301"/>
      <c r="AJ240" s="301"/>
      <c r="AK240" s="301"/>
      <c r="AL240" s="301"/>
      <c r="AM240" s="301"/>
      <c r="AN240" s="301"/>
      <c r="AO240" s="301"/>
      <c r="AP240" s="301"/>
      <c r="AQ240" s="301"/>
      <c r="AR240" s="301"/>
      <c r="AS240" s="301" t="s">
        <v>15746</v>
      </c>
    </row>
    <row r="241" spans="1:45" s="1399" customFormat="1" ht="24" hidden="1" customHeight="1" x14ac:dyDescent="0.2">
      <c r="A241" s="531"/>
      <c r="B241" s="533"/>
      <c r="C241" s="1380" t="s">
        <v>828</v>
      </c>
      <c r="D241" s="301"/>
      <c r="E241" s="301" t="s">
        <v>19768</v>
      </c>
      <c r="F241" s="301" t="s">
        <v>2399</v>
      </c>
      <c r="G241" s="144">
        <v>1221</v>
      </c>
      <c r="H241" s="301"/>
      <c r="I241" s="301"/>
      <c r="J241" s="301" t="s">
        <v>2151</v>
      </c>
      <c r="K241" s="301" t="s">
        <v>2152</v>
      </c>
      <c r="L241" s="301"/>
      <c r="M241" s="301"/>
      <c r="N241" s="301">
        <v>1260</v>
      </c>
      <c r="O241" s="301"/>
      <c r="P241" s="301"/>
      <c r="Q241" s="301"/>
      <c r="R241" s="301"/>
      <c r="S241" s="301"/>
      <c r="T241" s="145">
        <v>2006</v>
      </c>
      <c r="U241" s="301"/>
      <c r="V241" s="301"/>
      <c r="W241" s="301"/>
      <c r="X241" s="301"/>
      <c r="Y241" s="301"/>
      <c r="Z241" s="301"/>
      <c r="AA241" s="301"/>
      <c r="AB241" s="301"/>
      <c r="AC241" s="301"/>
      <c r="AD241" s="301"/>
      <c r="AE241" s="301"/>
      <c r="AF241" s="301"/>
      <c r="AG241" s="301"/>
      <c r="AH241" s="301"/>
      <c r="AI241" s="301"/>
      <c r="AJ241" s="301"/>
      <c r="AK241" s="301"/>
      <c r="AL241" s="301"/>
      <c r="AM241" s="301"/>
      <c r="AN241" s="301"/>
      <c r="AO241" s="301"/>
      <c r="AP241" s="301"/>
      <c r="AQ241" s="301"/>
      <c r="AR241" s="301"/>
      <c r="AS241" s="301" t="s">
        <v>11794</v>
      </c>
    </row>
    <row r="242" spans="1:45" s="1399" customFormat="1" ht="24" hidden="1" customHeight="1" x14ac:dyDescent="0.2">
      <c r="A242" s="531"/>
      <c r="B242" s="533"/>
      <c r="C242" s="1380" t="s">
        <v>828</v>
      </c>
      <c r="D242" s="301"/>
      <c r="E242" s="301" t="s">
        <v>2400</v>
      </c>
      <c r="F242" s="301" t="s">
        <v>821</v>
      </c>
      <c r="G242" s="144">
        <v>1260</v>
      </c>
      <c r="H242" s="301"/>
      <c r="I242" s="301"/>
      <c r="J242" s="301"/>
      <c r="K242" s="301"/>
      <c r="L242" s="301"/>
      <c r="M242" s="301"/>
      <c r="N242" s="301">
        <v>7125</v>
      </c>
      <c r="O242" s="301"/>
      <c r="P242" s="301"/>
      <c r="Q242" s="301"/>
      <c r="R242" s="301"/>
      <c r="S242" s="301"/>
      <c r="T242" s="145">
        <v>2006</v>
      </c>
      <c r="U242" s="301"/>
      <c r="V242" s="301"/>
      <c r="W242" s="301"/>
      <c r="X242" s="301"/>
      <c r="Y242" s="301"/>
      <c r="Z242" s="301"/>
      <c r="AA242" s="301"/>
      <c r="AB242" s="301"/>
      <c r="AC242" s="301"/>
      <c r="AD242" s="301"/>
      <c r="AE242" s="301"/>
      <c r="AF242" s="301"/>
      <c r="AG242" s="301"/>
      <c r="AH242" s="301"/>
      <c r="AI242" s="301"/>
      <c r="AJ242" s="301"/>
      <c r="AK242" s="301"/>
      <c r="AL242" s="301"/>
      <c r="AM242" s="301"/>
      <c r="AN242" s="301"/>
      <c r="AO242" s="301"/>
      <c r="AP242" s="301"/>
      <c r="AQ242" s="301"/>
      <c r="AR242" s="301"/>
      <c r="AS242" s="138" t="s">
        <v>15443</v>
      </c>
    </row>
    <row r="243" spans="1:45" s="1399" customFormat="1" ht="24" hidden="1" customHeight="1" x14ac:dyDescent="0.2">
      <c r="A243" s="531"/>
      <c r="B243" s="533"/>
      <c r="C243" s="1380" t="s">
        <v>15468</v>
      </c>
      <c r="D243" s="301"/>
      <c r="E243" s="301" t="s">
        <v>19769</v>
      </c>
      <c r="F243" s="301" t="s">
        <v>15454</v>
      </c>
      <c r="G243" s="144">
        <v>7125</v>
      </c>
      <c r="H243" s="301"/>
      <c r="I243" s="301"/>
      <c r="J243" s="301"/>
      <c r="K243" s="301"/>
      <c r="L243" s="301"/>
      <c r="M243" s="301"/>
      <c r="N243" s="301">
        <v>1200</v>
      </c>
      <c r="O243" s="301"/>
      <c r="P243" s="301"/>
      <c r="Q243" s="301"/>
      <c r="R243" s="301"/>
      <c r="S243" s="301"/>
      <c r="T243" s="145">
        <v>2012</v>
      </c>
      <c r="U243" s="301"/>
      <c r="V243" s="301"/>
      <c r="W243" s="301"/>
      <c r="X243" s="301"/>
      <c r="Y243" s="301"/>
      <c r="Z243" s="301"/>
      <c r="AA243" s="301"/>
      <c r="AB243" s="301"/>
      <c r="AC243" s="301"/>
      <c r="AD243" s="301"/>
      <c r="AE243" s="301"/>
      <c r="AF243" s="301"/>
      <c r="AG243" s="301"/>
      <c r="AH243" s="301"/>
      <c r="AI243" s="301"/>
      <c r="AJ243" s="301"/>
      <c r="AK243" s="301"/>
      <c r="AL243" s="301"/>
      <c r="AM243" s="301"/>
      <c r="AN243" s="301"/>
      <c r="AO243" s="301"/>
      <c r="AP243" s="301"/>
      <c r="AQ243" s="301"/>
      <c r="AR243" s="301"/>
      <c r="AS243" s="138" t="s">
        <v>15443</v>
      </c>
    </row>
    <row r="244" spans="1:45" s="1399" customFormat="1" ht="24" hidden="1" customHeight="1" x14ac:dyDescent="0.2">
      <c r="A244" s="531"/>
      <c r="B244" s="533"/>
      <c r="C244" s="1380" t="s">
        <v>15468</v>
      </c>
      <c r="D244" s="301"/>
      <c r="E244" s="301" t="s">
        <v>19769</v>
      </c>
      <c r="F244" s="301" t="s">
        <v>15454</v>
      </c>
      <c r="G244" s="144">
        <v>1580</v>
      </c>
      <c r="H244" s="301"/>
      <c r="I244" s="301"/>
      <c r="J244" s="301"/>
      <c r="K244" s="301"/>
      <c r="L244" s="301"/>
      <c r="M244" s="301"/>
      <c r="N244" s="301">
        <v>250</v>
      </c>
      <c r="O244" s="301"/>
      <c r="P244" s="301"/>
      <c r="Q244" s="301"/>
      <c r="R244" s="301"/>
      <c r="S244" s="301"/>
      <c r="T244" s="145"/>
      <c r="U244" s="301"/>
      <c r="V244" s="301"/>
      <c r="W244" s="301"/>
      <c r="X244" s="301"/>
      <c r="Y244" s="301"/>
      <c r="Z244" s="301"/>
      <c r="AA244" s="301"/>
      <c r="AB244" s="301"/>
      <c r="AC244" s="301"/>
      <c r="AD244" s="301"/>
      <c r="AE244" s="301"/>
      <c r="AF244" s="301"/>
      <c r="AG244" s="301"/>
      <c r="AH244" s="301"/>
      <c r="AI244" s="301"/>
      <c r="AJ244" s="301"/>
      <c r="AK244" s="301"/>
      <c r="AL244" s="301"/>
      <c r="AM244" s="301"/>
      <c r="AN244" s="301"/>
      <c r="AO244" s="301"/>
      <c r="AP244" s="301"/>
      <c r="AQ244" s="301"/>
      <c r="AR244" s="301"/>
      <c r="AS244" s="138" t="s">
        <v>15443</v>
      </c>
    </row>
    <row r="245" spans="1:45" s="1399" customFormat="1" ht="24" hidden="1" customHeight="1" x14ac:dyDescent="0.2">
      <c r="A245" s="531"/>
      <c r="B245" s="533"/>
      <c r="C245" s="1380" t="s">
        <v>15468</v>
      </c>
      <c r="D245" s="301"/>
      <c r="E245" s="301" t="s">
        <v>19770</v>
      </c>
      <c r="F245" s="301" t="s">
        <v>15468</v>
      </c>
      <c r="G245" s="144">
        <v>250</v>
      </c>
      <c r="H245" s="301"/>
      <c r="I245" s="301"/>
      <c r="J245" s="301"/>
      <c r="K245" s="301"/>
      <c r="L245" s="301"/>
      <c r="M245" s="301"/>
      <c r="N245" s="301">
        <v>234</v>
      </c>
      <c r="O245" s="301"/>
      <c r="P245" s="301"/>
      <c r="Q245" s="301"/>
      <c r="R245" s="301"/>
      <c r="S245" s="301"/>
      <c r="T245" s="145"/>
      <c r="U245" s="301"/>
      <c r="V245" s="301"/>
      <c r="W245" s="301"/>
      <c r="X245" s="301"/>
      <c r="Y245" s="301"/>
      <c r="Z245" s="301"/>
      <c r="AA245" s="301"/>
      <c r="AB245" s="301"/>
      <c r="AC245" s="301"/>
      <c r="AD245" s="301"/>
      <c r="AE245" s="301"/>
      <c r="AF245" s="301"/>
      <c r="AG245" s="301"/>
      <c r="AH245" s="301"/>
      <c r="AI245" s="301"/>
      <c r="AJ245" s="301"/>
      <c r="AK245" s="301"/>
      <c r="AL245" s="301"/>
      <c r="AM245" s="301"/>
      <c r="AN245" s="301"/>
      <c r="AO245" s="301"/>
      <c r="AP245" s="301"/>
      <c r="AQ245" s="301"/>
      <c r="AR245" s="301"/>
      <c r="AS245" s="138" t="s">
        <v>15443</v>
      </c>
    </row>
    <row r="246" spans="1:45" s="1399" customFormat="1" ht="24" hidden="1" customHeight="1" x14ac:dyDescent="0.2">
      <c r="A246" s="531"/>
      <c r="B246" s="533"/>
      <c r="C246" s="1380" t="s">
        <v>15468</v>
      </c>
      <c r="D246" s="301"/>
      <c r="E246" s="301" t="s">
        <v>19771</v>
      </c>
      <c r="F246" s="301" t="s">
        <v>15468</v>
      </c>
      <c r="G246" s="144">
        <v>234</v>
      </c>
      <c r="H246" s="301"/>
      <c r="I246" s="301"/>
      <c r="J246" s="301"/>
      <c r="K246" s="301"/>
      <c r="L246" s="301"/>
      <c r="M246" s="301"/>
      <c r="N246" s="301">
        <v>350</v>
      </c>
      <c r="O246" s="301"/>
      <c r="P246" s="301"/>
      <c r="Q246" s="301"/>
      <c r="R246" s="301"/>
      <c r="S246" s="301"/>
      <c r="T246" s="145"/>
      <c r="U246" s="301"/>
      <c r="V246" s="301"/>
      <c r="W246" s="301"/>
      <c r="X246" s="301"/>
      <c r="Y246" s="301"/>
      <c r="Z246" s="301"/>
      <c r="AA246" s="301"/>
      <c r="AB246" s="301"/>
      <c r="AC246" s="301"/>
      <c r="AD246" s="301"/>
      <c r="AE246" s="301"/>
      <c r="AF246" s="301"/>
      <c r="AG246" s="301"/>
      <c r="AH246" s="301"/>
      <c r="AI246" s="301"/>
      <c r="AJ246" s="301"/>
      <c r="AK246" s="301"/>
      <c r="AL246" s="301"/>
      <c r="AM246" s="301"/>
      <c r="AN246" s="301"/>
      <c r="AO246" s="301"/>
      <c r="AP246" s="301"/>
      <c r="AQ246" s="301"/>
      <c r="AR246" s="301"/>
      <c r="AS246" s="138" t="s">
        <v>15443</v>
      </c>
    </row>
    <row r="247" spans="1:45" ht="24" hidden="1" customHeight="1" x14ac:dyDescent="0.2">
      <c r="A247" s="208"/>
      <c r="B247" s="533"/>
      <c r="C247" s="1380" t="s">
        <v>15468</v>
      </c>
      <c r="D247" s="301"/>
      <c r="E247" s="301" t="s">
        <v>19772</v>
      </c>
      <c r="F247" s="301" t="s">
        <v>15468</v>
      </c>
      <c r="G247" s="144">
        <v>350</v>
      </c>
      <c r="H247" s="301"/>
      <c r="I247" s="301"/>
      <c r="J247" s="301"/>
      <c r="K247" s="301"/>
      <c r="L247" s="301"/>
      <c r="M247" s="301"/>
      <c r="N247" s="301">
        <v>5471</v>
      </c>
      <c r="O247" s="301"/>
      <c r="P247" s="301"/>
      <c r="Q247" s="301"/>
      <c r="R247" s="301"/>
      <c r="S247" s="301"/>
      <c r="T247" s="145">
        <v>2014</v>
      </c>
      <c r="U247" s="301"/>
      <c r="V247" s="301"/>
      <c r="W247" s="301"/>
      <c r="X247" s="301"/>
      <c r="Y247" s="301"/>
      <c r="Z247" s="301"/>
      <c r="AA247" s="301"/>
      <c r="AB247" s="301"/>
      <c r="AC247" s="301"/>
      <c r="AD247" s="301"/>
      <c r="AE247" s="301"/>
      <c r="AF247" s="301"/>
      <c r="AG247" s="301"/>
      <c r="AH247" s="301"/>
      <c r="AI247" s="301"/>
      <c r="AJ247" s="301"/>
      <c r="AK247" s="301"/>
      <c r="AL247" s="301"/>
      <c r="AM247" s="301"/>
      <c r="AN247" s="301"/>
      <c r="AO247" s="301"/>
      <c r="AP247" s="301"/>
      <c r="AQ247" s="301"/>
      <c r="AR247" s="301"/>
      <c r="AS247" s="301" t="s">
        <v>15469</v>
      </c>
    </row>
    <row r="248" spans="1:45" ht="24" hidden="1" customHeight="1" x14ac:dyDescent="0.2">
      <c r="A248" s="135"/>
      <c r="B248" s="169"/>
      <c r="C248" s="1404" t="s">
        <v>15440</v>
      </c>
      <c r="D248" s="255"/>
      <c r="E248" s="252" t="s">
        <v>16749</v>
      </c>
      <c r="F248" s="255" t="s">
        <v>16750</v>
      </c>
      <c r="G248" s="255">
        <v>5471.3</v>
      </c>
      <c r="H248" s="255"/>
      <c r="I248" s="255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45">
        <v>2012</v>
      </c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  <c r="AL248" s="138"/>
      <c r="AM248" s="138"/>
      <c r="AN248" s="138"/>
      <c r="AO248" s="138"/>
      <c r="AP248" s="138"/>
      <c r="AQ248" s="138"/>
      <c r="AR248" s="138"/>
      <c r="AS248" s="138" t="s">
        <v>16751</v>
      </c>
    </row>
    <row r="249" spans="1:45" ht="24" hidden="1" customHeight="1" x14ac:dyDescent="0.2">
      <c r="A249" s="135"/>
      <c r="B249" s="169"/>
      <c r="C249" s="1404" t="s">
        <v>846</v>
      </c>
      <c r="D249" s="255"/>
      <c r="E249" s="252" t="s">
        <v>19773</v>
      </c>
      <c r="F249" s="255" t="s">
        <v>848</v>
      </c>
      <c r="G249" s="255">
        <v>319.2</v>
      </c>
      <c r="H249" s="532"/>
      <c r="I249" s="532"/>
      <c r="J249" s="301"/>
      <c r="K249" s="301"/>
      <c r="L249" s="301"/>
      <c r="M249" s="301"/>
      <c r="N249" s="301"/>
      <c r="O249" s="138"/>
      <c r="P249" s="138"/>
      <c r="Q249" s="138"/>
      <c r="R249" s="138"/>
      <c r="S249" s="138"/>
      <c r="T249" s="145">
        <v>2008</v>
      </c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  <c r="AL249" s="138"/>
      <c r="AM249" s="138"/>
      <c r="AN249" s="138"/>
      <c r="AO249" s="138"/>
      <c r="AP249" s="138"/>
      <c r="AQ249" s="138"/>
      <c r="AR249" s="138"/>
      <c r="AS249" s="138"/>
    </row>
    <row r="250" spans="1:45" ht="24" hidden="1" customHeight="1" x14ac:dyDescent="0.2">
      <c r="A250" s="208"/>
      <c r="B250" s="448"/>
      <c r="C250" s="1380" t="s">
        <v>15440</v>
      </c>
      <c r="D250" s="301"/>
      <c r="E250" s="301" t="s">
        <v>19774</v>
      </c>
      <c r="F250" s="301" t="s">
        <v>15470</v>
      </c>
      <c r="G250" s="144">
        <v>2000</v>
      </c>
      <c r="H250" s="301"/>
      <c r="I250" s="301"/>
      <c r="J250" s="301">
        <v>28</v>
      </c>
      <c r="K250" s="301">
        <v>15</v>
      </c>
      <c r="L250" s="301"/>
      <c r="M250" s="301"/>
      <c r="N250" s="301">
        <v>420</v>
      </c>
      <c r="O250" s="456"/>
      <c r="P250" s="301"/>
      <c r="Q250" s="301"/>
      <c r="R250" s="535"/>
      <c r="S250" s="300"/>
      <c r="T250" s="145">
        <v>2006</v>
      </c>
      <c r="U250" s="456"/>
      <c r="V250" s="299"/>
      <c r="W250" s="301"/>
      <c r="X250" s="301"/>
      <c r="Y250" s="301"/>
      <c r="Z250" s="301"/>
      <c r="AA250" s="301"/>
      <c r="AB250" s="301"/>
      <c r="AC250" s="301"/>
      <c r="AD250" s="301"/>
      <c r="AE250" s="301"/>
      <c r="AF250" s="301"/>
      <c r="AG250" s="301"/>
      <c r="AH250" s="301"/>
      <c r="AI250" s="301"/>
      <c r="AJ250" s="301"/>
      <c r="AK250" s="301"/>
      <c r="AL250" s="301"/>
      <c r="AM250" s="301"/>
      <c r="AN250" s="301"/>
      <c r="AO250" s="301"/>
      <c r="AP250" s="301"/>
      <c r="AQ250" s="301"/>
      <c r="AR250" s="301"/>
      <c r="AS250" s="301" t="s">
        <v>1585</v>
      </c>
    </row>
    <row r="251" spans="1:45" ht="24" hidden="1" customHeight="1" x14ac:dyDescent="0.2">
      <c r="A251" s="208"/>
      <c r="B251" s="448"/>
      <c r="C251" s="1405" t="s">
        <v>846</v>
      </c>
      <c r="D251" s="456"/>
      <c r="E251" s="456" t="s">
        <v>19775</v>
      </c>
      <c r="F251" s="456" t="s">
        <v>9234</v>
      </c>
      <c r="G251" s="144">
        <v>420</v>
      </c>
      <c r="H251" s="456"/>
      <c r="I251" s="532"/>
      <c r="J251" s="301">
        <v>13</v>
      </c>
      <c r="K251" s="301">
        <v>6</v>
      </c>
      <c r="L251" s="301"/>
      <c r="M251" s="301"/>
      <c r="N251" s="301">
        <v>87</v>
      </c>
      <c r="O251" s="456"/>
      <c r="P251" s="301"/>
      <c r="Q251" s="301"/>
      <c r="R251" s="535"/>
      <c r="S251" s="300"/>
      <c r="T251" s="145">
        <v>2006</v>
      </c>
      <c r="U251" s="456"/>
      <c r="V251" s="299"/>
      <c r="W251" s="301"/>
      <c r="X251" s="301"/>
      <c r="Y251" s="301"/>
      <c r="Z251" s="301"/>
      <c r="AA251" s="301"/>
      <c r="AB251" s="301"/>
      <c r="AC251" s="301"/>
      <c r="AD251" s="301"/>
      <c r="AE251" s="301"/>
      <c r="AF251" s="301"/>
      <c r="AG251" s="301"/>
      <c r="AH251" s="301"/>
      <c r="AI251" s="301"/>
      <c r="AJ251" s="301"/>
      <c r="AK251" s="301"/>
      <c r="AL251" s="301"/>
      <c r="AM251" s="301"/>
      <c r="AN251" s="301"/>
      <c r="AO251" s="301"/>
      <c r="AP251" s="301"/>
      <c r="AQ251" s="301"/>
      <c r="AR251" s="301"/>
      <c r="AS251" s="301" t="s">
        <v>1585</v>
      </c>
    </row>
    <row r="252" spans="1:45" ht="24" hidden="1" customHeight="1" x14ac:dyDescent="0.2">
      <c r="A252" s="208"/>
      <c r="B252" s="448"/>
      <c r="C252" s="1405" t="s">
        <v>846</v>
      </c>
      <c r="D252" s="456"/>
      <c r="E252" s="456" t="s">
        <v>19776</v>
      </c>
      <c r="F252" s="456" t="s">
        <v>9234</v>
      </c>
      <c r="G252" s="144">
        <v>87</v>
      </c>
      <c r="H252" s="456"/>
      <c r="I252" s="532"/>
      <c r="J252" s="301">
        <v>39</v>
      </c>
      <c r="K252" s="301">
        <v>65</v>
      </c>
      <c r="L252" s="301"/>
      <c r="M252" s="301"/>
      <c r="N252" s="301">
        <v>2535</v>
      </c>
      <c r="O252" s="138"/>
      <c r="P252" s="138"/>
      <c r="Q252" s="138"/>
      <c r="R252" s="454"/>
      <c r="S252" s="138"/>
      <c r="T252" s="145">
        <v>2008</v>
      </c>
      <c r="U252" s="454"/>
      <c r="V252" s="454"/>
      <c r="W252" s="454"/>
      <c r="X252" s="454"/>
      <c r="Y252" s="454"/>
      <c r="Z252" s="138"/>
      <c r="AA252" s="454"/>
      <c r="AB252" s="454"/>
      <c r="AC252" s="454"/>
      <c r="AD252" s="454"/>
      <c r="AE252" s="454"/>
      <c r="AF252" s="454"/>
      <c r="AG252" s="454"/>
      <c r="AH252" s="454"/>
      <c r="AI252" s="454"/>
      <c r="AJ252" s="454"/>
      <c r="AK252" s="454"/>
      <c r="AL252" s="454"/>
      <c r="AM252" s="454"/>
      <c r="AN252" s="454"/>
      <c r="AO252" s="454"/>
      <c r="AP252" s="454"/>
      <c r="AQ252" s="454"/>
      <c r="AR252" s="454"/>
      <c r="AS252" s="138"/>
    </row>
    <row r="253" spans="1:45" ht="24" hidden="1" customHeight="1" x14ac:dyDescent="0.2">
      <c r="A253" s="208"/>
      <c r="B253" s="448"/>
      <c r="C253" s="935" t="s">
        <v>846</v>
      </c>
      <c r="D253" s="454"/>
      <c r="E253" s="301" t="s">
        <v>13939</v>
      </c>
      <c r="F253" s="301" t="s">
        <v>9238</v>
      </c>
      <c r="G253" s="144">
        <v>2535</v>
      </c>
      <c r="H253" s="138"/>
      <c r="I253" s="148"/>
      <c r="J253" s="301"/>
      <c r="K253" s="301"/>
      <c r="L253" s="301"/>
      <c r="M253" s="301"/>
      <c r="N253" s="301"/>
      <c r="O253" s="248"/>
      <c r="P253" s="248"/>
      <c r="Q253" s="248"/>
      <c r="R253" s="248"/>
      <c r="S253" s="248"/>
      <c r="T253" s="145"/>
      <c r="U253" s="248"/>
      <c r="V253" s="248"/>
      <c r="W253" s="248"/>
      <c r="X253" s="248"/>
      <c r="Y253" s="248"/>
      <c r="Z253" s="248"/>
      <c r="AA253" s="248"/>
      <c r="AB253" s="248"/>
      <c r="AC253" s="248"/>
      <c r="AD253" s="248"/>
      <c r="AE253" s="248"/>
      <c r="AF253" s="248"/>
      <c r="AG253" s="248"/>
      <c r="AH253" s="248"/>
      <c r="AI253" s="248"/>
      <c r="AJ253" s="248"/>
      <c r="AK253" s="248"/>
      <c r="AL253" s="248"/>
      <c r="AM253" s="248"/>
      <c r="AN253" s="248"/>
      <c r="AO253" s="248"/>
      <c r="AP253" s="248"/>
      <c r="AQ253" s="248"/>
      <c r="AR253" s="248"/>
      <c r="AS253" s="248"/>
    </row>
    <row r="254" spans="1:45" s="1398" customFormat="1" ht="24" hidden="1" customHeight="1" x14ac:dyDescent="0.2">
      <c r="A254" s="578"/>
      <c r="B254" s="1362" t="s">
        <v>289</v>
      </c>
      <c r="C254" s="1172" t="s">
        <v>1005</v>
      </c>
      <c r="D254" s="248"/>
      <c r="E254" s="545">
        <f>COUNTA(E255:E306)</f>
        <v>52</v>
      </c>
      <c r="F254" s="241"/>
      <c r="G254" s="241">
        <f>SUM(G255:G306)</f>
        <v>582847</v>
      </c>
      <c r="H254" s="241">
        <f>SUM(H255:H306)</f>
        <v>1258.1199999999999</v>
      </c>
      <c r="I254" s="241">
        <f>SUM(I255:I306)</f>
        <v>17626.2</v>
      </c>
      <c r="J254" s="241"/>
      <c r="K254" s="241"/>
      <c r="L254" s="241"/>
      <c r="M254" s="241"/>
      <c r="N254" s="241"/>
      <c r="O254" s="248"/>
      <c r="P254" s="248"/>
      <c r="Q254" s="248"/>
      <c r="R254" s="248"/>
      <c r="S254" s="248"/>
      <c r="T254" s="145"/>
      <c r="U254" s="248"/>
      <c r="V254" s="248"/>
      <c r="W254" s="248"/>
      <c r="X254" s="248"/>
      <c r="Y254" s="248"/>
      <c r="Z254" s="248"/>
      <c r="AA254" s="248"/>
      <c r="AB254" s="248"/>
      <c r="AC254" s="248"/>
      <c r="AD254" s="248"/>
      <c r="AE254" s="248"/>
      <c r="AF254" s="248"/>
      <c r="AG254" s="248"/>
      <c r="AH254" s="248"/>
      <c r="AI254" s="248"/>
      <c r="AJ254" s="248"/>
      <c r="AK254" s="248"/>
      <c r="AL254" s="248"/>
      <c r="AM254" s="248"/>
      <c r="AN254" s="248"/>
      <c r="AO254" s="248"/>
      <c r="AP254" s="248"/>
      <c r="AQ254" s="248"/>
      <c r="AR254" s="248"/>
      <c r="AS254" s="248"/>
    </row>
    <row r="255" spans="1:45" ht="24" hidden="1" customHeight="1" x14ac:dyDescent="0.2">
      <c r="A255" s="208"/>
      <c r="B255" s="448"/>
      <c r="C255" s="750" t="s">
        <v>863</v>
      </c>
      <c r="D255" s="138"/>
      <c r="E255" s="149" t="s">
        <v>19777</v>
      </c>
      <c r="F255" s="144" t="s">
        <v>2143</v>
      </c>
      <c r="G255" s="144">
        <v>825</v>
      </c>
      <c r="H255" s="144">
        <v>63</v>
      </c>
      <c r="I255" s="144">
        <v>63</v>
      </c>
      <c r="J255" s="144"/>
      <c r="K255" s="144"/>
      <c r="L255" s="144"/>
      <c r="M255" s="144"/>
      <c r="N255" s="144"/>
      <c r="O255" s="138"/>
      <c r="P255" s="138"/>
      <c r="Q255" s="138"/>
      <c r="R255" s="138"/>
      <c r="S255" s="138"/>
      <c r="T255" s="145">
        <v>2008</v>
      </c>
      <c r="U255" s="138"/>
      <c r="V255" s="138"/>
      <c r="W255" s="138"/>
      <c r="X255" s="138"/>
      <c r="Y255" s="138"/>
      <c r="Z255" s="138">
        <v>650</v>
      </c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  <c r="AK255" s="138"/>
      <c r="AL255" s="138"/>
      <c r="AM255" s="138"/>
      <c r="AN255" s="138"/>
      <c r="AO255" s="138"/>
      <c r="AP255" s="138"/>
      <c r="AQ255" s="138"/>
      <c r="AR255" s="138"/>
      <c r="AS255" s="138" t="s">
        <v>11775</v>
      </c>
    </row>
    <row r="256" spans="1:45" ht="24" hidden="1" customHeight="1" x14ac:dyDescent="0.2">
      <c r="A256" s="208"/>
      <c r="B256" s="448"/>
      <c r="C256" s="750" t="s">
        <v>863</v>
      </c>
      <c r="D256" s="138"/>
      <c r="E256" s="149" t="s">
        <v>19778</v>
      </c>
      <c r="F256" s="144" t="s">
        <v>863</v>
      </c>
      <c r="G256" s="144">
        <v>1070</v>
      </c>
      <c r="H256" s="144"/>
      <c r="I256" s="144"/>
      <c r="J256" s="144"/>
      <c r="K256" s="144"/>
      <c r="L256" s="144"/>
      <c r="M256" s="144"/>
      <c r="N256" s="144">
        <v>1070</v>
      </c>
      <c r="O256" s="138"/>
      <c r="P256" s="138"/>
      <c r="Q256" s="138"/>
      <c r="R256" s="138"/>
      <c r="S256" s="138"/>
      <c r="T256" s="145">
        <v>2013</v>
      </c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  <c r="AL256" s="138"/>
      <c r="AM256" s="138"/>
      <c r="AN256" s="138"/>
      <c r="AO256" s="138"/>
      <c r="AP256" s="138"/>
      <c r="AQ256" s="138"/>
      <c r="AR256" s="138"/>
      <c r="AS256" s="138"/>
    </row>
    <row r="257" spans="1:45" ht="24" hidden="1" customHeight="1" x14ac:dyDescent="0.2">
      <c r="A257" s="208"/>
      <c r="B257" s="448"/>
      <c r="C257" s="750" t="s">
        <v>863</v>
      </c>
      <c r="D257" s="138"/>
      <c r="E257" s="149" t="s">
        <v>2583</v>
      </c>
      <c r="F257" s="144" t="s">
        <v>863</v>
      </c>
      <c r="G257" s="144">
        <v>980</v>
      </c>
      <c r="H257" s="144"/>
      <c r="I257" s="144"/>
      <c r="J257" s="144"/>
      <c r="K257" s="144"/>
      <c r="L257" s="144"/>
      <c r="M257" s="144"/>
      <c r="N257" s="144">
        <v>1070</v>
      </c>
      <c r="O257" s="138"/>
      <c r="P257" s="138"/>
      <c r="Q257" s="138"/>
      <c r="R257" s="138"/>
      <c r="S257" s="138"/>
      <c r="T257" s="145">
        <v>2010</v>
      </c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  <c r="AL257" s="138"/>
      <c r="AM257" s="138"/>
      <c r="AN257" s="138"/>
      <c r="AO257" s="138"/>
      <c r="AP257" s="138"/>
      <c r="AQ257" s="138"/>
      <c r="AR257" s="138"/>
      <c r="AS257" s="138" t="s">
        <v>2584</v>
      </c>
    </row>
    <row r="258" spans="1:45" ht="24" hidden="1" customHeight="1" x14ac:dyDescent="0.2">
      <c r="A258" s="208"/>
      <c r="B258" s="448"/>
      <c r="C258" s="750" t="s">
        <v>863</v>
      </c>
      <c r="D258" s="138"/>
      <c r="E258" s="149" t="s">
        <v>13912</v>
      </c>
      <c r="F258" s="144" t="s">
        <v>863</v>
      </c>
      <c r="G258" s="144">
        <v>15030</v>
      </c>
      <c r="H258" s="144"/>
      <c r="I258" s="144"/>
      <c r="J258" s="144"/>
      <c r="K258" s="144"/>
      <c r="L258" s="144"/>
      <c r="M258" s="144"/>
      <c r="N258" s="144"/>
      <c r="O258" s="138"/>
      <c r="P258" s="138"/>
      <c r="Q258" s="138"/>
      <c r="R258" s="138"/>
      <c r="S258" s="138"/>
      <c r="T258" s="145">
        <v>2015</v>
      </c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  <c r="AL258" s="138"/>
      <c r="AM258" s="138"/>
      <c r="AN258" s="138"/>
      <c r="AO258" s="138"/>
      <c r="AP258" s="138"/>
      <c r="AQ258" s="138"/>
      <c r="AR258" s="138"/>
      <c r="AS258" s="138" t="s">
        <v>11726</v>
      </c>
    </row>
    <row r="259" spans="1:45" ht="24" hidden="1" customHeight="1" x14ac:dyDescent="0.2">
      <c r="A259" s="208"/>
      <c r="B259" s="448"/>
      <c r="C259" s="750" t="s">
        <v>863</v>
      </c>
      <c r="D259" s="138"/>
      <c r="E259" s="149" t="s">
        <v>16786</v>
      </c>
      <c r="F259" s="144" t="s">
        <v>863</v>
      </c>
      <c r="G259" s="144">
        <v>6242</v>
      </c>
      <c r="H259" s="144"/>
      <c r="I259" s="144"/>
      <c r="J259" s="144"/>
      <c r="K259" s="144"/>
      <c r="L259" s="144"/>
      <c r="M259" s="144"/>
      <c r="N259" s="144"/>
      <c r="O259" s="138"/>
      <c r="P259" s="138"/>
      <c r="Q259" s="138"/>
      <c r="R259" s="138"/>
      <c r="S259" s="138"/>
      <c r="T259" s="145">
        <v>2021</v>
      </c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  <c r="AL259" s="138"/>
      <c r="AM259" s="138"/>
      <c r="AN259" s="138"/>
      <c r="AO259" s="138"/>
      <c r="AP259" s="138"/>
      <c r="AQ259" s="138"/>
      <c r="AR259" s="138"/>
      <c r="AS259" s="138" t="s">
        <v>15463</v>
      </c>
    </row>
    <row r="260" spans="1:45" ht="24" hidden="1" customHeight="1" x14ac:dyDescent="0.2">
      <c r="A260" s="208"/>
      <c r="B260" s="448"/>
      <c r="C260" s="750" t="s">
        <v>863</v>
      </c>
      <c r="D260" s="138"/>
      <c r="E260" s="149" t="s">
        <v>14574</v>
      </c>
      <c r="F260" s="438" t="s">
        <v>16753</v>
      </c>
      <c r="G260" s="144">
        <v>25240</v>
      </c>
      <c r="H260" s="144"/>
      <c r="I260" s="144"/>
      <c r="J260" s="144"/>
      <c r="K260" s="144"/>
      <c r="L260" s="144"/>
      <c r="M260" s="144"/>
      <c r="N260" s="144"/>
      <c r="O260" s="138"/>
      <c r="P260" s="138"/>
      <c r="Q260" s="138"/>
      <c r="R260" s="138"/>
      <c r="S260" s="138"/>
      <c r="T260" s="145">
        <v>2020</v>
      </c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  <c r="AL260" s="138"/>
      <c r="AM260" s="138"/>
      <c r="AN260" s="138"/>
      <c r="AO260" s="138"/>
      <c r="AP260" s="138"/>
      <c r="AQ260" s="138"/>
      <c r="AR260" s="138"/>
      <c r="AS260" s="138" t="s">
        <v>14575</v>
      </c>
    </row>
    <row r="261" spans="1:45" ht="24" hidden="1" customHeight="1" x14ac:dyDescent="0.2">
      <c r="A261" s="208"/>
      <c r="B261" s="448"/>
      <c r="C261" s="750" t="s">
        <v>2223</v>
      </c>
      <c r="D261" s="138"/>
      <c r="E261" s="149" t="s">
        <v>16787</v>
      </c>
      <c r="F261" s="438" t="s">
        <v>16788</v>
      </c>
      <c r="G261" s="144">
        <v>1643</v>
      </c>
      <c r="H261" s="144"/>
      <c r="I261" s="144">
        <v>1052</v>
      </c>
      <c r="J261" s="144"/>
      <c r="K261" s="144"/>
      <c r="L261" s="144"/>
      <c r="M261" s="144"/>
      <c r="N261" s="144"/>
      <c r="O261" s="138"/>
      <c r="P261" s="138"/>
      <c r="Q261" s="138"/>
      <c r="R261" s="138"/>
      <c r="S261" s="138"/>
      <c r="T261" s="145">
        <v>2002</v>
      </c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38"/>
      <c r="AS261" s="138"/>
    </row>
    <row r="262" spans="1:45" ht="24" hidden="1" customHeight="1" x14ac:dyDescent="0.2">
      <c r="A262" s="208"/>
      <c r="B262" s="448"/>
      <c r="C262" s="750" t="s">
        <v>2223</v>
      </c>
      <c r="D262" s="138"/>
      <c r="E262" s="149" t="s">
        <v>19779</v>
      </c>
      <c r="F262" s="438" t="s">
        <v>2223</v>
      </c>
      <c r="G262" s="144"/>
      <c r="H262" s="144"/>
      <c r="I262" s="144">
        <v>98</v>
      </c>
      <c r="J262" s="144"/>
      <c r="K262" s="144"/>
      <c r="L262" s="144"/>
      <c r="M262" s="144"/>
      <c r="N262" s="144"/>
      <c r="O262" s="138"/>
      <c r="P262" s="138"/>
      <c r="Q262" s="138"/>
      <c r="R262" s="138"/>
      <c r="S262" s="138"/>
      <c r="T262" s="145">
        <v>2021</v>
      </c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  <c r="AL262" s="138"/>
      <c r="AM262" s="138"/>
      <c r="AN262" s="138"/>
      <c r="AO262" s="138"/>
      <c r="AP262" s="138"/>
      <c r="AQ262" s="138"/>
      <c r="AR262" s="138"/>
      <c r="AS262" s="138"/>
    </row>
    <row r="263" spans="1:45" ht="24" hidden="1" customHeight="1" x14ac:dyDescent="0.2">
      <c r="A263" s="208"/>
      <c r="B263" s="448"/>
      <c r="C263" s="750" t="s">
        <v>2223</v>
      </c>
      <c r="D263" s="138"/>
      <c r="E263" s="149" t="s">
        <v>16789</v>
      </c>
      <c r="F263" s="438" t="s">
        <v>16788</v>
      </c>
      <c r="G263" s="144">
        <v>1056</v>
      </c>
      <c r="H263" s="144"/>
      <c r="I263" s="144">
        <v>534</v>
      </c>
      <c r="J263" s="144"/>
      <c r="K263" s="144"/>
      <c r="L263" s="144"/>
      <c r="M263" s="144"/>
      <c r="N263" s="144"/>
      <c r="O263" s="138"/>
      <c r="P263" s="138"/>
      <c r="Q263" s="138"/>
      <c r="R263" s="138"/>
      <c r="S263" s="138"/>
      <c r="T263" s="145">
        <v>2015</v>
      </c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  <c r="AK263" s="138"/>
      <c r="AL263" s="138"/>
      <c r="AM263" s="138"/>
      <c r="AN263" s="138"/>
      <c r="AO263" s="138"/>
      <c r="AP263" s="138"/>
      <c r="AQ263" s="138"/>
      <c r="AR263" s="138"/>
      <c r="AS263" s="138"/>
    </row>
    <row r="264" spans="1:45" ht="24" hidden="1" customHeight="1" x14ac:dyDescent="0.2">
      <c r="A264" s="208"/>
      <c r="B264" s="448"/>
      <c r="C264" s="750" t="s">
        <v>644</v>
      </c>
      <c r="D264" s="138"/>
      <c r="E264" s="149" t="s">
        <v>11773</v>
      </c>
      <c r="F264" s="144" t="s">
        <v>644</v>
      </c>
      <c r="G264" s="144">
        <v>1023</v>
      </c>
      <c r="H264" s="144"/>
      <c r="I264" s="144"/>
      <c r="J264" s="144"/>
      <c r="K264" s="144"/>
      <c r="L264" s="144"/>
      <c r="M264" s="144"/>
      <c r="N264" s="144">
        <v>990</v>
      </c>
      <c r="O264" s="138"/>
      <c r="P264" s="138"/>
      <c r="Q264" s="138"/>
      <c r="R264" s="138"/>
      <c r="S264" s="138"/>
      <c r="T264" s="145">
        <v>2017</v>
      </c>
      <c r="U264" s="138"/>
      <c r="V264" s="138"/>
      <c r="W264" s="138"/>
      <c r="X264" s="138"/>
      <c r="Y264" s="138"/>
      <c r="Z264" s="138">
        <v>190</v>
      </c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  <c r="AL264" s="138"/>
      <c r="AM264" s="138"/>
      <c r="AN264" s="138"/>
      <c r="AO264" s="138"/>
      <c r="AP264" s="138"/>
      <c r="AQ264" s="138"/>
      <c r="AR264" s="138"/>
      <c r="AS264" s="138" t="s">
        <v>13910</v>
      </c>
    </row>
    <row r="265" spans="1:45" ht="24" hidden="1" customHeight="1" x14ac:dyDescent="0.2">
      <c r="A265" s="208"/>
      <c r="B265" s="448"/>
      <c r="C265" s="750" t="s">
        <v>644</v>
      </c>
      <c r="D265" s="138"/>
      <c r="E265" s="149" t="s">
        <v>15503</v>
      </c>
      <c r="F265" s="438" t="s">
        <v>16760</v>
      </c>
      <c r="G265" s="144">
        <v>7044</v>
      </c>
      <c r="H265" s="144"/>
      <c r="I265" s="144"/>
      <c r="J265" s="144"/>
      <c r="K265" s="144"/>
      <c r="L265" s="144"/>
      <c r="M265" s="144"/>
      <c r="N265" s="144">
        <v>6882</v>
      </c>
      <c r="O265" s="138"/>
      <c r="P265" s="138"/>
      <c r="Q265" s="138"/>
      <c r="R265" s="138"/>
      <c r="S265" s="138"/>
      <c r="T265" s="145">
        <v>2016</v>
      </c>
      <c r="U265" s="138"/>
      <c r="V265" s="138"/>
      <c r="W265" s="138"/>
      <c r="X265" s="138"/>
      <c r="Y265" s="138"/>
      <c r="Z265" s="138">
        <v>200</v>
      </c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  <c r="AL265" s="138"/>
      <c r="AM265" s="138"/>
      <c r="AN265" s="138"/>
      <c r="AO265" s="138"/>
      <c r="AP265" s="138"/>
      <c r="AQ265" s="138"/>
      <c r="AR265" s="138"/>
      <c r="AS265" s="138" t="s">
        <v>11774</v>
      </c>
    </row>
    <row r="266" spans="1:45" ht="24" hidden="1" customHeight="1" x14ac:dyDescent="0.2">
      <c r="A266" s="208"/>
      <c r="B266" s="448"/>
      <c r="C266" s="750" t="s">
        <v>644</v>
      </c>
      <c r="D266" s="138"/>
      <c r="E266" s="149" t="s">
        <v>15504</v>
      </c>
      <c r="F266" s="438" t="s">
        <v>16753</v>
      </c>
      <c r="G266" s="144">
        <v>9300</v>
      </c>
      <c r="H266" s="144"/>
      <c r="I266" s="144"/>
      <c r="J266" s="144"/>
      <c r="K266" s="144"/>
      <c r="L266" s="144"/>
      <c r="M266" s="144"/>
      <c r="N266" s="144">
        <v>9300</v>
      </c>
      <c r="O266" s="138"/>
      <c r="P266" s="138"/>
      <c r="Q266" s="138"/>
      <c r="R266" s="138"/>
      <c r="S266" s="138"/>
      <c r="T266" s="145">
        <v>2018</v>
      </c>
      <c r="U266" s="138"/>
      <c r="V266" s="138"/>
      <c r="W266" s="138"/>
      <c r="X266" s="138"/>
      <c r="Y266" s="138"/>
      <c r="Z266" s="138">
        <v>345</v>
      </c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  <c r="AL266" s="138"/>
      <c r="AM266" s="138"/>
      <c r="AN266" s="138"/>
      <c r="AO266" s="138"/>
      <c r="AP266" s="138"/>
      <c r="AQ266" s="138"/>
      <c r="AR266" s="138"/>
      <c r="AS266" s="138" t="s">
        <v>13911</v>
      </c>
    </row>
    <row r="267" spans="1:45" ht="24" hidden="1" customHeight="1" x14ac:dyDescent="0.2">
      <c r="A267" s="208"/>
      <c r="B267" s="448"/>
      <c r="C267" s="750" t="s">
        <v>644</v>
      </c>
      <c r="D267" s="138"/>
      <c r="E267" s="149" t="s">
        <v>19780</v>
      </c>
      <c r="F267" s="144" t="s">
        <v>644</v>
      </c>
      <c r="G267" s="144">
        <v>9885</v>
      </c>
      <c r="H267" s="144"/>
      <c r="I267" s="144"/>
      <c r="J267" s="144"/>
      <c r="K267" s="144"/>
      <c r="L267" s="144"/>
      <c r="M267" s="144"/>
      <c r="N267" s="144">
        <v>9885</v>
      </c>
      <c r="O267" s="138"/>
      <c r="P267" s="138"/>
      <c r="Q267" s="138"/>
      <c r="R267" s="138"/>
      <c r="S267" s="138"/>
      <c r="T267" s="145">
        <v>2020</v>
      </c>
      <c r="U267" s="138"/>
      <c r="V267" s="138"/>
      <c r="W267" s="138"/>
      <c r="X267" s="138"/>
      <c r="Y267" s="138"/>
      <c r="Z267" s="138">
        <v>550</v>
      </c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  <c r="AL267" s="138"/>
      <c r="AM267" s="138"/>
      <c r="AN267" s="138"/>
      <c r="AO267" s="138"/>
      <c r="AP267" s="138"/>
      <c r="AQ267" s="138"/>
      <c r="AR267" s="138"/>
      <c r="AS267" s="138" t="s">
        <v>13911</v>
      </c>
    </row>
    <row r="268" spans="1:45" ht="24" hidden="1" customHeight="1" x14ac:dyDescent="0.2">
      <c r="A268" s="208"/>
      <c r="B268" s="448"/>
      <c r="C268" s="750" t="s">
        <v>651</v>
      </c>
      <c r="D268" s="138"/>
      <c r="E268" s="149" t="s">
        <v>19781</v>
      </c>
      <c r="F268" s="144" t="s">
        <v>651</v>
      </c>
      <c r="G268" s="144">
        <v>4900</v>
      </c>
      <c r="H268" s="144"/>
      <c r="I268" s="144"/>
      <c r="J268" s="144"/>
      <c r="K268" s="144"/>
      <c r="L268" s="144"/>
      <c r="M268" s="144"/>
      <c r="N268" s="144">
        <v>4900</v>
      </c>
      <c r="O268" s="138"/>
      <c r="P268" s="138"/>
      <c r="Q268" s="138"/>
      <c r="R268" s="138"/>
      <c r="S268" s="138"/>
      <c r="T268" s="145">
        <v>2018</v>
      </c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  <c r="AL268" s="138"/>
      <c r="AM268" s="138"/>
      <c r="AN268" s="138"/>
      <c r="AO268" s="138"/>
      <c r="AP268" s="138"/>
      <c r="AQ268" s="138"/>
      <c r="AR268" s="138"/>
      <c r="AS268" s="138" t="s">
        <v>11776</v>
      </c>
    </row>
    <row r="269" spans="1:45" ht="24" hidden="1" customHeight="1" x14ac:dyDescent="0.2">
      <c r="A269" s="208"/>
      <c r="B269" s="448"/>
      <c r="C269" s="750" t="s">
        <v>2228</v>
      </c>
      <c r="D269" s="138"/>
      <c r="E269" s="149" t="s">
        <v>15505</v>
      </c>
      <c r="F269" s="144" t="s">
        <v>2228</v>
      </c>
      <c r="G269" s="144">
        <v>5580</v>
      </c>
      <c r="H269" s="144">
        <v>517.12</v>
      </c>
      <c r="I269" s="144">
        <v>181.35</v>
      </c>
      <c r="J269" s="144"/>
      <c r="K269" s="144"/>
      <c r="L269" s="144"/>
      <c r="M269" s="144"/>
      <c r="N269" s="144"/>
      <c r="O269" s="138"/>
      <c r="P269" s="138"/>
      <c r="Q269" s="138"/>
      <c r="R269" s="138"/>
      <c r="S269" s="138"/>
      <c r="T269" s="145">
        <v>2021</v>
      </c>
      <c r="U269" s="138"/>
      <c r="V269" s="138"/>
      <c r="W269" s="138"/>
      <c r="X269" s="138"/>
      <c r="Y269" s="138"/>
      <c r="Z269" s="138">
        <v>3250</v>
      </c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  <c r="AL269" s="138"/>
      <c r="AM269" s="138"/>
      <c r="AN269" s="138"/>
      <c r="AO269" s="138"/>
      <c r="AP269" s="138"/>
      <c r="AQ269" s="138"/>
      <c r="AR269" s="138"/>
      <c r="AS269" s="138" t="s">
        <v>11776</v>
      </c>
    </row>
    <row r="270" spans="1:45" ht="24" hidden="1" customHeight="1" x14ac:dyDescent="0.2">
      <c r="A270" s="208"/>
      <c r="B270" s="448"/>
      <c r="C270" s="750" t="s">
        <v>680</v>
      </c>
      <c r="D270" s="138"/>
      <c r="E270" s="149" t="s">
        <v>2585</v>
      </c>
      <c r="F270" s="438" t="s">
        <v>16753</v>
      </c>
      <c r="G270" s="144">
        <v>22502</v>
      </c>
      <c r="H270" s="144"/>
      <c r="I270" s="144"/>
      <c r="J270" s="144" t="s">
        <v>2586</v>
      </c>
      <c r="K270" s="144" t="s">
        <v>2587</v>
      </c>
      <c r="L270" s="144"/>
      <c r="M270" s="144"/>
      <c r="N270" s="144">
        <v>22800</v>
      </c>
      <c r="O270" s="138"/>
      <c r="P270" s="138">
        <v>300</v>
      </c>
      <c r="Q270" s="138"/>
      <c r="R270" s="138"/>
      <c r="S270" s="138"/>
      <c r="T270" s="145">
        <v>2008</v>
      </c>
      <c r="U270" s="138"/>
      <c r="V270" s="138"/>
      <c r="W270" s="138"/>
      <c r="X270" s="138"/>
      <c r="Y270" s="138"/>
      <c r="Z270" s="138">
        <v>20</v>
      </c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  <c r="AL270" s="138"/>
      <c r="AM270" s="138"/>
      <c r="AN270" s="138"/>
      <c r="AO270" s="138"/>
      <c r="AP270" s="138"/>
      <c r="AQ270" s="138"/>
      <c r="AR270" s="138"/>
      <c r="AS270" s="138"/>
    </row>
    <row r="271" spans="1:45" ht="24" hidden="1" customHeight="1" x14ac:dyDescent="0.2">
      <c r="A271" s="208"/>
      <c r="B271" s="448"/>
      <c r="C271" s="750" t="s">
        <v>680</v>
      </c>
      <c r="D271" s="138"/>
      <c r="E271" s="149" t="s">
        <v>19782</v>
      </c>
      <c r="F271" s="144" t="s">
        <v>14576</v>
      </c>
      <c r="G271" s="144">
        <v>25000</v>
      </c>
      <c r="H271" s="144"/>
      <c r="I271" s="144"/>
      <c r="J271" s="144"/>
      <c r="K271" s="144"/>
      <c r="L271" s="144"/>
      <c r="M271" s="144"/>
      <c r="N271" s="144">
        <v>25000</v>
      </c>
      <c r="O271" s="138"/>
      <c r="P271" s="138">
        <v>500</v>
      </c>
      <c r="Q271" s="138"/>
      <c r="R271" s="138"/>
      <c r="S271" s="138"/>
      <c r="T271" s="145">
        <v>2018</v>
      </c>
      <c r="U271" s="138"/>
      <c r="V271" s="138"/>
      <c r="W271" s="138"/>
      <c r="X271" s="138"/>
      <c r="Y271" s="138"/>
      <c r="Z271" s="138">
        <v>700</v>
      </c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  <c r="AL271" s="138"/>
      <c r="AM271" s="138"/>
      <c r="AN271" s="138"/>
      <c r="AO271" s="138"/>
      <c r="AP271" s="138"/>
      <c r="AQ271" s="138"/>
      <c r="AR271" s="138"/>
      <c r="AS271" s="138" t="s">
        <v>11777</v>
      </c>
    </row>
    <row r="272" spans="1:45" ht="24" hidden="1" customHeight="1" x14ac:dyDescent="0.2">
      <c r="A272" s="208"/>
      <c r="B272" s="448"/>
      <c r="C272" s="750" t="s">
        <v>2275</v>
      </c>
      <c r="D272" s="138"/>
      <c r="E272" s="149" t="s">
        <v>16790</v>
      </c>
      <c r="F272" s="144" t="s">
        <v>16791</v>
      </c>
      <c r="G272" s="144">
        <v>17000</v>
      </c>
      <c r="H272" s="144"/>
      <c r="I272" s="144"/>
      <c r="J272" s="144"/>
      <c r="K272" s="144"/>
      <c r="L272" s="144"/>
      <c r="M272" s="144"/>
      <c r="N272" s="144"/>
      <c r="O272" s="138"/>
      <c r="P272" s="138"/>
      <c r="Q272" s="138"/>
      <c r="R272" s="138"/>
      <c r="S272" s="138"/>
      <c r="T272" s="145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  <c r="AL272" s="138"/>
      <c r="AM272" s="138"/>
      <c r="AN272" s="138"/>
      <c r="AO272" s="138"/>
      <c r="AP272" s="138"/>
      <c r="AQ272" s="138"/>
      <c r="AR272" s="138"/>
      <c r="AS272" s="138" t="s">
        <v>15455</v>
      </c>
    </row>
    <row r="273" spans="1:45" ht="24" hidden="1" customHeight="1" x14ac:dyDescent="0.2">
      <c r="A273" s="208"/>
      <c r="B273" s="448"/>
      <c r="C273" s="750" t="s">
        <v>2275</v>
      </c>
      <c r="D273" s="138"/>
      <c r="E273" s="149" t="s">
        <v>19783</v>
      </c>
      <c r="F273" s="144" t="s">
        <v>2275</v>
      </c>
      <c r="G273" s="144">
        <v>900</v>
      </c>
      <c r="H273" s="144"/>
      <c r="I273" s="144">
        <v>900</v>
      </c>
      <c r="J273" s="144"/>
      <c r="K273" s="144"/>
      <c r="L273" s="144"/>
      <c r="M273" s="144"/>
      <c r="N273" s="144"/>
      <c r="O273" s="138"/>
      <c r="P273" s="138"/>
      <c r="Q273" s="138"/>
      <c r="R273" s="138"/>
      <c r="S273" s="138"/>
      <c r="T273" s="145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  <c r="AL273" s="138"/>
      <c r="AM273" s="138"/>
      <c r="AN273" s="138"/>
      <c r="AO273" s="138"/>
      <c r="AP273" s="138"/>
      <c r="AQ273" s="138"/>
      <c r="AR273" s="138"/>
      <c r="AS273" s="138" t="s">
        <v>16792</v>
      </c>
    </row>
    <row r="274" spans="1:45" ht="24" hidden="1" customHeight="1" x14ac:dyDescent="0.2">
      <c r="A274" s="208"/>
      <c r="B274" s="448"/>
      <c r="C274" s="750" t="s">
        <v>2418</v>
      </c>
      <c r="D274" s="138"/>
      <c r="E274" s="149" t="s">
        <v>19784</v>
      </c>
      <c r="F274" s="438" t="s">
        <v>16793</v>
      </c>
      <c r="G274" s="144">
        <v>1000</v>
      </c>
      <c r="H274" s="144">
        <v>51</v>
      </c>
      <c r="I274" s="144">
        <v>51</v>
      </c>
      <c r="J274" s="144"/>
      <c r="K274" s="144"/>
      <c r="L274" s="144"/>
      <c r="M274" s="144"/>
      <c r="N274" s="144"/>
      <c r="O274" s="138"/>
      <c r="P274" s="138">
        <v>200</v>
      </c>
      <c r="Q274" s="138"/>
      <c r="R274" s="138"/>
      <c r="S274" s="138"/>
      <c r="T274" s="145">
        <v>2007</v>
      </c>
      <c r="U274" s="138"/>
      <c r="V274" s="138"/>
      <c r="W274" s="138"/>
      <c r="X274" s="138"/>
      <c r="Y274" s="138"/>
      <c r="Z274" s="138">
        <v>663</v>
      </c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  <c r="AK274" s="138"/>
      <c r="AL274" s="138"/>
      <c r="AM274" s="138"/>
      <c r="AN274" s="138"/>
      <c r="AO274" s="138"/>
      <c r="AP274" s="138"/>
      <c r="AQ274" s="138"/>
      <c r="AR274" s="138"/>
      <c r="AS274" s="138" t="s">
        <v>2589</v>
      </c>
    </row>
    <row r="275" spans="1:45" ht="24" hidden="1" customHeight="1" x14ac:dyDescent="0.2">
      <c r="A275" s="208"/>
      <c r="B275" s="448"/>
      <c r="C275" s="750" t="s">
        <v>2200</v>
      </c>
      <c r="D275" s="138"/>
      <c r="E275" s="149" t="s">
        <v>15506</v>
      </c>
      <c r="F275" s="438" t="s">
        <v>16793</v>
      </c>
      <c r="G275" s="144">
        <v>807</v>
      </c>
      <c r="H275" s="144"/>
      <c r="I275" s="144"/>
      <c r="J275" s="144">
        <v>25.8</v>
      </c>
      <c r="K275" s="144">
        <v>8.9</v>
      </c>
      <c r="L275" s="144"/>
      <c r="M275" s="144"/>
      <c r="N275" s="144"/>
      <c r="O275" s="138"/>
      <c r="P275" s="138"/>
      <c r="Q275" s="138"/>
      <c r="R275" s="138"/>
      <c r="S275" s="138"/>
      <c r="T275" s="145">
        <v>2021</v>
      </c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  <c r="AL275" s="138"/>
      <c r="AM275" s="138"/>
      <c r="AN275" s="138"/>
      <c r="AO275" s="138"/>
      <c r="AP275" s="138"/>
      <c r="AQ275" s="138"/>
      <c r="AR275" s="138"/>
      <c r="AS275" s="138"/>
    </row>
    <row r="276" spans="1:45" ht="24" hidden="1" customHeight="1" x14ac:dyDescent="0.2">
      <c r="A276" s="208"/>
      <c r="B276" s="448"/>
      <c r="C276" s="750" t="s">
        <v>2418</v>
      </c>
      <c r="D276" s="138"/>
      <c r="E276" s="149" t="s">
        <v>16794</v>
      </c>
      <c r="F276" s="438" t="s">
        <v>16795</v>
      </c>
      <c r="G276" s="144">
        <v>3945</v>
      </c>
      <c r="H276" s="144"/>
      <c r="I276" s="144">
        <v>167.85</v>
      </c>
      <c r="J276" s="144">
        <v>40</v>
      </c>
      <c r="K276" s="144">
        <v>40</v>
      </c>
      <c r="L276" s="144">
        <v>8</v>
      </c>
      <c r="M276" s="144">
        <v>5</v>
      </c>
      <c r="N276" s="144">
        <v>1796</v>
      </c>
      <c r="O276" s="138"/>
      <c r="P276" s="138">
        <v>100</v>
      </c>
      <c r="Q276" s="138"/>
      <c r="R276" s="138"/>
      <c r="S276" s="138"/>
      <c r="T276" s="145">
        <v>2016</v>
      </c>
      <c r="U276" s="138"/>
      <c r="V276" s="138"/>
      <c r="W276" s="138"/>
      <c r="X276" s="138"/>
      <c r="Y276" s="138"/>
      <c r="Z276" s="138">
        <v>800</v>
      </c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  <c r="AK276" s="138"/>
      <c r="AL276" s="138"/>
      <c r="AM276" s="138"/>
      <c r="AN276" s="138"/>
      <c r="AO276" s="138"/>
      <c r="AP276" s="138"/>
      <c r="AQ276" s="138"/>
      <c r="AR276" s="138"/>
      <c r="AS276" s="138" t="s">
        <v>11778</v>
      </c>
    </row>
    <row r="277" spans="1:45" ht="24" hidden="1" customHeight="1" x14ac:dyDescent="0.2">
      <c r="A277" s="208"/>
      <c r="B277" s="448"/>
      <c r="C277" s="750" t="s">
        <v>2418</v>
      </c>
      <c r="D277" s="138"/>
      <c r="E277" s="149" t="s">
        <v>13913</v>
      </c>
      <c r="F277" s="144" t="s">
        <v>2418</v>
      </c>
      <c r="G277" s="144">
        <v>73270</v>
      </c>
      <c r="H277" s="144"/>
      <c r="I277" s="144"/>
      <c r="J277" s="144"/>
      <c r="K277" s="144"/>
      <c r="L277" s="144"/>
      <c r="M277" s="144"/>
      <c r="N277" s="144">
        <v>8000</v>
      </c>
      <c r="O277" s="138"/>
      <c r="P277" s="138"/>
      <c r="Q277" s="138"/>
      <c r="R277" s="138"/>
      <c r="S277" s="138"/>
      <c r="T277" s="145">
        <v>2012</v>
      </c>
      <c r="U277" s="138"/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  <c r="AL277" s="138"/>
      <c r="AM277" s="138"/>
      <c r="AN277" s="138"/>
      <c r="AO277" s="138"/>
      <c r="AP277" s="138"/>
      <c r="AQ277" s="138"/>
      <c r="AR277" s="138"/>
      <c r="AS277" s="138" t="s">
        <v>13914</v>
      </c>
    </row>
    <row r="278" spans="1:45" ht="24" hidden="1" customHeight="1" x14ac:dyDescent="0.2">
      <c r="A278" s="208"/>
      <c r="B278" s="448"/>
      <c r="C278" s="750" t="s">
        <v>2418</v>
      </c>
      <c r="D278" s="138"/>
      <c r="E278" s="149" t="s">
        <v>19036</v>
      </c>
      <c r="F278" s="144" t="s">
        <v>2418</v>
      </c>
      <c r="G278" s="144"/>
      <c r="H278" s="144"/>
      <c r="I278" s="144"/>
      <c r="J278" s="144"/>
      <c r="K278" s="144"/>
      <c r="L278" s="144"/>
      <c r="M278" s="144"/>
      <c r="N278" s="144">
        <v>1125</v>
      </c>
      <c r="O278" s="138"/>
      <c r="P278" s="138"/>
      <c r="Q278" s="138"/>
      <c r="R278" s="138"/>
      <c r="S278" s="138"/>
      <c r="T278" s="145">
        <v>2011</v>
      </c>
      <c r="U278" s="138"/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  <c r="AK278" s="138"/>
      <c r="AL278" s="138"/>
      <c r="AM278" s="138"/>
      <c r="AN278" s="138"/>
      <c r="AO278" s="138"/>
      <c r="AP278" s="138"/>
      <c r="AQ278" s="138"/>
      <c r="AR278" s="138"/>
      <c r="AS278" s="138" t="s">
        <v>13894</v>
      </c>
    </row>
    <row r="279" spans="1:45" ht="24" hidden="1" customHeight="1" x14ac:dyDescent="0.2">
      <c r="A279" s="208"/>
      <c r="B279" s="448"/>
      <c r="C279" s="750" t="s">
        <v>2418</v>
      </c>
      <c r="D279" s="138"/>
      <c r="E279" s="149" t="s">
        <v>19785</v>
      </c>
      <c r="F279" s="144" t="s">
        <v>2418</v>
      </c>
      <c r="G279" s="144"/>
      <c r="H279" s="144"/>
      <c r="I279" s="144"/>
      <c r="J279" s="144"/>
      <c r="K279" s="144"/>
      <c r="L279" s="144"/>
      <c r="M279" s="144"/>
      <c r="N279" s="144">
        <v>600</v>
      </c>
      <c r="O279" s="138"/>
      <c r="P279" s="138"/>
      <c r="Q279" s="138"/>
      <c r="R279" s="138"/>
      <c r="S279" s="138"/>
      <c r="T279" s="145">
        <v>2012</v>
      </c>
      <c r="U279" s="138"/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/>
      <c r="AI279" s="138"/>
      <c r="AJ279" s="138"/>
      <c r="AK279" s="138"/>
      <c r="AL279" s="138"/>
      <c r="AM279" s="138"/>
      <c r="AN279" s="138"/>
      <c r="AO279" s="138"/>
      <c r="AP279" s="138"/>
      <c r="AQ279" s="138"/>
      <c r="AR279" s="138"/>
      <c r="AS279" s="138" t="s">
        <v>13894</v>
      </c>
    </row>
    <row r="280" spans="1:45" ht="24" hidden="1" customHeight="1" x14ac:dyDescent="0.2">
      <c r="A280" s="208"/>
      <c r="B280" s="448"/>
      <c r="C280" s="750" t="s">
        <v>2418</v>
      </c>
      <c r="D280" s="138"/>
      <c r="E280" s="149" t="s">
        <v>19786</v>
      </c>
      <c r="F280" s="144" t="s">
        <v>2418</v>
      </c>
      <c r="G280" s="144"/>
      <c r="H280" s="144"/>
      <c r="I280" s="144"/>
      <c r="J280" s="144"/>
      <c r="K280" s="144"/>
      <c r="L280" s="144"/>
      <c r="M280" s="144"/>
      <c r="N280" s="144">
        <v>530</v>
      </c>
      <c r="O280" s="138"/>
      <c r="P280" s="138"/>
      <c r="Q280" s="138"/>
      <c r="R280" s="138"/>
      <c r="S280" s="138"/>
      <c r="T280" s="145">
        <v>2011</v>
      </c>
      <c r="U280" s="138"/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  <c r="AK280" s="138"/>
      <c r="AL280" s="138"/>
      <c r="AM280" s="138"/>
      <c r="AN280" s="138"/>
      <c r="AO280" s="138"/>
      <c r="AP280" s="138"/>
      <c r="AQ280" s="138"/>
      <c r="AR280" s="138"/>
      <c r="AS280" s="138" t="s">
        <v>13894</v>
      </c>
    </row>
    <row r="281" spans="1:45" ht="24" hidden="1" customHeight="1" x14ac:dyDescent="0.2">
      <c r="A281" s="208"/>
      <c r="B281" s="448"/>
      <c r="C281" s="750" t="s">
        <v>2418</v>
      </c>
      <c r="D281" s="138"/>
      <c r="E281" s="149" t="s">
        <v>19787</v>
      </c>
      <c r="F281" s="144" t="s">
        <v>2418</v>
      </c>
      <c r="G281" s="144"/>
      <c r="H281" s="144"/>
      <c r="I281" s="144"/>
      <c r="J281" s="144"/>
      <c r="K281" s="144"/>
      <c r="L281" s="144"/>
      <c r="M281" s="144"/>
      <c r="N281" s="144">
        <v>1956</v>
      </c>
      <c r="O281" s="138"/>
      <c r="P281" s="138"/>
      <c r="Q281" s="138"/>
      <c r="R281" s="138"/>
      <c r="S281" s="138"/>
      <c r="T281" s="145">
        <v>2011</v>
      </c>
      <c r="U281" s="138"/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  <c r="AL281" s="138"/>
      <c r="AM281" s="138"/>
      <c r="AN281" s="138"/>
      <c r="AO281" s="138"/>
      <c r="AP281" s="138"/>
      <c r="AQ281" s="138"/>
      <c r="AR281" s="138"/>
      <c r="AS281" s="138" t="s">
        <v>13894</v>
      </c>
    </row>
    <row r="282" spans="1:45" ht="24" hidden="1" customHeight="1" x14ac:dyDescent="0.2">
      <c r="A282" s="208"/>
      <c r="B282" s="448"/>
      <c r="C282" s="750" t="s">
        <v>2418</v>
      </c>
      <c r="D282" s="138"/>
      <c r="E282" s="149" t="s">
        <v>14577</v>
      </c>
      <c r="F282" s="144" t="s">
        <v>2418</v>
      </c>
      <c r="G282" s="144">
        <v>29720</v>
      </c>
      <c r="H282" s="144"/>
      <c r="I282" s="144"/>
      <c r="J282" s="144"/>
      <c r="K282" s="144"/>
      <c r="L282" s="144"/>
      <c r="M282" s="144"/>
      <c r="N282" s="144">
        <v>29720</v>
      </c>
      <c r="O282" s="138"/>
      <c r="P282" s="138"/>
      <c r="Q282" s="138"/>
      <c r="R282" s="138"/>
      <c r="S282" s="138"/>
      <c r="T282" s="145">
        <v>2020</v>
      </c>
      <c r="U282" s="138"/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  <c r="AL282" s="138"/>
      <c r="AM282" s="138"/>
      <c r="AN282" s="138"/>
      <c r="AO282" s="138"/>
      <c r="AP282" s="138"/>
      <c r="AQ282" s="138"/>
      <c r="AR282" s="138"/>
      <c r="AS282" s="138" t="s">
        <v>14578</v>
      </c>
    </row>
    <row r="283" spans="1:45" ht="24" hidden="1" customHeight="1" x14ac:dyDescent="0.2">
      <c r="A283" s="208"/>
      <c r="B283" s="448"/>
      <c r="C283" s="750" t="s">
        <v>2418</v>
      </c>
      <c r="D283" s="138"/>
      <c r="E283" s="149" t="s">
        <v>14579</v>
      </c>
      <c r="F283" s="438" t="s">
        <v>16759</v>
      </c>
      <c r="G283" s="144">
        <v>11985</v>
      </c>
      <c r="H283" s="144"/>
      <c r="I283" s="144">
        <v>8226</v>
      </c>
      <c r="J283" s="144"/>
      <c r="K283" s="144"/>
      <c r="L283" s="144"/>
      <c r="M283" s="144"/>
      <c r="N283" s="144"/>
      <c r="O283" s="138"/>
      <c r="P283" s="138"/>
      <c r="Q283" s="138"/>
      <c r="R283" s="138"/>
      <c r="S283" s="138"/>
      <c r="T283" s="145">
        <v>2020</v>
      </c>
      <c r="U283" s="138"/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  <c r="AK283" s="138"/>
      <c r="AL283" s="138"/>
      <c r="AM283" s="138"/>
      <c r="AN283" s="138"/>
      <c r="AO283" s="138"/>
      <c r="AP283" s="138"/>
      <c r="AQ283" s="138"/>
      <c r="AR283" s="138"/>
      <c r="AS283" s="138" t="s">
        <v>14580</v>
      </c>
    </row>
    <row r="284" spans="1:45" ht="24" hidden="1" customHeight="1" x14ac:dyDescent="0.2">
      <c r="A284" s="208"/>
      <c r="B284" s="448"/>
      <c r="C284" s="750" t="s">
        <v>2126</v>
      </c>
      <c r="D284" s="138"/>
      <c r="E284" s="149" t="s">
        <v>2590</v>
      </c>
      <c r="F284" s="144" t="s">
        <v>11779</v>
      </c>
      <c r="G284" s="144">
        <v>6613</v>
      </c>
      <c r="H284" s="144">
        <v>627</v>
      </c>
      <c r="I284" s="144">
        <v>6353</v>
      </c>
      <c r="J284" s="144">
        <v>54</v>
      </c>
      <c r="K284" s="144">
        <v>54</v>
      </c>
      <c r="L284" s="144"/>
      <c r="M284" s="144"/>
      <c r="N284" s="144">
        <v>2902</v>
      </c>
      <c r="O284" s="138">
        <v>369</v>
      </c>
      <c r="P284" s="138">
        <v>400</v>
      </c>
      <c r="Q284" s="138" t="s">
        <v>499</v>
      </c>
      <c r="R284" s="138"/>
      <c r="S284" s="138"/>
      <c r="T284" s="145">
        <v>2007</v>
      </c>
      <c r="U284" s="138"/>
      <c r="V284" s="138"/>
      <c r="W284" s="138"/>
      <c r="X284" s="138"/>
      <c r="Y284" s="138"/>
      <c r="Z284" s="138">
        <v>800</v>
      </c>
      <c r="AA284" s="138"/>
      <c r="AB284" s="138"/>
      <c r="AC284" s="138"/>
      <c r="AD284" s="138"/>
      <c r="AE284" s="138"/>
      <c r="AF284" s="138"/>
      <c r="AG284" s="138"/>
      <c r="AH284" s="138"/>
      <c r="AI284" s="138"/>
      <c r="AJ284" s="138"/>
      <c r="AK284" s="138"/>
      <c r="AL284" s="138"/>
      <c r="AM284" s="138"/>
      <c r="AN284" s="138"/>
      <c r="AO284" s="138"/>
      <c r="AP284" s="138"/>
      <c r="AQ284" s="138"/>
      <c r="AR284" s="138"/>
      <c r="AS284" s="138" t="s">
        <v>2591</v>
      </c>
    </row>
    <row r="285" spans="1:45" ht="24" hidden="1" customHeight="1" x14ac:dyDescent="0.2">
      <c r="A285" s="208"/>
      <c r="B285" s="448"/>
      <c r="C285" s="750" t="s">
        <v>2126</v>
      </c>
      <c r="D285" s="138"/>
      <c r="E285" s="149" t="s">
        <v>19788</v>
      </c>
      <c r="F285" s="144" t="s">
        <v>11761</v>
      </c>
      <c r="G285" s="144">
        <v>1125</v>
      </c>
      <c r="H285" s="144"/>
      <c r="I285" s="144"/>
      <c r="J285" s="144">
        <v>25</v>
      </c>
      <c r="K285" s="144">
        <v>45</v>
      </c>
      <c r="L285" s="144"/>
      <c r="M285" s="144"/>
      <c r="N285" s="144">
        <v>1125</v>
      </c>
      <c r="O285" s="138"/>
      <c r="P285" s="138"/>
      <c r="Q285" s="138"/>
      <c r="R285" s="138"/>
      <c r="S285" s="138"/>
      <c r="T285" s="145">
        <v>2015</v>
      </c>
      <c r="U285" s="138"/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  <c r="AK285" s="138"/>
      <c r="AL285" s="138"/>
      <c r="AM285" s="138"/>
      <c r="AN285" s="138"/>
      <c r="AO285" s="138"/>
      <c r="AP285" s="138"/>
      <c r="AQ285" s="138"/>
      <c r="AR285" s="138"/>
      <c r="AS285" s="138" t="s">
        <v>16796</v>
      </c>
    </row>
    <row r="286" spans="1:45" ht="24" hidden="1" customHeight="1" x14ac:dyDescent="0.2">
      <c r="A286" s="208"/>
      <c r="B286" s="448"/>
      <c r="C286" s="750" t="s">
        <v>2126</v>
      </c>
      <c r="D286" s="138"/>
      <c r="E286" s="149" t="s">
        <v>19789</v>
      </c>
      <c r="F286" s="144" t="s">
        <v>2126</v>
      </c>
      <c r="G286" s="144">
        <v>14854</v>
      </c>
      <c r="H286" s="144"/>
      <c r="I286" s="144"/>
      <c r="J286" s="144"/>
      <c r="K286" s="144"/>
      <c r="L286" s="144"/>
      <c r="M286" s="144"/>
      <c r="N286" s="144">
        <v>14854</v>
      </c>
      <c r="O286" s="138"/>
      <c r="P286" s="138"/>
      <c r="Q286" s="138"/>
      <c r="R286" s="138"/>
      <c r="S286" s="138"/>
      <c r="T286" s="145">
        <v>2018</v>
      </c>
      <c r="U286" s="138"/>
      <c r="V286" s="138"/>
      <c r="W286" s="138"/>
      <c r="X286" s="138"/>
      <c r="Y286" s="138"/>
      <c r="Z286" s="138">
        <v>1090</v>
      </c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  <c r="AL286" s="138"/>
      <c r="AM286" s="138"/>
      <c r="AN286" s="138"/>
      <c r="AO286" s="138"/>
      <c r="AP286" s="138"/>
      <c r="AQ286" s="138"/>
      <c r="AR286" s="138"/>
      <c r="AS286" s="138" t="s">
        <v>8553</v>
      </c>
    </row>
    <row r="287" spans="1:45" ht="24" hidden="1" customHeight="1" x14ac:dyDescent="0.2">
      <c r="A287" s="208"/>
      <c r="B287" s="448"/>
      <c r="C287" s="750" t="s">
        <v>2126</v>
      </c>
      <c r="D287" s="138"/>
      <c r="E287" s="149" t="s">
        <v>19790</v>
      </c>
      <c r="F287" s="144" t="s">
        <v>13896</v>
      </c>
      <c r="G287" s="144">
        <v>4032</v>
      </c>
      <c r="H287" s="144"/>
      <c r="I287" s="144"/>
      <c r="J287" s="144">
        <v>29</v>
      </c>
      <c r="K287" s="144">
        <v>64</v>
      </c>
      <c r="L287" s="144"/>
      <c r="M287" s="144"/>
      <c r="N287" s="144">
        <v>850</v>
      </c>
      <c r="O287" s="138"/>
      <c r="P287" s="138"/>
      <c r="Q287" s="138"/>
      <c r="R287" s="138"/>
      <c r="S287" s="138"/>
      <c r="T287" s="145">
        <v>1988</v>
      </c>
      <c r="U287" s="138"/>
      <c r="V287" s="138"/>
      <c r="W287" s="138"/>
      <c r="X287" s="138"/>
      <c r="Y287" s="138"/>
      <c r="Z287" s="138">
        <v>300</v>
      </c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  <c r="AL287" s="138"/>
      <c r="AM287" s="138"/>
      <c r="AN287" s="138"/>
      <c r="AO287" s="138"/>
      <c r="AP287" s="138"/>
      <c r="AQ287" s="138"/>
      <c r="AR287" s="138"/>
      <c r="AS287" s="138" t="s">
        <v>13897</v>
      </c>
    </row>
    <row r="288" spans="1:45" ht="24" hidden="1" customHeight="1" x14ac:dyDescent="0.2">
      <c r="A288" s="208"/>
      <c r="B288" s="448"/>
      <c r="C288" s="750" t="s">
        <v>2126</v>
      </c>
      <c r="D288" s="138"/>
      <c r="E288" s="149" t="s">
        <v>19791</v>
      </c>
      <c r="F288" s="144" t="s">
        <v>2126</v>
      </c>
      <c r="G288" s="144">
        <v>800</v>
      </c>
      <c r="H288" s="144"/>
      <c r="I288" s="144"/>
      <c r="J288" s="144">
        <v>7</v>
      </c>
      <c r="K288" s="144">
        <v>15</v>
      </c>
      <c r="L288" s="144"/>
      <c r="M288" s="144"/>
      <c r="N288" s="144">
        <v>800</v>
      </c>
      <c r="O288" s="138"/>
      <c r="P288" s="138"/>
      <c r="Q288" s="138"/>
      <c r="R288" s="138"/>
      <c r="S288" s="138"/>
      <c r="T288" s="145">
        <v>2021</v>
      </c>
      <c r="U288" s="138"/>
      <c r="V288" s="138"/>
      <c r="W288" s="138"/>
      <c r="X288" s="138"/>
      <c r="Y288" s="138"/>
      <c r="Z288" s="138">
        <v>241</v>
      </c>
      <c r="AA288" s="138"/>
      <c r="AB288" s="138"/>
      <c r="AC288" s="138"/>
      <c r="AD288" s="138"/>
      <c r="AE288" s="138"/>
      <c r="AF288" s="138"/>
      <c r="AG288" s="138"/>
      <c r="AH288" s="138"/>
      <c r="AI288" s="138"/>
      <c r="AJ288" s="138"/>
      <c r="AK288" s="138"/>
      <c r="AL288" s="138"/>
      <c r="AM288" s="138"/>
      <c r="AN288" s="138"/>
      <c r="AO288" s="138"/>
      <c r="AP288" s="138"/>
      <c r="AQ288" s="138"/>
      <c r="AR288" s="138"/>
      <c r="AS288" s="138" t="s">
        <v>792</v>
      </c>
    </row>
    <row r="289" spans="1:45" ht="24" hidden="1" customHeight="1" x14ac:dyDescent="0.2">
      <c r="A289" s="208"/>
      <c r="B289" s="448"/>
      <c r="C289" s="750" t="s">
        <v>2276</v>
      </c>
      <c r="D289" s="138"/>
      <c r="E289" s="149" t="s">
        <v>19792</v>
      </c>
      <c r="F289" s="144" t="s">
        <v>2276</v>
      </c>
      <c r="G289" s="144">
        <v>20550</v>
      </c>
      <c r="H289" s="144"/>
      <c r="I289" s="144"/>
      <c r="J289" s="144"/>
      <c r="K289" s="144"/>
      <c r="L289" s="144"/>
      <c r="M289" s="144"/>
      <c r="N289" s="144">
        <v>20425</v>
      </c>
      <c r="O289" s="138"/>
      <c r="P289" s="138"/>
      <c r="Q289" s="138"/>
      <c r="R289" s="138"/>
      <c r="S289" s="138"/>
      <c r="T289" s="145">
        <v>2021</v>
      </c>
      <c r="U289" s="138"/>
      <c r="V289" s="138"/>
      <c r="W289" s="138"/>
      <c r="X289" s="138"/>
      <c r="Y289" s="138"/>
      <c r="Z289" s="138">
        <v>2071</v>
      </c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  <c r="AK289" s="138"/>
      <c r="AL289" s="138"/>
      <c r="AM289" s="138"/>
      <c r="AN289" s="138"/>
      <c r="AO289" s="138"/>
      <c r="AP289" s="138"/>
      <c r="AQ289" s="138"/>
      <c r="AR289" s="138"/>
      <c r="AS289" s="138" t="s">
        <v>15507</v>
      </c>
    </row>
    <row r="290" spans="1:45" ht="24" hidden="1" customHeight="1" x14ac:dyDescent="0.2">
      <c r="A290" s="208"/>
      <c r="B290" s="448"/>
      <c r="C290" s="750" t="s">
        <v>2139</v>
      </c>
      <c r="D290" s="138"/>
      <c r="E290" s="149" t="s">
        <v>2592</v>
      </c>
      <c r="F290" s="144" t="s">
        <v>2144</v>
      </c>
      <c r="G290" s="144">
        <v>594</v>
      </c>
      <c r="H290" s="144"/>
      <c r="I290" s="144"/>
      <c r="J290" s="144"/>
      <c r="K290" s="144"/>
      <c r="L290" s="144"/>
      <c r="M290" s="144"/>
      <c r="N290" s="144">
        <v>594</v>
      </c>
      <c r="O290" s="138"/>
      <c r="P290" s="138"/>
      <c r="Q290" s="138"/>
      <c r="R290" s="138"/>
      <c r="S290" s="138"/>
      <c r="T290" s="145">
        <v>2010</v>
      </c>
      <c r="U290" s="138"/>
      <c r="V290" s="138"/>
      <c r="W290" s="138"/>
      <c r="X290" s="138"/>
      <c r="Y290" s="138"/>
      <c r="Z290" s="138"/>
      <c r="AA290" s="138"/>
      <c r="AB290" s="138"/>
      <c r="AC290" s="138"/>
      <c r="AD290" s="138"/>
      <c r="AE290" s="138"/>
      <c r="AF290" s="138"/>
      <c r="AG290" s="138"/>
      <c r="AH290" s="138"/>
      <c r="AI290" s="138"/>
      <c r="AJ290" s="138"/>
      <c r="AK290" s="138"/>
      <c r="AL290" s="138"/>
      <c r="AM290" s="138"/>
      <c r="AN290" s="138"/>
      <c r="AO290" s="138"/>
      <c r="AP290" s="138"/>
      <c r="AQ290" s="138"/>
      <c r="AR290" s="138"/>
      <c r="AS290" s="138" t="s">
        <v>1585</v>
      </c>
    </row>
    <row r="291" spans="1:45" ht="24" hidden="1" customHeight="1" x14ac:dyDescent="0.2">
      <c r="A291" s="208"/>
      <c r="B291" s="448"/>
      <c r="C291" s="750" t="s">
        <v>2139</v>
      </c>
      <c r="D291" s="138"/>
      <c r="E291" s="149" t="s">
        <v>2593</v>
      </c>
      <c r="F291" s="144" t="s">
        <v>2144</v>
      </c>
      <c r="G291" s="144">
        <v>23400</v>
      </c>
      <c r="H291" s="144"/>
      <c r="I291" s="144"/>
      <c r="J291" s="144"/>
      <c r="K291" s="144"/>
      <c r="L291" s="144"/>
      <c r="M291" s="144"/>
      <c r="N291" s="144">
        <v>8860</v>
      </c>
      <c r="O291" s="138"/>
      <c r="P291" s="138"/>
      <c r="Q291" s="138"/>
      <c r="R291" s="138"/>
      <c r="S291" s="138"/>
      <c r="T291" s="145">
        <v>2013</v>
      </c>
      <c r="U291" s="138"/>
      <c r="V291" s="138"/>
      <c r="W291" s="138"/>
      <c r="X291" s="138"/>
      <c r="Y291" s="138"/>
      <c r="Z291" s="138">
        <v>290</v>
      </c>
      <c r="AA291" s="138"/>
      <c r="AB291" s="138"/>
      <c r="AC291" s="138"/>
      <c r="AD291" s="138"/>
      <c r="AE291" s="138"/>
      <c r="AF291" s="138"/>
      <c r="AG291" s="138"/>
      <c r="AH291" s="138"/>
      <c r="AI291" s="138"/>
      <c r="AJ291" s="138"/>
      <c r="AK291" s="138"/>
      <c r="AL291" s="138"/>
      <c r="AM291" s="138"/>
      <c r="AN291" s="138"/>
      <c r="AO291" s="138"/>
      <c r="AP291" s="138"/>
      <c r="AQ291" s="138"/>
      <c r="AR291" s="138"/>
      <c r="AS291" s="138" t="s">
        <v>2146</v>
      </c>
    </row>
    <row r="292" spans="1:45" ht="24" hidden="1" customHeight="1" x14ac:dyDescent="0.2">
      <c r="A292" s="208"/>
      <c r="B292" s="448"/>
      <c r="C292" s="750" t="s">
        <v>2139</v>
      </c>
      <c r="D292" s="144"/>
      <c r="E292" s="144" t="s">
        <v>19793</v>
      </c>
      <c r="F292" s="144" t="s">
        <v>16797</v>
      </c>
      <c r="G292" s="144">
        <v>1650</v>
      </c>
      <c r="H292" s="144"/>
      <c r="I292" s="144"/>
      <c r="J292" s="144">
        <v>30</v>
      </c>
      <c r="K292" s="144">
        <v>48</v>
      </c>
      <c r="L292" s="144"/>
      <c r="M292" s="144"/>
      <c r="N292" s="144">
        <v>1440</v>
      </c>
      <c r="O292" s="144"/>
      <c r="P292" s="144"/>
      <c r="Q292" s="148"/>
      <c r="R292" s="148"/>
      <c r="S292" s="232"/>
      <c r="T292" s="145">
        <v>2015</v>
      </c>
      <c r="U292" s="148"/>
      <c r="V292" s="148"/>
      <c r="W292" s="148"/>
      <c r="X292" s="148"/>
      <c r="Y292" s="148"/>
      <c r="Z292" s="165"/>
      <c r="AA292" s="144"/>
      <c r="AB292" s="144"/>
      <c r="AC292" s="144"/>
      <c r="AD292" s="144"/>
      <c r="AE292" s="144"/>
      <c r="AF292" s="144"/>
      <c r="AG292" s="144"/>
      <c r="AH292" s="144"/>
      <c r="AI292" s="144"/>
      <c r="AJ292" s="144"/>
      <c r="AK292" s="144"/>
      <c r="AL292" s="144"/>
      <c r="AM292" s="144"/>
      <c r="AN292" s="144"/>
      <c r="AO292" s="144"/>
      <c r="AP292" s="144"/>
      <c r="AQ292" s="144"/>
      <c r="AR292" s="144"/>
      <c r="AS292" s="144" t="s">
        <v>2147</v>
      </c>
    </row>
    <row r="293" spans="1:45" ht="24" hidden="1" customHeight="1" x14ac:dyDescent="0.2">
      <c r="A293" s="208"/>
      <c r="B293" s="448"/>
      <c r="C293" s="750" t="s">
        <v>2139</v>
      </c>
      <c r="D293" s="144"/>
      <c r="E293" s="144" t="s">
        <v>2148</v>
      </c>
      <c r="F293" s="144" t="s">
        <v>16797</v>
      </c>
      <c r="G293" s="144">
        <v>729</v>
      </c>
      <c r="H293" s="144"/>
      <c r="I293" s="144"/>
      <c r="J293" s="144">
        <v>24</v>
      </c>
      <c r="K293" s="144">
        <v>26</v>
      </c>
      <c r="L293" s="144"/>
      <c r="M293" s="144"/>
      <c r="N293" s="144">
        <v>624</v>
      </c>
      <c r="O293" s="144"/>
      <c r="P293" s="144"/>
      <c r="Q293" s="148"/>
      <c r="R293" s="148"/>
      <c r="S293" s="232"/>
      <c r="T293" s="145">
        <v>2015</v>
      </c>
      <c r="U293" s="148"/>
      <c r="V293" s="148"/>
      <c r="W293" s="148"/>
      <c r="X293" s="148"/>
      <c r="Y293" s="148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  <c r="AJ293" s="144"/>
      <c r="AK293" s="144"/>
      <c r="AL293" s="144"/>
      <c r="AM293" s="144"/>
      <c r="AN293" s="144"/>
      <c r="AO293" s="144"/>
      <c r="AP293" s="144"/>
      <c r="AQ293" s="144"/>
      <c r="AR293" s="144"/>
      <c r="AS293" s="144" t="s">
        <v>2149</v>
      </c>
    </row>
    <row r="294" spans="1:45" ht="24" hidden="1" customHeight="1" x14ac:dyDescent="0.2">
      <c r="A294" s="208"/>
      <c r="B294" s="448"/>
      <c r="C294" s="750" t="s">
        <v>2139</v>
      </c>
      <c r="D294" s="138"/>
      <c r="E294" s="149" t="s">
        <v>2150</v>
      </c>
      <c r="F294" s="144" t="s">
        <v>16797</v>
      </c>
      <c r="G294" s="144">
        <v>656</v>
      </c>
      <c r="H294" s="144"/>
      <c r="I294" s="144"/>
      <c r="J294" s="144">
        <v>24</v>
      </c>
      <c r="K294" s="144">
        <v>16</v>
      </c>
      <c r="L294" s="144"/>
      <c r="M294" s="144"/>
      <c r="N294" s="144">
        <v>384</v>
      </c>
      <c r="O294" s="138"/>
      <c r="P294" s="138"/>
      <c r="Q294" s="138"/>
      <c r="R294" s="138"/>
      <c r="S294" s="138"/>
      <c r="T294" s="145">
        <v>2015</v>
      </c>
      <c r="U294" s="138"/>
      <c r="V294" s="138"/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/>
      <c r="AG294" s="138"/>
      <c r="AH294" s="138"/>
      <c r="AI294" s="138"/>
      <c r="AJ294" s="138"/>
      <c r="AK294" s="138"/>
      <c r="AL294" s="138"/>
      <c r="AM294" s="138"/>
      <c r="AN294" s="138"/>
      <c r="AO294" s="138"/>
      <c r="AP294" s="138"/>
      <c r="AQ294" s="138"/>
      <c r="AR294" s="138"/>
      <c r="AS294" s="138" t="s">
        <v>2149</v>
      </c>
    </row>
    <row r="295" spans="1:45" ht="24" hidden="1" customHeight="1" x14ac:dyDescent="0.2">
      <c r="A295" s="208"/>
      <c r="B295" s="448"/>
      <c r="C295" s="750" t="s">
        <v>2139</v>
      </c>
      <c r="D295" s="138"/>
      <c r="E295" s="149" t="s">
        <v>2594</v>
      </c>
      <c r="F295" s="144" t="s">
        <v>9284</v>
      </c>
      <c r="G295" s="144">
        <v>22500</v>
      </c>
      <c r="H295" s="144"/>
      <c r="I295" s="144"/>
      <c r="J295" s="144">
        <v>25</v>
      </c>
      <c r="K295" s="144">
        <v>900</v>
      </c>
      <c r="L295" s="144"/>
      <c r="M295" s="144"/>
      <c r="N295" s="144">
        <v>22500</v>
      </c>
      <c r="O295" s="138"/>
      <c r="P295" s="138"/>
      <c r="Q295" s="138"/>
      <c r="R295" s="138"/>
      <c r="S295" s="138"/>
      <c r="T295" s="145">
        <v>2012</v>
      </c>
      <c r="U295" s="138"/>
      <c r="V295" s="138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38"/>
      <c r="AK295" s="138"/>
      <c r="AL295" s="138"/>
      <c r="AM295" s="138"/>
      <c r="AN295" s="138"/>
      <c r="AO295" s="138"/>
      <c r="AP295" s="138"/>
      <c r="AQ295" s="138"/>
      <c r="AR295" s="138"/>
      <c r="AS295" s="138"/>
    </row>
    <row r="296" spans="1:45" ht="24" hidden="1" customHeight="1" x14ac:dyDescent="0.2">
      <c r="A296" s="208"/>
      <c r="B296" s="448"/>
      <c r="C296" s="750" t="s">
        <v>2139</v>
      </c>
      <c r="D296" s="144"/>
      <c r="E296" s="144" t="s">
        <v>13915</v>
      </c>
      <c r="F296" s="144" t="s">
        <v>9284</v>
      </c>
      <c r="G296" s="144">
        <v>27418</v>
      </c>
      <c r="H296" s="144"/>
      <c r="I296" s="144"/>
      <c r="J296" s="144"/>
      <c r="K296" s="144"/>
      <c r="L296" s="144"/>
      <c r="M296" s="144"/>
      <c r="N296" s="144">
        <v>27418</v>
      </c>
      <c r="O296" s="144"/>
      <c r="P296" s="144"/>
      <c r="Q296" s="148"/>
      <c r="R296" s="148"/>
      <c r="S296" s="232"/>
      <c r="T296" s="145">
        <v>2010</v>
      </c>
      <c r="U296" s="148"/>
      <c r="V296" s="148"/>
      <c r="W296" s="148"/>
      <c r="X296" s="148"/>
      <c r="Y296" s="148"/>
      <c r="Z296" s="144"/>
      <c r="AA296" s="144"/>
      <c r="AB296" s="144"/>
      <c r="AC296" s="144"/>
      <c r="AD296" s="144"/>
      <c r="AE296" s="144"/>
      <c r="AF296" s="144"/>
      <c r="AG296" s="144"/>
      <c r="AH296" s="144"/>
      <c r="AI296" s="144"/>
      <c r="AJ296" s="144"/>
      <c r="AK296" s="144"/>
      <c r="AL296" s="144"/>
      <c r="AM296" s="144"/>
      <c r="AN296" s="144"/>
      <c r="AO296" s="144"/>
      <c r="AP296" s="144"/>
      <c r="AQ296" s="144"/>
      <c r="AR296" s="144"/>
      <c r="AS296" s="144" t="s">
        <v>11728</v>
      </c>
    </row>
    <row r="297" spans="1:45" ht="24" hidden="1" customHeight="1" x14ac:dyDescent="0.2">
      <c r="A297" s="208"/>
      <c r="B297" s="448"/>
      <c r="C297" s="750" t="s">
        <v>2139</v>
      </c>
      <c r="D297" s="138"/>
      <c r="E297" s="149" t="s">
        <v>19794</v>
      </c>
      <c r="F297" s="144" t="s">
        <v>9284</v>
      </c>
      <c r="G297" s="144">
        <v>9900</v>
      </c>
      <c r="H297" s="144"/>
      <c r="I297" s="144"/>
      <c r="J297" s="144"/>
      <c r="K297" s="144"/>
      <c r="L297" s="144"/>
      <c r="M297" s="144"/>
      <c r="N297" s="144">
        <v>9900</v>
      </c>
      <c r="O297" s="138"/>
      <c r="P297" s="138"/>
      <c r="Q297" s="138"/>
      <c r="R297" s="138"/>
      <c r="S297" s="138"/>
      <c r="T297" s="145">
        <v>2010</v>
      </c>
      <c r="U297" s="138"/>
      <c r="V297" s="138"/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  <c r="AL297" s="138"/>
      <c r="AM297" s="138"/>
      <c r="AN297" s="138"/>
      <c r="AO297" s="138"/>
      <c r="AP297" s="138"/>
      <c r="AQ297" s="138"/>
      <c r="AR297" s="138"/>
      <c r="AS297" s="138" t="s">
        <v>8553</v>
      </c>
    </row>
    <row r="298" spans="1:45" ht="24" hidden="1" customHeight="1" x14ac:dyDescent="0.2">
      <c r="A298" s="208"/>
      <c r="B298" s="448"/>
      <c r="C298" s="750" t="s">
        <v>2139</v>
      </c>
      <c r="D298" s="138"/>
      <c r="E298" s="149" t="s">
        <v>13916</v>
      </c>
      <c r="F298" s="144" t="s">
        <v>9284</v>
      </c>
      <c r="G298" s="144">
        <v>9900</v>
      </c>
      <c r="H298" s="144"/>
      <c r="I298" s="144"/>
      <c r="J298" s="144"/>
      <c r="K298" s="144"/>
      <c r="L298" s="144"/>
      <c r="M298" s="144"/>
      <c r="N298" s="144">
        <v>9900</v>
      </c>
      <c r="O298" s="138"/>
      <c r="P298" s="138"/>
      <c r="Q298" s="138"/>
      <c r="R298" s="138"/>
      <c r="S298" s="138"/>
      <c r="T298" s="145">
        <v>2017</v>
      </c>
      <c r="U298" s="138"/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  <c r="AL298" s="138"/>
      <c r="AM298" s="138"/>
      <c r="AN298" s="138"/>
      <c r="AO298" s="138"/>
      <c r="AP298" s="138"/>
      <c r="AQ298" s="138"/>
      <c r="AR298" s="138"/>
      <c r="AS298" s="138" t="s">
        <v>8553</v>
      </c>
    </row>
    <row r="299" spans="1:45" ht="24" hidden="1" customHeight="1" x14ac:dyDescent="0.2">
      <c r="A299" s="208"/>
      <c r="B299" s="448"/>
      <c r="C299" s="750" t="s">
        <v>2139</v>
      </c>
      <c r="D299" s="144"/>
      <c r="E299" s="144" t="s">
        <v>19795</v>
      </c>
      <c r="F299" s="144" t="s">
        <v>9284</v>
      </c>
      <c r="G299" s="144">
        <v>19700</v>
      </c>
      <c r="H299" s="144"/>
      <c r="I299" s="144"/>
      <c r="J299" s="144"/>
      <c r="K299" s="144"/>
      <c r="L299" s="144"/>
      <c r="M299" s="144"/>
      <c r="N299" s="144">
        <v>19700</v>
      </c>
      <c r="O299" s="144"/>
      <c r="P299" s="144"/>
      <c r="Q299" s="148"/>
      <c r="R299" s="148"/>
      <c r="S299" s="232"/>
      <c r="T299" s="145">
        <v>2012</v>
      </c>
      <c r="U299" s="148"/>
      <c r="V299" s="148"/>
      <c r="W299" s="148"/>
      <c r="X299" s="148"/>
      <c r="Y299" s="148"/>
      <c r="Z299" s="165"/>
      <c r="AA299" s="144"/>
      <c r="AB299" s="144"/>
      <c r="AC299" s="144"/>
      <c r="AD299" s="144"/>
      <c r="AE299" s="144"/>
      <c r="AF299" s="144"/>
      <c r="AG299" s="144"/>
      <c r="AH299" s="144"/>
      <c r="AI299" s="144"/>
      <c r="AJ299" s="144"/>
      <c r="AK299" s="144"/>
      <c r="AL299" s="144"/>
      <c r="AM299" s="144"/>
      <c r="AN299" s="144"/>
      <c r="AO299" s="144"/>
      <c r="AP299" s="144"/>
      <c r="AQ299" s="144"/>
      <c r="AR299" s="144"/>
      <c r="AS299" s="144" t="s">
        <v>10483</v>
      </c>
    </row>
    <row r="300" spans="1:45" ht="24" hidden="1" customHeight="1" x14ac:dyDescent="0.2">
      <c r="A300" s="208"/>
      <c r="B300" s="448"/>
      <c r="C300" s="750" t="s">
        <v>2139</v>
      </c>
      <c r="D300" s="138"/>
      <c r="E300" s="149" t="s">
        <v>19796</v>
      </c>
      <c r="F300" s="144" t="s">
        <v>9284</v>
      </c>
      <c r="G300" s="144">
        <v>15000</v>
      </c>
      <c r="H300" s="144"/>
      <c r="I300" s="144"/>
      <c r="J300" s="144"/>
      <c r="K300" s="144"/>
      <c r="L300" s="144"/>
      <c r="M300" s="144"/>
      <c r="N300" s="144">
        <v>15000</v>
      </c>
      <c r="O300" s="138"/>
      <c r="P300" s="138"/>
      <c r="Q300" s="138"/>
      <c r="R300" s="138"/>
      <c r="S300" s="138"/>
      <c r="T300" s="145">
        <v>2017</v>
      </c>
      <c r="U300" s="138"/>
      <c r="V300" s="138"/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/>
      <c r="AG300" s="138"/>
      <c r="AH300" s="138"/>
      <c r="AI300" s="138"/>
      <c r="AJ300" s="138"/>
      <c r="AK300" s="138"/>
      <c r="AL300" s="138"/>
      <c r="AM300" s="138"/>
      <c r="AN300" s="138"/>
      <c r="AO300" s="138"/>
      <c r="AP300" s="138"/>
      <c r="AQ300" s="138"/>
      <c r="AR300" s="138"/>
      <c r="AS300" s="138" t="s">
        <v>8553</v>
      </c>
    </row>
    <row r="301" spans="1:45" ht="24" hidden="1" customHeight="1" x14ac:dyDescent="0.2">
      <c r="A301" s="208"/>
      <c r="B301" s="448"/>
      <c r="C301" s="750" t="s">
        <v>2139</v>
      </c>
      <c r="D301" s="138"/>
      <c r="E301" s="149" t="s">
        <v>13917</v>
      </c>
      <c r="F301" s="144" t="s">
        <v>9284</v>
      </c>
      <c r="G301" s="144">
        <v>29334</v>
      </c>
      <c r="H301" s="144"/>
      <c r="I301" s="144"/>
      <c r="J301" s="144"/>
      <c r="K301" s="144"/>
      <c r="L301" s="144"/>
      <c r="M301" s="144"/>
      <c r="N301" s="144">
        <v>29334</v>
      </c>
      <c r="O301" s="138"/>
      <c r="P301" s="138"/>
      <c r="Q301" s="138"/>
      <c r="R301" s="138"/>
      <c r="S301" s="138"/>
      <c r="T301" s="145">
        <v>2018</v>
      </c>
      <c r="U301" s="138"/>
      <c r="V301" s="138"/>
      <c r="W301" s="138"/>
      <c r="X301" s="138"/>
      <c r="Y301" s="138"/>
      <c r="Z301" s="138"/>
      <c r="AA301" s="138"/>
      <c r="AB301" s="138"/>
      <c r="AC301" s="138"/>
      <c r="AD301" s="138"/>
      <c r="AE301" s="138"/>
      <c r="AF301" s="138"/>
      <c r="AG301" s="138"/>
      <c r="AH301" s="138"/>
      <c r="AI301" s="138"/>
      <c r="AJ301" s="138"/>
      <c r="AK301" s="138"/>
      <c r="AL301" s="138"/>
      <c r="AM301" s="138"/>
      <c r="AN301" s="138"/>
      <c r="AO301" s="138"/>
      <c r="AP301" s="138"/>
      <c r="AQ301" s="138"/>
      <c r="AR301" s="138"/>
      <c r="AS301" s="138" t="s">
        <v>8553</v>
      </c>
    </row>
    <row r="302" spans="1:45" ht="24" hidden="1" customHeight="1" x14ac:dyDescent="0.2">
      <c r="A302" s="208"/>
      <c r="B302" s="448"/>
      <c r="C302" s="750" t="s">
        <v>2211</v>
      </c>
      <c r="D302" s="138"/>
      <c r="E302" s="149" t="s">
        <v>19797</v>
      </c>
      <c r="F302" s="144" t="s">
        <v>16798</v>
      </c>
      <c r="G302" s="144">
        <v>9116</v>
      </c>
      <c r="H302" s="144"/>
      <c r="I302" s="144"/>
      <c r="J302" s="144"/>
      <c r="K302" s="144"/>
      <c r="L302" s="144"/>
      <c r="M302" s="144"/>
      <c r="N302" s="144">
        <v>9116</v>
      </c>
      <c r="O302" s="138"/>
      <c r="P302" s="138"/>
      <c r="Q302" s="138"/>
      <c r="R302" s="138"/>
      <c r="S302" s="138"/>
      <c r="T302" s="145">
        <v>2021</v>
      </c>
      <c r="U302" s="138"/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  <c r="AK302" s="138"/>
      <c r="AL302" s="138"/>
      <c r="AM302" s="138"/>
      <c r="AN302" s="138"/>
      <c r="AO302" s="138"/>
      <c r="AP302" s="138"/>
      <c r="AQ302" s="138"/>
      <c r="AR302" s="138"/>
      <c r="AS302" s="138" t="s">
        <v>15455</v>
      </c>
    </row>
    <row r="303" spans="1:45" ht="24" hidden="1" customHeight="1" x14ac:dyDescent="0.2">
      <c r="A303" s="208"/>
      <c r="B303" s="448"/>
      <c r="C303" s="750" t="s">
        <v>2211</v>
      </c>
      <c r="D303" s="138"/>
      <c r="E303" s="149" t="s">
        <v>19798</v>
      </c>
      <c r="F303" s="144" t="s">
        <v>16798</v>
      </c>
      <c r="G303" s="144">
        <v>8999</v>
      </c>
      <c r="H303" s="144"/>
      <c r="I303" s="144"/>
      <c r="J303" s="144"/>
      <c r="K303" s="144"/>
      <c r="L303" s="144"/>
      <c r="M303" s="144"/>
      <c r="N303" s="144">
        <v>8999</v>
      </c>
      <c r="O303" s="138"/>
      <c r="P303" s="138"/>
      <c r="Q303" s="138"/>
      <c r="R303" s="138"/>
      <c r="S303" s="138"/>
      <c r="T303" s="145">
        <v>2021</v>
      </c>
      <c r="U303" s="138"/>
      <c r="V303" s="138"/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  <c r="AL303" s="138"/>
      <c r="AM303" s="138"/>
      <c r="AN303" s="138"/>
      <c r="AO303" s="138"/>
      <c r="AP303" s="138"/>
      <c r="AQ303" s="138"/>
      <c r="AR303" s="138"/>
      <c r="AS303" s="138" t="s">
        <v>15455</v>
      </c>
    </row>
    <row r="304" spans="1:45" ht="24" hidden="1" customHeight="1" x14ac:dyDescent="0.2">
      <c r="A304" s="208"/>
      <c r="B304" s="448"/>
      <c r="C304" s="750" t="s">
        <v>2211</v>
      </c>
      <c r="D304" s="138"/>
      <c r="E304" s="149" t="s">
        <v>19799</v>
      </c>
      <c r="F304" s="144" t="s">
        <v>16798</v>
      </c>
      <c r="G304" s="144">
        <v>21000</v>
      </c>
      <c r="H304" s="144"/>
      <c r="I304" s="144"/>
      <c r="J304" s="144"/>
      <c r="K304" s="144"/>
      <c r="L304" s="144"/>
      <c r="M304" s="144"/>
      <c r="N304" s="144">
        <v>21000</v>
      </c>
      <c r="O304" s="138"/>
      <c r="P304" s="138"/>
      <c r="Q304" s="138"/>
      <c r="R304" s="138"/>
      <c r="S304" s="138"/>
      <c r="T304" s="145">
        <v>2020</v>
      </c>
      <c r="U304" s="138"/>
      <c r="V304" s="138"/>
      <c r="W304" s="138"/>
      <c r="X304" s="138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  <c r="AK304" s="138"/>
      <c r="AL304" s="138"/>
      <c r="AM304" s="138"/>
      <c r="AN304" s="138"/>
      <c r="AO304" s="138"/>
      <c r="AP304" s="138"/>
      <c r="AQ304" s="138"/>
      <c r="AR304" s="138"/>
      <c r="AS304" s="138" t="s">
        <v>15465</v>
      </c>
    </row>
    <row r="305" spans="1:45" ht="24" hidden="1" customHeight="1" x14ac:dyDescent="0.2">
      <c r="A305" s="208"/>
      <c r="B305" s="448"/>
      <c r="C305" s="750" t="s">
        <v>2211</v>
      </c>
      <c r="D305" s="138"/>
      <c r="E305" s="149" t="s">
        <v>19800</v>
      </c>
      <c r="F305" s="144" t="s">
        <v>16799</v>
      </c>
      <c r="G305" s="144">
        <v>9650</v>
      </c>
      <c r="H305" s="144"/>
      <c r="I305" s="144"/>
      <c r="J305" s="144"/>
      <c r="K305" s="144"/>
      <c r="L305" s="144"/>
      <c r="M305" s="144"/>
      <c r="N305" s="144">
        <v>9650</v>
      </c>
      <c r="O305" s="138"/>
      <c r="P305" s="138"/>
      <c r="Q305" s="138"/>
      <c r="R305" s="138"/>
      <c r="S305" s="138"/>
      <c r="T305" s="145">
        <v>2021</v>
      </c>
      <c r="U305" s="138"/>
      <c r="V305" s="138"/>
      <c r="W305" s="138"/>
      <c r="X305" s="138"/>
      <c r="Y305" s="138"/>
      <c r="Z305" s="138"/>
      <c r="AA305" s="138"/>
      <c r="AB305" s="138"/>
      <c r="AC305" s="138"/>
      <c r="AD305" s="138"/>
      <c r="AE305" s="138"/>
      <c r="AF305" s="138"/>
      <c r="AG305" s="138"/>
      <c r="AH305" s="138"/>
      <c r="AI305" s="138"/>
      <c r="AJ305" s="138"/>
      <c r="AK305" s="138"/>
      <c r="AL305" s="138"/>
      <c r="AM305" s="138"/>
      <c r="AN305" s="138"/>
      <c r="AO305" s="138"/>
      <c r="AP305" s="138"/>
      <c r="AQ305" s="138"/>
      <c r="AR305" s="138"/>
      <c r="AS305" s="138" t="s">
        <v>15455</v>
      </c>
    </row>
    <row r="306" spans="1:45" ht="24" hidden="1" customHeight="1" x14ac:dyDescent="0.2">
      <c r="A306" s="208"/>
      <c r="B306" s="1323"/>
      <c r="C306" s="750" t="s">
        <v>2139</v>
      </c>
      <c r="D306" s="138"/>
      <c r="E306" s="149" t="s">
        <v>19801</v>
      </c>
      <c r="F306" s="144" t="s">
        <v>9284</v>
      </c>
      <c r="G306" s="144">
        <v>49380</v>
      </c>
      <c r="H306" s="144"/>
      <c r="I306" s="144"/>
      <c r="J306" s="144">
        <v>43</v>
      </c>
      <c r="K306" s="144">
        <v>26</v>
      </c>
      <c r="L306" s="144"/>
      <c r="M306" s="144"/>
      <c r="N306" s="144">
        <v>1118</v>
      </c>
      <c r="O306" s="138"/>
      <c r="P306" s="138"/>
      <c r="Q306" s="138"/>
      <c r="R306" s="138"/>
      <c r="S306" s="138"/>
      <c r="T306" s="145">
        <v>2010</v>
      </c>
      <c r="U306" s="138"/>
      <c r="V306" s="138"/>
      <c r="W306" s="138"/>
      <c r="X306" s="138"/>
      <c r="Y306" s="138"/>
      <c r="Z306" s="138"/>
      <c r="AA306" s="138"/>
      <c r="AB306" s="138"/>
      <c r="AC306" s="138"/>
      <c r="AD306" s="138"/>
      <c r="AE306" s="138"/>
      <c r="AF306" s="138"/>
      <c r="AG306" s="138"/>
      <c r="AH306" s="138"/>
      <c r="AI306" s="138"/>
      <c r="AJ306" s="138"/>
      <c r="AK306" s="138"/>
      <c r="AL306" s="138"/>
      <c r="AM306" s="138"/>
      <c r="AN306" s="138"/>
      <c r="AO306" s="138"/>
      <c r="AP306" s="138"/>
      <c r="AQ306" s="138"/>
      <c r="AR306" s="138"/>
      <c r="AS306" s="138" t="s">
        <v>11780</v>
      </c>
    </row>
    <row r="307" spans="1:45" s="1419" customFormat="1" ht="24" hidden="1" customHeight="1" x14ac:dyDescent="0.2">
      <c r="A307" s="1418"/>
      <c r="B307" s="1362" t="s">
        <v>16801</v>
      </c>
      <c r="C307" s="1172" t="s">
        <v>663</v>
      </c>
      <c r="D307" s="241"/>
      <c r="E307" s="545">
        <f>COUNTA(E308:E370)</f>
        <v>63</v>
      </c>
      <c r="F307" s="241"/>
      <c r="G307" s="241">
        <f>SUM(G308:G370)</f>
        <v>1493601.6</v>
      </c>
      <c r="H307" s="241">
        <f>SUM(H308:H370)</f>
        <v>27211.88</v>
      </c>
      <c r="I307" s="241">
        <f>SUM(I308:I370)</f>
        <v>49027.88</v>
      </c>
      <c r="J307" s="241"/>
      <c r="K307" s="241"/>
      <c r="L307" s="241"/>
      <c r="M307" s="241"/>
      <c r="N307" s="241"/>
      <c r="O307" s="241"/>
      <c r="P307" s="241"/>
      <c r="Q307" s="240"/>
      <c r="R307" s="240"/>
      <c r="S307" s="231"/>
      <c r="T307" s="145"/>
      <c r="U307" s="240"/>
      <c r="V307" s="240"/>
      <c r="W307" s="240"/>
      <c r="X307" s="240"/>
      <c r="Y307" s="240"/>
      <c r="Z307" s="1083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</row>
    <row r="308" spans="1:45" s="1399" customFormat="1" ht="24" hidden="1" customHeight="1" x14ac:dyDescent="0.2">
      <c r="A308" s="208"/>
      <c r="B308" s="448"/>
      <c r="C308" s="750" t="s">
        <v>670</v>
      </c>
      <c r="D308" s="144"/>
      <c r="E308" s="144" t="s">
        <v>19802</v>
      </c>
      <c r="F308" s="144" t="s">
        <v>670</v>
      </c>
      <c r="G308" s="144">
        <v>3144</v>
      </c>
      <c r="H308" s="144"/>
      <c r="I308" s="144"/>
      <c r="J308" s="144"/>
      <c r="K308" s="144"/>
      <c r="L308" s="144"/>
      <c r="M308" s="144"/>
      <c r="N308" s="144"/>
      <c r="O308" s="144"/>
      <c r="P308" s="144"/>
      <c r="Q308" s="148"/>
      <c r="R308" s="148"/>
      <c r="S308" s="232"/>
      <c r="T308" s="145">
        <v>2016</v>
      </c>
      <c r="U308" s="148"/>
      <c r="V308" s="148"/>
      <c r="W308" s="148"/>
      <c r="X308" s="148"/>
      <c r="Y308" s="148"/>
      <c r="Z308" s="165"/>
      <c r="AA308" s="144"/>
      <c r="AB308" s="144"/>
      <c r="AC308" s="144"/>
      <c r="AD308" s="144"/>
      <c r="AE308" s="144"/>
      <c r="AF308" s="144"/>
      <c r="AG308" s="144"/>
      <c r="AH308" s="144"/>
      <c r="AI308" s="144"/>
      <c r="AJ308" s="144"/>
      <c r="AK308" s="144"/>
      <c r="AL308" s="144"/>
      <c r="AM308" s="144"/>
      <c r="AN308" s="144"/>
      <c r="AO308" s="144"/>
      <c r="AP308" s="144"/>
      <c r="AQ308" s="144"/>
      <c r="AR308" s="144"/>
      <c r="AS308" s="144"/>
    </row>
    <row r="309" spans="1:45" s="1399" customFormat="1" ht="24" hidden="1" customHeight="1" x14ac:dyDescent="0.2">
      <c r="A309" s="208"/>
      <c r="B309" s="448"/>
      <c r="C309" s="750" t="s">
        <v>863</v>
      </c>
      <c r="D309" s="144"/>
      <c r="E309" s="144" t="s">
        <v>19803</v>
      </c>
      <c r="F309" s="144" t="s">
        <v>863</v>
      </c>
      <c r="G309" s="144">
        <v>900</v>
      </c>
      <c r="H309" s="144"/>
      <c r="I309" s="144"/>
      <c r="J309" s="144">
        <v>20</v>
      </c>
      <c r="K309" s="144">
        <v>40</v>
      </c>
      <c r="L309" s="144"/>
      <c r="M309" s="144"/>
      <c r="N309" s="144">
        <v>800</v>
      </c>
      <c r="O309" s="144"/>
      <c r="P309" s="144"/>
      <c r="Q309" s="148"/>
      <c r="R309" s="148"/>
      <c r="S309" s="232"/>
      <c r="T309" s="145">
        <v>2009</v>
      </c>
      <c r="U309" s="148"/>
      <c r="V309" s="148"/>
      <c r="W309" s="148"/>
      <c r="X309" s="148"/>
      <c r="Y309" s="148"/>
      <c r="Z309" s="165">
        <v>150</v>
      </c>
      <c r="AA309" s="144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44"/>
      <c r="AP309" s="144"/>
      <c r="AQ309" s="144"/>
      <c r="AR309" s="144"/>
      <c r="AS309" s="144"/>
    </row>
    <row r="310" spans="1:45" s="1399" customFormat="1" ht="24" hidden="1" customHeight="1" x14ac:dyDescent="0.2">
      <c r="A310" s="208"/>
      <c r="B310" s="448"/>
      <c r="C310" s="750" t="s">
        <v>12012</v>
      </c>
      <c r="D310" s="144"/>
      <c r="E310" s="144" t="s">
        <v>19804</v>
      </c>
      <c r="F310" s="144" t="s">
        <v>12012</v>
      </c>
      <c r="G310" s="144">
        <v>1025</v>
      </c>
      <c r="H310" s="144"/>
      <c r="I310" s="144"/>
      <c r="J310" s="144"/>
      <c r="K310" s="301"/>
      <c r="L310" s="301"/>
      <c r="M310" s="301"/>
      <c r="N310" s="301"/>
      <c r="O310" s="301"/>
      <c r="P310" s="301"/>
      <c r="Q310" s="301"/>
      <c r="R310" s="301"/>
      <c r="S310" s="301"/>
      <c r="T310" s="145">
        <v>2013</v>
      </c>
      <c r="U310" s="301"/>
      <c r="V310" s="301"/>
      <c r="W310" s="301"/>
      <c r="X310" s="301"/>
      <c r="Y310" s="301"/>
      <c r="Z310" s="301"/>
      <c r="AA310" s="301"/>
      <c r="AB310" s="301"/>
      <c r="AC310" s="301"/>
      <c r="AD310" s="301"/>
      <c r="AE310" s="301"/>
      <c r="AF310" s="301"/>
      <c r="AG310" s="301"/>
      <c r="AH310" s="301"/>
      <c r="AI310" s="301"/>
      <c r="AJ310" s="301"/>
      <c r="AK310" s="301"/>
      <c r="AL310" s="301"/>
      <c r="AM310" s="301"/>
      <c r="AN310" s="301"/>
      <c r="AO310" s="301"/>
      <c r="AP310" s="301"/>
      <c r="AQ310" s="301"/>
      <c r="AR310" s="301"/>
      <c r="AS310" s="144"/>
    </row>
    <row r="311" spans="1:45" s="1399" customFormat="1" ht="24" hidden="1" customHeight="1" x14ac:dyDescent="0.2">
      <c r="A311" s="208"/>
      <c r="B311" s="448"/>
      <c r="C311" s="750" t="s">
        <v>12012</v>
      </c>
      <c r="D311" s="144"/>
      <c r="E311" s="144" t="s">
        <v>19805</v>
      </c>
      <c r="F311" s="144" t="s">
        <v>12012</v>
      </c>
      <c r="G311" s="144">
        <v>911</v>
      </c>
      <c r="H311" s="144"/>
      <c r="I311" s="144"/>
      <c r="J311" s="144"/>
      <c r="K311" s="301"/>
      <c r="L311" s="301"/>
      <c r="M311" s="301"/>
      <c r="N311" s="301"/>
      <c r="O311" s="301"/>
      <c r="P311" s="301"/>
      <c r="Q311" s="301"/>
      <c r="R311" s="301"/>
      <c r="S311" s="301"/>
      <c r="T311" s="145">
        <v>2005</v>
      </c>
      <c r="U311" s="301"/>
      <c r="V311" s="301"/>
      <c r="W311" s="301"/>
      <c r="X311" s="301"/>
      <c r="Y311" s="301"/>
      <c r="Z311" s="301"/>
      <c r="AA311" s="301"/>
      <c r="AB311" s="301"/>
      <c r="AC311" s="301"/>
      <c r="AD311" s="301"/>
      <c r="AE311" s="301"/>
      <c r="AF311" s="301"/>
      <c r="AG311" s="301"/>
      <c r="AH311" s="301"/>
      <c r="AI311" s="301"/>
      <c r="AJ311" s="301"/>
      <c r="AK311" s="301"/>
      <c r="AL311" s="301"/>
      <c r="AM311" s="301"/>
      <c r="AN311" s="301"/>
      <c r="AO311" s="301"/>
      <c r="AP311" s="301"/>
      <c r="AQ311" s="301"/>
      <c r="AR311" s="301"/>
      <c r="AS311" s="144"/>
    </row>
    <row r="312" spans="1:45" s="1399" customFormat="1" ht="24" hidden="1" customHeight="1" x14ac:dyDescent="0.2">
      <c r="A312" s="208"/>
      <c r="B312" s="448"/>
      <c r="C312" s="750" t="s">
        <v>12012</v>
      </c>
      <c r="D312" s="144"/>
      <c r="E312" s="144" t="s">
        <v>19806</v>
      </c>
      <c r="F312" s="144" t="s">
        <v>12012</v>
      </c>
      <c r="G312" s="144">
        <v>1307</v>
      </c>
      <c r="H312" s="304"/>
      <c r="I312" s="304"/>
      <c r="J312" s="304"/>
      <c r="K312" s="301"/>
      <c r="L312" s="301"/>
      <c r="M312" s="301"/>
      <c r="N312" s="301"/>
      <c r="O312" s="301"/>
      <c r="P312" s="301"/>
      <c r="Q312" s="301"/>
      <c r="R312" s="301"/>
      <c r="S312" s="301"/>
      <c r="T312" s="145">
        <v>2016</v>
      </c>
      <c r="U312" s="301"/>
      <c r="V312" s="301"/>
      <c r="W312" s="301"/>
      <c r="X312" s="301"/>
      <c r="Y312" s="301"/>
      <c r="Z312" s="301"/>
      <c r="AA312" s="301"/>
      <c r="AB312" s="301"/>
      <c r="AC312" s="301"/>
      <c r="AD312" s="301"/>
      <c r="AE312" s="301"/>
      <c r="AF312" s="301"/>
      <c r="AG312" s="301"/>
      <c r="AH312" s="301"/>
      <c r="AI312" s="301"/>
      <c r="AJ312" s="301"/>
      <c r="AK312" s="301"/>
      <c r="AL312" s="301"/>
      <c r="AM312" s="301"/>
      <c r="AN312" s="301"/>
      <c r="AO312" s="301"/>
      <c r="AP312" s="301"/>
      <c r="AQ312" s="301"/>
      <c r="AR312" s="301"/>
      <c r="AS312" s="144"/>
    </row>
    <row r="313" spans="1:45" s="1399" customFormat="1" ht="24" hidden="1" customHeight="1" x14ac:dyDescent="0.2">
      <c r="A313" s="208"/>
      <c r="B313" s="448"/>
      <c r="C313" s="750" t="s">
        <v>12012</v>
      </c>
      <c r="D313" s="144"/>
      <c r="E313" s="144" t="s">
        <v>19807</v>
      </c>
      <c r="F313" s="144" t="s">
        <v>12012</v>
      </c>
      <c r="G313" s="144">
        <v>917</v>
      </c>
      <c r="H313" s="144"/>
      <c r="I313" s="144"/>
      <c r="J313" s="144"/>
      <c r="K313" s="301"/>
      <c r="L313" s="301"/>
      <c r="M313" s="301"/>
      <c r="N313" s="301"/>
      <c r="O313" s="301"/>
      <c r="P313" s="301"/>
      <c r="Q313" s="301"/>
      <c r="R313" s="301"/>
      <c r="S313" s="301"/>
      <c r="T313" s="145">
        <v>2004</v>
      </c>
      <c r="U313" s="301"/>
      <c r="V313" s="301"/>
      <c r="W313" s="301"/>
      <c r="X313" s="301"/>
      <c r="Y313" s="301"/>
      <c r="Z313" s="301"/>
      <c r="AA313" s="301"/>
      <c r="AB313" s="301"/>
      <c r="AC313" s="301"/>
      <c r="AD313" s="301"/>
      <c r="AE313" s="301"/>
      <c r="AF313" s="301"/>
      <c r="AG313" s="301"/>
      <c r="AH313" s="301"/>
      <c r="AI313" s="301"/>
      <c r="AJ313" s="301"/>
      <c r="AK313" s="301"/>
      <c r="AL313" s="301"/>
      <c r="AM313" s="301"/>
      <c r="AN313" s="301"/>
      <c r="AO313" s="301"/>
      <c r="AP313" s="301"/>
      <c r="AQ313" s="301"/>
      <c r="AR313" s="301"/>
      <c r="AS313" s="144"/>
    </row>
    <row r="314" spans="1:45" s="1399" customFormat="1" ht="24" hidden="1" customHeight="1" x14ac:dyDescent="0.2">
      <c r="A314" s="208"/>
      <c r="B314" s="448"/>
      <c r="C314" s="750" t="s">
        <v>12012</v>
      </c>
      <c r="D314" s="144"/>
      <c r="E314" s="144" t="s">
        <v>19808</v>
      </c>
      <c r="F314" s="144" t="s">
        <v>12012</v>
      </c>
      <c r="G314" s="144">
        <v>781</v>
      </c>
      <c r="H314" s="144"/>
      <c r="I314" s="144"/>
      <c r="J314" s="144"/>
      <c r="K314" s="301"/>
      <c r="L314" s="301"/>
      <c r="M314" s="301"/>
      <c r="N314" s="301"/>
      <c r="O314" s="301"/>
      <c r="P314" s="301"/>
      <c r="Q314" s="301"/>
      <c r="R314" s="301"/>
      <c r="S314" s="301"/>
      <c r="T314" s="145">
        <v>2005</v>
      </c>
      <c r="U314" s="301"/>
      <c r="V314" s="301"/>
      <c r="W314" s="301"/>
      <c r="X314" s="301"/>
      <c r="Y314" s="301"/>
      <c r="Z314" s="301"/>
      <c r="AA314" s="301"/>
      <c r="AB314" s="301"/>
      <c r="AC314" s="301"/>
      <c r="AD314" s="301"/>
      <c r="AE314" s="301"/>
      <c r="AF314" s="301"/>
      <c r="AG314" s="301"/>
      <c r="AH314" s="301"/>
      <c r="AI314" s="301"/>
      <c r="AJ314" s="301"/>
      <c r="AK314" s="301"/>
      <c r="AL314" s="301"/>
      <c r="AM314" s="301"/>
      <c r="AN314" s="301"/>
      <c r="AO314" s="301"/>
      <c r="AP314" s="301"/>
      <c r="AQ314" s="301"/>
      <c r="AR314" s="301"/>
      <c r="AS314" s="144"/>
    </row>
    <row r="315" spans="1:45" s="1399" customFormat="1" ht="24" hidden="1" customHeight="1" x14ac:dyDescent="0.2">
      <c r="A315" s="208"/>
      <c r="B315" s="448"/>
      <c r="C315" s="750" t="s">
        <v>12012</v>
      </c>
      <c r="D315" s="144"/>
      <c r="E315" s="144" t="s">
        <v>19809</v>
      </c>
      <c r="F315" s="144" t="s">
        <v>12012</v>
      </c>
      <c r="G315" s="144">
        <v>1135</v>
      </c>
      <c r="H315" s="144"/>
      <c r="I315" s="144"/>
      <c r="J315" s="144"/>
      <c r="K315" s="301"/>
      <c r="L315" s="301"/>
      <c r="M315" s="301"/>
      <c r="N315" s="301"/>
      <c r="O315" s="301"/>
      <c r="P315" s="301"/>
      <c r="Q315" s="301"/>
      <c r="R315" s="301"/>
      <c r="S315" s="301"/>
      <c r="T315" s="145">
        <v>2007</v>
      </c>
      <c r="U315" s="301"/>
      <c r="V315" s="301"/>
      <c r="W315" s="301"/>
      <c r="X315" s="301"/>
      <c r="Y315" s="301"/>
      <c r="Z315" s="301"/>
      <c r="AA315" s="301"/>
      <c r="AB315" s="301"/>
      <c r="AC315" s="301"/>
      <c r="AD315" s="301"/>
      <c r="AE315" s="301"/>
      <c r="AF315" s="301"/>
      <c r="AG315" s="301"/>
      <c r="AH315" s="301"/>
      <c r="AI315" s="301"/>
      <c r="AJ315" s="301"/>
      <c r="AK315" s="301"/>
      <c r="AL315" s="301"/>
      <c r="AM315" s="301"/>
      <c r="AN315" s="301"/>
      <c r="AO315" s="301"/>
      <c r="AP315" s="301"/>
      <c r="AQ315" s="301"/>
      <c r="AR315" s="301"/>
      <c r="AS315" s="144"/>
    </row>
    <row r="316" spans="1:45" s="1399" customFormat="1" ht="24" hidden="1" customHeight="1" x14ac:dyDescent="0.2">
      <c r="A316" s="208"/>
      <c r="B316" s="448"/>
      <c r="C316" s="750" t="s">
        <v>12012</v>
      </c>
      <c r="D316" s="144"/>
      <c r="E316" s="144" t="s">
        <v>19810</v>
      </c>
      <c r="F316" s="144" t="s">
        <v>12012</v>
      </c>
      <c r="G316" s="144">
        <v>425</v>
      </c>
      <c r="H316" s="144"/>
      <c r="I316" s="144"/>
      <c r="J316" s="144"/>
      <c r="K316" s="301"/>
      <c r="L316" s="301"/>
      <c r="M316" s="301"/>
      <c r="N316" s="301"/>
      <c r="O316" s="301"/>
      <c r="P316" s="301"/>
      <c r="Q316" s="301"/>
      <c r="R316" s="301"/>
      <c r="S316" s="301"/>
      <c r="T316" s="145">
        <v>2020</v>
      </c>
      <c r="U316" s="301"/>
      <c r="V316" s="301"/>
      <c r="W316" s="301"/>
      <c r="X316" s="301"/>
      <c r="Y316" s="301"/>
      <c r="Z316" s="301"/>
      <c r="AA316" s="301"/>
      <c r="AB316" s="301"/>
      <c r="AC316" s="301"/>
      <c r="AD316" s="301"/>
      <c r="AE316" s="301"/>
      <c r="AF316" s="301"/>
      <c r="AG316" s="301"/>
      <c r="AH316" s="301"/>
      <c r="AI316" s="301"/>
      <c r="AJ316" s="301"/>
      <c r="AK316" s="301"/>
      <c r="AL316" s="301"/>
      <c r="AM316" s="301"/>
      <c r="AN316" s="301"/>
      <c r="AO316" s="301"/>
      <c r="AP316" s="301"/>
      <c r="AQ316" s="301"/>
      <c r="AR316" s="301"/>
      <c r="AS316" s="144"/>
    </row>
    <row r="317" spans="1:45" s="1399" customFormat="1" ht="24" hidden="1" customHeight="1" x14ac:dyDescent="0.2">
      <c r="A317" s="208"/>
      <c r="B317" s="448"/>
      <c r="C317" s="750" t="s">
        <v>12012</v>
      </c>
      <c r="D317" s="144"/>
      <c r="E317" s="144" t="s">
        <v>19811</v>
      </c>
      <c r="F317" s="144" t="s">
        <v>12012</v>
      </c>
      <c r="G317" s="144">
        <v>437</v>
      </c>
      <c r="H317" s="304"/>
      <c r="I317" s="304"/>
      <c r="J317" s="144"/>
      <c r="K317" s="301"/>
      <c r="L317" s="301"/>
      <c r="M317" s="301"/>
      <c r="N317" s="301"/>
      <c r="O317" s="301"/>
      <c r="P317" s="301"/>
      <c r="Q317" s="301"/>
      <c r="R317" s="301"/>
      <c r="S317" s="301"/>
      <c r="T317" s="145">
        <v>2009</v>
      </c>
      <c r="U317" s="301"/>
      <c r="V317" s="301"/>
      <c r="W317" s="301"/>
      <c r="X317" s="301"/>
      <c r="Y317" s="301"/>
      <c r="Z317" s="301"/>
      <c r="AA317" s="301"/>
      <c r="AB317" s="301"/>
      <c r="AC317" s="301"/>
      <c r="AD317" s="301"/>
      <c r="AE317" s="301"/>
      <c r="AF317" s="301"/>
      <c r="AG317" s="301"/>
      <c r="AH317" s="301"/>
      <c r="AI317" s="301"/>
      <c r="AJ317" s="301"/>
      <c r="AK317" s="301"/>
      <c r="AL317" s="301"/>
      <c r="AM317" s="301"/>
      <c r="AN317" s="301"/>
      <c r="AO317" s="301"/>
      <c r="AP317" s="301"/>
      <c r="AQ317" s="301"/>
      <c r="AR317" s="301"/>
      <c r="AS317" s="144"/>
    </row>
    <row r="318" spans="1:45" s="1399" customFormat="1" ht="24" hidden="1" customHeight="1" x14ac:dyDescent="0.2">
      <c r="A318" s="208"/>
      <c r="B318" s="448"/>
      <c r="C318" s="750" t="s">
        <v>12012</v>
      </c>
      <c r="D318" s="144"/>
      <c r="E318" s="144" t="s">
        <v>19812</v>
      </c>
      <c r="F318" s="144" t="s">
        <v>12012</v>
      </c>
      <c r="G318" s="144">
        <v>374</v>
      </c>
      <c r="H318" s="304"/>
      <c r="I318" s="304"/>
      <c r="J318" s="144"/>
      <c r="K318" s="301"/>
      <c r="L318" s="301"/>
      <c r="M318" s="301"/>
      <c r="N318" s="301"/>
      <c r="O318" s="301"/>
      <c r="P318" s="301"/>
      <c r="Q318" s="301"/>
      <c r="R318" s="301"/>
      <c r="S318" s="301"/>
      <c r="T318" s="145">
        <v>2003</v>
      </c>
      <c r="U318" s="301"/>
      <c r="V318" s="301"/>
      <c r="W318" s="301"/>
      <c r="X318" s="301"/>
      <c r="Y318" s="301"/>
      <c r="Z318" s="301"/>
      <c r="AA318" s="301"/>
      <c r="AB318" s="301"/>
      <c r="AC318" s="301"/>
      <c r="AD318" s="301"/>
      <c r="AE318" s="301"/>
      <c r="AF318" s="301"/>
      <c r="AG318" s="301"/>
      <c r="AH318" s="301"/>
      <c r="AI318" s="301"/>
      <c r="AJ318" s="301"/>
      <c r="AK318" s="301"/>
      <c r="AL318" s="301"/>
      <c r="AM318" s="301"/>
      <c r="AN318" s="301"/>
      <c r="AO318" s="301"/>
      <c r="AP318" s="301"/>
      <c r="AQ318" s="301"/>
      <c r="AR318" s="301"/>
      <c r="AS318" s="144"/>
    </row>
    <row r="319" spans="1:45" s="1399" customFormat="1" ht="24" hidden="1" customHeight="1" x14ac:dyDescent="0.2">
      <c r="A319" s="208"/>
      <c r="B319" s="448"/>
      <c r="C319" s="750" t="s">
        <v>891</v>
      </c>
      <c r="D319" s="144"/>
      <c r="E319" s="149" t="s">
        <v>10482</v>
      </c>
      <c r="F319" s="144" t="s">
        <v>894</v>
      </c>
      <c r="G319" s="144">
        <v>18518</v>
      </c>
      <c r="H319" s="144"/>
      <c r="I319" s="144"/>
      <c r="J319" s="144"/>
      <c r="K319" s="144"/>
      <c r="L319" s="144"/>
      <c r="M319" s="144"/>
      <c r="N319" s="144"/>
      <c r="O319" s="144"/>
      <c r="P319" s="144"/>
      <c r="Q319" s="148"/>
      <c r="R319" s="148"/>
      <c r="S319" s="232"/>
      <c r="T319" s="145">
        <v>2017</v>
      </c>
      <c r="U319" s="148"/>
      <c r="V319" s="148"/>
      <c r="W319" s="148"/>
      <c r="X319" s="148"/>
      <c r="Y319" s="148"/>
      <c r="Z319" s="165">
        <v>210</v>
      </c>
      <c r="AA319" s="144"/>
      <c r="AB319" s="144"/>
      <c r="AC319" s="144"/>
      <c r="AD319" s="144"/>
      <c r="AE319" s="144"/>
      <c r="AF319" s="144"/>
      <c r="AG319" s="144"/>
      <c r="AH319" s="144"/>
      <c r="AI319" s="144"/>
      <c r="AJ319" s="144"/>
      <c r="AK319" s="144"/>
      <c r="AL319" s="144"/>
      <c r="AM319" s="144"/>
      <c r="AN319" s="144"/>
      <c r="AO319" s="144"/>
      <c r="AP319" s="144"/>
      <c r="AQ319" s="144"/>
      <c r="AR319" s="144"/>
      <c r="AS319" s="144" t="s">
        <v>10483</v>
      </c>
    </row>
    <row r="320" spans="1:45" s="1399" customFormat="1" ht="24" hidden="1" customHeight="1" x14ac:dyDescent="0.2">
      <c r="A320" s="208"/>
      <c r="B320" s="448"/>
      <c r="C320" s="750" t="s">
        <v>891</v>
      </c>
      <c r="D320" s="144"/>
      <c r="E320" s="144" t="s">
        <v>17967</v>
      </c>
      <c r="F320" s="144" t="s">
        <v>17968</v>
      </c>
      <c r="G320" s="144">
        <v>800</v>
      </c>
      <c r="H320" s="144"/>
      <c r="I320" s="144"/>
      <c r="J320" s="144"/>
      <c r="K320" s="301"/>
      <c r="L320" s="301"/>
      <c r="M320" s="301"/>
      <c r="N320" s="301"/>
      <c r="O320" s="301"/>
      <c r="P320" s="301"/>
      <c r="Q320" s="301"/>
      <c r="R320" s="301"/>
      <c r="S320" s="301"/>
      <c r="T320" s="145">
        <v>2010</v>
      </c>
      <c r="U320" s="301"/>
      <c r="V320" s="301"/>
      <c r="W320" s="301"/>
      <c r="X320" s="301"/>
      <c r="Y320" s="301"/>
      <c r="Z320" s="301"/>
      <c r="AA320" s="301"/>
      <c r="AB320" s="301"/>
      <c r="AC320" s="301"/>
      <c r="AD320" s="301"/>
      <c r="AE320" s="301"/>
      <c r="AF320" s="301"/>
      <c r="AG320" s="301"/>
      <c r="AH320" s="301"/>
      <c r="AI320" s="301"/>
      <c r="AJ320" s="301"/>
      <c r="AK320" s="301"/>
      <c r="AL320" s="301"/>
      <c r="AM320" s="301"/>
      <c r="AN320" s="301"/>
      <c r="AO320" s="301"/>
      <c r="AP320" s="301"/>
      <c r="AQ320" s="301"/>
      <c r="AR320" s="301"/>
      <c r="AS320" s="144"/>
    </row>
    <row r="321" spans="1:45" s="1399" customFormat="1" ht="24" hidden="1" customHeight="1" x14ac:dyDescent="0.2">
      <c r="A321" s="208"/>
      <c r="B321" s="448"/>
      <c r="C321" s="750" t="s">
        <v>891</v>
      </c>
      <c r="D321" s="144"/>
      <c r="E321" s="144" t="s">
        <v>19813</v>
      </c>
      <c r="F321" s="144" t="s">
        <v>17920</v>
      </c>
      <c r="G321" s="144">
        <v>242484.7</v>
      </c>
      <c r="H321" s="144">
        <v>1755.23</v>
      </c>
      <c r="I321" s="144">
        <v>3332.02</v>
      </c>
      <c r="J321" s="144"/>
      <c r="K321" s="301"/>
      <c r="L321" s="301"/>
      <c r="M321" s="144"/>
      <c r="N321" s="144"/>
      <c r="O321" s="144"/>
      <c r="P321" s="144"/>
      <c r="Q321" s="144"/>
      <c r="R321" s="144"/>
      <c r="S321" s="144"/>
      <c r="T321" s="145">
        <v>2022</v>
      </c>
      <c r="U321" s="148"/>
      <c r="V321" s="144"/>
      <c r="W321" s="301"/>
      <c r="X321" s="301"/>
      <c r="Y321" s="301"/>
      <c r="Z321" s="301"/>
      <c r="AA321" s="301"/>
      <c r="AB321" s="301"/>
      <c r="AC321" s="301"/>
      <c r="AD321" s="301"/>
      <c r="AE321" s="301"/>
      <c r="AF321" s="301"/>
      <c r="AG321" s="301"/>
      <c r="AH321" s="301"/>
      <c r="AI321" s="301"/>
      <c r="AJ321" s="301"/>
      <c r="AK321" s="301"/>
      <c r="AL321" s="301"/>
      <c r="AM321" s="301"/>
      <c r="AN321" s="301"/>
      <c r="AO321" s="301"/>
      <c r="AP321" s="301"/>
      <c r="AQ321" s="301"/>
      <c r="AR321" s="301"/>
      <c r="AS321" s="144" t="s">
        <v>17921</v>
      </c>
    </row>
    <row r="322" spans="1:45" s="1399" customFormat="1" ht="24" hidden="1" customHeight="1" x14ac:dyDescent="0.2">
      <c r="A322" s="208"/>
      <c r="B322" s="448"/>
      <c r="C322" s="750" t="s">
        <v>855</v>
      </c>
      <c r="D322" s="144"/>
      <c r="E322" s="144" t="s">
        <v>2737</v>
      </c>
      <c r="F322" s="144" t="s">
        <v>894</v>
      </c>
      <c r="G322" s="144">
        <v>102848</v>
      </c>
      <c r="H322" s="144">
        <v>7175</v>
      </c>
      <c r="I322" s="144">
        <v>10538</v>
      </c>
      <c r="J322" s="144"/>
      <c r="K322" s="144"/>
      <c r="L322" s="144"/>
      <c r="M322" s="144"/>
      <c r="N322" s="144">
        <v>7175</v>
      </c>
      <c r="O322" s="144">
        <v>5078</v>
      </c>
      <c r="P322" s="144"/>
      <c r="Q322" s="148" t="s">
        <v>499</v>
      </c>
      <c r="R322" s="148"/>
      <c r="S322" s="232"/>
      <c r="T322" s="145">
        <v>2013</v>
      </c>
      <c r="U322" s="148"/>
      <c r="V322" s="148"/>
      <c r="W322" s="148"/>
      <c r="X322" s="148"/>
      <c r="Y322" s="148"/>
      <c r="Z322" s="165"/>
      <c r="AA322" s="144"/>
      <c r="AB322" s="144"/>
      <c r="AC322" s="144"/>
      <c r="AD322" s="144"/>
      <c r="AE322" s="144"/>
      <c r="AF322" s="144"/>
      <c r="AG322" s="144"/>
      <c r="AH322" s="144"/>
      <c r="AI322" s="144"/>
      <c r="AJ322" s="144"/>
      <c r="AK322" s="144"/>
      <c r="AL322" s="144"/>
      <c r="AM322" s="144"/>
      <c r="AN322" s="144"/>
      <c r="AO322" s="144"/>
      <c r="AP322" s="144"/>
      <c r="AQ322" s="144"/>
      <c r="AR322" s="144"/>
      <c r="AS322" s="144"/>
    </row>
    <row r="323" spans="1:45" s="1399" customFormat="1" ht="24" hidden="1" customHeight="1" x14ac:dyDescent="0.2">
      <c r="A323" s="208"/>
      <c r="B323" s="448"/>
      <c r="C323" s="750" t="s">
        <v>855</v>
      </c>
      <c r="D323" s="144"/>
      <c r="E323" s="149" t="s">
        <v>19814</v>
      </c>
      <c r="F323" s="144" t="s">
        <v>9429</v>
      </c>
      <c r="G323" s="144">
        <v>9127</v>
      </c>
      <c r="H323" s="144"/>
      <c r="I323" s="144"/>
      <c r="J323" s="144"/>
      <c r="K323" s="144"/>
      <c r="L323" s="144"/>
      <c r="M323" s="144"/>
      <c r="N323" s="144"/>
      <c r="O323" s="144"/>
      <c r="P323" s="144"/>
      <c r="Q323" s="148"/>
      <c r="R323" s="148"/>
      <c r="S323" s="232"/>
      <c r="T323" s="145">
        <v>2014</v>
      </c>
      <c r="U323" s="148"/>
      <c r="V323" s="148"/>
      <c r="W323" s="148"/>
      <c r="X323" s="148"/>
      <c r="Y323" s="148"/>
      <c r="Z323" s="165">
        <v>197</v>
      </c>
      <c r="AA323" s="144"/>
      <c r="AB323" s="144"/>
      <c r="AC323" s="144"/>
      <c r="AD323" s="144"/>
      <c r="AE323" s="144"/>
      <c r="AF323" s="144"/>
      <c r="AG323" s="144"/>
      <c r="AH323" s="144"/>
      <c r="AI323" s="144"/>
      <c r="AJ323" s="144"/>
      <c r="AK323" s="144"/>
      <c r="AL323" s="144"/>
      <c r="AM323" s="144"/>
      <c r="AN323" s="144"/>
      <c r="AO323" s="144"/>
      <c r="AP323" s="144"/>
      <c r="AQ323" s="144"/>
      <c r="AR323" s="144"/>
      <c r="AS323" s="144"/>
    </row>
    <row r="324" spans="1:45" s="1399" customFormat="1" ht="24" hidden="1" customHeight="1" x14ac:dyDescent="0.2">
      <c r="A324" s="208"/>
      <c r="B324" s="448"/>
      <c r="C324" s="750" t="s">
        <v>878</v>
      </c>
      <c r="D324" s="144"/>
      <c r="E324" s="144" t="s">
        <v>10484</v>
      </c>
      <c r="F324" s="144" t="s">
        <v>10485</v>
      </c>
      <c r="G324" s="144"/>
      <c r="H324" s="144"/>
      <c r="I324" s="144"/>
      <c r="J324" s="144">
        <v>20</v>
      </c>
      <c r="K324" s="144">
        <v>48</v>
      </c>
      <c r="L324" s="144"/>
      <c r="M324" s="144"/>
      <c r="N324" s="144">
        <v>960</v>
      </c>
      <c r="O324" s="144">
        <v>78</v>
      </c>
      <c r="P324" s="144">
        <v>78</v>
      </c>
      <c r="Q324" s="148" t="s">
        <v>10486</v>
      </c>
      <c r="R324" s="148"/>
      <c r="S324" s="232"/>
      <c r="T324" s="145">
        <v>2017</v>
      </c>
      <c r="U324" s="148"/>
      <c r="V324" s="148"/>
      <c r="W324" s="148"/>
      <c r="X324" s="148"/>
      <c r="Y324" s="148"/>
      <c r="Z324" s="165">
        <v>644</v>
      </c>
      <c r="AA324" s="144"/>
      <c r="AB324" s="144"/>
      <c r="AC324" s="144"/>
      <c r="AD324" s="144"/>
      <c r="AE324" s="144"/>
      <c r="AF324" s="144"/>
      <c r="AG324" s="144"/>
      <c r="AH324" s="144"/>
      <c r="AI324" s="144"/>
      <c r="AJ324" s="144"/>
      <c r="AK324" s="144"/>
      <c r="AL324" s="144"/>
      <c r="AM324" s="144"/>
      <c r="AN324" s="144"/>
      <c r="AO324" s="144"/>
      <c r="AP324" s="144"/>
      <c r="AQ324" s="144"/>
      <c r="AR324" s="144"/>
      <c r="AS324" s="144" t="s">
        <v>16914</v>
      </c>
    </row>
    <row r="325" spans="1:45" s="1399" customFormat="1" ht="24" hidden="1" customHeight="1" x14ac:dyDescent="0.2">
      <c r="A325" s="208"/>
      <c r="B325" s="448"/>
      <c r="C325" s="750" t="s">
        <v>878</v>
      </c>
      <c r="D325" s="144"/>
      <c r="E325" s="144" t="s">
        <v>15518</v>
      </c>
      <c r="F325" s="144" t="s">
        <v>894</v>
      </c>
      <c r="G325" s="144">
        <v>142968.9</v>
      </c>
      <c r="H325" s="304">
        <v>11960.04</v>
      </c>
      <c r="I325" s="304">
        <v>26723.25</v>
      </c>
      <c r="J325" s="144"/>
      <c r="K325" s="144"/>
      <c r="L325" s="144"/>
      <c r="M325" s="144"/>
      <c r="N325" s="144"/>
      <c r="O325" s="144">
        <v>1275</v>
      </c>
      <c r="P325" s="144"/>
      <c r="Q325" s="148" t="s">
        <v>499</v>
      </c>
      <c r="R325" s="148"/>
      <c r="S325" s="232"/>
      <c r="T325" s="145">
        <v>2013</v>
      </c>
      <c r="U325" s="148"/>
      <c r="V325" s="148"/>
      <c r="W325" s="148"/>
      <c r="X325" s="148"/>
      <c r="Y325" s="148"/>
      <c r="Z325" s="165">
        <v>41706</v>
      </c>
      <c r="AA325" s="144"/>
      <c r="AB325" s="144"/>
      <c r="AC325" s="144"/>
      <c r="AD325" s="144"/>
      <c r="AE325" s="144"/>
      <c r="AF325" s="144"/>
      <c r="AG325" s="144"/>
      <c r="AH325" s="144"/>
      <c r="AI325" s="144"/>
      <c r="AJ325" s="144"/>
      <c r="AK325" s="144"/>
      <c r="AL325" s="144"/>
      <c r="AM325" s="144"/>
      <c r="AN325" s="144"/>
      <c r="AO325" s="144"/>
      <c r="AP325" s="144"/>
      <c r="AQ325" s="144"/>
      <c r="AR325" s="144"/>
      <c r="AS325" s="144"/>
    </row>
    <row r="326" spans="1:45" s="1399" customFormat="1" ht="24" hidden="1" customHeight="1" x14ac:dyDescent="0.2">
      <c r="A326" s="208"/>
      <c r="B326" s="448"/>
      <c r="C326" s="750" t="s">
        <v>878</v>
      </c>
      <c r="D326" s="144"/>
      <c r="E326" s="144" t="s">
        <v>19815</v>
      </c>
      <c r="F326" s="144" t="s">
        <v>13223</v>
      </c>
      <c r="G326" s="144">
        <v>1000</v>
      </c>
      <c r="H326" s="144"/>
      <c r="I326" s="144"/>
      <c r="J326" s="144"/>
      <c r="K326" s="301"/>
      <c r="L326" s="301"/>
      <c r="M326" s="301"/>
      <c r="N326" s="301"/>
      <c r="O326" s="301"/>
      <c r="P326" s="301"/>
      <c r="Q326" s="301"/>
      <c r="R326" s="301"/>
      <c r="S326" s="301"/>
      <c r="T326" s="145">
        <v>2022</v>
      </c>
      <c r="U326" s="301"/>
      <c r="V326" s="301"/>
      <c r="W326" s="301"/>
      <c r="X326" s="301"/>
      <c r="Y326" s="301"/>
      <c r="Z326" s="301"/>
      <c r="AA326" s="301"/>
      <c r="AB326" s="301"/>
      <c r="AC326" s="301"/>
      <c r="AD326" s="301"/>
      <c r="AE326" s="301"/>
      <c r="AF326" s="301"/>
      <c r="AG326" s="301"/>
      <c r="AH326" s="301"/>
      <c r="AI326" s="301"/>
      <c r="AJ326" s="301"/>
      <c r="AK326" s="301"/>
      <c r="AL326" s="301"/>
      <c r="AM326" s="301"/>
      <c r="AN326" s="301"/>
      <c r="AO326" s="301"/>
      <c r="AP326" s="301"/>
      <c r="AQ326" s="301"/>
      <c r="AR326" s="301"/>
      <c r="AS326" s="144"/>
    </row>
    <row r="327" spans="1:45" s="1399" customFormat="1" ht="24" hidden="1" customHeight="1" x14ac:dyDescent="0.2">
      <c r="A327" s="208"/>
      <c r="B327" s="448"/>
      <c r="C327" s="750" t="s">
        <v>878</v>
      </c>
      <c r="D327" s="144"/>
      <c r="E327" s="144" t="s">
        <v>19816</v>
      </c>
      <c r="F327" s="144" t="s">
        <v>13223</v>
      </c>
      <c r="G327" s="144">
        <v>700</v>
      </c>
      <c r="H327" s="144"/>
      <c r="I327" s="144"/>
      <c r="J327" s="144"/>
      <c r="K327" s="301"/>
      <c r="L327" s="301"/>
      <c r="M327" s="301"/>
      <c r="N327" s="301"/>
      <c r="O327" s="301"/>
      <c r="P327" s="301"/>
      <c r="Q327" s="301"/>
      <c r="R327" s="301"/>
      <c r="S327" s="301"/>
      <c r="T327" s="145">
        <v>2022</v>
      </c>
      <c r="U327" s="301"/>
      <c r="V327" s="301"/>
      <c r="W327" s="301"/>
      <c r="X327" s="301"/>
      <c r="Y327" s="301"/>
      <c r="Z327" s="301"/>
      <c r="AA327" s="301"/>
      <c r="AB327" s="301"/>
      <c r="AC327" s="301"/>
      <c r="AD327" s="301"/>
      <c r="AE327" s="301"/>
      <c r="AF327" s="301"/>
      <c r="AG327" s="301"/>
      <c r="AH327" s="301"/>
      <c r="AI327" s="301"/>
      <c r="AJ327" s="301"/>
      <c r="AK327" s="301"/>
      <c r="AL327" s="301"/>
      <c r="AM327" s="301"/>
      <c r="AN327" s="301"/>
      <c r="AO327" s="301"/>
      <c r="AP327" s="301"/>
      <c r="AQ327" s="301"/>
      <c r="AR327" s="301"/>
      <c r="AS327" s="144"/>
    </row>
    <row r="328" spans="1:45" s="1399" customFormat="1" ht="24" hidden="1" customHeight="1" x14ac:dyDescent="0.2">
      <c r="A328" s="208"/>
      <c r="B328" s="448"/>
      <c r="C328" s="750" t="s">
        <v>865</v>
      </c>
      <c r="D328" s="144"/>
      <c r="E328" s="144" t="s">
        <v>19817</v>
      </c>
      <c r="F328" s="144" t="s">
        <v>17969</v>
      </c>
      <c r="G328" s="144">
        <v>702</v>
      </c>
      <c r="H328" s="144">
        <v>0</v>
      </c>
      <c r="I328" s="144">
        <v>0</v>
      </c>
      <c r="J328" s="144"/>
      <c r="K328" s="301"/>
      <c r="L328" s="301"/>
      <c r="M328" s="301"/>
      <c r="N328" s="301"/>
      <c r="O328" s="301"/>
      <c r="P328" s="301"/>
      <c r="Q328" s="301"/>
      <c r="R328" s="301"/>
      <c r="S328" s="301"/>
      <c r="T328" s="145">
        <v>2022</v>
      </c>
      <c r="U328" s="301"/>
      <c r="V328" s="301"/>
      <c r="W328" s="301"/>
      <c r="X328" s="301"/>
      <c r="Y328" s="301"/>
      <c r="Z328" s="301"/>
      <c r="AA328" s="301"/>
      <c r="AB328" s="301"/>
      <c r="AC328" s="301"/>
      <c r="AD328" s="301"/>
      <c r="AE328" s="301"/>
      <c r="AF328" s="301"/>
      <c r="AG328" s="301"/>
      <c r="AH328" s="301"/>
      <c r="AI328" s="301"/>
      <c r="AJ328" s="301"/>
      <c r="AK328" s="301"/>
      <c r="AL328" s="301"/>
      <c r="AM328" s="301"/>
      <c r="AN328" s="301"/>
      <c r="AO328" s="301"/>
      <c r="AP328" s="301"/>
      <c r="AQ328" s="301"/>
      <c r="AR328" s="301"/>
      <c r="AS328" s="144" t="s">
        <v>17970</v>
      </c>
    </row>
    <row r="329" spans="1:45" s="1399" customFormat="1" ht="24" hidden="1" customHeight="1" x14ac:dyDescent="0.2">
      <c r="A329" s="208"/>
      <c r="B329" s="448"/>
      <c r="C329" s="750" t="s">
        <v>865</v>
      </c>
      <c r="D329" s="144"/>
      <c r="E329" s="144" t="s">
        <v>19818</v>
      </c>
      <c r="F329" s="144" t="s">
        <v>17971</v>
      </c>
      <c r="G329" s="144">
        <v>880</v>
      </c>
      <c r="H329" s="144">
        <v>0</v>
      </c>
      <c r="I329" s="144">
        <v>0</v>
      </c>
      <c r="J329" s="144"/>
      <c r="K329" s="301"/>
      <c r="L329" s="301"/>
      <c r="M329" s="301"/>
      <c r="N329" s="301"/>
      <c r="O329" s="301"/>
      <c r="P329" s="301"/>
      <c r="Q329" s="301"/>
      <c r="R329" s="301"/>
      <c r="S329" s="301"/>
      <c r="T329" s="145">
        <v>1999</v>
      </c>
      <c r="U329" s="301"/>
      <c r="V329" s="301"/>
      <c r="W329" s="301"/>
      <c r="X329" s="301"/>
      <c r="Y329" s="301"/>
      <c r="Z329" s="301"/>
      <c r="AA329" s="301"/>
      <c r="AB329" s="301"/>
      <c r="AC329" s="301"/>
      <c r="AD329" s="301"/>
      <c r="AE329" s="301"/>
      <c r="AF329" s="301"/>
      <c r="AG329" s="301"/>
      <c r="AH329" s="301"/>
      <c r="AI329" s="301"/>
      <c r="AJ329" s="301"/>
      <c r="AK329" s="301"/>
      <c r="AL329" s="301"/>
      <c r="AM329" s="301"/>
      <c r="AN329" s="301"/>
      <c r="AO329" s="301"/>
      <c r="AP329" s="301"/>
      <c r="AQ329" s="301"/>
      <c r="AR329" s="301"/>
      <c r="AS329" s="144" t="s">
        <v>17972</v>
      </c>
    </row>
    <row r="330" spans="1:45" s="1399" customFormat="1" ht="24" hidden="1" customHeight="1" x14ac:dyDescent="0.2">
      <c r="A330" s="208"/>
      <c r="B330" s="448"/>
      <c r="C330" s="750" t="s">
        <v>865</v>
      </c>
      <c r="D330" s="144"/>
      <c r="E330" s="144" t="s">
        <v>19819</v>
      </c>
      <c r="F330" s="144" t="s">
        <v>17971</v>
      </c>
      <c r="G330" s="144">
        <v>1560</v>
      </c>
      <c r="H330" s="144">
        <v>0</v>
      </c>
      <c r="I330" s="144">
        <v>0</v>
      </c>
      <c r="J330" s="304"/>
      <c r="K330" s="301"/>
      <c r="L330" s="301"/>
      <c r="M330" s="301"/>
      <c r="N330" s="301"/>
      <c r="O330" s="301"/>
      <c r="P330" s="301"/>
      <c r="Q330" s="301"/>
      <c r="R330" s="301"/>
      <c r="S330" s="301"/>
      <c r="T330" s="145">
        <v>2019</v>
      </c>
      <c r="U330" s="301"/>
      <c r="V330" s="301"/>
      <c r="W330" s="301"/>
      <c r="X330" s="301"/>
      <c r="Y330" s="301"/>
      <c r="Z330" s="301"/>
      <c r="AA330" s="301"/>
      <c r="AB330" s="301"/>
      <c r="AC330" s="301"/>
      <c r="AD330" s="301"/>
      <c r="AE330" s="301"/>
      <c r="AF330" s="301"/>
      <c r="AG330" s="301"/>
      <c r="AH330" s="301"/>
      <c r="AI330" s="301"/>
      <c r="AJ330" s="301"/>
      <c r="AK330" s="301"/>
      <c r="AL330" s="301"/>
      <c r="AM330" s="301"/>
      <c r="AN330" s="301"/>
      <c r="AO330" s="301"/>
      <c r="AP330" s="301"/>
      <c r="AQ330" s="301"/>
      <c r="AR330" s="301"/>
      <c r="AS330" s="144" t="s">
        <v>17973</v>
      </c>
    </row>
    <row r="331" spans="1:45" s="1399" customFormat="1" ht="24" hidden="1" customHeight="1" x14ac:dyDescent="0.2">
      <c r="A331" s="208"/>
      <c r="B331" s="448"/>
      <c r="C331" s="750" t="s">
        <v>865</v>
      </c>
      <c r="D331" s="144"/>
      <c r="E331" s="144" t="s">
        <v>17974</v>
      </c>
      <c r="F331" s="144" t="s">
        <v>865</v>
      </c>
      <c r="G331" s="144">
        <v>585</v>
      </c>
      <c r="H331" s="144">
        <v>0</v>
      </c>
      <c r="I331" s="144">
        <v>0</v>
      </c>
      <c r="J331" s="144"/>
      <c r="K331" s="301"/>
      <c r="L331" s="301"/>
      <c r="M331" s="301"/>
      <c r="N331" s="301"/>
      <c r="O331" s="301"/>
      <c r="P331" s="301"/>
      <c r="Q331" s="301"/>
      <c r="R331" s="301"/>
      <c r="S331" s="301"/>
      <c r="T331" s="145">
        <v>2012</v>
      </c>
      <c r="U331" s="301"/>
      <c r="V331" s="301"/>
      <c r="W331" s="301"/>
      <c r="X331" s="301"/>
      <c r="Y331" s="301"/>
      <c r="Z331" s="301"/>
      <c r="AA331" s="301"/>
      <c r="AB331" s="301"/>
      <c r="AC331" s="301"/>
      <c r="AD331" s="301"/>
      <c r="AE331" s="301"/>
      <c r="AF331" s="301"/>
      <c r="AG331" s="301"/>
      <c r="AH331" s="301"/>
      <c r="AI331" s="301"/>
      <c r="AJ331" s="301"/>
      <c r="AK331" s="301"/>
      <c r="AL331" s="301"/>
      <c r="AM331" s="301"/>
      <c r="AN331" s="301"/>
      <c r="AO331" s="301"/>
      <c r="AP331" s="301"/>
      <c r="AQ331" s="301"/>
      <c r="AR331" s="301"/>
      <c r="AS331" s="144"/>
    </row>
    <row r="332" spans="1:45" s="1399" customFormat="1" ht="24" hidden="1" customHeight="1" x14ac:dyDescent="0.2">
      <c r="A332" s="208"/>
      <c r="B332" s="448"/>
      <c r="C332" s="750" t="s">
        <v>865</v>
      </c>
      <c r="D332" s="144"/>
      <c r="E332" s="144" t="s">
        <v>17975</v>
      </c>
      <c r="F332" s="144" t="s">
        <v>865</v>
      </c>
      <c r="G332" s="144">
        <v>335</v>
      </c>
      <c r="H332" s="144">
        <v>0</v>
      </c>
      <c r="I332" s="144">
        <v>0</v>
      </c>
      <c r="J332" s="144"/>
      <c r="K332" s="301"/>
      <c r="L332" s="301"/>
      <c r="M332" s="301"/>
      <c r="N332" s="301"/>
      <c r="O332" s="301"/>
      <c r="P332" s="301"/>
      <c r="Q332" s="301"/>
      <c r="R332" s="301"/>
      <c r="S332" s="301"/>
      <c r="T332" s="145">
        <v>2014</v>
      </c>
      <c r="U332" s="301"/>
      <c r="V332" s="301"/>
      <c r="W332" s="301"/>
      <c r="X332" s="301"/>
      <c r="Y332" s="301"/>
      <c r="Z332" s="301"/>
      <c r="AA332" s="301"/>
      <c r="AB332" s="301"/>
      <c r="AC332" s="301"/>
      <c r="AD332" s="301"/>
      <c r="AE332" s="301"/>
      <c r="AF332" s="301"/>
      <c r="AG332" s="301"/>
      <c r="AH332" s="301"/>
      <c r="AI332" s="301"/>
      <c r="AJ332" s="301"/>
      <c r="AK332" s="301"/>
      <c r="AL332" s="301"/>
      <c r="AM332" s="301"/>
      <c r="AN332" s="301"/>
      <c r="AO332" s="301"/>
      <c r="AP332" s="301"/>
      <c r="AQ332" s="301"/>
      <c r="AR332" s="301"/>
      <c r="AS332" s="144"/>
    </row>
    <row r="333" spans="1:45" s="1399" customFormat="1" ht="24" hidden="1" customHeight="1" x14ac:dyDescent="0.2">
      <c r="A333" s="208"/>
      <c r="B333" s="448"/>
      <c r="C333" s="750" t="s">
        <v>865</v>
      </c>
      <c r="D333" s="144"/>
      <c r="E333" s="144" t="s">
        <v>19820</v>
      </c>
      <c r="F333" s="144" t="s">
        <v>17969</v>
      </c>
      <c r="G333" s="144">
        <v>2790</v>
      </c>
      <c r="H333" s="144">
        <v>0</v>
      </c>
      <c r="I333" s="144">
        <v>0</v>
      </c>
      <c r="J333" s="304"/>
      <c r="K333" s="301"/>
      <c r="L333" s="301"/>
      <c r="M333" s="301"/>
      <c r="N333" s="301"/>
      <c r="O333" s="301"/>
      <c r="P333" s="301"/>
      <c r="Q333" s="301"/>
      <c r="R333" s="301"/>
      <c r="S333" s="301"/>
      <c r="T333" s="145">
        <v>2019</v>
      </c>
      <c r="U333" s="301"/>
      <c r="V333" s="301"/>
      <c r="W333" s="301"/>
      <c r="X333" s="301"/>
      <c r="Y333" s="301"/>
      <c r="Z333" s="301"/>
      <c r="AA333" s="301"/>
      <c r="AB333" s="301"/>
      <c r="AC333" s="301"/>
      <c r="AD333" s="301"/>
      <c r="AE333" s="301"/>
      <c r="AF333" s="301"/>
      <c r="AG333" s="301"/>
      <c r="AH333" s="301"/>
      <c r="AI333" s="301"/>
      <c r="AJ333" s="301"/>
      <c r="AK333" s="301"/>
      <c r="AL333" s="301"/>
      <c r="AM333" s="301"/>
      <c r="AN333" s="301"/>
      <c r="AO333" s="301"/>
      <c r="AP333" s="301"/>
      <c r="AQ333" s="301"/>
      <c r="AR333" s="301"/>
      <c r="AS333" s="144"/>
    </row>
    <row r="334" spans="1:45" s="1399" customFormat="1" ht="24" hidden="1" customHeight="1" x14ac:dyDescent="0.2">
      <c r="A334" s="208"/>
      <c r="B334" s="448"/>
      <c r="C334" s="750" t="s">
        <v>865</v>
      </c>
      <c r="D334" s="144"/>
      <c r="E334" s="144" t="s">
        <v>19821</v>
      </c>
      <c r="F334" s="144" t="s">
        <v>17971</v>
      </c>
      <c r="G334" s="144">
        <v>698</v>
      </c>
      <c r="H334" s="144">
        <v>0</v>
      </c>
      <c r="I334" s="144">
        <v>0</v>
      </c>
      <c r="J334" s="304"/>
      <c r="K334" s="301"/>
      <c r="L334" s="301"/>
      <c r="M334" s="301"/>
      <c r="N334" s="301"/>
      <c r="O334" s="301"/>
      <c r="P334" s="301"/>
      <c r="Q334" s="301"/>
      <c r="R334" s="301"/>
      <c r="S334" s="301"/>
      <c r="T334" s="145">
        <v>2019</v>
      </c>
      <c r="U334" s="301"/>
      <c r="V334" s="301"/>
      <c r="W334" s="301"/>
      <c r="X334" s="301"/>
      <c r="Y334" s="301"/>
      <c r="Z334" s="301"/>
      <c r="AA334" s="301"/>
      <c r="AB334" s="301"/>
      <c r="AC334" s="301"/>
      <c r="AD334" s="301"/>
      <c r="AE334" s="301"/>
      <c r="AF334" s="301"/>
      <c r="AG334" s="301"/>
      <c r="AH334" s="301"/>
      <c r="AI334" s="301"/>
      <c r="AJ334" s="301"/>
      <c r="AK334" s="301"/>
      <c r="AL334" s="301"/>
      <c r="AM334" s="301"/>
      <c r="AN334" s="301"/>
      <c r="AO334" s="301"/>
      <c r="AP334" s="301"/>
      <c r="AQ334" s="301"/>
      <c r="AR334" s="301"/>
      <c r="AS334" s="144"/>
    </row>
    <row r="335" spans="1:45" s="1399" customFormat="1" ht="24" hidden="1" customHeight="1" x14ac:dyDescent="0.2">
      <c r="A335" s="208"/>
      <c r="B335" s="448"/>
      <c r="C335" s="750" t="s">
        <v>865</v>
      </c>
      <c r="D335" s="144"/>
      <c r="E335" s="144" t="s">
        <v>17976</v>
      </c>
      <c r="F335" s="144" t="s">
        <v>865</v>
      </c>
      <c r="G335" s="144">
        <v>714</v>
      </c>
      <c r="H335" s="144">
        <v>0</v>
      </c>
      <c r="I335" s="144">
        <v>0</v>
      </c>
      <c r="J335" s="144"/>
      <c r="K335" s="301"/>
      <c r="L335" s="301"/>
      <c r="M335" s="301"/>
      <c r="N335" s="301"/>
      <c r="O335" s="301"/>
      <c r="P335" s="301"/>
      <c r="Q335" s="301"/>
      <c r="R335" s="301"/>
      <c r="S335" s="301"/>
      <c r="T335" s="145">
        <v>1999</v>
      </c>
      <c r="U335" s="301"/>
      <c r="V335" s="301"/>
      <c r="W335" s="301"/>
      <c r="X335" s="301"/>
      <c r="Y335" s="301"/>
      <c r="Z335" s="301"/>
      <c r="AA335" s="301"/>
      <c r="AB335" s="301"/>
      <c r="AC335" s="301"/>
      <c r="AD335" s="301"/>
      <c r="AE335" s="301"/>
      <c r="AF335" s="301"/>
      <c r="AG335" s="301"/>
      <c r="AH335" s="301"/>
      <c r="AI335" s="301"/>
      <c r="AJ335" s="301"/>
      <c r="AK335" s="301"/>
      <c r="AL335" s="301"/>
      <c r="AM335" s="301"/>
      <c r="AN335" s="301"/>
      <c r="AO335" s="301"/>
      <c r="AP335" s="301"/>
      <c r="AQ335" s="301"/>
      <c r="AR335" s="301"/>
      <c r="AS335" s="144"/>
    </row>
    <row r="336" spans="1:45" s="1399" customFormat="1" ht="24" hidden="1" customHeight="1" x14ac:dyDescent="0.2">
      <c r="A336" s="208"/>
      <c r="B336" s="448"/>
      <c r="C336" s="750" t="s">
        <v>865</v>
      </c>
      <c r="D336" s="144"/>
      <c r="E336" s="144" t="s">
        <v>13357</v>
      </c>
      <c r="F336" s="144" t="s">
        <v>865</v>
      </c>
      <c r="G336" s="144">
        <v>344</v>
      </c>
      <c r="H336" s="144">
        <v>0</v>
      </c>
      <c r="I336" s="144">
        <v>0</v>
      </c>
      <c r="J336" s="144"/>
      <c r="K336" s="301"/>
      <c r="L336" s="301"/>
      <c r="M336" s="301"/>
      <c r="N336" s="301"/>
      <c r="O336" s="301"/>
      <c r="P336" s="301"/>
      <c r="Q336" s="301"/>
      <c r="R336" s="301"/>
      <c r="S336" s="301"/>
      <c r="T336" s="145">
        <v>2002</v>
      </c>
      <c r="U336" s="301"/>
      <c r="V336" s="301"/>
      <c r="W336" s="301"/>
      <c r="X336" s="301"/>
      <c r="Y336" s="301"/>
      <c r="Z336" s="301"/>
      <c r="AA336" s="301"/>
      <c r="AB336" s="301"/>
      <c r="AC336" s="301"/>
      <c r="AD336" s="301"/>
      <c r="AE336" s="301"/>
      <c r="AF336" s="301"/>
      <c r="AG336" s="301"/>
      <c r="AH336" s="301"/>
      <c r="AI336" s="301"/>
      <c r="AJ336" s="301"/>
      <c r="AK336" s="301"/>
      <c r="AL336" s="301"/>
      <c r="AM336" s="301"/>
      <c r="AN336" s="301"/>
      <c r="AO336" s="301"/>
      <c r="AP336" s="301"/>
      <c r="AQ336" s="301"/>
      <c r="AR336" s="301"/>
      <c r="AS336" s="144"/>
    </row>
    <row r="337" spans="1:45" s="1399" customFormat="1" ht="24" hidden="1" customHeight="1" x14ac:dyDescent="0.2">
      <c r="A337" s="208"/>
      <c r="B337" s="448"/>
      <c r="C337" s="750" t="s">
        <v>865</v>
      </c>
      <c r="D337" s="144"/>
      <c r="E337" s="144" t="s">
        <v>17977</v>
      </c>
      <c r="F337" s="144" t="s">
        <v>865</v>
      </c>
      <c r="G337" s="144">
        <v>705</v>
      </c>
      <c r="H337" s="144">
        <v>0</v>
      </c>
      <c r="I337" s="144">
        <v>0</v>
      </c>
      <c r="J337" s="144"/>
      <c r="K337" s="301"/>
      <c r="L337" s="301"/>
      <c r="M337" s="301"/>
      <c r="N337" s="301"/>
      <c r="O337" s="301"/>
      <c r="P337" s="301"/>
      <c r="Q337" s="301"/>
      <c r="R337" s="301"/>
      <c r="S337" s="301"/>
      <c r="T337" s="145">
        <v>2007</v>
      </c>
      <c r="U337" s="301"/>
      <c r="V337" s="301"/>
      <c r="W337" s="301"/>
      <c r="X337" s="301"/>
      <c r="Y337" s="301"/>
      <c r="Z337" s="301"/>
      <c r="AA337" s="301"/>
      <c r="AB337" s="301"/>
      <c r="AC337" s="301"/>
      <c r="AD337" s="301"/>
      <c r="AE337" s="301"/>
      <c r="AF337" s="301"/>
      <c r="AG337" s="301"/>
      <c r="AH337" s="301"/>
      <c r="AI337" s="301"/>
      <c r="AJ337" s="301"/>
      <c r="AK337" s="301"/>
      <c r="AL337" s="301"/>
      <c r="AM337" s="301"/>
      <c r="AN337" s="301"/>
      <c r="AO337" s="301"/>
      <c r="AP337" s="301"/>
      <c r="AQ337" s="301"/>
      <c r="AR337" s="301"/>
      <c r="AS337" s="144"/>
    </row>
    <row r="338" spans="1:45" s="1399" customFormat="1" ht="24" hidden="1" customHeight="1" x14ac:dyDescent="0.2">
      <c r="A338" s="208"/>
      <c r="B338" s="448"/>
      <c r="C338" s="750" t="s">
        <v>644</v>
      </c>
      <c r="D338" s="144"/>
      <c r="E338" s="149" t="s">
        <v>2744</v>
      </c>
      <c r="F338" s="144" t="s">
        <v>2510</v>
      </c>
      <c r="G338" s="144">
        <v>631975</v>
      </c>
      <c r="H338" s="144">
        <v>859</v>
      </c>
      <c r="I338" s="144">
        <v>1415</v>
      </c>
      <c r="J338" s="144"/>
      <c r="K338" s="144"/>
      <c r="L338" s="144"/>
      <c r="M338" s="144"/>
      <c r="N338" s="144"/>
      <c r="O338" s="144">
        <v>180</v>
      </c>
      <c r="P338" s="144"/>
      <c r="Q338" s="148"/>
      <c r="R338" s="148"/>
      <c r="S338" s="232"/>
      <c r="T338" s="145">
        <v>2014</v>
      </c>
      <c r="U338" s="148"/>
      <c r="V338" s="148"/>
      <c r="W338" s="148"/>
      <c r="X338" s="148"/>
      <c r="Y338" s="148"/>
      <c r="Z338" s="165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</row>
    <row r="339" spans="1:45" s="1399" customFormat="1" ht="24" hidden="1" customHeight="1" x14ac:dyDescent="0.2">
      <c r="A339" s="208"/>
      <c r="B339" s="448"/>
      <c r="C339" s="750" t="s">
        <v>644</v>
      </c>
      <c r="D339" s="144"/>
      <c r="E339" s="149" t="s">
        <v>19822</v>
      </c>
      <c r="F339" s="144" t="s">
        <v>10481</v>
      </c>
      <c r="G339" s="144"/>
      <c r="H339" s="144"/>
      <c r="I339" s="144"/>
      <c r="J339" s="144"/>
      <c r="K339" s="144"/>
      <c r="L339" s="144"/>
      <c r="M339" s="144"/>
      <c r="N339" s="144">
        <v>2790</v>
      </c>
      <c r="O339" s="144"/>
      <c r="P339" s="144"/>
      <c r="Q339" s="148"/>
      <c r="R339" s="148"/>
      <c r="S339" s="232"/>
      <c r="T339" s="145">
        <v>2016</v>
      </c>
      <c r="U339" s="148"/>
      <c r="V339" s="148"/>
      <c r="W339" s="148"/>
      <c r="X339" s="148"/>
      <c r="Y339" s="148"/>
      <c r="Z339" s="165">
        <v>104</v>
      </c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  <c r="AQ339" s="144"/>
      <c r="AR339" s="144"/>
      <c r="AS339" s="144"/>
    </row>
    <row r="340" spans="1:45" s="1399" customFormat="1" ht="24" hidden="1" customHeight="1" x14ac:dyDescent="0.2">
      <c r="A340" s="208"/>
      <c r="B340" s="448"/>
      <c r="C340" s="750" t="s">
        <v>644</v>
      </c>
      <c r="D340" s="144"/>
      <c r="E340" s="149" t="s">
        <v>19823</v>
      </c>
      <c r="F340" s="144" t="s">
        <v>644</v>
      </c>
      <c r="G340" s="144">
        <v>16691</v>
      </c>
      <c r="H340" s="144">
        <v>703</v>
      </c>
      <c r="I340" s="144">
        <v>703</v>
      </c>
      <c r="J340" s="144">
        <v>24.4</v>
      </c>
      <c r="K340" s="144">
        <v>13.4</v>
      </c>
      <c r="L340" s="144"/>
      <c r="M340" s="144"/>
      <c r="N340" s="144"/>
      <c r="O340" s="144"/>
      <c r="P340" s="144"/>
      <c r="Q340" s="148"/>
      <c r="R340" s="148"/>
      <c r="S340" s="232"/>
      <c r="T340" s="145">
        <v>2021</v>
      </c>
      <c r="U340" s="148"/>
      <c r="V340" s="148"/>
      <c r="W340" s="148"/>
      <c r="X340" s="148"/>
      <c r="Y340" s="148"/>
      <c r="Z340" s="165">
        <v>2355</v>
      </c>
      <c r="AA340" s="144"/>
      <c r="AB340" s="144"/>
      <c r="AC340" s="144"/>
      <c r="AD340" s="144"/>
      <c r="AE340" s="144"/>
      <c r="AF340" s="144"/>
      <c r="AG340" s="144"/>
      <c r="AH340" s="144"/>
      <c r="AI340" s="144"/>
      <c r="AJ340" s="144"/>
      <c r="AK340" s="144"/>
      <c r="AL340" s="144"/>
      <c r="AM340" s="144"/>
      <c r="AN340" s="144"/>
      <c r="AO340" s="144"/>
      <c r="AP340" s="144"/>
      <c r="AQ340" s="144"/>
      <c r="AR340" s="144"/>
      <c r="AS340" s="144"/>
    </row>
    <row r="341" spans="1:45" s="1399" customFormat="1" ht="24" hidden="1" customHeight="1" x14ac:dyDescent="0.2">
      <c r="A341" s="208"/>
      <c r="B341" s="448"/>
      <c r="C341" s="750" t="s">
        <v>644</v>
      </c>
      <c r="D341" s="144"/>
      <c r="E341" s="144" t="s">
        <v>17978</v>
      </c>
      <c r="F341" s="144" t="s">
        <v>644</v>
      </c>
      <c r="G341" s="144">
        <v>2000</v>
      </c>
      <c r="H341" s="144"/>
      <c r="I341" s="144"/>
      <c r="J341" s="144"/>
      <c r="K341" s="301"/>
      <c r="L341" s="301"/>
      <c r="M341" s="301"/>
      <c r="N341" s="301"/>
      <c r="O341" s="301"/>
      <c r="P341" s="301"/>
      <c r="Q341" s="301"/>
      <c r="R341" s="301"/>
      <c r="S341" s="301"/>
      <c r="T341" s="145"/>
      <c r="U341" s="301"/>
      <c r="V341" s="301"/>
      <c r="W341" s="301"/>
      <c r="X341" s="301"/>
      <c r="Y341" s="301"/>
      <c r="Z341" s="301"/>
      <c r="AA341" s="301"/>
      <c r="AB341" s="301"/>
      <c r="AC341" s="301"/>
      <c r="AD341" s="301"/>
      <c r="AE341" s="301"/>
      <c r="AF341" s="301"/>
      <c r="AG341" s="301"/>
      <c r="AH341" s="301"/>
      <c r="AI341" s="301"/>
      <c r="AJ341" s="301"/>
      <c r="AK341" s="301"/>
      <c r="AL341" s="301"/>
      <c r="AM341" s="301"/>
      <c r="AN341" s="301"/>
      <c r="AO341" s="301"/>
      <c r="AP341" s="301"/>
      <c r="AQ341" s="301"/>
      <c r="AR341" s="301"/>
      <c r="AS341" s="144"/>
    </row>
    <row r="342" spans="1:45" s="1399" customFormat="1" ht="24" hidden="1" customHeight="1" x14ac:dyDescent="0.2">
      <c r="A342" s="208"/>
      <c r="B342" s="448"/>
      <c r="C342" s="750" t="s">
        <v>644</v>
      </c>
      <c r="D342" s="144"/>
      <c r="E342" s="144" t="s">
        <v>17979</v>
      </c>
      <c r="F342" s="144" t="s">
        <v>644</v>
      </c>
      <c r="G342" s="144">
        <v>1000</v>
      </c>
      <c r="H342" s="144"/>
      <c r="I342" s="144"/>
      <c r="J342" s="144"/>
      <c r="K342" s="301"/>
      <c r="L342" s="301"/>
      <c r="M342" s="301"/>
      <c r="N342" s="301"/>
      <c r="O342" s="301"/>
      <c r="P342" s="301"/>
      <c r="Q342" s="301"/>
      <c r="R342" s="301"/>
      <c r="S342" s="301"/>
      <c r="T342" s="145">
        <v>2016</v>
      </c>
      <c r="U342" s="301"/>
      <c r="V342" s="301"/>
      <c r="W342" s="301"/>
      <c r="X342" s="301"/>
      <c r="Y342" s="301"/>
      <c r="Z342" s="301"/>
      <c r="AA342" s="301"/>
      <c r="AB342" s="301"/>
      <c r="AC342" s="301"/>
      <c r="AD342" s="301"/>
      <c r="AE342" s="301"/>
      <c r="AF342" s="301"/>
      <c r="AG342" s="301"/>
      <c r="AH342" s="301"/>
      <c r="AI342" s="301"/>
      <c r="AJ342" s="301"/>
      <c r="AK342" s="301"/>
      <c r="AL342" s="301"/>
      <c r="AM342" s="301"/>
      <c r="AN342" s="301"/>
      <c r="AO342" s="301"/>
      <c r="AP342" s="301"/>
      <c r="AQ342" s="301"/>
      <c r="AR342" s="301"/>
      <c r="AS342" s="144"/>
    </row>
    <row r="343" spans="1:45" s="1399" customFormat="1" ht="24" hidden="1" customHeight="1" x14ac:dyDescent="0.2">
      <c r="A343" s="208"/>
      <c r="B343" s="448"/>
      <c r="C343" s="750" t="s">
        <v>644</v>
      </c>
      <c r="D343" s="144"/>
      <c r="E343" s="144" t="s">
        <v>17980</v>
      </c>
      <c r="F343" s="144" t="s">
        <v>644</v>
      </c>
      <c r="G343" s="144">
        <v>2252</v>
      </c>
      <c r="H343" s="144"/>
      <c r="I343" s="144"/>
      <c r="J343" s="144"/>
      <c r="K343" s="301"/>
      <c r="L343" s="301"/>
      <c r="M343" s="301"/>
      <c r="N343" s="301"/>
      <c r="O343" s="301"/>
      <c r="P343" s="301"/>
      <c r="Q343" s="301"/>
      <c r="R343" s="301"/>
      <c r="S343" s="301"/>
      <c r="T343" s="145">
        <v>1999</v>
      </c>
      <c r="U343" s="301"/>
      <c r="V343" s="301"/>
      <c r="W343" s="301"/>
      <c r="X343" s="301"/>
      <c r="Y343" s="301"/>
      <c r="Z343" s="301"/>
      <c r="AA343" s="301"/>
      <c r="AB343" s="301"/>
      <c r="AC343" s="301"/>
      <c r="AD343" s="301"/>
      <c r="AE343" s="301"/>
      <c r="AF343" s="301"/>
      <c r="AG343" s="301"/>
      <c r="AH343" s="301"/>
      <c r="AI343" s="301"/>
      <c r="AJ343" s="301"/>
      <c r="AK343" s="301"/>
      <c r="AL343" s="301"/>
      <c r="AM343" s="301"/>
      <c r="AN343" s="301"/>
      <c r="AO343" s="301"/>
      <c r="AP343" s="301"/>
      <c r="AQ343" s="301"/>
      <c r="AR343" s="301"/>
      <c r="AS343" s="144"/>
    </row>
    <row r="344" spans="1:45" s="1399" customFormat="1" ht="24" hidden="1" customHeight="1" x14ac:dyDescent="0.2">
      <c r="A344" s="208"/>
      <c r="B344" s="448"/>
      <c r="C344" s="938" t="s">
        <v>644</v>
      </c>
      <c r="D344" s="144"/>
      <c r="E344" s="144" t="s">
        <v>17981</v>
      </c>
      <c r="F344" s="144" t="s">
        <v>17982</v>
      </c>
      <c r="G344" s="144">
        <v>400</v>
      </c>
      <c r="H344" s="144"/>
      <c r="I344" s="144"/>
      <c r="J344" s="144"/>
      <c r="K344" s="301"/>
      <c r="L344" s="301"/>
      <c r="M344" s="301"/>
      <c r="N344" s="301"/>
      <c r="O344" s="301"/>
      <c r="P344" s="301"/>
      <c r="Q344" s="301"/>
      <c r="R344" s="301"/>
      <c r="S344" s="301"/>
      <c r="T344" s="145">
        <v>2009</v>
      </c>
      <c r="U344" s="301"/>
      <c r="V344" s="301"/>
      <c r="W344" s="301"/>
      <c r="X344" s="301"/>
      <c r="Y344" s="301"/>
      <c r="Z344" s="301"/>
      <c r="AA344" s="301"/>
      <c r="AB344" s="301"/>
      <c r="AC344" s="301"/>
      <c r="AD344" s="301"/>
      <c r="AE344" s="301"/>
      <c r="AF344" s="301"/>
      <c r="AG344" s="301"/>
      <c r="AH344" s="301"/>
      <c r="AI344" s="301"/>
      <c r="AJ344" s="301"/>
      <c r="AK344" s="301"/>
      <c r="AL344" s="301"/>
      <c r="AM344" s="301"/>
      <c r="AN344" s="301"/>
      <c r="AO344" s="301"/>
      <c r="AP344" s="301"/>
      <c r="AQ344" s="301"/>
      <c r="AR344" s="301"/>
      <c r="AS344" s="144"/>
    </row>
    <row r="345" spans="1:45" s="1399" customFormat="1" ht="24" hidden="1" customHeight="1" x14ac:dyDescent="0.2">
      <c r="A345" s="208"/>
      <c r="B345" s="448"/>
      <c r="C345" s="938" t="s">
        <v>644</v>
      </c>
      <c r="D345" s="144"/>
      <c r="E345" s="144" t="s">
        <v>17983</v>
      </c>
      <c r="F345" s="144" t="s">
        <v>17982</v>
      </c>
      <c r="G345" s="144">
        <v>390</v>
      </c>
      <c r="H345" s="144"/>
      <c r="I345" s="144"/>
      <c r="J345" s="144"/>
      <c r="K345" s="301"/>
      <c r="L345" s="301"/>
      <c r="M345" s="301"/>
      <c r="N345" s="301"/>
      <c r="O345" s="301"/>
      <c r="P345" s="301"/>
      <c r="Q345" s="301"/>
      <c r="R345" s="301"/>
      <c r="S345" s="301"/>
      <c r="T345" s="145">
        <v>2013</v>
      </c>
      <c r="U345" s="301"/>
      <c r="V345" s="301"/>
      <c r="W345" s="301"/>
      <c r="X345" s="301"/>
      <c r="Y345" s="301"/>
      <c r="Z345" s="301"/>
      <c r="AA345" s="301"/>
      <c r="AB345" s="301"/>
      <c r="AC345" s="301"/>
      <c r="AD345" s="301"/>
      <c r="AE345" s="301"/>
      <c r="AF345" s="301"/>
      <c r="AG345" s="301"/>
      <c r="AH345" s="301"/>
      <c r="AI345" s="301"/>
      <c r="AJ345" s="301"/>
      <c r="AK345" s="301"/>
      <c r="AL345" s="301"/>
      <c r="AM345" s="301"/>
      <c r="AN345" s="301"/>
      <c r="AO345" s="301"/>
      <c r="AP345" s="301"/>
      <c r="AQ345" s="301"/>
      <c r="AR345" s="301"/>
      <c r="AS345" s="144"/>
    </row>
    <row r="346" spans="1:45" s="1399" customFormat="1" ht="24" hidden="1" customHeight="1" x14ac:dyDescent="0.2">
      <c r="A346" s="208"/>
      <c r="B346" s="448"/>
      <c r="C346" s="938" t="s">
        <v>644</v>
      </c>
      <c r="D346" s="144"/>
      <c r="E346" s="144" t="s">
        <v>17984</v>
      </c>
      <c r="F346" s="144" t="s">
        <v>17982</v>
      </c>
      <c r="G346" s="144">
        <v>719</v>
      </c>
      <c r="H346" s="304"/>
      <c r="I346" s="304"/>
      <c r="J346" s="144"/>
      <c r="K346" s="301"/>
      <c r="L346" s="301"/>
      <c r="M346" s="301"/>
      <c r="N346" s="301"/>
      <c r="O346" s="301"/>
      <c r="P346" s="301"/>
      <c r="Q346" s="301"/>
      <c r="R346" s="301"/>
      <c r="S346" s="301"/>
      <c r="T346" s="145">
        <v>2015</v>
      </c>
      <c r="U346" s="301"/>
      <c r="V346" s="301"/>
      <c r="W346" s="301"/>
      <c r="X346" s="301"/>
      <c r="Y346" s="301"/>
      <c r="Z346" s="301"/>
      <c r="AA346" s="301"/>
      <c r="AB346" s="301"/>
      <c r="AC346" s="301"/>
      <c r="AD346" s="301"/>
      <c r="AE346" s="301"/>
      <c r="AF346" s="301"/>
      <c r="AG346" s="301"/>
      <c r="AH346" s="301"/>
      <c r="AI346" s="301"/>
      <c r="AJ346" s="301"/>
      <c r="AK346" s="301"/>
      <c r="AL346" s="301"/>
      <c r="AM346" s="301"/>
      <c r="AN346" s="301"/>
      <c r="AO346" s="301"/>
      <c r="AP346" s="301"/>
      <c r="AQ346" s="301"/>
      <c r="AR346" s="301"/>
      <c r="AS346" s="144"/>
    </row>
    <row r="347" spans="1:45" s="1399" customFormat="1" ht="24" hidden="1" customHeight="1" x14ac:dyDescent="0.2">
      <c r="A347" s="208"/>
      <c r="B347" s="448"/>
      <c r="C347" s="750" t="s">
        <v>871</v>
      </c>
      <c r="D347" s="144"/>
      <c r="E347" s="149" t="s">
        <v>19824</v>
      </c>
      <c r="F347" s="144" t="s">
        <v>871</v>
      </c>
      <c r="G347" s="144">
        <v>4790</v>
      </c>
      <c r="H347" s="144"/>
      <c r="I347" s="144"/>
      <c r="J347" s="144"/>
      <c r="K347" s="144"/>
      <c r="L347" s="144"/>
      <c r="M347" s="144"/>
      <c r="N347" s="144">
        <v>1632</v>
      </c>
      <c r="O347" s="144"/>
      <c r="P347" s="144"/>
      <c r="Q347" s="148"/>
      <c r="R347" s="148"/>
      <c r="S347" s="232"/>
      <c r="T347" s="145">
        <v>2013</v>
      </c>
      <c r="U347" s="148"/>
      <c r="V347" s="148"/>
      <c r="W347" s="148"/>
      <c r="X347" s="148"/>
      <c r="Y347" s="148"/>
      <c r="Z347" s="165"/>
      <c r="AA347" s="144"/>
      <c r="AB347" s="144"/>
      <c r="AC347" s="144"/>
      <c r="AD347" s="144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  <c r="AQ347" s="144"/>
      <c r="AR347" s="144"/>
      <c r="AS347" s="144"/>
    </row>
    <row r="348" spans="1:45" s="1399" customFormat="1" ht="24" hidden="1" customHeight="1" x14ac:dyDescent="0.2">
      <c r="A348" s="208"/>
      <c r="B348" s="448"/>
      <c r="C348" s="750" t="s">
        <v>871</v>
      </c>
      <c r="D348" s="144"/>
      <c r="E348" s="149" t="s">
        <v>19825</v>
      </c>
      <c r="F348" s="144" t="s">
        <v>871</v>
      </c>
      <c r="G348" s="144">
        <v>2314</v>
      </c>
      <c r="H348" s="144">
        <v>780</v>
      </c>
      <c r="I348" s="144">
        <v>780</v>
      </c>
      <c r="J348" s="144"/>
      <c r="K348" s="144"/>
      <c r="L348" s="144"/>
      <c r="M348" s="144"/>
      <c r="N348" s="144">
        <v>780</v>
      </c>
      <c r="O348" s="144"/>
      <c r="P348" s="144"/>
      <c r="Q348" s="148"/>
      <c r="R348" s="148"/>
      <c r="S348" s="232"/>
      <c r="T348" s="145">
        <v>2017</v>
      </c>
      <c r="U348" s="148"/>
      <c r="V348" s="148"/>
      <c r="W348" s="148"/>
      <c r="X348" s="148"/>
      <c r="Y348" s="148"/>
      <c r="Z348" s="165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</row>
    <row r="349" spans="1:45" s="1399" customFormat="1" ht="24" hidden="1" customHeight="1" x14ac:dyDescent="0.2">
      <c r="A349" s="208"/>
      <c r="B349" s="448"/>
      <c r="C349" s="750" t="s">
        <v>871</v>
      </c>
      <c r="D349" s="144"/>
      <c r="E349" s="149" t="s">
        <v>19826</v>
      </c>
      <c r="F349" s="144" t="s">
        <v>871</v>
      </c>
      <c r="G349" s="144">
        <v>5312</v>
      </c>
      <c r="H349" s="144"/>
      <c r="I349" s="144"/>
      <c r="J349" s="144"/>
      <c r="K349" s="144"/>
      <c r="L349" s="144"/>
      <c r="M349" s="144"/>
      <c r="N349" s="144">
        <v>1794</v>
      </c>
      <c r="O349" s="144"/>
      <c r="P349" s="144"/>
      <c r="Q349" s="148"/>
      <c r="R349" s="148"/>
      <c r="S349" s="232"/>
      <c r="T349" s="145">
        <v>2019</v>
      </c>
      <c r="U349" s="148"/>
      <c r="V349" s="148"/>
      <c r="W349" s="148"/>
      <c r="X349" s="148"/>
      <c r="Y349" s="148"/>
      <c r="Z349" s="165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</row>
    <row r="350" spans="1:45" s="1399" customFormat="1" ht="24" hidden="1" customHeight="1" x14ac:dyDescent="0.2">
      <c r="A350" s="208"/>
      <c r="B350" s="448"/>
      <c r="C350" s="750" t="s">
        <v>871</v>
      </c>
      <c r="D350" s="144"/>
      <c r="E350" s="149" t="s">
        <v>19827</v>
      </c>
      <c r="F350" s="144" t="s">
        <v>871</v>
      </c>
      <c r="G350" s="144">
        <v>14127</v>
      </c>
      <c r="H350" s="144"/>
      <c r="I350" s="144"/>
      <c r="J350" s="144"/>
      <c r="K350" s="144"/>
      <c r="L350" s="144"/>
      <c r="M350" s="144"/>
      <c r="N350" s="144">
        <v>5415</v>
      </c>
      <c r="O350" s="144"/>
      <c r="P350" s="144"/>
      <c r="Q350" s="148"/>
      <c r="R350" s="148"/>
      <c r="S350" s="232"/>
      <c r="T350" s="145">
        <v>2020</v>
      </c>
      <c r="U350" s="148"/>
      <c r="V350" s="148"/>
      <c r="W350" s="148"/>
      <c r="X350" s="148"/>
      <c r="Y350" s="148"/>
      <c r="Z350" s="165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</row>
    <row r="351" spans="1:45" s="1399" customFormat="1" ht="24" hidden="1" customHeight="1" x14ac:dyDescent="0.2">
      <c r="A351" s="208"/>
      <c r="B351" s="448"/>
      <c r="C351" s="750" t="s">
        <v>871</v>
      </c>
      <c r="D351" s="144"/>
      <c r="E351" s="149" t="s">
        <v>19828</v>
      </c>
      <c r="F351" s="144" t="s">
        <v>871</v>
      </c>
      <c r="G351" s="144">
        <v>5851</v>
      </c>
      <c r="H351" s="144"/>
      <c r="I351" s="144"/>
      <c r="J351" s="144"/>
      <c r="K351" s="144"/>
      <c r="L351" s="144"/>
      <c r="M351" s="144"/>
      <c r="N351" s="144">
        <v>2000</v>
      </c>
      <c r="O351" s="144"/>
      <c r="P351" s="144"/>
      <c r="Q351" s="148"/>
      <c r="R351" s="148"/>
      <c r="S351" s="232"/>
      <c r="T351" s="145">
        <v>2020</v>
      </c>
      <c r="U351" s="148"/>
      <c r="V351" s="148"/>
      <c r="W351" s="148"/>
      <c r="X351" s="148"/>
      <c r="Y351" s="148"/>
      <c r="Z351" s="165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</row>
    <row r="352" spans="1:45" s="1399" customFormat="1" ht="24" hidden="1" customHeight="1" x14ac:dyDescent="0.2">
      <c r="A352" s="208"/>
      <c r="B352" s="448"/>
      <c r="C352" s="750" t="s">
        <v>871</v>
      </c>
      <c r="D352" s="144"/>
      <c r="E352" s="149" t="s">
        <v>19829</v>
      </c>
      <c r="F352" s="144" t="s">
        <v>871</v>
      </c>
      <c r="G352" s="144">
        <v>30815</v>
      </c>
      <c r="H352" s="144"/>
      <c r="I352" s="144"/>
      <c r="J352" s="144"/>
      <c r="K352" s="144"/>
      <c r="L352" s="144"/>
      <c r="M352" s="144"/>
      <c r="N352" s="144">
        <v>3300</v>
      </c>
      <c r="O352" s="144"/>
      <c r="P352" s="144"/>
      <c r="Q352" s="148"/>
      <c r="R352" s="148"/>
      <c r="S352" s="232"/>
      <c r="T352" s="145">
        <v>2021</v>
      </c>
      <c r="U352" s="148"/>
      <c r="V352" s="148"/>
      <c r="W352" s="148"/>
      <c r="X352" s="148"/>
      <c r="Y352" s="148"/>
      <c r="Z352" s="165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</row>
    <row r="353" spans="1:45" s="1399" customFormat="1" ht="24" hidden="1" customHeight="1" x14ac:dyDescent="0.2">
      <c r="A353" s="208"/>
      <c r="B353" s="448"/>
      <c r="C353" s="750" t="s">
        <v>871</v>
      </c>
      <c r="D353" s="144"/>
      <c r="E353" s="149" t="s">
        <v>19830</v>
      </c>
      <c r="F353" s="144" t="s">
        <v>871</v>
      </c>
      <c r="G353" s="144">
        <v>302</v>
      </c>
      <c r="H353" s="144">
        <v>181.1</v>
      </c>
      <c r="I353" s="144">
        <v>181.1</v>
      </c>
      <c r="J353" s="144"/>
      <c r="K353" s="144"/>
      <c r="L353" s="144"/>
      <c r="M353" s="144"/>
      <c r="N353" s="144">
        <v>181.1</v>
      </c>
      <c r="O353" s="144"/>
      <c r="P353" s="144"/>
      <c r="Q353" s="148"/>
      <c r="R353" s="148"/>
      <c r="S353" s="232"/>
      <c r="T353" s="145">
        <v>2007</v>
      </c>
      <c r="U353" s="148"/>
      <c r="V353" s="148"/>
      <c r="W353" s="148"/>
      <c r="X353" s="148"/>
      <c r="Y353" s="148"/>
      <c r="Z353" s="165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</row>
    <row r="354" spans="1:45" s="1399" customFormat="1" ht="24" hidden="1" customHeight="1" x14ac:dyDescent="0.2">
      <c r="A354" s="208"/>
      <c r="B354" s="448"/>
      <c r="C354" s="750" t="s">
        <v>871</v>
      </c>
      <c r="D354" s="144"/>
      <c r="E354" s="144" t="s">
        <v>2738</v>
      </c>
      <c r="F354" s="144" t="s">
        <v>16839</v>
      </c>
      <c r="G354" s="144">
        <v>30531</v>
      </c>
      <c r="H354" s="144">
        <v>989</v>
      </c>
      <c r="I354" s="144">
        <v>2546</v>
      </c>
      <c r="J354" s="144"/>
      <c r="K354" s="144"/>
      <c r="L354" s="144"/>
      <c r="M354" s="144"/>
      <c r="N354" s="144">
        <v>2546</v>
      </c>
      <c r="O354" s="144">
        <v>1010</v>
      </c>
      <c r="P354" s="144"/>
      <c r="Q354" s="148"/>
      <c r="R354" s="148"/>
      <c r="S354" s="232"/>
      <c r="T354" s="145">
        <v>2013</v>
      </c>
      <c r="U354" s="148"/>
      <c r="V354" s="148"/>
      <c r="W354" s="148"/>
      <c r="X354" s="148"/>
      <c r="Y354" s="148"/>
      <c r="Z354" s="165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</row>
    <row r="355" spans="1:45" s="1399" customFormat="1" ht="24" hidden="1" customHeight="1" x14ac:dyDescent="0.2">
      <c r="A355" s="208"/>
      <c r="B355" s="448"/>
      <c r="C355" s="750" t="s">
        <v>884</v>
      </c>
      <c r="D355" s="144"/>
      <c r="E355" s="144" t="s">
        <v>14021</v>
      </c>
      <c r="F355" s="144" t="s">
        <v>884</v>
      </c>
      <c r="G355" s="144">
        <v>3235</v>
      </c>
      <c r="H355" s="144"/>
      <c r="I355" s="144"/>
      <c r="J355" s="144">
        <v>20</v>
      </c>
      <c r="K355" s="144">
        <v>25</v>
      </c>
      <c r="L355" s="144"/>
      <c r="M355" s="144"/>
      <c r="N355" s="144">
        <v>578</v>
      </c>
      <c r="O355" s="144"/>
      <c r="P355" s="144"/>
      <c r="Q355" s="148"/>
      <c r="R355" s="148"/>
      <c r="S355" s="232"/>
      <c r="T355" s="145">
        <v>2019</v>
      </c>
      <c r="U355" s="148"/>
      <c r="V355" s="148"/>
      <c r="W355" s="148"/>
      <c r="X355" s="148"/>
      <c r="Y355" s="148"/>
      <c r="Z355" s="165">
        <v>150</v>
      </c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</row>
    <row r="356" spans="1:45" s="1399" customFormat="1" ht="24" hidden="1" customHeight="1" x14ac:dyDescent="0.2">
      <c r="A356" s="208"/>
      <c r="B356" s="448"/>
      <c r="C356" s="750" t="s">
        <v>884</v>
      </c>
      <c r="D356" s="144"/>
      <c r="E356" s="144" t="s">
        <v>2739</v>
      </c>
      <c r="F356" s="144" t="s">
        <v>884</v>
      </c>
      <c r="G356" s="144">
        <v>72905</v>
      </c>
      <c r="H356" s="144"/>
      <c r="I356" s="144"/>
      <c r="J356" s="144">
        <v>24</v>
      </c>
      <c r="K356" s="144">
        <v>44</v>
      </c>
      <c r="L356" s="144"/>
      <c r="M356" s="144"/>
      <c r="N356" s="144">
        <v>1056</v>
      </c>
      <c r="O356" s="144"/>
      <c r="P356" s="144"/>
      <c r="Q356" s="148"/>
      <c r="R356" s="148"/>
      <c r="S356" s="232"/>
      <c r="T356" s="145">
        <v>2009</v>
      </c>
      <c r="U356" s="148"/>
      <c r="V356" s="148"/>
      <c r="W356" s="148"/>
      <c r="X356" s="148"/>
      <c r="Y356" s="148"/>
      <c r="Z356" s="165">
        <v>323</v>
      </c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</row>
    <row r="357" spans="1:45" s="1399" customFormat="1" ht="24" hidden="1" customHeight="1" x14ac:dyDescent="0.2">
      <c r="A357" s="208"/>
      <c r="B357" s="448"/>
      <c r="C357" s="750" t="s">
        <v>884</v>
      </c>
      <c r="D357" s="144"/>
      <c r="E357" s="144" t="s">
        <v>2740</v>
      </c>
      <c r="F357" s="144" t="s">
        <v>884</v>
      </c>
      <c r="G357" s="144">
        <v>5089</v>
      </c>
      <c r="H357" s="144"/>
      <c r="I357" s="144"/>
      <c r="J357" s="144">
        <v>20</v>
      </c>
      <c r="K357" s="144">
        <v>40</v>
      </c>
      <c r="L357" s="144"/>
      <c r="M357" s="144"/>
      <c r="N357" s="144">
        <v>800</v>
      </c>
      <c r="O357" s="144"/>
      <c r="P357" s="144"/>
      <c r="Q357" s="148"/>
      <c r="R357" s="148"/>
      <c r="S357" s="232"/>
      <c r="T357" s="145">
        <v>1995</v>
      </c>
      <c r="U357" s="148"/>
      <c r="V357" s="148"/>
      <c r="W357" s="148"/>
      <c r="X357" s="148"/>
      <c r="Y357" s="148"/>
      <c r="Z357" s="165">
        <v>100</v>
      </c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</row>
    <row r="358" spans="1:45" s="1399" customFormat="1" ht="24" hidden="1" customHeight="1" x14ac:dyDescent="0.2">
      <c r="A358" s="208"/>
      <c r="B358" s="448"/>
      <c r="C358" s="750" t="s">
        <v>884</v>
      </c>
      <c r="D358" s="144"/>
      <c r="E358" s="144" t="s">
        <v>2741</v>
      </c>
      <c r="F358" s="144" t="s">
        <v>884</v>
      </c>
      <c r="G358" s="144">
        <v>2257</v>
      </c>
      <c r="H358" s="144"/>
      <c r="I358" s="144"/>
      <c r="J358" s="144">
        <v>18</v>
      </c>
      <c r="K358" s="144">
        <v>37</v>
      </c>
      <c r="L358" s="144"/>
      <c r="M358" s="144"/>
      <c r="N358" s="144">
        <v>673</v>
      </c>
      <c r="O358" s="144"/>
      <c r="P358" s="144"/>
      <c r="Q358" s="148"/>
      <c r="R358" s="148"/>
      <c r="S358" s="232"/>
      <c r="T358" s="145">
        <v>2013</v>
      </c>
      <c r="U358" s="148"/>
      <c r="V358" s="148"/>
      <c r="W358" s="148"/>
      <c r="X358" s="148"/>
      <c r="Y358" s="148"/>
      <c r="Z358" s="165">
        <v>150</v>
      </c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  <c r="AQ358" s="144"/>
      <c r="AR358" s="144"/>
      <c r="AS358" s="144"/>
    </row>
    <row r="359" spans="1:45" s="1399" customFormat="1" ht="24" hidden="1" customHeight="1" x14ac:dyDescent="0.2">
      <c r="A359" s="208"/>
      <c r="B359" s="448"/>
      <c r="C359" s="750" t="s">
        <v>884</v>
      </c>
      <c r="D359" s="144"/>
      <c r="E359" s="144" t="s">
        <v>2742</v>
      </c>
      <c r="F359" s="144" t="s">
        <v>884</v>
      </c>
      <c r="G359" s="144">
        <v>9325</v>
      </c>
      <c r="H359" s="144"/>
      <c r="I359" s="144"/>
      <c r="J359" s="144">
        <v>26</v>
      </c>
      <c r="K359" s="144">
        <v>48</v>
      </c>
      <c r="L359" s="144"/>
      <c r="M359" s="144"/>
      <c r="N359" s="144">
        <v>1224</v>
      </c>
      <c r="O359" s="144"/>
      <c r="P359" s="144"/>
      <c r="Q359" s="148"/>
      <c r="R359" s="148"/>
      <c r="S359" s="232"/>
      <c r="T359" s="145">
        <v>2010</v>
      </c>
      <c r="U359" s="148"/>
      <c r="V359" s="148"/>
      <c r="W359" s="148"/>
      <c r="X359" s="148"/>
      <c r="Y359" s="148"/>
      <c r="Z359" s="165">
        <v>330</v>
      </c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</row>
    <row r="360" spans="1:45" s="1399" customFormat="1" ht="24" hidden="1" customHeight="1" x14ac:dyDescent="0.2">
      <c r="A360" s="208"/>
      <c r="B360" s="448"/>
      <c r="C360" s="750" t="s">
        <v>884</v>
      </c>
      <c r="D360" s="144"/>
      <c r="E360" s="144" t="s">
        <v>19831</v>
      </c>
      <c r="F360" s="144" t="s">
        <v>884</v>
      </c>
      <c r="G360" s="144"/>
      <c r="H360" s="144"/>
      <c r="I360" s="144"/>
      <c r="J360" s="144"/>
      <c r="K360" s="144"/>
      <c r="L360" s="144"/>
      <c r="M360" s="144"/>
      <c r="N360" s="144">
        <v>136</v>
      </c>
      <c r="O360" s="144"/>
      <c r="P360" s="144"/>
      <c r="Q360" s="148"/>
      <c r="R360" s="148"/>
      <c r="S360" s="232"/>
      <c r="T360" s="145">
        <v>2008</v>
      </c>
      <c r="U360" s="148"/>
      <c r="V360" s="148"/>
      <c r="W360" s="148"/>
      <c r="X360" s="148"/>
      <c r="Y360" s="148"/>
      <c r="Z360" s="165">
        <v>15</v>
      </c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</row>
    <row r="361" spans="1:45" s="1399" customFormat="1" ht="24" hidden="1" customHeight="1" x14ac:dyDescent="0.2">
      <c r="A361" s="208"/>
      <c r="B361" s="448"/>
      <c r="C361" s="750" t="s">
        <v>884</v>
      </c>
      <c r="D361" s="144"/>
      <c r="E361" s="144" t="s">
        <v>19832</v>
      </c>
      <c r="F361" s="144" t="s">
        <v>884</v>
      </c>
      <c r="G361" s="144"/>
      <c r="H361" s="144"/>
      <c r="I361" s="144"/>
      <c r="J361" s="144"/>
      <c r="K361" s="144"/>
      <c r="L361" s="144"/>
      <c r="M361" s="144"/>
      <c r="N361" s="144">
        <v>297</v>
      </c>
      <c r="O361" s="144"/>
      <c r="P361" s="144"/>
      <c r="Q361" s="148"/>
      <c r="R361" s="148"/>
      <c r="S361" s="232"/>
      <c r="T361" s="145">
        <v>2014</v>
      </c>
      <c r="U361" s="148"/>
      <c r="V361" s="148"/>
      <c r="W361" s="148"/>
      <c r="X361" s="148"/>
      <c r="Y361" s="148"/>
      <c r="Z361" s="165">
        <v>268</v>
      </c>
      <c r="AA361" s="144"/>
      <c r="AB361" s="144"/>
      <c r="AC361" s="144"/>
      <c r="AD361" s="144"/>
      <c r="AE361" s="144"/>
      <c r="AF361" s="144"/>
      <c r="AG361" s="144"/>
      <c r="AH361" s="144"/>
      <c r="AI361" s="144"/>
      <c r="AJ361" s="144"/>
      <c r="AK361" s="144"/>
      <c r="AL361" s="144"/>
      <c r="AM361" s="144"/>
      <c r="AN361" s="144"/>
      <c r="AO361" s="144"/>
      <c r="AP361" s="144"/>
      <c r="AQ361" s="144"/>
      <c r="AR361" s="144"/>
      <c r="AS361" s="144"/>
    </row>
    <row r="362" spans="1:45" s="1399" customFormat="1" ht="24" hidden="1" customHeight="1" x14ac:dyDescent="0.2">
      <c r="A362" s="208"/>
      <c r="B362" s="448"/>
      <c r="C362" s="750" t="s">
        <v>884</v>
      </c>
      <c r="D362" s="144"/>
      <c r="E362" s="144" t="s">
        <v>19833</v>
      </c>
      <c r="F362" s="144" t="s">
        <v>884</v>
      </c>
      <c r="G362" s="144"/>
      <c r="H362" s="144"/>
      <c r="I362" s="144"/>
      <c r="J362" s="144"/>
      <c r="K362" s="144"/>
      <c r="L362" s="144"/>
      <c r="M362" s="144"/>
      <c r="N362" s="144">
        <v>210</v>
      </c>
      <c r="O362" s="144"/>
      <c r="P362" s="144"/>
      <c r="Q362" s="148"/>
      <c r="R362" s="148"/>
      <c r="S362" s="232"/>
      <c r="T362" s="145">
        <v>2012</v>
      </c>
      <c r="U362" s="148"/>
      <c r="V362" s="148"/>
      <c r="W362" s="148"/>
      <c r="X362" s="148"/>
      <c r="Y362" s="148"/>
      <c r="Z362" s="165">
        <v>200</v>
      </c>
      <c r="AA362" s="144"/>
      <c r="AB362" s="144"/>
      <c r="AC362" s="144"/>
      <c r="AD362" s="144"/>
      <c r="AE362" s="144"/>
      <c r="AF362" s="144"/>
      <c r="AG362" s="144"/>
      <c r="AH362" s="144"/>
      <c r="AI362" s="144"/>
      <c r="AJ362" s="144"/>
      <c r="AK362" s="144"/>
      <c r="AL362" s="144"/>
      <c r="AM362" s="144"/>
      <c r="AN362" s="144"/>
      <c r="AO362" s="144"/>
      <c r="AP362" s="144"/>
      <c r="AQ362" s="144"/>
      <c r="AR362" s="144"/>
      <c r="AS362" s="144" t="s">
        <v>16913</v>
      </c>
    </row>
    <row r="363" spans="1:45" s="1399" customFormat="1" ht="24" hidden="1" customHeight="1" x14ac:dyDescent="0.2">
      <c r="A363" s="208"/>
      <c r="B363" s="448"/>
      <c r="C363" s="750" t="s">
        <v>884</v>
      </c>
      <c r="D363" s="144"/>
      <c r="E363" s="144" t="s">
        <v>2743</v>
      </c>
      <c r="F363" s="144" t="s">
        <v>884</v>
      </c>
      <c r="G363" s="144"/>
      <c r="H363" s="144"/>
      <c r="I363" s="144"/>
      <c r="J363" s="144"/>
      <c r="K363" s="144"/>
      <c r="L363" s="144"/>
      <c r="M363" s="144"/>
      <c r="N363" s="144">
        <v>221</v>
      </c>
      <c r="O363" s="144"/>
      <c r="P363" s="144"/>
      <c r="Q363" s="148"/>
      <c r="R363" s="148"/>
      <c r="S363" s="232"/>
      <c r="T363" s="145">
        <v>2011</v>
      </c>
      <c r="U363" s="148"/>
      <c r="V363" s="148"/>
      <c r="W363" s="148"/>
      <c r="X363" s="148"/>
      <c r="Y363" s="148"/>
      <c r="Z363" s="165">
        <v>100</v>
      </c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</row>
    <row r="364" spans="1:45" s="1399" customFormat="1" ht="24" hidden="1" customHeight="1" x14ac:dyDescent="0.2">
      <c r="A364" s="208"/>
      <c r="B364" s="448"/>
      <c r="C364" s="750" t="s">
        <v>884</v>
      </c>
      <c r="D364" s="144"/>
      <c r="E364" s="144" t="s">
        <v>17985</v>
      </c>
      <c r="F364" s="144" t="s">
        <v>17986</v>
      </c>
      <c r="G364" s="144">
        <v>3610</v>
      </c>
      <c r="H364" s="144"/>
      <c r="I364" s="144"/>
      <c r="J364" s="144"/>
      <c r="K364" s="301"/>
      <c r="L364" s="301"/>
      <c r="M364" s="301"/>
      <c r="N364" s="301"/>
      <c r="O364" s="301"/>
      <c r="P364" s="301"/>
      <c r="Q364" s="301"/>
      <c r="R364" s="301"/>
      <c r="S364" s="301"/>
      <c r="T364" s="145">
        <v>2017</v>
      </c>
      <c r="U364" s="301"/>
      <c r="V364" s="301"/>
      <c r="W364" s="301"/>
      <c r="X364" s="301"/>
      <c r="Y364" s="301"/>
      <c r="Z364" s="301"/>
      <c r="AA364" s="301"/>
      <c r="AB364" s="301"/>
      <c r="AC364" s="301"/>
      <c r="AD364" s="301"/>
      <c r="AE364" s="301"/>
      <c r="AF364" s="301"/>
      <c r="AG364" s="301"/>
      <c r="AH364" s="301"/>
      <c r="AI364" s="301"/>
      <c r="AJ364" s="301"/>
      <c r="AK364" s="301"/>
      <c r="AL364" s="301"/>
      <c r="AM364" s="301"/>
      <c r="AN364" s="301"/>
      <c r="AO364" s="301"/>
      <c r="AP364" s="301"/>
      <c r="AQ364" s="301"/>
      <c r="AR364" s="301"/>
      <c r="AS364" s="144"/>
    </row>
    <row r="365" spans="1:45" s="1399" customFormat="1" ht="24" hidden="1" customHeight="1" x14ac:dyDescent="0.2">
      <c r="A365" s="208"/>
      <c r="B365" s="448"/>
      <c r="C365" s="750" t="s">
        <v>884</v>
      </c>
      <c r="D365" s="144"/>
      <c r="E365" s="144" t="s">
        <v>17987</v>
      </c>
      <c r="F365" s="144" t="s">
        <v>17988</v>
      </c>
      <c r="G365" s="144">
        <v>20695</v>
      </c>
      <c r="H365" s="304"/>
      <c r="I365" s="304"/>
      <c r="J365" s="144"/>
      <c r="K365" s="301"/>
      <c r="L365" s="301"/>
      <c r="M365" s="301"/>
      <c r="N365" s="301"/>
      <c r="O365" s="301"/>
      <c r="P365" s="301"/>
      <c r="Q365" s="301"/>
      <c r="R365" s="301"/>
      <c r="S365" s="301"/>
      <c r="T365" s="145">
        <v>2017</v>
      </c>
      <c r="U365" s="301"/>
      <c r="V365" s="301"/>
      <c r="W365" s="301"/>
      <c r="X365" s="301"/>
      <c r="Y365" s="301"/>
      <c r="Z365" s="301"/>
      <c r="AA365" s="301"/>
      <c r="AB365" s="301"/>
      <c r="AC365" s="301"/>
      <c r="AD365" s="301"/>
      <c r="AE365" s="301"/>
      <c r="AF365" s="301"/>
      <c r="AG365" s="301"/>
      <c r="AH365" s="301"/>
      <c r="AI365" s="301"/>
      <c r="AJ365" s="301"/>
      <c r="AK365" s="301"/>
      <c r="AL365" s="301"/>
      <c r="AM365" s="301"/>
      <c r="AN365" s="301"/>
      <c r="AO365" s="301"/>
      <c r="AP365" s="301"/>
      <c r="AQ365" s="301"/>
      <c r="AR365" s="301"/>
      <c r="AS365" s="144"/>
    </row>
    <row r="366" spans="1:45" s="1399" customFormat="1" ht="24" hidden="1" customHeight="1" x14ac:dyDescent="0.2">
      <c r="A366" s="208"/>
      <c r="B366" s="448"/>
      <c r="C366" s="750" t="s">
        <v>884</v>
      </c>
      <c r="D366" s="144"/>
      <c r="E366" s="144" t="s">
        <v>19834</v>
      </c>
      <c r="F366" s="144"/>
      <c r="G366" s="144">
        <v>78510</v>
      </c>
      <c r="H366" s="144"/>
      <c r="I366" s="144"/>
      <c r="J366" s="144"/>
      <c r="K366" s="301"/>
      <c r="L366" s="301"/>
      <c r="M366" s="301"/>
      <c r="N366" s="301"/>
      <c r="O366" s="301"/>
      <c r="P366" s="301"/>
      <c r="Q366" s="301"/>
      <c r="R366" s="301"/>
      <c r="S366" s="301"/>
      <c r="T366" s="145">
        <v>2009</v>
      </c>
      <c r="U366" s="301"/>
      <c r="V366" s="301"/>
      <c r="W366" s="301"/>
      <c r="X366" s="301"/>
      <c r="Y366" s="301"/>
      <c r="Z366" s="301"/>
      <c r="AA366" s="301"/>
      <c r="AB366" s="301"/>
      <c r="AC366" s="301"/>
      <c r="AD366" s="301"/>
      <c r="AE366" s="301"/>
      <c r="AF366" s="301"/>
      <c r="AG366" s="301"/>
      <c r="AH366" s="301"/>
      <c r="AI366" s="301"/>
      <c r="AJ366" s="301"/>
      <c r="AK366" s="301"/>
      <c r="AL366" s="301"/>
      <c r="AM366" s="301"/>
      <c r="AN366" s="301"/>
      <c r="AO366" s="301"/>
      <c r="AP366" s="301"/>
      <c r="AQ366" s="301"/>
      <c r="AR366" s="301"/>
      <c r="AS366" s="144"/>
    </row>
    <row r="367" spans="1:45" s="1399" customFormat="1" ht="24" hidden="1" customHeight="1" x14ac:dyDescent="0.2">
      <c r="A367" s="208"/>
      <c r="B367" s="448"/>
      <c r="C367" s="750" t="s">
        <v>884</v>
      </c>
      <c r="D367" s="144"/>
      <c r="E367" s="144" t="s">
        <v>17989</v>
      </c>
      <c r="F367" s="144"/>
      <c r="G367" s="144">
        <v>2394</v>
      </c>
      <c r="H367" s="144">
        <v>663.7</v>
      </c>
      <c r="I367" s="144">
        <v>663.7</v>
      </c>
      <c r="J367" s="144"/>
      <c r="K367" s="301"/>
      <c r="L367" s="301"/>
      <c r="M367" s="301"/>
      <c r="N367" s="301"/>
      <c r="O367" s="301"/>
      <c r="P367" s="301"/>
      <c r="Q367" s="301"/>
      <c r="R367" s="301"/>
      <c r="S367" s="301"/>
      <c r="T367" s="145">
        <v>2021</v>
      </c>
      <c r="U367" s="301"/>
      <c r="V367" s="301"/>
      <c r="W367" s="301"/>
      <c r="X367" s="301"/>
      <c r="Y367" s="301"/>
      <c r="Z367" s="301"/>
      <c r="AA367" s="301"/>
      <c r="AB367" s="301"/>
      <c r="AC367" s="301"/>
      <c r="AD367" s="301"/>
      <c r="AE367" s="301"/>
      <c r="AF367" s="301"/>
      <c r="AG367" s="301"/>
      <c r="AH367" s="301"/>
      <c r="AI367" s="301"/>
      <c r="AJ367" s="301"/>
      <c r="AK367" s="301"/>
      <c r="AL367" s="301"/>
      <c r="AM367" s="301"/>
      <c r="AN367" s="301"/>
      <c r="AO367" s="301"/>
      <c r="AP367" s="301"/>
      <c r="AQ367" s="301"/>
      <c r="AR367" s="301"/>
      <c r="AS367" s="144"/>
    </row>
    <row r="368" spans="1:45" s="1399" customFormat="1" ht="24" hidden="1" customHeight="1" x14ac:dyDescent="0.2">
      <c r="A368" s="208"/>
      <c r="B368" s="448"/>
      <c r="C368" s="750" t="s">
        <v>884</v>
      </c>
      <c r="D368" s="144"/>
      <c r="E368" s="144" t="s">
        <v>19835</v>
      </c>
      <c r="F368" s="144"/>
      <c r="G368" s="144">
        <v>1559</v>
      </c>
      <c r="H368" s="144"/>
      <c r="I368" s="144"/>
      <c r="J368" s="144"/>
      <c r="K368" s="301"/>
      <c r="L368" s="301"/>
      <c r="M368" s="301"/>
      <c r="N368" s="301"/>
      <c r="O368" s="301"/>
      <c r="P368" s="301"/>
      <c r="Q368" s="301"/>
      <c r="R368" s="301"/>
      <c r="S368" s="301"/>
      <c r="T368" s="145">
        <v>2019</v>
      </c>
      <c r="U368" s="301"/>
      <c r="V368" s="301"/>
      <c r="W368" s="301"/>
      <c r="X368" s="301"/>
      <c r="Y368" s="301"/>
      <c r="Z368" s="301"/>
      <c r="AA368" s="301"/>
      <c r="AB368" s="301"/>
      <c r="AC368" s="301"/>
      <c r="AD368" s="301"/>
      <c r="AE368" s="301"/>
      <c r="AF368" s="301"/>
      <c r="AG368" s="301"/>
      <c r="AH368" s="301"/>
      <c r="AI368" s="301"/>
      <c r="AJ368" s="301"/>
      <c r="AK368" s="301"/>
      <c r="AL368" s="301"/>
      <c r="AM368" s="301"/>
      <c r="AN368" s="301"/>
      <c r="AO368" s="301"/>
      <c r="AP368" s="301"/>
      <c r="AQ368" s="301"/>
      <c r="AR368" s="301"/>
      <c r="AS368" s="144"/>
    </row>
    <row r="369" spans="1:45" s="1399" customFormat="1" ht="24" hidden="1" customHeight="1" x14ac:dyDescent="0.2">
      <c r="A369" s="208"/>
      <c r="B369" s="448"/>
      <c r="C369" s="750" t="s">
        <v>884</v>
      </c>
      <c r="D369" s="144"/>
      <c r="E369" s="144" t="s">
        <v>17990</v>
      </c>
      <c r="F369" s="144"/>
      <c r="G369" s="144">
        <v>3448</v>
      </c>
      <c r="H369" s="144">
        <v>896.31</v>
      </c>
      <c r="I369" s="144">
        <v>896.31</v>
      </c>
      <c r="J369" s="144"/>
      <c r="K369" s="301"/>
      <c r="L369" s="301"/>
      <c r="M369" s="301"/>
      <c r="N369" s="301"/>
      <c r="O369" s="301"/>
      <c r="P369" s="301"/>
      <c r="Q369" s="301"/>
      <c r="R369" s="301"/>
      <c r="S369" s="301"/>
      <c r="T369" s="145">
        <v>2021</v>
      </c>
      <c r="U369" s="301"/>
      <c r="V369" s="301"/>
      <c r="W369" s="301"/>
      <c r="X369" s="301"/>
      <c r="Y369" s="301"/>
      <c r="Z369" s="301"/>
      <c r="AA369" s="301"/>
      <c r="AB369" s="301"/>
      <c r="AC369" s="301"/>
      <c r="AD369" s="301"/>
      <c r="AE369" s="301"/>
      <c r="AF369" s="301"/>
      <c r="AG369" s="301"/>
      <c r="AH369" s="301"/>
      <c r="AI369" s="301"/>
      <c r="AJ369" s="301"/>
      <c r="AK369" s="301"/>
      <c r="AL369" s="301"/>
      <c r="AM369" s="301"/>
      <c r="AN369" s="301"/>
      <c r="AO369" s="301"/>
      <c r="AP369" s="301"/>
      <c r="AQ369" s="301"/>
      <c r="AR369" s="301"/>
      <c r="AS369" s="144"/>
    </row>
    <row r="370" spans="1:45" s="1399" customFormat="1" ht="24" hidden="1" customHeight="1" x14ac:dyDescent="0.2">
      <c r="A370" s="208"/>
      <c r="B370" s="1323"/>
      <c r="C370" s="750" t="s">
        <v>884</v>
      </c>
      <c r="D370" s="144"/>
      <c r="E370" s="144" t="s">
        <v>17991</v>
      </c>
      <c r="F370" s="144"/>
      <c r="G370" s="144">
        <v>1990</v>
      </c>
      <c r="H370" s="144">
        <v>1249.5</v>
      </c>
      <c r="I370" s="144">
        <v>1249.5</v>
      </c>
      <c r="J370" s="144"/>
      <c r="K370" s="301"/>
      <c r="L370" s="301"/>
      <c r="M370" s="301"/>
      <c r="N370" s="301"/>
      <c r="O370" s="301"/>
      <c r="P370" s="301"/>
      <c r="Q370" s="301"/>
      <c r="R370" s="301"/>
      <c r="S370" s="301"/>
      <c r="T370" s="145">
        <v>2020</v>
      </c>
      <c r="U370" s="301"/>
      <c r="V370" s="301"/>
      <c r="W370" s="301"/>
      <c r="X370" s="301"/>
      <c r="Y370" s="301"/>
      <c r="Z370" s="301"/>
      <c r="AA370" s="301"/>
      <c r="AB370" s="301"/>
      <c r="AC370" s="301"/>
      <c r="AD370" s="301"/>
      <c r="AE370" s="301"/>
      <c r="AF370" s="301"/>
      <c r="AG370" s="301"/>
      <c r="AH370" s="301"/>
      <c r="AI370" s="301"/>
      <c r="AJ370" s="301"/>
      <c r="AK370" s="301"/>
      <c r="AL370" s="301"/>
      <c r="AM370" s="301"/>
      <c r="AN370" s="301"/>
      <c r="AO370" s="301"/>
      <c r="AP370" s="301"/>
      <c r="AQ370" s="301"/>
      <c r="AR370" s="301"/>
      <c r="AS370" s="144"/>
    </row>
    <row r="371" spans="1:45" s="1398" customFormat="1" ht="24" hidden="1" customHeight="1" x14ac:dyDescent="0.2">
      <c r="A371" s="578"/>
      <c r="B371" s="1362" t="s">
        <v>348</v>
      </c>
      <c r="C371" s="1172" t="s">
        <v>1005</v>
      </c>
      <c r="D371" s="248"/>
      <c r="E371" s="545">
        <f>COUNTA(E372:E409)</f>
        <v>38</v>
      </c>
      <c r="F371" s="241"/>
      <c r="G371" s="241">
        <f>SUM(G372:G409)</f>
        <v>288760</v>
      </c>
      <c r="H371" s="241">
        <f>SUM(H372:H409)</f>
        <v>3115.68</v>
      </c>
      <c r="I371" s="241">
        <f>SUM(I372:I409)</f>
        <v>40405.68</v>
      </c>
      <c r="J371" s="241"/>
      <c r="K371" s="241"/>
      <c r="L371" s="241"/>
      <c r="M371" s="241"/>
      <c r="N371" s="241"/>
      <c r="O371" s="248"/>
      <c r="P371" s="248"/>
      <c r="Q371" s="248"/>
      <c r="R371" s="248"/>
      <c r="S371" s="248"/>
      <c r="T371" s="145"/>
      <c r="U371" s="248"/>
      <c r="V371" s="248"/>
      <c r="W371" s="248"/>
      <c r="X371" s="248"/>
      <c r="Y371" s="248"/>
      <c r="Z371" s="248"/>
      <c r="AA371" s="248"/>
      <c r="AB371" s="248"/>
      <c r="AC371" s="248"/>
      <c r="AD371" s="248"/>
      <c r="AE371" s="248"/>
      <c r="AF371" s="248"/>
      <c r="AG371" s="248"/>
      <c r="AH371" s="248"/>
      <c r="AI371" s="248"/>
      <c r="AJ371" s="248"/>
      <c r="AK371" s="248"/>
      <c r="AL371" s="248"/>
      <c r="AM371" s="248"/>
      <c r="AN371" s="248"/>
      <c r="AO371" s="248"/>
      <c r="AP371" s="248"/>
      <c r="AQ371" s="248"/>
      <c r="AR371" s="248"/>
      <c r="AS371" s="248"/>
    </row>
    <row r="372" spans="1:45" ht="24" hidden="1" customHeight="1" x14ac:dyDescent="0.2">
      <c r="A372" s="208"/>
      <c r="B372" s="448"/>
      <c r="C372" s="750" t="s">
        <v>863</v>
      </c>
      <c r="D372" s="144"/>
      <c r="E372" s="144" t="s">
        <v>14659</v>
      </c>
      <c r="F372" s="144" t="s">
        <v>14660</v>
      </c>
      <c r="G372" s="144">
        <v>1991</v>
      </c>
      <c r="H372" s="144">
        <v>12</v>
      </c>
      <c r="I372" s="144"/>
      <c r="J372" s="144"/>
      <c r="K372" s="144"/>
      <c r="L372" s="144"/>
      <c r="M372" s="144"/>
      <c r="N372" s="144">
        <v>234</v>
      </c>
      <c r="O372" s="144"/>
      <c r="P372" s="144"/>
      <c r="Q372" s="148"/>
      <c r="R372" s="148"/>
      <c r="S372" s="232"/>
      <c r="T372" s="145">
        <v>2019</v>
      </c>
      <c r="U372" s="148"/>
      <c r="V372" s="148"/>
      <c r="W372" s="148"/>
      <c r="X372" s="148"/>
      <c r="Y372" s="148"/>
      <c r="Z372" s="144">
        <v>350</v>
      </c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44"/>
      <c r="AK372" s="144"/>
      <c r="AL372" s="144"/>
      <c r="AM372" s="144"/>
      <c r="AN372" s="144"/>
      <c r="AO372" s="144"/>
      <c r="AP372" s="144"/>
      <c r="AQ372" s="144"/>
      <c r="AR372" s="144"/>
      <c r="AS372" s="144" t="s">
        <v>1585</v>
      </c>
    </row>
    <row r="373" spans="1:45" ht="24" hidden="1" customHeight="1" x14ac:dyDescent="0.2">
      <c r="A373" s="208"/>
      <c r="B373" s="448"/>
      <c r="C373" s="750" t="s">
        <v>863</v>
      </c>
      <c r="D373" s="144"/>
      <c r="E373" s="144" t="s">
        <v>14661</v>
      </c>
      <c r="F373" s="144" t="s">
        <v>863</v>
      </c>
      <c r="G373" s="144">
        <v>416</v>
      </c>
      <c r="H373" s="144"/>
      <c r="I373" s="144"/>
      <c r="J373" s="144"/>
      <c r="K373" s="144"/>
      <c r="L373" s="144"/>
      <c r="M373" s="144"/>
      <c r="N373" s="144"/>
      <c r="O373" s="144"/>
      <c r="P373" s="144"/>
      <c r="Q373" s="148"/>
      <c r="R373" s="148"/>
      <c r="S373" s="232"/>
      <c r="T373" s="145">
        <v>2020</v>
      </c>
      <c r="U373" s="148"/>
      <c r="V373" s="148"/>
      <c r="W373" s="148"/>
      <c r="X373" s="148"/>
      <c r="Y373" s="148"/>
      <c r="Z373" s="144">
        <v>100</v>
      </c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  <c r="AQ373" s="144"/>
      <c r="AR373" s="144"/>
      <c r="AS373" s="144" t="s">
        <v>1585</v>
      </c>
    </row>
    <row r="374" spans="1:45" ht="24" hidden="1" customHeight="1" x14ac:dyDescent="0.2">
      <c r="A374" s="208"/>
      <c r="B374" s="448"/>
      <c r="C374" s="750" t="s">
        <v>2223</v>
      </c>
      <c r="D374" s="138"/>
      <c r="E374" s="149" t="s">
        <v>17992</v>
      </c>
      <c r="F374" s="144" t="s">
        <v>17993</v>
      </c>
      <c r="G374" s="144"/>
      <c r="H374" s="144">
        <v>504</v>
      </c>
      <c r="I374" s="144"/>
      <c r="J374" s="144"/>
      <c r="K374" s="138"/>
      <c r="L374" s="138"/>
      <c r="M374" s="138"/>
      <c r="N374" s="138"/>
      <c r="O374" s="138"/>
      <c r="P374" s="138"/>
      <c r="Q374" s="138"/>
      <c r="R374" s="138"/>
      <c r="S374" s="138"/>
      <c r="T374" s="145">
        <v>2020</v>
      </c>
      <c r="U374" s="138"/>
      <c r="V374" s="138"/>
      <c r="W374" s="138"/>
      <c r="X374" s="138"/>
      <c r="Y374" s="138"/>
      <c r="Z374" s="138"/>
      <c r="AA374" s="138"/>
      <c r="AB374" s="138"/>
      <c r="AC374" s="138"/>
      <c r="AD374" s="138"/>
      <c r="AE374" s="138"/>
      <c r="AF374" s="138"/>
      <c r="AG374" s="138"/>
      <c r="AH374" s="138"/>
      <c r="AI374" s="138"/>
      <c r="AJ374" s="138"/>
      <c r="AK374" s="138"/>
      <c r="AL374" s="138"/>
      <c r="AM374" s="138"/>
      <c r="AN374" s="138"/>
      <c r="AO374" s="138"/>
      <c r="AP374" s="138"/>
      <c r="AQ374" s="138"/>
      <c r="AR374" s="138"/>
      <c r="AS374" s="138"/>
    </row>
    <row r="375" spans="1:45" ht="24" hidden="1" customHeight="1" x14ac:dyDescent="0.2">
      <c r="A375" s="208"/>
      <c r="B375" s="448"/>
      <c r="C375" s="750" t="s">
        <v>2223</v>
      </c>
      <c r="D375" s="144"/>
      <c r="E375" s="144" t="s">
        <v>17994</v>
      </c>
      <c r="F375" s="144" t="s">
        <v>17993</v>
      </c>
      <c r="G375" s="144"/>
      <c r="H375" s="144">
        <v>500</v>
      </c>
      <c r="I375" s="144"/>
      <c r="J375" s="144"/>
      <c r="K375" s="138"/>
      <c r="L375" s="144"/>
      <c r="M375" s="138"/>
      <c r="N375" s="138"/>
      <c r="O375" s="138"/>
      <c r="P375" s="138"/>
      <c r="Q375" s="138"/>
      <c r="R375" s="138"/>
      <c r="S375" s="138"/>
      <c r="T375" s="145">
        <v>2022</v>
      </c>
      <c r="U375" s="138"/>
      <c r="V375" s="138"/>
      <c r="W375" s="138"/>
      <c r="X375" s="138"/>
      <c r="Y375" s="138"/>
      <c r="Z375" s="138"/>
      <c r="AA375" s="138"/>
      <c r="AB375" s="138"/>
      <c r="AC375" s="138"/>
      <c r="AD375" s="138"/>
      <c r="AE375" s="138"/>
      <c r="AF375" s="138"/>
      <c r="AG375" s="138"/>
      <c r="AH375" s="138"/>
      <c r="AI375" s="138"/>
      <c r="AJ375" s="138"/>
      <c r="AK375" s="138"/>
      <c r="AL375" s="138"/>
      <c r="AM375" s="138"/>
      <c r="AN375" s="138"/>
      <c r="AO375" s="138"/>
      <c r="AP375" s="138"/>
      <c r="AQ375" s="138"/>
      <c r="AR375" s="138"/>
      <c r="AS375" s="138"/>
    </row>
    <row r="376" spans="1:45" ht="24" hidden="1" customHeight="1" x14ac:dyDescent="0.2">
      <c r="A376" s="208"/>
      <c r="B376" s="448"/>
      <c r="C376" s="750" t="s">
        <v>2223</v>
      </c>
      <c r="D376" s="144"/>
      <c r="E376" s="144" t="s">
        <v>17995</v>
      </c>
      <c r="F376" s="144" t="s">
        <v>16743</v>
      </c>
      <c r="G376" s="144"/>
      <c r="H376" s="144">
        <v>499</v>
      </c>
      <c r="I376" s="144"/>
      <c r="J376" s="144"/>
      <c r="K376" s="138"/>
      <c r="L376" s="144"/>
      <c r="M376" s="138"/>
      <c r="N376" s="138"/>
      <c r="O376" s="138"/>
      <c r="P376" s="138"/>
      <c r="Q376" s="138"/>
      <c r="R376" s="138"/>
      <c r="S376" s="138"/>
      <c r="T376" s="145">
        <v>2022</v>
      </c>
      <c r="U376" s="138"/>
      <c r="V376" s="138"/>
      <c r="W376" s="138"/>
      <c r="X376" s="138"/>
      <c r="Y376" s="138"/>
      <c r="Z376" s="138"/>
      <c r="AA376" s="138"/>
      <c r="AB376" s="138"/>
      <c r="AC376" s="138"/>
      <c r="AD376" s="138"/>
      <c r="AE376" s="138"/>
      <c r="AF376" s="138"/>
      <c r="AG376" s="138"/>
      <c r="AH376" s="138"/>
      <c r="AI376" s="138"/>
      <c r="AJ376" s="138"/>
      <c r="AK376" s="138"/>
      <c r="AL376" s="138"/>
      <c r="AM376" s="138"/>
      <c r="AN376" s="138"/>
      <c r="AO376" s="138"/>
      <c r="AP376" s="138"/>
      <c r="AQ376" s="138"/>
      <c r="AR376" s="138"/>
      <c r="AS376" s="138"/>
    </row>
    <row r="377" spans="1:45" ht="24" hidden="1" customHeight="1" x14ac:dyDescent="0.2">
      <c r="B377" s="169"/>
      <c r="C377" s="750" t="s">
        <v>2223</v>
      </c>
      <c r="D377" s="144"/>
      <c r="E377" s="144" t="s">
        <v>17996</v>
      </c>
      <c r="F377" s="144" t="s">
        <v>16743</v>
      </c>
      <c r="G377" s="144">
        <v>643</v>
      </c>
      <c r="H377" s="144"/>
      <c r="I377" s="144"/>
      <c r="J377" s="144"/>
      <c r="K377" s="138"/>
      <c r="L377" s="397"/>
      <c r="M377" s="138"/>
      <c r="N377" s="138"/>
      <c r="O377" s="138"/>
      <c r="P377" s="138"/>
      <c r="Q377" s="138"/>
      <c r="R377" s="138"/>
      <c r="S377" s="138"/>
      <c r="T377" s="145">
        <v>2012</v>
      </c>
      <c r="U377" s="138"/>
      <c r="V377" s="138"/>
      <c r="W377" s="138"/>
      <c r="X377" s="138"/>
      <c r="Y377" s="138"/>
      <c r="Z377" s="138"/>
      <c r="AA377" s="138"/>
      <c r="AB377" s="138"/>
      <c r="AC377" s="138"/>
      <c r="AD377" s="138"/>
      <c r="AE377" s="138"/>
      <c r="AF377" s="138"/>
      <c r="AG377" s="138"/>
      <c r="AH377" s="138"/>
      <c r="AI377" s="138"/>
      <c r="AJ377" s="138"/>
      <c r="AK377" s="138"/>
      <c r="AL377" s="138"/>
      <c r="AM377" s="138"/>
      <c r="AN377" s="138"/>
      <c r="AO377" s="138"/>
      <c r="AP377" s="138"/>
      <c r="AQ377" s="138"/>
      <c r="AR377" s="138"/>
      <c r="AS377" s="138"/>
    </row>
    <row r="378" spans="1:45" ht="24" hidden="1" customHeight="1" x14ac:dyDescent="0.2">
      <c r="A378" s="208"/>
      <c r="B378" s="448"/>
      <c r="C378" s="750" t="s">
        <v>644</v>
      </c>
      <c r="D378" s="144"/>
      <c r="E378" s="144" t="s">
        <v>1446</v>
      </c>
      <c r="F378" s="144" t="s">
        <v>644</v>
      </c>
      <c r="G378" s="144"/>
      <c r="H378" s="144">
        <v>300</v>
      </c>
      <c r="I378" s="144">
        <v>300</v>
      </c>
      <c r="J378" s="144">
        <v>6</v>
      </c>
      <c r="K378" s="144">
        <v>14</v>
      </c>
      <c r="L378" s="144"/>
      <c r="M378" s="144"/>
      <c r="N378" s="144">
        <v>300</v>
      </c>
      <c r="O378" s="144"/>
      <c r="P378" s="144"/>
      <c r="Q378" s="148"/>
      <c r="R378" s="148"/>
      <c r="S378" s="232"/>
      <c r="T378" s="145">
        <v>2001</v>
      </c>
      <c r="U378" s="148"/>
      <c r="V378" s="148"/>
      <c r="W378" s="148"/>
      <c r="X378" s="148"/>
      <c r="Y378" s="148"/>
      <c r="Z378" s="144">
        <v>400</v>
      </c>
      <c r="AA378" s="144"/>
      <c r="AB378" s="144"/>
      <c r="AC378" s="144"/>
      <c r="AD378" s="144"/>
      <c r="AE378" s="144"/>
      <c r="AF378" s="144"/>
      <c r="AG378" s="144"/>
      <c r="AH378" s="144"/>
      <c r="AI378" s="144"/>
      <c r="AJ378" s="144"/>
      <c r="AK378" s="144"/>
      <c r="AL378" s="144"/>
      <c r="AM378" s="144"/>
      <c r="AN378" s="144"/>
      <c r="AO378" s="144"/>
      <c r="AP378" s="144"/>
      <c r="AQ378" s="144"/>
      <c r="AR378" s="144"/>
      <c r="AS378" s="144" t="s">
        <v>2932</v>
      </c>
    </row>
    <row r="379" spans="1:45" ht="24" hidden="1" customHeight="1" x14ac:dyDescent="0.2">
      <c r="A379" s="208"/>
      <c r="B379" s="448"/>
      <c r="C379" s="750" t="s">
        <v>644</v>
      </c>
      <c r="D379" s="144"/>
      <c r="E379" s="144" t="s">
        <v>19836</v>
      </c>
      <c r="F379" s="144" t="s">
        <v>644</v>
      </c>
      <c r="G379" s="144">
        <v>689</v>
      </c>
      <c r="H379" s="144"/>
      <c r="I379" s="144"/>
      <c r="J379" s="144">
        <v>17</v>
      </c>
      <c r="K379" s="144">
        <v>32</v>
      </c>
      <c r="L379" s="144"/>
      <c r="M379" s="144"/>
      <c r="N379" s="144">
        <v>489</v>
      </c>
      <c r="O379" s="144"/>
      <c r="P379" s="144"/>
      <c r="Q379" s="148"/>
      <c r="R379" s="148"/>
      <c r="S379" s="232"/>
      <c r="T379" s="145">
        <v>2018</v>
      </c>
      <c r="U379" s="148"/>
      <c r="V379" s="148"/>
      <c r="W379" s="148"/>
      <c r="X379" s="148"/>
      <c r="Y379" s="148"/>
      <c r="Z379" s="144">
        <v>15</v>
      </c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  <c r="AQ379" s="144"/>
      <c r="AR379" s="144"/>
      <c r="AS379" s="144" t="s">
        <v>1585</v>
      </c>
    </row>
    <row r="380" spans="1:45" ht="24" hidden="1" customHeight="1" x14ac:dyDescent="0.2">
      <c r="A380" s="208"/>
      <c r="B380" s="448"/>
      <c r="C380" s="750" t="s">
        <v>644</v>
      </c>
      <c r="D380" s="144"/>
      <c r="E380" s="144" t="s">
        <v>19837</v>
      </c>
      <c r="F380" s="144" t="s">
        <v>644</v>
      </c>
      <c r="G380" s="144">
        <v>357</v>
      </c>
      <c r="H380" s="144"/>
      <c r="I380" s="144"/>
      <c r="J380" s="144">
        <v>17</v>
      </c>
      <c r="K380" s="144">
        <v>21</v>
      </c>
      <c r="L380" s="144"/>
      <c r="M380" s="144"/>
      <c r="N380" s="144">
        <v>357</v>
      </c>
      <c r="O380" s="144"/>
      <c r="P380" s="144"/>
      <c r="Q380" s="148"/>
      <c r="R380" s="148"/>
      <c r="S380" s="232"/>
      <c r="T380" s="145">
        <v>2015</v>
      </c>
      <c r="U380" s="148"/>
      <c r="V380" s="148"/>
      <c r="W380" s="148"/>
      <c r="X380" s="148"/>
      <c r="Y380" s="148"/>
      <c r="Z380" s="144">
        <v>15</v>
      </c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 t="s">
        <v>1585</v>
      </c>
    </row>
    <row r="381" spans="1:45" ht="24" hidden="1" customHeight="1" x14ac:dyDescent="0.2">
      <c r="A381" s="208"/>
      <c r="B381" s="448"/>
      <c r="C381" s="750" t="s">
        <v>644</v>
      </c>
      <c r="D381" s="144"/>
      <c r="E381" s="144" t="s">
        <v>19838</v>
      </c>
      <c r="F381" s="144" t="s">
        <v>9429</v>
      </c>
      <c r="G381" s="144">
        <v>1260</v>
      </c>
      <c r="H381" s="144"/>
      <c r="I381" s="144"/>
      <c r="J381" s="144">
        <v>28</v>
      </c>
      <c r="K381" s="144">
        <v>45</v>
      </c>
      <c r="L381" s="144"/>
      <c r="M381" s="144"/>
      <c r="N381" s="144">
        <v>1260</v>
      </c>
      <c r="O381" s="144"/>
      <c r="P381" s="144"/>
      <c r="Q381" s="148"/>
      <c r="R381" s="148"/>
      <c r="S381" s="232"/>
      <c r="T381" s="145">
        <v>2011</v>
      </c>
      <c r="U381" s="148">
        <v>2011</v>
      </c>
      <c r="V381" s="148"/>
      <c r="W381" s="148"/>
      <c r="X381" s="148"/>
      <c r="Y381" s="148"/>
      <c r="Z381" s="144">
        <v>200</v>
      </c>
      <c r="AA381" s="144"/>
      <c r="AB381" s="144">
        <v>200</v>
      </c>
      <c r="AC381" s="144"/>
      <c r="AD381" s="144"/>
      <c r="AE381" s="144"/>
      <c r="AF381" s="144"/>
      <c r="AG381" s="144"/>
      <c r="AH381" s="144"/>
      <c r="AI381" s="144"/>
      <c r="AJ381" s="144"/>
      <c r="AK381" s="144"/>
      <c r="AL381" s="144"/>
      <c r="AM381" s="144"/>
      <c r="AN381" s="144"/>
      <c r="AO381" s="144"/>
      <c r="AP381" s="144"/>
      <c r="AQ381" s="144"/>
      <c r="AR381" s="144"/>
      <c r="AS381" s="144"/>
    </row>
    <row r="382" spans="1:45" ht="24" hidden="1" customHeight="1" x14ac:dyDescent="0.2">
      <c r="A382" s="208"/>
      <c r="B382" s="448"/>
      <c r="C382" s="750" t="s">
        <v>644</v>
      </c>
      <c r="D382" s="144"/>
      <c r="E382" s="144" t="s">
        <v>2933</v>
      </c>
      <c r="F382" s="144" t="s">
        <v>9429</v>
      </c>
      <c r="G382" s="144">
        <v>11847</v>
      </c>
      <c r="H382" s="144">
        <v>128</v>
      </c>
      <c r="I382" s="144">
        <v>128</v>
      </c>
      <c r="J382" s="144"/>
      <c r="K382" s="144"/>
      <c r="L382" s="144"/>
      <c r="M382" s="144"/>
      <c r="N382" s="144">
        <v>11847</v>
      </c>
      <c r="O382" s="144"/>
      <c r="P382" s="144"/>
      <c r="Q382" s="148"/>
      <c r="R382" s="148"/>
      <c r="S382" s="232"/>
      <c r="T382" s="145">
        <v>2008</v>
      </c>
      <c r="U382" s="148"/>
      <c r="V382" s="148"/>
      <c r="W382" s="148"/>
      <c r="X382" s="148"/>
      <c r="Y382" s="148"/>
      <c r="Z382" s="144">
        <v>395</v>
      </c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 t="s">
        <v>9430</v>
      </c>
    </row>
    <row r="383" spans="1:45" ht="24" hidden="1" customHeight="1" x14ac:dyDescent="0.2">
      <c r="A383" s="208"/>
      <c r="B383" s="448"/>
      <c r="C383" s="750" t="s">
        <v>644</v>
      </c>
      <c r="D383" s="144"/>
      <c r="E383" s="144" t="s">
        <v>19839</v>
      </c>
      <c r="F383" s="144" t="s">
        <v>9429</v>
      </c>
      <c r="G383" s="144">
        <v>8264</v>
      </c>
      <c r="H383" s="144">
        <v>324</v>
      </c>
      <c r="I383" s="144">
        <v>324</v>
      </c>
      <c r="J383" s="144"/>
      <c r="K383" s="144"/>
      <c r="L383" s="144"/>
      <c r="M383" s="144"/>
      <c r="N383" s="144">
        <v>324</v>
      </c>
      <c r="O383" s="144"/>
      <c r="P383" s="144"/>
      <c r="Q383" s="148"/>
      <c r="R383" s="148"/>
      <c r="S383" s="232"/>
      <c r="T383" s="145">
        <v>2013</v>
      </c>
      <c r="U383" s="148"/>
      <c r="V383" s="148"/>
      <c r="W383" s="148"/>
      <c r="X383" s="148"/>
      <c r="Y383" s="148"/>
      <c r="Z383" s="144">
        <v>220</v>
      </c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 t="s">
        <v>9431</v>
      </c>
    </row>
    <row r="384" spans="1:45" ht="24" hidden="1" customHeight="1" x14ac:dyDescent="0.2">
      <c r="A384" s="208"/>
      <c r="B384" s="448"/>
      <c r="C384" s="750" t="s">
        <v>644</v>
      </c>
      <c r="D384" s="144"/>
      <c r="E384" s="144" t="s">
        <v>2934</v>
      </c>
      <c r="F384" s="144" t="s">
        <v>2935</v>
      </c>
      <c r="G384" s="144"/>
      <c r="H384" s="144">
        <v>397.68</v>
      </c>
      <c r="I384" s="144">
        <v>397.68</v>
      </c>
      <c r="J384" s="144"/>
      <c r="K384" s="144"/>
      <c r="L384" s="144"/>
      <c r="M384" s="144"/>
      <c r="N384" s="144"/>
      <c r="O384" s="144"/>
      <c r="P384" s="144"/>
      <c r="Q384" s="148"/>
      <c r="R384" s="148"/>
      <c r="S384" s="232"/>
      <c r="T384" s="145">
        <v>2012</v>
      </c>
      <c r="U384" s="148"/>
      <c r="V384" s="148"/>
      <c r="W384" s="148"/>
      <c r="X384" s="148"/>
      <c r="Y384" s="148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144" t="s">
        <v>9432</v>
      </c>
    </row>
    <row r="385" spans="1:45" ht="24" hidden="1" customHeight="1" x14ac:dyDescent="0.2">
      <c r="A385" s="208"/>
      <c r="B385" s="448"/>
      <c r="C385" s="750" t="s">
        <v>644</v>
      </c>
      <c r="D385" s="144"/>
      <c r="E385" s="144" t="s">
        <v>13869</v>
      </c>
      <c r="F385" s="144" t="s">
        <v>644</v>
      </c>
      <c r="G385" s="144">
        <v>382</v>
      </c>
      <c r="H385" s="144"/>
      <c r="I385" s="144"/>
      <c r="J385" s="144">
        <v>12</v>
      </c>
      <c r="K385" s="144">
        <v>21</v>
      </c>
      <c r="L385" s="144"/>
      <c r="M385" s="144"/>
      <c r="N385" s="144">
        <v>252</v>
      </c>
      <c r="O385" s="144"/>
      <c r="P385" s="144"/>
      <c r="Q385" s="148"/>
      <c r="R385" s="148"/>
      <c r="S385" s="232"/>
      <c r="T385" s="145">
        <v>2004</v>
      </c>
      <c r="U385" s="148"/>
      <c r="V385" s="148">
        <v>2004</v>
      </c>
      <c r="W385" s="148"/>
      <c r="X385" s="148"/>
      <c r="Y385" s="148"/>
      <c r="Z385" s="144"/>
      <c r="AA385" s="144"/>
      <c r="AB385" s="144">
        <v>30</v>
      </c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 t="s">
        <v>1585</v>
      </c>
    </row>
    <row r="386" spans="1:45" ht="24" hidden="1" customHeight="1" x14ac:dyDescent="0.2">
      <c r="A386" s="208"/>
      <c r="B386" s="448"/>
      <c r="C386" s="750" t="s">
        <v>644</v>
      </c>
      <c r="D386" s="144"/>
      <c r="E386" s="144" t="s">
        <v>4412</v>
      </c>
      <c r="F386" s="144" t="s">
        <v>644</v>
      </c>
      <c r="G386" s="144">
        <v>7204</v>
      </c>
      <c r="H386" s="144"/>
      <c r="I386" s="144">
        <v>7204</v>
      </c>
      <c r="J386" s="144"/>
      <c r="K386" s="144"/>
      <c r="L386" s="144"/>
      <c r="M386" s="144"/>
      <c r="N386" s="144">
        <v>7204</v>
      </c>
      <c r="O386" s="144"/>
      <c r="P386" s="144"/>
      <c r="Q386" s="148"/>
      <c r="R386" s="148"/>
      <c r="S386" s="232"/>
      <c r="T386" s="145">
        <v>2020</v>
      </c>
      <c r="U386" s="148"/>
      <c r="V386" s="148"/>
      <c r="W386" s="148"/>
      <c r="X386" s="148"/>
      <c r="Y386" s="148"/>
      <c r="Z386" s="144">
        <v>300</v>
      </c>
      <c r="AA386" s="144"/>
      <c r="AB386" s="144"/>
      <c r="AC386" s="144"/>
      <c r="AD386" s="144"/>
      <c r="AE386" s="144"/>
      <c r="AF386" s="144"/>
      <c r="AG386" s="144"/>
      <c r="AH386" s="144"/>
      <c r="AI386" s="144"/>
      <c r="AJ386" s="144"/>
      <c r="AK386" s="144"/>
      <c r="AL386" s="144"/>
      <c r="AM386" s="144"/>
      <c r="AN386" s="144"/>
      <c r="AO386" s="144"/>
      <c r="AP386" s="144"/>
      <c r="AQ386" s="144"/>
      <c r="AR386" s="144"/>
      <c r="AS386" s="144" t="s">
        <v>10483</v>
      </c>
    </row>
    <row r="387" spans="1:45" ht="24" hidden="1" customHeight="1" x14ac:dyDescent="0.2">
      <c r="A387" s="208"/>
      <c r="B387" s="448"/>
      <c r="C387" s="750" t="s">
        <v>644</v>
      </c>
      <c r="D387" s="144"/>
      <c r="E387" s="144" t="s">
        <v>19840</v>
      </c>
      <c r="F387" s="144" t="s">
        <v>644</v>
      </c>
      <c r="G387" s="144">
        <v>1559</v>
      </c>
      <c r="H387" s="144"/>
      <c r="I387" s="144">
        <v>1559</v>
      </c>
      <c r="J387" s="144">
        <v>25</v>
      </c>
      <c r="K387" s="144">
        <v>20</v>
      </c>
      <c r="L387" s="144"/>
      <c r="M387" s="144"/>
      <c r="N387" s="144">
        <v>510</v>
      </c>
      <c r="O387" s="144"/>
      <c r="P387" s="144"/>
      <c r="Q387" s="148"/>
      <c r="R387" s="148"/>
      <c r="S387" s="232"/>
      <c r="T387" s="145">
        <v>2020</v>
      </c>
      <c r="U387" s="148"/>
      <c r="V387" s="148"/>
      <c r="W387" s="148"/>
      <c r="X387" s="148"/>
      <c r="Y387" s="148"/>
      <c r="Z387" s="144">
        <v>400</v>
      </c>
      <c r="AA387" s="144"/>
      <c r="AB387" s="144"/>
      <c r="AC387" s="144"/>
      <c r="AD387" s="144"/>
      <c r="AE387" s="144"/>
      <c r="AF387" s="144"/>
      <c r="AG387" s="144"/>
      <c r="AH387" s="144"/>
      <c r="AI387" s="144"/>
      <c r="AJ387" s="144"/>
      <c r="AK387" s="144"/>
      <c r="AL387" s="144"/>
      <c r="AM387" s="144"/>
      <c r="AN387" s="144"/>
      <c r="AO387" s="144"/>
      <c r="AP387" s="144"/>
      <c r="AQ387" s="144"/>
      <c r="AR387" s="144"/>
      <c r="AS387" s="144" t="s">
        <v>1585</v>
      </c>
    </row>
    <row r="388" spans="1:45" ht="24" hidden="1" customHeight="1" x14ac:dyDescent="0.2">
      <c r="A388" s="208"/>
      <c r="B388" s="448"/>
      <c r="C388" s="750" t="s">
        <v>2224</v>
      </c>
      <c r="D388" s="144"/>
      <c r="E388" s="144" t="s">
        <v>19841</v>
      </c>
      <c r="F388" s="144" t="s">
        <v>17997</v>
      </c>
      <c r="G388" s="144">
        <v>1081</v>
      </c>
      <c r="H388" s="144"/>
      <c r="I388" s="144">
        <v>1081</v>
      </c>
      <c r="J388" s="144"/>
      <c r="K388" s="138"/>
      <c r="L388" s="144"/>
      <c r="M388" s="138"/>
      <c r="N388" s="138"/>
      <c r="O388" s="138"/>
      <c r="P388" s="138"/>
      <c r="Q388" s="138"/>
      <c r="R388" s="138"/>
      <c r="S388" s="138"/>
      <c r="T388" s="145">
        <v>1997</v>
      </c>
      <c r="U388" s="138"/>
      <c r="V388" s="138"/>
      <c r="W388" s="138"/>
      <c r="X388" s="138"/>
      <c r="Y388" s="138"/>
      <c r="Z388" s="138"/>
      <c r="AA388" s="138"/>
      <c r="AB388" s="138"/>
      <c r="AC388" s="138"/>
      <c r="AD388" s="138"/>
      <c r="AE388" s="138"/>
      <c r="AF388" s="138"/>
      <c r="AG388" s="138"/>
      <c r="AH388" s="138"/>
      <c r="AI388" s="138"/>
      <c r="AJ388" s="138"/>
      <c r="AK388" s="138"/>
      <c r="AL388" s="138"/>
      <c r="AM388" s="138"/>
      <c r="AN388" s="138"/>
      <c r="AO388" s="138"/>
      <c r="AP388" s="138"/>
      <c r="AQ388" s="138"/>
      <c r="AR388" s="138"/>
      <c r="AS388" s="138"/>
    </row>
    <row r="389" spans="1:45" ht="24" hidden="1" customHeight="1" x14ac:dyDescent="0.2">
      <c r="A389" s="208"/>
      <c r="B389" s="448"/>
      <c r="C389" s="750" t="s">
        <v>2224</v>
      </c>
      <c r="D389" s="144"/>
      <c r="E389" s="144" t="s">
        <v>19842</v>
      </c>
      <c r="F389" s="144" t="s">
        <v>17998</v>
      </c>
      <c r="G389" s="144">
        <v>292</v>
      </c>
      <c r="H389" s="144"/>
      <c r="I389" s="144">
        <v>292</v>
      </c>
      <c r="J389" s="144"/>
      <c r="K389" s="138"/>
      <c r="L389" s="144"/>
      <c r="M389" s="138"/>
      <c r="N389" s="138"/>
      <c r="O389" s="138"/>
      <c r="P389" s="138"/>
      <c r="Q389" s="138"/>
      <c r="R389" s="138"/>
      <c r="S389" s="138"/>
      <c r="T389" s="145">
        <v>2018</v>
      </c>
      <c r="U389" s="138"/>
      <c r="V389" s="138"/>
      <c r="W389" s="138"/>
      <c r="X389" s="138"/>
      <c r="Y389" s="138"/>
      <c r="Z389" s="138"/>
      <c r="AA389" s="138"/>
      <c r="AB389" s="138"/>
      <c r="AC389" s="138"/>
      <c r="AD389" s="138"/>
      <c r="AE389" s="138"/>
      <c r="AF389" s="138"/>
      <c r="AG389" s="138"/>
      <c r="AH389" s="138"/>
      <c r="AI389" s="138"/>
      <c r="AJ389" s="138"/>
      <c r="AK389" s="138"/>
      <c r="AL389" s="138"/>
      <c r="AM389" s="138"/>
      <c r="AN389" s="138"/>
      <c r="AO389" s="138"/>
      <c r="AP389" s="138"/>
      <c r="AQ389" s="138"/>
      <c r="AR389" s="138"/>
      <c r="AS389" s="138"/>
    </row>
    <row r="390" spans="1:45" ht="24" hidden="1" customHeight="1" x14ac:dyDescent="0.2">
      <c r="B390" s="169"/>
      <c r="C390" s="750" t="s">
        <v>2224</v>
      </c>
      <c r="D390" s="144"/>
      <c r="E390" s="144" t="s">
        <v>19843</v>
      </c>
      <c r="F390" s="144" t="s">
        <v>17998</v>
      </c>
      <c r="G390" s="144">
        <v>337</v>
      </c>
      <c r="H390" s="144"/>
      <c r="I390" s="144">
        <v>337</v>
      </c>
      <c r="J390" s="144"/>
      <c r="K390" s="138"/>
      <c r="L390" s="397"/>
      <c r="M390" s="138"/>
      <c r="N390" s="138"/>
      <c r="O390" s="138"/>
      <c r="P390" s="138"/>
      <c r="Q390" s="138"/>
      <c r="R390" s="138"/>
      <c r="S390" s="138"/>
      <c r="T390" s="145">
        <v>2013</v>
      </c>
      <c r="U390" s="138"/>
      <c r="V390" s="138"/>
      <c r="W390" s="138"/>
      <c r="X390" s="138"/>
      <c r="Y390" s="138"/>
      <c r="Z390" s="138"/>
      <c r="AA390" s="138"/>
      <c r="AB390" s="138"/>
      <c r="AC390" s="138"/>
      <c r="AD390" s="138"/>
      <c r="AE390" s="138"/>
      <c r="AF390" s="138"/>
      <c r="AG390" s="138"/>
      <c r="AH390" s="138"/>
      <c r="AI390" s="138"/>
      <c r="AJ390" s="138"/>
      <c r="AK390" s="138"/>
      <c r="AL390" s="138"/>
      <c r="AM390" s="138"/>
      <c r="AN390" s="138"/>
      <c r="AO390" s="138"/>
      <c r="AP390" s="138"/>
      <c r="AQ390" s="138"/>
      <c r="AR390" s="138"/>
      <c r="AS390" s="138"/>
    </row>
    <row r="391" spans="1:45" ht="24" hidden="1" customHeight="1" x14ac:dyDescent="0.2">
      <c r="A391" s="208"/>
      <c r="B391" s="448"/>
      <c r="C391" s="750" t="s">
        <v>2224</v>
      </c>
      <c r="D391" s="144"/>
      <c r="E391" s="144" t="s">
        <v>19844</v>
      </c>
      <c r="F391" s="144" t="s">
        <v>17999</v>
      </c>
      <c r="G391" s="144">
        <v>7204</v>
      </c>
      <c r="H391" s="144"/>
      <c r="I391" s="144">
        <v>7204</v>
      </c>
      <c r="J391" s="144"/>
      <c r="K391" s="138"/>
      <c r="L391" s="144"/>
      <c r="M391" s="138"/>
      <c r="N391" s="138"/>
      <c r="O391" s="138"/>
      <c r="P391" s="138"/>
      <c r="Q391" s="138"/>
      <c r="R391" s="138"/>
      <c r="S391" s="138"/>
      <c r="T391" s="145">
        <v>2020</v>
      </c>
      <c r="U391" s="138"/>
      <c r="V391" s="138"/>
      <c r="W391" s="138"/>
      <c r="X391" s="138"/>
      <c r="Y391" s="138"/>
      <c r="Z391" s="138"/>
      <c r="AA391" s="138"/>
      <c r="AB391" s="138"/>
      <c r="AC391" s="138"/>
      <c r="AD391" s="138"/>
      <c r="AE391" s="138"/>
      <c r="AF391" s="138"/>
      <c r="AG391" s="138"/>
      <c r="AH391" s="138"/>
      <c r="AI391" s="138"/>
      <c r="AJ391" s="138"/>
      <c r="AK391" s="138"/>
      <c r="AL391" s="138"/>
      <c r="AM391" s="138"/>
      <c r="AN391" s="138"/>
      <c r="AO391" s="138"/>
      <c r="AP391" s="138"/>
      <c r="AQ391" s="138"/>
      <c r="AR391" s="138"/>
      <c r="AS391" s="138"/>
    </row>
    <row r="392" spans="1:45" ht="24" hidden="1" customHeight="1" x14ac:dyDescent="0.2">
      <c r="A392" s="208"/>
      <c r="B392" s="448"/>
      <c r="C392" s="750" t="s">
        <v>644</v>
      </c>
      <c r="D392" s="144"/>
      <c r="E392" s="144" t="s">
        <v>19845</v>
      </c>
      <c r="F392" s="144" t="s">
        <v>18000</v>
      </c>
      <c r="G392" s="144">
        <v>300</v>
      </c>
      <c r="H392" s="144">
        <v>300</v>
      </c>
      <c r="I392" s="144">
        <v>300</v>
      </c>
      <c r="J392" s="144"/>
      <c r="K392" s="138"/>
      <c r="L392" s="144"/>
      <c r="M392" s="138"/>
      <c r="N392" s="138"/>
      <c r="O392" s="138"/>
      <c r="P392" s="138"/>
      <c r="Q392" s="138"/>
      <c r="R392" s="138"/>
      <c r="S392" s="138"/>
      <c r="T392" s="145">
        <v>2001</v>
      </c>
      <c r="U392" s="138"/>
      <c r="V392" s="138"/>
      <c r="W392" s="138"/>
      <c r="X392" s="138"/>
      <c r="Y392" s="138"/>
      <c r="Z392" s="138"/>
      <c r="AA392" s="138"/>
      <c r="AB392" s="138"/>
      <c r="AC392" s="138"/>
      <c r="AD392" s="138"/>
      <c r="AE392" s="138"/>
      <c r="AF392" s="138"/>
      <c r="AG392" s="138"/>
      <c r="AH392" s="138"/>
      <c r="AI392" s="138"/>
      <c r="AJ392" s="138"/>
      <c r="AK392" s="138"/>
      <c r="AL392" s="138"/>
      <c r="AM392" s="138"/>
      <c r="AN392" s="138"/>
      <c r="AO392" s="138"/>
      <c r="AP392" s="138"/>
      <c r="AQ392" s="138"/>
      <c r="AR392" s="138"/>
      <c r="AS392" s="138"/>
    </row>
    <row r="393" spans="1:45" ht="24" hidden="1" customHeight="1" x14ac:dyDescent="0.2">
      <c r="A393" s="208"/>
      <c r="B393" s="448"/>
      <c r="C393" s="750" t="s">
        <v>2228</v>
      </c>
      <c r="D393" s="144"/>
      <c r="E393" s="144" t="s">
        <v>19846</v>
      </c>
      <c r="F393" s="144" t="s">
        <v>18001</v>
      </c>
      <c r="G393" s="144">
        <v>1104</v>
      </c>
      <c r="H393" s="144"/>
      <c r="I393" s="138"/>
      <c r="J393" s="144"/>
      <c r="K393" s="138"/>
      <c r="L393" s="144"/>
      <c r="M393" s="138"/>
      <c r="N393" s="138"/>
      <c r="O393" s="138"/>
      <c r="P393" s="138"/>
      <c r="Q393" s="138"/>
      <c r="R393" s="138"/>
      <c r="S393" s="138"/>
      <c r="T393" s="145">
        <v>2022</v>
      </c>
      <c r="U393" s="138"/>
      <c r="V393" s="138"/>
      <c r="W393" s="138"/>
      <c r="X393" s="138"/>
      <c r="Y393" s="138"/>
      <c r="Z393" s="138"/>
      <c r="AA393" s="138"/>
      <c r="AB393" s="138"/>
      <c r="AC393" s="138"/>
      <c r="AD393" s="138"/>
      <c r="AE393" s="138"/>
      <c r="AF393" s="138"/>
      <c r="AG393" s="138"/>
      <c r="AH393" s="138"/>
      <c r="AI393" s="138"/>
      <c r="AJ393" s="138"/>
      <c r="AK393" s="138"/>
      <c r="AL393" s="138"/>
      <c r="AM393" s="138"/>
      <c r="AN393" s="138"/>
      <c r="AO393" s="138"/>
      <c r="AP393" s="138"/>
      <c r="AQ393" s="138"/>
      <c r="AR393" s="138"/>
      <c r="AS393" s="138"/>
    </row>
    <row r="394" spans="1:45" ht="24" hidden="1" customHeight="1" x14ac:dyDescent="0.2">
      <c r="A394" s="208"/>
      <c r="B394" s="448"/>
      <c r="C394" s="750" t="s">
        <v>2228</v>
      </c>
      <c r="D394" s="144"/>
      <c r="E394" s="144" t="s">
        <v>19847</v>
      </c>
      <c r="F394" s="144" t="s">
        <v>18001</v>
      </c>
      <c r="G394" s="144">
        <v>20527</v>
      </c>
      <c r="H394" s="144"/>
      <c r="I394" s="144"/>
      <c r="J394" s="144"/>
      <c r="K394" s="138"/>
      <c r="L394" s="144"/>
      <c r="M394" s="138"/>
      <c r="N394" s="138"/>
      <c r="O394" s="138"/>
      <c r="P394" s="138"/>
      <c r="Q394" s="138"/>
      <c r="R394" s="138"/>
      <c r="S394" s="138"/>
      <c r="T394" s="145">
        <v>2022</v>
      </c>
      <c r="U394" s="138"/>
      <c r="V394" s="138"/>
      <c r="W394" s="138"/>
      <c r="X394" s="138"/>
      <c r="Y394" s="138"/>
      <c r="Z394" s="138"/>
      <c r="AA394" s="138"/>
      <c r="AB394" s="138"/>
      <c r="AC394" s="138"/>
      <c r="AD394" s="138"/>
      <c r="AE394" s="138"/>
      <c r="AF394" s="138"/>
      <c r="AG394" s="138"/>
      <c r="AH394" s="138"/>
      <c r="AI394" s="138"/>
      <c r="AJ394" s="138"/>
      <c r="AK394" s="138"/>
      <c r="AL394" s="138"/>
      <c r="AM394" s="138"/>
      <c r="AN394" s="138"/>
      <c r="AO394" s="138"/>
      <c r="AP394" s="138"/>
      <c r="AQ394" s="138"/>
      <c r="AR394" s="138"/>
      <c r="AS394" s="138"/>
    </row>
    <row r="395" spans="1:45" ht="24" hidden="1" customHeight="1" x14ac:dyDescent="0.2">
      <c r="A395" s="208"/>
      <c r="B395" s="448"/>
      <c r="C395" s="750" t="s">
        <v>680</v>
      </c>
      <c r="D395" s="144"/>
      <c r="E395" s="144" t="s">
        <v>19848</v>
      </c>
      <c r="F395" s="144" t="s">
        <v>15535</v>
      </c>
      <c r="G395" s="144">
        <v>1733</v>
      </c>
      <c r="H395" s="144">
        <v>105</v>
      </c>
      <c r="I395" s="144">
        <v>230</v>
      </c>
      <c r="J395" s="144">
        <v>40</v>
      </c>
      <c r="K395" s="144">
        <v>40</v>
      </c>
      <c r="L395" s="144"/>
      <c r="M395" s="144"/>
      <c r="N395" s="144">
        <v>1600</v>
      </c>
      <c r="O395" s="144"/>
      <c r="P395" s="144"/>
      <c r="Q395" s="148"/>
      <c r="R395" s="148"/>
      <c r="S395" s="232"/>
      <c r="T395" s="145">
        <v>2004</v>
      </c>
      <c r="U395" s="148"/>
      <c r="V395" s="148"/>
      <c r="W395" s="148"/>
      <c r="X395" s="148"/>
      <c r="Y395" s="148"/>
      <c r="Z395" s="144">
        <v>294</v>
      </c>
      <c r="AA395" s="144"/>
      <c r="AB395" s="144"/>
      <c r="AC395" s="144"/>
      <c r="AD395" s="144"/>
      <c r="AE395" s="144"/>
      <c r="AF395" s="144"/>
      <c r="AG395" s="144"/>
      <c r="AH395" s="144"/>
      <c r="AI395" s="144"/>
      <c r="AJ395" s="144"/>
      <c r="AK395" s="144"/>
      <c r="AL395" s="144"/>
      <c r="AM395" s="144"/>
      <c r="AN395" s="144"/>
      <c r="AO395" s="144"/>
      <c r="AP395" s="144"/>
      <c r="AQ395" s="144"/>
      <c r="AR395" s="144"/>
      <c r="AS395" s="144"/>
    </row>
    <row r="396" spans="1:45" ht="24" hidden="1" customHeight="1" x14ac:dyDescent="0.2">
      <c r="A396" s="208"/>
      <c r="B396" s="448"/>
      <c r="C396" s="750" t="s">
        <v>680</v>
      </c>
      <c r="D396" s="144"/>
      <c r="E396" s="144" t="s">
        <v>2936</v>
      </c>
      <c r="F396" s="144" t="s">
        <v>680</v>
      </c>
      <c r="G396" s="144">
        <v>1200</v>
      </c>
      <c r="H396" s="144"/>
      <c r="I396" s="144"/>
      <c r="J396" s="144">
        <v>16</v>
      </c>
      <c r="K396" s="144">
        <v>17</v>
      </c>
      <c r="L396" s="144"/>
      <c r="M396" s="144"/>
      <c r="N396" s="144">
        <v>544</v>
      </c>
      <c r="O396" s="144"/>
      <c r="P396" s="144"/>
      <c r="Q396" s="148"/>
      <c r="R396" s="148"/>
      <c r="S396" s="232"/>
      <c r="T396" s="145">
        <v>2014</v>
      </c>
      <c r="U396" s="148"/>
      <c r="V396" s="148"/>
      <c r="W396" s="148"/>
      <c r="X396" s="148"/>
      <c r="Y396" s="148"/>
      <c r="Z396" s="144">
        <v>150</v>
      </c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 t="s">
        <v>792</v>
      </c>
    </row>
    <row r="397" spans="1:45" ht="24" hidden="1" customHeight="1" x14ac:dyDescent="0.2">
      <c r="A397" s="208"/>
      <c r="B397" s="448"/>
      <c r="C397" s="750" t="s">
        <v>680</v>
      </c>
      <c r="D397" s="144"/>
      <c r="E397" s="144" t="s">
        <v>19849</v>
      </c>
      <c r="F397" s="144" t="s">
        <v>680</v>
      </c>
      <c r="G397" s="144">
        <v>322</v>
      </c>
      <c r="H397" s="144"/>
      <c r="I397" s="144"/>
      <c r="J397" s="144">
        <v>23</v>
      </c>
      <c r="K397" s="144">
        <v>14</v>
      </c>
      <c r="L397" s="144"/>
      <c r="M397" s="144"/>
      <c r="N397" s="144">
        <v>322</v>
      </c>
      <c r="O397" s="144"/>
      <c r="P397" s="144"/>
      <c r="Q397" s="148"/>
      <c r="R397" s="148"/>
      <c r="S397" s="232"/>
      <c r="T397" s="145">
        <v>2014</v>
      </c>
      <c r="U397" s="148"/>
      <c r="V397" s="148"/>
      <c r="W397" s="148"/>
      <c r="X397" s="148"/>
      <c r="Y397" s="148"/>
      <c r="Z397" s="144">
        <v>300</v>
      </c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</row>
    <row r="398" spans="1:45" ht="24" hidden="1" customHeight="1" x14ac:dyDescent="0.2">
      <c r="A398" s="208"/>
      <c r="B398" s="448"/>
      <c r="C398" s="750" t="s">
        <v>680</v>
      </c>
      <c r="D398" s="144"/>
      <c r="E398" s="232" t="s">
        <v>19850</v>
      </c>
      <c r="F398" s="232" t="s">
        <v>680</v>
      </c>
      <c r="G398" s="144">
        <v>2580</v>
      </c>
      <c r="H398" s="1330"/>
      <c r="I398" s="1330"/>
      <c r="J398" s="144">
        <v>17</v>
      </c>
      <c r="K398" s="144">
        <v>32</v>
      </c>
      <c r="L398" s="232"/>
      <c r="M398" s="138"/>
      <c r="N398" s="144">
        <v>544</v>
      </c>
      <c r="O398" s="144"/>
      <c r="P398" s="144"/>
      <c r="Q398" s="144"/>
      <c r="R398" s="144"/>
      <c r="S398" s="232"/>
      <c r="T398" s="145">
        <v>2009</v>
      </c>
      <c r="U398" s="232"/>
      <c r="V398" s="1330"/>
      <c r="W398" s="1330"/>
      <c r="X398" s="1330"/>
      <c r="Y398" s="1330"/>
      <c r="Z398" s="144">
        <v>17</v>
      </c>
      <c r="AA398" s="1330"/>
      <c r="AB398" s="144"/>
      <c r="AC398" s="232"/>
      <c r="AD398" s="232"/>
      <c r="AE398" s="1330"/>
      <c r="AF398" s="1330"/>
      <c r="AG398" s="1330"/>
      <c r="AH398" s="1330"/>
      <c r="AI398" s="1330"/>
      <c r="AJ398" s="1330"/>
      <c r="AK398" s="1330"/>
      <c r="AL398" s="1330"/>
      <c r="AM398" s="1330"/>
      <c r="AN398" s="1330"/>
      <c r="AO398" s="1330"/>
      <c r="AP398" s="1330"/>
      <c r="AQ398" s="1330"/>
      <c r="AR398" s="1330"/>
      <c r="AS398" s="1330" t="s">
        <v>792</v>
      </c>
    </row>
    <row r="399" spans="1:45" ht="24" hidden="1" customHeight="1" x14ac:dyDescent="0.2">
      <c r="A399" s="208"/>
      <c r="B399" s="448"/>
      <c r="C399" s="750" t="s">
        <v>680</v>
      </c>
      <c r="D399" s="144"/>
      <c r="E399" s="144" t="s">
        <v>19851</v>
      </c>
      <c r="F399" s="144" t="s">
        <v>680</v>
      </c>
      <c r="G399" s="144">
        <v>2025</v>
      </c>
      <c r="H399" s="144"/>
      <c r="I399" s="144"/>
      <c r="J399" s="144">
        <v>17</v>
      </c>
      <c r="K399" s="144">
        <v>32</v>
      </c>
      <c r="L399" s="144"/>
      <c r="M399" s="144"/>
      <c r="N399" s="144">
        <v>544</v>
      </c>
      <c r="O399" s="144"/>
      <c r="P399" s="144"/>
      <c r="Q399" s="1330"/>
      <c r="R399" s="1330"/>
      <c r="S399" s="232"/>
      <c r="T399" s="145">
        <v>2008</v>
      </c>
      <c r="U399" s="1330"/>
      <c r="V399" s="1330"/>
      <c r="W399" s="1330"/>
      <c r="X399" s="1330"/>
      <c r="Y399" s="1330"/>
      <c r="Z399" s="144">
        <v>9</v>
      </c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 t="s">
        <v>792</v>
      </c>
    </row>
    <row r="400" spans="1:45" ht="24" hidden="1" customHeight="1" x14ac:dyDescent="0.2">
      <c r="A400" s="208"/>
      <c r="B400" s="448"/>
      <c r="C400" s="750" t="s">
        <v>680</v>
      </c>
      <c r="D400" s="144"/>
      <c r="E400" s="144" t="s">
        <v>19852</v>
      </c>
      <c r="F400" s="144" t="s">
        <v>680</v>
      </c>
      <c r="G400" s="144">
        <v>1500</v>
      </c>
      <c r="H400" s="144"/>
      <c r="I400" s="144"/>
      <c r="J400" s="144">
        <v>17</v>
      </c>
      <c r="K400" s="144">
        <v>32</v>
      </c>
      <c r="L400" s="144"/>
      <c r="M400" s="144"/>
      <c r="N400" s="144">
        <v>544</v>
      </c>
      <c r="O400" s="144"/>
      <c r="P400" s="144"/>
      <c r="Q400" s="1330"/>
      <c r="R400" s="1330"/>
      <c r="S400" s="232"/>
      <c r="T400" s="145">
        <v>2005</v>
      </c>
      <c r="U400" s="1330"/>
      <c r="V400" s="1330"/>
      <c r="W400" s="1330"/>
      <c r="X400" s="1330"/>
      <c r="Y400" s="1330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  <c r="AJ400" s="144"/>
      <c r="AK400" s="144"/>
      <c r="AL400" s="144"/>
      <c r="AM400" s="144"/>
      <c r="AN400" s="144"/>
      <c r="AO400" s="144"/>
      <c r="AP400" s="144"/>
      <c r="AQ400" s="144"/>
      <c r="AR400" s="144"/>
      <c r="AS400" s="144" t="s">
        <v>1585</v>
      </c>
    </row>
    <row r="401" spans="1:56" ht="24" hidden="1" customHeight="1" x14ac:dyDescent="0.2">
      <c r="A401" s="208"/>
      <c r="B401" s="448"/>
      <c r="C401" s="750" t="s">
        <v>680</v>
      </c>
      <c r="D401" s="144"/>
      <c r="E401" s="144" t="s">
        <v>13870</v>
      </c>
      <c r="F401" s="144" t="s">
        <v>680</v>
      </c>
      <c r="G401" s="144">
        <v>680</v>
      </c>
      <c r="H401" s="144"/>
      <c r="I401" s="144"/>
      <c r="J401" s="144">
        <v>17</v>
      </c>
      <c r="K401" s="144">
        <v>32</v>
      </c>
      <c r="L401" s="144"/>
      <c r="M401" s="144"/>
      <c r="N401" s="144">
        <v>544</v>
      </c>
      <c r="O401" s="144"/>
      <c r="P401" s="144"/>
      <c r="Q401" s="1330"/>
      <c r="R401" s="1330"/>
      <c r="S401" s="232"/>
      <c r="T401" s="145">
        <v>2013</v>
      </c>
      <c r="U401" s="1330"/>
      <c r="V401" s="1330"/>
      <c r="W401" s="1330"/>
      <c r="X401" s="1330"/>
      <c r="Y401" s="1330"/>
      <c r="Z401" s="144">
        <v>16</v>
      </c>
      <c r="AA401" s="144"/>
      <c r="AB401" s="144"/>
      <c r="AC401" s="144"/>
      <c r="AD401" s="144"/>
      <c r="AE401" s="144"/>
      <c r="AF401" s="144"/>
      <c r="AG401" s="144"/>
      <c r="AH401" s="144"/>
      <c r="AI401" s="144"/>
      <c r="AJ401" s="144"/>
      <c r="AK401" s="144"/>
      <c r="AL401" s="144"/>
      <c r="AM401" s="144"/>
      <c r="AN401" s="144"/>
      <c r="AO401" s="144"/>
      <c r="AP401" s="144"/>
      <c r="AQ401" s="144"/>
      <c r="AR401" s="144"/>
      <c r="AS401" s="144" t="s">
        <v>1585</v>
      </c>
    </row>
    <row r="402" spans="1:56" ht="24" hidden="1" customHeight="1" x14ac:dyDescent="0.2">
      <c r="A402" s="208"/>
      <c r="B402" s="448"/>
      <c r="C402" s="750" t="s">
        <v>680</v>
      </c>
      <c r="D402" s="144"/>
      <c r="E402" s="144" t="s">
        <v>13871</v>
      </c>
      <c r="F402" s="144" t="s">
        <v>680</v>
      </c>
      <c r="G402" s="144">
        <v>320</v>
      </c>
      <c r="H402" s="144"/>
      <c r="I402" s="144"/>
      <c r="J402" s="144">
        <v>6</v>
      </c>
      <c r="K402" s="144">
        <v>13</v>
      </c>
      <c r="L402" s="144"/>
      <c r="M402" s="144"/>
      <c r="N402" s="144">
        <v>81</v>
      </c>
      <c r="O402" s="144"/>
      <c r="P402" s="144"/>
      <c r="Q402" s="1330"/>
      <c r="R402" s="1330"/>
      <c r="S402" s="232"/>
      <c r="T402" s="145">
        <v>1998</v>
      </c>
      <c r="U402" s="1330"/>
      <c r="V402" s="1330"/>
      <c r="W402" s="1330"/>
      <c r="X402" s="1330"/>
      <c r="Y402" s="1330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 t="s">
        <v>2145</v>
      </c>
    </row>
    <row r="403" spans="1:56" ht="24" hidden="1" customHeight="1" x14ac:dyDescent="0.2">
      <c r="B403" s="448"/>
      <c r="C403" s="750" t="s">
        <v>680</v>
      </c>
      <c r="D403" s="144"/>
      <c r="E403" s="144" t="s">
        <v>19853</v>
      </c>
      <c r="F403" s="232" t="s">
        <v>680</v>
      </c>
      <c r="G403" s="144">
        <v>684</v>
      </c>
      <c r="H403" s="144"/>
      <c r="I403" s="144"/>
      <c r="J403" s="144">
        <v>38</v>
      </c>
      <c r="K403" s="144">
        <v>18</v>
      </c>
      <c r="L403" s="144"/>
      <c r="M403" s="144"/>
      <c r="N403" s="144">
        <v>684</v>
      </c>
      <c r="O403" s="144"/>
      <c r="P403" s="144"/>
      <c r="Q403" s="148"/>
      <c r="R403" s="148"/>
      <c r="S403" s="232"/>
      <c r="T403" s="145">
        <v>2014</v>
      </c>
      <c r="U403" s="148"/>
      <c r="V403" s="148"/>
      <c r="W403" s="148"/>
      <c r="X403" s="148"/>
      <c r="Y403" s="148"/>
      <c r="Z403" s="165">
        <v>300</v>
      </c>
      <c r="AA403" s="144"/>
      <c r="AB403" s="144"/>
      <c r="AC403" s="144"/>
      <c r="AD403" s="144"/>
      <c r="AE403" s="144"/>
      <c r="AF403" s="144"/>
      <c r="AG403" s="144"/>
      <c r="AH403" s="144"/>
      <c r="AI403" s="144"/>
      <c r="AJ403" s="144"/>
      <c r="AK403" s="144"/>
      <c r="AL403" s="144"/>
      <c r="AM403" s="144"/>
      <c r="AN403" s="144"/>
      <c r="AO403" s="144"/>
      <c r="AP403" s="144"/>
      <c r="AQ403" s="144"/>
      <c r="AR403" s="144"/>
      <c r="AS403" s="144"/>
    </row>
    <row r="404" spans="1:56" ht="24" hidden="1" customHeight="1" x14ac:dyDescent="0.2">
      <c r="B404" s="448"/>
      <c r="C404" s="750" t="s">
        <v>680</v>
      </c>
      <c r="D404" s="144"/>
      <c r="E404" s="144" t="s">
        <v>2937</v>
      </c>
      <c r="F404" s="232" t="s">
        <v>2935</v>
      </c>
      <c r="G404" s="144">
        <v>69956</v>
      </c>
      <c r="H404" s="144">
        <v>46</v>
      </c>
      <c r="I404" s="144">
        <v>46</v>
      </c>
      <c r="J404" s="144">
        <v>25</v>
      </c>
      <c r="K404" s="144">
        <v>2796</v>
      </c>
      <c r="L404" s="144"/>
      <c r="M404" s="144"/>
      <c r="N404" s="144">
        <v>69900</v>
      </c>
      <c r="O404" s="148"/>
      <c r="P404" s="144"/>
      <c r="Q404" s="148"/>
      <c r="R404" s="148"/>
      <c r="S404" s="232"/>
      <c r="T404" s="145">
        <v>2009</v>
      </c>
      <c r="U404" s="148"/>
      <c r="V404" s="148"/>
      <c r="W404" s="148"/>
      <c r="X404" s="148"/>
      <c r="Y404" s="148"/>
      <c r="Z404" s="165">
        <v>545</v>
      </c>
      <c r="AA404" s="144"/>
      <c r="AB404" s="144"/>
      <c r="AC404" s="144"/>
      <c r="AD404" s="144"/>
      <c r="AE404" s="144"/>
      <c r="AF404" s="144"/>
      <c r="AG404" s="144"/>
      <c r="AH404" s="144"/>
      <c r="AI404" s="144"/>
      <c r="AJ404" s="144"/>
      <c r="AK404" s="144"/>
      <c r="AL404" s="144"/>
      <c r="AM404" s="144"/>
      <c r="AN404" s="144"/>
      <c r="AO404" s="144"/>
      <c r="AP404" s="144"/>
      <c r="AQ404" s="144"/>
      <c r="AR404" s="144"/>
      <c r="AS404" s="397"/>
    </row>
    <row r="405" spans="1:56" s="170" customFormat="1" ht="24" hidden="1" customHeight="1" x14ac:dyDescent="0.2">
      <c r="A405" s="133"/>
      <c r="B405" s="448"/>
      <c r="C405" s="750" t="s">
        <v>897</v>
      </c>
      <c r="D405" s="144"/>
      <c r="E405" s="144" t="s">
        <v>19854</v>
      </c>
      <c r="F405" s="232" t="s">
        <v>897</v>
      </c>
      <c r="G405" s="144">
        <v>58986</v>
      </c>
      <c r="H405" s="144"/>
      <c r="I405" s="144"/>
      <c r="J405" s="144"/>
      <c r="K405" s="144"/>
      <c r="L405" s="144"/>
      <c r="M405" s="144"/>
      <c r="N405" s="144"/>
      <c r="O405" s="144"/>
      <c r="P405" s="144"/>
      <c r="Q405" s="148"/>
      <c r="R405" s="148"/>
      <c r="S405" s="232"/>
      <c r="T405" s="145">
        <v>2019</v>
      </c>
      <c r="U405" s="148"/>
      <c r="V405" s="148"/>
      <c r="W405" s="148"/>
      <c r="X405" s="148"/>
      <c r="Y405" s="148"/>
      <c r="Z405" s="165">
        <v>21000</v>
      </c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33"/>
      <c r="AU405" s="133"/>
      <c r="AV405" s="133"/>
      <c r="AW405" s="133"/>
      <c r="AX405" s="133"/>
      <c r="AY405" s="133"/>
      <c r="AZ405" s="133"/>
      <c r="BA405" s="133"/>
      <c r="BB405" s="133"/>
      <c r="BC405" s="133"/>
      <c r="BD405" s="133"/>
    </row>
    <row r="406" spans="1:56" s="170" customFormat="1" ht="24" hidden="1" customHeight="1" x14ac:dyDescent="0.2">
      <c r="A406" s="133"/>
      <c r="B406" s="448"/>
      <c r="C406" s="750" t="s">
        <v>897</v>
      </c>
      <c r="D406" s="144"/>
      <c r="E406" s="144" t="s">
        <v>19855</v>
      </c>
      <c r="F406" s="232" t="s">
        <v>2766</v>
      </c>
      <c r="G406" s="144">
        <v>919</v>
      </c>
      <c r="H406" s="144"/>
      <c r="I406" s="144"/>
      <c r="J406" s="144"/>
      <c r="K406" s="144"/>
      <c r="L406" s="144"/>
      <c r="M406" s="144"/>
      <c r="N406" s="144"/>
      <c r="O406" s="144"/>
      <c r="P406" s="144"/>
      <c r="Q406" s="148"/>
      <c r="R406" s="148"/>
      <c r="S406" s="232"/>
      <c r="T406" s="145">
        <v>2017</v>
      </c>
      <c r="U406" s="148"/>
      <c r="V406" s="148"/>
      <c r="W406" s="148"/>
      <c r="X406" s="148"/>
      <c r="Y406" s="148"/>
      <c r="Z406" s="165"/>
      <c r="AA406" s="144"/>
      <c r="AB406" s="144"/>
      <c r="AC406" s="144"/>
      <c r="AD406" s="144"/>
      <c r="AE406" s="144"/>
      <c r="AF406" s="144"/>
      <c r="AG406" s="144"/>
      <c r="AH406" s="144"/>
      <c r="AI406" s="144"/>
      <c r="AJ406" s="144"/>
      <c r="AK406" s="144"/>
      <c r="AL406" s="144"/>
      <c r="AM406" s="144"/>
      <c r="AN406" s="144"/>
      <c r="AO406" s="144"/>
      <c r="AP406" s="144"/>
      <c r="AQ406" s="144"/>
      <c r="AR406" s="144"/>
      <c r="AS406" s="397"/>
      <c r="AT406" s="133"/>
      <c r="AU406" s="133"/>
      <c r="AV406" s="133"/>
      <c r="AW406" s="133"/>
      <c r="AX406" s="133"/>
      <c r="AY406" s="133"/>
      <c r="AZ406" s="133"/>
      <c r="BA406" s="133"/>
      <c r="BB406" s="133"/>
      <c r="BC406" s="133"/>
      <c r="BD406" s="133"/>
    </row>
    <row r="407" spans="1:56" s="170" customFormat="1" ht="24" hidden="1" customHeight="1" x14ac:dyDescent="0.2">
      <c r="A407" s="133"/>
      <c r="B407" s="448"/>
      <c r="C407" s="750" t="s">
        <v>897</v>
      </c>
      <c r="D407" s="144"/>
      <c r="E407" s="144" t="s">
        <v>19856</v>
      </c>
      <c r="F407" s="232" t="s">
        <v>2766</v>
      </c>
      <c r="G407" s="144">
        <v>2800</v>
      </c>
      <c r="H407" s="144"/>
      <c r="I407" s="144"/>
      <c r="J407" s="144"/>
      <c r="K407" s="144"/>
      <c r="L407" s="144"/>
      <c r="M407" s="144"/>
      <c r="N407" s="144"/>
      <c r="O407" s="144"/>
      <c r="P407" s="144"/>
      <c r="Q407" s="148"/>
      <c r="R407" s="148"/>
      <c r="S407" s="232"/>
      <c r="T407" s="145">
        <v>2018</v>
      </c>
      <c r="U407" s="148"/>
      <c r="V407" s="148"/>
      <c r="W407" s="148"/>
      <c r="X407" s="148"/>
      <c r="Y407" s="148"/>
      <c r="Z407" s="165">
        <v>87</v>
      </c>
      <c r="AA407" s="144"/>
      <c r="AB407" s="144"/>
      <c r="AC407" s="144"/>
      <c r="AD407" s="144"/>
      <c r="AE407" s="144"/>
      <c r="AF407" s="144"/>
      <c r="AG407" s="144"/>
      <c r="AH407" s="144"/>
      <c r="AI407" s="144"/>
      <c r="AJ407" s="144"/>
      <c r="AK407" s="144"/>
      <c r="AL407" s="144"/>
      <c r="AM407" s="144"/>
      <c r="AN407" s="144"/>
      <c r="AO407" s="144"/>
      <c r="AP407" s="144"/>
      <c r="AQ407" s="144"/>
      <c r="AR407" s="144"/>
      <c r="AS407" s="397"/>
      <c r="AT407" s="133"/>
      <c r="AU407" s="133"/>
      <c r="AV407" s="133"/>
      <c r="AW407" s="133"/>
      <c r="AX407" s="133"/>
      <c r="AY407" s="133"/>
      <c r="AZ407" s="133"/>
      <c r="BA407" s="133"/>
      <c r="BB407" s="133"/>
      <c r="BC407" s="133"/>
      <c r="BD407" s="133"/>
    </row>
    <row r="408" spans="1:56" s="170" customFormat="1" ht="24" hidden="1" customHeight="1" x14ac:dyDescent="0.2">
      <c r="A408" s="133"/>
      <c r="B408" s="169"/>
      <c r="C408" s="750" t="s">
        <v>897</v>
      </c>
      <c r="D408" s="144"/>
      <c r="E408" s="144" t="s">
        <v>19857</v>
      </c>
      <c r="F408" s="232" t="s">
        <v>2766</v>
      </c>
      <c r="G408" s="144"/>
      <c r="H408" s="144"/>
      <c r="I408" s="144" t="s">
        <v>2766</v>
      </c>
      <c r="J408" s="144"/>
      <c r="K408" s="144">
        <v>1190</v>
      </c>
      <c r="L408" s="144"/>
      <c r="M408" s="144"/>
      <c r="N408" s="144"/>
      <c r="O408" s="144" t="s">
        <v>184</v>
      </c>
      <c r="P408" s="144">
        <v>1190</v>
      </c>
      <c r="Q408" s="1330">
        <v>2</v>
      </c>
      <c r="R408" s="1330"/>
      <c r="S408" s="232"/>
      <c r="T408" s="145"/>
      <c r="U408" s="1330"/>
      <c r="V408" s="1330">
        <v>2010</v>
      </c>
      <c r="W408" s="1330"/>
      <c r="X408" s="1330"/>
      <c r="Y408" s="1330"/>
      <c r="Z408" s="165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1262"/>
      <c r="AT408" s="133"/>
      <c r="AU408" s="133"/>
      <c r="AV408" s="133"/>
      <c r="AW408" s="133"/>
      <c r="AX408" s="133"/>
      <c r="AY408" s="133"/>
      <c r="AZ408" s="133"/>
      <c r="BA408" s="133"/>
      <c r="BB408" s="133"/>
      <c r="BC408" s="133"/>
      <c r="BD408" s="133"/>
    </row>
    <row r="409" spans="1:56" s="170" customFormat="1" ht="24" hidden="1" customHeight="1" x14ac:dyDescent="0.2">
      <c r="A409" s="133"/>
      <c r="B409" s="169"/>
      <c r="C409" s="750" t="s">
        <v>897</v>
      </c>
      <c r="D409" s="144"/>
      <c r="E409" s="144" t="s">
        <v>19858</v>
      </c>
      <c r="F409" s="232" t="s">
        <v>2766</v>
      </c>
      <c r="G409" s="144">
        <v>79598</v>
      </c>
      <c r="H409" s="144"/>
      <c r="I409" s="144">
        <v>21003</v>
      </c>
      <c r="J409" s="144">
        <v>116</v>
      </c>
      <c r="K409" s="144">
        <v>101</v>
      </c>
      <c r="L409" s="144"/>
      <c r="M409" s="144"/>
      <c r="N409" s="144">
        <v>21003</v>
      </c>
      <c r="O409" s="144"/>
      <c r="P409" s="144"/>
      <c r="Q409" s="148"/>
      <c r="R409" s="148"/>
      <c r="S409" s="232"/>
      <c r="T409" s="145">
        <v>2005</v>
      </c>
      <c r="U409" s="148"/>
      <c r="V409" s="148"/>
      <c r="W409" s="148"/>
      <c r="X409" s="148"/>
      <c r="Y409" s="148"/>
      <c r="Z409" s="165">
        <v>100</v>
      </c>
      <c r="AA409" s="144"/>
      <c r="AB409" s="144"/>
      <c r="AC409" s="144"/>
      <c r="AD409" s="144"/>
      <c r="AE409" s="144"/>
      <c r="AF409" s="144"/>
      <c r="AG409" s="144"/>
      <c r="AH409" s="144"/>
      <c r="AI409" s="144"/>
      <c r="AJ409" s="144"/>
      <c r="AK409" s="144"/>
      <c r="AL409" s="144"/>
      <c r="AM409" s="144"/>
      <c r="AN409" s="144"/>
      <c r="AO409" s="144"/>
      <c r="AP409" s="144"/>
      <c r="AQ409" s="144"/>
      <c r="AR409" s="144"/>
      <c r="AS409" s="397"/>
      <c r="AT409" s="133"/>
      <c r="AU409" s="133"/>
      <c r="AV409" s="133"/>
      <c r="AW409" s="133"/>
      <c r="AX409" s="133"/>
      <c r="AY409" s="133"/>
      <c r="AZ409" s="133"/>
      <c r="BA409" s="133"/>
      <c r="BB409" s="133"/>
      <c r="BC409" s="133"/>
      <c r="BD409" s="133"/>
    </row>
    <row r="410" spans="1:56" s="1398" customFormat="1" ht="24" hidden="1" customHeight="1" x14ac:dyDescent="0.2">
      <c r="B410" s="1359" t="s">
        <v>135</v>
      </c>
      <c r="C410" s="1172" t="s">
        <v>1005</v>
      </c>
      <c r="D410" s="241"/>
      <c r="E410" s="545">
        <f>COUNTA(E411:E441)</f>
        <v>31</v>
      </c>
      <c r="F410" s="231"/>
      <c r="G410" s="241">
        <f>SUM(G411:G441)</f>
        <v>247407</v>
      </c>
      <c r="H410" s="241">
        <f>SUM(H411:H441)</f>
        <v>4167</v>
      </c>
      <c r="I410" s="241">
        <f>SUM(I411:I441)</f>
        <v>7187</v>
      </c>
      <c r="J410" s="241"/>
      <c r="K410" s="241"/>
      <c r="L410" s="241"/>
      <c r="M410" s="241"/>
      <c r="N410" s="241"/>
      <c r="O410" s="241"/>
      <c r="P410" s="241"/>
      <c r="Q410" s="240"/>
      <c r="R410" s="240"/>
      <c r="S410" s="231"/>
      <c r="T410" s="145"/>
      <c r="U410" s="240"/>
      <c r="V410" s="240"/>
      <c r="W410" s="240"/>
      <c r="X410" s="240"/>
      <c r="Y410" s="240"/>
      <c r="Z410" s="1083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</row>
    <row r="411" spans="1:56" ht="24" hidden="1" customHeight="1" x14ac:dyDescent="0.2">
      <c r="B411" s="169"/>
      <c r="C411" s="750" t="s">
        <v>2218</v>
      </c>
      <c r="D411" s="144"/>
      <c r="E411" s="149" t="s">
        <v>18002</v>
      </c>
      <c r="F411" s="232" t="s">
        <v>2218</v>
      </c>
      <c r="G411" s="144">
        <v>18409</v>
      </c>
      <c r="H411" s="144">
        <v>0</v>
      </c>
      <c r="I411" s="144">
        <v>0</v>
      </c>
      <c r="J411" s="144"/>
      <c r="K411" s="138"/>
      <c r="L411" s="138"/>
      <c r="M411" s="138"/>
      <c r="N411" s="138"/>
      <c r="O411" s="138"/>
      <c r="P411" s="138"/>
      <c r="Q411" s="138"/>
      <c r="R411" s="138"/>
      <c r="S411" s="138"/>
      <c r="T411" s="145">
        <v>2015</v>
      </c>
      <c r="U411" s="138"/>
      <c r="V411" s="138"/>
      <c r="W411" s="138"/>
      <c r="X411" s="138"/>
      <c r="Y411" s="138"/>
      <c r="Z411" s="138"/>
      <c r="AA411" s="138"/>
      <c r="AB411" s="138"/>
      <c r="AC411" s="138"/>
      <c r="AD411" s="138"/>
      <c r="AE411" s="138"/>
      <c r="AF411" s="138"/>
      <c r="AG411" s="138"/>
      <c r="AH411" s="138"/>
      <c r="AI411" s="138"/>
      <c r="AJ411" s="138"/>
      <c r="AK411" s="138"/>
      <c r="AL411" s="138"/>
      <c r="AM411" s="138"/>
      <c r="AN411" s="138"/>
      <c r="AO411" s="138"/>
      <c r="AP411" s="138"/>
      <c r="AQ411" s="138"/>
      <c r="AR411" s="138"/>
      <c r="AS411" s="144" t="s">
        <v>18003</v>
      </c>
    </row>
    <row r="412" spans="1:56" ht="24" hidden="1" customHeight="1" x14ac:dyDescent="0.2">
      <c r="B412" s="169"/>
      <c r="C412" s="750" t="s">
        <v>2218</v>
      </c>
      <c r="D412" s="144"/>
      <c r="E412" s="149" t="s">
        <v>18004</v>
      </c>
      <c r="F412" s="232" t="s">
        <v>2218</v>
      </c>
      <c r="G412" s="144">
        <v>11593</v>
      </c>
      <c r="H412" s="144"/>
      <c r="I412" s="144"/>
      <c r="J412" s="144"/>
      <c r="K412" s="138"/>
      <c r="L412" s="138"/>
      <c r="M412" s="138"/>
      <c r="N412" s="138"/>
      <c r="O412" s="138"/>
      <c r="P412" s="138"/>
      <c r="Q412" s="138"/>
      <c r="R412" s="138"/>
      <c r="S412" s="138"/>
      <c r="T412" s="145">
        <v>2017</v>
      </c>
      <c r="U412" s="138"/>
      <c r="V412" s="138"/>
      <c r="W412" s="138"/>
      <c r="X412" s="138"/>
      <c r="Y412" s="138"/>
      <c r="Z412" s="138"/>
      <c r="AA412" s="138"/>
      <c r="AB412" s="138"/>
      <c r="AC412" s="138"/>
      <c r="AD412" s="138"/>
      <c r="AE412" s="138"/>
      <c r="AF412" s="138"/>
      <c r="AG412" s="138"/>
      <c r="AH412" s="138"/>
      <c r="AI412" s="138"/>
      <c r="AJ412" s="138"/>
      <c r="AK412" s="138"/>
      <c r="AL412" s="138"/>
      <c r="AM412" s="138"/>
      <c r="AN412" s="138"/>
      <c r="AO412" s="138"/>
      <c r="AP412" s="138"/>
      <c r="AQ412" s="138"/>
      <c r="AR412" s="138"/>
      <c r="AS412" s="144"/>
    </row>
    <row r="413" spans="1:56" ht="24" hidden="1" customHeight="1" x14ac:dyDescent="0.2">
      <c r="B413" s="169"/>
      <c r="C413" s="750" t="s">
        <v>2218</v>
      </c>
      <c r="D413" s="144"/>
      <c r="E413" s="149" t="s">
        <v>18005</v>
      </c>
      <c r="F413" s="232" t="s">
        <v>2218</v>
      </c>
      <c r="G413" s="144">
        <v>11593</v>
      </c>
      <c r="H413" s="144"/>
      <c r="I413" s="144"/>
      <c r="J413" s="144"/>
      <c r="K413" s="138"/>
      <c r="L413" s="138"/>
      <c r="M413" s="138"/>
      <c r="N413" s="138"/>
      <c r="O413" s="138"/>
      <c r="P413" s="138"/>
      <c r="Q413" s="138"/>
      <c r="R413" s="138"/>
      <c r="S413" s="138"/>
      <c r="T413" s="145">
        <v>2014</v>
      </c>
      <c r="U413" s="138"/>
      <c r="V413" s="138"/>
      <c r="W413" s="138"/>
      <c r="X413" s="138"/>
      <c r="Y413" s="138"/>
      <c r="Z413" s="138"/>
      <c r="AA413" s="138"/>
      <c r="AB413" s="138"/>
      <c r="AC413" s="138"/>
      <c r="AD413" s="138"/>
      <c r="AE413" s="138"/>
      <c r="AF413" s="138"/>
      <c r="AG413" s="138"/>
      <c r="AH413" s="138"/>
      <c r="AI413" s="138"/>
      <c r="AJ413" s="138"/>
      <c r="AK413" s="138"/>
      <c r="AL413" s="138"/>
      <c r="AM413" s="138"/>
      <c r="AN413" s="138"/>
      <c r="AO413" s="138"/>
      <c r="AP413" s="138"/>
      <c r="AQ413" s="138"/>
      <c r="AR413" s="138"/>
      <c r="AS413" s="144"/>
    </row>
    <row r="414" spans="1:56" ht="24" hidden="1" customHeight="1" x14ac:dyDescent="0.2">
      <c r="B414" s="169"/>
      <c r="C414" s="750" t="s">
        <v>2224</v>
      </c>
      <c r="D414" s="144"/>
      <c r="E414" s="149" t="s">
        <v>15544</v>
      </c>
      <c r="F414" s="232" t="s">
        <v>15537</v>
      </c>
      <c r="G414" s="144">
        <v>15581</v>
      </c>
      <c r="H414" s="144"/>
      <c r="I414" s="144"/>
      <c r="J414" s="144"/>
      <c r="K414" s="144"/>
      <c r="L414" s="144"/>
      <c r="M414" s="144"/>
      <c r="N414" s="144">
        <v>15581</v>
      </c>
      <c r="O414" s="144"/>
      <c r="P414" s="144"/>
      <c r="Q414" s="148"/>
      <c r="R414" s="148"/>
      <c r="S414" s="232"/>
      <c r="T414" s="145">
        <v>2011</v>
      </c>
      <c r="U414" s="148"/>
      <c r="V414" s="148"/>
      <c r="W414" s="148"/>
      <c r="X414" s="148"/>
      <c r="Y414" s="148"/>
      <c r="Z414" s="165"/>
      <c r="AA414" s="144"/>
      <c r="AB414" s="144"/>
      <c r="AC414" s="144"/>
      <c r="AD414" s="144"/>
      <c r="AE414" s="144"/>
      <c r="AF414" s="144"/>
      <c r="AG414" s="144"/>
      <c r="AH414" s="144"/>
      <c r="AI414" s="144"/>
      <c r="AJ414" s="144"/>
      <c r="AK414" s="144"/>
      <c r="AL414" s="144"/>
      <c r="AM414" s="144"/>
      <c r="AN414" s="144"/>
      <c r="AO414" s="144"/>
      <c r="AP414" s="144"/>
      <c r="AQ414" s="144"/>
      <c r="AR414" s="144"/>
      <c r="AS414" s="144" t="s">
        <v>15455</v>
      </c>
    </row>
    <row r="415" spans="1:56" ht="24" hidden="1" customHeight="1" x14ac:dyDescent="0.2">
      <c r="B415" s="169"/>
      <c r="C415" s="750" t="s">
        <v>2224</v>
      </c>
      <c r="D415" s="144"/>
      <c r="E415" s="144" t="s">
        <v>19859</v>
      </c>
      <c r="F415" s="232" t="s">
        <v>16972</v>
      </c>
      <c r="G415" s="144">
        <v>37417</v>
      </c>
      <c r="H415" s="144">
        <v>180</v>
      </c>
      <c r="I415" s="144"/>
      <c r="J415" s="144"/>
      <c r="K415" s="159"/>
      <c r="L415" s="144"/>
      <c r="M415" s="144"/>
      <c r="N415" s="159"/>
      <c r="O415" s="144"/>
      <c r="P415" s="144"/>
      <c r="Q415" s="148"/>
      <c r="R415" s="148"/>
      <c r="S415" s="232"/>
      <c r="T415" s="145">
        <v>2010</v>
      </c>
      <c r="U415" s="148"/>
      <c r="V415" s="148"/>
      <c r="W415" s="148"/>
      <c r="X415" s="148"/>
      <c r="Y415" s="148"/>
      <c r="Z415" s="165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  <c r="AQ415" s="144"/>
      <c r="AR415" s="144"/>
      <c r="AS415" s="144"/>
    </row>
    <row r="416" spans="1:56" ht="24" hidden="1" customHeight="1" x14ac:dyDescent="0.2">
      <c r="B416" s="169"/>
      <c r="C416" s="750" t="s">
        <v>2224</v>
      </c>
      <c r="D416" s="144"/>
      <c r="E416" s="149" t="s">
        <v>19860</v>
      </c>
      <c r="F416" s="232" t="s">
        <v>16972</v>
      </c>
      <c r="G416" s="144">
        <v>37417</v>
      </c>
      <c r="H416" s="144">
        <v>0</v>
      </c>
      <c r="I416" s="144">
        <v>0</v>
      </c>
      <c r="J416" s="144"/>
      <c r="K416" s="138"/>
      <c r="L416" s="138"/>
      <c r="M416" s="138"/>
      <c r="N416" s="138"/>
      <c r="O416" s="138"/>
      <c r="P416" s="138"/>
      <c r="Q416" s="138"/>
      <c r="R416" s="138"/>
      <c r="S416" s="138"/>
      <c r="T416" s="145">
        <v>2010</v>
      </c>
      <c r="U416" s="138"/>
      <c r="V416" s="138"/>
      <c r="W416" s="138"/>
      <c r="X416" s="138"/>
      <c r="Y416" s="138"/>
      <c r="Z416" s="138"/>
      <c r="AA416" s="138"/>
      <c r="AB416" s="138"/>
      <c r="AC416" s="138"/>
      <c r="AD416" s="138"/>
      <c r="AE416" s="138"/>
      <c r="AF416" s="138"/>
      <c r="AG416" s="138"/>
      <c r="AH416" s="138"/>
      <c r="AI416" s="138"/>
      <c r="AJ416" s="138"/>
      <c r="AK416" s="138"/>
      <c r="AL416" s="138"/>
      <c r="AM416" s="138"/>
      <c r="AN416" s="138"/>
      <c r="AO416" s="138"/>
      <c r="AP416" s="138"/>
      <c r="AQ416" s="138"/>
      <c r="AR416" s="138"/>
      <c r="AS416" s="144" t="s">
        <v>18006</v>
      </c>
    </row>
    <row r="417" spans="2:45" ht="24" hidden="1" customHeight="1" x14ac:dyDescent="0.2">
      <c r="B417" s="169"/>
      <c r="C417" s="750" t="s">
        <v>2224</v>
      </c>
      <c r="D417" s="144"/>
      <c r="E417" s="149" t="s">
        <v>18007</v>
      </c>
      <c r="F417" s="232" t="s">
        <v>2340</v>
      </c>
      <c r="G417" s="144">
        <v>468</v>
      </c>
      <c r="H417" s="144">
        <v>0</v>
      </c>
      <c r="I417" s="144">
        <v>0</v>
      </c>
      <c r="J417" s="144"/>
      <c r="K417" s="138"/>
      <c r="L417" s="138"/>
      <c r="M417" s="138"/>
      <c r="N417" s="138"/>
      <c r="O417" s="138"/>
      <c r="P417" s="138"/>
      <c r="Q417" s="138"/>
      <c r="R417" s="138"/>
      <c r="S417" s="138"/>
      <c r="T417" s="145">
        <v>2011</v>
      </c>
      <c r="U417" s="138"/>
      <c r="V417" s="138"/>
      <c r="W417" s="138"/>
      <c r="X417" s="138"/>
      <c r="Y417" s="138"/>
      <c r="Z417" s="138"/>
      <c r="AA417" s="138"/>
      <c r="AB417" s="138"/>
      <c r="AC417" s="138"/>
      <c r="AD417" s="138"/>
      <c r="AE417" s="138"/>
      <c r="AF417" s="138"/>
      <c r="AG417" s="138"/>
      <c r="AH417" s="138"/>
      <c r="AI417" s="138"/>
      <c r="AJ417" s="138"/>
      <c r="AK417" s="138"/>
      <c r="AL417" s="138"/>
      <c r="AM417" s="138"/>
      <c r="AN417" s="138"/>
      <c r="AO417" s="138"/>
      <c r="AP417" s="138"/>
      <c r="AQ417" s="138"/>
      <c r="AR417" s="138"/>
      <c r="AS417" s="144"/>
    </row>
    <row r="418" spans="2:45" ht="24" hidden="1" customHeight="1" x14ac:dyDescent="0.2">
      <c r="B418" s="169"/>
      <c r="C418" s="750" t="s">
        <v>644</v>
      </c>
      <c r="D418" s="144"/>
      <c r="E418" s="144" t="s">
        <v>18008</v>
      </c>
      <c r="F418" s="232" t="s">
        <v>1528</v>
      </c>
      <c r="G418" s="144">
        <v>310</v>
      </c>
      <c r="H418" s="144">
        <v>0</v>
      </c>
      <c r="I418" s="144">
        <v>0</v>
      </c>
      <c r="J418" s="144"/>
      <c r="K418" s="138"/>
      <c r="L418" s="138"/>
      <c r="M418" s="138"/>
      <c r="N418" s="138"/>
      <c r="O418" s="138"/>
      <c r="P418" s="138"/>
      <c r="Q418" s="138"/>
      <c r="R418" s="138"/>
      <c r="S418" s="138"/>
      <c r="T418" s="145">
        <v>2002</v>
      </c>
      <c r="U418" s="138"/>
      <c r="V418" s="138"/>
      <c r="W418" s="138"/>
      <c r="X418" s="138"/>
      <c r="Y418" s="138"/>
      <c r="Z418" s="138"/>
      <c r="AA418" s="138"/>
      <c r="AB418" s="138"/>
      <c r="AC418" s="138"/>
      <c r="AD418" s="138"/>
      <c r="AE418" s="138"/>
      <c r="AF418" s="138"/>
      <c r="AG418" s="138"/>
      <c r="AH418" s="138"/>
      <c r="AI418" s="138"/>
      <c r="AJ418" s="138"/>
      <c r="AK418" s="138"/>
      <c r="AL418" s="138"/>
      <c r="AM418" s="138"/>
      <c r="AN418" s="138"/>
      <c r="AO418" s="138"/>
      <c r="AP418" s="138"/>
      <c r="AQ418" s="138"/>
      <c r="AR418" s="138"/>
      <c r="AS418" s="144"/>
    </row>
    <row r="419" spans="2:45" ht="24" hidden="1" customHeight="1" x14ac:dyDescent="0.2">
      <c r="B419" s="169"/>
      <c r="C419" s="750" t="s">
        <v>644</v>
      </c>
      <c r="D419" s="144"/>
      <c r="E419" s="144" t="s">
        <v>18009</v>
      </c>
      <c r="F419" s="232" t="s">
        <v>1528</v>
      </c>
      <c r="G419" s="144">
        <v>374</v>
      </c>
      <c r="H419" s="144">
        <v>0</v>
      </c>
      <c r="I419" s="144">
        <v>0</v>
      </c>
      <c r="J419" s="144"/>
      <c r="K419" s="138"/>
      <c r="L419" s="138"/>
      <c r="M419" s="138"/>
      <c r="N419" s="138"/>
      <c r="O419" s="138"/>
      <c r="P419" s="138"/>
      <c r="Q419" s="138"/>
      <c r="R419" s="138"/>
      <c r="S419" s="138"/>
      <c r="T419" s="145"/>
      <c r="U419" s="138"/>
      <c r="V419" s="138"/>
      <c r="W419" s="138"/>
      <c r="X419" s="138"/>
      <c r="Y419" s="138"/>
      <c r="Z419" s="138"/>
      <c r="AA419" s="138"/>
      <c r="AB419" s="138"/>
      <c r="AC419" s="138"/>
      <c r="AD419" s="138"/>
      <c r="AE419" s="138"/>
      <c r="AF419" s="138"/>
      <c r="AG419" s="138"/>
      <c r="AH419" s="138"/>
      <c r="AI419" s="138"/>
      <c r="AJ419" s="138"/>
      <c r="AK419" s="138"/>
      <c r="AL419" s="138"/>
      <c r="AM419" s="138"/>
      <c r="AN419" s="138"/>
      <c r="AO419" s="138"/>
      <c r="AP419" s="138"/>
      <c r="AQ419" s="138"/>
      <c r="AR419" s="138"/>
      <c r="AS419" s="144"/>
    </row>
    <row r="420" spans="2:45" ht="24" hidden="1" customHeight="1" x14ac:dyDescent="0.2">
      <c r="B420" s="169"/>
      <c r="C420" s="750" t="s">
        <v>644</v>
      </c>
      <c r="D420" s="144"/>
      <c r="E420" s="144" t="s">
        <v>18010</v>
      </c>
      <c r="F420" s="232" t="s">
        <v>1528</v>
      </c>
      <c r="G420" s="144">
        <v>748</v>
      </c>
      <c r="H420" s="144">
        <v>0</v>
      </c>
      <c r="I420" s="144">
        <v>0</v>
      </c>
      <c r="J420" s="144"/>
      <c r="K420" s="138"/>
      <c r="L420" s="138"/>
      <c r="M420" s="138"/>
      <c r="N420" s="138"/>
      <c r="O420" s="138"/>
      <c r="P420" s="138"/>
      <c r="Q420" s="138"/>
      <c r="R420" s="138"/>
      <c r="S420" s="138"/>
      <c r="T420" s="145">
        <v>2012</v>
      </c>
      <c r="U420" s="138"/>
      <c r="V420" s="138"/>
      <c r="W420" s="138"/>
      <c r="X420" s="138"/>
      <c r="Y420" s="138"/>
      <c r="Z420" s="138"/>
      <c r="AA420" s="138"/>
      <c r="AB420" s="138"/>
      <c r="AC420" s="138"/>
      <c r="AD420" s="138"/>
      <c r="AE420" s="138"/>
      <c r="AF420" s="138"/>
      <c r="AG420" s="138"/>
      <c r="AH420" s="138"/>
      <c r="AI420" s="138"/>
      <c r="AJ420" s="138"/>
      <c r="AK420" s="138"/>
      <c r="AL420" s="138"/>
      <c r="AM420" s="138"/>
      <c r="AN420" s="138"/>
      <c r="AO420" s="138"/>
      <c r="AP420" s="138"/>
      <c r="AQ420" s="138"/>
      <c r="AR420" s="138"/>
      <c r="AS420" s="144"/>
    </row>
    <row r="421" spans="2:45" ht="24" hidden="1" customHeight="1" x14ac:dyDescent="0.2">
      <c r="B421" s="169"/>
      <c r="C421" s="750" t="s">
        <v>644</v>
      </c>
      <c r="D421" s="144"/>
      <c r="E421" s="144" t="s">
        <v>18011</v>
      </c>
      <c r="F421" s="232" t="s">
        <v>1528</v>
      </c>
      <c r="G421" s="144">
        <v>374</v>
      </c>
      <c r="H421" s="144">
        <v>0</v>
      </c>
      <c r="I421" s="144">
        <v>0</v>
      </c>
      <c r="J421" s="144"/>
      <c r="K421" s="138"/>
      <c r="L421" s="138"/>
      <c r="M421" s="138"/>
      <c r="N421" s="138"/>
      <c r="O421" s="138"/>
      <c r="P421" s="138"/>
      <c r="Q421" s="138"/>
      <c r="R421" s="138"/>
      <c r="S421" s="138"/>
      <c r="T421" s="145"/>
      <c r="U421" s="138"/>
      <c r="V421" s="138"/>
      <c r="W421" s="138"/>
      <c r="X421" s="138"/>
      <c r="Y421" s="138"/>
      <c r="Z421" s="138"/>
      <c r="AA421" s="138"/>
      <c r="AB421" s="138"/>
      <c r="AC421" s="138"/>
      <c r="AD421" s="138"/>
      <c r="AE421" s="138"/>
      <c r="AF421" s="138"/>
      <c r="AG421" s="138"/>
      <c r="AH421" s="138"/>
      <c r="AI421" s="138"/>
      <c r="AJ421" s="138"/>
      <c r="AK421" s="138"/>
      <c r="AL421" s="138"/>
      <c r="AM421" s="138"/>
      <c r="AN421" s="138"/>
      <c r="AO421" s="138"/>
      <c r="AP421" s="138"/>
      <c r="AQ421" s="138"/>
      <c r="AR421" s="138"/>
      <c r="AS421" s="144"/>
    </row>
    <row r="422" spans="2:45" ht="24" hidden="1" customHeight="1" x14ac:dyDescent="0.2">
      <c r="B422" s="169"/>
      <c r="C422" s="750" t="s">
        <v>644</v>
      </c>
      <c r="D422" s="144"/>
      <c r="E422" s="144" t="s">
        <v>18012</v>
      </c>
      <c r="F422" s="232" t="s">
        <v>1528</v>
      </c>
      <c r="G422" s="144">
        <v>375</v>
      </c>
      <c r="H422" s="144">
        <v>0</v>
      </c>
      <c r="I422" s="144">
        <v>0</v>
      </c>
      <c r="J422" s="144"/>
      <c r="K422" s="138"/>
      <c r="L422" s="138"/>
      <c r="M422" s="138"/>
      <c r="N422" s="138"/>
      <c r="O422" s="138"/>
      <c r="P422" s="138"/>
      <c r="Q422" s="138"/>
      <c r="R422" s="138"/>
      <c r="S422" s="138"/>
      <c r="T422" s="145">
        <v>2013</v>
      </c>
      <c r="U422" s="138"/>
      <c r="V422" s="138"/>
      <c r="W422" s="138"/>
      <c r="X422" s="138"/>
      <c r="Y422" s="138"/>
      <c r="Z422" s="138"/>
      <c r="AA422" s="138"/>
      <c r="AB422" s="138"/>
      <c r="AC422" s="138"/>
      <c r="AD422" s="138"/>
      <c r="AE422" s="138"/>
      <c r="AF422" s="138"/>
      <c r="AG422" s="138"/>
      <c r="AH422" s="138"/>
      <c r="AI422" s="138"/>
      <c r="AJ422" s="138"/>
      <c r="AK422" s="138"/>
      <c r="AL422" s="138"/>
      <c r="AM422" s="138"/>
      <c r="AN422" s="138"/>
      <c r="AO422" s="138"/>
      <c r="AP422" s="138"/>
      <c r="AQ422" s="138"/>
      <c r="AR422" s="138"/>
      <c r="AS422" s="144"/>
    </row>
    <row r="423" spans="2:45" ht="24" hidden="1" customHeight="1" x14ac:dyDescent="0.2">
      <c r="B423" s="169"/>
      <c r="C423" s="750" t="s">
        <v>644</v>
      </c>
      <c r="D423" s="144"/>
      <c r="E423" s="144" t="s">
        <v>18013</v>
      </c>
      <c r="F423" s="232" t="s">
        <v>1528</v>
      </c>
      <c r="G423" s="144">
        <v>374</v>
      </c>
      <c r="H423" s="144">
        <v>0</v>
      </c>
      <c r="I423" s="144">
        <v>0</v>
      </c>
      <c r="J423" s="144"/>
      <c r="K423" s="138"/>
      <c r="L423" s="138"/>
      <c r="M423" s="138"/>
      <c r="N423" s="138"/>
      <c r="O423" s="138"/>
      <c r="P423" s="138"/>
      <c r="Q423" s="138"/>
      <c r="R423" s="138"/>
      <c r="S423" s="138"/>
      <c r="T423" s="145">
        <v>2013</v>
      </c>
      <c r="U423" s="138"/>
      <c r="V423" s="138"/>
      <c r="W423" s="138"/>
      <c r="X423" s="138"/>
      <c r="Y423" s="138"/>
      <c r="Z423" s="138"/>
      <c r="AA423" s="138"/>
      <c r="AB423" s="138"/>
      <c r="AC423" s="138"/>
      <c r="AD423" s="138"/>
      <c r="AE423" s="138"/>
      <c r="AF423" s="138"/>
      <c r="AG423" s="138"/>
      <c r="AH423" s="138"/>
      <c r="AI423" s="138"/>
      <c r="AJ423" s="138"/>
      <c r="AK423" s="138"/>
      <c r="AL423" s="138"/>
      <c r="AM423" s="138"/>
      <c r="AN423" s="138"/>
      <c r="AO423" s="138"/>
      <c r="AP423" s="138"/>
      <c r="AQ423" s="138"/>
      <c r="AR423" s="138"/>
      <c r="AS423" s="144"/>
    </row>
    <row r="424" spans="2:45" ht="24" hidden="1" customHeight="1" x14ac:dyDescent="0.2">
      <c r="B424" s="169"/>
      <c r="C424" s="750" t="s">
        <v>644</v>
      </c>
      <c r="D424" s="144"/>
      <c r="E424" s="144" t="s">
        <v>18014</v>
      </c>
      <c r="F424" s="232" t="s">
        <v>1528</v>
      </c>
      <c r="G424" s="144">
        <v>396</v>
      </c>
      <c r="H424" s="144">
        <v>0</v>
      </c>
      <c r="I424" s="144">
        <v>0</v>
      </c>
      <c r="J424" s="144"/>
      <c r="K424" s="138"/>
      <c r="L424" s="138"/>
      <c r="M424" s="138"/>
      <c r="N424" s="138"/>
      <c r="O424" s="138"/>
      <c r="P424" s="138"/>
      <c r="Q424" s="138"/>
      <c r="R424" s="138"/>
      <c r="S424" s="138"/>
      <c r="T424" s="145">
        <v>2014</v>
      </c>
      <c r="U424" s="138"/>
      <c r="V424" s="138"/>
      <c r="W424" s="138"/>
      <c r="X424" s="138"/>
      <c r="Y424" s="138"/>
      <c r="Z424" s="138"/>
      <c r="AA424" s="138"/>
      <c r="AB424" s="138"/>
      <c r="AC424" s="138"/>
      <c r="AD424" s="138"/>
      <c r="AE424" s="138"/>
      <c r="AF424" s="138"/>
      <c r="AG424" s="138"/>
      <c r="AH424" s="138"/>
      <c r="AI424" s="138"/>
      <c r="AJ424" s="138"/>
      <c r="AK424" s="138"/>
      <c r="AL424" s="138"/>
      <c r="AM424" s="138"/>
      <c r="AN424" s="138"/>
      <c r="AO424" s="138"/>
      <c r="AP424" s="138"/>
      <c r="AQ424" s="138"/>
      <c r="AR424" s="138"/>
      <c r="AS424" s="144"/>
    </row>
    <row r="425" spans="2:45" ht="24" hidden="1" customHeight="1" x14ac:dyDescent="0.2">
      <c r="B425" s="169"/>
      <c r="C425" s="750" t="s">
        <v>644</v>
      </c>
      <c r="D425" s="144"/>
      <c r="E425" s="144" t="s">
        <v>18015</v>
      </c>
      <c r="F425" s="232" t="s">
        <v>1528</v>
      </c>
      <c r="G425" s="144">
        <v>748</v>
      </c>
      <c r="H425" s="144">
        <v>0</v>
      </c>
      <c r="I425" s="144">
        <v>0</v>
      </c>
      <c r="J425" s="144"/>
      <c r="K425" s="138"/>
      <c r="L425" s="138"/>
      <c r="M425" s="138"/>
      <c r="N425" s="138"/>
      <c r="O425" s="138"/>
      <c r="P425" s="138"/>
      <c r="Q425" s="138"/>
      <c r="R425" s="138"/>
      <c r="S425" s="138"/>
      <c r="T425" s="145">
        <v>2013</v>
      </c>
      <c r="U425" s="138"/>
      <c r="V425" s="138"/>
      <c r="W425" s="138"/>
      <c r="X425" s="138"/>
      <c r="Y425" s="138"/>
      <c r="Z425" s="138"/>
      <c r="AA425" s="138"/>
      <c r="AB425" s="138"/>
      <c r="AC425" s="138"/>
      <c r="AD425" s="138"/>
      <c r="AE425" s="138"/>
      <c r="AF425" s="138"/>
      <c r="AG425" s="138"/>
      <c r="AH425" s="138"/>
      <c r="AI425" s="138"/>
      <c r="AJ425" s="138"/>
      <c r="AK425" s="138"/>
      <c r="AL425" s="138"/>
      <c r="AM425" s="138"/>
      <c r="AN425" s="138"/>
      <c r="AO425" s="138"/>
      <c r="AP425" s="138"/>
      <c r="AQ425" s="138"/>
      <c r="AR425" s="138"/>
      <c r="AS425" s="144"/>
    </row>
    <row r="426" spans="2:45" ht="24" hidden="1" customHeight="1" x14ac:dyDescent="0.2">
      <c r="B426" s="169"/>
      <c r="C426" s="750" t="s">
        <v>644</v>
      </c>
      <c r="D426" s="144"/>
      <c r="E426" s="144" t="s">
        <v>18016</v>
      </c>
      <c r="F426" s="232" t="s">
        <v>1528</v>
      </c>
      <c r="G426" s="144">
        <v>396</v>
      </c>
      <c r="H426" s="144">
        <v>0</v>
      </c>
      <c r="I426" s="144">
        <v>0</v>
      </c>
      <c r="J426" s="144"/>
      <c r="K426" s="138"/>
      <c r="L426" s="138"/>
      <c r="M426" s="138"/>
      <c r="N426" s="138"/>
      <c r="O426" s="138"/>
      <c r="P426" s="138"/>
      <c r="Q426" s="138"/>
      <c r="R426" s="138"/>
      <c r="S426" s="138"/>
      <c r="T426" s="145">
        <v>2017</v>
      </c>
      <c r="U426" s="138"/>
      <c r="V426" s="138"/>
      <c r="W426" s="138"/>
      <c r="X426" s="138"/>
      <c r="Y426" s="138"/>
      <c r="Z426" s="138"/>
      <c r="AA426" s="138"/>
      <c r="AB426" s="138"/>
      <c r="AC426" s="138"/>
      <c r="AD426" s="138"/>
      <c r="AE426" s="138"/>
      <c r="AF426" s="138"/>
      <c r="AG426" s="138"/>
      <c r="AH426" s="138"/>
      <c r="AI426" s="138"/>
      <c r="AJ426" s="138"/>
      <c r="AK426" s="138"/>
      <c r="AL426" s="138"/>
      <c r="AM426" s="138"/>
      <c r="AN426" s="138"/>
      <c r="AO426" s="138"/>
      <c r="AP426" s="138"/>
      <c r="AQ426" s="138"/>
      <c r="AR426" s="138"/>
      <c r="AS426" s="144"/>
    </row>
    <row r="427" spans="2:45" ht="24" hidden="1" customHeight="1" x14ac:dyDescent="0.2">
      <c r="B427" s="169"/>
      <c r="C427" s="750" t="s">
        <v>644</v>
      </c>
      <c r="D427" s="144"/>
      <c r="E427" s="144" t="s">
        <v>18017</v>
      </c>
      <c r="F427" s="232" t="s">
        <v>1528</v>
      </c>
      <c r="G427" s="144">
        <v>396</v>
      </c>
      <c r="H427" s="144">
        <v>0</v>
      </c>
      <c r="I427" s="144">
        <v>0</v>
      </c>
      <c r="J427" s="144"/>
      <c r="K427" s="138"/>
      <c r="L427" s="138"/>
      <c r="M427" s="138"/>
      <c r="N427" s="138"/>
      <c r="O427" s="138"/>
      <c r="P427" s="138"/>
      <c r="Q427" s="138"/>
      <c r="R427" s="138"/>
      <c r="S427" s="138"/>
      <c r="T427" s="145">
        <v>2013</v>
      </c>
      <c r="U427" s="138"/>
      <c r="V427" s="138"/>
      <c r="W427" s="138"/>
      <c r="X427" s="138"/>
      <c r="Y427" s="138"/>
      <c r="Z427" s="138"/>
      <c r="AA427" s="138"/>
      <c r="AB427" s="138"/>
      <c r="AC427" s="138"/>
      <c r="AD427" s="138"/>
      <c r="AE427" s="138"/>
      <c r="AF427" s="138"/>
      <c r="AG427" s="138"/>
      <c r="AH427" s="138"/>
      <c r="AI427" s="138"/>
      <c r="AJ427" s="138"/>
      <c r="AK427" s="138"/>
      <c r="AL427" s="138"/>
      <c r="AM427" s="138"/>
      <c r="AN427" s="138"/>
      <c r="AO427" s="138"/>
      <c r="AP427" s="138"/>
      <c r="AQ427" s="138"/>
      <c r="AR427" s="138"/>
      <c r="AS427" s="144"/>
    </row>
    <row r="428" spans="2:45" ht="24" hidden="1" customHeight="1" x14ac:dyDescent="0.2">
      <c r="B428" s="169"/>
      <c r="C428" s="750" t="s">
        <v>644</v>
      </c>
      <c r="D428" s="144"/>
      <c r="E428" s="144" t="s">
        <v>18018</v>
      </c>
      <c r="F428" s="232" t="s">
        <v>1528</v>
      </c>
      <c r="G428" s="144">
        <v>396</v>
      </c>
      <c r="H428" s="144">
        <v>0</v>
      </c>
      <c r="I428" s="144">
        <v>0</v>
      </c>
      <c r="J428" s="144"/>
      <c r="K428" s="138"/>
      <c r="L428" s="138"/>
      <c r="M428" s="138"/>
      <c r="N428" s="138"/>
      <c r="O428" s="138"/>
      <c r="P428" s="138"/>
      <c r="Q428" s="138"/>
      <c r="R428" s="138"/>
      <c r="S428" s="138"/>
      <c r="T428" s="145">
        <v>2014</v>
      </c>
      <c r="U428" s="138"/>
      <c r="V428" s="138"/>
      <c r="W428" s="138"/>
      <c r="X428" s="138"/>
      <c r="Y428" s="138"/>
      <c r="Z428" s="138"/>
      <c r="AA428" s="138"/>
      <c r="AB428" s="138"/>
      <c r="AC428" s="138"/>
      <c r="AD428" s="138"/>
      <c r="AE428" s="138"/>
      <c r="AF428" s="138"/>
      <c r="AG428" s="138"/>
      <c r="AH428" s="138"/>
      <c r="AI428" s="138"/>
      <c r="AJ428" s="138"/>
      <c r="AK428" s="138"/>
      <c r="AL428" s="138"/>
      <c r="AM428" s="138"/>
      <c r="AN428" s="138"/>
      <c r="AO428" s="138"/>
      <c r="AP428" s="138"/>
      <c r="AQ428" s="138"/>
      <c r="AR428" s="138"/>
      <c r="AS428" s="144"/>
    </row>
    <row r="429" spans="2:45" ht="24" hidden="1" customHeight="1" x14ac:dyDescent="0.2">
      <c r="B429" s="169"/>
      <c r="C429" s="750" t="s">
        <v>15545</v>
      </c>
      <c r="D429" s="144"/>
      <c r="E429" s="149" t="s">
        <v>19861</v>
      </c>
      <c r="F429" s="232" t="s">
        <v>15537</v>
      </c>
      <c r="G429" s="144">
        <v>33912</v>
      </c>
      <c r="H429" s="144"/>
      <c r="I429" s="144"/>
      <c r="J429" s="144"/>
      <c r="K429" s="144"/>
      <c r="L429" s="144"/>
      <c r="M429" s="144"/>
      <c r="N429" s="144">
        <v>33912</v>
      </c>
      <c r="O429" s="144"/>
      <c r="P429" s="144"/>
      <c r="Q429" s="148"/>
      <c r="R429" s="148"/>
      <c r="S429" s="232"/>
      <c r="T429" s="145">
        <v>2010</v>
      </c>
      <c r="U429" s="148"/>
      <c r="V429" s="148"/>
      <c r="W429" s="148"/>
      <c r="X429" s="148"/>
      <c r="Y429" s="148"/>
      <c r="Z429" s="165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 t="s">
        <v>15455</v>
      </c>
    </row>
    <row r="430" spans="2:45" ht="24" hidden="1" customHeight="1" x14ac:dyDescent="0.2">
      <c r="B430" s="169"/>
      <c r="C430" s="750" t="s">
        <v>15545</v>
      </c>
      <c r="D430" s="144"/>
      <c r="E430" s="149" t="s">
        <v>19862</v>
      </c>
      <c r="F430" s="232" t="s">
        <v>15537</v>
      </c>
      <c r="G430" s="144">
        <v>38095</v>
      </c>
      <c r="H430" s="144"/>
      <c r="I430" s="144"/>
      <c r="J430" s="144"/>
      <c r="K430" s="144"/>
      <c r="L430" s="144"/>
      <c r="M430" s="144"/>
      <c r="N430" s="144">
        <v>38095</v>
      </c>
      <c r="O430" s="144"/>
      <c r="P430" s="144"/>
      <c r="Q430" s="148"/>
      <c r="R430" s="148"/>
      <c r="S430" s="232"/>
      <c r="T430" s="145">
        <v>2013</v>
      </c>
      <c r="U430" s="148"/>
      <c r="V430" s="148"/>
      <c r="W430" s="148"/>
      <c r="X430" s="148"/>
      <c r="Y430" s="148"/>
      <c r="Z430" s="165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 t="s">
        <v>15455</v>
      </c>
    </row>
    <row r="431" spans="2:45" ht="24" hidden="1" customHeight="1" x14ac:dyDescent="0.2">
      <c r="B431" s="169"/>
      <c r="C431" s="750" t="s">
        <v>15545</v>
      </c>
      <c r="D431" s="144"/>
      <c r="E431" s="149" t="s">
        <v>15546</v>
      </c>
      <c r="F431" s="232" t="s">
        <v>15537</v>
      </c>
      <c r="G431" s="144">
        <v>3397</v>
      </c>
      <c r="H431" s="144"/>
      <c r="I431" s="144"/>
      <c r="J431" s="144"/>
      <c r="K431" s="144"/>
      <c r="L431" s="144"/>
      <c r="M431" s="144"/>
      <c r="N431" s="144">
        <v>3397</v>
      </c>
      <c r="O431" s="144"/>
      <c r="P431" s="144"/>
      <c r="Q431" s="148"/>
      <c r="R431" s="148"/>
      <c r="S431" s="232"/>
      <c r="T431" s="145">
        <v>2011</v>
      </c>
      <c r="U431" s="148"/>
      <c r="V431" s="148"/>
      <c r="W431" s="148"/>
      <c r="X431" s="148"/>
      <c r="Y431" s="148"/>
      <c r="Z431" s="165"/>
      <c r="AA431" s="144"/>
      <c r="AB431" s="144"/>
      <c r="AC431" s="144"/>
      <c r="AD431" s="144"/>
      <c r="AE431" s="144"/>
      <c r="AF431" s="144"/>
      <c r="AG431" s="144"/>
      <c r="AH431" s="144"/>
      <c r="AI431" s="144"/>
      <c r="AJ431" s="144"/>
      <c r="AK431" s="144"/>
      <c r="AL431" s="144"/>
      <c r="AM431" s="144"/>
      <c r="AN431" s="144"/>
      <c r="AO431" s="144"/>
      <c r="AP431" s="144"/>
      <c r="AQ431" s="144"/>
      <c r="AR431" s="144"/>
      <c r="AS431" s="144"/>
    </row>
    <row r="432" spans="2:45" ht="24" hidden="1" customHeight="1" x14ac:dyDescent="0.2">
      <c r="B432" s="169"/>
      <c r="C432" s="750" t="s">
        <v>1506</v>
      </c>
      <c r="D432" s="144"/>
      <c r="E432" s="144" t="s">
        <v>9389</v>
      </c>
      <c r="F432" s="144" t="s">
        <v>9390</v>
      </c>
      <c r="G432" s="144">
        <v>10400</v>
      </c>
      <c r="H432" s="144">
        <v>0</v>
      </c>
      <c r="I432" s="144">
        <v>0</v>
      </c>
      <c r="J432" s="144">
        <v>40</v>
      </c>
      <c r="K432" s="144">
        <v>260</v>
      </c>
      <c r="L432" s="144"/>
      <c r="M432" s="144"/>
      <c r="N432" s="144">
        <v>10400</v>
      </c>
      <c r="O432" s="144"/>
      <c r="P432" s="144"/>
      <c r="Q432" s="148"/>
      <c r="R432" s="148"/>
      <c r="S432" s="232"/>
      <c r="T432" s="145">
        <v>2009</v>
      </c>
      <c r="U432" s="148"/>
      <c r="V432" s="148"/>
      <c r="W432" s="148"/>
      <c r="X432" s="148"/>
      <c r="Y432" s="148"/>
      <c r="Z432" s="165">
        <v>350</v>
      </c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4"/>
      <c r="AN432" s="144"/>
      <c r="AO432" s="144"/>
      <c r="AP432" s="144"/>
      <c r="AQ432" s="144"/>
      <c r="AR432" s="144"/>
      <c r="AS432" s="144" t="s">
        <v>9391</v>
      </c>
    </row>
    <row r="433" spans="2:46" ht="24" hidden="1" customHeight="1" x14ac:dyDescent="0.2">
      <c r="B433" s="169"/>
      <c r="C433" s="750" t="s">
        <v>1506</v>
      </c>
      <c r="D433" s="144"/>
      <c r="E433" s="144" t="s">
        <v>19863</v>
      </c>
      <c r="F433" s="144" t="s">
        <v>1506</v>
      </c>
      <c r="G433" s="144">
        <v>9877</v>
      </c>
      <c r="H433" s="144"/>
      <c r="I433" s="144"/>
      <c r="J433" s="144">
        <v>40</v>
      </c>
      <c r="K433" s="144">
        <v>232</v>
      </c>
      <c r="L433" s="144"/>
      <c r="M433" s="144"/>
      <c r="N433" s="144">
        <v>9293</v>
      </c>
      <c r="O433" s="144"/>
      <c r="P433" s="144"/>
      <c r="Q433" s="148"/>
      <c r="R433" s="148"/>
      <c r="S433" s="232"/>
      <c r="T433" s="145">
        <v>2014</v>
      </c>
      <c r="U433" s="148"/>
      <c r="V433" s="148"/>
      <c r="W433" s="148"/>
      <c r="X433" s="148"/>
      <c r="Y433" s="148"/>
      <c r="Z433" s="165">
        <v>1860</v>
      </c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  <c r="AQ433" s="144"/>
      <c r="AR433" s="144"/>
      <c r="AS433" s="144"/>
    </row>
    <row r="434" spans="2:46" ht="24" hidden="1" customHeight="1" x14ac:dyDescent="0.2">
      <c r="B434" s="169"/>
      <c r="C434" s="750" t="s">
        <v>1506</v>
      </c>
      <c r="D434" s="144"/>
      <c r="E434" s="144" t="s">
        <v>19864</v>
      </c>
      <c r="F434" s="144" t="s">
        <v>15547</v>
      </c>
      <c r="G434" s="144">
        <v>1300</v>
      </c>
      <c r="H434" s="144">
        <v>1300</v>
      </c>
      <c r="I434" s="144">
        <v>1300</v>
      </c>
      <c r="J434" s="144">
        <v>25</v>
      </c>
      <c r="K434" s="144">
        <v>52</v>
      </c>
      <c r="L434" s="144"/>
      <c r="M434" s="144"/>
      <c r="N434" s="144">
        <v>1300</v>
      </c>
      <c r="O434" s="144"/>
      <c r="P434" s="144"/>
      <c r="Q434" s="148"/>
      <c r="R434" s="148"/>
      <c r="S434" s="232"/>
      <c r="T434" s="145">
        <v>2013</v>
      </c>
      <c r="U434" s="148"/>
      <c r="V434" s="148"/>
      <c r="W434" s="148"/>
      <c r="X434" s="148"/>
      <c r="Y434" s="148"/>
      <c r="Z434" s="165">
        <v>267</v>
      </c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 t="s">
        <v>1585</v>
      </c>
    </row>
    <row r="435" spans="2:46" ht="24" hidden="1" customHeight="1" x14ac:dyDescent="0.2">
      <c r="B435" s="169"/>
      <c r="C435" s="750" t="s">
        <v>1506</v>
      </c>
      <c r="D435" s="144"/>
      <c r="E435" s="144" t="s">
        <v>19865</v>
      </c>
      <c r="F435" s="144" t="s">
        <v>15547</v>
      </c>
      <c r="G435" s="144">
        <v>1680</v>
      </c>
      <c r="H435" s="144">
        <v>1680</v>
      </c>
      <c r="I435" s="144">
        <v>1680</v>
      </c>
      <c r="J435" s="144">
        <v>18</v>
      </c>
      <c r="K435" s="144">
        <v>76</v>
      </c>
      <c r="L435" s="144"/>
      <c r="M435" s="144"/>
      <c r="N435" s="144">
        <v>1680</v>
      </c>
      <c r="O435" s="144"/>
      <c r="P435" s="144"/>
      <c r="Q435" s="148"/>
      <c r="R435" s="148"/>
      <c r="S435" s="232"/>
      <c r="T435" s="145">
        <v>2015</v>
      </c>
      <c r="U435" s="148"/>
      <c r="V435" s="148"/>
      <c r="W435" s="148"/>
      <c r="X435" s="148"/>
      <c r="Y435" s="148"/>
      <c r="Z435" s="165">
        <v>459</v>
      </c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  <c r="AQ435" s="144"/>
      <c r="AR435" s="144"/>
      <c r="AS435" s="144" t="s">
        <v>792</v>
      </c>
    </row>
    <row r="436" spans="2:46" ht="24" hidden="1" customHeight="1" x14ac:dyDescent="0.2">
      <c r="B436" s="169"/>
      <c r="C436" s="750" t="s">
        <v>15545</v>
      </c>
      <c r="D436" s="144"/>
      <c r="E436" s="144" t="s">
        <v>19866</v>
      </c>
      <c r="F436" s="144" t="s">
        <v>16973</v>
      </c>
      <c r="G436" s="144">
        <v>415</v>
      </c>
      <c r="H436" s="144">
        <v>527</v>
      </c>
      <c r="I436" s="144">
        <v>527</v>
      </c>
      <c r="J436" s="144">
        <v>28</v>
      </c>
      <c r="K436" s="159">
        <v>17.3</v>
      </c>
      <c r="L436" s="144"/>
      <c r="M436" s="144"/>
      <c r="N436" s="159">
        <v>527</v>
      </c>
      <c r="O436" s="144"/>
      <c r="P436" s="144"/>
      <c r="Q436" s="148"/>
      <c r="R436" s="148"/>
      <c r="S436" s="232"/>
      <c r="T436" s="145">
        <v>2008</v>
      </c>
      <c r="U436" s="148"/>
      <c r="V436" s="148"/>
      <c r="W436" s="148"/>
      <c r="X436" s="148"/>
      <c r="Y436" s="148"/>
      <c r="Z436" s="165"/>
      <c r="AA436" s="144"/>
      <c r="AB436" s="144"/>
      <c r="AC436" s="144"/>
      <c r="AD436" s="144"/>
      <c r="AE436" s="144"/>
      <c r="AF436" s="144"/>
      <c r="AG436" s="144"/>
      <c r="AH436" s="144"/>
      <c r="AI436" s="144"/>
      <c r="AJ436" s="144"/>
      <c r="AK436" s="144"/>
      <c r="AL436" s="144"/>
      <c r="AM436" s="144"/>
      <c r="AN436" s="144"/>
      <c r="AO436" s="144"/>
      <c r="AP436" s="144"/>
      <c r="AQ436" s="144"/>
      <c r="AR436" s="144"/>
      <c r="AS436" s="144"/>
    </row>
    <row r="437" spans="2:46" ht="24" hidden="1" customHeight="1" x14ac:dyDescent="0.2">
      <c r="B437" s="169"/>
      <c r="C437" s="750" t="s">
        <v>1087</v>
      </c>
      <c r="D437" s="144"/>
      <c r="E437" s="144" t="s">
        <v>1584</v>
      </c>
      <c r="F437" s="144" t="s">
        <v>325</v>
      </c>
      <c r="G437" s="144">
        <v>3946</v>
      </c>
      <c r="H437" s="144">
        <v>480</v>
      </c>
      <c r="I437" s="144">
        <v>480</v>
      </c>
      <c r="J437" s="144">
        <v>40</v>
      </c>
      <c r="K437" s="144">
        <v>40</v>
      </c>
      <c r="L437" s="144"/>
      <c r="M437" s="144"/>
      <c r="N437" s="144">
        <v>3946</v>
      </c>
      <c r="O437" s="144"/>
      <c r="P437" s="144"/>
      <c r="Q437" s="148"/>
      <c r="R437" s="148"/>
      <c r="S437" s="232"/>
      <c r="T437" s="145">
        <v>2012</v>
      </c>
      <c r="U437" s="148" t="s">
        <v>1585</v>
      </c>
      <c r="V437" s="148"/>
      <c r="W437" s="148"/>
      <c r="X437" s="148"/>
      <c r="Y437" s="148"/>
      <c r="Z437" s="165">
        <v>800</v>
      </c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  <c r="AQ437" s="144"/>
      <c r="AR437" s="144"/>
      <c r="AS437" s="144" t="s">
        <v>1585</v>
      </c>
    </row>
    <row r="438" spans="2:46" ht="24" hidden="1" customHeight="1" x14ac:dyDescent="0.2">
      <c r="B438" s="169"/>
      <c r="C438" s="750" t="s">
        <v>1087</v>
      </c>
      <c r="D438" s="144"/>
      <c r="E438" s="144" t="s">
        <v>2954</v>
      </c>
      <c r="F438" s="144" t="s">
        <v>325</v>
      </c>
      <c r="G438" s="144">
        <v>4588</v>
      </c>
      <c r="H438" s="144"/>
      <c r="I438" s="144">
        <v>3200</v>
      </c>
      <c r="J438" s="144">
        <v>50</v>
      </c>
      <c r="K438" s="144">
        <v>40</v>
      </c>
      <c r="L438" s="144"/>
      <c r="M438" s="144"/>
      <c r="N438" s="144">
        <v>3200</v>
      </c>
      <c r="O438" s="144"/>
      <c r="P438" s="144"/>
      <c r="Q438" s="148"/>
      <c r="R438" s="148"/>
      <c r="S438" s="232"/>
      <c r="T438" s="145">
        <v>2013</v>
      </c>
      <c r="U438" s="148"/>
      <c r="V438" s="148"/>
      <c r="W438" s="148"/>
      <c r="X438" s="148"/>
      <c r="Y438" s="148"/>
      <c r="Z438" s="165">
        <v>1200</v>
      </c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  <c r="AQ438" s="144"/>
      <c r="AR438" s="144"/>
      <c r="AS438" s="144" t="s">
        <v>2394</v>
      </c>
    </row>
    <row r="439" spans="2:46" ht="24" hidden="1" customHeight="1" x14ac:dyDescent="0.2">
      <c r="B439" s="169"/>
      <c r="C439" s="750" t="s">
        <v>16957</v>
      </c>
      <c r="D439" s="144"/>
      <c r="E439" s="144" t="s">
        <v>19867</v>
      </c>
      <c r="F439" s="144" t="s">
        <v>16974</v>
      </c>
      <c r="G439" s="144">
        <v>1056</v>
      </c>
      <c r="H439" s="144"/>
      <c r="I439" s="144"/>
      <c r="J439" s="159">
        <v>23.2</v>
      </c>
      <c r="K439" s="159">
        <v>43.2</v>
      </c>
      <c r="L439" s="144"/>
      <c r="M439" s="144"/>
      <c r="N439" s="144">
        <v>1002</v>
      </c>
      <c r="O439" s="144"/>
      <c r="P439" s="144"/>
      <c r="Q439" s="148"/>
      <c r="R439" s="148"/>
      <c r="S439" s="232"/>
      <c r="T439" s="145">
        <v>2010</v>
      </c>
      <c r="U439" s="148"/>
      <c r="V439" s="148"/>
      <c r="W439" s="148"/>
      <c r="X439" s="148"/>
      <c r="Y439" s="148"/>
      <c r="Z439" s="165"/>
      <c r="AA439" s="144"/>
      <c r="AB439" s="144"/>
      <c r="AC439" s="144"/>
      <c r="AD439" s="144"/>
      <c r="AE439" s="144"/>
      <c r="AF439" s="144"/>
      <c r="AG439" s="144"/>
      <c r="AH439" s="144"/>
      <c r="AI439" s="144"/>
      <c r="AJ439" s="144"/>
      <c r="AK439" s="144"/>
      <c r="AL439" s="144"/>
      <c r="AM439" s="144"/>
      <c r="AN439" s="144"/>
      <c r="AO439" s="144"/>
      <c r="AP439" s="144"/>
      <c r="AQ439" s="144"/>
      <c r="AR439" s="144"/>
      <c r="AS439" s="144" t="s">
        <v>15459</v>
      </c>
    </row>
    <row r="440" spans="2:46" ht="24" hidden="1" customHeight="1" x14ac:dyDescent="0.2">
      <c r="B440" s="169"/>
      <c r="C440" s="750" t="s">
        <v>16957</v>
      </c>
      <c r="D440" s="144"/>
      <c r="E440" s="144" t="s">
        <v>19868</v>
      </c>
      <c r="F440" s="144" t="s">
        <v>16974</v>
      </c>
      <c r="G440" s="144">
        <v>777</v>
      </c>
      <c r="H440" s="144"/>
      <c r="I440" s="144"/>
      <c r="J440" s="144">
        <v>21</v>
      </c>
      <c r="K440" s="159">
        <v>6.5</v>
      </c>
      <c r="L440" s="144"/>
      <c r="M440" s="144"/>
      <c r="N440" s="159">
        <v>136.5</v>
      </c>
      <c r="O440" s="144"/>
      <c r="P440" s="144"/>
      <c r="Q440" s="148"/>
      <c r="R440" s="148"/>
      <c r="S440" s="232"/>
      <c r="T440" s="145">
        <v>2010</v>
      </c>
      <c r="U440" s="148"/>
      <c r="V440" s="148"/>
      <c r="W440" s="148"/>
      <c r="X440" s="148"/>
      <c r="Y440" s="148"/>
      <c r="Z440" s="165"/>
      <c r="AA440" s="144"/>
      <c r="AB440" s="144"/>
      <c r="AC440" s="144"/>
      <c r="AD440" s="144"/>
      <c r="AE440" s="144"/>
      <c r="AF440" s="144"/>
      <c r="AG440" s="144"/>
      <c r="AH440" s="144"/>
      <c r="AI440" s="144"/>
      <c r="AJ440" s="144"/>
      <c r="AK440" s="144"/>
      <c r="AL440" s="144"/>
      <c r="AM440" s="144"/>
      <c r="AN440" s="144"/>
      <c r="AO440" s="144"/>
      <c r="AP440" s="144"/>
      <c r="AQ440" s="144"/>
      <c r="AR440" s="144"/>
      <c r="AS440" s="144" t="s">
        <v>15459</v>
      </c>
    </row>
    <row r="441" spans="2:46" ht="24" hidden="1" customHeight="1" x14ac:dyDescent="0.2">
      <c r="B441" s="169"/>
      <c r="C441" s="750" t="s">
        <v>16957</v>
      </c>
      <c r="D441" s="144"/>
      <c r="E441" s="144" t="s">
        <v>19869</v>
      </c>
      <c r="F441" s="144" t="s">
        <v>16974</v>
      </c>
      <c r="G441" s="144">
        <v>599</v>
      </c>
      <c r="H441" s="144"/>
      <c r="I441" s="144"/>
      <c r="J441" s="144">
        <v>21</v>
      </c>
      <c r="K441" s="159">
        <v>6.5</v>
      </c>
      <c r="L441" s="144"/>
      <c r="M441" s="144"/>
      <c r="N441" s="159">
        <v>136.5</v>
      </c>
      <c r="O441" s="144"/>
      <c r="P441" s="144"/>
      <c r="Q441" s="148"/>
      <c r="R441" s="148"/>
      <c r="S441" s="232"/>
      <c r="T441" s="145">
        <v>2021</v>
      </c>
      <c r="U441" s="148"/>
      <c r="V441" s="148"/>
      <c r="W441" s="148"/>
      <c r="X441" s="148"/>
      <c r="Y441" s="148"/>
      <c r="Z441" s="165">
        <v>90</v>
      </c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  <c r="AQ441" s="144"/>
      <c r="AR441" s="144"/>
      <c r="AS441" s="144" t="s">
        <v>15459</v>
      </c>
    </row>
    <row r="442" spans="2:46" s="1398" customFormat="1" ht="24" hidden="1" customHeight="1" x14ac:dyDescent="0.2">
      <c r="B442" s="1362" t="s">
        <v>136</v>
      </c>
      <c r="C442" s="1172" t="s">
        <v>1005</v>
      </c>
      <c r="D442" s="248"/>
      <c r="E442" s="545">
        <f>COUNTA(E443:E503)</f>
        <v>61</v>
      </c>
      <c r="F442" s="248"/>
      <c r="G442" s="241">
        <f>SUM(G443:G503)</f>
        <v>182741</v>
      </c>
      <c r="H442" s="241">
        <f>SUM(H443:H503)</f>
        <v>6826.89</v>
      </c>
      <c r="I442" s="241">
        <f>SUM(I443:I503)</f>
        <v>41079.89</v>
      </c>
      <c r="J442" s="241"/>
      <c r="K442" s="241"/>
      <c r="L442" s="241"/>
      <c r="M442" s="241"/>
      <c r="N442" s="241"/>
      <c r="O442" s="248"/>
      <c r="P442" s="248"/>
      <c r="Q442" s="248"/>
      <c r="R442" s="248"/>
      <c r="S442" s="248"/>
      <c r="T442" s="145"/>
      <c r="U442" s="248"/>
      <c r="V442" s="248"/>
      <c r="W442" s="248"/>
      <c r="X442" s="248"/>
      <c r="Y442" s="248"/>
      <c r="Z442" s="248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1397"/>
    </row>
    <row r="443" spans="2:46" ht="24" hidden="1" customHeight="1" x14ac:dyDescent="0.2">
      <c r="B443" s="448"/>
      <c r="C443" s="935" t="s">
        <v>670</v>
      </c>
      <c r="D443" s="138"/>
      <c r="E443" s="138" t="s">
        <v>19870</v>
      </c>
      <c r="F443" s="138" t="s">
        <v>15548</v>
      </c>
      <c r="G443" s="138">
        <v>1431</v>
      </c>
      <c r="H443" s="138">
        <v>84.5</v>
      </c>
      <c r="I443" s="138">
        <v>84.5</v>
      </c>
      <c r="J443" s="138">
        <v>53</v>
      </c>
      <c r="K443" s="138">
        <v>26.5</v>
      </c>
      <c r="L443" s="138"/>
      <c r="M443" s="138"/>
      <c r="N443" s="138">
        <v>1431</v>
      </c>
      <c r="O443" s="138"/>
      <c r="P443" s="138"/>
      <c r="Q443" s="138"/>
      <c r="R443" s="138"/>
      <c r="S443" s="138"/>
      <c r="T443" s="145">
        <v>2010</v>
      </c>
      <c r="U443" s="138"/>
      <c r="V443" s="138"/>
      <c r="W443" s="138"/>
      <c r="X443" s="138"/>
      <c r="Y443" s="138"/>
      <c r="Z443" s="138">
        <v>550</v>
      </c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 t="s">
        <v>14003</v>
      </c>
      <c r="AT443" s="135"/>
    </row>
    <row r="444" spans="2:46" ht="24" hidden="1" customHeight="1" x14ac:dyDescent="0.2">
      <c r="B444" s="448"/>
      <c r="C444" s="935" t="s">
        <v>2218</v>
      </c>
      <c r="D444" s="138"/>
      <c r="E444" s="138" t="s">
        <v>15573</v>
      </c>
      <c r="F444" s="138" t="s">
        <v>2218</v>
      </c>
      <c r="G444" s="138">
        <v>20000</v>
      </c>
      <c r="H444" s="138"/>
      <c r="I444" s="138"/>
      <c r="J444" s="138"/>
      <c r="K444" s="138"/>
      <c r="L444" s="138"/>
      <c r="M444" s="138"/>
      <c r="N444" s="138">
        <v>20000</v>
      </c>
      <c r="O444" s="138"/>
      <c r="P444" s="138"/>
      <c r="Q444" s="138"/>
      <c r="R444" s="138"/>
      <c r="S444" s="138"/>
      <c r="T444" s="145">
        <v>2013</v>
      </c>
      <c r="U444" s="138"/>
      <c r="V444" s="138"/>
      <c r="W444" s="138"/>
      <c r="X444" s="138"/>
      <c r="Y444" s="138"/>
      <c r="Z444" s="138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44"/>
      <c r="AO444" s="144"/>
      <c r="AP444" s="144"/>
      <c r="AQ444" s="144"/>
      <c r="AR444" s="144"/>
      <c r="AS444" s="144" t="s">
        <v>8553</v>
      </c>
      <c r="AT444" s="135"/>
    </row>
    <row r="445" spans="2:46" ht="24" hidden="1" customHeight="1" x14ac:dyDescent="0.2">
      <c r="B445" s="448"/>
      <c r="C445" s="935" t="s">
        <v>2218</v>
      </c>
      <c r="D445" s="138"/>
      <c r="E445" s="138" t="s">
        <v>17024</v>
      </c>
      <c r="F445" s="138" t="s">
        <v>2218</v>
      </c>
      <c r="G445" s="138">
        <v>4762</v>
      </c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45">
        <v>2018</v>
      </c>
      <c r="U445" s="138"/>
      <c r="V445" s="138"/>
      <c r="W445" s="138"/>
      <c r="X445" s="138"/>
      <c r="Y445" s="138"/>
      <c r="Z445" s="138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35" t="s">
        <v>17023</v>
      </c>
    </row>
    <row r="446" spans="2:46" ht="24" hidden="1" customHeight="1" x14ac:dyDescent="0.2">
      <c r="B446" s="448"/>
      <c r="C446" s="935" t="s">
        <v>2218</v>
      </c>
      <c r="D446" s="138"/>
      <c r="E446" s="138" t="s">
        <v>19871</v>
      </c>
      <c r="F446" s="138" t="s">
        <v>2218</v>
      </c>
      <c r="G446" s="138">
        <v>1008</v>
      </c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45">
        <v>2014</v>
      </c>
      <c r="U446" s="138"/>
      <c r="V446" s="138"/>
      <c r="W446" s="138"/>
      <c r="X446" s="138"/>
      <c r="Y446" s="138"/>
      <c r="Z446" s="138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  <c r="AQ446" s="144"/>
      <c r="AR446" s="144"/>
      <c r="AS446" s="138" t="s">
        <v>15574</v>
      </c>
      <c r="AT446" s="135" t="s">
        <v>17023</v>
      </c>
    </row>
    <row r="447" spans="2:46" ht="24" hidden="1" customHeight="1" x14ac:dyDescent="0.2">
      <c r="B447" s="448"/>
      <c r="C447" s="935" t="s">
        <v>2218</v>
      </c>
      <c r="D447" s="138"/>
      <c r="E447" s="138" t="s">
        <v>19872</v>
      </c>
      <c r="F447" s="138" t="s">
        <v>2218</v>
      </c>
      <c r="G447" s="138">
        <v>858</v>
      </c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45"/>
      <c r="U447" s="138"/>
      <c r="V447" s="138"/>
      <c r="W447" s="138"/>
      <c r="X447" s="138"/>
      <c r="Y447" s="138"/>
      <c r="Z447" s="138"/>
      <c r="AA447" s="144"/>
      <c r="AB447" s="144"/>
      <c r="AC447" s="144"/>
      <c r="AD447" s="144"/>
      <c r="AE447" s="144"/>
      <c r="AF447" s="144"/>
      <c r="AG447" s="144"/>
      <c r="AH447" s="144"/>
      <c r="AI447" s="144"/>
      <c r="AJ447" s="144"/>
      <c r="AK447" s="144"/>
      <c r="AL447" s="144"/>
      <c r="AM447" s="144"/>
      <c r="AN447" s="144"/>
      <c r="AO447" s="144"/>
      <c r="AP447" s="144"/>
      <c r="AQ447" s="144"/>
      <c r="AR447" s="144"/>
      <c r="AS447" s="138" t="s">
        <v>15574</v>
      </c>
      <c r="AT447" s="135" t="s">
        <v>17023</v>
      </c>
    </row>
    <row r="448" spans="2:46" ht="24" hidden="1" customHeight="1" x14ac:dyDescent="0.2">
      <c r="B448" s="448"/>
      <c r="C448" s="935" t="s">
        <v>2218</v>
      </c>
      <c r="D448" s="138"/>
      <c r="E448" s="138" t="s">
        <v>17025</v>
      </c>
      <c r="F448" s="138" t="s">
        <v>2218</v>
      </c>
      <c r="G448" s="138">
        <v>1080</v>
      </c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45">
        <v>2013</v>
      </c>
      <c r="U448" s="138"/>
      <c r="V448" s="138"/>
      <c r="W448" s="138"/>
      <c r="X448" s="138"/>
      <c r="Y448" s="138"/>
      <c r="Z448" s="138"/>
      <c r="AA448" s="144"/>
      <c r="AB448" s="144"/>
      <c r="AC448" s="144"/>
      <c r="AD448" s="144"/>
      <c r="AE448" s="144"/>
      <c r="AF448" s="144"/>
      <c r="AG448" s="144"/>
      <c r="AH448" s="144"/>
      <c r="AI448" s="144"/>
      <c r="AJ448" s="144"/>
      <c r="AK448" s="144"/>
      <c r="AL448" s="144"/>
      <c r="AM448" s="144"/>
      <c r="AN448" s="144"/>
      <c r="AO448" s="144"/>
      <c r="AP448" s="144"/>
      <c r="AQ448" s="144"/>
      <c r="AR448" s="144"/>
      <c r="AS448" s="138" t="s">
        <v>15574</v>
      </c>
      <c r="AT448" s="135" t="s">
        <v>17023</v>
      </c>
    </row>
    <row r="449" spans="2:46" ht="24" hidden="1" customHeight="1" x14ac:dyDescent="0.2">
      <c r="B449" s="448"/>
      <c r="C449" s="935" t="s">
        <v>2218</v>
      </c>
      <c r="D449" s="138"/>
      <c r="E449" s="138" t="s">
        <v>17026</v>
      </c>
      <c r="F449" s="138" t="s">
        <v>2218</v>
      </c>
      <c r="G449" s="138">
        <v>684</v>
      </c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45">
        <v>2016</v>
      </c>
      <c r="U449" s="138"/>
      <c r="V449" s="138"/>
      <c r="W449" s="138"/>
      <c r="X449" s="138"/>
      <c r="Y449" s="138"/>
      <c r="Z449" s="138"/>
      <c r="AA449" s="144"/>
      <c r="AB449" s="144"/>
      <c r="AC449" s="144"/>
      <c r="AD449" s="144"/>
      <c r="AE449" s="144"/>
      <c r="AF449" s="144"/>
      <c r="AG449" s="144"/>
      <c r="AH449" s="144"/>
      <c r="AI449" s="144"/>
      <c r="AJ449" s="144"/>
      <c r="AK449" s="144"/>
      <c r="AL449" s="144"/>
      <c r="AM449" s="144"/>
      <c r="AN449" s="144"/>
      <c r="AO449" s="144"/>
      <c r="AP449" s="144"/>
      <c r="AQ449" s="144"/>
      <c r="AR449" s="144"/>
      <c r="AS449" s="138" t="s">
        <v>15574</v>
      </c>
      <c r="AT449" s="135" t="s">
        <v>17023</v>
      </c>
    </row>
    <row r="450" spans="2:46" ht="24" hidden="1" customHeight="1" x14ac:dyDescent="0.2">
      <c r="B450" s="448"/>
      <c r="C450" s="935" t="s">
        <v>2218</v>
      </c>
      <c r="D450" s="138"/>
      <c r="E450" s="138" t="s">
        <v>17027</v>
      </c>
      <c r="F450" s="138" t="s">
        <v>2218</v>
      </c>
      <c r="G450" s="138">
        <v>780</v>
      </c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45"/>
      <c r="U450" s="138"/>
      <c r="V450" s="138"/>
      <c r="W450" s="138"/>
      <c r="X450" s="138"/>
      <c r="Y450" s="138"/>
      <c r="Z450" s="138"/>
      <c r="AA450" s="144"/>
      <c r="AB450" s="144"/>
      <c r="AC450" s="144"/>
      <c r="AD450" s="144"/>
      <c r="AE450" s="144"/>
      <c r="AF450" s="144"/>
      <c r="AG450" s="144"/>
      <c r="AH450" s="144"/>
      <c r="AI450" s="144"/>
      <c r="AJ450" s="144"/>
      <c r="AK450" s="144"/>
      <c r="AL450" s="144"/>
      <c r="AM450" s="144"/>
      <c r="AN450" s="144"/>
      <c r="AO450" s="144"/>
      <c r="AP450" s="144"/>
      <c r="AQ450" s="144"/>
      <c r="AR450" s="144"/>
      <c r="AS450" s="138" t="s">
        <v>15983</v>
      </c>
      <c r="AT450" s="135" t="s">
        <v>17023</v>
      </c>
    </row>
    <row r="451" spans="2:46" ht="24" hidden="1" customHeight="1" x14ac:dyDescent="0.2">
      <c r="B451" s="448"/>
      <c r="C451" s="935" t="s">
        <v>2218</v>
      </c>
      <c r="D451" s="138"/>
      <c r="E451" s="138" t="s">
        <v>17028</v>
      </c>
      <c r="F451" s="138" t="s">
        <v>2218</v>
      </c>
      <c r="G451" s="138">
        <v>858</v>
      </c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45">
        <v>2015</v>
      </c>
      <c r="U451" s="138"/>
      <c r="V451" s="138"/>
      <c r="W451" s="138"/>
      <c r="X451" s="138"/>
      <c r="Y451" s="138"/>
      <c r="Z451" s="138"/>
      <c r="AA451" s="144"/>
      <c r="AB451" s="144"/>
      <c r="AC451" s="144"/>
      <c r="AD451" s="144"/>
      <c r="AE451" s="144"/>
      <c r="AF451" s="144"/>
      <c r="AG451" s="144"/>
      <c r="AH451" s="144"/>
      <c r="AI451" s="144"/>
      <c r="AJ451" s="144"/>
      <c r="AK451" s="144"/>
      <c r="AL451" s="144"/>
      <c r="AM451" s="144"/>
      <c r="AN451" s="144"/>
      <c r="AO451" s="144"/>
      <c r="AP451" s="144"/>
      <c r="AQ451" s="144"/>
      <c r="AR451" s="144"/>
      <c r="AS451" s="138" t="s">
        <v>15983</v>
      </c>
      <c r="AT451" s="135" t="s">
        <v>17023</v>
      </c>
    </row>
    <row r="452" spans="2:46" ht="24" hidden="1" customHeight="1" x14ac:dyDescent="0.2">
      <c r="B452" s="448"/>
      <c r="C452" s="935" t="s">
        <v>2218</v>
      </c>
      <c r="D452" s="138"/>
      <c r="E452" s="138" t="s">
        <v>17029</v>
      </c>
      <c r="F452" s="138" t="s">
        <v>2218</v>
      </c>
      <c r="G452" s="138">
        <v>570</v>
      </c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45">
        <v>2013</v>
      </c>
      <c r="U452" s="138"/>
      <c r="V452" s="138"/>
      <c r="W452" s="138"/>
      <c r="X452" s="138"/>
      <c r="Y452" s="138"/>
      <c r="Z452" s="138"/>
      <c r="AA452" s="144"/>
      <c r="AB452" s="144"/>
      <c r="AC452" s="144"/>
      <c r="AD452" s="144"/>
      <c r="AE452" s="144"/>
      <c r="AF452" s="144"/>
      <c r="AG452" s="144"/>
      <c r="AH452" s="144"/>
      <c r="AI452" s="144"/>
      <c r="AJ452" s="144"/>
      <c r="AK452" s="144"/>
      <c r="AL452" s="144"/>
      <c r="AM452" s="144"/>
      <c r="AN452" s="144"/>
      <c r="AO452" s="144"/>
      <c r="AP452" s="144"/>
      <c r="AQ452" s="144"/>
      <c r="AR452" s="144"/>
      <c r="AS452" s="138" t="s">
        <v>15983</v>
      </c>
      <c r="AT452" s="135" t="s">
        <v>17023</v>
      </c>
    </row>
    <row r="453" spans="2:46" ht="24" hidden="1" customHeight="1" x14ac:dyDescent="0.2">
      <c r="B453" s="448"/>
      <c r="C453" s="750" t="s">
        <v>2228</v>
      </c>
      <c r="D453" s="138"/>
      <c r="E453" s="149" t="s">
        <v>17022</v>
      </c>
      <c r="F453" s="138" t="s">
        <v>15548</v>
      </c>
      <c r="G453" s="144">
        <v>20000</v>
      </c>
      <c r="H453" s="144"/>
      <c r="I453" s="144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45">
        <v>2019</v>
      </c>
      <c r="U453" s="138"/>
      <c r="V453" s="138"/>
      <c r="W453" s="138"/>
      <c r="X453" s="138"/>
      <c r="Y453" s="138"/>
      <c r="Z453" s="138"/>
      <c r="AA453" s="144"/>
      <c r="AB453" s="144"/>
      <c r="AC453" s="144"/>
      <c r="AD453" s="144"/>
      <c r="AE453" s="144"/>
      <c r="AF453" s="144"/>
      <c r="AG453" s="144"/>
      <c r="AH453" s="144"/>
      <c r="AI453" s="144"/>
      <c r="AJ453" s="144"/>
      <c r="AK453" s="144"/>
      <c r="AL453" s="144"/>
      <c r="AM453" s="144"/>
      <c r="AN453" s="144"/>
      <c r="AO453" s="144"/>
      <c r="AP453" s="144"/>
      <c r="AQ453" s="144"/>
      <c r="AR453" s="144"/>
      <c r="AS453" s="144" t="s">
        <v>8553</v>
      </c>
      <c r="AT453" s="135" t="s">
        <v>17023</v>
      </c>
    </row>
    <row r="454" spans="2:46" ht="24" hidden="1" customHeight="1" x14ac:dyDescent="0.2">
      <c r="B454" s="448"/>
      <c r="C454" s="935" t="s">
        <v>651</v>
      </c>
      <c r="D454" s="138"/>
      <c r="E454" s="138" t="s">
        <v>13996</v>
      </c>
      <c r="F454" s="138" t="s">
        <v>15548</v>
      </c>
      <c r="G454" s="138">
        <v>5848</v>
      </c>
      <c r="H454" s="138">
        <v>626</v>
      </c>
      <c r="I454" s="138">
        <v>532</v>
      </c>
      <c r="J454" s="138">
        <v>40</v>
      </c>
      <c r="K454" s="138">
        <v>40</v>
      </c>
      <c r="L454" s="138"/>
      <c r="M454" s="138"/>
      <c r="N454" s="138">
        <v>626</v>
      </c>
      <c r="O454" s="138"/>
      <c r="P454" s="138">
        <v>200</v>
      </c>
      <c r="Q454" s="138"/>
      <c r="R454" s="138"/>
      <c r="S454" s="138"/>
      <c r="T454" s="145">
        <v>2006</v>
      </c>
      <c r="U454" s="138"/>
      <c r="V454" s="138"/>
      <c r="W454" s="138"/>
      <c r="X454" s="138"/>
      <c r="Y454" s="138"/>
      <c r="Z454" s="138">
        <v>656</v>
      </c>
      <c r="AA454" s="144"/>
      <c r="AB454" s="144"/>
      <c r="AC454" s="144"/>
      <c r="AD454" s="144"/>
      <c r="AE454" s="144"/>
      <c r="AF454" s="144"/>
      <c r="AG454" s="144"/>
      <c r="AH454" s="144"/>
      <c r="AI454" s="144"/>
      <c r="AJ454" s="144"/>
      <c r="AK454" s="144"/>
      <c r="AL454" s="144"/>
      <c r="AM454" s="144"/>
      <c r="AN454" s="144"/>
      <c r="AO454" s="144"/>
      <c r="AP454" s="144"/>
      <c r="AQ454" s="144"/>
      <c r="AR454" s="144"/>
      <c r="AS454" s="144"/>
      <c r="AT454" s="135"/>
    </row>
    <row r="455" spans="2:46" ht="24" hidden="1" customHeight="1" x14ac:dyDescent="0.2">
      <c r="B455" s="448"/>
      <c r="C455" s="935" t="s">
        <v>651</v>
      </c>
      <c r="D455" s="138"/>
      <c r="E455" s="138" t="s">
        <v>14702</v>
      </c>
      <c r="F455" s="138" t="s">
        <v>15552</v>
      </c>
      <c r="G455" s="138">
        <v>1512</v>
      </c>
      <c r="H455" s="138">
        <v>587</v>
      </c>
      <c r="I455" s="138">
        <v>457</v>
      </c>
      <c r="J455" s="138">
        <v>10</v>
      </c>
      <c r="K455" s="138">
        <v>21</v>
      </c>
      <c r="L455" s="138"/>
      <c r="M455" s="138"/>
      <c r="N455" s="138">
        <v>587</v>
      </c>
      <c r="O455" s="138"/>
      <c r="P455" s="138"/>
      <c r="Q455" s="138"/>
      <c r="R455" s="138"/>
      <c r="S455" s="138"/>
      <c r="T455" s="145">
        <v>2012</v>
      </c>
      <c r="U455" s="138"/>
      <c r="V455" s="138"/>
      <c r="W455" s="138"/>
      <c r="X455" s="138"/>
      <c r="Y455" s="138"/>
      <c r="Z455" s="138">
        <v>1200</v>
      </c>
      <c r="AA455" s="144"/>
      <c r="AB455" s="144"/>
      <c r="AC455" s="144"/>
      <c r="AD455" s="144"/>
      <c r="AE455" s="144"/>
      <c r="AF455" s="144"/>
      <c r="AG455" s="144"/>
      <c r="AH455" s="144"/>
      <c r="AI455" s="144"/>
      <c r="AJ455" s="144"/>
      <c r="AK455" s="144"/>
      <c r="AL455" s="144"/>
      <c r="AM455" s="144"/>
      <c r="AN455" s="144"/>
      <c r="AO455" s="144"/>
      <c r="AP455" s="144"/>
      <c r="AQ455" s="144"/>
      <c r="AR455" s="144"/>
      <c r="AS455" s="144"/>
      <c r="AT455" s="135"/>
    </row>
    <row r="456" spans="2:46" ht="24" hidden="1" customHeight="1" x14ac:dyDescent="0.2">
      <c r="B456" s="448"/>
      <c r="C456" s="935" t="s">
        <v>651</v>
      </c>
      <c r="D456" s="138"/>
      <c r="E456" s="138" t="s">
        <v>13997</v>
      </c>
      <c r="F456" s="138" t="s">
        <v>15552</v>
      </c>
      <c r="G456" s="138">
        <v>2600</v>
      </c>
      <c r="H456" s="138"/>
      <c r="I456" s="138"/>
      <c r="J456" s="138">
        <v>20</v>
      </c>
      <c r="K456" s="138">
        <v>40</v>
      </c>
      <c r="L456" s="138"/>
      <c r="M456" s="138"/>
      <c r="N456" s="138">
        <v>800</v>
      </c>
      <c r="O456" s="138"/>
      <c r="P456" s="138"/>
      <c r="Q456" s="138"/>
      <c r="R456" s="138"/>
      <c r="S456" s="138"/>
      <c r="T456" s="145">
        <v>2008</v>
      </c>
      <c r="U456" s="138"/>
      <c r="V456" s="138"/>
      <c r="W456" s="138"/>
      <c r="X456" s="138"/>
      <c r="Y456" s="138"/>
      <c r="Z456" s="138">
        <v>340</v>
      </c>
      <c r="AA456" s="144"/>
      <c r="AB456" s="144"/>
      <c r="AC456" s="144"/>
      <c r="AD456" s="144"/>
      <c r="AE456" s="144"/>
      <c r="AF456" s="144"/>
      <c r="AG456" s="144"/>
      <c r="AH456" s="144"/>
      <c r="AI456" s="144"/>
      <c r="AJ456" s="144"/>
      <c r="AK456" s="144"/>
      <c r="AL456" s="144"/>
      <c r="AM456" s="144"/>
      <c r="AN456" s="144"/>
      <c r="AO456" s="144"/>
      <c r="AP456" s="144"/>
      <c r="AQ456" s="144"/>
      <c r="AR456" s="144"/>
      <c r="AS456" s="144" t="s">
        <v>792</v>
      </c>
      <c r="AT456" s="135"/>
    </row>
    <row r="457" spans="2:46" ht="24" hidden="1" customHeight="1" x14ac:dyDescent="0.2">
      <c r="B457" s="448"/>
      <c r="C457" s="935" t="s">
        <v>651</v>
      </c>
      <c r="D457" s="138"/>
      <c r="E457" s="138" t="s">
        <v>13999</v>
      </c>
      <c r="F457" s="138" t="s">
        <v>15552</v>
      </c>
      <c r="G457" s="138">
        <v>800</v>
      </c>
      <c r="H457" s="138"/>
      <c r="I457" s="138"/>
      <c r="J457" s="138">
        <v>40</v>
      </c>
      <c r="K457" s="138">
        <v>20</v>
      </c>
      <c r="L457" s="138"/>
      <c r="M457" s="138"/>
      <c r="N457" s="138">
        <v>800</v>
      </c>
      <c r="O457" s="138"/>
      <c r="P457" s="138"/>
      <c r="Q457" s="138"/>
      <c r="R457" s="138"/>
      <c r="S457" s="138"/>
      <c r="T457" s="145">
        <v>2006</v>
      </c>
      <c r="U457" s="138"/>
      <c r="V457" s="138"/>
      <c r="W457" s="138"/>
      <c r="X457" s="138"/>
      <c r="Y457" s="138"/>
      <c r="Z457" s="138"/>
      <c r="AA457" s="144"/>
      <c r="AB457" s="144"/>
      <c r="AC457" s="144"/>
      <c r="AD457" s="144"/>
      <c r="AE457" s="144"/>
      <c r="AF457" s="144"/>
      <c r="AG457" s="144"/>
      <c r="AH457" s="144"/>
      <c r="AI457" s="144"/>
      <c r="AJ457" s="144"/>
      <c r="AK457" s="144"/>
      <c r="AL457" s="144"/>
      <c r="AM457" s="144"/>
      <c r="AN457" s="144"/>
      <c r="AO457" s="144"/>
      <c r="AP457" s="144"/>
      <c r="AQ457" s="144"/>
      <c r="AR457" s="144"/>
      <c r="AS457" s="144"/>
      <c r="AT457" s="135"/>
    </row>
    <row r="458" spans="2:46" ht="24" hidden="1" customHeight="1" x14ac:dyDescent="0.2">
      <c r="B458" s="448"/>
      <c r="C458" s="935" t="s">
        <v>651</v>
      </c>
      <c r="D458" s="138"/>
      <c r="E458" s="138" t="s">
        <v>14000</v>
      </c>
      <c r="F458" s="138" t="s">
        <v>15552</v>
      </c>
      <c r="G458" s="138">
        <v>800</v>
      </c>
      <c r="H458" s="138"/>
      <c r="I458" s="138"/>
      <c r="J458" s="138">
        <v>40</v>
      </c>
      <c r="K458" s="138">
        <v>20</v>
      </c>
      <c r="L458" s="138"/>
      <c r="M458" s="138"/>
      <c r="N458" s="138">
        <v>800</v>
      </c>
      <c r="O458" s="138"/>
      <c r="P458" s="138"/>
      <c r="Q458" s="138"/>
      <c r="R458" s="138"/>
      <c r="S458" s="138"/>
      <c r="T458" s="145">
        <v>2006</v>
      </c>
      <c r="U458" s="138"/>
      <c r="V458" s="138"/>
      <c r="W458" s="138"/>
      <c r="X458" s="138"/>
      <c r="Y458" s="138"/>
      <c r="Z458" s="138"/>
      <c r="AA458" s="144"/>
      <c r="AB458" s="144"/>
      <c r="AC458" s="144"/>
      <c r="AD458" s="144"/>
      <c r="AE458" s="144"/>
      <c r="AF458" s="144"/>
      <c r="AG458" s="144"/>
      <c r="AH458" s="144"/>
      <c r="AI458" s="144"/>
      <c r="AJ458" s="144"/>
      <c r="AK458" s="144"/>
      <c r="AL458" s="144"/>
      <c r="AM458" s="144"/>
      <c r="AN458" s="144"/>
      <c r="AO458" s="144"/>
      <c r="AP458" s="144"/>
      <c r="AQ458" s="144"/>
      <c r="AR458" s="144"/>
      <c r="AS458" s="144"/>
      <c r="AT458" s="135"/>
    </row>
    <row r="459" spans="2:46" ht="24" hidden="1" customHeight="1" x14ac:dyDescent="0.2">
      <c r="B459" s="448"/>
      <c r="C459" s="935" t="s">
        <v>651</v>
      </c>
      <c r="D459" s="138"/>
      <c r="E459" s="138" t="s">
        <v>14001</v>
      </c>
      <c r="F459" s="138" t="s">
        <v>15552</v>
      </c>
      <c r="G459" s="138">
        <v>800</v>
      </c>
      <c r="H459" s="138"/>
      <c r="I459" s="138"/>
      <c r="J459" s="138">
        <v>40</v>
      </c>
      <c r="K459" s="138">
        <v>20</v>
      </c>
      <c r="L459" s="138"/>
      <c r="M459" s="138"/>
      <c r="N459" s="138">
        <v>800</v>
      </c>
      <c r="O459" s="138"/>
      <c r="P459" s="138"/>
      <c r="Q459" s="138"/>
      <c r="R459" s="138"/>
      <c r="S459" s="138"/>
      <c r="T459" s="145">
        <v>2008</v>
      </c>
      <c r="U459" s="138"/>
      <c r="V459" s="138"/>
      <c r="W459" s="138"/>
      <c r="X459" s="138"/>
      <c r="Y459" s="138"/>
      <c r="Z459" s="138"/>
      <c r="AA459" s="144"/>
      <c r="AB459" s="144"/>
      <c r="AC459" s="144"/>
      <c r="AD459" s="144"/>
      <c r="AE459" s="144"/>
      <c r="AF459" s="144"/>
      <c r="AG459" s="144"/>
      <c r="AH459" s="144"/>
      <c r="AI459" s="144"/>
      <c r="AJ459" s="144"/>
      <c r="AK459" s="144"/>
      <c r="AL459" s="144"/>
      <c r="AM459" s="144"/>
      <c r="AN459" s="144"/>
      <c r="AO459" s="144"/>
      <c r="AP459" s="144"/>
      <c r="AQ459" s="144"/>
      <c r="AR459" s="144"/>
      <c r="AS459" s="144"/>
      <c r="AT459" s="135"/>
    </row>
    <row r="460" spans="2:46" ht="24" hidden="1" customHeight="1" x14ac:dyDescent="0.2">
      <c r="B460" s="448"/>
      <c r="C460" s="935" t="s">
        <v>651</v>
      </c>
      <c r="D460" s="138"/>
      <c r="E460" s="138" t="s">
        <v>14002</v>
      </c>
      <c r="F460" s="138" t="s">
        <v>15552</v>
      </c>
      <c r="G460" s="138">
        <v>480</v>
      </c>
      <c r="H460" s="138"/>
      <c r="I460" s="138"/>
      <c r="J460" s="138">
        <v>37</v>
      </c>
      <c r="K460" s="138">
        <v>13</v>
      </c>
      <c r="L460" s="138"/>
      <c r="M460" s="138"/>
      <c r="N460" s="138">
        <v>480</v>
      </c>
      <c r="O460" s="138"/>
      <c r="P460" s="138"/>
      <c r="Q460" s="138"/>
      <c r="R460" s="138"/>
      <c r="S460" s="138"/>
      <c r="T460" s="145">
        <v>2017</v>
      </c>
      <c r="U460" s="138"/>
      <c r="V460" s="138"/>
      <c r="W460" s="138"/>
      <c r="X460" s="138"/>
      <c r="Y460" s="138"/>
      <c r="Z460" s="138"/>
      <c r="AA460" s="144"/>
      <c r="AB460" s="144"/>
      <c r="AC460" s="144"/>
      <c r="AD460" s="144"/>
      <c r="AE460" s="144"/>
      <c r="AF460" s="144"/>
      <c r="AG460" s="144"/>
      <c r="AH460" s="144"/>
      <c r="AI460" s="144"/>
      <c r="AJ460" s="144"/>
      <c r="AK460" s="144"/>
      <c r="AL460" s="144"/>
      <c r="AM460" s="144"/>
      <c r="AN460" s="144"/>
      <c r="AO460" s="144"/>
      <c r="AP460" s="144"/>
      <c r="AQ460" s="144"/>
      <c r="AR460" s="144"/>
      <c r="AS460" s="144"/>
      <c r="AT460" s="135"/>
    </row>
    <row r="461" spans="2:46" ht="24" hidden="1" customHeight="1" x14ac:dyDescent="0.2">
      <c r="B461" s="448"/>
      <c r="C461" s="935" t="s">
        <v>2223</v>
      </c>
      <c r="D461" s="138"/>
      <c r="E461" s="138" t="s">
        <v>17030</v>
      </c>
      <c r="F461" s="138" t="s">
        <v>2223</v>
      </c>
      <c r="G461" s="138"/>
      <c r="H461" s="138">
        <v>4987</v>
      </c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45">
        <v>2020</v>
      </c>
      <c r="U461" s="138"/>
      <c r="V461" s="138"/>
      <c r="W461" s="138"/>
      <c r="X461" s="138"/>
      <c r="Y461" s="138"/>
      <c r="Z461" s="138"/>
      <c r="AA461" s="144"/>
      <c r="AB461" s="144"/>
      <c r="AC461" s="144"/>
      <c r="AD461" s="144"/>
      <c r="AE461" s="144"/>
      <c r="AF461" s="144"/>
      <c r="AG461" s="144"/>
      <c r="AH461" s="144"/>
      <c r="AI461" s="144"/>
      <c r="AJ461" s="144"/>
      <c r="AK461" s="144"/>
      <c r="AL461" s="144"/>
      <c r="AM461" s="144"/>
      <c r="AN461" s="144"/>
      <c r="AO461" s="144"/>
      <c r="AP461" s="144"/>
      <c r="AQ461" s="144"/>
      <c r="AR461" s="144"/>
      <c r="AS461" s="138" t="s">
        <v>17031</v>
      </c>
      <c r="AT461" s="135" t="s">
        <v>17023</v>
      </c>
    </row>
    <row r="462" spans="2:46" ht="24" hidden="1" customHeight="1" x14ac:dyDescent="0.2">
      <c r="B462" s="448"/>
      <c r="C462" s="935" t="s">
        <v>2223</v>
      </c>
      <c r="D462" s="138"/>
      <c r="E462" s="138" t="s">
        <v>19873</v>
      </c>
      <c r="F462" s="138" t="s">
        <v>2223</v>
      </c>
      <c r="G462" s="144">
        <v>11049</v>
      </c>
      <c r="H462" s="138"/>
      <c r="I462" s="138"/>
      <c r="J462" s="138">
        <v>37</v>
      </c>
      <c r="K462" s="138">
        <v>70</v>
      </c>
      <c r="L462" s="138"/>
      <c r="M462" s="138"/>
      <c r="N462" s="138">
        <v>2590</v>
      </c>
      <c r="O462" s="144">
        <v>79</v>
      </c>
      <c r="P462" s="144">
        <v>200</v>
      </c>
      <c r="Q462" s="148" t="s">
        <v>12116</v>
      </c>
      <c r="R462" s="138"/>
      <c r="S462" s="138"/>
      <c r="T462" s="145">
        <v>2010</v>
      </c>
      <c r="U462" s="136"/>
      <c r="V462" s="136"/>
      <c r="W462" s="136"/>
      <c r="X462" s="136"/>
      <c r="Y462" s="136"/>
      <c r="Z462" s="136"/>
      <c r="AA462" s="144">
        <v>290</v>
      </c>
      <c r="AB462" s="144"/>
      <c r="AC462" s="144"/>
      <c r="AD462" s="144"/>
      <c r="AE462" s="144"/>
      <c r="AF462" s="144"/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38" t="s">
        <v>17032</v>
      </c>
      <c r="AT462" s="135" t="s">
        <v>17033</v>
      </c>
    </row>
    <row r="463" spans="2:46" ht="24" hidden="1" customHeight="1" x14ac:dyDescent="0.2">
      <c r="B463" s="448"/>
      <c r="C463" s="935" t="s">
        <v>863</v>
      </c>
      <c r="D463" s="138"/>
      <c r="E463" s="138" t="s">
        <v>19874</v>
      </c>
      <c r="F463" s="138" t="s">
        <v>863</v>
      </c>
      <c r="G463" s="138">
        <v>836</v>
      </c>
      <c r="H463" s="138"/>
      <c r="I463" s="138"/>
      <c r="J463" s="138">
        <v>22</v>
      </c>
      <c r="K463" s="138">
        <v>38</v>
      </c>
      <c r="L463" s="138"/>
      <c r="M463" s="138"/>
      <c r="N463" s="138">
        <v>836</v>
      </c>
      <c r="O463" s="138"/>
      <c r="P463" s="138"/>
      <c r="Q463" s="138"/>
      <c r="R463" s="138"/>
      <c r="S463" s="138"/>
      <c r="T463" s="145">
        <v>2015</v>
      </c>
      <c r="U463" s="138"/>
      <c r="V463" s="138"/>
      <c r="W463" s="138"/>
      <c r="X463" s="138"/>
      <c r="Y463" s="138"/>
      <c r="Z463" s="138">
        <v>1100</v>
      </c>
      <c r="AA463" s="144"/>
      <c r="AB463" s="144"/>
      <c r="AC463" s="144"/>
      <c r="AD463" s="144"/>
      <c r="AE463" s="144"/>
      <c r="AF463" s="144"/>
      <c r="AG463" s="144"/>
      <c r="AH463" s="144"/>
      <c r="AI463" s="144"/>
      <c r="AJ463" s="144"/>
      <c r="AK463" s="144"/>
      <c r="AL463" s="144"/>
      <c r="AM463" s="144"/>
      <c r="AN463" s="144"/>
      <c r="AO463" s="144"/>
      <c r="AP463" s="144"/>
      <c r="AQ463" s="144"/>
      <c r="AR463" s="144"/>
      <c r="AS463" s="144" t="s">
        <v>14004</v>
      </c>
      <c r="AT463" s="135"/>
    </row>
    <row r="464" spans="2:46" ht="24" hidden="1" customHeight="1" x14ac:dyDescent="0.2">
      <c r="B464" s="448"/>
      <c r="C464" s="935" t="s">
        <v>863</v>
      </c>
      <c r="D464" s="138"/>
      <c r="E464" s="138" t="s">
        <v>17034</v>
      </c>
      <c r="F464" s="138" t="s">
        <v>2223</v>
      </c>
      <c r="G464" s="144">
        <v>1690</v>
      </c>
      <c r="H464" s="144"/>
      <c r="I464" s="138">
        <v>970</v>
      </c>
      <c r="J464" s="138">
        <v>15</v>
      </c>
      <c r="K464" s="138">
        <v>20</v>
      </c>
      <c r="L464" s="138"/>
      <c r="M464" s="138"/>
      <c r="N464" s="138"/>
      <c r="O464" s="138"/>
      <c r="P464" s="138"/>
      <c r="Q464" s="138"/>
      <c r="R464" s="138"/>
      <c r="S464" s="138"/>
      <c r="T464" s="145">
        <v>2009</v>
      </c>
      <c r="U464" s="138"/>
      <c r="V464" s="138"/>
      <c r="W464" s="138"/>
      <c r="X464" s="138"/>
      <c r="Y464" s="138"/>
      <c r="Z464" s="138"/>
      <c r="AA464" s="144"/>
      <c r="AB464" s="144"/>
      <c r="AC464" s="144"/>
      <c r="AD464" s="144"/>
      <c r="AE464" s="144"/>
      <c r="AF464" s="144"/>
      <c r="AG464" s="144"/>
      <c r="AH464" s="144"/>
      <c r="AI464" s="144"/>
      <c r="AJ464" s="144"/>
      <c r="AK464" s="144"/>
      <c r="AL464" s="144"/>
      <c r="AM464" s="144"/>
      <c r="AN464" s="144"/>
      <c r="AO464" s="144"/>
      <c r="AP464" s="144"/>
      <c r="AQ464" s="144"/>
      <c r="AR464" s="144"/>
      <c r="AS464" s="144" t="s">
        <v>17035</v>
      </c>
      <c r="AT464" s="135" t="s">
        <v>17023</v>
      </c>
    </row>
    <row r="465" spans="2:46" ht="24" hidden="1" customHeight="1" x14ac:dyDescent="0.2">
      <c r="B465" s="448"/>
      <c r="C465" s="935" t="s">
        <v>863</v>
      </c>
      <c r="D465" s="138"/>
      <c r="E465" s="145" t="s">
        <v>17036</v>
      </c>
      <c r="F465" s="136" t="s">
        <v>2223</v>
      </c>
      <c r="G465" s="144">
        <v>610</v>
      </c>
      <c r="H465" s="144"/>
      <c r="I465" s="138">
        <v>610</v>
      </c>
      <c r="J465" s="138">
        <v>15</v>
      </c>
      <c r="K465" s="138">
        <v>20</v>
      </c>
      <c r="L465" s="138"/>
      <c r="M465" s="138"/>
      <c r="N465" s="138"/>
      <c r="O465" s="138"/>
      <c r="P465" s="138"/>
      <c r="Q465" s="138"/>
      <c r="R465" s="138"/>
      <c r="S465" s="138"/>
      <c r="T465" s="145">
        <v>2009</v>
      </c>
      <c r="U465" s="138"/>
      <c r="V465" s="138"/>
      <c r="W465" s="138"/>
      <c r="X465" s="138"/>
      <c r="Y465" s="138"/>
      <c r="Z465" s="138"/>
      <c r="AA465" s="144"/>
      <c r="AB465" s="144"/>
      <c r="AC465" s="144"/>
      <c r="AD465" s="144"/>
      <c r="AE465" s="144"/>
      <c r="AF465" s="144"/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  <c r="AQ465" s="144"/>
      <c r="AR465" s="144"/>
      <c r="AS465" s="138" t="s">
        <v>17035</v>
      </c>
      <c r="AT465" s="135" t="s">
        <v>17023</v>
      </c>
    </row>
    <row r="466" spans="2:46" ht="24" hidden="1" customHeight="1" x14ac:dyDescent="0.2">
      <c r="B466" s="448"/>
      <c r="C466" s="935" t="s">
        <v>2223</v>
      </c>
      <c r="D466" s="138"/>
      <c r="E466" s="138" t="s">
        <v>18019</v>
      </c>
      <c r="F466" s="138" t="s">
        <v>2223</v>
      </c>
      <c r="G466" s="138">
        <v>606</v>
      </c>
      <c r="H466" s="138"/>
      <c r="I466" s="138"/>
      <c r="J466" s="138"/>
      <c r="K466" s="138"/>
      <c r="L466" s="144"/>
      <c r="M466" s="138"/>
      <c r="N466" s="138"/>
      <c r="O466" s="138"/>
      <c r="P466" s="138"/>
      <c r="Q466" s="138"/>
      <c r="R466" s="138"/>
      <c r="S466" s="138"/>
      <c r="T466" s="145">
        <v>1998</v>
      </c>
      <c r="U466" s="138"/>
      <c r="V466" s="138"/>
      <c r="W466" s="138"/>
      <c r="X466" s="138"/>
      <c r="Y466" s="138"/>
      <c r="Z466" s="138"/>
      <c r="AA466" s="138"/>
      <c r="AB466" s="138"/>
      <c r="AC466" s="138"/>
      <c r="AD466" s="138"/>
      <c r="AE466" s="138"/>
      <c r="AF466" s="138"/>
      <c r="AG466" s="138"/>
      <c r="AH466" s="138"/>
      <c r="AI466" s="138"/>
      <c r="AJ466" s="138"/>
      <c r="AK466" s="138"/>
      <c r="AL466" s="138"/>
      <c r="AM466" s="138"/>
      <c r="AN466" s="138"/>
      <c r="AO466" s="138"/>
      <c r="AP466" s="138"/>
      <c r="AQ466" s="138"/>
      <c r="AR466" s="138"/>
      <c r="AS466" s="138"/>
    </row>
    <row r="467" spans="2:46" ht="24" hidden="1" customHeight="1" x14ac:dyDescent="0.2">
      <c r="B467" s="448"/>
      <c r="C467" s="935" t="s">
        <v>2275</v>
      </c>
      <c r="D467" s="138"/>
      <c r="E467" s="138" t="s">
        <v>17037</v>
      </c>
      <c r="F467" s="138" t="s">
        <v>2275</v>
      </c>
      <c r="G467" s="138">
        <v>25652</v>
      </c>
      <c r="H467" s="138"/>
      <c r="I467" s="138">
        <v>25652</v>
      </c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45">
        <v>2015</v>
      </c>
      <c r="U467" s="138"/>
      <c r="V467" s="138"/>
      <c r="W467" s="138"/>
      <c r="X467" s="138"/>
      <c r="Y467" s="138"/>
      <c r="Z467" s="138"/>
      <c r="AA467" s="144"/>
      <c r="AB467" s="144"/>
      <c r="AC467" s="144"/>
      <c r="AD467" s="144"/>
      <c r="AE467" s="144"/>
      <c r="AF467" s="144"/>
      <c r="AG467" s="144"/>
      <c r="AH467" s="144"/>
      <c r="AI467" s="144"/>
      <c r="AJ467" s="144"/>
      <c r="AK467" s="144"/>
      <c r="AL467" s="144"/>
      <c r="AM467" s="144"/>
      <c r="AN467" s="144"/>
      <c r="AO467" s="144"/>
      <c r="AP467" s="144"/>
      <c r="AQ467" s="144"/>
      <c r="AR467" s="144"/>
      <c r="AS467" s="138" t="s">
        <v>17038</v>
      </c>
      <c r="AT467" s="135" t="s">
        <v>17023</v>
      </c>
    </row>
    <row r="468" spans="2:46" ht="24" hidden="1" customHeight="1" x14ac:dyDescent="0.2">
      <c r="B468" s="448"/>
      <c r="C468" s="935" t="s">
        <v>680</v>
      </c>
      <c r="D468" s="138"/>
      <c r="E468" s="138" t="s">
        <v>17039</v>
      </c>
      <c r="F468" s="138" t="s">
        <v>2275</v>
      </c>
      <c r="G468" s="138">
        <v>1000</v>
      </c>
      <c r="H468" s="138"/>
      <c r="I468" s="138">
        <v>1000</v>
      </c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45">
        <v>2009</v>
      </c>
      <c r="U468" s="138"/>
      <c r="V468" s="138"/>
      <c r="W468" s="138"/>
      <c r="X468" s="138"/>
      <c r="Y468" s="138"/>
      <c r="Z468" s="138"/>
      <c r="AA468" s="144"/>
      <c r="AB468" s="144"/>
      <c r="AC468" s="144"/>
      <c r="AD468" s="144"/>
      <c r="AE468" s="144"/>
      <c r="AF468" s="144"/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38" t="s">
        <v>17040</v>
      </c>
      <c r="AT468" s="135" t="s">
        <v>17023</v>
      </c>
    </row>
    <row r="469" spans="2:46" ht="24" hidden="1" customHeight="1" x14ac:dyDescent="0.2">
      <c r="B469" s="448"/>
      <c r="C469" s="935" t="s">
        <v>680</v>
      </c>
      <c r="D469" s="138"/>
      <c r="E469" s="138" t="s">
        <v>17041</v>
      </c>
      <c r="F469" s="138" t="s">
        <v>2275</v>
      </c>
      <c r="G469" s="138">
        <v>416</v>
      </c>
      <c r="H469" s="138"/>
      <c r="I469" s="138">
        <v>416</v>
      </c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45">
        <v>2008</v>
      </c>
      <c r="U469" s="138"/>
      <c r="V469" s="138"/>
      <c r="W469" s="138"/>
      <c r="X469" s="138"/>
      <c r="Y469" s="138"/>
      <c r="Z469" s="138"/>
      <c r="AA469" s="144"/>
      <c r="AB469" s="144"/>
      <c r="AC469" s="144"/>
      <c r="AD469" s="144"/>
      <c r="AE469" s="144"/>
      <c r="AF469" s="144"/>
      <c r="AG469" s="144"/>
      <c r="AH469" s="144"/>
      <c r="AI469" s="144"/>
      <c r="AJ469" s="144"/>
      <c r="AK469" s="144"/>
      <c r="AL469" s="144"/>
      <c r="AM469" s="144"/>
      <c r="AN469" s="144"/>
      <c r="AO469" s="144"/>
      <c r="AP469" s="144"/>
      <c r="AQ469" s="144"/>
      <c r="AR469" s="144"/>
      <c r="AS469" s="138" t="s">
        <v>15574</v>
      </c>
      <c r="AT469" s="135" t="s">
        <v>17023</v>
      </c>
    </row>
    <row r="470" spans="2:46" ht="24" hidden="1" customHeight="1" x14ac:dyDescent="0.2">
      <c r="B470" s="448"/>
      <c r="C470" s="935" t="s">
        <v>680</v>
      </c>
      <c r="D470" s="138"/>
      <c r="E470" s="138" t="s">
        <v>19875</v>
      </c>
      <c r="F470" s="138" t="s">
        <v>2275</v>
      </c>
      <c r="G470" s="138">
        <v>945</v>
      </c>
      <c r="H470" s="138"/>
      <c r="I470" s="138">
        <v>945</v>
      </c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45">
        <v>2013</v>
      </c>
      <c r="U470" s="138"/>
      <c r="V470" s="138"/>
      <c r="W470" s="138"/>
      <c r="X470" s="138"/>
      <c r="Y470" s="138"/>
      <c r="Z470" s="138"/>
      <c r="AA470" s="144"/>
      <c r="AB470" s="144"/>
      <c r="AC470" s="144"/>
      <c r="AD470" s="144"/>
      <c r="AE470" s="144"/>
      <c r="AF470" s="144"/>
      <c r="AG470" s="144"/>
      <c r="AH470" s="144"/>
      <c r="AI470" s="144"/>
      <c r="AJ470" s="144"/>
      <c r="AK470" s="144"/>
      <c r="AL470" s="144"/>
      <c r="AM470" s="144"/>
      <c r="AN470" s="144"/>
      <c r="AO470" s="144"/>
      <c r="AP470" s="144"/>
      <c r="AQ470" s="144"/>
      <c r="AR470" s="144"/>
      <c r="AS470" s="138" t="s">
        <v>15574</v>
      </c>
      <c r="AT470" s="135" t="s">
        <v>17023</v>
      </c>
    </row>
    <row r="471" spans="2:46" ht="24" hidden="1" customHeight="1" x14ac:dyDescent="0.2">
      <c r="B471" s="448"/>
      <c r="C471" s="935" t="s">
        <v>680</v>
      </c>
      <c r="D471" s="138"/>
      <c r="E471" s="138" t="s">
        <v>19876</v>
      </c>
      <c r="F471" s="138" t="s">
        <v>2275</v>
      </c>
      <c r="G471" s="138">
        <v>990</v>
      </c>
      <c r="H471" s="138"/>
      <c r="I471" s="138">
        <v>990</v>
      </c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45">
        <v>2013</v>
      </c>
      <c r="U471" s="138"/>
      <c r="V471" s="138"/>
      <c r="W471" s="138"/>
      <c r="X471" s="138"/>
      <c r="Y471" s="138"/>
      <c r="Z471" s="138"/>
      <c r="AA471" s="144"/>
      <c r="AB471" s="144"/>
      <c r="AC471" s="144"/>
      <c r="AD471" s="144"/>
      <c r="AE471" s="144"/>
      <c r="AF471" s="144"/>
      <c r="AG471" s="144"/>
      <c r="AH471" s="144"/>
      <c r="AI471" s="144"/>
      <c r="AJ471" s="144"/>
      <c r="AK471" s="144"/>
      <c r="AL471" s="144"/>
      <c r="AM471" s="144"/>
      <c r="AN471" s="144"/>
      <c r="AO471" s="144"/>
      <c r="AP471" s="144"/>
      <c r="AQ471" s="144"/>
      <c r="AR471" s="144"/>
      <c r="AS471" s="138" t="s">
        <v>15574</v>
      </c>
      <c r="AT471" s="135" t="s">
        <v>17023</v>
      </c>
    </row>
    <row r="472" spans="2:46" ht="24" hidden="1" customHeight="1" x14ac:dyDescent="0.2">
      <c r="B472" s="448"/>
      <c r="C472" s="935" t="s">
        <v>2275</v>
      </c>
      <c r="D472" s="138"/>
      <c r="E472" s="138" t="s">
        <v>17042</v>
      </c>
      <c r="F472" s="138" t="s">
        <v>2275</v>
      </c>
      <c r="G472" s="138">
        <v>650</v>
      </c>
      <c r="H472" s="138"/>
      <c r="I472" s="138">
        <v>650</v>
      </c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45">
        <v>2013</v>
      </c>
      <c r="U472" s="138"/>
      <c r="V472" s="138"/>
      <c r="W472" s="138"/>
      <c r="X472" s="138"/>
      <c r="Y472" s="138"/>
      <c r="Z472" s="138"/>
      <c r="AA472" s="144"/>
      <c r="AB472" s="144"/>
      <c r="AC472" s="144"/>
      <c r="AD472" s="144"/>
      <c r="AE472" s="144"/>
      <c r="AF472" s="144"/>
      <c r="AG472" s="144"/>
      <c r="AH472" s="144"/>
      <c r="AI472" s="144"/>
      <c r="AJ472" s="144"/>
      <c r="AK472" s="144"/>
      <c r="AL472" s="144"/>
      <c r="AM472" s="144"/>
      <c r="AN472" s="144"/>
      <c r="AO472" s="144"/>
      <c r="AP472" s="144"/>
      <c r="AQ472" s="144"/>
      <c r="AR472" s="144"/>
      <c r="AS472" s="138" t="s">
        <v>15983</v>
      </c>
      <c r="AT472" s="135" t="s">
        <v>17023</v>
      </c>
    </row>
    <row r="473" spans="2:46" ht="24" hidden="1" customHeight="1" x14ac:dyDescent="0.2">
      <c r="B473" s="448"/>
      <c r="C473" s="935" t="s">
        <v>2275</v>
      </c>
      <c r="D473" s="138"/>
      <c r="E473" s="138" t="s">
        <v>17043</v>
      </c>
      <c r="F473" s="138" t="s">
        <v>2275</v>
      </c>
      <c r="G473" s="138">
        <v>1240</v>
      </c>
      <c r="H473" s="138"/>
      <c r="I473" s="138">
        <v>1240</v>
      </c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45">
        <v>2008</v>
      </c>
      <c r="U473" s="138"/>
      <c r="V473" s="138"/>
      <c r="W473" s="138"/>
      <c r="X473" s="138"/>
      <c r="Y473" s="138"/>
      <c r="Z473" s="138"/>
      <c r="AA473" s="144"/>
      <c r="AB473" s="144"/>
      <c r="AC473" s="144"/>
      <c r="AD473" s="144"/>
      <c r="AE473" s="144"/>
      <c r="AF473" s="144"/>
      <c r="AG473" s="144"/>
      <c r="AH473" s="144"/>
      <c r="AI473" s="144"/>
      <c r="AJ473" s="144"/>
      <c r="AK473" s="144"/>
      <c r="AL473" s="144"/>
      <c r="AM473" s="144"/>
      <c r="AN473" s="144"/>
      <c r="AO473" s="144"/>
      <c r="AP473" s="144"/>
      <c r="AQ473" s="144"/>
      <c r="AR473" s="144"/>
      <c r="AS473" s="138" t="s">
        <v>17035</v>
      </c>
      <c r="AT473" s="135" t="s">
        <v>17023</v>
      </c>
    </row>
    <row r="474" spans="2:46" ht="24" hidden="1" customHeight="1" x14ac:dyDescent="0.2">
      <c r="B474" s="448"/>
      <c r="C474" s="935" t="s">
        <v>2275</v>
      </c>
      <c r="D474" s="138"/>
      <c r="E474" s="138" t="s">
        <v>17044</v>
      </c>
      <c r="F474" s="138" t="s">
        <v>2275</v>
      </c>
      <c r="G474" s="138">
        <v>600</v>
      </c>
      <c r="H474" s="138"/>
      <c r="I474" s="138">
        <v>600</v>
      </c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45">
        <v>2020</v>
      </c>
      <c r="U474" s="138"/>
      <c r="V474" s="138"/>
      <c r="W474" s="138"/>
      <c r="X474" s="138"/>
      <c r="Y474" s="138"/>
      <c r="Z474" s="138"/>
      <c r="AA474" s="144"/>
      <c r="AB474" s="144"/>
      <c r="AC474" s="144"/>
      <c r="AD474" s="144"/>
      <c r="AE474" s="144"/>
      <c r="AF474" s="144"/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38" t="s">
        <v>15983</v>
      </c>
      <c r="AT474" s="135" t="s">
        <v>17023</v>
      </c>
    </row>
    <row r="475" spans="2:46" ht="24" hidden="1" customHeight="1" x14ac:dyDescent="0.2">
      <c r="B475" s="448"/>
      <c r="C475" s="935" t="s">
        <v>680</v>
      </c>
      <c r="D475" s="138"/>
      <c r="E475" s="138" t="s">
        <v>17045</v>
      </c>
      <c r="F475" s="138" t="s">
        <v>2275</v>
      </c>
      <c r="G475" s="138">
        <v>1052</v>
      </c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45">
        <v>2014</v>
      </c>
      <c r="U475" s="138"/>
      <c r="V475" s="138"/>
      <c r="W475" s="138"/>
      <c r="X475" s="138"/>
      <c r="Y475" s="138"/>
      <c r="Z475" s="138"/>
      <c r="AA475" s="144"/>
      <c r="AB475" s="144"/>
      <c r="AC475" s="144"/>
      <c r="AD475" s="144"/>
      <c r="AE475" s="144"/>
      <c r="AF475" s="144"/>
      <c r="AG475" s="144"/>
      <c r="AH475" s="144"/>
      <c r="AI475" s="144"/>
      <c r="AJ475" s="144"/>
      <c r="AK475" s="144"/>
      <c r="AL475" s="144"/>
      <c r="AM475" s="144"/>
      <c r="AN475" s="144"/>
      <c r="AO475" s="144"/>
      <c r="AP475" s="144"/>
      <c r="AQ475" s="144"/>
      <c r="AR475" s="144"/>
      <c r="AS475" s="144" t="s">
        <v>17046</v>
      </c>
      <c r="AT475" s="135" t="s">
        <v>17023</v>
      </c>
    </row>
    <row r="476" spans="2:46" ht="24" hidden="1" customHeight="1" x14ac:dyDescent="0.2">
      <c r="B476" s="448"/>
      <c r="C476" s="935" t="s">
        <v>2275</v>
      </c>
      <c r="D476" s="138"/>
      <c r="E476" s="138" t="s">
        <v>17047</v>
      </c>
      <c r="F476" s="138" t="s">
        <v>2275</v>
      </c>
      <c r="G476" s="138">
        <v>680</v>
      </c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45">
        <v>2014</v>
      </c>
      <c r="U476" s="138"/>
      <c r="V476" s="138"/>
      <c r="W476" s="138"/>
      <c r="X476" s="138"/>
      <c r="Y476" s="138"/>
      <c r="Z476" s="138"/>
      <c r="AA476" s="144"/>
      <c r="AB476" s="144"/>
      <c r="AC476" s="144"/>
      <c r="AD476" s="144"/>
      <c r="AE476" s="144"/>
      <c r="AF476" s="144"/>
      <c r="AG476" s="144"/>
      <c r="AH476" s="144"/>
      <c r="AI476" s="144"/>
      <c r="AJ476" s="144"/>
      <c r="AK476" s="144"/>
      <c r="AL476" s="144"/>
      <c r="AM476" s="144"/>
      <c r="AN476" s="144"/>
      <c r="AO476" s="144"/>
      <c r="AP476" s="144"/>
      <c r="AQ476" s="144"/>
      <c r="AR476" s="144"/>
      <c r="AS476" s="144" t="s">
        <v>17048</v>
      </c>
      <c r="AT476" s="135" t="s">
        <v>17023</v>
      </c>
    </row>
    <row r="477" spans="2:46" ht="24" hidden="1" customHeight="1" x14ac:dyDescent="0.2">
      <c r="B477" s="448"/>
      <c r="C477" s="935" t="s">
        <v>680</v>
      </c>
      <c r="D477" s="138"/>
      <c r="E477" s="138" t="s">
        <v>14703</v>
      </c>
      <c r="F477" s="138" t="s">
        <v>15549</v>
      </c>
      <c r="G477" s="138">
        <v>800</v>
      </c>
      <c r="H477" s="138"/>
      <c r="I477" s="138">
        <v>800</v>
      </c>
      <c r="J477" s="138">
        <v>40</v>
      </c>
      <c r="K477" s="138">
        <v>20</v>
      </c>
      <c r="L477" s="138"/>
      <c r="M477" s="138"/>
      <c r="N477" s="138">
        <v>800</v>
      </c>
      <c r="O477" s="138"/>
      <c r="P477" s="138"/>
      <c r="Q477" s="138"/>
      <c r="R477" s="138"/>
      <c r="S477" s="138"/>
      <c r="T477" s="145">
        <v>2010</v>
      </c>
      <c r="U477" s="138"/>
      <c r="V477" s="138"/>
      <c r="W477" s="138"/>
      <c r="X477" s="138"/>
      <c r="Y477" s="138"/>
      <c r="Z477" s="138"/>
      <c r="AA477" s="144"/>
      <c r="AB477" s="144"/>
      <c r="AC477" s="144"/>
      <c r="AD477" s="144"/>
      <c r="AE477" s="144"/>
      <c r="AF477" s="144"/>
      <c r="AG477" s="144"/>
      <c r="AH477" s="144"/>
      <c r="AI477" s="144"/>
      <c r="AJ477" s="144"/>
      <c r="AK477" s="144"/>
      <c r="AL477" s="144"/>
      <c r="AM477" s="144"/>
      <c r="AN477" s="144"/>
      <c r="AO477" s="144"/>
      <c r="AP477" s="144"/>
      <c r="AQ477" s="144"/>
      <c r="AR477" s="144"/>
      <c r="AS477" s="144" t="s">
        <v>13603</v>
      </c>
      <c r="AT477" s="135"/>
    </row>
    <row r="478" spans="2:46" ht="24" hidden="1" customHeight="1" x14ac:dyDescent="0.2">
      <c r="B478" s="448"/>
      <c r="C478" s="935" t="s">
        <v>680</v>
      </c>
      <c r="D478" s="138"/>
      <c r="E478" s="138" t="s">
        <v>14704</v>
      </c>
      <c r="F478" s="138" t="s">
        <v>15549</v>
      </c>
      <c r="G478" s="138">
        <v>798</v>
      </c>
      <c r="H478" s="138"/>
      <c r="I478" s="138">
        <v>798</v>
      </c>
      <c r="J478" s="138">
        <v>38</v>
      </c>
      <c r="K478" s="138">
        <v>21</v>
      </c>
      <c r="L478" s="138"/>
      <c r="M478" s="138"/>
      <c r="N478" s="138">
        <v>798</v>
      </c>
      <c r="O478" s="138"/>
      <c r="P478" s="138"/>
      <c r="Q478" s="138"/>
      <c r="R478" s="138"/>
      <c r="S478" s="138"/>
      <c r="T478" s="145">
        <v>2009</v>
      </c>
      <c r="U478" s="138"/>
      <c r="V478" s="138"/>
      <c r="W478" s="138"/>
      <c r="X478" s="138"/>
      <c r="Y478" s="138"/>
      <c r="Z478" s="138"/>
      <c r="AA478" s="144"/>
      <c r="AB478" s="144"/>
      <c r="AC478" s="144"/>
      <c r="AD478" s="144"/>
      <c r="AE478" s="144"/>
      <c r="AF478" s="144"/>
      <c r="AG478" s="144"/>
      <c r="AH478" s="144"/>
      <c r="AI478" s="144"/>
      <c r="AJ478" s="144"/>
      <c r="AK478" s="144"/>
      <c r="AL478" s="144"/>
      <c r="AM478" s="144"/>
      <c r="AN478" s="144"/>
      <c r="AO478" s="144"/>
      <c r="AP478" s="144"/>
      <c r="AQ478" s="144"/>
      <c r="AR478" s="144"/>
      <c r="AS478" s="144" t="s">
        <v>14705</v>
      </c>
      <c r="AT478" s="135"/>
    </row>
    <row r="479" spans="2:46" ht="24" hidden="1" customHeight="1" x14ac:dyDescent="0.2">
      <c r="B479" s="448"/>
      <c r="C479" s="935" t="s">
        <v>680</v>
      </c>
      <c r="D479" s="138"/>
      <c r="E479" s="138" t="s">
        <v>14706</v>
      </c>
      <c r="F479" s="138" t="s">
        <v>15549</v>
      </c>
      <c r="G479" s="138">
        <v>800</v>
      </c>
      <c r="H479" s="138"/>
      <c r="I479" s="138">
        <v>800</v>
      </c>
      <c r="J479" s="138">
        <v>40</v>
      </c>
      <c r="K479" s="138">
        <v>20</v>
      </c>
      <c r="L479" s="138"/>
      <c r="M479" s="138"/>
      <c r="N479" s="138">
        <v>800</v>
      </c>
      <c r="O479" s="138"/>
      <c r="P479" s="138"/>
      <c r="Q479" s="138"/>
      <c r="R479" s="138"/>
      <c r="S479" s="138"/>
      <c r="T479" s="145">
        <v>2010</v>
      </c>
      <c r="U479" s="138"/>
      <c r="V479" s="138"/>
      <c r="W479" s="138"/>
      <c r="X479" s="138"/>
      <c r="Y479" s="138"/>
      <c r="Z479" s="138"/>
      <c r="AA479" s="144"/>
      <c r="AB479" s="144"/>
      <c r="AC479" s="144"/>
      <c r="AD479" s="144"/>
      <c r="AE479" s="144"/>
      <c r="AF479" s="144"/>
      <c r="AG479" s="144"/>
      <c r="AH479" s="144"/>
      <c r="AI479" s="144"/>
      <c r="AJ479" s="144"/>
      <c r="AK479" s="144"/>
      <c r="AL479" s="144"/>
      <c r="AM479" s="144"/>
      <c r="AN479" s="144"/>
      <c r="AO479" s="144"/>
      <c r="AP479" s="144"/>
      <c r="AQ479" s="144"/>
      <c r="AR479" s="144"/>
      <c r="AS479" s="144" t="s">
        <v>14707</v>
      </c>
      <c r="AT479" s="135"/>
    </row>
    <row r="480" spans="2:46" ht="24" hidden="1" customHeight="1" x14ac:dyDescent="0.2">
      <c r="B480" s="448"/>
      <c r="C480" s="935" t="s">
        <v>680</v>
      </c>
      <c r="D480" s="138"/>
      <c r="E480" s="138" t="s">
        <v>14708</v>
      </c>
      <c r="F480" s="138" t="s">
        <v>15549</v>
      </c>
      <c r="G480" s="138">
        <v>960</v>
      </c>
      <c r="H480" s="138"/>
      <c r="I480" s="138">
        <v>960</v>
      </c>
      <c r="J480" s="138">
        <v>40</v>
      </c>
      <c r="K480" s="138">
        <v>24</v>
      </c>
      <c r="L480" s="138"/>
      <c r="M480" s="138"/>
      <c r="N480" s="138">
        <v>960</v>
      </c>
      <c r="O480" s="138"/>
      <c r="P480" s="138"/>
      <c r="Q480" s="138"/>
      <c r="R480" s="138"/>
      <c r="S480" s="138"/>
      <c r="T480" s="145">
        <v>2006</v>
      </c>
      <c r="U480" s="138"/>
      <c r="V480" s="138"/>
      <c r="W480" s="138"/>
      <c r="X480" s="138"/>
      <c r="Y480" s="138"/>
      <c r="Z480" s="138"/>
      <c r="AA480" s="144"/>
      <c r="AB480" s="144"/>
      <c r="AC480" s="144"/>
      <c r="AD480" s="144"/>
      <c r="AE480" s="144"/>
      <c r="AF480" s="144"/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 t="s">
        <v>14705</v>
      </c>
      <c r="AT480" s="135"/>
    </row>
    <row r="481" spans="1:50" ht="24" hidden="1" customHeight="1" x14ac:dyDescent="0.2">
      <c r="B481" s="448"/>
      <c r="C481" s="935" t="s">
        <v>680</v>
      </c>
      <c r="D481" s="138"/>
      <c r="E481" s="138" t="s">
        <v>14709</v>
      </c>
      <c r="F481" s="138" t="s">
        <v>15549</v>
      </c>
      <c r="G481" s="138">
        <v>924</v>
      </c>
      <c r="H481" s="138"/>
      <c r="I481" s="138">
        <v>924</v>
      </c>
      <c r="J481" s="138">
        <v>42</v>
      </c>
      <c r="K481" s="138">
        <v>22</v>
      </c>
      <c r="L481" s="138"/>
      <c r="M481" s="138"/>
      <c r="N481" s="138">
        <v>924</v>
      </c>
      <c r="O481" s="138"/>
      <c r="P481" s="138"/>
      <c r="Q481" s="138"/>
      <c r="R481" s="138"/>
      <c r="S481" s="138"/>
      <c r="T481" s="145">
        <v>2000</v>
      </c>
      <c r="U481" s="138"/>
      <c r="V481" s="138"/>
      <c r="W481" s="138"/>
      <c r="X481" s="138"/>
      <c r="Y481" s="138"/>
      <c r="Z481" s="138"/>
      <c r="AA481" s="144"/>
      <c r="AB481" s="144"/>
      <c r="AC481" s="144"/>
      <c r="AD481" s="144"/>
      <c r="AE481" s="144"/>
      <c r="AF481" s="144"/>
      <c r="AG481" s="144"/>
      <c r="AH481" s="144"/>
      <c r="AI481" s="144"/>
      <c r="AJ481" s="144"/>
      <c r="AK481" s="144"/>
      <c r="AL481" s="144"/>
      <c r="AM481" s="144"/>
      <c r="AN481" s="144"/>
      <c r="AO481" s="144"/>
      <c r="AP481" s="144"/>
      <c r="AQ481" s="144"/>
      <c r="AR481" s="144"/>
      <c r="AS481" s="144" t="s">
        <v>14710</v>
      </c>
      <c r="AT481" s="135"/>
    </row>
    <row r="482" spans="1:50" ht="24" hidden="1" customHeight="1" x14ac:dyDescent="0.2">
      <c r="B482" s="448"/>
      <c r="C482" s="935" t="s">
        <v>680</v>
      </c>
      <c r="D482" s="138"/>
      <c r="E482" s="138" t="s">
        <v>19877</v>
      </c>
      <c r="F482" s="138" t="s">
        <v>15549</v>
      </c>
      <c r="G482" s="138">
        <v>684</v>
      </c>
      <c r="H482" s="138"/>
      <c r="I482" s="138">
        <v>684</v>
      </c>
      <c r="J482" s="138">
        <v>36</v>
      </c>
      <c r="K482" s="138">
        <v>19</v>
      </c>
      <c r="L482" s="138"/>
      <c r="M482" s="138"/>
      <c r="N482" s="138">
        <v>684</v>
      </c>
      <c r="O482" s="138"/>
      <c r="P482" s="138"/>
      <c r="Q482" s="138"/>
      <c r="R482" s="138"/>
      <c r="S482" s="138"/>
      <c r="T482" s="145">
        <v>2012</v>
      </c>
      <c r="U482" s="138"/>
      <c r="V482" s="138"/>
      <c r="W482" s="138"/>
      <c r="X482" s="138"/>
      <c r="Y482" s="138"/>
      <c r="Z482" s="138"/>
      <c r="AA482" s="144"/>
      <c r="AB482" s="144"/>
      <c r="AC482" s="144"/>
      <c r="AD482" s="144"/>
      <c r="AE482" s="144"/>
      <c r="AF482" s="144"/>
      <c r="AG482" s="144"/>
      <c r="AH482" s="144"/>
      <c r="AI482" s="144"/>
      <c r="AJ482" s="144"/>
      <c r="AK482" s="144"/>
      <c r="AL482" s="144"/>
      <c r="AM482" s="144"/>
      <c r="AN482" s="144"/>
      <c r="AO482" s="144"/>
      <c r="AP482" s="144"/>
      <c r="AQ482" s="144"/>
      <c r="AR482" s="144"/>
      <c r="AS482" s="144" t="s">
        <v>13603</v>
      </c>
      <c r="AT482" s="135"/>
    </row>
    <row r="483" spans="1:50" ht="24" hidden="1" customHeight="1" x14ac:dyDescent="0.2">
      <c r="B483" s="448"/>
      <c r="C483" s="935" t="s">
        <v>680</v>
      </c>
      <c r="D483" s="138"/>
      <c r="E483" s="138" t="s">
        <v>20750</v>
      </c>
      <c r="F483" s="138" t="s">
        <v>15549</v>
      </c>
      <c r="G483" s="138">
        <v>1125</v>
      </c>
      <c r="H483" s="138"/>
      <c r="I483" s="138">
        <v>1125</v>
      </c>
      <c r="J483" s="138">
        <v>45</v>
      </c>
      <c r="K483" s="138">
        <v>25</v>
      </c>
      <c r="L483" s="138"/>
      <c r="M483" s="138"/>
      <c r="N483" s="138">
        <v>1125</v>
      </c>
      <c r="O483" s="138"/>
      <c r="P483" s="138"/>
      <c r="Q483" s="138"/>
      <c r="R483" s="138"/>
      <c r="S483" s="138"/>
      <c r="T483" s="145">
        <v>2020</v>
      </c>
      <c r="U483" s="138"/>
      <c r="V483" s="138"/>
      <c r="W483" s="138"/>
      <c r="X483" s="138"/>
      <c r="Y483" s="138"/>
      <c r="Z483" s="138"/>
      <c r="AA483" s="144"/>
      <c r="AB483" s="144"/>
      <c r="AC483" s="144"/>
      <c r="AD483" s="144"/>
      <c r="AE483" s="144"/>
      <c r="AF483" s="144"/>
      <c r="AG483" s="144"/>
      <c r="AH483" s="144"/>
      <c r="AI483" s="144"/>
      <c r="AJ483" s="144"/>
      <c r="AK483" s="144"/>
      <c r="AL483" s="144"/>
      <c r="AM483" s="144"/>
      <c r="AN483" s="144"/>
      <c r="AO483" s="144"/>
      <c r="AP483" s="144"/>
      <c r="AQ483" s="144"/>
      <c r="AR483" s="144"/>
      <c r="AS483" s="144" t="s">
        <v>15574</v>
      </c>
      <c r="AT483" s="135"/>
    </row>
    <row r="484" spans="1:50" ht="24" hidden="1" customHeight="1" x14ac:dyDescent="0.2">
      <c r="B484" s="448"/>
      <c r="C484" s="935" t="s">
        <v>2333</v>
      </c>
      <c r="D484" s="138"/>
      <c r="E484" s="138" t="s">
        <v>15575</v>
      </c>
      <c r="F484" s="138" t="s">
        <v>2333</v>
      </c>
      <c r="G484" s="138">
        <v>6500</v>
      </c>
      <c r="H484" s="138"/>
      <c r="I484" s="138"/>
      <c r="J484" s="138">
        <v>20</v>
      </c>
      <c r="K484" s="138">
        <v>40</v>
      </c>
      <c r="L484" s="138"/>
      <c r="M484" s="138"/>
      <c r="N484" s="138">
        <v>800</v>
      </c>
      <c r="O484" s="138"/>
      <c r="P484" s="138"/>
      <c r="Q484" s="138"/>
      <c r="R484" s="138"/>
      <c r="S484" s="138"/>
      <c r="T484" s="145">
        <v>2007</v>
      </c>
      <c r="U484" s="138"/>
      <c r="V484" s="138"/>
      <c r="W484" s="138"/>
      <c r="X484" s="138"/>
      <c r="Y484" s="138"/>
      <c r="Z484" s="138">
        <v>450</v>
      </c>
      <c r="AA484" s="144"/>
      <c r="AB484" s="144"/>
      <c r="AC484" s="144"/>
      <c r="AD484" s="144"/>
      <c r="AE484" s="144"/>
      <c r="AF484" s="144"/>
      <c r="AG484" s="144"/>
      <c r="AH484" s="144"/>
      <c r="AI484" s="144"/>
      <c r="AJ484" s="144"/>
      <c r="AK484" s="144"/>
      <c r="AL484" s="144"/>
      <c r="AM484" s="144"/>
      <c r="AN484" s="144"/>
      <c r="AO484" s="144"/>
      <c r="AP484" s="144"/>
      <c r="AQ484" s="144"/>
      <c r="AR484" s="144"/>
      <c r="AS484" s="144" t="s">
        <v>15576</v>
      </c>
      <c r="AT484" s="135"/>
    </row>
    <row r="485" spans="1:50" ht="24" hidden="1" customHeight="1" x14ac:dyDescent="0.2">
      <c r="B485" s="448"/>
      <c r="C485" s="935" t="s">
        <v>2333</v>
      </c>
      <c r="D485" s="138"/>
      <c r="E485" s="138" t="s">
        <v>15577</v>
      </c>
      <c r="F485" s="138" t="s">
        <v>2333</v>
      </c>
      <c r="G485" s="138">
        <v>870</v>
      </c>
      <c r="H485" s="138"/>
      <c r="I485" s="138"/>
      <c r="J485" s="138">
        <v>15</v>
      </c>
      <c r="K485" s="138">
        <v>30</v>
      </c>
      <c r="L485" s="138"/>
      <c r="M485" s="138"/>
      <c r="N485" s="138">
        <v>450</v>
      </c>
      <c r="O485" s="138"/>
      <c r="P485" s="138"/>
      <c r="Q485" s="138"/>
      <c r="R485" s="138"/>
      <c r="S485" s="138"/>
      <c r="T485" s="145">
        <v>2011</v>
      </c>
      <c r="U485" s="138"/>
      <c r="V485" s="138"/>
      <c r="W485" s="138"/>
      <c r="X485" s="138"/>
      <c r="Y485" s="138"/>
      <c r="Z485" s="138">
        <v>100</v>
      </c>
      <c r="AA485" s="144"/>
      <c r="AB485" s="144"/>
      <c r="AC485" s="144"/>
      <c r="AD485" s="144"/>
      <c r="AE485" s="144"/>
      <c r="AF485" s="144"/>
      <c r="AG485" s="144"/>
      <c r="AH485" s="144"/>
      <c r="AI485" s="144"/>
      <c r="AJ485" s="144"/>
      <c r="AK485" s="144"/>
      <c r="AL485" s="144"/>
      <c r="AM485" s="144"/>
      <c r="AN485" s="144"/>
      <c r="AO485" s="144"/>
      <c r="AP485" s="144"/>
      <c r="AQ485" s="144"/>
      <c r="AR485" s="144"/>
      <c r="AS485" s="144" t="s">
        <v>15578</v>
      </c>
      <c r="AT485" s="135"/>
    </row>
    <row r="486" spans="1:50" ht="24" hidden="1" customHeight="1" x14ac:dyDescent="0.2">
      <c r="B486" s="448"/>
      <c r="C486" s="935" t="s">
        <v>2333</v>
      </c>
      <c r="D486" s="138"/>
      <c r="E486" s="138" t="s">
        <v>15579</v>
      </c>
      <c r="F486" s="138" t="s">
        <v>2333</v>
      </c>
      <c r="G486" s="138">
        <v>1800</v>
      </c>
      <c r="H486" s="138"/>
      <c r="I486" s="138"/>
      <c r="J486" s="138">
        <v>15</v>
      </c>
      <c r="K486" s="138">
        <v>30</v>
      </c>
      <c r="L486" s="138"/>
      <c r="M486" s="138"/>
      <c r="N486" s="138">
        <v>450</v>
      </c>
      <c r="O486" s="138"/>
      <c r="P486" s="138"/>
      <c r="Q486" s="138"/>
      <c r="R486" s="138"/>
      <c r="S486" s="138"/>
      <c r="T486" s="145">
        <v>2012</v>
      </c>
      <c r="U486" s="138"/>
      <c r="V486" s="138"/>
      <c r="W486" s="138"/>
      <c r="X486" s="138"/>
      <c r="Y486" s="138"/>
      <c r="Z486" s="138">
        <v>400</v>
      </c>
      <c r="AA486" s="144"/>
      <c r="AB486" s="144"/>
      <c r="AC486" s="144"/>
      <c r="AD486" s="144"/>
      <c r="AE486" s="144"/>
      <c r="AF486" s="144"/>
      <c r="AG486" s="144"/>
      <c r="AH486" s="144"/>
      <c r="AI486" s="144"/>
      <c r="AJ486" s="144"/>
      <c r="AK486" s="144"/>
      <c r="AL486" s="144"/>
      <c r="AM486" s="144"/>
      <c r="AN486" s="144"/>
      <c r="AO486" s="144"/>
      <c r="AP486" s="144"/>
      <c r="AQ486" s="144"/>
      <c r="AR486" s="144"/>
      <c r="AS486" s="144" t="s">
        <v>15580</v>
      </c>
      <c r="AT486" s="135"/>
    </row>
    <row r="487" spans="1:50" ht="24" hidden="1" customHeight="1" x14ac:dyDescent="0.2">
      <c r="B487" s="448"/>
      <c r="C487" s="935" t="s">
        <v>2333</v>
      </c>
      <c r="D487" s="138"/>
      <c r="E487" s="138" t="s">
        <v>15581</v>
      </c>
      <c r="F487" s="138" t="s">
        <v>2333</v>
      </c>
      <c r="G487" s="138">
        <v>300</v>
      </c>
      <c r="H487" s="138"/>
      <c r="I487" s="138"/>
      <c r="J487" s="138">
        <v>6</v>
      </c>
      <c r="K487" s="138">
        <v>22</v>
      </c>
      <c r="L487" s="138"/>
      <c r="M487" s="138"/>
      <c r="N487" s="138">
        <v>132</v>
      </c>
      <c r="O487" s="138"/>
      <c r="P487" s="138"/>
      <c r="Q487" s="138"/>
      <c r="R487" s="138"/>
      <c r="S487" s="138"/>
      <c r="T487" s="145">
        <v>2009</v>
      </c>
      <c r="U487" s="138"/>
      <c r="V487" s="138"/>
      <c r="W487" s="138"/>
      <c r="X487" s="138"/>
      <c r="Y487" s="138"/>
      <c r="Z487" s="138">
        <v>40</v>
      </c>
      <c r="AA487" s="144"/>
      <c r="AB487" s="144"/>
      <c r="AC487" s="144"/>
      <c r="AD487" s="144"/>
      <c r="AE487" s="144"/>
      <c r="AF487" s="144"/>
      <c r="AG487" s="144"/>
      <c r="AH487" s="144"/>
      <c r="AI487" s="144"/>
      <c r="AJ487" s="144"/>
      <c r="AK487" s="144"/>
      <c r="AL487" s="144"/>
      <c r="AM487" s="144"/>
      <c r="AN487" s="144"/>
      <c r="AO487" s="144"/>
      <c r="AP487" s="144"/>
      <c r="AQ487" s="144"/>
      <c r="AR487" s="144"/>
      <c r="AS487" s="144" t="s">
        <v>15582</v>
      </c>
      <c r="AT487" s="135"/>
    </row>
    <row r="488" spans="1:50" ht="24" hidden="1" customHeight="1" x14ac:dyDescent="0.2">
      <c r="B488" s="448"/>
      <c r="C488" s="935" t="s">
        <v>2333</v>
      </c>
      <c r="D488" s="138"/>
      <c r="E488" s="138" t="s">
        <v>15583</v>
      </c>
      <c r="F488" s="138" t="s">
        <v>2333</v>
      </c>
      <c r="G488" s="138">
        <v>750</v>
      </c>
      <c r="H488" s="138"/>
      <c r="I488" s="138"/>
      <c r="J488" s="138">
        <v>15</v>
      </c>
      <c r="K488" s="138">
        <v>30</v>
      </c>
      <c r="L488" s="138"/>
      <c r="M488" s="138"/>
      <c r="N488" s="138">
        <v>450</v>
      </c>
      <c r="O488" s="138"/>
      <c r="P488" s="138"/>
      <c r="Q488" s="138"/>
      <c r="R488" s="138"/>
      <c r="S488" s="138"/>
      <c r="T488" s="145">
        <v>2015</v>
      </c>
      <c r="U488" s="138"/>
      <c r="V488" s="138"/>
      <c r="W488" s="138"/>
      <c r="X488" s="138"/>
      <c r="Y488" s="138"/>
      <c r="Z488" s="138">
        <v>100</v>
      </c>
      <c r="AA488" s="144"/>
      <c r="AB488" s="144"/>
      <c r="AC488" s="144"/>
      <c r="AD488" s="144"/>
      <c r="AE488" s="144"/>
      <c r="AF488" s="144"/>
      <c r="AG488" s="144"/>
      <c r="AH488" s="144"/>
      <c r="AI488" s="144"/>
      <c r="AJ488" s="144"/>
      <c r="AK488" s="144"/>
      <c r="AL488" s="144"/>
      <c r="AM488" s="144"/>
      <c r="AN488" s="144"/>
      <c r="AO488" s="144"/>
      <c r="AP488" s="144"/>
      <c r="AQ488" s="144"/>
      <c r="AR488" s="144"/>
      <c r="AS488" s="144" t="s">
        <v>15578</v>
      </c>
      <c r="AT488" s="135"/>
    </row>
    <row r="489" spans="1:50" ht="24" hidden="1" customHeight="1" x14ac:dyDescent="0.2">
      <c r="B489" s="448"/>
      <c r="C489" s="935" t="s">
        <v>2333</v>
      </c>
      <c r="D489" s="138"/>
      <c r="E489" s="138" t="s">
        <v>15584</v>
      </c>
      <c r="F489" s="138" t="s">
        <v>2333</v>
      </c>
      <c r="G489" s="138">
        <v>1000</v>
      </c>
      <c r="H489" s="138"/>
      <c r="I489" s="138"/>
      <c r="J489" s="138">
        <v>6</v>
      </c>
      <c r="K489" s="138">
        <v>16</v>
      </c>
      <c r="L489" s="138"/>
      <c r="M489" s="138"/>
      <c r="N489" s="138">
        <v>96</v>
      </c>
      <c r="O489" s="138"/>
      <c r="P489" s="138"/>
      <c r="Q489" s="138"/>
      <c r="R489" s="138"/>
      <c r="S489" s="138"/>
      <c r="T489" s="145">
        <v>2020</v>
      </c>
      <c r="U489" s="138"/>
      <c r="V489" s="138"/>
      <c r="W489" s="138"/>
      <c r="X489" s="138"/>
      <c r="Y489" s="138"/>
      <c r="Z489" s="138">
        <v>100</v>
      </c>
      <c r="AA489" s="144"/>
      <c r="AB489" s="144"/>
      <c r="AC489" s="144"/>
      <c r="AD489" s="144"/>
      <c r="AE489" s="144"/>
      <c r="AF489" s="144"/>
      <c r="AG489" s="144"/>
      <c r="AH489" s="144"/>
      <c r="AI489" s="144"/>
      <c r="AJ489" s="144"/>
      <c r="AK489" s="144"/>
      <c r="AL489" s="144"/>
      <c r="AM489" s="144"/>
      <c r="AN489" s="144"/>
      <c r="AO489" s="144"/>
      <c r="AP489" s="144"/>
      <c r="AQ489" s="144"/>
      <c r="AR489" s="144"/>
      <c r="AS489" s="144" t="s">
        <v>15585</v>
      </c>
      <c r="AT489" s="135"/>
    </row>
    <row r="490" spans="1:50" ht="24" hidden="1" customHeight="1" x14ac:dyDescent="0.2">
      <c r="B490" s="448"/>
      <c r="C490" s="935" t="s">
        <v>2333</v>
      </c>
      <c r="D490" s="138"/>
      <c r="E490" s="138" t="s">
        <v>15586</v>
      </c>
      <c r="F490" s="138" t="s">
        <v>2333</v>
      </c>
      <c r="G490" s="138">
        <v>350</v>
      </c>
      <c r="H490" s="138"/>
      <c r="I490" s="138"/>
      <c r="J490" s="138">
        <v>15</v>
      </c>
      <c r="K490" s="138">
        <v>20</v>
      </c>
      <c r="L490" s="138"/>
      <c r="M490" s="138"/>
      <c r="N490" s="138">
        <v>300</v>
      </c>
      <c r="O490" s="138"/>
      <c r="P490" s="138"/>
      <c r="Q490" s="138"/>
      <c r="R490" s="138"/>
      <c r="S490" s="138"/>
      <c r="T490" s="145">
        <v>2009</v>
      </c>
      <c r="U490" s="138"/>
      <c r="V490" s="138"/>
      <c r="W490" s="138"/>
      <c r="X490" s="138"/>
      <c r="Y490" s="138"/>
      <c r="Z490" s="138">
        <v>70</v>
      </c>
      <c r="AA490" s="144"/>
      <c r="AB490" s="144"/>
      <c r="AC490" s="144"/>
      <c r="AD490" s="144"/>
      <c r="AE490" s="144"/>
      <c r="AF490" s="144"/>
      <c r="AG490" s="144"/>
      <c r="AH490" s="144"/>
      <c r="AI490" s="144"/>
      <c r="AJ490" s="144"/>
      <c r="AK490" s="144"/>
      <c r="AL490" s="144"/>
      <c r="AM490" s="144"/>
      <c r="AN490" s="144"/>
      <c r="AO490" s="144"/>
      <c r="AP490" s="144"/>
      <c r="AQ490" s="144"/>
      <c r="AR490" s="144"/>
      <c r="AS490" s="144" t="s">
        <v>15587</v>
      </c>
      <c r="AT490" s="135"/>
    </row>
    <row r="491" spans="1:50" ht="24" hidden="1" customHeight="1" x14ac:dyDescent="0.2">
      <c r="B491" s="448"/>
      <c r="C491" s="935" t="s">
        <v>2333</v>
      </c>
      <c r="D491" s="138"/>
      <c r="E491" s="138" t="s">
        <v>15588</v>
      </c>
      <c r="F491" s="138" t="s">
        <v>2333</v>
      </c>
      <c r="G491" s="138">
        <v>640</v>
      </c>
      <c r="H491" s="138"/>
      <c r="I491" s="138"/>
      <c r="J491" s="138">
        <v>15</v>
      </c>
      <c r="K491" s="138">
        <v>40</v>
      </c>
      <c r="L491" s="138"/>
      <c r="M491" s="138"/>
      <c r="N491" s="138">
        <v>600</v>
      </c>
      <c r="O491" s="138"/>
      <c r="P491" s="138"/>
      <c r="Q491" s="138"/>
      <c r="R491" s="138"/>
      <c r="S491" s="138"/>
      <c r="T491" s="145">
        <v>2010</v>
      </c>
      <c r="U491" s="138"/>
      <c r="V491" s="138"/>
      <c r="W491" s="138"/>
      <c r="X491" s="138"/>
      <c r="Y491" s="138"/>
      <c r="Z491" s="138">
        <v>100</v>
      </c>
      <c r="AA491" s="144"/>
      <c r="AB491" s="144"/>
      <c r="AC491" s="144"/>
      <c r="AD491" s="144"/>
      <c r="AE491" s="144"/>
      <c r="AF491" s="144"/>
      <c r="AG491" s="144"/>
      <c r="AH491" s="144"/>
      <c r="AI491" s="144"/>
      <c r="AJ491" s="144"/>
      <c r="AK491" s="144"/>
      <c r="AL491" s="144"/>
      <c r="AM491" s="144"/>
      <c r="AN491" s="144"/>
      <c r="AO491" s="144"/>
      <c r="AP491" s="144"/>
      <c r="AQ491" s="144"/>
      <c r="AR491" s="144"/>
      <c r="AS491" s="144" t="s">
        <v>15589</v>
      </c>
      <c r="AT491" s="135"/>
    </row>
    <row r="492" spans="1:50" ht="24" hidden="1" customHeight="1" x14ac:dyDescent="0.2">
      <c r="B492" s="448"/>
      <c r="C492" s="935" t="s">
        <v>2333</v>
      </c>
      <c r="D492" s="138"/>
      <c r="E492" s="138" t="s">
        <v>15590</v>
      </c>
      <c r="F492" s="138" t="s">
        <v>2333</v>
      </c>
      <c r="G492" s="138">
        <v>940</v>
      </c>
      <c r="H492" s="138"/>
      <c r="I492" s="138"/>
      <c r="J492" s="138">
        <v>20</v>
      </c>
      <c r="K492" s="138">
        <v>40</v>
      </c>
      <c r="L492" s="138"/>
      <c r="M492" s="138"/>
      <c r="N492" s="138">
        <v>800</v>
      </c>
      <c r="O492" s="138"/>
      <c r="P492" s="138"/>
      <c r="Q492" s="138"/>
      <c r="R492" s="138"/>
      <c r="S492" s="138"/>
      <c r="T492" s="145">
        <v>2008</v>
      </c>
      <c r="U492" s="138"/>
      <c r="V492" s="138"/>
      <c r="W492" s="138"/>
      <c r="X492" s="138"/>
      <c r="Y492" s="138"/>
      <c r="Z492" s="138">
        <v>246</v>
      </c>
      <c r="AA492" s="144"/>
      <c r="AB492" s="144"/>
      <c r="AC492" s="144"/>
      <c r="AD492" s="144"/>
      <c r="AE492" s="144"/>
      <c r="AF492" s="144"/>
      <c r="AG492" s="144"/>
      <c r="AH492" s="144"/>
      <c r="AI492" s="144"/>
      <c r="AJ492" s="144"/>
      <c r="AK492" s="144"/>
      <c r="AL492" s="144"/>
      <c r="AM492" s="144"/>
      <c r="AN492" s="144"/>
      <c r="AO492" s="144"/>
      <c r="AP492" s="144"/>
      <c r="AQ492" s="144"/>
      <c r="AR492" s="144"/>
      <c r="AS492" s="144" t="s">
        <v>15589</v>
      </c>
      <c r="AT492" s="135"/>
    </row>
    <row r="493" spans="1:50" ht="24" hidden="1" customHeight="1" x14ac:dyDescent="0.2">
      <c r="B493" s="448"/>
      <c r="C493" s="935" t="s">
        <v>2333</v>
      </c>
      <c r="D493" s="138"/>
      <c r="E493" s="138" t="s">
        <v>15591</v>
      </c>
      <c r="F493" s="138" t="s">
        <v>2333</v>
      </c>
      <c r="G493" s="138">
        <v>1150</v>
      </c>
      <c r="H493" s="138"/>
      <c r="I493" s="138"/>
      <c r="J493" s="138">
        <v>20</v>
      </c>
      <c r="K493" s="138">
        <v>40</v>
      </c>
      <c r="L493" s="138"/>
      <c r="M493" s="138"/>
      <c r="N493" s="138">
        <v>800</v>
      </c>
      <c r="O493" s="138"/>
      <c r="P493" s="138"/>
      <c r="Q493" s="138"/>
      <c r="R493" s="138"/>
      <c r="S493" s="138"/>
      <c r="T493" s="145">
        <v>2011</v>
      </c>
      <c r="U493" s="138"/>
      <c r="V493" s="138"/>
      <c r="W493" s="138"/>
      <c r="X493" s="138"/>
      <c r="Y493" s="138"/>
      <c r="Z493" s="138">
        <v>177</v>
      </c>
      <c r="AA493" s="144"/>
      <c r="AB493" s="144"/>
      <c r="AC493" s="144"/>
      <c r="AD493" s="144"/>
      <c r="AE493" s="144"/>
      <c r="AF493" s="144"/>
      <c r="AG493" s="144"/>
      <c r="AH493" s="144"/>
      <c r="AI493" s="144"/>
      <c r="AJ493" s="144"/>
      <c r="AK493" s="144"/>
      <c r="AL493" s="144"/>
      <c r="AM493" s="144"/>
      <c r="AN493" s="144"/>
      <c r="AO493" s="144"/>
      <c r="AP493" s="144"/>
      <c r="AQ493" s="144"/>
      <c r="AR493" s="144"/>
      <c r="AS493" s="144" t="s">
        <v>15578</v>
      </c>
      <c r="AT493" s="135"/>
    </row>
    <row r="494" spans="1:50" ht="24" hidden="1" customHeight="1" x14ac:dyDescent="0.2">
      <c r="B494" s="448"/>
      <c r="C494" s="935" t="s">
        <v>2333</v>
      </c>
      <c r="D494" s="138"/>
      <c r="E494" s="138" t="s">
        <v>15592</v>
      </c>
      <c r="F494" s="138" t="s">
        <v>2333</v>
      </c>
      <c r="G494" s="138">
        <v>1000</v>
      </c>
      <c r="H494" s="138"/>
      <c r="I494" s="138"/>
      <c r="J494" s="138">
        <v>10</v>
      </c>
      <c r="K494" s="138">
        <v>20</v>
      </c>
      <c r="L494" s="138"/>
      <c r="M494" s="138"/>
      <c r="N494" s="138">
        <v>200</v>
      </c>
      <c r="O494" s="138"/>
      <c r="P494" s="138"/>
      <c r="Q494" s="138"/>
      <c r="R494" s="138"/>
      <c r="S494" s="138"/>
      <c r="T494" s="145">
        <v>2012</v>
      </c>
      <c r="U494" s="138"/>
      <c r="V494" s="138"/>
      <c r="W494" s="138"/>
      <c r="X494" s="138"/>
      <c r="Y494" s="138"/>
      <c r="Z494" s="138">
        <v>180</v>
      </c>
      <c r="AA494" s="144"/>
      <c r="AB494" s="144"/>
      <c r="AC494" s="144"/>
      <c r="AD494" s="144"/>
      <c r="AE494" s="144"/>
      <c r="AF494" s="144"/>
      <c r="AG494" s="144"/>
      <c r="AH494" s="144"/>
      <c r="AI494" s="144"/>
      <c r="AJ494" s="144"/>
      <c r="AK494" s="144"/>
      <c r="AL494" s="144"/>
      <c r="AM494" s="144"/>
      <c r="AN494" s="144"/>
      <c r="AO494" s="144"/>
      <c r="AP494" s="144"/>
      <c r="AQ494" s="144"/>
      <c r="AR494" s="144"/>
      <c r="AS494" s="144" t="s">
        <v>15593</v>
      </c>
      <c r="AT494" s="135"/>
    </row>
    <row r="495" spans="1:50" ht="24" hidden="1" customHeight="1" x14ac:dyDescent="0.2">
      <c r="B495" s="448"/>
      <c r="C495" s="935" t="s">
        <v>2333</v>
      </c>
      <c r="D495" s="138"/>
      <c r="E495" s="138" t="s">
        <v>15594</v>
      </c>
      <c r="F495" s="138" t="s">
        <v>2333</v>
      </c>
      <c r="G495" s="138">
        <v>200</v>
      </c>
      <c r="H495" s="138"/>
      <c r="I495" s="138"/>
      <c r="J495" s="138">
        <v>8</v>
      </c>
      <c r="K495" s="138">
        <v>20</v>
      </c>
      <c r="L495" s="138"/>
      <c r="M495" s="138"/>
      <c r="N495" s="138">
        <v>160</v>
      </c>
      <c r="O495" s="138"/>
      <c r="P495" s="138"/>
      <c r="Q495" s="138"/>
      <c r="R495" s="138"/>
      <c r="S495" s="138"/>
      <c r="T495" s="145">
        <v>2018</v>
      </c>
      <c r="U495" s="138"/>
      <c r="V495" s="138"/>
      <c r="W495" s="138"/>
      <c r="X495" s="138"/>
      <c r="Y495" s="138"/>
      <c r="Z495" s="138">
        <v>75</v>
      </c>
      <c r="AA495" s="144"/>
      <c r="AB495" s="144"/>
      <c r="AC495" s="144"/>
      <c r="AD495" s="144"/>
      <c r="AE495" s="144"/>
      <c r="AF495" s="144"/>
      <c r="AG495" s="144"/>
      <c r="AH495" s="144"/>
      <c r="AI495" s="144"/>
      <c r="AJ495" s="144"/>
      <c r="AK495" s="144"/>
      <c r="AL495" s="144"/>
      <c r="AM495" s="144"/>
      <c r="AN495" s="144"/>
      <c r="AO495" s="144"/>
      <c r="AP495" s="144"/>
      <c r="AQ495" s="144"/>
      <c r="AR495" s="144"/>
      <c r="AS495" s="144" t="s">
        <v>15582</v>
      </c>
      <c r="AT495" s="135"/>
    </row>
    <row r="496" spans="1:50" s="1398" customFormat="1" ht="24" hidden="1" customHeight="1" x14ac:dyDescent="0.2">
      <c r="A496" s="133"/>
      <c r="B496" s="448"/>
      <c r="C496" s="935" t="s">
        <v>2333</v>
      </c>
      <c r="D496" s="138"/>
      <c r="E496" s="138" t="s">
        <v>15595</v>
      </c>
      <c r="F496" s="138" t="s">
        <v>2333</v>
      </c>
      <c r="G496" s="138">
        <v>6296</v>
      </c>
      <c r="H496" s="138">
        <v>542.39</v>
      </c>
      <c r="I496" s="138">
        <v>542.39</v>
      </c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45">
        <v>2012</v>
      </c>
      <c r="U496" s="138"/>
      <c r="V496" s="138"/>
      <c r="W496" s="138"/>
      <c r="X496" s="138"/>
      <c r="Y496" s="138"/>
      <c r="Z496" s="138">
        <v>200</v>
      </c>
      <c r="AA496" s="144"/>
      <c r="AB496" s="144"/>
      <c r="AC496" s="144"/>
      <c r="AD496" s="144"/>
      <c r="AE496" s="144"/>
      <c r="AF496" s="144"/>
      <c r="AG496" s="144"/>
      <c r="AH496" s="144"/>
      <c r="AI496" s="144"/>
      <c r="AJ496" s="144"/>
      <c r="AK496" s="144"/>
      <c r="AL496" s="144"/>
      <c r="AM496" s="144"/>
      <c r="AN496" s="144"/>
      <c r="AO496" s="144"/>
      <c r="AP496" s="144"/>
      <c r="AQ496" s="144"/>
      <c r="AR496" s="144"/>
      <c r="AS496" s="144" t="s">
        <v>15596</v>
      </c>
      <c r="AT496" s="135"/>
      <c r="AU496" s="133"/>
      <c r="AV496" s="133"/>
      <c r="AW496" s="133"/>
      <c r="AX496" s="133"/>
    </row>
    <row r="497" spans="1:50" s="1398" customFormat="1" ht="24" hidden="1" customHeight="1" x14ac:dyDescent="0.2">
      <c r="A497" s="133"/>
      <c r="B497" s="448"/>
      <c r="C497" s="935" t="s">
        <v>2333</v>
      </c>
      <c r="D497" s="138"/>
      <c r="E497" s="138" t="s">
        <v>19878</v>
      </c>
      <c r="F497" s="138" t="s">
        <v>2333</v>
      </c>
      <c r="G497" s="138">
        <v>6552</v>
      </c>
      <c r="H497" s="138"/>
      <c r="I497" s="138"/>
      <c r="J497" s="138"/>
      <c r="K497" s="138"/>
      <c r="L497" s="138"/>
      <c r="M497" s="138"/>
      <c r="N497" s="138">
        <v>6552</v>
      </c>
      <c r="O497" s="138"/>
      <c r="P497" s="138"/>
      <c r="Q497" s="138"/>
      <c r="R497" s="138"/>
      <c r="S497" s="138"/>
      <c r="T497" s="145">
        <v>2013</v>
      </c>
      <c r="U497" s="138"/>
      <c r="V497" s="138"/>
      <c r="W497" s="138"/>
      <c r="X497" s="138"/>
      <c r="Y497" s="138"/>
      <c r="Z497" s="138"/>
      <c r="AA497" s="144"/>
      <c r="AB497" s="144"/>
      <c r="AC497" s="144"/>
      <c r="AD497" s="144"/>
      <c r="AE497" s="144"/>
      <c r="AF497" s="144"/>
      <c r="AG497" s="144"/>
      <c r="AH497" s="144"/>
      <c r="AI497" s="144"/>
      <c r="AJ497" s="144"/>
      <c r="AK497" s="144"/>
      <c r="AL497" s="144"/>
      <c r="AM497" s="144"/>
      <c r="AN497" s="144"/>
      <c r="AO497" s="144"/>
      <c r="AP497" s="144"/>
      <c r="AQ497" s="144"/>
      <c r="AR497" s="144"/>
      <c r="AS497" s="144" t="s">
        <v>15597</v>
      </c>
      <c r="AT497" s="135"/>
      <c r="AU497" s="133"/>
      <c r="AV497" s="133"/>
      <c r="AW497" s="133"/>
      <c r="AX497" s="133"/>
    </row>
    <row r="498" spans="1:50" s="1398" customFormat="1" ht="24" hidden="1" customHeight="1" x14ac:dyDescent="0.2">
      <c r="A498" s="133"/>
      <c r="B498" s="448"/>
      <c r="C498" s="935" t="s">
        <v>2333</v>
      </c>
      <c r="D498" s="138"/>
      <c r="E498" s="138" t="s">
        <v>19879</v>
      </c>
      <c r="F498" s="138" t="s">
        <v>2333</v>
      </c>
      <c r="G498" s="138">
        <v>8850</v>
      </c>
      <c r="H498" s="138"/>
      <c r="I498" s="138"/>
      <c r="J498" s="138"/>
      <c r="K498" s="138"/>
      <c r="L498" s="138"/>
      <c r="M498" s="138"/>
      <c r="N498" s="138">
        <v>8850</v>
      </c>
      <c r="O498" s="138"/>
      <c r="P498" s="138"/>
      <c r="Q498" s="138"/>
      <c r="R498" s="138"/>
      <c r="S498" s="138"/>
      <c r="T498" s="145">
        <v>2020</v>
      </c>
      <c r="U498" s="138"/>
      <c r="V498" s="138"/>
      <c r="W498" s="138"/>
      <c r="X498" s="138"/>
      <c r="Y498" s="138"/>
      <c r="Z498" s="138"/>
      <c r="AA498" s="144"/>
      <c r="AB498" s="144"/>
      <c r="AC498" s="144"/>
      <c r="AD498" s="144"/>
      <c r="AE498" s="144"/>
      <c r="AF498" s="144"/>
      <c r="AG498" s="144"/>
      <c r="AH498" s="144"/>
      <c r="AI498" s="144"/>
      <c r="AJ498" s="144"/>
      <c r="AK498" s="144"/>
      <c r="AL498" s="144"/>
      <c r="AM498" s="144"/>
      <c r="AN498" s="144"/>
      <c r="AO498" s="144"/>
      <c r="AP498" s="144"/>
      <c r="AQ498" s="144"/>
      <c r="AR498" s="144"/>
      <c r="AS498" s="144" t="s">
        <v>8553</v>
      </c>
      <c r="AT498" s="135"/>
      <c r="AU498" s="133"/>
      <c r="AV498" s="133"/>
      <c r="AW498" s="133"/>
      <c r="AX498" s="133"/>
    </row>
    <row r="499" spans="1:50" ht="24" hidden="1" customHeight="1" x14ac:dyDescent="0.2">
      <c r="B499" s="448"/>
      <c r="C499" s="935" t="s">
        <v>2333</v>
      </c>
      <c r="D499" s="138"/>
      <c r="E499" s="138" t="s">
        <v>19880</v>
      </c>
      <c r="F499" s="138" t="s">
        <v>2333</v>
      </c>
      <c r="G499" s="138">
        <v>6055</v>
      </c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45">
        <v>2022</v>
      </c>
      <c r="U499" s="138"/>
      <c r="V499" s="138"/>
      <c r="W499" s="138"/>
      <c r="X499" s="138"/>
      <c r="Y499" s="138"/>
      <c r="Z499" s="138"/>
      <c r="AA499" s="144"/>
      <c r="AB499" s="144"/>
      <c r="AC499" s="144"/>
      <c r="AD499" s="144"/>
      <c r="AE499" s="144"/>
      <c r="AF499" s="144"/>
      <c r="AG499" s="144"/>
      <c r="AH499" s="144"/>
      <c r="AI499" s="144"/>
      <c r="AJ499" s="144"/>
      <c r="AK499" s="144"/>
      <c r="AL499" s="144"/>
      <c r="AM499" s="144"/>
      <c r="AN499" s="144"/>
      <c r="AO499" s="144"/>
      <c r="AP499" s="144"/>
      <c r="AQ499" s="144"/>
      <c r="AR499" s="144"/>
      <c r="AS499" s="138" t="s">
        <v>17031</v>
      </c>
      <c r="AT499" s="135" t="s">
        <v>16632</v>
      </c>
    </row>
    <row r="500" spans="1:50" ht="24" hidden="1" customHeight="1" x14ac:dyDescent="0.2">
      <c r="B500" s="448"/>
      <c r="C500" s="935" t="s">
        <v>2333</v>
      </c>
      <c r="D500" s="138"/>
      <c r="E500" s="138" t="s">
        <v>17049</v>
      </c>
      <c r="F500" s="138" t="s">
        <v>2333</v>
      </c>
      <c r="G500" s="138">
        <v>17600</v>
      </c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45">
        <v>2022</v>
      </c>
      <c r="U500" s="138"/>
      <c r="V500" s="138"/>
      <c r="W500" s="138"/>
      <c r="X500" s="138"/>
      <c r="Y500" s="138"/>
      <c r="Z500" s="138"/>
      <c r="AA500" s="144"/>
      <c r="AB500" s="144"/>
      <c r="AC500" s="144"/>
      <c r="AD500" s="144"/>
      <c r="AE500" s="144"/>
      <c r="AF500" s="144"/>
      <c r="AG500" s="144"/>
      <c r="AH500" s="144"/>
      <c r="AI500" s="144"/>
      <c r="AJ500" s="144"/>
      <c r="AK500" s="144"/>
      <c r="AL500" s="144"/>
      <c r="AM500" s="144"/>
      <c r="AN500" s="144"/>
      <c r="AO500" s="144"/>
      <c r="AP500" s="144"/>
      <c r="AQ500" s="144"/>
      <c r="AR500" s="144"/>
      <c r="AS500" s="138" t="s">
        <v>17050</v>
      </c>
      <c r="AT500" s="135" t="s">
        <v>16632</v>
      </c>
    </row>
    <row r="501" spans="1:50" ht="24" hidden="1" customHeight="1" x14ac:dyDescent="0.2">
      <c r="A501" s="1398"/>
      <c r="B501" s="1168"/>
      <c r="C501" s="935" t="s">
        <v>2333</v>
      </c>
      <c r="D501" s="138"/>
      <c r="E501" s="138" t="s">
        <v>18020</v>
      </c>
      <c r="F501" s="138" t="s">
        <v>2333</v>
      </c>
      <c r="G501" s="138"/>
      <c r="H501" s="138"/>
      <c r="I501" s="138">
        <v>300</v>
      </c>
      <c r="J501" s="138"/>
      <c r="K501" s="248"/>
      <c r="L501" s="144"/>
      <c r="M501" s="248"/>
      <c r="N501" s="248"/>
      <c r="O501" s="248"/>
      <c r="P501" s="248"/>
      <c r="Q501" s="248"/>
      <c r="R501" s="248"/>
      <c r="S501" s="248"/>
      <c r="T501" s="145">
        <v>2009</v>
      </c>
      <c r="U501" s="248"/>
      <c r="V501" s="248"/>
      <c r="W501" s="248"/>
      <c r="X501" s="248"/>
      <c r="Y501" s="248"/>
      <c r="Z501" s="248"/>
      <c r="AA501" s="248"/>
      <c r="AB501" s="248"/>
      <c r="AC501" s="248"/>
      <c r="AD501" s="248"/>
      <c r="AE501" s="248"/>
      <c r="AF501" s="248"/>
      <c r="AG501" s="248"/>
      <c r="AH501" s="248"/>
      <c r="AI501" s="248"/>
      <c r="AJ501" s="248"/>
      <c r="AK501" s="248"/>
      <c r="AL501" s="248"/>
      <c r="AM501" s="248"/>
      <c r="AN501" s="248"/>
      <c r="AO501" s="248"/>
      <c r="AP501" s="248"/>
      <c r="AQ501" s="248"/>
      <c r="AR501" s="248"/>
      <c r="AS501" s="248"/>
      <c r="AT501" s="1398"/>
      <c r="AU501" s="1398"/>
      <c r="AV501" s="1398"/>
      <c r="AW501" s="1398"/>
      <c r="AX501" s="1398"/>
    </row>
    <row r="502" spans="1:50" ht="24" hidden="1" customHeight="1" x14ac:dyDescent="0.2">
      <c r="A502" s="1398"/>
      <c r="B502" s="1168"/>
      <c r="C502" s="935" t="s">
        <v>2333</v>
      </c>
      <c r="D502" s="138"/>
      <c r="E502" s="138" t="s">
        <v>18021</v>
      </c>
      <c r="F502" s="138" t="s">
        <v>2333</v>
      </c>
      <c r="G502" s="138">
        <v>1400</v>
      </c>
      <c r="H502" s="138">
        <v>0</v>
      </c>
      <c r="I502" s="138">
        <v>0</v>
      </c>
      <c r="J502" s="138"/>
      <c r="K502" s="248"/>
      <c r="L502" s="144"/>
      <c r="M502" s="248"/>
      <c r="N502" s="248"/>
      <c r="O502" s="248"/>
      <c r="P502" s="248"/>
      <c r="Q502" s="248"/>
      <c r="R502" s="248"/>
      <c r="S502" s="248"/>
      <c r="T502" s="145">
        <v>2009</v>
      </c>
      <c r="U502" s="248"/>
      <c r="V502" s="248"/>
      <c r="W502" s="248"/>
      <c r="X502" s="248"/>
      <c r="Y502" s="248"/>
      <c r="Z502" s="248"/>
      <c r="AA502" s="248"/>
      <c r="AB502" s="248"/>
      <c r="AC502" s="248"/>
      <c r="AD502" s="248"/>
      <c r="AE502" s="248"/>
      <c r="AF502" s="248"/>
      <c r="AG502" s="248"/>
      <c r="AH502" s="248"/>
      <c r="AI502" s="248"/>
      <c r="AJ502" s="248"/>
      <c r="AK502" s="248"/>
      <c r="AL502" s="248"/>
      <c r="AM502" s="248"/>
      <c r="AN502" s="248"/>
      <c r="AO502" s="248"/>
      <c r="AP502" s="248"/>
      <c r="AQ502" s="248"/>
      <c r="AR502" s="248"/>
      <c r="AS502" s="248"/>
      <c r="AT502" s="1398"/>
      <c r="AU502" s="1398"/>
      <c r="AV502" s="1398"/>
      <c r="AW502" s="1398"/>
      <c r="AX502" s="1398"/>
    </row>
    <row r="503" spans="1:50" ht="24" hidden="1" customHeight="1" x14ac:dyDescent="0.2">
      <c r="B503" s="448"/>
      <c r="C503" s="935" t="s">
        <v>2333</v>
      </c>
      <c r="D503" s="138"/>
      <c r="E503" s="138" t="s">
        <v>18022</v>
      </c>
      <c r="F503" s="138" t="s">
        <v>2333</v>
      </c>
      <c r="G503" s="138">
        <v>1510</v>
      </c>
      <c r="H503" s="138">
        <v>0</v>
      </c>
      <c r="I503" s="138">
        <v>0</v>
      </c>
      <c r="J503" s="138"/>
      <c r="K503" s="138"/>
      <c r="L503" s="144"/>
      <c r="M503" s="138"/>
      <c r="N503" s="138"/>
      <c r="O503" s="138"/>
      <c r="P503" s="138"/>
      <c r="Q503" s="138"/>
      <c r="R503" s="138"/>
      <c r="S503" s="138"/>
      <c r="T503" s="145">
        <v>2008</v>
      </c>
      <c r="U503" s="138"/>
      <c r="V503" s="138"/>
      <c r="W503" s="138"/>
      <c r="X503" s="138"/>
      <c r="Y503" s="138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248"/>
    </row>
    <row r="504" spans="1:50" s="1398" customFormat="1" ht="24" hidden="1" customHeight="1" x14ac:dyDescent="0.2">
      <c r="B504" s="1362" t="s">
        <v>508</v>
      </c>
      <c r="C504" s="1172" t="s">
        <v>663</v>
      </c>
      <c r="D504" s="248"/>
      <c r="E504" s="545">
        <f>COUNTA(E505:E565)</f>
        <v>61</v>
      </c>
      <c r="F504" s="248"/>
      <c r="G504" s="241">
        <f>SUM(G505:G565)</f>
        <v>147993</v>
      </c>
      <c r="H504" s="241">
        <f>SUM(H505:H565)</f>
        <v>2379</v>
      </c>
      <c r="I504" s="241">
        <f>SUM(I505:I565)</f>
        <v>20940</v>
      </c>
      <c r="J504" s="241"/>
      <c r="K504" s="241"/>
      <c r="L504" s="241"/>
      <c r="M504" s="241"/>
      <c r="N504" s="241"/>
      <c r="O504" s="248"/>
      <c r="P504" s="248"/>
      <c r="Q504" s="248"/>
      <c r="R504" s="248"/>
      <c r="S504" s="248"/>
      <c r="T504" s="145"/>
      <c r="U504" s="248"/>
      <c r="V504" s="248"/>
      <c r="W504" s="248"/>
      <c r="X504" s="248"/>
      <c r="Y504" s="248"/>
      <c r="Z504" s="248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</row>
    <row r="505" spans="1:50" ht="24" hidden="1" customHeight="1" x14ac:dyDescent="0.2">
      <c r="B505" s="448"/>
      <c r="C505" s="935" t="s">
        <v>2955</v>
      </c>
      <c r="D505" s="138"/>
      <c r="E505" s="138" t="s">
        <v>19881</v>
      </c>
      <c r="F505" s="138" t="s">
        <v>13984</v>
      </c>
      <c r="G505" s="138">
        <v>679</v>
      </c>
      <c r="H505" s="138"/>
      <c r="I505" s="138"/>
      <c r="J505" s="138">
        <v>17</v>
      </c>
      <c r="K505" s="138">
        <v>43</v>
      </c>
      <c r="L505" s="138"/>
      <c r="M505" s="138"/>
      <c r="N505" s="138">
        <v>679</v>
      </c>
      <c r="O505" s="138"/>
      <c r="P505" s="138"/>
      <c r="Q505" s="138"/>
      <c r="R505" s="138"/>
      <c r="S505" s="138"/>
      <c r="T505" s="145">
        <v>2014</v>
      </c>
      <c r="U505" s="138"/>
      <c r="V505" s="138"/>
      <c r="W505" s="138"/>
      <c r="X505" s="138"/>
      <c r="Y505" s="138"/>
      <c r="Z505" s="138"/>
      <c r="AA505" s="144"/>
      <c r="AB505" s="144"/>
      <c r="AC505" s="144"/>
      <c r="AD505" s="144"/>
      <c r="AE505" s="144"/>
      <c r="AF505" s="144"/>
      <c r="AG505" s="144"/>
      <c r="AH505" s="144"/>
      <c r="AI505" s="144"/>
      <c r="AJ505" s="144"/>
      <c r="AK505" s="144"/>
      <c r="AL505" s="144"/>
      <c r="AM505" s="144"/>
      <c r="AN505" s="144"/>
      <c r="AO505" s="144"/>
      <c r="AP505" s="144"/>
      <c r="AQ505" s="144"/>
      <c r="AR505" s="144"/>
      <c r="AS505" s="144"/>
    </row>
    <row r="506" spans="1:50" ht="24" hidden="1" customHeight="1" x14ac:dyDescent="0.2">
      <c r="B506" s="448"/>
      <c r="C506" s="935" t="s">
        <v>2955</v>
      </c>
      <c r="D506" s="138"/>
      <c r="E506" s="138" t="s">
        <v>19882</v>
      </c>
      <c r="F506" s="138" t="s">
        <v>13980</v>
      </c>
      <c r="G506" s="138">
        <v>11760</v>
      </c>
      <c r="H506" s="138"/>
      <c r="I506" s="138"/>
      <c r="J506" s="138">
        <v>65</v>
      </c>
      <c r="K506" s="138">
        <v>240</v>
      </c>
      <c r="L506" s="138"/>
      <c r="M506" s="138"/>
      <c r="N506" s="138">
        <v>11760</v>
      </c>
      <c r="O506" s="138"/>
      <c r="P506" s="138"/>
      <c r="Q506" s="138"/>
      <c r="R506" s="138"/>
      <c r="S506" s="138"/>
      <c r="T506" s="145">
        <v>2014</v>
      </c>
      <c r="U506" s="138"/>
      <c r="V506" s="138"/>
      <c r="W506" s="138"/>
      <c r="X506" s="138"/>
      <c r="Y506" s="138"/>
      <c r="Z506" s="138"/>
      <c r="AA506" s="144"/>
      <c r="AB506" s="144"/>
      <c r="AC506" s="144"/>
      <c r="AD506" s="144"/>
      <c r="AE506" s="144"/>
      <c r="AF506" s="144"/>
      <c r="AG506" s="144"/>
      <c r="AH506" s="144"/>
      <c r="AI506" s="144"/>
      <c r="AJ506" s="144"/>
      <c r="AK506" s="144"/>
      <c r="AL506" s="144"/>
      <c r="AM506" s="144"/>
      <c r="AN506" s="144"/>
      <c r="AO506" s="144"/>
      <c r="AP506" s="144"/>
      <c r="AQ506" s="144"/>
      <c r="AR506" s="144"/>
      <c r="AS506" s="144"/>
    </row>
    <row r="507" spans="1:50" ht="24" hidden="1" customHeight="1" x14ac:dyDescent="0.2">
      <c r="B507" s="448"/>
      <c r="C507" s="935" t="s">
        <v>2955</v>
      </c>
      <c r="D507" s="138"/>
      <c r="E507" s="138" t="s">
        <v>19883</v>
      </c>
      <c r="F507" s="138" t="s">
        <v>17052</v>
      </c>
      <c r="G507" s="138">
        <v>3750</v>
      </c>
      <c r="H507" s="138"/>
      <c r="I507" s="138"/>
      <c r="J507" s="138">
        <v>50</v>
      </c>
      <c r="K507" s="138">
        <v>75</v>
      </c>
      <c r="L507" s="138"/>
      <c r="M507" s="138"/>
      <c r="N507" s="138">
        <v>3750</v>
      </c>
      <c r="O507" s="138"/>
      <c r="P507" s="138"/>
      <c r="Q507" s="138"/>
      <c r="R507" s="138"/>
      <c r="S507" s="138"/>
      <c r="T507" s="145">
        <v>2016</v>
      </c>
      <c r="U507" s="138"/>
      <c r="V507" s="138"/>
      <c r="W507" s="138"/>
      <c r="X507" s="138"/>
      <c r="Y507" s="138"/>
      <c r="Z507" s="138"/>
      <c r="AA507" s="144"/>
      <c r="AB507" s="144"/>
      <c r="AC507" s="144"/>
      <c r="AD507" s="144"/>
      <c r="AE507" s="144"/>
      <c r="AF507" s="144"/>
      <c r="AG507" s="144"/>
      <c r="AH507" s="144"/>
      <c r="AI507" s="144"/>
      <c r="AJ507" s="144"/>
      <c r="AK507" s="144"/>
      <c r="AL507" s="144"/>
      <c r="AM507" s="144"/>
      <c r="AN507" s="144"/>
      <c r="AO507" s="144"/>
      <c r="AP507" s="144"/>
      <c r="AQ507" s="144"/>
      <c r="AR507" s="144"/>
      <c r="AS507" s="144" t="s">
        <v>3021</v>
      </c>
    </row>
    <row r="508" spans="1:50" ht="24" hidden="1" customHeight="1" x14ac:dyDescent="0.2">
      <c r="B508" s="448"/>
      <c r="C508" s="935" t="s">
        <v>2955</v>
      </c>
      <c r="D508" s="138"/>
      <c r="E508" s="138" t="s">
        <v>19884</v>
      </c>
      <c r="F508" s="138" t="s">
        <v>13983</v>
      </c>
      <c r="G508" s="138">
        <v>4175</v>
      </c>
      <c r="H508" s="138"/>
      <c r="I508" s="138"/>
      <c r="J508" s="138">
        <v>32</v>
      </c>
      <c r="K508" s="138">
        <v>70</v>
      </c>
      <c r="L508" s="138"/>
      <c r="M508" s="138"/>
      <c r="N508" s="138">
        <v>4175</v>
      </c>
      <c r="O508" s="138"/>
      <c r="P508" s="138"/>
      <c r="Q508" s="138"/>
      <c r="R508" s="138"/>
      <c r="S508" s="138"/>
      <c r="T508" s="145">
        <v>2016</v>
      </c>
      <c r="U508" s="138"/>
      <c r="V508" s="138"/>
      <c r="W508" s="138"/>
      <c r="X508" s="138"/>
      <c r="Y508" s="138"/>
      <c r="Z508" s="138"/>
      <c r="AA508" s="144"/>
      <c r="AB508" s="144"/>
      <c r="AC508" s="144"/>
      <c r="AD508" s="144"/>
      <c r="AE508" s="144"/>
      <c r="AF508" s="144"/>
      <c r="AG508" s="144"/>
      <c r="AH508" s="144"/>
      <c r="AI508" s="144"/>
      <c r="AJ508" s="144"/>
      <c r="AK508" s="144"/>
      <c r="AL508" s="144"/>
      <c r="AM508" s="144"/>
      <c r="AN508" s="144"/>
      <c r="AO508" s="144"/>
      <c r="AP508" s="144"/>
      <c r="AQ508" s="144"/>
      <c r="AR508" s="144"/>
      <c r="AS508" s="144" t="s">
        <v>3022</v>
      </c>
    </row>
    <row r="509" spans="1:50" ht="24" hidden="1" customHeight="1" x14ac:dyDescent="0.2">
      <c r="B509" s="448"/>
      <c r="C509" s="935" t="s">
        <v>2955</v>
      </c>
      <c r="D509" s="138"/>
      <c r="E509" s="138" t="s">
        <v>19885</v>
      </c>
      <c r="F509" s="138" t="s">
        <v>17052</v>
      </c>
      <c r="G509" s="138">
        <v>5395</v>
      </c>
      <c r="H509" s="138"/>
      <c r="I509" s="138"/>
      <c r="J509" s="138">
        <v>40</v>
      </c>
      <c r="K509" s="138">
        <v>185</v>
      </c>
      <c r="L509" s="138"/>
      <c r="M509" s="138"/>
      <c r="N509" s="138">
        <v>5395</v>
      </c>
      <c r="O509" s="138"/>
      <c r="P509" s="138"/>
      <c r="Q509" s="138"/>
      <c r="R509" s="138"/>
      <c r="S509" s="138"/>
      <c r="T509" s="145">
        <v>2016</v>
      </c>
      <c r="U509" s="138"/>
      <c r="V509" s="138"/>
      <c r="W509" s="138"/>
      <c r="X509" s="138"/>
      <c r="Y509" s="138"/>
      <c r="Z509" s="138"/>
      <c r="AA509" s="144"/>
      <c r="AB509" s="144"/>
      <c r="AC509" s="144"/>
      <c r="AD509" s="144"/>
      <c r="AE509" s="144"/>
      <c r="AF509" s="144"/>
      <c r="AG509" s="144"/>
      <c r="AH509" s="144"/>
      <c r="AI509" s="144"/>
      <c r="AJ509" s="144"/>
      <c r="AK509" s="144"/>
      <c r="AL509" s="144"/>
      <c r="AM509" s="144"/>
      <c r="AN509" s="144"/>
      <c r="AO509" s="144"/>
      <c r="AP509" s="144"/>
      <c r="AQ509" s="144"/>
      <c r="AR509" s="144"/>
      <c r="AS509" s="144"/>
    </row>
    <row r="510" spans="1:50" ht="24" hidden="1" customHeight="1" x14ac:dyDescent="0.2">
      <c r="B510" s="448"/>
      <c r="C510" s="935" t="s">
        <v>2955</v>
      </c>
      <c r="D510" s="138"/>
      <c r="E510" s="138" t="s">
        <v>19886</v>
      </c>
      <c r="F510" s="138" t="s">
        <v>17052</v>
      </c>
      <c r="G510" s="138">
        <v>1109</v>
      </c>
      <c r="H510" s="138"/>
      <c r="I510" s="138"/>
      <c r="J510" s="138">
        <v>23</v>
      </c>
      <c r="K510" s="138">
        <v>45</v>
      </c>
      <c r="L510" s="138"/>
      <c r="M510" s="138"/>
      <c r="N510" s="138">
        <v>1109</v>
      </c>
      <c r="O510" s="138"/>
      <c r="P510" s="138"/>
      <c r="Q510" s="138"/>
      <c r="R510" s="138"/>
      <c r="S510" s="138"/>
      <c r="T510" s="145">
        <v>2018</v>
      </c>
      <c r="U510" s="138"/>
      <c r="V510" s="138"/>
      <c r="W510" s="138"/>
      <c r="X510" s="138"/>
      <c r="Y510" s="138"/>
      <c r="Z510" s="138"/>
      <c r="AA510" s="144"/>
      <c r="AB510" s="144"/>
      <c r="AC510" s="144"/>
      <c r="AD510" s="144"/>
      <c r="AE510" s="144"/>
      <c r="AF510" s="144"/>
      <c r="AG510" s="144"/>
      <c r="AH510" s="144"/>
      <c r="AI510" s="144"/>
      <c r="AJ510" s="144"/>
      <c r="AK510" s="144"/>
      <c r="AL510" s="144"/>
      <c r="AM510" s="144"/>
      <c r="AN510" s="144"/>
      <c r="AO510" s="144"/>
      <c r="AP510" s="144"/>
      <c r="AQ510" s="144"/>
      <c r="AR510" s="144"/>
      <c r="AS510" s="144"/>
    </row>
    <row r="511" spans="1:50" ht="24" hidden="1" customHeight="1" x14ac:dyDescent="0.2">
      <c r="B511" s="448"/>
      <c r="C511" s="935" t="s">
        <v>2955</v>
      </c>
      <c r="D511" s="138"/>
      <c r="E511" s="138" t="s">
        <v>19887</v>
      </c>
      <c r="F511" s="138" t="s">
        <v>13985</v>
      </c>
      <c r="G511" s="138">
        <v>4226</v>
      </c>
      <c r="H511" s="138">
        <v>2379</v>
      </c>
      <c r="I511" s="138">
        <v>8376</v>
      </c>
      <c r="J511" s="138">
        <v>8</v>
      </c>
      <c r="K511" s="138">
        <v>9</v>
      </c>
      <c r="L511" s="138"/>
      <c r="M511" s="138"/>
      <c r="N511" s="138">
        <v>50</v>
      </c>
      <c r="O511" s="138"/>
      <c r="P511" s="138"/>
      <c r="Q511" s="138"/>
      <c r="R511" s="138"/>
      <c r="S511" s="138"/>
      <c r="T511" s="145">
        <v>2019</v>
      </c>
      <c r="U511" s="138"/>
      <c r="V511" s="138"/>
      <c r="W511" s="138"/>
      <c r="X511" s="138"/>
      <c r="Y511" s="138"/>
      <c r="Z511" s="138"/>
      <c r="AA511" s="144"/>
      <c r="AB511" s="144"/>
      <c r="AC511" s="144"/>
      <c r="AD511" s="144"/>
      <c r="AE511" s="144"/>
      <c r="AF511" s="144"/>
      <c r="AG511" s="144"/>
      <c r="AH511" s="144"/>
      <c r="AI511" s="144"/>
      <c r="AJ511" s="144"/>
      <c r="AK511" s="144"/>
      <c r="AL511" s="144"/>
      <c r="AM511" s="144"/>
      <c r="AN511" s="144"/>
      <c r="AO511" s="144"/>
      <c r="AP511" s="144"/>
      <c r="AQ511" s="144"/>
      <c r="AR511" s="144"/>
      <c r="AS511" s="144"/>
    </row>
    <row r="512" spans="1:50" ht="24" hidden="1" customHeight="1" x14ac:dyDescent="0.2">
      <c r="B512" s="448"/>
      <c r="C512" s="935" t="s">
        <v>2955</v>
      </c>
      <c r="D512" s="138"/>
      <c r="E512" s="138" t="s">
        <v>19888</v>
      </c>
      <c r="F512" s="138" t="s">
        <v>17052</v>
      </c>
      <c r="G512" s="138">
        <v>14000</v>
      </c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45">
        <v>2017</v>
      </c>
      <c r="U512" s="138"/>
      <c r="V512" s="138"/>
      <c r="W512" s="138"/>
      <c r="X512" s="138"/>
      <c r="Y512" s="138"/>
      <c r="Z512" s="138"/>
      <c r="AA512" s="144"/>
      <c r="AB512" s="144"/>
      <c r="AC512" s="144"/>
      <c r="AD512" s="144"/>
      <c r="AE512" s="144"/>
      <c r="AF512" s="144"/>
      <c r="AG512" s="144"/>
      <c r="AH512" s="144"/>
      <c r="AI512" s="144"/>
      <c r="AJ512" s="144"/>
      <c r="AK512" s="144"/>
      <c r="AL512" s="144"/>
      <c r="AM512" s="144"/>
      <c r="AN512" s="144"/>
      <c r="AO512" s="144"/>
      <c r="AP512" s="144"/>
      <c r="AQ512" s="144"/>
      <c r="AR512" s="144"/>
      <c r="AS512" s="144"/>
    </row>
    <row r="513" spans="2:45" ht="24" hidden="1" customHeight="1" x14ac:dyDescent="0.2">
      <c r="B513" s="448"/>
      <c r="C513" s="935" t="s">
        <v>15668</v>
      </c>
      <c r="D513" s="138"/>
      <c r="E513" s="138" t="s">
        <v>19889</v>
      </c>
      <c r="F513" s="138" t="s">
        <v>15669</v>
      </c>
      <c r="G513" s="138">
        <v>1512</v>
      </c>
      <c r="H513" s="138"/>
      <c r="I513" s="138"/>
      <c r="J513" s="138">
        <v>40</v>
      </c>
      <c r="K513" s="138">
        <v>38</v>
      </c>
      <c r="L513" s="138"/>
      <c r="M513" s="138"/>
      <c r="N513" s="138">
        <v>1520</v>
      </c>
      <c r="O513" s="138">
        <v>7</v>
      </c>
      <c r="P513" s="138">
        <v>32</v>
      </c>
      <c r="Q513" s="138" t="s">
        <v>15677</v>
      </c>
      <c r="R513" s="138"/>
      <c r="S513" s="138"/>
      <c r="T513" s="145">
        <v>2020</v>
      </c>
      <c r="U513" s="138"/>
      <c r="V513" s="138"/>
      <c r="W513" s="138"/>
      <c r="X513" s="138"/>
      <c r="Y513" s="138"/>
      <c r="Z513" s="138"/>
      <c r="AA513" s="144"/>
      <c r="AB513" s="144"/>
      <c r="AC513" s="144"/>
      <c r="AD513" s="144"/>
      <c r="AE513" s="144"/>
      <c r="AF513" s="144"/>
      <c r="AG513" s="144"/>
      <c r="AH513" s="144"/>
      <c r="AI513" s="144"/>
      <c r="AJ513" s="144"/>
      <c r="AK513" s="144"/>
      <c r="AL513" s="144"/>
      <c r="AM513" s="144"/>
      <c r="AN513" s="144"/>
      <c r="AO513" s="144"/>
      <c r="AP513" s="144"/>
      <c r="AQ513" s="144"/>
      <c r="AR513" s="144"/>
      <c r="AS513" s="144" t="s">
        <v>15678</v>
      </c>
    </row>
    <row r="514" spans="2:45" ht="24" hidden="1" customHeight="1" x14ac:dyDescent="0.2">
      <c r="B514" s="448"/>
      <c r="C514" s="935" t="s">
        <v>15668</v>
      </c>
      <c r="D514" s="138"/>
      <c r="E514" s="138" t="s">
        <v>19890</v>
      </c>
      <c r="F514" s="138" t="s">
        <v>17052</v>
      </c>
      <c r="G514" s="138">
        <v>554</v>
      </c>
      <c r="H514" s="138"/>
      <c r="I514" s="138"/>
      <c r="J514" s="138"/>
      <c r="K514" s="138"/>
      <c r="L514" s="144"/>
      <c r="M514" s="138"/>
      <c r="N514" s="138"/>
      <c r="O514" s="138"/>
      <c r="P514" s="138"/>
      <c r="Q514" s="138"/>
      <c r="R514" s="138"/>
      <c r="S514" s="138"/>
      <c r="T514" s="145">
        <v>2014</v>
      </c>
      <c r="U514" s="138"/>
      <c r="V514" s="138"/>
      <c r="W514" s="138"/>
      <c r="X514" s="138"/>
      <c r="Y514" s="138"/>
      <c r="Z514" s="138"/>
      <c r="AA514" s="138"/>
      <c r="AB514" s="138"/>
      <c r="AC514" s="138"/>
      <c r="AD514" s="138"/>
      <c r="AE514" s="138"/>
      <c r="AF514" s="138"/>
      <c r="AG514" s="138"/>
      <c r="AH514" s="138"/>
      <c r="AI514" s="138"/>
      <c r="AJ514" s="138"/>
      <c r="AK514" s="138"/>
      <c r="AL514" s="138"/>
      <c r="AM514" s="138"/>
      <c r="AN514" s="138"/>
      <c r="AO514" s="138"/>
      <c r="AP514" s="138"/>
      <c r="AQ514" s="138"/>
      <c r="AR514" s="138"/>
      <c r="AS514" s="138"/>
    </row>
    <row r="515" spans="2:45" ht="24" hidden="1" customHeight="1" x14ac:dyDescent="0.2">
      <c r="B515" s="448"/>
      <c r="C515" s="935" t="s">
        <v>15668</v>
      </c>
      <c r="D515" s="138"/>
      <c r="E515" s="138" t="s">
        <v>19891</v>
      </c>
      <c r="F515" s="138" t="s">
        <v>17052</v>
      </c>
      <c r="G515" s="138">
        <v>760</v>
      </c>
      <c r="H515" s="138"/>
      <c r="I515" s="138"/>
      <c r="J515" s="138"/>
      <c r="K515" s="138"/>
      <c r="L515" s="144"/>
      <c r="M515" s="138"/>
      <c r="N515" s="138"/>
      <c r="O515" s="138"/>
      <c r="P515" s="138"/>
      <c r="Q515" s="138"/>
      <c r="R515" s="138"/>
      <c r="S515" s="138"/>
      <c r="T515" s="145">
        <v>2013</v>
      </c>
      <c r="U515" s="138"/>
      <c r="V515" s="138"/>
      <c r="W515" s="138"/>
      <c r="X515" s="138"/>
      <c r="Y515" s="138"/>
      <c r="Z515" s="138"/>
      <c r="AA515" s="138"/>
      <c r="AB515" s="138"/>
      <c r="AC515" s="138"/>
      <c r="AD515" s="138"/>
      <c r="AE515" s="138"/>
      <c r="AF515" s="138"/>
      <c r="AG515" s="138"/>
      <c r="AH515" s="138"/>
      <c r="AI515" s="138"/>
      <c r="AJ515" s="138"/>
      <c r="AK515" s="138"/>
      <c r="AL515" s="138"/>
      <c r="AM515" s="138"/>
      <c r="AN515" s="138"/>
      <c r="AO515" s="138"/>
      <c r="AP515" s="138"/>
      <c r="AQ515" s="138"/>
      <c r="AR515" s="138"/>
      <c r="AS515" s="138"/>
    </row>
    <row r="516" spans="2:45" ht="24" hidden="1" customHeight="1" x14ac:dyDescent="0.2">
      <c r="B516" s="448"/>
      <c r="C516" s="935" t="s">
        <v>15668</v>
      </c>
      <c r="D516" s="138"/>
      <c r="E516" s="138" t="s">
        <v>19892</v>
      </c>
      <c r="F516" s="138" t="s">
        <v>17052</v>
      </c>
      <c r="G516" s="138">
        <v>594</v>
      </c>
      <c r="H516" s="138"/>
      <c r="I516" s="138"/>
      <c r="J516" s="138"/>
      <c r="K516" s="138"/>
      <c r="L516" s="144"/>
      <c r="M516" s="138"/>
      <c r="N516" s="138"/>
      <c r="O516" s="138"/>
      <c r="P516" s="138"/>
      <c r="Q516" s="138"/>
      <c r="R516" s="138"/>
      <c r="S516" s="138"/>
      <c r="T516" s="145">
        <v>2014</v>
      </c>
      <c r="U516" s="138"/>
      <c r="V516" s="138"/>
      <c r="W516" s="138"/>
      <c r="X516" s="138"/>
      <c r="Y516" s="138"/>
      <c r="Z516" s="138"/>
      <c r="AA516" s="138"/>
      <c r="AB516" s="138"/>
      <c r="AC516" s="138"/>
      <c r="AD516" s="138"/>
      <c r="AE516" s="138"/>
      <c r="AF516" s="138"/>
      <c r="AG516" s="138"/>
      <c r="AH516" s="138"/>
      <c r="AI516" s="138"/>
      <c r="AJ516" s="138"/>
      <c r="AK516" s="138"/>
      <c r="AL516" s="138"/>
      <c r="AM516" s="138"/>
      <c r="AN516" s="138"/>
      <c r="AO516" s="138"/>
      <c r="AP516" s="138"/>
      <c r="AQ516" s="138"/>
      <c r="AR516" s="138"/>
      <c r="AS516" s="138"/>
    </row>
    <row r="517" spans="2:45" ht="24" hidden="1" customHeight="1" x14ac:dyDescent="0.2">
      <c r="B517" s="448"/>
      <c r="C517" s="935" t="s">
        <v>15668</v>
      </c>
      <c r="D517" s="138"/>
      <c r="E517" s="138" t="s">
        <v>19893</v>
      </c>
      <c r="F517" s="138" t="s">
        <v>17052</v>
      </c>
      <c r="G517" s="138">
        <v>1170</v>
      </c>
      <c r="H517" s="138"/>
      <c r="I517" s="138"/>
      <c r="J517" s="138"/>
      <c r="K517" s="138"/>
      <c r="L517" s="144"/>
      <c r="M517" s="138"/>
      <c r="N517" s="138"/>
      <c r="O517" s="138"/>
      <c r="P517" s="138"/>
      <c r="Q517" s="138"/>
      <c r="R517" s="138"/>
      <c r="S517" s="138"/>
      <c r="T517" s="145">
        <v>2014</v>
      </c>
      <c r="U517" s="138"/>
      <c r="V517" s="138"/>
      <c r="W517" s="138"/>
      <c r="X517" s="138"/>
      <c r="Y517" s="138"/>
      <c r="Z517" s="138"/>
      <c r="AA517" s="138"/>
      <c r="AB517" s="138"/>
      <c r="AC517" s="138"/>
      <c r="AD517" s="138"/>
      <c r="AE517" s="138"/>
      <c r="AF517" s="138"/>
      <c r="AG517" s="138"/>
      <c r="AH517" s="138"/>
      <c r="AI517" s="138"/>
      <c r="AJ517" s="138"/>
      <c r="AK517" s="138"/>
      <c r="AL517" s="138"/>
      <c r="AM517" s="138"/>
      <c r="AN517" s="138"/>
      <c r="AO517" s="138"/>
      <c r="AP517" s="138"/>
      <c r="AQ517" s="138"/>
      <c r="AR517" s="138"/>
      <c r="AS517" s="138"/>
    </row>
    <row r="518" spans="2:45" ht="24" hidden="1" customHeight="1" x14ac:dyDescent="0.2">
      <c r="B518" s="448"/>
      <c r="C518" s="935" t="s">
        <v>15668</v>
      </c>
      <c r="D518" s="138"/>
      <c r="E518" s="138" t="s">
        <v>19894</v>
      </c>
      <c r="F518" s="138" t="s">
        <v>17052</v>
      </c>
      <c r="G518" s="138">
        <v>753</v>
      </c>
      <c r="H518" s="138"/>
      <c r="I518" s="138"/>
      <c r="J518" s="138"/>
      <c r="K518" s="138"/>
      <c r="L518" s="144"/>
      <c r="M518" s="138"/>
      <c r="N518" s="138"/>
      <c r="O518" s="138"/>
      <c r="P518" s="138"/>
      <c r="Q518" s="138"/>
      <c r="R518" s="138"/>
      <c r="S518" s="138"/>
      <c r="T518" s="145">
        <v>2014</v>
      </c>
      <c r="U518" s="138"/>
      <c r="V518" s="138"/>
      <c r="W518" s="138"/>
      <c r="X518" s="138"/>
      <c r="Y518" s="138"/>
      <c r="Z518" s="138"/>
      <c r="AA518" s="138"/>
      <c r="AB518" s="138"/>
      <c r="AC518" s="138"/>
      <c r="AD518" s="138"/>
      <c r="AE518" s="138"/>
      <c r="AF518" s="138"/>
      <c r="AG518" s="138"/>
      <c r="AH518" s="138"/>
      <c r="AI518" s="138"/>
      <c r="AJ518" s="138"/>
      <c r="AK518" s="138"/>
      <c r="AL518" s="138"/>
      <c r="AM518" s="138"/>
      <c r="AN518" s="138"/>
      <c r="AO518" s="138"/>
      <c r="AP518" s="138"/>
      <c r="AQ518" s="138"/>
      <c r="AR518" s="138"/>
      <c r="AS518" s="138"/>
    </row>
    <row r="519" spans="2:45" ht="24" hidden="1" customHeight="1" x14ac:dyDescent="0.2">
      <c r="B519" s="448"/>
      <c r="C519" s="935" t="s">
        <v>15668</v>
      </c>
      <c r="D519" s="138"/>
      <c r="E519" s="138" t="s">
        <v>19895</v>
      </c>
      <c r="F519" s="138" t="s">
        <v>17052</v>
      </c>
      <c r="G519" s="138">
        <v>4560</v>
      </c>
      <c r="H519" s="138"/>
      <c r="I519" s="138"/>
      <c r="J519" s="138"/>
      <c r="K519" s="138"/>
      <c r="L519" s="144"/>
      <c r="M519" s="138"/>
      <c r="N519" s="138"/>
      <c r="O519" s="138"/>
      <c r="P519" s="138"/>
      <c r="Q519" s="138"/>
      <c r="R519" s="138"/>
      <c r="S519" s="138"/>
      <c r="T519" s="145">
        <v>2014</v>
      </c>
      <c r="U519" s="138"/>
      <c r="V519" s="138"/>
      <c r="W519" s="138"/>
      <c r="X519" s="138"/>
      <c r="Y519" s="138"/>
      <c r="Z519" s="138"/>
      <c r="AA519" s="138"/>
      <c r="AB519" s="138"/>
      <c r="AC519" s="138"/>
      <c r="AD519" s="138"/>
      <c r="AE519" s="138"/>
      <c r="AF519" s="138"/>
      <c r="AG519" s="138"/>
      <c r="AH519" s="138"/>
      <c r="AI519" s="138"/>
      <c r="AJ519" s="138"/>
      <c r="AK519" s="138"/>
      <c r="AL519" s="138"/>
      <c r="AM519" s="138"/>
      <c r="AN519" s="138"/>
      <c r="AO519" s="138"/>
      <c r="AP519" s="138"/>
      <c r="AQ519" s="138"/>
      <c r="AR519" s="138"/>
      <c r="AS519" s="138"/>
    </row>
    <row r="520" spans="2:45" ht="24" hidden="1" customHeight="1" x14ac:dyDescent="0.2">
      <c r="B520" s="448"/>
      <c r="C520" s="935" t="s">
        <v>15668</v>
      </c>
      <c r="D520" s="138"/>
      <c r="E520" s="138" t="s">
        <v>19896</v>
      </c>
      <c r="F520" s="138" t="s">
        <v>17052</v>
      </c>
      <c r="G520" s="138">
        <v>2250</v>
      </c>
      <c r="H520" s="138"/>
      <c r="I520" s="138"/>
      <c r="J520" s="138"/>
      <c r="K520" s="138"/>
      <c r="L520" s="144"/>
      <c r="M520" s="138"/>
      <c r="N520" s="138"/>
      <c r="O520" s="138"/>
      <c r="P520" s="138"/>
      <c r="Q520" s="138"/>
      <c r="R520" s="138"/>
      <c r="S520" s="138"/>
      <c r="T520" s="145">
        <v>2017</v>
      </c>
      <c r="U520" s="138"/>
      <c r="V520" s="138"/>
      <c r="W520" s="138"/>
      <c r="X520" s="138"/>
      <c r="Y520" s="138"/>
      <c r="Z520" s="138"/>
      <c r="AA520" s="138"/>
      <c r="AB520" s="138"/>
      <c r="AC520" s="138"/>
      <c r="AD520" s="138"/>
      <c r="AE520" s="138"/>
      <c r="AF520" s="138"/>
      <c r="AG520" s="138"/>
      <c r="AH520" s="138"/>
      <c r="AI520" s="138"/>
      <c r="AJ520" s="138"/>
      <c r="AK520" s="138"/>
      <c r="AL520" s="138"/>
      <c r="AM520" s="138"/>
      <c r="AN520" s="138"/>
      <c r="AO520" s="138"/>
      <c r="AP520" s="138"/>
      <c r="AQ520" s="138"/>
      <c r="AR520" s="138"/>
      <c r="AS520" s="138"/>
    </row>
    <row r="521" spans="2:45" ht="24" hidden="1" customHeight="1" x14ac:dyDescent="0.2">
      <c r="B521" s="448"/>
      <c r="C521" s="935" t="s">
        <v>15668</v>
      </c>
      <c r="D521" s="138"/>
      <c r="E521" s="138" t="s">
        <v>19897</v>
      </c>
      <c r="F521" s="138" t="s">
        <v>17052</v>
      </c>
      <c r="G521" s="138">
        <v>942</v>
      </c>
      <c r="H521" s="138"/>
      <c r="I521" s="138"/>
      <c r="J521" s="138"/>
      <c r="K521" s="138"/>
      <c r="L521" s="144"/>
      <c r="M521" s="138"/>
      <c r="N521" s="138"/>
      <c r="O521" s="138"/>
      <c r="P521" s="138"/>
      <c r="Q521" s="138"/>
      <c r="R521" s="138"/>
      <c r="S521" s="138"/>
      <c r="T521" s="145">
        <v>2018</v>
      </c>
      <c r="U521" s="138"/>
      <c r="V521" s="138"/>
      <c r="W521" s="138"/>
      <c r="X521" s="138"/>
      <c r="Y521" s="138"/>
      <c r="Z521" s="138"/>
      <c r="AA521" s="138"/>
      <c r="AB521" s="138"/>
      <c r="AC521" s="138"/>
      <c r="AD521" s="138"/>
      <c r="AE521" s="138"/>
      <c r="AF521" s="138"/>
      <c r="AG521" s="138"/>
      <c r="AH521" s="138"/>
      <c r="AI521" s="138"/>
      <c r="AJ521" s="138"/>
      <c r="AK521" s="138"/>
      <c r="AL521" s="138"/>
      <c r="AM521" s="138"/>
      <c r="AN521" s="138"/>
      <c r="AO521" s="138"/>
      <c r="AP521" s="138"/>
      <c r="AQ521" s="138"/>
      <c r="AR521" s="138"/>
      <c r="AS521" s="138"/>
    </row>
    <row r="522" spans="2:45" ht="24" hidden="1" customHeight="1" x14ac:dyDescent="0.2">
      <c r="B522" s="448"/>
      <c r="C522" s="935" t="s">
        <v>15668</v>
      </c>
      <c r="D522" s="138"/>
      <c r="E522" s="138" t="s">
        <v>19898</v>
      </c>
      <c r="F522" s="138" t="s">
        <v>17057</v>
      </c>
      <c r="G522" s="138">
        <v>1442</v>
      </c>
      <c r="H522" s="138"/>
      <c r="I522" s="138"/>
      <c r="J522" s="138"/>
      <c r="K522" s="138"/>
      <c r="L522" s="144"/>
      <c r="M522" s="138"/>
      <c r="N522" s="138"/>
      <c r="O522" s="138"/>
      <c r="P522" s="138"/>
      <c r="Q522" s="138"/>
      <c r="R522" s="138"/>
      <c r="S522" s="138"/>
      <c r="T522" s="145">
        <v>2019</v>
      </c>
      <c r="U522" s="138"/>
      <c r="V522" s="138"/>
      <c r="W522" s="138"/>
      <c r="X522" s="138"/>
      <c r="Y522" s="138"/>
      <c r="Z522" s="138"/>
      <c r="AA522" s="138"/>
      <c r="AB522" s="138"/>
      <c r="AC522" s="138"/>
      <c r="AD522" s="138"/>
      <c r="AE522" s="138"/>
      <c r="AF522" s="138"/>
      <c r="AG522" s="138"/>
      <c r="AH522" s="138"/>
      <c r="AI522" s="138"/>
      <c r="AJ522" s="138"/>
      <c r="AK522" s="138"/>
      <c r="AL522" s="138"/>
      <c r="AM522" s="138"/>
      <c r="AN522" s="138"/>
      <c r="AO522" s="138"/>
      <c r="AP522" s="138"/>
      <c r="AQ522" s="138"/>
      <c r="AR522" s="138"/>
      <c r="AS522" s="138" t="s">
        <v>18023</v>
      </c>
    </row>
    <row r="523" spans="2:45" ht="24" hidden="1" customHeight="1" x14ac:dyDescent="0.2">
      <c r="B523" s="448"/>
      <c r="C523" s="935" t="s">
        <v>15668</v>
      </c>
      <c r="D523" s="138"/>
      <c r="E523" s="138" t="s">
        <v>19899</v>
      </c>
      <c r="F523" s="138" t="s">
        <v>17052</v>
      </c>
      <c r="G523" s="138">
        <v>1075</v>
      </c>
      <c r="H523" s="138"/>
      <c r="I523" s="138"/>
      <c r="J523" s="138"/>
      <c r="K523" s="138"/>
      <c r="L523" s="144"/>
      <c r="M523" s="138"/>
      <c r="N523" s="138"/>
      <c r="O523" s="138"/>
      <c r="P523" s="138"/>
      <c r="Q523" s="138"/>
      <c r="R523" s="138"/>
      <c r="S523" s="138"/>
      <c r="T523" s="145">
        <v>2020</v>
      </c>
      <c r="U523" s="138"/>
      <c r="V523" s="138"/>
      <c r="W523" s="138"/>
      <c r="X523" s="138"/>
      <c r="Y523" s="138"/>
      <c r="Z523" s="138"/>
      <c r="AA523" s="138"/>
      <c r="AB523" s="138"/>
      <c r="AC523" s="138"/>
      <c r="AD523" s="138"/>
      <c r="AE523" s="138"/>
      <c r="AF523" s="138"/>
      <c r="AG523" s="138"/>
      <c r="AH523" s="138"/>
      <c r="AI523" s="138"/>
      <c r="AJ523" s="138"/>
      <c r="AK523" s="138"/>
      <c r="AL523" s="138"/>
      <c r="AM523" s="138"/>
      <c r="AN523" s="138"/>
      <c r="AO523" s="138"/>
      <c r="AP523" s="138"/>
      <c r="AQ523" s="138"/>
      <c r="AR523" s="138"/>
      <c r="AS523" s="138"/>
    </row>
    <row r="524" spans="2:45" ht="24" hidden="1" customHeight="1" x14ac:dyDescent="0.2">
      <c r="B524" s="448"/>
      <c r="C524" s="935" t="s">
        <v>15668</v>
      </c>
      <c r="D524" s="138"/>
      <c r="E524" s="138" t="s">
        <v>19900</v>
      </c>
      <c r="F524" s="138" t="s">
        <v>15669</v>
      </c>
      <c r="G524" s="138">
        <v>2156</v>
      </c>
      <c r="H524" s="138"/>
      <c r="I524" s="138"/>
      <c r="J524" s="138"/>
      <c r="K524" s="138"/>
      <c r="L524" s="144"/>
      <c r="M524" s="138"/>
      <c r="N524" s="138"/>
      <c r="O524" s="138"/>
      <c r="P524" s="138"/>
      <c r="Q524" s="138"/>
      <c r="R524" s="138"/>
      <c r="S524" s="138"/>
      <c r="T524" s="145">
        <v>2020</v>
      </c>
      <c r="U524" s="138"/>
      <c r="V524" s="138"/>
      <c r="W524" s="138"/>
      <c r="X524" s="138"/>
      <c r="Y524" s="138"/>
      <c r="Z524" s="138"/>
      <c r="AA524" s="138"/>
      <c r="AB524" s="138"/>
      <c r="AC524" s="138"/>
      <c r="AD524" s="138"/>
      <c r="AE524" s="138"/>
      <c r="AF524" s="138"/>
      <c r="AG524" s="138"/>
      <c r="AH524" s="138"/>
      <c r="AI524" s="138"/>
      <c r="AJ524" s="138"/>
      <c r="AK524" s="138"/>
      <c r="AL524" s="138"/>
      <c r="AM524" s="138"/>
      <c r="AN524" s="138"/>
      <c r="AO524" s="138"/>
      <c r="AP524" s="138"/>
      <c r="AQ524" s="138"/>
      <c r="AR524" s="138"/>
      <c r="AS524" s="138"/>
    </row>
    <row r="525" spans="2:45" ht="24" hidden="1" customHeight="1" x14ac:dyDescent="0.2">
      <c r="B525" s="448"/>
      <c r="C525" s="935" t="s">
        <v>15668</v>
      </c>
      <c r="D525" s="138"/>
      <c r="E525" s="138" t="s">
        <v>19901</v>
      </c>
      <c r="F525" s="138" t="s">
        <v>17052</v>
      </c>
      <c r="G525" s="138">
        <v>836</v>
      </c>
      <c r="H525" s="138"/>
      <c r="I525" s="138"/>
      <c r="J525" s="138"/>
      <c r="K525" s="138"/>
      <c r="L525" s="144"/>
      <c r="M525" s="138"/>
      <c r="N525" s="138"/>
      <c r="O525" s="138"/>
      <c r="P525" s="138"/>
      <c r="Q525" s="138"/>
      <c r="R525" s="138"/>
      <c r="S525" s="138"/>
      <c r="T525" s="145">
        <v>2021</v>
      </c>
      <c r="U525" s="138"/>
      <c r="V525" s="138"/>
      <c r="W525" s="138"/>
      <c r="X525" s="138"/>
      <c r="Y525" s="138"/>
      <c r="Z525" s="138"/>
      <c r="AA525" s="138"/>
      <c r="AB525" s="138"/>
      <c r="AC525" s="138"/>
      <c r="AD525" s="138"/>
      <c r="AE525" s="138"/>
      <c r="AF525" s="138"/>
      <c r="AG525" s="138"/>
      <c r="AH525" s="138"/>
      <c r="AI525" s="138"/>
      <c r="AJ525" s="138"/>
      <c r="AK525" s="138"/>
      <c r="AL525" s="138"/>
      <c r="AM525" s="138"/>
      <c r="AN525" s="138"/>
      <c r="AO525" s="138"/>
      <c r="AP525" s="138"/>
      <c r="AQ525" s="138"/>
      <c r="AR525" s="138"/>
      <c r="AS525" s="138"/>
    </row>
    <row r="526" spans="2:45" ht="24" hidden="1" customHeight="1" x14ac:dyDescent="0.2">
      <c r="B526" s="448"/>
      <c r="C526" s="935" t="s">
        <v>15668</v>
      </c>
      <c r="D526" s="138"/>
      <c r="E526" s="138" t="s">
        <v>19902</v>
      </c>
      <c r="F526" s="138" t="s">
        <v>17052</v>
      </c>
      <c r="G526" s="138">
        <v>6853</v>
      </c>
      <c r="H526" s="138"/>
      <c r="I526" s="138"/>
      <c r="J526" s="138"/>
      <c r="K526" s="138"/>
      <c r="L526" s="144"/>
      <c r="M526" s="138"/>
      <c r="N526" s="138"/>
      <c r="O526" s="138"/>
      <c r="P526" s="138"/>
      <c r="Q526" s="138"/>
      <c r="R526" s="138"/>
      <c r="S526" s="138"/>
      <c r="T526" s="145">
        <v>2001</v>
      </c>
      <c r="U526" s="138"/>
      <c r="V526" s="138"/>
      <c r="W526" s="138"/>
      <c r="X526" s="138"/>
      <c r="Y526" s="138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</row>
    <row r="527" spans="2:45" ht="24" hidden="1" customHeight="1" x14ac:dyDescent="0.2">
      <c r="B527" s="448"/>
      <c r="C527" s="935" t="s">
        <v>15668</v>
      </c>
      <c r="D527" s="138"/>
      <c r="E527" s="138" t="s">
        <v>19903</v>
      </c>
      <c r="F527" s="138" t="s">
        <v>17052</v>
      </c>
      <c r="G527" s="138">
        <v>8408</v>
      </c>
      <c r="H527" s="138"/>
      <c r="I527" s="138"/>
      <c r="J527" s="138"/>
      <c r="K527" s="138"/>
      <c r="L527" s="144"/>
      <c r="M527" s="138"/>
      <c r="N527" s="138"/>
      <c r="O527" s="138"/>
      <c r="P527" s="138"/>
      <c r="Q527" s="138"/>
      <c r="R527" s="138"/>
      <c r="S527" s="138"/>
      <c r="T527" s="145">
        <v>2006</v>
      </c>
      <c r="U527" s="138"/>
      <c r="V527" s="138"/>
      <c r="W527" s="138"/>
      <c r="X527" s="138"/>
      <c r="Y527" s="138"/>
      <c r="Z527" s="138"/>
      <c r="AA527" s="138"/>
      <c r="AB527" s="138"/>
      <c r="AC527" s="138"/>
      <c r="AD527" s="138"/>
      <c r="AE527" s="138"/>
      <c r="AF527" s="138"/>
      <c r="AG527" s="138"/>
      <c r="AH527" s="138"/>
      <c r="AI527" s="138"/>
      <c r="AJ527" s="138"/>
      <c r="AK527" s="138"/>
      <c r="AL527" s="138"/>
      <c r="AM527" s="138"/>
      <c r="AN527" s="138"/>
      <c r="AO527" s="138"/>
      <c r="AP527" s="138"/>
      <c r="AQ527" s="138"/>
      <c r="AR527" s="138"/>
      <c r="AS527" s="138"/>
    </row>
    <row r="528" spans="2:45" ht="24" hidden="1" customHeight="1" x14ac:dyDescent="0.2">
      <c r="B528" s="448"/>
      <c r="C528" s="935" t="s">
        <v>15668</v>
      </c>
      <c r="D528" s="138"/>
      <c r="E528" s="138" t="s">
        <v>19904</v>
      </c>
      <c r="F528" s="138" t="s">
        <v>17052</v>
      </c>
      <c r="G528" s="138">
        <v>1215</v>
      </c>
      <c r="H528" s="138"/>
      <c r="I528" s="138"/>
      <c r="J528" s="138"/>
      <c r="K528" s="138"/>
      <c r="L528" s="144"/>
      <c r="M528" s="138"/>
      <c r="N528" s="138"/>
      <c r="O528" s="138"/>
      <c r="P528" s="138"/>
      <c r="Q528" s="138"/>
      <c r="R528" s="138"/>
      <c r="S528" s="138"/>
      <c r="T528" s="145">
        <v>2011</v>
      </c>
      <c r="U528" s="138"/>
      <c r="V528" s="138"/>
      <c r="W528" s="138"/>
      <c r="X528" s="138"/>
      <c r="Y528" s="138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</row>
    <row r="529" spans="2:45" ht="24" hidden="1" customHeight="1" x14ac:dyDescent="0.2">
      <c r="B529" s="448"/>
      <c r="C529" s="935" t="s">
        <v>15668</v>
      </c>
      <c r="D529" s="138"/>
      <c r="E529" s="138" t="s">
        <v>19905</v>
      </c>
      <c r="F529" s="138" t="s">
        <v>17052</v>
      </c>
      <c r="G529" s="138">
        <v>1545</v>
      </c>
      <c r="H529" s="138"/>
      <c r="I529" s="138"/>
      <c r="J529" s="138"/>
      <c r="K529" s="138"/>
      <c r="L529" s="144"/>
      <c r="M529" s="138"/>
      <c r="N529" s="138"/>
      <c r="O529" s="138"/>
      <c r="P529" s="138"/>
      <c r="Q529" s="138"/>
      <c r="R529" s="138"/>
      <c r="S529" s="138"/>
      <c r="T529" s="145">
        <v>2012</v>
      </c>
      <c r="U529" s="138"/>
      <c r="V529" s="138"/>
      <c r="W529" s="138"/>
      <c r="X529" s="138"/>
      <c r="Y529" s="138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</row>
    <row r="530" spans="2:45" ht="24" hidden="1" customHeight="1" x14ac:dyDescent="0.2">
      <c r="B530" s="448"/>
      <c r="C530" s="935" t="s">
        <v>15668</v>
      </c>
      <c r="D530" s="138"/>
      <c r="E530" s="138" t="s">
        <v>19906</v>
      </c>
      <c r="F530" s="138" t="s">
        <v>17052</v>
      </c>
      <c r="G530" s="138">
        <v>2003</v>
      </c>
      <c r="H530" s="138"/>
      <c r="I530" s="138"/>
      <c r="J530" s="138"/>
      <c r="K530" s="138"/>
      <c r="L530" s="144"/>
      <c r="M530" s="138"/>
      <c r="N530" s="138"/>
      <c r="O530" s="138"/>
      <c r="P530" s="138"/>
      <c r="Q530" s="138"/>
      <c r="R530" s="138"/>
      <c r="S530" s="138"/>
      <c r="T530" s="145">
        <v>2012</v>
      </c>
      <c r="U530" s="138"/>
      <c r="V530" s="138"/>
      <c r="W530" s="138"/>
      <c r="X530" s="138"/>
      <c r="Y530" s="138"/>
      <c r="Z530" s="138"/>
      <c r="AA530" s="138"/>
      <c r="AB530" s="138"/>
      <c r="AC530" s="138"/>
      <c r="AD530" s="138"/>
      <c r="AE530" s="138"/>
      <c r="AF530" s="138"/>
      <c r="AG530" s="138"/>
      <c r="AH530" s="138"/>
      <c r="AI530" s="138"/>
      <c r="AJ530" s="138"/>
      <c r="AK530" s="138"/>
      <c r="AL530" s="138"/>
      <c r="AM530" s="138"/>
      <c r="AN530" s="138"/>
      <c r="AO530" s="138"/>
      <c r="AP530" s="138"/>
      <c r="AQ530" s="138"/>
      <c r="AR530" s="138"/>
      <c r="AS530" s="138"/>
    </row>
    <row r="531" spans="2:45" ht="24" hidden="1" customHeight="1" x14ac:dyDescent="0.2">
      <c r="B531" s="448"/>
      <c r="C531" s="935" t="s">
        <v>15668</v>
      </c>
      <c r="D531" s="138"/>
      <c r="E531" s="138" t="s">
        <v>19907</v>
      </c>
      <c r="F531" s="138" t="s">
        <v>17052</v>
      </c>
      <c r="G531" s="138">
        <v>784</v>
      </c>
      <c r="H531" s="138"/>
      <c r="I531" s="138"/>
      <c r="J531" s="138"/>
      <c r="K531" s="138"/>
      <c r="L531" s="144"/>
      <c r="M531" s="138"/>
      <c r="N531" s="138"/>
      <c r="O531" s="138"/>
      <c r="P531" s="138"/>
      <c r="Q531" s="138"/>
      <c r="R531" s="138"/>
      <c r="S531" s="138"/>
      <c r="T531" s="145">
        <v>2014</v>
      </c>
      <c r="U531" s="138"/>
      <c r="V531" s="138"/>
      <c r="W531" s="138"/>
      <c r="X531" s="138"/>
      <c r="Y531" s="138"/>
      <c r="Z531" s="138"/>
      <c r="AA531" s="138"/>
      <c r="AB531" s="138"/>
      <c r="AC531" s="138"/>
      <c r="AD531" s="138"/>
      <c r="AE531" s="138"/>
      <c r="AF531" s="138"/>
      <c r="AG531" s="138"/>
      <c r="AH531" s="138"/>
      <c r="AI531" s="138"/>
      <c r="AJ531" s="138"/>
      <c r="AK531" s="138"/>
      <c r="AL531" s="138"/>
      <c r="AM531" s="138"/>
      <c r="AN531" s="138"/>
      <c r="AO531" s="138"/>
      <c r="AP531" s="138"/>
      <c r="AQ531" s="138"/>
      <c r="AR531" s="138"/>
      <c r="AS531" s="138"/>
    </row>
    <row r="532" spans="2:45" ht="24" hidden="1" customHeight="1" x14ac:dyDescent="0.2">
      <c r="B532" s="448"/>
      <c r="C532" s="935" t="s">
        <v>15668</v>
      </c>
      <c r="D532" s="138"/>
      <c r="E532" s="138" t="s">
        <v>19908</v>
      </c>
      <c r="F532" s="138" t="s">
        <v>17052</v>
      </c>
      <c r="G532" s="138">
        <v>244</v>
      </c>
      <c r="H532" s="138"/>
      <c r="I532" s="138"/>
      <c r="J532" s="138"/>
      <c r="K532" s="138"/>
      <c r="L532" s="144"/>
      <c r="M532" s="138"/>
      <c r="N532" s="138"/>
      <c r="O532" s="138"/>
      <c r="P532" s="138"/>
      <c r="Q532" s="138"/>
      <c r="R532" s="138"/>
      <c r="S532" s="138"/>
      <c r="T532" s="145">
        <v>2014</v>
      </c>
      <c r="U532" s="138"/>
      <c r="V532" s="138"/>
      <c r="W532" s="138"/>
      <c r="X532" s="138"/>
      <c r="Y532" s="138"/>
      <c r="Z532" s="138"/>
      <c r="AA532" s="138"/>
      <c r="AB532" s="138"/>
      <c r="AC532" s="138"/>
      <c r="AD532" s="138"/>
      <c r="AE532" s="138"/>
      <c r="AF532" s="138"/>
      <c r="AG532" s="138"/>
      <c r="AH532" s="138"/>
      <c r="AI532" s="138"/>
      <c r="AJ532" s="138"/>
      <c r="AK532" s="138"/>
      <c r="AL532" s="138"/>
      <c r="AM532" s="138"/>
      <c r="AN532" s="138"/>
      <c r="AO532" s="138"/>
      <c r="AP532" s="138"/>
      <c r="AQ532" s="138"/>
      <c r="AR532" s="138"/>
      <c r="AS532" s="138"/>
    </row>
    <row r="533" spans="2:45" ht="24" hidden="1" customHeight="1" x14ac:dyDescent="0.2">
      <c r="B533" s="448"/>
      <c r="C533" s="935" t="s">
        <v>15668</v>
      </c>
      <c r="D533" s="138"/>
      <c r="E533" s="138" t="s">
        <v>19909</v>
      </c>
      <c r="F533" s="138" t="s">
        <v>17052</v>
      </c>
      <c r="G533" s="138">
        <v>783</v>
      </c>
      <c r="H533" s="138"/>
      <c r="I533" s="138"/>
      <c r="J533" s="138"/>
      <c r="K533" s="138"/>
      <c r="L533" s="144"/>
      <c r="M533" s="138"/>
      <c r="N533" s="138"/>
      <c r="O533" s="138"/>
      <c r="P533" s="138"/>
      <c r="Q533" s="138"/>
      <c r="R533" s="138"/>
      <c r="S533" s="138"/>
      <c r="T533" s="145">
        <v>2014</v>
      </c>
      <c r="U533" s="138"/>
      <c r="V533" s="138"/>
      <c r="W533" s="138"/>
      <c r="X533" s="138"/>
      <c r="Y533" s="138"/>
      <c r="Z533" s="138"/>
      <c r="AA533" s="138"/>
      <c r="AB533" s="138"/>
      <c r="AC533" s="138"/>
      <c r="AD533" s="138"/>
      <c r="AE533" s="138"/>
      <c r="AF533" s="138"/>
      <c r="AG533" s="138"/>
      <c r="AH533" s="138"/>
      <c r="AI533" s="138"/>
      <c r="AJ533" s="138"/>
      <c r="AK533" s="138"/>
      <c r="AL533" s="138"/>
      <c r="AM533" s="138"/>
      <c r="AN533" s="138"/>
      <c r="AO533" s="138"/>
      <c r="AP533" s="138"/>
      <c r="AQ533" s="138"/>
      <c r="AR533" s="138"/>
      <c r="AS533" s="138"/>
    </row>
    <row r="534" spans="2:45" ht="24" hidden="1" customHeight="1" x14ac:dyDescent="0.2">
      <c r="B534" s="448"/>
      <c r="C534" s="935" t="s">
        <v>15668</v>
      </c>
      <c r="D534" s="138"/>
      <c r="E534" s="138" t="s">
        <v>19910</v>
      </c>
      <c r="F534" s="138" t="s">
        <v>17052</v>
      </c>
      <c r="G534" s="138">
        <v>1054</v>
      </c>
      <c r="H534" s="138"/>
      <c r="I534" s="138"/>
      <c r="J534" s="138"/>
      <c r="K534" s="138"/>
      <c r="L534" s="144"/>
      <c r="M534" s="138"/>
      <c r="N534" s="138"/>
      <c r="O534" s="138"/>
      <c r="P534" s="138"/>
      <c r="Q534" s="138"/>
      <c r="R534" s="138"/>
      <c r="S534" s="138"/>
      <c r="T534" s="145">
        <v>2017</v>
      </c>
      <c r="U534" s="138"/>
      <c r="V534" s="138"/>
      <c r="W534" s="138"/>
      <c r="X534" s="138"/>
      <c r="Y534" s="138"/>
      <c r="Z534" s="138"/>
      <c r="AA534" s="138"/>
      <c r="AB534" s="138"/>
      <c r="AC534" s="138"/>
      <c r="AD534" s="138"/>
      <c r="AE534" s="138"/>
      <c r="AF534" s="138"/>
      <c r="AG534" s="138"/>
      <c r="AH534" s="138"/>
      <c r="AI534" s="138"/>
      <c r="AJ534" s="138"/>
      <c r="AK534" s="138"/>
      <c r="AL534" s="138"/>
      <c r="AM534" s="138"/>
      <c r="AN534" s="138"/>
      <c r="AO534" s="138"/>
      <c r="AP534" s="138"/>
      <c r="AQ534" s="138"/>
      <c r="AR534" s="138"/>
      <c r="AS534" s="138"/>
    </row>
    <row r="535" spans="2:45" ht="24" hidden="1" customHeight="1" x14ac:dyDescent="0.2">
      <c r="B535" s="448"/>
      <c r="C535" s="935" t="s">
        <v>15668</v>
      </c>
      <c r="D535" s="138"/>
      <c r="E535" s="138" t="s">
        <v>19911</v>
      </c>
      <c r="F535" s="138" t="s">
        <v>15669</v>
      </c>
      <c r="G535" s="138">
        <v>532</v>
      </c>
      <c r="H535" s="138"/>
      <c r="I535" s="138"/>
      <c r="J535" s="138"/>
      <c r="K535" s="138"/>
      <c r="L535" s="144"/>
      <c r="M535" s="138"/>
      <c r="N535" s="138"/>
      <c r="O535" s="138"/>
      <c r="P535" s="138"/>
      <c r="Q535" s="138"/>
      <c r="R535" s="138"/>
      <c r="S535" s="138"/>
      <c r="T535" s="145">
        <v>2017</v>
      </c>
      <c r="U535" s="138"/>
      <c r="V535" s="138"/>
      <c r="W535" s="138"/>
      <c r="X535" s="138"/>
      <c r="Y535" s="138"/>
      <c r="Z535" s="138"/>
      <c r="AA535" s="138"/>
      <c r="AB535" s="138"/>
      <c r="AC535" s="138"/>
      <c r="AD535" s="138"/>
      <c r="AE535" s="138"/>
      <c r="AF535" s="138"/>
      <c r="AG535" s="138"/>
      <c r="AH535" s="138"/>
      <c r="AI535" s="138"/>
      <c r="AJ535" s="138"/>
      <c r="AK535" s="138"/>
      <c r="AL535" s="138"/>
      <c r="AM535" s="138"/>
      <c r="AN535" s="138"/>
      <c r="AO535" s="138"/>
      <c r="AP535" s="138"/>
      <c r="AQ535" s="138"/>
      <c r="AR535" s="138"/>
      <c r="AS535" s="138"/>
    </row>
    <row r="536" spans="2:45" ht="24" hidden="1" customHeight="1" x14ac:dyDescent="0.2">
      <c r="B536" s="448"/>
      <c r="C536" s="935" t="s">
        <v>15668</v>
      </c>
      <c r="D536" s="138"/>
      <c r="E536" s="138" t="s">
        <v>19912</v>
      </c>
      <c r="F536" s="138" t="s">
        <v>15669</v>
      </c>
      <c r="G536" s="138">
        <v>320</v>
      </c>
      <c r="H536" s="138"/>
      <c r="I536" s="138"/>
      <c r="J536" s="138"/>
      <c r="K536" s="138"/>
      <c r="L536" s="144"/>
      <c r="M536" s="138"/>
      <c r="N536" s="138"/>
      <c r="O536" s="138"/>
      <c r="P536" s="138"/>
      <c r="Q536" s="138"/>
      <c r="R536" s="138"/>
      <c r="S536" s="138"/>
      <c r="T536" s="145">
        <v>2017</v>
      </c>
      <c r="U536" s="138"/>
      <c r="V536" s="138"/>
      <c r="W536" s="138"/>
      <c r="X536" s="138"/>
      <c r="Y536" s="138"/>
      <c r="Z536" s="138"/>
      <c r="AA536" s="138"/>
      <c r="AB536" s="138"/>
      <c r="AC536" s="138"/>
      <c r="AD536" s="138"/>
      <c r="AE536" s="138"/>
      <c r="AF536" s="138"/>
      <c r="AG536" s="138"/>
      <c r="AH536" s="138"/>
      <c r="AI536" s="138"/>
      <c r="AJ536" s="138"/>
      <c r="AK536" s="138"/>
      <c r="AL536" s="138"/>
      <c r="AM536" s="138"/>
      <c r="AN536" s="138"/>
      <c r="AO536" s="138"/>
      <c r="AP536" s="138"/>
      <c r="AQ536" s="138"/>
      <c r="AR536" s="138"/>
      <c r="AS536" s="138"/>
    </row>
    <row r="537" spans="2:45" ht="24" hidden="1" customHeight="1" x14ac:dyDescent="0.2">
      <c r="B537" s="448"/>
      <c r="C537" s="935" t="s">
        <v>15668</v>
      </c>
      <c r="D537" s="138"/>
      <c r="E537" s="138" t="s">
        <v>19913</v>
      </c>
      <c r="F537" s="138" t="s">
        <v>17052</v>
      </c>
      <c r="G537" s="138">
        <v>624</v>
      </c>
      <c r="H537" s="138"/>
      <c r="I537" s="138"/>
      <c r="J537" s="138"/>
      <c r="K537" s="138"/>
      <c r="L537" s="144"/>
      <c r="M537" s="138"/>
      <c r="N537" s="138"/>
      <c r="O537" s="138"/>
      <c r="P537" s="138"/>
      <c r="Q537" s="138"/>
      <c r="R537" s="138"/>
      <c r="S537" s="138"/>
      <c r="T537" s="145">
        <v>2020</v>
      </c>
      <c r="U537" s="138"/>
      <c r="V537" s="138"/>
      <c r="W537" s="138"/>
      <c r="X537" s="138"/>
      <c r="Y537" s="138"/>
      <c r="Z537" s="138"/>
      <c r="AA537" s="138"/>
      <c r="AB537" s="138"/>
      <c r="AC537" s="138"/>
      <c r="AD537" s="138"/>
      <c r="AE537" s="138"/>
      <c r="AF537" s="138"/>
      <c r="AG537" s="138"/>
      <c r="AH537" s="138"/>
      <c r="AI537" s="138"/>
      <c r="AJ537" s="138"/>
      <c r="AK537" s="138"/>
      <c r="AL537" s="138"/>
      <c r="AM537" s="138"/>
      <c r="AN537" s="138"/>
      <c r="AO537" s="138"/>
      <c r="AP537" s="138"/>
      <c r="AQ537" s="138"/>
      <c r="AR537" s="138"/>
      <c r="AS537" s="138"/>
    </row>
    <row r="538" spans="2:45" ht="24" hidden="1" customHeight="1" x14ac:dyDescent="0.2">
      <c r="B538" s="448"/>
      <c r="C538" s="935" t="s">
        <v>15668</v>
      </c>
      <c r="D538" s="138"/>
      <c r="E538" s="138" t="s">
        <v>19914</v>
      </c>
      <c r="F538" s="138" t="s">
        <v>15669</v>
      </c>
      <c r="G538" s="138">
        <v>663</v>
      </c>
      <c r="H538" s="138"/>
      <c r="I538" s="138"/>
      <c r="J538" s="138"/>
      <c r="K538" s="138"/>
      <c r="L538" s="144"/>
      <c r="M538" s="138"/>
      <c r="N538" s="138"/>
      <c r="O538" s="138"/>
      <c r="P538" s="138"/>
      <c r="Q538" s="138"/>
      <c r="R538" s="138"/>
      <c r="S538" s="138"/>
      <c r="T538" s="145">
        <v>2020</v>
      </c>
      <c r="U538" s="138"/>
      <c r="V538" s="138"/>
      <c r="W538" s="138"/>
      <c r="X538" s="138"/>
      <c r="Y538" s="138"/>
      <c r="Z538" s="138"/>
      <c r="AA538" s="138"/>
      <c r="AB538" s="138"/>
      <c r="AC538" s="138"/>
      <c r="AD538" s="138"/>
      <c r="AE538" s="138"/>
      <c r="AF538" s="138"/>
      <c r="AG538" s="138"/>
      <c r="AH538" s="138"/>
      <c r="AI538" s="138"/>
      <c r="AJ538" s="138"/>
      <c r="AK538" s="138"/>
      <c r="AL538" s="138"/>
      <c r="AM538" s="138"/>
      <c r="AN538" s="138"/>
      <c r="AO538" s="138"/>
      <c r="AP538" s="138"/>
      <c r="AQ538" s="138"/>
      <c r="AR538" s="138"/>
      <c r="AS538" s="138"/>
    </row>
    <row r="539" spans="2:45" ht="24" hidden="1" customHeight="1" x14ac:dyDescent="0.2">
      <c r="B539" s="448"/>
      <c r="C539" s="935" t="s">
        <v>15668</v>
      </c>
      <c r="D539" s="138"/>
      <c r="E539" s="138" t="s">
        <v>19915</v>
      </c>
      <c r="F539" s="138" t="s">
        <v>17052</v>
      </c>
      <c r="G539" s="138">
        <v>417</v>
      </c>
      <c r="H539" s="138"/>
      <c r="I539" s="138"/>
      <c r="J539" s="138"/>
      <c r="K539" s="138"/>
      <c r="L539" s="144"/>
      <c r="M539" s="138"/>
      <c r="N539" s="138"/>
      <c r="O539" s="138"/>
      <c r="P539" s="138"/>
      <c r="Q539" s="138"/>
      <c r="R539" s="138"/>
      <c r="S539" s="138"/>
      <c r="T539" s="145">
        <v>2021</v>
      </c>
      <c r="U539" s="138"/>
      <c r="V539" s="138"/>
      <c r="W539" s="138"/>
      <c r="X539" s="138"/>
      <c r="Y539" s="138"/>
      <c r="Z539" s="138"/>
      <c r="AA539" s="138"/>
      <c r="AB539" s="138"/>
      <c r="AC539" s="138"/>
      <c r="AD539" s="138"/>
      <c r="AE539" s="138"/>
      <c r="AF539" s="138"/>
      <c r="AG539" s="138"/>
      <c r="AH539" s="138"/>
      <c r="AI539" s="138"/>
      <c r="AJ539" s="138"/>
      <c r="AK539" s="138"/>
      <c r="AL539" s="138"/>
      <c r="AM539" s="138"/>
      <c r="AN539" s="138"/>
      <c r="AO539" s="138"/>
      <c r="AP539" s="138"/>
      <c r="AQ539" s="138"/>
      <c r="AR539" s="138"/>
      <c r="AS539" s="138"/>
    </row>
    <row r="540" spans="2:45" ht="24" hidden="1" customHeight="1" x14ac:dyDescent="0.2">
      <c r="B540" s="448"/>
      <c r="C540" s="935" t="s">
        <v>15668</v>
      </c>
      <c r="D540" s="138"/>
      <c r="E540" s="138" t="s">
        <v>19916</v>
      </c>
      <c r="F540" s="138" t="s">
        <v>17052</v>
      </c>
      <c r="G540" s="138">
        <v>648</v>
      </c>
      <c r="H540" s="138"/>
      <c r="I540" s="138"/>
      <c r="J540" s="138"/>
      <c r="K540" s="138"/>
      <c r="L540" s="144"/>
      <c r="M540" s="138"/>
      <c r="N540" s="138"/>
      <c r="O540" s="138"/>
      <c r="P540" s="138"/>
      <c r="Q540" s="138"/>
      <c r="R540" s="138"/>
      <c r="S540" s="138"/>
      <c r="T540" s="145">
        <v>2021</v>
      </c>
      <c r="U540" s="138"/>
      <c r="V540" s="138"/>
      <c r="W540" s="138"/>
      <c r="X540" s="138"/>
      <c r="Y540" s="138"/>
      <c r="Z540" s="138"/>
      <c r="AA540" s="138"/>
      <c r="AB540" s="138"/>
      <c r="AC540" s="138"/>
      <c r="AD540" s="138"/>
      <c r="AE540" s="138"/>
      <c r="AF540" s="138"/>
      <c r="AG540" s="138"/>
      <c r="AH540" s="138"/>
      <c r="AI540" s="138"/>
      <c r="AJ540" s="138"/>
      <c r="AK540" s="138"/>
      <c r="AL540" s="138"/>
      <c r="AM540" s="138"/>
      <c r="AN540" s="138"/>
      <c r="AO540" s="138"/>
      <c r="AP540" s="138"/>
      <c r="AQ540" s="138"/>
      <c r="AR540" s="138"/>
      <c r="AS540" s="138"/>
    </row>
    <row r="541" spans="2:45" ht="24" hidden="1" customHeight="1" x14ac:dyDescent="0.2">
      <c r="B541" s="448"/>
      <c r="C541" s="935" t="s">
        <v>15668</v>
      </c>
      <c r="D541" s="138"/>
      <c r="E541" s="138" t="s">
        <v>19917</v>
      </c>
      <c r="F541" s="138" t="s">
        <v>17052</v>
      </c>
      <c r="G541" s="138">
        <v>1294</v>
      </c>
      <c r="H541" s="138"/>
      <c r="I541" s="138"/>
      <c r="J541" s="138"/>
      <c r="K541" s="138"/>
      <c r="L541" s="144"/>
      <c r="M541" s="138"/>
      <c r="N541" s="138"/>
      <c r="O541" s="138"/>
      <c r="P541" s="138"/>
      <c r="Q541" s="138"/>
      <c r="R541" s="138"/>
      <c r="S541" s="138"/>
      <c r="T541" s="145">
        <v>2022</v>
      </c>
      <c r="U541" s="138"/>
      <c r="V541" s="138"/>
      <c r="W541" s="138"/>
      <c r="X541" s="138"/>
      <c r="Y541" s="138"/>
      <c r="Z541" s="138"/>
      <c r="AA541" s="138"/>
      <c r="AB541" s="138"/>
      <c r="AC541" s="138"/>
      <c r="AD541" s="138"/>
      <c r="AE541" s="138"/>
      <c r="AF541" s="138"/>
      <c r="AG541" s="138"/>
      <c r="AH541" s="138"/>
      <c r="AI541" s="138"/>
      <c r="AJ541" s="138"/>
      <c r="AK541" s="138"/>
      <c r="AL541" s="138"/>
      <c r="AM541" s="138"/>
      <c r="AN541" s="138"/>
      <c r="AO541" s="138"/>
      <c r="AP541" s="138"/>
      <c r="AQ541" s="138"/>
      <c r="AR541" s="138"/>
      <c r="AS541" s="138"/>
    </row>
    <row r="542" spans="2:45" ht="24" hidden="1" customHeight="1" x14ac:dyDescent="0.2">
      <c r="B542" s="448"/>
      <c r="C542" s="935" t="s">
        <v>15668</v>
      </c>
      <c r="D542" s="138"/>
      <c r="E542" s="138" t="s">
        <v>19918</v>
      </c>
      <c r="F542" s="138" t="s">
        <v>17052</v>
      </c>
      <c r="G542" s="138">
        <v>21799</v>
      </c>
      <c r="H542" s="138"/>
      <c r="I542" s="138"/>
      <c r="J542" s="138" t="s">
        <v>18024</v>
      </c>
      <c r="K542" s="138"/>
      <c r="L542" s="144"/>
      <c r="M542" s="138"/>
      <c r="N542" s="138"/>
      <c r="O542" s="138"/>
      <c r="P542" s="138"/>
      <c r="Q542" s="138"/>
      <c r="R542" s="138"/>
      <c r="S542" s="138"/>
      <c r="T542" s="145">
        <v>2017</v>
      </c>
      <c r="U542" s="138"/>
      <c r="V542" s="138"/>
      <c r="W542" s="138"/>
      <c r="X542" s="138"/>
      <c r="Y542" s="138"/>
      <c r="Z542" s="138"/>
      <c r="AA542" s="138"/>
      <c r="AB542" s="138"/>
      <c r="AC542" s="138"/>
      <c r="AD542" s="138"/>
      <c r="AE542" s="138"/>
      <c r="AF542" s="138"/>
      <c r="AG542" s="138"/>
      <c r="AH542" s="138"/>
      <c r="AI542" s="138"/>
      <c r="AJ542" s="138"/>
      <c r="AK542" s="138"/>
      <c r="AL542" s="138"/>
      <c r="AM542" s="138"/>
      <c r="AN542" s="138"/>
      <c r="AO542" s="138"/>
      <c r="AP542" s="138"/>
      <c r="AQ542" s="138"/>
      <c r="AR542" s="138"/>
      <c r="AS542" s="138"/>
    </row>
    <row r="543" spans="2:45" ht="24" hidden="1" customHeight="1" x14ac:dyDescent="0.2">
      <c r="B543" s="448"/>
      <c r="C543" s="935" t="s">
        <v>15668</v>
      </c>
      <c r="D543" s="138"/>
      <c r="E543" s="138" t="s">
        <v>19919</v>
      </c>
      <c r="F543" s="138" t="s">
        <v>17052</v>
      </c>
      <c r="G543" s="138">
        <v>4175</v>
      </c>
      <c r="H543" s="138"/>
      <c r="I543" s="138"/>
      <c r="J543" s="138" t="s">
        <v>17031</v>
      </c>
      <c r="K543" s="138"/>
      <c r="L543" s="144"/>
      <c r="M543" s="138"/>
      <c r="N543" s="138"/>
      <c r="O543" s="138"/>
      <c r="P543" s="138"/>
      <c r="Q543" s="138"/>
      <c r="R543" s="138"/>
      <c r="S543" s="138"/>
      <c r="T543" s="145">
        <v>2019</v>
      </c>
      <c r="U543" s="138"/>
      <c r="V543" s="138"/>
      <c r="W543" s="138"/>
      <c r="X543" s="138"/>
      <c r="Y543" s="138"/>
      <c r="Z543" s="138"/>
      <c r="AA543" s="138"/>
      <c r="AB543" s="138"/>
      <c r="AC543" s="138"/>
      <c r="AD543" s="138"/>
      <c r="AE543" s="138"/>
      <c r="AF543" s="138"/>
      <c r="AG543" s="138"/>
      <c r="AH543" s="138"/>
      <c r="AI543" s="138"/>
      <c r="AJ543" s="138"/>
      <c r="AK543" s="138"/>
      <c r="AL543" s="138"/>
      <c r="AM543" s="138"/>
      <c r="AN543" s="138"/>
      <c r="AO543" s="138"/>
      <c r="AP543" s="138"/>
      <c r="AQ543" s="138"/>
      <c r="AR543" s="138"/>
      <c r="AS543" s="138"/>
    </row>
    <row r="544" spans="2:45" ht="24" hidden="1" customHeight="1" x14ac:dyDescent="0.2">
      <c r="B544" s="448"/>
      <c r="C544" s="935" t="s">
        <v>15668</v>
      </c>
      <c r="D544" s="138"/>
      <c r="E544" s="138" t="s">
        <v>19920</v>
      </c>
      <c r="F544" s="138" t="s">
        <v>15669</v>
      </c>
      <c r="G544" s="138">
        <v>13005</v>
      </c>
      <c r="H544" s="138"/>
      <c r="I544" s="138"/>
      <c r="J544" s="138" t="s">
        <v>17031</v>
      </c>
      <c r="K544" s="138"/>
      <c r="L544" s="144"/>
      <c r="M544" s="138"/>
      <c r="N544" s="138"/>
      <c r="O544" s="138"/>
      <c r="P544" s="138"/>
      <c r="Q544" s="138"/>
      <c r="R544" s="138"/>
      <c r="S544" s="138"/>
      <c r="T544" s="145">
        <v>2020</v>
      </c>
      <c r="U544" s="138"/>
      <c r="V544" s="138"/>
      <c r="W544" s="138"/>
      <c r="X544" s="138"/>
      <c r="Y544" s="138"/>
      <c r="Z544" s="138"/>
      <c r="AA544" s="138"/>
      <c r="AB544" s="138"/>
      <c r="AC544" s="138"/>
      <c r="AD544" s="138"/>
      <c r="AE544" s="138"/>
      <c r="AF544" s="138"/>
      <c r="AG544" s="138"/>
      <c r="AH544" s="138"/>
      <c r="AI544" s="138"/>
      <c r="AJ544" s="138"/>
      <c r="AK544" s="138"/>
      <c r="AL544" s="138"/>
      <c r="AM544" s="138"/>
      <c r="AN544" s="138"/>
      <c r="AO544" s="138"/>
      <c r="AP544" s="138"/>
      <c r="AQ544" s="138"/>
      <c r="AR544" s="138"/>
      <c r="AS544" s="138"/>
    </row>
    <row r="545" spans="2:45" ht="24" hidden="1" customHeight="1" x14ac:dyDescent="0.2">
      <c r="B545" s="448"/>
      <c r="C545" s="935" t="s">
        <v>15668</v>
      </c>
      <c r="D545" s="138"/>
      <c r="E545" s="138" t="s">
        <v>19921</v>
      </c>
      <c r="F545" s="138" t="s">
        <v>18025</v>
      </c>
      <c r="G545" s="138">
        <v>2072</v>
      </c>
      <c r="H545" s="138"/>
      <c r="I545" s="138"/>
      <c r="J545" s="138"/>
      <c r="K545" s="138"/>
      <c r="L545" s="144"/>
      <c r="M545" s="138"/>
      <c r="N545" s="138"/>
      <c r="O545" s="138"/>
      <c r="P545" s="138"/>
      <c r="Q545" s="138"/>
      <c r="R545" s="138"/>
      <c r="S545" s="138"/>
      <c r="T545" s="145">
        <v>2006</v>
      </c>
      <c r="U545" s="138"/>
      <c r="V545" s="138"/>
      <c r="W545" s="138"/>
      <c r="X545" s="138"/>
      <c r="Y545" s="138"/>
      <c r="Z545" s="138"/>
      <c r="AA545" s="138"/>
      <c r="AB545" s="138"/>
      <c r="AC545" s="138"/>
      <c r="AD545" s="138"/>
      <c r="AE545" s="138"/>
      <c r="AF545" s="138"/>
      <c r="AG545" s="138"/>
      <c r="AH545" s="138"/>
      <c r="AI545" s="138"/>
      <c r="AJ545" s="138"/>
      <c r="AK545" s="138"/>
      <c r="AL545" s="138"/>
      <c r="AM545" s="138"/>
      <c r="AN545" s="138"/>
      <c r="AO545" s="138"/>
      <c r="AP545" s="138"/>
      <c r="AQ545" s="138"/>
      <c r="AR545" s="138"/>
      <c r="AS545" s="138"/>
    </row>
    <row r="546" spans="2:45" ht="24" hidden="1" customHeight="1" x14ac:dyDescent="0.2">
      <c r="B546" s="448"/>
      <c r="C546" s="935" t="s">
        <v>15668</v>
      </c>
      <c r="D546" s="138"/>
      <c r="E546" s="138" t="s">
        <v>19922</v>
      </c>
      <c r="F546" s="138" t="s">
        <v>17052</v>
      </c>
      <c r="G546" s="138">
        <v>4175</v>
      </c>
      <c r="H546" s="138"/>
      <c r="I546" s="138"/>
      <c r="J546" s="138"/>
      <c r="K546" s="138"/>
      <c r="L546" s="144"/>
      <c r="M546" s="138"/>
      <c r="N546" s="138"/>
      <c r="O546" s="138"/>
      <c r="P546" s="138"/>
      <c r="Q546" s="138"/>
      <c r="R546" s="138"/>
      <c r="S546" s="138"/>
      <c r="T546" s="145">
        <v>2016</v>
      </c>
      <c r="U546" s="138"/>
      <c r="V546" s="138"/>
      <c r="W546" s="138"/>
      <c r="X546" s="138"/>
      <c r="Y546" s="138"/>
      <c r="Z546" s="138"/>
      <c r="AA546" s="138"/>
      <c r="AB546" s="138"/>
      <c r="AC546" s="138"/>
      <c r="AD546" s="138"/>
      <c r="AE546" s="138"/>
      <c r="AF546" s="138"/>
      <c r="AG546" s="138"/>
      <c r="AH546" s="138"/>
      <c r="AI546" s="138"/>
      <c r="AJ546" s="138"/>
      <c r="AK546" s="138"/>
      <c r="AL546" s="138"/>
      <c r="AM546" s="138"/>
      <c r="AN546" s="138"/>
      <c r="AO546" s="138"/>
      <c r="AP546" s="138"/>
      <c r="AQ546" s="138"/>
      <c r="AR546" s="138"/>
      <c r="AS546" s="138"/>
    </row>
    <row r="547" spans="2:45" ht="24" hidden="1" customHeight="1" x14ac:dyDescent="0.2">
      <c r="B547" s="448"/>
      <c r="C547" s="935" t="s">
        <v>15668</v>
      </c>
      <c r="D547" s="138"/>
      <c r="E547" s="300" t="s">
        <v>19923</v>
      </c>
      <c r="F547" s="138" t="s">
        <v>17052</v>
      </c>
      <c r="G547" s="456">
        <v>830</v>
      </c>
      <c r="H547" s="138"/>
      <c r="I547" s="138"/>
      <c r="J547" s="138"/>
      <c r="K547" s="138"/>
      <c r="L547" s="144"/>
      <c r="M547" s="138"/>
      <c r="N547" s="138"/>
      <c r="O547" s="138"/>
      <c r="P547" s="138"/>
      <c r="Q547" s="138"/>
      <c r="R547" s="138"/>
      <c r="S547" s="138"/>
      <c r="T547" s="145">
        <v>2003</v>
      </c>
      <c r="U547" s="138"/>
      <c r="V547" s="138"/>
      <c r="W547" s="138"/>
      <c r="X547" s="138"/>
      <c r="Y547" s="138"/>
      <c r="Z547" s="138"/>
      <c r="AA547" s="138"/>
      <c r="AB547" s="138"/>
      <c r="AC547" s="138"/>
      <c r="AD547" s="138"/>
      <c r="AE547" s="138"/>
      <c r="AF547" s="138"/>
      <c r="AG547" s="138"/>
      <c r="AH547" s="138"/>
      <c r="AI547" s="138"/>
      <c r="AJ547" s="138"/>
      <c r="AK547" s="138"/>
      <c r="AL547" s="138"/>
      <c r="AM547" s="138"/>
      <c r="AN547" s="138"/>
      <c r="AO547" s="138"/>
      <c r="AP547" s="138"/>
      <c r="AQ547" s="138"/>
      <c r="AR547" s="138"/>
      <c r="AS547" s="138"/>
    </row>
    <row r="548" spans="2:45" ht="24" hidden="1" customHeight="1" x14ac:dyDescent="0.2">
      <c r="B548" s="448"/>
      <c r="C548" s="935" t="s">
        <v>15668</v>
      </c>
      <c r="D548" s="138"/>
      <c r="E548" s="300" t="s">
        <v>19924</v>
      </c>
      <c r="F548" s="138" t="s">
        <v>17052</v>
      </c>
      <c r="G548" s="456">
        <v>529</v>
      </c>
      <c r="H548" s="138"/>
      <c r="I548" s="138"/>
      <c r="J548" s="138"/>
      <c r="K548" s="138"/>
      <c r="L548" s="144"/>
      <c r="M548" s="138"/>
      <c r="N548" s="138"/>
      <c r="O548" s="138"/>
      <c r="P548" s="138"/>
      <c r="Q548" s="138"/>
      <c r="R548" s="138"/>
      <c r="S548" s="138"/>
      <c r="T548" s="145">
        <v>2011</v>
      </c>
      <c r="U548" s="138"/>
      <c r="V548" s="138"/>
      <c r="W548" s="138"/>
      <c r="X548" s="138"/>
      <c r="Y548" s="138"/>
      <c r="Z548" s="138"/>
      <c r="AA548" s="138"/>
      <c r="AB548" s="138"/>
      <c r="AC548" s="138"/>
      <c r="AD548" s="138"/>
      <c r="AE548" s="138"/>
      <c r="AF548" s="138"/>
      <c r="AG548" s="138"/>
      <c r="AH548" s="138"/>
      <c r="AI548" s="138"/>
      <c r="AJ548" s="138"/>
      <c r="AK548" s="138"/>
      <c r="AL548" s="138"/>
      <c r="AM548" s="138"/>
      <c r="AN548" s="138"/>
      <c r="AO548" s="138"/>
      <c r="AP548" s="138"/>
      <c r="AQ548" s="138"/>
      <c r="AR548" s="138"/>
      <c r="AS548" s="138"/>
    </row>
    <row r="549" spans="2:45" ht="24" hidden="1" customHeight="1" x14ac:dyDescent="0.2">
      <c r="B549" s="448"/>
      <c r="C549" s="935" t="s">
        <v>15668</v>
      </c>
      <c r="D549" s="138"/>
      <c r="E549" s="300" t="s">
        <v>19925</v>
      </c>
      <c r="F549" s="138" t="s">
        <v>17052</v>
      </c>
      <c r="G549" s="456">
        <v>1150</v>
      </c>
      <c r="H549" s="138"/>
      <c r="I549" s="138"/>
      <c r="J549" s="138"/>
      <c r="K549" s="138"/>
      <c r="L549" s="144"/>
      <c r="M549" s="138"/>
      <c r="N549" s="138"/>
      <c r="O549" s="138"/>
      <c r="P549" s="138"/>
      <c r="Q549" s="138"/>
      <c r="R549" s="138"/>
      <c r="S549" s="138"/>
      <c r="T549" s="145">
        <v>2012</v>
      </c>
      <c r="U549" s="138"/>
      <c r="V549" s="138"/>
      <c r="W549" s="138"/>
      <c r="X549" s="138"/>
      <c r="Y549" s="138"/>
      <c r="Z549" s="138"/>
      <c r="AA549" s="138"/>
      <c r="AB549" s="138"/>
      <c r="AC549" s="138"/>
      <c r="AD549" s="138"/>
      <c r="AE549" s="138"/>
      <c r="AF549" s="138"/>
      <c r="AG549" s="138"/>
      <c r="AH549" s="138"/>
      <c r="AI549" s="138"/>
      <c r="AJ549" s="138"/>
      <c r="AK549" s="138"/>
      <c r="AL549" s="138"/>
      <c r="AM549" s="138"/>
      <c r="AN549" s="138"/>
      <c r="AO549" s="138"/>
      <c r="AP549" s="138"/>
      <c r="AQ549" s="138"/>
      <c r="AR549" s="138"/>
      <c r="AS549" s="138"/>
    </row>
    <row r="550" spans="2:45" ht="24" hidden="1" customHeight="1" x14ac:dyDescent="0.2">
      <c r="B550" s="448"/>
      <c r="C550" s="935" t="s">
        <v>15668</v>
      </c>
      <c r="D550" s="138"/>
      <c r="E550" s="300" t="s">
        <v>19926</v>
      </c>
      <c r="F550" s="138" t="s">
        <v>17052</v>
      </c>
      <c r="G550" s="456">
        <v>650</v>
      </c>
      <c r="H550" s="138"/>
      <c r="I550" s="138"/>
      <c r="J550" s="138"/>
      <c r="K550" s="138"/>
      <c r="L550" s="144"/>
      <c r="M550" s="138"/>
      <c r="N550" s="138"/>
      <c r="O550" s="138"/>
      <c r="P550" s="138"/>
      <c r="Q550" s="138"/>
      <c r="R550" s="138"/>
      <c r="S550" s="138"/>
      <c r="T550" s="145">
        <v>2014</v>
      </c>
      <c r="U550" s="138"/>
      <c r="V550" s="138"/>
      <c r="W550" s="138"/>
      <c r="X550" s="138"/>
      <c r="Y550" s="138"/>
      <c r="Z550" s="138"/>
      <c r="AA550" s="138"/>
      <c r="AB550" s="138"/>
      <c r="AC550" s="138"/>
      <c r="AD550" s="138"/>
      <c r="AE550" s="138"/>
      <c r="AF550" s="138"/>
      <c r="AG550" s="138"/>
      <c r="AH550" s="138"/>
      <c r="AI550" s="138"/>
      <c r="AJ550" s="138"/>
      <c r="AK550" s="138"/>
      <c r="AL550" s="138"/>
      <c r="AM550" s="138"/>
      <c r="AN550" s="138"/>
      <c r="AO550" s="138"/>
      <c r="AP550" s="138"/>
      <c r="AQ550" s="138"/>
      <c r="AR550" s="138"/>
      <c r="AS550" s="138"/>
    </row>
    <row r="551" spans="2:45" ht="24" hidden="1" customHeight="1" x14ac:dyDescent="0.2">
      <c r="B551" s="448"/>
      <c r="C551" s="935" t="s">
        <v>15668</v>
      </c>
      <c r="D551" s="138"/>
      <c r="E551" s="300" t="s">
        <v>19927</v>
      </c>
      <c r="F551" s="138" t="s">
        <v>17052</v>
      </c>
      <c r="G551" s="456">
        <v>500</v>
      </c>
      <c r="H551" s="138"/>
      <c r="I551" s="138"/>
      <c r="J551" s="138"/>
      <c r="K551" s="138"/>
      <c r="L551" s="144"/>
      <c r="M551" s="138"/>
      <c r="N551" s="138"/>
      <c r="O551" s="138"/>
      <c r="P551" s="138"/>
      <c r="Q551" s="138"/>
      <c r="R551" s="138"/>
      <c r="S551" s="138"/>
      <c r="T551" s="145">
        <v>2022</v>
      </c>
      <c r="U551" s="138"/>
      <c r="V551" s="138"/>
      <c r="W551" s="138"/>
      <c r="X551" s="138"/>
      <c r="Y551" s="138"/>
      <c r="Z551" s="138"/>
      <c r="AA551" s="138"/>
      <c r="AB551" s="138"/>
      <c r="AC551" s="138"/>
      <c r="AD551" s="138"/>
      <c r="AE551" s="138"/>
      <c r="AF551" s="138"/>
      <c r="AG551" s="138"/>
      <c r="AH551" s="138"/>
      <c r="AI551" s="138"/>
      <c r="AJ551" s="138"/>
      <c r="AK551" s="138"/>
      <c r="AL551" s="138"/>
      <c r="AM551" s="138"/>
      <c r="AN551" s="138"/>
      <c r="AO551" s="138"/>
      <c r="AP551" s="138"/>
      <c r="AQ551" s="138"/>
      <c r="AR551" s="138"/>
      <c r="AS551" s="138"/>
    </row>
    <row r="552" spans="2:45" ht="24" hidden="1" customHeight="1" x14ac:dyDescent="0.2">
      <c r="B552" s="448"/>
      <c r="C552" s="935" t="s">
        <v>15668</v>
      </c>
      <c r="D552" s="138"/>
      <c r="E552" s="300" t="s">
        <v>19928</v>
      </c>
      <c r="F552" s="138" t="s">
        <v>18025</v>
      </c>
      <c r="G552" s="456">
        <v>820</v>
      </c>
      <c r="H552" s="138"/>
      <c r="I552" s="138"/>
      <c r="J552" s="138"/>
      <c r="K552" s="138"/>
      <c r="L552" s="144"/>
      <c r="M552" s="138"/>
      <c r="N552" s="138"/>
      <c r="O552" s="138"/>
      <c r="P552" s="138"/>
      <c r="Q552" s="138"/>
      <c r="R552" s="138"/>
      <c r="S552" s="138"/>
      <c r="T552" s="145">
        <v>2006</v>
      </c>
      <c r="U552" s="138"/>
      <c r="V552" s="138"/>
      <c r="W552" s="138"/>
      <c r="X552" s="138"/>
      <c r="Y552" s="138"/>
      <c r="Z552" s="138"/>
      <c r="AA552" s="138"/>
      <c r="AB552" s="138"/>
      <c r="AC552" s="138"/>
      <c r="AD552" s="138"/>
      <c r="AE552" s="138"/>
      <c r="AF552" s="138"/>
      <c r="AG552" s="138"/>
      <c r="AH552" s="138"/>
      <c r="AI552" s="138"/>
      <c r="AJ552" s="138"/>
      <c r="AK552" s="138"/>
      <c r="AL552" s="138"/>
      <c r="AM552" s="138"/>
      <c r="AN552" s="138"/>
      <c r="AO552" s="138"/>
      <c r="AP552" s="138"/>
      <c r="AQ552" s="138"/>
      <c r="AR552" s="138"/>
      <c r="AS552" s="138"/>
    </row>
    <row r="553" spans="2:45" ht="24" hidden="1" customHeight="1" x14ac:dyDescent="0.2">
      <c r="B553" s="448"/>
      <c r="C553" s="935" t="s">
        <v>15668</v>
      </c>
      <c r="D553" s="138"/>
      <c r="E553" s="300" t="s">
        <v>19929</v>
      </c>
      <c r="F553" s="138" t="s">
        <v>17052</v>
      </c>
      <c r="G553" s="456">
        <v>403</v>
      </c>
      <c r="H553" s="138"/>
      <c r="I553" s="138"/>
      <c r="J553" s="138"/>
      <c r="K553" s="138"/>
      <c r="L553" s="144"/>
      <c r="M553" s="138"/>
      <c r="N553" s="138"/>
      <c r="O553" s="138"/>
      <c r="P553" s="138"/>
      <c r="Q553" s="138"/>
      <c r="R553" s="138"/>
      <c r="S553" s="138"/>
      <c r="T553" s="145">
        <v>2013</v>
      </c>
      <c r="U553" s="138"/>
      <c r="V553" s="138"/>
      <c r="W553" s="138"/>
      <c r="X553" s="138"/>
      <c r="Y553" s="138"/>
      <c r="Z553" s="138"/>
      <c r="AA553" s="138"/>
      <c r="AB553" s="138"/>
      <c r="AC553" s="138"/>
      <c r="AD553" s="138"/>
      <c r="AE553" s="138"/>
      <c r="AF553" s="138"/>
      <c r="AG553" s="138"/>
      <c r="AH553" s="138"/>
      <c r="AI553" s="138"/>
      <c r="AJ553" s="138"/>
      <c r="AK553" s="138"/>
      <c r="AL553" s="138"/>
      <c r="AM553" s="138"/>
      <c r="AN553" s="138"/>
      <c r="AO553" s="138"/>
      <c r="AP553" s="138"/>
      <c r="AQ553" s="138"/>
      <c r="AR553" s="138"/>
      <c r="AS553" s="138"/>
    </row>
    <row r="554" spans="2:45" ht="24" hidden="1" customHeight="1" x14ac:dyDescent="0.2">
      <c r="B554" s="448"/>
      <c r="C554" s="935" t="s">
        <v>15668</v>
      </c>
      <c r="D554" s="138"/>
      <c r="E554" s="300" t="s">
        <v>19930</v>
      </c>
      <c r="F554" s="138" t="s">
        <v>17052</v>
      </c>
      <c r="G554" s="456">
        <v>1051</v>
      </c>
      <c r="H554" s="138"/>
      <c r="I554" s="138"/>
      <c r="J554" s="138"/>
      <c r="K554" s="138"/>
      <c r="L554" s="144"/>
      <c r="M554" s="138"/>
      <c r="N554" s="138"/>
      <c r="O554" s="138"/>
      <c r="P554" s="138"/>
      <c r="Q554" s="138"/>
      <c r="R554" s="138"/>
      <c r="S554" s="138"/>
      <c r="T554" s="145">
        <v>2013</v>
      </c>
      <c r="U554" s="138"/>
      <c r="V554" s="138"/>
      <c r="W554" s="138"/>
      <c r="X554" s="138"/>
      <c r="Y554" s="138"/>
      <c r="Z554" s="138"/>
      <c r="AA554" s="138"/>
      <c r="AB554" s="138"/>
      <c r="AC554" s="138"/>
      <c r="AD554" s="138"/>
      <c r="AE554" s="138"/>
      <c r="AF554" s="138"/>
      <c r="AG554" s="138"/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</row>
    <row r="555" spans="2:45" ht="24" hidden="1" customHeight="1" x14ac:dyDescent="0.2">
      <c r="B555" s="448"/>
      <c r="C555" s="935" t="s">
        <v>15668</v>
      </c>
      <c r="D555" s="138"/>
      <c r="E555" s="300" t="s">
        <v>19931</v>
      </c>
      <c r="F555" s="138" t="s">
        <v>17052</v>
      </c>
      <c r="G555" s="456">
        <v>570</v>
      </c>
      <c r="H555" s="138"/>
      <c r="I555" s="138"/>
      <c r="J555" s="138"/>
      <c r="K555" s="138"/>
      <c r="L555" s="144"/>
      <c r="M555" s="138"/>
      <c r="N555" s="138"/>
      <c r="O555" s="138"/>
      <c r="P555" s="138"/>
      <c r="Q555" s="138"/>
      <c r="R555" s="138"/>
      <c r="S555" s="138"/>
      <c r="T555" s="145">
        <v>2014</v>
      </c>
      <c r="U555" s="138"/>
      <c r="V555" s="138"/>
      <c r="W555" s="138"/>
      <c r="X555" s="138"/>
      <c r="Y555" s="138"/>
      <c r="Z555" s="138"/>
      <c r="AA555" s="138"/>
      <c r="AB555" s="138"/>
      <c r="AC555" s="138"/>
      <c r="AD555" s="138"/>
      <c r="AE555" s="138"/>
      <c r="AF555" s="138"/>
      <c r="AG555" s="138"/>
      <c r="AH555" s="138"/>
      <c r="AI555" s="138"/>
      <c r="AJ555" s="138"/>
      <c r="AK555" s="138"/>
      <c r="AL555" s="138"/>
      <c r="AM555" s="138"/>
      <c r="AN555" s="138"/>
      <c r="AO555" s="138"/>
      <c r="AP555" s="138"/>
      <c r="AQ555" s="138"/>
      <c r="AR555" s="138"/>
      <c r="AS555" s="138"/>
    </row>
    <row r="556" spans="2:45" ht="24" hidden="1" customHeight="1" x14ac:dyDescent="0.2">
      <c r="B556" s="448"/>
      <c r="C556" s="935" t="s">
        <v>15668</v>
      </c>
      <c r="D556" s="138"/>
      <c r="E556" s="300" t="s">
        <v>19932</v>
      </c>
      <c r="F556" s="138" t="s">
        <v>17052</v>
      </c>
      <c r="G556" s="456">
        <v>400</v>
      </c>
      <c r="H556" s="138"/>
      <c r="I556" s="138"/>
      <c r="J556" s="138"/>
      <c r="K556" s="138"/>
      <c r="L556" s="144"/>
      <c r="M556" s="138"/>
      <c r="N556" s="138"/>
      <c r="O556" s="138"/>
      <c r="P556" s="138"/>
      <c r="Q556" s="138"/>
      <c r="R556" s="138"/>
      <c r="S556" s="138"/>
      <c r="T556" s="145">
        <v>2014</v>
      </c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8"/>
      <c r="AG556" s="138"/>
      <c r="AH556" s="138"/>
      <c r="AI556" s="138"/>
      <c r="AJ556" s="138"/>
      <c r="AK556" s="138"/>
      <c r="AL556" s="138"/>
      <c r="AM556" s="138"/>
      <c r="AN556" s="138"/>
      <c r="AO556" s="138"/>
      <c r="AP556" s="138"/>
      <c r="AQ556" s="138"/>
      <c r="AR556" s="138"/>
      <c r="AS556" s="138"/>
    </row>
    <row r="557" spans="2:45" ht="24" hidden="1" customHeight="1" x14ac:dyDescent="0.2">
      <c r="B557" s="448"/>
      <c r="C557" s="935" t="s">
        <v>15668</v>
      </c>
      <c r="D557" s="138"/>
      <c r="E557" s="300" t="s">
        <v>19933</v>
      </c>
      <c r="F557" s="138" t="s">
        <v>17052</v>
      </c>
      <c r="G557" s="456">
        <v>393</v>
      </c>
      <c r="H557" s="138"/>
      <c r="I557" s="138"/>
      <c r="J557" s="138"/>
      <c r="K557" s="138"/>
      <c r="L557" s="144"/>
      <c r="M557" s="138"/>
      <c r="N557" s="138"/>
      <c r="O557" s="138"/>
      <c r="P557" s="138"/>
      <c r="Q557" s="138"/>
      <c r="R557" s="138"/>
      <c r="S557" s="138"/>
      <c r="T557" s="145">
        <v>2014</v>
      </c>
      <c r="U557" s="138"/>
      <c r="V557" s="138"/>
      <c r="W557" s="138"/>
      <c r="X557" s="138"/>
      <c r="Y557" s="138"/>
      <c r="Z557" s="138"/>
      <c r="AA557" s="138"/>
      <c r="AB557" s="138"/>
      <c r="AC557" s="138"/>
      <c r="AD557" s="138"/>
      <c r="AE557" s="138"/>
      <c r="AF557" s="138"/>
      <c r="AG557" s="138"/>
      <c r="AH557" s="138"/>
      <c r="AI557" s="138"/>
      <c r="AJ557" s="138"/>
      <c r="AK557" s="138"/>
      <c r="AL557" s="138"/>
      <c r="AM557" s="138"/>
      <c r="AN557" s="138"/>
      <c r="AO557" s="138"/>
      <c r="AP557" s="138"/>
      <c r="AQ557" s="138"/>
      <c r="AR557" s="138"/>
      <c r="AS557" s="138"/>
    </row>
    <row r="558" spans="2:45" ht="24" hidden="1" customHeight="1" x14ac:dyDescent="0.2">
      <c r="B558" s="448"/>
      <c r="C558" s="935" t="s">
        <v>15668</v>
      </c>
      <c r="D558" s="138"/>
      <c r="E558" s="300" t="s">
        <v>19934</v>
      </c>
      <c r="F558" s="138" t="s">
        <v>17052</v>
      </c>
      <c r="G558" s="456">
        <v>298</v>
      </c>
      <c r="H558" s="138"/>
      <c r="I558" s="138"/>
      <c r="J558" s="138"/>
      <c r="K558" s="138"/>
      <c r="L558" s="144"/>
      <c r="M558" s="138"/>
      <c r="N558" s="138"/>
      <c r="O558" s="138"/>
      <c r="P558" s="138"/>
      <c r="Q558" s="138"/>
      <c r="R558" s="138"/>
      <c r="S558" s="138"/>
      <c r="T558" s="145">
        <v>2015</v>
      </c>
      <c r="U558" s="138"/>
      <c r="V558" s="138"/>
      <c r="W558" s="138"/>
      <c r="X558" s="138"/>
      <c r="Y558" s="138"/>
      <c r="Z558" s="138"/>
      <c r="AA558" s="138"/>
      <c r="AB558" s="138"/>
      <c r="AC558" s="138"/>
      <c r="AD558" s="138"/>
      <c r="AE558" s="138"/>
      <c r="AF558" s="138"/>
      <c r="AG558" s="138"/>
      <c r="AH558" s="138"/>
      <c r="AI558" s="138"/>
      <c r="AJ558" s="138"/>
      <c r="AK558" s="138"/>
      <c r="AL558" s="138"/>
      <c r="AM558" s="138"/>
      <c r="AN558" s="138"/>
      <c r="AO558" s="138"/>
      <c r="AP558" s="138"/>
      <c r="AQ558" s="138"/>
      <c r="AR558" s="138"/>
      <c r="AS558" s="138"/>
    </row>
    <row r="559" spans="2:45" ht="24" hidden="1" customHeight="1" x14ac:dyDescent="0.2">
      <c r="B559" s="448"/>
      <c r="C559" s="935" t="s">
        <v>15668</v>
      </c>
      <c r="D559" s="138"/>
      <c r="E559" s="300" t="s">
        <v>19935</v>
      </c>
      <c r="F559" s="138" t="s">
        <v>17052</v>
      </c>
      <c r="G559" s="456">
        <v>600</v>
      </c>
      <c r="H559" s="138"/>
      <c r="I559" s="138"/>
      <c r="J559" s="138"/>
      <c r="K559" s="138"/>
      <c r="L559" s="144"/>
      <c r="M559" s="138"/>
      <c r="N559" s="138"/>
      <c r="O559" s="138"/>
      <c r="P559" s="138"/>
      <c r="Q559" s="138"/>
      <c r="R559" s="138"/>
      <c r="S559" s="138"/>
      <c r="T559" s="145">
        <v>2018</v>
      </c>
      <c r="U559" s="138"/>
      <c r="V559" s="138"/>
      <c r="W559" s="138"/>
      <c r="X559" s="138"/>
      <c r="Y559" s="138"/>
      <c r="Z559" s="138"/>
      <c r="AA559" s="138"/>
      <c r="AB559" s="138"/>
      <c r="AC559" s="138"/>
      <c r="AD559" s="138"/>
      <c r="AE559" s="138"/>
      <c r="AF559" s="138"/>
      <c r="AG559" s="138"/>
      <c r="AH559" s="138"/>
      <c r="AI559" s="138"/>
      <c r="AJ559" s="138"/>
      <c r="AK559" s="138"/>
      <c r="AL559" s="138"/>
      <c r="AM559" s="138"/>
      <c r="AN559" s="138"/>
      <c r="AO559" s="138"/>
      <c r="AP559" s="138"/>
      <c r="AQ559" s="138"/>
      <c r="AR559" s="138"/>
      <c r="AS559" s="138"/>
    </row>
    <row r="560" spans="2:45" ht="24" hidden="1" customHeight="1" x14ac:dyDescent="0.2">
      <c r="B560" s="448"/>
      <c r="C560" s="935" t="s">
        <v>15668</v>
      </c>
      <c r="D560" s="138"/>
      <c r="E560" s="300" t="s">
        <v>19936</v>
      </c>
      <c r="F560" s="138" t="s">
        <v>17052</v>
      </c>
      <c r="G560" s="456">
        <v>594</v>
      </c>
      <c r="H560" s="138"/>
      <c r="I560" s="138"/>
      <c r="J560" s="138"/>
      <c r="K560" s="138"/>
      <c r="L560" s="144"/>
      <c r="M560" s="138"/>
      <c r="N560" s="138"/>
      <c r="O560" s="138"/>
      <c r="P560" s="138"/>
      <c r="Q560" s="138"/>
      <c r="R560" s="138"/>
      <c r="S560" s="138"/>
      <c r="T560" s="145">
        <v>2017</v>
      </c>
      <c r="U560" s="138"/>
      <c r="V560" s="138"/>
      <c r="W560" s="138"/>
      <c r="X560" s="138"/>
      <c r="Y560" s="138"/>
      <c r="Z560" s="138"/>
      <c r="AA560" s="138"/>
      <c r="AB560" s="138"/>
      <c r="AC560" s="138"/>
      <c r="AD560" s="138"/>
      <c r="AE560" s="138"/>
      <c r="AF560" s="138"/>
      <c r="AG560" s="138"/>
      <c r="AH560" s="138"/>
      <c r="AI560" s="138"/>
      <c r="AJ560" s="138"/>
      <c r="AK560" s="138"/>
      <c r="AL560" s="138"/>
      <c r="AM560" s="138"/>
      <c r="AN560" s="138"/>
      <c r="AO560" s="138"/>
      <c r="AP560" s="138"/>
      <c r="AQ560" s="138"/>
      <c r="AR560" s="138"/>
      <c r="AS560" s="138"/>
    </row>
    <row r="561" spans="2:46" ht="24" hidden="1" customHeight="1" x14ac:dyDescent="0.2">
      <c r="B561" s="448"/>
      <c r="C561" s="935" t="s">
        <v>15668</v>
      </c>
      <c r="D561" s="138"/>
      <c r="E561" s="300" t="s">
        <v>19937</v>
      </c>
      <c r="F561" s="138" t="s">
        <v>15669</v>
      </c>
      <c r="G561" s="456">
        <v>725</v>
      </c>
      <c r="H561" s="138"/>
      <c r="I561" s="138"/>
      <c r="J561" s="138"/>
      <c r="K561" s="138"/>
      <c r="L561" s="144"/>
      <c r="M561" s="138"/>
      <c r="N561" s="138"/>
      <c r="O561" s="138"/>
      <c r="P561" s="138"/>
      <c r="Q561" s="138"/>
      <c r="R561" s="138"/>
      <c r="S561" s="138"/>
      <c r="T561" s="145">
        <v>2020</v>
      </c>
      <c r="U561" s="138"/>
      <c r="V561" s="138"/>
      <c r="W561" s="138"/>
      <c r="X561" s="138"/>
      <c r="Y561" s="138"/>
      <c r="Z561" s="138"/>
      <c r="AA561" s="138"/>
      <c r="AB561" s="138"/>
      <c r="AC561" s="138"/>
      <c r="AD561" s="138"/>
      <c r="AE561" s="138"/>
      <c r="AF561" s="138"/>
      <c r="AG561" s="138"/>
      <c r="AH561" s="138"/>
      <c r="AI561" s="138"/>
      <c r="AJ561" s="138"/>
      <c r="AK561" s="138"/>
      <c r="AL561" s="138"/>
      <c r="AM561" s="138"/>
      <c r="AN561" s="138"/>
      <c r="AO561" s="138"/>
      <c r="AP561" s="138"/>
      <c r="AQ561" s="138"/>
      <c r="AR561" s="138"/>
      <c r="AS561" s="138"/>
    </row>
    <row r="562" spans="2:46" ht="24" hidden="1" customHeight="1" x14ac:dyDescent="0.2">
      <c r="B562" s="448"/>
      <c r="C562" s="935" t="s">
        <v>15668</v>
      </c>
      <c r="D562" s="138"/>
      <c r="E562" s="300" t="s">
        <v>19938</v>
      </c>
      <c r="F562" s="138" t="s">
        <v>17052</v>
      </c>
      <c r="G562" s="456">
        <v>569</v>
      </c>
      <c r="H562" s="138"/>
      <c r="I562" s="138"/>
      <c r="J562" s="138"/>
      <c r="K562" s="138"/>
      <c r="L562" s="144"/>
      <c r="M562" s="138"/>
      <c r="N562" s="138"/>
      <c r="O562" s="138"/>
      <c r="P562" s="138"/>
      <c r="Q562" s="138"/>
      <c r="R562" s="138"/>
      <c r="S562" s="138"/>
      <c r="T562" s="145">
        <v>2021</v>
      </c>
      <c r="U562" s="138"/>
      <c r="V562" s="138"/>
      <c r="W562" s="138"/>
      <c r="X562" s="138"/>
      <c r="Y562" s="138"/>
      <c r="Z562" s="138"/>
      <c r="AA562" s="138"/>
      <c r="AB562" s="138"/>
      <c r="AC562" s="138"/>
      <c r="AD562" s="138"/>
      <c r="AE562" s="138"/>
      <c r="AF562" s="138"/>
      <c r="AG562" s="138"/>
      <c r="AH562" s="138"/>
      <c r="AI562" s="138"/>
      <c r="AJ562" s="138"/>
      <c r="AK562" s="138"/>
      <c r="AL562" s="138"/>
      <c r="AM562" s="138"/>
      <c r="AN562" s="138"/>
      <c r="AO562" s="138"/>
      <c r="AP562" s="138"/>
      <c r="AQ562" s="138"/>
      <c r="AR562" s="138"/>
      <c r="AS562" s="138"/>
    </row>
    <row r="563" spans="2:46" ht="24" hidden="1" customHeight="1" x14ac:dyDescent="0.2">
      <c r="B563" s="448"/>
      <c r="C563" s="935" t="s">
        <v>15668</v>
      </c>
      <c r="D563" s="138"/>
      <c r="E563" s="300" t="s">
        <v>19939</v>
      </c>
      <c r="F563" s="138" t="s">
        <v>17052</v>
      </c>
      <c r="G563" s="456">
        <v>1600</v>
      </c>
      <c r="H563" s="138"/>
      <c r="I563" s="138"/>
      <c r="J563" s="138"/>
      <c r="K563" s="138"/>
      <c r="L563" s="144"/>
      <c r="M563" s="138"/>
      <c r="N563" s="138"/>
      <c r="O563" s="138"/>
      <c r="P563" s="138"/>
      <c r="Q563" s="138"/>
      <c r="R563" s="138"/>
      <c r="S563" s="138"/>
      <c r="T563" s="145">
        <v>2022</v>
      </c>
      <c r="U563" s="138"/>
      <c r="V563" s="138"/>
      <c r="W563" s="138"/>
      <c r="X563" s="138"/>
      <c r="Y563" s="138"/>
      <c r="Z563" s="138"/>
      <c r="AA563" s="138"/>
      <c r="AB563" s="138"/>
      <c r="AC563" s="138"/>
      <c r="AD563" s="138"/>
      <c r="AE563" s="138"/>
      <c r="AF563" s="138"/>
      <c r="AG563" s="138"/>
      <c r="AH563" s="138"/>
      <c r="AI563" s="138"/>
      <c r="AJ563" s="138"/>
      <c r="AK563" s="138"/>
      <c r="AL563" s="138"/>
      <c r="AM563" s="138"/>
      <c r="AN563" s="138"/>
      <c r="AO563" s="138"/>
      <c r="AP563" s="138"/>
      <c r="AQ563" s="138"/>
      <c r="AR563" s="138"/>
      <c r="AS563" s="138"/>
    </row>
    <row r="564" spans="2:46" ht="24" hidden="1" customHeight="1" x14ac:dyDescent="0.2">
      <c r="B564" s="448"/>
      <c r="C564" s="935" t="s">
        <v>15668</v>
      </c>
      <c r="D564" s="138"/>
      <c r="E564" s="138" t="s">
        <v>19940</v>
      </c>
      <c r="F564" s="138" t="s">
        <v>18026</v>
      </c>
      <c r="G564" s="138"/>
      <c r="H564" s="138"/>
      <c r="I564" s="138">
        <v>12564</v>
      </c>
      <c r="J564" s="138" t="s">
        <v>18027</v>
      </c>
      <c r="K564" s="138"/>
      <c r="L564" s="144"/>
      <c r="M564" s="138"/>
      <c r="N564" s="138"/>
      <c r="O564" s="138"/>
      <c r="P564" s="138"/>
      <c r="Q564" s="138"/>
      <c r="R564" s="138"/>
      <c r="S564" s="138"/>
      <c r="T564" s="145">
        <v>2020</v>
      </c>
      <c r="U564" s="138"/>
      <c r="V564" s="138"/>
      <c r="W564" s="138"/>
      <c r="X564" s="138"/>
      <c r="Y564" s="138"/>
      <c r="Z564" s="138"/>
      <c r="AA564" s="138"/>
      <c r="AB564" s="138"/>
      <c r="AC564" s="138"/>
      <c r="AD564" s="138"/>
      <c r="AE564" s="138"/>
      <c r="AF564" s="138"/>
      <c r="AG564" s="138"/>
      <c r="AH564" s="138"/>
      <c r="AI564" s="138"/>
      <c r="AJ564" s="138"/>
      <c r="AK564" s="138"/>
      <c r="AL564" s="138"/>
      <c r="AM564" s="138"/>
      <c r="AN564" s="138"/>
      <c r="AO564" s="138"/>
      <c r="AP564" s="138"/>
      <c r="AQ564" s="138"/>
      <c r="AR564" s="138"/>
      <c r="AS564" s="138"/>
    </row>
    <row r="565" spans="2:46" ht="24" hidden="1" customHeight="1" x14ac:dyDescent="0.2">
      <c r="B565" s="1323"/>
      <c r="C565" s="935" t="s">
        <v>15668</v>
      </c>
      <c r="D565" s="138"/>
      <c r="E565" s="138" t="s">
        <v>19941</v>
      </c>
      <c r="F565" s="138" t="s">
        <v>17066</v>
      </c>
      <c r="G565" s="138"/>
      <c r="H565" s="138"/>
      <c r="I565" s="138"/>
      <c r="J565" s="138"/>
      <c r="K565" s="138"/>
      <c r="L565" s="144"/>
      <c r="M565" s="138"/>
      <c r="N565" s="138"/>
      <c r="O565" s="138"/>
      <c r="P565" s="138"/>
      <c r="Q565" s="138"/>
      <c r="R565" s="138"/>
      <c r="S565" s="138"/>
      <c r="T565" s="145"/>
      <c r="U565" s="138"/>
      <c r="V565" s="138"/>
      <c r="W565" s="138"/>
      <c r="X565" s="138"/>
      <c r="Y565" s="138"/>
      <c r="Z565" s="138"/>
      <c r="AA565" s="138"/>
      <c r="AB565" s="138"/>
      <c r="AC565" s="138"/>
      <c r="AD565" s="138"/>
      <c r="AE565" s="138"/>
      <c r="AF565" s="138"/>
      <c r="AG565" s="138"/>
      <c r="AH565" s="138"/>
      <c r="AI565" s="138"/>
      <c r="AJ565" s="138"/>
      <c r="AK565" s="138"/>
      <c r="AL565" s="138"/>
      <c r="AM565" s="138"/>
      <c r="AN565" s="138"/>
      <c r="AO565" s="138"/>
      <c r="AP565" s="138"/>
      <c r="AQ565" s="138"/>
      <c r="AR565" s="138"/>
      <c r="AS565" s="138"/>
    </row>
    <row r="566" spans="2:46" s="1397" customFormat="1" ht="24" hidden="1" customHeight="1" x14ac:dyDescent="0.15">
      <c r="B566" s="1362" t="s">
        <v>610</v>
      </c>
      <c r="C566" s="1172" t="s">
        <v>2217</v>
      </c>
      <c r="D566" s="241"/>
      <c r="E566" s="1636">
        <f>COUNTA(E567:E1175)</f>
        <v>609</v>
      </c>
      <c r="F566" s="241"/>
      <c r="G566" s="1384">
        <f>SUM(G567:G1175)</f>
        <v>7320608.9899999993</v>
      </c>
      <c r="H566" s="1354">
        <f>SUM(H567:H1175)</f>
        <v>208729.69999999998</v>
      </c>
      <c r="I566" s="1354">
        <f>SUM(I567:I1175)</f>
        <v>413114.44200000004</v>
      </c>
      <c r="J566" s="1354"/>
      <c r="K566" s="1354"/>
      <c r="L566" s="1354"/>
      <c r="M566" s="1354"/>
      <c r="N566" s="1354"/>
      <c r="O566" s="241"/>
      <c r="P566" s="241"/>
      <c r="Q566" s="240"/>
      <c r="R566" s="240"/>
      <c r="S566" s="240"/>
      <c r="T566" s="145"/>
      <c r="U566" s="240"/>
      <c r="V566" s="240"/>
      <c r="W566" s="240"/>
      <c r="X566" s="240"/>
      <c r="Y566" s="240"/>
      <c r="Z566" s="241"/>
      <c r="AA566" s="241"/>
      <c r="AB566" s="241"/>
      <c r="AC566" s="582"/>
      <c r="AD566" s="241"/>
      <c r="AE566" s="241"/>
      <c r="AF566" s="241"/>
      <c r="AG566" s="241"/>
      <c r="AH566" s="241"/>
      <c r="AI566" s="241"/>
      <c r="AJ566" s="241"/>
      <c r="AK566" s="241"/>
      <c r="AL566" s="241"/>
      <c r="AM566" s="241"/>
      <c r="AN566" s="241"/>
      <c r="AO566" s="248"/>
      <c r="AP566" s="248"/>
      <c r="AQ566" s="248"/>
      <c r="AR566" s="248"/>
      <c r="AS566" s="248"/>
    </row>
    <row r="567" spans="2:46" s="135" customFormat="1" ht="24" hidden="1" customHeight="1" x14ac:dyDescent="0.15">
      <c r="B567" s="448"/>
      <c r="C567" s="750" t="s">
        <v>2044</v>
      </c>
      <c r="D567" s="144" t="s">
        <v>13501</v>
      </c>
      <c r="E567" s="144" t="s">
        <v>19942</v>
      </c>
      <c r="F567" s="144" t="s">
        <v>11396</v>
      </c>
      <c r="G567" s="144">
        <v>206557</v>
      </c>
      <c r="H567" s="144"/>
      <c r="I567" s="144"/>
      <c r="J567" s="144"/>
      <c r="K567" s="144"/>
      <c r="L567" s="144"/>
      <c r="M567" s="144"/>
      <c r="N567" s="144">
        <v>3</v>
      </c>
      <c r="O567" s="144"/>
      <c r="P567" s="148"/>
      <c r="Q567" s="148"/>
      <c r="R567" s="148"/>
      <c r="S567" s="275"/>
      <c r="T567" s="145">
        <v>2018</v>
      </c>
      <c r="U567" s="148"/>
      <c r="V567" s="148"/>
      <c r="W567" s="148"/>
      <c r="X567" s="148"/>
      <c r="Y567" s="148"/>
      <c r="Z567" s="165">
        <v>21026</v>
      </c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38" t="s">
        <v>11397</v>
      </c>
    </row>
    <row r="568" spans="2:46" s="135" customFormat="1" ht="24" hidden="1" customHeight="1" x14ac:dyDescent="0.15">
      <c r="B568" s="448"/>
      <c r="C568" s="750" t="s">
        <v>2044</v>
      </c>
      <c r="D568" s="144" t="s">
        <v>13501</v>
      </c>
      <c r="E568" s="144" t="s">
        <v>19943</v>
      </c>
      <c r="F568" s="144" t="s">
        <v>11396</v>
      </c>
      <c r="G568" s="144">
        <v>206557</v>
      </c>
      <c r="H568" s="144"/>
      <c r="I568" s="144"/>
      <c r="J568" s="144"/>
      <c r="K568" s="144"/>
      <c r="L568" s="144"/>
      <c r="M568" s="144"/>
      <c r="N568" s="144">
        <v>1</v>
      </c>
      <c r="O568" s="144"/>
      <c r="P568" s="148"/>
      <c r="Q568" s="148"/>
      <c r="R568" s="148"/>
      <c r="S568" s="275"/>
      <c r="T568" s="145">
        <v>2018</v>
      </c>
      <c r="U568" s="148"/>
      <c r="V568" s="148"/>
      <c r="W568" s="148"/>
      <c r="X568" s="148"/>
      <c r="Y568" s="148"/>
      <c r="Z568" s="165">
        <v>21026</v>
      </c>
      <c r="AA568" s="144"/>
      <c r="AB568" s="144"/>
      <c r="AC568" s="144"/>
      <c r="AD568" s="144"/>
      <c r="AE568" s="144"/>
      <c r="AF568" s="144"/>
      <c r="AG568" s="144"/>
      <c r="AH568" s="144"/>
      <c r="AI568" s="144"/>
      <c r="AJ568" s="144"/>
      <c r="AK568" s="144"/>
      <c r="AL568" s="144"/>
      <c r="AM568" s="144"/>
      <c r="AN568" s="144"/>
      <c r="AO568" s="144"/>
      <c r="AP568" s="144"/>
      <c r="AQ568" s="144"/>
      <c r="AR568" s="144"/>
      <c r="AS568" s="138" t="s">
        <v>11397</v>
      </c>
    </row>
    <row r="569" spans="2:46" s="135" customFormat="1" ht="24" hidden="1" customHeight="1" x14ac:dyDescent="0.15">
      <c r="B569" s="448"/>
      <c r="C569" s="750" t="s">
        <v>3023</v>
      </c>
      <c r="D569" s="144" t="s">
        <v>13502</v>
      </c>
      <c r="E569" s="144" t="s">
        <v>10276</v>
      </c>
      <c r="F569" s="144" t="s">
        <v>10277</v>
      </c>
      <c r="G569" s="144">
        <v>585</v>
      </c>
      <c r="H569" s="144">
        <v>447</v>
      </c>
      <c r="I569" s="144">
        <v>447</v>
      </c>
      <c r="J569" s="144"/>
      <c r="K569" s="144"/>
      <c r="L569" s="144"/>
      <c r="M569" s="144"/>
      <c r="N569" s="144"/>
      <c r="O569" s="144"/>
      <c r="P569" s="148"/>
      <c r="Q569" s="148"/>
      <c r="R569" s="148"/>
      <c r="S569" s="275"/>
      <c r="T569" s="145">
        <v>2013</v>
      </c>
      <c r="U569" s="148"/>
      <c r="V569" s="148"/>
      <c r="W569" s="148"/>
      <c r="X569" s="148"/>
      <c r="Y569" s="148"/>
      <c r="Z569" s="165"/>
      <c r="AA569" s="144"/>
      <c r="AB569" s="144"/>
      <c r="AC569" s="144"/>
      <c r="AD569" s="144"/>
      <c r="AE569" s="144"/>
      <c r="AF569" s="144"/>
      <c r="AG569" s="144"/>
      <c r="AH569" s="144"/>
      <c r="AI569" s="144"/>
      <c r="AJ569" s="144"/>
      <c r="AK569" s="144"/>
      <c r="AL569" s="144"/>
      <c r="AM569" s="144"/>
      <c r="AN569" s="144"/>
      <c r="AO569" s="144"/>
      <c r="AP569" s="144"/>
      <c r="AQ569" s="144"/>
      <c r="AR569" s="144"/>
      <c r="AS569" s="138"/>
    </row>
    <row r="570" spans="2:46" s="135" customFormat="1" ht="24" hidden="1" customHeight="1" x14ac:dyDescent="0.15">
      <c r="B570" s="448"/>
      <c r="C570" s="750" t="s">
        <v>15615</v>
      </c>
      <c r="D570" s="144"/>
      <c r="E570" s="144" t="s">
        <v>15968</v>
      </c>
      <c r="F570" s="144" t="s">
        <v>15617</v>
      </c>
      <c r="G570" s="144">
        <v>117141</v>
      </c>
      <c r="H570" s="144">
        <v>32836</v>
      </c>
      <c r="I570" s="144">
        <v>9991</v>
      </c>
      <c r="J570" s="144">
        <v>9990</v>
      </c>
      <c r="K570" s="144">
        <v>3286.42</v>
      </c>
      <c r="L570" s="144">
        <v>9990</v>
      </c>
      <c r="M570" s="144"/>
      <c r="N570" s="144">
        <v>3729</v>
      </c>
      <c r="O570" s="144"/>
      <c r="P570" s="148"/>
      <c r="Q570" s="148"/>
      <c r="R570" s="148"/>
      <c r="S570" s="275"/>
      <c r="T570" s="145">
        <v>2010</v>
      </c>
      <c r="U570" s="148"/>
      <c r="V570" s="148"/>
      <c r="W570" s="148"/>
      <c r="X570" s="148"/>
      <c r="Y570" s="148"/>
      <c r="Z570" s="165">
        <v>108800</v>
      </c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38"/>
      <c r="AT570" s="1420"/>
    </row>
    <row r="571" spans="2:46" s="135" customFormat="1" ht="24" hidden="1" customHeight="1" x14ac:dyDescent="0.15">
      <c r="B571" s="448"/>
      <c r="C571" s="750" t="s">
        <v>3032</v>
      </c>
      <c r="D571" s="144" t="s">
        <v>9511</v>
      </c>
      <c r="E571" s="144" t="s">
        <v>4384</v>
      </c>
      <c r="F571" s="144" t="s">
        <v>3037</v>
      </c>
      <c r="G571" s="144">
        <v>64</v>
      </c>
      <c r="H571" s="144">
        <v>64</v>
      </c>
      <c r="I571" s="144">
        <v>64</v>
      </c>
      <c r="J571" s="144">
        <v>11.8</v>
      </c>
      <c r="K571" s="144">
        <v>15.25</v>
      </c>
      <c r="L571" s="144"/>
      <c r="M571" s="144"/>
      <c r="N571" s="144"/>
      <c r="O571" s="144"/>
      <c r="P571" s="144"/>
      <c r="Q571" s="148"/>
      <c r="R571" s="148"/>
      <c r="S571" s="275"/>
      <c r="T571" s="145"/>
      <c r="U571" s="148"/>
      <c r="V571" s="148"/>
      <c r="W571" s="148"/>
      <c r="X571" s="148"/>
      <c r="Y571" s="148"/>
      <c r="Z571" s="165"/>
      <c r="AA571" s="144"/>
      <c r="AB571" s="144"/>
      <c r="AC571" s="144"/>
      <c r="AD571" s="144"/>
      <c r="AE571" s="144"/>
      <c r="AF571" s="144"/>
      <c r="AG571" s="144"/>
      <c r="AH571" s="144"/>
      <c r="AI571" s="144"/>
      <c r="AJ571" s="144"/>
      <c r="AK571" s="144"/>
      <c r="AL571" s="144"/>
      <c r="AM571" s="144"/>
      <c r="AN571" s="144"/>
      <c r="AO571" s="144"/>
      <c r="AP571" s="144"/>
      <c r="AQ571" s="144"/>
      <c r="AR571" s="144"/>
      <c r="AS571" s="138"/>
      <c r="AT571" s="1420"/>
    </row>
    <row r="572" spans="2:46" s="135" customFormat="1" ht="24" hidden="1" customHeight="1" x14ac:dyDescent="0.15">
      <c r="B572" s="448"/>
      <c r="C572" s="750" t="s">
        <v>3032</v>
      </c>
      <c r="D572" s="144" t="s">
        <v>9511</v>
      </c>
      <c r="E572" s="144" t="s">
        <v>4385</v>
      </c>
      <c r="F572" s="144" t="s">
        <v>15617</v>
      </c>
      <c r="G572" s="144">
        <v>911</v>
      </c>
      <c r="H572" s="144"/>
      <c r="I572" s="144"/>
      <c r="J572" s="144">
        <v>20</v>
      </c>
      <c r="K572" s="144">
        <v>40</v>
      </c>
      <c r="L572" s="144"/>
      <c r="M572" s="144"/>
      <c r="N572" s="144">
        <v>800</v>
      </c>
      <c r="O572" s="144">
        <v>88</v>
      </c>
      <c r="P572" s="148">
        <v>100</v>
      </c>
      <c r="Q572" s="148" t="s">
        <v>17164</v>
      </c>
      <c r="R572" s="148"/>
      <c r="S572" s="275"/>
      <c r="T572" s="145"/>
      <c r="U572" s="148"/>
      <c r="V572" s="148"/>
      <c r="W572" s="148"/>
      <c r="X572" s="148"/>
      <c r="Y572" s="148"/>
      <c r="Z572" s="165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44"/>
      <c r="AK572" s="144"/>
      <c r="AL572" s="144"/>
      <c r="AM572" s="144"/>
      <c r="AN572" s="144"/>
      <c r="AO572" s="144"/>
      <c r="AP572" s="144"/>
      <c r="AQ572" s="144"/>
      <c r="AR572" s="144"/>
      <c r="AS572" s="138"/>
      <c r="AT572" s="1420"/>
    </row>
    <row r="573" spans="2:46" s="135" customFormat="1" ht="24" hidden="1" customHeight="1" x14ac:dyDescent="0.15">
      <c r="B573" s="448"/>
      <c r="C573" s="750" t="s">
        <v>3032</v>
      </c>
      <c r="D573" s="144" t="s">
        <v>10278</v>
      </c>
      <c r="E573" s="144" t="s">
        <v>19944</v>
      </c>
      <c r="F573" s="144" t="s">
        <v>17165</v>
      </c>
      <c r="G573" s="144">
        <v>4904</v>
      </c>
      <c r="H573" s="144"/>
      <c r="I573" s="144"/>
      <c r="J573" s="144">
        <v>40</v>
      </c>
      <c r="K573" s="144">
        <v>25</v>
      </c>
      <c r="L573" s="144"/>
      <c r="M573" s="144"/>
      <c r="N573" s="144"/>
      <c r="O573" s="144"/>
      <c r="P573" s="148"/>
      <c r="Q573" s="148"/>
      <c r="R573" s="148"/>
      <c r="T573" s="145">
        <v>2015</v>
      </c>
      <c r="U573" s="148"/>
      <c r="V573" s="148"/>
      <c r="W573" s="148"/>
      <c r="X573" s="148"/>
      <c r="Y573" s="148"/>
      <c r="Z573" s="165"/>
      <c r="AA573" s="144"/>
      <c r="AB573" s="144"/>
      <c r="AC573" s="144"/>
      <c r="AD573" s="144"/>
      <c r="AE573" s="144"/>
      <c r="AF573" s="144"/>
      <c r="AG573" s="144"/>
      <c r="AH573" s="144"/>
      <c r="AI573" s="144"/>
      <c r="AJ573" s="144"/>
      <c r="AK573" s="144"/>
      <c r="AL573" s="144"/>
      <c r="AM573" s="144"/>
      <c r="AN573" s="144"/>
      <c r="AO573" s="144"/>
      <c r="AP573" s="144"/>
      <c r="AQ573" s="144"/>
      <c r="AR573" s="144"/>
      <c r="AS573" s="138"/>
      <c r="AT573" s="1420"/>
    </row>
    <row r="574" spans="2:46" s="135" customFormat="1" ht="24" hidden="1" customHeight="1" x14ac:dyDescent="0.15">
      <c r="B574" s="448"/>
      <c r="C574" s="750" t="s">
        <v>3032</v>
      </c>
      <c r="D574" s="144" t="s">
        <v>9511</v>
      </c>
      <c r="E574" s="144" t="s">
        <v>4386</v>
      </c>
      <c r="F574" s="144" t="s">
        <v>15617</v>
      </c>
      <c r="G574" s="144">
        <v>101864.2</v>
      </c>
      <c r="H574" s="144">
        <v>5301.59</v>
      </c>
      <c r="I574" s="144">
        <v>33471.919999999998</v>
      </c>
      <c r="J574" s="144"/>
      <c r="K574" s="144"/>
      <c r="L574" s="144"/>
      <c r="M574" s="144"/>
      <c r="N574" s="304">
        <v>89.66</v>
      </c>
      <c r="O574" s="144"/>
      <c r="P574" s="148"/>
      <c r="Q574" s="148"/>
      <c r="R574" s="148"/>
      <c r="S574" s="275"/>
      <c r="T574" s="145">
        <v>2016</v>
      </c>
      <c r="U574" s="148"/>
      <c r="V574" s="148"/>
      <c r="W574" s="148"/>
      <c r="X574" s="148"/>
      <c r="Y574" s="148"/>
      <c r="Z574" s="165">
        <v>79955</v>
      </c>
      <c r="AA574" s="144"/>
      <c r="AB574" s="144"/>
      <c r="AC574" s="144"/>
      <c r="AD574" s="144"/>
      <c r="AE574" s="144"/>
      <c r="AF574" s="144"/>
      <c r="AG574" s="144"/>
      <c r="AH574" s="144"/>
      <c r="AI574" s="144"/>
      <c r="AJ574" s="144"/>
      <c r="AK574" s="144"/>
      <c r="AL574" s="144"/>
      <c r="AM574" s="144"/>
      <c r="AN574" s="144"/>
      <c r="AO574" s="144"/>
      <c r="AP574" s="144"/>
      <c r="AQ574" s="144"/>
      <c r="AR574" s="144"/>
      <c r="AS574" s="138"/>
      <c r="AT574" s="1420"/>
    </row>
    <row r="575" spans="2:46" s="135" customFormat="1" ht="24" hidden="1" customHeight="1" x14ac:dyDescent="0.15">
      <c r="B575" s="448"/>
      <c r="C575" s="750" t="s">
        <v>3032</v>
      </c>
      <c r="D575" s="144" t="s">
        <v>9511</v>
      </c>
      <c r="E575" s="144" t="s">
        <v>4387</v>
      </c>
      <c r="F575" s="144" t="s">
        <v>15617</v>
      </c>
      <c r="G575" s="144">
        <v>101864.2</v>
      </c>
      <c r="H575" s="144">
        <v>5301.59</v>
      </c>
      <c r="I575" s="144">
        <v>33471.919999999998</v>
      </c>
      <c r="J575" s="144"/>
      <c r="K575" s="144"/>
      <c r="L575" s="144"/>
      <c r="M575" s="144"/>
      <c r="N575" s="304">
        <v>427.87</v>
      </c>
      <c r="O575" s="144"/>
      <c r="P575" s="148"/>
      <c r="Q575" s="148"/>
      <c r="R575" s="148"/>
      <c r="S575" s="275"/>
      <c r="T575" s="145">
        <v>2016</v>
      </c>
      <c r="U575" s="148"/>
      <c r="V575" s="148"/>
      <c r="W575" s="148"/>
      <c r="X575" s="148"/>
      <c r="Y575" s="148"/>
      <c r="Z575" s="165">
        <v>79955</v>
      </c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38"/>
      <c r="AT575" s="1420"/>
    </row>
    <row r="576" spans="2:46" s="135" customFormat="1" ht="24" hidden="1" customHeight="1" x14ac:dyDescent="0.15">
      <c r="B576" s="448"/>
      <c r="C576" s="750" t="s">
        <v>3032</v>
      </c>
      <c r="D576" s="144" t="s">
        <v>9511</v>
      </c>
      <c r="E576" s="144" t="s">
        <v>4388</v>
      </c>
      <c r="F576" s="144" t="s">
        <v>15617</v>
      </c>
      <c r="G576" s="144">
        <v>101864.2</v>
      </c>
      <c r="H576" s="144">
        <v>5301.59</v>
      </c>
      <c r="I576" s="144">
        <v>33471.919999999998</v>
      </c>
      <c r="J576" s="144"/>
      <c r="K576" s="144"/>
      <c r="L576" s="144"/>
      <c r="M576" s="144"/>
      <c r="N576" s="304">
        <v>378.24</v>
      </c>
      <c r="O576" s="144"/>
      <c r="P576" s="148"/>
      <c r="Q576" s="148"/>
      <c r="R576" s="148"/>
      <c r="S576" s="275"/>
      <c r="T576" s="145">
        <v>2016</v>
      </c>
      <c r="U576" s="148"/>
      <c r="V576" s="148"/>
      <c r="W576" s="148"/>
      <c r="X576" s="148"/>
      <c r="Y576" s="148"/>
      <c r="Z576" s="165">
        <v>79955</v>
      </c>
      <c r="AA576" s="144"/>
      <c r="AB576" s="144"/>
      <c r="AC576" s="144"/>
      <c r="AD576" s="144"/>
      <c r="AE576" s="144"/>
      <c r="AF576" s="144"/>
      <c r="AG576" s="144"/>
      <c r="AH576" s="144"/>
      <c r="AI576" s="144"/>
      <c r="AJ576" s="144"/>
      <c r="AK576" s="144"/>
      <c r="AL576" s="144"/>
      <c r="AM576" s="144"/>
      <c r="AN576" s="144"/>
      <c r="AO576" s="144"/>
      <c r="AP576" s="144"/>
      <c r="AQ576" s="144"/>
      <c r="AR576" s="144"/>
      <c r="AS576" s="138" t="s">
        <v>15746</v>
      </c>
      <c r="AT576" s="1420"/>
    </row>
    <row r="577" spans="2:46" s="135" customFormat="1" ht="24" hidden="1" customHeight="1" x14ac:dyDescent="0.15">
      <c r="B577" s="448"/>
      <c r="C577" s="750" t="s">
        <v>3032</v>
      </c>
      <c r="D577" s="144" t="s">
        <v>9511</v>
      </c>
      <c r="E577" s="144" t="s">
        <v>4389</v>
      </c>
      <c r="F577" s="144" t="s">
        <v>15617</v>
      </c>
      <c r="G577" s="144">
        <v>101864.2</v>
      </c>
      <c r="H577" s="144">
        <v>5301.59</v>
      </c>
      <c r="I577" s="144">
        <v>33471.919999999998</v>
      </c>
      <c r="J577" s="144"/>
      <c r="K577" s="304"/>
      <c r="L577" s="144"/>
      <c r="M577" s="144"/>
      <c r="N577" s="304">
        <v>396</v>
      </c>
      <c r="O577" s="144"/>
      <c r="P577" s="148"/>
      <c r="Q577" s="148"/>
      <c r="R577" s="148"/>
      <c r="S577" s="275"/>
      <c r="T577" s="145">
        <v>2016</v>
      </c>
      <c r="U577" s="148"/>
      <c r="V577" s="148"/>
      <c r="W577" s="148"/>
      <c r="X577" s="148"/>
      <c r="Y577" s="148"/>
      <c r="Z577" s="165">
        <v>79955</v>
      </c>
      <c r="AA577" s="144"/>
      <c r="AB577" s="144"/>
      <c r="AC577" s="144"/>
      <c r="AD577" s="144"/>
      <c r="AE577" s="144"/>
      <c r="AF577" s="144"/>
      <c r="AG577" s="144"/>
      <c r="AH577" s="144"/>
      <c r="AI577" s="144"/>
      <c r="AJ577" s="144"/>
      <c r="AK577" s="144"/>
      <c r="AL577" s="144"/>
      <c r="AM577" s="144"/>
      <c r="AN577" s="144"/>
      <c r="AO577" s="144"/>
      <c r="AP577" s="144"/>
      <c r="AQ577" s="144"/>
      <c r="AR577" s="144"/>
      <c r="AS577" s="138"/>
      <c r="AT577" s="1420"/>
    </row>
    <row r="578" spans="2:46" s="135" customFormat="1" ht="24" hidden="1" customHeight="1" x14ac:dyDescent="0.15">
      <c r="B578" s="448"/>
      <c r="C578" s="750" t="s">
        <v>3032</v>
      </c>
      <c r="D578" s="144" t="s">
        <v>4125</v>
      </c>
      <c r="E578" s="144" t="s">
        <v>13508</v>
      </c>
      <c r="F578" s="1338" t="s">
        <v>3874</v>
      </c>
      <c r="G578" s="1385">
        <v>12740</v>
      </c>
      <c r="H578" s="1338">
        <v>2543</v>
      </c>
      <c r="I578" s="1338">
        <v>7746</v>
      </c>
      <c r="J578" s="1338">
        <v>15.6</v>
      </c>
      <c r="K578" s="1338">
        <v>23.2</v>
      </c>
      <c r="L578" s="1338"/>
      <c r="M578" s="1338"/>
      <c r="N578" s="1338">
        <v>218</v>
      </c>
      <c r="O578" s="1338"/>
      <c r="P578" s="1339"/>
      <c r="Q578" s="1339"/>
      <c r="R578" s="148"/>
      <c r="S578" s="275"/>
      <c r="T578" s="145">
        <v>1994</v>
      </c>
      <c r="U578" s="148"/>
      <c r="V578" s="148"/>
      <c r="W578" s="148"/>
      <c r="X578" s="148"/>
      <c r="Y578" s="148"/>
      <c r="Z578" s="1340">
        <v>10800</v>
      </c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437" t="s">
        <v>17166</v>
      </c>
      <c r="AT578" s="1420"/>
    </row>
    <row r="579" spans="2:46" s="135" customFormat="1" ht="24" hidden="1" customHeight="1" x14ac:dyDescent="0.15">
      <c r="B579" s="448"/>
      <c r="C579" s="750" t="s">
        <v>3032</v>
      </c>
      <c r="D579" s="144" t="s">
        <v>10161</v>
      </c>
      <c r="E579" s="144" t="s">
        <v>13509</v>
      </c>
      <c r="F579" s="1338" t="s">
        <v>3874</v>
      </c>
      <c r="G579" s="1385">
        <v>15000</v>
      </c>
      <c r="H579" s="1338">
        <v>3151</v>
      </c>
      <c r="I579" s="1338">
        <v>14323</v>
      </c>
      <c r="J579" s="1338">
        <v>14</v>
      </c>
      <c r="K579" s="1338">
        <v>20</v>
      </c>
      <c r="L579" s="1338"/>
      <c r="M579" s="1338"/>
      <c r="N579" s="1338">
        <v>291</v>
      </c>
      <c r="O579" s="1338"/>
      <c r="P579" s="1339"/>
      <c r="Q579" s="1339"/>
      <c r="R579" s="148"/>
      <c r="S579" s="275"/>
      <c r="T579" s="145">
        <v>2007</v>
      </c>
      <c r="U579" s="148"/>
      <c r="V579" s="148"/>
      <c r="W579" s="148"/>
      <c r="X579" s="148"/>
      <c r="Y579" s="148"/>
      <c r="Z579" s="1340">
        <v>3100</v>
      </c>
      <c r="AA579" s="144"/>
      <c r="AB579" s="144"/>
      <c r="AC579" s="144"/>
      <c r="AD579" s="144"/>
      <c r="AE579" s="144"/>
      <c r="AF579" s="144"/>
      <c r="AG579" s="144"/>
      <c r="AH579" s="144"/>
      <c r="AI579" s="144"/>
      <c r="AJ579" s="144"/>
      <c r="AK579" s="144"/>
      <c r="AL579" s="144"/>
      <c r="AM579" s="144"/>
      <c r="AN579" s="144"/>
      <c r="AO579" s="144"/>
      <c r="AP579" s="144"/>
      <c r="AQ579" s="144"/>
      <c r="AR579" s="144"/>
      <c r="AS579" s="138"/>
      <c r="AT579" s="1420"/>
    </row>
    <row r="580" spans="2:46" s="135" customFormat="1" ht="24" hidden="1" customHeight="1" x14ac:dyDescent="0.15">
      <c r="B580" s="448"/>
      <c r="C580" s="750" t="s">
        <v>3032</v>
      </c>
      <c r="D580" s="144" t="s">
        <v>13510</v>
      </c>
      <c r="E580" s="144" t="s">
        <v>13511</v>
      </c>
      <c r="F580" s="1338" t="s">
        <v>3874</v>
      </c>
      <c r="G580" s="1385">
        <v>1600.3</v>
      </c>
      <c r="H580" s="1338">
        <v>1007.77</v>
      </c>
      <c r="I580" s="1338">
        <v>4746.07</v>
      </c>
      <c r="J580" s="1338">
        <v>7.5</v>
      </c>
      <c r="K580" s="1338">
        <v>36</v>
      </c>
      <c r="L580" s="1338" t="s">
        <v>417</v>
      </c>
      <c r="M580" s="1338" t="s">
        <v>417</v>
      </c>
      <c r="N580" s="1338">
        <v>270</v>
      </c>
      <c r="O580" s="1338" t="s">
        <v>417</v>
      </c>
      <c r="P580" s="1339" t="s">
        <v>417</v>
      </c>
      <c r="Q580" s="1339" t="s">
        <v>417</v>
      </c>
      <c r="R580" s="148"/>
      <c r="S580" s="275"/>
      <c r="T580" s="145">
        <v>2003</v>
      </c>
      <c r="U580" s="148"/>
      <c r="V580" s="148"/>
      <c r="W580" s="148"/>
      <c r="X580" s="148"/>
      <c r="Y580" s="148"/>
      <c r="Z580" s="1340" t="s">
        <v>417</v>
      </c>
      <c r="AA580" s="144"/>
      <c r="AB580" s="144"/>
      <c r="AC580" s="144"/>
      <c r="AD580" s="144"/>
      <c r="AE580" s="144"/>
      <c r="AF580" s="144"/>
      <c r="AG580" s="144"/>
      <c r="AH580" s="144"/>
      <c r="AI580" s="144"/>
      <c r="AJ580" s="144"/>
      <c r="AK580" s="144"/>
      <c r="AL580" s="144"/>
      <c r="AM580" s="144"/>
      <c r="AN580" s="144"/>
      <c r="AO580" s="144"/>
      <c r="AP580" s="144"/>
      <c r="AQ580" s="144"/>
      <c r="AR580" s="144"/>
      <c r="AS580" s="138"/>
      <c r="AT580" s="1420"/>
    </row>
    <row r="581" spans="2:46" s="135" customFormat="1" ht="24" hidden="1" customHeight="1" x14ac:dyDescent="0.15">
      <c r="B581" s="448"/>
      <c r="C581" s="750" t="s">
        <v>3032</v>
      </c>
      <c r="D581" s="144" t="s">
        <v>13512</v>
      </c>
      <c r="E581" s="144" t="s">
        <v>19945</v>
      </c>
      <c r="F581" s="1338" t="s">
        <v>3874</v>
      </c>
      <c r="G581" s="1385">
        <v>2922</v>
      </c>
      <c r="H581" s="1338">
        <v>1158</v>
      </c>
      <c r="I581" s="1338">
        <v>7328</v>
      </c>
      <c r="J581" s="1338">
        <v>10</v>
      </c>
      <c r="K581" s="1338">
        <v>25</v>
      </c>
      <c r="L581" s="1338"/>
      <c r="M581" s="1338"/>
      <c r="N581" s="1338">
        <v>272</v>
      </c>
      <c r="O581" s="1338"/>
      <c r="P581" s="1339"/>
      <c r="Q581" s="1339"/>
      <c r="R581" s="148"/>
      <c r="S581" s="275"/>
      <c r="T581" s="145">
        <v>2004</v>
      </c>
      <c r="U581" s="148"/>
      <c r="V581" s="148"/>
      <c r="W581" s="148"/>
      <c r="X581" s="148"/>
      <c r="Y581" s="148"/>
      <c r="Z581" s="1340">
        <v>15589</v>
      </c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38"/>
      <c r="AT581" s="1420"/>
    </row>
    <row r="582" spans="2:46" s="135" customFormat="1" ht="24" hidden="1" customHeight="1" x14ac:dyDescent="0.15">
      <c r="B582" s="448"/>
      <c r="C582" s="750" t="s">
        <v>3032</v>
      </c>
      <c r="D582" s="144" t="s">
        <v>13513</v>
      </c>
      <c r="E582" s="144" t="s">
        <v>19946</v>
      </c>
      <c r="F582" s="1338" t="s">
        <v>3874</v>
      </c>
      <c r="G582" s="1385">
        <v>2922</v>
      </c>
      <c r="H582" s="1338">
        <v>1158</v>
      </c>
      <c r="I582" s="1338">
        <v>7328</v>
      </c>
      <c r="J582" s="1338">
        <v>8</v>
      </c>
      <c r="K582" s="1338">
        <v>10</v>
      </c>
      <c r="L582" s="1338"/>
      <c r="M582" s="1338"/>
      <c r="N582" s="1338">
        <v>94</v>
      </c>
      <c r="O582" s="1338"/>
      <c r="P582" s="1339"/>
      <c r="Q582" s="1339"/>
      <c r="R582" s="148"/>
      <c r="S582" s="275"/>
      <c r="T582" s="145">
        <v>2004</v>
      </c>
      <c r="U582" s="148"/>
      <c r="V582" s="148"/>
      <c r="W582" s="148"/>
      <c r="X582" s="148"/>
      <c r="Y582" s="148"/>
      <c r="Z582" s="1340">
        <v>15589</v>
      </c>
      <c r="AA582" s="144"/>
      <c r="AB582" s="144"/>
      <c r="AC582" s="144"/>
      <c r="AD582" s="144"/>
      <c r="AE582" s="144"/>
      <c r="AF582" s="144"/>
      <c r="AG582" s="144"/>
      <c r="AH582" s="144"/>
      <c r="AI582" s="144"/>
      <c r="AJ582" s="144"/>
      <c r="AK582" s="144"/>
      <c r="AL582" s="144"/>
      <c r="AM582" s="144"/>
      <c r="AN582" s="144"/>
      <c r="AO582" s="144"/>
      <c r="AP582" s="144"/>
      <c r="AQ582" s="144"/>
      <c r="AR582" s="144"/>
      <c r="AS582" s="138"/>
      <c r="AT582" s="1420"/>
    </row>
    <row r="583" spans="2:46" s="135" customFormat="1" ht="24" hidden="1" customHeight="1" x14ac:dyDescent="0.15">
      <c r="B583" s="448"/>
      <c r="C583" s="750" t="s">
        <v>3032</v>
      </c>
      <c r="D583" s="144" t="s">
        <v>13514</v>
      </c>
      <c r="E583" s="144" t="s">
        <v>13515</v>
      </c>
      <c r="F583" s="1338" t="s">
        <v>3874</v>
      </c>
      <c r="G583" s="1385">
        <v>946887</v>
      </c>
      <c r="H583" s="1338">
        <v>1438</v>
      </c>
      <c r="I583" s="1338">
        <v>6617</v>
      </c>
      <c r="J583" s="1338">
        <v>7.9</v>
      </c>
      <c r="K583" s="1338">
        <v>16.899999999999999</v>
      </c>
      <c r="L583" s="1338" t="s">
        <v>417</v>
      </c>
      <c r="M583" s="1338" t="s">
        <v>417</v>
      </c>
      <c r="N583" s="1338">
        <v>135</v>
      </c>
      <c r="O583" s="1338" t="s">
        <v>417</v>
      </c>
      <c r="P583" s="1339" t="s">
        <v>417</v>
      </c>
      <c r="Q583" s="1339" t="s">
        <v>417</v>
      </c>
      <c r="R583" s="148"/>
      <c r="S583" s="275"/>
      <c r="T583" s="145">
        <v>2010</v>
      </c>
      <c r="U583" s="148"/>
      <c r="V583" s="148"/>
      <c r="W583" s="148"/>
      <c r="X583" s="148"/>
      <c r="Y583" s="148"/>
      <c r="Z583" s="1340" t="s">
        <v>417</v>
      </c>
      <c r="AA583" s="144"/>
      <c r="AB583" s="144"/>
      <c r="AC583" s="144"/>
      <c r="AD583" s="144"/>
      <c r="AE583" s="144"/>
      <c r="AF583" s="144"/>
      <c r="AG583" s="144"/>
      <c r="AH583" s="144"/>
      <c r="AI583" s="144"/>
      <c r="AJ583" s="144"/>
      <c r="AK583" s="144"/>
      <c r="AL583" s="144"/>
      <c r="AM583" s="144"/>
      <c r="AN583" s="144"/>
      <c r="AO583" s="144"/>
      <c r="AP583" s="144"/>
      <c r="AQ583" s="144"/>
      <c r="AR583" s="144"/>
      <c r="AS583" s="138"/>
      <c r="AT583" s="1420"/>
    </row>
    <row r="584" spans="2:46" s="135" customFormat="1" ht="24" hidden="1" customHeight="1" x14ac:dyDescent="0.15">
      <c r="B584" s="448"/>
      <c r="C584" s="750" t="s">
        <v>3032</v>
      </c>
      <c r="D584" s="144"/>
      <c r="E584" s="144" t="s">
        <v>19947</v>
      </c>
      <c r="F584" s="144" t="s">
        <v>15617</v>
      </c>
      <c r="G584" s="144">
        <v>6000</v>
      </c>
      <c r="H584" s="144"/>
      <c r="I584" s="144"/>
      <c r="J584" s="144">
        <v>55</v>
      </c>
      <c r="K584" s="144">
        <v>63</v>
      </c>
      <c r="L584" s="144"/>
      <c r="M584" s="144"/>
      <c r="N584" s="144">
        <v>3465</v>
      </c>
      <c r="O584" s="144"/>
      <c r="P584" s="148"/>
      <c r="Q584" s="148"/>
      <c r="R584" s="148"/>
      <c r="S584" s="275"/>
      <c r="T584" s="145">
        <v>2013</v>
      </c>
      <c r="U584" s="148"/>
      <c r="V584" s="148"/>
      <c r="W584" s="148"/>
      <c r="X584" s="148"/>
      <c r="Y584" s="148"/>
      <c r="Z584" s="165">
        <v>453</v>
      </c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38"/>
    </row>
    <row r="585" spans="2:46" s="135" customFormat="1" ht="24" hidden="1" customHeight="1" x14ac:dyDescent="0.15">
      <c r="B585" s="448"/>
      <c r="C585" s="750" t="s">
        <v>3032</v>
      </c>
      <c r="D585" s="144"/>
      <c r="E585" s="144" t="s">
        <v>19948</v>
      </c>
      <c r="F585" s="144" t="s">
        <v>15617</v>
      </c>
      <c r="G585" s="144">
        <v>828</v>
      </c>
      <c r="H585" s="144"/>
      <c r="I585" s="144"/>
      <c r="J585" s="144">
        <v>20</v>
      </c>
      <c r="K585" s="144">
        <v>30</v>
      </c>
      <c r="L585" s="144"/>
      <c r="M585" s="144"/>
      <c r="N585" s="144">
        <v>600</v>
      </c>
      <c r="O585" s="144"/>
      <c r="P585" s="148"/>
      <c r="Q585" s="148"/>
      <c r="R585" s="148"/>
      <c r="S585" s="275"/>
      <c r="T585" s="145">
        <v>2010</v>
      </c>
      <c r="U585" s="148"/>
      <c r="V585" s="148"/>
      <c r="W585" s="148"/>
      <c r="X585" s="148"/>
      <c r="Y585" s="148"/>
      <c r="Z585" s="165">
        <v>96</v>
      </c>
      <c r="AA585" s="144"/>
      <c r="AB585" s="144"/>
      <c r="AC585" s="144"/>
      <c r="AD585" s="144"/>
      <c r="AE585" s="144"/>
      <c r="AF585" s="144"/>
      <c r="AG585" s="144"/>
      <c r="AH585" s="144"/>
      <c r="AI585" s="144"/>
      <c r="AJ585" s="144"/>
      <c r="AK585" s="144"/>
      <c r="AL585" s="144"/>
      <c r="AM585" s="144"/>
      <c r="AN585" s="144"/>
      <c r="AO585" s="144"/>
      <c r="AP585" s="144"/>
      <c r="AQ585" s="144"/>
      <c r="AR585" s="144"/>
      <c r="AS585" s="138"/>
    </row>
    <row r="586" spans="2:46" s="135" customFormat="1" ht="24" hidden="1" customHeight="1" x14ac:dyDescent="0.15">
      <c r="B586" s="448"/>
      <c r="C586" s="750" t="s">
        <v>3032</v>
      </c>
      <c r="D586" s="144"/>
      <c r="E586" s="144" t="s">
        <v>19949</v>
      </c>
      <c r="F586" s="144" t="s">
        <v>15617</v>
      </c>
      <c r="G586" s="144">
        <v>4680</v>
      </c>
      <c r="H586" s="144"/>
      <c r="I586" s="144"/>
      <c r="J586" s="144">
        <v>16</v>
      </c>
      <c r="K586" s="144">
        <v>24</v>
      </c>
      <c r="L586" s="144"/>
      <c r="M586" s="144"/>
      <c r="N586" s="144">
        <v>384</v>
      </c>
      <c r="O586" s="144"/>
      <c r="P586" s="148"/>
      <c r="Q586" s="148"/>
      <c r="R586" s="148"/>
      <c r="S586" s="275"/>
      <c r="T586" s="145">
        <v>1998</v>
      </c>
      <c r="U586" s="148"/>
      <c r="V586" s="148"/>
      <c r="W586" s="148"/>
      <c r="X586" s="148"/>
      <c r="Y586" s="148"/>
      <c r="Z586" s="165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  <c r="AQ586" s="144"/>
      <c r="AR586" s="144"/>
      <c r="AS586" s="138"/>
    </row>
    <row r="587" spans="2:46" s="135" customFormat="1" ht="24" hidden="1" customHeight="1" x14ac:dyDescent="0.15">
      <c r="B587" s="448"/>
      <c r="C587" s="750" t="s">
        <v>3032</v>
      </c>
      <c r="D587" s="144"/>
      <c r="E587" s="144" t="s">
        <v>19950</v>
      </c>
      <c r="F587" s="144" t="s">
        <v>15617</v>
      </c>
      <c r="G587" s="144">
        <v>11988</v>
      </c>
      <c r="H587" s="144"/>
      <c r="I587" s="144"/>
      <c r="J587" s="144"/>
      <c r="K587" s="144"/>
      <c r="L587" s="144"/>
      <c r="M587" s="144"/>
      <c r="N587" s="144"/>
      <c r="O587" s="144"/>
      <c r="P587" s="148"/>
      <c r="Q587" s="148"/>
      <c r="R587" s="148"/>
      <c r="S587" s="275"/>
      <c r="T587" s="145">
        <v>2009</v>
      </c>
      <c r="U587" s="148"/>
      <c r="V587" s="148"/>
      <c r="W587" s="148"/>
      <c r="X587" s="148"/>
      <c r="Y587" s="148"/>
      <c r="Z587" s="165">
        <v>2651</v>
      </c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38"/>
    </row>
    <row r="588" spans="2:46" s="135" customFormat="1" ht="24" hidden="1" customHeight="1" x14ac:dyDescent="0.15">
      <c r="B588" s="448"/>
      <c r="C588" s="750" t="s">
        <v>3032</v>
      </c>
      <c r="D588" s="144"/>
      <c r="E588" s="144" t="s">
        <v>19951</v>
      </c>
      <c r="F588" s="144" t="s">
        <v>15621</v>
      </c>
      <c r="G588" s="144">
        <v>16464</v>
      </c>
      <c r="H588" s="144"/>
      <c r="I588" s="144"/>
      <c r="J588" s="144">
        <v>6.5</v>
      </c>
      <c r="K588" s="144">
        <v>23</v>
      </c>
      <c r="L588" s="144"/>
      <c r="M588" s="144"/>
      <c r="N588" s="144">
        <v>161</v>
      </c>
      <c r="O588" s="144"/>
      <c r="P588" s="148"/>
      <c r="Q588" s="148"/>
      <c r="R588" s="148"/>
      <c r="S588" s="275"/>
      <c r="T588" s="145">
        <v>2020</v>
      </c>
      <c r="U588" s="148"/>
      <c r="V588" s="148"/>
      <c r="W588" s="148"/>
      <c r="X588" s="148"/>
      <c r="Y588" s="148"/>
      <c r="Z588" s="165">
        <v>3018</v>
      </c>
      <c r="AA588" s="144"/>
      <c r="AB588" s="144"/>
      <c r="AC588" s="144"/>
      <c r="AD588" s="144"/>
      <c r="AE588" s="144"/>
      <c r="AF588" s="144"/>
      <c r="AG588" s="144"/>
      <c r="AH588" s="144"/>
      <c r="AI588" s="144"/>
      <c r="AJ588" s="144"/>
      <c r="AK588" s="144"/>
      <c r="AL588" s="144"/>
      <c r="AM588" s="144"/>
      <c r="AN588" s="144"/>
      <c r="AO588" s="144"/>
      <c r="AP588" s="144"/>
      <c r="AQ588" s="144"/>
      <c r="AR588" s="144"/>
      <c r="AS588" s="138"/>
    </row>
    <row r="589" spans="2:46" s="135" customFormat="1" ht="24" hidden="1" customHeight="1" x14ac:dyDescent="0.15">
      <c r="B589" s="448"/>
      <c r="C589" s="750" t="s">
        <v>3032</v>
      </c>
      <c r="D589" s="144"/>
      <c r="E589" s="144" t="s">
        <v>19952</v>
      </c>
      <c r="F589" s="144" t="s">
        <v>15617</v>
      </c>
      <c r="G589" s="144">
        <v>6000</v>
      </c>
      <c r="H589" s="144"/>
      <c r="I589" s="144"/>
      <c r="J589" s="144"/>
      <c r="K589" s="144"/>
      <c r="L589" s="144"/>
      <c r="M589" s="144"/>
      <c r="N589" s="144"/>
      <c r="O589" s="144"/>
      <c r="P589" s="148"/>
      <c r="Q589" s="148"/>
      <c r="R589" s="148"/>
      <c r="S589" s="275"/>
      <c r="T589" s="145">
        <v>2013</v>
      </c>
      <c r="U589" s="148"/>
      <c r="V589" s="148"/>
      <c r="W589" s="148"/>
      <c r="X589" s="148"/>
      <c r="Y589" s="148"/>
      <c r="Z589" s="165">
        <v>453</v>
      </c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  <c r="AQ589" s="144"/>
      <c r="AR589" s="144"/>
      <c r="AS589" s="138"/>
    </row>
    <row r="590" spans="2:46" s="135" customFormat="1" ht="24" hidden="1" customHeight="1" x14ac:dyDescent="0.15">
      <c r="B590" s="448"/>
      <c r="C590" s="750" t="s">
        <v>3032</v>
      </c>
      <c r="D590" s="144"/>
      <c r="E590" s="144" t="s">
        <v>19953</v>
      </c>
      <c r="F590" s="144" t="s">
        <v>15617</v>
      </c>
      <c r="G590" s="144">
        <v>11988</v>
      </c>
      <c r="H590" s="144"/>
      <c r="I590" s="144"/>
      <c r="J590" s="144"/>
      <c r="K590" s="144"/>
      <c r="L590" s="144"/>
      <c r="M590" s="144"/>
      <c r="N590" s="144"/>
      <c r="O590" s="144"/>
      <c r="P590" s="148"/>
      <c r="Q590" s="148"/>
      <c r="R590" s="148"/>
      <c r="S590" s="275"/>
      <c r="T590" s="145">
        <v>2009</v>
      </c>
      <c r="U590" s="148"/>
      <c r="V590" s="148"/>
      <c r="W590" s="148"/>
      <c r="X590" s="148"/>
      <c r="Y590" s="148"/>
      <c r="Z590" s="165">
        <v>2651</v>
      </c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38"/>
    </row>
    <row r="591" spans="2:46" s="135" customFormat="1" ht="24" hidden="1" customHeight="1" x14ac:dyDescent="0.15">
      <c r="B591" s="448"/>
      <c r="C591" s="750" t="s">
        <v>3032</v>
      </c>
      <c r="D591" s="144"/>
      <c r="E591" s="144" t="s">
        <v>19954</v>
      </c>
      <c r="F591" s="144" t="s">
        <v>15621</v>
      </c>
      <c r="G591" s="144">
        <v>16464</v>
      </c>
      <c r="H591" s="144"/>
      <c r="I591" s="144"/>
      <c r="J591" s="144">
        <v>11</v>
      </c>
      <c r="K591" s="144">
        <v>15</v>
      </c>
      <c r="L591" s="144"/>
      <c r="M591" s="144"/>
      <c r="N591" s="144">
        <v>165</v>
      </c>
      <c r="O591" s="144"/>
      <c r="P591" s="148"/>
      <c r="Q591" s="148"/>
      <c r="R591" s="148"/>
      <c r="S591" s="275"/>
      <c r="T591" s="145">
        <v>2020</v>
      </c>
      <c r="U591" s="148"/>
      <c r="V591" s="148"/>
      <c r="W591" s="148"/>
      <c r="X591" s="148"/>
      <c r="Y591" s="148"/>
      <c r="Z591" s="165">
        <v>3018</v>
      </c>
      <c r="AA591" s="144"/>
      <c r="AB591" s="144"/>
      <c r="AC591" s="144"/>
      <c r="AD591" s="144"/>
      <c r="AE591" s="144"/>
      <c r="AF591" s="144"/>
      <c r="AG591" s="144"/>
      <c r="AH591" s="144"/>
      <c r="AI591" s="144"/>
      <c r="AJ591" s="144"/>
      <c r="AK591" s="144"/>
      <c r="AL591" s="144"/>
      <c r="AM591" s="144"/>
      <c r="AN591" s="144"/>
      <c r="AO591" s="144"/>
      <c r="AP591" s="144"/>
      <c r="AQ591" s="144"/>
      <c r="AR591" s="144"/>
      <c r="AS591" s="138" t="s">
        <v>15969</v>
      </c>
    </row>
    <row r="592" spans="2:46" s="135" customFormat="1" ht="24" hidden="1" customHeight="1" x14ac:dyDescent="0.15">
      <c r="B592" s="448"/>
      <c r="C592" s="750" t="s">
        <v>3032</v>
      </c>
      <c r="D592" s="144"/>
      <c r="E592" s="144" t="s">
        <v>19955</v>
      </c>
      <c r="F592" s="144" t="s">
        <v>15617</v>
      </c>
      <c r="G592" s="144">
        <v>6000</v>
      </c>
      <c r="H592" s="144"/>
      <c r="I592" s="144"/>
      <c r="J592" s="144">
        <v>30</v>
      </c>
      <c r="K592" s="144">
        <v>60</v>
      </c>
      <c r="L592" s="144"/>
      <c r="M592" s="144"/>
      <c r="N592" s="144">
        <v>1800</v>
      </c>
      <c r="O592" s="144"/>
      <c r="P592" s="148"/>
      <c r="Q592" s="148"/>
      <c r="R592" s="148"/>
      <c r="S592" s="275"/>
      <c r="T592" s="145">
        <v>2013</v>
      </c>
      <c r="U592" s="148"/>
      <c r="V592" s="148"/>
      <c r="W592" s="148"/>
      <c r="X592" s="148"/>
      <c r="Y592" s="148"/>
      <c r="Z592" s="165">
        <v>453</v>
      </c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  <c r="AQ592" s="144"/>
      <c r="AR592" s="144"/>
      <c r="AS592" s="138"/>
    </row>
    <row r="593" spans="2:45" s="135" customFormat="1" ht="24" hidden="1" customHeight="1" x14ac:dyDescent="0.15">
      <c r="B593" s="448"/>
      <c r="C593" s="750" t="s">
        <v>3032</v>
      </c>
      <c r="D593" s="144"/>
      <c r="E593" s="144" t="s">
        <v>19956</v>
      </c>
      <c r="F593" s="144" t="s">
        <v>15617</v>
      </c>
      <c r="G593" s="144">
        <v>9967</v>
      </c>
      <c r="H593" s="144"/>
      <c r="I593" s="144"/>
      <c r="J593" s="144">
        <v>22</v>
      </c>
      <c r="K593" s="144">
        <v>40</v>
      </c>
      <c r="L593" s="144"/>
      <c r="M593" s="144"/>
      <c r="N593" s="144">
        <v>880</v>
      </c>
      <c r="O593" s="144"/>
      <c r="P593" s="148"/>
      <c r="Q593" s="148"/>
      <c r="R593" s="148"/>
      <c r="S593" s="275"/>
      <c r="T593" s="145">
        <v>2017</v>
      </c>
      <c r="U593" s="148"/>
      <c r="V593" s="148"/>
      <c r="W593" s="148"/>
      <c r="X593" s="148"/>
      <c r="Y593" s="148"/>
      <c r="Z593" s="165">
        <v>2085</v>
      </c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  <c r="AQ593" s="144"/>
      <c r="AR593" s="144"/>
      <c r="AS593" s="138"/>
    </row>
    <row r="594" spans="2:45" s="135" customFormat="1" ht="24" hidden="1" customHeight="1" x14ac:dyDescent="0.15">
      <c r="B594" s="448"/>
      <c r="C594" s="750" t="s">
        <v>3032</v>
      </c>
      <c r="D594" s="144"/>
      <c r="E594" s="144" t="s">
        <v>15970</v>
      </c>
      <c r="F594" s="144" t="s">
        <v>15617</v>
      </c>
      <c r="G594" s="144">
        <v>2345</v>
      </c>
      <c r="H594" s="144"/>
      <c r="I594" s="144"/>
      <c r="J594" s="144">
        <v>24</v>
      </c>
      <c r="K594" s="144">
        <v>42</v>
      </c>
      <c r="L594" s="144"/>
      <c r="M594" s="144"/>
      <c r="N594" s="144">
        <v>1008</v>
      </c>
      <c r="O594" s="144"/>
      <c r="P594" s="148"/>
      <c r="Q594" s="148"/>
      <c r="R594" s="148"/>
      <c r="S594" s="275"/>
      <c r="T594" s="145">
        <v>2019</v>
      </c>
      <c r="U594" s="148"/>
      <c r="V594" s="148"/>
      <c r="W594" s="148"/>
      <c r="X594" s="148"/>
      <c r="Y594" s="148"/>
      <c r="Z594" s="165">
        <v>400</v>
      </c>
      <c r="AA594" s="144"/>
      <c r="AB594" s="144"/>
      <c r="AC594" s="144"/>
      <c r="AD594" s="144"/>
      <c r="AE594" s="144"/>
      <c r="AF594" s="144"/>
      <c r="AG594" s="144"/>
      <c r="AH594" s="144"/>
      <c r="AI594" s="144"/>
      <c r="AJ594" s="144"/>
      <c r="AK594" s="144"/>
      <c r="AL594" s="144"/>
      <c r="AM594" s="144"/>
      <c r="AN594" s="144"/>
      <c r="AO594" s="144"/>
      <c r="AP594" s="144"/>
      <c r="AQ594" s="144"/>
      <c r="AR594" s="144"/>
      <c r="AS594" s="138"/>
    </row>
    <row r="595" spans="2:45" s="135" customFormat="1" ht="24" hidden="1" customHeight="1" x14ac:dyDescent="0.15">
      <c r="B595" s="448"/>
      <c r="C595" s="750" t="s">
        <v>15615</v>
      </c>
      <c r="D595" s="144"/>
      <c r="E595" s="144" t="s">
        <v>19957</v>
      </c>
      <c r="F595" s="144" t="s">
        <v>15617</v>
      </c>
      <c r="G595" s="144">
        <v>2345</v>
      </c>
      <c r="H595" s="144"/>
      <c r="I595" s="144"/>
      <c r="J595" s="144">
        <v>20</v>
      </c>
      <c r="K595" s="144">
        <v>32</v>
      </c>
      <c r="L595" s="144"/>
      <c r="M595" s="144"/>
      <c r="N595" s="144">
        <v>640</v>
      </c>
      <c r="O595" s="144"/>
      <c r="P595" s="148"/>
      <c r="Q595" s="148"/>
      <c r="R595" s="148"/>
      <c r="S595" s="275"/>
      <c r="T595" s="145">
        <v>2019</v>
      </c>
      <c r="U595" s="148"/>
      <c r="V595" s="148"/>
      <c r="W595" s="148"/>
      <c r="X595" s="148"/>
      <c r="Y595" s="148"/>
      <c r="Z595" s="165">
        <v>400</v>
      </c>
      <c r="AA595" s="144"/>
      <c r="AB595" s="144"/>
      <c r="AC595" s="144"/>
      <c r="AD595" s="144"/>
      <c r="AE595" s="144"/>
      <c r="AF595" s="144"/>
      <c r="AG595" s="144"/>
      <c r="AH595" s="144"/>
      <c r="AI595" s="144"/>
      <c r="AJ595" s="144"/>
      <c r="AK595" s="144"/>
      <c r="AL595" s="144"/>
      <c r="AM595" s="144"/>
      <c r="AN595" s="144"/>
      <c r="AO595" s="144"/>
      <c r="AP595" s="144"/>
      <c r="AQ595" s="144"/>
      <c r="AR595" s="144"/>
      <c r="AS595" s="138"/>
    </row>
    <row r="596" spans="2:45" s="135" customFormat="1" ht="24" hidden="1" customHeight="1" x14ac:dyDescent="0.15">
      <c r="B596" s="448"/>
      <c r="C596" s="750" t="s">
        <v>3032</v>
      </c>
      <c r="D596" s="144"/>
      <c r="E596" s="144" t="s">
        <v>19958</v>
      </c>
      <c r="F596" s="144" t="s">
        <v>15617</v>
      </c>
      <c r="G596" s="144">
        <v>10609</v>
      </c>
      <c r="H596" s="144"/>
      <c r="I596" s="144"/>
      <c r="J596" s="144"/>
      <c r="K596" s="144"/>
      <c r="L596" s="144"/>
      <c r="M596" s="144"/>
      <c r="N596" s="144"/>
      <c r="O596" s="144"/>
      <c r="P596" s="148"/>
      <c r="Q596" s="148"/>
      <c r="R596" s="148"/>
      <c r="S596" s="275"/>
      <c r="T596" s="145">
        <v>2009</v>
      </c>
      <c r="U596" s="148"/>
      <c r="V596" s="148"/>
      <c r="W596" s="148"/>
      <c r="X596" s="148"/>
      <c r="Y596" s="148"/>
      <c r="Z596" s="165">
        <v>2651</v>
      </c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  <c r="AQ596" s="144"/>
      <c r="AR596" s="144"/>
      <c r="AS596" s="138"/>
    </row>
    <row r="597" spans="2:45" s="135" customFormat="1" ht="24" hidden="1" customHeight="1" x14ac:dyDescent="0.15">
      <c r="B597" s="448"/>
      <c r="C597" s="750" t="s">
        <v>3032</v>
      </c>
      <c r="D597" s="144"/>
      <c r="E597" s="144" t="s">
        <v>19959</v>
      </c>
      <c r="F597" s="144" t="s">
        <v>15617</v>
      </c>
      <c r="G597" s="144">
        <v>12622</v>
      </c>
      <c r="H597" s="144"/>
      <c r="I597" s="144"/>
      <c r="J597" s="144"/>
      <c r="K597" s="144"/>
      <c r="L597" s="144"/>
      <c r="M597" s="144"/>
      <c r="N597" s="144"/>
      <c r="O597" s="144"/>
      <c r="P597" s="148"/>
      <c r="Q597" s="148"/>
      <c r="R597" s="148"/>
      <c r="S597" s="275"/>
      <c r="T597" s="145">
        <v>2009</v>
      </c>
      <c r="U597" s="148"/>
      <c r="V597" s="148"/>
      <c r="W597" s="148"/>
      <c r="X597" s="148"/>
      <c r="Y597" s="148"/>
      <c r="Z597" s="165">
        <v>2651</v>
      </c>
      <c r="AA597" s="144"/>
      <c r="AB597" s="144"/>
      <c r="AC597" s="144"/>
      <c r="AD597" s="144"/>
      <c r="AE597" s="144"/>
      <c r="AF597" s="144"/>
      <c r="AG597" s="144"/>
      <c r="AH597" s="144"/>
      <c r="AI597" s="144"/>
      <c r="AJ597" s="144"/>
      <c r="AK597" s="144"/>
      <c r="AL597" s="144"/>
      <c r="AM597" s="144"/>
      <c r="AN597" s="144"/>
      <c r="AO597" s="144"/>
      <c r="AP597" s="144"/>
      <c r="AQ597" s="144"/>
      <c r="AR597" s="144"/>
      <c r="AS597" s="138"/>
    </row>
    <row r="598" spans="2:45" s="135" customFormat="1" ht="24" hidden="1" customHeight="1" x14ac:dyDescent="0.15">
      <c r="B598" s="448"/>
      <c r="C598" s="750" t="s">
        <v>3032</v>
      </c>
      <c r="D598" s="144"/>
      <c r="E598" s="144" t="s">
        <v>19960</v>
      </c>
      <c r="F598" s="144" t="s">
        <v>15621</v>
      </c>
      <c r="G598" s="144">
        <v>1233</v>
      </c>
      <c r="H598" s="144"/>
      <c r="I598" s="144"/>
      <c r="J598" s="144">
        <v>40</v>
      </c>
      <c r="K598" s="144">
        <v>62</v>
      </c>
      <c r="L598" s="144"/>
      <c r="M598" s="144"/>
      <c r="N598" s="144">
        <v>2480</v>
      </c>
      <c r="O598" s="144"/>
      <c r="P598" s="148"/>
      <c r="Q598" s="148"/>
      <c r="R598" s="148"/>
      <c r="S598" s="275"/>
      <c r="T598" s="145">
        <v>2020</v>
      </c>
      <c r="U598" s="148"/>
      <c r="V598" s="148"/>
      <c r="W598" s="148"/>
      <c r="X598" s="148"/>
      <c r="Y598" s="148"/>
      <c r="Z598" s="165">
        <v>53</v>
      </c>
      <c r="AA598" s="144"/>
      <c r="AB598" s="144"/>
      <c r="AC598" s="144"/>
      <c r="AD598" s="144"/>
      <c r="AE598" s="144"/>
      <c r="AF598" s="144"/>
      <c r="AG598" s="144"/>
      <c r="AH598" s="144"/>
      <c r="AI598" s="144"/>
      <c r="AJ598" s="144"/>
      <c r="AK598" s="144"/>
      <c r="AL598" s="144"/>
      <c r="AM598" s="144"/>
      <c r="AN598" s="144"/>
      <c r="AO598" s="144"/>
      <c r="AP598" s="144"/>
      <c r="AQ598" s="144"/>
      <c r="AR598" s="144"/>
      <c r="AS598" s="138"/>
    </row>
    <row r="599" spans="2:45" s="135" customFormat="1" ht="24" hidden="1" customHeight="1" x14ac:dyDescent="0.15">
      <c r="B599" s="448"/>
      <c r="C599" s="750" t="s">
        <v>3032</v>
      </c>
      <c r="D599" s="144"/>
      <c r="E599" s="144" t="s">
        <v>19961</v>
      </c>
      <c r="F599" s="144" t="s">
        <v>15617</v>
      </c>
      <c r="G599" s="144">
        <v>37957</v>
      </c>
      <c r="H599" s="144">
        <v>2901.3</v>
      </c>
      <c r="I599" s="144"/>
      <c r="J599" s="144"/>
      <c r="K599" s="144"/>
      <c r="L599" s="144"/>
      <c r="M599" s="144"/>
      <c r="N599" s="144">
        <v>349.57</v>
      </c>
      <c r="O599" s="144"/>
      <c r="P599" s="148"/>
      <c r="Q599" s="148"/>
      <c r="R599" s="148"/>
      <c r="S599" s="275"/>
      <c r="T599" s="145">
        <v>2020</v>
      </c>
      <c r="U599" s="148"/>
      <c r="V599" s="148"/>
      <c r="W599" s="148"/>
      <c r="X599" s="148"/>
      <c r="Y599" s="148"/>
      <c r="Z599" s="165">
        <v>14005</v>
      </c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38"/>
    </row>
    <row r="600" spans="2:45" s="135" customFormat="1" ht="24" hidden="1" customHeight="1" x14ac:dyDescent="0.15">
      <c r="B600" s="448"/>
      <c r="C600" s="750" t="s">
        <v>3032</v>
      </c>
      <c r="D600" s="144"/>
      <c r="E600" s="144" t="s">
        <v>19962</v>
      </c>
      <c r="F600" s="144" t="s">
        <v>15617</v>
      </c>
      <c r="G600" s="144">
        <v>37957</v>
      </c>
      <c r="H600" s="144">
        <v>2901</v>
      </c>
      <c r="I600" s="144"/>
      <c r="J600" s="144"/>
      <c r="K600" s="144"/>
      <c r="L600" s="144"/>
      <c r="M600" s="144"/>
      <c r="N600" s="144">
        <v>246</v>
      </c>
      <c r="O600" s="144"/>
      <c r="P600" s="148"/>
      <c r="Q600" s="148"/>
      <c r="R600" s="148"/>
      <c r="S600" s="275"/>
      <c r="T600" s="145">
        <v>2020</v>
      </c>
      <c r="U600" s="148"/>
      <c r="V600" s="148"/>
      <c r="W600" s="148"/>
      <c r="X600" s="148"/>
      <c r="Y600" s="148"/>
      <c r="Z600" s="165">
        <v>14005</v>
      </c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  <c r="AQ600" s="144"/>
      <c r="AR600" s="144"/>
      <c r="AS600" s="138"/>
    </row>
    <row r="601" spans="2:45" s="135" customFormat="1" ht="24" hidden="1" customHeight="1" x14ac:dyDescent="0.15">
      <c r="B601" s="448"/>
      <c r="C601" s="750" t="s">
        <v>3032</v>
      </c>
      <c r="D601" s="144"/>
      <c r="E601" s="144" t="s">
        <v>19963</v>
      </c>
      <c r="F601" s="144" t="s">
        <v>3037</v>
      </c>
      <c r="G601" s="144">
        <v>5244</v>
      </c>
      <c r="H601" s="144"/>
      <c r="I601" s="144"/>
      <c r="J601" s="144"/>
      <c r="K601" s="144"/>
      <c r="L601" s="144"/>
      <c r="M601" s="144"/>
      <c r="N601" s="144">
        <v>5244</v>
      </c>
      <c r="O601" s="144"/>
      <c r="P601" s="148"/>
      <c r="Q601" s="148"/>
      <c r="R601" s="148"/>
      <c r="S601" s="275"/>
      <c r="T601" s="145">
        <v>2019</v>
      </c>
      <c r="U601" s="165">
        <v>552</v>
      </c>
      <c r="V601" s="148"/>
      <c r="W601" s="148"/>
      <c r="X601" s="148"/>
      <c r="Y601" s="148"/>
      <c r="Z601" s="165">
        <v>552</v>
      </c>
      <c r="AA601" s="144"/>
      <c r="AB601" s="144"/>
      <c r="AC601" s="144"/>
      <c r="AD601" s="144"/>
      <c r="AE601" s="144"/>
      <c r="AF601" s="144"/>
      <c r="AG601" s="144"/>
      <c r="AH601" s="144"/>
      <c r="AI601" s="144"/>
      <c r="AJ601" s="144"/>
      <c r="AK601" s="144"/>
      <c r="AL601" s="144"/>
      <c r="AM601" s="144"/>
      <c r="AN601" s="144"/>
      <c r="AO601" s="144"/>
      <c r="AP601" s="144"/>
      <c r="AQ601" s="144"/>
      <c r="AR601" s="144"/>
      <c r="AS601" s="138"/>
    </row>
    <row r="602" spans="2:45" s="135" customFormat="1" ht="24" hidden="1" customHeight="1" x14ac:dyDescent="0.15">
      <c r="B602" s="448"/>
      <c r="C602" s="750" t="s">
        <v>3032</v>
      </c>
      <c r="D602" s="144" t="s">
        <v>13516</v>
      </c>
      <c r="E602" s="144" t="s">
        <v>19964</v>
      </c>
      <c r="F602" s="144" t="s">
        <v>3037</v>
      </c>
      <c r="G602" s="144">
        <v>5244</v>
      </c>
      <c r="H602" s="144"/>
      <c r="I602" s="144"/>
      <c r="J602" s="144"/>
      <c r="K602" s="144"/>
      <c r="L602" s="144"/>
      <c r="M602" s="144"/>
      <c r="N602" s="144">
        <v>594</v>
      </c>
      <c r="O602" s="144"/>
      <c r="P602" s="148"/>
      <c r="Q602" s="148"/>
      <c r="R602" s="148">
        <v>6</v>
      </c>
      <c r="S602" s="275"/>
      <c r="T602" s="145">
        <v>2019</v>
      </c>
      <c r="U602" s="148"/>
      <c r="V602" s="148"/>
      <c r="W602" s="148"/>
      <c r="X602" s="148"/>
      <c r="Y602" s="148"/>
      <c r="Z602" s="165">
        <v>552</v>
      </c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38"/>
    </row>
    <row r="603" spans="2:45" s="135" customFormat="1" ht="24" hidden="1" customHeight="1" x14ac:dyDescent="0.15">
      <c r="B603" s="169"/>
      <c r="C603" s="935" t="s">
        <v>15615</v>
      </c>
      <c r="D603" s="138"/>
      <c r="E603" s="144" t="s">
        <v>19965</v>
      </c>
      <c r="F603" s="144" t="s">
        <v>15617</v>
      </c>
      <c r="G603" s="144">
        <v>911</v>
      </c>
      <c r="H603" s="144"/>
      <c r="I603" s="144"/>
      <c r="J603" s="144"/>
      <c r="K603" s="138"/>
      <c r="L603" s="138"/>
      <c r="M603" s="138"/>
      <c r="N603" s="138"/>
      <c r="O603" s="138"/>
      <c r="P603" s="138"/>
      <c r="Q603" s="138"/>
      <c r="R603" s="138"/>
      <c r="S603" s="138"/>
      <c r="T603" s="145">
        <v>2008</v>
      </c>
      <c r="U603" s="138"/>
      <c r="V603" s="138"/>
      <c r="W603" s="138"/>
      <c r="X603" s="138"/>
      <c r="Y603" s="138"/>
      <c r="Z603" s="138"/>
      <c r="AA603" s="138"/>
      <c r="AB603" s="138"/>
      <c r="AC603" s="138"/>
      <c r="AD603" s="138"/>
      <c r="AE603" s="138"/>
      <c r="AF603" s="138"/>
      <c r="AG603" s="138"/>
      <c r="AH603" s="138"/>
      <c r="AI603" s="138"/>
      <c r="AJ603" s="138"/>
      <c r="AK603" s="138"/>
      <c r="AL603" s="138"/>
      <c r="AM603" s="138"/>
      <c r="AN603" s="138"/>
      <c r="AO603" s="138"/>
      <c r="AP603" s="138"/>
      <c r="AQ603" s="138"/>
      <c r="AR603" s="138"/>
      <c r="AS603" s="138"/>
    </row>
    <row r="604" spans="2:45" s="135" customFormat="1" ht="24" hidden="1" customHeight="1" x14ac:dyDescent="0.15">
      <c r="B604" s="169"/>
      <c r="C604" s="935" t="s">
        <v>15615</v>
      </c>
      <c r="D604" s="138"/>
      <c r="E604" s="144" t="s">
        <v>19966</v>
      </c>
      <c r="F604" s="144" t="s">
        <v>15617</v>
      </c>
      <c r="G604" s="144">
        <v>10609</v>
      </c>
      <c r="H604" s="144"/>
      <c r="I604" s="144"/>
      <c r="J604" s="144"/>
      <c r="K604" s="138"/>
      <c r="L604" s="138"/>
      <c r="M604" s="138"/>
      <c r="N604" s="138"/>
      <c r="O604" s="138"/>
      <c r="P604" s="138"/>
      <c r="Q604" s="138"/>
      <c r="R604" s="138"/>
      <c r="S604" s="138"/>
      <c r="T604" s="145">
        <v>2009</v>
      </c>
      <c r="U604" s="138"/>
      <c r="V604" s="138"/>
      <c r="W604" s="138"/>
      <c r="X604" s="138"/>
      <c r="Y604" s="138"/>
      <c r="Z604" s="138"/>
      <c r="AA604" s="138"/>
      <c r="AB604" s="138"/>
      <c r="AC604" s="138"/>
      <c r="AD604" s="138"/>
      <c r="AE604" s="138"/>
      <c r="AF604" s="138"/>
      <c r="AG604" s="138"/>
      <c r="AH604" s="138"/>
      <c r="AI604" s="138"/>
      <c r="AJ604" s="138"/>
      <c r="AK604" s="138"/>
      <c r="AL604" s="138"/>
      <c r="AM604" s="138"/>
      <c r="AN604" s="138"/>
      <c r="AO604" s="138"/>
      <c r="AP604" s="138"/>
      <c r="AQ604" s="138"/>
      <c r="AR604" s="138"/>
      <c r="AS604" s="138"/>
    </row>
    <row r="605" spans="2:45" s="135" customFormat="1" ht="24" hidden="1" customHeight="1" x14ac:dyDescent="0.15">
      <c r="B605" s="169"/>
      <c r="C605" s="935" t="s">
        <v>15615</v>
      </c>
      <c r="D605" s="138"/>
      <c r="E605" s="144" t="s">
        <v>19967</v>
      </c>
      <c r="F605" s="144" t="s">
        <v>15617</v>
      </c>
      <c r="G605" s="144">
        <v>5244</v>
      </c>
      <c r="H605" s="144"/>
      <c r="I605" s="144"/>
      <c r="J605" s="144"/>
      <c r="K605" s="138"/>
      <c r="L605" s="138"/>
      <c r="M605" s="138"/>
      <c r="N605" s="138"/>
      <c r="O605" s="138"/>
      <c r="P605" s="138"/>
      <c r="Q605" s="138"/>
      <c r="R605" s="138"/>
      <c r="S605" s="138"/>
      <c r="T605" s="145">
        <v>2019</v>
      </c>
      <c r="U605" s="138"/>
      <c r="V605" s="138"/>
      <c r="W605" s="138"/>
      <c r="X605" s="138"/>
      <c r="Y605" s="138"/>
      <c r="Z605" s="138"/>
      <c r="AA605" s="138"/>
      <c r="AB605" s="138"/>
      <c r="AC605" s="138"/>
      <c r="AD605" s="138"/>
      <c r="AE605" s="138"/>
      <c r="AF605" s="138"/>
      <c r="AG605" s="138"/>
      <c r="AH605" s="138"/>
      <c r="AI605" s="138"/>
      <c r="AJ605" s="138"/>
      <c r="AK605" s="138"/>
      <c r="AL605" s="138"/>
      <c r="AM605" s="138"/>
      <c r="AN605" s="138"/>
      <c r="AO605" s="138"/>
      <c r="AP605" s="138"/>
      <c r="AQ605" s="138"/>
      <c r="AR605" s="138"/>
      <c r="AS605" s="138"/>
    </row>
    <row r="606" spans="2:45" s="135" customFormat="1" ht="24" hidden="1" customHeight="1" x14ac:dyDescent="0.15">
      <c r="B606" s="169"/>
      <c r="C606" s="935" t="s">
        <v>15615</v>
      </c>
      <c r="D606" s="138"/>
      <c r="E606" s="144" t="s">
        <v>19968</v>
      </c>
      <c r="F606" s="144" t="s">
        <v>15617</v>
      </c>
      <c r="G606" s="144">
        <v>11505</v>
      </c>
      <c r="H606" s="144"/>
      <c r="I606" s="144"/>
      <c r="J606" s="144"/>
      <c r="K606" s="138"/>
      <c r="L606" s="138"/>
      <c r="M606" s="138"/>
      <c r="N606" s="138"/>
      <c r="O606" s="138"/>
      <c r="P606" s="138"/>
      <c r="Q606" s="138"/>
      <c r="R606" s="138"/>
      <c r="S606" s="138"/>
      <c r="T606" s="145">
        <v>2005</v>
      </c>
      <c r="U606" s="138"/>
      <c r="V606" s="138"/>
      <c r="W606" s="138"/>
      <c r="X606" s="138"/>
      <c r="Y606" s="138"/>
      <c r="Z606" s="138"/>
      <c r="AA606" s="138"/>
      <c r="AB606" s="138"/>
      <c r="AC606" s="138"/>
      <c r="AD606" s="138"/>
      <c r="AE606" s="138"/>
      <c r="AF606" s="138"/>
      <c r="AG606" s="138"/>
      <c r="AH606" s="138"/>
      <c r="AI606" s="138"/>
      <c r="AJ606" s="138"/>
      <c r="AK606" s="138"/>
      <c r="AL606" s="138"/>
      <c r="AM606" s="138"/>
      <c r="AN606" s="138"/>
      <c r="AO606" s="138"/>
      <c r="AP606" s="138"/>
      <c r="AQ606" s="138"/>
      <c r="AR606" s="138"/>
      <c r="AS606" s="138"/>
    </row>
    <row r="607" spans="2:45" s="135" customFormat="1" ht="24" hidden="1" customHeight="1" x14ac:dyDescent="0.15">
      <c r="B607" s="169"/>
      <c r="C607" s="935" t="s">
        <v>15615</v>
      </c>
      <c r="D607" s="138"/>
      <c r="E607" s="144" t="s">
        <v>19969</v>
      </c>
      <c r="F607" s="144" t="s">
        <v>15621</v>
      </c>
      <c r="G607" s="144">
        <v>16464</v>
      </c>
      <c r="H607" s="144"/>
      <c r="I607" s="144"/>
      <c r="J607" s="144"/>
      <c r="K607" s="138"/>
      <c r="L607" s="138"/>
      <c r="M607" s="138"/>
      <c r="N607" s="138"/>
      <c r="O607" s="138"/>
      <c r="P607" s="138"/>
      <c r="Q607" s="138"/>
      <c r="R607" s="138"/>
      <c r="S607" s="138"/>
      <c r="T607" s="145">
        <v>2020</v>
      </c>
      <c r="U607" s="138"/>
      <c r="V607" s="138"/>
      <c r="W607" s="138"/>
      <c r="X607" s="138"/>
      <c r="Y607" s="138"/>
      <c r="Z607" s="138"/>
      <c r="AA607" s="138"/>
      <c r="AB607" s="138"/>
      <c r="AC607" s="138"/>
      <c r="AD607" s="138"/>
      <c r="AE607" s="138"/>
      <c r="AF607" s="138"/>
      <c r="AG607" s="138"/>
      <c r="AH607" s="138"/>
      <c r="AI607" s="138"/>
      <c r="AJ607" s="138"/>
      <c r="AK607" s="138"/>
      <c r="AL607" s="138"/>
      <c r="AM607" s="138"/>
      <c r="AN607" s="138"/>
      <c r="AO607" s="138"/>
      <c r="AP607" s="138"/>
      <c r="AQ607" s="138"/>
      <c r="AR607" s="138"/>
      <c r="AS607" s="138"/>
    </row>
    <row r="608" spans="2:45" s="135" customFormat="1" ht="24" hidden="1" customHeight="1" x14ac:dyDescent="0.15">
      <c r="B608" s="448"/>
      <c r="C608" s="750" t="s">
        <v>1611</v>
      </c>
      <c r="D608" s="144" t="s">
        <v>4419</v>
      </c>
      <c r="E608" s="144" t="s">
        <v>1612</v>
      </c>
      <c r="F608" s="144" t="s">
        <v>1611</v>
      </c>
      <c r="G608" s="144">
        <v>1400</v>
      </c>
      <c r="H608" s="144"/>
      <c r="I608" s="144"/>
      <c r="J608" s="144">
        <v>35</v>
      </c>
      <c r="K608" s="144">
        <v>40</v>
      </c>
      <c r="L608" s="144"/>
      <c r="M608" s="144"/>
      <c r="N608" s="144"/>
      <c r="O608" s="144"/>
      <c r="P608" s="148"/>
      <c r="Q608" s="148"/>
      <c r="R608" s="148"/>
      <c r="S608" s="275"/>
      <c r="T608" s="145">
        <v>2010</v>
      </c>
      <c r="U608" s="148"/>
      <c r="V608" s="148"/>
      <c r="W608" s="148"/>
      <c r="X608" s="148"/>
      <c r="Y608" s="148"/>
      <c r="Z608" s="165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38"/>
    </row>
    <row r="609" spans="2:45" s="135" customFormat="1" ht="24" hidden="1" customHeight="1" x14ac:dyDescent="0.15">
      <c r="B609" s="448"/>
      <c r="C609" s="750" t="s">
        <v>1611</v>
      </c>
      <c r="D609" s="144" t="s">
        <v>13575</v>
      </c>
      <c r="E609" s="144" t="s">
        <v>4420</v>
      </c>
      <c r="F609" s="144" t="s">
        <v>325</v>
      </c>
      <c r="G609" s="144">
        <v>4740</v>
      </c>
      <c r="H609" s="144"/>
      <c r="I609" s="144"/>
      <c r="J609" s="144"/>
      <c r="K609" s="144"/>
      <c r="L609" s="144"/>
      <c r="M609" s="144"/>
      <c r="N609" s="144">
        <v>3150</v>
      </c>
      <c r="O609" s="144"/>
      <c r="P609" s="148"/>
      <c r="Q609" s="148"/>
      <c r="R609" s="148"/>
      <c r="S609" s="275"/>
      <c r="T609" s="145">
        <v>2015</v>
      </c>
      <c r="U609" s="148"/>
      <c r="V609" s="148"/>
      <c r="W609" s="148"/>
      <c r="X609" s="148"/>
      <c r="Y609" s="148"/>
      <c r="Z609" s="165">
        <v>650</v>
      </c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38"/>
    </row>
    <row r="610" spans="2:45" s="135" customFormat="1" ht="24" hidden="1" customHeight="1" x14ac:dyDescent="0.15">
      <c r="B610" s="448"/>
      <c r="C610" s="750" t="s">
        <v>1611</v>
      </c>
      <c r="D610" s="144" t="s">
        <v>13576</v>
      </c>
      <c r="E610" s="144" t="s">
        <v>10285</v>
      </c>
      <c r="F610" s="144" t="s">
        <v>1611</v>
      </c>
      <c r="G610" s="144">
        <v>707</v>
      </c>
      <c r="H610" s="144"/>
      <c r="I610" s="144"/>
      <c r="J610" s="144"/>
      <c r="K610" s="144"/>
      <c r="L610" s="144"/>
      <c r="M610" s="144"/>
      <c r="N610" s="144"/>
      <c r="O610" s="144"/>
      <c r="P610" s="148"/>
      <c r="Q610" s="148"/>
      <c r="R610" s="148"/>
      <c r="S610" s="275"/>
      <c r="T610" s="145">
        <v>2017</v>
      </c>
      <c r="U610" s="148"/>
      <c r="V610" s="148"/>
      <c r="W610" s="148"/>
      <c r="X610" s="148"/>
      <c r="Y610" s="148"/>
      <c r="Z610" s="165" t="s">
        <v>10286</v>
      </c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38"/>
    </row>
    <row r="611" spans="2:45" s="135" customFormat="1" ht="24" hidden="1" customHeight="1" x14ac:dyDescent="0.15">
      <c r="B611" s="448"/>
      <c r="C611" s="750" t="s">
        <v>1611</v>
      </c>
      <c r="D611" s="144" t="s">
        <v>13577</v>
      </c>
      <c r="E611" s="144" t="s">
        <v>4421</v>
      </c>
      <c r="F611" s="144" t="s">
        <v>1611</v>
      </c>
      <c r="G611" s="144"/>
      <c r="H611" s="144"/>
      <c r="I611" s="144"/>
      <c r="J611" s="144">
        <v>15.02</v>
      </c>
      <c r="K611" s="144">
        <v>26.9</v>
      </c>
      <c r="L611" s="144"/>
      <c r="M611" s="144"/>
      <c r="N611" s="144"/>
      <c r="O611" s="144"/>
      <c r="P611" s="148"/>
      <c r="Q611" s="148"/>
      <c r="R611" s="148"/>
      <c r="S611" s="275"/>
      <c r="T611" s="145">
        <v>2016</v>
      </c>
      <c r="U611" s="148"/>
      <c r="V611" s="148"/>
      <c r="W611" s="148"/>
      <c r="X611" s="148"/>
      <c r="Y611" s="148"/>
      <c r="Z611" s="165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38"/>
    </row>
    <row r="612" spans="2:45" s="135" customFormat="1" ht="24" hidden="1" customHeight="1" x14ac:dyDescent="0.15">
      <c r="B612" s="448"/>
      <c r="C612" s="750" t="s">
        <v>1611</v>
      </c>
      <c r="D612" s="144" t="s">
        <v>13578</v>
      </c>
      <c r="E612" s="144" t="s">
        <v>11584</v>
      </c>
      <c r="F612" s="144" t="s">
        <v>1611</v>
      </c>
      <c r="G612" s="144">
        <v>720</v>
      </c>
      <c r="H612" s="144"/>
      <c r="I612" s="144"/>
      <c r="J612" s="144"/>
      <c r="K612" s="144"/>
      <c r="L612" s="144"/>
      <c r="M612" s="144"/>
      <c r="N612" s="144"/>
      <c r="O612" s="144"/>
      <c r="P612" s="148"/>
      <c r="Q612" s="148"/>
      <c r="R612" s="148"/>
      <c r="S612" s="275"/>
      <c r="T612" s="145">
        <v>2018</v>
      </c>
      <c r="U612" s="148"/>
      <c r="V612" s="148"/>
      <c r="W612" s="148"/>
      <c r="X612" s="148"/>
      <c r="Y612" s="148"/>
      <c r="Z612" s="165">
        <v>264</v>
      </c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38"/>
    </row>
    <row r="613" spans="2:45" s="135" customFormat="1" ht="24" hidden="1" customHeight="1" x14ac:dyDescent="0.15">
      <c r="B613" s="448"/>
      <c r="C613" s="750" t="s">
        <v>1611</v>
      </c>
      <c r="D613" s="144" t="s">
        <v>13579</v>
      </c>
      <c r="E613" s="144" t="s">
        <v>13580</v>
      </c>
      <c r="F613" s="144" t="s">
        <v>1611</v>
      </c>
      <c r="G613" s="144">
        <v>365</v>
      </c>
      <c r="H613" s="144"/>
      <c r="I613" s="144"/>
      <c r="J613" s="144">
        <v>6.5</v>
      </c>
      <c r="K613" s="144">
        <v>15</v>
      </c>
      <c r="L613" s="144"/>
      <c r="M613" s="144"/>
      <c r="N613" s="144">
        <v>365</v>
      </c>
      <c r="O613" s="144"/>
      <c r="P613" s="148"/>
      <c r="Q613" s="148"/>
      <c r="R613" s="148"/>
      <c r="S613" s="275"/>
      <c r="T613" s="145">
        <v>2019</v>
      </c>
      <c r="U613" s="148"/>
      <c r="V613" s="148"/>
      <c r="W613" s="148"/>
      <c r="X613" s="148"/>
      <c r="Y613" s="148"/>
      <c r="Z613" s="165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38"/>
    </row>
    <row r="614" spans="2:45" s="135" customFormat="1" ht="24" hidden="1" customHeight="1" x14ac:dyDescent="0.15">
      <c r="B614" s="448"/>
      <c r="C614" s="750" t="s">
        <v>1611</v>
      </c>
      <c r="D614" s="144" t="s">
        <v>13581</v>
      </c>
      <c r="E614" s="144" t="s">
        <v>19970</v>
      </c>
      <c r="F614" s="144" t="s">
        <v>13582</v>
      </c>
      <c r="G614" s="144"/>
      <c r="H614" s="144"/>
      <c r="I614" s="144"/>
      <c r="J614" s="144"/>
      <c r="K614" s="144"/>
      <c r="L614" s="144"/>
      <c r="M614" s="144"/>
      <c r="N614" s="144">
        <v>3100</v>
      </c>
      <c r="O614" s="144"/>
      <c r="P614" s="148"/>
      <c r="Q614" s="148"/>
      <c r="R614" s="148"/>
      <c r="S614" s="275"/>
      <c r="T614" s="145">
        <v>2010</v>
      </c>
      <c r="U614" s="148"/>
      <c r="V614" s="148"/>
      <c r="W614" s="148"/>
      <c r="X614" s="148"/>
      <c r="Y614" s="148"/>
      <c r="Z614" s="165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38" t="s">
        <v>13583</v>
      </c>
    </row>
    <row r="615" spans="2:45" s="135" customFormat="1" ht="24" hidden="1" customHeight="1" x14ac:dyDescent="0.15">
      <c r="B615" s="448"/>
      <c r="C615" s="750" t="s">
        <v>1611</v>
      </c>
      <c r="D615" s="144" t="s">
        <v>13584</v>
      </c>
      <c r="E615" s="144" t="s">
        <v>13585</v>
      </c>
      <c r="F615" s="144" t="s">
        <v>1611</v>
      </c>
      <c r="G615" s="144"/>
      <c r="H615" s="144"/>
      <c r="I615" s="144"/>
      <c r="J615" s="144"/>
      <c r="K615" s="144"/>
      <c r="L615" s="144"/>
      <c r="M615" s="144"/>
      <c r="N615" s="144">
        <v>970</v>
      </c>
      <c r="O615" s="144"/>
      <c r="P615" s="148"/>
      <c r="Q615" s="148"/>
      <c r="R615" s="148"/>
      <c r="S615" s="275"/>
      <c r="T615" s="145">
        <v>2018</v>
      </c>
      <c r="U615" s="148"/>
      <c r="V615" s="148"/>
      <c r="W615" s="148"/>
      <c r="X615" s="148"/>
      <c r="Y615" s="148"/>
      <c r="Z615" s="165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38" t="s">
        <v>13586</v>
      </c>
    </row>
    <row r="616" spans="2:45" s="135" customFormat="1" ht="24" hidden="1" customHeight="1" x14ac:dyDescent="0.15">
      <c r="B616" s="448"/>
      <c r="C616" s="750" t="s">
        <v>1611</v>
      </c>
      <c r="D616" s="144" t="s">
        <v>13587</v>
      </c>
      <c r="E616" s="144" t="s">
        <v>19971</v>
      </c>
      <c r="F616" s="144" t="s">
        <v>1611</v>
      </c>
      <c r="G616" s="144"/>
      <c r="H616" s="144"/>
      <c r="I616" s="144"/>
      <c r="J616" s="144"/>
      <c r="K616" s="144"/>
      <c r="L616" s="144"/>
      <c r="M616" s="144"/>
      <c r="N616" s="144">
        <v>450</v>
      </c>
      <c r="O616" s="144"/>
      <c r="P616" s="148"/>
      <c r="Q616" s="148"/>
      <c r="R616" s="148"/>
      <c r="S616" s="275"/>
      <c r="T616" s="145">
        <v>2017</v>
      </c>
      <c r="U616" s="148"/>
      <c r="V616" s="148"/>
      <c r="W616" s="148"/>
      <c r="X616" s="148"/>
      <c r="Y616" s="148"/>
      <c r="Z616" s="165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38" t="s">
        <v>183</v>
      </c>
    </row>
    <row r="617" spans="2:45" s="135" customFormat="1" ht="24" hidden="1" customHeight="1" x14ac:dyDescent="0.15">
      <c r="B617" s="448"/>
      <c r="C617" s="750" t="s">
        <v>1611</v>
      </c>
      <c r="D617" s="144" t="s">
        <v>13588</v>
      </c>
      <c r="E617" s="144" t="s">
        <v>19972</v>
      </c>
      <c r="F617" s="144" t="s">
        <v>1611</v>
      </c>
      <c r="G617" s="144"/>
      <c r="H617" s="144"/>
      <c r="I617" s="144"/>
      <c r="J617" s="144"/>
      <c r="K617" s="144"/>
      <c r="L617" s="144"/>
      <c r="M617" s="144"/>
      <c r="N617" s="144">
        <v>450</v>
      </c>
      <c r="O617" s="144"/>
      <c r="P617" s="148"/>
      <c r="Q617" s="148"/>
      <c r="R617" s="148"/>
      <c r="S617" s="275"/>
      <c r="T617" s="145">
        <v>2010</v>
      </c>
      <c r="U617" s="148"/>
      <c r="V617" s="148"/>
      <c r="W617" s="148"/>
      <c r="X617" s="148"/>
      <c r="Y617" s="148"/>
      <c r="Z617" s="165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38" t="s">
        <v>183</v>
      </c>
    </row>
    <row r="618" spans="2:45" s="135" customFormat="1" ht="24" hidden="1" customHeight="1" x14ac:dyDescent="0.15">
      <c r="B618" s="448"/>
      <c r="C618" s="750" t="s">
        <v>1611</v>
      </c>
      <c r="D618" s="144" t="s">
        <v>13578</v>
      </c>
      <c r="E618" s="144" t="s">
        <v>19973</v>
      </c>
      <c r="F618" s="144" t="s">
        <v>1611</v>
      </c>
      <c r="G618" s="144"/>
      <c r="H618" s="144"/>
      <c r="I618" s="144"/>
      <c r="J618" s="144"/>
      <c r="K618" s="144"/>
      <c r="L618" s="144"/>
      <c r="M618" s="144"/>
      <c r="N618" s="144">
        <v>450</v>
      </c>
      <c r="O618" s="144"/>
      <c r="P618" s="148"/>
      <c r="Q618" s="148"/>
      <c r="R618" s="148"/>
      <c r="S618" s="275"/>
      <c r="T618" s="145">
        <v>2017</v>
      </c>
      <c r="U618" s="148"/>
      <c r="V618" s="148"/>
      <c r="W618" s="148"/>
      <c r="X618" s="148"/>
      <c r="Y618" s="148"/>
      <c r="Z618" s="165" t="s">
        <v>10286</v>
      </c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38" t="s">
        <v>183</v>
      </c>
    </row>
    <row r="619" spans="2:45" s="135" customFormat="1" ht="24" hidden="1" customHeight="1" x14ac:dyDescent="0.15">
      <c r="B619" s="448"/>
      <c r="C619" s="750" t="s">
        <v>1611</v>
      </c>
      <c r="D619" s="144" t="s">
        <v>13589</v>
      </c>
      <c r="E619" s="144" t="s">
        <v>13590</v>
      </c>
      <c r="F619" s="144" t="s">
        <v>1611</v>
      </c>
      <c r="G619" s="144"/>
      <c r="H619" s="144"/>
      <c r="I619" s="144"/>
      <c r="J619" s="144"/>
      <c r="K619" s="144"/>
      <c r="L619" s="144"/>
      <c r="M619" s="144"/>
      <c r="N619" s="144">
        <v>1700</v>
      </c>
      <c r="O619" s="144"/>
      <c r="P619" s="148"/>
      <c r="Q619" s="148"/>
      <c r="R619" s="148"/>
      <c r="S619" s="275"/>
      <c r="T619" s="145"/>
      <c r="U619" s="148"/>
      <c r="V619" s="148"/>
      <c r="W619" s="148"/>
      <c r="X619" s="148"/>
      <c r="Y619" s="148"/>
      <c r="Z619" s="165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38" t="s">
        <v>13591</v>
      </c>
    </row>
    <row r="620" spans="2:45" s="135" customFormat="1" ht="24" hidden="1" customHeight="1" x14ac:dyDescent="0.15">
      <c r="B620" s="448"/>
      <c r="C620" s="750" t="s">
        <v>1611</v>
      </c>
      <c r="D620" s="144" t="s">
        <v>13592</v>
      </c>
      <c r="E620" s="144" t="s">
        <v>19974</v>
      </c>
      <c r="F620" s="144" t="s">
        <v>1611</v>
      </c>
      <c r="G620" s="144"/>
      <c r="H620" s="144"/>
      <c r="I620" s="144"/>
      <c r="J620" s="144"/>
      <c r="K620" s="144"/>
      <c r="L620" s="144"/>
      <c r="M620" s="144"/>
      <c r="N620" s="144">
        <v>1848</v>
      </c>
      <c r="O620" s="144"/>
      <c r="P620" s="148"/>
      <c r="Q620" s="148"/>
      <c r="R620" s="148"/>
      <c r="S620" s="275"/>
      <c r="T620" s="145">
        <v>2018</v>
      </c>
      <c r="U620" s="148"/>
      <c r="V620" s="148"/>
      <c r="W620" s="148"/>
      <c r="X620" s="148"/>
      <c r="Y620" s="148"/>
      <c r="Z620" s="165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38"/>
    </row>
    <row r="621" spans="2:45" s="135" customFormat="1" ht="24" hidden="1" customHeight="1" x14ac:dyDescent="0.15">
      <c r="B621" s="448"/>
      <c r="C621" s="750" t="s">
        <v>1611</v>
      </c>
      <c r="D621" s="144" t="s">
        <v>13593</v>
      </c>
      <c r="E621" s="144" t="s">
        <v>19975</v>
      </c>
      <c r="F621" s="144" t="s">
        <v>1611</v>
      </c>
      <c r="G621" s="144"/>
      <c r="H621" s="144"/>
      <c r="I621" s="144"/>
      <c r="J621" s="144"/>
      <c r="K621" s="144"/>
      <c r="L621" s="144"/>
      <c r="M621" s="144"/>
      <c r="N621" s="144">
        <v>610</v>
      </c>
      <c r="O621" s="144"/>
      <c r="P621" s="148"/>
      <c r="Q621" s="148"/>
      <c r="R621" s="148"/>
      <c r="S621" s="275"/>
      <c r="T621" s="145">
        <v>2017</v>
      </c>
      <c r="U621" s="148"/>
      <c r="V621" s="148"/>
      <c r="W621" s="148"/>
      <c r="X621" s="148"/>
      <c r="Y621" s="148"/>
      <c r="Z621" s="165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38" t="s">
        <v>13594</v>
      </c>
    </row>
    <row r="622" spans="2:45" s="135" customFormat="1" ht="24" hidden="1" customHeight="1" x14ac:dyDescent="0.15">
      <c r="B622" s="448"/>
      <c r="C622" s="750" t="s">
        <v>1611</v>
      </c>
      <c r="D622" s="144" t="s">
        <v>13592</v>
      </c>
      <c r="E622" s="144" t="s">
        <v>19976</v>
      </c>
      <c r="F622" s="144" t="s">
        <v>1611</v>
      </c>
      <c r="G622" s="144"/>
      <c r="H622" s="144"/>
      <c r="I622" s="144"/>
      <c r="J622" s="144"/>
      <c r="K622" s="144"/>
      <c r="L622" s="144"/>
      <c r="M622" s="144"/>
      <c r="N622" s="144">
        <v>732</v>
      </c>
      <c r="O622" s="144"/>
      <c r="P622" s="148"/>
      <c r="Q622" s="148"/>
      <c r="R622" s="148"/>
      <c r="S622" s="275"/>
      <c r="T622" s="145">
        <v>2018</v>
      </c>
      <c r="U622" s="148"/>
      <c r="V622" s="148"/>
      <c r="W622" s="148"/>
      <c r="X622" s="148"/>
      <c r="Y622" s="148"/>
      <c r="Z622" s="165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38" t="s">
        <v>13594</v>
      </c>
    </row>
    <row r="623" spans="2:45" s="135" customFormat="1" ht="24" hidden="1" customHeight="1" x14ac:dyDescent="0.15">
      <c r="B623" s="448"/>
      <c r="C623" s="750" t="s">
        <v>15736</v>
      </c>
      <c r="D623" s="144"/>
      <c r="E623" s="144" t="s">
        <v>19977</v>
      </c>
      <c r="F623" s="144" t="s">
        <v>1611</v>
      </c>
      <c r="G623" s="144">
        <v>288</v>
      </c>
      <c r="H623" s="144"/>
      <c r="I623" s="144"/>
      <c r="J623" s="144"/>
      <c r="K623" s="144"/>
      <c r="L623" s="144"/>
      <c r="M623" s="144"/>
      <c r="N623" s="144">
        <v>288</v>
      </c>
      <c r="O623" s="144"/>
      <c r="P623" s="148"/>
      <c r="Q623" s="148"/>
      <c r="R623" s="148"/>
      <c r="S623" s="275"/>
      <c r="T623" s="145">
        <v>2017</v>
      </c>
      <c r="U623" s="148"/>
      <c r="V623" s="148"/>
      <c r="W623" s="148"/>
      <c r="X623" s="148"/>
      <c r="Y623" s="148"/>
      <c r="Z623" s="165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38" t="s">
        <v>14722</v>
      </c>
    </row>
    <row r="624" spans="2:45" s="135" customFormat="1" ht="24" hidden="1" customHeight="1" x14ac:dyDescent="0.15">
      <c r="B624" s="448"/>
      <c r="C624" s="750" t="s">
        <v>15736</v>
      </c>
      <c r="D624" s="144"/>
      <c r="E624" s="144" t="s">
        <v>19978</v>
      </c>
      <c r="F624" s="144"/>
      <c r="G624" s="144">
        <v>97.5</v>
      </c>
      <c r="H624" s="144"/>
      <c r="I624" s="144"/>
      <c r="J624" s="144"/>
      <c r="K624" s="144"/>
      <c r="L624" s="144"/>
      <c r="M624" s="144"/>
      <c r="N624" s="144">
        <v>97.5</v>
      </c>
      <c r="O624" s="144"/>
      <c r="P624" s="148"/>
      <c r="Q624" s="148"/>
      <c r="R624" s="148"/>
      <c r="S624" s="275"/>
      <c r="T624" s="145">
        <v>2021</v>
      </c>
      <c r="U624" s="148"/>
      <c r="V624" s="148"/>
      <c r="W624" s="148"/>
      <c r="X624" s="148"/>
      <c r="Y624" s="148"/>
      <c r="Z624" s="165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38" t="s">
        <v>15983</v>
      </c>
    </row>
    <row r="625" spans="2:45" s="135" customFormat="1" ht="24" hidden="1" customHeight="1" x14ac:dyDescent="0.15">
      <c r="B625" s="448"/>
      <c r="C625" s="750" t="s">
        <v>15736</v>
      </c>
      <c r="D625" s="144"/>
      <c r="E625" s="144" t="s">
        <v>20748</v>
      </c>
      <c r="F625" s="144" t="s">
        <v>15736</v>
      </c>
      <c r="G625" s="144">
        <v>758</v>
      </c>
      <c r="H625" s="144"/>
      <c r="I625" s="144"/>
      <c r="J625" s="144"/>
      <c r="K625" s="144"/>
      <c r="L625" s="144"/>
      <c r="M625" s="144"/>
      <c r="N625" s="144">
        <v>758</v>
      </c>
      <c r="O625" s="144"/>
      <c r="P625" s="148"/>
      <c r="Q625" s="148"/>
      <c r="R625" s="148"/>
      <c r="S625" s="275"/>
      <c r="T625" s="145">
        <v>2020</v>
      </c>
      <c r="U625" s="148"/>
      <c r="V625" s="148"/>
      <c r="W625" s="148"/>
      <c r="X625" s="148"/>
      <c r="Y625" s="148"/>
      <c r="Z625" s="165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38" t="s">
        <v>15984</v>
      </c>
    </row>
    <row r="626" spans="2:45" s="135" customFormat="1" ht="24" hidden="1" customHeight="1" x14ac:dyDescent="0.15">
      <c r="B626" s="448"/>
      <c r="C626" s="750" t="s">
        <v>3077</v>
      </c>
      <c r="D626" s="144"/>
      <c r="E626" s="144" t="s">
        <v>10281</v>
      </c>
      <c r="F626" s="144" t="s">
        <v>15603</v>
      </c>
      <c r="G626" s="144">
        <v>58954</v>
      </c>
      <c r="H626" s="144"/>
      <c r="I626" s="144"/>
      <c r="J626" s="144">
        <v>36</v>
      </c>
      <c r="K626" s="144">
        <v>54</v>
      </c>
      <c r="L626" s="144"/>
      <c r="M626" s="144"/>
      <c r="N626" s="144">
        <v>1944</v>
      </c>
      <c r="O626" s="144"/>
      <c r="P626" s="148"/>
      <c r="Q626" s="148"/>
      <c r="R626" s="148"/>
      <c r="S626" s="275">
        <v>2017</v>
      </c>
      <c r="T626" s="145"/>
      <c r="U626" s="148"/>
      <c r="V626" s="148"/>
      <c r="W626" s="148"/>
      <c r="X626" s="148"/>
      <c r="Y626" s="148"/>
      <c r="Z626" s="165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38"/>
    </row>
    <row r="627" spans="2:45" s="135" customFormat="1" ht="24" hidden="1" customHeight="1" x14ac:dyDescent="0.15">
      <c r="B627" s="448"/>
      <c r="C627" s="750" t="s">
        <v>3077</v>
      </c>
      <c r="D627" s="144"/>
      <c r="E627" s="144" t="s">
        <v>10282</v>
      </c>
      <c r="F627" s="144" t="s">
        <v>15603</v>
      </c>
      <c r="G627" s="144">
        <v>58954</v>
      </c>
      <c r="H627" s="144"/>
      <c r="I627" s="144"/>
      <c r="J627" s="144">
        <v>45</v>
      </c>
      <c r="K627" s="144">
        <v>50</v>
      </c>
      <c r="L627" s="144"/>
      <c r="M627" s="144"/>
      <c r="N627" s="144">
        <v>2250</v>
      </c>
      <c r="O627" s="144"/>
      <c r="P627" s="148"/>
      <c r="Q627" s="148"/>
      <c r="R627" s="148"/>
      <c r="S627" s="275">
        <v>2017</v>
      </c>
      <c r="T627" s="145"/>
      <c r="U627" s="148"/>
      <c r="V627" s="148"/>
      <c r="W627" s="148"/>
      <c r="X627" s="148"/>
      <c r="Y627" s="148"/>
      <c r="Z627" s="165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38"/>
    </row>
    <row r="628" spans="2:45" s="135" customFormat="1" ht="24" hidden="1" customHeight="1" x14ac:dyDescent="0.15">
      <c r="B628" s="448"/>
      <c r="C628" s="750" t="s">
        <v>3077</v>
      </c>
      <c r="D628" s="144"/>
      <c r="E628" s="144" t="s">
        <v>19979</v>
      </c>
      <c r="F628" s="144" t="s">
        <v>15603</v>
      </c>
      <c r="G628" s="144">
        <v>103143</v>
      </c>
      <c r="H628" s="144"/>
      <c r="I628" s="144"/>
      <c r="J628" s="144">
        <v>20</v>
      </c>
      <c r="K628" s="144">
        <v>40</v>
      </c>
      <c r="L628" s="144"/>
      <c r="M628" s="144"/>
      <c r="N628" s="144">
        <v>2112</v>
      </c>
      <c r="O628" s="144"/>
      <c r="P628" s="148"/>
      <c r="Q628" s="148"/>
      <c r="R628" s="148"/>
      <c r="S628" s="275">
        <v>2018</v>
      </c>
      <c r="T628" s="145"/>
      <c r="U628" s="148"/>
      <c r="V628" s="148"/>
      <c r="W628" s="148"/>
      <c r="X628" s="148"/>
      <c r="Y628" s="148"/>
      <c r="Z628" s="165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38"/>
    </row>
    <row r="629" spans="2:45" s="135" customFormat="1" ht="24" hidden="1" customHeight="1" x14ac:dyDescent="0.15">
      <c r="B629" s="448"/>
      <c r="C629" s="750" t="s">
        <v>3077</v>
      </c>
      <c r="D629" s="144"/>
      <c r="E629" s="144" t="s">
        <v>19980</v>
      </c>
      <c r="F629" s="144" t="s">
        <v>15603</v>
      </c>
      <c r="G629" s="144">
        <v>103143</v>
      </c>
      <c r="H629" s="144"/>
      <c r="I629" s="144"/>
      <c r="J629" s="144">
        <v>6.5</v>
      </c>
      <c r="K629" s="144">
        <v>21</v>
      </c>
      <c r="L629" s="144"/>
      <c r="M629" s="144"/>
      <c r="N629" s="144">
        <v>1126</v>
      </c>
      <c r="O629" s="144"/>
      <c r="P629" s="148"/>
      <c r="Q629" s="148"/>
      <c r="R629" s="148"/>
      <c r="S629" s="275">
        <v>2018</v>
      </c>
      <c r="T629" s="145"/>
      <c r="U629" s="148"/>
      <c r="V629" s="148"/>
      <c r="W629" s="148"/>
      <c r="X629" s="148"/>
      <c r="Y629" s="148"/>
      <c r="Z629" s="165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38"/>
    </row>
    <row r="630" spans="2:45" s="135" customFormat="1" ht="24" hidden="1" customHeight="1" x14ac:dyDescent="0.15">
      <c r="B630" s="448"/>
      <c r="C630" s="750" t="s">
        <v>3077</v>
      </c>
      <c r="D630" s="144"/>
      <c r="E630" s="144" t="s">
        <v>19981</v>
      </c>
      <c r="F630" s="144" t="s">
        <v>15603</v>
      </c>
      <c r="G630" s="144">
        <v>3011</v>
      </c>
      <c r="H630" s="144">
        <v>1773</v>
      </c>
      <c r="I630" s="144">
        <v>12298</v>
      </c>
      <c r="J630" s="144"/>
      <c r="K630" s="144"/>
      <c r="L630" s="144"/>
      <c r="M630" s="144"/>
      <c r="N630" s="144">
        <v>537</v>
      </c>
      <c r="O630" s="144"/>
      <c r="P630" s="148"/>
      <c r="Q630" s="148"/>
      <c r="R630" s="148"/>
      <c r="S630" s="275"/>
      <c r="T630" s="145">
        <v>2020</v>
      </c>
      <c r="U630" s="148"/>
      <c r="V630" s="148"/>
      <c r="W630" s="148"/>
      <c r="X630" s="148"/>
      <c r="Y630" s="148"/>
      <c r="Z630" s="165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38"/>
    </row>
    <row r="631" spans="2:45" s="135" customFormat="1" ht="24" hidden="1" customHeight="1" x14ac:dyDescent="0.15">
      <c r="B631" s="448"/>
      <c r="C631" s="750" t="s">
        <v>15638</v>
      </c>
      <c r="D631" s="144"/>
      <c r="E631" s="144" t="s">
        <v>19982</v>
      </c>
      <c r="F631" s="144" t="s">
        <v>15640</v>
      </c>
      <c r="G631" s="144"/>
      <c r="H631" s="144"/>
      <c r="I631" s="144"/>
      <c r="J631" s="144"/>
      <c r="K631" s="144"/>
      <c r="L631" s="144"/>
      <c r="M631" s="144"/>
      <c r="N631" s="144">
        <v>1096</v>
      </c>
      <c r="O631" s="144"/>
      <c r="P631" s="148"/>
      <c r="Q631" s="148"/>
      <c r="R631" s="148"/>
      <c r="S631" s="275"/>
      <c r="T631" s="145">
        <v>2020</v>
      </c>
      <c r="U631" s="148"/>
      <c r="V631" s="148"/>
      <c r="W631" s="148"/>
      <c r="X631" s="148"/>
      <c r="Y631" s="148"/>
      <c r="Z631" s="165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38"/>
    </row>
    <row r="632" spans="2:45" s="135" customFormat="1" ht="24" hidden="1" customHeight="1" x14ac:dyDescent="0.15">
      <c r="B632" s="448"/>
      <c r="C632" s="750" t="s">
        <v>15638</v>
      </c>
      <c r="D632" s="144"/>
      <c r="E632" s="144" t="s">
        <v>19983</v>
      </c>
      <c r="F632" s="144" t="s">
        <v>15640</v>
      </c>
      <c r="G632" s="144">
        <v>13462</v>
      </c>
      <c r="H632" s="144"/>
      <c r="I632" s="144"/>
      <c r="J632" s="144">
        <v>20</v>
      </c>
      <c r="K632" s="144">
        <v>40</v>
      </c>
      <c r="L632" s="144"/>
      <c r="M632" s="144"/>
      <c r="N632" s="144">
        <v>1978</v>
      </c>
      <c r="O632" s="144"/>
      <c r="P632" s="148"/>
      <c r="Q632" s="148"/>
      <c r="R632" s="275"/>
      <c r="S632" s="275"/>
      <c r="T632" s="145">
        <v>2020</v>
      </c>
      <c r="U632" s="148"/>
      <c r="V632" s="148"/>
      <c r="W632" s="148"/>
      <c r="X632" s="148"/>
      <c r="Y632" s="148"/>
      <c r="Z632" s="165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38"/>
    </row>
    <row r="633" spans="2:45" s="135" customFormat="1" ht="24" hidden="1" customHeight="1" x14ac:dyDescent="0.15">
      <c r="B633" s="448"/>
      <c r="C633" s="750" t="s">
        <v>15638</v>
      </c>
      <c r="D633" s="144"/>
      <c r="E633" s="232" t="s">
        <v>20749</v>
      </c>
      <c r="F633" s="232" t="s">
        <v>15603</v>
      </c>
      <c r="G633" s="138">
        <v>4962</v>
      </c>
      <c r="H633" s="138">
        <v>1865</v>
      </c>
      <c r="I633" s="138">
        <v>387</v>
      </c>
      <c r="J633" s="232"/>
      <c r="K633" s="232"/>
      <c r="L633" s="165"/>
      <c r="M633" s="165"/>
      <c r="N633" s="165"/>
      <c r="O633" s="232"/>
      <c r="P633" s="165">
        <v>8</v>
      </c>
      <c r="Q633" s="232" t="s">
        <v>417</v>
      </c>
      <c r="R633" s="232"/>
      <c r="S633" s="232"/>
      <c r="T633" s="145">
        <v>2014</v>
      </c>
      <c r="U633" s="165" t="s">
        <v>2145</v>
      </c>
      <c r="V633" s="165"/>
      <c r="W633" s="144"/>
      <c r="X633" s="144"/>
      <c r="Y633" s="232"/>
      <c r="Z633" s="232">
        <v>3522</v>
      </c>
      <c r="AA633" s="164"/>
      <c r="AB633" s="232"/>
      <c r="AC633" s="232"/>
      <c r="AD633" s="232"/>
      <c r="AE633" s="232"/>
      <c r="AF633" s="232"/>
      <c r="AG633" s="232"/>
      <c r="AH633" s="144"/>
      <c r="AI633" s="232"/>
      <c r="AJ633" s="232"/>
      <c r="AK633" s="232"/>
      <c r="AL633" s="232"/>
      <c r="AM633" s="232"/>
      <c r="AN633" s="232"/>
      <c r="AO633" s="232"/>
      <c r="AP633" s="232"/>
      <c r="AQ633" s="232"/>
      <c r="AR633" s="232"/>
      <c r="AS633" s="378" t="s">
        <v>15977</v>
      </c>
    </row>
    <row r="634" spans="2:45" s="135" customFormat="1" ht="24" hidden="1" customHeight="1" x14ac:dyDescent="0.15">
      <c r="B634" s="448"/>
      <c r="C634" s="750" t="s">
        <v>15638</v>
      </c>
      <c r="D634" s="144"/>
      <c r="E634" s="144" t="s">
        <v>19984</v>
      </c>
      <c r="F634" s="144" t="s">
        <v>15603</v>
      </c>
      <c r="G634" s="144">
        <v>9300</v>
      </c>
      <c r="H634" s="138"/>
      <c r="I634" s="138"/>
      <c r="J634" s="232"/>
      <c r="K634" s="232"/>
      <c r="L634" s="165"/>
      <c r="M634" s="165"/>
      <c r="N634" s="165"/>
      <c r="O634" s="232"/>
      <c r="P634" s="165"/>
      <c r="Q634" s="232"/>
      <c r="R634" s="232"/>
      <c r="S634" s="232"/>
      <c r="T634" s="145">
        <v>2021</v>
      </c>
      <c r="U634" s="165"/>
      <c r="V634" s="165"/>
      <c r="W634" s="144"/>
      <c r="X634" s="144"/>
      <c r="Y634" s="232"/>
      <c r="Z634" s="165">
        <v>80</v>
      </c>
      <c r="AA634" s="164"/>
      <c r="AB634" s="232"/>
      <c r="AC634" s="232"/>
      <c r="AD634" s="232"/>
      <c r="AE634" s="232"/>
      <c r="AF634" s="232"/>
      <c r="AG634" s="232"/>
      <c r="AH634" s="144"/>
      <c r="AI634" s="232"/>
      <c r="AJ634" s="232"/>
      <c r="AK634" s="232"/>
      <c r="AL634" s="232"/>
      <c r="AM634" s="232"/>
      <c r="AN634" s="232"/>
      <c r="AO634" s="232"/>
      <c r="AP634" s="232"/>
      <c r="AQ634" s="232"/>
      <c r="AR634" s="232"/>
      <c r="AS634" s="232" t="s">
        <v>17167</v>
      </c>
    </row>
    <row r="635" spans="2:45" s="135" customFormat="1" ht="24" hidden="1" customHeight="1" x14ac:dyDescent="0.15">
      <c r="B635" s="169"/>
      <c r="C635" s="750" t="s">
        <v>15638</v>
      </c>
      <c r="D635" s="144"/>
      <c r="E635" s="1345" t="s">
        <v>19985</v>
      </c>
      <c r="F635" s="144" t="s">
        <v>15603</v>
      </c>
      <c r="G635" s="1386">
        <v>2250</v>
      </c>
      <c r="H635" s="1341"/>
      <c r="I635" s="1341"/>
      <c r="J635" s="1341"/>
      <c r="K635" s="138"/>
      <c r="L635" s="138"/>
      <c r="M635" s="138"/>
      <c r="N635" s="138"/>
      <c r="O635" s="138"/>
      <c r="P635" s="138"/>
      <c r="Q635" s="138"/>
      <c r="R635" s="138"/>
      <c r="S635" s="138"/>
      <c r="T635" s="145">
        <v>2017</v>
      </c>
      <c r="U635" s="138"/>
      <c r="V635" s="138"/>
      <c r="W635" s="138"/>
      <c r="X635" s="138"/>
      <c r="Y635" s="138"/>
      <c r="Z635" s="138"/>
      <c r="AA635" s="138"/>
      <c r="AB635" s="138"/>
      <c r="AC635" s="138"/>
      <c r="AD635" s="138"/>
      <c r="AE635" s="138"/>
      <c r="AF635" s="138"/>
      <c r="AG635" s="138"/>
      <c r="AH635" s="138"/>
      <c r="AI635" s="138"/>
      <c r="AJ635" s="138"/>
      <c r="AK635" s="138"/>
      <c r="AL635" s="138"/>
      <c r="AM635" s="138"/>
      <c r="AN635" s="138"/>
      <c r="AO635" s="138"/>
      <c r="AP635" s="138"/>
      <c r="AQ635" s="138"/>
      <c r="AR635" s="138"/>
      <c r="AS635" s="138"/>
    </row>
    <row r="636" spans="2:45" s="135" customFormat="1" ht="24" hidden="1" customHeight="1" x14ac:dyDescent="0.15">
      <c r="B636" s="169"/>
      <c r="C636" s="750" t="s">
        <v>15638</v>
      </c>
      <c r="D636" s="144"/>
      <c r="E636" s="1345" t="s">
        <v>19986</v>
      </c>
      <c r="F636" s="144" t="s">
        <v>15638</v>
      </c>
      <c r="G636" s="1386">
        <v>756</v>
      </c>
      <c r="H636" s="1341"/>
      <c r="I636" s="1341"/>
      <c r="J636" s="1341"/>
      <c r="K636" s="138"/>
      <c r="L636" s="138"/>
      <c r="M636" s="138"/>
      <c r="N636" s="138"/>
      <c r="O636" s="138"/>
      <c r="P636" s="138"/>
      <c r="Q636" s="138"/>
      <c r="R636" s="138"/>
      <c r="S636" s="138"/>
      <c r="T636" s="145"/>
      <c r="U636" s="138"/>
      <c r="V636" s="138"/>
      <c r="W636" s="138"/>
      <c r="X636" s="138"/>
      <c r="Y636" s="138"/>
      <c r="Z636" s="138"/>
      <c r="AA636" s="138"/>
      <c r="AB636" s="138"/>
      <c r="AC636" s="138"/>
      <c r="AD636" s="138"/>
      <c r="AE636" s="138"/>
      <c r="AF636" s="138"/>
      <c r="AG636" s="138"/>
      <c r="AH636" s="138"/>
      <c r="AI636" s="138"/>
      <c r="AJ636" s="138"/>
      <c r="AK636" s="138"/>
      <c r="AL636" s="138"/>
      <c r="AM636" s="138"/>
      <c r="AN636" s="138"/>
      <c r="AO636" s="138"/>
      <c r="AP636" s="138"/>
      <c r="AQ636" s="138"/>
      <c r="AR636" s="138"/>
      <c r="AS636" s="138"/>
    </row>
    <row r="637" spans="2:45" s="135" customFormat="1" ht="24" hidden="1" customHeight="1" x14ac:dyDescent="0.15">
      <c r="B637" s="169"/>
      <c r="C637" s="750" t="s">
        <v>15638</v>
      </c>
      <c r="D637" s="144"/>
      <c r="E637" s="1345" t="s">
        <v>19987</v>
      </c>
      <c r="F637" s="144" t="s">
        <v>15603</v>
      </c>
      <c r="G637" s="1386">
        <v>1012</v>
      </c>
      <c r="H637" s="1341"/>
      <c r="I637" s="1341"/>
      <c r="J637" s="1341"/>
      <c r="K637" s="138"/>
      <c r="L637" s="138"/>
      <c r="M637" s="138"/>
      <c r="N637" s="138"/>
      <c r="O637" s="138"/>
      <c r="P637" s="138"/>
      <c r="Q637" s="138"/>
      <c r="R637" s="138"/>
      <c r="S637" s="138"/>
      <c r="T637" s="145">
        <v>2006</v>
      </c>
      <c r="U637" s="138"/>
      <c r="V637" s="138"/>
      <c r="W637" s="138"/>
      <c r="X637" s="138"/>
      <c r="Y637" s="138"/>
      <c r="Z637" s="138"/>
      <c r="AA637" s="138"/>
      <c r="AB637" s="138"/>
      <c r="AC637" s="138"/>
      <c r="AD637" s="138"/>
      <c r="AE637" s="138"/>
      <c r="AF637" s="138"/>
      <c r="AG637" s="138"/>
      <c r="AH637" s="138"/>
      <c r="AI637" s="138"/>
      <c r="AJ637" s="138"/>
      <c r="AK637" s="138"/>
      <c r="AL637" s="138"/>
      <c r="AM637" s="138"/>
      <c r="AN637" s="138"/>
      <c r="AO637" s="138"/>
      <c r="AP637" s="138"/>
      <c r="AQ637" s="138"/>
      <c r="AR637" s="138"/>
      <c r="AS637" s="138"/>
    </row>
    <row r="638" spans="2:45" s="135" customFormat="1" ht="24" hidden="1" customHeight="1" x14ac:dyDescent="0.15">
      <c r="B638" s="169"/>
      <c r="C638" s="750" t="s">
        <v>15638</v>
      </c>
      <c r="D638" s="144"/>
      <c r="E638" s="1345" t="s">
        <v>19988</v>
      </c>
      <c r="F638" s="144" t="s">
        <v>15638</v>
      </c>
      <c r="G638" s="1386">
        <v>1813</v>
      </c>
      <c r="H638" s="1341"/>
      <c r="I638" s="1341"/>
      <c r="J638" s="1341"/>
      <c r="K638" s="138"/>
      <c r="L638" s="138"/>
      <c r="M638" s="138"/>
      <c r="N638" s="138"/>
      <c r="O638" s="138"/>
      <c r="P638" s="138"/>
      <c r="Q638" s="138"/>
      <c r="R638" s="138"/>
      <c r="S638" s="138"/>
      <c r="T638" s="145"/>
      <c r="U638" s="138"/>
      <c r="V638" s="138"/>
      <c r="W638" s="138"/>
      <c r="X638" s="138"/>
      <c r="Y638" s="138"/>
      <c r="Z638" s="138"/>
      <c r="AA638" s="138"/>
      <c r="AB638" s="138"/>
      <c r="AC638" s="138"/>
      <c r="AD638" s="138"/>
      <c r="AE638" s="138"/>
      <c r="AF638" s="138"/>
      <c r="AG638" s="138"/>
      <c r="AH638" s="138"/>
      <c r="AI638" s="138"/>
      <c r="AJ638" s="138"/>
      <c r="AK638" s="138"/>
      <c r="AL638" s="138"/>
      <c r="AM638" s="138"/>
      <c r="AN638" s="138"/>
      <c r="AO638" s="138"/>
      <c r="AP638" s="138"/>
      <c r="AQ638" s="138"/>
      <c r="AR638" s="138"/>
      <c r="AS638" s="138"/>
    </row>
    <row r="639" spans="2:45" s="135" customFormat="1" ht="24" hidden="1" customHeight="1" x14ac:dyDescent="0.15">
      <c r="B639" s="169"/>
      <c r="C639" s="750" t="s">
        <v>15638</v>
      </c>
      <c r="D639" s="144"/>
      <c r="E639" s="1345" t="s">
        <v>19989</v>
      </c>
      <c r="F639" s="144" t="s">
        <v>18028</v>
      </c>
      <c r="G639" s="1386">
        <v>1260</v>
      </c>
      <c r="H639" s="1341"/>
      <c r="I639" s="1341"/>
      <c r="J639" s="1341"/>
      <c r="K639" s="138"/>
      <c r="L639" s="138"/>
      <c r="M639" s="138"/>
      <c r="N639" s="138"/>
      <c r="O639" s="138"/>
      <c r="P639" s="138"/>
      <c r="Q639" s="138"/>
      <c r="R639" s="138"/>
      <c r="S639" s="138"/>
      <c r="T639" s="145">
        <v>2014</v>
      </c>
      <c r="U639" s="138"/>
      <c r="V639" s="138"/>
      <c r="W639" s="138"/>
      <c r="X639" s="138"/>
      <c r="Y639" s="138"/>
      <c r="Z639" s="138"/>
      <c r="AA639" s="138"/>
      <c r="AB639" s="138"/>
      <c r="AC639" s="138"/>
      <c r="AD639" s="138"/>
      <c r="AE639" s="138"/>
      <c r="AF639" s="138"/>
      <c r="AG639" s="138"/>
      <c r="AH639" s="138"/>
      <c r="AI639" s="138"/>
      <c r="AJ639" s="138"/>
      <c r="AK639" s="138"/>
      <c r="AL639" s="138"/>
      <c r="AM639" s="138"/>
      <c r="AN639" s="138"/>
      <c r="AO639" s="138"/>
      <c r="AP639" s="138"/>
      <c r="AQ639" s="138"/>
      <c r="AR639" s="138"/>
      <c r="AS639" s="138"/>
    </row>
    <row r="640" spans="2:45" s="135" customFormat="1" ht="24" hidden="1" customHeight="1" x14ac:dyDescent="0.15">
      <c r="B640" s="169"/>
      <c r="C640" s="750" t="s">
        <v>15638</v>
      </c>
      <c r="D640" s="144"/>
      <c r="E640" s="1345" t="s">
        <v>19990</v>
      </c>
      <c r="F640" s="144" t="s">
        <v>18029</v>
      </c>
      <c r="G640" s="1386">
        <v>540</v>
      </c>
      <c r="H640" s="1341"/>
      <c r="I640" s="1341"/>
      <c r="J640" s="1341"/>
      <c r="K640" s="138"/>
      <c r="L640" s="138"/>
      <c r="M640" s="138"/>
      <c r="N640" s="138"/>
      <c r="O640" s="138"/>
      <c r="P640" s="138"/>
      <c r="Q640" s="138"/>
      <c r="R640" s="138"/>
      <c r="S640" s="138"/>
      <c r="T640" s="145">
        <v>2018</v>
      </c>
      <c r="U640" s="138"/>
      <c r="V640" s="138"/>
      <c r="W640" s="138"/>
      <c r="X640" s="138"/>
      <c r="Y640" s="138"/>
      <c r="Z640" s="138"/>
      <c r="AA640" s="138"/>
      <c r="AB640" s="138"/>
      <c r="AC640" s="138"/>
      <c r="AD640" s="138"/>
      <c r="AE640" s="138"/>
      <c r="AF640" s="138"/>
      <c r="AG640" s="138"/>
      <c r="AH640" s="138"/>
      <c r="AI640" s="138"/>
      <c r="AJ640" s="138"/>
      <c r="AK640" s="138"/>
      <c r="AL640" s="138"/>
      <c r="AM640" s="138"/>
      <c r="AN640" s="138"/>
      <c r="AO640" s="138"/>
      <c r="AP640" s="138"/>
      <c r="AQ640" s="138"/>
      <c r="AR640" s="138"/>
      <c r="AS640" s="138"/>
    </row>
    <row r="641" spans="2:45" s="135" customFormat="1" ht="24" hidden="1" customHeight="1" x14ac:dyDescent="0.15">
      <c r="B641" s="169"/>
      <c r="C641" s="750" t="s">
        <v>15638</v>
      </c>
      <c r="D641" s="144"/>
      <c r="E641" s="1345" t="s">
        <v>19991</v>
      </c>
      <c r="F641" s="144" t="s">
        <v>15603</v>
      </c>
      <c r="G641" s="1386">
        <v>1600</v>
      </c>
      <c r="H641" s="1341"/>
      <c r="I641" s="1341"/>
      <c r="J641" s="1341"/>
      <c r="K641" s="138"/>
      <c r="L641" s="138"/>
      <c r="M641" s="138"/>
      <c r="N641" s="138"/>
      <c r="O641" s="138"/>
      <c r="P641" s="138"/>
      <c r="Q641" s="138"/>
      <c r="R641" s="138"/>
      <c r="S641" s="138"/>
      <c r="T641" s="145">
        <v>2018</v>
      </c>
      <c r="U641" s="138"/>
      <c r="V641" s="138"/>
      <c r="W641" s="138"/>
      <c r="X641" s="138"/>
      <c r="Y641" s="138"/>
      <c r="Z641" s="138"/>
      <c r="AA641" s="138"/>
      <c r="AB641" s="138"/>
      <c r="AC641" s="138"/>
      <c r="AD641" s="138"/>
      <c r="AE641" s="138"/>
      <c r="AF641" s="138"/>
      <c r="AG641" s="138"/>
      <c r="AH641" s="138"/>
      <c r="AI641" s="138"/>
      <c r="AJ641" s="138"/>
      <c r="AK641" s="138"/>
      <c r="AL641" s="138"/>
      <c r="AM641" s="138"/>
      <c r="AN641" s="138"/>
      <c r="AO641" s="138"/>
      <c r="AP641" s="138"/>
      <c r="AQ641" s="138"/>
      <c r="AR641" s="138"/>
      <c r="AS641" s="138"/>
    </row>
    <row r="642" spans="2:45" s="135" customFormat="1" ht="24" hidden="1" customHeight="1" x14ac:dyDescent="0.15">
      <c r="B642" s="169"/>
      <c r="C642" s="750" t="s">
        <v>15638</v>
      </c>
      <c r="D642" s="144"/>
      <c r="E642" s="1345" t="s">
        <v>19992</v>
      </c>
      <c r="F642" s="144" t="s">
        <v>15638</v>
      </c>
      <c r="G642" s="1386">
        <v>1728</v>
      </c>
      <c r="H642" s="1341"/>
      <c r="I642" s="1341"/>
      <c r="J642" s="1341"/>
      <c r="K642" s="138"/>
      <c r="L642" s="138"/>
      <c r="M642" s="138"/>
      <c r="N642" s="138"/>
      <c r="O642" s="138"/>
      <c r="P642" s="138"/>
      <c r="Q642" s="138"/>
      <c r="R642" s="138"/>
      <c r="S642" s="138"/>
      <c r="T642" s="145">
        <v>2021</v>
      </c>
      <c r="U642" s="138"/>
      <c r="V642" s="138"/>
      <c r="W642" s="138"/>
      <c r="X642" s="138"/>
      <c r="Y642" s="138"/>
      <c r="Z642" s="138"/>
      <c r="AA642" s="138"/>
      <c r="AB642" s="138"/>
      <c r="AC642" s="138"/>
      <c r="AD642" s="138"/>
      <c r="AE642" s="138"/>
      <c r="AF642" s="138"/>
      <c r="AG642" s="138"/>
      <c r="AH642" s="138"/>
      <c r="AI642" s="138"/>
      <c r="AJ642" s="138"/>
      <c r="AK642" s="138"/>
      <c r="AL642" s="138"/>
      <c r="AM642" s="138"/>
      <c r="AN642" s="138"/>
      <c r="AO642" s="138"/>
      <c r="AP642" s="138"/>
      <c r="AQ642" s="138"/>
      <c r="AR642" s="138"/>
      <c r="AS642" s="138"/>
    </row>
    <row r="643" spans="2:45" s="135" customFormat="1" ht="24" hidden="1" customHeight="1" x14ac:dyDescent="0.15">
      <c r="B643" s="169"/>
      <c r="C643" s="750" t="s">
        <v>15638</v>
      </c>
      <c r="D643" s="144"/>
      <c r="E643" s="300" t="s">
        <v>19993</v>
      </c>
      <c r="F643" s="144" t="s">
        <v>15638</v>
      </c>
      <c r="G643" s="456">
        <f>31*17</f>
        <v>527</v>
      </c>
      <c r="H643" s="144"/>
      <c r="I643" s="144"/>
      <c r="J643" s="144"/>
      <c r="K643" s="138"/>
      <c r="L643" s="138"/>
      <c r="M643" s="138"/>
      <c r="N643" s="138"/>
      <c r="O643" s="138"/>
      <c r="P643" s="138"/>
      <c r="Q643" s="138"/>
      <c r="R643" s="138"/>
      <c r="S643" s="138"/>
      <c r="T643" s="145">
        <v>2005</v>
      </c>
      <c r="U643" s="138"/>
      <c r="V643" s="138"/>
      <c r="W643" s="138"/>
      <c r="X643" s="138"/>
      <c r="Y643" s="138"/>
      <c r="Z643" s="138"/>
      <c r="AA643" s="138"/>
      <c r="AB643" s="138"/>
      <c r="AC643" s="138"/>
      <c r="AD643" s="138"/>
      <c r="AE643" s="138"/>
      <c r="AF643" s="138"/>
      <c r="AG643" s="138"/>
      <c r="AH643" s="138"/>
      <c r="AI643" s="138"/>
      <c r="AJ643" s="138"/>
      <c r="AK643" s="138"/>
      <c r="AL643" s="138"/>
      <c r="AM643" s="138"/>
      <c r="AN643" s="138"/>
      <c r="AO643" s="138"/>
      <c r="AP643" s="138"/>
      <c r="AQ643" s="138"/>
      <c r="AR643" s="138"/>
      <c r="AS643" s="138"/>
    </row>
    <row r="644" spans="2:45" s="135" customFormat="1" ht="24" hidden="1" customHeight="1" x14ac:dyDescent="0.15">
      <c r="B644" s="169"/>
      <c r="C644" s="750" t="s">
        <v>15638</v>
      </c>
      <c r="D644" s="144"/>
      <c r="E644" s="300" t="s">
        <v>19994</v>
      </c>
      <c r="F644" s="144" t="s">
        <v>15638</v>
      </c>
      <c r="G644" s="456">
        <v>460</v>
      </c>
      <c r="H644" s="144"/>
      <c r="I644" s="144"/>
      <c r="J644" s="144"/>
      <c r="K644" s="138"/>
      <c r="L644" s="138"/>
      <c r="M644" s="138"/>
      <c r="N644" s="138"/>
      <c r="O644" s="138"/>
      <c r="P644" s="138"/>
      <c r="Q644" s="138"/>
      <c r="R644" s="138"/>
      <c r="S644" s="138"/>
      <c r="T644" s="145"/>
      <c r="U644" s="138"/>
      <c r="V644" s="138"/>
      <c r="W644" s="138"/>
      <c r="X644" s="138"/>
      <c r="Y644" s="138"/>
      <c r="Z644" s="138"/>
      <c r="AA644" s="138"/>
      <c r="AB644" s="138"/>
      <c r="AC644" s="138"/>
      <c r="AD644" s="138"/>
      <c r="AE644" s="138"/>
      <c r="AF644" s="138"/>
      <c r="AG644" s="138"/>
      <c r="AH644" s="138"/>
      <c r="AI644" s="138"/>
      <c r="AJ644" s="138"/>
      <c r="AK644" s="138"/>
      <c r="AL644" s="138"/>
      <c r="AM644" s="138"/>
      <c r="AN644" s="138"/>
      <c r="AO644" s="138"/>
      <c r="AP644" s="138"/>
      <c r="AQ644" s="138"/>
      <c r="AR644" s="138"/>
      <c r="AS644" s="138"/>
    </row>
    <row r="645" spans="2:45" s="135" customFormat="1" ht="24" hidden="1" customHeight="1" x14ac:dyDescent="0.15">
      <c r="B645" s="169"/>
      <c r="C645" s="750" t="s">
        <v>15638</v>
      </c>
      <c r="D645" s="144"/>
      <c r="E645" s="300" t="s">
        <v>19995</v>
      </c>
      <c r="F645" s="144" t="s">
        <v>15638</v>
      </c>
      <c r="G645" s="456">
        <v>200</v>
      </c>
      <c r="H645" s="144"/>
      <c r="I645" s="144"/>
      <c r="J645" s="144"/>
      <c r="K645" s="138"/>
      <c r="L645" s="138"/>
      <c r="M645" s="138"/>
      <c r="N645" s="138"/>
      <c r="O645" s="138"/>
      <c r="P645" s="138"/>
      <c r="Q645" s="138"/>
      <c r="R645" s="138"/>
      <c r="S645" s="138"/>
      <c r="T645" s="145"/>
      <c r="U645" s="138"/>
      <c r="V645" s="138"/>
      <c r="W645" s="138"/>
      <c r="X645" s="138"/>
      <c r="Y645" s="138"/>
      <c r="Z645" s="138"/>
      <c r="AA645" s="138"/>
      <c r="AB645" s="138"/>
      <c r="AC645" s="138"/>
      <c r="AD645" s="138"/>
      <c r="AE645" s="138"/>
      <c r="AF645" s="138"/>
      <c r="AG645" s="138"/>
      <c r="AH645" s="138"/>
      <c r="AI645" s="138"/>
      <c r="AJ645" s="138"/>
      <c r="AK645" s="138"/>
      <c r="AL645" s="138"/>
      <c r="AM645" s="138"/>
      <c r="AN645" s="138"/>
      <c r="AO645" s="138"/>
      <c r="AP645" s="138"/>
      <c r="AQ645" s="138"/>
      <c r="AR645" s="138"/>
      <c r="AS645" s="138"/>
    </row>
    <row r="646" spans="2:45" s="135" customFormat="1" ht="24" hidden="1" customHeight="1" x14ac:dyDescent="0.15">
      <c r="B646" s="169"/>
      <c r="C646" s="750" t="s">
        <v>15638</v>
      </c>
      <c r="D646" s="144"/>
      <c r="E646" s="300" t="s">
        <v>19996</v>
      </c>
      <c r="F646" s="144" t="s">
        <v>15638</v>
      </c>
      <c r="G646" s="456">
        <v>405</v>
      </c>
      <c r="H646" s="144"/>
      <c r="I646" s="144"/>
      <c r="J646" s="144"/>
      <c r="K646" s="138"/>
      <c r="L646" s="138"/>
      <c r="M646" s="138"/>
      <c r="N646" s="138"/>
      <c r="O646" s="138"/>
      <c r="P646" s="138"/>
      <c r="Q646" s="138"/>
      <c r="R646" s="138"/>
      <c r="S646" s="138"/>
      <c r="T646" s="145"/>
      <c r="U646" s="138"/>
      <c r="V646" s="138"/>
      <c r="W646" s="138"/>
      <c r="X646" s="138"/>
      <c r="Y646" s="138"/>
      <c r="Z646" s="138"/>
      <c r="AA646" s="138"/>
      <c r="AB646" s="138"/>
      <c r="AC646" s="138"/>
      <c r="AD646" s="138"/>
      <c r="AE646" s="138"/>
      <c r="AF646" s="138"/>
      <c r="AG646" s="138"/>
      <c r="AH646" s="138"/>
      <c r="AI646" s="138"/>
      <c r="AJ646" s="138"/>
      <c r="AK646" s="138"/>
      <c r="AL646" s="138"/>
      <c r="AM646" s="138"/>
      <c r="AN646" s="138"/>
      <c r="AO646" s="138"/>
      <c r="AP646" s="138"/>
      <c r="AQ646" s="138"/>
      <c r="AR646" s="138"/>
      <c r="AS646" s="138"/>
    </row>
    <row r="647" spans="2:45" s="135" customFormat="1" ht="24" hidden="1" customHeight="1" x14ac:dyDescent="0.15">
      <c r="B647" s="169"/>
      <c r="C647" s="750" t="s">
        <v>15638</v>
      </c>
      <c r="D647" s="144"/>
      <c r="E647" s="300" t="s">
        <v>19997</v>
      </c>
      <c r="F647" s="144" t="s">
        <v>15603</v>
      </c>
      <c r="G647" s="456">
        <f>15*6.5*2</f>
        <v>195</v>
      </c>
      <c r="H647" s="144"/>
      <c r="I647" s="144"/>
      <c r="J647" s="144"/>
      <c r="K647" s="138"/>
      <c r="L647" s="138"/>
      <c r="M647" s="138"/>
      <c r="N647" s="138"/>
      <c r="O647" s="138"/>
      <c r="P647" s="138"/>
      <c r="Q647" s="138"/>
      <c r="R647" s="138"/>
      <c r="S647" s="138"/>
      <c r="T647" s="145">
        <v>2018</v>
      </c>
      <c r="U647" s="138"/>
      <c r="V647" s="138"/>
      <c r="W647" s="138"/>
      <c r="X647" s="138"/>
      <c r="Y647" s="138"/>
      <c r="Z647" s="138"/>
      <c r="AA647" s="138"/>
      <c r="AB647" s="138"/>
      <c r="AC647" s="138"/>
      <c r="AD647" s="138"/>
      <c r="AE647" s="138"/>
      <c r="AF647" s="138"/>
      <c r="AG647" s="138"/>
      <c r="AH647" s="138"/>
      <c r="AI647" s="138"/>
      <c r="AJ647" s="138"/>
      <c r="AK647" s="138"/>
      <c r="AL647" s="138"/>
      <c r="AM647" s="138"/>
      <c r="AN647" s="138"/>
      <c r="AO647" s="138"/>
      <c r="AP647" s="138"/>
      <c r="AQ647" s="138"/>
      <c r="AR647" s="138"/>
      <c r="AS647" s="138"/>
    </row>
    <row r="648" spans="2:45" s="135" customFormat="1" ht="24" hidden="1" customHeight="1" x14ac:dyDescent="0.15">
      <c r="B648" s="169"/>
      <c r="C648" s="750" t="s">
        <v>15638</v>
      </c>
      <c r="D648" s="144"/>
      <c r="E648" s="300" t="s">
        <v>19998</v>
      </c>
      <c r="F648" s="144" t="s">
        <v>15603</v>
      </c>
      <c r="G648" s="456">
        <f>32*34</f>
        <v>1088</v>
      </c>
      <c r="H648" s="144"/>
      <c r="I648" s="144"/>
      <c r="J648" s="144"/>
      <c r="K648" s="138"/>
      <c r="L648" s="138"/>
      <c r="M648" s="138"/>
      <c r="N648" s="138"/>
      <c r="O648" s="138"/>
      <c r="P648" s="138"/>
      <c r="Q648" s="138"/>
      <c r="R648" s="138"/>
      <c r="S648" s="138"/>
      <c r="T648" s="145">
        <v>2017</v>
      </c>
      <c r="U648" s="138"/>
      <c r="V648" s="138"/>
      <c r="W648" s="138"/>
      <c r="X648" s="138"/>
      <c r="Y648" s="138"/>
      <c r="Z648" s="138"/>
      <c r="AA648" s="138"/>
      <c r="AB648" s="138"/>
      <c r="AC648" s="138"/>
      <c r="AD648" s="138"/>
      <c r="AE648" s="138"/>
      <c r="AF648" s="138"/>
      <c r="AG648" s="138"/>
      <c r="AH648" s="138"/>
      <c r="AI648" s="138"/>
      <c r="AJ648" s="138"/>
      <c r="AK648" s="138"/>
      <c r="AL648" s="138"/>
      <c r="AM648" s="138"/>
      <c r="AN648" s="138"/>
      <c r="AO648" s="138"/>
      <c r="AP648" s="138"/>
      <c r="AQ648" s="138"/>
      <c r="AR648" s="138"/>
      <c r="AS648" s="138"/>
    </row>
    <row r="649" spans="2:45" s="135" customFormat="1" ht="24" hidden="1" customHeight="1" x14ac:dyDescent="0.15">
      <c r="B649" s="169"/>
      <c r="C649" s="750" t="s">
        <v>15638</v>
      </c>
      <c r="D649" s="144"/>
      <c r="E649" s="300" t="s">
        <v>19999</v>
      </c>
      <c r="F649" s="144" t="s">
        <v>15638</v>
      </c>
      <c r="G649" s="456">
        <f>44*29</f>
        <v>1276</v>
      </c>
      <c r="H649" s="144"/>
      <c r="I649" s="144"/>
      <c r="J649" s="144"/>
      <c r="K649" s="138"/>
      <c r="L649" s="138"/>
      <c r="M649" s="138"/>
      <c r="N649" s="138"/>
      <c r="O649" s="138"/>
      <c r="P649" s="138"/>
      <c r="Q649" s="138"/>
      <c r="R649" s="138"/>
      <c r="S649" s="138"/>
      <c r="T649" s="145">
        <v>2014</v>
      </c>
      <c r="U649" s="138"/>
      <c r="V649" s="138"/>
      <c r="W649" s="138"/>
      <c r="X649" s="138"/>
      <c r="Y649" s="138"/>
      <c r="Z649" s="138"/>
      <c r="AA649" s="138"/>
      <c r="AB649" s="138"/>
      <c r="AC649" s="138"/>
      <c r="AD649" s="138"/>
      <c r="AE649" s="138"/>
      <c r="AF649" s="138"/>
      <c r="AG649" s="138"/>
      <c r="AH649" s="138"/>
      <c r="AI649" s="138"/>
      <c r="AJ649" s="138"/>
      <c r="AK649" s="138"/>
      <c r="AL649" s="138"/>
      <c r="AM649" s="138"/>
      <c r="AN649" s="138"/>
      <c r="AO649" s="138"/>
      <c r="AP649" s="138"/>
      <c r="AQ649" s="138"/>
      <c r="AR649" s="138"/>
      <c r="AS649" s="138"/>
    </row>
    <row r="650" spans="2:45" s="135" customFormat="1" ht="24" hidden="1" customHeight="1" x14ac:dyDescent="0.15">
      <c r="B650" s="169"/>
      <c r="C650" s="750" t="s">
        <v>15638</v>
      </c>
      <c r="D650" s="144"/>
      <c r="E650" s="300" t="s">
        <v>20000</v>
      </c>
      <c r="F650" s="144" t="s">
        <v>15638</v>
      </c>
      <c r="G650" s="456">
        <f>21*13</f>
        <v>273</v>
      </c>
      <c r="H650" s="144"/>
      <c r="I650" s="144"/>
      <c r="J650" s="144"/>
      <c r="K650" s="138"/>
      <c r="L650" s="138"/>
      <c r="M650" s="138"/>
      <c r="N650" s="138"/>
      <c r="O650" s="138"/>
      <c r="P650" s="138"/>
      <c r="Q650" s="138"/>
      <c r="R650" s="138"/>
      <c r="S650" s="138"/>
      <c r="T650" s="145"/>
      <c r="U650" s="138"/>
      <c r="V650" s="138"/>
      <c r="W650" s="138"/>
      <c r="X650" s="138"/>
      <c r="Y650" s="138"/>
      <c r="Z650" s="138"/>
      <c r="AA650" s="138"/>
      <c r="AB650" s="138"/>
      <c r="AC650" s="138"/>
      <c r="AD650" s="138"/>
      <c r="AE650" s="138"/>
      <c r="AF650" s="138"/>
      <c r="AG650" s="138"/>
      <c r="AH650" s="138"/>
      <c r="AI650" s="138"/>
      <c r="AJ650" s="138"/>
      <c r="AK650" s="138"/>
      <c r="AL650" s="138"/>
      <c r="AM650" s="138"/>
      <c r="AN650" s="138"/>
      <c r="AO650" s="138"/>
      <c r="AP650" s="138"/>
      <c r="AQ650" s="138"/>
      <c r="AR650" s="138"/>
      <c r="AS650" s="138"/>
    </row>
    <row r="651" spans="2:45" s="135" customFormat="1" ht="24" hidden="1" customHeight="1" x14ac:dyDescent="0.15">
      <c r="B651" s="169"/>
      <c r="C651" s="750" t="s">
        <v>15638</v>
      </c>
      <c r="D651" s="144"/>
      <c r="E651" s="300" t="s">
        <v>20001</v>
      </c>
      <c r="F651" s="144" t="s">
        <v>18030</v>
      </c>
      <c r="G651" s="456">
        <f>29*19</f>
        <v>551</v>
      </c>
      <c r="H651" s="144"/>
      <c r="I651" s="144"/>
      <c r="J651" s="144"/>
      <c r="K651" s="138"/>
      <c r="L651" s="138"/>
      <c r="M651" s="138"/>
      <c r="N651" s="138"/>
      <c r="O651" s="138"/>
      <c r="P651" s="138"/>
      <c r="Q651" s="138"/>
      <c r="R651" s="138"/>
      <c r="S651" s="138"/>
      <c r="T651" s="145">
        <v>2014</v>
      </c>
      <c r="U651" s="138"/>
      <c r="V651" s="138"/>
      <c r="W651" s="138"/>
      <c r="X651" s="138"/>
      <c r="Y651" s="138"/>
      <c r="Z651" s="138"/>
      <c r="AA651" s="138"/>
      <c r="AB651" s="138"/>
      <c r="AC651" s="138"/>
      <c r="AD651" s="138"/>
      <c r="AE651" s="138"/>
      <c r="AF651" s="138"/>
      <c r="AG651" s="138"/>
      <c r="AH651" s="138"/>
      <c r="AI651" s="138"/>
      <c r="AJ651" s="138"/>
      <c r="AK651" s="138"/>
      <c r="AL651" s="138"/>
      <c r="AM651" s="138"/>
      <c r="AN651" s="138"/>
      <c r="AO651" s="138"/>
      <c r="AP651" s="138"/>
      <c r="AQ651" s="138"/>
      <c r="AR651" s="138"/>
      <c r="AS651" s="138"/>
    </row>
    <row r="652" spans="2:45" s="135" customFormat="1" ht="24" hidden="1" customHeight="1" x14ac:dyDescent="0.15">
      <c r="B652" s="169"/>
      <c r="C652" s="750" t="s">
        <v>15638</v>
      </c>
      <c r="D652" s="144"/>
      <c r="E652" s="300" t="s">
        <v>20002</v>
      </c>
      <c r="F652" s="144" t="s">
        <v>15638</v>
      </c>
      <c r="G652" s="456">
        <v>350</v>
      </c>
      <c r="H652" s="144"/>
      <c r="I652" s="144"/>
      <c r="J652" s="144"/>
      <c r="K652" s="138"/>
      <c r="L652" s="138"/>
      <c r="M652" s="138"/>
      <c r="N652" s="138"/>
      <c r="O652" s="138"/>
      <c r="P652" s="138"/>
      <c r="Q652" s="138"/>
      <c r="R652" s="138"/>
      <c r="S652" s="138"/>
      <c r="T652" s="145"/>
      <c r="U652" s="138"/>
      <c r="V652" s="138"/>
      <c r="W652" s="138"/>
      <c r="X652" s="138"/>
      <c r="Y652" s="138"/>
      <c r="Z652" s="138"/>
      <c r="AA652" s="138"/>
      <c r="AB652" s="138"/>
      <c r="AC652" s="138"/>
      <c r="AD652" s="138"/>
      <c r="AE652" s="138"/>
      <c r="AF652" s="138"/>
      <c r="AG652" s="138"/>
      <c r="AH652" s="138"/>
      <c r="AI652" s="138"/>
      <c r="AJ652" s="138"/>
      <c r="AK652" s="138"/>
      <c r="AL652" s="138"/>
      <c r="AM652" s="138"/>
      <c r="AN652" s="138"/>
      <c r="AO652" s="138"/>
      <c r="AP652" s="138"/>
      <c r="AQ652" s="138"/>
      <c r="AR652" s="138"/>
      <c r="AS652" s="138"/>
    </row>
    <row r="653" spans="2:45" s="135" customFormat="1" ht="24" hidden="1" customHeight="1" x14ac:dyDescent="0.15">
      <c r="B653" s="169"/>
      <c r="C653" s="750" t="s">
        <v>15638</v>
      </c>
      <c r="D653" s="144"/>
      <c r="E653" s="300" t="s">
        <v>20003</v>
      </c>
      <c r="F653" s="144" t="s">
        <v>15638</v>
      </c>
      <c r="G653" s="456">
        <v>155</v>
      </c>
      <c r="H653" s="144"/>
      <c r="I653" s="144"/>
      <c r="J653" s="144"/>
      <c r="K653" s="138"/>
      <c r="L653" s="138"/>
      <c r="M653" s="138"/>
      <c r="N653" s="138"/>
      <c r="O653" s="138"/>
      <c r="P653" s="138"/>
      <c r="Q653" s="138"/>
      <c r="R653" s="138"/>
      <c r="S653" s="138"/>
      <c r="T653" s="145"/>
      <c r="U653" s="138"/>
      <c r="V653" s="138"/>
      <c r="W653" s="138"/>
      <c r="X653" s="138"/>
      <c r="Y653" s="138"/>
      <c r="Z653" s="138"/>
      <c r="AA653" s="138"/>
      <c r="AB653" s="138"/>
      <c r="AC653" s="138"/>
      <c r="AD653" s="138"/>
      <c r="AE653" s="138"/>
      <c r="AF653" s="138"/>
      <c r="AG653" s="138"/>
      <c r="AH653" s="138"/>
      <c r="AI653" s="138"/>
      <c r="AJ653" s="138"/>
      <c r="AK653" s="138"/>
      <c r="AL653" s="138"/>
      <c r="AM653" s="138"/>
      <c r="AN653" s="138"/>
      <c r="AO653" s="138"/>
      <c r="AP653" s="138"/>
      <c r="AQ653" s="138"/>
      <c r="AR653" s="138"/>
      <c r="AS653" s="138"/>
    </row>
    <row r="654" spans="2:45" s="135" customFormat="1" ht="24" hidden="1" customHeight="1" x14ac:dyDescent="0.15">
      <c r="B654" s="169"/>
      <c r="C654" s="750" t="s">
        <v>15638</v>
      </c>
      <c r="D654" s="144"/>
      <c r="E654" s="300" t="s">
        <v>20004</v>
      </c>
      <c r="F654" s="144" t="s">
        <v>15638</v>
      </c>
      <c r="G654" s="456">
        <v>740</v>
      </c>
      <c r="H654" s="144"/>
      <c r="I654" s="144"/>
      <c r="J654" s="144"/>
      <c r="K654" s="138"/>
      <c r="L654" s="138"/>
      <c r="M654" s="138"/>
      <c r="N654" s="138"/>
      <c r="O654" s="138"/>
      <c r="P654" s="138"/>
      <c r="Q654" s="138"/>
      <c r="R654" s="138"/>
      <c r="S654" s="138"/>
      <c r="T654" s="145"/>
      <c r="U654" s="138"/>
      <c r="V654" s="138"/>
      <c r="W654" s="138"/>
      <c r="X654" s="138"/>
      <c r="Y654" s="138"/>
      <c r="Z654" s="138"/>
      <c r="AA654" s="138"/>
      <c r="AB654" s="138"/>
      <c r="AC654" s="138"/>
      <c r="AD654" s="138"/>
      <c r="AE654" s="138"/>
      <c r="AF654" s="138"/>
      <c r="AG654" s="138"/>
      <c r="AH654" s="138"/>
      <c r="AI654" s="138"/>
      <c r="AJ654" s="138"/>
      <c r="AK654" s="138"/>
      <c r="AL654" s="138"/>
      <c r="AM654" s="138"/>
      <c r="AN654" s="138"/>
      <c r="AO654" s="138"/>
      <c r="AP654" s="138"/>
      <c r="AQ654" s="138"/>
      <c r="AR654" s="138"/>
      <c r="AS654" s="138"/>
    </row>
    <row r="655" spans="2:45" s="135" customFormat="1" ht="24" hidden="1" customHeight="1" x14ac:dyDescent="0.15">
      <c r="B655" s="169"/>
      <c r="C655" s="750" t="s">
        <v>15638</v>
      </c>
      <c r="D655" s="144"/>
      <c r="E655" s="300" t="s">
        <v>20005</v>
      </c>
      <c r="F655" s="144" t="s">
        <v>15638</v>
      </c>
      <c r="G655" s="456">
        <v>720</v>
      </c>
      <c r="H655" s="144"/>
      <c r="I655" s="144"/>
      <c r="J655" s="144"/>
      <c r="K655" s="138"/>
      <c r="L655" s="138"/>
      <c r="M655" s="138"/>
      <c r="N655" s="138"/>
      <c r="O655" s="138"/>
      <c r="P655" s="138"/>
      <c r="Q655" s="138"/>
      <c r="R655" s="138"/>
      <c r="S655" s="138"/>
      <c r="T655" s="145"/>
      <c r="U655" s="138"/>
      <c r="V655" s="138"/>
      <c r="W655" s="138"/>
      <c r="X655" s="138"/>
      <c r="Y655" s="138"/>
      <c r="Z655" s="138"/>
      <c r="AA655" s="138"/>
      <c r="AB655" s="138"/>
      <c r="AC655" s="138"/>
      <c r="AD655" s="138"/>
      <c r="AE655" s="138"/>
      <c r="AF655" s="138"/>
      <c r="AG655" s="138"/>
      <c r="AH655" s="138"/>
      <c r="AI655" s="138"/>
      <c r="AJ655" s="138"/>
      <c r="AK655" s="138"/>
      <c r="AL655" s="138"/>
      <c r="AM655" s="138"/>
      <c r="AN655" s="138"/>
      <c r="AO655" s="138"/>
      <c r="AP655" s="138"/>
      <c r="AQ655" s="138"/>
      <c r="AR655" s="138"/>
      <c r="AS655" s="138"/>
    </row>
    <row r="656" spans="2:45" s="135" customFormat="1" ht="24" hidden="1" customHeight="1" x14ac:dyDescent="0.15">
      <c r="B656" s="169"/>
      <c r="C656" s="750" t="s">
        <v>15638</v>
      </c>
      <c r="D656" s="144"/>
      <c r="E656" s="300" t="s">
        <v>20006</v>
      </c>
      <c r="F656" s="144" t="s">
        <v>15603</v>
      </c>
      <c r="G656" s="456">
        <v>1096</v>
      </c>
      <c r="H656" s="144"/>
      <c r="I656" s="144"/>
      <c r="J656" s="144"/>
      <c r="K656" s="138"/>
      <c r="L656" s="138"/>
      <c r="M656" s="138"/>
      <c r="N656" s="138"/>
      <c r="O656" s="138"/>
      <c r="P656" s="138"/>
      <c r="Q656" s="138"/>
      <c r="R656" s="138"/>
      <c r="S656" s="138"/>
      <c r="T656" s="145">
        <v>2020</v>
      </c>
      <c r="U656" s="138"/>
      <c r="V656" s="138"/>
      <c r="W656" s="138"/>
      <c r="X656" s="138"/>
      <c r="Y656" s="138"/>
      <c r="Z656" s="138"/>
      <c r="AA656" s="138"/>
      <c r="AB656" s="138"/>
      <c r="AC656" s="138"/>
      <c r="AD656" s="138"/>
      <c r="AE656" s="138"/>
      <c r="AF656" s="138"/>
      <c r="AG656" s="138"/>
      <c r="AH656" s="138"/>
      <c r="AI656" s="138"/>
      <c r="AJ656" s="138"/>
      <c r="AK656" s="138"/>
      <c r="AL656" s="138"/>
      <c r="AM656" s="138"/>
      <c r="AN656" s="138"/>
      <c r="AO656" s="138"/>
      <c r="AP656" s="138"/>
      <c r="AQ656" s="138"/>
      <c r="AR656" s="138"/>
      <c r="AS656" s="138"/>
    </row>
    <row r="657" spans="2:45" s="135" customFormat="1" ht="24" hidden="1" customHeight="1" x14ac:dyDescent="0.15">
      <c r="B657" s="169"/>
      <c r="C657" s="750" t="s">
        <v>15638</v>
      </c>
      <c r="D657" s="144"/>
      <c r="E657" s="300" t="s">
        <v>20007</v>
      </c>
      <c r="F657" s="144" t="s">
        <v>15638</v>
      </c>
      <c r="G657" s="456">
        <v>840</v>
      </c>
      <c r="H657" s="144"/>
      <c r="I657" s="144"/>
      <c r="J657" s="144"/>
      <c r="K657" s="138"/>
      <c r="L657" s="138"/>
      <c r="M657" s="138"/>
      <c r="N657" s="138"/>
      <c r="O657" s="138"/>
      <c r="P657" s="138"/>
      <c r="Q657" s="138"/>
      <c r="R657" s="138"/>
      <c r="S657" s="138"/>
      <c r="T657" s="145">
        <v>2021</v>
      </c>
      <c r="U657" s="138"/>
      <c r="V657" s="138"/>
      <c r="W657" s="138"/>
      <c r="X657" s="138"/>
      <c r="Y657" s="138"/>
      <c r="Z657" s="138"/>
      <c r="AA657" s="138"/>
      <c r="AB657" s="138"/>
      <c r="AC657" s="138"/>
      <c r="AD657" s="138"/>
      <c r="AE657" s="138"/>
      <c r="AF657" s="138"/>
      <c r="AG657" s="138"/>
      <c r="AH657" s="138"/>
      <c r="AI657" s="138"/>
      <c r="AJ657" s="138"/>
      <c r="AK657" s="138"/>
      <c r="AL657" s="138"/>
      <c r="AM657" s="138"/>
      <c r="AN657" s="138"/>
      <c r="AO657" s="138"/>
      <c r="AP657" s="138"/>
      <c r="AQ657" s="138"/>
      <c r="AR657" s="138"/>
      <c r="AS657" s="138"/>
    </row>
    <row r="658" spans="2:45" s="135" customFormat="1" ht="24" hidden="1" customHeight="1" x14ac:dyDescent="0.15">
      <c r="B658" s="169"/>
      <c r="C658" s="750" t="s">
        <v>15638</v>
      </c>
      <c r="D658" s="144"/>
      <c r="E658" s="300" t="s">
        <v>20008</v>
      </c>
      <c r="F658" s="144" t="s">
        <v>15603</v>
      </c>
      <c r="G658" s="456">
        <v>616</v>
      </c>
      <c r="H658" s="144"/>
      <c r="I658" s="144"/>
      <c r="J658" s="144"/>
      <c r="K658" s="138"/>
      <c r="L658" s="138"/>
      <c r="M658" s="138"/>
      <c r="N658" s="138"/>
      <c r="O658" s="138"/>
      <c r="P658" s="138"/>
      <c r="Q658" s="138"/>
      <c r="R658" s="138"/>
      <c r="S658" s="138"/>
      <c r="T658" s="145">
        <v>2018</v>
      </c>
      <c r="U658" s="138" t="s">
        <v>18031</v>
      </c>
      <c r="V658" s="138"/>
      <c r="W658" s="138"/>
      <c r="X658" s="138"/>
      <c r="Y658" s="138"/>
      <c r="Z658" s="138"/>
      <c r="AA658" s="138"/>
      <c r="AB658" s="138"/>
      <c r="AC658" s="138"/>
      <c r="AD658" s="138"/>
      <c r="AE658" s="138"/>
      <c r="AF658" s="138"/>
      <c r="AG658" s="138"/>
      <c r="AH658" s="138"/>
      <c r="AI658" s="138"/>
      <c r="AJ658" s="138"/>
      <c r="AK658" s="138"/>
      <c r="AL658" s="138"/>
      <c r="AM658" s="138"/>
      <c r="AN658" s="138"/>
      <c r="AO658" s="138"/>
      <c r="AP658" s="138"/>
      <c r="AQ658" s="138"/>
      <c r="AR658" s="138"/>
      <c r="AS658" s="138"/>
    </row>
    <row r="659" spans="2:45" s="135" customFormat="1" ht="24" hidden="1" customHeight="1" x14ac:dyDescent="0.15">
      <c r="B659" s="169"/>
      <c r="C659" s="750" t="s">
        <v>15638</v>
      </c>
      <c r="D659" s="144"/>
      <c r="E659" s="300" t="s">
        <v>20009</v>
      </c>
      <c r="F659" s="144" t="s">
        <v>15638</v>
      </c>
      <c r="G659" s="144">
        <v>895</v>
      </c>
      <c r="H659" s="144"/>
      <c r="I659" s="144"/>
      <c r="J659" s="144"/>
      <c r="K659" s="138"/>
      <c r="L659" s="138"/>
      <c r="M659" s="138"/>
      <c r="N659" s="138"/>
      <c r="O659" s="138"/>
      <c r="P659" s="138"/>
      <c r="Q659" s="138"/>
      <c r="R659" s="138"/>
      <c r="S659" s="138"/>
      <c r="T659" s="145">
        <v>2021</v>
      </c>
      <c r="U659" s="138"/>
      <c r="V659" s="138"/>
      <c r="W659" s="138"/>
      <c r="X659" s="138"/>
      <c r="Y659" s="138"/>
      <c r="Z659" s="138"/>
      <c r="AA659" s="138"/>
      <c r="AB659" s="138"/>
      <c r="AC659" s="138"/>
      <c r="AD659" s="138"/>
      <c r="AE659" s="138"/>
      <c r="AF659" s="138"/>
      <c r="AG659" s="138"/>
      <c r="AH659" s="138"/>
      <c r="AI659" s="138"/>
      <c r="AJ659" s="138"/>
      <c r="AK659" s="138"/>
      <c r="AL659" s="138"/>
      <c r="AM659" s="138"/>
      <c r="AN659" s="138"/>
      <c r="AO659" s="138"/>
      <c r="AP659" s="138"/>
      <c r="AQ659" s="138"/>
      <c r="AR659" s="138"/>
      <c r="AS659" s="138"/>
    </row>
    <row r="660" spans="2:45" s="135" customFormat="1" ht="24" hidden="1" customHeight="1" x14ac:dyDescent="0.15">
      <c r="B660" s="169"/>
      <c r="C660" s="750" t="s">
        <v>15638</v>
      </c>
      <c r="D660" s="144"/>
      <c r="E660" s="144" t="s">
        <v>20010</v>
      </c>
      <c r="F660" s="144" t="s">
        <v>15603</v>
      </c>
      <c r="G660" s="144">
        <v>9300</v>
      </c>
      <c r="H660" s="144"/>
      <c r="I660" s="144"/>
      <c r="J660" s="266"/>
      <c r="K660" s="138"/>
      <c r="L660" s="138"/>
      <c r="M660" s="138"/>
      <c r="N660" s="138"/>
      <c r="O660" s="138"/>
      <c r="P660" s="138"/>
      <c r="Q660" s="138"/>
      <c r="R660" s="138"/>
      <c r="S660" s="138"/>
      <c r="T660" s="145">
        <v>2021</v>
      </c>
      <c r="U660" s="138" t="s">
        <v>2198</v>
      </c>
      <c r="V660" s="138"/>
      <c r="W660" s="138"/>
      <c r="X660" s="138"/>
      <c r="Y660" s="138"/>
      <c r="Z660" s="138"/>
      <c r="AA660" s="138"/>
      <c r="AB660" s="138"/>
      <c r="AC660" s="138"/>
      <c r="AD660" s="138"/>
      <c r="AE660" s="138"/>
      <c r="AF660" s="138"/>
      <c r="AG660" s="138"/>
      <c r="AH660" s="138"/>
      <c r="AI660" s="138"/>
      <c r="AJ660" s="138"/>
      <c r="AK660" s="138"/>
      <c r="AL660" s="138"/>
      <c r="AM660" s="138"/>
      <c r="AN660" s="138"/>
      <c r="AO660" s="138"/>
      <c r="AP660" s="138"/>
      <c r="AQ660" s="138"/>
      <c r="AR660" s="138"/>
      <c r="AS660" s="138"/>
    </row>
    <row r="661" spans="2:45" s="135" customFormat="1" ht="24" hidden="1" customHeight="1" x14ac:dyDescent="0.15">
      <c r="B661" s="169"/>
      <c r="C661" s="750" t="s">
        <v>15638</v>
      </c>
      <c r="D661" s="144"/>
      <c r="E661" s="300" t="s">
        <v>20011</v>
      </c>
      <c r="F661" s="144" t="s">
        <v>15638</v>
      </c>
      <c r="G661" s="456">
        <v>306</v>
      </c>
      <c r="H661" s="232"/>
      <c r="I661" s="232"/>
      <c r="J661" s="144"/>
      <c r="K661" s="138"/>
      <c r="L661" s="138"/>
      <c r="M661" s="138"/>
      <c r="N661" s="138"/>
      <c r="O661" s="138"/>
      <c r="P661" s="138"/>
      <c r="Q661" s="138"/>
      <c r="R661" s="138"/>
      <c r="S661" s="138"/>
      <c r="T661" s="145"/>
      <c r="U661" s="138"/>
      <c r="V661" s="138"/>
      <c r="W661" s="138"/>
      <c r="X661" s="138"/>
      <c r="Y661" s="138"/>
      <c r="Z661" s="138"/>
      <c r="AA661" s="138"/>
      <c r="AB661" s="138"/>
      <c r="AC661" s="138"/>
      <c r="AD661" s="138"/>
      <c r="AE661" s="138"/>
      <c r="AF661" s="138"/>
      <c r="AG661" s="138"/>
      <c r="AH661" s="138"/>
      <c r="AI661" s="138"/>
      <c r="AJ661" s="138"/>
      <c r="AK661" s="138"/>
      <c r="AL661" s="138"/>
      <c r="AM661" s="138"/>
      <c r="AN661" s="138"/>
      <c r="AO661" s="138"/>
      <c r="AP661" s="138"/>
      <c r="AQ661" s="138"/>
      <c r="AR661" s="138"/>
      <c r="AS661" s="138"/>
    </row>
    <row r="662" spans="2:45" s="135" customFormat="1" ht="24" hidden="1" customHeight="1" x14ac:dyDescent="0.15">
      <c r="B662" s="169"/>
      <c r="C662" s="750" t="s">
        <v>15638</v>
      </c>
      <c r="D662" s="144"/>
      <c r="E662" s="300" t="s">
        <v>20012</v>
      </c>
      <c r="F662" s="144" t="s">
        <v>15638</v>
      </c>
      <c r="G662" s="456">
        <v>300</v>
      </c>
      <c r="H662" s="232"/>
      <c r="I662" s="232"/>
      <c r="J662" s="144"/>
      <c r="K662" s="138"/>
      <c r="L662" s="138"/>
      <c r="M662" s="138"/>
      <c r="N662" s="138"/>
      <c r="O662" s="138"/>
      <c r="P662" s="138"/>
      <c r="Q662" s="138"/>
      <c r="R662" s="138"/>
      <c r="S662" s="138"/>
      <c r="T662" s="145"/>
      <c r="U662" s="138"/>
      <c r="V662" s="138"/>
      <c r="W662" s="138"/>
      <c r="X662" s="138"/>
      <c r="Y662" s="138"/>
      <c r="Z662" s="138"/>
      <c r="AA662" s="138"/>
      <c r="AB662" s="138"/>
      <c r="AC662" s="138"/>
      <c r="AD662" s="138"/>
      <c r="AE662" s="138"/>
      <c r="AF662" s="138"/>
      <c r="AG662" s="138"/>
      <c r="AH662" s="138"/>
      <c r="AI662" s="138"/>
      <c r="AJ662" s="138"/>
      <c r="AK662" s="138"/>
      <c r="AL662" s="138"/>
      <c r="AM662" s="138"/>
      <c r="AN662" s="138"/>
      <c r="AO662" s="138"/>
      <c r="AP662" s="138"/>
      <c r="AQ662" s="138"/>
      <c r="AR662" s="138"/>
      <c r="AS662" s="138"/>
    </row>
    <row r="663" spans="2:45" s="135" customFormat="1" ht="24" hidden="1" customHeight="1" x14ac:dyDescent="0.15">
      <c r="B663" s="169"/>
      <c r="C663" s="750" t="s">
        <v>15638</v>
      </c>
      <c r="D663" s="144"/>
      <c r="E663" s="300" t="s">
        <v>20013</v>
      </c>
      <c r="F663" s="144" t="s">
        <v>15638</v>
      </c>
      <c r="G663" s="456">
        <v>300</v>
      </c>
      <c r="H663" s="232"/>
      <c r="I663" s="232"/>
      <c r="J663" s="144"/>
      <c r="K663" s="138"/>
      <c r="L663" s="138"/>
      <c r="M663" s="138"/>
      <c r="N663" s="138"/>
      <c r="O663" s="138"/>
      <c r="P663" s="138"/>
      <c r="Q663" s="138"/>
      <c r="R663" s="138"/>
      <c r="S663" s="138"/>
      <c r="T663" s="145"/>
      <c r="U663" s="138"/>
      <c r="V663" s="138"/>
      <c r="W663" s="138"/>
      <c r="X663" s="138"/>
      <c r="Y663" s="138"/>
      <c r="Z663" s="138"/>
      <c r="AA663" s="138"/>
      <c r="AB663" s="138"/>
      <c r="AC663" s="138"/>
      <c r="AD663" s="138"/>
      <c r="AE663" s="138"/>
      <c r="AF663" s="138"/>
      <c r="AG663" s="138"/>
      <c r="AH663" s="138"/>
      <c r="AI663" s="138"/>
      <c r="AJ663" s="138"/>
      <c r="AK663" s="138"/>
      <c r="AL663" s="138"/>
      <c r="AM663" s="138"/>
      <c r="AN663" s="138"/>
      <c r="AO663" s="138"/>
      <c r="AP663" s="138"/>
      <c r="AQ663" s="138"/>
      <c r="AR663" s="138"/>
      <c r="AS663" s="138"/>
    </row>
    <row r="664" spans="2:45" s="135" customFormat="1" ht="24" hidden="1" customHeight="1" x14ac:dyDescent="0.15">
      <c r="B664" s="169"/>
      <c r="C664" s="750" t="s">
        <v>15638</v>
      </c>
      <c r="D664" s="144"/>
      <c r="E664" s="300" t="s">
        <v>20014</v>
      </c>
      <c r="F664" s="144" t="s">
        <v>15638</v>
      </c>
      <c r="G664" s="456">
        <v>483</v>
      </c>
      <c r="H664" s="232"/>
      <c r="I664" s="232"/>
      <c r="J664" s="144"/>
      <c r="K664" s="138"/>
      <c r="L664" s="138"/>
      <c r="M664" s="138"/>
      <c r="N664" s="138"/>
      <c r="O664" s="138"/>
      <c r="P664" s="138"/>
      <c r="Q664" s="138"/>
      <c r="R664" s="138"/>
      <c r="S664" s="138"/>
      <c r="T664" s="145"/>
      <c r="U664" s="138"/>
      <c r="V664" s="138"/>
      <c r="W664" s="138"/>
      <c r="X664" s="138"/>
      <c r="Y664" s="138"/>
      <c r="Z664" s="138"/>
      <c r="AA664" s="138"/>
      <c r="AB664" s="138"/>
      <c r="AC664" s="138"/>
      <c r="AD664" s="138"/>
      <c r="AE664" s="138"/>
      <c r="AF664" s="138"/>
      <c r="AG664" s="138"/>
      <c r="AH664" s="138"/>
      <c r="AI664" s="138"/>
      <c r="AJ664" s="138"/>
      <c r="AK664" s="138"/>
      <c r="AL664" s="138"/>
      <c r="AM664" s="138"/>
      <c r="AN664" s="138"/>
      <c r="AO664" s="138"/>
      <c r="AP664" s="138"/>
      <c r="AQ664" s="138"/>
      <c r="AR664" s="138"/>
      <c r="AS664" s="138"/>
    </row>
    <row r="665" spans="2:45" s="135" customFormat="1" ht="24" hidden="1" customHeight="1" x14ac:dyDescent="0.15">
      <c r="B665" s="169"/>
      <c r="C665" s="750" t="s">
        <v>15638</v>
      </c>
      <c r="D665" s="144"/>
      <c r="E665" s="300" t="s">
        <v>20015</v>
      </c>
      <c r="F665" s="144" t="s">
        <v>15638</v>
      </c>
      <c r="G665" s="456">
        <v>450</v>
      </c>
      <c r="H665" s="232"/>
      <c r="I665" s="232"/>
      <c r="J665" s="144"/>
      <c r="K665" s="138"/>
      <c r="L665" s="138"/>
      <c r="M665" s="138"/>
      <c r="N665" s="138"/>
      <c r="O665" s="138"/>
      <c r="P665" s="138"/>
      <c r="Q665" s="138"/>
      <c r="R665" s="138"/>
      <c r="S665" s="138"/>
      <c r="T665" s="145"/>
      <c r="U665" s="138"/>
      <c r="V665" s="138"/>
      <c r="W665" s="138"/>
      <c r="X665" s="138"/>
      <c r="Y665" s="138"/>
      <c r="Z665" s="138"/>
      <c r="AA665" s="138"/>
      <c r="AB665" s="138"/>
      <c r="AC665" s="138"/>
      <c r="AD665" s="138"/>
      <c r="AE665" s="138"/>
      <c r="AF665" s="138"/>
      <c r="AG665" s="138"/>
      <c r="AH665" s="138"/>
      <c r="AI665" s="138"/>
      <c r="AJ665" s="138"/>
      <c r="AK665" s="138"/>
      <c r="AL665" s="138"/>
      <c r="AM665" s="138"/>
      <c r="AN665" s="138"/>
      <c r="AO665" s="138"/>
      <c r="AP665" s="138"/>
      <c r="AQ665" s="138"/>
      <c r="AR665" s="138"/>
      <c r="AS665" s="138"/>
    </row>
    <row r="666" spans="2:45" s="135" customFormat="1" ht="24" hidden="1" customHeight="1" x14ac:dyDescent="0.15">
      <c r="B666" s="169"/>
      <c r="C666" s="750" t="s">
        <v>15638</v>
      </c>
      <c r="D666" s="144"/>
      <c r="E666" s="300" t="s">
        <v>20016</v>
      </c>
      <c r="F666" s="144" t="s">
        <v>15638</v>
      </c>
      <c r="G666" s="456">
        <v>410</v>
      </c>
      <c r="H666" s="232"/>
      <c r="I666" s="232"/>
      <c r="J666" s="144"/>
      <c r="K666" s="138"/>
      <c r="L666" s="138"/>
      <c r="M666" s="138"/>
      <c r="N666" s="138"/>
      <c r="O666" s="138"/>
      <c r="P666" s="138"/>
      <c r="Q666" s="138"/>
      <c r="R666" s="138"/>
      <c r="S666" s="138"/>
      <c r="T666" s="145"/>
      <c r="U666" s="138"/>
      <c r="V666" s="138"/>
      <c r="W666" s="138"/>
      <c r="X666" s="138"/>
      <c r="Y666" s="138"/>
      <c r="Z666" s="138"/>
      <c r="AA666" s="138"/>
      <c r="AB666" s="138"/>
      <c r="AC666" s="138"/>
      <c r="AD666" s="138"/>
      <c r="AE666" s="138"/>
      <c r="AF666" s="138"/>
      <c r="AG666" s="138"/>
      <c r="AH666" s="138"/>
      <c r="AI666" s="138"/>
      <c r="AJ666" s="138"/>
      <c r="AK666" s="138"/>
      <c r="AL666" s="138"/>
      <c r="AM666" s="138"/>
      <c r="AN666" s="138"/>
      <c r="AO666" s="138"/>
      <c r="AP666" s="138"/>
      <c r="AQ666" s="138"/>
      <c r="AR666" s="138"/>
      <c r="AS666" s="138"/>
    </row>
    <row r="667" spans="2:45" s="135" customFormat="1" ht="24" hidden="1" customHeight="1" x14ac:dyDescent="0.15">
      <c r="B667" s="169"/>
      <c r="C667" s="750" t="s">
        <v>15638</v>
      </c>
      <c r="D667" s="144"/>
      <c r="E667" s="300" t="s">
        <v>20017</v>
      </c>
      <c r="F667" s="144" t="s">
        <v>15638</v>
      </c>
      <c r="G667" s="456">
        <v>336</v>
      </c>
      <c r="H667" s="232"/>
      <c r="I667" s="232"/>
      <c r="J667" s="144"/>
      <c r="K667" s="138"/>
      <c r="L667" s="138"/>
      <c r="M667" s="138"/>
      <c r="N667" s="138"/>
      <c r="O667" s="138"/>
      <c r="P667" s="138"/>
      <c r="Q667" s="138"/>
      <c r="R667" s="138"/>
      <c r="S667" s="138"/>
      <c r="T667" s="145"/>
      <c r="U667" s="138"/>
      <c r="V667" s="138"/>
      <c r="W667" s="138"/>
      <c r="X667" s="138"/>
      <c r="Y667" s="138"/>
      <c r="Z667" s="138"/>
      <c r="AA667" s="138"/>
      <c r="AB667" s="138"/>
      <c r="AC667" s="138"/>
      <c r="AD667" s="138"/>
      <c r="AE667" s="138"/>
      <c r="AF667" s="138"/>
      <c r="AG667" s="138"/>
      <c r="AH667" s="138"/>
      <c r="AI667" s="138"/>
      <c r="AJ667" s="138"/>
      <c r="AK667" s="138"/>
      <c r="AL667" s="138"/>
      <c r="AM667" s="138"/>
      <c r="AN667" s="138"/>
      <c r="AO667" s="138"/>
      <c r="AP667" s="138"/>
      <c r="AQ667" s="138"/>
      <c r="AR667" s="138"/>
      <c r="AS667" s="138"/>
    </row>
    <row r="668" spans="2:45" s="135" customFormat="1" ht="24" hidden="1" customHeight="1" x14ac:dyDescent="0.15">
      <c r="B668" s="169"/>
      <c r="C668" s="750" t="s">
        <v>15638</v>
      </c>
      <c r="D668" s="144"/>
      <c r="E668" s="300" t="s">
        <v>20018</v>
      </c>
      <c r="F668" s="144" t="s">
        <v>15638</v>
      </c>
      <c r="G668" s="456">
        <v>320</v>
      </c>
      <c r="H668" s="232"/>
      <c r="I668" s="232"/>
      <c r="J668" s="144"/>
      <c r="K668" s="138"/>
      <c r="L668" s="138"/>
      <c r="M668" s="138"/>
      <c r="N668" s="138"/>
      <c r="O668" s="138"/>
      <c r="P668" s="138"/>
      <c r="Q668" s="138"/>
      <c r="R668" s="138"/>
      <c r="S668" s="138"/>
      <c r="T668" s="145"/>
      <c r="U668" s="138"/>
      <c r="V668" s="138"/>
      <c r="W668" s="138"/>
      <c r="X668" s="138"/>
      <c r="Y668" s="138"/>
      <c r="Z668" s="138"/>
      <c r="AA668" s="138"/>
      <c r="AB668" s="138"/>
      <c r="AC668" s="138"/>
      <c r="AD668" s="138"/>
      <c r="AE668" s="138"/>
      <c r="AF668" s="138"/>
      <c r="AG668" s="138"/>
      <c r="AH668" s="138"/>
      <c r="AI668" s="138"/>
      <c r="AJ668" s="138"/>
      <c r="AK668" s="138"/>
      <c r="AL668" s="138"/>
      <c r="AM668" s="138"/>
      <c r="AN668" s="138"/>
      <c r="AO668" s="138"/>
      <c r="AP668" s="138"/>
      <c r="AQ668" s="138"/>
      <c r="AR668" s="138"/>
      <c r="AS668" s="138"/>
    </row>
    <row r="669" spans="2:45" s="135" customFormat="1" ht="24" hidden="1" customHeight="1" x14ac:dyDescent="0.15">
      <c r="B669" s="169"/>
      <c r="C669" s="750" t="s">
        <v>15638</v>
      </c>
      <c r="D669" s="144"/>
      <c r="E669" s="300" t="s">
        <v>20019</v>
      </c>
      <c r="F669" s="144" t="s">
        <v>15638</v>
      </c>
      <c r="G669" s="456">
        <v>1334</v>
      </c>
      <c r="H669" s="232"/>
      <c r="I669" s="232"/>
      <c r="J669" s="144"/>
      <c r="K669" s="138"/>
      <c r="L669" s="138"/>
      <c r="M669" s="138"/>
      <c r="N669" s="138"/>
      <c r="O669" s="138"/>
      <c r="P669" s="138"/>
      <c r="Q669" s="138"/>
      <c r="R669" s="138"/>
      <c r="S669" s="138"/>
      <c r="T669" s="145"/>
      <c r="U669" s="138"/>
      <c r="V669" s="138"/>
      <c r="W669" s="138"/>
      <c r="X669" s="138"/>
      <c r="Y669" s="138"/>
      <c r="Z669" s="138"/>
      <c r="AA669" s="138"/>
      <c r="AB669" s="138"/>
      <c r="AC669" s="138"/>
      <c r="AD669" s="138"/>
      <c r="AE669" s="138"/>
      <c r="AF669" s="138"/>
      <c r="AG669" s="138"/>
      <c r="AH669" s="138"/>
      <c r="AI669" s="138"/>
      <c r="AJ669" s="138"/>
      <c r="AK669" s="138"/>
      <c r="AL669" s="138"/>
      <c r="AM669" s="138"/>
      <c r="AN669" s="138"/>
      <c r="AO669" s="138"/>
      <c r="AP669" s="138"/>
      <c r="AQ669" s="138"/>
      <c r="AR669" s="138"/>
      <c r="AS669" s="138"/>
    </row>
    <row r="670" spans="2:45" s="135" customFormat="1" ht="24" hidden="1" customHeight="1" x14ac:dyDescent="0.15">
      <c r="B670" s="169"/>
      <c r="C670" s="750" t="s">
        <v>15638</v>
      </c>
      <c r="D670" s="144"/>
      <c r="E670" s="300" t="s">
        <v>18032</v>
      </c>
      <c r="F670" s="144" t="s">
        <v>15638</v>
      </c>
      <c r="G670" s="456">
        <v>1468</v>
      </c>
      <c r="H670" s="232"/>
      <c r="I670" s="232"/>
      <c r="J670" s="144"/>
      <c r="K670" s="138"/>
      <c r="L670" s="138"/>
      <c r="M670" s="138"/>
      <c r="N670" s="138"/>
      <c r="O670" s="138"/>
      <c r="P670" s="138"/>
      <c r="Q670" s="138"/>
      <c r="R670" s="138"/>
      <c r="S670" s="138"/>
      <c r="T670" s="145"/>
      <c r="U670" s="138"/>
      <c r="V670" s="138"/>
      <c r="W670" s="138"/>
      <c r="X670" s="138"/>
      <c r="Y670" s="138"/>
      <c r="Z670" s="138"/>
      <c r="AA670" s="138"/>
      <c r="AB670" s="138"/>
      <c r="AC670" s="138"/>
      <c r="AD670" s="138"/>
      <c r="AE670" s="138"/>
      <c r="AF670" s="138"/>
      <c r="AG670" s="138"/>
      <c r="AH670" s="138"/>
      <c r="AI670" s="138"/>
      <c r="AJ670" s="138"/>
      <c r="AK670" s="138"/>
      <c r="AL670" s="138"/>
      <c r="AM670" s="138"/>
      <c r="AN670" s="138"/>
      <c r="AO670" s="138"/>
      <c r="AP670" s="138"/>
      <c r="AQ670" s="138"/>
      <c r="AR670" s="138"/>
      <c r="AS670" s="138"/>
    </row>
    <row r="671" spans="2:45" s="135" customFormat="1" ht="24" hidden="1" customHeight="1" x14ac:dyDescent="0.15">
      <c r="B671" s="169"/>
      <c r="C671" s="750" t="s">
        <v>15638</v>
      </c>
      <c r="D671" s="144"/>
      <c r="E671" s="300" t="s">
        <v>18033</v>
      </c>
      <c r="F671" s="144" t="s">
        <v>15638</v>
      </c>
      <c r="G671" s="456">
        <v>360</v>
      </c>
      <c r="H671" s="232"/>
      <c r="I671" s="232"/>
      <c r="J671" s="144"/>
      <c r="K671" s="138"/>
      <c r="L671" s="138"/>
      <c r="M671" s="138"/>
      <c r="N671" s="138"/>
      <c r="O671" s="138"/>
      <c r="P671" s="138"/>
      <c r="Q671" s="138"/>
      <c r="R671" s="138"/>
      <c r="S671" s="138"/>
      <c r="T671" s="145"/>
      <c r="U671" s="138"/>
      <c r="V671" s="138"/>
      <c r="W671" s="138"/>
      <c r="X671" s="138"/>
      <c r="Y671" s="138"/>
      <c r="Z671" s="138"/>
      <c r="AA671" s="138"/>
      <c r="AB671" s="138"/>
      <c r="AC671" s="138"/>
      <c r="AD671" s="138"/>
      <c r="AE671" s="138"/>
      <c r="AF671" s="138"/>
      <c r="AG671" s="138"/>
      <c r="AH671" s="138"/>
      <c r="AI671" s="138"/>
      <c r="AJ671" s="138"/>
      <c r="AK671" s="138"/>
      <c r="AL671" s="138"/>
      <c r="AM671" s="138"/>
      <c r="AN671" s="138"/>
      <c r="AO671" s="138"/>
      <c r="AP671" s="138"/>
      <c r="AQ671" s="138"/>
      <c r="AR671" s="138"/>
      <c r="AS671" s="138"/>
    </row>
    <row r="672" spans="2:45" s="135" customFormat="1" ht="24" hidden="1" customHeight="1" x14ac:dyDescent="0.15">
      <c r="B672" s="169"/>
      <c r="C672" s="750" t="s">
        <v>15638</v>
      </c>
      <c r="D672" s="144"/>
      <c r="E672" s="300" t="s">
        <v>20020</v>
      </c>
      <c r="F672" s="144" t="s">
        <v>15638</v>
      </c>
      <c r="G672" s="456">
        <v>500</v>
      </c>
      <c r="H672" s="232"/>
      <c r="I672" s="232"/>
      <c r="J672" s="144"/>
      <c r="K672" s="138"/>
      <c r="L672" s="138"/>
      <c r="M672" s="138"/>
      <c r="N672" s="138"/>
      <c r="O672" s="138"/>
      <c r="P672" s="138"/>
      <c r="Q672" s="138"/>
      <c r="R672" s="138"/>
      <c r="S672" s="138"/>
      <c r="T672" s="145"/>
      <c r="U672" s="138"/>
      <c r="V672" s="138"/>
      <c r="W672" s="138"/>
      <c r="X672" s="138"/>
      <c r="Y672" s="138"/>
      <c r="Z672" s="138"/>
      <c r="AA672" s="138"/>
      <c r="AB672" s="138"/>
      <c r="AC672" s="138"/>
      <c r="AD672" s="138"/>
      <c r="AE672" s="138"/>
      <c r="AF672" s="138"/>
      <c r="AG672" s="138"/>
      <c r="AH672" s="138"/>
      <c r="AI672" s="138"/>
      <c r="AJ672" s="138"/>
      <c r="AK672" s="138"/>
      <c r="AL672" s="138"/>
      <c r="AM672" s="138"/>
      <c r="AN672" s="138"/>
      <c r="AO672" s="138"/>
      <c r="AP672" s="138"/>
      <c r="AQ672" s="138"/>
      <c r="AR672" s="138"/>
      <c r="AS672" s="138"/>
    </row>
    <row r="673" spans="2:45" s="135" customFormat="1" ht="24" hidden="1" customHeight="1" x14ac:dyDescent="0.15">
      <c r="B673" s="169"/>
      <c r="C673" s="750" t="s">
        <v>15638</v>
      </c>
      <c r="D673" s="144"/>
      <c r="E673" s="144" t="s">
        <v>20021</v>
      </c>
      <c r="F673" s="144" t="s">
        <v>15603</v>
      </c>
      <c r="G673" s="144"/>
      <c r="H673" s="144"/>
      <c r="I673" s="144"/>
      <c r="J673" s="144"/>
      <c r="K673" s="138"/>
      <c r="L673" s="138"/>
      <c r="M673" s="138"/>
      <c r="N673" s="138"/>
      <c r="O673" s="138"/>
      <c r="P673" s="138"/>
      <c r="Q673" s="138"/>
      <c r="R673" s="138"/>
      <c r="S673" s="138"/>
      <c r="T673" s="145">
        <v>1995</v>
      </c>
      <c r="U673" s="138"/>
      <c r="V673" s="138"/>
      <c r="W673" s="138"/>
      <c r="X673" s="138"/>
      <c r="Y673" s="138"/>
      <c r="Z673" s="138"/>
      <c r="AA673" s="138"/>
      <c r="AB673" s="138"/>
      <c r="AC673" s="138"/>
      <c r="AD673" s="138"/>
      <c r="AE673" s="138"/>
      <c r="AF673" s="138"/>
      <c r="AG673" s="138"/>
      <c r="AH673" s="138"/>
      <c r="AI673" s="138"/>
      <c r="AJ673" s="138"/>
      <c r="AK673" s="138"/>
      <c r="AL673" s="138"/>
      <c r="AM673" s="138"/>
      <c r="AN673" s="138"/>
      <c r="AO673" s="138"/>
      <c r="AP673" s="138"/>
      <c r="AQ673" s="138"/>
      <c r="AR673" s="138"/>
      <c r="AS673" s="138"/>
    </row>
    <row r="674" spans="2:45" s="135" customFormat="1" ht="24" hidden="1" customHeight="1" x14ac:dyDescent="0.15">
      <c r="B674" s="169"/>
      <c r="C674" s="656" t="s">
        <v>15638</v>
      </c>
      <c r="D674" s="1327"/>
      <c r="E674" s="232" t="s">
        <v>20022</v>
      </c>
      <c r="F674" s="232" t="s">
        <v>15603</v>
      </c>
      <c r="G674" s="144"/>
      <c r="H674" s="144"/>
      <c r="I674" s="144"/>
      <c r="J674" s="144"/>
      <c r="K674" s="138"/>
      <c r="L674" s="138"/>
      <c r="M674" s="138"/>
      <c r="N674" s="138"/>
      <c r="O674" s="138"/>
      <c r="P674" s="138"/>
      <c r="Q674" s="138"/>
      <c r="R674" s="138"/>
      <c r="S674" s="138"/>
      <c r="T674" s="145">
        <v>2018</v>
      </c>
      <c r="U674" s="138"/>
      <c r="V674" s="138"/>
      <c r="W674" s="138"/>
      <c r="X674" s="138"/>
      <c r="Y674" s="138"/>
      <c r="Z674" s="138"/>
      <c r="AA674" s="138"/>
      <c r="AB674" s="138"/>
      <c r="AC674" s="138"/>
      <c r="AD674" s="138"/>
      <c r="AE674" s="138"/>
      <c r="AF674" s="138"/>
      <c r="AG674" s="138"/>
      <c r="AH674" s="138"/>
      <c r="AI674" s="138"/>
      <c r="AJ674" s="138"/>
      <c r="AK674" s="138"/>
      <c r="AL674" s="138"/>
      <c r="AM674" s="138"/>
      <c r="AN674" s="138"/>
      <c r="AO674" s="138"/>
      <c r="AP674" s="138"/>
      <c r="AQ674" s="138"/>
      <c r="AR674" s="138"/>
      <c r="AS674" s="138"/>
    </row>
    <row r="675" spans="2:45" s="135" customFormat="1" ht="24" hidden="1" customHeight="1" x14ac:dyDescent="0.15">
      <c r="B675" s="448"/>
      <c r="C675" s="750" t="s">
        <v>3052</v>
      </c>
      <c r="D675" s="144" t="s">
        <v>13517</v>
      </c>
      <c r="E675" s="144" t="s">
        <v>10279</v>
      </c>
      <c r="F675" s="144" t="s">
        <v>9453</v>
      </c>
      <c r="G675" s="144"/>
      <c r="H675" s="144"/>
      <c r="I675" s="144">
        <v>456.24</v>
      </c>
      <c r="J675" s="144"/>
      <c r="K675" s="144"/>
      <c r="L675" s="144"/>
      <c r="M675" s="144"/>
      <c r="N675" s="144"/>
      <c r="O675" s="144"/>
      <c r="P675" s="148"/>
      <c r="Q675" s="148"/>
      <c r="R675" s="148"/>
      <c r="S675" s="275"/>
      <c r="T675" s="145">
        <v>2017</v>
      </c>
      <c r="U675" s="148"/>
      <c r="V675" s="148"/>
      <c r="W675" s="148"/>
      <c r="X675" s="148"/>
      <c r="Y675" s="148"/>
      <c r="Z675" s="165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38"/>
    </row>
    <row r="676" spans="2:45" s="135" customFormat="1" ht="24" hidden="1" customHeight="1" x14ac:dyDescent="0.15">
      <c r="B676" s="448"/>
      <c r="C676" s="750" t="s">
        <v>3125</v>
      </c>
      <c r="D676" s="144" t="s">
        <v>13604</v>
      </c>
      <c r="E676" s="144" t="s">
        <v>1446</v>
      </c>
      <c r="F676" s="144" t="s">
        <v>3125</v>
      </c>
      <c r="G676" s="144">
        <v>253</v>
      </c>
      <c r="H676" s="144">
        <v>252.63</v>
      </c>
      <c r="I676" s="144">
        <v>252.63</v>
      </c>
      <c r="J676" s="144"/>
      <c r="K676" s="144"/>
      <c r="L676" s="144"/>
      <c r="M676" s="144"/>
      <c r="N676" s="144">
        <v>253</v>
      </c>
      <c r="O676" s="144"/>
      <c r="P676" s="148"/>
      <c r="Q676" s="148"/>
      <c r="R676" s="148"/>
      <c r="S676" s="275"/>
      <c r="T676" s="145">
        <v>2004</v>
      </c>
      <c r="U676" s="148"/>
      <c r="V676" s="148"/>
      <c r="W676" s="148"/>
      <c r="X676" s="148"/>
      <c r="Y676" s="148"/>
      <c r="Z676" s="165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38"/>
    </row>
    <row r="677" spans="2:45" s="135" customFormat="1" ht="24" hidden="1" customHeight="1" x14ac:dyDescent="0.15">
      <c r="B677" s="448"/>
      <c r="C677" s="750" t="s">
        <v>3125</v>
      </c>
      <c r="D677" s="144" t="s">
        <v>13604</v>
      </c>
      <c r="E677" s="144" t="s">
        <v>15991</v>
      </c>
      <c r="F677" s="144" t="s">
        <v>15992</v>
      </c>
      <c r="G677" s="144">
        <v>9950</v>
      </c>
      <c r="H677" s="144"/>
      <c r="I677" s="144"/>
      <c r="J677" s="144"/>
      <c r="K677" s="144"/>
      <c r="L677" s="144"/>
      <c r="M677" s="144"/>
      <c r="N677" s="144"/>
      <c r="O677" s="144"/>
      <c r="P677" s="148"/>
      <c r="Q677" s="148"/>
      <c r="R677" s="148"/>
      <c r="S677" s="275"/>
      <c r="T677" s="145">
        <v>2008</v>
      </c>
      <c r="U677" s="148"/>
      <c r="V677" s="148"/>
      <c r="W677" s="148"/>
      <c r="X677" s="148"/>
      <c r="Y677" s="148"/>
      <c r="Z677" s="165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38" t="s">
        <v>15993</v>
      </c>
    </row>
    <row r="678" spans="2:45" s="135" customFormat="1" ht="24" hidden="1" customHeight="1" x14ac:dyDescent="0.15">
      <c r="B678" s="169"/>
      <c r="C678" s="750" t="s">
        <v>18034</v>
      </c>
      <c r="D678" s="144"/>
      <c r="E678" s="144" t="s">
        <v>20023</v>
      </c>
      <c r="F678" s="144" t="s">
        <v>18035</v>
      </c>
      <c r="G678" s="144">
        <v>480</v>
      </c>
      <c r="H678" s="144">
        <v>0</v>
      </c>
      <c r="I678" s="144">
        <v>0</v>
      </c>
      <c r="J678" s="144"/>
      <c r="K678" s="138"/>
      <c r="L678" s="138"/>
      <c r="M678" s="138"/>
      <c r="N678" s="138"/>
      <c r="O678" s="138"/>
      <c r="P678" s="138"/>
      <c r="Q678" s="138"/>
      <c r="R678" s="138"/>
      <c r="S678" s="138"/>
      <c r="T678" s="145">
        <v>2009</v>
      </c>
      <c r="U678" s="138"/>
      <c r="V678" s="138"/>
      <c r="W678" s="138"/>
      <c r="X678" s="138"/>
      <c r="Y678" s="138"/>
      <c r="Z678" s="138"/>
      <c r="AA678" s="138"/>
      <c r="AB678" s="138"/>
      <c r="AC678" s="138"/>
      <c r="AD678" s="138"/>
      <c r="AE678" s="138"/>
      <c r="AF678" s="138"/>
      <c r="AG678" s="138"/>
      <c r="AH678" s="138"/>
      <c r="AI678" s="138"/>
      <c r="AJ678" s="138"/>
      <c r="AK678" s="138"/>
      <c r="AL678" s="138"/>
      <c r="AM678" s="138"/>
      <c r="AN678" s="138"/>
      <c r="AO678" s="138"/>
      <c r="AP678" s="138"/>
      <c r="AQ678" s="138"/>
      <c r="AR678" s="138"/>
      <c r="AS678" s="138"/>
    </row>
    <row r="679" spans="2:45" s="135" customFormat="1" ht="24" hidden="1" customHeight="1" x14ac:dyDescent="0.15">
      <c r="B679" s="448"/>
      <c r="C679" s="750" t="s">
        <v>3101</v>
      </c>
      <c r="D679" s="144" t="s">
        <v>13537</v>
      </c>
      <c r="E679" s="144" t="s">
        <v>4413</v>
      </c>
      <c r="F679" s="144" t="s">
        <v>12566</v>
      </c>
      <c r="G679" s="144">
        <v>924</v>
      </c>
      <c r="H679" s="144"/>
      <c r="I679" s="144"/>
      <c r="J679" s="144">
        <v>42</v>
      </c>
      <c r="K679" s="144">
        <v>22</v>
      </c>
      <c r="L679" s="144"/>
      <c r="M679" s="144"/>
      <c r="N679" s="144"/>
      <c r="O679" s="144"/>
      <c r="P679" s="148"/>
      <c r="Q679" s="148"/>
      <c r="R679" s="148"/>
      <c r="S679" s="275"/>
      <c r="T679" s="145">
        <v>2014</v>
      </c>
      <c r="U679" s="148"/>
      <c r="V679" s="148"/>
      <c r="W679" s="148"/>
      <c r="X679" s="148"/>
      <c r="Y679" s="148"/>
      <c r="Z679" s="165">
        <v>185</v>
      </c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38"/>
    </row>
    <row r="680" spans="2:45" s="135" customFormat="1" ht="24" hidden="1" customHeight="1" x14ac:dyDescent="0.15">
      <c r="B680" s="448"/>
      <c r="C680" s="750" t="s">
        <v>3101</v>
      </c>
      <c r="D680" s="144" t="s">
        <v>13538</v>
      </c>
      <c r="E680" s="144" t="s">
        <v>4412</v>
      </c>
      <c r="F680" s="144" t="s">
        <v>12566</v>
      </c>
      <c r="G680" s="144">
        <v>11570</v>
      </c>
      <c r="H680" s="144">
        <v>121</v>
      </c>
      <c r="I680" s="144">
        <v>121</v>
      </c>
      <c r="J680" s="144"/>
      <c r="K680" s="144"/>
      <c r="L680" s="144"/>
      <c r="M680" s="144"/>
      <c r="N680" s="144">
        <v>11449</v>
      </c>
      <c r="O680" s="144"/>
      <c r="P680" s="148"/>
      <c r="Q680" s="148"/>
      <c r="R680" s="148"/>
      <c r="S680" s="275"/>
      <c r="T680" s="145">
        <v>2014</v>
      </c>
      <c r="U680" s="148"/>
      <c r="V680" s="148"/>
      <c r="W680" s="148"/>
      <c r="X680" s="148"/>
      <c r="Y680" s="148"/>
      <c r="Z680" s="165">
        <v>450</v>
      </c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38"/>
    </row>
    <row r="681" spans="2:45" s="135" customFormat="1" ht="24" hidden="1" customHeight="1" x14ac:dyDescent="0.15">
      <c r="B681" s="448"/>
      <c r="C681" s="750" t="s">
        <v>3101</v>
      </c>
      <c r="D681" s="144" t="s">
        <v>13539</v>
      </c>
      <c r="E681" s="144" t="s">
        <v>4414</v>
      </c>
      <c r="F681" s="144" t="s">
        <v>12566</v>
      </c>
      <c r="G681" s="144">
        <v>13112</v>
      </c>
      <c r="H681" s="144"/>
      <c r="I681" s="144"/>
      <c r="J681" s="144">
        <v>60</v>
      </c>
      <c r="K681" s="144">
        <v>40</v>
      </c>
      <c r="L681" s="144"/>
      <c r="M681" s="144"/>
      <c r="N681" s="144"/>
      <c r="O681" s="144"/>
      <c r="P681" s="148"/>
      <c r="Q681" s="148"/>
      <c r="R681" s="148"/>
      <c r="S681" s="275"/>
      <c r="T681" s="145">
        <v>2014</v>
      </c>
      <c r="U681" s="148"/>
      <c r="V681" s="148"/>
      <c r="W681" s="148"/>
      <c r="X681" s="148"/>
      <c r="Y681" s="148"/>
      <c r="Z681" s="165">
        <v>470</v>
      </c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38"/>
    </row>
    <row r="682" spans="2:45" s="135" customFormat="1" ht="24" hidden="1" customHeight="1" x14ac:dyDescent="0.15">
      <c r="B682" s="448"/>
      <c r="C682" s="750" t="s">
        <v>3101</v>
      </c>
      <c r="D682" s="144" t="s">
        <v>13112</v>
      </c>
      <c r="E682" s="144" t="s">
        <v>4415</v>
      </c>
      <c r="F682" s="144" t="s">
        <v>15637</v>
      </c>
      <c r="G682" s="144">
        <v>4360</v>
      </c>
      <c r="H682" s="144"/>
      <c r="I682" s="144"/>
      <c r="J682" s="144">
        <v>65</v>
      </c>
      <c r="K682" s="144">
        <v>50</v>
      </c>
      <c r="L682" s="144"/>
      <c r="M682" s="144"/>
      <c r="N682" s="144">
        <v>3250</v>
      </c>
      <c r="O682" s="144"/>
      <c r="P682" s="148"/>
      <c r="Q682" s="148"/>
      <c r="R682" s="148"/>
      <c r="S682" s="275"/>
      <c r="T682" s="145">
        <v>2015</v>
      </c>
      <c r="U682" s="148"/>
      <c r="V682" s="148"/>
      <c r="W682" s="148"/>
      <c r="X682" s="148"/>
      <c r="Y682" s="148"/>
      <c r="Z682" s="165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38"/>
    </row>
    <row r="683" spans="2:45" s="135" customFormat="1" ht="24" hidden="1" customHeight="1" x14ac:dyDescent="0.15">
      <c r="B683" s="448"/>
      <c r="C683" s="750" t="s">
        <v>3101</v>
      </c>
      <c r="D683" s="144" t="s">
        <v>13112</v>
      </c>
      <c r="E683" s="144" t="s">
        <v>4416</v>
      </c>
      <c r="F683" s="144" t="s">
        <v>15637</v>
      </c>
      <c r="G683" s="144">
        <v>4665</v>
      </c>
      <c r="H683" s="144"/>
      <c r="I683" s="144"/>
      <c r="J683" s="144">
        <v>75</v>
      </c>
      <c r="K683" s="144">
        <v>75</v>
      </c>
      <c r="L683" s="144"/>
      <c r="M683" s="144"/>
      <c r="N683" s="144">
        <v>3525</v>
      </c>
      <c r="O683" s="144"/>
      <c r="P683" s="148"/>
      <c r="Q683" s="148"/>
      <c r="R683" s="148"/>
      <c r="S683" s="275"/>
      <c r="T683" s="145">
        <v>2015</v>
      </c>
      <c r="U683" s="148"/>
      <c r="V683" s="148"/>
      <c r="W683" s="148"/>
      <c r="X683" s="148"/>
      <c r="Y683" s="148"/>
      <c r="Z683" s="165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38"/>
    </row>
    <row r="684" spans="2:45" s="135" customFormat="1" ht="24" hidden="1" customHeight="1" x14ac:dyDescent="0.15">
      <c r="B684" s="448"/>
      <c r="C684" s="750" t="s">
        <v>3101</v>
      </c>
      <c r="D684" s="144" t="s">
        <v>13540</v>
      </c>
      <c r="E684" s="144" t="s">
        <v>10283</v>
      </c>
      <c r="F684" s="144" t="s">
        <v>15602</v>
      </c>
      <c r="G684" s="144">
        <v>2921</v>
      </c>
      <c r="H684" s="144">
        <v>451</v>
      </c>
      <c r="I684" s="144">
        <v>488</v>
      </c>
      <c r="J684" s="144">
        <v>18</v>
      </c>
      <c r="K684" s="144">
        <v>18</v>
      </c>
      <c r="L684" s="144"/>
      <c r="M684" s="144"/>
      <c r="N684" s="144">
        <v>324</v>
      </c>
      <c r="O684" s="144"/>
      <c r="P684" s="148"/>
      <c r="Q684" s="148"/>
      <c r="R684" s="148"/>
      <c r="S684" s="275"/>
      <c r="T684" s="145">
        <v>2017</v>
      </c>
      <c r="U684" s="148"/>
      <c r="V684" s="148"/>
      <c r="W684" s="148"/>
      <c r="X684" s="148"/>
      <c r="Y684" s="148"/>
      <c r="Z684" s="165">
        <v>700</v>
      </c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38"/>
    </row>
    <row r="685" spans="2:45" s="135" customFormat="1" ht="24" hidden="1" customHeight="1" x14ac:dyDescent="0.15">
      <c r="B685" s="448"/>
      <c r="C685" s="750" t="s">
        <v>3101</v>
      </c>
      <c r="D685" s="144" t="s">
        <v>13541</v>
      </c>
      <c r="E685" s="144" t="s">
        <v>10284</v>
      </c>
      <c r="F685" s="144" t="s">
        <v>15602</v>
      </c>
      <c r="G685" s="144">
        <v>12927</v>
      </c>
      <c r="H685" s="144">
        <v>441</v>
      </c>
      <c r="I685" s="144">
        <v>441</v>
      </c>
      <c r="J685" s="144">
        <v>21</v>
      </c>
      <c r="K685" s="144">
        <v>21</v>
      </c>
      <c r="L685" s="144"/>
      <c r="M685" s="144"/>
      <c r="N685" s="144">
        <v>441</v>
      </c>
      <c r="O685" s="144"/>
      <c r="P685" s="148"/>
      <c r="Q685" s="148"/>
      <c r="R685" s="148"/>
      <c r="S685" s="275"/>
      <c r="T685" s="145">
        <v>2017</v>
      </c>
      <c r="U685" s="148"/>
      <c r="V685" s="148"/>
      <c r="W685" s="148"/>
      <c r="X685" s="148"/>
      <c r="Y685" s="148"/>
      <c r="Z685" s="165">
        <v>148</v>
      </c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38"/>
    </row>
    <row r="686" spans="2:45" s="135" customFormat="1" ht="24" hidden="1" customHeight="1" x14ac:dyDescent="0.15">
      <c r="B686" s="448"/>
      <c r="C686" s="750" t="s">
        <v>3101</v>
      </c>
      <c r="D686" s="144" t="s">
        <v>12567</v>
      </c>
      <c r="E686" s="144" t="s">
        <v>4417</v>
      </c>
      <c r="F686" s="144" t="s">
        <v>15602</v>
      </c>
      <c r="G686" s="144">
        <v>3500</v>
      </c>
      <c r="H686" s="144"/>
      <c r="I686" s="144"/>
      <c r="J686" s="144">
        <v>70</v>
      </c>
      <c r="K686" s="144">
        <v>50</v>
      </c>
      <c r="L686" s="144"/>
      <c r="M686" s="144"/>
      <c r="N686" s="144">
        <v>3500</v>
      </c>
      <c r="O686" s="144"/>
      <c r="P686" s="148"/>
      <c r="Q686" s="148"/>
      <c r="R686" s="148"/>
      <c r="S686" s="275"/>
      <c r="T686" s="145">
        <v>2015</v>
      </c>
      <c r="U686" s="148"/>
      <c r="V686" s="148"/>
      <c r="W686" s="148"/>
      <c r="X686" s="148"/>
      <c r="Y686" s="148"/>
      <c r="Z686" s="165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38"/>
    </row>
    <row r="687" spans="2:45" s="135" customFormat="1" ht="24" hidden="1" customHeight="1" x14ac:dyDescent="0.15">
      <c r="B687" s="448"/>
      <c r="C687" s="750" t="s">
        <v>3101</v>
      </c>
      <c r="D687" s="144" t="s">
        <v>12567</v>
      </c>
      <c r="E687" s="144" t="s">
        <v>4418</v>
      </c>
      <c r="F687" s="144" t="s">
        <v>15602</v>
      </c>
      <c r="G687" s="144">
        <v>1125</v>
      </c>
      <c r="H687" s="144"/>
      <c r="I687" s="144"/>
      <c r="J687" s="144">
        <v>45</v>
      </c>
      <c r="K687" s="144">
        <v>25</v>
      </c>
      <c r="L687" s="144"/>
      <c r="M687" s="144"/>
      <c r="N687" s="144">
        <v>1125</v>
      </c>
      <c r="O687" s="144"/>
      <c r="P687" s="148"/>
      <c r="Q687" s="148"/>
      <c r="R687" s="148"/>
      <c r="S687" s="275"/>
      <c r="T687" s="145">
        <v>2015</v>
      </c>
      <c r="U687" s="148"/>
      <c r="V687" s="148"/>
      <c r="W687" s="148"/>
      <c r="X687" s="148"/>
      <c r="Y687" s="148"/>
      <c r="Z687" s="165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38"/>
    </row>
    <row r="688" spans="2:45" s="135" customFormat="1" ht="24" hidden="1" customHeight="1" x14ac:dyDescent="0.15">
      <c r="B688" s="448"/>
      <c r="C688" s="750" t="s">
        <v>15719</v>
      </c>
      <c r="D688" s="144"/>
      <c r="E688" s="144" t="s">
        <v>15975</v>
      </c>
      <c r="F688" s="144" t="s">
        <v>15602</v>
      </c>
      <c r="G688" s="144">
        <v>1407</v>
      </c>
      <c r="H688" s="144"/>
      <c r="I688" s="144"/>
      <c r="J688" s="144">
        <v>32</v>
      </c>
      <c r="K688" s="144">
        <v>44</v>
      </c>
      <c r="L688" s="144"/>
      <c r="M688" s="144"/>
      <c r="N688" s="144">
        <f>J688*K688</f>
        <v>1408</v>
      </c>
      <c r="O688" s="144"/>
      <c r="P688" s="148"/>
      <c r="Q688" s="148"/>
      <c r="R688" s="148"/>
      <c r="S688" s="275"/>
      <c r="T688" s="145">
        <v>2014</v>
      </c>
      <c r="U688" s="148"/>
      <c r="V688" s="148"/>
      <c r="W688" s="148"/>
      <c r="X688" s="148"/>
      <c r="Y688" s="148"/>
      <c r="Z688" s="165">
        <v>200</v>
      </c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38" t="s">
        <v>15976</v>
      </c>
    </row>
    <row r="689" spans="2:45" s="135" customFormat="1" ht="24" hidden="1" customHeight="1" x14ac:dyDescent="0.15">
      <c r="B689" s="169"/>
      <c r="C689" s="1407" t="s">
        <v>15719</v>
      </c>
      <c r="D689" s="1342"/>
      <c r="E689" s="1637" t="s">
        <v>18036</v>
      </c>
      <c r="F689" s="1355" t="s">
        <v>18037</v>
      </c>
      <c r="G689" s="1387">
        <v>1568</v>
      </c>
      <c r="H689" s="1327">
        <v>1488</v>
      </c>
      <c r="I689" s="1344"/>
      <c r="J689" s="1343"/>
      <c r="K689" s="138"/>
      <c r="L689" s="138"/>
      <c r="M689" s="138"/>
      <c r="N689" s="138"/>
      <c r="O689" s="138"/>
      <c r="P689" s="138"/>
      <c r="Q689" s="138"/>
      <c r="R689" s="138"/>
      <c r="S689" s="138"/>
      <c r="T689" s="145">
        <v>2005</v>
      </c>
      <c r="U689" s="138"/>
      <c r="V689" s="138"/>
      <c r="W689" s="138"/>
      <c r="X689" s="138"/>
      <c r="Y689" s="138"/>
      <c r="Z689" s="138"/>
      <c r="AA689" s="138"/>
      <c r="AB689" s="138"/>
      <c r="AC689" s="138"/>
      <c r="AD689" s="138"/>
      <c r="AE689" s="138"/>
      <c r="AF689" s="138"/>
      <c r="AG689" s="138"/>
      <c r="AH689" s="138"/>
      <c r="AI689" s="138"/>
      <c r="AJ689" s="138"/>
      <c r="AK689" s="138"/>
      <c r="AL689" s="138"/>
      <c r="AM689" s="138"/>
      <c r="AN689" s="138"/>
      <c r="AO689" s="138"/>
      <c r="AP689" s="138"/>
      <c r="AQ689" s="138"/>
      <c r="AR689" s="138"/>
      <c r="AS689" s="138"/>
    </row>
    <row r="690" spans="2:45" s="135" customFormat="1" ht="24" hidden="1" customHeight="1" x14ac:dyDescent="0.15">
      <c r="B690" s="169"/>
      <c r="C690" s="1407" t="s">
        <v>15719</v>
      </c>
      <c r="D690" s="1342"/>
      <c r="E690" s="1637" t="s">
        <v>18038</v>
      </c>
      <c r="F690" s="1355" t="s">
        <v>15600</v>
      </c>
      <c r="G690" s="1387">
        <v>1488</v>
      </c>
      <c r="H690" s="1327">
        <v>1488</v>
      </c>
      <c r="I690" s="1344"/>
      <c r="J690" s="1343"/>
      <c r="K690" s="138"/>
      <c r="L690" s="138"/>
      <c r="M690" s="138"/>
      <c r="N690" s="138"/>
      <c r="O690" s="138"/>
      <c r="P690" s="138"/>
      <c r="Q690" s="138"/>
      <c r="R690" s="138"/>
      <c r="S690" s="138"/>
      <c r="T690" s="145">
        <v>1995</v>
      </c>
      <c r="U690" s="138"/>
      <c r="V690" s="138"/>
      <c r="W690" s="138"/>
      <c r="X690" s="138"/>
      <c r="Y690" s="138"/>
      <c r="Z690" s="138"/>
      <c r="AA690" s="138"/>
      <c r="AB690" s="138"/>
      <c r="AC690" s="138"/>
      <c r="AD690" s="138"/>
      <c r="AE690" s="138"/>
      <c r="AF690" s="138"/>
      <c r="AG690" s="138"/>
      <c r="AH690" s="138"/>
      <c r="AI690" s="138"/>
      <c r="AJ690" s="138"/>
      <c r="AK690" s="138"/>
      <c r="AL690" s="138"/>
      <c r="AM690" s="138"/>
      <c r="AN690" s="138"/>
      <c r="AO690" s="138"/>
      <c r="AP690" s="138"/>
      <c r="AQ690" s="138"/>
      <c r="AR690" s="138"/>
      <c r="AS690" s="138"/>
    </row>
    <row r="691" spans="2:45" s="135" customFormat="1" ht="24" hidden="1" customHeight="1" x14ac:dyDescent="0.15">
      <c r="B691" s="169"/>
      <c r="C691" s="1407" t="s">
        <v>15719</v>
      </c>
      <c r="D691" s="1342"/>
      <c r="E691" s="1637" t="s">
        <v>18039</v>
      </c>
      <c r="F691" s="1355" t="s">
        <v>15600</v>
      </c>
      <c r="G691" s="1387">
        <v>924</v>
      </c>
      <c r="H691" s="1327">
        <v>924</v>
      </c>
      <c r="I691" s="1344"/>
      <c r="J691" s="1343"/>
      <c r="K691" s="138"/>
      <c r="L691" s="138"/>
      <c r="M691" s="138"/>
      <c r="N691" s="138"/>
      <c r="O691" s="138"/>
      <c r="P691" s="138"/>
      <c r="Q691" s="138"/>
      <c r="R691" s="138"/>
      <c r="S691" s="138"/>
      <c r="T691" s="145">
        <v>2014</v>
      </c>
      <c r="U691" s="138"/>
      <c r="V691" s="138"/>
      <c r="W691" s="138"/>
      <c r="X691" s="138"/>
      <c r="Y691" s="138"/>
      <c r="Z691" s="138"/>
      <c r="AA691" s="138"/>
      <c r="AB691" s="138"/>
      <c r="AC691" s="138"/>
      <c r="AD691" s="138"/>
      <c r="AE691" s="138"/>
      <c r="AF691" s="138"/>
      <c r="AG691" s="138"/>
      <c r="AH691" s="138"/>
      <c r="AI691" s="138"/>
      <c r="AJ691" s="138"/>
      <c r="AK691" s="138"/>
      <c r="AL691" s="138"/>
      <c r="AM691" s="138"/>
      <c r="AN691" s="138"/>
      <c r="AO691" s="138"/>
      <c r="AP691" s="138"/>
      <c r="AQ691" s="138"/>
      <c r="AR691" s="138"/>
      <c r="AS691" s="138"/>
    </row>
    <row r="692" spans="2:45" s="135" customFormat="1" ht="24" hidden="1" customHeight="1" x14ac:dyDescent="0.15">
      <c r="B692" s="169"/>
      <c r="C692" s="1407" t="s">
        <v>15719</v>
      </c>
      <c r="D692" s="1342"/>
      <c r="E692" s="1355" t="s">
        <v>20024</v>
      </c>
      <c r="F692" s="1355" t="s">
        <v>15602</v>
      </c>
      <c r="G692" s="1387">
        <v>1407</v>
      </c>
      <c r="H692" s="1327">
        <v>800</v>
      </c>
      <c r="I692" s="1344"/>
      <c r="J692" s="1342"/>
      <c r="K692" s="138"/>
      <c r="L692" s="138"/>
      <c r="M692" s="138"/>
      <c r="N692" s="138"/>
      <c r="O692" s="138"/>
      <c r="P692" s="138"/>
      <c r="Q692" s="138"/>
      <c r="R692" s="138"/>
      <c r="S692" s="138"/>
      <c r="T692" s="145">
        <v>2014</v>
      </c>
      <c r="U692" s="138"/>
      <c r="V692" s="138"/>
      <c r="W692" s="138"/>
      <c r="X692" s="138"/>
      <c r="Y692" s="138"/>
      <c r="Z692" s="138"/>
      <c r="AA692" s="138"/>
      <c r="AB692" s="138"/>
      <c r="AC692" s="138"/>
      <c r="AD692" s="138"/>
      <c r="AE692" s="138"/>
      <c r="AF692" s="138"/>
      <c r="AG692" s="138"/>
      <c r="AH692" s="138"/>
      <c r="AI692" s="138"/>
      <c r="AJ692" s="138"/>
      <c r="AK692" s="138"/>
      <c r="AL692" s="138"/>
      <c r="AM692" s="138"/>
      <c r="AN692" s="138"/>
      <c r="AO692" s="138"/>
      <c r="AP692" s="138"/>
      <c r="AQ692" s="138"/>
      <c r="AR692" s="138"/>
      <c r="AS692" s="138"/>
    </row>
    <row r="693" spans="2:45" s="135" customFormat="1" ht="24" hidden="1" customHeight="1" x14ac:dyDescent="0.15">
      <c r="B693" s="169"/>
      <c r="C693" s="1407" t="s">
        <v>15719</v>
      </c>
      <c r="D693" s="1342"/>
      <c r="E693" s="1637" t="s">
        <v>18040</v>
      </c>
      <c r="F693" s="1355" t="s">
        <v>15600</v>
      </c>
      <c r="G693" s="1387"/>
      <c r="H693" s="1327">
        <v>750</v>
      </c>
      <c r="I693" s="1344"/>
      <c r="J693" s="1343"/>
      <c r="K693" s="138"/>
      <c r="L693" s="138"/>
      <c r="M693" s="138"/>
      <c r="N693" s="138"/>
      <c r="O693" s="138"/>
      <c r="P693" s="138"/>
      <c r="Q693" s="138"/>
      <c r="R693" s="138"/>
      <c r="S693" s="138"/>
      <c r="T693" s="145">
        <v>2008</v>
      </c>
      <c r="U693" s="138"/>
      <c r="V693" s="138"/>
      <c r="W693" s="138"/>
      <c r="X693" s="138"/>
      <c r="Y693" s="138"/>
      <c r="Z693" s="138"/>
      <c r="AA693" s="138"/>
      <c r="AB693" s="138"/>
      <c r="AC693" s="138"/>
      <c r="AD693" s="138"/>
      <c r="AE693" s="138"/>
      <c r="AF693" s="138"/>
      <c r="AG693" s="138"/>
      <c r="AH693" s="138"/>
      <c r="AI693" s="138"/>
      <c r="AJ693" s="138"/>
      <c r="AK693" s="138"/>
      <c r="AL693" s="138"/>
      <c r="AM693" s="138"/>
      <c r="AN693" s="138"/>
      <c r="AO693" s="138"/>
      <c r="AP693" s="138"/>
      <c r="AQ693" s="138"/>
      <c r="AR693" s="138"/>
      <c r="AS693" s="138"/>
    </row>
    <row r="694" spans="2:45" s="135" customFormat="1" ht="24" hidden="1" customHeight="1" x14ac:dyDescent="0.15">
      <c r="B694" s="169"/>
      <c r="C694" s="1407" t="s">
        <v>15719</v>
      </c>
      <c r="D694" s="1342"/>
      <c r="E694" s="1637" t="s">
        <v>20025</v>
      </c>
      <c r="F694" s="1355" t="s">
        <v>15600</v>
      </c>
      <c r="G694" s="1387"/>
      <c r="H694" s="1327">
        <v>300</v>
      </c>
      <c r="I694" s="1344"/>
      <c r="J694" s="1343"/>
      <c r="K694" s="138"/>
      <c r="L694" s="138"/>
      <c r="M694" s="138"/>
      <c r="N694" s="138"/>
      <c r="O694" s="138"/>
      <c r="P694" s="138"/>
      <c r="Q694" s="138"/>
      <c r="R694" s="138"/>
      <c r="S694" s="138"/>
      <c r="T694" s="145">
        <v>2008</v>
      </c>
      <c r="U694" s="138"/>
      <c r="V694" s="138"/>
      <c r="W694" s="138"/>
      <c r="X694" s="138"/>
      <c r="Y694" s="138"/>
      <c r="Z694" s="138"/>
      <c r="AA694" s="138"/>
      <c r="AB694" s="138"/>
      <c r="AC694" s="138"/>
      <c r="AD694" s="138"/>
      <c r="AE694" s="138"/>
      <c r="AF694" s="138"/>
      <c r="AG694" s="138"/>
      <c r="AH694" s="138"/>
      <c r="AI694" s="138"/>
      <c r="AJ694" s="138"/>
      <c r="AK694" s="138"/>
      <c r="AL694" s="138"/>
      <c r="AM694" s="138"/>
      <c r="AN694" s="138"/>
      <c r="AO694" s="138"/>
      <c r="AP694" s="138"/>
      <c r="AQ694" s="138"/>
      <c r="AR694" s="138"/>
      <c r="AS694" s="138"/>
    </row>
    <row r="695" spans="2:45" s="135" customFormat="1" ht="24" hidden="1" customHeight="1" x14ac:dyDescent="0.15">
      <c r="B695" s="169"/>
      <c r="C695" s="1407" t="s">
        <v>15719</v>
      </c>
      <c r="D695" s="1342"/>
      <c r="E695" s="1637" t="s">
        <v>18041</v>
      </c>
      <c r="F695" s="1355" t="s">
        <v>18042</v>
      </c>
      <c r="G695" s="1387"/>
      <c r="H695" s="1327">
        <v>577</v>
      </c>
      <c r="I695" s="1344"/>
      <c r="J695" s="1343"/>
      <c r="K695" s="138"/>
      <c r="L695" s="138"/>
      <c r="M695" s="138"/>
      <c r="N695" s="138"/>
      <c r="O695" s="138"/>
      <c r="P695" s="138"/>
      <c r="Q695" s="138"/>
      <c r="R695" s="138"/>
      <c r="S695" s="138"/>
      <c r="T695" s="145">
        <v>2013</v>
      </c>
      <c r="U695" s="138"/>
      <c r="V695" s="138"/>
      <c r="W695" s="138"/>
      <c r="X695" s="138"/>
      <c r="Y695" s="138"/>
      <c r="Z695" s="138"/>
      <c r="AA695" s="138"/>
      <c r="AB695" s="138"/>
      <c r="AC695" s="138"/>
      <c r="AD695" s="138"/>
      <c r="AE695" s="138"/>
      <c r="AF695" s="138"/>
      <c r="AG695" s="138"/>
      <c r="AH695" s="138"/>
      <c r="AI695" s="138"/>
      <c r="AJ695" s="138"/>
      <c r="AK695" s="138"/>
      <c r="AL695" s="138"/>
      <c r="AM695" s="138"/>
      <c r="AN695" s="138"/>
      <c r="AO695" s="138"/>
      <c r="AP695" s="138"/>
      <c r="AQ695" s="138"/>
      <c r="AR695" s="138"/>
      <c r="AS695" s="138"/>
    </row>
    <row r="696" spans="2:45" s="135" customFormat="1" ht="24" hidden="1" customHeight="1" x14ac:dyDescent="0.15">
      <c r="B696" s="169"/>
      <c r="C696" s="1407" t="s">
        <v>15719</v>
      </c>
      <c r="D696" s="1342"/>
      <c r="E696" s="1637" t="s">
        <v>20026</v>
      </c>
      <c r="F696" s="1355" t="s">
        <v>15637</v>
      </c>
      <c r="G696" s="1387"/>
      <c r="H696" s="1327">
        <v>1944</v>
      </c>
      <c r="I696" s="1344"/>
      <c r="J696" s="1343"/>
      <c r="K696" s="138"/>
      <c r="L696" s="138"/>
      <c r="M696" s="138"/>
      <c r="N696" s="138"/>
      <c r="O696" s="138"/>
      <c r="P696" s="138"/>
      <c r="Q696" s="138"/>
      <c r="R696" s="138"/>
      <c r="S696" s="138"/>
      <c r="T696" s="145">
        <v>2013</v>
      </c>
      <c r="U696" s="138"/>
      <c r="V696" s="138"/>
      <c r="W696" s="138"/>
      <c r="X696" s="138"/>
      <c r="Y696" s="138"/>
      <c r="Z696" s="138"/>
      <c r="AA696" s="138"/>
      <c r="AB696" s="138"/>
      <c r="AC696" s="138"/>
      <c r="AD696" s="138"/>
      <c r="AE696" s="138"/>
      <c r="AF696" s="138"/>
      <c r="AG696" s="138"/>
      <c r="AH696" s="138"/>
      <c r="AI696" s="138"/>
      <c r="AJ696" s="138"/>
      <c r="AK696" s="138"/>
      <c r="AL696" s="138"/>
      <c r="AM696" s="138"/>
      <c r="AN696" s="138"/>
      <c r="AO696" s="138"/>
      <c r="AP696" s="138"/>
      <c r="AQ696" s="138"/>
      <c r="AR696" s="138"/>
      <c r="AS696" s="138"/>
    </row>
    <row r="697" spans="2:45" s="135" customFormat="1" ht="24" hidden="1" customHeight="1" x14ac:dyDescent="0.15">
      <c r="B697" s="169"/>
      <c r="C697" s="1407" t="s">
        <v>15719</v>
      </c>
      <c r="D697" s="1342"/>
      <c r="E697" s="1637" t="s">
        <v>20027</v>
      </c>
      <c r="F697" s="1355" t="s">
        <v>18043</v>
      </c>
      <c r="G697" s="1387"/>
      <c r="H697" s="1327">
        <v>180</v>
      </c>
      <c r="I697" s="1344"/>
      <c r="J697" s="1343"/>
      <c r="K697" s="138"/>
      <c r="L697" s="138"/>
      <c r="M697" s="138"/>
      <c r="N697" s="138"/>
      <c r="O697" s="138"/>
      <c r="P697" s="138"/>
      <c r="Q697" s="138"/>
      <c r="R697" s="138"/>
      <c r="S697" s="138"/>
      <c r="T697" s="145">
        <v>2010</v>
      </c>
      <c r="U697" s="138"/>
      <c r="V697" s="138"/>
      <c r="W697" s="138"/>
      <c r="X697" s="138"/>
      <c r="Y697" s="138"/>
      <c r="Z697" s="138"/>
      <c r="AA697" s="138"/>
      <c r="AB697" s="138"/>
      <c r="AC697" s="138"/>
      <c r="AD697" s="138"/>
      <c r="AE697" s="138"/>
      <c r="AF697" s="138"/>
      <c r="AG697" s="138"/>
      <c r="AH697" s="138"/>
      <c r="AI697" s="138"/>
      <c r="AJ697" s="138"/>
      <c r="AK697" s="138"/>
      <c r="AL697" s="138"/>
      <c r="AM697" s="138"/>
      <c r="AN697" s="138"/>
      <c r="AO697" s="138"/>
      <c r="AP697" s="138"/>
      <c r="AQ697" s="138"/>
      <c r="AR697" s="138"/>
      <c r="AS697" s="138"/>
    </row>
    <row r="698" spans="2:45" s="135" customFormat="1" ht="24" hidden="1" customHeight="1" x14ac:dyDescent="0.15">
      <c r="B698" s="169"/>
      <c r="C698" s="1407" t="s">
        <v>15719</v>
      </c>
      <c r="D698" s="1342"/>
      <c r="E698" s="1637" t="s">
        <v>20028</v>
      </c>
      <c r="F698" s="1355" t="s">
        <v>18044</v>
      </c>
      <c r="G698" s="1387"/>
      <c r="H698" s="1327">
        <v>3150</v>
      </c>
      <c r="I698" s="1344"/>
      <c r="J698" s="1343"/>
      <c r="K698" s="138"/>
      <c r="L698" s="138"/>
      <c r="M698" s="138"/>
      <c r="N698" s="138"/>
      <c r="O698" s="138"/>
      <c r="P698" s="138"/>
      <c r="Q698" s="138"/>
      <c r="R698" s="138"/>
      <c r="S698" s="138"/>
      <c r="T698" s="145">
        <v>2009</v>
      </c>
      <c r="U698" s="138"/>
      <c r="V698" s="138"/>
      <c r="W698" s="138"/>
      <c r="X698" s="138"/>
      <c r="Y698" s="138"/>
      <c r="Z698" s="138"/>
      <c r="AA698" s="138"/>
      <c r="AB698" s="138"/>
      <c r="AC698" s="138"/>
      <c r="AD698" s="138"/>
      <c r="AE698" s="138"/>
      <c r="AF698" s="138"/>
      <c r="AG698" s="138"/>
      <c r="AH698" s="138"/>
      <c r="AI698" s="138"/>
      <c r="AJ698" s="138"/>
      <c r="AK698" s="138"/>
      <c r="AL698" s="138"/>
      <c r="AM698" s="138"/>
      <c r="AN698" s="138"/>
      <c r="AO698" s="138"/>
      <c r="AP698" s="138"/>
      <c r="AQ698" s="138"/>
      <c r="AR698" s="138"/>
      <c r="AS698" s="138"/>
    </row>
    <row r="699" spans="2:45" s="135" customFormat="1" ht="24" hidden="1" customHeight="1" x14ac:dyDescent="0.15">
      <c r="B699" s="169"/>
      <c r="C699" s="1407" t="s">
        <v>15719</v>
      </c>
      <c r="D699" s="1342"/>
      <c r="E699" s="1637" t="s">
        <v>18045</v>
      </c>
      <c r="F699" s="1355" t="s">
        <v>15637</v>
      </c>
      <c r="G699" s="1387"/>
      <c r="H699" s="1327">
        <v>1200</v>
      </c>
      <c r="I699" s="1344"/>
      <c r="J699" s="1343"/>
      <c r="K699" s="138"/>
      <c r="L699" s="138"/>
      <c r="M699" s="138"/>
      <c r="N699" s="138"/>
      <c r="O699" s="138"/>
      <c r="P699" s="138"/>
      <c r="Q699" s="138"/>
      <c r="R699" s="138"/>
      <c r="S699" s="138"/>
      <c r="T699" s="145">
        <v>2019</v>
      </c>
      <c r="U699" s="138"/>
      <c r="V699" s="138"/>
      <c r="W699" s="138"/>
      <c r="X699" s="138"/>
      <c r="Y699" s="138"/>
      <c r="Z699" s="138"/>
      <c r="AA699" s="138"/>
      <c r="AB699" s="138"/>
      <c r="AC699" s="138"/>
      <c r="AD699" s="138"/>
      <c r="AE699" s="138"/>
      <c r="AF699" s="138"/>
      <c r="AG699" s="138"/>
      <c r="AH699" s="138"/>
      <c r="AI699" s="138"/>
      <c r="AJ699" s="138"/>
      <c r="AK699" s="138"/>
      <c r="AL699" s="138"/>
      <c r="AM699" s="138"/>
      <c r="AN699" s="138"/>
      <c r="AO699" s="138"/>
      <c r="AP699" s="138"/>
      <c r="AQ699" s="138"/>
      <c r="AR699" s="138"/>
      <c r="AS699" s="138"/>
    </row>
    <row r="700" spans="2:45" s="135" customFormat="1" ht="24" hidden="1" customHeight="1" x14ac:dyDescent="0.15">
      <c r="B700" s="169"/>
      <c r="C700" s="1407" t="s">
        <v>15719</v>
      </c>
      <c r="D700" s="1342"/>
      <c r="E700" s="1355" t="s">
        <v>20029</v>
      </c>
      <c r="F700" s="1355" t="s">
        <v>15602</v>
      </c>
      <c r="G700" s="1387"/>
      <c r="H700" s="1327">
        <v>600</v>
      </c>
      <c r="I700" s="1344"/>
      <c r="J700" s="1342"/>
      <c r="K700" s="138"/>
      <c r="L700" s="138"/>
      <c r="M700" s="138"/>
      <c r="N700" s="138"/>
      <c r="O700" s="138"/>
      <c r="P700" s="138"/>
      <c r="Q700" s="138"/>
      <c r="R700" s="138"/>
      <c r="S700" s="138"/>
      <c r="T700" s="145">
        <v>2006</v>
      </c>
      <c r="U700" s="138"/>
      <c r="V700" s="138"/>
      <c r="W700" s="138"/>
      <c r="X700" s="138"/>
      <c r="Y700" s="138"/>
      <c r="Z700" s="138"/>
      <c r="AA700" s="138"/>
      <c r="AB700" s="138"/>
      <c r="AC700" s="138"/>
      <c r="AD700" s="138"/>
      <c r="AE700" s="138"/>
      <c r="AF700" s="138"/>
      <c r="AG700" s="138"/>
      <c r="AH700" s="138"/>
      <c r="AI700" s="138"/>
      <c r="AJ700" s="138"/>
      <c r="AK700" s="138"/>
      <c r="AL700" s="138"/>
      <c r="AM700" s="138"/>
      <c r="AN700" s="138"/>
      <c r="AO700" s="138"/>
      <c r="AP700" s="138"/>
      <c r="AQ700" s="138"/>
      <c r="AR700" s="138"/>
      <c r="AS700" s="138"/>
    </row>
    <row r="701" spans="2:45" s="135" customFormat="1" ht="24" hidden="1" customHeight="1" x14ac:dyDescent="0.15">
      <c r="B701" s="169"/>
      <c r="C701" s="1407" t="s">
        <v>15719</v>
      </c>
      <c r="D701" s="1342"/>
      <c r="E701" s="1355" t="s">
        <v>20030</v>
      </c>
      <c r="F701" s="1355" t="s">
        <v>15602</v>
      </c>
      <c r="G701" s="1387"/>
      <c r="H701" s="1327">
        <v>1005</v>
      </c>
      <c r="I701" s="1344"/>
      <c r="J701" s="1342"/>
      <c r="K701" s="138"/>
      <c r="L701" s="138"/>
      <c r="M701" s="138"/>
      <c r="N701" s="138"/>
      <c r="O701" s="138"/>
      <c r="P701" s="138"/>
      <c r="Q701" s="138"/>
      <c r="R701" s="138"/>
      <c r="S701" s="138"/>
      <c r="T701" s="145">
        <v>2006</v>
      </c>
      <c r="U701" s="138"/>
      <c r="V701" s="138"/>
      <c r="W701" s="138"/>
      <c r="X701" s="138"/>
      <c r="Y701" s="138"/>
      <c r="Z701" s="138"/>
      <c r="AA701" s="138"/>
      <c r="AB701" s="138"/>
      <c r="AC701" s="138"/>
      <c r="AD701" s="138"/>
      <c r="AE701" s="138"/>
      <c r="AF701" s="138"/>
      <c r="AG701" s="138"/>
      <c r="AH701" s="138"/>
      <c r="AI701" s="138"/>
      <c r="AJ701" s="138"/>
      <c r="AK701" s="138"/>
      <c r="AL701" s="138"/>
      <c r="AM701" s="138"/>
      <c r="AN701" s="138"/>
      <c r="AO701" s="138"/>
      <c r="AP701" s="138"/>
      <c r="AQ701" s="138"/>
      <c r="AR701" s="138"/>
      <c r="AS701" s="138"/>
    </row>
    <row r="702" spans="2:45" s="135" customFormat="1" ht="24" hidden="1" customHeight="1" x14ac:dyDescent="0.15">
      <c r="B702" s="169"/>
      <c r="C702" s="1407" t="s">
        <v>15719</v>
      </c>
      <c r="D702" s="1342"/>
      <c r="E702" s="1637" t="s">
        <v>20031</v>
      </c>
      <c r="F702" s="1355" t="s">
        <v>15602</v>
      </c>
      <c r="G702" s="1387"/>
      <c r="H702" s="1327">
        <v>240</v>
      </c>
      <c r="I702" s="1344"/>
      <c r="J702" s="1342"/>
      <c r="K702" s="138"/>
      <c r="L702" s="138"/>
      <c r="M702" s="138"/>
      <c r="N702" s="138"/>
      <c r="O702" s="138"/>
      <c r="P702" s="138"/>
      <c r="Q702" s="138"/>
      <c r="R702" s="138"/>
      <c r="S702" s="138"/>
      <c r="T702" s="145">
        <v>2010</v>
      </c>
      <c r="U702" s="138"/>
      <c r="V702" s="138"/>
      <c r="W702" s="138"/>
      <c r="X702" s="138"/>
      <c r="Y702" s="138"/>
      <c r="Z702" s="138"/>
      <c r="AA702" s="138"/>
      <c r="AB702" s="138"/>
      <c r="AC702" s="138"/>
      <c r="AD702" s="138"/>
      <c r="AE702" s="138"/>
      <c r="AF702" s="138"/>
      <c r="AG702" s="138"/>
      <c r="AH702" s="138"/>
      <c r="AI702" s="138"/>
      <c r="AJ702" s="138"/>
      <c r="AK702" s="138"/>
      <c r="AL702" s="138"/>
      <c r="AM702" s="138"/>
      <c r="AN702" s="138"/>
      <c r="AO702" s="138"/>
      <c r="AP702" s="138"/>
      <c r="AQ702" s="138"/>
      <c r="AR702" s="138"/>
      <c r="AS702" s="138"/>
    </row>
    <row r="703" spans="2:45" s="135" customFormat="1" ht="24" hidden="1" customHeight="1" x14ac:dyDescent="0.15">
      <c r="B703" s="169"/>
      <c r="C703" s="750" t="s">
        <v>3195</v>
      </c>
      <c r="D703" s="144" t="s">
        <v>13695</v>
      </c>
      <c r="E703" s="138" t="s">
        <v>4447</v>
      </c>
      <c r="F703" s="144" t="s">
        <v>3195</v>
      </c>
      <c r="G703" s="138">
        <v>189</v>
      </c>
      <c r="H703" s="144">
        <v>189</v>
      </c>
      <c r="I703" s="144">
        <v>189</v>
      </c>
      <c r="J703" s="138"/>
      <c r="K703" s="138"/>
      <c r="L703" s="138"/>
      <c r="M703" s="138"/>
      <c r="N703" s="138">
        <v>189</v>
      </c>
      <c r="O703" s="144"/>
      <c r="P703" s="144"/>
      <c r="Q703" s="148"/>
      <c r="R703" s="148"/>
      <c r="S703" s="148"/>
      <c r="T703" s="145">
        <v>2011</v>
      </c>
      <c r="U703" s="165"/>
      <c r="V703" s="148"/>
      <c r="W703" s="148"/>
      <c r="X703" s="148"/>
      <c r="Y703" s="148"/>
      <c r="Z703" s="165">
        <v>200</v>
      </c>
      <c r="AA703" s="144"/>
      <c r="AB703" s="144"/>
      <c r="AC703" s="1331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38"/>
      <c r="AP703" s="138"/>
      <c r="AQ703" s="138"/>
      <c r="AR703" s="138"/>
      <c r="AS703" s="138"/>
    </row>
    <row r="704" spans="2:45" s="135" customFormat="1" ht="24" hidden="1" customHeight="1" x14ac:dyDescent="0.15">
      <c r="B704" s="169"/>
      <c r="C704" s="750" t="s">
        <v>3195</v>
      </c>
      <c r="D704" s="144" t="s">
        <v>13696</v>
      </c>
      <c r="E704" s="138" t="s">
        <v>2395</v>
      </c>
      <c r="F704" s="144" t="s">
        <v>3195</v>
      </c>
      <c r="G704" s="138">
        <v>1435</v>
      </c>
      <c r="H704" s="144"/>
      <c r="I704" s="144">
        <v>1435</v>
      </c>
      <c r="J704" s="138"/>
      <c r="K704" s="138"/>
      <c r="L704" s="138"/>
      <c r="M704" s="138"/>
      <c r="N704" s="138">
        <v>1435</v>
      </c>
      <c r="O704" s="144"/>
      <c r="P704" s="144"/>
      <c r="Q704" s="148"/>
      <c r="R704" s="148"/>
      <c r="S704" s="148"/>
      <c r="T704" s="145">
        <v>2010</v>
      </c>
      <c r="U704" s="165"/>
      <c r="V704" s="148"/>
      <c r="W704" s="148"/>
      <c r="X704" s="148"/>
      <c r="Y704" s="148"/>
      <c r="Z704" s="165">
        <v>150</v>
      </c>
      <c r="AA704" s="144"/>
      <c r="AB704" s="144"/>
      <c r="AC704" s="1331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38"/>
      <c r="AP704" s="138"/>
      <c r="AQ704" s="138"/>
      <c r="AR704" s="138"/>
      <c r="AS704" s="138" t="s">
        <v>16008</v>
      </c>
    </row>
    <row r="705" spans="2:45" s="135" customFormat="1" ht="24" hidden="1" customHeight="1" x14ac:dyDescent="0.15">
      <c r="B705" s="169"/>
      <c r="C705" s="750" t="s">
        <v>3195</v>
      </c>
      <c r="D705" s="144" t="s">
        <v>13697</v>
      </c>
      <c r="E705" s="144" t="s">
        <v>2395</v>
      </c>
      <c r="F705" s="144" t="s">
        <v>3195</v>
      </c>
      <c r="G705" s="144">
        <v>1072</v>
      </c>
      <c r="H705" s="144"/>
      <c r="I705" s="144">
        <v>1072</v>
      </c>
      <c r="J705" s="144"/>
      <c r="K705" s="144"/>
      <c r="L705" s="138"/>
      <c r="M705" s="138"/>
      <c r="N705" s="138">
        <v>1072</v>
      </c>
      <c r="O705" s="144"/>
      <c r="P705" s="144"/>
      <c r="Q705" s="148"/>
      <c r="R705" s="148"/>
      <c r="S705" s="148"/>
      <c r="T705" s="145">
        <v>2019</v>
      </c>
      <c r="U705" s="165"/>
      <c r="V705" s="144"/>
      <c r="W705" s="148"/>
      <c r="X705" s="148"/>
      <c r="Y705" s="148"/>
      <c r="Z705" s="165"/>
      <c r="AA705" s="144"/>
      <c r="AB705" s="144"/>
      <c r="AC705" s="1331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38"/>
      <c r="AP705" s="138"/>
      <c r="AQ705" s="138"/>
      <c r="AR705" s="138"/>
      <c r="AS705" s="138" t="s">
        <v>16009</v>
      </c>
    </row>
    <row r="706" spans="2:45" s="135" customFormat="1" ht="24" hidden="1" customHeight="1" x14ac:dyDescent="0.15">
      <c r="B706" s="169"/>
      <c r="C706" s="750" t="s">
        <v>3195</v>
      </c>
      <c r="D706" s="144" t="s">
        <v>13698</v>
      </c>
      <c r="E706" s="144" t="s">
        <v>2393</v>
      </c>
      <c r="F706" s="144" t="s">
        <v>3195</v>
      </c>
      <c r="G706" s="144">
        <v>684</v>
      </c>
      <c r="H706" s="144"/>
      <c r="I706" s="144">
        <v>684</v>
      </c>
      <c r="J706" s="144">
        <v>17.5</v>
      </c>
      <c r="K706" s="144">
        <v>34</v>
      </c>
      <c r="L706" s="144"/>
      <c r="M706" s="144"/>
      <c r="N706" s="144">
        <v>684</v>
      </c>
      <c r="O706" s="144">
        <v>16</v>
      </c>
      <c r="P706" s="144"/>
      <c r="Q706" s="148"/>
      <c r="R706" s="148"/>
      <c r="S706" s="232"/>
      <c r="T706" s="145">
        <v>2019</v>
      </c>
      <c r="U706" s="148"/>
      <c r="V706" s="148"/>
      <c r="W706" s="148"/>
      <c r="X706" s="148"/>
      <c r="Y706" s="148"/>
      <c r="Z706" s="165">
        <v>125</v>
      </c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 t="s">
        <v>16008</v>
      </c>
    </row>
    <row r="707" spans="2:45" s="135" customFormat="1" ht="24" hidden="1" customHeight="1" x14ac:dyDescent="0.15">
      <c r="B707" s="169"/>
      <c r="C707" s="1408" t="s">
        <v>15913</v>
      </c>
      <c r="D707" s="138"/>
      <c r="E707" s="144" t="s">
        <v>20032</v>
      </c>
      <c r="F707" s="144" t="s">
        <v>15913</v>
      </c>
      <c r="G707" s="144">
        <v>684</v>
      </c>
      <c r="H707" s="144"/>
      <c r="I707" s="144">
        <v>684</v>
      </c>
      <c r="J707" s="144"/>
      <c r="K707" s="138"/>
      <c r="L707" s="138"/>
      <c r="M707" s="138"/>
      <c r="N707" s="138"/>
      <c r="O707" s="138"/>
      <c r="P707" s="138"/>
      <c r="Q707" s="138"/>
      <c r="R707" s="138"/>
      <c r="S707" s="138"/>
      <c r="T707" s="145">
        <v>2019</v>
      </c>
      <c r="U707" s="138"/>
      <c r="V707" s="138"/>
      <c r="W707" s="138"/>
      <c r="X707" s="138"/>
      <c r="Y707" s="138"/>
      <c r="Z707" s="138"/>
      <c r="AA707" s="138"/>
      <c r="AB707" s="138"/>
      <c r="AC707" s="138"/>
      <c r="AD707" s="138"/>
      <c r="AE707" s="138"/>
      <c r="AF707" s="138"/>
      <c r="AG707" s="138"/>
      <c r="AH707" s="138"/>
      <c r="AI707" s="138"/>
      <c r="AJ707" s="138"/>
      <c r="AK707" s="138"/>
      <c r="AL707" s="138"/>
      <c r="AM707" s="138"/>
      <c r="AN707" s="138"/>
      <c r="AO707" s="138"/>
      <c r="AP707" s="138"/>
      <c r="AQ707" s="138"/>
      <c r="AR707" s="138"/>
      <c r="AS707" s="138"/>
    </row>
    <row r="708" spans="2:45" s="135" customFormat="1" ht="24" hidden="1" customHeight="1" x14ac:dyDescent="0.15">
      <c r="B708" s="169"/>
      <c r="C708" s="750" t="s">
        <v>15913</v>
      </c>
      <c r="D708" s="144"/>
      <c r="E708" s="144" t="s">
        <v>20033</v>
      </c>
      <c r="F708" s="144" t="s">
        <v>15913</v>
      </c>
      <c r="G708" s="144">
        <v>456</v>
      </c>
      <c r="H708" s="232"/>
      <c r="I708" s="232"/>
      <c r="J708" s="144"/>
      <c r="K708" s="138"/>
      <c r="L708" s="138"/>
      <c r="M708" s="138"/>
      <c r="N708" s="138"/>
      <c r="O708" s="138"/>
      <c r="P708" s="138"/>
      <c r="Q708" s="138"/>
      <c r="R708" s="138"/>
      <c r="S708" s="138"/>
      <c r="T708" s="145"/>
      <c r="U708" s="138"/>
      <c r="V708" s="138"/>
      <c r="W708" s="138"/>
      <c r="X708" s="138"/>
      <c r="Y708" s="138"/>
      <c r="Z708" s="138"/>
      <c r="AA708" s="138"/>
      <c r="AB708" s="138"/>
      <c r="AC708" s="138"/>
      <c r="AD708" s="138"/>
      <c r="AE708" s="138"/>
      <c r="AF708" s="138"/>
      <c r="AG708" s="138"/>
      <c r="AH708" s="138"/>
      <c r="AI708" s="138"/>
      <c r="AJ708" s="138"/>
      <c r="AK708" s="138"/>
      <c r="AL708" s="138"/>
      <c r="AM708" s="138"/>
      <c r="AN708" s="138"/>
      <c r="AO708" s="138"/>
      <c r="AP708" s="138"/>
      <c r="AQ708" s="138"/>
      <c r="AR708" s="138"/>
      <c r="AS708" s="138"/>
    </row>
    <row r="709" spans="2:45" s="135" customFormat="1" ht="24" hidden="1" customHeight="1" x14ac:dyDescent="0.15">
      <c r="B709" s="448"/>
      <c r="C709" s="750" t="s">
        <v>3072</v>
      </c>
      <c r="D709" s="144" t="s">
        <v>4407</v>
      </c>
      <c r="E709" s="144" t="s">
        <v>20034</v>
      </c>
      <c r="F709" s="144" t="s">
        <v>4290</v>
      </c>
      <c r="G709" s="144">
        <v>1936</v>
      </c>
      <c r="H709" s="144">
        <v>267</v>
      </c>
      <c r="I709" s="144">
        <v>267</v>
      </c>
      <c r="J709" s="144">
        <v>40</v>
      </c>
      <c r="K709" s="144">
        <v>40</v>
      </c>
      <c r="L709" s="144"/>
      <c r="M709" s="144"/>
      <c r="N709" s="144">
        <v>1600</v>
      </c>
      <c r="O709" s="144"/>
      <c r="P709" s="148"/>
      <c r="Q709" s="148"/>
      <c r="R709" s="148"/>
      <c r="S709" s="275"/>
      <c r="T709" s="145">
        <v>2011</v>
      </c>
      <c r="U709" s="148"/>
      <c r="V709" s="148"/>
      <c r="W709" s="148"/>
      <c r="X709" s="148"/>
      <c r="Y709" s="148"/>
      <c r="Z709" s="165">
        <v>380</v>
      </c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38"/>
    </row>
    <row r="710" spans="2:45" s="135" customFormat="1" ht="24" hidden="1" customHeight="1" x14ac:dyDescent="0.15">
      <c r="B710" s="448"/>
      <c r="C710" s="750" t="s">
        <v>3072</v>
      </c>
      <c r="D710" s="144" t="s">
        <v>4408</v>
      </c>
      <c r="E710" s="144" t="s">
        <v>4409</v>
      </c>
      <c r="F710" s="144" t="s">
        <v>3265</v>
      </c>
      <c r="G710" s="144">
        <v>2201</v>
      </c>
      <c r="H710" s="144"/>
      <c r="I710" s="144"/>
      <c r="J710" s="144"/>
      <c r="K710" s="144"/>
      <c r="L710" s="144"/>
      <c r="M710" s="144"/>
      <c r="N710" s="144">
        <v>1243</v>
      </c>
      <c r="O710" s="144"/>
      <c r="P710" s="148"/>
      <c r="Q710" s="148"/>
      <c r="R710" s="148"/>
      <c r="S710" s="275"/>
      <c r="T710" s="145">
        <v>2012</v>
      </c>
      <c r="U710" s="148"/>
      <c r="V710" s="148"/>
      <c r="W710" s="148"/>
      <c r="X710" s="148"/>
      <c r="Y710" s="148"/>
      <c r="Z710" s="165">
        <v>100</v>
      </c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38" t="s">
        <v>10280</v>
      </c>
    </row>
    <row r="711" spans="2:45" s="135" customFormat="1" ht="24" hidden="1" customHeight="1" x14ac:dyDescent="0.15">
      <c r="B711" s="448"/>
      <c r="C711" s="750" t="s">
        <v>3072</v>
      </c>
      <c r="D711" s="144" t="s">
        <v>2588</v>
      </c>
      <c r="E711" s="144" t="s">
        <v>2588</v>
      </c>
      <c r="F711" s="144" t="s">
        <v>3265</v>
      </c>
      <c r="G711" s="144">
        <v>1131</v>
      </c>
      <c r="H711" s="144">
        <v>299.73</v>
      </c>
      <c r="I711" s="144">
        <v>84.91</v>
      </c>
      <c r="J711" s="144"/>
      <c r="K711" s="144"/>
      <c r="L711" s="144"/>
      <c r="M711" s="144"/>
      <c r="N711" s="144"/>
      <c r="O711" s="144"/>
      <c r="P711" s="148"/>
      <c r="Q711" s="148"/>
      <c r="R711" s="148">
        <v>2014</v>
      </c>
      <c r="S711" s="275"/>
      <c r="T711" s="145">
        <v>2014</v>
      </c>
      <c r="U711" s="148">
        <v>900</v>
      </c>
      <c r="V711" s="148" t="s">
        <v>4410</v>
      </c>
      <c r="W711" s="148"/>
      <c r="X711" s="148"/>
      <c r="Y711" s="148"/>
      <c r="Z711" s="165">
        <v>900</v>
      </c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38" t="s">
        <v>4411</v>
      </c>
    </row>
    <row r="712" spans="2:45" s="135" customFormat="1" ht="24" hidden="1" customHeight="1" x14ac:dyDescent="0.15">
      <c r="B712" s="448"/>
      <c r="C712" s="750" t="s">
        <v>3072</v>
      </c>
      <c r="D712" s="144" t="s">
        <v>15973</v>
      </c>
      <c r="E712" s="144" t="s">
        <v>15973</v>
      </c>
      <c r="F712" s="144" t="s">
        <v>15636</v>
      </c>
      <c r="G712" s="144">
        <v>8624</v>
      </c>
      <c r="H712" s="144">
        <v>130</v>
      </c>
      <c r="I712" s="144"/>
      <c r="J712" s="144"/>
      <c r="K712" s="144"/>
      <c r="L712" s="144"/>
      <c r="M712" s="144"/>
      <c r="N712" s="144"/>
      <c r="O712" s="144"/>
      <c r="P712" s="148"/>
      <c r="Q712" s="148"/>
      <c r="R712" s="148"/>
      <c r="S712" s="275"/>
      <c r="T712" s="145">
        <v>1990</v>
      </c>
      <c r="U712" s="148"/>
      <c r="V712" s="148"/>
      <c r="W712" s="148"/>
      <c r="X712" s="148"/>
      <c r="Y712" s="148"/>
      <c r="Z712" s="165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38" t="s">
        <v>15974</v>
      </c>
    </row>
    <row r="713" spans="2:45" s="135" customFormat="1" ht="24" hidden="1" customHeight="1" x14ac:dyDescent="0.15">
      <c r="B713" s="169"/>
      <c r="C713" s="1408" t="s">
        <v>15635</v>
      </c>
      <c r="D713" s="138"/>
      <c r="E713" s="144" t="s">
        <v>18046</v>
      </c>
      <c r="F713" s="144" t="s">
        <v>17158</v>
      </c>
      <c r="G713" s="144">
        <v>1800</v>
      </c>
      <c r="H713" s="144"/>
      <c r="I713" s="144"/>
      <c r="J713" s="144"/>
      <c r="K713" s="138"/>
      <c r="L713" s="138"/>
      <c r="M713" s="138"/>
      <c r="N713" s="138"/>
      <c r="O713" s="138"/>
      <c r="P713" s="138"/>
      <c r="Q713" s="138"/>
      <c r="R713" s="138"/>
      <c r="S713" s="138"/>
      <c r="T713" s="145">
        <v>2008</v>
      </c>
      <c r="U713" s="138"/>
      <c r="V713" s="138"/>
      <c r="W713" s="138"/>
      <c r="X713" s="138"/>
      <c r="Y713" s="138"/>
      <c r="Z713" s="138"/>
      <c r="AA713" s="138"/>
      <c r="AB713" s="138"/>
      <c r="AC713" s="138"/>
      <c r="AD713" s="138"/>
      <c r="AE713" s="138"/>
      <c r="AF713" s="138"/>
      <c r="AG713" s="138"/>
      <c r="AH713" s="138"/>
      <c r="AI713" s="138"/>
      <c r="AJ713" s="138"/>
      <c r="AK713" s="138"/>
      <c r="AL713" s="138"/>
      <c r="AM713" s="138"/>
      <c r="AN713" s="138"/>
      <c r="AO713" s="138"/>
      <c r="AP713" s="138"/>
      <c r="AQ713" s="138"/>
      <c r="AR713" s="138"/>
      <c r="AS713" s="138"/>
    </row>
    <row r="714" spans="2:45" s="135" customFormat="1" ht="24" hidden="1" customHeight="1" x14ac:dyDescent="0.15">
      <c r="B714" s="169"/>
      <c r="C714" s="1408" t="s">
        <v>15635</v>
      </c>
      <c r="D714" s="138"/>
      <c r="E714" s="144" t="s">
        <v>20035</v>
      </c>
      <c r="F714" s="144" t="s">
        <v>17158</v>
      </c>
      <c r="G714" s="144">
        <v>3200</v>
      </c>
      <c r="H714" s="144"/>
      <c r="I714" s="144"/>
      <c r="J714" s="144"/>
      <c r="K714" s="138"/>
      <c r="L714" s="138"/>
      <c r="M714" s="138"/>
      <c r="N714" s="138"/>
      <c r="O714" s="138"/>
      <c r="P714" s="138"/>
      <c r="Q714" s="138"/>
      <c r="R714" s="138"/>
      <c r="S714" s="138"/>
      <c r="T714" s="145">
        <v>2013</v>
      </c>
      <c r="U714" s="138"/>
      <c r="V714" s="138"/>
      <c r="W714" s="138"/>
      <c r="X714" s="138"/>
      <c r="Y714" s="138"/>
      <c r="Z714" s="138"/>
      <c r="AA714" s="138"/>
      <c r="AB714" s="138"/>
      <c r="AC714" s="138"/>
      <c r="AD714" s="138"/>
      <c r="AE714" s="138"/>
      <c r="AF714" s="138"/>
      <c r="AG714" s="138"/>
      <c r="AH714" s="138"/>
      <c r="AI714" s="138"/>
      <c r="AJ714" s="138"/>
      <c r="AK714" s="138"/>
      <c r="AL714" s="138"/>
      <c r="AM714" s="138"/>
      <c r="AN714" s="138"/>
      <c r="AO714" s="138"/>
      <c r="AP714" s="138"/>
      <c r="AQ714" s="138"/>
      <c r="AR714" s="138"/>
      <c r="AS714" s="138"/>
    </row>
    <row r="715" spans="2:45" s="135" customFormat="1" ht="24" hidden="1" customHeight="1" x14ac:dyDescent="0.15">
      <c r="B715" s="169"/>
      <c r="C715" s="1408" t="s">
        <v>15635</v>
      </c>
      <c r="D715" s="138"/>
      <c r="E715" s="144" t="s">
        <v>18047</v>
      </c>
      <c r="F715" s="144" t="s">
        <v>17158</v>
      </c>
      <c r="G715" s="144">
        <v>9975</v>
      </c>
      <c r="H715" s="144"/>
      <c r="I715" s="144"/>
      <c r="J715" s="144"/>
      <c r="K715" s="138"/>
      <c r="L715" s="138"/>
      <c r="M715" s="138"/>
      <c r="N715" s="138"/>
      <c r="O715" s="138"/>
      <c r="P715" s="138"/>
      <c r="Q715" s="138"/>
      <c r="R715" s="138"/>
      <c r="S715" s="138"/>
      <c r="T715" s="145">
        <v>2003</v>
      </c>
      <c r="U715" s="138"/>
      <c r="V715" s="138"/>
      <c r="W715" s="138"/>
      <c r="X715" s="138"/>
      <c r="Y715" s="138"/>
      <c r="Z715" s="138"/>
      <c r="AA715" s="138"/>
      <c r="AB715" s="138"/>
      <c r="AC715" s="138"/>
      <c r="AD715" s="138"/>
      <c r="AE715" s="138"/>
      <c r="AF715" s="138"/>
      <c r="AG715" s="138"/>
      <c r="AH715" s="138"/>
      <c r="AI715" s="138"/>
      <c r="AJ715" s="138"/>
      <c r="AK715" s="138"/>
      <c r="AL715" s="138"/>
      <c r="AM715" s="138"/>
      <c r="AN715" s="138"/>
      <c r="AO715" s="138"/>
      <c r="AP715" s="138"/>
      <c r="AQ715" s="138"/>
      <c r="AR715" s="138"/>
      <c r="AS715" s="138"/>
    </row>
    <row r="716" spans="2:45" s="135" customFormat="1" ht="24" hidden="1" customHeight="1" x14ac:dyDescent="0.15">
      <c r="B716" s="169"/>
      <c r="C716" s="1408" t="s">
        <v>15635</v>
      </c>
      <c r="D716" s="138"/>
      <c r="E716" s="144" t="s">
        <v>18048</v>
      </c>
      <c r="F716" s="144" t="s">
        <v>17158</v>
      </c>
      <c r="G716" s="144">
        <v>13771</v>
      </c>
      <c r="H716" s="144"/>
      <c r="I716" s="144"/>
      <c r="J716" s="144"/>
      <c r="K716" s="138"/>
      <c r="L716" s="138"/>
      <c r="M716" s="138"/>
      <c r="N716" s="138"/>
      <c r="O716" s="138"/>
      <c r="P716" s="138"/>
      <c r="Q716" s="138"/>
      <c r="R716" s="138"/>
      <c r="S716" s="138"/>
      <c r="T716" s="145">
        <v>2006</v>
      </c>
      <c r="U716" s="138"/>
      <c r="V716" s="138"/>
      <c r="W716" s="138"/>
      <c r="X716" s="138"/>
      <c r="Y716" s="138"/>
      <c r="Z716" s="138"/>
      <c r="AA716" s="138"/>
      <c r="AB716" s="138"/>
      <c r="AC716" s="138"/>
      <c r="AD716" s="138"/>
      <c r="AE716" s="138"/>
      <c r="AF716" s="138"/>
      <c r="AG716" s="138"/>
      <c r="AH716" s="138"/>
      <c r="AI716" s="138"/>
      <c r="AJ716" s="138"/>
      <c r="AK716" s="138"/>
      <c r="AL716" s="138"/>
      <c r="AM716" s="138"/>
      <c r="AN716" s="138"/>
      <c r="AO716" s="138"/>
      <c r="AP716" s="138"/>
      <c r="AQ716" s="138"/>
      <c r="AR716" s="138"/>
      <c r="AS716" s="138"/>
    </row>
    <row r="717" spans="2:45" s="135" customFormat="1" ht="24" hidden="1" customHeight="1" x14ac:dyDescent="0.15">
      <c r="B717" s="169"/>
      <c r="C717" s="1408" t="s">
        <v>15635</v>
      </c>
      <c r="D717" s="138"/>
      <c r="E717" s="144" t="s">
        <v>18049</v>
      </c>
      <c r="F717" s="144" t="s">
        <v>17158</v>
      </c>
      <c r="G717" s="144">
        <v>8398</v>
      </c>
      <c r="H717" s="144"/>
      <c r="I717" s="144"/>
      <c r="J717" s="144"/>
      <c r="K717" s="138"/>
      <c r="L717" s="138"/>
      <c r="M717" s="138"/>
      <c r="N717" s="138"/>
      <c r="O717" s="138"/>
      <c r="P717" s="138"/>
      <c r="Q717" s="138"/>
      <c r="R717" s="138"/>
      <c r="S717" s="138"/>
      <c r="T717" s="145">
        <v>2000</v>
      </c>
      <c r="U717" s="138"/>
      <c r="V717" s="138"/>
      <c r="W717" s="138"/>
      <c r="X717" s="138"/>
      <c r="Y717" s="138"/>
      <c r="Z717" s="138"/>
      <c r="AA717" s="138"/>
      <c r="AB717" s="138"/>
      <c r="AC717" s="138"/>
      <c r="AD717" s="138"/>
      <c r="AE717" s="138"/>
      <c r="AF717" s="138"/>
      <c r="AG717" s="138"/>
      <c r="AH717" s="138"/>
      <c r="AI717" s="138"/>
      <c r="AJ717" s="138"/>
      <c r="AK717" s="138"/>
      <c r="AL717" s="138"/>
      <c r="AM717" s="138"/>
      <c r="AN717" s="138"/>
      <c r="AO717" s="138"/>
      <c r="AP717" s="138"/>
      <c r="AQ717" s="138"/>
      <c r="AR717" s="138"/>
      <c r="AS717" s="138"/>
    </row>
    <row r="718" spans="2:45" s="135" customFormat="1" ht="24" hidden="1" customHeight="1" x14ac:dyDescent="0.15">
      <c r="B718" s="169"/>
      <c r="C718" s="1408" t="s">
        <v>15635</v>
      </c>
      <c r="D718" s="138"/>
      <c r="E718" s="144" t="s">
        <v>18050</v>
      </c>
      <c r="F718" s="144" t="s">
        <v>17158</v>
      </c>
      <c r="G718" s="144">
        <v>31832</v>
      </c>
      <c r="H718" s="144"/>
      <c r="I718" s="144"/>
      <c r="J718" s="144"/>
      <c r="K718" s="138"/>
      <c r="L718" s="138"/>
      <c r="M718" s="138"/>
      <c r="N718" s="138"/>
      <c r="O718" s="138"/>
      <c r="P718" s="138"/>
      <c r="Q718" s="138"/>
      <c r="R718" s="138"/>
      <c r="S718" s="138"/>
      <c r="T718" s="145">
        <v>2014</v>
      </c>
      <c r="U718" s="138"/>
      <c r="V718" s="138"/>
      <c r="W718" s="138"/>
      <c r="X718" s="138"/>
      <c r="Y718" s="138"/>
      <c r="Z718" s="138"/>
      <c r="AA718" s="138"/>
      <c r="AB718" s="138"/>
      <c r="AC718" s="138"/>
      <c r="AD718" s="138"/>
      <c r="AE718" s="138"/>
      <c r="AF718" s="138"/>
      <c r="AG718" s="138"/>
      <c r="AH718" s="138"/>
      <c r="AI718" s="138"/>
      <c r="AJ718" s="138"/>
      <c r="AK718" s="138"/>
      <c r="AL718" s="138"/>
      <c r="AM718" s="138"/>
      <c r="AN718" s="138"/>
      <c r="AO718" s="138"/>
      <c r="AP718" s="138"/>
      <c r="AQ718" s="138"/>
      <c r="AR718" s="138"/>
      <c r="AS718" s="138"/>
    </row>
    <row r="719" spans="2:45" s="135" customFormat="1" ht="24" hidden="1" customHeight="1" x14ac:dyDescent="0.15">
      <c r="B719" s="169"/>
      <c r="C719" s="1408" t="s">
        <v>15635</v>
      </c>
      <c r="D719" s="138"/>
      <c r="E719" s="144" t="s">
        <v>20036</v>
      </c>
      <c r="F719" s="144" t="s">
        <v>17158</v>
      </c>
      <c r="G719" s="144">
        <v>7100</v>
      </c>
      <c r="H719" s="144"/>
      <c r="I719" s="144"/>
      <c r="J719" s="144"/>
      <c r="K719" s="138"/>
      <c r="L719" s="138"/>
      <c r="M719" s="138"/>
      <c r="N719" s="138"/>
      <c r="O719" s="138"/>
      <c r="P719" s="138"/>
      <c r="Q719" s="138"/>
      <c r="R719" s="138"/>
      <c r="S719" s="138"/>
      <c r="T719" s="145">
        <v>2010</v>
      </c>
      <c r="U719" s="138"/>
      <c r="V719" s="138"/>
      <c r="W719" s="138"/>
      <c r="X719" s="138"/>
      <c r="Y719" s="138"/>
      <c r="Z719" s="138"/>
      <c r="AA719" s="138"/>
      <c r="AB719" s="138"/>
      <c r="AC719" s="138"/>
      <c r="AD719" s="138"/>
      <c r="AE719" s="138"/>
      <c r="AF719" s="138"/>
      <c r="AG719" s="138"/>
      <c r="AH719" s="138"/>
      <c r="AI719" s="138"/>
      <c r="AJ719" s="138"/>
      <c r="AK719" s="138"/>
      <c r="AL719" s="138"/>
      <c r="AM719" s="138"/>
      <c r="AN719" s="138"/>
      <c r="AO719" s="138"/>
      <c r="AP719" s="138"/>
      <c r="AQ719" s="138"/>
      <c r="AR719" s="138"/>
      <c r="AS719" s="138"/>
    </row>
    <row r="720" spans="2:45" s="135" customFormat="1" ht="24" hidden="1" customHeight="1" x14ac:dyDescent="0.15">
      <c r="B720" s="169"/>
      <c r="C720" s="1408" t="s">
        <v>15635</v>
      </c>
      <c r="D720" s="138"/>
      <c r="E720" s="144" t="s">
        <v>20037</v>
      </c>
      <c r="F720" s="144" t="s">
        <v>17158</v>
      </c>
      <c r="G720" s="144">
        <v>2487</v>
      </c>
      <c r="H720" s="144"/>
      <c r="I720" s="144"/>
      <c r="J720" s="144"/>
      <c r="K720" s="138"/>
      <c r="L720" s="138"/>
      <c r="M720" s="138"/>
      <c r="N720" s="138"/>
      <c r="O720" s="138"/>
      <c r="P720" s="138"/>
      <c r="Q720" s="138"/>
      <c r="R720" s="138"/>
      <c r="S720" s="138"/>
      <c r="T720" s="145">
        <v>2011</v>
      </c>
      <c r="U720" s="138"/>
      <c r="V720" s="138"/>
      <c r="W720" s="138"/>
      <c r="X720" s="138"/>
      <c r="Y720" s="138"/>
      <c r="Z720" s="138"/>
      <c r="AA720" s="138"/>
      <c r="AB720" s="138"/>
      <c r="AC720" s="138"/>
      <c r="AD720" s="138"/>
      <c r="AE720" s="138"/>
      <c r="AF720" s="138"/>
      <c r="AG720" s="138"/>
      <c r="AH720" s="138"/>
      <c r="AI720" s="138"/>
      <c r="AJ720" s="138"/>
      <c r="AK720" s="138"/>
      <c r="AL720" s="138"/>
      <c r="AM720" s="138"/>
      <c r="AN720" s="138"/>
      <c r="AO720" s="138"/>
      <c r="AP720" s="138"/>
      <c r="AQ720" s="138"/>
      <c r="AR720" s="138"/>
      <c r="AS720" s="138"/>
    </row>
    <row r="721" spans="2:45" s="135" customFormat="1" ht="24" hidden="1" customHeight="1" x14ac:dyDescent="0.15">
      <c r="B721" s="169"/>
      <c r="C721" s="1408" t="s">
        <v>15635</v>
      </c>
      <c r="D721" s="138"/>
      <c r="E721" s="144" t="s">
        <v>20038</v>
      </c>
      <c r="F721" s="144" t="s">
        <v>17158</v>
      </c>
      <c r="G721" s="144">
        <v>7885</v>
      </c>
      <c r="H721" s="144"/>
      <c r="I721" s="144"/>
      <c r="J721" s="144"/>
      <c r="K721" s="138"/>
      <c r="L721" s="138"/>
      <c r="M721" s="138"/>
      <c r="N721" s="138"/>
      <c r="O721" s="138"/>
      <c r="P721" s="138"/>
      <c r="Q721" s="138"/>
      <c r="R721" s="138"/>
      <c r="S721" s="138"/>
      <c r="T721" s="145"/>
      <c r="U721" s="138"/>
      <c r="V721" s="138"/>
      <c r="W721" s="138"/>
      <c r="X721" s="138"/>
      <c r="Y721" s="138"/>
      <c r="Z721" s="138"/>
      <c r="AA721" s="138"/>
      <c r="AB721" s="138"/>
      <c r="AC721" s="138"/>
      <c r="AD721" s="138"/>
      <c r="AE721" s="138"/>
      <c r="AF721" s="138"/>
      <c r="AG721" s="138"/>
      <c r="AH721" s="138"/>
      <c r="AI721" s="138"/>
      <c r="AJ721" s="138"/>
      <c r="AK721" s="138"/>
      <c r="AL721" s="138"/>
      <c r="AM721" s="138"/>
      <c r="AN721" s="138"/>
      <c r="AO721" s="138"/>
      <c r="AP721" s="138"/>
      <c r="AQ721" s="138"/>
      <c r="AR721" s="138"/>
      <c r="AS721" s="138"/>
    </row>
    <row r="722" spans="2:45" s="135" customFormat="1" ht="24" hidden="1" customHeight="1" x14ac:dyDescent="0.15">
      <c r="B722" s="169"/>
      <c r="C722" s="935" t="s">
        <v>15635</v>
      </c>
      <c r="D722" s="138"/>
      <c r="E722" s="144" t="s">
        <v>20039</v>
      </c>
      <c r="F722" s="144" t="s">
        <v>17158</v>
      </c>
      <c r="G722" s="144">
        <v>6500</v>
      </c>
      <c r="H722" s="144"/>
      <c r="I722" s="144"/>
      <c r="J722" s="144"/>
      <c r="K722" s="138"/>
      <c r="L722" s="138"/>
      <c r="M722" s="138"/>
      <c r="N722" s="138"/>
      <c r="O722" s="138"/>
      <c r="P722" s="138"/>
      <c r="Q722" s="138"/>
      <c r="R722" s="138"/>
      <c r="S722" s="138"/>
      <c r="T722" s="145">
        <v>1990</v>
      </c>
      <c r="U722" s="138"/>
      <c r="V722" s="138"/>
      <c r="W722" s="138"/>
      <c r="X722" s="138"/>
      <c r="Y722" s="138"/>
      <c r="Z722" s="138"/>
      <c r="AA722" s="138"/>
      <c r="AB722" s="138"/>
      <c r="AC722" s="138"/>
      <c r="AD722" s="138"/>
      <c r="AE722" s="138"/>
      <c r="AF722" s="138"/>
      <c r="AG722" s="138"/>
      <c r="AH722" s="138"/>
      <c r="AI722" s="138"/>
      <c r="AJ722" s="138"/>
      <c r="AK722" s="138"/>
      <c r="AL722" s="138"/>
      <c r="AM722" s="138"/>
      <c r="AN722" s="138"/>
      <c r="AO722" s="138"/>
      <c r="AP722" s="138"/>
      <c r="AQ722" s="138"/>
      <c r="AR722" s="138"/>
      <c r="AS722" s="138"/>
    </row>
    <row r="723" spans="2:45" s="135" customFormat="1" ht="24" hidden="1" customHeight="1" x14ac:dyDescent="0.15">
      <c r="B723" s="169"/>
      <c r="C723" s="935" t="s">
        <v>15635</v>
      </c>
      <c r="D723" s="138"/>
      <c r="E723" s="1345" t="s">
        <v>20040</v>
      </c>
      <c r="F723" s="144" t="s">
        <v>17158</v>
      </c>
      <c r="G723" s="1386">
        <v>31832</v>
      </c>
      <c r="H723" s="266"/>
      <c r="I723" s="266"/>
      <c r="J723" s="1341"/>
      <c r="K723" s="138"/>
      <c r="L723" s="138"/>
      <c r="M723" s="138"/>
      <c r="N723" s="138"/>
      <c r="O723" s="138"/>
      <c r="P723" s="138"/>
      <c r="Q723" s="138"/>
      <c r="R723" s="138"/>
      <c r="S723" s="138"/>
      <c r="T723" s="145">
        <v>2014</v>
      </c>
      <c r="U723" s="138"/>
      <c r="V723" s="138"/>
      <c r="W723" s="138"/>
      <c r="X723" s="138"/>
      <c r="Y723" s="138"/>
      <c r="Z723" s="138"/>
      <c r="AA723" s="138"/>
      <c r="AB723" s="138"/>
      <c r="AC723" s="138"/>
      <c r="AD723" s="138"/>
      <c r="AE723" s="138"/>
      <c r="AF723" s="138"/>
      <c r="AG723" s="138"/>
      <c r="AH723" s="138"/>
      <c r="AI723" s="138"/>
      <c r="AJ723" s="138"/>
      <c r="AK723" s="138"/>
      <c r="AL723" s="138"/>
      <c r="AM723" s="138"/>
      <c r="AN723" s="138"/>
      <c r="AO723" s="138"/>
      <c r="AP723" s="138"/>
      <c r="AQ723" s="138"/>
      <c r="AR723" s="138"/>
      <c r="AS723" s="138"/>
    </row>
    <row r="724" spans="2:45" s="135" customFormat="1" ht="24" hidden="1" customHeight="1" x14ac:dyDescent="0.15">
      <c r="B724" s="169"/>
      <c r="C724" s="935" t="s">
        <v>15635</v>
      </c>
      <c r="D724" s="138"/>
      <c r="E724" s="1345" t="s">
        <v>20041</v>
      </c>
      <c r="F724" s="144" t="s">
        <v>17158</v>
      </c>
      <c r="G724" s="1386">
        <v>2024</v>
      </c>
      <c r="H724" s="266"/>
      <c r="I724" s="266"/>
      <c r="J724" s="1341"/>
      <c r="K724" s="138"/>
      <c r="L724" s="138"/>
      <c r="M724" s="138"/>
      <c r="N724" s="138"/>
      <c r="O724" s="138"/>
      <c r="P724" s="138"/>
      <c r="Q724" s="138"/>
      <c r="R724" s="138"/>
      <c r="S724" s="138"/>
      <c r="T724" s="145">
        <v>2001</v>
      </c>
      <c r="U724" s="138"/>
      <c r="V724" s="138"/>
      <c r="W724" s="138"/>
      <c r="X724" s="138"/>
      <c r="Y724" s="138"/>
      <c r="Z724" s="138"/>
      <c r="AA724" s="138"/>
      <c r="AB724" s="138"/>
      <c r="AC724" s="138"/>
      <c r="AD724" s="138"/>
      <c r="AE724" s="138"/>
      <c r="AF724" s="138"/>
      <c r="AG724" s="138"/>
      <c r="AH724" s="138"/>
      <c r="AI724" s="138"/>
      <c r="AJ724" s="138"/>
      <c r="AK724" s="138"/>
      <c r="AL724" s="138"/>
      <c r="AM724" s="138"/>
      <c r="AN724" s="138"/>
      <c r="AO724" s="138"/>
      <c r="AP724" s="138"/>
      <c r="AQ724" s="138"/>
      <c r="AR724" s="138"/>
      <c r="AS724" s="138"/>
    </row>
    <row r="725" spans="2:45" s="135" customFormat="1" ht="24" hidden="1" customHeight="1" x14ac:dyDescent="0.15">
      <c r="B725" s="169"/>
      <c r="C725" s="935" t="s">
        <v>15635</v>
      </c>
      <c r="D725" s="138"/>
      <c r="E725" s="1345" t="s">
        <v>20042</v>
      </c>
      <c r="F725" s="144" t="s">
        <v>17158</v>
      </c>
      <c r="G725" s="1386">
        <v>7100</v>
      </c>
      <c r="H725" s="266"/>
      <c r="I725" s="266"/>
      <c r="J725" s="1341"/>
      <c r="K725" s="138"/>
      <c r="L725" s="138"/>
      <c r="M725" s="138"/>
      <c r="N725" s="138"/>
      <c r="O725" s="138"/>
      <c r="P725" s="138"/>
      <c r="Q725" s="138"/>
      <c r="R725" s="138"/>
      <c r="S725" s="138"/>
      <c r="T725" s="145">
        <v>2010</v>
      </c>
      <c r="U725" s="138"/>
      <c r="V725" s="138"/>
      <c r="W725" s="138"/>
      <c r="X725" s="138"/>
      <c r="Y725" s="138"/>
      <c r="Z725" s="138"/>
      <c r="AA725" s="138"/>
      <c r="AB725" s="138"/>
      <c r="AC725" s="138"/>
      <c r="AD725" s="138"/>
      <c r="AE725" s="138"/>
      <c r="AF725" s="138"/>
      <c r="AG725" s="138"/>
      <c r="AH725" s="138"/>
      <c r="AI725" s="138"/>
      <c r="AJ725" s="138"/>
      <c r="AK725" s="138"/>
      <c r="AL725" s="138"/>
      <c r="AM725" s="138"/>
      <c r="AN725" s="138"/>
      <c r="AO725" s="138"/>
      <c r="AP725" s="138"/>
      <c r="AQ725" s="138"/>
      <c r="AR725" s="138"/>
      <c r="AS725" s="138"/>
    </row>
    <row r="726" spans="2:45" s="135" customFormat="1" ht="24" hidden="1" customHeight="1" x14ac:dyDescent="0.15">
      <c r="B726" s="169"/>
      <c r="C726" s="935" t="s">
        <v>15635</v>
      </c>
      <c r="D726" s="138"/>
      <c r="E726" s="1345" t="s">
        <v>20043</v>
      </c>
      <c r="F726" s="144" t="s">
        <v>17158</v>
      </c>
      <c r="G726" s="1386">
        <v>3200</v>
      </c>
      <c r="H726" s="266"/>
      <c r="I726" s="266"/>
      <c r="J726" s="1341"/>
      <c r="K726" s="138"/>
      <c r="L726" s="138"/>
      <c r="M726" s="138"/>
      <c r="N726" s="138"/>
      <c r="O726" s="138"/>
      <c r="P726" s="138"/>
      <c r="Q726" s="138"/>
      <c r="R726" s="138"/>
      <c r="S726" s="138"/>
      <c r="T726" s="145">
        <v>2011</v>
      </c>
      <c r="U726" s="138"/>
      <c r="V726" s="138"/>
      <c r="W726" s="138"/>
      <c r="X726" s="138"/>
      <c r="Y726" s="138"/>
      <c r="Z726" s="138"/>
      <c r="AA726" s="138"/>
      <c r="AB726" s="138"/>
      <c r="AC726" s="138"/>
      <c r="AD726" s="138"/>
      <c r="AE726" s="138"/>
      <c r="AF726" s="138"/>
      <c r="AG726" s="138"/>
      <c r="AH726" s="138"/>
      <c r="AI726" s="138"/>
      <c r="AJ726" s="138"/>
      <c r="AK726" s="138"/>
      <c r="AL726" s="138"/>
      <c r="AM726" s="138"/>
      <c r="AN726" s="138"/>
      <c r="AO726" s="138"/>
      <c r="AP726" s="138"/>
      <c r="AQ726" s="138"/>
      <c r="AR726" s="138"/>
      <c r="AS726" s="138"/>
    </row>
    <row r="727" spans="2:45" s="135" customFormat="1" ht="24" hidden="1" customHeight="1" x14ac:dyDescent="0.15">
      <c r="B727" s="169"/>
      <c r="C727" s="935" t="s">
        <v>15635</v>
      </c>
      <c r="D727" s="138"/>
      <c r="E727" s="1345" t="s">
        <v>20044</v>
      </c>
      <c r="F727" s="144" t="s">
        <v>17158</v>
      </c>
      <c r="G727" s="1386">
        <v>1200</v>
      </c>
      <c r="H727" s="266"/>
      <c r="I727" s="266"/>
      <c r="J727" s="1341"/>
      <c r="K727" s="138"/>
      <c r="L727" s="138"/>
      <c r="M727" s="138"/>
      <c r="N727" s="138"/>
      <c r="O727" s="138"/>
      <c r="P727" s="138"/>
      <c r="Q727" s="138"/>
      <c r="R727" s="138"/>
      <c r="S727" s="138"/>
      <c r="T727" s="145">
        <v>2009</v>
      </c>
      <c r="U727" s="138"/>
      <c r="V727" s="138"/>
      <c r="W727" s="138"/>
      <c r="X727" s="138"/>
      <c r="Y727" s="138"/>
      <c r="Z727" s="138"/>
      <c r="AA727" s="138"/>
      <c r="AB727" s="138"/>
      <c r="AC727" s="138"/>
      <c r="AD727" s="138"/>
      <c r="AE727" s="138"/>
      <c r="AF727" s="138"/>
      <c r="AG727" s="138"/>
      <c r="AH727" s="138"/>
      <c r="AI727" s="138"/>
      <c r="AJ727" s="138"/>
      <c r="AK727" s="138"/>
      <c r="AL727" s="138"/>
      <c r="AM727" s="138"/>
      <c r="AN727" s="138"/>
      <c r="AO727" s="138"/>
      <c r="AP727" s="138"/>
      <c r="AQ727" s="138"/>
      <c r="AR727" s="138"/>
      <c r="AS727" s="138"/>
    </row>
    <row r="728" spans="2:45" s="135" customFormat="1" ht="24" hidden="1" customHeight="1" x14ac:dyDescent="0.15">
      <c r="B728" s="169"/>
      <c r="C728" s="935" t="s">
        <v>15635</v>
      </c>
      <c r="D728" s="138"/>
      <c r="E728" s="300" t="s">
        <v>19337</v>
      </c>
      <c r="F728" s="144" t="s">
        <v>17158</v>
      </c>
      <c r="G728" s="1386"/>
      <c r="H728" s="266"/>
      <c r="I728" s="266"/>
      <c r="J728" s="1341"/>
      <c r="K728" s="138"/>
      <c r="L728" s="138"/>
      <c r="M728" s="138"/>
      <c r="N728" s="138"/>
      <c r="O728" s="138"/>
      <c r="P728" s="138"/>
      <c r="Q728" s="138"/>
      <c r="R728" s="138"/>
      <c r="S728" s="138"/>
      <c r="T728" s="145"/>
      <c r="U728" s="138"/>
      <c r="V728" s="138"/>
      <c r="W728" s="138"/>
      <c r="X728" s="138"/>
      <c r="Y728" s="138"/>
      <c r="Z728" s="138"/>
      <c r="AA728" s="138"/>
      <c r="AB728" s="138"/>
      <c r="AC728" s="138"/>
      <c r="AD728" s="138"/>
      <c r="AE728" s="138"/>
      <c r="AF728" s="138"/>
      <c r="AG728" s="138"/>
      <c r="AH728" s="138"/>
      <c r="AI728" s="138"/>
      <c r="AJ728" s="138"/>
      <c r="AK728" s="138"/>
      <c r="AL728" s="138"/>
      <c r="AM728" s="138"/>
      <c r="AN728" s="138"/>
      <c r="AO728" s="138"/>
      <c r="AP728" s="138"/>
      <c r="AQ728" s="138"/>
      <c r="AR728" s="138"/>
      <c r="AS728" s="138"/>
    </row>
    <row r="729" spans="2:45" s="135" customFormat="1" ht="24" hidden="1" customHeight="1" x14ac:dyDescent="0.15">
      <c r="B729" s="169"/>
      <c r="C729" s="935" t="s">
        <v>15635</v>
      </c>
      <c r="D729" s="138"/>
      <c r="E729" s="1345" t="s">
        <v>18051</v>
      </c>
      <c r="F729" s="144" t="s">
        <v>17158</v>
      </c>
      <c r="G729" s="1386">
        <v>550</v>
      </c>
      <c r="H729" s="266"/>
      <c r="I729" s="266"/>
      <c r="J729" s="1341"/>
      <c r="K729" s="138"/>
      <c r="L729" s="138"/>
      <c r="M729" s="138"/>
      <c r="N729" s="138"/>
      <c r="O729" s="138"/>
      <c r="P729" s="138"/>
      <c r="Q729" s="138"/>
      <c r="R729" s="138"/>
      <c r="S729" s="138"/>
      <c r="T729" s="145">
        <v>1993</v>
      </c>
      <c r="U729" s="138"/>
      <c r="V729" s="138"/>
      <c r="W729" s="138"/>
      <c r="X729" s="138"/>
      <c r="Y729" s="138"/>
      <c r="Z729" s="138"/>
      <c r="AA729" s="138"/>
      <c r="AB729" s="138"/>
      <c r="AC729" s="138"/>
      <c r="AD729" s="138"/>
      <c r="AE729" s="138"/>
      <c r="AF729" s="138"/>
      <c r="AG729" s="138"/>
      <c r="AH729" s="138"/>
      <c r="AI729" s="138"/>
      <c r="AJ729" s="138"/>
      <c r="AK729" s="138"/>
      <c r="AL729" s="138"/>
      <c r="AM729" s="138"/>
      <c r="AN729" s="138"/>
      <c r="AO729" s="138"/>
      <c r="AP729" s="138"/>
      <c r="AQ729" s="138"/>
      <c r="AR729" s="138"/>
      <c r="AS729" s="138"/>
    </row>
    <row r="730" spans="2:45" s="135" customFormat="1" ht="24" hidden="1" customHeight="1" x14ac:dyDescent="0.15">
      <c r="B730" s="169"/>
      <c r="C730" s="935" t="s">
        <v>15635</v>
      </c>
      <c r="D730" s="138"/>
      <c r="E730" s="300" t="s">
        <v>20045</v>
      </c>
      <c r="F730" s="144" t="s">
        <v>17158</v>
      </c>
      <c r="G730" s="1386">
        <v>1280</v>
      </c>
      <c r="H730" s="266"/>
      <c r="I730" s="266"/>
      <c r="J730" s="1341"/>
      <c r="K730" s="138"/>
      <c r="L730" s="138"/>
      <c r="M730" s="138"/>
      <c r="N730" s="138"/>
      <c r="O730" s="138"/>
      <c r="P730" s="138"/>
      <c r="Q730" s="138"/>
      <c r="R730" s="138"/>
      <c r="S730" s="138"/>
      <c r="T730" s="145">
        <v>2014</v>
      </c>
      <c r="U730" s="138"/>
      <c r="V730" s="138"/>
      <c r="W730" s="138"/>
      <c r="X730" s="138"/>
      <c r="Y730" s="138"/>
      <c r="Z730" s="138"/>
      <c r="AA730" s="138"/>
      <c r="AB730" s="138"/>
      <c r="AC730" s="138"/>
      <c r="AD730" s="138"/>
      <c r="AE730" s="138"/>
      <c r="AF730" s="138"/>
      <c r="AG730" s="138"/>
      <c r="AH730" s="138"/>
      <c r="AI730" s="138"/>
      <c r="AJ730" s="138"/>
      <c r="AK730" s="138"/>
      <c r="AL730" s="138"/>
      <c r="AM730" s="138"/>
      <c r="AN730" s="138"/>
      <c r="AO730" s="138"/>
      <c r="AP730" s="138"/>
      <c r="AQ730" s="138"/>
      <c r="AR730" s="138"/>
      <c r="AS730" s="138"/>
    </row>
    <row r="731" spans="2:45" s="135" customFormat="1" ht="24" hidden="1" customHeight="1" x14ac:dyDescent="0.15">
      <c r="B731" s="169"/>
      <c r="C731" s="935" t="s">
        <v>15635</v>
      </c>
      <c r="D731" s="138"/>
      <c r="E731" s="1345" t="s">
        <v>20046</v>
      </c>
      <c r="F731" s="144" t="s">
        <v>17158</v>
      </c>
      <c r="G731" s="1386">
        <v>3800</v>
      </c>
      <c r="H731" s="266"/>
      <c r="I731" s="266"/>
      <c r="J731" s="1341"/>
      <c r="K731" s="138"/>
      <c r="L731" s="138"/>
      <c r="M731" s="138"/>
      <c r="N731" s="138"/>
      <c r="O731" s="138"/>
      <c r="P731" s="138"/>
      <c r="Q731" s="138"/>
      <c r="R731" s="138"/>
      <c r="S731" s="138"/>
      <c r="T731" s="145">
        <v>2014</v>
      </c>
      <c r="U731" s="138"/>
      <c r="V731" s="138"/>
      <c r="W731" s="138"/>
      <c r="X731" s="138"/>
      <c r="Y731" s="138"/>
      <c r="Z731" s="138"/>
      <c r="AA731" s="138"/>
      <c r="AB731" s="138"/>
      <c r="AC731" s="138"/>
      <c r="AD731" s="138"/>
      <c r="AE731" s="138"/>
      <c r="AF731" s="138"/>
      <c r="AG731" s="138"/>
      <c r="AH731" s="138"/>
      <c r="AI731" s="138"/>
      <c r="AJ731" s="138"/>
      <c r="AK731" s="138"/>
      <c r="AL731" s="138"/>
      <c r="AM731" s="138"/>
      <c r="AN731" s="138"/>
      <c r="AO731" s="138"/>
      <c r="AP731" s="138"/>
      <c r="AQ731" s="138"/>
      <c r="AR731" s="138"/>
      <c r="AS731" s="138"/>
    </row>
    <row r="732" spans="2:45" s="135" customFormat="1" ht="24" hidden="1" customHeight="1" x14ac:dyDescent="0.15">
      <c r="B732" s="169"/>
      <c r="C732" s="935" t="s">
        <v>15635</v>
      </c>
      <c r="D732" s="138"/>
      <c r="E732" s="144" t="s">
        <v>20047</v>
      </c>
      <c r="F732" s="144" t="s">
        <v>17158</v>
      </c>
      <c r="G732" s="144">
        <v>4000</v>
      </c>
      <c r="H732" s="232"/>
      <c r="I732" s="232"/>
      <c r="J732" s="144"/>
      <c r="K732" s="138"/>
      <c r="L732" s="138"/>
      <c r="M732" s="138"/>
      <c r="N732" s="138"/>
      <c r="O732" s="138"/>
      <c r="P732" s="138"/>
      <c r="Q732" s="138"/>
      <c r="R732" s="138"/>
      <c r="S732" s="138"/>
      <c r="T732" s="145">
        <v>2021</v>
      </c>
      <c r="U732" s="138"/>
      <c r="V732" s="138"/>
      <c r="W732" s="138"/>
      <c r="X732" s="138"/>
      <c r="Y732" s="138"/>
      <c r="Z732" s="138"/>
      <c r="AA732" s="138"/>
      <c r="AB732" s="138"/>
      <c r="AC732" s="138"/>
      <c r="AD732" s="138"/>
      <c r="AE732" s="138"/>
      <c r="AF732" s="138"/>
      <c r="AG732" s="138"/>
      <c r="AH732" s="138"/>
      <c r="AI732" s="138"/>
      <c r="AJ732" s="138"/>
      <c r="AK732" s="138"/>
      <c r="AL732" s="138"/>
      <c r="AM732" s="138"/>
      <c r="AN732" s="138"/>
      <c r="AO732" s="138"/>
      <c r="AP732" s="138"/>
      <c r="AQ732" s="138"/>
      <c r="AR732" s="138"/>
      <c r="AS732" s="138"/>
    </row>
    <row r="733" spans="2:45" s="135" customFormat="1" ht="24" hidden="1" customHeight="1" x14ac:dyDescent="0.15">
      <c r="B733" s="169"/>
      <c r="C733" s="935" t="s">
        <v>15635</v>
      </c>
      <c r="D733" s="138"/>
      <c r="E733" s="232" t="s">
        <v>20048</v>
      </c>
      <c r="F733" s="144" t="s">
        <v>17158</v>
      </c>
      <c r="G733" s="144">
        <v>550</v>
      </c>
      <c r="H733" s="232"/>
      <c r="I733" s="232"/>
      <c r="J733" s="144"/>
      <c r="K733" s="138"/>
      <c r="L733" s="138"/>
      <c r="M733" s="138"/>
      <c r="N733" s="138"/>
      <c r="O733" s="138"/>
      <c r="P733" s="138"/>
      <c r="Q733" s="138"/>
      <c r="R733" s="138"/>
      <c r="S733" s="138"/>
      <c r="T733" s="145"/>
      <c r="U733" s="138"/>
      <c r="V733" s="138"/>
      <c r="W733" s="138"/>
      <c r="X733" s="138"/>
      <c r="Y733" s="138"/>
      <c r="Z733" s="138"/>
      <c r="AA733" s="138"/>
      <c r="AB733" s="138"/>
      <c r="AC733" s="138"/>
      <c r="AD733" s="138"/>
      <c r="AE733" s="138"/>
      <c r="AF733" s="138"/>
      <c r="AG733" s="138"/>
      <c r="AH733" s="138"/>
      <c r="AI733" s="138"/>
      <c r="AJ733" s="138"/>
      <c r="AK733" s="138"/>
      <c r="AL733" s="138"/>
      <c r="AM733" s="138"/>
      <c r="AN733" s="138"/>
      <c r="AO733" s="138"/>
      <c r="AP733" s="138"/>
      <c r="AQ733" s="138"/>
      <c r="AR733" s="138"/>
      <c r="AS733" s="138"/>
    </row>
    <row r="734" spans="2:45" s="135" customFormat="1" ht="24" hidden="1" customHeight="1" x14ac:dyDescent="0.15">
      <c r="B734" s="448"/>
      <c r="C734" s="750" t="s">
        <v>3044</v>
      </c>
      <c r="D734" s="144" t="s">
        <v>13503</v>
      </c>
      <c r="E734" s="144" t="s">
        <v>4390</v>
      </c>
      <c r="F734" s="144" t="s">
        <v>4391</v>
      </c>
      <c r="G734" s="144">
        <v>305350</v>
      </c>
      <c r="H734" s="144">
        <v>501</v>
      </c>
      <c r="I734" s="144">
        <v>45632</v>
      </c>
      <c r="J734" s="144"/>
      <c r="K734" s="144">
        <v>18</v>
      </c>
      <c r="L734" s="144"/>
      <c r="M734" s="144"/>
      <c r="N734" s="144">
        <v>572</v>
      </c>
      <c r="O734" s="144"/>
      <c r="P734" s="148"/>
      <c r="Q734" s="148"/>
      <c r="R734" s="148">
        <v>22000</v>
      </c>
      <c r="S734" s="275"/>
      <c r="T734" s="145">
        <v>2011</v>
      </c>
      <c r="U734" s="148">
        <v>22000</v>
      </c>
      <c r="V734" s="148"/>
      <c r="W734" s="148"/>
      <c r="X734" s="148"/>
      <c r="Y734" s="148"/>
      <c r="Z734" s="165">
        <v>22000</v>
      </c>
      <c r="AA734" s="144"/>
      <c r="AB734" s="144"/>
      <c r="AC734" s="144"/>
      <c r="AD734" s="144"/>
      <c r="AE734" s="144"/>
      <c r="AF734" s="144"/>
      <c r="AG734" s="144"/>
      <c r="AH734" s="144"/>
      <c r="AI734" s="144"/>
      <c r="AJ734" s="144"/>
      <c r="AK734" s="144"/>
      <c r="AL734" s="144"/>
      <c r="AM734" s="144"/>
      <c r="AN734" s="144"/>
      <c r="AO734" s="144"/>
      <c r="AP734" s="144"/>
      <c r="AQ734" s="144"/>
      <c r="AR734" s="144"/>
      <c r="AS734" s="136" t="s">
        <v>15967</v>
      </c>
    </row>
    <row r="735" spans="2:45" s="135" customFormat="1" ht="24" hidden="1" customHeight="1" x14ac:dyDescent="0.15">
      <c r="B735" s="448"/>
      <c r="C735" s="750" t="s">
        <v>3044</v>
      </c>
      <c r="D735" s="144" t="s">
        <v>4392</v>
      </c>
      <c r="E735" s="144" t="s">
        <v>1602</v>
      </c>
      <c r="F735" s="144" t="s">
        <v>4393</v>
      </c>
      <c r="G735" s="144">
        <v>1350</v>
      </c>
      <c r="H735" s="144"/>
      <c r="I735" s="144"/>
      <c r="J735" s="144"/>
      <c r="K735" s="144"/>
      <c r="L735" s="144"/>
      <c r="M735" s="144"/>
      <c r="N735" s="144">
        <v>1313</v>
      </c>
      <c r="O735" s="144"/>
      <c r="P735" s="148"/>
      <c r="Q735" s="148"/>
      <c r="R735" s="148"/>
      <c r="S735" s="275"/>
      <c r="T735" s="145">
        <v>1996</v>
      </c>
      <c r="U735" s="148"/>
      <c r="V735" s="148"/>
      <c r="W735" s="148"/>
      <c r="X735" s="148"/>
      <c r="Y735" s="148"/>
      <c r="Z735" s="165">
        <v>99</v>
      </c>
      <c r="AA735" s="144"/>
      <c r="AB735" s="144"/>
      <c r="AC735" s="144"/>
      <c r="AD735" s="144"/>
      <c r="AE735" s="144"/>
      <c r="AF735" s="144"/>
      <c r="AG735" s="144"/>
      <c r="AH735" s="144"/>
      <c r="AI735" s="144"/>
      <c r="AJ735" s="144"/>
      <c r="AK735" s="144"/>
      <c r="AL735" s="144"/>
      <c r="AM735" s="144"/>
      <c r="AN735" s="144"/>
      <c r="AO735" s="144"/>
      <c r="AP735" s="144"/>
      <c r="AQ735" s="144"/>
      <c r="AR735" s="144"/>
      <c r="AS735" s="138" t="s">
        <v>1585</v>
      </c>
    </row>
    <row r="736" spans="2:45" s="135" customFormat="1" ht="24" hidden="1" customHeight="1" x14ac:dyDescent="0.15">
      <c r="B736" s="448"/>
      <c r="C736" s="750" t="s">
        <v>3044</v>
      </c>
      <c r="D736" s="144" t="s">
        <v>4394</v>
      </c>
      <c r="E736" s="144" t="s">
        <v>1603</v>
      </c>
      <c r="F736" s="144" t="s">
        <v>4393</v>
      </c>
      <c r="G736" s="144">
        <v>3188</v>
      </c>
      <c r="H736" s="144"/>
      <c r="I736" s="144"/>
      <c r="J736" s="144"/>
      <c r="K736" s="144"/>
      <c r="L736" s="144"/>
      <c r="M736" s="144"/>
      <c r="N736" s="144">
        <v>2790</v>
      </c>
      <c r="O736" s="144"/>
      <c r="P736" s="148"/>
      <c r="Q736" s="148"/>
      <c r="R736" s="148"/>
      <c r="S736" s="275"/>
      <c r="T736" s="145">
        <v>1996</v>
      </c>
      <c r="U736" s="148"/>
      <c r="V736" s="148"/>
      <c r="W736" s="148"/>
      <c r="X736" s="148"/>
      <c r="Y736" s="148"/>
      <c r="Z736" s="165">
        <v>242</v>
      </c>
      <c r="AA736" s="144"/>
      <c r="AB736" s="144"/>
      <c r="AC736" s="144"/>
      <c r="AD736" s="144"/>
      <c r="AE736" s="144"/>
      <c r="AF736" s="144"/>
      <c r="AG736" s="144"/>
      <c r="AH736" s="144"/>
      <c r="AI736" s="144"/>
      <c r="AJ736" s="144"/>
      <c r="AK736" s="144"/>
      <c r="AL736" s="144"/>
      <c r="AM736" s="144"/>
      <c r="AN736" s="144"/>
      <c r="AO736" s="144"/>
      <c r="AP736" s="144"/>
      <c r="AQ736" s="144"/>
      <c r="AR736" s="144"/>
      <c r="AS736" s="138" t="s">
        <v>792</v>
      </c>
    </row>
    <row r="737" spans="2:45" s="135" customFormat="1" ht="24" hidden="1" customHeight="1" x14ac:dyDescent="0.15">
      <c r="B737" s="448"/>
      <c r="C737" s="750" t="s">
        <v>3044</v>
      </c>
      <c r="D737" s="144" t="s">
        <v>4395</v>
      </c>
      <c r="E737" s="144" t="s">
        <v>1604</v>
      </c>
      <c r="F737" s="144" t="s">
        <v>4396</v>
      </c>
      <c r="G737" s="144">
        <v>968</v>
      </c>
      <c r="H737" s="144"/>
      <c r="I737" s="144"/>
      <c r="J737" s="144"/>
      <c r="K737" s="144"/>
      <c r="L737" s="144"/>
      <c r="M737" s="144"/>
      <c r="N737" s="144">
        <v>924</v>
      </c>
      <c r="O737" s="144"/>
      <c r="P737" s="148"/>
      <c r="Q737" s="148"/>
      <c r="R737" s="148"/>
      <c r="S737" s="275"/>
      <c r="T737" s="145">
        <v>2010</v>
      </c>
      <c r="U737" s="148"/>
      <c r="V737" s="148"/>
      <c r="W737" s="148"/>
      <c r="X737" s="148"/>
      <c r="Y737" s="148"/>
      <c r="Z737" s="165">
        <v>73</v>
      </c>
      <c r="AA737" s="144"/>
      <c r="AB737" s="144"/>
      <c r="AC737" s="144"/>
      <c r="AD737" s="144"/>
      <c r="AE737" s="144"/>
      <c r="AF737" s="144"/>
      <c r="AG737" s="144"/>
      <c r="AH737" s="144"/>
      <c r="AI737" s="144"/>
      <c r="AJ737" s="144"/>
      <c r="AK737" s="144"/>
      <c r="AL737" s="144"/>
      <c r="AM737" s="144"/>
      <c r="AN737" s="144"/>
      <c r="AO737" s="144"/>
      <c r="AP737" s="144"/>
      <c r="AQ737" s="144"/>
      <c r="AR737" s="144"/>
      <c r="AS737" s="138" t="s">
        <v>1585</v>
      </c>
    </row>
    <row r="738" spans="2:45" s="135" customFormat="1" ht="24" hidden="1" customHeight="1" x14ac:dyDescent="0.15">
      <c r="B738" s="448"/>
      <c r="C738" s="750" t="s">
        <v>3044</v>
      </c>
      <c r="D738" s="144" t="s">
        <v>3652</v>
      </c>
      <c r="E738" s="144" t="s">
        <v>1605</v>
      </c>
      <c r="F738" s="144" t="s">
        <v>4393</v>
      </c>
      <c r="G738" s="144">
        <v>1260</v>
      </c>
      <c r="H738" s="144"/>
      <c r="I738" s="144"/>
      <c r="J738" s="144"/>
      <c r="K738" s="144"/>
      <c r="L738" s="144"/>
      <c r="M738" s="144"/>
      <c r="N738" s="144">
        <v>977</v>
      </c>
      <c r="O738" s="144"/>
      <c r="P738" s="148"/>
      <c r="Q738" s="148"/>
      <c r="R738" s="148"/>
      <c r="S738" s="275"/>
      <c r="T738" s="145">
        <v>2010</v>
      </c>
      <c r="U738" s="148"/>
      <c r="V738" s="148"/>
      <c r="W738" s="148"/>
      <c r="X738" s="148"/>
      <c r="Y738" s="148"/>
      <c r="Z738" s="165"/>
      <c r="AA738" s="144"/>
      <c r="AB738" s="144"/>
      <c r="AC738" s="144"/>
      <c r="AD738" s="144"/>
      <c r="AE738" s="144"/>
      <c r="AF738" s="144"/>
      <c r="AG738" s="144"/>
      <c r="AH738" s="144"/>
      <c r="AI738" s="144"/>
      <c r="AJ738" s="144"/>
      <c r="AK738" s="144"/>
      <c r="AL738" s="144"/>
      <c r="AM738" s="144"/>
      <c r="AN738" s="144"/>
      <c r="AO738" s="144"/>
      <c r="AP738" s="144"/>
      <c r="AQ738" s="144"/>
      <c r="AR738" s="144"/>
      <c r="AS738" s="138" t="s">
        <v>1585</v>
      </c>
    </row>
    <row r="739" spans="2:45" s="135" customFormat="1" ht="24" hidden="1" customHeight="1" x14ac:dyDescent="0.15">
      <c r="B739" s="448"/>
      <c r="C739" s="750" t="s">
        <v>3044</v>
      </c>
      <c r="D739" s="144" t="s">
        <v>4397</v>
      </c>
      <c r="E739" s="144" t="s">
        <v>1606</v>
      </c>
      <c r="F739" s="144" t="s">
        <v>4393</v>
      </c>
      <c r="G739" s="144">
        <v>1096</v>
      </c>
      <c r="H739" s="144"/>
      <c r="I739" s="144"/>
      <c r="J739" s="144"/>
      <c r="K739" s="144"/>
      <c r="L739" s="144"/>
      <c r="M739" s="144"/>
      <c r="N739" s="144">
        <v>1080</v>
      </c>
      <c r="O739" s="144"/>
      <c r="P739" s="148"/>
      <c r="Q739" s="148"/>
      <c r="R739" s="148"/>
      <c r="S739" s="275"/>
      <c r="T739" s="145">
        <v>2008</v>
      </c>
      <c r="U739" s="148"/>
      <c r="V739" s="148"/>
      <c r="W739" s="148"/>
      <c r="X739" s="148"/>
      <c r="Y739" s="148"/>
      <c r="Z739" s="165">
        <v>91</v>
      </c>
      <c r="AA739" s="144"/>
      <c r="AB739" s="144"/>
      <c r="AC739" s="144"/>
      <c r="AD739" s="144"/>
      <c r="AE739" s="144"/>
      <c r="AF739" s="144"/>
      <c r="AG739" s="144"/>
      <c r="AH739" s="144"/>
      <c r="AI739" s="144"/>
      <c r="AJ739" s="144"/>
      <c r="AK739" s="144"/>
      <c r="AL739" s="144"/>
      <c r="AM739" s="144"/>
      <c r="AN739" s="144"/>
      <c r="AO739" s="144"/>
      <c r="AP739" s="144"/>
      <c r="AQ739" s="144"/>
      <c r="AR739" s="144"/>
      <c r="AS739" s="138" t="s">
        <v>1585</v>
      </c>
    </row>
    <row r="740" spans="2:45" s="135" customFormat="1" ht="24" hidden="1" customHeight="1" x14ac:dyDescent="0.15">
      <c r="B740" s="448"/>
      <c r="C740" s="750" t="s">
        <v>3044</v>
      </c>
      <c r="D740" s="144" t="s">
        <v>4398</v>
      </c>
      <c r="E740" s="144" t="s">
        <v>1607</v>
      </c>
      <c r="F740" s="144" t="s">
        <v>4396</v>
      </c>
      <c r="G740" s="144">
        <v>1125</v>
      </c>
      <c r="H740" s="144"/>
      <c r="I740" s="144"/>
      <c r="J740" s="144"/>
      <c r="K740" s="144"/>
      <c r="L740" s="144"/>
      <c r="M740" s="144"/>
      <c r="N740" s="144">
        <v>1125</v>
      </c>
      <c r="O740" s="144"/>
      <c r="P740" s="148"/>
      <c r="Q740" s="148"/>
      <c r="R740" s="148"/>
      <c r="S740" s="275"/>
      <c r="T740" s="145">
        <v>2008</v>
      </c>
      <c r="U740" s="148"/>
      <c r="V740" s="148"/>
      <c r="W740" s="148"/>
      <c r="X740" s="148"/>
      <c r="Y740" s="148"/>
      <c r="Z740" s="165"/>
      <c r="AA740" s="144"/>
      <c r="AB740" s="144"/>
      <c r="AC740" s="144"/>
      <c r="AD740" s="144"/>
      <c r="AE740" s="144"/>
      <c r="AF740" s="144"/>
      <c r="AG740" s="144"/>
      <c r="AH740" s="144"/>
      <c r="AI740" s="144"/>
      <c r="AJ740" s="144"/>
      <c r="AK740" s="144"/>
      <c r="AL740" s="144"/>
      <c r="AM740" s="144"/>
      <c r="AN740" s="144"/>
      <c r="AO740" s="144"/>
      <c r="AP740" s="144"/>
      <c r="AQ740" s="144"/>
      <c r="AR740" s="144"/>
      <c r="AS740" s="138" t="s">
        <v>1585</v>
      </c>
    </row>
    <row r="741" spans="2:45" s="135" customFormat="1" ht="24" hidden="1" customHeight="1" x14ac:dyDescent="0.15">
      <c r="B741" s="448"/>
      <c r="C741" s="750" t="s">
        <v>3044</v>
      </c>
      <c r="D741" s="144" t="s">
        <v>4399</v>
      </c>
      <c r="E741" s="144" t="s">
        <v>1608</v>
      </c>
      <c r="F741" s="144" t="s">
        <v>1609</v>
      </c>
      <c r="G741" s="144">
        <v>28277</v>
      </c>
      <c r="H741" s="144"/>
      <c r="I741" s="144"/>
      <c r="J741" s="144"/>
      <c r="K741" s="144"/>
      <c r="L741" s="144"/>
      <c r="M741" s="144"/>
      <c r="N741" s="144">
        <v>9210</v>
      </c>
      <c r="O741" s="144"/>
      <c r="P741" s="148"/>
      <c r="Q741" s="148"/>
      <c r="R741" s="148"/>
      <c r="S741" s="275"/>
      <c r="T741" s="145">
        <v>2007</v>
      </c>
      <c r="U741" s="148"/>
      <c r="V741" s="148"/>
      <c r="W741" s="148"/>
      <c r="X741" s="148"/>
      <c r="Y741" s="148"/>
      <c r="Z741" s="165">
        <v>700</v>
      </c>
      <c r="AA741" s="144"/>
      <c r="AB741" s="144"/>
      <c r="AC741" s="144"/>
      <c r="AD741" s="144"/>
      <c r="AE741" s="144"/>
      <c r="AF741" s="144"/>
      <c r="AG741" s="144"/>
      <c r="AH741" s="144"/>
      <c r="AI741" s="144"/>
      <c r="AJ741" s="144"/>
      <c r="AK741" s="144"/>
      <c r="AL741" s="144"/>
      <c r="AM741" s="144"/>
      <c r="AN741" s="144"/>
      <c r="AO741" s="144"/>
      <c r="AP741" s="144"/>
      <c r="AQ741" s="144"/>
      <c r="AR741" s="144"/>
      <c r="AS741" s="138" t="s">
        <v>792</v>
      </c>
    </row>
    <row r="742" spans="2:45" s="135" customFormat="1" ht="24" hidden="1" customHeight="1" x14ac:dyDescent="0.15">
      <c r="B742" s="448"/>
      <c r="C742" s="750" t="s">
        <v>3044</v>
      </c>
      <c r="D742" s="144" t="s">
        <v>4400</v>
      </c>
      <c r="E742" s="144" t="s">
        <v>1610</v>
      </c>
      <c r="F742" s="144" t="s">
        <v>4401</v>
      </c>
      <c r="G742" s="144">
        <v>4622</v>
      </c>
      <c r="H742" s="144"/>
      <c r="I742" s="144"/>
      <c r="J742" s="144"/>
      <c r="K742" s="144"/>
      <c r="L742" s="144"/>
      <c r="M742" s="144"/>
      <c r="N742" s="144">
        <v>1427</v>
      </c>
      <c r="O742" s="144"/>
      <c r="P742" s="148"/>
      <c r="Q742" s="148"/>
      <c r="R742" s="148"/>
      <c r="S742" s="275"/>
      <c r="T742" s="145">
        <v>2012</v>
      </c>
      <c r="U742" s="148"/>
      <c r="V742" s="148"/>
      <c r="W742" s="148"/>
      <c r="X742" s="148"/>
      <c r="Y742" s="148"/>
      <c r="Z742" s="165"/>
      <c r="AA742" s="144"/>
      <c r="AB742" s="144"/>
      <c r="AC742" s="144"/>
      <c r="AD742" s="144"/>
      <c r="AE742" s="144"/>
      <c r="AF742" s="144"/>
      <c r="AG742" s="144"/>
      <c r="AH742" s="144"/>
      <c r="AI742" s="144"/>
      <c r="AJ742" s="144"/>
      <c r="AK742" s="144"/>
      <c r="AL742" s="144"/>
      <c r="AM742" s="144"/>
      <c r="AN742" s="144"/>
      <c r="AO742" s="144"/>
      <c r="AP742" s="144"/>
      <c r="AQ742" s="144"/>
      <c r="AR742" s="144"/>
      <c r="AS742" s="138" t="s">
        <v>1585</v>
      </c>
    </row>
    <row r="743" spans="2:45" s="135" customFormat="1" ht="24" hidden="1" customHeight="1" x14ac:dyDescent="0.15">
      <c r="B743" s="448"/>
      <c r="C743" s="750" t="s">
        <v>3044</v>
      </c>
      <c r="D743" s="144" t="s">
        <v>13504</v>
      </c>
      <c r="E743" s="144" t="s">
        <v>4402</v>
      </c>
      <c r="F743" s="144" t="s">
        <v>4393</v>
      </c>
      <c r="G743" s="144">
        <v>1100</v>
      </c>
      <c r="H743" s="144"/>
      <c r="I743" s="144"/>
      <c r="J743" s="144"/>
      <c r="K743" s="144"/>
      <c r="L743" s="144"/>
      <c r="M743" s="144"/>
      <c r="N743" s="144">
        <v>1100</v>
      </c>
      <c r="O743" s="144"/>
      <c r="P743" s="148"/>
      <c r="Q743" s="148"/>
      <c r="R743" s="148"/>
      <c r="S743" s="275"/>
      <c r="T743" s="145"/>
      <c r="U743" s="148"/>
      <c r="V743" s="148"/>
      <c r="W743" s="148"/>
      <c r="X743" s="148"/>
      <c r="Y743" s="148"/>
      <c r="Z743" s="165"/>
      <c r="AA743" s="144"/>
      <c r="AB743" s="144"/>
      <c r="AC743" s="144"/>
      <c r="AD743" s="144"/>
      <c r="AE743" s="144"/>
      <c r="AF743" s="144"/>
      <c r="AG743" s="144"/>
      <c r="AH743" s="144"/>
      <c r="AI743" s="144"/>
      <c r="AJ743" s="144"/>
      <c r="AK743" s="144"/>
      <c r="AL743" s="144"/>
      <c r="AM743" s="144"/>
      <c r="AN743" s="144"/>
      <c r="AO743" s="144"/>
      <c r="AP743" s="144"/>
      <c r="AQ743" s="144"/>
      <c r="AR743" s="144"/>
      <c r="AS743" s="138" t="s">
        <v>1585</v>
      </c>
    </row>
    <row r="744" spans="2:45" s="135" customFormat="1" ht="24" hidden="1" customHeight="1" x14ac:dyDescent="0.15">
      <c r="B744" s="448"/>
      <c r="C744" s="750" t="s">
        <v>3044</v>
      </c>
      <c r="D744" s="144" t="s">
        <v>13505</v>
      </c>
      <c r="E744" s="144" t="s">
        <v>4403</v>
      </c>
      <c r="F744" s="144" t="s">
        <v>4391</v>
      </c>
      <c r="G744" s="144">
        <v>512</v>
      </c>
      <c r="H744" s="144"/>
      <c r="I744" s="144"/>
      <c r="J744" s="144"/>
      <c r="K744" s="144"/>
      <c r="L744" s="144"/>
      <c r="M744" s="144"/>
      <c r="N744" s="144">
        <v>512</v>
      </c>
      <c r="O744" s="144"/>
      <c r="P744" s="148"/>
      <c r="Q744" s="148"/>
      <c r="R744" s="148"/>
      <c r="S744" s="275"/>
      <c r="T744" s="145"/>
      <c r="U744" s="148"/>
      <c r="V744" s="148"/>
      <c r="W744" s="148"/>
      <c r="X744" s="148"/>
      <c r="Y744" s="148"/>
      <c r="Z744" s="165"/>
      <c r="AA744" s="144"/>
      <c r="AB744" s="144"/>
      <c r="AC744" s="144"/>
      <c r="AD744" s="144"/>
      <c r="AE744" s="144"/>
      <c r="AF744" s="144"/>
      <c r="AG744" s="144"/>
      <c r="AH744" s="144"/>
      <c r="AI744" s="144"/>
      <c r="AJ744" s="144"/>
      <c r="AK744" s="144"/>
      <c r="AL744" s="144"/>
      <c r="AM744" s="144"/>
      <c r="AN744" s="144"/>
      <c r="AO744" s="144"/>
      <c r="AP744" s="144"/>
      <c r="AQ744" s="144"/>
      <c r="AR744" s="144"/>
      <c r="AS744" s="138" t="s">
        <v>1585</v>
      </c>
    </row>
    <row r="745" spans="2:45" s="135" customFormat="1" ht="24" hidden="1" customHeight="1" x14ac:dyDescent="0.15">
      <c r="B745" s="448"/>
      <c r="C745" s="750" t="s">
        <v>3044</v>
      </c>
      <c r="D745" s="144" t="s">
        <v>13506</v>
      </c>
      <c r="E745" s="144" t="s">
        <v>4404</v>
      </c>
      <c r="F745" s="144" t="s">
        <v>4391</v>
      </c>
      <c r="G745" s="144">
        <v>1157</v>
      </c>
      <c r="H745" s="144"/>
      <c r="I745" s="144"/>
      <c r="J745" s="144"/>
      <c r="K745" s="144"/>
      <c r="L745" s="144"/>
      <c r="M745" s="144"/>
      <c r="N745" s="144">
        <v>1157</v>
      </c>
      <c r="O745" s="144"/>
      <c r="P745" s="148"/>
      <c r="Q745" s="148"/>
      <c r="R745" s="148"/>
      <c r="S745" s="275"/>
      <c r="T745" s="145"/>
      <c r="U745" s="148"/>
      <c r="V745" s="148"/>
      <c r="W745" s="148"/>
      <c r="X745" s="148"/>
      <c r="Y745" s="148"/>
      <c r="Z745" s="165"/>
      <c r="AA745" s="144"/>
      <c r="AB745" s="144"/>
      <c r="AC745" s="144"/>
      <c r="AD745" s="144"/>
      <c r="AE745" s="144"/>
      <c r="AF745" s="144"/>
      <c r="AG745" s="144"/>
      <c r="AH745" s="144"/>
      <c r="AI745" s="144"/>
      <c r="AJ745" s="144"/>
      <c r="AK745" s="144"/>
      <c r="AL745" s="144"/>
      <c r="AM745" s="144"/>
      <c r="AN745" s="144"/>
      <c r="AO745" s="144"/>
      <c r="AP745" s="144"/>
      <c r="AQ745" s="144"/>
      <c r="AR745" s="144"/>
      <c r="AS745" s="138" t="s">
        <v>1585</v>
      </c>
    </row>
    <row r="746" spans="2:45" s="135" customFormat="1" ht="24" hidden="1" customHeight="1" x14ac:dyDescent="0.15">
      <c r="B746" s="448"/>
      <c r="C746" s="750" t="s">
        <v>3044</v>
      </c>
      <c r="D746" s="144" t="s">
        <v>3361</v>
      </c>
      <c r="E746" s="144" t="s">
        <v>4405</v>
      </c>
      <c r="F746" s="144" t="s">
        <v>4393</v>
      </c>
      <c r="G746" s="144">
        <v>1800</v>
      </c>
      <c r="H746" s="144"/>
      <c r="I746" s="144"/>
      <c r="J746" s="144"/>
      <c r="K746" s="144"/>
      <c r="L746" s="144"/>
      <c r="M746" s="144"/>
      <c r="N746" s="144">
        <v>1800</v>
      </c>
      <c r="O746" s="144"/>
      <c r="P746" s="148"/>
      <c r="Q746" s="148"/>
      <c r="R746" s="148"/>
      <c r="S746" s="275"/>
      <c r="T746" s="145"/>
      <c r="U746" s="148"/>
      <c r="V746" s="148"/>
      <c r="W746" s="148"/>
      <c r="X746" s="148"/>
      <c r="Y746" s="148"/>
      <c r="Z746" s="165"/>
      <c r="AA746" s="144"/>
      <c r="AB746" s="144"/>
      <c r="AC746" s="144"/>
      <c r="AD746" s="144"/>
      <c r="AE746" s="144"/>
      <c r="AF746" s="144"/>
      <c r="AG746" s="144"/>
      <c r="AH746" s="144"/>
      <c r="AI746" s="144"/>
      <c r="AJ746" s="144"/>
      <c r="AK746" s="144"/>
      <c r="AL746" s="144"/>
      <c r="AM746" s="144"/>
      <c r="AN746" s="144"/>
      <c r="AO746" s="144"/>
      <c r="AP746" s="144"/>
      <c r="AQ746" s="144"/>
      <c r="AR746" s="144"/>
      <c r="AS746" s="138" t="s">
        <v>1585</v>
      </c>
    </row>
    <row r="747" spans="2:45" s="135" customFormat="1" ht="24" hidden="1" customHeight="1" x14ac:dyDescent="0.15">
      <c r="B747" s="448"/>
      <c r="C747" s="750" t="s">
        <v>3044</v>
      </c>
      <c r="D747" s="144" t="s">
        <v>13507</v>
      </c>
      <c r="E747" s="144" t="s">
        <v>4406</v>
      </c>
      <c r="F747" s="144" t="s">
        <v>4393</v>
      </c>
      <c r="G747" s="144">
        <v>1102</v>
      </c>
      <c r="H747" s="144"/>
      <c r="I747" s="144"/>
      <c r="J747" s="144"/>
      <c r="K747" s="144"/>
      <c r="L747" s="144"/>
      <c r="M747" s="144"/>
      <c r="N747" s="144">
        <v>1102</v>
      </c>
      <c r="O747" s="144"/>
      <c r="P747" s="148"/>
      <c r="Q747" s="148"/>
      <c r="R747" s="148"/>
      <c r="S747" s="275"/>
      <c r="T747" s="145"/>
      <c r="U747" s="148"/>
      <c r="V747" s="148"/>
      <c r="W747" s="148"/>
      <c r="X747" s="148"/>
      <c r="Y747" s="148"/>
      <c r="Z747" s="165"/>
      <c r="AA747" s="144"/>
      <c r="AB747" s="144"/>
      <c r="AC747" s="144"/>
      <c r="AD747" s="144"/>
      <c r="AE747" s="144"/>
      <c r="AF747" s="144"/>
      <c r="AG747" s="144"/>
      <c r="AH747" s="144"/>
      <c r="AI747" s="144"/>
      <c r="AJ747" s="144"/>
      <c r="AK747" s="144"/>
      <c r="AL747" s="144"/>
      <c r="AM747" s="144"/>
      <c r="AN747" s="144"/>
      <c r="AO747" s="144"/>
      <c r="AP747" s="144"/>
      <c r="AQ747" s="144"/>
      <c r="AR747" s="144"/>
      <c r="AS747" s="138" t="s">
        <v>1585</v>
      </c>
    </row>
    <row r="748" spans="2:45" s="135" customFormat="1" ht="24" hidden="1" customHeight="1" x14ac:dyDescent="0.15">
      <c r="B748" s="448"/>
      <c r="C748" s="750" t="s">
        <v>3044</v>
      </c>
      <c r="D748" s="144"/>
      <c r="E748" s="144" t="s">
        <v>20049</v>
      </c>
      <c r="F748" s="144" t="s">
        <v>17162</v>
      </c>
      <c r="G748" s="144">
        <v>3454</v>
      </c>
      <c r="H748" s="144"/>
      <c r="I748" s="144"/>
      <c r="J748" s="144"/>
      <c r="K748" s="144"/>
      <c r="L748" s="144"/>
      <c r="M748" s="144"/>
      <c r="N748" s="144">
        <v>3454</v>
      </c>
      <c r="O748" s="144"/>
      <c r="P748" s="148"/>
      <c r="Q748" s="148"/>
      <c r="R748" s="148"/>
      <c r="S748" s="275"/>
      <c r="T748" s="145">
        <v>2022</v>
      </c>
      <c r="U748" s="148"/>
      <c r="V748" s="148"/>
      <c r="W748" s="148"/>
      <c r="X748" s="148"/>
      <c r="Y748" s="148"/>
      <c r="Z748" s="165">
        <v>600</v>
      </c>
      <c r="AA748" s="144"/>
      <c r="AB748" s="144"/>
      <c r="AC748" s="144"/>
      <c r="AD748" s="144"/>
      <c r="AE748" s="144"/>
      <c r="AF748" s="144"/>
      <c r="AG748" s="144"/>
      <c r="AH748" s="144"/>
      <c r="AI748" s="144"/>
      <c r="AJ748" s="144"/>
      <c r="AK748" s="144"/>
      <c r="AL748" s="144"/>
      <c r="AM748" s="144"/>
      <c r="AN748" s="144"/>
      <c r="AO748" s="144"/>
      <c r="AP748" s="144"/>
      <c r="AQ748" s="144"/>
      <c r="AR748" s="144"/>
      <c r="AS748" s="138" t="s">
        <v>17163</v>
      </c>
    </row>
    <row r="749" spans="2:45" s="135" customFormat="1" ht="24" hidden="1" customHeight="1" x14ac:dyDescent="0.15">
      <c r="B749" s="169"/>
      <c r="C749" s="750" t="s">
        <v>3044</v>
      </c>
      <c r="D749" s="144" t="s">
        <v>4394</v>
      </c>
      <c r="E749" s="144" t="s">
        <v>20050</v>
      </c>
      <c r="F749" s="144" t="s">
        <v>15683</v>
      </c>
      <c r="G749" s="144">
        <v>808</v>
      </c>
      <c r="H749" s="232"/>
      <c r="I749" s="232"/>
      <c r="J749" s="1341"/>
      <c r="K749" s="138"/>
      <c r="L749" s="138"/>
      <c r="M749" s="138"/>
      <c r="N749" s="138"/>
      <c r="O749" s="138"/>
      <c r="P749" s="138"/>
      <c r="Q749" s="138"/>
      <c r="R749" s="138"/>
      <c r="S749" s="138"/>
      <c r="T749" s="145">
        <v>2010</v>
      </c>
      <c r="U749" s="138"/>
      <c r="V749" s="138"/>
      <c r="W749" s="138"/>
      <c r="X749" s="138"/>
      <c r="Y749" s="138"/>
      <c r="Z749" s="138"/>
      <c r="AA749" s="138"/>
      <c r="AB749" s="138"/>
      <c r="AC749" s="138"/>
      <c r="AD749" s="138"/>
      <c r="AE749" s="138"/>
      <c r="AF749" s="138"/>
      <c r="AG749" s="138"/>
      <c r="AH749" s="138"/>
      <c r="AI749" s="138"/>
      <c r="AJ749" s="138"/>
      <c r="AK749" s="138"/>
      <c r="AL749" s="138"/>
      <c r="AM749" s="138"/>
      <c r="AN749" s="138"/>
      <c r="AO749" s="138"/>
      <c r="AP749" s="138"/>
      <c r="AQ749" s="138"/>
      <c r="AR749" s="138"/>
      <c r="AS749" s="138"/>
    </row>
    <row r="750" spans="2:45" s="135" customFormat="1" ht="24" hidden="1" customHeight="1" x14ac:dyDescent="0.15">
      <c r="B750" s="169"/>
      <c r="C750" s="935" t="s">
        <v>15939</v>
      </c>
      <c r="D750" s="138"/>
      <c r="E750" s="1345" t="s">
        <v>18052</v>
      </c>
      <c r="F750" s="144" t="s">
        <v>15683</v>
      </c>
      <c r="G750" s="1386">
        <v>305350</v>
      </c>
      <c r="H750" s="266">
        <v>501</v>
      </c>
      <c r="I750" s="266">
        <v>45.631999999999998</v>
      </c>
      <c r="J750" s="1341"/>
      <c r="K750" s="138"/>
      <c r="L750" s="138"/>
      <c r="M750" s="138"/>
      <c r="N750" s="138"/>
      <c r="O750" s="138"/>
      <c r="P750" s="138"/>
      <c r="Q750" s="138"/>
      <c r="R750" s="138"/>
      <c r="S750" s="138"/>
      <c r="T750" s="145">
        <v>2011</v>
      </c>
      <c r="U750" s="248"/>
      <c r="V750" s="138"/>
      <c r="W750" s="138"/>
      <c r="X750" s="138"/>
      <c r="Y750" s="138"/>
      <c r="Z750" s="138"/>
      <c r="AA750" s="138"/>
      <c r="AB750" s="138"/>
      <c r="AC750" s="138"/>
      <c r="AD750" s="138"/>
      <c r="AE750" s="138"/>
      <c r="AF750" s="138"/>
      <c r="AG750" s="138"/>
      <c r="AH750" s="138"/>
      <c r="AI750" s="138"/>
      <c r="AJ750" s="138"/>
      <c r="AK750" s="138"/>
      <c r="AL750" s="138"/>
      <c r="AM750" s="138"/>
      <c r="AN750" s="138"/>
      <c r="AO750" s="138"/>
      <c r="AP750" s="138"/>
      <c r="AQ750" s="138"/>
      <c r="AR750" s="138"/>
      <c r="AS750" s="138"/>
    </row>
    <row r="751" spans="2:45" s="135" customFormat="1" ht="24" hidden="1" customHeight="1" x14ac:dyDescent="0.15">
      <c r="B751" s="169"/>
      <c r="C751" s="750" t="s">
        <v>18053</v>
      </c>
      <c r="D751" s="144"/>
      <c r="E751" s="144" t="s">
        <v>20051</v>
      </c>
      <c r="F751" s="144" t="s">
        <v>15610</v>
      </c>
      <c r="G751" s="144">
        <v>179635</v>
      </c>
      <c r="H751" s="144">
        <v>1840</v>
      </c>
      <c r="I751" s="144"/>
      <c r="J751" s="144"/>
      <c r="K751" s="138"/>
      <c r="L751" s="138"/>
      <c r="M751" s="138"/>
      <c r="N751" s="138"/>
      <c r="O751" s="138"/>
      <c r="P751" s="138"/>
      <c r="Q751" s="138"/>
      <c r="R751" s="138"/>
      <c r="S751" s="138"/>
      <c r="T751" s="145">
        <v>2019</v>
      </c>
      <c r="U751" s="275"/>
      <c r="V751" s="138"/>
      <c r="W751" s="138"/>
      <c r="X751" s="138"/>
      <c r="Y751" s="138"/>
      <c r="Z751" s="138"/>
      <c r="AA751" s="138"/>
      <c r="AB751" s="138"/>
      <c r="AC751" s="138"/>
      <c r="AD751" s="138"/>
      <c r="AE751" s="138"/>
      <c r="AF751" s="138"/>
      <c r="AG751" s="138"/>
      <c r="AH751" s="138"/>
      <c r="AI751" s="138"/>
      <c r="AJ751" s="138"/>
      <c r="AK751" s="138"/>
      <c r="AL751" s="138"/>
      <c r="AM751" s="138"/>
      <c r="AN751" s="138"/>
      <c r="AO751" s="138"/>
      <c r="AP751" s="138"/>
      <c r="AQ751" s="138"/>
      <c r="AR751" s="138"/>
      <c r="AS751" s="138"/>
    </row>
    <row r="752" spans="2:45" s="135" customFormat="1" ht="24" hidden="1" customHeight="1" x14ac:dyDescent="0.15">
      <c r="B752" s="169"/>
      <c r="C752" s="750" t="s">
        <v>18053</v>
      </c>
      <c r="D752" s="144"/>
      <c r="E752" s="144" t="s">
        <v>20052</v>
      </c>
      <c r="F752" s="144" t="s">
        <v>15610</v>
      </c>
      <c r="G752" s="144">
        <v>179635</v>
      </c>
      <c r="H752" s="144">
        <v>1700</v>
      </c>
      <c r="I752" s="144"/>
      <c r="J752" s="144"/>
      <c r="K752" s="138"/>
      <c r="L752" s="138"/>
      <c r="M752" s="138"/>
      <c r="N752" s="138"/>
      <c r="O752" s="138"/>
      <c r="P752" s="138"/>
      <c r="Q752" s="138"/>
      <c r="R752" s="138"/>
      <c r="S752" s="138"/>
      <c r="T752" s="145">
        <v>2001</v>
      </c>
      <c r="U752" s="275"/>
      <c r="V752" s="138"/>
      <c r="W752" s="138"/>
      <c r="X752" s="138"/>
      <c r="Y752" s="138"/>
      <c r="Z752" s="138"/>
      <c r="AA752" s="138"/>
      <c r="AB752" s="138"/>
      <c r="AC752" s="138"/>
      <c r="AD752" s="138"/>
      <c r="AE752" s="138"/>
      <c r="AF752" s="138"/>
      <c r="AG752" s="138"/>
      <c r="AH752" s="138"/>
      <c r="AI752" s="138"/>
      <c r="AJ752" s="138"/>
      <c r="AK752" s="138"/>
      <c r="AL752" s="138"/>
      <c r="AM752" s="138"/>
      <c r="AN752" s="138"/>
      <c r="AO752" s="138"/>
      <c r="AP752" s="138"/>
      <c r="AQ752" s="138"/>
      <c r="AR752" s="138"/>
      <c r="AS752" s="138"/>
    </row>
    <row r="753" spans="2:45" s="135" customFormat="1" ht="24" hidden="1" customHeight="1" x14ac:dyDescent="0.15">
      <c r="B753" s="448"/>
      <c r="C753" s="750" t="s">
        <v>3306</v>
      </c>
      <c r="D753" s="144" t="s">
        <v>13650</v>
      </c>
      <c r="E753" s="232" t="s">
        <v>13651</v>
      </c>
      <c r="F753" s="144" t="s">
        <v>9674</v>
      </c>
      <c r="G753" s="144">
        <v>1350</v>
      </c>
      <c r="H753" s="165"/>
      <c r="I753" s="165"/>
      <c r="J753" s="232">
        <v>27</v>
      </c>
      <c r="K753" s="232">
        <v>50</v>
      </c>
      <c r="L753" s="165"/>
      <c r="M753" s="165"/>
      <c r="N753" s="165">
        <v>1350</v>
      </c>
      <c r="O753" s="148"/>
      <c r="P753" s="232"/>
      <c r="Q753" s="232"/>
      <c r="R753" s="148"/>
      <c r="S753" s="144">
        <v>2007</v>
      </c>
      <c r="T753" s="145">
        <v>2007</v>
      </c>
      <c r="U753" s="165"/>
      <c r="V753" s="165"/>
      <c r="W753" s="144"/>
      <c r="X753" s="144"/>
      <c r="Y753" s="232"/>
      <c r="Z753" s="232">
        <v>160</v>
      </c>
      <c r="AA753" s="164"/>
      <c r="AB753" s="232"/>
      <c r="AC753" s="232"/>
      <c r="AD753" s="232"/>
      <c r="AE753" s="232"/>
      <c r="AF753" s="232"/>
      <c r="AG753" s="232"/>
      <c r="AH753" s="144"/>
      <c r="AI753" s="232"/>
      <c r="AJ753" s="232"/>
      <c r="AK753" s="232"/>
      <c r="AL753" s="232"/>
      <c r="AM753" s="232"/>
      <c r="AN753" s="232"/>
      <c r="AO753" s="232"/>
      <c r="AP753" s="232"/>
      <c r="AQ753" s="232"/>
      <c r="AR753" s="232"/>
      <c r="AS753" s="232"/>
    </row>
    <row r="754" spans="2:45" s="135" customFormat="1" ht="24" hidden="1" customHeight="1" x14ac:dyDescent="0.15">
      <c r="B754" s="448"/>
      <c r="C754" s="750" t="s">
        <v>3306</v>
      </c>
      <c r="D754" s="144" t="s">
        <v>13650</v>
      </c>
      <c r="E754" s="144" t="s">
        <v>13652</v>
      </c>
      <c r="F754" s="144" t="s">
        <v>9674</v>
      </c>
      <c r="G754" s="144">
        <v>3444</v>
      </c>
      <c r="H754" s="144"/>
      <c r="I754" s="144"/>
      <c r="J754" s="144">
        <v>40.799999999999997</v>
      </c>
      <c r="K754" s="144">
        <v>41.6</v>
      </c>
      <c r="L754" s="144"/>
      <c r="M754" s="144"/>
      <c r="N754" s="144">
        <v>1722</v>
      </c>
      <c r="O754" s="148"/>
      <c r="P754" s="232"/>
      <c r="Q754" s="232"/>
      <c r="R754" s="148"/>
      <c r="S754" s="144">
        <v>2009</v>
      </c>
      <c r="T754" s="145">
        <v>2009</v>
      </c>
      <c r="U754" s="148"/>
      <c r="V754" s="148"/>
      <c r="W754" s="148"/>
      <c r="X754" s="148"/>
      <c r="Y754" s="148"/>
      <c r="Z754" s="165">
        <v>190</v>
      </c>
      <c r="AA754" s="144"/>
      <c r="AB754" s="144"/>
      <c r="AC754" s="144"/>
      <c r="AD754" s="144"/>
      <c r="AE754" s="144"/>
      <c r="AF754" s="144"/>
      <c r="AG754" s="144"/>
      <c r="AH754" s="144"/>
      <c r="AI754" s="144"/>
      <c r="AJ754" s="144"/>
      <c r="AK754" s="144"/>
      <c r="AL754" s="144"/>
      <c r="AM754" s="144"/>
      <c r="AN754" s="144"/>
      <c r="AO754" s="144"/>
      <c r="AP754" s="144"/>
      <c r="AQ754" s="144"/>
      <c r="AR754" s="144"/>
      <c r="AS754" s="144"/>
    </row>
    <row r="755" spans="2:45" s="135" customFormat="1" ht="24" hidden="1" customHeight="1" x14ac:dyDescent="0.15">
      <c r="B755" s="448"/>
      <c r="C755" s="750" t="s">
        <v>3306</v>
      </c>
      <c r="D755" s="144" t="s">
        <v>13653</v>
      </c>
      <c r="E755" s="149" t="s">
        <v>20053</v>
      </c>
      <c r="F755" s="144" t="s">
        <v>3306</v>
      </c>
      <c r="G755" s="144">
        <v>700</v>
      </c>
      <c r="H755" s="144"/>
      <c r="I755" s="144"/>
      <c r="J755" s="144">
        <v>28</v>
      </c>
      <c r="K755" s="144">
        <v>25</v>
      </c>
      <c r="L755" s="144"/>
      <c r="M755" s="144"/>
      <c r="N755" s="144">
        <v>700</v>
      </c>
      <c r="O755" s="148"/>
      <c r="P755" s="232"/>
      <c r="Q755" s="232"/>
      <c r="R755" s="148"/>
      <c r="S755" s="144">
        <v>2011</v>
      </c>
      <c r="T755" s="145">
        <v>2011</v>
      </c>
      <c r="U755" s="148" t="s">
        <v>1585</v>
      </c>
      <c r="V755" s="148"/>
      <c r="W755" s="148"/>
      <c r="X755" s="148"/>
      <c r="Y755" s="148"/>
      <c r="Z755" s="144">
        <v>500</v>
      </c>
      <c r="AA755" s="144"/>
      <c r="AB755" s="144"/>
      <c r="AC755" s="1331"/>
      <c r="AD755" s="144"/>
      <c r="AE755" s="144"/>
      <c r="AF755" s="144"/>
      <c r="AG755" s="144"/>
      <c r="AH755" s="144"/>
      <c r="AI755" s="144"/>
      <c r="AJ755" s="144"/>
      <c r="AK755" s="144"/>
      <c r="AL755" s="144"/>
      <c r="AM755" s="144"/>
      <c r="AN755" s="144"/>
      <c r="AO755" s="138"/>
      <c r="AP755" s="138"/>
      <c r="AQ755" s="138"/>
      <c r="AR755" s="138"/>
      <c r="AS755" s="138" t="s">
        <v>1585</v>
      </c>
    </row>
    <row r="756" spans="2:45" s="135" customFormat="1" ht="24" hidden="1" customHeight="1" x14ac:dyDescent="0.15">
      <c r="B756" s="448"/>
      <c r="C756" s="750" t="s">
        <v>3306</v>
      </c>
      <c r="D756" s="144" t="s">
        <v>13653</v>
      </c>
      <c r="E756" s="149" t="s">
        <v>20054</v>
      </c>
      <c r="F756" s="144" t="s">
        <v>13654</v>
      </c>
      <c r="G756" s="144">
        <v>480</v>
      </c>
      <c r="H756" s="144"/>
      <c r="I756" s="144"/>
      <c r="J756" s="144">
        <v>30</v>
      </c>
      <c r="K756" s="144">
        <v>16</v>
      </c>
      <c r="L756" s="144"/>
      <c r="M756" s="144"/>
      <c r="N756" s="144">
        <v>480</v>
      </c>
      <c r="O756" s="148"/>
      <c r="P756" s="232"/>
      <c r="Q756" s="232"/>
      <c r="R756" s="148"/>
      <c r="S756" s="144">
        <v>2011</v>
      </c>
      <c r="T756" s="145">
        <v>2011</v>
      </c>
      <c r="U756" s="148" t="s">
        <v>2145</v>
      </c>
      <c r="V756" s="148"/>
      <c r="W756" s="148"/>
      <c r="X756" s="148"/>
      <c r="Y756" s="148"/>
      <c r="Z756" s="144">
        <v>590</v>
      </c>
      <c r="AA756" s="144"/>
      <c r="AB756" s="144"/>
      <c r="AC756" s="1331"/>
      <c r="AD756" s="144"/>
      <c r="AE756" s="144"/>
      <c r="AF756" s="144"/>
      <c r="AG756" s="144"/>
      <c r="AH756" s="144"/>
      <c r="AI756" s="144"/>
      <c r="AJ756" s="144"/>
      <c r="AK756" s="144"/>
      <c r="AL756" s="144"/>
      <c r="AM756" s="144"/>
      <c r="AN756" s="144"/>
      <c r="AO756" s="138"/>
      <c r="AP756" s="138"/>
      <c r="AQ756" s="138"/>
      <c r="AR756" s="138"/>
      <c r="AS756" s="138" t="s">
        <v>2145</v>
      </c>
    </row>
    <row r="757" spans="2:45" s="135" customFormat="1" ht="24" hidden="1" customHeight="1" x14ac:dyDescent="0.15">
      <c r="B757" s="448"/>
      <c r="C757" s="750" t="s">
        <v>3306</v>
      </c>
      <c r="D757" s="144" t="s">
        <v>13655</v>
      </c>
      <c r="E757" s="149" t="s">
        <v>11585</v>
      </c>
      <c r="F757" s="144" t="s">
        <v>11462</v>
      </c>
      <c r="G757" s="144">
        <v>1050</v>
      </c>
      <c r="H757" s="144"/>
      <c r="I757" s="144"/>
      <c r="J757" s="144">
        <v>25</v>
      </c>
      <c r="K757" s="144">
        <v>42</v>
      </c>
      <c r="L757" s="144"/>
      <c r="M757" s="144"/>
      <c r="N757" s="144">
        <v>1050</v>
      </c>
      <c r="O757" s="148"/>
      <c r="P757" s="232"/>
      <c r="Q757" s="232"/>
      <c r="R757" s="148"/>
      <c r="S757" s="144">
        <v>2018</v>
      </c>
      <c r="T757" s="145">
        <v>2018</v>
      </c>
      <c r="U757" s="148" t="s">
        <v>1585</v>
      </c>
      <c r="V757" s="148"/>
      <c r="W757" s="148"/>
      <c r="X757" s="148"/>
      <c r="Y757" s="148"/>
      <c r="Z757" s="144">
        <v>126</v>
      </c>
      <c r="AA757" s="144"/>
      <c r="AB757" s="144"/>
      <c r="AC757" s="1331"/>
      <c r="AD757" s="144"/>
      <c r="AE757" s="144"/>
      <c r="AF757" s="144"/>
      <c r="AG757" s="144"/>
      <c r="AH757" s="144"/>
      <c r="AI757" s="144"/>
      <c r="AJ757" s="144"/>
      <c r="AK757" s="144"/>
      <c r="AL757" s="144"/>
      <c r="AM757" s="144"/>
      <c r="AN757" s="144"/>
      <c r="AO757" s="138"/>
      <c r="AP757" s="138"/>
      <c r="AQ757" s="138"/>
      <c r="AR757" s="138"/>
      <c r="AS757" s="144" t="s">
        <v>1585</v>
      </c>
    </row>
    <row r="758" spans="2:45" s="135" customFormat="1" ht="24" hidden="1" customHeight="1" x14ac:dyDescent="0.15">
      <c r="B758" s="448"/>
      <c r="C758" s="750" t="s">
        <v>3306</v>
      </c>
      <c r="D758" s="144" t="s">
        <v>13656</v>
      </c>
      <c r="E758" s="144" t="s">
        <v>20055</v>
      </c>
      <c r="F758" s="144" t="s">
        <v>3306</v>
      </c>
      <c r="G758" s="144">
        <v>2656</v>
      </c>
      <c r="H758" s="144"/>
      <c r="I758" s="144"/>
      <c r="J758" s="144">
        <v>32</v>
      </c>
      <c r="K758" s="144">
        <v>83</v>
      </c>
      <c r="L758" s="144"/>
      <c r="M758" s="144"/>
      <c r="N758" s="144">
        <v>2656</v>
      </c>
      <c r="O758" s="148"/>
      <c r="P758" s="232"/>
      <c r="Q758" s="232"/>
      <c r="R758" s="148"/>
      <c r="S758" s="144">
        <v>2012</v>
      </c>
      <c r="T758" s="145">
        <v>2012</v>
      </c>
      <c r="U758" s="148" t="s">
        <v>2394</v>
      </c>
      <c r="V758" s="148"/>
      <c r="W758" s="148"/>
      <c r="X758" s="148"/>
      <c r="Y758" s="148"/>
      <c r="Z758" s="165"/>
      <c r="AA758" s="144"/>
      <c r="AB758" s="144"/>
      <c r="AC758" s="144"/>
      <c r="AD758" s="144"/>
      <c r="AE758" s="144"/>
      <c r="AF758" s="144"/>
      <c r="AG758" s="144"/>
      <c r="AH758" s="144"/>
      <c r="AI758" s="144"/>
      <c r="AJ758" s="144"/>
      <c r="AK758" s="144"/>
      <c r="AL758" s="144"/>
      <c r="AM758" s="144"/>
      <c r="AN758" s="144"/>
      <c r="AO758" s="144"/>
      <c r="AP758" s="144"/>
      <c r="AQ758" s="144"/>
      <c r="AR758" s="144"/>
      <c r="AS758" s="138" t="s">
        <v>2394</v>
      </c>
    </row>
    <row r="759" spans="2:45" s="135" customFormat="1" ht="24" hidden="1" customHeight="1" x14ac:dyDescent="0.15">
      <c r="B759" s="448"/>
      <c r="C759" s="750" t="s">
        <v>3306</v>
      </c>
      <c r="D759" s="144" t="s">
        <v>13657</v>
      </c>
      <c r="E759" s="144" t="s">
        <v>20056</v>
      </c>
      <c r="F759" s="144" t="s">
        <v>3306</v>
      </c>
      <c r="G759" s="144">
        <v>3360</v>
      </c>
      <c r="H759" s="144"/>
      <c r="I759" s="144"/>
      <c r="J759" s="144">
        <v>40</v>
      </c>
      <c r="K759" s="144">
        <v>83</v>
      </c>
      <c r="L759" s="144"/>
      <c r="M759" s="144"/>
      <c r="N759" s="144">
        <v>3360</v>
      </c>
      <c r="O759" s="148"/>
      <c r="P759" s="232"/>
      <c r="Q759" s="232"/>
      <c r="R759" s="148"/>
      <c r="S759" s="144">
        <v>2014</v>
      </c>
      <c r="T759" s="145">
        <v>2014</v>
      </c>
      <c r="U759" s="148" t="s">
        <v>1585</v>
      </c>
      <c r="V759" s="148"/>
      <c r="W759" s="148"/>
      <c r="X759" s="148"/>
      <c r="Y759" s="148"/>
      <c r="Z759" s="165"/>
      <c r="AA759" s="144"/>
      <c r="AB759" s="144"/>
      <c r="AC759" s="144"/>
      <c r="AD759" s="144"/>
      <c r="AE759" s="144"/>
      <c r="AF759" s="144"/>
      <c r="AG759" s="144"/>
      <c r="AH759" s="144"/>
      <c r="AI759" s="144"/>
      <c r="AJ759" s="144"/>
      <c r="AK759" s="144"/>
      <c r="AL759" s="144"/>
      <c r="AM759" s="144"/>
      <c r="AN759" s="144"/>
      <c r="AO759" s="144"/>
      <c r="AP759" s="144"/>
      <c r="AQ759" s="144"/>
      <c r="AR759" s="144"/>
      <c r="AS759" s="138" t="s">
        <v>1585</v>
      </c>
    </row>
    <row r="760" spans="2:45" s="135" customFormat="1" ht="24" hidden="1" customHeight="1" x14ac:dyDescent="0.15">
      <c r="B760" s="448"/>
      <c r="C760" s="750" t="s">
        <v>3306</v>
      </c>
      <c r="D760" s="144" t="s">
        <v>13658</v>
      </c>
      <c r="E760" s="144" t="s">
        <v>20057</v>
      </c>
      <c r="F760" s="144" t="s">
        <v>3306</v>
      </c>
      <c r="G760" s="144">
        <v>3600</v>
      </c>
      <c r="H760" s="144"/>
      <c r="I760" s="144"/>
      <c r="J760" s="144"/>
      <c r="K760" s="144"/>
      <c r="L760" s="144"/>
      <c r="M760" s="144"/>
      <c r="N760" s="144">
        <v>3600</v>
      </c>
      <c r="O760" s="148"/>
      <c r="P760" s="232"/>
      <c r="Q760" s="232"/>
      <c r="R760" s="148"/>
      <c r="S760" s="144"/>
      <c r="T760" s="145"/>
      <c r="U760" s="148" t="s">
        <v>1585</v>
      </c>
      <c r="V760" s="148"/>
      <c r="W760" s="148"/>
      <c r="X760" s="148"/>
      <c r="Y760" s="148"/>
      <c r="Z760" s="144">
        <v>40</v>
      </c>
      <c r="AA760" s="144"/>
      <c r="AB760" s="144"/>
      <c r="AC760" s="1331"/>
      <c r="AD760" s="144"/>
      <c r="AE760" s="144"/>
      <c r="AF760" s="144"/>
      <c r="AG760" s="144"/>
      <c r="AH760" s="144"/>
      <c r="AI760" s="144"/>
      <c r="AJ760" s="144"/>
      <c r="AK760" s="144"/>
      <c r="AL760" s="144"/>
      <c r="AM760" s="144"/>
      <c r="AN760" s="144"/>
      <c r="AO760" s="138"/>
      <c r="AP760" s="138"/>
      <c r="AQ760" s="138"/>
      <c r="AR760" s="138"/>
      <c r="AS760" s="138" t="s">
        <v>1585</v>
      </c>
    </row>
    <row r="761" spans="2:45" s="135" customFormat="1" ht="24" hidden="1" customHeight="1" x14ac:dyDescent="0.15">
      <c r="B761" s="448"/>
      <c r="C761" s="750" t="s">
        <v>3306</v>
      </c>
      <c r="D761" s="144" t="s">
        <v>13659</v>
      </c>
      <c r="E761" s="144" t="s">
        <v>20058</v>
      </c>
      <c r="F761" s="144" t="s">
        <v>3306</v>
      </c>
      <c r="G761" s="144">
        <v>3000</v>
      </c>
      <c r="H761" s="144"/>
      <c r="I761" s="144"/>
      <c r="J761" s="144"/>
      <c r="K761" s="144"/>
      <c r="L761" s="144"/>
      <c r="M761" s="144"/>
      <c r="N761" s="144">
        <v>3000</v>
      </c>
      <c r="O761" s="148"/>
      <c r="P761" s="232"/>
      <c r="Q761" s="232"/>
      <c r="R761" s="148"/>
      <c r="S761" s="144">
        <v>2017</v>
      </c>
      <c r="T761" s="145">
        <v>2017</v>
      </c>
      <c r="U761" s="148" t="s">
        <v>1585</v>
      </c>
      <c r="V761" s="148"/>
      <c r="W761" s="148"/>
      <c r="X761" s="148"/>
      <c r="Y761" s="148"/>
      <c r="Z761" s="144">
        <v>273</v>
      </c>
      <c r="AA761" s="144"/>
      <c r="AB761" s="144"/>
      <c r="AC761" s="1331"/>
      <c r="AD761" s="144"/>
      <c r="AE761" s="144"/>
      <c r="AF761" s="144"/>
      <c r="AG761" s="144"/>
      <c r="AH761" s="144"/>
      <c r="AI761" s="144"/>
      <c r="AJ761" s="144"/>
      <c r="AK761" s="144"/>
      <c r="AL761" s="144"/>
      <c r="AM761" s="144"/>
      <c r="AN761" s="144"/>
      <c r="AO761" s="138"/>
      <c r="AP761" s="138"/>
      <c r="AQ761" s="138"/>
      <c r="AR761" s="138"/>
      <c r="AS761" s="138" t="s">
        <v>1585</v>
      </c>
    </row>
    <row r="762" spans="2:45" s="135" customFormat="1" ht="24" hidden="1" customHeight="1" x14ac:dyDescent="0.15">
      <c r="B762" s="448"/>
      <c r="C762" s="750" t="s">
        <v>3306</v>
      </c>
      <c r="D762" s="144" t="s">
        <v>13660</v>
      </c>
      <c r="E762" s="144" t="s">
        <v>20059</v>
      </c>
      <c r="F762" s="144" t="s">
        <v>3306</v>
      </c>
      <c r="G762" s="144">
        <v>3000</v>
      </c>
      <c r="H762" s="144"/>
      <c r="I762" s="144"/>
      <c r="J762" s="144">
        <v>9.6999999999999993</v>
      </c>
      <c r="K762" s="144">
        <v>21</v>
      </c>
      <c r="L762" s="144"/>
      <c r="M762" s="144"/>
      <c r="N762" s="144">
        <v>204</v>
      </c>
      <c r="O762" s="148"/>
      <c r="P762" s="232"/>
      <c r="Q762" s="232"/>
      <c r="R762" s="148"/>
      <c r="S762" s="144">
        <v>2016</v>
      </c>
      <c r="T762" s="145">
        <v>2016</v>
      </c>
      <c r="U762" s="148" t="s">
        <v>1585</v>
      </c>
      <c r="V762" s="148"/>
      <c r="W762" s="148"/>
      <c r="X762" s="148"/>
      <c r="Y762" s="148"/>
      <c r="Z762" s="144">
        <v>23277</v>
      </c>
      <c r="AA762" s="144"/>
      <c r="AB762" s="144"/>
      <c r="AC762" s="1331"/>
      <c r="AD762" s="144"/>
      <c r="AE762" s="144"/>
      <c r="AF762" s="144"/>
      <c r="AG762" s="144"/>
      <c r="AH762" s="144"/>
      <c r="AI762" s="144"/>
      <c r="AJ762" s="144"/>
      <c r="AK762" s="144"/>
      <c r="AL762" s="144"/>
      <c r="AM762" s="144"/>
      <c r="AN762" s="144"/>
      <c r="AO762" s="138"/>
      <c r="AP762" s="138"/>
      <c r="AQ762" s="138"/>
      <c r="AR762" s="138"/>
      <c r="AS762" s="138" t="s">
        <v>1585</v>
      </c>
    </row>
    <row r="763" spans="2:45" s="135" customFormat="1" ht="24" hidden="1" customHeight="1" x14ac:dyDescent="0.15">
      <c r="B763" s="448"/>
      <c r="C763" s="656" t="s">
        <v>3306</v>
      </c>
      <c r="D763" s="232" t="s">
        <v>13661</v>
      </c>
      <c r="E763" s="232" t="s">
        <v>20060</v>
      </c>
      <c r="F763" s="144" t="s">
        <v>11462</v>
      </c>
      <c r="G763" s="144">
        <v>10692</v>
      </c>
      <c r="H763" s="165">
        <v>2031</v>
      </c>
      <c r="I763" s="165">
        <v>8125.65</v>
      </c>
      <c r="J763" s="232"/>
      <c r="K763" s="232"/>
      <c r="L763" s="165"/>
      <c r="M763" s="165"/>
      <c r="N763" s="165">
        <v>1163.33</v>
      </c>
      <c r="O763" s="232"/>
      <c r="P763" s="165"/>
      <c r="Q763" s="232"/>
      <c r="R763" s="232"/>
      <c r="S763" s="232">
        <v>2014</v>
      </c>
      <c r="T763" s="145">
        <v>2014</v>
      </c>
      <c r="U763" s="165" t="s">
        <v>11586</v>
      </c>
      <c r="V763" s="165"/>
      <c r="W763" s="144"/>
      <c r="X763" s="144"/>
      <c r="Y763" s="232"/>
      <c r="Z763" s="232">
        <v>23277</v>
      </c>
      <c r="AA763" s="164"/>
      <c r="AB763" s="232"/>
      <c r="AC763" s="232"/>
      <c r="AD763" s="232"/>
      <c r="AE763" s="232"/>
      <c r="AF763" s="232"/>
      <c r="AG763" s="232"/>
      <c r="AH763" s="144"/>
      <c r="AI763" s="232"/>
      <c r="AJ763" s="232"/>
      <c r="AK763" s="232"/>
      <c r="AL763" s="232"/>
      <c r="AM763" s="232"/>
      <c r="AN763" s="232"/>
      <c r="AO763" s="232"/>
      <c r="AP763" s="232"/>
      <c r="AQ763" s="232"/>
      <c r="AR763" s="232"/>
      <c r="AS763" s="232" t="s">
        <v>11586</v>
      </c>
    </row>
    <row r="764" spans="2:45" s="135" customFormat="1" ht="24" hidden="1" customHeight="1" x14ac:dyDescent="0.15">
      <c r="B764" s="448"/>
      <c r="C764" s="656" t="s">
        <v>3306</v>
      </c>
      <c r="D764" s="232" t="s">
        <v>13661</v>
      </c>
      <c r="E764" s="232" t="s">
        <v>20061</v>
      </c>
      <c r="F764" s="232" t="s">
        <v>11462</v>
      </c>
      <c r="G764" s="144">
        <v>10692</v>
      </c>
      <c r="H764" s="165">
        <v>2031</v>
      </c>
      <c r="I764" s="165">
        <v>8125.65</v>
      </c>
      <c r="J764" s="232"/>
      <c r="K764" s="232"/>
      <c r="L764" s="165"/>
      <c r="M764" s="165"/>
      <c r="N764" s="165">
        <v>291.69</v>
      </c>
      <c r="O764" s="232"/>
      <c r="P764" s="165"/>
      <c r="Q764" s="232"/>
      <c r="R764" s="232"/>
      <c r="S764" s="232">
        <v>2014</v>
      </c>
      <c r="T764" s="145">
        <v>2014</v>
      </c>
      <c r="U764" s="165" t="s">
        <v>2145</v>
      </c>
      <c r="V764" s="165"/>
      <c r="W764" s="144"/>
      <c r="X764" s="144"/>
      <c r="Y764" s="232"/>
      <c r="Z764" s="232"/>
      <c r="AA764" s="164"/>
      <c r="AB764" s="232"/>
      <c r="AC764" s="232"/>
      <c r="AD764" s="232"/>
      <c r="AE764" s="232"/>
      <c r="AF764" s="232"/>
      <c r="AG764" s="232"/>
      <c r="AH764" s="144"/>
      <c r="AI764" s="232"/>
      <c r="AJ764" s="232"/>
      <c r="AK764" s="232"/>
      <c r="AL764" s="232"/>
      <c r="AM764" s="232"/>
      <c r="AN764" s="232"/>
      <c r="AO764" s="232"/>
      <c r="AP764" s="232"/>
      <c r="AQ764" s="232"/>
      <c r="AR764" s="232"/>
      <c r="AS764" s="378" t="s">
        <v>2145</v>
      </c>
    </row>
    <row r="765" spans="2:45" s="135" customFormat="1" ht="24" hidden="1" customHeight="1" x14ac:dyDescent="0.15">
      <c r="B765" s="448"/>
      <c r="C765" s="750" t="s">
        <v>358</v>
      </c>
      <c r="D765" s="144" t="s">
        <v>13522</v>
      </c>
      <c r="E765" s="144" t="s">
        <v>20062</v>
      </c>
      <c r="F765" s="144" t="s">
        <v>358</v>
      </c>
      <c r="G765" s="144">
        <v>1221</v>
      </c>
      <c r="H765" s="144" t="s">
        <v>417</v>
      </c>
      <c r="I765" s="144">
        <v>1221</v>
      </c>
      <c r="J765" s="144">
        <v>20</v>
      </c>
      <c r="K765" s="144">
        <v>60</v>
      </c>
      <c r="L765" s="144" t="s">
        <v>417</v>
      </c>
      <c r="M765" s="144" t="s">
        <v>417</v>
      </c>
      <c r="N765" s="144" t="s">
        <v>417</v>
      </c>
      <c r="O765" s="144" t="s">
        <v>417</v>
      </c>
      <c r="P765" s="148" t="s">
        <v>417</v>
      </c>
      <c r="Q765" s="148" t="s">
        <v>417</v>
      </c>
      <c r="R765" s="148"/>
      <c r="S765" s="275" t="s">
        <v>417</v>
      </c>
      <c r="T765" s="145">
        <v>2011</v>
      </c>
      <c r="U765" s="148"/>
      <c r="V765" s="148"/>
      <c r="W765" s="148"/>
      <c r="X765" s="148"/>
      <c r="Y765" s="148"/>
      <c r="Z765" s="165">
        <v>200</v>
      </c>
      <c r="AA765" s="144"/>
      <c r="AB765" s="144"/>
      <c r="AC765" s="144"/>
      <c r="AD765" s="144"/>
      <c r="AE765" s="144"/>
      <c r="AF765" s="144"/>
      <c r="AG765" s="144"/>
      <c r="AH765" s="144"/>
      <c r="AI765" s="144"/>
      <c r="AJ765" s="144"/>
      <c r="AK765" s="144"/>
      <c r="AL765" s="144"/>
      <c r="AM765" s="144"/>
      <c r="AN765" s="144"/>
      <c r="AO765" s="144"/>
      <c r="AP765" s="144"/>
      <c r="AQ765" s="144"/>
      <c r="AR765" s="144"/>
      <c r="AS765" s="138"/>
    </row>
    <row r="766" spans="2:45" s="135" customFormat="1" ht="24" hidden="1" customHeight="1" x14ac:dyDescent="0.15">
      <c r="B766" s="448"/>
      <c r="C766" s="750" t="s">
        <v>358</v>
      </c>
      <c r="D766" s="144" t="s">
        <v>12545</v>
      </c>
      <c r="E766" s="144" t="s">
        <v>20063</v>
      </c>
      <c r="F766" s="144" t="s">
        <v>358</v>
      </c>
      <c r="G766" s="144">
        <v>9491</v>
      </c>
      <c r="H766" s="144"/>
      <c r="I766" s="144"/>
      <c r="J766" s="144"/>
      <c r="K766" s="144"/>
      <c r="L766" s="144"/>
      <c r="M766" s="144"/>
      <c r="N766" s="144"/>
      <c r="O766" s="144"/>
      <c r="P766" s="148"/>
      <c r="Q766" s="148"/>
      <c r="R766" s="148"/>
      <c r="S766" s="275"/>
      <c r="T766" s="145">
        <v>2005</v>
      </c>
      <c r="U766" s="148"/>
      <c r="V766" s="148"/>
      <c r="W766" s="148"/>
      <c r="X766" s="148"/>
      <c r="Y766" s="148"/>
      <c r="Z766" s="165"/>
      <c r="AA766" s="144"/>
      <c r="AB766" s="144"/>
      <c r="AC766" s="144"/>
      <c r="AD766" s="144"/>
      <c r="AE766" s="144"/>
      <c r="AF766" s="144"/>
      <c r="AG766" s="144"/>
      <c r="AH766" s="144"/>
      <c r="AI766" s="144"/>
      <c r="AJ766" s="144"/>
      <c r="AK766" s="144"/>
      <c r="AL766" s="144"/>
      <c r="AM766" s="144"/>
      <c r="AN766" s="144"/>
      <c r="AO766" s="144"/>
      <c r="AP766" s="144"/>
      <c r="AQ766" s="144"/>
      <c r="AR766" s="144"/>
      <c r="AS766" s="138" t="s">
        <v>2145</v>
      </c>
    </row>
    <row r="767" spans="2:45" s="135" customFormat="1" ht="24" hidden="1" customHeight="1" x14ac:dyDescent="0.15">
      <c r="B767" s="448"/>
      <c r="C767" s="750" t="s">
        <v>358</v>
      </c>
      <c r="D767" s="144" t="s">
        <v>12818</v>
      </c>
      <c r="E767" s="144" t="s">
        <v>20064</v>
      </c>
      <c r="F767" s="144" t="s">
        <v>358</v>
      </c>
      <c r="G767" s="144">
        <v>5517</v>
      </c>
      <c r="H767" s="144"/>
      <c r="I767" s="144"/>
      <c r="J767" s="144"/>
      <c r="K767" s="144"/>
      <c r="L767" s="144"/>
      <c r="M767" s="144"/>
      <c r="N767" s="144"/>
      <c r="O767" s="144"/>
      <c r="P767" s="148"/>
      <c r="Q767" s="148"/>
      <c r="R767" s="148"/>
      <c r="S767" s="275"/>
      <c r="T767" s="145">
        <v>2009</v>
      </c>
      <c r="U767" s="148"/>
      <c r="V767" s="148"/>
      <c r="W767" s="148"/>
      <c r="X767" s="148"/>
      <c r="Y767" s="148"/>
      <c r="Z767" s="165"/>
      <c r="AA767" s="144"/>
      <c r="AB767" s="144"/>
      <c r="AC767" s="144"/>
      <c r="AD767" s="144"/>
      <c r="AE767" s="144"/>
      <c r="AF767" s="144"/>
      <c r="AG767" s="144"/>
      <c r="AH767" s="144"/>
      <c r="AI767" s="144"/>
      <c r="AJ767" s="144"/>
      <c r="AK767" s="144"/>
      <c r="AL767" s="144"/>
      <c r="AM767" s="144"/>
      <c r="AN767" s="144"/>
      <c r="AO767" s="144"/>
      <c r="AP767" s="144"/>
      <c r="AQ767" s="144"/>
      <c r="AR767" s="144"/>
      <c r="AS767" s="138" t="s">
        <v>1585</v>
      </c>
    </row>
    <row r="768" spans="2:45" s="135" customFormat="1" ht="24" hidden="1" customHeight="1" x14ac:dyDescent="0.15">
      <c r="B768" s="448"/>
      <c r="C768" s="750" t="s">
        <v>358</v>
      </c>
      <c r="D768" s="144" t="s">
        <v>13523</v>
      </c>
      <c r="E768" s="144" t="s">
        <v>13524</v>
      </c>
      <c r="F768" s="144" t="s">
        <v>358</v>
      </c>
      <c r="G768" s="144">
        <v>3780</v>
      </c>
      <c r="H768" s="144"/>
      <c r="I768" s="144"/>
      <c r="J768" s="144"/>
      <c r="K768" s="144"/>
      <c r="L768" s="144"/>
      <c r="M768" s="144"/>
      <c r="N768" s="144"/>
      <c r="O768" s="144"/>
      <c r="P768" s="148"/>
      <c r="Q768" s="148"/>
      <c r="R768" s="148"/>
      <c r="S768" s="275"/>
      <c r="T768" s="145">
        <v>2018</v>
      </c>
      <c r="U768" s="148"/>
      <c r="V768" s="148"/>
      <c r="W768" s="148"/>
      <c r="X768" s="148"/>
      <c r="Y768" s="148"/>
      <c r="Z768" s="165"/>
      <c r="AA768" s="144"/>
      <c r="AB768" s="144"/>
      <c r="AC768" s="144"/>
      <c r="AD768" s="144"/>
      <c r="AE768" s="144"/>
      <c r="AF768" s="144"/>
      <c r="AG768" s="144"/>
      <c r="AH768" s="144"/>
      <c r="AI768" s="144"/>
      <c r="AJ768" s="144"/>
      <c r="AK768" s="144"/>
      <c r="AL768" s="144"/>
      <c r="AM768" s="144"/>
      <c r="AN768" s="144"/>
      <c r="AO768" s="144"/>
      <c r="AP768" s="144"/>
      <c r="AQ768" s="144"/>
      <c r="AR768" s="144"/>
      <c r="AS768" s="138" t="s">
        <v>2394</v>
      </c>
    </row>
    <row r="769" spans="2:45" s="135" customFormat="1" ht="24" hidden="1" customHeight="1" x14ac:dyDescent="0.15">
      <c r="B769" s="448"/>
      <c r="C769" s="750" t="s">
        <v>358</v>
      </c>
      <c r="D769" s="144" t="s">
        <v>12549</v>
      </c>
      <c r="E769" s="144" t="s">
        <v>20065</v>
      </c>
      <c r="F769" s="144" t="s">
        <v>358</v>
      </c>
      <c r="G769" s="144">
        <v>13707</v>
      </c>
      <c r="H769" s="144"/>
      <c r="I769" s="144"/>
      <c r="J769" s="144"/>
      <c r="K769" s="144"/>
      <c r="L769" s="144"/>
      <c r="M769" s="144"/>
      <c r="N769" s="144"/>
      <c r="O769" s="144"/>
      <c r="P769" s="148"/>
      <c r="Q769" s="148"/>
      <c r="R769" s="148"/>
      <c r="S769" s="275"/>
      <c r="T769" s="145">
        <v>2006</v>
      </c>
      <c r="U769" s="148"/>
      <c r="V769" s="148"/>
      <c r="W769" s="148"/>
      <c r="X769" s="148"/>
      <c r="Y769" s="148"/>
      <c r="Z769" s="165"/>
      <c r="AA769" s="144"/>
      <c r="AB769" s="144"/>
      <c r="AC769" s="144"/>
      <c r="AD769" s="144"/>
      <c r="AE769" s="144"/>
      <c r="AF769" s="144"/>
      <c r="AG769" s="144"/>
      <c r="AH769" s="144"/>
      <c r="AI769" s="144"/>
      <c r="AJ769" s="144"/>
      <c r="AK769" s="144"/>
      <c r="AL769" s="144"/>
      <c r="AM769" s="144"/>
      <c r="AN769" s="144"/>
      <c r="AO769" s="144"/>
      <c r="AP769" s="144"/>
      <c r="AQ769" s="144"/>
      <c r="AR769" s="144"/>
      <c r="AS769" s="138" t="s">
        <v>1585</v>
      </c>
    </row>
    <row r="770" spans="2:45" s="135" customFormat="1" ht="24" hidden="1" customHeight="1" x14ac:dyDescent="0.15">
      <c r="B770" s="448"/>
      <c r="C770" s="750" t="s">
        <v>358</v>
      </c>
      <c r="D770" s="144" t="s">
        <v>13525</v>
      </c>
      <c r="E770" s="144" t="s">
        <v>20066</v>
      </c>
      <c r="F770" s="144" t="s">
        <v>358</v>
      </c>
      <c r="G770" s="144">
        <v>4436</v>
      </c>
      <c r="H770" s="144"/>
      <c r="I770" s="144">
        <v>4436</v>
      </c>
      <c r="J770" s="144">
        <v>19</v>
      </c>
      <c r="K770" s="144">
        <v>58</v>
      </c>
      <c r="L770" s="144"/>
      <c r="M770" s="144"/>
      <c r="N770" s="144"/>
      <c r="O770" s="144"/>
      <c r="P770" s="148"/>
      <c r="Q770" s="148"/>
      <c r="R770" s="148"/>
      <c r="S770" s="275"/>
      <c r="T770" s="145">
        <v>2009</v>
      </c>
      <c r="U770" s="148"/>
      <c r="V770" s="148"/>
      <c r="W770" s="148"/>
      <c r="X770" s="148"/>
      <c r="Y770" s="148"/>
      <c r="Z770" s="165"/>
      <c r="AA770" s="144"/>
      <c r="AB770" s="144"/>
      <c r="AC770" s="144"/>
      <c r="AD770" s="144"/>
      <c r="AE770" s="144"/>
      <c r="AF770" s="144"/>
      <c r="AG770" s="144"/>
      <c r="AH770" s="144"/>
      <c r="AI770" s="144"/>
      <c r="AJ770" s="144"/>
      <c r="AK770" s="144"/>
      <c r="AL770" s="144"/>
      <c r="AM770" s="144"/>
      <c r="AN770" s="144"/>
      <c r="AO770" s="144"/>
      <c r="AP770" s="144"/>
      <c r="AQ770" s="144"/>
      <c r="AR770" s="144"/>
      <c r="AS770" s="138" t="s">
        <v>1585</v>
      </c>
    </row>
    <row r="771" spans="2:45" s="135" customFormat="1" ht="24" hidden="1" customHeight="1" x14ac:dyDescent="0.15">
      <c r="B771" s="448"/>
      <c r="C771" s="750" t="s">
        <v>358</v>
      </c>
      <c r="D771" s="144" t="s">
        <v>13526</v>
      </c>
      <c r="E771" s="144" t="s">
        <v>20067</v>
      </c>
      <c r="F771" s="144" t="s">
        <v>358</v>
      </c>
      <c r="G771" s="144">
        <v>9690</v>
      </c>
      <c r="H771" s="144"/>
      <c r="I771" s="144"/>
      <c r="J771" s="144"/>
      <c r="K771" s="144"/>
      <c r="L771" s="144"/>
      <c r="M771" s="144"/>
      <c r="N771" s="144"/>
      <c r="O771" s="144"/>
      <c r="P771" s="148"/>
      <c r="Q771" s="148"/>
      <c r="R771" s="148"/>
      <c r="S771" s="275"/>
      <c r="T771" s="145">
        <v>2007</v>
      </c>
      <c r="U771" s="148"/>
      <c r="V771" s="148"/>
      <c r="W771" s="148"/>
      <c r="X771" s="148"/>
      <c r="Y771" s="148"/>
      <c r="Z771" s="165"/>
      <c r="AA771" s="144"/>
      <c r="AB771" s="144"/>
      <c r="AC771" s="144"/>
      <c r="AD771" s="144"/>
      <c r="AE771" s="144"/>
      <c r="AF771" s="144"/>
      <c r="AG771" s="144"/>
      <c r="AH771" s="144"/>
      <c r="AI771" s="144"/>
      <c r="AJ771" s="144"/>
      <c r="AK771" s="144"/>
      <c r="AL771" s="144"/>
      <c r="AM771" s="144"/>
      <c r="AN771" s="144"/>
      <c r="AO771" s="144"/>
      <c r="AP771" s="144"/>
      <c r="AQ771" s="144"/>
      <c r="AR771" s="144"/>
      <c r="AS771" s="138" t="s">
        <v>1585</v>
      </c>
    </row>
    <row r="772" spans="2:45" s="135" customFormat="1" ht="24" hidden="1" customHeight="1" x14ac:dyDescent="0.15">
      <c r="B772" s="448"/>
      <c r="C772" s="750" t="s">
        <v>358</v>
      </c>
      <c r="D772" s="144" t="s">
        <v>13527</v>
      </c>
      <c r="E772" s="144" t="s">
        <v>20068</v>
      </c>
      <c r="F772" s="144" t="s">
        <v>358</v>
      </c>
      <c r="G772" s="144">
        <v>2268</v>
      </c>
      <c r="H772" s="144"/>
      <c r="I772" s="144"/>
      <c r="J772" s="144"/>
      <c r="K772" s="144"/>
      <c r="L772" s="144"/>
      <c r="M772" s="144"/>
      <c r="N772" s="144"/>
      <c r="O772" s="144"/>
      <c r="P772" s="148"/>
      <c r="Q772" s="148"/>
      <c r="R772" s="148"/>
      <c r="S772" s="275"/>
      <c r="T772" s="145">
        <v>2014</v>
      </c>
      <c r="U772" s="148"/>
      <c r="V772" s="148"/>
      <c r="W772" s="148"/>
      <c r="X772" s="148"/>
      <c r="Y772" s="148"/>
      <c r="Z772" s="165"/>
      <c r="AA772" s="144"/>
      <c r="AB772" s="144"/>
      <c r="AC772" s="144"/>
      <c r="AD772" s="144"/>
      <c r="AE772" s="144"/>
      <c r="AF772" s="144"/>
      <c r="AG772" s="144"/>
      <c r="AH772" s="144"/>
      <c r="AI772" s="144"/>
      <c r="AJ772" s="144"/>
      <c r="AK772" s="144"/>
      <c r="AL772" s="144"/>
      <c r="AM772" s="144"/>
      <c r="AN772" s="144"/>
      <c r="AO772" s="144"/>
      <c r="AP772" s="144"/>
      <c r="AQ772" s="144"/>
      <c r="AR772" s="144"/>
      <c r="AS772" s="138" t="s">
        <v>1585</v>
      </c>
    </row>
    <row r="773" spans="2:45" s="135" customFormat="1" ht="24" hidden="1" customHeight="1" x14ac:dyDescent="0.15">
      <c r="B773" s="448"/>
      <c r="C773" s="750" t="s">
        <v>358</v>
      </c>
      <c r="D773" s="144" t="s">
        <v>13526</v>
      </c>
      <c r="E773" s="144" t="s">
        <v>20069</v>
      </c>
      <c r="F773" s="144" t="s">
        <v>17105</v>
      </c>
      <c r="G773" s="144">
        <v>9690</v>
      </c>
      <c r="H773" s="144"/>
      <c r="I773" s="144"/>
      <c r="J773" s="144"/>
      <c r="K773" s="144"/>
      <c r="L773" s="144"/>
      <c r="M773" s="144"/>
      <c r="N773" s="144"/>
      <c r="O773" s="144"/>
      <c r="P773" s="148"/>
      <c r="Q773" s="148"/>
      <c r="R773" s="148"/>
      <c r="S773" s="275"/>
      <c r="T773" s="145">
        <v>2007</v>
      </c>
      <c r="U773" s="148"/>
      <c r="V773" s="148"/>
      <c r="W773" s="148"/>
      <c r="X773" s="148"/>
      <c r="Y773" s="148"/>
      <c r="Z773" s="165"/>
      <c r="AA773" s="144"/>
      <c r="AB773" s="144"/>
      <c r="AC773" s="144"/>
      <c r="AD773" s="144"/>
      <c r="AE773" s="144"/>
      <c r="AF773" s="144"/>
      <c r="AG773" s="144"/>
      <c r="AH773" s="144"/>
      <c r="AI773" s="144"/>
      <c r="AJ773" s="144"/>
      <c r="AK773" s="144"/>
      <c r="AL773" s="144"/>
      <c r="AM773" s="144"/>
      <c r="AN773" s="144"/>
      <c r="AO773" s="144"/>
      <c r="AP773" s="144"/>
      <c r="AQ773" s="144"/>
      <c r="AR773" s="144"/>
      <c r="AS773" s="138" t="s">
        <v>1585</v>
      </c>
    </row>
    <row r="774" spans="2:45" s="135" customFormat="1" ht="24" hidden="1" customHeight="1" x14ac:dyDescent="0.15">
      <c r="B774" s="448"/>
      <c r="C774" s="750" t="s">
        <v>358</v>
      </c>
      <c r="D774" s="144" t="s">
        <v>12983</v>
      </c>
      <c r="E774" s="144" t="s">
        <v>20070</v>
      </c>
      <c r="F774" s="144" t="s">
        <v>358</v>
      </c>
      <c r="G774" s="144">
        <v>3700</v>
      </c>
      <c r="H774" s="144"/>
      <c r="I774" s="144"/>
      <c r="J774" s="144"/>
      <c r="K774" s="144"/>
      <c r="L774" s="144"/>
      <c r="M774" s="144"/>
      <c r="N774" s="144"/>
      <c r="O774" s="144"/>
      <c r="P774" s="148"/>
      <c r="Q774" s="148"/>
      <c r="R774" s="148"/>
      <c r="S774" s="275"/>
      <c r="T774" s="145">
        <v>2015</v>
      </c>
      <c r="U774" s="148"/>
      <c r="V774" s="148"/>
      <c r="W774" s="148"/>
      <c r="X774" s="148"/>
      <c r="Y774" s="148"/>
      <c r="Z774" s="165"/>
      <c r="AA774" s="144"/>
      <c r="AB774" s="144"/>
      <c r="AC774" s="144"/>
      <c r="AD774" s="144"/>
      <c r="AE774" s="144"/>
      <c r="AF774" s="144"/>
      <c r="AG774" s="144"/>
      <c r="AH774" s="144"/>
      <c r="AI774" s="144"/>
      <c r="AJ774" s="144"/>
      <c r="AK774" s="144"/>
      <c r="AL774" s="144"/>
      <c r="AM774" s="144"/>
      <c r="AN774" s="144"/>
      <c r="AO774" s="144"/>
      <c r="AP774" s="144"/>
      <c r="AQ774" s="144"/>
      <c r="AR774" s="144"/>
      <c r="AS774" s="138" t="s">
        <v>1585</v>
      </c>
    </row>
    <row r="775" spans="2:45" s="135" customFormat="1" ht="24" hidden="1" customHeight="1" x14ac:dyDescent="0.15">
      <c r="B775" s="448"/>
      <c r="C775" s="750" t="s">
        <v>358</v>
      </c>
      <c r="D775" s="144" t="s">
        <v>12819</v>
      </c>
      <c r="E775" s="144" t="s">
        <v>20071</v>
      </c>
      <c r="F775" s="144" t="s">
        <v>358</v>
      </c>
      <c r="G775" s="144">
        <v>10765</v>
      </c>
      <c r="H775" s="144"/>
      <c r="I775" s="144">
        <v>726</v>
      </c>
      <c r="J775" s="144"/>
      <c r="K775" s="144"/>
      <c r="L775" s="144"/>
      <c r="M775" s="144"/>
      <c r="N775" s="144"/>
      <c r="O775" s="144"/>
      <c r="P775" s="148"/>
      <c r="Q775" s="148"/>
      <c r="R775" s="148"/>
      <c r="S775" s="275"/>
      <c r="T775" s="145">
        <v>2000</v>
      </c>
      <c r="U775" s="148"/>
      <c r="V775" s="148"/>
      <c r="W775" s="148"/>
      <c r="X775" s="148"/>
      <c r="Y775" s="148"/>
      <c r="Z775" s="165"/>
      <c r="AA775" s="144"/>
      <c r="AB775" s="144"/>
      <c r="AC775" s="144"/>
      <c r="AD775" s="144"/>
      <c r="AE775" s="144"/>
      <c r="AF775" s="144"/>
      <c r="AG775" s="144"/>
      <c r="AH775" s="144"/>
      <c r="AI775" s="144"/>
      <c r="AJ775" s="144"/>
      <c r="AK775" s="144"/>
      <c r="AL775" s="144"/>
      <c r="AM775" s="144"/>
      <c r="AN775" s="144"/>
      <c r="AO775" s="144"/>
      <c r="AP775" s="144"/>
      <c r="AQ775" s="144"/>
      <c r="AR775" s="144"/>
      <c r="AS775" s="138" t="s">
        <v>2145</v>
      </c>
    </row>
    <row r="776" spans="2:45" s="135" customFormat="1" ht="24" hidden="1" customHeight="1" x14ac:dyDescent="0.15">
      <c r="B776" s="448"/>
      <c r="C776" s="750" t="s">
        <v>358</v>
      </c>
      <c r="D776" s="144" t="s">
        <v>13528</v>
      </c>
      <c r="E776" s="144" t="s">
        <v>20072</v>
      </c>
      <c r="F776" s="144" t="s">
        <v>358</v>
      </c>
      <c r="G776" s="144">
        <v>4844</v>
      </c>
      <c r="H776" s="144"/>
      <c r="I776" s="144"/>
      <c r="J776" s="144"/>
      <c r="K776" s="144"/>
      <c r="L776" s="144"/>
      <c r="M776" s="144"/>
      <c r="N776" s="144"/>
      <c r="O776" s="144"/>
      <c r="P776" s="148"/>
      <c r="Q776" s="148"/>
      <c r="R776" s="148"/>
      <c r="S776" s="275"/>
      <c r="T776" s="145">
        <v>2017</v>
      </c>
      <c r="U776" s="148"/>
      <c r="V776" s="148"/>
      <c r="W776" s="148"/>
      <c r="X776" s="148"/>
      <c r="Y776" s="148"/>
      <c r="Z776" s="165"/>
      <c r="AA776" s="144"/>
      <c r="AB776" s="144"/>
      <c r="AC776" s="144"/>
      <c r="AD776" s="144"/>
      <c r="AE776" s="144"/>
      <c r="AF776" s="144"/>
      <c r="AG776" s="144"/>
      <c r="AH776" s="144"/>
      <c r="AI776" s="144"/>
      <c r="AJ776" s="144"/>
      <c r="AK776" s="144"/>
      <c r="AL776" s="144"/>
      <c r="AM776" s="144"/>
      <c r="AN776" s="144"/>
      <c r="AO776" s="144"/>
      <c r="AP776" s="144"/>
      <c r="AQ776" s="144"/>
      <c r="AR776" s="144"/>
      <c r="AS776" s="138" t="s">
        <v>1585</v>
      </c>
    </row>
    <row r="777" spans="2:45" s="135" customFormat="1" ht="24" hidden="1" customHeight="1" x14ac:dyDescent="0.15">
      <c r="B777" s="448"/>
      <c r="C777" s="750" t="s">
        <v>358</v>
      </c>
      <c r="D777" s="144" t="s">
        <v>12727</v>
      </c>
      <c r="E777" s="144" t="s">
        <v>20073</v>
      </c>
      <c r="F777" s="144" t="s">
        <v>358</v>
      </c>
      <c r="G777" s="144">
        <v>9202</v>
      </c>
      <c r="H777" s="144"/>
      <c r="I777" s="144"/>
      <c r="J777" s="144"/>
      <c r="K777" s="144"/>
      <c r="L777" s="144"/>
      <c r="M777" s="144"/>
      <c r="N777" s="144"/>
      <c r="O777" s="144"/>
      <c r="P777" s="148"/>
      <c r="Q777" s="148"/>
      <c r="R777" s="148"/>
      <c r="S777" s="275"/>
      <c r="T777" s="145">
        <v>2011</v>
      </c>
      <c r="U777" s="148"/>
      <c r="V777" s="148"/>
      <c r="W777" s="148"/>
      <c r="X777" s="148"/>
      <c r="Y777" s="148"/>
      <c r="Z777" s="165"/>
      <c r="AA777" s="144"/>
      <c r="AB777" s="144"/>
      <c r="AC777" s="144"/>
      <c r="AD777" s="144"/>
      <c r="AE777" s="144"/>
      <c r="AF777" s="144"/>
      <c r="AG777" s="144"/>
      <c r="AH777" s="144"/>
      <c r="AI777" s="144"/>
      <c r="AJ777" s="144"/>
      <c r="AK777" s="144"/>
      <c r="AL777" s="144"/>
      <c r="AM777" s="144"/>
      <c r="AN777" s="144"/>
      <c r="AO777" s="144"/>
      <c r="AP777" s="144"/>
      <c r="AQ777" s="144"/>
      <c r="AR777" s="144"/>
      <c r="AS777" s="138" t="s">
        <v>1585</v>
      </c>
    </row>
    <row r="778" spans="2:45" s="135" customFormat="1" ht="24" hidden="1" customHeight="1" x14ac:dyDescent="0.15">
      <c r="B778" s="448"/>
      <c r="C778" s="750" t="s">
        <v>358</v>
      </c>
      <c r="D778" s="144" t="s">
        <v>12820</v>
      </c>
      <c r="E778" s="144" t="s">
        <v>20074</v>
      </c>
      <c r="F778" s="144" t="s">
        <v>358</v>
      </c>
      <c r="G778" s="144">
        <v>2274</v>
      </c>
      <c r="H778" s="144"/>
      <c r="I778" s="144">
        <v>2274</v>
      </c>
      <c r="J778" s="144"/>
      <c r="K778" s="144"/>
      <c r="L778" s="144"/>
      <c r="M778" s="144"/>
      <c r="N778" s="144"/>
      <c r="O778" s="144"/>
      <c r="P778" s="148"/>
      <c r="Q778" s="148"/>
      <c r="R778" s="148"/>
      <c r="S778" s="275"/>
      <c r="T778" s="145">
        <v>2002</v>
      </c>
      <c r="U778" s="148"/>
      <c r="V778" s="148"/>
      <c r="W778" s="148"/>
      <c r="X778" s="148"/>
      <c r="Y778" s="148"/>
      <c r="Z778" s="165"/>
      <c r="AA778" s="144"/>
      <c r="AB778" s="144"/>
      <c r="AC778" s="144"/>
      <c r="AD778" s="144"/>
      <c r="AE778" s="144"/>
      <c r="AF778" s="144"/>
      <c r="AG778" s="144"/>
      <c r="AH778" s="144"/>
      <c r="AI778" s="144"/>
      <c r="AJ778" s="144"/>
      <c r="AK778" s="144"/>
      <c r="AL778" s="144"/>
      <c r="AM778" s="144"/>
      <c r="AN778" s="144"/>
      <c r="AO778" s="144"/>
      <c r="AP778" s="144"/>
      <c r="AQ778" s="144"/>
      <c r="AR778" s="144"/>
      <c r="AS778" s="138" t="s">
        <v>1585</v>
      </c>
    </row>
    <row r="779" spans="2:45" s="135" customFormat="1" ht="24" hidden="1" customHeight="1" x14ac:dyDescent="0.15">
      <c r="B779" s="448"/>
      <c r="C779" s="750" t="s">
        <v>358</v>
      </c>
      <c r="D779" s="144" t="s">
        <v>13529</v>
      </c>
      <c r="E779" s="144" t="s">
        <v>20075</v>
      </c>
      <c r="F779" s="144" t="s">
        <v>358</v>
      </c>
      <c r="G779" s="144">
        <v>575</v>
      </c>
      <c r="H779" s="144"/>
      <c r="I779" s="144">
        <v>575</v>
      </c>
      <c r="J779" s="144"/>
      <c r="K779" s="144"/>
      <c r="L779" s="144"/>
      <c r="M779" s="144"/>
      <c r="N779" s="144"/>
      <c r="O779" s="144"/>
      <c r="P779" s="148"/>
      <c r="Q779" s="148"/>
      <c r="R779" s="148"/>
      <c r="S779" s="275"/>
      <c r="T779" s="145">
        <v>2012</v>
      </c>
      <c r="U779" s="148"/>
      <c r="V779" s="148"/>
      <c r="W779" s="148"/>
      <c r="X779" s="148"/>
      <c r="Y779" s="148"/>
      <c r="Z779" s="165"/>
      <c r="AA779" s="144"/>
      <c r="AB779" s="144"/>
      <c r="AC779" s="144"/>
      <c r="AD779" s="144"/>
      <c r="AE779" s="144"/>
      <c r="AF779" s="144"/>
      <c r="AG779" s="144"/>
      <c r="AH779" s="144"/>
      <c r="AI779" s="144"/>
      <c r="AJ779" s="144"/>
      <c r="AK779" s="144"/>
      <c r="AL779" s="144"/>
      <c r="AM779" s="144"/>
      <c r="AN779" s="144"/>
      <c r="AO779" s="144"/>
      <c r="AP779" s="144"/>
      <c r="AQ779" s="144"/>
      <c r="AR779" s="144"/>
      <c r="AS779" s="138" t="s">
        <v>1585</v>
      </c>
    </row>
    <row r="780" spans="2:45" s="135" customFormat="1" ht="24" hidden="1" customHeight="1" x14ac:dyDescent="0.15">
      <c r="B780" s="448"/>
      <c r="C780" s="750" t="s">
        <v>358</v>
      </c>
      <c r="D780" s="144" t="s">
        <v>13530</v>
      </c>
      <c r="E780" s="144" t="s">
        <v>20076</v>
      </c>
      <c r="F780" s="144" t="s">
        <v>358</v>
      </c>
      <c r="G780" s="144">
        <v>4250</v>
      </c>
      <c r="H780" s="144"/>
      <c r="I780" s="144">
        <v>2190</v>
      </c>
      <c r="J780" s="144"/>
      <c r="K780" s="144"/>
      <c r="L780" s="144"/>
      <c r="M780" s="144"/>
      <c r="N780" s="144"/>
      <c r="O780" s="144"/>
      <c r="P780" s="148"/>
      <c r="Q780" s="148"/>
      <c r="R780" s="148"/>
      <c r="S780" s="275"/>
      <c r="T780" s="145">
        <v>2011</v>
      </c>
      <c r="U780" s="148"/>
      <c r="V780" s="148"/>
      <c r="W780" s="148"/>
      <c r="X780" s="148"/>
      <c r="Y780" s="148"/>
      <c r="Z780" s="165"/>
      <c r="AA780" s="144"/>
      <c r="AB780" s="144"/>
      <c r="AC780" s="144"/>
      <c r="AD780" s="144"/>
      <c r="AE780" s="144"/>
      <c r="AF780" s="144"/>
      <c r="AG780" s="144"/>
      <c r="AH780" s="144"/>
      <c r="AI780" s="144"/>
      <c r="AJ780" s="144"/>
      <c r="AK780" s="144"/>
      <c r="AL780" s="144"/>
      <c r="AM780" s="144"/>
      <c r="AN780" s="144"/>
      <c r="AO780" s="144"/>
      <c r="AP780" s="144"/>
      <c r="AQ780" s="144"/>
      <c r="AR780" s="144"/>
      <c r="AS780" s="138" t="s">
        <v>792</v>
      </c>
    </row>
    <row r="781" spans="2:45" s="135" customFormat="1" ht="24" hidden="1" customHeight="1" x14ac:dyDescent="0.15">
      <c r="B781" s="448"/>
      <c r="C781" s="750" t="s">
        <v>358</v>
      </c>
      <c r="D781" s="144" t="s">
        <v>13531</v>
      </c>
      <c r="E781" s="144" t="s">
        <v>20077</v>
      </c>
      <c r="F781" s="144" t="s">
        <v>358</v>
      </c>
      <c r="G781" s="144">
        <v>903</v>
      </c>
      <c r="H781" s="144"/>
      <c r="I781" s="144">
        <v>903</v>
      </c>
      <c r="J781" s="144"/>
      <c r="K781" s="144"/>
      <c r="L781" s="144"/>
      <c r="M781" s="144"/>
      <c r="N781" s="144"/>
      <c r="O781" s="144"/>
      <c r="P781" s="148"/>
      <c r="Q781" s="148"/>
      <c r="R781" s="148"/>
      <c r="S781" s="275"/>
      <c r="T781" s="145">
        <v>2019</v>
      </c>
      <c r="U781" s="148"/>
      <c r="V781" s="148"/>
      <c r="W781" s="148"/>
      <c r="X781" s="148"/>
      <c r="Y781" s="148"/>
      <c r="Z781" s="165"/>
      <c r="AA781" s="144"/>
      <c r="AB781" s="144"/>
      <c r="AC781" s="144"/>
      <c r="AD781" s="144"/>
      <c r="AE781" s="144"/>
      <c r="AF781" s="144"/>
      <c r="AG781" s="144"/>
      <c r="AH781" s="144"/>
      <c r="AI781" s="144"/>
      <c r="AJ781" s="144"/>
      <c r="AK781" s="144"/>
      <c r="AL781" s="144"/>
      <c r="AM781" s="144"/>
      <c r="AN781" s="144"/>
      <c r="AO781" s="144"/>
      <c r="AP781" s="144"/>
      <c r="AQ781" s="144"/>
      <c r="AR781" s="144"/>
      <c r="AS781" s="138" t="s">
        <v>1585</v>
      </c>
    </row>
    <row r="782" spans="2:45" s="135" customFormat="1" ht="24" hidden="1" customHeight="1" x14ac:dyDescent="0.15">
      <c r="B782" s="448"/>
      <c r="C782" s="750" t="s">
        <v>358</v>
      </c>
      <c r="D782" s="144" t="s">
        <v>12991</v>
      </c>
      <c r="E782" s="144" t="s">
        <v>20078</v>
      </c>
      <c r="F782" s="144" t="s">
        <v>358</v>
      </c>
      <c r="G782" s="144">
        <v>3574</v>
      </c>
      <c r="H782" s="144"/>
      <c r="I782" s="144"/>
      <c r="J782" s="144"/>
      <c r="K782" s="144"/>
      <c r="L782" s="144"/>
      <c r="M782" s="144"/>
      <c r="N782" s="144"/>
      <c r="O782" s="144"/>
      <c r="P782" s="148"/>
      <c r="Q782" s="148"/>
      <c r="R782" s="148"/>
      <c r="S782" s="275"/>
      <c r="T782" s="145">
        <v>2016</v>
      </c>
      <c r="U782" s="148"/>
      <c r="V782" s="148"/>
      <c r="W782" s="148"/>
      <c r="X782" s="148"/>
      <c r="Y782" s="148"/>
      <c r="Z782" s="165"/>
      <c r="AA782" s="144"/>
      <c r="AB782" s="144"/>
      <c r="AC782" s="144"/>
      <c r="AD782" s="144"/>
      <c r="AE782" s="144"/>
      <c r="AF782" s="144"/>
      <c r="AG782" s="144"/>
      <c r="AH782" s="144"/>
      <c r="AI782" s="144"/>
      <c r="AJ782" s="144"/>
      <c r="AK782" s="144"/>
      <c r="AL782" s="144"/>
      <c r="AM782" s="144"/>
      <c r="AN782" s="144"/>
      <c r="AO782" s="144"/>
      <c r="AP782" s="144"/>
      <c r="AQ782" s="144"/>
      <c r="AR782" s="144"/>
      <c r="AS782" s="138" t="s">
        <v>1585</v>
      </c>
    </row>
    <row r="783" spans="2:45" s="135" customFormat="1" ht="24" hidden="1" customHeight="1" x14ac:dyDescent="0.15">
      <c r="B783" s="448"/>
      <c r="C783" s="750" t="s">
        <v>358</v>
      </c>
      <c r="D783" s="144" t="s">
        <v>12824</v>
      </c>
      <c r="E783" s="144" t="s">
        <v>20079</v>
      </c>
      <c r="F783" s="144" t="s">
        <v>358</v>
      </c>
      <c r="G783" s="144">
        <v>5002</v>
      </c>
      <c r="H783" s="144"/>
      <c r="I783" s="144">
        <v>989</v>
      </c>
      <c r="J783" s="144"/>
      <c r="K783" s="144"/>
      <c r="L783" s="144"/>
      <c r="M783" s="144"/>
      <c r="N783" s="144"/>
      <c r="O783" s="144"/>
      <c r="P783" s="148"/>
      <c r="Q783" s="148"/>
      <c r="R783" s="148"/>
      <c r="S783" s="275"/>
      <c r="T783" s="145">
        <v>2018</v>
      </c>
      <c r="U783" s="148"/>
      <c r="V783" s="148"/>
      <c r="W783" s="148"/>
      <c r="X783" s="148"/>
      <c r="Y783" s="148"/>
      <c r="Z783" s="165"/>
      <c r="AA783" s="144"/>
      <c r="AB783" s="144"/>
      <c r="AC783" s="144"/>
      <c r="AD783" s="144"/>
      <c r="AE783" s="144"/>
      <c r="AF783" s="144"/>
      <c r="AG783" s="144"/>
      <c r="AH783" s="144"/>
      <c r="AI783" s="144"/>
      <c r="AJ783" s="144"/>
      <c r="AK783" s="144"/>
      <c r="AL783" s="144"/>
      <c r="AM783" s="144"/>
      <c r="AN783" s="144"/>
      <c r="AO783" s="144"/>
      <c r="AP783" s="144"/>
      <c r="AQ783" s="144"/>
      <c r="AR783" s="144"/>
      <c r="AS783" s="138" t="s">
        <v>1585</v>
      </c>
    </row>
    <row r="784" spans="2:45" s="135" customFormat="1" ht="24" hidden="1" customHeight="1" x14ac:dyDescent="0.15">
      <c r="B784" s="448"/>
      <c r="C784" s="750" t="s">
        <v>358</v>
      </c>
      <c r="D784" s="144" t="s">
        <v>12827</v>
      </c>
      <c r="E784" s="144" t="s">
        <v>20080</v>
      </c>
      <c r="F784" s="144" t="s">
        <v>358</v>
      </c>
      <c r="G784" s="144">
        <v>4600</v>
      </c>
      <c r="H784" s="144"/>
      <c r="I784" s="144"/>
      <c r="J784" s="144"/>
      <c r="K784" s="144"/>
      <c r="L784" s="144"/>
      <c r="M784" s="144"/>
      <c r="N784" s="144"/>
      <c r="O784" s="144"/>
      <c r="P784" s="148"/>
      <c r="Q784" s="148"/>
      <c r="R784" s="148"/>
      <c r="S784" s="275"/>
      <c r="T784" s="145">
        <v>2009</v>
      </c>
      <c r="U784" s="148"/>
      <c r="V784" s="148"/>
      <c r="W784" s="148"/>
      <c r="X784" s="148"/>
      <c r="Y784" s="148"/>
      <c r="Z784" s="165"/>
      <c r="AA784" s="144"/>
      <c r="AB784" s="144"/>
      <c r="AC784" s="144"/>
      <c r="AD784" s="144"/>
      <c r="AE784" s="144"/>
      <c r="AF784" s="144"/>
      <c r="AG784" s="144"/>
      <c r="AH784" s="144"/>
      <c r="AI784" s="144"/>
      <c r="AJ784" s="144"/>
      <c r="AK784" s="144"/>
      <c r="AL784" s="144"/>
      <c r="AM784" s="144"/>
      <c r="AN784" s="144"/>
      <c r="AO784" s="144"/>
      <c r="AP784" s="144"/>
      <c r="AQ784" s="144"/>
      <c r="AR784" s="144"/>
      <c r="AS784" s="138" t="s">
        <v>792</v>
      </c>
    </row>
    <row r="785" spans="2:45" s="135" customFormat="1" ht="24" hidden="1" customHeight="1" x14ac:dyDescent="0.15">
      <c r="B785" s="448"/>
      <c r="C785" s="750" t="s">
        <v>358</v>
      </c>
      <c r="D785" s="144" t="s">
        <v>12542</v>
      </c>
      <c r="E785" s="144" t="s">
        <v>20081</v>
      </c>
      <c r="F785" s="144" t="s">
        <v>358</v>
      </c>
      <c r="G785" s="144">
        <v>2527</v>
      </c>
      <c r="H785" s="144"/>
      <c r="I785" s="144"/>
      <c r="J785" s="144"/>
      <c r="K785" s="144"/>
      <c r="L785" s="144"/>
      <c r="M785" s="144"/>
      <c r="N785" s="144"/>
      <c r="O785" s="144"/>
      <c r="P785" s="148"/>
      <c r="Q785" s="148"/>
      <c r="R785" s="148"/>
      <c r="S785" s="275"/>
      <c r="T785" s="145">
        <v>2007</v>
      </c>
      <c r="U785" s="148"/>
      <c r="V785" s="148"/>
      <c r="W785" s="148"/>
      <c r="X785" s="148"/>
      <c r="Y785" s="148"/>
      <c r="Z785" s="165"/>
      <c r="AA785" s="144"/>
      <c r="AB785" s="144"/>
      <c r="AC785" s="144"/>
      <c r="AD785" s="144"/>
      <c r="AE785" s="144"/>
      <c r="AF785" s="144"/>
      <c r="AG785" s="144"/>
      <c r="AH785" s="144"/>
      <c r="AI785" s="144"/>
      <c r="AJ785" s="144"/>
      <c r="AK785" s="144"/>
      <c r="AL785" s="144"/>
      <c r="AM785" s="144"/>
      <c r="AN785" s="144"/>
      <c r="AO785" s="144"/>
      <c r="AP785" s="144"/>
      <c r="AQ785" s="144"/>
      <c r="AR785" s="144"/>
      <c r="AS785" s="138" t="s">
        <v>2145</v>
      </c>
    </row>
    <row r="786" spans="2:45" s="135" customFormat="1" ht="24" hidden="1" customHeight="1" x14ac:dyDescent="0.15">
      <c r="B786" s="448"/>
      <c r="C786" s="750" t="s">
        <v>358</v>
      </c>
      <c r="D786" s="144" t="s">
        <v>13532</v>
      </c>
      <c r="E786" s="144" t="s">
        <v>20082</v>
      </c>
      <c r="F786" s="144" t="s">
        <v>358</v>
      </c>
      <c r="G786" s="144">
        <v>923</v>
      </c>
      <c r="H786" s="144"/>
      <c r="I786" s="144"/>
      <c r="J786" s="144"/>
      <c r="K786" s="144"/>
      <c r="L786" s="144"/>
      <c r="M786" s="144"/>
      <c r="N786" s="144"/>
      <c r="O786" s="144"/>
      <c r="P786" s="148"/>
      <c r="Q786" s="148"/>
      <c r="R786" s="148"/>
      <c r="S786" s="275"/>
      <c r="T786" s="145">
        <v>2008</v>
      </c>
      <c r="U786" s="148"/>
      <c r="V786" s="148"/>
      <c r="W786" s="148"/>
      <c r="X786" s="148"/>
      <c r="Y786" s="148"/>
      <c r="Z786" s="165"/>
      <c r="AA786" s="144"/>
      <c r="AB786" s="144"/>
      <c r="AC786" s="144"/>
      <c r="AD786" s="144"/>
      <c r="AE786" s="144"/>
      <c r="AF786" s="144"/>
      <c r="AG786" s="144"/>
      <c r="AH786" s="144"/>
      <c r="AI786" s="144"/>
      <c r="AJ786" s="144"/>
      <c r="AK786" s="144"/>
      <c r="AL786" s="144"/>
      <c r="AM786" s="144"/>
      <c r="AN786" s="144"/>
      <c r="AO786" s="144"/>
      <c r="AP786" s="144"/>
      <c r="AQ786" s="144"/>
      <c r="AR786" s="144"/>
      <c r="AS786" s="138" t="s">
        <v>1585</v>
      </c>
    </row>
    <row r="787" spans="2:45" s="135" customFormat="1" ht="24" hidden="1" customHeight="1" x14ac:dyDescent="0.15">
      <c r="B787" s="448"/>
      <c r="C787" s="750" t="s">
        <v>358</v>
      </c>
      <c r="D787" s="144" t="s">
        <v>12721</v>
      </c>
      <c r="E787" s="144" t="s">
        <v>20083</v>
      </c>
      <c r="F787" s="144" t="s">
        <v>358</v>
      </c>
      <c r="G787" s="144">
        <v>19000</v>
      </c>
      <c r="H787" s="144"/>
      <c r="I787" s="144">
        <v>12000</v>
      </c>
      <c r="J787" s="144"/>
      <c r="K787" s="144"/>
      <c r="L787" s="144"/>
      <c r="M787" s="144"/>
      <c r="N787" s="144"/>
      <c r="O787" s="144">
        <v>0</v>
      </c>
      <c r="P787" s="148"/>
      <c r="Q787" s="148"/>
      <c r="R787" s="148"/>
      <c r="S787" s="275"/>
      <c r="T787" s="145">
        <v>2006</v>
      </c>
      <c r="U787" s="148"/>
      <c r="V787" s="148"/>
      <c r="W787" s="148"/>
      <c r="X787" s="148"/>
      <c r="Y787" s="148"/>
      <c r="Z787" s="165"/>
      <c r="AA787" s="144"/>
      <c r="AB787" s="144"/>
      <c r="AC787" s="144"/>
      <c r="AD787" s="144"/>
      <c r="AE787" s="144"/>
      <c r="AF787" s="144"/>
      <c r="AG787" s="144"/>
      <c r="AH787" s="144"/>
      <c r="AI787" s="144"/>
      <c r="AJ787" s="144"/>
      <c r="AK787" s="144"/>
      <c r="AL787" s="144"/>
      <c r="AM787" s="144"/>
      <c r="AN787" s="144"/>
      <c r="AO787" s="144"/>
      <c r="AP787" s="144"/>
      <c r="AQ787" s="144"/>
      <c r="AR787" s="144"/>
      <c r="AS787" s="138" t="s">
        <v>1585</v>
      </c>
    </row>
    <row r="788" spans="2:45" s="135" customFormat="1" ht="24" hidden="1" customHeight="1" x14ac:dyDescent="0.15">
      <c r="B788" s="448"/>
      <c r="C788" s="750" t="s">
        <v>358</v>
      </c>
      <c r="D788" s="144" t="s">
        <v>12542</v>
      </c>
      <c r="E788" s="144" t="s">
        <v>20084</v>
      </c>
      <c r="F788" s="144" t="s">
        <v>358</v>
      </c>
      <c r="G788" s="144">
        <v>244978</v>
      </c>
      <c r="H788" s="144"/>
      <c r="I788" s="144"/>
      <c r="J788" s="144"/>
      <c r="K788" s="144"/>
      <c r="L788" s="144"/>
      <c r="M788" s="144"/>
      <c r="N788" s="144"/>
      <c r="O788" s="144"/>
      <c r="P788" s="148"/>
      <c r="Q788" s="148"/>
      <c r="R788" s="148"/>
      <c r="S788" s="275"/>
      <c r="T788" s="145">
        <v>2007</v>
      </c>
      <c r="U788" s="148"/>
      <c r="V788" s="148"/>
      <c r="W788" s="148"/>
      <c r="X788" s="148"/>
      <c r="Y788" s="148"/>
      <c r="Z788" s="165"/>
      <c r="AA788" s="144"/>
      <c r="AB788" s="144"/>
      <c r="AC788" s="144"/>
      <c r="AD788" s="144"/>
      <c r="AE788" s="144"/>
      <c r="AF788" s="144"/>
      <c r="AG788" s="144"/>
      <c r="AH788" s="144"/>
      <c r="AI788" s="144"/>
      <c r="AJ788" s="144"/>
      <c r="AK788" s="144"/>
      <c r="AL788" s="144"/>
      <c r="AM788" s="144"/>
      <c r="AN788" s="144"/>
      <c r="AO788" s="144"/>
      <c r="AP788" s="144"/>
      <c r="AQ788" s="144"/>
      <c r="AR788" s="144"/>
      <c r="AS788" s="138" t="s">
        <v>1585</v>
      </c>
    </row>
    <row r="789" spans="2:45" s="135" customFormat="1" ht="24" hidden="1" customHeight="1" x14ac:dyDescent="0.15">
      <c r="B789" s="448"/>
      <c r="C789" s="750" t="s">
        <v>358</v>
      </c>
      <c r="D789" s="144" t="s">
        <v>13533</v>
      </c>
      <c r="E789" s="144" t="s">
        <v>20085</v>
      </c>
      <c r="F789" s="144" t="s">
        <v>358</v>
      </c>
      <c r="G789" s="144">
        <v>992</v>
      </c>
      <c r="H789" s="144"/>
      <c r="I789" s="144"/>
      <c r="J789" s="144"/>
      <c r="K789" s="144"/>
      <c r="L789" s="144"/>
      <c r="M789" s="144"/>
      <c r="N789" s="144"/>
      <c r="O789" s="144"/>
      <c r="P789" s="148"/>
      <c r="Q789" s="148"/>
      <c r="R789" s="148"/>
      <c r="S789" s="275"/>
      <c r="T789" s="145">
        <v>2003</v>
      </c>
      <c r="U789" s="148"/>
      <c r="V789" s="148"/>
      <c r="W789" s="148"/>
      <c r="X789" s="148"/>
      <c r="Y789" s="148"/>
      <c r="Z789" s="165"/>
      <c r="AA789" s="144"/>
      <c r="AB789" s="144"/>
      <c r="AC789" s="144"/>
      <c r="AD789" s="144"/>
      <c r="AE789" s="144"/>
      <c r="AF789" s="144"/>
      <c r="AG789" s="144"/>
      <c r="AH789" s="144"/>
      <c r="AI789" s="144"/>
      <c r="AJ789" s="144"/>
      <c r="AK789" s="144"/>
      <c r="AL789" s="144"/>
      <c r="AM789" s="144"/>
      <c r="AN789" s="144"/>
      <c r="AO789" s="144"/>
      <c r="AP789" s="144"/>
      <c r="AQ789" s="144"/>
      <c r="AR789" s="144"/>
      <c r="AS789" s="138" t="s">
        <v>1482</v>
      </c>
    </row>
    <row r="790" spans="2:45" s="135" customFormat="1" ht="24" hidden="1" customHeight="1" x14ac:dyDescent="0.15">
      <c r="B790" s="448"/>
      <c r="C790" s="750" t="s">
        <v>358</v>
      </c>
      <c r="D790" s="144" t="s">
        <v>12825</v>
      </c>
      <c r="E790" s="144" t="s">
        <v>20086</v>
      </c>
      <c r="F790" s="144" t="s">
        <v>358</v>
      </c>
      <c r="G790" s="144">
        <v>13044</v>
      </c>
      <c r="H790" s="144"/>
      <c r="I790" s="144"/>
      <c r="J790" s="144"/>
      <c r="K790" s="144"/>
      <c r="L790" s="144"/>
      <c r="M790" s="144"/>
      <c r="N790" s="144"/>
      <c r="O790" s="144"/>
      <c r="P790" s="148"/>
      <c r="Q790" s="148"/>
      <c r="R790" s="148"/>
      <c r="S790" s="275"/>
      <c r="T790" s="145">
        <v>2018</v>
      </c>
      <c r="U790" s="148"/>
      <c r="V790" s="148"/>
      <c r="W790" s="148"/>
      <c r="X790" s="148"/>
      <c r="Y790" s="148"/>
      <c r="Z790" s="165"/>
      <c r="AA790" s="144"/>
      <c r="AB790" s="144"/>
      <c r="AC790" s="144"/>
      <c r="AD790" s="144"/>
      <c r="AE790" s="144"/>
      <c r="AF790" s="144"/>
      <c r="AG790" s="144"/>
      <c r="AH790" s="144"/>
      <c r="AI790" s="144"/>
      <c r="AJ790" s="144"/>
      <c r="AK790" s="144"/>
      <c r="AL790" s="144"/>
      <c r="AM790" s="144"/>
      <c r="AN790" s="144"/>
      <c r="AO790" s="144"/>
      <c r="AP790" s="144"/>
      <c r="AQ790" s="144"/>
      <c r="AR790" s="144"/>
      <c r="AS790" s="138" t="s">
        <v>1585</v>
      </c>
    </row>
    <row r="791" spans="2:45" s="135" customFormat="1" ht="24" hidden="1" customHeight="1" x14ac:dyDescent="0.15">
      <c r="B791" s="448"/>
      <c r="C791" s="750" t="s">
        <v>358</v>
      </c>
      <c r="D791" s="144" t="s">
        <v>13534</v>
      </c>
      <c r="E791" s="144" t="s">
        <v>20087</v>
      </c>
      <c r="F791" s="144" t="s">
        <v>358</v>
      </c>
      <c r="G791" s="144">
        <v>32434</v>
      </c>
      <c r="H791" s="144"/>
      <c r="I791" s="144"/>
      <c r="J791" s="144"/>
      <c r="K791" s="144"/>
      <c r="L791" s="144"/>
      <c r="M791" s="144"/>
      <c r="N791" s="144"/>
      <c r="O791" s="144"/>
      <c r="P791" s="148"/>
      <c r="Q791" s="148"/>
      <c r="R791" s="148"/>
      <c r="S791" s="275"/>
      <c r="T791" s="145">
        <v>1996</v>
      </c>
      <c r="U791" s="148"/>
      <c r="V791" s="148"/>
      <c r="W791" s="148"/>
      <c r="X791" s="148"/>
      <c r="Y791" s="148"/>
      <c r="Z791" s="165"/>
      <c r="AA791" s="144"/>
      <c r="AB791" s="144"/>
      <c r="AC791" s="144"/>
      <c r="AD791" s="144"/>
      <c r="AE791" s="144"/>
      <c r="AF791" s="144"/>
      <c r="AG791" s="144"/>
      <c r="AH791" s="144"/>
      <c r="AI791" s="144"/>
      <c r="AJ791" s="144"/>
      <c r="AK791" s="144"/>
      <c r="AL791" s="144"/>
      <c r="AM791" s="144"/>
      <c r="AN791" s="144"/>
      <c r="AO791" s="144"/>
      <c r="AP791" s="144"/>
      <c r="AQ791" s="144"/>
      <c r="AR791" s="144"/>
      <c r="AS791" s="138" t="s">
        <v>792</v>
      </c>
    </row>
    <row r="792" spans="2:45" s="135" customFormat="1" ht="24" hidden="1" customHeight="1" x14ac:dyDescent="0.15">
      <c r="B792" s="448"/>
      <c r="C792" s="750" t="s">
        <v>358</v>
      </c>
      <c r="D792" s="144" t="s">
        <v>13535</v>
      </c>
      <c r="E792" s="144" t="s">
        <v>20088</v>
      </c>
      <c r="F792" s="144" t="s">
        <v>358</v>
      </c>
      <c r="G792" s="144">
        <v>34848</v>
      </c>
      <c r="H792" s="144"/>
      <c r="I792" s="144"/>
      <c r="J792" s="144"/>
      <c r="K792" s="144"/>
      <c r="L792" s="144"/>
      <c r="M792" s="144"/>
      <c r="N792" s="144" t="s">
        <v>15971</v>
      </c>
      <c r="O792" s="144"/>
      <c r="P792" s="148"/>
      <c r="Q792" s="148"/>
      <c r="R792" s="148"/>
      <c r="S792" s="275"/>
      <c r="T792" s="145">
        <v>2014</v>
      </c>
      <c r="U792" s="148"/>
      <c r="V792" s="148"/>
      <c r="W792" s="148"/>
      <c r="X792" s="148"/>
      <c r="Y792" s="148"/>
      <c r="Z792" s="165"/>
      <c r="AA792" s="144"/>
      <c r="AB792" s="144"/>
      <c r="AC792" s="144"/>
      <c r="AD792" s="144"/>
      <c r="AE792" s="144"/>
      <c r="AF792" s="144"/>
      <c r="AG792" s="144"/>
      <c r="AH792" s="144"/>
      <c r="AI792" s="144"/>
      <c r="AJ792" s="144"/>
      <c r="AK792" s="144"/>
      <c r="AL792" s="144"/>
      <c r="AM792" s="144"/>
      <c r="AN792" s="144"/>
      <c r="AO792" s="144"/>
      <c r="AP792" s="144"/>
      <c r="AQ792" s="144"/>
      <c r="AR792" s="144"/>
      <c r="AS792" s="138" t="s">
        <v>18054</v>
      </c>
    </row>
    <row r="793" spans="2:45" s="135" customFormat="1" ht="24" hidden="1" customHeight="1" x14ac:dyDescent="0.15">
      <c r="B793" s="448"/>
      <c r="C793" s="750" t="s">
        <v>358</v>
      </c>
      <c r="D793" s="144"/>
      <c r="E793" s="144" t="s">
        <v>20089</v>
      </c>
      <c r="F793" s="144" t="s">
        <v>15628</v>
      </c>
      <c r="G793" s="144">
        <v>1758</v>
      </c>
      <c r="H793" s="144"/>
      <c r="I793" s="144"/>
      <c r="J793" s="144"/>
      <c r="K793" s="144"/>
      <c r="L793" s="144"/>
      <c r="M793" s="144"/>
      <c r="N793" s="144"/>
      <c r="O793" s="144"/>
      <c r="P793" s="148"/>
      <c r="Q793" s="148"/>
      <c r="R793" s="148"/>
      <c r="S793" s="275"/>
      <c r="T793" s="145">
        <v>2020</v>
      </c>
      <c r="U793" s="148"/>
      <c r="V793" s="148"/>
      <c r="W793" s="148"/>
      <c r="X793" s="148"/>
      <c r="Y793" s="148"/>
      <c r="Z793" s="165"/>
      <c r="AA793" s="144"/>
      <c r="AB793" s="144"/>
      <c r="AC793" s="144"/>
      <c r="AD793" s="144"/>
      <c r="AE793" s="144"/>
      <c r="AF793" s="144"/>
      <c r="AG793" s="144"/>
      <c r="AH793" s="144"/>
      <c r="AI793" s="144"/>
      <c r="AJ793" s="144"/>
      <c r="AK793" s="144"/>
      <c r="AL793" s="144"/>
      <c r="AM793" s="144"/>
      <c r="AN793" s="144"/>
      <c r="AO793" s="144"/>
      <c r="AP793" s="144"/>
      <c r="AQ793" s="144"/>
      <c r="AR793" s="144"/>
      <c r="AS793" s="138" t="s">
        <v>15538</v>
      </c>
    </row>
    <row r="794" spans="2:45" s="135" customFormat="1" ht="24" hidden="1" customHeight="1" x14ac:dyDescent="0.15">
      <c r="B794" s="448"/>
      <c r="C794" s="750" t="s">
        <v>358</v>
      </c>
      <c r="D794" s="144"/>
      <c r="E794" s="144" t="s">
        <v>20090</v>
      </c>
      <c r="F794" s="144" t="s">
        <v>15628</v>
      </c>
      <c r="G794" s="144">
        <v>900</v>
      </c>
      <c r="H794" s="144"/>
      <c r="I794" s="144">
        <v>900</v>
      </c>
      <c r="J794" s="144"/>
      <c r="K794" s="144"/>
      <c r="L794" s="144"/>
      <c r="M794" s="144"/>
      <c r="N794" s="144"/>
      <c r="O794" s="144"/>
      <c r="P794" s="148"/>
      <c r="Q794" s="148"/>
      <c r="R794" s="148"/>
      <c r="S794" s="275"/>
      <c r="T794" s="145">
        <v>2021</v>
      </c>
      <c r="U794" s="148"/>
      <c r="V794" s="148"/>
      <c r="W794" s="148"/>
      <c r="X794" s="148"/>
      <c r="Y794" s="148"/>
      <c r="Z794" s="165"/>
      <c r="AA794" s="144"/>
      <c r="AB794" s="144"/>
      <c r="AC794" s="144"/>
      <c r="AD794" s="144"/>
      <c r="AE794" s="144"/>
      <c r="AF794" s="144"/>
      <c r="AG794" s="144"/>
      <c r="AH794" s="144"/>
      <c r="AI794" s="144"/>
      <c r="AJ794" s="144"/>
      <c r="AK794" s="144"/>
      <c r="AL794" s="144"/>
      <c r="AM794" s="144"/>
      <c r="AN794" s="144"/>
      <c r="AO794" s="144"/>
      <c r="AP794" s="144"/>
      <c r="AQ794" s="144"/>
      <c r="AR794" s="144"/>
      <c r="AS794" s="138" t="s">
        <v>15459</v>
      </c>
    </row>
    <row r="795" spans="2:45" s="135" customFormat="1" ht="24" hidden="1" customHeight="1" x14ac:dyDescent="0.15">
      <c r="B795" s="448"/>
      <c r="C795" s="750" t="s">
        <v>358</v>
      </c>
      <c r="D795" s="144"/>
      <c r="E795" s="144" t="s">
        <v>20091</v>
      </c>
      <c r="F795" s="144" t="s">
        <v>15628</v>
      </c>
      <c r="G795" s="144">
        <v>669</v>
      </c>
      <c r="H795" s="144"/>
      <c r="I795" s="144">
        <v>669</v>
      </c>
      <c r="J795" s="144"/>
      <c r="K795" s="144"/>
      <c r="L795" s="144"/>
      <c r="M795" s="144"/>
      <c r="N795" s="144"/>
      <c r="O795" s="144"/>
      <c r="P795" s="148"/>
      <c r="Q795" s="148"/>
      <c r="R795" s="148"/>
      <c r="S795" s="275"/>
      <c r="T795" s="145">
        <v>2019</v>
      </c>
      <c r="U795" s="148"/>
      <c r="V795" s="148"/>
      <c r="W795" s="148"/>
      <c r="X795" s="148"/>
      <c r="Y795" s="148"/>
      <c r="Z795" s="165"/>
      <c r="AA795" s="144"/>
      <c r="AB795" s="144"/>
      <c r="AC795" s="144"/>
      <c r="AD795" s="144"/>
      <c r="AE795" s="144"/>
      <c r="AF795" s="144"/>
      <c r="AG795" s="144"/>
      <c r="AH795" s="144"/>
      <c r="AI795" s="144"/>
      <c r="AJ795" s="144"/>
      <c r="AK795" s="144"/>
      <c r="AL795" s="144"/>
      <c r="AM795" s="144"/>
      <c r="AN795" s="144"/>
      <c r="AO795" s="144"/>
      <c r="AP795" s="144"/>
      <c r="AQ795" s="144"/>
      <c r="AR795" s="144"/>
      <c r="AS795" s="138" t="s">
        <v>15459</v>
      </c>
    </row>
    <row r="796" spans="2:45" s="135" customFormat="1" ht="24" hidden="1" customHeight="1" x14ac:dyDescent="0.15">
      <c r="B796" s="448"/>
      <c r="C796" s="750" t="s">
        <v>358</v>
      </c>
      <c r="D796" s="144"/>
      <c r="E796" s="144" t="s">
        <v>20092</v>
      </c>
      <c r="F796" s="144" t="s">
        <v>15628</v>
      </c>
      <c r="G796" s="144">
        <v>1027</v>
      </c>
      <c r="H796" s="144"/>
      <c r="I796" s="144"/>
      <c r="J796" s="144">
        <v>36</v>
      </c>
      <c r="K796" s="144">
        <v>19</v>
      </c>
      <c r="L796" s="144"/>
      <c r="M796" s="144"/>
      <c r="N796" s="144"/>
      <c r="O796" s="144"/>
      <c r="P796" s="148"/>
      <c r="Q796" s="148"/>
      <c r="R796" s="148"/>
      <c r="S796" s="275"/>
      <c r="T796" s="145">
        <v>2010</v>
      </c>
      <c r="U796" s="148"/>
      <c r="V796" s="148"/>
      <c r="W796" s="148"/>
      <c r="X796" s="148"/>
      <c r="Y796" s="148"/>
      <c r="Z796" s="165"/>
      <c r="AA796" s="144"/>
      <c r="AB796" s="144"/>
      <c r="AC796" s="144"/>
      <c r="AD796" s="144"/>
      <c r="AE796" s="144"/>
      <c r="AF796" s="144"/>
      <c r="AG796" s="144"/>
      <c r="AH796" s="144"/>
      <c r="AI796" s="144"/>
      <c r="AJ796" s="144"/>
      <c r="AK796" s="144"/>
      <c r="AL796" s="144"/>
      <c r="AM796" s="144"/>
      <c r="AN796" s="144"/>
      <c r="AO796" s="144"/>
      <c r="AP796" s="144"/>
      <c r="AQ796" s="144"/>
      <c r="AR796" s="144"/>
      <c r="AS796" s="138" t="s">
        <v>15459</v>
      </c>
    </row>
    <row r="797" spans="2:45" s="135" customFormat="1" ht="24" hidden="1" customHeight="1" x14ac:dyDescent="0.15">
      <c r="B797" s="448"/>
      <c r="C797" s="750" t="s">
        <v>358</v>
      </c>
      <c r="D797" s="138"/>
      <c r="E797" s="138" t="s">
        <v>20093</v>
      </c>
      <c r="F797" s="138" t="s">
        <v>15628</v>
      </c>
      <c r="G797" s="144">
        <v>1196</v>
      </c>
      <c r="H797" s="144"/>
      <c r="I797" s="1346">
        <v>1196</v>
      </c>
      <c r="J797" s="144"/>
      <c r="K797" s="144"/>
      <c r="L797" s="144"/>
      <c r="M797" s="144"/>
      <c r="N797" s="144"/>
      <c r="O797" s="144"/>
      <c r="P797" s="148"/>
      <c r="Q797" s="148"/>
      <c r="R797" s="148"/>
      <c r="S797" s="275"/>
      <c r="T797" s="145">
        <v>2012</v>
      </c>
      <c r="U797" s="148"/>
      <c r="V797" s="148"/>
      <c r="W797" s="148"/>
      <c r="X797" s="148"/>
      <c r="Y797" s="148"/>
      <c r="Z797" s="165"/>
      <c r="AA797" s="144"/>
      <c r="AB797" s="144"/>
      <c r="AC797" s="144"/>
      <c r="AD797" s="144"/>
      <c r="AE797" s="144"/>
      <c r="AF797" s="144"/>
      <c r="AG797" s="144"/>
      <c r="AH797" s="144"/>
      <c r="AI797" s="144"/>
      <c r="AJ797" s="144"/>
      <c r="AK797" s="144"/>
      <c r="AL797" s="144"/>
      <c r="AM797" s="144"/>
      <c r="AN797" s="144"/>
      <c r="AO797" s="144"/>
      <c r="AP797" s="144"/>
      <c r="AQ797" s="144"/>
      <c r="AR797" s="144"/>
      <c r="AS797" s="1346"/>
    </row>
    <row r="798" spans="2:45" s="135" customFormat="1" ht="24" hidden="1" customHeight="1" x14ac:dyDescent="0.15">
      <c r="B798" s="448"/>
      <c r="C798" s="750" t="s">
        <v>358</v>
      </c>
      <c r="D798" s="138"/>
      <c r="E798" s="138" t="s">
        <v>20094</v>
      </c>
      <c r="F798" s="138" t="s">
        <v>15628</v>
      </c>
      <c r="G798" s="144">
        <v>719</v>
      </c>
      <c r="H798" s="144"/>
      <c r="I798" s="1346">
        <v>719</v>
      </c>
      <c r="J798" s="144"/>
      <c r="K798" s="144"/>
      <c r="L798" s="144"/>
      <c r="M798" s="144"/>
      <c r="N798" s="144"/>
      <c r="O798" s="144"/>
      <c r="P798" s="148"/>
      <c r="Q798" s="148"/>
      <c r="R798" s="148"/>
      <c r="S798" s="275"/>
      <c r="T798" s="145">
        <v>2009</v>
      </c>
      <c r="U798" s="148"/>
      <c r="V798" s="148"/>
      <c r="W798" s="148"/>
      <c r="X798" s="148"/>
      <c r="Y798" s="148"/>
      <c r="Z798" s="165"/>
      <c r="AA798" s="144"/>
      <c r="AB798" s="144"/>
      <c r="AC798" s="144"/>
      <c r="AD798" s="144"/>
      <c r="AE798" s="144"/>
      <c r="AF798" s="144"/>
      <c r="AG798" s="144"/>
      <c r="AH798" s="144"/>
      <c r="AI798" s="144"/>
      <c r="AJ798" s="144"/>
      <c r="AK798" s="144"/>
      <c r="AL798" s="144"/>
      <c r="AM798" s="144"/>
      <c r="AN798" s="144"/>
      <c r="AO798" s="144"/>
      <c r="AP798" s="144"/>
      <c r="AQ798" s="144"/>
      <c r="AR798" s="144"/>
      <c r="AS798" s="1346"/>
    </row>
    <row r="799" spans="2:45" s="135" customFormat="1" ht="24" hidden="1" customHeight="1" x14ac:dyDescent="0.15">
      <c r="B799" s="448"/>
      <c r="C799" s="750" t="s">
        <v>358</v>
      </c>
      <c r="D799" s="138"/>
      <c r="E799" s="138" t="s">
        <v>15972</v>
      </c>
      <c r="F799" s="138" t="s">
        <v>15628</v>
      </c>
      <c r="G799" s="144"/>
      <c r="H799" s="144"/>
      <c r="I799" s="1346"/>
      <c r="J799" s="144"/>
      <c r="K799" s="144"/>
      <c r="L799" s="144"/>
      <c r="M799" s="144"/>
      <c r="N799" s="144"/>
      <c r="O799" s="144"/>
      <c r="P799" s="148"/>
      <c r="Q799" s="148"/>
      <c r="R799" s="148"/>
      <c r="S799" s="275"/>
      <c r="T799" s="145">
        <v>2017</v>
      </c>
      <c r="U799" s="148"/>
      <c r="V799" s="148"/>
      <c r="W799" s="148"/>
      <c r="X799" s="148"/>
      <c r="Y799" s="148"/>
      <c r="Z799" s="165"/>
      <c r="AA799" s="144"/>
      <c r="AB799" s="144"/>
      <c r="AC799" s="144"/>
      <c r="AD799" s="144"/>
      <c r="AE799" s="144"/>
      <c r="AF799" s="144"/>
      <c r="AG799" s="144"/>
      <c r="AH799" s="144"/>
      <c r="AI799" s="144"/>
      <c r="AJ799" s="144"/>
      <c r="AK799" s="144"/>
      <c r="AL799" s="144"/>
      <c r="AM799" s="144"/>
      <c r="AN799" s="144"/>
      <c r="AO799" s="144"/>
      <c r="AP799" s="144"/>
      <c r="AQ799" s="144"/>
      <c r="AR799" s="144"/>
      <c r="AS799" s="1346"/>
    </row>
    <row r="800" spans="2:45" s="135" customFormat="1" ht="24" hidden="1" customHeight="1" x14ac:dyDescent="0.15">
      <c r="B800" s="448"/>
      <c r="C800" s="750" t="s">
        <v>358</v>
      </c>
      <c r="D800" s="138"/>
      <c r="E800" s="138" t="s">
        <v>20095</v>
      </c>
      <c r="F800" s="138" t="s">
        <v>15628</v>
      </c>
      <c r="G800" s="144">
        <v>240</v>
      </c>
      <c r="H800" s="144"/>
      <c r="I800" s="1346">
        <v>240</v>
      </c>
      <c r="J800" s="144"/>
      <c r="K800" s="144"/>
      <c r="L800" s="144"/>
      <c r="M800" s="144"/>
      <c r="N800" s="144"/>
      <c r="O800" s="144"/>
      <c r="P800" s="148"/>
      <c r="Q800" s="148"/>
      <c r="R800" s="148"/>
      <c r="S800" s="275"/>
      <c r="T800" s="145">
        <v>2020</v>
      </c>
      <c r="U800" s="148"/>
      <c r="V800" s="148"/>
      <c r="W800" s="148"/>
      <c r="X800" s="148"/>
      <c r="Y800" s="148"/>
      <c r="Z800" s="165"/>
      <c r="AA800" s="144"/>
      <c r="AB800" s="144"/>
      <c r="AC800" s="144"/>
      <c r="AD800" s="144"/>
      <c r="AE800" s="144"/>
      <c r="AF800" s="144"/>
      <c r="AG800" s="144"/>
      <c r="AH800" s="144"/>
      <c r="AI800" s="144"/>
      <c r="AJ800" s="144"/>
      <c r="AK800" s="144"/>
      <c r="AL800" s="144"/>
      <c r="AM800" s="144"/>
      <c r="AN800" s="144"/>
      <c r="AO800" s="144"/>
      <c r="AP800" s="144"/>
      <c r="AQ800" s="144"/>
      <c r="AR800" s="144"/>
      <c r="AS800" s="1346"/>
    </row>
    <row r="801" spans="2:45" s="135" customFormat="1" ht="24" hidden="1" customHeight="1" x14ac:dyDescent="0.15">
      <c r="B801" s="448"/>
      <c r="C801" s="750" t="s">
        <v>358</v>
      </c>
      <c r="D801" s="138"/>
      <c r="E801" s="138" t="s">
        <v>20096</v>
      </c>
      <c r="F801" s="138" t="s">
        <v>15628</v>
      </c>
      <c r="G801" s="144">
        <v>774</v>
      </c>
      <c r="H801" s="144"/>
      <c r="I801" s="1346">
        <v>774</v>
      </c>
      <c r="J801" s="144"/>
      <c r="K801" s="144"/>
      <c r="L801" s="144"/>
      <c r="M801" s="144"/>
      <c r="N801" s="144"/>
      <c r="O801" s="144"/>
      <c r="P801" s="148"/>
      <c r="Q801" s="148"/>
      <c r="R801" s="148"/>
      <c r="S801" s="275"/>
      <c r="T801" s="145">
        <v>2015</v>
      </c>
      <c r="U801" s="148"/>
      <c r="V801" s="148"/>
      <c r="W801" s="148"/>
      <c r="X801" s="148"/>
      <c r="Y801" s="148"/>
      <c r="Z801" s="165"/>
      <c r="AA801" s="144"/>
      <c r="AB801" s="144"/>
      <c r="AC801" s="144"/>
      <c r="AD801" s="144"/>
      <c r="AE801" s="144"/>
      <c r="AF801" s="144"/>
      <c r="AG801" s="144"/>
      <c r="AH801" s="144"/>
      <c r="AI801" s="144"/>
      <c r="AJ801" s="144"/>
      <c r="AK801" s="144"/>
      <c r="AL801" s="144"/>
      <c r="AM801" s="144"/>
      <c r="AN801" s="144"/>
      <c r="AO801" s="144"/>
      <c r="AP801" s="144"/>
      <c r="AQ801" s="144"/>
      <c r="AR801" s="144"/>
      <c r="AS801" s="1346"/>
    </row>
    <row r="802" spans="2:45" s="135" customFormat="1" ht="24" hidden="1" customHeight="1" x14ac:dyDescent="0.15">
      <c r="B802" s="448"/>
      <c r="C802" s="750" t="s">
        <v>358</v>
      </c>
      <c r="D802" s="144"/>
      <c r="E802" s="144" t="s">
        <v>20097</v>
      </c>
      <c r="F802" s="144" t="s">
        <v>15628</v>
      </c>
      <c r="G802" s="144">
        <v>40213</v>
      </c>
      <c r="H802" s="144"/>
      <c r="I802" s="144"/>
      <c r="J802" s="144"/>
      <c r="K802" s="144"/>
      <c r="L802" s="144"/>
      <c r="M802" s="144"/>
      <c r="N802" s="144"/>
      <c r="O802" s="144"/>
      <c r="P802" s="148"/>
      <c r="Q802" s="148"/>
      <c r="R802" s="148"/>
      <c r="S802" s="275"/>
      <c r="T802" s="145">
        <v>2019</v>
      </c>
      <c r="U802" s="148"/>
      <c r="V802" s="148"/>
      <c r="W802" s="148"/>
      <c r="X802" s="148"/>
      <c r="Y802" s="148"/>
      <c r="Z802" s="165"/>
      <c r="AA802" s="144"/>
      <c r="AB802" s="144"/>
      <c r="AC802" s="144"/>
      <c r="AD802" s="144"/>
      <c r="AE802" s="144"/>
      <c r="AF802" s="144"/>
      <c r="AG802" s="144"/>
      <c r="AH802" s="144"/>
      <c r="AI802" s="144"/>
      <c r="AJ802" s="144"/>
      <c r="AK802" s="144"/>
      <c r="AL802" s="144"/>
      <c r="AM802" s="144"/>
      <c r="AN802" s="144"/>
      <c r="AO802" s="144"/>
      <c r="AP802" s="144"/>
      <c r="AQ802" s="144"/>
      <c r="AR802" s="144"/>
      <c r="AS802" s="1346" t="s">
        <v>15459</v>
      </c>
    </row>
    <row r="803" spans="2:45" s="135" customFormat="1" ht="24" hidden="1" customHeight="1" x14ac:dyDescent="0.15">
      <c r="B803" s="448"/>
      <c r="C803" s="750" t="s">
        <v>358</v>
      </c>
      <c r="D803" s="144"/>
      <c r="E803" s="144" t="s">
        <v>20098</v>
      </c>
      <c r="F803" s="144" t="s">
        <v>15628</v>
      </c>
      <c r="G803" s="144">
        <v>525</v>
      </c>
      <c r="H803" s="144"/>
      <c r="I803" s="144"/>
      <c r="J803" s="144"/>
      <c r="K803" s="144"/>
      <c r="L803" s="144"/>
      <c r="M803" s="144"/>
      <c r="N803" s="144"/>
      <c r="O803" s="144"/>
      <c r="P803" s="148"/>
      <c r="Q803" s="148"/>
      <c r="R803" s="148"/>
      <c r="S803" s="275"/>
      <c r="T803" s="145">
        <v>2011</v>
      </c>
      <c r="U803" s="148"/>
      <c r="V803" s="148"/>
      <c r="W803" s="148"/>
      <c r="X803" s="148"/>
      <c r="Y803" s="148"/>
      <c r="Z803" s="165"/>
      <c r="AA803" s="144"/>
      <c r="AB803" s="144"/>
      <c r="AC803" s="144"/>
      <c r="AD803" s="144"/>
      <c r="AE803" s="144"/>
      <c r="AF803" s="144"/>
      <c r="AG803" s="144"/>
      <c r="AH803" s="144"/>
      <c r="AI803" s="144"/>
      <c r="AJ803" s="144"/>
      <c r="AK803" s="144"/>
      <c r="AL803" s="144"/>
      <c r="AM803" s="144"/>
      <c r="AN803" s="144"/>
      <c r="AO803" s="144"/>
      <c r="AP803" s="144"/>
      <c r="AQ803" s="144"/>
      <c r="AR803" s="144"/>
      <c r="AS803" s="1346" t="s">
        <v>15538</v>
      </c>
    </row>
    <row r="804" spans="2:45" s="135" customFormat="1" ht="24" hidden="1" customHeight="1" x14ac:dyDescent="0.15">
      <c r="B804" s="448"/>
      <c r="C804" s="750" t="s">
        <v>363</v>
      </c>
      <c r="D804" s="144" t="s">
        <v>4255</v>
      </c>
      <c r="E804" s="144" t="s">
        <v>20099</v>
      </c>
      <c r="F804" s="144" t="s">
        <v>325</v>
      </c>
      <c r="G804" s="144">
        <v>33278</v>
      </c>
      <c r="H804" s="144">
        <v>6834</v>
      </c>
      <c r="I804" s="144">
        <v>26167</v>
      </c>
      <c r="J804" s="144">
        <v>13</v>
      </c>
      <c r="K804" s="144">
        <v>15</v>
      </c>
      <c r="L804" s="144"/>
      <c r="M804" s="144"/>
      <c r="N804" s="144" t="s">
        <v>18055</v>
      </c>
      <c r="O804" s="144"/>
      <c r="P804" s="148"/>
      <c r="Q804" s="148"/>
      <c r="R804" s="148"/>
      <c r="S804" s="275"/>
      <c r="T804" s="145">
        <v>2010</v>
      </c>
      <c r="U804" s="148"/>
      <c r="V804" s="148"/>
      <c r="W804" s="148"/>
      <c r="X804" s="148"/>
      <c r="Y804" s="148"/>
      <c r="Z804" s="165"/>
      <c r="AA804" s="144"/>
      <c r="AB804" s="144"/>
      <c r="AC804" s="144"/>
      <c r="AD804" s="144"/>
      <c r="AE804" s="144"/>
      <c r="AF804" s="144"/>
      <c r="AG804" s="144"/>
      <c r="AH804" s="144"/>
      <c r="AI804" s="144"/>
      <c r="AJ804" s="144"/>
      <c r="AK804" s="144"/>
      <c r="AL804" s="144"/>
      <c r="AM804" s="144"/>
      <c r="AN804" s="144"/>
      <c r="AO804" s="144"/>
      <c r="AP804" s="144"/>
      <c r="AQ804" s="144"/>
      <c r="AR804" s="144"/>
      <c r="AS804" s="138"/>
    </row>
    <row r="805" spans="2:45" s="135" customFormat="1" ht="24" hidden="1" customHeight="1" x14ac:dyDescent="0.15">
      <c r="B805" s="448"/>
      <c r="C805" s="1409" t="s">
        <v>363</v>
      </c>
      <c r="D805" s="1332" t="s">
        <v>13610</v>
      </c>
      <c r="E805" s="1332" t="s">
        <v>20100</v>
      </c>
      <c r="F805" s="1332" t="s">
        <v>325</v>
      </c>
      <c r="G805" s="438">
        <v>220</v>
      </c>
      <c r="H805" s="1332"/>
      <c r="I805" s="1332"/>
      <c r="J805" s="1332">
        <v>11</v>
      </c>
      <c r="K805" s="1332">
        <v>20</v>
      </c>
      <c r="L805" s="1332"/>
      <c r="M805" s="1332"/>
      <c r="N805" s="1332">
        <v>220</v>
      </c>
      <c r="O805" s="1332"/>
      <c r="P805" s="1333"/>
      <c r="Q805" s="1333"/>
      <c r="R805" s="1333"/>
      <c r="S805" s="1334"/>
      <c r="T805" s="145">
        <v>2016</v>
      </c>
      <c r="U805" s="1333"/>
      <c r="V805" s="1333"/>
      <c r="W805" s="1333"/>
      <c r="X805" s="1333"/>
      <c r="Y805" s="1333"/>
      <c r="Z805" s="1335"/>
      <c r="AA805" s="1332"/>
      <c r="AB805" s="1332"/>
      <c r="AC805" s="1332"/>
      <c r="AD805" s="1332"/>
      <c r="AE805" s="1332"/>
      <c r="AF805" s="1332"/>
      <c r="AG805" s="1332"/>
      <c r="AH805" s="1332"/>
      <c r="AI805" s="1332"/>
      <c r="AJ805" s="1332"/>
      <c r="AK805" s="1332"/>
      <c r="AL805" s="1332"/>
      <c r="AM805" s="1332"/>
      <c r="AN805" s="1332"/>
      <c r="AO805" s="1332"/>
      <c r="AP805" s="1332"/>
      <c r="AQ805" s="1332"/>
      <c r="AR805" s="1332"/>
      <c r="AS805" s="437" t="s">
        <v>792</v>
      </c>
    </row>
    <row r="806" spans="2:45" s="135" customFormat="1" ht="24" hidden="1" customHeight="1" x14ac:dyDescent="0.15">
      <c r="B806" s="448"/>
      <c r="C806" s="1409" t="s">
        <v>363</v>
      </c>
      <c r="D806" s="1332" t="s">
        <v>13610</v>
      </c>
      <c r="E806" s="1332" t="s">
        <v>20101</v>
      </c>
      <c r="F806" s="1332" t="s">
        <v>325</v>
      </c>
      <c r="G806" s="438">
        <v>546</v>
      </c>
      <c r="H806" s="1332"/>
      <c r="I806" s="1332"/>
      <c r="J806" s="1332">
        <v>21</v>
      </c>
      <c r="K806" s="1332">
        <v>26</v>
      </c>
      <c r="L806" s="1332"/>
      <c r="M806" s="1332"/>
      <c r="N806" s="1332">
        <v>546</v>
      </c>
      <c r="O806" s="1332"/>
      <c r="P806" s="1333"/>
      <c r="Q806" s="1333"/>
      <c r="R806" s="1333"/>
      <c r="S806" s="1334"/>
      <c r="T806" s="145">
        <v>2016</v>
      </c>
      <c r="U806" s="1333"/>
      <c r="V806" s="1333"/>
      <c r="W806" s="1333"/>
      <c r="X806" s="1333"/>
      <c r="Y806" s="1333"/>
      <c r="Z806" s="1335"/>
      <c r="AA806" s="1332"/>
      <c r="AB806" s="1332"/>
      <c r="AC806" s="1332"/>
      <c r="AD806" s="1332"/>
      <c r="AE806" s="1332"/>
      <c r="AF806" s="1332"/>
      <c r="AG806" s="1332"/>
      <c r="AH806" s="1332"/>
      <c r="AI806" s="1332"/>
      <c r="AJ806" s="1332"/>
      <c r="AK806" s="1332"/>
      <c r="AL806" s="1332"/>
      <c r="AM806" s="1332"/>
      <c r="AN806" s="1332"/>
      <c r="AO806" s="1332"/>
      <c r="AP806" s="1332"/>
      <c r="AQ806" s="1332"/>
      <c r="AR806" s="1332"/>
      <c r="AS806" s="437" t="s">
        <v>1585</v>
      </c>
    </row>
    <row r="807" spans="2:45" s="135" customFormat="1" ht="24" hidden="1" customHeight="1" x14ac:dyDescent="0.15">
      <c r="B807" s="448"/>
      <c r="C807" s="1409" t="s">
        <v>363</v>
      </c>
      <c r="D807" s="1332" t="s">
        <v>13610</v>
      </c>
      <c r="E807" s="1332" t="s">
        <v>20102</v>
      </c>
      <c r="F807" s="1332" t="s">
        <v>325</v>
      </c>
      <c r="G807" s="438">
        <v>864</v>
      </c>
      <c r="H807" s="1332"/>
      <c r="I807" s="1332"/>
      <c r="J807" s="1332">
        <v>24</v>
      </c>
      <c r="K807" s="1332">
        <v>36</v>
      </c>
      <c r="L807" s="1332"/>
      <c r="M807" s="1332"/>
      <c r="N807" s="1332">
        <v>864</v>
      </c>
      <c r="O807" s="1332"/>
      <c r="P807" s="1333"/>
      <c r="Q807" s="1333"/>
      <c r="R807" s="1333"/>
      <c r="S807" s="1334"/>
      <c r="T807" s="145">
        <v>2016</v>
      </c>
      <c r="U807" s="1333"/>
      <c r="V807" s="1333"/>
      <c r="W807" s="1333"/>
      <c r="X807" s="1333"/>
      <c r="Y807" s="1333"/>
      <c r="Z807" s="1335"/>
      <c r="AA807" s="1332"/>
      <c r="AB807" s="1332"/>
      <c r="AC807" s="1332"/>
      <c r="AD807" s="1332"/>
      <c r="AE807" s="1332"/>
      <c r="AF807" s="1332"/>
      <c r="AG807" s="1332"/>
      <c r="AH807" s="1332"/>
      <c r="AI807" s="1332"/>
      <c r="AJ807" s="1332"/>
      <c r="AK807" s="1332"/>
      <c r="AL807" s="1332"/>
      <c r="AM807" s="1332"/>
      <c r="AN807" s="1332"/>
      <c r="AO807" s="1332"/>
      <c r="AP807" s="1332"/>
      <c r="AQ807" s="1332"/>
      <c r="AR807" s="1332"/>
      <c r="AS807" s="437" t="s">
        <v>1585</v>
      </c>
    </row>
    <row r="808" spans="2:45" s="135" customFormat="1" ht="24" hidden="1" customHeight="1" x14ac:dyDescent="0.15">
      <c r="B808" s="448"/>
      <c r="C808" s="1409" t="s">
        <v>363</v>
      </c>
      <c r="D808" s="1332" t="s">
        <v>13610</v>
      </c>
      <c r="E808" s="1332" t="s">
        <v>20103</v>
      </c>
      <c r="F808" s="1332" t="s">
        <v>325</v>
      </c>
      <c r="G808" s="438">
        <v>960</v>
      </c>
      <c r="H808" s="1332"/>
      <c r="I808" s="1332"/>
      <c r="J808" s="1332">
        <v>24</v>
      </c>
      <c r="K808" s="1332">
        <v>40</v>
      </c>
      <c r="L808" s="1332"/>
      <c r="M808" s="1332"/>
      <c r="N808" s="1332">
        <v>960</v>
      </c>
      <c r="O808" s="1332"/>
      <c r="P808" s="1333"/>
      <c r="Q808" s="1333"/>
      <c r="R808" s="1333"/>
      <c r="S808" s="1334"/>
      <c r="T808" s="145">
        <v>2020</v>
      </c>
      <c r="U808" s="1333"/>
      <c r="V808" s="1333"/>
      <c r="W808" s="1333"/>
      <c r="X808" s="1333"/>
      <c r="Y808" s="1333"/>
      <c r="Z808" s="1335"/>
      <c r="AA808" s="1332"/>
      <c r="AB808" s="1332"/>
      <c r="AC808" s="1332"/>
      <c r="AD808" s="1332"/>
      <c r="AE808" s="1332"/>
      <c r="AF808" s="1332"/>
      <c r="AG808" s="1332"/>
      <c r="AH808" s="1332"/>
      <c r="AI808" s="1332"/>
      <c r="AJ808" s="1332"/>
      <c r="AK808" s="1332"/>
      <c r="AL808" s="1332"/>
      <c r="AM808" s="1332"/>
      <c r="AN808" s="1332"/>
      <c r="AO808" s="1332"/>
      <c r="AP808" s="1332"/>
      <c r="AQ808" s="1332"/>
      <c r="AR808" s="1332"/>
      <c r="AS808" s="437" t="s">
        <v>1585</v>
      </c>
    </row>
    <row r="809" spans="2:45" s="135" customFormat="1" ht="24" hidden="1" customHeight="1" x14ac:dyDescent="0.15">
      <c r="B809" s="448"/>
      <c r="C809" s="1409" t="s">
        <v>363</v>
      </c>
      <c r="D809" s="1332" t="s">
        <v>13610</v>
      </c>
      <c r="E809" s="1332" t="s">
        <v>20104</v>
      </c>
      <c r="F809" s="1332" t="s">
        <v>325</v>
      </c>
      <c r="G809" s="438">
        <v>1483</v>
      </c>
      <c r="H809" s="1332">
        <v>1483</v>
      </c>
      <c r="I809" s="1332">
        <v>1483</v>
      </c>
      <c r="J809" s="1332">
        <v>44</v>
      </c>
      <c r="K809" s="1332">
        <v>33.700000000000003</v>
      </c>
      <c r="L809" s="1332"/>
      <c r="M809" s="1332"/>
      <c r="N809" s="1332" t="s">
        <v>15994</v>
      </c>
      <c r="O809" s="1332"/>
      <c r="P809" s="1333"/>
      <c r="Q809" s="1333"/>
      <c r="R809" s="1333"/>
      <c r="S809" s="1334"/>
      <c r="T809" s="145">
        <v>2021</v>
      </c>
      <c r="U809" s="1333"/>
      <c r="V809" s="1333"/>
      <c r="W809" s="1333"/>
      <c r="X809" s="1333"/>
      <c r="Y809" s="1333"/>
      <c r="Z809" s="1335"/>
      <c r="AA809" s="1332"/>
      <c r="AB809" s="1332"/>
      <c r="AC809" s="1332"/>
      <c r="AD809" s="1332"/>
      <c r="AE809" s="1332"/>
      <c r="AF809" s="1332"/>
      <c r="AG809" s="1332"/>
      <c r="AH809" s="1332"/>
      <c r="AI809" s="1332"/>
      <c r="AJ809" s="1332"/>
      <c r="AK809" s="1332"/>
      <c r="AL809" s="1332"/>
      <c r="AM809" s="1332"/>
      <c r="AN809" s="1332"/>
      <c r="AO809" s="1332"/>
      <c r="AP809" s="1332"/>
      <c r="AQ809" s="1332"/>
      <c r="AR809" s="1332"/>
      <c r="AS809" s="437" t="s">
        <v>2145</v>
      </c>
    </row>
    <row r="810" spans="2:45" s="135" customFormat="1" ht="24" hidden="1" customHeight="1" x14ac:dyDescent="0.15">
      <c r="B810" s="169"/>
      <c r="C810" s="750" t="s">
        <v>15843</v>
      </c>
      <c r="D810" s="144"/>
      <c r="E810" s="144" t="s">
        <v>20105</v>
      </c>
      <c r="F810" s="144" t="s">
        <v>2227</v>
      </c>
      <c r="G810" s="144">
        <v>662</v>
      </c>
      <c r="H810" s="144" t="s">
        <v>2226</v>
      </c>
      <c r="I810" s="144" t="s">
        <v>2226</v>
      </c>
      <c r="J810" s="144"/>
      <c r="K810" s="138"/>
      <c r="L810" s="138"/>
      <c r="M810" s="138"/>
      <c r="N810" s="138"/>
      <c r="O810" s="138"/>
      <c r="P810" s="138"/>
      <c r="Q810" s="138"/>
      <c r="R810" s="138"/>
      <c r="S810" s="138"/>
      <c r="T810" s="145">
        <v>2010</v>
      </c>
      <c r="U810" s="138"/>
      <c r="V810" s="138"/>
      <c r="W810" s="138"/>
      <c r="X810" s="138"/>
      <c r="Y810" s="138"/>
      <c r="Z810" s="138"/>
      <c r="AA810" s="138"/>
      <c r="AB810" s="138"/>
      <c r="AC810" s="138"/>
      <c r="AD810" s="138"/>
      <c r="AE810" s="138"/>
      <c r="AF810" s="138"/>
      <c r="AG810" s="138"/>
      <c r="AH810" s="138"/>
      <c r="AI810" s="138"/>
      <c r="AJ810" s="138"/>
      <c r="AK810" s="138"/>
      <c r="AL810" s="138"/>
      <c r="AM810" s="138"/>
      <c r="AN810" s="138"/>
      <c r="AO810" s="138"/>
      <c r="AP810" s="138"/>
      <c r="AQ810" s="138"/>
      <c r="AR810" s="138"/>
      <c r="AS810" s="138"/>
    </row>
    <row r="811" spans="2:45" s="135" customFormat="1" ht="24" hidden="1" customHeight="1" x14ac:dyDescent="0.15">
      <c r="B811" s="169"/>
      <c r="C811" s="750" t="s">
        <v>15843</v>
      </c>
      <c r="D811" s="1327"/>
      <c r="E811" s="232" t="s">
        <v>20106</v>
      </c>
      <c r="F811" s="232" t="s">
        <v>2227</v>
      </c>
      <c r="G811" s="144">
        <v>967</v>
      </c>
      <c r="H811" s="144" t="s">
        <v>2226</v>
      </c>
      <c r="I811" s="144" t="s">
        <v>2226</v>
      </c>
      <c r="J811" s="144"/>
      <c r="K811" s="138"/>
      <c r="L811" s="138"/>
      <c r="M811" s="138"/>
      <c r="N811" s="138"/>
      <c r="O811" s="138"/>
      <c r="P811" s="138"/>
      <c r="Q811" s="138"/>
      <c r="R811" s="138"/>
      <c r="S811" s="138"/>
      <c r="T811" s="145">
        <v>2012</v>
      </c>
      <c r="U811" s="138" t="s">
        <v>15538</v>
      </c>
      <c r="V811" s="138"/>
      <c r="W811" s="138"/>
      <c r="X811" s="138"/>
      <c r="Y811" s="138"/>
      <c r="Z811" s="138"/>
      <c r="AA811" s="138"/>
      <c r="AB811" s="138"/>
      <c r="AC811" s="138"/>
      <c r="AD811" s="138"/>
      <c r="AE811" s="138"/>
      <c r="AF811" s="138"/>
      <c r="AG811" s="138"/>
      <c r="AH811" s="138"/>
      <c r="AI811" s="138"/>
      <c r="AJ811" s="138"/>
      <c r="AK811" s="138"/>
      <c r="AL811" s="138"/>
      <c r="AM811" s="138"/>
      <c r="AN811" s="138"/>
      <c r="AO811" s="138"/>
      <c r="AP811" s="138"/>
      <c r="AQ811" s="138"/>
      <c r="AR811" s="138"/>
      <c r="AS811" s="138"/>
    </row>
    <row r="812" spans="2:45" s="135" customFormat="1" ht="24" hidden="1" customHeight="1" x14ac:dyDescent="0.15">
      <c r="B812" s="169"/>
      <c r="C812" s="750" t="s">
        <v>15843</v>
      </c>
      <c r="D812" s="1327"/>
      <c r="E812" s="232" t="s">
        <v>20107</v>
      </c>
      <c r="F812" s="232" t="s">
        <v>15843</v>
      </c>
      <c r="G812" s="144">
        <v>1500</v>
      </c>
      <c r="H812" s="144" t="s">
        <v>2226</v>
      </c>
      <c r="I812" s="144" t="s">
        <v>2226</v>
      </c>
      <c r="J812" s="144"/>
      <c r="K812" s="138"/>
      <c r="L812" s="138"/>
      <c r="M812" s="138"/>
      <c r="N812" s="138"/>
      <c r="O812" s="138"/>
      <c r="P812" s="138"/>
      <c r="Q812" s="138"/>
      <c r="R812" s="138"/>
      <c r="S812" s="138"/>
      <c r="T812" s="145">
        <v>2009</v>
      </c>
      <c r="U812" s="138" t="s">
        <v>15746</v>
      </c>
      <c r="V812" s="138"/>
      <c r="W812" s="138"/>
      <c r="X812" s="138"/>
      <c r="Y812" s="138"/>
      <c r="Z812" s="138"/>
      <c r="AA812" s="138"/>
      <c r="AB812" s="138"/>
      <c r="AC812" s="138"/>
      <c r="AD812" s="138"/>
      <c r="AE812" s="138"/>
      <c r="AF812" s="138"/>
      <c r="AG812" s="138"/>
      <c r="AH812" s="138"/>
      <c r="AI812" s="138"/>
      <c r="AJ812" s="138"/>
      <c r="AK812" s="138"/>
      <c r="AL812" s="138"/>
      <c r="AM812" s="138"/>
      <c r="AN812" s="138"/>
      <c r="AO812" s="138"/>
      <c r="AP812" s="138"/>
      <c r="AQ812" s="138"/>
      <c r="AR812" s="138"/>
      <c r="AS812" s="138"/>
    </row>
    <row r="813" spans="2:45" s="135" customFormat="1" ht="24" hidden="1" customHeight="1" x14ac:dyDescent="0.15">
      <c r="B813" s="169"/>
      <c r="C813" s="750" t="s">
        <v>15843</v>
      </c>
      <c r="D813" s="144"/>
      <c r="E813" s="1345" t="s">
        <v>20108</v>
      </c>
      <c r="F813" s="144" t="s">
        <v>15843</v>
      </c>
      <c r="G813" s="144">
        <v>224</v>
      </c>
      <c r="H813" s="144" t="s">
        <v>2226</v>
      </c>
      <c r="I813" s="144" t="s">
        <v>2226</v>
      </c>
      <c r="J813" s="144"/>
      <c r="K813" s="138"/>
      <c r="L813" s="138"/>
      <c r="M813" s="138"/>
      <c r="N813" s="138"/>
      <c r="O813" s="138"/>
      <c r="P813" s="138"/>
      <c r="Q813" s="138"/>
      <c r="R813" s="138"/>
      <c r="S813" s="138"/>
      <c r="T813" s="145">
        <v>2009</v>
      </c>
      <c r="U813" s="138"/>
      <c r="V813" s="138"/>
      <c r="W813" s="138"/>
      <c r="X813" s="138"/>
      <c r="Y813" s="138"/>
      <c r="Z813" s="138"/>
      <c r="AA813" s="138"/>
      <c r="AB813" s="138"/>
      <c r="AC813" s="138"/>
      <c r="AD813" s="138"/>
      <c r="AE813" s="138"/>
      <c r="AF813" s="138"/>
      <c r="AG813" s="138"/>
      <c r="AH813" s="138"/>
      <c r="AI813" s="138"/>
      <c r="AJ813" s="138"/>
      <c r="AK813" s="138"/>
      <c r="AL813" s="138"/>
      <c r="AM813" s="138"/>
      <c r="AN813" s="138"/>
      <c r="AO813" s="138"/>
      <c r="AP813" s="138"/>
      <c r="AQ813" s="138"/>
      <c r="AR813" s="138"/>
      <c r="AS813" s="138"/>
    </row>
    <row r="814" spans="2:45" s="135" customFormat="1" ht="24" hidden="1" customHeight="1" x14ac:dyDescent="0.15">
      <c r="B814" s="169"/>
      <c r="C814" s="750" t="s">
        <v>15843</v>
      </c>
      <c r="D814" s="144"/>
      <c r="E814" s="1345" t="s">
        <v>20109</v>
      </c>
      <c r="F814" s="144" t="s">
        <v>15843</v>
      </c>
      <c r="G814" s="456">
        <v>1507</v>
      </c>
      <c r="H814" s="144" t="s">
        <v>2226</v>
      </c>
      <c r="I814" s="144" t="s">
        <v>2226</v>
      </c>
      <c r="J814" s="1341"/>
      <c r="K814" s="138"/>
      <c r="L814" s="138"/>
      <c r="M814" s="138"/>
      <c r="N814" s="138"/>
      <c r="O814" s="138"/>
      <c r="P814" s="138"/>
      <c r="Q814" s="138"/>
      <c r="R814" s="138"/>
      <c r="S814" s="138"/>
      <c r="T814" s="145">
        <v>1999</v>
      </c>
      <c r="U814" s="138"/>
      <c r="V814" s="138"/>
      <c r="W814" s="138"/>
      <c r="X814" s="138"/>
      <c r="Y814" s="138"/>
      <c r="Z814" s="138"/>
      <c r="AA814" s="138"/>
      <c r="AB814" s="138"/>
      <c r="AC814" s="138"/>
      <c r="AD814" s="138"/>
      <c r="AE814" s="138"/>
      <c r="AF814" s="138"/>
      <c r="AG814" s="138"/>
      <c r="AH814" s="138"/>
      <c r="AI814" s="138"/>
      <c r="AJ814" s="138"/>
      <c r="AK814" s="138"/>
      <c r="AL814" s="138"/>
      <c r="AM814" s="138"/>
      <c r="AN814" s="138"/>
      <c r="AO814" s="138"/>
      <c r="AP814" s="138"/>
      <c r="AQ814" s="138"/>
      <c r="AR814" s="138"/>
      <c r="AS814" s="138"/>
    </row>
    <row r="815" spans="2:45" s="135" customFormat="1" ht="24" hidden="1" customHeight="1" x14ac:dyDescent="0.15">
      <c r="B815" s="169"/>
      <c r="C815" s="750" t="s">
        <v>15843</v>
      </c>
      <c r="D815" s="144"/>
      <c r="E815" s="1345" t="s">
        <v>20110</v>
      </c>
      <c r="F815" s="144" t="s">
        <v>15843</v>
      </c>
      <c r="G815" s="456">
        <v>566</v>
      </c>
      <c r="H815" s="144" t="s">
        <v>2226</v>
      </c>
      <c r="I815" s="144" t="s">
        <v>2226</v>
      </c>
      <c r="J815" s="1341"/>
      <c r="K815" s="138"/>
      <c r="L815" s="138"/>
      <c r="M815" s="138"/>
      <c r="N815" s="138"/>
      <c r="O815" s="138"/>
      <c r="P815" s="138"/>
      <c r="Q815" s="138"/>
      <c r="R815" s="138"/>
      <c r="S815" s="138"/>
      <c r="T815" s="145">
        <v>2002</v>
      </c>
      <c r="U815" s="138"/>
      <c r="V815" s="138"/>
      <c r="W815" s="138"/>
      <c r="X815" s="138"/>
      <c r="Y815" s="138"/>
      <c r="Z815" s="138"/>
      <c r="AA815" s="138"/>
      <c r="AB815" s="138"/>
      <c r="AC815" s="138"/>
      <c r="AD815" s="138"/>
      <c r="AE815" s="138"/>
      <c r="AF815" s="138"/>
      <c r="AG815" s="138"/>
      <c r="AH815" s="138"/>
      <c r="AI815" s="138"/>
      <c r="AJ815" s="138"/>
      <c r="AK815" s="138"/>
      <c r="AL815" s="138"/>
      <c r="AM815" s="138"/>
      <c r="AN815" s="138"/>
      <c r="AO815" s="138"/>
      <c r="AP815" s="138"/>
      <c r="AQ815" s="138"/>
      <c r="AR815" s="138"/>
      <c r="AS815" s="138"/>
    </row>
    <row r="816" spans="2:45" s="135" customFormat="1" ht="24" hidden="1" customHeight="1" x14ac:dyDescent="0.15">
      <c r="B816" s="169"/>
      <c r="C816" s="750" t="s">
        <v>15843</v>
      </c>
      <c r="D816" s="144"/>
      <c r="E816" s="1345" t="s">
        <v>20111</v>
      </c>
      <c r="F816" s="144" t="s">
        <v>15843</v>
      </c>
      <c r="G816" s="456">
        <v>400</v>
      </c>
      <c r="H816" s="144" t="s">
        <v>2226</v>
      </c>
      <c r="I816" s="144" t="s">
        <v>2226</v>
      </c>
      <c r="J816" s="1341"/>
      <c r="K816" s="138"/>
      <c r="L816" s="138"/>
      <c r="M816" s="138"/>
      <c r="N816" s="138"/>
      <c r="O816" s="138"/>
      <c r="P816" s="138"/>
      <c r="Q816" s="138"/>
      <c r="R816" s="138"/>
      <c r="S816" s="138"/>
      <c r="T816" s="145">
        <v>2002</v>
      </c>
      <c r="U816" s="138"/>
      <c r="V816" s="138"/>
      <c r="W816" s="138"/>
      <c r="X816" s="138"/>
      <c r="Y816" s="138"/>
      <c r="Z816" s="138"/>
      <c r="AA816" s="138"/>
      <c r="AB816" s="138"/>
      <c r="AC816" s="138"/>
      <c r="AD816" s="138"/>
      <c r="AE816" s="138"/>
      <c r="AF816" s="138"/>
      <c r="AG816" s="138"/>
      <c r="AH816" s="138"/>
      <c r="AI816" s="138"/>
      <c r="AJ816" s="138"/>
      <c r="AK816" s="138"/>
      <c r="AL816" s="138"/>
      <c r="AM816" s="138"/>
      <c r="AN816" s="138"/>
      <c r="AO816" s="138"/>
      <c r="AP816" s="138"/>
      <c r="AQ816" s="138"/>
      <c r="AR816" s="138"/>
      <c r="AS816" s="138"/>
    </row>
    <row r="817" spans="2:45" s="135" customFormat="1" ht="24" hidden="1" customHeight="1" x14ac:dyDescent="0.15">
      <c r="B817" s="169"/>
      <c r="C817" s="750" t="s">
        <v>15843</v>
      </c>
      <c r="D817" s="144"/>
      <c r="E817" s="1345" t="s">
        <v>20112</v>
      </c>
      <c r="F817" s="144" t="s">
        <v>15843</v>
      </c>
      <c r="G817" s="456">
        <v>207</v>
      </c>
      <c r="H817" s="144" t="s">
        <v>2226</v>
      </c>
      <c r="I817" s="144" t="s">
        <v>2226</v>
      </c>
      <c r="J817" s="1341"/>
      <c r="K817" s="138"/>
      <c r="L817" s="138"/>
      <c r="M817" s="138"/>
      <c r="N817" s="138"/>
      <c r="O817" s="138"/>
      <c r="P817" s="138"/>
      <c r="Q817" s="138"/>
      <c r="R817" s="138"/>
      <c r="S817" s="138"/>
      <c r="T817" s="145">
        <v>2004</v>
      </c>
      <c r="U817" s="138"/>
      <c r="V817" s="138"/>
      <c r="W817" s="138"/>
      <c r="X817" s="138"/>
      <c r="Y817" s="138"/>
      <c r="Z817" s="138"/>
      <c r="AA817" s="138"/>
      <c r="AB817" s="138"/>
      <c r="AC817" s="138"/>
      <c r="AD817" s="138"/>
      <c r="AE817" s="138"/>
      <c r="AF817" s="138"/>
      <c r="AG817" s="138"/>
      <c r="AH817" s="138"/>
      <c r="AI817" s="138"/>
      <c r="AJ817" s="138"/>
      <c r="AK817" s="138"/>
      <c r="AL817" s="138"/>
      <c r="AM817" s="138"/>
      <c r="AN817" s="138"/>
      <c r="AO817" s="138"/>
      <c r="AP817" s="138"/>
      <c r="AQ817" s="138"/>
      <c r="AR817" s="138"/>
      <c r="AS817" s="138"/>
    </row>
    <row r="818" spans="2:45" s="135" customFormat="1" ht="24" hidden="1" customHeight="1" x14ac:dyDescent="0.15">
      <c r="B818" s="169"/>
      <c r="C818" s="750" t="s">
        <v>15843</v>
      </c>
      <c r="D818" s="144"/>
      <c r="E818" s="1345" t="s">
        <v>20113</v>
      </c>
      <c r="F818" s="144" t="s">
        <v>15843</v>
      </c>
      <c r="G818" s="456">
        <v>315</v>
      </c>
      <c r="H818" s="144" t="s">
        <v>2226</v>
      </c>
      <c r="I818" s="144" t="s">
        <v>2226</v>
      </c>
      <c r="J818" s="1341"/>
      <c r="K818" s="138"/>
      <c r="L818" s="138"/>
      <c r="M818" s="138"/>
      <c r="N818" s="138"/>
      <c r="O818" s="138"/>
      <c r="P818" s="138"/>
      <c r="Q818" s="138"/>
      <c r="R818" s="138"/>
      <c r="S818" s="138"/>
      <c r="T818" s="145">
        <v>2005</v>
      </c>
      <c r="U818" s="138"/>
      <c r="V818" s="138"/>
      <c r="W818" s="138"/>
      <c r="X818" s="138"/>
      <c r="Y818" s="138"/>
      <c r="Z818" s="138"/>
      <c r="AA818" s="138"/>
      <c r="AB818" s="138"/>
      <c r="AC818" s="138"/>
      <c r="AD818" s="138"/>
      <c r="AE818" s="138"/>
      <c r="AF818" s="138"/>
      <c r="AG818" s="138"/>
      <c r="AH818" s="138"/>
      <c r="AI818" s="138"/>
      <c r="AJ818" s="138"/>
      <c r="AK818" s="138"/>
      <c r="AL818" s="138"/>
      <c r="AM818" s="138"/>
      <c r="AN818" s="138"/>
      <c r="AO818" s="138"/>
      <c r="AP818" s="138"/>
      <c r="AQ818" s="138"/>
      <c r="AR818" s="138"/>
      <c r="AS818" s="138"/>
    </row>
    <row r="819" spans="2:45" s="135" customFormat="1" ht="24" hidden="1" customHeight="1" x14ac:dyDescent="0.15">
      <c r="B819" s="169"/>
      <c r="C819" s="750" t="s">
        <v>15843</v>
      </c>
      <c r="D819" s="144"/>
      <c r="E819" s="1345" t="s">
        <v>20114</v>
      </c>
      <c r="F819" s="144" t="s">
        <v>15843</v>
      </c>
      <c r="G819" s="456">
        <v>411</v>
      </c>
      <c r="H819" s="144" t="s">
        <v>2226</v>
      </c>
      <c r="I819" s="144" t="s">
        <v>2226</v>
      </c>
      <c r="J819" s="1341"/>
      <c r="K819" s="138"/>
      <c r="L819" s="138"/>
      <c r="M819" s="138"/>
      <c r="N819" s="138"/>
      <c r="O819" s="138"/>
      <c r="P819" s="138"/>
      <c r="Q819" s="138"/>
      <c r="R819" s="138"/>
      <c r="S819" s="138"/>
      <c r="T819" s="145">
        <v>2006</v>
      </c>
      <c r="U819" s="138"/>
      <c r="V819" s="138"/>
      <c r="W819" s="138"/>
      <c r="X819" s="138"/>
      <c r="Y819" s="138"/>
      <c r="Z819" s="138"/>
      <c r="AA819" s="138"/>
      <c r="AB819" s="138"/>
      <c r="AC819" s="138"/>
      <c r="AD819" s="138"/>
      <c r="AE819" s="138"/>
      <c r="AF819" s="138"/>
      <c r="AG819" s="138"/>
      <c r="AH819" s="138"/>
      <c r="AI819" s="138"/>
      <c r="AJ819" s="138"/>
      <c r="AK819" s="138"/>
      <c r="AL819" s="138"/>
      <c r="AM819" s="138"/>
      <c r="AN819" s="138"/>
      <c r="AO819" s="138"/>
      <c r="AP819" s="138"/>
      <c r="AQ819" s="138"/>
      <c r="AR819" s="138"/>
      <c r="AS819" s="138"/>
    </row>
    <row r="820" spans="2:45" s="135" customFormat="1" ht="24" hidden="1" customHeight="1" x14ac:dyDescent="0.15">
      <c r="B820" s="448"/>
      <c r="C820" s="750" t="s">
        <v>3107</v>
      </c>
      <c r="D820" s="144" t="s">
        <v>13542</v>
      </c>
      <c r="E820" s="144" t="s">
        <v>20115</v>
      </c>
      <c r="F820" s="144" t="s">
        <v>15604</v>
      </c>
      <c r="G820" s="144">
        <v>520</v>
      </c>
      <c r="H820" s="144">
        <v>422</v>
      </c>
      <c r="I820" s="144"/>
      <c r="J820" s="144"/>
      <c r="K820" s="144"/>
      <c r="L820" s="144"/>
      <c r="M820" s="144"/>
      <c r="N820" s="144"/>
      <c r="O820" s="144"/>
      <c r="P820" s="148"/>
      <c r="Q820" s="148"/>
      <c r="R820" s="148"/>
      <c r="S820" s="275"/>
      <c r="T820" s="145">
        <v>2016</v>
      </c>
      <c r="U820" s="148"/>
      <c r="V820" s="148"/>
      <c r="W820" s="148"/>
      <c r="X820" s="148"/>
      <c r="Y820" s="148"/>
      <c r="Z820" s="165"/>
      <c r="AA820" s="144"/>
      <c r="AB820" s="144"/>
      <c r="AC820" s="144"/>
      <c r="AD820" s="144"/>
      <c r="AE820" s="144"/>
      <c r="AF820" s="144"/>
      <c r="AG820" s="144"/>
      <c r="AH820" s="144"/>
      <c r="AI820" s="144"/>
      <c r="AJ820" s="144"/>
      <c r="AK820" s="144"/>
      <c r="AL820" s="144"/>
      <c r="AM820" s="144"/>
      <c r="AN820" s="144"/>
      <c r="AO820" s="144"/>
      <c r="AP820" s="144"/>
      <c r="AQ820" s="144"/>
      <c r="AR820" s="144"/>
      <c r="AS820" s="138"/>
    </row>
    <row r="821" spans="2:45" s="135" customFormat="1" ht="24" hidden="1" customHeight="1" x14ac:dyDescent="0.15">
      <c r="B821" s="448"/>
      <c r="C821" s="750" t="s">
        <v>3107</v>
      </c>
      <c r="D821" s="144" t="s">
        <v>13543</v>
      </c>
      <c r="E821" s="144" t="s">
        <v>20116</v>
      </c>
      <c r="F821" s="144" t="s">
        <v>13004</v>
      </c>
      <c r="G821" s="144">
        <v>816</v>
      </c>
      <c r="H821" s="144">
        <v>750</v>
      </c>
      <c r="I821" s="144"/>
      <c r="J821" s="144">
        <v>30</v>
      </c>
      <c r="K821" s="144">
        <v>25</v>
      </c>
      <c r="L821" s="144"/>
      <c r="M821" s="144"/>
      <c r="N821" s="144">
        <v>750</v>
      </c>
      <c r="O821" s="144"/>
      <c r="P821" s="148"/>
      <c r="Q821" s="148"/>
      <c r="R821" s="148"/>
      <c r="S821" s="275"/>
      <c r="T821" s="145">
        <v>2006</v>
      </c>
      <c r="U821" s="148"/>
      <c r="V821" s="148"/>
      <c r="W821" s="148"/>
      <c r="X821" s="148"/>
      <c r="Y821" s="148"/>
      <c r="Z821" s="165"/>
      <c r="AA821" s="144"/>
      <c r="AB821" s="144"/>
      <c r="AC821" s="144"/>
      <c r="AD821" s="144"/>
      <c r="AE821" s="144"/>
      <c r="AF821" s="144"/>
      <c r="AG821" s="144"/>
      <c r="AH821" s="144"/>
      <c r="AI821" s="144"/>
      <c r="AJ821" s="144"/>
      <c r="AK821" s="144"/>
      <c r="AL821" s="144"/>
      <c r="AM821" s="144"/>
      <c r="AN821" s="144"/>
      <c r="AO821" s="144"/>
      <c r="AP821" s="144"/>
      <c r="AQ821" s="144"/>
      <c r="AR821" s="144"/>
      <c r="AS821" s="138"/>
    </row>
    <row r="822" spans="2:45" s="135" customFormat="1" ht="24" hidden="1" customHeight="1" x14ac:dyDescent="0.15">
      <c r="B822" s="448"/>
      <c r="C822" s="750" t="s">
        <v>3107</v>
      </c>
      <c r="D822" s="144" t="s">
        <v>13544</v>
      </c>
      <c r="E822" s="144" t="s">
        <v>20117</v>
      </c>
      <c r="F822" s="144" t="s">
        <v>13545</v>
      </c>
      <c r="G822" s="144">
        <v>1500</v>
      </c>
      <c r="H822" s="144">
        <v>800</v>
      </c>
      <c r="I822" s="144"/>
      <c r="J822" s="144">
        <v>20</v>
      </c>
      <c r="K822" s="144">
        <v>40</v>
      </c>
      <c r="L822" s="144"/>
      <c r="M822" s="144"/>
      <c r="N822" s="144">
        <v>800</v>
      </c>
      <c r="O822" s="144"/>
      <c r="P822" s="148"/>
      <c r="Q822" s="148"/>
      <c r="R822" s="148"/>
      <c r="S822" s="275"/>
      <c r="T822" s="145">
        <v>2008</v>
      </c>
      <c r="U822" s="148"/>
      <c r="V822" s="148"/>
      <c r="W822" s="148"/>
      <c r="X822" s="148"/>
      <c r="Y822" s="148"/>
      <c r="Z822" s="165"/>
      <c r="AA822" s="144"/>
      <c r="AB822" s="144"/>
      <c r="AC822" s="144"/>
      <c r="AD822" s="144"/>
      <c r="AE822" s="144"/>
      <c r="AF822" s="144"/>
      <c r="AG822" s="144"/>
      <c r="AH822" s="144"/>
      <c r="AI822" s="144"/>
      <c r="AJ822" s="144"/>
      <c r="AK822" s="144"/>
      <c r="AL822" s="144"/>
      <c r="AM822" s="144"/>
      <c r="AN822" s="144"/>
      <c r="AO822" s="144"/>
      <c r="AP822" s="144"/>
      <c r="AQ822" s="144"/>
      <c r="AR822" s="144"/>
      <c r="AS822" s="138"/>
    </row>
    <row r="823" spans="2:45" s="135" customFormat="1" ht="24" hidden="1" customHeight="1" x14ac:dyDescent="0.15">
      <c r="B823" s="448"/>
      <c r="C823" s="750" t="s">
        <v>3107</v>
      </c>
      <c r="D823" s="144" t="s">
        <v>13546</v>
      </c>
      <c r="E823" s="144" t="s">
        <v>20118</v>
      </c>
      <c r="F823" s="144" t="s">
        <v>13004</v>
      </c>
      <c r="G823" s="144">
        <v>1059</v>
      </c>
      <c r="H823" s="144">
        <v>600</v>
      </c>
      <c r="I823" s="144"/>
      <c r="J823" s="144">
        <v>30</v>
      </c>
      <c r="K823" s="144">
        <v>25</v>
      </c>
      <c r="L823" s="144"/>
      <c r="M823" s="144"/>
      <c r="N823" s="144">
        <v>750</v>
      </c>
      <c r="O823" s="144"/>
      <c r="P823" s="148"/>
      <c r="Q823" s="148"/>
      <c r="R823" s="148"/>
      <c r="S823" s="275"/>
      <c r="T823" s="145">
        <v>2006</v>
      </c>
      <c r="U823" s="148"/>
      <c r="V823" s="148"/>
      <c r="W823" s="148"/>
      <c r="X823" s="148"/>
      <c r="Y823" s="148"/>
      <c r="Z823" s="165">
        <v>15</v>
      </c>
      <c r="AA823" s="144"/>
      <c r="AB823" s="144"/>
      <c r="AC823" s="144"/>
      <c r="AD823" s="144"/>
      <c r="AE823" s="144"/>
      <c r="AF823" s="144"/>
      <c r="AG823" s="144"/>
      <c r="AH823" s="144"/>
      <c r="AI823" s="144"/>
      <c r="AJ823" s="144"/>
      <c r="AK823" s="144"/>
      <c r="AL823" s="144"/>
      <c r="AM823" s="144"/>
      <c r="AN823" s="144"/>
      <c r="AO823" s="144"/>
      <c r="AP823" s="144"/>
      <c r="AQ823" s="144"/>
      <c r="AR823" s="144"/>
      <c r="AS823" s="138"/>
    </row>
    <row r="824" spans="2:45" s="135" customFormat="1" ht="24" hidden="1" customHeight="1" x14ac:dyDescent="0.15">
      <c r="B824" s="448"/>
      <c r="C824" s="750" t="s">
        <v>3107</v>
      </c>
      <c r="D824" s="144" t="s">
        <v>13547</v>
      </c>
      <c r="E824" s="144" t="s">
        <v>20119</v>
      </c>
      <c r="F824" s="144" t="s">
        <v>3107</v>
      </c>
      <c r="G824" s="144">
        <v>9930</v>
      </c>
      <c r="H824" s="144">
        <v>440</v>
      </c>
      <c r="I824" s="144"/>
      <c r="J824" s="144"/>
      <c r="K824" s="144"/>
      <c r="L824" s="144"/>
      <c r="M824" s="144"/>
      <c r="N824" s="144"/>
      <c r="O824" s="144"/>
      <c r="P824" s="148"/>
      <c r="Q824" s="148"/>
      <c r="R824" s="148"/>
      <c r="S824" s="275"/>
      <c r="T824" s="145">
        <v>2006</v>
      </c>
      <c r="U824" s="148"/>
      <c r="V824" s="148"/>
      <c r="W824" s="148"/>
      <c r="X824" s="148"/>
      <c r="Y824" s="148"/>
      <c r="Z824" s="165">
        <v>3340</v>
      </c>
      <c r="AA824" s="144"/>
      <c r="AB824" s="144"/>
      <c r="AC824" s="144"/>
      <c r="AD824" s="144"/>
      <c r="AE824" s="144"/>
      <c r="AF824" s="144"/>
      <c r="AG824" s="144"/>
      <c r="AH824" s="144"/>
      <c r="AI824" s="144"/>
      <c r="AJ824" s="144"/>
      <c r="AK824" s="144"/>
      <c r="AL824" s="144"/>
      <c r="AM824" s="144"/>
      <c r="AN824" s="144"/>
      <c r="AO824" s="144"/>
      <c r="AP824" s="144"/>
      <c r="AQ824" s="144"/>
      <c r="AR824" s="144"/>
      <c r="AS824" s="138"/>
    </row>
    <row r="825" spans="2:45" s="135" customFormat="1" ht="24" hidden="1" customHeight="1" x14ac:dyDescent="0.15">
      <c r="B825" s="448"/>
      <c r="C825" s="750" t="s">
        <v>3107</v>
      </c>
      <c r="D825" s="144" t="s">
        <v>13547</v>
      </c>
      <c r="E825" s="144" t="s">
        <v>20120</v>
      </c>
      <c r="F825" s="144" t="s">
        <v>3107</v>
      </c>
      <c r="G825" s="144">
        <v>9930</v>
      </c>
      <c r="H825" s="144">
        <v>326</v>
      </c>
      <c r="I825" s="144"/>
      <c r="J825" s="144"/>
      <c r="K825" s="144"/>
      <c r="L825" s="144"/>
      <c r="M825" s="144"/>
      <c r="N825" s="144"/>
      <c r="O825" s="144"/>
      <c r="P825" s="148"/>
      <c r="Q825" s="148"/>
      <c r="R825" s="148"/>
      <c r="S825" s="275"/>
      <c r="T825" s="145">
        <v>2006</v>
      </c>
      <c r="U825" s="148"/>
      <c r="V825" s="148"/>
      <c r="W825" s="148"/>
      <c r="X825" s="148"/>
      <c r="Y825" s="148"/>
      <c r="Z825" s="165"/>
      <c r="AA825" s="144"/>
      <c r="AB825" s="144"/>
      <c r="AC825" s="144"/>
      <c r="AD825" s="144"/>
      <c r="AE825" s="144"/>
      <c r="AF825" s="144"/>
      <c r="AG825" s="144"/>
      <c r="AH825" s="144"/>
      <c r="AI825" s="144"/>
      <c r="AJ825" s="144"/>
      <c r="AK825" s="144"/>
      <c r="AL825" s="144"/>
      <c r="AM825" s="144"/>
      <c r="AN825" s="144"/>
      <c r="AO825" s="144"/>
      <c r="AP825" s="144"/>
      <c r="AQ825" s="144"/>
      <c r="AR825" s="144"/>
      <c r="AS825" s="138"/>
    </row>
    <row r="826" spans="2:45" s="135" customFormat="1" ht="24" hidden="1" customHeight="1" x14ac:dyDescent="0.15">
      <c r="B826" s="448"/>
      <c r="C826" s="750" t="s">
        <v>3107</v>
      </c>
      <c r="D826" s="144" t="s">
        <v>13547</v>
      </c>
      <c r="E826" s="144" t="s">
        <v>20121</v>
      </c>
      <c r="F826" s="144" t="s">
        <v>3107</v>
      </c>
      <c r="G826" s="144">
        <v>9930</v>
      </c>
      <c r="H826" s="144">
        <v>2100</v>
      </c>
      <c r="I826" s="144"/>
      <c r="J826" s="144"/>
      <c r="K826" s="144"/>
      <c r="L826" s="144"/>
      <c r="M826" s="144"/>
      <c r="N826" s="144"/>
      <c r="O826" s="144"/>
      <c r="P826" s="148"/>
      <c r="Q826" s="148"/>
      <c r="R826" s="148"/>
      <c r="S826" s="275"/>
      <c r="T826" s="145">
        <v>2006</v>
      </c>
      <c r="U826" s="148"/>
      <c r="V826" s="148"/>
      <c r="W826" s="148"/>
      <c r="X826" s="148"/>
      <c r="Y826" s="148"/>
      <c r="Z826" s="165"/>
      <c r="AA826" s="144"/>
      <c r="AB826" s="144"/>
      <c r="AC826" s="144"/>
      <c r="AD826" s="144"/>
      <c r="AE826" s="144"/>
      <c r="AF826" s="144"/>
      <c r="AG826" s="144"/>
      <c r="AH826" s="144"/>
      <c r="AI826" s="144"/>
      <c r="AJ826" s="144"/>
      <c r="AK826" s="144"/>
      <c r="AL826" s="144"/>
      <c r="AM826" s="144"/>
      <c r="AN826" s="144"/>
      <c r="AO826" s="144"/>
      <c r="AP826" s="144"/>
      <c r="AQ826" s="144"/>
      <c r="AR826" s="144"/>
      <c r="AS826" s="138"/>
    </row>
    <row r="827" spans="2:45" s="135" customFormat="1" ht="24" hidden="1" customHeight="1" x14ac:dyDescent="0.15">
      <c r="B827" s="448"/>
      <c r="C827" s="750" t="s">
        <v>3107</v>
      </c>
      <c r="D827" s="144" t="s">
        <v>12570</v>
      </c>
      <c r="E827" s="144" t="s">
        <v>20122</v>
      </c>
      <c r="F827" s="144" t="s">
        <v>12572</v>
      </c>
      <c r="G827" s="144">
        <v>38014</v>
      </c>
      <c r="H827" s="144">
        <v>633</v>
      </c>
      <c r="I827" s="144"/>
      <c r="J827" s="144"/>
      <c r="K827" s="144"/>
      <c r="L827" s="144"/>
      <c r="M827" s="144"/>
      <c r="N827" s="144"/>
      <c r="O827" s="144"/>
      <c r="P827" s="148"/>
      <c r="Q827" s="148"/>
      <c r="R827" s="148"/>
      <c r="S827" s="275"/>
      <c r="T827" s="145">
        <v>2004</v>
      </c>
      <c r="U827" s="148"/>
      <c r="V827" s="148"/>
      <c r="W827" s="148"/>
      <c r="X827" s="148"/>
      <c r="Y827" s="148"/>
      <c r="Z827" s="165"/>
      <c r="AA827" s="144"/>
      <c r="AB827" s="144"/>
      <c r="AC827" s="144"/>
      <c r="AD827" s="144"/>
      <c r="AE827" s="144"/>
      <c r="AF827" s="144"/>
      <c r="AG827" s="144"/>
      <c r="AH827" s="144"/>
      <c r="AI827" s="144"/>
      <c r="AJ827" s="144"/>
      <c r="AK827" s="144"/>
      <c r="AL827" s="144"/>
      <c r="AM827" s="144"/>
      <c r="AN827" s="144"/>
      <c r="AO827" s="144"/>
      <c r="AP827" s="144"/>
      <c r="AQ827" s="144"/>
      <c r="AR827" s="144"/>
      <c r="AS827" s="138"/>
    </row>
    <row r="828" spans="2:45" s="135" customFormat="1" ht="24" hidden="1" customHeight="1" x14ac:dyDescent="0.15">
      <c r="B828" s="448"/>
      <c r="C828" s="750" t="s">
        <v>3107</v>
      </c>
      <c r="D828" s="144" t="s">
        <v>12570</v>
      </c>
      <c r="E828" s="144" t="s">
        <v>20123</v>
      </c>
      <c r="F828" s="144" t="s">
        <v>12572</v>
      </c>
      <c r="G828" s="144">
        <v>38014</v>
      </c>
      <c r="H828" s="144">
        <v>909</v>
      </c>
      <c r="I828" s="144"/>
      <c r="J828" s="144"/>
      <c r="K828" s="144"/>
      <c r="L828" s="144"/>
      <c r="M828" s="144"/>
      <c r="N828" s="144"/>
      <c r="O828" s="144"/>
      <c r="P828" s="148"/>
      <c r="Q828" s="148"/>
      <c r="R828" s="148"/>
      <c r="S828" s="275"/>
      <c r="T828" s="145">
        <v>2017</v>
      </c>
      <c r="U828" s="148"/>
      <c r="V828" s="148"/>
      <c r="W828" s="148"/>
      <c r="X828" s="148"/>
      <c r="Y828" s="148"/>
      <c r="Z828" s="165"/>
      <c r="AA828" s="144"/>
      <c r="AB828" s="144"/>
      <c r="AC828" s="144"/>
      <c r="AD828" s="144"/>
      <c r="AE828" s="144"/>
      <c r="AF828" s="144"/>
      <c r="AG828" s="144"/>
      <c r="AH828" s="144"/>
      <c r="AI828" s="144"/>
      <c r="AJ828" s="144"/>
      <c r="AK828" s="144"/>
      <c r="AL828" s="144"/>
      <c r="AM828" s="144"/>
      <c r="AN828" s="144"/>
      <c r="AO828" s="144"/>
      <c r="AP828" s="144"/>
      <c r="AQ828" s="144"/>
      <c r="AR828" s="144"/>
      <c r="AS828" s="138"/>
    </row>
    <row r="829" spans="2:45" s="135" customFormat="1" ht="24" hidden="1" customHeight="1" x14ac:dyDescent="0.15">
      <c r="B829" s="448"/>
      <c r="C829" s="750" t="s">
        <v>3107</v>
      </c>
      <c r="D829" s="144" t="s">
        <v>12570</v>
      </c>
      <c r="E829" s="144" t="s">
        <v>20124</v>
      </c>
      <c r="F829" s="144" t="s">
        <v>12572</v>
      </c>
      <c r="G829" s="144">
        <v>38014</v>
      </c>
      <c r="H829" s="144">
        <v>10087</v>
      </c>
      <c r="I829" s="144"/>
      <c r="J829" s="144"/>
      <c r="K829" s="144"/>
      <c r="L829" s="144"/>
      <c r="M829" s="144"/>
      <c r="N829" s="144"/>
      <c r="O829" s="144"/>
      <c r="P829" s="148"/>
      <c r="Q829" s="148"/>
      <c r="R829" s="148"/>
      <c r="S829" s="275"/>
      <c r="T829" s="145">
        <v>2004</v>
      </c>
      <c r="U829" s="148"/>
      <c r="V829" s="148"/>
      <c r="W829" s="148"/>
      <c r="X829" s="148"/>
      <c r="Y829" s="148"/>
      <c r="Z829" s="165"/>
      <c r="AA829" s="144"/>
      <c r="AB829" s="144"/>
      <c r="AC829" s="144"/>
      <c r="AD829" s="144"/>
      <c r="AE829" s="144"/>
      <c r="AF829" s="144"/>
      <c r="AG829" s="144"/>
      <c r="AH829" s="144"/>
      <c r="AI829" s="144"/>
      <c r="AJ829" s="144"/>
      <c r="AK829" s="144"/>
      <c r="AL829" s="144"/>
      <c r="AM829" s="144"/>
      <c r="AN829" s="144"/>
      <c r="AO829" s="144"/>
      <c r="AP829" s="144"/>
      <c r="AQ829" s="144"/>
      <c r="AR829" s="144"/>
      <c r="AS829" s="138"/>
    </row>
    <row r="830" spans="2:45" s="135" customFormat="1" ht="24" hidden="1" customHeight="1" x14ac:dyDescent="0.15">
      <c r="B830" s="448"/>
      <c r="C830" s="750" t="s">
        <v>3107</v>
      </c>
      <c r="D830" s="144" t="s">
        <v>13548</v>
      </c>
      <c r="E830" s="144" t="s">
        <v>20125</v>
      </c>
      <c r="F830" s="144" t="s">
        <v>4422</v>
      </c>
      <c r="G830" s="144">
        <v>490</v>
      </c>
      <c r="H830" s="144">
        <v>490</v>
      </c>
      <c r="I830" s="144"/>
      <c r="J830" s="144"/>
      <c r="K830" s="144"/>
      <c r="L830" s="144"/>
      <c r="M830" s="144"/>
      <c r="N830" s="144"/>
      <c r="O830" s="144"/>
      <c r="P830" s="148"/>
      <c r="Q830" s="148"/>
      <c r="R830" s="148"/>
      <c r="S830" s="275"/>
      <c r="T830" s="145">
        <v>2016</v>
      </c>
      <c r="U830" s="148"/>
      <c r="V830" s="148"/>
      <c r="W830" s="148"/>
      <c r="X830" s="148"/>
      <c r="Y830" s="148"/>
      <c r="Z830" s="165"/>
      <c r="AA830" s="144"/>
      <c r="AB830" s="144"/>
      <c r="AC830" s="144"/>
      <c r="AD830" s="144"/>
      <c r="AE830" s="144"/>
      <c r="AF830" s="144"/>
      <c r="AG830" s="144"/>
      <c r="AH830" s="144"/>
      <c r="AI830" s="144"/>
      <c r="AJ830" s="144"/>
      <c r="AK830" s="144"/>
      <c r="AL830" s="144"/>
      <c r="AM830" s="144"/>
      <c r="AN830" s="144"/>
      <c r="AO830" s="144"/>
      <c r="AP830" s="144"/>
      <c r="AQ830" s="144"/>
      <c r="AR830" s="144"/>
      <c r="AS830" s="138"/>
    </row>
    <row r="831" spans="2:45" s="135" customFormat="1" ht="24" hidden="1" customHeight="1" x14ac:dyDescent="0.15">
      <c r="B831" s="448"/>
      <c r="C831" s="750" t="s">
        <v>3107</v>
      </c>
      <c r="D831" s="144" t="s">
        <v>13549</v>
      </c>
      <c r="E831" s="144" t="s">
        <v>20126</v>
      </c>
      <c r="F831" s="144" t="s">
        <v>3107</v>
      </c>
      <c r="G831" s="144">
        <v>507</v>
      </c>
      <c r="H831" s="144">
        <v>507</v>
      </c>
      <c r="I831" s="144"/>
      <c r="J831" s="144"/>
      <c r="K831" s="144"/>
      <c r="L831" s="144"/>
      <c r="M831" s="144"/>
      <c r="N831" s="144"/>
      <c r="O831" s="144"/>
      <c r="P831" s="148"/>
      <c r="Q831" s="148"/>
      <c r="R831" s="148"/>
      <c r="S831" s="275"/>
      <c r="T831" s="145">
        <v>1997</v>
      </c>
      <c r="U831" s="148"/>
      <c r="V831" s="148"/>
      <c r="W831" s="148"/>
      <c r="X831" s="148"/>
      <c r="Y831" s="148"/>
      <c r="Z831" s="165"/>
      <c r="AA831" s="144"/>
      <c r="AB831" s="144"/>
      <c r="AC831" s="144"/>
      <c r="AD831" s="144"/>
      <c r="AE831" s="144"/>
      <c r="AF831" s="144"/>
      <c r="AG831" s="144"/>
      <c r="AH831" s="144"/>
      <c r="AI831" s="144"/>
      <c r="AJ831" s="144"/>
      <c r="AK831" s="144"/>
      <c r="AL831" s="144"/>
      <c r="AM831" s="144"/>
      <c r="AN831" s="144"/>
      <c r="AO831" s="144"/>
      <c r="AP831" s="144"/>
      <c r="AQ831" s="144"/>
      <c r="AR831" s="144"/>
      <c r="AS831" s="138"/>
    </row>
    <row r="832" spans="2:45" s="135" customFormat="1" ht="24" hidden="1" customHeight="1" x14ac:dyDescent="0.15">
      <c r="B832" s="448"/>
      <c r="C832" s="750" t="s">
        <v>3107</v>
      </c>
      <c r="D832" s="144" t="s">
        <v>13550</v>
      </c>
      <c r="E832" s="144" t="s">
        <v>20127</v>
      </c>
      <c r="F832" s="144" t="s">
        <v>3107</v>
      </c>
      <c r="G832" s="144">
        <v>921</v>
      </c>
      <c r="H832" s="144">
        <v>921</v>
      </c>
      <c r="I832" s="144"/>
      <c r="J832" s="144"/>
      <c r="K832" s="144"/>
      <c r="L832" s="144"/>
      <c r="M832" s="144"/>
      <c r="N832" s="144"/>
      <c r="O832" s="144"/>
      <c r="P832" s="148"/>
      <c r="Q832" s="148"/>
      <c r="R832" s="148"/>
      <c r="S832" s="275"/>
      <c r="T832" s="145">
        <v>2019</v>
      </c>
      <c r="U832" s="148"/>
      <c r="V832" s="148"/>
      <c r="W832" s="148"/>
      <c r="X832" s="148"/>
      <c r="Y832" s="148"/>
      <c r="Z832" s="165"/>
      <c r="AA832" s="144"/>
      <c r="AB832" s="144"/>
      <c r="AC832" s="144"/>
      <c r="AD832" s="144"/>
      <c r="AE832" s="144"/>
      <c r="AF832" s="144"/>
      <c r="AG832" s="144"/>
      <c r="AH832" s="144"/>
      <c r="AI832" s="144"/>
      <c r="AJ832" s="144"/>
      <c r="AK832" s="144"/>
      <c r="AL832" s="144"/>
      <c r="AM832" s="144"/>
      <c r="AN832" s="144"/>
      <c r="AO832" s="144"/>
      <c r="AP832" s="144"/>
      <c r="AQ832" s="144"/>
      <c r="AR832" s="144"/>
      <c r="AS832" s="138"/>
    </row>
    <row r="833" spans="2:45" s="135" customFormat="1" ht="24" hidden="1" customHeight="1" x14ac:dyDescent="0.15">
      <c r="B833" s="448"/>
      <c r="C833" s="750" t="s">
        <v>3107</v>
      </c>
      <c r="D833" s="144" t="s">
        <v>13551</v>
      </c>
      <c r="E833" s="144" t="s">
        <v>20128</v>
      </c>
      <c r="F833" s="144" t="s">
        <v>3107</v>
      </c>
      <c r="G833" s="144">
        <v>2635</v>
      </c>
      <c r="H833" s="144">
        <v>750</v>
      </c>
      <c r="I833" s="144"/>
      <c r="J833" s="144"/>
      <c r="K833" s="144"/>
      <c r="L833" s="144"/>
      <c r="M833" s="144"/>
      <c r="N833" s="144"/>
      <c r="O833" s="144"/>
      <c r="P833" s="148"/>
      <c r="Q833" s="148"/>
      <c r="R833" s="148"/>
      <c r="S833" s="275"/>
      <c r="T833" s="145">
        <v>2018</v>
      </c>
      <c r="U833" s="148"/>
      <c r="V833" s="148"/>
      <c r="W833" s="148"/>
      <c r="X833" s="148"/>
      <c r="Y833" s="148"/>
      <c r="Z833" s="165"/>
      <c r="AA833" s="144"/>
      <c r="AB833" s="144"/>
      <c r="AC833" s="144"/>
      <c r="AD833" s="144"/>
      <c r="AE833" s="144"/>
      <c r="AF833" s="144"/>
      <c r="AG833" s="144"/>
      <c r="AH833" s="144"/>
      <c r="AI833" s="144"/>
      <c r="AJ833" s="144"/>
      <c r="AK833" s="144"/>
      <c r="AL833" s="144"/>
      <c r="AM833" s="144"/>
      <c r="AN833" s="144"/>
      <c r="AO833" s="144"/>
      <c r="AP833" s="144"/>
      <c r="AQ833" s="144"/>
      <c r="AR833" s="144"/>
      <c r="AS833" s="138"/>
    </row>
    <row r="834" spans="2:45" s="135" customFormat="1" ht="24" hidden="1" customHeight="1" x14ac:dyDescent="0.15">
      <c r="B834" s="448"/>
      <c r="C834" s="750" t="s">
        <v>3107</v>
      </c>
      <c r="D834" s="144" t="s">
        <v>13551</v>
      </c>
      <c r="E834" s="144" t="s">
        <v>20129</v>
      </c>
      <c r="F834" s="144" t="s">
        <v>3107</v>
      </c>
      <c r="G834" s="144">
        <v>2635</v>
      </c>
      <c r="H834" s="144">
        <v>835</v>
      </c>
      <c r="I834" s="144"/>
      <c r="J834" s="144"/>
      <c r="K834" s="144"/>
      <c r="L834" s="144"/>
      <c r="M834" s="144"/>
      <c r="N834" s="144"/>
      <c r="O834" s="144"/>
      <c r="P834" s="148"/>
      <c r="Q834" s="148"/>
      <c r="R834" s="148"/>
      <c r="S834" s="275"/>
      <c r="T834" s="145">
        <v>2018</v>
      </c>
      <c r="U834" s="148"/>
      <c r="V834" s="148"/>
      <c r="W834" s="148"/>
      <c r="X834" s="148"/>
      <c r="Y834" s="148"/>
      <c r="Z834" s="165"/>
      <c r="AA834" s="144"/>
      <c r="AB834" s="144"/>
      <c r="AC834" s="144"/>
      <c r="AD834" s="144"/>
      <c r="AE834" s="144"/>
      <c r="AF834" s="144"/>
      <c r="AG834" s="144"/>
      <c r="AH834" s="144"/>
      <c r="AI834" s="144"/>
      <c r="AJ834" s="144"/>
      <c r="AK834" s="144"/>
      <c r="AL834" s="144"/>
      <c r="AM834" s="144"/>
      <c r="AN834" s="144"/>
      <c r="AO834" s="144"/>
      <c r="AP834" s="144"/>
      <c r="AQ834" s="144"/>
      <c r="AR834" s="144"/>
      <c r="AS834" s="138"/>
    </row>
    <row r="835" spans="2:45" s="135" customFormat="1" ht="24" hidden="1" customHeight="1" x14ac:dyDescent="0.15">
      <c r="B835" s="448"/>
      <c r="C835" s="750" t="s">
        <v>3107</v>
      </c>
      <c r="D835" s="144" t="s">
        <v>13552</v>
      </c>
      <c r="E835" s="144" t="s">
        <v>20130</v>
      </c>
      <c r="F835" s="144" t="s">
        <v>13004</v>
      </c>
      <c r="G835" s="144">
        <v>8215</v>
      </c>
      <c r="H835" s="144">
        <v>2916</v>
      </c>
      <c r="I835" s="144"/>
      <c r="J835" s="144">
        <v>43</v>
      </c>
      <c r="K835" s="144">
        <v>24</v>
      </c>
      <c r="L835" s="144"/>
      <c r="M835" s="144"/>
      <c r="N835" s="144">
        <v>1032</v>
      </c>
      <c r="O835" s="144"/>
      <c r="P835" s="148"/>
      <c r="Q835" s="148"/>
      <c r="R835" s="148"/>
      <c r="S835" s="275"/>
      <c r="T835" s="145">
        <v>2007</v>
      </c>
      <c r="U835" s="148"/>
      <c r="V835" s="148"/>
      <c r="W835" s="148"/>
      <c r="X835" s="148"/>
      <c r="Y835" s="148"/>
      <c r="Z835" s="165">
        <v>200</v>
      </c>
      <c r="AA835" s="144"/>
      <c r="AB835" s="144"/>
      <c r="AC835" s="144"/>
      <c r="AD835" s="144"/>
      <c r="AE835" s="144"/>
      <c r="AF835" s="144"/>
      <c r="AG835" s="144"/>
      <c r="AH835" s="144"/>
      <c r="AI835" s="144"/>
      <c r="AJ835" s="144"/>
      <c r="AK835" s="144"/>
      <c r="AL835" s="144"/>
      <c r="AM835" s="144"/>
      <c r="AN835" s="144"/>
      <c r="AO835" s="144"/>
      <c r="AP835" s="144"/>
      <c r="AQ835" s="144"/>
      <c r="AR835" s="144"/>
      <c r="AS835" s="138"/>
    </row>
    <row r="836" spans="2:45" s="135" customFormat="1" ht="24" hidden="1" customHeight="1" x14ac:dyDescent="0.15">
      <c r="B836" s="448"/>
      <c r="C836" s="750" t="s">
        <v>3107</v>
      </c>
      <c r="D836" s="144" t="s">
        <v>13553</v>
      </c>
      <c r="E836" s="144" t="s">
        <v>20131</v>
      </c>
      <c r="F836" s="144" t="s">
        <v>13004</v>
      </c>
      <c r="G836" s="144">
        <v>2934</v>
      </c>
      <c r="H836" s="144">
        <v>450</v>
      </c>
      <c r="I836" s="144"/>
      <c r="J836" s="144"/>
      <c r="K836" s="144"/>
      <c r="L836" s="144"/>
      <c r="M836" s="144"/>
      <c r="N836" s="144"/>
      <c r="O836" s="144"/>
      <c r="P836" s="148"/>
      <c r="Q836" s="148"/>
      <c r="R836" s="148"/>
      <c r="S836" s="275"/>
      <c r="T836" s="145">
        <v>2013</v>
      </c>
      <c r="U836" s="148"/>
      <c r="V836" s="148"/>
      <c r="W836" s="148"/>
      <c r="X836" s="148"/>
      <c r="Y836" s="148"/>
      <c r="Z836" s="165"/>
      <c r="AA836" s="144"/>
      <c r="AB836" s="144"/>
      <c r="AC836" s="144"/>
      <c r="AD836" s="144"/>
      <c r="AE836" s="144"/>
      <c r="AF836" s="144"/>
      <c r="AG836" s="144"/>
      <c r="AH836" s="144"/>
      <c r="AI836" s="144"/>
      <c r="AJ836" s="144"/>
      <c r="AK836" s="144"/>
      <c r="AL836" s="144"/>
      <c r="AM836" s="144"/>
      <c r="AN836" s="144"/>
      <c r="AO836" s="144"/>
      <c r="AP836" s="144"/>
      <c r="AQ836" s="144"/>
      <c r="AR836" s="144"/>
      <c r="AS836" s="138"/>
    </row>
    <row r="837" spans="2:45" s="135" customFormat="1" ht="24" hidden="1" customHeight="1" x14ac:dyDescent="0.15">
      <c r="B837" s="448"/>
      <c r="C837" s="750" t="s">
        <v>3107</v>
      </c>
      <c r="D837" s="144" t="s">
        <v>13554</v>
      </c>
      <c r="E837" s="144" t="s">
        <v>20132</v>
      </c>
      <c r="F837" s="144" t="s">
        <v>3107</v>
      </c>
      <c r="G837" s="144">
        <v>1500</v>
      </c>
      <c r="H837" s="144">
        <v>1232</v>
      </c>
      <c r="I837" s="144"/>
      <c r="J837" s="144">
        <v>44</v>
      </c>
      <c r="K837" s="144">
        <v>28</v>
      </c>
      <c r="L837" s="144"/>
      <c r="M837" s="144"/>
      <c r="N837" s="144">
        <v>1232</v>
      </c>
      <c r="O837" s="144"/>
      <c r="P837" s="148"/>
      <c r="Q837" s="148"/>
      <c r="R837" s="148"/>
      <c r="S837" s="275"/>
      <c r="T837" s="145">
        <v>2007</v>
      </c>
      <c r="U837" s="148"/>
      <c r="V837" s="148"/>
      <c r="W837" s="148"/>
      <c r="X837" s="148"/>
      <c r="Y837" s="148"/>
      <c r="Z837" s="165">
        <v>260</v>
      </c>
      <c r="AA837" s="144"/>
      <c r="AB837" s="144"/>
      <c r="AC837" s="144"/>
      <c r="AD837" s="144"/>
      <c r="AE837" s="144"/>
      <c r="AF837" s="144"/>
      <c r="AG837" s="144"/>
      <c r="AH837" s="144"/>
      <c r="AI837" s="144"/>
      <c r="AJ837" s="144"/>
      <c r="AK837" s="144"/>
      <c r="AL837" s="144"/>
      <c r="AM837" s="144"/>
      <c r="AN837" s="144"/>
      <c r="AO837" s="144"/>
      <c r="AP837" s="144"/>
      <c r="AQ837" s="144"/>
      <c r="AR837" s="144"/>
      <c r="AS837" s="138"/>
    </row>
    <row r="838" spans="2:45" s="135" customFormat="1" ht="24" hidden="1" customHeight="1" x14ac:dyDescent="0.15">
      <c r="B838" s="448"/>
      <c r="C838" s="750" t="s">
        <v>3107</v>
      </c>
      <c r="D838" s="144" t="s">
        <v>13555</v>
      </c>
      <c r="E838" s="144" t="s">
        <v>20133</v>
      </c>
      <c r="F838" s="144" t="s">
        <v>4422</v>
      </c>
      <c r="G838" s="144">
        <v>154</v>
      </c>
      <c r="H838" s="144">
        <v>136</v>
      </c>
      <c r="I838" s="144"/>
      <c r="J838" s="144">
        <v>17</v>
      </c>
      <c r="K838" s="144">
        <v>8</v>
      </c>
      <c r="L838" s="144"/>
      <c r="M838" s="144"/>
      <c r="N838" s="144">
        <v>136</v>
      </c>
      <c r="O838" s="144"/>
      <c r="P838" s="148"/>
      <c r="Q838" s="148"/>
      <c r="R838" s="148"/>
      <c r="S838" s="275"/>
      <c r="T838" s="145">
        <v>2004</v>
      </c>
      <c r="U838" s="148"/>
      <c r="V838" s="148"/>
      <c r="W838" s="148"/>
      <c r="X838" s="148"/>
      <c r="Y838" s="148"/>
      <c r="Z838" s="165"/>
      <c r="AA838" s="144"/>
      <c r="AB838" s="144"/>
      <c r="AC838" s="144"/>
      <c r="AD838" s="144"/>
      <c r="AE838" s="144"/>
      <c r="AF838" s="144"/>
      <c r="AG838" s="144"/>
      <c r="AH838" s="144"/>
      <c r="AI838" s="144"/>
      <c r="AJ838" s="144"/>
      <c r="AK838" s="144"/>
      <c r="AL838" s="144"/>
      <c r="AM838" s="144"/>
      <c r="AN838" s="144"/>
      <c r="AO838" s="144"/>
      <c r="AP838" s="144"/>
      <c r="AQ838" s="144"/>
      <c r="AR838" s="144"/>
      <c r="AS838" s="138"/>
    </row>
    <row r="839" spans="2:45" s="135" customFormat="1" ht="24" hidden="1" customHeight="1" x14ac:dyDescent="0.15">
      <c r="B839" s="448"/>
      <c r="C839" s="750" t="s">
        <v>3107</v>
      </c>
      <c r="D839" s="144" t="s">
        <v>13121</v>
      </c>
      <c r="E839" s="144" t="s">
        <v>20134</v>
      </c>
      <c r="F839" s="144" t="s">
        <v>3107</v>
      </c>
      <c r="G839" s="144">
        <v>3204</v>
      </c>
      <c r="H839" s="144">
        <v>2144</v>
      </c>
      <c r="I839" s="144"/>
      <c r="J839" s="144"/>
      <c r="K839" s="144"/>
      <c r="L839" s="144"/>
      <c r="M839" s="144"/>
      <c r="N839" s="144"/>
      <c r="O839" s="144"/>
      <c r="P839" s="148"/>
      <c r="Q839" s="148"/>
      <c r="R839" s="148"/>
      <c r="S839" s="275"/>
      <c r="T839" s="145">
        <v>2015</v>
      </c>
      <c r="U839" s="148"/>
      <c r="V839" s="148"/>
      <c r="W839" s="148"/>
      <c r="X839" s="148"/>
      <c r="Y839" s="148"/>
      <c r="Z839" s="165"/>
      <c r="AA839" s="144"/>
      <c r="AB839" s="144"/>
      <c r="AC839" s="144"/>
      <c r="AD839" s="144"/>
      <c r="AE839" s="144"/>
      <c r="AF839" s="144"/>
      <c r="AG839" s="144"/>
      <c r="AH839" s="144"/>
      <c r="AI839" s="144"/>
      <c r="AJ839" s="144"/>
      <c r="AK839" s="144"/>
      <c r="AL839" s="144"/>
      <c r="AM839" s="144"/>
      <c r="AN839" s="144"/>
      <c r="AO839" s="144"/>
      <c r="AP839" s="144"/>
      <c r="AQ839" s="144"/>
      <c r="AR839" s="144"/>
      <c r="AS839" s="138"/>
    </row>
    <row r="840" spans="2:45" s="135" customFormat="1" ht="24" hidden="1" customHeight="1" x14ac:dyDescent="0.15">
      <c r="B840" s="448"/>
      <c r="C840" s="750" t="s">
        <v>3107</v>
      </c>
      <c r="D840" s="144" t="s">
        <v>13121</v>
      </c>
      <c r="E840" s="144" t="s">
        <v>20135</v>
      </c>
      <c r="F840" s="144" t="s">
        <v>3107</v>
      </c>
      <c r="G840" s="144">
        <v>12239</v>
      </c>
      <c r="H840" s="144">
        <v>558</v>
      </c>
      <c r="I840" s="144"/>
      <c r="J840" s="144"/>
      <c r="K840" s="144"/>
      <c r="L840" s="144"/>
      <c r="M840" s="144"/>
      <c r="N840" s="144"/>
      <c r="O840" s="144"/>
      <c r="P840" s="148"/>
      <c r="Q840" s="148"/>
      <c r="R840" s="148"/>
      <c r="S840" s="275"/>
      <c r="T840" s="145">
        <v>2015</v>
      </c>
      <c r="U840" s="148"/>
      <c r="V840" s="148"/>
      <c r="W840" s="148"/>
      <c r="X840" s="148"/>
      <c r="Y840" s="148"/>
      <c r="Z840" s="165"/>
      <c r="AA840" s="144"/>
      <c r="AB840" s="144"/>
      <c r="AC840" s="144"/>
      <c r="AD840" s="144"/>
      <c r="AE840" s="144"/>
      <c r="AF840" s="144"/>
      <c r="AG840" s="144"/>
      <c r="AH840" s="144"/>
      <c r="AI840" s="144"/>
      <c r="AJ840" s="144"/>
      <c r="AK840" s="144"/>
      <c r="AL840" s="144"/>
      <c r="AM840" s="144"/>
      <c r="AN840" s="144"/>
      <c r="AO840" s="144"/>
      <c r="AP840" s="144"/>
      <c r="AQ840" s="144"/>
      <c r="AR840" s="144"/>
      <c r="AS840" s="138"/>
    </row>
    <row r="841" spans="2:45" s="135" customFormat="1" ht="24" hidden="1" customHeight="1" x14ac:dyDescent="0.15">
      <c r="B841" s="448"/>
      <c r="C841" s="750" t="s">
        <v>3107</v>
      </c>
      <c r="D841" s="144" t="s">
        <v>13121</v>
      </c>
      <c r="E841" s="144" t="s">
        <v>20136</v>
      </c>
      <c r="F841" s="144" t="s">
        <v>3107</v>
      </c>
      <c r="G841" s="144">
        <v>12239</v>
      </c>
      <c r="H841" s="144">
        <v>460</v>
      </c>
      <c r="I841" s="144"/>
      <c r="J841" s="144"/>
      <c r="K841" s="144"/>
      <c r="L841" s="144"/>
      <c r="M841" s="144"/>
      <c r="N841" s="144"/>
      <c r="O841" s="144"/>
      <c r="P841" s="148"/>
      <c r="Q841" s="148"/>
      <c r="R841" s="148"/>
      <c r="S841" s="275"/>
      <c r="T841" s="145">
        <v>2015</v>
      </c>
      <c r="U841" s="148"/>
      <c r="V841" s="148"/>
      <c r="W841" s="148"/>
      <c r="X841" s="148"/>
      <c r="Y841" s="148"/>
      <c r="Z841" s="165"/>
      <c r="AA841" s="144"/>
      <c r="AB841" s="144"/>
      <c r="AC841" s="144"/>
      <c r="AD841" s="144"/>
      <c r="AE841" s="144"/>
      <c r="AF841" s="144"/>
      <c r="AG841" s="144"/>
      <c r="AH841" s="144"/>
      <c r="AI841" s="144"/>
      <c r="AJ841" s="144"/>
      <c r="AK841" s="144"/>
      <c r="AL841" s="144"/>
      <c r="AM841" s="144"/>
      <c r="AN841" s="144"/>
      <c r="AO841" s="144"/>
      <c r="AP841" s="144"/>
      <c r="AQ841" s="144"/>
      <c r="AR841" s="144"/>
      <c r="AS841" s="138"/>
    </row>
    <row r="842" spans="2:45" s="135" customFormat="1" ht="24" hidden="1" customHeight="1" x14ac:dyDescent="0.15">
      <c r="B842" s="448"/>
      <c r="C842" s="750" t="s">
        <v>3107</v>
      </c>
      <c r="D842" s="144" t="s">
        <v>13556</v>
      </c>
      <c r="E842" s="144" t="s">
        <v>20137</v>
      </c>
      <c r="F842" s="144" t="s">
        <v>3107</v>
      </c>
      <c r="G842" s="144">
        <v>1034</v>
      </c>
      <c r="H842" s="144">
        <v>1034</v>
      </c>
      <c r="I842" s="144"/>
      <c r="J842" s="144"/>
      <c r="K842" s="144"/>
      <c r="L842" s="144"/>
      <c r="M842" s="144"/>
      <c r="N842" s="144"/>
      <c r="O842" s="144"/>
      <c r="P842" s="148"/>
      <c r="Q842" s="148"/>
      <c r="R842" s="148"/>
      <c r="S842" s="275"/>
      <c r="T842" s="145">
        <v>2015</v>
      </c>
      <c r="U842" s="148"/>
      <c r="V842" s="148"/>
      <c r="W842" s="148"/>
      <c r="X842" s="148"/>
      <c r="Y842" s="148"/>
      <c r="Z842" s="165"/>
      <c r="AA842" s="144"/>
      <c r="AB842" s="144"/>
      <c r="AC842" s="144"/>
      <c r="AD842" s="144"/>
      <c r="AE842" s="144"/>
      <c r="AF842" s="144"/>
      <c r="AG842" s="144"/>
      <c r="AH842" s="144"/>
      <c r="AI842" s="144"/>
      <c r="AJ842" s="144"/>
      <c r="AK842" s="144"/>
      <c r="AL842" s="144"/>
      <c r="AM842" s="144"/>
      <c r="AN842" s="144"/>
      <c r="AO842" s="144"/>
      <c r="AP842" s="144"/>
      <c r="AQ842" s="144"/>
      <c r="AR842" s="144"/>
      <c r="AS842" s="138"/>
    </row>
    <row r="843" spans="2:45" s="135" customFormat="1" ht="24" hidden="1" customHeight="1" x14ac:dyDescent="0.15">
      <c r="B843" s="448"/>
      <c r="C843" s="750" t="s">
        <v>3107</v>
      </c>
      <c r="D843" s="144" t="s">
        <v>13556</v>
      </c>
      <c r="E843" s="144" t="s">
        <v>20138</v>
      </c>
      <c r="F843" s="144" t="s">
        <v>3107</v>
      </c>
      <c r="G843" s="144">
        <v>380</v>
      </c>
      <c r="H843" s="144">
        <v>380</v>
      </c>
      <c r="I843" s="144"/>
      <c r="J843" s="144"/>
      <c r="K843" s="144"/>
      <c r="L843" s="144"/>
      <c r="M843" s="144"/>
      <c r="N843" s="144"/>
      <c r="O843" s="144"/>
      <c r="P843" s="148"/>
      <c r="Q843" s="148"/>
      <c r="R843" s="148"/>
      <c r="S843" s="275"/>
      <c r="T843" s="145">
        <v>2015</v>
      </c>
      <c r="U843" s="148"/>
      <c r="V843" s="148"/>
      <c r="W843" s="148"/>
      <c r="X843" s="148"/>
      <c r="Y843" s="148"/>
      <c r="Z843" s="165"/>
      <c r="AA843" s="144"/>
      <c r="AB843" s="144"/>
      <c r="AC843" s="144"/>
      <c r="AD843" s="144"/>
      <c r="AE843" s="144"/>
      <c r="AF843" s="144"/>
      <c r="AG843" s="144"/>
      <c r="AH843" s="144"/>
      <c r="AI843" s="144"/>
      <c r="AJ843" s="144"/>
      <c r="AK843" s="144"/>
      <c r="AL843" s="144"/>
      <c r="AM843" s="144"/>
      <c r="AN843" s="144"/>
      <c r="AO843" s="144"/>
      <c r="AP843" s="144"/>
      <c r="AQ843" s="144"/>
      <c r="AR843" s="144"/>
      <c r="AS843" s="138"/>
    </row>
    <row r="844" spans="2:45" s="135" customFormat="1" ht="24" hidden="1" customHeight="1" x14ac:dyDescent="0.15">
      <c r="B844" s="448"/>
      <c r="C844" s="750" t="s">
        <v>3107</v>
      </c>
      <c r="D844" s="144" t="s">
        <v>13556</v>
      </c>
      <c r="E844" s="144" t="s">
        <v>20139</v>
      </c>
      <c r="F844" s="144" t="s">
        <v>3107</v>
      </c>
      <c r="G844" s="144">
        <v>608</v>
      </c>
      <c r="H844" s="144">
        <v>608</v>
      </c>
      <c r="I844" s="144"/>
      <c r="J844" s="144"/>
      <c r="K844" s="144"/>
      <c r="L844" s="144"/>
      <c r="M844" s="144"/>
      <c r="N844" s="144"/>
      <c r="O844" s="144"/>
      <c r="P844" s="148"/>
      <c r="Q844" s="148"/>
      <c r="R844" s="148"/>
      <c r="S844" s="275"/>
      <c r="T844" s="145">
        <v>2015</v>
      </c>
      <c r="U844" s="148"/>
      <c r="V844" s="148"/>
      <c r="W844" s="148"/>
      <c r="X844" s="148"/>
      <c r="Y844" s="148"/>
      <c r="Z844" s="165"/>
      <c r="AA844" s="144"/>
      <c r="AB844" s="144"/>
      <c r="AC844" s="144"/>
      <c r="AD844" s="144"/>
      <c r="AE844" s="144"/>
      <c r="AF844" s="144"/>
      <c r="AG844" s="144"/>
      <c r="AH844" s="144"/>
      <c r="AI844" s="144"/>
      <c r="AJ844" s="144"/>
      <c r="AK844" s="144"/>
      <c r="AL844" s="144"/>
      <c r="AM844" s="144"/>
      <c r="AN844" s="144"/>
      <c r="AO844" s="144"/>
      <c r="AP844" s="144"/>
      <c r="AQ844" s="144"/>
      <c r="AR844" s="144"/>
      <c r="AS844" s="138"/>
    </row>
    <row r="845" spans="2:45" s="135" customFormat="1" ht="24" hidden="1" customHeight="1" x14ac:dyDescent="0.15">
      <c r="B845" s="448"/>
      <c r="C845" s="750" t="s">
        <v>3107</v>
      </c>
      <c r="D845" s="144" t="s">
        <v>13557</v>
      </c>
      <c r="E845" s="144" t="s">
        <v>20140</v>
      </c>
      <c r="F845" s="144" t="s">
        <v>3107</v>
      </c>
      <c r="G845" s="144">
        <v>880</v>
      </c>
      <c r="H845" s="144">
        <v>880</v>
      </c>
      <c r="I845" s="144"/>
      <c r="J845" s="144"/>
      <c r="K845" s="144"/>
      <c r="L845" s="144"/>
      <c r="M845" s="144"/>
      <c r="N845" s="144">
        <v>400</v>
      </c>
      <c r="O845" s="144"/>
      <c r="P845" s="148"/>
      <c r="Q845" s="148"/>
      <c r="R845" s="148"/>
      <c r="S845" s="275"/>
      <c r="T845" s="145">
        <v>2010</v>
      </c>
      <c r="U845" s="148"/>
      <c r="V845" s="148"/>
      <c r="W845" s="148"/>
      <c r="X845" s="148"/>
      <c r="Y845" s="148"/>
      <c r="Z845" s="165"/>
      <c r="AA845" s="144"/>
      <c r="AB845" s="144"/>
      <c r="AC845" s="144"/>
      <c r="AD845" s="144"/>
      <c r="AE845" s="144"/>
      <c r="AF845" s="144"/>
      <c r="AG845" s="144"/>
      <c r="AH845" s="144"/>
      <c r="AI845" s="144"/>
      <c r="AJ845" s="144"/>
      <c r="AK845" s="144"/>
      <c r="AL845" s="144"/>
      <c r="AM845" s="144"/>
      <c r="AN845" s="144"/>
      <c r="AO845" s="144"/>
      <c r="AP845" s="144"/>
      <c r="AQ845" s="144"/>
      <c r="AR845" s="144"/>
      <c r="AS845" s="138"/>
    </row>
    <row r="846" spans="2:45" s="135" customFormat="1" ht="24" hidden="1" customHeight="1" x14ac:dyDescent="0.15">
      <c r="B846" s="448"/>
      <c r="C846" s="750" t="s">
        <v>3107</v>
      </c>
      <c r="D846" s="144" t="s">
        <v>13557</v>
      </c>
      <c r="E846" s="144" t="s">
        <v>20141</v>
      </c>
      <c r="F846" s="144" t="s">
        <v>3107</v>
      </c>
      <c r="G846" s="144">
        <v>325</v>
      </c>
      <c r="H846" s="144">
        <v>326</v>
      </c>
      <c r="I846" s="144"/>
      <c r="J846" s="144"/>
      <c r="K846" s="144"/>
      <c r="L846" s="144"/>
      <c r="M846" s="144"/>
      <c r="N846" s="144"/>
      <c r="O846" s="144"/>
      <c r="P846" s="148"/>
      <c r="Q846" s="148"/>
      <c r="R846" s="148"/>
      <c r="S846" s="275"/>
      <c r="T846" s="145">
        <v>2010</v>
      </c>
      <c r="U846" s="148"/>
      <c r="V846" s="148"/>
      <c r="W846" s="148"/>
      <c r="X846" s="148"/>
      <c r="Y846" s="148"/>
      <c r="Z846" s="165"/>
      <c r="AA846" s="144"/>
      <c r="AB846" s="144"/>
      <c r="AC846" s="144"/>
      <c r="AD846" s="144"/>
      <c r="AE846" s="144"/>
      <c r="AF846" s="144"/>
      <c r="AG846" s="144"/>
      <c r="AH846" s="144"/>
      <c r="AI846" s="144"/>
      <c r="AJ846" s="144"/>
      <c r="AK846" s="144"/>
      <c r="AL846" s="144"/>
      <c r="AM846" s="144"/>
      <c r="AN846" s="144"/>
      <c r="AO846" s="144"/>
      <c r="AP846" s="144"/>
      <c r="AQ846" s="144"/>
      <c r="AR846" s="144"/>
      <c r="AS846" s="138"/>
    </row>
    <row r="847" spans="2:45" s="135" customFormat="1" ht="24" hidden="1" customHeight="1" x14ac:dyDescent="0.15">
      <c r="B847" s="448"/>
      <c r="C847" s="750" t="s">
        <v>3107</v>
      </c>
      <c r="D847" s="144" t="s">
        <v>12846</v>
      </c>
      <c r="E847" s="144" t="s">
        <v>20142</v>
      </c>
      <c r="F847" s="144" t="s">
        <v>3107</v>
      </c>
      <c r="G847" s="144">
        <v>7373</v>
      </c>
      <c r="H847" s="144">
        <v>1114</v>
      </c>
      <c r="I847" s="144"/>
      <c r="J847" s="144"/>
      <c r="K847" s="144"/>
      <c r="L847" s="144"/>
      <c r="M847" s="144"/>
      <c r="N847" s="144"/>
      <c r="O847" s="144"/>
      <c r="P847" s="148"/>
      <c r="Q847" s="148"/>
      <c r="R847" s="148"/>
      <c r="S847" s="275"/>
      <c r="T847" s="145">
        <v>2017</v>
      </c>
      <c r="U847" s="148"/>
      <c r="V847" s="148"/>
      <c r="W847" s="148"/>
      <c r="X847" s="148"/>
      <c r="Y847" s="148"/>
      <c r="Z847" s="165"/>
      <c r="AA847" s="144"/>
      <c r="AB847" s="144"/>
      <c r="AC847" s="144"/>
      <c r="AD847" s="144"/>
      <c r="AE847" s="144"/>
      <c r="AF847" s="144"/>
      <c r="AG847" s="144"/>
      <c r="AH847" s="144"/>
      <c r="AI847" s="144"/>
      <c r="AJ847" s="144"/>
      <c r="AK847" s="144"/>
      <c r="AL847" s="144"/>
      <c r="AM847" s="144"/>
      <c r="AN847" s="144"/>
      <c r="AO847" s="144"/>
      <c r="AP847" s="144"/>
      <c r="AQ847" s="144"/>
      <c r="AR847" s="144"/>
      <c r="AS847" s="138"/>
    </row>
    <row r="848" spans="2:45" s="135" customFormat="1" ht="24" hidden="1" customHeight="1" x14ac:dyDescent="0.15">
      <c r="B848" s="448"/>
      <c r="C848" s="750" t="s">
        <v>3107</v>
      </c>
      <c r="D848" s="144" t="s">
        <v>12846</v>
      </c>
      <c r="E848" s="144" t="s">
        <v>20143</v>
      </c>
      <c r="F848" s="144" t="s">
        <v>3107</v>
      </c>
      <c r="G848" s="144">
        <v>7373</v>
      </c>
      <c r="H848" s="144">
        <v>632</v>
      </c>
      <c r="I848" s="144"/>
      <c r="J848" s="144"/>
      <c r="K848" s="144"/>
      <c r="L848" s="144"/>
      <c r="M848" s="144"/>
      <c r="N848" s="144"/>
      <c r="O848" s="144"/>
      <c r="P848" s="148"/>
      <c r="Q848" s="148"/>
      <c r="R848" s="148"/>
      <c r="S848" s="275"/>
      <c r="T848" s="145">
        <v>2017</v>
      </c>
      <c r="U848" s="148"/>
      <c r="V848" s="148"/>
      <c r="W848" s="148"/>
      <c r="X848" s="148"/>
      <c r="Y848" s="148"/>
      <c r="Z848" s="165">
        <v>3751</v>
      </c>
      <c r="AA848" s="144"/>
      <c r="AB848" s="144"/>
      <c r="AC848" s="144"/>
      <c r="AD848" s="144"/>
      <c r="AE848" s="144"/>
      <c r="AF848" s="144"/>
      <c r="AG848" s="144"/>
      <c r="AH848" s="144"/>
      <c r="AI848" s="144"/>
      <c r="AJ848" s="144"/>
      <c r="AK848" s="144"/>
      <c r="AL848" s="144"/>
      <c r="AM848" s="144"/>
      <c r="AN848" s="144"/>
      <c r="AO848" s="144"/>
      <c r="AP848" s="144"/>
      <c r="AQ848" s="144"/>
      <c r="AR848" s="144"/>
      <c r="AS848" s="138"/>
    </row>
    <row r="849" spans="2:45" s="135" customFormat="1" ht="24" hidden="1" customHeight="1" x14ac:dyDescent="0.15">
      <c r="B849" s="448"/>
      <c r="C849" s="750" t="s">
        <v>3107</v>
      </c>
      <c r="D849" s="144" t="s">
        <v>12846</v>
      </c>
      <c r="E849" s="144" t="s">
        <v>20144</v>
      </c>
      <c r="F849" s="144" t="s">
        <v>3107</v>
      </c>
      <c r="G849" s="144">
        <v>7373</v>
      </c>
      <c r="H849" s="144">
        <v>114</v>
      </c>
      <c r="I849" s="144"/>
      <c r="J849" s="144"/>
      <c r="K849" s="144"/>
      <c r="L849" s="144"/>
      <c r="M849" s="144"/>
      <c r="N849" s="144"/>
      <c r="O849" s="144"/>
      <c r="P849" s="148"/>
      <c r="Q849" s="148"/>
      <c r="R849" s="148"/>
      <c r="S849" s="275"/>
      <c r="T849" s="145">
        <v>2017</v>
      </c>
      <c r="U849" s="148"/>
      <c r="V849" s="148"/>
      <c r="W849" s="148"/>
      <c r="X849" s="148"/>
      <c r="Y849" s="148"/>
      <c r="Z849" s="165"/>
      <c r="AA849" s="144"/>
      <c r="AB849" s="144"/>
      <c r="AC849" s="144"/>
      <c r="AD849" s="144"/>
      <c r="AE849" s="144"/>
      <c r="AF849" s="144"/>
      <c r="AG849" s="144"/>
      <c r="AH849" s="144"/>
      <c r="AI849" s="144"/>
      <c r="AJ849" s="144"/>
      <c r="AK849" s="144"/>
      <c r="AL849" s="144"/>
      <c r="AM849" s="144"/>
      <c r="AN849" s="144"/>
      <c r="AO849" s="144"/>
      <c r="AP849" s="144"/>
      <c r="AQ849" s="144"/>
      <c r="AR849" s="144"/>
      <c r="AS849" s="138"/>
    </row>
    <row r="850" spans="2:45" s="135" customFormat="1" ht="24" hidden="1" customHeight="1" x14ac:dyDescent="0.15">
      <c r="B850" s="448"/>
      <c r="C850" s="750" t="s">
        <v>3107</v>
      </c>
      <c r="D850" s="144" t="s">
        <v>13558</v>
      </c>
      <c r="E850" s="144" t="s">
        <v>20145</v>
      </c>
      <c r="F850" s="144" t="s">
        <v>13004</v>
      </c>
      <c r="G850" s="144">
        <v>616</v>
      </c>
      <c r="H850" s="144">
        <v>160</v>
      </c>
      <c r="I850" s="144"/>
      <c r="J850" s="144">
        <v>10</v>
      </c>
      <c r="K850" s="144">
        <v>16</v>
      </c>
      <c r="L850" s="144"/>
      <c r="M850" s="144"/>
      <c r="N850" s="144">
        <v>160</v>
      </c>
      <c r="O850" s="144"/>
      <c r="P850" s="148"/>
      <c r="Q850" s="148"/>
      <c r="R850" s="148"/>
      <c r="S850" s="275"/>
      <c r="T850" s="145">
        <v>2008</v>
      </c>
      <c r="U850" s="148"/>
      <c r="V850" s="148"/>
      <c r="W850" s="148"/>
      <c r="X850" s="148"/>
      <c r="Y850" s="148"/>
      <c r="Z850" s="165"/>
      <c r="AA850" s="144"/>
      <c r="AB850" s="144"/>
      <c r="AC850" s="144"/>
      <c r="AD850" s="144"/>
      <c r="AE850" s="144"/>
      <c r="AF850" s="144"/>
      <c r="AG850" s="144"/>
      <c r="AH850" s="144"/>
      <c r="AI850" s="144"/>
      <c r="AJ850" s="144"/>
      <c r="AK850" s="144"/>
      <c r="AL850" s="144"/>
      <c r="AM850" s="144"/>
      <c r="AN850" s="144"/>
      <c r="AO850" s="144"/>
      <c r="AP850" s="144"/>
      <c r="AQ850" s="144"/>
      <c r="AR850" s="144"/>
      <c r="AS850" s="138"/>
    </row>
    <row r="851" spans="2:45" s="135" customFormat="1" ht="24" hidden="1" customHeight="1" x14ac:dyDescent="0.15">
      <c r="B851" s="448"/>
      <c r="C851" s="750" t="s">
        <v>3107</v>
      </c>
      <c r="D851" s="144" t="s">
        <v>13001</v>
      </c>
      <c r="E851" s="144" t="s">
        <v>20146</v>
      </c>
      <c r="F851" s="144" t="s">
        <v>4422</v>
      </c>
      <c r="G851" s="144">
        <v>1730</v>
      </c>
      <c r="H851" s="144">
        <v>1730</v>
      </c>
      <c r="I851" s="144"/>
      <c r="J851" s="144"/>
      <c r="K851" s="144"/>
      <c r="L851" s="144"/>
      <c r="M851" s="144"/>
      <c r="N851" s="144"/>
      <c r="O851" s="144"/>
      <c r="P851" s="148"/>
      <c r="Q851" s="148"/>
      <c r="R851" s="148"/>
      <c r="S851" s="275"/>
      <c r="T851" s="145">
        <v>1995</v>
      </c>
      <c r="U851" s="148"/>
      <c r="V851" s="148"/>
      <c r="W851" s="148"/>
      <c r="X851" s="148"/>
      <c r="Y851" s="148"/>
      <c r="Z851" s="165"/>
      <c r="AA851" s="144"/>
      <c r="AB851" s="144"/>
      <c r="AC851" s="144"/>
      <c r="AD851" s="144"/>
      <c r="AE851" s="144"/>
      <c r="AF851" s="144"/>
      <c r="AG851" s="144"/>
      <c r="AH851" s="144"/>
      <c r="AI851" s="144"/>
      <c r="AJ851" s="144"/>
      <c r="AK851" s="144"/>
      <c r="AL851" s="144"/>
      <c r="AM851" s="144"/>
      <c r="AN851" s="144"/>
      <c r="AO851" s="144"/>
      <c r="AP851" s="144"/>
      <c r="AQ851" s="144"/>
      <c r="AR851" s="144"/>
      <c r="AS851" s="138"/>
    </row>
    <row r="852" spans="2:45" s="135" customFormat="1" ht="24" hidden="1" customHeight="1" x14ac:dyDescent="0.15">
      <c r="B852" s="448"/>
      <c r="C852" s="750" t="s">
        <v>3107</v>
      </c>
      <c r="D852" s="144" t="s">
        <v>13559</v>
      </c>
      <c r="E852" s="144" t="s">
        <v>20147</v>
      </c>
      <c r="F852" s="144" t="s">
        <v>3107</v>
      </c>
      <c r="G852" s="144">
        <v>456</v>
      </c>
      <c r="H852" s="144">
        <v>456</v>
      </c>
      <c r="I852" s="144"/>
      <c r="J852" s="144"/>
      <c r="K852" s="144"/>
      <c r="L852" s="144"/>
      <c r="M852" s="144"/>
      <c r="N852" s="144"/>
      <c r="O852" s="144"/>
      <c r="P852" s="148"/>
      <c r="Q852" s="148"/>
      <c r="R852" s="148"/>
      <c r="S852" s="275"/>
      <c r="T852" s="145">
        <v>2014</v>
      </c>
      <c r="U852" s="148"/>
      <c r="V852" s="148"/>
      <c r="W852" s="148"/>
      <c r="X852" s="148"/>
      <c r="Y852" s="148"/>
      <c r="Z852" s="165">
        <v>50</v>
      </c>
      <c r="AA852" s="144"/>
      <c r="AB852" s="144"/>
      <c r="AC852" s="144"/>
      <c r="AD852" s="144"/>
      <c r="AE852" s="144"/>
      <c r="AF852" s="144"/>
      <c r="AG852" s="144"/>
      <c r="AH852" s="144"/>
      <c r="AI852" s="144"/>
      <c r="AJ852" s="144"/>
      <c r="AK852" s="144"/>
      <c r="AL852" s="144"/>
      <c r="AM852" s="144"/>
      <c r="AN852" s="144"/>
      <c r="AO852" s="144"/>
      <c r="AP852" s="144"/>
      <c r="AQ852" s="144"/>
      <c r="AR852" s="144"/>
      <c r="AS852" s="138"/>
    </row>
    <row r="853" spans="2:45" s="135" customFormat="1" ht="24" hidden="1" customHeight="1" x14ac:dyDescent="0.15">
      <c r="B853" s="448"/>
      <c r="C853" s="750" t="s">
        <v>3107</v>
      </c>
      <c r="D853" s="144" t="s">
        <v>12736</v>
      </c>
      <c r="E853" s="144" t="s">
        <v>20148</v>
      </c>
      <c r="F853" s="144" t="s">
        <v>12572</v>
      </c>
      <c r="G853" s="144">
        <v>39800</v>
      </c>
      <c r="H853" s="144">
        <v>1512</v>
      </c>
      <c r="I853" s="144"/>
      <c r="J853" s="144"/>
      <c r="K853" s="144"/>
      <c r="L853" s="144"/>
      <c r="M853" s="144"/>
      <c r="N853" s="144"/>
      <c r="O853" s="144"/>
      <c r="P853" s="148"/>
      <c r="Q853" s="148"/>
      <c r="R853" s="148"/>
      <c r="S853" s="275"/>
      <c r="T853" s="145">
        <v>2017</v>
      </c>
      <c r="U853" s="148"/>
      <c r="V853" s="148"/>
      <c r="W853" s="148"/>
      <c r="X853" s="148"/>
      <c r="Y853" s="148"/>
      <c r="Z853" s="165"/>
      <c r="AA853" s="144"/>
      <c r="AB853" s="144"/>
      <c r="AC853" s="144"/>
      <c r="AD853" s="144"/>
      <c r="AE853" s="144"/>
      <c r="AF853" s="144"/>
      <c r="AG853" s="144"/>
      <c r="AH853" s="144"/>
      <c r="AI853" s="144"/>
      <c r="AJ853" s="144"/>
      <c r="AK853" s="144"/>
      <c r="AL853" s="144"/>
      <c r="AM853" s="144"/>
      <c r="AN853" s="144"/>
      <c r="AO853" s="144"/>
      <c r="AP853" s="144"/>
      <c r="AQ853" s="144"/>
      <c r="AR853" s="144"/>
      <c r="AS853" s="138"/>
    </row>
    <row r="854" spans="2:45" s="135" customFormat="1" ht="24" hidden="1" customHeight="1" x14ac:dyDescent="0.15">
      <c r="B854" s="448"/>
      <c r="C854" s="750" t="s">
        <v>3107</v>
      </c>
      <c r="D854" s="144" t="s">
        <v>12736</v>
      </c>
      <c r="E854" s="144" t="s">
        <v>20149</v>
      </c>
      <c r="F854" s="144" t="s">
        <v>3107</v>
      </c>
      <c r="G854" s="144">
        <v>39800</v>
      </c>
      <c r="H854" s="144">
        <v>1520</v>
      </c>
      <c r="I854" s="144"/>
      <c r="J854" s="144"/>
      <c r="K854" s="144"/>
      <c r="L854" s="144"/>
      <c r="M854" s="144"/>
      <c r="N854" s="144"/>
      <c r="O854" s="144"/>
      <c r="P854" s="148"/>
      <c r="Q854" s="148"/>
      <c r="R854" s="148"/>
      <c r="S854" s="275"/>
      <c r="T854" s="145">
        <v>2017</v>
      </c>
      <c r="U854" s="148"/>
      <c r="V854" s="148"/>
      <c r="W854" s="148"/>
      <c r="X854" s="148"/>
      <c r="Y854" s="148"/>
      <c r="Z854" s="165"/>
      <c r="AA854" s="144"/>
      <c r="AB854" s="144"/>
      <c r="AC854" s="144"/>
      <c r="AD854" s="144"/>
      <c r="AE854" s="144"/>
      <c r="AF854" s="144"/>
      <c r="AG854" s="144"/>
      <c r="AH854" s="144"/>
      <c r="AI854" s="144"/>
      <c r="AJ854" s="144"/>
      <c r="AK854" s="144"/>
      <c r="AL854" s="144"/>
      <c r="AM854" s="144"/>
      <c r="AN854" s="144"/>
      <c r="AO854" s="144"/>
      <c r="AP854" s="144"/>
      <c r="AQ854" s="144"/>
      <c r="AR854" s="144"/>
      <c r="AS854" s="138"/>
    </row>
    <row r="855" spans="2:45" s="135" customFormat="1" ht="24" hidden="1" customHeight="1" x14ac:dyDescent="0.15">
      <c r="B855" s="448"/>
      <c r="C855" s="750" t="s">
        <v>3107</v>
      </c>
      <c r="D855" s="144" t="s">
        <v>12736</v>
      </c>
      <c r="E855" s="144" t="s">
        <v>20150</v>
      </c>
      <c r="F855" s="144" t="s">
        <v>12572</v>
      </c>
      <c r="G855" s="144">
        <v>39800</v>
      </c>
      <c r="H855" s="144">
        <v>809</v>
      </c>
      <c r="I855" s="144"/>
      <c r="J855" s="144"/>
      <c r="K855" s="144"/>
      <c r="L855" s="144"/>
      <c r="M855" s="144"/>
      <c r="N855" s="144"/>
      <c r="O855" s="144"/>
      <c r="P855" s="148"/>
      <c r="Q855" s="148"/>
      <c r="R855" s="148"/>
      <c r="S855" s="275"/>
      <c r="T855" s="145">
        <v>2017</v>
      </c>
      <c r="U855" s="148"/>
      <c r="V855" s="148"/>
      <c r="W855" s="148"/>
      <c r="X855" s="148"/>
      <c r="Y855" s="148"/>
      <c r="Z855" s="165"/>
      <c r="AA855" s="144"/>
      <c r="AB855" s="144"/>
      <c r="AC855" s="144"/>
      <c r="AD855" s="144"/>
      <c r="AE855" s="144"/>
      <c r="AF855" s="144"/>
      <c r="AG855" s="144"/>
      <c r="AH855" s="144"/>
      <c r="AI855" s="144"/>
      <c r="AJ855" s="144"/>
      <c r="AK855" s="144"/>
      <c r="AL855" s="144"/>
      <c r="AM855" s="144"/>
      <c r="AN855" s="144"/>
      <c r="AO855" s="144"/>
      <c r="AP855" s="144"/>
      <c r="AQ855" s="144"/>
      <c r="AR855" s="144"/>
      <c r="AS855" s="138"/>
    </row>
    <row r="856" spans="2:45" s="135" customFormat="1" ht="24" hidden="1" customHeight="1" x14ac:dyDescent="0.15">
      <c r="B856" s="448"/>
      <c r="C856" s="750" t="s">
        <v>3107</v>
      </c>
      <c r="D856" s="144" t="s">
        <v>12736</v>
      </c>
      <c r="E856" s="144" t="s">
        <v>20151</v>
      </c>
      <c r="F856" s="144" t="s">
        <v>3107</v>
      </c>
      <c r="G856" s="144">
        <v>39800</v>
      </c>
      <c r="H856" s="144">
        <v>1614</v>
      </c>
      <c r="I856" s="144"/>
      <c r="J856" s="144"/>
      <c r="K856" s="144"/>
      <c r="L856" s="144"/>
      <c r="M856" s="144"/>
      <c r="N856" s="144"/>
      <c r="O856" s="144"/>
      <c r="P856" s="148"/>
      <c r="Q856" s="148"/>
      <c r="R856" s="148"/>
      <c r="S856" s="275"/>
      <c r="T856" s="145">
        <v>2017</v>
      </c>
      <c r="U856" s="148"/>
      <c r="V856" s="148"/>
      <c r="W856" s="148"/>
      <c r="X856" s="148"/>
      <c r="Y856" s="148"/>
      <c r="Z856" s="165"/>
      <c r="AA856" s="144"/>
      <c r="AB856" s="144"/>
      <c r="AC856" s="144"/>
      <c r="AD856" s="144"/>
      <c r="AE856" s="144"/>
      <c r="AF856" s="144"/>
      <c r="AG856" s="144"/>
      <c r="AH856" s="144"/>
      <c r="AI856" s="144"/>
      <c r="AJ856" s="144"/>
      <c r="AK856" s="144"/>
      <c r="AL856" s="144"/>
      <c r="AM856" s="144"/>
      <c r="AN856" s="144"/>
      <c r="AO856" s="144"/>
      <c r="AP856" s="144"/>
      <c r="AQ856" s="144"/>
      <c r="AR856" s="144"/>
      <c r="AS856" s="138"/>
    </row>
    <row r="857" spans="2:45" s="135" customFormat="1" ht="24" hidden="1" customHeight="1" x14ac:dyDescent="0.15">
      <c r="B857" s="448"/>
      <c r="C857" s="750" t="s">
        <v>3107</v>
      </c>
      <c r="D857" s="144" t="s">
        <v>13005</v>
      </c>
      <c r="E857" s="144" t="s">
        <v>20152</v>
      </c>
      <c r="F857" s="144" t="s">
        <v>12572</v>
      </c>
      <c r="G857" s="144">
        <v>5710</v>
      </c>
      <c r="H857" s="144">
        <v>327</v>
      </c>
      <c r="I857" s="144"/>
      <c r="J857" s="144"/>
      <c r="K857" s="144"/>
      <c r="L857" s="144"/>
      <c r="M857" s="144"/>
      <c r="N857" s="144"/>
      <c r="O857" s="144"/>
      <c r="P857" s="148"/>
      <c r="Q857" s="148"/>
      <c r="R857" s="148"/>
      <c r="S857" s="275"/>
      <c r="T857" s="145">
        <v>2014</v>
      </c>
      <c r="U857" s="148"/>
      <c r="V857" s="148"/>
      <c r="W857" s="148"/>
      <c r="X857" s="148"/>
      <c r="Y857" s="148"/>
      <c r="Z857" s="165"/>
      <c r="AA857" s="144"/>
      <c r="AB857" s="144"/>
      <c r="AC857" s="144"/>
      <c r="AD857" s="144"/>
      <c r="AE857" s="144"/>
      <c r="AF857" s="144"/>
      <c r="AG857" s="144"/>
      <c r="AH857" s="144"/>
      <c r="AI857" s="144"/>
      <c r="AJ857" s="144"/>
      <c r="AK857" s="144"/>
      <c r="AL857" s="144"/>
      <c r="AM857" s="144"/>
      <c r="AN857" s="144"/>
      <c r="AO857" s="144"/>
      <c r="AP857" s="144"/>
      <c r="AQ857" s="144"/>
      <c r="AR857" s="144"/>
      <c r="AS857" s="138"/>
    </row>
    <row r="858" spans="2:45" s="135" customFormat="1" ht="24" hidden="1" customHeight="1" x14ac:dyDescent="0.15">
      <c r="B858" s="448"/>
      <c r="C858" s="750" t="s">
        <v>3107</v>
      </c>
      <c r="D858" s="144" t="s">
        <v>13005</v>
      </c>
      <c r="E858" s="144" t="s">
        <v>20153</v>
      </c>
      <c r="F858" s="144" t="s">
        <v>12572</v>
      </c>
      <c r="G858" s="144">
        <v>5710</v>
      </c>
      <c r="H858" s="144">
        <v>450</v>
      </c>
      <c r="I858" s="144"/>
      <c r="J858" s="144"/>
      <c r="K858" s="144"/>
      <c r="L858" s="144"/>
      <c r="M858" s="144"/>
      <c r="N858" s="144"/>
      <c r="O858" s="144"/>
      <c r="P858" s="148"/>
      <c r="Q858" s="148"/>
      <c r="R858" s="148"/>
      <c r="S858" s="275"/>
      <c r="T858" s="145">
        <v>2014</v>
      </c>
      <c r="U858" s="148"/>
      <c r="V858" s="148"/>
      <c r="W858" s="148"/>
      <c r="X858" s="148"/>
      <c r="Y858" s="148"/>
      <c r="Z858" s="165"/>
      <c r="AA858" s="144"/>
      <c r="AB858" s="144"/>
      <c r="AC858" s="144"/>
      <c r="AD858" s="144"/>
      <c r="AE858" s="144"/>
      <c r="AF858" s="144"/>
      <c r="AG858" s="144"/>
      <c r="AH858" s="144"/>
      <c r="AI858" s="144"/>
      <c r="AJ858" s="144"/>
      <c r="AK858" s="144"/>
      <c r="AL858" s="144"/>
      <c r="AM858" s="144"/>
      <c r="AN858" s="144"/>
      <c r="AO858" s="144"/>
      <c r="AP858" s="144"/>
      <c r="AQ858" s="144"/>
      <c r="AR858" s="144"/>
      <c r="AS858" s="138"/>
    </row>
    <row r="859" spans="2:45" s="135" customFormat="1" ht="24" hidden="1" customHeight="1" x14ac:dyDescent="0.15">
      <c r="B859" s="448"/>
      <c r="C859" s="750" t="s">
        <v>3107</v>
      </c>
      <c r="D859" s="144" t="s">
        <v>13560</v>
      </c>
      <c r="E859" s="144" t="s">
        <v>20154</v>
      </c>
      <c r="F859" s="144" t="s">
        <v>3107</v>
      </c>
      <c r="G859" s="144">
        <v>5583</v>
      </c>
      <c r="H859" s="144">
        <v>836</v>
      </c>
      <c r="I859" s="144"/>
      <c r="J859" s="144"/>
      <c r="K859" s="144"/>
      <c r="L859" s="144"/>
      <c r="M859" s="144"/>
      <c r="N859" s="144"/>
      <c r="O859" s="144"/>
      <c r="P859" s="148"/>
      <c r="Q859" s="148"/>
      <c r="R859" s="148"/>
      <c r="S859" s="275"/>
      <c r="T859" s="145">
        <v>2019</v>
      </c>
      <c r="U859" s="148"/>
      <c r="V859" s="148"/>
      <c r="W859" s="148"/>
      <c r="X859" s="148"/>
      <c r="Y859" s="148"/>
      <c r="Z859" s="165"/>
      <c r="AA859" s="144"/>
      <c r="AB859" s="144"/>
      <c r="AC859" s="144"/>
      <c r="AD859" s="144"/>
      <c r="AE859" s="144"/>
      <c r="AF859" s="144"/>
      <c r="AG859" s="144"/>
      <c r="AH859" s="144"/>
      <c r="AI859" s="144"/>
      <c r="AJ859" s="144"/>
      <c r="AK859" s="144"/>
      <c r="AL859" s="144"/>
      <c r="AM859" s="144"/>
      <c r="AN859" s="144"/>
      <c r="AO859" s="144"/>
      <c r="AP859" s="144"/>
      <c r="AQ859" s="144"/>
      <c r="AR859" s="144"/>
      <c r="AS859" s="138"/>
    </row>
    <row r="860" spans="2:45" s="135" customFormat="1" ht="24" hidden="1" customHeight="1" x14ac:dyDescent="0.15">
      <c r="B860" s="448"/>
      <c r="C860" s="750" t="s">
        <v>3107</v>
      </c>
      <c r="D860" s="144" t="s">
        <v>13561</v>
      </c>
      <c r="E860" s="144" t="s">
        <v>20155</v>
      </c>
      <c r="F860" s="144" t="s">
        <v>13004</v>
      </c>
      <c r="G860" s="144">
        <v>500</v>
      </c>
      <c r="H860" s="144">
        <v>500</v>
      </c>
      <c r="I860" s="144"/>
      <c r="J860" s="144"/>
      <c r="K860" s="144"/>
      <c r="L860" s="144"/>
      <c r="M860" s="144"/>
      <c r="N860" s="144"/>
      <c r="O860" s="144"/>
      <c r="P860" s="148"/>
      <c r="Q860" s="148"/>
      <c r="R860" s="148"/>
      <c r="S860" s="275"/>
      <c r="T860" s="145">
        <v>2004</v>
      </c>
      <c r="U860" s="148"/>
      <c r="V860" s="148"/>
      <c r="W860" s="148"/>
      <c r="X860" s="148"/>
      <c r="Y860" s="148"/>
      <c r="Z860" s="165"/>
      <c r="AA860" s="144"/>
      <c r="AB860" s="144"/>
      <c r="AC860" s="144"/>
      <c r="AD860" s="144"/>
      <c r="AE860" s="144"/>
      <c r="AF860" s="144"/>
      <c r="AG860" s="144"/>
      <c r="AH860" s="144"/>
      <c r="AI860" s="144"/>
      <c r="AJ860" s="144"/>
      <c r="AK860" s="144"/>
      <c r="AL860" s="144"/>
      <c r="AM860" s="144"/>
      <c r="AN860" s="144"/>
      <c r="AO860" s="144"/>
      <c r="AP860" s="144"/>
      <c r="AQ860" s="144"/>
      <c r="AR860" s="144"/>
      <c r="AS860" s="138"/>
    </row>
    <row r="861" spans="2:45" s="135" customFormat="1" ht="24" hidden="1" customHeight="1" x14ac:dyDescent="0.15">
      <c r="B861" s="448"/>
      <c r="C861" s="750" t="s">
        <v>3107</v>
      </c>
      <c r="D861" s="144" t="s">
        <v>13562</v>
      </c>
      <c r="E861" s="144" t="s">
        <v>20156</v>
      </c>
      <c r="F861" s="144" t="s">
        <v>3107</v>
      </c>
      <c r="G861" s="144">
        <v>965</v>
      </c>
      <c r="H861" s="144">
        <v>965</v>
      </c>
      <c r="I861" s="144"/>
      <c r="J861" s="144"/>
      <c r="K861" s="144"/>
      <c r="L861" s="144"/>
      <c r="M861" s="144"/>
      <c r="N861" s="144"/>
      <c r="O861" s="144"/>
      <c r="P861" s="148"/>
      <c r="Q861" s="148"/>
      <c r="R861" s="148"/>
      <c r="S861" s="275"/>
      <c r="T861" s="145">
        <v>2018</v>
      </c>
      <c r="U861" s="148"/>
      <c r="V861" s="148"/>
      <c r="W861" s="148"/>
      <c r="X861" s="148"/>
      <c r="Y861" s="148"/>
      <c r="Z861" s="165"/>
      <c r="AA861" s="144"/>
      <c r="AB861" s="144"/>
      <c r="AC861" s="144"/>
      <c r="AD861" s="144"/>
      <c r="AE861" s="144"/>
      <c r="AF861" s="144"/>
      <c r="AG861" s="144"/>
      <c r="AH861" s="144"/>
      <c r="AI861" s="144"/>
      <c r="AJ861" s="144"/>
      <c r="AK861" s="144"/>
      <c r="AL861" s="144"/>
      <c r="AM861" s="144"/>
      <c r="AN861" s="144"/>
      <c r="AO861" s="144"/>
      <c r="AP861" s="144"/>
      <c r="AQ861" s="144"/>
      <c r="AR861" s="144"/>
      <c r="AS861" s="138"/>
    </row>
    <row r="862" spans="2:45" s="135" customFormat="1" ht="24" hidden="1" customHeight="1" x14ac:dyDescent="0.15">
      <c r="B862" s="448"/>
      <c r="C862" s="750" t="s">
        <v>3107</v>
      </c>
      <c r="D862" s="144" t="s">
        <v>12735</v>
      </c>
      <c r="E862" s="144" t="s">
        <v>20157</v>
      </c>
      <c r="F862" s="144" t="s">
        <v>13004</v>
      </c>
      <c r="G862" s="144">
        <v>972</v>
      </c>
      <c r="H862" s="144">
        <v>972</v>
      </c>
      <c r="I862" s="144"/>
      <c r="J862" s="144">
        <v>36</v>
      </c>
      <c r="K862" s="144">
        <v>27</v>
      </c>
      <c r="L862" s="144"/>
      <c r="M862" s="144"/>
      <c r="N862" s="144">
        <v>972</v>
      </c>
      <c r="O862" s="144"/>
      <c r="P862" s="148"/>
      <c r="Q862" s="148"/>
      <c r="R862" s="148"/>
      <c r="S862" s="275"/>
      <c r="T862" s="145">
        <v>2008</v>
      </c>
      <c r="U862" s="148"/>
      <c r="V862" s="148"/>
      <c r="W862" s="148"/>
      <c r="X862" s="148"/>
      <c r="Y862" s="148"/>
      <c r="Z862" s="165">
        <v>42767</v>
      </c>
      <c r="AA862" s="144"/>
      <c r="AB862" s="144"/>
      <c r="AC862" s="144"/>
      <c r="AD862" s="144"/>
      <c r="AE862" s="144"/>
      <c r="AF862" s="144"/>
      <c r="AG862" s="144"/>
      <c r="AH862" s="144"/>
      <c r="AI862" s="144"/>
      <c r="AJ862" s="144"/>
      <c r="AK862" s="144"/>
      <c r="AL862" s="144"/>
      <c r="AM862" s="144"/>
      <c r="AN862" s="144"/>
      <c r="AO862" s="144"/>
      <c r="AP862" s="144"/>
      <c r="AQ862" s="144"/>
      <c r="AR862" s="144"/>
      <c r="AS862" s="138"/>
    </row>
    <row r="863" spans="2:45" s="135" customFormat="1" ht="24" hidden="1" customHeight="1" x14ac:dyDescent="0.15">
      <c r="B863" s="448"/>
      <c r="C863" s="750" t="s">
        <v>3107</v>
      </c>
      <c r="D863" s="144" t="s">
        <v>13563</v>
      </c>
      <c r="E863" s="144" t="s">
        <v>20158</v>
      </c>
      <c r="F863" s="144" t="s">
        <v>3107</v>
      </c>
      <c r="G863" s="144">
        <v>1293</v>
      </c>
      <c r="H863" s="144">
        <v>1293</v>
      </c>
      <c r="I863" s="144"/>
      <c r="J863" s="144">
        <v>44</v>
      </c>
      <c r="K863" s="144">
        <v>27</v>
      </c>
      <c r="L863" s="144"/>
      <c r="M863" s="144"/>
      <c r="N863" s="144">
        <v>1188</v>
      </c>
      <c r="O863" s="144"/>
      <c r="P863" s="148"/>
      <c r="Q863" s="148"/>
      <c r="R863" s="148"/>
      <c r="S863" s="275"/>
      <c r="T863" s="145">
        <v>2006</v>
      </c>
      <c r="U863" s="148"/>
      <c r="V863" s="148"/>
      <c r="W863" s="148"/>
      <c r="X863" s="148"/>
      <c r="Y863" s="148"/>
      <c r="Z863" s="165">
        <v>200</v>
      </c>
      <c r="AA863" s="144"/>
      <c r="AB863" s="144"/>
      <c r="AC863" s="144"/>
      <c r="AD863" s="144"/>
      <c r="AE863" s="144"/>
      <c r="AF863" s="144"/>
      <c r="AG863" s="144"/>
      <c r="AH863" s="144"/>
      <c r="AI863" s="144"/>
      <c r="AJ863" s="144"/>
      <c r="AK863" s="144"/>
      <c r="AL863" s="144"/>
      <c r="AM863" s="144"/>
      <c r="AN863" s="144"/>
      <c r="AO863" s="144"/>
      <c r="AP863" s="144"/>
      <c r="AQ863" s="144"/>
      <c r="AR863" s="144"/>
      <c r="AS863" s="138"/>
    </row>
    <row r="864" spans="2:45" s="135" customFormat="1" ht="24" hidden="1" customHeight="1" x14ac:dyDescent="0.15">
      <c r="B864" s="448"/>
      <c r="C864" s="750" t="s">
        <v>3107</v>
      </c>
      <c r="D864" s="144" t="s">
        <v>13563</v>
      </c>
      <c r="E864" s="144" t="s">
        <v>20159</v>
      </c>
      <c r="F864" s="144" t="s">
        <v>3107</v>
      </c>
      <c r="G864" s="144">
        <v>508</v>
      </c>
      <c r="H864" s="144">
        <v>508</v>
      </c>
      <c r="I864" s="144"/>
      <c r="J864" s="144"/>
      <c r="K864" s="144"/>
      <c r="L864" s="144"/>
      <c r="M864" s="144"/>
      <c r="N864" s="144"/>
      <c r="O864" s="144"/>
      <c r="P864" s="148"/>
      <c r="Q864" s="148"/>
      <c r="R864" s="148"/>
      <c r="S864" s="275"/>
      <c r="T864" s="145">
        <v>2006</v>
      </c>
      <c r="U864" s="148"/>
      <c r="V864" s="148"/>
      <c r="W864" s="148"/>
      <c r="X864" s="148"/>
      <c r="Y864" s="148"/>
      <c r="Z864" s="165"/>
      <c r="AA864" s="144"/>
      <c r="AB864" s="144"/>
      <c r="AC864" s="144"/>
      <c r="AD864" s="144"/>
      <c r="AE864" s="144"/>
      <c r="AF864" s="144"/>
      <c r="AG864" s="144"/>
      <c r="AH864" s="144"/>
      <c r="AI864" s="144"/>
      <c r="AJ864" s="144"/>
      <c r="AK864" s="144"/>
      <c r="AL864" s="144"/>
      <c r="AM864" s="144"/>
      <c r="AN864" s="144"/>
      <c r="AO864" s="144"/>
      <c r="AP864" s="144"/>
      <c r="AQ864" s="144"/>
      <c r="AR864" s="144"/>
      <c r="AS864" s="138"/>
    </row>
    <row r="865" spans="2:45" s="135" customFormat="1" ht="24" hidden="1" customHeight="1" x14ac:dyDescent="0.15">
      <c r="B865" s="448"/>
      <c r="C865" s="750" t="s">
        <v>3107</v>
      </c>
      <c r="D865" s="144" t="s">
        <v>13564</v>
      </c>
      <c r="E865" s="144" t="s">
        <v>20160</v>
      </c>
      <c r="F865" s="144" t="s">
        <v>3107</v>
      </c>
      <c r="G865" s="144">
        <v>966</v>
      </c>
      <c r="H865" s="144">
        <v>542</v>
      </c>
      <c r="I865" s="144"/>
      <c r="J865" s="144"/>
      <c r="K865" s="144"/>
      <c r="L865" s="144"/>
      <c r="M865" s="144"/>
      <c r="N865" s="144"/>
      <c r="O865" s="144"/>
      <c r="P865" s="148"/>
      <c r="Q865" s="148"/>
      <c r="R865" s="148"/>
      <c r="S865" s="275"/>
      <c r="T865" s="145">
        <v>2004</v>
      </c>
      <c r="U865" s="148"/>
      <c r="V865" s="148"/>
      <c r="W865" s="148"/>
      <c r="X865" s="148"/>
      <c r="Y865" s="148"/>
      <c r="Z865" s="165"/>
      <c r="AA865" s="144"/>
      <c r="AB865" s="144"/>
      <c r="AC865" s="144"/>
      <c r="AD865" s="144"/>
      <c r="AE865" s="144"/>
      <c r="AF865" s="144"/>
      <c r="AG865" s="144"/>
      <c r="AH865" s="144"/>
      <c r="AI865" s="144"/>
      <c r="AJ865" s="144"/>
      <c r="AK865" s="144"/>
      <c r="AL865" s="144"/>
      <c r="AM865" s="144"/>
      <c r="AN865" s="144"/>
      <c r="AO865" s="144"/>
      <c r="AP865" s="144"/>
      <c r="AQ865" s="144"/>
      <c r="AR865" s="144"/>
      <c r="AS865" s="138"/>
    </row>
    <row r="866" spans="2:45" s="135" customFormat="1" ht="24" hidden="1" customHeight="1" x14ac:dyDescent="0.15">
      <c r="B866" s="448"/>
      <c r="C866" s="750" t="s">
        <v>3107</v>
      </c>
      <c r="D866" s="144" t="s">
        <v>12578</v>
      </c>
      <c r="E866" s="144" t="s">
        <v>20161</v>
      </c>
      <c r="F866" s="144" t="s">
        <v>3107</v>
      </c>
      <c r="G866" s="144">
        <v>1394</v>
      </c>
      <c r="H866" s="144">
        <v>414</v>
      </c>
      <c r="I866" s="144"/>
      <c r="J866" s="144"/>
      <c r="K866" s="144"/>
      <c r="L866" s="144"/>
      <c r="M866" s="144"/>
      <c r="N866" s="144"/>
      <c r="O866" s="144"/>
      <c r="P866" s="148"/>
      <c r="Q866" s="148"/>
      <c r="R866" s="148"/>
      <c r="S866" s="275"/>
      <c r="T866" s="145">
        <v>2017</v>
      </c>
      <c r="U866" s="148"/>
      <c r="V866" s="148"/>
      <c r="W866" s="148"/>
      <c r="X866" s="148"/>
      <c r="Y866" s="148"/>
      <c r="Z866" s="165"/>
      <c r="AA866" s="144"/>
      <c r="AB866" s="144"/>
      <c r="AC866" s="144"/>
      <c r="AD866" s="144"/>
      <c r="AE866" s="144"/>
      <c r="AF866" s="144"/>
      <c r="AG866" s="144"/>
      <c r="AH866" s="144"/>
      <c r="AI866" s="144"/>
      <c r="AJ866" s="144"/>
      <c r="AK866" s="144"/>
      <c r="AL866" s="144"/>
      <c r="AM866" s="144"/>
      <c r="AN866" s="144"/>
      <c r="AO866" s="144"/>
      <c r="AP866" s="144"/>
      <c r="AQ866" s="144"/>
      <c r="AR866" s="144"/>
      <c r="AS866" s="138"/>
    </row>
    <row r="867" spans="2:45" s="135" customFormat="1" ht="24" hidden="1" customHeight="1" x14ac:dyDescent="0.15">
      <c r="B867" s="448"/>
      <c r="C867" s="750" t="s">
        <v>3107</v>
      </c>
      <c r="D867" s="144" t="s">
        <v>13565</v>
      </c>
      <c r="E867" s="144" t="s">
        <v>15978</v>
      </c>
      <c r="F867" s="144" t="s">
        <v>3107</v>
      </c>
      <c r="G867" s="144">
        <v>1113</v>
      </c>
      <c r="H867" s="144">
        <v>1113</v>
      </c>
      <c r="I867" s="144"/>
      <c r="J867" s="144"/>
      <c r="K867" s="144"/>
      <c r="L867" s="144"/>
      <c r="M867" s="144"/>
      <c r="N867" s="144"/>
      <c r="O867" s="144"/>
      <c r="P867" s="148"/>
      <c r="Q867" s="148"/>
      <c r="R867" s="148"/>
      <c r="S867" s="275"/>
      <c r="T867" s="145">
        <v>2015</v>
      </c>
      <c r="U867" s="148"/>
      <c r="V867" s="148"/>
      <c r="W867" s="148"/>
      <c r="X867" s="148"/>
      <c r="Y867" s="148"/>
      <c r="Z867" s="165"/>
      <c r="AA867" s="144"/>
      <c r="AB867" s="144"/>
      <c r="AC867" s="144"/>
      <c r="AD867" s="144"/>
      <c r="AE867" s="144"/>
      <c r="AF867" s="144"/>
      <c r="AG867" s="144"/>
      <c r="AH867" s="144"/>
      <c r="AI867" s="144"/>
      <c r="AJ867" s="144"/>
      <c r="AK867" s="144"/>
      <c r="AL867" s="144"/>
      <c r="AM867" s="144"/>
      <c r="AN867" s="144"/>
      <c r="AO867" s="144"/>
      <c r="AP867" s="144"/>
      <c r="AQ867" s="144"/>
      <c r="AR867" s="144"/>
      <c r="AS867" s="138"/>
    </row>
    <row r="868" spans="2:45" s="135" customFormat="1" ht="24" hidden="1" customHeight="1" x14ac:dyDescent="0.15">
      <c r="B868" s="448"/>
      <c r="C868" s="750" t="s">
        <v>3107</v>
      </c>
      <c r="D868" s="144" t="s">
        <v>13566</v>
      </c>
      <c r="E868" s="144" t="s">
        <v>20162</v>
      </c>
      <c r="F868" s="144" t="s">
        <v>3107</v>
      </c>
      <c r="G868" s="144">
        <v>19587</v>
      </c>
      <c r="H868" s="144">
        <v>8042</v>
      </c>
      <c r="I868" s="144"/>
      <c r="J868" s="144"/>
      <c r="K868" s="144"/>
      <c r="L868" s="144"/>
      <c r="M868" s="144"/>
      <c r="N868" s="144"/>
      <c r="O868" s="144"/>
      <c r="P868" s="148"/>
      <c r="Q868" s="148"/>
      <c r="R868" s="148"/>
      <c r="S868" s="275"/>
      <c r="T868" s="145">
        <v>2016</v>
      </c>
      <c r="U868" s="148"/>
      <c r="V868" s="148"/>
      <c r="W868" s="148"/>
      <c r="X868" s="148"/>
      <c r="Y868" s="148"/>
      <c r="Z868" s="165"/>
      <c r="AA868" s="144"/>
      <c r="AB868" s="144"/>
      <c r="AC868" s="144"/>
      <c r="AD868" s="144"/>
      <c r="AE868" s="144"/>
      <c r="AF868" s="144"/>
      <c r="AG868" s="144"/>
      <c r="AH868" s="144"/>
      <c r="AI868" s="144"/>
      <c r="AJ868" s="144"/>
      <c r="AK868" s="144"/>
      <c r="AL868" s="144"/>
      <c r="AM868" s="144"/>
      <c r="AN868" s="144"/>
      <c r="AO868" s="144"/>
      <c r="AP868" s="144"/>
      <c r="AQ868" s="144"/>
      <c r="AR868" s="144"/>
      <c r="AS868" s="138"/>
    </row>
    <row r="869" spans="2:45" s="135" customFormat="1" ht="24" hidden="1" customHeight="1" x14ac:dyDescent="0.15">
      <c r="B869" s="448"/>
      <c r="C869" s="750" t="s">
        <v>3107</v>
      </c>
      <c r="D869" s="144" t="s">
        <v>13567</v>
      </c>
      <c r="E869" s="144" t="s">
        <v>15979</v>
      </c>
      <c r="F869" s="144" t="s">
        <v>3107</v>
      </c>
      <c r="G869" s="144">
        <v>438</v>
      </c>
      <c r="H869" s="144">
        <v>438</v>
      </c>
      <c r="I869" s="144"/>
      <c r="J869" s="144"/>
      <c r="K869" s="144"/>
      <c r="L869" s="144"/>
      <c r="M869" s="144"/>
      <c r="N869" s="144"/>
      <c r="O869" s="144"/>
      <c r="P869" s="148"/>
      <c r="Q869" s="148"/>
      <c r="R869" s="148"/>
      <c r="S869" s="275"/>
      <c r="T869" s="145">
        <v>2016</v>
      </c>
      <c r="U869" s="148"/>
      <c r="V869" s="148"/>
      <c r="W869" s="148"/>
      <c r="X869" s="148"/>
      <c r="Y869" s="148"/>
      <c r="Z869" s="165"/>
      <c r="AA869" s="144"/>
      <c r="AB869" s="144"/>
      <c r="AC869" s="144"/>
      <c r="AD869" s="144"/>
      <c r="AE869" s="144"/>
      <c r="AF869" s="144"/>
      <c r="AG869" s="144"/>
      <c r="AH869" s="144"/>
      <c r="AI869" s="144"/>
      <c r="AJ869" s="144"/>
      <c r="AK869" s="144"/>
      <c r="AL869" s="144"/>
      <c r="AM869" s="144"/>
      <c r="AN869" s="144"/>
      <c r="AO869" s="144"/>
      <c r="AP869" s="144"/>
      <c r="AQ869" s="144"/>
      <c r="AR869" s="144"/>
      <c r="AS869" s="138"/>
    </row>
    <row r="870" spans="2:45" s="135" customFormat="1" ht="24" hidden="1" customHeight="1" x14ac:dyDescent="0.15">
      <c r="B870" s="448"/>
      <c r="C870" s="750" t="s">
        <v>3107</v>
      </c>
      <c r="D870" s="144" t="s">
        <v>13568</v>
      </c>
      <c r="E870" s="144" t="s">
        <v>20163</v>
      </c>
      <c r="F870" s="144" t="s">
        <v>3107</v>
      </c>
      <c r="G870" s="144">
        <v>1154</v>
      </c>
      <c r="H870" s="144">
        <v>1154</v>
      </c>
      <c r="I870" s="144"/>
      <c r="J870" s="144"/>
      <c r="K870" s="144"/>
      <c r="L870" s="144"/>
      <c r="M870" s="144"/>
      <c r="N870" s="144"/>
      <c r="O870" s="144"/>
      <c r="P870" s="148"/>
      <c r="Q870" s="148"/>
      <c r="R870" s="148"/>
      <c r="S870" s="275"/>
      <c r="T870" s="145">
        <v>2016</v>
      </c>
      <c r="U870" s="148"/>
      <c r="V870" s="148"/>
      <c r="W870" s="148"/>
      <c r="X870" s="148"/>
      <c r="Y870" s="148"/>
      <c r="Z870" s="165"/>
      <c r="AA870" s="144"/>
      <c r="AB870" s="144"/>
      <c r="AC870" s="144"/>
      <c r="AD870" s="144"/>
      <c r="AE870" s="144"/>
      <c r="AF870" s="144"/>
      <c r="AG870" s="144"/>
      <c r="AH870" s="144"/>
      <c r="AI870" s="144"/>
      <c r="AJ870" s="144"/>
      <c r="AK870" s="144"/>
      <c r="AL870" s="144"/>
      <c r="AM870" s="144"/>
      <c r="AN870" s="144"/>
      <c r="AO870" s="144"/>
      <c r="AP870" s="144"/>
      <c r="AQ870" s="144"/>
      <c r="AR870" s="144"/>
      <c r="AS870" s="138"/>
    </row>
    <row r="871" spans="2:45" s="135" customFormat="1" ht="24" hidden="1" customHeight="1" x14ac:dyDescent="0.15">
      <c r="B871" s="448"/>
      <c r="C871" s="750" t="s">
        <v>3107</v>
      </c>
      <c r="D871" s="144" t="s">
        <v>12446</v>
      </c>
      <c r="E871" s="144" t="s">
        <v>20164</v>
      </c>
      <c r="F871" s="144" t="s">
        <v>13004</v>
      </c>
      <c r="G871" s="144">
        <v>5107</v>
      </c>
      <c r="H871" s="144">
        <v>3000</v>
      </c>
      <c r="I871" s="144"/>
      <c r="J871" s="144">
        <v>75</v>
      </c>
      <c r="K871" s="144">
        <v>40</v>
      </c>
      <c r="L871" s="144"/>
      <c r="M871" s="144"/>
      <c r="N871" s="144">
        <v>3000</v>
      </c>
      <c r="O871" s="144"/>
      <c r="P871" s="148"/>
      <c r="Q871" s="148"/>
      <c r="R871" s="148"/>
      <c r="S871" s="275" t="s">
        <v>16550</v>
      </c>
      <c r="T871" s="145">
        <v>2012</v>
      </c>
      <c r="U871" s="148"/>
      <c r="V871" s="148"/>
      <c r="W871" s="148"/>
      <c r="X871" s="148"/>
      <c r="Y871" s="148"/>
      <c r="Z871" s="165">
        <v>1500</v>
      </c>
      <c r="AA871" s="144"/>
      <c r="AB871" s="144"/>
      <c r="AC871" s="144"/>
      <c r="AD871" s="144"/>
      <c r="AE871" s="144"/>
      <c r="AF871" s="144"/>
      <c r="AG871" s="144"/>
      <c r="AH871" s="144"/>
      <c r="AI871" s="144"/>
      <c r="AJ871" s="144"/>
      <c r="AK871" s="144"/>
      <c r="AL871" s="144"/>
      <c r="AM871" s="144"/>
      <c r="AN871" s="144"/>
      <c r="AO871" s="144"/>
      <c r="AP871" s="144"/>
      <c r="AQ871" s="144"/>
      <c r="AR871" s="144"/>
      <c r="AS871" s="138"/>
    </row>
    <row r="872" spans="2:45" s="135" customFormat="1" ht="24" hidden="1" customHeight="1" x14ac:dyDescent="0.15">
      <c r="B872" s="448"/>
      <c r="C872" s="750" t="s">
        <v>3107</v>
      </c>
      <c r="D872" s="144" t="s">
        <v>12446</v>
      </c>
      <c r="E872" s="144" t="s">
        <v>20165</v>
      </c>
      <c r="F872" s="144" t="s">
        <v>3107</v>
      </c>
      <c r="G872" s="144">
        <v>9120</v>
      </c>
      <c r="H872" s="144">
        <v>431</v>
      </c>
      <c r="I872" s="144"/>
      <c r="J872" s="144"/>
      <c r="K872" s="144"/>
      <c r="L872" s="144"/>
      <c r="M872" s="144"/>
      <c r="N872" s="144"/>
      <c r="O872" s="144"/>
      <c r="P872" s="148"/>
      <c r="Q872" s="148"/>
      <c r="R872" s="148"/>
      <c r="S872" s="275"/>
      <c r="T872" s="145">
        <v>2004</v>
      </c>
      <c r="U872" s="148"/>
      <c r="V872" s="148"/>
      <c r="W872" s="148"/>
      <c r="X872" s="148"/>
      <c r="Y872" s="148"/>
      <c r="Z872" s="165"/>
      <c r="AA872" s="144"/>
      <c r="AB872" s="144"/>
      <c r="AC872" s="144"/>
      <c r="AD872" s="144"/>
      <c r="AE872" s="144"/>
      <c r="AF872" s="144"/>
      <c r="AG872" s="144"/>
      <c r="AH872" s="144"/>
      <c r="AI872" s="144"/>
      <c r="AJ872" s="144"/>
      <c r="AK872" s="144"/>
      <c r="AL872" s="144"/>
      <c r="AM872" s="144"/>
      <c r="AN872" s="144"/>
      <c r="AO872" s="144"/>
      <c r="AP872" s="144"/>
      <c r="AQ872" s="144"/>
      <c r="AR872" s="144"/>
      <c r="AS872" s="138"/>
    </row>
    <row r="873" spans="2:45" s="135" customFormat="1" ht="24" hidden="1" customHeight="1" x14ac:dyDescent="0.15">
      <c r="B873" s="448"/>
      <c r="C873" s="750" t="s">
        <v>3107</v>
      </c>
      <c r="D873" s="144" t="s">
        <v>12446</v>
      </c>
      <c r="E873" s="144" t="s">
        <v>20166</v>
      </c>
      <c r="F873" s="144" t="s">
        <v>3107</v>
      </c>
      <c r="G873" s="144">
        <v>556</v>
      </c>
      <c r="H873" s="144">
        <v>556</v>
      </c>
      <c r="I873" s="144"/>
      <c r="J873" s="144"/>
      <c r="K873" s="144"/>
      <c r="L873" s="144"/>
      <c r="M873" s="144"/>
      <c r="N873" s="144"/>
      <c r="O873" s="144"/>
      <c r="P873" s="148"/>
      <c r="Q873" s="148"/>
      <c r="R873" s="148"/>
      <c r="S873" s="275"/>
      <c r="T873" s="145">
        <v>2004</v>
      </c>
      <c r="U873" s="148"/>
      <c r="V873" s="148"/>
      <c r="W873" s="148"/>
      <c r="X873" s="148"/>
      <c r="Y873" s="148"/>
      <c r="Z873" s="165"/>
      <c r="AA873" s="144"/>
      <c r="AB873" s="144"/>
      <c r="AC873" s="144"/>
      <c r="AD873" s="144"/>
      <c r="AE873" s="144"/>
      <c r="AF873" s="144"/>
      <c r="AG873" s="144"/>
      <c r="AH873" s="144"/>
      <c r="AI873" s="144"/>
      <c r="AJ873" s="144"/>
      <c r="AK873" s="144"/>
      <c r="AL873" s="144"/>
      <c r="AM873" s="144"/>
      <c r="AN873" s="144"/>
      <c r="AO873" s="144"/>
      <c r="AP873" s="144"/>
      <c r="AQ873" s="144"/>
      <c r="AR873" s="144"/>
      <c r="AS873" s="138"/>
    </row>
    <row r="874" spans="2:45" s="135" customFormat="1" ht="24" hidden="1" customHeight="1" x14ac:dyDescent="0.15">
      <c r="B874" s="448"/>
      <c r="C874" s="750" t="s">
        <v>3107</v>
      </c>
      <c r="D874" s="144" t="s">
        <v>12446</v>
      </c>
      <c r="E874" s="144" t="s">
        <v>20167</v>
      </c>
      <c r="F874" s="144" t="s">
        <v>3107</v>
      </c>
      <c r="G874" s="144">
        <v>9120</v>
      </c>
      <c r="H874" s="144">
        <v>272</v>
      </c>
      <c r="I874" s="144"/>
      <c r="J874" s="144"/>
      <c r="K874" s="144"/>
      <c r="L874" s="144"/>
      <c r="M874" s="144"/>
      <c r="N874" s="144"/>
      <c r="O874" s="144"/>
      <c r="P874" s="148"/>
      <c r="Q874" s="148"/>
      <c r="R874" s="148"/>
      <c r="S874" s="275"/>
      <c r="T874" s="145">
        <v>2004</v>
      </c>
      <c r="U874" s="148"/>
      <c r="V874" s="148"/>
      <c r="W874" s="148"/>
      <c r="X874" s="148"/>
      <c r="Y874" s="148"/>
      <c r="Z874" s="165"/>
      <c r="AA874" s="144"/>
      <c r="AB874" s="144"/>
      <c r="AC874" s="144"/>
      <c r="AD874" s="144"/>
      <c r="AE874" s="144"/>
      <c r="AF874" s="144"/>
      <c r="AG874" s="144"/>
      <c r="AH874" s="144"/>
      <c r="AI874" s="144"/>
      <c r="AJ874" s="144"/>
      <c r="AK874" s="144"/>
      <c r="AL874" s="144"/>
      <c r="AM874" s="144"/>
      <c r="AN874" s="144"/>
      <c r="AO874" s="144"/>
      <c r="AP874" s="144"/>
      <c r="AQ874" s="144"/>
      <c r="AR874" s="144"/>
      <c r="AS874" s="138"/>
    </row>
    <row r="875" spans="2:45" s="135" customFormat="1" ht="24" hidden="1" customHeight="1" x14ac:dyDescent="0.15">
      <c r="B875" s="448"/>
      <c r="C875" s="750" t="s">
        <v>3107</v>
      </c>
      <c r="D875" s="144" t="s">
        <v>13569</v>
      </c>
      <c r="E875" s="144" t="s">
        <v>20168</v>
      </c>
      <c r="F875" s="144" t="s">
        <v>4422</v>
      </c>
      <c r="G875" s="144">
        <v>2428</v>
      </c>
      <c r="H875" s="144">
        <v>1896</v>
      </c>
      <c r="I875" s="144"/>
      <c r="J875" s="144">
        <v>1500</v>
      </c>
      <c r="K875" s="144"/>
      <c r="L875" s="144"/>
      <c r="M875" s="144"/>
      <c r="N875" s="144"/>
      <c r="O875" s="144"/>
      <c r="P875" s="148"/>
      <c r="Q875" s="148"/>
      <c r="R875" s="148">
        <v>2014</v>
      </c>
      <c r="S875" s="275"/>
      <c r="T875" s="145">
        <v>2014</v>
      </c>
      <c r="U875" s="148"/>
      <c r="V875" s="148"/>
      <c r="W875" s="148"/>
      <c r="X875" s="148"/>
      <c r="Y875" s="148"/>
      <c r="Z875" s="165"/>
      <c r="AA875" s="144"/>
      <c r="AB875" s="144"/>
      <c r="AC875" s="144"/>
      <c r="AD875" s="144"/>
      <c r="AE875" s="144"/>
      <c r="AF875" s="144"/>
      <c r="AG875" s="144"/>
      <c r="AH875" s="144"/>
      <c r="AI875" s="144"/>
      <c r="AJ875" s="144"/>
      <c r="AK875" s="144"/>
      <c r="AL875" s="144"/>
      <c r="AM875" s="144"/>
      <c r="AN875" s="144"/>
      <c r="AO875" s="144"/>
      <c r="AP875" s="144"/>
      <c r="AQ875" s="144"/>
      <c r="AR875" s="144"/>
      <c r="AS875" s="138" t="s">
        <v>4429</v>
      </c>
    </row>
    <row r="876" spans="2:45" s="135" customFormat="1" ht="24" hidden="1" customHeight="1" x14ac:dyDescent="0.15">
      <c r="B876" s="448"/>
      <c r="C876" s="750" t="s">
        <v>3107</v>
      </c>
      <c r="D876" s="144" t="s">
        <v>13570</v>
      </c>
      <c r="E876" s="144" t="s">
        <v>20169</v>
      </c>
      <c r="F876" s="144" t="s">
        <v>3107</v>
      </c>
      <c r="G876" s="144">
        <v>861</v>
      </c>
      <c r="H876" s="144">
        <v>861</v>
      </c>
      <c r="I876" s="144"/>
      <c r="J876" s="144"/>
      <c r="K876" s="144"/>
      <c r="L876" s="144"/>
      <c r="M876" s="144"/>
      <c r="N876" s="144"/>
      <c r="O876" s="144"/>
      <c r="P876" s="148"/>
      <c r="Q876" s="148"/>
      <c r="R876" s="148"/>
      <c r="S876" s="275"/>
      <c r="T876" s="145">
        <v>2019</v>
      </c>
      <c r="U876" s="148"/>
      <c r="V876" s="148"/>
      <c r="W876" s="148"/>
      <c r="X876" s="148"/>
      <c r="Y876" s="148"/>
      <c r="Z876" s="165"/>
      <c r="AA876" s="144"/>
      <c r="AB876" s="144"/>
      <c r="AC876" s="144"/>
      <c r="AD876" s="144"/>
      <c r="AE876" s="144"/>
      <c r="AF876" s="144"/>
      <c r="AG876" s="144"/>
      <c r="AH876" s="144"/>
      <c r="AI876" s="144"/>
      <c r="AJ876" s="144"/>
      <c r="AK876" s="144"/>
      <c r="AL876" s="144"/>
      <c r="AM876" s="144"/>
      <c r="AN876" s="144"/>
      <c r="AO876" s="144"/>
      <c r="AP876" s="144"/>
      <c r="AQ876" s="144"/>
      <c r="AR876" s="144"/>
      <c r="AS876" s="138"/>
    </row>
    <row r="877" spans="2:45" s="135" customFormat="1" ht="24" hidden="1" customHeight="1" x14ac:dyDescent="0.15">
      <c r="B877" s="448"/>
      <c r="C877" s="750" t="s">
        <v>3107</v>
      </c>
      <c r="D877" s="144" t="s">
        <v>13570</v>
      </c>
      <c r="E877" s="144" t="s">
        <v>20170</v>
      </c>
      <c r="F877" s="144" t="s">
        <v>13004</v>
      </c>
      <c r="G877" s="144">
        <v>1517</v>
      </c>
      <c r="H877" s="144">
        <v>1516</v>
      </c>
      <c r="I877" s="144"/>
      <c r="J877" s="144"/>
      <c r="K877" s="144"/>
      <c r="L877" s="144"/>
      <c r="M877" s="144"/>
      <c r="N877" s="144"/>
      <c r="O877" s="144"/>
      <c r="P877" s="148"/>
      <c r="Q877" s="148"/>
      <c r="R877" s="148"/>
      <c r="S877" s="275"/>
      <c r="T877" s="145">
        <v>2019</v>
      </c>
      <c r="U877" s="148"/>
      <c r="V877" s="148"/>
      <c r="W877" s="148"/>
      <c r="X877" s="148"/>
      <c r="Y877" s="148"/>
      <c r="Z877" s="165"/>
      <c r="AA877" s="144"/>
      <c r="AB877" s="144"/>
      <c r="AC877" s="144"/>
      <c r="AD877" s="144"/>
      <c r="AE877" s="144"/>
      <c r="AF877" s="144"/>
      <c r="AG877" s="144"/>
      <c r="AH877" s="144"/>
      <c r="AI877" s="144"/>
      <c r="AJ877" s="144"/>
      <c r="AK877" s="144"/>
      <c r="AL877" s="144"/>
      <c r="AM877" s="144"/>
      <c r="AN877" s="144"/>
      <c r="AO877" s="144"/>
      <c r="AP877" s="144"/>
      <c r="AQ877" s="144"/>
      <c r="AR877" s="144"/>
      <c r="AS877" s="138"/>
    </row>
    <row r="878" spans="2:45" s="135" customFormat="1" ht="24" hidden="1" customHeight="1" x14ac:dyDescent="0.15">
      <c r="B878" s="448"/>
      <c r="C878" s="750" t="s">
        <v>3107</v>
      </c>
      <c r="D878" s="144" t="s">
        <v>13571</v>
      </c>
      <c r="E878" s="144" t="s">
        <v>20171</v>
      </c>
      <c r="F878" s="144" t="s">
        <v>3107</v>
      </c>
      <c r="G878" s="144">
        <v>1108</v>
      </c>
      <c r="H878" s="144">
        <v>1108</v>
      </c>
      <c r="I878" s="144"/>
      <c r="J878" s="144"/>
      <c r="K878" s="144"/>
      <c r="L878" s="144"/>
      <c r="M878" s="144"/>
      <c r="N878" s="144"/>
      <c r="O878" s="144"/>
      <c r="P878" s="148"/>
      <c r="Q878" s="148"/>
      <c r="R878" s="148"/>
      <c r="S878" s="275"/>
      <c r="T878" s="145">
        <v>2016</v>
      </c>
      <c r="U878" s="148"/>
      <c r="V878" s="148"/>
      <c r="W878" s="148"/>
      <c r="X878" s="148"/>
      <c r="Y878" s="148"/>
      <c r="Z878" s="165"/>
      <c r="AA878" s="144"/>
      <c r="AB878" s="144"/>
      <c r="AC878" s="144"/>
      <c r="AD878" s="144"/>
      <c r="AE878" s="144"/>
      <c r="AF878" s="144"/>
      <c r="AG878" s="144"/>
      <c r="AH878" s="144"/>
      <c r="AI878" s="144"/>
      <c r="AJ878" s="144"/>
      <c r="AK878" s="144"/>
      <c r="AL878" s="144"/>
      <c r="AM878" s="144"/>
      <c r="AN878" s="144"/>
      <c r="AO878" s="144"/>
      <c r="AP878" s="144"/>
      <c r="AQ878" s="144"/>
      <c r="AR878" s="144"/>
      <c r="AS878" s="138"/>
    </row>
    <row r="879" spans="2:45" s="135" customFormat="1" ht="24" hidden="1" customHeight="1" x14ac:dyDescent="0.15">
      <c r="B879" s="448"/>
      <c r="C879" s="750" t="s">
        <v>3107</v>
      </c>
      <c r="D879" s="144" t="s">
        <v>13572</v>
      </c>
      <c r="E879" s="144" t="s">
        <v>20172</v>
      </c>
      <c r="F879" s="144" t="s">
        <v>3107</v>
      </c>
      <c r="G879" s="144">
        <v>1677</v>
      </c>
      <c r="H879" s="144">
        <v>626</v>
      </c>
      <c r="I879" s="144"/>
      <c r="J879" s="144"/>
      <c r="K879" s="144"/>
      <c r="L879" s="144"/>
      <c r="M879" s="144"/>
      <c r="N879" s="144"/>
      <c r="O879" s="144"/>
      <c r="P879" s="148"/>
      <c r="Q879" s="148"/>
      <c r="R879" s="148"/>
      <c r="S879" s="275"/>
      <c r="T879" s="145">
        <v>2017</v>
      </c>
      <c r="U879" s="148"/>
      <c r="V879" s="148"/>
      <c r="W879" s="148"/>
      <c r="X879" s="148"/>
      <c r="Y879" s="148"/>
      <c r="Z879" s="165"/>
      <c r="AA879" s="144"/>
      <c r="AB879" s="144"/>
      <c r="AC879" s="144"/>
      <c r="AD879" s="144"/>
      <c r="AE879" s="144"/>
      <c r="AF879" s="144"/>
      <c r="AG879" s="144"/>
      <c r="AH879" s="144"/>
      <c r="AI879" s="144"/>
      <c r="AJ879" s="144"/>
      <c r="AK879" s="144"/>
      <c r="AL879" s="144"/>
      <c r="AM879" s="144"/>
      <c r="AN879" s="144"/>
      <c r="AO879" s="144"/>
      <c r="AP879" s="144"/>
      <c r="AQ879" s="144"/>
      <c r="AR879" s="144"/>
      <c r="AS879" s="138"/>
    </row>
    <row r="880" spans="2:45" s="135" customFormat="1" ht="24" hidden="1" customHeight="1" x14ac:dyDescent="0.15">
      <c r="B880" s="448"/>
      <c r="C880" s="750" t="s">
        <v>3107</v>
      </c>
      <c r="D880" s="144" t="s">
        <v>13572</v>
      </c>
      <c r="E880" s="144" t="s">
        <v>20173</v>
      </c>
      <c r="F880" s="144" t="s">
        <v>3107</v>
      </c>
      <c r="G880" s="144">
        <v>1360</v>
      </c>
      <c r="H880" s="144">
        <v>500</v>
      </c>
      <c r="I880" s="144"/>
      <c r="J880" s="144"/>
      <c r="K880" s="144"/>
      <c r="L880" s="144"/>
      <c r="M880" s="144"/>
      <c r="N880" s="144"/>
      <c r="O880" s="144"/>
      <c r="P880" s="148"/>
      <c r="Q880" s="148"/>
      <c r="R880" s="148"/>
      <c r="S880" s="275"/>
      <c r="T880" s="145">
        <v>2017</v>
      </c>
      <c r="U880" s="148"/>
      <c r="V880" s="148"/>
      <c r="W880" s="148"/>
      <c r="X880" s="148"/>
      <c r="Y880" s="148"/>
      <c r="Z880" s="165"/>
      <c r="AA880" s="144"/>
      <c r="AB880" s="144"/>
      <c r="AC880" s="144"/>
      <c r="AD880" s="144"/>
      <c r="AE880" s="144"/>
      <c r="AF880" s="144"/>
      <c r="AG880" s="144"/>
      <c r="AH880" s="144"/>
      <c r="AI880" s="144"/>
      <c r="AJ880" s="144"/>
      <c r="AK880" s="144"/>
      <c r="AL880" s="144"/>
      <c r="AM880" s="144"/>
      <c r="AN880" s="144"/>
      <c r="AO880" s="144"/>
      <c r="AP880" s="144"/>
      <c r="AQ880" s="144"/>
      <c r="AR880" s="144"/>
      <c r="AS880" s="138"/>
    </row>
    <row r="881" spans="1:45" s="135" customFormat="1" ht="24" hidden="1" customHeight="1" x14ac:dyDescent="0.15">
      <c r="B881" s="448"/>
      <c r="C881" s="750" t="s">
        <v>15980</v>
      </c>
      <c r="D881" s="138"/>
      <c r="E881" s="138" t="s">
        <v>20174</v>
      </c>
      <c r="F881" s="138" t="s">
        <v>15981</v>
      </c>
      <c r="G881" s="138">
        <v>18203</v>
      </c>
      <c r="H881" s="138">
        <v>18203</v>
      </c>
      <c r="I881" s="138"/>
      <c r="J881" s="138"/>
      <c r="K881" s="138"/>
      <c r="L881" s="138"/>
      <c r="M881" s="138"/>
      <c r="N881" s="138"/>
      <c r="O881" s="138"/>
      <c r="P881" s="138"/>
      <c r="Q881" s="138"/>
      <c r="R881" s="138"/>
      <c r="S881" s="138"/>
      <c r="T881" s="145">
        <v>2020</v>
      </c>
      <c r="U881" s="138"/>
      <c r="V881" s="138"/>
      <c r="W881" s="138"/>
      <c r="X881" s="138"/>
      <c r="Y881" s="138"/>
      <c r="Z881" s="138"/>
      <c r="AA881" s="138"/>
      <c r="AB881" s="138"/>
      <c r="AC881" s="138"/>
      <c r="AD881" s="138"/>
      <c r="AE881" s="138"/>
      <c r="AF881" s="138"/>
      <c r="AG881" s="138"/>
      <c r="AH881" s="138"/>
      <c r="AI881" s="138"/>
      <c r="AJ881" s="138"/>
      <c r="AK881" s="138"/>
      <c r="AL881" s="138"/>
      <c r="AM881" s="138"/>
      <c r="AN881" s="138"/>
      <c r="AO881" s="138"/>
      <c r="AP881" s="138"/>
      <c r="AQ881" s="138"/>
      <c r="AR881" s="138"/>
      <c r="AS881" s="138"/>
    </row>
    <row r="882" spans="1:45" s="135" customFormat="1" ht="24" hidden="1" customHeight="1" x14ac:dyDescent="0.15">
      <c r="B882" s="448"/>
      <c r="C882" s="750" t="s">
        <v>3133</v>
      </c>
      <c r="D882" s="144"/>
      <c r="E882" s="144" t="s">
        <v>20175</v>
      </c>
      <c r="F882" s="144" t="s">
        <v>12452</v>
      </c>
      <c r="G882" s="144">
        <v>608</v>
      </c>
      <c r="H882" s="144"/>
      <c r="I882" s="144"/>
      <c r="J882" s="144">
        <v>16</v>
      </c>
      <c r="K882" s="144">
        <v>38</v>
      </c>
      <c r="L882" s="144"/>
      <c r="M882" s="144"/>
      <c r="N882" s="144"/>
      <c r="O882" s="144"/>
      <c r="P882" s="148"/>
      <c r="Q882" s="148"/>
      <c r="R882" s="148"/>
      <c r="S882" s="275"/>
      <c r="T882" s="145">
        <v>2012</v>
      </c>
      <c r="U882" s="148"/>
      <c r="V882" s="148"/>
      <c r="W882" s="148"/>
      <c r="X882" s="148"/>
      <c r="Y882" s="148"/>
      <c r="Z882" s="165"/>
      <c r="AA882" s="144"/>
      <c r="AB882" s="144"/>
      <c r="AC882" s="144"/>
      <c r="AD882" s="144"/>
      <c r="AE882" s="144"/>
      <c r="AF882" s="144"/>
      <c r="AG882" s="144"/>
      <c r="AH882" s="144"/>
      <c r="AI882" s="144"/>
      <c r="AJ882" s="144"/>
      <c r="AK882" s="144"/>
      <c r="AL882" s="144"/>
      <c r="AM882" s="144"/>
      <c r="AN882" s="144"/>
      <c r="AO882" s="144"/>
      <c r="AP882" s="144"/>
      <c r="AQ882" s="144"/>
      <c r="AR882" s="144"/>
      <c r="AS882" s="138"/>
    </row>
    <row r="883" spans="1:45" s="135" customFormat="1" ht="24" hidden="1" customHeight="1" x14ac:dyDescent="0.15">
      <c r="B883" s="448"/>
      <c r="C883" s="750" t="s">
        <v>3133</v>
      </c>
      <c r="D883" s="144"/>
      <c r="E883" s="144" t="s">
        <v>20176</v>
      </c>
      <c r="F883" s="144" t="s">
        <v>12452</v>
      </c>
      <c r="G883" s="144">
        <v>2126</v>
      </c>
      <c r="H883" s="144"/>
      <c r="I883" s="144"/>
      <c r="J883" s="144">
        <v>8</v>
      </c>
      <c r="K883" s="144">
        <v>70</v>
      </c>
      <c r="L883" s="144"/>
      <c r="M883" s="144"/>
      <c r="N883" s="144"/>
      <c r="O883" s="144"/>
      <c r="P883" s="148"/>
      <c r="Q883" s="148"/>
      <c r="R883" s="148"/>
      <c r="S883" s="275"/>
      <c r="T883" s="145">
        <v>2016</v>
      </c>
      <c r="U883" s="148"/>
      <c r="V883" s="148"/>
      <c r="W883" s="148"/>
      <c r="X883" s="148"/>
      <c r="Y883" s="148"/>
      <c r="Z883" s="165"/>
      <c r="AA883" s="144"/>
      <c r="AB883" s="144"/>
      <c r="AC883" s="144"/>
      <c r="AD883" s="144"/>
      <c r="AE883" s="144"/>
      <c r="AF883" s="144"/>
      <c r="AG883" s="144"/>
      <c r="AH883" s="144"/>
      <c r="AI883" s="144"/>
      <c r="AJ883" s="144"/>
      <c r="AK883" s="144"/>
      <c r="AL883" s="144"/>
      <c r="AM883" s="144"/>
      <c r="AN883" s="144"/>
      <c r="AO883" s="144"/>
      <c r="AP883" s="144"/>
      <c r="AQ883" s="144"/>
      <c r="AR883" s="144"/>
      <c r="AS883" s="138"/>
    </row>
    <row r="884" spans="1:45" s="135" customFormat="1" ht="24" hidden="1" customHeight="1" x14ac:dyDescent="0.15">
      <c r="B884" s="448"/>
      <c r="C884" s="750" t="s">
        <v>3526</v>
      </c>
      <c r="D884" s="144" t="s">
        <v>13678</v>
      </c>
      <c r="E884" s="149" t="s">
        <v>4444</v>
      </c>
      <c r="F884" s="144" t="s">
        <v>3528</v>
      </c>
      <c r="G884" s="144">
        <v>5581</v>
      </c>
      <c r="H884" s="144"/>
      <c r="I884" s="144"/>
      <c r="J884" s="144"/>
      <c r="K884" s="144"/>
      <c r="L884" s="144"/>
      <c r="M884" s="144"/>
      <c r="N884" s="144"/>
      <c r="O884" s="144"/>
      <c r="P884" s="144"/>
      <c r="Q884" s="148"/>
      <c r="R884" s="148"/>
      <c r="S884" s="148">
        <v>2010</v>
      </c>
      <c r="T884" s="145">
        <v>2010</v>
      </c>
      <c r="U884" s="148"/>
      <c r="V884" s="148" t="s">
        <v>4445</v>
      </c>
      <c r="W884" s="148"/>
      <c r="X884" s="148"/>
      <c r="Y884" s="148"/>
      <c r="Z884" s="144"/>
      <c r="AA884" s="144"/>
      <c r="AB884" s="144"/>
      <c r="AC884" s="1331"/>
      <c r="AD884" s="144"/>
      <c r="AE884" s="144"/>
      <c r="AF884" s="144"/>
      <c r="AG884" s="144"/>
      <c r="AH884" s="144"/>
      <c r="AI884" s="144"/>
      <c r="AJ884" s="144"/>
      <c r="AK884" s="144"/>
      <c r="AL884" s="144"/>
      <c r="AM884" s="144"/>
      <c r="AN884" s="144"/>
      <c r="AO884" s="138"/>
      <c r="AP884" s="138"/>
      <c r="AQ884" s="138"/>
      <c r="AR884" s="138"/>
      <c r="AS884" s="138" t="s">
        <v>17172</v>
      </c>
    </row>
    <row r="885" spans="1:45" s="135" customFormat="1" ht="24" hidden="1" customHeight="1" x14ac:dyDescent="0.15">
      <c r="B885" s="448"/>
      <c r="C885" s="750" t="s">
        <v>3526</v>
      </c>
      <c r="D885" s="144" t="s">
        <v>13679</v>
      </c>
      <c r="E885" s="149" t="s">
        <v>10296</v>
      </c>
      <c r="F885" s="144" t="s">
        <v>3528</v>
      </c>
      <c r="G885" s="144">
        <v>1963</v>
      </c>
      <c r="H885" s="144">
        <v>885</v>
      </c>
      <c r="I885" s="144">
        <v>1774</v>
      </c>
      <c r="J885" s="144"/>
      <c r="K885" s="144"/>
      <c r="L885" s="144"/>
      <c r="M885" s="144"/>
      <c r="N885" s="144">
        <v>697</v>
      </c>
      <c r="O885" s="144"/>
      <c r="P885" s="144"/>
      <c r="Q885" s="148"/>
      <c r="R885" s="148"/>
      <c r="S885" s="148">
        <v>2000</v>
      </c>
      <c r="T885" s="145">
        <v>2000</v>
      </c>
      <c r="U885" s="148"/>
      <c r="V885" s="148"/>
      <c r="W885" s="148"/>
      <c r="X885" s="148"/>
      <c r="Y885" s="148"/>
      <c r="Z885" s="144"/>
      <c r="AA885" s="144"/>
      <c r="AB885" s="144"/>
      <c r="AC885" s="1331"/>
      <c r="AD885" s="144"/>
      <c r="AE885" s="144"/>
      <c r="AF885" s="144"/>
      <c r="AG885" s="144"/>
      <c r="AH885" s="144"/>
      <c r="AI885" s="144"/>
      <c r="AJ885" s="144"/>
      <c r="AK885" s="144"/>
      <c r="AL885" s="144"/>
      <c r="AM885" s="144"/>
      <c r="AN885" s="144"/>
      <c r="AO885" s="138"/>
      <c r="AP885" s="138"/>
      <c r="AQ885" s="138"/>
      <c r="AR885" s="138"/>
      <c r="AS885" s="138" t="s">
        <v>10297</v>
      </c>
    </row>
    <row r="886" spans="1:45" s="135" customFormat="1" ht="24" hidden="1" customHeight="1" x14ac:dyDescent="0.15">
      <c r="B886" s="448"/>
      <c r="C886" s="750" t="s">
        <v>3526</v>
      </c>
      <c r="D886" s="144" t="s">
        <v>13680</v>
      </c>
      <c r="E886" s="149" t="s">
        <v>13681</v>
      </c>
      <c r="F886" s="144" t="s">
        <v>12913</v>
      </c>
      <c r="G886" s="144">
        <v>3528</v>
      </c>
      <c r="H886" s="144"/>
      <c r="I886" s="144"/>
      <c r="J886" s="144"/>
      <c r="K886" s="144"/>
      <c r="L886" s="144"/>
      <c r="M886" s="144"/>
      <c r="N886" s="144"/>
      <c r="O886" s="144"/>
      <c r="P886" s="144"/>
      <c r="Q886" s="148"/>
      <c r="R886" s="148"/>
      <c r="S886" s="148">
        <v>2010</v>
      </c>
      <c r="T886" s="145"/>
      <c r="U886" s="148"/>
      <c r="V886" s="148"/>
      <c r="W886" s="148"/>
      <c r="X886" s="148"/>
      <c r="Y886" s="148"/>
      <c r="Z886" s="144"/>
      <c r="AA886" s="144"/>
      <c r="AB886" s="144"/>
      <c r="AC886" s="1331"/>
      <c r="AD886" s="144"/>
      <c r="AE886" s="144"/>
      <c r="AF886" s="144"/>
      <c r="AG886" s="144"/>
      <c r="AH886" s="144"/>
      <c r="AI886" s="144"/>
      <c r="AJ886" s="144"/>
      <c r="AK886" s="144"/>
      <c r="AL886" s="144"/>
      <c r="AM886" s="144"/>
      <c r="AN886" s="144"/>
      <c r="AO886" s="138"/>
      <c r="AP886" s="138"/>
      <c r="AQ886" s="138"/>
      <c r="AR886" s="138"/>
      <c r="AS886" s="144" t="s">
        <v>13682</v>
      </c>
    </row>
    <row r="887" spans="1:45" s="135" customFormat="1" ht="24" hidden="1" customHeight="1" x14ac:dyDescent="0.15">
      <c r="B887" s="448"/>
      <c r="C887" s="750" t="s">
        <v>3526</v>
      </c>
      <c r="D887" s="144" t="s">
        <v>13683</v>
      </c>
      <c r="E887" s="149" t="s">
        <v>20177</v>
      </c>
      <c r="F887" s="144" t="s">
        <v>12913</v>
      </c>
      <c r="G887" s="144">
        <v>1200</v>
      </c>
      <c r="H887" s="144"/>
      <c r="I887" s="144"/>
      <c r="J887" s="144"/>
      <c r="K887" s="144"/>
      <c r="L887" s="144"/>
      <c r="M887" s="144"/>
      <c r="N887" s="144"/>
      <c r="O887" s="144"/>
      <c r="P887" s="144"/>
      <c r="Q887" s="148"/>
      <c r="R887" s="148"/>
      <c r="S887" s="148">
        <v>2013</v>
      </c>
      <c r="T887" s="145"/>
      <c r="U887" s="148"/>
      <c r="V887" s="148"/>
      <c r="W887" s="148"/>
      <c r="X887" s="148"/>
      <c r="Y887" s="148"/>
      <c r="Z887" s="144"/>
      <c r="AA887" s="144"/>
      <c r="AB887" s="144"/>
      <c r="AC887" s="1331"/>
      <c r="AD887" s="144"/>
      <c r="AE887" s="144"/>
      <c r="AF887" s="144"/>
      <c r="AG887" s="144"/>
      <c r="AH887" s="144"/>
      <c r="AI887" s="144"/>
      <c r="AJ887" s="144"/>
      <c r="AK887" s="144"/>
      <c r="AL887" s="144"/>
      <c r="AM887" s="144"/>
      <c r="AN887" s="144"/>
      <c r="AO887" s="138"/>
      <c r="AP887" s="138"/>
      <c r="AQ887" s="138"/>
      <c r="AR887" s="138"/>
      <c r="AS887" s="397" t="s">
        <v>13602</v>
      </c>
    </row>
    <row r="888" spans="1:45" s="135" customFormat="1" ht="24" hidden="1" customHeight="1" x14ac:dyDescent="0.15">
      <c r="B888" s="448"/>
      <c r="C888" s="750" t="s">
        <v>3526</v>
      </c>
      <c r="D888" s="144" t="s">
        <v>13684</v>
      </c>
      <c r="E888" s="149" t="s">
        <v>20178</v>
      </c>
      <c r="F888" s="144" t="s">
        <v>16002</v>
      </c>
      <c r="G888" s="144">
        <v>2073</v>
      </c>
      <c r="H888" s="144"/>
      <c r="I888" s="144"/>
      <c r="J888" s="144"/>
      <c r="K888" s="144"/>
      <c r="L888" s="144"/>
      <c r="M888" s="144"/>
      <c r="N888" s="144"/>
      <c r="O888" s="144"/>
      <c r="P888" s="144"/>
      <c r="Q888" s="148"/>
      <c r="R888" s="148"/>
      <c r="S888" s="148">
        <v>2019</v>
      </c>
      <c r="T888" s="145"/>
      <c r="U888" s="148"/>
      <c r="V888" s="148"/>
      <c r="W888" s="148"/>
      <c r="X888" s="148"/>
      <c r="Y888" s="148"/>
      <c r="Z888" s="144"/>
      <c r="AA888" s="144"/>
      <c r="AB888" s="144"/>
      <c r="AC888" s="1331"/>
      <c r="AD888" s="144"/>
      <c r="AE888" s="144"/>
      <c r="AF888" s="144"/>
      <c r="AG888" s="144"/>
      <c r="AH888" s="144"/>
      <c r="AI888" s="144"/>
      <c r="AJ888" s="144"/>
      <c r="AK888" s="144"/>
      <c r="AL888" s="144"/>
      <c r="AM888" s="144"/>
      <c r="AN888" s="144"/>
      <c r="AO888" s="138"/>
      <c r="AP888" s="138"/>
      <c r="AQ888" s="138"/>
      <c r="AR888" s="138"/>
      <c r="AS888" s="138" t="s">
        <v>13685</v>
      </c>
    </row>
    <row r="889" spans="1:45" s="135" customFormat="1" ht="24" hidden="1" customHeight="1" x14ac:dyDescent="0.15">
      <c r="B889" s="448"/>
      <c r="C889" s="750" t="s">
        <v>3526</v>
      </c>
      <c r="D889" s="144" t="s">
        <v>13686</v>
      </c>
      <c r="E889" s="149" t="s">
        <v>13687</v>
      </c>
      <c r="F889" s="144" t="s">
        <v>12913</v>
      </c>
      <c r="G889" s="144">
        <v>598</v>
      </c>
      <c r="H889" s="144"/>
      <c r="I889" s="144"/>
      <c r="J889" s="144"/>
      <c r="K889" s="144"/>
      <c r="L889" s="144"/>
      <c r="M889" s="144"/>
      <c r="N889" s="144"/>
      <c r="O889" s="144"/>
      <c r="P889" s="144"/>
      <c r="Q889" s="148"/>
      <c r="R889" s="148"/>
      <c r="S889" s="148">
        <v>2008</v>
      </c>
      <c r="T889" s="145"/>
      <c r="U889" s="148"/>
      <c r="V889" s="148"/>
      <c r="W889" s="148"/>
      <c r="X889" s="148"/>
      <c r="Y889" s="148"/>
      <c r="Z889" s="144"/>
      <c r="AA889" s="144"/>
      <c r="AB889" s="144"/>
      <c r="AC889" s="1331"/>
      <c r="AD889" s="144"/>
      <c r="AE889" s="144"/>
      <c r="AF889" s="144"/>
      <c r="AG889" s="144"/>
      <c r="AH889" s="144"/>
      <c r="AI889" s="144"/>
      <c r="AJ889" s="144"/>
      <c r="AK889" s="144"/>
      <c r="AL889" s="144"/>
      <c r="AM889" s="144"/>
      <c r="AN889" s="144"/>
      <c r="AO889" s="138"/>
      <c r="AP889" s="138"/>
      <c r="AQ889" s="138"/>
      <c r="AR889" s="138"/>
      <c r="AS889" s="138" t="s">
        <v>13688</v>
      </c>
    </row>
    <row r="890" spans="1:45" s="135" customFormat="1" ht="24" hidden="1" customHeight="1" x14ac:dyDescent="0.15">
      <c r="A890" s="1324"/>
      <c r="B890" s="448"/>
      <c r="C890" s="750" t="s">
        <v>3526</v>
      </c>
      <c r="D890" s="144" t="s">
        <v>13689</v>
      </c>
      <c r="E890" s="149" t="s">
        <v>13690</v>
      </c>
      <c r="F890" s="144" t="s">
        <v>12913</v>
      </c>
      <c r="G890" s="144">
        <v>720</v>
      </c>
      <c r="H890" s="144"/>
      <c r="I890" s="144"/>
      <c r="J890" s="144"/>
      <c r="K890" s="144"/>
      <c r="L890" s="144"/>
      <c r="M890" s="144"/>
      <c r="N890" s="144"/>
      <c r="O890" s="144"/>
      <c r="P890" s="144"/>
      <c r="Q890" s="148"/>
      <c r="R890" s="148"/>
      <c r="S890" s="148">
        <v>2003</v>
      </c>
      <c r="T890" s="145"/>
      <c r="U890" s="148"/>
      <c r="V890" s="148"/>
      <c r="W890" s="148"/>
      <c r="X890" s="148"/>
      <c r="Y890" s="148"/>
      <c r="Z890" s="144"/>
      <c r="AA890" s="144"/>
      <c r="AB890" s="144"/>
      <c r="AC890" s="1331"/>
      <c r="AD890" s="144"/>
      <c r="AE890" s="144"/>
      <c r="AF890" s="144"/>
      <c r="AG890" s="144"/>
      <c r="AH890" s="144"/>
      <c r="AI890" s="144"/>
      <c r="AJ890" s="144"/>
      <c r="AK890" s="144"/>
      <c r="AL890" s="144"/>
      <c r="AM890" s="144"/>
      <c r="AN890" s="144"/>
      <c r="AO890" s="138"/>
      <c r="AP890" s="138"/>
      <c r="AQ890" s="138"/>
      <c r="AR890" s="138"/>
      <c r="AS890" s="138" t="s">
        <v>13688</v>
      </c>
    </row>
    <row r="891" spans="1:45" s="135" customFormat="1" ht="24" hidden="1" customHeight="1" x14ac:dyDescent="0.15">
      <c r="A891" s="1324"/>
      <c r="B891" s="448"/>
      <c r="C891" s="750" t="s">
        <v>3526</v>
      </c>
      <c r="D891" s="149" t="s">
        <v>16003</v>
      </c>
      <c r="E891" s="149" t="s">
        <v>16003</v>
      </c>
      <c r="F891" s="144" t="s">
        <v>16004</v>
      </c>
      <c r="G891" s="144">
        <v>6260</v>
      </c>
      <c r="H891" s="144">
        <v>1250</v>
      </c>
      <c r="I891" s="144">
        <v>1250</v>
      </c>
      <c r="J891" s="144"/>
      <c r="K891" s="144"/>
      <c r="L891" s="144"/>
      <c r="M891" s="144"/>
      <c r="N891" s="144"/>
      <c r="O891" s="144"/>
      <c r="P891" s="148"/>
      <c r="Q891" s="148"/>
      <c r="R891" s="232">
        <v>2009</v>
      </c>
      <c r="S891" s="144"/>
      <c r="T891" s="145">
        <v>2009</v>
      </c>
      <c r="U891" s="148"/>
      <c r="V891" s="148"/>
      <c r="W891" s="148"/>
      <c r="X891" s="148"/>
      <c r="Y891" s="148"/>
      <c r="Z891" s="144"/>
      <c r="AA891" s="138"/>
      <c r="AB891" s="144"/>
      <c r="AC891" s="1331"/>
      <c r="AD891" s="144"/>
      <c r="AE891" s="144"/>
      <c r="AF891" s="144"/>
      <c r="AG891" s="144"/>
      <c r="AH891" s="144"/>
      <c r="AI891" s="144"/>
      <c r="AJ891" s="144"/>
      <c r="AK891" s="144"/>
      <c r="AL891" s="144"/>
      <c r="AM891" s="144"/>
      <c r="AN891" s="144"/>
      <c r="AO891" s="138"/>
      <c r="AP891" s="138"/>
      <c r="AQ891" s="138"/>
      <c r="AR891" s="138"/>
      <c r="AS891" s="138" t="s">
        <v>16005</v>
      </c>
    </row>
    <row r="892" spans="1:45" s="135" customFormat="1" ht="24" hidden="1" customHeight="1" x14ac:dyDescent="0.15">
      <c r="B892" s="169"/>
      <c r="C892" s="750" t="s">
        <v>15949</v>
      </c>
      <c r="D892" s="144"/>
      <c r="E892" s="144" t="s">
        <v>20179</v>
      </c>
      <c r="F892" s="144" t="s">
        <v>16004</v>
      </c>
      <c r="G892" s="144">
        <v>12637</v>
      </c>
      <c r="H892" s="144"/>
      <c r="I892" s="144"/>
      <c r="J892" s="144"/>
      <c r="K892" s="138"/>
      <c r="L892" s="138"/>
      <c r="M892" s="138"/>
      <c r="N892" s="138"/>
      <c r="O892" s="138"/>
      <c r="P892" s="138"/>
      <c r="Q892" s="138"/>
      <c r="R892" s="138"/>
      <c r="S892" s="138"/>
      <c r="T892" s="145">
        <v>1999</v>
      </c>
      <c r="U892" s="138"/>
      <c r="V892" s="138"/>
      <c r="W892" s="138"/>
      <c r="X892" s="138"/>
      <c r="Y892" s="138"/>
      <c r="Z892" s="138"/>
      <c r="AA892" s="138"/>
      <c r="AB892" s="138"/>
      <c r="AC892" s="138"/>
      <c r="AD892" s="138"/>
      <c r="AE892" s="138"/>
      <c r="AF892" s="138"/>
      <c r="AG892" s="138"/>
      <c r="AH892" s="138"/>
      <c r="AI892" s="138"/>
      <c r="AJ892" s="138"/>
      <c r="AK892" s="138"/>
      <c r="AL892" s="138"/>
      <c r="AM892" s="138"/>
      <c r="AN892" s="138"/>
      <c r="AO892" s="138"/>
      <c r="AP892" s="138"/>
      <c r="AQ892" s="138"/>
      <c r="AR892" s="138"/>
      <c r="AS892" s="138"/>
    </row>
    <row r="893" spans="1:45" s="135" customFormat="1" ht="24" hidden="1" customHeight="1" x14ac:dyDescent="0.15">
      <c r="B893" s="169"/>
      <c r="C893" s="935" t="s">
        <v>15949</v>
      </c>
      <c r="D893" s="138"/>
      <c r="E893" s="232" t="s">
        <v>18056</v>
      </c>
      <c r="F893" s="232" t="s">
        <v>18057</v>
      </c>
      <c r="G893" s="144">
        <v>1200</v>
      </c>
      <c r="H893" s="144"/>
      <c r="I893" s="144"/>
      <c r="J893" s="144"/>
      <c r="K893" s="138"/>
      <c r="L893" s="138"/>
      <c r="M893" s="138"/>
      <c r="N893" s="138"/>
      <c r="O893" s="138"/>
      <c r="P893" s="138"/>
      <c r="Q893" s="138"/>
      <c r="R893" s="138"/>
      <c r="S893" s="138"/>
      <c r="T893" s="145">
        <v>2013</v>
      </c>
      <c r="U893" s="138"/>
      <c r="V893" s="138"/>
      <c r="W893" s="138"/>
      <c r="X893" s="138"/>
      <c r="Y893" s="138"/>
      <c r="Z893" s="138"/>
      <c r="AA893" s="138"/>
      <c r="AB893" s="138"/>
      <c r="AC893" s="138"/>
      <c r="AD893" s="138"/>
      <c r="AE893" s="138"/>
      <c r="AF893" s="138"/>
      <c r="AG893" s="138"/>
      <c r="AH893" s="138"/>
      <c r="AI893" s="138"/>
      <c r="AJ893" s="138"/>
      <c r="AK893" s="138"/>
      <c r="AL893" s="138"/>
      <c r="AM893" s="138"/>
      <c r="AN893" s="138"/>
      <c r="AO893" s="138"/>
      <c r="AP893" s="138"/>
      <c r="AQ893" s="138"/>
      <c r="AR893" s="138"/>
      <c r="AS893" s="138"/>
    </row>
    <row r="894" spans="1:45" s="135" customFormat="1" ht="24" hidden="1" customHeight="1" x14ac:dyDescent="0.15">
      <c r="B894" s="169"/>
      <c r="C894" s="935" t="s">
        <v>15949</v>
      </c>
      <c r="D894" s="138"/>
      <c r="E894" s="1345" t="s">
        <v>18058</v>
      </c>
      <c r="F894" s="144" t="s">
        <v>16004</v>
      </c>
      <c r="G894" s="144">
        <v>1437</v>
      </c>
      <c r="H894" s="144"/>
      <c r="I894" s="144"/>
      <c r="J894" s="144"/>
      <c r="K894" s="138"/>
      <c r="L894" s="138"/>
      <c r="M894" s="138"/>
      <c r="N894" s="138"/>
      <c r="O894" s="138"/>
      <c r="P894" s="138"/>
      <c r="Q894" s="138"/>
      <c r="R894" s="138"/>
      <c r="S894" s="138"/>
      <c r="T894" s="145">
        <v>2022</v>
      </c>
      <c r="U894" s="138"/>
      <c r="V894" s="138"/>
      <c r="W894" s="138"/>
      <c r="X894" s="138"/>
      <c r="Y894" s="138"/>
      <c r="Z894" s="138"/>
      <c r="AA894" s="138"/>
      <c r="AB894" s="138"/>
      <c r="AC894" s="138"/>
      <c r="AD894" s="138"/>
      <c r="AE894" s="138"/>
      <c r="AF894" s="138"/>
      <c r="AG894" s="138"/>
      <c r="AH894" s="138"/>
      <c r="AI894" s="138"/>
      <c r="AJ894" s="138"/>
      <c r="AK894" s="138"/>
      <c r="AL894" s="138"/>
      <c r="AM894" s="138"/>
      <c r="AN894" s="138"/>
      <c r="AO894" s="138"/>
      <c r="AP894" s="138"/>
      <c r="AQ894" s="138"/>
      <c r="AR894" s="138"/>
      <c r="AS894" s="138"/>
    </row>
    <row r="895" spans="1:45" s="135" customFormat="1" ht="24" hidden="1" customHeight="1" x14ac:dyDescent="0.15">
      <c r="B895" s="448"/>
      <c r="C895" s="750" t="s">
        <v>3186</v>
      </c>
      <c r="D895" s="144" t="s">
        <v>13605</v>
      </c>
      <c r="E895" s="144" t="s">
        <v>20180</v>
      </c>
      <c r="F895" s="144" t="s">
        <v>3186</v>
      </c>
      <c r="G895" s="144">
        <v>800</v>
      </c>
      <c r="H895" s="144"/>
      <c r="I895" s="144"/>
      <c r="J895" s="144">
        <v>20</v>
      </c>
      <c r="K895" s="144">
        <v>40</v>
      </c>
      <c r="L895" s="144"/>
      <c r="M895" s="144"/>
      <c r="N895" s="144">
        <v>800</v>
      </c>
      <c r="O895" s="144"/>
      <c r="P895" s="148"/>
      <c r="Q895" s="148"/>
      <c r="R895" s="148"/>
      <c r="S895" s="275"/>
      <c r="T895" s="145"/>
      <c r="U895" s="148"/>
      <c r="V895" s="148"/>
      <c r="W895" s="148"/>
      <c r="X895" s="148"/>
      <c r="Y895" s="148"/>
      <c r="Z895" s="165"/>
      <c r="AA895" s="144"/>
      <c r="AB895" s="144"/>
      <c r="AC895" s="144"/>
      <c r="AD895" s="144"/>
      <c r="AE895" s="144"/>
      <c r="AF895" s="144"/>
      <c r="AG895" s="144"/>
      <c r="AH895" s="144"/>
      <c r="AI895" s="144"/>
      <c r="AJ895" s="144"/>
      <c r="AK895" s="144"/>
      <c r="AL895" s="144"/>
      <c r="AM895" s="144"/>
      <c r="AN895" s="144"/>
      <c r="AO895" s="144"/>
      <c r="AP895" s="144"/>
      <c r="AQ895" s="144"/>
      <c r="AR895" s="144"/>
      <c r="AS895" s="138" t="s">
        <v>1585</v>
      </c>
    </row>
    <row r="896" spans="1:45" s="135" customFormat="1" ht="24" hidden="1" customHeight="1" x14ac:dyDescent="0.15">
      <c r="B896" s="448"/>
      <c r="C896" s="750" t="s">
        <v>3186</v>
      </c>
      <c r="D896" s="144" t="s">
        <v>12875</v>
      </c>
      <c r="E896" s="144" t="s">
        <v>20181</v>
      </c>
      <c r="F896" s="144" t="s">
        <v>3186</v>
      </c>
      <c r="G896" s="144">
        <v>880</v>
      </c>
      <c r="H896" s="144"/>
      <c r="I896" s="144"/>
      <c r="J896" s="144">
        <v>22</v>
      </c>
      <c r="K896" s="144">
        <v>40</v>
      </c>
      <c r="L896" s="144"/>
      <c r="M896" s="144"/>
      <c r="N896" s="144">
        <v>880</v>
      </c>
      <c r="O896" s="144"/>
      <c r="P896" s="148"/>
      <c r="Q896" s="148"/>
      <c r="R896" s="148"/>
      <c r="S896" s="275"/>
      <c r="T896" s="145">
        <v>2014</v>
      </c>
      <c r="U896" s="148"/>
      <c r="V896" s="148"/>
      <c r="W896" s="148"/>
      <c r="X896" s="148"/>
      <c r="Y896" s="148"/>
      <c r="Z896" s="165"/>
      <c r="AA896" s="144"/>
      <c r="AB896" s="144"/>
      <c r="AC896" s="144"/>
      <c r="AD896" s="144"/>
      <c r="AE896" s="144"/>
      <c r="AF896" s="144"/>
      <c r="AG896" s="144"/>
      <c r="AH896" s="144"/>
      <c r="AI896" s="144"/>
      <c r="AJ896" s="144"/>
      <c r="AK896" s="144"/>
      <c r="AL896" s="144"/>
      <c r="AM896" s="144"/>
      <c r="AN896" s="144"/>
      <c r="AO896" s="144"/>
      <c r="AP896" s="144"/>
      <c r="AQ896" s="144"/>
      <c r="AR896" s="144"/>
      <c r="AS896" s="138" t="s">
        <v>1585</v>
      </c>
    </row>
    <row r="897" spans="2:45" s="135" customFormat="1" ht="24" hidden="1" customHeight="1" x14ac:dyDescent="0.15">
      <c r="B897" s="448"/>
      <c r="C897" s="750" t="s">
        <v>3186</v>
      </c>
      <c r="D897" s="144" t="s">
        <v>12454</v>
      </c>
      <c r="E897" s="144" t="s">
        <v>4737</v>
      </c>
      <c r="F897" s="144" t="s">
        <v>3186</v>
      </c>
      <c r="G897" s="144">
        <v>1316</v>
      </c>
      <c r="H897" s="144"/>
      <c r="I897" s="144"/>
      <c r="J897" s="144">
        <v>15</v>
      </c>
      <c r="K897" s="144">
        <v>40</v>
      </c>
      <c r="L897" s="144"/>
      <c r="M897" s="144"/>
      <c r="N897" s="144">
        <v>1200</v>
      </c>
      <c r="O897" s="144"/>
      <c r="P897" s="148"/>
      <c r="Q897" s="148"/>
      <c r="R897" s="148"/>
      <c r="S897" s="275"/>
      <c r="T897" s="145">
        <v>2019</v>
      </c>
      <c r="U897" s="148"/>
      <c r="V897" s="148"/>
      <c r="W897" s="148"/>
      <c r="X897" s="148"/>
      <c r="Y897" s="148"/>
      <c r="Z897" s="165">
        <v>92</v>
      </c>
      <c r="AA897" s="144"/>
      <c r="AB897" s="144"/>
      <c r="AC897" s="144"/>
      <c r="AD897" s="144"/>
      <c r="AE897" s="144"/>
      <c r="AF897" s="144"/>
      <c r="AG897" s="144"/>
      <c r="AH897" s="144"/>
      <c r="AI897" s="144"/>
      <c r="AJ897" s="144"/>
      <c r="AK897" s="144"/>
      <c r="AL897" s="144"/>
      <c r="AM897" s="144"/>
      <c r="AN897" s="144"/>
      <c r="AO897" s="144"/>
      <c r="AP897" s="144"/>
      <c r="AQ897" s="144"/>
      <c r="AR897" s="144"/>
      <c r="AS897" s="138" t="s">
        <v>792</v>
      </c>
    </row>
    <row r="898" spans="2:45" s="135" customFormat="1" ht="24" hidden="1" customHeight="1" x14ac:dyDescent="0.15">
      <c r="B898" s="448"/>
      <c r="C898" s="750" t="s">
        <v>3186</v>
      </c>
      <c r="D898" s="144" t="s">
        <v>13606</v>
      </c>
      <c r="E898" s="144" t="s">
        <v>20182</v>
      </c>
      <c r="F898" s="144" t="s">
        <v>3186</v>
      </c>
      <c r="G898" s="144">
        <v>1448</v>
      </c>
      <c r="H898" s="144"/>
      <c r="I898" s="144"/>
      <c r="J898" s="144"/>
      <c r="K898" s="144"/>
      <c r="L898" s="144"/>
      <c r="M898" s="144"/>
      <c r="N898" s="144">
        <v>1448</v>
      </c>
      <c r="O898" s="144"/>
      <c r="P898" s="148"/>
      <c r="Q898" s="148"/>
      <c r="R898" s="148"/>
      <c r="S898" s="275"/>
      <c r="T898" s="145">
        <v>2009</v>
      </c>
      <c r="U898" s="148"/>
      <c r="V898" s="148"/>
      <c r="W898" s="148"/>
      <c r="X898" s="148"/>
      <c r="Y898" s="148"/>
      <c r="Z898" s="165"/>
      <c r="AA898" s="144"/>
      <c r="AB898" s="144"/>
      <c r="AC898" s="144"/>
      <c r="AD898" s="144"/>
      <c r="AE898" s="144"/>
      <c r="AF898" s="144"/>
      <c r="AG898" s="144"/>
      <c r="AH898" s="144"/>
      <c r="AI898" s="144"/>
      <c r="AJ898" s="144"/>
      <c r="AK898" s="144"/>
      <c r="AL898" s="144"/>
      <c r="AM898" s="144"/>
      <c r="AN898" s="144"/>
      <c r="AO898" s="144"/>
      <c r="AP898" s="144"/>
      <c r="AQ898" s="144"/>
      <c r="AR898" s="144"/>
      <c r="AS898" s="138" t="s">
        <v>2394</v>
      </c>
    </row>
    <row r="899" spans="2:45" s="135" customFormat="1" ht="24" hidden="1" customHeight="1" x14ac:dyDescent="0.15">
      <c r="B899" s="448"/>
      <c r="C899" s="750" t="s">
        <v>3186</v>
      </c>
      <c r="D899" s="144" t="s">
        <v>13607</v>
      </c>
      <c r="E899" s="144" t="s">
        <v>20183</v>
      </c>
      <c r="F899" s="144" t="s">
        <v>3186</v>
      </c>
      <c r="G899" s="144">
        <v>860</v>
      </c>
      <c r="H899" s="144"/>
      <c r="I899" s="144"/>
      <c r="J899" s="144">
        <v>24</v>
      </c>
      <c r="K899" s="144">
        <v>34</v>
      </c>
      <c r="L899" s="144"/>
      <c r="M899" s="144"/>
      <c r="N899" s="144">
        <v>816</v>
      </c>
      <c r="O899" s="144"/>
      <c r="P899" s="148"/>
      <c r="Q899" s="148"/>
      <c r="R899" s="148"/>
      <c r="S899" s="275"/>
      <c r="T899" s="145">
        <v>2009</v>
      </c>
      <c r="U899" s="148"/>
      <c r="V899" s="148"/>
      <c r="W899" s="148"/>
      <c r="X899" s="148"/>
      <c r="Y899" s="148"/>
      <c r="Z899" s="165"/>
      <c r="AA899" s="144"/>
      <c r="AB899" s="144"/>
      <c r="AC899" s="144"/>
      <c r="AD899" s="144"/>
      <c r="AE899" s="144"/>
      <c r="AF899" s="144"/>
      <c r="AG899" s="144"/>
      <c r="AH899" s="144"/>
      <c r="AI899" s="144"/>
      <c r="AJ899" s="144"/>
      <c r="AK899" s="144"/>
      <c r="AL899" s="144"/>
      <c r="AM899" s="144"/>
      <c r="AN899" s="144"/>
      <c r="AO899" s="144"/>
      <c r="AP899" s="144"/>
      <c r="AQ899" s="144"/>
      <c r="AR899" s="144"/>
      <c r="AS899" s="138" t="s">
        <v>1585</v>
      </c>
    </row>
    <row r="900" spans="2:45" s="135" customFormat="1" ht="24" hidden="1" customHeight="1" x14ac:dyDescent="0.15">
      <c r="B900" s="448"/>
      <c r="C900" s="750" t="s">
        <v>3186</v>
      </c>
      <c r="D900" s="144" t="s">
        <v>13608</v>
      </c>
      <c r="E900" s="144" t="s">
        <v>20184</v>
      </c>
      <c r="F900" s="144" t="s">
        <v>3186</v>
      </c>
      <c r="G900" s="144">
        <v>3307</v>
      </c>
      <c r="H900" s="144"/>
      <c r="I900" s="144"/>
      <c r="J900" s="144"/>
      <c r="K900" s="144"/>
      <c r="L900" s="144"/>
      <c r="M900" s="144"/>
      <c r="N900" s="144">
        <v>3307</v>
      </c>
      <c r="O900" s="144"/>
      <c r="P900" s="148"/>
      <c r="Q900" s="148"/>
      <c r="R900" s="148"/>
      <c r="S900" s="275"/>
      <c r="T900" s="145">
        <v>2019</v>
      </c>
      <c r="U900" s="148"/>
      <c r="V900" s="148"/>
      <c r="W900" s="148"/>
      <c r="X900" s="148"/>
      <c r="Y900" s="148"/>
      <c r="Z900" s="165"/>
      <c r="AA900" s="144"/>
      <c r="AB900" s="144"/>
      <c r="AC900" s="144"/>
      <c r="AD900" s="144"/>
      <c r="AE900" s="144"/>
      <c r="AF900" s="144"/>
      <c r="AG900" s="144"/>
      <c r="AH900" s="144"/>
      <c r="AI900" s="144"/>
      <c r="AJ900" s="144"/>
      <c r="AK900" s="144"/>
      <c r="AL900" s="144"/>
      <c r="AM900" s="144"/>
      <c r="AN900" s="144"/>
      <c r="AO900" s="144"/>
      <c r="AP900" s="144"/>
      <c r="AQ900" s="144"/>
      <c r="AR900" s="144"/>
      <c r="AS900" s="138" t="s">
        <v>792</v>
      </c>
    </row>
    <row r="901" spans="2:45" s="135" customFormat="1" ht="24" hidden="1" customHeight="1" x14ac:dyDescent="0.15">
      <c r="B901" s="448"/>
      <c r="C901" s="750" t="s">
        <v>3186</v>
      </c>
      <c r="D901" s="144" t="s">
        <v>13608</v>
      </c>
      <c r="E901" s="144" t="s">
        <v>20185</v>
      </c>
      <c r="F901" s="144" t="s">
        <v>3186</v>
      </c>
      <c r="G901" s="144">
        <v>1614</v>
      </c>
      <c r="H901" s="144"/>
      <c r="I901" s="144"/>
      <c r="J901" s="144"/>
      <c r="K901" s="144"/>
      <c r="L901" s="144"/>
      <c r="M901" s="144"/>
      <c r="N901" s="144">
        <v>1614</v>
      </c>
      <c r="O901" s="144"/>
      <c r="P901" s="148"/>
      <c r="Q901" s="148"/>
      <c r="R901" s="148"/>
      <c r="S901" s="275"/>
      <c r="T901" s="145">
        <v>2019</v>
      </c>
      <c r="U901" s="148"/>
      <c r="V901" s="148"/>
      <c r="W901" s="148"/>
      <c r="X901" s="148"/>
      <c r="Y901" s="148"/>
      <c r="Z901" s="165"/>
      <c r="AA901" s="144"/>
      <c r="AB901" s="144"/>
      <c r="AC901" s="144"/>
      <c r="AD901" s="144"/>
      <c r="AE901" s="144"/>
      <c r="AF901" s="144"/>
      <c r="AG901" s="144"/>
      <c r="AH901" s="144"/>
      <c r="AI901" s="144"/>
      <c r="AJ901" s="144"/>
      <c r="AK901" s="144"/>
      <c r="AL901" s="144"/>
      <c r="AM901" s="144"/>
      <c r="AN901" s="144"/>
      <c r="AO901" s="144"/>
      <c r="AP901" s="144"/>
      <c r="AQ901" s="144"/>
      <c r="AR901" s="144"/>
      <c r="AS901" s="138" t="s">
        <v>792</v>
      </c>
    </row>
    <row r="902" spans="2:45" s="135" customFormat="1" ht="24" hidden="1" customHeight="1" x14ac:dyDescent="0.15">
      <c r="B902" s="448"/>
      <c r="C902" s="750" t="s">
        <v>3186</v>
      </c>
      <c r="D902" s="144" t="s">
        <v>13609</v>
      </c>
      <c r="E902" s="144" t="s">
        <v>20186</v>
      </c>
      <c r="F902" s="144" t="s">
        <v>3186</v>
      </c>
      <c r="G902" s="144">
        <v>528</v>
      </c>
      <c r="H902" s="144"/>
      <c r="I902" s="144"/>
      <c r="J902" s="144">
        <v>16</v>
      </c>
      <c r="K902" s="144">
        <v>33</v>
      </c>
      <c r="L902" s="144"/>
      <c r="M902" s="144"/>
      <c r="N902" s="144">
        <v>528</v>
      </c>
      <c r="O902" s="144"/>
      <c r="P902" s="148"/>
      <c r="Q902" s="148"/>
      <c r="R902" s="148"/>
      <c r="S902" s="275"/>
      <c r="T902" s="145">
        <v>2014</v>
      </c>
      <c r="U902" s="148"/>
      <c r="V902" s="148"/>
      <c r="W902" s="148"/>
      <c r="X902" s="148"/>
      <c r="Y902" s="148"/>
      <c r="Z902" s="165"/>
      <c r="AA902" s="144"/>
      <c r="AB902" s="144"/>
      <c r="AC902" s="144"/>
      <c r="AD902" s="144"/>
      <c r="AE902" s="144"/>
      <c r="AF902" s="144"/>
      <c r="AG902" s="144"/>
      <c r="AH902" s="144"/>
      <c r="AI902" s="144"/>
      <c r="AJ902" s="144"/>
      <c r="AK902" s="144"/>
      <c r="AL902" s="144"/>
      <c r="AM902" s="144"/>
      <c r="AN902" s="144"/>
      <c r="AO902" s="144"/>
      <c r="AP902" s="144"/>
      <c r="AQ902" s="144"/>
      <c r="AR902" s="144"/>
      <c r="AS902" s="138" t="s">
        <v>1585</v>
      </c>
    </row>
    <row r="903" spans="2:45" s="135" customFormat="1" ht="24" hidden="1" customHeight="1" x14ac:dyDescent="0.15">
      <c r="B903" s="448"/>
      <c r="C903" s="750" t="s">
        <v>3186</v>
      </c>
      <c r="D903" s="144" t="s">
        <v>13609</v>
      </c>
      <c r="E903" s="144" t="s">
        <v>20187</v>
      </c>
      <c r="F903" s="144" t="s">
        <v>3186</v>
      </c>
      <c r="G903" s="144">
        <v>858</v>
      </c>
      <c r="H903" s="144"/>
      <c r="I903" s="144"/>
      <c r="J903" s="144">
        <v>13</v>
      </c>
      <c r="K903" s="144">
        <v>33</v>
      </c>
      <c r="L903" s="144"/>
      <c r="M903" s="144"/>
      <c r="N903" s="144">
        <v>585</v>
      </c>
      <c r="O903" s="144"/>
      <c r="P903" s="148"/>
      <c r="Q903" s="148"/>
      <c r="R903" s="148"/>
      <c r="S903" s="275"/>
      <c r="T903" s="145">
        <v>2014</v>
      </c>
      <c r="U903" s="148"/>
      <c r="V903" s="148"/>
      <c r="W903" s="148"/>
      <c r="X903" s="148"/>
      <c r="Y903" s="148"/>
      <c r="Z903" s="165"/>
      <c r="AA903" s="144"/>
      <c r="AB903" s="144"/>
      <c r="AC903" s="144"/>
      <c r="AD903" s="144"/>
      <c r="AE903" s="144"/>
      <c r="AF903" s="144"/>
      <c r="AG903" s="144"/>
      <c r="AH903" s="144"/>
      <c r="AI903" s="144"/>
      <c r="AJ903" s="144"/>
      <c r="AK903" s="144"/>
      <c r="AL903" s="144"/>
      <c r="AM903" s="144"/>
      <c r="AN903" s="144"/>
      <c r="AO903" s="144"/>
      <c r="AP903" s="144"/>
      <c r="AQ903" s="144"/>
      <c r="AR903" s="144"/>
      <c r="AS903" s="138" t="s">
        <v>792</v>
      </c>
    </row>
    <row r="904" spans="2:45" s="135" customFormat="1" ht="24" hidden="1" customHeight="1" x14ac:dyDescent="0.15">
      <c r="B904" s="448"/>
      <c r="C904" s="935" t="s">
        <v>2031</v>
      </c>
      <c r="D904" s="138"/>
      <c r="E904" s="138" t="s">
        <v>2395</v>
      </c>
      <c r="F904" s="138" t="s">
        <v>2037</v>
      </c>
      <c r="G904" s="138">
        <v>884</v>
      </c>
      <c r="H904" s="138"/>
      <c r="I904" s="138">
        <v>884</v>
      </c>
      <c r="J904" s="138">
        <v>16</v>
      </c>
      <c r="K904" s="138">
        <v>7</v>
      </c>
      <c r="L904" s="138"/>
      <c r="M904" s="138"/>
      <c r="N904" s="138"/>
      <c r="O904" s="138"/>
      <c r="P904" s="138"/>
      <c r="Q904" s="138"/>
      <c r="R904" s="138"/>
      <c r="S904" s="138"/>
      <c r="T904" s="145">
        <v>2009</v>
      </c>
      <c r="U904" s="138"/>
      <c r="V904" s="138"/>
      <c r="W904" s="138"/>
      <c r="X904" s="138"/>
      <c r="Y904" s="138"/>
      <c r="Z904" s="138"/>
      <c r="AA904" s="138"/>
      <c r="AB904" s="138"/>
      <c r="AC904" s="138"/>
      <c r="AD904" s="138"/>
      <c r="AE904" s="138"/>
      <c r="AF904" s="138"/>
      <c r="AG904" s="138"/>
      <c r="AH904" s="138"/>
      <c r="AI904" s="138"/>
      <c r="AJ904" s="138"/>
      <c r="AK904" s="138"/>
      <c r="AL904" s="138"/>
      <c r="AM904" s="138"/>
      <c r="AN904" s="138"/>
      <c r="AO904" s="138"/>
      <c r="AP904" s="138"/>
      <c r="AQ904" s="138"/>
      <c r="AR904" s="138"/>
      <c r="AS904" s="138"/>
    </row>
    <row r="905" spans="2:45" s="135" customFormat="1" ht="24" hidden="1" customHeight="1" x14ac:dyDescent="0.15">
      <c r="B905" s="448"/>
      <c r="C905" s="935" t="s">
        <v>2031</v>
      </c>
      <c r="D905" s="138"/>
      <c r="E905" s="138" t="s">
        <v>780</v>
      </c>
      <c r="F905" s="138" t="s">
        <v>2037</v>
      </c>
      <c r="G905" s="138">
        <v>891</v>
      </c>
      <c r="H905" s="138"/>
      <c r="I905" s="138">
        <v>891</v>
      </c>
      <c r="J905" s="138">
        <v>28</v>
      </c>
      <c r="K905" s="138">
        <v>15</v>
      </c>
      <c r="L905" s="138"/>
      <c r="M905" s="138"/>
      <c r="N905" s="138"/>
      <c r="O905" s="138"/>
      <c r="P905" s="138"/>
      <c r="Q905" s="138"/>
      <c r="R905" s="138"/>
      <c r="S905" s="138"/>
      <c r="T905" s="145">
        <v>2009</v>
      </c>
      <c r="U905" s="138"/>
      <c r="V905" s="138"/>
      <c r="W905" s="138"/>
      <c r="X905" s="138"/>
      <c r="Y905" s="138"/>
      <c r="Z905" s="138"/>
      <c r="AA905" s="138"/>
      <c r="AB905" s="138"/>
      <c r="AC905" s="138"/>
      <c r="AD905" s="138"/>
      <c r="AE905" s="138"/>
      <c r="AF905" s="138"/>
      <c r="AG905" s="138"/>
      <c r="AH905" s="138"/>
      <c r="AI905" s="138"/>
      <c r="AJ905" s="138"/>
      <c r="AK905" s="138"/>
      <c r="AL905" s="138"/>
      <c r="AM905" s="138"/>
      <c r="AN905" s="138"/>
      <c r="AO905" s="138"/>
      <c r="AP905" s="138"/>
      <c r="AQ905" s="138"/>
      <c r="AR905" s="138"/>
      <c r="AS905" s="138"/>
    </row>
    <row r="906" spans="2:45" s="135" customFormat="1" ht="24" hidden="1" customHeight="1" x14ac:dyDescent="0.15">
      <c r="B906" s="448"/>
      <c r="C906" s="935" t="s">
        <v>2031</v>
      </c>
      <c r="D906" s="138"/>
      <c r="E906" s="138" t="s">
        <v>4412</v>
      </c>
      <c r="F906" s="138" t="s">
        <v>2037</v>
      </c>
      <c r="G906" s="138">
        <v>8600</v>
      </c>
      <c r="H906" s="138"/>
      <c r="I906" s="138">
        <v>8600</v>
      </c>
      <c r="J906" s="138"/>
      <c r="K906" s="138"/>
      <c r="L906" s="138"/>
      <c r="M906" s="138"/>
      <c r="N906" s="138"/>
      <c r="O906" s="138"/>
      <c r="P906" s="138"/>
      <c r="Q906" s="138"/>
      <c r="R906" s="138"/>
      <c r="S906" s="138"/>
      <c r="T906" s="145">
        <v>2014</v>
      </c>
      <c r="U906" s="138"/>
      <c r="V906" s="138"/>
      <c r="W906" s="138"/>
      <c r="X906" s="138"/>
      <c r="Y906" s="138"/>
      <c r="Z906" s="138"/>
      <c r="AA906" s="138"/>
      <c r="AB906" s="138"/>
      <c r="AC906" s="138"/>
      <c r="AD906" s="138"/>
      <c r="AE906" s="138"/>
      <c r="AF906" s="138"/>
      <c r="AG906" s="138"/>
      <c r="AH906" s="138"/>
      <c r="AI906" s="138"/>
      <c r="AJ906" s="138"/>
      <c r="AK906" s="138"/>
      <c r="AL906" s="138"/>
      <c r="AM906" s="138"/>
      <c r="AN906" s="138"/>
      <c r="AO906" s="138"/>
      <c r="AP906" s="138"/>
      <c r="AQ906" s="138"/>
      <c r="AR906" s="138"/>
      <c r="AS906" s="138"/>
    </row>
    <row r="907" spans="2:45" s="135" customFormat="1" ht="24" hidden="1" customHeight="1" x14ac:dyDescent="0.15">
      <c r="B907" s="448"/>
      <c r="C907" s="935" t="s">
        <v>2031</v>
      </c>
      <c r="D907" s="138"/>
      <c r="E907" s="138" t="s">
        <v>2393</v>
      </c>
      <c r="F907" s="138" t="s">
        <v>2037</v>
      </c>
      <c r="G907" s="138">
        <v>868</v>
      </c>
      <c r="H907" s="138"/>
      <c r="I907" s="138">
        <v>868</v>
      </c>
      <c r="J907" s="138">
        <v>18</v>
      </c>
      <c r="K907" s="138">
        <v>29</v>
      </c>
      <c r="L907" s="138"/>
      <c r="M907" s="138"/>
      <c r="N907" s="138"/>
      <c r="O907" s="138"/>
      <c r="P907" s="138"/>
      <c r="Q907" s="138"/>
      <c r="R907" s="138"/>
      <c r="S907" s="138"/>
      <c r="T907" s="145">
        <v>2016</v>
      </c>
      <c r="U907" s="138"/>
      <c r="V907" s="138"/>
      <c r="W907" s="138"/>
      <c r="X907" s="138"/>
      <c r="Y907" s="138"/>
      <c r="Z907" s="138"/>
      <c r="AA907" s="138"/>
      <c r="AB907" s="138"/>
      <c r="AC907" s="138"/>
      <c r="AD907" s="138"/>
      <c r="AE907" s="138"/>
      <c r="AF907" s="138"/>
      <c r="AG907" s="138"/>
      <c r="AH907" s="138"/>
      <c r="AI907" s="138"/>
      <c r="AJ907" s="138"/>
      <c r="AK907" s="138"/>
      <c r="AL907" s="138"/>
      <c r="AM907" s="138"/>
      <c r="AN907" s="138"/>
      <c r="AO907" s="138"/>
      <c r="AP907" s="138"/>
      <c r="AQ907" s="138"/>
      <c r="AR907" s="138"/>
      <c r="AS907" s="138"/>
    </row>
    <row r="908" spans="2:45" s="135" customFormat="1" ht="24" hidden="1" customHeight="1" x14ac:dyDescent="0.15">
      <c r="B908" s="448"/>
      <c r="C908" s="750" t="s">
        <v>3128</v>
      </c>
      <c r="D908" s="144" t="s">
        <v>12852</v>
      </c>
      <c r="E908" s="144" t="s">
        <v>20188</v>
      </c>
      <c r="F908" s="144" t="s">
        <v>3128</v>
      </c>
      <c r="G908" s="144">
        <v>6553</v>
      </c>
      <c r="H908" s="144"/>
      <c r="I908" s="144"/>
      <c r="J908" s="144">
        <v>33</v>
      </c>
      <c r="K908" s="144">
        <v>48</v>
      </c>
      <c r="L908" s="144" t="s">
        <v>1585</v>
      </c>
      <c r="M908" s="144"/>
      <c r="N908" s="144">
        <v>1584</v>
      </c>
      <c r="O908" s="144"/>
      <c r="P908" s="148"/>
      <c r="Q908" s="148"/>
      <c r="R908" s="148"/>
      <c r="S908" s="275"/>
      <c r="T908" s="145">
        <v>2003</v>
      </c>
      <c r="U908" s="148"/>
      <c r="V908" s="148"/>
      <c r="W908" s="148"/>
      <c r="X908" s="148"/>
      <c r="Y908" s="148"/>
      <c r="Z908" s="165"/>
      <c r="AA908" s="144"/>
      <c r="AB908" s="144"/>
      <c r="AC908" s="144"/>
      <c r="AD908" s="144"/>
      <c r="AE908" s="144"/>
      <c r="AF908" s="144"/>
      <c r="AG908" s="144"/>
      <c r="AH908" s="144"/>
      <c r="AI908" s="144"/>
      <c r="AJ908" s="144"/>
      <c r="AK908" s="144"/>
      <c r="AL908" s="144"/>
      <c r="AM908" s="144"/>
      <c r="AN908" s="144"/>
      <c r="AO908" s="144"/>
      <c r="AP908" s="144"/>
      <c r="AQ908" s="144"/>
      <c r="AR908" s="144"/>
      <c r="AS908" s="138"/>
    </row>
    <row r="909" spans="2:45" s="135" customFormat="1" ht="24" hidden="1" customHeight="1" x14ac:dyDescent="0.15">
      <c r="B909" s="448"/>
      <c r="C909" s="750" t="s">
        <v>3128</v>
      </c>
      <c r="D909" s="144" t="s">
        <v>13573</v>
      </c>
      <c r="E909" s="144" t="s">
        <v>20189</v>
      </c>
      <c r="F909" s="144" t="s">
        <v>3128</v>
      </c>
      <c r="G909" s="144">
        <v>6431</v>
      </c>
      <c r="H909" s="144"/>
      <c r="I909" s="144"/>
      <c r="J909" s="144">
        <v>20</v>
      </c>
      <c r="K909" s="144">
        <v>40</v>
      </c>
      <c r="L909" s="144" t="s">
        <v>792</v>
      </c>
      <c r="M909" s="144"/>
      <c r="N909" s="144">
        <v>1600</v>
      </c>
      <c r="O909" s="144"/>
      <c r="P909" s="148"/>
      <c r="Q909" s="148"/>
      <c r="R909" s="148"/>
      <c r="S909" s="275"/>
      <c r="T909" s="145">
        <v>2012</v>
      </c>
      <c r="U909" s="148"/>
      <c r="V909" s="148"/>
      <c r="W909" s="148"/>
      <c r="X909" s="148"/>
      <c r="Y909" s="148"/>
      <c r="Z909" s="165"/>
      <c r="AA909" s="144"/>
      <c r="AB909" s="144"/>
      <c r="AC909" s="144"/>
      <c r="AD909" s="144"/>
      <c r="AE909" s="144"/>
      <c r="AF909" s="144"/>
      <c r="AG909" s="144"/>
      <c r="AH909" s="144"/>
      <c r="AI909" s="144"/>
      <c r="AJ909" s="144"/>
      <c r="AK909" s="144"/>
      <c r="AL909" s="144"/>
      <c r="AM909" s="144"/>
      <c r="AN909" s="144"/>
      <c r="AO909" s="144"/>
      <c r="AP909" s="144"/>
      <c r="AQ909" s="144"/>
      <c r="AR909" s="144"/>
      <c r="AS909" s="138"/>
    </row>
    <row r="910" spans="2:45" s="135" customFormat="1" ht="24" hidden="1" customHeight="1" x14ac:dyDescent="0.15">
      <c r="B910" s="448"/>
      <c r="C910" s="750" t="s">
        <v>3128</v>
      </c>
      <c r="D910" s="144" t="s">
        <v>12595</v>
      </c>
      <c r="E910" s="144" t="s">
        <v>20190</v>
      </c>
      <c r="F910" s="144" t="s">
        <v>3128</v>
      </c>
      <c r="G910" s="144">
        <v>142201</v>
      </c>
      <c r="H910" s="144">
        <v>114</v>
      </c>
      <c r="I910" s="144">
        <v>111</v>
      </c>
      <c r="J910" s="144">
        <v>17</v>
      </c>
      <c r="K910" s="144">
        <v>30</v>
      </c>
      <c r="L910" s="144" t="s">
        <v>1585</v>
      </c>
      <c r="M910" s="144"/>
      <c r="N910" s="144">
        <v>510</v>
      </c>
      <c r="O910" s="144"/>
      <c r="P910" s="148"/>
      <c r="Q910" s="148"/>
      <c r="R910" s="148"/>
      <c r="S910" s="275"/>
      <c r="T910" s="145">
        <v>2014</v>
      </c>
      <c r="U910" s="148">
        <v>649</v>
      </c>
      <c r="V910" s="148"/>
      <c r="W910" s="148"/>
      <c r="X910" s="148"/>
      <c r="Y910" s="148"/>
      <c r="Z910" s="165"/>
      <c r="AA910" s="144"/>
      <c r="AB910" s="144"/>
      <c r="AC910" s="144"/>
      <c r="AD910" s="144"/>
      <c r="AE910" s="144"/>
      <c r="AF910" s="144"/>
      <c r="AG910" s="144"/>
      <c r="AH910" s="144"/>
      <c r="AI910" s="144"/>
      <c r="AJ910" s="144"/>
      <c r="AK910" s="144"/>
      <c r="AL910" s="144"/>
      <c r="AM910" s="144"/>
      <c r="AN910" s="144"/>
      <c r="AO910" s="144"/>
      <c r="AP910" s="144"/>
      <c r="AQ910" s="144"/>
      <c r="AR910" s="144"/>
      <c r="AS910" s="138" t="s">
        <v>3021</v>
      </c>
    </row>
    <row r="911" spans="2:45" s="135" customFormat="1" ht="24" hidden="1" customHeight="1" x14ac:dyDescent="0.15">
      <c r="B911" s="448"/>
      <c r="C911" s="750" t="s">
        <v>3128</v>
      </c>
      <c r="D911" s="144" t="s">
        <v>12595</v>
      </c>
      <c r="E911" s="144" t="s">
        <v>20191</v>
      </c>
      <c r="F911" s="144" t="s">
        <v>3128</v>
      </c>
      <c r="G911" s="144">
        <v>142201</v>
      </c>
      <c r="H911" s="144"/>
      <c r="I911" s="144"/>
      <c r="J911" s="144"/>
      <c r="K911" s="144"/>
      <c r="L911" s="144"/>
      <c r="M911" s="144"/>
      <c r="N911" s="144"/>
      <c r="O911" s="144"/>
      <c r="P911" s="148"/>
      <c r="Q911" s="148"/>
      <c r="R911" s="148"/>
      <c r="S911" s="275"/>
      <c r="T911" s="145">
        <v>2014</v>
      </c>
      <c r="U911" s="148"/>
      <c r="V911" s="148"/>
      <c r="W911" s="148"/>
      <c r="X911" s="148"/>
      <c r="Y911" s="148"/>
      <c r="Z911" s="165"/>
      <c r="AA911" s="144"/>
      <c r="AB911" s="144"/>
      <c r="AC911" s="144"/>
      <c r="AD911" s="144"/>
      <c r="AE911" s="144"/>
      <c r="AF911" s="144"/>
      <c r="AG911" s="144"/>
      <c r="AH911" s="144"/>
      <c r="AI911" s="144"/>
      <c r="AJ911" s="144"/>
      <c r="AK911" s="144"/>
      <c r="AL911" s="144"/>
      <c r="AM911" s="144"/>
      <c r="AN911" s="144"/>
      <c r="AO911" s="144"/>
      <c r="AP911" s="144"/>
      <c r="AQ911" s="144"/>
      <c r="AR911" s="144"/>
      <c r="AS911" s="138"/>
    </row>
    <row r="912" spans="2:45" s="135" customFormat="1" ht="24" hidden="1" customHeight="1" x14ac:dyDescent="0.15">
      <c r="B912" s="448"/>
      <c r="C912" s="750" t="s">
        <v>3128</v>
      </c>
      <c r="D912" s="144" t="s">
        <v>13574</v>
      </c>
      <c r="E912" s="144" t="s">
        <v>4430</v>
      </c>
      <c r="F912" s="144" t="s">
        <v>3128</v>
      </c>
      <c r="G912" s="144">
        <v>9883</v>
      </c>
      <c r="H912" s="144"/>
      <c r="I912" s="144"/>
      <c r="J912" s="144"/>
      <c r="K912" s="144"/>
      <c r="L912" s="144"/>
      <c r="M912" s="144"/>
      <c r="N912" s="144"/>
      <c r="O912" s="144"/>
      <c r="P912" s="148"/>
      <c r="Q912" s="148"/>
      <c r="R912" s="148"/>
      <c r="S912" s="275"/>
      <c r="T912" s="145"/>
      <c r="U912" s="148"/>
      <c r="V912" s="148"/>
      <c r="W912" s="148"/>
      <c r="X912" s="148"/>
      <c r="Y912" s="148"/>
      <c r="Z912" s="165"/>
      <c r="AA912" s="144"/>
      <c r="AB912" s="144"/>
      <c r="AC912" s="144"/>
      <c r="AD912" s="144"/>
      <c r="AE912" s="144"/>
      <c r="AF912" s="144"/>
      <c r="AG912" s="144"/>
      <c r="AH912" s="144"/>
      <c r="AI912" s="144"/>
      <c r="AJ912" s="144"/>
      <c r="AK912" s="144"/>
      <c r="AL912" s="144"/>
      <c r="AM912" s="144"/>
      <c r="AN912" s="144"/>
      <c r="AO912" s="144"/>
      <c r="AP912" s="144"/>
      <c r="AQ912" s="144"/>
      <c r="AR912" s="144"/>
      <c r="AS912" s="138"/>
    </row>
    <row r="913" spans="2:45" s="135" customFormat="1" ht="24" hidden="1" customHeight="1" x14ac:dyDescent="0.15">
      <c r="B913" s="169"/>
      <c r="C913" s="935" t="s">
        <v>17111</v>
      </c>
      <c r="D913" s="138"/>
      <c r="E913" s="144" t="s">
        <v>18059</v>
      </c>
      <c r="F913" s="144" t="s">
        <v>17111</v>
      </c>
      <c r="G913" s="144">
        <v>3233</v>
      </c>
      <c r="H913" s="144"/>
      <c r="I913" s="144"/>
      <c r="J913" s="144"/>
      <c r="K913" s="138"/>
      <c r="L913" s="138"/>
      <c r="M913" s="138"/>
      <c r="N913" s="138"/>
      <c r="O913" s="138"/>
      <c r="P913" s="138"/>
      <c r="Q913" s="138"/>
      <c r="R913" s="138"/>
      <c r="S913" s="138"/>
      <c r="T913" s="145">
        <v>2012</v>
      </c>
      <c r="U913" s="138" t="s">
        <v>2195</v>
      </c>
      <c r="V913" s="138"/>
      <c r="W913" s="138"/>
      <c r="X913" s="138"/>
      <c r="Y913" s="138"/>
      <c r="Z913" s="138"/>
      <c r="AA913" s="138"/>
      <c r="AB913" s="138"/>
      <c r="AC913" s="138"/>
      <c r="AD913" s="138"/>
      <c r="AE913" s="138"/>
      <c r="AF913" s="138"/>
      <c r="AG913" s="138"/>
      <c r="AH913" s="138"/>
      <c r="AI913" s="138"/>
      <c r="AJ913" s="138"/>
      <c r="AK913" s="138"/>
      <c r="AL913" s="138"/>
      <c r="AM913" s="138"/>
      <c r="AN913" s="138"/>
      <c r="AO913" s="138"/>
      <c r="AP913" s="138"/>
      <c r="AQ913" s="138"/>
      <c r="AR913" s="138"/>
      <c r="AS913" s="138"/>
    </row>
    <row r="914" spans="2:45" s="135" customFormat="1" ht="24" hidden="1" customHeight="1" x14ac:dyDescent="0.15">
      <c r="B914" s="169"/>
      <c r="C914" s="935" t="s">
        <v>17111</v>
      </c>
      <c r="D914" s="138"/>
      <c r="E914" s="232" t="s">
        <v>18060</v>
      </c>
      <c r="F914" s="232" t="s">
        <v>17111</v>
      </c>
      <c r="G914" s="144">
        <v>6000</v>
      </c>
      <c r="H914" s="144"/>
      <c r="I914" s="144"/>
      <c r="J914" s="144"/>
      <c r="K914" s="138"/>
      <c r="L914" s="138"/>
      <c r="M914" s="138"/>
      <c r="N914" s="138"/>
      <c r="O914" s="138"/>
      <c r="P914" s="138"/>
      <c r="Q914" s="138"/>
      <c r="R914" s="138"/>
      <c r="S914" s="138"/>
      <c r="T914" s="145">
        <v>2016</v>
      </c>
      <c r="U914" s="138" t="s">
        <v>2195</v>
      </c>
      <c r="V914" s="138"/>
      <c r="W914" s="138"/>
      <c r="X914" s="138"/>
      <c r="Y914" s="138"/>
      <c r="Z914" s="138"/>
      <c r="AA914" s="138"/>
      <c r="AB914" s="138"/>
      <c r="AC914" s="138"/>
      <c r="AD914" s="138"/>
      <c r="AE914" s="138"/>
      <c r="AF914" s="138"/>
      <c r="AG914" s="138"/>
      <c r="AH914" s="138"/>
      <c r="AI914" s="138"/>
      <c r="AJ914" s="138"/>
      <c r="AK914" s="138"/>
      <c r="AL914" s="138"/>
      <c r="AM914" s="138"/>
      <c r="AN914" s="138"/>
      <c r="AO914" s="138"/>
      <c r="AP914" s="138"/>
      <c r="AQ914" s="138"/>
      <c r="AR914" s="138"/>
      <c r="AS914" s="138"/>
    </row>
    <row r="915" spans="2:45" s="135" customFormat="1" ht="24" hidden="1" customHeight="1" x14ac:dyDescent="0.15">
      <c r="B915" s="169"/>
      <c r="C915" s="935" t="s">
        <v>17111</v>
      </c>
      <c r="D915" s="138"/>
      <c r="E915" s="232" t="s">
        <v>18061</v>
      </c>
      <c r="F915" s="232" t="s">
        <v>17111</v>
      </c>
      <c r="G915" s="144">
        <v>7695</v>
      </c>
      <c r="H915" s="144"/>
      <c r="I915" s="144"/>
      <c r="J915" s="144"/>
      <c r="K915" s="138"/>
      <c r="L915" s="138"/>
      <c r="M915" s="138"/>
      <c r="N915" s="138"/>
      <c r="O915" s="138"/>
      <c r="P915" s="138"/>
      <c r="Q915" s="138"/>
      <c r="R915" s="138"/>
      <c r="S915" s="138"/>
      <c r="T915" s="145">
        <v>2003</v>
      </c>
      <c r="U915" s="138" t="s">
        <v>2195</v>
      </c>
      <c r="V915" s="138"/>
      <c r="W915" s="138"/>
      <c r="X915" s="138"/>
      <c r="Y915" s="138"/>
      <c r="Z915" s="138"/>
      <c r="AA915" s="138"/>
      <c r="AB915" s="138"/>
      <c r="AC915" s="138"/>
      <c r="AD915" s="138"/>
      <c r="AE915" s="138"/>
      <c r="AF915" s="138"/>
      <c r="AG915" s="138"/>
      <c r="AH915" s="138"/>
      <c r="AI915" s="138"/>
      <c r="AJ915" s="138"/>
      <c r="AK915" s="138"/>
      <c r="AL915" s="138"/>
      <c r="AM915" s="138"/>
      <c r="AN915" s="138"/>
      <c r="AO915" s="138"/>
      <c r="AP915" s="138"/>
      <c r="AQ915" s="138"/>
      <c r="AR915" s="138"/>
      <c r="AS915" s="138"/>
    </row>
    <row r="916" spans="2:45" s="135" customFormat="1" ht="24" hidden="1" customHeight="1" x14ac:dyDescent="0.15">
      <c r="B916" s="169"/>
      <c r="C916" s="935" t="s">
        <v>17111</v>
      </c>
      <c r="D916" s="138"/>
      <c r="E916" s="232" t="s">
        <v>18062</v>
      </c>
      <c r="F916" s="232" t="s">
        <v>17111</v>
      </c>
      <c r="G916" s="144">
        <v>59405</v>
      </c>
      <c r="H916" s="144"/>
      <c r="I916" s="144"/>
      <c r="J916" s="144"/>
      <c r="K916" s="138"/>
      <c r="L916" s="138"/>
      <c r="M916" s="138"/>
      <c r="N916" s="138"/>
      <c r="O916" s="138"/>
      <c r="P916" s="138"/>
      <c r="Q916" s="138"/>
      <c r="R916" s="138"/>
      <c r="S916" s="138"/>
      <c r="T916" s="145">
        <v>2009</v>
      </c>
      <c r="U916" s="138" t="s">
        <v>2195</v>
      </c>
      <c r="V916" s="138"/>
      <c r="W916" s="138"/>
      <c r="X916" s="138"/>
      <c r="Y916" s="138"/>
      <c r="Z916" s="138"/>
      <c r="AA916" s="138"/>
      <c r="AB916" s="138"/>
      <c r="AC916" s="138"/>
      <c r="AD916" s="138"/>
      <c r="AE916" s="138"/>
      <c r="AF916" s="138"/>
      <c r="AG916" s="138"/>
      <c r="AH916" s="138"/>
      <c r="AI916" s="138"/>
      <c r="AJ916" s="138"/>
      <c r="AK916" s="138"/>
      <c r="AL916" s="138"/>
      <c r="AM916" s="138"/>
      <c r="AN916" s="138"/>
      <c r="AO916" s="138"/>
      <c r="AP916" s="138"/>
      <c r="AQ916" s="138"/>
      <c r="AR916" s="138"/>
      <c r="AS916" s="138"/>
    </row>
    <row r="917" spans="2:45" s="135" customFormat="1" ht="24" hidden="1" customHeight="1" x14ac:dyDescent="0.15">
      <c r="B917" s="169"/>
      <c r="C917" s="1408" t="s">
        <v>17111</v>
      </c>
      <c r="D917" s="138"/>
      <c r="E917" s="232" t="s">
        <v>18063</v>
      </c>
      <c r="F917" s="232" t="s">
        <v>17111</v>
      </c>
      <c r="G917" s="144">
        <v>1817</v>
      </c>
      <c r="H917" s="144"/>
      <c r="I917" s="144"/>
      <c r="J917" s="144"/>
      <c r="K917" s="138"/>
      <c r="L917" s="138"/>
      <c r="M917" s="138"/>
      <c r="N917" s="138"/>
      <c r="O917" s="138"/>
      <c r="P917" s="138"/>
      <c r="Q917" s="138"/>
      <c r="R917" s="138"/>
      <c r="S917" s="138"/>
      <c r="T917" s="145">
        <v>2015</v>
      </c>
      <c r="U917" s="138" t="s">
        <v>2195</v>
      </c>
      <c r="V917" s="138"/>
      <c r="W917" s="138"/>
      <c r="X917" s="138"/>
      <c r="Y917" s="138"/>
      <c r="Z917" s="138"/>
      <c r="AA917" s="138"/>
      <c r="AB917" s="138"/>
      <c r="AC917" s="138"/>
      <c r="AD917" s="138"/>
      <c r="AE917" s="138"/>
      <c r="AF917" s="138"/>
      <c r="AG917" s="138"/>
      <c r="AH917" s="138"/>
      <c r="AI917" s="138"/>
      <c r="AJ917" s="138"/>
      <c r="AK917" s="138"/>
      <c r="AL917" s="138"/>
      <c r="AM917" s="138"/>
      <c r="AN917" s="138"/>
      <c r="AO917" s="138"/>
      <c r="AP917" s="138"/>
      <c r="AQ917" s="138"/>
      <c r="AR917" s="138"/>
      <c r="AS917" s="138"/>
    </row>
    <row r="918" spans="2:45" s="135" customFormat="1" ht="24" hidden="1" customHeight="1" x14ac:dyDescent="0.15">
      <c r="B918" s="169"/>
      <c r="C918" s="935" t="s">
        <v>17111</v>
      </c>
      <c r="D918" s="138"/>
      <c r="E918" s="232" t="s">
        <v>18064</v>
      </c>
      <c r="F918" s="232" t="s">
        <v>17111</v>
      </c>
      <c r="G918" s="144">
        <v>142200</v>
      </c>
      <c r="H918" s="144"/>
      <c r="I918" s="144"/>
      <c r="J918" s="144"/>
      <c r="K918" s="138"/>
      <c r="L918" s="138"/>
      <c r="M918" s="138"/>
      <c r="N918" s="138"/>
      <c r="O918" s="138"/>
      <c r="P918" s="138"/>
      <c r="Q918" s="138"/>
      <c r="R918" s="138"/>
      <c r="S918" s="138"/>
      <c r="T918" s="145">
        <v>2014</v>
      </c>
      <c r="U918" s="138" t="s">
        <v>2195</v>
      </c>
      <c r="V918" s="138"/>
      <c r="W918" s="138"/>
      <c r="X918" s="138"/>
      <c r="Y918" s="138"/>
      <c r="Z918" s="138"/>
      <c r="AA918" s="138"/>
      <c r="AB918" s="138"/>
      <c r="AC918" s="138"/>
      <c r="AD918" s="138"/>
      <c r="AE918" s="138"/>
      <c r="AF918" s="138"/>
      <c r="AG918" s="138"/>
      <c r="AH918" s="138"/>
      <c r="AI918" s="138"/>
      <c r="AJ918" s="138"/>
      <c r="AK918" s="138"/>
      <c r="AL918" s="138"/>
      <c r="AM918" s="138"/>
      <c r="AN918" s="138"/>
      <c r="AO918" s="138"/>
      <c r="AP918" s="138"/>
      <c r="AQ918" s="138"/>
      <c r="AR918" s="138"/>
      <c r="AS918" s="138"/>
    </row>
    <row r="919" spans="2:45" s="135" customFormat="1" ht="24" hidden="1" customHeight="1" x14ac:dyDescent="0.15">
      <c r="B919" s="169"/>
      <c r="C919" s="935" t="s">
        <v>17111</v>
      </c>
      <c r="D919" s="138"/>
      <c r="E919" s="232" t="s">
        <v>18065</v>
      </c>
      <c r="F919" s="232" t="s">
        <v>18066</v>
      </c>
      <c r="G919" s="144">
        <v>113753</v>
      </c>
      <c r="H919" s="144"/>
      <c r="I919" s="144"/>
      <c r="J919" s="144"/>
      <c r="K919" s="138"/>
      <c r="L919" s="138"/>
      <c r="M919" s="138"/>
      <c r="N919" s="138"/>
      <c r="O919" s="138"/>
      <c r="P919" s="138"/>
      <c r="Q919" s="138"/>
      <c r="R919" s="138"/>
      <c r="S919" s="138"/>
      <c r="T919" s="145">
        <v>2004</v>
      </c>
      <c r="U919" s="138" t="s">
        <v>2195</v>
      </c>
      <c r="V919" s="138"/>
      <c r="W919" s="138"/>
      <c r="X919" s="138"/>
      <c r="Y919" s="138"/>
      <c r="Z919" s="138"/>
      <c r="AA919" s="138"/>
      <c r="AB919" s="138"/>
      <c r="AC919" s="138"/>
      <c r="AD919" s="138"/>
      <c r="AE919" s="138"/>
      <c r="AF919" s="138"/>
      <c r="AG919" s="138"/>
      <c r="AH919" s="138"/>
      <c r="AI919" s="138"/>
      <c r="AJ919" s="138"/>
      <c r="AK919" s="138"/>
      <c r="AL919" s="138"/>
      <c r="AM919" s="138"/>
      <c r="AN919" s="138"/>
      <c r="AO919" s="138"/>
      <c r="AP919" s="138"/>
      <c r="AQ919" s="138"/>
      <c r="AR919" s="138"/>
      <c r="AS919" s="138"/>
    </row>
    <row r="920" spans="2:45" s="135" customFormat="1" ht="24" hidden="1" customHeight="1" x14ac:dyDescent="0.15">
      <c r="B920" s="169"/>
      <c r="C920" s="935" t="s">
        <v>17111</v>
      </c>
      <c r="D920" s="138"/>
      <c r="E920" s="1345" t="s">
        <v>18067</v>
      </c>
      <c r="F920" s="144" t="s">
        <v>18068</v>
      </c>
      <c r="G920" s="1386">
        <v>493</v>
      </c>
      <c r="H920" s="1341"/>
      <c r="I920" s="1341"/>
      <c r="J920" s="1341"/>
      <c r="K920" s="138"/>
      <c r="L920" s="138"/>
      <c r="M920" s="138"/>
      <c r="N920" s="138"/>
      <c r="O920" s="138"/>
      <c r="P920" s="138"/>
      <c r="Q920" s="138"/>
      <c r="R920" s="138"/>
      <c r="S920" s="138"/>
      <c r="T920" s="145">
        <v>2003</v>
      </c>
      <c r="U920" s="138" t="s">
        <v>18069</v>
      </c>
      <c r="V920" s="138"/>
      <c r="W920" s="138"/>
      <c r="X920" s="138"/>
      <c r="Y920" s="138"/>
      <c r="Z920" s="138"/>
      <c r="AA920" s="138"/>
      <c r="AB920" s="138"/>
      <c r="AC920" s="138"/>
      <c r="AD920" s="138"/>
      <c r="AE920" s="138"/>
      <c r="AF920" s="138"/>
      <c r="AG920" s="138"/>
      <c r="AH920" s="138"/>
      <c r="AI920" s="138"/>
      <c r="AJ920" s="138"/>
      <c r="AK920" s="138"/>
      <c r="AL920" s="138"/>
      <c r="AM920" s="138"/>
      <c r="AN920" s="138"/>
      <c r="AO920" s="138"/>
      <c r="AP920" s="138"/>
      <c r="AQ920" s="138"/>
      <c r="AR920" s="138"/>
      <c r="AS920" s="138"/>
    </row>
    <row r="921" spans="2:45" s="135" customFormat="1" ht="24" hidden="1" customHeight="1" x14ac:dyDescent="0.15">
      <c r="B921" s="169"/>
      <c r="C921" s="935" t="s">
        <v>17111</v>
      </c>
      <c r="D921" s="138"/>
      <c r="E921" s="1345" t="s">
        <v>18070</v>
      </c>
      <c r="F921" s="144" t="s">
        <v>18068</v>
      </c>
      <c r="G921" s="1386">
        <v>1332</v>
      </c>
      <c r="H921" s="1341"/>
      <c r="I921" s="1341"/>
      <c r="J921" s="1341"/>
      <c r="K921" s="138"/>
      <c r="L921" s="138"/>
      <c r="M921" s="138"/>
      <c r="N921" s="138"/>
      <c r="O921" s="138"/>
      <c r="P921" s="138"/>
      <c r="Q921" s="138"/>
      <c r="R921" s="138"/>
      <c r="S921" s="138"/>
      <c r="T921" s="145">
        <v>2015</v>
      </c>
      <c r="U921" s="138" t="s">
        <v>18069</v>
      </c>
      <c r="V921" s="138"/>
      <c r="W921" s="138"/>
      <c r="X921" s="138"/>
      <c r="Y921" s="138"/>
      <c r="Z921" s="138"/>
      <c r="AA921" s="138"/>
      <c r="AB921" s="138"/>
      <c r="AC921" s="138"/>
      <c r="AD921" s="138"/>
      <c r="AE921" s="138"/>
      <c r="AF921" s="138"/>
      <c r="AG921" s="138"/>
      <c r="AH921" s="138"/>
      <c r="AI921" s="138"/>
      <c r="AJ921" s="138"/>
      <c r="AK921" s="138"/>
      <c r="AL921" s="138"/>
      <c r="AM921" s="138"/>
      <c r="AN921" s="138"/>
      <c r="AO921" s="138"/>
      <c r="AP921" s="138"/>
      <c r="AQ921" s="138"/>
      <c r="AR921" s="138"/>
      <c r="AS921" s="138"/>
    </row>
    <row r="922" spans="2:45" s="135" customFormat="1" ht="24" hidden="1" customHeight="1" x14ac:dyDescent="0.15">
      <c r="B922" s="169"/>
      <c r="C922" s="935" t="s">
        <v>17111</v>
      </c>
      <c r="D922" s="138"/>
      <c r="E922" s="1345" t="s">
        <v>18071</v>
      </c>
      <c r="F922" s="144" t="s">
        <v>18068</v>
      </c>
      <c r="G922" s="1386">
        <v>855</v>
      </c>
      <c r="H922" s="1341"/>
      <c r="I922" s="1341"/>
      <c r="J922" s="1341"/>
      <c r="K922" s="138"/>
      <c r="L922" s="138"/>
      <c r="M922" s="138"/>
      <c r="N922" s="138"/>
      <c r="O922" s="138"/>
      <c r="P922" s="138"/>
      <c r="Q922" s="138"/>
      <c r="R922" s="138"/>
      <c r="S922" s="138"/>
      <c r="T922" s="145">
        <v>2013</v>
      </c>
      <c r="U922" s="138" t="s">
        <v>18069</v>
      </c>
      <c r="V922" s="138"/>
      <c r="W922" s="138"/>
      <c r="X922" s="138"/>
      <c r="Y922" s="138"/>
      <c r="Z922" s="138"/>
      <c r="AA922" s="138"/>
      <c r="AB922" s="138"/>
      <c r="AC922" s="138"/>
      <c r="AD922" s="138"/>
      <c r="AE922" s="138"/>
      <c r="AF922" s="138"/>
      <c r="AG922" s="138"/>
      <c r="AH922" s="138"/>
      <c r="AI922" s="138"/>
      <c r="AJ922" s="138"/>
      <c r="AK922" s="138"/>
      <c r="AL922" s="138"/>
      <c r="AM922" s="138"/>
      <c r="AN922" s="138"/>
      <c r="AO922" s="138"/>
      <c r="AP922" s="138"/>
      <c r="AQ922" s="138"/>
      <c r="AR922" s="138"/>
      <c r="AS922" s="138"/>
    </row>
    <row r="923" spans="2:45" s="135" customFormat="1" ht="24" hidden="1" customHeight="1" x14ac:dyDescent="0.15">
      <c r="B923" s="169"/>
      <c r="C923" s="935" t="s">
        <v>17111</v>
      </c>
      <c r="D923" s="138"/>
      <c r="E923" s="1345" t="s">
        <v>18072</v>
      </c>
      <c r="F923" s="144" t="s">
        <v>18068</v>
      </c>
      <c r="G923" s="1386">
        <v>434</v>
      </c>
      <c r="H923" s="1341"/>
      <c r="I923" s="1341"/>
      <c r="J923" s="1341"/>
      <c r="K923" s="138"/>
      <c r="L923" s="138"/>
      <c r="M923" s="138"/>
      <c r="N923" s="138"/>
      <c r="O923" s="138"/>
      <c r="P923" s="138"/>
      <c r="Q923" s="138"/>
      <c r="R923" s="138"/>
      <c r="S923" s="138"/>
      <c r="T923" s="145">
        <v>2014</v>
      </c>
      <c r="U923" s="138" t="s">
        <v>18069</v>
      </c>
      <c r="V923" s="138"/>
      <c r="W923" s="138"/>
      <c r="X923" s="138"/>
      <c r="Y923" s="138"/>
      <c r="Z923" s="138"/>
      <c r="AA923" s="138"/>
      <c r="AB923" s="138"/>
      <c r="AC923" s="138"/>
      <c r="AD923" s="138"/>
      <c r="AE923" s="138"/>
      <c r="AF923" s="138"/>
      <c r="AG923" s="138"/>
      <c r="AH923" s="138"/>
      <c r="AI923" s="138"/>
      <c r="AJ923" s="138"/>
      <c r="AK923" s="138"/>
      <c r="AL923" s="138"/>
      <c r="AM923" s="138"/>
      <c r="AN923" s="138"/>
      <c r="AO923" s="138"/>
      <c r="AP923" s="138"/>
      <c r="AQ923" s="138"/>
      <c r="AR923" s="138"/>
      <c r="AS923" s="138"/>
    </row>
    <row r="924" spans="2:45" s="135" customFormat="1" ht="24" hidden="1" customHeight="1" x14ac:dyDescent="0.15">
      <c r="B924" s="169"/>
      <c r="C924" s="935" t="s">
        <v>17111</v>
      </c>
      <c r="D924" s="138"/>
      <c r="E924" s="1345" t="s">
        <v>18073</v>
      </c>
      <c r="F924" s="144" t="s">
        <v>17111</v>
      </c>
      <c r="G924" s="1386">
        <v>1400</v>
      </c>
      <c r="H924" s="1341"/>
      <c r="I924" s="1341"/>
      <c r="J924" s="1341"/>
      <c r="K924" s="138"/>
      <c r="L924" s="138"/>
      <c r="M924" s="138"/>
      <c r="N924" s="138"/>
      <c r="O924" s="138"/>
      <c r="P924" s="138"/>
      <c r="Q924" s="138"/>
      <c r="R924" s="138"/>
      <c r="S924" s="138"/>
      <c r="T924" s="145">
        <v>2006</v>
      </c>
      <c r="U924" s="138" t="s">
        <v>18074</v>
      </c>
      <c r="V924" s="138"/>
      <c r="W924" s="138"/>
      <c r="X924" s="138"/>
      <c r="Y924" s="138"/>
      <c r="Z924" s="138"/>
      <c r="AA924" s="138"/>
      <c r="AB924" s="138"/>
      <c r="AC924" s="138"/>
      <c r="AD924" s="138"/>
      <c r="AE924" s="138"/>
      <c r="AF924" s="138"/>
      <c r="AG924" s="138"/>
      <c r="AH924" s="138"/>
      <c r="AI924" s="138"/>
      <c r="AJ924" s="138"/>
      <c r="AK924" s="138"/>
      <c r="AL924" s="138"/>
      <c r="AM924" s="138"/>
      <c r="AN924" s="138"/>
      <c r="AO924" s="138"/>
      <c r="AP924" s="138"/>
      <c r="AQ924" s="138"/>
      <c r="AR924" s="138"/>
      <c r="AS924" s="138"/>
    </row>
    <row r="925" spans="2:45" s="135" customFormat="1" ht="24" hidden="1" customHeight="1" x14ac:dyDescent="0.15">
      <c r="B925" s="169"/>
      <c r="C925" s="935" t="s">
        <v>17111</v>
      </c>
      <c r="D925" s="138"/>
      <c r="E925" s="144" t="s">
        <v>20192</v>
      </c>
      <c r="F925" s="144" t="s">
        <v>18075</v>
      </c>
      <c r="G925" s="144">
        <v>673</v>
      </c>
      <c r="H925" s="144"/>
      <c r="I925" s="144"/>
      <c r="J925" s="144"/>
      <c r="K925" s="138"/>
      <c r="L925" s="138"/>
      <c r="M925" s="138"/>
      <c r="N925" s="138"/>
      <c r="O925" s="138"/>
      <c r="P925" s="138"/>
      <c r="Q925" s="138"/>
      <c r="R925" s="138"/>
      <c r="S925" s="138"/>
      <c r="T925" s="145"/>
      <c r="U925" s="138" t="s">
        <v>18076</v>
      </c>
      <c r="V925" s="138"/>
      <c r="W925" s="138"/>
      <c r="X925" s="138"/>
      <c r="Y925" s="138"/>
      <c r="Z925" s="138"/>
      <c r="AA925" s="138"/>
      <c r="AB925" s="138"/>
      <c r="AC925" s="138"/>
      <c r="AD925" s="138"/>
      <c r="AE925" s="138"/>
      <c r="AF925" s="138"/>
      <c r="AG925" s="138"/>
      <c r="AH925" s="138"/>
      <c r="AI925" s="138"/>
      <c r="AJ925" s="138"/>
      <c r="AK925" s="138"/>
      <c r="AL925" s="138"/>
      <c r="AM925" s="138"/>
      <c r="AN925" s="138"/>
      <c r="AO925" s="138"/>
      <c r="AP925" s="138"/>
      <c r="AQ925" s="138"/>
      <c r="AR925" s="138"/>
      <c r="AS925" s="138"/>
    </row>
    <row r="926" spans="2:45" s="135" customFormat="1" ht="24" hidden="1" customHeight="1" x14ac:dyDescent="0.15">
      <c r="B926" s="169"/>
      <c r="C926" s="935" t="s">
        <v>17111</v>
      </c>
      <c r="D926" s="138"/>
      <c r="E926" s="232" t="s">
        <v>20193</v>
      </c>
      <c r="F926" s="232" t="s">
        <v>18068</v>
      </c>
      <c r="G926" s="144">
        <v>306</v>
      </c>
      <c r="H926" s="144"/>
      <c r="I926" s="144"/>
      <c r="J926" s="144"/>
      <c r="K926" s="138"/>
      <c r="L926" s="138"/>
      <c r="M926" s="138"/>
      <c r="N926" s="138"/>
      <c r="O926" s="138"/>
      <c r="P926" s="138"/>
      <c r="Q926" s="138"/>
      <c r="R926" s="138"/>
      <c r="S926" s="138"/>
      <c r="T926" s="145">
        <v>1997</v>
      </c>
      <c r="U926" s="138" t="s">
        <v>18069</v>
      </c>
      <c r="V926" s="138"/>
      <c r="W926" s="138"/>
      <c r="X926" s="138"/>
      <c r="Y926" s="138"/>
      <c r="Z926" s="138"/>
      <c r="AA926" s="138"/>
      <c r="AB926" s="138"/>
      <c r="AC926" s="138"/>
      <c r="AD926" s="138"/>
      <c r="AE926" s="138"/>
      <c r="AF926" s="138"/>
      <c r="AG926" s="138"/>
      <c r="AH926" s="138"/>
      <c r="AI926" s="138"/>
      <c r="AJ926" s="138"/>
      <c r="AK926" s="138"/>
      <c r="AL926" s="138"/>
      <c r="AM926" s="138"/>
      <c r="AN926" s="138"/>
      <c r="AO926" s="138"/>
      <c r="AP926" s="138"/>
      <c r="AQ926" s="138"/>
      <c r="AR926" s="138"/>
      <c r="AS926" s="138"/>
    </row>
    <row r="927" spans="2:45" s="135" customFormat="1" ht="24" hidden="1" customHeight="1" x14ac:dyDescent="0.15">
      <c r="B927" s="169"/>
      <c r="C927" s="935" t="s">
        <v>17111</v>
      </c>
      <c r="D927" s="138"/>
      <c r="E927" s="1345" t="s">
        <v>20194</v>
      </c>
      <c r="F927" s="144" t="s">
        <v>18068</v>
      </c>
      <c r="G927" s="144">
        <v>1489</v>
      </c>
      <c r="H927" s="144"/>
      <c r="I927" s="144"/>
      <c r="J927" s="144"/>
      <c r="K927" s="138"/>
      <c r="L927" s="138"/>
      <c r="M927" s="138"/>
      <c r="N927" s="138"/>
      <c r="O927" s="138"/>
      <c r="P927" s="138"/>
      <c r="Q927" s="138"/>
      <c r="R927" s="138"/>
      <c r="S927" s="138"/>
      <c r="T927" s="145">
        <v>2013</v>
      </c>
      <c r="U927" s="138" t="s">
        <v>18077</v>
      </c>
      <c r="V927" s="138"/>
      <c r="W927" s="138"/>
      <c r="X927" s="138"/>
      <c r="Y927" s="138"/>
      <c r="Z927" s="138"/>
      <c r="AA927" s="138"/>
      <c r="AB927" s="138"/>
      <c r="AC927" s="138"/>
      <c r="AD927" s="138"/>
      <c r="AE927" s="138"/>
      <c r="AF927" s="138"/>
      <c r="AG927" s="138"/>
      <c r="AH927" s="138"/>
      <c r="AI927" s="138"/>
      <c r="AJ927" s="138"/>
      <c r="AK927" s="138"/>
      <c r="AL927" s="138"/>
      <c r="AM927" s="138"/>
      <c r="AN927" s="138"/>
      <c r="AO927" s="138"/>
      <c r="AP927" s="138"/>
      <c r="AQ927" s="138"/>
      <c r="AR927" s="138"/>
      <c r="AS927" s="138"/>
    </row>
    <row r="928" spans="2:45" s="135" customFormat="1" ht="24" hidden="1" customHeight="1" x14ac:dyDescent="0.15">
      <c r="B928" s="169"/>
      <c r="C928" s="935" t="s">
        <v>17111</v>
      </c>
      <c r="D928" s="138"/>
      <c r="E928" s="1345" t="s">
        <v>18078</v>
      </c>
      <c r="F928" s="144" t="s">
        <v>17111</v>
      </c>
      <c r="G928" s="1386">
        <v>1198</v>
      </c>
      <c r="H928" s="1341"/>
      <c r="I928" s="1341"/>
      <c r="J928" s="1341"/>
      <c r="K928" s="138"/>
      <c r="L928" s="138"/>
      <c r="M928" s="138"/>
      <c r="N928" s="138"/>
      <c r="O928" s="138"/>
      <c r="P928" s="138"/>
      <c r="Q928" s="138"/>
      <c r="R928" s="138"/>
      <c r="S928" s="138"/>
      <c r="T928" s="145"/>
      <c r="U928" s="138" t="s">
        <v>18079</v>
      </c>
      <c r="V928" s="138"/>
      <c r="W928" s="138"/>
      <c r="X928" s="138"/>
      <c r="Y928" s="138"/>
      <c r="Z928" s="138"/>
      <c r="AA928" s="138"/>
      <c r="AB928" s="138"/>
      <c r="AC928" s="138"/>
      <c r="AD928" s="138"/>
      <c r="AE928" s="138"/>
      <c r="AF928" s="138"/>
      <c r="AG928" s="138"/>
      <c r="AH928" s="138"/>
      <c r="AI928" s="138"/>
      <c r="AJ928" s="138"/>
      <c r="AK928" s="138"/>
      <c r="AL928" s="138"/>
      <c r="AM928" s="138"/>
      <c r="AN928" s="138"/>
      <c r="AO928" s="138"/>
      <c r="AP928" s="138"/>
      <c r="AQ928" s="138"/>
      <c r="AR928" s="138"/>
      <c r="AS928" s="138"/>
    </row>
    <row r="929" spans="2:45" s="135" customFormat="1" ht="24" hidden="1" customHeight="1" x14ac:dyDescent="0.15">
      <c r="B929" s="169"/>
      <c r="C929" s="935" t="s">
        <v>17111</v>
      </c>
      <c r="D929" s="138"/>
      <c r="E929" s="232" t="s">
        <v>20195</v>
      </c>
      <c r="F929" s="232" t="s">
        <v>17111</v>
      </c>
      <c r="G929" s="144">
        <v>328.99</v>
      </c>
      <c r="H929" s="144"/>
      <c r="I929" s="144"/>
      <c r="J929" s="144"/>
      <c r="K929" s="138"/>
      <c r="L929" s="138"/>
      <c r="M929" s="138"/>
      <c r="N929" s="138"/>
      <c r="O929" s="138"/>
      <c r="P929" s="138"/>
      <c r="Q929" s="138"/>
      <c r="R929" s="138"/>
      <c r="S929" s="138"/>
      <c r="T929" s="145"/>
      <c r="U929" s="138" t="s">
        <v>2277</v>
      </c>
      <c r="V929" s="138"/>
      <c r="W929" s="138"/>
      <c r="X929" s="138"/>
      <c r="Y929" s="138"/>
      <c r="Z929" s="138"/>
      <c r="AA929" s="138"/>
      <c r="AB929" s="138"/>
      <c r="AC929" s="138"/>
      <c r="AD929" s="138"/>
      <c r="AE929" s="138"/>
      <c r="AF929" s="138"/>
      <c r="AG929" s="138"/>
      <c r="AH929" s="138"/>
      <c r="AI929" s="138"/>
      <c r="AJ929" s="138"/>
      <c r="AK929" s="138"/>
      <c r="AL929" s="138"/>
      <c r="AM929" s="138"/>
      <c r="AN929" s="138"/>
      <c r="AO929" s="138"/>
      <c r="AP929" s="138"/>
      <c r="AQ929" s="138"/>
      <c r="AR929" s="138"/>
      <c r="AS929" s="138"/>
    </row>
    <row r="930" spans="2:45" s="135" customFormat="1" ht="24" hidden="1" customHeight="1" x14ac:dyDescent="0.15">
      <c r="B930" s="169"/>
      <c r="C930" s="935" t="s">
        <v>17111</v>
      </c>
      <c r="D930" s="138"/>
      <c r="E930" s="232" t="s">
        <v>20196</v>
      </c>
      <c r="F930" s="232" t="s">
        <v>17111</v>
      </c>
      <c r="G930" s="144">
        <v>621</v>
      </c>
      <c r="H930" s="144"/>
      <c r="I930" s="144"/>
      <c r="J930" s="144"/>
      <c r="K930" s="138"/>
      <c r="L930" s="138"/>
      <c r="M930" s="138"/>
      <c r="N930" s="138"/>
      <c r="O930" s="138"/>
      <c r="P930" s="138"/>
      <c r="Q930" s="138"/>
      <c r="R930" s="138"/>
      <c r="S930" s="138"/>
      <c r="T930" s="145"/>
      <c r="U930" s="138" t="s">
        <v>2277</v>
      </c>
      <c r="V930" s="138"/>
      <c r="W930" s="138"/>
      <c r="X930" s="138"/>
      <c r="Y930" s="138"/>
      <c r="Z930" s="138"/>
      <c r="AA930" s="138"/>
      <c r="AB930" s="138"/>
      <c r="AC930" s="138"/>
      <c r="AD930" s="138"/>
      <c r="AE930" s="138"/>
      <c r="AF930" s="138"/>
      <c r="AG930" s="138"/>
      <c r="AH930" s="138"/>
      <c r="AI930" s="138"/>
      <c r="AJ930" s="138"/>
      <c r="AK930" s="138"/>
      <c r="AL930" s="138"/>
      <c r="AM930" s="138"/>
      <c r="AN930" s="138"/>
      <c r="AO930" s="138"/>
      <c r="AP930" s="138"/>
      <c r="AQ930" s="138"/>
      <c r="AR930" s="138"/>
      <c r="AS930" s="138"/>
    </row>
    <row r="931" spans="2:45" s="135" customFormat="1" ht="24" hidden="1" customHeight="1" x14ac:dyDescent="0.15">
      <c r="B931" s="169"/>
      <c r="C931" s="935" t="s">
        <v>17111</v>
      </c>
      <c r="D931" s="138"/>
      <c r="E931" s="1345" t="s">
        <v>20197</v>
      </c>
      <c r="F931" s="232" t="s">
        <v>17111</v>
      </c>
      <c r="G931" s="144">
        <v>594</v>
      </c>
      <c r="H931" s="144"/>
      <c r="I931" s="144"/>
      <c r="J931" s="144"/>
      <c r="K931" s="138"/>
      <c r="L931" s="138"/>
      <c r="M931" s="138"/>
      <c r="N931" s="138"/>
      <c r="O931" s="138"/>
      <c r="P931" s="138"/>
      <c r="Q931" s="138"/>
      <c r="R931" s="138"/>
      <c r="S931" s="138"/>
      <c r="T931" s="145"/>
      <c r="U931" s="138" t="s">
        <v>2277</v>
      </c>
      <c r="V931" s="138"/>
      <c r="W931" s="138"/>
      <c r="X931" s="138"/>
      <c r="Y931" s="138"/>
      <c r="Z931" s="138"/>
      <c r="AA931" s="138"/>
      <c r="AB931" s="138"/>
      <c r="AC931" s="138"/>
      <c r="AD931" s="138"/>
      <c r="AE931" s="138"/>
      <c r="AF931" s="138"/>
      <c r="AG931" s="138"/>
      <c r="AH931" s="138"/>
      <c r="AI931" s="138"/>
      <c r="AJ931" s="138"/>
      <c r="AK931" s="138"/>
      <c r="AL931" s="138"/>
      <c r="AM931" s="138"/>
      <c r="AN931" s="138"/>
      <c r="AO931" s="138"/>
      <c r="AP931" s="138"/>
      <c r="AQ931" s="138"/>
      <c r="AR931" s="138"/>
      <c r="AS931" s="138"/>
    </row>
    <row r="932" spans="2:45" s="135" customFormat="1" ht="24" hidden="1" customHeight="1" x14ac:dyDescent="0.15">
      <c r="B932" s="169"/>
      <c r="C932" s="935" t="s">
        <v>17111</v>
      </c>
      <c r="D932" s="138"/>
      <c r="E932" s="1345" t="s">
        <v>20198</v>
      </c>
      <c r="F932" s="232" t="s">
        <v>17111</v>
      </c>
      <c r="G932" s="144">
        <v>594</v>
      </c>
      <c r="H932" s="144"/>
      <c r="I932" s="144"/>
      <c r="J932" s="144"/>
      <c r="K932" s="138"/>
      <c r="L932" s="138"/>
      <c r="M932" s="138"/>
      <c r="N932" s="138"/>
      <c r="O932" s="138"/>
      <c r="P932" s="138"/>
      <c r="Q932" s="138"/>
      <c r="R932" s="138"/>
      <c r="S932" s="138"/>
      <c r="T932" s="145"/>
      <c r="U932" s="138" t="s">
        <v>2277</v>
      </c>
      <c r="V932" s="138"/>
      <c r="W932" s="138"/>
      <c r="X932" s="138"/>
      <c r="Y932" s="138"/>
      <c r="Z932" s="138"/>
      <c r="AA932" s="138"/>
      <c r="AB932" s="138"/>
      <c r="AC932" s="138"/>
      <c r="AD932" s="138"/>
      <c r="AE932" s="138"/>
      <c r="AF932" s="138"/>
      <c r="AG932" s="138"/>
      <c r="AH932" s="138"/>
      <c r="AI932" s="138"/>
      <c r="AJ932" s="138"/>
      <c r="AK932" s="138"/>
      <c r="AL932" s="138"/>
      <c r="AM932" s="138"/>
      <c r="AN932" s="138"/>
      <c r="AO932" s="138"/>
      <c r="AP932" s="138"/>
      <c r="AQ932" s="138"/>
      <c r="AR932" s="138"/>
      <c r="AS932" s="138"/>
    </row>
    <row r="933" spans="2:45" s="135" customFormat="1" ht="24" hidden="1" customHeight="1" x14ac:dyDescent="0.15">
      <c r="B933" s="169"/>
      <c r="C933" s="935" t="s">
        <v>17111</v>
      </c>
      <c r="D933" s="138"/>
      <c r="E933" s="1345" t="s">
        <v>20199</v>
      </c>
      <c r="F933" s="232" t="s">
        <v>17111</v>
      </c>
      <c r="G933" s="144">
        <v>431</v>
      </c>
      <c r="H933" s="144"/>
      <c r="I933" s="144"/>
      <c r="J933" s="144"/>
      <c r="K933" s="138"/>
      <c r="L933" s="138"/>
      <c r="M933" s="138"/>
      <c r="N933" s="138"/>
      <c r="O933" s="138"/>
      <c r="P933" s="138"/>
      <c r="Q933" s="138"/>
      <c r="R933" s="138"/>
      <c r="S933" s="138"/>
      <c r="T933" s="145"/>
      <c r="U933" s="138" t="s">
        <v>2277</v>
      </c>
      <c r="V933" s="138"/>
      <c r="W933" s="138"/>
      <c r="X933" s="138"/>
      <c r="Y933" s="138"/>
      <c r="Z933" s="138"/>
      <c r="AA933" s="138"/>
      <c r="AB933" s="138"/>
      <c r="AC933" s="138"/>
      <c r="AD933" s="138"/>
      <c r="AE933" s="138"/>
      <c r="AF933" s="138"/>
      <c r="AG933" s="138"/>
      <c r="AH933" s="138"/>
      <c r="AI933" s="138"/>
      <c r="AJ933" s="138"/>
      <c r="AK933" s="138"/>
      <c r="AL933" s="138"/>
      <c r="AM933" s="138"/>
      <c r="AN933" s="138"/>
      <c r="AO933" s="138"/>
      <c r="AP933" s="138"/>
      <c r="AQ933" s="138"/>
      <c r="AR933" s="138"/>
      <c r="AS933" s="138"/>
    </row>
    <row r="934" spans="2:45" s="135" customFormat="1" ht="24" hidden="1" customHeight="1" x14ac:dyDescent="0.15">
      <c r="B934" s="169"/>
      <c r="C934" s="935" t="s">
        <v>17111</v>
      </c>
      <c r="D934" s="138"/>
      <c r="E934" s="1345" t="s">
        <v>20200</v>
      </c>
      <c r="F934" s="232" t="s">
        <v>17111</v>
      </c>
      <c r="G934" s="144">
        <v>594</v>
      </c>
      <c r="H934" s="144"/>
      <c r="I934" s="144"/>
      <c r="J934" s="144"/>
      <c r="K934" s="138"/>
      <c r="L934" s="138"/>
      <c r="M934" s="138"/>
      <c r="N934" s="138"/>
      <c r="O934" s="138"/>
      <c r="P934" s="138"/>
      <c r="Q934" s="138"/>
      <c r="R934" s="138"/>
      <c r="S934" s="138"/>
      <c r="T934" s="145"/>
      <c r="U934" s="138" t="s">
        <v>2277</v>
      </c>
      <c r="V934" s="138"/>
      <c r="W934" s="138"/>
      <c r="X934" s="138"/>
      <c r="Y934" s="138"/>
      <c r="Z934" s="138"/>
      <c r="AA934" s="138"/>
      <c r="AB934" s="138"/>
      <c r="AC934" s="138"/>
      <c r="AD934" s="138"/>
      <c r="AE934" s="138"/>
      <c r="AF934" s="138"/>
      <c r="AG934" s="138"/>
      <c r="AH934" s="138"/>
      <c r="AI934" s="138"/>
      <c r="AJ934" s="138"/>
      <c r="AK934" s="138"/>
      <c r="AL934" s="138"/>
      <c r="AM934" s="138"/>
      <c r="AN934" s="138"/>
      <c r="AO934" s="138"/>
      <c r="AP934" s="138"/>
      <c r="AQ934" s="138"/>
      <c r="AR934" s="138"/>
      <c r="AS934" s="138"/>
    </row>
    <row r="935" spans="2:45" s="135" customFormat="1" ht="24" hidden="1" customHeight="1" x14ac:dyDescent="0.15">
      <c r="B935" s="169"/>
      <c r="C935" s="935" t="s">
        <v>17111</v>
      </c>
      <c r="D935" s="138"/>
      <c r="E935" s="1345" t="s">
        <v>20201</v>
      </c>
      <c r="F935" s="232" t="s">
        <v>17111</v>
      </c>
      <c r="G935" s="144">
        <v>553.35</v>
      </c>
      <c r="H935" s="144"/>
      <c r="I935" s="144"/>
      <c r="J935" s="144"/>
      <c r="K935" s="138"/>
      <c r="L935" s="138"/>
      <c r="M935" s="138"/>
      <c r="N935" s="138"/>
      <c r="O935" s="138"/>
      <c r="P935" s="138"/>
      <c r="Q935" s="138"/>
      <c r="R935" s="138"/>
      <c r="S935" s="138"/>
      <c r="T935" s="145"/>
      <c r="U935" s="138" t="s">
        <v>2277</v>
      </c>
      <c r="V935" s="138"/>
      <c r="W935" s="138"/>
      <c r="X935" s="138"/>
      <c r="Y935" s="138"/>
      <c r="Z935" s="138"/>
      <c r="AA935" s="138"/>
      <c r="AB935" s="138"/>
      <c r="AC935" s="138"/>
      <c r="AD935" s="138"/>
      <c r="AE935" s="138"/>
      <c r="AF935" s="138"/>
      <c r="AG935" s="138"/>
      <c r="AH935" s="138"/>
      <c r="AI935" s="138"/>
      <c r="AJ935" s="138"/>
      <c r="AK935" s="138"/>
      <c r="AL935" s="138"/>
      <c r="AM935" s="138"/>
      <c r="AN935" s="138"/>
      <c r="AO935" s="138"/>
      <c r="AP935" s="138"/>
      <c r="AQ935" s="138"/>
      <c r="AR935" s="138"/>
      <c r="AS935" s="138"/>
    </row>
    <row r="936" spans="2:45" s="135" customFormat="1" ht="24" hidden="1" customHeight="1" x14ac:dyDescent="0.15">
      <c r="B936" s="169"/>
      <c r="C936" s="935" t="s">
        <v>17111</v>
      </c>
      <c r="D936" s="138"/>
      <c r="E936" s="1345" t="s">
        <v>20202</v>
      </c>
      <c r="F936" s="232" t="s">
        <v>17111</v>
      </c>
      <c r="G936" s="144">
        <v>510</v>
      </c>
      <c r="H936" s="144"/>
      <c r="I936" s="144">
        <v>500</v>
      </c>
      <c r="J936" s="144"/>
      <c r="K936" s="138"/>
      <c r="L936" s="138"/>
      <c r="M936" s="138"/>
      <c r="N936" s="138"/>
      <c r="O936" s="138"/>
      <c r="P936" s="138"/>
      <c r="Q936" s="138"/>
      <c r="R936" s="138"/>
      <c r="S936" s="138"/>
      <c r="T936" s="145">
        <v>2022</v>
      </c>
      <c r="U936" s="138" t="s">
        <v>18080</v>
      </c>
      <c r="V936" s="138"/>
      <c r="W936" s="138"/>
      <c r="X936" s="138"/>
      <c r="Y936" s="138"/>
      <c r="Z936" s="138"/>
      <c r="AA936" s="138"/>
      <c r="AB936" s="138"/>
      <c r="AC936" s="138"/>
      <c r="AD936" s="138"/>
      <c r="AE936" s="138"/>
      <c r="AF936" s="138"/>
      <c r="AG936" s="138"/>
      <c r="AH936" s="138"/>
      <c r="AI936" s="138"/>
      <c r="AJ936" s="138"/>
      <c r="AK936" s="138"/>
      <c r="AL936" s="138"/>
      <c r="AM936" s="138"/>
      <c r="AN936" s="138"/>
      <c r="AO936" s="138"/>
      <c r="AP936" s="138"/>
      <c r="AQ936" s="138"/>
      <c r="AR936" s="138"/>
      <c r="AS936" s="138"/>
    </row>
    <row r="937" spans="2:45" s="135" customFormat="1" ht="24" hidden="1" customHeight="1" x14ac:dyDescent="0.15">
      <c r="B937" s="169"/>
      <c r="C937" s="935" t="s">
        <v>17111</v>
      </c>
      <c r="D937" s="138"/>
      <c r="E937" s="1345" t="s">
        <v>20203</v>
      </c>
      <c r="F937" s="144" t="s">
        <v>17111</v>
      </c>
      <c r="G937" s="144">
        <v>4320</v>
      </c>
      <c r="H937" s="144">
        <v>572</v>
      </c>
      <c r="I937" s="144">
        <v>572</v>
      </c>
      <c r="J937" s="144"/>
      <c r="K937" s="138"/>
      <c r="L937" s="138"/>
      <c r="M937" s="138"/>
      <c r="N937" s="138"/>
      <c r="O937" s="138"/>
      <c r="P937" s="138"/>
      <c r="Q937" s="138"/>
      <c r="R937" s="138"/>
      <c r="S937" s="138"/>
      <c r="T937" s="145">
        <v>2006</v>
      </c>
      <c r="U937" s="138" t="s">
        <v>18081</v>
      </c>
      <c r="V937" s="138"/>
      <c r="W937" s="138"/>
      <c r="X937" s="138"/>
      <c r="Y937" s="138"/>
      <c r="Z937" s="138"/>
      <c r="AA937" s="138"/>
      <c r="AB937" s="138"/>
      <c r="AC937" s="138"/>
      <c r="AD937" s="138"/>
      <c r="AE937" s="138"/>
      <c r="AF937" s="138"/>
      <c r="AG937" s="138"/>
      <c r="AH937" s="138"/>
      <c r="AI937" s="138"/>
      <c r="AJ937" s="138"/>
      <c r="AK937" s="138"/>
      <c r="AL937" s="138"/>
      <c r="AM937" s="138"/>
      <c r="AN937" s="138"/>
      <c r="AO937" s="138"/>
      <c r="AP937" s="138"/>
      <c r="AQ937" s="138"/>
      <c r="AR937" s="138"/>
      <c r="AS937" s="138"/>
    </row>
    <row r="938" spans="2:45" s="135" customFormat="1" ht="24" hidden="1" customHeight="1" x14ac:dyDescent="0.15">
      <c r="B938" s="169"/>
      <c r="C938" s="750" t="s">
        <v>17111</v>
      </c>
      <c r="D938" s="144"/>
      <c r="E938" s="144" t="s">
        <v>20204</v>
      </c>
      <c r="F938" s="144" t="s">
        <v>17111</v>
      </c>
      <c r="G938" s="144">
        <v>142200</v>
      </c>
      <c r="H938" s="144"/>
      <c r="I938" s="144"/>
      <c r="J938" s="144"/>
      <c r="K938" s="138"/>
      <c r="L938" s="138"/>
      <c r="M938" s="138"/>
      <c r="N938" s="138"/>
      <c r="O938" s="138"/>
      <c r="P938" s="138"/>
      <c r="Q938" s="138"/>
      <c r="R938" s="138"/>
      <c r="S938" s="138"/>
      <c r="T938" s="145">
        <v>2014</v>
      </c>
      <c r="U938" s="138"/>
      <c r="V938" s="138"/>
      <c r="W938" s="138"/>
      <c r="X938" s="138"/>
      <c r="Y938" s="138"/>
      <c r="Z938" s="138"/>
      <c r="AA938" s="138"/>
      <c r="AB938" s="138"/>
      <c r="AC938" s="138"/>
      <c r="AD938" s="138"/>
      <c r="AE938" s="138"/>
      <c r="AF938" s="138"/>
      <c r="AG938" s="138"/>
      <c r="AH938" s="138"/>
      <c r="AI938" s="138"/>
      <c r="AJ938" s="138"/>
      <c r="AK938" s="138"/>
      <c r="AL938" s="138"/>
      <c r="AM938" s="138"/>
      <c r="AN938" s="138"/>
      <c r="AO938" s="138"/>
      <c r="AP938" s="138"/>
      <c r="AQ938" s="138"/>
      <c r="AR938" s="138"/>
      <c r="AS938" s="138"/>
    </row>
    <row r="939" spans="2:45" s="135" customFormat="1" ht="24" hidden="1" customHeight="1" x14ac:dyDescent="0.15">
      <c r="B939" s="448"/>
      <c r="C939" s="750" t="s">
        <v>3154</v>
      </c>
      <c r="D939" s="144" t="s">
        <v>13635</v>
      </c>
      <c r="E939" s="144" t="s">
        <v>20205</v>
      </c>
      <c r="F939" s="144" t="s">
        <v>3154</v>
      </c>
      <c r="G939" s="144">
        <v>27636</v>
      </c>
      <c r="H939" s="144"/>
      <c r="I939" s="144"/>
      <c r="J939" s="144"/>
      <c r="K939" s="144"/>
      <c r="L939" s="144"/>
      <c r="M939" s="144"/>
      <c r="N939" s="144">
        <v>680</v>
      </c>
      <c r="O939" s="144"/>
      <c r="P939" s="148"/>
      <c r="Q939" s="148"/>
      <c r="R939" s="148"/>
      <c r="S939" s="275"/>
      <c r="T939" s="145">
        <v>2012</v>
      </c>
      <c r="U939" s="148"/>
      <c r="V939" s="148"/>
      <c r="W939" s="148"/>
      <c r="X939" s="148"/>
      <c r="Y939" s="148"/>
      <c r="Z939" s="165"/>
      <c r="AA939" s="144"/>
      <c r="AB939" s="144"/>
      <c r="AC939" s="144"/>
      <c r="AD939" s="144"/>
      <c r="AE939" s="144"/>
      <c r="AF939" s="144"/>
      <c r="AG939" s="144"/>
      <c r="AH939" s="144"/>
      <c r="AI939" s="144"/>
      <c r="AJ939" s="144"/>
      <c r="AK939" s="144"/>
      <c r="AL939" s="144"/>
      <c r="AM939" s="144"/>
      <c r="AN939" s="144"/>
      <c r="AO939" s="144"/>
      <c r="AP939" s="144"/>
      <c r="AQ939" s="144"/>
      <c r="AR939" s="144"/>
      <c r="AS939" s="138" t="s">
        <v>1585</v>
      </c>
    </row>
    <row r="940" spans="2:45" s="135" customFormat="1" ht="24" hidden="1" customHeight="1" x14ac:dyDescent="0.15">
      <c r="B940" s="448"/>
      <c r="C940" s="750" t="s">
        <v>3154</v>
      </c>
      <c r="D940" s="144" t="s">
        <v>13636</v>
      </c>
      <c r="E940" s="144" t="s">
        <v>20206</v>
      </c>
      <c r="F940" s="144" t="s">
        <v>3154</v>
      </c>
      <c r="G940" s="144">
        <v>32814</v>
      </c>
      <c r="H940" s="144"/>
      <c r="I940" s="144"/>
      <c r="J940" s="144"/>
      <c r="K940" s="144"/>
      <c r="L940" s="144"/>
      <c r="M940" s="144"/>
      <c r="N940" s="144">
        <v>650</v>
      </c>
      <c r="O940" s="144"/>
      <c r="P940" s="148"/>
      <c r="Q940" s="148"/>
      <c r="R940" s="148"/>
      <c r="S940" s="275"/>
      <c r="T940" s="145">
        <v>2010</v>
      </c>
      <c r="U940" s="148">
        <v>2014</v>
      </c>
      <c r="V940" s="148">
        <v>400</v>
      </c>
      <c r="W940" s="148" t="s">
        <v>4434</v>
      </c>
      <c r="X940" s="148"/>
      <c r="Y940" s="148"/>
      <c r="Z940" s="165"/>
      <c r="AA940" s="144"/>
      <c r="AB940" s="144"/>
      <c r="AC940" s="144"/>
      <c r="AD940" s="144"/>
      <c r="AE940" s="144"/>
      <c r="AF940" s="144"/>
      <c r="AG940" s="144"/>
      <c r="AH940" s="144"/>
      <c r="AI940" s="144"/>
      <c r="AJ940" s="144"/>
      <c r="AK940" s="144"/>
      <c r="AL940" s="144"/>
      <c r="AM940" s="144"/>
      <c r="AN940" s="144"/>
      <c r="AO940" s="144"/>
      <c r="AP940" s="144"/>
      <c r="AQ940" s="144"/>
      <c r="AR940" s="144"/>
      <c r="AS940" s="138" t="s">
        <v>1585</v>
      </c>
    </row>
    <row r="941" spans="2:45" s="135" customFormat="1" ht="24" hidden="1" customHeight="1" x14ac:dyDescent="0.15">
      <c r="B941" s="448"/>
      <c r="C941" s="750" t="s">
        <v>3154</v>
      </c>
      <c r="D941" s="144" t="s">
        <v>13637</v>
      </c>
      <c r="E941" s="144" t="s">
        <v>20207</v>
      </c>
      <c r="F941" s="144" t="s">
        <v>3154</v>
      </c>
      <c r="G941" s="144">
        <v>39270</v>
      </c>
      <c r="H941" s="144"/>
      <c r="I941" s="144"/>
      <c r="J941" s="144"/>
      <c r="K941" s="144"/>
      <c r="L941" s="144"/>
      <c r="M941" s="144"/>
      <c r="N941" s="144">
        <v>350</v>
      </c>
      <c r="O941" s="144"/>
      <c r="P941" s="148"/>
      <c r="Q941" s="148"/>
      <c r="R941" s="148"/>
      <c r="S941" s="275"/>
      <c r="T941" s="145">
        <v>2013</v>
      </c>
      <c r="U941" s="148"/>
      <c r="V941" s="148"/>
      <c r="W941" s="148"/>
      <c r="X941" s="148"/>
      <c r="Y941" s="148"/>
      <c r="Z941" s="165"/>
      <c r="AA941" s="144"/>
      <c r="AB941" s="144"/>
      <c r="AC941" s="144"/>
      <c r="AD941" s="144"/>
      <c r="AE941" s="144"/>
      <c r="AF941" s="144"/>
      <c r="AG941" s="144"/>
      <c r="AH941" s="144"/>
      <c r="AI941" s="144"/>
      <c r="AJ941" s="144"/>
      <c r="AK941" s="144"/>
      <c r="AL941" s="144"/>
      <c r="AM941" s="144"/>
      <c r="AN941" s="144"/>
      <c r="AO941" s="144"/>
      <c r="AP941" s="144"/>
      <c r="AQ941" s="144"/>
      <c r="AR941" s="144"/>
      <c r="AS941" s="138" t="s">
        <v>1585</v>
      </c>
    </row>
    <row r="942" spans="2:45" s="135" customFormat="1" ht="24" hidden="1" customHeight="1" x14ac:dyDescent="0.15">
      <c r="B942" s="448"/>
      <c r="C942" s="750" t="s">
        <v>3154</v>
      </c>
      <c r="D942" s="144" t="s">
        <v>13638</v>
      </c>
      <c r="E942" s="144" t="s">
        <v>20208</v>
      </c>
      <c r="F942" s="144" t="s">
        <v>3154</v>
      </c>
      <c r="G942" s="144">
        <v>28719</v>
      </c>
      <c r="H942" s="144"/>
      <c r="I942" s="144"/>
      <c r="J942" s="144"/>
      <c r="K942" s="144"/>
      <c r="L942" s="144"/>
      <c r="M942" s="144"/>
      <c r="N942" s="144">
        <v>640</v>
      </c>
      <c r="O942" s="144"/>
      <c r="P942" s="148"/>
      <c r="Q942" s="148"/>
      <c r="R942" s="148"/>
      <c r="S942" s="275"/>
      <c r="T942" s="145">
        <v>2012</v>
      </c>
      <c r="U942" s="148"/>
      <c r="V942" s="148"/>
      <c r="W942" s="148"/>
      <c r="X942" s="148"/>
      <c r="Y942" s="148"/>
      <c r="Z942" s="165"/>
      <c r="AA942" s="144"/>
      <c r="AB942" s="144"/>
      <c r="AC942" s="144"/>
      <c r="AD942" s="144"/>
      <c r="AE942" s="144"/>
      <c r="AF942" s="144"/>
      <c r="AG942" s="144"/>
      <c r="AH942" s="144"/>
      <c r="AI942" s="144"/>
      <c r="AJ942" s="144"/>
      <c r="AK942" s="144"/>
      <c r="AL942" s="144"/>
      <c r="AM942" s="144"/>
      <c r="AN942" s="144"/>
      <c r="AO942" s="144"/>
      <c r="AP942" s="144"/>
      <c r="AQ942" s="144"/>
      <c r="AR942" s="144"/>
      <c r="AS942" s="138" t="s">
        <v>1585</v>
      </c>
    </row>
    <row r="943" spans="2:45" s="135" customFormat="1" ht="24" hidden="1" customHeight="1" x14ac:dyDescent="0.15">
      <c r="B943" s="448"/>
      <c r="C943" s="750" t="s">
        <v>3154</v>
      </c>
      <c r="D943" s="144" t="s">
        <v>13639</v>
      </c>
      <c r="E943" s="144" t="s">
        <v>20209</v>
      </c>
      <c r="F943" s="144" t="s">
        <v>3154</v>
      </c>
      <c r="G943" s="144">
        <v>29600</v>
      </c>
      <c r="H943" s="144"/>
      <c r="I943" s="144"/>
      <c r="J943" s="144"/>
      <c r="K943" s="144"/>
      <c r="L943" s="144"/>
      <c r="M943" s="144"/>
      <c r="N943" s="144">
        <v>980</v>
      </c>
      <c r="O943" s="144"/>
      <c r="P943" s="148"/>
      <c r="Q943" s="148"/>
      <c r="R943" s="148"/>
      <c r="S943" s="275"/>
      <c r="T943" s="145">
        <v>2009</v>
      </c>
      <c r="U943" s="148"/>
      <c r="V943" s="148"/>
      <c r="W943" s="148"/>
      <c r="X943" s="148"/>
      <c r="Y943" s="148"/>
      <c r="Z943" s="165"/>
      <c r="AA943" s="144"/>
      <c r="AB943" s="144"/>
      <c r="AC943" s="144"/>
      <c r="AD943" s="144"/>
      <c r="AE943" s="144"/>
      <c r="AF943" s="144"/>
      <c r="AG943" s="144"/>
      <c r="AH943" s="144"/>
      <c r="AI943" s="144"/>
      <c r="AJ943" s="144"/>
      <c r="AK943" s="144"/>
      <c r="AL943" s="144"/>
      <c r="AM943" s="144"/>
      <c r="AN943" s="144"/>
      <c r="AO943" s="144"/>
      <c r="AP943" s="144"/>
      <c r="AQ943" s="144"/>
      <c r="AR943" s="144"/>
      <c r="AS943" s="138" t="s">
        <v>1585</v>
      </c>
    </row>
    <row r="944" spans="2:45" s="135" customFormat="1" ht="24" hidden="1" customHeight="1" x14ac:dyDescent="0.15">
      <c r="B944" s="448"/>
      <c r="C944" s="750" t="s">
        <v>3154</v>
      </c>
      <c r="D944" s="144" t="s">
        <v>13640</v>
      </c>
      <c r="E944" s="144" t="s">
        <v>20210</v>
      </c>
      <c r="F944" s="144" t="s">
        <v>3154</v>
      </c>
      <c r="G944" s="144">
        <v>29720</v>
      </c>
      <c r="H944" s="144"/>
      <c r="I944" s="144"/>
      <c r="J944" s="144"/>
      <c r="K944" s="144"/>
      <c r="L944" s="144"/>
      <c r="M944" s="144"/>
      <c r="N944" s="144">
        <v>900</v>
      </c>
      <c r="O944" s="144"/>
      <c r="P944" s="148"/>
      <c r="Q944" s="148"/>
      <c r="R944" s="148"/>
      <c r="S944" s="275"/>
      <c r="T944" s="145">
        <v>2004</v>
      </c>
      <c r="U944" s="148"/>
      <c r="V944" s="148"/>
      <c r="W944" s="148"/>
      <c r="X944" s="148"/>
      <c r="Y944" s="148"/>
      <c r="Z944" s="165"/>
      <c r="AA944" s="144"/>
      <c r="AB944" s="144"/>
      <c r="AC944" s="144"/>
      <c r="AD944" s="144"/>
      <c r="AE944" s="144"/>
      <c r="AF944" s="144"/>
      <c r="AG944" s="144"/>
      <c r="AH944" s="144"/>
      <c r="AI944" s="144"/>
      <c r="AJ944" s="144"/>
      <c r="AK944" s="144"/>
      <c r="AL944" s="144"/>
      <c r="AM944" s="144"/>
      <c r="AN944" s="144"/>
      <c r="AO944" s="144"/>
      <c r="AP944" s="144"/>
      <c r="AQ944" s="144"/>
      <c r="AR944" s="144"/>
      <c r="AS944" s="138" t="s">
        <v>792</v>
      </c>
    </row>
    <row r="945" spans="2:45" s="135" customFormat="1" ht="24" hidden="1" customHeight="1" x14ac:dyDescent="0.15">
      <c r="B945" s="448"/>
      <c r="C945" s="750" t="s">
        <v>3154</v>
      </c>
      <c r="D945" s="144" t="s">
        <v>13641</v>
      </c>
      <c r="E945" s="144" t="s">
        <v>20211</v>
      </c>
      <c r="F945" s="144" t="s">
        <v>3154</v>
      </c>
      <c r="G945" s="144">
        <v>1000</v>
      </c>
      <c r="H945" s="144"/>
      <c r="I945" s="144"/>
      <c r="J945" s="144"/>
      <c r="K945" s="144"/>
      <c r="L945" s="144"/>
      <c r="M945" s="144"/>
      <c r="N945" s="144">
        <v>1000</v>
      </c>
      <c r="O945" s="144"/>
      <c r="P945" s="148"/>
      <c r="Q945" s="148"/>
      <c r="R945" s="148"/>
      <c r="S945" s="275"/>
      <c r="T945" s="145">
        <v>2017</v>
      </c>
      <c r="U945" s="148"/>
      <c r="V945" s="148"/>
      <c r="W945" s="148"/>
      <c r="X945" s="148"/>
      <c r="Y945" s="148"/>
      <c r="Z945" s="165"/>
      <c r="AA945" s="144"/>
      <c r="AB945" s="144"/>
      <c r="AC945" s="144"/>
      <c r="AD945" s="144"/>
      <c r="AE945" s="144"/>
      <c r="AF945" s="144"/>
      <c r="AG945" s="144"/>
      <c r="AH945" s="144"/>
      <c r="AI945" s="144"/>
      <c r="AJ945" s="144"/>
      <c r="AK945" s="144"/>
      <c r="AL945" s="144"/>
      <c r="AM945" s="144"/>
      <c r="AN945" s="144"/>
      <c r="AO945" s="144"/>
      <c r="AP945" s="144"/>
      <c r="AQ945" s="144"/>
      <c r="AR945" s="144"/>
      <c r="AS945" s="138" t="s">
        <v>792</v>
      </c>
    </row>
    <row r="946" spans="2:45" s="135" customFormat="1" ht="24" hidden="1" customHeight="1" x14ac:dyDescent="0.15">
      <c r="B946" s="448"/>
      <c r="C946" s="750" t="s">
        <v>3154</v>
      </c>
      <c r="D946" s="144" t="s">
        <v>13642</v>
      </c>
      <c r="E946" s="144" t="s">
        <v>20212</v>
      </c>
      <c r="F946" s="144" t="s">
        <v>3154</v>
      </c>
      <c r="G946" s="144">
        <v>720</v>
      </c>
      <c r="H946" s="144"/>
      <c r="I946" s="144"/>
      <c r="J946" s="144"/>
      <c r="K946" s="144"/>
      <c r="L946" s="144"/>
      <c r="M946" s="144"/>
      <c r="N946" s="144">
        <v>720</v>
      </c>
      <c r="O946" s="144"/>
      <c r="P946" s="148"/>
      <c r="Q946" s="148"/>
      <c r="R946" s="148"/>
      <c r="S946" s="275"/>
      <c r="T946" s="145">
        <v>2017</v>
      </c>
      <c r="U946" s="148"/>
      <c r="V946" s="148"/>
      <c r="W946" s="148"/>
      <c r="X946" s="148"/>
      <c r="Y946" s="148"/>
      <c r="Z946" s="165"/>
      <c r="AA946" s="144"/>
      <c r="AB946" s="144"/>
      <c r="AC946" s="144"/>
      <c r="AD946" s="144"/>
      <c r="AE946" s="144"/>
      <c r="AF946" s="144"/>
      <c r="AG946" s="144"/>
      <c r="AH946" s="144"/>
      <c r="AI946" s="144"/>
      <c r="AJ946" s="144"/>
      <c r="AK946" s="144"/>
      <c r="AL946" s="144"/>
      <c r="AM946" s="144"/>
      <c r="AN946" s="144"/>
      <c r="AO946" s="144"/>
      <c r="AP946" s="144"/>
      <c r="AQ946" s="144"/>
      <c r="AR946" s="144"/>
      <c r="AS946" s="138" t="s">
        <v>1585</v>
      </c>
    </row>
    <row r="947" spans="2:45" s="135" customFormat="1" ht="24" hidden="1" customHeight="1" x14ac:dyDescent="0.15">
      <c r="B947" s="448"/>
      <c r="C947" s="750" t="s">
        <v>3154</v>
      </c>
      <c r="D947" s="144" t="s">
        <v>13643</v>
      </c>
      <c r="E947" s="144" t="s">
        <v>20213</v>
      </c>
      <c r="F947" s="144" t="s">
        <v>3154</v>
      </c>
      <c r="G947" s="144">
        <v>22730</v>
      </c>
      <c r="H947" s="144"/>
      <c r="I947" s="144"/>
      <c r="J947" s="144"/>
      <c r="K947" s="144"/>
      <c r="L947" s="144"/>
      <c r="M947" s="144"/>
      <c r="N947" s="144">
        <v>580</v>
      </c>
      <c r="O947" s="144"/>
      <c r="P947" s="148"/>
      <c r="Q947" s="148"/>
      <c r="R947" s="148"/>
      <c r="S947" s="275"/>
      <c r="T947" s="145">
        <v>2006</v>
      </c>
      <c r="U947" s="148"/>
      <c r="V947" s="148"/>
      <c r="W947" s="148"/>
      <c r="X947" s="148"/>
      <c r="Y947" s="148"/>
      <c r="Z947" s="165"/>
      <c r="AA947" s="144"/>
      <c r="AB947" s="144"/>
      <c r="AC947" s="144"/>
      <c r="AD947" s="144"/>
      <c r="AE947" s="144"/>
      <c r="AF947" s="144"/>
      <c r="AG947" s="144"/>
      <c r="AH947" s="144"/>
      <c r="AI947" s="144"/>
      <c r="AJ947" s="144"/>
      <c r="AK947" s="144"/>
      <c r="AL947" s="144"/>
      <c r="AM947" s="144"/>
      <c r="AN947" s="144"/>
      <c r="AO947" s="144"/>
      <c r="AP947" s="144"/>
      <c r="AQ947" s="144"/>
      <c r="AR947" s="144"/>
      <c r="AS947" s="138" t="s">
        <v>1585</v>
      </c>
    </row>
    <row r="948" spans="2:45" s="135" customFormat="1" ht="24" hidden="1" customHeight="1" x14ac:dyDescent="0.15">
      <c r="B948" s="448"/>
      <c r="C948" s="750" t="s">
        <v>3154</v>
      </c>
      <c r="D948" s="144" t="s">
        <v>12623</v>
      </c>
      <c r="E948" s="144" t="s">
        <v>4737</v>
      </c>
      <c r="F948" s="144" t="s">
        <v>3154</v>
      </c>
      <c r="G948" s="144">
        <v>85157</v>
      </c>
      <c r="H948" s="144"/>
      <c r="I948" s="144"/>
      <c r="J948" s="144"/>
      <c r="K948" s="144"/>
      <c r="L948" s="144"/>
      <c r="M948" s="144"/>
      <c r="N948" s="144">
        <v>1330</v>
      </c>
      <c r="O948" s="144"/>
      <c r="P948" s="148"/>
      <c r="Q948" s="148"/>
      <c r="R948" s="148"/>
      <c r="S948" s="275"/>
      <c r="T948" s="145">
        <v>2017</v>
      </c>
      <c r="U948" s="148"/>
      <c r="V948" s="148"/>
      <c r="W948" s="148"/>
      <c r="X948" s="148"/>
      <c r="Y948" s="148"/>
      <c r="Z948" s="165"/>
      <c r="AA948" s="144"/>
      <c r="AB948" s="144"/>
      <c r="AC948" s="144"/>
      <c r="AD948" s="144"/>
      <c r="AE948" s="144"/>
      <c r="AF948" s="144"/>
      <c r="AG948" s="144"/>
      <c r="AH948" s="144"/>
      <c r="AI948" s="144"/>
      <c r="AJ948" s="144"/>
      <c r="AK948" s="144"/>
      <c r="AL948" s="144"/>
      <c r="AM948" s="144"/>
      <c r="AN948" s="144"/>
      <c r="AO948" s="144"/>
      <c r="AP948" s="144"/>
      <c r="AQ948" s="144"/>
      <c r="AR948" s="144"/>
      <c r="AS948" s="138" t="s">
        <v>792</v>
      </c>
    </row>
    <row r="949" spans="2:45" s="135" customFormat="1" ht="24" hidden="1" customHeight="1" x14ac:dyDescent="0.15">
      <c r="B949" s="448"/>
      <c r="C949" s="750" t="s">
        <v>3154</v>
      </c>
      <c r="D949" s="144" t="s">
        <v>9643</v>
      </c>
      <c r="E949" s="144" t="s">
        <v>20214</v>
      </c>
      <c r="F949" s="144" t="s">
        <v>3154</v>
      </c>
      <c r="G949" s="144">
        <v>960</v>
      </c>
      <c r="H949" s="144"/>
      <c r="I949" s="144"/>
      <c r="J949" s="144"/>
      <c r="K949" s="144"/>
      <c r="L949" s="144"/>
      <c r="M949" s="144"/>
      <c r="N949" s="144">
        <v>960</v>
      </c>
      <c r="O949" s="144"/>
      <c r="P949" s="148"/>
      <c r="Q949" s="148"/>
      <c r="R949" s="148"/>
      <c r="S949" s="275"/>
      <c r="T949" s="145">
        <v>2017</v>
      </c>
      <c r="U949" s="148"/>
      <c r="V949" s="148"/>
      <c r="W949" s="148"/>
      <c r="X949" s="148"/>
      <c r="Y949" s="148"/>
      <c r="Z949" s="165"/>
      <c r="AA949" s="144"/>
      <c r="AB949" s="144"/>
      <c r="AC949" s="144"/>
      <c r="AD949" s="144"/>
      <c r="AE949" s="144"/>
      <c r="AF949" s="144"/>
      <c r="AG949" s="144"/>
      <c r="AH949" s="144"/>
      <c r="AI949" s="144"/>
      <c r="AJ949" s="144"/>
      <c r="AK949" s="144"/>
      <c r="AL949" s="144"/>
      <c r="AM949" s="144"/>
      <c r="AN949" s="144"/>
      <c r="AO949" s="144"/>
      <c r="AP949" s="144"/>
      <c r="AQ949" s="144"/>
      <c r="AR949" s="144"/>
      <c r="AS949" s="138" t="s">
        <v>1585</v>
      </c>
    </row>
    <row r="950" spans="2:45" s="135" customFormat="1" ht="24" hidden="1" customHeight="1" x14ac:dyDescent="0.15">
      <c r="B950" s="448"/>
      <c r="C950" s="750" t="s">
        <v>3154</v>
      </c>
      <c r="D950" s="144" t="s">
        <v>12898</v>
      </c>
      <c r="E950" s="144" t="s">
        <v>20215</v>
      </c>
      <c r="F950" s="144" t="s">
        <v>4240</v>
      </c>
      <c r="G950" s="144">
        <v>33456</v>
      </c>
      <c r="H950" s="144"/>
      <c r="I950" s="144"/>
      <c r="J950" s="144"/>
      <c r="K950" s="144"/>
      <c r="L950" s="144"/>
      <c r="M950" s="144"/>
      <c r="N950" s="144">
        <v>716</v>
      </c>
      <c r="O950" s="144"/>
      <c r="P950" s="148"/>
      <c r="Q950" s="148"/>
      <c r="R950" s="148"/>
      <c r="S950" s="275"/>
      <c r="T950" s="145">
        <v>2008</v>
      </c>
      <c r="U950" s="148"/>
      <c r="V950" s="148"/>
      <c r="W950" s="148"/>
      <c r="X950" s="148"/>
      <c r="Y950" s="148"/>
      <c r="Z950" s="165"/>
      <c r="AA950" s="144"/>
      <c r="AB950" s="144"/>
      <c r="AC950" s="144"/>
      <c r="AD950" s="144"/>
      <c r="AE950" s="144"/>
      <c r="AF950" s="144"/>
      <c r="AG950" s="144"/>
      <c r="AH950" s="144"/>
      <c r="AI950" s="144"/>
      <c r="AJ950" s="144"/>
      <c r="AK950" s="144"/>
      <c r="AL950" s="144"/>
      <c r="AM950" s="144"/>
      <c r="AN950" s="144"/>
      <c r="AO950" s="144"/>
      <c r="AP950" s="144"/>
      <c r="AQ950" s="144"/>
      <c r="AR950" s="144"/>
      <c r="AS950" s="138" t="s">
        <v>1585</v>
      </c>
    </row>
    <row r="951" spans="2:45" s="135" customFormat="1" ht="24" hidden="1" customHeight="1" x14ac:dyDescent="0.15">
      <c r="B951" s="448"/>
      <c r="C951" s="750" t="s">
        <v>3154</v>
      </c>
      <c r="D951" s="144" t="s">
        <v>4433</v>
      </c>
      <c r="E951" s="144" t="s">
        <v>20216</v>
      </c>
      <c r="F951" s="144" t="s">
        <v>3154</v>
      </c>
      <c r="G951" s="144">
        <v>1000</v>
      </c>
      <c r="H951" s="144"/>
      <c r="I951" s="144"/>
      <c r="J951" s="144"/>
      <c r="K951" s="144"/>
      <c r="L951" s="144"/>
      <c r="M951" s="144"/>
      <c r="N951" s="144">
        <v>1000</v>
      </c>
      <c r="O951" s="144"/>
      <c r="P951" s="148"/>
      <c r="Q951" s="148"/>
      <c r="R951" s="148"/>
      <c r="S951" s="275"/>
      <c r="T951" s="145">
        <v>2015</v>
      </c>
      <c r="U951" s="148"/>
      <c r="V951" s="148"/>
      <c r="W951" s="148"/>
      <c r="X951" s="148"/>
      <c r="Y951" s="148"/>
      <c r="Z951" s="165">
        <v>400</v>
      </c>
      <c r="AA951" s="144"/>
      <c r="AB951" s="144"/>
      <c r="AC951" s="144"/>
      <c r="AD951" s="144"/>
      <c r="AE951" s="144"/>
      <c r="AF951" s="144"/>
      <c r="AG951" s="144"/>
      <c r="AH951" s="144"/>
      <c r="AI951" s="144"/>
      <c r="AJ951" s="144"/>
      <c r="AK951" s="144"/>
      <c r="AL951" s="144"/>
      <c r="AM951" s="144"/>
      <c r="AN951" s="144"/>
      <c r="AO951" s="144"/>
      <c r="AP951" s="144"/>
      <c r="AQ951" s="144"/>
      <c r="AR951" s="144"/>
      <c r="AS951" s="138" t="s">
        <v>13644</v>
      </c>
    </row>
    <row r="952" spans="2:45" s="135" customFormat="1" ht="24" hidden="1" customHeight="1" x14ac:dyDescent="0.15">
      <c r="B952" s="448"/>
      <c r="C952" s="750" t="s">
        <v>3154</v>
      </c>
      <c r="D952" s="144" t="s">
        <v>13645</v>
      </c>
      <c r="E952" s="144" t="s">
        <v>20217</v>
      </c>
      <c r="F952" s="144" t="s">
        <v>3154</v>
      </c>
      <c r="G952" s="144">
        <v>27711</v>
      </c>
      <c r="H952" s="144"/>
      <c r="I952" s="144"/>
      <c r="J952" s="144"/>
      <c r="K952" s="144"/>
      <c r="L952" s="144"/>
      <c r="M952" s="144"/>
      <c r="N952" s="144">
        <v>830</v>
      </c>
      <c r="O952" s="144"/>
      <c r="P952" s="148"/>
      <c r="Q952" s="148"/>
      <c r="R952" s="148"/>
      <c r="S952" s="275"/>
      <c r="T952" s="145">
        <v>2013</v>
      </c>
      <c r="U952" s="148"/>
      <c r="V952" s="148"/>
      <c r="W952" s="148"/>
      <c r="X952" s="148"/>
      <c r="Y952" s="148"/>
      <c r="Z952" s="165"/>
      <c r="AA952" s="144"/>
      <c r="AB952" s="144"/>
      <c r="AC952" s="144"/>
      <c r="AD952" s="144"/>
      <c r="AE952" s="144"/>
      <c r="AF952" s="144"/>
      <c r="AG952" s="144"/>
      <c r="AH952" s="144"/>
      <c r="AI952" s="144"/>
      <c r="AJ952" s="144"/>
      <c r="AK952" s="144"/>
      <c r="AL952" s="144"/>
      <c r="AM952" s="144"/>
      <c r="AN952" s="144"/>
      <c r="AO952" s="144"/>
      <c r="AP952" s="144"/>
      <c r="AQ952" s="144"/>
      <c r="AR952" s="144"/>
      <c r="AS952" s="138" t="s">
        <v>1585</v>
      </c>
    </row>
    <row r="953" spans="2:45" s="135" customFormat="1" ht="24" hidden="1" customHeight="1" x14ac:dyDescent="0.15">
      <c r="B953" s="448"/>
      <c r="C953" s="750" t="s">
        <v>3154</v>
      </c>
      <c r="D953" s="144" t="s">
        <v>13636</v>
      </c>
      <c r="E953" s="144" t="s">
        <v>20218</v>
      </c>
      <c r="F953" s="144" t="s">
        <v>3154</v>
      </c>
      <c r="G953" s="144">
        <v>33373</v>
      </c>
      <c r="H953" s="144"/>
      <c r="I953" s="144"/>
      <c r="J953" s="144"/>
      <c r="K953" s="144"/>
      <c r="L953" s="144"/>
      <c r="M953" s="144"/>
      <c r="N953" s="144">
        <v>660</v>
      </c>
      <c r="O953" s="144"/>
      <c r="P953" s="148"/>
      <c r="Q953" s="148"/>
      <c r="R953" s="148"/>
      <c r="S953" s="275"/>
      <c r="T953" s="145">
        <v>2010</v>
      </c>
      <c r="U953" s="148"/>
      <c r="V953" s="148"/>
      <c r="W953" s="148"/>
      <c r="X953" s="148"/>
      <c r="Y953" s="148"/>
      <c r="Z953" s="165"/>
      <c r="AA953" s="144"/>
      <c r="AB953" s="144"/>
      <c r="AC953" s="144"/>
      <c r="AD953" s="144"/>
      <c r="AE953" s="144"/>
      <c r="AF953" s="144"/>
      <c r="AG953" s="144"/>
      <c r="AH953" s="144"/>
      <c r="AI953" s="144"/>
      <c r="AJ953" s="144"/>
      <c r="AK953" s="144"/>
      <c r="AL953" s="144"/>
      <c r="AM953" s="144"/>
      <c r="AN953" s="144"/>
      <c r="AO953" s="144"/>
      <c r="AP953" s="144"/>
      <c r="AQ953" s="144"/>
      <c r="AR953" s="144"/>
      <c r="AS953" s="138" t="s">
        <v>1585</v>
      </c>
    </row>
    <row r="954" spans="2:45" s="135" customFormat="1" ht="24" hidden="1" customHeight="1" x14ac:dyDescent="0.15">
      <c r="B954" s="448"/>
      <c r="C954" s="750" t="s">
        <v>3154</v>
      </c>
      <c r="D954" s="144" t="s">
        <v>13167</v>
      </c>
      <c r="E954" s="144" t="s">
        <v>20219</v>
      </c>
      <c r="F954" s="144" t="s">
        <v>3154</v>
      </c>
      <c r="G954" s="144">
        <v>22730</v>
      </c>
      <c r="H954" s="144"/>
      <c r="I954" s="144"/>
      <c r="J954" s="144"/>
      <c r="K954" s="144"/>
      <c r="L954" s="144"/>
      <c r="M954" s="144"/>
      <c r="N954" s="144">
        <v>3680</v>
      </c>
      <c r="O954" s="144"/>
      <c r="P954" s="148"/>
      <c r="Q954" s="148"/>
      <c r="R954" s="148"/>
      <c r="S954" s="275"/>
      <c r="T954" s="145">
        <v>2019</v>
      </c>
      <c r="U954" s="148"/>
      <c r="V954" s="148"/>
      <c r="W954" s="148"/>
      <c r="X954" s="148"/>
      <c r="Y954" s="148"/>
      <c r="Z954" s="165"/>
      <c r="AA954" s="144"/>
      <c r="AB954" s="144"/>
      <c r="AC954" s="144"/>
      <c r="AD954" s="144"/>
      <c r="AE954" s="144"/>
      <c r="AF954" s="144"/>
      <c r="AG954" s="144"/>
      <c r="AH954" s="144"/>
      <c r="AI954" s="144"/>
      <c r="AJ954" s="144"/>
      <c r="AK954" s="144"/>
      <c r="AL954" s="144"/>
      <c r="AM954" s="144"/>
      <c r="AN954" s="144"/>
      <c r="AO954" s="144"/>
      <c r="AP954" s="144"/>
      <c r="AQ954" s="144"/>
      <c r="AR954" s="144"/>
      <c r="AS954" s="138" t="s">
        <v>1585</v>
      </c>
    </row>
    <row r="955" spans="2:45" s="135" customFormat="1" ht="24" hidden="1" customHeight="1" x14ac:dyDescent="0.15">
      <c r="B955" s="448"/>
      <c r="C955" s="750" t="s">
        <v>3154</v>
      </c>
      <c r="D955" s="144" t="s">
        <v>13646</v>
      </c>
      <c r="E955" s="144" t="s">
        <v>20220</v>
      </c>
      <c r="F955" s="144" t="s">
        <v>3154</v>
      </c>
      <c r="G955" s="144">
        <v>23928</v>
      </c>
      <c r="H955" s="144"/>
      <c r="I955" s="144"/>
      <c r="J955" s="144"/>
      <c r="K955" s="144"/>
      <c r="L955" s="144"/>
      <c r="M955" s="144"/>
      <c r="N955" s="144">
        <v>1060</v>
      </c>
      <c r="O955" s="144"/>
      <c r="P955" s="148"/>
      <c r="Q955" s="148"/>
      <c r="R955" s="148"/>
      <c r="S955" s="275"/>
      <c r="T955" s="145">
        <v>2013</v>
      </c>
      <c r="U955" s="148"/>
      <c r="V955" s="148"/>
      <c r="W955" s="148"/>
      <c r="X955" s="148"/>
      <c r="Y955" s="148"/>
      <c r="Z955" s="165"/>
      <c r="AA955" s="144"/>
      <c r="AB955" s="144"/>
      <c r="AC955" s="144"/>
      <c r="AD955" s="144"/>
      <c r="AE955" s="144"/>
      <c r="AF955" s="144"/>
      <c r="AG955" s="144"/>
      <c r="AH955" s="144"/>
      <c r="AI955" s="144"/>
      <c r="AJ955" s="144"/>
      <c r="AK955" s="144"/>
      <c r="AL955" s="144"/>
      <c r="AM955" s="144"/>
      <c r="AN955" s="144"/>
      <c r="AO955" s="144"/>
      <c r="AP955" s="144"/>
      <c r="AQ955" s="144"/>
      <c r="AR955" s="144"/>
      <c r="AS955" s="138" t="s">
        <v>1585</v>
      </c>
    </row>
    <row r="956" spans="2:45" s="135" customFormat="1" ht="24" hidden="1" customHeight="1" x14ac:dyDescent="0.15">
      <c r="B956" s="448"/>
      <c r="C956" s="750" t="s">
        <v>3154</v>
      </c>
      <c r="D956" s="144" t="s">
        <v>13637</v>
      </c>
      <c r="E956" s="144" t="s">
        <v>20221</v>
      </c>
      <c r="F956" s="144" t="s">
        <v>3154</v>
      </c>
      <c r="G956" s="144">
        <v>39270</v>
      </c>
      <c r="H956" s="144"/>
      <c r="I956" s="144"/>
      <c r="J956" s="144"/>
      <c r="K956" s="144"/>
      <c r="L956" s="144"/>
      <c r="M956" s="144"/>
      <c r="N956" s="144">
        <v>360</v>
      </c>
      <c r="O956" s="144"/>
      <c r="P956" s="148"/>
      <c r="Q956" s="148"/>
      <c r="R956" s="148"/>
      <c r="S956" s="275"/>
      <c r="T956" s="145">
        <v>2013</v>
      </c>
      <c r="U956" s="148"/>
      <c r="V956" s="148"/>
      <c r="W956" s="148"/>
      <c r="X956" s="148"/>
      <c r="Y956" s="148"/>
      <c r="Z956" s="165"/>
      <c r="AA956" s="144"/>
      <c r="AB956" s="144"/>
      <c r="AC956" s="144"/>
      <c r="AD956" s="144"/>
      <c r="AE956" s="144"/>
      <c r="AF956" s="144"/>
      <c r="AG956" s="144"/>
      <c r="AH956" s="144"/>
      <c r="AI956" s="144"/>
      <c r="AJ956" s="144"/>
      <c r="AK956" s="144"/>
      <c r="AL956" s="144"/>
      <c r="AM956" s="144"/>
      <c r="AN956" s="144"/>
      <c r="AO956" s="144"/>
      <c r="AP956" s="144"/>
      <c r="AQ956" s="144"/>
      <c r="AR956" s="144"/>
      <c r="AS956" s="138" t="s">
        <v>1585</v>
      </c>
    </row>
    <row r="957" spans="2:45" s="135" customFormat="1" ht="24" hidden="1" customHeight="1" x14ac:dyDescent="0.15">
      <c r="B957" s="448"/>
      <c r="C957" s="750" t="s">
        <v>3154</v>
      </c>
      <c r="D957" s="144" t="s">
        <v>13638</v>
      </c>
      <c r="E957" s="144" t="s">
        <v>20222</v>
      </c>
      <c r="F957" s="144" t="s">
        <v>3154</v>
      </c>
      <c r="G957" s="144">
        <v>28719</v>
      </c>
      <c r="H957" s="144"/>
      <c r="I957" s="144"/>
      <c r="J957" s="144"/>
      <c r="K957" s="144"/>
      <c r="L957" s="144"/>
      <c r="M957" s="144"/>
      <c r="N957" s="144">
        <v>420</v>
      </c>
      <c r="O957" s="144"/>
      <c r="P957" s="148"/>
      <c r="Q957" s="148"/>
      <c r="R957" s="148"/>
      <c r="S957" s="275"/>
      <c r="T957" s="145">
        <v>2012</v>
      </c>
      <c r="U957" s="148"/>
      <c r="V957" s="148"/>
      <c r="W957" s="148"/>
      <c r="X957" s="148"/>
      <c r="Y957" s="148"/>
      <c r="Z957" s="165"/>
      <c r="AA957" s="144"/>
      <c r="AB957" s="144"/>
      <c r="AC957" s="144"/>
      <c r="AD957" s="144"/>
      <c r="AE957" s="144"/>
      <c r="AF957" s="144"/>
      <c r="AG957" s="144"/>
      <c r="AH957" s="144"/>
      <c r="AI957" s="144"/>
      <c r="AJ957" s="144"/>
      <c r="AK957" s="144"/>
      <c r="AL957" s="144"/>
      <c r="AM957" s="144"/>
      <c r="AN957" s="144"/>
      <c r="AO957" s="144"/>
      <c r="AP957" s="144"/>
      <c r="AQ957" s="144"/>
      <c r="AR957" s="144"/>
      <c r="AS957" s="138" t="s">
        <v>1585</v>
      </c>
    </row>
    <row r="958" spans="2:45" s="135" customFormat="1" ht="24" hidden="1" customHeight="1" x14ac:dyDescent="0.15">
      <c r="B958" s="448"/>
      <c r="C958" s="750" t="s">
        <v>3154</v>
      </c>
      <c r="D958" s="144" t="s">
        <v>13646</v>
      </c>
      <c r="E958" s="144" t="s">
        <v>20223</v>
      </c>
      <c r="F958" s="144" t="s">
        <v>3154</v>
      </c>
      <c r="G958" s="144">
        <v>23928</v>
      </c>
      <c r="H958" s="144"/>
      <c r="I958" s="144"/>
      <c r="J958" s="144"/>
      <c r="K958" s="144"/>
      <c r="L958" s="144"/>
      <c r="M958" s="144"/>
      <c r="N958" s="144">
        <v>420</v>
      </c>
      <c r="O958" s="144"/>
      <c r="P958" s="148"/>
      <c r="Q958" s="148"/>
      <c r="R958" s="148"/>
      <c r="S958" s="275"/>
      <c r="T958" s="145">
        <v>2013</v>
      </c>
      <c r="U958" s="148"/>
      <c r="V958" s="148"/>
      <c r="W958" s="148"/>
      <c r="X958" s="148"/>
      <c r="Y958" s="148"/>
      <c r="Z958" s="165"/>
      <c r="AA958" s="144"/>
      <c r="AB958" s="144"/>
      <c r="AC958" s="144"/>
      <c r="AD958" s="144"/>
      <c r="AE958" s="144"/>
      <c r="AF958" s="144"/>
      <c r="AG958" s="144"/>
      <c r="AH958" s="144"/>
      <c r="AI958" s="144"/>
      <c r="AJ958" s="144"/>
      <c r="AK958" s="144"/>
      <c r="AL958" s="144"/>
      <c r="AM958" s="144"/>
      <c r="AN958" s="144"/>
      <c r="AO958" s="144"/>
      <c r="AP958" s="144"/>
      <c r="AQ958" s="144"/>
      <c r="AR958" s="144"/>
      <c r="AS958" s="138" t="s">
        <v>1585</v>
      </c>
    </row>
    <row r="959" spans="2:45" s="135" customFormat="1" ht="24" hidden="1" customHeight="1" x14ac:dyDescent="0.15">
      <c r="B959" s="448"/>
      <c r="C959" s="750" t="s">
        <v>3154</v>
      </c>
      <c r="D959" s="144" t="s">
        <v>13637</v>
      </c>
      <c r="E959" s="144" t="s">
        <v>20224</v>
      </c>
      <c r="F959" s="144" t="s">
        <v>3154</v>
      </c>
      <c r="G959" s="144">
        <v>39270</v>
      </c>
      <c r="H959" s="144"/>
      <c r="I959" s="144"/>
      <c r="J959" s="144"/>
      <c r="K959" s="144"/>
      <c r="L959" s="144"/>
      <c r="M959" s="144"/>
      <c r="N959" s="144">
        <v>215</v>
      </c>
      <c r="O959" s="144"/>
      <c r="P959" s="148"/>
      <c r="Q959" s="148"/>
      <c r="R959" s="148"/>
      <c r="S959" s="275"/>
      <c r="T959" s="145">
        <v>2013</v>
      </c>
      <c r="U959" s="148"/>
      <c r="V959" s="148"/>
      <c r="W959" s="148"/>
      <c r="X959" s="148"/>
      <c r="Y959" s="148"/>
      <c r="Z959" s="165"/>
      <c r="AA959" s="144"/>
      <c r="AB959" s="144"/>
      <c r="AC959" s="144"/>
      <c r="AD959" s="144"/>
      <c r="AE959" s="144"/>
      <c r="AF959" s="144"/>
      <c r="AG959" s="144"/>
      <c r="AH959" s="144"/>
      <c r="AI959" s="144"/>
      <c r="AJ959" s="144"/>
      <c r="AK959" s="144"/>
      <c r="AL959" s="144"/>
      <c r="AM959" s="144"/>
      <c r="AN959" s="144"/>
      <c r="AO959" s="144"/>
      <c r="AP959" s="144"/>
      <c r="AQ959" s="144"/>
      <c r="AR959" s="144"/>
      <c r="AS959" s="138" t="s">
        <v>1585</v>
      </c>
    </row>
    <row r="960" spans="2:45" s="135" customFormat="1" ht="24" hidden="1" customHeight="1" x14ac:dyDescent="0.15">
      <c r="B960" s="448"/>
      <c r="C960" s="750" t="s">
        <v>3154</v>
      </c>
      <c r="D960" s="144" t="s">
        <v>13639</v>
      </c>
      <c r="E960" s="144" t="s">
        <v>20225</v>
      </c>
      <c r="F960" s="144" t="s">
        <v>3154</v>
      </c>
      <c r="G960" s="144">
        <v>29600</v>
      </c>
      <c r="H960" s="144"/>
      <c r="I960" s="144"/>
      <c r="J960" s="144"/>
      <c r="K960" s="144"/>
      <c r="L960" s="144"/>
      <c r="M960" s="144"/>
      <c r="N960" s="144">
        <v>1280</v>
      </c>
      <c r="O960" s="144"/>
      <c r="P960" s="148"/>
      <c r="Q960" s="148"/>
      <c r="R960" s="148"/>
      <c r="S960" s="275"/>
      <c r="T960" s="145">
        <v>2009</v>
      </c>
      <c r="U960" s="148"/>
      <c r="V960" s="148"/>
      <c r="W960" s="148"/>
      <c r="X960" s="148"/>
      <c r="Y960" s="148"/>
      <c r="Z960" s="165"/>
      <c r="AA960" s="144"/>
      <c r="AB960" s="144"/>
      <c r="AC960" s="144"/>
      <c r="AD960" s="144"/>
      <c r="AE960" s="144"/>
      <c r="AF960" s="144"/>
      <c r="AG960" s="144"/>
      <c r="AH960" s="144"/>
      <c r="AI960" s="144"/>
      <c r="AJ960" s="144"/>
      <c r="AK960" s="144"/>
      <c r="AL960" s="144"/>
      <c r="AM960" s="144"/>
      <c r="AN960" s="144"/>
      <c r="AO960" s="144"/>
      <c r="AP960" s="144"/>
      <c r="AQ960" s="144"/>
      <c r="AR960" s="144"/>
      <c r="AS960" s="138" t="s">
        <v>2145</v>
      </c>
    </row>
    <row r="961" spans="2:45" s="135" customFormat="1" ht="24" hidden="1" customHeight="1" x14ac:dyDescent="0.15">
      <c r="B961" s="448"/>
      <c r="C961" s="750" t="s">
        <v>3154</v>
      </c>
      <c r="D961" s="144" t="s">
        <v>13647</v>
      </c>
      <c r="E961" s="144" t="s">
        <v>20226</v>
      </c>
      <c r="F961" s="144" t="s">
        <v>3154</v>
      </c>
      <c r="G961" s="144">
        <v>22730</v>
      </c>
      <c r="H961" s="144"/>
      <c r="I961" s="144"/>
      <c r="J961" s="144"/>
      <c r="K961" s="144"/>
      <c r="L961" s="144"/>
      <c r="M961" s="144"/>
      <c r="N961" s="144">
        <v>300</v>
      </c>
      <c r="O961" s="144"/>
      <c r="P961" s="148"/>
      <c r="Q961" s="148"/>
      <c r="R961" s="148"/>
      <c r="S961" s="275"/>
      <c r="T961" s="145">
        <v>2016</v>
      </c>
      <c r="U961" s="148"/>
      <c r="V961" s="148"/>
      <c r="W961" s="148"/>
      <c r="X961" s="148"/>
      <c r="Y961" s="148"/>
      <c r="Z961" s="165"/>
      <c r="AA961" s="144"/>
      <c r="AB961" s="144"/>
      <c r="AC961" s="144"/>
      <c r="AD961" s="144"/>
      <c r="AE961" s="144"/>
      <c r="AF961" s="144"/>
      <c r="AG961" s="144"/>
      <c r="AH961" s="144"/>
      <c r="AI961" s="144"/>
      <c r="AJ961" s="144"/>
      <c r="AK961" s="144"/>
      <c r="AL961" s="144"/>
      <c r="AM961" s="144"/>
      <c r="AN961" s="144"/>
      <c r="AO961" s="144"/>
      <c r="AP961" s="144"/>
      <c r="AQ961" s="144"/>
      <c r="AR961" s="144"/>
      <c r="AS961" s="138" t="s">
        <v>792</v>
      </c>
    </row>
    <row r="962" spans="2:45" s="135" customFormat="1" ht="24" hidden="1" customHeight="1" x14ac:dyDescent="0.15">
      <c r="B962" s="448"/>
      <c r="C962" s="750" t="s">
        <v>3154</v>
      </c>
      <c r="D962" s="144" t="s">
        <v>12898</v>
      </c>
      <c r="E962" s="144" t="s">
        <v>20227</v>
      </c>
      <c r="F962" s="144" t="s">
        <v>4240</v>
      </c>
      <c r="G962" s="144">
        <v>33456</v>
      </c>
      <c r="H962" s="144"/>
      <c r="I962" s="144"/>
      <c r="J962" s="144"/>
      <c r="K962" s="144"/>
      <c r="L962" s="144"/>
      <c r="M962" s="144"/>
      <c r="N962" s="144">
        <v>558</v>
      </c>
      <c r="O962" s="144"/>
      <c r="P962" s="148"/>
      <c r="Q962" s="148"/>
      <c r="R962" s="148"/>
      <c r="S962" s="275"/>
      <c r="T962" s="145">
        <v>2008</v>
      </c>
      <c r="U962" s="148"/>
      <c r="V962" s="148"/>
      <c r="W962" s="148"/>
      <c r="X962" s="148"/>
      <c r="Y962" s="148"/>
      <c r="Z962" s="165"/>
      <c r="AA962" s="144"/>
      <c r="AB962" s="144"/>
      <c r="AC962" s="144"/>
      <c r="AD962" s="144"/>
      <c r="AE962" s="144"/>
      <c r="AF962" s="144"/>
      <c r="AG962" s="144"/>
      <c r="AH962" s="144"/>
      <c r="AI962" s="144"/>
      <c r="AJ962" s="144"/>
      <c r="AK962" s="144"/>
      <c r="AL962" s="144"/>
      <c r="AM962" s="144"/>
      <c r="AN962" s="144"/>
      <c r="AO962" s="144"/>
      <c r="AP962" s="144"/>
      <c r="AQ962" s="144"/>
      <c r="AR962" s="144"/>
      <c r="AS962" s="138" t="s">
        <v>792</v>
      </c>
    </row>
    <row r="963" spans="2:45" s="135" customFormat="1" ht="24" hidden="1" customHeight="1" x14ac:dyDescent="0.15">
      <c r="B963" s="448"/>
      <c r="C963" s="750" t="s">
        <v>3154</v>
      </c>
      <c r="D963" s="144" t="s">
        <v>13648</v>
      </c>
      <c r="E963" s="144" t="s">
        <v>20228</v>
      </c>
      <c r="F963" s="144" t="s">
        <v>3154</v>
      </c>
      <c r="G963" s="144">
        <v>3000</v>
      </c>
      <c r="H963" s="144"/>
      <c r="I963" s="144"/>
      <c r="J963" s="144"/>
      <c r="K963" s="144"/>
      <c r="L963" s="144"/>
      <c r="M963" s="144"/>
      <c r="N963" s="144">
        <v>3000</v>
      </c>
      <c r="O963" s="144"/>
      <c r="P963" s="148"/>
      <c r="Q963" s="148"/>
      <c r="R963" s="148"/>
      <c r="S963" s="275"/>
      <c r="T963" s="145">
        <v>2010</v>
      </c>
      <c r="U963" s="148"/>
      <c r="V963" s="148"/>
      <c r="W963" s="148"/>
      <c r="X963" s="148"/>
      <c r="Y963" s="148"/>
      <c r="Z963" s="165"/>
      <c r="AA963" s="144"/>
      <c r="AB963" s="144"/>
      <c r="AC963" s="144"/>
      <c r="AD963" s="144"/>
      <c r="AE963" s="144"/>
      <c r="AF963" s="144"/>
      <c r="AG963" s="144"/>
      <c r="AH963" s="144"/>
      <c r="AI963" s="144"/>
      <c r="AJ963" s="144"/>
      <c r="AK963" s="144"/>
      <c r="AL963" s="144"/>
      <c r="AM963" s="144"/>
      <c r="AN963" s="144"/>
      <c r="AO963" s="144"/>
      <c r="AP963" s="144"/>
      <c r="AQ963" s="144"/>
      <c r="AR963" s="144"/>
      <c r="AS963" s="138" t="s">
        <v>1585</v>
      </c>
    </row>
    <row r="964" spans="2:45" s="135" customFormat="1" ht="24" hidden="1" customHeight="1" x14ac:dyDescent="0.15">
      <c r="B964" s="448"/>
      <c r="C964" s="750" t="s">
        <v>3154</v>
      </c>
      <c r="D964" s="144" t="s">
        <v>4431</v>
      </c>
      <c r="E964" s="144" t="s">
        <v>4432</v>
      </c>
      <c r="F964" s="144" t="s">
        <v>10292</v>
      </c>
      <c r="G964" s="144">
        <v>1400</v>
      </c>
      <c r="H964" s="144">
        <v>228.22</v>
      </c>
      <c r="I964" s="144">
        <v>228.22</v>
      </c>
      <c r="J964" s="144">
        <v>21.1</v>
      </c>
      <c r="K964" s="144">
        <v>18.3</v>
      </c>
      <c r="L964" s="144"/>
      <c r="M964" s="144"/>
      <c r="N964" s="144"/>
      <c r="O964" s="144"/>
      <c r="P964" s="148"/>
      <c r="Q964" s="148"/>
      <c r="R964" s="148" t="s">
        <v>1169</v>
      </c>
      <c r="S964" s="275"/>
      <c r="T964" s="145">
        <v>2012</v>
      </c>
      <c r="U964" s="148"/>
      <c r="V964" s="148"/>
      <c r="W964" s="148"/>
      <c r="X964" s="148"/>
      <c r="Y964" s="148"/>
      <c r="Z964" s="165">
        <v>800</v>
      </c>
      <c r="AA964" s="144"/>
      <c r="AB964" s="144"/>
      <c r="AC964" s="144"/>
      <c r="AD964" s="144"/>
      <c r="AE964" s="144"/>
      <c r="AF964" s="144"/>
      <c r="AG964" s="144"/>
      <c r="AH964" s="144"/>
      <c r="AI964" s="144"/>
      <c r="AJ964" s="144"/>
      <c r="AK964" s="144"/>
      <c r="AL964" s="144"/>
      <c r="AM964" s="144"/>
      <c r="AN964" s="144"/>
      <c r="AO964" s="144"/>
      <c r="AP964" s="144"/>
      <c r="AQ964" s="144"/>
      <c r="AR964" s="144"/>
      <c r="AS964" s="138"/>
    </row>
    <row r="965" spans="2:45" s="135" customFormat="1" ht="24" hidden="1" customHeight="1" x14ac:dyDescent="0.15">
      <c r="B965" s="448"/>
      <c r="C965" s="750" t="s">
        <v>3154</v>
      </c>
      <c r="D965" s="144" t="s">
        <v>13649</v>
      </c>
      <c r="E965" s="144" t="s">
        <v>20229</v>
      </c>
      <c r="F965" s="144" t="s">
        <v>3154</v>
      </c>
      <c r="G965" s="144">
        <v>4100</v>
      </c>
      <c r="H965" s="144"/>
      <c r="I965" s="144"/>
      <c r="J965" s="144"/>
      <c r="K965" s="144"/>
      <c r="L965" s="144"/>
      <c r="M965" s="144"/>
      <c r="N965" s="144">
        <v>4100</v>
      </c>
      <c r="O965" s="148"/>
      <c r="P965" s="232"/>
      <c r="Q965" s="232"/>
      <c r="R965" s="148"/>
      <c r="S965" s="144"/>
      <c r="T965" s="145">
        <v>2017</v>
      </c>
      <c r="U965" s="148"/>
      <c r="V965" s="454"/>
      <c r="W965" s="454"/>
      <c r="X965" s="454"/>
      <c r="Y965" s="454"/>
      <c r="Z965" s="148"/>
      <c r="AA965" s="454"/>
      <c r="AB965" s="454"/>
      <c r="AC965" s="454"/>
      <c r="AD965" s="454"/>
      <c r="AE965" s="454"/>
      <c r="AF965" s="454"/>
      <c r="AG965" s="454"/>
      <c r="AH965" s="454"/>
      <c r="AI965" s="454"/>
      <c r="AJ965" s="454"/>
      <c r="AK965" s="454"/>
      <c r="AL965" s="454"/>
      <c r="AM965" s="454"/>
      <c r="AN965" s="454"/>
      <c r="AO965" s="454"/>
      <c r="AP965" s="454"/>
      <c r="AQ965" s="454"/>
      <c r="AR965" s="454"/>
      <c r="AS965" s="266"/>
    </row>
    <row r="966" spans="2:45" s="135" customFormat="1" ht="24" hidden="1" customHeight="1" x14ac:dyDescent="0.15">
      <c r="B966" s="448"/>
      <c r="C966" s="656" t="s">
        <v>3168</v>
      </c>
      <c r="D966" s="232" t="s">
        <v>13662</v>
      </c>
      <c r="E966" s="232" t="s">
        <v>4435</v>
      </c>
      <c r="F966" s="232" t="s">
        <v>325</v>
      </c>
      <c r="G966" s="144">
        <v>17301</v>
      </c>
      <c r="H966" s="165">
        <v>499.76</v>
      </c>
      <c r="I966" s="165">
        <v>675.83</v>
      </c>
      <c r="J966" s="232" t="s">
        <v>4160</v>
      </c>
      <c r="K966" s="165" t="s">
        <v>4436</v>
      </c>
      <c r="L966" s="165"/>
      <c r="M966" s="165"/>
      <c r="N966" s="232"/>
      <c r="O966" s="165"/>
      <c r="P966" s="232"/>
      <c r="Q966" s="232"/>
      <c r="R966" s="232"/>
      <c r="S966" s="232"/>
      <c r="T966" s="145">
        <v>2013</v>
      </c>
      <c r="U966" s="232">
        <v>3200</v>
      </c>
      <c r="V966" s="232" t="s">
        <v>3194</v>
      </c>
      <c r="W966" s="144"/>
      <c r="X966" s="144"/>
      <c r="Y966" s="232"/>
      <c r="Z966" s="232">
        <v>3200</v>
      </c>
      <c r="AA966" s="232"/>
      <c r="AB966" s="232"/>
      <c r="AC966" s="232"/>
      <c r="AD966" s="232"/>
      <c r="AE966" s="232"/>
      <c r="AF966" s="232"/>
      <c r="AG966" s="232"/>
      <c r="AH966" s="144"/>
      <c r="AI966" s="232"/>
      <c r="AJ966" s="232"/>
      <c r="AK966" s="232"/>
      <c r="AL966" s="232"/>
      <c r="AM966" s="232"/>
      <c r="AN966" s="232"/>
      <c r="AO966" s="232"/>
      <c r="AP966" s="232"/>
      <c r="AQ966" s="232"/>
      <c r="AR966" s="232"/>
      <c r="AS966" s="232"/>
    </row>
    <row r="967" spans="2:45" s="135" customFormat="1" ht="24" hidden="1" customHeight="1" x14ac:dyDescent="0.15">
      <c r="B967" s="448"/>
      <c r="C967" s="656" t="s">
        <v>3168</v>
      </c>
      <c r="D967" s="232"/>
      <c r="E967" s="232" t="s">
        <v>20230</v>
      </c>
      <c r="F967" s="232" t="s">
        <v>15649</v>
      </c>
      <c r="G967" s="144">
        <v>31753</v>
      </c>
      <c r="H967" s="165"/>
      <c r="I967" s="165"/>
      <c r="J967" s="232">
        <v>42</v>
      </c>
      <c r="K967" s="165">
        <v>22</v>
      </c>
      <c r="L967" s="165"/>
      <c r="M967" s="165"/>
      <c r="N967" s="165">
        <v>924</v>
      </c>
      <c r="O967" s="165"/>
      <c r="P967" s="232"/>
      <c r="Q967" s="232"/>
      <c r="R967" s="232"/>
      <c r="S967" s="232"/>
      <c r="T967" s="145">
        <v>2019</v>
      </c>
      <c r="U967" s="232"/>
      <c r="V967" s="232"/>
      <c r="W967" s="144"/>
      <c r="X967" s="144"/>
      <c r="Y967" s="232"/>
      <c r="Z967" s="232"/>
      <c r="AA967" s="232"/>
      <c r="AB967" s="232"/>
      <c r="AC967" s="232"/>
      <c r="AD967" s="232"/>
      <c r="AE967" s="232"/>
      <c r="AF967" s="232"/>
      <c r="AG967" s="232"/>
      <c r="AH967" s="144"/>
      <c r="AI967" s="232"/>
      <c r="AJ967" s="232"/>
      <c r="AK967" s="232"/>
      <c r="AL967" s="232"/>
      <c r="AM967" s="232"/>
      <c r="AN967" s="232"/>
      <c r="AO967" s="232"/>
      <c r="AP967" s="232"/>
      <c r="AQ967" s="232"/>
      <c r="AR967" s="232"/>
      <c r="AS967" s="232" t="s">
        <v>15995</v>
      </c>
    </row>
    <row r="968" spans="2:45" s="135" customFormat="1" ht="24" hidden="1" customHeight="1" x14ac:dyDescent="0.15">
      <c r="B968" s="448"/>
      <c r="C968" s="656" t="s">
        <v>3168</v>
      </c>
      <c r="D968" s="232"/>
      <c r="E968" s="232" t="s">
        <v>20231</v>
      </c>
      <c r="F968" s="232" t="s">
        <v>15649</v>
      </c>
      <c r="G968" s="144">
        <v>12202</v>
      </c>
      <c r="H968" s="165"/>
      <c r="I968" s="165"/>
      <c r="J968" s="232"/>
      <c r="K968" s="165"/>
      <c r="L968" s="165"/>
      <c r="M968" s="165"/>
      <c r="N968" s="165">
        <v>2663</v>
      </c>
      <c r="O968" s="165"/>
      <c r="P968" s="232"/>
      <c r="Q968" s="232"/>
      <c r="R968" s="232"/>
      <c r="S968" s="232"/>
      <c r="T968" s="145">
        <v>2014</v>
      </c>
      <c r="U968" s="232"/>
      <c r="V968" s="232"/>
      <c r="W968" s="144"/>
      <c r="X968" s="144"/>
      <c r="Y968" s="232"/>
      <c r="Z968" s="232"/>
      <c r="AA968" s="232"/>
      <c r="AB968" s="232"/>
      <c r="AC968" s="232"/>
      <c r="AD968" s="232"/>
      <c r="AE968" s="232"/>
      <c r="AF968" s="232"/>
      <c r="AG968" s="232"/>
      <c r="AH968" s="144"/>
      <c r="AI968" s="232"/>
      <c r="AJ968" s="232"/>
      <c r="AK968" s="232"/>
      <c r="AL968" s="232"/>
      <c r="AM968" s="232"/>
      <c r="AN968" s="232"/>
      <c r="AO968" s="232"/>
      <c r="AP968" s="232"/>
      <c r="AQ968" s="232"/>
      <c r="AR968" s="232"/>
      <c r="AS968" s="232" t="s">
        <v>15996</v>
      </c>
    </row>
    <row r="969" spans="2:45" s="135" customFormat="1" ht="24" hidden="1" customHeight="1" x14ac:dyDescent="0.15">
      <c r="B969" s="448"/>
      <c r="C969" s="656" t="s">
        <v>3168</v>
      </c>
      <c r="D969" s="232"/>
      <c r="E969" s="232" t="s">
        <v>20232</v>
      </c>
      <c r="F969" s="232" t="s">
        <v>15649</v>
      </c>
      <c r="G969" s="144">
        <v>8993</v>
      </c>
      <c r="H969" s="165"/>
      <c r="I969" s="165"/>
      <c r="J969" s="232">
        <v>44</v>
      </c>
      <c r="K969" s="165">
        <v>25</v>
      </c>
      <c r="L969" s="165"/>
      <c r="M969" s="165"/>
      <c r="N969" s="165">
        <v>1100</v>
      </c>
      <c r="O969" s="165"/>
      <c r="P969" s="232"/>
      <c r="Q969" s="232"/>
      <c r="R969" s="232"/>
      <c r="S969" s="232"/>
      <c r="T969" s="145">
        <v>2019</v>
      </c>
      <c r="U969" s="232"/>
      <c r="V969" s="232"/>
      <c r="W969" s="144"/>
      <c r="X969" s="144"/>
      <c r="Y969" s="232"/>
      <c r="Z969" s="232"/>
      <c r="AA969" s="232"/>
      <c r="AB969" s="232"/>
      <c r="AC969" s="232"/>
      <c r="AD969" s="232"/>
      <c r="AE969" s="232"/>
      <c r="AF969" s="232"/>
      <c r="AG969" s="232"/>
      <c r="AH969" s="144"/>
      <c r="AI969" s="232"/>
      <c r="AJ969" s="232"/>
      <c r="AK969" s="232"/>
      <c r="AL969" s="232"/>
      <c r="AM969" s="232"/>
      <c r="AN969" s="232"/>
      <c r="AO969" s="232"/>
      <c r="AP969" s="232"/>
      <c r="AQ969" s="232"/>
      <c r="AR969" s="232"/>
      <c r="AS969" s="232" t="s">
        <v>15995</v>
      </c>
    </row>
    <row r="970" spans="2:45" s="135" customFormat="1" ht="24" hidden="1" customHeight="1" x14ac:dyDescent="0.15">
      <c r="B970" s="448"/>
      <c r="C970" s="656" t="s">
        <v>3168</v>
      </c>
      <c r="D970" s="232"/>
      <c r="E970" s="232" t="s">
        <v>20233</v>
      </c>
      <c r="F970" s="232" t="s">
        <v>15649</v>
      </c>
      <c r="G970" s="144">
        <v>11177</v>
      </c>
      <c r="H970" s="165"/>
      <c r="I970" s="165"/>
      <c r="J970" s="232">
        <v>31</v>
      </c>
      <c r="K970" s="165">
        <v>15</v>
      </c>
      <c r="L970" s="165"/>
      <c r="M970" s="165"/>
      <c r="N970" s="165">
        <v>465</v>
      </c>
      <c r="O970" s="165"/>
      <c r="P970" s="232"/>
      <c r="Q970" s="232"/>
      <c r="R970" s="232"/>
      <c r="S970" s="232"/>
      <c r="T970" s="145">
        <v>2019</v>
      </c>
      <c r="U970" s="232"/>
      <c r="V970" s="232"/>
      <c r="W970" s="144"/>
      <c r="X970" s="144"/>
      <c r="Y970" s="232"/>
      <c r="Z970" s="232">
        <v>290</v>
      </c>
      <c r="AA970" s="232"/>
      <c r="AB970" s="232"/>
      <c r="AC970" s="232"/>
      <c r="AD970" s="232"/>
      <c r="AE970" s="232"/>
      <c r="AF970" s="232"/>
      <c r="AG970" s="232"/>
      <c r="AH970" s="144"/>
      <c r="AI970" s="232"/>
      <c r="AJ970" s="232"/>
      <c r="AK970" s="232"/>
      <c r="AL970" s="232"/>
      <c r="AM970" s="232"/>
      <c r="AN970" s="232"/>
      <c r="AO970" s="232"/>
      <c r="AP970" s="232"/>
      <c r="AQ970" s="232"/>
      <c r="AR970" s="232"/>
      <c r="AS970" s="232" t="s">
        <v>15459</v>
      </c>
    </row>
    <row r="971" spans="2:45" s="135" customFormat="1" ht="24" hidden="1" customHeight="1" x14ac:dyDescent="0.15">
      <c r="B971" s="448"/>
      <c r="C971" s="656" t="s">
        <v>3168</v>
      </c>
      <c r="D971" s="232"/>
      <c r="E971" s="232" t="s">
        <v>20234</v>
      </c>
      <c r="F971" s="232" t="s">
        <v>15649</v>
      </c>
      <c r="G971" s="144">
        <v>2604</v>
      </c>
      <c r="H971" s="165"/>
      <c r="I971" s="165"/>
      <c r="J971" s="232">
        <v>42</v>
      </c>
      <c r="K971" s="165">
        <v>24</v>
      </c>
      <c r="L971" s="165"/>
      <c r="M971" s="165"/>
      <c r="N971" s="165">
        <v>1008</v>
      </c>
      <c r="O971" s="165"/>
      <c r="P971" s="232"/>
      <c r="Q971" s="232"/>
      <c r="R971" s="232"/>
      <c r="S971" s="232"/>
      <c r="T971" s="145">
        <v>2014</v>
      </c>
      <c r="U971" s="232"/>
      <c r="V971" s="232"/>
      <c r="W971" s="144"/>
      <c r="X971" s="144"/>
      <c r="Y971" s="232"/>
      <c r="Z971" s="232"/>
      <c r="AA971" s="232"/>
      <c r="AB971" s="232"/>
      <c r="AC971" s="232"/>
      <c r="AD971" s="232"/>
      <c r="AE971" s="232"/>
      <c r="AF971" s="232"/>
      <c r="AG971" s="232"/>
      <c r="AH971" s="144"/>
      <c r="AI971" s="232"/>
      <c r="AJ971" s="232"/>
      <c r="AK971" s="232"/>
      <c r="AL971" s="232"/>
      <c r="AM971" s="232"/>
      <c r="AN971" s="232"/>
      <c r="AO971" s="232"/>
      <c r="AP971" s="232"/>
      <c r="AQ971" s="232"/>
      <c r="AR971" s="232"/>
      <c r="AS971" s="232" t="s">
        <v>15997</v>
      </c>
    </row>
    <row r="972" spans="2:45" s="135" customFormat="1" ht="24" hidden="1" customHeight="1" x14ac:dyDescent="0.15">
      <c r="B972" s="448"/>
      <c r="C972" s="656" t="s">
        <v>3168</v>
      </c>
      <c r="D972" s="232"/>
      <c r="E972" s="232" t="s">
        <v>20235</v>
      </c>
      <c r="F972" s="232" t="s">
        <v>15649</v>
      </c>
      <c r="G972" s="144">
        <v>14582</v>
      </c>
      <c r="H972" s="165"/>
      <c r="I972" s="165"/>
      <c r="J972" s="232"/>
      <c r="K972" s="165"/>
      <c r="L972" s="165"/>
      <c r="M972" s="165"/>
      <c r="N972" s="165">
        <v>1131</v>
      </c>
      <c r="O972" s="165"/>
      <c r="P972" s="232"/>
      <c r="Q972" s="232"/>
      <c r="R972" s="232"/>
      <c r="S972" s="232"/>
      <c r="T972" s="145">
        <v>2011</v>
      </c>
      <c r="U972" s="232"/>
      <c r="V972" s="232"/>
      <c r="W972" s="144"/>
      <c r="X972" s="144"/>
      <c r="Y972" s="232"/>
      <c r="Z972" s="232"/>
      <c r="AA972" s="232"/>
      <c r="AB972" s="232"/>
      <c r="AC972" s="232"/>
      <c r="AD972" s="232"/>
      <c r="AE972" s="232"/>
      <c r="AF972" s="232"/>
      <c r="AG972" s="232"/>
      <c r="AH972" s="144"/>
      <c r="AI972" s="232"/>
      <c r="AJ972" s="232"/>
      <c r="AK972" s="232"/>
      <c r="AL972" s="232"/>
      <c r="AM972" s="232"/>
      <c r="AN972" s="232"/>
      <c r="AO972" s="232"/>
      <c r="AP972" s="232"/>
      <c r="AQ972" s="232"/>
      <c r="AR972" s="232"/>
      <c r="AS972" s="232" t="s">
        <v>15998</v>
      </c>
    </row>
    <row r="973" spans="2:45" s="135" customFormat="1" ht="24" hidden="1" customHeight="1" x14ac:dyDescent="0.15">
      <c r="B973" s="448"/>
      <c r="C973" s="656" t="s">
        <v>3168</v>
      </c>
      <c r="D973" s="232"/>
      <c r="E973" s="232" t="s">
        <v>20236</v>
      </c>
      <c r="F973" s="232" t="s">
        <v>15649</v>
      </c>
      <c r="G973" s="144">
        <v>17490</v>
      </c>
      <c r="H973" s="165"/>
      <c r="I973" s="165"/>
      <c r="J973" s="232"/>
      <c r="K973" s="165"/>
      <c r="L973" s="165"/>
      <c r="M973" s="165"/>
      <c r="N973" s="165">
        <v>1048</v>
      </c>
      <c r="O973" s="165"/>
      <c r="P973" s="232"/>
      <c r="Q973" s="232"/>
      <c r="R973" s="232"/>
      <c r="S973" s="232"/>
      <c r="T973" s="145">
        <v>2008</v>
      </c>
      <c r="U973" s="232"/>
      <c r="V973" s="232"/>
      <c r="W973" s="144"/>
      <c r="X973" s="144"/>
      <c r="Y973" s="232"/>
      <c r="Z973" s="232"/>
      <c r="AA973" s="232"/>
      <c r="AB973" s="232"/>
      <c r="AC973" s="232"/>
      <c r="AD973" s="232"/>
      <c r="AE973" s="232"/>
      <c r="AF973" s="232"/>
      <c r="AG973" s="232"/>
      <c r="AH973" s="144"/>
      <c r="AI973" s="232"/>
      <c r="AJ973" s="232"/>
      <c r="AK973" s="232"/>
      <c r="AL973" s="232"/>
      <c r="AM973" s="232"/>
      <c r="AN973" s="232"/>
      <c r="AO973" s="232"/>
      <c r="AP973" s="232"/>
      <c r="AQ973" s="232"/>
      <c r="AR973" s="232"/>
      <c r="AS973" s="232" t="s">
        <v>15998</v>
      </c>
    </row>
    <row r="974" spans="2:45" s="135" customFormat="1" ht="24" hidden="1" customHeight="1" x14ac:dyDescent="0.15">
      <c r="B974" s="448"/>
      <c r="C974" s="656" t="s">
        <v>3168</v>
      </c>
      <c r="D974" s="232"/>
      <c r="E974" s="232" t="s">
        <v>20237</v>
      </c>
      <c r="F974" s="232" t="s">
        <v>15649</v>
      </c>
      <c r="G974" s="144">
        <v>8969</v>
      </c>
      <c r="H974" s="165"/>
      <c r="I974" s="165"/>
      <c r="J974" s="232">
        <v>35</v>
      </c>
      <c r="K974" s="165">
        <v>20</v>
      </c>
      <c r="L974" s="165"/>
      <c r="M974" s="165"/>
      <c r="N974" s="165">
        <v>700</v>
      </c>
      <c r="O974" s="165"/>
      <c r="P974" s="232"/>
      <c r="Q974" s="232"/>
      <c r="R974" s="232"/>
      <c r="S974" s="232"/>
      <c r="T974" s="145">
        <v>1998</v>
      </c>
      <c r="U974" s="232"/>
      <c r="V974" s="232"/>
      <c r="W974" s="144"/>
      <c r="X974" s="144"/>
      <c r="Y974" s="232"/>
      <c r="Z974" s="232"/>
      <c r="AA974" s="232"/>
      <c r="AB974" s="232"/>
      <c r="AC974" s="232"/>
      <c r="AD974" s="232"/>
      <c r="AE974" s="232"/>
      <c r="AF974" s="232"/>
      <c r="AG974" s="232"/>
      <c r="AH974" s="144"/>
      <c r="AI974" s="232"/>
      <c r="AJ974" s="232"/>
      <c r="AK974" s="232"/>
      <c r="AL974" s="232"/>
      <c r="AM974" s="232"/>
      <c r="AN974" s="232"/>
      <c r="AO974" s="232"/>
      <c r="AP974" s="232"/>
      <c r="AQ974" s="232"/>
      <c r="AR974" s="232"/>
      <c r="AS974" s="232" t="s">
        <v>15997</v>
      </c>
    </row>
    <row r="975" spans="2:45" s="135" customFormat="1" ht="24" hidden="1" customHeight="1" x14ac:dyDescent="0.15">
      <c r="B975" s="448"/>
      <c r="C975" s="656" t="s">
        <v>3168</v>
      </c>
      <c r="D975" s="232"/>
      <c r="E975" s="232" t="s">
        <v>20238</v>
      </c>
      <c r="F975" s="232" t="s">
        <v>15649</v>
      </c>
      <c r="G975" s="144">
        <v>322</v>
      </c>
      <c r="H975" s="165"/>
      <c r="I975" s="165"/>
      <c r="J975" s="232"/>
      <c r="K975" s="165"/>
      <c r="L975" s="165"/>
      <c r="M975" s="165"/>
      <c r="N975" s="165">
        <v>322</v>
      </c>
      <c r="O975" s="165"/>
      <c r="P975" s="232"/>
      <c r="Q975" s="232"/>
      <c r="R975" s="232"/>
      <c r="S975" s="232"/>
      <c r="T975" s="145">
        <v>2014</v>
      </c>
      <c r="U975" s="232"/>
      <c r="V975" s="232"/>
      <c r="W975" s="144"/>
      <c r="X975" s="144"/>
      <c r="Y975" s="232"/>
      <c r="Z975" s="232"/>
      <c r="AA975" s="232"/>
      <c r="AB975" s="232"/>
      <c r="AC975" s="232"/>
      <c r="AD975" s="232"/>
      <c r="AE975" s="232"/>
      <c r="AF975" s="232"/>
      <c r="AG975" s="232"/>
      <c r="AH975" s="144"/>
      <c r="AI975" s="232"/>
      <c r="AJ975" s="232"/>
      <c r="AK975" s="232"/>
      <c r="AL975" s="232"/>
      <c r="AM975" s="232"/>
      <c r="AN975" s="232"/>
      <c r="AO975" s="232"/>
      <c r="AP975" s="232"/>
      <c r="AQ975" s="232"/>
      <c r="AR975" s="232"/>
      <c r="AS975" s="232" t="s">
        <v>15997</v>
      </c>
    </row>
    <row r="976" spans="2:45" s="135" customFormat="1" ht="24" hidden="1" customHeight="1" x14ac:dyDescent="0.15">
      <c r="B976" s="448"/>
      <c r="C976" s="656" t="s">
        <v>3168</v>
      </c>
      <c r="D976" s="232"/>
      <c r="E976" s="232" t="s">
        <v>20239</v>
      </c>
      <c r="F976" s="232" t="s">
        <v>15649</v>
      </c>
      <c r="G976" s="144">
        <v>10540</v>
      </c>
      <c r="H976" s="165"/>
      <c r="I976" s="165"/>
      <c r="J976" s="232">
        <v>34</v>
      </c>
      <c r="K976" s="165">
        <v>22</v>
      </c>
      <c r="L976" s="165"/>
      <c r="M976" s="165"/>
      <c r="N976" s="165">
        <v>744</v>
      </c>
      <c r="O976" s="165"/>
      <c r="P976" s="232"/>
      <c r="Q976" s="232"/>
      <c r="R976" s="232"/>
      <c r="S976" s="232"/>
      <c r="T976" s="145">
        <v>2020</v>
      </c>
      <c r="U976" s="232"/>
      <c r="V976" s="232"/>
      <c r="W976" s="144"/>
      <c r="X976" s="144"/>
      <c r="Y976" s="232"/>
      <c r="Z976" s="232"/>
      <c r="AA976" s="232"/>
      <c r="AB976" s="232"/>
      <c r="AC976" s="232"/>
      <c r="AD976" s="232"/>
      <c r="AE976" s="232"/>
      <c r="AF976" s="232"/>
      <c r="AG976" s="232"/>
      <c r="AH976" s="144"/>
      <c r="AI976" s="232"/>
      <c r="AJ976" s="232"/>
      <c r="AK976" s="232"/>
      <c r="AL976" s="232"/>
      <c r="AM976" s="232"/>
      <c r="AN976" s="232"/>
      <c r="AO976" s="232"/>
      <c r="AP976" s="232"/>
      <c r="AQ976" s="232"/>
      <c r="AR976" s="232"/>
      <c r="AS976" s="232" t="s">
        <v>15999</v>
      </c>
    </row>
    <row r="977" spans="2:45" s="135" customFormat="1" ht="24" hidden="1" customHeight="1" x14ac:dyDescent="0.15">
      <c r="B977" s="448"/>
      <c r="C977" s="656" t="s">
        <v>3168</v>
      </c>
      <c r="D977" s="232"/>
      <c r="E977" s="232" t="s">
        <v>20240</v>
      </c>
      <c r="F977" s="232" t="s">
        <v>15649</v>
      </c>
      <c r="G977" s="144">
        <v>4525</v>
      </c>
      <c r="H977" s="165"/>
      <c r="I977" s="165"/>
      <c r="J977" s="232">
        <v>28</v>
      </c>
      <c r="K977" s="165">
        <v>17</v>
      </c>
      <c r="L977" s="165"/>
      <c r="M977" s="165"/>
      <c r="N977" s="165">
        <v>476</v>
      </c>
      <c r="O977" s="165"/>
      <c r="P977" s="232"/>
      <c r="Q977" s="232"/>
      <c r="R977" s="232"/>
      <c r="S977" s="232"/>
      <c r="T977" s="145">
        <v>2008</v>
      </c>
      <c r="U977" s="232"/>
      <c r="V977" s="232"/>
      <c r="W977" s="144"/>
      <c r="X977" s="144"/>
      <c r="Y977" s="232"/>
      <c r="Z977" s="232"/>
      <c r="AA977" s="232"/>
      <c r="AB977" s="232"/>
      <c r="AC977" s="232"/>
      <c r="AD977" s="232"/>
      <c r="AE977" s="232"/>
      <c r="AF977" s="232"/>
      <c r="AG977" s="232"/>
      <c r="AH977" s="144"/>
      <c r="AI977" s="232"/>
      <c r="AJ977" s="232"/>
      <c r="AK977" s="232"/>
      <c r="AL977" s="232"/>
      <c r="AM977" s="232"/>
      <c r="AN977" s="232"/>
      <c r="AO977" s="232"/>
      <c r="AP977" s="232"/>
      <c r="AQ977" s="232"/>
      <c r="AR977" s="232"/>
      <c r="AS977" s="232" t="s">
        <v>16000</v>
      </c>
    </row>
    <row r="978" spans="2:45" s="135" customFormat="1" ht="24" hidden="1" customHeight="1" x14ac:dyDescent="0.15">
      <c r="B978" s="448"/>
      <c r="C978" s="656" t="s">
        <v>3168</v>
      </c>
      <c r="D978" s="232"/>
      <c r="E978" s="232" t="s">
        <v>20241</v>
      </c>
      <c r="F978" s="232" t="s">
        <v>15649</v>
      </c>
      <c r="G978" s="144">
        <v>11763</v>
      </c>
      <c r="H978" s="165"/>
      <c r="I978" s="165"/>
      <c r="J978" s="232">
        <v>66</v>
      </c>
      <c r="K978" s="165">
        <v>41</v>
      </c>
      <c r="L978" s="165"/>
      <c r="M978" s="165"/>
      <c r="N978" s="165">
        <v>2706</v>
      </c>
      <c r="O978" s="165"/>
      <c r="P978" s="232"/>
      <c r="Q978" s="232"/>
      <c r="R978" s="232"/>
      <c r="S978" s="232"/>
      <c r="T978" s="145">
        <v>1993</v>
      </c>
      <c r="U978" s="232"/>
      <c r="V978" s="232"/>
      <c r="W978" s="144"/>
      <c r="X978" s="144"/>
      <c r="Y978" s="232"/>
      <c r="Z978" s="232"/>
      <c r="AA978" s="232"/>
      <c r="AB978" s="232"/>
      <c r="AC978" s="232"/>
      <c r="AD978" s="232"/>
      <c r="AE978" s="232"/>
      <c r="AF978" s="232"/>
      <c r="AG978" s="232"/>
      <c r="AH978" s="144"/>
      <c r="AI978" s="232"/>
      <c r="AJ978" s="232"/>
      <c r="AK978" s="232"/>
      <c r="AL978" s="232"/>
      <c r="AM978" s="232"/>
      <c r="AN978" s="232"/>
      <c r="AO978" s="232"/>
      <c r="AP978" s="232"/>
      <c r="AQ978" s="232"/>
      <c r="AR978" s="232"/>
      <c r="AS978" s="232" t="s">
        <v>15999</v>
      </c>
    </row>
    <row r="979" spans="2:45" s="135" customFormat="1" ht="24" hidden="1" customHeight="1" x14ac:dyDescent="0.15">
      <c r="B979" s="448"/>
      <c r="C979" s="656" t="s">
        <v>3168</v>
      </c>
      <c r="D979" s="232"/>
      <c r="E979" s="232" t="s">
        <v>20242</v>
      </c>
      <c r="F979" s="232" t="s">
        <v>15649</v>
      </c>
      <c r="G979" s="144">
        <v>7302</v>
      </c>
      <c r="H979" s="165"/>
      <c r="I979" s="165"/>
      <c r="J979" s="232"/>
      <c r="K979" s="165"/>
      <c r="L979" s="165"/>
      <c r="M979" s="165"/>
      <c r="N979" s="165">
        <v>542</v>
      </c>
      <c r="O979" s="165"/>
      <c r="P979" s="232"/>
      <c r="Q979" s="232"/>
      <c r="R979" s="232"/>
      <c r="S979" s="232"/>
      <c r="T979" s="145">
        <v>2010</v>
      </c>
      <c r="U979" s="232"/>
      <c r="V979" s="232"/>
      <c r="W979" s="144"/>
      <c r="X979" s="144"/>
      <c r="Y979" s="232"/>
      <c r="Z979" s="232"/>
      <c r="AA979" s="232"/>
      <c r="AB979" s="232"/>
      <c r="AC979" s="232"/>
      <c r="AD979" s="232"/>
      <c r="AE979" s="232"/>
      <c r="AF979" s="232"/>
      <c r="AG979" s="232"/>
      <c r="AH979" s="144"/>
      <c r="AI979" s="232"/>
      <c r="AJ979" s="232"/>
      <c r="AK979" s="232"/>
      <c r="AL979" s="232"/>
      <c r="AM979" s="232"/>
      <c r="AN979" s="232"/>
      <c r="AO979" s="232"/>
      <c r="AP979" s="232"/>
      <c r="AQ979" s="232"/>
      <c r="AR979" s="232"/>
      <c r="AS979" s="232" t="s">
        <v>15998</v>
      </c>
    </row>
    <row r="980" spans="2:45" s="135" customFormat="1" ht="24" hidden="1" customHeight="1" x14ac:dyDescent="0.15">
      <c r="B980" s="448"/>
      <c r="C980" s="656" t="s">
        <v>3168</v>
      </c>
      <c r="D980" s="232"/>
      <c r="E980" s="232" t="s">
        <v>20243</v>
      </c>
      <c r="F980" s="232" t="s">
        <v>15649</v>
      </c>
      <c r="G980" s="144">
        <v>1707</v>
      </c>
      <c r="H980" s="165"/>
      <c r="I980" s="165"/>
      <c r="J980" s="232">
        <v>17</v>
      </c>
      <c r="K980" s="165">
        <v>30</v>
      </c>
      <c r="L980" s="165"/>
      <c r="M980" s="165"/>
      <c r="N980" s="165">
        <v>510</v>
      </c>
      <c r="O980" s="165"/>
      <c r="P980" s="232"/>
      <c r="Q980" s="232"/>
      <c r="R980" s="232"/>
      <c r="S980" s="232"/>
      <c r="T980" s="145">
        <v>2018</v>
      </c>
      <c r="U980" s="232"/>
      <c r="V980" s="232"/>
      <c r="W980" s="144"/>
      <c r="X980" s="144"/>
      <c r="Y980" s="232"/>
      <c r="Z980" s="232"/>
      <c r="AA980" s="232"/>
      <c r="AB980" s="232"/>
      <c r="AC980" s="232"/>
      <c r="AD980" s="232"/>
      <c r="AE980" s="232"/>
      <c r="AF980" s="232"/>
      <c r="AG980" s="232"/>
      <c r="AH980" s="144"/>
      <c r="AI980" s="232"/>
      <c r="AJ980" s="232"/>
      <c r="AK980" s="232"/>
      <c r="AL980" s="232"/>
      <c r="AM980" s="232"/>
      <c r="AN980" s="232"/>
      <c r="AO980" s="232"/>
      <c r="AP980" s="232"/>
      <c r="AQ980" s="232"/>
      <c r="AR980" s="232"/>
      <c r="AS980" s="232" t="s">
        <v>16000</v>
      </c>
    </row>
    <row r="981" spans="2:45" s="135" customFormat="1" ht="24" hidden="1" customHeight="1" x14ac:dyDescent="0.15">
      <c r="B981" s="448"/>
      <c r="C981" s="656" t="s">
        <v>3168</v>
      </c>
      <c r="D981" s="232"/>
      <c r="E981" s="232" t="s">
        <v>20244</v>
      </c>
      <c r="F981" s="232" t="s">
        <v>15649</v>
      </c>
      <c r="G981" s="144">
        <v>660</v>
      </c>
      <c r="H981" s="165"/>
      <c r="I981" s="165"/>
      <c r="J981" s="232">
        <v>18</v>
      </c>
      <c r="K981" s="165">
        <v>9</v>
      </c>
      <c r="L981" s="165"/>
      <c r="M981" s="165"/>
      <c r="N981" s="165">
        <v>162</v>
      </c>
      <c r="O981" s="165"/>
      <c r="P981" s="232"/>
      <c r="Q981" s="232"/>
      <c r="R981" s="232"/>
      <c r="S981" s="232"/>
      <c r="T981" s="145">
        <v>2012</v>
      </c>
      <c r="U981" s="232"/>
      <c r="V981" s="232"/>
      <c r="W981" s="144"/>
      <c r="X981" s="144"/>
      <c r="Y981" s="232"/>
      <c r="Z981" s="232"/>
      <c r="AA981" s="232"/>
      <c r="AB981" s="232"/>
      <c r="AC981" s="232"/>
      <c r="AD981" s="232"/>
      <c r="AE981" s="232"/>
      <c r="AF981" s="232"/>
      <c r="AG981" s="232"/>
      <c r="AH981" s="144"/>
      <c r="AI981" s="232"/>
      <c r="AJ981" s="232"/>
      <c r="AK981" s="232"/>
      <c r="AL981" s="232"/>
      <c r="AM981" s="232"/>
      <c r="AN981" s="232"/>
      <c r="AO981" s="232"/>
      <c r="AP981" s="232"/>
      <c r="AQ981" s="232"/>
      <c r="AR981" s="232"/>
      <c r="AS981" s="232" t="s">
        <v>15995</v>
      </c>
    </row>
    <row r="982" spans="2:45" s="135" customFormat="1" ht="24" hidden="1" customHeight="1" x14ac:dyDescent="0.15">
      <c r="B982" s="448"/>
      <c r="C982" s="656" t="s">
        <v>3168</v>
      </c>
      <c r="D982" s="232"/>
      <c r="E982" s="232" t="s">
        <v>20245</v>
      </c>
      <c r="F982" s="232" t="s">
        <v>15649</v>
      </c>
      <c r="G982" s="144">
        <v>735</v>
      </c>
      <c r="H982" s="165"/>
      <c r="I982" s="165"/>
      <c r="J982" s="232">
        <v>17</v>
      </c>
      <c r="K982" s="165">
        <v>9</v>
      </c>
      <c r="L982" s="165"/>
      <c r="M982" s="165"/>
      <c r="N982" s="165">
        <v>153</v>
      </c>
      <c r="O982" s="165"/>
      <c r="P982" s="232"/>
      <c r="Q982" s="232"/>
      <c r="R982" s="232"/>
      <c r="S982" s="232"/>
      <c r="T982" s="145">
        <v>2011</v>
      </c>
      <c r="U982" s="232"/>
      <c r="V982" s="232"/>
      <c r="W982" s="144"/>
      <c r="X982" s="144"/>
      <c r="Y982" s="232"/>
      <c r="Z982" s="232"/>
      <c r="AA982" s="232"/>
      <c r="AB982" s="232"/>
      <c r="AC982" s="232"/>
      <c r="AD982" s="232"/>
      <c r="AE982" s="232"/>
      <c r="AF982" s="232"/>
      <c r="AG982" s="232"/>
      <c r="AH982" s="144"/>
      <c r="AI982" s="232"/>
      <c r="AJ982" s="232"/>
      <c r="AK982" s="232"/>
      <c r="AL982" s="232"/>
      <c r="AM982" s="232"/>
      <c r="AN982" s="232"/>
      <c r="AO982" s="232"/>
      <c r="AP982" s="232"/>
      <c r="AQ982" s="232"/>
      <c r="AR982" s="232"/>
      <c r="AS982" s="232" t="s">
        <v>15995</v>
      </c>
    </row>
    <row r="983" spans="2:45" s="135" customFormat="1" ht="24" hidden="1" customHeight="1" x14ac:dyDescent="0.15">
      <c r="B983" s="448"/>
      <c r="C983" s="656" t="s">
        <v>3168</v>
      </c>
      <c r="D983" s="232"/>
      <c r="E983" s="232" t="s">
        <v>20246</v>
      </c>
      <c r="F983" s="232" t="s">
        <v>15649</v>
      </c>
      <c r="G983" s="144">
        <v>76589</v>
      </c>
      <c r="H983" s="165"/>
      <c r="I983" s="165"/>
      <c r="J983" s="232"/>
      <c r="K983" s="165"/>
      <c r="L983" s="165"/>
      <c r="M983" s="165"/>
      <c r="N983" s="165">
        <v>8606</v>
      </c>
      <c r="O983" s="165"/>
      <c r="P983" s="232"/>
      <c r="Q983" s="232"/>
      <c r="R983" s="232"/>
      <c r="S983" s="232"/>
      <c r="T983" s="145">
        <v>2010</v>
      </c>
      <c r="U983" s="232"/>
      <c r="V983" s="232"/>
      <c r="W983" s="144"/>
      <c r="X983" s="144"/>
      <c r="Y983" s="232"/>
      <c r="Z983" s="232"/>
      <c r="AA983" s="232"/>
      <c r="AB983" s="232"/>
      <c r="AC983" s="232"/>
      <c r="AD983" s="232"/>
      <c r="AE983" s="232"/>
      <c r="AF983" s="232"/>
      <c r="AG983" s="232"/>
      <c r="AH983" s="144"/>
      <c r="AI983" s="232"/>
      <c r="AJ983" s="232"/>
      <c r="AK983" s="232"/>
      <c r="AL983" s="232"/>
      <c r="AM983" s="232"/>
      <c r="AN983" s="232"/>
      <c r="AO983" s="232"/>
      <c r="AP983" s="232"/>
      <c r="AQ983" s="232"/>
      <c r="AR983" s="232"/>
      <c r="AS983" s="232" t="s">
        <v>15998</v>
      </c>
    </row>
    <row r="984" spans="2:45" s="135" customFormat="1" ht="24" hidden="1" customHeight="1" x14ac:dyDescent="0.15">
      <c r="B984" s="448"/>
      <c r="C984" s="656" t="s">
        <v>3168</v>
      </c>
      <c r="D984" s="232"/>
      <c r="E984" s="232" t="s">
        <v>20247</v>
      </c>
      <c r="F984" s="232" t="s">
        <v>15649</v>
      </c>
      <c r="G984" s="144">
        <v>11287</v>
      </c>
      <c r="H984" s="165"/>
      <c r="I984" s="165"/>
      <c r="J984" s="232">
        <v>10</v>
      </c>
      <c r="K984" s="165">
        <v>30</v>
      </c>
      <c r="L984" s="165"/>
      <c r="M984" s="165"/>
      <c r="N984" s="165">
        <v>300</v>
      </c>
      <c r="O984" s="165"/>
      <c r="P984" s="232"/>
      <c r="Q984" s="232"/>
      <c r="R984" s="232"/>
      <c r="S984" s="232"/>
      <c r="T984" s="145">
        <v>2017</v>
      </c>
      <c r="U984" s="232"/>
      <c r="V984" s="232"/>
      <c r="W984" s="144"/>
      <c r="X984" s="144"/>
      <c r="Y984" s="232"/>
      <c r="Z984" s="232"/>
      <c r="AA984" s="232"/>
      <c r="AB984" s="232"/>
      <c r="AC984" s="232"/>
      <c r="AD984" s="232"/>
      <c r="AE984" s="232"/>
      <c r="AF984" s="232"/>
      <c r="AG984" s="232"/>
      <c r="AH984" s="144"/>
      <c r="AI984" s="232"/>
      <c r="AJ984" s="232"/>
      <c r="AK984" s="232"/>
      <c r="AL984" s="232"/>
      <c r="AM984" s="232"/>
      <c r="AN984" s="232"/>
      <c r="AO984" s="232"/>
      <c r="AP984" s="232"/>
      <c r="AQ984" s="232"/>
      <c r="AR984" s="232"/>
      <c r="AS984" s="232" t="s">
        <v>15998</v>
      </c>
    </row>
    <row r="985" spans="2:45" s="135" customFormat="1" ht="24" hidden="1" customHeight="1" x14ac:dyDescent="0.15">
      <c r="B985" s="448"/>
      <c r="C985" s="656" t="s">
        <v>3168</v>
      </c>
      <c r="D985" s="232"/>
      <c r="E985" s="232" t="s">
        <v>20248</v>
      </c>
      <c r="F985" s="232" t="s">
        <v>15649</v>
      </c>
      <c r="G985" s="144">
        <v>6715</v>
      </c>
      <c r="H985" s="165"/>
      <c r="I985" s="165"/>
      <c r="J985" s="232">
        <v>17</v>
      </c>
      <c r="K985" s="165">
        <v>31</v>
      </c>
      <c r="L985" s="165"/>
      <c r="M985" s="165"/>
      <c r="N985" s="165">
        <v>527</v>
      </c>
      <c r="O985" s="165"/>
      <c r="P985" s="232"/>
      <c r="Q985" s="232"/>
      <c r="R985" s="232"/>
      <c r="S985" s="232"/>
      <c r="T985" s="145">
        <v>2018</v>
      </c>
      <c r="U985" s="232"/>
      <c r="V985" s="232"/>
      <c r="W985" s="144"/>
      <c r="X985" s="144"/>
      <c r="Y985" s="232"/>
      <c r="Z985" s="232"/>
      <c r="AA985" s="232"/>
      <c r="AB985" s="232"/>
      <c r="AC985" s="232"/>
      <c r="AD985" s="232"/>
      <c r="AE985" s="232"/>
      <c r="AF985" s="232"/>
      <c r="AG985" s="232"/>
      <c r="AH985" s="144"/>
      <c r="AI985" s="232"/>
      <c r="AJ985" s="232"/>
      <c r="AK985" s="232"/>
      <c r="AL985" s="232"/>
      <c r="AM985" s="232"/>
      <c r="AN985" s="232"/>
      <c r="AO985" s="232"/>
      <c r="AP985" s="232"/>
      <c r="AQ985" s="232"/>
      <c r="AR985" s="232"/>
      <c r="AS985" s="232" t="s">
        <v>15995</v>
      </c>
    </row>
    <row r="986" spans="2:45" s="135" customFormat="1" ht="24" hidden="1" customHeight="1" x14ac:dyDescent="0.15">
      <c r="B986" s="448"/>
      <c r="C986" s="656" t="s">
        <v>3168</v>
      </c>
      <c r="D986" s="232"/>
      <c r="E986" s="232" t="s">
        <v>20249</v>
      </c>
      <c r="F986" s="232" t="s">
        <v>15649</v>
      </c>
      <c r="G986" s="144">
        <v>3778</v>
      </c>
      <c r="H986" s="165"/>
      <c r="I986" s="165"/>
      <c r="J986" s="232"/>
      <c r="K986" s="165"/>
      <c r="L986" s="165"/>
      <c r="M986" s="165"/>
      <c r="N986" s="165">
        <v>554</v>
      </c>
      <c r="O986" s="165"/>
      <c r="P986" s="232"/>
      <c r="Q986" s="232"/>
      <c r="R986" s="232"/>
      <c r="S986" s="232"/>
      <c r="T986" s="145">
        <v>2015</v>
      </c>
      <c r="U986" s="232"/>
      <c r="V986" s="232"/>
      <c r="W986" s="144"/>
      <c r="X986" s="144"/>
      <c r="Y986" s="232"/>
      <c r="Z986" s="232"/>
      <c r="AA986" s="232"/>
      <c r="AB986" s="232"/>
      <c r="AC986" s="232"/>
      <c r="AD986" s="232"/>
      <c r="AE986" s="232"/>
      <c r="AF986" s="232"/>
      <c r="AG986" s="232"/>
      <c r="AH986" s="144"/>
      <c r="AI986" s="232"/>
      <c r="AJ986" s="232"/>
      <c r="AK986" s="232"/>
      <c r="AL986" s="232"/>
      <c r="AM986" s="232"/>
      <c r="AN986" s="232"/>
      <c r="AO986" s="232"/>
      <c r="AP986" s="232"/>
      <c r="AQ986" s="232"/>
      <c r="AR986" s="232"/>
      <c r="AS986" s="232" t="s">
        <v>15998</v>
      </c>
    </row>
    <row r="987" spans="2:45" s="135" customFormat="1" ht="24" hidden="1" customHeight="1" x14ac:dyDescent="0.15">
      <c r="B987" s="448"/>
      <c r="C987" s="656" t="s">
        <v>3168</v>
      </c>
      <c r="D987" s="232"/>
      <c r="E987" s="232" t="s">
        <v>20250</v>
      </c>
      <c r="F987" s="232" t="s">
        <v>15649</v>
      </c>
      <c r="G987" s="144">
        <v>151</v>
      </c>
      <c r="H987" s="165"/>
      <c r="I987" s="165"/>
      <c r="J987" s="232"/>
      <c r="K987" s="165"/>
      <c r="L987" s="165"/>
      <c r="M987" s="165"/>
      <c r="N987" s="165">
        <v>151</v>
      </c>
      <c r="O987" s="165"/>
      <c r="P987" s="232"/>
      <c r="Q987" s="232"/>
      <c r="R987" s="232"/>
      <c r="S987" s="232"/>
      <c r="T987" s="145">
        <v>2000</v>
      </c>
      <c r="U987" s="232"/>
      <c r="V987" s="232"/>
      <c r="W987" s="144"/>
      <c r="X987" s="144"/>
      <c r="Y987" s="232"/>
      <c r="Z987" s="232"/>
      <c r="AA987" s="232"/>
      <c r="AB987" s="232"/>
      <c r="AC987" s="232"/>
      <c r="AD987" s="232"/>
      <c r="AE987" s="232"/>
      <c r="AF987" s="232"/>
      <c r="AG987" s="232"/>
      <c r="AH987" s="144"/>
      <c r="AI987" s="232"/>
      <c r="AJ987" s="232"/>
      <c r="AK987" s="232"/>
      <c r="AL987" s="232"/>
      <c r="AM987" s="232"/>
      <c r="AN987" s="232"/>
      <c r="AO987" s="232"/>
      <c r="AP987" s="232"/>
      <c r="AQ987" s="232"/>
      <c r="AR987" s="232"/>
      <c r="AS987" s="232" t="s">
        <v>16001</v>
      </c>
    </row>
    <row r="988" spans="2:45" s="135" customFormat="1" ht="24" hidden="1" customHeight="1" x14ac:dyDescent="0.15">
      <c r="B988" s="448"/>
      <c r="C988" s="750" t="s">
        <v>3145</v>
      </c>
      <c r="D988" s="144" t="s">
        <v>13595</v>
      </c>
      <c r="E988" s="144" t="s">
        <v>10287</v>
      </c>
      <c r="F988" s="144" t="s">
        <v>13596</v>
      </c>
      <c r="G988" s="144">
        <v>1975</v>
      </c>
      <c r="H988" s="144" t="s">
        <v>417</v>
      </c>
      <c r="I988" s="144" t="s">
        <v>417</v>
      </c>
      <c r="J988" s="144" t="s">
        <v>417</v>
      </c>
      <c r="K988" s="144" t="s">
        <v>417</v>
      </c>
      <c r="L988" s="144" t="s">
        <v>417</v>
      </c>
      <c r="M988" s="144" t="s">
        <v>417</v>
      </c>
      <c r="N988" s="144">
        <v>1975</v>
      </c>
      <c r="O988" s="144">
        <v>9</v>
      </c>
      <c r="P988" s="148" t="s">
        <v>417</v>
      </c>
      <c r="Q988" s="148" t="s">
        <v>10288</v>
      </c>
      <c r="R988" s="148"/>
      <c r="S988" s="275" t="s">
        <v>417</v>
      </c>
      <c r="T988" s="145">
        <v>2013</v>
      </c>
      <c r="U988" s="148"/>
      <c r="V988" s="148"/>
      <c r="W988" s="148"/>
      <c r="X988" s="148"/>
      <c r="Y988" s="148"/>
      <c r="Z988" s="165"/>
      <c r="AA988" s="144"/>
      <c r="AB988" s="144"/>
      <c r="AC988" s="144"/>
      <c r="AD988" s="144"/>
      <c r="AE988" s="144"/>
      <c r="AF988" s="144"/>
      <c r="AG988" s="144"/>
      <c r="AH988" s="144"/>
      <c r="AI988" s="144"/>
      <c r="AJ988" s="144"/>
      <c r="AK988" s="144"/>
      <c r="AL988" s="144"/>
      <c r="AM988" s="144"/>
      <c r="AN988" s="144"/>
      <c r="AO988" s="144"/>
      <c r="AP988" s="144"/>
      <c r="AQ988" s="144"/>
      <c r="AR988" s="144"/>
      <c r="AS988" s="138"/>
    </row>
    <row r="989" spans="2:45" s="135" customFormat="1" ht="24" hidden="1" customHeight="1" x14ac:dyDescent="0.15">
      <c r="B989" s="448"/>
      <c r="C989" s="750" t="s">
        <v>3145</v>
      </c>
      <c r="D989" s="144" t="s">
        <v>13595</v>
      </c>
      <c r="E989" s="144" t="s">
        <v>15982</v>
      </c>
      <c r="F989" s="144" t="s">
        <v>15766</v>
      </c>
      <c r="G989" s="144">
        <v>48181</v>
      </c>
      <c r="H989" s="144">
        <v>2669.93</v>
      </c>
      <c r="I989" s="144">
        <v>2669.93</v>
      </c>
      <c r="J989" s="144" t="s">
        <v>417</v>
      </c>
      <c r="K989" s="144" t="s">
        <v>417</v>
      </c>
      <c r="L989" s="144" t="s">
        <v>417</v>
      </c>
      <c r="M989" s="144" t="s">
        <v>417</v>
      </c>
      <c r="N989" s="144">
        <v>2669.93</v>
      </c>
      <c r="O989" s="148" t="s">
        <v>417</v>
      </c>
      <c r="P989" s="148" t="s">
        <v>417</v>
      </c>
      <c r="Q989" s="148" t="s">
        <v>417</v>
      </c>
      <c r="R989" s="148"/>
      <c r="S989" s="275" t="s">
        <v>417</v>
      </c>
      <c r="T989" s="145">
        <v>2020</v>
      </c>
      <c r="U989" s="148"/>
      <c r="V989" s="148"/>
      <c r="W989" s="148"/>
      <c r="X989" s="148"/>
      <c r="Y989" s="148"/>
      <c r="Z989" s="165">
        <v>12600</v>
      </c>
      <c r="AA989" s="144"/>
      <c r="AB989" s="144"/>
      <c r="AC989" s="144"/>
      <c r="AD989" s="144"/>
      <c r="AE989" s="144"/>
      <c r="AF989" s="144"/>
      <c r="AG989" s="144"/>
      <c r="AH989" s="144"/>
      <c r="AI989" s="144"/>
      <c r="AJ989" s="144"/>
      <c r="AK989" s="144"/>
      <c r="AL989" s="144"/>
      <c r="AM989" s="144"/>
      <c r="AN989" s="144"/>
      <c r="AO989" s="144"/>
      <c r="AP989" s="144"/>
      <c r="AQ989" s="144"/>
      <c r="AR989" s="144"/>
      <c r="AS989" s="138"/>
    </row>
    <row r="990" spans="2:45" s="135" customFormat="1" ht="24" hidden="1" customHeight="1" x14ac:dyDescent="0.15">
      <c r="B990" s="448"/>
      <c r="C990" s="750" t="s">
        <v>3145</v>
      </c>
      <c r="D990" s="144"/>
      <c r="E990" s="144" t="s">
        <v>20251</v>
      </c>
      <c r="F990" s="144" t="s">
        <v>15766</v>
      </c>
      <c r="G990" s="144"/>
      <c r="H990" s="144"/>
      <c r="I990" s="144"/>
      <c r="J990" s="144"/>
      <c r="K990" s="144"/>
      <c r="L990" s="144"/>
      <c r="M990" s="144"/>
      <c r="N990" s="144">
        <v>2520</v>
      </c>
      <c r="O990" s="148"/>
      <c r="P990" s="148"/>
      <c r="Q990" s="148"/>
      <c r="R990" s="148"/>
      <c r="S990" s="275"/>
      <c r="T990" s="145">
        <v>2013</v>
      </c>
      <c r="U990" s="148"/>
      <c r="V990" s="148"/>
      <c r="W990" s="148"/>
      <c r="X990" s="148"/>
      <c r="Y990" s="148"/>
      <c r="Z990" s="165"/>
      <c r="AA990" s="144"/>
      <c r="AB990" s="144"/>
      <c r="AC990" s="144"/>
      <c r="AD990" s="144"/>
      <c r="AE990" s="144"/>
      <c r="AF990" s="144"/>
      <c r="AG990" s="144"/>
      <c r="AH990" s="144"/>
      <c r="AI990" s="144"/>
      <c r="AJ990" s="144"/>
      <c r="AK990" s="144"/>
      <c r="AL990" s="144"/>
      <c r="AM990" s="144"/>
      <c r="AN990" s="144"/>
      <c r="AO990" s="144"/>
      <c r="AP990" s="144"/>
      <c r="AQ990" s="144"/>
      <c r="AR990" s="144"/>
      <c r="AS990" s="138"/>
    </row>
    <row r="991" spans="2:45" s="135" customFormat="1" ht="24" hidden="1" customHeight="1" x14ac:dyDescent="0.15">
      <c r="B991" s="448"/>
      <c r="C991" s="750" t="s">
        <v>15766</v>
      </c>
      <c r="D991" s="144"/>
      <c r="E991" s="144" t="s">
        <v>17168</v>
      </c>
      <c r="F991" s="144" t="s">
        <v>15766</v>
      </c>
      <c r="G991" s="144">
        <v>5719.6</v>
      </c>
      <c r="H991" s="144"/>
      <c r="I991" s="393"/>
      <c r="J991" s="393"/>
      <c r="K991" s="393"/>
      <c r="L991" s="393"/>
      <c r="M991" s="393"/>
      <c r="N991" s="144">
        <v>5720</v>
      </c>
      <c r="O991" s="1348"/>
      <c r="P991" s="1348"/>
      <c r="Q991" s="1348"/>
      <c r="R991" s="1348"/>
      <c r="S991" s="1349"/>
      <c r="T991" s="145">
        <v>2015</v>
      </c>
      <c r="U991" s="1348"/>
      <c r="V991" s="1348"/>
      <c r="W991" s="1348"/>
      <c r="X991" s="1348"/>
      <c r="Y991" s="1348"/>
      <c r="Z991" s="1350"/>
      <c r="AA991" s="393"/>
      <c r="AB991" s="393"/>
      <c r="AC991" s="393"/>
      <c r="AD991" s="393"/>
      <c r="AE991" s="393"/>
      <c r="AF991" s="393"/>
      <c r="AG991" s="393"/>
      <c r="AH991" s="393"/>
      <c r="AI991" s="393"/>
      <c r="AJ991" s="393"/>
      <c r="AK991" s="393"/>
      <c r="AL991" s="393"/>
      <c r="AM991" s="393"/>
      <c r="AN991" s="393"/>
      <c r="AO991" s="393"/>
      <c r="AP991" s="393"/>
      <c r="AQ991" s="393"/>
      <c r="AR991" s="393"/>
      <c r="AS991" s="1346"/>
    </row>
    <row r="992" spans="2:45" s="135" customFormat="1" ht="24" hidden="1" customHeight="1" x14ac:dyDescent="0.15">
      <c r="B992" s="448"/>
      <c r="C992" s="750" t="s">
        <v>15766</v>
      </c>
      <c r="D992" s="144"/>
      <c r="E992" s="144" t="s">
        <v>17169</v>
      </c>
      <c r="F992" s="144" t="s">
        <v>15641</v>
      </c>
      <c r="G992" s="144">
        <v>1136</v>
      </c>
      <c r="H992" s="144"/>
      <c r="I992" s="393"/>
      <c r="J992" s="393"/>
      <c r="K992" s="393"/>
      <c r="L992" s="393"/>
      <c r="M992" s="393"/>
      <c r="N992" s="144">
        <v>1136</v>
      </c>
      <c r="O992" s="1348"/>
      <c r="P992" s="1348"/>
      <c r="Q992" s="1348"/>
      <c r="R992" s="1348"/>
      <c r="S992" s="1349"/>
      <c r="T992" s="145">
        <v>2021</v>
      </c>
      <c r="U992" s="1348"/>
      <c r="V992" s="1348"/>
      <c r="W992" s="1348"/>
      <c r="X992" s="1348"/>
      <c r="Y992" s="1348"/>
      <c r="Z992" s="1350"/>
      <c r="AA992" s="393"/>
      <c r="AB992" s="393"/>
      <c r="AC992" s="393"/>
      <c r="AD992" s="393"/>
      <c r="AE992" s="393"/>
      <c r="AF992" s="393"/>
      <c r="AG992" s="393"/>
      <c r="AH992" s="393"/>
      <c r="AI992" s="393"/>
      <c r="AJ992" s="393"/>
      <c r="AK992" s="393"/>
      <c r="AL992" s="393"/>
      <c r="AM992" s="393"/>
      <c r="AN992" s="393"/>
      <c r="AO992" s="393"/>
      <c r="AP992" s="393"/>
      <c r="AQ992" s="393"/>
      <c r="AR992" s="393"/>
      <c r="AS992" s="1346"/>
    </row>
    <row r="993" spans="2:45" s="135" customFormat="1" ht="24" hidden="1" customHeight="1" x14ac:dyDescent="0.15">
      <c r="B993" s="448"/>
      <c r="C993" s="750" t="s">
        <v>15766</v>
      </c>
      <c r="D993" s="144"/>
      <c r="E993" s="144" t="s">
        <v>17170</v>
      </c>
      <c r="F993" s="144" t="s">
        <v>15641</v>
      </c>
      <c r="G993" s="144">
        <v>996</v>
      </c>
      <c r="H993" s="144"/>
      <c r="I993" s="393"/>
      <c r="J993" s="393"/>
      <c r="K993" s="393"/>
      <c r="L993" s="393"/>
      <c r="M993" s="393"/>
      <c r="N993" s="144">
        <v>996</v>
      </c>
      <c r="O993" s="1348"/>
      <c r="P993" s="1348"/>
      <c r="Q993" s="1348"/>
      <c r="R993" s="1348"/>
      <c r="S993" s="1349"/>
      <c r="T993" s="145">
        <v>2022</v>
      </c>
      <c r="U993" s="1348"/>
      <c r="V993" s="1348"/>
      <c r="W993" s="1348"/>
      <c r="X993" s="1348"/>
      <c r="Y993" s="1348"/>
      <c r="Z993" s="1350"/>
      <c r="AA993" s="393"/>
      <c r="AB993" s="393"/>
      <c r="AC993" s="393"/>
      <c r="AD993" s="393"/>
      <c r="AE993" s="393"/>
      <c r="AF993" s="393"/>
      <c r="AG993" s="393"/>
      <c r="AH993" s="393"/>
      <c r="AI993" s="393"/>
      <c r="AJ993" s="393"/>
      <c r="AK993" s="393"/>
      <c r="AL993" s="393"/>
      <c r="AM993" s="393"/>
      <c r="AN993" s="393"/>
      <c r="AO993" s="393"/>
      <c r="AP993" s="393"/>
      <c r="AQ993" s="393"/>
      <c r="AR993" s="393"/>
      <c r="AS993" s="1346"/>
    </row>
    <row r="994" spans="2:45" s="135" customFormat="1" ht="24" hidden="1" customHeight="1" x14ac:dyDescent="0.15">
      <c r="B994" s="169"/>
      <c r="C994" s="935" t="s">
        <v>15766</v>
      </c>
      <c r="D994" s="138"/>
      <c r="E994" s="1345" t="s">
        <v>20252</v>
      </c>
      <c r="F994" s="144" t="s">
        <v>15766</v>
      </c>
      <c r="G994" s="1386"/>
      <c r="H994" s="266">
        <v>300</v>
      </c>
      <c r="I994" s="266"/>
      <c r="J994" s="1341"/>
      <c r="K994" s="138"/>
      <c r="L994" s="138"/>
      <c r="M994" s="138"/>
      <c r="N994" s="138"/>
      <c r="O994" s="138"/>
      <c r="P994" s="138"/>
      <c r="Q994" s="138"/>
      <c r="R994" s="138"/>
      <c r="S994" s="138"/>
      <c r="T994" s="145"/>
      <c r="U994" s="138"/>
      <c r="V994" s="138"/>
      <c r="W994" s="138"/>
      <c r="X994" s="138"/>
      <c r="Y994" s="138"/>
      <c r="Z994" s="138"/>
      <c r="AA994" s="138"/>
      <c r="AB994" s="138"/>
      <c r="AC994" s="138"/>
      <c r="AD994" s="138"/>
      <c r="AE994" s="138"/>
      <c r="AF994" s="138"/>
      <c r="AG994" s="138"/>
      <c r="AH994" s="138"/>
      <c r="AI994" s="138"/>
      <c r="AJ994" s="138"/>
      <c r="AK994" s="138"/>
      <c r="AL994" s="138"/>
      <c r="AM994" s="138"/>
      <c r="AN994" s="138"/>
      <c r="AO994" s="138"/>
      <c r="AP994" s="138"/>
      <c r="AQ994" s="138"/>
      <c r="AR994" s="138"/>
      <c r="AS994" s="138"/>
    </row>
    <row r="995" spans="2:45" s="135" customFormat="1" ht="24" hidden="1" customHeight="1" x14ac:dyDescent="0.15">
      <c r="B995" s="169"/>
      <c r="C995" s="935" t="s">
        <v>15766</v>
      </c>
      <c r="D995" s="138"/>
      <c r="E995" s="1345" t="s">
        <v>18082</v>
      </c>
      <c r="F995" s="144" t="s">
        <v>15766</v>
      </c>
      <c r="G995" s="1386"/>
      <c r="H995" s="266">
        <v>300</v>
      </c>
      <c r="I995" s="266"/>
      <c r="J995" s="1341"/>
      <c r="K995" s="138"/>
      <c r="L995" s="138"/>
      <c r="M995" s="138"/>
      <c r="N995" s="138"/>
      <c r="O995" s="138"/>
      <c r="P995" s="138"/>
      <c r="Q995" s="138"/>
      <c r="R995" s="138"/>
      <c r="S995" s="138"/>
      <c r="T995" s="145"/>
      <c r="U995" s="138"/>
      <c r="V995" s="138"/>
      <c r="W995" s="138"/>
      <c r="X995" s="138"/>
      <c r="Y995" s="138"/>
      <c r="Z995" s="138"/>
      <c r="AA995" s="138"/>
      <c r="AB995" s="138"/>
      <c r="AC995" s="138"/>
      <c r="AD995" s="138"/>
      <c r="AE995" s="138"/>
      <c r="AF995" s="138"/>
      <c r="AG995" s="138"/>
      <c r="AH995" s="138"/>
      <c r="AI995" s="138"/>
      <c r="AJ995" s="138"/>
      <c r="AK995" s="138"/>
      <c r="AL995" s="138"/>
      <c r="AM995" s="138"/>
      <c r="AN995" s="138"/>
      <c r="AO995" s="138"/>
      <c r="AP995" s="138"/>
      <c r="AQ995" s="138"/>
      <c r="AR995" s="138"/>
      <c r="AS995" s="138"/>
    </row>
    <row r="996" spans="2:45" s="135" customFormat="1" ht="24" hidden="1" customHeight="1" x14ac:dyDescent="0.15">
      <c r="B996" s="169"/>
      <c r="C996" s="935" t="s">
        <v>15766</v>
      </c>
      <c r="D996" s="138"/>
      <c r="E996" s="1345" t="s">
        <v>18083</v>
      </c>
      <c r="F996" s="144" t="s">
        <v>15766</v>
      </c>
      <c r="G996" s="1386"/>
      <c r="H996" s="266">
        <v>300</v>
      </c>
      <c r="I996" s="266"/>
      <c r="J996" s="1341"/>
      <c r="K996" s="138"/>
      <c r="L996" s="138"/>
      <c r="M996" s="138"/>
      <c r="N996" s="138"/>
      <c r="O996" s="138"/>
      <c r="P996" s="138"/>
      <c r="Q996" s="138"/>
      <c r="R996" s="138"/>
      <c r="S996" s="138"/>
      <c r="T996" s="145"/>
      <c r="U996" s="138"/>
      <c r="V996" s="138"/>
      <c r="W996" s="138"/>
      <c r="X996" s="138"/>
      <c r="Y996" s="138"/>
      <c r="Z996" s="138"/>
      <c r="AA996" s="138"/>
      <c r="AB996" s="138"/>
      <c r="AC996" s="138"/>
      <c r="AD996" s="138"/>
      <c r="AE996" s="138"/>
      <c r="AF996" s="138"/>
      <c r="AG996" s="138"/>
      <c r="AH996" s="138"/>
      <c r="AI996" s="138"/>
      <c r="AJ996" s="138"/>
      <c r="AK996" s="138"/>
      <c r="AL996" s="138"/>
      <c r="AM996" s="138"/>
      <c r="AN996" s="138"/>
      <c r="AO996" s="138"/>
      <c r="AP996" s="138"/>
      <c r="AQ996" s="138"/>
      <c r="AR996" s="138"/>
      <c r="AS996" s="138"/>
    </row>
    <row r="997" spans="2:45" s="135" customFormat="1" ht="24" hidden="1" customHeight="1" x14ac:dyDescent="0.15">
      <c r="B997" s="169"/>
      <c r="C997" s="935" t="s">
        <v>15766</v>
      </c>
      <c r="D997" s="138"/>
      <c r="E997" s="1345" t="s">
        <v>20253</v>
      </c>
      <c r="F997" s="144" t="s">
        <v>15766</v>
      </c>
      <c r="G997" s="1386"/>
      <c r="H997" s="266">
        <v>300</v>
      </c>
      <c r="I997" s="266"/>
      <c r="J997" s="1341"/>
      <c r="K997" s="138"/>
      <c r="L997" s="138"/>
      <c r="M997" s="138"/>
      <c r="N997" s="138"/>
      <c r="O997" s="138"/>
      <c r="P997" s="138"/>
      <c r="Q997" s="138"/>
      <c r="R997" s="138"/>
      <c r="S997" s="138"/>
      <c r="T997" s="145"/>
      <c r="U997" s="138"/>
      <c r="V997" s="138"/>
      <c r="W997" s="138"/>
      <c r="X997" s="138"/>
      <c r="Y997" s="138"/>
      <c r="Z997" s="138"/>
      <c r="AA997" s="138"/>
      <c r="AB997" s="138"/>
      <c r="AC997" s="138"/>
      <c r="AD997" s="138"/>
      <c r="AE997" s="138"/>
      <c r="AF997" s="138"/>
      <c r="AG997" s="138"/>
      <c r="AH997" s="138"/>
      <c r="AI997" s="138"/>
      <c r="AJ997" s="138"/>
      <c r="AK997" s="138"/>
      <c r="AL997" s="138"/>
      <c r="AM997" s="138"/>
      <c r="AN997" s="138"/>
      <c r="AO997" s="138"/>
      <c r="AP997" s="138"/>
      <c r="AQ997" s="138"/>
      <c r="AR997" s="138"/>
      <c r="AS997" s="138"/>
    </row>
    <row r="998" spans="2:45" s="135" customFormat="1" ht="24" hidden="1" customHeight="1" x14ac:dyDescent="0.15">
      <c r="B998" s="448"/>
      <c r="C998" s="750" t="s">
        <v>3117</v>
      </c>
      <c r="D998" s="144" t="s">
        <v>3122</v>
      </c>
      <c r="E998" s="144" t="s">
        <v>20254</v>
      </c>
      <c r="F998" s="144" t="s">
        <v>3117</v>
      </c>
      <c r="G998" s="144">
        <v>461</v>
      </c>
      <c r="H998" s="144"/>
      <c r="I998" s="144"/>
      <c r="J998" s="144"/>
      <c r="K998" s="144"/>
      <c r="L998" s="144"/>
      <c r="M998" s="144"/>
      <c r="N998" s="144"/>
      <c r="O998" s="144"/>
      <c r="P998" s="148"/>
      <c r="Q998" s="148"/>
      <c r="R998" s="148"/>
      <c r="S998" s="275"/>
      <c r="T998" s="145">
        <v>2008</v>
      </c>
      <c r="U998" s="148"/>
      <c r="V998" s="148"/>
      <c r="W998" s="148"/>
      <c r="X998" s="148"/>
      <c r="Y998" s="148"/>
      <c r="Z998" s="165"/>
      <c r="AA998" s="144"/>
      <c r="AB998" s="144"/>
      <c r="AC998" s="144"/>
      <c r="AD998" s="144"/>
      <c r="AE998" s="144"/>
      <c r="AF998" s="144"/>
      <c r="AG998" s="144"/>
      <c r="AH998" s="144"/>
      <c r="AI998" s="144"/>
      <c r="AJ998" s="144"/>
      <c r="AK998" s="144"/>
      <c r="AL998" s="144"/>
      <c r="AM998" s="144"/>
      <c r="AN998" s="144"/>
      <c r="AO998" s="144"/>
      <c r="AP998" s="144"/>
      <c r="AQ998" s="144"/>
      <c r="AR998" s="144"/>
      <c r="AS998" s="138"/>
    </row>
    <row r="999" spans="2:45" s="135" customFormat="1" ht="24" hidden="1" customHeight="1" x14ac:dyDescent="0.15">
      <c r="B999" s="448"/>
      <c r="C999" s="750" t="s">
        <v>3117</v>
      </c>
      <c r="D999" s="144" t="s">
        <v>12500</v>
      </c>
      <c r="E999" s="144" t="s">
        <v>20255</v>
      </c>
      <c r="F999" s="144" t="s">
        <v>3120</v>
      </c>
      <c r="G999" s="144">
        <v>15547</v>
      </c>
      <c r="H999" s="144"/>
      <c r="I999" s="144"/>
      <c r="J999" s="144"/>
      <c r="K999" s="144"/>
      <c r="L999" s="144"/>
      <c r="M999" s="144"/>
      <c r="N999" s="144"/>
      <c r="O999" s="144"/>
      <c r="P999" s="148"/>
      <c r="Q999" s="148"/>
      <c r="R999" s="148"/>
      <c r="S999" s="275"/>
      <c r="T999" s="145">
        <v>2017</v>
      </c>
      <c r="U999" s="148"/>
      <c r="V999" s="148"/>
      <c r="W999" s="148"/>
      <c r="X999" s="148"/>
      <c r="Y999" s="148"/>
      <c r="Z999" s="165"/>
      <c r="AA999" s="144"/>
      <c r="AB999" s="144"/>
      <c r="AC999" s="144"/>
      <c r="AD999" s="144"/>
      <c r="AE999" s="144"/>
      <c r="AF999" s="144"/>
      <c r="AG999" s="144"/>
      <c r="AH999" s="144"/>
      <c r="AI999" s="144"/>
      <c r="AJ999" s="144"/>
      <c r="AK999" s="144"/>
      <c r="AL999" s="144"/>
      <c r="AM999" s="144"/>
      <c r="AN999" s="144"/>
      <c r="AO999" s="144"/>
      <c r="AP999" s="144"/>
      <c r="AQ999" s="144"/>
      <c r="AR999" s="144"/>
      <c r="AS999" s="138"/>
    </row>
    <row r="1000" spans="2:45" s="135" customFormat="1" ht="24" hidden="1" customHeight="1" x14ac:dyDescent="0.15">
      <c r="B1000" s="448"/>
      <c r="C1000" s="750" t="s">
        <v>3117</v>
      </c>
      <c r="D1000" s="144" t="s">
        <v>13518</v>
      </c>
      <c r="E1000" s="144" t="s">
        <v>20256</v>
      </c>
      <c r="F1000" s="144" t="s">
        <v>3120</v>
      </c>
      <c r="G1000" s="144">
        <v>14600</v>
      </c>
      <c r="H1000" s="144"/>
      <c r="I1000" s="144"/>
      <c r="J1000" s="144"/>
      <c r="K1000" s="144"/>
      <c r="L1000" s="144"/>
      <c r="M1000" s="144"/>
      <c r="N1000" s="144"/>
      <c r="O1000" s="144"/>
      <c r="P1000" s="148"/>
      <c r="Q1000" s="148"/>
      <c r="R1000" s="148"/>
      <c r="S1000" s="275"/>
      <c r="T1000" s="145">
        <v>2017</v>
      </c>
      <c r="U1000" s="148"/>
      <c r="V1000" s="148"/>
      <c r="W1000" s="148"/>
      <c r="X1000" s="148"/>
      <c r="Y1000" s="148"/>
      <c r="Z1000" s="165"/>
      <c r="AA1000" s="144"/>
      <c r="AB1000" s="144"/>
      <c r="AC1000" s="144"/>
      <c r="AD1000" s="144"/>
      <c r="AE1000" s="144"/>
      <c r="AF1000" s="144"/>
      <c r="AG1000" s="144"/>
      <c r="AH1000" s="144"/>
      <c r="AI1000" s="144"/>
      <c r="AJ1000" s="144"/>
      <c r="AK1000" s="144"/>
      <c r="AL1000" s="144"/>
      <c r="AM1000" s="144"/>
      <c r="AN1000" s="144"/>
      <c r="AO1000" s="144"/>
      <c r="AP1000" s="144"/>
      <c r="AQ1000" s="144"/>
      <c r="AR1000" s="144"/>
      <c r="AS1000" s="138"/>
    </row>
    <row r="1001" spans="2:45" s="135" customFormat="1" ht="24" hidden="1" customHeight="1" x14ac:dyDescent="0.15">
      <c r="B1001" s="448"/>
      <c r="C1001" s="750" t="s">
        <v>3117</v>
      </c>
      <c r="D1001" s="144" t="s">
        <v>13519</v>
      </c>
      <c r="E1001" s="144" t="s">
        <v>20257</v>
      </c>
      <c r="F1001" s="144" t="s">
        <v>3117</v>
      </c>
      <c r="G1001" s="144">
        <v>9853</v>
      </c>
      <c r="H1001" s="144"/>
      <c r="I1001" s="144"/>
      <c r="J1001" s="144"/>
      <c r="K1001" s="144"/>
      <c r="L1001" s="144"/>
      <c r="M1001" s="144"/>
      <c r="N1001" s="144"/>
      <c r="O1001" s="144"/>
      <c r="P1001" s="148"/>
      <c r="Q1001" s="148"/>
      <c r="R1001" s="148"/>
      <c r="S1001" s="275"/>
      <c r="T1001" s="145">
        <v>2017</v>
      </c>
      <c r="U1001" s="148"/>
      <c r="V1001" s="148"/>
      <c r="W1001" s="148"/>
      <c r="X1001" s="148"/>
      <c r="Y1001" s="148"/>
      <c r="Z1001" s="165"/>
      <c r="AA1001" s="144"/>
      <c r="AB1001" s="144"/>
      <c r="AC1001" s="144"/>
      <c r="AD1001" s="144"/>
      <c r="AE1001" s="144"/>
      <c r="AF1001" s="144"/>
      <c r="AG1001" s="144"/>
      <c r="AH1001" s="144"/>
      <c r="AI1001" s="144"/>
      <c r="AJ1001" s="144"/>
      <c r="AK1001" s="144"/>
      <c r="AL1001" s="144"/>
      <c r="AM1001" s="144"/>
      <c r="AN1001" s="144"/>
      <c r="AO1001" s="144"/>
      <c r="AP1001" s="144"/>
      <c r="AQ1001" s="144"/>
      <c r="AR1001" s="144"/>
      <c r="AS1001" s="138"/>
    </row>
    <row r="1002" spans="2:45" s="135" customFormat="1" ht="24" hidden="1" customHeight="1" x14ac:dyDescent="0.15">
      <c r="B1002" s="448"/>
      <c r="C1002" s="750" t="s">
        <v>3117</v>
      </c>
      <c r="D1002" s="144" t="s">
        <v>13520</v>
      </c>
      <c r="E1002" s="144" t="s">
        <v>20258</v>
      </c>
      <c r="F1002" s="144" t="s">
        <v>3120</v>
      </c>
      <c r="G1002" s="144">
        <v>2520</v>
      </c>
      <c r="H1002" s="144"/>
      <c r="I1002" s="144"/>
      <c r="J1002" s="144"/>
      <c r="K1002" s="144"/>
      <c r="L1002" s="144"/>
      <c r="M1002" s="144"/>
      <c r="N1002" s="144"/>
      <c r="O1002" s="144"/>
      <c r="P1002" s="148"/>
      <c r="Q1002" s="148"/>
      <c r="R1002" s="148"/>
      <c r="S1002" s="275"/>
      <c r="T1002" s="145">
        <v>2017</v>
      </c>
      <c r="U1002" s="148"/>
      <c r="V1002" s="148"/>
      <c r="W1002" s="148"/>
      <c r="X1002" s="148"/>
      <c r="Y1002" s="148"/>
      <c r="Z1002" s="165"/>
      <c r="AA1002" s="144"/>
      <c r="AB1002" s="144"/>
      <c r="AC1002" s="144"/>
      <c r="AD1002" s="144"/>
      <c r="AE1002" s="144"/>
      <c r="AF1002" s="144"/>
      <c r="AG1002" s="144"/>
      <c r="AH1002" s="144"/>
      <c r="AI1002" s="144"/>
      <c r="AJ1002" s="144"/>
      <c r="AK1002" s="144"/>
      <c r="AL1002" s="144"/>
      <c r="AM1002" s="144"/>
      <c r="AN1002" s="144"/>
      <c r="AO1002" s="144"/>
      <c r="AP1002" s="144"/>
      <c r="AQ1002" s="144"/>
      <c r="AR1002" s="144"/>
      <c r="AS1002" s="138"/>
    </row>
    <row r="1003" spans="2:45" s="135" customFormat="1" ht="24" hidden="1" customHeight="1" x14ac:dyDescent="0.15">
      <c r="B1003" s="448"/>
      <c r="C1003" s="750" t="s">
        <v>3117</v>
      </c>
      <c r="D1003" s="144" t="s">
        <v>4216</v>
      </c>
      <c r="E1003" s="144" t="s">
        <v>20259</v>
      </c>
      <c r="F1003" s="144" t="s">
        <v>3117</v>
      </c>
      <c r="G1003" s="144">
        <v>500</v>
      </c>
      <c r="H1003" s="144"/>
      <c r="I1003" s="144"/>
      <c r="J1003" s="144"/>
      <c r="K1003" s="144"/>
      <c r="L1003" s="144"/>
      <c r="M1003" s="144"/>
      <c r="N1003" s="144"/>
      <c r="O1003" s="144"/>
      <c r="P1003" s="148"/>
      <c r="Q1003" s="148"/>
      <c r="R1003" s="148"/>
      <c r="S1003" s="275"/>
      <c r="T1003" s="145">
        <v>2008</v>
      </c>
      <c r="U1003" s="148"/>
      <c r="V1003" s="148"/>
      <c r="W1003" s="148"/>
      <c r="X1003" s="148"/>
      <c r="Y1003" s="148"/>
      <c r="Z1003" s="165"/>
      <c r="AA1003" s="144"/>
      <c r="AB1003" s="144"/>
      <c r="AC1003" s="144"/>
      <c r="AD1003" s="144"/>
      <c r="AE1003" s="144"/>
      <c r="AF1003" s="144"/>
      <c r="AG1003" s="144"/>
      <c r="AH1003" s="144"/>
      <c r="AI1003" s="144"/>
      <c r="AJ1003" s="144"/>
      <c r="AK1003" s="144"/>
      <c r="AL1003" s="144"/>
      <c r="AM1003" s="144"/>
      <c r="AN1003" s="144"/>
      <c r="AO1003" s="144"/>
      <c r="AP1003" s="144"/>
      <c r="AQ1003" s="144"/>
      <c r="AR1003" s="144"/>
      <c r="AS1003" s="138"/>
    </row>
    <row r="1004" spans="2:45" s="135" customFormat="1" ht="24" hidden="1" customHeight="1" x14ac:dyDescent="0.15">
      <c r="B1004" s="448"/>
      <c r="C1004" s="750" t="s">
        <v>3117</v>
      </c>
      <c r="D1004" s="144" t="s">
        <v>13521</v>
      </c>
      <c r="E1004" s="144" t="s">
        <v>20260</v>
      </c>
      <c r="F1004" s="144" t="s">
        <v>3120</v>
      </c>
      <c r="G1004" s="144">
        <v>2180</v>
      </c>
      <c r="H1004" s="144"/>
      <c r="I1004" s="144"/>
      <c r="J1004" s="144"/>
      <c r="K1004" s="144"/>
      <c r="L1004" s="144"/>
      <c r="M1004" s="144"/>
      <c r="N1004" s="144"/>
      <c r="O1004" s="144"/>
      <c r="P1004" s="148"/>
      <c r="Q1004" s="148"/>
      <c r="R1004" s="148"/>
      <c r="S1004" s="275"/>
      <c r="T1004" s="145">
        <v>2016</v>
      </c>
      <c r="U1004" s="148"/>
      <c r="V1004" s="148"/>
      <c r="W1004" s="148"/>
      <c r="X1004" s="148"/>
      <c r="Y1004" s="148"/>
      <c r="Z1004" s="165"/>
      <c r="AA1004" s="144"/>
      <c r="AB1004" s="144"/>
      <c r="AC1004" s="144"/>
      <c r="AD1004" s="144"/>
      <c r="AE1004" s="144"/>
      <c r="AF1004" s="144"/>
      <c r="AG1004" s="144"/>
      <c r="AH1004" s="144"/>
      <c r="AI1004" s="144"/>
      <c r="AJ1004" s="144"/>
      <c r="AK1004" s="144"/>
      <c r="AL1004" s="144"/>
      <c r="AM1004" s="144"/>
      <c r="AN1004" s="144"/>
      <c r="AO1004" s="144"/>
      <c r="AP1004" s="144"/>
      <c r="AQ1004" s="144"/>
      <c r="AR1004" s="144"/>
      <c r="AS1004" s="138"/>
    </row>
    <row r="1005" spans="2:45" s="135" customFormat="1" ht="24" hidden="1" customHeight="1" x14ac:dyDescent="0.15">
      <c r="B1005" s="169"/>
      <c r="C1005" s="750" t="s">
        <v>15625</v>
      </c>
      <c r="D1005" s="144"/>
      <c r="E1005" s="1429" t="s">
        <v>18084</v>
      </c>
      <c r="F1005" s="144" t="s">
        <v>15627</v>
      </c>
      <c r="G1005" s="1388">
        <v>800</v>
      </c>
      <c r="H1005" s="144" t="s">
        <v>2226</v>
      </c>
      <c r="I1005" s="144" t="s">
        <v>2226</v>
      </c>
      <c r="J1005" s="144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45">
        <v>2017</v>
      </c>
      <c r="U1005" s="138"/>
      <c r="V1005" s="138"/>
      <c r="W1005" s="138"/>
      <c r="X1005" s="138"/>
      <c r="Y1005" s="138"/>
      <c r="Z1005" s="138"/>
      <c r="AA1005" s="138"/>
      <c r="AB1005" s="138"/>
      <c r="AC1005" s="138"/>
      <c r="AD1005" s="138"/>
      <c r="AE1005" s="138"/>
      <c r="AF1005" s="138"/>
      <c r="AG1005" s="138"/>
      <c r="AH1005" s="138"/>
      <c r="AI1005" s="138"/>
      <c r="AJ1005" s="138"/>
      <c r="AK1005" s="138"/>
      <c r="AL1005" s="138"/>
      <c r="AM1005" s="138"/>
      <c r="AN1005" s="138"/>
      <c r="AO1005" s="138"/>
      <c r="AP1005" s="138"/>
      <c r="AQ1005" s="138"/>
      <c r="AR1005" s="138"/>
      <c r="AS1005" s="138"/>
    </row>
    <row r="1006" spans="2:45" s="135" customFormat="1" ht="24" hidden="1" customHeight="1" x14ac:dyDescent="0.15">
      <c r="B1006" s="169"/>
      <c r="C1006" s="750" t="s">
        <v>15625</v>
      </c>
      <c r="D1006" s="1327"/>
      <c r="E1006" s="1429" t="s">
        <v>18085</v>
      </c>
      <c r="F1006" s="144" t="s">
        <v>15627</v>
      </c>
      <c r="G1006" s="1388">
        <v>668</v>
      </c>
      <c r="H1006" s="144" t="s">
        <v>2226</v>
      </c>
      <c r="I1006" s="144" t="s">
        <v>2226</v>
      </c>
      <c r="J1006" s="144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45"/>
      <c r="U1006" s="138"/>
      <c r="V1006" s="138"/>
      <c r="W1006" s="138"/>
      <c r="X1006" s="138"/>
      <c r="Y1006" s="138"/>
      <c r="Z1006" s="138"/>
      <c r="AA1006" s="138"/>
      <c r="AB1006" s="138"/>
      <c r="AC1006" s="138"/>
      <c r="AD1006" s="138"/>
      <c r="AE1006" s="138"/>
      <c r="AF1006" s="138"/>
      <c r="AG1006" s="138"/>
      <c r="AH1006" s="138"/>
      <c r="AI1006" s="138"/>
      <c r="AJ1006" s="138"/>
      <c r="AK1006" s="138"/>
      <c r="AL1006" s="138"/>
      <c r="AM1006" s="138"/>
      <c r="AN1006" s="138"/>
      <c r="AO1006" s="138"/>
      <c r="AP1006" s="138"/>
      <c r="AQ1006" s="138"/>
      <c r="AR1006" s="138"/>
      <c r="AS1006" s="138"/>
    </row>
    <row r="1007" spans="2:45" s="135" customFormat="1" ht="24" hidden="1" customHeight="1" x14ac:dyDescent="0.15">
      <c r="B1007" s="169"/>
      <c r="C1007" s="750" t="s">
        <v>15625</v>
      </c>
      <c r="D1007" s="1327"/>
      <c r="E1007" s="232" t="s">
        <v>20261</v>
      </c>
      <c r="F1007" s="232" t="s">
        <v>18035</v>
      </c>
      <c r="G1007" s="1388">
        <v>740</v>
      </c>
      <c r="H1007" s="144" t="s">
        <v>2226</v>
      </c>
      <c r="I1007" s="144" t="s">
        <v>2226</v>
      </c>
      <c r="J1007" s="144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45">
        <v>2009</v>
      </c>
      <c r="U1007" s="138"/>
      <c r="V1007" s="138"/>
      <c r="W1007" s="138"/>
      <c r="X1007" s="138"/>
      <c r="Y1007" s="138"/>
      <c r="Z1007" s="138"/>
      <c r="AA1007" s="138"/>
      <c r="AB1007" s="138"/>
      <c r="AC1007" s="138"/>
      <c r="AD1007" s="138"/>
      <c r="AE1007" s="138"/>
      <c r="AF1007" s="138"/>
      <c r="AG1007" s="138"/>
      <c r="AH1007" s="138"/>
      <c r="AI1007" s="138"/>
      <c r="AJ1007" s="138"/>
      <c r="AK1007" s="138"/>
      <c r="AL1007" s="138"/>
      <c r="AM1007" s="138"/>
      <c r="AN1007" s="138"/>
      <c r="AO1007" s="138"/>
      <c r="AP1007" s="138"/>
      <c r="AQ1007" s="138"/>
      <c r="AR1007" s="138"/>
      <c r="AS1007" s="138"/>
    </row>
    <row r="1008" spans="2:45" s="135" customFormat="1" ht="24" hidden="1" customHeight="1" x14ac:dyDescent="0.15">
      <c r="B1008" s="169"/>
      <c r="C1008" s="750" t="s">
        <v>15625</v>
      </c>
      <c r="D1008" s="144"/>
      <c r="E1008" s="1345" t="s">
        <v>20262</v>
      </c>
      <c r="F1008" s="144" t="s">
        <v>18086</v>
      </c>
      <c r="G1008" s="1388">
        <v>890</v>
      </c>
      <c r="H1008" s="144" t="s">
        <v>2226</v>
      </c>
      <c r="I1008" s="144" t="s">
        <v>2226</v>
      </c>
      <c r="J1008" s="144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45">
        <v>2021</v>
      </c>
      <c r="U1008" s="138"/>
      <c r="V1008" s="138"/>
      <c r="W1008" s="138"/>
      <c r="X1008" s="138"/>
      <c r="Y1008" s="138"/>
      <c r="Z1008" s="138"/>
      <c r="AA1008" s="138"/>
      <c r="AB1008" s="138"/>
      <c r="AC1008" s="138"/>
      <c r="AD1008" s="138"/>
      <c r="AE1008" s="138"/>
      <c r="AF1008" s="138"/>
      <c r="AG1008" s="138"/>
      <c r="AH1008" s="138"/>
      <c r="AI1008" s="138"/>
      <c r="AJ1008" s="138"/>
      <c r="AK1008" s="138"/>
      <c r="AL1008" s="138"/>
      <c r="AM1008" s="138"/>
      <c r="AN1008" s="138"/>
      <c r="AO1008" s="138"/>
      <c r="AP1008" s="138"/>
      <c r="AQ1008" s="138"/>
      <c r="AR1008" s="138"/>
      <c r="AS1008" s="138"/>
    </row>
    <row r="1009" spans="2:45" s="135" customFormat="1" ht="24" hidden="1" customHeight="1" x14ac:dyDescent="0.15">
      <c r="B1009" s="169"/>
      <c r="C1009" s="750" t="s">
        <v>15625</v>
      </c>
      <c r="D1009" s="144"/>
      <c r="E1009" s="144" t="s">
        <v>20263</v>
      </c>
      <c r="F1009" s="144" t="s">
        <v>18086</v>
      </c>
      <c r="G1009" s="1388">
        <v>961</v>
      </c>
      <c r="H1009" s="144" t="s">
        <v>2226</v>
      </c>
      <c r="I1009" s="144" t="s">
        <v>2226</v>
      </c>
      <c r="J1009" s="144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45">
        <v>2017</v>
      </c>
      <c r="U1009" s="138"/>
      <c r="V1009" s="138"/>
      <c r="W1009" s="138"/>
      <c r="X1009" s="138"/>
      <c r="Y1009" s="138"/>
      <c r="Z1009" s="138"/>
      <c r="AA1009" s="138"/>
      <c r="AB1009" s="138"/>
      <c r="AC1009" s="138"/>
      <c r="AD1009" s="138"/>
      <c r="AE1009" s="138"/>
      <c r="AF1009" s="138"/>
      <c r="AG1009" s="138"/>
      <c r="AH1009" s="138"/>
      <c r="AI1009" s="138"/>
      <c r="AJ1009" s="138"/>
      <c r="AK1009" s="138"/>
      <c r="AL1009" s="138"/>
      <c r="AM1009" s="138"/>
      <c r="AN1009" s="138"/>
      <c r="AO1009" s="138"/>
      <c r="AP1009" s="138"/>
      <c r="AQ1009" s="138"/>
      <c r="AR1009" s="138"/>
      <c r="AS1009" s="138"/>
    </row>
    <row r="1010" spans="2:45" s="135" customFormat="1" ht="24" hidden="1" customHeight="1" x14ac:dyDescent="0.15">
      <c r="B1010" s="169"/>
      <c r="C1010" s="750" t="s">
        <v>15625</v>
      </c>
      <c r="D1010" s="1327"/>
      <c r="E1010" s="232" t="s">
        <v>20264</v>
      </c>
      <c r="F1010" s="232" t="s">
        <v>18086</v>
      </c>
      <c r="G1010" s="1388">
        <v>1058</v>
      </c>
      <c r="H1010" s="144" t="s">
        <v>2226</v>
      </c>
      <c r="I1010" s="144" t="s">
        <v>2226</v>
      </c>
      <c r="J1010" s="144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45">
        <v>2018</v>
      </c>
      <c r="U1010" s="138"/>
      <c r="V1010" s="138"/>
      <c r="W1010" s="138"/>
      <c r="X1010" s="138"/>
      <c r="Y1010" s="138"/>
      <c r="Z1010" s="138"/>
      <c r="AA1010" s="138"/>
      <c r="AB1010" s="138"/>
      <c r="AC1010" s="138"/>
      <c r="AD1010" s="138"/>
      <c r="AE1010" s="138"/>
      <c r="AF1010" s="138"/>
      <c r="AG1010" s="138"/>
      <c r="AH1010" s="138"/>
      <c r="AI1010" s="138"/>
      <c r="AJ1010" s="138"/>
      <c r="AK1010" s="138"/>
      <c r="AL1010" s="138"/>
      <c r="AM1010" s="138"/>
      <c r="AN1010" s="138"/>
      <c r="AO1010" s="138"/>
      <c r="AP1010" s="138"/>
      <c r="AQ1010" s="138"/>
      <c r="AR1010" s="138"/>
      <c r="AS1010" s="138"/>
    </row>
    <row r="1011" spans="2:45" s="135" customFormat="1" ht="24" hidden="1" customHeight="1" x14ac:dyDescent="0.15">
      <c r="B1011" s="169"/>
      <c r="C1011" s="750" t="s">
        <v>15625</v>
      </c>
      <c r="D1011" s="144"/>
      <c r="E1011" s="1345" t="s">
        <v>20265</v>
      </c>
      <c r="F1011" s="144" t="s">
        <v>18087</v>
      </c>
      <c r="G1011" s="1388">
        <v>680</v>
      </c>
      <c r="H1011" s="144" t="s">
        <v>2226</v>
      </c>
      <c r="I1011" s="144" t="s">
        <v>2226</v>
      </c>
      <c r="J1011" s="144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45">
        <v>2019</v>
      </c>
      <c r="U1011" s="138"/>
      <c r="V1011" s="138"/>
      <c r="W1011" s="138"/>
      <c r="X1011" s="138"/>
      <c r="Y1011" s="138"/>
      <c r="Z1011" s="138"/>
      <c r="AA1011" s="138"/>
      <c r="AB1011" s="138"/>
      <c r="AC1011" s="138"/>
      <c r="AD1011" s="138"/>
      <c r="AE1011" s="138"/>
      <c r="AF1011" s="138"/>
      <c r="AG1011" s="138"/>
      <c r="AH1011" s="138"/>
      <c r="AI1011" s="138"/>
      <c r="AJ1011" s="138"/>
      <c r="AK1011" s="138"/>
      <c r="AL1011" s="138"/>
      <c r="AM1011" s="138"/>
      <c r="AN1011" s="138"/>
      <c r="AO1011" s="138"/>
      <c r="AP1011" s="138"/>
      <c r="AQ1011" s="138"/>
      <c r="AR1011" s="138"/>
      <c r="AS1011" s="138"/>
    </row>
    <row r="1012" spans="2:45" s="135" customFormat="1" ht="24" hidden="1" customHeight="1" x14ac:dyDescent="0.15">
      <c r="B1012" s="169"/>
      <c r="C1012" s="750" t="s">
        <v>15625</v>
      </c>
      <c r="D1012" s="144"/>
      <c r="E1012" s="144" t="s">
        <v>20266</v>
      </c>
      <c r="F1012" s="144" t="s">
        <v>18087</v>
      </c>
      <c r="G1012" s="1388">
        <v>339</v>
      </c>
      <c r="H1012" s="144" t="s">
        <v>2226</v>
      </c>
      <c r="I1012" s="144" t="s">
        <v>2226</v>
      </c>
      <c r="J1012" s="144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45">
        <v>2019</v>
      </c>
      <c r="U1012" s="138"/>
      <c r="V1012" s="138"/>
      <c r="W1012" s="138"/>
      <c r="X1012" s="138"/>
      <c r="Y1012" s="138"/>
      <c r="Z1012" s="138"/>
      <c r="AA1012" s="138"/>
      <c r="AB1012" s="138"/>
      <c r="AC1012" s="138"/>
      <c r="AD1012" s="138"/>
      <c r="AE1012" s="138"/>
      <c r="AF1012" s="138"/>
      <c r="AG1012" s="138"/>
      <c r="AH1012" s="138"/>
      <c r="AI1012" s="138"/>
      <c r="AJ1012" s="138"/>
      <c r="AK1012" s="138"/>
      <c r="AL1012" s="138"/>
      <c r="AM1012" s="138"/>
      <c r="AN1012" s="138"/>
      <c r="AO1012" s="138"/>
      <c r="AP1012" s="138"/>
      <c r="AQ1012" s="138"/>
      <c r="AR1012" s="138"/>
      <c r="AS1012" s="138"/>
    </row>
    <row r="1013" spans="2:45" s="135" customFormat="1" ht="24" hidden="1" customHeight="1" x14ac:dyDescent="0.15">
      <c r="B1013" s="169"/>
      <c r="C1013" s="750" t="s">
        <v>15625</v>
      </c>
      <c r="D1013" s="1327"/>
      <c r="E1013" s="232" t="s">
        <v>20267</v>
      </c>
      <c r="F1013" s="232" t="s">
        <v>18088</v>
      </c>
      <c r="G1013" s="1388"/>
      <c r="H1013" s="144" t="s">
        <v>2226</v>
      </c>
      <c r="I1013" s="144" t="s">
        <v>2226</v>
      </c>
      <c r="J1013" s="144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45">
        <v>2017</v>
      </c>
      <c r="U1013" s="138"/>
      <c r="V1013" s="138"/>
      <c r="W1013" s="138"/>
      <c r="X1013" s="138"/>
      <c r="Y1013" s="138"/>
      <c r="Z1013" s="138"/>
      <c r="AA1013" s="138"/>
      <c r="AB1013" s="138"/>
      <c r="AC1013" s="138"/>
      <c r="AD1013" s="138"/>
      <c r="AE1013" s="138"/>
      <c r="AF1013" s="138"/>
      <c r="AG1013" s="138"/>
      <c r="AH1013" s="138"/>
      <c r="AI1013" s="138"/>
      <c r="AJ1013" s="138"/>
      <c r="AK1013" s="138"/>
      <c r="AL1013" s="138"/>
      <c r="AM1013" s="138"/>
      <c r="AN1013" s="138"/>
      <c r="AO1013" s="138"/>
      <c r="AP1013" s="138"/>
      <c r="AQ1013" s="138"/>
      <c r="AR1013" s="138"/>
      <c r="AS1013" s="138"/>
    </row>
    <row r="1014" spans="2:45" s="135" customFormat="1" ht="24" hidden="1" customHeight="1" x14ac:dyDescent="0.15">
      <c r="B1014" s="169"/>
      <c r="C1014" s="750" t="s">
        <v>15625</v>
      </c>
      <c r="D1014" s="144"/>
      <c r="E1014" s="1345" t="s">
        <v>18089</v>
      </c>
      <c r="F1014" s="144" t="s">
        <v>18090</v>
      </c>
      <c r="G1014" s="1388">
        <v>924</v>
      </c>
      <c r="H1014" s="144" t="s">
        <v>2226</v>
      </c>
      <c r="I1014" s="144" t="s">
        <v>2226</v>
      </c>
      <c r="J1014" s="144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45"/>
      <c r="U1014" s="138"/>
      <c r="V1014" s="138"/>
      <c r="W1014" s="138"/>
      <c r="X1014" s="138"/>
      <c r="Y1014" s="138"/>
      <c r="Z1014" s="138"/>
      <c r="AA1014" s="138"/>
      <c r="AB1014" s="138"/>
      <c r="AC1014" s="138"/>
      <c r="AD1014" s="138"/>
      <c r="AE1014" s="138"/>
      <c r="AF1014" s="138"/>
      <c r="AG1014" s="138"/>
      <c r="AH1014" s="138"/>
      <c r="AI1014" s="138"/>
      <c r="AJ1014" s="138"/>
      <c r="AK1014" s="138"/>
      <c r="AL1014" s="138"/>
      <c r="AM1014" s="138"/>
      <c r="AN1014" s="138"/>
      <c r="AO1014" s="138"/>
      <c r="AP1014" s="138"/>
      <c r="AQ1014" s="138"/>
      <c r="AR1014" s="138"/>
      <c r="AS1014" s="138"/>
    </row>
    <row r="1015" spans="2:45" s="135" customFormat="1" ht="24" hidden="1" customHeight="1" x14ac:dyDescent="0.15">
      <c r="B1015" s="169"/>
      <c r="C1015" s="750" t="s">
        <v>15625</v>
      </c>
      <c r="D1015" s="144"/>
      <c r="E1015" s="144" t="s">
        <v>18091</v>
      </c>
      <c r="F1015" s="144" t="s">
        <v>18090</v>
      </c>
      <c r="G1015" s="1388">
        <v>1235</v>
      </c>
      <c r="H1015" s="144" t="s">
        <v>2226</v>
      </c>
      <c r="I1015" s="144" t="s">
        <v>2226</v>
      </c>
      <c r="J1015" s="144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45">
        <v>2021</v>
      </c>
      <c r="U1015" s="138"/>
      <c r="V1015" s="138"/>
      <c r="W1015" s="138"/>
      <c r="X1015" s="138"/>
      <c r="Y1015" s="138"/>
      <c r="Z1015" s="138"/>
      <c r="AA1015" s="138"/>
      <c r="AB1015" s="138"/>
      <c r="AC1015" s="138"/>
      <c r="AD1015" s="138"/>
      <c r="AE1015" s="138"/>
      <c r="AF1015" s="138"/>
      <c r="AG1015" s="138"/>
      <c r="AH1015" s="138"/>
      <c r="AI1015" s="138"/>
      <c r="AJ1015" s="138"/>
      <c r="AK1015" s="138"/>
      <c r="AL1015" s="138"/>
      <c r="AM1015" s="138"/>
      <c r="AN1015" s="138"/>
      <c r="AO1015" s="138"/>
      <c r="AP1015" s="138"/>
      <c r="AQ1015" s="138"/>
      <c r="AR1015" s="138"/>
      <c r="AS1015" s="138"/>
    </row>
    <row r="1016" spans="2:45" s="135" customFormat="1" ht="24" hidden="1" customHeight="1" x14ac:dyDescent="0.15">
      <c r="B1016" s="169"/>
      <c r="C1016" s="750" t="s">
        <v>15625</v>
      </c>
      <c r="D1016" s="1327"/>
      <c r="E1016" s="232" t="s">
        <v>18092</v>
      </c>
      <c r="F1016" s="144" t="s">
        <v>15627</v>
      </c>
      <c r="G1016" s="1388">
        <v>924</v>
      </c>
      <c r="H1016" s="144" t="s">
        <v>2226</v>
      </c>
      <c r="I1016" s="144" t="s">
        <v>2226</v>
      </c>
      <c r="J1016" s="144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45">
        <v>2015</v>
      </c>
      <c r="U1016" s="138"/>
      <c r="V1016" s="138"/>
      <c r="W1016" s="138"/>
      <c r="X1016" s="138"/>
      <c r="Y1016" s="138"/>
      <c r="Z1016" s="138"/>
      <c r="AA1016" s="138"/>
      <c r="AB1016" s="138"/>
      <c r="AC1016" s="138"/>
      <c r="AD1016" s="138"/>
      <c r="AE1016" s="138"/>
      <c r="AF1016" s="138"/>
      <c r="AG1016" s="138"/>
      <c r="AH1016" s="138"/>
      <c r="AI1016" s="138"/>
      <c r="AJ1016" s="138"/>
      <c r="AK1016" s="138"/>
      <c r="AL1016" s="138"/>
      <c r="AM1016" s="138"/>
      <c r="AN1016" s="138"/>
      <c r="AO1016" s="138"/>
      <c r="AP1016" s="138"/>
      <c r="AQ1016" s="138"/>
      <c r="AR1016" s="138"/>
      <c r="AS1016" s="138"/>
    </row>
    <row r="1017" spans="2:45" s="135" customFormat="1" ht="24" hidden="1" customHeight="1" x14ac:dyDescent="0.15">
      <c r="B1017" s="169"/>
      <c r="C1017" s="750" t="s">
        <v>15625</v>
      </c>
      <c r="D1017" s="144"/>
      <c r="E1017" s="1345" t="s">
        <v>20729</v>
      </c>
      <c r="F1017" s="144" t="s">
        <v>15627</v>
      </c>
      <c r="G1017" s="399">
        <v>1090</v>
      </c>
      <c r="H1017" s="144" t="s">
        <v>2226</v>
      </c>
      <c r="I1017" s="144" t="s">
        <v>2226</v>
      </c>
      <c r="J1017" s="144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45">
        <v>2019</v>
      </c>
      <c r="U1017" s="138"/>
      <c r="V1017" s="138"/>
      <c r="W1017" s="138"/>
      <c r="X1017" s="138"/>
      <c r="Y1017" s="138"/>
      <c r="Z1017" s="138"/>
      <c r="AA1017" s="138"/>
      <c r="AB1017" s="138"/>
      <c r="AC1017" s="138"/>
      <c r="AD1017" s="138"/>
      <c r="AE1017" s="138"/>
      <c r="AF1017" s="138"/>
      <c r="AG1017" s="138"/>
      <c r="AH1017" s="138"/>
      <c r="AI1017" s="138"/>
      <c r="AJ1017" s="138"/>
      <c r="AK1017" s="138"/>
      <c r="AL1017" s="138"/>
      <c r="AM1017" s="138"/>
      <c r="AN1017" s="138"/>
      <c r="AO1017" s="138"/>
      <c r="AP1017" s="138"/>
      <c r="AQ1017" s="138"/>
      <c r="AR1017" s="138"/>
      <c r="AS1017" s="138"/>
    </row>
    <row r="1018" spans="2:45" s="135" customFormat="1" ht="24" hidden="1" customHeight="1" x14ac:dyDescent="0.15">
      <c r="B1018" s="169"/>
      <c r="C1018" s="750" t="s">
        <v>15625</v>
      </c>
      <c r="D1018" s="144"/>
      <c r="E1018" s="144" t="s">
        <v>20269</v>
      </c>
      <c r="F1018" s="144" t="s">
        <v>15627</v>
      </c>
      <c r="G1018" s="1388">
        <v>1090</v>
      </c>
      <c r="H1018" s="144" t="s">
        <v>2226</v>
      </c>
      <c r="I1018" s="144" t="s">
        <v>2226</v>
      </c>
      <c r="J1018" s="144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45">
        <v>2019</v>
      </c>
      <c r="U1018" s="138"/>
      <c r="V1018" s="138"/>
      <c r="W1018" s="138"/>
      <c r="X1018" s="138"/>
      <c r="Y1018" s="138"/>
      <c r="Z1018" s="138"/>
      <c r="AA1018" s="138"/>
      <c r="AB1018" s="138"/>
      <c r="AC1018" s="138"/>
      <c r="AD1018" s="138"/>
      <c r="AE1018" s="138"/>
      <c r="AF1018" s="138"/>
      <c r="AG1018" s="138"/>
      <c r="AH1018" s="138"/>
      <c r="AI1018" s="138"/>
      <c r="AJ1018" s="138"/>
      <c r="AK1018" s="138"/>
      <c r="AL1018" s="138"/>
      <c r="AM1018" s="138"/>
      <c r="AN1018" s="138"/>
      <c r="AO1018" s="138"/>
      <c r="AP1018" s="138"/>
      <c r="AQ1018" s="138"/>
      <c r="AR1018" s="138"/>
      <c r="AS1018" s="138"/>
    </row>
    <row r="1019" spans="2:45" s="135" customFormat="1" ht="24" hidden="1" customHeight="1" x14ac:dyDescent="0.15">
      <c r="B1019" s="169"/>
      <c r="C1019" s="750" t="s">
        <v>15625</v>
      </c>
      <c r="D1019" s="144"/>
      <c r="E1019" s="1345" t="s">
        <v>20270</v>
      </c>
      <c r="F1019" s="144" t="s">
        <v>15627</v>
      </c>
      <c r="G1019" s="1388">
        <v>1040</v>
      </c>
      <c r="H1019" s="144" t="s">
        <v>2226</v>
      </c>
      <c r="I1019" s="144" t="s">
        <v>2226</v>
      </c>
      <c r="J1019" s="144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45">
        <v>2016</v>
      </c>
      <c r="U1019" s="138"/>
      <c r="V1019" s="138"/>
      <c r="W1019" s="138"/>
      <c r="X1019" s="138"/>
      <c r="Y1019" s="138"/>
      <c r="Z1019" s="138"/>
      <c r="AA1019" s="138"/>
      <c r="AB1019" s="138"/>
      <c r="AC1019" s="138"/>
      <c r="AD1019" s="138"/>
      <c r="AE1019" s="138"/>
      <c r="AF1019" s="138"/>
      <c r="AG1019" s="138"/>
      <c r="AH1019" s="138"/>
      <c r="AI1019" s="138"/>
      <c r="AJ1019" s="138"/>
      <c r="AK1019" s="138"/>
      <c r="AL1019" s="138"/>
      <c r="AM1019" s="138"/>
      <c r="AN1019" s="138"/>
      <c r="AO1019" s="138"/>
      <c r="AP1019" s="138"/>
      <c r="AQ1019" s="138"/>
      <c r="AR1019" s="138"/>
      <c r="AS1019" s="138"/>
    </row>
    <row r="1020" spans="2:45" s="135" customFormat="1" ht="24" hidden="1" customHeight="1" x14ac:dyDescent="0.15">
      <c r="B1020" s="169"/>
      <c r="C1020" s="750" t="s">
        <v>15625</v>
      </c>
      <c r="D1020" s="144"/>
      <c r="E1020" s="144" t="s">
        <v>20271</v>
      </c>
      <c r="F1020" s="144" t="s">
        <v>15627</v>
      </c>
      <c r="G1020" s="1389">
        <v>1144</v>
      </c>
      <c r="H1020" s="144" t="s">
        <v>2226</v>
      </c>
      <c r="I1020" s="144" t="s">
        <v>2226</v>
      </c>
      <c r="J1020" s="144"/>
      <c r="K1020" s="138"/>
      <c r="L1020" s="138"/>
      <c r="M1020" s="138"/>
      <c r="N1020" s="138"/>
      <c r="O1020" s="138"/>
      <c r="P1020" s="138"/>
      <c r="Q1020" s="138"/>
      <c r="R1020" s="138"/>
      <c r="S1020" s="138"/>
      <c r="T1020" s="145">
        <v>2017</v>
      </c>
      <c r="U1020" s="138"/>
      <c r="V1020" s="138"/>
      <c r="W1020" s="138"/>
      <c r="X1020" s="138"/>
      <c r="Y1020" s="138"/>
      <c r="Z1020" s="138"/>
      <c r="AA1020" s="138"/>
      <c r="AB1020" s="138"/>
      <c r="AC1020" s="138"/>
      <c r="AD1020" s="138"/>
      <c r="AE1020" s="138"/>
      <c r="AF1020" s="138"/>
      <c r="AG1020" s="138"/>
      <c r="AH1020" s="138"/>
      <c r="AI1020" s="138"/>
      <c r="AJ1020" s="138"/>
      <c r="AK1020" s="138"/>
      <c r="AL1020" s="138"/>
      <c r="AM1020" s="138"/>
      <c r="AN1020" s="138"/>
      <c r="AO1020" s="138"/>
      <c r="AP1020" s="138"/>
      <c r="AQ1020" s="138"/>
      <c r="AR1020" s="138"/>
      <c r="AS1020" s="138"/>
    </row>
    <row r="1021" spans="2:45" s="135" customFormat="1" ht="24" hidden="1" customHeight="1" x14ac:dyDescent="0.15">
      <c r="B1021" s="169"/>
      <c r="C1021" s="750" t="s">
        <v>15625</v>
      </c>
      <c r="D1021" s="144"/>
      <c r="E1021" s="1345" t="s">
        <v>20272</v>
      </c>
      <c r="F1021" s="144" t="s">
        <v>15627</v>
      </c>
      <c r="G1021" s="1388">
        <v>270</v>
      </c>
      <c r="H1021" s="144" t="s">
        <v>2226</v>
      </c>
      <c r="I1021" s="144" t="s">
        <v>2226</v>
      </c>
      <c r="J1021" s="144"/>
      <c r="K1021" s="138"/>
      <c r="L1021" s="138"/>
      <c r="M1021" s="138"/>
      <c r="N1021" s="138"/>
      <c r="O1021" s="138"/>
      <c r="P1021" s="138"/>
      <c r="Q1021" s="138"/>
      <c r="R1021" s="138"/>
      <c r="S1021" s="138"/>
      <c r="T1021" s="145">
        <v>2009</v>
      </c>
      <c r="U1021" s="138"/>
      <c r="V1021" s="138"/>
      <c r="W1021" s="138"/>
      <c r="X1021" s="138"/>
      <c r="Y1021" s="138"/>
      <c r="Z1021" s="138"/>
      <c r="AA1021" s="138"/>
      <c r="AB1021" s="138"/>
      <c r="AC1021" s="138"/>
      <c r="AD1021" s="138"/>
      <c r="AE1021" s="138"/>
      <c r="AF1021" s="138"/>
      <c r="AG1021" s="138"/>
      <c r="AH1021" s="138"/>
      <c r="AI1021" s="138"/>
      <c r="AJ1021" s="138"/>
      <c r="AK1021" s="138"/>
      <c r="AL1021" s="138"/>
      <c r="AM1021" s="138"/>
      <c r="AN1021" s="138"/>
      <c r="AO1021" s="138"/>
      <c r="AP1021" s="138"/>
      <c r="AQ1021" s="138"/>
      <c r="AR1021" s="138"/>
      <c r="AS1021" s="138"/>
    </row>
    <row r="1022" spans="2:45" s="135" customFormat="1" ht="24" hidden="1" customHeight="1" x14ac:dyDescent="0.15">
      <c r="B1022" s="169"/>
      <c r="C1022" s="750" t="s">
        <v>15625</v>
      </c>
      <c r="D1022" s="1327"/>
      <c r="E1022" s="232" t="s">
        <v>20273</v>
      </c>
      <c r="F1022" s="144" t="s">
        <v>15627</v>
      </c>
      <c r="G1022" s="1388">
        <v>800</v>
      </c>
      <c r="H1022" s="144" t="s">
        <v>2226</v>
      </c>
      <c r="I1022" s="144" t="s">
        <v>2226</v>
      </c>
      <c r="J1022" s="144"/>
      <c r="K1022" s="138"/>
      <c r="L1022" s="138"/>
      <c r="M1022" s="138"/>
      <c r="N1022" s="138"/>
      <c r="O1022" s="138"/>
      <c r="P1022" s="138"/>
      <c r="Q1022" s="138"/>
      <c r="R1022" s="138"/>
      <c r="S1022" s="138"/>
      <c r="T1022" s="145">
        <v>2016</v>
      </c>
      <c r="U1022" s="138"/>
      <c r="V1022" s="138"/>
      <c r="W1022" s="138"/>
      <c r="X1022" s="138"/>
      <c r="Y1022" s="138"/>
      <c r="Z1022" s="138"/>
      <c r="AA1022" s="138"/>
      <c r="AB1022" s="138"/>
      <c r="AC1022" s="138"/>
      <c r="AD1022" s="138"/>
      <c r="AE1022" s="138"/>
      <c r="AF1022" s="138"/>
      <c r="AG1022" s="138"/>
      <c r="AH1022" s="138"/>
      <c r="AI1022" s="138"/>
      <c r="AJ1022" s="138"/>
      <c r="AK1022" s="138"/>
      <c r="AL1022" s="138"/>
      <c r="AM1022" s="138"/>
      <c r="AN1022" s="138"/>
      <c r="AO1022" s="138"/>
      <c r="AP1022" s="138"/>
      <c r="AQ1022" s="138"/>
      <c r="AR1022" s="138"/>
      <c r="AS1022" s="138"/>
    </row>
    <row r="1023" spans="2:45" s="135" customFormat="1" ht="24" hidden="1" customHeight="1" x14ac:dyDescent="0.15">
      <c r="B1023" s="169"/>
      <c r="C1023" s="750" t="s">
        <v>15625</v>
      </c>
      <c r="D1023" s="144"/>
      <c r="E1023" s="1345" t="s">
        <v>20274</v>
      </c>
      <c r="F1023" s="144" t="s">
        <v>15627</v>
      </c>
      <c r="G1023" s="1388">
        <v>380</v>
      </c>
      <c r="H1023" s="144" t="s">
        <v>2226</v>
      </c>
      <c r="I1023" s="144" t="s">
        <v>2226</v>
      </c>
      <c r="J1023" s="144"/>
      <c r="K1023" s="138"/>
      <c r="L1023" s="138"/>
      <c r="M1023" s="138"/>
      <c r="N1023" s="138"/>
      <c r="O1023" s="138"/>
      <c r="P1023" s="138"/>
      <c r="Q1023" s="138"/>
      <c r="R1023" s="138"/>
      <c r="S1023" s="138"/>
      <c r="T1023" s="145"/>
      <c r="U1023" s="138"/>
      <c r="V1023" s="138"/>
      <c r="W1023" s="138"/>
      <c r="X1023" s="138"/>
      <c r="Y1023" s="138"/>
      <c r="Z1023" s="138"/>
      <c r="AA1023" s="138"/>
      <c r="AB1023" s="138"/>
      <c r="AC1023" s="138"/>
      <c r="AD1023" s="138"/>
      <c r="AE1023" s="138"/>
      <c r="AF1023" s="138"/>
      <c r="AG1023" s="138"/>
      <c r="AH1023" s="138"/>
      <c r="AI1023" s="138"/>
      <c r="AJ1023" s="138"/>
      <c r="AK1023" s="138"/>
      <c r="AL1023" s="138"/>
      <c r="AM1023" s="138"/>
      <c r="AN1023" s="138"/>
      <c r="AO1023" s="138"/>
      <c r="AP1023" s="138"/>
      <c r="AQ1023" s="138"/>
      <c r="AR1023" s="138"/>
      <c r="AS1023" s="138"/>
    </row>
    <row r="1024" spans="2:45" s="135" customFormat="1" ht="24" hidden="1" customHeight="1" x14ac:dyDescent="0.15">
      <c r="B1024" s="169"/>
      <c r="C1024" s="750" t="s">
        <v>15625</v>
      </c>
      <c r="D1024" s="1327"/>
      <c r="E1024" s="232" t="s">
        <v>18093</v>
      </c>
      <c r="F1024" s="144" t="s">
        <v>15627</v>
      </c>
      <c r="G1024" s="1388">
        <v>684</v>
      </c>
      <c r="H1024" s="144" t="s">
        <v>2226</v>
      </c>
      <c r="I1024" s="144" t="s">
        <v>2226</v>
      </c>
      <c r="J1024" s="144"/>
      <c r="K1024" s="138"/>
      <c r="L1024" s="138"/>
      <c r="M1024" s="138"/>
      <c r="N1024" s="138"/>
      <c r="O1024" s="138"/>
      <c r="P1024" s="138"/>
      <c r="Q1024" s="138"/>
      <c r="R1024" s="138"/>
      <c r="S1024" s="138"/>
      <c r="T1024" s="145"/>
      <c r="U1024" s="138"/>
      <c r="V1024" s="138"/>
      <c r="W1024" s="138"/>
      <c r="X1024" s="138"/>
      <c r="Y1024" s="138"/>
      <c r="Z1024" s="138"/>
      <c r="AA1024" s="138"/>
      <c r="AB1024" s="138"/>
      <c r="AC1024" s="138"/>
      <c r="AD1024" s="138"/>
      <c r="AE1024" s="138"/>
      <c r="AF1024" s="138"/>
      <c r="AG1024" s="138"/>
      <c r="AH1024" s="138"/>
      <c r="AI1024" s="138"/>
      <c r="AJ1024" s="138"/>
      <c r="AK1024" s="138"/>
      <c r="AL1024" s="138"/>
      <c r="AM1024" s="138"/>
      <c r="AN1024" s="138"/>
      <c r="AO1024" s="138"/>
      <c r="AP1024" s="138"/>
      <c r="AQ1024" s="138"/>
      <c r="AR1024" s="138"/>
      <c r="AS1024" s="138"/>
    </row>
    <row r="1025" spans="2:45" s="135" customFormat="1" ht="24" hidden="1" customHeight="1" x14ac:dyDescent="0.15">
      <c r="B1025" s="169"/>
      <c r="C1025" s="750" t="s">
        <v>15625</v>
      </c>
      <c r="D1025" s="144"/>
      <c r="E1025" s="1345" t="s">
        <v>18094</v>
      </c>
      <c r="F1025" s="144" t="s">
        <v>15627</v>
      </c>
      <c r="G1025" s="1388">
        <v>810</v>
      </c>
      <c r="H1025" s="144" t="s">
        <v>2226</v>
      </c>
      <c r="I1025" s="144" t="s">
        <v>2226</v>
      </c>
      <c r="J1025" s="144"/>
      <c r="K1025" s="138"/>
      <c r="L1025" s="138"/>
      <c r="M1025" s="138"/>
      <c r="N1025" s="138"/>
      <c r="O1025" s="138"/>
      <c r="P1025" s="138"/>
      <c r="Q1025" s="138"/>
      <c r="R1025" s="138"/>
      <c r="S1025" s="138"/>
      <c r="T1025" s="145"/>
      <c r="U1025" s="138"/>
      <c r="V1025" s="138"/>
      <c r="W1025" s="138"/>
      <c r="X1025" s="138"/>
      <c r="Y1025" s="138"/>
      <c r="Z1025" s="138"/>
      <c r="AA1025" s="138"/>
      <c r="AB1025" s="138"/>
      <c r="AC1025" s="138"/>
      <c r="AD1025" s="138"/>
      <c r="AE1025" s="138"/>
      <c r="AF1025" s="138"/>
      <c r="AG1025" s="138"/>
      <c r="AH1025" s="138"/>
      <c r="AI1025" s="138"/>
      <c r="AJ1025" s="138"/>
      <c r="AK1025" s="138"/>
      <c r="AL1025" s="138"/>
      <c r="AM1025" s="138"/>
      <c r="AN1025" s="138"/>
      <c r="AO1025" s="138"/>
      <c r="AP1025" s="138"/>
      <c r="AQ1025" s="138"/>
      <c r="AR1025" s="138"/>
      <c r="AS1025" s="138"/>
    </row>
    <row r="1026" spans="2:45" s="135" customFormat="1" ht="24" hidden="1" customHeight="1" x14ac:dyDescent="0.15">
      <c r="B1026" s="169"/>
      <c r="C1026" s="750" t="s">
        <v>15625</v>
      </c>
      <c r="D1026" s="1327"/>
      <c r="E1026" s="232" t="s">
        <v>18095</v>
      </c>
      <c r="F1026" s="144" t="s">
        <v>15627</v>
      </c>
      <c r="G1026" s="1388">
        <v>800</v>
      </c>
      <c r="H1026" s="144" t="s">
        <v>2226</v>
      </c>
      <c r="I1026" s="144" t="s">
        <v>2226</v>
      </c>
      <c r="J1026" s="144"/>
      <c r="K1026" s="138"/>
      <c r="L1026" s="138"/>
      <c r="M1026" s="138"/>
      <c r="N1026" s="138"/>
      <c r="O1026" s="138"/>
      <c r="P1026" s="138"/>
      <c r="Q1026" s="138"/>
      <c r="R1026" s="138"/>
      <c r="S1026" s="138"/>
      <c r="T1026" s="145"/>
      <c r="U1026" s="138"/>
      <c r="V1026" s="138"/>
      <c r="W1026" s="138"/>
      <c r="X1026" s="138"/>
      <c r="Y1026" s="138"/>
      <c r="Z1026" s="138"/>
      <c r="AA1026" s="138"/>
      <c r="AB1026" s="138"/>
      <c r="AC1026" s="138"/>
      <c r="AD1026" s="138"/>
      <c r="AE1026" s="138"/>
      <c r="AF1026" s="138"/>
      <c r="AG1026" s="138"/>
      <c r="AH1026" s="138"/>
      <c r="AI1026" s="138"/>
      <c r="AJ1026" s="138"/>
      <c r="AK1026" s="138"/>
      <c r="AL1026" s="138"/>
      <c r="AM1026" s="138"/>
      <c r="AN1026" s="138"/>
      <c r="AO1026" s="138"/>
      <c r="AP1026" s="138"/>
      <c r="AQ1026" s="138"/>
      <c r="AR1026" s="138"/>
      <c r="AS1026" s="138"/>
    </row>
    <row r="1027" spans="2:45" s="135" customFormat="1" ht="24" hidden="1" customHeight="1" x14ac:dyDescent="0.15">
      <c r="B1027" s="169"/>
      <c r="C1027" s="750" t="s">
        <v>15625</v>
      </c>
      <c r="D1027" s="144"/>
      <c r="E1027" s="1345" t="s">
        <v>20730</v>
      </c>
      <c r="F1027" s="144" t="s">
        <v>15627</v>
      </c>
      <c r="G1027" s="1387">
        <v>1125</v>
      </c>
      <c r="H1027" s="144" t="s">
        <v>2226</v>
      </c>
      <c r="I1027" s="144" t="s">
        <v>2226</v>
      </c>
      <c r="J1027" s="144"/>
      <c r="K1027" s="138"/>
      <c r="L1027" s="138"/>
      <c r="M1027" s="138"/>
      <c r="N1027" s="138"/>
      <c r="O1027" s="138"/>
      <c r="P1027" s="138"/>
      <c r="Q1027" s="138"/>
      <c r="R1027" s="138"/>
      <c r="S1027" s="138"/>
      <c r="T1027" s="145"/>
      <c r="U1027" s="138"/>
      <c r="V1027" s="138"/>
      <c r="W1027" s="138"/>
      <c r="X1027" s="138"/>
      <c r="Y1027" s="138"/>
      <c r="Z1027" s="138"/>
      <c r="AA1027" s="138"/>
      <c r="AB1027" s="138"/>
      <c r="AC1027" s="138"/>
      <c r="AD1027" s="138"/>
      <c r="AE1027" s="138"/>
      <c r="AF1027" s="138"/>
      <c r="AG1027" s="138"/>
      <c r="AH1027" s="138"/>
      <c r="AI1027" s="138"/>
      <c r="AJ1027" s="138"/>
      <c r="AK1027" s="138"/>
      <c r="AL1027" s="138"/>
      <c r="AM1027" s="138"/>
      <c r="AN1027" s="138"/>
      <c r="AO1027" s="138"/>
      <c r="AP1027" s="138"/>
      <c r="AQ1027" s="138"/>
      <c r="AR1027" s="138"/>
      <c r="AS1027" s="138"/>
    </row>
    <row r="1028" spans="2:45" s="135" customFormat="1" ht="24" hidden="1" customHeight="1" x14ac:dyDescent="0.15">
      <c r="B1028" s="169"/>
      <c r="C1028" s="750" t="s">
        <v>15625</v>
      </c>
      <c r="D1028" s="144"/>
      <c r="E1028" s="1345" t="s">
        <v>20275</v>
      </c>
      <c r="F1028" s="144" t="s">
        <v>15627</v>
      </c>
      <c r="G1028" s="1388">
        <v>1000</v>
      </c>
      <c r="H1028" s="144" t="s">
        <v>2226</v>
      </c>
      <c r="I1028" s="144" t="s">
        <v>2226</v>
      </c>
      <c r="J1028" s="144"/>
      <c r="K1028" s="138"/>
      <c r="L1028" s="138"/>
      <c r="M1028" s="138"/>
      <c r="N1028" s="138"/>
      <c r="O1028" s="138"/>
      <c r="P1028" s="138"/>
      <c r="Q1028" s="138"/>
      <c r="R1028" s="138"/>
      <c r="S1028" s="138"/>
      <c r="T1028" s="145"/>
      <c r="U1028" s="138"/>
      <c r="V1028" s="138"/>
      <c r="W1028" s="138"/>
      <c r="X1028" s="138"/>
      <c r="Y1028" s="138"/>
      <c r="Z1028" s="138"/>
      <c r="AA1028" s="138"/>
      <c r="AB1028" s="138"/>
      <c r="AC1028" s="138"/>
      <c r="AD1028" s="138"/>
      <c r="AE1028" s="138"/>
      <c r="AF1028" s="138"/>
      <c r="AG1028" s="138"/>
      <c r="AH1028" s="138"/>
      <c r="AI1028" s="138"/>
      <c r="AJ1028" s="138"/>
      <c r="AK1028" s="138"/>
      <c r="AL1028" s="138"/>
      <c r="AM1028" s="138"/>
      <c r="AN1028" s="138"/>
      <c r="AO1028" s="138"/>
      <c r="AP1028" s="138"/>
      <c r="AQ1028" s="138"/>
      <c r="AR1028" s="138"/>
      <c r="AS1028" s="138"/>
    </row>
    <row r="1029" spans="2:45" s="135" customFormat="1" ht="24" hidden="1" customHeight="1" x14ac:dyDescent="0.15">
      <c r="B1029" s="169"/>
      <c r="C1029" s="750" t="s">
        <v>15625</v>
      </c>
      <c r="D1029" s="144"/>
      <c r="E1029" s="144" t="s">
        <v>11482</v>
      </c>
      <c r="F1029" s="144" t="s">
        <v>15627</v>
      </c>
      <c r="G1029" s="1390">
        <v>1295</v>
      </c>
      <c r="H1029" s="1347"/>
      <c r="I1029" s="1347"/>
      <c r="J1029" s="1347"/>
      <c r="K1029" s="138"/>
      <c r="L1029" s="138"/>
      <c r="M1029" s="138"/>
      <c r="N1029" s="138"/>
      <c r="O1029" s="138"/>
      <c r="P1029" s="138"/>
      <c r="Q1029" s="138"/>
      <c r="R1029" s="138"/>
      <c r="S1029" s="138"/>
      <c r="T1029" s="145"/>
      <c r="U1029" s="138"/>
      <c r="V1029" s="138"/>
      <c r="W1029" s="138"/>
      <c r="X1029" s="138"/>
      <c r="Y1029" s="138"/>
      <c r="Z1029" s="138"/>
      <c r="AA1029" s="138"/>
      <c r="AB1029" s="138"/>
      <c r="AC1029" s="138"/>
      <c r="AD1029" s="138"/>
      <c r="AE1029" s="138"/>
      <c r="AF1029" s="138"/>
      <c r="AG1029" s="138"/>
      <c r="AH1029" s="138"/>
      <c r="AI1029" s="138"/>
      <c r="AJ1029" s="138"/>
      <c r="AK1029" s="138"/>
      <c r="AL1029" s="138"/>
      <c r="AM1029" s="138"/>
      <c r="AN1029" s="138"/>
      <c r="AO1029" s="138"/>
      <c r="AP1029" s="138"/>
      <c r="AQ1029" s="138"/>
      <c r="AR1029" s="138"/>
      <c r="AS1029" s="138"/>
    </row>
    <row r="1030" spans="2:45" s="135" customFormat="1" ht="24" hidden="1" customHeight="1" x14ac:dyDescent="0.15">
      <c r="B1030" s="169"/>
      <c r="C1030" s="750" t="s">
        <v>15625</v>
      </c>
      <c r="D1030" s="1327"/>
      <c r="E1030" s="232" t="s">
        <v>15817</v>
      </c>
      <c r="F1030" s="232" t="s">
        <v>15627</v>
      </c>
      <c r="G1030" s="1388">
        <v>1601</v>
      </c>
      <c r="H1030" s="1347"/>
      <c r="I1030" s="1347"/>
      <c r="J1030" s="1347"/>
      <c r="K1030" s="138"/>
      <c r="L1030" s="138"/>
      <c r="M1030" s="138"/>
      <c r="N1030" s="138"/>
      <c r="O1030" s="138"/>
      <c r="P1030" s="138"/>
      <c r="Q1030" s="138"/>
      <c r="R1030" s="138"/>
      <c r="S1030" s="138"/>
      <c r="T1030" s="145">
        <v>2019</v>
      </c>
      <c r="U1030" s="138"/>
      <c r="V1030" s="138"/>
      <c r="W1030" s="138"/>
      <c r="X1030" s="138"/>
      <c r="Y1030" s="138"/>
      <c r="Z1030" s="138"/>
      <c r="AA1030" s="138"/>
      <c r="AB1030" s="138"/>
      <c r="AC1030" s="138"/>
      <c r="AD1030" s="138"/>
      <c r="AE1030" s="138"/>
      <c r="AF1030" s="138"/>
      <c r="AG1030" s="138"/>
      <c r="AH1030" s="138"/>
      <c r="AI1030" s="138"/>
      <c r="AJ1030" s="138"/>
      <c r="AK1030" s="138"/>
      <c r="AL1030" s="138"/>
      <c r="AM1030" s="138"/>
      <c r="AN1030" s="138"/>
      <c r="AO1030" s="138"/>
      <c r="AP1030" s="138"/>
      <c r="AQ1030" s="138"/>
      <c r="AR1030" s="138"/>
      <c r="AS1030" s="138"/>
    </row>
    <row r="1031" spans="2:45" s="135" customFormat="1" ht="24" hidden="1" customHeight="1" x14ac:dyDescent="0.15">
      <c r="B1031" s="169"/>
      <c r="C1031" s="750" t="s">
        <v>15625</v>
      </c>
      <c r="D1031" s="144"/>
      <c r="E1031" s="144" t="s">
        <v>20276</v>
      </c>
      <c r="F1031" s="232" t="s">
        <v>15627</v>
      </c>
      <c r="G1031" s="1388">
        <v>5216</v>
      </c>
      <c r="H1031" s="1347"/>
      <c r="I1031" s="1347"/>
      <c r="J1031" s="1347"/>
      <c r="K1031" s="138"/>
      <c r="L1031" s="138"/>
      <c r="M1031" s="138"/>
      <c r="N1031" s="138"/>
      <c r="O1031" s="138"/>
      <c r="P1031" s="138"/>
      <c r="Q1031" s="138"/>
      <c r="R1031" s="138"/>
      <c r="S1031" s="138"/>
      <c r="T1031" s="145">
        <v>2010</v>
      </c>
      <c r="U1031" s="138"/>
      <c r="V1031" s="138"/>
      <c r="W1031" s="138"/>
      <c r="X1031" s="138"/>
      <c r="Y1031" s="138"/>
      <c r="Z1031" s="138"/>
      <c r="AA1031" s="138"/>
      <c r="AB1031" s="138"/>
      <c r="AC1031" s="138"/>
      <c r="AD1031" s="138"/>
      <c r="AE1031" s="138"/>
      <c r="AF1031" s="138"/>
      <c r="AG1031" s="138"/>
      <c r="AH1031" s="138"/>
      <c r="AI1031" s="138"/>
      <c r="AJ1031" s="138"/>
      <c r="AK1031" s="138"/>
      <c r="AL1031" s="138"/>
      <c r="AM1031" s="138"/>
      <c r="AN1031" s="138"/>
      <c r="AO1031" s="138"/>
      <c r="AP1031" s="138"/>
      <c r="AQ1031" s="138"/>
      <c r="AR1031" s="138"/>
      <c r="AS1031" s="138"/>
    </row>
    <row r="1032" spans="2:45" s="135" customFormat="1" ht="24" hidden="1" customHeight="1" x14ac:dyDescent="0.15">
      <c r="B1032" s="169"/>
      <c r="C1032" s="750" t="s">
        <v>15625</v>
      </c>
      <c r="D1032" s="1327"/>
      <c r="E1032" s="232" t="s">
        <v>20277</v>
      </c>
      <c r="F1032" s="232" t="s">
        <v>15627</v>
      </c>
      <c r="G1032" s="1388">
        <v>2689</v>
      </c>
      <c r="H1032" s="1347"/>
      <c r="I1032" s="1347"/>
      <c r="J1032" s="1347"/>
      <c r="K1032" s="138"/>
      <c r="L1032" s="138"/>
      <c r="M1032" s="138"/>
      <c r="N1032" s="138"/>
      <c r="O1032" s="138"/>
      <c r="P1032" s="138"/>
      <c r="Q1032" s="138"/>
      <c r="R1032" s="138"/>
      <c r="S1032" s="138"/>
      <c r="T1032" s="145">
        <v>2022</v>
      </c>
      <c r="U1032" s="138"/>
      <c r="V1032" s="138"/>
      <c r="W1032" s="138"/>
      <c r="X1032" s="138"/>
      <c r="Y1032" s="138"/>
      <c r="Z1032" s="138"/>
      <c r="AA1032" s="138"/>
      <c r="AB1032" s="138"/>
      <c r="AC1032" s="138"/>
      <c r="AD1032" s="138"/>
      <c r="AE1032" s="138"/>
      <c r="AF1032" s="138"/>
      <c r="AG1032" s="138"/>
      <c r="AH1032" s="138"/>
      <c r="AI1032" s="138"/>
      <c r="AJ1032" s="138"/>
      <c r="AK1032" s="138"/>
      <c r="AL1032" s="138"/>
      <c r="AM1032" s="138"/>
      <c r="AN1032" s="138"/>
      <c r="AO1032" s="138"/>
      <c r="AP1032" s="138"/>
      <c r="AQ1032" s="138"/>
      <c r="AR1032" s="138"/>
      <c r="AS1032" s="138"/>
    </row>
    <row r="1033" spans="2:45" s="135" customFormat="1" ht="24" hidden="1" customHeight="1" x14ac:dyDescent="0.15">
      <c r="B1033" s="169"/>
      <c r="C1033" s="750" t="s">
        <v>15625</v>
      </c>
      <c r="D1033" s="144"/>
      <c r="E1033" s="1345" t="s">
        <v>20278</v>
      </c>
      <c r="F1033" s="232" t="s">
        <v>15627</v>
      </c>
      <c r="G1033" s="1388">
        <v>1040</v>
      </c>
      <c r="H1033" s="1347"/>
      <c r="I1033" s="1347"/>
      <c r="J1033" s="1347"/>
      <c r="K1033" s="138"/>
      <c r="L1033" s="138"/>
      <c r="M1033" s="138"/>
      <c r="N1033" s="138"/>
      <c r="O1033" s="138"/>
      <c r="P1033" s="138"/>
      <c r="Q1033" s="138"/>
      <c r="R1033" s="138"/>
      <c r="S1033" s="138"/>
      <c r="T1033" s="145">
        <v>2017</v>
      </c>
      <c r="U1033" s="138"/>
      <c r="V1033" s="138"/>
      <c r="W1033" s="138"/>
      <c r="X1033" s="138"/>
      <c r="Y1033" s="138"/>
      <c r="Z1033" s="138"/>
      <c r="AA1033" s="138"/>
      <c r="AB1033" s="138"/>
      <c r="AC1033" s="138"/>
      <c r="AD1033" s="138"/>
      <c r="AE1033" s="138"/>
      <c r="AF1033" s="138"/>
      <c r="AG1033" s="138"/>
      <c r="AH1033" s="138"/>
      <c r="AI1033" s="138"/>
      <c r="AJ1033" s="138"/>
      <c r="AK1033" s="138"/>
      <c r="AL1033" s="138"/>
      <c r="AM1033" s="138"/>
      <c r="AN1033" s="138"/>
      <c r="AO1033" s="138"/>
      <c r="AP1033" s="138"/>
      <c r="AQ1033" s="138"/>
      <c r="AR1033" s="138"/>
      <c r="AS1033" s="138"/>
    </row>
    <row r="1034" spans="2:45" s="135" customFormat="1" ht="24" hidden="1" customHeight="1" x14ac:dyDescent="0.15">
      <c r="B1034" s="169"/>
      <c r="C1034" s="750" t="s">
        <v>15625</v>
      </c>
      <c r="D1034" s="1327"/>
      <c r="E1034" s="232" t="s">
        <v>11442</v>
      </c>
      <c r="F1034" s="232" t="s">
        <v>15627</v>
      </c>
      <c r="G1034" s="1388">
        <v>2255</v>
      </c>
      <c r="H1034" s="1347"/>
      <c r="I1034" s="1347"/>
      <c r="J1034" s="1347"/>
      <c r="K1034" s="138"/>
      <c r="L1034" s="138"/>
      <c r="M1034" s="138"/>
      <c r="N1034" s="138"/>
      <c r="O1034" s="138"/>
      <c r="P1034" s="138"/>
      <c r="Q1034" s="138"/>
      <c r="R1034" s="138"/>
      <c r="S1034" s="138"/>
      <c r="T1034" s="145"/>
      <c r="U1034" s="138"/>
      <c r="V1034" s="138"/>
      <c r="W1034" s="138"/>
      <c r="X1034" s="138"/>
      <c r="Y1034" s="138"/>
      <c r="Z1034" s="138"/>
      <c r="AA1034" s="138"/>
      <c r="AB1034" s="138"/>
      <c r="AC1034" s="138"/>
      <c r="AD1034" s="138"/>
      <c r="AE1034" s="138"/>
      <c r="AF1034" s="138"/>
      <c r="AG1034" s="138"/>
      <c r="AH1034" s="138"/>
      <c r="AI1034" s="138"/>
      <c r="AJ1034" s="138"/>
      <c r="AK1034" s="138"/>
      <c r="AL1034" s="138"/>
      <c r="AM1034" s="138"/>
      <c r="AN1034" s="138"/>
      <c r="AO1034" s="138"/>
      <c r="AP1034" s="138"/>
      <c r="AQ1034" s="138"/>
      <c r="AR1034" s="138"/>
      <c r="AS1034" s="138"/>
    </row>
    <row r="1035" spans="2:45" s="135" customFormat="1" ht="24" hidden="1" customHeight="1" x14ac:dyDescent="0.15">
      <c r="B1035" s="169"/>
      <c r="C1035" s="750" t="s">
        <v>15625</v>
      </c>
      <c r="D1035" s="144"/>
      <c r="E1035" s="1345" t="s">
        <v>15698</v>
      </c>
      <c r="F1035" s="232" t="s">
        <v>15627</v>
      </c>
      <c r="G1035" s="1388">
        <v>790</v>
      </c>
      <c r="H1035" s="1347"/>
      <c r="I1035" s="1347"/>
      <c r="J1035" s="1347"/>
      <c r="K1035" s="138"/>
      <c r="L1035" s="138"/>
      <c r="M1035" s="138"/>
      <c r="N1035" s="138"/>
      <c r="O1035" s="138"/>
      <c r="P1035" s="138"/>
      <c r="Q1035" s="138"/>
      <c r="R1035" s="138"/>
      <c r="S1035" s="138"/>
      <c r="T1035" s="145"/>
      <c r="U1035" s="138"/>
      <c r="V1035" s="138"/>
      <c r="W1035" s="138"/>
      <c r="X1035" s="138"/>
      <c r="Y1035" s="138"/>
      <c r="Z1035" s="138"/>
      <c r="AA1035" s="138"/>
      <c r="AB1035" s="138"/>
      <c r="AC1035" s="138"/>
      <c r="AD1035" s="138"/>
      <c r="AE1035" s="138"/>
      <c r="AF1035" s="138"/>
      <c r="AG1035" s="138"/>
      <c r="AH1035" s="138"/>
      <c r="AI1035" s="138"/>
      <c r="AJ1035" s="138"/>
      <c r="AK1035" s="138"/>
      <c r="AL1035" s="138"/>
      <c r="AM1035" s="138"/>
      <c r="AN1035" s="138"/>
      <c r="AO1035" s="138"/>
      <c r="AP1035" s="138"/>
      <c r="AQ1035" s="138"/>
      <c r="AR1035" s="138"/>
      <c r="AS1035" s="138"/>
    </row>
    <row r="1036" spans="2:45" s="135" customFormat="1" ht="24" hidden="1" customHeight="1" x14ac:dyDescent="0.15">
      <c r="B1036" s="169"/>
      <c r="C1036" s="750" t="s">
        <v>15625</v>
      </c>
      <c r="D1036" s="144"/>
      <c r="E1036" s="144" t="s">
        <v>20279</v>
      </c>
      <c r="F1036" s="232" t="s">
        <v>15627</v>
      </c>
      <c r="G1036" s="1388">
        <v>1768</v>
      </c>
      <c r="H1036" s="1347"/>
      <c r="I1036" s="1347"/>
      <c r="J1036" s="1347"/>
      <c r="K1036" s="138"/>
      <c r="L1036" s="138"/>
      <c r="M1036" s="138"/>
      <c r="N1036" s="138"/>
      <c r="O1036" s="138"/>
      <c r="P1036" s="138"/>
      <c r="Q1036" s="138"/>
      <c r="R1036" s="138"/>
      <c r="S1036" s="138"/>
      <c r="T1036" s="145"/>
      <c r="U1036" s="138"/>
      <c r="V1036" s="138"/>
      <c r="W1036" s="138"/>
      <c r="X1036" s="138"/>
      <c r="Y1036" s="138"/>
      <c r="Z1036" s="138"/>
      <c r="AA1036" s="138"/>
      <c r="AB1036" s="138"/>
      <c r="AC1036" s="138"/>
      <c r="AD1036" s="138"/>
      <c r="AE1036" s="138"/>
      <c r="AF1036" s="138"/>
      <c r="AG1036" s="138"/>
      <c r="AH1036" s="138"/>
      <c r="AI1036" s="138"/>
      <c r="AJ1036" s="138"/>
      <c r="AK1036" s="138"/>
      <c r="AL1036" s="138"/>
      <c r="AM1036" s="138"/>
      <c r="AN1036" s="138"/>
      <c r="AO1036" s="138"/>
      <c r="AP1036" s="138"/>
      <c r="AQ1036" s="138"/>
      <c r="AR1036" s="138"/>
      <c r="AS1036" s="138"/>
    </row>
    <row r="1037" spans="2:45" s="135" customFormat="1" ht="24" hidden="1" customHeight="1" x14ac:dyDescent="0.15">
      <c r="B1037" s="169"/>
      <c r="C1037" s="750" t="s">
        <v>15625</v>
      </c>
      <c r="D1037" s="144"/>
      <c r="E1037" s="1345" t="s">
        <v>20280</v>
      </c>
      <c r="F1037" s="144" t="s">
        <v>18086</v>
      </c>
      <c r="G1037" s="1388">
        <v>435</v>
      </c>
      <c r="H1037" s="1347"/>
      <c r="I1037" s="1347"/>
      <c r="J1037" s="1347"/>
      <c r="K1037" s="138"/>
      <c r="L1037" s="138"/>
      <c r="M1037" s="138"/>
      <c r="N1037" s="138"/>
      <c r="O1037" s="138"/>
      <c r="P1037" s="138"/>
      <c r="Q1037" s="138"/>
      <c r="R1037" s="138"/>
      <c r="S1037" s="138"/>
      <c r="T1037" s="145">
        <v>2021</v>
      </c>
      <c r="U1037" s="138"/>
      <c r="V1037" s="138"/>
      <c r="W1037" s="138"/>
      <c r="X1037" s="138"/>
      <c r="Y1037" s="138"/>
      <c r="Z1037" s="138"/>
      <c r="AA1037" s="138"/>
      <c r="AB1037" s="138"/>
      <c r="AC1037" s="138"/>
      <c r="AD1037" s="138"/>
      <c r="AE1037" s="138"/>
      <c r="AF1037" s="138"/>
      <c r="AG1037" s="138"/>
      <c r="AH1037" s="138"/>
      <c r="AI1037" s="138"/>
      <c r="AJ1037" s="138"/>
      <c r="AK1037" s="138"/>
      <c r="AL1037" s="138"/>
      <c r="AM1037" s="138"/>
      <c r="AN1037" s="138"/>
      <c r="AO1037" s="138"/>
      <c r="AP1037" s="138"/>
      <c r="AQ1037" s="138"/>
      <c r="AR1037" s="138"/>
      <c r="AS1037" s="138"/>
    </row>
    <row r="1038" spans="2:45" s="135" customFormat="1" ht="24" hidden="1" customHeight="1" x14ac:dyDescent="0.15">
      <c r="B1038" s="169"/>
      <c r="C1038" s="750" t="s">
        <v>15625</v>
      </c>
      <c r="D1038" s="144"/>
      <c r="E1038" s="144" t="s">
        <v>20281</v>
      </c>
      <c r="F1038" s="144" t="s">
        <v>18086</v>
      </c>
      <c r="G1038" s="1388">
        <v>846</v>
      </c>
      <c r="H1038" s="1347"/>
      <c r="I1038" s="1347"/>
      <c r="J1038" s="1347"/>
      <c r="K1038" s="138"/>
      <c r="L1038" s="138"/>
      <c r="M1038" s="138"/>
      <c r="N1038" s="138"/>
      <c r="O1038" s="138"/>
      <c r="P1038" s="138"/>
      <c r="Q1038" s="138"/>
      <c r="R1038" s="138"/>
      <c r="S1038" s="138"/>
      <c r="T1038" s="145">
        <v>2018</v>
      </c>
      <c r="U1038" s="138"/>
      <c r="V1038" s="138"/>
      <c r="W1038" s="138"/>
      <c r="X1038" s="138"/>
      <c r="Y1038" s="138"/>
      <c r="Z1038" s="138"/>
      <c r="AA1038" s="138"/>
      <c r="AB1038" s="138"/>
      <c r="AC1038" s="138"/>
      <c r="AD1038" s="138"/>
      <c r="AE1038" s="138"/>
      <c r="AF1038" s="138"/>
      <c r="AG1038" s="138"/>
      <c r="AH1038" s="138"/>
      <c r="AI1038" s="138"/>
      <c r="AJ1038" s="138"/>
      <c r="AK1038" s="138"/>
      <c r="AL1038" s="138"/>
      <c r="AM1038" s="138"/>
      <c r="AN1038" s="138"/>
      <c r="AO1038" s="138"/>
      <c r="AP1038" s="138"/>
      <c r="AQ1038" s="138"/>
      <c r="AR1038" s="138"/>
      <c r="AS1038" s="138"/>
    </row>
    <row r="1039" spans="2:45" s="135" customFormat="1" ht="24" hidden="1" customHeight="1" x14ac:dyDescent="0.15">
      <c r="B1039" s="169"/>
      <c r="C1039" s="750" t="s">
        <v>15625</v>
      </c>
      <c r="D1039" s="1327"/>
      <c r="E1039" s="232" t="s">
        <v>20282</v>
      </c>
      <c r="F1039" s="232" t="s">
        <v>18096</v>
      </c>
      <c r="G1039" s="1388">
        <v>190</v>
      </c>
      <c r="H1039" s="1347"/>
      <c r="I1039" s="1347"/>
      <c r="J1039" s="1347"/>
      <c r="K1039" s="138"/>
      <c r="L1039" s="138"/>
      <c r="M1039" s="138"/>
      <c r="N1039" s="138"/>
      <c r="O1039" s="138"/>
      <c r="P1039" s="138"/>
      <c r="Q1039" s="138"/>
      <c r="R1039" s="138"/>
      <c r="S1039" s="138"/>
      <c r="T1039" s="145"/>
      <c r="U1039" s="138"/>
      <c r="V1039" s="138"/>
      <c r="W1039" s="138"/>
      <c r="X1039" s="138"/>
      <c r="Y1039" s="138"/>
      <c r="Z1039" s="138"/>
      <c r="AA1039" s="138"/>
      <c r="AB1039" s="138"/>
      <c r="AC1039" s="138"/>
      <c r="AD1039" s="138"/>
      <c r="AE1039" s="138"/>
      <c r="AF1039" s="138"/>
      <c r="AG1039" s="138"/>
      <c r="AH1039" s="138"/>
      <c r="AI1039" s="138"/>
      <c r="AJ1039" s="138"/>
      <c r="AK1039" s="138"/>
      <c r="AL1039" s="138"/>
      <c r="AM1039" s="138"/>
      <c r="AN1039" s="138"/>
      <c r="AO1039" s="138"/>
      <c r="AP1039" s="138"/>
      <c r="AQ1039" s="138"/>
      <c r="AR1039" s="138"/>
      <c r="AS1039" s="138"/>
    </row>
    <row r="1040" spans="2:45" s="135" customFormat="1" ht="24" hidden="1" customHeight="1" x14ac:dyDescent="0.15">
      <c r="B1040" s="169"/>
      <c r="C1040" s="750" t="s">
        <v>15625</v>
      </c>
      <c r="D1040" s="144"/>
      <c r="E1040" s="1345" t="s">
        <v>20283</v>
      </c>
      <c r="F1040" s="232" t="s">
        <v>15627</v>
      </c>
      <c r="G1040" s="1388">
        <v>544</v>
      </c>
      <c r="H1040" s="1347"/>
      <c r="I1040" s="1347"/>
      <c r="J1040" s="1347"/>
      <c r="K1040" s="138"/>
      <c r="L1040" s="138"/>
      <c r="M1040" s="138"/>
      <c r="N1040" s="138"/>
      <c r="O1040" s="138"/>
      <c r="P1040" s="138"/>
      <c r="Q1040" s="138"/>
      <c r="R1040" s="138"/>
      <c r="S1040" s="138"/>
      <c r="T1040" s="145">
        <v>2015</v>
      </c>
      <c r="U1040" s="138"/>
      <c r="V1040" s="138"/>
      <c r="W1040" s="138"/>
      <c r="X1040" s="138"/>
      <c r="Y1040" s="138"/>
      <c r="Z1040" s="138"/>
      <c r="AA1040" s="138"/>
      <c r="AB1040" s="138"/>
      <c r="AC1040" s="138"/>
      <c r="AD1040" s="138"/>
      <c r="AE1040" s="138"/>
      <c r="AF1040" s="138"/>
      <c r="AG1040" s="138"/>
      <c r="AH1040" s="138"/>
      <c r="AI1040" s="138"/>
      <c r="AJ1040" s="138"/>
      <c r="AK1040" s="138"/>
      <c r="AL1040" s="138"/>
      <c r="AM1040" s="138"/>
      <c r="AN1040" s="138"/>
      <c r="AO1040" s="138"/>
      <c r="AP1040" s="138"/>
      <c r="AQ1040" s="138"/>
      <c r="AR1040" s="138"/>
      <c r="AS1040" s="138"/>
    </row>
    <row r="1041" spans="2:45" s="135" customFormat="1" ht="24" hidden="1" customHeight="1" x14ac:dyDescent="0.15">
      <c r="B1041" s="169"/>
      <c r="C1041" s="750" t="s">
        <v>15625</v>
      </c>
      <c r="D1041" s="144"/>
      <c r="E1041" s="144" t="s">
        <v>20284</v>
      </c>
      <c r="F1041" s="232" t="s">
        <v>15627</v>
      </c>
      <c r="G1041" s="1388">
        <v>544</v>
      </c>
      <c r="H1041" s="1347"/>
      <c r="I1041" s="1347"/>
      <c r="J1041" s="1347"/>
      <c r="K1041" s="138"/>
      <c r="L1041" s="138"/>
      <c r="M1041" s="138"/>
      <c r="N1041" s="138"/>
      <c r="O1041" s="138"/>
      <c r="P1041" s="138"/>
      <c r="Q1041" s="138"/>
      <c r="R1041" s="138"/>
      <c r="S1041" s="138"/>
      <c r="T1041" s="145">
        <v>2015</v>
      </c>
      <c r="U1041" s="138"/>
      <c r="V1041" s="138"/>
      <c r="W1041" s="138"/>
      <c r="X1041" s="138"/>
      <c r="Y1041" s="138"/>
      <c r="Z1041" s="138"/>
      <c r="AA1041" s="138"/>
      <c r="AB1041" s="138"/>
      <c r="AC1041" s="138"/>
      <c r="AD1041" s="138"/>
      <c r="AE1041" s="138"/>
      <c r="AF1041" s="138"/>
      <c r="AG1041" s="138"/>
      <c r="AH1041" s="138"/>
      <c r="AI1041" s="138"/>
      <c r="AJ1041" s="138"/>
      <c r="AK1041" s="138"/>
      <c r="AL1041" s="138"/>
      <c r="AM1041" s="138"/>
      <c r="AN1041" s="138"/>
      <c r="AO1041" s="138"/>
      <c r="AP1041" s="138"/>
      <c r="AQ1041" s="138"/>
      <c r="AR1041" s="138"/>
      <c r="AS1041" s="138"/>
    </row>
    <row r="1042" spans="2:45" s="135" customFormat="1" ht="24" hidden="1" customHeight="1" x14ac:dyDescent="0.15">
      <c r="B1042" s="169"/>
      <c r="C1042" s="750" t="s">
        <v>15625</v>
      </c>
      <c r="D1042" s="1327"/>
      <c r="E1042" s="232" t="s">
        <v>20285</v>
      </c>
      <c r="F1042" s="232" t="s">
        <v>15627</v>
      </c>
      <c r="G1042" s="1388">
        <v>390</v>
      </c>
      <c r="H1042" s="1347"/>
      <c r="I1042" s="1347"/>
      <c r="J1042" s="1347"/>
      <c r="K1042" s="138"/>
      <c r="L1042" s="138"/>
      <c r="M1042" s="138"/>
      <c r="N1042" s="138"/>
      <c r="O1042" s="138"/>
      <c r="P1042" s="138"/>
      <c r="Q1042" s="138"/>
      <c r="R1042" s="138"/>
      <c r="S1042" s="138"/>
      <c r="T1042" s="145">
        <v>2017</v>
      </c>
      <c r="U1042" s="138"/>
      <c r="V1042" s="138"/>
      <c r="W1042" s="138"/>
      <c r="X1042" s="138"/>
      <c r="Y1042" s="138"/>
      <c r="Z1042" s="138"/>
      <c r="AA1042" s="138"/>
      <c r="AB1042" s="138"/>
      <c r="AC1042" s="138"/>
      <c r="AD1042" s="138"/>
      <c r="AE1042" s="138"/>
      <c r="AF1042" s="138"/>
      <c r="AG1042" s="138"/>
      <c r="AH1042" s="138"/>
      <c r="AI1042" s="138"/>
      <c r="AJ1042" s="138"/>
      <c r="AK1042" s="138"/>
      <c r="AL1042" s="138"/>
      <c r="AM1042" s="138"/>
      <c r="AN1042" s="138"/>
      <c r="AO1042" s="138"/>
      <c r="AP1042" s="138"/>
      <c r="AQ1042" s="138"/>
      <c r="AR1042" s="138"/>
      <c r="AS1042" s="138"/>
    </row>
    <row r="1043" spans="2:45" s="135" customFormat="1" ht="24" hidden="1" customHeight="1" x14ac:dyDescent="0.15">
      <c r="B1043" s="169"/>
      <c r="C1043" s="750" t="s">
        <v>15625</v>
      </c>
      <c r="D1043" s="144"/>
      <c r="E1043" s="144" t="s">
        <v>18097</v>
      </c>
      <c r="F1043" s="232" t="s">
        <v>15627</v>
      </c>
      <c r="G1043" s="1389">
        <v>1000</v>
      </c>
      <c r="H1043" s="1347"/>
      <c r="I1043" s="1347"/>
      <c r="J1043" s="1347"/>
      <c r="K1043" s="138"/>
      <c r="L1043" s="138"/>
      <c r="M1043" s="138"/>
      <c r="N1043" s="138"/>
      <c r="O1043" s="138"/>
      <c r="P1043" s="138"/>
      <c r="Q1043" s="138"/>
      <c r="R1043" s="138"/>
      <c r="S1043" s="138"/>
      <c r="T1043" s="145">
        <v>2019</v>
      </c>
      <c r="U1043" s="138"/>
      <c r="V1043" s="138"/>
      <c r="W1043" s="138"/>
      <c r="X1043" s="138"/>
      <c r="Y1043" s="138"/>
      <c r="Z1043" s="138"/>
      <c r="AA1043" s="138"/>
      <c r="AB1043" s="138"/>
      <c r="AC1043" s="138"/>
      <c r="AD1043" s="138"/>
      <c r="AE1043" s="138"/>
      <c r="AF1043" s="138"/>
      <c r="AG1043" s="138"/>
      <c r="AH1043" s="138"/>
      <c r="AI1043" s="138"/>
      <c r="AJ1043" s="138"/>
      <c r="AK1043" s="138"/>
      <c r="AL1043" s="138"/>
      <c r="AM1043" s="138"/>
      <c r="AN1043" s="138"/>
      <c r="AO1043" s="138"/>
      <c r="AP1043" s="138"/>
      <c r="AQ1043" s="138"/>
      <c r="AR1043" s="138"/>
      <c r="AS1043" s="138"/>
    </row>
    <row r="1044" spans="2:45" s="135" customFormat="1" ht="24" hidden="1" customHeight="1" x14ac:dyDescent="0.15">
      <c r="B1044" s="169"/>
      <c r="C1044" s="750" t="s">
        <v>15625</v>
      </c>
      <c r="D1044" s="144"/>
      <c r="E1044" s="1345" t="s">
        <v>18098</v>
      </c>
      <c r="F1044" s="232" t="s">
        <v>15627</v>
      </c>
      <c r="G1044" s="1388">
        <v>540</v>
      </c>
      <c r="H1044" s="1347"/>
      <c r="I1044" s="1347"/>
      <c r="J1044" s="1347"/>
      <c r="K1044" s="138"/>
      <c r="L1044" s="138"/>
      <c r="M1044" s="138"/>
      <c r="N1044" s="138"/>
      <c r="O1044" s="138"/>
      <c r="P1044" s="138"/>
      <c r="Q1044" s="138"/>
      <c r="R1044" s="138"/>
      <c r="S1044" s="138"/>
      <c r="T1044" s="145">
        <v>2019</v>
      </c>
      <c r="U1044" s="138"/>
      <c r="V1044" s="138"/>
      <c r="W1044" s="138"/>
      <c r="X1044" s="138"/>
      <c r="Y1044" s="138"/>
      <c r="Z1044" s="138"/>
      <c r="AA1044" s="138"/>
      <c r="AB1044" s="138"/>
      <c r="AC1044" s="138"/>
      <c r="AD1044" s="138"/>
      <c r="AE1044" s="138"/>
      <c r="AF1044" s="138"/>
      <c r="AG1044" s="138"/>
      <c r="AH1044" s="138"/>
      <c r="AI1044" s="138"/>
      <c r="AJ1044" s="138"/>
      <c r="AK1044" s="138"/>
      <c r="AL1044" s="138"/>
      <c r="AM1044" s="138"/>
      <c r="AN1044" s="138"/>
      <c r="AO1044" s="138"/>
      <c r="AP1044" s="138"/>
      <c r="AQ1044" s="138"/>
      <c r="AR1044" s="138"/>
      <c r="AS1044" s="138"/>
    </row>
    <row r="1045" spans="2:45" s="135" customFormat="1" ht="24" hidden="1" customHeight="1" x14ac:dyDescent="0.15">
      <c r="B1045" s="169"/>
      <c r="C1045" s="750" t="s">
        <v>15625</v>
      </c>
      <c r="D1045" s="144"/>
      <c r="E1045" s="144" t="s">
        <v>20731</v>
      </c>
      <c r="F1045" s="232" t="s">
        <v>15627</v>
      </c>
      <c r="G1045" s="1387">
        <v>512</v>
      </c>
      <c r="H1045" s="1347"/>
      <c r="I1045" s="1347"/>
      <c r="J1045" s="1347"/>
      <c r="K1045" s="138"/>
      <c r="L1045" s="138"/>
      <c r="M1045" s="138"/>
      <c r="N1045" s="138"/>
      <c r="O1045" s="138"/>
      <c r="P1045" s="138"/>
      <c r="Q1045" s="138"/>
      <c r="R1045" s="138"/>
      <c r="S1045" s="138"/>
      <c r="T1045" s="145">
        <v>2017</v>
      </c>
      <c r="U1045" s="138"/>
      <c r="V1045" s="138"/>
      <c r="W1045" s="138"/>
      <c r="X1045" s="138"/>
      <c r="Y1045" s="138"/>
      <c r="Z1045" s="138"/>
      <c r="AA1045" s="138"/>
      <c r="AB1045" s="138"/>
      <c r="AC1045" s="138"/>
      <c r="AD1045" s="138"/>
      <c r="AE1045" s="138"/>
      <c r="AF1045" s="138"/>
      <c r="AG1045" s="138"/>
      <c r="AH1045" s="138"/>
      <c r="AI1045" s="138"/>
      <c r="AJ1045" s="138"/>
      <c r="AK1045" s="138"/>
      <c r="AL1045" s="138"/>
      <c r="AM1045" s="138"/>
      <c r="AN1045" s="138"/>
      <c r="AO1045" s="138"/>
      <c r="AP1045" s="138"/>
      <c r="AQ1045" s="138"/>
      <c r="AR1045" s="138"/>
      <c r="AS1045" s="138"/>
    </row>
    <row r="1046" spans="2:45" s="135" customFormat="1" ht="24" hidden="1" customHeight="1" x14ac:dyDescent="0.15">
      <c r="B1046" s="169"/>
      <c r="C1046" s="750" t="s">
        <v>15625</v>
      </c>
      <c r="D1046" s="1327"/>
      <c r="E1046" s="232" t="s">
        <v>20286</v>
      </c>
      <c r="F1046" s="232" t="s">
        <v>15627</v>
      </c>
      <c r="G1046" s="1388">
        <v>370</v>
      </c>
      <c r="H1046" s="1347"/>
      <c r="I1046" s="1347"/>
      <c r="J1046" s="1347"/>
      <c r="K1046" s="138"/>
      <c r="L1046" s="138"/>
      <c r="M1046" s="138"/>
      <c r="N1046" s="138"/>
      <c r="O1046" s="138"/>
      <c r="P1046" s="138"/>
      <c r="Q1046" s="138"/>
      <c r="R1046" s="138"/>
      <c r="S1046" s="138"/>
      <c r="T1046" s="145">
        <v>2009</v>
      </c>
      <c r="U1046" s="138"/>
      <c r="V1046" s="138"/>
      <c r="W1046" s="138"/>
      <c r="X1046" s="138"/>
      <c r="Y1046" s="138"/>
      <c r="Z1046" s="138"/>
      <c r="AA1046" s="138"/>
      <c r="AB1046" s="138"/>
      <c r="AC1046" s="138"/>
      <c r="AD1046" s="138"/>
      <c r="AE1046" s="138"/>
      <c r="AF1046" s="138"/>
      <c r="AG1046" s="138"/>
      <c r="AH1046" s="138"/>
      <c r="AI1046" s="138"/>
      <c r="AJ1046" s="138"/>
      <c r="AK1046" s="138"/>
      <c r="AL1046" s="138"/>
      <c r="AM1046" s="138"/>
      <c r="AN1046" s="138"/>
      <c r="AO1046" s="138"/>
      <c r="AP1046" s="138"/>
      <c r="AQ1046" s="138"/>
      <c r="AR1046" s="138"/>
      <c r="AS1046" s="138"/>
    </row>
    <row r="1047" spans="2:45" s="135" customFormat="1" ht="24" hidden="1" customHeight="1" x14ac:dyDescent="0.15">
      <c r="B1047" s="169"/>
      <c r="C1047" s="750" t="s">
        <v>15625</v>
      </c>
      <c r="D1047" s="144"/>
      <c r="E1047" s="1345" t="s">
        <v>18099</v>
      </c>
      <c r="F1047" s="232" t="s">
        <v>15627</v>
      </c>
      <c r="G1047" s="1388">
        <v>370</v>
      </c>
      <c r="H1047" s="1347"/>
      <c r="I1047" s="1347"/>
      <c r="J1047" s="1347"/>
      <c r="K1047" s="138"/>
      <c r="L1047" s="138"/>
      <c r="M1047" s="138"/>
      <c r="N1047" s="138"/>
      <c r="O1047" s="138"/>
      <c r="P1047" s="138"/>
      <c r="Q1047" s="138"/>
      <c r="R1047" s="138"/>
      <c r="S1047" s="138"/>
      <c r="T1047" s="145">
        <v>2013</v>
      </c>
      <c r="U1047" s="138"/>
      <c r="V1047" s="138"/>
      <c r="W1047" s="138"/>
      <c r="X1047" s="138"/>
      <c r="Y1047" s="138"/>
      <c r="Z1047" s="138"/>
      <c r="AA1047" s="138"/>
      <c r="AB1047" s="138"/>
      <c r="AC1047" s="138"/>
      <c r="AD1047" s="138"/>
      <c r="AE1047" s="138"/>
      <c r="AF1047" s="138"/>
      <c r="AG1047" s="138"/>
      <c r="AH1047" s="138"/>
      <c r="AI1047" s="138"/>
      <c r="AJ1047" s="138"/>
      <c r="AK1047" s="138"/>
      <c r="AL1047" s="138"/>
      <c r="AM1047" s="138"/>
      <c r="AN1047" s="138"/>
      <c r="AO1047" s="138"/>
      <c r="AP1047" s="138"/>
      <c r="AQ1047" s="138"/>
      <c r="AR1047" s="138"/>
      <c r="AS1047" s="138"/>
    </row>
    <row r="1048" spans="2:45" s="135" customFormat="1" ht="24" hidden="1" customHeight="1" x14ac:dyDescent="0.15">
      <c r="B1048" s="169"/>
      <c r="C1048" s="750" t="s">
        <v>15625</v>
      </c>
      <c r="D1048" s="144"/>
      <c r="E1048" s="144" t="s">
        <v>18100</v>
      </c>
      <c r="F1048" s="232" t="s">
        <v>15627</v>
      </c>
      <c r="G1048" s="1388">
        <v>200</v>
      </c>
      <c r="H1048" s="1347"/>
      <c r="I1048" s="1347"/>
      <c r="J1048" s="1347"/>
      <c r="K1048" s="138"/>
      <c r="L1048" s="138"/>
      <c r="M1048" s="138"/>
      <c r="N1048" s="138"/>
      <c r="O1048" s="138"/>
      <c r="P1048" s="138"/>
      <c r="Q1048" s="138"/>
      <c r="R1048" s="138"/>
      <c r="S1048" s="138"/>
      <c r="T1048" s="145">
        <v>2012</v>
      </c>
      <c r="U1048" s="138"/>
      <c r="V1048" s="138"/>
      <c r="W1048" s="138"/>
      <c r="X1048" s="138"/>
      <c r="Y1048" s="138"/>
      <c r="Z1048" s="138"/>
      <c r="AA1048" s="138"/>
      <c r="AB1048" s="138"/>
      <c r="AC1048" s="138"/>
      <c r="AD1048" s="138"/>
      <c r="AE1048" s="138"/>
      <c r="AF1048" s="138"/>
      <c r="AG1048" s="138"/>
      <c r="AH1048" s="138"/>
      <c r="AI1048" s="138"/>
      <c r="AJ1048" s="138"/>
      <c r="AK1048" s="138"/>
      <c r="AL1048" s="138"/>
      <c r="AM1048" s="138"/>
      <c r="AN1048" s="138"/>
      <c r="AO1048" s="138"/>
      <c r="AP1048" s="138"/>
      <c r="AQ1048" s="138"/>
      <c r="AR1048" s="138"/>
      <c r="AS1048" s="138"/>
    </row>
    <row r="1049" spans="2:45" s="135" customFormat="1" ht="24" hidden="1" customHeight="1" x14ac:dyDescent="0.15">
      <c r="B1049" s="169"/>
      <c r="C1049" s="750" t="s">
        <v>15625</v>
      </c>
      <c r="D1049" s="1327"/>
      <c r="E1049" s="232" t="s">
        <v>20287</v>
      </c>
      <c r="F1049" s="232" t="s">
        <v>15627</v>
      </c>
      <c r="G1049" s="1388">
        <v>700</v>
      </c>
      <c r="H1049" s="1347"/>
      <c r="I1049" s="1347"/>
      <c r="J1049" s="1347"/>
      <c r="K1049" s="138"/>
      <c r="L1049" s="138"/>
      <c r="M1049" s="138"/>
      <c r="N1049" s="138"/>
      <c r="O1049" s="138"/>
      <c r="P1049" s="138"/>
      <c r="Q1049" s="138"/>
      <c r="R1049" s="138"/>
      <c r="S1049" s="138"/>
      <c r="T1049" s="145">
        <v>2017</v>
      </c>
      <c r="U1049" s="138"/>
      <c r="V1049" s="138"/>
      <c r="W1049" s="138"/>
      <c r="X1049" s="138"/>
      <c r="Y1049" s="138"/>
      <c r="Z1049" s="138"/>
      <c r="AA1049" s="138"/>
      <c r="AB1049" s="138"/>
      <c r="AC1049" s="138"/>
      <c r="AD1049" s="138"/>
      <c r="AE1049" s="138"/>
      <c r="AF1049" s="138"/>
      <c r="AG1049" s="138"/>
      <c r="AH1049" s="138"/>
      <c r="AI1049" s="138"/>
      <c r="AJ1049" s="138"/>
      <c r="AK1049" s="138"/>
      <c r="AL1049" s="138"/>
      <c r="AM1049" s="138"/>
      <c r="AN1049" s="138"/>
      <c r="AO1049" s="138"/>
      <c r="AP1049" s="138"/>
      <c r="AQ1049" s="138"/>
      <c r="AR1049" s="138"/>
      <c r="AS1049" s="138"/>
    </row>
    <row r="1050" spans="2:45" s="135" customFormat="1" ht="24" hidden="1" customHeight="1" x14ac:dyDescent="0.15">
      <c r="B1050" s="169"/>
      <c r="C1050" s="750" t="s">
        <v>15625</v>
      </c>
      <c r="D1050" s="144"/>
      <c r="E1050" s="1345" t="s">
        <v>20288</v>
      </c>
      <c r="F1050" s="232" t="s">
        <v>15627</v>
      </c>
      <c r="G1050" s="1388">
        <v>597</v>
      </c>
      <c r="H1050" s="1347"/>
      <c r="I1050" s="1347"/>
      <c r="J1050" s="1347"/>
      <c r="K1050" s="138"/>
      <c r="L1050" s="138"/>
      <c r="M1050" s="138"/>
      <c r="N1050" s="138"/>
      <c r="O1050" s="138"/>
      <c r="P1050" s="138"/>
      <c r="Q1050" s="138"/>
      <c r="R1050" s="138"/>
      <c r="S1050" s="138"/>
      <c r="T1050" s="145">
        <v>2016</v>
      </c>
      <c r="U1050" s="138"/>
      <c r="V1050" s="138"/>
      <c r="W1050" s="138"/>
      <c r="X1050" s="138"/>
      <c r="Y1050" s="138"/>
      <c r="Z1050" s="138"/>
      <c r="AA1050" s="138"/>
      <c r="AB1050" s="138"/>
      <c r="AC1050" s="138"/>
      <c r="AD1050" s="138"/>
      <c r="AE1050" s="138"/>
      <c r="AF1050" s="138"/>
      <c r="AG1050" s="138"/>
      <c r="AH1050" s="138"/>
      <c r="AI1050" s="138"/>
      <c r="AJ1050" s="138"/>
      <c r="AK1050" s="138"/>
      <c r="AL1050" s="138"/>
      <c r="AM1050" s="138"/>
      <c r="AN1050" s="138"/>
      <c r="AO1050" s="138"/>
      <c r="AP1050" s="138"/>
      <c r="AQ1050" s="138"/>
      <c r="AR1050" s="138"/>
      <c r="AS1050" s="138"/>
    </row>
    <row r="1051" spans="2:45" s="135" customFormat="1" ht="24" hidden="1" customHeight="1" x14ac:dyDescent="0.15">
      <c r="B1051" s="169"/>
      <c r="C1051" s="750" t="s">
        <v>15625</v>
      </c>
      <c r="D1051" s="144"/>
      <c r="E1051" s="144" t="s">
        <v>18101</v>
      </c>
      <c r="F1051" s="232" t="s">
        <v>15627</v>
      </c>
      <c r="G1051" s="1388">
        <v>180</v>
      </c>
      <c r="H1051" s="1347"/>
      <c r="I1051" s="1347"/>
      <c r="J1051" s="1347"/>
      <c r="K1051" s="138"/>
      <c r="L1051" s="138"/>
      <c r="M1051" s="138"/>
      <c r="N1051" s="138"/>
      <c r="O1051" s="138"/>
      <c r="P1051" s="138"/>
      <c r="Q1051" s="138"/>
      <c r="R1051" s="138"/>
      <c r="S1051" s="138"/>
      <c r="T1051" s="145">
        <v>2005</v>
      </c>
      <c r="U1051" s="138"/>
      <c r="V1051" s="138"/>
      <c r="W1051" s="138"/>
      <c r="X1051" s="138"/>
      <c r="Y1051" s="138"/>
      <c r="Z1051" s="138"/>
      <c r="AA1051" s="138"/>
      <c r="AB1051" s="138"/>
      <c r="AC1051" s="138"/>
      <c r="AD1051" s="138"/>
      <c r="AE1051" s="138"/>
      <c r="AF1051" s="138"/>
      <c r="AG1051" s="138"/>
      <c r="AH1051" s="138"/>
      <c r="AI1051" s="138"/>
      <c r="AJ1051" s="138"/>
      <c r="AK1051" s="138"/>
      <c r="AL1051" s="138"/>
      <c r="AM1051" s="138"/>
      <c r="AN1051" s="138"/>
      <c r="AO1051" s="138"/>
      <c r="AP1051" s="138"/>
      <c r="AQ1051" s="138"/>
      <c r="AR1051" s="138"/>
      <c r="AS1051" s="138"/>
    </row>
    <row r="1052" spans="2:45" s="135" customFormat="1" ht="24" hidden="1" customHeight="1" x14ac:dyDescent="0.15">
      <c r="B1052" s="169"/>
      <c r="C1052" s="750" t="s">
        <v>15625</v>
      </c>
      <c r="D1052" s="144"/>
      <c r="E1052" s="1345" t="s">
        <v>18102</v>
      </c>
      <c r="F1052" s="232" t="s">
        <v>15627</v>
      </c>
      <c r="G1052" s="1391">
        <v>140</v>
      </c>
      <c r="H1052" s="1347"/>
      <c r="I1052" s="1347"/>
      <c r="J1052" s="1347"/>
      <c r="K1052" s="138"/>
      <c r="L1052" s="138"/>
      <c r="M1052" s="138"/>
      <c r="N1052" s="138"/>
      <c r="O1052" s="138"/>
      <c r="P1052" s="138"/>
      <c r="Q1052" s="138"/>
      <c r="R1052" s="138"/>
      <c r="S1052" s="138"/>
      <c r="T1052" s="145"/>
      <c r="U1052" s="138"/>
      <c r="V1052" s="138"/>
      <c r="W1052" s="138"/>
      <c r="X1052" s="138"/>
      <c r="Y1052" s="138"/>
      <c r="Z1052" s="138"/>
      <c r="AA1052" s="138"/>
      <c r="AB1052" s="138"/>
      <c r="AC1052" s="138"/>
      <c r="AD1052" s="138"/>
      <c r="AE1052" s="138"/>
      <c r="AF1052" s="138"/>
      <c r="AG1052" s="138"/>
      <c r="AH1052" s="138"/>
      <c r="AI1052" s="138"/>
      <c r="AJ1052" s="138"/>
      <c r="AK1052" s="138"/>
      <c r="AL1052" s="138"/>
      <c r="AM1052" s="138"/>
      <c r="AN1052" s="138"/>
      <c r="AO1052" s="138"/>
      <c r="AP1052" s="138"/>
      <c r="AQ1052" s="138"/>
      <c r="AR1052" s="138"/>
      <c r="AS1052" s="138"/>
    </row>
    <row r="1053" spans="2:45" s="135" customFormat="1" ht="24" hidden="1" customHeight="1" x14ac:dyDescent="0.15">
      <c r="B1053" s="169"/>
      <c r="C1053" s="750" t="s">
        <v>15625</v>
      </c>
      <c r="D1053" s="1327"/>
      <c r="E1053" s="232" t="s">
        <v>18103</v>
      </c>
      <c r="F1053" s="232" t="s">
        <v>15627</v>
      </c>
      <c r="G1053" s="1388">
        <v>272</v>
      </c>
      <c r="H1053" s="1347"/>
      <c r="I1053" s="1347"/>
      <c r="J1053" s="1347"/>
      <c r="K1053" s="138"/>
      <c r="L1053" s="138"/>
      <c r="M1053" s="138"/>
      <c r="N1053" s="138"/>
      <c r="O1053" s="138"/>
      <c r="P1053" s="138"/>
      <c r="Q1053" s="138"/>
      <c r="R1053" s="138"/>
      <c r="S1053" s="138"/>
      <c r="T1053" s="145"/>
      <c r="U1053" s="138"/>
      <c r="V1053" s="138"/>
      <c r="W1053" s="138"/>
      <c r="X1053" s="138"/>
      <c r="Y1053" s="138"/>
      <c r="Z1053" s="138"/>
      <c r="AA1053" s="138"/>
      <c r="AB1053" s="138"/>
      <c r="AC1053" s="138"/>
      <c r="AD1053" s="138"/>
      <c r="AE1053" s="138"/>
      <c r="AF1053" s="138"/>
      <c r="AG1053" s="138"/>
      <c r="AH1053" s="138"/>
      <c r="AI1053" s="138"/>
      <c r="AJ1053" s="138"/>
      <c r="AK1053" s="138"/>
      <c r="AL1053" s="138"/>
      <c r="AM1053" s="138"/>
      <c r="AN1053" s="138"/>
      <c r="AO1053" s="138"/>
      <c r="AP1053" s="138"/>
      <c r="AQ1053" s="138"/>
      <c r="AR1053" s="138"/>
      <c r="AS1053" s="138"/>
    </row>
    <row r="1054" spans="2:45" s="135" customFormat="1" ht="24" hidden="1" customHeight="1" x14ac:dyDescent="0.15">
      <c r="B1054" s="169"/>
      <c r="C1054" s="750" t="s">
        <v>15625</v>
      </c>
      <c r="D1054" s="144"/>
      <c r="E1054" s="1345" t="s">
        <v>18104</v>
      </c>
      <c r="F1054" s="232" t="s">
        <v>15627</v>
      </c>
      <c r="G1054" s="1388">
        <v>140</v>
      </c>
      <c r="H1054" s="1347"/>
      <c r="I1054" s="1347"/>
      <c r="J1054" s="1347"/>
      <c r="K1054" s="138"/>
      <c r="L1054" s="138"/>
      <c r="M1054" s="138"/>
      <c r="N1054" s="138"/>
      <c r="O1054" s="138"/>
      <c r="P1054" s="138"/>
      <c r="Q1054" s="138"/>
      <c r="R1054" s="138"/>
      <c r="S1054" s="138"/>
      <c r="T1054" s="145"/>
      <c r="U1054" s="138"/>
      <c r="V1054" s="138"/>
      <c r="W1054" s="138"/>
      <c r="X1054" s="138"/>
      <c r="Y1054" s="138"/>
      <c r="Z1054" s="138"/>
      <c r="AA1054" s="138"/>
      <c r="AB1054" s="138"/>
      <c r="AC1054" s="138"/>
      <c r="AD1054" s="138"/>
      <c r="AE1054" s="138"/>
      <c r="AF1054" s="138"/>
      <c r="AG1054" s="138"/>
      <c r="AH1054" s="138"/>
      <c r="AI1054" s="138"/>
      <c r="AJ1054" s="138"/>
      <c r="AK1054" s="138"/>
      <c r="AL1054" s="138"/>
      <c r="AM1054" s="138"/>
      <c r="AN1054" s="138"/>
      <c r="AO1054" s="138"/>
      <c r="AP1054" s="138"/>
      <c r="AQ1054" s="138"/>
      <c r="AR1054" s="138"/>
      <c r="AS1054" s="138"/>
    </row>
    <row r="1055" spans="2:45" s="135" customFormat="1" ht="24" hidden="1" customHeight="1" x14ac:dyDescent="0.15">
      <c r="B1055" s="169"/>
      <c r="C1055" s="750" t="s">
        <v>15625</v>
      </c>
      <c r="D1055" s="144"/>
      <c r="E1055" s="144" t="s">
        <v>18105</v>
      </c>
      <c r="F1055" s="232" t="s">
        <v>15627</v>
      </c>
      <c r="G1055" s="1388">
        <v>200</v>
      </c>
      <c r="H1055" s="1347"/>
      <c r="I1055" s="1347"/>
      <c r="J1055" s="1347"/>
      <c r="K1055" s="138"/>
      <c r="L1055" s="138"/>
      <c r="M1055" s="138"/>
      <c r="N1055" s="138"/>
      <c r="O1055" s="138"/>
      <c r="P1055" s="138"/>
      <c r="Q1055" s="138"/>
      <c r="R1055" s="138"/>
      <c r="S1055" s="138"/>
      <c r="T1055" s="145"/>
      <c r="U1055" s="138"/>
      <c r="V1055" s="138"/>
      <c r="W1055" s="138"/>
      <c r="X1055" s="138"/>
      <c r="Y1055" s="138"/>
      <c r="Z1055" s="138"/>
      <c r="AA1055" s="138"/>
      <c r="AB1055" s="138"/>
      <c r="AC1055" s="138"/>
      <c r="AD1055" s="138"/>
      <c r="AE1055" s="138"/>
      <c r="AF1055" s="138"/>
      <c r="AG1055" s="138"/>
      <c r="AH1055" s="138"/>
      <c r="AI1055" s="138"/>
      <c r="AJ1055" s="138"/>
      <c r="AK1055" s="138"/>
      <c r="AL1055" s="138"/>
      <c r="AM1055" s="138"/>
      <c r="AN1055" s="138"/>
      <c r="AO1055" s="138"/>
      <c r="AP1055" s="138"/>
      <c r="AQ1055" s="138"/>
      <c r="AR1055" s="138"/>
      <c r="AS1055" s="138"/>
    </row>
    <row r="1056" spans="2:45" s="135" customFormat="1" ht="24" hidden="1" customHeight="1" x14ac:dyDescent="0.15">
      <c r="B1056" s="169"/>
      <c r="C1056" s="750" t="s">
        <v>15625</v>
      </c>
      <c r="D1056" s="1327"/>
      <c r="E1056" s="232" t="s">
        <v>18106</v>
      </c>
      <c r="F1056" s="232" t="s">
        <v>15627</v>
      </c>
      <c r="G1056" s="1388">
        <v>952</v>
      </c>
      <c r="H1056" s="1347"/>
      <c r="I1056" s="1347"/>
      <c r="J1056" s="1347"/>
      <c r="K1056" s="138"/>
      <c r="L1056" s="138"/>
      <c r="M1056" s="138"/>
      <c r="N1056" s="138"/>
      <c r="O1056" s="138"/>
      <c r="P1056" s="138"/>
      <c r="Q1056" s="138"/>
      <c r="R1056" s="138"/>
      <c r="S1056" s="138"/>
      <c r="T1056" s="145"/>
      <c r="U1056" s="138"/>
      <c r="V1056" s="138"/>
      <c r="W1056" s="138"/>
      <c r="X1056" s="138"/>
      <c r="Y1056" s="138"/>
      <c r="Z1056" s="138"/>
      <c r="AA1056" s="138"/>
      <c r="AB1056" s="138"/>
      <c r="AC1056" s="138"/>
      <c r="AD1056" s="138"/>
      <c r="AE1056" s="138"/>
      <c r="AF1056" s="138"/>
      <c r="AG1056" s="138"/>
      <c r="AH1056" s="138"/>
      <c r="AI1056" s="138"/>
      <c r="AJ1056" s="138"/>
      <c r="AK1056" s="138"/>
      <c r="AL1056" s="138"/>
      <c r="AM1056" s="138"/>
      <c r="AN1056" s="138"/>
      <c r="AO1056" s="138"/>
      <c r="AP1056" s="138"/>
      <c r="AQ1056" s="138"/>
      <c r="AR1056" s="138"/>
      <c r="AS1056" s="138"/>
    </row>
    <row r="1057" spans="2:45" s="135" customFormat="1" ht="24" hidden="1" customHeight="1" x14ac:dyDescent="0.15">
      <c r="B1057" s="169"/>
      <c r="C1057" s="750" t="s">
        <v>15625</v>
      </c>
      <c r="D1057" s="144"/>
      <c r="E1057" s="1345" t="s">
        <v>18107</v>
      </c>
      <c r="F1057" s="232" t="s">
        <v>15627</v>
      </c>
      <c r="G1057" s="1390">
        <v>783</v>
      </c>
      <c r="H1057" s="1347">
        <f>SUM(H1084:H1086)</f>
        <v>0</v>
      </c>
      <c r="I1057" s="1347"/>
      <c r="J1057" s="1347"/>
      <c r="K1057" s="138"/>
      <c r="L1057" s="138"/>
      <c r="M1057" s="138"/>
      <c r="N1057" s="138"/>
      <c r="O1057" s="138"/>
      <c r="P1057" s="138"/>
      <c r="Q1057" s="138"/>
      <c r="R1057" s="138"/>
      <c r="S1057" s="138"/>
      <c r="T1057" s="145"/>
      <c r="U1057" s="138"/>
      <c r="V1057" s="138"/>
      <c r="W1057" s="138"/>
      <c r="X1057" s="138"/>
      <c r="Y1057" s="138"/>
      <c r="Z1057" s="138"/>
      <c r="AA1057" s="138"/>
      <c r="AB1057" s="138"/>
      <c r="AC1057" s="138"/>
      <c r="AD1057" s="138"/>
      <c r="AE1057" s="138"/>
      <c r="AF1057" s="138"/>
      <c r="AG1057" s="138"/>
      <c r="AH1057" s="138"/>
      <c r="AI1057" s="138"/>
      <c r="AJ1057" s="138"/>
      <c r="AK1057" s="138"/>
      <c r="AL1057" s="138"/>
      <c r="AM1057" s="138"/>
      <c r="AN1057" s="138"/>
      <c r="AO1057" s="138"/>
      <c r="AP1057" s="138"/>
      <c r="AQ1057" s="138"/>
      <c r="AR1057" s="138"/>
      <c r="AS1057" s="138"/>
    </row>
    <row r="1058" spans="2:45" s="135" customFormat="1" ht="24" hidden="1" customHeight="1" x14ac:dyDescent="0.15">
      <c r="B1058" s="169"/>
      <c r="C1058" s="750" t="s">
        <v>15625</v>
      </c>
      <c r="D1058" s="1327"/>
      <c r="E1058" s="232" t="s">
        <v>20289</v>
      </c>
      <c r="F1058" s="144" t="s">
        <v>15627</v>
      </c>
      <c r="G1058" s="144">
        <v>7117</v>
      </c>
      <c r="H1058" s="1347">
        <f>SUM(H1059:H1059)</f>
        <v>0</v>
      </c>
      <c r="I1058" s="1347">
        <f>SUM(I1059:I1059)</f>
        <v>0</v>
      </c>
      <c r="J1058" s="1347"/>
      <c r="K1058" s="138"/>
      <c r="L1058" s="138"/>
      <c r="M1058" s="138"/>
      <c r="N1058" s="138"/>
      <c r="O1058" s="138"/>
      <c r="P1058" s="138"/>
      <c r="Q1058" s="138"/>
      <c r="R1058" s="138"/>
      <c r="S1058" s="138"/>
      <c r="T1058" s="145">
        <v>2016</v>
      </c>
      <c r="U1058" s="138"/>
      <c r="V1058" s="138"/>
      <c r="W1058" s="138"/>
      <c r="X1058" s="138"/>
      <c r="Y1058" s="138"/>
      <c r="Z1058" s="138"/>
      <c r="AA1058" s="138"/>
      <c r="AB1058" s="138"/>
      <c r="AC1058" s="138"/>
      <c r="AD1058" s="138"/>
      <c r="AE1058" s="138"/>
      <c r="AF1058" s="138"/>
      <c r="AG1058" s="138"/>
      <c r="AH1058" s="138"/>
      <c r="AI1058" s="138"/>
      <c r="AJ1058" s="138"/>
      <c r="AK1058" s="138"/>
      <c r="AL1058" s="138"/>
      <c r="AM1058" s="138"/>
      <c r="AN1058" s="138"/>
      <c r="AO1058" s="138"/>
      <c r="AP1058" s="138"/>
      <c r="AQ1058" s="138"/>
      <c r="AR1058" s="138"/>
      <c r="AS1058" s="138"/>
    </row>
    <row r="1059" spans="2:45" s="135" customFormat="1" ht="24" hidden="1" customHeight="1" x14ac:dyDescent="0.15">
      <c r="B1059" s="169"/>
      <c r="C1059" s="750" t="s">
        <v>15625</v>
      </c>
      <c r="D1059" s="1327"/>
      <c r="E1059" s="232" t="s">
        <v>18108</v>
      </c>
      <c r="F1059" s="144" t="s">
        <v>15627</v>
      </c>
      <c r="G1059" s="144">
        <v>1820</v>
      </c>
      <c r="H1059" s="144" t="s">
        <v>2226</v>
      </c>
      <c r="I1059" s="144" t="s">
        <v>2226</v>
      </c>
      <c r="J1059" s="144"/>
      <c r="K1059" s="138"/>
      <c r="L1059" s="138"/>
      <c r="M1059" s="138"/>
      <c r="N1059" s="138"/>
      <c r="O1059" s="138"/>
      <c r="P1059" s="138"/>
      <c r="Q1059" s="138"/>
      <c r="R1059" s="138"/>
      <c r="S1059" s="138"/>
      <c r="T1059" s="145">
        <v>2016</v>
      </c>
      <c r="U1059" s="138"/>
      <c r="V1059" s="138"/>
      <c r="W1059" s="138"/>
      <c r="X1059" s="138"/>
      <c r="Y1059" s="138"/>
      <c r="Z1059" s="138"/>
      <c r="AA1059" s="138"/>
      <c r="AB1059" s="138"/>
      <c r="AC1059" s="138"/>
      <c r="AD1059" s="138"/>
      <c r="AE1059" s="138"/>
      <c r="AF1059" s="138"/>
      <c r="AG1059" s="138"/>
      <c r="AH1059" s="138"/>
      <c r="AI1059" s="138"/>
      <c r="AJ1059" s="138"/>
      <c r="AK1059" s="138"/>
      <c r="AL1059" s="138"/>
      <c r="AM1059" s="138"/>
      <c r="AN1059" s="138"/>
      <c r="AO1059" s="138"/>
      <c r="AP1059" s="138"/>
      <c r="AQ1059" s="138"/>
      <c r="AR1059" s="138"/>
      <c r="AS1059" s="138"/>
    </row>
    <row r="1060" spans="2:45" s="135" customFormat="1" ht="24" hidden="1" customHeight="1" x14ac:dyDescent="0.15">
      <c r="B1060" s="169"/>
      <c r="C1060" s="750" t="s">
        <v>15625</v>
      </c>
      <c r="D1060" s="144"/>
      <c r="E1060" s="1345" t="s">
        <v>20290</v>
      </c>
      <c r="F1060" s="144" t="s">
        <v>18086</v>
      </c>
      <c r="G1060" s="144">
        <v>1650</v>
      </c>
      <c r="H1060" s="144" t="s">
        <v>2226</v>
      </c>
      <c r="I1060" s="144" t="s">
        <v>2226</v>
      </c>
      <c r="J1060" s="144"/>
      <c r="K1060" s="138"/>
      <c r="L1060" s="138"/>
      <c r="M1060" s="138"/>
      <c r="N1060" s="138"/>
      <c r="O1060" s="138"/>
      <c r="P1060" s="138"/>
      <c r="Q1060" s="138"/>
      <c r="R1060" s="138"/>
      <c r="S1060" s="138"/>
      <c r="T1060" s="145">
        <v>2019</v>
      </c>
      <c r="U1060" s="138"/>
      <c r="V1060" s="138"/>
      <c r="W1060" s="138"/>
      <c r="X1060" s="138"/>
      <c r="Y1060" s="138"/>
      <c r="Z1060" s="138"/>
      <c r="AA1060" s="138"/>
      <c r="AB1060" s="138"/>
      <c r="AC1060" s="138"/>
      <c r="AD1060" s="138"/>
      <c r="AE1060" s="138"/>
      <c r="AF1060" s="138"/>
      <c r="AG1060" s="138"/>
      <c r="AH1060" s="138"/>
      <c r="AI1060" s="138"/>
      <c r="AJ1060" s="138"/>
      <c r="AK1060" s="138"/>
      <c r="AL1060" s="138"/>
      <c r="AM1060" s="138"/>
      <c r="AN1060" s="138"/>
      <c r="AO1060" s="138"/>
      <c r="AP1060" s="138"/>
      <c r="AQ1060" s="138"/>
      <c r="AR1060" s="138"/>
      <c r="AS1060" s="138"/>
    </row>
    <row r="1061" spans="2:45" s="135" customFormat="1" ht="24" hidden="1" customHeight="1" x14ac:dyDescent="0.15">
      <c r="B1061" s="169"/>
      <c r="C1061" s="750" t="s">
        <v>15625</v>
      </c>
      <c r="D1061" s="1327"/>
      <c r="E1061" s="232" t="s">
        <v>20291</v>
      </c>
      <c r="F1061" s="232" t="s">
        <v>18109</v>
      </c>
      <c r="G1061" s="1388">
        <v>2450</v>
      </c>
      <c r="H1061" s="144" t="s">
        <v>2226</v>
      </c>
      <c r="I1061" s="144" t="s">
        <v>2226</v>
      </c>
      <c r="J1061" s="144"/>
      <c r="K1061" s="138"/>
      <c r="L1061" s="138"/>
      <c r="M1061" s="138"/>
      <c r="N1061" s="138"/>
      <c r="O1061" s="138"/>
      <c r="P1061" s="138"/>
      <c r="Q1061" s="138"/>
      <c r="R1061" s="138"/>
      <c r="S1061" s="138"/>
      <c r="T1061" s="145">
        <v>2012</v>
      </c>
      <c r="U1061" s="138"/>
      <c r="V1061" s="138"/>
      <c r="W1061" s="138"/>
      <c r="X1061" s="138"/>
      <c r="Y1061" s="138"/>
      <c r="Z1061" s="138"/>
      <c r="AA1061" s="138"/>
      <c r="AB1061" s="138"/>
      <c r="AC1061" s="138"/>
      <c r="AD1061" s="138"/>
      <c r="AE1061" s="138"/>
      <c r="AF1061" s="138"/>
      <c r="AG1061" s="138"/>
      <c r="AH1061" s="138"/>
      <c r="AI1061" s="138"/>
      <c r="AJ1061" s="138"/>
      <c r="AK1061" s="138"/>
      <c r="AL1061" s="138"/>
      <c r="AM1061" s="138"/>
      <c r="AN1061" s="138"/>
      <c r="AO1061" s="138"/>
      <c r="AP1061" s="138"/>
      <c r="AQ1061" s="138"/>
      <c r="AR1061" s="138"/>
      <c r="AS1061" s="138"/>
    </row>
    <row r="1062" spans="2:45" s="135" customFormat="1" ht="24" hidden="1" customHeight="1" x14ac:dyDescent="0.15">
      <c r="B1062" s="169"/>
      <c r="C1062" s="750" t="s">
        <v>15625</v>
      </c>
      <c r="D1062" s="144"/>
      <c r="E1062" s="144" t="s">
        <v>20292</v>
      </c>
      <c r="F1062" s="144" t="s">
        <v>18110</v>
      </c>
      <c r="G1062" s="1388">
        <v>3222</v>
      </c>
      <c r="H1062" s="144" t="s">
        <v>2226</v>
      </c>
      <c r="I1062" s="144" t="s">
        <v>2226</v>
      </c>
      <c r="J1062" s="144"/>
      <c r="K1062" s="138"/>
      <c r="L1062" s="138"/>
      <c r="M1062" s="138"/>
      <c r="N1062" s="138"/>
      <c r="O1062" s="138"/>
      <c r="P1062" s="138"/>
      <c r="Q1062" s="138"/>
      <c r="R1062" s="138"/>
      <c r="S1062" s="138"/>
      <c r="T1062" s="145">
        <v>2006</v>
      </c>
      <c r="U1062" s="138"/>
      <c r="V1062" s="138"/>
      <c r="W1062" s="138"/>
      <c r="X1062" s="138"/>
      <c r="Y1062" s="138"/>
      <c r="Z1062" s="138"/>
      <c r="AA1062" s="138"/>
      <c r="AB1062" s="138"/>
      <c r="AC1062" s="138"/>
      <c r="AD1062" s="138"/>
      <c r="AE1062" s="138"/>
      <c r="AF1062" s="138"/>
      <c r="AG1062" s="138"/>
      <c r="AH1062" s="138"/>
      <c r="AI1062" s="138"/>
      <c r="AJ1062" s="138"/>
      <c r="AK1062" s="138"/>
      <c r="AL1062" s="138"/>
      <c r="AM1062" s="138"/>
      <c r="AN1062" s="138"/>
      <c r="AO1062" s="138"/>
      <c r="AP1062" s="138"/>
      <c r="AQ1062" s="138"/>
      <c r="AR1062" s="138"/>
      <c r="AS1062" s="138"/>
    </row>
    <row r="1063" spans="2:45" s="135" customFormat="1" ht="24" hidden="1" customHeight="1" x14ac:dyDescent="0.15">
      <c r="B1063" s="169"/>
      <c r="C1063" s="750" t="s">
        <v>15625</v>
      </c>
      <c r="D1063" s="1327"/>
      <c r="E1063" s="232" t="s">
        <v>20293</v>
      </c>
      <c r="F1063" s="232" t="s">
        <v>18086</v>
      </c>
      <c r="G1063" s="1388">
        <v>374</v>
      </c>
      <c r="H1063" s="144" t="s">
        <v>2226</v>
      </c>
      <c r="I1063" s="144" t="s">
        <v>2226</v>
      </c>
      <c r="J1063" s="144"/>
      <c r="K1063" s="138"/>
      <c r="L1063" s="138"/>
      <c r="M1063" s="138"/>
      <c r="N1063" s="138"/>
      <c r="O1063" s="138"/>
      <c r="P1063" s="138"/>
      <c r="Q1063" s="138"/>
      <c r="R1063" s="138"/>
      <c r="S1063" s="138"/>
      <c r="T1063" s="145">
        <v>2017</v>
      </c>
      <c r="U1063" s="138"/>
      <c r="V1063" s="138"/>
      <c r="W1063" s="138"/>
      <c r="X1063" s="138"/>
      <c r="Y1063" s="138"/>
      <c r="Z1063" s="138"/>
      <c r="AA1063" s="138"/>
      <c r="AB1063" s="138"/>
      <c r="AC1063" s="138"/>
      <c r="AD1063" s="138"/>
      <c r="AE1063" s="138"/>
      <c r="AF1063" s="138"/>
      <c r="AG1063" s="138"/>
      <c r="AH1063" s="138"/>
      <c r="AI1063" s="138"/>
      <c r="AJ1063" s="138"/>
      <c r="AK1063" s="138"/>
      <c r="AL1063" s="138"/>
      <c r="AM1063" s="138"/>
      <c r="AN1063" s="138"/>
      <c r="AO1063" s="138"/>
      <c r="AP1063" s="138"/>
      <c r="AQ1063" s="138"/>
      <c r="AR1063" s="138"/>
      <c r="AS1063" s="138"/>
    </row>
    <row r="1064" spans="2:45" s="135" customFormat="1" ht="24" hidden="1" customHeight="1" x14ac:dyDescent="0.15">
      <c r="B1064" s="169"/>
      <c r="C1064" s="750" t="s">
        <v>15625</v>
      </c>
      <c r="D1064" s="144"/>
      <c r="E1064" s="1345" t="s">
        <v>20294</v>
      </c>
      <c r="F1064" s="144" t="s">
        <v>18111</v>
      </c>
      <c r="G1064" s="1388">
        <v>374</v>
      </c>
      <c r="H1064" s="144" t="s">
        <v>2226</v>
      </c>
      <c r="I1064" s="144" t="s">
        <v>2226</v>
      </c>
      <c r="J1064" s="144"/>
      <c r="K1064" s="138"/>
      <c r="L1064" s="138"/>
      <c r="M1064" s="138"/>
      <c r="N1064" s="138"/>
      <c r="O1064" s="138"/>
      <c r="P1064" s="138"/>
      <c r="Q1064" s="138"/>
      <c r="R1064" s="138"/>
      <c r="S1064" s="138"/>
      <c r="T1064" s="145">
        <v>2005</v>
      </c>
      <c r="U1064" s="138"/>
      <c r="V1064" s="138"/>
      <c r="W1064" s="138"/>
      <c r="X1064" s="138"/>
      <c r="Y1064" s="138"/>
      <c r="Z1064" s="138"/>
      <c r="AA1064" s="138"/>
      <c r="AB1064" s="138"/>
      <c r="AC1064" s="138"/>
      <c r="AD1064" s="138"/>
      <c r="AE1064" s="138"/>
      <c r="AF1064" s="138"/>
      <c r="AG1064" s="138"/>
      <c r="AH1064" s="138"/>
      <c r="AI1064" s="138"/>
      <c r="AJ1064" s="138"/>
      <c r="AK1064" s="138"/>
      <c r="AL1064" s="138"/>
      <c r="AM1064" s="138"/>
      <c r="AN1064" s="138"/>
      <c r="AO1064" s="138"/>
      <c r="AP1064" s="138"/>
      <c r="AQ1064" s="138"/>
      <c r="AR1064" s="138"/>
      <c r="AS1064" s="138"/>
    </row>
    <row r="1065" spans="2:45" s="135" customFormat="1" ht="24" hidden="1" customHeight="1" x14ac:dyDescent="0.15">
      <c r="B1065" s="169"/>
      <c r="C1065" s="750" t="s">
        <v>15625</v>
      </c>
      <c r="D1065" s="144"/>
      <c r="E1065" s="144" t="s">
        <v>20295</v>
      </c>
      <c r="F1065" s="144" t="s">
        <v>18112</v>
      </c>
      <c r="G1065" s="1388">
        <v>1069</v>
      </c>
      <c r="H1065" s="144" t="s">
        <v>2226</v>
      </c>
      <c r="I1065" s="144" t="s">
        <v>2226</v>
      </c>
      <c r="J1065" s="144"/>
      <c r="K1065" s="138"/>
      <c r="L1065" s="138"/>
      <c r="M1065" s="138"/>
      <c r="N1065" s="138"/>
      <c r="O1065" s="138"/>
      <c r="P1065" s="138"/>
      <c r="Q1065" s="138"/>
      <c r="R1065" s="138"/>
      <c r="S1065" s="138"/>
      <c r="T1065" s="145">
        <v>2017</v>
      </c>
      <c r="U1065" s="138"/>
      <c r="V1065" s="138"/>
      <c r="W1065" s="138"/>
      <c r="X1065" s="138"/>
      <c r="Y1065" s="138"/>
      <c r="Z1065" s="138"/>
      <c r="AA1065" s="138"/>
      <c r="AB1065" s="138"/>
      <c r="AC1065" s="138"/>
      <c r="AD1065" s="138"/>
      <c r="AE1065" s="138"/>
      <c r="AF1065" s="138"/>
      <c r="AG1065" s="138"/>
      <c r="AH1065" s="138"/>
      <c r="AI1065" s="138"/>
      <c r="AJ1065" s="138"/>
      <c r="AK1065" s="138"/>
      <c r="AL1065" s="138"/>
      <c r="AM1065" s="138"/>
      <c r="AN1065" s="138"/>
      <c r="AO1065" s="138"/>
      <c r="AP1065" s="138"/>
      <c r="AQ1065" s="138"/>
      <c r="AR1065" s="138"/>
      <c r="AS1065" s="138"/>
    </row>
    <row r="1066" spans="2:45" s="135" customFormat="1" ht="24" hidden="1" customHeight="1" x14ac:dyDescent="0.15">
      <c r="B1066" s="169"/>
      <c r="C1066" s="750" t="s">
        <v>15625</v>
      </c>
      <c r="D1066" s="1327"/>
      <c r="E1066" s="232" t="s">
        <v>20726</v>
      </c>
      <c r="F1066" s="232" t="s">
        <v>18088</v>
      </c>
      <c r="G1066" s="1388">
        <v>460</v>
      </c>
      <c r="H1066" s="144" t="s">
        <v>2226</v>
      </c>
      <c r="I1066" s="144" t="s">
        <v>2226</v>
      </c>
      <c r="J1066" s="144"/>
      <c r="K1066" s="138"/>
      <c r="L1066" s="138"/>
      <c r="M1066" s="138"/>
      <c r="N1066" s="138"/>
      <c r="O1066" s="138"/>
      <c r="P1066" s="138"/>
      <c r="Q1066" s="138"/>
      <c r="R1066" s="138"/>
      <c r="S1066" s="138"/>
      <c r="T1066" s="145"/>
      <c r="U1066" s="138"/>
      <c r="V1066" s="138"/>
      <c r="W1066" s="138"/>
      <c r="X1066" s="138"/>
      <c r="Y1066" s="138"/>
      <c r="Z1066" s="138"/>
      <c r="AA1066" s="138"/>
      <c r="AB1066" s="138"/>
      <c r="AC1066" s="138"/>
      <c r="AD1066" s="138"/>
      <c r="AE1066" s="138"/>
      <c r="AF1066" s="138"/>
      <c r="AG1066" s="138"/>
      <c r="AH1066" s="138"/>
      <c r="AI1066" s="138"/>
      <c r="AJ1066" s="138"/>
      <c r="AK1066" s="138"/>
      <c r="AL1066" s="138"/>
      <c r="AM1066" s="138"/>
      <c r="AN1066" s="138"/>
      <c r="AO1066" s="138"/>
      <c r="AP1066" s="138"/>
      <c r="AQ1066" s="138"/>
      <c r="AR1066" s="138"/>
      <c r="AS1066" s="138"/>
    </row>
    <row r="1067" spans="2:45" s="135" customFormat="1" ht="24" hidden="1" customHeight="1" x14ac:dyDescent="0.15">
      <c r="B1067" s="169"/>
      <c r="C1067" s="750" t="s">
        <v>15625</v>
      </c>
      <c r="D1067" s="241"/>
      <c r="E1067" s="149" t="s">
        <v>18113</v>
      </c>
      <c r="F1067" s="144" t="s">
        <v>18090</v>
      </c>
      <c r="G1067" s="1388">
        <v>950</v>
      </c>
      <c r="H1067" s="144" t="s">
        <v>2226</v>
      </c>
      <c r="I1067" s="144" t="s">
        <v>2226</v>
      </c>
      <c r="J1067" s="144"/>
      <c r="K1067" s="138"/>
      <c r="L1067" s="138"/>
      <c r="M1067" s="138"/>
      <c r="N1067" s="138"/>
      <c r="O1067" s="138"/>
      <c r="P1067" s="138"/>
      <c r="Q1067" s="138"/>
      <c r="R1067" s="138"/>
      <c r="S1067" s="138"/>
      <c r="T1067" s="145">
        <v>2020</v>
      </c>
      <c r="U1067" s="248"/>
      <c r="V1067" s="138"/>
      <c r="W1067" s="138"/>
      <c r="X1067" s="138"/>
      <c r="Y1067" s="138"/>
      <c r="Z1067" s="138"/>
      <c r="AA1067" s="138"/>
      <c r="AB1067" s="138"/>
      <c r="AC1067" s="138"/>
      <c r="AD1067" s="138"/>
      <c r="AE1067" s="138"/>
      <c r="AF1067" s="138"/>
      <c r="AG1067" s="138"/>
      <c r="AH1067" s="138"/>
      <c r="AI1067" s="138"/>
      <c r="AJ1067" s="138"/>
      <c r="AK1067" s="138"/>
      <c r="AL1067" s="138"/>
      <c r="AM1067" s="138"/>
      <c r="AN1067" s="138"/>
      <c r="AO1067" s="138"/>
      <c r="AP1067" s="138"/>
      <c r="AQ1067" s="138"/>
      <c r="AR1067" s="138"/>
      <c r="AS1067" s="138"/>
    </row>
    <row r="1068" spans="2:45" s="135" customFormat="1" ht="24" hidden="1" customHeight="1" x14ac:dyDescent="0.15">
      <c r="B1068" s="169"/>
      <c r="C1068" s="750" t="s">
        <v>15625</v>
      </c>
      <c r="D1068" s="1327"/>
      <c r="E1068" s="232" t="s">
        <v>20296</v>
      </c>
      <c r="F1068" s="144" t="s">
        <v>15627</v>
      </c>
      <c r="G1068" s="1388">
        <v>440</v>
      </c>
      <c r="H1068" s="144" t="s">
        <v>2226</v>
      </c>
      <c r="I1068" s="144" t="s">
        <v>2226</v>
      </c>
      <c r="J1068" s="144"/>
      <c r="K1068" s="138"/>
      <c r="L1068" s="138"/>
      <c r="M1068" s="138"/>
      <c r="N1068" s="138"/>
      <c r="O1068" s="138"/>
      <c r="P1068" s="138"/>
      <c r="Q1068" s="138"/>
      <c r="R1068" s="138"/>
      <c r="S1068" s="138"/>
      <c r="T1068" s="145">
        <v>2019</v>
      </c>
      <c r="U1068" s="138"/>
      <c r="V1068" s="138"/>
      <c r="W1068" s="138"/>
      <c r="X1068" s="138"/>
      <c r="Y1068" s="138"/>
      <c r="Z1068" s="138"/>
      <c r="AA1068" s="138"/>
      <c r="AB1068" s="138"/>
      <c r="AC1068" s="138"/>
      <c r="AD1068" s="138"/>
      <c r="AE1068" s="138"/>
      <c r="AF1068" s="138"/>
      <c r="AG1068" s="138"/>
      <c r="AH1068" s="138"/>
      <c r="AI1068" s="138"/>
      <c r="AJ1068" s="138"/>
      <c r="AK1068" s="138"/>
      <c r="AL1068" s="138"/>
      <c r="AM1068" s="138"/>
      <c r="AN1068" s="138"/>
      <c r="AO1068" s="138"/>
      <c r="AP1068" s="138"/>
      <c r="AQ1068" s="138"/>
      <c r="AR1068" s="138"/>
      <c r="AS1068" s="138"/>
    </row>
    <row r="1069" spans="2:45" s="135" customFormat="1" ht="24" hidden="1" customHeight="1" x14ac:dyDescent="0.15">
      <c r="B1069" s="169"/>
      <c r="C1069" s="750" t="s">
        <v>15625</v>
      </c>
      <c r="D1069" s="144"/>
      <c r="E1069" s="1345" t="s">
        <v>20268</v>
      </c>
      <c r="F1069" s="144" t="s">
        <v>15627</v>
      </c>
      <c r="G1069" s="399">
        <v>500</v>
      </c>
      <c r="H1069" s="144" t="s">
        <v>2226</v>
      </c>
      <c r="I1069" s="144" t="s">
        <v>2226</v>
      </c>
      <c r="J1069" s="144"/>
      <c r="K1069" s="138"/>
      <c r="L1069" s="138"/>
      <c r="M1069" s="138"/>
      <c r="N1069" s="138"/>
      <c r="O1069" s="138"/>
      <c r="P1069" s="138"/>
      <c r="Q1069" s="138"/>
      <c r="R1069" s="138"/>
      <c r="S1069" s="138"/>
      <c r="T1069" s="145">
        <v>2016</v>
      </c>
      <c r="U1069" s="138"/>
      <c r="V1069" s="138"/>
      <c r="W1069" s="138"/>
      <c r="X1069" s="138"/>
      <c r="Y1069" s="138"/>
      <c r="Z1069" s="138"/>
      <c r="AA1069" s="138"/>
      <c r="AB1069" s="138"/>
      <c r="AC1069" s="138"/>
      <c r="AD1069" s="138"/>
      <c r="AE1069" s="138"/>
      <c r="AF1069" s="138"/>
      <c r="AG1069" s="138"/>
      <c r="AH1069" s="138"/>
      <c r="AI1069" s="138"/>
      <c r="AJ1069" s="138"/>
      <c r="AK1069" s="138"/>
      <c r="AL1069" s="138"/>
      <c r="AM1069" s="138"/>
      <c r="AN1069" s="138"/>
      <c r="AO1069" s="138"/>
      <c r="AP1069" s="138"/>
      <c r="AQ1069" s="138"/>
      <c r="AR1069" s="138"/>
      <c r="AS1069" s="138"/>
    </row>
    <row r="1070" spans="2:45" s="135" customFormat="1" ht="24" hidden="1" customHeight="1" x14ac:dyDescent="0.15">
      <c r="B1070" s="169"/>
      <c r="C1070" s="750" t="s">
        <v>15625</v>
      </c>
      <c r="D1070" s="144"/>
      <c r="E1070" s="144" t="s">
        <v>20297</v>
      </c>
      <c r="F1070" s="144" t="s">
        <v>15627</v>
      </c>
      <c r="G1070" s="1388">
        <v>1560</v>
      </c>
      <c r="H1070" s="144" t="s">
        <v>2226</v>
      </c>
      <c r="I1070" s="144" t="s">
        <v>2226</v>
      </c>
      <c r="J1070" s="144"/>
      <c r="K1070" s="138"/>
      <c r="L1070" s="138"/>
      <c r="M1070" s="138"/>
      <c r="N1070" s="138"/>
      <c r="O1070" s="138"/>
      <c r="P1070" s="138"/>
      <c r="Q1070" s="138"/>
      <c r="R1070" s="138"/>
      <c r="S1070" s="138"/>
      <c r="T1070" s="145">
        <v>2015</v>
      </c>
      <c r="U1070" s="138"/>
      <c r="V1070" s="138"/>
      <c r="W1070" s="138"/>
      <c r="X1070" s="138"/>
      <c r="Y1070" s="138"/>
      <c r="Z1070" s="138"/>
      <c r="AA1070" s="138"/>
      <c r="AB1070" s="138"/>
      <c r="AC1070" s="138"/>
      <c r="AD1070" s="138"/>
      <c r="AE1070" s="138"/>
      <c r="AF1070" s="138"/>
      <c r="AG1070" s="138"/>
      <c r="AH1070" s="138"/>
      <c r="AI1070" s="138"/>
      <c r="AJ1070" s="138"/>
      <c r="AK1070" s="138"/>
      <c r="AL1070" s="138"/>
      <c r="AM1070" s="138"/>
      <c r="AN1070" s="138"/>
      <c r="AO1070" s="138"/>
      <c r="AP1070" s="138"/>
      <c r="AQ1070" s="138"/>
      <c r="AR1070" s="138"/>
      <c r="AS1070" s="138"/>
    </row>
    <row r="1071" spans="2:45" s="135" customFormat="1" ht="24" hidden="1" customHeight="1" x14ac:dyDescent="0.15">
      <c r="B1071" s="169"/>
      <c r="C1071" s="750" t="s">
        <v>15625</v>
      </c>
      <c r="D1071" s="144"/>
      <c r="E1071" s="1345" t="s">
        <v>18114</v>
      </c>
      <c r="F1071" s="144" t="s">
        <v>15627</v>
      </c>
      <c r="G1071" s="1388">
        <v>234</v>
      </c>
      <c r="H1071" s="144" t="s">
        <v>2226</v>
      </c>
      <c r="I1071" s="144" t="s">
        <v>2226</v>
      </c>
      <c r="J1071" s="144"/>
      <c r="K1071" s="138"/>
      <c r="L1071" s="138"/>
      <c r="M1071" s="138"/>
      <c r="N1071" s="138"/>
      <c r="O1071" s="138"/>
      <c r="P1071" s="138"/>
      <c r="Q1071" s="138"/>
      <c r="R1071" s="138"/>
      <c r="S1071" s="138"/>
      <c r="T1071" s="145">
        <v>2008</v>
      </c>
      <c r="U1071" s="138"/>
      <c r="V1071" s="138"/>
      <c r="W1071" s="138"/>
      <c r="X1071" s="138"/>
      <c r="Y1071" s="138"/>
      <c r="Z1071" s="138"/>
      <c r="AA1071" s="138"/>
      <c r="AB1071" s="138"/>
      <c r="AC1071" s="138"/>
      <c r="AD1071" s="138"/>
      <c r="AE1071" s="138"/>
      <c r="AF1071" s="138"/>
      <c r="AG1071" s="138"/>
      <c r="AH1071" s="138"/>
      <c r="AI1071" s="138"/>
      <c r="AJ1071" s="138"/>
      <c r="AK1071" s="138"/>
      <c r="AL1071" s="138"/>
      <c r="AM1071" s="138"/>
      <c r="AN1071" s="138"/>
      <c r="AO1071" s="138"/>
      <c r="AP1071" s="138"/>
      <c r="AQ1071" s="138"/>
      <c r="AR1071" s="138"/>
      <c r="AS1071" s="138"/>
    </row>
    <row r="1072" spans="2:45" s="135" customFormat="1" ht="24" hidden="1" customHeight="1" x14ac:dyDescent="0.15">
      <c r="B1072" s="169"/>
      <c r="C1072" s="750" t="s">
        <v>15625</v>
      </c>
      <c r="D1072" s="144"/>
      <c r="E1072" s="144" t="s">
        <v>18115</v>
      </c>
      <c r="F1072" s="144" t="s">
        <v>15627</v>
      </c>
      <c r="G1072" s="1388">
        <v>300</v>
      </c>
      <c r="H1072" s="144" t="s">
        <v>2226</v>
      </c>
      <c r="I1072" s="144" t="s">
        <v>2226</v>
      </c>
      <c r="J1072" s="144"/>
      <c r="K1072" s="138"/>
      <c r="L1072" s="138"/>
      <c r="M1072" s="138"/>
      <c r="N1072" s="138"/>
      <c r="O1072" s="138"/>
      <c r="P1072" s="138"/>
      <c r="Q1072" s="138"/>
      <c r="R1072" s="138"/>
      <c r="S1072" s="138"/>
      <c r="T1072" s="145">
        <v>2008</v>
      </c>
      <c r="U1072" s="138"/>
      <c r="V1072" s="138"/>
      <c r="W1072" s="138"/>
      <c r="X1072" s="138"/>
      <c r="Y1072" s="138"/>
      <c r="Z1072" s="138"/>
      <c r="AA1072" s="138"/>
      <c r="AB1072" s="138"/>
      <c r="AC1072" s="138"/>
      <c r="AD1072" s="138"/>
      <c r="AE1072" s="138"/>
      <c r="AF1072" s="138"/>
      <c r="AG1072" s="138"/>
      <c r="AH1072" s="138"/>
      <c r="AI1072" s="138"/>
      <c r="AJ1072" s="138"/>
      <c r="AK1072" s="138"/>
      <c r="AL1072" s="138"/>
      <c r="AM1072" s="138"/>
      <c r="AN1072" s="138"/>
      <c r="AO1072" s="138"/>
      <c r="AP1072" s="138"/>
      <c r="AQ1072" s="138"/>
      <c r="AR1072" s="138"/>
      <c r="AS1072" s="138"/>
    </row>
    <row r="1073" spans="2:45" s="135" customFormat="1" ht="24" hidden="1" customHeight="1" x14ac:dyDescent="0.15">
      <c r="B1073" s="169"/>
      <c r="C1073" s="750" t="s">
        <v>15625</v>
      </c>
      <c r="D1073" s="241"/>
      <c r="E1073" s="149" t="s">
        <v>20732</v>
      </c>
      <c r="F1073" s="144" t="s">
        <v>15627</v>
      </c>
      <c r="G1073" s="1387">
        <v>456</v>
      </c>
      <c r="H1073" s="144" t="s">
        <v>2226</v>
      </c>
      <c r="I1073" s="144" t="s">
        <v>2226</v>
      </c>
      <c r="J1073" s="144"/>
      <c r="K1073" s="138"/>
      <c r="L1073" s="138"/>
      <c r="M1073" s="138"/>
      <c r="N1073" s="138"/>
      <c r="O1073" s="138"/>
      <c r="P1073" s="138"/>
      <c r="Q1073" s="138"/>
      <c r="R1073" s="138"/>
      <c r="S1073" s="138"/>
      <c r="T1073" s="145">
        <v>2007</v>
      </c>
      <c r="U1073" s="248"/>
      <c r="V1073" s="138"/>
      <c r="W1073" s="138"/>
      <c r="X1073" s="138"/>
      <c r="Y1073" s="138"/>
      <c r="Z1073" s="138"/>
      <c r="AA1073" s="138"/>
      <c r="AB1073" s="138"/>
      <c r="AC1073" s="138"/>
      <c r="AD1073" s="138"/>
      <c r="AE1073" s="138"/>
      <c r="AF1073" s="138"/>
      <c r="AG1073" s="138"/>
      <c r="AH1073" s="138"/>
      <c r="AI1073" s="138"/>
      <c r="AJ1073" s="138"/>
      <c r="AK1073" s="138"/>
      <c r="AL1073" s="138"/>
      <c r="AM1073" s="138"/>
      <c r="AN1073" s="138"/>
      <c r="AO1073" s="138"/>
      <c r="AP1073" s="138"/>
      <c r="AQ1073" s="138"/>
      <c r="AR1073" s="138"/>
      <c r="AS1073" s="138"/>
    </row>
    <row r="1074" spans="2:45" s="135" customFormat="1" ht="24" hidden="1" customHeight="1" x14ac:dyDescent="0.15">
      <c r="B1074" s="169"/>
      <c r="C1074" s="750" t="s">
        <v>15625</v>
      </c>
      <c r="D1074" s="144"/>
      <c r="E1074" s="144" t="s">
        <v>20298</v>
      </c>
      <c r="F1074" s="144" t="s">
        <v>15627</v>
      </c>
      <c r="G1074" s="1388">
        <v>570</v>
      </c>
      <c r="H1074" s="144" t="s">
        <v>2226</v>
      </c>
      <c r="I1074" s="144" t="s">
        <v>2226</v>
      </c>
      <c r="J1074" s="144"/>
      <c r="K1074" s="138"/>
      <c r="L1074" s="138"/>
      <c r="M1074" s="138"/>
      <c r="N1074" s="138"/>
      <c r="O1074" s="138"/>
      <c r="P1074" s="138"/>
      <c r="Q1074" s="138"/>
      <c r="R1074" s="138"/>
      <c r="S1074" s="138"/>
      <c r="T1074" s="145">
        <v>2020</v>
      </c>
      <c r="U1074" s="138"/>
      <c r="V1074" s="138"/>
      <c r="W1074" s="138"/>
      <c r="X1074" s="138"/>
      <c r="Y1074" s="138"/>
      <c r="Z1074" s="138"/>
      <c r="AA1074" s="138"/>
      <c r="AB1074" s="138"/>
      <c r="AC1074" s="138"/>
      <c r="AD1074" s="138"/>
      <c r="AE1074" s="138"/>
      <c r="AF1074" s="138"/>
      <c r="AG1074" s="138"/>
      <c r="AH1074" s="138"/>
      <c r="AI1074" s="138"/>
      <c r="AJ1074" s="138"/>
      <c r="AK1074" s="138"/>
      <c r="AL1074" s="138"/>
      <c r="AM1074" s="138"/>
      <c r="AN1074" s="138"/>
      <c r="AO1074" s="138"/>
      <c r="AP1074" s="138"/>
      <c r="AQ1074" s="138"/>
      <c r="AR1074" s="138"/>
      <c r="AS1074" s="138"/>
    </row>
    <row r="1075" spans="2:45" s="135" customFormat="1" ht="24" hidden="1" customHeight="1" x14ac:dyDescent="0.15">
      <c r="B1075" s="169"/>
      <c r="C1075" s="750" t="s">
        <v>15625</v>
      </c>
      <c r="D1075" s="144"/>
      <c r="E1075" s="1345" t="s">
        <v>18116</v>
      </c>
      <c r="F1075" s="144" t="s">
        <v>15627</v>
      </c>
      <c r="G1075" s="1388">
        <v>450</v>
      </c>
      <c r="H1075" s="144" t="s">
        <v>2226</v>
      </c>
      <c r="I1075" s="144" t="s">
        <v>2226</v>
      </c>
      <c r="J1075" s="144"/>
      <c r="K1075" s="138"/>
      <c r="L1075" s="138"/>
      <c r="M1075" s="138"/>
      <c r="N1075" s="138"/>
      <c r="O1075" s="138"/>
      <c r="P1075" s="138"/>
      <c r="Q1075" s="138"/>
      <c r="R1075" s="138"/>
      <c r="S1075" s="138"/>
      <c r="T1075" s="145">
        <v>2016</v>
      </c>
      <c r="U1075" s="138"/>
      <c r="V1075" s="138"/>
      <c r="W1075" s="138"/>
      <c r="X1075" s="138"/>
      <c r="Y1075" s="138"/>
      <c r="Z1075" s="138"/>
      <c r="AA1075" s="138"/>
      <c r="AB1075" s="138"/>
      <c r="AC1075" s="138"/>
      <c r="AD1075" s="138"/>
      <c r="AE1075" s="138"/>
      <c r="AF1075" s="138"/>
      <c r="AG1075" s="138"/>
      <c r="AH1075" s="138"/>
      <c r="AI1075" s="138"/>
      <c r="AJ1075" s="138"/>
      <c r="AK1075" s="138"/>
      <c r="AL1075" s="138"/>
      <c r="AM1075" s="138"/>
      <c r="AN1075" s="138"/>
      <c r="AO1075" s="138"/>
      <c r="AP1075" s="138"/>
      <c r="AQ1075" s="138"/>
      <c r="AR1075" s="138"/>
      <c r="AS1075" s="138"/>
    </row>
    <row r="1076" spans="2:45" s="135" customFormat="1" ht="24" hidden="1" customHeight="1" x14ac:dyDescent="0.15">
      <c r="B1076" s="169"/>
      <c r="C1076" s="750" t="s">
        <v>15625</v>
      </c>
      <c r="D1076" s="144"/>
      <c r="E1076" s="144" t="s">
        <v>18117</v>
      </c>
      <c r="F1076" s="144" t="s">
        <v>15627</v>
      </c>
      <c r="G1076" s="1388">
        <v>414</v>
      </c>
      <c r="H1076" s="144" t="s">
        <v>2226</v>
      </c>
      <c r="I1076" s="144" t="s">
        <v>2226</v>
      </c>
      <c r="J1076" s="144"/>
      <c r="K1076" s="138"/>
      <c r="L1076" s="138"/>
      <c r="M1076" s="138"/>
      <c r="N1076" s="138"/>
      <c r="O1076" s="138"/>
      <c r="P1076" s="138"/>
      <c r="Q1076" s="138"/>
      <c r="R1076" s="138"/>
      <c r="S1076" s="138"/>
      <c r="T1076" s="145">
        <v>2008</v>
      </c>
      <c r="U1076" s="138"/>
      <c r="V1076" s="138"/>
      <c r="W1076" s="138"/>
      <c r="X1076" s="138"/>
      <c r="Y1076" s="138"/>
      <c r="Z1076" s="138"/>
      <c r="AA1076" s="138"/>
      <c r="AB1076" s="138"/>
      <c r="AC1076" s="138"/>
      <c r="AD1076" s="138"/>
      <c r="AE1076" s="138"/>
      <c r="AF1076" s="138"/>
      <c r="AG1076" s="138"/>
      <c r="AH1076" s="138"/>
      <c r="AI1076" s="138"/>
      <c r="AJ1076" s="138"/>
      <c r="AK1076" s="138"/>
      <c r="AL1076" s="138"/>
      <c r="AM1076" s="138"/>
      <c r="AN1076" s="138"/>
      <c r="AO1076" s="138"/>
      <c r="AP1076" s="138"/>
      <c r="AQ1076" s="138"/>
      <c r="AR1076" s="138"/>
      <c r="AS1076" s="138"/>
    </row>
    <row r="1077" spans="2:45" s="135" customFormat="1" ht="24" hidden="1" customHeight="1" x14ac:dyDescent="0.15">
      <c r="B1077" s="169"/>
      <c r="C1077" s="750" t="s">
        <v>15625</v>
      </c>
      <c r="D1077" s="1327"/>
      <c r="E1077" s="232" t="s">
        <v>18118</v>
      </c>
      <c r="F1077" s="144" t="s">
        <v>15627</v>
      </c>
      <c r="G1077" s="1388">
        <v>400</v>
      </c>
      <c r="H1077" s="144" t="s">
        <v>2226</v>
      </c>
      <c r="I1077" s="144" t="s">
        <v>2226</v>
      </c>
      <c r="J1077" s="144"/>
      <c r="K1077" s="138"/>
      <c r="L1077" s="138"/>
      <c r="M1077" s="138"/>
      <c r="N1077" s="138"/>
      <c r="O1077" s="138"/>
      <c r="P1077" s="138"/>
      <c r="Q1077" s="138"/>
      <c r="R1077" s="138"/>
      <c r="S1077" s="138"/>
      <c r="T1077" s="145"/>
      <c r="U1077" s="138"/>
      <c r="V1077" s="138"/>
      <c r="W1077" s="138"/>
      <c r="X1077" s="138"/>
      <c r="Y1077" s="138"/>
      <c r="Z1077" s="138"/>
      <c r="AA1077" s="138"/>
      <c r="AB1077" s="138"/>
      <c r="AC1077" s="138"/>
      <c r="AD1077" s="138"/>
      <c r="AE1077" s="138"/>
      <c r="AF1077" s="138"/>
      <c r="AG1077" s="138"/>
      <c r="AH1077" s="138"/>
      <c r="AI1077" s="138"/>
      <c r="AJ1077" s="138"/>
      <c r="AK1077" s="138"/>
      <c r="AL1077" s="138"/>
      <c r="AM1077" s="138"/>
      <c r="AN1077" s="138"/>
      <c r="AO1077" s="138"/>
      <c r="AP1077" s="138"/>
      <c r="AQ1077" s="138"/>
      <c r="AR1077" s="138"/>
      <c r="AS1077" s="138"/>
    </row>
    <row r="1078" spans="2:45" s="135" customFormat="1" ht="24" hidden="1" customHeight="1" x14ac:dyDescent="0.15">
      <c r="B1078" s="169"/>
      <c r="C1078" s="750" t="s">
        <v>15625</v>
      </c>
      <c r="D1078" s="144"/>
      <c r="E1078" s="1345" t="s">
        <v>18119</v>
      </c>
      <c r="F1078" s="144" t="s">
        <v>15627</v>
      </c>
      <c r="G1078" s="1388">
        <v>400</v>
      </c>
      <c r="H1078" s="144" t="s">
        <v>2226</v>
      </c>
      <c r="I1078" s="144" t="s">
        <v>2226</v>
      </c>
      <c r="J1078" s="144"/>
      <c r="K1078" s="138"/>
      <c r="L1078" s="138"/>
      <c r="M1078" s="138"/>
      <c r="N1078" s="138"/>
      <c r="O1078" s="138"/>
      <c r="P1078" s="138"/>
      <c r="Q1078" s="138"/>
      <c r="R1078" s="138"/>
      <c r="S1078" s="138"/>
      <c r="T1078" s="145"/>
      <c r="U1078" s="138"/>
      <c r="V1078" s="138"/>
      <c r="W1078" s="138"/>
      <c r="X1078" s="138"/>
      <c r="Y1078" s="138"/>
      <c r="Z1078" s="138"/>
      <c r="AA1078" s="138"/>
      <c r="AB1078" s="138"/>
      <c r="AC1078" s="138"/>
      <c r="AD1078" s="138"/>
      <c r="AE1078" s="138"/>
      <c r="AF1078" s="138"/>
      <c r="AG1078" s="138"/>
      <c r="AH1078" s="138"/>
      <c r="AI1078" s="138"/>
      <c r="AJ1078" s="138"/>
      <c r="AK1078" s="138"/>
      <c r="AL1078" s="138"/>
      <c r="AM1078" s="138"/>
      <c r="AN1078" s="138"/>
      <c r="AO1078" s="138"/>
      <c r="AP1078" s="138"/>
      <c r="AQ1078" s="138"/>
      <c r="AR1078" s="138"/>
      <c r="AS1078" s="138"/>
    </row>
    <row r="1079" spans="2:45" s="135" customFormat="1" ht="24" hidden="1" customHeight="1" x14ac:dyDescent="0.15">
      <c r="B1079" s="169"/>
      <c r="C1079" s="750" t="s">
        <v>15625</v>
      </c>
      <c r="D1079" s="1327"/>
      <c r="E1079" s="232" t="s">
        <v>18120</v>
      </c>
      <c r="F1079" s="144" t="s">
        <v>15627</v>
      </c>
      <c r="G1079" s="1391">
        <v>300</v>
      </c>
      <c r="H1079" s="144" t="s">
        <v>2226</v>
      </c>
      <c r="I1079" s="144" t="s">
        <v>2226</v>
      </c>
      <c r="J1079" s="144"/>
      <c r="K1079" s="138"/>
      <c r="L1079" s="138"/>
      <c r="M1079" s="138"/>
      <c r="N1079" s="138"/>
      <c r="O1079" s="138"/>
      <c r="P1079" s="138"/>
      <c r="Q1079" s="138"/>
      <c r="R1079" s="138"/>
      <c r="S1079" s="138"/>
      <c r="T1079" s="145"/>
      <c r="U1079" s="138"/>
      <c r="V1079" s="138"/>
      <c r="W1079" s="138"/>
      <c r="X1079" s="138"/>
      <c r="Y1079" s="138"/>
      <c r="Z1079" s="138"/>
      <c r="AA1079" s="138"/>
      <c r="AB1079" s="138"/>
      <c r="AC1079" s="138"/>
      <c r="AD1079" s="138"/>
      <c r="AE1079" s="138"/>
      <c r="AF1079" s="138"/>
      <c r="AG1079" s="138"/>
      <c r="AH1079" s="138"/>
      <c r="AI1079" s="138"/>
      <c r="AJ1079" s="138"/>
      <c r="AK1079" s="138"/>
      <c r="AL1079" s="138"/>
      <c r="AM1079" s="138"/>
      <c r="AN1079" s="138"/>
      <c r="AO1079" s="138"/>
      <c r="AP1079" s="138"/>
      <c r="AQ1079" s="138"/>
      <c r="AR1079" s="138"/>
      <c r="AS1079" s="138"/>
    </row>
    <row r="1080" spans="2:45" s="135" customFormat="1" ht="24" hidden="1" customHeight="1" x14ac:dyDescent="0.15">
      <c r="B1080" s="169"/>
      <c r="C1080" s="750" t="s">
        <v>15625</v>
      </c>
      <c r="D1080" s="144"/>
      <c r="E1080" s="1345" t="s">
        <v>20299</v>
      </c>
      <c r="F1080" s="144" t="s">
        <v>15627</v>
      </c>
      <c r="G1080" s="1391">
        <v>300</v>
      </c>
      <c r="H1080" s="144" t="s">
        <v>2226</v>
      </c>
      <c r="I1080" s="144" t="s">
        <v>2226</v>
      </c>
      <c r="J1080" s="144"/>
      <c r="K1080" s="138"/>
      <c r="L1080" s="138"/>
      <c r="M1080" s="138"/>
      <c r="N1080" s="138"/>
      <c r="O1080" s="138"/>
      <c r="P1080" s="138"/>
      <c r="Q1080" s="138"/>
      <c r="R1080" s="138"/>
      <c r="S1080" s="138"/>
      <c r="T1080" s="145">
        <v>2012</v>
      </c>
      <c r="U1080" s="138"/>
      <c r="V1080" s="138"/>
      <c r="W1080" s="138"/>
      <c r="X1080" s="138"/>
      <c r="Y1080" s="138"/>
      <c r="Z1080" s="138"/>
      <c r="AA1080" s="138"/>
      <c r="AB1080" s="138"/>
      <c r="AC1080" s="138"/>
      <c r="AD1080" s="138"/>
      <c r="AE1080" s="138"/>
      <c r="AF1080" s="138"/>
      <c r="AG1080" s="138"/>
      <c r="AH1080" s="138"/>
      <c r="AI1080" s="138"/>
      <c r="AJ1080" s="138"/>
      <c r="AK1080" s="138"/>
      <c r="AL1080" s="138"/>
      <c r="AM1080" s="138"/>
      <c r="AN1080" s="138"/>
      <c r="AO1080" s="138"/>
      <c r="AP1080" s="138"/>
      <c r="AQ1080" s="138"/>
      <c r="AR1080" s="138"/>
      <c r="AS1080" s="138"/>
    </row>
    <row r="1081" spans="2:45" s="135" customFormat="1" ht="24" hidden="1" customHeight="1" x14ac:dyDescent="0.15">
      <c r="B1081" s="169"/>
      <c r="C1081" s="750" t="s">
        <v>15625</v>
      </c>
      <c r="D1081" s="144"/>
      <c r="E1081" s="144" t="s">
        <v>18121</v>
      </c>
      <c r="F1081" s="144" t="s">
        <v>15627</v>
      </c>
      <c r="G1081" s="1391">
        <v>500</v>
      </c>
      <c r="H1081" s="144" t="s">
        <v>2226</v>
      </c>
      <c r="I1081" s="144" t="s">
        <v>2226</v>
      </c>
      <c r="J1081" s="144"/>
      <c r="K1081" s="138"/>
      <c r="L1081" s="138"/>
      <c r="M1081" s="138"/>
      <c r="N1081" s="138"/>
      <c r="O1081" s="138"/>
      <c r="P1081" s="138"/>
      <c r="Q1081" s="138"/>
      <c r="R1081" s="138"/>
      <c r="S1081" s="138"/>
      <c r="T1081" s="145"/>
      <c r="U1081" s="138"/>
      <c r="V1081" s="138"/>
      <c r="W1081" s="138"/>
      <c r="X1081" s="138"/>
      <c r="Y1081" s="138"/>
      <c r="Z1081" s="138"/>
      <c r="AA1081" s="138"/>
      <c r="AB1081" s="138"/>
      <c r="AC1081" s="138"/>
      <c r="AD1081" s="138"/>
      <c r="AE1081" s="138"/>
      <c r="AF1081" s="138"/>
      <c r="AG1081" s="138"/>
      <c r="AH1081" s="138"/>
      <c r="AI1081" s="138"/>
      <c r="AJ1081" s="138"/>
      <c r="AK1081" s="138"/>
      <c r="AL1081" s="138"/>
      <c r="AM1081" s="138"/>
      <c r="AN1081" s="138"/>
      <c r="AO1081" s="138"/>
      <c r="AP1081" s="138"/>
      <c r="AQ1081" s="138"/>
      <c r="AR1081" s="138"/>
      <c r="AS1081" s="138"/>
    </row>
    <row r="1082" spans="2:45" s="135" customFormat="1" ht="24" hidden="1" customHeight="1" x14ac:dyDescent="0.15">
      <c r="B1082" s="169"/>
      <c r="C1082" s="750" t="s">
        <v>15625</v>
      </c>
      <c r="D1082" s="144"/>
      <c r="E1082" s="1345" t="s">
        <v>20733</v>
      </c>
      <c r="F1082" s="144" t="s">
        <v>15627</v>
      </c>
      <c r="G1082" s="1387">
        <v>530</v>
      </c>
      <c r="H1082" s="144" t="s">
        <v>2226</v>
      </c>
      <c r="I1082" s="144" t="s">
        <v>2226</v>
      </c>
      <c r="J1082" s="144"/>
      <c r="K1082" s="138"/>
      <c r="L1082" s="138"/>
      <c r="M1082" s="138"/>
      <c r="N1082" s="138"/>
      <c r="O1082" s="138"/>
      <c r="P1082" s="138"/>
      <c r="Q1082" s="138"/>
      <c r="R1082" s="138"/>
      <c r="S1082" s="138"/>
      <c r="T1082" s="145"/>
      <c r="U1082" s="138"/>
      <c r="V1082" s="138"/>
      <c r="W1082" s="138"/>
      <c r="X1082" s="138"/>
      <c r="Y1082" s="138"/>
      <c r="Z1082" s="138"/>
      <c r="AA1082" s="138"/>
      <c r="AB1082" s="138"/>
      <c r="AC1082" s="138"/>
      <c r="AD1082" s="138"/>
      <c r="AE1082" s="138"/>
      <c r="AF1082" s="138"/>
      <c r="AG1082" s="138"/>
      <c r="AH1082" s="138"/>
      <c r="AI1082" s="138"/>
      <c r="AJ1082" s="138"/>
      <c r="AK1082" s="138"/>
      <c r="AL1082" s="138"/>
      <c r="AM1082" s="138"/>
      <c r="AN1082" s="138"/>
      <c r="AO1082" s="138"/>
      <c r="AP1082" s="138"/>
      <c r="AQ1082" s="138"/>
      <c r="AR1082" s="138"/>
      <c r="AS1082" s="138"/>
    </row>
    <row r="1083" spans="2:45" s="135" customFormat="1" ht="24" hidden="1" customHeight="1" x14ac:dyDescent="0.15">
      <c r="B1083" s="169"/>
      <c r="C1083" s="750" t="s">
        <v>15625</v>
      </c>
      <c r="D1083" s="1327"/>
      <c r="E1083" s="232" t="s">
        <v>18122</v>
      </c>
      <c r="F1083" s="144" t="s">
        <v>15627</v>
      </c>
      <c r="G1083" s="1388">
        <v>828</v>
      </c>
      <c r="H1083" s="144" t="s">
        <v>2226</v>
      </c>
      <c r="I1083" s="144" t="s">
        <v>2226</v>
      </c>
      <c r="J1083" s="144"/>
      <c r="K1083" s="138"/>
      <c r="L1083" s="138"/>
      <c r="M1083" s="138"/>
      <c r="N1083" s="138"/>
      <c r="O1083" s="138"/>
      <c r="P1083" s="138"/>
      <c r="Q1083" s="138"/>
      <c r="R1083" s="138"/>
      <c r="S1083" s="138"/>
      <c r="T1083" s="145"/>
      <c r="U1083" s="138"/>
      <c r="V1083" s="138"/>
      <c r="W1083" s="138"/>
      <c r="X1083" s="138"/>
      <c r="Y1083" s="138"/>
      <c r="Z1083" s="138"/>
      <c r="AA1083" s="138"/>
      <c r="AB1083" s="138"/>
      <c r="AC1083" s="138"/>
      <c r="AD1083" s="138"/>
      <c r="AE1083" s="138"/>
      <c r="AF1083" s="138"/>
      <c r="AG1083" s="138"/>
      <c r="AH1083" s="138"/>
      <c r="AI1083" s="138"/>
      <c r="AJ1083" s="138"/>
      <c r="AK1083" s="138"/>
      <c r="AL1083" s="138"/>
      <c r="AM1083" s="138"/>
      <c r="AN1083" s="138"/>
      <c r="AO1083" s="138"/>
      <c r="AP1083" s="138"/>
      <c r="AQ1083" s="138"/>
      <c r="AR1083" s="138"/>
      <c r="AS1083" s="138"/>
    </row>
    <row r="1084" spans="2:45" s="135" customFormat="1" ht="24" hidden="1" customHeight="1" x14ac:dyDescent="0.15">
      <c r="B1084" s="448"/>
      <c r="C1084" s="750" t="s">
        <v>665</v>
      </c>
      <c r="D1084" s="144"/>
      <c r="E1084" s="144" t="s">
        <v>15985</v>
      </c>
      <c r="F1084" s="144" t="s">
        <v>665</v>
      </c>
      <c r="G1084" s="144">
        <v>6675</v>
      </c>
      <c r="H1084" s="144"/>
      <c r="I1084" s="144"/>
      <c r="J1084" s="144">
        <v>20</v>
      </c>
      <c r="K1084" s="144">
        <v>41</v>
      </c>
      <c r="L1084" s="144"/>
      <c r="M1084" s="144"/>
      <c r="N1084" s="144">
        <v>820</v>
      </c>
      <c r="O1084" s="144"/>
      <c r="P1084" s="148"/>
      <c r="Q1084" s="148"/>
      <c r="R1084" s="148"/>
      <c r="S1084" s="275">
        <v>2017</v>
      </c>
      <c r="T1084" s="145"/>
      <c r="U1084" s="148"/>
      <c r="V1084" s="148"/>
      <c r="W1084" s="148"/>
      <c r="X1084" s="148"/>
      <c r="Y1084" s="148"/>
      <c r="Z1084" s="165"/>
      <c r="AA1084" s="144"/>
      <c r="AB1084" s="144"/>
      <c r="AC1084" s="144"/>
      <c r="AD1084" s="144"/>
      <c r="AE1084" s="144"/>
      <c r="AF1084" s="144"/>
      <c r="AG1084" s="144"/>
      <c r="AH1084" s="144"/>
      <c r="AI1084" s="144"/>
      <c r="AJ1084" s="144"/>
      <c r="AK1084" s="144"/>
      <c r="AL1084" s="144"/>
      <c r="AM1084" s="144"/>
      <c r="AN1084" s="144"/>
      <c r="AO1084" s="144"/>
      <c r="AP1084" s="144"/>
      <c r="AQ1084" s="144"/>
      <c r="AR1084" s="144"/>
      <c r="AS1084" s="138" t="s">
        <v>15986</v>
      </c>
    </row>
    <row r="1085" spans="2:45" s="135" customFormat="1" ht="24" hidden="1" customHeight="1" x14ac:dyDescent="0.15">
      <c r="B1085" s="448"/>
      <c r="C1085" s="750" t="s">
        <v>665</v>
      </c>
      <c r="D1085" s="144"/>
      <c r="E1085" s="144" t="s">
        <v>20300</v>
      </c>
      <c r="F1085" s="232" t="s">
        <v>15723</v>
      </c>
      <c r="G1085" s="144"/>
      <c r="H1085" s="144"/>
      <c r="I1085" s="144"/>
      <c r="J1085" s="144"/>
      <c r="K1085" s="144"/>
      <c r="L1085" s="144"/>
      <c r="M1085" s="144"/>
      <c r="N1085" s="144"/>
      <c r="O1085" s="144"/>
      <c r="P1085" s="148"/>
      <c r="Q1085" s="148"/>
      <c r="R1085" s="148"/>
      <c r="S1085" s="275">
        <v>2017</v>
      </c>
      <c r="T1085" s="145"/>
      <c r="U1085" s="148"/>
      <c r="V1085" s="148"/>
      <c r="W1085" s="148"/>
      <c r="X1085" s="148"/>
      <c r="Y1085" s="148"/>
      <c r="Z1085" s="165"/>
      <c r="AA1085" s="144"/>
      <c r="AB1085" s="144"/>
      <c r="AC1085" s="144"/>
      <c r="AD1085" s="144"/>
      <c r="AE1085" s="144"/>
      <c r="AF1085" s="144"/>
      <c r="AG1085" s="144"/>
      <c r="AH1085" s="144"/>
      <c r="AI1085" s="144"/>
      <c r="AJ1085" s="144"/>
      <c r="AK1085" s="144"/>
      <c r="AL1085" s="144"/>
      <c r="AM1085" s="144"/>
      <c r="AN1085" s="144"/>
      <c r="AO1085" s="144"/>
      <c r="AP1085" s="144"/>
      <c r="AQ1085" s="144"/>
      <c r="AR1085" s="144"/>
      <c r="AS1085" s="138" t="s">
        <v>15987</v>
      </c>
    </row>
    <row r="1086" spans="2:45" s="135" customFormat="1" ht="24" hidden="1" customHeight="1" x14ac:dyDescent="0.15">
      <c r="B1086" s="448"/>
      <c r="C1086" s="750" t="s">
        <v>665</v>
      </c>
      <c r="D1086" s="144" t="s">
        <v>15988</v>
      </c>
      <c r="E1086" s="144" t="s">
        <v>15988</v>
      </c>
      <c r="F1086" s="144" t="s">
        <v>665</v>
      </c>
      <c r="G1086" s="144">
        <v>9941</v>
      </c>
      <c r="H1086" s="144"/>
      <c r="I1086" s="144"/>
      <c r="J1086" s="144">
        <v>22</v>
      </c>
      <c r="K1086" s="144">
        <v>28</v>
      </c>
      <c r="L1086" s="144"/>
      <c r="M1086" s="144"/>
      <c r="N1086" s="144">
        <v>616</v>
      </c>
      <c r="O1086" s="144"/>
      <c r="P1086" s="148"/>
      <c r="Q1086" s="148"/>
      <c r="R1086" s="275"/>
      <c r="S1086" s="275">
        <v>2016</v>
      </c>
      <c r="T1086" s="145"/>
      <c r="U1086" s="165"/>
      <c r="V1086" s="437" t="s">
        <v>15989</v>
      </c>
      <c r="W1086" s="148"/>
      <c r="X1086" s="148"/>
      <c r="Y1086" s="148"/>
      <c r="Z1086" s="165"/>
      <c r="AA1086" s="144"/>
      <c r="AB1086" s="144"/>
      <c r="AC1086" s="144"/>
      <c r="AD1086" s="144"/>
      <c r="AE1086" s="144"/>
      <c r="AF1086" s="144"/>
      <c r="AG1086" s="144"/>
      <c r="AH1086" s="144"/>
      <c r="AI1086" s="144"/>
      <c r="AJ1086" s="144"/>
      <c r="AK1086" s="144"/>
      <c r="AL1086" s="144"/>
      <c r="AM1086" s="144"/>
      <c r="AN1086" s="144"/>
      <c r="AO1086" s="144"/>
      <c r="AP1086" s="144"/>
      <c r="AQ1086" s="144"/>
      <c r="AR1086" s="144"/>
      <c r="AS1086" s="437" t="s">
        <v>15989</v>
      </c>
    </row>
    <row r="1087" spans="2:45" s="135" customFormat="1" ht="24" hidden="1" customHeight="1" x14ac:dyDescent="0.15">
      <c r="B1087" s="448"/>
      <c r="C1087" s="750" t="s">
        <v>665</v>
      </c>
      <c r="D1087" s="144" t="s">
        <v>13597</v>
      </c>
      <c r="E1087" s="144" t="s">
        <v>10289</v>
      </c>
      <c r="F1087" s="144" t="s">
        <v>665</v>
      </c>
      <c r="G1087" s="144">
        <v>9941</v>
      </c>
      <c r="H1087" s="144"/>
      <c r="I1087" s="144"/>
      <c r="J1087" s="144">
        <v>38</v>
      </c>
      <c r="K1087" s="144">
        <v>28</v>
      </c>
      <c r="L1087" s="144"/>
      <c r="M1087" s="144"/>
      <c r="N1087" s="144">
        <v>1064</v>
      </c>
      <c r="O1087" s="144"/>
      <c r="P1087" s="148"/>
      <c r="Q1087" s="148"/>
      <c r="R1087" s="148"/>
      <c r="S1087" s="275">
        <v>2016</v>
      </c>
      <c r="T1087" s="145"/>
      <c r="U1087" s="148" t="s">
        <v>10290</v>
      </c>
      <c r="V1087" s="148"/>
      <c r="W1087" s="148"/>
      <c r="X1087" s="148"/>
      <c r="Y1087" s="148"/>
      <c r="Z1087" s="165"/>
      <c r="AA1087" s="144"/>
      <c r="AB1087" s="144"/>
      <c r="AC1087" s="144"/>
      <c r="AD1087" s="144"/>
      <c r="AE1087" s="144"/>
      <c r="AF1087" s="144"/>
      <c r="AG1087" s="144"/>
      <c r="AH1087" s="144"/>
      <c r="AI1087" s="144"/>
      <c r="AJ1087" s="144"/>
      <c r="AK1087" s="144"/>
      <c r="AL1087" s="144"/>
      <c r="AM1087" s="144"/>
      <c r="AN1087" s="144"/>
      <c r="AO1087" s="144"/>
      <c r="AP1087" s="144"/>
      <c r="AQ1087" s="144"/>
      <c r="AR1087" s="144"/>
      <c r="AS1087" s="138" t="s">
        <v>10290</v>
      </c>
    </row>
    <row r="1088" spans="2:45" s="135" customFormat="1" ht="24" hidden="1" customHeight="1" x14ac:dyDescent="0.15">
      <c r="B1088" s="448"/>
      <c r="C1088" s="750" t="s">
        <v>665</v>
      </c>
      <c r="D1088" s="144" t="s">
        <v>13597</v>
      </c>
      <c r="E1088" s="144" t="s">
        <v>10291</v>
      </c>
      <c r="F1088" s="144" t="s">
        <v>665</v>
      </c>
      <c r="G1088" s="144">
        <v>9941</v>
      </c>
      <c r="H1088" s="144"/>
      <c r="I1088" s="144"/>
      <c r="J1088" s="144">
        <v>32</v>
      </c>
      <c r="K1088" s="144">
        <v>19</v>
      </c>
      <c r="L1088" s="144"/>
      <c r="M1088" s="144"/>
      <c r="N1088" s="144">
        <v>608</v>
      </c>
      <c r="O1088" s="144"/>
      <c r="P1088" s="148"/>
      <c r="Q1088" s="148"/>
      <c r="R1088" s="148"/>
      <c r="S1088" s="275">
        <v>2016</v>
      </c>
      <c r="T1088" s="145"/>
      <c r="U1088" s="148" t="s">
        <v>10290</v>
      </c>
      <c r="V1088" s="148"/>
      <c r="W1088" s="148"/>
      <c r="X1088" s="148"/>
      <c r="Y1088" s="148"/>
      <c r="Z1088" s="165"/>
      <c r="AA1088" s="144"/>
      <c r="AB1088" s="144"/>
      <c r="AC1088" s="144"/>
      <c r="AD1088" s="144"/>
      <c r="AE1088" s="144"/>
      <c r="AF1088" s="144"/>
      <c r="AG1088" s="144"/>
      <c r="AH1088" s="144"/>
      <c r="AI1088" s="144"/>
      <c r="AJ1088" s="144"/>
      <c r="AK1088" s="144"/>
      <c r="AL1088" s="144"/>
      <c r="AM1088" s="144"/>
      <c r="AN1088" s="144"/>
      <c r="AO1088" s="144"/>
      <c r="AP1088" s="144"/>
      <c r="AQ1088" s="144"/>
      <c r="AR1088" s="144"/>
      <c r="AS1088" s="1351" t="s">
        <v>10290</v>
      </c>
    </row>
    <row r="1089" spans="2:45" s="135" customFormat="1" ht="24" hidden="1" customHeight="1" x14ac:dyDescent="0.15">
      <c r="B1089" s="448"/>
      <c r="C1089" s="750" t="s">
        <v>665</v>
      </c>
      <c r="D1089" s="144" t="s">
        <v>13598</v>
      </c>
      <c r="E1089" s="144" t="s">
        <v>20301</v>
      </c>
      <c r="F1089" s="144" t="s">
        <v>665</v>
      </c>
      <c r="G1089" s="144">
        <v>1000</v>
      </c>
      <c r="H1089" s="144"/>
      <c r="I1089" s="144"/>
      <c r="J1089" s="144">
        <v>15</v>
      </c>
      <c r="K1089" s="144">
        <v>25</v>
      </c>
      <c r="L1089" s="144"/>
      <c r="M1089" s="144"/>
      <c r="N1089" s="144">
        <v>525</v>
      </c>
      <c r="O1089" s="144"/>
      <c r="P1089" s="148"/>
      <c r="Q1089" s="148"/>
      <c r="R1089" s="148"/>
      <c r="S1089" s="275"/>
      <c r="T1089" s="145"/>
      <c r="U1089" s="148" t="s">
        <v>13599</v>
      </c>
      <c r="V1089" s="148"/>
      <c r="W1089" s="148"/>
      <c r="X1089" s="148"/>
      <c r="Y1089" s="148"/>
      <c r="Z1089" s="165"/>
      <c r="AA1089" s="144"/>
      <c r="AB1089" s="144"/>
      <c r="AC1089" s="144"/>
      <c r="AD1089" s="144"/>
      <c r="AE1089" s="144"/>
      <c r="AF1089" s="144"/>
      <c r="AG1089" s="144"/>
      <c r="AH1089" s="144"/>
      <c r="AI1089" s="144"/>
      <c r="AJ1089" s="144"/>
      <c r="AK1089" s="144"/>
      <c r="AL1089" s="144"/>
      <c r="AM1089" s="144"/>
      <c r="AN1089" s="144"/>
      <c r="AO1089" s="144"/>
      <c r="AP1089" s="144"/>
      <c r="AQ1089" s="144"/>
      <c r="AR1089" s="144"/>
      <c r="AS1089" s="138"/>
    </row>
    <row r="1090" spans="2:45" s="135" customFormat="1" ht="24" hidden="1" customHeight="1" x14ac:dyDescent="0.15">
      <c r="B1090" s="448"/>
      <c r="C1090" s="750" t="s">
        <v>665</v>
      </c>
      <c r="D1090" s="144" t="s">
        <v>13598</v>
      </c>
      <c r="E1090" s="144" t="s">
        <v>20302</v>
      </c>
      <c r="F1090" s="144" t="s">
        <v>665</v>
      </c>
      <c r="G1090" s="144">
        <v>1000</v>
      </c>
      <c r="H1090" s="144"/>
      <c r="I1090" s="144"/>
      <c r="J1090" s="144">
        <v>23</v>
      </c>
      <c r="K1090" s="144">
        <v>25</v>
      </c>
      <c r="L1090" s="144"/>
      <c r="M1090" s="144"/>
      <c r="N1090" s="144">
        <v>525</v>
      </c>
      <c r="O1090" s="144"/>
      <c r="P1090" s="148"/>
      <c r="Q1090" s="148"/>
      <c r="R1090" s="148"/>
      <c r="S1090" s="275"/>
      <c r="T1090" s="145"/>
      <c r="U1090" s="148" t="s">
        <v>13600</v>
      </c>
      <c r="V1090" s="148"/>
      <c r="W1090" s="148"/>
      <c r="X1090" s="148"/>
      <c r="Y1090" s="148"/>
      <c r="Z1090" s="165"/>
      <c r="AA1090" s="144"/>
      <c r="AB1090" s="144"/>
      <c r="AC1090" s="144"/>
      <c r="AD1090" s="144"/>
      <c r="AE1090" s="144"/>
      <c r="AF1090" s="144"/>
      <c r="AG1090" s="144"/>
      <c r="AH1090" s="144"/>
      <c r="AI1090" s="144"/>
      <c r="AJ1090" s="144"/>
      <c r="AK1090" s="144"/>
      <c r="AL1090" s="144"/>
      <c r="AM1090" s="144"/>
      <c r="AN1090" s="144"/>
      <c r="AO1090" s="144"/>
      <c r="AP1090" s="144"/>
      <c r="AQ1090" s="144"/>
      <c r="AR1090" s="144"/>
      <c r="AS1090" s="138"/>
    </row>
    <row r="1091" spans="2:45" s="135" customFormat="1" ht="24" hidden="1" customHeight="1" x14ac:dyDescent="0.15">
      <c r="B1091" s="448"/>
      <c r="C1091" s="750" t="s">
        <v>665</v>
      </c>
      <c r="D1091" s="144" t="s">
        <v>13601</v>
      </c>
      <c r="E1091" s="144" t="s">
        <v>20303</v>
      </c>
      <c r="F1091" s="144" t="s">
        <v>665</v>
      </c>
      <c r="G1091" s="144">
        <v>8792</v>
      </c>
      <c r="H1091" s="144"/>
      <c r="I1091" s="144"/>
      <c r="J1091" s="144"/>
      <c r="K1091" s="144"/>
      <c r="L1091" s="144"/>
      <c r="M1091" s="144"/>
      <c r="N1091" s="144">
        <v>1632</v>
      </c>
      <c r="O1091" s="144"/>
      <c r="P1091" s="148"/>
      <c r="Q1091" s="148"/>
      <c r="R1091" s="148"/>
      <c r="S1091" s="275"/>
      <c r="T1091" s="145"/>
      <c r="U1091" s="148"/>
      <c r="V1091" s="148"/>
      <c r="W1091" s="148"/>
      <c r="X1091" s="148"/>
      <c r="Y1091" s="148"/>
      <c r="Z1091" s="165"/>
      <c r="AA1091" s="144"/>
      <c r="AB1091" s="144"/>
      <c r="AC1091" s="144"/>
      <c r="AD1091" s="144"/>
      <c r="AE1091" s="144"/>
      <c r="AF1091" s="144"/>
      <c r="AG1091" s="144"/>
      <c r="AH1091" s="144"/>
      <c r="AI1091" s="144"/>
      <c r="AJ1091" s="144"/>
      <c r="AK1091" s="144"/>
      <c r="AL1091" s="144"/>
      <c r="AM1091" s="144"/>
      <c r="AN1091" s="144"/>
      <c r="AO1091" s="144"/>
      <c r="AP1091" s="144"/>
      <c r="AQ1091" s="144"/>
      <c r="AR1091" s="144"/>
      <c r="AS1091" s="138" t="s">
        <v>3153</v>
      </c>
    </row>
    <row r="1092" spans="2:45" s="135" customFormat="1" ht="24" hidden="1" customHeight="1" x14ac:dyDescent="0.15">
      <c r="B1092" s="448"/>
      <c r="C1092" s="750" t="s">
        <v>665</v>
      </c>
      <c r="D1092" s="144" t="s">
        <v>13601</v>
      </c>
      <c r="E1092" s="144" t="s">
        <v>20304</v>
      </c>
      <c r="F1092" s="144" t="s">
        <v>665</v>
      </c>
      <c r="G1092" s="144">
        <v>8792</v>
      </c>
      <c r="H1092" s="144"/>
      <c r="I1092" s="144"/>
      <c r="J1092" s="144"/>
      <c r="K1092" s="144"/>
      <c r="L1092" s="144"/>
      <c r="M1092" s="144"/>
      <c r="N1092" s="144">
        <v>1122</v>
      </c>
      <c r="O1092" s="144"/>
      <c r="P1092" s="148"/>
      <c r="Q1092" s="148"/>
      <c r="R1092" s="148"/>
      <c r="S1092" s="275"/>
      <c r="T1092" s="145"/>
      <c r="U1092" s="148"/>
      <c r="V1092" s="148"/>
      <c r="W1092" s="148"/>
      <c r="X1092" s="148"/>
      <c r="Y1092" s="148"/>
      <c r="Z1092" s="165"/>
      <c r="AA1092" s="144"/>
      <c r="AB1092" s="144"/>
      <c r="AC1092" s="144"/>
      <c r="AD1092" s="144"/>
      <c r="AE1092" s="144"/>
      <c r="AF1092" s="144"/>
      <c r="AG1092" s="144"/>
      <c r="AH1092" s="144"/>
      <c r="AI1092" s="144"/>
      <c r="AJ1092" s="144"/>
      <c r="AK1092" s="144"/>
      <c r="AL1092" s="144"/>
      <c r="AM1092" s="144"/>
      <c r="AN1092" s="144"/>
      <c r="AO1092" s="144"/>
      <c r="AP1092" s="144"/>
      <c r="AQ1092" s="144"/>
      <c r="AR1092" s="144"/>
      <c r="AS1092" s="138" t="s">
        <v>13602</v>
      </c>
    </row>
    <row r="1093" spans="2:45" s="135" customFormat="1" ht="24" hidden="1" customHeight="1" x14ac:dyDescent="0.15">
      <c r="B1093" s="448"/>
      <c r="C1093" s="750" t="s">
        <v>665</v>
      </c>
      <c r="D1093" s="144"/>
      <c r="E1093" s="144" t="s">
        <v>20305</v>
      </c>
      <c r="F1093" s="144" t="s">
        <v>665</v>
      </c>
      <c r="G1093" s="144">
        <v>8792</v>
      </c>
      <c r="H1093" s="144"/>
      <c r="I1093" s="144"/>
      <c r="J1093" s="144"/>
      <c r="K1093" s="144"/>
      <c r="L1093" s="144"/>
      <c r="M1093" s="144"/>
      <c r="N1093" s="144">
        <v>1075</v>
      </c>
      <c r="O1093" s="144"/>
      <c r="P1093" s="148"/>
      <c r="Q1093" s="148"/>
      <c r="R1093" s="275"/>
      <c r="S1093" s="275"/>
      <c r="T1093" s="145"/>
      <c r="U1093" s="148"/>
      <c r="V1093" s="148"/>
      <c r="W1093" s="148"/>
      <c r="X1093" s="148"/>
      <c r="Y1093" s="148"/>
      <c r="Z1093" s="165"/>
      <c r="AA1093" s="144"/>
      <c r="AB1093" s="144"/>
      <c r="AC1093" s="144"/>
      <c r="AD1093" s="144"/>
      <c r="AE1093" s="144"/>
      <c r="AF1093" s="144"/>
      <c r="AG1093" s="144"/>
      <c r="AH1093" s="144"/>
      <c r="AI1093" s="144"/>
      <c r="AJ1093" s="144"/>
      <c r="AK1093" s="144"/>
      <c r="AL1093" s="144"/>
      <c r="AM1093" s="144"/>
      <c r="AN1093" s="144"/>
      <c r="AO1093" s="144"/>
      <c r="AP1093" s="144"/>
      <c r="AQ1093" s="144"/>
      <c r="AR1093" s="144"/>
      <c r="AS1093" s="138" t="s">
        <v>13603</v>
      </c>
    </row>
    <row r="1094" spans="2:45" s="135" customFormat="1" ht="24" hidden="1" customHeight="1" x14ac:dyDescent="0.15">
      <c r="B1094" s="448"/>
      <c r="C1094" s="750" t="s">
        <v>665</v>
      </c>
      <c r="D1094" s="144" t="s">
        <v>13601</v>
      </c>
      <c r="E1094" s="144" t="s">
        <v>20306</v>
      </c>
      <c r="F1094" s="144" t="s">
        <v>665</v>
      </c>
      <c r="G1094" s="144">
        <v>1200</v>
      </c>
      <c r="H1094" s="144"/>
      <c r="I1094" s="144"/>
      <c r="J1094" s="144"/>
      <c r="K1094" s="144"/>
      <c r="L1094" s="144"/>
      <c r="M1094" s="144"/>
      <c r="N1094" s="144"/>
      <c r="O1094" s="144"/>
      <c r="P1094" s="148"/>
      <c r="Q1094" s="148"/>
      <c r="R1094" s="148"/>
      <c r="S1094" s="275"/>
      <c r="T1094" s="145"/>
      <c r="U1094" s="148"/>
      <c r="V1094" s="148"/>
      <c r="W1094" s="148"/>
      <c r="X1094" s="148"/>
      <c r="Y1094" s="148"/>
      <c r="Z1094" s="165"/>
      <c r="AA1094" s="144"/>
      <c r="AB1094" s="144"/>
      <c r="AC1094" s="144"/>
      <c r="AD1094" s="144"/>
      <c r="AE1094" s="144"/>
      <c r="AF1094" s="144"/>
      <c r="AG1094" s="144"/>
      <c r="AH1094" s="144"/>
      <c r="AI1094" s="144"/>
      <c r="AJ1094" s="144"/>
      <c r="AK1094" s="144"/>
      <c r="AL1094" s="144"/>
      <c r="AM1094" s="144"/>
      <c r="AN1094" s="144"/>
      <c r="AO1094" s="144"/>
      <c r="AP1094" s="144"/>
      <c r="AQ1094" s="144"/>
      <c r="AR1094" s="144"/>
      <c r="AS1094" s="138" t="s">
        <v>15990</v>
      </c>
    </row>
    <row r="1095" spans="2:45" s="135" customFormat="1" ht="24" hidden="1" customHeight="1" x14ac:dyDescent="0.15">
      <c r="B1095" s="448"/>
      <c r="C1095" s="750" t="s">
        <v>3174</v>
      </c>
      <c r="D1095" s="144" t="s">
        <v>13610</v>
      </c>
      <c r="E1095" s="144" t="s">
        <v>20307</v>
      </c>
      <c r="F1095" s="144" t="s">
        <v>3174</v>
      </c>
      <c r="G1095" s="144">
        <v>550</v>
      </c>
      <c r="H1095" s="144"/>
      <c r="I1095" s="144"/>
      <c r="J1095" s="144"/>
      <c r="K1095" s="144"/>
      <c r="L1095" s="144"/>
      <c r="M1095" s="144"/>
      <c r="N1095" s="144"/>
      <c r="O1095" s="144"/>
      <c r="P1095" s="148"/>
      <c r="Q1095" s="148"/>
      <c r="R1095" s="148"/>
      <c r="S1095" s="275"/>
      <c r="T1095" s="145">
        <v>2017</v>
      </c>
      <c r="U1095" s="148"/>
      <c r="V1095" s="148"/>
      <c r="W1095" s="148"/>
      <c r="X1095" s="148"/>
      <c r="Y1095" s="148"/>
      <c r="Z1095" s="165"/>
      <c r="AA1095" s="144"/>
      <c r="AB1095" s="144"/>
      <c r="AC1095" s="144"/>
      <c r="AD1095" s="144"/>
      <c r="AE1095" s="144"/>
      <c r="AF1095" s="144"/>
      <c r="AG1095" s="144"/>
      <c r="AH1095" s="144"/>
      <c r="AI1095" s="144"/>
      <c r="AJ1095" s="144"/>
      <c r="AK1095" s="144"/>
      <c r="AL1095" s="144"/>
      <c r="AM1095" s="144"/>
      <c r="AN1095" s="144"/>
      <c r="AO1095" s="144"/>
      <c r="AP1095" s="144"/>
      <c r="AQ1095" s="144"/>
      <c r="AR1095" s="144"/>
      <c r="AS1095" s="138"/>
    </row>
    <row r="1096" spans="2:45" s="135" customFormat="1" ht="24" hidden="1" customHeight="1" x14ac:dyDescent="0.15">
      <c r="B1096" s="448"/>
      <c r="C1096" s="750" t="s">
        <v>3174</v>
      </c>
      <c r="D1096" s="144" t="s">
        <v>13611</v>
      </c>
      <c r="E1096" s="144" t="s">
        <v>20308</v>
      </c>
      <c r="F1096" s="144" t="s">
        <v>3174</v>
      </c>
      <c r="G1096" s="144">
        <v>1669</v>
      </c>
      <c r="H1096" s="144"/>
      <c r="I1096" s="144"/>
      <c r="J1096" s="144"/>
      <c r="K1096" s="144"/>
      <c r="L1096" s="144"/>
      <c r="M1096" s="144"/>
      <c r="N1096" s="144"/>
      <c r="O1096" s="144"/>
      <c r="P1096" s="148"/>
      <c r="Q1096" s="148"/>
      <c r="R1096" s="148"/>
      <c r="S1096" s="275"/>
      <c r="T1096" s="145">
        <v>2016</v>
      </c>
      <c r="U1096" s="148"/>
      <c r="V1096" s="148"/>
      <c r="W1096" s="148"/>
      <c r="X1096" s="148"/>
      <c r="Y1096" s="148"/>
      <c r="Z1096" s="165"/>
      <c r="AA1096" s="144"/>
      <c r="AB1096" s="144"/>
      <c r="AC1096" s="144"/>
      <c r="AD1096" s="144"/>
      <c r="AE1096" s="144"/>
      <c r="AF1096" s="144"/>
      <c r="AG1096" s="144"/>
      <c r="AH1096" s="144"/>
      <c r="AI1096" s="144"/>
      <c r="AJ1096" s="144"/>
      <c r="AK1096" s="144"/>
      <c r="AL1096" s="144"/>
      <c r="AM1096" s="144"/>
      <c r="AN1096" s="144"/>
      <c r="AO1096" s="144"/>
      <c r="AP1096" s="144"/>
      <c r="AQ1096" s="144"/>
      <c r="AR1096" s="144"/>
      <c r="AS1096" s="138"/>
    </row>
    <row r="1097" spans="2:45" s="135" customFormat="1" ht="24" hidden="1" customHeight="1" x14ac:dyDescent="0.15">
      <c r="B1097" s="448"/>
      <c r="C1097" s="750" t="s">
        <v>3174</v>
      </c>
      <c r="D1097" s="144" t="s">
        <v>13612</v>
      </c>
      <c r="E1097" s="144" t="s">
        <v>20309</v>
      </c>
      <c r="F1097" s="144" t="s">
        <v>3174</v>
      </c>
      <c r="G1097" s="144">
        <v>550</v>
      </c>
      <c r="H1097" s="144"/>
      <c r="I1097" s="144"/>
      <c r="J1097" s="144"/>
      <c r="K1097" s="144"/>
      <c r="L1097" s="144"/>
      <c r="M1097" s="144"/>
      <c r="N1097" s="144"/>
      <c r="O1097" s="144"/>
      <c r="P1097" s="148"/>
      <c r="Q1097" s="148"/>
      <c r="R1097" s="148"/>
      <c r="S1097" s="275"/>
      <c r="T1097" s="145">
        <v>2017</v>
      </c>
      <c r="U1097" s="148"/>
      <c r="V1097" s="148"/>
      <c r="W1097" s="148"/>
      <c r="X1097" s="148"/>
      <c r="Y1097" s="148"/>
      <c r="Z1097" s="165"/>
      <c r="AA1097" s="144"/>
      <c r="AB1097" s="144"/>
      <c r="AC1097" s="144"/>
      <c r="AD1097" s="144"/>
      <c r="AE1097" s="144"/>
      <c r="AF1097" s="144"/>
      <c r="AG1097" s="144"/>
      <c r="AH1097" s="144"/>
      <c r="AI1097" s="144"/>
      <c r="AJ1097" s="144"/>
      <c r="AK1097" s="144"/>
      <c r="AL1097" s="144"/>
      <c r="AM1097" s="144"/>
      <c r="AN1097" s="144"/>
      <c r="AO1097" s="144"/>
      <c r="AP1097" s="144"/>
      <c r="AQ1097" s="144"/>
      <c r="AR1097" s="144"/>
      <c r="AS1097" s="138"/>
    </row>
    <row r="1098" spans="2:45" s="135" customFormat="1" ht="24" hidden="1" customHeight="1" x14ac:dyDescent="0.15">
      <c r="B1098" s="448"/>
      <c r="C1098" s="750" t="s">
        <v>3174</v>
      </c>
      <c r="D1098" s="144" t="s">
        <v>13613</v>
      </c>
      <c r="E1098" s="144" t="s">
        <v>20310</v>
      </c>
      <c r="F1098" s="144" t="s">
        <v>3174</v>
      </c>
      <c r="G1098" s="144">
        <v>150</v>
      </c>
      <c r="H1098" s="144"/>
      <c r="I1098" s="144"/>
      <c r="J1098" s="144"/>
      <c r="K1098" s="144"/>
      <c r="L1098" s="144"/>
      <c r="M1098" s="144"/>
      <c r="N1098" s="144"/>
      <c r="O1098" s="144"/>
      <c r="P1098" s="148"/>
      <c r="Q1098" s="148"/>
      <c r="R1098" s="148"/>
      <c r="S1098" s="275"/>
      <c r="T1098" s="145">
        <v>2008</v>
      </c>
      <c r="U1098" s="148"/>
      <c r="V1098" s="148"/>
      <c r="W1098" s="148"/>
      <c r="X1098" s="148"/>
      <c r="Y1098" s="148"/>
      <c r="Z1098" s="165"/>
      <c r="AA1098" s="144"/>
      <c r="AB1098" s="144"/>
      <c r="AC1098" s="144"/>
      <c r="AD1098" s="144"/>
      <c r="AE1098" s="144"/>
      <c r="AF1098" s="144"/>
      <c r="AG1098" s="144"/>
      <c r="AH1098" s="144"/>
      <c r="AI1098" s="144"/>
      <c r="AJ1098" s="144"/>
      <c r="AK1098" s="144"/>
      <c r="AL1098" s="144"/>
      <c r="AM1098" s="144"/>
      <c r="AN1098" s="144"/>
      <c r="AO1098" s="144"/>
      <c r="AP1098" s="144"/>
      <c r="AQ1098" s="144"/>
      <c r="AR1098" s="144"/>
      <c r="AS1098" s="138"/>
    </row>
    <row r="1099" spans="2:45" s="135" customFormat="1" ht="24" hidden="1" customHeight="1" x14ac:dyDescent="0.15">
      <c r="B1099" s="448"/>
      <c r="C1099" s="750" t="s">
        <v>3174</v>
      </c>
      <c r="D1099" s="144" t="s">
        <v>13614</v>
      </c>
      <c r="E1099" s="144" t="s">
        <v>20311</v>
      </c>
      <c r="F1099" s="144" t="s">
        <v>3174</v>
      </c>
      <c r="G1099" s="144">
        <v>2986</v>
      </c>
      <c r="H1099" s="144"/>
      <c r="I1099" s="144"/>
      <c r="J1099" s="144"/>
      <c r="K1099" s="144"/>
      <c r="L1099" s="144"/>
      <c r="M1099" s="144"/>
      <c r="N1099" s="144"/>
      <c r="O1099" s="144"/>
      <c r="P1099" s="148"/>
      <c r="Q1099" s="148"/>
      <c r="R1099" s="148"/>
      <c r="S1099" s="275"/>
      <c r="T1099" s="145">
        <v>2006</v>
      </c>
      <c r="U1099" s="148"/>
      <c r="V1099" s="148"/>
      <c r="W1099" s="148"/>
      <c r="X1099" s="148"/>
      <c r="Y1099" s="148"/>
      <c r="Z1099" s="165"/>
      <c r="AA1099" s="144"/>
      <c r="AB1099" s="144"/>
      <c r="AC1099" s="144"/>
      <c r="AD1099" s="144"/>
      <c r="AE1099" s="144"/>
      <c r="AF1099" s="144"/>
      <c r="AG1099" s="144"/>
      <c r="AH1099" s="144"/>
      <c r="AI1099" s="144"/>
      <c r="AJ1099" s="144"/>
      <c r="AK1099" s="144"/>
      <c r="AL1099" s="144"/>
      <c r="AM1099" s="144"/>
      <c r="AN1099" s="144"/>
      <c r="AO1099" s="144"/>
      <c r="AP1099" s="144"/>
      <c r="AQ1099" s="144"/>
      <c r="AR1099" s="144"/>
      <c r="AS1099" s="138"/>
    </row>
    <row r="1100" spans="2:45" s="135" customFormat="1" ht="24" hidden="1" customHeight="1" x14ac:dyDescent="0.15">
      <c r="B1100" s="448"/>
      <c r="C1100" s="750" t="s">
        <v>3174</v>
      </c>
      <c r="D1100" s="144" t="s">
        <v>13615</v>
      </c>
      <c r="E1100" s="144" t="s">
        <v>20312</v>
      </c>
      <c r="F1100" s="144" t="s">
        <v>15644</v>
      </c>
      <c r="G1100" s="144">
        <v>448</v>
      </c>
      <c r="H1100" s="144"/>
      <c r="I1100" s="144"/>
      <c r="J1100" s="144"/>
      <c r="K1100" s="144"/>
      <c r="L1100" s="144"/>
      <c r="M1100" s="144"/>
      <c r="N1100" s="144"/>
      <c r="O1100" s="144"/>
      <c r="P1100" s="148"/>
      <c r="Q1100" s="148"/>
      <c r="R1100" s="148"/>
      <c r="S1100" s="275"/>
      <c r="T1100" s="145">
        <v>2011</v>
      </c>
      <c r="U1100" s="148"/>
      <c r="V1100" s="148"/>
      <c r="W1100" s="148"/>
      <c r="X1100" s="148"/>
      <c r="Y1100" s="148"/>
      <c r="Z1100" s="165"/>
      <c r="AA1100" s="144"/>
      <c r="AB1100" s="144"/>
      <c r="AC1100" s="144"/>
      <c r="AD1100" s="144"/>
      <c r="AE1100" s="144"/>
      <c r="AF1100" s="144"/>
      <c r="AG1100" s="144"/>
      <c r="AH1100" s="144"/>
      <c r="AI1100" s="144"/>
      <c r="AJ1100" s="144"/>
      <c r="AK1100" s="144"/>
      <c r="AL1100" s="144"/>
      <c r="AM1100" s="144"/>
      <c r="AN1100" s="144"/>
      <c r="AO1100" s="144"/>
      <c r="AP1100" s="144"/>
      <c r="AQ1100" s="144"/>
      <c r="AR1100" s="144"/>
      <c r="AS1100" s="138"/>
    </row>
    <row r="1101" spans="2:45" s="135" customFormat="1" ht="24" hidden="1" customHeight="1" x14ac:dyDescent="0.15">
      <c r="B1101" s="448"/>
      <c r="C1101" s="750" t="s">
        <v>3174</v>
      </c>
      <c r="D1101" s="144" t="s">
        <v>13616</v>
      </c>
      <c r="E1101" s="144" t="s">
        <v>20313</v>
      </c>
      <c r="F1101" s="144" t="s">
        <v>15644</v>
      </c>
      <c r="G1101" s="144">
        <v>324</v>
      </c>
      <c r="H1101" s="144"/>
      <c r="I1101" s="144"/>
      <c r="J1101" s="144"/>
      <c r="K1101" s="144"/>
      <c r="L1101" s="144"/>
      <c r="M1101" s="144"/>
      <c r="N1101" s="144"/>
      <c r="O1101" s="144"/>
      <c r="P1101" s="148"/>
      <c r="Q1101" s="148"/>
      <c r="R1101" s="148"/>
      <c r="S1101" s="275"/>
      <c r="T1101" s="145">
        <v>2004</v>
      </c>
      <c r="U1101" s="148"/>
      <c r="V1101" s="148"/>
      <c r="W1101" s="148"/>
      <c r="X1101" s="148"/>
      <c r="Y1101" s="148"/>
      <c r="Z1101" s="165"/>
      <c r="AA1101" s="144"/>
      <c r="AB1101" s="144"/>
      <c r="AC1101" s="144"/>
      <c r="AD1101" s="144"/>
      <c r="AE1101" s="144"/>
      <c r="AF1101" s="144"/>
      <c r="AG1101" s="144"/>
      <c r="AH1101" s="144"/>
      <c r="AI1101" s="144"/>
      <c r="AJ1101" s="144"/>
      <c r="AK1101" s="144"/>
      <c r="AL1101" s="144"/>
      <c r="AM1101" s="144"/>
      <c r="AN1101" s="144"/>
      <c r="AO1101" s="144"/>
      <c r="AP1101" s="144"/>
      <c r="AQ1101" s="144"/>
      <c r="AR1101" s="144"/>
      <c r="AS1101" s="138"/>
    </row>
    <row r="1102" spans="2:45" s="135" customFormat="1" ht="24" hidden="1" customHeight="1" x14ac:dyDescent="0.15">
      <c r="B1102" s="448"/>
      <c r="C1102" s="750" t="s">
        <v>3174</v>
      </c>
      <c r="D1102" s="144" t="s">
        <v>13617</v>
      </c>
      <c r="E1102" s="144" t="s">
        <v>20314</v>
      </c>
      <c r="F1102" s="144" t="s">
        <v>15644</v>
      </c>
      <c r="G1102" s="144">
        <v>1529.45</v>
      </c>
      <c r="H1102" s="144"/>
      <c r="I1102" s="144"/>
      <c r="J1102" s="144"/>
      <c r="K1102" s="144"/>
      <c r="L1102" s="144"/>
      <c r="M1102" s="144"/>
      <c r="N1102" s="144"/>
      <c r="O1102" s="144"/>
      <c r="P1102" s="148"/>
      <c r="Q1102" s="148"/>
      <c r="R1102" s="148"/>
      <c r="S1102" s="275"/>
      <c r="T1102" s="145">
        <v>2018</v>
      </c>
      <c r="U1102" s="148"/>
      <c r="V1102" s="148"/>
      <c r="W1102" s="148"/>
      <c r="X1102" s="148"/>
      <c r="Y1102" s="148"/>
      <c r="Z1102" s="165"/>
      <c r="AA1102" s="144"/>
      <c r="AB1102" s="144"/>
      <c r="AC1102" s="144"/>
      <c r="AD1102" s="144"/>
      <c r="AE1102" s="144"/>
      <c r="AF1102" s="144"/>
      <c r="AG1102" s="144"/>
      <c r="AH1102" s="144"/>
      <c r="AI1102" s="144"/>
      <c r="AJ1102" s="144"/>
      <c r="AK1102" s="144"/>
      <c r="AL1102" s="144"/>
      <c r="AM1102" s="144"/>
      <c r="AN1102" s="144"/>
      <c r="AO1102" s="144"/>
      <c r="AP1102" s="144"/>
      <c r="AQ1102" s="144"/>
      <c r="AR1102" s="144"/>
      <c r="AS1102" s="138"/>
    </row>
    <row r="1103" spans="2:45" s="135" customFormat="1" ht="24" hidden="1" customHeight="1" x14ac:dyDescent="0.15">
      <c r="B1103" s="448"/>
      <c r="C1103" s="750" t="s">
        <v>3174</v>
      </c>
      <c r="D1103" s="144"/>
      <c r="E1103" s="144" t="s">
        <v>20315</v>
      </c>
      <c r="F1103" s="144" t="s">
        <v>15684</v>
      </c>
      <c r="G1103" s="144">
        <v>200</v>
      </c>
      <c r="H1103" s="144"/>
      <c r="I1103" s="144"/>
      <c r="J1103" s="144"/>
      <c r="K1103" s="144"/>
      <c r="L1103" s="144"/>
      <c r="M1103" s="144"/>
      <c r="N1103" s="144"/>
      <c r="O1103" s="144"/>
      <c r="P1103" s="148"/>
      <c r="Q1103" s="148"/>
      <c r="R1103" s="148"/>
      <c r="S1103" s="275"/>
      <c r="T1103" s="145">
        <v>2019</v>
      </c>
      <c r="U1103" s="148"/>
      <c r="V1103" s="148"/>
      <c r="W1103" s="148"/>
      <c r="X1103" s="148"/>
      <c r="Y1103" s="148"/>
      <c r="Z1103" s="165"/>
      <c r="AA1103" s="144"/>
      <c r="AB1103" s="144"/>
      <c r="AC1103" s="144"/>
      <c r="AD1103" s="144"/>
      <c r="AE1103" s="144"/>
      <c r="AF1103" s="144"/>
      <c r="AG1103" s="144"/>
      <c r="AH1103" s="144"/>
      <c r="AI1103" s="144"/>
      <c r="AJ1103" s="144"/>
      <c r="AK1103" s="144"/>
      <c r="AL1103" s="144"/>
      <c r="AM1103" s="144"/>
      <c r="AN1103" s="144"/>
      <c r="AO1103" s="144"/>
      <c r="AP1103" s="144"/>
      <c r="AQ1103" s="144"/>
      <c r="AR1103" s="144"/>
      <c r="AS1103" s="138"/>
    </row>
    <row r="1104" spans="2:45" s="135" customFormat="1" ht="24" hidden="1" customHeight="1" x14ac:dyDescent="0.15">
      <c r="B1104" s="448"/>
      <c r="C1104" s="750" t="s">
        <v>3174</v>
      </c>
      <c r="D1104" s="144" t="s">
        <v>13614</v>
      </c>
      <c r="E1104" s="144" t="s">
        <v>20316</v>
      </c>
      <c r="F1104" s="144" t="s">
        <v>3174</v>
      </c>
      <c r="G1104" s="144">
        <v>2986</v>
      </c>
      <c r="H1104" s="144"/>
      <c r="I1104" s="144"/>
      <c r="J1104" s="144"/>
      <c r="K1104" s="144"/>
      <c r="L1104" s="144"/>
      <c r="M1104" s="144"/>
      <c r="N1104" s="144"/>
      <c r="O1104" s="144"/>
      <c r="P1104" s="148"/>
      <c r="Q1104" s="148"/>
      <c r="R1104" s="148"/>
      <c r="S1104" s="275"/>
      <c r="T1104" s="145">
        <v>2006</v>
      </c>
      <c r="U1104" s="148"/>
      <c r="V1104" s="148"/>
      <c r="W1104" s="148"/>
      <c r="X1104" s="148"/>
      <c r="Y1104" s="148"/>
      <c r="Z1104" s="165"/>
      <c r="AA1104" s="144"/>
      <c r="AB1104" s="144"/>
      <c r="AC1104" s="144"/>
      <c r="AD1104" s="144"/>
      <c r="AE1104" s="144"/>
      <c r="AF1104" s="144"/>
      <c r="AG1104" s="144"/>
      <c r="AH1104" s="144"/>
      <c r="AI1104" s="144"/>
      <c r="AJ1104" s="144"/>
      <c r="AK1104" s="144"/>
      <c r="AL1104" s="144"/>
      <c r="AM1104" s="144"/>
      <c r="AN1104" s="144"/>
      <c r="AO1104" s="144"/>
      <c r="AP1104" s="144"/>
      <c r="AQ1104" s="144"/>
      <c r="AR1104" s="144"/>
      <c r="AS1104" s="138"/>
    </row>
    <row r="1105" spans="2:45" s="135" customFormat="1" ht="24" hidden="1" customHeight="1" x14ac:dyDescent="0.15">
      <c r="B1105" s="448"/>
      <c r="C1105" s="750" t="s">
        <v>3174</v>
      </c>
      <c r="D1105" s="144" t="s">
        <v>13618</v>
      </c>
      <c r="E1105" s="144" t="s">
        <v>20317</v>
      </c>
      <c r="F1105" s="144" t="s">
        <v>3174</v>
      </c>
      <c r="G1105" s="144">
        <v>100</v>
      </c>
      <c r="H1105" s="144"/>
      <c r="I1105" s="144"/>
      <c r="J1105" s="144"/>
      <c r="K1105" s="144"/>
      <c r="L1105" s="144"/>
      <c r="M1105" s="144"/>
      <c r="N1105" s="144"/>
      <c r="O1105" s="144"/>
      <c r="P1105" s="148"/>
      <c r="Q1105" s="148"/>
      <c r="R1105" s="148"/>
      <c r="S1105" s="275"/>
      <c r="T1105" s="145">
        <v>2009</v>
      </c>
      <c r="U1105" s="148"/>
      <c r="V1105" s="148"/>
      <c r="W1105" s="148"/>
      <c r="X1105" s="148"/>
      <c r="Y1105" s="148"/>
      <c r="Z1105" s="165"/>
      <c r="AA1105" s="144"/>
      <c r="AB1105" s="144"/>
      <c r="AC1105" s="144"/>
      <c r="AD1105" s="144"/>
      <c r="AE1105" s="144"/>
      <c r="AF1105" s="144"/>
      <c r="AG1105" s="144"/>
      <c r="AH1105" s="144"/>
      <c r="AI1105" s="144"/>
      <c r="AJ1105" s="144"/>
      <c r="AK1105" s="144"/>
      <c r="AL1105" s="144"/>
      <c r="AM1105" s="144"/>
      <c r="AN1105" s="144"/>
      <c r="AO1105" s="144"/>
      <c r="AP1105" s="144"/>
      <c r="AQ1105" s="144"/>
      <c r="AR1105" s="144"/>
      <c r="AS1105" s="138"/>
    </row>
    <row r="1106" spans="2:45" s="135" customFormat="1" ht="24" hidden="1" customHeight="1" x14ac:dyDescent="0.15">
      <c r="B1106" s="448"/>
      <c r="C1106" s="750" t="s">
        <v>3174</v>
      </c>
      <c r="D1106" s="144" t="s">
        <v>13619</v>
      </c>
      <c r="E1106" s="144" t="s">
        <v>20318</v>
      </c>
      <c r="F1106" s="144" t="s">
        <v>3174</v>
      </c>
      <c r="G1106" s="144">
        <v>1000</v>
      </c>
      <c r="H1106" s="144"/>
      <c r="I1106" s="144"/>
      <c r="J1106" s="144"/>
      <c r="K1106" s="144"/>
      <c r="L1106" s="144"/>
      <c r="M1106" s="144"/>
      <c r="N1106" s="144"/>
      <c r="O1106" s="144"/>
      <c r="P1106" s="148"/>
      <c r="Q1106" s="148"/>
      <c r="R1106" s="148"/>
      <c r="S1106" s="275"/>
      <c r="T1106" s="145">
        <v>2005</v>
      </c>
      <c r="U1106" s="148"/>
      <c r="V1106" s="148"/>
      <c r="W1106" s="148"/>
      <c r="X1106" s="148"/>
      <c r="Y1106" s="148"/>
      <c r="Z1106" s="165"/>
      <c r="AA1106" s="144"/>
      <c r="AB1106" s="144"/>
      <c r="AC1106" s="144"/>
      <c r="AD1106" s="144"/>
      <c r="AE1106" s="144"/>
      <c r="AF1106" s="144"/>
      <c r="AG1106" s="144"/>
      <c r="AH1106" s="144"/>
      <c r="AI1106" s="144"/>
      <c r="AJ1106" s="144"/>
      <c r="AK1106" s="144"/>
      <c r="AL1106" s="144"/>
      <c r="AM1106" s="144"/>
      <c r="AN1106" s="144"/>
      <c r="AO1106" s="144"/>
      <c r="AP1106" s="144"/>
      <c r="AQ1106" s="144"/>
      <c r="AR1106" s="144"/>
      <c r="AS1106" s="138"/>
    </row>
    <row r="1107" spans="2:45" s="135" customFormat="1" ht="24" hidden="1" customHeight="1" x14ac:dyDescent="0.15">
      <c r="B1107" s="448"/>
      <c r="C1107" s="750" t="s">
        <v>3174</v>
      </c>
      <c r="D1107" s="144" t="s">
        <v>13620</v>
      </c>
      <c r="E1107" s="144" t="s">
        <v>20319</v>
      </c>
      <c r="F1107" s="144" t="s">
        <v>3174</v>
      </c>
      <c r="G1107" s="144">
        <v>199</v>
      </c>
      <c r="H1107" s="144"/>
      <c r="I1107" s="144"/>
      <c r="J1107" s="144"/>
      <c r="K1107" s="144"/>
      <c r="L1107" s="144"/>
      <c r="M1107" s="144"/>
      <c r="N1107" s="144"/>
      <c r="O1107" s="144"/>
      <c r="P1107" s="148"/>
      <c r="Q1107" s="148"/>
      <c r="R1107" s="148"/>
      <c r="S1107" s="275"/>
      <c r="T1107" s="145">
        <v>2005</v>
      </c>
      <c r="U1107" s="148"/>
      <c r="V1107" s="148"/>
      <c r="W1107" s="148"/>
      <c r="X1107" s="148"/>
      <c r="Y1107" s="148"/>
      <c r="Z1107" s="165"/>
      <c r="AA1107" s="144"/>
      <c r="AB1107" s="144"/>
      <c r="AC1107" s="144"/>
      <c r="AD1107" s="144"/>
      <c r="AE1107" s="144"/>
      <c r="AF1107" s="144"/>
      <c r="AG1107" s="144"/>
      <c r="AH1107" s="144"/>
      <c r="AI1107" s="144"/>
      <c r="AJ1107" s="144"/>
      <c r="AK1107" s="144"/>
      <c r="AL1107" s="144"/>
      <c r="AM1107" s="144"/>
      <c r="AN1107" s="144"/>
      <c r="AO1107" s="144"/>
      <c r="AP1107" s="144"/>
      <c r="AQ1107" s="144"/>
      <c r="AR1107" s="144"/>
      <c r="AS1107" s="138"/>
    </row>
    <row r="1108" spans="2:45" s="135" customFormat="1" ht="24" hidden="1" customHeight="1" x14ac:dyDescent="0.15">
      <c r="B1108" s="448"/>
      <c r="C1108" s="750" t="s">
        <v>3174</v>
      </c>
      <c r="D1108" s="144" t="s">
        <v>13621</v>
      </c>
      <c r="E1108" s="144" t="s">
        <v>20320</v>
      </c>
      <c r="F1108" s="144" t="s">
        <v>3174</v>
      </c>
      <c r="G1108" s="144">
        <v>300</v>
      </c>
      <c r="H1108" s="144"/>
      <c r="I1108" s="144"/>
      <c r="J1108" s="144"/>
      <c r="K1108" s="144"/>
      <c r="L1108" s="144"/>
      <c r="M1108" s="144"/>
      <c r="N1108" s="144"/>
      <c r="O1108" s="144"/>
      <c r="P1108" s="148"/>
      <c r="Q1108" s="148"/>
      <c r="R1108" s="148"/>
      <c r="S1108" s="275"/>
      <c r="T1108" s="145">
        <v>1997</v>
      </c>
      <c r="U1108" s="148"/>
      <c r="V1108" s="148"/>
      <c r="W1108" s="148"/>
      <c r="X1108" s="148"/>
      <c r="Y1108" s="148"/>
      <c r="Z1108" s="165"/>
      <c r="AA1108" s="144"/>
      <c r="AB1108" s="144"/>
      <c r="AC1108" s="144"/>
      <c r="AD1108" s="144"/>
      <c r="AE1108" s="144"/>
      <c r="AF1108" s="144"/>
      <c r="AG1108" s="144"/>
      <c r="AH1108" s="144"/>
      <c r="AI1108" s="144"/>
      <c r="AJ1108" s="144"/>
      <c r="AK1108" s="144"/>
      <c r="AL1108" s="144"/>
      <c r="AM1108" s="144"/>
      <c r="AN1108" s="144"/>
      <c r="AO1108" s="144"/>
      <c r="AP1108" s="144"/>
      <c r="AQ1108" s="144"/>
      <c r="AR1108" s="144"/>
      <c r="AS1108" s="138"/>
    </row>
    <row r="1109" spans="2:45" s="135" customFormat="1" ht="24" hidden="1" customHeight="1" x14ac:dyDescent="0.15">
      <c r="B1109" s="448"/>
      <c r="C1109" s="750" t="s">
        <v>3174</v>
      </c>
      <c r="D1109" s="144" t="s">
        <v>13622</v>
      </c>
      <c r="E1109" s="144" t="s">
        <v>20321</v>
      </c>
      <c r="F1109" s="144" t="s">
        <v>3174</v>
      </c>
      <c r="G1109" s="144">
        <v>550</v>
      </c>
      <c r="H1109" s="144"/>
      <c r="I1109" s="144"/>
      <c r="J1109" s="144"/>
      <c r="K1109" s="144"/>
      <c r="L1109" s="144"/>
      <c r="M1109" s="144"/>
      <c r="N1109" s="144"/>
      <c r="O1109" s="144"/>
      <c r="P1109" s="148"/>
      <c r="Q1109" s="148"/>
      <c r="R1109" s="148"/>
      <c r="S1109" s="275"/>
      <c r="T1109" s="145">
        <v>1997</v>
      </c>
      <c r="U1109" s="148"/>
      <c r="V1109" s="148"/>
      <c r="W1109" s="148"/>
      <c r="X1109" s="148"/>
      <c r="Y1109" s="148"/>
      <c r="Z1109" s="165"/>
      <c r="AA1109" s="144"/>
      <c r="AB1109" s="144"/>
      <c r="AC1109" s="144"/>
      <c r="AD1109" s="144"/>
      <c r="AE1109" s="144"/>
      <c r="AF1109" s="144"/>
      <c r="AG1109" s="144"/>
      <c r="AH1109" s="144"/>
      <c r="AI1109" s="144"/>
      <c r="AJ1109" s="144"/>
      <c r="AK1109" s="144"/>
      <c r="AL1109" s="144"/>
      <c r="AM1109" s="144"/>
      <c r="AN1109" s="144"/>
      <c r="AO1109" s="144"/>
      <c r="AP1109" s="144"/>
      <c r="AQ1109" s="144"/>
      <c r="AR1109" s="144"/>
      <c r="AS1109" s="138"/>
    </row>
    <row r="1110" spans="2:45" s="135" customFormat="1" ht="24" hidden="1" customHeight="1" x14ac:dyDescent="0.15">
      <c r="B1110" s="448"/>
      <c r="C1110" s="750" t="s">
        <v>3174</v>
      </c>
      <c r="D1110" s="144" t="s">
        <v>13623</v>
      </c>
      <c r="E1110" s="144" t="s">
        <v>13624</v>
      </c>
      <c r="F1110" s="144" t="s">
        <v>3174</v>
      </c>
      <c r="G1110" s="144">
        <v>3880</v>
      </c>
      <c r="H1110" s="144"/>
      <c r="I1110" s="144"/>
      <c r="J1110" s="144"/>
      <c r="K1110" s="144"/>
      <c r="L1110" s="144"/>
      <c r="M1110" s="144"/>
      <c r="N1110" s="144"/>
      <c r="O1110" s="144"/>
      <c r="P1110" s="148"/>
      <c r="Q1110" s="148"/>
      <c r="R1110" s="148"/>
      <c r="S1110" s="275"/>
      <c r="T1110" s="145">
        <v>2019</v>
      </c>
      <c r="U1110" s="148"/>
      <c r="V1110" s="148"/>
      <c r="W1110" s="148"/>
      <c r="X1110" s="148"/>
      <c r="Y1110" s="148"/>
      <c r="Z1110" s="165"/>
      <c r="AA1110" s="144"/>
      <c r="AB1110" s="144"/>
      <c r="AC1110" s="144"/>
      <c r="AD1110" s="144"/>
      <c r="AE1110" s="144"/>
      <c r="AF1110" s="144"/>
      <c r="AG1110" s="144"/>
      <c r="AH1110" s="144"/>
      <c r="AI1110" s="144"/>
      <c r="AJ1110" s="144"/>
      <c r="AK1110" s="144"/>
      <c r="AL1110" s="144"/>
      <c r="AM1110" s="144"/>
      <c r="AN1110" s="144"/>
      <c r="AO1110" s="144"/>
      <c r="AP1110" s="144"/>
      <c r="AQ1110" s="144"/>
      <c r="AR1110" s="144"/>
      <c r="AS1110" s="138"/>
    </row>
    <row r="1111" spans="2:45" s="135" customFormat="1" ht="24" hidden="1" customHeight="1" x14ac:dyDescent="0.15">
      <c r="B1111" s="448"/>
      <c r="C1111" s="750" t="s">
        <v>3174</v>
      </c>
      <c r="D1111" s="144" t="s">
        <v>13156</v>
      </c>
      <c r="E1111" s="144" t="s">
        <v>20322</v>
      </c>
      <c r="F1111" s="144" t="s">
        <v>15644</v>
      </c>
      <c r="G1111" s="144">
        <v>1854</v>
      </c>
      <c r="H1111" s="144"/>
      <c r="I1111" s="144"/>
      <c r="J1111" s="144"/>
      <c r="K1111" s="144"/>
      <c r="L1111" s="144"/>
      <c r="M1111" s="144"/>
      <c r="N1111" s="144"/>
      <c r="O1111" s="144"/>
      <c r="P1111" s="148"/>
      <c r="Q1111" s="148"/>
      <c r="R1111" s="148"/>
      <c r="S1111" s="275"/>
      <c r="T1111" s="145">
        <v>2011</v>
      </c>
      <c r="U1111" s="148"/>
      <c r="V1111" s="148"/>
      <c r="W1111" s="148"/>
      <c r="X1111" s="148"/>
      <c r="Y1111" s="148"/>
      <c r="Z1111" s="165"/>
      <c r="AA1111" s="144"/>
      <c r="AB1111" s="144"/>
      <c r="AC1111" s="144"/>
      <c r="AD1111" s="144"/>
      <c r="AE1111" s="144"/>
      <c r="AF1111" s="144"/>
      <c r="AG1111" s="144"/>
      <c r="AH1111" s="144"/>
      <c r="AI1111" s="144"/>
      <c r="AJ1111" s="144"/>
      <c r="AK1111" s="144"/>
      <c r="AL1111" s="144"/>
      <c r="AM1111" s="144"/>
      <c r="AN1111" s="144"/>
      <c r="AO1111" s="144"/>
      <c r="AP1111" s="144"/>
      <c r="AQ1111" s="144"/>
      <c r="AR1111" s="144"/>
      <c r="AS1111" s="138"/>
    </row>
    <row r="1112" spans="2:45" s="135" customFormat="1" ht="24" hidden="1" customHeight="1" x14ac:dyDescent="0.15">
      <c r="B1112" s="448"/>
      <c r="C1112" s="750" t="s">
        <v>3174</v>
      </c>
      <c r="D1112" s="144" t="s">
        <v>13625</v>
      </c>
      <c r="E1112" s="144" t="s">
        <v>20323</v>
      </c>
      <c r="F1112" s="144" t="s">
        <v>3174</v>
      </c>
      <c r="G1112" s="144">
        <v>643</v>
      </c>
      <c r="H1112" s="144"/>
      <c r="I1112" s="144"/>
      <c r="J1112" s="144"/>
      <c r="K1112" s="144"/>
      <c r="L1112" s="144"/>
      <c r="M1112" s="144"/>
      <c r="N1112" s="144"/>
      <c r="O1112" s="144"/>
      <c r="P1112" s="148"/>
      <c r="Q1112" s="148"/>
      <c r="R1112" s="148"/>
      <c r="S1112" s="275"/>
      <c r="T1112" s="145">
        <v>2015</v>
      </c>
      <c r="U1112" s="148"/>
      <c r="V1112" s="148"/>
      <c r="W1112" s="148"/>
      <c r="X1112" s="148"/>
      <c r="Y1112" s="148"/>
      <c r="Z1112" s="165"/>
      <c r="AA1112" s="144"/>
      <c r="AB1112" s="144"/>
      <c r="AC1112" s="144"/>
      <c r="AD1112" s="144"/>
      <c r="AE1112" s="144"/>
      <c r="AF1112" s="144"/>
      <c r="AG1112" s="144"/>
      <c r="AH1112" s="144"/>
      <c r="AI1112" s="144"/>
      <c r="AJ1112" s="144"/>
      <c r="AK1112" s="144"/>
      <c r="AL1112" s="144"/>
      <c r="AM1112" s="144"/>
      <c r="AN1112" s="144"/>
      <c r="AO1112" s="144"/>
      <c r="AP1112" s="144"/>
      <c r="AQ1112" s="144"/>
      <c r="AR1112" s="144"/>
      <c r="AS1112" s="138"/>
    </row>
    <row r="1113" spans="2:45" s="135" customFormat="1" ht="24" hidden="1" customHeight="1" x14ac:dyDescent="0.15">
      <c r="B1113" s="448"/>
      <c r="C1113" s="750" t="s">
        <v>3174</v>
      </c>
      <c r="D1113" s="144" t="s">
        <v>13626</v>
      </c>
      <c r="E1113" s="144" t="s">
        <v>20324</v>
      </c>
      <c r="F1113" s="144" t="s">
        <v>3174</v>
      </c>
      <c r="G1113" s="144">
        <v>1125</v>
      </c>
      <c r="H1113" s="144"/>
      <c r="I1113" s="144"/>
      <c r="J1113" s="144"/>
      <c r="K1113" s="144"/>
      <c r="L1113" s="144"/>
      <c r="M1113" s="144"/>
      <c r="N1113" s="144"/>
      <c r="O1113" s="144"/>
      <c r="P1113" s="148"/>
      <c r="Q1113" s="148"/>
      <c r="R1113" s="148"/>
      <c r="S1113" s="275"/>
      <c r="T1113" s="145">
        <v>2003</v>
      </c>
      <c r="U1113" s="148"/>
      <c r="V1113" s="148"/>
      <c r="W1113" s="148"/>
      <c r="X1113" s="148"/>
      <c r="Y1113" s="148"/>
      <c r="Z1113" s="165"/>
      <c r="AA1113" s="144"/>
      <c r="AB1113" s="144"/>
      <c r="AC1113" s="144"/>
      <c r="AD1113" s="144"/>
      <c r="AE1113" s="144"/>
      <c r="AF1113" s="144"/>
      <c r="AG1113" s="144"/>
      <c r="AH1113" s="144"/>
      <c r="AI1113" s="144"/>
      <c r="AJ1113" s="144"/>
      <c r="AK1113" s="144"/>
      <c r="AL1113" s="144"/>
      <c r="AM1113" s="144"/>
      <c r="AN1113" s="144"/>
      <c r="AO1113" s="144"/>
      <c r="AP1113" s="144"/>
      <c r="AQ1113" s="144"/>
      <c r="AR1113" s="144"/>
      <c r="AS1113" s="138"/>
    </row>
    <row r="1114" spans="2:45" s="135" customFormat="1" ht="24" hidden="1" customHeight="1" x14ac:dyDescent="0.15">
      <c r="B1114" s="448"/>
      <c r="C1114" s="750" t="s">
        <v>3174</v>
      </c>
      <c r="D1114" s="144" t="s">
        <v>13627</v>
      </c>
      <c r="E1114" s="144" t="s">
        <v>20325</v>
      </c>
      <c r="F1114" s="144" t="s">
        <v>3174</v>
      </c>
      <c r="G1114" s="144">
        <v>1000</v>
      </c>
      <c r="H1114" s="144"/>
      <c r="I1114" s="144"/>
      <c r="J1114" s="144"/>
      <c r="K1114" s="144"/>
      <c r="L1114" s="144"/>
      <c r="M1114" s="144"/>
      <c r="N1114" s="144"/>
      <c r="O1114" s="144"/>
      <c r="P1114" s="148"/>
      <c r="Q1114" s="148"/>
      <c r="R1114" s="148"/>
      <c r="S1114" s="275"/>
      <c r="T1114" s="145">
        <v>2001</v>
      </c>
      <c r="U1114" s="148"/>
      <c r="V1114" s="148"/>
      <c r="W1114" s="148"/>
      <c r="X1114" s="148"/>
      <c r="Y1114" s="148"/>
      <c r="Z1114" s="165"/>
      <c r="AA1114" s="144"/>
      <c r="AB1114" s="144"/>
      <c r="AC1114" s="144"/>
      <c r="AD1114" s="144"/>
      <c r="AE1114" s="144"/>
      <c r="AF1114" s="144"/>
      <c r="AG1114" s="144"/>
      <c r="AH1114" s="144"/>
      <c r="AI1114" s="144"/>
      <c r="AJ1114" s="144"/>
      <c r="AK1114" s="144"/>
      <c r="AL1114" s="144"/>
      <c r="AM1114" s="144"/>
      <c r="AN1114" s="144"/>
      <c r="AO1114" s="144"/>
      <c r="AP1114" s="144"/>
      <c r="AQ1114" s="144"/>
      <c r="AR1114" s="144"/>
      <c r="AS1114" s="138"/>
    </row>
    <row r="1115" spans="2:45" s="135" customFormat="1" ht="24" hidden="1" customHeight="1" x14ac:dyDescent="0.15">
      <c r="B1115" s="448"/>
      <c r="C1115" s="750" t="s">
        <v>3174</v>
      </c>
      <c r="D1115" s="144" t="s">
        <v>13628</v>
      </c>
      <c r="E1115" s="144" t="s">
        <v>20326</v>
      </c>
      <c r="F1115" s="144" t="s">
        <v>15644</v>
      </c>
      <c r="G1115" s="144">
        <v>1012</v>
      </c>
      <c r="H1115" s="144"/>
      <c r="I1115" s="144"/>
      <c r="J1115" s="144"/>
      <c r="K1115" s="144"/>
      <c r="L1115" s="144"/>
      <c r="M1115" s="144"/>
      <c r="N1115" s="144"/>
      <c r="O1115" s="144"/>
      <c r="P1115" s="148"/>
      <c r="Q1115" s="148"/>
      <c r="R1115" s="148"/>
      <c r="S1115" s="275"/>
      <c r="T1115" s="145">
        <v>2011</v>
      </c>
      <c r="U1115" s="148"/>
      <c r="V1115" s="148"/>
      <c r="W1115" s="148"/>
      <c r="X1115" s="148"/>
      <c r="Y1115" s="148"/>
      <c r="Z1115" s="165"/>
      <c r="AA1115" s="144"/>
      <c r="AB1115" s="144"/>
      <c r="AC1115" s="144"/>
      <c r="AD1115" s="144"/>
      <c r="AE1115" s="144"/>
      <c r="AF1115" s="144"/>
      <c r="AG1115" s="144"/>
      <c r="AH1115" s="144"/>
      <c r="AI1115" s="144"/>
      <c r="AJ1115" s="144"/>
      <c r="AK1115" s="144"/>
      <c r="AL1115" s="144"/>
      <c r="AM1115" s="144"/>
      <c r="AN1115" s="144"/>
      <c r="AO1115" s="144"/>
      <c r="AP1115" s="144"/>
      <c r="AQ1115" s="144"/>
      <c r="AR1115" s="144"/>
      <c r="AS1115" s="138"/>
    </row>
    <row r="1116" spans="2:45" s="135" customFormat="1" ht="24" hidden="1" customHeight="1" x14ac:dyDescent="0.15">
      <c r="B1116" s="448"/>
      <c r="C1116" s="750" t="s">
        <v>3174</v>
      </c>
      <c r="D1116" s="144" t="s">
        <v>13629</v>
      </c>
      <c r="E1116" s="144" t="s">
        <v>20327</v>
      </c>
      <c r="F1116" s="144" t="s">
        <v>3174</v>
      </c>
      <c r="G1116" s="144">
        <v>1737</v>
      </c>
      <c r="H1116" s="144"/>
      <c r="I1116" s="144"/>
      <c r="J1116" s="144"/>
      <c r="K1116" s="144"/>
      <c r="L1116" s="144"/>
      <c r="M1116" s="144"/>
      <c r="N1116" s="144"/>
      <c r="O1116" s="144"/>
      <c r="P1116" s="148"/>
      <c r="Q1116" s="148"/>
      <c r="R1116" s="148"/>
      <c r="S1116" s="275"/>
      <c r="T1116" s="145">
        <v>2009</v>
      </c>
      <c r="U1116" s="148"/>
      <c r="V1116" s="148"/>
      <c r="W1116" s="148"/>
      <c r="X1116" s="148"/>
      <c r="Y1116" s="148"/>
      <c r="Z1116" s="165"/>
      <c r="AA1116" s="144"/>
      <c r="AB1116" s="144"/>
      <c r="AC1116" s="144"/>
      <c r="AD1116" s="144"/>
      <c r="AE1116" s="144"/>
      <c r="AF1116" s="144"/>
      <c r="AG1116" s="144"/>
      <c r="AH1116" s="144"/>
      <c r="AI1116" s="144"/>
      <c r="AJ1116" s="144"/>
      <c r="AK1116" s="144"/>
      <c r="AL1116" s="144"/>
      <c r="AM1116" s="144"/>
      <c r="AN1116" s="144"/>
      <c r="AO1116" s="144"/>
      <c r="AP1116" s="144"/>
      <c r="AQ1116" s="144"/>
      <c r="AR1116" s="144"/>
      <c r="AS1116" s="138"/>
    </row>
    <row r="1117" spans="2:45" s="135" customFormat="1" ht="24" hidden="1" customHeight="1" x14ac:dyDescent="0.15">
      <c r="B1117" s="448"/>
      <c r="C1117" s="750" t="s">
        <v>3174</v>
      </c>
      <c r="D1117" s="144" t="s">
        <v>13630</v>
      </c>
      <c r="E1117" s="144" t="s">
        <v>20328</v>
      </c>
      <c r="F1117" s="144" t="s">
        <v>3174</v>
      </c>
      <c r="G1117" s="144">
        <v>1400</v>
      </c>
      <c r="H1117" s="144"/>
      <c r="I1117" s="144"/>
      <c r="J1117" s="144"/>
      <c r="K1117" s="144"/>
      <c r="L1117" s="144"/>
      <c r="M1117" s="144"/>
      <c r="N1117" s="144"/>
      <c r="O1117" s="144"/>
      <c r="P1117" s="148"/>
      <c r="Q1117" s="148"/>
      <c r="R1117" s="148"/>
      <c r="S1117" s="275"/>
      <c r="T1117" s="145">
        <v>2011</v>
      </c>
      <c r="U1117" s="148"/>
      <c r="V1117" s="148"/>
      <c r="W1117" s="148"/>
      <c r="X1117" s="148"/>
      <c r="Y1117" s="148"/>
      <c r="Z1117" s="165"/>
      <c r="AA1117" s="144"/>
      <c r="AB1117" s="144"/>
      <c r="AC1117" s="144"/>
      <c r="AD1117" s="144"/>
      <c r="AE1117" s="144"/>
      <c r="AF1117" s="144"/>
      <c r="AG1117" s="144"/>
      <c r="AH1117" s="144"/>
      <c r="AI1117" s="144"/>
      <c r="AJ1117" s="144"/>
      <c r="AK1117" s="144"/>
      <c r="AL1117" s="144"/>
      <c r="AM1117" s="144"/>
      <c r="AN1117" s="144"/>
      <c r="AO1117" s="144"/>
      <c r="AP1117" s="144"/>
      <c r="AQ1117" s="144"/>
      <c r="AR1117" s="144"/>
      <c r="AS1117" s="1352"/>
    </row>
    <row r="1118" spans="2:45" s="135" customFormat="1" ht="24" hidden="1" customHeight="1" x14ac:dyDescent="0.15">
      <c r="B1118" s="448"/>
      <c r="C1118" s="750" t="s">
        <v>3174</v>
      </c>
      <c r="D1118" s="144" t="s">
        <v>13631</v>
      </c>
      <c r="E1118" s="144" t="s">
        <v>20329</v>
      </c>
      <c r="F1118" s="144" t="s">
        <v>15644</v>
      </c>
      <c r="G1118" s="144">
        <v>163</v>
      </c>
      <c r="H1118" s="144"/>
      <c r="I1118" s="144"/>
      <c r="J1118" s="144"/>
      <c r="K1118" s="144"/>
      <c r="L1118" s="144"/>
      <c r="M1118" s="144"/>
      <c r="N1118" s="144"/>
      <c r="O1118" s="144"/>
      <c r="P1118" s="148"/>
      <c r="Q1118" s="148"/>
      <c r="R1118" s="148"/>
      <c r="S1118" s="275"/>
      <c r="T1118" s="145">
        <v>2015</v>
      </c>
      <c r="U1118" s="148"/>
      <c r="V1118" s="148"/>
      <c r="W1118" s="148"/>
      <c r="X1118" s="148"/>
      <c r="Y1118" s="148"/>
      <c r="Z1118" s="165"/>
      <c r="AA1118" s="144"/>
      <c r="AB1118" s="144"/>
      <c r="AC1118" s="144"/>
      <c r="AD1118" s="144"/>
      <c r="AE1118" s="144"/>
      <c r="AF1118" s="144"/>
      <c r="AG1118" s="144"/>
      <c r="AH1118" s="144"/>
      <c r="AI1118" s="144"/>
      <c r="AJ1118" s="144"/>
      <c r="AK1118" s="144"/>
      <c r="AL1118" s="144"/>
      <c r="AM1118" s="144"/>
      <c r="AN1118" s="144"/>
      <c r="AO1118" s="144"/>
      <c r="AP1118" s="144"/>
      <c r="AQ1118" s="144"/>
      <c r="AR1118" s="144"/>
      <c r="AS1118" s="138"/>
    </row>
    <row r="1119" spans="2:45" s="135" customFormat="1" ht="24" hidden="1" customHeight="1" x14ac:dyDescent="0.15">
      <c r="B1119" s="448"/>
      <c r="C1119" s="750" t="s">
        <v>3174</v>
      </c>
      <c r="D1119" s="144" t="s">
        <v>13632</v>
      </c>
      <c r="E1119" s="144" t="s">
        <v>20330</v>
      </c>
      <c r="F1119" s="144" t="s">
        <v>3174</v>
      </c>
      <c r="G1119" s="144">
        <v>1270</v>
      </c>
      <c r="H1119" s="144"/>
      <c r="I1119" s="144"/>
      <c r="J1119" s="144"/>
      <c r="K1119" s="144"/>
      <c r="L1119" s="144"/>
      <c r="M1119" s="144"/>
      <c r="N1119" s="144"/>
      <c r="O1119" s="144"/>
      <c r="P1119" s="148"/>
      <c r="Q1119" s="148"/>
      <c r="R1119" s="148"/>
      <c r="S1119" s="275"/>
      <c r="T1119" s="145">
        <v>2018</v>
      </c>
      <c r="U1119" s="148"/>
      <c r="V1119" s="148"/>
      <c r="W1119" s="148"/>
      <c r="X1119" s="148"/>
      <c r="Y1119" s="148"/>
      <c r="Z1119" s="165"/>
      <c r="AA1119" s="144"/>
      <c r="AB1119" s="144"/>
      <c r="AC1119" s="144"/>
      <c r="AD1119" s="144"/>
      <c r="AE1119" s="144"/>
      <c r="AF1119" s="144"/>
      <c r="AG1119" s="144"/>
      <c r="AH1119" s="144"/>
      <c r="AI1119" s="144"/>
      <c r="AJ1119" s="144"/>
      <c r="AK1119" s="144"/>
      <c r="AL1119" s="144"/>
      <c r="AM1119" s="144"/>
      <c r="AN1119" s="144"/>
      <c r="AO1119" s="144"/>
      <c r="AP1119" s="144"/>
      <c r="AQ1119" s="144"/>
      <c r="AR1119" s="144"/>
      <c r="AS1119" s="138"/>
    </row>
    <row r="1120" spans="2:45" s="135" customFormat="1" ht="24" hidden="1" customHeight="1" x14ac:dyDescent="0.15">
      <c r="B1120" s="448"/>
      <c r="C1120" s="750" t="s">
        <v>3174</v>
      </c>
      <c r="D1120" s="144" t="s">
        <v>13633</v>
      </c>
      <c r="E1120" s="144" t="s">
        <v>17171</v>
      </c>
      <c r="F1120" s="144" t="s">
        <v>3174</v>
      </c>
      <c r="G1120" s="144">
        <v>10319</v>
      </c>
      <c r="H1120" s="144"/>
      <c r="I1120" s="144"/>
      <c r="J1120" s="144"/>
      <c r="K1120" s="144"/>
      <c r="L1120" s="144"/>
      <c r="M1120" s="144"/>
      <c r="N1120" s="144"/>
      <c r="O1120" s="144"/>
      <c r="P1120" s="148"/>
      <c r="Q1120" s="148"/>
      <c r="R1120" s="148"/>
      <c r="S1120" s="275"/>
      <c r="T1120" s="145">
        <v>2017</v>
      </c>
      <c r="U1120" s="148"/>
      <c r="V1120" s="148"/>
      <c r="W1120" s="148"/>
      <c r="X1120" s="148"/>
      <c r="Y1120" s="148"/>
      <c r="Z1120" s="165"/>
      <c r="AA1120" s="144"/>
      <c r="AB1120" s="144"/>
      <c r="AC1120" s="144"/>
      <c r="AD1120" s="144"/>
      <c r="AE1120" s="144"/>
      <c r="AF1120" s="144"/>
      <c r="AG1120" s="144"/>
      <c r="AH1120" s="144"/>
      <c r="AI1120" s="144"/>
      <c r="AJ1120" s="144"/>
      <c r="AK1120" s="144"/>
      <c r="AL1120" s="144"/>
      <c r="AM1120" s="144"/>
      <c r="AN1120" s="144"/>
      <c r="AO1120" s="144"/>
      <c r="AP1120" s="144"/>
      <c r="AQ1120" s="144"/>
      <c r="AR1120" s="144"/>
      <c r="AS1120" s="138"/>
    </row>
    <row r="1121" spans="2:45" s="135" customFormat="1" ht="24" hidden="1" customHeight="1" x14ac:dyDescent="0.15">
      <c r="B1121" s="448"/>
      <c r="C1121" s="750" t="s">
        <v>3174</v>
      </c>
      <c r="D1121" s="144" t="s">
        <v>13634</v>
      </c>
      <c r="E1121" s="144" t="s">
        <v>20331</v>
      </c>
      <c r="F1121" s="144" t="s">
        <v>3174</v>
      </c>
      <c r="G1121" s="144">
        <v>1125</v>
      </c>
      <c r="H1121" s="144"/>
      <c r="I1121" s="144"/>
      <c r="J1121" s="144"/>
      <c r="K1121" s="144"/>
      <c r="L1121" s="144"/>
      <c r="M1121" s="144"/>
      <c r="N1121" s="144"/>
      <c r="O1121" s="144"/>
      <c r="P1121" s="148"/>
      <c r="Q1121" s="148"/>
      <c r="R1121" s="148"/>
      <c r="S1121" s="275"/>
      <c r="T1121" s="145">
        <v>2010</v>
      </c>
      <c r="U1121" s="148"/>
      <c r="V1121" s="148"/>
      <c r="W1121" s="148"/>
      <c r="X1121" s="148"/>
      <c r="Y1121" s="148"/>
      <c r="Z1121" s="165"/>
      <c r="AA1121" s="144"/>
      <c r="AB1121" s="144"/>
      <c r="AC1121" s="144"/>
      <c r="AD1121" s="144"/>
      <c r="AE1121" s="144"/>
      <c r="AF1121" s="144"/>
      <c r="AG1121" s="144"/>
      <c r="AH1121" s="144"/>
      <c r="AI1121" s="144"/>
      <c r="AJ1121" s="144"/>
      <c r="AK1121" s="144"/>
      <c r="AL1121" s="144"/>
      <c r="AM1121" s="144"/>
      <c r="AN1121" s="144"/>
      <c r="AO1121" s="144"/>
      <c r="AP1121" s="144"/>
      <c r="AQ1121" s="144"/>
      <c r="AR1121" s="144"/>
      <c r="AS1121" s="138"/>
    </row>
    <row r="1122" spans="2:45" s="135" customFormat="1" ht="24" hidden="1" customHeight="1" x14ac:dyDescent="0.15">
      <c r="B1122" s="448"/>
      <c r="C1122" s="750" t="s">
        <v>3174</v>
      </c>
      <c r="D1122" s="144" t="s">
        <v>13627</v>
      </c>
      <c r="E1122" s="144" t="s">
        <v>20332</v>
      </c>
      <c r="F1122" s="144" t="s">
        <v>3174</v>
      </c>
      <c r="G1122" s="144">
        <v>16165</v>
      </c>
      <c r="H1122" s="144"/>
      <c r="I1122" s="144"/>
      <c r="J1122" s="144"/>
      <c r="K1122" s="144"/>
      <c r="L1122" s="144"/>
      <c r="M1122" s="144"/>
      <c r="N1122" s="144"/>
      <c r="O1122" s="144"/>
      <c r="P1122" s="148"/>
      <c r="Q1122" s="148"/>
      <c r="R1122" s="148"/>
      <c r="S1122" s="275"/>
      <c r="T1122" s="145">
        <v>2001</v>
      </c>
      <c r="U1122" s="148"/>
      <c r="V1122" s="148"/>
      <c r="W1122" s="148"/>
      <c r="X1122" s="148"/>
      <c r="Y1122" s="148"/>
      <c r="Z1122" s="165"/>
      <c r="AA1122" s="144"/>
      <c r="AB1122" s="144"/>
      <c r="AC1122" s="144"/>
      <c r="AD1122" s="144"/>
      <c r="AE1122" s="144"/>
      <c r="AF1122" s="144"/>
      <c r="AG1122" s="144"/>
      <c r="AH1122" s="144"/>
      <c r="AI1122" s="144"/>
      <c r="AJ1122" s="144"/>
      <c r="AK1122" s="144"/>
      <c r="AL1122" s="144"/>
      <c r="AM1122" s="144"/>
      <c r="AN1122" s="144"/>
      <c r="AO1122" s="144"/>
      <c r="AP1122" s="144"/>
      <c r="AQ1122" s="144"/>
      <c r="AR1122" s="144"/>
      <c r="AS1122" s="138"/>
    </row>
    <row r="1123" spans="2:45" s="135" customFormat="1" ht="24" hidden="1" customHeight="1" x14ac:dyDescent="0.15">
      <c r="B1123" s="448"/>
      <c r="C1123" s="750" t="s">
        <v>3174</v>
      </c>
      <c r="D1123" s="144" t="s">
        <v>13614</v>
      </c>
      <c r="E1123" s="144" t="s">
        <v>20333</v>
      </c>
      <c r="F1123" s="144" t="s">
        <v>3174</v>
      </c>
      <c r="G1123" s="144">
        <v>2986</v>
      </c>
      <c r="H1123" s="144"/>
      <c r="I1123" s="144"/>
      <c r="J1123" s="144"/>
      <c r="K1123" s="144"/>
      <c r="L1123" s="144"/>
      <c r="M1123" s="144"/>
      <c r="N1123" s="144"/>
      <c r="O1123" s="144"/>
      <c r="P1123" s="148"/>
      <c r="Q1123" s="148"/>
      <c r="R1123" s="148"/>
      <c r="S1123" s="275"/>
      <c r="T1123" s="145">
        <v>2006</v>
      </c>
      <c r="U1123" s="148"/>
      <c r="V1123" s="148"/>
      <c r="W1123" s="148"/>
      <c r="X1123" s="148"/>
      <c r="Y1123" s="148"/>
      <c r="Z1123" s="165"/>
      <c r="AA1123" s="144"/>
      <c r="AB1123" s="144"/>
      <c r="AC1123" s="144"/>
      <c r="AD1123" s="144"/>
      <c r="AE1123" s="144"/>
      <c r="AF1123" s="144"/>
      <c r="AG1123" s="144"/>
      <c r="AH1123" s="144"/>
      <c r="AI1123" s="144"/>
      <c r="AJ1123" s="144"/>
      <c r="AK1123" s="144"/>
      <c r="AL1123" s="144"/>
      <c r="AM1123" s="144"/>
      <c r="AN1123" s="144"/>
      <c r="AO1123" s="144"/>
      <c r="AP1123" s="144"/>
      <c r="AQ1123" s="144"/>
      <c r="AR1123" s="144"/>
      <c r="AS1123" s="138"/>
    </row>
    <row r="1124" spans="2:45" s="135" customFormat="1" ht="24" hidden="1" customHeight="1" x14ac:dyDescent="0.15">
      <c r="B1124" s="448"/>
      <c r="C1124" s="750" t="s">
        <v>3174</v>
      </c>
      <c r="D1124" s="144" t="s">
        <v>13629</v>
      </c>
      <c r="E1124" s="144" t="s">
        <v>20334</v>
      </c>
      <c r="F1124" s="144" t="s">
        <v>3174</v>
      </c>
      <c r="G1124" s="144">
        <v>1500</v>
      </c>
      <c r="H1124" s="144"/>
      <c r="I1124" s="144"/>
      <c r="J1124" s="144"/>
      <c r="K1124" s="144"/>
      <c r="L1124" s="144"/>
      <c r="M1124" s="144"/>
      <c r="N1124" s="144"/>
      <c r="O1124" s="144"/>
      <c r="P1124" s="148"/>
      <c r="Q1124" s="148"/>
      <c r="R1124" s="148"/>
      <c r="S1124" s="275"/>
      <c r="T1124" s="145">
        <v>2009</v>
      </c>
      <c r="U1124" s="148"/>
      <c r="V1124" s="148"/>
      <c r="W1124" s="148"/>
      <c r="X1124" s="148"/>
      <c r="Y1124" s="148"/>
      <c r="Z1124" s="165"/>
      <c r="AA1124" s="144"/>
      <c r="AB1124" s="144"/>
      <c r="AC1124" s="144"/>
      <c r="AD1124" s="144"/>
      <c r="AE1124" s="144"/>
      <c r="AF1124" s="144"/>
      <c r="AG1124" s="144"/>
      <c r="AH1124" s="144"/>
      <c r="AI1124" s="144"/>
      <c r="AJ1124" s="144"/>
      <c r="AK1124" s="144"/>
      <c r="AL1124" s="144"/>
      <c r="AM1124" s="144"/>
      <c r="AN1124" s="144"/>
      <c r="AO1124" s="144"/>
      <c r="AP1124" s="144"/>
      <c r="AQ1124" s="144"/>
      <c r="AR1124" s="144"/>
      <c r="AS1124" s="138"/>
    </row>
    <row r="1125" spans="2:45" s="135" customFormat="1" ht="24" hidden="1" customHeight="1" x14ac:dyDescent="0.15">
      <c r="B1125" s="448"/>
      <c r="C1125" s="750" t="s">
        <v>3174</v>
      </c>
      <c r="D1125" s="144" t="s">
        <v>13616</v>
      </c>
      <c r="E1125" s="144" t="s">
        <v>20335</v>
      </c>
      <c r="F1125" s="144" t="s">
        <v>15644</v>
      </c>
      <c r="G1125" s="144">
        <v>411</v>
      </c>
      <c r="H1125" s="144"/>
      <c r="I1125" s="144"/>
      <c r="J1125" s="144"/>
      <c r="K1125" s="144"/>
      <c r="L1125" s="144"/>
      <c r="M1125" s="144"/>
      <c r="N1125" s="144"/>
      <c r="O1125" s="144"/>
      <c r="P1125" s="148"/>
      <c r="Q1125" s="148"/>
      <c r="R1125" s="148"/>
      <c r="S1125" s="275"/>
      <c r="T1125" s="145">
        <v>2004</v>
      </c>
      <c r="U1125" s="148"/>
      <c r="V1125" s="148"/>
      <c r="W1125" s="148"/>
      <c r="X1125" s="148"/>
      <c r="Y1125" s="148"/>
      <c r="Z1125" s="165"/>
      <c r="AA1125" s="144"/>
      <c r="AB1125" s="144"/>
      <c r="AC1125" s="144"/>
      <c r="AD1125" s="144"/>
      <c r="AE1125" s="144"/>
      <c r="AF1125" s="144"/>
      <c r="AG1125" s="144"/>
      <c r="AH1125" s="144"/>
      <c r="AI1125" s="144"/>
      <c r="AJ1125" s="144"/>
      <c r="AK1125" s="144"/>
      <c r="AL1125" s="144"/>
      <c r="AM1125" s="144"/>
      <c r="AN1125" s="144"/>
      <c r="AO1125" s="144"/>
      <c r="AP1125" s="144"/>
      <c r="AQ1125" s="144"/>
      <c r="AR1125" s="144"/>
      <c r="AS1125" s="138"/>
    </row>
    <row r="1126" spans="2:45" s="135" customFormat="1" ht="24" hidden="1" customHeight="1" x14ac:dyDescent="0.15">
      <c r="B1126" s="448"/>
      <c r="C1126" s="750" t="s">
        <v>3174</v>
      </c>
      <c r="D1126" s="144" t="s">
        <v>13631</v>
      </c>
      <c r="E1126" s="144" t="s">
        <v>20336</v>
      </c>
      <c r="F1126" s="144" t="s">
        <v>15644</v>
      </c>
      <c r="G1126" s="144">
        <v>1050</v>
      </c>
      <c r="H1126" s="144"/>
      <c r="I1126" s="144"/>
      <c r="J1126" s="144"/>
      <c r="K1126" s="144"/>
      <c r="L1126" s="144"/>
      <c r="M1126" s="144"/>
      <c r="N1126" s="144"/>
      <c r="O1126" s="144"/>
      <c r="P1126" s="148"/>
      <c r="Q1126" s="148"/>
      <c r="R1126" s="148"/>
      <c r="S1126" s="275"/>
      <c r="T1126" s="145">
        <v>2015</v>
      </c>
      <c r="U1126" s="148"/>
      <c r="V1126" s="148"/>
      <c r="W1126" s="148"/>
      <c r="X1126" s="148"/>
      <c r="Y1126" s="148"/>
      <c r="Z1126" s="165"/>
      <c r="AA1126" s="144"/>
      <c r="AB1126" s="144"/>
      <c r="AC1126" s="144"/>
      <c r="AD1126" s="144"/>
      <c r="AE1126" s="144"/>
      <c r="AF1126" s="144"/>
      <c r="AG1126" s="144"/>
      <c r="AH1126" s="144"/>
      <c r="AI1126" s="144"/>
      <c r="AJ1126" s="144"/>
      <c r="AK1126" s="144"/>
      <c r="AL1126" s="144"/>
      <c r="AM1126" s="144"/>
      <c r="AN1126" s="144"/>
      <c r="AO1126" s="144"/>
      <c r="AP1126" s="144"/>
      <c r="AQ1126" s="144"/>
      <c r="AR1126" s="144"/>
      <c r="AS1126" s="138"/>
    </row>
    <row r="1127" spans="2:45" s="135" customFormat="1" ht="24" hidden="1" customHeight="1" x14ac:dyDescent="0.15">
      <c r="B1127" s="448"/>
      <c r="C1127" s="750" t="s">
        <v>15684</v>
      </c>
      <c r="D1127" s="144"/>
      <c r="E1127" s="144" t="s">
        <v>20337</v>
      </c>
      <c r="F1127" s="144" t="s">
        <v>15644</v>
      </c>
      <c r="G1127" s="144">
        <v>58190</v>
      </c>
      <c r="H1127" s="144">
        <v>100</v>
      </c>
      <c r="I1127" s="144">
        <v>100</v>
      </c>
      <c r="J1127" s="144"/>
      <c r="K1127" s="144"/>
      <c r="L1127" s="144"/>
      <c r="M1127" s="144"/>
      <c r="N1127" s="144"/>
      <c r="O1127" s="144"/>
      <c r="P1127" s="148"/>
      <c r="Q1127" s="148"/>
      <c r="R1127" s="148"/>
      <c r="S1127" s="275"/>
      <c r="T1127" s="145">
        <v>2019</v>
      </c>
      <c r="U1127" s="148"/>
      <c r="V1127" s="148"/>
      <c r="W1127" s="148"/>
      <c r="X1127" s="148"/>
      <c r="Y1127" s="148"/>
      <c r="Z1127" s="165">
        <v>980</v>
      </c>
      <c r="AA1127" s="144"/>
      <c r="AB1127" s="144"/>
      <c r="AC1127" s="144"/>
      <c r="AD1127" s="144"/>
      <c r="AE1127" s="144"/>
      <c r="AF1127" s="144"/>
      <c r="AG1127" s="144"/>
      <c r="AH1127" s="144"/>
      <c r="AI1127" s="144"/>
      <c r="AJ1127" s="144"/>
      <c r="AK1127" s="144"/>
      <c r="AL1127" s="144"/>
      <c r="AM1127" s="144"/>
      <c r="AN1127" s="144"/>
      <c r="AO1127" s="144"/>
      <c r="AP1127" s="144"/>
      <c r="AQ1127" s="144"/>
      <c r="AR1127" s="144"/>
      <c r="AS1127" s="138"/>
    </row>
    <row r="1128" spans="2:45" s="135" customFormat="1" ht="24" hidden="1" customHeight="1" x14ac:dyDescent="0.15">
      <c r="B1128" s="448"/>
      <c r="C1128" s="750" t="s">
        <v>1004</v>
      </c>
      <c r="D1128" s="144" t="s">
        <v>12906</v>
      </c>
      <c r="E1128" s="1345" t="s">
        <v>4437</v>
      </c>
      <c r="F1128" s="144" t="s">
        <v>12460</v>
      </c>
      <c r="G1128" s="144"/>
      <c r="H1128" s="144" t="s">
        <v>417</v>
      </c>
      <c r="I1128" s="144" t="s">
        <v>417</v>
      </c>
      <c r="J1128" s="144">
        <v>25</v>
      </c>
      <c r="K1128" s="144">
        <v>18</v>
      </c>
      <c r="L1128" s="144"/>
      <c r="M1128" s="144"/>
      <c r="N1128" s="144"/>
      <c r="O1128" s="144"/>
      <c r="P1128" s="144"/>
      <c r="Q1128" s="148"/>
      <c r="R1128" s="148"/>
      <c r="T1128" s="145">
        <v>2011</v>
      </c>
      <c r="U1128" s="148" t="s">
        <v>10293</v>
      </c>
      <c r="V1128" s="148"/>
      <c r="W1128" s="148"/>
      <c r="X1128" s="148"/>
      <c r="Y1128" s="148"/>
      <c r="Z1128" s="144">
        <v>800</v>
      </c>
      <c r="AA1128" s="144"/>
      <c r="AB1128" s="144"/>
      <c r="AC1128" s="1331"/>
      <c r="AD1128" s="144"/>
      <c r="AE1128" s="144"/>
      <c r="AF1128" s="144"/>
      <c r="AG1128" s="144"/>
      <c r="AH1128" s="144"/>
      <c r="AI1128" s="144"/>
      <c r="AJ1128" s="144"/>
      <c r="AK1128" s="144"/>
      <c r="AL1128" s="144"/>
      <c r="AM1128" s="144"/>
      <c r="AN1128" s="144"/>
      <c r="AO1128" s="138"/>
      <c r="AP1128" s="138"/>
      <c r="AQ1128" s="138"/>
      <c r="AR1128" s="138"/>
      <c r="AS1128" s="138" t="s">
        <v>10293</v>
      </c>
    </row>
    <row r="1129" spans="2:45" s="135" customFormat="1" ht="24" hidden="1" customHeight="1" x14ac:dyDescent="0.15">
      <c r="B1129" s="448"/>
      <c r="C1129" s="750" t="s">
        <v>1004</v>
      </c>
      <c r="D1129" s="144" t="s">
        <v>13188</v>
      </c>
      <c r="E1129" s="144" t="s">
        <v>20338</v>
      </c>
      <c r="F1129" s="144" t="s">
        <v>1004</v>
      </c>
      <c r="G1129" s="144">
        <v>9673</v>
      </c>
      <c r="H1129" s="144"/>
      <c r="I1129" s="144"/>
      <c r="J1129" s="144">
        <v>36</v>
      </c>
      <c r="K1129" s="144">
        <v>20</v>
      </c>
      <c r="L1129" s="144"/>
      <c r="M1129" s="144"/>
      <c r="N1129" s="144">
        <v>720</v>
      </c>
      <c r="O1129" s="144"/>
      <c r="P1129" s="148"/>
      <c r="Q1129" s="148"/>
      <c r="R1129" s="148"/>
      <c r="T1129" s="145">
        <v>2013</v>
      </c>
      <c r="U1129" s="148" t="s">
        <v>10294</v>
      </c>
      <c r="V1129" s="148"/>
      <c r="W1129" s="148"/>
      <c r="X1129" s="148"/>
      <c r="Y1129" s="148"/>
      <c r="Z1129" s="165">
        <v>300</v>
      </c>
      <c r="AA1129" s="144"/>
      <c r="AB1129" s="144"/>
      <c r="AC1129" s="144"/>
      <c r="AD1129" s="144"/>
      <c r="AE1129" s="144"/>
      <c r="AF1129" s="144"/>
      <c r="AG1129" s="144"/>
      <c r="AH1129" s="144"/>
      <c r="AI1129" s="144"/>
      <c r="AJ1129" s="144"/>
      <c r="AK1129" s="144"/>
      <c r="AL1129" s="144"/>
      <c r="AM1129" s="144"/>
      <c r="AN1129" s="144"/>
      <c r="AO1129" s="144"/>
      <c r="AP1129" s="144"/>
      <c r="AQ1129" s="144"/>
      <c r="AR1129" s="144"/>
      <c r="AS1129" s="138" t="s">
        <v>10294</v>
      </c>
    </row>
    <row r="1130" spans="2:45" s="135" customFormat="1" ht="24" hidden="1" customHeight="1" x14ac:dyDescent="0.15">
      <c r="B1130" s="448"/>
      <c r="C1130" s="750" t="s">
        <v>1004</v>
      </c>
      <c r="D1130" s="144" t="s">
        <v>13663</v>
      </c>
      <c r="E1130" s="144" t="s">
        <v>20339</v>
      </c>
      <c r="F1130" s="144" t="s">
        <v>1004</v>
      </c>
      <c r="G1130" s="144"/>
      <c r="H1130" s="144"/>
      <c r="I1130" s="144"/>
      <c r="J1130" s="144">
        <v>11</v>
      </c>
      <c r="K1130" s="144">
        <v>20</v>
      </c>
      <c r="L1130" s="144"/>
      <c r="M1130" s="144"/>
      <c r="N1130" s="144"/>
      <c r="O1130" s="144"/>
      <c r="P1130" s="148"/>
      <c r="Q1130" s="148"/>
      <c r="R1130" s="148"/>
      <c r="S1130" s="275">
        <v>2014</v>
      </c>
      <c r="T1130" s="145"/>
      <c r="U1130" s="148"/>
      <c r="V1130" s="148"/>
      <c r="W1130" s="148"/>
      <c r="X1130" s="148"/>
      <c r="Y1130" s="148"/>
      <c r="Z1130" s="165"/>
      <c r="AA1130" s="144"/>
      <c r="AB1130" s="144"/>
      <c r="AC1130" s="144"/>
      <c r="AD1130" s="144"/>
      <c r="AE1130" s="144"/>
      <c r="AF1130" s="144"/>
      <c r="AG1130" s="144"/>
      <c r="AH1130" s="144"/>
      <c r="AI1130" s="144"/>
      <c r="AJ1130" s="144"/>
      <c r="AK1130" s="144"/>
      <c r="AL1130" s="144"/>
      <c r="AM1130" s="144"/>
      <c r="AN1130" s="144"/>
      <c r="AO1130" s="144"/>
      <c r="AP1130" s="144"/>
      <c r="AQ1130" s="144"/>
      <c r="AR1130" s="144"/>
      <c r="AS1130" s="138"/>
    </row>
    <row r="1131" spans="2:45" s="135" customFormat="1" ht="24" hidden="1" customHeight="1" x14ac:dyDescent="0.15">
      <c r="B1131" s="448"/>
      <c r="C1131" s="750" t="s">
        <v>1004</v>
      </c>
      <c r="D1131" s="144" t="s">
        <v>13663</v>
      </c>
      <c r="E1131" s="144" t="s">
        <v>20340</v>
      </c>
      <c r="F1131" s="144" t="s">
        <v>1004</v>
      </c>
      <c r="G1131" s="144">
        <v>2185</v>
      </c>
      <c r="H1131" s="144"/>
      <c r="I1131" s="144"/>
      <c r="J1131" s="144">
        <v>17</v>
      </c>
      <c r="K1131" s="144">
        <v>27</v>
      </c>
      <c r="L1131" s="144"/>
      <c r="M1131" s="144"/>
      <c r="N1131" s="144">
        <v>459</v>
      </c>
      <c r="O1131" s="144"/>
      <c r="P1131" s="148"/>
      <c r="Q1131" s="148"/>
      <c r="R1131" s="148"/>
      <c r="T1131" s="145">
        <v>2014</v>
      </c>
      <c r="U1131" s="148" t="s">
        <v>4438</v>
      </c>
      <c r="V1131" s="148"/>
      <c r="W1131" s="148"/>
      <c r="X1131" s="148"/>
      <c r="Y1131" s="148"/>
      <c r="Z1131" s="165">
        <v>80</v>
      </c>
      <c r="AA1131" s="144"/>
      <c r="AB1131" s="144"/>
      <c r="AC1131" s="144"/>
      <c r="AD1131" s="144"/>
      <c r="AE1131" s="144"/>
      <c r="AF1131" s="144"/>
      <c r="AG1131" s="144"/>
      <c r="AH1131" s="144"/>
      <c r="AI1131" s="144"/>
      <c r="AJ1131" s="144"/>
      <c r="AK1131" s="144"/>
      <c r="AL1131" s="144"/>
      <c r="AM1131" s="144"/>
      <c r="AN1131" s="144"/>
      <c r="AO1131" s="144"/>
      <c r="AP1131" s="144"/>
      <c r="AQ1131" s="144"/>
      <c r="AR1131" s="144"/>
      <c r="AS1131" s="138" t="s">
        <v>4438</v>
      </c>
    </row>
    <row r="1132" spans="2:45" s="135" customFormat="1" ht="24" hidden="1" customHeight="1" x14ac:dyDescent="0.15">
      <c r="B1132" s="448"/>
      <c r="C1132" s="750" t="s">
        <v>1004</v>
      </c>
      <c r="D1132" s="144" t="s">
        <v>13664</v>
      </c>
      <c r="E1132" s="144" t="s">
        <v>20341</v>
      </c>
      <c r="F1132" s="144" t="s">
        <v>1004</v>
      </c>
      <c r="G1132" s="144">
        <v>7580</v>
      </c>
      <c r="H1132" s="144">
        <v>586</v>
      </c>
      <c r="I1132" s="144">
        <v>1625</v>
      </c>
      <c r="J1132" s="144">
        <v>18</v>
      </c>
      <c r="K1132" s="144">
        <v>29</v>
      </c>
      <c r="L1132" s="144"/>
      <c r="M1132" s="144"/>
      <c r="N1132" s="144"/>
      <c r="O1132" s="144"/>
      <c r="P1132" s="148"/>
      <c r="Q1132" s="148"/>
      <c r="R1132" s="148"/>
      <c r="T1132" s="145">
        <v>2010</v>
      </c>
      <c r="U1132" s="148"/>
      <c r="V1132" s="148"/>
      <c r="W1132" s="148"/>
      <c r="X1132" s="148"/>
      <c r="Y1132" s="148"/>
      <c r="Z1132" s="165">
        <v>300</v>
      </c>
      <c r="AA1132" s="144"/>
      <c r="AB1132" s="144"/>
      <c r="AC1132" s="144"/>
      <c r="AD1132" s="144"/>
      <c r="AE1132" s="144"/>
      <c r="AF1132" s="144"/>
      <c r="AG1132" s="144"/>
      <c r="AH1132" s="144"/>
      <c r="AI1132" s="144"/>
      <c r="AJ1132" s="144"/>
      <c r="AK1132" s="144"/>
      <c r="AL1132" s="144"/>
      <c r="AM1132" s="144"/>
      <c r="AN1132" s="144"/>
      <c r="AO1132" s="144"/>
      <c r="AP1132" s="144"/>
      <c r="AQ1132" s="144"/>
      <c r="AR1132" s="144"/>
      <c r="AS1132" s="138"/>
    </row>
    <row r="1133" spans="2:45" s="135" customFormat="1" ht="24" hidden="1" customHeight="1" x14ac:dyDescent="0.15">
      <c r="B1133" s="448"/>
      <c r="C1133" s="750" t="s">
        <v>1004</v>
      </c>
      <c r="D1133" s="144" t="s">
        <v>13186</v>
      </c>
      <c r="E1133" s="144" t="s">
        <v>4439</v>
      </c>
      <c r="F1133" s="144" t="s">
        <v>12460</v>
      </c>
      <c r="G1133" s="144">
        <v>600</v>
      </c>
      <c r="H1133" s="144">
        <v>528</v>
      </c>
      <c r="I1133" s="144">
        <v>528</v>
      </c>
      <c r="J1133" s="144"/>
      <c r="K1133" s="144"/>
      <c r="L1133" s="144"/>
      <c r="M1133" s="144"/>
      <c r="N1133" s="144">
        <v>406</v>
      </c>
      <c r="O1133" s="144">
        <v>50</v>
      </c>
      <c r="P1133" s="148">
        <v>50</v>
      </c>
      <c r="Q1133" s="148" t="s">
        <v>795</v>
      </c>
      <c r="R1133" s="148"/>
      <c r="T1133" s="145">
        <v>2013</v>
      </c>
      <c r="U1133" s="148" t="s">
        <v>4440</v>
      </c>
      <c r="V1133" s="148"/>
      <c r="W1133" s="148"/>
      <c r="X1133" s="148"/>
      <c r="Y1133" s="148"/>
      <c r="Z1133" s="165">
        <v>500</v>
      </c>
      <c r="AA1133" s="144"/>
      <c r="AB1133" s="144"/>
      <c r="AC1133" s="144"/>
      <c r="AD1133" s="144"/>
      <c r="AE1133" s="144"/>
      <c r="AF1133" s="144"/>
      <c r="AG1133" s="144"/>
      <c r="AH1133" s="144"/>
      <c r="AI1133" s="144"/>
      <c r="AJ1133" s="144"/>
      <c r="AK1133" s="144"/>
      <c r="AL1133" s="144"/>
      <c r="AM1133" s="144"/>
      <c r="AN1133" s="144"/>
      <c r="AO1133" s="144"/>
      <c r="AP1133" s="144"/>
      <c r="AQ1133" s="144"/>
      <c r="AR1133" s="144"/>
      <c r="AS1133" s="138" t="s">
        <v>4440</v>
      </c>
    </row>
    <row r="1134" spans="2:45" s="135" customFormat="1" ht="24" hidden="1" customHeight="1" x14ac:dyDescent="0.15">
      <c r="B1134" s="448"/>
      <c r="C1134" s="750" t="s">
        <v>1004</v>
      </c>
      <c r="D1134" s="144" t="s">
        <v>13187</v>
      </c>
      <c r="E1134" s="144" t="s">
        <v>4441</v>
      </c>
      <c r="F1134" s="144" t="s">
        <v>1004</v>
      </c>
      <c r="G1134" s="144">
        <v>2850</v>
      </c>
      <c r="H1134" s="144"/>
      <c r="I1134" s="144"/>
      <c r="J1134" s="144">
        <v>15</v>
      </c>
      <c r="K1134" s="144">
        <v>30</v>
      </c>
      <c r="L1134" s="144"/>
      <c r="M1134" s="144"/>
      <c r="N1134" s="144"/>
      <c r="O1134" s="144"/>
      <c r="P1134" s="148"/>
      <c r="Q1134" s="148"/>
      <c r="R1134" s="148"/>
      <c r="S1134" s="275">
        <v>2006</v>
      </c>
      <c r="T1134" s="145"/>
      <c r="U1134" s="148"/>
      <c r="V1134" s="148"/>
      <c r="W1134" s="148"/>
      <c r="X1134" s="148"/>
      <c r="Y1134" s="148"/>
      <c r="Z1134" s="165"/>
      <c r="AA1134" s="144"/>
      <c r="AB1134" s="144"/>
      <c r="AC1134" s="144"/>
      <c r="AD1134" s="144"/>
      <c r="AE1134" s="144"/>
      <c r="AF1134" s="144"/>
      <c r="AG1134" s="144"/>
      <c r="AH1134" s="144"/>
      <c r="AI1134" s="144"/>
      <c r="AJ1134" s="144"/>
      <c r="AK1134" s="144"/>
      <c r="AL1134" s="144"/>
      <c r="AM1134" s="144"/>
      <c r="AN1134" s="144"/>
      <c r="AO1134" s="144"/>
      <c r="AP1134" s="144"/>
      <c r="AQ1134" s="144"/>
      <c r="AR1134" s="144"/>
      <c r="AS1134" s="138"/>
    </row>
    <row r="1135" spans="2:45" s="135" customFormat="1" ht="24" hidden="1" customHeight="1" x14ac:dyDescent="0.15">
      <c r="B1135" s="448"/>
      <c r="C1135" s="750" t="s">
        <v>1004</v>
      </c>
      <c r="D1135" s="144" t="s">
        <v>9688</v>
      </c>
      <c r="E1135" s="144" t="s">
        <v>20342</v>
      </c>
      <c r="F1135" s="144" t="s">
        <v>1004</v>
      </c>
      <c r="G1135" s="144"/>
      <c r="H1135" s="144"/>
      <c r="I1135" s="144">
        <v>800</v>
      </c>
      <c r="J1135" s="144">
        <v>20</v>
      </c>
      <c r="K1135" s="144">
        <v>40</v>
      </c>
      <c r="L1135" s="144"/>
      <c r="M1135" s="144"/>
      <c r="N1135" s="144"/>
      <c r="O1135" s="144"/>
      <c r="P1135" s="148"/>
      <c r="Q1135" s="148"/>
      <c r="R1135" s="148"/>
      <c r="S1135" s="275">
        <v>2013</v>
      </c>
      <c r="T1135" s="145"/>
      <c r="U1135" s="148" t="s">
        <v>10295</v>
      </c>
      <c r="V1135" s="148"/>
      <c r="W1135" s="148"/>
      <c r="X1135" s="148"/>
      <c r="Y1135" s="148"/>
      <c r="Z1135" s="165"/>
      <c r="AA1135" s="144"/>
      <c r="AB1135" s="144"/>
      <c r="AC1135" s="144"/>
      <c r="AD1135" s="144"/>
      <c r="AE1135" s="144"/>
      <c r="AF1135" s="144"/>
      <c r="AG1135" s="144"/>
      <c r="AH1135" s="144"/>
      <c r="AI1135" s="144"/>
      <c r="AJ1135" s="144"/>
      <c r="AK1135" s="144"/>
      <c r="AL1135" s="144"/>
      <c r="AM1135" s="144"/>
      <c r="AN1135" s="144"/>
      <c r="AO1135" s="144"/>
      <c r="AP1135" s="144"/>
      <c r="AQ1135" s="144"/>
      <c r="AR1135" s="144"/>
      <c r="AS1135" s="138" t="s">
        <v>10295</v>
      </c>
    </row>
    <row r="1136" spans="2:45" s="135" customFormat="1" ht="24" hidden="1" customHeight="1" x14ac:dyDescent="0.15">
      <c r="B1136" s="837"/>
      <c r="C1136" s="750" t="s">
        <v>1004</v>
      </c>
      <c r="D1136" s="144" t="s">
        <v>13665</v>
      </c>
      <c r="E1136" s="144" t="s">
        <v>20343</v>
      </c>
      <c r="F1136" s="144" t="s">
        <v>1004</v>
      </c>
      <c r="G1136" s="144">
        <v>640</v>
      </c>
      <c r="H1136" s="144"/>
      <c r="I1136" s="144"/>
      <c r="J1136" s="144"/>
      <c r="K1136" s="144"/>
      <c r="L1136" s="144"/>
      <c r="M1136" s="144"/>
      <c r="N1136" s="144"/>
      <c r="O1136" s="144"/>
      <c r="P1136" s="148"/>
      <c r="Q1136" s="148"/>
      <c r="R1136" s="148"/>
      <c r="T1136" s="145">
        <v>2012</v>
      </c>
      <c r="U1136" s="148"/>
      <c r="V1136" s="148"/>
      <c r="W1136" s="148"/>
      <c r="X1136" s="148"/>
      <c r="Y1136" s="148"/>
      <c r="Z1136" s="165">
        <v>34</v>
      </c>
      <c r="AA1136" s="144"/>
      <c r="AB1136" s="144"/>
      <c r="AC1136" s="144"/>
      <c r="AD1136" s="144"/>
      <c r="AE1136" s="144"/>
      <c r="AF1136" s="144"/>
      <c r="AG1136" s="144"/>
      <c r="AH1136" s="144"/>
      <c r="AI1136" s="144"/>
      <c r="AJ1136" s="144"/>
      <c r="AK1136" s="144"/>
      <c r="AL1136" s="144"/>
      <c r="AM1136" s="144"/>
      <c r="AN1136" s="144"/>
      <c r="AO1136" s="144"/>
      <c r="AP1136" s="144"/>
      <c r="AQ1136" s="144"/>
      <c r="AR1136" s="144"/>
      <c r="AS1136" s="138"/>
    </row>
    <row r="1137" spans="2:45" s="135" customFormat="1" ht="24" hidden="1" customHeight="1" x14ac:dyDescent="0.15">
      <c r="B1137" s="837"/>
      <c r="C1137" s="656" t="s">
        <v>1004</v>
      </c>
      <c r="D1137" s="232" t="s">
        <v>13666</v>
      </c>
      <c r="E1137" s="232" t="s">
        <v>4442</v>
      </c>
      <c r="F1137" s="232" t="s">
        <v>1004</v>
      </c>
      <c r="G1137" s="144"/>
      <c r="H1137" s="148"/>
      <c r="I1137" s="144">
        <v>800</v>
      </c>
      <c r="J1137" s="144">
        <v>20</v>
      </c>
      <c r="K1137" s="144">
        <v>40</v>
      </c>
      <c r="L1137" s="232"/>
      <c r="M1137" s="144"/>
      <c r="N1137" s="144"/>
      <c r="O1137" s="144"/>
      <c r="P1137" s="144"/>
      <c r="Q1137" s="144"/>
      <c r="R1137" s="144"/>
      <c r="S1137" s="232">
        <v>2014</v>
      </c>
      <c r="T1137" s="145"/>
      <c r="U1137" s="232"/>
      <c r="V1137" s="148"/>
      <c r="W1137" s="148"/>
      <c r="X1137" s="148"/>
      <c r="Y1137" s="148"/>
      <c r="Z1137" s="165"/>
      <c r="AA1137" s="148"/>
      <c r="AB1137" s="144"/>
      <c r="AC1137" s="232"/>
      <c r="AD1137" s="232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</row>
    <row r="1138" spans="2:45" s="135" customFormat="1" ht="24" hidden="1" customHeight="1" x14ac:dyDescent="0.15">
      <c r="B1138" s="837"/>
      <c r="C1138" s="750" t="s">
        <v>1004</v>
      </c>
      <c r="D1138" s="144" t="s">
        <v>13667</v>
      </c>
      <c r="E1138" s="149" t="s">
        <v>4443</v>
      </c>
      <c r="F1138" s="144" t="s">
        <v>1004</v>
      </c>
      <c r="G1138" s="144">
        <v>1115</v>
      </c>
      <c r="H1138" s="144"/>
      <c r="I1138" s="144"/>
      <c r="J1138" s="144"/>
      <c r="K1138" s="144"/>
      <c r="L1138" s="144"/>
      <c r="M1138" s="144"/>
      <c r="N1138" s="144"/>
      <c r="O1138" s="144"/>
      <c r="P1138" s="144"/>
      <c r="Q1138" s="148"/>
      <c r="R1138" s="148"/>
      <c r="S1138" s="148"/>
      <c r="T1138" s="145">
        <v>2012</v>
      </c>
      <c r="U1138" s="148"/>
      <c r="V1138" s="148"/>
      <c r="W1138" s="148"/>
      <c r="X1138" s="148"/>
      <c r="Y1138" s="148"/>
      <c r="Z1138" s="144"/>
      <c r="AA1138" s="144"/>
      <c r="AB1138" s="144"/>
      <c r="AC1138" s="1331"/>
      <c r="AD1138" s="144"/>
      <c r="AE1138" s="144"/>
      <c r="AF1138" s="144"/>
      <c r="AG1138" s="144"/>
      <c r="AH1138" s="144"/>
      <c r="AI1138" s="144"/>
      <c r="AJ1138" s="144"/>
      <c r="AK1138" s="144"/>
      <c r="AL1138" s="144"/>
      <c r="AM1138" s="144"/>
      <c r="AN1138" s="144"/>
      <c r="AO1138" s="138"/>
      <c r="AP1138" s="138"/>
      <c r="AQ1138" s="138"/>
      <c r="AR1138" s="138"/>
      <c r="AS1138" s="138"/>
    </row>
    <row r="1139" spans="2:45" s="135" customFormat="1" ht="24" hidden="1" customHeight="1" x14ac:dyDescent="0.15">
      <c r="B1139" s="837"/>
      <c r="C1139" s="750" t="s">
        <v>1004</v>
      </c>
      <c r="D1139" s="1353" t="s">
        <v>13668</v>
      </c>
      <c r="E1139" s="1345" t="s">
        <v>20344</v>
      </c>
      <c r="F1139" s="144" t="s">
        <v>1004</v>
      </c>
      <c r="G1139" s="144">
        <v>2936</v>
      </c>
      <c r="H1139" s="144"/>
      <c r="I1139" s="144"/>
      <c r="J1139" s="144">
        <v>47</v>
      </c>
      <c r="K1139" s="144">
        <v>64</v>
      </c>
      <c r="L1139" s="144"/>
      <c r="M1139" s="144"/>
      <c r="N1139" s="144"/>
      <c r="O1139" s="144"/>
      <c r="P1139" s="148"/>
      <c r="Q1139" s="148"/>
      <c r="R1139" s="145"/>
      <c r="S1139" s="144">
        <v>2011</v>
      </c>
      <c r="T1139" s="145"/>
      <c r="U1139" s="148"/>
      <c r="V1139" s="148"/>
      <c r="W1139" s="148"/>
      <c r="X1139" s="148"/>
      <c r="Y1139" s="148"/>
      <c r="Z1139" s="144">
        <v>171</v>
      </c>
      <c r="AA1139" s="144"/>
      <c r="AB1139" s="144"/>
      <c r="AC1139" s="1331"/>
      <c r="AD1139" s="144"/>
      <c r="AE1139" s="144"/>
      <c r="AF1139" s="144"/>
      <c r="AG1139" s="144"/>
      <c r="AH1139" s="144"/>
      <c r="AI1139" s="144"/>
      <c r="AJ1139" s="144"/>
      <c r="AK1139" s="144"/>
      <c r="AL1139" s="144"/>
      <c r="AM1139" s="144"/>
      <c r="AN1139" s="144"/>
      <c r="AO1139" s="138"/>
      <c r="AP1139" s="138"/>
      <c r="AQ1139" s="138"/>
      <c r="AR1139" s="138"/>
      <c r="AS1139" s="138"/>
    </row>
    <row r="1140" spans="2:45" s="135" customFormat="1" ht="24" hidden="1" customHeight="1" x14ac:dyDescent="0.15">
      <c r="B1140" s="837"/>
      <c r="C1140" s="750" t="s">
        <v>1004</v>
      </c>
      <c r="D1140" s="144" t="s">
        <v>13669</v>
      </c>
      <c r="E1140" s="149" t="s">
        <v>20345</v>
      </c>
      <c r="F1140" s="144" t="s">
        <v>1004</v>
      </c>
      <c r="G1140" s="144">
        <v>1942</v>
      </c>
      <c r="H1140" s="144"/>
      <c r="I1140" s="144"/>
      <c r="J1140" s="144">
        <v>34</v>
      </c>
      <c r="K1140" s="144">
        <v>66</v>
      </c>
      <c r="L1140" s="144"/>
      <c r="M1140" s="144"/>
      <c r="N1140" s="144"/>
      <c r="O1140" s="144"/>
      <c r="P1140" s="144"/>
      <c r="Q1140" s="148"/>
      <c r="R1140" s="148"/>
      <c r="S1140" s="148">
        <v>2016</v>
      </c>
      <c r="T1140" s="145"/>
      <c r="U1140" s="148"/>
      <c r="V1140" s="148"/>
      <c r="W1140" s="148"/>
      <c r="X1140" s="148"/>
      <c r="Y1140" s="148"/>
      <c r="Z1140" s="144"/>
      <c r="AA1140" s="144"/>
      <c r="AB1140" s="144"/>
      <c r="AC1140" s="1331"/>
      <c r="AD1140" s="144"/>
      <c r="AE1140" s="144"/>
      <c r="AF1140" s="144"/>
      <c r="AG1140" s="144"/>
      <c r="AH1140" s="144"/>
      <c r="AI1140" s="144"/>
      <c r="AJ1140" s="144"/>
      <c r="AK1140" s="144"/>
      <c r="AL1140" s="144"/>
      <c r="AM1140" s="144"/>
      <c r="AN1140" s="144"/>
      <c r="AO1140" s="138"/>
      <c r="AP1140" s="138"/>
      <c r="AQ1140" s="138"/>
      <c r="AR1140" s="138"/>
      <c r="AS1140" s="138"/>
    </row>
    <row r="1141" spans="2:45" s="135" customFormat="1" ht="24" hidden="1" customHeight="1" x14ac:dyDescent="0.15">
      <c r="B1141" s="837"/>
      <c r="C1141" s="750" t="s">
        <v>1004</v>
      </c>
      <c r="D1141" s="144" t="s">
        <v>13670</v>
      </c>
      <c r="E1141" s="149" t="s">
        <v>11587</v>
      </c>
      <c r="F1141" s="144" t="s">
        <v>1004</v>
      </c>
      <c r="G1141" s="144">
        <v>105</v>
      </c>
      <c r="H1141" s="144" t="s">
        <v>417</v>
      </c>
      <c r="I1141" s="144" t="s">
        <v>417</v>
      </c>
      <c r="J1141" s="144">
        <v>7</v>
      </c>
      <c r="K1141" s="144">
        <v>15</v>
      </c>
      <c r="L1141" s="144"/>
      <c r="M1141" s="144"/>
      <c r="N1141" s="144">
        <v>105</v>
      </c>
      <c r="O1141" s="144"/>
      <c r="P1141" s="144"/>
      <c r="Q1141" s="148"/>
      <c r="R1141" s="148"/>
      <c r="S1141" s="148">
        <v>2016</v>
      </c>
      <c r="T1141" s="145"/>
      <c r="U1141" s="148"/>
      <c r="V1141" s="148"/>
      <c r="W1141" s="148"/>
      <c r="X1141" s="148"/>
      <c r="Y1141" s="148"/>
      <c r="Z1141" s="144"/>
      <c r="AA1141" s="144"/>
      <c r="AB1141" s="144"/>
      <c r="AC1141" s="1331"/>
      <c r="AD1141" s="144"/>
      <c r="AE1141" s="144"/>
      <c r="AF1141" s="144"/>
      <c r="AG1141" s="144"/>
      <c r="AH1141" s="144"/>
      <c r="AI1141" s="144"/>
      <c r="AJ1141" s="144"/>
      <c r="AK1141" s="144"/>
      <c r="AL1141" s="144"/>
      <c r="AM1141" s="144"/>
      <c r="AN1141" s="144"/>
      <c r="AO1141" s="138"/>
      <c r="AP1141" s="138"/>
      <c r="AQ1141" s="138"/>
      <c r="AR1141" s="138"/>
      <c r="AS1141" s="138"/>
    </row>
    <row r="1142" spans="2:45" s="135" customFormat="1" ht="24" hidden="1" customHeight="1" x14ac:dyDescent="0.15">
      <c r="B1142" s="837"/>
      <c r="C1142" s="656" t="s">
        <v>1004</v>
      </c>
      <c r="D1142" s="232" t="s">
        <v>13671</v>
      </c>
      <c r="E1142" s="232" t="s">
        <v>20346</v>
      </c>
      <c r="F1142" s="232" t="s">
        <v>1004</v>
      </c>
      <c r="G1142" s="144">
        <v>1230</v>
      </c>
      <c r="H1142" s="144"/>
      <c r="I1142" s="144"/>
      <c r="J1142" s="232"/>
      <c r="K1142" s="144"/>
      <c r="L1142" s="144"/>
      <c r="M1142" s="144"/>
      <c r="N1142" s="144"/>
      <c r="O1142" s="144"/>
      <c r="P1142" s="144"/>
      <c r="Q1142" s="144"/>
      <c r="R1142" s="232"/>
      <c r="S1142" s="232">
        <v>2009</v>
      </c>
      <c r="T1142" s="145"/>
      <c r="U1142" s="148" t="s">
        <v>13672</v>
      </c>
      <c r="V1142" s="148"/>
      <c r="W1142" s="148"/>
      <c r="X1142" s="148"/>
      <c r="Y1142" s="148"/>
      <c r="Z1142" s="148"/>
      <c r="AA1142" s="144"/>
      <c r="AB1142" s="232"/>
      <c r="AC1142" s="232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4"/>
    </row>
    <row r="1143" spans="2:45" s="135" customFormat="1" ht="24" hidden="1" customHeight="1" x14ac:dyDescent="0.15">
      <c r="B1143" s="837"/>
      <c r="C1143" s="656" t="s">
        <v>1004</v>
      </c>
      <c r="D1143" s="232" t="s">
        <v>13673</v>
      </c>
      <c r="E1143" s="232" t="s">
        <v>11588</v>
      </c>
      <c r="F1143" s="232" t="s">
        <v>12460</v>
      </c>
      <c r="G1143" s="144">
        <v>3506</v>
      </c>
      <c r="H1143" s="144">
        <v>666</v>
      </c>
      <c r="I1143" s="144">
        <v>666</v>
      </c>
      <c r="J1143" s="232"/>
      <c r="K1143" s="144"/>
      <c r="L1143" s="144"/>
      <c r="M1143" s="144"/>
      <c r="N1143" s="144"/>
      <c r="O1143" s="144">
        <v>60</v>
      </c>
      <c r="P1143" s="144">
        <v>60</v>
      </c>
      <c r="Q1143" s="144" t="s">
        <v>795</v>
      </c>
      <c r="R1143" s="232"/>
      <c r="S1143" s="138"/>
      <c r="T1143" s="232">
        <v>2018</v>
      </c>
      <c r="U1143" s="148" t="s">
        <v>11589</v>
      </c>
      <c r="V1143" s="148"/>
      <c r="W1143" s="148"/>
      <c r="X1143" s="148"/>
      <c r="Y1143" s="148"/>
      <c r="Z1143" s="148"/>
      <c r="AA1143" s="144"/>
      <c r="AB1143" s="232"/>
      <c r="AC1143" s="232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4"/>
    </row>
    <row r="1144" spans="2:45" s="135" customFormat="1" ht="24" hidden="1" customHeight="1" x14ac:dyDescent="0.15">
      <c r="B1144" s="837"/>
      <c r="C1144" s="750" t="s">
        <v>1004</v>
      </c>
      <c r="D1144" s="144" t="s">
        <v>13674</v>
      </c>
      <c r="E1144" s="144" t="s">
        <v>13675</v>
      </c>
      <c r="F1144" s="144" t="s">
        <v>1004</v>
      </c>
      <c r="G1144" s="144">
        <v>992</v>
      </c>
      <c r="H1144" s="144">
        <v>198</v>
      </c>
      <c r="I1144" s="144">
        <v>383</v>
      </c>
      <c r="J1144" s="144"/>
      <c r="K1144" s="144"/>
      <c r="L1144" s="144"/>
      <c r="M1144" s="144"/>
      <c r="N1144" s="144"/>
      <c r="O1144" s="144"/>
      <c r="P1144" s="144"/>
      <c r="Q1144" s="148"/>
      <c r="R1144" s="148"/>
      <c r="S1144" s="148"/>
      <c r="T1144" s="232">
        <v>2019</v>
      </c>
      <c r="U1144" s="148"/>
      <c r="V1144" s="148"/>
      <c r="W1144" s="148"/>
      <c r="X1144" s="148"/>
      <c r="Y1144" s="148"/>
      <c r="Z1144" s="165"/>
      <c r="AA1144" s="144"/>
      <c r="AB1144" s="144"/>
      <c r="AC1144" s="144"/>
      <c r="AD1144" s="144"/>
      <c r="AE1144" s="144"/>
      <c r="AF1144" s="144"/>
      <c r="AG1144" s="144"/>
      <c r="AH1144" s="144"/>
      <c r="AI1144" s="144"/>
      <c r="AJ1144" s="144"/>
      <c r="AK1144" s="144"/>
      <c r="AL1144" s="144"/>
      <c r="AM1144" s="144"/>
      <c r="AN1144" s="144"/>
      <c r="AO1144" s="144"/>
      <c r="AP1144" s="144"/>
      <c r="AQ1144" s="144"/>
      <c r="AR1144" s="144"/>
      <c r="AS1144" s="144"/>
    </row>
    <row r="1145" spans="2:45" s="135" customFormat="1" ht="24" hidden="1" customHeight="1" x14ac:dyDescent="0.15">
      <c r="B1145" s="837"/>
      <c r="C1145" s="750" t="s">
        <v>1004</v>
      </c>
      <c r="D1145" s="144" t="s">
        <v>13676</v>
      </c>
      <c r="E1145" s="149" t="s">
        <v>13677</v>
      </c>
      <c r="F1145" s="144" t="s">
        <v>1004</v>
      </c>
      <c r="G1145" s="144">
        <v>10784</v>
      </c>
      <c r="H1145" s="144"/>
      <c r="I1145" s="144"/>
      <c r="J1145" s="144"/>
      <c r="K1145" s="144"/>
      <c r="L1145" s="144"/>
      <c r="M1145" s="144"/>
      <c r="N1145" s="144"/>
      <c r="O1145" s="144"/>
      <c r="P1145" s="144"/>
      <c r="Q1145" s="148"/>
      <c r="R1145" s="148"/>
      <c r="S1145" s="148">
        <v>2014</v>
      </c>
      <c r="T1145" s="145"/>
      <c r="U1145" s="148"/>
      <c r="V1145" s="148"/>
      <c r="W1145" s="148"/>
      <c r="X1145" s="148"/>
      <c r="Y1145" s="148"/>
      <c r="Z1145" s="144">
        <v>10000</v>
      </c>
      <c r="AA1145" s="144"/>
      <c r="AB1145" s="144"/>
      <c r="AC1145" s="1331"/>
      <c r="AD1145" s="144"/>
      <c r="AE1145" s="144"/>
      <c r="AF1145" s="144"/>
      <c r="AG1145" s="144"/>
      <c r="AH1145" s="144"/>
      <c r="AI1145" s="144"/>
      <c r="AJ1145" s="144"/>
      <c r="AK1145" s="144"/>
      <c r="AL1145" s="144"/>
      <c r="AM1145" s="144"/>
      <c r="AN1145" s="144"/>
      <c r="AO1145" s="138"/>
      <c r="AP1145" s="138"/>
      <c r="AQ1145" s="138"/>
      <c r="AR1145" s="138"/>
      <c r="AS1145" s="138" t="s">
        <v>11589</v>
      </c>
    </row>
    <row r="1146" spans="2:45" s="135" customFormat="1" ht="24" hidden="1" customHeight="1" x14ac:dyDescent="0.15">
      <c r="B1146" s="169"/>
      <c r="C1146" s="750" t="s">
        <v>3189</v>
      </c>
      <c r="D1146" s="144" t="s">
        <v>13694</v>
      </c>
      <c r="E1146" s="138" t="s">
        <v>20347</v>
      </c>
      <c r="F1146" s="144" t="s">
        <v>3189</v>
      </c>
      <c r="G1146" s="138"/>
      <c r="H1146" s="144">
        <v>720</v>
      </c>
      <c r="I1146" s="144">
        <v>720</v>
      </c>
      <c r="J1146" s="138"/>
      <c r="K1146" s="138"/>
      <c r="L1146" s="138"/>
      <c r="M1146" s="138"/>
      <c r="N1146" s="138"/>
      <c r="O1146" s="144"/>
      <c r="P1146" s="144"/>
      <c r="Q1146" s="148"/>
      <c r="R1146" s="148" t="s">
        <v>417</v>
      </c>
      <c r="S1146" s="148">
        <v>2015</v>
      </c>
      <c r="T1146" s="145"/>
      <c r="U1146" s="165"/>
      <c r="V1146" s="148"/>
      <c r="W1146" s="148"/>
      <c r="X1146" s="148"/>
      <c r="Y1146" s="148"/>
      <c r="Z1146" s="165">
        <v>225</v>
      </c>
      <c r="AA1146" s="144"/>
      <c r="AB1146" s="144"/>
      <c r="AC1146" s="1331"/>
      <c r="AD1146" s="144"/>
      <c r="AE1146" s="144"/>
      <c r="AF1146" s="144"/>
      <c r="AG1146" s="144"/>
      <c r="AH1146" s="144"/>
      <c r="AI1146" s="144"/>
      <c r="AJ1146" s="144"/>
      <c r="AK1146" s="144"/>
      <c r="AL1146" s="144"/>
      <c r="AM1146" s="144"/>
      <c r="AN1146" s="144"/>
      <c r="AO1146" s="138"/>
      <c r="AP1146" s="138"/>
      <c r="AQ1146" s="138"/>
      <c r="AR1146" s="138"/>
      <c r="AS1146" s="138" t="s">
        <v>16006</v>
      </c>
    </row>
    <row r="1147" spans="2:45" s="135" customFormat="1" ht="24" hidden="1" customHeight="1" x14ac:dyDescent="0.15">
      <c r="B1147" s="169"/>
      <c r="C1147" s="750" t="s">
        <v>3189</v>
      </c>
      <c r="D1147" s="144"/>
      <c r="E1147" s="138" t="s">
        <v>20348</v>
      </c>
      <c r="F1147" s="144" t="s">
        <v>16007</v>
      </c>
      <c r="G1147" s="138">
        <v>54374</v>
      </c>
      <c r="H1147" s="144"/>
      <c r="I1147" s="144"/>
      <c r="J1147" s="138"/>
      <c r="K1147" s="138"/>
      <c r="L1147" s="138"/>
      <c r="M1147" s="138"/>
      <c r="N1147" s="138"/>
      <c r="O1147" s="144"/>
      <c r="P1147" s="144"/>
      <c r="Q1147" s="148"/>
      <c r="R1147" s="148" t="s">
        <v>417</v>
      </c>
      <c r="S1147" s="148">
        <v>2017</v>
      </c>
      <c r="T1147" s="145">
        <v>2021</v>
      </c>
      <c r="U1147" s="165"/>
      <c r="V1147" s="148"/>
      <c r="W1147" s="148"/>
      <c r="X1147" s="148"/>
      <c r="Y1147" s="148"/>
      <c r="Z1147" s="165">
        <v>1270</v>
      </c>
      <c r="AA1147" s="144"/>
      <c r="AB1147" s="144"/>
      <c r="AC1147" s="1331"/>
      <c r="AD1147" s="144"/>
      <c r="AE1147" s="144"/>
      <c r="AF1147" s="144"/>
      <c r="AG1147" s="144"/>
      <c r="AH1147" s="144"/>
      <c r="AI1147" s="144"/>
      <c r="AJ1147" s="144"/>
      <c r="AK1147" s="144"/>
      <c r="AL1147" s="144"/>
      <c r="AM1147" s="144"/>
      <c r="AN1147" s="144"/>
      <c r="AO1147" s="138"/>
      <c r="AP1147" s="138"/>
      <c r="AQ1147" s="138"/>
      <c r="AR1147" s="138"/>
      <c r="AS1147" s="138" t="s">
        <v>15467</v>
      </c>
    </row>
    <row r="1148" spans="2:45" s="135" customFormat="1" ht="24" hidden="1" customHeight="1" x14ac:dyDescent="0.15">
      <c r="B1148" s="169"/>
      <c r="C1148" s="750" t="s">
        <v>3223</v>
      </c>
      <c r="D1148" s="144" t="s">
        <v>13702</v>
      </c>
      <c r="E1148" s="144" t="s">
        <v>20349</v>
      </c>
      <c r="F1148" s="144" t="s">
        <v>13703</v>
      </c>
      <c r="G1148" s="144">
        <v>5312</v>
      </c>
      <c r="H1148" s="144"/>
      <c r="I1148" s="144">
        <v>5312</v>
      </c>
      <c r="J1148" s="144"/>
      <c r="K1148" s="144"/>
      <c r="L1148" s="144"/>
      <c r="M1148" s="144"/>
      <c r="N1148" s="144"/>
      <c r="O1148" s="144"/>
      <c r="P1148" s="144"/>
      <c r="Q1148" s="148"/>
      <c r="R1148" s="148"/>
      <c r="S1148" s="232"/>
      <c r="T1148" s="145">
        <v>2013</v>
      </c>
      <c r="U1148" s="148"/>
      <c r="V1148" s="148"/>
      <c r="W1148" s="148"/>
      <c r="X1148" s="148"/>
      <c r="Y1148" s="148"/>
      <c r="Z1148" s="165"/>
      <c r="AA1148" s="144"/>
      <c r="AB1148" s="144"/>
      <c r="AC1148" s="144"/>
      <c r="AD1148" s="144"/>
      <c r="AE1148" s="144"/>
      <c r="AF1148" s="144"/>
      <c r="AG1148" s="144"/>
      <c r="AH1148" s="144"/>
      <c r="AI1148" s="144"/>
      <c r="AJ1148" s="144"/>
      <c r="AK1148" s="144"/>
      <c r="AL1148" s="144"/>
      <c r="AM1148" s="144"/>
      <c r="AN1148" s="144"/>
      <c r="AO1148" s="144"/>
      <c r="AP1148" s="144"/>
      <c r="AQ1148" s="144"/>
      <c r="AR1148" s="144"/>
      <c r="AS1148" s="144"/>
    </row>
    <row r="1149" spans="2:45" s="135" customFormat="1" ht="24" hidden="1" customHeight="1" x14ac:dyDescent="0.15">
      <c r="B1149" s="169"/>
      <c r="C1149" s="656" t="s">
        <v>3223</v>
      </c>
      <c r="D1149" s="148" t="s">
        <v>3826</v>
      </c>
      <c r="E1149" s="232" t="s">
        <v>20350</v>
      </c>
      <c r="F1149" s="232" t="s">
        <v>13704</v>
      </c>
      <c r="G1149" s="144"/>
      <c r="H1149" s="232"/>
      <c r="I1149" s="232">
        <v>1800</v>
      </c>
      <c r="J1149" s="144"/>
      <c r="K1149" s="144"/>
      <c r="L1149" s="144"/>
      <c r="M1149" s="144"/>
      <c r="N1149" s="144"/>
      <c r="O1149" s="144"/>
      <c r="P1149" s="144"/>
      <c r="Q1149" s="144"/>
      <c r="R1149" s="144"/>
      <c r="S1149" s="232"/>
      <c r="T1149" s="145">
        <v>2014</v>
      </c>
      <c r="U1149" s="148"/>
      <c r="V1149" s="148"/>
      <c r="W1149" s="148"/>
      <c r="X1149" s="148"/>
      <c r="Y1149" s="148"/>
      <c r="Z1149" s="144"/>
      <c r="AA1149" s="232"/>
      <c r="AB1149" s="232"/>
      <c r="AC1149" s="136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4"/>
      <c r="AS1149" s="383"/>
    </row>
    <row r="1150" spans="2:45" s="135" customFormat="1" ht="24" hidden="1" customHeight="1" x14ac:dyDescent="0.15">
      <c r="B1150" s="169"/>
      <c r="C1150" s="750" t="s">
        <v>3223</v>
      </c>
      <c r="D1150" s="144" t="s">
        <v>13705</v>
      </c>
      <c r="E1150" s="144" t="s">
        <v>20351</v>
      </c>
      <c r="F1150" s="144" t="s">
        <v>13706</v>
      </c>
      <c r="G1150" s="144"/>
      <c r="H1150" s="144"/>
      <c r="I1150" s="144">
        <v>1900</v>
      </c>
      <c r="J1150" s="144"/>
      <c r="K1150" s="144"/>
      <c r="L1150" s="144"/>
      <c r="M1150" s="144"/>
      <c r="N1150" s="144"/>
      <c r="O1150" s="144"/>
      <c r="P1150" s="144"/>
      <c r="Q1150" s="148"/>
      <c r="R1150" s="148"/>
      <c r="S1150" s="232"/>
      <c r="T1150" s="145">
        <v>2012</v>
      </c>
      <c r="U1150" s="148"/>
      <c r="V1150" s="148"/>
      <c r="W1150" s="148"/>
      <c r="X1150" s="148"/>
      <c r="Y1150" s="148"/>
      <c r="Z1150" s="165"/>
      <c r="AA1150" s="144"/>
      <c r="AB1150" s="144"/>
      <c r="AC1150" s="144"/>
      <c r="AD1150" s="144"/>
      <c r="AE1150" s="144"/>
      <c r="AF1150" s="144"/>
      <c r="AG1150" s="144"/>
      <c r="AH1150" s="144"/>
      <c r="AI1150" s="144"/>
      <c r="AJ1150" s="144"/>
      <c r="AK1150" s="144"/>
      <c r="AL1150" s="144"/>
      <c r="AM1150" s="144"/>
      <c r="AN1150" s="144"/>
      <c r="AO1150" s="144"/>
      <c r="AP1150" s="144"/>
      <c r="AQ1150" s="144"/>
      <c r="AR1150" s="144"/>
      <c r="AS1150" s="144"/>
    </row>
    <row r="1151" spans="2:45" s="135" customFormat="1" ht="24" hidden="1" customHeight="1" x14ac:dyDescent="0.15">
      <c r="B1151" s="169"/>
      <c r="C1151" s="750" t="s">
        <v>3223</v>
      </c>
      <c r="D1151" s="144" t="s">
        <v>13707</v>
      </c>
      <c r="E1151" s="144" t="s">
        <v>20352</v>
      </c>
      <c r="F1151" s="144" t="s">
        <v>13708</v>
      </c>
      <c r="G1151" s="144"/>
      <c r="H1151" s="144"/>
      <c r="I1151" s="144">
        <v>1800</v>
      </c>
      <c r="J1151" s="144"/>
      <c r="K1151" s="144"/>
      <c r="L1151" s="144"/>
      <c r="M1151" s="144"/>
      <c r="N1151" s="144"/>
      <c r="O1151" s="144"/>
      <c r="P1151" s="144"/>
      <c r="Q1151" s="148"/>
      <c r="R1151" s="148"/>
      <c r="S1151" s="232"/>
      <c r="T1151" s="145">
        <v>2002</v>
      </c>
      <c r="U1151" s="148"/>
      <c r="V1151" s="148"/>
      <c r="W1151" s="148"/>
      <c r="X1151" s="148"/>
      <c r="Y1151" s="148"/>
      <c r="Z1151" s="165"/>
      <c r="AA1151" s="144"/>
      <c r="AB1151" s="144"/>
      <c r="AC1151" s="144"/>
      <c r="AD1151" s="144"/>
      <c r="AE1151" s="144"/>
      <c r="AF1151" s="144"/>
      <c r="AG1151" s="144"/>
      <c r="AH1151" s="144"/>
      <c r="AI1151" s="144"/>
      <c r="AJ1151" s="144"/>
      <c r="AK1151" s="144"/>
      <c r="AL1151" s="144"/>
      <c r="AM1151" s="144"/>
      <c r="AN1151" s="144"/>
      <c r="AO1151" s="144"/>
      <c r="AP1151" s="144"/>
      <c r="AQ1151" s="144"/>
      <c r="AR1151" s="144"/>
      <c r="AS1151" s="144"/>
    </row>
    <row r="1152" spans="2:45" s="135" customFormat="1" ht="24" hidden="1" customHeight="1" x14ac:dyDescent="0.15">
      <c r="B1152" s="169"/>
      <c r="C1152" s="750" t="s">
        <v>3223</v>
      </c>
      <c r="D1152" s="144" t="s">
        <v>13709</v>
      </c>
      <c r="E1152" s="144" t="s">
        <v>20353</v>
      </c>
      <c r="F1152" s="144" t="s">
        <v>13710</v>
      </c>
      <c r="G1152" s="144"/>
      <c r="H1152" s="144"/>
      <c r="I1152" s="144">
        <v>2000</v>
      </c>
      <c r="J1152" s="144"/>
      <c r="K1152" s="144"/>
      <c r="L1152" s="144"/>
      <c r="M1152" s="144"/>
      <c r="N1152" s="144"/>
      <c r="O1152" s="144"/>
      <c r="P1152" s="144"/>
      <c r="Q1152" s="148"/>
      <c r="R1152" s="148"/>
      <c r="S1152" s="232"/>
      <c r="T1152" s="145">
        <v>2018</v>
      </c>
      <c r="U1152" s="148"/>
      <c r="V1152" s="148"/>
      <c r="W1152" s="148"/>
      <c r="X1152" s="148"/>
      <c r="Y1152" s="148"/>
      <c r="Z1152" s="165"/>
      <c r="AA1152" s="144"/>
      <c r="AB1152" s="144"/>
      <c r="AC1152" s="144"/>
      <c r="AD1152" s="144"/>
      <c r="AE1152" s="144"/>
      <c r="AF1152" s="144"/>
      <c r="AG1152" s="144"/>
      <c r="AH1152" s="144"/>
      <c r="AI1152" s="144"/>
      <c r="AJ1152" s="144"/>
      <c r="AK1152" s="144"/>
      <c r="AL1152" s="144"/>
      <c r="AM1152" s="144"/>
      <c r="AN1152" s="144"/>
      <c r="AO1152" s="144"/>
      <c r="AP1152" s="144"/>
      <c r="AQ1152" s="144"/>
      <c r="AR1152" s="144"/>
      <c r="AS1152" s="144"/>
    </row>
    <row r="1153" spans="2:45" s="135" customFormat="1" ht="24" hidden="1" customHeight="1" x14ac:dyDescent="0.15">
      <c r="B1153" s="169"/>
      <c r="C1153" s="750" t="s">
        <v>3223</v>
      </c>
      <c r="D1153" s="144" t="s">
        <v>13711</v>
      </c>
      <c r="E1153" s="1345" t="s">
        <v>20354</v>
      </c>
      <c r="F1153" s="144" t="s">
        <v>3223</v>
      </c>
      <c r="G1153" s="144">
        <v>1008</v>
      </c>
      <c r="H1153" s="144"/>
      <c r="I1153" s="144">
        <v>1008</v>
      </c>
      <c r="J1153" s="144">
        <v>24</v>
      </c>
      <c r="K1153" s="144">
        <v>42</v>
      </c>
      <c r="L1153" s="144"/>
      <c r="M1153" s="144"/>
      <c r="N1153" s="144">
        <v>1008</v>
      </c>
      <c r="O1153" s="144"/>
      <c r="P1153" s="144"/>
      <c r="Q1153" s="148"/>
      <c r="R1153" s="148"/>
      <c r="S1153" s="148"/>
      <c r="T1153" s="145">
        <v>2014</v>
      </c>
      <c r="U1153" s="148"/>
      <c r="V1153" s="148"/>
      <c r="W1153" s="148"/>
      <c r="X1153" s="148"/>
      <c r="Y1153" s="148"/>
      <c r="Z1153" s="144"/>
      <c r="AA1153" s="144"/>
      <c r="AB1153" s="144"/>
      <c r="AC1153" s="1331"/>
      <c r="AD1153" s="144"/>
      <c r="AE1153" s="144"/>
      <c r="AF1153" s="144"/>
      <c r="AG1153" s="144"/>
      <c r="AH1153" s="144"/>
      <c r="AI1153" s="144"/>
      <c r="AJ1153" s="144"/>
      <c r="AK1153" s="144"/>
      <c r="AL1153" s="144"/>
      <c r="AM1153" s="144"/>
      <c r="AN1153" s="144"/>
      <c r="AO1153" s="138"/>
      <c r="AP1153" s="138"/>
      <c r="AQ1153" s="138"/>
      <c r="AR1153" s="138"/>
      <c r="AS1153" s="138"/>
    </row>
    <row r="1154" spans="2:45" s="135" customFormat="1" ht="24" hidden="1" customHeight="1" x14ac:dyDescent="0.15">
      <c r="B1154" s="169"/>
      <c r="C1154" s="750" t="s">
        <v>15661</v>
      </c>
      <c r="D1154" s="144"/>
      <c r="E1154" s="144" t="s">
        <v>15963</v>
      </c>
      <c r="F1154" s="144" t="s">
        <v>15661</v>
      </c>
      <c r="G1154" s="144">
        <v>38510</v>
      </c>
      <c r="H1154" s="144">
        <v>0</v>
      </c>
      <c r="I1154" s="144">
        <v>38510</v>
      </c>
      <c r="J1154" s="144"/>
      <c r="K1154" s="138"/>
      <c r="L1154" s="138"/>
      <c r="M1154" s="138"/>
      <c r="N1154" s="138"/>
      <c r="O1154" s="138"/>
      <c r="P1154" s="138"/>
      <c r="Q1154" s="138"/>
      <c r="R1154" s="138"/>
      <c r="S1154" s="138"/>
      <c r="T1154" s="145">
        <v>2021</v>
      </c>
      <c r="U1154" s="138"/>
      <c r="V1154" s="138"/>
      <c r="W1154" s="138"/>
      <c r="X1154" s="138"/>
      <c r="Y1154" s="138"/>
      <c r="Z1154" s="138"/>
      <c r="AA1154" s="138"/>
      <c r="AB1154" s="138"/>
      <c r="AC1154" s="138"/>
      <c r="AD1154" s="138"/>
      <c r="AE1154" s="138"/>
      <c r="AF1154" s="138"/>
      <c r="AG1154" s="138"/>
      <c r="AH1154" s="138"/>
      <c r="AI1154" s="138"/>
      <c r="AJ1154" s="138"/>
      <c r="AK1154" s="138"/>
      <c r="AL1154" s="138"/>
      <c r="AM1154" s="138"/>
      <c r="AN1154" s="138"/>
      <c r="AO1154" s="138"/>
      <c r="AP1154" s="138"/>
      <c r="AQ1154" s="138"/>
      <c r="AR1154" s="138"/>
      <c r="AS1154" s="138"/>
    </row>
    <row r="1155" spans="2:45" s="135" customFormat="1" ht="24" hidden="1" customHeight="1" x14ac:dyDescent="0.15">
      <c r="B1155" s="169"/>
      <c r="C1155" s="750" t="s">
        <v>3219</v>
      </c>
      <c r="D1155" s="144" t="s">
        <v>13699</v>
      </c>
      <c r="E1155" s="144" t="s">
        <v>4448</v>
      </c>
      <c r="F1155" s="144" t="s">
        <v>325</v>
      </c>
      <c r="G1155" s="144">
        <v>9780</v>
      </c>
      <c r="H1155" s="144">
        <v>671</v>
      </c>
      <c r="I1155" s="144">
        <v>671</v>
      </c>
      <c r="J1155" s="144"/>
      <c r="K1155" s="144"/>
      <c r="L1155" s="144"/>
      <c r="M1155" s="144"/>
      <c r="N1155" s="144"/>
      <c r="O1155" s="144"/>
      <c r="P1155" s="144"/>
      <c r="Q1155" s="148"/>
      <c r="R1155" s="148"/>
      <c r="S1155" s="232"/>
      <c r="T1155" s="145">
        <v>1997</v>
      </c>
      <c r="U1155" s="148"/>
      <c r="V1155" s="148"/>
      <c r="W1155" s="148"/>
      <c r="X1155" s="148"/>
      <c r="Y1155" s="148"/>
      <c r="Z1155" s="165">
        <v>1985</v>
      </c>
      <c r="AA1155" s="144"/>
      <c r="AB1155" s="144"/>
      <c r="AC1155" s="144"/>
      <c r="AD1155" s="144"/>
      <c r="AE1155" s="144"/>
      <c r="AF1155" s="144"/>
      <c r="AG1155" s="144"/>
      <c r="AH1155" s="144"/>
      <c r="AI1155" s="144"/>
      <c r="AJ1155" s="144"/>
      <c r="AK1155" s="144"/>
      <c r="AL1155" s="144"/>
      <c r="AM1155" s="144"/>
      <c r="AN1155" s="144"/>
      <c r="AO1155" s="144"/>
      <c r="AP1155" s="144"/>
      <c r="AQ1155" s="144"/>
      <c r="AR1155" s="144"/>
      <c r="AS1155" s="144"/>
    </row>
    <row r="1156" spans="2:45" s="135" customFormat="1" ht="24" hidden="1" customHeight="1" x14ac:dyDescent="0.15">
      <c r="B1156" s="169"/>
      <c r="C1156" s="750" t="s">
        <v>3219</v>
      </c>
      <c r="D1156" s="144" t="s">
        <v>13700</v>
      </c>
      <c r="E1156" s="144" t="s">
        <v>13701</v>
      </c>
      <c r="F1156" s="144" t="s">
        <v>325</v>
      </c>
      <c r="G1156" s="144">
        <v>40087</v>
      </c>
      <c r="H1156" s="144"/>
      <c r="I1156" s="144"/>
      <c r="J1156" s="144"/>
      <c r="K1156" s="144"/>
      <c r="L1156" s="144"/>
      <c r="M1156" s="144"/>
      <c r="N1156" s="144"/>
      <c r="O1156" s="144"/>
      <c r="P1156" s="144"/>
      <c r="Q1156" s="148"/>
      <c r="R1156" s="148"/>
      <c r="S1156" s="232">
        <v>2017</v>
      </c>
      <c r="T1156" s="145">
        <v>2017</v>
      </c>
      <c r="U1156" s="232">
        <v>2017</v>
      </c>
      <c r="V1156" s="148"/>
      <c r="W1156" s="148"/>
      <c r="X1156" s="148"/>
      <c r="Y1156" s="148"/>
      <c r="Z1156" s="165">
        <v>1362</v>
      </c>
      <c r="AA1156" s="144"/>
      <c r="AB1156" s="144"/>
      <c r="AC1156" s="144"/>
      <c r="AD1156" s="144"/>
      <c r="AE1156" s="144"/>
      <c r="AF1156" s="144"/>
      <c r="AG1156" s="144"/>
      <c r="AH1156" s="144"/>
      <c r="AI1156" s="144"/>
      <c r="AJ1156" s="144"/>
      <c r="AK1156" s="144"/>
      <c r="AL1156" s="144"/>
      <c r="AM1156" s="144"/>
      <c r="AN1156" s="144"/>
      <c r="AO1156" s="144"/>
      <c r="AP1156" s="144"/>
      <c r="AQ1156" s="144"/>
      <c r="AR1156" s="144"/>
      <c r="AS1156" s="144" t="s">
        <v>15467</v>
      </c>
    </row>
    <row r="1157" spans="2:45" s="135" customFormat="1" ht="24" hidden="1" customHeight="1" x14ac:dyDescent="0.15">
      <c r="B1157" s="837"/>
      <c r="C1157" s="935" t="s">
        <v>3327</v>
      </c>
      <c r="D1157" s="138" t="s">
        <v>13691</v>
      </c>
      <c r="E1157" s="138" t="s">
        <v>4437</v>
      </c>
      <c r="F1157" s="138" t="s">
        <v>3327</v>
      </c>
      <c r="G1157" s="138">
        <v>177</v>
      </c>
      <c r="H1157" s="138">
        <v>177</v>
      </c>
      <c r="I1157" s="138">
        <v>177</v>
      </c>
      <c r="J1157" s="138">
        <v>17</v>
      </c>
      <c r="K1157" s="138">
        <v>8</v>
      </c>
      <c r="L1157" s="138"/>
      <c r="M1157" s="138"/>
      <c r="N1157" s="138">
        <v>177</v>
      </c>
      <c r="O1157" s="138"/>
      <c r="P1157" s="138"/>
      <c r="Q1157" s="138"/>
      <c r="R1157" s="138"/>
      <c r="S1157" s="138"/>
      <c r="T1157" s="145">
        <v>2013</v>
      </c>
      <c r="U1157" s="138"/>
      <c r="V1157" s="138"/>
      <c r="W1157" s="138"/>
      <c r="X1157" s="138"/>
      <c r="Y1157" s="138"/>
      <c r="Z1157" s="138">
        <v>600</v>
      </c>
      <c r="AA1157" s="138"/>
      <c r="AB1157" s="138"/>
      <c r="AC1157" s="138"/>
      <c r="AD1157" s="138"/>
      <c r="AE1157" s="138"/>
      <c r="AF1157" s="138"/>
      <c r="AG1157" s="138"/>
      <c r="AH1157" s="138"/>
      <c r="AI1157" s="138"/>
      <c r="AJ1157" s="138"/>
      <c r="AK1157" s="138"/>
      <c r="AL1157" s="138"/>
      <c r="AM1157" s="138"/>
      <c r="AN1157" s="138"/>
      <c r="AO1157" s="138"/>
      <c r="AP1157" s="138"/>
      <c r="AQ1157" s="138"/>
      <c r="AR1157" s="138"/>
      <c r="AS1157" s="138" t="s">
        <v>4446</v>
      </c>
    </row>
    <row r="1158" spans="2:45" s="135" customFormat="1" ht="24" hidden="1" customHeight="1" x14ac:dyDescent="0.15">
      <c r="B1158" s="837"/>
      <c r="C1158" s="750" t="s">
        <v>3327</v>
      </c>
      <c r="D1158" s="144" t="s">
        <v>13692</v>
      </c>
      <c r="E1158" s="149" t="s">
        <v>11590</v>
      </c>
      <c r="F1158" s="144" t="s">
        <v>3327</v>
      </c>
      <c r="G1158" s="144">
        <v>57099</v>
      </c>
      <c r="H1158" s="144"/>
      <c r="I1158" s="144"/>
      <c r="J1158" s="144"/>
      <c r="K1158" s="144"/>
      <c r="L1158" s="144"/>
      <c r="M1158" s="144"/>
      <c r="N1158" s="144"/>
      <c r="O1158" s="144"/>
      <c r="P1158" s="144"/>
      <c r="Q1158" s="148"/>
      <c r="R1158" s="148"/>
      <c r="S1158" s="148"/>
      <c r="T1158" s="145">
        <v>2018</v>
      </c>
      <c r="U1158" s="148"/>
      <c r="V1158" s="148"/>
      <c r="W1158" s="148"/>
      <c r="X1158" s="148"/>
      <c r="Y1158" s="148"/>
      <c r="Z1158" s="144">
        <v>2000</v>
      </c>
      <c r="AA1158" s="144"/>
      <c r="AB1158" s="144"/>
      <c r="AC1158" s="1331"/>
      <c r="AD1158" s="144"/>
      <c r="AE1158" s="144"/>
      <c r="AF1158" s="144"/>
      <c r="AG1158" s="144"/>
      <c r="AH1158" s="144"/>
      <c r="AI1158" s="144"/>
      <c r="AJ1158" s="144"/>
      <c r="AK1158" s="144"/>
      <c r="AL1158" s="144"/>
      <c r="AM1158" s="144"/>
      <c r="AN1158" s="144"/>
      <c r="AO1158" s="138"/>
      <c r="AP1158" s="138"/>
      <c r="AQ1158" s="138"/>
      <c r="AR1158" s="138"/>
      <c r="AS1158" s="138" t="s">
        <v>11591</v>
      </c>
    </row>
    <row r="1159" spans="2:45" s="135" customFormat="1" ht="24" hidden="1" customHeight="1" x14ac:dyDescent="0.15">
      <c r="B1159" s="169"/>
      <c r="C1159" s="750" t="s">
        <v>3327</v>
      </c>
      <c r="D1159" s="144" t="s">
        <v>13693</v>
      </c>
      <c r="E1159" s="149" t="s">
        <v>20355</v>
      </c>
      <c r="F1159" s="144" t="s">
        <v>12669</v>
      </c>
      <c r="G1159" s="144">
        <v>1619</v>
      </c>
      <c r="H1159" s="144">
        <v>1619</v>
      </c>
      <c r="I1159" s="144">
        <v>4562</v>
      </c>
      <c r="J1159" s="144"/>
      <c r="K1159" s="144"/>
      <c r="L1159" s="144"/>
      <c r="M1159" s="144"/>
      <c r="N1159" s="144"/>
      <c r="O1159" s="144"/>
      <c r="P1159" s="144"/>
      <c r="Q1159" s="148"/>
      <c r="R1159" s="148"/>
      <c r="S1159" s="148"/>
      <c r="T1159" s="145">
        <v>2018</v>
      </c>
      <c r="U1159" s="148"/>
      <c r="V1159" s="148"/>
      <c r="W1159" s="148"/>
      <c r="X1159" s="148"/>
      <c r="Y1159" s="148"/>
      <c r="Z1159" s="144">
        <v>2000</v>
      </c>
      <c r="AA1159" s="144"/>
      <c r="AB1159" s="144"/>
      <c r="AC1159" s="1331"/>
      <c r="AD1159" s="144"/>
      <c r="AE1159" s="144"/>
      <c r="AF1159" s="144"/>
      <c r="AG1159" s="144"/>
      <c r="AH1159" s="144"/>
      <c r="AI1159" s="144"/>
      <c r="AJ1159" s="144"/>
      <c r="AK1159" s="144"/>
      <c r="AL1159" s="144"/>
      <c r="AM1159" s="144"/>
      <c r="AN1159" s="144"/>
      <c r="AO1159" s="138"/>
      <c r="AP1159" s="138"/>
      <c r="AQ1159" s="138"/>
      <c r="AR1159" s="138"/>
      <c r="AS1159" s="138"/>
    </row>
    <row r="1160" spans="2:45" s="135" customFormat="1" ht="24" hidden="1" customHeight="1" x14ac:dyDescent="0.15">
      <c r="B1160" s="169"/>
      <c r="C1160" s="656" t="s">
        <v>3327</v>
      </c>
      <c r="D1160" s="262"/>
      <c r="E1160" s="232" t="s">
        <v>20356</v>
      </c>
      <c r="F1160" s="232" t="s">
        <v>15790</v>
      </c>
      <c r="G1160" s="144"/>
      <c r="H1160" s="144"/>
      <c r="I1160" s="144"/>
      <c r="J1160" s="138"/>
      <c r="K1160" s="138"/>
      <c r="L1160" s="138"/>
      <c r="M1160" s="138"/>
      <c r="N1160" s="138">
        <v>97.5</v>
      </c>
      <c r="O1160" s="138"/>
      <c r="P1160" s="138"/>
      <c r="Q1160" s="138"/>
      <c r="R1160" s="138"/>
      <c r="S1160" s="138"/>
      <c r="T1160" s="145"/>
      <c r="U1160" s="138"/>
      <c r="V1160" s="138"/>
      <c r="W1160" s="138"/>
      <c r="X1160" s="138"/>
      <c r="Y1160" s="138"/>
      <c r="Z1160" s="138"/>
      <c r="AA1160" s="138"/>
      <c r="AB1160" s="138"/>
      <c r="AC1160" s="138"/>
      <c r="AD1160" s="138"/>
      <c r="AE1160" s="138"/>
      <c r="AF1160" s="138"/>
      <c r="AG1160" s="138"/>
      <c r="AH1160" s="138"/>
      <c r="AI1160" s="138"/>
      <c r="AJ1160" s="138"/>
      <c r="AK1160" s="138"/>
      <c r="AL1160" s="138"/>
      <c r="AM1160" s="138"/>
      <c r="AN1160" s="138"/>
      <c r="AO1160" s="138"/>
      <c r="AP1160" s="138"/>
      <c r="AQ1160" s="138"/>
      <c r="AR1160" s="138"/>
      <c r="AS1160" s="138"/>
    </row>
    <row r="1161" spans="2:45" s="135" customFormat="1" ht="24" hidden="1" customHeight="1" x14ac:dyDescent="0.15">
      <c r="B1161" s="169"/>
      <c r="C1161" s="656" t="s">
        <v>3327</v>
      </c>
      <c r="D1161" s="262"/>
      <c r="E1161" s="232" t="s">
        <v>20357</v>
      </c>
      <c r="F1161" s="232" t="s">
        <v>15783</v>
      </c>
      <c r="G1161" s="144"/>
      <c r="H1161" s="144"/>
      <c r="I1161" s="144"/>
      <c r="J1161" s="138"/>
      <c r="K1161" s="138"/>
      <c r="L1161" s="138"/>
      <c r="M1161" s="138"/>
      <c r="N1161" s="138">
        <v>98</v>
      </c>
      <c r="O1161" s="138"/>
      <c r="P1161" s="138"/>
      <c r="Q1161" s="138"/>
      <c r="R1161" s="138"/>
      <c r="S1161" s="138"/>
      <c r="T1161" s="145"/>
      <c r="U1161" s="138"/>
      <c r="V1161" s="138"/>
      <c r="W1161" s="138"/>
      <c r="X1161" s="138"/>
      <c r="Y1161" s="138"/>
      <c r="Z1161" s="138"/>
      <c r="AA1161" s="138"/>
      <c r="AB1161" s="138"/>
      <c r="AC1161" s="138"/>
      <c r="AD1161" s="138"/>
      <c r="AE1161" s="138"/>
      <c r="AF1161" s="138"/>
      <c r="AG1161" s="138"/>
      <c r="AH1161" s="138"/>
      <c r="AI1161" s="138"/>
      <c r="AJ1161" s="138"/>
      <c r="AK1161" s="138"/>
      <c r="AL1161" s="138"/>
      <c r="AM1161" s="138"/>
      <c r="AN1161" s="138"/>
      <c r="AO1161" s="138"/>
      <c r="AP1161" s="138"/>
      <c r="AQ1161" s="138"/>
      <c r="AR1161" s="138"/>
      <c r="AS1161" s="138"/>
    </row>
    <row r="1162" spans="2:45" s="135" customFormat="1" ht="24" hidden="1" customHeight="1" x14ac:dyDescent="0.15">
      <c r="B1162" s="169"/>
      <c r="C1162" s="656" t="s">
        <v>3327</v>
      </c>
      <c r="D1162" s="1327"/>
      <c r="E1162" s="232" t="s">
        <v>20358</v>
      </c>
      <c r="F1162" s="232" t="s">
        <v>15905</v>
      </c>
      <c r="G1162" s="144"/>
      <c r="H1162" s="144"/>
      <c r="I1162" s="144"/>
      <c r="J1162" s="138"/>
      <c r="K1162" s="138"/>
      <c r="L1162" s="138"/>
      <c r="M1162" s="138"/>
      <c r="N1162" s="138">
        <v>98</v>
      </c>
      <c r="O1162" s="138"/>
      <c r="P1162" s="138"/>
      <c r="Q1162" s="138"/>
      <c r="R1162" s="138"/>
      <c r="S1162" s="138"/>
      <c r="T1162" s="145"/>
      <c r="U1162" s="138"/>
      <c r="V1162" s="138"/>
      <c r="W1162" s="138"/>
      <c r="X1162" s="138"/>
      <c r="Y1162" s="138"/>
      <c r="Z1162" s="138"/>
      <c r="AA1162" s="138"/>
      <c r="AB1162" s="138"/>
      <c r="AC1162" s="138"/>
      <c r="AD1162" s="138"/>
      <c r="AE1162" s="138"/>
      <c r="AF1162" s="138"/>
      <c r="AG1162" s="138"/>
      <c r="AH1162" s="138"/>
      <c r="AI1162" s="138"/>
      <c r="AJ1162" s="138"/>
      <c r="AK1162" s="138"/>
      <c r="AL1162" s="138"/>
      <c r="AM1162" s="138"/>
      <c r="AN1162" s="138"/>
      <c r="AO1162" s="138"/>
      <c r="AP1162" s="138"/>
      <c r="AQ1162" s="138"/>
      <c r="AR1162" s="138"/>
      <c r="AS1162" s="138"/>
    </row>
    <row r="1163" spans="2:45" s="135" customFormat="1" ht="24" hidden="1" customHeight="1" x14ac:dyDescent="0.15">
      <c r="B1163" s="169"/>
      <c r="C1163" s="656" t="s">
        <v>3327</v>
      </c>
      <c r="D1163" s="1327"/>
      <c r="E1163" s="232" t="s">
        <v>20359</v>
      </c>
      <c r="F1163" s="232" t="s">
        <v>15905</v>
      </c>
      <c r="G1163" s="144"/>
      <c r="H1163" s="144"/>
      <c r="I1163" s="144"/>
      <c r="J1163" s="138"/>
      <c r="K1163" s="138"/>
      <c r="L1163" s="138"/>
      <c r="M1163" s="138"/>
      <c r="N1163" s="138">
        <v>98</v>
      </c>
      <c r="O1163" s="138"/>
      <c r="P1163" s="138"/>
      <c r="Q1163" s="138"/>
      <c r="R1163" s="138"/>
      <c r="S1163" s="138"/>
      <c r="T1163" s="145"/>
      <c r="U1163" s="138"/>
      <c r="V1163" s="138"/>
      <c r="W1163" s="138"/>
      <c r="X1163" s="138"/>
      <c r="Y1163" s="138"/>
      <c r="Z1163" s="138"/>
      <c r="AA1163" s="138"/>
      <c r="AB1163" s="138"/>
      <c r="AC1163" s="138"/>
      <c r="AD1163" s="138"/>
      <c r="AE1163" s="138"/>
      <c r="AF1163" s="138"/>
      <c r="AG1163" s="138"/>
      <c r="AH1163" s="138"/>
      <c r="AI1163" s="138"/>
      <c r="AJ1163" s="138"/>
      <c r="AK1163" s="138"/>
      <c r="AL1163" s="138"/>
      <c r="AM1163" s="138"/>
      <c r="AN1163" s="138"/>
      <c r="AO1163" s="138"/>
      <c r="AP1163" s="138"/>
      <c r="AQ1163" s="138"/>
      <c r="AR1163" s="138"/>
      <c r="AS1163" s="138"/>
    </row>
    <row r="1164" spans="2:45" s="135" customFormat="1" ht="24" hidden="1" customHeight="1" x14ac:dyDescent="0.15">
      <c r="B1164" s="169"/>
      <c r="C1164" s="656" t="s">
        <v>3327</v>
      </c>
      <c r="D1164" s="1327"/>
      <c r="E1164" s="232" t="s">
        <v>20360</v>
      </c>
      <c r="F1164" s="232" t="s">
        <v>15906</v>
      </c>
      <c r="G1164" s="144"/>
      <c r="H1164" s="144"/>
      <c r="I1164" s="144"/>
      <c r="J1164" s="138"/>
      <c r="K1164" s="138"/>
      <c r="L1164" s="138"/>
      <c r="M1164" s="138"/>
      <c r="N1164" s="138">
        <v>98</v>
      </c>
      <c r="O1164" s="138"/>
      <c r="P1164" s="138"/>
      <c r="Q1164" s="138"/>
      <c r="R1164" s="138"/>
      <c r="S1164" s="138"/>
      <c r="T1164" s="145"/>
      <c r="U1164" s="138"/>
      <c r="V1164" s="138"/>
      <c r="W1164" s="138"/>
      <c r="X1164" s="138"/>
      <c r="Y1164" s="138"/>
      <c r="Z1164" s="138"/>
      <c r="AA1164" s="138"/>
      <c r="AB1164" s="138"/>
      <c r="AC1164" s="138"/>
      <c r="AD1164" s="138"/>
      <c r="AE1164" s="138"/>
      <c r="AF1164" s="138"/>
      <c r="AG1164" s="138"/>
      <c r="AH1164" s="138"/>
      <c r="AI1164" s="138"/>
      <c r="AJ1164" s="138"/>
      <c r="AK1164" s="138"/>
      <c r="AL1164" s="138"/>
      <c r="AM1164" s="138"/>
      <c r="AN1164" s="138"/>
      <c r="AO1164" s="138"/>
      <c r="AP1164" s="138"/>
      <c r="AQ1164" s="138"/>
      <c r="AR1164" s="138"/>
      <c r="AS1164" s="138"/>
    </row>
    <row r="1165" spans="2:45" s="135" customFormat="1" ht="24" hidden="1" customHeight="1" x14ac:dyDescent="0.15">
      <c r="B1165" s="169"/>
      <c r="C1165" s="656" t="s">
        <v>3327</v>
      </c>
      <c r="D1165" s="1327"/>
      <c r="E1165" s="232" t="s">
        <v>20361</v>
      </c>
      <c r="F1165" s="232" t="s">
        <v>15785</v>
      </c>
      <c r="G1165" s="144"/>
      <c r="H1165" s="144"/>
      <c r="I1165" s="144"/>
      <c r="J1165" s="138"/>
      <c r="K1165" s="138"/>
      <c r="L1165" s="138"/>
      <c r="M1165" s="138"/>
      <c r="N1165" s="138">
        <v>98</v>
      </c>
      <c r="O1165" s="138"/>
      <c r="P1165" s="138"/>
      <c r="Q1165" s="138"/>
      <c r="R1165" s="138"/>
      <c r="S1165" s="138"/>
      <c r="T1165" s="145"/>
      <c r="U1165" s="138"/>
      <c r="V1165" s="138"/>
      <c r="W1165" s="138"/>
      <c r="X1165" s="138"/>
      <c r="Y1165" s="138"/>
      <c r="Z1165" s="138"/>
      <c r="AA1165" s="138"/>
      <c r="AB1165" s="138"/>
      <c r="AC1165" s="138"/>
      <c r="AD1165" s="138"/>
      <c r="AE1165" s="138"/>
      <c r="AF1165" s="138"/>
      <c r="AG1165" s="138"/>
      <c r="AH1165" s="138"/>
      <c r="AI1165" s="138"/>
      <c r="AJ1165" s="138"/>
      <c r="AK1165" s="138"/>
      <c r="AL1165" s="138"/>
      <c r="AM1165" s="138"/>
      <c r="AN1165" s="138"/>
      <c r="AO1165" s="138"/>
      <c r="AP1165" s="138"/>
      <c r="AQ1165" s="138"/>
      <c r="AR1165" s="138"/>
      <c r="AS1165" s="138"/>
    </row>
    <row r="1166" spans="2:45" s="135" customFormat="1" ht="24" hidden="1" customHeight="1" x14ac:dyDescent="0.15">
      <c r="B1166" s="169"/>
      <c r="C1166" s="656" t="s">
        <v>3327</v>
      </c>
      <c r="D1166" s="1327"/>
      <c r="E1166" s="232" t="s">
        <v>20362</v>
      </c>
      <c r="F1166" s="232" t="s">
        <v>15907</v>
      </c>
      <c r="G1166" s="144"/>
      <c r="H1166" s="144"/>
      <c r="I1166" s="144"/>
      <c r="J1166" s="138"/>
      <c r="K1166" s="138"/>
      <c r="L1166" s="138"/>
      <c r="M1166" s="138"/>
      <c r="N1166" s="138">
        <v>98</v>
      </c>
      <c r="O1166" s="138"/>
      <c r="P1166" s="138"/>
      <c r="Q1166" s="138"/>
      <c r="R1166" s="138"/>
      <c r="S1166" s="138"/>
      <c r="T1166" s="145"/>
      <c r="U1166" s="138"/>
      <c r="V1166" s="138"/>
      <c r="W1166" s="138"/>
      <c r="X1166" s="138"/>
      <c r="Y1166" s="138"/>
      <c r="Z1166" s="138"/>
      <c r="AA1166" s="138"/>
      <c r="AB1166" s="138"/>
      <c r="AC1166" s="138"/>
      <c r="AD1166" s="138"/>
      <c r="AE1166" s="138"/>
      <c r="AF1166" s="138"/>
      <c r="AG1166" s="138"/>
      <c r="AH1166" s="138"/>
      <c r="AI1166" s="138"/>
      <c r="AJ1166" s="138"/>
      <c r="AK1166" s="138"/>
      <c r="AL1166" s="138"/>
      <c r="AM1166" s="138"/>
      <c r="AN1166" s="138"/>
      <c r="AO1166" s="138"/>
      <c r="AP1166" s="138"/>
      <c r="AQ1166" s="138"/>
      <c r="AR1166" s="138"/>
      <c r="AS1166" s="138"/>
    </row>
    <row r="1167" spans="2:45" s="135" customFormat="1" ht="24" hidden="1" customHeight="1" x14ac:dyDescent="0.15">
      <c r="B1167" s="169"/>
      <c r="C1167" s="656" t="s">
        <v>3327</v>
      </c>
      <c r="D1167" s="1327"/>
      <c r="E1167" s="232" t="s">
        <v>20363</v>
      </c>
      <c r="F1167" s="232" t="s">
        <v>15792</v>
      </c>
      <c r="G1167" s="144"/>
      <c r="H1167" s="144"/>
      <c r="I1167" s="144"/>
      <c r="J1167" s="138"/>
      <c r="K1167" s="138"/>
      <c r="L1167" s="138"/>
      <c r="M1167" s="138"/>
      <c r="N1167" s="138">
        <v>98</v>
      </c>
      <c r="O1167" s="138"/>
      <c r="P1167" s="138"/>
      <c r="Q1167" s="138"/>
      <c r="R1167" s="138"/>
      <c r="S1167" s="138"/>
      <c r="T1167" s="145"/>
      <c r="U1167" s="138"/>
      <c r="V1167" s="138"/>
      <c r="W1167" s="138"/>
      <c r="X1167" s="138"/>
      <c r="Y1167" s="138"/>
      <c r="Z1167" s="138"/>
      <c r="AA1167" s="138"/>
      <c r="AB1167" s="138"/>
      <c r="AC1167" s="138"/>
      <c r="AD1167" s="138"/>
      <c r="AE1167" s="138"/>
      <c r="AF1167" s="138"/>
      <c r="AG1167" s="138"/>
      <c r="AH1167" s="138"/>
      <c r="AI1167" s="138"/>
      <c r="AJ1167" s="138"/>
      <c r="AK1167" s="138"/>
      <c r="AL1167" s="138"/>
      <c r="AM1167" s="138"/>
      <c r="AN1167" s="138"/>
      <c r="AO1167" s="138"/>
      <c r="AP1167" s="138"/>
      <c r="AQ1167" s="138"/>
      <c r="AR1167" s="138"/>
      <c r="AS1167" s="138"/>
    </row>
    <row r="1168" spans="2:45" s="135" customFormat="1" ht="24" hidden="1" customHeight="1" x14ac:dyDescent="0.15">
      <c r="B1168" s="169"/>
      <c r="C1168" s="656" t="s">
        <v>3327</v>
      </c>
      <c r="D1168" s="1327"/>
      <c r="E1168" s="232" t="s">
        <v>20364</v>
      </c>
      <c r="F1168" s="232" t="s">
        <v>15797</v>
      </c>
      <c r="G1168" s="144"/>
      <c r="H1168" s="144"/>
      <c r="I1168" s="144"/>
      <c r="J1168" s="138"/>
      <c r="K1168" s="138"/>
      <c r="L1168" s="138"/>
      <c r="M1168" s="138"/>
      <c r="N1168" s="138">
        <v>98</v>
      </c>
      <c r="O1168" s="138"/>
      <c r="P1168" s="138"/>
      <c r="Q1168" s="138"/>
      <c r="R1168" s="138"/>
      <c r="S1168" s="138"/>
      <c r="T1168" s="145"/>
      <c r="U1168" s="138"/>
      <c r="V1168" s="138"/>
      <c r="W1168" s="138"/>
      <c r="X1168" s="138"/>
      <c r="Y1168" s="138"/>
      <c r="Z1168" s="138"/>
      <c r="AA1168" s="138"/>
      <c r="AB1168" s="138"/>
      <c r="AC1168" s="138"/>
      <c r="AD1168" s="138"/>
      <c r="AE1168" s="138"/>
      <c r="AF1168" s="138"/>
      <c r="AG1168" s="138"/>
      <c r="AH1168" s="138"/>
      <c r="AI1168" s="138"/>
      <c r="AJ1168" s="138"/>
      <c r="AK1168" s="138"/>
      <c r="AL1168" s="138"/>
      <c r="AM1168" s="138"/>
      <c r="AN1168" s="138"/>
      <c r="AO1168" s="138"/>
      <c r="AP1168" s="138"/>
      <c r="AQ1168" s="138"/>
      <c r="AR1168" s="138"/>
      <c r="AS1168" s="138"/>
    </row>
    <row r="1169" spans="2:45" s="135" customFormat="1" ht="24" hidden="1" customHeight="1" x14ac:dyDescent="0.15">
      <c r="B1169" s="169"/>
      <c r="C1169" s="656" t="s">
        <v>3327</v>
      </c>
      <c r="D1169" s="1327"/>
      <c r="E1169" s="232" t="s">
        <v>20365</v>
      </c>
      <c r="F1169" s="232" t="s">
        <v>15909</v>
      </c>
      <c r="G1169" s="144"/>
      <c r="H1169" s="144"/>
      <c r="I1169" s="144"/>
      <c r="J1169" s="138"/>
      <c r="K1169" s="138"/>
      <c r="L1169" s="138"/>
      <c r="M1169" s="138"/>
      <c r="N1169" s="138">
        <v>98</v>
      </c>
      <c r="O1169" s="138"/>
      <c r="P1169" s="138"/>
      <c r="Q1169" s="138"/>
      <c r="R1169" s="138"/>
      <c r="S1169" s="138"/>
      <c r="T1169" s="145"/>
      <c r="U1169" s="138"/>
      <c r="V1169" s="138"/>
      <c r="W1169" s="138"/>
      <c r="X1169" s="138"/>
      <c r="Y1169" s="138"/>
      <c r="Z1169" s="138"/>
      <c r="AA1169" s="138"/>
      <c r="AB1169" s="138"/>
      <c r="AC1169" s="138"/>
      <c r="AD1169" s="138"/>
      <c r="AE1169" s="138"/>
      <c r="AF1169" s="138"/>
      <c r="AG1169" s="138"/>
      <c r="AH1169" s="138"/>
      <c r="AI1169" s="138"/>
      <c r="AJ1169" s="138"/>
      <c r="AK1169" s="138"/>
      <c r="AL1169" s="138"/>
      <c r="AM1169" s="138"/>
      <c r="AN1169" s="138"/>
      <c r="AO1169" s="138"/>
      <c r="AP1169" s="138"/>
      <c r="AQ1169" s="138"/>
      <c r="AR1169" s="138"/>
      <c r="AS1169" s="138"/>
    </row>
    <row r="1170" spans="2:45" s="135" customFormat="1" ht="24" hidden="1" customHeight="1" x14ac:dyDescent="0.15">
      <c r="B1170" s="169"/>
      <c r="C1170" s="656" t="s">
        <v>3327</v>
      </c>
      <c r="D1170" s="1327"/>
      <c r="E1170" s="232" t="s">
        <v>20366</v>
      </c>
      <c r="F1170" s="232" t="s">
        <v>15780</v>
      </c>
      <c r="G1170" s="144"/>
      <c r="H1170" s="144"/>
      <c r="I1170" s="144"/>
      <c r="J1170" s="138"/>
      <c r="K1170" s="138"/>
      <c r="L1170" s="138"/>
      <c r="M1170" s="138"/>
      <c r="N1170" s="138">
        <v>98</v>
      </c>
      <c r="O1170" s="138"/>
      <c r="P1170" s="138"/>
      <c r="Q1170" s="138"/>
      <c r="R1170" s="138"/>
      <c r="S1170" s="138"/>
      <c r="T1170" s="145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  <c r="AQ1170" s="138"/>
      <c r="AR1170" s="138"/>
      <c r="AS1170" s="138"/>
    </row>
    <row r="1171" spans="2:45" s="135" customFormat="1" ht="24" hidden="1" customHeight="1" x14ac:dyDescent="0.15">
      <c r="B1171" s="169"/>
      <c r="C1171" s="656" t="s">
        <v>15776</v>
      </c>
      <c r="D1171" s="138"/>
      <c r="E1171" s="232" t="s">
        <v>20367</v>
      </c>
      <c r="F1171" s="1327" t="s">
        <v>15783</v>
      </c>
      <c r="G1171" s="138"/>
      <c r="H1171" s="138"/>
      <c r="I1171" s="138"/>
      <c r="J1171" s="138"/>
      <c r="K1171" s="138"/>
      <c r="L1171" s="138"/>
      <c r="M1171" s="138"/>
      <c r="N1171" s="138">
        <v>2400</v>
      </c>
      <c r="O1171" s="138"/>
      <c r="P1171" s="138"/>
      <c r="Q1171" s="138"/>
      <c r="R1171" s="138"/>
      <c r="S1171" s="138"/>
      <c r="T1171" s="145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  <c r="AQ1171" s="138"/>
      <c r="AR1171" s="138"/>
      <c r="AS1171" s="138"/>
    </row>
    <row r="1172" spans="2:45" s="135" customFormat="1" ht="24" hidden="1" customHeight="1" x14ac:dyDescent="0.15">
      <c r="B1172" s="169"/>
      <c r="C1172" s="656" t="s">
        <v>3327</v>
      </c>
      <c r="D1172" s="138"/>
      <c r="E1172" s="232" t="s">
        <v>20368</v>
      </c>
      <c r="F1172" s="232" t="s">
        <v>15905</v>
      </c>
      <c r="G1172" s="138"/>
      <c r="H1172" s="138"/>
      <c r="I1172" s="138"/>
      <c r="J1172" s="138"/>
      <c r="K1172" s="138"/>
      <c r="L1172" s="138"/>
      <c r="M1172" s="138"/>
      <c r="N1172" s="138">
        <v>1995</v>
      </c>
      <c r="O1172" s="138"/>
      <c r="P1172" s="138"/>
      <c r="Q1172" s="138"/>
      <c r="R1172" s="138"/>
      <c r="S1172" s="138"/>
      <c r="T1172" s="145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  <c r="AQ1172" s="138"/>
      <c r="AR1172" s="138"/>
      <c r="AS1172" s="138"/>
    </row>
    <row r="1173" spans="2:45" s="135" customFormat="1" ht="24" hidden="1" customHeight="1" x14ac:dyDescent="0.15">
      <c r="B1173" s="169"/>
      <c r="C1173" s="656" t="s">
        <v>3327</v>
      </c>
      <c r="D1173" s="138"/>
      <c r="E1173" s="232" t="s">
        <v>20369</v>
      </c>
      <c r="F1173" s="232" t="s">
        <v>15785</v>
      </c>
      <c r="G1173" s="138"/>
      <c r="H1173" s="138"/>
      <c r="I1173" s="138"/>
      <c r="J1173" s="138"/>
      <c r="K1173" s="138"/>
      <c r="L1173" s="138"/>
      <c r="M1173" s="138"/>
      <c r="N1173" s="138">
        <v>3825</v>
      </c>
      <c r="O1173" s="138"/>
      <c r="P1173" s="138"/>
      <c r="Q1173" s="138"/>
      <c r="R1173" s="138"/>
      <c r="S1173" s="138"/>
      <c r="T1173" s="145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  <c r="AQ1173" s="138"/>
      <c r="AR1173" s="138"/>
      <c r="AS1173" s="138"/>
    </row>
    <row r="1174" spans="2:45" s="135" customFormat="1" ht="24" hidden="1" customHeight="1" x14ac:dyDescent="0.15">
      <c r="B1174" s="169"/>
      <c r="C1174" s="656" t="s">
        <v>3327</v>
      </c>
      <c r="D1174" s="138"/>
      <c r="E1174" s="232" t="s">
        <v>20370</v>
      </c>
      <c r="F1174" s="232" t="s">
        <v>15909</v>
      </c>
      <c r="G1174" s="138"/>
      <c r="H1174" s="138"/>
      <c r="I1174" s="138"/>
      <c r="J1174" s="138"/>
      <c r="K1174" s="138"/>
      <c r="L1174" s="138"/>
      <c r="M1174" s="138"/>
      <c r="N1174" s="138">
        <v>2052</v>
      </c>
      <c r="O1174" s="138"/>
      <c r="P1174" s="138"/>
      <c r="Q1174" s="138"/>
      <c r="R1174" s="138"/>
      <c r="S1174" s="138"/>
      <c r="T1174" s="145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  <c r="AQ1174" s="138"/>
      <c r="AR1174" s="138"/>
      <c r="AS1174" s="138"/>
    </row>
    <row r="1175" spans="2:45" s="135" customFormat="1" ht="24" hidden="1" customHeight="1" x14ac:dyDescent="0.15">
      <c r="B1175" s="1337"/>
      <c r="C1175" s="656" t="s">
        <v>3327</v>
      </c>
      <c r="D1175" s="138"/>
      <c r="E1175" s="232" t="s">
        <v>20371</v>
      </c>
      <c r="F1175" s="232" t="s">
        <v>15780</v>
      </c>
      <c r="G1175" s="138"/>
      <c r="H1175" s="138"/>
      <c r="I1175" s="138"/>
      <c r="J1175" s="138"/>
      <c r="K1175" s="138"/>
      <c r="L1175" s="138"/>
      <c r="M1175" s="138"/>
      <c r="N1175" s="138">
        <v>2394</v>
      </c>
      <c r="O1175" s="138"/>
      <c r="P1175" s="138"/>
      <c r="Q1175" s="138"/>
      <c r="R1175" s="138"/>
      <c r="S1175" s="138"/>
      <c r="T1175" s="145"/>
      <c r="U1175" s="138"/>
      <c r="V1175" s="138"/>
      <c r="W1175" s="138"/>
      <c r="X1175" s="138"/>
      <c r="Y1175" s="138"/>
      <c r="Z1175" s="138"/>
      <c r="AA1175" s="138"/>
      <c r="AB1175" s="138"/>
      <c r="AC1175" s="138"/>
      <c r="AD1175" s="138"/>
      <c r="AE1175" s="138"/>
      <c r="AF1175" s="138"/>
      <c r="AG1175" s="138"/>
      <c r="AH1175" s="138"/>
      <c r="AI1175" s="138"/>
      <c r="AJ1175" s="138"/>
      <c r="AK1175" s="138"/>
      <c r="AL1175" s="138"/>
      <c r="AM1175" s="138"/>
      <c r="AN1175" s="138"/>
      <c r="AO1175" s="138"/>
      <c r="AP1175" s="138"/>
      <c r="AQ1175" s="138"/>
      <c r="AR1175" s="138"/>
      <c r="AS1175" s="138"/>
    </row>
    <row r="1176" spans="2:45" s="1397" customFormat="1" ht="24" hidden="1" customHeight="1" x14ac:dyDescent="0.15">
      <c r="B1176" s="1359" t="s">
        <v>57</v>
      </c>
      <c r="C1176" s="1172" t="s">
        <v>1005</v>
      </c>
      <c r="D1176" s="241"/>
      <c r="E1176" s="545">
        <f>COUNTA(E1177:E1367)</f>
        <v>191</v>
      </c>
      <c r="F1176" s="241"/>
      <c r="G1176" s="241">
        <f>SUM(G1177:G1367)</f>
        <v>2741989.9000000004</v>
      </c>
      <c r="H1176" s="241">
        <f>SUM(H1177:H1367)</f>
        <v>16183.699999999999</v>
      </c>
      <c r="I1176" s="241">
        <f>SUM(I1177:I1367)</f>
        <v>99423.42</v>
      </c>
      <c r="J1176" s="241"/>
      <c r="K1176" s="241"/>
      <c r="L1176" s="241"/>
      <c r="M1176" s="241"/>
      <c r="N1176" s="241"/>
      <c r="O1176" s="241"/>
      <c r="P1176" s="241"/>
      <c r="Q1176" s="240"/>
      <c r="R1176" s="240"/>
      <c r="S1176" s="240"/>
      <c r="T1176" s="145"/>
      <c r="U1176" s="240"/>
      <c r="V1176" s="240"/>
      <c r="W1176" s="240"/>
      <c r="X1176" s="240"/>
      <c r="Y1176" s="240"/>
      <c r="Z1176" s="241"/>
      <c r="AA1176" s="241"/>
      <c r="AB1176" s="241"/>
      <c r="AC1176" s="582"/>
      <c r="AD1176" s="241"/>
      <c r="AE1176" s="241"/>
      <c r="AF1176" s="241"/>
      <c r="AG1176" s="241"/>
      <c r="AH1176" s="241"/>
      <c r="AI1176" s="241"/>
      <c r="AJ1176" s="241"/>
      <c r="AK1176" s="241"/>
      <c r="AL1176" s="241"/>
      <c r="AM1176" s="241"/>
      <c r="AN1176" s="241"/>
      <c r="AO1176" s="248"/>
      <c r="AP1176" s="248"/>
      <c r="AQ1176" s="248"/>
      <c r="AR1176" s="248"/>
      <c r="AS1176" s="248"/>
    </row>
    <row r="1177" spans="2:45" s="135" customFormat="1" ht="24" hidden="1" customHeight="1" x14ac:dyDescent="0.15">
      <c r="B1177" s="169"/>
      <c r="C1177" s="750" t="s">
        <v>4724</v>
      </c>
      <c r="D1177" s="144" t="s">
        <v>1861</v>
      </c>
      <c r="E1177" s="144" t="s">
        <v>1862</v>
      </c>
      <c r="F1177" s="144" t="s">
        <v>1863</v>
      </c>
      <c r="G1177" s="144">
        <v>3996</v>
      </c>
      <c r="H1177" s="144">
        <v>297.99</v>
      </c>
      <c r="I1177" s="144">
        <v>395.97</v>
      </c>
      <c r="J1177" s="144" t="s">
        <v>1864</v>
      </c>
      <c r="K1177" s="144" t="s">
        <v>1865</v>
      </c>
      <c r="L1177" s="144"/>
      <c r="M1177" s="144"/>
      <c r="N1177" s="144" t="s">
        <v>1866</v>
      </c>
      <c r="O1177" s="144"/>
      <c r="P1177" s="148"/>
      <c r="Q1177" s="148"/>
      <c r="R1177" s="148"/>
      <c r="S1177" s="275"/>
      <c r="T1177" s="145">
        <v>2010</v>
      </c>
      <c r="U1177" s="148"/>
      <c r="V1177" s="148"/>
      <c r="W1177" s="148"/>
      <c r="X1177" s="148"/>
      <c r="Y1177" s="148"/>
      <c r="Z1177" s="165">
        <v>1000</v>
      </c>
      <c r="AA1177" s="144"/>
      <c r="AB1177" s="144"/>
      <c r="AC1177" s="144"/>
      <c r="AD1177" s="144"/>
      <c r="AE1177" s="144"/>
      <c r="AF1177" s="144"/>
      <c r="AG1177" s="144"/>
      <c r="AH1177" s="144"/>
      <c r="AI1177" s="144"/>
      <c r="AJ1177" s="144"/>
      <c r="AK1177" s="144"/>
      <c r="AL1177" s="144"/>
      <c r="AM1177" s="144"/>
      <c r="AN1177" s="144"/>
      <c r="AO1177" s="144"/>
      <c r="AP1177" s="144"/>
      <c r="AQ1177" s="144"/>
      <c r="AR1177" s="144" t="s">
        <v>1613</v>
      </c>
      <c r="AS1177" s="138"/>
    </row>
    <row r="1178" spans="2:45" s="135" customFormat="1" ht="24" hidden="1" customHeight="1" x14ac:dyDescent="0.15">
      <c r="B1178" s="169"/>
      <c r="C1178" s="750" t="s">
        <v>690</v>
      </c>
      <c r="D1178" s="144"/>
      <c r="E1178" s="144" t="s">
        <v>20372</v>
      </c>
      <c r="F1178" s="144" t="s">
        <v>4449</v>
      </c>
      <c r="G1178" s="144">
        <v>21892</v>
      </c>
      <c r="H1178" s="144" t="s">
        <v>417</v>
      </c>
      <c r="I1178" s="144">
        <v>21892</v>
      </c>
      <c r="J1178" s="144"/>
      <c r="K1178" s="144"/>
      <c r="L1178" s="144"/>
      <c r="M1178" s="144"/>
      <c r="N1178" s="144"/>
      <c r="O1178" s="144"/>
      <c r="P1178" s="148"/>
      <c r="Q1178" s="148"/>
      <c r="R1178" s="148"/>
      <c r="S1178" s="275"/>
      <c r="T1178" s="145">
        <v>2011</v>
      </c>
      <c r="U1178" s="148"/>
      <c r="V1178" s="148"/>
      <c r="W1178" s="148"/>
      <c r="X1178" s="148"/>
      <c r="Y1178" s="148"/>
      <c r="Z1178" s="165"/>
      <c r="AA1178" s="144"/>
      <c r="AB1178" s="144"/>
      <c r="AC1178" s="144"/>
      <c r="AD1178" s="144"/>
      <c r="AE1178" s="144"/>
      <c r="AF1178" s="144"/>
      <c r="AG1178" s="144"/>
      <c r="AH1178" s="144"/>
      <c r="AI1178" s="144"/>
      <c r="AJ1178" s="144"/>
      <c r="AK1178" s="144"/>
      <c r="AL1178" s="144"/>
      <c r="AM1178" s="144"/>
      <c r="AN1178" s="144"/>
      <c r="AO1178" s="144"/>
      <c r="AP1178" s="144"/>
      <c r="AQ1178" s="144"/>
      <c r="AR1178" s="144"/>
      <c r="AS1178" s="138"/>
    </row>
    <row r="1179" spans="2:45" s="135" customFormat="1" ht="24" hidden="1" customHeight="1" x14ac:dyDescent="0.15">
      <c r="B1179" s="169"/>
      <c r="C1179" s="750" t="s">
        <v>690</v>
      </c>
      <c r="D1179" s="144"/>
      <c r="E1179" s="144" t="s">
        <v>20373</v>
      </c>
      <c r="F1179" s="144" t="s">
        <v>4449</v>
      </c>
      <c r="G1179" s="144">
        <v>10959</v>
      </c>
      <c r="H1179" s="144">
        <v>311</v>
      </c>
      <c r="I1179" s="144">
        <v>354</v>
      </c>
      <c r="J1179" s="144"/>
      <c r="K1179" s="144"/>
      <c r="L1179" s="144"/>
      <c r="M1179" s="144"/>
      <c r="N1179" s="144"/>
      <c r="O1179" s="144"/>
      <c r="P1179" s="148"/>
      <c r="Q1179" s="148"/>
      <c r="R1179" s="148"/>
      <c r="S1179" s="275"/>
      <c r="T1179" s="145">
        <v>2008</v>
      </c>
      <c r="U1179" s="148"/>
      <c r="V1179" s="148"/>
      <c r="W1179" s="148"/>
      <c r="X1179" s="148"/>
      <c r="Y1179" s="148"/>
      <c r="Z1179" s="165"/>
      <c r="AA1179" s="144"/>
      <c r="AB1179" s="144"/>
      <c r="AC1179" s="144"/>
      <c r="AD1179" s="144"/>
      <c r="AE1179" s="144"/>
      <c r="AF1179" s="144"/>
      <c r="AG1179" s="144"/>
      <c r="AH1179" s="144"/>
      <c r="AI1179" s="144"/>
      <c r="AJ1179" s="144"/>
      <c r="AK1179" s="144"/>
      <c r="AL1179" s="144"/>
      <c r="AM1179" s="144"/>
      <c r="AN1179" s="144"/>
      <c r="AO1179" s="144"/>
      <c r="AP1179" s="144"/>
      <c r="AQ1179" s="144"/>
      <c r="AR1179" s="144"/>
      <c r="AS1179" s="138"/>
    </row>
    <row r="1180" spans="2:45" s="135" customFormat="1" ht="24" hidden="1" customHeight="1" x14ac:dyDescent="0.15">
      <c r="B1180" s="169"/>
      <c r="C1180" s="750" t="s">
        <v>690</v>
      </c>
      <c r="D1180" s="144"/>
      <c r="E1180" s="144" t="s">
        <v>20374</v>
      </c>
      <c r="F1180" s="144" t="s">
        <v>4449</v>
      </c>
      <c r="G1180" s="144">
        <v>30624</v>
      </c>
      <c r="H1180" s="144" t="s">
        <v>417</v>
      </c>
      <c r="I1180" s="144">
        <v>30624</v>
      </c>
      <c r="J1180" s="144"/>
      <c r="K1180" s="144"/>
      <c r="L1180" s="144"/>
      <c r="M1180" s="144"/>
      <c r="N1180" s="144"/>
      <c r="O1180" s="144"/>
      <c r="P1180" s="148"/>
      <c r="Q1180" s="148"/>
      <c r="R1180" s="148"/>
      <c r="S1180" s="275"/>
      <c r="T1180" s="145">
        <v>2013</v>
      </c>
      <c r="U1180" s="148"/>
      <c r="V1180" s="148"/>
      <c r="W1180" s="148"/>
      <c r="X1180" s="148"/>
      <c r="Y1180" s="148"/>
      <c r="Z1180" s="165">
        <v>1650</v>
      </c>
      <c r="AA1180" s="144"/>
      <c r="AB1180" s="144"/>
      <c r="AC1180" s="144"/>
      <c r="AD1180" s="144"/>
      <c r="AE1180" s="144"/>
      <c r="AF1180" s="144"/>
      <c r="AG1180" s="144"/>
      <c r="AH1180" s="144"/>
      <c r="AI1180" s="144"/>
      <c r="AJ1180" s="144"/>
      <c r="AK1180" s="144"/>
      <c r="AL1180" s="144"/>
      <c r="AM1180" s="144"/>
      <c r="AN1180" s="144"/>
      <c r="AO1180" s="144"/>
      <c r="AP1180" s="144"/>
      <c r="AQ1180" s="144"/>
      <c r="AR1180" s="144"/>
      <c r="AS1180" s="138"/>
    </row>
    <row r="1181" spans="2:45" s="135" customFormat="1" ht="24" hidden="1" customHeight="1" x14ac:dyDescent="0.15">
      <c r="B1181" s="169"/>
      <c r="C1181" s="750" t="s">
        <v>690</v>
      </c>
      <c r="D1181" s="144"/>
      <c r="E1181" s="144" t="s">
        <v>20375</v>
      </c>
      <c r="F1181" s="144" t="s">
        <v>4449</v>
      </c>
      <c r="G1181" s="144">
        <v>23376</v>
      </c>
      <c r="H1181" s="144" t="s">
        <v>417</v>
      </c>
      <c r="I1181" s="144">
        <v>23376</v>
      </c>
      <c r="J1181" s="144"/>
      <c r="K1181" s="144"/>
      <c r="L1181" s="144"/>
      <c r="M1181" s="144"/>
      <c r="N1181" s="144"/>
      <c r="O1181" s="144"/>
      <c r="P1181" s="148"/>
      <c r="Q1181" s="148"/>
      <c r="R1181" s="148"/>
      <c r="S1181" s="275"/>
      <c r="T1181" s="145">
        <v>2021</v>
      </c>
      <c r="U1181" s="148"/>
      <c r="V1181" s="148"/>
      <c r="W1181" s="148"/>
      <c r="X1181" s="148"/>
      <c r="Y1181" s="148"/>
      <c r="Z1181" s="165">
        <v>700</v>
      </c>
      <c r="AA1181" s="144"/>
      <c r="AB1181" s="144"/>
      <c r="AC1181" s="144"/>
      <c r="AD1181" s="144"/>
      <c r="AE1181" s="144"/>
      <c r="AF1181" s="144"/>
      <c r="AG1181" s="144"/>
      <c r="AH1181" s="144"/>
      <c r="AI1181" s="144"/>
      <c r="AJ1181" s="144"/>
      <c r="AK1181" s="144"/>
      <c r="AL1181" s="144"/>
      <c r="AM1181" s="144"/>
      <c r="AN1181" s="144"/>
      <c r="AO1181" s="144"/>
      <c r="AP1181" s="144"/>
      <c r="AQ1181" s="144"/>
      <c r="AR1181" s="144"/>
      <c r="AS1181" s="138" t="s">
        <v>17091</v>
      </c>
    </row>
    <row r="1182" spans="2:45" s="135" customFormat="1" ht="24" hidden="1" customHeight="1" x14ac:dyDescent="0.15">
      <c r="B1182" s="169"/>
      <c r="C1182" s="750" t="s">
        <v>690</v>
      </c>
      <c r="D1182" s="144"/>
      <c r="E1182" s="144" t="s">
        <v>18123</v>
      </c>
      <c r="F1182" s="144" t="s">
        <v>4449</v>
      </c>
      <c r="G1182" s="144">
        <v>57576</v>
      </c>
      <c r="H1182" s="144">
        <v>4413</v>
      </c>
      <c r="I1182" s="144">
        <v>4282</v>
      </c>
      <c r="J1182" s="144"/>
      <c r="K1182" s="144"/>
      <c r="L1182" s="144"/>
      <c r="M1182" s="144"/>
      <c r="N1182" s="144"/>
      <c r="O1182" s="144"/>
      <c r="P1182" s="148"/>
      <c r="Q1182" s="148"/>
      <c r="R1182" s="148"/>
      <c r="S1182" s="275"/>
      <c r="T1182" s="145">
        <v>2013</v>
      </c>
      <c r="U1182" s="148"/>
      <c r="V1182" s="148"/>
      <c r="W1182" s="148"/>
      <c r="X1182" s="148"/>
      <c r="Y1182" s="148"/>
      <c r="Z1182" s="165"/>
      <c r="AA1182" s="144"/>
      <c r="AB1182" s="144"/>
      <c r="AC1182" s="144"/>
      <c r="AD1182" s="144"/>
      <c r="AE1182" s="144"/>
      <c r="AF1182" s="144"/>
      <c r="AG1182" s="144"/>
      <c r="AH1182" s="144"/>
      <c r="AI1182" s="144"/>
      <c r="AJ1182" s="144"/>
      <c r="AK1182" s="144"/>
      <c r="AL1182" s="144"/>
      <c r="AM1182" s="144"/>
      <c r="AN1182" s="144"/>
      <c r="AO1182" s="144"/>
      <c r="AP1182" s="144"/>
      <c r="AQ1182" s="144"/>
      <c r="AR1182" s="144"/>
      <c r="AS1182" s="138"/>
    </row>
    <row r="1183" spans="2:45" s="135" customFormat="1" ht="24" hidden="1" customHeight="1" x14ac:dyDescent="0.15">
      <c r="B1183" s="169"/>
      <c r="C1183" s="750" t="s">
        <v>690</v>
      </c>
      <c r="D1183" s="144"/>
      <c r="E1183" s="144" t="s">
        <v>20376</v>
      </c>
      <c r="F1183" s="232" t="s">
        <v>4449</v>
      </c>
      <c r="G1183" s="144">
        <v>3760</v>
      </c>
      <c r="H1183" s="144" t="s">
        <v>2226</v>
      </c>
      <c r="I1183" s="144">
        <v>3760</v>
      </c>
      <c r="J1183" s="144"/>
      <c r="K1183" s="144"/>
      <c r="L1183" s="144"/>
      <c r="M1183" s="144"/>
      <c r="N1183" s="144"/>
      <c r="O1183" s="144"/>
      <c r="P1183" s="148"/>
      <c r="Q1183" s="148"/>
      <c r="R1183" s="148"/>
      <c r="S1183" s="275"/>
      <c r="T1183" s="145">
        <v>2010</v>
      </c>
      <c r="U1183" s="148"/>
      <c r="V1183" s="148"/>
      <c r="W1183" s="148"/>
      <c r="X1183" s="148"/>
      <c r="Y1183" s="148"/>
      <c r="Z1183" s="165"/>
      <c r="AA1183" s="144"/>
      <c r="AB1183" s="144"/>
      <c r="AC1183" s="144"/>
      <c r="AD1183" s="144"/>
      <c r="AE1183" s="144"/>
      <c r="AF1183" s="144"/>
      <c r="AG1183" s="144"/>
      <c r="AH1183" s="144"/>
      <c r="AI1183" s="144"/>
      <c r="AJ1183" s="144"/>
      <c r="AK1183" s="144"/>
      <c r="AL1183" s="144"/>
      <c r="AM1183" s="144"/>
      <c r="AN1183" s="144"/>
      <c r="AO1183" s="144"/>
      <c r="AP1183" s="144"/>
      <c r="AQ1183" s="144"/>
      <c r="AR1183" s="144"/>
      <c r="AS1183" s="138"/>
    </row>
    <row r="1184" spans="2:45" s="135" customFormat="1" ht="24" hidden="1" customHeight="1" x14ac:dyDescent="0.15">
      <c r="B1184" s="169"/>
      <c r="C1184" s="750" t="s">
        <v>18124</v>
      </c>
      <c r="D1184" s="144"/>
      <c r="E1184" s="144" t="s">
        <v>20377</v>
      </c>
      <c r="F1184" s="232" t="s">
        <v>695</v>
      </c>
      <c r="G1184" s="144">
        <v>1300</v>
      </c>
      <c r="H1184" s="144"/>
      <c r="I1184" s="144"/>
      <c r="J1184" s="144">
        <v>16.5</v>
      </c>
      <c r="K1184" s="144">
        <v>28</v>
      </c>
      <c r="L1184" s="144"/>
      <c r="M1184" s="144"/>
      <c r="N1184" s="144">
        <v>462</v>
      </c>
      <c r="O1184" s="144"/>
      <c r="P1184" s="148"/>
      <c r="Q1184" s="148"/>
      <c r="R1184" s="148"/>
      <c r="S1184" s="275"/>
      <c r="T1184" s="145">
        <v>2016</v>
      </c>
      <c r="U1184" s="148"/>
      <c r="V1184" s="148"/>
      <c r="W1184" s="148"/>
      <c r="X1184" s="148"/>
      <c r="Y1184" s="148"/>
      <c r="Z1184" s="165">
        <v>200</v>
      </c>
      <c r="AA1184" s="144"/>
      <c r="AB1184" s="144"/>
      <c r="AC1184" s="144"/>
      <c r="AD1184" s="144"/>
      <c r="AE1184" s="144"/>
      <c r="AF1184" s="144"/>
      <c r="AG1184" s="144"/>
      <c r="AH1184" s="144"/>
      <c r="AI1184" s="144"/>
      <c r="AJ1184" s="144"/>
      <c r="AK1184" s="144"/>
      <c r="AL1184" s="144"/>
      <c r="AM1184" s="144"/>
      <c r="AN1184" s="144"/>
      <c r="AO1184" s="144"/>
      <c r="AP1184" s="144"/>
      <c r="AQ1184" s="144"/>
      <c r="AR1184" s="144"/>
      <c r="AS1184" s="138"/>
    </row>
    <row r="1185" spans="2:45" s="135" customFormat="1" ht="24" hidden="1" customHeight="1" x14ac:dyDescent="0.15">
      <c r="B1185" s="169"/>
      <c r="C1185" s="750" t="s">
        <v>695</v>
      </c>
      <c r="D1185" s="144"/>
      <c r="E1185" s="144" t="s">
        <v>20378</v>
      </c>
      <c r="F1185" s="232" t="s">
        <v>695</v>
      </c>
      <c r="G1185" s="144">
        <v>52701</v>
      </c>
      <c r="H1185" s="144"/>
      <c r="I1185" s="144"/>
      <c r="J1185" s="144"/>
      <c r="K1185" s="144"/>
      <c r="L1185" s="144"/>
      <c r="M1185" s="144"/>
      <c r="N1185" s="144"/>
      <c r="O1185" s="144"/>
      <c r="P1185" s="148"/>
      <c r="Q1185" s="148"/>
      <c r="R1185" s="148"/>
      <c r="S1185" s="275"/>
      <c r="T1185" s="145">
        <v>2018</v>
      </c>
      <c r="U1185" s="148"/>
      <c r="V1185" s="148"/>
      <c r="W1185" s="148"/>
      <c r="X1185" s="148"/>
      <c r="Y1185" s="148"/>
      <c r="Z1185" s="165"/>
      <c r="AA1185" s="144"/>
      <c r="AB1185" s="144"/>
      <c r="AC1185" s="144"/>
      <c r="AD1185" s="144"/>
      <c r="AE1185" s="144"/>
      <c r="AF1185" s="144"/>
      <c r="AG1185" s="144"/>
      <c r="AH1185" s="144"/>
      <c r="AI1185" s="144"/>
      <c r="AJ1185" s="144"/>
      <c r="AK1185" s="144"/>
      <c r="AL1185" s="144"/>
      <c r="AM1185" s="144"/>
      <c r="AN1185" s="144"/>
      <c r="AO1185" s="144"/>
      <c r="AP1185" s="144"/>
      <c r="AQ1185" s="144"/>
      <c r="AR1185" s="144"/>
      <c r="AS1185" s="138"/>
    </row>
    <row r="1186" spans="2:45" s="135" customFormat="1" ht="24" hidden="1" customHeight="1" x14ac:dyDescent="0.15">
      <c r="B1186" s="169"/>
      <c r="C1186" s="750" t="s">
        <v>695</v>
      </c>
      <c r="D1186" s="144"/>
      <c r="E1186" s="144" t="s">
        <v>20379</v>
      </c>
      <c r="F1186" s="232" t="s">
        <v>695</v>
      </c>
      <c r="G1186" s="144">
        <v>11900</v>
      </c>
      <c r="H1186" s="144"/>
      <c r="I1186" s="144"/>
      <c r="J1186" s="144"/>
      <c r="K1186" s="144"/>
      <c r="L1186" s="144"/>
      <c r="M1186" s="144"/>
      <c r="N1186" s="144"/>
      <c r="O1186" s="144"/>
      <c r="P1186" s="148"/>
      <c r="Q1186" s="148"/>
      <c r="R1186" s="148"/>
      <c r="S1186" s="275"/>
      <c r="T1186" s="145">
        <v>2015</v>
      </c>
      <c r="U1186" s="148"/>
      <c r="V1186" s="148"/>
      <c r="W1186" s="148"/>
      <c r="X1186" s="148"/>
      <c r="Y1186" s="148"/>
      <c r="Z1186" s="165"/>
      <c r="AA1186" s="144"/>
      <c r="AB1186" s="144"/>
      <c r="AC1186" s="144"/>
      <c r="AD1186" s="144"/>
      <c r="AE1186" s="144"/>
      <c r="AF1186" s="144"/>
      <c r="AG1186" s="144"/>
      <c r="AH1186" s="144"/>
      <c r="AI1186" s="144"/>
      <c r="AJ1186" s="144"/>
      <c r="AK1186" s="144"/>
      <c r="AL1186" s="144"/>
      <c r="AM1186" s="144"/>
      <c r="AN1186" s="144"/>
      <c r="AO1186" s="144"/>
      <c r="AP1186" s="144"/>
      <c r="AQ1186" s="144"/>
      <c r="AR1186" s="144"/>
      <c r="AS1186" s="138"/>
    </row>
    <row r="1187" spans="2:45" s="135" customFormat="1" ht="24" hidden="1" customHeight="1" x14ac:dyDescent="0.15">
      <c r="B1187" s="169"/>
      <c r="C1187" s="750" t="s">
        <v>695</v>
      </c>
      <c r="D1187" s="144"/>
      <c r="E1187" s="144" t="s">
        <v>20380</v>
      </c>
      <c r="F1187" s="232" t="s">
        <v>695</v>
      </c>
      <c r="G1187" s="144">
        <v>37679</v>
      </c>
      <c r="H1187" s="144"/>
      <c r="I1187" s="144"/>
      <c r="J1187" s="144"/>
      <c r="K1187" s="144"/>
      <c r="L1187" s="144"/>
      <c r="M1187" s="144"/>
      <c r="N1187" s="144"/>
      <c r="O1187" s="144"/>
      <c r="P1187" s="148"/>
      <c r="Q1187" s="148"/>
      <c r="R1187" s="148"/>
      <c r="S1187" s="275"/>
      <c r="T1187" s="145">
        <v>2016</v>
      </c>
      <c r="U1187" s="148"/>
      <c r="V1187" s="148"/>
      <c r="W1187" s="148"/>
      <c r="X1187" s="148"/>
      <c r="Y1187" s="148"/>
      <c r="Z1187" s="165"/>
      <c r="AA1187" s="144"/>
      <c r="AB1187" s="144"/>
      <c r="AC1187" s="144"/>
      <c r="AD1187" s="144"/>
      <c r="AE1187" s="144"/>
      <c r="AF1187" s="144"/>
      <c r="AG1187" s="144"/>
      <c r="AH1187" s="144"/>
      <c r="AI1187" s="144"/>
      <c r="AJ1187" s="144"/>
      <c r="AK1187" s="144"/>
      <c r="AL1187" s="144"/>
      <c r="AM1187" s="144"/>
      <c r="AN1187" s="144"/>
      <c r="AO1187" s="144"/>
      <c r="AP1187" s="144"/>
      <c r="AQ1187" s="144"/>
      <c r="AR1187" s="144"/>
      <c r="AS1187" s="138"/>
    </row>
    <row r="1188" spans="2:45" s="135" customFormat="1" ht="24" hidden="1" customHeight="1" x14ac:dyDescent="0.15">
      <c r="B1188" s="169"/>
      <c r="C1188" s="750" t="s">
        <v>695</v>
      </c>
      <c r="D1188" s="144"/>
      <c r="E1188" s="144" t="s">
        <v>20381</v>
      </c>
      <c r="F1188" s="232" t="s">
        <v>695</v>
      </c>
      <c r="G1188" s="144">
        <v>52701</v>
      </c>
      <c r="H1188" s="144"/>
      <c r="I1188" s="144"/>
      <c r="J1188" s="144"/>
      <c r="K1188" s="144"/>
      <c r="L1188" s="144"/>
      <c r="M1188" s="144"/>
      <c r="N1188" s="144"/>
      <c r="O1188" s="144"/>
      <c r="P1188" s="148"/>
      <c r="Q1188" s="148"/>
      <c r="R1188" s="148"/>
      <c r="S1188" s="275"/>
      <c r="T1188" s="145">
        <v>2018</v>
      </c>
      <c r="U1188" s="148"/>
      <c r="V1188" s="148"/>
      <c r="W1188" s="148"/>
      <c r="X1188" s="148"/>
      <c r="Y1188" s="148"/>
      <c r="Z1188" s="165"/>
      <c r="AA1188" s="144"/>
      <c r="AB1188" s="144"/>
      <c r="AC1188" s="144"/>
      <c r="AD1188" s="144"/>
      <c r="AE1188" s="144"/>
      <c r="AF1188" s="144"/>
      <c r="AG1188" s="144"/>
      <c r="AH1188" s="144"/>
      <c r="AI1188" s="144"/>
      <c r="AJ1188" s="144"/>
      <c r="AK1188" s="144"/>
      <c r="AL1188" s="144"/>
      <c r="AM1188" s="144"/>
      <c r="AN1188" s="144"/>
      <c r="AO1188" s="144"/>
      <c r="AP1188" s="144"/>
      <c r="AQ1188" s="144"/>
      <c r="AR1188" s="144"/>
      <c r="AS1188" s="138"/>
    </row>
    <row r="1189" spans="2:45" s="135" customFormat="1" ht="24" hidden="1" customHeight="1" x14ac:dyDescent="0.15">
      <c r="B1189" s="169"/>
      <c r="C1189" s="750" t="s">
        <v>695</v>
      </c>
      <c r="D1189" s="144"/>
      <c r="E1189" s="144" t="s">
        <v>20382</v>
      </c>
      <c r="F1189" s="232" t="s">
        <v>695</v>
      </c>
      <c r="G1189" s="144">
        <v>11900</v>
      </c>
      <c r="H1189" s="144"/>
      <c r="I1189" s="144"/>
      <c r="J1189" s="144"/>
      <c r="K1189" s="144"/>
      <c r="L1189" s="144"/>
      <c r="M1189" s="144"/>
      <c r="N1189" s="144"/>
      <c r="O1189" s="144"/>
      <c r="P1189" s="148"/>
      <c r="Q1189" s="148"/>
      <c r="R1189" s="148"/>
      <c r="S1189" s="275"/>
      <c r="T1189" s="145">
        <v>2016</v>
      </c>
      <c r="U1189" s="148"/>
      <c r="V1189" s="148"/>
      <c r="W1189" s="148"/>
      <c r="X1189" s="148"/>
      <c r="Y1189" s="148"/>
      <c r="Z1189" s="165"/>
      <c r="AA1189" s="144"/>
      <c r="AB1189" s="144"/>
      <c r="AC1189" s="144"/>
      <c r="AD1189" s="144"/>
      <c r="AE1189" s="144"/>
      <c r="AF1189" s="144"/>
      <c r="AG1189" s="144"/>
      <c r="AH1189" s="144"/>
      <c r="AI1189" s="144"/>
      <c r="AJ1189" s="144"/>
      <c r="AK1189" s="144"/>
      <c r="AL1189" s="144"/>
      <c r="AM1189" s="144"/>
      <c r="AN1189" s="144"/>
      <c r="AO1189" s="144"/>
      <c r="AP1189" s="144"/>
      <c r="AQ1189" s="144"/>
      <c r="AR1189" s="144"/>
      <c r="AS1189" s="138"/>
    </row>
    <row r="1190" spans="2:45" s="135" customFormat="1" ht="24" hidden="1" customHeight="1" x14ac:dyDescent="0.15">
      <c r="B1190" s="169"/>
      <c r="C1190" s="750" t="s">
        <v>695</v>
      </c>
      <c r="D1190" s="144"/>
      <c r="E1190" s="144" t="s">
        <v>17223</v>
      </c>
      <c r="F1190" s="232" t="s">
        <v>695</v>
      </c>
      <c r="G1190" s="144">
        <v>13000</v>
      </c>
      <c r="H1190" s="144"/>
      <c r="I1190" s="144"/>
      <c r="J1190" s="144"/>
      <c r="K1190" s="144"/>
      <c r="L1190" s="144"/>
      <c r="M1190" s="144"/>
      <c r="N1190" s="144"/>
      <c r="O1190" s="144"/>
      <c r="P1190" s="148"/>
      <c r="Q1190" s="148"/>
      <c r="R1190" s="148"/>
      <c r="S1190" s="275"/>
      <c r="T1190" s="145">
        <v>2019</v>
      </c>
      <c r="U1190" s="148"/>
      <c r="V1190" s="148"/>
      <c r="W1190" s="148"/>
      <c r="X1190" s="148"/>
      <c r="Y1190" s="148"/>
      <c r="Z1190" s="165"/>
      <c r="AA1190" s="144"/>
      <c r="AB1190" s="144"/>
      <c r="AC1190" s="144"/>
      <c r="AD1190" s="144"/>
      <c r="AE1190" s="144"/>
      <c r="AF1190" s="144"/>
      <c r="AG1190" s="144"/>
      <c r="AH1190" s="144"/>
      <c r="AI1190" s="144"/>
      <c r="AJ1190" s="144"/>
      <c r="AK1190" s="144"/>
      <c r="AL1190" s="144"/>
      <c r="AM1190" s="144"/>
      <c r="AN1190" s="144"/>
      <c r="AO1190" s="144"/>
      <c r="AP1190" s="144"/>
      <c r="AQ1190" s="144"/>
      <c r="AR1190" s="144"/>
      <c r="AS1190" s="138"/>
    </row>
    <row r="1191" spans="2:45" s="135" customFormat="1" ht="24" hidden="1" customHeight="1" x14ac:dyDescent="0.15">
      <c r="B1191" s="169"/>
      <c r="C1191" s="750" t="s">
        <v>695</v>
      </c>
      <c r="D1191" s="144"/>
      <c r="E1191" s="144" t="s">
        <v>17224</v>
      </c>
      <c r="F1191" s="232" t="s">
        <v>695</v>
      </c>
      <c r="G1191" s="144">
        <v>5000</v>
      </c>
      <c r="H1191" s="144"/>
      <c r="I1191" s="144"/>
      <c r="J1191" s="144"/>
      <c r="K1191" s="144"/>
      <c r="L1191" s="144"/>
      <c r="M1191" s="144"/>
      <c r="N1191" s="144"/>
      <c r="O1191" s="144"/>
      <c r="P1191" s="148"/>
      <c r="Q1191" s="148"/>
      <c r="R1191" s="148"/>
      <c r="S1191" s="275"/>
      <c r="T1191" s="145">
        <v>2014</v>
      </c>
      <c r="U1191" s="148"/>
      <c r="V1191" s="148"/>
      <c r="W1191" s="148"/>
      <c r="X1191" s="148"/>
      <c r="Y1191" s="148"/>
      <c r="Z1191" s="165"/>
      <c r="AA1191" s="144"/>
      <c r="AB1191" s="144"/>
      <c r="AC1191" s="144"/>
      <c r="AD1191" s="144"/>
      <c r="AE1191" s="144"/>
      <c r="AF1191" s="144"/>
      <c r="AG1191" s="144"/>
      <c r="AH1191" s="144"/>
      <c r="AI1191" s="144"/>
      <c r="AJ1191" s="144"/>
      <c r="AK1191" s="144"/>
      <c r="AL1191" s="144"/>
      <c r="AM1191" s="144"/>
      <c r="AN1191" s="144"/>
      <c r="AO1191" s="144"/>
      <c r="AP1191" s="144"/>
      <c r="AQ1191" s="144"/>
      <c r="AR1191" s="144"/>
      <c r="AS1191" s="138"/>
    </row>
    <row r="1192" spans="2:45" s="135" customFormat="1" ht="24" hidden="1" customHeight="1" x14ac:dyDescent="0.15">
      <c r="B1192" s="169"/>
      <c r="C1192" s="750" t="s">
        <v>695</v>
      </c>
      <c r="D1192" s="144"/>
      <c r="E1192" s="144" t="s">
        <v>17225</v>
      </c>
      <c r="F1192" s="232" t="s">
        <v>695</v>
      </c>
      <c r="G1192" s="144">
        <v>21000</v>
      </c>
      <c r="H1192" s="144"/>
      <c r="I1192" s="144"/>
      <c r="J1192" s="144"/>
      <c r="K1192" s="144"/>
      <c r="L1192" s="144"/>
      <c r="M1192" s="144"/>
      <c r="N1192" s="144"/>
      <c r="O1192" s="144"/>
      <c r="P1192" s="148"/>
      <c r="Q1192" s="148"/>
      <c r="R1192" s="148"/>
      <c r="S1192" s="275"/>
      <c r="T1192" s="145">
        <v>2019</v>
      </c>
      <c r="U1192" s="148"/>
      <c r="V1192" s="148"/>
      <c r="W1192" s="148"/>
      <c r="X1192" s="148"/>
      <c r="Y1192" s="148"/>
      <c r="Z1192" s="165"/>
      <c r="AA1192" s="144"/>
      <c r="AB1192" s="144"/>
      <c r="AC1192" s="144"/>
      <c r="AD1192" s="144"/>
      <c r="AE1192" s="144"/>
      <c r="AF1192" s="144"/>
      <c r="AG1192" s="144"/>
      <c r="AH1192" s="144"/>
      <c r="AI1192" s="144"/>
      <c r="AJ1192" s="144"/>
      <c r="AK1192" s="144"/>
      <c r="AL1192" s="144"/>
      <c r="AM1192" s="144"/>
      <c r="AN1192" s="144"/>
      <c r="AO1192" s="144"/>
      <c r="AP1192" s="144"/>
      <c r="AQ1192" s="144"/>
      <c r="AR1192" s="144"/>
      <c r="AS1192" s="138"/>
    </row>
    <row r="1193" spans="2:45" s="135" customFormat="1" ht="24" hidden="1" customHeight="1" x14ac:dyDescent="0.15">
      <c r="B1193" s="169"/>
      <c r="C1193" s="750" t="s">
        <v>695</v>
      </c>
      <c r="D1193" s="144"/>
      <c r="E1193" s="144" t="s">
        <v>17226</v>
      </c>
      <c r="F1193" s="232" t="s">
        <v>695</v>
      </c>
      <c r="G1193" s="144">
        <v>21000</v>
      </c>
      <c r="H1193" s="144"/>
      <c r="I1193" s="144"/>
      <c r="J1193" s="144"/>
      <c r="K1193" s="144"/>
      <c r="L1193" s="144"/>
      <c r="M1193" s="144"/>
      <c r="N1193" s="144"/>
      <c r="O1193" s="144"/>
      <c r="P1193" s="148"/>
      <c r="Q1193" s="148"/>
      <c r="R1193" s="148"/>
      <c r="S1193" s="275"/>
      <c r="T1193" s="145">
        <v>2019</v>
      </c>
      <c r="U1193" s="148"/>
      <c r="V1193" s="148"/>
      <c r="W1193" s="148"/>
      <c r="X1193" s="148"/>
      <c r="Y1193" s="148"/>
      <c r="Z1193" s="165"/>
      <c r="AA1193" s="144"/>
      <c r="AB1193" s="144"/>
      <c r="AC1193" s="144"/>
      <c r="AD1193" s="144"/>
      <c r="AE1193" s="144"/>
      <c r="AF1193" s="144"/>
      <c r="AG1193" s="144"/>
      <c r="AH1193" s="144"/>
      <c r="AI1193" s="144"/>
      <c r="AJ1193" s="144"/>
      <c r="AK1193" s="144"/>
      <c r="AL1193" s="144"/>
      <c r="AM1193" s="144"/>
      <c r="AN1193" s="144"/>
      <c r="AO1193" s="144"/>
      <c r="AP1193" s="144"/>
      <c r="AQ1193" s="144"/>
      <c r="AR1193" s="144"/>
      <c r="AS1193" s="138"/>
    </row>
    <row r="1194" spans="2:45" s="135" customFormat="1" ht="24" hidden="1" customHeight="1" x14ac:dyDescent="0.15">
      <c r="B1194" s="169"/>
      <c r="C1194" s="750" t="s">
        <v>695</v>
      </c>
      <c r="D1194" s="144"/>
      <c r="E1194" s="144" t="s">
        <v>17227</v>
      </c>
      <c r="F1194" s="232" t="s">
        <v>695</v>
      </c>
      <c r="G1194" s="144">
        <v>5000</v>
      </c>
      <c r="H1194" s="144"/>
      <c r="I1194" s="144"/>
      <c r="J1194" s="144"/>
      <c r="K1194" s="144"/>
      <c r="L1194" s="144"/>
      <c r="M1194" s="144"/>
      <c r="N1194" s="144"/>
      <c r="O1194" s="144"/>
      <c r="P1194" s="148"/>
      <c r="Q1194" s="148"/>
      <c r="R1194" s="148"/>
      <c r="S1194" s="275"/>
      <c r="T1194" s="145">
        <v>2020</v>
      </c>
      <c r="U1194" s="148"/>
      <c r="V1194" s="148"/>
      <c r="W1194" s="148"/>
      <c r="X1194" s="148"/>
      <c r="Y1194" s="148"/>
      <c r="Z1194" s="165"/>
      <c r="AA1194" s="144"/>
      <c r="AB1194" s="144"/>
      <c r="AC1194" s="144"/>
      <c r="AD1194" s="144"/>
      <c r="AE1194" s="144"/>
      <c r="AF1194" s="144"/>
      <c r="AG1194" s="144"/>
      <c r="AH1194" s="144"/>
      <c r="AI1194" s="144"/>
      <c r="AJ1194" s="144"/>
      <c r="AK1194" s="144"/>
      <c r="AL1194" s="144"/>
      <c r="AM1194" s="144"/>
      <c r="AN1194" s="144"/>
      <c r="AO1194" s="144"/>
      <c r="AP1194" s="144"/>
      <c r="AQ1194" s="144"/>
      <c r="AR1194" s="144"/>
      <c r="AS1194" s="138"/>
    </row>
    <row r="1195" spans="2:45" s="135" customFormat="1" ht="24" hidden="1" customHeight="1" x14ac:dyDescent="0.15">
      <c r="B1195" s="169"/>
      <c r="C1195" s="750" t="s">
        <v>695</v>
      </c>
      <c r="D1195" s="144"/>
      <c r="E1195" s="144" t="s">
        <v>18125</v>
      </c>
      <c r="F1195" s="232" t="s">
        <v>695</v>
      </c>
      <c r="G1195" s="144">
        <v>10000</v>
      </c>
      <c r="H1195" s="144"/>
      <c r="I1195" s="144"/>
      <c r="J1195" s="144"/>
      <c r="K1195" s="144"/>
      <c r="L1195" s="144"/>
      <c r="M1195" s="144"/>
      <c r="N1195" s="144"/>
      <c r="O1195" s="144"/>
      <c r="P1195" s="148"/>
      <c r="Q1195" s="148"/>
      <c r="R1195" s="148"/>
      <c r="S1195" s="275"/>
      <c r="T1195" s="145">
        <v>2014</v>
      </c>
      <c r="U1195" s="148"/>
      <c r="V1195" s="148"/>
      <c r="W1195" s="148"/>
      <c r="X1195" s="148"/>
      <c r="Y1195" s="148"/>
      <c r="Z1195" s="165"/>
      <c r="AA1195" s="144"/>
      <c r="AB1195" s="144"/>
      <c r="AC1195" s="144"/>
      <c r="AD1195" s="144"/>
      <c r="AE1195" s="144"/>
      <c r="AF1195" s="144"/>
      <c r="AG1195" s="144"/>
      <c r="AH1195" s="144"/>
      <c r="AI1195" s="144"/>
      <c r="AJ1195" s="144"/>
      <c r="AK1195" s="144"/>
      <c r="AL1195" s="144"/>
      <c r="AM1195" s="144"/>
      <c r="AN1195" s="144"/>
      <c r="AO1195" s="144"/>
      <c r="AP1195" s="144"/>
      <c r="AQ1195" s="144"/>
      <c r="AR1195" s="144"/>
      <c r="AS1195" s="138"/>
    </row>
    <row r="1196" spans="2:45" s="135" customFormat="1" ht="24" hidden="1" customHeight="1" x14ac:dyDescent="0.15">
      <c r="B1196" s="169"/>
      <c r="C1196" s="750" t="s">
        <v>695</v>
      </c>
      <c r="D1196" s="144"/>
      <c r="E1196" s="144" t="s">
        <v>20383</v>
      </c>
      <c r="F1196" s="232" t="s">
        <v>17228</v>
      </c>
      <c r="G1196" s="144">
        <v>970</v>
      </c>
      <c r="H1196" s="144"/>
      <c r="I1196" s="144"/>
      <c r="J1196" s="144"/>
      <c r="K1196" s="144"/>
      <c r="L1196" s="144"/>
      <c r="M1196" s="144"/>
      <c r="N1196" s="144">
        <v>270</v>
      </c>
      <c r="O1196" s="144"/>
      <c r="P1196" s="148"/>
      <c r="Q1196" s="148"/>
      <c r="R1196" s="148"/>
      <c r="S1196" s="275"/>
      <c r="T1196" s="145">
        <v>2010</v>
      </c>
      <c r="U1196" s="148"/>
      <c r="V1196" s="148"/>
      <c r="W1196" s="148"/>
      <c r="X1196" s="148"/>
      <c r="Y1196" s="148"/>
      <c r="Z1196" s="165"/>
      <c r="AA1196" s="144"/>
      <c r="AB1196" s="144"/>
      <c r="AC1196" s="144"/>
      <c r="AD1196" s="144"/>
      <c r="AE1196" s="144"/>
      <c r="AF1196" s="144"/>
      <c r="AG1196" s="144"/>
      <c r="AH1196" s="144"/>
      <c r="AI1196" s="144"/>
      <c r="AJ1196" s="144"/>
      <c r="AK1196" s="144"/>
      <c r="AL1196" s="144"/>
      <c r="AM1196" s="144"/>
      <c r="AN1196" s="144"/>
      <c r="AO1196" s="144"/>
      <c r="AP1196" s="144"/>
      <c r="AQ1196" s="144"/>
      <c r="AR1196" s="144"/>
      <c r="AS1196" s="138"/>
    </row>
    <row r="1197" spans="2:45" s="135" customFormat="1" ht="24" hidden="1" customHeight="1" x14ac:dyDescent="0.15">
      <c r="B1197" s="1159"/>
      <c r="C1197" s="750" t="s">
        <v>695</v>
      </c>
      <c r="D1197" s="144"/>
      <c r="E1197" s="144" t="s">
        <v>20377</v>
      </c>
      <c r="F1197" s="144" t="s">
        <v>695</v>
      </c>
      <c r="G1197" s="144">
        <v>131321</v>
      </c>
      <c r="H1197" s="144"/>
      <c r="I1197" s="144"/>
      <c r="J1197" s="144"/>
      <c r="K1197" s="138"/>
      <c r="L1197" s="138"/>
      <c r="M1197" s="138"/>
      <c r="N1197" s="138"/>
      <c r="O1197" s="138"/>
      <c r="P1197" s="138"/>
      <c r="Q1197" s="138"/>
      <c r="R1197" s="138"/>
      <c r="S1197" s="138"/>
      <c r="T1197" s="145">
        <v>2019</v>
      </c>
      <c r="U1197" s="138"/>
      <c r="V1197" s="138"/>
      <c r="W1197" s="138"/>
      <c r="X1197" s="138"/>
      <c r="Y1197" s="138"/>
      <c r="Z1197" s="138"/>
      <c r="AA1197" s="138"/>
      <c r="AB1197" s="138"/>
      <c r="AC1197" s="138"/>
      <c r="AD1197" s="138"/>
      <c r="AE1197" s="138"/>
      <c r="AF1197" s="138"/>
      <c r="AG1197" s="138"/>
      <c r="AH1197" s="138"/>
      <c r="AI1197" s="138"/>
      <c r="AJ1197" s="138"/>
      <c r="AK1197" s="138"/>
      <c r="AL1197" s="138"/>
      <c r="AM1197" s="138"/>
      <c r="AN1197" s="138"/>
      <c r="AO1197" s="138"/>
      <c r="AP1197" s="138"/>
      <c r="AQ1197" s="138"/>
      <c r="AR1197" s="138"/>
      <c r="AS1197" s="138"/>
    </row>
    <row r="1198" spans="2:45" s="135" customFormat="1" ht="24" hidden="1" customHeight="1" x14ac:dyDescent="0.15">
      <c r="B1198" s="1159"/>
      <c r="C1198" s="750" t="s">
        <v>695</v>
      </c>
      <c r="D1198" s="144"/>
      <c r="E1198" s="144" t="s">
        <v>20378</v>
      </c>
      <c r="F1198" s="144" t="s">
        <v>695</v>
      </c>
      <c r="G1198" s="144">
        <v>52701</v>
      </c>
      <c r="H1198" s="144"/>
      <c r="I1198" s="144"/>
      <c r="J1198" s="144"/>
      <c r="K1198" s="138"/>
      <c r="L1198" s="138"/>
      <c r="M1198" s="138"/>
      <c r="N1198" s="138"/>
      <c r="O1198" s="138"/>
      <c r="P1198" s="138"/>
      <c r="Q1198" s="138"/>
      <c r="R1198" s="138"/>
      <c r="S1198" s="138"/>
      <c r="T1198" s="145">
        <v>2018</v>
      </c>
      <c r="U1198" s="138"/>
      <c r="V1198" s="138"/>
      <c r="W1198" s="138"/>
      <c r="X1198" s="138"/>
      <c r="Y1198" s="138"/>
      <c r="Z1198" s="138"/>
      <c r="AA1198" s="138"/>
      <c r="AB1198" s="138"/>
      <c r="AC1198" s="138"/>
      <c r="AD1198" s="138"/>
      <c r="AE1198" s="138"/>
      <c r="AF1198" s="138"/>
      <c r="AG1198" s="138"/>
      <c r="AH1198" s="138"/>
      <c r="AI1198" s="138"/>
      <c r="AJ1198" s="138"/>
      <c r="AK1198" s="138"/>
      <c r="AL1198" s="138"/>
      <c r="AM1198" s="138"/>
      <c r="AN1198" s="138"/>
      <c r="AO1198" s="138"/>
      <c r="AP1198" s="138"/>
      <c r="AQ1198" s="138"/>
      <c r="AR1198" s="138"/>
      <c r="AS1198" s="138"/>
    </row>
    <row r="1199" spans="2:45" s="135" customFormat="1" ht="24" hidden="1" customHeight="1" x14ac:dyDescent="0.15">
      <c r="B1199" s="1159"/>
      <c r="C1199" s="750" t="s">
        <v>695</v>
      </c>
      <c r="D1199" s="144"/>
      <c r="E1199" s="144" t="s">
        <v>20379</v>
      </c>
      <c r="F1199" s="144" t="s">
        <v>695</v>
      </c>
      <c r="G1199" s="144">
        <v>11900</v>
      </c>
      <c r="H1199" s="144"/>
      <c r="I1199" s="144"/>
      <c r="J1199" s="144"/>
      <c r="K1199" s="138"/>
      <c r="L1199" s="138"/>
      <c r="M1199" s="138"/>
      <c r="N1199" s="138"/>
      <c r="O1199" s="138"/>
      <c r="P1199" s="138"/>
      <c r="Q1199" s="138"/>
      <c r="R1199" s="138"/>
      <c r="S1199" s="138"/>
      <c r="T1199" s="145">
        <v>2015</v>
      </c>
      <c r="U1199" s="138"/>
      <c r="V1199" s="138"/>
      <c r="W1199" s="138"/>
      <c r="X1199" s="138"/>
      <c r="Y1199" s="138"/>
      <c r="Z1199" s="138"/>
      <c r="AA1199" s="138"/>
      <c r="AB1199" s="138"/>
      <c r="AC1199" s="138"/>
      <c r="AD1199" s="138"/>
      <c r="AE1199" s="138"/>
      <c r="AF1199" s="138"/>
      <c r="AG1199" s="138"/>
      <c r="AH1199" s="138"/>
      <c r="AI1199" s="138"/>
      <c r="AJ1199" s="138"/>
      <c r="AK1199" s="138"/>
      <c r="AL1199" s="138"/>
      <c r="AM1199" s="138"/>
      <c r="AN1199" s="138"/>
      <c r="AO1199" s="138"/>
      <c r="AP1199" s="138"/>
      <c r="AQ1199" s="138"/>
      <c r="AR1199" s="138"/>
      <c r="AS1199" s="138"/>
    </row>
    <row r="1200" spans="2:45" s="135" customFormat="1" ht="24" hidden="1" customHeight="1" x14ac:dyDescent="0.15">
      <c r="B1200" s="1159"/>
      <c r="C1200" s="750" t="s">
        <v>695</v>
      </c>
      <c r="D1200" s="144"/>
      <c r="E1200" s="144" t="s">
        <v>20381</v>
      </c>
      <c r="F1200" s="144" t="s">
        <v>695</v>
      </c>
      <c r="G1200" s="144">
        <v>52701</v>
      </c>
      <c r="H1200" s="144"/>
      <c r="I1200" s="144"/>
      <c r="J1200" s="144"/>
      <c r="K1200" s="138"/>
      <c r="L1200" s="138"/>
      <c r="M1200" s="138"/>
      <c r="N1200" s="138"/>
      <c r="O1200" s="138"/>
      <c r="P1200" s="138"/>
      <c r="Q1200" s="138"/>
      <c r="R1200" s="138"/>
      <c r="S1200" s="138"/>
      <c r="T1200" s="145">
        <v>2019</v>
      </c>
      <c r="U1200" s="138"/>
      <c r="V1200" s="138"/>
      <c r="W1200" s="138"/>
      <c r="X1200" s="138"/>
      <c r="Y1200" s="138"/>
      <c r="Z1200" s="138"/>
      <c r="AA1200" s="138"/>
      <c r="AB1200" s="138"/>
      <c r="AC1200" s="138"/>
      <c r="AD1200" s="138"/>
      <c r="AE1200" s="138"/>
      <c r="AF1200" s="138"/>
      <c r="AG1200" s="138"/>
      <c r="AH1200" s="138"/>
      <c r="AI1200" s="138"/>
      <c r="AJ1200" s="138"/>
      <c r="AK1200" s="138"/>
      <c r="AL1200" s="138"/>
      <c r="AM1200" s="138"/>
      <c r="AN1200" s="138"/>
      <c r="AO1200" s="138"/>
      <c r="AP1200" s="138"/>
      <c r="AQ1200" s="138"/>
      <c r="AR1200" s="138"/>
      <c r="AS1200" s="138"/>
    </row>
    <row r="1201" spans="2:45" s="135" customFormat="1" ht="24" hidden="1" customHeight="1" x14ac:dyDescent="0.15">
      <c r="B1201" s="1159"/>
      <c r="C1201" s="750" t="s">
        <v>695</v>
      </c>
      <c r="D1201" s="144"/>
      <c r="E1201" s="144" t="s">
        <v>18125</v>
      </c>
      <c r="F1201" s="144" t="s">
        <v>695</v>
      </c>
      <c r="G1201" s="144"/>
      <c r="H1201" s="144"/>
      <c r="I1201" s="144"/>
      <c r="J1201" s="144"/>
      <c r="K1201" s="138"/>
      <c r="L1201" s="138"/>
      <c r="M1201" s="138"/>
      <c r="N1201" s="138"/>
      <c r="O1201" s="138"/>
      <c r="P1201" s="138"/>
      <c r="Q1201" s="138"/>
      <c r="R1201" s="138"/>
      <c r="S1201" s="138"/>
      <c r="T1201" s="145">
        <v>2020</v>
      </c>
      <c r="U1201" s="138"/>
      <c r="V1201" s="138"/>
      <c r="W1201" s="138"/>
      <c r="X1201" s="138"/>
      <c r="Y1201" s="138"/>
      <c r="Z1201" s="138"/>
      <c r="AA1201" s="138"/>
      <c r="AB1201" s="138"/>
      <c r="AC1201" s="138"/>
      <c r="AD1201" s="138"/>
      <c r="AE1201" s="138"/>
      <c r="AF1201" s="138"/>
      <c r="AG1201" s="138"/>
      <c r="AH1201" s="138"/>
      <c r="AI1201" s="138"/>
      <c r="AJ1201" s="138"/>
      <c r="AK1201" s="138"/>
      <c r="AL1201" s="138"/>
      <c r="AM1201" s="138"/>
      <c r="AN1201" s="138"/>
      <c r="AO1201" s="138"/>
      <c r="AP1201" s="138"/>
      <c r="AQ1201" s="138"/>
      <c r="AR1201" s="138"/>
      <c r="AS1201" s="138"/>
    </row>
    <row r="1202" spans="2:45" s="135" customFormat="1" ht="24" hidden="1" customHeight="1" x14ac:dyDescent="0.15">
      <c r="B1202" s="1159"/>
      <c r="C1202" s="935" t="s">
        <v>16017</v>
      </c>
      <c r="D1202" s="138"/>
      <c r="E1202" s="138" t="s">
        <v>20383</v>
      </c>
      <c r="F1202" s="138" t="s">
        <v>16010</v>
      </c>
      <c r="G1202" s="138">
        <v>970</v>
      </c>
      <c r="H1202" s="138"/>
      <c r="I1202" s="138">
        <v>970</v>
      </c>
      <c r="J1202" s="138"/>
      <c r="K1202" s="138"/>
      <c r="L1202" s="138"/>
      <c r="M1202" s="138"/>
      <c r="N1202" s="138"/>
      <c r="O1202" s="138"/>
      <c r="P1202" s="138"/>
      <c r="Q1202" s="138"/>
      <c r="R1202" s="138"/>
      <c r="S1202" s="138"/>
      <c r="T1202" s="145">
        <v>2010</v>
      </c>
      <c r="U1202" s="138"/>
      <c r="V1202" s="138"/>
      <c r="W1202" s="138"/>
      <c r="X1202" s="138"/>
      <c r="Y1202" s="138"/>
      <c r="Z1202" s="138"/>
      <c r="AA1202" s="138"/>
      <c r="AB1202" s="138"/>
      <c r="AC1202" s="138"/>
      <c r="AD1202" s="138"/>
      <c r="AE1202" s="138"/>
      <c r="AF1202" s="138"/>
      <c r="AG1202" s="138"/>
      <c r="AH1202" s="138"/>
      <c r="AI1202" s="138"/>
      <c r="AJ1202" s="138"/>
      <c r="AK1202" s="138"/>
      <c r="AL1202" s="138"/>
      <c r="AM1202" s="138"/>
      <c r="AN1202" s="138"/>
      <c r="AO1202" s="138"/>
      <c r="AP1202" s="138"/>
      <c r="AQ1202" s="138"/>
      <c r="AR1202" s="138"/>
      <c r="AS1202" s="138"/>
    </row>
    <row r="1203" spans="2:45" s="135" customFormat="1" ht="24" hidden="1" customHeight="1" x14ac:dyDescent="0.15">
      <c r="B1203" s="169"/>
      <c r="C1203" s="750" t="s">
        <v>1628</v>
      </c>
      <c r="D1203" s="144"/>
      <c r="E1203" s="144" t="s">
        <v>17229</v>
      </c>
      <c r="F1203" s="232" t="s">
        <v>4451</v>
      </c>
      <c r="G1203" s="144">
        <v>176.6</v>
      </c>
      <c r="H1203" s="144"/>
      <c r="I1203" s="144">
        <v>288</v>
      </c>
      <c r="J1203" s="144"/>
      <c r="K1203" s="144">
        <v>14</v>
      </c>
      <c r="L1203" s="144"/>
      <c r="M1203" s="144"/>
      <c r="N1203" s="144"/>
      <c r="O1203" s="144"/>
      <c r="P1203" s="148"/>
      <c r="Q1203" s="148"/>
      <c r="R1203" s="148"/>
      <c r="S1203" s="275"/>
      <c r="T1203" s="145">
        <v>2010</v>
      </c>
      <c r="U1203" s="148"/>
      <c r="V1203" s="148"/>
      <c r="W1203" s="148"/>
      <c r="X1203" s="148"/>
      <c r="Y1203" s="148"/>
      <c r="Z1203" s="165"/>
      <c r="AA1203" s="144"/>
      <c r="AB1203" s="144"/>
      <c r="AC1203" s="144"/>
      <c r="AD1203" s="144"/>
      <c r="AE1203" s="144"/>
      <c r="AF1203" s="144"/>
      <c r="AG1203" s="144"/>
      <c r="AH1203" s="144"/>
      <c r="AI1203" s="144"/>
      <c r="AJ1203" s="144"/>
      <c r="AK1203" s="144"/>
      <c r="AL1203" s="144"/>
      <c r="AM1203" s="144"/>
      <c r="AN1203" s="144"/>
      <c r="AO1203" s="144"/>
      <c r="AP1203" s="144"/>
      <c r="AQ1203" s="144"/>
      <c r="AR1203" s="144"/>
      <c r="AS1203" s="138"/>
    </row>
    <row r="1204" spans="2:45" s="135" customFormat="1" ht="24" hidden="1" customHeight="1" x14ac:dyDescent="0.15">
      <c r="B1204" s="169"/>
      <c r="C1204" s="750" t="s">
        <v>1628</v>
      </c>
      <c r="D1204" s="144"/>
      <c r="E1204" s="144" t="s">
        <v>17230</v>
      </c>
      <c r="F1204" s="232" t="s">
        <v>17231</v>
      </c>
      <c r="G1204" s="144">
        <v>10630</v>
      </c>
      <c r="H1204" s="144"/>
      <c r="I1204" s="144"/>
      <c r="J1204" s="144"/>
      <c r="K1204" s="144"/>
      <c r="L1204" s="144"/>
      <c r="M1204" s="144"/>
      <c r="N1204" s="144"/>
      <c r="O1204" s="144"/>
      <c r="P1204" s="148"/>
      <c r="Q1204" s="148"/>
      <c r="R1204" s="148"/>
      <c r="S1204" s="275"/>
      <c r="T1204" s="145">
        <v>2022</v>
      </c>
      <c r="U1204" s="148"/>
      <c r="V1204" s="148"/>
      <c r="W1204" s="148"/>
      <c r="X1204" s="148"/>
      <c r="Y1204" s="148"/>
      <c r="Z1204" s="165">
        <v>2000</v>
      </c>
      <c r="AA1204" s="144"/>
      <c r="AB1204" s="144"/>
      <c r="AC1204" s="144"/>
      <c r="AD1204" s="144"/>
      <c r="AE1204" s="144"/>
      <c r="AF1204" s="144"/>
      <c r="AG1204" s="144"/>
      <c r="AH1204" s="144"/>
      <c r="AI1204" s="144"/>
      <c r="AJ1204" s="144"/>
      <c r="AK1204" s="144"/>
      <c r="AL1204" s="144"/>
      <c r="AM1204" s="144"/>
      <c r="AN1204" s="144"/>
      <c r="AO1204" s="144"/>
      <c r="AP1204" s="144"/>
      <c r="AQ1204" s="144"/>
      <c r="AR1204" s="144"/>
      <c r="AS1204" s="138" t="s">
        <v>17183</v>
      </c>
    </row>
    <row r="1205" spans="2:45" s="135" customFormat="1" ht="24" hidden="1" customHeight="1" x14ac:dyDescent="0.15">
      <c r="B1205" s="169"/>
      <c r="C1205" s="750" t="s">
        <v>1628</v>
      </c>
      <c r="D1205" s="144"/>
      <c r="E1205" s="144" t="s">
        <v>17232</v>
      </c>
      <c r="F1205" s="232" t="s">
        <v>4456</v>
      </c>
      <c r="G1205" s="144">
        <v>8180</v>
      </c>
      <c r="H1205" s="144"/>
      <c r="I1205" s="144"/>
      <c r="J1205" s="144"/>
      <c r="K1205" s="144"/>
      <c r="L1205" s="144"/>
      <c r="M1205" s="144"/>
      <c r="N1205" s="144"/>
      <c r="O1205" s="144"/>
      <c r="P1205" s="148"/>
      <c r="Q1205" s="148"/>
      <c r="R1205" s="148"/>
      <c r="S1205" s="275"/>
      <c r="T1205" s="145">
        <v>2022</v>
      </c>
      <c r="U1205" s="148"/>
      <c r="V1205" s="148"/>
      <c r="W1205" s="148"/>
      <c r="X1205" s="148"/>
      <c r="Y1205" s="148"/>
      <c r="Z1205" s="165">
        <v>2000</v>
      </c>
      <c r="AA1205" s="144"/>
      <c r="AB1205" s="144"/>
      <c r="AC1205" s="144"/>
      <c r="AD1205" s="144"/>
      <c r="AE1205" s="144"/>
      <c r="AF1205" s="144"/>
      <c r="AG1205" s="144"/>
      <c r="AH1205" s="144"/>
      <c r="AI1205" s="144"/>
      <c r="AJ1205" s="144"/>
      <c r="AK1205" s="144"/>
      <c r="AL1205" s="144"/>
      <c r="AM1205" s="144"/>
      <c r="AN1205" s="144"/>
      <c r="AO1205" s="144"/>
      <c r="AP1205" s="144"/>
      <c r="AQ1205" s="144"/>
      <c r="AR1205" s="144"/>
      <c r="AS1205" s="138" t="s">
        <v>17183</v>
      </c>
    </row>
    <row r="1206" spans="2:45" s="135" customFormat="1" ht="24" hidden="1" customHeight="1" x14ac:dyDescent="0.15">
      <c r="B1206" s="169"/>
      <c r="C1206" s="750" t="s">
        <v>1628</v>
      </c>
      <c r="D1206" s="144"/>
      <c r="E1206" s="144" t="s">
        <v>20384</v>
      </c>
      <c r="F1206" s="144" t="s">
        <v>17233</v>
      </c>
      <c r="G1206" s="144">
        <v>31824</v>
      </c>
      <c r="H1206" s="144"/>
      <c r="I1206" s="144"/>
      <c r="J1206" s="144">
        <v>25</v>
      </c>
      <c r="K1206" s="144">
        <v>42</v>
      </c>
      <c r="L1206" s="144"/>
      <c r="M1206" s="144"/>
      <c r="N1206" s="144"/>
      <c r="O1206" s="144"/>
      <c r="P1206" s="148"/>
      <c r="Q1206" s="148"/>
      <c r="R1206" s="275"/>
      <c r="S1206" s="275"/>
      <c r="T1206" s="145">
        <v>2021</v>
      </c>
      <c r="U1206" s="165">
        <v>3800</v>
      </c>
      <c r="V1206" s="148"/>
      <c r="W1206" s="148"/>
      <c r="X1206" s="148"/>
      <c r="Y1206" s="148"/>
      <c r="Z1206" s="165">
        <v>3800</v>
      </c>
      <c r="AA1206" s="144"/>
      <c r="AB1206" s="144"/>
      <c r="AC1206" s="144"/>
      <c r="AD1206" s="144"/>
      <c r="AE1206" s="144"/>
      <c r="AF1206" s="144"/>
      <c r="AG1206" s="144"/>
      <c r="AH1206" s="144"/>
      <c r="AI1206" s="144"/>
      <c r="AJ1206" s="144"/>
      <c r="AK1206" s="144"/>
      <c r="AL1206" s="144"/>
      <c r="AM1206" s="144"/>
      <c r="AN1206" s="144"/>
      <c r="AO1206" s="144"/>
      <c r="AP1206" s="144"/>
      <c r="AQ1206" s="144"/>
      <c r="AR1206" s="144"/>
      <c r="AS1206" s="138"/>
    </row>
    <row r="1207" spans="2:45" s="135" customFormat="1" ht="24" hidden="1" customHeight="1" x14ac:dyDescent="0.15">
      <c r="B1207" s="169"/>
      <c r="C1207" s="750" t="s">
        <v>1628</v>
      </c>
      <c r="D1207" s="144"/>
      <c r="E1207" s="144" t="s">
        <v>20385</v>
      </c>
      <c r="F1207" s="144" t="s">
        <v>17233</v>
      </c>
      <c r="G1207" s="144">
        <v>31824</v>
      </c>
      <c r="H1207" s="144"/>
      <c r="I1207" s="144"/>
      <c r="J1207" s="144">
        <v>25</v>
      </c>
      <c r="K1207" s="144">
        <v>42</v>
      </c>
      <c r="L1207" s="144"/>
      <c r="M1207" s="144"/>
      <c r="N1207" s="144"/>
      <c r="O1207" s="144"/>
      <c r="P1207" s="148"/>
      <c r="Q1207" s="148"/>
      <c r="R1207" s="148"/>
      <c r="S1207" s="275"/>
      <c r="T1207" s="145">
        <v>2021</v>
      </c>
      <c r="U1207" s="148"/>
      <c r="V1207" s="148"/>
      <c r="W1207" s="148"/>
      <c r="X1207" s="148"/>
      <c r="Y1207" s="148"/>
      <c r="Z1207" s="165">
        <v>3800</v>
      </c>
      <c r="AA1207" s="144"/>
      <c r="AB1207" s="144"/>
      <c r="AC1207" s="144"/>
      <c r="AD1207" s="144"/>
      <c r="AE1207" s="144"/>
      <c r="AF1207" s="144"/>
      <c r="AG1207" s="144"/>
      <c r="AH1207" s="144"/>
      <c r="AI1207" s="144"/>
      <c r="AJ1207" s="144"/>
      <c r="AK1207" s="144"/>
      <c r="AL1207" s="144"/>
      <c r="AM1207" s="144"/>
      <c r="AN1207" s="144"/>
      <c r="AO1207" s="144"/>
      <c r="AP1207" s="144"/>
      <c r="AQ1207" s="144"/>
      <c r="AR1207" s="144"/>
      <c r="AS1207" s="138"/>
    </row>
    <row r="1208" spans="2:45" s="135" customFormat="1" ht="24" hidden="1" customHeight="1" x14ac:dyDescent="0.15">
      <c r="B1208" s="169"/>
      <c r="C1208" s="750" t="s">
        <v>709</v>
      </c>
      <c r="D1208" s="144"/>
      <c r="E1208" s="144" t="s">
        <v>17234</v>
      </c>
      <c r="F1208" s="144" t="s">
        <v>325</v>
      </c>
      <c r="G1208" s="144">
        <v>1500</v>
      </c>
      <c r="H1208" s="144">
        <v>148.1</v>
      </c>
      <c r="I1208" s="144">
        <v>51.84</v>
      </c>
      <c r="J1208" s="144">
        <v>14.2</v>
      </c>
      <c r="K1208" s="144">
        <v>16.3</v>
      </c>
      <c r="L1208" s="144"/>
      <c r="M1208" s="144"/>
      <c r="N1208" s="144">
        <v>231.46</v>
      </c>
      <c r="O1208" s="144"/>
      <c r="P1208" s="148"/>
      <c r="Q1208" s="148"/>
      <c r="R1208" s="148"/>
      <c r="S1208" s="275"/>
      <c r="T1208" s="145">
        <v>2009</v>
      </c>
      <c r="U1208" s="148"/>
      <c r="V1208" s="148"/>
      <c r="W1208" s="148"/>
      <c r="X1208" s="148"/>
      <c r="Y1208" s="148"/>
      <c r="Z1208" s="165">
        <v>500</v>
      </c>
      <c r="AA1208" s="144"/>
      <c r="AB1208" s="144"/>
      <c r="AC1208" s="144"/>
      <c r="AD1208" s="144"/>
      <c r="AE1208" s="144"/>
      <c r="AF1208" s="144"/>
      <c r="AG1208" s="144"/>
      <c r="AH1208" s="144"/>
      <c r="AI1208" s="144"/>
      <c r="AJ1208" s="144"/>
      <c r="AK1208" s="144"/>
      <c r="AL1208" s="144"/>
      <c r="AM1208" s="144"/>
      <c r="AN1208" s="144"/>
      <c r="AO1208" s="144"/>
      <c r="AP1208" s="144"/>
      <c r="AQ1208" s="144"/>
      <c r="AR1208" s="144"/>
      <c r="AS1208" s="138"/>
    </row>
    <row r="1209" spans="2:45" s="135" customFormat="1" ht="24" hidden="1" customHeight="1" x14ac:dyDescent="0.15">
      <c r="B1209" s="169"/>
      <c r="C1209" s="750" t="s">
        <v>709</v>
      </c>
      <c r="D1209" s="144"/>
      <c r="E1209" s="144" t="s">
        <v>4725</v>
      </c>
      <c r="F1209" s="144" t="s">
        <v>325</v>
      </c>
      <c r="G1209" s="144">
        <v>2620</v>
      </c>
      <c r="H1209" s="144"/>
      <c r="I1209" s="144"/>
      <c r="J1209" s="144">
        <v>10</v>
      </c>
      <c r="K1209" s="144">
        <v>140</v>
      </c>
      <c r="L1209" s="144">
        <v>6</v>
      </c>
      <c r="M1209" s="144">
        <v>1</v>
      </c>
      <c r="N1209" s="144">
        <v>1400</v>
      </c>
      <c r="O1209" s="144"/>
      <c r="P1209" s="148"/>
      <c r="Q1209" s="148"/>
      <c r="R1209" s="148"/>
      <c r="S1209" s="275"/>
      <c r="T1209" s="145">
        <v>2010</v>
      </c>
      <c r="U1209" s="148"/>
      <c r="V1209" s="148"/>
      <c r="W1209" s="148"/>
      <c r="X1209" s="148"/>
      <c r="Y1209" s="148"/>
      <c r="Z1209" s="165"/>
      <c r="AA1209" s="144"/>
      <c r="AB1209" s="144"/>
      <c r="AC1209" s="144"/>
      <c r="AD1209" s="144"/>
      <c r="AE1209" s="144"/>
      <c r="AF1209" s="144"/>
      <c r="AG1209" s="144"/>
      <c r="AH1209" s="144"/>
      <c r="AI1209" s="144"/>
      <c r="AJ1209" s="144"/>
      <c r="AK1209" s="144"/>
      <c r="AL1209" s="144"/>
      <c r="AM1209" s="144"/>
      <c r="AN1209" s="144"/>
      <c r="AO1209" s="144"/>
      <c r="AP1209" s="144"/>
      <c r="AQ1209" s="144"/>
      <c r="AR1209" s="144"/>
      <c r="AS1209" s="138"/>
    </row>
    <row r="1210" spans="2:45" s="135" customFormat="1" ht="24" hidden="1" customHeight="1" x14ac:dyDescent="0.15">
      <c r="B1210" s="169"/>
      <c r="C1210" s="750" t="s">
        <v>709</v>
      </c>
      <c r="D1210" s="144"/>
      <c r="E1210" s="144" t="s">
        <v>4726</v>
      </c>
      <c r="F1210" s="144" t="s">
        <v>325</v>
      </c>
      <c r="G1210" s="144">
        <v>4050</v>
      </c>
      <c r="H1210" s="144"/>
      <c r="I1210" s="144"/>
      <c r="J1210" s="144">
        <v>20</v>
      </c>
      <c r="K1210" s="144">
        <v>80</v>
      </c>
      <c r="L1210" s="144"/>
      <c r="M1210" s="144"/>
      <c r="N1210" s="144">
        <v>3200</v>
      </c>
      <c r="O1210" s="144"/>
      <c r="P1210" s="148"/>
      <c r="Q1210" s="148"/>
      <c r="R1210" s="148"/>
      <c r="S1210" s="275"/>
      <c r="T1210" s="145" t="s">
        <v>4727</v>
      </c>
      <c r="U1210" s="148"/>
      <c r="V1210" s="148"/>
      <c r="W1210" s="148"/>
      <c r="X1210" s="148"/>
      <c r="Y1210" s="148"/>
      <c r="Z1210" s="165"/>
      <c r="AA1210" s="144"/>
      <c r="AB1210" s="144"/>
      <c r="AC1210" s="144"/>
      <c r="AD1210" s="144"/>
      <c r="AE1210" s="144"/>
      <c r="AF1210" s="144"/>
      <c r="AG1210" s="144"/>
      <c r="AH1210" s="144"/>
      <c r="AI1210" s="144"/>
      <c r="AJ1210" s="144"/>
      <c r="AK1210" s="144"/>
      <c r="AL1210" s="144"/>
      <c r="AM1210" s="144"/>
      <c r="AN1210" s="144"/>
      <c r="AO1210" s="144"/>
      <c r="AP1210" s="144"/>
      <c r="AQ1210" s="144"/>
      <c r="AR1210" s="144"/>
      <c r="AS1210" s="138"/>
    </row>
    <row r="1211" spans="2:45" s="135" customFormat="1" ht="24" hidden="1" customHeight="1" x14ac:dyDescent="0.15">
      <c r="B1211" s="169"/>
      <c r="C1211" s="750" t="s">
        <v>709</v>
      </c>
      <c r="D1211" s="144"/>
      <c r="E1211" s="144" t="s">
        <v>4728</v>
      </c>
      <c r="F1211" s="144" t="s">
        <v>325</v>
      </c>
      <c r="G1211" s="144">
        <v>3900</v>
      </c>
      <c r="H1211" s="144"/>
      <c r="I1211" s="144"/>
      <c r="J1211" s="144">
        <v>15</v>
      </c>
      <c r="K1211" s="144">
        <v>140</v>
      </c>
      <c r="L1211" s="144"/>
      <c r="M1211" s="144"/>
      <c r="N1211" s="144">
        <v>2100</v>
      </c>
      <c r="O1211" s="144"/>
      <c r="P1211" s="148"/>
      <c r="Q1211" s="148"/>
      <c r="R1211" s="148"/>
      <c r="S1211" s="275"/>
      <c r="T1211" s="145">
        <v>2007</v>
      </c>
      <c r="U1211" s="148"/>
      <c r="V1211" s="148"/>
      <c r="W1211" s="148"/>
      <c r="X1211" s="148"/>
      <c r="Y1211" s="148"/>
      <c r="Z1211" s="165"/>
      <c r="AA1211" s="144"/>
      <c r="AB1211" s="144"/>
      <c r="AC1211" s="144"/>
      <c r="AD1211" s="144"/>
      <c r="AE1211" s="144"/>
      <c r="AF1211" s="144"/>
      <c r="AG1211" s="144"/>
      <c r="AH1211" s="144"/>
      <c r="AI1211" s="144"/>
      <c r="AJ1211" s="144"/>
      <c r="AK1211" s="144"/>
      <c r="AL1211" s="144"/>
      <c r="AM1211" s="144"/>
      <c r="AN1211" s="144"/>
      <c r="AO1211" s="144"/>
      <c r="AP1211" s="144"/>
      <c r="AQ1211" s="144"/>
      <c r="AR1211" s="144"/>
      <c r="AS1211" s="138"/>
    </row>
    <row r="1212" spans="2:45" s="135" customFormat="1" ht="24" hidden="1" customHeight="1" x14ac:dyDescent="0.15">
      <c r="B1212" s="169"/>
      <c r="C1212" s="750" t="s">
        <v>709</v>
      </c>
      <c r="D1212" s="144"/>
      <c r="E1212" s="144" t="s">
        <v>4729</v>
      </c>
      <c r="F1212" s="144" t="s">
        <v>325</v>
      </c>
      <c r="G1212" s="144">
        <v>4800</v>
      </c>
      <c r="H1212" s="144"/>
      <c r="I1212" s="144"/>
      <c r="J1212" s="144">
        <v>7</v>
      </c>
      <c r="K1212" s="144">
        <v>64</v>
      </c>
      <c r="L1212" s="144"/>
      <c r="M1212" s="144"/>
      <c r="N1212" s="144">
        <v>448</v>
      </c>
      <c r="O1212" s="144"/>
      <c r="P1212" s="148"/>
      <c r="Q1212" s="148"/>
      <c r="R1212" s="148"/>
      <c r="S1212" s="275"/>
      <c r="T1212" s="145">
        <v>2007</v>
      </c>
      <c r="U1212" s="148"/>
      <c r="V1212" s="148"/>
      <c r="W1212" s="148"/>
      <c r="X1212" s="148"/>
      <c r="Y1212" s="148"/>
      <c r="Z1212" s="165"/>
      <c r="AA1212" s="144"/>
      <c r="AB1212" s="144"/>
      <c r="AC1212" s="144"/>
      <c r="AD1212" s="144"/>
      <c r="AE1212" s="144"/>
      <c r="AF1212" s="144"/>
      <c r="AG1212" s="144"/>
      <c r="AH1212" s="144"/>
      <c r="AI1212" s="144"/>
      <c r="AJ1212" s="144"/>
      <c r="AK1212" s="144"/>
      <c r="AL1212" s="144"/>
      <c r="AM1212" s="144"/>
      <c r="AN1212" s="144"/>
      <c r="AO1212" s="144"/>
      <c r="AP1212" s="144"/>
      <c r="AQ1212" s="144"/>
      <c r="AR1212" s="144"/>
      <c r="AS1212" s="138"/>
    </row>
    <row r="1213" spans="2:45" s="135" customFormat="1" ht="24" hidden="1" customHeight="1" x14ac:dyDescent="0.15">
      <c r="B1213" s="169"/>
      <c r="C1213" s="750" t="s">
        <v>709</v>
      </c>
      <c r="D1213" s="144"/>
      <c r="E1213" s="144" t="s">
        <v>4730</v>
      </c>
      <c r="F1213" s="144" t="s">
        <v>325</v>
      </c>
      <c r="G1213" s="144">
        <v>2030</v>
      </c>
      <c r="H1213" s="144"/>
      <c r="I1213" s="144"/>
      <c r="J1213" s="144">
        <v>6</v>
      </c>
      <c r="K1213" s="144">
        <v>65</v>
      </c>
      <c r="L1213" s="144"/>
      <c r="M1213" s="144"/>
      <c r="N1213" s="144">
        <v>390</v>
      </c>
      <c r="O1213" s="144"/>
      <c r="P1213" s="148"/>
      <c r="Q1213" s="148"/>
      <c r="R1213" s="148"/>
      <c r="S1213" s="275"/>
      <c r="T1213" s="145">
        <v>2007</v>
      </c>
      <c r="U1213" s="148"/>
      <c r="V1213" s="148"/>
      <c r="W1213" s="148"/>
      <c r="X1213" s="148"/>
      <c r="Y1213" s="148"/>
      <c r="Z1213" s="165"/>
      <c r="AA1213" s="144"/>
      <c r="AB1213" s="144"/>
      <c r="AC1213" s="144"/>
      <c r="AD1213" s="144"/>
      <c r="AE1213" s="144"/>
      <c r="AF1213" s="144"/>
      <c r="AG1213" s="144"/>
      <c r="AH1213" s="144"/>
      <c r="AI1213" s="144"/>
      <c r="AJ1213" s="144"/>
      <c r="AK1213" s="144"/>
      <c r="AL1213" s="144"/>
      <c r="AM1213" s="144"/>
      <c r="AN1213" s="144"/>
      <c r="AO1213" s="144"/>
      <c r="AP1213" s="144"/>
      <c r="AQ1213" s="144"/>
      <c r="AR1213" s="144"/>
      <c r="AS1213" s="138"/>
    </row>
    <row r="1214" spans="2:45" s="135" customFormat="1" ht="24" hidden="1" customHeight="1" x14ac:dyDescent="0.15">
      <c r="B1214" s="1159"/>
      <c r="C1214" s="750" t="s">
        <v>11365</v>
      </c>
      <c r="D1214" s="144"/>
      <c r="E1214" s="138" t="s">
        <v>20386</v>
      </c>
      <c r="F1214" s="144" t="s">
        <v>18126</v>
      </c>
      <c r="G1214" s="144">
        <v>4050</v>
      </c>
      <c r="H1214" s="144"/>
      <c r="I1214" s="144"/>
      <c r="J1214" s="138"/>
      <c r="K1214" s="138"/>
      <c r="L1214" s="138"/>
      <c r="M1214" s="138"/>
      <c r="N1214" s="138"/>
      <c r="O1214" s="138"/>
      <c r="P1214" s="138"/>
      <c r="Q1214" s="138"/>
      <c r="R1214" s="138"/>
      <c r="S1214" s="138"/>
      <c r="T1214" s="145" t="s">
        <v>18127</v>
      </c>
      <c r="U1214" s="138"/>
      <c r="V1214" s="138"/>
      <c r="W1214" s="138"/>
      <c r="X1214" s="138"/>
      <c r="Y1214" s="138"/>
      <c r="Z1214" s="138"/>
      <c r="AA1214" s="138"/>
      <c r="AB1214" s="138"/>
      <c r="AC1214" s="138"/>
      <c r="AD1214" s="138"/>
      <c r="AE1214" s="138"/>
      <c r="AF1214" s="138"/>
      <c r="AG1214" s="138"/>
      <c r="AH1214" s="138"/>
      <c r="AI1214" s="138"/>
      <c r="AJ1214" s="138"/>
      <c r="AK1214" s="138"/>
      <c r="AL1214" s="138"/>
      <c r="AM1214" s="138"/>
      <c r="AN1214" s="138"/>
      <c r="AO1214" s="138"/>
      <c r="AP1214" s="138"/>
      <c r="AQ1214" s="138"/>
      <c r="AR1214" s="138"/>
      <c r="AS1214" s="138"/>
    </row>
    <row r="1215" spans="2:45" s="135" customFormat="1" ht="24" hidden="1" customHeight="1" x14ac:dyDescent="0.15">
      <c r="B1215" s="1159"/>
      <c r="C1215" s="750" t="s">
        <v>11365</v>
      </c>
      <c r="D1215" s="144"/>
      <c r="E1215" s="144" t="s">
        <v>20387</v>
      </c>
      <c r="F1215" s="144" t="s">
        <v>18126</v>
      </c>
      <c r="G1215" s="144">
        <v>1250</v>
      </c>
      <c r="H1215" s="144"/>
      <c r="I1215" s="144"/>
      <c r="J1215" s="144"/>
      <c r="K1215" s="138"/>
      <c r="L1215" s="138"/>
      <c r="M1215" s="138"/>
      <c r="N1215" s="138"/>
      <c r="O1215" s="138"/>
      <c r="P1215" s="138"/>
      <c r="Q1215" s="138"/>
      <c r="R1215" s="138"/>
      <c r="S1215" s="138"/>
      <c r="T1215" s="145"/>
      <c r="U1215" s="138"/>
      <c r="V1215" s="138"/>
      <c r="W1215" s="138"/>
      <c r="X1215" s="138"/>
      <c r="Y1215" s="138"/>
      <c r="Z1215" s="138"/>
      <c r="AA1215" s="138"/>
      <c r="AB1215" s="138"/>
      <c r="AC1215" s="138"/>
      <c r="AD1215" s="138"/>
      <c r="AE1215" s="138"/>
      <c r="AF1215" s="138"/>
      <c r="AG1215" s="138"/>
      <c r="AH1215" s="138"/>
      <c r="AI1215" s="138"/>
      <c r="AJ1215" s="138"/>
      <c r="AK1215" s="138"/>
      <c r="AL1215" s="138"/>
      <c r="AM1215" s="138"/>
      <c r="AN1215" s="138"/>
      <c r="AO1215" s="138"/>
      <c r="AP1215" s="138"/>
      <c r="AQ1215" s="138"/>
      <c r="AR1215" s="138"/>
      <c r="AS1215" s="138"/>
    </row>
    <row r="1216" spans="2:45" s="135" customFormat="1" ht="24" hidden="1" customHeight="1" x14ac:dyDescent="0.15">
      <c r="B1216" s="1159"/>
      <c r="C1216" s="750" t="s">
        <v>11365</v>
      </c>
      <c r="D1216" s="144"/>
      <c r="E1216" s="144" t="s">
        <v>18128</v>
      </c>
      <c r="F1216" s="144" t="s">
        <v>18129</v>
      </c>
      <c r="G1216" s="144">
        <v>11000</v>
      </c>
      <c r="H1216" s="144"/>
      <c r="I1216" s="144"/>
      <c r="J1216" s="144"/>
      <c r="K1216" s="138"/>
      <c r="L1216" s="138"/>
      <c r="M1216" s="138"/>
      <c r="N1216" s="138"/>
      <c r="O1216" s="138"/>
      <c r="P1216" s="138"/>
      <c r="Q1216" s="138"/>
      <c r="R1216" s="138"/>
      <c r="S1216" s="138"/>
      <c r="T1216" s="145">
        <v>2019</v>
      </c>
      <c r="U1216" s="138"/>
      <c r="V1216" s="138"/>
      <c r="W1216" s="138"/>
      <c r="X1216" s="138"/>
      <c r="Y1216" s="138"/>
      <c r="Z1216" s="138"/>
      <c r="AA1216" s="138"/>
      <c r="AB1216" s="138"/>
      <c r="AC1216" s="138"/>
      <c r="AD1216" s="138"/>
      <c r="AE1216" s="138"/>
      <c r="AF1216" s="138"/>
      <c r="AG1216" s="138"/>
      <c r="AH1216" s="138"/>
      <c r="AI1216" s="138"/>
      <c r="AJ1216" s="138"/>
      <c r="AK1216" s="138"/>
      <c r="AL1216" s="138"/>
      <c r="AM1216" s="138"/>
      <c r="AN1216" s="138"/>
      <c r="AO1216" s="138"/>
      <c r="AP1216" s="138"/>
      <c r="AQ1216" s="138"/>
      <c r="AR1216" s="138"/>
      <c r="AS1216" s="138"/>
    </row>
    <row r="1217" spans="2:45" s="135" customFormat="1" ht="24" hidden="1" customHeight="1" x14ac:dyDescent="0.15">
      <c r="B1217" s="1159"/>
      <c r="C1217" s="750" t="s">
        <v>11365</v>
      </c>
      <c r="D1217" s="144"/>
      <c r="E1217" s="144" t="s">
        <v>20388</v>
      </c>
      <c r="F1217" s="144" t="s">
        <v>18126</v>
      </c>
      <c r="G1217" s="144">
        <v>1500</v>
      </c>
      <c r="H1217" s="144">
        <v>148</v>
      </c>
      <c r="I1217" s="144">
        <v>52</v>
      </c>
      <c r="J1217" s="144"/>
      <c r="K1217" s="138"/>
      <c r="L1217" s="138"/>
      <c r="M1217" s="138"/>
      <c r="N1217" s="138"/>
      <c r="O1217" s="138"/>
      <c r="P1217" s="138"/>
      <c r="Q1217" s="138"/>
      <c r="R1217" s="138"/>
      <c r="S1217" s="138"/>
      <c r="T1217" s="145">
        <v>2009</v>
      </c>
      <c r="U1217" s="138"/>
      <c r="V1217" s="138"/>
      <c r="W1217" s="138"/>
      <c r="X1217" s="138"/>
      <c r="Y1217" s="138"/>
      <c r="Z1217" s="138"/>
      <c r="AA1217" s="138"/>
      <c r="AB1217" s="138"/>
      <c r="AC1217" s="138"/>
      <c r="AD1217" s="138"/>
      <c r="AE1217" s="138"/>
      <c r="AF1217" s="138"/>
      <c r="AG1217" s="138"/>
      <c r="AH1217" s="138"/>
      <c r="AI1217" s="138"/>
      <c r="AJ1217" s="138"/>
      <c r="AK1217" s="138"/>
      <c r="AL1217" s="138"/>
      <c r="AM1217" s="138"/>
      <c r="AN1217" s="138"/>
      <c r="AO1217" s="138"/>
      <c r="AP1217" s="138"/>
      <c r="AQ1217" s="138"/>
      <c r="AR1217" s="138"/>
      <c r="AS1217" s="138"/>
    </row>
    <row r="1218" spans="2:45" s="135" customFormat="1" ht="24" hidden="1" customHeight="1" x14ac:dyDescent="0.15">
      <c r="B1218" s="169"/>
      <c r="C1218" s="750" t="s">
        <v>711</v>
      </c>
      <c r="D1218" s="144"/>
      <c r="E1218" s="144" t="s">
        <v>11388</v>
      </c>
      <c r="F1218" s="144" t="s">
        <v>711</v>
      </c>
      <c r="G1218" s="144">
        <v>2100</v>
      </c>
      <c r="H1218" s="144"/>
      <c r="I1218" s="144"/>
      <c r="J1218" s="144">
        <v>36.6</v>
      </c>
      <c r="K1218" s="144">
        <v>26</v>
      </c>
      <c r="L1218" s="144"/>
      <c r="M1218" s="144"/>
      <c r="N1218" s="144">
        <v>1800</v>
      </c>
      <c r="O1218" s="144"/>
      <c r="P1218" s="148"/>
      <c r="Q1218" s="148"/>
      <c r="R1218" s="148"/>
      <c r="S1218" s="275"/>
      <c r="T1218" s="145">
        <v>2008</v>
      </c>
      <c r="U1218" s="148"/>
      <c r="V1218" s="148"/>
      <c r="W1218" s="148"/>
      <c r="X1218" s="148"/>
      <c r="Y1218" s="148"/>
      <c r="Z1218" s="165">
        <v>280</v>
      </c>
      <c r="AA1218" s="144"/>
      <c r="AB1218" s="144"/>
      <c r="AC1218" s="144"/>
      <c r="AD1218" s="144"/>
      <c r="AE1218" s="144"/>
      <c r="AF1218" s="144"/>
      <c r="AG1218" s="144"/>
      <c r="AH1218" s="144"/>
      <c r="AI1218" s="144"/>
      <c r="AJ1218" s="144"/>
      <c r="AK1218" s="144"/>
      <c r="AL1218" s="144"/>
      <c r="AM1218" s="144"/>
      <c r="AN1218" s="144"/>
      <c r="AO1218" s="144"/>
      <c r="AP1218" s="144"/>
      <c r="AQ1218" s="144"/>
      <c r="AR1218" s="144"/>
      <c r="AS1218" s="138"/>
    </row>
    <row r="1219" spans="2:45" s="135" customFormat="1" ht="24" hidden="1" customHeight="1" x14ac:dyDescent="0.15">
      <c r="B1219" s="169"/>
      <c r="C1219" s="750" t="s">
        <v>711</v>
      </c>
      <c r="D1219" s="144"/>
      <c r="E1219" s="144" t="s">
        <v>18131</v>
      </c>
      <c r="F1219" s="144" t="s">
        <v>711</v>
      </c>
      <c r="G1219" s="144">
        <v>2100</v>
      </c>
      <c r="H1219" s="144"/>
      <c r="I1219" s="144"/>
      <c r="J1219" s="144">
        <v>40</v>
      </c>
      <c r="K1219" s="144">
        <v>20</v>
      </c>
      <c r="L1219" s="144"/>
      <c r="M1219" s="144"/>
      <c r="N1219" s="144">
        <v>1800</v>
      </c>
      <c r="O1219" s="144"/>
      <c r="P1219" s="148"/>
      <c r="Q1219" s="148"/>
      <c r="R1219" s="148"/>
      <c r="S1219" s="275"/>
      <c r="T1219" s="145">
        <v>2008</v>
      </c>
      <c r="U1219" s="148"/>
      <c r="V1219" s="148"/>
      <c r="W1219" s="148"/>
      <c r="X1219" s="148"/>
      <c r="Y1219" s="148"/>
      <c r="Z1219" s="165">
        <v>300</v>
      </c>
      <c r="AA1219" s="144"/>
      <c r="AB1219" s="144"/>
      <c r="AC1219" s="144"/>
      <c r="AD1219" s="144"/>
      <c r="AE1219" s="144"/>
      <c r="AF1219" s="144"/>
      <c r="AG1219" s="144"/>
      <c r="AH1219" s="144"/>
      <c r="AI1219" s="144"/>
      <c r="AJ1219" s="144"/>
      <c r="AK1219" s="144"/>
      <c r="AL1219" s="144"/>
      <c r="AM1219" s="144"/>
      <c r="AN1219" s="144"/>
      <c r="AO1219" s="144"/>
      <c r="AP1219" s="144"/>
      <c r="AQ1219" s="144"/>
      <c r="AR1219" s="144"/>
      <c r="AS1219" s="138"/>
    </row>
    <row r="1220" spans="2:45" s="135" customFormat="1" ht="24" hidden="1" customHeight="1" x14ac:dyDescent="0.15">
      <c r="B1220" s="169"/>
      <c r="C1220" s="750" t="s">
        <v>711</v>
      </c>
      <c r="D1220" s="144"/>
      <c r="E1220" s="144" t="s">
        <v>20389</v>
      </c>
      <c r="F1220" s="144" t="s">
        <v>711</v>
      </c>
      <c r="G1220" s="144">
        <v>28800</v>
      </c>
      <c r="H1220" s="144"/>
      <c r="I1220" s="144"/>
      <c r="J1220" s="144"/>
      <c r="K1220" s="144"/>
      <c r="L1220" s="144"/>
      <c r="M1220" s="144"/>
      <c r="N1220" s="144">
        <v>10800</v>
      </c>
      <c r="O1220" s="144"/>
      <c r="P1220" s="148"/>
      <c r="Q1220" s="148"/>
      <c r="R1220" s="148"/>
      <c r="S1220" s="275"/>
      <c r="T1220" s="145">
        <v>2020</v>
      </c>
      <c r="U1220" s="148"/>
      <c r="V1220" s="148"/>
      <c r="W1220" s="148"/>
      <c r="X1220" s="148"/>
      <c r="Y1220" s="148"/>
      <c r="Z1220" s="165"/>
      <c r="AA1220" s="144"/>
      <c r="AB1220" s="144"/>
      <c r="AC1220" s="144"/>
      <c r="AD1220" s="144"/>
      <c r="AE1220" s="144"/>
      <c r="AF1220" s="144"/>
      <c r="AG1220" s="144"/>
      <c r="AH1220" s="144"/>
      <c r="AI1220" s="144"/>
      <c r="AJ1220" s="144"/>
      <c r="AK1220" s="144"/>
      <c r="AL1220" s="144"/>
      <c r="AM1220" s="144"/>
      <c r="AN1220" s="144"/>
      <c r="AO1220" s="144"/>
      <c r="AP1220" s="144"/>
      <c r="AQ1220" s="144"/>
      <c r="AR1220" s="144"/>
      <c r="AS1220" s="138"/>
    </row>
    <row r="1221" spans="2:45" s="135" customFormat="1" ht="24" hidden="1" customHeight="1" x14ac:dyDescent="0.15">
      <c r="B1221" s="169"/>
      <c r="C1221" s="750" t="s">
        <v>711</v>
      </c>
      <c r="D1221" s="144"/>
      <c r="E1221" s="144" t="s">
        <v>20390</v>
      </c>
      <c r="F1221" s="144" t="s">
        <v>711</v>
      </c>
      <c r="G1221" s="144">
        <v>1921</v>
      </c>
      <c r="H1221" s="144"/>
      <c r="I1221" s="144"/>
      <c r="J1221" s="144"/>
      <c r="K1221" s="144"/>
      <c r="L1221" s="144"/>
      <c r="M1221" s="144"/>
      <c r="N1221" s="144"/>
      <c r="O1221" s="144"/>
      <c r="P1221" s="148"/>
      <c r="Q1221" s="148"/>
      <c r="R1221" s="148"/>
      <c r="S1221" s="275"/>
      <c r="T1221" s="145">
        <v>2013</v>
      </c>
      <c r="U1221" s="148"/>
      <c r="V1221" s="148"/>
      <c r="W1221" s="148"/>
      <c r="X1221" s="148"/>
      <c r="Y1221" s="148"/>
      <c r="Z1221" s="165"/>
      <c r="AA1221" s="144"/>
      <c r="AB1221" s="144"/>
      <c r="AC1221" s="144"/>
      <c r="AD1221" s="144"/>
      <c r="AE1221" s="144"/>
      <c r="AF1221" s="144"/>
      <c r="AG1221" s="144"/>
      <c r="AH1221" s="144"/>
      <c r="AI1221" s="144"/>
      <c r="AJ1221" s="144"/>
      <c r="AK1221" s="144"/>
      <c r="AL1221" s="144"/>
      <c r="AM1221" s="144"/>
      <c r="AN1221" s="144"/>
      <c r="AO1221" s="144"/>
      <c r="AP1221" s="144"/>
      <c r="AQ1221" s="144"/>
      <c r="AR1221" s="144"/>
      <c r="AS1221" s="138"/>
    </row>
    <row r="1222" spans="2:45" s="135" customFormat="1" ht="24" hidden="1" customHeight="1" x14ac:dyDescent="0.15">
      <c r="B1222" s="169"/>
      <c r="C1222" s="750" t="s">
        <v>711</v>
      </c>
      <c r="D1222" s="144"/>
      <c r="E1222" s="144" t="s">
        <v>4731</v>
      </c>
      <c r="F1222" s="144" t="s">
        <v>711</v>
      </c>
      <c r="G1222" s="144">
        <v>1418</v>
      </c>
      <c r="H1222" s="144">
        <v>1418</v>
      </c>
      <c r="I1222" s="144">
        <v>1418</v>
      </c>
      <c r="J1222" s="144"/>
      <c r="K1222" s="144"/>
      <c r="L1222" s="144" t="s">
        <v>4732</v>
      </c>
      <c r="M1222" s="144"/>
      <c r="N1222" s="144"/>
      <c r="O1222" s="144"/>
      <c r="P1222" s="148"/>
      <c r="Q1222" s="148"/>
      <c r="R1222" s="148"/>
      <c r="S1222" s="275"/>
      <c r="T1222" s="145">
        <v>2016</v>
      </c>
      <c r="U1222" s="148"/>
      <c r="V1222" s="148"/>
      <c r="W1222" s="148"/>
      <c r="X1222" s="148"/>
      <c r="Y1222" s="148"/>
      <c r="Z1222" s="165">
        <v>1021</v>
      </c>
      <c r="AA1222" s="144"/>
      <c r="AB1222" s="144"/>
      <c r="AC1222" s="144"/>
      <c r="AD1222" s="144"/>
      <c r="AE1222" s="144"/>
      <c r="AF1222" s="144"/>
      <c r="AG1222" s="144"/>
      <c r="AH1222" s="144"/>
      <c r="AI1222" s="144"/>
      <c r="AJ1222" s="144"/>
      <c r="AK1222" s="144"/>
      <c r="AL1222" s="144"/>
      <c r="AM1222" s="144"/>
      <c r="AN1222" s="144"/>
      <c r="AO1222" s="144"/>
      <c r="AP1222" s="144"/>
      <c r="AQ1222" s="144"/>
      <c r="AR1222" s="144"/>
      <c r="AS1222" s="138"/>
    </row>
    <row r="1223" spans="2:45" s="135" customFormat="1" ht="24" hidden="1" customHeight="1" x14ac:dyDescent="0.15">
      <c r="B1223" s="1159"/>
      <c r="C1223" s="750" t="s">
        <v>18130</v>
      </c>
      <c r="D1223" s="144"/>
      <c r="E1223" s="144" t="s">
        <v>18131</v>
      </c>
      <c r="F1223" s="144" t="s">
        <v>18130</v>
      </c>
      <c r="G1223" s="144">
        <v>2100</v>
      </c>
      <c r="H1223" s="144">
        <v>1800</v>
      </c>
      <c r="I1223" s="144">
        <v>1800</v>
      </c>
      <c r="J1223" s="144"/>
      <c r="K1223" s="138"/>
      <c r="L1223" s="138"/>
      <c r="M1223" s="138"/>
      <c r="N1223" s="138"/>
      <c r="O1223" s="138"/>
      <c r="P1223" s="138"/>
      <c r="Q1223" s="138"/>
      <c r="R1223" s="138"/>
      <c r="S1223" s="138"/>
      <c r="T1223" s="145">
        <v>2008</v>
      </c>
      <c r="U1223" s="138"/>
      <c r="V1223" s="138"/>
      <c r="W1223" s="138"/>
      <c r="X1223" s="138"/>
      <c r="Y1223" s="138"/>
      <c r="Z1223" s="138"/>
      <c r="AA1223" s="138"/>
      <c r="AB1223" s="138"/>
      <c r="AC1223" s="138"/>
      <c r="AD1223" s="138"/>
      <c r="AE1223" s="138"/>
      <c r="AF1223" s="138"/>
      <c r="AG1223" s="138"/>
      <c r="AH1223" s="138"/>
      <c r="AI1223" s="138"/>
      <c r="AJ1223" s="138"/>
      <c r="AK1223" s="138"/>
      <c r="AL1223" s="138"/>
      <c r="AM1223" s="138"/>
      <c r="AN1223" s="138"/>
      <c r="AO1223" s="138"/>
      <c r="AP1223" s="138"/>
      <c r="AQ1223" s="138"/>
      <c r="AR1223" s="138"/>
      <c r="AS1223" s="138"/>
    </row>
    <row r="1224" spans="2:45" s="135" customFormat="1" ht="24" hidden="1" customHeight="1" x14ac:dyDescent="0.15">
      <c r="B1224" s="1159"/>
      <c r="C1224" s="750" t="s">
        <v>18130</v>
      </c>
      <c r="D1224" s="144"/>
      <c r="E1224" s="144" t="s">
        <v>20391</v>
      </c>
      <c r="F1224" s="144" t="s">
        <v>18130</v>
      </c>
      <c r="G1224" s="144">
        <v>28800</v>
      </c>
      <c r="H1224" s="144">
        <v>0</v>
      </c>
      <c r="I1224" s="144">
        <v>0</v>
      </c>
      <c r="J1224" s="144"/>
      <c r="K1224" s="138"/>
      <c r="L1224" s="138"/>
      <c r="M1224" s="138"/>
      <c r="N1224" s="138"/>
      <c r="O1224" s="138"/>
      <c r="P1224" s="138"/>
      <c r="Q1224" s="138"/>
      <c r="R1224" s="138"/>
      <c r="S1224" s="138"/>
      <c r="T1224" s="145">
        <v>2020</v>
      </c>
      <c r="U1224" s="138"/>
      <c r="V1224" s="138"/>
      <c r="W1224" s="138"/>
      <c r="X1224" s="138"/>
      <c r="Y1224" s="138"/>
      <c r="Z1224" s="138"/>
      <c r="AA1224" s="138"/>
      <c r="AB1224" s="138"/>
      <c r="AC1224" s="138"/>
      <c r="AD1224" s="138"/>
      <c r="AE1224" s="138"/>
      <c r="AF1224" s="138"/>
      <c r="AG1224" s="138"/>
      <c r="AH1224" s="138"/>
      <c r="AI1224" s="138"/>
      <c r="AJ1224" s="138"/>
      <c r="AK1224" s="138"/>
      <c r="AL1224" s="138"/>
      <c r="AM1224" s="138"/>
      <c r="AN1224" s="138"/>
      <c r="AO1224" s="138"/>
      <c r="AP1224" s="138"/>
      <c r="AQ1224" s="138"/>
      <c r="AR1224" s="138"/>
      <c r="AS1224" s="138"/>
    </row>
    <row r="1225" spans="2:45" s="135" customFormat="1" ht="24" hidden="1" customHeight="1" x14ac:dyDescent="0.15">
      <c r="B1225" s="169"/>
      <c r="C1225" s="750" t="s">
        <v>719</v>
      </c>
      <c r="D1225" s="144"/>
      <c r="E1225" s="144" t="s">
        <v>16108</v>
      </c>
      <c r="F1225" s="144" t="s">
        <v>4733</v>
      </c>
      <c r="G1225" s="144">
        <v>19622</v>
      </c>
      <c r="H1225" s="144"/>
      <c r="I1225" s="144"/>
      <c r="J1225" s="144">
        <v>20</v>
      </c>
      <c r="K1225" s="144">
        <v>30</v>
      </c>
      <c r="L1225" s="144"/>
      <c r="M1225" s="144"/>
      <c r="N1225" s="144">
        <v>600</v>
      </c>
      <c r="O1225" s="144"/>
      <c r="P1225" s="148"/>
      <c r="Q1225" s="148"/>
      <c r="R1225" s="148"/>
      <c r="S1225" s="275"/>
      <c r="T1225" s="145">
        <v>2014</v>
      </c>
      <c r="U1225" s="148"/>
      <c r="V1225" s="148"/>
      <c r="W1225" s="148"/>
      <c r="X1225" s="148"/>
      <c r="Y1225" s="148"/>
      <c r="Z1225" s="165">
        <v>100</v>
      </c>
      <c r="AA1225" s="144"/>
      <c r="AB1225" s="144"/>
      <c r="AC1225" s="144"/>
      <c r="AD1225" s="144"/>
      <c r="AE1225" s="144"/>
      <c r="AF1225" s="144"/>
      <c r="AG1225" s="144"/>
      <c r="AH1225" s="144"/>
      <c r="AI1225" s="144"/>
      <c r="AJ1225" s="144"/>
      <c r="AK1225" s="144"/>
      <c r="AL1225" s="144"/>
      <c r="AM1225" s="144"/>
      <c r="AN1225" s="144"/>
      <c r="AO1225" s="144"/>
      <c r="AP1225" s="144"/>
      <c r="AQ1225" s="144"/>
      <c r="AR1225" s="144"/>
      <c r="AS1225" s="138"/>
    </row>
    <row r="1226" spans="2:45" s="135" customFormat="1" ht="24" hidden="1" customHeight="1" x14ac:dyDescent="0.15">
      <c r="B1226" s="169"/>
      <c r="C1226" s="750" t="s">
        <v>719</v>
      </c>
      <c r="D1226" s="144"/>
      <c r="E1226" s="144" t="s">
        <v>4734</v>
      </c>
      <c r="F1226" s="144" t="s">
        <v>4735</v>
      </c>
      <c r="G1226" s="144">
        <v>19622</v>
      </c>
      <c r="H1226" s="144"/>
      <c r="I1226" s="144"/>
      <c r="J1226" s="144">
        <v>20</v>
      </c>
      <c r="K1226" s="144">
        <v>40</v>
      </c>
      <c r="L1226" s="144"/>
      <c r="M1226" s="144"/>
      <c r="N1226" s="144">
        <v>800</v>
      </c>
      <c r="O1226" s="144"/>
      <c r="P1226" s="148"/>
      <c r="Q1226" s="148"/>
      <c r="R1226" s="148"/>
      <c r="S1226" s="275"/>
      <c r="T1226" s="145">
        <v>2005</v>
      </c>
      <c r="U1226" s="148"/>
      <c r="V1226" s="148"/>
      <c r="W1226" s="148"/>
      <c r="X1226" s="148"/>
      <c r="Y1226" s="148"/>
      <c r="Z1226" s="165">
        <v>150</v>
      </c>
      <c r="AA1226" s="144"/>
      <c r="AB1226" s="144"/>
      <c r="AC1226" s="144"/>
      <c r="AD1226" s="144"/>
      <c r="AE1226" s="144"/>
      <c r="AF1226" s="144"/>
      <c r="AG1226" s="144"/>
      <c r="AH1226" s="144"/>
      <c r="AI1226" s="144"/>
      <c r="AJ1226" s="144"/>
      <c r="AK1226" s="144"/>
      <c r="AL1226" s="144"/>
      <c r="AM1226" s="144"/>
      <c r="AN1226" s="144"/>
      <c r="AO1226" s="144"/>
      <c r="AP1226" s="144"/>
      <c r="AQ1226" s="144"/>
      <c r="AR1226" s="144"/>
      <c r="AS1226" s="138"/>
    </row>
    <row r="1227" spans="2:45" s="135" customFormat="1" ht="24" hidden="1" customHeight="1" x14ac:dyDescent="0.15">
      <c r="B1227" s="169"/>
      <c r="C1227" s="750" t="s">
        <v>719</v>
      </c>
      <c r="D1227" s="144"/>
      <c r="E1227" s="144" t="s">
        <v>4736</v>
      </c>
      <c r="F1227" s="144" t="s">
        <v>16012</v>
      </c>
      <c r="G1227" s="144">
        <v>3636</v>
      </c>
      <c r="H1227" s="144"/>
      <c r="I1227" s="144"/>
      <c r="J1227" s="144">
        <v>20</v>
      </c>
      <c r="K1227" s="144">
        <v>40</v>
      </c>
      <c r="L1227" s="144"/>
      <c r="M1227" s="144"/>
      <c r="N1227" s="144">
        <v>800</v>
      </c>
      <c r="O1227" s="144"/>
      <c r="P1227" s="148"/>
      <c r="Q1227" s="148"/>
      <c r="R1227" s="148"/>
      <c r="S1227" s="275"/>
      <c r="T1227" s="145">
        <v>2007</v>
      </c>
      <c r="U1227" s="148"/>
      <c r="V1227" s="148"/>
      <c r="W1227" s="148"/>
      <c r="X1227" s="148"/>
      <c r="Y1227" s="148"/>
      <c r="Z1227" s="165">
        <v>250</v>
      </c>
      <c r="AA1227" s="144"/>
      <c r="AB1227" s="144"/>
      <c r="AC1227" s="144"/>
      <c r="AD1227" s="144"/>
      <c r="AE1227" s="144"/>
      <c r="AF1227" s="144"/>
      <c r="AG1227" s="144"/>
      <c r="AH1227" s="144"/>
      <c r="AI1227" s="144"/>
      <c r="AJ1227" s="144"/>
      <c r="AK1227" s="144"/>
      <c r="AL1227" s="144"/>
      <c r="AM1227" s="144"/>
      <c r="AN1227" s="144"/>
      <c r="AO1227" s="144"/>
      <c r="AP1227" s="144"/>
      <c r="AQ1227" s="144"/>
      <c r="AR1227" s="144"/>
      <c r="AS1227" s="138"/>
    </row>
    <row r="1228" spans="2:45" s="135" customFormat="1" ht="24" hidden="1" customHeight="1" x14ac:dyDescent="0.15">
      <c r="B1228" s="169"/>
      <c r="C1228" s="750" t="s">
        <v>719</v>
      </c>
      <c r="D1228" s="144"/>
      <c r="E1228" s="144" t="s">
        <v>16109</v>
      </c>
      <c r="F1228" s="144" t="s">
        <v>16110</v>
      </c>
      <c r="G1228" s="144">
        <v>15178</v>
      </c>
      <c r="H1228" s="144"/>
      <c r="I1228" s="144"/>
      <c r="J1228" s="144"/>
      <c r="K1228" s="144"/>
      <c r="L1228" s="144" t="s">
        <v>15455</v>
      </c>
      <c r="M1228" s="144"/>
      <c r="N1228" s="144"/>
      <c r="O1228" s="144"/>
      <c r="P1228" s="148"/>
      <c r="Q1228" s="148"/>
      <c r="R1228" s="148"/>
      <c r="S1228" s="275"/>
      <c r="T1228" s="145">
        <v>2021</v>
      </c>
      <c r="U1228" s="148"/>
      <c r="V1228" s="148"/>
      <c r="W1228" s="148"/>
      <c r="X1228" s="148"/>
      <c r="Y1228" s="148"/>
      <c r="Z1228" s="165">
        <v>481</v>
      </c>
      <c r="AA1228" s="144"/>
      <c r="AB1228" s="144"/>
      <c r="AC1228" s="144"/>
      <c r="AD1228" s="144"/>
      <c r="AE1228" s="144"/>
      <c r="AF1228" s="144"/>
      <c r="AG1228" s="144"/>
      <c r="AH1228" s="144"/>
      <c r="AI1228" s="144"/>
      <c r="AJ1228" s="144"/>
      <c r="AK1228" s="144"/>
      <c r="AL1228" s="144"/>
      <c r="AM1228" s="144"/>
      <c r="AN1228" s="144"/>
      <c r="AO1228" s="144"/>
      <c r="AP1228" s="144"/>
      <c r="AQ1228" s="144"/>
      <c r="AR1228" s="144"/>
      <c r="AS1228" s="138"/>
    </row>
    <row r="1229" spans="2:45" s="135" customFormat="1" ht="24" hidden="1" customHeight="1" x14ac:dyDescent="0.15">
      <c r="B1229" s="169"/>
      <c r="C1229" s="750" t="s">
        <v>719</v>
      </c>
      <c r="D1229" s="144"/>
      <c r="E1229" s="144" t="s">
        <v>20392</v>
      </c>
      <c r="F1229" s="144" t="s">
        <v>16012</v>
      </c>
      <c r="G1229" s="144"/>
      <c r="H1229" s="144"/>
      <c r="I1229" s="144"/>
      <c r="J1229" s="144">
        <v>32</v>
      </c>
      <c r="K1229" s="144">
        <v>17</v>
      </c>
      <c r="L1229" s="144"/>
      <c r="M1229" s="144"/>
      <c r="N1229" s="144"/>
      <c r="O1229" s="144"/>
      <c r="P1229" s="148"/>
      <c r="Q1229" s="148"/>
      <c r="R1229" s="148"/>
      <c r="S1229" s="275"/>
      <c r="T1229" s="145">
        <v>2015</v>
      </c>
      <c r="U1229" s="148"/>
      <c r="V1229" s="148"/>
      <c r="W1229" s="148"/>
      <c r="X1229" s="148"/>
      <c r="Y1229" s="148"/>
      <c r="Z1229" s="165"/>
      <c r="AA1229" s="144"/>
      <c r="AB1229" s="144"/>
      <c r="AC1229" s="144"/>
      <c r="AD1229" s="144"/>
      <c r="AE1229" s="144"/>
      <c r="AF1229" s="144"/>
      <c r="AG1229" s="144"/>
      <c r="AH1229" s="144"/>
      <c r="AI1229" s="144"/>
      <c r="AJ1229" s="144"/>
      <c r="AK1229" s="144"/>
      <c r="AL1229" s="144"/>
      <c r="AM1229" s="144"/>
      <c r="AN1229" s="144"/>
      <c r="AO1229" s="144"/>
      <c r="AP1229" s="144"/>
      <c r="AQ1229" s="144"/>
      <c r="AR1229" s="144"/>
      <c r="AS1229" s="138"/>
    </row>
    <row r="1230" spans="2:45" s="135" customFormat="1" ht="24" hidden="1" customHeight="1" x14ac:dyDescent="0.15">
      <c r="B1230" s="169"/>
      <c r="C1230" s="750" t="s">
        <v>719</v>
      </c>
      <c r="D1230" s="144" t="s">
        <v>1861</v>
      </c>
      <c r="E1230" s="144" t="s">
        <v>20393</v>
      </c>
      <c r="F1230" s="144" t="s">
        <v>16012</v>
      </c>
      <c r="G1230" s="144"/>
      <c r="H1230" s="144"/>
      <c r="I1230" s="144"/>
      <c r="J1230" s="144">
        <v>35</v>
      </c>
      <c r="K1230" s="144">
        <v>21</v>
      </c>
      <c r="L1230" s="144"/>
      <c r="M1230" s="144"/>
      <c r="N1230" s="144"/>
      <c r="O1230" s="144"/>
      <c r="P1230" s="148"/>
      <c r="Q1230" s="148"/>
      <c r="R1230" s="148"/>
      <c r="S1230" s="275"/>
      <c r="T1230" s="145">
        <v>2015</v>
      </c>
      <c r="U1230" s="148"/>
      <c r="V1230" s="148"/>
      <c r="W1230" s="148"/>
      <c r="X1230" s="148"/>
      <c r="Y1230" s="148"/>
      <c r="Z1230" s="165"/>
      <c r="AA1230" s="144"/>
      <c r="AB1230" s="144"/>
      <c r="AC1230" s="144"/>
      <c r="AD1230" s="144"/>
      <c r="AE1230" s="144"/>
      <c r="AF1230" s="144"/>
      <c r="AG1230" s="144"/>
      <c r="AH1230" s="144"/>
      <c r="AI1230" s="144"/>
      <c r="AJ1230" s="144"/>
      <c r="AK1230" s="144"/>
      <c r="AL1230" s="144"/>
      <c r="AM1230" s="144"/>
      <c r="AN1230" s="144"/>
      <c r="AO1230" s="144"/>
      <c r="AP1230" s="144"/>
      <c r="AQ1230" s="144"/>
      <c r="AR1230" s="144"/>
      <c r="AS1230" s="138"/>
    </row>
    <row r="1231" spans="2:45" s="135" customFormat="1" ht="24" hidden="1" customHeight="1" x14ac:dyDescent="0.15">
      <c r="B1231" s="169"/>
      <c r="C1231" s="750" t="s">
        <v>719</v>
      </c>
      <c r="D1231" s="144"/>
      <c r="E1231" s="144" t="s">
        <v>20394</v>
      </c>
      <c r="F1231" s="144" t="s">
        <v>16012</v>
      </c>
      <c r="G1231" s="144">
        <v>25440</v>
      </c>
      <c r="H1231" s="144"/>
      <c r="I1231" s="144"/>
      <c r="J1231" s="144">
        <v>32</v>
      </c>
      <c r="K1231" s="144">
        <v>19</v>
      </c>
      <c r="L1231" s="144"/>
      <c r="M1231" s="144"/>
      <c r="N1231" s="144"/>
      <c r="O1231" s="144"/>
      <c r="P1231" s="148"/>
      <c r="Q1231" s="148"/>
      <c r="R1231" s="148"/>
      <c r="S1231" s="275"/>
      <c r="T1231" s="145">
        <v>2015</v>
      </c>
      <c r="U1231" s="148"/>
      <c r="V1231" s="148"/>
      <c r="W1231" s="148"/>
      <c r="X1231" s="148"/>
      <c r="Y1231" s="148"/>
      <c r="Z1231" s="165"/>
      <c r="AA1231" s="144"/>
      <c r="AB1231" s="144"/>
      <c r="AC1231" s="144"/>
      <c r="AD1231" s="144"/>
      <c r="AE1231" s="144"/>
      <c r="AF1231" s="144"/>
      <c r="AG1231" s="144"/>
      <c r="AH1231" s="144"/>
      <c r="AI1231" s="144"/>
      <c r="AJ1231" s="144"/>
      <c r="AK1231" s="144"/>
      <c r="AL1231" s="144"/>
      <c r="AM1231" s="144"/>
      <c r="AN1231" s="144"/>
      <c r="AO1231" s="144"/>
      <c r="AP1231" s="144"/>
      <c r="AQ1231" s="144"/>
      <c r="AR1231" s="144"/>
      <c r="AS1231" s="138"/>
    </row>
    <row r="1232" spans="2:45" s="135" customFormat="1" ht="24" hidden="1" customHeight="1" x14ac:dyDescent="0.15">
      <c r="B1232" s="169"/>
      <c r="C1232" s="750" t="s">
        <v>16041</v>
      </c>
      <c r="D1232" s="144"/>
      <c r="E1232" s="144" t="s">
        <v>20395</v>
      </c>
      <c r="F1232" s="144" t="s">
        <v>16111</v>
      </c>
      <c r="G1232" s="144">
        <v>979</v>
      </c>
      <c r="H1232" s="144">
        <v>223</v>
      </c>
      <c r="I1232" s="144">
        <v>223</v>
      </c>
      <c r="J1232" s="144"/>
      <c r="K1232" s="144"/>
      <c r="L1232" s="144"/>
      <c r="M1232" s="144"/>
      <c r="N1232" s="144"/>
      <c r="O1232" s="144"/>
      <c r="P1232" s="148"/>
      <c r="Q1232" s="148"/>
      <c r="R1232" s="148"/>
      <c r="S1232" s="275"/>
      <c r="T1232" s="145">
        <v>2015</v>
      </c>
      <c r="U1232" s="148"/>
      <c r="V1232" s="148"/>
      <c r="W1232" s="148"/>
      <c r="X1232" s="148"/>
      <c r="Y1232" s="148"/>
      <c r="Z1232" s="165">
        <v>7</v>
      </c>
      <c r="AA1232" s="144"/>
      <c r="AB1232" s="144"/>
      <c r="AC1232" s="144"/>
      <c r="AD1232" s="144"/>
      <c r="AE1232" s="144"/>
      <c r="AF1232" s="144"/>
      <c r="AG1232" s="144"/>
      <c r="AH1232" s="144"/>
      <c r="AI1232" s="144"/>
      <c r="AJ1232" s="144"/>
      <c r="AK1232" s="144"/>
      <c r="AL1232" s="144"/>
      <c r="AM1232" s="144"/>
      <c r="AN1232" s="144"/>
      <c r="AO1232" s="144"/>
      <c r="AP1232" s="144"/>
      <c r="AQ1232" s="144"/>
      <c r="AR1232" s="144"/>
      <c r="AS1232" s="138"/>
    </row>
    <row r="1233" spans="2:45" s="135" customFormat="1" ht="24" hidden="1" customHeight="1" x14ac:dyDescent="0.15">
      <c r="B1233" s="1159"/>
      <c r="C1233" s="750" t="s">
        <v>16041</v>
      </c>
      <c r="D1233" s="144"/>
      <c r="E1233" s="144" t="s">
        <v>20396</v>
      </c>
      <c r="F1233" s="144" t="s">
        <v>16022</v>
      </c>
      <c r="G1233" s="144">
        <v>22133</v>
      </c>
      <c r="H1233" s="144"/>
      <c r="I1233" s="144"/>
      <c r="J1233" s="144"/>
      <c r="K1233" s="138"/>
      <c r="L1233" s="138"/>
      <c r="M1233" s="138"/>
      <c r="N1233" s="138"/>
      <c r="O1233" s="138"/>
      <c r="P1233" s="138"/>
      <c r="Q1233" s="138"/>
      <c r="R1233" s="138"/>
      <c r="S1233" s="138"/>
      <c r="T1233" s="145">
        <v>2005</v>
      </c>
      <c r="U1233" s="138"/>
      <c r="V1233" s="138"/>
      <c r="W1233" s="138"/>
      <c r="X1233" s="138"/>
      <c r="Y1233" s="138"/>
      <c r="Z1233" s="138"/>
      <c r="AA1233" s="138"/>
      <c r="AB1233" s="138"/>
      <c r="AC1233" s="138"/>
      <c r="AD1233" s="138"/>
      <c r="AE1233" s="138"/>
      <c r="AF1233" s="138"/>
      <c r="AG1233" s="138"/>
      <c r="AH1233" s="138"/>
      <c r="AI1233" s="138"/>
      <c r="AJ1233" s="138"/>
      <c r="AK1233" s="138"/>
      <c r="AL1233" s="138"/>
      <c r="AM1233" s="138"/>
      <c r="AN1233" s="138"/>
      <c r="AO1233" s="138"/>
      <c r="AP1233" s="138"/>
      <c r="AQ1233" s="138"/>
      <c r="AR1233" s="138"/>
      <c r="AS1233" s="138"/>
    </row>
    <row r="1234" spans="2:45" s="135" customFormat="1" ht="24" hidden="1" customHeight="1" x14ac:dyDescent="0.15">
      <c r="B1234" s="1159"/>
      <c r="C1234" s="750" t="s">
        <v>16041</v>
      </c>
      <c r="D1234" s="144"/>
      <c r="E1234" s="144" t="s">
        <v>20397</v>
      </c>
      <c r="F1234" s="144" t="s">
        <v>16012</v>
      </c>
      <c r="G1234" s="144">
        <v>3636</v>
      </c>
      <c r="H1234" s="144"/>
      <c r="I1234" s="144"/>
      <c r="J1234" s="144"/>
      <c r="K1234" s="138"/>
      <c r="L1234" s="138"/>
      <c r="M1234" s="138"/>
      <c r="N1234" s="138"/>
      <c r="O1234" s="138"/>
      <c r="P1234" s="138"/>
      <c r="Q1234" s="138"/>
      <c r="R1234" s="138"/>
      <c r="S1234" s="138"/>
      <c r="T1234" s="145">
        <v>2007</v>
      </c>
      <c r="U1234" s="138"/>
      <c r="V1234" s="138"/>
      <c r="W1234" s="138"/>
      <c r="X1234" s="138"/>
      <c r="Y1234" s="138"/>
      <c r="Z1234" s="138"/>
      <c r="AA1234" s="138"/>
      <c r="AB1234" s="138"/>
      <c r="AC1234" s="138"/>
      <c r="AD1234" s="138"/>
      <c r="AE1234" s="138"/>
      <c r="AF1234" s="138"/>
      <c r="AG1234" s="138"/>
      <c r="AH1234" s="138"/>
      <c r="AI1234" s="138"/>
      <c r="AJ1234" s="138"/>
      <c r="AK1234" s="138"/>
      <c r="AL1234" s="138"/>
      <c r="AM1234" s="138"/>
      <c r="AN1234" s="138"/>
      <c r="AO1234" s="138"/>
      <c r="AP1234" s="138"/>
      <c r="AQ1234" s="138"/>
      <c r="AR1234" s="138"/>
      <c r="AS1234" s="138"/>
    </row>
    <row r="1235" spans="2:45" s="135" customFormat="1" ht="24" hidden="1" customHeight="1" x14ac:dyDescent="0.15">
      <c r="B1235" s="1159"/>
      <c r="C1235" s="750" t="s">
        <v>16041</v>
      </c>
      <c r="D1235" s="144"/>
      <c r="E1235" s="144" t="s">
        <v>20398</v>
      </c>
      <c r="F1235" s="144" t="s">
        <v>16012</v>
      </c>
      <c r="G1235" s="144">
        <v>25440</v>
      </c>
      <c r="H1235" s="144"/>
      <c r="I1235" s="144"/>
      <c r="J1235" s="144"/>
      <c r="K1235" s="138"/>
      <c r="L1235" s="138"/>
      <c r="M1235" s="138"/>
      <c r="N1235" s="138"/>
      <c r="O1235" s="138"/>
      <c r="P1235" s="138"/>
      <c r="Q1235" s="138"/>
      <c r="R1235" s="138"/>
      <c r="S1235" s="138"/>
      <c r="T1235" s="145">
        <v>2015</v>
      </c>
      <c r="U1235" s="138"/>
      <c r="V1235" s="138"/>
      <c r="W1235" s="138"/>
      <c r="X1235" s="138"/>
      <c r="Y1235" s="138"/>
      <c r="Z1235" s="138"/>
      <c r="AA1235" s="138"/>
      <c r="AB1235" s="138"/>
      <c r="AC1235" s="138"/>
      <c r="AD1235" s="138"/>
      <c r="AE1235" s="138"/>
      <c r="AF1235" s="138"/>
      <c r="AG1235" s="138"/>
      <c r="AH1235" s="138"/>
      <c r="AI1235" s="138"/>
      <c r="AJ1235" s="138"/>
      <c r="AK1235" s="138"/>
      <c r="AL1235" s="138"/>
      <c r="AM1235" s="138"/>
      <c r="AN1235" s="138"/>
      <c r="AO1235" s="138"/>
      <c r="AP1235" s="138"/>
      <c r="AQ1235" s="138"/>
      <c r="AR1235" s="138"/>
      <c r="AS1235" s="138"/>
    </row>
    <row r="1236" spans="2:45" s="135" customFormat="1" ht="24" hidden="1" customHeight="1" x14ac:dyDescent="0.15">
      <c r="B1236" s="1159"/>
      <c r="C1236" s="750" t="s">
        <v>719</v>
      </c>
      <c r="D1236" s="144"/>
      <c r="E1236" s="144" t="s">
        <v>20399</v>
      </c>
      <c r="F1236" s="144" t="s">
        <v>18132</v>
      </c>
      <c r="G1236" s="144">
        <v>1200</v>
      </c>
      <c r="H1236" s="144"/>
      <c r="I1236" s="144"/>
      <c r="J1236" s="144"/>
      <c r="K1236" s="138"/>
      <c r="L1236" s="138"/>
      <c r="M1236" s="138"/>
      <c r="N1236" s="138"/>
      <c r="O1236" s="138"/>
      <c r="P1236" s="138"/>
      <c r="Q1236" s="138"/>
      <c r="R1236" s="138"/>
      <c r="S1236" s="138"/>
      <c r="T1236" s="145">
        <v>2014</v>
      </c>
      <c r="U1236" s="138"/>
      <c r="V1236" s="138"/>
      <c r="W1236" s="138"/>
      <c r="X1236" s="138"/>
      <c r="Y1236" s="138"/>
      <c r="Z1236" s="138"/>
      <c r="AA1236" s="138"/>
      <c r="AB1236" s="138"/>
      <c r="AC1236" s="138"/>
      <c r="AD1236" s="138"/>
      <c r="AE1236" s="138"/>
      <c r="AF1236" s="138"/>
      <c r="AG1236" s="138"/>
      <c r="AH1236" s="138"/>
      <c r="AI1236" s="138"/>
      <c r="AJ1236" s="138"/>
      <c r="AK1236" s="138"/>
      <c r="AL1236" s="138"/>
      <c r="AM1236" s="138"/>
      <c r="AN1236" s="138"/>
      <c r="AO1236" s="138"/>
      <c r="AP1236" s="138"/>
      <c r="AQ1236" s="138"/>
      <c r="AR1236" s="138"/>
      <c r="AS1236" s="138"/>
    </row>
    <row r="1237" spans="2:45" s="135" customFormat="1" ht="24" hidden="1" customHeight="1" x14ac:dyDescent="0.15">
      <c r="B1237" s="1159"/>
      <c r="C1237" s="750" t="s">
        <v>719</v>
      </c>
      <c r="D1237" s="144"/>
      <c r="E1237" s="144" t="s">
        <v>20392</v>
      </c>
      <c r="F1237" s="144" t="s">
        <v>1942</v>
      </c>
      <c r="G1237" s="144">
        <v>25440</v>
      </c>
      <c r="H1237" s="144"/>
      <c r="I1237" s="144"/>
      <c r="J1237" s="144"/>
      <c r="K1237" s="138"/>
      <c r="L1237" s="138"/>
      <c r="M1237" s="138"/>
      <c r="N1237" s="138"/>
      <c r="O1237" s="138"/>
      <c r="P1237" s="138"/>
      <c r="Q1237" s="138"/>
      <c r="R1237" s="138"/>
      <c r="S1237" s="138"/>
      <c r="T1237" s="145">
        <v>2015</v>
      </c>
      <c r="U1237" s="138"/>
      <c r="V1237" s="138"/>
      <c r="W1237" s="138"/>
      <c r="X1237" s="138"/>
      <c r="Y1237" s="138"/>
      <c r="Z1237" s="138"/>
      <c r="AA1237" s="138"/>
      <c r="AB1237" s="138"/>
      <c r="AC1237" s="138"/>
      <c r="AD1237" s="138"/>
      <c r="AE1237" s="138"/>
      <c r="AF1237" s="138"/>
      <c r="AG1237" s="138"/>
      <c r="AH1237" s="138"/>
      <c r="AI1237" s="138"/>
      <c r="AJ1237" s="138"/>
      <c r="AK1237" s="138"/>
      <c r="AL1237" s="138"/>
      <c r="AM1237" s="138"/>
      <c r="AN1237" s="138"/>
      <c r="AO1237" s="138"/>
      <c r="AP1237" s="138"/>
      <c r="AQ1237" s="138"/>
      <c r="AR1237" s="138"/>
      <c r="AS1237" s="138"/>
    </row>
    <row r="1238" spans="2:45" s="135" customFormat="1" ht="24" hidden="1" customHeight="1" x14ac:dyDescent="0.15">
      <c r="B1238" s="169"/>
      <c r="C1238" s="750" t="s">
        <v>723</v>
      </c>
      <c r="D1238" s="144"/>
      <c r="E1238" s="144" t="s">
        <v>4737</v>
      </c>
      <c r="F1238" s="144" t="s">
        <v>4738</v>
      </c>
      <c r="G1238" s="144">
        <v>1836</v>
      </c>
      <c r="H1238" s="144"/>
      <c r="I1238" s="144"/>
      <c r="J1238" s="144">
        <v>17</v>
      </c>
      <c r="K1238" s="144">
        <v>33</v>
      </c>
      <c r="L1238" s="144"/>
      <c r="M1238" s="144"/>
      <c r="N1238" s="144">
        <v>1836</v>
      </c>
      <c r="O1238" s="144"/>
      <c r="P1238" s="148"/>
      <c r="Q1238" s="148"/>
      <c r="R1238" s="148"/>
      <c r="S1238" s="275"/>
      <c r="T1238" s="145">
        <v>2008</v>
      </c>
      <c r="U1238" s="148"/>
      <c r="V1238" s="148"/>
      <c r="W1238" s="148"/>
      <c r="X1238" s="148"/>
      <c r="Y1238" s="148"/>
      <c r="Z1238" s="165">
        <v>137</v>
      </c>
      <c r="AA1238" s="144"/>
      <c r="AB1238" s="144"/>
      <c r="AC1238" s="144"/>
      <c r="AD1238" s="144"/>
      <c r="AE1238" s="144"/>
      <c r="AF1238" s="144"/>
      <c r="AG1238" s="144"/>
      <c r="AH1238" s="144"/>
      <c r="AI1238" s="144"/>
      <c r="AJ1238" s="144"/>
      <c r="AK1238" s="144"/>
      <c r="AL1238" s="144"/>
      <c r="AM1238" s="144"/>
      <c r="AN1238" s="144"/>
      <c r="AO1238" s="144"/>
      <c r="AP1238" s="144"/>
      <c r="AQ1238" s="144"/>
      <c r="AR1238" s="144"/>
      <c r="AS1238" s="138"/>
    </row>
    <row r="1239" spans="2:45" s="135" customFormat="1" ht="24" hidden="1" customHeight="1" x14ac:dyDescent="0.15">
      <c r="B1239" s="169"/>
      <c r="C1239" s="750" t="s">
        <v>723</v>
      </c>
      <c r="D1239" s="144"/>
      <c r="E1239" s="144" t="s">
        <v>4739</v>
      </c>
      <c r="F1239" s="144" t="s">
        <v>4740</v>
      </c>
      <c r="G1239" s="144">
        <v>1000</v>
      </c>
      <c r="H1239" s="144"/>
      <c r="I1239" s="144"/>
      <c r="J1239" s="144">
        <v>25</v>
      </c>
      <c r="K1239" s="144">
        <v>40</v>
      </c>
      <c r="L1239" s="144"/>
      <c r="M1239" s="144"/>
      <c r="N1239" s="144">
        <v>1000</v>
      </c>
      <c r="O1239" s="144"/>
      <c r="P1239" s="148"/>
      <c r="Q1239" s="148"/>
      <c r="R1239" s="148"/>
      <c r="S1239" s="275"/>
      <c r="T1239" s="145">
        <v>2004</v>
      </c>
      <c r="U1239" s="148"/>
      <c r="V1239" s="148"/>
      <c r="W1239" s="148"/>
      <c r="X1239" s="148"/>
      <c r="Y1239" s="148"/>
      <c r="Z1239" s="165">
        <v>100</v>
      </c>
      <c r="AA1239" s="144"/>
      <c r="AB1239" s="144"/>
      <c r="AC1239" s="144"/>
      <c r="AD1239" s="144"/>
      <c r="AE1239" s="144"/>
      <c r="AF1239" s="144"/>
      <c r="AG1239" s="144"/>
      <c r="AH1239" s="144"/>
      <c r="AI1239" s="144"/>
      <c r="AJ1239" s="144"/>
      <c r="AK1239" s="144"/>
      <c r="AL1239" s="144"/>
      <c r="AM1239" s="144"/>
      <c r="AN1239" s="144"/>
      <c r="AO1239" s="144"/>
      <c r="AP1239" s="144"/>
      <c r="AQ1239" s="144"/>
      <c r="AR1239" s="144"/>
      <c r="AS1239" s="138"/>
    </row>
    <row r="1240" spans="2:45" s="135" customFormat="1" ht="24" hidden="1" customHeight="1" x14ac:dyDescent="0.15">
      <c r="B1240" s="169"/>
      <c r="C1240" s="750" t="s">
        <v>723</v>
      </c>
      <c r="D1240" s="144"/>
      <c r="E1240" s="144" t="s">
        <v>4741</v>
      </c>
      <c r="F1240" s="144" t="s">
        <v>4740</v>
      </c>
      <c r="G1240" s="144">
        <v>1100</v>
      </c>
      <c r="H1240" s="144"/>
      <c r="I1240" s="144"/>
      <c r="J1240" s="144">
        <v>24</v>
      </c>
      <c r="K1240" s="144">
        <v>44</v>
      </c>
      <c r="L1240" s="144"/>
      <c r="M1240" s="144"/>
      <c r="N1240" s="144">
        <v>1056</v>
      </c>
      <c r="O1240" s="144"/>
      <c r="P1240" s="148"/>
      <c r="Q1240" s="148"/>
      <c r="R1240" s="148"/>
      <c r="S1240" s="275"/>
      <c r="T1240" s="145">
        <v>2008</v>
      </c>
      <c r="U1240" s="148"/>
      <c r="V1240" s="148"/>
      <c r="W1240" s="148"/>
      <c r="X1240" s="148"/>
      <c r="Y1240" s="148"/>
      <c r="Z1240" s="165">
        <v>168</v>
      </c>
      <c r="AA1240" s="144"/>
      <c r="AB1240" s="144"/>
      <c r="AC1240" s="144"/>
      <c r="AD1240" s="144"/>
      <c r="AE1240" s="144"/>
      <c r="AF1240" s="144"/>
      <c r="AG1240" s="144"/>
      <c r="AH1240" s="144"/>
      <c r="AI1240" s="144"/>
      <c r="AJ1240" s="144"/>
      <c r="AK1240" s="144"/>
      <c r="AL1240" s="144"/>
      <c r="AM1240" s="144"/>
      <c r="AN1240" s="144"/>
      <c r="AO1240" s="144"/>
      <c r="AP1240" s="144"/>
      <c r="AQ1240" s="144"/>
      <c r="AR1240" s="144"/>
      <c r="AS1240" s="138"/>
    </row>
    <row r="1241" spans="2:45" s="135" customFormat="1" ht="24" hidden="1" customHeight="1" x14ac:dyDescent="0.15">
      <c r="B1241" s="169"/>
      <c r="C1241" s="750" t="s">
        <v>723</v>
      </c>
      <c r="D1241" s="144"/>
      <c r="E1241" s="144" t="s">
        <v>4742</v>
      </c>
      <c r="F1241" s="144" t="s">
        <v>4740</v>
      </c>
      <c r="G1241" s="144">
        <v>1188</v>
      </c>
      <c r="H1241" s="144"/>
      <c r="I1241" s="144"/>
      <c r="J1241" s="144">
        <v>20</v>
      </c>
      <c r="K1241" s="144">
        <v>40</v>
      </c>
      <c r="L1241" s="144"/>
      <c r="M1241" s="144"/>
      <c r="N1241" s="144">
        <v>984</v>
      </c>
      <c r="O1241" s="144"/>
      <c r="P1241" s="148"/>
      <c r="Q1241" s="148"/>
      <c r="R1241" s="148"/>
      <c r="S1241" s="275"/>
      <c r="T1241" s="145">
        <v>2009</v>
      </c>
      <c r="U1241" s="148"/>
      <c r="V1241" s="148"/>
      <c r="W1241" s="148"/>
      <c r="X1241" s="148"/>
      <c r="Y1241" s="148"/>
      <c r="Z1241" s="165">
        <v>116</v>
      </c>
      <c r="AA1241" s="144"/>
      <c r="AB1241" s="144"/>
      <c r="AC1241" s="144"/>
      <c r="AD1241" s="144"/>
      <c r="AE1241" s="144"/>
      <c r="AF1241" s="144"/>
      <c r="AG1241" s="144"/>
      <c r="AH1241" s="144"/>
      <c r="AI1241" s="144"/>
      <c r="AJ1241" s="144"/>
      <c r="AK1241" s="144"/>
      <c r="AL1241" s="144"/>
      <c r="AM1241" s="144"/>
      <c r="AN1241" s="144"/>
      <c r="AO1241" s="144"/>
      <c r="AP1241" s="144"/>
      <c r="AQ1241" s="144"/>
      <c r="AR1241" s="144"/>
      <c r="AS1241" s="138"/>
    </row>
    <row r="1242" spans="2:45" s="135" customFormat="1" ht="24" hidden="1" customHeight="1" x14ac:dyDescent="0.15">
      <c r="B1242" s="169"/>
      <c r="C1242" s="750" t="s">
        <v>723</v>
      </c>
      <c r="D1242" s="144"/>
      <c r="E1242" s="144" t="s">
        <v>4743</v>
      </c>
      <c r="F1242" s="144" t="s">
        <v>4740</v>
      </c>
      <c r="G1242" s="144">
        <v>1050</v>
      </c>
      <c r="H1242" s="144"/>
      <c r="I1242" s="144"/>
      <c r="J1242" s="144">
        <v>25</v>
      </c>
      <c r="K1242" s="144">
        <v>40</v>
      </c>
      <c r="L1242" s="144"/>
      <c r="M1242" s="144"/>
      <c r="N1242" s="144">
        <v>1050</v>
      </c>
      <c r="O1242" s="144"/>
      <c r="P1242" s="148"/>
      <c r="Q1242" s="148"/>
      <c r="R1242" s="148"/>
      <c r="S1242" s="275"/>
      <c r="T1242" s="145">
        <v>2013</v>
      </c>
      <c r="U1242" s="148"/>
      <c r="V1242" s="148"/>
      <c r="W1242" s="148"/>
      <c r="X1242" s="148"/>
      <c r="Y1242" s="148"/>
      <c r="Z1242" s="165">
        <v>300</v>
      </c>
      <c r="AA1242" s="144"/>
      <c r="AB1242" s="144"/>
      <c r="AC1242" s="144"/>
      <c r="AD1242" s="144"/>
      <c r="AE1242" s="144"/>
      <c r="AF1242" s="144"/>
      <c r="AG1242" s="144"/>
      <c r="AH1242" s="144"/>
      <c r="AI1242" s="144"/>
      <c r="AJ1242" s="144"/>
      <c r="AK1242" s="144"/>
      <c r="AL1242" s="144"/>
      <c r="AM1242" s="144"/>
      <c r="AN1242" s="144"/>
      <c r="AO1242" s="144"/>
      <c r="AP1242" s="144"/>
      <c r="AQ1242" s="144"/>
      <c r="AR1242" s="144"/>
      <c r="AS1242" s="138"/>
    </row>
    <row r="1243" spans="2:45" s="135" customFormat="1" ht="24" hidden="1" customHeight="1" x14ac:dyDescent="0.15">
      <c r="B1243" s="169"/>
      <c r="C1243" s="750" t="s">
        <v>723</v>
      </c>
      <c r="D1243" s="144"/>
      <c r="E1243" s="144" t="s">
        <v>11344</v>
      </c>
      <c r="F1243" s="144" t="s">
        <v>4740</v>
      </c>
      <c r="G1243" s="144">
        <v>684</v>
      </c>
      <c r="H1243" s="144"/>
      <c r="I1243" s="144"/>
      <c r="J1243" s="144">
        <v>38</v>
      </c>
      <c r="K1243" s="144">
        <v>18</v>
      </c>
      <c r="L1243" s="144"/>
      <c r="M1243" s="144"/>
      <c r="N1243" s="144">
        <v>684</v>
      </c>
      <c r="O1243" s="144"/>
      <c r="P1243" s="148"/>
      <c r="Q1243" s="148"/>
      <c r="R1243" s="148"/>
      <c r="S1243" s="275"/>
      <c r="T1243" s="145">
        <v>2010</v>
      </c>
      <c r="U1243" s="148"/>
      <c r="V1243" s="148"/>
      <c r="W1243" s="148"/>
      <c r="X1243" s="148"/>
      <c r="Y1243" s="148"/>
      <c r="Z1243" s="165">
        <v>55</v>
      </c>
      <c r="AA1243" s="144"/>
      <c r="AB1243" s="144"/>
      <c r="AC1243" s="144"/>
      <c r="AD1243" s="144"/>
      <c r="AE1243" s="144"/>
      <c r="AF1243" s="144"/>
      <c r="AG1243" s="144"/>
      <c r="AH1243" s="144"/>
      <c r="AI1243" s="144"/>
      <c r="AJ1243" s="144"/>
      <c r="AK1243" s="144"/>
      <c r="AL1243" s="144"/>
      <c r="AM1243" s="144"/>
      <c r="AN1243" s="144"/>
      <c r="AO1243" s="144"/>
      <c r="AP1243" s="144"/>
      <c r="AQ1243" s="144"/>
      <c r="AR1243" s="144"/>
      <c r="AS1243" s="138"/>
    </row>
    <row r="1244" spans="2:45" s="135" customFormat="1" ht="24" hidden="1" customHeight="1" x14ac:dyDescent="0.15">
      <c r="B1244" s="169"/>
      <c r="C1244" s="750" t="s">
        <v>723</v>
      </c>
      <c r="D1244" s="144"/>
      <c r="E1244" s="144" t="s">
        <v>14788</v>
      </c>
      <c r="F1244" s="144" t="s">
        <v>723</v>
      </c>
      <c r="G1244" s="144">
        <v>2654</v>
      </c>
      <c r="H1244" s="144"/>
      <c r="I1244" s="144"/>
      <c r="J1244" s="144">
        <v>21</v>
      </c>
      <c r="K1244" s="144">
        <v>39</v>
      </c>
      <c r="L1244" s="144"/>
      <c r="M1244" s="144"/>
      <c r="N1244" s="144">
        <v>264</v>
      </c>
      <c r="O1244" s="144"/>
      <c r="P1244" s="148"/>
      <c r="Q1244" s="148"/>
      <c r="R1244" s="148"/>
      <c r="S1244" s="275"/>
      <c r="T1244" s="145">
        <v>2020</v>
      </c>
      <c r="U1244" s="148"/>
      <c r="V1244" s="148"/>
      <c r="W1244" s="148"/>
      <c r="X1244" s="148"/>
      <c r="Y1244" s="148"/>
      <c r="Z1244" s="165">
        <v>2133</v>
      </c>
      <c r="AA1244" s="144"/>
      <c r="AB1244" s="144"/>
      <c r="AC1244" s="144"/>
      <c r="AD1244" s="144"/>
      <c r="AE1244" s="144"/>
      <c r="AF1244" s="144"/>
      <c r="AG1244" s="144"/>
      <c r="AH1244" s="144"/>
      <c r="AI1244" s="144"/>
      <c r="AJ1244" s="144"/>
      <c r="AK1244" s="144"/>
      <c r="AL1244" s="144"/>
      <c r="AM1244" s="144"/>
      <c r="AN1244" s="144"/>
      <c r="AO1244" s="144"/>
      <c r="AP1244" s="144"/>
      <c r="AQ1244" s="144"/>
      <c r="AR1244" s="144"/>
      <c r="AS1244" s="138"/>
    </row>
    <row r="1245" spans="2:45" s="135" customFormat="1" ht="24" hidden="1" customHeight="1" x14ac:dyDescent="0.15">
      <c r="B1245" s="169"/>
      <c r="C1245" s="750" t="s">
        <v>723</v>
      </c>
      <c r="D1245" s="144"/>
      <c r="E1245" s="144" t="s">
        <v>17235</v>
      </c>
      <c r="F1245" s="144" t="s">
        <v>17236</v>
      </c>
      <c r="G1245" s="144">
        <v>9000</v>
      </c>
      <c r="H1245" s="144"/>
      <c r="I1245" s="144"/>
      <c r="J1245" s="144">
        <v>60</v>
      </c>
      <c r="K1245" s="144">
        <v>90</v>
      </c>
      <c r="L1245" s="144"/>
      <c r="M1245" s="144"/>
      <c r="N1245" s="144">
        <v>5400</v>
      </c>
      <c r="O1245" s="144"/>
      <c r="P1245" s="148"/>
      <c r="Q1245" s="148"/>
      <c r="R1245" s="148"/>
      <c r="S1245" s="275"/>
      <c r="T1245" s="145">
        <v>2020</v>
      </c>
      <c r="U1245" s="148"/>
      <c r="V1245" s="148"/>
      <c r="W1245" s="148"/>
      <c r="X1245" s="148"/>
      <c r="Y1245" s="148"/>
      <c r="Z1245" s="165">
        <v>200</v>
      </c>
      <c r="AA1245" s="144"/>
      <c r="AB1245" s="144"/>
      <c r="AC1245" s="144"/>
      <c r="AD1245" s="144"/>
      <c r="AE1245" s="144"/>
      <c r="AF1245" s="144"/>
      <c r="AG1245" s="144"/>
      <c r="AH1245" s="144"/>
      <c r="AI1245" s="144"/>
      <c r="AJ1245" s="144"/>
      <c r="AK1245" s="144"/>
      <c r="AL1245" s="144"/>
      <c r="AM1245" s="144"/>
      <c r="AN1245" s="144"/>
      <c r="AO1245" s="144"/>
      <c r="AP1245" s="144"/>
      <c r="AQ1245" s="144"/>
      <c r="AR1245" s="144"/>
      <c r="AS1245" s="138" t="s">
        <v>17091</v>
      </c>
    </row>
    <row r="1246" spans="2:45" s="135" customFormat="1" ht="24" hidden="1" customHeight="1" x14ac:dyDescent="0.15">
      <c r="B1246" s="169"/>
      <c r="C1246" s="750" t="s">
        <v>723</v>
      </c>
      <c r="D1246" s="144"/>
      <c r="E1246" s="144" t="s">
        <v>17237</v>
      </c>
      <c r="F1246" s="144" t="s">
        <v>17238</v>
      </c>
      <c r="G1246" s="144">
        <v>3100</v>
      </c>
      <c r="H1246" s="144"/>
      <c r="I1246" s="144"/>
      <c r="J1246" s="144">
        <v>46</v>
      </c>
      <c r="K1246" s="144">
        <v>60</v>
      </c>
      <c r="L1246" s="144"/>
      <c r="M1246" s="144"/>
      <c r="N1246" s="144">
        <v>2400</v>
      </c>
      <c r="O1246" s="144"/>
      <c r="P1246" s="148"/>
      <c r="Q1246" s="148"/>
      <c r="R1246" s="148"/>
      <c r="S1246" s="275"/>
      <c r="T1246" s="145">
        <v>2020</v>
      </c>
      <c r="U1246" s="148"/>
      <c r="V1246" s="148"/>
      <c r="W1246" s="148"/>
      <c r="X1246" s="148"/>
      <c r="Y1246" s="148"/>
      <c r="Z1246" s="165">
        <v>360</v>
      </c>
      <c r="AA1246" s="144"/>
      <c r="AB1246" s="144"/>
      <c r="AC1246" s="144"/>
      <c r="AD1246" s="144"/>
      <c r="AE1246" s="144"/>
      <c r="AF1246" s="144"/>
      <c r="AG1246" s="144"/>
      <c r="AH1246" s="144"/>
      <c r="AI1246" s="144"/>
      <c r="AJ1246" s="144"/>
      <c r="AK1246" s="144"/>
      <c r="AL1246" s="144"/>
      <c r="AM1246" s="144"/>
      <c r="AN1246" s="144"/>
      <c r="AO1246" s="144"/>
      <c r="AP1246" s="144"/>
      <c r="AQ1246" s="144"/>
      <c r="AR1246" s="144"/>
      <c r="AS1246" s="138" t="s">
        <v>17091</v>
      </c>
    </row>
    <row r="1247" spans="2:45" s="135" customFormat="1" ht="24" hidden="1" customHeight="1" x14ac:dyDescent="0.15">
      <c r="B1247" s="1159"/>
      <c r="C1247" s="750" t="s">
        <v>723</v>
      </c>
      <c r="D1247" s="144"/>
      <c r="E1247" s="144" t="s">
        <v>20400</v>
      </c>
      <c r="F1247" s="144" t="s">
        <v>16042</v>
      </c>
      <c r="G1247" s="144">
        <v>2654</v>
      </c>
      <c r="H1247" s="144"/>
      <c r="I1247" s="144">
        <v>2654</v>
      </c>
      <c r="J1247" s="144"/>
      <c r="K1247" s="138"/>
      <c r="L1247" s="138"/>
      <c r="M1247" s="138"/>
      <c r="N1247" s="138"/>
      <c r="O1247" s="138"/>
      <c r="P1247" s="138"/>
      <c r="Q1247" s="138"/>
      <c r="R1247" s="138"/>
      <c r="S1247" s="138"/>
      <c r="T1247" s="145">
        <v>2020</v>
      </c>
      <c r="U1247" s="138"/>
      <c r="V1247" s="138"/>
      <c r="W1247" s="138"/>
      <c r="X1247" s="138"/>
      <c r="Y1247" s="138"/>
      <c r="Z1247" s="138"/>
      <c r="AA1247" s="138"/>
      <c r="AB1247" s="138"/>
      <c r="AC1247" s="138"/>
      <c r="AD1247" s="138"/>
      <c r="AE1247" s="138"/>
      <c r="AF1247" s="138"/>
      <c r="AG1247" s="138"/>
      <c r="AH1247" s="138"/>
      <c r="AI1247" s="138"/>
      <c r="AJ1247" s="138"/>
      <c r="AK1247" s="138"/>
      <c r="AL1247" s="138"/>
      <c r="AM1247" s="138"/>
      <c r="AN1247" s="138"/>
      <c r="AO1247" s="138"/>
      <c r="AP1247" s="138"/>
      <c r="AQ1247" s="138"/>
      <c r="AR1247" s="138"/>
      <c r="AS1247" s="138"/>
    </row>
    <row r="1248" spans="2:45" s="135" customFormat="1" ht="24" hidden="1" customHeight="1" x14ac:dyDescent="0.15">
      <c r="B1248" s="169"/>
      <c r="C1248" s="750" t="s">
        <v>353</v>
      </c>
      <c r="D1248" s="144"/>
      <c r="E1248" s="144" t="s">
        <v>4744</v>
      </c>
      <c r="F1248" s="144" t="s">
        <v>353</v>
      </c>
      <c r="G1248" s="144">
        <v>4090</v>
      </c>
      <c r="H1248" s="144"/>
      <c r="I1248" s="144"/>
      <c r="J1248" s="144">
        <v>31</v>
      </c>
      <c r="K1248" s="144">
        <v>120</v>
      </c>
      <c r="L1248" s="144"/>
      <c r="M1248" s="144"/>
      <c r="N1248" s="144">
        <v>3720</v>
      </c>
      <c r="O1248" s="144"/>
      <c r="P1248" s="148"/>
      <c r="Q1248" s="148"/>
      <c r="R1248" s="148"/>
      <c r="S1248" s="275"/>
      <c r="T1248" s="145">
        <v>2009</v>
      </c>
      <c r="U1248" s="148"/>
      <c r="V1248" s="148"/>
      <c r="W1248" s="148"/>
      <c r="X1248" s="148"/>
      <c r="Y1248" s="148"/>
      <c r="Z1248" s="165">
        <v>170</v>
      </c>
      <c r="AA1248" s="144"/>
      <c r="AB1248" s="144"/>
      <c r="AC1248" s="144"/>
      <c r="AD1248" s="144"/>
      <c r="AE1248" s="144"/>
      <c r="AF1248" s="144"/>
      <c r="AG1248" s="144"/>
      <c r="AH1248" s="144"/>
      <c r="AI1248" s="144"/>
      <c r="AJ1248" s="144"/>
      <c r="AK1248" s="144"/>
      <c r="AL1248" s="144"/>
      <c r="AM1248" s="144"/>
      <c r="AN1248" s="144"/>
      <c r="AO1248" s="144"/>
      <c r="AP1248" s="144"/>
      <c r="AQ1248" s="144"/>
      <c r="AR1248" s="144"/>
      <c r="AS1248" s="138"/>
    </row>
    <row r="1249" spans="2:45" s="135" customFormat="1" ht="24" hidden="1" customHeight="1" x14ac:dyDescent="0.15">
      <c r="B1249" s="169"/>
      <c r="C1249" s="750" t="s">
        <v>353</v>
      </c>
      <c r="D1249" s="144"/>
      <c r="E1249" s="144" t="s">
        <v>4745</v>
      </c>
      <c r="F1249" s="144" t="s">
        <v>353</v>
      </c>
      <c r="G1249" s="144">
        <v>11850</v>
      </c>
      <c r="H1249" s="144">
        <v>183</v>
      </c>
      <c r="I1249" s="144">
        <v>183</v>
      </c>
      <c r="J1249" s="144">
        <v>40</v>
      </c>
      <c r="K1249" s="144">
        <v>27</v>
      </c>
      <c r="L1249" s="144"/>
      <c r="M1249" s="144"/>
      <c r="N1249" s="144">
        <v>1400</v>
      </c>
      <c r="O1249" s="144"/>
      <c r="P1249" s="148"/>
      <c r="Q1249" s="148"/>
      <c r="R1249" s="148"/>
      <c r="S1249" s="275"/>
      <c r="T1249" s="145">
        <v>2012</v>
      </c>
      <c r="U1249" s="148"/>
      <c r="V1249" s="148"/>
      <c r="W1249" s="148"/>
      <c r="X1249" s="148"/>
      <c r="Y1249" s="148"/>
      <c r="Z1249" s="165">
        <v>1000</v>
      </c>
      <c r="AA1249" s="144"/>
      <c r="AB1249" s="144"/>
      <c r="AC1249" s="144"/>
      <c r="AD1249" s="144"/>
      <c r="AE1249" s="144"/>
      <c r="AF1249" s="144"/>
      <c r="AG1249" s="144"/>
      <c r="AH1249" s="144"/>
      <c r="AI1249" s="144"/>
      <c r="AJ1249" s="144"/>
      <c r="AK1249" s="144"/>
      <c r="AL1249" s="144"/>
      <c r="AM1249" s="144"/>
      <c r="AN1249" s="144"/>
      <c r="AO1249" s="144"/>
      <c r="AP1249" s="144"/>
      <c r="AQ1249" s="144"/>
      <c r="AR1249" s="144"/>
      <c r="AS1249" s="138"/>
    </row>
    <row r="1250" spans="2:45" s="135" customFormat="1" ht="24" hidden="1" customHeight="1" x14ac:dyDescent="0.15">
      <c r="B1250" s="169"/>
      <c r="C1250" s="750" t="s">
        <v>353</v>
      </c>
      <c r="D1250" s="144"/>
      <c r="E1250" s="144" t="s">
        <v>4746</v>
      </c>
      <c r="F1250" s="144" t="s">
        <v>353</v>
      </c>
      <c r="G1250" s="144">
        <v>1250</v>
      </c>
      <c r="H1250" s="144"/>
      <c r="I1250" s="144"/>
      <c r="J1250" s="144">
        <v>20</v>
      </c>
      <c r="K1250" s="144">
        <v>40</v>
      </c>
      <c r="L1250" s="144"/>
      <c r="M1250" s="144"/>
      <c r="N1250" s="144">
        <v>800</v>
      </c>
      <c r="O1250" s="144"/>
      <c r="P1250" s="148"/>
      <c r="Q1250" s="148"/>
      <c r="R1250" s="148"/>
      <c r="S1250" s="275"/>
      <c r="T1250" s="145">
        <v>2013</v>
      </c>
      <c r="U1250" s="148"/>
      <c r="V1250" s="148"/>
      <c r="W1250" s="148"/>
      <c r="X1250" s="148"/>
      <c r="Y1250" s="148"/>
      <c r="Z1250" s="165">
        <v>90</v>
      </c>
      <c r="AA1250" s="144"/>
      <c r="AB1250" s="144"/>
      <c r="AC1250" s="144"/>
      <c r="AD1250" s="144"/>
      <c r="AE1250" s="144"/>
      <c r="AF1250" s="144"/>
      <c r="AG1250" s="144"/>
      <c r="AH1250" s="144"/>
      <c r="AI1250" s="144"/>
      <c r="AJ1250" s="144"/>
      <c r="AK1250" s="144"/>
      <c r="AL1250" s="144"/>
      <c r="AM1250" s="144"/>
      <c r="AN1250" s="144"/>
      <c r="AO1250" s="144"/>
      <c r="AP1250" s="144"/>
      <c r="AQ1250" s="144"/>
      <c r="AR1250" s="144"/>
      <c r="AS1250" s="138"/>
    </row>
    <row r="1251" spans="2:45" s="135" customFormat="1" ht="24" hidden="1" customHeight="1" x14ac:dyDescent="0.15">
      <c r="B1251" s="169"/>
      <c r="C1251" s="750" t="s">
        <v>353</v>
      </c>
      <c r="D1251" s="144"/>
      <c r="E1251" s="144" t="s">
        <v>4747</v>
      </c>
      <c r="F1251" s="144" t="s">
        <v>353</v>
      </c>
      <c r="G1251" s="144">
        <v>1250</v>
      </c>
      <c r="H1251" s="144"/>
      <c r="I1251" s="144"/>
      <c r="J1251" s="144">
        <v>20</v>
      </c>
      <c r="K1251" s="144">
        <v>38</v>
      </c>
      <c r="L1251" s="144"/>
      <c r="M1251" s="144"/>
      <c r="N1251" s="144">
        <v>760</v>
      </c>
      <c r="O1251" s="144"/>
      <c r="P1251" s="148"/>
      <c r="Q1251" s="148"/>
      <c r="R1251" s="148"/>
      <c r="S1251" s="275"/>
      <c r="T1251" s="145">
        <v>2013</v>
      </c>
      <c r="U1251" s="148"/>
      <c r="V1251" s="148"/>
      <c r="W1251" s="148"/>
      <c r="X1251" s="148"/>
      <c r="Y1251" s="148"/>
      <c r="Z1251" s="165">
        <v>90</v>
      </c>
      <c r="AA1251" s="144"/>
      <c r="AB1251" s="144"/>
      <c r="AC1251" s="144"/>
      <c r="AD1251" s="144"/>
      <c r="AE1251" s="144"/>
      <c r="AF1251" s="144"/>
      <c r="AG1251" s="144"/>
      <c r="AH1251" s="144"/>
      <c r="AI1251" s="144"/>
      <c r="AJ1251" s="144"/>
      <c r="AK1251" s="144"/>
      <c r="AL1251" s="144"/>
      <c r="AM1251" s="144"/>
      <c r="AN1251" s="144"/>
      <c r="AO1251" s="144"/>
      <c r="AP1251" s="144"/>
      <c r="AQ1251" s="144"/>
      <c r="AR1251" s="144"/>
      <c r="AS1251" s="138"/>
    </row>
    <row r="1252" spans="2:45" s="135" customFormat="1" ht="24" hidden="1" customHeight="1" x14ac:dyDescent="0.15">
      <c r="B1252" s="169"/>
      <c r="C1252" s="750" t="s">
        <v>353</v>
      </c>
      <c r="D1252" s="144"/>
      <c r="E1252" s="144" t="s">
        <v>4748</v>
      </c>
      <c r="F1252" s="144" t="s">
        <v>353</v>
      </c>
      <c r="G1252" s="144">
        <v>1250</v>
      </c>
      <c r="H1252" s="144"/>
      <c r="I1252" s="144"/>
      <c r="J1252" s="144">
        <v>22</v>
      </c>
      <c r="K1252" s="144">
        <v>41</v>
      </c>
      <c r="L1252" s="144"/>
      <c r="M1252" s="144"/>
      <c r="N1252" s="144">
        <v>924</v>
      </c>
      <c r="O1252" s="144"/>
      <c r="P1252" s="148"/>
      <c r="Q1252" s="148"/>
      <c r="R1252" s="148"/>
      <c r="S1252" s="275"/>
      <c r="T1252" s="145">
        <v>2013</v>
      </c>
      <c r="U1252" s="148"/>
      <c r="V1252" s="148"/>
      <c r="W1252" s="148"/>
      <c r="X1252" s="148"/>
      <c r="Y1252" s="148"/>
      <c r="Z1252" s="165">
        <v>90</v>
      </c>
      <c r="AA1252" s="144"/>
      <c r="AB1252" s="144"/>
      <c r="AC1252" s="144"/>
      <c r="AD1252" s="144"/>
      <c r="AE1252" s="144"/>
      <c r="AF1252" s="144"/>
      <c r="AG1252" s="144"/>
      <c r="AH1252" s="144"/>
      <c r="AI1252" s="144"/>
      <c r="AJ1252" s="144"/>
      <c r="AK1252" s="144"/>
      <c r="AL1252" s="144"/>
      <c r="AM1252" s="144"/>
      <c r="AN1252" s="144"/>
      <c r="AO1252" s="144"/>
      <c r="AP1252" s="144"/>
      <c r="AQ1252" s="144"/>
      <c r="AR1252" s="144"/>
      <c r="AS1252" s="138"/>
    </row>
    <row r="1253" spans="2:45" s="135" customFormat="1" ht="24" hidden="1" customHeight="1" x14ac:dyDescent="0.15">
      <c r="B1253" s="169"/>
      <c r="C1253" s="750" t="s">
        <v>353</v>
      </c>
      <c r="D1253" s="144"/>
      <c r="E1253" s="144" t="s">
        <v>4749</v>
      </c>
      <c r="F1253" s="144" t="s">
        <v>353</v>
      </c>
      <c r="G1253" s="144">
        <v>1250</v>
      </c>
      <c r="H1253" s="144"/>
      <c r="I1253" s="144"/>
      <c r="J1253" s="144">
        <v>20</v>
      </c>
      <c r="K1253" s="144">
        <v>40</v>
      </c>
      <c r="L1253" s="144"/>
      <c r="M1253" s="144"/>
      <c r="N1253" s="144">
        <v>500</v>
      </c>
      <c r="O1253" s="144"/>
      <c r="P1253" s="148"/>
      <c r="Q1253" s="148"/>
      <c r="R1253" s="148"/>
      <c r="S1253" s="275"/>
      <c r="T1253" s="145">
        <v>2013</v>
      </c>
      <c r="U1253" s="148"/>
      <c r="V1253" s="148"/>
      <c r="W1253" s="148"/>
      <c r="X1253" s="148"/>
      <c r="Y1253" s="148"/>
      <c r="Z1253" s="165">
        <v>120</v>
      </c>
      <c r="AA1253" s="144"/>
      <c r="AB1253" s="144"/>
      <c r="AC1253" s="144"/>
      <c r="AD1253" s="144"/>
      <c r="AE1253" s="144"/>
      <c r="AF1253" s="144"/>
      <c r="AG1253" s="144"/>
      <c r="AH1253" s="144"/>
      <c r="AI1253" s="144"/>
      <c r="AJ1253" s="144"/>
      <c r="AK1253" s="144"/>
      <c r="AL1253" s="144"/>
      <c r="AM1253" s="144"/>
      <c r="AN1253" s="144"/>
      <c r="AO1253" s="144"/>
      <c r="AP1253" s="144"/>
      <c r="AQ1253" s="144"/>
      <c r="AR1253" s="144"/>
      <c r="AS1253" s="138"/>
    </row>
    <row r="1254" spans="2:45" s="135" customFormat="1" ht="24" hidden="1" customHeight="1" x14ac:dyDescent="0.15">
      <c r="B1254" s="169"/>
      <c r="C1254" s="750" t="s">
        <v>353</v>
      </c>
      <c r="D1254" s="144"/>
      <c r="E1254" s="144" t="s">
        <v>4750</v>
      </c>
      <c r="F1254" s="144" t="s">
        <v>353</v>
      </c>
      <c r="G1254" s="144">
        <v>1250</v>
      </c>
      <c r="H1254" s="144"/>
      <c r="I1254" s="144"/>
      <c r="J1254" s="144">
        <v>20</v>
      </c>
      <c r="K1254" s="144">
        <v>40</v>
      </c>
      <c r="L1254" s="144"/>
      <c r="M1254" s="144"/>
      <c r="N1254" s="144">
        <v>800</v>
      </c>
      <c r="O1254" s="144"/>
      <c r="P1254" s="148"/>
      <c r="Q1254" s="148"/>
      <c r="R1254" s="148"/>
      <c r="S1254" s="275"/>
      <c r="T1254" s="145">
        <v>2013</v>
      </c>
      <c r="U1254" s="148"/>
      <c r="V1254" s="148"/>
      <c r="W1254" s="148"/>
      <c r="X1254" s="148"/>
      <c r="Y1254" s="148"/>
      <c r="Z1254" s="165">
        <v>120</v>
      </c>
      <c r="AA1254" s="144"/>
      <c r="AB1254" s="144"/>
      <c r="AC1254" s="144"/>
      <c r="AD1254" s="144"/>
      <c r="AE1254" s="144"/>
      <c r="AF1254" s="144"/>
      <c r="AG1254" s="144"/>
      <c r="AH1254" s="144"/>
      <c r="AI1254" s="144"/>
      <c r="AJ1254" s="144"/>
      <c r="AK1254" s="144"/>
      <c r="AL1254" s="144"/>
      <c r="AM1254" s="144"/>
      <c r="AN1254" s="144"/>
      <c r="AO1254" s="144"/>
      <c r="AP1254" s="144"/>
      <c r="AQ1254" s="144"/>
      <c r="AR1254" s="144"/>
      <c r="AS1254" s="138"/>
    </row>
    <row r="1255" spans="2:45" s="135" customFormat="1" ht="24" hidden="1" customHeight="1" x14ac:dyDescent="0.15">
      <c r="B1255" s="169"/>
      <c r="C1255" s="750" t="s">
        <v>730</v>
      </c>
      <c r="D1255" s="144"/>
      <c r="E1255" s="144" t="s">
        <v>4751</v>
      </c>
      <c r="F1255" s="144" t="s">
        <v>730</v>
      </c>
      <c r="G1255" s="144">
        <v>2097</v>
      </c>
      <c r="H1255" s="144"/>
      <c r="I1255" s="144"/>
      <c r="J1255" s="144">
        <v>20</v>
      </c>
      <c r="K1255" s="144">
        <v>40</v>
      </c>
      <c r="L1255" s="144"/>
      <c r="M1255" s="144"/>
      <c r="N1255" s="144">
        <v>800</v>
      </c>
      <c r="O1255" s="144"/>
      <c r="P1255" s="148"/>
      <c r="Q1255" s="148"/>
      <c r="R1255" s="148"/>
      <c r="S1255" s="275"/>
      <c r="T1255" s="145">
        <v>2000</v>
      </c>
      <c r="U1255" s="148"/>
      <c r="V1255" s="148"/>
      <c r="W1255" s="148"/>
      <c r="X1255" s="148"/>
      <c r="Y1255" s="148"/>
      <c r="Z1255" s="165"/>
      <c r="AA1255" s="144"/>
      <c r="AB1255" s="144"/>
      <c r="AC1255" s="144"/>
      <c r="AD1255" s="144"/>
      <c r="AE1255" s="144"/>
      <c r="AF1255" s="144"/>
      <c r="AG1255" s="144"/>
      <c r="AH1255" s="144"/>
      <c r="AI1255" s="144"/>
      <c r="AJ1255" s="144"/>
      <c r="AK1255" s="144"/>
      <c r="AL1255" s="144"/>
      <c r="AM1255" s="144"/>
      <c r="AN1255" s="144"/>
      <c r="AO1255" s="144"/>
      <c r="AP1255" s="144"/>
      <c r="AQ1255" s="144"/>
      <c r="AR1255" s="144"/>
      <c r="AS1255" s="138"/>
    </row>
    <row r="1256" spans="2:45" s="135" customFormat="1" ht="24" hidden="1" customHeight="1" x14ac:dyDescent="0.15">
      <c r="B1256" s="169"/>
      <c r="C1256" s="750" t="s">
        <v>730</v>
      </c>
      <c r="D1256" s="144"/>
      <c r="E1256" s="144" t="s">
        <v>17239</v>
      </c>
      <c r="F1256" s="144" t="s">
        <v>730</v>
      </c>
      <c r="G1256" s="144">
        <v>7383</v>
      </c>
      <c r="H1256" s="144"/>
      <c r="I1256" s="144"/>
      <c r="J1256" s="144"/>
      <c r="K1256" s="144"/>
      <c r="L1256" s="144"/>
      <c r="M1256" s="144"/>
      <c r="N1256" s="144"/>
      <c r="O1256" s="144"/>
      <c r="P1256" s="148"/>
      <c r="Q1256" s="148"/>
      <c r="R1256" s="148"/>
      <c r="S1256" s="275"/>
      <c r="T1256" s="145">
        <v>2017</v>
      </c>
      <c r="U1256" s="148"/>
      <c r="V1256" s="148"/>
      <c r="W1256" s="148"/>
      <c r="X1256" s="148"/>
      <c r="Y1256" s="148"/>
      <c r="Z1256" s="165">
        <v>163</v>
      </c>
      <c r="AA1256" s="144"/>
      <c r="AB1256" s="144"/>
      <c r="AC1256" s="144"/>
      <c r="AD1256" s="144"/>
      <c r="AE1256" s="144"/>
      <c r="AF1256" s="144"/>
      <c r="AG1256" s="144"/>
      <c r="AH1256" s="144"/>
      <c r="AI1256" s="144"/>
      <c r="AJ1256" s="144"/>
      <c r="AK1256" s="144"/>
      <c r="AL1256" s="144"/>
      <c r="AM1256" s="144"/>
      <c r="AN1256" s="144"/>
      <c r="AO1256" s="144"/>
      <c r="AP1256" s="144"/>
      <c r="AQ1256" s="144"/>
      <c r="AR1256" s="144"/>
      <c r="AS1256" s="138" t="s">
        <v>17016</v>
      </c>
    </row>
    <row r="1257" spans="2:45" s="135" customFormat="1" ht="24" hidden="1" customHeight="1" x14ac:dyDescent="0.15">
      <c r="B1257" s="169"/>
      <c r="C1257" s="750" t="s">
        <v>730</v>
      </c>
      <c r="D1257" s="144"/>
      <c r="E1257" s="144" t="s">
        <v>17240</v>
      </c>
      <c r="F1257" s="144" t="s">
        <v>730</v>
      </c>
      <c r="G1257" s="144">
        <v>7822</v>
      </c>
      <c r="H1257" s="144"/>
      <c r="I1257" s="144"/>
      <c r="J1257" s="144"/>
      <c r="K1257" s="144"/>
      <c r="L1257" s="144"/>
      <c r="M1257" s="144"/>
      <c r="N1257" s="144"/>
      <c r="O1257" s="144"/>
      <c r="P1257" s="148"/>
      <c r="Q1257" s="148"/>
      <c r="R1257" s="148"/>
      <c r="S1257" s="275"/>
      <c r="T1257" s="145">
        <v>2018</v>
      </c>
      <c r="U1257" s="148">
        <v>137</v>
      </c>
      <c r="V1257" s="148"/>
      <c r="W1257" s="148"/>
      <c r="X1257" s="148"/>
      <c r="Y1257" s="148"/>
      <c r="Z1257" s="165">
        <v>240</v>
      </c>
      <c r="AA1257" s="144"/>
      <c r="AB1257" s="144"/>
      <c r="AC1257" s="144"/>
      <c r="AD1257" s="144"/>
      <c r="AE1257" s="144"/>
      <c r="AF1257" s="144"/>
      <c r="AG1257" s="144"/>
      <c r="AH1257" s="144"/>
      <c r="AI1257" s="144"/>
      <c r="AJ1257" s="144"/>
      <c r="AK1257" s="144"/>
      <c r="AL1257" s="144"/>
      <c r="AM1257" s="144"/>
      <c r="AN1257" s="144"/>
      <c r="AO1257" s="144"/>
      <c r="AP1257" s="144"/>
      <c r="AQ1257" s="144"/>
      <c r="AR1257" s="144"/>
      <c r="AS1257" s="138" t="s">
        <v>17016</v>
      </c>
    </row>
    <row r="1258" spans="2:45" s="135" customFormat="1" ht="24" hidden="1" customHeight="1" x14ac:dyDescent="0.15">
      <c r="B1258" s="169"/>
      <c r="C1258" s="750" t="s">
        <v>730</v>
      </c>
      <c r="D1258" s="144"/>
      <c r="E1258" s="144" t="s">
        <v>4752</v>
      </c>
      <c r="F1258" s="144" t="s">
        <v>11345</v>
      </c>
      <c r="G1258" s="144">
        <v>2557</v>
      </c>
      <c r="H1258" s="144"/>
      <c r="I1258" s="144"/>
      <c r="J1258" s="144">
        <v>40</v>
      </c>
      <c r="K1258" s="144">
        <v>60</v>
      </c>
      <c r="L1258" s="144"/>
      <c r="M1258" s="144"/>
      <c r="N1258" s="144">
        <v>2400</v>
      </c>
      <c r="O1258" s="144"/>
      <c r="P1258" s="148"/>
      <c r="Q1258" s="148"/>
      <c r="R1258" s="148"/>
      <c r="S1258" s="275"/>
      <c r="T1258" s="145">
        <v>2000</v>
      </c>
      <c r="U1258" s="148">
        <v>100</v>
      </c>
      <c r="V1258" s="148"/>
      <c r="W1258" s="148"/>
      <c r="X1258" s="148"/>
      <c r="Y1258" s="148"/>
      <c r="Z1258" s="165"/>
      <c r="AA1258" s="144"/>
      <c r="AB1258" s="144"/>
      <c r="AC1258" s="144"/>
      <c r="AD1258" s="144"/>
      <c r="AE1258" s="144"/>
      <c r="AF1258" s="144"/>
      <c r="AG1258" s="144"/>
      <c r="AH1258" s="144"/>
      <c r="AI1258" s="144"/>
      <c r="AJ1258" s="144"/>
      <c r="AK1258" s="144"/>
      <c r="AL1258" s="144"/>
      <c r="AM1258" s="144"/>
      <c r="AN1258" s="144"/>
      <c r="AO1258" s="144"/>
      <c r="AP1258" s="144"/>
      <c r="AQ1258" s="144"/>
      <c r="AR1258" s="144"/>
      <c r="AS1258" s="138"/>
    </row>
    <row r="1259" spans="2:45" s="135" customFormat="1" ht="24" hidden="1" customHeight="1" x14ac:dyDescent="0.15">
      <c r="B1259" s="169"/>
      <c r="C1259" s="750" t="s">
        <v>11369</v>
      </c>
      <c r="D1259" s="144"/>
      <c r="E1259" s="144" t="s">
        <v>17241</v>
      </c>
      <c r="F1259" s="144" t="s">
        <v>730</v>
      </c>
      <c r="G1259" s="144"/>
      <c r="H1259" s="144"/>
      <c r="I1259" s="144"/>
      <c r="J1259" s="144">
        <v>20</v>
      </c>
      <c r="K1259" s="144">
        <v>40</v>
      </c>
      <c r="L1259" s="144"/>
      <c r="M1259" s="144"/>
      <c r="N1259" s="144">
        <v>1170</v>
      </c>
      <c r="O1259" s="144"/>
      <c r="P1259" s="148"/>
      <c r="Q1259" s="148"/>
      <c r="R1259" s="148"/>
      <c r="S1259" s="275"/>
      <c r="T1259" s="145">
        <v>2013</v>
      </c>
      <c r="U1259" s="148"/>
      <c r="V1259" s="148"/>
      <c r="W1259" s="148"/>
      <c r="X1259" s="148"/>
      <c r="Y1259" s="148"/>
      <c r="Z1259" s="165"/>
      <c r="AA1259" s="144"/>
      <c r="AB1259" s="144"/>
      <c r="AC1259" s="144"/>
      <c r="AD1259" s="144"/>
      <c r="AE1259" s="144"/>
      <c r="AF1259" s="144"/>
      <c r="AG1259" s="144"/>
      <c r="AH1259" s="144"/>
      <c r="AI1259" s="144"/>
      <c r="AJ1259" s="144"/>
      <c r="AK1259" s="144"/>
      <c r="AL1259" s="144"/>
      <c r="AM1259" s="144"/>
      <c r="AN1259" s="144"/>
      <c r="AO1259" s="144"/>
      <c r="AP1259" s="144"/>
      <c r="AQ1259" s="144"/>
      <c r="AR1259" s="144"/>
      <c r="AS1259" s="138" t="s">
        <v>17091</v>
      </c>
    </row>
    <row r="1260" spans="2:45" s="135" customFormat="1" ht="24" hidden="1" customHeight="1" x14ac:dyDescent="0.15">
      <c r="B1260" s="169"/>
      <c r="C1260" s="750" t="s">
        <v>11369</v>
      </c>
      <c r="D1260" s="144"/>
      <c r="E1260" s="144" t="s">
        <v>17242</v>
      </c>
      <c r="F1260" s="144" t="s">
        <v>730</v>
      </c>
      <c r="G1260" s="144">
        <v>9000</v>
      </c>
      <c r="H1260" s="144"/>
      <c r="I1260" s="144"/>
      <c r="J1260" s="144"/>
      <c r="K1260" s="144"/>
      <c r="L1260" s="144"/>
      <c r="M1260" s="144"/>
      <c r="N1260" s="144"/>
      <c r="O1260" s="144"/>
      <c r="P1260" s="148"/>
      <c r="Q1260" s="148"/>
      <c r="R1260" s="148"/>
      <c r="S1260" s="275"/>
      <c r="T1260" s="145">
        <v>2019</v>
      </c>
      <c r="U1260" s="148"/>
      <c r="V1260" s="148"/>
      <c r="W1260" s="148"/>
      <c r="X1260" s="148"/>
      <c r="Y1260" s="148"/>
      <c r="Z1260" s="165">
        <v>127</v>
      </c>
      <c r="AA1260" s="144"/>
      <c r="AB1260" s="144"/>
      <c r="AC1260" s="144"/>
      <c r="AD1260" s="144"/>
      <c r="AE1260" s="144"/>
      <c r="AF1260" s="144"/>
      <c r="AG1260" s="144"/>
      <c r="AH1260" s="144"/>
      <c r="AI1260" s="144"/>
      <c r="AJ1260" s="144"/>
      <c r="AK1260" s="144"/>
      <c r="AL1260" s="144"/>
      <c r="AM1260" s="144"/>
      <c r="AN1260" s="144"/>
      <c r="AO1260" s="144"/>
      <c r="AP1260" s="144"/>
      <c r="AQ1260" s="144"/>
      <c r="AR1260" s="144"/>
      <c r="AS1260" s="138" t="s">
        <v>17091</v>
      </c>
    </row>
    <row r="1261" spans="2:45" s="135" customFormat="1" ht="24" hidden="1" customHeight="1" x14ac:dyDescent="0.15">
      <c r="B1261" s="169"/>
      <c r="C1261" s="750" t="s">
        <v>11369</v>
      </c>
      <c r="D1261" s="144"/>
      <c r="E1261" s="144" t="s">
        <v>20401</v>
      </c>
      <c r="F1261" s="144" t="s">
        <v>730</v>
      </c>
      <c r="G1261" s="144">
        <v>14338</v>
      </c>
      <c r="H1261" s="144"/>
      <c r="I1261" s="144"/>
      <c r="J1261" s="144"/>
      <c r="K1261" s="144"/>
      <c r="L1261" s="144"/>
      <c r="M1261" s="144"/>
      <c r="N1261" s="144"/>
      <c r="O1261" s="144"/>
      <c r="P1261" s="148"/>
      <c r="Q1261" s="148"/>
      <c r="R1261" s="148"/>
      <c r="S1261" s="275"/>
      <c r="T1261" s="145">
        <v>2022</v>
      </c>
      <c r="U1261" s="148"/>
      <c r="V1261" s="148"/>
      <c r="W1261" s="148"/>
      <c r="X1261" s="148"/>
      <c r="Y1261" s="148"/>
      <c r="Z1261" s="165">
        <v>1300</v>
      </c>
      <c r="AA1261" s="144"/>
      <c r="AB1261" s="144"/>
      <c r="AC1261" s="144"/>
      <c r="AD1261" s="144"/>
      <c r="AE1261" s="144"/>
      <c r="AF1261" s="144"/>
      <c r="AG1261" s="144"/>
      <c r="AH1261" s="144"/>
      <c r="AI1261" s="144"/>
      <c r="AJ1261" s="144"/>
      <c r="AK1261" s="144"/>
      <c r="AL1261" s="144"/>
      <c r="AM1261" s="144"/>
      <c r="AN1261" s="144"/>
      <c r="AO1261" s="144"/>
      <c r="AP1261" s="144"/>
      <c r="AQ1261" s="144"/>
      <c r="AR1261" s="144"/>
      <c r="AS1261" s="138" t="s">
        <v>17183</v>
      </c>
    </row>
    <row r="1262" spans="2:45" s="135" customFormat="1" ht="24" hidden="1" customHeight="1" x14ac:dyDescent="0.15">
      <c r="B1262" s="1363"/>
      <c r="C1262" s="1411" t="s">
        <v>730</v>
      </c>
      <c r="D1262" s="144"/>
      <c r="E1262" s="437" t="s">
        <v>20402</v>
      </c>
      <c r="F1262" s="1338" t="s">
        <v>730</v>
      </c>
      <c r="G1262" s="1385">
        <v>12807</v>
      </c>
      <c r="H1262" s="1339"/>
      <c r="I1262" s="1339"/>
      <c r="J1262" s="144"/>
      <c r="K1262" s="138"/>
      <c r="L1262" s="138"/>
      <c r="M1262" s="138"/>
      <c r="N1262" s="138"/>
      <c r="O1262" s="138"/>
      <c r="P1262" s="138"/>
      <c r="Q1262" s="138"/>
      <c r="R1262" s="138"/>
      <c r="S1262" s="138"/>
      <c r="T1262" s="145">
        <v>2017</v>
      </c>
      <c r="U1262" s="138"/>
      <c r="V1262" s="138"/>
      <c r="W1262" s="138"/>
      <c r="X1262" s="138"/>
      <c r="Y1262" s="138"/>
      <c r="Z1262" s="138"/>
      <c r="AA1262" s="138"/>
      <c r="AB1262" s="138"/>
      <c r="AC1262" s="138"/>
      <c r="AD1262" s="138"/>
      <c r="AE1262" s="138"/>
      <c r="AF1262" s="138"/>
      <c r="AG1262" s="138"/>
      <c r="AH1262" s="138"/>
      <c r="AI1262" s="138"/>
      <c r="AJ1262" s="138"/>
      <c r="AK1262" s="138"/>
      <c r="AL1262" s="138"/>
      <c r="AM1262" s="138"/>
      <c r="AN1262" s="138"/>
      <c r="AO1262" s="138"/>
      <c r="AP1262" s="138"/>
      <c r="AQ1262" s="138"/>
      <c r="AR1262" s="138"/>
      <c r="AS1262" s="138"/>
    </row>
    <row r="1263" spans="2:45" s="135" customFormat="1" ht="24" hidden="1" customHeight="1" x14ac:dyDescent="0.15">
      <c r="B1263" s="169"/>
      <c r="C1263" s="750" t="s">
        <v>745</v>
      </c>
      <c r="D1263" s="144"/>
      <c r="E1263" s="144" t="s">
        <v>20403</v>
      </c>
      <c r="F1263" s="144" t="s">
        <v>14789</v>
      </c>
      <c r="G1263" s="144">
        <v>1548</v>
      </c>
      <c r="H1263" s="144"/>
      <c r="I1263" s="144"/>
      <c r="J1263" s="144">
        <v>43</v>
      </c>
      <c r="K1263" s="144">
        <v>36</v>
      </c>
      <c r="L1263" s="144"/>
      <c r="M1263" s="144"/>
      <c r="N1263" s="144">
        <v>1548</v>
      </c>
      <c r="O1263" s="144"/>
      <c r="P1263" s="148"/>
      <c r="Q1263" s="148"/>
      <c r="R1263" s="148"/>
      <c r="S1263" s="275"/>
      <c r="T1263" s="145">
        <v>2012</v>
      </c>
      <c r="U1263" s="148">
        <v>168</v>
      </c>
      <c r="V1263" s="148"/>
      <c r="W1263" s="148"/>
      <c r="X1263" s="148"/>
      <c r="Y1263" s="148"/>
      <c r="Z1263" s="165">
        <v>258</v>
      </c>
      <c r="AA1263" s="144"/>
      <c r="AB1263" s="144"/>
      <c r="AC1263" s="144"/>
      <c r="AD1263" s="144"/>
      <c r="AE1263" s="144"/>
      <c r="AF1263" s="144"/>
      <c r="AG1263" s="144"/>
      <c r="AH1263" s="144"/>
      <c r="AI1263" s="144"/>
      <c r="AJ1263" s="144"/>
      <c r="AK1263" s="144"/>
      <c r="AL1263" s="144"/>
      <c r="AM1263" s="144"/>
      <c r="AN1263" s="144"/>
      <c r="AO1263" s="144"/>
      <c r="AP1263" s="144"/>
      <c r="AQ1263" s="144"/>
      <c r="AR1263" s="144"/>
      <c r="AS1263" s="138"/>
    </row>
    <row r="1264" spans="2:45" s="135" customFormat="1" ht="24" hidden="1" customHeight="1" x14ac:dyDescent="0.15">
      <c r="B1264" s="169"/>
      <c r="C1264" s="750" t="s">
        <v>745</v>
      </c>
      <c r="D1264" s="144"/>
      <c r="E1264" s="144" t="s">
        <v>4753</v>
      </c>
      <c r="F1264" s="144" t="s">
        <v>745</v>
      </c>
      <c r="G1264" s="144">
        <v>13600</v>
      </c>
      <c r="H1264" s="144"/>
      <c r="I1264" s="144"/>
      <c r="J1264" s="144">
        <v>80</v>
      </c>
      <c r="K1264" s="144">
        <v>170</v>
      </c>
      <c r="L1264" s="144"/>
      <c r="M1264" s="144"/>
      <c r="N1264" s="144">
        <v>13600</v>
      </c>
      <c r="O1264" s="144"/>
      <c r="P1264" s="148"/>
      <c r="Q1264" s="148"/>
      <c r="R1264" s="148"/>
      <c r="S1264" s="275"/>
      <c r="T1264" s="145"/>
      <c r="U1264" s="148">
        <v>116</v>
      </c>
      <c r="V1264" s="148"/>
      <c r="W1264" s="148"/>
      <c r="X1264" s="148"/>
      <c r="Y1264" s="148"/>
      <c r="Z1264" s="165">
        <v>800</v>
      </c>
      <c r="AA1264" s="144"/>
      <c r="AB1264" s="144"/>
      <c r="AC1264" s="144"/>
      <c r="AD1264" s="144"/>
      <c r="AE1264" s="144"/>
      <c r="AF1264" s="144"/>
      <c r="AG1264" s="144"/>
      <c r="AH1264" s="144"/>
      <c r="AI1264" s="144"/>
      <c r="AJ1264" s="144"/>
      <c r="AK1264" s="144"/>
      <c r="AL1264" s="144"/>
      <c r="AM1264" s="144"/>
      <c r="AN1264" s="144"/>
      <c r="AO1264" s="144"/>
      <c r="AP1264" s="144"/>
      <c r="AQ1264" s="144"/>
      <c r="AR1264" s="144"/>
      <c r="AS1264" s="138"/>
    </row>
    <row r="1265" spans="2:45" s="135" customFormat="1" ht="24" hidden="1" customHeight="1" x14ac:dyDescent="0.15">
      <c r="B1265" s="169"/>
      <c r="C1265" s="750" t="s">
        <v>745</v>
      </c>
      <c r="D1265" s="144"/>
      <c r="E1265" s="144" t="s">
        <v>20404</v>
      </c>
      <c r="F1265" s="144" t="s">
        <v>14790</v>
      </c>
      <c r="G1265" s="144">
        <v>197688</v>
      </c>
      <c r="H1265" s="144"/>
      <c r="I1265" s="144"/>
      <c r="J1265" s="144">
        <v>51</v>
      </c>
      <c r="K1265" s="144">
        <v>46</v>
      </c>
      <c r="L1265" s="144"/>
      <c r="M1265" s="144"/>
      <c r="N1265" s="144">
        <v>2346</v>
      </c>
      <c r="O1265" s="144"/>
      <c r="P1265" s="148"/>
      <c r="Q1265" s="148"/>
      <c r="R1265" s="148"/>
      <c r="S1265" s="275"/>
      <c r="T1265" s="145">
        <v>2011</v>
      </c>
      <c r="U1265" s="148">
        <v>300</v>
      </c>
      <c r="V1265" s="148"/>
      <c r="W1265" s="148"/>
      <c r="X1265" s="148"/>
      <c r="Y1265" s="148"/>
      <c r="Z1265" s="165"/>
      <c r="AA1265" s="144"/>
      <c r="AB1265" s="144"/>
      <c r="AC1265" s="144"/>
      <c r="AD1265" s="144"/>
      <c r="AE1265" s="144"/>
      <c r="AF1265" s="144"/>
      <c r="AG1265" s="144"/>
      <c r="AH1265" s="144"/>
      <c r="AI1265" s="144"/>
      <c r="AJ1265" s="144"/>
      <c r="AK1265" s="144"/>
      <c r="AL1265" s="144"/>
      <c r="AM1265" s="144"/>
      <c r="AN1265" s="144"/>
      <c r="AO1265" s="144"/>
      <c r="AP1265" s="144"/>
      <c r="AQ1265" s="144"/>
      <c r="AR1265" s="144"/>
      <c r="AS1265" s="138"/>
    </row>
    <row r="1266" spans="2:45" s="135" customFormat="1" ht="24" hidden="1" customHeight="1" x14ac:dyDescent="0.15">
      <c r="B1266" s="169"/>
      <c r="C1266" s="750" t="s">
        <v>745</v>
      </c>
      <c r="D1266" s="144"/>
      <c r="E1266" s="144" t="s">
        <v>20405</v>
      </c>
      <c r="F1266" s="144" t="s">
        <v>14791</v>
      </c>
      <c r="G1266" s="144">
        <v>197688</v>
      </c>
      <c r="H1266" s="144"/>
      <c r="I1266" s="144"/>
      <c r="J1266" s="144">
        <v>45</v>
      </c>
      <c r="K1266" s="144">
        <v>71</v>
      </c>
      <c r="L1266" s="144"/>
      <c r="M1266" s="144"/>
      <c r="N1266" s="144">
        <v>3195</v>
      </c>
      <c r="O1266" s="144"/>
      <c r="P1266" s="148"/>
      <c r="Q1266" s="148"/>
      <c r="R1266" s="148"/>
      <c r="S1266" s="275"/>
      <c r="T1266" s="145">
        <v>2011</v>
      </c>
      <c r="U1266" s="148">
        <v>300</v>
      </c>
      <c r="V1266" s="148"/>
      <c r="W1266" s="148"/>
      <c r="X1266" s="148"/>
      <c r="Y1266" s="148"/>
      <c r="Z1266" s="165"/>
      <c r="AA1266" s="144"/>
      <c r="AB1266" s="144"/>
      <c r="AC1266" s="144"/>
      <c r="AD1266" s="144"/>
      <c r="AE1266" s="144"/>
      <c r="AF1266" s="144"/>
      <c r="AG1266" s="144"/>
      <c r="AH1266" s="144"/>
      <c r="AI1266" s="144"/>
      <c r="AJ1266" s="144"/>
      <c r="AK1266" s="144"/>
      <c r="AL1266" s="144"/>
      <c r="AM1266" s="144"/>
      <c r="AN1266" s="144"/>
      <c r="AO1266" s="144"/>
      <c r="AP1266" s="144"/>
      <c r="AQ1266" s="144"/>
      <c r="AR1266" s="144"/>
      <c r="AS1266" s="138"/>
    </row>
    <row r="1267" spans="2:45" s="135" customFormat="1" ht="24" hidden="1" customHeight="1" x14ac:dyDescent="0.15">
      <c r="B1267" s="169"/>
      <c r="C1267" s="750" t="s">
        <v>745</v>
      </c>
      <c r="D1267" s="144"/>
      <c r="E1267" s="144" t="s">
        <v>20406</v>
      </c>
      <c r="F1267" s="144" t="s">
        <v>745</v>
      </c>
      <c r="G1267" s="144">
        <v>197688</v>
      </c>
      <c r="H1267" s="144"/>
      <c r="I1267" s="144"/>
      <c r="J1267" s="144">
        <v>42</v>
      </c>
      <c r="K1267" s="144">
        <v>34</v>
      </c>
      <c r="L1267" s="144"/>
      <c r="M1267" s="144"/>
      <c r="N1267" s="144">
        <v>1428</v>
      </c>
      <c r="O1267" s="144"/>
      <c r="P1267" s="148"/>
      <c r="Q1267" s="148"/>
      <c r="R1267" s="148"/>
      <c r="S1267" s="275"/>
      <c r="T1267" s="145">
        <v>2011</v>
      </c>
      <c r="U1267" s="148"/>
      <c r="V1267" s="148"/>
      <c r="W1267" s="148"/>
      <c r="X1267" s="148"/>
      <c r="Y1267" s="148"/>
      <c r="Z1267" s="165"/>
      <c r="AA1267" s="144"/>
      <c r="AB1267" s="144"/>
      <c r="AC1267" s="144"/>
      <c r="AD1267" s="144"/>
      <c r="AE1267" s="144"/>
      <c r="AF1267" s="144"/>
      <c r="AG1267" s="144"/>
      <c r="AH1267" s="144"/>
      <c r="AI1267" s="144"/>
      <c r="AJ1267" s="144"/>
      <c r="AK1267" s="144"/>
      <c r="AL1267" s="144"/>
      <c r="AM1267" s="144"/>
      <c r="AN1267" s="144"/>
      <c r="AO1267" s="144"/>
      <c r="AP1267" s="144"/>
      <c r="AQ1267" s="144"/>
      <c r="AR1267" s="144"/>
      <c r="AS1267" s="138"/>
    </row>
    <row r="1268" spans="2:45" s="135" customFormat="1" ht="24" hidden="1" customHeight="1" x14ac:dyDescent="0.15">
      <c r="B1268" s="169"/>
      <c r="C1268" s="750" t="s">
        <v>745</v>
      </c>
      <c r="D1268" s="144" t="s">
        <v>1861</v>
      </c>
      <c r="E1268" s="144" t="s">
        <v>4757</v>
      </c>
      <c r="F1268" s="144" t="s">
        <v>14792</v>
      </c>
      <c r="G1268" s="144">
        <v>14350</v>
      </c>
      <c r="H1268" s="144"/>
      <c r="I1268" s="144"/>
      <c r="J1268" s="144">
        <v>34</v>
      </c>
      <c r="K1268" s="144">
        <v>98</v>
      </c>
      <c r="L1268" s="144"/>
      <c r="M1268" s="144"/>
      <c r="N1268" s="144">
        <v>3332</v>
      </c>
      <c r="O1268" s="144"/>
      <c r="P1268" s="148"/>
      <c r="Q1268" s="148"/>
      <c r="R1268" s="148"/>
      <c r="S1268" s="275"/>
      <c r="T1268" s="145">
        <v>2011</v>
      </c>
      <c r="U1268" s="148"/>
      <c r="V1268" s="148"/>
      <c r="W1268" s="148"/>
      <c r="X1268" s="148"/>
      <c r="Y1268" s="148"/>
      <c r="Z1268" s="165">
        <v>23</v>
      </c>
      <c r="AA1268" s="144"/>
      <c r="AB1268" s="144"/>
      <c r="AC1268" s="144"/>
      <c r="AD1268" s="144"/>
      <c r="AE1268" s="144"/>
      <c r="AF1268" s="144"/>
      <c r="AG1268" s="144"/>
      <c r="AH1268" s="144"/>
      <c r="AI1268" s="144"/>
      <c r="AJ1268" s="144"/>
      <c r="AK1268" s="144"/>
      <c r="AL1268" s="144"/>
      <c r="AM1268" s="144"/>
      <c r="AN1268" s="144"/>
      <c r="AO1268" s="144"/>
      <c r="AP1268" s="144"/>
      <c r="AQ1268" s="144"/>
      <c r="AR1268" s="144" t="s">
        <v>1613</v>
      </c>
      <c r="AS1268" s="138"/>
    </row>
    <row r="1269" spans="2:45" s="135" customFormat="1" ht="24" hidden="1" customHeight="1" x14ac:dyDescent="0.15">
      <c r="B1269" s="169"/>
      <c r="C1269" s="750" t="s">
        <v>745</v>
      </c>
      <c r="D1269" s="144"/>
      <c r="E1269" s="144" t="s">
        <v>20407</v>
      </c>
      <c r="F1269" s="144" t="s">
        <v>14793</v>
      </c>
      <c r="G1269" s="144">
        <v>2803</v>
      </c>
      <c r="H1269" s="144"/>
      <c r="I1269" s="144"/>
      <c r="J1269" s="144">
        <v>22</v>
      </c>
      <c r="K1269" s="144">
        <v>43</v>
      </c>
      <c r="L1269" s="144"/>
      <c r="M1269" s="144"/>
      <c r="N1269" s="144">
        <v>946</v>
      </c>
      <c r="O1269" s="144"/>
      <c r="P1269" s="148"/>
      <c r="Q1269" s="148"/>
      <c r="R1269" s="148"/>
      <c r="S1269" s="275"/>
      <c r="T1269" s="145">
        <v>2009</v>
      </c>
      <c r="U1269" s="148"/>
      <c r="V1269" s="148"/>
      <c r="W1269" s="148"/>
      <c r="X1269" s="148"/>
      <c r="Y1269" s="148"/>
      <c r="Z1269" s="165">
        <v>164</v>
      </c>
      <c r="AA1269" s="144"/>
      <c r="AB1269" s="144"/>
      <c r="AC1269" s="144"/>
      <c r="AD1269" s="144"/>
      <c r="AE1269" s="144"/>
      <c r="AF1269" s="144"/>
      <c r="AG1269" s="144"/>
      <c r="AH1269" s="144"/>
      <c r="AI1269" s="144"/>
      <c r="AJ1269" s="144"/>
      <c r="AK1269" s="144"/>
      <c r="AL1269" s="144"/>
      <c r="AM1269" s="144"/>
      <c r="AN1269" s="144"/>
      <c r="AO1269" s="144"/>
      <c r="AP1269" s="144"/>
      <c r="AQ1269" s="144"/>
      <c r="AR1269" s="144"/>
      <c r="AS1269" s="138"/>
    </row>
    <row r="1270" spans="2:45" s="135" customFormat="1" ht="24" hidden="1" customHeight="1" x14ac:dyDescent="0.15">
      <c r="B1270" s="169"/>
      <c r="C1270" s="750" t="s">
        <v>745</v>
      </c>
      <c r="D1270" s="144"/>
      <c r="E1270" s="144" t="s">
        <v>20408</v>
      </c>
      <c r="F1270" s="144" t="s">
        <v>14794</v>
      </c>
      <c r="G1270" s="144">
        <v>14912</v>
      </c>
      <c r="H1270" s="144"/>
      <c r="I1270" s="144"/>
      <c r="J1270" s="144">
        <v>23</v>
      </c>
      <c r="K1270" s="144">
        <v>43</v>
      </c>
      <c r="L1270" s="144"/>
      <c r="M1270" s="144"/>
      <c r="N1270" s="144">
        <v>989</v>
      </c>
      <c r="O1270" s="144"/>
      <c r="P1270" s="148"/>
      <c r="Q1270" s="148"/>
      <c r="R1270" s="148"/>
      <c r="S1270" s="275"/>
      <c r="T1270" s="145">
        <v>2009</v>
      </c>
      <c r="U1270" s="148"/>
      <c r="V1270" s="148"/>
      <c r="W1270" s="148"/>
      <c r="X1270" s="148"/>
      <c r="Y1270" s="148"/>
      <c r="Z1270" s="165">
        <v>180</v>
      </c>
      <c r="AA1270" s="144"/>
      <c r="AB1270" s="144"/>
      <c r="AC1270" s="144"/>
      <c r="AD1270" s="144"/>
      <c r="AE1270" s="144"/>
      <c r="AF1270" s="144"/>
      <c r="AG1270" s="144"/>
      <c r="AH1270" s="144"/>
      <c r="AI1270" s="144"/>
      <c r="AJ1270" s="144"/>
      <c r="AK1270" s="144"/>
      <c r="AL1270" s="144"/>
      <c r="AM1270" s="144"/>
      <c r="AN1270" s="144"/>
      <c r="AO1270" s="144"/>
      <c r="AP1270" s="144"/>
      <c r="AQ1270" s="144"/>
      <c r="AR1270" s="144"/>
      <c r="AS1270" s="138"/>
    </row>
    <row r="1271" spans="2:45" s="135" customFormat="1" ht="24" hidden="1" customHeight="1" x14ac:dyDescent="0.15">
      <c r="B1271" s="169"/>
      <c r="C1271" s="750" t="s">
        <v>745</v>
      </c>
      <c r="D1271" s="144"/>
      <c r="E1271" s="144" t="s">
        <v>20409</v>
      </c>
      <c r="F1271" s="144" t="s">
        <v>14795</v>
      </c>
      <c r="G1271" s="144">
        <v>11441</v>
      </c>
      <c r="H1271" s="144"/>
      <c r="I1271" s="144"/>
      <c r="J1271" s="144">
        <v>22</v>
      </c>
      <c r="K1271" s="144">
        <v>41</v>
      </c>
      <c r="L1271" s="144"/>
      <c r="M1271" s="144"/>
      <c r="N1271" s="144">
        <v>902</v>
      </c>
      <c r="O1271" s="144"/>
      <c r="P1271" s="148"/>
      <c r="Q1271" s="148"/>
      <c r="R1271" s="148"/>
      <c r="S1271" s="275"/>
      <c r="T1271" s="145">
        <v>2009</v>
      </c>
      <c r="U1271" s="148"/>
      <c r="V1271" s="148"/>
      <c r="W1271" s="148"/>
      <c r="X1271" s="148"/>
      <c r="Y1271" s="148"/>
      <c r="Z1271" s="165">
        <v>148</v>
      </c>
      <c r="AA1271" s="144"/>
      <c r="AB1271" s="144"/>
      <c r="AC1271" s="144"/>
      <c r="AD1271" s="144"/>
      <c r="AE1271" s="144"/>
      <c r="AF1271" s="144"/>
      <c r="AG1271" s="144"/>
      <c r="AH1271" s="144"/>
      <c r="AI1271" s="144"/>
      <c r="AJ1271" s="144"/>
      <c r="AK1271" s="144"/>
      <c r="AL1271" s="144"/>
      <c r="AM1271" s="144"/>
      <c r="AN1271" s="144"/>
      <c r="AO1271" s="144"/>
      <c r="AP1271" s="144"/>
      <c r="AQ1271" s="144"/>
      <c r="AR1271" s="144"/>
      <c r="AS1271" s="138"/>
    </row>
    <row r="1272" spans="2:45" s="135" customFormat="1" ht="24" hidden="1" customHeight="1" x14ac:dyDescent="0.15">
      <c r="B1272" s="169"/>
      <c r="C1272" s="750" t="s">
        <v>745</v>
      </c>
      <c r="D1272" s="144"/>
      <c r="E1272" s="144" t="s">
        <v>20410</v>
      </c>
      <c r="F1272" s="144" t="s">
        <v>14796</v>
      </c>
      <c r="G1272" s="144">
        <v>11498</v>
      </c>
      <c r="H1272" s="144"/>
      <c r="I1272" s="144"/>
      <c r="J1272" s="144">
        <v>26</v>
      </c>
      <c r="K1272" s="144">
        <v>45</v>
      </c>
      <c r="L1272" s="144"/>
      <c r="M1272" s="144"/>
      <c r="N1272" s="144">
        <v>1170</v>
      </c>
      <c r="O1272" s="144"/>
      <c r="P1272" s="148"/>
      <c r="Q1272" s="148"/>
      <c r="R1272" s="148"/>
      <c r="S1272" s="275"/>
      <c r="T1272" s="145">
        <v>2008</v>
      </c>
      <c r="U1272" s="148"/>
      <c r="V1272" s="148"/>
      <c r="W1272" s="148"/>
      <c r="X1272" s="148"/>
      <c r="Y1272" s="148"/>
      <c r="Z1272" s="165">
        <v>127</v>
      </c>
      <c r="AA1272" s="144"/>
      <c r="AB1272" s="144"/>
      <c r="AC1272" s="144"/>
      <c r="AD1272" s="144"/>
      <c r="AE1272" s="144"/>
      <c r="AF1272" s="144"/>
      <c r="AG1272" s="144"/>
      <c r="AH1272" s="144"/>
      <c r="AI1272" s="144"/>
      <c r="AJ1272" s="144"/>
      <c r="AK1272" s="144"/>
      <c r="AL1272" s="144"/>
      <c r="AM1272" s="144"/>
      <c r="AN1272" s="144"/>
      <c r="AO1272" s="144"/>
      <c r="AP1272" s="144"/>
      <c r="AQ1272" s="144"/>
      <c r="AR1272" s="144"/>
      <c r="AS1272" s="138"/>
    </row>
    <row r="1273" spans="2:45" s="135" customFormat="1" ht="24" hidden="1" customHeight="1" x14ac:dyDescent="0.15">
      <c r="B1273" s="169"/>
      <c r="C1273" s="750" t="s">
        <v>745</v>
      </c>
      <c r="D1273" s="144"/>
      <c r="E1273" s="144" t="s">
        <v>20411</v>
      </c>
      <c r="F1273" s="144" t="s">
        <v>14797</v>
      </c>
      <c r="G1273" s="144">
        <v>39071</v>
      </c>
      <c r="H1273" s="144"/>
      <c r="I1273" s="144"/>
      <c r="J1273" s="144">
        <v>24</v>
      </c>
      <c r="K1273" s="144">
        <v>44</v>
      </c>
      <c r="L1273" s="144"/>
      <c r="M1273" s="144"/>
      <c r="N1273" s="144">
        <v>1056</v>
      </c>
      <c r="O1273" s="144"/>
      <c r="P1273" s="148"/>
      <c r="Q1273" s="148"/>
      <c r="R1273" s="148"/>
      <c r="S1273" s="275"/>
      <c r="T1273" s="145">
        <v>2008</v>
      </c>
      <c r="U1273" s="148"/>
      <c r="V1273" s="148"/>
      <c r="W1273" s="148"/>
      <c r="X1273" s="148"/>
      <c r="Y1273" s="148"/>
      <c r="Z1273" s="165">
        <v>190</v>
      </c>
      <c r="AA1273" s="144"/>
      <c r="AB1273" s="144"/>
      <c r="AC1273" s="144"/>
      <c r="AD1273" s="144"/>
      <c r="AE1273" s="144"/>
      <c r="AF1273" s="144"/>
      <c r="AG1273" s="144"/>
      <c r="AH1273" s="144"/>
      <c r="AI1273" s="144"/>
      <c r="AJ1273" s="144"/>
      <c r="AK1273" s="144"/>
      <c r="AL1273" s="144"/>
      <c r="AM1273" s="144"/>
      <c r="AN1273" s="144"/>
      <c r="AO1273" s="144"/>
      <c r="AP1273" s="144"/>
      <c r="AQ1273" s="144"/>
      <c r="AR1273" s="144"/>
      <c r="AS1273" s="138"/>
    </row>
    <row r="1274" spans="2:45" s="135" customFormat="1" ht="24" hidden="1" customHeight="1" x14ac:dyDescent="0.15">
      <c r="B1274" s="169"/>
      <c r="C1274" s="750" t="s">
        <v>745</v>
      </c>
      <c r="D1274" s="144"/>
      <c r="E1274" s="144" t="s">
        <v>20412</v>
      </c>
      <c r="F1274" s="144" t="s">
        <v>14798</v>
      </c>
      <c r="G1274" s="144">
        <v>109899</v>
      </c>
      <c r="H1274" s="144"/>
      <c r="I1274" s="144"/>
      <c r="J1274" s="144">
        <v>25</v>
      </c>
      <c r="K1274" s="144">
        <v>42</v>
      </c>
      <c r="L1274" s="144"/>
      <c r="M1274" s="144"/>
      <c r="N1274" s="144">
        <v>1050</v>
      </c>
      <c r="O1274" s="144"/>
      <c r="P1274" s="148"/>
      <c r="Q1274" s="148"/>
      <c r="R1274" s="148"/>
      <c r="S1274" s="275"/>
      <c r="T1274" s="145">
        <v>2006</v>
      </c>
      <c r="U1274" s="148"/>
      <c r="V1274" s="148"/>
      <c r="W1274" s="148"/>
      <c r="X1274" s="148"/>
      <c r="Y1274" s="148"/>
      <c r="Z1274" s="165">
        <v>70</v>
      </c>
      <c r="AA1274" s="144"/>
      <c r="AB1274" s="144"/>
      <c r="AC1274" s="144"/>
      <c r="AD1274" s="144"/>
      <c r="AE1274" s="144"/>
      <c r="AF1274" s="144"/>
      <c r="AG1274" s="144"/>
      <c r="AH1274" s="144"/>
      <c r="AI1274" s="144"/>
      <c r="AJ1274" s="144"/>
      <c r="AK1274" s="144"/>
      <c r="AL1274" s="144"/>
      <c r="AM1274" s="144"/>
      <c r="AN1274" s="144"/>
      <c r="AO1274" s="144"/>
      <c r="AP1274" s="144"/>
      <c r="AQ1274" s="144"/>
      <c r="AR1274" s="144"/>
      <c r="AS1274" s="138"/>
    </row>
    <row r="1275" spans="2:45" s="135" customFormat="1" ht="24" hidden="1" customHeight="1" x14ac:dyDescent="0.15">
      <c r="B1275" s="169"/>
      <c r="C1275" s="750" t="s">
        <v>745</v>
      </c>
      <c r="D1275" s="144"/>
      <c r="E1275" s="144" t="s">
        <v>20413</v>
      </c>
      <c r="F1275" s="144" t="s">
        <v>14799</v>
      </c>
      <c r="G1275" s="144">
        <v>38650</v>
      </c>
      <c r="H1275" s="144"/>
      <c r="I1275" s="144"/>
      <c r="J1275" s="144">
        <v>23</v>
      </c>
      <c r="K1275" s="144">
        <v>42</v>
      </c>
      <c r="L1275" s="144"/>
      <c r="M1275" s="144"/>
      <c r="N1275" s="144">
        <v>966</v>
      </c>
      <c r="O1275" s="144"/>
      <c r="P1275" s="148"/>
      <c r="Q1275" s="148"/>
      <c r="R1275" s="148"/>
      <c r="S1275" s="275"/>
      <c r="T1275" s="145">
        <v>2005</v>
      </c>
      <c r="U1275" s="148"/>
      <c r="V1275" s="148"/>
      <c r="W1275" s="148"/>
      <c r="X1275" s="148"/>
      <c r="Y1275" s="148"/>
      <c r="Z1275" s="165">
        <v>110</v>
      </c>
      <c r="AA1275" s="144"/>
      <c r="AB1275" s="144"/>
      <c r="AC1275" s="144"/>
      <c r="AD1275" s="144"/>
      <c r="AE1275" s="144"/>
      <c r="AF1275" s="144"/>
      <c r="AG1275" s="144"/>
      <c r="AH1275" s="144"/>
      <c r="AI1275" s="144"/>
      <c r="AJ1275" s="144"/>
      <c r="AK1275" s="144"/>
      <c r="AL1275" s="144"/>
      <c r="AM1275" s="144"/>
      <c r="AN1275" s="144"/>
      <c r="AO1275" s="144"/>
      <c r="AP1275" s="144"/>
      <c r="AQ1275" s="144"/>
      <c r="AR1275" s="144"/>
      <c r="AS1275" s="138"/>
    </row>
    <row r="1276" spans="2:45" s="135" customFormat="1" ht="24" hidden="1" customHeight="1" x14ac:dyDescent="0.15">
      <c r="B1276" s="169"/>
      <c r="C1276" s="750" t="s">
        <v>745</v>
      </c>
      <c r="D1276" s="144"/>
      <c r="E1276" s="144" t="s">
        <v>20414</v>
      </c>
      <c r="F1276" s="144" t="s">
        <v>14790</v>
      </c>
      <c r="G1276" s="144">
        <v>4454</v>
      </c>
      <c r="H1276" s="144"/>
      <c r="I1276" s="144"/>
      <c r="J1276" s="144">
        <v>19</v>
      </c>
      <c r="K1276" s="144">
        <v>40</v>
      </c>
      <c r="L1276" s="144"/>
      <c r="M1276" s="144"/>
      <c r="N1276" s="144">
        <v>760</v>
      </c>
      <c r="O1276" s="144"/>
      <c r="P1276" s="148"/>
      <c r="Q1276" s="148"/>
      <c r="R1276" s="148"/>
      <c r="S1276" s="275"/>
      <c r="T1276" s="145">
        <v>1999</v>
      </c>
      <c r="U1276" s="148"/>
      <c r="V1276" s="148"/>
      <c r="W1276" s="148"/>
      <c r="X1276" s="148"/>
      <c r="Y1276" s="148"/>
      <c r="Z1276" s="165">
        <v>108</v>
      </c>
      <c r="AA1276" s="144"/>
      <c r="AB1276" s="144"/>
      <c r="AC1276" s="144"/>
      <c r="AD1276" s="144"/>
      <c r="AE1276" s="144"/>
      <c r="AF1276" s="144"/>
      <c r="AG1276" s="144"/>
      <c r="AH1276" s="144"/>
      <c r="AI1276" s="144"/>
      <c r="AJ1276" s="144"/>
      <c r="AK1276" s="144"/>
      <c r="AL1276" s="144"/>
      <c r="AM1276" s="144"/>
      <c r="AN1276" s="144"/>
      <c r="AO1276" s="144"/>
      <c r="AP1276" s="144"/>
      <c r="AQ1276" s="144"/>
      <c r="AR1276" s="144"/>
      <c r="AS1276" s="138"/>
    </row>
    <row r="1277" spans="2:45" s="135" customFormat="1" ht="24" hidden="1" customHeight="1" x14ac:dyDescent="0.15">
      <c r="B1277" s="169"/>
      <c r="C1277" s="750" t="s">
        <v>745</v>
      </c>
      <c r="D1277" s="144"/>
      <c r="E1277" s="144" t="s">
        <v>11346</v>
      </c>
      <c r="F1277" s="144" t="s">
        <v>14800</v>
      </c>
      <c r="G1277" s="144">
        <v>9041</v>
      </c>
      <c r="H1277" s="144"/>
      <c r="I1277" s="144"/>
      <c r="J1277" s="144"/>
      <c r="K1277" s="144"/>
      <c r="L1277" s="144"/>
      <c r="M1277" s="144"/>
      <c r="N1277" s="144">
        <v>9041</v>
      </c>
      <c r="O1277" s="144"/>
      <c r="P1277" s="148"/>
      <c r="Q1277" s="148"/>
      <c r="R1277" s="148"/>
      <c r="S1277" s="275"/>
      <c r="T1277" s="145">
        <v>2017</v>
      </c>
      <c r="U1277" s="148"/>
      <c r="V1277" s="148"/>
      <c r="W1277" s="148"/>
      <c r="X1277" s="148"/>
      <c r="Y1277" s="148"/>
      <c r="Z1277" s="165">
        <v>140</v>
      </c>
      <c r="AA1277" s="144"/>
      <c r="AB1277" s="144"/>
      <c r="AC1277" s="144"/>
      <c r="AD1277" s="144"/>
      <c r="AE1277" s="144"/>
      <c r="AF1277" s="144"/>
      <c r="AG1277" s="144"/>
      <c r="AH1277" s="144"/>
      <c r="AI1277" s="144"/>
      <c r="AJ1277" s="144"/>
      <c r="AK1277" s="144"/>
      <c r="AL1277" s="144"/>
      <c r="AM1277" s="144"/>
      <c r="AN1277" s="144"/>
      <c r="AO1277" s="144"/>
      <c r="AP1277" s="144"/>
      <c r="AQ1277" s="144"/>
      <c r="AR1277" s="144"/>
      <c r="AS1277" s="138"/>
    </row>
    <row r="1278" spans="2:45" s="135" customFormat="1" ht="24" hidden="1" customHeight="1" x14ac:dyDescent="0.15">
      <c r="B1278" s="169"/>
      <c r="C1278" s="750" t="s">
        <v>745</v>
      </c>
      <c r="D1278" s="144"/>
      <c r="E1278" s="144" t="s">
        <v>11389</v>
      </c>
      <c r="F1278" s="144" t="s">
        <v>325</v>
      </c>
      <c r="G1278" s="144">
        <v>996.3</v>
      </c>
      <c r="H1278" s="144">
        <v>996.3</v>
      </c>
      <c r="I1278" s="144">
        <v>996.3</v>
      </c>
      <c r="J1278" s="144">
        <v>27</v>
      </c>
      <c r="K1278" s="144">
        <v>27</v>
      </c>
      <c r="L1278" s="144" t="s">
        <v>11390</v>
      </c>
      <c r="M1278" s="144"/>
      <c r="N1278" s="144">
        <v>721</v>
      </c>
      <c r="O1278" s="144"/>
      <c r="P1278" s="148"/>
      <c r="Q1278" s="148"/>
      <c r="R1278" s="148"/>
      <c r="S1278" s="275"/>
      <c r="T1278" s="145">
        <v>2018</v>
      </c>
      <c r="U1278" s="148"/>
      <c r="V1278" s="148"/>
      <c r="W1278" s="148"/>
      <c r="X1278" s="148"/>
      <c r="Y1278" s="148"/>
      <c r="Z1278" s="165">
        <v>2800</v>
      </c>
      <c r="AA1278" s="144"/>
      <c r="AB1278" s="144"/>
      <c r="AC1278" s="144"/>
      <c r="AD1278" s="144"/>
      <c r="AE1278" s="144"/>
      <c r="AF1278" s="144"/>
      <c r="AG1278" s="144"/>
      <c r="AH1278" s="144"/>
      <c r="AI1278" s="144"/>
      <c r="AJ1278" s="144"/>
      <c r="AK1278" s="144"/>
      <c r="AL1278" s="144"/>
      <c r="AM1278" s="144"/>
      <c r="AN1278" s="144"/>
      <c r="AO1278" s="144"/>
      <c r="AP1278" s="144"/>
      <c r="AQ1278" s="144"/>
      <c r="AR1278" s="144"/>
      <c r="AS1278" s="138"/>
    </row>
    <row r="1279" spans="2:45" s="135" customFormat="1" ht="24" hidden="1" customHeight="1" x14ac:dyDescent="0.15">
      <c r="B1279" s="169"/>
      <c r="C1279" s="750" t="s">
        <v>745</v>
      </c>
      <c r="D1279" s="144"/>
      <c r="E1279" s="144" t="s">
        <v>16112</v>
      </c>
      <c r="F1279" s="144" t="s">
        <v>16113</v>
      </c>
      <c r="G1279" s="144">
        <v>2997</v>
      </c>
      <c r="H1279" s="144"/>
      <c r="I1279" s="144"/>
      <c r="J1279" s="144"/>
      <c r="K1279" s="144"/>
      <c r="L1279" s="144"/>
      <c r="M1279" s="144"/>
      <c r="N1279" s="144">
        <v>2997</v>
      </c>
      <c r="O1279" s="144"/>
      <c r="P1279" s="148"/>
      <c r="Q1279" s="148"/>
      <c r="R1279" s="148"/>
      <c r="S1279" s="275"/>
      <c r="T1279" s="145">
        <v>2021</v>
      </c>
      <c r="U1279" s="148"/>
      <c r="V1279" s="148"/>
      <c r="W1279" s="148"/>
      <c r="X1279" s="148"/>
      <c r="Y1279" s="148"/>
      <c r="Z1279" s="165">
        <v>300</v>
      </c>
      <c r="AA1279" s="144"/>
      <c r="AB1279" s="144"/>
      <c r="AC1279" s="144"/>
      <c r="AD1279" s="144"/>
      <c r="AE1279" s="144"/>
      <c r="AF1279" s="144"/>
      <c r="AG1279" s="144"/>
      <c r="AH1279" s="144"/>
      <c r="AI1279" s="144"/>
      <c r="AJ1279" s="144"/>
      <c r="AK1279" s="144"/>
      <c r="AL1279" s="144"/>
      <c r="AM1279" s="144"/>
      <c r="AN1279" s="144"/>
      <c r="AO1279" s="144"/>
      <c r="AP1279" s="144"/>
      <c r="AQ1279" s="144"/>
      <c r="AR1279" s="144"/>
      <c r="AS1279" s="138"/>
    </row>
    <row r="1280" spans="2:45" s="135" customFormat="1" ht="24" hidden="1" customHeight="1" x14ac:dyDescent="0.15">
      <c r="B1280" s="169"/>
      <c r="C1280" s="750" t="s">
        <v>16043</v>
      </c>
      <c r="D1280" s="144"/>
      <c r="E1280" s="149" t="s">
        <v>20415</v>
      </c>
      <c r="F1280" s="144" t="s">
        <v>16043</v>
      </c>
      <c r="G1280" s="144">
        <v>1200</v>
      </c>
      <c r="H1280" s="144"/>
      <c r="I1280" s="144"/>
      <c r="J1280" s="144">
        <v>20</v>
      </c>
      <c r="K1280" s="144">
        <v>30</v>
      </c>
      <c r="L1280" s="144"/>
      <c r="M1280" s="144"/>
      <c r="N1280" s="144"/>
      <c r="O1280" s="144"/>
      <c r="P1280" s="144"/>
      <c r="Q1280" s="148"/>
      <c r="R1280" s="148"/>
      <c r="S1280" s="148"/>
      <c r="T1280" s="145">
        <v>2014</v>
      </c>
      <c r="U1280" s="148"/>
      <c r="V1280" s="148"/>
      <c r="W1280" s="148"/>
      <c r="X1280" s="148"/>
      <c r="Y1280" s="148"/>
      <c r="Z1280" s="144">
        <v>600</v>
      </c>
      <c r="AA1280" s="144"/>
      <c r="AB1280" s="144"/>
      <c r="AC1280" s="144"/>
      <c r="AD1280" s="144"/>
      <c r="AE1280" s="144"/>
      <c r="AF1280" s="144"/>
      <c r="AG1280" s="144"/>
      <c r="AH1280" s="144"/>
      <c r="AI1280" s="144"/>
      <c r="AJ1280" s="144"/>
      <c r="AK1280" s="144"/>
      <c r="AL1280" s="144"/>
      <c r="AM1280" s="144"/>
      <c r="AN1280" s="144"/>
      <c r="AO1280" s="144"/>
      <c r="AP1280" s="144"/>
      <c r="AQ1280" s="144"/>
      <c r="AR1280" s="144"/>
      <c r="AS1280" s="138"/>
    </row>
    <row r="1281" spans="2:45" s="135" customFormat="1" ht="24" hidden="1" customHeight="1" x14ac:dyDescent="0.15">
      <c r="B1281" s="169"/>
      <c r="C1281" s="750" t="s">
        <v>16043</v>
      </c>
      <c r="D1281" s="144" t="s">
        <v>4754</v>
      </c>
      <c r="E1281" s="149" t="s">
        <v>20416</v>
      </c>
      <c r="F1281" s="144" t="s">
        <v>16043</v>
      </c>
      <c r="G1281" s="144">
        <v>1200</v>
      </c>
      <c r="H1281" s="144"/>
      <c r="I1281" s="144"/>
      <c r="J1281" s="144">
        <v>20</v>
      </c>
      <c r="K1281" s="144">
        <v>10</v>
      </c>
      <c r="L1281" s="144"/>
      <c r="M1281" s="144"/>
      <c r="N1281" s="144"/>
      <c r="O1281" s="144"/>
      <c r="P1281" s="144"/>
      <c r="Q1281" s="148"/>
      <c r="R1281" s="148"/>
      <c r="S1281" s="148"/>
      <c r="T1281" s="145">
        <v>2014</v>
      </c>
      <c r="U1281" s="148"/>
      <c r="V1281" s="148"/>
      <c r="W1281" s="148"/>
      <c r="X1281" s="148"/>
      <c r="Y1281" s="148"/>
      <c r="Z1281" s="144">
        <v>600</v>
      </c>
      <c r="AA1281" s="144"/>
      <c r="AB1281" s="144"/>
      <c r="AC1281" s="144"/>
      <c r="AD1281" s="144"/>
      <c r="AE1281" s="144"/>
      <c r="AF1281" s="144"/>
      <c r="AG1281" s="144"/>
      <c r="AH1281" s="144"/>
      <c r="AI1281" s="144"/>
      <c r="AJ1281" s="144"/>
      <c r="AK1281" s="144"/>
      <c r="AL1281" s="144"/>
      <c r="AM1281" s="144"/>
      <c r="AN1281" s="144"/>
      <c r="AO1281" s="144"/>
      <c r="AP1281" s="144"/>
      <c r="AQ1281" s="144"/>
      <c r="AR1281" s="144"/>
      <c r="AS1281" s="138"/>
    </row>
    <row r="1282" spans="2:45" s="135" customFormat="1" ht="24" hidden="1" customHeight="1" x14ac:dyDescent="0.15">
      <c r="B1282" s="169"/>
      <c r="C1282" s="750" t="s">
        <v>16043</v>
      </c>
      <c r="D1282" s="144" t="s">
        <v>4755</v>
      </c>
      <c r="E1282" s="1207" t="s">
        <v>16114</v>
      </c>
      <c r="F1282" s="144" t="s">
        <v>16043</v>
      </c>
      <c r="G1282" s="144">
        <v>5000</v>
      </c>
      <c r="H1282" s="144"/>
      <c r="I1282" s="144"/>
      <c r="J1282" s="144">
        <v>40</v>
      </c>
      <c r="K1282" s="144">
        <v>20</v>
      </c>
      <c r="L1282" s="144"/>
      <c r="M1282" s="144"/>
      <c r="N1282" s="144"/>
      <c r="O1282" s="144"/>
      <c r="P1282" s="144"/>
      <c r="Q1282" s="148"/>
      <c r="R1282" s="148"/>
      <c r="S1282" s="148"/>
      <c r="T1282" s="145">
        <v>2014</v>
      </c>
      <c r="U1282" s="148"/>
      <c r="V1282" s="148"/>
      <c r="W1282" s="148"/>
      <c r="X1282" s="148"/>
      <c r="Y1282" s="148"/>
      <c r="Z1282" s="144">
        <v>600</v>
      </c>
      <c r="AA1282" s="144"/>
      <c r="AB1282" s="144"/>
      <c r="AC1282" s="144"/>
      <c r="AD1282" s="144"/>
      <c r="AE1282" s="144"/>
      <c r="AF1282" s="144"/>
      <c r="AG1282" s="144"/>
      <c r="AH1282" s="144"/>
      <c r="AI1282" s="144"/>
      <c r="AJ1282" s="144"/>
      <c r="AK1282" s="144"/>
      <c r="AL1282" s="144"/>
      <c r="AM1282" s="144"/>
      <c r="AN1282" s="144"/>
      <c r="AO1282" s="144"/>
      <c r="AP1282" s="144"/>
      <c r="AQ1282" s="144"/>
      <c r="AR1282" s="144"/>
      <c r="AS1282" s="138"/>
    </row>
    <row r="1283" spans="2:45" s="135" customFormat="1" ht="24" hidden="1" customHeight="1" x14ac:dyDescent="0.15">
      <c r="B1283" s="169"/>
      <c r="C1283" s="750" t="s">
        <v>16043</v>
      </c>
      <c r="D1283" s="144" t="s">
        <v>4756</v>
      </c>
      <c r="E1283" s="149" t="s">
        <v>16115</v>
      </c>
      <c r="F1283" s="144" t="s">
        <v>16043</v>
      </c>
      <c r="G1283" s="144">
        <v>9700</v>
      </c>
      <c r="H1283" s="144">
        <v>58.31</v>
      </c>
      <c r="I1283" s="144">
        <v>58.31</v>
      </c>
      <c r="J1283" s="144"/>
      <c r="K1283" s="144"/>
      <c r="L1283" s="144"/>
      <c r="M1283" s="144"/>
      <c r="N1283" s="144"/>
      <c r="O1283" s="144"/>
      <c r="P1283" s="144"/>
      <c r="Q1283" s="148"/>
      <c r="R1283" s="148"/>
      <c r="S1283" s="148"/>
      <c r="T1283" s="145">
        <v>2017</v>
      </c>
      <c r="U1283" s="148"/>
      <c r="V1283" s="148"/>
      <c r="W1283" s="148"/>
      <c r="X1283" s="148"/>
      <c r="Y1283" s="148"/>
      <c r="Z1283" s="144">
        <v>7600</v>
      </c>
      <c r="AA1283" s="144"/>
      <c r="AB1283" s="144"/>
      <c r="AC1283" s="144"/>
      <c r="AD1283" s="144"/>
      <c r="AE1283" s="144"/>
      <c r="AF1283" s="144"/>
      <c r="AG1283" s="144"/>
      <c r="AH1283" s="144"/>
      <c r="AI1283" s="144"/>
      <c r="AJ1283" s="144"/>
      <c r="AK1283" s="144"/>
      <c r="AL1283" s="144"/>
      <c r="AM1283" s="144"/>
      <c r="AN1283" s="144"/>
      <c r="AO1283" s="144"/>
      <c r="AP1283" s="144"/>
      <c r="AQ1283" s="144"/>
      <c r="AR1283" s="144"/>
      <c r="AS1283" s="138"/>
    </row>
    <row r="1284" spans="2:45" s="135" customFormat="1" ht="24" hidden="1" customHeight="1" x14ac:dyDescent="0.15">
      <c r="B1284" s="169"/>
      <c r="C1284" s="750" t="s">
        <v>16043</v>
      </c>
      <c r="D1284" s="144" t="s">
        <v>4757</v>
      </c>
      <c r="E1284" s="149" t="s">
        <v>20417</v>
      </c>
      <c r="F1284" s="144" t="s">
        <v>16043</v>
      </c>
      <c r="G1284" s="144">
        <v>1200</v>
      </c>
      <c r="H1284" s="144"/>
      <c r="I1284" s="144"/>
      <c r="J1284" s="144">
        <v>20</v>
      </c>
      <c r="K1284" s="144">
        <v>40</v>
      </c>
      <c r="L1284" s="144"/>
      <c r="M1284" s="144"/>
      <c r="N1284" s="144"/>
      <c r="O1284" s="144"/>
      <c r="P1284" s="144"/>
      <c r="Q1284" s="148"/>
      <c r="R1284" s="148"/>
      <c r="S1284" s="148"/>
      <c r="T1284" s="145">
        <v>2017</v>
      </c>
      <c r="U1284" s="148">
        <v>23</v>
      </c>
      <c r="V1284" s="148"/>
      <c r="W1284" s="148"/>
      <c r="X1284" s="148"/>
      <c r="Y1284" s="148"/>
      <c r="Z1284" s="144">
        <v>7600</v>
      </c>
      <c r="AA1284" s="144"/>
      <c r="AB1284" s="144"/>
      <c r="AC1284" s="144"/>
      <c r="AD1284" s="144"/>
      <c r="AE1284" s="144"/>
      <c r="AF1284" s="144"/>
      <c r="AG1284" s="144"/>
      <c r="AH1284" s="144"/>
      <c r="AI1284" s="144"/>
      <c r="AJ1284" s="144"/>
      <c r="AK1284" s="144"/>
      <c r="AL1284" s="144"/>
      <c r="AM1284" s="144"/>
      <c r="AN1284" s="144"/>
      <c r="AO1284" s="144"/>
      <c r="AP1284" s="144"/>
      <c r="AQ1284" s="144"/>
      <c r="AR1284" s="144"/>
      <c r="AS1284" s="138"/>
    </row>
    <row r="1285" spans="2:45" s="135" customFormat="1" ht="24" hidden="1" customHeight="1" x14ac:dyDescent="0.15">
      <c r="B1285" s="169"/>
      <c r="C1285" s="750" t="s">
        <v>16043</v>
      </c>
      <c r="D1285" s="144" t="s">
        <v>4758</v>
      </c>
      <c r="E1285" s="149" t="s">
        <v>20418</v>
      </c>
      <c r="F1285" s="144" t="s">
        <v>16043</v>
      </c>
      <c r="G1285" s="144">
        <v>1452</v>
      </c>
      <c r="H1285" s="144"/>
      <c r="I1285" s="144"/>
      <c r="J1285" s="144">
        <v>20</v>
      </c>
      <c r="K1285" s="144">
        <v>40</v>
      </c>
      <c r="L1285" s="144"/>
      <c r="M1285" s="144"/>
      <c r="N1285" s="144"/>
      <c r="O1285" s="144"/>
      <c r="P1285" s="144"/>
      <c r="Q1285" s="148"/>
      <c r="R1285" s="148"/>
      <c r="S1285" s="148"/>
      <c r="T1285" s="145">
        <v>2019</v>
      </c>
      <c r="U1285" s="148">
        <v>164</v>
      </c>
      <c r="V1285" s="148"/>
      <c r="W1285" s="148"/>
      <c r="X1285" s="148"/>
      <c r="Y1285" s="148"/>
      <c r="Z1285" s="144">
        <v>5850</v>
      </c>
      <c r="AA1285" s="144"/>
      <c r="AB1285" s="144"/>
      <c r="AC1285" s="144"/>
      <c r="AD1285" s="144"/>
      <c r="AE1285" s="144"/>
      <c r="AF1285" s="144"/>
      <c r="AG1285" s="144"/>
      <c r="AH1285" s="144"/>
      <c r="AI1285" s="144"/>
      <c r="AJ1285" s="144"/>
      <c r="AK1285" s="144"/>
      <c r="AL1285" s="144"/>
      <c r="AM1285" s="144"/>
      <c r="AN1285" s="144"/>
      <c r="AO1285" s="144"/>
      <c r="AP1285" s="144"/>
      <c r="AQ1285" s="144"/>
      <c r="AR1285" s="144"/>
      <c r="AS1285" s="138"/>
    </row>
    <row r="1286" spans="2:45" s="135" customFormat="1" ht="24" hidden="1" customHeight="1" x14ac:dyDescent="0.15">
      <c r="B1286" s="169"/>
      <c r="C1286" s="750" t="s">
        <v>16043</v>
      </c>
      <c r="D1286" s="144" t="s">
        <v>4759</v>
      </c>
      <c r="E1286" s="149" t="s">
        <v>20419</v>
      </c>
      <c r="F1286" s="144" t="s">
        <v>16043</v>
      </c>
      <c r="G1286" s="144">
        <v>2450</v>
      </c>
      <c r="H1286" s="144"/>
      <c r="I1286" s="144"/>
      <c r="J1286" s="144">
        <v>20</v>
      </c>
      <c r="K1286" s="144">
        <v>30</v>
      </c>
      <c r="L1286" s="144"/>
      <c r="M1286" s="144"/>
      <c r="N1286" s="144"/>
      <c r="O1286" s="144"/>
      <c r="P1286" s="144"/>
      <c r="Q1286" s="148"/>
      <c r="R1286" s="148"/>
      <c r="S1286" s="148"/>
      <c r="T1286" s="145">
        <v>2019</v>
      </c>
      <c r="U1286" s="148">
        <v>180</v>
      </c>
      <c r="V1286" s="148"/>
      <c r="W1286" s="148"/>
      <c r="X1286" s="148"/>
      <c r="Y1286" s="148"/>
      <c r="Z1286" s="144">
        <v>5850</v>
      </c>
      <c r="AA1286" s="144"/>
      <c r="AB1286" s="144"/>
      <c r="AC1286" s="144"/>
      <c r="AD1286" s="144"/>
      <c r="AE1286" s="144"/>
      <c r="AF1286" s="144"/>
      <c r="AG1286" s="144"/>
      <c r="AH1286" s="144"/>
      <c r="AI1286" s="144"/>
      <c r="AJ1286" s="144"/>
      <c r="AK1286" s="144"/>
      <c r="AL1286" s="144"/>
      <c r="AM1286" s="144"/>
      <c r="AN1286" s="144"/>
      <c r="AO1286" s="144"/>
      <c r="AP1286" s="144"/>
      <c r="AQ1286" s="144"/>
      <c r="AR1286" s="144"/>
      <c r="AS1286" s="138"/>
    </row>
    <row r="1287" spans="2:45" s="135" customFormat="1" ht="24" hidden="1" customHeight="1" x14ac:dyDescent="0.15">
      <c r="B1287" s="169"/>
      <c r="C1287" s="750" t="s">
        <v>16043</v>
      </c>
      <c r="D1287" s="144" t="s">
        <v>4760</v>
      </c>
      <c r="E1287" s="149" t="s">
        <v>16116</v>
      </c>
      <c r="F1287" s="144" t="s">
        <v>16117</v>
      </c>
      <c r="G1287" s="144">
        <v>20501</v>
      </c>
      <c r="H1287" s="144">
        <v>325</v>
      </c>
      <c r="I1287" s="144">
        <v>132</v>
      </c>
      <c r="J1287" s="144"/>
      <c r="K1287" s="144"/>
      <c r="L1287" s="144"/>
      <c r="M1287" s="144"/>
      <c r="N1287" s="144"/>
      <c r="O1287" s="144"/>
      <c r="P1287" s="144"/>
      <c r="Q1287" s="148"/>
      <c r="R1287" s="148"/>
      <c r="S1287" s="148"/>
      <c r="T1287" s="145">
        <v>2015</v>
      </c>
      <c r="U1287" s="148">
        <v>148</v>
      </c>
      <c r="V1287" s="148"/>
      <c r="W1287" s="148"/>
      <c r="X1287" s="148"/>
      <c r="Y1287" s="148"/>
      <c r="Z1287" s="144">
        <v>803</v>
      </c>
      <c r="AA1287" s="144"/>
      <c r="AB1287" s="144"/>
      <c r="AC1287" s="144"/>
      <c r="AD1287" s="144"/>
      <c r="AE1287" s="144"/>
      <c r="AF1287" s="144"/>
      <c r="AG1287" s="144"/>
      <c r="AH1287" s="144"/>
      <c r="AI1287" s="144"/>
      <c r="AJ1287" s="144"/>
      <c r="AK1287" s="144"/>
      <c r="AL1287" s="144"/>
      <c r="AM1287" s="144"/>
      <c r="AN1287" s="144"/>
      <c r="AO1287" s="144"/>
      <c r="AP1287" s="144"/>
      <c r="AQ1287" s="144"/>
      <c r="AR1287" s="144"/>
      <c r="AS1287" s="138"/>
    </row>
    <row r="1288" spans="2:45" s="135" customFormat="1" ht="24" hidden="1" customHeight="1" x14ac:dyDescent="0.15">
      <c r="B1288" s="169"/>
      <c r="C1288" s="750" t="s">
        <v>16043</v>
      </c>
      <c r="D1288" s="144"/>
      <c r="E1288" s="149" t="s">
        <v>17243</v>
      </c>
      <c r="F1288" s="144" t="s">
        <v>1247</v>
      </c>
      <c r="G1288" s="144">
        <v>1050</v>
      </c>
      <c r="H1288" s="144"/>
      <c r="I1288" s="144"/>
      <c r="J1288" s="144"/>
      <c r="K1288" s="144"/>
      <c r="L1288" s="144"/>
      <c r="M1288" s="144"/>
      <c r="N1288" s="144"/>
      <c r="O1288" s="144"/>
      <c r="P1288" s="144"/>
      <c r="Q1288" s="148"/>
      <c r="R1288" s="148"/>
      <c r="S1288" s="148"/>
      <c r="T1288" s="145">
        <v>2019</v>
      </c>
      <c r="U1288" s="148"/>
      <c r="V1288" s="148"/>
      <c r="W1288" s="148"/>
      <c r="X1288" s="148"/>
      <c r="Y1288" s="148"/>
      <c r="Z1288" s="144">
        <v>300</v>
      </c>
      <c r="AA1288" s="144"/>
      <c r="AB1288" s="144"/>
      <c r="AC1288" s="144"/>
      <c r="AD1288" s="144"/>
      <c r="AE1288" s="144"/>
      <c r="AF1288" s="144"/>
      <c r="AG1288" s="144"/>
      <c r="AH1288" s="144"/>
      <c r="AI1288" s="144"/>
      <c r="AJ1288" s="144"/>
      <c r="AK1288" s="144"/>
      <c r="AL1288" s="144"/>
      <c r="AM1288" s="144"/>
      <c r="AN1288" s="144"/>
      <c r="AO1288" s="144"/>
      <c r="AP1288" s="144"/>
      <c r="AQ1288" s="144"/>
      <c r="AR1288" s="144"/>
      <c r="AS1288" s="138"/>
    </row>
    <row r="1289" spans="2:45" s="135" customFormat="1" ht="24" hidden="1" customHeight="1" x14ac:dyDescent="0.15">
      <c r="B1289" s="169"/>
      <c r="C1289" s="750" t="s">
        <v>16043</v>
      </c>
      <c r="D1289" s="144"/>
      <c r="E1289" s="149" t="s">
        <v>17244</v>
      </c>
      <c r="F1289" s="144" t="s">
        <v>1247</v>
      </c>
      <c r="G1289" s="144">
        <v>975</v>
      </c>
      <c r="H1289" s="144"/>
      <c r="I1289" s="144"/>
      <c r="J1289" s="144"/>
      <c r="K1289" s="144"/>
      <c r="L1289" s="144"/>
      <c r="M1289" s="144"/>
      <c r="N1289" s="144"/>
      <c r="O1289" s="144"/>
      <c r="P1289" s="144"/>
      <c r="Q1289" s="148"/>
      <c r="R1289" s="148"/>
      <c r="S1289" s="148"/>
      <c r="T1289" s="145">
        <v>2005</v>
      </c>
      <c r="U1289" s="148"/>
      <c r="V1289" s="148"/>
      <c r="W1289" s="148"/>
      <c r="X1289" s="148"/>
      <c r="Y1289" s="148"/>
      <c r="Z1289" s="144">
        <v>80</v>
      </c>
      <c r="AA1289" s="144"/>
      <c r="AB1289" s="144"/>
      <c r="AC1289" s="144"/>
      <c r="AD1289" s="144"/>
      <c r="AE1289" s="144"/>
      <c r="AF1289" s="144"/>
      <c r="AG1289" s="144"/>
      <c r="AH1289" s="144"/>
      <c r="AI1289" s="144"/>
      <c r="AJ1289" s="144"/>
      <c r="AK1289" s="144"/>
      <c r="AL1289" s="144"/>
      <c r="AM1289" s="144"/>
      <c r="AN1289" s="144"/>
      <c r="AO1289" s="144"/>
      <c r="AP1289" s="144"/>
      <c r="AQ1289" s="144"/>
      <c r="AR1289" s="144"/>
      <c r="AS1289" s="138"/>
    </row>
    <row r="1290" spans="2:45" s="135" customFormat="1" ht="24" hidden="1" customHeight="1" x14ac:dyDescent="0.15">
      <c r="B1290" s="169"/>
      <c r="C1290" s="750" t="s">
        <v>16043</v>
      </c>
      <c r="D1290" s="144"/>
      <c r="E1290" s="149" t="s">
        <v>17245</v>
      </c>
      <c r="F1290" s="144" t="s">
        <v>16043</v>
      </c>
      <c r="G1290" s="144">
        <v>658</v>
      </c>
      <c r="H1290" s="144"/>
      <c r="I1290" s="144"/>
      <c r="J1290" s="144"/>
      <c r="K1290" s="144"/>
      <c r="L1290" s="144"/>
      <c r="M1290" s="144"/>
      <c r="N1290" s="144"/>
      <c r="O1290" s="144"/>
      <c r="P1290" s="144"/>
      <c r="Q1290" s="148"/>
      <c r="R1290" s="148"/>
      <c r="S1290" s="148"/>
      <c r="T1290" s="145">
        <v>2006</v>
      </c>
      <c r="U1290" s="148"/>
      <c r="V1290" s="148"/>
      <c r="W1290" s="148"/>
      <c r="X1290" s="148"/>
      <c r="Y1290" s="148"/>
      <c r="Z1290" s="144">
        <v>40</v>
      </c>
      <c r="AA1290" s="144"/>
      <c r="AB1290" s="144"/>
      <c r="AC1290" s="144"/>
      <c r="AD1290" s="144"/>
      <c r="AE1290" s="144"/>
      <c r="AF1290" s="144"/>
      <c r="AG1290" s="144"/>
      <c r="AH1290" s="144"/>
      <c r="AI1290" s="144"/>
      <c r="AJ1290" s="144"/>
      <c r="AK1290" s="144"/>
      <c r="AL1290" s="144"/>
      <c r="AM1290" s="144"/>
      <c r="AN1290" s="144"/>
      <c r="AO1290" s="144"/>
      <c r="AP1290" s="144"/>
      <c r="AQ1290" s="144"/>
      <c r="AR1290" s="144"/>
      <c r="AS1290" s="138"/>
    </row>
    <row r="1291" spans="2:45" s="135" customFormat="1" ht="24" hidden="1" customHeight="1" x14ac:dyDescent="0.15">
      <c r="B1291" s="169"/>
      <c r="C1291" s="750" t="s">
        <v>16043</v>
      </c>
      <c r="D1291" s="144"/>
      <c r="E1291" s="149" t="s">
        <v>17246</v>
      </c>
      <c r="F1291" s="144" t="s">
        <v>17247</v>
      </c>
      <c r="G1291" s="144">
        <v>12789</v>
      </c>
      <c r="H1291" s="144">
        <v>48</v>
      </c>
      <c r="I1291" s="144"/>
      <c r="J1291" s="144"/>
      <c r="K1291" s="144"/>
      <c r="L1291" s="144"/>
      <c r="M1291" s="144"/>
      <c r="N1291" s="144"/>
      <c r="O1291" s="144"/>
      <c r="P1291" s="144"/>
      <c r="Q1291" s="148"/>
      <c r="R1291" s="148"/>
      <c r="S1291" s="148"/>
      <c r="T1291" s="145">
        <v>2014</v>
      </c>
      <c r="U1291" s="148"/>
      <c r="V1291" s="148"/>
      <c r="W1291" s="148"/>
      <c r="X1291" s="148"/>
      <c r="Y1291" s="148"/>
      <c r="Z1291" s="144">
        <v>236</v>
      </c>
      <c r="AA1291" s="144"/>
      <c r="AB1291" s="144"/>
      <c r="AC1291" s="144"/>
      <c r="AD1291" s="144"/>
      <c r="AE1291" s="144"/>
      <c r="AF1291" s="144"/>
      <c r="AG1291" s="144"/>
      <c r="AH1291" s="144"/>
      <c r="AI1291" s="144"/>
      <c r="AJ1291" s="144"/>
      <c r="AK1291" s="144"/>
      <c r="AL1291" s="144"/>
      <c r="AM1291" s="144"/>
      <c r="AN1291" s="144"/>
      <c r="AO1291" s="144"/>
      <c r="AP1291" s="144"/>
      <c r="AQ1291" s="144"/>
      <c r="AR1291" s="144"/>
      <c r="AS1291" s="138"/>
    </row>
    <row r="1292" spans="2:45" s="135" customFormat="1" ht="24" hidden="1" customHeight="1" x14ac:dyDescent="0.15">
      <c r="B1292" s="169"/>
      <c r="C1292" s="750" t="s">
        <v>16043</v>
      </c>
      <c r="D1292" s="144"/>
      <c r="E1292" s="149" t="s">
        <v>17248</v>
      </c>
      <c r="F1292" s="144" t="s">
        <v>1247</v>
      </c>
      <c r="G1292" s="144">
        <v>12363</v>
      </c>
      <c r="H1292" s="144"/>
      <c r="I1292" s="144"/>
      <c r="J1292" s="144"/>
      <c r="K1292" s="144"/>
      <c r="L1292" s="144"/>
      <c r="M1292" s="144"/>
      <c r="N1292" s="144"/>
      <c r="O1292" s="144"/>
      <c r="P1292" s="144"/>
      <c r="Q1292" s="148"/>
      <c r="R1292" s="148"/>
      <c r="S1292" s="148"/>
      <c r="T1292" s="145">
        <v>2020</v>
      </c>
      <c r="U1292" s="148"/>
      <c r="V1292" s="148"/>
      <c r="W1292" s="148"/>
      <c r="X1292" s="148"/>
      <c r="Y1292" s="148"/>
      <c r="Z1292" s="144">
        <v>618</v>
      </c>
      <c r="AA1292" s="144"/>
      <c r="AB1292" s="144"/>
      <c r="AC1292" s="144"/>
      <c r="AD1292" s="144"/>
      <c r="AE1292" s="144"/>
      <c r="AF1292" s="144"/>
      <c r="AG1292" s="144"/>
      <c r="AH1292" s="144"/>
      <c r="AI1292" s="144"/>
      <c r="AJ1292" s="144"/>
      <c r="AK1292" s="144"/>
      <c r="AL1292" s="144"/>
      <c r="AM1292" s="144"/>
      <c r="AN1292" s="144"/>
      <c r="AO1292" s="144"/>
      <c r="AP1292" s="144"/>
      <c r="AQ1292" s="144"/>
      <c r="AR1292" s="144"/>
      <c r="AS1292" s="138"/>
    </row>
    <row r="1293" spans="2:45" s="135" customFormat="1" ht="24" hidden="1" customHeight="1" x14ac:dyDescent="0.15">
      <c r="B1293" s="169"/>
      <c r="C1293" s="750" t="s">
        <v>16043</v>
      </c>
      <c r="D1293" s="144"/>
      <c r="E1293" s="144" t="s">
        <v>20420</v>
      </c>
      <c r="F1293" s="144" t="s">
        <v>16043</v>
      </c>
      <c r="G1293" s="144">
        <v>9700</v>
      </c>
      <c r="H1293" s="144">
        <v>58</v>
      </c>
      <c r="I1293" s="144">
        <v>58</v>
      </c>
      <c r="J1293" s="144"/>
      <c r="K1293" s="138"/>
      <c r="L1293" s="138"/>
      <c r="M1293" s="138"/>
      <c r="N1293" s="138"/>
      <c r="O1293" s="138"/>
      <c r="P1293" s="138"/>
      <c r="Q1293" s="138"/>
      <c r="R1293" s="138"/>
      <c r="S1293" s="138"/>
      <c r="T1293" s="145">
        <v>2017</v>
      </c>
      <c r="U1293" s="138"/>
      <c r="V1293" s="138"/>
      <c r="W1293" s="138"/>
      <c r="X1293" s="138"/>
      <c r="Y1293" s="138"/>
      <c r="Z1293" s="138"/>
      <c r="AA1293" s="138"/>
      <c r="AB1293" s="138"/>
      <c r="AC1293" s="138"/>
      <c r="AD1293" s="138"/>
      <c r="AE1293" s="138"/>
      <c r="AF1293" s="138"/>
      <c r="AG1293" s="138"/>
      <c r="AH1293" s="138"/>
      <c r="AI1293" s="138"/>
      <c r="AJ1293" s="138"/>
      <c r="AK1293" s="138"/>
      <c r="AL1293" s="138"/>
      <c r="AM1293" s="138"/>
      <c r="AN1293" s="138"/>
      <c r="AO1293" s="138"/>
      <c r="AP1293" s="138"/>
      <c r="AQ1293" s="138"/>
      <c r="AR1293" s="138"/>
      <c r="AS1293" s="138"/>
    </row>
    <row r="1294" spans="2:45" s="135" customFormat="1" ht="24" hidden="1" customHeight="1" x14ac:dyDescent="0.15">
      <c r="B1294" s="169"/>
      <c r="C1294" s="750" t="s">
        <v>4477</v>
      </c>
      <c r="D1294" s="144" t="s">
        <v>4761</v>
      </c>
      <c r="E1294" s="149" t="s">
        <v>20421</v>
      </c>
      <c r="F1294" s="144" t="s">
        <v>14801</v>
      </c>
      <c r="G1294" s="144">
        <v>15332</v>
      </c>
      <c r="H1294" s="144"/>
      <c r="I1294" s="144"/>
      <c r="J1294" s="144">
        <v>18</v>
      </c>
      <c r="K1294" s="144"/>
      <c r="L1294" s="144"/>
      <c r="M1294" s="144"/>
      <c r="N1294" s="144">
        <v>15332</v>
      </c>
      <c r="O1294" s="144"/>
      <c r="P1294" s="144"/>
      <c r="Q1294" s="148"/>
      <c r="R1294" s="148"/>
      <c r="S1294" s="148"/>
      <c r="T1294" s="145">
        <v>2012</v>
      </c>
      <c r="U1294" s="148">
        <v>127</v>
      </c>
      <c r="V1294" s="148"/>
      <c r="W1294" s="148"/>
      <c r="X1294" s="148"/>
      <c r="Y1294" s="148"/>
      <c r="Z1294" s="144">
        <v>150</v>
      </c>
      <c r="AA1294" s="144"/>
      <c r="AB1294" s="144"/>
      <c r="AC1294" s="144"/>
      <c r="AD1294" s="144"/>
      <c r="AE1294" s="144"/>
      <c r="AF1294" s="144"/>
      <c r="AG1294" s="144"/>
      <c r="AH1294" s="144"/>
      <c r="AI1294" s="144"/>
      <c r="AJ1294" s="144"/>
      <c r="AK1294" s="144"/>
      <c r="AL1294" s="144"/>
      <c r="AM1294" s="144"/>
      <c r="AN1294" s="144"/>
      <c r="AO1294" s="144"/>
      <c r="AP1294" s="144"/>
      <c r="AQ1294" s="144"/>
      <c r="AR1294" s="144"/>
      <c r="AS1294" s="138"/>
    </row>
    <row r="1295" spans="2:45" s="135" customFormat="1" ht="24" hidden="1" customHeight="1" x14ac:dyDescent="0.15">
      <c r="B1295" s="169"/>
      <c r="C1295" s="750" t="s">
        <v>4477</v>
      </c>
      <c r="D1295" s="144" t="s">
        <v>4762</v>
      </c>
      <c r="E1295" s="149" t="s">
        <v>20422</v>
      </c>
      <c r="F1295" s="144" t="s">
        <v>14802</v>
      </c>
      <c r="G1295" s="144">
        <v>25646</v>
      </c>
      <c r="H1295" s="144"/>
      <c r="I1295" s="144"/>
      <c r="J1295" s="144">
        <v>18</v>
      </c>
      <c r="K1295" s="144"/>
      <c r="L1295" s="144"/>
      <c r="M1295" s="144"/>
      <c r="N1295" s="144">
        <v>25646</v>
      </c>
      <c r="O1295" s="144"/>
      <c r="P1295" s="144"/>
      <c r="Q1295" s="148"/>
      <c r="R1295" s="148"/>
      <c r="S1295" s="148"/>
      <c r="T1295" s="145">
        <v>2017</v>
      </c>
      <c r="U1295" s="148">
        <v>190</v>
      </c>
      <c r="V1295" s="148"/>
      <c r="W1295" s="148"/>
      <c r="X1295" s="148"/>
      <c r="Y1295" s="148"/>
      <c r="Z1295" s="144">
        <v>840</v>
      </c>
      <c r="AA1295" s="144"/>
      <c r="AB1295" s="144"/>
      <c r="AC1295" s="144"/>
      <c r="AD1295" s="144"/>
      <c r="AE1295" s="144"/>
      <c r="AF1295" s="144"/>
      <c r="AG1295" s="144"/>
      <c r="AH1295" s="144"/>
      <c r="AI1295" s="144"/>
      <c r="AJ1295" s="144"/>
      <c r="AK1295" s="144"/>
      <c r="AL1295" s="144"/>
      <c r="AM1295" s="144"/>
      <c r="AN1295" s="144"/>
      <c r="AO1295" s="144"/>
      <c r="AP1295" s="144"/>
      <c r="AQ1295" s="144"/>
      <c r="AR1295" s="144"/>
      <c r="AS1295" s="138"/>
    </row>
    <row r="1296" spans="2:45" s="135" customFormat="1" ht="24" hidden="1" customHeight="1" x14ac:dyDescent="0.15">
      <c r="B1296" s="169"/>
      <c r="C1296" s="750" t="s">
        <v>4477</v>
      </c>
      <c r="D1296" s="144" t="s">
        <v>4763</v>
      </c>
      <c r="E1296" s="149" t="s">
        <v>20423</v>
      </c>
      <c r="F1296" s="144" t="s">
        <v>14803</v>
      </c>
      <c r="G1296" s="144">
        <v>3150</v>
      </c>
      <c r="H1296" s="144"/>
      <c r="I1296" s="144"/>
      <c r="J1296" s="144">
        <v>45</v>
      </c>
      <c r="K1296" s="144">
        <v>70</v>
      </c>
      <c r="L1296" s="144"/>
      <c r="M1296" s="144"/>
      <c r="N1296" s="144">
        <v>3150</v>
      </c>
      <c r="O1296" s="144"/>
      <c r="P1296" s="144"/>
      <c r="Q1296" s="148"/>
      <c r="R1296" s="148"/>
      <c r="S1296" s="148"/>
      <c r="T1296" s="145">
        <v>2019</v>
      </c>
      <c r="U1296" s="148">
        <v>70</v>
      </c>
      <c r="V1296" s="148"/>
      <c r="W1296" s="148"/>
      <c r="X1296" s="148"/>
      <c r="Y1296" s="148"/>
      <c r="Z1296" s="144">
        <v>400</v>
      </c>
      <c r="AA1296" s="144"/>
      <c r="AB1296" s="144"/>
      <c r="AC1296" s="144"/>
      <c r="AD1296" s="144"/>
      <c r="AE1296" s="144"/>
      <c r="AF1296" s="144"/>
      <c r="AG1296" s="144"/>
      <c r="AH1296" s="144"/>
      <c r="AI1296" s="144"/>
      <c r="AJ1296" s="144"/>
      <c r="AK1296" s="144"/>
      <c r="AL1296" s="144"/>
      <c r="AM1296" s="144"/>
      <c r="AN1296" s="144"/>
      <c r="AO1296" s="144"/>
      <c r="AP1296" s="144"/>
      <c r="AQ1296" s="144"/>
      <c r="AR1296" s="144"/>
      <c r="AS1296" s="138"/>
    </row>
    <row r="1297" spans="2:45" s="135" customFormat="1" ht="24" hidden="1" customHeight="1" x14ac:dyDescent="0.15">
      <c r="B1297" s="169"/>
      <c r="C1297" s="750" t="s">
        <v>17249</v>
      </c>
      <c r="D1297" s="144"/>
      <c r="E1297" s="149" t="s">
        <v>20424</v>
      </c>
      <c r="F1297" s="144" t="s">
        <v>4477</v>
      </c>
      <c r="G1297" s="144">
        <v>1056</v>
      </c>
      <c r="H1297" s="144"/>
      <c r="I1297" s="144"/>
      <c r="J1297" s="144">
        <v>44</v>
      </c>
      <c r="K1297" s="144">
        <v>24</v>
      </c>
      <c r="L1297" s="144"/>
      <c r="M1297" s="144"/>
      <c r="N1297" s="144"/>
      <c r="O1297" s="144"/>
      <c r="P1297" s="144"/>
      <c r="Q1297" s="148"/>
      <c r="R1297" s="148"/>
      <c r="S1297" s="148"/>
      <c r="T1297" s="145">
        <v>2022</v>
      </c>
      <c r="U1297" s="148"/>
      <c r="V1297" s="148"/>
      <c r="W1297" s="148"/>
      <c r="X1297" s="148"/>
      <c r="Y1297" s="148"/>
      <c r="Z1297" s="144">
        <v>3000</v>
      </c>
      <c r="AA1297" s="144"/>
      <c r="AB1297" s="144"/>
      <c r="AC1297" s="144"/>
      <c r="AD1297" s="144"/>
      <c r="AE1297" s="144"/>
      <c r="AF1297" s="144"/>
      <c r="AG1297" s="144"/>
      <c r="AH1297" s="144"/>
      <c r="AI1297" s="144"/>
      <c r="AJ1297" s="144"/>
      <c r="AK1297" s="144"/>
      <c r="AL1297" s="144"/>
      <c r="AM1297" s="144"/>
      <c r="AN1297" s="144"/>
      <c r="AO1297" s="144"/>
      <c r="AP1297" s="144"/>
      <c r="AQ1297" s="144"/>
      <c r="AR1297" s="144"/>
      <c r="AS1297" s="138" t="s">
        <v>17183</v>
      </c>
    </row>
    <row r="1298" spans="2:45" s="135" customFormat="1" ht="24" hidden="1" customHeight="1" x14ac:dyDescent="0.15">
      <c r="B1298" s="169"/>
      <c r="C1298" s="750" t="s">
        <v>17249</v>
      </c>
      <c r="D1298" s="144"/>
      <c r="E1298" s="144" t="s">
        <v>18133</v>
      </c>
      <c r="F1298" s="144" t="s">
        <v>18134</v>
      </c>
      <c r="G1298" s="144">
        <v>3500</v>
      </c>
      <c r="H1298" s="144" t="s">
        <v>2226</v>
      </c>
      <c r="I1298" s="144" t="s">
        <v>2226</v>
      </c>
      <c r="J1298" s="144"/>
      <c r="K1298" s="138"/>
      <c r="L1298" s="138"/>
      <c r="M1298" s="138"/>
      <c r="N1298" s="138"/>
      <c r="O1298" s="138"/>
      <c r="P1298" s="138"/>
      <c r="Q1298" s="138"/>
      <c r="R1298" s="138"/>
      <c r="S1298" s="138"/>
      <c r="T1298" s="145">
        <v>2010</v>
      </c>
      <c r="U1298" s="138"/>
      <c r="V1298" s="138"/>
      <c r="W1298" s="138"/>
      <c r="X1298" s="138"/>
      <c r="Y1298" s="138"/>
      <c r="Z1298" s="138"/>
      <c r="AA1298" s="138"/>
      <c r="AB1298" s="138"/>
      <c r="AC1298" s="138"/>
      <c r="AD1298" s="138"/>
      <c r="AE1298" s="138"/>
      <c r="AF1298" s="138"/>
      <c r="AG1298" s="138"/>
      <c r="AH1298" s="138"/>
      <c r="AI1298" s="138"/>
      <c r="AJ1298" s="138"/>
      <c r="AK1298" s="138"/>
      <c r="AL1298" s="138"/>
      <c r="AM1298" s="138"/>
      <c r="AN1298" s="138"/>
      <c r="AO1298" s="138"/>
      <c r="AP1298" s="138"/>
      <c r="AQ1298" s="138"/>
      <c r="AR1298" s="138"/>
      <c r="AS1298" s="138"/>
    </row>
    <row r="1299" spans="2:45" s="135" customFormat="1" ht="24" hidden="1" customHeight="1" x14ac:dyDescent="0.15">
      <c r="B1299" s="169"/>
      <c r="C1299" s="750" t="s">
        <v>17249</v>
      </c>
      <c r="D1299" s="144"/>
      <c r="E1299" s="149" t="s">
        <v>18135</v>
      </c>
      <c r="F1299" s="1070" t="s">
        <v>4693</v>
      </c>
      <c r="G1299" s="414">
        <v>2459</v>
      </c>
      <c r="H1299" s="414">
        <v>1077</v>
      </c>
      <c r="I1299" s="414">
        <v>1077</v>
      </c>
      <c r="J1299" s="144"/>
      <c r="K1299" s="138"/>
      <c r="L1299" s="138"/>
      <c r="M1299" s="138"/>
      <c r="N1299" s="138"/>
      <c r="O1299" s="138"/>
      <c r="P1299" s="138"/>
      <c r="Q1299" s="138"/>
      <c r="R1299" s="138"/>
      <c r="S1299" s="138"/>
      <c r="T1299" s="145">
        <v>2008</v>
      </c>
      <c r="U1299" s="138"/>
      <c r="V1299" s="138"/>
      <c r="W1299" s="138"/>
      <c r="X1299" s="138"/>
      <c r="Y1299" s="138"/>
      <c r="Z1299" s="138"/>
      <c r="AA1299" s="138"/>
      <c r="AB1299" s="138"/>
      <c r="AC1299" s="138"/>
      <c r="AD1299" s="138"/>
      <c r="AE1299" s="138"/>
      <c r="AF1299" s="138"/>
      <c r="AG1299" s="138"/>
      <c r="AH1299" s="138"/>
      <c r="AI1299" s="138"/>
      <c r="AJ1299" s="138"/>
      <c r="AK1299" s="138"/>
      <c r="AL1299" s="138"/>
      <c r="AM1299" s="138"/>
      <c r="AN1299" s="138"/>
      <c r="AO1299" s="138"/>
      <c r="AP1299" s="138"/>
      <c r="AQ1299" s="138"/>
      <c r="AR1299" s="138"/>
      <c r="AS1299" s="138"/>
    </row>
    <row r="1300" spans="2:45" s="135" customFormat="1" ht="24" hidden="1" customHeight="1" x14ac:dyDescent="0.15">
      <c r="B1300" s="169"/>
      <c r="C1300" s="750" t="s">
        <v>17249</v>
      </c>
      <c r="D1300" s="144"/>
      <c r="E1300" s="149" t="s">
        <v>18136</v>
      </c>
      <c r="F1300" s="1070" t="s">
        <v>4685</v>
      </c>
      <c r="G1300" s="414">
        <v>6217</v>
      </c>
      <c r="H1300" s="414">
        <v>567</v>
      </c>
      <c r="I1300" s="414">
        <v>567</v>
      </c>
      <c r="J1300" s="144"/>
      <c r="K1300" s="138"/>
      <c r="L1300" s="138"/>
      <c r="M1300" s="138"/>
      <c r="N1300" s="138"/>
      <c r="O1300" s="138"/>
      <c r="P1300" s="138"/>
      <c r="Q1300" s="138"/>
      <c r="R1300" s="138"/>
      <c r="S1300" s="138"/>
      <c r="T1300" s="145">
        <v>2003</v>
      </c>
      <c r="U1300" s="138"/>
      <c r="V1300" s="138"/>
      <c r="W1300" s="138"/>
      <c r="X1300" s="138"/>
      <c r="Y1300" s="138"/>
      <c r="Z1300" s="138"/>
      <c r="AA1300" s="138"/>
      <c r="AB1300" s="138"/>
      <c r="AC1300" s="138"/>
      <c r="AD1300" s="138"/>
      <c r="AE1300" s="138"/>
      <c r="AF1300" s="138"/>
      <c r="AG1300" s="138"/>
      <c r="AH1300" s="138"/>
      <c r="AI1300" s="138"/>
      <c r="AJ1300" s="138"/>
      <c r="AK1300" s="138"/>
      <c r="AL1300" s="138"/>
      <c r="AM1300" s="138"/>
      <c r="AN1300" s="138"/>
      <c r="AO1300" s="138"/>
      <c r="AP1300" s="138"/>
      <c r="AQ1300" s="138"/>
      <c r="AR1300" s="138"/>
      <c r="AS1300" s="138"/>
    </row>
    <row r="1301" spans="2:45" s="135" customFormat="1" ht="24" hidden="1" customHeight="1" x14ac:dyDescent="0.15">
      <c r="B1301" s="169"/>
      <c r="C1301" s="750" t="s">
        <v>752</v>
      </c>
      <c r="D1301" s="144" t="s">
        <v>4764</v>
      </c>
      <c r="E1301" s="149" t="s">
        <v>11347</v>
      </c>
      <c r="F1301" s="144" t="s">
        <v>752</v>
      </c>
      <c r="G1301" s="144">
        <v>4470</v>
      </c>
      <c r="H1301" s="144">
        <v>1485</v>
      </c>
      <c r="I1301" s="144">
        <v>1485</v>
      </c>
      <c r="J1301" s="144">
        <v>25</v>
      </c>
      <c r="K1301" s="144">
        <v>43</v>
      </c>
      <c r="L1301" s="144"/>
      <c r="M1301" s="144"/>
      <c r="N1301" s="144">
        <v>1691</v>
      </c>
      <c r="O1301" s="144"/>
      <c r="P1301" s="144"/>
      <c r="Q1301" s="148"/>
      <c r="R1301" s="148"/>
      <c r="S1301" s="148"/>
      <c r="T1301" s="145">
        <v>2017</v>
      </c>
      <c r="U1301" s="148">
        <v>108</v>
      </c>
      <c r="V1301" s="148"/>
      <c r="W1301" s="148"/>
      <c r="X1301" s="148"/>
      <c r="Y1301" s="148"/>
      <c r="Z1301" s="144">
        <v>830</v>
      </c>
      <c r="AA1301" s="144"/>
      <c r="AB1301" s="144"/>
      <c r="AC1301" s="144"/>
      <c r="AD1301" s="144"/>
      <c r="AE1301" s="144"/>
      <c r="AF1301" s="144"/>
      <c r="AG1301" s="144"/>
      <c r="AH1301" s="144"/>
      <c r="AI1301" s="144"/>
      <c r="AJ1301" s="144"/>
      <c r="AK1301" s="144"/>
      <c r="AL1301" s="144"/>
      <c r="AM1301" s="144"/>
      <c r="AN1301" s="144"/>
      <c r="AO1301" s="144"/>
      <c r="AP1301" s="144"/>
      <c r="AQ1301" s="144"/>
      <c r="AR1301" s="144"/>
      <c r="AS1301" s="138"/>
    </row>
    <row r="1302" spans="2:45" s="135" customFormat="1" ht="24" hidden="1" customHeight="1" x14ac:dyDescent="0.15">
      <c r="B1302" s="169"/>
      <c r="C1302" s="750" t="s">
        <v>752</v>
      </c>
      <c r="D1302" s="144"/>
      <c r="E1302" s="149" t="s">
        <v>16118</v>
      </c>
      <c r="F1302" s="144" t="s">
        <v>16013</v>
      </c>
      <c r="G1302" s="144">
        <v>800</v>
      </c>
      <c r="H1302" s="144"/>
      <c r="I1302" s="144"/>
      <c r="J1302" s="144">
        <v>40</v>
      </c>
      <c r="K1302" s="144">
        <v>20</v>
      </c>
      <c r="L1302" s="144"/>
      <c r="M1302" s="144"/>
      <c r="N1302" s="144">
        <v>800</v>
      </c>
      <c r="O1302" s="144"/>
      <c r="P1302" s="144"/>
      <c r="Q1302" s="148"/>
      <c r="R1302" s="148"/>
      <c r="S1302" s="148"/>
      <c r="T1302" s="145">
        <v>2005</v>
      </c>
      <c r="U1302" s="148"/>
      <c r="V1302" s="148"/>
      <c r="W1302" s="148"/>
      <c r="X1302" s="148"/>
      <c r="Y1302" s="148"/>
      <c r="Z1302" s="144">
        <v>2334</v>
      </c>
      <c r="AA1302" s="144"/>
      <c r="AB1302" s="144"/>
      <c r="AC1302" s="144"/>
      <c r="AD1302" s="144"/>
      <c r="AE1302" s="144"/>
      <c r="AF1302" s="144"/>
      <c r="AG1302" s="144"/>
      <c r="AH1302" s="144"/>
      <c r="AI1302" s="144"/>
      <c r="AJ1302" s="144"/>
      <c r="AK1302" s="144"/>
      <c r="AL1302" s="144"/>
      <c r="AM1302" s="144"/>
      <c r="AN1302" s="144"/>
      <c r="AO1302" s="144"/>
      <c r="AP1302" s="144"/>
      <c r="AQ1302" s="144"/>
      <c r="AR1302" s="144"/>
      <c r="AS1302" s="138"/>
    </row>
    <row r="1303" spans="2:45" s="135" customFormat="1" ht="24" hidden="1" customHeight="1" x14ac:dyDescent="0.15">
      <c r="B1303" s="169"/>
      <c r="C1303" s="750" t="s">
        <v>752</v>
      </c>
      <c r="D1303" s="144"/>
      <c r="E1303" s="149" t="s">
        <v>20425</v>
      </c>
      <c r="F1303" s="144" t="s">
        <v>16013</v>
      </c>
      <c r="G1303" s="144">
        <v>2030</v>
      </c>
      <c r="H1303" s="144"/>
      <c r="I1303" s="144"/>
      <c r="J1303" s="144"/>
      <c r="K1303" s="144"/>
      <c r="L1303" s="144" t="s">
        <v>15538</v>
      </c>
      <c r="M1303" s="144"/>
      <c r="N1303" s="144"/>
      <c r="O1303" s="144"/>
      <c r="P1303" s="144"/>
      <c r="Q1303" s="148"/>
      <c r="R1303" s="148"/>
      <c r="S1303" s="148"/>
      <c r="T1303" s="145">
        <v>2016</v>
      </c>
      <c r="U1303" s="148"/>
      <c r="V1303" s="148"/>
      <c r="W1303" s="148"/>
      <c r="X1303" s="148"/>
      <c r="Y1303" s="148"/>
      <c r="Z1303" s="144">
        <v>1547</v>
      </c>
      <c r="AA1303" s="144"/>
      <c r="AB1303" s="144"/>
      <c r="AC1303" s="144"/>
      <c r="AD1303" s="144"/>
      <c r="AE1303" s="144"/>
      <c r="AF1303" s="144"/>
      <c r="AG1303" s="144"/>
      <c r="AH1303" s="144"/>
      <c r="AI1303" s="144"/>
      <c r="AJ1303" s="144"/>
      <c r="AK1303" s="144"/>
      <c r="AL1303" s="144"/>
      <c r="AM1303" s="144"/>
      <c r="AN1303" s="144"/>
      <c r="AO1303" s="144"/>
      <c r="AP1303" s="144"/>
      <c r="AQ1303" s="144"/>
      <c r="AR1303" s="144"/>
      <c r="AS1303" s="138"/>
    </row>
    <row r="1304" spans="2:45" s="135" customFormat="1" ht="24" hidden="1" customHeight="1" x14ac:dyDescent="0.15">
      <c r="B1304" s="169"/>
      <c r="C1304" s="750" t="s">
        <v>752</v>
      </c>
      <c r="D1304" s="144"/>
      <c r="E1304" s="144" t="s">
        <v>20426</v>
      </c>
      <c r="F1304" s="144" t="s">
        <v>16013</v>
      </c>
      <c r="G1304" s="144">
        <v>3300</v>
      </c>
      <c r="H1304" s="144">
        <v>0</v>
      </c>
      <c r="I1304" s="144">
        <v>0</v>
      </c>
      <c r="J1304" s="144"/>
      <c r="K1304" s="144"/>
      <c r="L1304" s="144"/>
      <c r="M1304" s="144"/>
      <c r="N1304" s="144">
        <v>3300</v>
      </c>
      <c r="O1304" s="144"/>
      <c r="P1304" s="144"/>
      <c r="Q1304" s="148"/>
      <c r="R1304" s="148"/>
      <c r="S1304" s="148"/>
      <c r="T1304" s="145">
        <v>2022</v>
      </c>
      <c r="U1304" s="148"/>
      <c r="V1304" s="148"/>
      <c r="W1304" s="148"/>
      <c r="X1304" s="148"/>
      <c r="Y1304" s="148"/>
      <c r="Z1304" s="144"/>
      <c r="AA1304" s="144"/>
      <c r="AB1304" s="144"/>
      <c r="AC1304" s="144"/>
      <c r="AD1304" s="144"/>
      <c r="AE1304" s="144"/>
      <c r="AF1304" s="144"/>
      <c r="AG1304" s="144"/>
      <c r="AH1304" s="144"/>
      <c r="AI1304" s="144"/>
      <c r="AJ1304" s="144"/>
      <c r="AK1304" s="144"/>
      <c r="AL1304" s="144"/>
      <c r="AM1304" s="144"/>
      <c r="AN1304" s="144"/>
      <c r="AO1304" s="144"/>
      <c r="AP1304" s="144"/>
      <c r="AQ1304" s="144"/>
      <c r="AR1304" s="144"/>
      <c r="AS1304" s="138" t="s">
        <v>17183</v>
      </c>
    </row>
    <row r="1305" spans="2:45" s="135" customFormat="1" ht="24" hidden="1" customHeight="1" x14ac:dyDescent="0.15">
      <c r="B1305" s="169"/>
      <c r="C1305" s="750" t="s">
        <v>752</v>
      </c>
      <c r="D1305" s="144"/>
      <c r="E1305" s="149" t="s">
        <v>17250</v>
      </c>
      <c r="F1305" s="144" t="s">
        <v>16013</v>
      </c>
      <c r="G1305" s="144">
        <v>884</v>
      </c>
      <c r="H1305" s="144">
        <v>0</v>
      </c>
      <c r="I1305" s="144">
        <v>0</v>
      </c>
      <c r="J1305" s="144"/>
      <c r="K1305" s="144"/>
      <c r="L1305" s="144"/>
      <c r="M1305" s="144"/>
      <c r="N1305" s="144">
        <v>900</v>
      </c>
      <c r="O1305" s="144"/>
      <c r="P1305" s="144"/>
      <c r="Q1305" s="148"/>
      <c r="R1305" s="148"/>
      <c r="S1305" s="148"/>
      <c r="T1305" s="145">
        <v>2002</v>
      </c>
      <c r="U1305" s="148"/>
      <c r="V1305" s="148"/>
      <c r="W1305" s="148"/>
      <c r="X1305" s="148"/>
      <c r="Y1305" s="148"/>
      <c r="Z1305" s="144"/>
      <c r="AA1305" s="144"/>
      <c r="AB1305" s="144"/>
      <c r="AC1305" s="144"/>
      <c r="AD1305" s="144"/>
      <c r="AE1305" s="144"/>
      <c r="AF1305" s="144"/>
      <c r="AG1305" s="144"/>
      <c r="AH1305" s="144"/>
      <c r="AI1305" s="144"/>
      <c r="AJ1305" s="144"/>
      <c r="AK1305" s="144"/>
      <c r="AL1305" s="144"/>
      <c r="AM1305" s="144"/>
      <c r="AN1305" s="144"/>
      <c r="AO1305" s="144"/>
      <c r="AP1305" s="144"/>
      <c r="AQ1305" s="144"/>
      <c r="AR1305" s="144"/>
      <c r="AS1305" s="138" t="s">
        <v>17091</v>
      </c>
    </row>
    <row r="1306" spans="2:45" s="135" customFormat="1" ht="24" hidden="1" customHeight="1" x14ac:dyDescent="0.15">
      <c r="B1306" s="169"/>
      <c r="C1306" s="750" t="s">
        <v>752</v>
      </c>
      <c r="D1306" s="144"/>
      <c r="E1306" s="144" t="s">
        <v>17251</v>
      </c>
      <c r="F1306" s="144" t="s">
        <v>16013</v>
      </c>
      <c r="G1306" s="144">
        <v>1200</v>
      </c>
      <c r="H1306" s="144">
        <v>0</v>
      </c>
      <c r="I1306" s="144">
        <v>0</v>
      </c>
      <c r="J1306" s="144"/>
      <c r="K1306" s="144"/>
      <c r="L1306" s="144"/>
      <c r="M1306" s="144"/>
      <c r="N1306" s="144">
        <v>1200</v>
      </c>
      <c r="O1306" s="144"/>
      <c r="P1306" s="144"/>
      <c r="Q1306" s="148"/>
      <c r="R1306" s="148"/>
      <c r="S1306" s="148"/>
      <c r="T1306" s="145">
        <v>2008</v>
      </c>
      <c r="U1306" s="148"/>
      <c r="V1306" s="148"/>
      <c r="W1306" s="148"/>
      <c r="X1306" s="148"/>
      <c r="Y1306" s="148"/>
      <c r="Z1306" s="144"/>
      <c r="AA1306" s="144"/>
      <c r="AB1306" s="144"/>
      <c r="AC1306" s="144"/>
      <c r="AD1306" s="144"/>
      <c r="AE1306" s="144"/>
      <c r="AF1306" s="144"/>
      <c r="AG1306" s="144"/>
      <c r="AH1306" s="144"/>
      <c r="AI1306" s="144"/>
      <c r="AJ1306" s="144"/>
      <c r="AK1306" s="144"/>
      <c r="AL1306" s="144"/>
      <c r="AM1306" s="144"/>
      <c r="AN1306" s="144"/>
      <c r="AO1306" s="144"/>
      <c r="AP1306" s="144"/>
      <c r="AQ1306" s="144"/>
      <c r="AR1306" s="144"/>
      <c r="AS1306" s="138"/>
    </row>
    <row r="1307" spans="2:45" s="135" customFormat="1" ht="24" hidden="1" customHeight="1" x14ac:dyDescent="0.15">
      <c r="B1307" s="169"/>
      <c r="C1307" s="750" t="s">
        <v>752</v>
      </c>
      <c r="D1307" s="144"/>
      <c r="E1307" s="144" t="s">
        <v>17252</v>
      </c>
      <c r="F1307" s="144" t="s">
        <v>16013</v>
      </c>
      <c r="G1307" s="144">
        <v>20916</v>
      </c>
      <c r="H1307" s="144">
        <v>0</v>
      </c>
      <c r="I1307" s="144">
        <v>0</v>
      </c>
      <c r="J1307" s="144"/>
      <c r="K1307" s="144"/>
      <c r="L1307" s="144"/>
      <c r="M1307" s="144"/>
      <c r="N1307" s="144">
        <v>20916</v>
      </c>
      <c r="O1307" s="144"/>
      <c r="P1307" s="144"/>
      <c r="Q1307" s="148"/>
      <c r="R1307" s="148"/>
      <c r="S1307" s="148"/>
      <c r="T1307" s="145">
        <v>2019</v>
      </c>
      <c r="U1307" s="148"/>
      <c r="V1307" s="148"/>
      <c r="W1307" s="148"/>
      <c r="X1307" s="148"/>
      <c r="Y1307" s="148"/>
      <c r="Z1307" s="144"/>
      <c r="AA1307" s="144"/>
      <c r="AB1307" s="144"/>
      <c r="AC1307" s="144"/>
      <c r="AD1307" s="144"/>
      <c r="AE1307" s="144"/>
      <c r="AF1307" s="144"/>
      <c r="AG1307" s="144"/>
      <c r="AH1307" s="144"/>
      <c r="AI1307" s="144"/>
      <c r="AJ1307" s="144"/>
      <c r="AK1307" s="144"/>
      <c r="AL1307" s="144"/>
      <c r="AM1307" s="144"/>
      <c r="AN1307" s="144"/>
      <c r="AO1307" s="144"/>
      <c r="AP1307" s="144"/>
      <c r="AQ1307" s="144"/>
      <c r="AR1307" s="144"/>
      <c r="AS1307" s="138"/>
    </row>
    <row r="1308" spans="2:45" s="135" customFormat="1" ht="24" hidden="1" customHeight="1" x14ac:dyDescent="0.15">
      <c r="B1308" s="169"/>
      <c r="C1308" s="750" t="s">
        <v>752</v>
      </c>
      <c r="D1308" s="144"/>
      <c r="E1308" s="144" t="s">
        <v>17253</v>
      </c>
      <c r="F1308" s="144" t="s">
        <v>16013</v>
      </c>
      <c r="G1308" s="144">
        <v>3235</v>
      </c>
      <c r="H1308" s="144">
        <v>0</v>
      </c>
      <c r="I1308" s="144">
        <v>0</v>
      </c>
      <c r="J1308" s="144"/>
      <c r="K1308" s="144"/>
      <c r="L1308" s="144"/>
      <c r="M1308" s="144"/>
      <c r="N1308" s="144">
        <v>3235.4</v>
      </c>
      <c r="O1308" s="144"/>
      <c r="P1308" s="148"/>
      <c r="Q1308" s="148"/>
      <c r="R1308" s="275"/>
      <c r="S1308" s="148"/>
      <c r="T1308" s="145">
        <v>2022</v>
      </c>
      <c r="U1308" s="148"/>
      <c r="V1308" s="148"/>
      <c r="W1308" s="148"/>
      <c r="X1308" s="148"/>
      <c r="Y1308" s="148"/>
      <c r="Z1308" s="144"/>
      <c r="AA1308" s="144"/>
      <c r="AB1308" s="144"/>
      <c r="AC1308" s="144"/>
      <c r="AD1308" s="144"/>
      <c r="AE1308" s="144"/>
      <c r="AF1308" s="144"/>
      <c r="AG1308" s="144"/>
      <c r="AH1308" s="144"/>
      <c r="AI1308" s="144"/>
      <c r="AJ1308" s="144"/>
      <c r="AK1308" s="144"/>
      <c r="AL1308" s="144"/>
      <c r="AM1308" s="144"/>
      <c r="AN1308" s="144"/>
      <c r="AO1308" s="144"/>
      <c r="AP1308" s="144"/>
      <c r="AQ1308" s="144"/>
      <c r="AR1308" s="144"/>
      <c r="AS1308" s="138" t="s">
        <v>17183</v>
      </c>
    </row>
    <row r="1309" spans="2:45" s="135" customFormat="1" ht="24" hidden="1" customHeight="1" x14ac:dyDescent="0.15">
      <c r="B1309" s="169"/>
      <c r="C1309" s="750" t="s">
        <v>18137</v>
      </c>
      <c r="D1309" s="144"/>
      <c r="E1309" s="149" t="s">
        <v>20427</v>
      </c>
      <c r="F1309" s="144" t="s">
        <v>753</v>
      </c>
      <c r="G1309" s="144"/>
      <c r="H1309" s="144"/>
      <c r="I1309" s="144"/>
      <c r="J1309" s="144"/>
      <c r="K1309" s="144"/>
      <c r="L1309" s="144">
        <v>5</v>
      </c>
      <c r="M1309" s="144"/>
      <c r="N1309" s="144"/>
      <c r="O1309" s="144"/>
      <c r="P1309" s="144"/>
      <c r="Q1309" s="148"/>
      <c r="R1309" s="148"/>
      <c r="S1309" s="148"/>
      <c r="T1309" s="145">
        <v>2017</v>
      </c>
      <c r="U1309" s="148"/>
      <c r="V1309" s="148"/>
      <c r="W1309" s="148"/>
      <c r="X1309" s="148"/>
      <c r="Y1309" s="148"/>
      <c r="Z1309" s="144">
        <v>4800</v>
      </c>
      <c r="AA1309" s="144"/>
      <c r="AB1309" s="144"/>
      <c r="AC1309" s="1331"/>
      <c r="AD1309" s="144"/>
      <c r="AE1309" s="144"/>
      <c r="AF1309" s="144"/>
      <c r="AG1309" s="144"/>
      <c r="AH1309" s="144"/>
      <c r="AI1309" s="144"/>
      <c r="AJ1309" s="144"/>
      <c r="AK1309" s="144"/>
      <c r="AL1309" s="144"/>
      <c r="AM1309" s="144"/>
      <c r="AN1309" s="144"/>
      <c r="AO1309" s="138"/>
      <c r="AP1309" s="138"/>
      <c r="AQ1309" s="138"/>
      <c r="AR1309" s="138"/>
      <c r="AS1309" s="138"/>
    </row>
    <row r="1310" spans="2:45" s="135" customFormat="1" ht="24" hidden="1" customHeight="1" x14ac:dyDescent="0.15">
      <c r="B1310" s="169"/>
      <c r="C1310" s="750" t="s">
        <v>753</v>
      </c>
      <c r="D1310" s="144"/>
      <c r="E1310" s="149" t="s">
        <v>20428</v>
      </c>
      <c r="F1310" s="159" t="s">
        <v>753</v>
      </c>
      <c r="G1310" s="144">
        <v>924</v>
      </c>
      <c r="H1310" s="144"/>
      <c r="I1310" s="144"/>
      <c r="J1310" s="144"/>
      <c r="K1310" s="144"/>
      <c r="L1310" s="144"/>
      <c r="M1310" s="144"/>
      <c r="N1310" s="144">
        <v>924</v>
      </c>
      <c r="O1310" s="144">
        <v>100</v>
      </c>
      <c r="P1310" s="144">
        <v>100</v>
      </c>
      <c r="Q1310" s="148" t="s">
        <v>11348</v>
      </c>
      <c r="R1310" s="148"/>
      <c r="S1310" s="148"/>
      <c r="T1310" s="145">
        <v>2017</v>
      </c>
      <c r="U1310" s="148"/>
      <c r="V1310" s="148"/>
      <c r="W1310" s="148"/>
      <c r="X1310" s="148"/>
      <c r="Y1310" s="148"/>
      <c r="Z1310" s="144">
        <v>100</v>
      </c>
      <c r="AA1310" s="144"/>
      <c r="AB1310" s="144"/>
      <c r="AC1310" s="1331"/>
      <c r="AD1310" s="144"/>
      <c r="AE1310" s="144"/>
      <c r="AF1310" s="144"/>
      <c r="AG1310" s="144"/>
      <c r="AH1310" s="144"/>
      <c r="AI1310" s="144"/>
      <c r="AJ1310" s="144"/>
      <c r="AK1310" s="144"/>
      <c r="AL1310" s="144"/>
      <c r="AM1310" s="144"/>
      <c r="AN1310" s="144"/>
      <c r="AO1310" s="138"/>
      <c r="AP1310" s="138"/>
      <c r="AQ1310" s="138"/>
      <c r="AR1310" s="138"/>
      <c r="AS1310" s="138"/>
    </row>
    <row r="1311" spans="2:45" s="135" customFormat="1" ht="24" hidden="1" customHeight="1" x14ac:dyDescent="0.15">
      <c r="B1311" s="169"/>
      <c r="C1311" s="750" t="s">
        <v>753</v>
      </c>
      <c r="D1311" s="144"/>
      <c r="E1311" s="149" t="s">
        <v>20429</v>
      </c>
      <c r="F1311" s="159" t="s">
        <v>753</v>
      </c>
      <c r="G1311" s="144">
        <v>832</v>
      </c>
      <c r="H1311" s="144"/>
      <c r="I1311" s="144"/>
      <c r="J1311" s="144"/>
      <c r="K1311" s="144"/>
      <c r="L1311" s="144"/>
      <c r="M1311" s="144"/>
      <c r="N1311" s="144">
        <v>832</v>
      </c>
      <c r="O1311" s="144">
        <v>100</v>
      </c>
      <c r="P1311" s="144">
        <v>100</v>
      </c>
      <c r="Q1311" s="148" t="s">
        <v>11348</v>
      </c>
      <c r="R1311" s="148"/>
      <c r="S1311" s="148"/>
      <c r="T1311" s="145">
        <v>2017</v>
      </c>
      <c r="U1311" s="148"/>
      <c r="V1311" s="148"/>
      <c r="W1311" s="148"/>
      <c r="X1311" s="148"/>
      <c r="Y1311" s="148"/>
      <c r="Z1311" s="144">
        <v>100</v>
      </c>
      <c r="AA1311" s="144"/>
      <c r="AB1311" s="144"/>
      <c r="AC1311" s="1331"/>
      <c r="AD1311" s="144"/>
      <c r="AE1311" s="144"/>
      <c r="AF1311" s="144"/>
      <c r="AG1311" s="144"/>
      <c r="AH1311" s="144"/>
      <c r="AI1311" s="144"/>
      <c r="AJ1311" s="144"/>
      <c r="AK1311" s="144"/>
      <c r="AL1311" s="144"/>
      <c r="AM1311" s="144"/>
      <c r="AN1311" s="144"/>
      <c r="AO1311" s="138"/>
      <c r="AP1311" s="138"/>
      <c r="AQ1311" s="138"/>
      <c r="AR1311" s="138"/>
      <c r="AS1311" s="138"/>
    </row>
    <row r="1312" spans="2:45" s="135" customFormat="1" ht="24" hidden="1" customHeight="1" x14ac:dyDescent="0.15">
      <c r="B1312" s="169"/>
      <c r="C1312" s="750" t="s">
        <v>753</v>
      </c>
      <c r="D1312" s="144"/>
      <c r="E1312" s="149" t="s">
        <v>20430</v>
      </c>
      <c r="F1312" s="159" t="s">
        <v>753</v>
      </c>
      <c r="G1312" s="144">
        <v>604</v>
      </c>
      <c r="H1312" s="144"/>
      <c r="I1312" s="144"/>
      <c r="J1312" s="144"/>
      <c r="K1312" s="144"/>
      <c r="L1312" s="144"/>
      <c r="M1312" s="144"/>
      <c r="N1312" s="144">
        <v>604</v>
      </c>
      <c r="O1312" s="144">
        <v>100</v>
      </c>
      <c r="P1312" s="144">
        <v>100</v>
      </c>
      <c r="Q1312" s="148" t="s">
        <v>11348</v>
      </c>
      <c r="R1312" s="148"/>
      <c r="S1312" s="148"/>
      <c r="T1312" s="145">
        <v>2017</v>
      </c>
      <c r="U1312" s="148"/>
      <c r="V1312" s="148"/>
      <c r="W1312" s="148"/>
      <c r="X1312" s="148"/>
      <c r="Y1312" s="148"/>
      <c r="Z1312" s="144">
        <v>100</v>
      </c>
      <c r="AA1312" s="144"/>
      <c r="AB1312" s="144"/>
      <c r="AC1312" s="1331"/>
      <c r="AD1312" s="144"/>
      <c r="AE1312" s="144"/>
      <c r="AF1312" s="144"/>
      <c r="AG1312" s="144"/>
      <c r="AH1312" s="144"/>
      <c r="AI1312" s="144"/>
      <c r="AJ1312" s="144"/>
      <c r="AK1312" s="144"/>
      <c r="AL1312" s="144"/>
      <c r="AM1312" s="144"/>
      <c r="AN1312" s="144"/>
      <c r="AO1312" s="138"/>
      <c r="AP1312" s="138"/>
      <c r="AQ1312" s="138"/>
      <c r="AR1312" s="138"/>
      <c r="AS1312" s="138"/>
    </row>
    <row r="1313" spans="2:45" s="135" customFormat="1" ht="24" hidden="1" customHeight="1" x14ac:dyDescent="0.15">
      <c r="B1313" s="169"/>
      <c r="C1313" s="750" t="s">
        <v>753</v>
      </c>
      <c r="D1313" s="144"/>
      <c r="E1313" s="149" t="s">
        <v>20431</v>
      </c>
      <c r="F1313" s="159" t="s">
        <v>753</v>
      </c>
      <c r="G1313" s="144">
        <v>1125</v>
      </c>
      <c r="H1313" s="144"/>
      <c r="I1313" s="144"/>
      <c r="J1313" s="144">
        <v>25</v>
      </c>
      <c r="K1313" s="144">
        <v>45</v>
      </c>
      <c r="L1313" s="144"/>
      <c r="M1313" s="144"/>
      <c r="N1313" s="144">
        <v>1125</v>
      </c>
      <c r="O1313" s="144">
        <v>100</v>
      </c>
      <c r="P1313" s="144">
        <v>100</v>
      </c>
      <c r="Q1313" s="148" t="s">
        <v>11348</v>
      </c>
      <c r="R1313" s="148"/>
      <c r="S1313" s="148"/>
      <c r="T1313" s="145">
        <v>2017</v>
      </c>
      <c r="U1313" s="148"/>
      <c r="V1313" s="148"/>
      <c r="W1313" s="148"/>
      <c r="X1313" s="148"/>
      <c r="Y1313" s="148"/>
      <c r="Z1313" s="144">
        <v>300</v>
      </c>
      <c r="AA1313" s="144"/>
      <c r="AB1313" s="144"/>
      <c r="AC1313" s="1331"/>
      <c r="AD1313" s="144"/>
      <c r="AE1313" s="144"/>
      <c r="AF1313" s="144"/>
      <c r="AG1313" s="144"/>
      <c r="AH1313" s="144"/>
      <c r="AI1313" s="144"/>
      <c r="AJ1313" s="144"/>
      <c r="AK1313" s="144"/>
      <c r="AL1313" s="144"/>
      <c r="AM1313" s="144"/>
      <c r="AN1313" s="144"/>
      <c r="AO1313" s="138"/>
      <c r="AP1313" s="138"/>
      <c r="AQ1313" s="138"/>
      <c r="AR1313" s="138"/>
      <c r="AS1313" s="138"/>
    </row>
    <row r="1314" spans="2:45" s="135" customFormat="1" ht="24" hidden="1" customHeight="1" x14ac:dyDescent="0.15">
      <c r="B1314" s="169"/>
      <c r="C1314" s="750" t="s">
        <v>753</v>
      </c>
      <c r="D1314" s="144"/>
      <c r="E1314" s="144" t="s">
        <v>20432</v>
      </c>
      <c r="F1314" s="144" t="s">
        <v>753</v>
      </c>
      <c r="G1314" s="144">
        <v>33692</v>
      </c>
      <c r="H1314" s="144"/>
      <c r="I1314" s="144"/>
      <c r="J1314" s="144"/>
      <c r="K1314" s="144"/>
      <c r="L1314" s="144"/>
      <c r="M1314" s="144"/>
      <c r="N1314" s="144"/>
      <c r="O1314" s="144"/>
      <c r="P1314" s="148"/>
      <c r="Q1314" s="148"/>
      <c r="R1314" s="148"/>
      <c r="S1314" s="275"/>
      <c r="T1314" s="145">
        <v>2018</v>
      </c>
      <c r="U1314" s="148"/>
      <c r="V1314" s="148"/>
      <c r="W1314" s="148"/>
      <c r="X1314" s="148"/>
      <c r="Y1314" s="148"/>
      <c r="Z1314" s="165">
        <v>356</v>
      </c>
      <c r="AA1314" s="144"/>
      <c r="AB1314" s="144"/>
      <c r="AC1314" s="1331"/>
      <c r="AD1314" s="144"/>
      <c r="AE1314" s="144"/>
      <c r="AF1314" s="144"/>
      <c r="AG1314" s="144"/>
      <c r="AH1314" s="144"/>
      <c r="AI1314" s="144"/>
      <c r="AJ1314" s="144"/>
      <c r="AK1314" s="144"/>
      <c r="AL1314" s="144"/>
      <c r="AM1314" s="144"/>
      <c r="AN1314" s="144"/>
      <c r="AO1314" s="138"/>
      <c r="AP1314" s="138"/>
      <c r="AQ1314" s="138"/>
      <c r="AR1314" s="138"/>
      <c r="AS1314" s="138"/>
    </row>
    <row r="1315" spans="2:45" s="135" customFormat="1" ht="24" hidden="1" customHeight="1" x14ac:dyDescent="0.15">
      <c r="B1315" s="169"/>
      <c r="C1315" s="750" t="s">
        <v>753</v>
      </c>
      <c r="D1315" s="144"/>
      <c r="E1315" s="144" t="s">
        <v>20433</v>
      </c>
      <c r="F1315" s="144" t="s">
        <v>753</v>
      </c>
      <c r="G1315" s="144">
        <v>595</v>
      </c>
      <c r="H1315" s="144"/>
      <c r="I1315" s="144"/>
      <c r="J1315" s="144">
        <v>7</v>
      </c>
      <c r="K1315" s="144">
        <v>15</v>
      </c>
      <c r="L1315" s="144"/>
      <c r="M1315" s="144"/>
      <c r="N1315" s="144">
        <v>98</v>
      </c>
      <c r="O1315" s="144"/>
      <c r="P1315" s="148"/>
      <c r="Q1315" s="148"/>
      <c r="R1315" s="148"/>
      <c r="S1315" s="275"/>
      <c r="T1315" s="145">
        <v>2020</v>
      </c>
      <c r="U1315" s="148"/>
      <c r="V1315" s="148"/>
      <c r="W1315" s="148"/>
      <c r="X1315" s="148"/>
      <c r="Y1315" s="148"/>
      <c r="Z1315" s="165">
        <v>150</v>
      </c>
      <c r="AA1315" s="144"/>
      <c r="AB1315" s="144"/>
      <c r="AC1315" s="1331"/>
      <c r="AD1315" s="144"/>
      <c r="AE1315" s="144"/>
      <c r="AF1315" s="144"/>
      <c r="AG1315" s="144"/>
      <c r="AH1315" s="144"/>
      <c r="AI1315" s="144"/>
      <c r="AJ1315" s="144"/>
      <c r="AK1315" s="144"/>
      <c r="AL1315" s="144"/>
      <c r="AM1315" s="144"/>
      <c r="AN1315" s="144"/>
      <c r="AO1315" s="138"/>
      <c r="AP1315" s="138"/>
      <c r="AQ1315" s="138"/>
      <c r="AR1315" s="138"/>
      <c r="AS1315" s="138"/>
    </row>
    <row r="1316" spans="2:45" s="135" customFormat="1" ht="24" hidden="1" customHeight="1" x14ac:dyDescent="0.15">
      <c r="B1316" s="169"/>
      <c r="C1316" s="750" t="s">
        <v>753</v>
      </c>
      <c r="D1316" s="144"/>
      <c r="E1316" s="144" t="s">
        <v>20434</v>
      </c>
      <c r="F1316" s="144" t="s">
        <v>753</v>
      </c>
      <c r="G1316" s="144">
        <v>46463</v>
      </c>
      <c r="H1316" s="144"/>
      <c r="I1316" s="144"/>
      <c r="J1316" s="144"/>
      <c r="K1316" s="144"/>
      <c r="L1316" s="144"/>
      <c r="M1316" s="144"/>
      <c r="N1316" s="144"/>
      <c r="O1316" s="144"/>
      <c r="P1316" s="148"/>
      <c r="Q1316" s="148"/>
      <c r="R1316" s="148"/>
      <c r="S1316" s="275"/>
      <c r="T1316" s="145">
        <v>2020</v>
      </c>
      <c r="U1316" s="148"/>
      <c r="V1316" s="148"/>
      <c r="W1316" s="148"/>
      <c r="X1316" s="148"/>
      <c r="Y1316" s="148"/>
      <c r="Z1316" s="165">
        <v>75</v>
      </c>
      <c r="AA1316" s="144"/>
      <c r="AB1316" s="144"/>
      <c r="AC1316" s="1331"/>
      <c r="AD1316" s="144"/>
      <c r="AE1316" s="144"/>
      <c r="AF1316" s="144"/>
      <c r="AG1316" s="144"/>
      <c r="AH1316" s="144"/>
      <c r="AI1316" s="144"/>
      <c r="AJ1316" s="144"/>
      <c r="AK1316" s="144"/>
      <c r="AL1316" s="144"/>
      <c r="AM1316" s="144"/>
      <c r="AN1316" s="144"/>
      <c r="AO1316" s="138"/>
      <c r="AP1316" s="138"/>
      <c r="AQ1316" s="138"/>
      <c r="AR1316" s="138"/>
      <c r="AS1316" s="138" t="s">
        <v>17254</v>
      </c>
    </row>
    <row r="1317" spans="2:45" s="135" customFormat="1" ht="24" hidden="1" customHeight="1" x14ac:dyDescent="0.15">
      <c r="B1317" s="169"/>
      <c r="C1317" s="750" t="s">
        <v>11363</v>
      </c>
      <c r="D1317" s="144"/>
      <c r="E1317" s="144" t="s">
        <v>20435</v>
      </c>
      <c r="F1317" s="144" t="s">
        <v>11363</v>
      </c>
      <c r="G1317" s="144">
        <v>44560</v>
      </c>
      <c r="H1317" s="144"/>
      <c r="I1317" s="144"/>
      <c r="J1317" s="144"/>
      <c r="K1317" s="144"/>
      <c r="L1317" s="144"/>
      <c r="M1317" s="144"/>
      <c r="N1317" s="144"/>
      <c r="O1317" s="144"/>
      <c r="P1317" s="148"/>
      <c r="Q1317" s="148"/>
      <c r="R1317" s="148"/>
      <c r="S1317" s="275"/>
      <c r="T1317" s="145">
        <v>2022</v>
      </c>
      <c r="U1317" s="148"/>
      <c r="V1317" s="148"/>
      <c r="W1317" s="148"/>
      <c r="X1317" s="148"/>
      <c r="Y1317" s="148"/>
      <c r="Z1317" s="165">
        <v>500</v>
      </c>
      <c r="AA1317" s="144"/>
      <c r="AB1317" s="144"/>
      <c r="AC1317" s="1331"/>
      <c r="AD1317" s="144"/>
      <c r="AE1317" s="144"/>
      <c r="AF1317" s="144"/>
      <c r="AG1317" s="144"/>
      <c r="AH1317" s="144"/>
      <c r="AI1317" s="144"/>
      <c r="AJ1317" s="144"/>
      <c r="AK1317" s="144"/>
      <c r="AL1317" s="144"/>
      <c r="AM1317" s="144"/>
      <c r="AN1317" s="144"/>
      <c r="AO1317" s="138"/>
      <c r="AP1317" s="138"/>
      <c r="AQ1317" s="138"/>
      <c r="AR1317" s="138"/>
      <c r="AS1317" s="138" t="s">
        <v>17183</v>
      </c>
    </row>
    <row r="1318" spans="2:45" s="135" customFormat="1" ht="24" hidden="1" customHeight="1" x14ac:dyDescent="0.15">
      <c r="B1318" s="169"/>
      <c r="C1318" s="750" t="s">
        <v>11363</v>
      </c>
      <c r="D1318" s="144"/>
      <c r="E1318" s="144" t="s">
        <v>20432</v>
      </c>
      <c r="F1318" s="144" t="s">
        <v>11363</v>
      </c>
      <c r="G1318" s="144">
        <v>28955</v>
      </c>
      <c r="H1318" s="144" t="s">
        <v>2226</v>
      </c>
      <c r="I1318" s="144" t="s">
        <v>2226</v>
      </c>
      <c r="J1318" s="144"/>
      <c r="K1318" s="138"/>
      <c r="L1318" s="138"/>
      <c r="M1318" s="138"/>
      <c r="N1318" s="138"/>
      <c r="O1318" s="138"/>
      <c r="P1318" s="138"/>
      <c r="Q1318" s="138"/>
      <c r="R1318" s="138"/>
      <c r="S1318" s="138"/>
      <c r="T1318" s="145">
        <v>2021</v>
      </c>
      <c r="U1318" s="138"/>
      <c r="V1318" s="138"/>
      <c r="W1318" s="138"/>
      <c r="X1318" s="138"/>
      <c r="Y1318" s="138"/>
      <c r="Z1318" s="138"/>
      <c r="AA1318" s="138"/>
      <c r="AB1318" s="138"/>
      <c r="AC1318" s="138"/>
      <c r="AD1318" s="138"/>
      <c r="AE1318" s="138"/>
      <c r="AF1318" s="138"/>
      <c r="AG1318" s="138"/>
      <c r="AH1318" s="138"/>
      <c r="AI1318" s="138"/>
      <c r="AJ1318" s="138"/>
      <c r="AK1318" s="138"/>
      <c r="AL1318" s="138"/>
      <c r="AM1318" s="138"/>
      <c r="AN1318" s="138"/>
      <c r="AO1318" s="138"/>
      <c r="AP1318" s="138"/>
      <c r="AQ1318" s="138"/>
      <c r="AR1318" s="138"/>
      <c r="AS1318" s="138"/>
    </row>
    <row r="1319" spans="2:45" s="135" customFormat="1" ht="24" hidden="1" customHeight="1" x14ac:dyDescent="0.15">
      <c r="B1319" s="169"/>
      <c r="C1319" s="750" t="s">
        <v>756</v>
      </c>
      <c r="D1319" s="144"/>
      <c r="E1319" s="144" t="s">
        <v>20436</v>
      </c>
      <c r="F1319" s="144" t="s">
        <v>17255</v>
      </c>
      <c r="G1319" s="144">
        <v>2001</v>
      </c>
      <c r="H1319" s="144">
        <v>1500</v>
      </c>
      <c r="I1319" s="144">
        <v>1500</v>
      </c>
      <c r="J1319" s="144">
        <v>26</v>
      </c>
      <c r="K1319" s="144">
        <v>45</v>
      </c>
      <c r="L1319" s="144"/>
      <c r="M1319" s="144"/>
      <c r="N1319" s="144">
        <v>1170</v>
      </c>
      <c r="O1319" s="144">
        <v>0</v>
      </c>
      <c r="P1319" s="148">
        <v>0</v>
      </c>
      <c r="Q1319" s="148">
        <v>0</v>
      </c>
      <c r="R1319" s="148"/>
      <c r="S1319" s="275"/>
      <c r="T1319" s="145">
        <v>2016</v>
      </c>
      <c r="U1319" s="148"/>
      <c r="V1319" s="148"/>
      <c r="W1319" s="148"/>
      <c r="X1319" s="148"/>
      <c r="Y1319" s="148"/>
      <c r="Z1319" s="165">
        <v>800</v>
      </c>
      <c r="AA1319" s="144"/>
      <c r="AB1319" s="144"/>
      <c r="AC1319" s="1331"/>
      <c r="AD1319" s="144"/>
      <c r="AE1319" s="144"/>
      <c r="AF1319" s="144"/>
      <c r="AG1319" s="144"/>
      <c r="AH1319" s="144"/>
      <c r="AI1319" s="144"/>
      <c r="AJ1319" s="144"/>
      <c r="AK1319" s="144"/>
      <c r="AL1319" s="144"/>
      <c r="AM1319" s="144"/>
      <c r="AN1319" s="144"/>
      <c r="AO1319" s="138"/>
      <c r="AP1319" s="138"/>
      <c r="AQ1319" s="138"/>
      <c r="AR1319" s="138"/>
      <c r="AS1319" s="138"/>
    </row>
    <row r="1320" spans="2:45" s="135" customFormat="1" ht="24" hidden="1" customHeight="1" x14ac:dyDescent="0.15">
      <c r="B1320" s="169"/>
      <c r="C1320" s="750" t="s">
        <v>756</v>
      </c>
      <c r="D1320" s="144"/>
      <c r="E1320" s="144" t="s">
        <v>20437</v>
      </c>
      <c r="F1320" s="144" t="s">
        <v>17255</v>
      </c>
      <c r="G1320" s="144">
        <v>1800</v>
      </c>
      <c r="H1320" s="144"/>
      <c r="I1320" s="144"/>
      <c r="J1320" s="144"/>
      <c r="K1320" s="144"/>
      <c r="L1320" s="144"/>
      <c r="M1320" s="144"/>
      <c r="N1320" s="144"/>
      <c r="O1320" s="144"/>
      <c r="P1320" s="148"/>
      <c r="Q1320" s="148"/>
      <c r="R1320" s="148"/>
      <c r="S1320" s="275"/>
      <c r="T1320" s="145"/>
      <c r="U1320" s="148"/>
      <c r="V1320" s="148"/>
      <c r="W1320" s="148"/>
      <c r="X1320" s="148"/>
      <c r="Y1320" s="148"/>
      <c r="Z1320" s="165"/>
      <c r="AA1320" s="144"/>
      <c r="AB1320" s="144"/>
      <c r="AC1320" s="1331"/>
      <c r="AD1320" s="144"/>
      <c r="AE1320" s="144"/>
      <c r="AF1320" s="144"/>
      <c r="AG1320" s="144"/>
      <c r="AH1320" s="144"/>
      <c r="AI1320" s="144"/>
      <c r="AJ1320" s="144"/>
      <c r="AK1320" s="144"/>
      <c r="AL1320" s="144"/>
      <c r="AM1320" s="144"/>
      <c r="AN1320" s="144"/>
      <c r="AO1320" s="138"/>
      <c r="AP1320" s="138"/>
      <c r="AQ1320" s="138"/>
      <c r="AR1320" s="138"/>
      <c r="AS1320" s="138"/>
    </row>
    <row r="1321" spans="2:45" s="135" customFormat="1" ht="24" hidden="1" customHeight="1" x14ac:dyDescent="0.15">
      <c r="B1321" s="169"/>
      <c r="C1321" s="750" t="s">
        <v>756</v>
      </c>
      <c r="D1321" s="144"/>
      <c r="E1321" s="144" t="s">
        <v>14804</v>
      </c>
      <c r="F1321" s="144" t="s">
        <v>17255</v>
      </c>
      <c r="G1321" s="144">
        <v>2226</v>
      </c>
      <c r="H1321" s="144"/>
      <c r="I1321" s="144"/>
      <c r="J1321" s="144"/>
      <c r="K1321" s="144"/>
      <c r="L1321" s="144"/>
      <c r="M1321" s="144"/>
      <c r="N1321" s="144">
        <v>2226</v>
      </c>
      <c r="O1321" s="144">
        <v>0</v>
      </c>
      <c r="P1321" s="148">
        <v>0</v>
      </c>
      <c r="Q1321" s="148">
        <v>0</v>
      </c>
      <c r="R1321" s="148"/>
      <c r="S1321" s="275"/>
      <c r="T1321" s="145">
        <v>2020</v>
      </c>
      <c r="U1321" s="148"/>
      <c r="V1321" s="148"/>
      <c r="W1321" s="148"/>
      <c r="X1321" s="148"/>
      <c r="Y1321" s="148"/>
      <c r="Z1321" s="165">
        <v>227</v>
      </c>
      <c r="AA1321" s="144"/>
      <c r="AB1321" s="144"/>
      <c r="AC1321" s="1331"/>
      <c r="AD1321" s="144"/>
      <c r="AE1321" s="144"/>
      <c r="AF1321" s="144"/>
      <c r="AG1321" s="144"/>
      <c r="AH1321" s="144"/>
      <c r="AI1321" s="144"/>
      <c r="AJ1321" s="144"/>
      <c r="AK1321" s="144"/>
      <c r="AL1321" s="144"/>
      <c r="AM1321" s="144"/>
      <c r="AN1321" s="144"/>
      <c r="AO1321" s="138"/>
      <c r="AP1321" s="138"/>
      <c r="AQ1321" s="138"/>
      <c r="AR1321" s="138"/>
      <c r="AS1321" s="138"/>
    </row>
    <row r="1322" spans="2:45" s="135" customFormat="1" ht="24" hidden="1" customHeight="1" x14ac:dyDescent="0.15">
      <c r="B1322" s="169"/>
      <c r="C1322" s="750" t="s">
        <v>756</v>
      </c>
      <c r="D1322" s="144"/>
      <c r="E1322" s="144" t="s">
        <v>14805</v>
      </c>
      <c r="F1322" s="144" t="s">
        <v>17255</v>
      </c>
      <c r="G1322" s="144">
        <v>3127</v>
      </c>
      <c r="H1322" s="144">
        <v>162</v>
      </c>
      <c r="I1322" s="144">
        <v>162</v>
      </c>
      <c r="J1322" s="144"/>
      <c r="K1322" s="144"/>
      <c r="L1322" s="144"/>
      <c r="M1322" s="144"/>
      <c r="N1322" s="144">
        <v>162</v>
      </c>
      <c r="O1322" s="144">
        <v>0</v>
      </c>
      <c r="P1322" s="148">
        <v>0</v>
      </c>
      <c r="Q1322" s="148">
        <v>0</v>
      </c>
      <c r="R1322" s="148"/>
      <c r="S1322" s="275"/>
      <c r="T1322" s="145">
        <v>2017</v>
      </c>
      <c r="U1322" s="148"/>
      <c r="V1322" s="148"/>
      <c r="W1322" s="148"/>
      <c r="X1322" s="148"/>
      <c r="Y1322" s="148"/>
      <c r="Z1322" s="165">
        <v>613</v>
      </c>
      <c r="AA1322" s="144"/>
      <c r="AB1322" s="144"/>
      <c r="AC1322" s="144"/>
      <c r="AD1322" s="144"/>
      <c r="AE1322" s="144"/>
      <c r="AF1322" s="144"/>
      <c r="AG1322" s="144"/>
      <c r="AH1322" s="144"/>
      <c r="AI1322" s="144"/>
      <c r="AJ1322" s="144"/>
      <c r="AK1322" s="144"/>
      <c r="AL1322" s="144"/>
      <c r="AM1322" s="144"/>
      <c r="AN1322" s="144"/>
      <c r="AO1322" s="144"/>
      <c r="AP1322" s="144"/>
      <c r="AQ1322" s="144"/>
      <c r="AR1322" s="144"/>
      <c r="AS1322" s="138"/>
    </row>
    <row r="1323" spans="2:45" s="135" customFormat="1" ht="24" hidden="1" customHeight="1" x14ac:dyDescent="0.15">
      <c r="B1323" s="169"/>
      <c r="C1323" s="750" t="s">
        <v>756</v>
      </c>
      <c r="D1323" s="144"/>
      <c r="E1323" s="149" t="s">
        <v>14806</v>
      </c>
      <c r="F1323" s="144" t="s">
        <v>17255</v>
      </c>
      <c r="G1323" s="144">
        <v>103</v>
      </c>
      <c r="H1323" s="144"/>
      <c r="I1323" s="144">
        <v>103</v>
      </c>
      <c r="J1323" s="144"/>
      <c r="K1323" s="144"/>
      <c r="L1323" s="144"/>
      <c r="M1323" s="144"/>
      <c r="N1323" s="144">
        <v>103</v>
      </c>
      <c r="O1323" s="144">
        <v>0</v>
      </c>
      <c r="P1323" s="144">
        <v>0</v>
      </c>
      <c r="Q1323" s="148">
        <v>0</v>
      </c>
      <c r="R1323" s="148"/>
      <c r="S1323" s="148"/>
      <c r="T1323" s="145">
        <v>2019</v>
      </c>
      <c r="U1323" s="148"/>
      <c r="V1323" s="148"/>
      <c r="W1323" s="148"/>
      <c r="X1323" s="148"/>
      <c r="Y1323" s="148"/>
      <c r="Z1323" s="144">
        <v>279</v>
      </c>
      <c r="AA1323" s="144"/>
      <c r="AB1323" s="144"/>
      <c r="AC1323" s="144"/>
      <c r="AD1323" s="144"/>
      <c r="AE1323" s="144"/>
      <c r="AF1323" s="144"/>
      <c r="AG1323" s="144"/>
      <c r="AH1323" s="144"/>
      <c r="AI1323" s="144"/>
      <c r="AJ1323" s="144"/>
      <c r="AK1323" s="144"/>
      <c r="AL1323" s="144"/>
      <c r="AM1323" s="144"/>
      <c r="AN1323" s="144"/>
      <c r="AO1323" s="144"/>
      <c r="AP1323" s="144"/>
      <c r="AQ1323" s="144"/>
      <c r="AR1323" s="144"/>
      <c r="AS1323" s="138"/>
    </row>
    <row r="1324" spans="2:45" s="135" customFormat="1" ht="24" hidden="1" customHeight="1" x14ac:dyDescent="0.15">
      <c r="B1324" s="169"/>
      <c r="C1324" s="750" t="s">
        <v>756</v>
      </c>
      <c r="D1324" s="144"/>
      <c r="E1324" s="149" t="s">
        <v>17256</v>
      </c>
      <c r="F1324" s="144" t="s">
        <v>17255</v>
      </c>
      <c r="G1324" s="144">
        <v>1200</v>
      </c>
      <c r="H1324" s="144"/>
      <c r="I1324" s="144"/>
      <c r="J1324" s="144">
        <v>26</v>
      </c>
      <c r="K1324" s="144">
        <v>45</v>
      </c>
      <c r="L1324" s="144"/>
      <c r="M1324" s="144"/>
      <c r="N1324" s="144">
        <v>1170</v>
      </c>
      <c r="O1324" s="144">
        <v>0</v>
      </c>
      <c r="P1324" s="144">
        <v>0</v>
      </c>
      <c r="Q1324" s="148" t="s">
        <v>417</v>
      </c>
      <c r="R1324" s="148"/>
      <c r="S1324" s="148"/>
      <c r="T1324" s="145">
        <v>2013</v>
      </c>
      <c r="U1324" s="148"/>
      <c r="V1324" s="148"/>
      <c r="W1324" s="148"/>
      <c r="X1324" s="148"/>
      <c r="Y1324" s="148"/>
      <c r="Z1324" s="144">
        <v>1000</v>
      </c>
      <c r="AA1324" s="144"/>
      <c r="AB1324" s="144"/>
      <c r="AC1324" s="144"/>
      <c r="AD1324" s="144"/>
      <c r="AE1324" s="144"/>
      <c r="AF1324" s="144"/>
      <c r="AG1324" s="144"/>
      <c r="AH1324" s="144"/>
      <c r="AI1324" s="144"/>
      <c r="AJ1324" s="144"/>
      <c r="AK1324" s="144"/>
      <c r="AL1324" s="144"/>
      <c r="AM1324" s="144"/>
      <c r="AN1324" s="144"/>
      <c r="AO1324" s="144"/>
      <c r="AP1324" s="144"/>
      <c r="AQ1324" s="144"/>
      <c r="AR1324" s="144"/>
      <c r="AS1324" s="138"/>
    </row>
    <row r="1325" spans="2:45" s="135" customFormat="1" ht="24" hidden="1" customHeight="1" x14ac:dyDescent="0.15">
      <c r="B1325" s="169"/>
      <c r="C1325" s="750" t="s">
        <v>756</v>
      </c>
      <c r="D1325" s="144"/>
      <c r="E1325" s="149" t="s">
        <v>17257</v>
      </c>
      <c r="F1325" s="144" t="s">
        <v>17255</v>
      </c>
      <c r="G1325" s="144">
        <v>3000</v>
      </c>
      <c r="H1325" s="144"/>
      <c r="I1325" s="144"/>
      <c r="J1325" s="144">
        <v>20</v>
      </c>
      <c r="K1325" s="144">
        <v>40</v>
      </c>
      <c r="L1325" s="144"/>
      <c r="M1325" s="144"/>
      <c r="N1325" s="144">
        <v>1600</v>
      </c>
      <c r="O1325" s="144">
        <v>500</v>
      </c>
      <c r="P1325" s="144">
        <v>500</v>
      </c>
      <c r="Q1325" s="148"/>
      <c r="R1325" s="148"/>
      <c r="S1325" s="148"/>
      <c r="T1325" s="145">
        <v>2010</v>
      </c>
      <c r="U1325" s="148"/>
      <c r="V1325" s="148"/>
      <c r="W1325" s="148"/>
      <c r="X1325" s="148"/>
      <c r="Y1325" s="148"/>
      <c r="Z1325" s="144">
        <v>200</v>
      </c>
      <c r="AA1325" s="144"/>
      <c r="AB1325" s="144"/>
      <c r="AC1325" s="144"/>
      <c r="AD1325" s="144"/>
      <c r="AE1325" s="144"/>
      <c r="AF1325" s="144"/>
      <c r="AG1325" s="144"/>
      <c r="AH1325" s="144"/>
      <c r="AI1325" s="144"/>
      <c r="AJ1325" s="144"/>
      <c r="AK1325" s="144"/>
      <c r="AL1325" s="144"/>
      <c r="AM1325" s="144"/>
      <c r="AN1325" s="144"/>
      <c r="AO1325" s="144"/>
      <c r="AP1325" s="144"/>
      <c r="AQ1325" s="144"/>
      <c r="AR1325" s="144"/>
      <c r="AS1325" s="138"/>
    </row>
    <row r="1326" spans="2:45" s="135" customFormat="1" ht="24" hidden="1" customHeight="1" x14ac:dyDescent="0.15">
      <c r="B1326" s="169"/>
      <c r="C1326" s="750" t="s">
        <v>756</v>
      </c>
      <c r="D1326" s="144"/>
      <c r="E1326" s="149" t="s">
        <v>17258</v>
      </c>
      <c r="F1326" s="144" t="s">
        <v>17255</v>
      </c>
      <c r="G1326" s="144">
        <v>29000</v>
      </c>
      <c r="H1326" s="144"/>
      <c r="I1326" s="144"/>
      <c r="J1326" s="144"/>
      <c r="K1326" s="144"/>
      <c r="L1326" s="144"/>
      <c r="M1326" s="144"/>
      <c r="N1326" s="144">
        <v>29000</v>
      </c>
      <c r="O1326" s="144">
        <v>0</v>
      </c>
      <c r="P1326" s="144">
        <v>0</v>
      </c>
      <c r="Q1326" s="148">
        <v>0</v>
      </c>
      <c r="R1326" s="148"/>
      <c r="S1326" s="232"/>
      <c r="T1326" s="145">
        <v>2021</v>
      </c>
      <c r="U1326" s="148"/>
      <c r="V1326" s="148"/>
      <c r="W1326" s="148"/>
      <c r="X1326" s="148"/>
      <c r="Y1326" s="148"/>
      <c r="Z1326" s="144">
        <v>400</v>
      </c>
      <c r="AA1326" s="144"/>
      <c r="AB1326" s="144"/>
      <c r="AC1326" s="144"/>
      <c r="AD1326" s="144"/>
      <c r="AE1326" s="144"/>
      <c r="AF1326" s="144"/>
      <c r="AG1326" s="144"/>
      <c r="AH1326" s="144"/>
      <c r="AI1326" s="144"/>
      <c r="AJ1326" s="144"/>
      <c r="AK1326" s="144"/>
      <c r="AL1326" s="144"/>
      <c r="AM1326" s="144"/>
      <c r="AN1326" s="144"/>
      <c r="AO1326" s="144"/>
      <c r="AP1326" s="144"/>
      <c r="AQ1326" s="144"/>
      <c r="AR1326" s="144"/>
      <c r="AS1326" s="138"/>
    </row>
    <row r="1327" spans="2:45" s="135" customFormat="1" ht="24" hidden="1" customHeight="1" x14ac:dyDescent="0.15">
      <c r="B1327" s="169"/>
      <c r="C1327" s="750" t="s">
        <v>17185</v>
      </c>
      <c r="D1327" s="144"/>
      <c r="E1327" s="144" t="s">
        <v>20438</v>
      </c>
      <c r="F1327" s="144" t="s">
        <v>756</v>
      </c>
      <c r="G1327" s="144">
        <v>29000</v>
      </c>
      <c r="H1327" s="144"/>
      <c r="I1327" s="144"/>
      <c r="J1327" s="144"/>
      <c r="K1327" s="138"/>
      <c r="L1327" s="138"/>
      <c r="M1327" s="138"/>
      <c r="N1327" s="138"/>
      <c r="O1327" s="138"/>
      <c r="P1327" s="138"/>
      <c r="Q1327" s="138"/>
      <c r="R1327" s="138"/>
      <c r="S1327" s="138"/>
      <c r="T1327" s="145">
        <v>2021</v>
      </c>
      <c r="U1327" s="138"/>
      <c r="V1327" s="138"/>
      <c r="W1327" s="138"/>
      <c r="X1327" s="138"/>
      <c r="Y1327" s="138"/>
      <c r="Z1327" s="138"/>
      <c r="AA1327" s="138"/>
      <c r="AB1327" s="138"/>
      <c r="AC1327" s="138"/>
      <c r="AD1327" s="138"/>
      <c r="AE1327" s="138"/>
      <c r="AF1327" s="138"/>
      <c r="AG1327" s="138"/>
      <c r="AH1327" s="138"/>
      <c r="AI1327" s="138"/>
      <c r="AJ1327" s="138"/>
      <c r="AK1327" s="138"/>
      <c r="AL1327" s="138"/>
      <c r="AM1327" s="138"/>
      <c r="AN1327" s="138"/>
      <c r="AO1327" s="138"/>
      <c r="AP1327" s="138"/>
      <c r="AQ1327" s="138"/>
      <c r="AR1327" s="138"/>
      <c r="AS1327" s="138"/>
    </row>
    <row r="1328" spans="2:45" s="135" customFormat="1" ht="24" hidden="1" customHeight="1" x14ac:dyDescent="0.15">
      <c r="B1328" s="169"/>
      <c r="C1328" s="750" t="s">
        <v>765</v>
      </c>
      <c r="D1328" s="144"/>
      <c r="E1328" s="149" t="s">
        <v>20439</v>
      </c>
      <c r="F1328" s="144" t="s">
        <v>765</v>
      </c>
      <c r="G1328" s="144">
        <v>4620</v>
      </c>
      <c r="H1328" s="144">
        <v>124</v>
      </c>
      <c r="I1328" s="144">
        <v>120</v>
      </c>
      <c r="J1328" s="144">
        <v>50</v>
      </c>
      <c r="K1328" s="144">
        <v>30</v>
      </c>
      <c r="L1328" s="144"/>
      <c r="M1328" s="144"/>
      <c r="N1328" s="144">
        <v>2800</v>
      </c>
      <c r="O1328" s="144"/>
      <c r="P1328" s="144"/>
      <c r="Q1328" s="148"/>
      <c r="R1328" s="148"/>
      <c r="S1328" s="148"/>
      <c r="T1328" s="145">
        <v>2015</v>
      </c>
      <c r="U1328" s="148"/>
      <c r="V1328" s="148"/>
      <c r="W1328" s="148"/>
      <c r="X1328" s="148"/>
      <c r="Y1328" s="148"/>
      <c r="Z1328" s="144">
        <v>700</v>
      </c>
      <c r="AA1328" s="144"/>
      <c r="AB1328" s="144"/>
      <c r="AC1328" s="144"/>
      <c r="AD1328" s="144"/>
      <c r="AE1328" s="144"/>
      <c r="AF1328" s="144"/>
      <c r="AG1328" s="144"/>
      <c r="AH1328" s="144"/>
      <c r="AI1328" s="144"/>
      <c r="AJ1328" s="144"/>
      <c r="AK1328" s="144"/>
      <c r="AL1328" s="144"/>
      <c r="AM1328" s="144"/>
      <c r="AN1328" s="144"/>
      <c r="AO1328" s="144"/>
      <c r="AP1328" s="144"/>
      <c r="AQ1328" s="144"/>
      <c r="AR1328" s="144" t="s">
        <v>1613</v>
      </c>
      <c r="AS1328" s="138"/>
    </row>
    <row r="1329" spans="2:45" s="135" customFormat="1" ht="24" hidden="1" customHeight="1" x14ac:dyDescent="0.15">
      <c r="B1329" s="169"/>
      <c r="C1329" s="750" t="s">
        <v>765</v>
      </c>
      <c r="D1329" s="144"/>
      <c r="E1329" s="149" t="s">
        <v>14807</v>
      </c>
      <c r="F1329" s="144" t="s">
        <v>765</v>
      </c>
      <c r="G1329" s="144">
        <v>4620</v>
      </c>
      <c r="H1329" s="144"/>
      <c r="I1329" s="144"/>
      <c r="J1329" s="144">
        <v>40</v>
      </c>
      <c r="K1329" s="144">
        <v>20</v>
      </c>
      <c r="L1329" s="144"/>
      <c r="M1329" s="144"/>
      <c r="N1329" s="144">
        <v>1500</v>
      </c>
      <c r="O1329" s="144"/>
      <c r="P1329" s="144"/>
      <c r="Q1329" s="148"/>
      <c r="R1329" s="148"/>
      <c r="S1329" s="148"/>
      <c r="T1329" s="145">
        <v>2015</v>
      </c>
      <c r="U1329" s="148"/>
      <c r="V1329" s="148"/>
      <c r="W1329" s="148"/>
      <c r="X1329" s="148"/>
      <c r="Y1329" s="148"/>
      <c r="Z1329" s="144">
        <v>300</v>
      </c>
      <c r="AA1329" s="144"/>
      <c r="AB1329" s="144"/>
      <c r="AC1329" s="144"/>
      <c r="AD1329" s="144"/>
      <c r="AE1329" s="144"/>
      <c r="AF1329" s="144"/>
      <c r="AG1329" s="144"/>
      <c r="AH1329" s="144"/>
      <c r="AI1329" s="144"/>
      <c r="AJ1329" s="144"/>
      <c r="AK1329" s="144"/>
      <c r="AL1329" s="144"/>
      <c r="AM1329" s="144"/>
      <c r="AN1329" s="144"/>
      <c r="AO1329" s="144"/>
      <c r="AP1329" s="144"/>
      <c r="AQ1329" s="144"/>
      <c r="AR1329" s="144"/>
      <c r="AS1329" s="138"/>
    </row>
    <row r="1330" spans="2:45" s="135" customFormat="1" ht="24" hidden="1" customHeight="1" x14ac:dyDescent="0.15">
      <c r="B1330" s="169"/>
      <c r="C1330" s="750" t="s">
        <v>765</v>
      </c>
      <c r="D1330" s="144"/>
      <c r="E1330" s="144" t="s">
        <v>17259</v>
      </c>
      <c r="F1330" s="144" t="s">
        <v>765</v>
      </c>
      <c r="G1330" s="144">
        <v>1190</v>
      </c>
      <c r="H1330" s="144"/>
      <c r="I1330" s="144"/>
      <c r="J1330" s="144">
        <v>40</v>
      </c>
      <c r="K1330" s="144">
        <v>20</v>
      </c>
      <c r="L1330" s="144"/>
      <c r="M1330" s="144"/>
      <c r="N1330" s="144">
        <v>1190</v>
      </c>
      <c r="O1330" s="144"/>
      <c r="P1330" s="144"/>
      <c r="Q1330" s="148"/>
      <c r="R1330" s="148"/>
      <c r="S1330" s="148"/>
      <c r="T1330" s="145">
        <v>1999</v>
      </c>
      <c r="U1330" s="144"/>
      <c r="V1330" s="138"/>
      <c r="W1330" s="148"/>
      <c r="X1330" s="148"/>
      <c r="Y1330" s="148"/>
      <c r="Z1330" s="144"/>
      <c r="AA1330" s="144"/>
      <c r="AB1330" s="144"/>
      <c r="AC1330" s="144"/>
      <c r="AD1330" s="144"/>
      <c r="AE1330" s="144"/>
      <c r="AF1330" s="144"/>
      <c r="AG1330" s="144"/>
      <c r="AH1330" s="144"/>
      <c r="AI1330" s="144"/>
      <c r="AJ1330" s="144"/>
      <c r="AK1330" s="144"/>
      <c r="AL1330" s="144"/>
      <c r="AM1330" s="144"/>
      <c r="AN1330" s="144"/>
      <c r="AO1330" s="144"/>
      <c r="AP1330" s="144"/>
      <c r="AQ1330" s="144"/>
      <c r="AR1330" s="144"/>
      <c r="AS1330" s="138"/>
    </row>
    <row r="1331" spans="2:45" s="135" customFormat="1" ht="24" hidden="1" customHeight="1" x14ac:dyDescent="0.15">
      <c r="B1331" s="169"/>
      <c r="C1331" s="750" t="s">
        <v>765</v>
      </c>
      <c r="D1331" s="144"/>
      <c r="E1331" s="144" t="s">
        <v>20440</v>
      </c>
      <c r="F1331" s="144" t="s">
        <v>765</v>
      </c>
      <c r="G1331" s="144">
        <v>95303</v>
      </c>
      <c r="H1331" s="144"/>
      <c r="I1331" s="144"/>
      <c r="J1331" s="144">
        <v>40</v>
      </c>
      <c r="K1331" s="144">
        <v>20</v>
      </c>
      <c r="L1331" s="144"/>
      <c r="M1331" s="144"/>
      <c r="N1331" s="144">
        <v>1283</v>
      </c>
      <c r="O1331" s="144"/>
      <c r="P1331" s="144"/>
      <c r="Q1331" s="148"/>
      <c r="R1331" s="148"/>
      <c r="S1331" s="148"/>
      <c r="T1331" s="145">
        <v>2001</v>
      </c>
      <c r="U1331" s="144"/>
      <c r="V1331" s="138"/>
      <c r="W1331" s="148"/>
      <c r="X1331" s="148"/>
      <c r="Y1331" s="148"/>
      <c r="Z1331" s="144"/>
      <c r="AA1331" s="144"/>
      <c r="AB1331" s="144"/>
      <c r="AC1331" s="144"/>
      <c r="AD1331" s="144"/>
      <c r="AE1331" s="144"/>
      <c r="AF1331" s="144"/>
      <c r="AG1331" s="144"/>
      <c r="AH1331" s="144"/>
      <c r="AI1331" s="144"/>
      <c r="AJ1331" s="144"/>
      <c r="AK1331" s="144"/>
      <c r="AL1331" s="144"/>
      <c r="AM1331" s="144"/>
      <c r="AN1331" s="144"/>
      <c r="AO1331" s="144"/>
      <c r="AP1331" s="144"/>
      <c r="AQ1331" s="144"/>
      <c r="AR1331" s="144"/>
      <c r="AS1331" s="138"/>
    </row>
    <row r="1332" spans="2:45" s="135" customFormat="1" ht="24" hidden="1" customHeight="1" x14ac:dyDescent="0.15">
      <c r="B1332" s="169"/>
      <c r="C1332" s="750" t="s">
        <v>765</v>
      </c>
      <c r="D1332" s="144"/>
      <c r="E1332" s="149" t="s">
        <v>11349</v>
      </c>
      <c r="F1332" s="144" t="s">
        <v>765</v>
      </c>
      <c r="G1332" s="144">
        <v>2500</v>
      </c>
      <c r="H1332" s="144"/>
      <c r="I1332" s="144"/>
      <c r="J1332" s="144">
        <v>40</v>
      </c>
      <c r="K1332" s="144">
        <v>20</v>
      </c>
      <c r="L1332" s="144"/>
      <c r="M1332" s="144"/>
      <c r="N1332" s="144">
        <v>1056</v>
      </c>
      <c r="O1332" s="144"/>
      <c r="P1332" s="144"/>
      <c r="Q1332" s="148"/>
      <c r="R1332" s="148"/>
      <c r="S1332" s="148"/>
      <c r="T1332" s="145">
        <v>2016</v>
      </c>
      <c r="U1332" s="148"/>
      <c r="V1332" s="148"/>
      <c r="W1332" s="148"/>
      <c r="X1332" s="148"/>
      <c r="Y1332" s="148"/>
      <c r="Z1332" s="144">
        <v>300</v>
      </c>
      <c r="AA1332" s="144"/>
      <c r="AB1332" s="144"/>
      <c r="AC1332" s="144"/>
      <c r="AD1332" s="144"/>
      <c r="AE1332" s="144"/>
      <c r="AF1332" s="144"/>
      <c r="AG1332" s="144"/>
      <c r="AH1332" s="144"/>
      <c r="AI1332" s="144"/>
      <c r="AJ1332" s="144"/>
      <c r="AK1332" s="144"/>
      <c r="AL1332" s="144"/>
      <c r="AM1332" s="144"/>
      <c r="AN1332" s="144"/>
      <c r="AO1332" s="144"/>
      <c r="AP1332" s="144"/>
      <c r="AQ1332" s="144"/>
      <c r="AR1332" s="144"/>
      <c r="AS1332" s="138"/>
    </row>
    <row r="1333" spans="2:45" s="135" customFormat="1" ht="24" hidden="1" customHeight="1" x14ac:dyDescent="0.15">
      <c r="B1333" s="169"/>
      <c r="C1333" s="750" t="s">
        <v>765</v>
      </c>
      <c r="D1333" s="144"/>
      <c r="E1333" s="144" t="s">
        <v>20441</v>
      </c>
      <c r="F1333" s="144" t="s">
        <v>765</v>
      </c>
      <c r="G1333" s="144">
        <v>6064</v>
      </c>
      <c r="H1333" s="144"/>
      <c r="I1333" s="144"/>
      <c r="J1333" s="144">
        <v>43</v>
      </c>
      <c r="K1333" s="144">
        <v>32</v>
      </c>
      <c r="L1333" s="144"/>
      <c r="M1333" s="144"/>
      <c r="N1333" s="144">
        <v>1376</v>
      </c>
      <c r="O1333" s="144"/>
      <c r="P1333" s="144"/>
      <c r="Q1333" s="148"/>
      <c r="R1333" s="148"/>
      <c r="S1333" s="148"/>
      <c r="T1333" s="145">
        <v>2017</v>
      </c>
      <c r="U1333" s="148"/>
      <c r="V1333" s="148"/>
      <c r="W1333" s="148"/>
      <c r="X1333" s="148"/>
      <c r="Y1333" s="148"/>
      <c r="Z1333" s="144">
        <v>250</v>
      </c>
      <c r="AA1333" s="144"/>
      <c r="AB1333" s="144"/>
      <c r="AC1333" s="1331"/>
      <c r="AD1333" s="144"/>
      <c r="AE1333" s="144"/>
      <c r="AF1333" s="144"/>
      <c r="AG1333" s="144"/>
      <c r="AH1333" s="144"/>
      <c r="AI1333" s="144"/>
      <c r="AJ1333" s="144"/>
      <c r="AK1333" s="144"/>
      <c r="AL1333" s="144"/>
      <c r="AM1333" s="144"/>
      <c r="AN1333" s="144"/>
      <c r="AO1333" s="138"/>
      <c r="AP1333" s="138"/>
      <c r="AQ1333" s="138"/>
      <c r="AR1333" s="138"/>
      <c r="AS1333" s="138"/>
    </row>
    <row r="1334" spans="2:45" s="135" customFormat="1" ht="24" hidden="1" customHeight="1" x14ac:dyDescent="0.15">
      <c r="B1334" s="169"/>
      <c r="C1334" s="750" t="s">
        <v>765</v>
      </c>
      <c r="D1334" s="144"/>
      <c r="E1334" s="149" t="s">
        <v>20442</v>
      </c>
      <c r="F1334" s="144" t="s">
        <v>765</v>
      </c>
      <c r="G1334" s="144">
        <v>2587</v>
      </c>
      <c r="H1334" s="144"/>
      <c r="I1334" s="144"/>
      <c r="J1334" s="144">
        <v>40</v>
      </c>
      <c r="K1334" s="144">
        <v>20</v>
      </c>
      <c r="L1334" s="144"/>
      <c r="M1334" s="144"/>
      <c r="N1334" s="144">
        <v>1070</v>
      </c>
      <c r="O1334" s="144"/>
      <c r="P1334" s="144"/>
      <c r="Q1334" s="148"/>
      <c r="R1334" s="148"/>
      <c r="S1334" s="148"/>
      <c r="T1334" s="145">
        <v>2015</v>
      </c>
      <c r="U1334" s="148"/>
      <c r="V1334" s="148"/>
      <c r="W1334" s="148"/>
      <c r="X1334" s="148"/>
      <c r="Y1334" s="148"/>
      <c r="Z1334" s="144">
        <v>200</v>
      </c>
      <c r="AA1334" s="144"/>
      <c r="AB1334" s="144"/>
      <c r="AC1334" s="1331"/>
      <c r="AD1334" s="144"/>
      <c r="AE1334" s="144"/>
      <c r="AF1334" s="144"/>
      <c r="AG1334" s="144"/>
      <c r="AH1334" s="144"/>
      <c r="AI1334" s="144"/>
      <c r="AJ1334" s="144"/>
      <c r="AK1334" s="144"/>
      <c r="AL1334" s="144"/>
      <c r="AM1334" s="144"/>
      <c r="AN1334" s="144"/>
      <c r="AO1334" s="138"/>
      <c r="AP1334" s="138"/>
      <c r="AQ1334" s="138"/>
      <c r="AR1334" s="138"/>
      <c r="AS1334" s="138"/>
    </row>
    <row r="1335" spans="2:45" s="135" customFormat="1" ht="24" hidden="1" customHeight="1" x14ac:dyDescent="0.15">
      <c r="B1335" s="169"/>
      <c r="C1335" s="750" t="s">
        <v>765</v>
      </c>
      <c r="D1335" s="144"/>
      <c r="E1335" s="144" t="s">
        <v>20443</v>
      </c>
      <c r="F1335" s="144" t="s">
        <v>765</v>
      </c>
      <c r="G1335" s="144">
        <v>30667</v>
      </c>
      <c r="H1335" s="144"/>
      <c r="I1335" s="144"/>
      <c r="J1335" s="144">
        <v>40</v>
      </c>
      <c r="K1335" s="144">
        <v>20</v>
      </c>
      <c r="L1335" s="144"/>
      <c r="M1335" s="144"/>
      <c r="N1335" s="144">
        <v>2424</v>
      </c>
      <c r="O1335" s="144"/>
      <c r="P1335" s="144"/>
      <c r="Q1335" s="148"/>
      <c r="R1335" s="148"/>
      <c r="S1335" s="148"/>
      <c r="T1335" s="145">
        <v>2017</v>
      </c>
      <c r="U1335" s="148"/>
      <c r="V1335" s="148"/>
      <c r="W1335" s="148"/>
      <c r="X1335" s="148"/>
      <c r="Y1335" s="148"/>
      <c r="Z1335" s="144">
        <v>54</v>
      </c>
      <c r="AA1335" s="144"/>
      <c r="AB1335" s="144"/>
      <c r="AC1335" s="1331"/>
      <c r="AD1335" s="144"/>
      <c r="AE1335" s="144"/>
      <c r="AF1335" s="144"/>
      <c r="AG1335" s="144"/>
      <c r="AH1335" s="144"/>
      <c r="AI1335" s="144"/>
      <c r="AJ1335" s="144"/>
      <c r="AK1335" s="144"/>
      <c r="AL1335" s="144"/>
      <c r="AM1335" s="144"/>
      <c r="AN1335" s="144"/>
      <c r="AO1335" s="138"/>
      <c r="AP1335" s="138"/>
      <c r="AQ1335" s="138"/>
      <c r="AR1335" s="138"/>
      <c r="AS1335" s="138"/>
    </row>
    <row r="1336" spans="2:45" s="135" customFormat="1" ht="24" hidden="1" customHeight="1" x14ac:dyDescent="0.15">
      <c r="B1336" s="169"/>
      <c r="C1336" s="750" t="s">
        <v>765</v>
      </c>
      <c r="D1336" s="144"/>
      <c r="E1336" s="138" t="s">
        <v>14808</v>
      </c>
      <c r="F1336" s="144" t="s">
        <v>765</v>
      </c>
      <c r="G1336" s="138">
        <v>1350</v>
      </c>
      <c r="H1336" s="138"/>
      <c r="I1336" s="138"/>
      <c r="J1336" s="138"/>
      <c r="K1336" s="138"/>
      <c r="L1336" s="138"/>
      <c r="M1336" s="138"/>
      <c r="N1336" s="138">
        <v>1350</v>
      </c>
      <c r="O1336" s="138"/>
      <c r="P1336" s="138"/>
      <c r="Q1336" s="138"/>
      <c r="R1336" s="148"/>
      <c r="S1336" s="138"/>
      <c r="T1336" s="145">
        <v>2015</v>
      </c>
      <c r="U1336" s="148"/>
      <c r="V1336" s="148"/>
      <c r="W1336" s="148"/>
      <c r="X1336" s="148"/>
      <c r="Y1336" s="148"/>
      <c r="Z1336" s="138">
        <v>80</v>
      </c>
      <c r="AA1336" s="144"/>
      <c r="AB1336" s="144"/>
      <c r="AC1336" s="1331"/>
      <c r="AD1336" s="144"/>
      <c r="AE1336" s="144"/>
      <c r="AF1336" s="144"/>
      <c r="AG1336" s="144"/>
      <c r="AH1336" s="144"/>
      <c r="AI1336" s="144"/>
      <c r="AJ1336" s="144"/>
      <c r="AK1336" s="144"/>
      <c r="AL1336" s="144"/>
      <c r="AM1336" s="144"/>
      <c r="AN1336" s="144"/>
      <c r="AO1336" s="138"/>
      <c r="AP1336" s="138"/>
      <c r="AQ1336" s="138"/>
      <c r="AR1336" s="138"/>
      <c r="AS1336" s="138"/>
    </row>
    <row r="1337" spans="2:45" s="135" customFormat="1" ht="24" hidden="1" customHeight="1" x14ac:dyDescent="0.15">
      <c r="B1337" s="169"/>
      <c r="C1337" s="750" t="s">
        <v>765</v>
      </c>
      <c r="D1337" s="144"/>
      <c r="E1337" s="138" t="s">
        <v>14809</v>
      </c>
      <c r="F1337" s="144" t="s">
        <v>765</v>
      </c>
      <c r="G1337" s="138">
        <v>1994</v>
      </c>
      <c r="H1337" s="138"/>
      <c r="I1337" s="138"/>
      <c r="J1337" s="138"/>
      <c r="K1337" s="138"/>
      <c r="L1337" s="138"/>
      <c r="M1337" s="138"/>
      <c r="N1337" s="138">
        <v>1994</v>
      </c>
      <c r="O1337" s="138"/>
      <c r="P1337" s="138"/>
      <c r="Q1337" s="138"/>
      <c r="R1337" s="148"/>
      <c r="S1337" s="138"/>
      <c r="T1337" s="145">
        <v>2009</v>
      </c>
      <c r="U1337" s="148"/>
      <c r="V1337" s="148"/>
      <c r="W1337" s="148"/>
      <c r="X1337" s="148"/>
      <c r="Y1337" s="148"/>
      <c r="Z1337" s="138">
        <v>50</v>
      </c>
      <c r="AA1337" s="144"/>
      <c r="AB1337" s="144"/>
      <c r="AC1337" s="1331"/>
      <c r="AD1337" s="144"/>
      <c r="AE1337" s="144"/>
      <c r="AF1337" s="144"/>
      <c r="AG1337" s="144"/>
      <c r="AH1337" s="144"/>
      <c r="AI1337" s="144"/>
      <c r="AJ1337" s="144"/>
      <c r="AK1337" s="144"/>
      <c r="AL1337" s="144"/>
      <c r="AM1337" s="144"/>
      <c r="AN1337" s="144"/>
      <c r="AO1337" s="138"/>
      <c r="AP1337" s="138"/>
      <c r="AQ1337" s="138"/>
      <c r="AR1337" s="138"/>
      <c r="AS1337" s="138"/>
    </row>
    <row r="1338" spans="2:45" s="135" customFormat="1" ht="24" hidden="1" customHeight="1" x14ac:dyDescent="0.15">
      <c r="B1338" s="169"/>
      <c r="C1338" s="750" t="s">
        <v>765</v>
      </c>
      <c r="D1338" s="144"/>
      <c r="E1338" s="138" t="s">
        <v>14810</v>
      </c>
      <c r="F1338" s="144" t="s">
        <v>765</v>
      </c>
      <c r="G1338" s="138">
        <v>4657</v>
      </c>
      <c r="H1338" s="138"/>
      <c r="I1338" s="138"/>
      <c r="J1338" s="138"/>
      <c r="K1338" s="138"/>
      <c r="L1338" s="138"/>
      <c r="M1338" s="138"/>
      <c r="N1338" s="138">
        <v>1225</v>
      </c>
      <c r="O1338" s="138"/>
      <c r="P1338" s="138"/>
      <c r="Q1338" s="138"/>
      <c r="R1338" s="148"/>
      <c r="S1338" s="138"/>
      <c r="T1338" s="145">
        <v>2011</v>
      </c>
      <c r="U1338" s="148"/>
      <c r="V1338" s="148"/>
      <c r="W1338" s="148"/>
      <c r="X1338" s="148"/>
      <c r="Y1338" s="148"/>
      <c r="Z1338" s="138">
        <v>50</v>
      </c>
      <c r="AA1338" s="144"/>
      <c r="AB1338" s="144"/>
      <c r="AC1338" s="1331"/>
      <c r="AD1338" s="144"/>
      <c r="AE1338" s="144"/>
      <c r="AF1338" s="144"/>
      <c r="AG1338" s="144"/>
      <c r="AH1338" s="144"/>
      <c r="AI1338" s="144"/>
      <c r="AJ1338" s="144"/>
      <c r="AK1338" s="144"/>
      <c r="AL1338" s="144"/>
      <c r="AM1338" s="144"/>
      <c r="AN1338" s="144"/>
      <c r="AO1338" s="138"/>
      <c r="AP1338" s="138"/>
      <c r="AQ1338" s="138"/>
      <c r="AR1338" s="138"/>
      <c r="AS1338" s="138"/>
    </row>
    <row r="1339" spans="2:45" s="135" customFormat="1" ht="24" hidden="1" customHeight="1" x14ac:dyDescent="0.15">
      <c r="B1339" s="169"/>
      <c r="C1339" s="750" t="s">
        <v>765</v>
      </c>
      <c r="D1339" s="144"/>
      <c r="E1339" s="149" t="s">
        <v>14811</v>
      </c>
      <c r="F1339" s="144" t="s">
        <v>765</v>
      </c>
      <c r="G1339" s="144">
        <v>700</v>
      </c>
      <c r="H1339" s="144"/>
      <c r="I1339" s="144"/>
      <c r="J1339" s="144"/>
      <c r="K1339" s="144"/>
      <c r="L1339" s="144"/>
      <c r="M1339" s="144"/>
      <c r="N1339" s="144">
        <v>700</v>
      </c>
      <c r="O1339" s="144"/>
      <c r="P1339" s="144"/>
      <c r="Q1339" s="148"/>
      <c r="R1339" s="148"/>
      <c r="S1339" s="148"/>
      <c r="T1339" s="145">
        <v>2009</v>
      </c>
      <c r="U1339" s="148"/>
      <c r="V1339" s="148"/>
      <c r="W1339" s="148"/>
      <c r="X1339" s="148"/>
      <c r="Y1339" s="148"/>
      <c r="Z1339" s="144"/>
      <c r="AA1339" s="144"/>
      <c r="AB1339" s="144"/>
      <c r="AC1339" s="1331"/>
      <c r="AD1339" s="144"/>
      <c r="AE1339" s="144"/>
      <c r="AF1339" s="144"/>
      <c r="AG1339" s="144"/>
      <c r="AH1339" s="144"/>
      <c r="AI1339" s="144"/>
      <c r="AJ1339" s="144"/>
      <c r="AK1339" s="144"/>
      <c r="AL1339" s="144"/>
      <c r="AM1339" s="144"/>
      <c r="AN1339" s="144"/>
      <c r="AO1339" s="138"/>
      <c r="AP1339" s="138"/>
      <c r="AQ1339" s="138"/>
      <c r="AR1339" s="138"/>
      <c r="AS1339" s="138"/>
    </row>
    <row r="1340" spans="2:45" s="135" customFormat="1" ht="24" hidden="1" customHeight="1" x14ac:dyDescent="0.15">
      <c r="B1340" s="169"/>
      <c r="C1340" s="750" t="s">
        <v>765</v>
      </c>
      <c r="D1340" s="138"/>
      <c r="E1340" s="149" t="s">
        <v>14812</v>
      </c>
      <c r="F1340" s="144" t="s">
        <v>765</v>
      </c>
      <c r="G1340" s="144">
        <v>2100</v>
      </c>
      <c r="H1340" s="144"/>
      <c r="I1340" s="144"/>
      <c r="J1340" s="144"/>
      <c r="K1340" s="144"/>
      <c r="L1340" s="144"/>
      <c r="M1340" s="144"/>
      <c r="N1340" s="144">
        <v>600</v>
      </c>
      <c r="O1340" s="144"/>
      <c r="P1340" s="144"/>
      <c r="Q1340" s="148"/>
      <c r="R1340" s="138"/>
      <c r="S1340" s="148"/>
      <c r="T1340" s="145">
        <v>2016</v>
      </c>
      <c r="U1340" s="138"/>
      <c r="V1340" s="138"/>
      <c r="W1340" s="138"/>
      <c r="X1340" s="138"/>
      <c r="Y1340" s="138"/>
      <c r="Z1340" s="144"/>
      <c r="AA1340" s="138"/>
      <c r="AB1340" s="138"/>
      <c r="AC1340" s="138"/>
      <c r="AD1340" s="138"/>
      <c r="AE1340" s="138"/>
      <c r="AF1340" s="138"/>
      <c r="AG1340" s="138"/>
      <c r="AH1340" s="138"/>
      <c r="AI1340" s="138"/>
      <c r="AJ1340" s="138"/>
      <c r="AK1340" s="138"/>
      <c r="AL1340" s="138"/>
      <c r="AM1340" s="138"/>
      <c r="AN1340" s="138"/>
      <c r="AO1340" s="138"/>
      <c r="AP1340" s="138"/>
      <c r="AQ1340" s="138"/>
      <c r="AR1340" s="138"/>
      <c r="AS1340" s="138"/>
    </row>
    <row r="1341" spans="2:45" s="135" customFormat="1" ht="24" hidden="1" customHeight="1" x14ac:dyDescent="0.15">
      <c r="B1341" s="169"/>
      <c r="C1341" s="750" t="s">
        <v>765</v>
      </c>
      <c r="D1341" s="138"/>
      <c r="E1341" s="149" t="s">
        <v>14813</v>
      </c>
      <c r="F1341" s="144" t="s">
        <v>765</v>
      </c>
      <c r="G1341" s="144">
        <v>6706</v>
      </c>
      <c r="H1341" s="144">
        <v>841</v>
      </c>
      <c r="I1341" s="144">
        <v>841</v>
      </c>
      <c r="J1341" s="144">
        <v>18</v>
      </c>
      <c r="K1341" s="144">
        <v>40</v>
      </c>
      <c r="L1341" s="144"/>
      <c r="M1341" s="144"/>
      <c r="N1341" s="144">
        <v>779</v>
      </c>
      <c r="O1341" s="144"/>
      <c r="P1341" s="144"/>
      <c r="Q1341" s="148"/>
      <c r="R1341" s="138"/>
      <c r="S1341" s="148"/>
      <c r="T1341" s="145">
        <v>2020</v>
      </c>
      <c r="U1341" s="138"/>
      <c r="V1341" s="138"/>
      <c r="W1341" s="138"/>
      <c r="X1341" s="138"/>
      <c r="Y1341" s="138"/>
      <c r="Z1341" s="144">
        <v>1200</v>
      </c>
      <c r="AA1341" s="138"/>
      <c r="AB1341" s="138"/>
      <c r="AC1341" s="138"/>
      <c r="AD1341" s="138"/>
      <c r="AE1341" s="138"/>
      <c r="AF1341" s="138"/>
      <c r="AG1341" s="138"/>
      <c r="AH1341" s="138"/>
      <c r="AI1341" s="138"/>
      <c r="AJ1341" s="138"/>
      <c r="AK1341" s="138"/>
      <c r="AL1341" s="138"/>
      <c r="AM1341" s="138"/>
      <c r="AN1341" s="138"/>
      <c r="AO1341" s="138"/>
      <c r="AP1341" s="138"/>
      <c r="AQ1341" s="138"/>
      <c r="AR1341" s="138"/>
      <c r="AS1341" s="138"/>
    </row>
    <row r="1342" spans="2:45" s="135" customFormat="1" ht="24" hidden="1" customHeight="1" x14ac:dyDescent="0.15">
      <c r="B1342" s="169"/>
      <c r="C1342" s="750" t="s">
        <v>765</v>
      </c>
      <c r="D1342" s="138"/>
      <c r="E1342" s="144" t="s">
        <v>20444</v>
      </c>
      <c r="F1342" s="144" t="s">
        <v>765</v>
      </c>
      <c r="G1342" s="144">
        <v>17984</v>
      </c>
      <c r="H1342" s="144"/>
      <c r="I1342" s="144"/>
      <c r="J1342" s="144"/>
      <c r="K1342" s="144"/>
      <c r="L1342" s="144"/>
      <c r="M1342" s="144"/>
      <c r="N1342" s="144"/>
      <c r="O1342" s="144"/>
      <c r="P1342" s="144"/>
      <c r="Q1342" s="148"/>
      <c r="R1342" s="138"/>
      <c r="S1342" s="148"/>
      <c r="T1342" s="145">
        <v>2021</v>
      </c>
      <c r="U1342" s="138"/>
      <c r="V1342" s="138"/>
      <c r="W1342" s="138"/>
      <c r="X1342" s="138"/>
      <c r="Y1342" s="138"/>
      <c r="Z1342" s="144"/>
      <c r="AA1342" s="138"/>
      <c r="AB1342" s="138"/>
      <c r="AC1342" s="138"/>
      <c r="AD1342" s="138"/>
      <c r="AE1342" s="138"/>
      <c r="AF1342" s="138"/>
      <c r="AG1342" s="138"/>
      <c r="AH1342" s="138"/>
      <c r="AI1342" s="138"/>
      <c r="AJ1342" s="138"/>
      <c r="AK1342" s="138"/>
      <c r="AL1342" s="138"/>
      <c r="AM1342" s="138"/>
      <c r="AN1342" s="138"/>
      <c r="AO1342" s="138"/>
      <c r="AP1342" s="138"/>
      <c r="AQ1342" s="138"/>
      <c r="AR1342" s="138"/>
      <c r="AS1342" s="138"/>
    </row>
    <row r="1343" spans="2:45" s="135" customFormat="1" ht="24" hidden="1" customHeight="1" x14ac:dyDescent="0.15">
      <c r="B1343" s="169"/>
      <c r="C1343" s="750" t="s">
        <v>765</v>
      </c>
      <c r="D1343" s="138"/>
      <c r="E1343" s="149" t="s">
        <v>11391</v>
      </c>
      <c r="F1343" s="144" t="s">
        <v>765</v>
      </c>
      <c r="G1343" s="144">
        <v>11894</v>
      </c>
      <c r="H1343" s="144"/>
      <c r="I1343" s="144"/>
      <c r="J1343" s="144" t="s">
        <v>16119</v>
      </c>
      <c r="K1343" s="144">
        <v>270</v>
      </c>
      <c r="L1343" s="144"/>
      <c r="M1343" s="144"/>
      <c r="N1343" s="144"/>
      <c r="O1343" s="144"/>
      <c r="P1343" s="144"/>
      <c r="Q1343" s="148"/>
      <c r="R1343" s="138"/>
      <c r="S1343" s="148"/>
      <c r="T1343" s="145">
        <v>2018</v>
      </c>
      <c r="U1343" s="138"/>
      <c r="V1343" s="138"/>
      <c r="W1343" s="138"/>
      <c r="X1343" s="138"/>
      <c r="Y1343" s="138"/>
      <c r="Z1343" s="144">
        <v>150</v>
      </c>
      <c r="AA1343" s="138"/>
      <c r="AB1343" s="138"/>
      <c r="AC1343" s="138"/>
      <c r="AD1343" s="138"/>
      <c r="AE1343" s="138"/>
      <c r="AF1343" s="138"/>
      <c r="AG1343" s="138"/>
      <c r="AH1343" s="138"/>
      <c r="AI1343" s="138"/>
      <c r="AJ1343" s="138"/>
      <c r="AK1343" s="138"/>
      <c r="AL1343" s="138"/>
      <c r="AM1343" s="138"/>
      <c r="AN1343" s="138"/>
      <c r="AO1343" s="138"/>
      <c r="AP1343" s="138"/>
      <c r="AQ1343" s="138"/>
      <c r="AR1343" s="138"/>
      <c r="AS1343" s="138"/>
    </row>
    <row r="1344" spans="2:45" s="135" customFormat="1" ht="24" hidden="1" customHeight="1" x14ac:dyDescent="0.15">
      <c r="B1344" s="169"/>
      <c r="C1344" s="750" t="s">
        <v>16075</v>
      </c>
      <c r="D1344" s="144"/>
      <c r="E1344" s="144" t="s">
        <v>18138</v>
      </c>
      <c r="F1344" s="144" t="s">
        <v>16075</v>
      </c>
      <c r="G1344" s="144">
        <v>1283</v>
      </c>
      <c r="H1344" s="144">
        <v>0</v>
      </c>
      <c r="I1344" s="144">
        <v>0</v>
      </c>
      <c r="J1344" s="144"/>
      <c r="K1344" s="138"/>
      <c r="L1344" s="138"/>
      <c r="M1344" s="138"/>
      <c r="N1344" s="138"/>
      <c r="O1344" s="138"/>
      <c r="P1344" s="138"/>
      <c r="Q1344" s="138"/>
      <c r="R1344" s="138"/>
      <c r="S1344" s="138"/>
      <c r="T1344" s="145">
        <v>2001</v>
      </c>
      <c r="U1344" s="138"/>
      <c r="V1344" s="138"/>
      <c r="W1344" s="138"/>
      <c r="X1344" s="138"/>
      <c r="Y1344" s="138"/>
      <c r="Z1344" s="138"/>
      <c r="AA1344" s="138"/>
      <c r="AB1344" s="138"/>
      <c r="AC1344" s="138"/>
      <c r="AD1344" s="138"/>
      <c r="AE1344" s="138"/>
      <c r="AF1344" s="138"/>
      <c r="AG1344" s="138"/>
      <c r="AH1344" s="138"/>
      <c r="AI1344" s="138"/>
      <c r="AJ1344" s="138"/>
      <c r="AK1344" s="138"/>
      <c r="AL1344" s="138"/>
      <c r="AM1344" s="138"/>
      <c r="AN1344" s="138"/>
      <c r="AO1344" s="138"/>
      <c r="AP1344" s="138"/>
      <c r="AQ1344" s="138"/>
      <c r="AR1344" s="138"/>
      <c r="AS1344" s="138"/>
    </row>
    <row r="1345" spans="2:45" s="135" customFormat="1" ht="24" hidden="1" customHeight="1" x14ac:dyDescent="0.15">
      <c r="B1345" s="169"/>
      <c r="C1345" s="750" t="s">
        <v>16075</v>
      </c>
      <c r="D1345" s="144"/>
      <c r="E1345" s="144" t="s">
        <v>18139</v>
      </c>
      <c r="F1345" s="144" t="s">
        <v>16075</v>
      </c>
      <c r="G1345" s="144">
        <v>2587</v>
      </c>
      <c r="H1345" s="144">
        <v>0</v>
      </c>
      <c r="I1345" s="144">
        <v>0</v>
      </c>
      <c r="J1345" s="144"/>
      <c r="K1345" s="138"/>
      <c r="L1345" s="138"/>
      <c r="M1345" s="138"/>
      <c r="N1345" s="138"/>
      <c r="O1345" s="138"/>
      <c r="P1345" s="138"/>
      <c r="Q1345" s="138"/>
      <c r="R1345" s="138"/>
      <c r="S1345" s="138"/>
      <c r="T1345" s="145">
        <v>2015</v>
      </c>
      <c r="U1345" s="138"/>
      <c r="V1345" s="138"/>
      <c r="W1345" s="138"/>
      <c r="X1345" s="138"/>
      <c r="Y1345" s="138"/>
      <c r="Z1345" s="138"/>
      <c r="AA1345" s="138"/>
      <c r="AB1345" s="138"/>
      <c r="AC1345" s="138"/>
      <c r="AD1345" s="138"/>
      <c r="AE1345" s="138"/>
      <c r="AF1345" s="138"/>
      <c r="AG1345" s="138"/>
      <c r="AH1345" s="138"/>
      <c r="AI1345" s="138"/>
      <c r="AJ1345" s="138"/>
      <c r="AK1345" s="138"/>
      <c r="AL1345" s="138"/>
      <c r="AM1345" s="138"/>
      <c r="AN1345" s="138"/>
      <c r="AO1345" s="138"/>
      <c r="AP1345" s="138"/>
      <c r="AQ1345" s="138"/>
      <c r="AR1345" s="138"/>
      <c r="AS1345" s="138"/>
    </row>
    <row r="1346" spans="2:45" s="135" customFormat="1" ht="24" hidden="1" customHeight="1" x14ac:dyDescent="0.15">
      <c r="B1346" s="169"/>
      <c r="C1346" s="750" t="s">
        <v>16075</v>
      </c>
      <c r="D1346" s="144"/>
      <c r="E1346" s="144" t="s">
        <v>18140</v>
      </c>
      <c r="F1346" s="144" t="s">
        <v>16075</v>
      </c>
      <c r="G1346" s="144">
        <v>2424</v>
      </c>
      <c r="H1346" s="144">
        <v>0</v>
      </c>
      <c r="I1346" s="144">
        <v>0</v>
      </c>
      <c r="J1346" s="144"/>
      <c r="K1346" s="138"/>
      <c r="L1346" s="138"/>
      <c r="M1346" s="138"/>
      <c r="N1346" s="138"/>
      <c r="O1346" s="138"/>
      <c r="P1346" s="138"/>
      <c r="Q1346" s="138"/>
      <c r="R1346" s="138"/>
      <c r="S1346" s="138"/>
      <c r="T1346" s="145">
        <v>2017</v>
      </c>
      <c r="U1346" s="138"/>
      <c r="V1346" s="138"/>
      <c r="W1346" s="138"/>
      <c r="X1346" s="138"/>
      <c r="Y1346" s="138"/>
      <c r="Z1346" s="138"/>
      <c r="AA1346" s="138"/>
      <c r="AB1346" s="138"/>
      <c r="AC1346" s="138"/>
      <c r="AD1346" s="138"/>
      <c r="AE1346" s="138"/>
      <c r="AF1346" s="138"/>
      <c r="AG1346" s="138"/>
      <c r="AH1346" s="138"/>
      <c r="AI1346" s="138"/>
      <c r="AJ1346" s="138"/>
      <c r="AK1346" s="138"/>
      <c r="AL1346" s="138"/>
      <c r="AM1346" s="138"/>
      <c r="AN1346" s="138"/>
      <c r="AO1346" s="138"/>
      <c r="AP1346" s="138"/>
      <c r="AQ1346" s="138"/>
      <c r="AR1346" s="138"/>
      <c r="AS1346" s="138"/>
    </row>
    <row r="1347" spans="2:45" s="135" customFormat="1" ht="24" hidden="1" customHeight="1" x14ac:dyDescent="0.15">
      <c r="B1347" s="169"/>
      <c r="C1347" s="750" t="s">
        <v>16075</v>
      </c>
      <c r="D1347" s="144"/>
      <c r="E1347" s="144" t="s">
        <v>18141</v>
      </c>
      <c r="F1347" s="144" t="s">
        <v>16075</v>
      </c>
      <c r="G1347" s="144">
        <v>980</v>
      </c>
      <c r="H1347" s="144">
        <v>0</v>
      </c>
      <c r="I1347" s="144">
        <v>0</v>
      </c>
      <c r="J1347" s="144"/>
      <c r="K1347" s="138"/>
      <c r="L1347" s="138"/>
      <c r="M1347" s="138"/>
      <c r="N1347" s="138"/>
      <c r="O1347" s="138"/>
      <c r="P1347" s="138"/>
      <c r="Q1347" s="138"/>
      <c r="R1347" s="138"/>
      <c r="S1347" s="138"/>
      <c r="T1347" s="145">
        <v>2004</v>
      </c>
      <c r="U1347" s="138"/>
      <c r="V1347" s="138"/>
      <c r="W1347" s="138"/>
      <c r="X1347" s="138"/>
      <c r="Y1347" s="138"/>
      <c r="Z1347" s="138"/>
      <c r="AA1347" s="138"/>
      <c r="AB1347" s="138"/>
      <c r="AC1347" s="138"/>
      <c r="AD1347" s="138"/>
      <c r="AE1347" s="138"/>
      <c r="AF1347" s="138"/>
      <c r="AG1347" s="138"/>
      <c r="AH1347" s="138"/>
      <c r="AI1347" s="138"/>
      <c r="AJ1347" s="138"/>
      <c r="AK1347" s="138"/>
      <c r="AL1347" s="138"/>
      <c r="AM1347" s="138"/>
      <c r="AN1347" s="138"/>
      <c r="AO1347" s="138"/>
      <c r="AP1347" s="138"/>
      <c r="AQ1347" s="138"/>
      <c r="AR1347" s="138"/>
      <c r="AS1347" s="138"/>
    </row>
    <row r="1348" spans="2:45" s="135" customFormat="1" ht="24" hidden="1" customHeight="1" x14ac:dyDescent="0.15">
      <c r="B1348" s="169"/>
      <c r="C1348" s="750" t="s">
        <v>765</v>
      </c>
      <c r="D1348" s="144"/>
      <c r="E1348" s="138" t="s">
        <v>18142</v>
      </c>
      <c r="F1348" s="144" t="s">
        <v>16075</v>
      </c>
      <c r="G1348" s="144">
        <v>1225</v>
      </c>
      <c r="H1348" s="144">
        <v>0</v>
      </c>
      <c r="I1348" s="144">
        <v>0</v>
      </c>
      <c r="J1348" s="144"/>
      <c r="K1348" s="138"/>
      <c r="L1348" s="138"/>
      <c r="M1348" s="138"/>
      <c r="N1348" s="138"/>
      <c r="O1348" s="138"/>
      <c r="P1348" s="138"/>
      <c r="Q1348" s="138"/>
      <c r="R1348" s="138"/>
      <c r="S1348" s="138"/>
      <c r="T1348" s="145">
        <v>2011</v>
      </c>
      <c r="U1348" s="138"/>
      <c r="V1348" s="138"/>
      <c r="W1348" s="138"/>
      <c r="X1348" s="138"/>
      <c r="Y1348" s="138"/>
      <c r="Z1348" s="138"/>
      <c r="AA1348" s="138"/>
      <c r="AB1348" s="138"/>
      <c r="AC1348" s="138"/>
      <c r="AD1348" s="138"/>
      <c r="AE1348" s="138"/>
      <c r="AF1348" s="138"/>
      <c r="AG1348" s="138"/>
      <c r="AH1348" s="138"/>
      <c r="AI1348" s="138"/>
      <c r="AJ1348" s="138"/>
      <c r="AK1348" s="138"/>
      <c r="AL1348" s="138"/>
      <c r="AM1348" s="138"/>
      <c r="AN1348" s="138"/>
      <c r="AO1348" s="138"/>
      <c r="AP1348" s="138"/>
      <c r="AQ1348" s="138"/>
      <c r="AR1348" s="138"/>
      <c r="AS1348" s="138"/>
    </row>
    <row r="1349" spans="2:45" s="135" customFormat="1" ht="24" hidden="1" customHeight="1" x14ac:dyDescent="0.15">
      <c r="B1349" s="169"/>
      <c r="C1349" s="750" t="s">
        <v>16075</v>
      </c>
      <c r="D1349" s="144"/>
      <c r="E1349" s="144" t="s">
        <v>18143</v>
      </c>
      <c r="F1349" s="144" t="s">
        <v>16075</v>
      </c>
      <c r="G1349" s="144">
        <v>2930</v>
      </c>
      <c r="H1349" s="144">
        <v>0</v>
      </c>
      <c r="I1349" s="144">
        <v>0</v>
      </c>
      <c r="J1349" s="144"/>
      <c r="K1349" s="138"/>
      <c r="L1349" s="138"/>
      <c r="M1349" s="138"/>
      <c r="N1349" s="138"/>
      <c r="O1349" s="138"/>
      <c r="P1349" s="138"/>
      <c r="Q1349" s="138"/>
      <c r="R1349" s="138"/>
      <c r="S1349" s="138"/>
      <c r="T1349" s="145">
        <v>2015</v>
      </c>
      <c r="U1349" s="138"/>
      <c r="V1349" s="138"/>
      <c r="W1349" s="138"/>
      <c r="X1349" s="138"/>
      <c r="Y1349" s="138"/>
      <c r="Z1349" s="138"/>
      <c r="AA1349" s="138"/>
      <c r="AB1349" s="138"/>
      <c r="AC1349" s="138"/>
      <c r="AD1349" s="138"/>
      <c r="AE1349" s="138"/>
      <c r="AF1349" s="138"/>
      <c r="AG1349" s="138"/>
      <c r="AH1349" s="138"/>
      <c r="AI1349" s="138"/>
      <c r="AJ1349" s="138"/>
      <c r="AK1349" s="138"/>
      <c r="AL1349" s="138"/>
      <c r="AM1349" s="138"/>
      <c r="AN1349" s="138"/>
      <c r="AO1349" s="138"/>
      <c r="AP1349" s="138"/>
      <c r="AQ1349" s="138"/>
      <c r="AR1349" s="138"/>
      <c r="AS1349" s="138"/>
    </row>
    <row r="1350" spans="2:45" s="135" customFormat="1" ht="24" hidden="1" customHeight="1" x14ac:dyDescent="0.15">
      <c r="B1350" s="169"/>
      <c r="C1350" s="750" t="s">
        <v>16075</v>
      </c>
      <c r="D1350" s="144"/>
      <c r="E1350" s="144" t="s">
        <v>20444</v>
      </c>
      <c r="F1350" s="144" t="s">
        <v>18144</v>
      </c>
      <c r="G1350" s="144">
        <v>17384</v>
      </c>
      <c r="H1350" s="144">
        <v>0</v>
      </c>
      <c r="I1350" s="144">
        <v>0</v>
      </c>
      <c r="J1350" s="144"/>
      <c r="K1350" s="138"/>
      <c r="L1350" s="138"/>
      <c r="M1350" s="138"/>
      <c r="N1350" s="138"/>
      <c r="O1350" s="138"/>
      <c r="P1350" s="138"/>
      <c r="Q1350" s="138"/>
      <c r="R1350" s="138"/>
      <c r="S1350" s="138"/>
      <c r="T1350" s="145">
        <v>2021</v>
      </c>
      <c r="U1350" s="138"/>
      <c r="V1350" s="138"/>
      <c r="W1350" s="138"/>
      <c r="X1350" s="138"/>
      <c r="Y1350" s="138"/>
      <c r="Z1350" s="138"/>
      <c r="AA1350" s="138"/>
      <c r="AB1350" s="138"/>
      <c r="AC1350" s="138"/>
      <c r="AD1350" s="138"/>
      <c r="AE1350" s="138"/>
      <c r="AF1350" s="138"/>
      <c r="AG1350" s="138"/>
      <c r="AH1350" s="138"/>
      <c r="AI1350" s="138"/>
      <c r="AJ1350" s="138"/>
      <c r="AK1350" s="138"/>
      <c r="AL1350" s="138"/>
      <c r="AM1350" s="138"/>
      <c r="AN1350" s="138"/>
      <c r="AO1350" s="138"/>
      <c r="AP1350" s="138"/>
      <c r="AQ1350" s="138"/>
      <c r="AR1350" s="138"/>
      <c r="AS1350" s="138"/>
    </row>
    <row r="1351" spans="2:45" s="135" customFormat="1" ht="24" hidden="1" customHeight="1" x14ac:dyDescent="0.15">
      <c r="B1351" s="169"/>
      <c r="C1351" s="750" t="s">
        <v>768</v>
      </c>
      <c r="D1351" s="144"/>
      <c r="E1351" s="149" t="s">
        <v>14814</v>
      </c>
      <c r="F1351" s="144" t="s">
        <v>768</v>
      </c>
      <c r="G1351" s="144">
        <v>1700</v>
      </c>
      <c r="H1351" s="144"/>
      <c r="I1351" s="144"/>
      <c r="J1351" s="144"/>
      <c r="K1351" s="144"/>
      <c r="L1351" s="144"/>
      <c r="M1351" s="144"/>
      <c r="N1351" s="144"/>
      <c r="O1351" s="144"/>
      <c r="P1351" s="144"/>
      <c r="Q1351" s="148"/>
      <c r="R1351" s="148"/>
      <c r="S1351" s="148"/>
      <c r="T1351" s="145">
        <v>2006</v>
      </c>
      <c r="U1351" s="148"/>
      <c r="V1351" s="148"/>
      <c r="W1351" s="148"/>
      <c r="X1351" s="148"/>
      <c r="Y1351" s="148"/>
      <c r="Z1351" s="144">
        <v>300</v>
      </c>
      <c r="AA1351" s="144"/>
      <c r="AB1351" s="144"/>
      <c r="AC1351" s="1331"/>
      <c r="AD1351" s="144"/>
      <c r="AE1351" s="144"/>
      <c r="AF1351" s="144"/>
      <c r="AG1351" s="144"/>
      <c r="AH1351" s="144"/>
      <c r="AI1351" s="144"/>
      <c r="AJ1351" s="144"/>
      <c r="AK1351" s="144"/>
      <c r="AL1351" s="144"/>
      <c r="AM1351" s="144"/>
      <c r="AN1351" s="144"/>
      <c r="AO1351" s="138"/>
      <c r="AP1351" s="138"/>
      <c r="AQ1351" s="138"/>
      <c r="AR1351" s="138"/>
      <c r="AS1351" s="138"/>
    </row>
    <row r="1352" spans="2:45" s="135" customFormat="1" ht="24" hidden="1" customHeight="1" x14ac:dyDescent="0.15">
      <c r="B1352" s="169"/>
      <c r="C1352" s="750" t="s">
        <v>768</v>
      </c>
      <c r="D1352" s="144"/>
      <c r="E1352" s="149" t="s">
        <v>17260</v>
      </c>
      <c r="F1352" s="144" t="s">
        <v>17261</v>
      </c>
      <c r="G1352" s="144">
        <v>2135</v>
      </c>
      <c r="H1352" s="144"/>
      <c r="I1352" s="144"/>
      <c r="J1352" s="144"/>
      <c r="K1352" s="144"/>
      <c r="L1352" s="144"/>
      <c r="M1352" s="144"/>
      <c r="N1352" s="144"/>
      <c r="O1352" s="144"/>
      <c r="P1352" s="144"/>
      <c r="Q1352" s="148"/>
      <c r="R1352" s="148"/>
      <c r="S1352" s="148"/>
      <c r="T1352" s="145">
        <v>2021</v>
      </c>
      <c r="U1352" s="148"/>
      <c r="V1352" s="148"/>
      <c r="W1352" s="148"/>
      <c r="X1352" s="148"/>
      <c r="Y1352" s="148"/>
      <c r="Z1352" s="144"/>
      <c r="AA1352" s="144"/>
      <c r="AB1352" s="144"/>
      <c r="AC1352" s="1331"/>
      <c r="AD1352" s="144"/>
      <c r="AE1352" s="144"/>
      <c r="AF1352" s="144"/>
      <c r="AG1352" s="144"/>
      <c r="AH1352" s="144"/>
      <c r="AI1352" s="144"/>
      <c r="AJ1352" s="144"/>
      <c r="AK1352" s="144"/>
      <c r="AL1352" s="144"/>
      <c r="AM1352" s="144"/>
      <c r="AN1352" s="144"/>
      <c r="AO1352" s="138"/>
      <c r="AP1352" s="138"/>
      <c r="AQ1352" s="138"/>
      <c r="AR1352" s="138"/>
      <c r="AS1352" s="138" t="s">
        <v>17183</v>
      </c>
    </row>
    <row r="1353" spans="2:45" s="135" customFormat="1" ht="24" hidden="1" customHeight="1" x14ac:dyDescent="0.15">
      <c r="B1353" s="169"/>
      <c r="C1353" s="750" t="s">
        <v>768</v>
      </c>
      <c r="D1353" s="144"/>
      <c r="E1353" s="149" t="s">
        <v>17262</v>
      </c>
      <c r="F1353" s="144" t="s">
        <v>17263</v>
      </c>
      <c r="G1353" s="144">
        <v>2113</v>
      </c>
      <c r="H1353" s="144"/>
      <c r="I1353" s="144"/>
      <c r="J1353" s="144"/>
      <c r="K1353" s="144"/>
      <c r="L1353" s="144"/>
      <c r="M1353" s="144"/>
      <c r="N1353" s="144"/>
      <c r="O1353" s="144"/>
      <c r="P1353" s="144"/>
      <c r="Q1353" s="148"/>
      <c r="R1353" s="148"/>
      <c r="S1353" s="148"/>
      <c r="T1353" s="145">
        <v>2022</v>
      </c>
      <c r="U1353" s="148"/>
      <c r="V1353" s="148"/>
      <c r="W1353" s="148"/>
      <c r="X1353" s="148"/>
      <c r="Y1353" s="148"/>
      <c r="Z1353" s="144"/>
      <c r="AA1353" s="144"/>
      <c r="AB1353" s="144"/>
      <c r="AC1353" s="1331"/>
      <c r="AD1353" s="144"/>
      <c r="AE1353" s="144"/>
      <c r="AF1353" s="144"/>
      <c r="AG1353" s="144"/>
      <c r="AH1353" s="144"/>
      <c r="AI1353" s="144"/>
      <c r="AJ1353" s="144"/>
      <c r="AK1353" s="144"/>
      <c r="AL1353" s="144"/>
      <c r="AM1353" s="144"/>
      <c r="AN1353" s="144"/>
      <c r="AO1353" s="138"/>
      <c r="AP1353" s="138"/>
      <c r="AQ1353" s="138"/>
      <c r="AR1353" s="138"/>
      <c r="AS1353" s="138" t="s">
        <v>17183</v>
      </c>
    </row>
    <row r="1354" spans="2:45" s="135" customFormat="1" ht="24" hidden="1" customHeight="1" x14ac:dyDescent="0.15">
      <c r="B1354" s="169"/>
      <c r="C1354" s="750" t="s">
        <v>768</v>
      </c>
      <c r="D1354" s="144"/>
      <c r="E1354" s="149" t="s">
        <v>17264</v>
      </c>
      <c r="F1354" s="144" t="s">
        <v>17265</v>
      </c>
      <c r="G1354" s="144">
        <v>2320</v>
      </c>
      <c r="H1354" s="144"/>
      <c r="I1354" s="144"/>
      <c r="J1354" s="144"/>
      <c r="K1354" s="144"/>
      <c r="L1354" s="144"/>
      <c r="M1354" s="144"/>
      <c r="N1354" s="144"/>
      <c r="O1354" s="144"/>
      <c r="P1354" s="144"/>
      <c r="Q1354" s="148"/>
      <c r="R1354" s="148"/>
      <c r="S1354" s="148"/>
      <c r="T1354" s="145">
        <v>2022</v>
      </c>
      <c r="U1354" s="148"/>
      <c r="V1354" s="148"/>
      <c r="W1354" s="148"/>
      <c r="X1354" s="148"/>
      <c r="Y1354" s="148"/>
      <c r="Z1354" s="144"/>
      <c r="AA1354" s="144"/>
      <c r="AB1354" s="144"/>
      <c r="AC1354" s="1331"/>
      <c r="AD1354" s="144"/>
      <c r="AE1354" s="144"/>
      <c r="AF1354" s="144"/>
      <c r="AG1354" s="144"/>
      <c r="AH1354" s="144"/>
      <c r="AI1354" s="144"/>
      <c r="AJ1354" s="144"/>
      <c r="AK1354" s="144"/>
      <c r="AL1354" s="144"/>
      <c r="AM1354" s="144"/>
      <c r="AN1354" s="144"/>
      <c r="AO1354" s="138"/>
      <c r="AP1354" s="138"/>
      <c r="AQ1354" s="138"/>
      <c r="AR1354" s="138"/>
      <c r="AS1354" s="138" t="s">
        <v>17183</v>
      </c>
    </row>
    <row r="1355" spans="2:45" s="135" customFormat="1" ht="24" hidden="1" customHeight="1" x14ac:dyDescent="0.15">
      <c r="B1355" s="169"/>
      <c r="C1355" s="750" t="s">
        <v>768</v>
      </c>
      <c r="D1355" s="144"/>
      <c r="E1355" s="149" t="s">
        <v>17266</v>
      </c>
      <c r="F1355" s="144" t="s">
        <v>17267</v>
      </c>
      <c r="G1355" s="144">
        <v>2320</v>
      </c>
      <c r="H1355" s="144"/>
      <c r="I1355" s="144"/>
      <c r="J1355" s="144"/>
      <c r="K1355" s="144"/>
      <c r="L1355" s="144"/>
      <c r="M1355" s="144"/>
      <c r="N1355" s="144"/>
      <c r="O1355" s="144"/>
      <c r="P1355" s="144"/>
      <c r="Q1355" s="148"/>
      <c r="R1355" s="148"/>
      <c r="S1355" s="148"/>
      <c r="T1355" s="145">
        <v>2022</v>
      </c>
      <c r="U1355" s="148"/>
      <c r="V1355" s="148"/>
      <c r="W1355" s="148"/>
      <c r="X1355" s="148"/>
      <c r="Y1355" s="148"/>
      <c r="Z1355" s="144"/>
      <c r="AA1355" s="144"/>
      <c r="AB1355" s="144"/>
      <c r="AC1355" s="1331"/>
      <c r="AD1355" s="144"/>
      <c r="AE1355" s="144"/>
      <c r="AF1355" s="144"/>
      <c r="AG1355" s="144"/>
      <c r="AH1355" s="144"/>
      <c r="AI1355" s="144"/>
      <c r="AJ1355" s="144"/>
      <c r="AK1355" s="144"/>
      <c r="AL1355" s="144"/>
      <c r="AM1355" s="144"/>
      <c r="AN1355" s="144"/>
      <c r="AO1355" s="138"/>
      <c r="AP1355" s="138"/>
      <c r="AQ1355" s="138"/>
      <c r="AR1355" s="138"/>
      <c r="AS1355" s="138" t="s">
        <v>17183</v>
      </c>
    </row>
    <row r="1356" spans="2:45" s="135" customFormat="1" ht="24" hidden="1" customHeight="1" x14ac:dyDescent="0.15">
      <c r="B1356" s="169"/>
      <c r="C1356" s="750" t="s">
        <v>778</v>
      </c>
      <c r="D1356" s="144"/>
      <c r="E1356" s="149" t="s">
        <v>4765</v>
      </c>
      <c r="F1356" s="144" t="s">
        <v>778</v>
      </c>
      <c r="G1356" s="144">
        <v>1125</v>
      </c>
      <c r="H1356" s="144"/>
      <c r="I1356" s="144"/>
      <c r="J1356" s="144">
        <v>25</v>
      </c>
      <c r="K1356" s="144">
        <v>45</v>
      </c>
      <c r="L1356" s="144"/>
      <c r="M1356" s="144"/>
      <c r="N1356" s="144">
        <v>1125</v>
      </c>
      <c r="O1356" s="144"/>
      <c r="P1356" s="144"/>
      <c r="Q1356" s="148"/>
      <c r="R1356" s="148"/>
      <c r="S1356" s="148"/>
      <c r="T1356" s="145">
        <v>2007</v>
      </c>
      <c r="U1356" s="148"/>
      <c r="V1356" s="148"/>
      <c r="W1356" s="148"/>
      <c r="X1356" s="148"/>
      <c r="Y1356" s="148"/>
      <c r="Z1356" s="144">
        <v>62</v>
      </c>
      <c r="AA1356" s="144"/>
      <c r="AB1356" s="144"/>
      <c r="AC1356" s="1331"/>
      <c r="AD1356" s="144"/>
      <c r="AE1356" s="144"/>
      <c r="AF1356" s="144"/>
      <c r="AG1356" s="144"/>
      <c r="AH1356" s="144"/>
      <c r="AI1356" s="144"/>
      <c r="AJ1356" s="144"/>
      <c r="AK1356" s="144"/>
      <c r="AL1356" s="144"/>
      <c r="AM1356" s="144"/>
      <c r="AN1356" s="144"/>
      <c r="AO1356" s="138"/>
      <c r="AP1356" s="138"/>
      <c r="AQ1356" s="138"/>
      <c r="AR1356" s="138"/>
      <c r="AS1356" s="138"/>
    </row>
    <row r="1357" spans="2:45" s="135" customFormat="1" ht="24" hidden="1" customHeight="1" x14ac:dyDescent="0.15">
      <c r="B1357" s="169"/>
      <c r="C1357" s="750" t="s">
        <v>778</v>
      </c>
      <c r="D1357" s="144"/>
      <c r="E1357" s="149" t="s">
        <v>4766</v>
      </c>
      <c r="F1357" s="144" t="s">
        <v>778</v>
      </c>
      <c r="G1357" s="144">
        <v>1100</v>
      </c>
      <c r="H1357" s="144"/>
      <c r="I1357" s="144"/>
      <c r="J1357" s="144">
        <v>25</v>
      </c>
      <c r="K1357" s="144">
        <v>44</v>
      </c>
      <c r="L1357" s="144"/>
      <c r="M1357" s="144"/>
      <c r="N1357" s="144">
        <v>1100</v>
      </c>
      <c r="O1357" s="144"/>
      <c r="P1357" s="144"/>
      <c r="Q1357" s="148"/>
      <c r="R1357" s="148"/>
      <c r="S1357" s="148"/>
      <c r="T1357" s="145">
        <v>2008</v>
      </c>
      <c r="U1357" s="148"/>
      <c r="V1357" s="148"/>
      <c r="W1357" s="148"/>
      <c r="X1357" s="148"/>
      <c r="Y1357" s="148"/>
      <c r="Z1357" s="144">
        <v>64</v>
      </c>
      <c r="AA1357" s="144"/>
      <c r="AB1357" s="144"/>
      <c r="AC1357" s="1331"/>
      <c r="AD1357" s="144"/>
      <c r="AE1357" s="144"/>
      <c r="AF1357" s="144"/>
      <c r="AG1357" s="144"/>
      <c r="AH1357" s="144"/>
      <c r="AI1357" s="144"/>
      <c r="AJ1357" s="144"/>
      <c r="AK1357" s="144"/>
      <c r="AL1357" s="144"/>
      <c r="AM1357" s="144"/>
      <c r="AN1357" s="144"/>
      <c r="AO1357" s="138"/>
      <c r="AP1357" s="138"/>
      <c r="AQ1357" s="138"/>
      <c r="AR1357" s="138"/>
      <c r="AS1357" s="138"/>
    </row>
    <row r="1358" spans="2:45" s="135" customFormat="1" ht="24" hidden="1" customHeight="1" x14ac:dyDescent="0.15">
      <c r="B1358" s="169"/>
      <c r="C1358" s="750" t="s">
        <v>778</v>
      </c>
      <c r="D1358" s="144"/>
      <c r="E1358" s="149" t="s">
        <v>4767</v>
      </c>
      <c r="F1358" s="144" t="s">
        <v>778</v>
      </c>
      <c r="G1358" s="144">
        <v>1100</v>
      </c>
      <c r="H1358" s="144"/>
      <c r="I1358" s="144"/>
      <c r="J1358" s="144">
        <v>25</v>
      </c>
      <c r="K1358" s="144">
        <v>44</v>
      </c>
      <c r="L1358" s="144"/>
      <c r="M1358" s="144"/>
      <c r="N1358" s="144">
        <v>1100</v>
      </c>
      <c r="O1358" s="144"/>
      <c r="P1358" s="144"/>
      <c r="Q1358" s="148"/>
      <c r="R1358" s="148"/>
      <c r="S1358" s="148"/>
      <c r="T1358" s="145">
        <v>2008</v>
      </c>
      <c r="U1358" s="148"/>
      <c r="V1358" s="148"/>
      <c r="W1358" s="148"/>
      <c r="X1358" s="148"/>
      <c r="Y1358" s="148"/>
      <c r="Z1358" s="144">
        <v>64</v>
      </c>
      <c r="AA1358" s="144"/>
      <c r="AB1358" s="144"/>
      <c r="AC1358" s="1331"/>
      <c r="AD1358" s="144"/>
      <c r="AE1358" s="144"/>
      <c r="AF1358" s="144"/>
      <c r="AG1358" s="144"/>
      <c r="AH1358" s="144"/>
      <c r="AI1358" s="144"/>
      <c r="AJ1358" s="144"/>
      <c r="AK1358" s="144"/>
      <c r="AL1358" s="144"/>
      <c r="AM1358" s="144"/>
      <c r="AN1358" s="144"/>
      <c r="AO1358" s="138"/>
      <c r="AP1358" s="138"/>
      <c r="AQ1358" s="138"/>
      <c r="AR1358" s="138"/>
      <c r="AS1358" s="138"/>
    </row>
    <row r="1359" spans="2:45" s="135" customFormat="1" ht="24" hidden="1" customHeight="1" x14ac:dyDescent="0.15">
      <c r="B1359" s="169"/>
      <c r="C1359" s="750" t="s">
        <v>778</v>
      </c>
      <c r="D1359" s="144"/>
      <c r="E1359" s="149" t="s">
        <v>4768</v>
      </c>
      <c r="F1359" s="144" t="s">
        <v>778</v>
      </c>
      <c r="G1359" s="144">
        <v>1100</v>
      </c>
      <c r="H1359" s="144"/>
      <c r="I1359" s="144"/>
      <c r="J1359" s="144">
        <v>25</v>
      </c>
      <c r="K1359" s="144">
        <v>44</v>
      </c>
      <c r="L1359" s="144"/>
      <c r="M1359" s="144"/>
      <c r="N1359" s="144">
        <v>1100</v>
      </c>
      <c r="O1359" s="144"/>
      <c r="P1359" s="144"/>
      <c r="Q1359" s="148"/>
      <c r="R1359" s="148"/>
      <c r="S1359" s="148"/>
      <c r="T1359" s="145">
        <v>2009</v>
      </c>
      <c r="U1359" s="148"/>
      <c r="V1359" s="148"/>
      <c r="W1359" s="148"/>
      <c r="X1359" s="148"/>
      <c r="Y1359" s="148"/>
      <c r="Z1359" s="144">
        <v>63</v>
      </c>
      <c r="AA1359" s="144"/>
      <c r="AB1359" s="144"/>
      <c r="AC1359" s="1331"/>
      <c r="AD1359" s="144"/>
      <c r="AE1359" s="144"/>
      <c r="AF1359" s="144"/>
      <c r="AG1359" s="144"/>
      <c r="AH1359" s="144"/>
      <c r="AI1359" s="144"/>
      <c r="AJ1359" s="144"/>
      <c r="AK1359" s="144"/>
      <c r="AL1359" s="144"/>
      <c r="AM1359" s="144"/>
      <c r="AN1359" s="144"/>
      <c r="AO1359" s="138"/>
      <c r="AP1359" s="138"/>
      <c r="AQ1359" s="138"/>
      <c r="AR1359" s="138"/>
      <c r="AS1359" s="138"/>
    </row>
    <row r="1360" spans="2:45" s="135" customFormat="1" ht="24" hidden="1" customHeight="1" x14ac:dyDescent="0.15">
      <c r="B1360" s="169"/>
      <c r="C1360" s="750" t="s">
        <v>778</v>
      </c>
      <c r="D1360" s="144"/>
      <c r="E1360" s="149" t="s">
        <v>4769</v>
      </c>
      <c r="F1360" s="144" t="s">
        <v>778</v>
      </c>
      <c r="G1360" s="144">
        <v>1409</v>
      </c>
      <c r="H1360" s="144"/>
      <c r="I1360" s="144"/>
      <c r="J1360" s="144">
        <v>25</v>
      </c>
      <c r="K1360" s="144">
        <v>44</v>
      </c>
      <c r="L1360" s="144"/>
      <c r="M1360" s="144"/>
      <c r="N1360" s="144">
        <v>1100</v>
      </c>
      <c r="O1360" s="144"/>
      <c r="P1360" s="144"/>
      <c r="Q1360" s="148"/>
      <c r="R1360" s="148"/>
      <c r="S1360" s="148"/>
      <c r="T1360" s="145">
        <v>2009</v>
      </c>
      <c r="U1360" s="148"/>
      <c r="V1360" s="148"/>
      <c r="W1360" s="148"/>
      <c r="X1360" s="148"/>
      <c r="Y1360" s="148"/>
      <c r="Z1360" s="144">
        <v>60</v>
      </c>
      <c r="AA1360" s="144"/>
      <c r="AB1360" s="144"/>
      <c r="AC1360" s="1331"/>
      <c r="AD1360" s="144"/>
      <c r="AE1360" s="144"/>
      <c r="AF1360" s="144"/>
      <c r="AG1360" s="144"/>
      <c r="AH1360" s="144"/>
      <c r="AI1360" s="144"/>
      <c r="AJ1360" s="144"/>
      <c r="AK1360" s="144"/>
      <c r="AL1360" s="144"/>
      <c r="AM1360" s="144"/>
      <c r="AN1360" s="144"/>
      <c r="AO1360" s="138"/>
      <c r="AP1360" s="138"/>
      <c r="AQ1360" s="138"/>
      <c r="AR1360" s="138"/>
      <c r="AS1360" s="138"/>
    </row>
    <row r="1361" spans="1:50" s="135" customFormat="1" ht="24" hidden="1" customHeight="1" x14ac:dyDescent="0.15">
      <c r="B1361" s="169"/>
      <c r="C1361" s="750" t="s">
        <v>778</v>
      </c>
      <c r="D1361" s="144"/>
      <c r="E1361" s="149" t="s">
        <v>16120</v>
      </c>
      <c r="F1361" s="144" t="s">
        <v>778</v>
      </c>
      <c r="G1361" s="144">
        <v>1612</v>
      </c>
      <c r="H1361" s="144"/>
      <c r="I1361" s="144"/>
      <c r="J1361" s="144">
        <v>25</v>
      </c>
      <c r="K1361" s="144">
        <v>44</v>
      </c>
      <c r="L1361" s="144"/>
      <c r="M1361" s="144"/>
      <c r="N1361" s="144">
        <v>1100</v>
      </c>
      <c r="O1361" s="144"/>
      <c r="P1361" s="144"/>
      <c r="Q1361" s="148"/>
      <c r="R1361" s="148"/>
      <c r="S1361" s="148"/>
      <c r="T1361" s="145">
        <v>2016</v>
      </c>
      <c r="U1361" s="148"/>
      <c r="V1361" s="148"/>
      <c r="W1361" s="148"/>
      <c r="X1361" s="148"/>
      <c r="Y1361" s="148"/>
      <c r="Z1361" s="144"/>
      <c r="AA1361" s="144"/>
      <c r="AB1361" s="144"/>
      <c r="AC1361" s="1331"/>
      <c r="AD1361" s="144"/>
      <c r="AE1361" s="144"/>
      <c r="AF1361" s="144"/>
      <c r="AG1361" s="144"/>
      <c r="AH1361" s="144"/>
      <c r="AI1361" s="144"/>
      <c r="AJ1361" s="144"/>
      <c r="AK1361" s="144"/>
      <c r="AL1361" s="144"/>
      <c r="AM1361" s="144"/>
      <c r="AN1361" s="144"/>
      <c r="AO1361" s="138"/>
      <c r="AP1361" s="138"/>
      <c r="AQ1361" s="138"/>
      <c r="AR1361" s="138"/>
      <c r="AS1361" s="138"/>
    </row>
    <row r="1362" spans="1:50" s="135" customFormat="1" ht="24" hidden="1" customHeight="1" x14ac:dyDescent="0.15">
      <c r="B1362" s="169"/>
      <c r="C1362" s="750" t="s">
        <v>778</v>
      </c>
      <c r="D1362" s="144"/>
      <c r="E1362" s="149" t="s">
        <v>16121</v>
      </c>
      <c r="F1362" s="144" t="s">
        <v>778</v>
      </c>
      <c r="G1362" s="144">
        <v>3203</v>
      </c>
      <c r="H1362" s="144"/>
      <c r="I1362" s="144"/>
      <c r="J1362" s="144">
        <v>6.5</v>
      </c>
      <c r="K1362" s="144">
        <v>15</v>
      </c>
      <c r="L1362" s="144"/>
      <c r="M1362" s="144"/>
      <c r="N1362" s="144">
        <v>1768</v>
      </c>
      <c r="O1362" s="144"/>
      <c r="P1362" s="144"/>
      <c r="Q1362" s="148"/>
      <c r="R1362" s="148"/>
      <c r="S1362" s="148"/>
      <c r="T1362" s="145">
        <v>2016</v>
      </c>
      <c r="U1362" s="148"/>
      <c r="V1362" s="148"/>
      <c r="W1362" s="148"/>
      <c r="X1362" s="148"/>
      <c r="Y1362" s="148"/>
      <c r="Z1362" s="144"/>
      <c r="AA1362" s="144"/>
      <c r="AB1362" s="144"/>
      <c r="AC1362" s="1331"/>
      <c r="AD1362" s="144"/>
      <c r="AE1362" s="144"/>
      <c r="AF1362" s="144"/>
      <c r="AG1362" s="144"/>
      <c r="AH1362" s="144"/>
      <c r="AI1362" s="144"/>
      <c r="AJ1362" s="144"/>
      <c r="AK1362" s="144"/>
      <c r="AL1362" s="144"/>
      <c r="AM1362" s="144"/>
      <c r="AN1362" s="144"/>
      <c r="AO1362" s="138"/>
      <c r="AP1362" s="138"/>
      <c r="AQ1362" s="138"/>
      <c r="AR1362" s="138"/>
      <c r="AS1362" s="138"/>
    </row>
    <row r="1363" spans="1:50" s="135" customFormat="1" ht="24" hidden="1" customHeight="1" x14ac:dyDescent="0.15">
      <c r="B1363" s="169"/>
      <c r="C1363" s="750" t="s">
        <v>778</v>
      </c>
      <c r="D1363" s="144"/>
      <c r="E1363" s="149" t="s">
        <v>16122</v>
      </c>
      <c r="F1363" s="144" t="s">
        <v>778</v>
      </c>
      <c r="G1363" s="144">
        <v>1306</v>
      </c>
      <c r="H1363" s="144"/>
      <c r="I1363" s="144"/>
      <c r="J1363" s="144">
        <v>15</v>
      </c>
      <c r="K1363" s="144">
        <v>28</v>
      </c>
      <c r="L1363" s="144"/>
      <c r="M1363" s="144"/>
      <c r="N1363" s="144">
        <v>420</v>
      </c>
      <c r="O1363" s="144"/>
      <c r="P1363" s="144"/>
      <c r="Q1363" s="148"/>
      <c r="R1363" s="148"/>
      <c r="S1363" s="148"/>
      <c r="T1363" s="145">
        <v>2016</v>
      </c>
      <c r="U1363" s="148"/>
      <c r="V1363" s="148"/>
      <c r="W1363" s="148"/>
      <c r="X1363" s="148"/>
      <c r="Y1363" s="148"/>
      <c r="Z1363" s="144"/>
      <c r="AA1363" s="144"/>
      <c r="AB1363" s="144"/>
      <c r="AC1363" s="1331"/>
      <c r="AD1363" s="144"/>
      <c r="AE1363" s="144"/>
      <c r="AF1363" s="144"/>
      <c r="AG1363" s="144"/>
      <c r="AH1363" s="144"/>
      <c r="AI1363" s="144"/>
      <c r="AJ1363" s="144"/>
      <c r="AK1363" s="144"/>
      <c r="AL1363" s="144"/>
      <c r="AM1363" s="144"/>
      <c r="AN1363" s="144"/>
      <c r="AO1363" s="138"/>
      <c r="AP1363" s="138"/>
      <c r="AQ1363" s="138"/>
      <c r="AR1363" s="138"/>
      <c r="AS1363" s="138"/>
    </row>
    <row r="1364" spans="1:50" s="135" customFormat="1" ht="24" hidden="1" customHeight="1" x14ac:dyDescent="0.15">
      <c r="B1364" s="169"/>
      <c r="C1364" s="750" t="s">
        <v>778</v>
      </c>
      <c r="D1364" s="144"/>
      <c r="E1364" s="149" t="s">
        <v>16123</v>
      </c>
      <c r="F1364" s="144" t="s">
        <v>778</v>
      </c>
      <c r="G1364" s="144">
        <v>28000</v>
      </c>
      <c r="H1364" s="144"/>
      <c r="I1364" s="144"/>
      <c r="J1364" s="144">
        <v>64</v>
      </c>
      <c r="K1364" s="144">
        <v>1116</v>
      </c>
      <c r="L1364" s="144"/>
      <c r="M1364" s="144"/>
      <c r="N1364" s="144">
        <v>28000</v>
      </c>
      <c r="O1364" s="144"/>
      <c r="P1364" s="144"/>
      <c r="Q1364" s="148"/>
      <c r="R1364" s="148"/>
      <c r="S1364" s="148"/>
      <c r="T1364" s="145">
        <v>2020</v>
      </c>
      <c r="U1364" s="148"/>
      <c r="V1364" s="148"/>
      <c r="W1364" s="148"/>
      <c r="X1364" s="148"/>
      <c r="Y1364" s="148"/>
      <c r="Z1364" s="144">
        <v>1037</v>
      </c>
      <c r="AA1364" s="144"/>
      <c r="AB1364" s="144"/>
      <c r="AC1364" s="1331"/>
      <c r="AD1364" s="144"/>
      <c r="AE1364" s="144"/>
      <c r="AF1364" s="144"/>
      <c r="AG1364" s="144"/>
      <c r="AH1364" s="144"/>
      <c r="AI1364" s="144"/>
      <c r="AJ1364" s="144"/>
      <c r="AK1364" s="144"/>
      <c r="AL1364" s="144"/>
      <c r="AM1364" s="144"/>
      <c r="AN1364" s="144"/>
      <c r="AO1364" s="138"/>
      <c r="AP1364" s="138"/>
      <c r="AQ1364" s="138"/>
      <c r="AR1364" s="138"/>
      <c r="AS1364" s="138"/>
    </row>
    <row r="1365" spans="1:50" s="135" customFormat="1" ht="24" hidden="1" customHeight="1" x14ac:dyDescent="0.15">
      <c r="B1365" s="169"/>
      <c r="C1365" s="750" t="s">
        <v>778</v>
      </c>
      <c r="D1365" s="144"/>
      <c r="E1365" s="149" t="s">
        <v>20445</v>
      </c>
      <c r="F1365" s="144" t="s">
        <v>778</v>
      </c>
      <c r="G1365" s="144">
        <v>40890</v>
      </c>
      <c r="H1365" s="144"/>
      <c r="I1365" s="144"/>
      <c r="J1365" s="144">
        <v>10</v>
      </c>
      <c r="K1365" s="144">
        <v>400</v>
      </c>
      <c r="L1365" s="144">
        <v>5</v>
      </c>
      <c r="M1365" s="144">
        <v>8</v>
      </c>
      <c r="N1365" s="144">
        <v>7223</v>
      </c>
      <c r="O1365" s="144"/>
      <c r="P1365" s="144">
        <v>100</v>
      </c>
      <c r="Q1365" s="148"/>
      <c r="R1365" s="148"/>
      <c r="S1365" s="148"/>
      <c r="T1365" s="145">
        <v>2005</v>
      </c>
      <c r="U1365" s="148"/>
      <c r="V1365" s="148"/>
      <c r="W1365" s="148"/>
      <c r="X1365" s="148"/>
      <c r="Y1365" s="148"/>
      <c r="Z1365" s="144">
        <v>1900</v>
      </c>
      <c r="AA1365" s="144"/>
      <c r="AB1365" s="144"/>
      <c r="AC1365" s="1331"/>
      <c r="AD1365" s="144"/>
      <c r="AE1365" s="144"/>
      <c r="AF1365" s="144"/>
      <c r="AG1365" s="144"/>
      <c r="AH1365" s="144"/>
      <c r="AI1365" s="144"/>
      <c r="AJ1365" s="144"/>
      <c r="AK1365" s="144"/>
      <c r="AL1365" s="144"/>
      <c r="AM1365" s="144"/>
      <c r="AN1365" s="144"/>
      <c r="AO1365" s="138"/>
      <c r="AP1365" s="138"/>
      <c r="AQ1365" s="138"/>
      <c r="AR1365" s="138"/>
      <c r="AS1365" s="138"/>
    </row>
    <row r="1366" spans="1:50" s="135" customFormat="1" ht="24" hidden="1" customHeight="1" x14ac:dyDescent="0.15">
      <c r="B1366" s="169"/>
      <c r="C1366" s="750" t="s">
        <v>778</v>
      </c>
      <c r="D1366" s="144"/>
      <c r="E1366" s="149" t="s">
        <v>4770</v>
      </c>
      <c r="F1366" s="144" t="s">
        <v>778</v>
      </c>
      <c r="G1366" s="144">
        <v>7957</v>
      </c>
      <c r="H1366" s="144"/>
      <c r="I1366" s="144"/>
      <c r="J1366" s="144">
        <v>1.5</v>
      </c>
      <c r="K1366" s="144">
        <v>11600</v>
      </c>
      <c r="L1366" s="144"/>
      <c r="M1366" s="144"/>
      <c r="N1366" s="144">
        <v>7957</v>
      </c>
      <c r="O1366" s="144"/>
      <c r="P1366" s="144"/>
      <c r="Q1366" s="148"/>
      <c r="R1366" s="148"/>
      <c r="S1366" s="148" t="s">
        <v>4771</v>
      </c>
      <c r="T1366" s="145">
        <v>2015</v>
      </c>
      <c r="U1366" s="148"/>
      <c r="V1366" s="148"/>
      <c r="W1366" s="148"/>
      <c r="X1366" s="148"/>
      <c r="Y1366" s="148"/>
      <c r="Z1366" s="144">
        <v>114</v>
      </c>
      <c r="AA1366" s="144"/>
      <c r="AB1366" s="144"/>
      <c r="AC1366" s="1331"/>
      <c r="AD1366" s="144"/>
      <c r="AE1366" s="144"/>
      <c r="AF1366" s="144"/>
      <c r="AG1366" s="144"/>
      <c r="AH1366" s="144"/>
      <c r="AI1366" s="144"/>
      <c r="AJ1366" s="144"/>
      <c r="AK1366" s="144"/>
      <c r="AL1366" s="144"/>
      <c r="AM1366" s="144"/>
      <c r="AN1366" s="144"/>
      <c r="AO1366" s="138"/>
      <c r="AP1366" s="138"/>
      <c r="AQ1366" s="138"/>
      <c r="AR1366" s="138"/>
      <c r="AS1366" s="138"/>
    </row>
    <row r="1367" spans="1:50" s="135" customFormat="1" ht="24" hidden="1" customHeight="1" x14ac:dyDescent="0.15">
      <c r="A1367" s="1400"/>
      <c r="B1367" s="1356"/>
      <c r="C1367" s="1410" t="s">
        <v>2252</v>
      </c>
      <c r="D1367" s="411"/>
      <c r="E1367" s="411" t="s">
        <v>20446</v>
      </c>
      <c r="F1367" s="411" t="s">
        <v>18145</v>
      </c>
      <c r="G1367" s="411">
        <v>49600</v>
      </c>
      <c r="H1367" s="411">
        <v>0</v>
      </c>
      <c r="I1367" s="411">
        <v>0</v>
      </c>
      <c r="J1367" s="411"/>
      <c r="K1367" s="414"/>
      <c r="L1367" s="414"/>
      <c r="M1367" s="414"/>
      <c r="N1367" s="414"/>
      <c r="O1367" s="414"/>
      <c r="P1367" s="414"/>
      <c r="Q1367" s="414"/>
      <c r="R1367" s="414"/>
      <c r="S1367" s="414"/>
      <c r="T1367" s="145">
        <v>2020</v>
      </c>
      <c r="U1367" s="414"/>
      <c r="V1367" s="414"/>
      <c r="W1367" s="414"/>
      <c r="X1367" s="414"/>
      <c r="Y1367" s="414"/>
      <c r="Z1367" s="414"/>
      <c r="AA1367" s="414"/>
      <c r="AB1367" s="414"/>
      <c r="AC1367" s="414"/>
      <c r="AD1367" s="414"/>
      <c r="AE1367" s="414"/>
      <c r="AF1367" s="414"/>
      <c r="AG1367" s="414"/>
      <c r="AH1367" s="414"/>
      <c r="AI1367" s="414"/>
      <c r="AJ1367" s="414"/>
      <c r="AK1367" s="414"/>
      <c r="AL1367" s="414"/>
      <c r="AM1367" s="414"/>
      <c r="AN1367" s="414"/>
      <c r="AO1367" s="414"/>
      <c r="AP1367" s="414"/>
      <c r="AQ1367" s="414"/>
      <c r="AR1367" s="414"/>
      <c r="AS1367" s="414"/>
      <c r="AT1367" s="1400"/>
      <c r="AU1367" s="1400"/>
      <c r="AV1367" s="1400"/>
      <c r="AW1367" s="1400"/>
      <c r="AX1367" s="1400"/>
    </row>
    <row r="1368" spans="1:50" s="1398" customFormat="1" ht="24" hidden="1" customHeight="1" x14ac:dyDescent="0.2">
      <c r="B1368" s="1359" t="s">
        <v>59</v>
      </c>
      <c r="C1368" s="1172" t="s">
        <v>55</v>
      </c>
      <c r="D1368" s="241"/>
      <c r="E1368" s="545">
        <f>COUNTA(E1369:E1482)</f>
        <v>114</v>
      </c>
      <c r="F1368" s="241"/>
      <c r="G1368" s="241">
        <f>SUM(G1369:G1482)</f>
        <v>1707938.791</v>
      </c>
      <c r="H1368" s="241">
        <f>SUM(H1369:H1482)</f>
        <v>23461.370000000003</v>
      </c>
      <c r="I1368" s="241">
        <f>SUM(I1369:I1482)</f>
        <v>43246.239999999998</v>
      </c>
      <c r="J1368" s="241"/>
      <c r="K1368" s="241"/>
      <c r="L1368" s="241"/>
      <c r="M1368" s="241"/>
      <c r="N1368" s="241"/>
      <c r="O1368" s="241"/>
      <c r="P1368" s="241"/>
      <c r="Q1368" s="240"/>
      <c r="R1368" s="240"/>
      <c r="S1368" s="231"/>
      <c r="T1368" s="145"/>
      <c r="U1368" s="240"/>
      <c r="V1368" s="240"/>
      <c r="W1368" s="240"/>
      <c r="X1368" s="240"/>
      <c r="Y1368" s="240"/>
      <c r="Z1368" s="241"/>
      <c r="AA1368" s="241"/>
      <c r="AB1368" s="241"/>
      <c r="AC1368" s="582"/>
      <c r="AD1368" s="241"/>
      <c r="AE1368" s="241"/>
      <c r="AF1368" s="241"/>
      <c r="AG1368" s="241"/>
      <c r="AH1368" s="241"/>
      <c r="AI1368" s="241"/>
      <c r="AJ1368" s="241"/>
      <c r="AK1368" s="241"/>
      <c r="AL1368" s="241"/>
      <c r="AM1368" s="241"/>
      <c r="AN1368" s="241"/>
      <c r="AO1368" s="583"/>
      <c r="AP1368" s="583"/>
      <c r="AQ1368" s="583"/>
      <c r="AR1368" s="583"/>
      <c r="AS1368" s="248"/>
    </row>
    <row r="1369" spans="1:50" ht="24" hidden="1" customHeight="1" x14ac:dyDescent="0.2">
      <c r="A1369" s="135"/>
      <c r="B1369" s="169"/>
      <c r="C1369" s="750" t="s">
        <v>16144</v>
      </c>
      <c r="D1369" s="144"/>
      <c r="E1369" s="149" t="s">
        <v>20447</v>
      </c>
      <c r="F1369" s="144" t="s">
        <v>16144</v>
      </c>
      <c r="G1369" s="144">
        <v>60000</v>
      </c>
      <c r="H1369" s="144"/>
      <c r="I1369" s="144"/>
      <c r="J1369" s="144"/>
      <c r="K1369" s="144"/>
      <c r="L1369" s="144"/>
      <c r="M1369" s="144"/>
      <c r="N1369" s="144"/>
      <c r="O1369" s="144"/>
      <c r="P1369" s="144"/>
      <c r="Q1369" s="148"/>
      <c r="R1369" s="148"/>
      <c r="S1369" s="232"/>
      <c r="T1369" s="145">
        <v>2011</v>
      </c>
      <c r="U1369" s="148"/>
      <c r="V1369" s="148"/>
      <c r="W1369" s="148"/>
      <c r="X1369" s="148"/>
      <c r="Y1369" s="148"/>
      <c r="Z1369" s="144"/>
      <c r="AA1369" s="144"/>
      <c r="AB1369" s="144"/>
      <c r="AC1369" s="1331"/>
      <c r="AD1369" s="144"/>
      <c r="AE1369" s="144"/>
      <c r="AF1369" s="144"/>
      <c r="AG1369" s="144"/>
      <c r="AH1369" s="144"/>
      <c r="AI1369" s="144"/>
      <c r="AJ1369" s="144"/>
      <c r="AK1369" s="144"/>
      <c r="AL1369" s="144"/>
      <c r="AM1369" s="144"/>
      <c r="AN1369" s="144"/>
      <c r="AO1369" s="138"/>
      <c r="AP1369" s="138"/>
      <c r="AQ1369" s="138"/>
      <c r="AR1369" s="138"/>
      <c r="AS1369" s="138"/>
    </row>
    <row r="1370" spans="1:50" ht="24" hidden="1" customHeight="1" x14ac:dyDescent="0.2">
      <c r="A1370" s="135"/>
      <c r="B1370" s="169"/>
      <c r="C1370" s="750" t="s">
        <v>16144</v>
      </c>
      <c r="D1370" s="144"/>
      <c r="E1370" s="149" t="s">
        <v>20448</v>
      </c>
      <c r="F1370" s="144" t="s">
        <v>16144</v>
      </c>
      <c r="G1370" s="144">
        <v>9424</v>
      </c>
      <c r="H1370" s="144"/>
      <c r="I1370" s="144"/>
      <c r="J1370" s="144"/>
      <c r="K1370" s="144"/>
      <c r="L1370" s="144"/>
      <c r="M1370" s="144"/>
      <c r="N1370" s="144"/>
      <c r="O1370" s="144"/>
      <c r="P1370" s="144"/>
      <c r="Q1370" s="148"/>
      <c r="R1370" s="148"/>
      <c r="S1370" s="232"/>
      <c r="T1370" s="145">
        <v>2008</v>
      </c>
      <c r="U1370" s="148"/>
      <c r="V1370" s="148"/>
      <c r="W1370" s="148"/>
      <c r="X1370" s="148"/>
      <c r="Y1370" s="148"/>
      <c r="Z1370" s="144"/>
      <c r="AA1370" s="144"/>
      <c r="AB1370" s="144"/>
      <c r="AC1370" s="1331"/>
      <c r="AD1370" s="144"/>
      <c r="AE1370" s="144"/>
      <c r="AF1370" s="144"/>
      <c r="AG1370" s="144"/>
      <c r="AH1370" s="144"/>
      <c r="AI1370" s="144"/>
      <c r="AJ1370" s="144"/>
      <c r="AK1370" s="144"/>
      <c r="AL1370" s="144"/>
      <c r="AM1370" s="144"/>
      <c r="AN1370" s="144"/>
      <c r="AO1370" s="138"/>
      <c r="AP1370" s="138"/>
      <c r="AQ1370" s="138"/>
      <c r="AR1370" s="138"/>
      <c r="AS1370" s="138"/>
    </row>
    <row r="1371" spans="1:50" ht="24" hidden="1" customHeight="1" x14ac:dyDescent="0.2">
      <c r="A1371" s="135"/>
      <c r="B1371" s="169"/>
      <c r="C1371" s="750" t="s">
        <v>16144</v>
      </c>
      <c r="D1371" s="144"/>
      <c r="E1371" s="300" t="s">
        <v>16145</v>
      </c>
      <c r="F1371" s="144" t="s">
        <v>16144</v>
      </c>
      <c r="G1371" s="144">
        <v>2300</v>
      </c>
      <c r="H1371" s="144"/>
      <c r="I1371" s="144"/>
      <c r="J1371" s="144"/>
      <c r="K1371" s="144"/>
      <c r="L1371" s="144"/>
      <c r="M1371" s="144"/>
      <c r="N1371" s="144"/>
      <c r="O1371" s="144"/>
      <c r="P1371" s="144"/>
      <c r="Q1371" s="148"/>
      <c r="R1371" s="148"/>
      <c r="S1371" s="232"/>
      <c r="T1371" s="145">
        <v>2011</v>
      </c>
      <c r="U1371" s="148"/>
      <c r="V1371" s="148"/>
      <c r="W1371" s="148"/>
      <c r="X1371" s="148"/>
      <c r="Y1371" s="148"/>
      <c r="Z1371" s="144"/>
      <c r="AA1371" s="144"/>
      <c r="AB1371" s="144"/>
      <c r="AC1371" s="1331"/>
      <c r="AD1371" s="144"/>
      <c r="AE1371" s="144"/>
      <c r="AF1371" s="144"/>
      <c r="AG1371" s="144"/>
      <c r="AH1371" s="144"/>
      <c r="AI1371" s="144"/>
      <c r="AJ1371" s="144"/>
      <c r="AK1371" s="144"/>
      <c r="AL1371" s="144"/>
      <c r="AM1371" s="144"/>
      <c r="AN1371" s="144"/>
      <c r="AO1371" s="138"/>
      <c r="AP1371" s="138"/>
      <c r="AQ1371" s="138"/>
      <c r="AR1371" s="138"/>
      <c r="AS1371" s="138"/>
    </row>
    <row r="1372" spans="1:50" ht="24" hidden="1" customHeight="1" x14ac:dyDescent="0.2">
      <c r="A1372" s="135"/>
      <c r="B1372" s="169"/>
      <c r="C1372" s="750" t="s">
        <v>16144</v>
      </c>
      <c r="D1372" s="144"/>
      <c r="E1372" s="300" t="s">
        <v>20449</v>
      </c>
      <c r="F1372" s="144" t="s">
        <v>16144</v>
      </c>
      <c r="G1372" s="144">
        <v>2880</v>
      </c>
      <c r="H1372" s="144"/>
      <c r="I1372" s="144"/>
      <c r="J1372" s="144"/>
      <c r="K1372" s="144"/>
      <c r="L1372" s="144"/>
      <c r="M1372" s="144"/>
      <c r="N1372" s="144"/>
      <c r="O1372" s="144"/>
      <c r="P1372" s="144"/>
      <c r="Q1372" s="148"/>
      <c r="R1372" s="148"/>
      <c r="S1372" s="232"/>
      <c r="T1372" s="145">
        <v>2012</v>
      </c>
      <c r="U1372" s="148"/>
      <c r="V1372" s="148"/>
      <c r="W1372" s="148"/>
      <c r="X1372" s="148"/>
      <c r="Y1372" s="148"/>
      <c r="Z1372" s="144"/>
      <c r="AA1372" s="144"/>
      <c r="AB1372" s="144"/>
      <c r="AC1372" s="1331"/>
      <c r="AD1372" s="144"/>
      <c r="AE1372" s="144"/>
      <c r="AF1372" s="144"/>
      <c r="AG1372" s="144"/>
      <c r="AH1372" s="144"/>
      <c r="AI1372" s="144"/>
      <c r="AJ1372" s="144"/>
      <c r="AK1372" s="144"/>
      <c r="AL1372" s="144"/>
      <c r="AM1372" s="144"/>
      <c r="AN1372" s="144"/>
      <c r="AO1372" s="138"/>
      <c r="AP1372" s="138"/>
      <c r="AQ1372" s="138"/>
      <c r="AR1372" s="138"/>
      <c r="AS1372" s="138"/>
    </row>
    <row r="1373" spans="1:50" ht="24" hidden="1" customHeight="1" x14ac:dyDescent="0.2">
      <c r="A1373" s="135"/>
      <c r="B1373" s="169"/>
      <c r="C1373" s="750" t="s">
        <v>16144</v>
      </c>
      <c r="D1373" s="144"/>
      <c r="E1373" s="300" t="s">
        <v>20450</v>
      </c>
      <c r="F1373" s="144" t="s">
        <v>16144</v>
      </c>
      <c r="G1373" s="144">
        <v>2243</v>
      </c>
      <c r="H1373" s="144"/>
      <c r="I1373" s="144"/>
      <c r="J1373" s="144"/>
      <c r="K1373" s="144"/>
      <c r="L1373" s="144"/>
      <c r="M1373" s="144"/>
      <c r="N1373" s="144"/>
      <c r="O1373" s="144"/>
      <c r="P1373" s="144"/>
      <c r="Q1373" s="148"/>
      <c r="R1373" s="148"/>
      <c r="S1373" s="232"/>
      <c r="T1373" s="145">
        <v>2021</v>
      </c>
      <c r="U1373" s="148"/>
      <c r="V1373" s="148"/>
      <c r="W1373" s="148"/>
      <c r="X1373" s="148"/>
      <c r="Y1373" s="148"/>
      <c r="Z1373" s="144">
        <v>34600</v>
      </c>
      <c r="AA1373" s="144"/>
      <c r="AB1373" s="144"/>
      <c r="AC1373" s="1331"/>
      <c r="AD1373" s="144"/>
      <c r="AE1373" s="144"/>
      <c r="AF1373" s="144"/>
      <c r="AG1373" s="144"/>
      <c r="AH1373" s="144"/>
      <c r="AI1373" s="144"/>
      <c r="AJ1373" s="144"/>
      <c r="AK1373" s="144"/>
      <c r="AL1373" s="144"/>
      <c r="AM1373" s="144"/>
      <c r="AN1373" s="144"/>
      <c r="AO1373" s="138"/>
      <c r="AP1373" s="138"/>
      <c r="AQ1373" s="138"/>
      <c r="AR1373" s="138"/>
      <c r="AS1373" s="138"/>
    </row>
    <row r="1374" spans="1:50" ht="24" hidden="1" customHeight="1" x14ac:dyDescent="0.2">
      <c r="A1374" s="135"/>
      <c r="B1374" s="169"/>
      <c r="C1374" s="750" t="s">
        <v>16144</v>
      </c>
      <c r="D1374" s="144"/>
      <c r="E1374" s="300" t="s">
        <v>16146</v>
      </c>
      <c r="F1374" s="144" t="s">
        <v>16144</v>
      </c>
      <c r="G1374" s="144">
        <v>1024.7909999999999</v>
      </c>
      <c r="H1374" s="144"/>
      <c r="I1374" s="144"/>
      <c r="J1374" s="144"/>
      <c r="K1374" s="144"/>
      <c r="L1374" s="144"/>
      <c r="M1374" s="144"/>
      <c r="N1374" s="144"/>
      <c r="O1374" s="144"/>
      <c r="P1374" s="144"/>
      <c r="Q1374" s="148"/>
      <c r="R1374" s="148"/>
      <c r="S1374" s="232"/>
      <c r="T1374" s="145">
        <v>2008</v>
      </c>
      <c r="U1374" s="148"/>
      <c r="V1374" s="148"/>
      <c r="W1374" s="148"/>
      <c r="X1374" s="148"/>
      <c r="Y1374" s="148"/>
      <c r="Z1374" s="144"/>
      <c r="AA1374" s="144"/>
      <c r="AB1374" s="144"/>
      <c r="AC1374" s="1331"/>
      <c r="AD1374" s="144"/>
      <c r="AE1374" s="144"/>
      <c r="AF1374" s="144"/>
      <c r="AG1374" s="144"/>
      <c r="AH1374" s="144"/>
      <c r="AI1374" s="144"/>
      <c r="AJ1374" s="144"/>
      <c r="AK1374" s="144"/>
      <c r="AL1374" s="144"/>
      <c r="AM1374" s="144"/>
      <c r="AN1374" s="144"/>
      <c r="AO1374" s="138"/>
      <c r="AP1374" s="138"/>
      <c r="AQ1374" s="138"/>
      <c r="AR1374" s="138"/>
      <c r="AS1374" s="138"/>
    </row>
    <row r="1375" spans="1:50" ht="24" hidden="1" customHeight="1" x14ac:dyDescent="0.2">
      <c r="A1375" s="135"/>
      <c r="B1375" s="169"/>
      <c r="C1375" s="750" t="s">
        <v>16144</v>
      </c>
      <c r="D1375" s="144"/>
      <c r="E1375" s="300" t="s">
        <v>20451</v>
      </c>
      <c r="F1375" s="232" t="s">
        <v>17277</v>
      </c>
      <c r="G1375" s="144">
        <v>2243</v>
      </c>
      <c r="H1375" s="144">
        <v>0</v>
      </c>
      <c r="I1375" s="144">
        <v>0</v>
      </c>
      <c r="J1375" s="144">
        <v>50</v>
      </c>
      <c r="K1375" s="144">
        <v>30</v>
      </c>
      <c r="L1375" s="144"/>
      <c r="M1375" s="144"/>
      <c r="N1375" s="144">
        <f>J1375*K1375</f>
        <v>1500</v>
      </c>
      <c r="O1375" s="494">
        <v>0</v>
      </c>
      <c r="P1375" s="494">
        <v>0</v>
      </c>
      <c r="Q1375" s="148"/>
      <c r="R1375" s="148"/>
      <c r="S1375" s="232"/>
      <c r="T1375" s="145">
        <v>2020</v>
      </c>
      <c r="U1375" s="148"/>
      <c r="V1375" s="148"/>
      <c r="W1375" s="148"/>
      <c r="X1375" s="148"/>
      <c r="Y1375" s="148"/>
      <c r="Z1375" s="144"/>
      <c r="AA1375" s="144"/>
      <c r="AB1375" s="144"/>
      <c r="AC1375" s="1331"/>
      <c r="AD1375" s="144"/>
      <c r="AE1375" s="144"/>
      <c r="AF1375" s="144"/>
      <c r="AG1375" s="144"/>
      <c r="AH1375" s="144"/>
      <c r="AI1375" s="144"/>
      <c r="AJ1375" s="144"/>
      <c r="AK1375" s="144"/>
      <c r="AL1375" s="144"/>
      <c r="AM1375" s="144"/>
      <c r="AN1375" s="144"/>
      <c r="AO1375" s="138"/>
      <c r="AP1375" s="138"/>
      <c r="AQ1375" s="138"/>
      <c r="AR1375" s="138"/>
      <c r="AS1375" s="138"/>
    </row>
    <row r="1376" spans="1:50" ht="24" hidden="1" customHeight="1" x14ac:dyDescent="0.2">
      <c r="A1376" s="135"/>
      <c r="B1376" s="169"/>
      <c r="C1376" s="750" t="s">
        <v>16144</v>
      </c>
      <c r="D1376" s="144"/>
      <c r="E1376" s="300" t="s">
        <v>20452</v>
      </c>
      <c r="F1376" s="232" t="s">
        <v>17277</v>
      </c>
      <c r="G1376" s="144">
        <v>1786</v>
      </c>
      <c r="H1376" s="144">
        <v>0</v>
      </c>
      <c r="I1376" s="144">
        <v>0</v>
      </c>
      <c r="J1376" s="144">
        <v>21</v>
      </c>
      <c r="K1376" s="159">
        <v>6.5</v>
      </c>
      <c r="L1376" s="144">
        <v>2</v>
      </c>
      <c r="M1376" s="144"/>
      <c r="N1376" s="144">
        <f>J1376*K1376*L1376</f>
        <v>273</v>
      </c>
      <c r="O1376" s="494">
        <v>0</v>
      </c>
      <c r="P1376" s="494">
        <v>0</v>
      </c>
      <c r="Q1376" s="148"/>
      <c r="R1376" s="148"/>
      <c r="S1376" s="232"/>
      <c r="T1376" s="145">
        <v>2020</v>
      </c>
      <c r="U1376" s="148"/>
      <c r="V1376" s="148"/>
      <c r="W1376" s="148"/>
      <c r="X1376" s="148"/>
      <c r="Y1376" s="148"/>
      <c r="Z1376" s="144"/>
      <c r="AA1376" s="144"/>
      <c r="AB1376" s="144"/>
      <c r="AC1376" s="1331"/>
      <c r="AD1376" s="144"/>
      <c r="AE1376" s="144"/>
      <c r="AF1376" s="144"/>
      <c r="AG1376" s="144"/>
      <c r="AH1376" s="144"/>
      <c r="AI1376" s="144"/>
      <c r="AJ1376" s="144"/>
      <c r="AK1376" s="144"/>
      <c r="AL1376" s="144"/>
      <c r="AM1376" s="144"/>
      <c r="AN1376" s="144"/>
      <c r="AO1376" s="138"/>
      <c r="AP1376" s="138"/>
      <c r="AQ1376" s="138"/>
      <c r="AR1376" s="138"/>
      <c r="AS1376" s="138" t="s">
        <v>17303</v>
      </c>
    </row>
    <row r="1377" spans="1:45" ht="24" hidden="1" customHeight="1" x14ac:dyDescent="0.2">
      <c r="A1377" s="135"/>
      <c r="B1377" s="169"/>
      <c r="C1377" s="750" t="s">
        <v>16144</v>
      </c>
      <c r="D1377" s="144"/>
      <c r="E1377" s="300" t="s">
        <v>17304</v>
      </c>
      <c r="F1377" s="232" t="s">
        <v>17277</v>
      </c>
      <c r="G1377" s="144">
        <v>10720</v>
      </c>
      <c r="H1377" s="144">
        <v>1076.3800000000001</v>
      </c>
      <c r="I1377" s="144">
        <v>226.07</v>
      </c>
      <c r="J1377" s="144"/>
      <c r="K1377" s="144"/>
      <c r="L1377" s="144"/>
      <c r="M1377" s="144"/>
      <c r="N1377" s="144"/>
      <c r="O1377" s="144">
        <v>0</v>
      </c>
      <c r="P1377" s="144">
        <v>0</v>
      </c>
      <c r="Q1377" s="148"/>
      <c r="R1377" s="148"/>
      <c r="S1377" s="232"/>
      <c r="T1377" s="145">
        <v>2022</v>
      </c>
      <c r="U1377" s="148"/>
      <c r="V1377" s="148"/>
      <c r="W1377" s="148"/>
      <c r="X1377" s="148"/>
      <c r="Y1377" s="148"/>
      <c r="Z1377" s="144">
        <v>4000</v>
      </c>
      <c r="AA1377" s="144"/>
      <c r="AB1377" s="144"/>
      <c r="AC1377" s="1331"/>
      <c r="AD1377" s="144"/>
      <c r="AE1377" s="144"/>
      <c r="AF1377" s="144"/>
      <c r="AG1377" s="144"/>
      <c r="AH1377" s="144"/>
      <c r="AI1377" s="144"/>
      <c r="AJ1377" s="144"/>
      <c r="AK1377" s="144"/>
      <c r="AL1377" s="144"/>
      <c r="AM1377" s="144"/>
      <c r="AN1377" s="144"/>
      <c r="AO1377" s="138"/>
      <c r="AP1377" s="138"/>
      <c r="AQ1377" s="138"/>
      <c r="AR1377" s="138"/>
      <c r="AS1377" s="138"/>
    </row>
    <row r="1378" spans="1:45" ht="24" hidden="1" customHeight="1" x14ac:dyDescent="0.2">
      <c r="A1378" s="135"/>
      <c r="B1378" s="169"/>
      <c r="C1378" s="750" t="s">
        <v>16144</v>
      </c>
      <c r="D1378" s="138"/>
      <c r="E1378" s="149" t="s">
        <v>20453</v>
      </c>
      <c r="F1378" s="144" t="s">
        <v>17277</v>
      </c>
      <c r="G1378" s="144">
        <v>10720</v>
      </c>
      <c r="H1378" s="144">
        <v>1076.3800000000001</v>
      </c>
      <c r="I1378" s="144">
        <v>226</v>
      </c>
      <c r="J1378" s="144"/>
      <c r="K1378" s="138"/>
      <c r="L1378" s="144"/>
      <c r="M1378" s="138"/>
      <c r="N1378" s="138"/>
      <c r="O1378" s="138"/>
      <c r="P1378" s="138"/>
      <c r="Q1378" s="138"/>
      <c r="R1378" s="138"/>
      <c r="S1378" s="138"/>
      <c r="T1378" s="145">
        <v>2022</v>
      </c>
      <c r="U1378" s="138"/>
      <c r="V1378" s="138"/>
      <c r="W1378" s="138"/>
      <c r="X1378" s="138"/>
      <c r="Y1378" s="138"/>
      <c r="Z1378" s="138"/>
      <c r="AA1378" s="138"/>
      <c r="AB1378" s="138"/>
      <c r="AC1378" s="138"/>
      <c r="AD1378" s="138"/>
      <c r="AE1378" s="138"/>
      <c r="AF1378" s="138"/>
      <c r="AG1378" s="138"/>
      <c r="AH1378" s="138"/>
      <c r="AI1378" s="138"/>
      <c r="AJ1378" s="138"/>
      <c r="AK1378" s="138"/>
      <c r="AL1378" s="138"/>
      <c r="AM1378" s="138"/>
      <c r="AN1378" s="138"/>
      <c r="AO1378" s="138"/>
      <c r="AP1378" s="138"/>
      <c r="AQ1378" s="138"/>
      <c r="AR1378" s="138"/>
      <c r="AS1378" s="138"/>
    </row>
    <row r="1379" spans="1:45" ht="24" hidden="1" customHeight="1" x14ac:dyDescent="0.2">
      <c r="A1379" s="135"/>
      <c r="B1379" s="169"/>
      <c r="C1379" s="750" t="s">
        <v>4790</v>
      </c>
      <c r="D1379" s="144"/>
      <c r="E1379" s="149" t="s">
        <v>14830</v>
      </c>
      <c r="F1379" s="144" t="s">
        <v>4790</v>
      </c>
      <c r="G1379" s="144">
        <v>13239</v>
      </c>
      <c r="H1379" s="144">
        <v>342</v>
      </c>
      <c r="I1379" s="144">
        <v>342</v>
      </c>
      <c r="J1379" s="144"/>
      <c r="K1379" s="144"/>
      <c r="L1379" s="144"/>
      <c r="M1379" s="144"/>
      <c r="N1379" s="144">
        <v>342</v>
      </c>
      <c r="O1379" s="144"/>
      <c r="P1379" s="144"/>
      <c r="Q1379" s="148"/>
      <c r="R1379" s="148"/>
      <c r="S1379" s="232"/>
      <c r="T1379" s="145">
        <v>2006</v>
      </c>
      <c r="U1379" s="148"/>
      <c r="V1379" s="148"/>
      <c r="W1379" s="148"/>
      <c r="X1379" s="148"/>
      <c r="Y1379" s="148"/>
      <c r="Z1379" s="144">
        <v>600</v>
      </c>
      <c r="AA1379" s="144"/>
      <c r="AB1379" s="144"/>
      <c r="AC1379" s="1331"/>
      <c r="AD1379" s="144"/>
      <c r="AE1379" s="144"/>
      <c r="AF1379" s="144"/>
      <c r="AG1379" s="144"/>
      <c r="AH1379" s="144"/>
      <c r="AI1379" s="144"/>
      <c r="AJ1379" s="144"/>
      <c r="AK1379" s="144"/>
      <c r="AL1379" s="144"/>
      <c r="AM1379" s="144"/>
      <c r="AN1379" s="144"/>
      <c r="AO1379" s="138"/>
      <c r="AP1379" s="138"/>
      <c r="AQ1379" s="138"/>
      <c r="AR1379" s="138"/>
      <c r="AS1379" s="138"/>
    </row>
    <row r="1380" spans="1:45" ht="24" hidden="1" customHeight="1" x14ac:dyDescent="0.2">
      <c r="A1380" s="135"/>
      <c r="B1380" s="169"/>
      <c r="C1380" s="750" t="s">
        <v>4790</v>
      </c>
      <c r="D1380" s="144"/>
      <c r="E1380" s="149" t="s">
        <v>14831</v>
      </c>
      <c r="F1380" s="144" t="s">
        <v>4790</v>
      </c>
      <c r="G1380" s="144">
        <v>1739</v>
      </c>
      <c r="H1380" s="144">
        <v>236</v>
      </c>
      <c r="I1380" s="144">
        <v>236</v>
      </c>
      <c r="J1380" s="144"/>
      <c r="K1380" s="144"/>
      <c r="L1380" s="144"/>
      <c r="M1380" s="144"/>
      <c r="N1380" s="144">
        <v>130</v>
      </c>
      <c r="O1380" s="144"/>
      <c r="P1380" s="144">
        <v>20</v>
      </c>
      <c r="Q1380" s="148"/>
      <c r="R1380" s="148"/>
      <c r="S1380" s="232"/>
      <c r="T1380" s="145">
        <v>2015</v>
      </c>
      <c r="U1380" s="148"/>
      <c r="V1380" s="148"/>
      <c r="W1380" s="148"/>
      <c r="X1380" s="148"/>
      <c r="Y1380" s="148"/>
      <c r="Z1380" s="144">
        <v>130</v>
      </c>
      <c r="AA1380" s="144"/>
      <c r="AB1380" s="144"/>
      <c r="AC1380" s="1331"/>
      <c r="AD1380" s="144"/>
      <c r="AE1380" s="144"/>
      <c r="AF1380" s="144"/>
      <c r="AG1380" s="144"/>
      <c r="AH1380" s="144"/>
      <c r="AI1380" s="144"/>
      <c r="AJ1380" s="144"/>
      <c r="AK1380" s="144"/>
      <c r="AL1380" s="144"/>
      <c r="AM1380" s="144"/>
      <c r="AN1380" s="144"/>
      <c r="AO1380" s="138"/>
      <c r="AP1380" s="138"/>
      <c r="AQ1380" s="138"/>
      <c r="AR1380" s="138"/>
      <c r="AS1380" s="138"/>
    </row>
    <row r="1381" spans="1:45" ht="24" hidden="1" customHeight="1" x14ac:dyDescent="0.2">
      <c r="A1381" s="135"/>
      <c r="B1381" s="169"/>
      <c r="C1381" s="750" t="s">
        <v>4790</v>
      </c>
      <c r="D1381" s="144"/>
      <c r="E1381" s="149" t="s">
        <v>20454</v>
      </c>
      <c r="F1381" s="144" t="s">
        <v>4790</v>
      </c>
      <c r="G1381" s="144">
        <v>33711</v>
      </c>
      <c r="H1381" s="144"/>
      <c r="I1381" s="144"/>
      <c r="J1381" s="144"/>
      <c r="K1381" s="144"/>
      <c r="L1381" s="144"/>
      <c r="M1381" s="144"/>
      <c r="N1381" s="144">
        <v>33711</v>
      </c>
      <c r="O1381" s="144"/>
      <c r="P1381" s="144"/>
      <c r="Q1381" s="148"/>
      <c r="R1381" s="148"/>
      <c r="S1381" s="232"/>
      <c r="T1381" s="145">
        <v>2017</v>
      </c>
      <c r="U1381" s="148"/>
      <c r="V1381" s="148"/>
      <c r="W1381" s="148"/>
      <c r="X1381" s="148"/>
      <c r="Y1381" s="148"/>
      <c r="Z1381" s="144">
        <v>700</v>
      </c>
      <c r="AA1381" s="144"/>
      <c r="AB1381" s="144"/>
      <c r="AC1381" s="1331"/>
      <c r="AD1381" s="144"/>
      <c r="AE1381" s="144"/>
      <c r="AF1381" s="144"/>
      <c r="AG1381" s="144"/>
      <c r="AH1381" s="144"/>
      <c r="AI1381" s="144"/>
      <c r="AJ1381" s="144"/>
      <c r="AK1381" s="144"/>
      <c r="AL1381" s="144"/>
      <c r="AM1381" s="144"/>
      <c r="AN1381" s="144"/>
      <c r="AO1381" s="138"/>
      <c r="AP1381" s="138"/>
      <c r="AQ1381" s="138"/>
      <c r="AR1381" s="138"/>
      <c r="AS1381" s="138"/>
    </row>
    <row r="1382" spans="1:45" ht="24" hidden="1" customHeight="1" x14ac:dyDescent="0.2">
      <c r="A1382" s="135"/>
      <c r="B1382" s="169"/>
      <c r="C1382" s="750" t="s">
        <v>4790</v>
      </c>
      <c r="D1382" s="144"/>
      <c r="E1382" s="149" t="s">
        <v>20455</v>
      </c>
      <c r="F1382" s="144" t="s">
        <v>4790</v>
      </c>
      <c r="G1382" s="144">
        <v>12852</v>
      </c>
      <c r="H1382" s="144"/>
      <c r="I1382" s="144"/>
      <c r="J1382" s="144"/>
      <c r="K1382" s="144"/>
      <c r="L1382" s="144"/>
      <c r="M1382" s="144"/>
      <c r="N1382" s="144">
        <v>12852</v>
      </c>
      <c r="O1382" s="144"/>
      <c r="P1382" s="144"/>
      <c r="Q1382" s="148"/>
      <c r="R1382" s="148"/>
      <c r="S1382" s="232"/>
      <c r="T1382" s="145">
        <v>2017</v>
      </c>
      <c r="U1382" s="148"/>
      <c r="V1382" s="148"/>
      <c r="W1382" s="148"/>
      <c r="X1382" s="148"/>
      <c r="Y1382" s="148"/>
      <c r="Z1382" s="144">
        <v>200</v>
      </c>
      <c r="AA1382" s="144"/>
      <c r="AB1382" s="144"/>
      <c r="AC1382" s="1331"/>
      <c r="AD1382" s="144"/>
      <c r="AE1382" s="144"/>
      <c r="AF1382" s="144"/>
      <c r="AG1382" s="144"/>
      <c r="AH1382" s="144"/>
      <c r="AI1382" s="144"/>
      <c r="AJ1382" s="144"/>
      <c r="AK1382" s="144"/>
      <c r="AL1382" s="144"/>
      <c r="AM1382" s="144"/>
      <c r="AN1382" s="144"/>
      <c r="AO1382" s="138"/>
      <c r="AP1382" s="138"/>
      <c r="AQ1382" s="138"/>
      <c r="AR1382" s="138"/>
      <c r="AS1382" s="138"/>
    </row>
    <row r="1383" spans="1:45" ht="24" hidden="1" customHeight="1" x14ac:dyDescent="0.2">
      <c r="A1383" s="135"/>
      <c r="B1383" s="169"/>
      <c r="C1383" s="750" t="s">
        <v>4790</v>
      </c>
      <c r="D1383" s="144"/>
      <c r="E1383" s="149" t="s">
        <v>20456</v>
      </c>
      <c r="F1383" s="144" t="s">
        <v>4790</v>
      </c>
      <c r="G1383" s="144">
        <v>26640</v>
      </c>
      <c r="H1383" s="144"/>
      <c r="I1383" s="144"/>
      <c r="J1383" s="144"/>
      <c r="K1383" s="144"/>
      <c r="L1383" s="144"/>
      <c r="M1383" s="144"/>
      <c r="N1383" s="144">
        <v>26640</v>
      </c>
      <c r="O1383" s="144"/>
      <c r="P1383" s="144"/>
      <c r="Q1383" s="148"/>
      <c r="R1383" s="148"/>
      <c r="S1383" s="232"/>
      <c r="T1383" s="145">
        <v>2016</v>
      </c>
      <c r="U1383" s="148"/>
      <c r="V1383" s="148"/>
      <c r="W1383" s="148"/>
      <c r="X1383" s="148"/>
      <c r="Y1383" s="148"/>
      <c r="Z1383" s="144">
        <v>300</v>
      </c>
      <c r="AA1383" s="144"/>
      <c r="AB1383" s="144"/>
      <c r="AC1383" s="1331"/>
      <c r="AD1383" s="144"/>
      <c r="AE1383" s="144"/>
      <c r="AF1383" s="144"/>
      <c r="AG1383" s="144"/>
      <c r="AH1383" s="144"/>
      <c r="AI1383" s="144"/>
      <c r="AJ1383" s="144"/>
      <c r="AK1383" s="144"/>
      <c r="AL1383" s="144"/>
      <c r="AM1383" s="144"/>
      <c r="AN1383" s="144"/>
      <c r="AO1383" s="138"/>
      <c r="AP1383" s="138"/>
      <c r="AQ1383" s="138"/>
      <c r="AR1383" s="138"/>
      <c r="AS1383" s="138"/>
    </row>
    <row r="1384" spans="1:45" ht="24" hidden="1" customHeight="1" x14ac:dyDescent="0.2">
      <c r="A1384" s="135"/>
      <c r="B1384" s="169"/>
      <c r="C1384" s="750" t="s">
        <v>4790</v>
      </c>
      <c r="D1384" s="144"/>
      <c r="E1384" s="149" t="s">
        <v>14832</v>
      </c>
      <c r="F1384" s="144" t="s">
        <v>4790</v>
      </c>
      <c r="G1384" s="144">
        <v>20498</v>
      </c>
      <c r="H1384" s="144"/>
      <c r="I1384" s="144"/>
      <c r="J1384" s="144"/>
      <c r="K1384" s="144"/>
      <c r="L1384" s="144"/>
      <c r="M1384" s="144"/>
      <c r="N1384" s="144">
        <v>20498</v>
      </c>
      <c r="O1384" s="144"/>
      <c r="P1384" s="144"/>
      <c r="Q1384" s="148"/>
      <c r="R1384" s="148"/>
      <c r="S1384" s="232"/>
      <c r="T1384" s="145">
        <v>2019</v>
      </c>
      <c r="U1384" s="148"/>
      <c r="V1384" s="148"/>
      <c r="W1384" s="148"/>
      <c r="X1384" s="148"/>
      <c r="Y1384" s="148"/>
      <c r="Z1384" s="144" t="s">
        <v>14833</v>
      </c>
      <c r="AA1384" s="144" t="s">
        <v>2050</v>
      </c>
      <c r="AB1384" s="144"/>
      <c r="AC1384" s="1331"/>
      <c r="AD1384" s="144"/>
      <c r="AE1384" s="144"/>
      <c r="AF1384" s="144"/>
      <c r="AG1384" s="144"/>
      <c r="AH1384" s="144"/>
      <c r="AI1384" s="144"/>
      <c r="AJ1384" s="144"/>
      <c r="AK1384" s="144"/>
      <c r="AL1384" s="144"/>
      <c r="AM1384" s="144"/>
      <c r="AN1384" s="144"/>
      <c r="AO1384" s="138"/>
      <c r="AP1384" s="138"/>
      <c r="AQ1384" s="138"/>
      <c r="AR1384" s="138"/>
      <c r="AS1384" s="138"/>
    </row>
    <row r="1385" spans="1:45" ht="24" hidden="1" customHeight="1" x14ac:dyDescent="0.2">
      <c r="A1385" s="135"/>
      <c r="B1385" s="169"/>
      <c r="C1385" s="750" t="s">
        <v>16147</v>
      </c>
      <c r="D1385" s="144"/>
      <c r="E1385" s="149" t="s">
        <v>20457</v>
      </c>
      <c r="F1385" s="144" t="s">
        <v>16147</v>
      </c>
      <c r="G1385" s="144">
        <v>19054</v>
      </c>
      <c r="H1385" s="144">
        <v>232</v>
      </c>
      <c r="I1385" s="144">
        <v>232</v>
      </c>
      <c r="J1385" s="144"/>
      <c r="K1385" s="144"/>
      <c r="L1385" s="144"/>
      <c r="M1385" s="144"/>
      <c r="N1385" s="144">
        <v>19054</v>
      </c>
      <c r="O1385" s="144"/>
      <c r="P1385" s="144"/>
      <c r="Q1385" s="148"/>
      <c r="R1385" s="148"/>
      <c r="S1385" s="232"/>
      <c r="T1385" s="145">
        <v>2010</v>
      </c>
      <c r="U1385" s="148"/>
      <c r="V1385" s="148"/>
      <c r="W1385" s="148"/>
      <c r="X1385" s="148"/>
      <c r="Y1385" s="148"/>
      <c r="Z1385" s="144"/>
      <c r="AA1385" s="144"/>
      <c r="AB1385" s="144"/>
      <c r="AC1385" s="1331"/>
      <c r="AD1385" s="144"/>
      <c r="AE1385" s="144"/>
      <c r="AF1385" s="144"/>
      <c r="AG1385" s="144"/>
      <c r="AH1385" s="144"/>
      <c r="AI1385" s="144"/>
      <c r="AJ1385" s="144"/>
      <c r="AK1385" s="144"/>
      <c r="AL1385" s="144"/>
      <c r="AM1385" s="144"/>
      <c r="AN1385" s="144"/>
      <c r="AO1385" s="138"/>
      <c r="AP1385" s="138"/>
      <c r="AQ1385" s="138"/>
      <c r="AR1385" s="138"/>
      <c r="AS1385" s="138"/>
    </row>
    <row r="1386" spans="1:45" ht="24" hidden="1" customHeight="1" x14ac:dyDescent="0.2">
      <c r="A1386" s="135"/>
      <c r="B1386" s="169"/>
      <c r="C1386" s="750" t="s">
        <v>10395</v>
      </c>
      <c r="D1386" s="144"/>
      <c r="E1386" s="144" t="s">
        <v>10396</v>
      </c>
      <c r="F1386" s="144" t="s">
        <v>10395</v>
      </c>
      <c r="G1386" s="144">
        <v>18000</v>
      </c>
      <c r="H1386" s="144">
        <v>167.05</v>
      </c>
      <c r="I1386" s="144">
        <v>167.05</v>
      </c>
      <c r="J1386" s="144">
        <v>2</v>
      </c>
      <c r="K1386" s="144">
        <v>6000</v>
      </c>
      <c r="L1386" s="144"/>
      <c r="M1386" s="144"/>
      <c r="N1386" s="144">
        <v>18000</v>
      </c>
      <c r="O1386" s="144"/>
      <c r="P1386" s="144">
        <v>0</v>
      </c>
      <c r="Q1386" s="148"/>
      <c r="R1386" s="148"/>
      <c r="S1386" s="232" t="s">
        <v>10397</v>
      </c>
      <c r="T1386" s="145" t="s">
        <v>10398</v>
      </c>
      <c r="U1386" s="148"/>
      <c r="V1386" s="148"/>
      <c r="W1386" s="148"/>
      <c r="X1386" s="148"/>
      <c r="Y1386" s="148"/>
      <c r="Z1386" s="144">
        <v>1280</v>
      </c>
      <c r="AA1386" s="144"/>
      <c r="AB1386" s="144"/>
      <c r="AC1386" s="1331"/>
      <c r="AD1386" s="144"/>
      <c r="AE1386" s="144"/>
      <c r="AF1386" s="144"/>
      <c r="AG1386" s="144"/>
      <c r="AH1386" s="144"/>
      <c r="AI1386" s="144"/>
      <c r="AJ1386" s="144"/>
      <c r="AK1386" s="144"/>
      <c r="AL1386" s="144"/>
      <c r="AM1386" s="144"/>
      <c r="AN1386" s="144"/>
      <c r="AO1386" s="138"/>
      <c r="AP1386" s="138"/>
      <c r="AQ1386" s="138"/>
      <c r="AR1386" s="138"/>
      <c r="AS1386" s="138"/>
    </row>
    <row r="1387" spans="1:45" ht="24" hidden="1" customHeight="1" x14ac:dyDescent="0.2">
      <c r="A1387" s="135"/>
      <c r="B1387" s="169"/>
      <c r="C1387" s="750" t="s">
        <v>10395</v>
      </c>
      <c r="D1387" s="144"/>
      <c r="E1387" s="144" t="s">
        <v>10399</v>
      </c>
      <c r="F1387" s="144" t="s">
        <v>10395</v>
      </c>
      <c r="G1387" s="144">
        <v>3600</v>
      </c>
      <c r="H1387" s="144"/>
      <c r="I1387" s="144"/>
      <c r="J1387" s="144">
        <v>1</v>
      </c>
      <c r="K1387" s="144">
        <v>1800</v>
      </c>
      <c r="L1387" s="144"/>
      <c r="M1387" s="144"/>
      <c r="N1387" s="144">
        <v>3600</v>
      </c>
      <c r="O1387" s="144"/>
      <c r="P1387" s="144">
        <v>0</v>
      </c>
      <c r="Q1387" s="148"/>
      <c r="R1387" s="148"/>
      <c r="S1387" s="232" t="s">
        <v>10397</v>
      </c>
      <c r="T1387" s="145" t="s">
        <v>10398</v>
      </c>
      <c r="U1387" s="148"/>
      <c r="V1387" s="148"/>
      <c r="W1387" s="148"/>
      <c r="X1387" s="148"/>
      <c r="Y1387" s="148"/>
      <c r="Z1387" s="144"/>
      <c r="AA1387" s="144"/>
      <c r="AB1387" s="144"/>
      <c r="AC1387" s="1331"/>
      <c r="AD1387" s="144"/>
      <c r="AE1387" s="144"/>
      <c r="AF1387" s="144"/>
      <c r="AG1387" s="144"/>
      <c r="AH1387" s="144"/>
      <c r="AI1387" s="144"/>
      <c r="AJ1387" s="144"/>
      <c r="AK1387" s="144"/>
      <c r="AL1387" s="144"/>
      <c r="AM1387" s="144"/>
      <c r="AN1387" s="144"/>
      <c r="AO1387" s="138"/>
      <c r="AP1387" s="138"/>
      <c r="AQ1387" s="138"/>
      <c r="AR1387" s="138"/>
      <c r="AS1387" s="144"/>
    </row>
    <row r="1388" spans="1:45" ht="24" hidden="1" customHeight="1" x14ac:dyDescent="0.2">
      <c r="A1388" s="135"/>
      <c r="B1388" s="169"/>
      <c r="C1388" s="750" t="s">
        <v>10395</v>
      </c>
      <c r="D1388" s="144"/>
      <c r="E1388" s="144" t="s">
        <v>20445</v>
      </c>
      <c r="F1388" s="144" t="s">
        <v>10395</v>
      </c>
      <c r="G1388" s="144">
        <v>4000</v>
      </c>
      <c r="H1388" s="144"/>
      <c r="I1388" s="144"/>
      <c r="J1388" s="144">
        <v>8</v>
      </c>
      <c r="K1388" s="144">
        <v>365</v>
      </c>
      <c r="L1388" s="144"/>
      <c r="M1388" s="144"/>
      <c r="N1388" s="144">
        <v>4015</v>
      </c>
      <c r="O1388" s="144"/>
      <c r="P1388" s="144">
        <v>600</v>
      </c>
      <c r="Q1388" s="148" t="s">
        <v>2220</v>
      </c>
      <c r="R1388" s="148"/>
      <c r="S1388" s="232" t="s">
        <v>10397</v>
      </c>
      <c r="T1388" s="145" t="s">
        <v>10398</v>
      </c>
      <c r="U1388" s="148"/>
      <c r="V1388" s="148"/>
      <c r="W1388" s="148"/>
      <c r="X1388" s="148"/>
      <c r="Y1388" s="148"/>
      <c r="Z1388" s="144"/>
      <c r="AA1388" s="144"/>
      <c r="AB1388" s="144"/>
      <c r="AC1388" s="144"/>
      <c r="AD1388" s="144"/>
      <c r="AE1388" s="144"/>
      <c r="AF1388" s="144"/>
      <c r="AG1388" s="144"/>
      <c r="AH1388" s="144"/>
      <c r="AI1388" s="144"/>
      <c r="AJ1388" s="144"/>
      <c r="AK1388" s="144"/>
      <c r="AL1388" s="144"/>
      <c r="AM1388" s="144"/>
      <c r="AN1388" s="144"/>
      <c r="AO1388" s="144"/>
      <c r="AP1388" s="144"/>
      <c r="AQ1388" s="144"/>
      <c r="AR1388" s="144"/>
      <c r="AS1388" s="144"/>
    </row>
    <row r="1389" spans="1:45" ht="24" hidden="1" customHeight="1" x14ac:dyDescent="0.2">
      <c r="A1389" s="135"/>
      <c r="B1389" s="169"/>
      <c r="C1389" s="750" t="s">
        <v>10395</v>
      </c>
      <c r="D1389" s="144"/>
      <c r="E1389" s="144" t="s">
        <v>10400</v>
      </c>
      <c r="F1389" s="144" t="s">
        <v>10401</v>
      </c>
      <c r="G1389" s="144">
        <v>362265</v>
      </c>
      <c r="H1389" s="144">
        <v>1193</v>
      </c>
      <c r="I1389" s="144">
        <v>1193</v>
      </c>
      <c r="J1389" s="144"/>
      <c r="K1389" s="144"/>
      <c r="L1389" s="144"/>
      <c r="M1389" s="144"/>
      <c r="N1389" s="144">
        <v>362265</v>
      </c>
      <c r="O1389" s="144"/>
      <c r="P1389" s="144"/>
      <c r="Q1389" s="148"/>
      <c r="R1389" s="148"/>
      <c r="S1389" s="232"/>
      <c r="T1389" s="145">
        <v>2012</v>
      </c>
      <c r="U1389" s="148"/>
      <c r="V1389" s="148"/>
      <c r="W1389" s="148"/>
      <c r="X1389" s="148"/>
      <c r="Y1389" s="148"/>
      <c r="Z1389" s="144"/>
      <c r="AA1389" s="144"/>
      <c r="AB1389" s="144"/>
      <c r="AC1389" s="144"/>
      <c r="AD1389" s="144"/>
      <c r="AE1389" s="144"/>
      <c r="AF1389" s="144"/>
      <c r="AG1389" s="144"/>
      <c r="AH1389" s="144"/>
      <c r="AI1389" s="144"/>
      <c r="AJ1389" s="144"/>
      <c r="AK1389" s="144"/>
      <c r="AL1389" s="144"/>
      <c r="AM1389" s="144"/>
      <c r="AN1389" s="144"/>
      <c r="AO1389" s="144"/>
      <c r="AP1389" s="144"/>
      <c r="AQ1389" s="144"/>
      <c r="AR1389" s="144"/>
      <c r="AS1389" s="144"/>
    </row>
    <row r="1390" spans="1:45" ht="24" hidden="1" customHeight="1" x14ac:dyDescent="0.2">
      <c r="A1390" s="135"/>
      <c r="B1390" s="169"/>
      <c r="C1390" s="750" t="s">
        <v>779</v>
      </c>
      <c r="D1390" s="144"/>
      <c r="E1390" s="144" t="s">
        <v>20458</v>
      </c>
      <c r="F1390" s="144" t="s">
        <v>10395</v>
      </c>
      <c r="G1390" s="144">
        <v>17676</v>
      </c>
      <c r="H1390" s="144">
        <v>137.56</v>
      </c>
      <c r="I1390" s="144">
        <v>226.12</v>
      </c>
      <c r="J1390" s="144">
        <v>111</v>
      </c>
      <c r="K1390" s="144">
        <v>68</v>
      </c>
      <c r="L1390" s="144"/>
      <c r="M1390" s="144"/>
      <c r="N1390" s="144">
        <v>7548</v>
      </c>
      <c r="O1390" s="144">
        <v>186</v>
      </c>
      <c r="P1390" s="144">
        <v>350</v>
      </c>
      <c r="Q1390" s="148" t="s">
        <v>185</v>
      </c>
      <c r="R1390" s="148"/>
      <c r="S1390" s="232"/>
      <c r="T1390" s="145">
        <v>2020</v>
      </c>
      <c r="U1390" s="148"/>
      <c r="V1390" s="148"/>
      <c r="W1390" s="148"/>
      <c r="X1390" s="148"/>
      <c r="Y1390" s="148"/>
      <c r="Z1390" s="144">
        <v>4130</v>
      </c>
      <c r="AA1390" s="144"/>
      <c r="AB1390" s="144"/>
      <c r="AC1390" s="144"/>
      <c r="AD1390" s="144"/>
      <c r="AE1390" s="144"/>
      <c r="AF1390" s="144"/>
      <c r="AG1390" s="144"/>
      <c r="AH1390" s="144"/>
      <c r="AI1390" s="144"/>
      <c r="AJ1390" s="144"/>
      <c r="AK1390" s="144"/>
      <c r="AL1390" s="144"/>
      <c r="AM1390" s="144"/>
      <c r="AN1390" s="144"/>
      <c r="AO1390" s="144"/>
      <c r="AP1390" s="144"/>
      <c r="AQ1390" s="144"/>
      <c r="AR1390" s="144"/>
      <c r="AS1390" s="144"/>
    </row>
    <row r="1391" spans="1:45" ht="24" hidden="1" customHeight="1" x14ac:dyDescent="0.2">
      <c r="A1391" s="135"/>
      <c r="B1391" s="169"/>
      <c r="C1391" s="750" t="s">
        <v>779</v>
      </c>
      <c r="D1391" s="144"/>
      <c r="E1391" s="144" t="s">
        <v>20459</v>
      </c>
      <c r="F1391" s="144" t="s">
        <v>10395</v>
      </c>
      <c r="G1391" s="144">
        <v>13908</v>
      </c>
      <c r="H1391" s="144"/>
      <c r="I1391" s="144"/>
      <c r="J1391" s="144"/>
      <c r="K1391" s="144"/>
      <c r="L1391" s="144"/>
      <c r="M1391" s="144"/>
      <c r="N1391" s="144">
        <v>13908</v>
      </c>
      <c r="O1391" s="144"/>
      <c r="P1391" s="144"/>
      <c r="Q1391" s="148"/>
      <c r="R1391" s="148"/>
      <c r="S1391" s="232"/>
      <c r="T1391" s="145">
        <v>2020</v>
      </c>
      <c r="U1391" s="148"/>
      <c r="V1391" s="148"/>
      <c r="W1391" s="148"/>
      <c r="X1391" s="148"/>
      <c r="Y1391" s="148"/>
      <c r="Z1391" s="144">
        <v>500</v>
      </c>
      <c r="AA1391" s="144"/>
      <c r="AB1391" s="144"/>
      <c r="AC1391" s="144"/>
      <c r="AD1391" s="144"/>
      <c r="AE1391" s="144"/>
      <c r="AF1391" s="144"/>
      <c r="AG1391" s="144"/>
      <c r="AH1391" s="144"/>
      <c r="AI1391" s="144"/>
      <c r="AJ1391" s="144"/>
      <c r="AK1391" s="144"/>
      <c r="AL1391" s="144"/>
      <c r="AM1391" s="144"/>
      <c r="AN1391" s="144"/>
      <c r="AO1391" s="144"/>
      <c r="AP1391" s="144"/>
      <c r="AQ1391" s="144"/>
      <c r="AR1391" s="144"/>
      <c r="AS1391" s="144"/>
    </row>
    <row r="1392" spans="1:45" ht="24" hidden="1" customHeight="1" x14ac:dyDescent="0.2">
      <c r="A1392" s="135"/>
      <c r="B1392" s="169"/>
      <c r="C1392" s="750" t="s">
        <v>779</v>
      </c>
      <c r="D1392" s="144"/>
      <c r="E1392" s="144" t="s">
        <v>16148</v>
      </c>
      <c r="F1392" s="144" t="s">
        <v>10395</v>
      </c>
      <c r="G1392" s="144">
        <v>2426</v>
      </c>
      <c r="H1392" s="144"/>
      <c r="I1392" s="144"/>
      <c r="J1392" s="144">
        <v>63</v>
      </c>
      <c r="K1392" s="144">
        <v>39</v>
      </c>
      <c r="L1392" s="144"/>
      <c r="M1392" s="144"/>
      <c r="N1392" s="144">
        <v>2426</v>
      </c>
      <c r="O1392" s="144"/>
      <c r="P1392" s="144"/>
      <c r="Q1392" s="148"/>
      <c r="R1392" s="148"/>
      <c r="S1392" s="232"/>
      <c r="T1392" s="145">
        <v>2012</v>
      </c>
      <c r="U1392" s="148"/>
      <c r="V1392" s="148"/>
      <c r="W1392" s="148"/>
      <c r="X1392" s="148"/>
      <c r="Y1392" s="148"/>
      <c r="Z1392" s="144">
        <v>350</v>
      </c>
      <c r="AA1392" s="144"/>
      <c r="AB1392" s="144"/>
      <c r="AC1392" s="144"/>
      <c r="AD1392" s="144"/>
      <c r="AE1392" s="144"/>
      <c r="AF1392" s="144"/>
      <c r="AG1392" s="144"/>
      <c r="AH1392" s="144"/>
      <c r="AI1392" s="144"/>
      <c r="AJ1392" s="144"/>
      <c r="AK1392" s="144"/>
      <c r="AL1392" s="144"/>
      <c r="AM1392" s="144"/>
      <c r="AN1392" s="144"/>
      <c r="AO1392" s="144"/>
      <c r="AP1392" s="144"/>
      <c r="AQ1392" s="144"/>
      <c r="AR1392" s="144"/>
      <c r="AS1392" s="144"/>
    </row>
    <row r="1393" spans="1:45" ht="24" hidden="1" customHeight="1" x14ac:dyDescent="0.2">
      <c r="A1393" s="135"/>
      <c r="B1393" s="169"/>
      <c r="C1393" s="750" t="s">
        <v>779</v>
      </c>
      <c r="D1393" s="144"/>
      <c r="E1393" s="144" t="s">
        <v>20460</v>
      </c>
      <c r="F1393" s="144" t="s">
        <v>779</v>
      </c>
      <c r="G1393" s="144">
        <v>6034</v>
      </c>
      <c r="H1393" s="144">
        <v>993</v>
      </c>
      <c r="I1393" s="144">
        <v>993</v>
      </c>
      <c r="J1393" s="144"/>
      <c r="K1393" s="144"/>
      <c r="L1393" s="144"/>
      <c r="M1393" s="144"/>
      <c r="N1393" s="144"/>
      <c r="O1393" s="144"/>
      <c r="P1393" s="144"/>
      <c r="Q1393" s="148"/>
      <c r="R1393" s="148"/>
      <c r="S1393" s="232"/>
      <c r="T1393" s="145">
        <v>2022</v>
      </c>
      <c r="U1393" s="148"/>
      <c r="V1393" s="148"/>
      <c r="W1393" s="148"/>
      <c r="X1393" s="148"/>
      <c r="Y1393" s="148"/>
      <c r="Z1393" s="144">
        <v>1452</v>
      </c>
      <c r="AA1393" s="144"/>
      <c r="AB1393" s="144"/>
      <c r="AC1393" s="144"/>
      <c r="AD1393" s="144"/>
      <c r="AE1393" s="144"/>
      <c r="AF1393" s="144"/>
      <c r="AG1393" s="144"/>
      <c r="AH1393" s="144"/>
      <c r="AI1393" s="144"/>
      <c r="AJ1393" s="144"/>
      <c r="AK1393" s="144"/>
      <c r="AL1393" s="144"/>
      <c r="AM1393" s="144"/>
      <c r="AN1393" s="144"/>
      <c r="AO1393" s="144"/>
      <c r="AP1393" s="144"/>
      <c r="AQ1393" s="144"/>
      <c r="AR1393" s="144"/>
      <c r="AS1393" s="144"/>
    </row>
    <row r="1394" spans="1:45" ht="24" hidden="1" customHeight="1" x14ac:dyDescent="0.2">
      <c r="A1394" s="135"/>
      <c r="B1394" s="169"/>
      <c r="C1394" s="750" t="s">
        <v>10395</v>
      </c>
      <c r="D1394" s="138"/>
      <c r="E1394" s="149" t="s">
        <v>20461</v>
      </c>
      <c r="F1394" s="144" t="s">
        <v>18146</v>
      </c>
      <c r="G1394" s="144">
        <v>390</v>
      </c>
      <c r="H1394" s="138"/>
      <c r="I1394" s="138"/>
      <c r="J1394" s="144"/>
      <c r="K1394" s="138"/>
      <c r="L1394" s="144"/>
      <c r="M1394" s="138"/>
      <c r="N1394" s="138"/>
      <c r="O1394" s="138"/>
      <c r="P1394" s="138"/>
      <c r="Q1394" s="138"/>
      <c r="R1394" s="138"/>
      <c r="S1394" s="138"/>
      <c r="T1394" s="145">
        <v>2016</v>
      </c>
      <c r="U1394" s="138"/>
      <c r="V1394" s="138"/>
      <c r="W1394" s="138"/>
      <c r="X1394" s="138"/>
      <c r="Y1394" s="138"/>
      <c r="Z1394" s="138"/>
      <c r="AA1394" s="138"/>
      <c r="AB1394" s="138"/>
      <c r="AC1394" s="138"/>
      <c r="AD1394" s="138"/>
      <c r="AE1394" s="138"/>
      <c r="AF1394" s="138"/>
      <c r="AG1394" s="138"/>
      <c r="AH1394" s="138"/>
      <c r="AI1394" s="138"/>
      <c r="AJ1394" s="138"/>
      <c r="AK1394" s="138"/>
      <c r="AL1394" s="138"/>
      <c r="AM1394" s="138"/>
      <c r="AN1394" s="138"/>
      <c r="AO1394" s="138"/>
      <c r="AP1394" s="138"/>
      <c r="AQ1394" s="138"/>
      <c r="AR1394" s="138"/>
      <c r="AS1394" s="138"/>
    </row>
    <row r="1395" spans="1:45" ht="24" hidden="1" customHeight="1" x14ac:dyDescent="0.2">
      <c r="A1395" s="135"/>
      <c r="B1395" s="169"/>
      <c r="C1395" s="750" t="s">
        <v>10395</v>
      </c>
      <c r="D1395" s="138"/>
      <c r="E1395" s="300" t="s">
        <v>20462</v>
      </c>
      <c r="F1395" s="232" t="s">
        <v>17052</v>
      </c>
      <c r="G1395" s="144">
        <v>880</v>
      </c>
      <c r="H1395" s="138"/>
      <c r="I1395" s="138"/>
      <c r="J1395" s="144"/>
      <c r="K1395" s="138"/>
      <c r="L1395" s="144"/>
      <c r="M1395" s="138"/>
      <c r="N1395" s="138"/>
      <c r="O1395" s="138"/>
      <c r="P1395" s="138"/>
      <c r="Q1395" s="138"/>
      <c r="R1395" s="138"/>
      <c r="S1395" s="138"/>
      <c r="T1395" s="145">
        <v>2010</v>
      </c>
      <c r="U1395" s="138"/>
      <c r="V1395" s="138"/>
      <c r="W1395" s="138"/>
      <c r="X1395" s="138"/>
      <c r="Y1395" s="138"/>
      <c r="Z1395" s="138"/>
      <c r="AA1395" s="138"/>
      <c r="AB1395" s="138"/>
      <c r="AC1395" s="138"/>
      <c r="AD1395" s="138"/>
      <c r="AE1395" s="138"/>
      <c r="AF1395" s="138"/>
      <c r="AG1395" s="138"/>
      <c r="AH1395" s="138"/>
      <c r="AI1395" s="138"/>
      <c r="AJ1395" s="138"/>
      <c r="AK1395" s="138"/>
      <c r="AL1395" s="138"/>
      <c r="AM1395" s="138"/>
      <c r="AN1395" s="138"/>
      <c r="AO1395" s="138"/>
      <c r="AP1395" s="138"/>
      <c r="AQ1395" s="138"/>
      <c r="AR1395" s="138"/>
      <c r="AS1395" s="138"/>
    </row>
    <row r="1396" spans="1:45" ht="24" hidden="1" customHeight="1" x14ac:dyDescent="0.2">
      <c r="A1396" s="135"/>
      <c r="B1396" s="169"/>
      <c r="C1396" s="750" t="s">
        <v>10395</v>
      </c>
      <c r="D1396" s="138"/>
      <c r="E1396" s="149" t="s">
        <v>20463</v>
      </c>
      <c r="F1396" s="144" t="s">
        <v>18146</v>
      </c>
      <c r="G1396" s="144">
        <v>714</v>
      </c>
      <c r="H1396" s="138"/>
      <c r="I1396" s="138"/>
      <c r="J1396" s="144"/>
      <c r="K1396" s="138"/>
      <c r="L1396" s="144"/>
      <c r="M1396" s="138"/>
      <c r="N1396" s="138"/>
      <c r="O1396" s="138"/>
      <c r="P1396" s="138"/>
      <c r="Q1396" s="138"/>
      <c r="R1396" s="138"/>
      <c r="S1396" s="138"/>
      <c r="T1396" s="145">
        <v>2016</v>
      </c>
      <c r="U1396" s="138"/>
      <c r="V1396" s="138"/>
      <c r="W1396" s="138"/>
      <c r="X1396" s="138"/>
      <c r="Y1396" s="138"/>
      <c r="Z1396" s="138"/>
      <c r="AA1396" s="138"/>
      <c r="AB1396" s="138"/>
      <c r="AC1396" s="138"/>
      <c r="AD1396" s="138"/>
      <c r="AE1396" s="138"/>
      <c r="AF1396" s="138"/>
      <c r="AG1396" s="138"/>
      <c r="AH1396" s="138"/>
      <c r="AI1396" s="138"/>
      <c r="AJ1396" s="138"/>
      <c r="AK1396" s="138"/>
      <c r="AL1396" s="138"/>
      <c r="AM1396" s="138"/>
      <c r="AN1396" s="138"/>
      <c r="AO1396" s="138"/>
      <c r="AP1396" s="138"/>
      <c r="AQ1396" s="138"/>
      <c r="AR1396" s="138"/>
      <c r="AS1396" s="138"/>
    </row>
    <row r="1397" spans="1:45" ht="24" hidden="1" customHeight="1" x14ac:dyDescent="0.2">
      <c r="A1397" s="135"/>
      <c r="B1397" s="169"/>
      <c r="C1397" s="750" t="s">
        <v>10395</v>
      </c>
      <c r="D1397" s="138"/>
      <c r="E1397" s="300" t="s">
        <v>20464</v>
      </c>
      <c r="F1397" s="232" t="s">
        <v>17052</v>
      </c>
      <c r="G1397" s="144">
        <v>740</v>
      </c>
      <c r="H1397" s="138"/>
      <c r="I1397" s="138"/>
      <c r="J1397" s="138"/>
      <c r="K1397" s="138"/>
      <c r="L1397" s="144"/>
      <c r="M1397" s="138"/>
      <c r="N1397" s="138"/>
      <c r="O1397" s="138"/>
      <c r="P1397" s="138"/>
      <c r="Q1397" s="138"/>
      <c r="R1397" s="138"/>
      <c r="S1397" s="138"/>
      <c r="T1397" s="145">
        <v>2010</v>
      </c>
      <c r="U1397" s="138"/>
      <c r="V1397" s="138"/>
      <c r="W1397" s="138"/>
      <c r="X1397" s="138"/>
      <c r="Y1397" s="138"/>
      <c r="Z1397" s="138"/>
      <c r="AA1397" s="138"/>
      <c r="AB1397" s="138"/>
      <c r="AC1397" s="138"/>
      <c r="AD1397" s="138"/>
      <c r="AE1397" s="138"/>
      <c r="AF1397" s="138"/>
      <c r="AG1397" s="138"/>
      <c r="AH1397" s="138"/>
      <c r="AI1397" s="138"/>
      <c r="AJ1397" s="138"/>
      <c r="AK1397" s="138"/>
      <c r="AL1397" s="138"/>
      <c r="AM1397" s="138"/>
      <c r="AN1397" s="138"/>
      <c r="AO1397" s="138"/>
      <c r="AP1397" s="138"/>
      <c r="AQ1397" s="138"/>
      <c r="AR1397" s="138"/>
      <c r="AS1397" s="138"/>
    </row>
    <row r="1398" spans="1:45" ht="24" hidden="1" customHeight="1" x14ac:dyDescent="0.2">
      <c r="A1398" s="135"/>
      <c r="B1398" s="169"/>
      <c r="C1398" s="750" t="s">
        <v>10402</v>
      </c>
      <c r="D1398" s="144"/>
      <c r="E1398" s="144" t="s">
        <v>20465</v>
      </c>
      <c r="F1398" s="144" t="s">
        <v>10402</v>
      </c>
      <c r="G1398" s="144">
        <v>3000</v>
      </c>
      <c r="H1398" s="144">
        <v>27</v>
      </c>
      <c r="I1398" s="144">
        <v>27</v>
      </c>
      <c r="J1398" s="144">
        <v>47</v>
      </c>
      <c r="K1398" s="144">
        <v>58</v>
      </c>
      <c r="L1398" s="144"/>
      <c r="M1398" s="144"/>
      <c r="N1398" s="144">
        <v>2726</v>
      </c>
      <c r="O1398" s="144"/>
      <c r="P1398" s="144"/>
      <c r="Q1398" s="148"/>
      <c r="R1398" s="148"/>
      <c r="S1398" s="232"/>
      <c r="T1398" s="145">
        <v>2017</v>
      </c>
      <c r="U1398" s="148"/>
      <c r="V1398" s="148"/>
      <c r="W1398" s="148"/>
      <c r="X1398" s="148"/>
      <c r="Y1398" s="148"/>
      <c r="Z1398" s="144"/>
      <c r="AA1398" s="144"/>
      <c r="AB1398" s="144"/>
      <c r="AC1398" s="144"/>
      <c r="AD1398" s="144"/>
      <c r="AE1398" s="144"/>
      <c r="AF1398" s="144"/>
      <c r="AG1398" s="144"/>
      <c r="AH1398" s="144"/>
      <c r="AI1398" s="144"/>
      <c r="AJ1398" s="144"/>
      <c r="AK1398" s="144"/>
      <c r="AL1398" s="144"/>
      <c r="AM1398" s="144"/>
      <c r="AN1398" s="144"/>
      <c r="AO1398" s="144"/>
      <c r="AP1398" s="144"/>
      <c r="AQ1398" s="144"/>
      <c r="AR1398" s="144"/>
      <c r="AS1398" s="144"/>
    </row>
    <row r="1399" spans="1:45" ht="24" hidden="1" customHeight="1" x14ac:dyDescent="0.2">
      <c r="A1399" s="135"/>
      <c r="B1399" s="169"/>
      <c r="C1399" s="750" t="s">
        <v>4800</v>
      </c>
      <c r="D1399" s="144"/>
      <c r="E1399" s="144" t="s">
        <v>14178</v>
      </c>
      <c r="F1399" s="144" t="s">
        <v>4800</v>
      </c>
      <c r="G1399" s="144"/>
      <c r="H1399" s="144">
        <v>1480</v>
      </c>
      <c r="I1399" s="144">
        <v>1480</v>
      </c>
      <c r="J1399" s="144"/>
      <c r="K1399" s="144"/>
      <c r="L1399" s="144"/>
      <c r="M1399" s="144"/>
      <c r="N1399" s="144"/>
      <c r="O1399" s="144"/>
      <c r="P1399" s="144"/>
      <c r="Q1399" s="148"/>
      <c r="R1399" s="148"/>
      <c r="S1399" s="232"/>
      <c r="T1399" s="145">
        <v>2018</v>
      </c>
      <c r="U1399" s="148"/>
      <c r="V1399" s="148"/>
      <c r="W1399" s="148"/>
      <c r="X1399" s="148"/>
      <c r="Y1399" s="148"/>
      <c r="Z1399" s="144">
        <v>1465</v>
      </c>
      <c r="AA1399" s="144"/>
      <c r="AB1399" s="144"/>
      <c r="AC1399" s="144"/>
      <c r="AD1399" s="144"/>
      <c r="AE1399" s="144"/>
      <c r="AF1399" s="144"/>
      <c r="AG1399" s="144"/>
      <c r="AH1399" s="144"/>
      <c r="AI1399" s="144"/>
      <c r="AJ1399" s="144"/>
      <c r="AK1399" s="144"/>
      <c r="AL1399" s="144"/>
      <c r="AM1399" s="144"/>
      <c r="AN1399" s="144"/>
      <c r="AO1399" s="144"/>
      <c r="AP1399" s="144"/>
      <c r="AQ1399" s="144"/>
      <c r="AR1399" s="144"/>
      <c r="AS1399" s="144"/>
    </row>
    <row r="1400" spans="1:45" ht="24" hidden="1" customHeight="1" x14ac:dyDescent="0.2">
      <c r="A1400" s="135"/>
      <c r="B1400" s="169"/>
      <c r="C1400" s="750" t="s">
        <v>10402</v>
      </c>
      <c r="D1400" s="138"/>
      <c r="E1400" s="149" t="s">
        <v>20466</v>
      </c>
      <c r="F1400" s="144" t="s">
        <v>10402</v>
      </c>
      <c r="G1400" s="144"/>
      <c r="H1400" s="138"/>
      <c r="I1400" s="144">
        <v>924</v>
      </c>
      <c r="J1400" s="138"/>
      <c r="K1400" s="138"/>
      <c r="L1400" s="144"/>
      <c r="M1400" s="138"/>
      <c r="N1400" s="138"/>
      <c r="O1400" s="138"/>
      <c r="P1400" s="138"/>
      <c r="Q1400" s="138"/>
      <c r="R1400" s="138"/>
      <c r="S1400" s="138"/>
      <c r="T1400" s="145">
        <v>2010</v>
      </c>
      <c r="U1400" s="138"/>
      <c r="V1400" s="138"/>
      <c r="W1400" s="138"/>
      <c r="X1400" s="138"/>
      <c r="Y1400" s="138"/>
      <c r="Z1400" s="138"/>
      <c r="AA1400" s="138"/>
      <c r="AB1400" s="138"/>
      <c r="AC1400" s="138"/>
      <c r="AD1400" s="138"/>
      <c r="AE1400" s="138"/>
      <c r="AF1400" s="138"/>
      <c r="AG1400" s="138"/>
      <c r="AH1400" s="138"/>
      <c r="AI1400" s="138"/>
      <c r="AJ1400" s="138"/>
      <c r="AK1400" s="138"/>
      <c r="AL1400" s="138"/>
      <c r="AM1400" s="138"/>
      <c r="AN1400" s="138"/>
      <c r="AO1400" s="138"/>
      <c r="AP1400" s="138"/>
      <c r="AQ1400" s="138"/>
      <c r="AR1400" s="138"/>
      <c r="AS1400" s="138"/>
    </row>
    <row r="1401" spans="1:45" ht="24" hidden="1" customHeight="1" x14ac:dyDescent="0.2">
      <c r="A1401" s="135"/>
      <c r="B1401" s="169"/>
      <c r="C1401" s="750" t="s">
        <v>10402</v>
      </c>
      <c r="D1401" s="138"/>
      <c r="E1401" s="149" t="s">
        <v>18908</v>
      </c>
      <c r="F1401" s="144" t="s">
        <v>10402</v>
      </c>
      <c r="G1401" s="144"/>
      <c r="H1401" s="138"/>
      <c r="I1401" s="144">
        <v>162</v>
      </c>
      <c r="J1401" s="138"/>
      <c r="K1401" s="138"/>
      <c r="L1401" s="144"/>
      <c r="M1401" s="138"/>
      <c r="N1401" s="138"/>
      <c r="O1401" s="138"/>
      <c r="P1401" s="138"/>
      <c r="Q1401" s="138"/>
      <c r="R1401" s="138"/>
      <c r="S1401" s="138"/>
      <c r="T1401" s="145">
        <v>2010</v>
      </c>
      <c r="U1401" s="138"/>
      <c r="V1401" s="138"/>
      <c r="W1401" s="138"/>
      <c r="X1401" s="138"/>
      <c r="Y1401" s="138"/>
      <c r="Z1401" s="138"/>
      <c r="AA1401" s="138"/>
      <c r="AB1401" s="138"/>
      <c r="AC1401" s="138"/>
      <c r="AD1401" s="138"/>
      <c r="AE1401" s="138"/>
      <c r="AF1401" s="138"/>
      <c r="AG1401" s="138"/>
      <c r="AH1401" s="138"/>
      <c r="AI1401" s="138"/>
      <c r="AJ1401" s="138"/>
      <c r="AK1401" s="138"/>
      <c r="AL1401" s="138"/>
      <c r="AM1401" s="138"/>
      <c r="AN1401" s="138"/>
      <c r="AO1401" s="138"/>
      <c r="AP1401" s="138"/>
      <c r="AQ1401" s="138"/>
      <c r="AR1401" s="138"/>
      <c r="AS1401" s="138"/>
    </row>
    <row r="1402" spans="1:45" ht="24" hidden="1" customHeight="1" x14ac:dyDescent="0.2">
      <c r="A1402" s="135"/>
      <c r="B1402" s="169"/>
      <c r="C1402" s="750" t="s">
        <v>10402</v>
      </c>
      <c r="D1402" s="138"/>
      <c r="E1402" s="149" t="s">
        <v>20467</v>
      </c>
      <c r="F1402" s="144" t="s">
        <v>10402</v>
      </c>
      <c r="G1402" s="144"/>
      <c r="H1402" s="138"/>
      <c r="I1402" s="144">
        <v>2726</v>
      </c>
      <c r="J1402" s="144"/>
      <c r="K1402" s="138"/>
      <c r="L1402" s="144"/>
      <c r="M1402" s="138"/>
      <c r="N1402" s="138"/>
      <c r="O1402" s="138"/>
      <c r="P1402" s="138"/>
      <c r="Q1402" s="138"/>
      <c r="R1402" s="138"/>
      <c r="S1402" s="138"/>
      <c r="T1402" s="145">
        <v>2017</v>
      </c>
      <c r="U1402" s="138"/>
      <c r="V1402" s="138"/>
      <c r="W1402" s="138"/>
      <c r="X1402" s="138"/>
      <c r="Y1402" s="138"/>
      <c r="Z1402" s="138"/>
      <c r="AA1402" s="138"/>
      <c r="AB1402" s="138"/>
      <c r="AC1402" s="138"/>
      <c r="AD1402" s="138"/>
      <c r="AE1402" s="138"/>
      <c r="AF1402" s="138"/>
      <c r="AG1402" s="138"/>
      <c r="AH1402" s="138"/>
      <c r="AI1402" s="138"/>
      <c r="AJ1402" s="138"/>
      <c r="AK1402" s="138"/>
      <c r="AL1402" s="138"/>
      <c r="AM1402" s="138"/>
      <c r="AN1402" s="138"/>
      <c r="AO1402" s="138"/>
      <c r="AP1402" s="138"/>
      <c r="AQ1402" s="138"/>
      <c r="AR1402" s="138"/>
      <c r="AS1402" s="138"/>
    </row>
    <row r="1403" spans="1:45" ht="24" hidden="1" customHeight="1" x14ac:dyDescent="0.2">
      <c r="A1403" s="135"/>
      <c r="B1403" s="169"/>
      <c r="C1403" s="750" t="s">
        <v>10409</v>
      </c>
      <c r="D1403" s="138"/>
      <c r="E1403" s="144" t="s">
        <v>10410</v>
      </c>
      <c r="F1403" s="232" t="s">
        <v>10409</v>
      </c>
      <c r="G1403" s="144">
        <v>2158</v>
      </c>
      <c r="H1403" s="138"/>
      <c r="I1403" s="138"/>
      <c r="J1403" s="138"/>
      <c r="K1403" s="138"/>
      <c r="L1403" s="138"/>
      <c r="M1403" s="138"/>
      <c r="N1403" s="138"/>
      <c r="O1403" s="138"/>
      <c r="P1403" s="138"/>
      <c r="Q1403" s="138"/>
      <c r="R1403" s="138"/>
      <c r="S1403" s="138"/>
      <c r="T1403" s="145">
        <v>2013</v>
      </c>
      <c r="U1403" s="138"/>
      <c r="V1403" s="138"/>
      <c r="W1403" s="138"/>
      <c r="X1403" s="138"/>
      <c r="Y1403" s="138"/>
      <c r="Z1403" s="144">
        <v>3840</v>
      </c>
      <c r="AA1403" s="138"/>
      <c r="AB1403" s="138"/>
      <c r="AC1403" s="138"/>
      <c r="AD1403" s="138"/>
      <c r="AE1403" s="138"/>
      <c r="AF1403" s="138"/>
      <c r="AG1403" s="138"/>
      <c r="AH1403" s="138"/>
      <c r="AI1403" s="138"/>
      <c r="AJ1403" s="138"/>
      <c r="AK1403" s="138"/>
      <c r="AL1403" s="138"/>
      <c r="AM1403" s="138"/>
      <c r="AN1403" s="138"/>
      <c r="AO1403" s="138"/>
      <c r="AP1403" s="138"/>
      <c r="AQ1403" s="138"/>
      <c r="AR1403" s="138"/>
      <c r="AS1403" s="144"/>
    </row>
    <row r="1404" spans="1:45" ht="24" hidden="1" customHeight="1" x14ac:dyDescent="0.2">
      <c r="A1404" s="135"/>
      <c r="B1404" s="169"/>
      <c r="C1404" s="750" t="s">
        <v>10409</v>
      </c>
      <c r="D1404" s="138"/>
      <c r="E1404" s="144" t="s">
        <v>10411</v>
      </c>
      <c r="F1404" s="232" t="s">
        <v>10409</v>
      </c>
      <c r="G1404" s="144">
        <v>572</v>
      </c>
      <c r="H1404" s="138"/>
      <c r="I1404" s="138"/>
      <c r="J1404" s="138"/>
      <c r="K1404" s="138"/>
      <c r="L1404" s="138"/>
      <c r="M1404" s="138"/>
      <c r="N1404" s="138"/>
      <c r="O1404" s="138"/>
      <c r="P1404" s="138"/>
      <c r="Q1404" s="138"/>
      <c r="R1404" s="138"/>
      <c r="S1404" s="138"/>
      <c r="T1404" s="145">
        <v>2013</v>
      </c>
      <c r="U1404" s="138"/>
      <c r="V1404" s="138"/>
      <c r="W1404" s="138"/>
      <c r="X1404" s="138"/>
      <c r="Y1404" s="138"/>
      <c r="Z1404" s="144"/>
      <c r="AA1404" s="138"/>
      <c r="AB1404" s="138"/>
      <c r="AC1404" s="138"/>
      <c r="AD1404" s="138"/>
      <c r="AE1404" s="138"/>
      <c r="AF1404" s="138"/>
      <c r="AG1404" s="138"/>
      <c r="AH1404" s="138"/>
      <c r="AI1404" s="138"/>
      <c r="AJ1404" s="138"/>
      <c r="AK1404" s="138"/>
      <c r="AL1404" s="138"/>
      <c r="AM1404" s="138"/>
      <c r="AN1404" s="138"/>
      <c r="AO1404" s="138"/>
      <c r="AP1404" s="138"/>
      <c r="AQ1404" s="138"/>
      <c r="AR1404" s="138"/>
      <c r="AS1404" s="144"/>
    </row>
    <row r="1405" spans="1:45" ht="24" hidden="1" customHeight="1" x14ac:dyDescent="0.2">
      <c r="A1405" s="135"/>
      <c r="B1405" s="169"/>
      <c r="C1405" s="750" t="s">
        <v>10409</v>
      </c>
      <c r="D1405" s="138"/>
      <c r="E1405" s="144" t="s">
        <v>10412</v>
      </c>
      <c r="F1405" s="232" t="s">
        <v>10409</v>
      </c>
      <c r="G1405" s="144">
        <v>572</v>
      </c>
      <c r="H1405" s="138"/>
      <c r="I1405" s="138"/>
      <c r="J1405" s="138"/>
      <c r="K1405" s="138"/>
      <c r="L1405" s="138"/>
      <c r="M1405" s="138"/>
      <c r="N1405" s="138"/>
      <c r="O1405" s="138"/>
      <c r="P1405" s="138"/>
      <c r="Q1405" s="138"/>
      <c r="R1405" s="138"/>
      <c r="S1405" s="138"/>
      <c r="T1405" s="145">
        <v>2013</v>
      </c>
      <c r="U1405" s="138"/>
      <c r="V1405" s="138"/>
      <c r="W1405" s="138"/>
      <c r="X1405" s="138"/>
      <c r="Y1405" s="138"/>
      <c r="Z1405" s="144"/>
      <c r="AA1405" s="138"/>
      <c r="AB1405" s="138"/>
      <c r="AC1405" s="138"/>
      <c r="AD1405" s="138"/>
      <c r="AE1405" s="138"/>
      <c r="AF1405" s="138"/>
      <c r="AG1405" s="138"/>
      <c r="AH1405" s="138"/>
      <c r="AI1405" s="138"/>
      <c r="AJ1405" s="138"/>
      <c r="AK1405" s="138"/>
      <c r="AL1405" s="138"/>
      <c r="AM1405" s="138"/>
      <c r="AN1405" s="138"/>
      <c r="AO1405" s="138"/>
      <c r="AP1405" s="138"/>
      <c r="AQ1405" s="138"/>
      <c r="AR1405" s="138"/>
      <c r="AS1405" s="144"/>
    </row>
    <row r="1406" spans="1:45" ht="24" hidden="1" customHeight="1" x14ac:dyDescent="0.2">
      <c r="A1406" s="135"/>
      <c r="B1406" s="169"/>
      <c r="C1406" s="750" t="s">
        <v>10409</v>
      </c>
      <c r="D1406" s="138"/>
      <c r="E1406" s="144" t="s">
        <v>20468</v>
      </c>
      <c r="F1406" s="232" t="s">
        <v>10409</v>
      </c>
      <c r="G1406" s="144">
        <v>2000</v>
      </c>
      <c r="H1406" s="138"/>
      <c r="I1406" s="138"/>
      <c r="J1406" s="138"/>
      <c r="K1406" s="138"/>
      <c r="L1406" s="138"/>
      <c r="M1406" s="138"/>
      <c r="N1406" s="138"/>
      <c r="O1406" s="138"/>
      <c r="P1406" s="138"/>
      <c r="Q1406" s="138"/>
      <c r="R1406" s="138"/>
      <c r="S1406" s="138"/>
      <c r="T1406" s="145">
        <v>2010</v>
      </c>
      <c r="U1406" s="138"/>
      <c r="V1406" s="138"/>
      <c r="W1406" s="138"/>
      <c r="X1406" s="138"/>
      <c r="Y1406" s="138"/>
      <c r="Z1406" s="144">
        <v>150</v>
      </c>
      <c r="AA1406" s="138"/>
      <c r="AB1406" s="138"/>
      <c r="AC1406" s="138"/>
      <c r="AD1406" s="138"/>
      <c r="AE1406" s="138"/>
      <c r="AF1406" s="138"/>
      <c r="AG1406" s="138"/>
      <c r="AH1406" s="138"/>
      <c r="AI1406" s="138"/>
      <c r="AJ1406" s="138"/>
      <c r="AK1406" s="138"/>
      <c r="AL1406" s="138"/>
      <c r="AM1406" s="138"/>
      <c r="AN1406" s="138"/>
      <c r="AO1406" s="138"/>
      <c r="AP1406" s="138"/>
      <c r="AQ1406" s="138"/>
      <c r="AR1406" s="138"/>
      <c r="AS1406" s="144"/>
    </row>
    <row r="1407" spans="1:45" ht="24" hidden="1" customHeight="1" x14ac:dyDescent="0.2">
      <c r="A1407" s="135"/>
      <c r="B1407" s="169"/>
      <c r="C1407" s="750" t="s">
        <v>10409</v>
      </c>
      <c r="D1407" s="138"/>
      <c r="E1407" s="144" t="s">
        <v>20469</v>
      </c>
      <c r="F1407" s="232" t="s">
        <v>10409</v>
      </c>
      <c r="G1407" s="144">
        <v>1800</v>
      </c>
      <c r="H1407" s="138"/>
      <c r="I1407" s="138"/>
      <c r="J1407" s="138"/>
      <c r="K1407" s="138"/>
      <c r="L1407" s="138"/>
      <c r="M1407" s="138"/>
      <c r="N1407" s="138"/>
      <c r="O1407" s="138"/>
      <c r="P1407" s="138"/>
      <c r="Q1407" s="138"/>
      <c r="R1407" s="138"/>
      <c r="S1407" s="138"/>
      <c r="T1407" s="145">
        <v>2010</v>
      </c>
      <c r="U1407" s="138"/>
      <c r="V1407" s="138"/>
      <c r="W1407" s="138"/>
      <c r="X1407" s="138"/>
      <c r="Y1407" s="138"/>
      <c r="Z1407" s="144" t="s">
        <v>2226</v>
      </c>
      <c r="AA1407" s="138"/>
      <c r="AB1407" s="138"/>
      <c r="AC1407" s="138"/>
      <c r="AD1407" s="138"/>
      <c r="AE1407" s="138"/>
      <c r="AF1407" s="138"/>
      <c r="AG1407" s="138"/>
      <c r="AH1407" s="138"/>
      <c r="AI1407" s="138"/>
      <c r="AJ1407" s="138"/>
      <c r="AK1407" s="138"/>
      <c r="AL1407" s="138"/>
      <c r="AM1407" s="138"/>
      <c r="AN1407" s="138"/>
      <c r="AO1407" s="138"/>
      <c r="AP1407" s="138"/>
      <c r="AQ1407" s="138"/>
      <c r="AR1407" s="138"/>
      <c r="AS1407" s="144"/>
    </row>
    <row r="1408" spans="1:45" ht="24" hidden="1" customHeight="1" x14ac:dyDescent="0.2">
      <c r="A1408" s="135"/>
      <c r="B1408" s="169"/>
      <c r="C1408" s="750" t="s">
        <v>10409</v>
      </c>
      <c r="D1408" s="138"/>
      <c r="E1408" s="144" t="s">
        <v>20470</v>
      </c>
      <c r="F1408" s="232" t="s">
        <v>10409</v>
      </c>
      <c r="G1408" s="144">
        <v>2204</v>
      </c>
      <c r="H1408" s="138"/>
      <c r="I1408" s="138"/>
      <c r="J1408" s="138"/>
      <c r="K1408" s="138"/>
      <c r="L1408" s="138"/>
      <c r="M1408" s="138"/>
      <c r="N1408" s="138"/>
      <c r="O1408" s="138"/>
      <c r="P1408" s="138"/>
      <c r="Q1408" s="138"/>
      <c r="R1408" s="138"/>
      <c r="S1408" s="138"/>
      <c r="T1408" s="145">
        <v>2015</v>
      </c>
      <c r="U1408" s="138"/>
      <c r="V1408" s="138"/>
      <c r="W1408" s="138"/>
      <c r="X1408" s="138"/>
      <c r="Y1408" s="138"/>
      <c r="Z1408" s="144">
        <v>255</v>
      </c>
      <c r="AA1408" s="138"/>
      <c r="AB1408" s="138"/>
      <c r="AC1408" s="138"/>
      <c r="AD1408" s="138"/>
      <c r="AE1408" s="138"/>
      <c r="AF1408" s="138"/>
      <c r="AG1408" s="138"/>
      <c r="AH1408" s="138"/>
      <c r="AI1408" s="138"/>
      <c r="AJ1408" s="138"/>
      <c r="AK1408" s="138"/>
      <c r="AL1408" s="138"/>
      <c r="AM1408" s="138"/>
      <c r="AN1408" s="138"/>
      <c r="AO1408" s="138"/>
      <c r="AP1408" s="138"/>
      <c r="AQ1408" s="138"/>
      <c r="AR1408" s="138"/>
      <c r="AS1408" s="144"/>
    </row>
    <row r="1409" spans="1:45" ht="24" hidden="1" customHeight="1" x14ac:dyDescent="0.2">
      <c r="A1409" s="135"/>
      <c r="B1409" s="169"/>
      <c r="C1409" s="750" t="s">
        <v>10409</v>
      </c>
      <c r="D1409" s="138"/>
      <c r="E1409" s="144" t="s">
        <v>20471</v>
      </c>
      <c r="F1409" s="232" t="s">
        <v>10409</v>
      </c>
      <c r="G1409" s="144">
        <v>2600</v>
      </c>
      <c r="H1409" s="138"/>
      <c r="I1409" s="138"/>
      <c r="J1409" s="138"/>
      <c r="K1409" s="138"/>
      <c r="L1409" s="138"/>
      <c r="M1409" s="138"/>
      <c r="N1409" s="138"/>
      <c r="O1409" s="138"/>
      <c r="P1409" s="138"/>
      <c r="Q1409" s="138"/>
      <c r="R1409" s="138"/>
      <c r="S1409" s="138"/>
      <c r="T1409" s="145">
        <v>2015</v>
      </c>
      <c r="U1409" s="138"/>
      <c r="V1409" s="138"/>
      <c r="W1409" s="138"/>
      <c r="X1409" s="138"/>
      <c r="Y1409" s="138"/>
      <c r="Z1409" s="144">
        <v>304</v>
      </c>
      <c r="AA1409" s="138"/>
      <c r="AB1409" s="138"/>
      <c r="AC1409" s="138"/>
      <c r="AD1409" s="138"/>
      <c r="AE1409" s="138"/>
      <c r="AF1409" s="138"/>
      <c r="AG1409" s="138"/>
      <c r="AH1409" s="138"/>
      <c r="AI1409" s="138"/>
      <c r="AJ1409" s="138"/>
      <c r="AK1409" s="138"/>
      <c r="AL1409" s="138"/>
      <c r="AM1409" s="138"/>
      <c r="AN1409" s="138"/>
      <c r="AO1409" s="138"/>
      <c r="AP1409" s="138"/>
      <c r="AQ1409" s="138"/>
      <c r="AR1409" s="138"/>
      <c r="AS1409" s="144"/>
    </row>
    <row r="1410" spans="1:45" ht="24" hidden="1" customHeight="1" x14ac:dyDescent="0.2">
      <c r="A1410" s="135"/>
      <c r="B1410" s="169"/>
      <c r="C1410" s="750" t="s">
        <v>10409</v>
      </c>
      <c r="D1410" s="138"/>
      <c r="E1410" s="144" t="s">
        <v>20472</v>
      </c>
      <c r="F1410" s="232" t="s">
        <v>10409</v>
      </c>
      <c r="G1410" s="144">
        <v>3030</v>
      </c>
      <c r="H1410" s="138"/>
      <c r="I1410" s="138"/>
      <c r="J1410" s="138"/>
      <c r="K1410" s="138"/>
      <c r="L1410" s="138"/>
      <c r="M1410" s="138"/>
      <c r="N1410" s="138"/>
      <c r="O1410" s="138"/>
      <c r="P1410" s="138"/>
      <c r="Q1410" s="138"/>
      <c r="R1410" s="138"/>
      <c r="S1410" s="138"/>
      <c r="T1410" s="145">
        <v>2014</v>
      </c>
      <c r="U1410" s="138"/>
      <c r="V1410" s="138"/>
      <c r="W1410" s="138"/>
      <c r="X1410" s="138"/>
      <c r="Y1410" s="138"/>
      <c r="Z1410" s="144">
        <v>100</v>
      </c>
      <c r="AA1410" s="138"/>
      <c r="AB1410" s="138"/>
      <c r="AC1410" s="138"/>
      <c r="AD1410" s="138"/>
      <c r="AE1410" s="138"/>
      <c r="AF1410" s="138"/>
      <c r="AG1410" s="138"/>
      <c r="AH1410" s="138"/>
      <c r="AI1410" s="138"/>
      <c r="AJ1410" s="138"/>
      <c r="AK1410" s="138"/>
      <c r="AL1410" s="138"/>
      <c r="AM1410" s="138"/>
      <c r="AN1410" s="138"/>
      <c r="AO1410" s="138"/>
      <c r="AP1410" s="138"/>
      <c r="AQ1410" s="138"/>
      <c r="AR1410" s="138"/>
      <c r="AS1410" s="144"/>
    </row>
    <row r="1411" spans="1:45" ht="24" hidden="1" customHeight="1" x14ac:dyDescent="0.2">
      <c r="A1411" s="135"/>
      <c r="B1411" s="169"/>
      <c r="C1411" s="750" t="s">
        <v>10409</v>
      </c>
      <c r="D1411" s="138"/>
      <c r="E1411" s="144" t="s">
        <v>20473</v>
      </c>
      <c r="F1411" s="232" t="s">
        <v>10409</v>
      </c>
      <c r="G1411" s="144">
        <v>1840</v>
      </c>
      <c r="H1411" s="138"/>
      <c r="I1411" s="138"/>
      <c r="J1411" s="138"/>
      <c r="K1411" s="138"/>
      <c r="L1411" s="138"/>
      <c r="M1411" s="138"/>
      <c r="N1411" s="138">
        <v>800</v>
      </c>
      <c r="O1411" s="138"/>
      <c r="P1411" s="138"/>
      <c r="Q1411" s="138"/>
      <c r="R1411" s="138"/>
      <c r="S1411" s="138"/>
      <c r="T1411" s="145">
        <v>2016</v>
      </c>
      <c r="U1411" s="138"/>
      <c r="V1411" s="138"/>
      <c r="W1411" s="138"/>
      <c r="X1411" s="138"/>
      <c r="Y1411" s="138"/>
      <c r="Z1411" s="144">
        <v>400</v>
      </c>
      <c r="AA1411" s="138"/>
      <c r="AB1411" s="138"/>
      <c r="AC1411" s="138"/>
      <c r="AD1411" s="138"/>
      <c r="AE1411" s="138"/>
      <c r="AF1411" s="138"/>
      <c r="AG1411" s="138"/>
      <c r="AH1411" s="138"/>
      <c r="AI1411" s="138"/>
      <c r="AJ1411" s="138"/>
      <c r="AK1411" s="138"/>
      <c r="AL1411" s="138"/>
      <c r="AM1411" s="138"/>
      <c r="AN1411" s="138"/>
      <c r="AO1411" s="138"/>
      <c r="AP1411" s="138"/>
      <c r="AQ1411" s="138"/>
      <c r="AR1411" s="138"/>
      <c r="AS1411" s="144"/>
    </row>
    <row r="1412" spans="1:45" ht="24" hidden="1" customHeight="1" x14ac:dyDescent="0.2">
      <c r="A1412" s="135"/>
      <c r="B1412" s="169"/>
      <c r="C1412" s="750" t="s">
        <v>502</v>
      </c>
      <c r="D1412" s="138"/>
      <c r="E1412" s="144" t="s">
        <v>20474</v>
      </c>
      <c r="F1412" s="232" t="s">
        <v>502</v>
      </c>
      <c r="G1412" s="144">
        <v>877</v>
      </c>
      <c r="H1412" s="138"/>
      <c r="I1412" s="138"/>
      <c r="J1412" s="138"/>
      <c r="K1412" s="138"/>
      <c r="L1412" s="138"/>
      <c r="M1412" s="138"/>
      <c r="N1412" s="138">
        <v>877</v>
      </c>
      <c r="O1412" s="138"/>
      <c r="P1412" s="138"/>
      <c r="Q1412" s="138"/>
      <c r="R1412" s="138"/>
      <c r="S1412" s="138"/>
      <c r="T1412" s="145">
        <v>2016</v>
      </c>
      <c r="U1412" s="138"/>
      <c r="V1412" s="138"/>
      <c r="W1412" s="138"/>
      <c r="X1412" s="138"/>
      <c r="Y1412" s="138"/>
      <c r="Z1412" s="144">
        <v>200</v>
      </c>
      <c r="AA1412" s="138"/>
      <c r="AB1412" s="138"/>
      <c r="AC1412" s="138"/>
      <c r="AD1412" s="138"/>
      <c r="AE1412" s="138"/>
      <c r="AF1412" s="138"/>
      <c r="AG1412" s="138"/>
      <c r="AH1412" s="138"/>
      <c r="AI1412" s="138"/>
      <c r="AJ1412" s="138"/>
      <c r="AK1412" s="138"/>
      <c r="AL1412" s="138"/>
      <c r="AM1412" s="138"/>
      <c r="AN1412" s="138"/>
      <c r="AO1412" s="138"/>
      <c r="AP1412" s="138"/>
      <c r="AQ1412" s="138"/>
      <c r="AR1412" s="138"/>
      <c r="AS1412" s="144"/>
    </row>
    <row r="1413" spans="1:45" ht="24" hidden="1" customHeight="1" x14ac:dyDescent="0.2">
      <c r="A1413" s="135"/>
      <c r="B1413" s="169"/>
      <c r="C1413" s="750" t="s">
        <v>10409</v>
      </c>
      <c r="D1413" s="138"/>
      <c r="E1413" s="144" t="s">
        <v>18147</v>
      </c>
      <c r="F1413" s="144" t="s">
        <v>10409</v>
      </c>
      <c r="G1413" s="144">
        <v>2158</v>
      </c>
      <c r="H1413" s="138"/>
      <c r="I1413" s="138"/>
      <c r="J1413" s="138"/>
      <c r="K1413" s="138"/>
      <c r="L1413" s="144"/>
      <c r="M1413" s="138"/>
      <c r="N1413" s="138"/>
      <c r="O1413" s="138"/>
      <c r="P1413" s="138"/>
      <c r="Q1413" s="138"/>
      <c r="R1413" s="138"/>
      <c r="S1413" s="138"/>
      <c r="T1413" s="145">
        <v>2013</v>
      </c>
      <c r="U1413" s="138"/>
      <c r="V1413" s="138"/>
      <c r="W1413" s="138"/>
      <c r="X1413" s="138"/>
      <c r="Y1413" s="138"/>
      <c r="Z1413" s="144"/>
      <c r="AA1413" s="138"/>
      <c r="AB1413" s="138"/>
      <c r="AC1413" s="138"/>
      <c r="AD1413" s="138"/>
      <c r="AE1413" s="138"/>
      <c r="AF1413" s="138"/>
      <c r="AG1413" s="138"/>
      <c r="AH1413" s="138"/>
      <c r="AI1413" s="138"/>
      <c r="AJ1413" s="138"/>
      <c r="AK1413" s="138"/>
      <c r="AL1413" s="138"/>
      <c r="AM1413" s="138"/>
      <c r="AN1413" s="138"/>
      <c r="AO1413" s="138"/>
      <c r="AP1413" s="138"/>
      <c r="AQ1413" s="138"/>
      <c r="AR1413" s="138"/>
      <c r="AS1413" s="138"/>
    </row>
    <row r="1414" spans="1:45" ht="24" hidden="1" customHeight="1" x14ac:dyDescent="0.2">
      <c r="A1414" s="135"/>
      <c r="B1414" s="169"/>
      <c r="C1414" s="750" t="s">
        <v>10409</v>
      </c>
      <c r="D1414" s="138"/>
      <c r="E1414" s="144" t="s">
        <v>20475</v>
      </c>
      <c r="F1414" s="144" t="s">
        <v>10409</v>
      </c>
      <c r="G1414" s="144">
        <v>1840</v>
      </c>
      <c r="H1414" s="138"/>
      <c r="I1414" s="138"/>
      <c r="J1414" s="138"/>
      <c r="K1414" s="138"/>
      <c r="L1414" s="144"/>
      <c r="M1414" s="138"/>
      <c r="N1414" s="138"/>
      <c r="O1414" s="138"/>
      <c r="P1414" s="138"/>
      <c r="Q1414" s="138"/>
      <c r="R1414" s="138"/>
      <c r="S1414" s="138"/>
      <c r="T1414" s="145">
        <v>2016</v>
      </c>
      <c r="U1414" s="138"/>
      <c r="V1414" s="138"/>
      <c r="W1414" s="138"/>
      <c r="X1414" s="138"/>
      <c r="Y1414" s="138"/>
      <c r="Z1414" s="144"/>
      <c r="AA1414" s="138"/>
      <c r="AB1414" s="138"/>
      <c r="AC1414" s="138"/>
      <c r="AD1414" s="138"/>
      <c r="AE1414" s="138"/>
      <c r="AF1414" s="138"/>
      <c r="AG1414" s="138"/>
      <c r="AH1414" s="138"/>
      <c r="AI1414" s="138"/>
      <c r="AJ1414" s="138"/>
      <c r="AK1414" s="138"/>
      <c r="AL1414" s="138"/>
      <c r="AM1414" s="138"/>
      <c r="AN1414" s="138"/>
      <c r="AO1414" s="138"/>
      <c r="AP1414" s="138"/>
      <c r="AQ1414" s="138"/>
      <c r="AR1414" s="138"/>
      <c r="AS1414" s="138"/>
    </row>
    <row r="1415" spans="1:45" ht="24" hidden="1" customHeight="1" x14ac:dyDescent="0.2">
      <c r="A1415" s="135"/>
      <c r="B1415" s="169"/>
      <c r="C1415" s="750" t="s">
        <v>10409</v>
      </c>
      <c r="D1415" s="138"/>
      <c r="E1415" s="144" t="s">
        <v>18148</v>
      </c>
      <c r="F1415" s="144" t="s">
        <v>10409</v>
      </c>
      <c r="G1415" s="144">
        <v>572</v>
      </c>
      <c r="H1415" s="138"/>
      <c r="I1415" s="138"/>
      <c r="J1415" s="138"/>
      <c r="K1415" s="138"/>
      <c r="L1415" s="144"/>
      <c r="M1415" s="138"/>
      <c r="N1415" s="138"/>
      <c r="O1415" s="138"/>
      <c r="P1415" s="138"/>
      <c r="Q1415" s="138"/>
      <c r="R1415" s="138"/>
      <c r="S1415" s="138"/>
      <c r="T1415" s="145">
        <v>2013</v>
      </c>
      <c r="U1415" s="138"/>
      <c r="V1415" s="138"/>
      <c r="W1415" s="138"/>
      <c r="X1415" s="138"/>
      <c r="Y1415" s="138"/>
      <c r="Z1415" s="144"/>
      <c r="AA1415" s="138"/>
      <c r="AB1415" s="138"/>
      <c r="AC1415" s="138"/>
      <c r="AD1415" s="138"/>
      <c r="AE1415" s="138"/>
      <c r="AF1415" s="138"/>
      <c r="AG1415" s="138"/>
      <c r="AH1415" s="138"/>
      <c r="AI1415" s="138"/>
      <c r="AJ1415" s="138"/>
      <c r="AK1415" s="138"/>
      <c r="AL1415" s="138"/>
      <c r="AM1415" s="138"/>
      <c r="AN1415" s="138"/>
      <c r="AO1415" s="138"/>
      <c r="AP1415" s="138"/>
      <c r="AQ1415" s="138"/>
      <c r="AR1415" s="138"/>
      <c r="AS1415" s="138"/>
    </row>
    <row r="1416" spans="1:45" ht="24" hidden="1" customHeight="1" x14ac:dyDescent="0.2">
      <c r="A1416" s="135"/>
      <c r="B1416" s="169"/>
      <c r="C1416" s="750" t="s">
        <v>10409</v>
      </c>
      <c r="D1416" s="138"/>
      <c r="E1416" s="300" t="s">
        <v>20476</v>
      </c>
      <c r="F1416" s="144" t="s">
        <v>10409</v>
      </c>
      <c r="G1416" s="144">
        <v>1000</v>
      </c>
      <c r="H1416" s="138"/>
      <c r="I1416" s="138"/>
      <c r="J1416" s="138"/>
      <c r="K1416" s="138"/>
      <c r="L1416" s="144"/>
      <c r="M1416" s="138"/>
      <c r="N1416" s="138"/>
      <c r="O1416" s="138"/>
      <c r="P1416" s="138"/>
      <c r="Q1416" s="138"/>
      <c r="R1416" s="138"/>
      <c r="S1416" s="138"/>
      <c r="T1416" s="145">
        <v>2019</v>
      </c>
      <c r="U1416" s="138"/>
      <c r="V1416" s="138"/>
      <c r="W1416" s="138"/>
      <c r="X1416" s="138"/>
      <c r="Y1416" s="138"/>
      <c r="Z1416" s="144"/>
      <c r="AA1416" s="138"/>
      <c r="AB1416" s="138"/>
      <c r="AC1416" s="138"/>
      <c r="AD1416" s="138"/>
      <c r="AE1416" s="138"/>
      <c r="AF1416" s="138"/>
      <c r="AG1416" s="138"/>
      <c r="AH1416" s="138"/>
      <c r="AI1416" s="138"/>
      <c r="AJ1416" s="138"/>
      <c r="AK1416" s="138"/>
      <c r="AL1416" s="138"/>
      <c r="AM1416" s="138"/>
      <c r="AN1416" s="138"/>
      <c r="AO1416" s="138"/>
      <c r="AP1416" s="138"/>
      <c r="AQ1416" s="138"/>
      <c r="AR1416" s="138"/>
      <c r="AS1416" s="138"/>
    </row>
    <row r="1417" spans="1:45" ht="24" hidden="1" customHeight="1" x14ac:dyDescent="0.2">
      <c r="A1417" s="135"/>
      <c r="B1417" s="169"/>
      <c r="C1417" s="750" t="s">
        <v>10409</v>
      </c>
      <c r="D1417" s="138"/>
      <c r="E1417" s="300" t="s">
        <v>20477</v>
      </c>
      <c r="F1417" s="144" t="s">
        <v>10409</v>
      </c>
      <c r="G1417" s="144">
        <v>700</v>
      </c>
      <c r="H1417" s="138"/>
      <c r="I1417" s="138"/>
      <c r="J1417" s="138"/>
      <c r="K1417" s="138"/>
      <c r="L1417" s="144"/>
      <c r="M1417" s="138"/>
      <c r="N1417" s="138"/>
      <c r="O1417" s="138"/>
      <c r="P1417" s="138"/>
      <c r="Q1417" s="138"/>
      <c r="R1417" s="138"/>
      <c r="S1417" s="138"/>
      <c r="T1417" s="145">
        <v>2020</v>
      </c>
      <c r="U1417" s="138"/>
      <c r="V1417" s="138"/>
      <c r="W1417" s="138"/>
      <c r="X1417" s="138"/>
      <c r="Y1417" s="138"/>
      <c r="Z1417" s="144"/>
      <c r="AA1417" s="138"/>
      <c r="AB1417" s="138"/>
      <c r="AC1417" s="138"/>
      <c r="AD1417" s="138"/>
      <c r="AE1417" s="138"/>
      <c r="AF1417" s="138"/>
      <c r="AG1417" s="138"/>
      <c r="AH1417" s="138"/>
      <c r="AI1417" s="138"/>
      <c r="AJ1417" s="138"/>
      <c r="AK1417" s="138"/>
      <c r="AL1417" s="138"/>
      <c r="AM1417" s="138"/>
      <c r="AN1417" s="138"/>
      <c r="AO1417" s="138"/>
      <c r="AP1417" s="138"/>
      <c r="AQ1417" s="138"/>
      <c r="AR1417" s="138"/>
      <c r="AS1417" s="138"/>
    </row>
    <row r="1418" spans="1:45" ht="24" hidden="1" customHeight="1" x14ac:dyDescent="0.2">
      <c r="A1418" s="135"/>
      <c r="B1418" s="169"/>
      <c r="C1418" s="750" t="s">
        <v>10409</v>
      </c>
      <c r="D1418" s="138"/>
      <c r="E1418" s="300" t="s">
        <v>18149</v>
      </c>
      <c r="F1418" s="144" t="s">
        <v>10409</v>
      </c>
      <c r="G1418" s="144">
        <v>803</v>
      </c>
      <c r="H1418" s="138"/>
      <c r="I1418" s="138"/>
      <c r="J1418" s="138"/>
      <c r="K1418" s="138"/>
      <c r="L1418" s="144"/>
      <c r="M1418" s="138"/>
      <c r="N1418" s="138"/>
      <c r="O1418" s="138"/>
      <c r="P1418" s="138"/>
      <c r="Q1418" s="138"/>
      <c r="R1418" s="138"/>
      <c r="S1418" s="138"/>
      <c r="T1418" s="145">
        <v>2022</v>
      </c>
      <c r="U1418" s="138"/>
      <c r="V1418" s="138"/>
      <c r="W1418" s="138"/>
      <c r="X1418" s="138"/>
      <c r="Y1418" s="138"/>
      <c r="Z1418" s="144"/>
      <c r="AA1418" s="138"/>
      <c r="AB1418" s="138"/>
      <c r="AC1418" s="138"/>
      <c r="AD1418" s="138"/>
      <c r="AE1418" s="138"/>
      <c r="AF1418" s="138"/>
      <c r="AG1418" s="138"/>
      <c r="AH1418" s="138"/>
      <c r="AI1418" s="138"/>
      <c r="AJ1418" s="138"/>
      <c r="AK1418" s="138"/>
      <c r="AL1418" s="138"/>
      <c r="AM1418" s="138"/>
      <c r="AN1418" s="138"/>
      <c r="AO1418" s="138"/>
      <c r="AP1418" s="138"/>
      <c r="AQ1418" s="138"/>
      <c r="AR1418" s="138"/>
      <c r="AS1418" s="138"/>
    </row>
    <row r="1419" spans="1:45" ht="24" hidden="1" customHeight="1" x14ac:dyDescent="0.2">
      <c r="A1419" s="135"/>
      <c r="B1419" s="169"/>
      <c r="C1419" s="750" t="s">
        <v>10409</v>
      </c>
      <c r="D1419" s="138"/>
      <c r="E1419" s="144" t="s">
        <v>18150</v>
      </c>
      <c r="F1419" s="232" t="s">
        <v>10409</v>
      </c>
      <c r="G1419" s="144">
        <v>2158</v>
      </c>
      <c r="H1419" s="138"/>
      <c r="I1419" s="138"/>
      <c r="J1419" s="144"/>
      <c r="K1419" s="138"/>
      <c r="L1419" s="144"/>
      <c r="M1419" s="138"/>
      <c r="N1419" s="138"/>
      <c r="O1419" s="138"/>
      <c r="P1419" s="138"/>
      <c r="Q1419" s="138"/>
      <c r="R1419" s="138"/>
      <c r="S1419" s="138"/>
      <c r="T1419" s="145">
        <v>2013</v>
      </c>
      <c r="U1419" s="138"/>
      <c r="V1419" s="138"/>
      <c r="W1419" s="138"/>
      <c r="X1419" s="138"/>
      <c r="Y1419" s="138"/>
      <c r="Z1419" s="144"/>
      <c r="AA1419" s="138"/>
      <c r="AB1419" s="138"/>
      <c r="AC1419" s="138"/>
      <c r="AD1419" s="138"/>
      <c r="AE1419" s="138"/>
      <c r="AF1419" s="138"/>
      <c r="AG1419" s="138"/>
      <c r="AH1419" s="138"/>
      <c r="AI1419" s="138"/>
      <c r="AJ1419" s="138"/>
      <c r="AK1419" s="138"/>
      <c r="AL1419" s="138"/>
      <c r="AM1419" s="138"/>
      <c r="AN1419" s="138"/>
      <c r="AO1419" s="138"/>
      <c r="AP1419" s="138"/>
      <c r="AQ1419" s="138"/>
      <c r="AR1419" s="138"/>
      <c r="AS1419" s="138"/>
    </row>
    <row r="1420" spans="1:45" ht="24" hidden="1" customHeight="1" x14ac:dyDescent="0.2">
      <c r="A1420" s="135"/>
      <c r="B1420" s="169"/>
      <c r="C1420" s="750" t="s">
        <v>10403</v>
      </c>
      <c r="D1420" s="144"/>
      <c r="E1420" s="144" t="s">
        <v>10404</v>
      </c>
      <c r="F1420" s="232" t="s">
        <v>10405</v>
      </c>
      <c r="G1420" s="144">
        <v>1034</v>
      </c>
      <c r="H1420" s="144">
        <v>581</v>
      </c>
      <c r="I1420" s="144">
        <v>1162</v>
      </c>
      <c r="J1420" s="144"/>
      <c r="K1420" s="144"/>
      <c r="L1420" s="144"/>
      <c r="M1420" s="144"/>
      <c r="N1420" s="144"/>
      <c r="O1420" s="144"/>
      <c r="P1420" s="144"/>
      <c r="Q1420" s="148"/>
      <c r="R1420" s="148"/>
      <c r="S1420" s="232"/>
      <c r="T1420" s="145" t="s">
        <v>10406</v>
      </c>
      <c r="U1420" s="136"/>
      <c r="V1420" s="136"/>
      <c r="W1420" s="136"/>
      <c r="X1420" s="136"/>
      <c r="Y1420" s="136"/>
      <c r="Z1420" s="144"/>
      <c r="AA1420" s="138">
        <v>573</v>
      </c>
      <c r="AB1420" s="144"/>
      <c r="AC1420" s="144"/>
      <c r="AD1420" s="144"/>
      <c r="AE1420" s="144"/>
      <c r="AF1420" s="144"/>
      <c r="AG1420" s="144"/>
      <c r="AH1420" s="144"/>
      <c r="AI1420" s="144"/>
      <c r="AJ1420" s="144"/>
      <c r="AK1420" s="144"/>
      <c r="AL1420" s="144"/>
      <c r="AM1420" s="144"/>
      <c r="AN1420" s="144"/>
      <c r="AO1420" s="144"/>
      <c r="AP1420" s="144"/>
      <c r="AQ1420" s="144"/>
      <c r="AR1420" s="144"/>
      <c r="AS1420" s="144" t="s">
        <v>10407</v>
      </c>
    </row>
    <row r="1421" spans="1:45" ht="24" hidden="1" customHeight="1" x14ac:dyDescent="0.2">
      <c r="A1421" s="135"/>
      <c r="B1421" s="169"/>
      <c r="C1421" s="935" t="s">
        <v>10403</v>
      </c>
      <c r="D1421" s="138"/>
      <c r="E1421" s="1061" t="s">
        <v>10408</v>
      </c>
      <c r="F1421" s="138" t="s">
        <v>10403</v>
      </c>
      <c r="G1421" s="138">
        <v>1125</v>
      </c>
      <c r="H1421" s="138"/>
      <c r="I1421" s="138"/>
      <c r="J1421" s="138">
        <v>25</v>
      </c>
      <c r="K1421" s="138">
        <v>45</v>
      </c>
      <c r="L1421" s="138"/>
      <c r="M1421" s="138"/>
      <c r="N1421" s="138">
        <v>1125</v>
      </c>
      <c r="O1421" s="138"/>
      <c r="P1421" s="138"/>
      <c r="Q1421" s="138"/>
      <c r="R1421" s="138"/>
      <c r="S1421" s="138"/>
      <c r="T1421" s="145">
        <v>2015</v>
      </c>
      <c r="U1421" s="138"/>
      <c r="V1421" s="138"/>
      <c r="W1421" s="138"/>
      <c r="X1421" s="138"/>
      <c r="Y1421" s="138"/>
      <c r="Z1421" s="144"/>
      <c r="AA1421" s="138"/>
      <c r="AB1421" s="138"/>
      <c r="AC1421" s="138"/>
      <c r="AD1421" s="138"/>
      <c r="AE1421" s="138"/>
      <c r="AF1421" s="138"/>
      <c r="AG1421" s="138"/>
      <c r="AH1421" s="138"/>
      <c r="AI1421" s="138"/>
      <c r="AJ1421" s="138"/>
      <c r="AK1421" s="138"/>
      <c r="AL1421" s="138"/>
      <c r="AM1421" s="138"/>
      <c r="AN1421" s="138"/>
      <c r="AO1421" s="138"/>
      <c r="AP1421" s="138"/>
      <c r="AQ1421" s="138"/>
      <c r="AR1421" s="138"/>
      <c r="AS1421" s="138"/>
    </row>
    <row r="1422" spans="1:45" ht="24" hidden="1" customHeight="1" x14ac:dyDescent="0.2">
      <c r="A1422" s="135"/>
      <c r="B1422" s="169"/>
      <c r="C1422" s="935" t="s">
        <v>2077</v>
      </c>
      <c r="D1422" s="138"/>
      <c r="E1422" s="1061" t="s">
        <v>20478</v>
      </c>
      <c r="F1422" s="138" t="s">
        <v>2077</v>
      </c>
      <c r="G1422" s="138">
        <v>1595</v>
      </c>
      <c r="H1422" s="138"/>
      <c r="I1422" s="138"/>
      <c r="J1422" s="138">
        <v>25</v>
      </c>
      <c r="K1422" s="138">
        <v>60</v>
      </c>
      <c r="L1422" s="138"/>
      <c r="M1422" s="138"/>
      <c r="N1422" s="138">
        <v>1500</v>
      </c>
      <c r="O1422" s="138"/>
      <c r="P1422" s="138"/>
      <c r="Q1422" s="138"/>
      <c r="R1422" s="138"/>
      <c r="S1422" s="138"/>
      <c r="T1422" s="145">
        <v>2018</v>
      </c>
      <c r="U1422" s="138"/>
      <c r="V1422" s="138"/>
      <c r="W1422" s="138"/>
      <c r="X1422" s="138"/>
      <c r="Y1422" s="138"/>
      <c r="Z1422" s="144"/>
      <c r="AA1422" s="138"/>
      <c r="AB1422" s="138"/>
      <c r="AC1422" s="138"/>
      <c r="AD1422" s="138"/>
      <c r="AE1422" s="138"/>
      <c r="AF1422" s="138"/>
      <c r="AG1422" s="138"/>
      <c r="AH1422" s="138"/>
      <c r="AI1422" s="138"/>
      <c r="AJ1422" s="138"/>
      <c r="AK1422" s="138"/>
      <c r="AL1422" s="138"/>
      <c r="AM1422" s="138"/>
      <c r="AN1422" s="138"/>
      <c r="AO1422" s="138"/>
      <c r="AP1422" s="138"/>
      <c r="AQ1422" s="138"/>
      <c r="AR1422" s="138"/>
      <c r="AS1422" s="138"/>
    </row>
    <row r="1423" spans="1:45" ht="24" hidden="1" customHeight="1" x14ac:dyDescent="0.2">
      <c r="A1423" s="135"/>
      <c r="B1423" s="169"/>
      <c r="C1423" s="935" t="s">
        <v>2077</v>
      </c>
      <c r="D1423" s="138"/>
      <c r="E1423" s="1061" t="s">
        <v>20479</v>
      </c>
      <c r="F1423" s="138" t="s">
        <v>2077</v>
      </c>
      <c r="G1423" s="138">
        <v>561</v>
      </c>
      <c r="H1423" s="138"/>
      <c r="I1423" s="138"/>
      <c r="J1423" s="138">
        <v>17</v>
      </c>
      <c r="K1423" s="138">
        <v>33</v>
      </c>
      <c r="L1423" s="138"/>
      <c r="M1423" s="138"/>
      <c r="N1423" s="138">
        <v>561</v>
      </c>
      <c r="O1423" s="138"/>
      <c r="P1423" s="138"/>
      <c r="Q1423" s="138"/>
      <c r="R1423" s="138"/>
      <c r="S1423" s="138"/>
      <c r="T1423" s="145">
        <v>2018</v>
      </c>
      <c r="U1423" s="138"/>
      <c r="V1423" s="138"/>
      <c r="W1423" s="138"/>
      <c r="X1423" s="138"/>
      <c r="Y1423" s="138"/>
      <c r="Z1423" s="144"/>
      <c r="AA1423" s="138"/>
      <c r="AB1423" s="138"/>
      <c r="AC1423" s="138"/>
      <c r="AD1423" s="138"/>
      <c r="AE1423" s="138"/>
      <c r="AF1423" s="138"/>
      <c r="AG1423" s="138"/>
      <c r="AH1423" s="138"/>
      <c r="AI1423" s="138"/>
      <c r="AJ1423" s="138"/>
      <c r="AK1423" s="138"/>
      <c r="AL1423" s="138"/>
      <c r="AM1423" s="138"/>
      <c r="AN1423" s="138"/>
      <c r="AO1423" s="138"/>
      <c r="AP1423" s="138"/>
      <c r="AQ1423" s="138"/>
      <c r="AR1423" s="138"/>
      <c r="AS1423" s="138"/>
    </row>
    <row r="1424" spans="1:45" ht="24" hidden="1" customHeight="1" x14ac:dyDescent="0.2">
      <c r="A1424" s="135"/>
      <c r="B1424" s="169"/>
      <c r="C1424" s="935" t="s">
        <v>2077</v>
      </c>
      <c r="D1424" s="138"/>
      <c r="E1424" s="1061" t="s">
        <v>20480</v>
      </c>
      <c r="F1424" s="138" t="s">
        <v>2077</v>
      </c>
      <c r="G1424" s="138">
        <v>675</v>
      </c>
      <c r="H1424" s="138"/>
      <c r="I1424" s="138"/>
      <c r="J1424" s="138">
        <v>25</v>
      </c>
      <c r="K1424" s="138">
        <v>27</v>
      </c>
      <c r="L1424" s="138"/>
      <c r="M1424" s="138"/>
      <c r="N1424" s="138">
        <v>675</v>
      </c>
      <c r="O1424" s="138"/>
      <c r="P1424" s="138"/>
      <c r="Q1424" s="138"/>
      <c r="R1424" s="138"/>
      <c r="S1424" s="138"/>
      <c r="T1424" s="145">
        <v>2020</v>
      </c>
      <c r="U1424" s="138"/>
      <c r="V1424" s="138"/>
      <c r="W1424" s="138"/>
      <c r="X1424" s="138"/>
      <c r="Y1424" s="138"/>
      <c r="Z1424" s="144"/>
      <c r="AA1424" s="138"/>
      <c r="AB1424" s="138"/>
      <c r="AC1424" s="138"/>
      <c r="AD1424" s="138"/>
      <c r="AE1424" s="138"/>
      <c r="AF1424" s="138"/>
      <c r="AG1424" s="138"/>
      <c r="AH1424" s="138"/>
      <c r="AI1424" s="138"/>
      <c r="AJ1424" s="138"/>
      <c r="AK1424" s="138"/>
      <c r="AL1424" s="138"/>
      <c r="AM1424" s="138"/>
      <c r="AN1424" s="138"/>
      <c r="AO1424" s="138"/>
      <c r="AP1424" s="138"/>
      <c r="AQ1424" s="138"/>
      <c r="AR1424" s="138"/>
      <c r="AS1424" s="138"/>
    </row>
    <row r="1425" spans="1:45" ht="24" hidden="1" customHeight="1" x14ac:dyDescent="0.2">
      <c r="A1425" s="135"/>
      <c r="B1425" s="169"/>
      <c r="C1425" s="935" t="s">
        <v>2077</v>
      </c>
      <c r="D1425" s="138"/>
      <c r="E1425" s="1061" t="s">
        <v>14834</v>
      </c>
      <c r="F1425" s="138" t="s">
        <v>2077</v>
      </c>
      <c r="G1425" s="138">
        <v>2534</v>
      </c>
      <c r="H1425" s="138">
        <v>130</v>
      </c>
      <c r="I1425" s="138">
        <v>2530</v>
      </c>
      <c r="J1425" s="138">
        <v>60</v>
      </c>
      <c r="K1425" s="138">
        <v>40</v>
      </c>
      <c r="L1425" s="138"/>
      <c r="M1425" s="138"/>
      <c r="N1425" s="138">
        <v>2400</v>
      </c>
      <c r="O1425" s="138"/>
      <c r="P1425" s="138"/>
      <c r="Q1425" s="138"/>
      <c r="R1425" s="138"/>
      <c r="S1425" s="138"/>
      <c r="T1425" s="145" t="s">
        <v>14835</v>
      </c>
      <c r="U1425" s="138"/>
      <c r="V1425" s="138"/>
      <c r="W1425" s="138"/>
      <c r="X1425" s="138"/>
      <c r="Y1425" s="138"/>
      <c r="Z1425" s="144"/>
      <c r="AA1425" s="138"/>
      <c r="AB1425" s="138"/>
      <c r="AC1425" s="138"/>
      <c r="AD1425" s="138"/>
      <c r="AE1425" s="138"/>
      <c r="AF1425" s="138"/>
      <c r="AG1425" s="138"/>
      <c r="AH1425" s="138"/>
      <c r="AI1425" s="138"/>
      <c r="AJ1425" s="138"/>
      <c r="AK1425" s="138"/>
      <c r="AL1425" s="138"/>
      <c r="AM1425" s="138"/>
      <c r="AN1425" s="138"/>
      <c r="AO1425" s="138"/>
      <c r="AP1425" s="138"/>
      <c r="AQ1425" s="138"/>
      <c r="AR1425" s="138"/>
      <c r="AS1425" s="138" t="s">
        <v>12034</v>
      </c>
    </row>
    <row r="1426" spans="1:45" ht="24" hidden="1" customHeight="1" x14ac:dyDescent="0.2">
      <c r="A1426" s="135"/>
      <c r="B1426" s="169"/>
      <c r="C1426" s="750" t="s">
        <v>2077</v>
      </c>
      <c r="D1426" s="138"/>
      <c r="E1426" s="144" t="s">
        <v>20481</v>
      </c>
      <c r="F1426" s="232" t="s">
        <v>2077</v>
      </c>
      <c r="G1426" s="144">
        <v>2307</v>
      </c>
      <c r="H1426" s="138"/>
      <c r="I1426" s="138"/>
      <c r="J1426" s="138">
        <v>65</v>
      </c>
      <c r="K1426" s="138">
        <v>35.5</v>
      </c>
      <c r="L1426" s="138"/>
      <c r="M1426" s="138"/>
      <c r="N1426" s="138">
        <v>2307</v>
      </c>
      <c r="O1426" s="138"/>
      <c r="P1426" s="138"/>
      <c r="Q1426" s="138"/>
      <c r="R1426" s="138"/>
      <c r="S1426" s="138"/>
      <c r="T1426" s="145">
        <v>2017</v>
      </c>
      <c r="U1426" s="138"/>
      <c r="V1426" s="138"/>
      <c r="W1426" s="138"/>
      <c r="X1426" s="138"/>
      <c r="Y1426" s="138"/>
      <c r="Z1426" s="144"/>
      <c r="AA1426" s="138"/>
      <c r="AB1426" s="138"/>
      <c r="AC1426" s="138"/>
      <c r="AD1426" s="138"/>
      <c r="AE1426" s="138"/>
      <c r="AF1426" s="138"/>
      <c r="AG1426" s="138"/>
      <c r="AH1426" s="138"/>
      <c r="AI1426" s="138"/>
      <c r="AJ1426" s="138"/>
      <c r="AK1426" s="138"/>
      <c r="AL1426" s="138"/>
      <c r="AM1426" s="138"/>
      <c r="AN1426" s="138"/>
      <c r="AO1426" s="138"/>
      <c r="AP1426" s="138"/>
      <c r="AQ1426" s="138"/>
      <c r="AR1426" s="138"/>
      <c r="AS1426" s="144"/>
    </row>
    <row r="1427" spans="1:45" ht="24" hidden="1" customHeight="1" x14ac:dyDescent="0.2">
      <c r="A1427" s="135"/>
      <c r="B1427" s="169"/>
      <c r="C1427" s="750" t="s">
        <v>16154</v>
      </c>
      <c r="D1427" s="138"/>
      <c r="E1427" s="144" t="s">
        <v>16155</v>
      </c>
      <c r="F1427" s="232" t="s">
        <v>16154</v>
      </c>
      <c r="G1427" s="144">
        <v>9900</v>
      </c>
      <c r="H1427" s="144"/>
      <c r="I1427" s="144"/>
      <c r="J1427" s="138"/>
      <c r="K1427" s="138"/>
      <c r="L1427" s="138"/>
      <c r="M1427" s="138"/>
      <c r="N1427" s="144">
        <v>9900</v>
      </c>
      <c r="O1427" s="138"/>
      <c r="P1427" s="144"/>
      <c r="Q1427" s="138"/>
      <c r="R1427" s="138"/>
      <c r="S1427" s="138"/>
      <c r="T1427" s="145">
        <v>2013</v>
      </c>
      <c r="U1427" s="138"/>
      <c r="V1427" s="138"/>
      <c r="W1427" s="138"/>
      <c r="X1427" s="138"/>
      <c r="Y1427" s="138"/>
      <c r="Z1427" s="144">
        <v>25</v>
      </c>
      <c r="AA1427" s="138"/>
      <c r="AB1427" s="138"/>
      <c r="AC1427" s="138"/>
      <c r="AD1427" s="138"/>
      <c r="AE1427" s="138"/>
      <c r="AF1427" s="138"/>
      <c r="AG1427" s="138"/>
      <c r="AH1427" s="138"/>
      <c r="AI1427" s="138"/>
      <c r="AJ1427" s="138"/>
      <c r="AK1427" s="138"/>
      <c r="AL1427" s="138"/>
      <c r="AM1427" s="138"/>
      <c r="AN1427" s="138"/>
      <c r="AO1427" s="138"/>
      <c r="AP1427" s="138"/>
      <c r="AQ1427" s="138"/>
      <c r="AR1427" s="138"/>
      <c r="AS1427" s="144"/>
    </row>
    <row r="1428" spans="1:45" ht="24" hidden="1" customHeight="1" x14ac:dyDescent="0.2">
      <c r="A1428" s="135"/>
      <c r="B1428" s="169"/>
      <c r="C1428" s="750" t="s">
        <v>16154</v>
      </c>
      <c r="D1428" s="138"/>
      <c r="E1428" s="144" t="s">
        <v>16156</v>
      </c>
      <c r="F1428" s="232" t="s">
        <v>16154</v>
      </c>
      <c r="G1428" s="144">
        <v>3705</v>
      </c>
      <c r="H1428" s="138"/>
      <c r="I1428" s="138"/>
      <c r="J1428" s="138"/>
      <c r="K1428" s="138"/>
      <c r="L1428" s="138"/>
      <c r="M1428" s="138"/>
      <c r="N1428" s="138">
        <v>3705</v>
      </c>
      <c r="O1428" s="138"/>
      <c r="P1428" s="138"/>
      <c r="Q1428" s="138"/>
      <c r="R1428" s="138"/>
      <c r="S1428" s="138"/>
      <c r="T1428" s="145">
        <v>2019</v>
      </c>
      <c r="U1428" s="138"/>
      <c r="V1428" s="138"/>
      <c r="W1428" s="138"/>
      <c r="X1428" s="138"/>
      <c r="Y1428" s="138"/>
      <c r="Z1428" s="144">
        <v>500</v>
      </c>
      <c r="AA1428" s="138"/>
      <c r="AB1428" s="138"/>
      <c r="AC1428" s="138"/>
      <c r="AD1428" s="138"/>
      <c r="AE1428" s="138"/>
      <c r="AF1428" s="138"/>
      <c r="AG1428" s="138"/>
      <c r="AH1428" s="138"/>
      <c r="AI1428" s="138"/>
      <c r="AJ1428" s="138"/>
      <c r="AK1428" s="138"/>
      <c r="AL1428" s="138"/>
      <c r="AM1428" s="138"/>
      <c r="AN1428" s="138"/>
      <c r="AO1428" s="138"/>
      <c r="AP1428" s="138"/>
      <c r="AQ1428" s="138"/>
      <c r="AR1428" s="138"/>
      <c r="AS1428" s="144"/>
    </row>
    <row r="1429" spans="1:45" ht="24" hidden="1" customHeight="1" x14ac:dyDescent="0.2">
      <c r="A1429" s="135"/>
      <c r="B1429" s="169"/>
      <c r="C1429" s="750" t="s">
        <v>16154</v>
      </c>
      <c r="D1429" s="138"/>
      <c r="E1429" s="144" t="s">
        <v>16157</v>
      </c>
      <c r="F1429" s="232" t="s">
        <v>16154</v>
      </c>
      <c r="G1429" s="144">
        <v>2440</v>
      </c>
      <c r="H1429" s="138"/>
      <c r="I1429" s="138"/>
      <c r="J1429" s="138">
        <v>45</v>
      </c>
      <c r="K1429" s="138">
        <v>53</v>
      </c>
      <c r="L1429" s="138"/>
      <c r="M1429" s="138"/>
      <c r="N1429" s="138">
        <v>2440</v>
      </c>
      <c r="O1429" s="138"/>
      <c r="P1429" s="138"/>
      <c r="Q1429" s="138"/>
      <c r="R1429" s="138"/>
      <c r="S1429" s="138"/>
      <c r="T1429" s="145">
        <v>2014</v>
      </c>
      <c r="U1429" s="138"/>
      <c r="V1429" s="138"/>
      <c r="W1429" s="138"/>
      <c r="X1429" s="138"/>
      <c r="Y1429" s="138"/>
      <c r="Z1429" s="144">
        <v>600</v>
      </c>
      <c r="AA1429" s="138"/>
      <c r="AB1429" s="138"/>
      <c r="AC1429" s="138"/>
      <c r="AD1429" s="138"/>
      <c r="AE1429" s="138"/>
      <c r="AF1429" s="138"/>
      <c r="AG1429" s="138"/>
      <c r="AH1429" s="138"/>
      <c r="AI1429" s="138"/>
      <c r="AJ1429" s="138"/>
      <c r="AK1429" s="138"/>
      <c r="AL1429" s="138"/>
      <c r="AM1429" s="138"/>
      <c r="AN1429" s="138"/>
      <c r="AO1429" s="138"/>
      <c r="AP1429" s="138"/>
      <c r="AQ1429" s="138"/>
      <c r="AR1429" s="138"/>
      <c r="AS1429" s="144"/>
    </row>
    <row r="1430" spans="1:45" ht="24" hidden="1" customHeight="1" x14ac:dyDescent="0.2">
      <c r="A1430" s="135"/>
      <c r="B1430" s="169"/>
      <c r="C1430" s="750" t="s">
        <v>4818</v>
      </c>
      <c r="D1430" s="138"/>
      <c r="E1430" s="144" t="s">
        <v>20482</v>
      </c>
      <c r="F1430" s="232" t="s">
        <v>4818</v>
      </c>
      <c r="G1430" s="144">
        <v>8461</v>
      </c>
      <c r="H1430" s="138"/>
      <c r="I1430" s="138">
        <v>2435</v>
      </c>
      <c r="J1430" s="138"/>
      <c r="K1430" s="138"/>
      <c r="L1430" s="138"/>
      <c r="M1430" s="138"/>
      <c r="N1430" s="138">
        <v>2435</v>
      </c>
      <c r="O1430" s="138"/>
      <c r="P1430" s="138"/>
      <c r="Q1430" s="138"/>
      <c r="R1430" s="138"/>
      <c r="S1430" s="138"/>
      <c r="T1430" s="145">
        <v>2016</v>
      </c>
      <c r="U1430" s="138"/>
      <c r="V1430" s="138"/>
      <c r="W1430" s="138"/>
      <c r="X1430" s="138"/>
      <c r="Y1430" s="138"/>
      <c r="Z1430" s="144">
        <v>1000</v>
      </c>
      <c r="AA1430" s="138"/>
      <c r="AB1430" s="138"/>
      <c r="AC1430" s="138"/>
      <c r="AD1430" s="138"/>
      <c r="AE1430" s="138"/>
      <c r="AF1430" s="138"/>
      <c r="AG1430" s="138"/>
      <c r="AH1430" s="138"/>
      <c r="AI1430" s="138"/>
      <c r="AJ1430" s="138"/>
      <c r="AK1430" s="138"/>
      <c r="AL1430" s="138"/>
      <c r="AM1430" s="138"/>
      <c r="AN1430" s="138"/>
      <c r="AO1430" s="138"/>
      <c r="AP1430" s="138"/>
      <c r="AQ1430" s="138"/>
      <c r="AR1430" s="138"/>
      <c r="AS1430" s="144"/>
    </row>
    <row r="1431" spans="1:45" ht="24" hidden="1" customHeight="1" x14ac:dyDescent="0.2">
      <c r="A1431" s="135"/>
      <c r="B1431" s="169"/>
      <c r="C1431" s="750" t="s">
        <v>4818</v>
      </c>
      <c r="D1431" s="138"/>
      <c r="E1431" s="138" t="s">
        <v>20483</v>
      </c>
      <c r="F1431" s="138" t="s">
        <v>4818</v>
      </c>
      <c r="G1431" s="138">
        <v>137821</v>
      </c>
      <c r="H1431" s="138"/>
      <c r="I1431" s="138"/>
      <c r="J1431" s="138">
        <v>25</v>
      </c>
      <c r="K1431" s="138">
        <v>42</v>
      </c>
      <c r="L1431" s="138"/>
      <c r="M1431" s="138"/>
      <c r="N1431" s="138">
        <v>1050</v>
      </c>
      <c r="O1431" s="138"/>
      <c r="P1431" s="138"/>
      <c r="Q1431" s="138"/>
      <c r="R1431" s="138"/>
      <c r="S1431" s="138"/>
      <c r="T1431" s="145">
        <v>2020</v>
      </c>
      <c r="U1431" s="138"/>
      <c r="V1431" s="138"/>
      <c r="W1431" s="138"/>
      <c r="X1431" s="138"/>
      <c r="Y1431" s="138"/>
      <c r="Z1431" s="144">
        <v>35244</v>
      </c>
      <c r="AA1431" s="138"/>
      <c r="AB1431" s="138"/>
      <c r="AC1431" s="138"/>
      <c r="AD1431" s="138"/>
      <c r="AE1431" s="138"/>
      <c r="AF1431" s="138"/>
      <c r="AG1431" s="138"/>
      <c r="AH1431" s="138"/>
      <c r="AI1431" s="138"/>
      <c r="AJ1431" s="138"/>
      <c r="AK1431" s="138"/>
      <c r="AL1431" s="138"/>
      <c r="AM1431" s="138"/>
      <c r="AN1431" s="138"/>
      <c r="AO1431" s="138"/>
      <c r="AP1431" s="138"/>
      <c r="AQ1431" s="138"/>
      <c r="AR1431" s="138"/>
      <c r="AS1431" s="144"/>
    </row>
    <row r="1432" spans="1:45" ht="24" hidden="1" customHeight="1" x14ac:dyDescent="0.2">
      <c r="A1432" s="135"/>
      <c r="B1432" s="169"/>
      <c r="C1432" s="750" t="s">
        <v>4818</v>
      </c>
      <c r="D1432" s="138"/>
      <c r="E1432" s="144" t="s">
        <v>20484</v>
      </c>
      <c r="F1432" s="232" t="s">
        <v>4818</v>
      </c>
      <c r="G1432" s="144">
        <v>137821</v>
      </c>
      <c r="H1432" s="138"/>
      <c r="I1432" s="138"/>
      <c r="J1432" s="138">
        <v>50</v>
      </c>
      <c r="K1432" s="138">
        <v>70</v>
      </c>
      <c r="L1432" s="138"/>
      <c r="M1432" s="138"/>
      <c r="N1432" s="138">
        <v>3500</v>
      </c>
      <c r="O1432" s="138"/>
      <c r="P1432" s="138"/>
      <c r="Q1432" s="138"/>
      <c r="R1432" s="138"/>
      <c r="S1432" s="138"/>
      <c r="T1432" s="145">
        <v>2020</v>
      </c>
      <c r="U1432" s="138"/>
      <c r="V1432" s="138"/>
      <c r="W1432" s="138"/>
      <c r="X1432" s="138"/>
      <c r="Y1432" s="138"/>
      <c r="Z1432" s="144">
        <v>35244</v>
      </c>
      <c r="AA1432" s="138"/>
      <c r="AB1432" s="138"/>
      <c r="AC1432" s="138"/>
      <c r="AD1432" s="138"/>
      <c r="AE1432" s="138"/>
      <c r="AF1432" s="138"/>
      <c r="AG1432" s="138"/>
      <c r="AH1432" s="138"/>
      <c r="AI1432" s="138"/>
      <c r="AJ1432" s="138"/>
      <c r="AK1432" s="138"/>
      <c r="AL1432" s="138"/>
      <c r="AM1432" s="138"/>
      <c r="AN1432" s="138"/>
      <c r="AO1432" s="138"/>
      <c r="AP1432" s="138"/>
      <c r="AQ1432" s="138"/>
      <c r="AR1432" s="138"/>
      <c r="AS1432" s="144"/>
    </row>
    <row r="1433" spans="1:45" ht="24" hidden="1" customHeight="1" x14ac:dyDescent="0.2">
      <c r="A1433" s="135"/>
      <c r="B1433" s="169"/>
      <c r="C1433" s="750" t="s">
        <v>16149</v>
      </c>
      <c r="D1433" s="138"/>
      <c r="E1433" s="144" t="s">
        <v>20485</v>
      </c>
      <c r="F1433" s="232" t="s">
        <v>16149</v>
      </c>
      <c r="G1433" s="144">
        <v>2403</v>
      </c>
      <c r="H1433" s="144">
        <v>99</v>
      </c>
      <c r="I1433" s="144">
        <v>77</v>
      </c>
      <c r="J1433" s="138"/>
      <c r="K1433" s="138"/>
      <c r="L1433" s="138"/>
      <c r="M1433" s="138"/>
      <c r="N1433" s="144">
        <v>1832</v>
      </c>
      <c r="O1433" s="138"/>
      <c r="P1433" s="144">
        <v>150</v>
      </c>
      <c r="Q1433" s="138"/>
      <c r="R1433" s="138"/>
      <c r="S1433" s="138"/>
      <c r="T1433" s="145">
        <v>2004</v>
      </c>
      <c r="U1433" s="138"/>
      <c r="V1433" s="138"/>
      <c r="W1433" s="138"/>
      <c r="X1433" s="138"/>
      <c r="Y1433" s="138"/>
      <c r="Z1433" s="144">
        <v>110</v>
      </c>
      <c r="AA1433" s="138"/>
      <c r="AB1433" s="138"/>
      <c r="AC1433" s="138"/>
      <c r="AD1433" s="138"/>
      <c r="AE1433" s="138"/>
      <c r="AF1433" s="138"/>
      <c r="AG1433" s="138"/>
      <c r="AH1433" s="138"/>
      <c r="AI1433" s="138"/>
      <c r="AJ1433" s="138"/>
      <c r="AK1433" s="138"/>
      <c r="AL1433" s="138"/>
      <c r="AM1433" s="138"/>
      <c r="AN1433" s="138"/>
      <c r="AO1433" s="138"/>
      <c r="AP1433" s="138"/>
      <c r="AQ1433" s="138"/>
      <c r="AR1433" s="138"/>
      <c r="AS1433" s="144" t="s">
        <v>16150</v>
      </c>
    </row>
    <row r="1434" spans="1:45" ht="24" hidden="1" customHeight="1" x14ac:dyDescent="0.2">
      <c r="A1434" s="135"/>
      <c r="B1434" s="169"/>
      <c r="C1434" s="750" t="s">
        <v>16149</v>
      </c>
      <c r="D1434" s="138"/>
      <c r="E1434" s="300" t="s">
        <v>16151</v>
      </c>
      <c r="F1434" s="232" t="s">
        <v>16149</v>
      </c>
      <c r="G1434" s="144">
        <v>3162</v>
      </c>
      <c r="H1434" s="144"/>
      <c r="I1434" s="144"/>
      <c r="J1434" s="138">
        <v>42</v>
      </c>
      <c r="K1434" s="138">
        <v>50</v>
      </c>
      <c r="L1434" s="138"/>
      <c r="M1434" s="138"/>
      <c r="N1434" s="144">
        <v>3162</v>
      </c>
      <c r="O1434" s="138"/>
      <c r="P1434" s="144"/>
      <c r="Q1434" s="138"/>
      <c r="R1434" s="138"/>
      <c r="S1434" s="138"/>
      <c r="T1434" s="145">
        <v>2011</v>
      </c>
      <c r="U1434" s="138"/>
      <c r="V1434" s="138"/>
      <c r="W1434" s="138"/>
      <c r="X1434" s="138"/>
      <c r="Y1434" s="138"/>
      <c r="Z1434" s="144">
        <v>233</v>
      </c>
      <c r="AA1434" s="138"/>
      <c r="AB1434" s="138"/>
      <c r="AC1434" s="138"/>
      <c r="AD1434" s="138"/>
      <c r="AE1434" s="138"/>
      <c r="AF1434" s="138"/>
      <c r="AG1434" s="138"/>
      <c r="AH1434" s="138"/>
      <c r="AI1434" s="138"/>
      <c r="AJ1434" s="138"/>
      <c r="AK1434" s="138"/>
      <c r="AL1434" s="138"/>
      <c r="AM1434" s="138"/>
      <c r="AN1434" s="138"/>
      <c r="AO1434" s="138"/>
      <c r="AP1434" s="138"/>
      <c r="AQ1434" s="138"/>
      <c r="AR1434" s="138"/>
      <c r="AS1434" s="144"/>
    </row>
    <row r="1435" spans="1:45" ht="24" hidden="1" customHeight="1" x14ac:dyDescent="0.2">
      <c r="A1435" s="135"/>
      <c r="B1435" s="169"/>
      <c r="C1435" s="750" t="s">
        <v>16149</v>
      </c>
      <c r="D1435" s="138"/>
      <c r="E1435" s="300" t="s">
        <v>20486</v>
      </c>
      <c r="F1435" s="232" t="s">
        <v>16149</v>
      </c>
      <c r="G1435" s="144">
        <v>2427</v>
      </c>
      <c r="H1435" s="144"/>
      <c r="I1435" s="144"/>
      <c r="J1435" s="138">
        <v>36</v>
      </c>
      <c r="K1435" s="138">
        <v>50</v>
      </c>
      <c r="L1435" s="138"/>
      <c r="M1435" s="138"/>
      <c r="N1435" s="144">
        <v>2100</v>
      </c>
      <c r="O1435" s="138"/>
      <c r="P1435" s="144"/>
      <c r="Q1435" s="138"/>
      <c r="R1435" s="138"/>
      <c r="S1435" s="138"/>
      <c r="T1435" s="145">
        <v>2010</v>
      </c>
      <c r="U1435" s="138"/>
      <c r="V1435" s="138"/>
      <c r="W1435" s="138"/>
      <c r="X1435" s="138"/>
      <c r="Y1435" s="138"/>
      <c r="Z1435" s="144">
        <v>42</v>
      </c>
      <c r="AA1435" s="138"/>
      <c r="AB1435" s="138"/>
      <c r="AC1435" s="138"/>
      <c r="AD1435" s="138"/>
      <c r="AE1435" s="138"/>
      <c r="AF1435" s="138"/>
      <c r="AG1435" s="138"/>
      <c r="AH1435" s="138"/>
      <c r="AI1435" s="138"/>
      <c r="AJ1435" s="138"/>
      <c r="AK1435" s="138"/>
      <c r="AL1435" s="138"/>
      <c r="AM1435" s="138"/>
      <c r="AN1435" s="138"/>
      <c r="AO1435" s="138"/>
      <c r="AP1435" s="138"/>
      <c r="AQ1435" s="138"/>
      <c r="AR1435" s="138"/>
      <c r="AS1435" s="144"/>
    </row>
    <row r="1436" spans="1:45" ht="24" hidden="1" customHeight="1" x14ac:dyDescent="0.2">
      <c r="A1436" s="135"/>
      <c r="B1436" s="169"/>
      <c r="C1436" s="750" t="s">
        <v>16149</v>
      </c>
      <c r="D1436" s="138"/>
      <c r="E1436" s="300" t="s">
        <v>20487</v>
      </c>
      <c r="F1436" s="232" t="s">
        <v>16149</v>
      </c>
      <c r="G1436" s="144">
        <v>5300</v>
      </c>
      <c r="H1436" s="144"/>
      <c r="I1436" s="144"/>
      <c r="J1436" s="138">
        <v>47</v>
      </c>
      <c r="K1436" s="138">
        <v>70</v>
      </c>
      <c r="L1436" s="138"/>
      <c r="M1436" s="138"/>
      <c r="N1436" s="144">
        <v>2900</v>
      </c>
      <c r="O1436" s="138"/>
      <c r="P1436" s="144"/>
      <c r="Q1436" s="138"/>
      <c r="R1436" s="138"/>
      <c r="S1436" s="138"/>
      <c r="T1436" s="145">
        <v>2010</v>
      </c>
      <c r="U1436" s="138"/>
      <c r="V1436" s="138"/>
      <c r="W1436" s="138"/>
      <c r="X1436" s="138"/>
      <c r="Y1436" s="138"/>
      <c r="Z1436" s="144"/>
      <c r="AA1436" s="138"/>
      <c r="AB1436" s="138"/>
      <c r="AC1436" s="138"/>
      <c r="AD1436" s="138"/>
      <c r="AE1436" s="138"/>
      <c r="AF1436" s="138"/>
      <c r="AG1436" s="138"/>
      <c r="AH1436" s="138"/>
      <c r="AI1436" s="138"/>
      <c r="AJ1436" s="138"/>
      <c r="AK1436" s="138"/>
      <c r="AL1436" s="138"/>
      <c r="AM1436" s="138"/>
      <c r="AN1436" s="138"/>
      <c r="AO1436" s="138"/>
      <c r="AP1436" s="138"/>
      <c r="AQ1436" s="138"/>
      <c r="AR1436" s="138"/>
      <c r="AS1436" s="144"/>
    </row>
    <row r="1437" spans="1:45" ht="24" hidden="1" customHeight="1" x14ac:dyDescent="0.2">
      <c r="A1437" s="135"/>
      <c r="B1437" s="169"/>
      <c r="C1437" s="750" t="s">
        <v>16149</v>
      </c>
      <c r="D1437" s="138"/>
      <c r="E1437" s="300" t="s">
        <v>20488</v>
      </c>
      <c r="F1437" s="232" t="s">
        <v>16149</v>
      </c>
      <c r="G1437" s="144">
        <v>12415</v>
      </c>
      <c r="H1437" s="144">
        <v>920</v>
      </c>
      <c r="I1437" s="144">
        <v>908</v>
      </c>
      <c r="J1437" s="138">
        <v>40</v>
      </c>
      <c r="K1437" s="138">
        <v>80</v>
      </c>
      <c r="L1437" s="138"/>
      <c r="M1437" s="138"/>
      <c r="N1437" s="144">
        <v>2196</v>
      </c>
      <c r="O1437" s="138"/>
      <c r="P1437" s="144"/>
      <c r="Q1437" s="138"/>
      <c r="R1437" s="138"/>
      <c r="S1437" s="138"/>
      <c r="T1437" s="145">
        <v>2011</v>
      </c>
      <c r="U1437" s="138"/>
      <c r="V1437" s="138"/>
      <c r="W1437" s="138"/>
      <c r="X1437" s="138"/>
      <c r="Y1437" s="138"/>
      <c r="Z1437" s="144">
        <v>2366</v>
      </c>
      <c r="AA1437" s="138"/>
      <c r="AB1437" s="138"/>
      <c r="AC1437" s="138"/>
      <c r="AD1437" s="138"/>
      <c r="AE1437" s="138"/>
      <c r="AF1437" s="138"/>
      <c r="AG1437" s="138"/>
      <c r="AH1437" s="138"/>
      <c r="AI1437" s="138"/>
      <c r="AJ1437" s="138"/>
      <c r="AK1437" s="138"/>
      <c r="AL1437" s="138"/>
      <c r="AM1437" s="138"/>
      <c r="AN1437" s="138"/>
      <c r="AO1437" s="138"/>
      <c r="AP1437" s="138"/>
      <c r="AQ1437" s="138"/>
      <c r="AR1437" s="138"/>
      <c r="AS1437" s="144"/>
    </row>
    <row r="1438" spans="1:45" ht="24" hidden="1" customHeight="1" x14ac:dyDescent="0.2">
      <c r="A1438" s="135"/>
      <c r="B1438" s="169"/>
      <c r="C1438" s="750" t="s">
        <v>16149</v>
      </c>
      <c r="D1438" s="138"/>
      <c r="E1438" s="300" t="s">
        <v>20489</v>
      </c>
      <c r="F1438" s="232" t="s">
        <v>16149</v>
      </c>
      <c r="G1438" s="144">
        <v>2284</v>
      </c>
      <c r="H1438" s="144">
        <v>99</v>
      </c>
      <c r="I1438" s="144">
        <v>77</v>
      </c>
      <c r="J1438" s="138">
        <v>40</v>
      </c>
      <c r="K1438" s="138">
        <v>56</v>
      </c>
      <c r="L1438" s="138"/>
      <c r="M1438" s="138"/>
      <c r="N1438" s="144">
        <v>2284</v>
      </c>
      <c r="O1438" s="138"/>
      <c r="P1438" s="144">
        <v>150</v>
      </c>
      <c r="Q1438" s="138"/>
      <c r="R1438" s="138"/>
      <c r="S1438" s="138"/>
      <c r="T1438" s="145">
        <v>2007</v>
      </c>
      <c r="U1438" s="138"/>
      <c r="V1438" s="138"/>
      <c r="W1438" s="138"/>
      <c r="X1438" s="138"/>
      <c r="Y1438" s="138"/>
      <c r="Z1438" s="144"/>
      <c r="AA1438" s="138"/>
      <c r="AB1438" s="138"/>
      <c r="AC1438" s="138"/>
      <c r="AD1438" s="138"/>
      <c r="AE1438" s="138"/>
      <c r="AF1438" s="138"/>
      <c r="AG1438" s="138"/>
      <c r="AH1438" s="138"/>
      <c r="AI1438" s="138"/>
      <c r="AJ1438" s="138"/>
      <c r="AK1438" s="138"/>
      <c r="AL1438" s="138"/>
      <c r="AM1438" s="138"/>
      <c r="AN1438" s="138"/>
      <c r="AO1438" s="138"/>
      <c r="AP1438" s="138"/>
      <c r="AQ1438" s="138"/>
      <c r="AR1438" s="138"/>
      <c r="AS1438" s="144"/>
    </row>
    <row r="1439" spans="1:45" ht="24" hidden="1" customHeight="1" x14ac:dyDescent="0.2">
      <c r="A1439" s="135"/>
      <c r="B1439" s="169"/>
      <c r="C1439" s="750" t="s">
        <v>16149</v>
      </c>
      <c r="D1439" s="138"/>
      <c r="E1439" s="300" t="s">
        <v>16152</v>
      </c>
      <c r="F1439" s="232" t="s">
        <v>16149</v>
      </c>
      <c r="G1439" s="144">
        <v>1650</v>
      </c>
      <c r="H1439" s="144"/>
      <c r="I1439" s="144"/>
      <c r="J1439" s="138">
        <v>33</v>
      </c>
      <c r="K1439" s="138">
        <v>50</v>
      </c>
      <c r="L1439" s="138"/>
      <c r="M1439" s="138"/>
      <c r="N1439" s="144">
        <v>1650</v>
      </c>
      <c r="O1439" s="138"/>
      <c r="P1439" s="144"/>
      <c r="Q1439" s="138"/>
      <c r="R1439" s="138"/>
      <c r="S1439" s="138"/>
      <c r="T1439" s="145">
        <v>2016</v>
      </c>
      <c r="U1439" s="138"/>
      <c r="V1439" s="138"/>
      <c r="W1439" s="138"/>
      <c r="X1439" s="138"/>
      <c r="Y1439" s="138"/>
      <c r="Z1439" s="144">
        <v>14</v>
      </c>
      <c r="AA1439" s="138"/>
      <c r="AB1439" s="138"/>
      <c r="AC1439" s="138"/>
      <c r="AD1439" s="138"/>
      <c r="AE1439" s="138"/>
      <c r="AF1439" s="138"/>
      <c r="AG1439" s="138"/>
      <c r="AH1439" s="138"/>
      <c r="AI1439" s="138"/>
      <c r="AJ1439" s="138"/>
      <c r="AK1439" s="138"/>
      <c r="AL1439" s="138"/>
      <c r="AM1439" s="138"/>
      <c r="AN1439" s="138"/>
      <c r="AO1439" s="138"/>
      <c r="AP1439" s="138"/>
      <c r="AQ1439" s="138"/>
      <c r="AR1439" s="138"/>
      <c r="AS1439" s="144"/>
    </row>
    <row r="1440" spans="1:45" ht="24" hidden="1" customHeight="1" x14ac:dyDescent="0.2">
      <c r="A1440" s="135"/>
      <c r="B1440" s="169"/>
      <c r="C1440" s="750" t="s">
        <v>16149</v>
      </c>
      <c r="D1440" s="138"/>
      <c r="E1440" s="300" t="s">
        <v>20490</v>
      </c>
      <c r="F1440" s="232" t="s">
        <v>16149</v>
      </c>
      <c r="G1440" s="144">
        <v>18209</v>
      </c>
      <c r="H1440" s="144"/>
      <c r="I1440" s="144"/>
      <c r="J1440" s="138">
        <v>20</v>
      </c>
      <c r="K1440" s="138">
        <v>37</v>
      </c>
      <c r="L1440" s="138"/>
      <c r="M1440" s="138"/>
      <c r="N1440" s="144">
        <v>740</v>
      </c>
      <c r="O1440" s="138"/>
      <c r="P1440" s="144"/>
      <c r="Q1440" s="138"/>
      <c r="R1440" s="138"/>
      <c r="S1440" s="138"/>
      <c r="T1440" s="145">
        <v>2004</v>
      </c>
      <c r="U1440" s="138"/>
      <c r="V1440" s="138"/>
      <c r="W1440" s="138"/>
      <c r="X1440" s="138"/>
      <c r="Y1440" s="138"/>
      <c r="Z1440" s="144">
        <v>1773</v>
      </c>
      <c r="AA1440" s="138"/>
      <c r="AB1440" s="138"/>
      <c r="AC1440" s="138"/>
      <c r="AD1440" s="138"/>
      <c r="AE1440" s="138"/>
      <c r="AF1440" s="138"/>
      <c r="AG1440" s="138"/>
      <c r="AH1440" s="138"/>
      <c r="AI1440" s="138"/>
      <c r="AJ1440" s="138"/>
      <c r="AK1440" s="138"/>
      <c r="AL1440" s="138"/>
      <c r="AM1440" s="138"/>
      <c r="AN1440" s="138"/>
      <c r="AO1440" s="138"/>
      <c r="AP1440" s="138"/>
      <c r="AQ1440" s="138"/>
      <c r="AR1440" s="138"/>
      <c r="AS1440" s="144"/>
    </row>
    <row r="1441" spans="1:45" ht="24" hidden="1" customHeight="1" x14ac:dyDescent="0.2">
      <c r="A1441" s="135"/>
      <c r="B1441" s="169"/>
      <c r="C1441" s="750" t="s">
        <v>16149</v>
      </c>
      <c r="D1441" s="138"/>
      <c r="E1441" s="300" t="s">
        <v>20491</v>
      </c>
      <c r="F1441" s="232" t="s">
        <v>16149</v>
      </c>
      <c r="G1441" s="144">
        <v>2663</v>
      </c>
      <c r="H1441" s="144"/>
      <c r="I1441" s="144"/>
      <c r="J1441" s="138">
        <v>20</v>
      </c>
      <c r="K1441" s="138">
        <v>37</v>
      </c>
      <c r="L1441" s="138"/>
      <c r="M1441" s="138"/>
      <c r="N1441" s="144">
        <v>692</v>
      </c>
      <c r="O1441" s="138"/>
      <c r="P1441" s="144"/>
      <c r="Q1441" s="138"/>
      <c r="R1441" s="138"/>
      <c r="S1441" s="138"/>
      <c r="T1441" s="145">
        <v>2015</v>
      </c>
      <c r="U1441" s="138"/>
      <c r="V1441" s="138"/>
      <c r="W1441" s="138"/>
      <c r="X1441" s="138"/>
      <c r="Y1441" s="138"/>
      <c r="Z1441" s="144"/>
      <c r="AA1441" s="138"/>
      <c r="AB1441" s="138"/>
      <c r="AC1441" s="138"/>
      <c r="AD1441" s="138"/>
      <c r="AE1441" s="138"/>
      <c r="AF1441" s="138"/>
      <c r="AG1441" s="138"/>
      <c r="AH1441" s="138"/>
      <c r="AI1441" s="138"/>
      <c r="AJ1441" s="138"/>
      <c r="AK1441" s="138"/>
      <c r="AL1441" s="138"/>
      <c r="AM1441" s="138"/>
      <c r="AN1441" s="138"/>
      <c r="AO1441" s="138"/>
      <c r="AP1441" s="138"/>
      <c r="AQ1441" s="138"/>
      <c r="AR1441" s="138"/>
      <c r="AS1441" s="144"/>
    </row>
    <row r="1442" spans="1:45" ht="24" hidden="1" customHeight="1" x14ac:dyDescent="0.2">
      <c r="A1442" s="135"/>
      <c r="B1442" s="169"/>
      <c r="C1442" s="750" t="s">
        <v>16149</v>
      </c>
      <c r="D1442" s="138"/>
      <c r="E1442" s="300" t="s">
        <v>20492</v>
      </c>
      <c r="F1442" s="232" t="s">
        <v>16149</v>
      </c>
      <c r="G1442" s="144">
        <v>28378</v>
      </c>
      <c r="H1442" s="144">
        <v>973</v>
      </c>
      <c r="I1442" s="144">
        <v>996</v>
      </c>
      <c r="J1442" s="138">
        <v>58</v>
      </c>
      <c r="K1442" s="138">
        <v>30</v>
      </c>
      <c r="L1442" s="138"/>
      <c r="M1442" s="138"/>
      <c r="N1442" s="144">
        <v>1740</v>
      </c>
      <c r="O1442" s="138"/>
      <c r="P1442" s="144"/>
      <c r="Q1442" s="138"/>
      <c r="R1442" s="138"/>
      <c r="S1442" s="138"/>
      <c r="T1442" s="145">
        <v>2018</v>
      </c>
      <c r="U1442" s="138"/>
      <c r="V1442" s="138"/>
      <c r="W1442" s="138"/>
      <c r="X1442" s="138"/>
      <c r="Y1442" s="138"/>
      <c r="Z1442" s="144">
        <v>3650</v>
      </c>
      <c r="AA1442" s="138"/>
      <c r="AB1442" s="138"/>
      <c r="AC1442" s="138"/>
      <c r="AD1442" s="138"/>
      <c r="AE1442" s="138"/>
      <c r="AF1442" s="138"/>
      <c r="AG1442" s="138"/>
      <c r="AH1442" s="138"/>
      <c r="AI1442" s="138"/>
      <c r="AJ1442" s="138"/>
      <c r="AK1442" s="138"/>
      <c r="AL1442" s="138"/>
      <c r="AM1442" s="138"/>
      <c r="AN1442" s="138"/>
      <c r="AO1442" s="138"/>
      <c r="AP1442" s="138"/>
      <c r="AQ1442" s="138"/>
      <c r="AR1442" s="138"/>
      <c r="AS1442" s="144"/>
    </row>
    <row r="1443" spans="1:45" ht="24" hidden="1" customHeight="1" x14ac:dyDescent="0.2">
      <c r="A1443" s="135"/>
      <c r="B1443" s="169"/>
      <c r="C1443" s="750" t="s">
        <v>16149</v>
      </c>
      <c r="D1443" s="138"/>
      <c r="E1443" s="300" t="s">
        <v>20493</v>
      </c>
      <c r="F1443" s="232" t="s">
        <v>16149</v>
      </c>
      <c r="G1443" s="144">
        <v>8549</v>
      </c>
      <c r="H1443" s="144">
        <v>771</v>
      </c>
      <c r="I1443" s="144">
        <v>754</v>
      </c>
      <c r="J1443" s="138">
        <v>23</v>
      </c>
      <c r="K1443" s="138">
        <v>36</v>
      </c>
      <c r="L1443" s="138"/>
      <c r="M1443" s="138"/>
      <c r="N1443" s="144">
        <v>828</v>
      </c>
      <c r="O1443" s="138"/>
      <c r="P1443" s="144"/>
      <c r="Q1443" s="138"/>
      <c r="R1443" s="138"/>
      <c r="S1443" s="138"/>
      <c r="T1443" s="145">
        <v>2016</v>
      </c>
      <c r="U1443" s="138"/>
      <c r="V1443" s="138"/>
      <c r="W1443" s="138"/>
      <c r="X1443" s="138"/>
      <c r="Y1443" s="138"/>
      <c r="Z1443" s="144">
        <v>1505</v>
      </c>
      <c r="AA1443" s="138"/>
      <c r="AB1443" s="138"/>
      <c r="AC1443" s="138"/>
      <c r="AD1443" s="138"/>
      <c r="AE1443" s="138"/>
      <c r="AF1443" s="138"/>
      <c r="AG1443" s="138"/>
      <c r="AH1443" s="138"/>
      <c r="AI1443" s="138"/>
      <c r="AJ1443" s="138"/>
      <c r="AK1443" s="138"/>
      <c r="AL1443" s="138"/>
      <c r="AM1443" s="138"/>
      <c r="AN1443" s="138"/>
      <c r="AO1443" s="138"/>
      <c r="AP1443" s="138"/>
      <c r="AQ1443" s="138"/>
      <c r="AR1443" s="138"/>
      <c r="AS1443" s="144"/>
    </row>
    <row r="1444" spans="1:45" ht="24" hidden="1" customHeight="1" x14ac:dyDescent="0.2">
      <c r="A1444" s="135"/>
      <c r="B1444" s="169"/>
      <c r="C1444" s="750" t="s">
        <v>16149</v>
      </c>
      <c r="D1444" s="138"/>
      <c r="E1444" s="300" t="s">
        <v>20494</v>
      </c>
      <c r="F1444" s="232" t="s">
        <v>16149</v>
      </c>
      <c r="G1444" s="144">
        <v>12415</v>
      </c>
      <c r="H1444" s="144">
        <v>920</v>
      </c>
      <c r="I1444" s="144">
        <v>908</v>
      </c>
      <c r="J1444" s="138">
        <v>23</v>
      </c>
      <c r="K1444" s="138">
        <v>42</v>
      </c>
      <c r="L1444" s="138"/>
      <c r="M1444" s="138"/>
      <c r="N1444" s="144">
        <v>800</v>
      </c>
      <c r="O1444" s="138"/>
      <c r="P1444" s="144"/>
      <c r="Q1444" s="138"/>
      <c r="R1444" s="138"/>
      <c r="S1444" s="138"/>
      <c r="T1444" s="145">
        <v>2011</v>
      </c>
      <c r="U1444" s="138"/>
      <c r="V1444" s="138"/>
      <c r="W1444" s="138"/>
      <c r="X1444" s="138"/>
      <c r="Y1444" s="138"/>
      <c r="Z1444" s="144">
        <v>2366</v>
      </c>
      <c r="AA1444" s="138"/>
      <c r="AB1444" s="138"/>
      <c r="AC1444" s="138"/>
      <c r="AD1444" s="138"/>
      <c r="AE1444" s="138"/>
      <c r="AF1444" s="138"/>
      <c r="AG1444" s="138"/>
      <c r="AH1444" s="138"/>
      <c r="AI1444" s="138"/>
      <c r="AJ1444" s="138"/>
      <c r="AK1444" s="138"/>
      <c r="AL1444" s="138"/>
      <c r="AM1444" s="138"/>
      <c r="AN1444" s="138"/>
      <c r="AO1444" s="138"/>
      <c r="AP1444" s="138"/>
      <c r="AQ1444" s="138"/>
      <c r="AR1444" s="138"/>
      <c r="AS1444" s="144"/>
    </row>
    <row r="1445" spans="1:45" ht="24" hidden="1" customHeight="1" x14ac:dyDescent="0.2">
      <c r="A1445" s="135"/>
      <c r="B1445" s="169"/>
      <c r="C1445" s="750" t="s">
        <v>16149</v>
      </c>
      <c r="D1445" s="138"/>
      <c r="E1445" s="300" t="s">
        <v>20495</v>
      </c>
      <c r="F1445" s="232" t="s">
        <v>16149</v>
      </c>
      <c r="G1445" s="144">
        <v>18209</v>
      </c>
      <c r="H1445" s="144"/>
      <c r="I1445" s="144"/>
      <c r="J1445" s="138">
        <v>19</v>
      </c>
      <c r="K1445" s="138">
        <v>32</v>
      </c>
      <c r="L1445" s="138"/>
      <c r="M1445" s="138"/>
      <c r="N1445" s="144">
        <v>608</v>
      </c>
      <c r="O1445" s="138"/>
      <c r="P1445" s="144"/>
      <c r="Q1445" s="138"/>
      <c r="R1445" s="138"/>
      <c r="S1445" s="138"/>
      <c r="T1445" s="145">
        <v>2004</v>
      </c>
      <c r="U1445" s="138"/>
      <c r="V1445" s="138"/>
      <c r="W1445" s="138"/>
      <c r="X1445" s="138"/>
      <c r="Y1445" s="138"/>
      <c r="Z1445" s="144">
        <v>1773</v>
      </c>
      <c r="AA1445" s="138"/>
      <c r="AB1445" s="138"/>
      <c r="AC1445" s="138"/>
      <c r="AD1445" s="138"/>
      <c r="AE1445" s="138"/>
      <c r="AF1445" s="138"/>
      <c r="AG1445" s="138"/>
      <c r="AH1445" s="138"/>
      <c r="AI1445" s="138"/>
      <c r="AJ1445" s="138"/>
      <c r="AK1445" s="138"/>
      <c r="AL1445" s="138"/>
      <c r="AM1445" s="138"/>
      <c r="AN1445" s="138"/>
      <c r="AO1445" s="138"/>
      <c r="AP1445" s="138"/>
      <c r="AQ1445" s="138"/>
      <c r="AR1445" s="138"/>
      <c r="AS1445" s="144"/>
    </row>
    <row r="1446" spans="1:45" ht="24" hidden="1" customHeight="1" x14ac:dyDescent="0.2">
      <c r="A1446" s="135"/>
      <c r="B1446" s="169"/>
      <c r="C1446" s="750" t="s">
        <v>16149</v>
      </c>
      <c r="D1446" s="138"/>
      <c r="E1446" s="300" t="s">
        <v>20496</v>
      </c>
      <c r="F1446" s="232" t="s">
        <v>16149</v>
      </c>
      <c r="G1446" s="144">
        <v>2453</v>
      </c>
      <c r="H1446" s="144"/>
      <c r="I1446" s="144"/>
      <c r="J1446" s="138">
        <v>28</v>
      </c>
      <c r="K1446" s="138">
        <v>46</v>
      </c>
      <c r="L1446" s="138"/>
      <c r="M1446" s="138"/>
      <c r="N1446" s="144">
        <v>844</v>
      </c>
      <c r="O1446" s="138"/>
      <c r="P1446" s="144"/>
      <c r="Q1446" s="138"/>
      <c r="R1446" s="138"/>
      <c r="S1446" s="138"/>
      <c r="T1446" s="145">
        <v>2014</v>
      </c>
      <c r="U1446" s="138"/>
      <c r="V1446" s="138"/>
      <c r="W1446" s="138"/>
      <c r="X1446" s="138"/>
      <c r="Y1446" s="138"/>
      <c r="Z1446" s="144"/>
      <c r="AA1446" s="138"/>
      <c r="AB1446" s="138"/>
      <c r="AC1446" s="138"/>
      <c r="AD1446" s="138"/>
      <c r="AE1446" s="138"/>
      <c r="AF1446" s="138"/>
      <c r="AG1446" s="138"/>
      <c r="AH1446" s="138"/>
      <c r="AI1446" s="138"/>
      <c r="AJ1446" s="138"/>
      <c r="AK1446" s="138"/>
      <c r="AL1446" s="138"/>
      <c r="AM1446" s="138"/>
      <c r="AN1446" s="138"/>
      <c r="AO1446" s="138"/>
      <c r="AP1446" s="138"/>
      <c r="AQ1446" s="138"/>
      <c r="AR1446" s="138"/>
      <c r="AS1446" s="144"/>
    </row>
    <row r="1447" spans="1:45" ht="24" hidden="1" customHeight="1" x14ac:dyDescent="0.2">
      <c r="A1447" s="135"/>
      <c r="B1447" s="169"/>
      <c r="C1447" s="750" t="s">
        <v>16149</v>
      </c>
      <c r="D1447" s="138"/>
      <c r="E1447" s="300" t="s">
        <v>20497</v>
      </c>
      <c r="F1447" s="232" t="s">
        <v>16149</v>
      </c>
      <c r="G1447" s="144">
        <v>2419</v>
      </c>
      <c r="H1447" s="144"/>
      <c r="I1447" s="144"/>
      <c r="J1447" s="138">
        <v>49</v>
      </c>
      <c r="K1447" s="138">
        <v>35</v>
      </c>
      <c r="L1447" s="138"/>
      <c r="M1447" s="138"/>
      <c r="N1447" s="144">
        <v>1669</v>
      </c>
      <c r="O1447" s="138"/>
      <c r="P1447" s="144"/>
      <c r="Q1447" s="138"/>
      <c r="R1447" s="138"/>
      <c r="S1447" s="138"/>
      <c r="T1447" s="145">
        <v>2017</v>
      </c>
      <c r="U1447" s="138"/>
      <c r="V1447" s="138"/>
      <c r="W1447" s="138"/>
      <c r="X1447" s="138"/>
      <c r="Y1447" s="138"/>
      <c r="Z1447" s="144">
        <v>270</v>
      </c>
      <c r="AA1447" s="138"/>
      <c r="AB1447" s="138"/>
      <c r="AC1447" s="138"/>
      <c r="AD1447" s="138"/>
      <c r="AE1447" s="138"/>
      <c r="AF1447" s="138"/>
      <c r="AG1447" s="138"/>
      <c r="AH1447" s="138"/>
      <c r="AI1447" s="138"/>
      <c r="AJ1447" s="138"/>
      <c r="AK1447" s="138"/>
      <c r="AL1447" s="138"/>
      <c r="AM1447" s="138"/>
      <c r="AN1447" s="138"/>
      <c r="AO1447" s="138"/>
      <c r="AP1447" s="138"/>
      <c r="AQ1447" s="138"/>
      <c r="AR1447" s="138"/>
      <c r="AS1447" s="144" t="s">
        <v>16153</v>
      </c>
    </row>
    <row r="1448" spans="1:45" ht="24" hidden="1" customHeight="1" x14ac:dyDescent="0.2">
      <c r="A1448" s="135"/>
      <c r="B1448" s="169"/>
      <c r="C1448" s="750" t="s">
        <v>16149</v>
      </c>
      <c r="D1448" s="138"/>
      <c r="E1448" s="300" t="s">
        <v>20498</v>
      </c>
      <c r="F1448" s="232" t="s">
        <v>16149</v>
      </c>
      <c r="G1448" s="144">
        <v>12415</v>
      </c>
      <c r="H1448" s="144">
        <v>920</v>
      </c>
      <c r="I1448" s="144">
        <v>908</v>
      </c>
      <c r="J1448" s="138"/>
      <c r="K1448" s="138"/>
      <c r="L1448" s="138"/>
      <c r="M1448" s="138"/>
      <c r="N1448" s="144">
        <v>258</v>
      </c>
      <c r="O1448" s="138"/>
      <c r="P1448" s="144"/>
      <c r="Q1448" s="138"/>
      <c r="R1448" s="138"/>
      <c r="S1448" s="138"/>
      <c r="T1448" s="145">
        <v>2011</v>
      </c>
      <c r="U1448" s="138"/>
      <c r="V1448" s="138"/>
      <c r="W1448" s="138"/>
      <c r="X1448" s="138"/>
      <c r="Y1448" s="138"/>
      <c r="Z1448" s="144">
        <v>2366</v>
      </c>
      <c r="AA1448" s="138"/>
      <c r="AB1448" s="138"/>
      <c r="AC1448" s="138"/>
      <c r="AD1448" s="138"/>
      <c r="AE1448" s="138"/>
      <c r="AF1448" s="138"/>
      <c r="AG1448" s="138"/>
      <c r="AH1448" s="138"/>
      <c r="AI1448" s="138"/>
      <c r="AJ1448" s="138"/>
      <c r="AK1448" s="138"/>
      <c r="AL1448" s="138"/>
      <c r="AM1448" s="138"/>
      <c r="AN1448" s="138"/>
      <c r="AO1448" s="138"/>
      <c r="AP1448" s="138"/>
      <c r="AQ1448" s="138"/>
      <c r="AR1448" s="138"/>
      <c r="AS1448" s="144"/>
    </row>
    <row r="1449" spans="1:45" ht="24" hidden="1" customHeight="1" x14ac:dyDescent="0.2">
      <c r="A1449" s="135"/>
      <c r="B1449" s="169"/>
      <c r="C1449" s="750" t="s">
        <v>16149</v>
      </c>
      <c r="D1449" s="138"/>
      <c r="E1449" s="300" t="s">
        <v>20499</v>
      </c>
      <c r="F1449" s="232" t="s">
        <v>16149</v>
      </c>
      <c r="G1449" s="144">
        <v>960</v>
      </c>
      <c r="H1449" s="144"/>
      <c r="I1449" s="144"/>
      <c r="J1449" s="138">
        <v>49</v>
      </c>
      <c r="K1449" s="138">
        <v>35</v>
      </c>
      <c r="L1449" s="138"/>
      <c r="M1449" s="138"/>
      <c r="N1449" s="144">
        <v>960</v>
      </c>
      <c r="O1449" s="138"/>
      <c r="P1449" s="144"/>
      <c r="Q1449" s="138"/>
      <c r="R1449" s="138"/>
      <c r="S1449" s="138"/>
      <c r="T1449" s="145">
        <v>2014</v>
      </c>
      <c r="U1449" s="138"/>
      <c r="V1449" s="138"/>
      <c r="W1449" s="138"/>
      <c r="X1449" s="138"/>
      <c r="Y1449" s="138"/>
      <c r="Z1449" s="144"/>
      <c r="AA1449" s="138"/>
      <c r="AB1449" s="138"/>
      <c r="AC1449" s="138"/>
      <c r="AD1449" s="138"/>
      <c r="AE1449" s="138"/>
      <c r="AF1449" s="138"/>
      <c r="AG1449" s="138"/>
      <c r="AH1449" s="138"/>
      <c r="AI1449" s="138"/>
      <c r="AJ1449" s="138"/>
      <c r="AK1449" s="138"/>
      <c r="AL1449" s="138"/>
      <c r="AM1449" s="138"/>
      <c r="AN1449" s="138"/>
      <c r="AO1449" s="138"/>
      <c r="AP1449" s="138"/>
      <c r="AQ1449" s="138"/>
      <c r="AR1449" s="138"/>
      <c r="AS1449" s="144"/>
    </row>
    <row r="1450" spans="1:45" ht="24" hidden="1" customHeight="1" x14ac:dyDescent="0.2">
      <c r="A1450" s="135"/>
      <c r="B1450" s="169"/>
      <c r="C1450" s="750" t="s">
        <v>16149</v>
      </c>
      <c r="D1450" s="138"/>
      <c r="E1450" s="300" t="s">
        <v>20500</v>
      </c>
      <c r="F1450" s="232" t="s">
        <v>16149</v>
      </c>
      <c r="G1450" s="144">
        <v>1200</v>
      </c>
      <c r="H1450" s="144"/>
      <c r="I1450" s="144"/>
      <c r="J1450" s="138">
        <v>49</v>
      </c>
      <c r="K1450" s="138">
        <v>35</v>
      </c>
      <c r="L1450" s="138"/>
      <c r="M1450" s="138"/>
      <c r="N1450" s="144"/>
      <c r="O1450" s="138"/>
      <c r="P1450" s="144"/>
      <c r="Q1450" s="138"/>
      <c r="R1450" s="138"/>
      <c r="S1450" s="138"/>
      <c r="T1450" s="145">
        <v>1997</v>
      </c>
      <c r="U1450" s="138"/>
      <c r="V1450" s="138"/>
      <c r="W1450" s="138"/>
      <c r="X1450" s="138"/>
      <c r="Y1450" s="138"/>
      <c r="Z1450" s="144"/>
      <c r="AA1450" s="138"/>
      <c r="AB1450" s="138"/>
      <c r="AC1450" s="138"/>
      <c r="AD1450" s="138"/>
      <c r="AE1450" s="138"/>
      <c r="AF1450" s="138"/>
      <c r="AG1450" s="138"/>
      <c r="AH1450" s="138"/>
      <c r="AI1450" s="138"/>
      <c r="AJ1450" s="138"/>
      <c r="AK1450" s="138"/>
      <c r="AL1450" s="138"/>
      <c r="AM1450" s="138"/>
      <c r="AN1450" s="138"/>
      <c r="AO1450" s="138"/>
      <c r="AP1450" s="138"/>
      <c r="AQ1450" s="138"/>
      <c r="AR1450" s="138"/>
      <c r="AS1450" s="144"/>
    </row>
    <row r="1451" spans="1:45" ht="24" hidden="1" customHeight="1" x14ac:dyDescent="0.2">
      <c r="A1451" s="135"/>
      <c r="B1451" s="169"/>
      <c r="C1451" s="750" t="s">
        <v>16149</v>
      </c>
      <c r="D1451" s="138"/>
      <c r="E1451" s="300" t="s">
        <v>20501</v>
      </c>
      <c r="F1451" s="232" t="s">
        <v>16149</v>
      </c>
      <c r="G1451" s="144">
        <v>28378</v>
      </c>
      <c r="H1451" s="144">
        <v>973</v>
      </c>
      <c r="I1451" s="144">
        <v>996</v>
      </c>
      <c r="J1451" s="138">
        <v>8</v>
      </c>
      <c r="K1451" s="138">
        <v>12</v>
      </c>
      <c r="L1451" s="138"/>
      <c r="M1451" s="138"/>
      <c r="N1451" s="144">
        <v>98</v>
      </c>
      <c r="O1451" s="138"/>
      <c r="P1451" s="144"/>
      <c r="Q1451" s="138"/>
      <c r="R1451" s="138"/>
      <c r="S1451" s="138"/>
      <c r="T1451" s="145">
        <v>2018</v>
      </c>
      <c r="U1451" s="138"/>
      <c r="V1451" s="138"/>
      <c r="W1451" s="138"/>
      <c r="X1451" s="138"/>
      <c r="Y1451" s="138"/>
      <c r="Z1451" s="144">
        <v>3650</v>
      </c>
      <c r="AA1451" s="138"/>
      <c r="AB1451" s="138"/>
      <c r="AC1451" s="138"/>
      <c r="AD1451" s="138"/>
      <c r="AE1451" s="138"/>
      <c r="AF1451" s="138"/>
      <c r="AG1451" s="138"/>
      <c r="AH1451" s="138"/>
      <c r="AI1451" s="138"/>
      <c r="AJ1451" s="138"/>
      <c r="AK1451" s="138"/>
      <c r="AL1451" s="138"/>
      <c r="AM1451" s="138"/>
      <c r="AN1451" s="138"/>
      <c r="AO1451" s="138"/>
      <c r="AP1451" s="138"/>
      <c r="AQ1451" s="138"/>
      <c r="AR1451" s="138"/>
      <c r="AS1451" s="144"/>
    </row>
    <row r="1452" spans="1:45" ht="24" hidden="1" customHeight="1" x14ac:dyDescent="0.2">
      <c r="A1452" s="135"/>
      <c r="B1452" s="169"/>
      <c r="C1452" s="750" t="s">
        <v>16149</v>
      </c>
      <c r="D1452" s="138"/>
      <c r="E1452" s="300" t="s">
        <v>20502</v>
      </c>
      <c r="F1452" s="232" t="s">
        <v>16149</v>
      </c>
      <c r="G1452" s="144">
        <v>53356</v>
      </c>
      <c r="H1452" s="144">
        <v>1777</v>
      </c>
      <c r="I1452" s="144">
        <v>2957</v>
      </c>
      <c r="J1452" s="138"/>
      <c r="K1452" s="138"/>
      <c r="L1452" s="138"/>
      <c r="M1452" s="138"/>
      <c r="N1452" s="144">
        <v>244</v>
      </c>
      <c r="O1452" s="138"/>
      <c r="P1452" s="144"/>
      <c r="Q1452" s="138"/>
      <c r="R1452" s="138"/>
      <c r="S1452" s="138"/>
      <c r="T1452" s="145">
        <v>2013</v>
      </c>
      <c r="U1452" s="138"/>
      <c r="V1452" s="138"/>
      <c r="W1452" s="138"/>
      <c r="X1452" s="138"/>
      <c r="Y1452" s="138"/>
      <c r="Z1452" s="144">
        <v>8000</v>
      </c>
      <c r="AA1452" s="138"/>
      <c r="AB1452" s="138"/>
      <c r="AC1452" s="138"/>
      <c r="AD1452" s="138"/>
      <c r="AE1452" s="138"/>
      <c r="AF1452" s="138"/>
      <c r="AG1452" s="138"/>
      <c r="AH1452" s="138"/>
      <c r="AI1452" s="138"/>
      <c r="AJ1452" s="138"/>
      <c r="AK1452" s="138"/>
      <c r="AL1452" s="138"/>
      <c r="AM1452" s="138"/>
      <c r="AN1452" s="138"/>
      <c r="AO1452" s="138"/>
      <c r="AP1452" s="138"/>
      <c r="AQ1452" s="138"/>
      <c r="AR1452" s="138"/>
      <c r="AS1452" s="144"/>
    </row>
    <row r="1453" spans="1:45" ht="24" hidden="1" customHeight="1" x14ac:dyDescent="0.2">
      <c r="A1453" s="135"/>
      <c r="B1453" s="169"/>
      <c r="C1453" s="750" t="s">
        <v>16149</v>
      </c>
      <c r="D1453" s="138"/>
      <c r="E1453" s="300" t="s">
        <v>20503</v>
      </c>
      <c r="F1453" s="232" t="s">
        <v>16149</v>
      </c>
      <c r="G1453" s="144">
        <v>61144</v>
      </c>
      <c r="H1453" s="144">
        <v>2100</v>
      </c>
      <c r="I1453" s="144">
        <v>3093</v>
      </c>
      <c r="J1453" s="138"/>
      <c r="K1453" s="138"/>
      <c r="L1453" s="138"/>
      <c r="M1453" s="138"/>
      <c r="N1453" s="144">
        <v>314</v>
      </c>
      <c r="O1453" s="138"/>
      <c r="P1453" s="144"/>
      <c r="Q1453" s="138"/>
      <c r="R1453" s="138"/>
      <c r="S1453" s="138"/>
      <c r="T1453" s="145">
        <v>1988</v>
      </c>
      <c r="U1453" s="138"/>
      <c r="V1453" s="138"/>
      <c r="W1453" s="138"/>
      <c r="X1453" s="138"/>
      <c r="Y1453" s="138"/>
      <c r="Z1453" s="144">
        <v>801</v>
      </c>
      <c r="AA1453" s="138"/>
      <c r="AB1453" s="138"/>
      <c r="AC1453" s="138"/>
      <c r="AD1453" s="138"/>
      <c r="AE1453" s="138"/>
      <c r="AF1453" s="138"/>
      <c r="AG1453" s="138"/>
      <c r="AH1453" s="138"/>
      <c r="AI1453" s="138"/>
      <c r="AJ1453" s="138"/>
      <c r="AK1453" s="138"/>
      <c r="AL1453" s="138"/>
      <c r="AM1453" s="138"/>
      <c r="AN1453" s="138"/>
      <c r="AO1453" s="138"/>
      <c r="AP1453" s="138"/>
      <c r="AQ1453" s="138"/>
      <c r="AR1453" s="138"/>
      <c r="AS1453" s="144"/>
    </row>
    <row r="1454" spans="1:45" ht="24" hidden="1" customHeight="1" x14ac:dyDescent="0.2">
      <c r="A1454" s="135"/>
      <c r="B1454" s="169"/>
      <c r="C1454" s="750" t="s">
        <v>16149</v>
      </c>
      <c r="D1454" s="138"/>
      <c r="E1454" s="300" t="s">
        <v>20504</v>
      </c>
      <c r="F1454" s="232" t="s">
        <v>16149</v>
      </c>
      <c r="G1454" s="144">
        <v>12415</v>
      </c>
      <c r="H1454" s="144">
        <v>920</v>
      </c>
      <c r="I1454" s="144">
        <v>908</v>
      </c>
      <c r="J1454" s="138"/>
      <c r="K1454" s="138"/>
      <c r="L1454" s="138"/>
      <c r="M1454" s="138"/>
      <c r="N1454" s="144">
        <v>250</v>
      </c>
      <c r="O1454" s="138"/>
      <c r="P1454" s="144"/>
      <c r="Q1454" s="138"/>
      <c r="R1454" s="138"/>
      <c r="S1454" s="138"/>
      <c r="T1454" s="145">
        <v>2011</v>
      </c>
      <c r="U1454" s="138"/>
      <c r="V1454" s="138"/>
      <c r="W1454" s="138"/>
      <c r="X1454" s="138"/>
      <c r="Y1454" s="138"/>
      <c r="Z1454" s="144">
        <v>2366</v>
      </c>
      <c r="AA1454" s="138"/>
      <c r="AB1454" s="138"/>
      <c r="AC1454" s="138"/>
      <c r="AD1454" s="138"/>
      <c r="AE1454" s="138"/>
      <c r="AF1454" s="138"/>
      <c r="AG1454" s="138"/>
      <c r="AH1454" s="138"/>
      <c r="AI1454" s="138"/>
      <c r="AJ1454" s="138"/>
      <c r="AK1454" s="138"/>
      <c r="AL1454" s="138"/>
      <c r="AM1454" s="138"/>
      <c r="AN1454" s="138"/>
      <c r="AO1454" s="138"/>
      <c r="AP1454" s="138"/>
      <c r="AQ1454" s="138"/>
      <c r="AR1454" s="138"/>
      <c r="AS1454" s="144"/>
    </row>
    <row r="1455" spans="1:45" ht="24" hidden="1" customHeight="1" x14ac:dyDescent="0.2">
      <c r="A1455" s="135"/>
      <c r="B1455" s="169"/>
      <c r="C1455" s="750" t="s">
        <v>16149</v>
      </c>
      <c r="D1455" s="138"/>
      <c r="E1455" s="300" t="s">
        <v>20505</v>
      </c>
      <c r="F1455" s="232" t="s">
        <v>16149</v>
      </c>
      <c r="G1455" s="144">
        <v>4545</v>
      </c>
      <c r="H1455" s="144">
        <v>1704</v>
      </c>
      <c r="I1455" s="144">
        <v>6107</v>
      </c>
      <c r="J1455" s="138">
        <v>8</v>
      </c>
      <c r="K1455" s="138">
        <v>20</v>
      </c>
      <c r="L1455" s="138"/>
      <c r="M1455" s="138"/>
      <c r="N1455" s="144">
        <v>264</v>
      </c>
      <c r="O1455" s="138"/>
      <c r="P1455" s="144"/>
      <c r="Q1455" s="138"/>
      <c r="R1455" s="138"/>
      <c r="S1455" s="138"/>
      <c r="T1455" s="145">
        <v>2008</v>
      </c>
      <c r="U1455" s="138"/>
      <c r="V1455" s="138"/>
      <c r="W1455" s="138"/>
      <c r="X1455" s="138"/>
      <c r="Y1455" s="138"/>
      <c r="Z1455" s="144"/>
      <c r="AA1455" s="138"/>
      <c r="AB1455" s="138"/>
      <c r="AC1455" s="138"/>
      <c r="AD1455" s="138"/>
      <c r="AE1455" s="138"/>
      <c r="AF1455" s="138"/>
      <c r="AG1455" s="138"/>
      <c r="AH1455" s="138"/>
      <c r="AI1455" s="138"/>
      <c r="AJ1455" s="138"/>
      <c r="AK1455" s="138"/>
      <c r="AL1455" s="138"/>
      <c r="AM1455" s="138"/>
      <c r="AN1455" s="138"/>
      <c r="AO1455" s="138"/>
      <c r="AP1455" s="138"/>
      <c r="AQ1455" s="138"/>
      <c r="AR1455" s="138"/>
      <c r="AS1455" s="144"/>
    </row>
    <row r="1456" spans="1:45" ht="24" hidden="1" customHeight="1" x14ac:dyDescent="0.2">
      <c r="A1456" s="135"/>
      <c r="B1456" s="169"/>
      <c r="C1456" s="750" t="s">
        <v>16149</v>
      </c>
      <c r="D1456" s="138"/>
      <c r="E1456" s="300" t="s">
        <v>20506</v>
      </c>
      <c r="F1456" s="232" t="s">
        <v>16149</v>
      </c>
      <c r="G1456" s="144">
        <v>4545</v>
      </c>
      <c r="H1456" s="144">
        <v>1704</v>
      </c>
      <c r="I1456" s="144">
        <v>6107</v>
      </c>
      <c r="J1456" s="138">
        <v>13</v>
      </c>
      <c r="K1456" s="138">
        <v>15</v>
      </c>
      <c r="L1456" s="138"/>
      <c r="M1456" s="138"/>
      <c r="N1456" s="144">
        <v>202</v>
      </c>
      <c r="O1456" s="138"/>
      <c r="P1456" s="144"/>
      <c r="Q1456" s="138"/>
      <c r="R1456" s="138"/>
      <c r="S1456" s="138"/>
      <c r="T1456" s="145">
        <v>2020</v>
      </c>
      <c r="U1456" s="138"/>
      <c r="V1456" s="138"/>
      <c r="W1456" s="138"/>
      <c r="X1456" s="138"/>
      <c r="Y1456" s="138"/>
      <c r="Z1456" s="144"/>
      <c r="AA1456" s="138"/>
      <c r="AB1456" s="138"/>
      <c r="AC1456" s="138"/>
      <c r="AD1456" s="138"/>
      <c r="AE1456" s="138"/>
      <c r="AF1456" s="138"/>
      <c r="AG1456" s="138"/>
      <c r="AH1456" s="138"/>
      <c r="AI1456" s="138"/>
      <c r="AJ1456" s="138"/>
      <c r="AK1456" s="138"/>
      <c r="AL1456" s="138"/>
      <c r="AM1456" s="138"/>
      <c r="AN1456" s="138"/>
      <c r="AO1456" s="138"/>
      <c r="AP1456" s="138"/>
      <c r="AQ1456" s="138"/>
      <c r="AR1456" s="138"/>
      <c r="AS1456" s="144"/>
    </row>
    <row r="1457" spans="1:45" ht="24" hidden="1" customHeight="1" x14ac:dyDescent="0.2">
      <c r="A1457" s="135"/>
      <c r="B1457" s="169"/>
      <c r="C1457" s="750" t="s">
        <v>16139</v>
      </c>
      <c r="D1457" s="138"/>
      <c r="E1457" s="300" t="s">
        <v>20507</v>
      </c>
      <c r="F1457" s="232" t="s">
        <v>16139</v>
      </c>
      <c r="G1457" s="144">
        <v>15484</v>
      </c>
      <c r="H1457" s="138"/>
      <c r="I1457" s="138"/>
      <c r="J1457" s="138"/>
      <c r="K1457" s="138"/>
      <c r="L1457" s="138"/>
      <c r="M1457" s="138"/>
      <c r="N1457" s="138">
        <v>15484</v>
      </c>
      <c r="O1457" s="138"/>
      <c r="P1457" s="138"/>
      <c r="Q1457" s="138"/>
      <c r="R1457" s="138"/>
      <c r="S1457" s="138"/>
      <c r="T1457" s="145">
        <v>2022</v>
      </c>
      <c r="U1457" s="138"/>
      <c r="V1457" s="138"/>
      <c r="W1457" s="138"/>
      <c r="X1457" s="138"/>
      <c r="Y1457" s="138"/>
      <c r="Z1457" s="144">
        <v>1500</v>
      </c>
      <c r="AA1457" s="138"/>
      <c r="AB1457" s="138"/>
      <c r="AC1457" s="138"/>
      <c r="AD1457" s="138"/>
      <c r="AE1457" s="138"/>
      <c r="AF1457" s="138"/>
      <c r="AG1457" s="138"/>
      <c r="AH1457" s="138"/>
      <c r="AI1457" s="138"/>
      <c r="AJ1457" s="138"/>
      <c r="AK1457" s="138"/>
      <c r="AL1457" s="138"/>
      <c r="AM1457" s="138"/>
      <c r="AN1457" s="138"/>
      <c r="AO1457" s="138"/>
      <c r="AP1457" s="138"/>
      <c r="AQ1457" s="138"/>
      <c r="AR1457" s="138"/>
      <c r="AS1457" s="144"/>
    </row>
    <row r="1458" spans="1:45" ht="24" hidden="1" customHeight="1" x14ac:dyDescent="0.2">
      <c r="A1458" s="135"/>
      <c r="B1458" s="169"/>
      <c r="C1458" s="750" t="s">
        <v>16139</v>
      </c>
      <c r="D1458" s="138"/>
      <c r="E1458" s="300" t="s">
        <v>4414</v>
      </c>
      <c r="F1458" s="232" t="s">
        <v>16139</v>
      </c>
      <c r="G1458" s="144">
        <v>10056</v>
      </c>
      <c r="H1458" s="138"/>
      <c r="I1458" s="138"/>
      <c r="J1458" s="138">
        <v>45</v>
      </c>
      <c r="K1458" s="138">
        <v>78</v>
      </c>
      <c r="L1458" s="138"/>
      <c r="M1458" s="138"/>
      <c r="N1458" s="138">
        <v>3510</v>
      </c>
      <c r="O1458" s="138"/>
      <c r="P1458" s="138"/>
      <c r="Q1458" s="138"/>
      <c r="R1458" s="138"/>
      <c r="S1458" s="138"/>
      <c r="T1458" s="145">
        <v>2014</v>
      </c>
      <c r="U1458" s="138"/>
      <c r="V1458" s="138"/>
      <c r="W1458" s="138"/>
      <c r="X1458" s="138"/>
      <c r="Y1458" s="138"/>
      <c r="Z1458" s="144">
        <v>350</v>
      </c>
      <c r="AA1458" s="138"/>
      <c r="AB1458" s="138"/>
      <c r="AC1458" s="138"/>
      <c r="AD1458" s="138"/>
      <c r="AE1458" s="138"/>
      <c r="AF1458" s="138"/>
      <c r="AG1458" s="138"/>
      <c r="AH1458" s="138"/>
      <c r="AI1458" s="138"/>
      <c r="AJ1458" s="138"/>
      <c r="AK1458" s="138"/>
      <c r="AL1458" s="138"/>
      <c r="AM1458" s="138"/>
      <c r="AN1458" s="138"/>
      <c r="AO1458" s="138"/>
      <c r="AP1458" s="138"/>
      <c r="AQ1458" s="138"/>
      <c r="AR1458" s="138"/>
      <c r="AS1458" s="144"/>
    </row>
    <row r="1459" spans="1:45" ht="24" hidden="1" customHeight="1" x14ac:dyDescent="0.2">
      <c r="A1459" s="135"/>
      <c r="B1459" s="169"/>
      <c r="C1459" s="750" t="s">
        <v>16139</v>
      </c>
      <c r="D1459" s="138"/>
      <c r="E1459" s="300" t="s">
        <v>16158</v>
      </c>
      <c r="F1459" s="232" t="s">
        <v>16139</v>
      </c>
      <c r="G1459" s="144">
        <v>4468</v>
      </c>
      <c r="H1459" s="138"/>
      <c r="I1459" s="138"/>
      <c r="J1459" s="138">
        <v>35.700000000000003</v>
      </c>
      <c r="K1459" s="138">
        <v>95</v>
      </c>
      <c r="L1459" s="138"/>
      <c r="M1459" s="138"/>
      <c r="N1459" s="138">
        <v>3400</v>
      </c>
      <c r="O1459" s="138"/>
      <c r="P1459" s="138"/>
      <c r="Q1459" s="138"/>
      <c r="R1459" s="138"/>
      <c r="S1459" s="138"/>
      <c r="T1459" s="145">
        <v>2016</v>
      </c>
      <c r="U1459" s="138"/>
      <c r="V1459" s="138"/>
      <c r="W1459" s="138"/>
      <c r="X1459" s="138"/>
      <c r="Y1459" s="138"/>
      <c r="Z1459" s="144">
        <v>558</v>
      </c>
      <c r="AA1459" s="138"/>
      <c r="AB1459" s="138"/>
      <c r="AC1459" s="138"/>
      <c r="AD1459" s="138"/>
      <c r="AE1459" s="138"/>
      <c r="AF1459" s="138"/>
      <c r="AG1459" s="138"/>
      <c r="AH1459" s="138"/>
      <c r="AI1459" s="138"/>
      <c r="AJ1459" s="138"/>
      <c r="AK1459" s="138"/>
      <c r="AL1459" s="138"/>
      <c r="AM1459" s="138"/>
      <c r="AN1459" s="138"/>
      <c r="AO1459" s="138"/>
      <c r="AP1459" s="138"/>
      <c r="AQ1459" s="138"/>
      <c r="AR1459" s="138"/>
      <c r="AS1459" s="144"/>
    </row>
    <row r="1460" spans="1:45" ht="24" hidden="1" customHeight="1" x14ac:dyDescent="0.2">
      <c r="A1460" s="135"/>
      <c r="B1460" s="169"/>
      <c r="C1460" s="750" t="s">
        <v>16139</v>
      </c>
      <c r="D1460" s="144"/>
      <c r="E1460" s="149" t="s">
        <v>20508</v>
      </c>
      <c r="F1460" s="144" t="s">
        <v>16139</v>
      </c>
      <c r="G1460" s="144">
        <v>12536</v>
      </c>
      <c r="H1460" s="144"/>
      <c r="I1460" s="144"/>
      <c r="J1460" s="144"/>
      <c r="K1460" s="138"/>
      <c r="L1460" s="138"/>
      <c r="M1460" s="138"/>
      <c r="N1460" s="138"/>
      <c r="O1460" s="138"/>
      <c r="P1460" s="138"/>
      <c r="Q1460" s="138"/>
      <c r="R1460" s="138"/>
      <c r="S1460" s="138"/>
      <c r="T1460" s="145">
        <v>2018</v>
      </c>
      <c r="U1460" s="138"/>
      <c r="V1460" s="138"/>
      <c r="W1460" s="138"/>
      <c r="X1460" s="138"/>
      <c r="Y1460" s="138"/>
      <c r="Z1460" s="144"/>
      <c r="AA1460" s="138"/>
      <c r="AB1460" s="138"/>
      <c r="AC1460" s="138"/>
      <c r="AD1460" s="138"/>
      <c r="AE1460" s="138"/>
      <c r="AF1460" s="138"/>
      <c r="AG1460" s="138"/>
      <c r="AH1460" s="138"/>
      <c r="AI1460" s="138"/>
      <c r="AJ1460" s="138"/>
      <c r="AK1460" s="138"/>
      <c r="AL1460" s="138"/>
      <c r="AM1460" s="138"/>
      <c r="AN1460" s="138"/>
      <c r="AO1460" s="138"/>
      <c r="AP1460" s="138"/>
      <c r="AQ1460" s="138"/>
      <c r="AR1460" s="138"/>
      <c r="AS1460" s="138"/>
    </row>
    <row r="1461" spans="1:45" ht="24" hidden="1" customHeight="1" x14ac:dyDescent="0.2">
      <c r="A1461" s="135"/>
      <c r="B1461" s="169"/>
      <c r="C1461" s="750" t="s">
        <v>16139</v>
      </c>
      <c r="D1461" s="144"/>
      <c r="E1461" s="149" t="s">
        <v>20509</v>
      </c>
      <c r="F1461" s="144" t="s">
        <v>16139</v>
      </c>
      <c r="G1461" s="144">
        <v>12536</v>
      </c>
      <c r="H1461" s="144"/>
      <c r="I1461" s="144"/>
      <c r="J1461" s="144"/>
      <c r="K1461" s="138"/>
      <c r="L1461" s="138"/>
      <c r="M1461" s="138"/>
      <c r="N1461" s="138"/>
      <c r="O1461" s="138"/>
      <c r="P1461" s="138"/>
      <c r="Q1461" s="138"/>
      <c r="R1461" s="138"/>
      <c r="S1461" s="138"/>
      <c r="T1461" s="145">
        <v>2018</v>
      </c>
      <c r="U1461" s="138"/>
      <c r="V1461" s="138"/>
      <c r="W1461" s="138"/>
      <c r="X1461" s="138"/>
      <c r="Y1461" s="138"/>
      <c r="Z1461" s="144"/>
      <c r="AA1461" s="138"/>
      <c r="AB1461" s="138"/>
      <c r="AC1461" s="138"/>
      <c r="AD1461" s="138"/>
      <c r="AE1461" s="138"/>
      <c r="AF1461" s="138"/>
      <c r="AG1461" s="138"/>
      <c r="AH1461" s="138"/>
      <c r="AI1461" s="138"/>
      <c r="AJ1461" s="138"/>
      <c r="AK1461" s="138"/>
      <c r="AL1461" s="138"/>
      <c r="AM1461" s="138"/>
      <c r="AN1461" s="138"/>
      <c r="AO1461" s="138"/>
      <c r="AP1461" s="138"/>
      <c r="AQ1461" s="138"/>
      <c r="AR1461" s="138"/>
      <c r="AS1461" s="138"/>
    </row>
    <row r="1462" spans="1:45" ht="24" hidden="1" customHeight="1" x14ac:dyDescent="0.2">
      <c r="A1462" s="135"/>
      <c r="B1462" s="169"/>
      <c r="C1462" s="750" t="s">
        <v>16139</v>
      </c>
      <c r="D1462" s="138"/>
      <c r="E1462" s="300" t="s">
        <v>20510</v>
      </c>
      <c r="F1462" s="144" t="s">
        <v>16139</v>
      </c>
      <c r="G1462" s="144">
        <v>4468</v>
      </c>
      <c r="H1462" s="138"/>
      <c r="I1462" s="138"/>
      <c r="J1462" s="138"/>
      <c r="K1462" s="138"/>
      <c r="L1462" s="144"/>
      <c r="M1462" s="138"/>
      <c r="N1462" s="138"/>
      <c r="O1462" s="138"/>
      <c r="P1462" s="138"/>
      <c r="Q1462" s="138"/>
      <c r="R1462" s="138"/>
      <c r="S1462" s="138"/>
      <c r="T1462" s="145">
        <v>2003</v>
      </c>
      <c r="U1462" s="138"/>
      <c r="V1462" s="138"/>
      <c r="W1462" s="138"/>
      <c r="X1462" s="138"/>
      <c r="Y1462" s="138"/>
      <c r="Z1462" s="144"/>
      <c r="AA1462" s="138"/>
      <c r="AB1462" s="138"/>
      <c r="AC1462" s="138"/>
      <c r="AD1462" s="138"/>
      <c r="AE1462" s="138"/>
      <c r="AF1462" s="138"/>
      <c r="AG1462" s="138"/>
      <c r="AH1462" s="138"/>
      <c r="AI1462" s="138"/>
      <c r="AJ1462" s="138"/>
      <c r="AK1462" s="138"/>
      <c r="AL1462" s="138"/>
      <c r="AM1462" s="138"/>
      <c r="AN1462" s="138"/>
      <c r="AO1462" s="138"/>
      <c r="AP1462" s="138"/>
      <c r="AQ1462" s="138"/>
      <c r="AR1462" s="138"/>
      <c r="AS1462" s="138"/>
    </row>
    <row r="1463" spans="1:45" ht="24" hidden="1" customHeight="1" x14ac:dyDescent="0.2">
      <c r="A1463" s="135"/>
      <c r="B1463" s="169"/>
      <c r="C1463" s="750" t="s">
        <v>16139</v>
      </c>
      <c r="D1463" s="138"/>
      <c r="E1463" s="300" t="s">
        <v>20511</v>
      </c>
      <c r="F1463" s="144" t="s">
        <v>16139</v>
      </c>
      <c r="G1463" s="144">
        <v>4468</v>
      </c>
      <c r="H1463" s="138"/>
      <c r="I1463" s="138"/>
      <c r="J1463" s="144"/>
      <c r="K1463" s="138"/>
      <c r="L1463" s="144"/>
      <c r="M1463" s="138"/>
      <c r="N1463" s="138"/>
      <c r="O1463" s="138"/>
      <c r="P1463" s="138"/>
      <c r="Q1463" s="138"/>
      <c r="R1463" s="138"/>
      <c r="S1463" s="138"/>
      <c r="T1463" s="145">
        <v>2016</v>
      </c>
      <c r="U1463" s="138"/>
      <c r="V1463" s="138"/>
      <c r="W1463" s="138"/>
      <c r="X1463" s="138"/>
      <c r="Y1463" s="138"/>
      <c r="Z1463" s="144"/>
      <c r="AA1463" s="138"/>
      <c r="AB1463" s="138"/>
      <c r="AC1463" s="138"/>
      <c r="AD1463" s="138"/>
      <c r="AE1463" s="138"/>
      <c r="AF1463" s="138"/>
      <c r="AG1463" s="138"/>
      <c r="AH1463" s="138"/>
      <c r="AI1463" s="138"/>
      <c r="AJ1463" s="138"/>
      <c r="AK1463" s="138"/>
      <c r="AL1463" s="138"/>
      <c r="AM1463" s="138"/>
      <c r="AN1463" s="138"/>
      <c r="AO1463" s="138"/>
      <c r="AP1463" s="138"/>
      <c r="AQ1463" s="138"/>
      <c r="AR1463" s="138"/>
      <c r="AS1463" s="138"/>
    </row>
    <row r="1464" spans="1:45" ht="24" hidden="1" customHeight="1" x14ac:dyDescent="0.2">
      <c r="A1464" s="135"/>
      <c r="B1464" s="169"/>
      <c r="C1464" s="750" t="s">
        <v>16139</v>
      </c>
      <c r="D1464" s="144"/>
      <c r="E1464" s="149" t="s">
        <v>20512</v>
      </c>
      <c r="F1464" s="144" t="s">
        <v>16139</v>
      </c>
      <c r="G1464" s="144">
        <v>9592</v>
      </c>
      <c r="H1464" s="144">
        <v>1910</v>
      </c>
      <c r="I1464" s="144">
        <v>3163</v>
      </c>
      <c r="J1464" s="144"/>
      <c r="K1464" s="138"/>
      <c r="L1464" s="138"/>
      <c r="M1464" s="138"/>
      <c r="N1464" s="138"/>
      <c r="O1464" s="138"/>
      <c r="P1464" s="138"/>
      <c r="Q1464" s="138"/>
      <c r="R1464" s="138"/>
      <c r="S1464" s="138"/>
      <c r="T1464" s="145">
        <v>2014</v>
      </c>
      <c r="U1464" s="138"/>
      <c r="V1464" s="138"/>
      <c r="W1464" s="138"/>
      <c r="X1464" s="138"/>
      <c r="Y1464" s="138"/>
      <c r="Z1464" s="144"/>
      <c r="AA1464" s="138"/>
      <c r="AB1464" s="138"/>
      <c r="AC1464" s="138"/>
      <c r="AD1464" s="138"/>
      <c r="AE1464" s="138"/>
      <c r="AF1464" s="138"/>
      <c r="AG1464" s="138"/>
      <c r="AH1464" s="138"/>
      <c r="AI1464" s="138"/>
      <c r="AJ1464" s="138"/>
      <c r="AK1464" s="138"/>
      <c r="AL1464" s="138"/>
      <c r="AM1464" s="138"/>
      <c r="AN1464" s="138"/>
      <c r="AO1464" s="138"/>
      <c r="AP1464" s="138"/>
      <c r="AQ1464" s="138"/>
      <c r="AR1464" s="138"/>
      <c r="AS1464" s="138"/>
    </row>
    <row r="1465" spans="1:45" ht="24" hidden="1" customHeight="1" x14ac:dyDescent="0.2">
      <c r="A1465" s="135"/>
      <c r="B1465" s="169"/>
      <c r="C1465" s="750" t="s">
        <v>16141</v>
      </c>
      <c r="D1465" s="138"/>
      <c r="E1465" s="300" t="s">
        <v>20513</v>
      </c>
      <c r="F1465" s="232" t="s">
        <v>16141</v>
      </c>
      <c r="G1465" s="144">
        <v>14438</v>
      </c>
      <c r="H1465" s="138"/>
      <c r="I1465" s="138"/>
      <c r="J1465" s="138"/>
      <c r="K1465" s="138"/>
      <c r="L1465" s="138"/>
      <c r="M1465" s="138"/>
      <c r="N1465" s="138">
        <v>14438</v>
      </c>
      <c r="O1465" s="138"/>
      <c r="P1465" s="138"/>
      <c r="Q1465" s="138"/>
      <c r="R1465" s="138"/>
      <c r="S1465" s="138"/>
      <c r="T1465" s="145">
        <v>2019</v>
      </c>
      <c r="U1465" s="138"/>
      <c r="V1465" s="138"/>
      <c r="W1465" s="138"/>
      <c r="X1465" s="138"/>
      <c r="Y1465" s="138"/>
      <c r="Z1465" s="144">
        <v>424</v>
      </c>
      <c r="AA1465" s="138"/>
      <c r="AB1465" s="138"/>
      <c r="AC1465" s="138"/>
      <c r="AD1465" s="138"/>
      <c r="AE1465" s="138"/>
      <c r="AF1465" s="138"/>
      <c r="AG1465" s="138"/>
      <c r="AH1465" s="138"/>
      <c r="AI1465" s="138"/>
      <c r="AJ1465" s="138"/>
      <c r="AK1465" s="138"/>
      <c r="AL1465" s="138"/>
      <c r="AM1465" s="138"/>
      <c r="AN1465" s="138"/>
      <c r="AO1465" s="138"/>
      <c r="AP1465" s="138"/>
      <c r="AQ1465" s="138"/>
      <c r="AR1465" s="138"/>
      <c r="AS1465" s="144"/>
    </row>
    <row r="1466" spans="1:45" ht="24" hidden="1" customHeight="1" x14ac:dyDescent="0.2">
      <c r="A1466" s="135"/>
      <c r="B1466" s="169"/>
      <c r="C1466" s="750" t="s">
        <v>16141</v>
      </c>
      <c r="D1466" s="138"/>
      <c r="E1466" s="300" t="s">
        <v>20514</v>
      </c>
      <c r="F1466" s="232" t="s">
        <v>16141</v>
      </c>
      <c r="G1466" s="144">
        <v>21415</v>
      </c>
      <c r="H1466" s="138"/>
      <c r="I1466" s="138"/>
      <c r="J1466" s="138"/>
      <c r="K1466" s="138"/>
      <c r="L1466" s="138"/>
      <c r="M1466" s="138"/>
      <c r="N1466" s="138">
        <v>3022</v>
      </c>
      <c r="O1466" s="138"/>
      <c r="P1466" s="138"/>
      <c r="Q1466" s="138"/>
      <c r="R1466" s="138"/>
      <c r="S1466" s="138"/>
      <c r="T1466" s="145">
        <v>2002</v>
      </c>
      <c r="U1466" s="138"/>
      <c r="V1466" s="138"/>
      <c r="W1466" s="138"/>
      <c r="X1466" s="138"/>
      <c r="Y1466" s="138"/>
      <c r="Z1466" s="144"/>
      <c r="AA1466" s="138"/>
      <c r="AB1466" s="138"/>
      <c r="AC1466" s="138"/>
      <c r="AD1466" s="138"/>
      <c r="AE1466" s="138"/>
      <c r="AF1466" s="138"/>
      <c r="AG1466" s="138"/>
      <c r="AH1466" s="138"/>
      <c r="AI1466" s="138"/>
      <c r="AJ1466" s="138"/>
      <c r="AK1466" s="138"/>
      <c r="AL1466" s="138"/>
      <c r="AM1466" s="138"/>
      <c r="AN1466" s="138"/>
      <c r="AO1466" s="138"/>
      <c r="AP1466" s="138"/>
      <c r="AQ1466" s="138"/>
      <c r="AR1466" s="138"/>
      <c r="AS1466" s="144"/>
    </row>
    <row r="1467" spans="1:45" ht="24" hidden="1" customHeight="1" x14ac:dyDescent="0.2">
      <c r="A1467" s="135"/>
      <c r="B1467" s="169"/>
      <c r="C1467" s="750" t="s">
        <v>16141</v>
      </c>
      <c r="D1467" s="138"/>
      <c r="E1467" s="300" t="s">
        <v>16159</v>
      </c>
      <c r="F1467" s="232" t="s">
        <v>16141</v>
      </c>
      <c r="G1467" s="144">
        <v>62459</v>
      </c>
      <c r="H1467" s="138"/>
      <c r="I1467" s="138"/>
      <c r="J1467" s="138"/>
      <c r="K1467" s="138"/>
      <c r="L1467" s="138"/>
      <c r="M1467" s="138"/>
      <c r="N1467" s="138">
        <v>3875</v>
      </c>
      <c r="O1467" s="138"/>
      <c r="P1467" s="138"/>
      <c r="Q1467" s="138"/>
      <c r="R1467" s="138"/>
      <c r="S1467" s="138"/>
      <c r="T1467" s="145">
        <v>2008</v>
      </c>
      <c r="U1467" s="138"/>
      <c r="V1467" s="138"/>
      <c r="W1467" s="138"/>
      <c r="X1467" s="138"/>
      <c r="Y1467" s="138"/>
      <c r="Z1467" s="144"/>
      <c r="AA1467" s="138"/>
      <c r="AB1467" s="138"/>
      <c r="AC1467" s="138"/>
      <c r="AD1467" s="138"/>
      <c r="AE1467" s="138"/>
      <c r="AF1467" s="138"/>
      <c r="AG1467" s="138"/>
      <c r="AH1467" s="138"/>
      <c r="AI1467" s="138"/>
      <c r="AJ1467" s="138"/>
      <c r="AK1467" s="138"/>
      <c r="AL1467" s="138"/>
      <c r="AM1467" s="138"/>
      <c r="AN1467" s="138"/>
      <c r="AO1467" s="138"/>
      <c r="AP1467" s="138"/>
      <c r="AQ1467" s="138"/>
      <c r="AR1467" s="138"/>
      <c r="AS1467" s="144"/>
    </row>
    <row r="1468" spans="1:45" ht="24" hidden="1" customHeight="1" x14ac:dyDescent="0.2">
      <c r="A1468" s="135"/>
      <c r="B1468" s="169"/>
      <c r="C1468" s="750" t="s">
        <v>16141</v>
      </c>
      <c r="D1468" s="138"/>
      <c r="E1468" s="300" t="s">
        <v>20515</v>
      </c>
      <c r="F1468" s="232" t="s">
        <v>16141</v>
      </c>
      <c r="G1468" s="144">
        <v>9138</v>
      </c>
      <c r="H1468" s="138"/>
      <c r="I1468" s="138"/>
      <c r="J1468" s="138"/>
      <c r="K1468" s="138"/>
      <c r="L1468" s="138"/>
      <c r="M1468" s="138"/>
      <c r="N1468" s="138">
        <v>2499</v>
      </c>
      <c r="O1468" s="138"/>
      <c r="P1468" s="138"/>
      <c r="Q1468" s="138"/>
      <c r="R1468" s="138"/>
      <c r="S1468" s="138"/>
      <c r="T1468" s="145">
        <v>2013</v>
      </c>
      <c r="U1468" s="138"/>
      <c r="V1468" s="138"/>
      <c r="W1468" s="138"/>
      <c r="X1468" s="138"/>
      <c r="Y1468" s="138"/>
      <c r="Z1468" s="144">
        <v>1483</v>
      </c>
      <c r="AA1468" s="138"/>
      <c r="AB1468" s="138"/>
      <c r="AC1468" s="138"/>
      <c r="AD1468" s="138"/>
      <c r="AE1468" s="138"/>
      <c r="AF1468" s="138"/>
      <c r="AG1468" s="138"/>
      <c r="AH1468" s="138"/>
      <c r="AI1468" s="138"/>
      <c r="AJ1468" s="138"/>
      <c r="AK1468" s="138"/>
      <c r="AL1468" s="138"/>
      <c r="AM1468" s="138"/>
      <c r="AN1468" s="138"/>
      <c r="AO1468" s="138"/>
      <c r="AP1468" s="138"/>
      <c r="AQ1468" s="138"/>
      <c r="AR1468" s="138"/>
      <c r="AS1468" s="144"/>
    </row>
    <row r="1469" spans="1:45" ht="24" hidden="1" customHeight="1" x14ac:dyDescent="0.2">
      <c r="A1469" s="135"/>
      <c r="B1469" s="169"/>
      <c r="C1469" s="750" t="s">
        <v>16141</v>
      </c>
      <c r="D1469" s="138"/>
      <c r="E1469" s="300" t="s">
        <v>20516</v>
      </c>
      <c r="F1469" s="232" t="s">
        <v>16141</v>
      </c>
      <c r="G1469" s="144">
        <v>2232</v>
      </c>
      <c r="H1469" s="138"/>
      <c r="I1469" s="138"/>
      <c r="J1469" s="138"/>
      <c r="K1469" s="138"/>
      <c r="L1469" s="138"/>
      <c r="M1469" s="138"/>
      <c r="N1469" s="138">
        <v>2232</v>
      </c>
      <c r="O1469" s="138"/>
      <c r="P1469" s="138"/>
      <c r="Q1469" s="138"/>
      <c r="R1469" s="138"/>
      <c r="S1469" s="138"/>
      <c r="T1469" s="145">
        <v>2016</v>
      </c>
      <c r="U1469" s="138"/>
      <c r="V1469" s="138"/>
      <c r="W1469" s="138"/>
      <c r="X1469" s="138"/>
      <c r="Y1469" s="138"/>
      <c r="Z1469" s="144">
        <v>459</v>
      </c>
      <c r="AA1469" s="138"/>
      <c r="AB1469" s="138"/>
      <c r="AC1469" s="138"/>
      <c r="AD1469" s="138"/>
      <c r="AE1469" s="138"/>
      <c r="AF1469" s="138"/>
      <c r="AG1469" s="138"/>
      <c r="AH1469" s="138"/>
      <c r="AI1469" s="138"/>
      <c r="AJ1469" s="138"/>
      <c r="AK1469" s="138"/>
      <c r="AL1469" s="138"/>
      <c r="AM1469" s="138"/>
      <c r="AN1469" s="138"/>
      <c r="AO1469" s="138"/>
      <c r="AP1469" s="138"/>
      <c r="AQ1469" s="138"/>
      <c r="AR1469" s="138"/>
      <c r="AS1469" s="144"/>
    </row>
    <row r="1470" spans="1:45" ht="24" hidden="1" customHeight="1" x14ac:dyDescent="0.2">
      <c r="A1470" s="135"/>
      <c r="B1470" s="169"/>
      <c r="C1470" s="750" t="s">
        <v>16141</v>
      </c>
      <c r="D1470" s="138"/>
      <c r="E1470" s="300" t="s">
        <v>20517</v>
      </c>
      <c r="F1470" s="232" t="s">
        <v>16141</v>
      </c>
      <c r="G1470" s="144">
        <v>7517</v>
      </c>
      <c r="H1470" s="138"/>
      <c r="I1470" s="138"/>
      <c r="J1470" s="138"/>
      <c r="K1470" s="138"/>
      <c r="L1470" s="138"/>
      <c r="M1470" s="138"/>
      <c r="N1470" s="138">
        <v>2245</v>
      </c>
      <c r="O1470" s="138"/>
      <c r="P1470" s="138"/>
      <c r="Q1470" s="138"/>
      <c r="R1470" s="138"/>
      <c r="S1470" s="138"/>
      <c r="T1470" s="145">
        <v>2016</v>
      </c>
      <c r="U1470" s="138"/>
      <c r="V1470" s="138"/>
      <c r="W1470" s="138"/>
      <c r="X1470" s="138"/>
      <c r="Y1470" s="138"/>
      <c r="Z1470" s="144">
        <v>950</v>
      </c>
      <c r="AA1470" s="138"/>
      <c r="AB1470" s="138"/>
      <c r="AC1470" s="138"/>
      <c r="AD1470" s="138"/>
      <c r="AE1470" s="138"/>
      <c r="AF1470" s="138"/>
      <c r="AG1470" s="138"/>
      <c r="AH1470" s="138"/>
      <c r="AI1470" s="138"/>
      <c r="AJ1470" s="138"/>
      <c r="AK1470" s="138"/>
      <c r="AL1470" s="138"/>
      <c r="AM1470" s="138"/>
      <c r="AN1470" s="138"/>
      <c r="AO1470" s="138"/>
      <c r="AP1470" s="138"/>
      <c r="AQ1470" s="138"/>
      <c r="AR1470" s="138"/>
      <c r="AS1470" s="144"/>
    </row>
    <row r="1471" spans="1:45" ht="24" hidden="1" customHeight="1" x14ac:dyDescent="0.2">
      <c r="A1471" s="135"/>
      <c r="B1471" s="169"/>
      <c r="C1471" s="750" t="s">
        <v>16141</v>
      </c>
      <c r="D1471" s="138"/>
      <c r="E1471" s="300" t="s">
        <v>20518</v>
      </c>
      <c r="F1471" s="232" t="s">
        <v>16141</v>
      </c>
      <c r="G1471" s="144">
        <v>2232</v>
      </c>
      <c r="H1471" s="138"/>
      <c r="I1471" s="138"/>
      <c r="J1471" s="138"/>
      <c r="K1471" s="138"/>
      <c r="L1471" s="138"/>
      <c r="M1471" s="138"/>
      <c r="N1471" s="138">
        <v>1924</v>
      </c>
      <c r="O1471" s="138"/>
      <c r="P1471" s="138"/>
      <c r="Q1471" s="138"/>
      <c r="R1471" s="138"/>
      <c r="S1471" s="138"/>
      <c r="T1471" s="145">
        <v>2013</v>
      </c>
      <c r="U1471" s="138"/>
      <c r="V1471" s="138"/>
      <c r="W1471" s="138"/>
      <c r="X1471" s="138"/>
      <c r="Y1471" s="138"/>
      <c r="Z1471" s="144">
        <v>459</v>
      </c>
      <c r="AA1471" s="138"/>
      <c r="AB1471" s="138"/>
      <c r="AC1471" s="138"/>
      <c r="AD1471" s="138"/>
      <c r="AE1471" s="138"/>
      <c r="AF1471" s="138"/>
      <c r="AG1471" s="138"/>
      <c r="AH1471" s="138"/>
      <c r="AI1471" s="138"/>
      <c r="AJ1471" s="138"/>
      <c r="AK1471" s="138"/>
      <c r="AL1471" s="138"/>
      <c r="AM1471" s="138"/>
      <c r="AN1471" s="138"/>
      <c r="AO1471" s="138"/>
      <c r="AP1471" s="138"/>
      <c r="AQ1471" s="138"/>
      <c r="AR1471" s="138"/>
      <c r="AS1471" s="144"/>
    </row>
    <row r="1472" spans="1:45" ht="24" hidden="1" customHeight="1" x14ac:dyDescent="0.2">
      <c r="A1472" s="135"/>
      <c r="B1472" s="169"/>
      <c r="C1472" s="750" t="s">
        <v>16141</v>
      </c>
      <c r="D1472" s="138"/>
      <c r="E1472" s="300" t="s">
        <v>20519</v>
      </c>
      <c r="F1472" s="144" t="s">
        <v>16141</v>
      </c>
      <c r="G1472" s="144">
        <v>12700</v>
      </c>
      <c r="H1472" s="138"/>
      <c r="I1472" s="138"/>
      <c r="J1472" s="138"/>
      <c r="K1472" s="138"/>
      <c r="L1472" s="138"/>
      <c r="M1472" s="138"/>
      <c r="N1472" s="138">
        <v>12700</v>
      </c>
      <c r="O1472" s="138"/>
      <c r="P1472" s="138"/>
      <c r="Q1472" s="138"/>
      <c r="R1472" s="138"/>
      <c r="S1472" s="138"/>
      <c r="T1472" s="145">
        <v>2022</v>
      </c>
      <c r="U1472" s="138"/>
      <c r="V1472" s="138"/>
      <c r="W1472" s="138"/>
      <c r="X1472" s="138"/>
      <c r="Y1472" s="138"/>
      <c r="Z1472" s="144">
        <v>650</v>
      </c>
      <c r="AA1472" s="138"/>
      <c r="AB1472" s="138"/>
      <c r="AC1472" s="138"/>
      <c r="AD1472" s="138"/>
      <c r="AE1472" s="138"/>
      <c r="AF1472" s="138"/>
      <c r="AG1472" s="138"/>
      <c r="AH1472" s="138"/>
      <c r="AI1472" s="138"/>
      <c r="AJ1472" s="138"/>
      <c r="AK1472" s="138"/>
      <c r="AL1472" s="138"/>
      <c r="AM1472" s="138"/>
      <c r="AN1472" s="138"/>
      <c r="AO1472" s="138"/>
      <c r="AP1472" s="138"/>
      <c r="AQ1472" s="138"/>
      <c r="AR1472" s="138"/>
      <c r="AS1472" s="144"/>
    </row>
    <row r="1473" spans="1:45" ht="24" hidden="1" customHeight="1" x14ac:dyDescent="0.2">
      <c r="A1473" s="135"/>
      <c r="B1473" s="169"/>
      <c r="C1473" s="750" t="s">
        <v>16034</v>
      </c>
      <c r="D1473" s="138"/>
      <c r="E1473" s="300" t="s">
        <v>20520</v>
      </c>
      <c r="F1473" s="232" t="s">
        <v>16034</v>
      </c>
      <c r="G1473" s="144">
        <v>165000</v>
      </c>
      <c r="H1473" s="138"/>
      <c r="I1473" s="138"/>
      <c r="J1473" s="138"/>
      <c r="K1473" s="138"/>
      <c r="L1473" s="138"/>
      <c r="M1473" s="138"/>
      <c r="N1473" s="138">
        <v>19749</v>
      </c>
      <c r="O1473" s="138"/>
      <c r="P1473" s="138"/>
      <c r="Q1473" s="138"/>
      <c r="R1473" s="138"/>
      <c r="S1473" s="138"/>
      <c r="T1473" s="145">
        <v>2019</v>
      </c>
      <c r="U1473" s="138"/>
      <c r="V1473" s="138"/>
      <c r="W1473" s="138"/>
      <c r="X1473" s="138"/>
      <c r="Y1473" s="138"/>
      <c r="Z1473" s="144">
        <v>10</v>
      </c>
      <c r="AA1473" s="138"/>
      <c r="AB1473" s="138"/>
      <c r="AC1473" s="138"/>
      <c r="AD1473" s="138"/>
      <c r="AE1473" s="138"/>
      <c r="AF1473" s="138"/>
      <c r="AG1473" s="138"/>
      <c r="AH1473" s="138"/>
      <c r="AI1473" s="138"/>
      <c r="AJ1473" s="138"/>
      <c r="AK1473" s="138"/>
      <c r="AL1473" s="138"/>
      <c r="AM1473" s="138"/>
      <c r="AN1473" s="138"/>
      <c r="AO1473" s="138"/>
      <c r="AP1473" s="138"/>
      <c r="AQ1473" s="138"/>
      <c r="AR1473" s="138"/>
      <c r="AS1473" s="232" t="s">
        <v>16160</v>
      </c>
    </row>
    <row r="1474" spans="1:45" ht="24" hidden="1" customHeight="1" x14ac:dyDescent="0.2">
      <c r="A1474" s="135"/>
      <c r="B1474" s="169"/>
      <c r="C1474" s="750" t="s">
        <v>16034</v>
      </c>
      <c r="D1474" s="138"/>
      <c r="E1474" s="149" t="s">
        <v>18151</v>
      </c>
      <c r="F1474" s="144" t="s">
        <v>16034</v>
      </c>
      <c r="G1474" s="144">
        <v>1125</v>
      </c>
      <c r="H1474" s="138"/>
      <c r="I1474" s="138"/>
      <c r="J1474" s="138"/>
      <c r="K1474" s="138"/>
      <c r="L1474" s="144"/>
      <c r="M1474" s="138"/>
      <c r="N1474" s="138"/>
      <c r="O1474" s="138"/>
      <c r="P1474" s="138"/>
      <c r="Q1474" s="138"/>
      <c r="R1474" s="138"/>
      <c r="S1474" s="138"/>
      <c r="T1474" s="145">
        <v>2020</v>
      </c>
      <c r="U1474" s="138"/>
      <c r="V1474" s="138"/>
      <c r="W1474" s="138"/>
      <c r="X1474" s="138"/>
      <c r="Y1474" s="138"/>
      <c r="Z1474" s="144"/>
      <c r="AA1474" s="138"/>
      <c r="AB1474" s="138"/>
      <c r="AC1474" s="138"/>
      <c r="AD1474" s="138"/>
      <c r="AE1474" s="138"/>
      <c r="AF1474" s="138"/>
      <c r="AG1474" s="138"/>
      <c r="AH1474" s="138"/>
      <c r="AI1474" s="138"/>
      <c r="AJ1474" s="138"/>
      <c r="AK1474" s="138"/>
      <c r="AL1474" s="138"/>
      <c r="AM1474" s="138"/>
      <c r="AN1474" s="138"/>
      <c r="AO1474" s="138"/>
      <c r="AP1474" s="138"/>
      <c r="AQ1474" s="138"/>
      <c r="AR1474" s="138"/>
      <c r="AS1474" s="138"/>
    </row>
    <row r="1475" spans="1:45" ht="24" hidden="1" customHeight="1" x14ac:dyDescent="0.2">
      <c r="A1475" s="135"/>
      <c r="B1475" s="169"/>
      <c r="C1475" s="750" t="s">
        <v>16034</v>
      </c>
      <c r="D1475" s="138"/>
      <c r="E1475" s="300" t="s">
        <v>18152</v>
      </c>
      <c r="F1475" s="144" t="s">
        <v>16034</v>
      </c>
      <c r="G1475" s="144">
        <v>1385</v>
      </c>
      <c r="H1475" s="138"/>
      <c r="I1475" s="138"/>
      <c r="J1475" s="138"/>
      <c r="K1475" s="138"/>
      <c r="L1475" s="144"/>
      <c r="M1475" s="138"/>
      <c r="N1475" s="138"/>
      <c r="O1475" s="138"/>
      <c r="P1475" s="138"/>
      <c r="Q1475" s="138"/>
      <c r="R1475" s="138"/>
      <c r="S1475" s="138"/>
      <c r="T1475" s="145">
        <v>2020</v>
      </c>
      <c r="U1475" s="138"/>
      <c r="V1475" s="138"/>
      <c r="W1475" s="138"/>
      <c r="X1475" s="138"/>
      <c r="Y1475" s="138"/>
      <c r="Z1475" s="144"/>
      <c r="AA1475" s="138"/>
      <c r="AB1475" s="138"/>
      <c r="AC1475" s="138"/>
      <c r="AD1475" s="138"/>
      <c r="AE1475" s="138"/>
      <c r="AF1475" s="138"/>
      <c r="AG1475" s="138"/>
      <c r="AH1475" s="138"/>
      <c r="AI1475" s="138"/>
      <c r="AJ1475" s="138"/>
      <c r="AK1475" s="138"/>
      <c r="AL1475" s="138"/>
      <c r="AM1475" s="138"/>
      <c r="AN1475" s="138"/>
      <c r="AO1475" s="138"/>
      <c r="AP1475" s="138"/>
      <c r="AQ1475" s="138"/>
      <c r="AR1475" s="138"/>
      <c r="AS1475" s="138"/>
    </row>
    <row r="1476" spans="1:45" ht="24" hidden="1" customHeight="1" x14ac:dyDescent="0.2">
      <c r="A1476" s="135"/>
      <c r="B1476" s="169"/>
      <c r="C1476" s="750" t="s">
        <v>16034</v>
      </c>
      <c r="D1476" s="138"/>
      <c r="E1476" s="149" t="s">
        <v>18153</v>
      </c>
      <c r="F1476" s="144" t="s">
        <v>16034</v>
      </c>
      <c r="G1476" s="144">
        <v>833</v>
      </c>
      <c r="H1476" s="138"/>
      <c r="I1476" s="138"/>
      <c r="J1476" s="144"/>
      <c r="K1476" s="138"/>
      <c r="L1476" s="144"/>
      <c r="M1476" s="138"/>
      <c r="N1476" s="138"/>
      <c r="O1476" s="138"/>
      <c r="P1476" s="138"/>
      <c r="Q1476" s="138"/>
      <c r="R1476" s="138"/>
      <c r="S1476" s="138"/>
      <c r="T1476" s="145">
        <v>2018</v>
      </c>
      <c r="U1476" s="138"/>
      <c r="V1476" s="138"/>
      <c r="W1476" s="138"/>
      <c r="X1476" s="138"/>
      <c r="Y1476" s="138"/>
      <c r="Z1476" s="144"/>
      <c r="AA1476" s="138"/>
      <c r="AB1476" s="138"/>
      <c r="AC1476" s="138"/>
      <c r="AD1476" s="138"/>
      <c r="AE1476" s="138"/>
      <c r="AF1476" s="138"/>
      <c r="AG1476" s="138"/>
      <c r="AH1476" s="138"/>
      <c r="AI1476" s="138"/>
      <c r="AJ1476" s="138"/>
      <c r="AK1476" s="138"/>
      <c r="AL1476" s="138"/>
      <c r="AM1476" s="138"/>
      <c r="AN1476" s="138"/>
      <c r="AO1476" s="138"/>
      <c r="AP1476" s="138"/>
      <c r="AQ1476" s="138"/>
      <c r="AR1476" s="138"/>
      <c r="AS1476" s="138"/>
    </row>
    <row r="1477" spans="1:45" ht="24" hidden="1" customHeight="1" x14ac:dyDescent="0.2">
      <c r="A1477" s="135"/>
      <c r="B1477" s="169"/>
      <c r="C1477" s="750" t="s">
        <v>16034</v>
      </c>
      <c r="D1477" s="138"/>
      <c r="E1477" s="300" t="s">
        <v>18154</v>
      </c>
      <c r="F1477" s="144" t="s">
        <v>16034</v>
      </c>
      <c r="G1477" s="144">
        <v>2750</v>
      </c>
      <c r="H1477" s="138"/>
      <c r="I1477" s="138"/>
      <c r="J1477" s="138"/>
      <c r="K1477" s="138"/>
      <c r="L1477" s="144"/>
      <c r="M1477" s="138"/>
      <c r="N1477" s="138"/>
      <c r="O1477" s="138"/>
      <c r="P1477" s="138"/>
      <c r="Q1477" s="138"/>
      <c r="R1477" s="138"/>
      <c r="S1477" s="138"/>
      <c r="T1477" s="145">
        <v>2019</v>
      </c>
      <c r="U1477" s="138"/>
      <c r="V1477" s="138"/>
      <c r="W1477" s="138"/>
      <c r="X1477" s="138"/>
      <c r="Y1477" s="138"/>
      <c r="Z1477" s="144"/>
      <c r="AA1477" s="138"/>
      <c r="AB1477" s="138"/>
      <c r="AC1477" s="138"/>
      <c r="AD1477" s="138"/>
      <c r="AE1477" s="138"/>
      <c r="AF1477" s="138"/>
      <c r="AG1477" s="138"/>
      <c r="AH1477" s="138"/>
      <c r="AI1477" s="138"/>
      <c r="AJ1477" s="138"/>
      <c r="AK1477" s="138"/>
      <c r="AL1477" s="138"/>
      <c r="AM1477" s="138"/>
      <c r="AN1477" s="138"/>
      <c r="AO1477" s="138"/>
      <c r="AP1477" s="138"/>
      <c r="AQ1477" s="138"/>
      <c r="AR1477" s="138"/>
      <c r="AS1477" s="138"/>
    </row>
    <row r="1478" spans="1:45" ht="24" hidden="1" customHeight="1" x14ac:dyDescent="0.2">
      <c r="A1478" s="135"/>
      <c r="B1478" s="169"/>
      <c r="C1478" s="750" t="s">
        <v>16034</v>
      </c>
      <c r="D1478" s="138"/>
      <c r="E1478" s="300" t="s">
        <v>18155</v>
      </c>
      <c r="F1478" s="144" t="s">
        <v>16034</v>
      </c>
      <c r="G1478" s="144">
        <v>1042</v>
      </c>
      <c r="H1478" s="138"/>
      <c r="I1478" s="138"/>
      <c r="J1478" s="138"/>
      <c r="K1478" s="138"/>
      <c r="L1478" s="144"/>
      <c r="M1478" s="138"/>
      <c r="N1478" s="138"/>
      <c r="O1478" s="138"/>
      <c r="P1478" s="138"/>
      <c r="Q1478" s="138"/>
      <c r="R1478" s="138"/>
      <c r="S1478" s="138"/>
      <c r="T1478" s="145">
        <v>2022</v>
      </c>
      <c r="U1478" s="138"/>
      <c r="V1478" s="138"/>
      <c r="W1478" s="138"/>
      <c r="X1478" s="138"/>
      <c r="Y1478" s="138"/>
      <c r="Z1478" s="144"/>
      <c r="AA1478" s="138"/>
      <c r="AB1478" s="138"/>
      <c r="AC1478" s="138"/>
      <c r="AD1478" s="138"/>
      <c r="AE1478" s="138"/>
      <c r="AF1478" s="138"/>
      <c r="AG1478" s="138"/>
      <c r="AH1478" s="138"/>
      <c r="AI1478" s="138"/>
      <c r="AJ1478" s="138"/>
      <c r="AK1478" s="138"/>
      <c r="AL1478" s="138"/>
      <c r="AM1478" s="138"/>
      <c r="AN1478" s="138"/>
      <c r="AO1478" s="138"/>
      <c r="AP1478" s="138"/>
      <c r="AQ1478" s="138"/>
      <c r="AR1478" s="138"/>
      <c r="AS1478" s="138"/>
    </row>
    <row r="1479" spans="1:45" ht="24" hidden="1" customHeight="1" x14ac:dyDescent="0.2">
      <c r="A1479" s="135"/>
      <c r="B1479" s="169"/>
      <c r="C1479" s="750" t="s">
        <v>16034</v>
      </c>
      <c r="D1479" s="138"/>
      <c r="E1479" s="300" t="s">
        <v>18156</v>
      </c>
      <c r="F1479" s="144" t="s">
        <v>16034</v>
      </c>
      <c r="G1479" s="144">
        <v>772</v>
      </c>
      <c r="H1479" s="138"/>
      <c r="I1479" s="138"/>
      <c r="J1479" s="138"/>
      <c r="K1479" s="138"/>
      <c r="L1479" s="144"/>
      <c r="M1479" s="138"/>
      <c r="N1479" s="138"/>
      <c r="O1479" s="138"/>
      <c r="P1479" s="138"/>
      <c r="Q1479" s="138"/>
      <c r="R1479" s="138"/>
      <c r="S1479" s="138"/>
      <c r="T1479" s="145">
        <v>2018</v>
      </c>
      <c r="U1479" s="138"/>
      <c r="V1479" s="138"/>
      <c r="W1479" s="138"/>
      <c r="X1479" s="138"/>
      <c r="Y1479" s="138"/>
      <c r="Z1479" s="144"/>
      <c r="AA1479" s="138"/>
      <c r="AB1479" s="138"/>
      <c r="AC1479" s="138"/>
      <c r="AD1479" s="138"/>
      <c r="AE1479" s="138"/>
      <c r="AF1479" s="138"/>
      <c r="AG1479" s="138"/>
      <c r="AH1479" s="138"/>
      <c r="AI1479" s="138"/>
      <c r="AJ1479" s="138"/>
      <c r="AK1479" s="138"/>
      <c r="AL1479" s="138"/>
      <c r="AM1479" s="138"/>
      <c r="AN1479" s="138"/>
      <c r="AO1479" s="138"/>
      <c r="AP1479" s="138"/>
      <c r="AQ1479" s="138"/>
      <c r="AR1479" s="138"/>
      <c r="AS1479" s="138"/>
    </row>
    <row r="1480" spans="1:45" ht="24" hidden="1" customHeight="1" x14ac:dyDescent="0.2">
      <c r="A1480" s="135"/>
      <c r="B1480" s="169"/>
      <c r="C1480" s="750" t="s">
        <v>16034</v>
      </c>
      <c r="D1480" s="138"/>
      <c r="E1480" s="149" t="s">
        <v>18157</v>
      </c>
      <c r="F1480" s="144" t="s">
        <v>16034</v>
      </c>
      <c r="G1480" s="144">
        <v>19749</v>
      </c>
      <c r="H1480" s="138"/>
      <c r="I1480" s="138"/>
      <c r="J1480" s="138"/>
      <c r="K1480" s="138"/>
      <c r="L1480" s="144"/>
      <c r="M1480" s="138"/>
      <c r="N1480" s="138"/>
      <c r="O1480" s="138"/>
      <c r="P1480" s="138"/>
      <c r="Q1480" s="138"/>
      <c r="R1480" s="138"/>
      <c r="S1480" s="138"/>
      <c r="T1480" s="145">
        <v>2019</v>
      </c>
      <c r="U1480" s="138"/>
      <c r="V1480" s="138"/>
      <c r="W1480" s="138"/>
      <c r="X1480" s="138"/>
      <c r="Y1480" s="138"/>
      <c r="Z1480" s="144"/>
      <c r="AA1480" s="138"/>
      <c r="AB1480" s="138"/>
      <c r="AC1480" s="138"/>
      <c r="AD1480" s="138"/>
      <c r="AE1480" s="138"/>
      <c r="AF1480" s="138"/>
      <c r="AG1480" s="138"/>
      <c r="AH1480" s="138"/>
      <c r="AI1480" s="138"/>
      <c r="AJ1480" s="138"/>
      <c r="AK1480" s="138"/>
      <c r="AL1480" s="138"/>
      <c r="AM1480" s="138"/>
      <c r="AN1480" s="138"/>
      <c r="AO1480" s="138"/>
      <c r="AP1480" s="138"/>
      <c r="AQ1480" s="138"/>
      <c r="AR1480" s="138"/>
      <c r="AS1480" s="138"/>
    </row>
    <row r="1481" spans="1:45" ht="24" hidden="1" customHeight="1" x14ac:dyDescent="0.2">
      <c r="A1481" s="135"/>
      <c r="B1481" s="169"/>
      <c r="C1481" s="750" t="s">
        <v>16034</v>
      </c>
      <c r="D1481" s="138"/>
      <c r="E1481" s="149" t="s">
        <v>18158</v>
      </c>
      <c r="F1481" s="144" t="s">
        <v>16034</v>
      </c>
      <c r="G1481" s="144">
        <v>2580</v>
      </c>
      <c r="H1481" s="138"/>
      <c r="I1481" s="138"/>
      <c r="J1481" s="144"/>
      <c r="K1481" s="138"/>
      <c r="L1481" s="144"/>
      <c r="M1481" s="138"/>
      <c r="N1481" s="138"/>
      <c r="O1481" s="138"/>
      <c r="P1481" s="138"/>
      <c r="Q1481" s="138"/>
      <c r="R1481" s="138"/>
      <c r="S1481" s="138"/>
      <c r="T1481" s="145">
        <v>2022</v>
      </c>
      <c r="U1481" s="138"/>
      <c r="V1481" s="138"/>
      <c r="W1481" s="138"/>
      <c r="X1481" s="138"/>
      <c r="Y1481" s="138"/>
      <c r="Z1481" s="144"/>
      <c r="AA1481" s="138"/>
      <c r="AB1481" s="138"/>
      <c r="AC1481" s="138"/>
      <c r="AD1481" s="138"/>
      <c r="AE1481" s="138"/>
      <c r="AF1481" s="138"/>
      <c r="AG1481" s="138"/>
      <c r="AH1481" s="138"/>
      <c r="AI1481" s="138"/>
      <c r="AJ1481" s="138"/>
      <c r="AK1481" s="138"/>
      <c r="AL1481" s="138"/>
      <c r="AM1481" s="138"/>
      <c r="AN1481" s="138"/>
      <c r="AO1481" s="138"/>
      <c r="AP1481" s="138"/>
      <c r="AQ1481" s="138"/>
      <c r="AR1481" s="138"/>
      <c r="AS1481" s="138"/>
    </row>
    <row r="1482" spans="1:45" ht="24" hidden="1" customHeight="1" x14ac:dyDescent="0.2">
      <c r="A1482" s="135"/>
      <c r="B1482" s="1337"/>
      <c r="C1482" s="750" t="s">
        <v>16034</v>
      </c>
      <c r="D1482" s="138"/>
      <c r="E1482" s="149" t="s">
        <v>18159</v>
      </c>
      <c r="F1482" s="144" t="s">
        <v>16034</v>
      </c>
      <c r="G1482" s="144">
        <v>3500</v>
      </c>
      <c r="H1482" s="138"/>
      <c r="I1482" s="138"/>
      <c r="J1482" s="144"/>
      <c r="K1482" s="138"/>
      <c r="L1482" s="144"/>
      <c r="M1482" s="138"/>
      <c r="N1482" s="138"/>
      <c r="O1482" s="138"/>
      <c r="P1482" s="138"/>
      <c r="Q1482" s="138"/>
      <c r="R1482" s="138"/>
      <c r="S1482" s="138"/>
      <c r="T1482" s="145">
        <v>2018</v>
      </c>
      <c r="U1482" s="138"/>
      <c r="V1482" s="138"/>
      <c r="W1482" s="138"/>
      <c r="X1482" s="138"/>
      <c r="Y1482" s="138"/>
      <c r="Z1482" s="138"/>
      <c r="AA1482" s="138"/>
      <c r="AB1482" s="138"/>
      <c r="AC1482" s="138"/>
      <c r="AD1482" s="138"/>
      <c r="AE1482" s="138"/>
      <c r="AF1482" s="138"/>
      <c r="AG1482" s="138"/>
      <c r="AH1482" s="138"/>
      <c r="AI1482" s="138"/>
      <c r="AJ1482" s="138"/>
      <c r="AK1482" s="138"/>
      <c r="AL1482" s="138"/>
      <c r="AM1482" s="138"/>
      <c r="AN1482" s="138"/>
      <c r="AO1482" s="138"/>
      <c r="AP1482" s="138"/>
      <c r="AQ1482" s="138"/>
      <c r="AR1482" s="138"/>
      <c r="AS1482" s="138"/>
    </row>
    <row r="1483" spans="1:45" s="1398" customFormat="1" ht="24" hidden="1" customHeight="1" x14ac:dyDescent="0.2">
      <c r="B1483" s="1359" t="s">
        <v>94</v>
      </c>
      <c r="C1483" s="1172" t="s">
        <v>55</v>
      </c>
      <c r="D1483" s="241"/>
      <c r="E1483" s="545">
        <f>COUNTA(E1484:E1608)</f>
        <v>125</v>
      </c>
      <c r="F1483" s="241"/>
      <c r="G1483" s="241">
        <f>SUM(G1484:G1608)</f>
        <v>1351825</v>
      </c>
      <c r="H1483" s="241">
        <f>SUM(H1484:H1608)</f>
        <v>16826.589999999997</v>
      </c>
      <c r="I1483" s="241">
        <f>SUM(I1484:I1608)</f>
        <v>52411.619999999995</v>
      </c>
      <c r="J1483" s="241"/>
      <c r="K1483" s="241"/>
      <c r="L1483" s="241"/>
      <c r="M1483" s="241"/>
      <c r="N1483" s="241"/>
      <c r="O1483" s="241"/>
      <c r="P1483" s="241"/>
      <c r="Q1483" s="240"/>
      <c r="R1483" s="240"/>
      <c r="S1483" s="231"/>
      <c r="T1483" s="145"/>
      <c r="U1483" s="240"/>
      <c r="V1483" s="240"/>
      <c r="W1483" s="240"/>
      <c r="X1483" s="240"/>
      <c r="Y1483" s="240"/>
      <c r="Z1483" s="241"/>
      <c r="AA1483" s="241"/>
      <c r="AB1483" s="241"/>
      <c r="AC1483" s="241"/>
      <c r="AD1483" s="241"/>
      <c r="AE1483" s="241"/>
      <c r="AF1483" s="241"/>
      <c r="AG1483" s="241"/>
      <c r="AH1483" s="241"/>
      <c r="AI1483" s="241"/>
      <c r="AJ1483" s="241"/>
      <c r="AK1483" s="241"/>
      <c r="AL1483" s="241"/>
      <c r="AM1483" s="241"/>
      <c r="AN1483" s="241"/>
      <c r="AO1483" s="241"/>
      <c r="AP1483" s="241"/>
      <c r="AQ1483" s="241"/>
      <c r="AR1483" s="241"/>
      <c r="AS1483" s="241"/>
    </row>
    <row r="1484" spans="1:45" ht="24" customHeight="1" x14ac:dyDescent="0.2">
      <c r="B1484" s="169"/>
      <c r="C1484" s="750" t="s">
        <v>5231</v>
      </c>
      <c r="D1484" s="144"/>
      <c r="E1484" s="144" t="s">
        <v>1446</v>
      </c>
      <c r="F1484" s="144" t="s">
        <v>14924</v>
      </c>
      <c r="G1484" s="144">
        <v>5720</v>
      </c>
      <c r="H1484" s="165">
        <v>241.5</v>
      </c>
      <c r="I1484" s="165">
        <v>241.5</v>
      </c>
      <c r="J1484" s="165">
        <v>18.899999999999999</v>
      </c>
      <c r="K1484" s="165">
        <v>17.7</v>
      </c>
      <c r="L1484" s="165"/>
      <c r="M1484" s="165"/>
      <c r="N1484" s="165"/>
      <c r="O1484" s="148"/>
      <c r="P1484" s="148"/>
      <c r="Q1484" s="148"/>
      <c r="R1484" s="148"/>
      <c r="S1484" s="148"/>
      <c r="T1484" s="145">
        <v>2010</v>
      </c>
      <c r="U1484" s="148"/>
      <c r="V1484" s="148"/>
      <c r="W1484" s="148"/>
      <c r="X1484" s="148"/>
      <c r="Y1484" s="148"/>
      <c r="Z1484" s="165">
        <v>665</v>
      </c>
      <c r="AA1484" s="148"/>
      <c r="AB1484" s="148"/>
      <c r="AC1484" s="148"/>
      <c r="AD1484" s="148"/>
      <c r="AE1484" s="148"/>
      <c r="AF1484" s="148"/>
      <c r="AG1484" s="148"/>
      <c r="AH1484" s="148"/>
      <c r="AI1484" s="148"/>
      <c r="AJ1484" s="148"/>
      <c r="AK1484" s="148"/>
      <c r="AL1484" s="148"/>
      <c r="AM1484" s="148"/>
      <c r="AN1484" s="148"/>
      <c r="AO1484" s="148"/>
      <c r="AP1484" s="148"/>
      <c r="AQ1484" s="148"/>
      <c r="AR1484" s="148"/>
      <c r="AS1484" s="148" t="s">
        <v>5702</v>
      </c>
    </row>
    <row r="1485" spans="1:45" ht="24" customHeight="1" x14ac:dyDescent="0.2">
      <c r="B1485" s="169"/>
      <c r="C1485" s="750" t="s">
        <v>18160</v>
      </c>
      <c r="D1485" s="149"/>
      <c r="E1485" s="149" t="s">
        <v>20521</v>
      </c>
      <c r="F1485" s="144" t="s">
        <v>18161</v>
      </c>
      <c r="G1485" s="144">
        <v>1100</v>
      </c>
      <c r="H1485" s="144"/>
      <c r="I1485" s="144"/>
      <c r="J1485" s="144"/>
      <c r="K1485" s="138"/>
      <c r="L1485" s="138"/>
      <c r="M1485" s="138"/>
      <c r="N1485" s="138"/>
      <c r="O1485" s="138"/>
      <c r="P1485" s="138"/>
      <c r="Q1485" s="138"/>
      <c r="R1485" s="138"/>
      <c r="S1485" s="138"/>
      <c r="T1485" s="145">
        <v>2011</v>
      </c>
      <c r="U1485" s="138"/>
      <c r="V1485" s="138"/>
      <c r="W1485" s="138"/>
      <c r="X1485" s="138"/>
      <c r="Y1485" s="138"/>
      <c r="Z1485" s="138"/>
      <c r="AA1485" s="138"/>
      <c r="AB1485" s="138"/>
      <c r="AC1485" s="138"/>
      <c r="AD1485" s="138"/>
      <c r="AE1485" s="138"/>
      <c r="AF1485" s="138"/>
      <c r="AG1485" s="138"/>
      <c r="AH1485" s="138"/>
      <c r="AI1485" s="138"/>
      <c r="AJ1485" s="138"/>
      <c r="AK1485" s="138"/>
      <c r="AL1485" s="138"/>
      <c r="AM1485" s="138"/>
      <c r="AN1485" s="138"/>
      <c r="AO1485" s="138"/>
      <c r="AP1485" s="138"/>
      <c r="AQ1485" s="138"/>
      <c r="AR1485" s="138"/>
      <c r="AS1485" s="301"/>
    </row>
    <row r="1486" spans="1:45" ht="24" customHeight="1" x14ac:dyDescent="0.2">
      <c r="B1486" s="169"/>
      <c r="C1486" s="750" t="s">
        <v>18160</v>
      </c>
      <c r="D1486" s="149"/>
      <c r="E1486" s="149" t="s">
        <v>20522</v>
      </c>
      <c r="F1486" s="144" t="s">
        <v>18161</v>
      </c>
      <c r="G1486" s="144">
        <v>1550</v>
      </c>
      <c r="H1486" s="144"/>
      <c r="I1486" s="144"/>
      <c r="J1486" s="144"/>
      <c r="K1486" s="138"/>
      <c r="L1486" s="138"/>
      <c r="M1486" s="138"/>
      <c r="N1486" s="138"/>
      <c r="O1486" s="138"/>
      <c r="P1486" s="138"/>
      <c r="Q1486" s="138"/>
      <c r="R1486" s="138"/>
      <c r="S1486" s="138"/>
      <c r="T1486" s="145">
        <v>2009</v>
      </c>
      <c r="U1486" s="138"/>
      <c r="V1486" s="138"/>
      <c r="W1486" s="138"/>
      <c r="X1486" s="138"/>
      <c r="Y1486" s="138"/>
      <c r="Z1486" s="138"/>
      <c r="AA1486" s="138"/>
      <c r="AB1486" s="138"/>
      <c r="AC1486" s="138"/>
      <c r="AD1486" s="138"/>
      <c r="AE1486" s="138"/>
      <c r="AF1486" s="138"/>
      <c r="AG1486" s="138"/>
      <c r="AH1486" s="138"/>
      <c r="AI1486" s="138"/>
      <c r="AJ1486" s="138"/>
      <c r="AK1486" s="138"/>
      <c r="AL1486" s="138"/>
      <c r="AM1486" s="138"/>
      <c r="AN1486" s="138"/>
      <c r="AO1486" s="138"/>
      <c r="AP1486" s="138"/>
      <c r="AQ1486" s="138"/>
      <c r="AR1486" s="138"/>
      <c r="AS1486" s="301"/>
    </row>
    <row r="1487" spans="1:45" ht="24" customHeight="1" x14ac:dyDescent="0.2">
      <c r="B1487" s="169"/>
      <c r="C1487" s="750" t="s">
        <v>18160</v>
      </c>
      <c r="D1487" s="149"/>
      <c r="E1487" s="149" t="s">
        <v>20523</v>
      </c>
      <c r="F1487" s="144" t="s">
        <v>18161</v>
      </c>
      <c r="G1487" s="144">
        <v>950</v>
      </c>
      <c r="H1487" s="144"/>
      <c r="I1487" s="144"/>
      <c r="J1487" s="144"/>
      <c r="K1487" s="138"/>
      <c r="L1487" s="138"/>
      <c r="M1487" s="138"/>
      <c r="N1487" s="138"/>
      <c r="O1487" s="138"/>
      <c r="P1487" s="138"/>
      <c r="Q1487" s="138"/>
      <c r="R1487" s="138"/>
      <c r="S1487" s="138"/>
      <c r="T1487" s="145">
        <v>2018</v>
      </c>
      <c r="U1487" s="138"/>
      <c r="V1487" s="138"/>
      <c r="W1487" s="138"/>
      <c r="X1487" s="138"/>
      <c r="Y1487" s="138"/>
      <c r="Z1487" s="138"/>
      <c r="AA1487" s="138"/>
      <c r="AB1487" s="138"/>
      <c r="AC1487" s="138"/>
      <c r="AD1487" s="138"/>
      <c r="AE1487" s="138"/>
      <c r="AF1487" s="138"/>
      <c r="AG1487" s="138"/>
      <c r="AH1487" s="138"/>
      <c r="AI1487" s="138"/>
      <c r="AJ1487" s="138"/>
      <c r="AK1487" s="138"/>
      <c r="AL1487" s="138"/>
      <c r="AM1487" s="138"/>
      <c r="AN1487" s="138"/>
      <c r="AO1487" s="138"/>
      <c r="AP1487" s="138"/>
      <c r="AQ1487" s="138"/>
      <c r="AR1487" s="138"/>
      <c r="AS1487" s="301"/>
    </row>
    <row r="1488" spans="1:45" ht="24" customHeight="1" x14ac:dyDescent="0.2">
      <c r="B1488" s="169"/>
      <c r="C1488" s="750" t="s">
        <v>18160</v>
      </c>
      <c r="D1488" s="149"/>
      <c r="E1488" s="149" t="s">
        <v>20524</v>
      </c>
      <c r="F1488" s="144" t="s">
        <v>18161</v>
      </c>
      <c r="G1488" s="144">
        <v>900</v>
      </c>
      <c r="H1488" s="144"/>
      <c r="I1488" s="144"/>
      <c r="J1488" s="144"/>
      <c r="K1488" s="138"/>
      <c r="L1488" s="138"/>
      <c r="M1488" s="138"/>
      <c r="N1488" s="138"/>
      <c r="O1488" s="138"/>
      <c r="P1488" s="138"/>
      <c r="Q1488" s="138"/>
      <c r="R1488" s="138"/>
      <c r="S1488" s="138"/>
      <c r="T1488" s="145">
        <v>2017</v>
      </c>
      <c r="U1488" s="138"/>
      <c r="V1488" s="138"/>
      <c r="W1488" s="138"/>
      <c r="X1488" s="138"/>
      <c r="Y1488" s="138"/>
      <c r="Z1488" s="138"/>
      <c r="AA1488" s="138"/>
      <c r="AB1488" s="138"/>
      <c r="AC1488" s="138"/>
      <c r="AD1488" s="138"/>
      <c r="AE1488" s="138"/>
      <c r="AF1488" s="138"/>
      <c r="AG1488" s="138"/>
      <c r="AH1488" s="138"/>
      <c r="AI1488" s="138"/>
      <c r="AJ1488" s="138"/>
      <c r="AK1488" s="138"/>
      <c r="AL1488" s="138"/>
      <c r="AM1488" s="138"/>
      <c r="AN1488" s="138"/>
      <c r="AO1488" s="138"/>
      <c r="AP1488" s="138"/>
      <c r="AQ1488" s="138"/>
      <c r="AR1488" s="138"/>
      <c r="AS1488" s="301"/>
    </row>
    <row r="1489" spans="1:45" ht="24" customHeight="1" x14ac:dyDescent="0.2">
      <c r="B1489" s="169"/>
      <c r="C1489" s="750" t="s">
        <v>18160</v>
      </c>
      <c r="D1489" s="149"/>
      <c r="E1489" s="149" t="s">
        <v>20525</v>
      </c>
      <c r="F1489" s="144" t="s">
        <v>18162</v>
      </c>
      <c r="G1489" s="144">
        <v>4166</v>
      </c>
      <c r="H1489" s="144"/>
      <c r="I1489" s="144"/>
      <c r="J1489" s="144"/>
      <c r="K1489" s="138"/>
      <c r="L1489" s="138"/>
      <c r="M1489" s="138"/>
      <c r="N1489" s="138"/>
      <c r="O1489" s="138"/>
      <c r="P1489" s="138"/>
      <c r="Q1489" s="138"/>
      <c r="R1489" s="138"/>
      <c r="S1489" s="138"/>
      <c r="T1489" s="145">
        <v>2018</v>
      </c>
      <c r="U1489" s="138"/>
      <c r="V1489" s="138"/>
      <c r="W1489" s="138"/>
      <c r="X1489" s="138"/>
      <c r="Y1489" s="138"/>
      <c r="Z1489" s="138"/>
      <c r="AA1489" s="138"/>
      <c r="AB1489" s="138"/>
      <c r="AC1489" s="138"/>
      <c r="AD1489" s="138"/>
      <c r="AE1489" s="138"/>
      <c r="AF1489" s="138"/>
      <c r="AG1489" s="138"/>
      <c r="AH1489" s="138"/>
      <c r="AI1489" s="138"/>
      <c r="AJ1489" s="138"/>
      <c r="AK1489" s="138"/>
      <c r="AL1489" s="138"/>
      <c r="AM1489" s="138"/>
      <c r="AN1489" s="138"/>
      <c r="AO1489" s="138"/>
      <c r="AP1489" s="138"/>
      <c r="AQ1489" s="138"/>
      <c r="AR1489" s="138"/>
      <c r="AS1489" s="301"/>
    </row>
    <row r="1490" spans="1:45" ht="24" customHeight="1" x14ac:dyDescent="0.2">
      <c r="A1490" s="1398"/>
      <c r="B1490" s="169"/>
      <c r="C1490" s="750" t="s">
        <v>18160</v>
      </c>
      <c r="D1490" s="138"/>
      <c r="E1490" s="149" t="s">
        <v>20526</v>
      </c>
      <c r="F1490" s="144" t="s">
        <v>18161</v>
      </c>
      <c r="G1490" s="144">
        <v>7720</v>
      </c>
      <c r="H1490" s="144">
        <v>3850</v>
      </c>
      <c r="I1490" s="144">
        <v>490</v>
      </c>
      <c r="J1490" s="144"/>
      <c r="K1490" s="138"/>
      <c r="L1490" s="138"/>
      <c r="M1490" s="138"/>
      <c r="N1490" s="138"/>
      <c r="O1490" s="138"/>
      <c r="P1490" s="138"/>
      <c r="Q1490" s="138"/>
      <c r="R1490" s="138"/>
      <c r="S1490" s="138"/>
      <c r="T1490" s="145">
        <v>2009</v>
      </c>
      <c r="U1490" s="138"/>
      <c r="V1490" s="138"/>
      <c r="W1490" s="138"/>
      <c r="X1490" s="138"/>
      <c r="Y1490" s="138"/>
      <c r="Z1490" s="138"/>
      <c r="AA1490" s="138"/>
      <c r="AB1490" s="138"/>
      <c r="AC1490" s="138"/>
      <c r="AD1490" s="138"/>
      <c r="AE1490" s="138"/>
      <c r="AF1490" s="138"/>
      <c r="AG1490" s="138"/>
      <c r="AH1490" s="138"/>
      <c r="AI1490" s="138"/>
      <c r="AJ1490" s="138"/>
      <c r="AK1490" s="138"/>
      <c r="AL1490" s="138"/>
      <c r="AM1490" s="138"/>
      <c r="AN1490" s="138"/>
      <c r="AO1490" s="138"/>
      <c r="AP1490" s="138"/>
      <c r="AQ1490" s="138"/>
      <c r="AR1490" s="138"/>
      <c r="AS1490" s="138"/>
    </row>
    <row r="1491" spans="1:45" ht="24" customHeight="1" x14ac:dyDescent="0.2">
      <c r="A1491" s="1398"/>
      <c r="B1491" s="169"/>
      <c r="C1491" s="750" t="s">
        <v>18160</v>
      </c>
      <c r="D1491" s="138"/>
      <c r="E1491" s="149" t="s">
        <v>20527</v>
      </c>
      <c r="F1491" s="144" t="s">
        <v>18161</v>
      </c>
      <c r="G1491" s="144">
        <v>900</v>
      </c>
      <c r="H1491" s="144"/>
      <c r="I1491" s="144"/>
      <c r="J1491" s="144"/>
      <c r="K1491" s="138"/>
      <c r="L1491" s="138"/>
      <c r="M1491" s="138"/>
      <c r="N1491" s="138"/>
      <c r="O1491" s="138"/>
      <c r="P1491" s="138"/>
      <c r="Q1491" s="138"/>
      <c r="R1491" s="138"/>
      <c r="S1491" s="138"/>
      <c r="T1491" s="145">
        <v>2009</v>
      </c>
      <c r="U1491" s="138"/>
      <c r="V1491" s="138"/>
      <c r="W1491" s="138"/>
      <c r="X1491" s="138"/>
      <c r="Y1491" s="138"/>
      <c r="Z1491" s="138"/>
      <c r="AA1491" s="138"/>
      <c r="AB1491" s="138"/>
      <c r="AC1491" s="138"/>
      <c r="AD1491" s="138"/>
      <c r="AE1491" s="138"/>
      <c r="AF1491" s="138"/>
      <c r="AG1491" s="138"/>
      <c r="AH1491" s="138"/>
      <c r="AI1491" s="138"/>
      <c r="AJ1491" s="138"/>
      <c r="AK1491" s="138"/>
      <c r="AL1491" s="138"/>
      <c r="AM1491" s="138"/>
      <c r="AN1491" s="138"/>
      <c r="AO1491" s="138"/>
      <c r="AP1491" s="138"/>
      <c r="AQ1491" s="138"/>
      <c r="AR1491" s="138"/>
      <c r="AS1491" s="138"/>
    </row>
    <row r="1492" spans="1:45" ht="24" customHeight="1" x14ac:dyDescent="0.2">
      <c r="A1492" s="1398"/>
      <c r="B1492" s="169"/>
      <c r="C1492" s="750" t="s">
        <v>18160</v>
      </c>
      <c r="D1492" s="138"/>
      <c r="E1492" s="149" t="s">
        <v>20528</v>
      </c>
      <c r="F1492" s="144" t="s">
        <v>18163</v>
      </c>
      <c r="G1492" s="144">
        <v>790</v>
      </c>
      <c r="H1492" s="144"/>
      <c r="I1492" s="144"/>
      <c r="J1492" s="144"/>
      <c r="K1492" s="138"/>
      <c r="L1492" s="138"/>
      <c r="M1492" s="138"/>
      <c r="N1492" s="138"/>
      <c r="O1492" s="138"/>
      <c r="P1492" s="138"/>
      <c r="Q1492" s="138"/>
      <c r="R1492" s="138"/>
      <c r="S1492" s="138"/>
      <c r="T1492" s="145">
        <v>2007</v>
      </c>
      <c r="U1492" s="138"/>
      <c r="V1492" s="138"/>
      <c r="W1492" s="138"/>
      <c r="X1492" s="138"/>
      <c r="Y1492" s="138"/>
      <c r="Z1492" s="138"/>
      <c r="AA1492" s="138"/>
      <c r="AB1492" s="138"/>
      <c r="AC1492" s="138"/>
      <c r="AD1492" s="138"/>
      <c r="AE1492" s="138"/>
      <c r="AF1492" s="138"/>
      <c r="AG1492" s="138"/>
      <c r="AH1492" s="138"/>
      <c r="AI1492" s="138"/>
      <c r="AJ1492" s="138"/>
      <c r="AK1492" s="138"/>
      <c r="AL1492" s="138"/>
      <c r="AM1492" s="138"/>
      <c r="AN1492" s="138"/>
      <c r="AO1492" s="138"/>
      <c r="AP1492" s="138"/>
      <c r="AQ1492" s="138"/>
      <c r="AR1492" s="138"/>
      <c r="AS1492" s="138"/>
    </row>
    <row r="1493" spans="1:45" ht="24" customHeight="1" x14ac:dyDescent="0.2">
      <c r="A1493" s="1398"/>
      <c r="B1493" s="169"/>
      <c r="C1493" s="750" t="s">
        <v>18160</v>
      </c>
      <c r="D1493" s="149"/>
      <c r="E1493" s="149" t="s">
        <v>20529</v>
      </c>
      <c r="F1493" s="144" t="s">
        <v>18161</v>
      </c>
      <c r="G1493" s="144">
        <v>500</v>
      </c>
      <c r="H1493" s="144"/>
      <c r="I1493" s="144"/>
      <c r="J1493" s="144"/>
      <c r="K1493" s="138"/>
      <c r="L1493" s="138"/>
      <c r="M1493" s="138"/>
      <c r="N1493" s="138"/>
      <c r="O1493" s="138"/>
      <c r="P1493" s="138"/>
      <c r="Q1493" s="138"/>
      <c r="R1493" s="138"/>
      <c r="S1493" s="138"/>
      <c r="T1493" s="145">
        <v>2011</v>
      </c>
      <c r="U1493" s="138"/>
      <c r="V1493" s="138"/>
      <c r="W1493" s="138"/>
      <c r="X1493" s="138"/>
      <c r="Y1493" s="138"/>
      <c r="Z1493" s="138"/>
      <c r="AA1493" s="138"/>
      <c r="AB1493" s="138"/>
      <c r="AC1493" s="138"/>
      <c r="AD1493" s="138"/>
      <c r="AE1493" s="138"/>
      <c r="AF1493" s="138"/>
      <c r="AG1493" s="138"/>
      <c r="AH1493" s="138"/>
      <c r="AI1493" s="138"/>
      <c r="AJ1493" s="138"/>
      <c r="AK1493" s="138"/>
      <c r="AL1493" s="138"/>
      <c r="AM1493" s="138"/>
      <c r="AN1493" s="138"/>
      <c r="AO1493" s="138"/>
      <c r="AP1493" s="138"/>
      <c r="AQ1493" s="138"/>
      <c r="AR1493" s="138"/>
      <c r="AS1493" s="301"/>
    </row>
    <row r="1494" spans="1:45" ht="24" customHeight="1" x14ac:dyDescent="0.2">
      <c r="A1494" s="1398"/>
      <c r="B1494" s="169"/>
      <c r="C1494" s="750" t="s">
        <v>18160</v>
      </c>
      <c r="D1494" s="301"/>
      <c r="E1494" s="149" t="s">
        <v>20530</v>
      </c>
      <c r="F1494" s="300" t="s">
        <v>18164</v>
      </c>
      <c r="G1494" s="456">
        <v>440</v>
      </c>
      <c r="H1494" s="300"/>
      <c r="I1494" s="1329"/>
      <c r="J1494" s="1329"/>
      <c r="K1494" s="138"/>
      <c r="L1494" s="138"/>
      <c r="M1494" s="138"/>
      <c r="N1494" s="138"/>
      <c r="O1494" s="138"/>
      <c r="P1494" s="138"/>
      <c r="Q1494" s="138"/>
      <c r="R1494" s="138"/>
      <c r="S1494" s="138"/>
      <c r="T1494" s="145">
        <v>2011</v>
      </c>
      <c r="U1494" s="138"/>
      <c r="V1494" s="138"/>
      <c r="W1494" s="138"/>
      <c r="X1494" s="138"/>
      <c r="Y1494" s="138"/>
      <c r="Z1494" s="138"/>
      <c r="AA1494" s="138"/>
      <c r="AB1494" s="138"/>
      <c r="AC1494" s="138"/>
      <c r="AD1494" s="138"/>
      <c r="AE1494" s="138"/>
      <c r="AF1494" s="138"/>
      <c r="AG1494" s="138"/>
      <c r="AH1494" s="138"/>
      <c r="AI1494" s="138"/>
      <c r="AJ1494" s="138"/>
      <c r="AK1494" s="138"/>
      <c r="AL1494" s="138"/>
      <c r="AM1494" s="138"/>
      <c r="AN1494" s="138"/>
      <c r="AO1494" s="138"/>
      <c r="AP1494" s="138"/>
      <c r="AQ1494" s="138"/>
      <c r="AR1494" s="138"/>
      <c r="AS1494" s="301"/>
    </row>
    <row r="1495" spans="1:45" ht="24" customHeight="1" x14ac:dyDescent="0.2">
      <c r="B1495" s="169"/>
      <c r="C1495" s="750" t="s">
        <v>5231</v>
      </c>
      <c r="D1495" s="144"/>
      <c r="E1495" s="149" t="s">
        <v>20531</v>
      </c>
      <c r="F1495" s="144" t="s">
        <v>18161</v>
      </c>
      <c r="G1495" s="144">
        <v>10000</v>
      </c>
      <c r="H1495" s="144">
        <v>0</v>
      </c>
      <c r="I1495" s="144">
        <v>0</v>
      </c>
      <c r="J1495" s="144"/>
      <c r="K1495" s="138"/>
      <c r="L1495" s="138"/>
      <c r="M1495" s="138"/>
      <c r="N1495" s="138"/>
      <c r="O1495" s="138"/>
      <c r="P1495" s="138"/>
      <c r="Q1495" s="138"/>
      <c r="R1495" s="138"/>
      <c r="S1495" s="138"/>
      <c r="T1495" s="145">
        <v>2018</v>
      </c>
      <c r="U1495" s="138"/>
      <c r="V1495" s="138"/>
      <c r="W1495" s="138"/>
      <c r="X1495" s="138"/>
      <c r="Y1495" s="138"/>
      <c r="Z1495" s="138"/>
      <c r="AA1495" s="138"/>
      <c r="AB1495" s="138"/>
      <c r="AC1495" s="138"/>
      <c r="AD1495" s="138"/>
      <c r="AE1495" s="138"/>
      <c r="AF1495" s="138"/>
      <c r="AG1495" s="138"/>
      <c r="AH1495" s="138"/>
      <c r="AI1495" s="138"/>
      <c r="AJ1495" s="138"/>
      <c r="AK1495" s="138"/>
      <c r="AL1495" s="138"/>
      <c r="AM1495" s="138"/>
      <c r="AN1495" s="138"/>
      <c r="AO1495" s="138"/>
      <c r="AP1495" s="138"/>
      <c r="AQ1495" s="138"/>
      <c r="AR1495" s="138"/>
      <c r="AS1495" s="301"/>
    </row>
    <row r="1496" spans="1:45" ht="24" customHeight="1" x14ac:dyDescent="0.2">
      <c r="B1496" s="169"/>
      <c r="C1496" s="750" t="s">
        <v>5231</v>
      </c>
      <c r="D1496" s="144"/>
      <c r="E1496" s="149" t="s">
        <v>20532</v>
      </c>
      <c r="F1496" s="144" t="s">
        <v>18162</v>
      </c>
      <c r="G1496" s="144">
        <v>68550</v>
      </c>
      <c r="H1496" s="144">
        <v>0</v>
      </c>
      <c r="I1496" s="144">
        <v>0</v>
      </c>
      <c r="J1496" s="144"/>
      <c r="K1496" s="138"/>
      <c r="L1496" s="138"/>
      <c r="M1496" s="138"/>
      <c r="N1496" s="138"/>
      <c r="O1496" s="138"/>
      <c r="P1496" s="138"/>
      <c r="Q1496" s="138"/>
      <c r="R1496" s="138"/>
      <c r="S1496" s="138"/>
      <c r="T1496" s="145">
        <v>2017</v>
      </c>
      <c r="U1496" s="138"/>
      <c r="V1496" s="138"/>
      <c r="W1496" s="138"/>
      <c r="X1496" s="138"/>
      <c r="Y1496" s="138"/>
      <c r="Z1496" s="138"/>
      <c r="AA1496" s="138"/>
      <c r="AB1496" s="138"/>
      <c r="AC1496" s="138"/>
      <c r="AD1496" s="138"/>
      <c r="AE1496" s="138"/>
      <c r="AF1496" s="138"/>
      <c r="AG1496" s="138"/>
      <c r="AH1496" s="138"/>
      <c r="AI1496" s="138"/>
      <c r="AJ1496" s="138"/>
      <c r="AK1496" s="138"/>
      <c r="AL1496" s="138"/>
      <c r="AM1496" s="138"/>
      <c r="AN1496" s="138"/>
      <c r="AO1496" s="138"/>
      <c r="AP1496" s="138"/>
      <c r="AQ1496" s="138"/>
      <c r="AR1496" s="138"/>
      <c r="AS1496" s="144" t="s">
        <v>18165</v>
      </c>
    </row>
    <row r="1497" spans="1:45" ht="24" customHeight="1" x14ac:dyDescent="0.2">
      <c r="B1497" s="169"/>
      <c r="C1497" s="750" t="s">
        <v>5231</v>
      </c>
      <c r="D1497" s="144"/>
      <c r="E1497" s="149" t="s">
        <v>20533</v>
      </c>
      <c r="F1497" s="144" t="s">
        <v>18162</v>
      </c>
      <c r="G1497" s="144">
        <v>34466</v>
      </c>
      <c r="H1497" s="144">
        <v>0</v>
      </c>
      <c r="I1497" s="144">
        <v>0</v>
      </c>
      <c r="J1497" s="144"/>
      <c r="K1497" s="138"/>
      <c r="L1497" s="138"/>
      <c r="M1497" s="138"/>
      <c r="N1497" s="138"/>
      <c r="O1497" s="138"/>
      <c r="P1497" s="138"/>
      <c r="Q1497" s="138"/>
      <c r="R1497" s="138"/>
      <c r="S1497" s="138"/>
      <c r="T1497" s="145">
        <v>2018</v>
      </c>
      <c r="U1497" s="138"/>
      <c r="V1497" s="138"/>
      <c r="W1497" s="138"/>
      <c r="X1497" s="138"/>
      <c r="Y1497" s="138"/>
      <c r="Z1497" s="138"/>
      <c r="AA1497" s="138"/>
      <c r="AB1497" s="138"/>
      <c r="AC1497" s="138"/>
      <c r="AD1497" s="138"/>
      <c r="AE1497" s="138"/>
      <c r="AF1497" s="138"/>
      <c r="AG1497" s="138"/>
      <c r="AH1497" s="138"/>
      <c r="AI1497" s="138"/>
      <c r="AJ1497" s="138"/>
      <c r="AK1497" s="138"/>
      <c r="AL1497" s="138"/>
      <c r="AM1497" s="138"/>
      <c r="AN1497" s="138"/>
      <c r="AO1497" s="138"/>
      <c r="AP1497" s="138"/>
      <c r="AQ1497" s="138"/>
      <c r="AR1497" s="138"/>
      <c r="AS1497" s="144" t="s">
        <v>18166</v>
      </c>
    </row>
    <row r="1498" spans="1:45" ht="24" customHeight="1" x14ac:dyDescent="0.2">
      <c r="B1498" s="169"/>
      <c r="C1498" s="750" t="s">
        <v>1882</v>
      </c>
      <c r="D1498" s="144"/>
      <c r="E1498" s="144" t="s">
        <v>20534</v>
      </c>
      <c r="F1498" s="144" t="s">
        <v>14850</v>
      </c>
      <c r="G1498" s="144">
        <v>38843</v>
      </c>
      <c r="H1498" s="144">
        <v>225.18</v>
      </c>
      <c r="I1498" s="144">
        <v>242.94</v>
      </c>
      <c r="J1498" s="144"/>
      <c r="K1498" s="144"/>
      <c r="L1498" s="144"/>
      <c r="M1498" s="144"/>
      <c r="N1498" s="144">
        <v>243</v>
      </c>
      <c r="O1498" s="144"/>
      <c r="P1498" s="144"/>
      <c r="Q1498" s="148"/>
      <c r="R1498" s="148"/>
      <c r="S1498" s="232"/>
      <c r="T1498" s="145">
        <v>2019</v>
      </c>
      <c r="U1498" s="148"/>
      <c r="V1498" s="148"/>
      <c r="W1498" s="148"/>
      <c r="X1498" s="148"/>
      <c r="Y1498" s="148"/>
      <c r="Z1498" s="144">
        <v>1300</v>
      </c>
      <c r="AA1498" s="144"/>
      <c r="AB1498" s="144"/>
      <c r="AC1498" s="144"/>
      <c r="AD1498" s="144"/>
      <c r="AE1498" s="144"/>
      <c r="AF1498" s="144"/>
      <c r="AG1498" s="144"/>
      <c r="AH1498" s="144"/>
      <c r="AI1498" s="144"/>
      <c r="AJ1498" s="144"/>
      <c r="AK1498" s="144"/>
      <c r="AL1498" s="144"/>
      <c r="AM1498" s="144"/>
      <c r="AN1498" s="144"/>
      <c r="AO1498" s="144"/>
      <c r="AP1498" s="144"/>
      <c r="AQ1498" s="144"/>
      <c r="AR1498" s="144"/>
      <c r="AS1498" s="144"/>
    </row>
    <row r="1499" spans="1:45" ht="24" customHeight="1" x14ac:dyDescent="0.2">
      <c r="A1499" s="1398"/>
      <c r="B1499" s="169"/>
      <c r="C1499" s="750" t="s">
        <v>18167</v>
      </c>
      <c r="D1499" s="144"/>
      <c r="E1499" s="149" t="s">
        <v>20535</v>
      </c>
      <c r="F1499" s="144" t="s">
        <v>18167</v>
      </c>
      <c r="G1499" s="144">
        <v>4300</v>
      </c>
      <c r="H1499" s="144"/>
      <c r="I1499" s="144"/>
      <c r="J1499" s="144"/>
      <c r="K1499" s="138"/>
      <c r="L1499" s="138"/>
      <c r="M1499" s="138"/>
      <c r="N1499" s="138"/>
      <c r="O1499" s="138"/>
      <c r="P1499" s="138"/>
      <c r="Q1499" s="138"/>
      <c r="R1499" s="138"/>
      <c r="S1499" s="138"/>
      <c r="T1499" s="145">
        <v>2017</v>
      </c>
      <c r="U1499" s="138"/>
      <c r="V1499" s="138"/>
      <c r="W1499" s="138"/>
      <c r="X1499" s="138"/>
      <c r="Y1499" s="138"/>
      <c r="Z1499" s="138"/>
      <c r="AA1499" s="138"/>
      <c r="AB1499" s="138"/>
      <c r="AC1499" s="138"/>
      <c r="AD1499" s="138"/>
      <c r="AE1499" s="138"/>
      <c r="AF1499" s="138"/>
      <c r="AG1499" s="138"/>
      <c r="AH1499" s="138"/>
      <c r="AI1499" s="138"/>
      <c r="AJ1499" s="138"/>
      <c r="AK1499" s="138"/>
      <c r="AL1499" s="138"/>
      <c r="AM1499" s="138"/>
      <c r="AN1499" s="138"/>
      <c r="AO1499" s="138"/>
      <c r="AP1499" s="138"/>
      <c r="AQ1499" s="138"/>
      <c r="AR1499" s="138"/>
      <c r="AS1499" s="144"/>
    </row>
    <row r="1500" spans="1:45" ht="24" customHeight="1" x14ac:dyDescent="0.2">
      <c r="A1500" s="1398"/>
      <c r="B1500" s="169"/>
      <c r="C1500" s="750" t="s">
        <v>18167</v>
      </c>
      <c r="D1500" s="144"/>
      <c r="E1500" s="149" t="s">
        <v>20536</v>
      </c>
      <c r="F1500" s="144" t="s">
        <v>18167</v>
      </c>
      <c r="G1500" s="144">
        <v>4800</v>
      </c>
      <c r="H1500" s="144"/>
      <c r="I1500" s="144"/>
      <c r="J1500" s="144"/>
      <c r="K1500" s="138"/>
      <c r="L1500" s="138"/>
      <c r="M1500" s="138"/>
      <c r="N1500" s="138"/>
      <c r="O1500" s="138"/>
      <c r="P1500" s="138"/>
      <c r="Q1500" s="138"/>
      <c r="R1500" s="138"/>
      <c r="S1500" s="138"/>
      <c r="T1500" s="145">
        <v>2017</v>
      </c>
      <c r="U1500" s="138"/>
      <c r="V1500" s="138"/>
      <c r="W1500" s="138"/>
      <c r="X1500" s="138"/>
      <c r="Y1500" s="138"/>
      <c r="Z1500" s="138"/>
      <c r="AA1500" s="138"/>
      <c r="AB1500" s="138"/>
      <c r="AC1500" s="138"/>
      <c r="AD1500" s="138"/>
      <c r="AE1500" s="138"/>
      <c r="AF1500" s="138"/>
      <c r="AG1500" s="138"/>
      <c r="AH1500" s="138"/>
      <c r="AI1500" s="138"/>
      <c r="AJ1500" s="138"/>
      <c r="AK1500" s="138"/>
      <c r="AL1500" s="138"/>
      <c r="AM1500" s="138"/>
      <c r="AN1500" s="138"/>
      <c r="AO1500" s="138"/>
      <c r="AP1500" s="138"/>
      <c r="AQ1500" s="138"/>
      <c r="AR1500" s="138"/>
      <c r="AS1500" s="144"/>
    </row>
    <row r="1501" spans="1:45" ht="24" customHeight="1" x14ac:dyDescent="0.2">
      <c r="A1501" s="1398"/>
      <c r="B1501" s="169"/>
      <c r="C1501" s="750" t="s">
        <v>18167</v>
      </c>
      <c r="D1501" s="144"/>
      <c r="E1501" s="1328" t="s">
        <v>20537</v>
      </c>
      <c r="F1501" s="144" t="s">
        <v>18167</v>
      </c>
      <c r="G1501" s="144">
        <v>10000</v>
      </c>
      <c r="H1501" s="144"/>
      <c r="I1501" s="144"/>
      <c r="J1501" s="144"/>
      <c r="K1501" s="138"/>
      <c r="L1501" s="138"/>
      <c r="M1501" s="138"/>
      <c r="N1501" s="138"/>
      <c r="O1501" s="138"/>
      <c r="P1501" s="138"/>
      <c r="Q1501" s="138"/>
      <c r="R1501" s="138"/>
      <c r="S1501" s="138"/>
      <c r="T1501" s="145">
        <v>2020</v>
      </c>
      <c r="U1501" s="138"/>
      <c r="V1501" s="138"/>
      <c r="W1501" s="138"/>
      <c r="X1501" s="138"/>
      <c r="Y1501" s="138"/>
      <c r="Z1501" s="138"/>
      <c r="AA1501" s="138"/>
      <c r="AB1501" s="138"/>
      <c r="AC1501" s="138"/>
      <c r="AD1501" s="138"/>
      <c r="AE1501" s="138"/>
      <c r="AF1501" s="138"/>
      <c r="AG1501" s="138"/>
      <c r="AH1501" s="138"/>
      <c r="AI1501" s="138"/>
      <c r="AJ1501" s="138"/>
      <c r="AK1501" s="138"/>
      <c r="AL1501" s="138"/>
      <c r="AM1501" s="138"/>
      <c r="AN1501" s="138"/>
      <c r="AO1501" s="138"/>
      <c r="AP1501" s="138"/>
      <c r="AQ1501" s="138"/>
      <c r="AR1501" s="138"/>
      <c r="AS1501" s="144"/>
    </row>
    <row r="1502" spans="1:45" ht="24" customHeight="1" x14ac:dyDescent="0.2">
      <c r="B1502" s="169"/>
      <c r="C1502" s="1411" t="s">
        <v>18167</v>
      </c>
      <c r="D1502" s="1357"/>
      <c r="E1502" s="1357" t="s">
        <v>20538</v>
      </c>
      <c r="F1502" s="1357" t="s">
        <v>1882</v>
      </c>
      <c r="G1502" s="1392">
        <v>1500</v>
      </c>
      <c r="H1502" s="1357"/>
      <c r="I1502" s="1357"/>
      <c r="J1502" s="1357"/>
      <c r="K1502" s="138"/>
      <c r="L1502" s="138"/>
      <c r="M1502" s="138"/>
      <c r="N1502" s="138"/>
      <c r="O1502" s="138"/>
      <c r="P1502" s="138"/>
      <c r="Q1502" s="138"/>
      <c r="R1502" s="138"/>
      <c r="S1502" s="138"/>
      <c r="T1502" s="145">
        <v>2021</v>
      </c>
      <c r="U1502" s="138"/>
      <c r="V1502" s="138"/>
      <c r="W1502" s="138"/>
      <c r="X1502" s="138"/>
      <c r="Y1502" s="138"/>
      <c r="Z1502" s="138"/>
      <c r="AA1502" s="138"/>
      <c r="AB1502" s="138"/>
      <c r="AC1502" s="138"/>
      <c r="AD1502" s="138"/>
      <c r="AE1502" s="138"/>
      <c r="AF1502" s="138"/>
      <c r="AG1502" s="138"/>
      <c r="AH1502" s="138"/>
      <c r="AI1502" s="138"/>
      <c r="AJ1502" s="138"/>
      <c r="AK1502" s="138"/>
      <c r="AL1502" s="138"/>
      <c r="AM1502" s="138"/>
      <c r="AN1502" s="138"/>
      <c r="AO1502" s="138"/>
      <c r="AP1502" s="138"/>
      <c r="AQ1502" s="138"/>
      <c r="AR1502" s="138"/>
      <c r="AS1502" s="1357"/>
    </row>
    <row r="1503" spans="1:45" s="1398" customFormat="1" ht="24" customHeight="1" x14ac:dyDescent="0.2">
      <c r="A1503" s="133"/>
      <c r="B1503" s="169"/>
      <c r="C1503" s="1411" t="s">
        <v>18167</v>
      </c>
      <c r="D1503" s="1357"/>
      <c r="E1503" s="1357" t="s">
        <v>20539</v>
      </c>
      <c r="F1503" s="1364" t="s">
        <v>1882</v>
      </c>
      <c r="G1503" s="1392">
        <v>2000</v>
      </c>
      <c r="H1503" s="1357"/>
      <c r="I1503" s="1357"/>
      <c r="J1503" s="1357"/>
      <c r="K1503" s="138"/>
      <c r="L1503" s="138"/>
      <c r="M1503" s="138"/>
      <c r="N1503" s="138"/>
      <c r="O1503" s="138"/>
      <c r="P1503" s="138"/>
      <c r="Q1503" s="138"/>
      <c r="R1503" s="138"/>
      <c r="S1503" s="138"/>
      <c r="T1503" s="145">
        <v>2022</v>
      </c>
      <c r="U1503" s="138"/>
      <c r="V1503" s="138"/>
      <c r="W1503" s="138"/>
      <c r="X1503" s="138"/>
      <c r="Y1503" s="138"/>
      <c r="Z1503" s="138"/>
      <c r="AA1503" s="138"/>
      <c r="AB1503" s="138"/>
      <c r="AC1503" s="138"/>
      <c r="AD1503" s="138"/>
      <c r="AE1503" s="138"/>
      <c r="AF1503" s="138"/>
      <c r="AG1503" s="138"/>
      <c r="AH1503" s="138"/>
      <c r="AI1503" s="138"/>
      <c r="AJ1503" s="138"/>
      <c r="AK1503" s="138"/>
      <c r="AL1503" s="138"/>
      <c r="AM1503" s="138"/>
      <c r="AN1503" s="138"/>
      <c r="AO1503" s="138"/>
      <c r="AP1503" s="138"/>
      <c r="AQ1503" s="138"/>
      <c r="AR1503" s="138"/>
      <c r="AS1503" s="1365"/>
    </row>
    <row r="1504" spans="1:45" s="1398" customFormat="1" ht="24" customHeight="1" x14ac:dyDescent="0.2">
      <c r="A1504" s="133"/>
      <c r="B1504" s="169"/>
      <c r="C1504" s="750" t="s">
        <v>5221</v>
      </c>
      <c r="D1504" s="144"/>
      <c r="E1504" s="144" t="s">
        <v>20540</v>
      </c>
      <c r="F1504" s="144" t="s">
        <v>14919</v>
      </c>
      <c r="G1504" s="144">
        <v>14919</v>
      </c>
      <c r="H1504" s="144"/>
      <c r="I1504" s="144"/>
      <c r="J1504" s="144">
        <v>24</v>
      </c>
      <c r="K1504" s="144">
        <v>44</v>
      </c>
      <c r="L1504" s="144"/>
      <c r="M1504" s="144"/>
      <c r="N1504" s="144">
        <v>1056</v>
      </c>
      <c r="O1504" s="144"/>
      <c r="P1504" s="144"/>
      <c r="Q1504" s="148"/>
      <c r="R1504" s="148"/>
      <c r="S1504" s="232"/>
      <c r="T1504" s="145">
        <v>2018</v>
      </c>
      <c r="U1504" s="148"/>
      <c r="V1504" s="148"/>
      <c r="W1504" s="148"/>
      <c r="X1504" s="148"/>
      <c r="Y1504" s="148"/>
      <c r="Z1504" s="144" t="s">
        <v>3489</v>
      </c>
      <c r="AA1504" s="144"/>
      <c r="AB1504" s="144"/>
      <c r="AC1504" s="144"/>
      <c r="AD1504" s="144"/>
      <c r="AE1504" s="144"/>
      <c r="AF1504" s="144"/>
      <c r="AG1504" s="144"/>
      <c r="AH1504" s="144"/>
      <c r="AI1504" s="144"/>
      <c r="AJ1504" s="144"/>
      <c r="AK1504" s="144"/>
      <c r="AL1504" s="144"/>
      <c r="AM1504" s="144"/>
      <c r="AN1504" s="144"/>
      <c r="AO1504" s="144"/>
      <c r="AP1504" s="144"/>
      <c r="AQ1504" s="144"/>
      <c r="AR1504" s="144"/>
      <c r="AS1504" s="144" t="s">
        <v>14862</v>
      </c>
    </row>
    <row r="1505" spans="1:45" ht="24" customHeight="1" x14ac:dyDescent="0.2">
      <c r="A1505" s="1398"/>
      <c r="B1505" s="169"/>
      <c r="C1505" s="1413" t="s">
        <v>5221</v>
      </c>
      <c r="D1505" s="1338"/>
      <c r="E1505" s="1376" t="s">
        <v>20541</v>
      </c>
      <c r="F1505" s="1338" t="s">
        <v>5221</v>
      </c>
      <c r="G1505" s="1385">
        <v>112</v>
      </c>
      <c r="H1505" s="1338">
        <v>0</v>
      </c>
      <c r="I1505" s="1338"/>
      <c r="J1505" s="1338"/>
      <c r="K1505" s="138"/>
      <c r="L1505" s="138"/>
      <c r="M1505" s="138"/>
      <c r="N1505" s="138"/>
      <c r="O1505" s="138"/>
      <c r="P1505" s="138"/>
      <c r="Q1505" s="138"/>
      <c r="R1505" s="138"/>
      <c r="S1505" s="138"/>
      <c r="T1505" s="145">
        <v>2018</v>
      </c>
      <c r="U1505" s="138"/>
      <c r="V1505" s="138"/>
      <c r="W1505" s="138"/>
      <c r="X1505" s="138"/>
      <c r="Y1505" s="138"/>
      <c r="Z1505" s="138"/>
      <c r="AA1505" s="138"/>
      <c r="AB1505" s="138"/>
      <c r="AC1505" s="138"/>
      <c r="AD1505" s="138"/>
      <c r="AE1505" s="138"/>
      <c r="AF1505" s="138"/>
      <c r="AG1505" s="138"/>
      <c r="AH1505" s="138"/>
      <c r="AI1505" s="138"/>
      <c r="AJ1505" s="138"/>
      <c r="AK1505" s="138"/>
      <c r="AL1505" s="138"/>
      <c r="AM1505" s="138"/>
      <c r="AN1505" s="138"/>
      <c r="AO1505" s="138"/>
      <c r="AP1505" s="138"/>
      <c r="AQ1505" s="138"/>
      <c r="AR1505" s="138"/>
      <c r="AS1505" s="1338"/>
    </row>
    <row r="1506" spans="1:45" ht="24" customHeight="1" x14ac:dyDescent="0.2">
      <c r="A1506" s="1398"/>
      <c r="B1506" s="169"/>
      <c r="C1506" s="1413" t="s">
        <v>5221</v>
      </c>
      <c r="D1506" s="1338"/>
      <c r="E1506" s="1376" t="s">
        <v>20542</v>
      </c>
      <c r="F1506" s="1338" t="s">
        <v>5221</v>
      </c>
      <c r="G1506" s="1385">
        <v>1200</v>
      </c>
      <c r="H1506" s="1338">
        <v>0</v>
      </c>
      <c r="I1506" s="1338"/>
      <c r="J1506" s="1338"/>
      <c r="K1506" s="138"/>
      <c r="L1506" s="138"/>
      <c r="M1506" s="138"/>
      <c r="N1506" s="138"/>
      <c r="O1506" s="138"/>
      <c r="P1506" s="138"/>
      <c r="Q1506" s="138"/>
      <c r="R1506" s="138"/>
      <c r="S1506" s="138"/>
      <c r="T1506" s="145">
        <v>2011</v>
      </c>
      <c r="U1506" s="138"/>
      <c r="V1506" s="138"/>
      <c r="W1506" s="138"/>
      <c r="X1506" s="138"/>
      <c r="Y1506" s="138"/>
      <c r="Z1506" s="138"/>
      <c r="AA1506" s="138"/>
      <c r="AB1506" s="138"/>
      <c r="AC1506" s="138"/>
      <c r="AD1506" s="138"/>
      <c r="AE1506" s="138"/>
      <c r="AF1506" s="138"/>
      <c r="AG1506" s="138"/>
      <c r="AH1506" s="138"/>
      <c r="AI1506" s="138"/>
      <c r="AJ1506" s="138"/>
      <c r="AK1506" s="138"/>
      <c r="AL1506" s="138"/>
      <c r="AM1506" s="138"/>
      <c r="AN1506" s="138"/>
      <c r="AO1506" s="138"/>
      <c r="AP1506" s="138"/>
      <c r="AQ1506" s="138"/>
      <c r="AR1506" s="138"/>
      <c r="AS1506" s="1338"/>
    </row>
    <row r="1507" spans="1:45" ht="24" customHeight="1" x14ac:dyDescent="0.2">
      <c r="A1507" s="1398"/>
      <c r="B1507" s="169"/>
      <c r="C1507" s="1413" t="s">
        <v>5221</v>
      </c>
      <c r="D1507" s="1338"/>
      <c r="E1507" s="1376" t="s">
        <v>20543</v>
      </c>
      <c r="F1507" s="1338" t="s">
        <v>5221</v>
      </c>
      <c r="G1507" s="1385">
        <v>860</v>
      </c>
      <c r="H1507" s="1338">
        <v>0</v>
      </c>
      <c r="I1507" s="1338"/>
      <c r="J1507" s="1338"/>
      <c r="K1507" s="138"/>
      <c r="L1507" s="138"/>
      <c r="M1507" s="138"/>
      <c r="N1507" s="138"/>
      <c r="O1507" s="138"/>
      <c r="P1507" s="138"/>
      <c r="Q1507" s="138"/>
      <c r="R1507" s="138"/>
      <c r="S1507" s="138"/>
      <c r="T1507" s="145">
        <v>2018</v>
      </c>
      <c r="U1507" s="138"/>
      <c r="V1507" s="138"/>
      <c r="W1507" s="138"/>
      <c r="X1507" s="138"/>
      <c r="Y1507" s="138"/>
      <c r="Z1507" s="138"/>
      <c r="AA1507" s="138"/>
      <c r="AB1507" s="138"/>
      <c r="AC1507" s="138"/>
      <c r="AD1507" s="138"/>
      <c r="AE1507" s="138"/>
      <c r="AF1507" s="138"/>
      <c r="AG1507" s="138"/>
      <c r="AH1507" s="138"/>
      <c r="AI1507" s="138"/>
      <c r="AJ1507" s="138"/>
      <c r="AK1507" s="138"/>
      <c r="AL1507" s="138"/>
      <c r="AM1507" s="138"/>
      <c r="AN1507" s="138"/>
      <c r="AO1507" s="138"/>
      <c r="AP1507" s="138"/>
      <c r="AQ1507" s="138"/>
      <c r="AR1507" s="138"/>
      <c r="AS1507" s="1338"/>
    </row>
    <row r="1508" spans="1:45" ht="24" customHeight="1" x14ac:dyDescent="0.2">
      <c r="A1508" s="1398"/>
      <c r="B1508" s="169"/>
      <c r="C1508" s="1413" t="s">
        <v>5221</v>
      </c>
      <c r="D1508" s="1338"/>
      <c r="E1508" s="1376" t="s">
        <v>20544</v>
      </c>
      <c r="F1508" s="1338" t="s">
        <v>5221</v>
      </c>
      <c r="G1508" s="1385">
        <v>1595</v>
      </c>
      <c r="H1508" s="1338">
        <v>0</v>
      </c>
      <c r="I1508" s="1338"/>
      <c r="J1508" s="1338"/>
      <c r="K1508" s="138"/>
      <c r="L1508" s="138"/>
      <c r="M1508" s="138"/>
      <c r="N1508" s="138"/>
      <c r="O1508" s="138"/>
      <c r="P1508" s="138"/>
      <c r="Q1508" s="138"/>
      <c r="R1508" s="138"/>
      <c r="S1508" s="138"/>
      <c r="T1508" s="145">
        <v>2012</v>
      </c>
      <c r="U1508" s="138"/>
      <c r="V1508" s="138"/>
      <c r="W1508" s="138"/>
      <c r="X1508" s="138"/>
      <c r="Y1508" s="138"/>
      <c r="Z1508" s="138"/>
      <c r="AA1508" s="138"/>
      <c r="AB1508" s="138"/>
      <c r="AC1508" s="138"/>
      <c r="AD1508" s="138"/>
      <c r="AE1508" s="138"/>
      <c r="AF1508" s="138"/>
      <c r="AG1508" s="138"/>
      <c r="AH1508" s="138"/>
      <c r="AI1508" s="138"/>
      <c r="AJ1508" s="138"/>
      <c r="AK1508" s="138"/>
      <c r="AL1508" s="138"/>
      <c r="AM1508" s="138"/>
      <c r="AN1508" s="138"/>
      <c r="AO1508" s="138"/>
      <c r="AP1508" s="138"/>
      <c r="AQ1508" s="138"/>
      <c r="AR1508" s="138"/>
      <c r="AS1508" s="1338"/>
    </row>
    <row r="1509" spans="1:45" ht="24" customHeight="1" x14ac:dyDescent="0.2">
      <c r="A1509" s="1398"/>
      <c r="B1509" s="169"/>
      <c r="C1509" s="1413" t="s">
        <v>5221</v>
      </c>
      <c r="D1509" s="1338"/>
      <c r="E1509" s="1376" t="s">
        <v>20545</v>
      </c>
      <c r="F1509" s="1338" t="s">
        <v>5221</v>
      </c>
      <c r="G1509" s="1385">
        <v>1500</v>
      </c>
      <c r="H1509" s="1338">
        <v>0</v>
      </c>
      <c r="I1509" s="1338"/>
      <c r="J1509" s="1338"/>
      <c r="K1509" s="138"/>
      <c r="L1509" s="138"/>
      <c r="M1509" s="138"/>
      <c r="N1509" s="138"/>
      <c r="O1509" s="138"/>
      <c r="P1509" s="138"/>
      <c r="Q1509" s="138"/>
      <c r="R1509" s="138"/>
      <c r="S1509" s="138"/>
      <c r="T1509" s="145">
        <v>2009</v>
      </c>
      <c r="U1509" s="138"/>
      <c r="V1509" s="138"/>
      <c r="W1509" s="138"/>
      <c r="X1509" s="138"/>
      <c r="Y1509" s="138"/>
      <c r="Z1509" s="138"/>
      <c r="AA1509" s="138"/>
      <c r="AB1509" s="138"/>
      <c r="AC1509" s="138"/>
      <c r="AD1509" s="138"/>
      <c r="AE1509" s="138"/>
      <c r="AF1509" s="138"/>
      <c r="AG1509" s="138"/>
      <c r="AH1509" s="138"/>
      <c r="AI1509" s="138"/>
      <c r="AJ1509" s="138"/>
      <c r="AK1509" s="138"/>
      <c r="AL1509" s="138"/>
      <c r="AM1509" s="138"/>
      <c r="AN1509" s="138"/>
      <c r="AO1509" s="138"/>
      <c r="AP1509" s="138"/>
      <c r="AQ1509" s="138"/>
      <c r="AR1509" s="138"/>
      <c r="AS1509" s="1338"/>
    </row>
    <row r="1510" spans="1:45" ht="24" customHeight="1" x14ac:dyDescent="0.2">
      <c r="A1510" s="1398"/>
      <c r="B1510" s="169"/>
      <c r="C1510" s="1413" t="s">
        <v>5221</v>
      </c>
      <c r="D1510" s="1338"/>
      <c r="E1510" s="1376" t="s">
        <v>20546</v>
      </c>
      <c r="F1510" s="1338" t="s">
        <v>5221</v>
      </c>
      <c r="G1510" s="1385">
        <v>846</v>
      </c>
      <c r="H1510" s="1338">
        <v>0</v>
      </c>
      <c r="I1510" s="1338"/>
      <c r="J1510" s="1338"/>
      <c r="K1510" s="138"/>
      <c r="L1510" s="138"/>
      <c r="M1510" s="138"/>
      <c r="N1510" s="138"/>
      <c r="O1510" s="138"/>
      <c r="P1510" s="138"/>
      <c r="Q1510" s="138"/>
      <c r="R1510" s="138"/>
      <c r="S1510" s="138"/>
      <c r="T1510" s="145">
        <v>2011</v>
      </c>
      <c r="U1510" s="138"/>
      <c r="V1510" s="138"/>
      <c r="W1510" s="138"/>
      <c r="X1510" s="138"/>
      <c r="Y1510" s="138"/>
      <c r="Z1510" s="138"/>
      <c r="AA1510" s="138"/>
      <c r="AB1510" s="138"/>
      <c r="AC1510" s="138"/>
      <c r="AD1510" s="138"/>
      <c r="AE1510" s="138"/>
      <c r="AF1510" s="138"/>
      <c r="AG1510" s="138"/>
      <c r="AH1510" s="138"/>
      <c r="AI1510" s="138"/>
      <c r="AJ1510" s="138"/>
      <c r="AK1510" s="138"/>
      <c r="AL1510" s="138"/>
      <c r="AM1510" s="138"/>
      <c r="AN1510" s="138"/>
      <c r="AO1510" s="138"/>
      <c r="AP1510" s="138"/>
      <c r="AQ1510" s="138"/>
      <c r="AR1510" s="138"/>
      <c r="AS1510" s="1338"/>
    </row>
    <row r="1511" spans="1:45" ht="24" customHeight="1" x14ac:dyDescent="0.2">
      <c r="A1511" s="1398"/>
      <c r="B1511" s="169"/>
      <c r="C1511" s="1413" t="s">
        <v>5221</v>
      </c>
      <c r="D1511" s="1338"/>
      <c r="E1511" s="1338" t="s">
        <v>20547</v>
      </c>
      <c r="F1511" s="1338" t="s">
        <v>5221</v>
      </c>
      <c r="G1511" s="1385">
        <v>674</v>
      </c>
      <c r="H1511" s="1338">
        <v>0</v>
      </c>
      <c r="I1511" s="1338"/>
      <c r="J1511" s="1338"/>
      <c r="K1511" s="138"/>
      <c r="L1511" s="138"/>
      <c r="M1511" s="138"/>
      <c r="N1511" s="138"/>
      <c r="O1511" s="138"/>
      <c r="P1511" s="138"/>
      <c r="Q1511" s="138"/>
      <c r="R1511" s="138"/>
      <c r="S1511" s="138"/>
      <c r="T1511" s="145">
        <v>2011</v>
      </c>
      <c r="U1511" s="138"/>
      <c r="V1511" s="138"/>
      <c r="W1511" s="138"/>
      <c r="X1511" s="138"/>
      <c r="Y1511" s="138"/>
      <c r="Z1511" s="138"/>
      <c r="AA1511" s="138"/>
      <c r="AB1511" s="138"/>
      <c r="AC1511" s="138"/>
      <c r="AD1511" s="138"/>
      <c r="AE1511" s="138"/>
      <c r="AF1511" s="138"/>
      <c r="AG1511" s="138"/>
      <c r="AH1511" s="138"/>
      <c r="AI1511" s="138"/>
      <c r="AJ1511" s="138"/>
      <c r="AK1511" s="138"/>
      <c r="AL1511" s="138"/>
      <c r="AM1511" s="138"/>
      <c r="AN1511" s="138"/>
      <c r="AO1511" s="138"/>
      <c r="AP1511" s="138"/>
      <c r="AQ1511" s="138"/>
      <c r="AR1511" s="138"/>
      <c r="AS1511" s="1338"/>
    </row>
    <row r="1512" spans="1:45" ht="24" customHeight="1" x14ac:dyDescent="0.2">
      <c r="A1512" s="1398"/>
      <c r="B1512" s="169"/>
      <c r="C1512" s="1413" t="s">
        <v>5221</v>
      </c>
      <c r="D1512" s="1338"/>
      <c r="E1512" s="1338" t="s">
        <v>20548</v>
      </c>
      <c r="F1512" s="1338" t="s">
        <v>5221</v>
      </c>
      <c r="G1512" s="1385">
        <v>100</v>
      </c>
      <c r="H1512" s="1338">
        <v>0</v>
      </c>
      <c r="I1512" s="1338"/>
      <c r="J1512" s="1338"/>
      <c r="K1512" s="138"/>
      <c r="L1512" s="138"/>
      <c r="M1512" s="138"/>
      <c r="N1512" s="138"/>
      <c r="O1512" s="138"/>
      <c r="P1512" s="138"/>
      <c r="Q1512" s="138"/>
      <c r="R1512" s="138"/>
      <c r="S1512" s="138"/>
      <c r="T1512" s="145">
        <v>2007</v>
      </c>
      <c r="U1512" s="138"/>
      <c r="V1512" s="138"/>
      <c r="W1512" s="138"/>
      <c r="X1512" s="138"/>
      <c r="Y1512" s="138"/>
      <c r="Z1512" s="138"/>
      <c r="AA1512" s="138"/>
      <c r="AB1512" s="138"/>
      <c r="AC1512" s="138"/>
      <c r="AD1512" s="138"/>
      <c r="AE1512" s="138"/>
      <c r="AF1512" s="138"/>
      <c r="AG1512" s="138"/>
      <c r="AH1512" s="138"/>
      <c r="AI1512" s="138"/>
      <c r="AJ1512" s="138"/>
      <c r="AK1512" s="138"/>
      <c r="AL1512" s="138"/>
      <c r="AM1512" s="138"/>
      <c r="AN1512" s="138"/>
      <c r="AO1512" s="138"/>
      <c r="AP1512" s="138"/>
      <c r="AQ1512" s="138"/>
      <c r="AR1512" s="138"/>
      <c r="AS1512" s="1339"/>
    </row>
    <row r="1513" spans="1:45" ht="24" customHeight="1" x14ac:dyDescent="0.2">
      <c r="B1513" s="169"/>
      <c r="C1513" s="1413" t="s">
        <v>5221</v>
      </c>
      <c r="D1513" s="1338"/>
      <c r="E1513" s="1338" t="s">
        <v>20549</v>
      </c>
      <c r="F1513" s="1338" t="s">
        <v>5221</v>
      </c>
      <c r="G1513" s="1385">
        <v>21116</v>
      </c>
      <c r="H1513" s="1338">
        <v>0</v>
      </c>
      <c r="I1513" s="1338"/>
      <c r="J1513" s="1338"/>
      <c r="K1513" s="138"/>
      <c r="L1513" s="138"/>
      <c r="M1513" s="138"/>
      <c r="N1513" s="138"/>
      <c r="O1513" s="138"/>
      <c r="P1513" s="138"/>
      <c r="Q1513" s="138"/>
      <c r="R1513" s="138"/>
      <c r="S1513" s="138"/>
      <c r="T1513" s="145">
        <v>2017</v>
      </c>
      <c r="U1513" s="138"/>
      <c r="V1513" s="138"/>
      <c r="W1513" s="138"/>
      <c r="X1513" s="138"/>
      <c r="Y1513" s="138"/>
      <c r="Z1513" s="138"/>
      <c r="AA1513" s="138"/>
      <c r="AB1513" s="138"/>
      <c r="AC1513" s="138"/>
      <c r="AD1513" s="138"/>
      <c r="AE1513" s="138"/>
      <c r="AF1513" s="138"/>
      <c r="AG1513" s="138"/>
      <c r="AH1513" s="138"/>
      <c r="AI1513" s="138"/>
      <c r="AJ1513" s="138"/>
      <c r="AK1513" s="138"/>
      <c r="AL1513" s="138"/>
      <c r="AM1513" s="138"/>
      <c r="AN1513" s="138"/>
      <c r="AO1513" s="138"/>
      <c r="AP1513" s="138"/>
      <c r="AQ1513" s="138"/>
      <c r="AR1513" s="138"/>
      <c r="AS1513" s="1338"/>
    </row>
    <row r="1514" spans="1:45" ht="24" customHeight="1" x14ac:dyDescent="0.2">
      <c r="B1514" s="169"/>
      <c r="C1514" s="1413" t="s">
        <v>5221</v>
      </c>
      <c r="D1514" s="1338"/>
      <c r="E1514" s="1338" t="s">
        <v>20550</v>
      </c>
      <c r="F1514" s="1338" t="s">
        <v>5221</v>
      </c>
      <c r="G1514" s="1385">
        <v>3600</v>
      </c>
      <c r="H1514" s="1338">
        <v>0</v>
      </c>
      <c r="I1514" s="1338"/>
      <c r="J1514" s="1338"/>
      <c r="K1514" s="138"/>
      <c r="L1514" s="138"/>
      <c r="M1514" s="138"/>
      <c r="N1514" s="138"/>
      <c r="O1514" s="138"/>
      <c r="P1514" s="138"/>
      <c r="Q1514" s="138"/>
      <c r="R1514" s="138"/>
      <c r="S1514" s="138"/>
      <c r="T1514" s="145">
        <v>2010</v>
      </c>
      <c r="U1514" s="138"/>
      <c r="V1514" s="138"/>
      <c r="W1514" s="138"/>
      <c r="X1514" s="138"/>
      <c r="Y1514" s="138"/>
      <c r="Z1514" s="138"/>
      <c r="AA1514" s="138"/>
      <c r="AB1514" s="138"/>
      <c r="AC1514" s="138"/>
      <c r="AD1514" s="138"/>
      <c r="AE1514" s="138"/>
      <c r="AF1514" s="138"/>
      <c r="AG1514" s="138"/>
      <c r="AH1514" s="138"/>
      <c r="AI1514" s="138"/>
      <c r="AJ1514" s="138"/>
      <c r="AK1514" s="138"/>
      <c r="AL1514" s="138"/>
      <c r="AM1514" s="138"/>
      <c r="AN1514" s="138"/>
      <c r="AO1514" s="138"/>
      <c r="AP1514" s="138"/>
      <c r="AQ1514" s="138"/>
      <c r="AR1514" s="138"/>
      <c r="AS1514" s="1339"/>
    </row>
    <row r="1515" spans="1:45" ht="24" customHeight="1" x14ac:dyDescent="0.2">
      <c r="B1515" s="169"/>
      <c r="C1515" s="1413" t="s">
        <v>5221</v>
      </c>
      <c r="D1515" s="1338"/>
      <c r="E1515" s="1376" t="s">
        <v>20551</v>
      </c>
      <c r="F1515" s="1338" t="s">
        <v>5221</v>
      </c>
      <c r="G1515" s="1385">
        <v>1600</v>
      </c>
      <c r="H1515" s="1338">
        <v>0</v>
      </c>
      <c r="I1515" s="1338">
        <v>0</v>
      </c>
      <c r="J1515" s="1338"/>
      <c r="K1515" s="138"/>
      <c r="L1515" s="138"/>
      <c r="M1515" s="138"/>
      <c r="N1515" s="138"/>
      <c r="O1515" s="138"/>
      <c r="P1515" s="138"/>
      <c r="Q1515" s="138"/>
      <c r="R1515" s="138"/>
      <c r="S1515" s="138"/>
      <c r="T1515" s="145">
        <v>2018</v>
      </c>
      <c r="U1515" s="138"/>
      <c r="V1515" s="138"/>
      <c r="W1515" s="138"/>
      <c r="X1515" s="138"/>
      <c r="Y1515" s="138"/>
      <c r="Z1515" s="138"/>
      <c r="AA1515" s="138"/>
      <c r="AB1515" s="138"/>
      <c r="AC1515" s="138"/>
      <c r="AD1515" s="138"/>
      <c r="AE1515" s="138"/>
      <c r="AF1515" s="138"/>
      <c r="AG1515" s="138"/>
      <c r="AH1515" s="138"/>
      <c r="AI1515" s="138"/>
      <c r="AJ1515" s="138"/>
      <c r="AK1515" s="138"/>
      <c r="AL1515" s="138"/>
      <c r="AM1515" s="138"/>
      <c r="AN1515" s="138"/>
      <c r="AO1515" s="138"/>
      <c r="AP1515" s="138"/>
      <c r="AQ1515" s="138"/>
      <c r="AR1515" s="138"/>
      <c r="AS1515" s="1338"/>
    </row>
    <row r="1516" spans="1:45" s="1684" customFormat="1" ht="24" customHeight="1" x14ac:dyDescent="0.2">
      <c r="A1516" s="133"/>
      <c r="B1516" s="1679"/>
      <c r="C1516" s="1680" t="s">
        <v>5221</v>
      </c>
      <c r="D1516" s="1678"/>
      <c r="E1516" s="1681" t="s">
        <v>20804</v>
      </c>
      <c r="F1516" s="1682" t="s">
        <v>5221</v>
      </c>
      <c r="G1516" s="1683">
        <v>681</v>
      </c>
      <c r="H1516" s="1682"/>
      <c r="I1516" s="1682"/>
      <c r="J1516" s="1682"/>
      <c r="K1516" s="1675"/>
      <c r="L1516" s="1675"/>
      <c r="M1516" s="1675"/>
      <c r="N1516" s="1675"/>
      <c r="O1516" s="1675"/>
      <c r="P1516" s="1675"/>
      <c r="Q1516" s="1675"/>
      <c r="R1516" s="1673"/>
      <c r="S1516" s="1675"/>
      <c r="T1516" s="1677"/>
      <c r="U1516" s="1673"/>
      <c r="V1516" s="1673"/>
      <c r="W1516" s="1673"/>
      <c r="X1516" s="1673"/>
      <c r="Y1516" s="1673"/>
      <c r="Z1516" s="1675"/>
      <c r="AA1516" s="1673"/>
      <c r="AB1516" s="1673"/>
      <c r="AC1516" s="1673"/>
      <c r="AD1516" s="1673"/>
      <c r="AE1516" s="1673"/>
      <c r="AF1516" s="1673"/>
      <c r="AG1516" s="1673"/>
      <c r="AH1516" s="1673"/>
      <c r="AI1516" s="1673"/>
      <c r="AJ1516" s="1673"/>
      <c r="AK1516" s="1673"/>
      <c r="AL1516" s="1673"/>
      <c r="AM1516" s="1673"/>
      <c r="AN1516" s="1673"/>
      <c r="AO1516" s="1673"/>
      <c r="AP1516" s="1673"/>
      <c r="AQ1516" s="1673"/>
      <c r="AR1516" s="1673"/>
      <c r="AS1516" s="1682" t="s">
        <v>20807</v>
      </c>
    </row>
    <row r="1517" spans="1:45" s="1684" customFormat="1" ht="24" customHeight="1" x14ac:dyDescent="0.2">
      <c r="A1517" s="133"/>
      <c r="B1517" s="1679"/>
      <c r="C1517" s="1680" t="s">
        <v>5221</v>
      </c>
      <c r="D1517" s="1678"/>
      <c r="E1517" s="1681" t="s">
        <v>20805</v>
      </c>
      <c r="F1517" s="1682" t="s">
        <v>5221</v>
      </c>
      <c r="G1517" s="1683">
        <v>335</v>
      </c>
      <c r="H1517" s="1682"/>
      <c r="I1517" s="1682"/>
      <c r="J1517" s="1682"/>
      <c r="K1517" s="1675"/>
      <c r="L1517" s="1675"/>
      <c r="M1517" s="1675"/>
      <c r="N1517" s="1675"/>
      <c r="O1517" s="1675"/>
      <c r="P1517" s="1675"/>
      <c r="Q1517" s="1675"/>
      <c r="R1517" s="1673"/>
      <c r="S1517" s="1675"/>
      <c r="T1517" s="1677"/>
      <c r="U1517" s="1673"/>
      <c r="V1517" s="1673"/>
      <c r="W1517" s="1673"/>
      <c r="X1517" s="1673"/>
      <c r="Y1517" s="1673"/>
      <c r="Z1517" s="1675"/>
      <c r="AA1517" s="1673"/>
      <c r="AB1517" s="1673"/>
      <c r="AC1517" s="1673"/>
      <c r="AD1517" s="1673"/>
      <c r="AE1517" s="1673"/>
      <c r="AF1517" s="1673"/>
      <c r="AG1517" s="1673"/>
      <c r="AH1517" s="1673"/>
      <c r="AI1517" s="1673"/>
      <c r="AJ1517" s="1673"/>
      <c r="AK1517" s="1673"/>
      <c r="AL1517" s="1673"/>
      <c r="AM1517" s="1673"/>
      <c r="AN1517" s="1673"/>
      <c r="AO1517" s="1673"/>
      <c r="AP1517" s="1673"/>
      <c r="AQ1517" s="1673"/>
      <c r="AR1517" s="1673"/>
      <c r="AS1517" s="1682"/>
    </row>
    <row r="1518" spans="1:45" s="1684" customFormat="1" ht="24" customHeight="1" x14ac:dyDescent="0.2">
      <c r="A1518" s="133"/>
      <c r="B1518" s="1679"/>
      <c r="C1518" s="1680" t="s">
        <v>5221</v>
      </c>
      <c r="D1518" s="1678"/>
      <c r="E1518" s="1681" t="s">
        <v>20806</v>
      </c>
      <c r="F1518" s="1682" t="s">
        <v>5221</v>
      </c>
      <c r="G1518" s="1683">
        <v>681</v>
      </c>
      <c r="H1518" s="1682"/>
      <c r="I1518" s="1682"/>
      <c r="J1518" s="1682"/>
      <c r="K1518" s="1675"/>
      <c r="L1518" s="1675"/>
      <c r="M1518" s="1675"/>
      <c r="N1518" s="1675"/>
      <c r="O1518" s="1675"/>
      <c r="P1518" s="1675"/>
      <c r="Q1518" s="1675"/>
      <c r="R1518" s="1673"/>
      <c r="S1518" s="1675"/>
      <c r="T1518" s="1677"/>
      <c r="U1518" s="1673"/>
      <c r="V1518" s="1673"/>
      <c r="W1518" s="1673"/>
      <c r="X1518" s="1673"/>
      <c r="Y1518" s="1673"/>
      <c r="Z1518" s="1675"/>
      <c r="AA1518" s="1673"/>
      <c r="AB1518" s="1673"/>
      <c r="AC1518" s="1673"/>
      <c r="AD1518" s="1673"/>
      <c r="AE1518" s="1673"/>
      <c r="AF1518" s="1673"/>
      <c r="AG1518" s="1673"/>
      <c r="AH1518" s="1673"/>
      <c r="AI1518" s="1673"/>
      <c r="AJ1518" s="1673"/>
      <c r="AK1518" s="1673"/>
      <c r="AL1518" s="1673"/>
      <c r="AM1518" s="1673"/>
      <c r="AN1518" s="1673"/>
      <c r="AO1518" s="1673"/>
      <c r="AP1518" s="1673"/>
      <c r="AQ1518" s="1673"/>
      <c r="AR1518" s="1673"/>
      <c r="AS1518" s="1682"/>
    </row>
    <row r="1519" spans="1:45" ht="24" customHeight="1" x14ac:dyDescent="0.2">
      <c r="B1519" s="169"/>
      <c r="C1519" s="1413" t="s">
        <v>5221</v>
      </c>
      <c r="D1519" s="1338"/>
      <c r="E1519" s="1376" t="s">
        <v>20552</v>
      </c>
      <c r="F1519" s="1338" t="s">
        <v>5221</v>
      </c>
      <c r="G1519" s="1385">
        <v>1512</v>
      </c>
      <c r="H1519" s="1338">
        <v>0</v>
      </c>
      <c r="I1519" s="1338">
        <v>0</v>
      </c>
      <c r="J1519" s="1338"/>
      <c r="K1519" s="138"/>
      <c r="L1519" s="138"/>
      <c r="M1519" s="138"/>
      <c r="N1519" s="138"/>
      <c r="O1519" s="138"/>
      <c r="P1519" s="138"/>
      <c r="Q1519" s="138"/>
      <c r="R1519" s="138"/>
      <c r="S1519" s="138"/>
      <c r="T1519" s="145">
        <v>2016</v>
      </c>
      <c r="U1519" s="138"/>
      <c r="V1519" s="138"/>
      <c r="W1519" s="138"/>
      <c r="X1519" s="138"/>
      <c r="Y1519" s="138"/>
      <c r="Z1519" s="138"/>
      <c r="AA1519" s="138"/>
      <c r="AB1519" s="138"/>
      <c r="AC1519" s="138"/>
      <c r="AD1519" s="138"/>
      <c r="AE1519" s="138"/>
      <c r="AF1519" s="138"/>
      <c r="AG1519" s="138"/>
      <c r="AH1519" s="138"/>
      <c r="AI1519" s="138"/>
      <c r="AJ1519" s="138"/>
      <c r="AK1519" s="138"/>
      <c r="AL1519" s="138"/>
      <c r="AM1519" s="138"/>
      <c r="AN1519" s="138"/>
      <c r="AO1519" s="138"/>
      <c r="AP1519" s="138"/>
      <c r="AQ1519" s="138"/>
      <c r="AR1519" s="138"/>
      <c r="AS1519" s="1338"/>
    </row>
    <row r="1520" spans="1:45" ht="24" customHeight="1" x14ac:dyDescent="0.2">
      <c r="B1520" s="169"/>
      <c r="C1520" s="750" t="s">
        <v>5223</v>
      </c>
      <c r="D1520" s="144"/>
      <c r="E1520" s="144" t="s">
        <v>11350</v>
      </c>
      <c r="F1520" s="144" t="s">
        <v>10545</v>
      </c>
      <c r="G1520" s="144">
        <v>9992</v>
      </c>
      <c r="H1520" s="144" t="s">
        <v>417</v>
      </c>
      <c r="I1520" s="144" t="s">
        <v>417</v>
      </c>
      <c r="J1520" s="144"/>
      <c r="K1520" s="144"/>
      <c r="L1520" s="144"/>
      <c r="M1520" s="144"/>
      <c r="N1520" s="144">
        <v>5103</v>
      </c>
      <c r="O1520" s="144"/>
      <c r="P1520" s="144"/>
      <c r="Q1520" s="148"/>
      <c r="R1520" s="148"/>
      <c r="S1520" s="232"/>
      <c r="T1520" s="145">
        <v>2017</v>
      </c>
      <c r="U1520" s="148"/>
      <c r="V1520" s="148"/>
      <c r="W1520" s="148"/>
      <c r="X1520" s="148"/>
      <c r="Y1520" s="148"/>
      <c r="Z1520" s="144">
        <v>2236</v>
      </c>
      <c r="AA1520" s="144"/>
      <c r="AB1520" s="144"/>
      <c r="AC1520" s="144"/>
      <c r="AD1520" s="144"/>
      <c r="AE1520" s="144"/>
      <c r="AF1520" s="144"/>
      <c r="AG1520" s="144"/>
      <c r="AH1520" s="144"/>
      <c r="AI1520" s="144"/>
      <c r="AJ1520" s="144"/>
      <c r="AK1520" s="144"/>
      <c r="AL1520" s="144"/>
      <c r="AM1520" s="144"/>
      <c r="AN1520" s="144"/>
      <c r="AO1520" s="144"/>
      <c r="AP1520" s="144"/>
      <c r="AQ1520" s="144"/>
      <c r="AR1520" s="144"/>
      <c r="AS1520" s="144" t="s">
        <v>11351</v>
      </c>
    </row>
    <row r="1521" spans="1:45" ht="24" customHeight="1" x14ac:dyDescent="0.2">
      <c r="B1521" s="169"/>
      <c r="C1521" s="750" t="s">
        <v>5223</v>
      </c>
      <c r="D1521" s="144"/>
      <c r="E1521" s="144" t="s">
        <v>14920</v>
      </c>
      <c r="F1521" s="144" t="s">
        <v>10545</v>
      </c>
      <c r="G1521" s="144"/>
      <c r="H1521" s="144">
        <v>300</v>
      </c>
      <c r="I1521" s="144">
        <v>300</v>
      </c>
      <c r="J1521" s="144">
        <v>4.5</v>
      </c>
      <c r="K1521" s="144">
        <v>12</v>
      </c>
      <c r="L1521" s="144"/>
      <c r="M1521" s="144"/>
      <c r="N1521" s="144"/>
      <c r="O1521" s="144"/>
      <c r="P1521" s="144"/>
      <c r="Q1521" s="148"/>
      <c r="R1521" s="148"/>
      <c r="S1521" s="232"/>
      <c r="T1521" s="145">
        <v>2020</v>
      </c>
      <c r="U1521" s="148"/>
      <c r="V1521" s="148"/>
      <c r="W1521" s="148"/>
      <c r="X1521" s="148"/>
      <c r="Y1521" s="148"/>
      <c r="Z1521" s="144">
        <v>480</v>
      </c>
      <c r="AA1521" s="144"/>
      <c r="AB1521" s="144"/>
      <c r="AC1521" s="144"/>
      <c r="AD1521" s="144"/>
      <c r="AE1521" s="144"/>
      <c r="AF1521" s="144"/>
      <c r="AG1521" s="144"/>
      <c r="AH1521" s="144"/>
      <c r="AI1521" s="144"/>
      <c r="AJ1521" s="144"/>
      <c r="AK1521" s="144"/>
      <c r="AL1521" s="144"/>
      <c r="AM1521" s="144"/>
      <c r="AN1521" s="144"/>
      <c r="AO1521" s="144"/>
      <c r="AP1521" s="144"/>
      <c r="AQ1521" s="144"/>
      <c r="AR1521" s="144"/>
      <c r="AS1521" s="144" t="s">
        <v>14921</v>
      </c>
    </row>
    <row r="1522" spans="1:45" ht="24" customHeight="1" x14ac:dyDescent="0.2">
      <c r="B1522" s="169"/>
      <c r="C1522" s="1413" t="s">
        <v>18168</v>
      </c>
      <c r="D1522" s="1338"/>
      <c r="E1522" s="1338" t="s">
        <v>20553</v>
      </c>
      <c r="F1522" s="1338" t="s">
        <v>18168</v>
      </c>
      <c r="G1522" s="1385">
        <v>21000</v>
      </c>
      <c r="H1522" s="1338"/>
      <c r="I1522" s="1338"/>
      <c r="J1522" s="1338"/>
      <c r="K1522" s="138"/>
      <c r="L1522" s="138"/>
      <c r="M1522" s="138"/>
      <c r="N1522" s="138"/>
      <c r="O1522" s="138"/>
      <c r="P1522" s="138"/>
      <c r="Q1522" s="138"/>
      <c r="R1522" s="138"/>
      <c r="S1522" s="138"/>
      <c r="T1522" s="145">
        <v>2018</v>
      </c>
      <c r="U1522" s="138"/>
      <c r="V1522" s="138"/>
      <c r="W1522" s="138"/>
      <c r="X1522" s="138"/>
      <c r="Y1522" s="138"/>
      <c r="Z1522" s="138"/>
      <c r="AA1522" s="138"/>
      <c r="AB1522" s="138"/>
      <c r="AC1522" s="138"/>
      <c r="AD1522" s="138"/>
      <c r="AE1522" s="138"/>
      <c r="AF1522" s="138"/>
      <c r="AG1522" s="138"/>
      <c r="AH1522" s="138"/>
      <c r="AI1522" s="138"/>
      <c r="AJ1522" s="138"/>
      <c r="AK1522" s="138"/>
      <c r="AL1522" s="138"/>
      <c r="AM1522" s="138"/>
      <c r="AN1522" s="138"/>
      <c r="AO1522" s="138"/>
      <c r="AP1522" s="138"/>
      <c r="AQ1522" s="138"/>
      <c r="AR1522" s="138"/>
      <c r="AS1522" s="1338"/>
    </row>
    <row r="1523" spans="1:45" ht="24" customHeight="1" x14ac:dyDescent="0.2">
      <c r="B1523" s="169"/>
      <c r="C1523" s="1413" t="s">
        <v>18168</v>
      </c>
      <c r="D1523" s="1338"/>
      <c r="E1523" s="1338" t="s">
        <v>20554</v>
      </c>
      <c r="F1523" s="1338" t="s">
        <v>18168</v>
      </c>
      <c r="G1523" s="1385">
        <v>17073</v>
      </c>
      <c r="H1523" s="1338"/>
      <c r="I1523" s="1338"/>
      <c r="J1523" s="1338"/>
      <c r="K1523" s="138"/>
      <c r="L1523" s="138"/>
      <c r="M1523" s="138"/>
      <c r="N1523" s="138"/>
      <c r="O1523" s="138"/>
      <c r="P1523" s="138"/>
      <c r="Q1523" s="138"/>
      <c r="R1523" s="138"/>
      <c r="S1523" s="138"/>
      <c r="T1523" s="145">
        <v>2022</v>
      </c>
      <c r="U1523" s="138"/>
      <c r="V1523" s="138"/>
      <c r="W1523" s="138"/>
      <c r="X1523" s="138"/>
      <c r="Y1523" s="138"/>
      <c r="Z1523" s="138"/>
      <c r="AA1523" s="138"/>
      <c r="AB1523" s="138"/>
      <c r="AC1523" s="138"/>
      <c r="AD1523" s="138"/>
      <c r="AE1523" s="138"/>
      <c r="AF1523" s="138"/>
      <c r="AG1523" s="138"/>
      <c r="AH1523" s="138"/>
      <c r="AI1523" s="138"/>
      <c r="AJ1523" s="138"/>
      <c r="AK1523" s="138"/>
      <c r="AL1523" s="138"/>
      <c r="AM1523" s="138"/>
      <c r="AN1523" s="138"/>
      <c r="AO1523" s="138"/>
      <c r="AP1523" s="138"/>
      <c r="AQ1523" s="138"/>
      <c r="AR1523" s="138"/>
      <c r="AS1523" s="1338"/>
    </row>
    <row r="1524" spans="1:45" ht="24" customHeight="1" x14ac:dyDescent="0.2">
      <c r="B1524" s="169"/>
      <c r="C1524" s="1413" t="s">
        <v>18168</v>
      </c>
      <c r="D1524" s="1338"/>
      <c r="E1524" s="1338" t="s">
        <v>20555</v>
      </c>
      <c r="F1524" s="1338" t="s">
        <v>18168</v>
      </c>
      <c r="G1524" s="1385">
        <v>6509</v>
      </c>
      <c r="H1524" s="1338"/>
      <c r="I1524" s="1338"/>
      <c r="J1524" s="1338"/>
      <c r="K1524" s="138"/>
      <c r="L1524" s="138"/>
      <c r="M1524" s="138"/>
      <c r="N1524" s="138"/>
      <c r="O1524" s="138"/>
      <c r="P1524" s="138"/>
      <c r="Q1524" s="138"/>
      <c r="R1524" s="138"/>
      <c r="S1524" s="138"/>
      <c r="T1524" s="145">
        <v>2022</v>
      </c>
      <c r="U1524" s="138"/>
      <c r="V1524" s="138"/>
      <c r="W1524" s="138"/>
      <c r="X1524" s="138"/>
      <c r="Y1524" s="138"/>
      <c r="Z1524" s="138"/>
      <c r="AA1524" s="138"/>
      <c r="AB1524" s="138"/>
      <c r="AC1524" s="138"/>
      <c r="AD1524" s="138"/>
      <c r="AE1524" s="138"/>
      <c r="AF1524" s="138"/>
      <c r="AG1524" s="138"/>
      <c r="AH1524" s="138"/>
      <c r="AI1524" s="138"/>
      <c r="AJ1524" s="138"/>
      <c r="AK1524" s="138"/>
      <c r="AL1524" s="138"/>
      <c r="AM1524" s="138"/>
      <c r="AN1524" s="138"/>
      <c r="AO1524" s="138"/>
      <c r="AP1524" s="138"/>
      <c r="AQ1524" s="138"/>
      <c r="AR1524" s="138"/>
      <c r="AS1524" s="1338"/>
    </row>
    <row r="1525" spans="1:45" ht="24" customHeight="1" x14ac:dyDescent="0.2">
      <c r="B1525" s="169"/>
      <c r="C1525" s="750" t="s">
        <v>1884</v>
      </c>
      <c r="D1525" s="144"/>
      <c r="E1525" s="144" t="s">
        <v>20556</v>
      </c>
      <c r="F1525" s="144" t="s">
        <v>17348</v>
      </c>
      <c r="G1525" s="144">
        <v>5584</v>
      </c>
      <c r="H1525" s="144"/>
      <c r="I1525" s="144"/>
      <c r="J1525" s="144"/>
      <c r="K1525" s="144"/>
      <c r="L1525" s="144"/>
      <c r="M1525" s="144"/>
      <c r="N1525" s="144"/>
      <c r="O1525" s="144"/>
      <c r="P1525" s="144"/>
      <c r="Q1525" s="148"/>
      <c r="R1525" s="148"/>
      <c r="S1525" s="232"/>
      <c r="T1525" s="145">
        <v>2016</v>
      </c>
      <c r="U1525" s="148"/>
      <c r="V1525" s="148"/>
      <c r="W1525" s="148"/>
      <c r="X1525" s="148"/>
      <c r="Y1525" s="148"/>
      <c r="Z1525" s="144">
        <v>390.88000000000005</v>
      </c>
      <c r="AA1525" s="144"/>
      <c r="AB1525" s="144"/>
      <c r="AC1525" s="144"/>
      <c r="AD1525" s="144"/>
      <c r="AE1525" s="144"/>
      <c r="AF1525" s="144"/>
      <c r="AG1525" s="144"/>
      <c r="AH1525" s="144"/>
      <c r="AI1525" s="144"/>
      <c r="AJ1525" s="144"/>
      <c r="AK1525" s="144"/>
      <c r="AL1525" s="144"/>
      <c r="AM1525" s="144"/>
      <c r="AN1525" s="144"/>
      <c r="AO1525" s="144"/>
      <c r="AP1525" s="144"/>
      <c r="AQ1525" s="144"/>
      <c r="AR1525" s="144"/>
      <c r="AS1525" s="144"/>
    </row>
    <row r="1526" spans="1:45" s="1684" customFormat="1" ht="24" customHeight="1" x14ac:dyDescent="0.2">
      <c r="A1526" s="133"/>
      <c r="B1526" s="1679"/>
      <c r="C1526" s="1687" t="s">
        <v>17317</v>
      </c>
      <c r="D1526" s="144"/>
      <c r="E1526" s="1686" t="s">
        <v>20557</v>
      </c>
      <c r="F1526" s="1686" t="s">
        <v>17349</v>
      </c>
      <c r="G1526" s="1686">
        <v>46913</v>
      </c>
      <c r="H1526" s="1686"/>
      <c r="I1526" s="1686"/>
      <c r="J1526" s="1686"/>
      <c r="K1526" s="1686"/>
      <c r="L1526" s="1686"/>
      <c r="M1526" s="1686"/>
      <c r="N1526" s="1686"/>
      <c r="O1526" s="1686"/>
      <c r="P1526" s="1686"/>
      <c r="Q1526" s="1701"/>
      <c r="R1526" s="148"/>
      <c r="S1526" s="1658"/>
      <c r="T1526" s="1704">
        <v>2020</v>
      </c>
      <c r="U1526" s="148"/>
      <c r="V1526" s="148"/>
      <c r="W1526" s="148"/>
      <c r="X1526" s="148"/>
      <c r="Y1526" s="148"/>
      <c r="Z1526" s="1686"/>
      <c r="AA1526" s="144"/>
      <c r="AB1526" s="144"/>
      <c r="AC1526" s="144"/>
      <c r="AD1526" s="144"/>
      <c r="AE1526" s="144"/>
      <c r="AF1526" s="144"/>
      <c r="AG1526" s="144"/>
      <c r="AH1526" s="144"/>
      <c r="AI1526" s="144"/>
      <c r="AJ1526" s="144"/>
      <c r="AK1526" s="144"/>
      <c r="AL1526" s="144"/>
      <c r="AM1526" s="144"/>
      <c r="AN1526" s="144"/>
      <c r="AO1526" s="144"/>
      <c r="AP1526" s="144"/>
      <c r="AQ1526" s="144"/>
      <c r="AR1526" s="144"/>
      <c r="AS1526" s="1686" t="s">
        <v>20823</v>
      </c>
    </row>
    <row r="1527" spans="1:45" ht="24" customHeight="1" x14ac:dyDescent="0.2">
      <c r="B1527" s="169"/>
      <c r="C1527" s="750" t="s">
        <v>1884</v>
      </c>
      <c r="D1527" s="144"/>
      <c r="E1527" s="144" t="s">
        <v>20558</v>
      </c>
      <c r="F1527" s="144" t="s">
        <v>17349</v>
      </c>
      <c r="G1527" s="144">
        <v>20435</v>
      </c>
      <c r="H1527" s="144"/>
      <c r="I1527" s="144"/>
      <c r="J1527" s="144"/>
      <c r="K1527" s="144"/>
      <c r="L1527" s="144"/>
      <c r="M1527" s="144"/>
      <c r="N1527" s="144"/>
      <c r="O1527" s="144"/>
      <c r="P1527" s="144"/>
      <c r="Q1527" s="148"/>
      <c r="R1527" s="148"/>
      <c r="S1527" s="232"/>
      <c r="T1527" s="145">
        <v>2014</v>
      </c>
      <c r="U1527" s="148"/>
      <c r="V1527" s="148"/>
      <c r="W1527" s="148"/>
      <c r="X1527" s="148"/>
      <c r="Y1527" s="148"/>
      <c r="Z1527" s="144">
        <v>1430.45</v>
      </c>
      <c r="AA1527" s="144"/>
      <c r="AB1527" s="144"/>
      <c r="AC1527" s="144"/>
      <c r="AD1527" s="144"/>
      <c r="AE1527" s="144"/>
      <c r="AF1527" s="144"/>
      <c r="AG1527" s="144"/>
      <c r="AH1527" s="144"/>
      <c r="AI1527" s="144"/>
      <c r="AJ1527" s="144"/>
      <c r="AK1527" s="144"/>
      <c r="AL1527" s="144"/>
      <c r="AM1527" s="144"/>
      <c r="AN1527" s="144"/>
      <c r="AO1527" s="144"/>
      <c r="AP1527" s="144"/>
      <c r="AQ1527" s="144"/>
      <c r="AR1527" s="144"/>
      <c r="AS1527" s="144"/>
    </row>
    <row r="1528" spans="1:45" ht="24" customHeight="1" x14ac:dyDescent="0.2">
      <c r="B1528" s="169"/>
      <c r="C1528" s="750" t="s">
        <v>1884</v>
      </c>
      <c r="D1528" s="144"/>
      <c r="E1528" s="144" t="s">
        <v>20559</v>
      </c>
      <c r="F1528" s="144" t="s">
        <v>1884</v>
      </c>
      <c r="G1528" s="144"/>
      <c r="H1528" s="144"/>
      <c r="I1528" s="144">
        <v>841</v>
      </c>
      <c r="J1528" s="144"/>
      <c r="K1528" s="144"/>
      <c r="L1528" s="144"/>
      <c r="M1528" s="144"/>
      <c r="N1528" s="144"/>
      <c r="O1528" s="144"/>
      <c r="P1528" s="144"/>
      <c r="Q1528" s="148"/>
      <c r="R1528" s="148"/>
      <c r="S1528" s="232"/>
      <c r="T1528" s="145">
        <v>2002</v>
      </c>
      <c r="U1528" s="148"/>
      <c r="V1528" s="148"/>
      <c r="W1528" s="148"/>
      <c r="X1528" s="148"/>
      <c r="Y1528" s="148"/>
      <c r="Z1528" s="144">
        <v>200</v>
      </c>
      <c r="AA1528" s="144"/>
      <c r="AB1528" s="144"/>
      <c r="AC1528" s="144"/>
      <c r="AD1528" s="144"/>
      <c r="AE1528" s="144"/>
      <c r="AF1528" s="144"/>
      <c r="AG1528" s="144"/>
      <c r="AH1528" s="144"/>
      <c r="AI1528" s="144"/>
      <c r="AJ1528" s="144"/>
      <c r="AK1528" s="144"/>
      <c r="AL1528" s="144"/>
      <c r="AM1528" s="144"/>
      <c r="AN1528" s="144"/>
      <c r="AO1528" s="144"/>
      <c r="AP1528" s="144"/>
      <c r="AQ1528" s="144"/>
      <c r="AR1528" s="144"/>
      <c r="AS1528" s="144"/>
    </row>
    <row r="1529" spans="1:45" ht="24" customHeight="1" x14ac:dyDescent="0.2">
      <c r="B1529" s="169"/>
      <c r="C1529" s="1414" t="s">
        <v>17317</v>
      </c>
      <c r="D1529" s="1367"/>
      <c r="E1529" s="1367" t="s">
        <v>18169</v>
      </c>
      <c r="F1529" s="1367" t="s">
        <v>13223</v>
      </c>
      <c r="G1529" s="1393">
        <v>450</v>
      </c>
      <c r="H1529" s="1367"/>
      <c r="I1529" s="1367"/>
      <c r="J1529" s="1367"/>
      <c r="K1529" s="138"/>
      <c r="L1529" s="138"/>
      <c r="M1529" s="138"/>
      <c r="N1529" s="138"/>
      <c r="O1529" s="138"/>
      <c r="P1529" s="138"/>
      <c r="Q1529" s="138"/>
      <c r="R1529" s="138"/>
      <c r="S1529" s="138"/>
      <c r="T1529" s="145">
        <v>2016</v>
      </c>
      <c r="U1529" s="138"/>
      <c r="V1529" s="138"/>
      <c r="W1529" s="138"/>
      <c r="X1529" s="138"/>
      <c r="Y1529" s="138"/>
      <c r="Z1529" s="138"/>
      <c r="AA1529" s="138"/>
      <c r="AB1529" s="138"/>
      <c r="AC1529" s="138"/>
      <c r="AD1529" s="138"/>
      <c r="AE1529" s="138"/>
      <c r="AF1529" s="138"/>
      <c r="AG1529" s="138"/>
      <c r="AH1529" s="138"/>
      <c r="AI1529" s="138"/>
      <c r="AJ1529" s="138"/>
      <c r="AK1529" s="138"/>
      <c r="AL1529" s="138"/>
      <c r="AM1529" s="138"/>
      <c r="AN1529" s="138"/>
      <c r="AO1529" s="138"/>
      <c r="AP1529" s="138"/>
      <c r="AQ1529" s="138"/>
      <c r="AR1529" s="138"/>
      <c r="AS1529" s="1367"/>
    </row>
    <row r="1530" spans="1:45" ht="24" customHeight="1" x14ac:dyDescent="0.2">
      <c r="B1530" s="169"/>
      <c r="C1530" s="1414" t="s">
        <v>17317</v>
      </c>
      <c r="D1530" s="1367"/>
      <c r="E1530" s="1367" t="s">
        <v>18170</v>
      </c>
      <c r="F1530" s="1368" t="s">
        <v>13223</v>
      </c>
      <c r="G1530" s="1393">
        <v>1595</v>
      </c>
      <c r="H1530" s="1367"/>
      <c r="I1530" s="1367"/>
      <c r="J1530" s="1367"/>
      <c r="K1530" s="138"/>
      <c r="L1530" s="138"/>
      <c r="M1530" s="138"/>
      <c r="N1530" s="138"/>
      <c r="O1530" s="138"/>
      <c r="P1530" s="138"/>
      <c r="Q1530" s="138"/>
      <c r="R1530" s="138"/>
      <c r="S1530" s="138"/>
      <c r="T1530" s="145">
        <v>2011</v>
      </c>
      <c r="U1530" s="138"/>
      <c r="V1530" s="138"/>
      <c r="W1530" s="138"/>
      <c r="X1530" s="138"/>
      <c r="Y1530" s="138"/>
      <c r="Z1530" s="138"/>
      <c r="AA1530" s="138"/>
      <c r="AB1530" s="138"/>
      <c r="AC1530" s="138"/>
      <c r="AD1530" s="138"/>
      <c r="AE1530" s="138"/>
      <c r="AF1530" s="138"/>
      <c r="AG1530" s="138"/>
      <c r="AH1530" s="138"/>
      <c r="AI1530" s="138"/>
      <c r="AJ1530" s="138"/>
      <c r="AK1530" s="138"/>
      <c r="AL1530" s="138"/>
      <c r="AM1530" s="138"/>
      <c r="AN1530" s="138"/>
      <c r="AO1530" s="138"/>
      <c r="AP1530" s="138"/>
      <c r="AQ1530" s="138"/>
      <c r="AR1530" s="138"/>
      <c r="AS1530" s="1369"/>
    </row>
    <row r="1531" spans="1:45" s="1684" customFormat="1" ht="24" customHeight="1" x14ac:dyDescent="0.2">
      <c r="A1531" s="133"/>
      <c r="B1531" s="1679"/>
      <c r="C1531" s="1693" t="s">
        <v>1884</v>
      </c>
      <c r="D1531" s="1694"/>
      <c r="E1531" s="1688" t="s">
        <v>20815</v>
      </c>
      <c r="F1531" s="1691" t="s">
        <v>14888</v>
      </c>
      <c r="G1531" s="1690"/>
      <c r="H1531" s="1692">
        <v>300</v>
      </c>
      <c r="I1531" s="1692">
        <v>300</v>
      </c>
      <c r="J1531" s="1692"/>
      <c r="K1531" s="1675"/>
      <c r="L1531" s="1675"/>
      <c r="M1531" s="1675"/>
      <c r="N1531" s="1675"/>
      <c r="O1531" s="1675"/>
      <c r="P1531" s="1675"/>
      <c r="Q1531" s="1675"/>
      <c r="R1531" s="1673"/>
      <c r="S1531" s="1675"/>
      <c r="T1531" s="1677">
        <v>2010</v>
      </c>
      <c r="U1531" s="1673"/>
      <c r="V1531" s="1673"/>
      <c r="W1531" s="1673"/>
      <c r="X1531" s="1673"/>
      <c r="Y1531" s="1673"/>
      <c r="Z1531" s="1675">
        <v>83</v>
      </c>
      <c r="AA1531" s="1673"/>
      <c r="AB1531" s="1673"/>
      <c r="AC1531" s="1673"/>
      <c r="AD1531" s="1673"/>
      <c r="AE1531" s="1673"/>
      <c r="AF1531" s="1673"/>
      <c r="AG1531" s="1673"/>
      <c r="AH1531" s="1673"/>
      <c r="AI1531" s="1673"/>
      <c r="AJ1531" s="1673"/>
      <c r="AK1531" s="1673"/>
      <c r="AL1531" s="1673"/>
      <c r="AM1531" s="1673"/>
      <c r="AN1531" s="1673"/>
      <c r="AO1531" s="1673"/>
      <c r="AP1531" s="1673"/>
      <c r="AQ1531" s="1673"/>
      <c r="AR1531" s="1673"/>
      <c r="AS1531" s="1689" t="s">
        <v>20814</v>
      </c>
    </row>
    <row r="1532" spans="1:45" s="1684" customFormat="1" ht="24" customHeight="1" x14ac:dyDescent="0.2">
      <c r="A1532" s="133"/>
      <c r="B1532" s="1679"/>
      <c r="C1532" s="1693" t="s">
        <v>1884</v>
      </c>
      <c r="D1532" s="1694"/>
      <c r="E1532" s="1688" t="s">
        <v>20816</v>
      </c>
      <c r="F1532" s="1691" t="s">
        <v>14888</v>
      </c>
      <c r="G1532" s="1690">
        <v>1797</v>
      </c>
      <c r="H1532" s="1692">
        <v>1100</v>
      </c>
      <c r="I1532" s="1692">
        <v>1100</v>
      </c>
      <c r="J1532" s="1692"/>
      <c r="K1532" s="1675"/>
      <c r="L1532" s="1675"/>
      <c r="M1532" s="1675"/>
      <c r="N1532" s="1675"/>
      <c r="O1532" s="1675"/>
      <c r="P1532" s="1675"/>
      <c r="Q1532" s="1675"/>
      <c r="R1532" s="1673"/>
      <c r="S1532" s="1675"/>
      <c r="T1532" s="1677">
        <v>2016</v>
      </c>
      <c r="U1532" s="1673"/>
      <c r="V1532" s="1673"/>
      <c r="W1532" s="1673"/>
      <c r="X1532" s="1673"/>
      <c r="Y1532" s="1673"/>
      <c r="Z1532" s="1675">
        <v>126</v>
      </c>
      <c r="AA1532" s="1673"/>
      <c r="AB1532" s="1673"/>
      <c r="AC1532" s="1673"/>
      <c r="AD1532" s="1673"/>
      <c r="AE1532" s="1673"/>
      <c r="AF1532" s="1673"/>
      <c r="AG1532" s="1673"/>
      <c r="AH1532" s="1673"/>
      <c r="AI1532" s="1673"/>
      <c r="AJ1532" s="1673"/>
      <c r="AK1532" s="1673"/>
      <c r="AL1532" s="1673"/>
      <c r="AM1532" s="1673"/>
      <c r="AN1532" s="1673"/>
      <c r="AO1532" s="1673"/>
      <c r="AP1532" s="1673"/>
      <c r="AQ1532" s="1673"/>
      <c r="AR1532" s="1673"/>
      <c r="AS1532" s="1689" t="s">
        <v>20814</v>
      </c>
    </row>
    <row r="1533" spans="1:45" s="1684" customFormat="1" ht="24" customHeight="1" x14ac:dyDescent="0.2">
      <c r="A1533" s="133"/>
      <c r="B1533" s="1679"/>
      <c r="C1533" s="1693" t="s">
        <v>1884</v>
      </c>
      <c r="D1533" s="1694"/>
      <c r="E1533" s="1688" t="s">
        <v>20817</v>
      </c>
      <c r="F1533" s="1691" t="s">
        <v>14888</v>
      </c>
      <c r="G1533" s="1690">
        <v>3818</v>
      </c>
      <c r="H1533" s="1692">
        <v>650</v>
      </c>
      <c r="I1533" s="1692">
        <v>650</v>
      </c>
      <c r="J1533" s="1692"/>
      <c r="K1533" s="1675"/>
      <c r="L1533" s="1675"/>
      <c r="M1533" s="1675"/>
      <c r="N1533" s="1675"/>
      <c r="O1533" s="1675"/>
      <c r="P1533" s="1675"/>
      <c r="Q1533" s="1675"/>
      <c r="R1533" s="1673"/>
      <c r="S1533" s="1675"/>
      <c r="T1533" s="1677">
        <v>2010</v>
      </c>
      <c r="U1533" s="1673"/>
      <c r="V1533" s="1673"/>
      <c r="W1533" s="1673"/>
      <c r="X1533" s="1673"/>
      <c r="Y1533" s="1673"/>
      <c r="Z1533" s="1675">
        <v>267</v>
      </c>
      <c r="AA1533" s="1673"/>
      <c r="AB1533" s="1673"/>
      <c r="AC1533" s="1673"/>
      <c r="AD1533" s="1673"/>
      <c r="AE1533" s="1673"/>
      <c r="AF1533" s="1673"/>
      <c r="AG1533" s="1673"/>
      <c r="AH1533" s="1673"/>
      <c r="AI1533" s="1673"/>
      <c r="AJ1533" s="1673"/>
      <c r="AK1533" s="1673"/>
      <c r="AL1533" s="1673"/>
      <c r="AM1533" s="1673"/>
      <c r="AN1533" s="1673"/>
      <c r="AO1533" s="1673"/>
      <c r="AP1533" s="1673"/>
      <c r="AQ1533" s="1673"/>
      <c r="AR1533" s="1673"/>
      <c r="AS1533" s="1689" t="s">
        <v>20814</v>
      </c>
    </row>
    <row r="1534" spans="1:45" s="1684" customFormat="1" ht="24" customHeight="1" x14ac:dyDescent="0.2">
      <c r="A1534" s="133"/>
      <c r="B1534" s="1679"/>
      <c r="C1534" s="1693" t="s">
        <v>1884</v>
      </c>
      <c r="D1534" s="1694"/>
      <c r="E1534" s="1688" t="s">
        <v>20818</v>
      </c>
      <c r="F1534" s="1691" t="s">
        <v>14888</v>
      </c>
      <c r="G1534" s="1690"/>
      <c r="H1534" s="1692">
        <v>373</v>
      </c>
      <c r="I1534" s="1692">
        <v>373</v>
      </c>
      <c r="J1534" s="1692"/>
      <c r="K1534" s="1675"/>
      <c r="L1534" s="1675"/>
      <c r="M1534" s="1675"/>
      <c r="N1534" s="1675"/>
      <c r="O1534" s="1675"/>
      <c r="P1534" s="1675"/>
      <c r="Q1534" s="1675"/>
      <c r="R1534" s="1673"/>
      <c r="S1534" s="1675"/>
      <c r="T1534" s="1677">
        <v>2010</v>
      </c>
      <c r="U1534" s="1673"/>
      <c r="V1534" s="1673"/>
      <c r="W1534" s="1673"/>
      <c r="X1534" s="1673"/>
      <c r="Y1534" s="1673"/>
      <c r="Z1534" s="1675">
        <v>33</v>
      </c>
      <c r="AA1534" s="1673"/>
      <c r="AB1534" s="1673"/>
      <c r="AC1534" s="1673"/>
      <c r="AD1534" s="1673"/>
      <c r="AE1534" s="1673"/>
      <c r="AF1534" s="1673"/>
      <c r="AG1534" s="1673"/>
      <c r="AH1534" s="1673"/>
      <c r="AI1534" s="1673"/>
      <c r="AJ1534" s="1673"/>
      <c r="AK1534" s="1673"/>
      <c r="AL1534" s="1673"/>
      <c r="AM1534" s="1673"/>
      <c r="AN1534" s="1673"/>
      <c r="AO1534" s="1673"/>
      <c r="AP1534" s="1673"/>
      <c r="AQ1534" s="1673"/>
      <c r="AR1534" s="1673"/>
      <c r="AS1534" s="1689" t="s">
        <v>20814</v>
      </c>
    </row>
    <row r="1535" spans="1:45" s="1684" customFormat="1" ht="24" customHeight="1" x14ac:dyDescent="0.2">
      <c r="A1535" s="133"/>
      <c r="B1535" s="1679"/>
      <c r="C1535" s="1693" t="s">
        <v>1884</v>
      </c>
      <c r="D1535" s="1694"/>
      <c r="E1535" s="1688" t="s">
        <v>20819</v>
      </c>
      <c r="F1535" s="1691" t="s">
        <v>14888</v>
      </c>
      <c r="G1535" s="1690"/>
      <c r="H1535" s="1692">
        <v>373</v>
      </c>
      <c r="I1535" s="1692">
        <v>373</v>
      </c>
      <c r="J1535" s="1692"/>
      <c r="K1535" s="1675"/>
      <c r="L1535" s="1675"/>
      <c r="M1535" s="1675"/>
      <c r="N1535" s="1675"/>
      <c r="O1535" s="1675"/>
      <c r="P1535" s="1675"/>
      <c r="Q1535" s="1675"/>
      <c r="R1535" s="1673"/>
      <c r="S1535" s="1675"/>
      <c r="T1535" s="1677">
        <v>2010</v>
      </c>
      <c r="U1535" s="1673"/>
      <c r="V1535" s="1673"/>
      <c r="W1535" s="1673"/>
      <c r="X1535" s="1673"/>
      <c r="Y1535" s="1673"/>
      <c r="Z1535" s="1675">
        <v>33</v>
      </c>
      <c r="AA1535" s="1673"/>
      <c r="AB1535" s="1673"/>
      <c r="AC1535" s="1673"/>
      <c r="AD1535" s="1673"/>
      <c r="AE1535" s="1673"/>
      <c r="AF1535" s="1673"/>
      <c r="AG1535" s="1673"/>
      <c r="AH1535" s="1673"/>
      <c r="AI1535" s="1673"/>
      <c r="AJ1535" s="1673"/>
      <c r="AK1535" s="1673"/>
      <c r="AL1535" s="1673"/>
      <c r="AM1535" s="1673"/>
      <c r="AN1535" s="1673"/>
      <c r="AO1535" s="1673"/>
      <c r="AP1535" s="1673"/>
      <c r="AQ1535" s="1673"/>
      <c r="AR1535" s="1673"/>
      <c r="AS1535" s="1689" t="s">
        <v>20814</v>
      </c>
    </row>
    <row r="1536" spans="1:45" s="1684" customFormat="1" ht="24" customHeight="1" x14ac:dyDescent="0.2">
      <c r="A1536" s="133"/>
      <c r="B1536" s="1679"/>
      <c r="C1536" s="1693" t="s">
        <v>1884</v>
      </c>
      <c r="D1536" s="1694"/>
      <c r="E1536" s="1688" t="s">
        <v>20820</v>
      </c>
      <c r="F1536" s="1691" t="s">
        <v>14888</v>
      </c>
      <c r="G1536" s="1690">
        <v>2987</v>
      </c>
      <c r="H1536" s="1692">
        <v>374</v>
      </c>
      <c r="I1536" s="1692">
        <v>374</v>
      </c>
      <c r="J1536" s="1692"/>
      <c r="K1536" s="1675"/>
      <c r="L1536" s="1675"/>
      <c r="M1536" s="1675"/>
      <c r="N1536" s="1675"/>
      <c r="O1536" s="1675"/>
      <c r="P1536" s="1675"/>
      <c r="Q1536" s="1675"/>
      <c r="R1536" s="1673"/>
      <c r="S1536" s="1675"/>
      <c r="T1536" s="1677">
        <v>2010</v>
      </c>
      <c r="U1536" s="1673"/>
      <c r="V1536" s="1673"/>
      <c r="W1536" s="1673"/>
      <c r="X1536" s="1673"/>
      <c r="Y1536" s="1673"/>
      <c r="Z1536" s="1675">
        <v>209</v>
      </c>
      <c r="AA1536" s="1673"/>
      <c r="AB1536" s="1673"/>
      <c r="AC1536" s="1673"/>
      <c r="AD1536" s="1673"/>
      <c r="AE1536" s="1673"/>
      <c r="AF1536" s="1673"/>
      <c r="AG1536" s="1673"/>
      <c r="AH1536" s="1673"/>
      <c r="AI1536" s="1673"/>
      <c r="AJ1536" s="1673"/>
      <c r="AK1536" s="1673"/>
      <c r="AL1536" s="1673"/>
      <c r="AM1536" s="1673"/>
      <c r="AN1536" s="1673"/>
      <c r="AO1536" s="1673"/>
      <c r="AP1536" s="1673"/>
      <c r="AQ1536" s="1673"/>
      <c r="AR1536" s="1673"/>
      <c r="AS1536" s="1689" t="s">
        <v>20814</v>
      </c>
    </row>
    <row r="1537" spans="1:45" s="1684" customFormat="1" ht="24" customHeight="1" x14ac:dyDescent="0.2">
      <c r="A1537" s="133"/>
      <c r="B1537" s="1679"/>
      <c r="C1537" s="1693" t="s">
        <v>1884</v>
      </c>
      <c r="D1537" s="1694"/>
      <c r="E1537" s="1688" t="s">
        <v>20821</v>
      </c>
      <c r="F1537" s="1691" t="s">
        <v>14888</v>
      </c>
      <c r="G1537" s="1690">
        <v>1098</v>
      </c>
      <c r="H1537" s="1692">
        <v>305</v>
      </c>
      <c r="I1537" s="1692">
        <v>305</v>
      </c>
      <c r="J1537" s="1692"/>
      <c r="K1537" s="1675"/>
      <c r="L1537" s="1675"/>
      <c r="M1537" s="1675"/>
      <c r="N1537" s="1675"/>
      <c r="O1537" s="1675"/>
      <c r="P1537" s="1675"/>
      <c r="Q1537" s="1675"/>
      <c r="R1537" s="1673"/>
      <c r="S1537" s="1675"/>
      <c r="T1537" s="1677">
        <v>2011</v>
      </c>
      <c r="U1537" s="1673"/>
      <c r="V1537" s="1673"/>
      <c r="W1537" s="1673"/>
      <c r="X1537" s="1673"/>
      <c r="Y1537" s="1673"/>
      <c r="Z1537" s="1675">
        <v>77</v>
      </c>
      <c r="AA1537" s="1673"/>
      <c r="AB1537" s="1673"/>
      <c r="AC1537" s="1673"/>
      <c r="AD1537" s="1673"/>
      <c r="AE1537" s="1673"/>
      <c r="AF1537" s="1673"/>
      <c r="AG1537" s="1673"/>
      <c r="AH1537" s="1673"/>
      <c r="AI1537" s="1673"/>
      <c r="AJ1537" s="1673"/>
      <c r="AK1537" s="1673"/>
      <c r="AL1537" s="1673"/>
      <c r="AM1537" s="1673"/>
      <c r="AN1537" s="1673"/>
      <c r="AO1537" s="1673"/>
      <c r="AP1537" s="1673"/>
      <c r="AQ1537" s="1673"/>
      <c r="AR1537" s="1673"/>
      <c r="AS1537" s="1689" t="s">
        <v>20814</v>
      </c>
    </row>
    <row r="1538" spans="1:45" s="1684" customFormat="1" ht="24" customHeight="1" x14ac:dyDescent="0.2">
      <c r="A1538" s="133"/>
      <c r="B1538" s="1679"/>
      <c r="C1538" s="1693" t="s">
        <v>1884</v>
      </c>
      <c r="D1538" s="1694"/>
      <c r="E1538" s="1688" t="s">
        <v>20822</v>
      </c>
      <c r="F1538" s="1691" t="s">
        <v>14888</v>
      </c>
      <c r="G1538" s="1690">
        <v>714</v>
      </c>
      <c r="H1538" s="1692">
        <v>300</v>
      </c>
      <c r="I1538" s="1692">
        <v>300</v>
      </c>
      <c r="J1538" s="1692"/>
      <c r="K1538" s="1675"/>
      <c r="L1538" s="1675"/>
      <c r="M1538" s="1675"/>
      <c r="N1538" s="1675"/>
      <c r="O1538" s="1675"/>
      <c r="P1538" s="1675"/>
      <c r="Q1538" s="1675"/>
      <c r="R1538" s="1673"/>
      <c r="S1538" s="1675"/>
      <c r="T1538" s="1677">
        <v>2008</v>
      </c>
      <c r="U1538" s="1673"/>
      <c r="V1538" s="1673"/>
      <c r="W1538" s="1673"/>
      <c r="X1538" s="1673"/>
      <c r="Y1538" s="1673"/>
      <c r="Z1538" s="1675">
        <v>50</v>
      </c>
      <c r="AA1538" s="1673"/>
      <c r="AB1538" s="1673"/>
      <c r="AC1538" s="1673"/>
      <c r="AD1538" s="1673"/>
      <c r="AE1538" s="1673"/>
      <c r="AF1538" s="1673"/>
      <c r="AG1538" s="1673"/>
      <c r="AH1538" s="1673"/>
      <c r="AI1538" s="1673"/>
      <c r="AJ1538" s="1673"/>
      <c r="AK1538" s="1673"/>
      <c r="AL1538" s="1673"/>
      <c r="AM1538" s="1673"/>
      <c r="AN1538" s="1673"/>
      <c r="AO1538" s="1673"/>
      <c r="AP1538" s="1673"/>
      <c r="AQ1538" s="1673"/>
      <c r="AR1538" s="1673"/>
      <c r="AS1538" s="1689" t="s">
        <v>20814</v>
      </c>
    </row>
    <row r="1539" spans="1:45" ht="24" customHeight="1" x14ac:dyDescent="0.2">
      <c r="A1539" s="1398"/>
      <c r="B1539" s="169"/>
      <c r="C1539" s="1415" t="s">
        <v>17317</v>
      </c>
      <c r="D1539" s="1370"/>
      <c r="E1539" s="1370" t="s">
        <v>20560</v>
      </c>
      <c r="F1539" s="1370" t="s">
        <v>13223</v>
      </c>
      <c r="G1539" s="1394">
        <v>980</v>
      </c>
      <c r="H1539" s="1370"/>
      <c r="I1539" s="1370"/>
      <c r="J1539" s="1370"/>
      <c r="K1539" s="138"/>
      <c r="L1539" s="138"/>
      <c r="M1539" s="138"/>
      <c r="N1539" s="138"/>
      <c r="O1539" s="138"/>
      <c r="P1539" s="138"/>
      <c r="Q1539" s="138"/>
      <c r="R1539" s="138"/>
      <c r="S1539" s="138"/>
      <c r="T1539" s="145">
        <v>2008</v>
      </c>
      <c r="U1539" s="138"/>
      <c r="V1539" s="138"/>
      <c r="W1539" s="138"/>
      <c r="X1539" s="138"/>
      <c r="Y1539" s="138"/>
      <c r="Z1539" s="138"/>
      <c r="AA1539" s="138"/>
      <c r="AB1539" s="138"/>
      <c r="AC1539" s="138"/>
      <c r="AD1539" s="138"/>
      <c r="AE1539" s="138"/>
      <c r="AF1539" s="138"/>
      <c r="AG1539" s="138"/>
      <c r="AH1539" s="138"/>
      <c r="AI1539" s="138"/>
      <c r="AJ1539" s="138"/>
      <c r="AK1539" s="138"/>
      <c r="AL1539" s="138"/>
      <c r="AM1539" s="138"/>
      <c r="AN1539" s="138"/>
      <c r="AO1539" s="138"/>
      <c r="AP1539" s="138"/>
      <c r="AQ1539" s="138"/>
      <c r="AR1539" s="138"/>
      <c r="AS1539" s="1370"/>
    </row>
    <row r="1540" spans="1:45" ht="24" customHeight="1" x14ac:dyDescent="0.2">
      <c r="B1540" s="169"/>
      <c r="C1540" s="750" t="s">
        <v>1886</v>
      </c>
      <c r="D1540" s="144" t="s">
        <v>14922</v>
      </c>
      <c r="E1540" s="144" t="s">
        <v>20561</v>
      </c>
      <c r="F1540" s="144" t="s">
        <v>1886</v>
      </c>
      <c r="G1540" s="144">
        <v>5592</v>
      </c>
      <c r="H1540" s="144"/>
      <c r="I1540" s="144"/>
      <c r="J1540" s="144"/>
      <c r="K1540" s="144"/>
      <c r="L1540" s="144"/>
      <c r="M1540" s="144"/>
      <c r="N1540" s="144">
        <v>2755</v>
      </c>
      <c r="O1540" s="144"/>
      <c r="P1540" s="144"/>
      <c r="Q1540" s="148"/>
      <c r="R1540" s="148">
        <v>2019</v>
      </c>
      <c r="S1540" s="232"/>
      <c r="T1540" s="145">
        <v>2019</v>
      </c>
      <c r="U1540" s="148"/>
      <c r="V1540" s="148"/>
      <c r="W1540" s="148"/>
      <c r="X1540" s="148"/>
      <c r="Y1540" s="148"/>
      <c r="Z1540" s="144">
        <v>600</v>
      </c>
      <c r="AA1540" s="144"/>
      <c r="AB1540" s="144"/>
      <c r="AC1540" s="144"/>
      <c r="AD1540" s="144"/>
      <c r="AE1540" s="144"/>
      <c r="AF1540" s="144"/>
      <c r="AG1540" s="144"/>
      <c r="AH1540" s="144"/>
      <c r="AI1540" s="144"/>
      <c r="AJ1540" s="144"/>
      <c r="AK1540" s="144"/>
      <c r="AL1540" s="144"/>
      <c r="AM1540" s="144"/>
      <c r="AN1540" s="144"/>
      <c r="AO1540" s="144"/>
      <c r="AP1540" s="144"/>
      <c r="AQ1540" s="144"/>
      <c r="AR1540" s="144"/>
      <c r="AS1540" s="144"/>
    </row>
    <row r="1541" spans="1:45" ht="24" customHeight="1" x14ac:dyDescent="0.2">
      <c r="B1541" s="169"/>
      <c r="C1541" s="750" t="s">
        <v>1886</v>
      </c>
      <c r="D1541" s="144"/>
      <c r="E1541" s="144" t="s">
        <v>20562</v>
      </c>
      <c r="F1541" s="144" t="s">
        <v>1886</v>
      </c>
      <c r="G1541" s="144">
        <v>10000</v>
      </c>
      <c r="H1541" s="144"/>
      <c r="I1541" s="144"/>
      <c r="J1541" s="144"/>
      <c r="K1541" s="144"/>
      <c r="L1541" s="144"/>
      <c r="M1541" s="144"/>
      <c r="N1541" s="144">
        <v>6000</v>
      </c>
      <c r="O1541" s="144"/>
      <c r="P1541" s="144"/>
      <c r="Q1541" s="148"/>
      <c r="R1541" s="148"/>
      <c r="S1541" s="232"/>
      <c r="T1541" s="145">
        <v>2020</v>
      </c>
      <c r="U1541" s="148"/>
      <c r="V1541" s="148"/>
      <c r="W1541" s="148"/>
      <c r="X1541" s="148"/>
      <c r="Y1541" s="148"/>
      <c r="Z1541" s="144">
        <v>300</v>
      </c>
      <c r="AA1541" s="144"/>
      <c r="AB1541" s="144"/>
      <c r="AC1541" s="144"/>
      <c r="AD1541" s="144"/>
      <c r="AE1541" s="144"/>
      <c r="AF1541" s="144"/>
      <c r="AG1541" s="144"/>
      <c r="AH1541" s="144"/>
      <c r="AI1541" s="144"/>
      <c r="AJ1541" s="144"/>
      <c r="AK1541" s="144"/>
      <c r="AL1541" s="144"/>
      <c r="AM1541" s="144"/>
      <c r="AN1541" s="144"/>
      <c r="AO1541" s="144"/>
      <c r="AP1541" s="144"/>
      <c r="AQ1541" s="144"/>
      <c r="AR1541" s="144"/>
      <c r="AS1541" s="144"/>
    </row>
    <row r="1542" spans="1:45" ht="24" customHeight="1" x14ac:dyDescent="0.2">
      <c r="B1542" s="169"/>
      <c r="C1542" s="750" t="s">
        <v>1886</v>
      </c>
      <c r="D1542" s="144"/>
      <c r="E1542" s="144" t="s">
        <v>17350</v>
      </c>
      <c r="F1542" s="144" t="s">
        <v>16169</v>
      </c>
      <c r="G1542" s="144">
        <v>9908</v>
      </c>
      <c r="H1542" s="144"/>
      <c r="I1542" s="144"/>
      <c r="J1542" s="144"/>
      <c r="K1542" s="144"/>
      <c r="L1542" s="144"/>
      <c r="M1542" s="144"/>
      <c r="N1542" s="144">
        <v>9908</v>
      </c>
      <c r="O1542" s="144"/>
      <c r="P1542" s="144"/>
      <c r="Q1542" s="148"/>
      <c r="R1542" s="148"/>
      <c r="S1542" s="232"/>
      <c r="T1542" s="145">
        <v>2022</v>
      </c>
      <c r="U1542" s="148"/>
      <c r="V1542" s="148"/>
      <c r="W1542" s="148"/>
      <c r="X1542" s="148"/>
      <c r="Y1542" s="148"/>
      <c r="Z1542" s="144">
        <v>1200</v>
      </c>
      <c r="AA1542" s="144"/>
      <c r="AB1542" s="144"/>
      <c r="AC1542" s="144"/>
      <c r="AD1542" s="144"/>
      <c r="AE1542" s="144"/>
      <c r="AF1542" s="144"/>
      <c r="AG1542" s="144"/>
      <c r="AH1542" s="144"/>
      <c r="AI1542" s="144"/>
      <c r="AJ1542" s="144"/>
      <c r="AK1542" s="144"/>
      <c r="AL1542" s="144"/>
      <c r="AM1542" s="144"/>
      <c r="AN1542" s="144"/>
      <c r="AO1542" s="144"/>
      <c r="AP1542" s="144"/>
      <c r="AQ1542" s="144"/>
      <c r="AR1542" s="144"/>
      <c r="AS1542" s="144"/>
    </row>
    <row r="1543" spans="1:45" ht="24" customHeight="1" x14ac:dyDescent="0.2">
      <c r="B1543" s="169"/>
      <c r="C1543" s="1413" t="s">
        <v>1886</v>
      </c>
      <c r="D1543" s="1338"/>
      <c r="E1543" s="1338" t="s">
        <v>18171</v>
      </c>
      <c r="F1543" s="1338" t="s">
        <v>18172</v>
      </c>
      <c r="G1543" s="1385">
        <v>30000</v>
      </c>
      <c r="H1543" s="1338">
        <v>0</v>
      </c>
      <c r="I1543" s="1338">
        <v>0</v>
      </c>
      <c r="J1543" s="1338"/>
      <c r="K1543" s="138"/>
      <c r="L1543" s="138"/>
      <c r="M1543" s="138"/>
      <c r="N1543" s="138"/>
      <c r="O1543" s="138"/>
      <c r="P1543" s="138"/>
      <c r="Q1543" s="138"/>
      <c r="R1543" s="138"/>
      <c r="S1543" s="138"/>
      <c r="T1543" s="145">
        <v>2018</v>
      </c>
      <c r="U1543" s="138"/>
      <c r="V1543" s="138"/>
      <c r="W1543" s="138"/>
      <c r="X1543" s="138"/>
      <c r="Y1543" s="138"/>
      <c r="Z1543" s="138"/>
      <c r="AA1543" s="138"/>
      <c r="AB1543" s="138"/>
      <c r="AC1543" s="138"/>
      <c r="AD1543" s="138"/>
      <c r="AE1543" s="138"/>
      <c r="AF1543" s="138"/>
      <c r="AG1543" s="138"/>
      <c r="AH1543" s="138"/>
      <c r="AI1543" s="138"/>
      <c r="AJ1543" s="138"/>
      <c r="AK1543" s="138"/>
      <c r="AL1543" s="138"/>
      <c r="AM1543" s="138"/>
      <c r="AN1543" s="138"/>
      <c r="AO1543" s="138"/>
      <c r="AP1543" s="138"/>
      <c r="AQ1543" s="138"/>
      <c r="AR1543" s="138"/>
      <c r="AS1543" s="1338"/>
    </row>
    <row r="1544" spans="1:45" ht="24" customHeight="1" x14ac:dyDescent="0.2">
      <c r="B1544" s="169"/>
      <c r="C1544" s="750" t="s">
        <v>16169</v>
      </c>
      <c r="D1544" s="144"/>
      <c r="E1544" s="144" t="s">
        <v>18173</v>
      </c>
      <c r="F1544" s="144" t="s">
        <v>18174</v>
      </c>
      <c r="G1544" s="144">
        <v>414</v>
      </c>
      <c r="H1544" s="144"/>
      <c r="I1544" s="144"/>
      <c r="J1544" s="144"/>
      <c r="K1544" s="138"/>
      <c r="L1544" s="138"/>
      <c r="M1544" s="138"/>
      <c r="N1544" s="138"/>
      <c r="O1544" s="138"/>
      <c r="P1544" s="138"/>
      <c r="Q1544" s="138"/>
      <c r="R1544" s="138"/>
      <c r="S1544" s="138"/>
      <c r="T1544" s="145">
        <v>2012</v>
      </c>
      <c r="U1544" s="138"/>
      <c r="V1544" s="138"/>
      <c r="W1544" s="138"/>
      <c r="X1544" s="138"/>
      <c r="Y1544" s="138"/>
      <c r="Z1544" s="138"/>
      <c r="AA1544" s="138"/>
      <c r="AB1544" s="138"/>
      <c r="AC1544" s="138"/>
      <c r="AD1544" s="138"/>
      <c r="AE1544" s="138"/>
      <c r="AF1544" s="138"/>
      <c r="AG1544" s="138"/>
      <c r="AH1544" s="138"/>
      <c r="AI1544" s="138"/>
      <c r="AJ1544" s="138"/>
      <c r="AK1544" s="138"/>
      <c r="AL1544" s="138"/>
      <c r="AM1544" s="138"/>
      <c r="AN1544" s="138"/>
      <c r="AO1544" s="138"/>
      <c r="AP1544" s="138"/>
      <c r="AQ1544" s="138"/>
      <c r="AR1544" s="138"/>
      <c r="AS1544" s="144"/>
    </row>
    <row r="1545" spans="1:45" ht="24" customHeight="1" x14ac:dyDescent="0.2">
      <c r="B1545" s="169"/>
      <c r="C1545" s="750" t="s">
        <v>16169</v>
      </c>
      <c r="D1545" s="144"/>
      <c r="E1545" s="144" t="s">
        <v>18175</v>
      </c>
      <c r="F1545" s="144" t="s">
        <v>18176</v>
      </c>
      <c r="G1545" s="144">
        <v>430</v>
      </c>
      <c r="H1545" s="144"/>
      <c r="I1545" s="144"/>
      <c r="J1545" s="144"/>
      <c r="K1545" s="138"/>
      <c r="L1545" s="138"/>
      <c r="M1545" s="138"/>
      <c r="N1545" s="138"/>
      <c r="O1545" s="138"/>
      <c r="P1545" s="138"/>
      <c r="Q1545" s="138"/>
      <c r="R1545" s="138"/>
      <c r="S1545" s="138"/>
      <c r="T1545" s="145"/>
      <c r="U1545" s="138"/>
      <c r="V1545" s="138"/>
      <c r="W1545" s="138"/>
      <c r="X1545" s="138"/>
      <c r="Y1545" s="138"/>
      <c r="Z1545" s="138"/>
      <c r="AA1545" s="138"/>
      <c r="AB1545" s="138"/>
      <c r="AC1545" s="138"/>
      <c r="AD1545" s="138"/>
      <c r="AE1545" s="138"/>
      <c r="AF1545" s="138"/>
      <c r="AG1545" s="138"/>
      <c r="AH1545" s="138"/>
      <c r="AI1545" s="138"/>
      <c r="AJ1545" s="138"/>
      <c r="AK1545" s="138"/>
      <c r="AL1545" s="138"/>
      <c r="AM1545" s="138"/>
      <c r="AN1545" s="138"/>
      <c r="AO1545" s="138"/>
      <c r="AP1545" s="138"/>
      <c r="AQ1545" s="138"/>
      <c r="AR1545" s="138"/>
      <c r="AS1545" s="144" t="s">
        <v>2329</v>
      </c>
    </row>
    <row r="1546" spans="1:45" ht="24" customHeight="1" x14ac:dyDescent="0.2">
      <c r="B1546" s="169"/>
      <c r="C1546" s="750" t="s">
        <v>16169</v>
      </c>
      <c r="D1546" s="144"/>
      <c r="E1546" s="144" t="s">
        <v>18177</v>
      </c>
      <c r="F1546" s="144" t="s">
        <v>18176</v>
      </c>
      <c r="G1546" s="144">
        <v>370</v>
      </c>
      <c r="H1546" s="144"/>
      <c r="I1546" s="144"/>
      <c r="J1546" s="144"/>
      <c r="K1546" s="138"/>
      <c r="L1546" s="138"/>
      <c r="M1546" s="138"/>
      <c r="N1546" s="138"/>
      <c r="O1546" s="138"/>
      <c r="P1546" s="138"/>
      <c r="Q1546" s="138"/>
      <c r="R1546" s="138"/>
      <c r="S1546" s="138"/>
      <c r="T1546" s="145"/>
      <c r="U1546" s="138"/>
      <c r="V1546" s="138"/>
      <c r="W1546" s="138"/>
      <c r="X1546" s="138"/>
      <c r="Y1546" s="138"/>
      <c r="Z1546" s="138"/>
      <c r="AA1546" s="138"/>
      <c r="AB1546" s="138"/>
      <c r="AC1546" s="138"/>
      <c r="AD1546" s="138"/>
      <c r="AE1546" s="138"/>
      <c r="AF1546" s="138"/>
      <c r="AG1546" s="138"/>
      <c r="AH1546" s="138"/>
      <c r="AI1546" s="138"/>
      <c r="AJ1546" s="138"/>
      <c r="AK1546" s="138"/>
      <c r="AL1546" s="138"/>
      <c r="AM1546" s="138"/>
      <c r="AN1546" s="138"/>
      <c r="AO1546" s="138"/>
      <c r="AP1546" s="138"/>
      <c r="AQ1546" s="138"/>
      <c r="AR1546" s="138"/>
      <c r="AS1546" s="144" t="s">
        <v>2329</v>
      </c>
    </row>
    <row r="1547" spans="1:45" ht="24" customHeight="1" x14ac:dyDescent="0.2">
      <c r="B1547" s="169"/>
      <c r="C1547" s="750" t="s">
        <v>16169</v>
      </c>
      <c r="D1547" s="144"/>
      <c r="E1547" s="144" t="s">
        <v>18178</v>
      </c>
      <c r="F1547" s="144" t="s">
        <v>18176</v>
      </c>
      <c r="G1547" s="144">
        <v>365</v>
      </c>
      <c r="H1547" s="144"/>
      <c r="I1547" s="144"/>
      <c r="J1547" s="144"/>
      <c r="K1547" s="138"/>
      <c r="L1547" s="138"/>
      <c r="M1547" s="138"/>
      <c r="N1547" s="138"/>
      <c r="O1547" s="138"/>
      <c r="P1547" s="138"/>
      <c r="Q1547" s="138"/>
      <c r="R1547" s="138"/>
      <c r="S1547" s="138"/>
      <c r="T1547" s="145"/>
      <c r="U1547" s="138"/>
      <c r="V1547" s="138"/>
      <c r="W1547" s="138"/>
      <c r="X1547" s="138"/>
      <c r="Y1547" s="138"/>
      <c r="Z1547" s="138"/>
      <c r="AA1547" s="138"/>
      <c r="AB1547" s="138"/>
      <c r="AC1547" s="138"/>
      <c r="AD1547" s="138"/>
      <c r="AE1547" s="138"/>
      <c r="AF1547" s="138"/>
      <c r="AG1547" s="138"/>
      <c r="AH1547" s="138"/>
      <c r="AI1547" s="138"/>
      <c r="AJ1547" s="138"/>
      <c r="AK1547" s="138"/>
      <c r="AL1547" s="138"/>
      <c r="AM1547" s="138"/>
      <c r="AN1547" s="138"/>
      <c r="AO1547" s="138"/>
      <c r="AP1547" s="138"/>
      <c r="AQ1547" s="138"/>
      <c r="AR1547" s="138"/>
      <c r="AS1547" s="144" t="s">
        <v>2329</v>
      </c>
    </row>
    <row r="1548" spans="1:45" ht="24" customHeight="1" x14ac:dyDescent="0.2">
      <c r="B1548" s="169"/>
      <c r="C1548" s="750" t="s">
        <v>16169</v>
      </c>
      <c r="D1548" s="144"/>
      <c r="E1548" s="144" t="s">
        <v>18179</v>
      </c>
      <c r="F1548" s="144" t="s">
        <v>18180</v>
      </c>
      <c r="G1548" s="144">
        <v>400</v>
      </c>
      <c r="H1548" s="144"/>
      <c r="I1548" s="144"/>
      <c r="J1548" s="144"/>
      <c r="K1548" s="138"/>
      <c r="L1548" s="138"/>
      <c r="M1548" s="138"/>
      <c r="N1548" s="138"/>
      <c r="O1548" s="138"/>
      <c r="P1548" s="138"/>
      <c r="Q1548" s="138"/>
      <c r="R1548" s="138"/>
      <c r="S1548" s="138"/>
      <c r="T1548" s="145">
        <v>2013</v>
      </c>
      <c r="U1548" s="138"/>
      <c r="V1548" s="138"/>
      <c r="W1548" s="138"/>
      <c r="X1548" s="138"/>
      <c r="Y1548" s="138"/>
      <c r="Z1548" s="138"/>
      <c r="AA1548" s="138"/>
      <c r="AB1548" s="138"/>
      <c r="AC1548" s="138"/>
      <c r="AD1548" s="138"/>
      <c r="AE1548" s="138"/>
      <c r="AF1548" s="138"/>
      <c r="AG1548" s="138"/>
      <c r="AH1548" s="138"/>
      <c r="AI1548" s="138"/>
      <c r="AJ1548" s="138"/>
      <c r="AK1548" s="138"/>
      <c r="AL1548" s="138"/>
      <c r="AM1548" s="138"/>
      <c r="AN1548" s="138"/>
      <c r="AO1548" s="138"/>
      <c r="AP1548" s="138"/>
      <c r="AQ1548" s="138"/>
      <c r="AR1548" s="138"/>
      <c r="AS1548" s="144" t="s">
        <v>2329</v>
      </c>
    </row>
    <row r="1549" spans="1:45" ht="24" customHeight="1" x14ac:dyDescent="0.2">
      <c r="B1549" s="169"/>
      <c r="C1549" s="750" t="s">
        <v>16169</v>
      </c>
      <c r="D1549" s="144"/>
      <c r="E1549" s="144" t="s">
        <v>18181</v>
      </c>
      <c r="F1549" s="144" t="s">
        <v>18182</v>
      </c>
      <c r="G1549" s="144">
        <v>350</v>
      </c>
      <c r="H1549" s="144"/>
      <c r="I1549" s="144"/>
      <c r="J1549" s="144"/>
      <c r="K1549" s="138"/>
      <c r="L1549" s="138"/>
      <c r="M1549" s="138"/>
      <c r="N1549" s="138"/>
      <c r="O1549" s="138"/>
      <c r="P1549" s="138"/>
      <c r="Q1549" s="138"/>
      <c r="R1549" s="138"/>
      <c r="S1549" s="138"/>
      <c r="T1549" s="145">
        <v>2009</v>
      </c>
      <c r="U1549" s="138"/>
      <c r="V1549" s="138"/>
      <c r="W1549" s="138"/>
      <c r="X1549" s="138"/>
      <c r="Y1549" s="138"/>
      <c r="Z1549" s="138"/>
      <c r="AA1549" s="138"/>
      <c r="AB1549" s="138"/>
      <c r="AC1549" s="138"/>
      <c r="AD1549" s="138"/>
      <c r="AE1549" s="138"/>
      <c r="AF1549" s="138"/>
      <c r="AG1549" s="138"/>
      <c r="AH1549" s="138"/>
      <c r="AI1549" s="138"/>
      <c r="AJ1549" s="138"/>
      <c r="AK1549" s="138"/>
      <c r="AL1549" s="138"/>
      <c r="AM1549" s="138"/>
      <c r="AN1549" s="138"/>
      <c r="AO1549" s="138"/>
      <c r="AP1549" s="138"/>
      <c r="AQ1549" s="138"/>
      <c r="AR1549" s="138"/>
      <c r="AS1549" s="144" t="s">
        <v>2329</v>
      </c>
    </row>
    <row r="1550" spans="1:45" ht="24" customHeight="1" x14ac:dyDescent="0.2">
      <c r="B1550" s="169"/>
      <c r="C1550" s="1708" t="s">
        <v>16169</v>
      </c>
      <c r="D1550" s="1664"/>
      <c r="E1550" s="1664" t="s">
        <v>20853</v>
      </c>
      <c r="F1550" s="1664" t="s">
        <v>16169</v>
      </c>
      <c r="G1550" s="1664">
        <v>26397</v>
      </c>
      <c r="H1550" s="1664"/>
      <c r="I1550" s="1664"/>
      <c r="J1550" s="1664"/>
      <c r="K1550" s="1675"/>
      <c r="L1550" s="1675">
        <v>5</v>
      </c>
      <c r="M1550" s="1675"/>
      <c r="N1550" s="1675">
        <v>26397</v>
      </c>
      <c r="O1550" s="1675"/>
      <c r="P1550" s="1675"/>
      <c r="Q1550" s="1675"/>
      <c r="R1550" s="1675"/>
      <c r="S1550" s="1675"/>
      <c r="T1550" s="1677">
        <v>2023</v>
      </c>
      <c r="U1550" s="1675"/>
      <c r="V1550" s="1675"/>
      <c r="W1550" s="1675"/>
      <c r="X1550" s="1675"/>
      <c r="Y1550" s="1675"/>
      <c r="Z1550" s="1675">
        <v>1900</v>
      </c>
      <c r="AA1550" s="1673"/>
      <c r="AB1550" s="1673"/>
      <c r="AC1550" s="1673"/>
      <c r="AD1550" s="1673"/>
      <c r="AE1550" s="1673"/>
      <c r="AF1550" s="1673"/>
      <c r="AG1550" s="1673"/>
      <c r="AH1550" s="1673"/>
      <c r="AI1550" s="1673"/>
      <c r="AJ1550" s="1673"/>
      <c r="AK1550" s="1673"/>
      <c r="AL1550" s="1673"/>
      <c r="AM1550" s="1673"/>
      <c r="AN1550" s="1673"/>
      <c r="AO1550" s="1673"/>
      <c r="AP1550" s="1673"/>
      <c r="AQ1550" s="1673"/>
      <c r="AR1550" s="1673"/>
      <c r="AS1550" s="1661"/>
    </row>
    <row r="1551" spans="1:45" ht="24" customHeight="1" x14ac:dyDescent="0.2">
      <c r="B1551" s="169"/>
      <c r="C1551" s="1708" t="s">
        <v>16169</v>
      </c>
      <c r="D1551" s="1664"/>
      <c r="E1551" s="1664" t="s">
        <v>20854</v>
      </c>
      <c r="F1551" s="1664" t="s">
        <v>16169</v>
      </c>
      <c r="G1551" s="1664">
        <v>7864</v>
      </c>
      <c r="H1551" s="1664"/>
      <c r="I1551" s="1664">
        <v>2569</v>
      </c>
      <c r="J1551" s="1664"/>
      <c r="K1551" s="1675"/>
      <c r="L1551" s="1675"/>
      <c r="M1551" s="1675"/>
      <c r="N1551" s="1675"/>
      <c r="O1551" s="1675"/>
      <c r="P1551" s="1675"/>
      <c r="Q1551" s="1675"/>
      <c r="R1551" s="1675"/>
      <c r="S1551" s="1675"/>
      <c r="T1551" s="1677">
        <v>2023</v>
      </c>
      <c r="U1551" s="1675"/>
      <c r="V1551" s="1675"/>
      <c r="W1551" s="1675"/>
      <c r="X1551" s="1675"/>
      <c r="Y1551" s="1675"/>
      <c r="Z1551" s="1675">
        <v>8290</v>
      </c>
      <c r="AA1551" s="1673"/>
      <c r="AB1551" s="1673"/>
      <c r="AC1551" s="1673"/>
      <c r="AD1551" s="1673"/>
      <c r="AE1551" s="1673"/>
      <c r="AF1551" s="1673"/>
      <c r="AG1551" s="1673"/>
      <c r="AH1551" s="1673"/>
      <c r="AI1551" s="1673"/>
      <c r="AJ1551" s="1673"/>
      <c r="AK1551" s="1673"/>
      <c r="AL1551" s="1673"/>
      <c r="AM1551" s="1673"/>
      <c r="AN1551" s="1673"/>
      <c r="AO1551" s="1673"/>
      <c r="AP1551" s="1673"/>
      <c r="AQ1551" s="1673"/>
      <c r="AR1551" s="1673"/>
      <c r="AS1551" s="1661"/>
    </row>
    <row r="1552" spans="1:45" ht="24" customHeight="1" x14ac:dyDescent="0.2">
      <c r="B1552" s="169"/>
      <c r="C1552" s="750" t="s">
        <v>1897</v>
      </c>
      <c r="D1552" s="144"/>
      <c r="E1552" s="144" t="s">
        <v>20563</v>
      </c>
      <c r="F1552" s="144" t="s">
        <v>1897</v>
      </c>
      <c r="G1552" s="144" t="s">
        <v>14923</v>
      </c>
      <c r="H1552" s="144"/>
      <c r="I1552" s="144"/>
      <c r="J1552" s="144"/>
      <c r="K1552" s="144"/>
      <c r="L1552" s="144"/>
      <c r="M1552" s="144"/>
      <c r="N1552" s="144"/>
      <c r="O1552" s="144"/>
      <c r="P1552" s="144"/>
      <c r="Q1552" s="148"/>
      <c r="R1552" s="148"/>
      <c r="S1552" s="232"/>
      <c r="T1552" s="145">
        <v>2020</v>
      </c>
      <c r="U1552" s="148"/>
      <c r="V1552" s="148"/>
      <c r="W1552" s="148"/>
      <c r="X1552" s="148"/>
      <c r="Y1552" s="148"/>
      <c r="Z1552" s="144">
        <v>484</v>
      </c>
      <c r="AA1552" s="144"/>
      <c r="AB1552" s="144"/>
      <c r="AC1552" s="144"/>
      <c r="AD1552" s="144"/>
      <c r="AE1552" s="144"/>
      <c r="AF1552" s="144"/>
      <c r="AG1552" s="144"/>
      <c r="AH1552" s="144"/>
      <c r="AI1552" s="144"/>
      <c r="AJ1552" s="144"/>
      <c r="AK1552" s="144"/>
      <c r="AL1552" s="144"/>
      <c r="AM1552" s="144"/>
      <c r="AN1552" s="144"/>
      <c r="AO1552" s="144"/>
      <c r="AP1552" s="144"/>
      <c r="AQ1552" s="144"/>
      <c r="AR1552" s="144"/>
      <c r="AS1552" s="144"/>
    </row>
    <row r="1553" spans="1:45" ht="24" customHeight="1" x14ac:dyDescent="0.2">
      <c r="B1553" s="169"/>
      <c r="C1553" s="750" t="s">
        <v>1897</v>
      </c>
      <c r="D1553" s="144"/>
      <c r="E1553" s="144" t="s">
        <v>1898</v>
      </c>
      <c r="F1553" s="144" t="s">
        <v>1899</v>
      </c>
      <c r="G1553" s="144">
        <v>55210</v>
      </c>
      <c r="H1553" s="144">
        <v>87.71</v>
      </c>
      <c r="I1553" s="144">
        <v>6228.98</v>
      </c>
      <c r="J1553" s="144">
        <v>45</v>
      </c>
      <c r="K1553" s="144">
        <v>48</v>
      </c>
      <c r="L1553" s="144"/>
      <c r="M1553" s="144"/>
      <c r="N1553" s="144">
        <v>2160</v>
      </c>
      <c r="O1553" s="144"/>
      <c r="P1553" s="144"/>
      <c r="Q1553" s="148"/>
      <c r="R1553" s="148"/>
      <c r="S1553" s="232"/>
      <c r="T1553" s="145" t="s">
        <v>1900</v>
      </c>
      <c r="U1553" s="148"/>
      <c r="V1553" s="148"/>
      <c r="W1553" s="148"/>
      <c r="X1553" s="148"/>
      <c r="Y1553" s="148"/>
      <c r="Z1553" s="144">
        <v>150</v>
      </c>
      <c r="AA1553" s="144"/>
      <c r="AB1553" s="144"/>
      <c r="AC1553" s="144"/>
      <c r="AD1553" s="144"/>
      <c r="AE1553" s="144"/>
      <c r="AF1553" s="144"/>
      <c r="AG1553" s="144"/>
      <c r="AH1553" s="144"/>
      <c r="AI1553" s="144"/>
      <c r="AJ1553" s="144"/>
      <c r="AK1553" s="144"/>
      <c r="AL1553" s="144"/>
      <c r="AM1553" s="144"/>
      <c r="AN1553" s="144"/>
      <c r="AO1553" s="144"/>
      <c r="AP1553" s="144"/>
      <c r="AQ1553" s="144"/>
      <c r="AR1553" s="144"/>
      <c r="AS1553" s="144"/>
    </row>
    <row r="1554" spans="1:45" ht="24" customHeight="1" x14ac:dyDescent="0.2">
      <c r="B1554" s="169"/>
      <c r="C1554" s="750" t="s">
        <v>16214</v>
      </c>
      <c r="D1554" s="1338"/>
      <c r="E1554" s="144" t="s">
        <v>20564</v>
      </c>
      <c r="F1554" s="144" t="s">
        <v>16214</v>
      </c>
      <c r="G1554" s="144">
        <v>22000</v>
      </c>
      <c r="H1554" s="1338"/>
      <c r="I1554" s="1338"/>
      <c r="J1554" s="1338"/>
      <c r="K1554" s="138"/>
      <c r="L1554" s="138"/>
      <c r="M1554" s="138"/>
      <c r="N1554" s="138"/>
      <c r="O1554" s="138"/>
      <c r="P1554" s="138"/>
      <c r="Q1554" s="138"/>
      <c r="R1554" s="138"/>
      <c r="S1554" s="138"/>
      <c r="T1554" s="145">
        <v>2022</v>
      </c>
      <c r="U1554" s="138"/>
      <c r="V1554" s="138"/>
      <c r="W1554" s="138"/>
      <c r="X1554" s="138"/>
      <c r="Y1554" s="138"/>
      <c r="Z1554" s="138"/>
      <c r="AA1554" s="138"/>
      <c r="AB1554" s="138"/>
      <c r="AC1554" s="138"/>
      <c r="AD1554" s="138"/>
      <c r="AE1554" s="138"/>
      <c r="AF1554" s="138"/>
      <c r="AG1554" s="138"/>
      <c r="AH1554" s="138"/>
      <c r="AI1554" s="138"/>
      <c r="AJ1554" s="138"/>
      <c r="AK1554" s="138"/>
      <c r="AL1554" s="138"/>
      <c r="AM1554" s="138"/>
      <c r="AN1554" s="138"/>
      <c r="AO1554" s="138"/>
      <c r="AP1554" s="138"/>
      <c r="AQ1554" s="138"/>
      <c r="AR1554" s="138"/>
      <c r="AS1554" s="1339"/>
    </row>
    <row r="1555" spans="1:45" ht="24" customHeight="1" x14ac:dyDescent="0.2">
      <c r="B1555" s="169"/>
      <c r="C1555" s="750" t="s">
        <v>5229</v>
      </c>
      <c r="D1555" s="144"/>
      <c r="E1555" s="144" t="s">
        <v>20565</v>
      </c>
      <c r="F1555" s="144" t="s">
        <v>12077</v>
      </c>
      <c r="G1555" s="144">
        <v>45000</v>
      </c>
      <c r="H1555" s="165"/>
      <c r="I1555" s="165"/>
      <c r="J1555" s="165"/>
      <c r="K1555" s="165"/>
      <c r="L1555" s="165"/>
      <c r="M1555" s="165"/>
      <c r="N1555" s="165">
        <v>45000</v>
      </c>
      <c r="O1555" s="148"/>
      <c r="P1555" s="148"/>
      <c r="Q1555" s="148"/>
      <c r="R1555" s="148"/>
      <c r="S1555" s="148"/>
      <c r="T1555" s="145">
        <v>2022</v>
      </c>
      <c r="U1555" s="148"/>
      <c r="V1555" s="148"/>
      <c r="W1555" s="148"/>
      <c r="X1555" s="148"/>
      <c r="Y1555" s="148"/>
      <c r="Z1555" s="165">
        <v>2200</v>
      </c>
      <c r="AA1555" s="148"/>
      <c r="AB1555" s="148"/>
      <c r="AC1555" s="148"/>
      <c r="AD1555" s="148"/>
      <c r="AE1555" s="148"/>
      <c r="AF1555" s="148"/>
      <c r="AG1555" s="148"/>
      <c r="AH1555" s="148"/>
      <c r="AI1555" s="148"/>
      <c r="AJ1555" s="148"/>
      <c r="AK1555" s="148"/>
      <c r="AL1555" s="148"/>
      <c r="AM1555" s="148"/>
      <c r="AN1555" s="148"/>
      <c r="AO1555" s="148"/>
      <c r="AP1555" s="148"/>
      <c r="AQ1555" s="148"/>
      <c r="AR1555" s="148"/>
      <c r="AS1555" s="148" t="s">
        <v>17351</v>
      </c>
    </row>
    <row r="1556" spans="1:45" s="1722" customFormat="1" ht="24" customHeight="1" x14ac:dyDescent="0.2">
      <c r="A1556" s="133"/>
      <c r="B1556" s="1721"/>
      <c r="C1556" s="1708" t="s">
        <v>20762</v>
      </c>
      <c r="D1556" s="1661"/>
      <c r="E1556" s="1664" t="s">
        <v>20861</v>
      </c>
      <c r="F1556" s="1664" t="s">
        <v>20762</v>
      </c>
      <c r="G1556" s="1664">
        <v>280</v>
      </c>
      <c r="H1556" s="1720">
        <v>280</v>
      </c>
      <c r="I1556" s="1720">
        <v>280</v>
      </c>
      <c r="J1556" s="1720"/>
      <c r="K1556" s="1720"/>
      <c r="L1556" s="1720"/>
      <c r="M1556" s="1720"/>
      <c r="N1556" s="1720">
        <v>280</v>
      </c>
      <c r="O1556" s="1669"/>
      <c r="P1556" s="1669"/>
      <c r="Q1556" s="1669"/>
      <c r="R1556" s="1660"/>
      <c r="S1556" s="1669"/>
      <c r="T1556" s="1677">
        <v>2008</v>
      </c>
      <c r="U1556" s="1660"/>
      <c r="V1556" s="1660"/>
      <c r="W1556" s="1660"/>
      <c r="X1556" s="1660"/>
      <c r="Y1556" s="1660"/>
      <c r="Z1556" s="1720">
        <v>300</v>
      </c>
      <c r="AA1556" s="1660"/>
      <c r="AB1556" s="1660"/>
      <c r="AC1556" s="1660"/>
      <c r="AD1556" s="1660"/>
      <c r="AE1556" s="1660"/>
      <c r="AF1556" s="1660"/>
      <c r="AG1556" s="1660"/>
      <c r="AH1556" s="1660"/>
      <c r="AI1556" s="1660"/>
      <c r="AJ1556" s="1660"/>
      <c r="AK1556" s="1660"/>
      <c r="AL1556" s="1660"/>
      <c r="AM1556" s="1660"/>
      <c r="AN1556" s="1660"/>
      <c r="AO1556" s="1660"/>
      <c r="AP1556" s="1660"/>
      <c r="AQ1556" s="1660"/>
      <c r="AR1556" s="1660"/>
      <c r="AS1556" s="1669" t="s">
        <v>20863</v>
      </c>
    </row>
    <row r="1557" spans="1:45" s="1722" customFormat="1" ht="24" customHeight="1" x14ac:dyDescent="0.2">
      <c r="A1557" s="133"/>
      <c r="B1557" s="1721"/>
      <c r="C1557" s="1708" t="s">
        <v>20762</v>
      </c>
      <c r="D1557" s="1661"/>
      <c r="E1557" s="1664" t="s">
        <v>20862</v>
      </c>
      <c r="F1557" s="1664" t="s">
        <v>20762</v>
      </c>
      <c r="G1557" s="1664">
        <v>277</v>
      </c>
      <c r="H1557" s="1720">
        <v>270</v>
      </c>
      <c r="I1557" s="1720">
        <v>270</v>
      </c>
      <c r="J1557" s="1720"/>
      <c r="K1557" s="1720"/>
      <c r="L1557" s="1720"/>
      <c r="M1557" s="1720"/>
      <c r="N1557" s="1720">
        <v>270</v>
      </c>
      <c r="O1557" s="1669"/>
      <c r="P1557" s="1669"/>
      <c r="Q1557" s="1669"/>
      <c r="R1557" s="1660"/>
      <c r="S1557" s="1669"/>
      <c r="T1557" s="1677">
        <v>2015</v>
      </c>
      <c r="U1557" s="1660"/>
      <c r="V1557" s="1660"/>
      <c r="W1557" s="1660"/>
      <c r="X1557" s="1660"/>
      <c r="Y1557" s="1660"/>
      <c r="Z1557" s="1720">
        <v>300</v>
      </c>
      <c r="AA1557" s="1660"/>
      <c r="AB1557" s="1660"/>
      <c r="AC1557" s="1660"/>
      <c r="AD1557" s="1660"/>
      <c r="AE1557" s="1660"/>
      <c r="AF1557" s="1660"/>
      <c r="AG1557" s="1660"/>
      <c r="AH1557" s="1660"/>
      <c r="AI1557" s="1660"/>
      <c r="AJ1557" s="1660"/>
      <c r="AK1557" s="1660"/>
      <c r="AL1557" s="1660"/>
      <c r="AM1557" s="1660"/>
      <c r="AN1557" s="1660"/>
      <c r="AO1557" s="1660"/>
      <c r="AP1557" s="1660"/>
      <c r="AQ1557" s="1660"/>
      <c r="AR1557" s="1660"/>
      <c r="AS1557" s="1669"/>
    </row>
    <row r="1558" spans="1:45" ht="24" customHeight="1" x14ac:dyDescent="0.2">
      <c r="B1558" s="169"/>
      <c r="C1558" s="750" t="s">
        <v>5229</v>
      </c>
      <c r="D1558" s="144"/>
      <c r="E1558" s="144" t="s">
        <v>20566</v>
      </c>
      <c r="F1558" s="144" t="s">
        <v>12077</v>
      </c>
      <c r="G1558" s="144">
        <v>12405</v>
      </c>
      <c r="H1558" s="165"/>
      <c r="I1558" s="165"/>
      <c r="J1558" s="165"/>
      <c r="K1558" s="165"/>
      <c r="L1558" s="165"/>
      <c r="M1558" s="165"/>
      <c r="N1558" s="165">
        <v>1640</v>
      </c>
      <c r="O1558" s="148"/>
      <c r="P1558" s="148"/>
      <c r="Q1558" s="148"/>
      <c r="R1558" s="148"/>
      <c r="S1558" s="148"/>
      <c r="T1558" s="145">
        <v>2018</v>
      </c>
      <c r="U1558" s="148"/>
      <c r="V1558" s="148"/>
      <c r="W1558" s="148"/>
      <c r="X1558" s="148"/>
      <c r="Y1558" s="148"/>
      <c r="Z1558" s="165">
        <v>680</v>
      </c>
      <c r="AA1558" s="148"/>
      <c r="AB1558" s="148"/>
      <c r="AC1558" s="148"/>
      <c r="AD1558" s="148"/>
      <c r="AE1558" s="148"/>
      <c r="AF1558" s="148"/>
      <c r="AG1558" s="148"/>
      <c r="AH1558" s="148"/>
      <c r="AI1558" s="148"/>
      <c r="AJ1558" s="148"/>
      <c r="AK1558" s="148"/>
      <c r="AL1558" s="148"/>
      <c r="AM1558" s="148"/>
      <c r="AN1558" s="148"/>
      <c r="AO1558" s="148"/>
      <c r="AP1558" s="148"/>
      <c r="AQ1558" s="148"/>
      <c r="AR1558" s="148"/>
      <c r="AS1558" s="148"/>
    </row>
    <row r="1559" spans="1:45" ht="24" customHeight="1" x14ac:dyDescent="0.2">
      <c r="B1559" s="169"/>
      <c r="C1559" s="750" t="s">
        <v>5229</v>
      </c>
      <c r="D1559" s="144"/>
      <c r="E1559" s="144" t="s">
        <v>20567</v>
      </c>
      <c r="F1559" s="144" t="s">
        <v>12077</v>
      </c>
      <c r="G1559" s="144">
        <v>11242</v>
      </c>
      <c r="H1559" s="165"/>
      <c r="I1559" s="165"/>
      <c r="J1559" s="165"/>
      <c r="K1559" s="165"/>
      <c r="L1559" s="165"/>
      <c r="M1559" s="165"/>
      <c r="N1559" s="165">
        <v>4400</v>
      </c>
      <c r="O1559" s="148"/>
      <c r="P1559" s="148"/>
      <c r="Q1559" s="148"/>
      <c r="R1559" s="148"/>
      <c r="S1559" s="148"/>
      <c r="T1559" s="145">
        <v>2018</v>
      </c>
      <c r="U1559" s="148"/>
      <c r="V1559" s="148"/>
      <c r="W1559" s="148"/>
      <c r="X1559" s="148"/>
      <c r="Y1559" s="148"/>
      <c r="Z1559" s="165">
        <v>1000</v>
      </c>
      <c r="AA1559" s="148"/>
      <c r="AB1559" s="148"/>
      <c r="AC1559" s="148"/>
      <c r="AD1559" s="148"/>
      <c r="AE1559" s="148"/>
      <c r="AF1559" s="148"/>
      <c r="AG1559" s="148"/>
      <c r="AH1559" s="148"/>
      <c r="AI1559" s="148"/>
      <c r="AJ1559" s="148"/>
      <c r="AK1559" s="148"/>
      <c r="AL1559" s="148"/>
      <c r="AM1559" s="148"/>
      <c r="AN1559" s="148"/>
      <c r="AO1559" s="148"/>
      <c r="AP1559" s="148"/>
      <c r="AQ1559" s="148"/>
      <c r="AR1559" s="148"/>
      <c r="AS1559" s="148"/>
    </row>
    <row r="1560" spans="1:45" ht="24" customHeight="1" x14ac:dyDescent="0.2">
      <c r="A1560" s="1398"/>
      <c r="B1560" s="169"/>
      <c r="C1560" s="1413" t="s">
        <v>5229</v>
      </c>
      <c r="D1560" s="1338"/>
      <c r="E1560" s="1338" t="s">
        <v>20568</v>
      </c>
      <c r="F1560" s="1338" t="s">
        <v>18183</v>
      </c>
      <c r="G1560" s="1385">
        <v>2208</v>
      </c>
      <c r="H1560" s="1338"/>
      <c r="I1560" s="1338"/>
      <c r="J1560" s="1338"/>
      <c r="K1560" s="138"/>
      <c r="L1560" s="138"/>
      <c r="M1560" s="138"/>
      <c r="N1560" s="138"/>
      <c r="O1560" s="138"/>
      <c r="P1560" s="138"/>
      <c r="Q1560" s="138"/>
      <c r="R1560" s="138"/>
      <c r="S1560" s="138"/>
      <c r="T1560" s="145">
        <v>2015</v>
      </c>
      <c r="U1560" s="138"/>
      <c r="V1560" s="138"/>
      <c r="W1560" s="138"/>
      <c r="X1560" s="138"/>
      <c r="Y1560" s="138"/>
      <c r="Z1560" s="138"/>
      <c r="AA1560" s="138"/>
      <c r="AB1560" s="138"/>
      <c r="AC1560" s="138"/>
      <c r="AD1560" s="138"/>
      <c r="AE1560" s="138"/>
      <c r="AF1560" s="138"/>
      <c r="AG1560" s="138"/>
      <c r="AH1560" s="138"/>
      <c r="AI1560" s="138"/>
      <c r="AJ1560" s="138"/>
      <c r="AK1560" s="138"/>
      <c r="AL1560" s="138"/>
      <c r="AM1560" s="138"/>
      <c r="AN1560" s="138"/>
      <c r="AO1560" s="138"/>
      <c r="AP1560" s="138"/>
      <c r="AQ1560" s="138"/>
      <c r="AR1560" s="138"/>
      <c r="AS1560" s="1338"/>
    </row>
    <row r="1561" spans="1:45" ht="24" customHeight="1" x14ac:dyDescent="0.2">
      <c r="B1561" s="169"/>
      <c r="C1561" s="1416" t="s">
        <v>5229</v>
      </c>
      <c r="D1561" s="437"/>
      <c r="E1561" s="437" t="s">
        <v>20569</v>
      </c>
      <c r="F1561" s="437" t="s">
        <v>18183</v>
      </c>
      <c r="G1561" s="138">
        <v>2200</v>
      </c>
      <c r="H1561" s="437"/>
      <c r="I1561" s="437"/>
      <c r="J1561" s="437"/>
      <c r="K1561" s="138"/>
      <c r="L1561" s="138"/>
      <c r="M1561" s="138"/>
      <c r="N1561" s="138"/>
      <c r="O1561" s="138"/>
      <c r="P1561" s="138"/>
      <c r="Q1561" s="138"/>
      <c r="R1561" s="138"/>
      <c r="S1561" s="138"/>
      <c r="T1561" s="145">
        <v>2018</v>
      </c>
      <c r="U1561" s="138"/>
      <c r="V1561" s="138"/>
      <c r="W1561" s="138"/>
      <c r="X1561" s="138"/>
      <c r="Y1561" s="138"/>
      <c r="Z1561" s="138"/>
      <c r="AA1561" s="138"/>
      <c r="AB1561" s="138"/>
      <c r="AC1561" s="138"/>
      <c r="AD1561" s="138"/>
      <c r="AE1561" s="138"/>
      <c r="AF1561" s="138"/>
      <c r="AG1561" s="138"/>
      <c r="AH1561" s="138"/>
      <c r="AI1561" s="138"/>
      <c r="AJ1561" s="138"/>
      <c r="AK1561" s="138"/>
      <c r="AL1561" s="138"/>
      <c r="AM1561" s="138"/>
      <c r="AN1561" s="138"/>
      <c r="AO1561" s="138"/>
      <c r="AP1561" s="138"/>
      <c r="AQ1561" s="138"/>
      <c r="AR1561" s="138"/>
      <c r="AS1561" s="1338"/>
    </row>
    <row r="1562" spans="1:45" ht="24" customHeight="1" x14ac:dyDescent="0.2">
      <c r="B1562" s="169"/>
      <c r="C1562" s="750" t="s">
        <v>5233</v>
      </c>
      <c r="D1562" s="144"/>
      <c r="E1562" s="144" t="s">
        <v>14925</v>
      </c>
      <c r="F1562" s="144" t="s">
        <v>5233</v>
      </c>
      <c r="G1562" s="144">
        <v>1304</v>
      </c>
      <c r="H1562" s="165">
        <v>919</v>
      </c>
      <c r="I1562" s="165">
        <v>7277</v>
      </c>
      <c r="J1562" s="165">
        <v>30</v>
      </c>
      <c r="K1562" s="165">
        <v>30</v>
      </c>
      <c r="L1562" s="165"/>
      <c r="M1562" s="165"/>
      <c r="N1562" s="165">
        <v>900</v>
      </c>
      <c r="O1562" s="148"/>
      <c r="P1562" s="148"/>
      <c r="Q1562" s="148"/>
      <c r="R1562" s="148"/>
      <c r="S1562" s="148"/>
      <c r="T1562" s="145">
        <v>2013</v>
      </c>
      <c r="U1562" s="148"/>
      <c r="V1562" s="148"/>
      <c r="W1562" s="148"/>
      <c r="X1562" s="148"/>
      <c r="Y1562" s="148"/>
      <c r="Z1562" s="165">
        <v>900</v>
      </c>
      <c r="AA1562" s="148"/>
      <c r="AB1562" s="148"/>
      <c r="AC1562" s="148"/>
      <c r="AD1562" s="148"/>
      <c r="AE1562" s="148"/>
      <c r="AF1562" s="148"/>
      <c r="AG1562" s="148"/>
      <c r="AH1562" s="148"/>
      <c r="AI1562" s="148"/>
      <c r="AJ1562" s="148"/>
      <c r="AK1562" s="148"/>
      <c r="AL1562" s="148"/>
      <c r="AM1562" s="148"/>
      <c r="AN1562" s="148"/>
      <c r="AO1562" s="148"/>
      <c r="AP1562" s="148"/>
      <c r="AQ1562" s="148"/>
      <c r="AR1562" s="148"/>
      <c r="AS1562" s="148"/>
    </row>
    <row r="1563" spans="1:45" ht="24" customHeight="1" x14ac:dyDescent="0.2">
      <c r="B1563" s="169"/>
      <c r="C1563" s="750" t="s">
        <v>5233</v>
      </c>
      <c r="D1563" s="144"/>
      <c r="E1563" s="144" t="s">
        <v>16217</v>
      </c>
      <c r="F1563" s="144" t="s">
        <v>5233</v>
      </c>
      <c r="G1563" s="144">
        <v>7210</v>
      </c>
      <c r="H1563" s="165">
        <v>299</v>
      </c>
      <c r="I1563" s="165">
        <v>299</v>
      </c>
      <c r="J1563" s="165"/>
      <c r="K1563" s="165"/>
      <c r="L1563" s="165"/>
      <c r="M1563" s="165"/>
      <c r="N1563" s="165">
        <v>5149</v>
      </c>
      <c r="O1563" s="148"/>
      <c r="P1563" s="148"/>
      <c r="Q1563" s="148"/>
      <c r="R1563" s="148"/>
      <c r="S1563" s="148"/>
      <c r="T1563" s="145">
        <v>2015</v>
      </c>
      <c r="U1563" s="148"/>
      <c r="V1563" s="148"/>
      <c r="W1563" s="148"/>
      <c r="X1563" s="148"/>
      <c r="Y1563" s="148"/>
      <c r="Z1563" s="165">
        <v>150</v>
      </c>
      <c r="AA1563" s="148"/>
      <c r="AB1563" s="148"/>
      <c r="AC1563" s="148"/>
      <c r="AD1563" s="148"/>
      <c r="AE1563" s="148"/>
      <c r="AF1563" s="148"/>
      <c r="AG1563" s="148"/>
      <c r="AH1563" s="148"/>
      <c r="AI1563" s="148"/>
      <c r="AJ1563" s="148"/>
      <c r="AK1563" s="148"/>
      <c r="AL1563" s="148"/>
      <c r="AM1563" s="148"/>
      <c r="AN1563" s="148"/>
      <c r="AO1563" s="148"/>
      <c r="AP1563" s="148"/>
      <c r="AQ1563" s="148"/>
      <c r="AR1563" s="148"/>
      <c r="AS1563" s="148" t="s">
        <v>16218</v>
      </c>
    </row>
    <row r="1564" spans="1:45" ht="24" customHeight="1" x14ac:dyDescent="0.2">
      <c r="B1564" s="169"/>
      <c r="C1564" s="750" t="s">
        <v>5233</v>
      </c>
      <c r="D1564" s="144"/>
      <c r="E1564" s="144" t="s">
        <v>20570</v>
      </c>
      <c r="F1564" s="144" t="s">
        <v>5233</v>
      </c>
      <c r="G1564" s="144">
        <v>6000</v>
      </c>
      <c r="H1564" s="165"/>
      <c r="I1564" s="165"/>
      <c r="J1564" s="165"/>
      <c r="K1564" s="165"/>
      <c r="L1564" s="165"/>
      <c r="M1564" s="165"/>
      <c r="N1564" s="165">
        <v>6000</v>
      </c>
      <c r="O1564" s="148"/>
      <c r="P1564" s="148"/>
      <c r="Q1564" s="148"/>
      <c r="R1564" s="148"/>
      <c r="S1564" s="148"/>
      <c r="T1564" s="145">
        <v>2013</v>
      </c>
      <c r="U1564" s="148"/>
      <c r="V1564" s="148"/>
      <c r="W1564" s="148"/>
      <c r="X1564" s="148"/>
      <c r="Y1564" s="148"/>
      <c r="Z1564" s="165">
        <v>1000</v>
      </c>
      <c r="AA1564" s="148"/>
      <c r="AB1564" s="148"/>
      <c r="AC1564" s="148"/>
      <c r="AD1564" s="148"/>
      <c r="AE1564" s="148"/>
      <c r="AF1564" s="148"/>
      <c r="AG1564" s="148"/>
      <c r="AH1564" s="148"/>
      <c r="AI1564" s="148"/>
      <c r="AJ1564" s="148"/>
      <c r="AK1564" s="148"/>
      <c r="AL1564" s="148"/>
      <c r="AM1564" s="148"/>
      <c r="AN1564" s="148"/>
      <c r="AO1564" s="148"/>
      <c r="AP1564" s="148"/>
      <c r="AQ1564" s="148"/>
      <c r="AR1564" s="148"/>
      <c r="AS1564" s="148" t="s">
        <v>17352</v>
      </c>
    </row>
    <row r="1565" spans="1:45" ht="24" customHeight="1" x14ac:dyDescent="0.2">
      <c r="B1565" s="169"/>
      <c r="C1565" s="1413" t="s">
        <v>5233</v>
      </c>
      <c r="D1565" s="1338"/>
      <c r="E1565" s="1338" t="s">
        <v>20571</v>
      </c>
      <c r="F1565" s="1338" t="s">
        <v>5233</v>
      </c>
      <c r="G1565" s="1385">
        <v>6000</v>
      </c>
      <c r="H1565" s="1338"/>
      <c r="I1565" s="1338"/>
      <c r="J1565" s="1338"/>
      <c r="K1565" s="138"/>
      <c r="L1565" s="138"/>
      <c r="M1565" s="138"/>
      <c r="N1565" s="138"/>
      <c r="O1565" s="138"/>
      <c r="P1565" s="138"/>
      <c r="Q1565" s="138"/>
      <c r="R1565" s="138"/>
      <c r="S1565" s="138"/>
      <c r="T1565" s="145">
        <v>2013</v>
      </c>
      <c r="U1565" s="138"/>
      <c r="V1565" s="138"/>
      <c r="W1565" s="138"/>
      <c r="X1565" s="138"/>
      <c r="Y1565" s="138"/>
      <c r="Z1565" s="138"/>
      <c r="AA1565" s="138"/>
      <c r="AB1565" s="138"/>
      <c r="AC1565" s="138"/>
      <c r="AD1565" s="138"/>
      <c r="AE1565" s="138"/>
      <c r="AF1565" s="138"/>
      <c r="AG1565" s="138"/>
      <c r="AH1565" s="138"/>
      <c r="AI1565" s="138"/>
      <c r="AJ1565" s="138"/>
      <c r="AK1565" s="138"/>
      <c r="AL1565" s="138"/>
      <c r="AM1565" s="138"/>
      <c r="AN1565" s="138"/>
      <c r="AO1565" s="138"/>
      <c r="AP1565" s="138"/>
      <c r="AQ1565" s="138"/>
      <c r="AR1565" s="138"/>
      <c r="AS1565" s="1338"/>
    </row>
    <row r="1566" spans="1:45" ht="24" customHeight="1" x14ac:dyDescent="0.2">
      <c r="B1566" s="169"/>
      <c r="C1566" s="750" t="s">
        <v>781</v>
      </c>
      <c r="D1566" s="144"/>
      <c r="E1566" s="144" t="s">
        <v>14162</v>
      </c>
      <c r="F1566" s="144" t="s">
        <v>781</v>
      </c>
      <c r="G1566" s="144">
        <v>7300</v>
      </c>
      <c r="H1566" s="165"/>
      <c r="I1566" s="165"/>
      <c r="J1566" s="165">
        <v>73</v>
      </c>
      <c r="K1566" s="165">
        <v>100</v>
      </c>
      <c r="L1566" s="165"/>
      <c r="M1566" s="165"/>
      <c r="N1566" s="165">
        <v>7300</v>
      </c>
      <c r="O1566" s="148"/>
      <c r="P1566" s="148"/>
      <c r="Q1566" s="148"/>
      <c r="R1566" s="148"/>
      <c r="S1566" s="148"/>
      <c r="T1566" s="145">
        <v>2019</v>
      </c>
      <c r="U1566" s="148"/>
      <c r="V1566" s="148"/>
      <c r="W1566" s="148"/>
      <c r="X1566" s="148"/>
      <c r="Y1566" s="148"/>
      <c r="Z1566" s="165">
        <v>40</v>
      </c>
      <c r="AA1566" s="148"/>
      <c r="AB1566" s="148"/>
      <c r="AC1566" s="148"/>
      <c r="AD1566" s="148"/>
      <c r="AE1566" s="148"/>
      <c r="AF1566" s="148"/>
      <c r="AG1566" s="148"/>
      <c r="AH1566" s="148"/>
      <c r="AI1566" s="148"/>
      <c r="AJ1566" s="148"/>
      <c r="AK1566" s="148"/>
      <c r="AL1566" s="148"/>
      <c r="AM1566" s="148"/>
      <c r="AN1566" s="148"/>
      <c r="AO1566" s="148"/>
      <c r="AP1566" s="148"/>
      <c r="AQ1566" s="148"/>
      <c r="AR1566" s="148"/>
      <c r="AS1566" s="148"/>
    </row>
    <row r="1567" spans="1:45" ht="24" customHeight="1" x14ac:dyDescent="0.2">
      <c r="B1567" s="169"/>
      <c r="C1567" s="750" t="s">
        <v>781</v>
      </c>
      <c r="D1567" s="144"/>
      <c r="E1567" s="144" t="s">
        <v>14163</v>
      </c>
      <c r="F1567" s="144" t="s">
        <v>781</v>
      </c>
      <c r="G1567" s="144">
        <v>60000</v>
      </c>
      <c r="H1567" s="165"/>
      <c r="I1567" s="165"/>
      <c r="J1567" s="165">
        <v>230</v>
      </c>
      <c r="K1567" s="165">
        <v>360</v>
      </c>
      <c r="L1567" s="165"/>
      <c r="M1567" s="165"/>
      <c r="N1567" s="165">
        <v>60000</v>
      </c>
      <c r="O1567" s="148"/>
      <c r="P1567" s="148"/>
      <c r="Q1567" s="148"/>
      <c r="R1567" s="148"/>
      <c r="S1567" s="148"/>
      <c r="T1567" s="145">
        <v>2015</v>
      </c>
      <c r="U1567" s="148"/>
      <c r="V1567" s="148"/>
      <c r="W1567" s="148"/>
      <c r="X1567" s="148"/>
      <c r="Y1567" s="148"/>
      <c r="Z1567" s="165">
        <v>50</v>
      </c>
      <c r="AA1567" s="148"/>
      <c r="AB1567" s="148"/>
      <c r="AC1567" s="148"/>
      <c r="AD1567" s="148"/>
      <c r="AE1567" s="148"/>
      <c r="AF1567" s="148"/>
      <c r="AG1567" s="148"/>
      <c r="AH1567" s="148"/>
      <c r="AI1567" s="148"/>
      <c r="AJ1567" s="148"/>
      <c r="AK1567" s="148"/>
      <c r="AL1567" s="148"/>
      <c r="AM1567" s="148"/>
      <c r="AN1567" s="148"/>
      <c r="AO1567" s="148"/>
      <c r="AP1567" s="148"/>
      <c r="AQ1567" s="148"/>
      <c r="AR1567" s="148"/>
      <c r="AS1567" s="148"/>
    </row>
    <row r="1568" spans="1:45" s="1684" customFormat="1" ht="24" customHeight="1" x14ac:dyDescent="0.2">
      <c r="A1568" s="133"/>
      <c r="B1568" s="1679"/>
      <c r="C1568" s="1687" t="s">
        <v>781</v>
      </c>
      <c r="D1568" s="1661"/>
      <c r="E1568" s="1664" t="s">
        <v>4414</v>
      </c>
      <c r="F1568" s="1664" t="s">
        <v>781</v>
      </c>
      <c r="G1568" s="1664">
        <v>5400</v>
      </c>
      <c r="H1568" s="1720"/>
      <c r="I1568" s="1720"/>
      <c r="J1568" s="1720">
        <v>60</v>
      </c>
      <c r="K1568" s="1720">
        <v>90</v>
      </c>
      <c r="L1568" s="1720"/>
      <c r="M1568" s="1720"/>
      <c r="N1568" s="1720">
        <v>5400</v>
      </c>
      <c r="O1568" s="1669"/>
      <c r="P1568" s="1669"/>
      <c r="Q1568" s="1669"/>
      <c r="R1568" s="1660"/>
      <c r="S1568" s="1669"/>
      <c r="T1568" s="1677">
        <v>2015</v>
      </c>
      <c r="U1568" s="1660"/>
      <c r="V1568" s="1660"/>
      <c r="W1568" s="1660"/>
      <c r="X1568" s="1660"/>
      <c r="Y1568" s="1660"/>
      <c r="Z1568" s="1720">
        <v>20</v>
      </c>
      <c r="AA1568" s="1660"/>
      <c r="AB1568" s="1660"/>
      <c r="AC1568" s="1660"/>
      <c r="AD1568" s="1660"/>
      <c r="AE1568" s="1660"/>
      <c r="AF1568" s="1660"/>
      <c r="AG1568" s="1660"/>
      <c r="AH1568" s="1660"/>
      <c r="AI1568" s="1660"/>
      <c r="AJ1568" s="1660"/>
      <c r="AK1568" s="1660"/>
      <c r="AL1568" s="1660"/>
      <c r="AM1568" s="1660"/>
      <c r="AN1568" s="1660"/>
      <c r="AO1568" s="1660"/>
      <c r="AP1568" s="1660"/>
      <c r="AQ1568" s="1660"/>
      <c r="AR1568" s="1660"/>
      <c r="AS1568" s="1669"/>
    </row>
    <row r="1569" spans="1:45" ht="24" customHeight="1" x14ac:dyDescent="0.2">
      <c r="B1569" s="169"/>
      <c r="C1569" s="750" t="s">
        <v>5326</v>
      </c>
      <c r="D1569" s="144" t="s">
        <v>5703</v>
      </c>
      <c r="E1569" s="144" t="s">
        <v>5703</v>
      </c>
      <c r="F1569" s="144" t="s">
        <v>5326</v>
      </c>
      <c r="G1569" s="1686">
        <v>17216</v>
      </c>
      <c r="H1569" s="165" t="s">
        <v>417</v>
      </c>
      <c r="I1569" s="165" t="s">
        <v>417</v>
      </c>
      <c r="J1569" s="165">
        <v>55</v>
      </c>
      <c r="K1569" s="165">
        <v>87.3</v>
      </c>
      <c r="L1569" s="165"/>
      <c r="M1569" s="165"/>
      <c r="N1569" s="165">
        <v>4800</v>
      </c>
      <c r="O1569" s="148"/>
      <c r="P1569" s="148"/>
      <c r="Q1569" s="148"/>
      <c r="R1569" s="148">
        <v>2010</v>
      </c>
      <c r="S1569" s="148"/>
      <c r="T1569" s="145">
        <v>2010</v>
      </c>
      <c r="U1569" s="148">
        <v>741</v>
      </c>
      <c r="V1569" s="148"/>
      <c r="W1569" s="148"/>
      <c r="X1569" s="148"/>
      <c r="Y1569" s="148"/>
      <c r="Z1569" s="165">
        <v>741</v>
      </c>
      <c r="AA1569" s="148"/>
      <c r="AB1569" s="148"/>
      <c r="AC1569" s="148"/>
      <c r="AD1569" s="148"/>
      <c r="AE1569" s="148"/>
      <c r="AF1569" s="148"/>
      <c r="AG1569" s="148"/>
      <c r="AH1569" s="148"/>
      <c r="AI1569" s="148"/>
      <c r="AJ1569" s="148"/>
      <c r="AK1569" s="148"/>
      <c r="AL1569" s="148"/>
      <c r="AM1569" s="148"/>
      <c r="AN1569" s="148"/>
      <c r="AO1569" s="148"/>
      <c r="AP1569" s="148"/>
      <c r="AQ1569" s="148"/>
      <c r="AR1569" s="148"/>
      <c r="AS1569" s="148"/>
    </row>
    <row r="1570" spans="1:45" ht="24" customHeight="1" x14ac:dyDescent="0.2">
      <c r="B1570" s="169"/>
      <c r="C1570" s="750" t="s">
        <v>17353</v>
      </c>
      <c r="D1570" s="144"/>
      <c r="E1570" s="144" t="s">
        <v>17354</v>
      </c>
      <c r="F1570" s="144" t="s">
        <v>17353</v>
      </c>
      <c r="G1570" s="144">
        <v>92299</v>
      </c>
      <c r="H1570" s="165">
        <v>1685</v>
      </c>
      <c r="I1570" s="165">
        <v>1685</v>
      </c>
      <c r="J1570" s="165"/>
      <c r="K1570" s="165">
        <v>200</v>
      </c>
      <c r="L1570" s="165">
        <v>6</v>
      </c>
      <c r="M1570" s="165"/>
      <c r="N1570" s="165"/>
      <c r="O1570" s="148"/>
      <c r="P1570" s="148"/>
      <c r="Q1570" s="148"/>
      <c r="R1570" s="148"/>
      <c r="S1570" s="148"/>
      <c r="T1570" s="145">
        <v>2022</v>
      </c>
      <c r="U1570" s="148"/>
      <c r="V1570" s="148"/>
      <c r="W1570" s="148"/>
      <c r="X1570" s="148"/>
      <c r="Y1570" s="148"/>
      <c r="Z1570" s="165">
        <v>2300</v>
      </c>
      <c r="AA1570" s="148"/>
      <c r="AB1570" s="148"/>
      <c r="AC1570" s="148"/>
      <c r="AD1570" s="148"/>
      <c r="AE1570" s="148"/>
      <c r="AF1570" s="148"/>
      <c r="AG1570" s="148"/>
      <c r="AH1570" s="148"/>
      <c r="AI1570" s="148"/>
      <c r="AJ1570" s="148"/>
      <c r="AK1570" s="148"/>
      <c r="AL1570" s="148"/>
      <c r="AM1570" s="148"/>
      <c r="AN1570" s="148"/>
      <c r="AO1570" s="148"/>
      <c r="AP1570" s="148"/>
      <c r="AQ1570" s="148"/>
      <c r="AR1570" s="148"/>
      <c r="AS1570" s="1366" t="s">
        <v>17355</v>
      </c>
    </row>
    <row r="1571" spans="1:45" s="1684" customFormat="1" ht="24" customHeight="1" x14ac:dyDescent="0.2">
      <c r="A1571" s="133"/>
      <c r="B1571" s="1679"/>
      <c r="C1571" s="1687" t="s">
        <v>17353</v>
      </c>
      <c r="D1571" s="1661"/>
      <c r="E1571" s="1664" t="s">
        <v>20871</v>
      </c>
      <c r="F1571" s="1664" t="s">
        <v>5326</v>
      </c>
      <c r="G1571" s="1664">
        <v>56545</v>
      </c>
      <c r="H1571" s="1720">
        <v>362.47</v>
      </c>
      <c r="I1571" s="1720">
        <v>362.47</v>
      </c>
      <c r="J1571" s="1720">
        <v>8</v>
      </c>
      <c r="K1571" s="1720">
        <v>51</v>
      </c>
      <c r="L1571" s="1720"/>
      <c r="M1571" s="1720"/>
      <c r="N1571" s="1720">
        <v>408</v>
      </c>
      <c r="O1571" s="1669"/>
      <c r="P1571" s="1669"/>
      <c r="Q1571" s="1669"/>
      <c r="R1571" s="1660"/>
      <c r="S1571" s="1669"/>
      <c r="T1571" s="1677">
        <v>2018</v>
      </c>
      <c r="U1571" s="1660"/>
      <c r="V1571" s="1660"/>
      <c r="W1571" s="1660"/>
      <c r="X1571" s="1660"/>
      <c r="Y1571" s="1660"/>
      <c r="Z1571" s="1720">
        <v>20</v>
      </c>
      <c r="AA1571" s="1660"/>
      <c r="AB1571" s="1660"/>
      <c r="AC1571" s="1660"/>
      <c r="AD1571" s="1660"/>
      <c r="AE1571" s="1660"/>
      <c r="AF1571" s="1660"/>
      <c r="AG1571" s="1660"/>
      <c r="AH1571" s="1660"/>
      <c r="AI1571" s="1660"/>
      <c r="AJ1571" s="1660"/>
      <c r="AK1571" s="1660"/>
      <c r="AL1571" s="1660"/>
      <c r="AM1571" s="1660"/>
      <c r="AN1571" s="1660"/>
      <c r="AO1571" s="1660"/>
      <c r="AP1571" s="1660"/>
      <c r="AQ1571" s="1660"/>
      <c r="AR1571" s="1660"/>
      <c r="AS1571" s="1730" t="s">
        <v>20874</v>
      </c>
    </row>
    <row r="1572" spans="1:45" s="1684" customFormat="1" ht="24" customHeight="1" x14ac:dyDescent="0.2">
      <c r="A1572" s="133"/>
      <c r="B1572" s="1679"/>
      <c r="C1572" s="1687" t="s">
        <v>17353</v>
      </c>
      <c r="D1572" s="1661"/>
      <c r="E1572" s="1664" t="s">
        <v>20872</v>
      </c>
      <c r="F1572" s="1664" t="s">
        <v>5326</v>
      </c>
      <c r="G1572" s="1664">
        <v>98287</v>
      </c>
      <c r="H1572" s="1720"/>
      <c r="I1572" s="1720"/>
      <c r="J1572" s="1720">
        <v>35</v>
      </c>
      <c r="K1572" s="1720">
        <v>48</v>
      </c>
      <c r="L1572" s="1720"/>
      <c r="M1572" s="1720"/>
      <c r="N1572" s="1720">
        <v>3360</v>
      </c>
      <c r="O1572" s="1669"/>
      <c r="P1572" s="1669"/>
      <c r="Q1572" s="1669"/>
      <c r="R1572" s="1660"/>
      <c r="S1572" s="1669"/>
      <c r="T1572" s="1677">
        <v>2019</v>
      </c>
      <c r="U1572" s="1660"/>
      <c r="V1572" s="1660"/>
      <c r="W1572" s="1660"/>
      <c r="X1572" s="1660"/>
      <c r="Y1572" s="1660"/>
      <c r="Z1572" s="1720">
        <v>106</v>
      </c>
      <c r="AA1572" s="1660"/>
      <c r="AB1572" s="1660"/>
      <c r="AC1572" s="1660"/>
      <c r="AD1572" s="1660"/>
      <c r="AE1572" s="1660"/>
      <c r="AF1572" s="1660"/>
      <c r="AG1572" s="1660"/>
      <c r="AH1572" s="1660"/>
      <c r="AI1572" s="1660"/>
      <c r="AJ1572" s="1660"/>
      <c r="AK1572" s="1660"/>
      <c r="AL1572" s="1660"/>
      <c r="AM1572" s="1660"/>
      <c r="AN1572" s="1660"/>
      <c r="AO1572" s="1660"/>
      <c r="AP1572" s="1660"/>
      <c r="AQ1572" s="1660"/>
      <c r="AR1572" s="1660"/>
      <c r="AS1572" s="1730" t="s">
        <v>20875</v>
      </c>
    </row>
    <row r="1573" spans="1:45" s="1684" customFormat="1" ht="24" customHeight="1" x14ac:dyDescent="0.2">
      <c r="A1573" s="133"/>
      <c r="B1573" s="1679"/>
      <c r="C1573" s="1759" t="s">
        <v>5326</v>
      </c>
      <c r="D1573" s="1371"/>
      <c r="E1573" s="1731" t="s">
        <v>20873</v>
      </c>
      <c r="F1573" s="1731" t="s">
        <v>5326</v>
      </c>
      <c r="G1573" s="1732">
        <v>98287</v>
      </c>
      <c r="H1573" s="1731" t="s">
        <v>417</v>
      </c>
      <c r="I1573" s="1731" t="s">
        <v>417</v>
      </c>
      <c r="J1573" s="1731">
        <v>35</v>
      </c>
      <c r="K1573" s="1726">
        <v>48</v>
      </c>
      <c r="L1573" s="1726"/>
      <c r="M1573" s="1726"/>
      <c r="N1573" s="1726">
        <v>3360</v>
      </c>
      <c r="O1573" s="1726"/>
      <c r="P1573" s="1726"/>
      <c r="Q1573" s="1726"/>
      <c r="R1573" s="138"/>
      <c r="S1573" s="1726"/>
      <c r="T1573" s="1704">
        <v>2020</v>
      </c>
      <c r="U1573" s="138"/>
      <c r="V1573" s="138"/>
      <c r="W1573" s="138"/>
      <c r="X1573" s="138"/>
      <c r="Y1573" s="138"/>
      <c r="Z1573" s="1726">
        <v>144</v>
      </c>
      <c r="AA1573" s="138"/>
      <c r="AB1573" s="138"/>
      <c r="AC1573" s="138"/>
      <c r="AD1573" s="138"/>
      <c r="AE1573" s="138"/>
      <c r="AF1573" s="138"/>
      <c r="AG1573" s="138"/>
      <c r="AH1573" s="138"/>
      <c r="AI1573" s="138"/>
      <c r="AJ1573" s="138"/>
      <c r="AK1573" s="138"/>
      <c r="AL1573" s="138"/>
      <c r="AM1573" s="138"/>
      <c r="AN1573" s="138"/>
      <c r="AO1573" s="138"/>
      <c r="AP1573" s="138"/>
      <c r="AQ1573" s="138"/>
      <c r="AR1573" s="138"/>
      <c r="AS1573" s="1731" t="s">
        <v>20875</v>
      </c>
    </row>
    <row r="1574" spans="1:45" s="1684" customFormat="1" ht="24" customHeight="1" x14ac:dyDescent="0.2">
      <c r="A1574" s="1398"/>
      <c r="B1574" s="1679"/>
      <c r="C1574" s="1417" t="s">
        <v>5326</v>
      </c>
      <c r="D1574" s="1372"/>
      <c r="E1574" s="1372" t="s">
        <v>20572</v>
      </c>
      <c r="F1574" s="1372" t="s">
        <v>5326</v>
      </c>
      <c r="G1574" s="1395">
        <v>98287</v>
      </c>
      <c r="H1574" s="1372" t="s">
        <v>417</v>
      </c>
      <c r="I1574" s="1372" t="s">
        <v>417</v>
      </c>
      <c r="J1574" s="1733">
        <v>32</v>
      </c>
      <c r="K1574" s="1726">
        <v>42</v>
      </c>
      <c r="L1574" s="1726"/>
      <c r="M1574" s="1726"/>
      <c r="N1574" s="1726">
        <v>1344</v>
      </c>
      <c r="O1574" s="138"/>
      <c r="P1574" s="138"/>
      <c r="Q1574" s="138"/>
      <c r="R1574" s="138"/>
      <c r="S1574" s="138"/>
      <c r="T1574" s="145">
        <v>2018</v>
      </c>
      <c r="U1574" s="138"/>
      <c r="V1574" s="138"/>
      <c r="W1574" s="138"/>
      <c r="X1574" s="138"/>
      <c r="Y1574" s="138"/>
      <c r="Z1574" s="138"/>
      <c r="AA1574" s="138"/>
      <c r="AB1574" s="138"/>
      <c r="AC1574" s="138"/>
      <c r="AD1574" s="138"/>
      <c r="AE1574" s="138"/>
      <c r="AF1574" s="138"/>
      <c r="AG1574" s="138"/>
      <c r="AH1574" s="138"/>
      <c r="AI1574" s="138"/>
      <c r="AJ1574" s="138"/>
      <c r="AK1574" s="138"/>
      <c r="AL1574" s="138"/>
      <c r="AM1574" s="138"/>
      <c r="AN1574" s="138"/>
      <c r="AO1574" s="138"/>
      <c r="AP1574" s="138"/>
      <c r="AQ1574" s="138"/>
      <c r="AR1574" s="138"/>
      <c r="AS1574" s="1372"/>
    </row>
    <row r="1575" spans="1:45" ht="24" customHeight="1" x14ac:dyDescent="0.2">
      <c r="B1575" s="169"/>
      <c r="C1575" s="1417" t="s">
        <v>18184</v>
      </c>
      <c r="D1575" s="1372"/>
      <c r="E1575" s="1372" t="s">
        <v>20573</v>
      </c>
      <c r="F1575" s="1372" t="s">
        <v>18184</v>
      </c>
      <c r="G1575" s="1395">
        <v>18000</v>
      </c>
      <c r="H1575" s="1372"/>
      <c r="I1575" s="1372"/>
      <c r="J1575" s="1372"/>
      <c r="K1575" s="138"/>
      <c r="L1575" s="138"/>
      <c r="M1575" s="138"/>
      <c r="N1575" s="138"/>
      <c r="O1575" s="138"/>
      <c r="P1575" s="138"/>
      <c r="Q1575" s="138"/>
      <c r="R1575" s="138"/>
      <c r="S1575" s="138"/>
      <c r="T1575" s="145">
        <v>2010</v>
      </c>
      <c r="U1575" s="138"/>
      <c r="V1575" s="138"/>
      <c r="W1575" s="138"/>
      <c r="X1575" s="138"/>
      <c r="Y1575" s="138"/>
      <c r="Z1575" s="138"/>
      <c r="AA1575" s="138"/>
      <c r="AB1575" s="138"/>
      <c r="AC1575" s="138"/>
      <c r="AD1575" s="138"/>
      <c r="AE1575" s="138"/>
      <c r="AF1575" s="138"/>
      <c r="AG1575" s="138"/>
      <c r="AH1575" s="138"/>
      <c r="AI1575" s="138"/>
      <c r="AJ1575" s="138"/>
      <c r="AK1575" s="138"/>
      <c r="AL1575" s="138"/>
      <c r="AM1575" s="138"/>
      <c r="AN1575" s="138"/>
      <c r="AO1575" s="138"/>
      <c r="AP1575" s="138"/>
      <c r="AQ1575" s="138"/>
      <c r="AR1575" s="138"/>
      <c r="AS1575" s="1372"/>
    </row>
    <row r="1576" spans="1:45" ht="24" customHeight="1" x14ac:dyDescent="0.2">
      <c r="B1576" s="169"/>
      <c r="C1576" s="1417" t="s">
        <v>5241</v>
      </c>
      <c r="D1576" s="1372"/>
      <c r="E1576" s="1372" t="s">
        <v>20574</v>
      </c>
      <c r="F1576" s="1372" t="s">
        <v>5241</v>
      </c>
      <c r="G1576" s="1395">
        <v>1840</v>
      </c>
      <c r="H1576" s="1372" t="s">
        <v>417</v>
      </c>
      <c r="I1576" s="1372" t="s">
        <v>417</v>
      </c>
      <c r="J1576" s="1372"/>
      <c r="K1576" s="138"/>
      <c r="L1576" s="138"/>
      <c r="M1576" s="138"/>
      <c r="N1576" s="138"/>
      <c r="O1576" s="138"/>
      <c r="P1576" s="138"/>
      <c r="Q1576" s="138"/>
      <c r="R1576" s="138"/>
      <c r="S1576" s="138"/>
      <c r="T1576" s="145">
        <v>2014</v>
      </c>
      <c r="U1576" s="138"/>
      <c r="V1576" s="138"/>
      <c r="W1576" s="138"/>
      <c r="X1576" s="138"/>
      <c r="Y1576" s="138"/>
      <c r="Z1576" s="138"/>
      <c r="AA1576" s="138"/>
      <c r="AB1576" s="138"/>
      <c r="AC1576" s="138"/>
      <c r="AD1576" s="138"/>
      <c r="AE1576" s="138"/>
      <c r="AF1576" s="138"/>
      <c r="AG1576" s="138"/>
      <c r="AH1576" s="138"/>
      <c r="AI1576" s="138"/>
      <c r="AJ1576" s="138"/>
      <c r="AK1576" s="138"/>
      <c r="AL1576" s="138"/>
      <c r="AM1576" s="138"/>
      <c r="AN1576" s="138"/>
      <c r="AO1576" s="138"/>
      <c r="AP1576" s="138"/>
      <c r="AQ1576" s="138"/>
      <c r="AR1576" s="138"/>
      <c r="AS1576" s="1372"/>
    </row>
    <row r="1577" spans="1:45" ht="24" customHeight="1" x14ac:dyDescent="0.2">
      <c r="B1577" s="169"/>
      <c r="C1577" s="1417" t="s">
        <v>5241</v>
      </c>
      <c r="D1577" s="1372"/>
      <c r="E1577" s="1372" t="s">
        <v>20575</v>
      </c>
      <c r="F1577" s="1373" t="s">
        <v>5241</v>
      </c>
      <c r="G1577" s="1395">
        <v>2946</v>
      </c>
      <c r="H1577" s="1372" t="s">
        <v>417</v>
      </c>
      <c r="I1577" s="1372" t="s">
        <v>417</v>
      </c>
      <c r="J1577" s="1372"/>
      <c r="K1577" s="138"/>
      <c r="L1577" s="138"/>
      <c r="M1577" s="138"/>
      <c r="N1577" s="138"/>
      <c r="O1577" s="138"/>
      <c r="P1577" s="138"/>
      <c r="Q1577" s="138"/>
      <c r="R1577" s="138"/>
      <c r="S1577" s="138"/>
      <c r="T1577" s="145">
        <v>2015</v>
      </c>
      <c r="U1577" s="138"/>
      <c r="V1577" s="138"/>
      <c r="W1577" s="138"/>
      <c r="X1577" s="138"/>
      <c r="Y1577" s="138"/>
      <c r="Z1577" s="138"/>
      <c r="AA1577" s="138"/>
      <c r="AB1577" s="138"/>
      <c r="AC1577" s="138"/>
      <c r="AD1577" s="138"/>
      <c r="AE1577" s="138"/>
      <c r="AF1577" s="138"/>
      <c r="AG1577" s="138"/>
      <c r="AH1577" s="138"/>
      <c r="AI1577" s="138"/>
      <c r="AJ1577" s="138"/>
      <c r="AK1577" s="138"/>
      <c r="AL1577" s="138"/>
      <c r="AM1577" s="138"/>
      <c r="AN1577" s="138"/>
      <c r="AO1577" s="138"/>
      <c r="AP1577" s="138"/>
      <c r="AQ1577" s="138"/>
      <c r="AR1577" s="138"/>
      <c r="AS1577" s="1374"/>
    </row>
    <row r="1578" spans="1:45" ht="24" customHeight="1" x14ac:dyDescent="0.2">
      <c r="A1578" s="1398"/>
      <c r="B1578" s="169"/>
      <c r="C1578" s="1417" t="s">
        <v>5241</v>
      </c>
      <c r="D1578" s="1372"/>
      <c r="E1578" s="1372" t="s">
        <v>18185</v>
      </c>
      <c r="F1578" s="1372" t="s">
        <v>5241</v>
      </c>
      <c r="G1578" s="1395">
        <v>3000</v>
      </c>
      <c r="H1578" s="1372" t="s">
        <v>417</v>
      </c>
      <c r="I1578" s="1372" t="s">
        <v>417</v>
      </c>
      <c r="J1578" s="1372"/>
      <c r="K1578" s="138"/>
      <c r="L1578" s="138"/>
      <c r="M1578" s="138"/>
      <c r="N1578" s="138"/>
      <c r="O1578" s="138"/>
      <c r="P1578" s="138"/>
      <c r="Q1578" s="138"/>
      <c r="R1578" s="138"/>
      <c r="S1578" s="138"/>
      <c r="T1578" s="145">
        <v>2013</v>
      </c>
      <c r="U1578" s="138"/>
      <c r="V1578" s="138"/>
      <c r="W1578" s="138"/>
      <c r="X1578" s="138"/>
      <c r="Y1578" s="138"/>
      <c r="Z1578" s="138"/>
      <c r="AA1578" s="138"/>
      <c r="AB1578" s="138"/>
      <c r="AC1578" s="138"/>
      <c r="AD1578" s="138"/>
      <c r="AE1578" s="138"/>
      <c r="AF1578" s="138"/>
      <c r="AG1578" s="138"/>
      <c r="AH1578" s="138"/>
      <c r="AI1578" s="138"/>
      <c r="AJ1578" s="138"/>
      <c r="AK1578" s="138"/>
      <c r="AL1578" s="138"/>
      <c r="AM1578" s="138"/>
      <c r="AN1578" s="138"/>
      <c r="AO1578" s="138"/>
      <c r="AP1578" s="138"/>
      <c r="AQ1578" s="138"/>
      <c r="AR1578" s="138"/>
      <c r="AS1578" s="1372"/>
    </row>
    <row r="1579" spans="1:45" ht="24" customHeight="1" x14ac:dyDescent="0.2">
      <c r="A1579" s="1398"/>
      <c r="B1579" s="169"/>
      <c r="C1579" s="1417" t="s">
        <v>5241</v>
      </c>
      <c r="D1579" s="1372"/>
      <c r="E1579" s="1372" t="s">
        <v>18186</v>
      </c>
      <c r="F1579" s="1373" t="s">
        <v>5241</v>
      </c>
      <c r="G1579" s="1395">
        <v>610</v>
      </c>
      <c r="H1579" s="1372" t="s">
        <v>417</v>
      </c>
      <c r="I1579" s="1372" t="s">
        <v>417</v>
      </c>
      <c r="J1579" s="1372"/>
      <c r="K1579" s="138"/>
      <c r="L1579" s="138"/>
      <c r="M1579" s="138"/>
      <c r="N1579" s="138"/>
      <c r="O1579" s="138"/>
      <c r="P1579" s="138"/>
      <c r="Q1579" s="138"/>
      <c r="R1579" s="138"/>
      <c r="S1579" s="138"/>
      <c r="T1579" s="145">
        <v>2016</v>
      </c>
      <c r="U1579" s="138"/>
      <c r="V1579" s="138"/>
      <c r="W1579" s="138"/>
      <c r="X1579" s="138"/>
      <c r="Y1579" s="138"/>
      <c r="Z1579" s="138"/>
      <c r="AA1579" s="138"/>
      <c r="AB1579" s="138"/>
      <c r="AC1579" s="138"/>
      <c r="AD1579" s="138"/>
      <c r="AE1579" s="138"/>
      <c r="AF1579" s="138"/>
      <c r="AG1579" s="138"/>
      <c r="AH1579" s="138"/>
      <c r="AI1579" s="138"/>
      <c r="AJ1579" s="138"/>
      <c r="AK1579" s="138"/>
      <c r="AL1579" s="138"/>
      <c r="AM1579" s="138"/>
      <c r="AN1579" s="138"/>
      <c r="AO1579" s="138"/>
      <c r="AP1579" s="138"/>
      <c r="AQ1579" s="138"/>
      <c r="AR1579" s="138"/>
      <c r="AS1579" s="1374"/>
    </row>
    <row r="1580" spans="1:45" ht="24" customHeight="1" x14ac:dyDescent="0.2">
      <c r="B1580" s="169"/>
      <c r="C1580" s="1417" t="s">
        <v>5241</v>
      </c>
      <c r="D1580" s="1372"/>
      <c r="E1580" s="1372" t="s">
        <v>20576</v>
      </c>
      <c r="F1580" s="1372" t="s">
        <v>5241</v>
      </c>
      <c r="G1580" s="1395">
        <v>1046</v>
      </c>
      <c r="H1580" s="1372" t="s">
        <v>417</v>
      </c>
      <c r="I1580" s="1372" t="s">
        <v>417</v>
      </c>
      <c r="J1580" s="1372"/>
      <c r="K1580" s="138"/>
      <c r="L1580" s="138"/>
      <c r="M1580" s="138"/>
      <c r="N1580" s="138"/>
      <c r="O1580" s="138"/>
      <c r="P1580" s="138"/>
      <c r="Q1580" s="138"/>
      <c r="R1580" s="138"/>
      <c r="S1580" s="138"/>
      <c r="T1580" s="145">
        <v>2022</v>
      </c>
      <c r="U1580" s="138"/>
      <c r="V1580" s="138"/>
      <c r="W1580" s="138"/>
      <c r="X1580" s="138"/>
      <c r="Y1580" s="138"/>
      <c r="Z1580" s="138"/>
      <c r="AA1580" s="138"/>
      <c r="AB1580" s="138"/>
      <c r="AC1580" s="138"/>
      <c r="AD1580" s="138"/>
      <c r="AE1580" s="138"/>
      <c r="AF1580" s="138"/>
      <c r="AG1580" s="138"/>
      <c r="AH1580" s="138"/>
      <c r="AI1580" s="138"/>
      <c r="AJ1580" s="138"/>
      <c r="AK1580" s="138"/>
      <c r="AL1580" s="138"/>
      <c r="AM1580" s="138"/>
      <c r="AN1580" s="138"/>
      <c r="AO1580" s="138"/>
      <c r="AP1580" s="138"/>
      <c r="AQ1580" s="138"/>
      <c r="AR1580" s="138"/>
      <c r="AS1580" s="1372"/>
    </row>
    <row r="1581" spans="1:45" ht="24" customHeight="1" x14ac:dyDescent="0.2">
      <c r="B1581" s="169"/>
      <c r="C1581" s="1417" t="s">
        <v>5241</v>
      </c>
      <c r="D1581" s="1372"/>
      <c r="E1581" s="1372" t="s">
        <v>18187</v>
      </c>
      <c r="F1581" s="1372" t="s">
        <v>5241</v>
      </c>
      <c r="G1581" s="1395">
        <v>19727</v>
      </c>
      <c r="H1581" s="1372" t="s">
        <v>417</v>
      </c>
      <c r="I1581" s="1372" t="s">
        <v>417</v>
      </c>
      <c r="J1581" s="1372"/>
      <c r="K1581" s="138"/>
      <c r="L1581" s="138"/>
      <c r="M1581" s="138"/>
      <c r="N1581" s="138"/>
      <c r="O1581" s="138"/>
      <c r="P1581" s="138"/>
      <c r="Q1581" s="138"/>
      <c r="R1581" s="138"/>
      <c r="S1581" s="138"/>
      <c r="T1581" s="145">
        <v>2015</v>
      </c>
      <c r="U1581" s="138"/>
      <c r="V1581" s="138"/>
      <c r="W1581" s="138"/>
      <c r="X1581" s="138"/>
      <c r="Y1581" s="138"/>
      <c r="Z1581" s="138"/>
      <c r="AA1581" s="138"/>
      <c r="AB1581" s="138"/>
      <c r="AC1581" s="138"/>
      <c r="AD1581" s="138"/>
      <c r="AE1581" s="138"/>
      <c r="AF1581" s="138"/>
      <c r="AG1581" s="138"/>
      <c r="AH1581" s="138"/>
      <c r="AI1581" s="138"/>
      <c r="AJ1581" s="138"/>
      <c r="AK1581" s="138"/>
      <c r="AL1581" s="138"/>
      <c r="AM1581" s="138"/>
      <c r="AN1581" s="138"/>
      <c r="AO1581" s="138"/>
      <c r="AP1581" s="138"/>
      <c r="AQ1581" s="138"/>
      <c r="AR1581" s="138"/>
      <c r="AS1581" s="1372"/>
    </row>
    <row r="1582" spans="1:45" ht="24" customHeight="1" x14ac:dyDescent="0.2">
      <c r="B1582" s="169"/>
      <c r="C1582" s="1417" t="s">
        <v>5241</v>
      </c>
      <c r="D1582" s="1372"/>
      <c r="E1582" s="1372" t="s">
        <v>18188</v>
      </c>
      <c r="F1582" s="1372" t="s">
        <v>5241</v>
      </c>
      <c r="G1582" s="1395">
        <v>4526</v>
      </c>
      <c r="H1582" s="1375">
        <v>114.73</v>
      </c>
      <c r="I1582" s="1375">
        <v>114.73</v>
      </c>
      <c r="J1582" s="1372"/>
      <c r="K1582" s="138"/>
      <c r="L1582" s="138"/>
      <c r="M1582" s="138"/>
      <c r="N1582" s="138"/>
      <c r="O1582" s="138"/>
      <c r="P1582" s="138"/>
      <c r="Q1582" s="138"/>
      <c r="R1582" s="138"/>
      <c r="S1582" s="138"/>
      <c r="T1582" s="145">
        <v>2021</v>
      </c>
      <c r="U1582" s="138"/>
      <c r="V1582" s="138"/>
      <c r="W1582" s="138"/>
      <c r="X1582" s="138"/>
      <c r="Y1582" s="138"/>
      <c r="Z1582" s="138"/>
      <c r="AA1582" s="138"/>
      <c r="AB1582" s="138"/>
      <c r="AC1582" s="138"/>
      <c r="AD1582" s="138"/>
      <c r="AE1582" s="138"/>
      <c r="AF1582" s="138"/>
      <c r="AG1582" s="138"/>
      <c r="AH1582" s="138"/>
      <c r="AI1582" s="138"/>
      <c r="AJ1582" s="138"/>
      <c r="AK1582" s="138"/>
      <c r="AL1582" s="138"/>
      <c r="AM1582" s="138"/>
      <c r="AN1582" s="138"/>
      <c r="AO1582" s="138"/>
      <c r="AP1582" s="138"/>
      <c r="AQ1582" s="138"/>
      <c r="AR1582" s="138"/>
      <c r="AS1582" s="1372"/>
    </row>
    <row r="1583" spans="1:45" ht="24" customHeight="1" x14ac:dyDescent="0.2">
      <c r="B1583" s="169"/>
      <c r="C1583" s="1417" t="s">
        <v>5241</v>
      </c>
      <c r="D1583" s="1372"/>
      <c r="E1583" s="1372" t="s">
        <v>18189</v>
      </c>
      <c r="F1583" s="1372" t="s">
        <v>5241</v>
      </c>
      <c r="G1583" s="1395">
        <v>5140</v>
      </c>
      <c r="H1583" s="1375" t="s">
        <v>417</v>
      </c>
      <c r="I1583" s="1375" t="s">
        <v>417</v>
      </c>
      <c r="J1583" s="1372"/>
      <c r="K1583" s="138"/>
      <c r="L1583" s="138"/>
      <c r="M1583" s="138"/>
      <c r="N1583" s="138"/>
      <c r="O1583" s="138"/>
      <c r="P1583" s="138"/>
      <c r="Q1583" s="138"/>
      <c r="R1583" s="138"/>
      <c r="S1583" s="138"/>
      <c r="T1583" s="145">
        <v>2012</v>
      </c>
      <c r="U1583" s="138"/>
      <c r="V1583" s="138"/>
      <c r="W1583" s="138"/>
      <c r="X1583" s="138"/>
      <c r="Y1583" s="138"/>
      <c r="Z1583" s="138"/>
      <c r="AA1583" s="138"/>
      <c r="AB1583" s="138"/>
      <c r="AC1583" s="138"/>
      <c r="AD1583" s="138"/>
      <c r="AE1583" s="138"/>
      <c r="AF1583" s="138"/>
      <c r="AG1583" s="138"/>
      <c r="AH1583" s="138"/>
      <c r="AI1583" s="138"/>
      <c r="AJ1583" s="138"/>
      <c r="AK1583" s="138"/>
      <c r="AL1583" s="138"/>
      <c r="AM1583" s="138"/>
      <c r="AN1583" s="138"/>
      <c r="AO1583" s="138"/>
      <c r="AP1583" s="138"/>
      <c r="AQ1583" s="138"/>
      <c r="AR1583" s="138"/>
      <c r="AS1583" s="1372"/>
    </row>
    <row r="1584" spans="1:45" ht="24" customHeight="1" x14ac:dyDescent="0.2">
      <c r="B1584" s="169"/>
      <c r="C1584" s="750" t="s">
        <v>5243</v>
      </c>
      <c r="D1584" s="144"/>
      <c r="E1584" s="144" t="s">
        <v>5705</v>
      </c>
      <c r="F1584" s="232" t="s">
        <v>5243</v>
      </c>
      <c r="G1584" s="144">
        <v>33380</v>
      </c>
      <c r="H1584" s="144" t="s">
        <v>417</v>
      </c>
      <c r="I1584" s="144" t="s">
        <v>417</v>
      </c>
      <c r="J1584" s="144">
        <v>110</v>
      </c>
      <c r="K1584" s="144">
        <v>240</v>
      </c>
      <c r="L1584" s="144"/>
      <c r="M1584" s="144"/>
      <c r="N1584" s="144">
        <v>33380</v>
      </c>
      <c r="O1584" s="144"/>
      <c r="P1584" s="148"/>
      <c r="Q1584" s="232"/>
      <c r="R1584" s="164"/>
      <c r="S1584" s="144"/>
      <c r="T1584" s="145">
        <v>2016</v>
      </c>
      <c r="U1584" s="144"/>
      <c r="V1584" s="148"/>
      <c r="W1584" s="148"/>
      <c r="X1584" s="148"/>
      <c r="Y1584" s="148"/>
      <c r="Z1584" s="144">
        <v>1000</v>
      </c>
      <c r="AA1584" s="148"/>
      <c r="AB1584" s="148"/>
      <c r="AC1584" s="148"/>
      <c r="AD1584" s="148"/>
      <c r="AE1584" s="148"/>
      <c r="AF1584" s="148"/>
      <c r="AG1584" s="148"/>
      <c r="AH1584" s="148"/>
      <c r="AI1584" s="148"/>
      <c r="AJ1584" s="148"/>
      <c r="AK1584" s="148"/>
      <c r="AL1584" s="148"/>
      <c r="AM1584" s="148"/>
      <c r="AN1584" s="148"/>
      <c r="AO1584" s="148"/>
      <c r="AP1584" s="148"/>
      <c r="AQ1584" s="148"/>
      <c r="AR1584" s="148"/>
      <c r="AS1584" s="148"/>
    </row>
    <row r="1585" spans="2:45" ht="24" customHeight="1" x14ac:dyDescent="0.2">
      <c r="B1585" s="169"/>
      <c r="C1585" s="1417" t="s">
        <v>5243</v>
      </c>
      <c r="D1585" s="1372"/>
      <c r="E1585" s="1372" t="s">
        <v>20577</v>
      </c>
      <c r="F1585" s="1372" t="s">
        <v>18190</v>
      </c>
      <c r="G1585" s="1395">
        <v>1200</v>
      </c>
      <c r="H1585" s="1372"/>
      <c r="I1585" s="1372">
        <v>1200</v>
      </c>
      <c r="J1585" s="1372"/>
      <c r="K1585" s="138"/>
      <c r="L1585" s="138"/>
      <c r="M1585" s="138"/>
      <c r="N1585" s="138"/>
      <c r="O1585" s="138"/>
      <c r="P1585" s="138"/>
      <c r="Q1585" s="138"/>
      <c r="R1585" s="138"/>
      <c r="S1585" s="138"/>
      <c r="T1585" s="145"/>
      <c r="U1585" s="138"/>
      <c r="V1585" s="138"/>
      <c r="W1585" s="138"/>
      <c r="X1585" s="138"/>
      <c r="Y1585" s="138"/>
      <c r="Z1585" s="138"/>
      <c r="AA1585" s="138"/>
      <c r="AB1585" s="138"/>
      <c r="AC1585" s="138"/>
      <c r="AD1585" s="138"/>
      <c r="AE1585" s="138"/>
      <c r="AF1585" s="138"/>
      <c r="AG1585" s="138"/>
      <c r="AH1585" s="138"/>
      <c r="AI1585" s="138"/>
      <c r="AJ1585" s="138"/>
      <c r="AK1585" s="138"/>
      <c r="AL1585" s="138"/>
      <c r="AM1585" s="138"/>
      <c r="AN1585" s="138"/>
      <c r="AO1585" s="138"/>
      <c r="AP1585" s="138"/>
      <c r="AQ1585" s="138"/>
      <c r="AR1585" s="138"/>
      <c r="AS1585" s="1372" t="s">
        <v>18191</v>
      </c>
    </row>
    <row r="1586" spans="2:45" ht="24" customHeight="1" x14ac:dyDescent="0.2">
      <c r="B1586" s="169"/>
      <c r="C1586" s="1417" t="s">
        <v>5243</v>
      </c>
      <c r="D1586" s="1372"/>
      <c r="E1586" s="1372" t="s">
        <v>20578</v>
      </c>
      <c r="F1586" s="1372" t="s">
        <v>18190</v>
      </c>
      <c r="G1586" s="1395">
        <v>1300</v>
      </c>
      <c r="H1586" s="1372"/>
      <c r="I1586" s="1372">
        <v>1300</v>
      </c>
      <c r="J1586" s="1372"/>
      <c r="K1586" s="138"/>
      <c r="L1586" s="138"/>
      <c r="M1586" s="138"/>
      <c r="N1586" s="138"/>
      <c r="O1586" s="138"/>
      <c r="P1586" s="138"/>
      <c r="Q1586" s="138"/>
      <c r="R1586" s="138"/>
      <c r="S1586" s="138"/>
      <c r="T1586" s="145"/>
      <c r="U1586" s="138"/>
      <c r="V1586" s="138"/>
      <c r="W1586" s="138"/>
      <c r="X1586" s="138"/>
      <c r="Y1586" s="138"/>
      <c r="Z1586" s="138"/>
      <c r="AA1586" s="138"/>
      <c r="AB1586" s="138"/>
      <c r="AC1586" s="138"/>
      <c r="AD1586" s="138"/>
      <c r="AE1586" s="138"/>
      <c r="AF1586" s="138"/>
      <c r="AG1586" s="138"/>
      <c r="AH1586" s="138"/>
      <c r="AI1586" s="138"/>
      <c r="AJ1586" s="138"/>
      <c r="AK1586" s="138"/>
      <c r="AL1586" s="138"/>
      <c r="AM1586" s="138"/>
      <c r="AN1586" s="138"/>
      <c r="AO1586" s="138"/>
      <c r="AP1586" s="138"/>
      <c r="AQ1586" s="138"/>
      <c r="AR1586" s="138"/>
      <c r="AS1586" s="1374" t="s">
        <v>18192</v>
      </c>
    </row>
    <row r="1587" spans="2:45" ht="24" customHeight="1" x14ac:dyDescent="0.2">
      <c r="B1587" s="169"/>
      <c r="C1587" s="1417" t="s">
        <v>5243</v>
      </c>
      <c r="D1587" s="1372"/>
      <c r="E1587" s="1372" t="s">
        <v>20579</v>
      </c>
      <c r="F1587" s="1372" t="s">
        <v>18193</v>
      </c>
      <c r="G1587" s="1395">
        <v>1040</v>
      </c>
      <c r="H1587" s="1372"/>
      <c r="I1587" s="1372">
        <v>1040</v>
      </c>
      <c r="J1587" s="1372"/>
      <c r="K1587" s="138"/>
      <c r="L1587" s="138"/>
      <c r="M1587" s="138"/>
      <c r="N1587" s="138"/>
      <c r="O1587" s="138"/>
      <c r="P1587" s="138"/>
      <c r="Q1587" s="138"/>
      <c r="R1587" s="138"/>
      <c r="S1587" s="138"/>
      <c r="T1587" s="145"/>
      <c r="U1587" s="138"/>
      <c r="V1587" s="138"/>
      <c r="W1587" s="138"/>
      <c r="X1587" s="138"/>
      <c r="Y1587" s="138"/>
      <c r="Z1587" s="138"/>
      <c r="AA1587" s="138"/>
      <c r="AB1587" s="138"/>
      <c r="AC1587" s="138"/>
      <c r="AD1587" s="138"/>
      <c r="AE1587" s="138"/>
      <c r="AF1587" s="138"/>
      <c r="AG1587" s="138"/>
      <c r="AH1587" s="138"/>
      <c r="AI1587" s="138"/>
      <c r="AJ1587" s="138"/>
      <c r="AK1587" s="138"/>
      <c r="AL1587" s="138"/>
      <c r="AM1587" s="138"/>
      <c r="AN1587" s="138"/>
      <c r="AO1587" s="138"/>
      <c r="AP1587" s="138"/>
      <c r="AQ1587" s="138"/>
      <c r="AR1587" s="138"/>
      <c r="AS1587" s="1374" t="s">
        <v>18192</v>
      </c>
    </row>
    <row r="1588" spans="2:45" ht="24" customHeight="1" x14ac:dyDescent="0.2">
      <c r="B1588" s="169"/>
      <c r="C1588" s="1417" t="s">
        <v>5243</v>
      </c>
      <c r="D1588" s="1372"/>
      <c r="E1588" s="1372" t="s">
        <v>20580</v>
      </c>
      <c r="F1588" s="1372" t="s">
        <v>5451</v>
      </c>
      <c r="G1588" s="1395">
        <v>1200</v>
      </c>
      <c r="H1588" s="1372"/>
      <c r="I1588" s="1372">
        <v>1200</v>
      </c>
      <c r="J1588" s="1372"/>
      <c r="K1588" s="138"/>
      <c r="L1588" s="138"/>
      <c r="M1588" s="138"/>
      <c r="N1588" s="138"/>
      <c r="O1588" s="138"/>
      <c r="P1588" s="138"/>
      <c r="Q1588" s="138"/>
      <c r="R1588" s="138"/>
      <c r="S1588" s="138"/>
      <c r="T1588" s="145"/>
      <c r="U1588" s="138"/>
      <c r="V1588" s="138"/>
      <c r="W1588" s="138"/>
      <c r="X1588" s="138"/>
      <c r="Y1588" s="138"/>
      <c r="Z1588" s="138"/>
      <c r="AA1588" s="138"/>
      <c r="AB1588" s="138"/>
      <c r="AC1588" s="138"/>
      <c r="AD1588" s="138"/>
      <c r="AE1588" s="138"/>
      <c r="AF1588" s="138"/>
      <c r="AG1588" s="138"/>
      <c r="AH1588" s="138"/>
      <c r="AI1588" s="138"/>
      <c r="AJ1588" s="138"/>
      <c r="AK1588" s="138"/>
      <c r="AL1588" s="138"/>
      <c r="AM1588" s="138"/>
      <c r="AN1588" s="138"/>
      <c r="AO1588" s="138"/>
      <c r="AP1588" s="138"/>
      <c r="AQ1588" s="138"/>
      <c r="AR1588" s="138"/>
      <c r="AS1588" s="1372" t="s">
        <v>18192</v>
      </c>
    </row>
    <row r="1589" spans="2:45" ht="24" customHeight="1" x14ac:dyDescent="0.2">
      <c r="B1589" s="169"/>
      <c r="C1589" s="1417" t="s">
        <v>16174</v>
      </c>
      <c r="D1589" s="1372"/>
      <c r="E1589" s="1377" t="s">
        <v>18194</v>
      </c>
      <c r="F1589" s="300" t="s">
        <v>18195</v>
      </c>
      <c r="G1589" s="1395">
        <v>900</v>
      </c>
      <c r="H1589" s="1372">
        <v>0</v>
      </c>
      <c r="I1589" s="1372">
        <v>900</v>
      </c>
      <c r="J1589" s="1372"/>
      <c r="K1589" s="138"/>
      <c r="L1589" s="138"/>
      <c r="M1589" s="138"/>
      <c r="N1589" s="138"/>
      <c r="O1589" s="138"/>
      <c r="P1589" s="138"/>
      <c r="Q1589" s="138"/>
      <c r="R1589" s="138"/>
      <c r="S1589" s="138"/>
      <c r="T1589" s="145"/>
      <c r="U1589" s="138"/>
      <c r="V1589" s="138"/>
      <c r="W1589" s="138"/>
      <c r="X1589" s="138"/>
      <c r="Y1589" s="138"/>
      <c r="Z1589" s="138"/>
      <c r="AA1589" s="138"/>
      <c r="AB1589" s="138"/>
      <c r="AC1589" s="138"/>
      <c r="AD1589" s="138"/>
      <c r="AE1589" s="138"/>
      <c r="AF1589" s="138"/>
      <c r="AG1589" s="138"/>
      <c r="AH1589" s="138"/>
      <c r="AI1589" s="138"/>
      <c r="AJ1589" s="138"/>
      <c r="AK1589" s="138"/>
      <c r="AL1589" s="138"/>
      <c r="AM1589" s="138"/>
      <c r="AN1589" s="138"/>
      <c r="AO1589" s="138"/>
      <c r="AP1589" s="138"/>
      <c r="AQ1589" s="138"/>
      <c r="AR1589" s="138"/>
      <c r="AS1589" s="1372"/>
    </row>
    <row r="1590" spans="2:45" ht="24" customHeight="1" x14ac:dyDescent="0.2">
      <c r="B1590" s="169"/>
      <c r="C1590" s="1417" t="s">
        <v>16174</v>
      </c>
      <c r="D1590" s="1372"/>
      <c r="E1590" s="1377" t="s">
        <v>18196</v>
      </c>
      <c r="F1590" s="300" t="s">
        <v>18195</v>
      </c>
      <c r="G1590" s="1395">
        <v>943</v>
      </c>
      <c r="H1590" s="1372">
        <v>0</v>
      </c>
      <c r="I1590" s="1372">
        <v>943</v>
      </c>
      <c r="J1590" s="1372"/>
      <c r="K1590" s="138"/>
      <c r="L1590" s="138"/>
      <c r="M1590" s="138"/>
      <c r="N1590" s="138"/>
      <c r="O1590" s="138"/>
      <c r="P1590" s="138"/>
      <c r="Q1590" s="138"/>
      <c r="R1590" s="138"/>
      <c r="S1590" s="138"/>
      <c r="T1590" s="145"/>
      <c r="U1590" s="138"/>
      <c r="V1590" s="138"/>
      <c r="W1590" s="138"/>
      <c r="X1590" s="138"/>
      <c r="Y1590" s="138"/>
      <c r="Z1590" s="138"/>
      <c r="AA1590" s="138"/>
      <c r="AB1590" s="138"/>
      <c r="AC1590" s="138"/>
      <c r="AD1590" s="138"/>
      <c r="AE1590" s="138"/>
      <c r="AF1590" s="138"/>
      <c r="AG1590" s="138"/>
      <c r="AH1590" s="138"/>
      <c r="AI1590" s="138"/>
      <c r="AJ1590" s="138"/>
      <c r="AK1590" s="138"/>
      <c r="AL1590" s="138"/>
      <c r="AM1590" s="138"/>
      <c r="AN1590" s="138"/>
      <c r="AO1590" s="138"/>
      <c r="AP1590" s="138"/>
      <c r="AQ1590" s="138"/>
      <c r="AR1590" s="138"/>
      <c r="AS1590" s="1374"/>
    </row>
    <row r="1591" spans="2:45" ht="24" customHeight="1" x14ac:dyDescent="0.2">
      <c r="B1591" s="169"/>
      <c r="C1591" s="1417" t="s">
        <v>16174</v>
      </c>
      <c r="D1591" s="1372"/>
      <c r="E1591" s="1377" t="s">
        <v>18197</v>
      </c>
      <c r="F1591" s="300" t="s">
        <v>18195</v>
      </c>
      <c r="G1591" s="1395">
        <v>950</v>
      </c>
      <c r="H1591" s="1372"/>
      <c r="I1591" s="1372">
        <v>950</v>
      </c>
      <c r="J1591" s="1372"/>
      <c r="K1591" s="138"/>
      <c r="L1591" s="138"/>
      <c r="M1591" s="138"/>
      <c r="N1591" s="138"/>
      <c r="O1591" s="138"/>
      <c r="P1591" s="138"/>
      <c r="Q1591" s="138"/>
      <c r="R1591" s="138"/>
      <c r="S1591" s="138"/>
      <c r="T1591" s="145">
        <v>2013</v>
      </c>
      <c r="U1591" s="138"/>
      <c r="V1591" s="138"/>
      <c r="W1591" s="138"/>
      <c r="X1591" s="138"/>
      <c r="Y1591" s="138"/>
      <c r="Z1591" s="138"/>
      <c r="AA1591" s="138"/>
      <c r="AB1591" s="138"/>
      <c r="AC1591" s="138"/>
      <c r="AD1591" s="138"/>
      <c r="AE1591" s="138"/>
      <c r="AF1591" s="138"/>
      <c r="AG1591" s="138"/>
      <c r="AH1591" s="138"/>
      <c r="AI1591" s="138"/>
      <c r="AJ1591" s="138"/>
      <c r="AK1591" s="138"/>
      <c r="AL1591" s="138"/>
      <c r="AM1591" s="138"/>
      <c r="AN1591" s="138"/>
      <c r="AO1591" s="138"/>
      <c r="AP1591" s="138"/>
      <c r="AQ1591" s="138"/>
      <c r="AR1591" s="138"/>
      <c r="AS1591" s="1374"/>
    </row>
    <row r="1592" spans="2:45" ht="24" customHeight="1" x14ac:dyDescent="0.2">
      <c r="B1592" s="169"/>
      <c r="C1592" s="1417" t="s">
        <v>16174</v>
      </c>
      <c r="D1592" s="1372"/>
      <c r="E1592" s="1377" t="s">
        <v>18198</v>
      </c>
      <c r="F1592" s="300" t="s">
        <v>18199</v>
      </c>
      <c r="G1592" s="1395">
        <v>900</v>
      </c>
      <c r="H1592" s="1372"/>
      <c r="I1592" s="1372">
        <v>900</v>
      </c>
      <c r="J1592" s="1372"/>
      <c r="K1592" s="138"/>
      <c r="L1592" s="138"/>
      <c r="M1592" s="138"/>
      <c r="N1592" s="138"/>
      <c r="O1592" s="138"/>
      <c r="P1592" s="138"/>
      <c r="Q1592" s="138"/>
      <c r="R1592" s="138"/>
      <c r="S1592" s="138"/>
      <c r="T1592" s="145">
        <v>2013</v>
      </c>
      <c r="U1592" s="138"/>
      <c r="V1592" s="138"/>
      <c r="W1592" s="138"/>
      <c r="X1592" s="138"/>
      <c r="Y1592" s="138"/>
      <c r="Z1592" s="138"/>
      <c r="AA1592" s="138"/>
      <c r="AB1592" s="138"/>
      <c r="AC1592" s="138"/>
      <c r="AD1592" s="138"/>
      <c r="AE1592" s="138"/>
      <c r="AF1592" s="138"/>
      <c r="AG1592" s="138"/>
      <c r="AH1592" s="138"/>
      <c r="AI1592" s="138"/>
      <c r="AJ1592" s="138"/>
      <c r="AK1592" s="138"/>
      <c r="AL1592" s="138"/>
      <c r="AM1592" s="138"/>
      <c r="AN1592" s="138"/>
      <c r="AO1592" s="138"/>
      <c r="AP1592" s="138"/>
      <c r="AQ1592" s="138"/>
      <c r="AR1592" s="138"/>
      <c r="AS1592" s="1374"/>
    </row>
    <row r="1593" spans="2:45" ht="24" customHeight="1" x14ac:dyDescent="0.2">
      <c r="B1593" s="169"/>
      <c r="C1593" s="1417" t="s">
        <v>16174</v>
      </c>
      <c r="D1593" s="1372"/>
      <c r="E1593" s="1377" t="s">
        <v>18200</v>
      </c>
      <c r="F1593" s="300" t="s">
        <v>18199</v>
      </c>
      <c r="G1593" s="1395">
        <v>1200</v>
      </c>
      <c r="H1593" s="1372"/>
      <c r="I1593" s="1372">
        <v>1200</v>
      </c>
      <c r="J1593" s="1372"/>
      <c r="K1593" s="138"/>
      <c r="L1593" s="138"/>
      <c r="M1593" s="138"/>
      <c r="N1593" s="138"/>
      <c r="O1593" s="138"/>
      <c r="P1593" s="138"/>
      <c r="Q1593" s="138"/>
      <c r="R1593" s="138"/>
      <c r="S1593" s="138"/>
      <c r="T1593" s="145">
        <v>2021</v>
      </c>
      <c r="U1593" s="138"/>
      <c r="V1593" s="138"/>
      <c r="W1593" s="138"/>
      <c r="X1593" s="138"/>
      <c r="Y1593" s="138"/>
      <c r="Z1593" s="138"/>
      <c r="AA1593" s="138"/>
      <c r="AB1593" s="138"/>
      <c r="AC1593" s="138"/>
      <c r="AD1593" s="138"/>
      <c r="AE1593" s="138"/>
      <c r="AF1593" s="138"/>
      <c r="AG1593" s="138"/>
      <c r="AH1593" s="138"/>
      <c r="AI1593" s="138"/>
      <c r="AJ1593" s="138"/>
      <c r="AK1593" s="138"/>
      <c r="AL1593" s="138"/>
      <c r="AM1593" s="138"/>
      <c r="AN1593" s="138"/>
      <c r="AO1593" s="138"/>
      <c r="AP1593" s="138"/>
      <c r="AQ1593" s="138"/>
      <c r="AR1593" s="138"/>
      <c r="AS1593" s="1374"/>
    </row>
    <row r="1594" spans="2:45" ht="24" customHeight="1" x14ac:dyDescent="0.2">
      <c r="B1594" s="169"/>
      <c r="C1594" s="1417" t="s">
        <v>16174</v>
      </c>
      <c r="D1594" s="1372"/>
      <c r="E1594" s="1377" t="s">
        <v>18201</v>
      </c>
      <c r="F1594" s="300" t="s">
        <v>18202</v>
      </c>
      <c r="G1594" s="1395">
        <v>1200</v>
      </c>
      <c r="H1594" s="1372"/>
      <c r="I1594" s="1372">
        <v>1200</v>
      </c>
      <c r="J1594" s="1372"/>
      <c r="K1594" s="138"/>
      <c r="L1594" s="138"/>
      <c r="M1594" s="138"/>
      <c r="N1594" s="138"/>
      <c r="O1594" s="138"/>
      <c r="P1594" s="138"/>
      <c r="Q1594" s="138"/>
      <c r="R1594" s="138"/>
      <c r="S1594" s="138"/>
      <c r="T1594" s="145">
        <v>2010</v>
      </c>
      <c r="U1594" s="138"/>
      <c r="V1594" s="138"/>
      <c r="W1594" s="138"/>
      <c r="X1594" s="138"/>
      <c r="Y1594" s="138"/>
      <c r="Z1594" s="138"/>
      <c r="AA1594" s="138"/>
      <c r="AB1594" s="138"/>
      <c r="AC1594" s="138"/>
      <c r="AD1594" s="138"/>
      <c r="AE1594" s="138"/>
      <c r="AF1594" s="138"/>
      <c r="AG1594" s="138"/>
      <c r="AH1594" s="138"/>
      <c r="AI1594" s="138"/>
      <c r="AJ1594" s="138"/>
      <c r="AK1594" s="138"/>
      <c r="AL1594" s="138"/>
      <c r="AM1594" s="138"/>
      <c r="AN1594" s="138"/>
      <c r="AO1594" s="138"/>
      <c r="AP1594" s="138"/>
      <c r="AQ1594" s="138"/>
      <c r="AR1594" s="138"/>
      <c r="AS1594" s="1374"/>
    </row>
    <row r="1595" spans="2:45" ht="24" customHeight="1" x14ac:dyDescent="0.2">
      <c r="B1595" s="169"/>
      <c r="C1595" s="1417" t="s">
        <v>16174</v>
      </c>
      <c r="D1595" s="1372"/>
      <c r="E1595" s="1377" t="s">
        <v>18203</v>
      </c>
      <c r="F1595" s="300" t="s">
        <v>18204</v>
      </c>
      <c r="G1595" s="1395">
        <v>830</v>
      </c>
      <c r="H1595" s="1372"/>
      <c r="I1595" s="1372">
        <v>830</v>
      </c>
      <c r="J1595" s="1372"/>
      <c r="K1595" s="138"/>
      <c r="L1595" s="138"/>
      <c r="M1595" s="138"/>
      <c r="N1595" s="138"/>
      <c r="O1595" s="138"/>
      <c r="P1595" s="138"/>
      <c r="Q1595" s="138"/>
      <c r="R1595" s="138"/>
      <c r="S1595" s="138"/>
      <c r="T1595" s="145">
        <v>2014</v>
      </c>
      <c r="U1595" s="138"/>
      <c r="V1595" s="138"/>
      <c r="W1595" s="138"/>
      <c r="X1595" s="138"/>
      <c r="Y1595" s="138"/>
      <c r="Z1595" s="138"/>
      <c r="AA1595" s="138"/>
      <c r="AB1595" s="138"/>
      <c r="AC1595" s="138"/>
      <c r="AD1595" s="138"/>
      <c r="AE1595" s="138"/>
      <c r="AF1595" s="138"/>
      <c r="AG1595" s="138"/>
      <c r="AH1595" s="138"/>
      <c r="AI1595" s="138"/>
      <c r="AJ1595" s="138"/>
      <c r="AK1595" s="138"/>
      <c r="AL1595" s="138"/>
      <c r="AM1595" s="138"/>
      <c r="AN1595" s="138"/>
      <c r="AO1595" s="138"/>
      <c r="AP1595" s="138"/>
      <c r="AQ1595" s="138"/>
      <c r="AR1595" s="138"/>
      <c r="AS1595" s="1374"/>
    </row>
    <row r="1596" spans="2:45" ht="24" customHeight="1" x14ac:dyDescent="0.2">
      <c r="B1596" s="169"/>
      <c r="C1596" s="1417" t="s">
        <v>16174</v>
      </c>
      <c r="D1596" s="1372"/>
      <c r="E1596" s="1377" t="s">
        <v>18205</v>
      </c>
      <c r="F1596" s="300" t="s">
        <v>18206</v>
      </c>
      <c r="G1596" s="1395">
        <v>714</v>
      </c>
      <c r="H1596" s="1372"/>
      <c r="I1596" s="1372">
        <v>714</v>
      </c>
      <c r="J1596" s="1372"/>
      <c r="K1596" s="138"/>
      <c r="L1596" s="138"/>
      <c r="M1596" s="138"/>
      <c r="N1596" s="138"/>
      <c r="O1596" s="138"/>
      <c r="P1596" s="138"/>
      <c r="Q1596" s="138"/>
      <c r="R1596" s="138"/>
      <c r="S1596" s="138"/>
      <c r="T1596" s="145">
        <v>2013</v>
      </c>
      <c r="U1596" s="138"/>
      <c r="V1596" s="138"/>
      <c r="W1596" s="138"/>
      <c r="X1596" s="138"/>
      <c r="Y1596" s="138"/>
      <c r="Z1596" s="138"/>
      <c r="AA1596" s="138"/>
      <c r="AB1596" s="138"/>
      <c r="AC1596" s="138"/>
      <c r="AD1596" s="138"/>
      <c r="AE1596" s="138"/>
      <c r="AF1596" s="138"/>
      <c r="AG1596" s="138"/>
      <c r="AH1596" s="138"/>
      <c r="AI1596" s="138"/>
      <c r="AJ1596" s="138"/>
      <c r="AK1596" s="138"/>
      <c r="AL1596" s="138"/>
      <c r="AM1596" s="138"/>
      <c r="AN1596" s="138"/>
      <c r="AO1596" s="138"/>
      <c r="AP1596" s="138"/>
      <c r="AQ1596" s="138"/>
      <c r="AR1596" s="138"/>
      <c r="AS1596" s="1374"/>
    </row>
    <row r="1597" spans="2:45" ht="24" customHeight="1" x14ac:dyDescent="0.2">
      <c r="B1597" s="169"/>
      <c r="C1597" s="1417" t="s">
        <v>16174</v>
      </c>
      <c r="D1597" s="1372"/>
      <c r="E1597" s="1377" t="s">
        <v>18207</v>
      </c>
      <c r="F1597" s="300" t="s">
        <v>18206</v>
      </c>
      <c r="G1597" s="1395">
        <v>1320</v>
      </c>
      <c r="H1597" s="1372"/>
      <c r="I1597" s="1372">
        <v>1320</v>
      </c>
      <c r="J1597" s="1372"/>
      <c r="K1597" s="138"/>
      <c r="L1597" s="138"/>
      <c r="M1597" s="138"/>
      <c r="N1597" s="138"/>
      <c r="O1597" s="138"/>
      <c r="P1597" s="138"/>
      <c r="Q1597" s="138"/>
      <c r="R1597" s="138"/>
      <c r="S1597" s="138"/>
      <c r="T1597" s="145">
        <v>2013</v>
      </c>
      <c r="U1597" s="138"/>
      <c r="V1597" s="138"/>
      <c r="W1597" s="138"/>
      <c r="X1597" s="138"/>
      <c r="Y1597" s="138"/>
      <c r="Z1597" s="138"/>
      <c r="AA1597" s="138"/>
      <c r="AB1597" s="138"/>
      <c r="AC1597" s="138"/>
      <c r="AD1597" s="138"/>
      <c r="AE1597" s="138"/>
      <c r="AF1597" s="138"/>
      <c r="AG1597" s="138"/>
      <c r="AH1597" s="138"/>
      <c r="AI1597" s="138"/>
      <c r="AJ1597" s="138"/>
      <c r="AK1597" s="138"/>
      <c r="AL1597" s="138"/>
      <c r="AM1597" s="138"/>
      <c r="AN1597" s="138"/>
      <c r="AO1597" s="138"/>
      <c r="AP1597" s="138"/>
      <c r="AQ1597" s="138"/>
      <c r="AR1597" s="138"/>
      <c r="AS1597" s="1374"/>
    </row>
    <row r="1598" spans="2:45" ht="24" customHeight="1" x14ac:dyDescent="0.2">
      <c r="B1598" s="169"/>
      <c r="C1598" s="1417" t="s">
        <v>16174</v>
      </c>
      <c r="D1598" s="1372"/>
      <c r="E1598" s="1377" t="s">
        <v>18208</v>
      </c>
      <c r="F1598" s="300" t="s">
        <v>18209</v>
      </c>
      <c r="G1598" s="1395">
        <v>512</v>
      </c>
      <c r="H1598" s="1372"/>
      <c r="I1598" s="1372">
        <v>512</v>
      </c>
      <c r="J1598" s="1372"/>
      <c r="K1598" s="138"/>
      <c r="L1598" s="138"/>
      <c r="M1598" s="138"/>
      <c r="N1598" s="138"/>
      <c r="O1598" s="138"/>
      <c r="P1598" s="138"/>
      <c r="Q1598" s="138"/>
      <c r="R1598" s="138"/>
      <c r="S1598" s="138"/>
      <c r="T1598" s="145">
        <v>2010</v>
      </c>
      <c r="U1598" s="138"/>
      <c r="V1598" s="138"/>
      <c r="W1598" s="138"/>
      <c r="X1598" s="138"/>
      <c r="Y1598" s="138"/>
      <c r="Z1598" s="138"/>
      <c r="AA1598" s="138"/>
      <c r="AB1598" s="138"/>
      <c r="AC1598" s="138"/>
      <c r="AD1598" s="138"/>
      <c r="AE1598" s="138"/>
      <c r="AF1598" s="138"/>
      <c r="AG1598" s="138"/>
      <c r="AH1598" s="138"/>
      <c r="AI1598" s="138"/>
      <c r="AJ1598" s="138"/>
      <c r="AK1598" s="138"/>
      <c r="AL1598" s="138"/>
      <c r="AM1598" s="138"/>
      <c r="AN1598" s="138"/>
      <c r="AO1598" s="138"/>
      <c r="AP1598" s="138"/>
      <c r="AQ1598" s="138"/>
      <c r="AR1598" s="138"/>
      <c r="AS1598" s="1374"/>
    </row>
    <row r="1599" spans="2:45" ht="24" customHeight="1" x14ac:dyDescent="0.2">
      <c r="B1599" s="169"/>
      <c r="C1599" s="1417" t="s">
        <v>16174</v>
      </c>
      <c r="D1599" s="1372"/>
      <c r="E1599" s="1377" t="s">
        <v>18210</v>
      </c>
      <c r="F1599" s="300" t="s">
        <v>18211</v>
      </c>
      <c r="G1599" s="1395">
        <v>900</v>
      </c>
      <c r="H1599" s="1372"/>
      <c r="I1599" s="1372">
        <v>900</v>
      </c>
      <c r="J1599" s="1372"/>
      <c r="K1599" s="138"/>
      <c r="L1599" s="138"/>
      <c r="M1599" s="138"/>
      <c r="N1599" s="138"/>
      <c r="O1599" s="138"/>
      <c r="P1599" s="138"/>
      <c r="Q1599" s="138"/>
      <c r="R1599" s="138"/>
      <c r="S1599" s="138"/>
      <c r="T1599" s="145">
        <v>2013</v>
      </c>
      <c r="U1599" s="138"/>
      <c r="V1599" s="138"/>
      <c r="W1599" s="138"/>
      <c r="X1599" s="138"/>
      <c r="Y1599" s="138"/>
      <c r="Z1599" s="138"/>
      <c r="AA1599" s="138"/>
      <c r="AB1599" s="138"/>
      <c r="AC1599" s="138"/>
      <c r="AD1599" s="138"/>
      <c r="AE1599" s="138"/>
      <c r="AF1599" s="138"/>
      <c r="AG1599" s="138"/>
      <c r="AH1599" s="138"/>
      <c r="AI1599" s="138"/>
      <c r="AJ1599" s="138"/>
      <c r="AK1599" s="138"/>
      <c r="AL1599" s="138"/>
      <c r="AM1599" s="138"/>
      <c r="AN1599" s="138"/>
      <c r="AO1599" s="138"/>
      <c r="AP1599" s="138"/>
      <c r="AQ1599" s="138"/>
      <c r="AR1599" s="138"/>
      <c r="AS1599" s="1374"/>
    </row>
    <row r="1600" spans="2:45" ht="24" customHeight="1" x14ac:dyDescent="0.2">
      <c r="B1600" s="169"/>
      <c r="C1600" s="1417" t="s">
        <v>16174</v>
      </c>
      <c r="D1600" s="1372"/>
      <c r="E1600" s="1377" t="s">
        <v>18212</v>
      </c>
      <c r="F1600" s="300" t="s">
        <v>18211</v>
      </c>
      <c r="G1600" s="1395">
        <v>495</v>
      </c>
      <c r="H1600" s="1372"/>
      <c r="I1600" s="1372">
        <v>495</v>
      </c>
      <c r="J1600" s="1372"/>
      <c r="K1600" s="138"/>
      <c r="L1600" s="138"/>
      <c r="M1600" s="138"/>
      <c r="N1600" s="138"/>
      <c r="O1600" s="138"/>
      <c r="P1600" s="138"/>
      <c r="Q1600" s="138"/>
      <c r="R1600" s="138"/>
      <c r="S1600" s="138"/>
      <c r="T1600" s="145">
        <v>2010</v>
      </c>
      <c r="U1600" s="138"/>
      <c r="V1600" s="138"/>
      <c r="W1600" s="138"/>
      <c r="X1600" s="138"/>
      <c r="Y1600" s="138"/>
      <c r="Z1600" s="138"/>
      <c r="AA1600" s="138"/>
      <c r="AB1600" s="138"/>
      <c r="AC1600" s="138"/>
      <c r="AD1600" s="138"/>
      <c r="AE1600" s="138"/>
      <c r="AF1600" s="138"/>
      <c r="AG1600" s="138"/>
      <c r="AH1600" s="138"/>
      <c r="AI1600" s="138"/>
      <c r="AJ1600" s="138"/>
      <c r="AK1600" s="138"/>
      <c r="AL1600" s="138"/>
      <c r="AM1600" s="138"/>
      <c r="AN1600" s="138"/>
      <c r="AO1600" s="138"/>
      <c r="AP1600" s="138"/>
      <c r="AQ1600" s="138"/>
      <c r="AR1600" s="138"/>
      <c r="AS1600" s="1374"/>
    </row>
    <row r="1601" spans="1:45" ht="24" customHeight="1" x14ac:dyDescent="0.2">
      <c r="B1601" s="169"/>
      <c r="C1601" s="1417" t="s">
        <v>16174</v>
      </c>
      <c r="D1601" s="1372"/>
      <c r="E1601" s="1377" t="s">
        <v>20581</v>
      </c>
      <c r="F1601" s="300" t="s">
        <v>18211</v>
      </c>
      <c r="G1601" s="1395">
        <v>636</v>
      </c>
      <c r="H1601" s="1372"/>
      <c r="I1601" s="1372">
        <v>636</v>
      </c>
      <c r="J1601" s="1372"/>
      <c r="K1601" s="138"/>
      <c r="L1601" s="138"/>
      <c r="M1601" s="138"/>
      <c r="N1601" s="138"/>
      <c r="O1601" s="138"/>
      <c r="P1601" s="138"/>
      <c r="Q1601" s="138"/>
      <c r="R1601" s="138"/>
      <c r="S1601" s="138"/>
      <c r="T1601" s="145">
        <v>2021</v>
      </c>
      <c r="U1601" s="138"/>
      <c r="V1601" s="138"/>
      <c r="W1601" s="138"/>
      <c r="X1601" s="138"/>
      <c r="Y1601" s="138"/>
      <c r="Z1601" s="138"/>
      <c r="AA1601" s="138"/>
      <c r="AB1601" s="138"/>
      <c r="AC1601" s="138"/>
      <c r="AD1601" s="138"/>
      <c r="AE1601" s="138"/>
      <c r="AF1601" s="138"/>
      <c r="AG1601" s="138"/>
      <c r="AH1601" s="138"/>
      <c r="AI1601" s="138"/>
      <c r="AJ1601" s="138"/>
      <c r="AK1601" s="138"/>
      <c r="AL1601" s="138"/>
      <c r="AM1601" s="138"/>
      <c r="AN1601" s="138"/>
      <c r="AO1601" s="138"/>
      <c r="AP1601" s="138"/>
      <c r="AQ1601" s="138"/>
      <c r="AR1601" s="138"/>
      <c r="AS1601" s="1374"/>
    </row>
    <row r="1602" spans="1:45" ht="24" customHeight="1" x14ac:dyDescent="0.2">
      <c r="B1602" s="169"/>
      <c r="C1602" s="1417" t="s">
        <v>16174</v>
      </c>
      <c r="D1602" s="1372"/>
      <c r="E1602" s="1377" t="s">
        <v>20582</v>
      </c>
      <c r="F1602" s="300" t="s">
        <v>18211</v>
      </c>
      <c r="G1602" s="1395">
        <v>1040</v>
      </c>
      <c r="H1602" s="1372"/>
      <c r="I1602" s="1372">
        <v>1040</v>
      </c>
      <c r="J1602" s="1372"/>
      <c r="K1602" s="138"/>
      <c r="L1602" s="138"/>
      <c r="M1602" s="138"/>
      <c r="N1602" s="138"/>
      <c r="O1602" s="138"/>
      <c r="P1602" s="138"/>
      <c r="Q1602" s="138"/>
      <c r="R1602" s="138"/>
      <c r="S1602" s="138"/>
      <c r="T1602" s="145">
        <v>2021</v>
      </c>
      <c r="U1602" s="138"/>
      <c r="V1602" s="138"/>
      <c r="W1602" s="138"/>
      <c r="X1602" s="138"/>
      <c r="Y1602" s="138"/>
      <c r="Z1602" s="138"/>
      <c r="AA1602" s="138"/>
      <c r="AB1602" s="138"/>
      <c r="AC1602" s="138"/>
      <c r="AD1602" s="138"/>
      <c r="AE1602" s="138"/>
      <c r="AF1602" s="138"/>
      <c r="AG1602" s="138"/>
      <c r="AH1602" s="138"/>
      <c r="AI1602" s="138"/>
      <c r="AJ1602" s="138"/>
      <c r="AK1602" s="138"/>
      <c r="AL1602" s="138"/>
      <c r="AM1602" s="138"/>
      <c r="AN1602" s="138"/>
      <c r="AO1602" s="138"/>
      <c r="AP1602" s="138"/>
      <c r="AQ1602" s="138"/>
      <c r="AR1602" s="138"/>
      <c r="AS1602" s="1374"/>
    </row>
    <row r="1603" spans="1:45" ht="24" customHeight="1" x14ac:dyDescent="0.2">
      <c r="B1603" s="169"/>
      <c r="C1603" s="1417" t="s">
        <v>16174</v>
      </c>
      <c r="D1603" s="1372"/>
      <c r="E1603" s="1377" t="s">
        <v>18213</v>
      </c>
      <c r="F1603" s="300" t="s">
        <v>7742</v>
      </c>
      <c r="G1603" s="1395">
        <v>600</v>
      </c>
      <c r="H1603" s="1372"/>
      <c r="I1603" s="1372">
        <v>600</v>
      </c>
      <c r="J1603" s="1372"/>
      <c r="K1603" s="138"/>
      <c r="L1603" s="138"/>
      <c r="M1603" s="138"/>
      <c r="N1603" s="138"/>
      <c r="O1603" s="138"/>
      <c r="P1603" s="138"/>
      <c r="Q1603" s="138"/>
      <c r="R1603" s="138"/>
      <c r="S1603" s="138"/>
      <c r="T1603" s="145">
        <v>2010</v>
      </c>
      <c r="U1603" s="138"/>
      <c r="V1603" s="138"/>
      <c r="W1603" s="138"/>
      <c r="X1603" s="138"/>
      <c r="Y1603" s="138"/>
      <c r="Z1603" s="138"/>
      <c r="AA1603" s="138"/>
      <c r="AB1603" s="138"/>
      <c r="AC1603" s="138"/>
      <c r="AD1603" s="138"/>
      <c r="AE1603" s="138"/>
      <c r="AF1603" s="138"/>
      <c r="AG1603" s="138"/>
      <c r="AH1603" s="138"/>
      <c r="AI1603" s="138"/>
      <c r="AJ1603" s="138"/>
      <c r="AK1603" s="138"/>
      <c r="AL1603" s="138"/>
      <c r="AM1603" s="138"/>
      <c r="AN1603" s="138"/>
      <c r="AO1603" s="138"/>
      <c r="AP1603" s="138"/>
      <c r="AQ1603" s="138"/>
      <c r="AR1603" s="138"/>
      <c r="AS1603" s="1374"/>
    </row>
    <row r="1604" spans="1:45" ht="24" customHeight="1" x14ac:dyDescent="0.2">
      <c r="B1604" s="169"/>
      <c r="C1604" s="1417" t="s">
        <v>16174</v>
      </c>
      <c r="D1604" s="1372"/>
      <c r="E1604" s="1377" t="s">
        <v>18214</v>
      </c>
      <c r="F1604" s="300" t="s">
        <v>18215</v>
      </c>
      <c r="G1604" s="1395">
        <v>1138</v>
      </c>
      <c r="H1604" s="1372"/>
      <c r="I1604" s="1372">
        <v>1138</v>
      </c>
      <c r="J1604" s="1372"/>
      <c r="K1604" s="138"/>
      <c r="L1604" s="138"/>
      <c r="M1604" s="138"/>
      <c r="N1604" s="138"/>
      <c r="O1604" s="138"/>
      <c r="P1604" s="138"/>
      <c r="Q1604" s="138"/>
      <c r="R1604" s="138"/>
      <c r="S1604" s="138"/>
      <c r="T1604" s="145">
        <v>2021</v>
      </c>
      <c r="U1604" s="138"/>
      <c r="V1604" s="138"/>
      <c r="W1604" s="138"/>
      <c r="X1604" s="138"/>
      <c r="Y1604" s="138"/>
      <c r="Z1604" s="138"/>
      <c r="AA1604" s="138"/>
      <c r="AB1604" s="138"/>
      <c r="AC1604" s="138"/>
      <c r="AD1604" s="138"/>
      <c r="AE1604" s="138"/>
      <c r="AF1604" s="138"/>
      <c r="AG1604" s="138"/>
      <c r="AH1604" s="138"/>
      <c r="AI1604" s="138"/>
      <c r="AJ1604" s="138"/>
      <c r="AK1604" s="138"/>
      <c r="AL1604" s="138"/>
      <c r="AM1604" s="138"/>
      <c r="AN1604" s="138"/>
      <c r="AO1604" s="138"/>
      <c r="AP1604" s="138"/>
      <c r="AQ1604" s="138"/>
      <c r="AR1604" s="138"/>
      <c r="AS1604" s="1372"/>
    </row>
    <row r="1605" spans="1:45" ht="24" customHeight="1" x14ac:dyDescent="0.2">
      <c r="B1605" s="169"/>
      <c r="C1605" s="1417" t="s">
        <v>5243</v>
      </c>
      <c r="D1605" s="1372"/>
      <c r="E1605" s="1372" t="s">
        <v>18216</v>
      </c>
      <c r="F1605" s="1372" t="s">
        <v>18190</v>
      </c>
      <c r="G1605" s="1395">
        <v>32000</v>
      </c>
      <c r="H1605" s="1372"/>
      <c r="I1605" s="1372"/>
      <c r="J1605" s="1372"/>
      <c r="K1605" s="138"/>
      <c r="L1605" s="138"/>
      <c r="M1605" s="138"/>
      <c r="N1605" s="138"/>
      <c r="O1605" s="138"/>
      <c r="P1605" s="138"/>
      <c r="Q1605" s="138"/>
      <c r="R1605" s="138"/>
      <c r="S1605" s="138"/>
      <c r="T1605" s="145">
        <v>2018</v>
      </c>
      <c r="U1605" s="138"/>
      <c r="V1605" s="138"/>
      <c r="W1605" s="138"/>
      <c r="X1605" s="138"/>
      <c r="Y1605" s="138"/>
      <c r="Z1605" s="138"/>
      <c r="AA1605" s="138"/>
      <c r="AB1605" s="138"/>
      <c r="AC1605" s="138"/>
      <c r="AD1605" s="138"/>
      <c r="AE1605" s="138"/>
      <c r="AF1605" s="138"/>
      <c r="AG1605" s="138"/>
      <c r="AH1605" s="138"/>
      <c r="AI1605" s="138"/>
      <c r="AJ1605" s="138"/>
      <c r="AK1605" s="138"/>
      <c r="AL1605" s="138"/>
      <c r="AM1605" s="138"/>
      <c r="AN1605" s="138"/>
      <c r="AO1605" s="138"/>
      <c r="AP1605" s="138"/>
      <c r="AQ1605" s="138"/>
      <c r="AR1605" s="138"/>
      <c r="AS1605" s="1372" t="s">
        <v>18217</v>
      </c>
    </row>
    <row r="1606" spans="1:45" ht="24" customHeight="1" x14ac:dyDescent="0.2">
      <c r="B1606" s="169"/>
      <c r="C1606" s="1417" t="s">
        <v>5243</v>
      </c>
      <c r="D1606" s="1372"/>
      <c r="E1606" s="1372" t="s">
        <v>20583</v>
      </c>
      <c r="F1606" s="1372" t="s">
        <v>18190</v>
      </c>
      <c r="G1606" s="1395">
        <v>4000</v>
      </c>
      <c r="H1606" s="1372"/>
      <c r="I1606" s="1372">
        <v>4000</v>
      </c>
      <c r="J1606" s="1372"/>
      <c r="K1606" s="138"/>
      <c r="L1606" s="138"/>
      <c r="M1606" s="138"/>
      <c r="N1606" s="138"/>
      <c r="O1606" s="138"/>
      <c r="P1606" s="138"/>
      <c r="Q1606" s="138"/>
      <c r="R1606" s="138"/>
      <c r="S1606" s="138"/>
      <c r="T1606" s="145"/>
      <c r="U1606" s="138"/>
      <c r="V1606" s="138"/>
      <c r="W1606" s="138"/>
      <c r="X1606" s="138"/>
      <c r="Y1606" s="138"/>
      <c r="Z1606" s="138"/>
      <c r="AA1606" s="138"/>
      <c r="AB1606" s="138"/>
      <c r="AC1606" s="138"/>
      <c r="AD1606" s="138"/>
      <c r="AE1606" s="138"/>
      <c r="AF1606" s="138"/>
      <c r="AG1606" s="138"/>
      <c r="AH1606" s="138"/>
      <c r="AI1606" s="138"/>
      <c r="AJ1606" s="138"/>
      <c r="AK1606" s="138"/>
      <c r="AL1606" s="138"/>
      <c r="AM1606" s="138"/>
      <c r="AN1606" s="138"/>
      <c r="AO1606" s="138"/>
      <c r="AP1606" s="138"/>
      <c r="AQ1606" s="138"/>
      <c r="AR1606" s="138"/>
      <c r="AS1606" s="1372" t="s">
        <v>18217</v>
      </c>
    </row>
    <row r="1607" spans="1:45" s="1684" customFormat="1" ht="24" customHeight="1" x14ac:dyDescent="0.2">
      <c r="A1607" s="133"/>
      <c r="B1607" s="1679"/>
      <c r="C1607" s="1738" t="s">
        <v>5243</v>
      </c>
      <c r="D1607" s="1737"/>
      <c r="E1607" s="1739" t="s">
        <v>20896</v>
      </c>
      <c r="F1607" s="1739" t="s">
        <v>18190</v>
      </c>
      <c r="G1607" s="1740">
        <v>4417</v>
      </c>
      <c r="H1607" s="1739">
        <v>4417</v>
      </c>
      <c r="I1607" s="1739">
        <v>4417</v>
      </c>
      <c r="J1607" s="1739"/>
      <c r="K1607" s="1675"/>
      <c r="L1607" s="1675"/>
      <c r="M1607" s="1675"/>
      <c r="N1607" s="1675"/>
      <c r="O1607" s="1675">
        <v>300</v>
      </c>
      <c r="P1607" s="1675"/>
      <c r="Q1607" s="1675" t="s">
        <v>20897</v>
      </c>
      <c r="R1607" s="1673"/>
      <c r="S1607" s="1675"/>
      <c r="T1607" s="1677">
        <v>2021</v>
      </c>
      <c r="U1607" s="1673"/>
      <c r="V1607" s="1673"/>
      <c r="W1607" s="1673"/>
      <c r="X1607" s="1673"/>
      <c r="Y1607" s="1673"/>
      <c r="Z1607" s="1675"/>
      <c r="AA1607" s="1673"/>
      <c r="AB1607" s="1673"/>
      <c r="AC1607" s="1673"/>
      <c r="AD1607" s="1673"/>
      <c r="AE1607" s="1673"/>
      <c r="AF1607" s="1673"/>
      <c r="AG1607" s="1673"/>
      <c r="AH1607" s="1673"/>
      <c r="AI1607" s="1673"/>
      <c r="AJ1607" s="1673"/>
      <c r="AK1607" s="1673"/>
      <c r="AL1607" s="1673"/>
      <c r="AM1607" s="1673"/>
      <c r="AN1607" s="1673"/>
      <c r="AO1607" s="1673"/>
      <c r="AP1607" s="1673"/>
      <c r="AQ1607" s="1673"/>
      <c r="AR1607" s="1673"/>
      <c r="AS1607" s="1739" t="s">
        <v>20898</v>
      </c>
    </row>
    <row r="1608" spans="1:45" ht="24" customHeight="1" x14ac:dyDescent="0.2">
      <c r="B1608" s="169"/>
      <c r="C1608" s="750" t="s">
        <v>5244</v>
      </c>
      <c r="D1608" s="144"/>
      <c r="E1608" s="144" t="s">
        <v>12079</v>
      </c>
      <c r="F1608" s="144" t="s">
        <v>5244</v>
      </c>
      <c r="G1608" s="144">
        <v>13657</v>
      </c>
      <c r="H1608" s="144" t="s">
        <v>417</v>
      </c>
      <c r="I1608" s="144" t="s">
        <v>417</v>
      </c>
      <c r="J1608" s="144">
        <v>110</v>
      </c>
      <c r="K1608" s="144">
        <v>240</v>
      </c>
      <c r="L1608" s="144"/>
      <c r="M1608" s="144"/>
      <c r="N1608" s="144">
        <v>13657</v>
      </c>
      <c r="O1608" s="144"/>
      <c r="P1608" s="144"/>
      <c r="Q1608" s="148"/>
      <c r="R1608" s="148"/>
      <c r="S1608" s="232"/>
      <c r="T1608" s="145">
        <v>2018</v>
      </c>
      <c r="U1608" s="148"/>
      <c r="V1608" s="148"/>
      <c r="W1608" s="148"/>
      <c r="X1608" s="148"/>
      <c r="Y1608" s="148"/>
      <c r="Z1608" s="144">
        <v>325</v>
      </c>
      <c r="AA1608" s="144"/>
      <c r="AB1608" s="144"/>
      <c r="AC1608" s="144"/>
      <c r="AD1608" s="144"/>
      <c r="AE1608" s="144"/>
      <c r="AF1608" s="144"/>
      <c r="AG1608" s="144"/>
      <c r="AH1608" s="144"/>
      <c r="AI1608" s="144"/>
      <c r="AJ1608" s="144"/>
      <c r="AK1608" s="144"/>
      <c r="AL1608" s="144"/>
      <c r="AM1608" s="144"/>
      <c r="AN1608" s="144"/>
      <c r="AO1608" s="144"/>
      <c r="AP1608" s="144"/>
      <c r="AQ1608" s="144"/>
      <c r="AR1608" s="144"/>
      <c r="AS1608" s="144"/>
    </row>
    <row r="1609" spans="1:45" s="1398" customFormat="1" ht="24" hidden="1" customHeight="1" x14ac:dyDescent="0.2">
      <c r="B1609" s="1359" t="s">
        <v>95</v>
      </c>
      <c r="C1609" s="1172" t="s">
        <v>2217</v>
      </c>
      <c r="D1609" s="241"/>
      <c r="E1609" s="545">
        <f>COUNTA(E1610:E1700)</f>
        <v>91</v>
      </c>
      <c r="F1609" s="241" t="s">
        <v>1972</v>
      </c>
      <c r="G1609" s="241">
        <f>SUM(G1610:G1700)</f>
        <v>1724654</v>
      </c>
      <c r="H1609" s="241">
        <f>SUM(H1610:H1700)</f>
        <v>15821.349999999999</v>
      </c>
      <c r="I1609" s="241">
        <f>SUM(I1610:I1700)</f>
        <v>178646.19999999998</v>
      </c>
      <c r="J1609" s="241"/>
      <c r="K1609" s="241"/>
      <c r="L1609" s="241"/>
      <c r="M1609" s="241"/>
      <c r="N1609" s="241"/>
      <c r="O1609" s="241"/>
      <c r="P1609" s="241"/>
      <c r="Q1609" s="1378"/>
      <c r="R1609" s="1378"/>
      <c r="S1609" s="231"/>
      <c r="T1609" s="145"/>
      <c r="U1609" s="1378"/>
      <c r="V1609" s="1378"/>
      <c r="W1609" s="1378"/>
      <c r="X1609" s="1378"/>
      <c r="Y1609" s="1378"/>
      <c r="Z1609" s="231"/>
      <c r="AA1609" s="241"/>
      <c r="AB1609" s="241"/>
      <c r="AC1609" s="241"/>
      <c r="AD1609" s="241"/>
      <c r="AE1609" s="241"/>
      <c r="AF1609" s="241"/>
      <c r="AG1609" s="241"/>
      <c r="AH1609" s="241"/>
      <c r="AI1609" s="241"/>
      <c r="AJ1609" s="241"/>
      <c r="AK1609" s="241"/>
      <c r="AL1609" s="241"/>
      <c r="AM1609" s="241"/>
      <c r="AN1609" s="241"/>
      <c r="AO1609" s="241"/>
      <c r="AP1609" s="241"/>
      <c r="AQ1609" s="241"/>
      <c r="AR1609" s="241"/>
      <c r="AS1609" s="241"/>
    </row>
    <row r="1610" spans="1:45" ht="24" hidden="1" customHeight="1" x14ac:dyDescent="0.2">
      <c r="B1610" s="169"/>
      <c r="C1610" s="935" t="s">
        <v>5706</v>
      </c>
      <c r="D1610" s="138"/>
      <c r="E1610" s="138" t="s">
        <v>14114</v>
      </c>
      <c r="F1610" s="138" t="s">
        <v>11340</v>
      </c>
      <c r="G1610" s="138">
        <v>76969</v>
      </c>
      <c r="H1610" s="138">
        <v>475</v>
      </c>
      <c r="I1610" s="138">
        <v>134</v>
      </c>
      <c r="J1610" s="138">
        <v>30</v>
      </c>
      <c r="K1610" s="138">
        <v>16</v>
      </c>
      <c r="L1610" s="138"/>
      <c r="M1610" s="138"/>
      <c r="N1610" s="138"/>
      <c r="O1610" s="138"/>
      <c r="P1610" s="138"/>
      <c r="Q1610" s="138"/>
      <c r="R1610" s="138"/>
      <c r="S1610" s="138"/>
      <c r="T1610" s="145">
        <v>2008</v>
      </c>
      <c r="U1610" s="138"/>
      <c r="V1610" s="138"/>
      <c r="W1610" s="138"/>
      <c r="X1610" s="138"/>
      <c r="Y1610" s="138"/>
      <c r="Z1610" s="136"/>
      <c r="AA1610" s="384"/>
      <c r="AB1610" s="384"/>
      <c r="AC1610" s="384"/>
      <c r="AD1610" s="384"/>
      <c r="AE1610" s="384"/>
      <c r="AF1610" s="384"/>
      <c r="AG1610" s="384"/>
      <c r="AH1610" s="384"/>
      <c r="AI1610" s="384"/>
      <c r="AJ1610" s="384"/>
      <c r="AK1610" s="384"/>
      <c r="AL1610" s="384"/>
      <c r="AM1610" s="384"/>
      <c r="AN1610" s="384"/>
      <c r="AO1610" s="384"/>
      <c r="AP1610" s="384"/>
      <c r="AQ1610" s="384"/>
      <c r="AR1610" s="384"/>
      <c r="AS1610" s="138"/>
    </row>
    <row r="1611" spans="1:45" ht="24" hidden="1" customHeight="1" x14ac:dyDescent="0.2">
      <c r="B1611" s="169"/>
      <c r="C1611" s="750" t="s">
        <v>5706</v>
      </c>
      <c r="D1611" s="144"/>
      <c r="E1611" s="144" t="s">
        <v>14115</v>
      </c>
      <c r="F1611" s="144" t="s">
        <v>11340</v>
      </c>
      <c r="G1611" s="144"/>
      <c r="H1611" s="144">
        <v>856</v>
      </c>
      <c r="I1611" s="144">
        <v>1338</v>
      </c>
      <c r="J1611" s="144">
        <v>22</v>
      </c>
      <c r="K1611" s="144">
        <v>5</v>
      </c>
      <c r="L1611" s="144"/>
      <c r="M1611" s="144"/>
      <c r="N1611" s="144">
        <v>117</v>
      </c>
      <c r="O1611" s="144"/>
      <c r="P1611" s="144"/>
      <c r="Q1611" s="1330"/>
      <c r="R1611" s="1330"/>
      <c r="S1611" s="232"/>
      <c r="T1611" s="145">
        <v>2018</v>
      </c>
      <c r="U1611" s="1330"/>
      <c r="V1611" s="1330"/>
      <c r="W1611" s="1330"/>
      <c r="X1611" s="1330"/>
      <c r="Y1611" s="1330"/>
      <c r="Z1611" s="232">
        <v>568</v>
      </c>
      <c r="AA1611" s="144"/>
      <c r="AB1611" s="144"/>
      <c r="AC1611" s="144"/>
      <c r="AD1611" s="144"/>
      <c r="AE1611" s="144"/>
      <c r="AF1611" s="144"/>
      <c r="AG1611" s="144"/>
      <c r="AH1611" s="144"/>
      <c r="AI1611" s="144"/>
      <c r="AJ1611" s="144"/>
      <c r="AK1611" s="144"/>
      <c r="AL1611" s="144"/>
      <c r="AM1611" s="144"/>
      <c r="AN1611" s="144"/>
      <c r="AO1611" s="144"/>
      <c r="AP1611" s="144"/>
      <c r="AQ1611" s="144"/>
      <c r="AR1611" s="144"/>
      <c r="AS1611" s="144" t="s">
        <v>14116</v>
      </c>
    </row>
    <row r="1612" spans="1:45" ht="24" hidden="1" customHeight="1" x14ac:dyDescent="0.2">
      <c r="B1612" s="169"/>
      <c r="C1612" s="750" t="s">
        <v>5706</v>
      </c>
      <c r="D1612" s="144"/>
      <c r="E1612" s="144" t="s">
        <v>20584</v>
      </c>
      <c r="F1612" s="144" t="s">
        <v>11340</v>
      </c>
      <c r="G1612" s="144"/>
      <c r="H1612" s="144"/>
      <c r="I1612" s="144">
        <v>1375</v>
      </c>
      <c r="J1612" s="144">
        <v>19</v>
      </c>
      <c r="K1612" s="144">
        <v>32</v>
      </c>
      <c r="L1612" s="144"/>
      <c r="M1612" s="144"/>
      <c r="N1612" s="144">
        <v>608</v>
      </c>
      <c r="O1612" s="144"/>
      <c r="P1612" s="144"/>
      <c r="Q1612" s="1330"/>
      <c r="R1612" s="1330"/>
      <c r="S1612" s="232"/>
      <c r="T1612" s="145">
        <v>2018</v>
      </c>
      <c r="U1612" s="1330"/>
      <c r="V1612" s="1330"/>
      <c r="W1612" s="1330"/>
      <c r="X1612" s="1330"/>
      <c r="Y1612" s="1330"/>
      <c r="Z1612" s="232">
        <v>119</v>
      </c>
      <c r="AA1612" s="144"/>
      <c r="AB1612" s="144"/>
      <c r="AC1612" s="144"/>
      <c r="AD1612" s="144"/>
      <c r="AE1612" s="144"/>
      <c r="AF1612" s="144"/>
      <c r="AG1612" s="144"/>
      <c r="AH1612" s="144"/>
      <c r="AI1612" s="144"/>
      <c r="AJ1612" s="144"/>
      <c r="AK1612" s="144"/>
      <c r="AL1612" s="144"/>
      <c r="AM1612" s="144"/>
      <c r="AN1612" s="144"/>
      <c r="AO1612" s="144"/>
      <c r="AP1612" s="144"/>
      <c r="AQ1612" s="144"/>
      <c r="AR1612" s="144"/>
      <c r="AS1612" s="144" t="s">
        <v>3569</v>
      </c>
    </row>
    <row r="1613" spans="1:45" ht="24" hidden="1" customHeight="1" x14ac:dyDescent="0.2">
      <c r="B1613" s="169"/>
      <c r="C1613" s="750" t="s">
        <v>5706</v>
      </c>
      <c r="D1613" s="144"/>
      <c r="E1613" s="144" t="s">
        <v>14117</v>
      </c>
      <c r="F1613" s="144" t="s">
        <v>11340</v>
      </c>
      <c r="G1613" s="144"/>
      <c r="H1613" s="144"/>
      <c r="I1613" s="144">
        <v>5929</v>
      </c>
      <c r="J1613" s="144">
        <v>20</v>
      </c>
      <c r="K1613" s="144">
        <v>33</v>
      </c>
      <c r="L1613" s="144"/>
      <c r="M1613" s="144"/>
      <c r="N1613" s="144">
        <v>660</v>
      </c>
      <c r="O1613" s="144"/>
      <c r="P1613" s="144"/>
      <c r="Q1613" s="1330"/>
      <c r="R1613" s="1330"/>
      <c r="S1613" s="232"/>
      <c r="T1613" s="145">
        <v>2016</v>
      </c>
      <c r="U1613" s="1330"/>
      <c r="V1613" s="1330"/>
      <c r="W1613" s="1330"/>
      <c r="X1613" s="1330"/>
      <c r="Y1613" s="1330"/>
      <c r="Z1613" s="144">
        <v>807</v>
      </c>
      <c r="AA1613" s="144"/>
      <c r="AB1613" s="144"/>
      <c r="AC1613" s="144"/>
      <c r="AD1613" s="144"/>
      <c r="AE1613" s="144"/>
      <c r="AF1613" s="144"/>
      <c r="AG1613" s="144"/>
      <c r="AH1613" s="144"/>
      <c r="AI1613" s="144"/>
      <c r="AJ1613" s="144"/>
      <c r="AK1613" s="144"/>
      <c r="AL1613" s="144"/>
      <c r="AM1613" s="144"/>
      <c r="AN1613" s="144"/>
      <c r="AO1613" s="144"/>
      <c r="AP1613" s="144"/>
      <c r="AQ1613" s="144"/>
      <c r="AR1613" s="144"/>
      <c r="AS1613" s="144" t="s">
        <v>3021</v>
      </c>
    </row>
    <row r="1614" spans="1:45" ht="24" hidden="1" customHeight="1" x14ac:dyDescent="0.2">
      <c r="B1614" s="169"/>
      <c r="C1614" s="750" t="s">
        <v>2238</v>
      </c>
      <c r="D1614" s="144"/>
      <c r="E1614" s="144" t="s">
        <v>20585</v>
      </c>
      <c r="F1614" s="144" t="s">
        <v>2238</v>
      </c>
      <c r="G1614" s="144">
        <v>1088</v>
      </c>
      <c r="H1614" s="144"/>
      <c r="I1614" s="144"/>
      <c r="J1614" s="144"/>
      <c r="K1614" s="144"/>
      <c r="L1614" s="144"/>
      <c r="M1614" s="144"/>
      <c r="N1614" s="144"/>
      <c r="O1614" s="144"/>
      <c r="P1614" s="144"/>
      <c r="Q1614" s="1330"/>
      <c r="R1614" s="1330"/>
      <c r="S1614" s="232"/>
      <c r="T1614" s="145">
        <v>2022</v>
      </c>
      <c r="U1614" s="1330"/>
      <c r="V1614" s="1330"/>
      <c r="W1614" s="1330"/>
      <c r="X1614" s="1330"/>
      <c r="Y1614" s="1330"/>
      <c r="Z1614" s="232"/>
      <c r="AA1614" s="144"/>
      <c r="AB1614" s="144"/>
      <c r="AC1614" s="144"/>
      <c r="AD1614" s="144"/>
      <c r="AE1614" s="144"/>
      <c r="AF1614" s="144"/>
      <c r="AG1614" s="144"/>
      <c r="AH1614" s="144"/>
      <c r="AI1614" s="144"/>
      <c r="AJ1614" s="144"/>
      <c r="AK1614" s="144"/>
      <c r="AL1614" s="144"/>
      <c r="AM1614" s="144"/>
      <c r="AN1614" s="144"/>
      <c r="AO1614" s="144"/>
      <c r="AP1614" s="144"/>
      <c r="AQ1614" s="144"/>
      <c r="AR1614" s="144"/>
      <c r="AS1614" s="144" t="s">
        <v>17035</v>
      </c>
    </row>
    <row r="1615" spans="1:45" ht="24" hidden="1" customHeight="1" x14ac:dyDescent="0.2">
      <c r="B1615" s="169"/>
      <c r="C1615" s="750" t="s">
        <v>2238</v>
      </c>
      <c r="D1615" s="144"/>
      <c r="E1615" s="232" t="s">
        <v>5715</v>
      </c>
      <c r="F1615" s="232" t="s">
        <v>5709</v>
      </c>
      <c r="G1615" s="144">
        <v>2400</v>
      </c>
      <c r="H1615" s="144"/>
      <c r="I1615" s="144"/>
      <c r="J1615" s="144"/>
      <c r="K1615" s="384"/>
      <c r="L1615" s="144"/>
      <c r="M1615" s="384"/>
      <c r="N1615" s="384"/>
      <c r="O1615" s="144"/>
      <c r="P1615" s="149"/>
      <c r="Q1615" s="149"/>
      <c r="R1615" s="144"/>
      <c r="S1615" s="144"/>
      <c r="T1615" s="145">
        <v>2007</v>
      </c>
      <c r="U1615" s="144"/>
      <c r="V1615" s="144"/>
      <c r="W1615" s="299"/>
      <c r="X1615" s="144"/>
      <c r="Y1615" s="384"/>
      <c r="Z1615" s="384"/>
      <c r="AA1615" s="384"/>
      <c r="AB1615" s="384"/>
      <c r="AC1615" s="384"/>
      <c r="AD1615" s="384"/>
      <c r="AE1615" s="384"/>
      <c r="AF1615" s="384"/>
      <c r="AG1615" s="384"/>
      <c r="AH1615" s="384"/>
      <c r="AI1615" s="384"/>
      <c r="AJ1615" s="384"/>
      <c r="AK1615" s="384"/>
      <c r="AL1615" s="384"/>
      <c r="AM1615" s="384"/>
      <c r="AN1615" s="384"/>
      <c r="AO1615" s="384"/>
      <c r="AP1615" s="384"/>
      <c r="AQ1615" s="384"/>
      <c r="AR1615" s="384"/>
      <c r="AS1615" s="384"/>
    </row>
    <row r="1616" spans="1:45" ht="24" hidden="1" customHeight="1" x14ac:dyDescent="0.2">
      <c r="B1616" s="169"/>
      <c r="C1616" s="750" t="s">
        <v>2238</v>
      </c>
      <c r="D1616" s="144"/>
      <c r="E1616" s="232" t="s">
        <v>20586</v>
      </c>
      <c r="F1616" s="232" t="s">
        <v>5709</v>
      </c>
      <c r="G1616" s="144">
        <v>1000</v>
      </c>
      <c r="H1616" s="144"/>
      <c r="I1616" s="144"/>
      <c r="J1616" s="144"/>
      <c r="K1616" s="384"/>
      <c r="L1616" s="144"/>
      <c r="M1616" s="384"/>
      <c r="N1616" s="384"/>
      <c r="O1616" s="144"/>
      <c r="P1616" s="301"/>
      <c r="Q1616" s="232"/>
      <c r="R1616" s="232"/>
      <c r="S1616" s="144"/>
      <c r="T1616" s="145">
        <v>2005</v>
      </c>
      <c r="U1616" s="144"/>
      <c r="V1616" s="144"/>
      <c r="W1616" s="232"/>
      <c r="X1616" s="144"/>
      <c r="Y1616" s="384"/>
      <c r="Z1616" s="384"/>
      <c r="AA1616" s="384"/>
      <c r="AB1616" s="384"/>
      <c r="AC1616" s="384"/>
      <c r="AD1616" s="384"/>
      <c r="AE1616" s="384"/>
      <c r="AF1616" s="384"/>
      <c r="AG1616" s="384"/>
      <c r="AH1616" s="384"/>
      <c r="AI1616" s="384"/>
      <c r="AJ1616" s="384"/>
      <c r="AK1616" s="384"/>
      <c r="AL1616" s="384"/>
      <c r="AM1616" s="384"/>
      <c r="AN1616" s="384"/>
      <c r="AO1616" s="384"/>
      <c r="AP1616" s="384"/>
      <c r="AQ1616" s="384"/>
      <c r="AR1616" s="384"/>
      <c r="AS1616" s="384"/>
    </row>
    <row r="1617" spans="2:47" ht="24" hidden="1" customHeight="1" x14ac:dyDescent="0.2">
      <c r="B1617" s="169"/>
      <c r="C1617" s="750" t="s">
        <v>5724</v>
      </c>
      <c r="D1617" s="144"/>
      <c r="E1617" s="144" t="s">
        <v>1446</v>
      </c>
      <c r="F1617" s="144" t="s">
        <v>5724</v>
      </c>
      <c r="G1617" s="144">
        <v>76969</v>
      </c>
      <c r="H1617" s="144">
        <v>366</v>
      </c>
      <c r="I1617" s="144">
        <v>322</v>
      </c>
      <c r="J1617" s="144"/>
      <c r="K1617" s="144"/>
      <c r="L1617" s="144"/>
      <c r="M1617" s="144"/>
      <c r="N1617" s="144"/>
      <c r="O1617" s="144"/>
      <c r="P1617" s="144"/>
      <c r="Q1617" s="1330"/>
      <c r="R1617" s="1330"/>
      <c r="S1617" s="232"/>
      <c r="T1617" s="145">
        <v>2003</v>
      </c>
      <c r="U1617" s="1330"/>
      <c r="V1617" s="1330"/>
      <c r="W1617" s="1330"/>
      <c r="X1617" s="1330"/>
      <c r="Y1617" s="1330"/>
      <c r="Z1617" s="232">
        <v>376</v>
      </c>
      <c r="AA1617" s="144"/>
      <c r="AB1617" s="144"/>
      <c r="AC1617" s="144"/>
      <c r="AD1617" s="144"/>
      <c r="AE1617" s="144"/>
      <c r="AF1617" s="144"/>
      <c r="AG1617" s="144"/>
      <c r="AH1617" s="144"/>
      <c r="AI1617" s="144"/>
      <c r="AJ1617" s="144"/>
      <c r="AK1617" s="144"/>
      <c r="AL1617" s="144"/>
      <c r="AM1617" s="144"/>
      <c r="AN1617" s="144"/>
      <c r="AO1617" s="144"/>
      <c r="AP1617" s="144"/>
      <c r="AQ1617" s="144"/>
      <c r="AR1617" s="144"/>
      <c r="AS1617" s="144"/>
    </row>
    <row r="1618" spans="2:47" ht="24" hidden="1" customHeight="1" x14ac:dyDescent="0.2">
      <c r="B1618" s="169"/>
      <c r="C1618" s="750" t="s">
        <v>5726</v>
      </c>
      <c r="D1618" s="144"/>
      <c r="E1618" s="144" t="s">
        <v>9197</v>
      </c>
      <c r="F1618" s="138" t="s">
        <v>16220</v>
      </c>
      <c r="G1618" s="144">
        <v>3500</v>
      </c>
      <c r="H1618" s="144">
        <v>3500</v>
      </c>
      <c r="I1618" s="144">
        <v>3500</v>
      </c>
      <c r="J1618" s="144">
        <v>40</v>
      </c>
      <c r="K1618" s="144">
        <v>50</v>
      </c>
      <c r="L1618" s="144"/>
      <c r="M1618" s="144"/>
      <c r="N1618" s="144">
        <v>2000</v>
      </c>
      <c r="O1618" s="144"/>
      <c r="P1618" s="144"/>
      <c r="Q1618" s="1330"/>
      <c r="R1618" s="1330"/>
      <c r="S1618" s="232"/>
      <c r="T1618" s="145">
        <v>2011</v>
      </c>
      <c r="U1618" s="1330"/>
      <c r="V1618" s="1330"/>
      <c r="W1618" s="1330"/>
      <c r="X1618" s="1330"/>
      <c r="Y1618" s="1330"/>
      <c r="Z1618" s="232">
        <v>1200</v>
      </c>
      <c r="AA1618" s="144"/>
      <c r="AB1618" s="144"/>
      <c r="AC1618" s="144"/>
      <c r="AD1618" s="144"/>
      <c r="AE1618" s="144"/>
      <c r="AF1618" s="144"/>
      <c r="AG1618" s="144"/>
      <c r="AH1618" s="144"/>
      <c r="AI1618" s="144"/>
      <c r="AJ1618" s="144"/>
      <c r="AK1618" s="144"/>
      <c r="AL1618" s="144"/>
      <c r="AM1618" s="144"/>
      <c r="AN1618" s="144"/>
      <c r="AO1618" s="144"/>
      <c r="AP1618" s="144"/>
      <c r="AQ1618" s="144"/>
      <c r="AR1618" s="144"/>
      <c r="AS1618" s="144"/>
      <c r="AU1618" s="1402"/>
    </row>
    <row r="1619" spans="2:47" ht="24" hidden="1" customHeight="1" x14ac:dyDescent="0.2">
      <c r="B1619" s="169"/>
      <c r="C1619" s="750" t="s">
        <v>16250</v>
      </c>
      <c r="D1619" s="144"/>
      <c r="E1619" s="414" t="s">
        <v>16278</v>
      </c>
      <c r="F1619" s="414" t="s">
        <v>16279</v>
      </c>
      <c r="G1619" s="414">
        <v>7071</v>
      </c>
      <c r="H1619" s="414"/>
      <c r="I1619" s="414">
        <v>7071</v>
      </c>
      <c r="J1619" s="414"/>
      <c r="K1619" s="414"/>
      <c r="L1619" s="414"/>
      <c r="M1619" s="414"/>
      <c r="N1619" s="414"/>
      <c r="O1619" s="414"/>
      <c r="P1619" s="414"/>
      <c r="Q1619" s="414"/>
      <c r="R1619" s="414"/>
      <c r="S1619" s="414"/>
      <c r="T1619" s="145">
        <v>2016</v>
      </c>
      <c r="U1619" s="414"/>
      <c r="V1619" s="414"/>
      <c r="W1619" s="414"/>
      <c r="X1619" s="414"/>
      <c r="Y1619" s="414"/>
      <c r="Z1619" s="1070">
        <v>750</v>
      </c>
      <c r="AA1619" s="144"/>
      <c r="AB1619" s="144"/>
      <c r="AC1619" s="144"/>
      <c r="AD1619" s="144"/>
      <c r="AE1619" s="144"/>
      <c r="AF1619" s="144"/>
      <c r="AG1619" s="144"/>
      <c r="AH1619" s="144"/>
      <c r="AI1619" s="144"/>
      <c r="AJ1619" s="144"/>
      <c r="AK1619" s="144"/>
      <c r="AL1619" s="144"/>
      <c r="AM1619" s="144"/>
      <c r="AN1619" s="144"/>
      <c r="AO1619" s="144"/>
      <c r="AP1619" s="144"/>
      <c r="AQ1619" s="144"/>
      <c r="AR1619" s="144"/>
      <c r="AS1619" s="144"/>
      <c r="AU1619" s="1402"/>
    </row>
    <row r="1620" spans="2:47" ht="24" hidden="1" customHeight="1" x14ac:dyDescent="0.2">
      <c r="B1620" s="169"/>
      <c r="C1620" s="935" t="s">
        <v>5726</v>
      </c>
      <c r="D1620" s="138"/>
      <c r="E1620" s="138" t="s">
        <v>16280</v>
      </c>
      <c r="F1620" s="138" t="s">
        <v>16281</v>
      </c>
      <c r="G1620" s="138"/>
      <c r="H1620" s="138"/>
      <c r="I1620" s="138">
        <v>62000</v>
      </c>
      <c r="J1620" s="138"/>
      <c r="K1620" s="138"/>
      <c r="L1620" s="138"/>
      <c r="M1620" s="138"/>
      <c r="N1620" s="138"/>
      <c r="O1620" s="138"/>
      <c r="P1620" s="138"/>
      <c r="Q1620" s="138"/>
      <c r="R1620" s="138"/>
      <c r="S1620" s="138"/>
      <c r="T1620" s="145">
        <v>2021</v>
      </c>
      <c r="U1620" s="138"/>
      <c r="V1620" s="138"/>
      <c r="W1620" s="138"/>
      <c r="X1620" s="138"/>
      <c r="Y1620" s="138"/>
      <c r="Z1620" s="136"/>
      <c r="AA1620" s="384"/>
      <c r="AB1620" s="384"/>
      <c r="AC1620" s="384"/>
      <c r="AD1620" s="384"/>
      <c r="AE1620" s="384"/>
      <c r="AF1620" s="384"/>
      <c r="AG1620" s="384"/>
      <c r="AH1620" s="384"/>
      <c r="AI1620" s="384"/>
      <c r="AJ1620" s="384"/>
      <c r="AK1620" s="384"/>
      <c r="AL1620" s="384"/>
      <c r="AM1620" s="384"/>
      <c r="AN1620" s="384"/>
      <c r="AO1620" s="384"/>
      <c r="AP1620" s="384"/>
      <c r="AQ1620" s="384"/>
      <c r="AR1620" s="384"/>
      <c r="AS1620" s="138"/>
      <c r="AU1620" s="1402"/>
    </row>
    <row r="1621" spans="2:47" ht="24" hidden="1" customHeight="1" x14ac:dyDescent="0.2">
      <c r="B1621" s="169"/>
      <c r="C1621" s="935" t="s">
        <v>5726</v>
      </c>
      <c r="D1621" s="138"/>
      <c r="E1621" s="138" t="s">
        <v>1446</v>
      </c>
      <c r="F1621" s="138" t="s">
        <v>5726</v>
      </c>
      <c r="G1621" s="138">
        <v>635</v>
      </c>
      <c r="H1621" s="138">
        <v>406.5</v>
      </c>
      <c r="I1621" s="138">
        <v>635.29999999999995</v>
      </c>
      <c r="J1621" s="138">
        <v>16</v>
      </c>
      <c r="K1621" s="138">
        <v>16</v>
      </c>
      <c r="L1621" s="138"/>
      <c r="M1621" s="138"/>
      <c r="N1621" s="138">
        <v>256</v>
      </c>
      <c r="O1621" s="138"/>
      <c r="P1621" s="138"/>
      <c r="Q1621" s="138"/>
      <c r="R1621" s="138"/>
      <c r="S1621" s="138"/>
      <c r="T1621" s="145">
        <v>2011</v>
      </c>
      <c r="U1621" s="138"/>
      <c r="V1621" s="138"/>
      <c r="W1621" s="138"/>
      <c r="X1621" s="138"/>
      <c r="Y1621" s="138"/>
      <c r="Z1621" s="136">
        <v>950</v>
      </c>
      <c r="AA1621" s="384"/>
      <c r="AB1621" s="384"/>
      <c r="AC1621" s="384"/>
      <c r="AD1621" s="384"/>
      <c r="AE1621" s="384"/>
      <c r="AF1621" s="384"/>
      <c r="AG1621" s="384"/>
      <c r="AH1621" s="384"/>
      <c r="AI1621" s="384"/>
      <c r="AJ1621" s="384"/>
      <c r="AK1621" s="384"/>
      <c r="AL1621" s="384"/>
      <c r="AM1621" s="384"/>
      <c r="AN1621" s="384"/>
      <c r="AO1621" s="384"/>
      <c r="AP1621" s="384"/>
      <c r="AQ1621" s="384"/>
      <c r="AR1621" s="384"/>
      <c r="AS1621" s="138" t="s">
        <v>17441</v>
      </c>
      <c r="AU1621" s="1402"/>
    </row>
    <row r="1622" spans="2:47" ht="24" hidden="1" customHeight="1" x14ac:dyDescent="0.2">
      <c r="B1622" s="169"/>
      <c r="C1622" s="935" t="s">
        <v>16250</v>
      </c>
      <c r="D1622" s="138"/>
      <c r="E1622" s="138" t="s">
        <v>17442</v>
      </c>
      <c r="F1622" s="138" t="s">
        <v>16250</v>
      </c>
      <c r="G1622" s="138">
        <v>1420</v>
      </c>
      <c r="H1622" s="138"/>
      <c r="I1622" s="138"/>
      <c r="J1622" s="138"/>
      <c r="K1622" s="138"/>
      <c r="L1622" s="138"/>
      <c r="M1622" s="138"/>
      <c r="N1622" s="138"/>
      <c r="O1622" s="138"/>
      <c r="P1622" s="138"/>
      <c r="Q1622" s="138"/>
      <c r="R1622" s="138"/>
      <c r="S1622" s="138"/>
      <c r="T1622" s="145"/>
      <c r="U1622" s="138"/>
      <c r="V1622" s="138"/>
      <c r="W1622" s="138"/>
      <c r="X1622" s="138"/>
      <c r="Y1622" s="138"/>
      <c r="Z1622" s="136"/>
      <c r="AA1622" s="384"/>
      <c r="AB1622" s="384"/>
      <c r="AC1622" s="384"/>
      <c r="AD1622" s="384"/>
      <c r="AE1622" s="384"/>
      <c r="AF1622" s="384"/>
      <c r="AG1622" s="384"/>
      <c r="AH1622" s="384"/>
      <c r="AI1622" s="384"/>
      <c r="AJ1622" s="384"/>
      <c r="AK1622" s="384"/>
      <c r="AL1622" s="384"/>
      <c r="AM1622" s="384"/>
      <c r="AN1622" s="384"/>
      <c r="AO1622" s="384"/>
      <c r="AP1622" s="384"/>
      <c r="AQ1622" s="384"/>
      <c r="AR1622" s="384"/>
      <c r="AS1622" s="138" t="s">
        <v>17443</v>
      </c>
    </row>
    <row r="1623" spans="2:47" ht="24" hidden="1" customHeight="1" x14ac:dyDescent="0.2">
      <c r="B1623" s="169"/>
      <c r="C1623" s="935" t="s">
        <v>16250</v>
      </c>
      <c r="D1623" s="144"/>
      <c r="E1623" s="138" t="s">
        <v>17444</v>
      </c>
      <c r="F1623" s="138" t="s">
        <v>16250</v>
      </c>
      <c r="G1623" s="138">
        <v>2932</v>
      </c>
      <c r="H1623" s="138"/>
      <c r="I1623" s="138"/>
      <c r="J1623" s="138"/>
      <c r="K1623" s="138"/>
      <c r="L1623" s="138"/>
      <c r="M1623" s="138"/>
      <c r="N1623" s="138"/>
      <c r="O1623" s="138"/>
      <c r="P1623" s="138"/>
      <c r="Q1623" s="138"/>
      <c r="R1623" s="138"/>
      <c r="S1623" s="138"/>
      <c r="T1623" s="145"/>
      <c r="U1623" s="138"/>
      <c r="V1623" s="138"/>
      <c r="W1623" s="138"/>
      <c r="X1623" s="138"/>
      <c r="Y1623" s="138"/>
      <c r="Z1623" s="136"/>
      <c r="AA1623" s="384"/>
      <c r="AB1623" s="384"/>
      <c r="AC1623" s="384"/>
      <c r="AD1623" s="384"/>
      <c r="AE1623" s="384"/>
      <c r="AF1623" s="384"/>
      <c r="AG1623" s="384"/>
      <c r="AH1623" s="384"/>
      <c r="AI1623" s="384"/>
      <c r="AJ1623" s="384"/>
      <c r="AK1623" s="384"/>
      <c r="AL1623" s="384"/>
      <c r="AM1623" s="384"/>
      <c r="AN1623" s="384"/>
      <c r="AO1623" s="384"/>
      <c r="AP1623" s="384"/>
      <c r="AQ1623" s="384"/>
      <c r="AR1623" s="384"/>
      <c r="AS1623" s="138" t="s">
        <v>17443</v>
      </c>
    </row>
    <row r="1624" spans="2:47" ht="24" hidden="1" customHeight="1" x14ac:dyDescent="0.2">
      <c r="B1624" s="169"/>
      <c r="C1624" s="935" t="s">
        <v>16250</v>
      </c>
      <c r="D1624" s="144"/>
      <c r="E1624" s="138" t="s">
        <v>17445</v>
      </c>
      <c r="F1624" s="138" t="s">
        <v>16250</v>
      </c>
      <c r="G1624" s="138">
        <v>13358</v>
      </c>
      <c r="H1624" s="138"/>
      <c r="I1624" s="138"/>
      <c r="J1624" s="138"/>
      <c r="K1624" s="138"/>
      <c r="L1624" s="138"/>
      <c r="M1624" s="138"/>
      <c r="N1624" s="138"/>
      <c r="O1624" s="138"/>
      <c r="P1624" s="138"/>
      <c r="Q1624" s="138"/>
      <c r="R1624" s="138"/>
      <c r="S1624" s="138"/>
      <c r="T1624" s="145"/>
      <c r="U1624" s="138"/>
      <c r="V1624" s="138"/>
      <c r="W1624" s="138"/>
      <c r="X1624" s="138"/>
      <c r="Y1624" s="138"/>
      <c r="Z1624" s="136"/>
      <c r="AA1624" s="384"/>
      <c r="AB1624" s="384"/>
      <c r="AC1624" s="384"/>
      <c r="AD1624" s="384"/>
      <c r="AE1624" s="384"/>
      <c r="AF1624" s="384"/>
      <c r="AG1624" s="384"/>
      <c r="AH1624" s="384"/>
      <c r="AI1624" s="384"/>
      <c r="AJ1624" s="384"/>
      <c r="AK1624" s="384"/>
      <c r="AL1624" s="384"/>
      <c r="AM1624" s="384"/>
      <c r="AN1624" s="384"/>
      <c r="AO1624" s="384"/>
      <c r="AP1624" s="384"/>
      <c r="AQ1624" s="384"/>
      <c r="AR1624" s="384"/>
      <c r="AS1624" s="138" t="s">
        <v>17443</v>
      </c>
    </row>
    <row r="1625" spans="2:47" ht="24" hidden="1" customHeight="1" x14ac:dyDescent="0.2">
      <c r="B1625" s="169"/>
      <c r="C1625" s="935" t="s">
        <v>16250</v>
      </c>
      <c r="D1625" s="384"/>
      <c r="E1625" s="138" t="s">
        <v>17446</v>
      </c>
      <c r="F1625" s="138" t="s">
        <v>16250</v>
      </c>
      <c r="G1625" s="138">
        <v>932</v>
      </c>
      <c r="H1625" s="138"/>
      <c r="I1625" s="138"/>
      <c r="J1625" s="138"/>
      <c r="K1625" s="138"/>
      <c r="L1625" s="138"/>
      <c r="M1625" s="138"/>
      <c r="N1625" s="138"/>
      <c r="O1625" s="138"/>
      <c r="P1625" s="138"/>
      <c r="Q1625" s="138"/>
      <c r="R1625" s="138"/>
      <c r="S1625" s="138"/>
      <c r="T1625" s="145"/>
      <c r="U1625" s="138"/>
      <c r="V1625" s="138"/>
      <c r="W1625" s="138"/>
      <c r="X1625" s="138"/>
      <c r="Y1625" s="138"/>
      <c r="Z1625" s="136"/>
      <c r="AA1625" s="384"/>
      <c r="AB1625" s="384"/>
      <c r="AC1625" s="384"/>
      <c r="AD1625" s="384"/>
      <c r="AE1625" s="384"/>
      <c r="AF1625" s="384"/>
      <c r="AG1625" s="384"/>
      <c r="AH1625" s="384"/>
      <c r="AI1625" s="384"/>
      <c r="AJ1625" s="384"/>
      <c r="AK1625" s="384"/>
      <c r="AL1625" s="384"/>
      <c r="AM1625" s="384"/>
      <c r="AN1625" s="384"/>
      <c r="AO1625" s="384"/>
      <c r="AP1625" s="384"/>
      <c r="AQ1625" s="384"/>
      <c r="AR1625" s="384"/>
      <c r="AS1625" s="138" t="s">
        <v>17443</v>
      </c>
    </row>
    <row r="1626" spans="2:47" ht="24" hidden="1" customHeight="1" x14ac:dyDescent="0.2">
      <c r="B1626" s="169"/>
      <c r="C1626" s="935" t="s">
        <v>16250</v>
      </c>
      <c r="D1626" s="384"/>
      <c r="E1626" s="138" t="s">
        <v>17447</v>
      </c>
      <c r="F1626" s="138" t="s">
        <v>17448</v>
      </c>
      <c r="G1626" s="138">
        <v>299</v>
      </c>
      <c r="H1626" s="138"/>
      <c r="I1626" s="138"/>
      <c r="J1626" s="138"/>
      <c r="K1626" s="138"/>
      <c r="L1626" s="138"/>
      <c r="M1626" s="138"/>
      <c r="N1626" s="138"/>
      <c r="O1626" s="138"/>
      <c r="P1626" s="138"/>
      <c r="Q1626" s="138"/>
      <c r="R1626" s="138"/>
      <c r="S1626" s="138"/>
      <c r="T1626" s="145"/>
      <c r="U1626" s="138"/>
      <c r="V1626" s="138"/>
      <c r="W1626" s="138"/>
      <c r="X1626" s="138"/>
      <c r="Y1626" s="138"/>
      <c r="Z1626" s="136"/>
      <c r="AA1626" s="384"/>
      <c r="AB1626" s="384"/>
      <c r="AC1626" s="384"/>
      <c r="AD1626" s="384"/>
      <c r="AE1626" s="384"/>
      <c r="AF1626" s="384"/>
      <c r="AG1626" s="384"/>
      <c r="AH1626" s="384"/>
      <c r="AI1626" s="384"/>
      <c r="AJ1626" s="384"/>
      <c r="AK1626" s="384"/>
      <c r="AL1626" s="384"/>
      <c r="AM1626" s="384"/>
      <c r="AN1626" s="384"/>
      <c r="AO1626" s="384"/>
      <c r="AP1626" s="384"/>
      <c r="AQ1626" s="384"/>
      <c r="AR1626" s="384"/>
      <c r="AS1626" s="138" t="s">
        <v>17443</v>
      </c>
    </row>
    <row r="1627" spans="2:47" ht="24" hidden="1" customHeight="1" x14ac:dyDescent="0.2">
      <c r="B1627" s="169"/>
      <c r="C1627" s="935" t="s">
        <v>16250</v>
      </c>
      <c r="D1627" s="384"/>
      <c r="E1627" s="138" t="s">
        <v>17449</v>
      </c>
      <c r="F1627" s="138" t="s">
        <v>17450</v>
      </c>
      <c r="G1627" s="138">
        <v>599</v>
      </c>
      <c r="H1627" s="138"/>
      <c r="I1627" s="138"/>
      <c r="J1627" s="138"/>
      <c r="K1627" s="138"/>
      <c r="L1627" s="138"/>
      <c r="M1627" s="138"/>
      <c r="N1627" s="138"/>
      <c r="O1627" s="138"/>
      <c r="P1627" s="138"/>
      <c r="Q1627" s="138"/>
      <c r="R1627" s="138"/>
      <c r="S1627" s="138"/>
      <c r="T1627" s="145"/>
      <c r="U1627" s="138"/>
      <c r="V1627" s="138"/>
      <c r="W1627" s="138"/>
      <c r="X1627" s="138"/>
      <c r="Y1627" s="138"/>
      <c r="Z1627" s="136"/>
      <c r="AA1627" s="384"/>
      <c r="AB1627" s="384"/>
      <c r="AC1627" s="384"/>
      <c r="AD1627" s="384"/>
      <c r="AE1627" s="384"/>
      <c r="AF1627" s="384"/>
      <c r="AG1627" s="384"/>
      <c r="AH1627" s="384"/>
      <c r="AI1627" s="384"/>
      <c r="AJ1627" s="384"/>
      <c r="AK1627" s="384"/>
      <c r="AL1627" s="384"/>
      <c r="AM1627" s="384"/>
      <c r="AN1627" s="384"/>
      <c r="AO1627" s="384"/>
      <c r="AP1627" s="384"/>
      <c r="AQ1627" s="384"/>
      <c r="AR1627" s="384"/>
      <c r="AS1627" s="138" t="s">
        <v>17443</v>
      </c>
    </row>
    <row r="1628" spans="2:47" ht="24" hidden="1" customHeight="1" x14ac:dyDescent="0.2">
      <c r="B1628" s="169"/>
      <c r="C1628" s="935" t="s">
        <v>16250</v>
      </c>
      <c r="D1628" s="384"/>
      <c r="E1628" s="144" t="s">
        <v>17449</v>
      </c>
      <c r="F1628" s="144" t="s">
        <v>17451</v>
      </c>
      <c r="G1628" s="144">
        <v>1450</v>
      </c>
      <c r="H1628" s="138"/>
      <c r="I1628" s="138"/>
      <c r="J1628" s="138"/>
      <c r="K1628" s="138"/>
      <c r="L1628" s="138"/>
      <c r="M1628" s="138"/>
      <c r="N1628" s="138"/>
      <c r="O1628" s="138"/>
      <c r="P1628" s="138"/>
      <c r="Q1628" s="138"/>
      <c r="R1628" s="138"/>
      <c r="S1628" s="138"/>
      <c r="T1628" s="145"/>
      <c r="U1628" s="138"/>
      <c r="V1628" s="138"/>
      <c r="W1628" s="138"/>
      <c r="X1628" s="138"/>
      <c r="Y1628" s="138"/>
      <c r="Z1628" s="136"/>
      <c r="AA1628" s="384"/>
      <c r="AB1628" s="384"/>
      <c r="AC1628" s="384"/>
      <c r="AD1628" s="384"/>
      <c r="AE1628" s="384"/>
      <c r="AF1628" s="384"/>
      <c r="AG1628" s="384"/>
      <c r="AH1628" s="384"/>
      <c r="AI1628" s="384"/>
      <c r="AJ1628" s="384"/>
      <c r="AK1628" s="384"/>
      <c r="AL1628" s="384"/>
      <c r="AM1628" s="384"/>
      <c r="AN1628" s="384"/>
      <c r="AO1628" s="384"/>
      <c r="AP1628" s="384"/>
      <c r="AQ1628" s="384"/>
      <c r="AR1628" s="384"/>
      <c r="AS1628" s="138" t="s">
        <v>17443</v>
      </c>
    </row>
    <row r="1629" spans="2:47" ht="24" hidden="1" customHeight="1" x14ac:dyDescent="0.2">
      <c r="B1629" s="169"/>
      <c r="C1629" s="935" t="s">
        <v>16250</v>
      </c>
      <c r="D1629" s="384"/>
      <c r="E1629" s="144" t="s">
        <v>17442</v>
      </c>
      <c r="F1629" s="144" t="s">
        <v>17452</v>
      </c>
      <c r="G1629" s="144">
        <v>1000</v>
      </c>
      <c r="H1629" s="138"/>
      <c r="I1629" s="138"/>
      <c r="J1629" s="138"/>
      <c r="K1629" s="138"/>
      <c r="L1629" s="138"/>
      <c r="M1629" s="138"/>
      <c r="N1629" s="138"/>
      <c r="O1629" s="138"/>
      <c r="P1629" s="138"/>
      <c r="Q1629" s="138"/>
      <c r="R1629" s="138"/>
      <c r="S1629" s="138"/>
      <c r="T1629" s="145"/>
      <c r="U1629" s="138"/>
      <c r="V1629" s="138"/>
      <c r="W1629" s="138"/>
      <c r="X1629" s="138"/>
      <c r="Y1629" s="138"/>
      <c r="Z1629" s="136"/>
      <c r="AA1629" s="384"/>
      <c r="AB1629" s="384"/>
      <c r="AC1629" s="384"/>
      <c r="AD1629" s="384"/>
      <c r="AE1629" s="384"/>
      <c r="AF1629" s="384"/>
      <c r="AG1629" s="384"/>
      <c r="AH1629" s="384"/>
      <c r="AI1629" s="384"/>
      <c r="AJ1629" s="384"/>
      <c r="AK1629" s="384"/>
      <c r="AL1629" s="384"/>
      <c r="AM1629" s="384"/>
      <c r="AN1629" s="384"/>
      <c r="AO1629" s="384"/>
      <c r="AP1629" s="384"/>
      <c r="AQ1629" s="384"/>
      <c r="AR1629" s="384"/>
      <c r="AS1629" s="138" t="s">
        <v>17443</v>
      </c>
    </row>
    <row r="1630" spans="2:47" ht="24" hidden="1" customHeight="1" x14ac:dyDescent="0.2">
      <c r="B1630" s="169"/>
      <c r="C1630" s="935" t="s">
        <v>16250</v>
      </c>
      <c r="D1630" s="138"/>
      <c r="E1630" s="138" t="s">
        <v>20587</v>
      </c>
      <c r="F1630" s="138" t="s">
        <v>16220</v>
      </c>
      <c r="G1630" s="138">
        <v>50000</v>
      </c>
      <c r="H1630" s="138"/>
      <c r="I1630" s="138"/>
      <c r="J1630" s="138"/>
      <c r="K1630" s="138"/>
      <c r="L1630" s="138"/>
      <c r="M1630" s="138"/>
      <c r="N1630" s="138"/>
      <c r="O1630" s="138"/>
      <c r="P1630" s="138"/>
      <c r="Q1630" s="138"/>
      <c r="R1630" s="138"/>
      <c r="S1630" s="138"/>
      <c r="T1630" s="145">
        <v>2021</v>
      </c>
      <c r="U1630" s="138"/>
      <c r="V1630" s="138"/>
      <c r="W1630" s="138"/>
      <c r="X1630" s="138"/>
      <c r="Y1630" s="138"/>
      <c r="Z1630" s="384"/>
      <c r="AA1630" s="384"/>
      <c r="AB1630" s="384"/>
      <c r="AC1630" s="384"/>
      <c r="AD1630" s="384"/>
      <c r="AE1630" s="384"/>
      <c r="AF1630" s="384"/>
      <c r="AG1630" s="384"/>
      <c r="AH1630" s="384"/>
      <c r="AI1630" s="384"/>
      <c r="AJ1630" s="384"/>
      <c r="AK1630" s="384"/>
      <c r="AL1630" s="384"/>
      <c r="AM1630" s="384"/>
      <c r="AN1630" s="384"/>
      <c r="AO1630" s="384"/>
      <c r="AP1630" s="384"/>
      <c r="AQ1630" s="384"/>
      <c r="AR1630" s="384"/>
      <c r="AS1630" s="138"/>
    </row>
    <row r="1631" spans="2:47" ht="24" hidden="1" customHeight="1" x14ac:dyDescent="0.2">
      <c r="B1631" s="169"/>
      <c r="C1631" s="935" t="s">
        <v>16250</v>
      </c>
      <c r="D1631" s="144"/>
      <c r="E1631" s="144" t="s">
        <v>20588</v>
      </c>
      <c r="F1631" s="138" t="s">
        <v>16220</v>
      </c>
      <c r="G1631" s="144">
        <v>22786</v>
      </c>
      <c r="H1631" s="144">
        <v>157</v>
      </c>
      <c r="I1631" s="144">
        <v>157</v>
      </c>
      <c r="J1631" s="138"/>
      <c r="K1631" s="138"/>
      <c r="L1631" s="138"/>
      <c r="M1631" s="138"/>
      <c r="N1631" s="138"/>
      <c r="O1631" s="138"/>
      <c r="P1631" s="138"/>
      <c r="Q1631" s="138"/>
      <c r="R1631" s="138"/>
      <c r="S1631" s="138"/>
      <c r="T1631" s="145">
        <v>2022</v>
      </c>
      <c r="U1631" s="138"/>
      <c r="V1631" s="138"/>
      <c r="W1631" s="138"/>
      <c r="X1631" s="138"/>
      <c r="Y1631" s="138"/>
      <c r="Z1631" s="384"/>
      <c r="AA1631" s="384"/>
      <c r="AB1631" s="384"/>
      <c r="AC1631" s="384"/>
      <c r="AD1631" s="384"/>
      <c r="AE1631" s="384"/>
      <c r="AF1631" s="384"/>
      <c r="AG1631" s="384"/>
      <c r="AH1631" s="384"/>
      <c r="AI1631" s="384"/>
      <c r="AJ1631" s="384"/>
      <c r="AK1631" s="384"/>
      <c r="AL1631" s="384"/>
      <c r="AM1631" s="384"/>
      <c r="AN1631" s="384"/>
      <c r="AO1631" s="384"/>
      <c r="AP1631" s="384"/>
      <c r="AQ1631" s="384"/>
      <c r="AR1631" s="384"/>
      <c r="AS1631" s="144" t="s">
        <v>17453</v>
      </c>
    </row>
    <row r="1632" spans="2:47" ht="24" hidden="1" customHeight="1" x14ac:dyDescent="0.2">
      <c r="B1632" s="169"/>
      <c r="C1632" s="935" t="s">
        <v>16250</v>
      </c>
      <c r="D1632" s="138"/>
      <c r="E1632" s="136" t="s">
        <v>20589</v>
      </c>
      <c r="F1632" s="232" t="s">
        <v>17363</v>
      </c>
      <c r="G1632" s="138">
        <v>800</v>
      </c>
      <c r="H1632" s="138"/>
      <c r="I1632" s="138"/>
      <c r="J1632" s="138"/>
      <c r="K1632" s="138"/>
      <c r="L1632" s="138"/>
      <c r="M1632" s="138"/>
      <c r="N1632" s="138"/>
      <c r="O1632" s="138"/>
      <c r="P1632" s="138"/>
      <c r="Q1632" s="138"/>
      <c r="R1632" s="138"/>
      <c r="S1632" s="138"/>
      <c r="T1632" s="145">
        <v>2006</v>
      </c>
      <c r="U1632" s="138"/>
      <c r="V1632" s="138"/>
      <c r="W1632" s="138"/>
      <c r="X1632" s="138"/>
      <c r="Y1632" s="138"/>
      <c r="Z1632" s="136"/>
      <c r="AA1632" s="384"/>
      <c r="AB1632" s="384"/>
      <c r="AC1632" s="384"/>
      <c r="AD1632" s="384"/>
      <c r="AE1632" s="384"/>
      <c r="AF1632" s="384"/>
      <c r="AG1632" s="384"/>
      <c r="AH1632" s="384"/>
      <c r="AI1632" s="384"/>
      <c r="AJ1632" s="384"/>
      <c r="AK1632" s="384"/>
      <c r="AL1632" s="384"/>
      <c r="AM1632" s="384"/>
      <c r="AN1632" s="384"/>
      <c r="AO1632" s="384"/>
      <c r="AP1632" s="384"/>
      <c r="AQ1632" s="384"/>
      <c r="AR1632" s="384"/>
      <c r="AS1632" s="138"/>
    </row>
    <row r="1633" spans="1:50" s="1401" customFormat="1" ht="24" hidden="1" customHeight="1" x14ac:dyDescent="0.2">
      <c r="A1633" s="133"/>
      <c r="B1633" s="169"/>
      <c r="C1633" s="935" t="s">
        <v>16250</v>
      </c>
      <c r="D1633" s="144"/>
      <c r="E1633" s="136" t="s">
        <v>20590</v>
      </c>
      <c r="F1633" s="232" t="s">
        <v>17363</v>
      </c>
      <c r="G1633" s="144">
        <v>510</v>
      </c>
      <c r="H1633" s="144"/>
      <c r="I1633" s="138"/>
      <c r="J1633" s="138"/>
      <c r="K1633" s="138"/>
      <c r="L1633" s="138"/>
      <c r="M1633" s="138"/>
      <c r="N1633" s="138"/>
      <c r="O1633" s="138"/>
      <c r="P1633" s="138"/>
      <c r="Q1633" s="138"/>
      <c r="R1633" s="138"/>
      <c r="S1633" s="138"/>
      <c r="T1633" s="145">
        <v>2009</v>
      </c>
      <c r="U1633" s="138"/>
      <c r="V1633" s="138"/>
      <c r="W1633" s="138"/>
      <c r="X1633" s="138"/>
      <c r="Y1633" s="138"/>
      <c r="Z1633" s="136"/>
      <c r="AA1633" s="384"/>
      <c r="AB1633" s="384"/>
      <c r="AC1633" s="384"/>
      <c r="AD1633" s="384"/>
      <c r="AE1633" s="384"/>
      <c r="AF1633" s="384"/>
      <c r="AG1633" s="384"/>
      <c r="AH1633" s="384"/>
      <c r="AI1633" s="384"/>
      <c r="AJ1633" s="384"/>
      <c r="AK1633" s="384"/>
      <c r="AL1633" s="384"/>
      <c r="AM1633" s="384"/>
      <c r="AN1633" s="384"/>
      <c r="AO1633" s="384"/>
      <c r="AP1633" s="384"/>
      <c r="AQ1633" s="384"/>
      <c r="AR1633" s="384"/>
      <c r="AS1633" s="384"/>
      <c r="AT1633" s="133"/>
      <c r="AU1633" s="133"/>
      <c r="AV1633" s="133"/>
      <c r="AW1633" s="133"/>
      <c r="AX1633" s="133"/>
    </row>
    <row r="1634" spans="1:50" s="1401" customFormat="1" ht="24" hidden="1" customHeight="1" x14ac:dyDescent="0.2">
      <c r="A1634" s="133"/>
      <c r="B1634" s="169"/>
      <c r="C1634" s="935" t="s">
        <v>16250</v>
      </c>
      <c r="D1634" s="144"/>
      <c r="E1634" s="144" t="s">
        <v>4737</v>
      </c>
      <c r="F1634" s="144" t="s">
        <v>16220</v>
      </c>
      <c r="G1634" s="144">
        <v>3630</v>
      </c>
      <c r="H1634" s="144">
        <v>762</v>
      </c>
      <c r="I1634" s="138"/>
      <c r="J1634" s="138"/>
      <c r="K1634" s="138"/>
      <c r="L1634" s="138"/>
      <c r="M1634" s="138"/>
      <c r="N1634" s="138"/>
      <c r="O1634" s="138"/>
      <c r="P1634" s="138"/>
      <c r="Q1634" s="138"/>
      <c r="R1634" s="138"/>
      <c r="S1634" s="138"/>
      <c r="T1634" s="145"/>
      <c r="U1634" s="138"/>
      <c r="V1634" s="138"/>
      <c r="W1634" s="138"/>
      <c r="X1634" s="138"/>
      <c r="Y1634" s="138"/>
      <c r="Z1634" s="136"/>
      <c r="AA1634" s="384"/>
      <c r="AB1634" s="384"/>
      <c r="AC1634" s="384"/>
      <c r="AD1634" s="384"/>
      <c r="AE1634" s="384"/>
      <c r="AF1634" s="384"/>
      <c r="AG1634" s="384"/>
      <c r="AH1634" s="384"/>
      <c r="AI1634" s="384"/>
      <c r="AJ1634" s="384"/>
      <c r="AK1634" s="384"/>
      <c r="AL1634" s="384"/>
      <c r="AM1634" s="384"/>
      <c r="AN1634" s="384"/>
      <c r="AO1634" s="384"/>
      <c r="AP1634" s="384"/>
      <c r="AQ1634" s="384"/>
      <c r="AR1634" s="384"/>
      <c r="AS1634" s="144" t="s">
        <v>17454</v>
      </c>
      <c r="AT1634" s="133"/>
      <c r="AU1634" s="133"/>
      <c r="AV1634" s="133"/>
      <c r="AW1634" s="133"/>
      <c r="AX1634" s="133"/>
    </row>
    <row r="1635" spans="1:50" s="1401" customFormat="1" ht="24" hidden="1" customHeight="1" x14ac:dyDescent="0.2">
      <c r="B1635" s="169"/>
      <c r="C1635" s="935" t="s">
        <v>16250</v>
      </c>
      <c r="D1635" s="138"/>
      <c r="E1635" s="539" t="s">
        <v>20591</v>
      </c>
      <c r="F1635" s="232" t="s">
        <v>17455</v>
      </c>
      <c r="G1635" s="138">
        <v>970</v>
      </c>
      <c r="H1635" s="138"/>
      <c r="I1635" s="398">
        <v>900</v>
      </c>
      <c r="J1635" s="138"/>
      <c r="K1635" s="138"/>
      <c r="L1635" s="138"/>
      <c r="M1635" s="138"/>
      <c r="N1635" s="138"/>
      <c r="O1635" s="138"/>
      <c r="P1635" s="138"/>
      <c r="Q1635" s="138"/>
      <c r="R1635" s="138"/>
      <c r="S1635" s="138"/>
      <c r="T1635" s="145"/>
      <c r="U1635" s="138"/>
      <c r="V1635" s="138"/>
      <c r="W1635" s="138"/>
      <c r="X1635" s="138"/>
      <c r="Y1635" s="138"/>
      <c r="Z1635" s="136"/>
      <c r="AA1635" s="384"/>
      <c r="AB1635" s="384"/>
      <c r="AC1635" s="384"/>
      <c r="AD1635" s="384"/>
      <c r="AE1635" s="384"/>
      <c r="AF1635" s="384"/>
      <c r="AG1635" s="384"/>
      <c r="AH1635" s="384"/>
      <c r="AI1635" s="384"/>
      <c r="AJ1635" s="384"/>
      <c r="AK1635" s="384"/>
      <c r="AL1635" s="384"/>
      <c r="AM1635" s="384"/>
      <c r="AN1635" s="384"/>
      <c r="AO1635" s="384"/>
      <c r="AP1635" s="384"/>
      <c r="AQ1635" s="384"/>
      <c r="AR1635" s="384"/>
      <c r="AS1635" s="138"/>
    </row>
    <row r="1636" spans="1:50" ht="24" hidden="1" customHeight="1" x14ac:dyDescent="0.2">
      <c r="A1636" s="1401"/>
      <c r="B1636" s="169"/>
      <c r="C1636" s="935" t="s">
        <v>16250</v>
      </c>
      <c r="D1636" s="138"/>
      <c r="E1636" s="539" t="s">
        <v>20592</v>
      </c>
      <c r="F1636" s="232" t="s">
        <v>17455</v>
      </c>
      <c r="G1636" s="138">
        <v>955</v>
      </c>
      <c r="H1636" s="138"/>
      <c r="I1636" s="136">
        <v>900</v>
      </c>
      <c r="J1636" s="138"/>
      <c r="K1636" s="138"/>
      <c r="L1636" s="138"/>
      <c r="M1636" s="138"/>
      <c r="N1636" s="138"/>
      <c r="O1636" s="138"/>
      <c r="P1636" s="138"/>
      <c r="Q1636" s="138"/>
      <c r="R1636" s="138"/>
      <c r="S1636" s="138"/>
      <c r="T1636" s="145"/>
      <c r="U1636" s="138"/>
      <c r="V1636" s="138"/>
      <c r="W1636" s="138"/>
      <c r="X1636" s="138"/>
      <c r="Y1636" s="138"/>
      <c r="Z1636" s="136"/>
      <c r="AA1636" s="384"/>
      <c r="AB1636" s="384"/>
      <c r="AC1636" s="384"/>
      <c r="AD1636" s="384"/>
      <c r="AE1636" s="384"/>
      <c r="AF1636" s="384"/>
      <c r="AG1636" s="384"/>
      <c r="AH1636" s="384"/>
      <c r="AI1636" s="384"/>
      <c r="AJ1636" s="384"/>
      <c r="AK1636" s="384"/>
      <c r="AL1636" s="384"/>
      <c r="AM1636" s="384"/>
      <c r="AN1636" s="384"/>
      <c r="AO1636" s="384"/>
      <c r="AP1636" s="384"/>
      <c r="AQ1636" s="384"/>
      <c r="AR1636" s="384"/>
      <c r="AS1636" s="138"/>
      <c r="AT1636" s="1401"/>
      <c r="AU1636" s="1401"/>
      <c r="AV1636" s="1401"/>
      <c r="AW1636" s="1401"/>
      <c r="AX1636" s="1401"/>
    </row>
    <row r="1637" spans="1:50" ht="24" hidden="1" customHeight="1" x14ac:dyDescent="0.2">
      <c r="A1637" s="1401"/>
      <c r="B1637" s="169"/>
      <c r="C1637" s="935" t="s">
        <v>16250</v>
      </c>
      <c r="D1637" s="138"/>
      <c r="E1637" s="232" t="s">
        <v>20593</v>
      </c>
      <c r="F1637" s="232" t="s">
        <v>16251</v>
      </c>
      <c r="G1637" s="138"/>
      <c r="H1637" s="138"/>
      <c r="I1637" s="136"/>
      <c r="J1637" s="138"/>
      <c r="K1637" s="138"/>
      <c r="L1637" s="138"/>
      <c r="M1637" s="138"/>
      <c r="N1637" s="138"/>
      <c r="O1637" s="138"/>
      <c r="P1637" s="138"/>
      <c r="Q1637" s="138"/>
      <c r="R1637" s="138"/>
      <c r="S1637" s="138"/>
      <c r="T1637" s="145"/>
      <c r="U1637" s="138"/>
      <c r="V1637" s="138"/>
      <c r="W1637" s="138"/>
      <c r="X1637" s="138"/>
      <c r="Y1637" s="138"/>
      <c r="Z1637" s="136"/>
      <c r="AA1637" s="384"/>
      <c r="AB1637" s="384"/>
      <c r="AC1637" s="384"/>
      <c r="AD1637" s="384"/>
      <c r="AE1637" s="384"/>
      <c r="AF1637" s="384"/>
      <c r="AG1637" s="384"/>
      <c r="AH1637" s="384"/>
      <c r="AI1637" s="384"/>
      <c r="AJ1637" s="384"/>
      <c r="AK1637" s="384"/>
      <c r="AL1637" s="384"/>
      <c r="AM1637" s="384"/>
      <c r="AN1637" s="384"/>
      <c r="AO1637" s="384"/>
      <c r="AP1637" s="384"/>
      <c r="AQ1637" s="384"/>
      <c r="AR1637" s="384"/>
      <c r="AS1637" s="138"/>
      <c r="AT1637" s="1401"/>
      <c r="AU1637" s="1401"/>
      <c r="AV1637" s="1401"/>
      <c r="AW1637" s="1401"/>
      <c r="AX1637" s="1401"/>
    </row>
    <row r="1638" spans="1:50" ht="24" hidden="1" customHeight="1" x14ac:dyDescent="0.2">
      <c r="B1638" s="169"/>
      <c r="C1638" s="750" t="s">
        <v>16250</v>
      </c>
      <c r="D1638" s="144"/>
      <c r="E1638" s="232" t="s">
        <v>20594</v>
      </c>
      <c r="F1638" s="261" t="s">
        <v>17363</v>
      </c>
      <c r="G1638" s="144">
        <v>88850</v>
      </c>
      <c r="H1638" s="144"/>
      <c r="I1638" s="144"/>
      <c r="J1638" s="144"/>
      <c r="K1638" s="384"/>
      <c r="L1638" s="144"/>
      <c r="M1638" s="384"/>
      <c r="N1638" s="384"/>
      <c r="O1638" s="144"/>
      <c r="P1638" s="301"/>
      <c r="Q1638" s="232"/>
      <c r="R1638" s="232"/>
      <c r="S1638" s="144"/>
      <c r="T1638" s="145">
        <v>2009</v>
      </c>
      <c r="U1638" s="144"/>
      <c r="V1638" s="144"/>
      <c r="W1638" s="232"/>
      <c r="X1638" s="144"/>
      <c r="Y1638" s="384"/>
      <c r="Z1638" s="384"/>
      <c r="AA1638" s="384"/>
      <c r="AB1638" s="384"/>
      <c r="AC1638" s="384"/>
      <c r="AD1638" s="384"/>
      <c r="AE1638" s="384"/>
      <c r="AF1638" s="384"/>
      <c r="AG1638" s="384"/>
      <c r="AH1638" s="384"/>
      <c r="AI1638" s="384"/>
      <c r="AJ1638" s="384"/>
      <c r="AK1638" s="384"/>
      <c r="AL1638" s="384"/>
      <c r="AM1638" s="384"/>
      <c r="AN1638" s="384"/>
      <c r="AO1638" s="384"/>
      <c r="AP1638" s="384"/>
      <c r="AQ1638" s="384"/>
      <c r="AR1638" s="384"/>
      <c r="AS1638" s="384"/>
    </row>
    <row r="1639" spans="1:50" ht="24" hidden="1" customHeight="1" x14ac:dyDescent="0.2">
      <c r="B1639" s="169"/>
      <c r="C1639" s="750" t="s">
        <v>16250</v>
      </c>
      <c r="D1639" s="144"/>
      <c r="E1639" s="232" t="s">
        <v>20595</v>
      </c>
      <c r="F1639" s="261" t="s">
        <v>17363</v>
      </c>
      <c r="G1639" s="144">
        <v>65189</v>
      </c>
      <c r="H1639" s="144"/>
      <c r="I1639" s="144"/>
      <c r="J1639" s="144"/>
      <c r="K1639" s="384"/>
      <c r="L1639" s="144"/>
      <c r="M1639" s="384"/>
      <c r="N1639" s="384"/>
      <c r="O1639" s="144"/>
      <c r="P1639" s="301"/>
      <c r="Q1639" s="232"/>
      <c r="R1639" s="232"/>
      <c r="S1639" s="144"/>
      <c r="T1639" s="145">
        <v>2006</v>
      </c>
      <c r="U1639" s="144"/>
      <c r="V1639" s="144"/>
      <c r="W1639" s="232"/>
      <c r="X1639" s="144"/>
      <c r="Y1639" s="384"/>
      <c r="Z1639" s="384"/>
      <c r="AA1639" s="384"/>
      <c r="AB1639" s="384"/>
      <c r="AC1639" s="384"/>
      <c r="AD1639" s="384"/>
      <c r="AE1639" s="384"/>
      <c r="AF1639" s="384"/>
      <c r="AG1639" s="384"/>
      <c r="AH1639" s="384"/>
      <c r="AI1639" s="384"/>
      <c r="AJ1639" s="384"/>
      <c r="AK1639" s="384"/>
      <c r="AL1639" s="384"/>
      <c r="AM1639" s="384"/>
      <c r="AN1639" s="384"/>
      <c r="AO1639" s="384"/>
      <c r="AP1639" s="384"/>
      <c r="AQ1639" s="384"/>
      <c r="AR1639" s="384"/>
      <c r="AS1639" s="384"/>
    </row>
    <row r="1640" spans="1:50" ht="24" hidden="1" customHeight="1" x14ac:dyDescent="0.2">
      <c r="B1640" s="169"/>
      <c r="C1640" s="656" t="s">
        <v>5726</v>
      </c>
      <c r="D1640" s="232"/>
      <c r="E1640" s="232" t="s">
        <v>20596</v>
      </c>
      <c r="F1640" s="261" t="s">
        <v>16224</v>
      </c>
      <c r="G1640" s="144">
        <v>6359</v>
      </c>
      <c r="H1640" s="144"/>
      <c r="I1640" s="144"/>
      <c r="J1640" s="144"/>
      <c r="K1640" s="384"/>
      <c r="L1640" s="144"/>
      <c r="M1640" s="384"/>
      <c r="N1640" s="384"/>
      <c r="O1640" s="144"/>
      <c r="P1640" s="301"/>
      <c r="Q1640" s="232"/>
      <c r="R1640" s="232"/>
      <c r="S1640" s="144"/>
      <c r="T1640" s="145">
        <v>2003</v>
      </c>
      <c r="U1640" s="144"/>
      <c r="V1640" s="144"/>
      <c r="W1640" s="232"/>
      <c r="X1640" s="144"/>
      <c r="Y1640" s="384"/>
      <c r="Z1640" s="384"/>
      <c r="AA1640" s="384"/>
      <c r="AB1640" s="384"/>
      <c r="AC1640" s="384"/>
      <c r="AD1640" s="384"/>
      <c r="AE1640" s="384"/>
      <c r="AF1640" s="384"/>
      <c r="AG1640" s="384"/>
      <c r="AH1640" s="384"/>
      <c r="AI1640" s="384"/>
      <c r="AJ1640" s="384"/>
      <c r="AK1640" s="384"/>
      <c r="AL1640" s="384"/>
      <c r="AM1640" s="384"/>
      <c r="AN1640" s="384"/>
      <c r="AO1640" s="384"/>
      <c r="AP1640" s="384"/>
      <c r="AQ1640" s="384"/>
      <c r="AR1640" s="384"/>
      <c r="AS1640" s="384"/>
    </row>
    <row r="1641" spans="1:50" ht="24" hidden="1" customHeight="1" x14ac:dyDescent="0.2">
      <c r="B1641" s="169"/>
      <c r="C1641" s="656" t="s">
        <v>16250</v>
      </c>
      <c r="D1641" s="232"/>
      <c r="E1641" s="232" t="s">
        <v>20597</v>
      </c>
      <c r="F1641" s="261" t="s">
        <v>17363</v>
      </c>
      <c r="G1641" s="144">
        <v>116096</v>
      </c>
      <c r="H1641" s="144"/>
      <c r="I1641" s="144"/>
      <c r="J1641" s="144"/>
      <c r="K1641" s="384"/>
      <c r="L1641" s="144"/>
      <c r="M1641" s="384"/>
      <c r="N1641" s="384"/>
      <c r="O1641" s="144"/>
      <c r="P1641" s="301"/>
      <c r="Q1641" s="232"/>
      <c r="R1641" s="232"/>
      <c r="S1641" s="144"/>
      <c r="T1641" s="145"/>
      <c r="U1641" s="144"/>
      <c r="V1641" s="138"/>
      <c r="W1641" s="232"/>
      <c r="X1641" s="144"/>
      <c r="Y1641" s="384"/>
      <c r="Z1641" s="384"/>
      <c r="AA1641" s="384"/>
      <c r="AB1641" s="384"/>
      <c r="AC1641" s="384"/>
      <c r="AD1641" s="384"/>
      <c r="AE1641" s="384"/>
      <c r="AF1641" s="384"/>
      <c r="AG1641" s="384"/>
      <c r="AH1641" s="384"/>
      <c r="AI1641" s="384"/>
      <c r="AJ1641" s="384"/>
      <c r="AK1641" s="384"/>
      <c r="AL1641" s="384"/>
      <c r="AM1641" s="384"/>
      <c r="AN1641" s="384"/>
      <c r="AO1641" s="384"/>
      <c r="AP1641" s="384"/>
      <c r="AQ1641" s="384"/>
      <c r="AR1641" s="384"/>
      <c r="AS1641" s="384"/>
    </row>
    <row r="1642" spans="1:50" ht="24" hidden="1" customHeight="1" x14ac:dyDescent="0.2">
      <c r="B1642" s="169"/>
      <c r="C1642" s="656" t="s">
        <v>5726</v>
      </c>
      <c r="D1642" s="232"/>
      <c r="E1642" s="232" t="s">
        <v>20598</v>
      </c>
      <c r="F1642" s="261" t="s">
        <v>17363</v>
      </c>
      <c r="G1642" s="144">
        <v>1125</v>
      </c>
      <c r="H1642" s="144"/>
      <c r="I1642" s="144"/>
      <c r="J1642" s="144"/>
      <c r="K1642" s="384"/>
      <c r="L1642" s="144"/>
      <c r="M1642" s="384"/>
      <c r="N1642" s="384"/>
      <c r="O1642" s="144"/>
      <c r="P1642" s="301"/>
      <c r="Q1642" s="232"/>
      <c r="R1642" s="232"/>
      <c r="S1642" s="144"/>
      <c r="T1642" s="145">
        <v>2013</v>
      </c>
      <c r="U1642" s="144"/>
      <c r="V1642" s="232"/>
      <c r="W1642" s="232"/>
      <c r="X1642" s="144"/>
      <c r="Y1642" s="384"/>
      <c r="Z1642" s="384"/>
      <c r="AA1642" s="384"/>
      <c r="AB1642" s="384"/>
      <c r="AC1642" s="384"/>
      <c r="AD1642" s="384"/>
      <c r="AE1642" s="384"/>
      <c r="AF1642" s="384"/>
      <c r="AG1642" s="384"/>
      <c r="AH1642" s="384"/>
      <c r="AI1642" s="384"/>
      <c r="AJ1642" s="384"/>
      <c r="AK1642" s="384"/>
      <c r="AL1642" s="384"/>
      <c r="AM1642" s="384"/>
      <c r="AN1642" s="384"/>
      <c r="AO1642" s="384"/>
      <c r="AP1642" s="384"/>
      <c r="AQ1642" s="384"/>
      <c r="AR1642" s="384"/>
      <c r="AS1642" s="384"/>
    </row>
    <row r="1643" spans="1:50" ht="24" hidden="1" customHeight="1" x14ac:dyDescent="0.2">
      <c r="B1643" s="169"/>
      <c r="C1643" s="935" t="s">
        <v>16250</v>
      </c>
      <c r="D1643" s="138"/>
      <c r="E1643" s="232" t="s">
        <v>20599</v>
      </c>
      <c r="F1643" s="261" t="s">
        <v>17363</v>
      </c>
      <c r="G1643" s="144">
        <v>43235</v>
      </c>
      <c r="H1643" s="144"/>
      <c r="I1643" s="144"/>
      <c r="J1643" s="144"/>
      <c r="K1643" s="384"/>
      <c r="L1643" s="144"/>
      <c r="M1643" s="384"/>
      <c r="N1643" s="384"/>
      <c r="O1643" s="144"/>
      <c r="P1643" s="301"/>
      <c r="Q1643" s="232"/>
      <c r="R1643" s="232"/>
      <c r="S1643" s="144"/>
      <c r="T1643" s="145">
        <v>2009</v>
      </c>
      <c r="U1643" s="144"/>
      <c r="V1643" s="232"/>
      <c r="W1643" s="232"/>
      <c r="X1643" s="144"/>
      <c r="Y1643" s="384"/>
      <c r="Z1643" s="384"/>
      <c r="AA1643" s="384"/>
      <c r="AB1643" s="384"/>
      <c r="AC1643" s="384"/>
      <c r="AD1643" s="384"/>
      <c r="AE1643" s="384"/>
      <c r="AF1643" s="384"/>
      <c r="AG1643" s="384"/>
      <c r="AH1643" s="384"/>
      <c r="AI1643" s="384"/>
      <c r="AJ1643" s="384"/>
      <c r="AK1643" s="384"/>
      <c r="AL1643" s="384"/>
      <c r="AM1643" s="384"/>
      <c r="AN1643" s="384"/>
      <c r="AO1643" s="384"/>
      <c r="AP1643" s="384"/>
      <c r="AQ1643" s="384"/>
      <c r="AR1643" s="384"/>
      <c r="AS1643" s="384"/>
    </row>
    <row r="1644" spans="1:50" ht="24" hidden="1" customHeight="1" x14ac:dyDescent="0.2">
      <c r="B1644" s="169"/>
      <c r="C1644" s="935" t="s">
        <v>16250</v>
      </c>
      <c r="D1644" s="138"/>
      <c r="E1644" s="232" t="s">
        <v>20600</v>
      </c>
      <c r="F1644" s="261" t="s">
        <v>16223</v>
      </c>
      <c r="G1644" s="144"/>
      <c r="H1644" s="144"/>
      <c r="I1644" s="144">
        <v>1125</v>
      </c>
      <c r="J1644" s="384"/>
      <c r="K1644" s="384"/>
      <c r="L1644" s="144"/>
      <c r="M1644" s="384"/>
      <c r="N1644" s="384"/>
      <c r="O1644" s="144"/>
      <c r="P1644" s="301"/>
      <c r="Q1644" s="232"/>
      <c r="R1644" s="232"/>
      <c r="S1644" s="144"/>
      <c r="T1644" s="145"/>
      <c r="U1644" s="144"/>
      <c r="V1644" s="232"/>
      <c r="W1644" s="232"/>
      <c r="X1644" s="144"/>
      <c r="Y1644" s="384"/>
      <c r="Z1644" s="384"/>
      <c r="AA1644" s="384"/>
      <c r="AB1644" s="384"/>
      <c r="AC1644" s="384"/>
      <c r="AD1644" s="384"/>
      <c r="AE1644" s="384"/>
      <c r="AF1644" s="384"/>
      <c r="AG1644" s="384"/>
      <c r="AH1644" s="384"/>
      <c r="AI1644" s="384"/>
      <c r="AJ1644" s="384"/>
      <c r="AK1644" s="384"/>
      <c r="AL1644" s="384"/>
      <c r="AM1644" s="384"/>
      <c r="AN1644" s="384"/>
      <c r="AO1644" s="384"/>
      <c r="AP1644" s="384"/>
      <c r="AQ1644" s="384"/>
      <c r="AR1644" s="384"/>
      <c r="AS1644" s="384"/>
    </row>
    <row r="1645" spans="1:50" ht="24" hidden="1" customHeight="1" x14ac:dyDescent="0.2">
      <c r="B1645" s="169"/>
      <c r="C1645" s="758" t="s">
        <v>5730</v>
      </c>
      <c r="D1645" s="136"/>
      <c r="E1645" s="136" t="s">
        <v>20601</v>
      </c>
      <c r="F1645" s="136" t="s">
        <v>16225</v>
      </c>
      <c r="G1645" s="144">
        <v>2450</v>
      </c>
      <c r="H1645" s="144"/>
      <c r="I1645" s="144"/>
      <c r="J1645" s="144"/>
      <c r="K1645" s="384"/>
      <c r="L1645" s="144"/>
      <c r="M1645" s="384"/>
      <c r="N1645" s="384"/>
      <c r="O1645" s="144"/>
      <c r="P1645" s="144"/>
      <c r="Q1645" s="232"/>
      <c r="R1645" s="232"/>
      <c r="S1645" s="144"/>
      <c r="T1645" s="145">
        <v>2009</v>
      </c>
      <c r="U1645" s="144"/>
      <c r="V1645" s="232"/>
      <c r="W1645" s="164"/>
      <c r="X1645" s="144"/>
      <c r="Y1645" s="384"/>
      <c r="Z1645" s="384"/>
      <c r="AA1645" s="384"/>
      <c r="AB1645" s="384"/>
      <c r="AC1645" s="384"/>
      <c r="AD1645" s="384"/>
      <c r="AE1645" s="384"/>
      <c r="AF1645" s="384"/>
      <c r="AG1645" s="384"/>
      <c r="AH1645" s="384"/>
      <c r="AI1645" s="384"/>
      <c r="AJ1645" s="384"/>
      <c r="AK1645" s="384"/>
      <c r="AL1645" s="384"/>
      <c r="AM1645" s="384"/>
      <c r="AN1645" s="384"/>
      <c r="AO1645" s="384"/>
      <c r="AP1645" s="384"/>
      <c r="AQ1645" s="384"/>
      <c r="AR1645" s="384"/>
      <c r="AS1645" s="384"/>
    </row>
    <row r="1646" spans="1:50" ht="24" hidden="1" customHeight="1" x14ac:dyDescent="0.2">
      <c r="B1646" s="169"/>
      <c r="C1646" s="758" t="s">
        <v>5730</v>
      </c>
      <c r="D1646" s="136"/>
      <c r="E1646" s="136" t="s">
        <v>5735</v>
      </c>
      <c r="F1646" s="136" t="s">
        <v>5730</v>
      </c>
      <c r="G1646" s="144">
        <v>1008</v>
      </c>
      <c r="H1646" s="144"/>
      <c r="I1646" s="144"/>
      <c r="J1646" s="144"/>
      <c r="K1646" s="384"/>
      <c r="L1646" s="144"/>
      <c r="M1646" s="384"/>
      <c r="N1646" s="384"/>
      <c r="O1646" s="144"/>
      <c r="P1646" s="144"/>
      <c r="Q1646" s="149"/>
      <c r="R1646" s="144"/>
      <c r="S1646" s="144"/>
      <c r="T1646" s="145">
        <v>2010</v>
      </c>
      <c r="U1646" s="144"/>
      <c r="V1646" s="144"/>
      <c r="W1646" s="299"/>
      <c r="X1646" s="144"/>
      <c r="Y1646" s="384"/>
      <c r="Z1646" s="384"/>
      <c r="AA1646" s="384"/>
      <c r="AB1646" s="384"/>
      <c r="AC1646" s="384"/>
      <c r="AD1646" s="384"/>
      <c r="AE1646" s="384"/>
      <c r="AF1646" s="384"/>
      <c r="AG1646" s="384"/>
      <c r="AH1646" s="384"/>
      <c r="AI1646" s="384"/>
      <c r="AJ1646" s="384"/>
      <c r="AK1646" s="384"/>
      <c r="AL1646" s="384"/>
      <c r="AM1646" s="384"/>
      <c r="AN1646" s="384"/>
      <c r="AO1646" s="384"/>
      <c r="AP1646" s="384"/>
      <c r="AQ1646" s="384"/>
      <c r="AR1646" s="384"/>
      <c r="AS1646" s="384"/>
    </row>
    <row r="1647" spans="1:50" ht="24" hidden="1" customHeight="1" x14ac:dyDescent="0.2">
      <c r="B1647" s="169"/>
      <c r="C1647" s="758" t="s">
        <v>5730</v>
      </c>
      <c r="D1647" s="136"/>
      <c r="E1647" s="136" t="s">
        <v>20602</v>
      </c>
      <c r="F1647" s="136" t="s">
        <v>5730</v>
      </c>
      <c r="G1647" s="144">
        <v>847</v>
      </c>
      <c r="H1647" s="144"/>
      <c r="I1647" s="144"/>
      <c r="J1647" s="144"/>
      <c r="K1647" s="384"/>
      <c r="L1647" s="144"/>
      <c r="M1647" s="384"/>
      <c r="N1647" s="384"/>
      <c r="O1647" s="138"/>
      <c r="P1647" s="138"/>
      <c r="Q1647" s="149"/>
      <c r="R1647" s="144"/>
      <c r="S1647" s="366"/>
      <c r="T1647" s="145">
        <v>2014</v>
      </c>
      <c r="U1647" s="366"/>
      <c r="V1647" s="138"/>
      <c r="W1647" s="164"/>
      <c r="X1647" s="138"/>
      <c r="Y1647" s="384"/>
      <c r="Z1647" s="384"/>
      <c r="AA1647" s="384"/>
      <c r="AB1647" s="384"/>
      <c r="AC1647" s="384"/>
      <c r="AD1647" s="384"/>
      <c r="AE1647" s="384"/>
      <c r="AF1647" s="384"/>
      <c r="AG1647" s="384"/>
      <c r="AH1647" s="384"/>
      <c r="AI1647" s="384"/>
      <c r="AJ1647" s="384"/>
      <c r="AK1647" s="384"/>
      <c r="AL1647" s="384"/>
      <c r="AM1647" s="384"/>
      <c r="AN1647" s="384"/>
      <c r="AO1647" s="384"/>
      <c r="AP1647" s="384"/>
      <c r="AQ1647" s="384"/>
      <c r="AR1647" s="384"/>
      <c r="AS1647" s="384"/>
    </row>
    <row r="1648" spans="1:50" ht="24" hidden="1" customHeight="1" x14ac:dyDescent="0.2">
      <c r="B1648" s="169"/>
      <c r="C1648" s="758" t="s">
        <v>5730</v>
      </c>
      <c r="D1648" s="136"/>
      <c r="E1648" s="136" t="s">
        <v>20603</v>
      </c>
      <c r="F1648" s="136" t="s">
        <v>5730</v>
      </c>
      <c r="G1648" s="144">
        <v>2976</v>
      </c>
      <c r="H1648" s="144"/>
      <c r="I1648" s="144"/>
      <c r="J1648" s="144"/>
      <c r="K1648" s="384"/>
      <c r="L1648" s="144"/>
      <c r="M1648" s="384"/>
      <c r="N1648" s="384"/>
      <c r="O1648" s="138"/>
      <c r="P1648" s="138"/>
      <c r="Q1648" s="138"/>
      <c r="R1648" s="138"/>
      <c r="S1648" s="138"/>
      <c r="T1648" s="145">
        <v>2014</v>
      </c>
      <c r="U1648" s="138"/>
      <c r="V1648" s="138"/>
      <c r="W1648" s="136"/>
      <c r="X1648" s="138"/>
      <c r="Y1648" s="384"/>
      <c r="Z1648" s="384"/>
      <c r="AA1648" s="384"/>
      <c r="AB1648" s="384"/>
      <c r="AC1648" s="384"/>
      <c r="AD1648" s="384"/>
      <c r="AE1648" s="384"/>
      <c r="AF1648" s="384"/>
      <c r="AG1648" s="384"/>
      <c r="AH1648" s="384"/>
      <c r="AI1648" s="384"/>
      <c r="AJ1648" s="384"/>
      <c r="AK1648" s="384"/>
      <c r="AL1648" s="384"/>
      <c r="AM1648" s="384"/>
      <c r="AN1648" s="384"/>
      <c r="AO1648" s="384"/>
      <c r="AP1648" s="384"/>
      <c r="AQ1648" s="384"/>
      <c r="AR1648" s="384"/>
      <c r="AS1648" s="384"/>
    </row>
    <row r="1649" spans="2:45" ht="24" hidden="1" customHeight="1" x14ac:dyDescent="0.2">
      <c r="B1649" s="169"/>
      <c r="C1649" s="935" t="s">
        <v>5738</v>
      </c>
      <c r="D1649" s="138"/>
      <c r="E1649" s="138" t="s">
        <v>1446</v>
      </c>
      <c r="F1649" s="138" t="s">
        <v>5738</v>
      </c>
      <c r="G1649" s="138">
        <v>209</v>
      </c>
      <c r="H1649" s="138">
        <v>209</v>
      </c>
      <c r="I1649" s="138">
        <v>253</v>
      </c>
      <c r="J1649" s="138">
        <v>15</v>
      </c>
      <c r="K1649" s="138">
        <v>15</v>
      </c>
      <c r="L1649" s="138"/>
      <c r="M1649" s="138"/>
      <c r="N1649" s="138">
        <v>225</v>
      </c>
      <c r="O1649" s="138"/>
      <c r="P1649" s="138"/>
      <c r="Q1649" s="138"/>
      <c r="R1649" s="138"/>
      <c r="S1649" s="138"/>
      <c r="T1649" s="145">
        <v>2015</v>
      </c>
      <c r="U1649" s="138"/>
      <c r="V1649" s="138"/>
      <c r="W1649" s="138"/>
      <c r="X1649" s="138"/>
      <c r="Y1649" s="138"/>
      <c r="Z1649" s="136">
        <v>600</v>
      </c>
      <c r="AA1649" s="384"/>
      <c r="AB1649" s="384"/>
      <c r="AC1649" s="384"/>
      <c r="AD1649" s="384"/>
      <c r="AE1649" s="384"/>
      <c r="AF1649" s="384"/>
      <c r="AG1649" s="384"/>
      <c r="AH1649" s="384"/>
      <c r="AI1649" s="384"/>
      <c r="AJ1649" s="384"/>
      <c r="AK1649" s="384"/>
      <c r="AL1649" s="384"/>
      <c r="AM1649" s="384"/>
      <c r="AN1649" s="384"/>
      <c r="AO1649" s="384"/>
      <c r="AP1649" s="384"/>
      <c r="AQ1649" s="384"/>
      <c r="AR1649" s="384"/>
      <c r="AS1649" s="138"/>
    </row>
    <row r="1650" spans="2:45" ht="24" hidden="1" customHeight="1" x14ac:dyDescent="0.2">
      <c r="B1650" s="169"/>
      <c r="C1650" s="935" t="s">
        <v>5738</v>
      </c>
      <c r="D1650" s="138"/>
      <c r="E1650" s="138" t="s">
        <v>20604</v>
      </c>
      <c r="F1650" s="138" t="s">
        <v>17456</v>
      </c>
      <c r="G1650" s="138">
        <v>251442</v>
      </c>
      <c r="H1650" s="138">
        <v>2364</v>
      </c>
      <c r="I1650" s="138">
        <v>2364</v>
      </c>
      <c r="J1650" s="138"/>
      <c r="K1650" s="138"/>
      <c r="L1650" s="138"/>
      <c r="M1650" s="138"/>
      <c r="N1650" s="138"/>
      <c r="O1650" s="138"/>
      <c r="P1650" s="138"/>
      <c r="Q1650" s="138"/>
      <c r="R1650" s="138"/>
      <c r="S1650" s="138"/>
      <c r="T1650" s="145">
        <v>2021</v>
      </c>
      <c r="U1650" s="138"/>
      <c r="V1650" s="138"/>
      <c r="W1650" s="138"/>
      <c r="X1650" s="138"/>
      <c r="Y1650" s="138"/>
      <c r="Z1650" s="136"/>
      <c r="AA1650" s="384"/>
      <c r="AB1650" s="384"/>
      <c r="AC1650" s="384"/>
      <c r="AD1650" s="384"/>
      <c r="AE1650" s="384"/>
      <c r="AF1650" s="384"/>
      <c r="AG1650" s="384"/>
      <c r="AH1650" s="384"/>
      <c r="AI1650" s="384"/>
      <c r="AJ1650" s="384"/>
      <c r="AK1650" s="384"/>
      <c r="AL1650" s="384"/>
      <c r="AM1650" s="384"/>
      <c r="AN1650" s="384"/>
      <c r="AO1650" s="384"/>
      <c r="AP1650" s="384"/>
      <c r="AQ1650" s="384"/>
      <c r="AR1650" s="384"/>
      <c r="AS1650" s="138" t="s">
        <v>17457</v>
      </c>
    </row>
    <row r="1651" spans="2:45" ht="24" hidden="1" customHeight="1" x14ac:dyDescent="0.2">
      <c r="B1651" s="169"/>
      <c r="C1651" s="758" t="s">
        <v>16241</v>
      </c>
      <c r="D1651" s="136"/>
      <c r="E1651" s="136" t="s">
        <v>743</v>
      </c>
      <c r="F1651" s="136" t="s">
        <v>12016</v>
      </c>
      <c r="G1651" s="144">
        <v>1600</v>
      </c>
      <c r="H1651" s="144"/>
      <c r="I1651" s="144"/>
      <c r="J1651" s="144"/>
      <c r="K1651" s="384"/>
      <c r="L1651" s="144"/>
      <c r="M1651" s="384"/>
      <c r="N1651" s="384"/>
      <c r="O1651" s="138"/>
      <c r="P1651" s="138"/>
      <c r="Q1651" s="144"/>
      <c r="R1651" s="138"/>
      <c r="S1651" s="138"/>
      <c r="T1651" s="145">
        <v>2007</v>
      </c>
      <c r="U1651" s="138"/>
      <c r="V1651" s="138"/>
      <c r="W1651" s="136"/>
      <c r="X1651" s="138"/>
      <c r="Y1651" s="384"/>
      <c r="Z1651" s="384"/>
      <c r="AA1651" s="384"/>
      <c r="AB1651" s="384"/>
      <c r="AC1651" s="384"/>
      <c r="AD1651" s="384"/>
      <c r="AE1651" s="384"/>
      <c r="AF1651" s="384"/>
      <c r="AG1651" s="384"/>
      <c r="AH1651" s="384"/>
      <c r="AI1651" s="384"/>
      <c r="AJ1651" s="384"/>
      <c r="AK1651" s="384"/>
      <c r="AL1651" s="384"/>
      <c r="AM1651" s="384"/>
      <c r="AN1651" s="384"/>
      <c r="AO1651" s="384"/>
      <c r="AP1651" s="384"/>
      <c r="AQ1651" s="384"/>
      <c r="AR1651" s="384"/>
      <c r="AS1651" s="384"/>
    </row>
    <row r="1652" spans="2:45" ht="24" hidden="1" customHeight="1" x14ac:dyDescent="0.2">
      <c r="B1652" s="169"/>
      <c r="C1652" s="935" t="s">
        <v>16229</v>
      </c>
      <c r="D1652" s="138"/>
      <c r="E1652" s="138" t="s">
        <v>17458</v>
      </c>
      <c r="F1652" s="138" t="s">
        <v>16229</v>
      </c>
      <c r="G1652" s="138">
        <v>3145</v>
      </c>
      <c r="H1652" s="138"/>
      <c r="I1652" s="138"/>
      <c r="J1652" s="138"/>
      <c r="K1652" s="138"/>
      <c r="L1652" s="138"/>
      <c r="M1652" s="138"/>
      <c r="N1652" s="138"/>
      <c r="O1652" s="138"/>
      <c r="P1652" s="138"/>
      <c r="Q1652" s="138"/>
      <c r="R1652" s="138"/>
      <c r="S1652" s="138"/>
      <c r="T1652" s="145">
        <v>2017</v>
      </c>
      <c r="U1652" s="138"/>
      <c r="V1652" s="138"/>
      <c r="W1652" s="138"/>
      <c r="X1652" s="138"/>
      <c r="Y1652" s="138"/>
      <c r="Z1652" s="136"/>
      <c r="AA1652" s="384"/>
      <c r="AB1652" s="384"/>
      <c r="AC1652" s="384"/>
      <c r="AD1652" s="384"/>
      <c r="AE1652" s="384"/>
      <c r="AF1652" s="384"/>
      <c r="AG1652" s="384"/>
      <c r="AH1652" s="384"/>
      <c r="AI1652" s="384"/>
      <c r="AJ1652" s="384"/>
      <c r="AK1652" s="384"/>
      <c r="AL1652" s="384"/>
      <c r="AM1652" s="384"/>
      <c r="AN1652" s="384"/>
      <c r="AO1652" s="384"/>
      <c r="AP1652" s="384"/>
      <c r="AQ1652" s="384"/>
      <c r="AR1652" s="384"/>
      <c r="AS1652" s="138"/>
    </row>
    <row r="1653" spans="2:45" ht="24" hidden="1" customHeight="1" x14ac:dyDescent="0.2">
      <c r="B1653" s="169"/>
      <c r="C1653" s="935" t="s">
        <v>16229</v>
      </c>
      <c r="D1653" s="138"/>
      <c r="E1653" s="149" t="s">
        <v>20605</v>
      </c>
      <c r="F1653" s="144" t="s">
        <v>16229</v>
      </c>
      <c r="G1653" s="1396">
        <v>3224</v>
      </c>
      <c r="H1653" s="138"/>
      <c r="I1653" s="138"/>
      <c r="J1653" s="138"/>
      <c r="K1653" s="138"/>
      <c r="L1653" s="138"/>
      <c r="M1653" s="138"/>
      <c r="N1653" s="138"/>
      <c r="O1653" s="138"/>
      <c r="P1653" s="138"/>
      <c r="Q1653" s="138"/>
      <c r="R1653" s="138"/>
      <c r="S1653" s="138"/>
      <c r="T1653" s="145">
        <v>2019</v>
      </c>
      <c r="U1653" s="138"/>
      <c r="V1653" s="138"/>
      <c r="W1653" s="138"/>
      <c r="X1653" s="138"/>
      <c r="Y1653" s="138"/>
      <c r="Z1653" s="136"/>
      <c r="AA1653" s="384"/>
      <c r="AB1653" s="384"/>
      <c r="AC1653" s="384"/>
      <c r="AD1653" s="384"/>
      <c r="AE1653" s="384"/>
      <c r="AF1653" s="384"/>
      <c r="AG1653" s="384"/>
      <c r="AH1653" s="384"/>
      <c r="AI1653" s="384"/>
      <c r="AJ1653" s="384"/>
      <c r="AK1653" s="384"/>
      <c r="AL1653" s="384"/>
      <c r="AM1653" s="384"/>
      <c r="AN1653" s="384"/>
      <c r="AO1653" s="384"/>
      <c r="AP1653" s="384"/>
      <c r="AQ1653" s="384"/>
      <c r="AR1653" s="384"/>
      <c r="AS1653" s="138"/>
    </row>
    <row r="1654" spans="2:45" ht="24" hidden="1" customHeight="1" x14ac:dyDescent="0.2">
      <c r="B1654" s="169"/>
      <c r="C1654" s="935" t="s">
        <v>16229</v>
      </c>
      <c r="D1654" s="138"/>
      <c r="E1654" s="149" t="s">
        <v>20606</v>
      </c>
      <c r="F1654" s="144" t="s">
        <v>16229</v>
      </c>
      <c r="G1654" s="1396">
        <v>12852</v>
      </c>
      <c r="H1654" s="138"/>
      <c r="I1654" s="138"/>
      <c r="J1654" s="138"/>
      <c r="K1654" s="138"/>
      <c r="L1654" s="138"/>
      <c r="M1654" s="138"/>
      <c r="N1654" s="138"/>
      <c r="O1654" s="138"/>
      <c r="P1654" s="138"/>
      <c r="Q1654" s="138"/>
      <c r="R1654" s="138"/>
      <c r="S1654" s="138"/>
      <c r="T1654" s="145">
        <v>2013</v>
      </c>
      <c r="U1654" s="138"/>
      <c r="V1654" s="138"/>
      <c r="W1654" s="138"/>
      <c r="X1654" s="138"/>
      <c r="Y1654" s="138"/>
      <c r="Z1654" s="136"/>
      <c r="AA1654" s="384"/>
      <c r="AB1654" s="384"/>
      <c r="AC1654" s="384"/>
      <c r="AD1654" s="384"/>
      <c r="AE1654" s="384"/>
      <c r="AF1654" s="384"/>
      <c r="AG1654" s="384"/>
      <c r="AH1654" s="384"/>
      <c r="AI1654" s="384"/>
      <c r="AJ1654" s="384"/>
      <c r="AK1654" s="384"/>
      <c r="AL1654" s="384"/>
      <c r="AM1654" s="384"/>
      <c r="AN1654" s="384"/>
      <c r="AO1654" s="384"/>
      <c r="AP1654" s="384"/>
      <c r="AQ1654" s="384"/>
      <c r="AR1654" s="384"/>
      <c r="AS1654" s="138"/>
    </row>
    <row r="1655" spans="2:45" ht="24" hidden="1" customHeight="1" x14ac:dyDescent="0.2">
      <c r="B1655" s="169"/>
      <c r="C1655" s="935" t="s">
        <v>16229</v>
      </c>
      <c r="D1655" s="138"/>
      <c r="E1655" s="149" t="s">
        <v>20607</v>
      </c>
      <c r="F1655" s="144" t="s">
        <v>16229</v>
      </c>
      <c r="G1655" s="1396">
        <v>3300</v>
      </c>
      <c r="H1655" s="138"/>
      <c r="I1655" s="138"/>
      <c r="J1655" s="138"/>
      <c r="K1655" s="138"/>
      <c r="L1655" s="138"/>
      <c r="M1655" s="138"/>
      <c r="N1655" s="138"/>
      <c r="O1655" s="138"/>
      <c r="P1655" s="138"/>
      <c r="Q1655" s="138"/>
      <c r="R1655" s="138"/>
      <c r="S1655" s="138"/>
      <c r="T1655" s="145">
        <v>2017</v>
      </c>
      <c r="U1655" s="138"/>
      <c r="V1655" s="138"/>
      <c r="W1655" s="138"/>
      <c r="X1655" s="138"/>
      <c r="Y1655" s="138"/>
      <c r="Z1655" s="136"/>
      <c r="AA1655" s="384"/>
      <c r="AB1655" s="384"/>
      <c r="AC1655" s="384"/>
      <c r="AD1655" s="384"/>
      <c r="AE1655" s="384"/>
      <c r="AF1655" s="384"/>
      <c r="AG1655" s="384"/>
      <c r="AH1655" s="384"/>
      <c r="AI1655" s="384"/>
      <c r="AJ1655" s="384"/>
      <c r="AK1655" s="384"/>
      <c r="AL1655" s="384"/>
      <c r="AM1655" s="384"/>
      <c r="AN1655" s="384"/>
      <c r="AO1655" s="384"/>
      <c r="AP1655" s="384"/>
      <c r="AQ1655" s="384"/>
      <c r="AR1655" s="384"/>
      <c r="AS1655" s="138"/>
    </row>
    <row r="1656" spans="2:45" ht="24" hidden="1" customHeight="1" x14ac:dyDescent="0.2">
      <c r="B1656" s="169"/>
      <c r="C1656" s="935" t="s">
        <v>16229</v>
      </c>
      <c r="D1656" s="138"/>
      <c r="E1656" s="149" t="s">
        <v>20608</v>
      </c>
      <c r="F1656" s="144" t="s">
        <v>16229</v>
      </c>
      <c r="G1656" s="1396">
        <v>9510</v>
      </c>
      <c r="H1656" s="138"/>
      <c r="I1656" s="138"/>
      <c r="J1656" s="138"/>
      <c r="K1656" s="138"/>
      <c r="L1656" s="138"/>
      <c r="M1656" s="138"/>
      <c r="N1656" s="138"/>
      <c r="O1656" s="138"/>
      <c r="P1656" s="138"/>
      <c r="Q1656" s="138"/>
      <c r="R1656" s="138"/>
      <c r="S1656" s="138"/>
      <c r="T1656" s="145">
        <v>2020</v>
      </c>
      <c r="U1656" s="138"/>
      <c r="V1656" s="138"/>
      <c r="W1656" s="138"/>
      <c r="X1656" s="138"/>
      <c r="Y1656" s="138"/>
      <c r="Z1656" s="136"/>
      <c r="AA1656" s="384"/>
      <c r="AB1656" s="384"/>
      <c r="AC1656" s="384"/>
      <c r="AD1656" s="384"/>
      <c r="AE1656" s="384"/>
      <c r="AF1656" s="384"/>
      <c r="AG1656" s="384"/>
      <c r="AH1656" s="384"/>
      <c r="AI1656" s="384"/>
      <c r="AJ1656" s="384"/>
      <c r="AK1656" s="384"/>
      <c r="AL1656" s="384"/>
      <c r="AM1656" s="384"/>
      <c r="AN1656" s="384"/>
      <c r="AO1656" s="384"/>
      <c r="AP1656" s="384"/>
      <c r="AQ1656" s="384"/>
      <c r="AR1656" s="384"/>
      <c r="AS1656" s="138"/>
    </row>
    <row r="1657" spans="2:45" ht="24" hidden="1" customHeight="1" x14ac:dyDescent="0.2">
      <c r="B1657" s="169"/>
      <c r="C1657" s="935" t="s">
        <v>16229</v>
      </c>
      <c r="D1657" s="138"/>
      <c r="E1657" s="149" t="s">
        <v>20609</v>
      </c>
      <c r="F1657" s="144" t="s">
        <v>16229</v>
      </c>
      <c r="G1657" s="1396">
        <v>6650</v>
      </c>
      <c r="H1657" s="138"/>
      <c r="I1657" s="138"/>
      <c r="J1657" s="138"/>
      <c r="K1657" s="138"/>
      <c r="L1657" s="138"/>
      <c r="M1657" s="138"/>
      <c r="N1657" s="138"/>
      <c r="O1657" s="138"/>
      <c r="P1657" s="138"/>
      <c r="Q1657" s="138"/>
      <c r="R1657" s="138"/>
      <c r="S1657" s="138"/>
      <c r="T1657" s="145">
        <v>2019</v>
      </c>
      <c r="U1657" s="138"/>
      <c r="V1657" s="138"/>
      <c r="W1657" s="138"/>
      <c r="X1657" s="138"/>
      <c r="Y1657" s="138"/>
      <c r="Z1657" s="136"/>
      <c r="AA1657" s="384"/>
      <c r="AB1657" s="384"/>
      <c r="AC1657" s="384"/>
      <c r="AD1657" s="384"/>
      <c r="AE1657" s="384"/>
      <c r="AF1657" s="384"/>
      <c r="AG1657" s="384"/>
      <c r="AH1657" s="384"/>
      <c r="AI1657" s="384"/>
      <c r="AJ1657" s="384"/>
      <c r="AK1657" s="384"/>
      <c r="AL1657" s="384"/>
      <c r="AM1657" s="384"/>
      <c r="AN1657" s="384"/>
      <c r="AO1657" s="384"/>
      <c r="AP1657" s="384"/>
      <c r="AQ1657" s="384"/>
      <c r="AR1657" s="384"/>
      <c r="AS1657" s="138"/>
    </row>
    <row r="1658" spans="2:45" ht="24" hidden="1" customHeight="1" x14ac:dyDescent="0.2">
      <c r="B1658" s="169"/>
      <c r="C1658" s="935" t="s">
        <v>16229</v>
      </c>
      <c r="D1658" s="138"/>
      <c r="E1658" s="149" t="s">
        <v>20610</v>
      </c>
      <c r="F1658" s="144" t="s">
        <v>16229</v>
      </c>
      <c r="G1658" s="1396">
        <v>9840</v>
      </c>
      <c r="H1658" s="138"/>
      <c r="I1658" s="138"/>
      <c r="J1658" s="138"/>
      <c r="K1658" s="138"/>
      <c r="L1658" s="138"/>
      <c r="M1658" s="138"/>
      <c r="N1658" s="138"/>
      <c r="O1658" s="138"/>
      <c r="P1658" s="138"/>
      <c r="Q1658" s="138"/>
      <c r="R1658" s="138"/>
      <c r="S1658" s="138"/>
      <c r="T1658" s="145">
        <v>2016</v>
      </c>
      <c r="U1658" s="138"/>
      <c r="V1658" s="138"/>
      <c r="W1658" s="138"/>
      <c r="X1658" s="138"/>
      <c r="Y1658" s="138"/>
      <c r="Z1658" s="136"/>
      <c r="AA1658" s="384"/>
      <c r="AB1658" s="384"/>
      <c r="AC1658" s="384"/>
      <c r="AD1658" s="384"/>
      <c r="AE1658" s="384"/>
      <c r="AF1658" s="384"/>
      <c r="AG1658" s="384"/>
      <c r="AH1658" s="384"/>
      <c r="AI1658" s="384"/>
      <c r="AJ1658" s="384"/>
      <c r="AK1658" s="384"/>
      <c r="AL1658" s="384"/>
      <c r="AM1658" s="384"/>
      <c r="AN1658" s="384"/>
      <c r="AO1658" s="384"/>
      <c r="AP1658" s="384"/>
      <c r="AQ1658" s="384"/>
      <c r="AR1658" s="384"/>
      <c r="AS1658" s="138"/>
    </row>
    <row r="1659" spans="2:45" ht="24" hidden="1" customHeight="1" x14ac:dyDescent="0.2">
      <c r="B1659" s="169"/>
      <c r="C1659" s="935" t="s">
        <v>16229</v>
      </c>
      <c r="D1659" s="138"/>
      <c r="E1659" s="149" t="s">
        <v>20611</v>
      </c>
      <c r="F1659" s="144" t="s">
        <v>16229</v>
      </c>
      <c r="G1659" s="1396">
        <v>14700</v>
      </c>
      <c r="H1659" s="138"/>
      <c r="I1659" s="138"/>
      <c r="J1659" s="138"/>
      <c r="K1659" s="138"/>
      <c r="L1659" s="138"/>
      <c r="M1659" s="138"/>
      <c r="N1659" s="138"/>
      <c r="O1659" s="138"/>
      <c r="P1659" s="138"/>
      <c r="Q1659" s="138"/>
      <c r="R1659" s="138"/>
      <c r="S1659" s="138"/>
      <c r="T1659" s="145">
        <v>2009</v>
      </c>
      <c r="U1659" s="138"/>
      <c r="V1659" s="138"/>
      <c r="W1659" s="138"/>
      <c r="X1659" s="138"/>
      <c r="Y1659" s="138"/>
      <c r="Z1659" s="136"/>
      <c r="AA1659" s="384"/>
      <c r="AB1659" s="384"/>
      <c r="AC1659" s="384"/>
      <c r="AD1659" s="384"/>
      <c r="AE1659" s="384"/>
      <c r="AF1659" s="384"/>
      <c r="AG1659" s="384"/>
      <c r="AH1659" s="384"/>
      <c r="AI1659" s="384"/>
      <c r="AJ1659" s="384"/>
      <c r="AK1659" s="384"/>
      <c r="AL1659" s="384"/>
      <c r="AM1659" s="384"/>
      <c r="AN1659" s="384"/>
      <c r="AO1659" s="384"/>
      <c r="AP1659" s="384"/>
      <c r="AQ1659" s="384"/>
      <c r="AR1659" s="384"/>
      <c r="AS1659" s="138"/>
    </row>
    <row r="1660" spans="2:45" ht="24" hidden="1" customHeight="1" x14ac:dyDescent="0.2">
      <c r="B1660" s="169"/>
      <c r="C1660" s="935" t="s">
        <v>16229</v>
      </c>
      <c r="D1660" s="138"/>
      <c r="E1660" s="149" t="s">
        <v>20612</v>
      </c>
      <c r="F1660" s="144" t="s">
        <v>16229</v>
      </c>
      <c r="G1660" s="1396">
        <v>34043</v>
      </c>
      <c r="H1660" s="138"/>
      <c r="I1660" s="138"/>
      <c r="J1660" s="138"/>
      <c r="K1660" s="138"/>
      <c r="L1660" s="138"/>
      <c r="M1660" s="138"/>
      <c r="N1660" s="138"/>
      <c r="O1660" s="138"/>
      <c r="P1660" s="138"/>
      <c r="Q1660" s="138"/>
      <c r="R1660" s="138"/>
      <c r="S1660" s="138"/>
      <c r="T1660" s="145">
        <v>2018</v>
      </c>
      <c r="U1660" s="138"/>
      <c r="V1660" s="138"/>
      <c r="W1660" s="138"/>
      <c r="X1660" s="138"/>
      <c r="Y1660" s="138"/>
      <c r="Z1660" s="136"/>
      <c r="AA1660" s="384"/>
      <c r="AB1660" s="384"/>
      <c r="AC1660" s="384"/>
      <c r="AD1660" s="384"/>
      <c r="AE1660" s="384"/>
      <c r="AF1660" s="384"/>
      <c r="AG1660" s="384"/>
      <c r="AH1660" s="384"/>
      <c r="AI1660" s="384"/>
      <c r="AJ1660" s="384"/>
      <c r="AK1660" s="384"/>
      <c r="AL1660" s="384"/>
      <c r="AM1660" s="384"/>
      <c r="AN1660" s="384"/>
      <c r="AO1660" s="384"/>
      <c r="AP1660" s="384"/>
      <c r="AQ1660" s="384"/>
      <c r="AR1660" s="384"/>
      <c r="AS1660" s="138"/>
    </row>
    <row r="1661" spans="2:45" ht="24" hidden="1" customHeight="1" x14ac:dyDescent="0.2">
      <c r="B1661" s="169"/>
      <c r="C1661" s="935" t="s">
        <v>16229</v>
      </c>
      <c r="D1661" s="138"/>
      <c r="E1661" s="149" t="s">
        <v>20613</v>
      </c>
      <c r="F1661" s="144" t="s">
        <v>16229</v>
      </c>
      <c r="G1661" s="1396">
        <v>21500</v>
      </c>
      <c r="H1661" s="138"/>
      <c r="I1661" s="138"/>
      <c r="J1661" s="138"/>
      <c r="K1661" s="138"/>
      <c r="L1661" s="138"/>
      <c r="M1661" s="138"/>
      <c r="N1661" s="138"/>
      <c r="O1661" s="138"/>
      <c r="P1661" s="138"/>
      <c r="Q1661" s="138"/>
      <c r="R1661" s="138"/>
      <c r="S1661" s="138"/>
      <c r="T1661" s="145">
        <v>2014</v>
      </c>
      <c r="U1661" s="138"/>
      <c r="V1661" s="138"/>
      <c r="W1661" s="138"/>
      <c r="X1661" s="138"/>
      <c r="Y1661" s="138"/>
      <c r="Z1661" s="136"/>
      <c r="AA1661" s="384"/>
      <c r="AB1661" s="384"/>
      <c r="AC1661" s="384"/>
      <c r="AD1661" s="384"/>
      <c r="AE1661" s="384"/>
      <c r="AF1661" s="384"/>
      <c r="AG1661" s="384"/>
      <c r="AH1661" s="384"/>
      <c r="AI1661" s="384"/>
      <c r="AJ1661" s="384"/>
      <c r="AK1661" s="384"/>
      <c r="AL1661" s="384"/>
      <c r="AM1661" s="384"/>
      <c r="AN1661" s="384"/>
      <c r="AO1661" s="384"/>
      <c r="AP1661" s="384"/>
      <c r="AQ1661" s="384"/>
      <c r="AR1661" s="384"/>
      <c r="AS1661" s="138"/>
    </row>
    <row r="1662" spans="2:45" ht="24" hidden="1" customHeight="1" x14ac:dyDescent="0.2">
      <c r="B1662" s="169"/>
      <c r="C1662" s="656" t="s">
        <v>5744</v>
      </c>
      <c r="D1662" s="232"/>
      <c r="E1662" s="232" t="s">
        <v>20614</v>
      </c>
      <c r="F1662" s="232" t="s">
        <v>5770</v>
      </c>
      <c r="G1662" s="144">
        <v>10000</v>
      </c>
      <c r="H1662" s="144"/>
      <c r="I1662" s="144"/>
      <c r="J1662" s="144"/>
      <c r="K1662" s="384"/>
      <c r="L1662" s="144"/>
      <c r="M1662" s="384"/>
      <c r="N1662" s="384"/>
      <c r="O1662" s="138"/>
      <c r="P1662" s="138"/>
      <c r="Q1662" s="144"/>
      <c r="R1662" s="144"/>
      <c r="S1662" s="144"/>
      <c r="T1662" s="145">
        <v>2014</v>
      </c>
      <c r="U1662" s="144"/>
      <c r="V1662" s="144"/>
      <c r="W1662" s="164"/>
      <c r="X1662" s="138"/>
      <c r="Y1662" s="384"/>
      <c r="Z1662" s="384"/>
      <c r="AA1662" s="384"/>
      <c r="AB1662" s="384"/>
      <c r="AC1662" s="384"/>
      <c r="AD1662" s="384"/>
      <c r="AE1662" s="384"/>
      <c r="AF1662" s="384"/>
      <c r="AG1662" s="384"/>
      <c r="AH1662" s="384"/>
      <c r="AI1662" s="384"/>
      <c r="AJ1662" s="384"/>
      <c r="AK1662" s="384"/>
      <c r="AL1662" s="384"/>
      <c r="AM1662" s="384"/>
      <c r="AN1662" s="384"/>
      <c r="AO1662" s="384"/>
      <c r="AP1662" s="384"/>
      <c r="AQ1662" s="384"/>
      <c r="AR1662" s="384"/>
      <c r="AS1662" s="384"/>
    </row>
    <row r="1663" spans="2:45" ht="24" hidden="1" customHeight="1" x14ac:dyDescent="0.2">
      <c r="B1663" s="169"/>
      <c r="C1663" s="656" t="s">
        <v>5744</v>
      </c>
      <c r="D1663" s="232"/>
      <c r="E1663" s="232" t="s">
        <v>20615</v>
      </c>
      <c r="F1663" s="232" t="s">
        <v>16229</v>
      </c>
      <c r="G1663" s="144">
        <v>434</v>
      </c>
      <c r="H1663" s="144"/>
      <c r="I1663" s="144"/>
      <c r="J1663" s="144"/>
      <c r="K1663" s="384"/>
      <c r="L1663" s="144"/>
      <c r="M1663" s="384"/>
      <c r="N1663" s="384"/>
      <c r="O1663" s="138"/>
      <c r="P1663" s="144"/>
      <c r="Q1663" s="144"/>
      <c r="R1663" s="144"/>
      <c r="S1663" s="144"/>
      <c r="T1663" s="145">
        <v>2014</v>
      </c>
      <c r="U1663" s="144"/>
      <c r="V1663" s="144"/>
      <c r="W1663" s="164"/>
      <c r="X1663" s="144"/>
      <c r="Y1663" s="384"/>
      <c r="Z1663" s="384"/>
      <c r="AA1663" s="384"/>
      <c r="AB1663" s="384"/>
      <c r="AC1663" s="384"/>
      <c r="AD1663" s="384"/>
      <c r="AE1663" s="384"/>
      <c r="AF1663" s="384"/>
      <c r="AG1663" s="384"/>
      <c r="AH1663" s="384"/>
      <c r="AI1663" s="384"/>
      <c r="AJ1663" s="384"/>
      <c r="AK1663" s="384"/>
      <c r="AL1663" s="384"/>
      <c r="AM1663" s="384"/>
      <c r="AN1663" s="384"/>
      <c r="AO1663" s="384"/>
      <c r="AP1663" s="384"/>
      <c r="AQ1663" s="384"/>
      <c r="AR1663" s="384"/>
      <c r="AS1663" s="384"/>
    </row>
    <row r="1664" spans="2:45" ht="24" hidden="1" customHeight="1" x14ac:dyDescent="0.2">
      <c r="B1664" s="169"/>
      <c r="C1664" s="656" t="s">
        <v>16229</v>
      </c>
      <c r="D1664" s="232"/>
      <c r="E1664" s="232" t="s">
        <v>20616</v>
      </c>
      <c r="F1664" s="232" t="s">
        <v>5744</v>
      </c>
      <c r="G1664" s="144">
        <v>1050</v>
      </c>
      <c r="H1664" s="144"/>
      <c r="I1664" s="144"/>
      <c r="J1664" s="144"/>
      <c r="K1664" s="384"/>
      <c r="L1664" s="144"/>
      <c r="M1664" s="384"/>
      <c r="N1664" s="384"/>
      <c r="O1664" s="138"/>
      <c r="P1664" s="144"/>
      <c r="Q1664" s="144"/>
      <c r="R1664" s="144"/>
      <c r="S1664" s="144"/>
      <c r="T1664" s="145">
        <v>2010</v>
      </c>
      <c r="U1664" s="144"/>
      <c r="V1664" s="144"/>
      <c r="W1664" s="164"/>
      <c r="X1664" s="144"/>
      <c r="Y1664" s="384"/>
      <c r="Z1664" s="384"/>
      <c r="AA1664" s="384"/>
      <c r="AB1664" s="384"/>
      <c r="AC1664" s="384"/>
      <c r="AD1664" s="384"/>
      <c r="AE1664" s="384"/>
      <c r="AF1664" s="384"/>
      <c r="AG1664" s="384"/>
      <c r="AH1664" s="384"/>
      <c r="AI1664" s="384"/>
      <c r="AJ1664" s="384"/>
      <c r="AK1664" s="384"/>
      <c r="AL1664" s="384"/>
      <c r="AM1664" s="384"/>
      <c r="AN1664" s="384"/>
      <c r="AO1664" s="384"/>
      <c r="AP1664" s="384"/>
      <c r="AQ1664" s="384"/>
      <c r="AR1664" s="384"/>
      <c r="AS1664" s="384"/>
    </row>
    <row r="1665" spans="1:50" ht="24" hidden="1" customHeight="1" x14ac:dyDescent="0.2">
      <c r="B1665" s="169"/>
      <c r="C1665" s="750" t="s">
        <v>16229</v>
      </c>
      <c r="D1665" s="301"/>
      <c r="E1665" s="232" t="s">
        <v>18218</v>
      </c>
      <c r="F1665" s="232" t="s">
        <v>5775</v>
      </c>
      <c r="G1665" s="144">
        <v>760</v>
      </c>
      <c r="H1665" s="144"/>
      <c r="I1665" s="144"/>
      <c r="J1665" s="144"/>
      <c r="K1665" s="384"/>
      <c r="L1665" s="144"/>
      <c r="M1665" s="384"/>
      <c r="N1665" s="384"/>
      <c r="O1665" s="138"/>
      <c r="P1665" s="144"/>
      <c r="Q1665" s="144"/>
      <c r="R1665" s="144"/>
      <c r="S1665" s="144"/>
      <c r="T1665" s="145">
        <v>2016</v>
      </c>
      <c r="U1665" s="144"/>
      <c r="V1665" s="144"/>
      <c r="W1665" s="164"/>
      <c r="X1665" s="144"/>
      <c r="Y1665" s="384"/>
      <c r="Z1665" s="384"/>
      <c r="AA1665" s="384"/>
      <c r="AB1665" s="384"/>
      <c r="AC1665" s="384"/>
      <c r="AD1665" s="384"/>
      <c r="AE1665" s="384"/>
      <c r="AF1665" s="384"/>
      <c r="AG1665" s="384"/>
      <c r="AH1665" s="384"/>
      <c r="AI1665" s="384"/>
      <c r="AJ1665" s="384"/>
      <c r="AK1665" s="384"/>
      <c r="AL1665" s="384"/>
      <c r="AM1665" s="384"/>
      <c r="AN1665" s="384"/>
      <c r="AO1665" s="384"/>
      <c r="AP1665" s="384"/>
      <c r="AQ1665" s="384"/>
      <c r="AR1665" s="384"/>
      <c r="AS1665" s="384"/>
    </row>
    <row r="1666" spans="1:50" ht="24" hidden="1" customHeight="1" x14ac:dyDescent="0.2">
      <c r="B1666" s="169"/>
      <c r="C1666" s="935" t="s">
        <v>16242</v>
      </c>
      <c r="D1666" s="138"/>
      <c r="E1666" s="149" t="s">
        <v>20617</v>
      </c>
      <c r="F1666" s="144" t="s">
        <v>16242</v>
      </c>
      <c r="G1666" s="1396">
        <v>20000</v>
      </c>
      <c r="H1666" s="138">
        <v>150</v>
      </c>
      <c r="I1666" s="138">
        <v>150</v>
      </c>
      <c r="J1666" s="138"/>
      <c r="K1666" s="138"/>
      <c r="L1666" s="138"/>
      <c r="M1666" s="138"/>
      <c r="N1666" s="138"/>
      <c r="O1666" s="138"/>
      <c r="P1666" s="138"/>
      <c r="Q1666" s="138"/>
      <c r="R1666" s="138"/>
      <c r="S1666" s="138"/>
      <c r="T1666" s="145">
        <v>2018</v>
      </c>
      <c r="U1666" s="138"/>
      <c r="V1666" s="138"/>
      <c r="W1666" s="138"/>
      <c r="X1666" s="138"/>
      <c r="Y1666" s="138"/>
      <c r="Z1666" s="136"/>
      <c r="AA1666" s="384"/>
      <c r="AB1666" s="384"/>
      <c r="AC1666" s="384"/>
      <c r="AD1666" s="384"/>
      <c r="AE1666" s="384"/>
      <c r="AF1666" s="384"/>
      <c r="AG1666" s="384"/>
      <c r="AH1666" s="384"/>
      <c r="AI1666" s="384"/>
      <c r="AJ1666" s="384"/>
      <c r="AK1666" s="384"/>
      <c r="AL1666" s="384"/>
      <c r="AM1666" s="384"/>
      <c r="AN1666" s="384"/>
      <c r="AO1666" s="384"/>
      <c r="AP1666" s="384"/>
      <c r="AQ1666" s="384"/>
      <c r="AR1666" s="384"/>
      <c r="AS1666" s="138"/>
    </row>
    <row r="1667" spans="1:50" ht="24" hidden="1" customHeight="1" x14ac:dyDescent="0.2">
      <c r="B1667" s="169"/>
      <c r="C1667" s="750" t="s">
        <v>383</v>
      </c>
      <c r="D1667" s="144"/>
      <c r="E1667" s="144" t="s">
        <v>20618</v>
      </c>
      <c r="F1667" s="144" t="s">
        <v>383</v>
      </c>
      <c r="G1667" s="144">
        <v>2217</v>
      </c>
      <c r="H1667" s="144">
        <v>552</v>
      </c>
      <c r="I1667" s="144">
        <v>1051</v>
      </c>
      <c r="J1667" s="144"/>
      <c r="K1667" s="144"/>
      <c r="L1667" s="144"/>
      <c r="M1667" s="144"/>
      <c r="N1667" s="144"/>
      <c r="O1667" s="144"/>
      <c r="P1667" s="144"/>
      <c r="Q1667" s="1330"/>
      <c r="R1667" s="1330"/>
      <c r="S1667" s="232"/>
      <c r="T1667" s="145">
        <v>2017</v>
      </c>
      <c r="U1667" s="1330"/>
      <c r="V1667" s="1330"/>
      <c r="W1667" s="1330"/>
      <c r="X1667" s="1330"/>
      <c r="Y1667" s="1330"/>
      <c r="Z1667" s="232">
        <v>2200</v>
      </c>
      <c r="AA1667" s="144"/>
      <c r="AB1667" s="144"/>
      <c r="AC1667" s="144"/>
      <c r="AD1667" s="144"/>
      <c r="AE1667" s="144"/>
      <c r="AF1667" s="144"/>
      <c r="AG1667" s="144"/>
      <c r="AH1667" s="144"/>
      <c r="AI1667" s="144"/>
      <c r="AJ1667" s="144"/>
      <c r="AK1667" s="144"/>
      <c r="AL1667" s="144"/>
      <c r="AM1667" s="144"/>
      <c r="AN1667" s="144"/>
      <c r="AO1667" s="144"/>
      <c r="AP1667" s="144"/>
      <c r="AQ1667" s="144"/>
      <c r="AR1667" s="144"/>
      <c r="AS1667" s="144"/>
    </row>
    <row r="1668" spans="1:50" ht="24" hidden="1" customHeight="1" x14ac:dyDescent="0.2">
      <c r="B1668" s="169"/>
      <c r="C1668" s="750" t="s">
        <v>16242</v>
      </c>
      <c r="D1668" s="144"/>
      <c r="E1668" s="144" t="s">
        <v>20619</v>
      </c>
      <c r="F1668" s="144" t="s">
        <v>16242</v>
      </c>
      <c r="G1668" s="144">
        <v>1300</v>
      </c>
      <c r="H1668" s="144"/>
      <c r="I1668" s="144"/>
      <c r="J1668" s="144"/>
      <c r="K1668" s="144"/>
      <c r="L1668" s="144"/>
      <c r="M1668" s="144"/>
      <c r="N1668" s="144"/>
      <c r="O1668" s="144"/>
      <c r="P1668" s="144"/>
      <c r="Q1668" s="1330"/>
      <c r="R1668" s="1330"/>
      <c r="S1668" s="232"/>
      <c r="T1668" s="145">
        <v>2015</v>
      </c>
      <c r="U1668" s="1330"/>
      <c r="V1668" s="1330"/>
      <c r="W1668" s="1330"/>
      <c r="X1668" s="1330"/>
      <c r="Y1668" s="1330"/>
      <c r="Z1668" s="232"/>
      <c r="AA1668" s="144"/>
      <c r="AB1668" s="144"/>
      <c r="AC1668" s="144"/>
      <c r="AD1668" s="144"/>
      <c r="AE1668" s="144"/>
      <c r="AF1668" s="144"/>
      <c r="AG1668" s="144"/>
      <c r="AH1668" s="144"/>
      <c r="AI1668" s="144"/>
      <c r="AJ1668" s="144"/>
      <c r="AK1668" s="144"/>
      <c r="AL1668" s="144"/>
      <c r="AM1668" s="144"/>
      <c r="AN1668" s="144"/>
      <c r="AO1668" s="144"/>
      <c r="AP1668" s="144"/>
      <c r="AQ1668" s="144"/>
      <c r="AR1668" s="144"/>
      <c r="AS1668" s="144" t="s">
        <v>17035</v>
      </c>
    </row>
    <row r="1669" spans="1:50" s="135" customFormat="1" ht="24" hidden="1" customHeight="1" x14ac:dyDescent="0.2">
      <c r="A1669" s="133"/>
      <c r="B1669" s="169"/>
      <c r="C1669" s="656" t="s">
        <v>383</v>
      </c>
      <c r="D1669" s="232"/>
      <c r="E1669" s="232" t="s">
        <v>20620</v>
      </c>
      <c r="F1669" s="232" t="s">
        <v>383</v>
      </c>
      <c r="G1669" s="144">
        <v>416</v>
      </c>
      <c r="H1669" s="144"/>
      <c r="I1669" s="144"/>
      <c r="J1669" s="144"/>
      <c r="K1669" s="384"/>
      <c r="L1669" s="144"/>
      <c r="M1669" s="384"/>
      <c r="N1669" s="384"/>
      <c r="O1669" s="384"/>
      <c r="P1669" s="384"/>
      <c r="Q1669" s="384"/>
      <c r="R1669" s="384"/>
      <c r="S1669" s="384"/>
      <c r="T1669" s="145">
        <v>2018</v>
      </c>
      <c r="U1669" s="384"/>
      <c r="V1669" s="384"/>
      <c r="W1669" s="384"/>
      <c r="X1669" s="384"/>
      <c r="Y1669" s="384"/>
      <c r="Z1669" s="384"/>
      <c r="AA1669" s="384"/>
      <c r="AB1669" s="384"/>
      <c r="AC1669" s="384"/>
      <c r="AD1669" s="384"/>
      <c r="AE1669" s="384"/>
      <c r="AF1669" s="384"/>
      <c r="AG1669" s="384"/>
      <c r="AH1669" s="384"/>
      <c r="AI1669" s="384"/>
      <c r="AJ1669" s="384"/>
      <c r="AK1669" s="384"/>
      <c r="AL1669" s="384"/>
      <c r="AM1669" s="384"/>
      <c r="AN1669" s="384"/>
      <c r="AO1669" s="384"/>
      <c r="AP1669" s="384"/>
      <c r="AQ1669" s="384"/>
      <c r="AR1669" s="384"/>
      <c r="AS1669" s="384"/>
      <c r="AT1669" s="133"/>
      <c r="AU1669" s="133"/>
      <c r="AV1669" s="133"/>
      <c r="AW1669" s="133"/>
      <c r="AX1669" s="133"/>
    </row>
    <row r="1670" spans="1:50" ht="24" hidden="1" customHeight="1" x14ac:dyDescent="0.2">
      <c r="B1670" s="169"/>
      <c r="C1670" s="750" t="s">
        <v>17459</v>
      </c>
      <c r="D1670" s="144"/>
      <c r="E1670" s="144" t="s">
        <v>20621</v>
      </c>
      <c r="F1670" s="144" t="s">
        <v>17459</v>
      </c>
      <c r="G1670" s="144">
        <v>2425</v>
      </c>
      <c r="H1670" s="144"/>
      <c r="I1670" s="144"/>
      <c r="J1670" s="144"/>
      <c r="K1670" s="144"/>
      <c r="L1670" s="144"/>
      <c r="M1670" s="144"/>
      <c r="N1670" s="144"/>
      <c r="O1670" s="144"/>
      <c r="P1670" s="144"/>
      <c r="Q1670" s="1330"/>
      <c r="R1670" s="1330"/>
      <c r="S1670" s="232"/>
      <c r="T1670" s="145">
        <v>2022</v>
      </c>
      <c r="U1670" s="1330"/>
      <c r="V1670" s="1330"/>
      <c r="W1670" s="1330"/>
      <c r="X1670" s="1330"/>
      <c r="Y1670" s="1330"/>
      <c r="Z1670" s="232"/>
      <c r="AA1670" s="144"/>
      <c r="AB1670" s="144"/>
      <c r="AC1670" s="144"/>
      <c r="AD1670" s="144"/>
      <c r="AE1670" s="144"/>
      <c r="AF1670" s="144"/>
      <c r="AG1670" s="144"/>
      <c r="AH1670" s="144"/>
      <c r="AI1670" s="144"/>
      <c r="AJ1670" s="144"/>
      <c r="AK1670" s="144"/>
      <c r="AL1670" s="144"/>
      <c r="AM1670" s="144"/>
      <c r="AN1670" s="144"/>
      <c r="AO1670" s="144"/>
      <c r="AP1670" s="144"/>
      <c r="AQ1670" s="144"/>
      <c r="AR1670" s="144"/>
      <c r="AS1670" s="144"/>
    </row>
    <row r="1671" spans="1:50" ht="24" hidden="1" customHeight="1" x14ac:dyDescent="0.2">
      <c r="B1671" s="169"/>
      <c r="C1671" s="750" t="s">
        <v>16230</v>
      </c>
      <c r="D1671" s="144"/>
      <c r="E1671" s="144" t="s">
        <v>20622</v>
      </c>
      <c r="F1671" s="144" t="s">
        <v>16230</v>
      </c>
      <c r="G1671" s="144">
        <v>1800</v>
      </c>
      <c r="H1671" s="144"/>
      <c r="I1671" s="144">
        <v>1800</v>
      </c>
      <c r="J1671" s="144"/>
      <c r="K1671" s="144"/>
      <c r="L1671" s="144"/>
      <c r="M1671" s="144"/>
      <c r="N1671" s="144"/>
      <c r="O1671" s="144"/>
      <c r="P1671" s="144"/>
      <c r="Q1671" s="1330"/>
      <c r="R1671" s="1330"/>
      <c r="S1671" s="232"/>
      <c r="T1671" s="145">
        <v>2018</v>
      </c>
      <c r="U1671" s="1330"/>
      <c r="V1671" s="1330"/>
      <c r="W1671" s="1330"/>
      <c r="X1671" s="1330"/>
      <c r="Y1671" s="1330"/>
      <c r="Z1671" s="232"/>
      <c r="AA1671" s="144"/>
      <c r="AB1671" s="144"/>
      <c r="AC1671" s="144"/>
      <c r="AD1671" s="144"/>
      <c r="AE1671" s="144"/>
      <c r="AF1671" s="144"/>
      <c r="AG1671" s="144"/>
      <c r="AH1671" s="144"/>
      <c r="AI1671" s="144"/>
      <c r="AJ1671" s="144"/>
      <c r="AK1671" s="144"/>
      <c r="AL1671" s="144"/>
      <c r="AM1671" s="144"/>
      <c r="AN1671" s="144"/>
      <c r="AO1671" s="144"/>
      <c r="AP1671" s="144"/>
      <c r="AQ1671" s="144"/>
      <c r="AR1671" s="144"/>
      <c r="AS1671" s="144"/>
    </row>
    <row r="1672" spans="1:50" ht="24" hidden="1" customHeight="1" x14ac:dyDescent="0.2">
      <c r="B1672" s="169"/>
      <c r="C1672" s="750" t="s">
        <v>16230</v>
      </c>
      <c r="D1672" s="144"/>
      <c r="E1672" s="144" t="s">
        <v>9197</v>
      </c>
      <c r="F1672" s="144" t="s">
        <v>16230</v>
      </c>
      <c r="G1672" s="144">
        <v>2800</v>
      </c>
      <c r="H1672" s="144">
        <v>840</v>
      </c>
      <c r="I1672" s="144">
        <v>840</v>
      </c>
      <c r="J1672" s="144">
        <v>33</v>
      </c>
      <c r="K1672" s="144">
        <v>20</v>
      </c>
      <c r="L1672" s="144"/>
      <c r="M1672" s="144"/>
      <c r="N1672" s="144">
        <v>660</v>
      </c>
      <c r="O1672" s="144"/>
      <c r="P1672" s="144"/>
      <c r="Q1672" s="1330"/>
      <c r="R1672" s="1330"/>
      <c r="S1672" s="232"/>
      <c r="T1672" s="145">
        <v>2022</v>
      </c>
      <c r="U1672" s="1330"/>
      <c r="V1672" s="1330"/>
      <c r="W1672" s="1330"/>
      <c r="X1672" s="1330"/>
      <c r="Y1672" s="1330"/>
      <c r="Z1672" s="232">
        <v>800</v>
      </c>
      <c r="AA1672" s="144"/>
      <c r="AB1672" s="144"/>
      <c r="AC1672" s="144"/>
      <c r="AD1672" s="144"/>
      <c r="AE1672" s="144"/>
      <c r="AF1672" s="144"/>
      <c r="AG1672" s="144"/>
      <c r="AH1672" s="144"/>
      <c r="AI1672" s="144"/>
      <c r="AJ1672" s="144"/>
      <c r="AK1672" s="144"/>
      <c r="AL1672" s="144"/>
      <c r="AM1672" s="144"/>
      <c r="AN1672" s="144"/>
      <c r="AO1672" s="144"/>
      <c r="AP1672" s="144"/>
      <c r="AQ1672" s="144"/>
      <c r="AR1672" s="144"/>
      <c r="AS1672" s="144"/>
    </row>
    <row r="1673" spans="1:50" ht="24" hidden="1" customHeight="1" x14ac:dyDescent="0.2">
      <c r="B1673" s="169"/>
      <c r="C1673" s="750" t="s">
        <v>16230</v>
      </c>
      <c r="D1673" s="144"/>
      <c r="E1673" s="144" t="s">
        <v>16282</v>
      </c>
      <c r="F1673" s="144" t="s">
        <v>16230</v>
      </c>
      <c r="G1673" s="144">
        <v>3400</v>
      </c>
      <c r="H1673" s="144">
        <v>45</v>
      </c>
      <c r="I1673" s="144">
        <v>3400</v>
      </c>
      <c r="J1673" s="144">
        <v>60</v>
      </c>
      <c r="K1673" s="144">
        <v>40</v>
      </c>
      <c r="L1673" s="144"/>
      <c r="M1673" s="144"/>
      <c r="N1673" s="144">
        <v>2400</v>
      </c>
      <c r="O1673" s="144"/>
      <c r="P1673" s="144"/>
      <c r="Q1673" s="1330"/>
      <c r="R1673" s="1330"/>
      <c r="S1673" s="232"/>
      <c r="T1673" s="145">
        <v>2016</v>
      </c>
      <c r="U1673" s="1330"/>
      <c r="V1673" s="1330"/>
      <c r="W1673" s="1330"/>
      <c r="X1673" s="1330"/>
      <c r="Y1673" s="1330"/>
      <c r="Z1673" s="232">
        <v>500</v>
      </c>
      <c r="AA1673" s="144"/>
      <c r="AB1673" s="144"/>
      <c r="AC1673" s="144"/>
      <c r="AD1673" s="144"/>
      <c r="AE1673" s="144"/>
      <c r="AF1673" s="144"/>
      <c r="AG1673" s="144"/>
      <c r="AH1673" s="144"/>
      <c r="AI1673" s="144"/>
      <c r="AJ1673" s="144"/>
      <c r="AK1673" s="144"/>
      <c r="AL1673" s="144"/>
      <c r="AM1673" s="144"/>
      <c r="AN1673" s="144"/>
      <c r="AO1673" s="144"/>
      <c r="AP1673" s="144"/>
      <c r="AQ1673" s="144"/>
      <c r="AR1673" s="144"/>
      <c r="AS1673" s="144" t="s">
        <v>16217</v>
      </c>
    </row>
    <row r="1674" spans="1:50" ht="24" hidden="1" customHeight="1" x14ac:dyDescent="0.2">
      <c r="B1674" s="169"/>
      <c r="C1674" s="750" t="s">
        <v>16230</v>
      </c>
      <c r="D1674" s="144"/>
      <c r="E1674" s="144" t="s">
        <v>16283</v>
      </c>
      <c r="F1674" s="144" t="s">
        <v>16230</v>
      </c>
      <c r="G1674" s="144">
        <v>45795</v>
      </c>
      <c r="H1674" s="144">
        <v>0</v>
      </c>
      <c r="I1674" s="144">
        <v>45795</v>
      </c>
      <c r="J1674" s="144">
        <v>67</v>
      </c>
      <c r="K1674" s="144">
        <v>60</v>
      </c>
      <c r="L1674" s="144"/>
      <c r="M1674" s="144"/>
      <c r="N1674" s="144">
        <v>2088</v>
      </c>
      <c r="O1674" s="144"/>
      <c r="P1674" s="144"/>
      <c r="Q1674" s="1330"/>
      <c r="R1674" s="1330"/>
      <c r="S1674" s="232"/>
      <c r="T1674" s="145">
        <v>2016</v>
      </c>
      <c r="U1674" s="1330"/>
      <c r="V1674" s="1330"/>
      <c r="W1674" s="1330"/>
      <c r="X1674" s="1330"/>
      <c r="Y1674" s="1330"/>
      <c r="Z1674" s="232">
        <v>700</v>
      </c>
      <c r="AA1674" s="144"/>
      <c r="AB1674" s="144"/>
      <c r="AC1674" s="144"/>
      <c r="AD1674" s="144"/>
      <c r="AE1674" s="144"/>
      <c r="AF1674" s="144"/>
      <c r="AG1674" s="144"/>
      <c r="AH1674" s="144"/>
      <c r="AI1674" s="144"/>
      <c r="AJ1674" s="144"/>
      <c r="AK1674" s="144"/>
      <c r="AL1674" s="144"/>
      <c r="AM1674" s="144"/>
      <c r="AN1674" s="144"/>
      <c r="AO1674" s="144"/>
      <c r="AP1674" s="144"/>
      <c r="AQ1674" s="144"/>
      <c r="AR1674" s="144"/>
      <c r="AS1674" s="144" t="s">
        <v>16217</v>
      </c>
    </row>
    <row r="1675" spans="1:50" ht="24" hidden="1" customHeight="1" x14ac:dyDescent="0.2">
      <c r="B1675" s="169"/>
      <c r="C1675" s="750" t="s">
        <v>16230</v>
      </c>
      <c r="D1675" s="144"/>
      <c r="E1675" s="144" t="s">
        <v>16284</v>
      </c>
      <c r="F1675" s="144" t="s">
        <v>16230</v>
      </c>
      <c r="G1675" s="144">
        <v>3858</v>
      </c>
      <c r="H1675" s="144">
        <v>45</v>
      </c>
      <c r="I1675" s="144">
        <v>3858</v>
      </c>
      <c r="J1675" s="144">
        <v>58</v>
      </c>
      <c r="K1675" s="144">
        <v>36</v>
      </c>
      <c r="L1675" s="144"/>
      <c r="M1675" s="144"/>
      <c r="N1675" s="144">
        <v>2088</v>
      </c>
      <c r="O1675" s="144"/>
      <c r="P1675" s="144"/>
      <c r="Q1675" s="1330"/>
      <c r="R1675" s="1330"/>
      <c r="S1675" s="232"/>
      <c r="T1675" s="145">
        <v>2016</v>
      </c>
      <c r="U1675" s="1330"/>
      <c r="V1675" s="1330"/>
      <c r="W1675" s="1330"/>
      <c r="X1675" s="1330"/>
      <c r="Y1675" s="1330"/>
      <c r="Z1675" s="232">
        <v>500</v>
      </c>
      <c r="AA1675" s="144"/>
      <c r="AB1675" s="144"/>
      <c r="AC1675" s="144"/>
      <c r="AD1675" s="144"/>
      <c r="AE1675" s="144"/>
      <c r="AF1675" s="144"/>
      <c r="AG1675" s="144"/>
      <c r="AH1675" s="144"/>
      <c r="AI1675" s="144"/>
      <c r="AJ1675" s="144"/>
      <c r="AK1675" s="144"/>
      <c r="AL1675" s="144"/>
      <c r="AM1675" s="144"/>
      <c r="AN1675" s="144"/>
      <c r="AO1675" s="144"/>
      <c r="AP1675" s="144"/>
      <c r="AQ1675" s="144"/>
      <c r="AR1675" s="144"/>
      <c r="AS1675" s="144" t="s">
        <v>16217</v>
      </c>
    </row>
    <row r="1676" spans="1:50" ht="24" hidden="1" customHeight="1" x14ac:dyDescent="0.2">
      <c r="B1676" s="169"/>
      <c r="C1676" s="656" t="s">
        <v>5797</v>
      </c>
      <c r="D1676" s="232" t="s">
        <v>5807</v>
      </c>
      <c r="E1676" s="232" t="s">
        <v>5808</v>
      </c>
      <c r="F1676" s="232" t="s">
        <v>5797</v>
      </c>
      <c r="G1676" s="144">
        <v>1125</v>
      </c>
      <c r="H1676" s="144"/>
      <c r="I1676" s="144"/>
      <c r="J1676" s="144"/>
      <c r="K1676" s="384"/>
      <c r="L1676" s="144"/>
      <c r="M1676" s="384"/>
      <c r="N1676" s="384"/>
      <c r="O1676" s="384"/>
      <c r="P1676" s="384"/>
      <c r="Q1676" s="384"/>
      <c r="R1676" s="384"/>
      <c r="S1676" s="384"/>
      <c r="T1676" s="145">
        <v>2011</v>
      </c>
      <c r="U1676" s="384"/>
      <c r="V1676" s="384"/>
      <c r="W1676" s="384"/>
      <c r="X1676" s="384"/>
      <c r="Y1676" s="384"/>
      <c r="Z1676" s="384"/>
      <c r="AA1676" s="384"/>
      <c r="AB1676" s="384"/>
      <c r="AC1676" s="384"/>
      <c r="AD1676" s="384"/>
      <c r="AE1676" s="384"/>
      <c r="AF1676" s="384"/>
      <c r="AG1676" s="384"/>
      <c r="AH1676" s="384"/>
      <c r="AI1676" s="384"/>
      <c r="AJ1676" s="384"/>
      <c r="AK1676" s="384"/>
      <c r="AL1676" s="384"/>
      <c r="AM1676" s="384"/>
      <c r="AN1676" s="384"/>
      <c r="AO1676" s="384"/>
      <c r="AP1676" s="384"/>
      <c r="AQ1676" s="384"/>
      <c r="AR1676" s="384"/>
      <c r="AS1676" s="384"/>
    </row>
    <row r="1677" spans="1:50" ht="24" hidden="1" customHeight="1" x14ac:dyDescent="0.2">
      <c r="B1677" s="169"/>
      <c r="C1677" s="656" t="s">
        <v>16230</v>
      </c>
      <c r="D1677" s="232"/>
      <c r="E1677" s="232" t="s">
        <v>16231</v>
      </c>
      <c r="F1677" s="232" t="s">
        <v>16230</v>
      </c>
      <c r="G1677" s="144">
        <v>1215</v>
      </c>
      <c r="H1677" s="144"/>
      <c r="I1677" s="144"/>
      <c r="J1677" s="144"/>
      <c r="K1677" s="384"/>
      <c r="L1677" s="144"/>
      <c r="M1677" s="384"/>
      <c r="N1677" s="384"/>
      <c r="O1677" s="384"/>
      <c r="P1677" s="384"/>
      <c r="Q1677" s="384"/>
      <c r="R1677" s="384"/>
      <c r="S1677" s="384"/>
      <c r="T1677" s="145">
        <v>2021</v>
      </c>
      <c r="U1677" s="384"/>
      <c r="V1677" s="384"/>
      <c r="W1677" s="384"/>
      <c r="X1677" s="384"/>
      <c r="Y1677" s="384"/>
      <c r="Z1677" s="384"/>
      <c r="AA1677" s="384"/>
      <c r="AB1677" s="384"/>
      <c r="AC1677" s="384"/>
      <c r="AD1677" s="384"/>
      <c r="AE1677" s="384"/>
      <c r="AF1677" s="384"/>
      <c r="AG1677" s="384"/>
      <c r="AH1677" s="384"/>
      <c r="AI1677" s="384"/>
      <c r="AJ1677" s="384"/>
      <c r="AK1677" s="384"/>
      <c r="AL1677" s="384"/>
      <c r="AM1677" s="384"/>
      <c r="AN1677" s="384"/>
      <c r="AO1677" s="384"/>
      <c r="AP1677" s="384"/>
      <c r="AQ1677" s="384"/>
      <c r="AR1677" s="384"/>
      <c r="AS1677" s="384"/>
    </row>
    <row r="1678" spans="1:50" ht="24" hidden="1" customHeight="1" x14ac:dyDescent="0.2">
      <c r="B1678" s="169"/>
      <c r="C1678" s="935" t="s">
        <v>16230</v>
      </c>
      <c r="D1678" s="144"/>
      <c r="E1678" s="144" t="s">
        <v>18219</v>
      </c>
      <c r="F1678" s="138" t="s">
        <v>16230</v>
      </c>
      <c r="G1678" s="144">
        <v>3858</v>
      </c>
      <c r="H1678" s="144">
        <v>45</v>
      </c>
      <c r="I1678" s="144">
        <v>2088</v>
      </c>
      <c r="J1678" s="144"/>
      <c r="K1678" s="384"/>
      <c r="L1678" s="144"/>
      <c r="M1678" s="384"/>
      <c r="N1678" s="384"/>
      <c r="O1678" s="384"/>
      <c r="P1678" s="384"/>
      <c r="Q1678" s="384"/>
      <c r="R1678" s="384"/>
      <c r="S1678" s="384"/>
      <c r="T1678" s="145">
        <v>2016</v>
      </c>
      <c r="U1678" s="384"/>
      <c r="V1678" s="384"/>
      <c r="W1678" s="384"/>
      <c r="X1678" s="384"/>
      <c r="Y1678" s="384"/>
      <c r="Z1678" s="384"/>
      <c r="AA1678" s="384"/>
      <c r="AB1678" s="384"/>
      <c r="AC1678" s="384"/>
      <c r="AD1678" s="384"/>
      <c r="AE1678" s="384"/>
      <c r="AF1678" s="384"/>
      <c r="AG1678" s="384"/>
      <c r="AH1678" s="384"/>
      <c r="AI1678" s="384"/>
      <c r="AJ1678" s="384"/>
      <c r="AK1678" s="384"/>
      <c r="AL1678" s="384"/>
      <c r="AM1678" s="384"/>
      <c r="AN1678" s="384"/>
      <c r="AO1678" s="384"/>
      <c r="AP1678" s="384"/>
      <c r="AQ1678" s="384"/>
      <c r="AR1678" s="384"/>
      <c r="AS1678" s="384"/>
    </row>
    <row r="1679" spans="1:50" ht="24" hidden="1" customHeight="1" x14ac:dyDescent="0.2">
      <c r="B1679" s="169"/>
      <c r="C1679" s="750" t="s">
        <v>5813</v>
      </c>
      <c r="D1679" s="144"/>
      <c r="E1679" s="144" t="s">
        <v>12038</v>
      </c>
      <c r="F1679" s="144" t="s">
        <v>5813</v>
      </c>
      <c r="G1679" s="144">
        <v>2977</v>
      </c>
      <c r="H1679" s="144">
        <v>128.4</v>
      </c>
      <c r="I1679" s="144">
        <v>194.44</v>
      </c>
      <c r="J1679" s="144"/>
      <c r="K1679" s="144"/>
      <c r="L1679" s="144"/>
      <c r="M1679" s="144"/>
      <c r="N1679" s="144"/>
      <c r="O1679" s="144"/>
      <c r="P1679" s="144"/>
      <c r="Q1679" s="1330"/>
      <c r="R1679" s="1330"/>
      <c r="S1679" s="232"/>
      <c r="T1679" s="145">
        <v>2018</v>
      </c>
      <c r="U1679" s="1330"/>
      <c r="V1679" s="1330"/>
      <c r="W1679" s="1330"/>
      <c r="X1679" s="1330"/>
      <c r="Y1679" s="1330"/>
      <c r="Z1679" s="232">
        <v>1420</v>
      </c>
      <c r="AA1679" s="144"/>
      <c r="AB1679" s="144"/>
      <c r="AC1679" s="144"/>
      <c r="AD1679" s="144"/>
      <c r="AE1679" s="144"/>
      <c r="AF1679" s="144"/>
      <c r="AG1679" s="144"/>
      <c r="AH1679" s="144"/>
      <c r="AI1679" s="144"/>
      <c r="AJ1679" s="144"/>
      <c r="AK1679" s="144"/>
      <c r="AL1679" s="144"/>
      <c r="AM1679" s="144"/>
      <c r="AN1679" s="144"/>
      <c r="AO1679" s="144"/>
      <c r="AP1679" s="144"/>
      <c r="AQ1679" s="144"/>
      <c r="AR1679" s="144"/>
      <c r="AS1679" s="144"/>
    </row>
    <row r="1680" spans="1:50" ht="24" hidden="1" customHeight="1" x14ac:dyDescent="0.2">
      <c r="B1680" s="169"/>
      <c r="C1680" s="750" t="s">
        <v>5813</v>
      </c>
      <c r="D1680" s="144"/>
      <c r="E1680" s="144" t="s">
        <v>20623</v>
      </c>
      <c r="F1680" s="144" t="s">
        <v>12036</v>
      </c>
      <c r="G1680" s="144">
        <v>43362</v>
      </c>
      <c r="H1680" s="144"/>
      <c r="I1680" s="144"/>
      <c r="J1680" s="144"/>
      <c r="K1680" s="144"/>
      <c r="L1680" s="144"/>
      <c r="M1680" s="144"/>
      <c r="N1680" s="144">
        <v>43362</v>
      </c>
      <c r="O1680" s="144"/>
      <c r="P1680" s="144"/>
      <c r="Q1680" s="1330"/>
      <c r="R1680" s="1330"/>
      <c r="S1680" s="232"/>
      <c r="T1680" s="145">
        <v>2022</v>
      </c>
      <c r="U1680" s="1330"/>
      <c r="V1680" s="1330"/>
      <c r="W1680" s="1330"/>
      <c r="X1680" s="1330"/>
      <c r="Y1680" s="1330"/>
      <c r="Z1680" s="232">
        <v>5200</v>
      </c>
      <c r="AA1680" s="144"/>
      <c r="AB1680" s="144"/>
      <c r="AC1680" s="144"/>
      <c r="AD1680" s="144"/>
      <c r="AE1680" s="144"/>
      <c r="AF1680" s="144"/>
      <c r="AG1680" s="144"/>
      <c r="AH1680" s="144"/>
      <c r="AI1680" s="144"/>
      <c r="AJ1680" s="144"/>
      <c r="AK1680" s="144"/>
      <c r="AL1680" s="144"/>
      <c r="AM1680" s="144"/>
      <c r="AN1680" s="144"/>
      <c r="AO1680" s="144"/>
      <c r="AP1680" s="144"/>
      <c r="AQ1680" s="144"/>
      <c r="AR1680" s="144"/>
      <c r="AS1680" s="144" t="s">
        <v>15465</v>
      </c>
    </row>
    <row r="1681" spans="2:45" ht="24" hidden="1" customHeight="1" x14ac:dyDescent="0.2">
      <c r="B1681" s="169"/>
      <c r="C1681" s="750" t="s">
        <v>12036</v>
      </c>
      <c r="D1681" s="144"/>
      <c r="E1681" s="149" t="s">
        <v>20624</v>
      </c>
      <c r="F1681" s="144" t="s">
        <v>12036</v>
      </c>
      <c r="G1681" s="144">
        <v>3112</v>
      </c>
      <c r="H1681" s="144">
        <v>1749</v>
      </c>
      <c r="I1681" s="144">
        <v>2419</v>
      </c>
      <c r="J1681" s="144"/>
      <c r="K1681" s="384"/>
      <c r="L1681" s="384"/>
      <c r="M1681" s="384"/>
      <c r="N1681" s="384"/>
      <c r="O1681" s="384"/>
      <c r="P1681" s="384"/>
      <c r="Q1681" s="384"/>
      <c r="R1681" s="384"/>
      <c r="S1681" s="384"/>
      <c r="T1681" s="145">
        <v>2022</v>
      </c>
      <c r="U1681" s="384"/>
      <c r="V1681" s="384"/>
      <c r="W1681" s="384"/>
      <c r="X1681" s="384"/>
      <c r="Y1681" s="384"/>
      <c r="Z1681" s="384"/>
      <c r="AA1681" s="384"/>
      <c r="AB1681" s="384"/>
      <c r="AC1681" s="384"/>
      <c r="AD1681" s="384"/>
      <c r="AE1681" s="384"/>
      <c r="AF1681" s="384"/>
      <c r="AG1681" s="384"/>
      <c r="AH1681" s="384"/>
      <c r="AI1681" s="384"/>
      <c r="AJ1681" s="384"/>
      <c r="AK1681" s="384"/>
      <c r="AL1681" s="384"/>
      <c r="AM1681" s="384"/>
      <c r="AN1681" s="384"/>
      <c r="AO1681" s="384"/>
      <c r="AP1681" s="384"/>
      <c r="AQ1681" s="384"/>
      <c r="AR1681" s="384"/>
      <c r="AS1681" s="144" t="s">
        <v>18220</v>
      </c>
    </row>
    <row r="1682" spans="2:45" ht="24" hidden="1" customHeight="1" x14ac:dyDescent="0.2">
      <c r="B1682" s="169"/>
      <c r="C1682" s="758" t="s">
        <v>5814</v>
      </c>
      <c r="D1682" s="136"/>
      <c r="E1682" s="139" t="s">
        <v>5816</v>
      </c>
      <c r="F1682" s="136" t="s">
        <v>5814</v>
      </c>
      <c r="G1682" s="144">
        <v>182133</v>
      </c>
      <c r="H1682" s="144"/>
      <c r="I1682" s="144"/>
      <c r="J1682" s="144"/>
      <c r="K1682" s="384"/>
      <c r="L1682" s="144"/>
      <c r="M1682" s="384"/>
      <c r="N1682" s="384"/>
      <c r="O1682" s="384"/>
      <c r="P1682" s="384"/>
      <c r="Q1682" s="384"/>
      <c r="R1682" s="384"/>
      <c r="S1682" s="384"/>
      <c r="T1682" s="145">
        <v>2013</v>
      </c>
      <c r="U1682" s="384"/>
      <c r="V1682" s="384"/>
      <c r="W1682" s="384"/>
      <c r="X1682" s="384"/>
      <c r="Y1682" s="384"/>
      <c r="Z1682" s="384"/>
      <c r="AA1682" s="384"/>
      <c r="AB1682" s="384"/>
      <c r="AC1682" s="384"/>
      <c r="AD1682" s="384"/>
      <c r="AE1682" s="384"/>
      <c r="AF1682" s="384"/>
      <c r="AG1682" s="384"/>
      <c r="AH1682" s="384"/>
      <c r="AI1682" s="384"/>
      <c r="AJ1682" s="384"/>
      <c r="AK1682" s="384"/>
      <c r="AL1682" s="384"/>
      <c r="AM1682" s="384"/>
      <c r="AN1682" s="384"/>
      <c r="AO1682" s="384"/>
      <c r="AP1682" s="384"/>
      <c r="AQ1682" s="384"/>
      <c r="AR1682" s="384"/>
      <c r="AS1682" s="384"/>
    </row>
    <row r="1683" spans="2:45" ht="24" hidden="1" customHeight="1" x14ac:dyDescent="0.2">
      <c r="B1683" s="169"/>
      <c r="C1683" s="750" t="s">
        <v>5817</v>
      </c>
      <c r="D1683" s="144"/>
      <c r="E1683" s="144" t="s">
        <v>14963</v>
      </c>
      <c r="F1683" s="144" t="s">
        <v>5817</v>
      </c>
      <c r="G1683" s="144">
        <v>254825</v>
      </c>
      <c r="H1683" s="144">
        <v>997.07</v>
      </c>
      <c r="I1683" s="144">
        <v>2050.08</v>
      </c>
      <c r="J1683" s="144"/>
      <c r="K1683" s="144"/>
      <c r="L1683" s="144"/>
      <c r="M1683" s="144"/>
      <c r="N1683" s="144"/>
      <c r="O1683" s="144"/>
      <c r="P1683" s="144"/>
      <c r="Q1683" s="1330"/>
      <c r="R1683" s="1330"/>
      <c r="S1683" s="232"/>
      <c r="T1683" s="145">
        <v>2020</v>
      </c>
      <c r="U1683" s="1330"/>
      <c r="V1683" s="1330"/>
      <c r="W1683" s="1330"/>
      <c r="X1683" s="1330"/>
      <c r="Y1683" s="1330"/>
      <c r="Z1683" s="232">
        <v>5350</v>
      </c>
      <c r="AA1683" s="144"/>
      <c r="AB1683" s="144"/>
      <c r="AC1683" s="144"/>
      <c r="AD1683" s="144"/>
      <c r="AE1683" s="144"/>
      <c r="AF1683" s="144"/>
      <c r="AG1683" s="144"/>
      <c r="AH1683" s="144"/>
      <c r="AI1683" s="144"/>
      <c r="AJ1683" s="144"/>
      <c r="AK1683" s="144"/>
      <c r="AL1683" s="144"/>
      <c r="AM1683" s="144"/>
      <c r="AN1683" s="144"/>
      <c r="AO1683" s="144"/>
      <c r="AP1683" s="144"/>
      <c r="AQ1683" s="144"/>
      <c r="AR1683" s="144"/>
      <c r="AS1683" s="144"/>
    </row>
    <row r="1684" spans="2:45" ht="24" hidden="1" customHeight="1" x14ac:dyDescent="0.2">
      <c r="B1684" s="169"/>
      <c r="C1684" s="750" t="s">
        <v>5817</v>
      </c>
      <c r="D1684" s="144"/>
      <c r="E1684" s="144" t="s">
        <v>17460</v>
      </c>
      <c r="F1684" s="144" t="s">
        <v>17461</v>
      </c>
      <c r="G1684" s="144">
        <v>24361</v>
      </c>
      <c r="H1684" s="144">
        <v>138</v>
      </c>
      <c r="I1684" s="144">
        <v>138</v>
      </c>
      <c r="J1684" s="144"/>
      <c r="K1684" s="144"/>
      <c r="L1684" s="144"/>
      <c r="M1684" s="144"/>
      <c r="N1684" s="144"/>
      <c r="O1684" s="144"/>
      <c r="P1684" s="144"/>
      <c r="Q1684" s="1330"/>
      <c r="R1684" s="1330"/>
      <c r="S1684" s="232"/>
      <c r="T1684" s="145">
        <v>2015</v>
      </c>
      <c r="U1684" s="1330"/>
      <c r="V1684" s="1330"/>
      <c r="W1684" s="1330"/>
      <c r="X1684" s="1330"/>
      <c r="Y1684" s="1330"/>
      <c r="Z1684" s="232">
        <v>1000</v>
      </c>
      <c r="AA1684" s="144"/>
      <c r="AB1684" s="144"/>
      <c r="AC1684" s="144"/>
      <c r="AD1684" s="144"/>
      <c r="AE1684" s="144"/>
      <c r="AF1684" s="144"/>
      <c r="AG1684" s="144"/>
      <c r="AH1684" s="144"/>
      <c r="AI1684" s="144"/>
      <c r="AJ1684" s="144"/>
      <c r="AK1684" s="144"/>
      <c r="AL1684" s="144"/>
      <c r="AM1684" s="144"/>
      <c r="AN1684" s="144"/>
      <c r="AO1684" s="144"/>
      <c r="AP1684" s="144"/>
      <c r="AQ1684" s="144"/>
      <c r="AR1684" s="144"/>
      <c r="AS1684" s="144"/>
    </row>
    <row r="1685" spans="2:45" ht="24" hidden="1" customHeight="1" x14ac:dyDescent="0.2">
      <c r="B1685" s="169"/>
      <c r="C1685" s="750" t="s">
        <v>17461</v>
      </c>
      <c r="D1685" s="144"/>
      <c r="E1685" s="144" t="s">
        <v>20625</v>
      </c>
      <c r="F1685" s="144" t="s">
        <v>16011</v>
      </c>
      <c r="G1685" s="144">
        <v>15921</v>
      </c>
      <c r="H1685" s="144"/>
      <c r="I1685" s="144">
        <v>15921</v>
      </c>
      <c r="J1685" s="144"/>
      <c r="K1685" s="144"/>
      <c r="L1685" s="144"/>
      <c r="M1685" s="144"/>
      <c r="N1685" s="144"/>
      <c r="O1685" s="144"/>
      <c r="P1685" s="144"/>
      <c r="Q1685" s="1330"/>
      <c r="R1685" s="1330"/>
      <c r="S1685" s="232"/>
      <c r="T1685" s="145">
        <v>2019</v>
      </c>
      <c r="U1685" s="1330"/>
      <c r="V1685" s="1330"/>
      <c r="W1685" s="1330"/>
      <c r="X1685" s="1330"/>
      <c r="Y1685" s="1330"/>
      <c r="Z1685" s="232"/>
      <c r="AA1685" s="144"/>
      <c r="AB1685" s="144"/>
      <c r="AC1685" s="144"/>
      <c r="AD1685" s="144"/>
      <c r="AE1685" s="144"/>
      <c r="AF1685" s="144"/>
      <c r="AG1685" s="144"/>
      <c r="AH1685" s="144"/>
      <c r="AI1685" s="144"/>
      <c r="AJ1685" s="144"/>
      <c r="AK1685" s="144"/>
      <c r="AL1685" s="144"/>
      <c r="AM1685" s="144"/>
      <c r="AN1685" s="144"/>
      <c r="AO1685" s="144"/>
      <c r="AP1685" s="144"/>
      <c r="AQ1685" s="144"/>
      <c r="AR1685" s="144"/>
      <c r="AS1685" s="144"/>
    </row>
    <row r="1686" spans="2:45" ht="24" hidden="1" customHeight="1" x14ac:dyDescent="0.2">
      <c r="B1686" s="169"/>
      <c r="C1686" s="935" t="s">
        <v>17461</v>
      </c>
      <c r="D1686" s="138"/>
      <c r="E1686" s="138" t="s">
        <v>20626</v>
      </c>
      <c r="F1686" s="138" t="s">
        <v>16011</v>
      </c>
      <c r="G1686" s="138">
        <v>941</v>
      </c>
      <c r="H1686" s="138"/>
      <c r="I1686" s="138">
        <v>941</v>
      </c>
      <c r="J1686" s="144"/>
      <c r="K1686" s="144"/>
      <c r="L1686" s="144"/>
      <c r="M1686" s="144"/>
      <c r="N1686" s="144"/>
      <c r="O1686" s="144"/>
      <c r="P1686" s="144"/>
      <c r="Q1686" s="1330"/>
      <c r="R1686" s="1330"/>
      <c r="S1686" s="232"/>
      <c r="T1686" s="145">
        <v>2016</v>
      </c>
      <c r="U1686" s="1330"/>
      <c r="V1686" s="1330"/>
      <c r="W1686" s="1330"/>
      <c r="X1686" s="1330"/>
      <c r="Y1686" s="1330"/>
      <c r="Z1686" s="232"/>
      <c r="AA1686" s="144"/>
      <c r="AB1686" s="144"/>
      <c r="AC1686" s="144"/>
      <c r="AD1686" s="144"/>
      <c r="AE1686" s="144"/>
      <c r="AF1686" s="144"/>
      <c r="AG1686" s="144"/>
      <c r="AH1686" s="144"/>
      <c r="AI1686" s="144"/>
      <c r="AJ1686" s="144"/>
      <c r="AK1686" s="144"/>
      <c r="AL1686" s="144"/>
      <c r="AM1686" s="144"/>
      <c r="AN1686" s="144"/>
      <c r="AO1686" s="144"/>
      <c r="AP1686" s="144"/>
      <c r="AQ1686" s="144"/>
      <c r="AR1686" s="144"/>
      <c r="AS1686" s="144"/>
    </row>
    <row r="1687" spans="2:45" ht="24" hidden="1" customHeight="1" x14ac:dyDescent="0.2">
      <c r="B1687" s="169"/>
      <c r="C1687" s="935" t="s">
        <v>17461</v>
      </c>
      <c r="D1687" s="138"/>
      <c r="E1687" s="138" t="s">
        <v>20627</v>
      </c>
      <c r="F1687" s="138" t="s">
        <v>16011</v>
      </c>
      <c r="G1687" s="138">
        <v>1679</v>
      </c>
      <c r="H1687" s="138"/>
      <c r="I1687" s="138">
        <v>1679</v>
      </c>
      <c r="J1687" s="144"/>
      <c r="K1687" s="144"/>
      <c r="L1687" s="144"/>
      <c r="M1687" s="144"/>
      <c r="N1687" s="144"/>
      <c r="O1687" s="144"/>
      <c r="P1687" s="144"/>
      <c r="Q1687" s="1330"/>
      <c r="R1687" s="1330"/>
      <c r="S1687" s="232"/>
      <c r="T1687" s="145"/>
      <c r="U1687" s="1330"/>
      <c r="V1687" s="1330"/>
      <c r="W1687" s="1330"/>
      <c r="X1687" s="1330"/>
      <c r="Y1687" s="1330"/>
      <c r="Z1687" s="232"/>
      <c r="AA1687" s="144"/>
      <c r="AB1687" s="144"/>
      <c r="AC1687" s="144"/>
      <c r="AD1687" s="144"/>
      <c r="AE1687" s="144"/>
      <c r="AF1687" s="144"/>
      <c r="AG1687" s="144"/>
      <c r="AH1687" s="144"/>
      <c r="AI1687" s="144"/>
      <c r="AJ1687" s="144"/>
      <c r="AK1687" s="144"/>
      <c r="AL1687" s="144"/>
      <c r="AM1687" s="144"/>
      <c r="AN1687" s="144"/>
      <c r="AO1687" s="144"/>
      <c r="AP1687" s="144"/>
      <c r="AQ1687" s="144"/>
      <c r="AR1687" s="144"/>
      <c r="AS1687" s="264" t="s">
        <v>17462</v>
      </c>
    </row>
    <row r="1688" spans="2:45" ht="24" hidden="1" customHeight="1" x14ac:dyDescent="0.2">
      <c r="B1688" s="169"/>
      <c r="C1688" s="935" t="s">
        <v>17461</v>
      </c>
      <c r="D1688" s="138"/>
      <c r="E1688" s="149" t="s">
        <v>20628</v>
      </c>
      <c r="F1688" s="144" t="s">
        <v>16011</v>
      </c>
      <c r="G1688" s="1386">
        <v>1536</v>
      </c>
      <c r="H1688" s="144"/>
      <c r="I1688" s="366">
        <v>1536</v>
      </c>
      <c r="J1688" s="138"/>
      <c r="K1688" s="384"/>
      <c r="L1688" s="138"/>
      <c r="M1688" s="384"/>
      <c r="N1688" s="384"/>
      <c r="O1688" s="384"/>
      <c r="P1688" s="384"/>
      <c r="Q1688" s="384"/>
      <c r="R1688" s="384"/>
      <c r="S1688" s="384"/>
      <c r="T1688" s="145">
        <v>2006</v>
      </c>
      <c r="U1688" s="384"/>
      <c r="V1688" s="384"/>
      <c r="W1688" s="384"/>
      <c r="X1688" s="384"/>
      <c r="Y1688" s="384"/>
      <c r="Z1688" s="384"/>
      <c r="AA1688" s="384"/>
      <c r="AB1688" s="384"/>
      <c r="AC1688" s="384"/>
      <c r="AD1688" s="384"/>
      <c r="AE1688" s="384"/>
      <c r="AF1688" s="384"/>
      <c r="AG1688" s="384"/>
      <c r="AH1688" s="384"/>
      <c r="AI1688" s="384"/>
      <c r="AJ1688" s="384"/>
      <c r="AK1688" s="384"/>
      <c r="AL1688" s="384"/>
      <c r="AM1688" s="384"/>
      <c r="AN1688" s="384"/>
      <c r="AO1688" s="384"/>
      <c r="AP1688" s="384"/>
      <c r="AQ1688" s="384"/>
      <c r="AR1688" s="384"/>
      <c r="AS1688" s="384"/>
    </row>
    <row r="1689" spans="2:45" ht="24" hidden="1" customHeight="1" x14ac:dyDescent="0.2">
      <c r="B1689" s="169"/>
      <c r="C1689" s="935" t="s">
        <v>17461</v>
      </c>
      <c r="D1689" s="138"/>
      <c r="E1689" s="138" t="s">
        <v>20629</v>
      </c>
      <c r="F1689" s="138" t="s">
        <v>16011</v>
      </c>
      <c r="G1689" s="138">
        <v>529</v>
      </c>
      <c r="H1689" s="138"/>
      <c r="I1689" s="138">
        <v>529</v>
      </c>
      <c r="J1689" s="138"/>
      <c r="K1689" s="384"/>
      <c r="L1689" s="138"/>
      <c r="M1689" s="384"/>
      <c r="N1689" s="384"/>
      <c r="O1689" s="384"/>
      <c r="P1689" s="384"/>
      <c r="Q1689" s="384"/>
      <c r="R1689" s="384"/>
      <c r="S1689" s="384"/>
      <c r="T1689" s="145"/>
      <c r="U1689" s="384"/>
      <c r="V1689" s="384"/>
      <c r="W1689" s="384"/>
      <c r="X1689" s="384"/>
      <c r="Y1689" s="384"/>
      <c r="Z1689" s="384"/>
      <c r="AA1689" s="384"/>
      <c r="AB1689" s="384"/>
      <c r="AC1689" s="384"/>
      <c r="AD1689" s="384"/>
      <c r="AE1689" s="384"/>
      <c r="AF1689" s="384"/>
      <c r="AG1689" s="384"/>
      <c r="AH1689" s="384"/>
      <c r="AI1689" s="384"/>
      <c r="AJ1689" s="384"/>
      <c r="AK1689" s="384"/>
      <c r="AL1689" s="384"/>
      <c r="AM1689" s="384"/>
      <c r="AN1689" s="384"/>
      <c r="AO1689" s="384"/>
      <c r="AP1689" s="384"/>
      <c r="AQ1689" s="384"/>
      <c r="AR1689" s="384"/>
      <c r="AS1689" s="384"/>
    </row>
    <row r="1690" spans="2:45" ht="24" hidden="1" customHeight="1" x14ac:dyDescent="0.2">
      <c r="B1690" s="169"/>
      <c r="C1690" s="935" t="s">
        <v>17461</v>
      </c>
      <c r="D1690" s="138"/>
      <c r="E1690" s="144" t="s">
        <v>20630</v>
      </c>
      <c r="F1690" s="138" t="s">
        <v>16011</v>
      </c>
      <c r="G1690" s="138">
        <v>1222</v>
      </c>
      <c r="H1690" s="138"/>
      <c r="I1690" s="138">
        <v>1222</v>
      </c>
      <c r="J1690" s="138"/>
      <c r="K1690" s="384"/>
      <c r="L1690" s="138"/>
      <c r="M1690" s="384"/>
      <c r="N1690" s="384"/>
      <c r="O1690" s="384"/>
      <c r="P1690" s="384"/>
      <c r="Q1690" s="384"/>
      <c r="R1690" s="384"/>
      <c r="S1690" s="384"/>
      <c r="T1690" s="145">
        <v>2014</v>
      </c>
      <c r="U1690" s="384"/>
      <c r="V1690" s="384"/>
      <c r="W1690" s="384"/>
      <c r="X1690" s="384"/>
      <c r="Y1690" s="384"/>
      <c r="Z1690" s="384"/>
      <c r="AA1690" s="384"/>
      <c r="AB1690" s="384"/>
      <c r="AC1690" s="384"/>
      <c r="AD1690" s="384"/>
      <c r="AE1690" s="384"/>
      <c r="AF1690" s="384"/>
      <c r="AG1690" s="384"/>
      <c r="AH1690" s="384"/>
      <c r="AI1690" s="384"/>
      <c r="AJ1690" s="384"/>
      <c r="AK1690" s="384"/>
      <c r="AL1690" s="384"/>
      <c r="AM1690" s="384"/>
      <c r="AN1690" s="384"/>
      <c r="AO1690" s="384"/>
      <c r="AP1690" s="384"/>
      <c r="AQ1690" s="384"/>
      <c r="AR1690" s="384"/>
      <c r="AS1690" s="384"/>
    </row>
    <row r="1691" spans="2:45" ht="24" hidden="1" customHeight="1" x14ac:dyDescent="0.2">
      <c r="B1691" s="169"/>
      <c r="C1691" s="935" t="s">
        <v>17461</v>
      </c>
      <c r="D1691" s="138"/>
      <c r="E1691" s="144" t="s">
        <v>20631</v>
      </c>
      <c r="F1691" s="144" t="s">
        <v>16011</v>
      </c>
      <c r="G1691" s="144">
        <v>1478</v>
      </c>
      <c r="H1691" s="144"/>
      <c r="I1691" s="144">
        <v>1478</v>
      </c>
      <c r="J1691" s="144"/>
      <c r="K1691" s="384"/>
      <c r="L1691" s="138"/>
      <c r="M1691" s="384"/>
      <c r="N1691" s="384"/>
      <c r="O1691" s="384"/>
      <c r="P1691" s="384"/>
      <c r="Q1691" s="384"/>
      <c r="R1691" s="384"/>
      <c r="S1691" s="384"/>
      <c r="T1691" s="145">
        <v>2012</v>
      </c>
      <c r="U1691" s="384"/>
      <c r="V1691" s="384"/>
      <c r="W1691" s="384"/>
      <c r="X1691" s="384"/>
      <c r="Y1691" s="384"/>
      <c r="Z1691" s="384"/>
      <c r="AA1691" s="384"/>
      <c r="AB1691" s="384"/>
      <c r="AC1691" s="384"/>
      <c r="AD1691" s="384"/>
      <c r="AE1691" s="384"/>
      <c r="AF1691" s="384"/>
      <c r="AG1691" s="384"/>
      <c r="AH1691" s="384"/>
      <c r="AI1691" s="384"/>
      <c r="AJ1691" s="384"/>
      <c r="AK1691" s="384"/>
      <c r="AL1691" s="384"/>
      <c r="AM1691" s="384"/>
      <c r="AN1691" s="384"/>
      <c r="AO1691" s="384"/>
      <c r="AP1691" s="384"/>
      <c r="AQ1691" s="384"/>
      <c r="AR1691" s="384"/>
      <c r="AS1691" s="384"/>
    </row>
    <row r="1692" spans="2:45" ht="24" hidden="1" customHeight="1" x14ac:dyDescent="0.2">
      <c r="B1692" s="169"/>
      <c r="C1692" s="935" t="s">
        <v>17461</v>
      </c>
      <c r="D1692" s="144"/>
      <c r="E1692" s="144" t="s">
        <v>20632</v>
      </c>
      <c r="F1692" s="144" t="s">
        <v>16011</v>
      </c>
      <c r="G1692" s="144">
        <v>1120</v>
      </c>
      <c r="H1692" s="144"/>
      <c r="I1692" s="144">
        <v>1120</v>
      </c>
      <c r="J1692" s="144"/>
      <c r="K1692" s="384"/>
      <c r="L1692" s="138"/>
      <c r="M1692" s="384"/>
      <c r="N1692" s="384"/>
      <c r="O1692" s="384"/>
      <c r="P1692" s="384"/>
      <c r="Q1692" s="384"/>
      <c r="R1692" s="384"/>
      <c r="S1692" s="384"/>
      <c r="T1692" s="145">
        <v>2015</v>
      </c>
      <c r="U1692" s="384"/>
      <c r="V1692" s="384"/>
      <c r="W1692" s="384"/>
      <c r="X1692" s="384"/>
      <c r="Y1692" s="384"/>
      <c r="Z1692" s="384"/>
      <c r="AA1692" s="384"/>
      <c r="AB1692" s="384"/>
      <c r="AC1692" s="384"/>
      <c r="AD1692" s="384"/>
      <c r="AE1692" s="384"/>
      <c r="AF1692" s="384"/>
      <c r="AG1692" s="384"/>
      <c r="AH1692" s="384"/>
      <c r="AI1692" s="384"/>
      <c r="AJ1692" s="384"/>
      <c r="AK1692" s="384"/>
      <c r="AL1692" s="384"/>
      <c r="AM1692" s="384"/>
      <c r="AN1692" s="384"/>
      <c r="AO1692" s="384"/>
      <c r="AP1692" s="384"/>
      <c r="AQ1692" s="384"/>
      <c r="AR1692" s="384"/>
      <c r="AS1692" s="384"/>
    </row>
    <row r="1693" spans="2:45" ht="24" hidden="1" customHeight="1" x14ac:dyDescent="0.2">
      <c r="B1693" s="169"/>
      <c r="C1693" s="750" t="s">
        <v>16266</v>
      </c>
      <c r="D1693" s="138"/>
      <c r="E1693" s="144" t="s">
        <v>20633</v>
      </c>
      <c r="F1693" s="144" t="s">
        <v>16266</v>
      </c>
      <c r="G1693" s="144">
        <v>93861</v>
      </c>
      <c r="H1693" s="144">
        <v>740</v>
      </c>
      <c r="I1693" s="144">
        <v>740</v>
      </c>
      <c r="J1693" s="144"/>
      <c r="K1693" s="144"/>
      <c r="L1693" s="144"/>
      <c r="M1693" s="144"/>
      <c r="N1693" s="144"/>
      <c r="O1693" s="144"/>
      <c r="P1693" s="144"/>
      <c r="Q1693" s="1330"/>
      <c r="R1693" s="1330"/>
      <c r="S1693" s="232"/>
      <c r="T1693" s="145">
        <v>2010</v>
      </c>
      <c r="U1693" s="1330"/>
      <c r="V1693" s="1330"/>
      <c r="W1693" s="1330"/>
      <c r="X1693" s="1330"/>
      <c r="Y1693" s="1330"/>
      <c r="Z1693" s="232"/>
      <c r="AA1693" s="144"/>
      <c r="AB1693" s="144"/>
      <c r="AC1693" s="144"/>
      <c r="AD1693" s="144"/>
      <c r="AE1693" s="144"/>
      <c r="AF1693" s="144"/>
      <c r="AG1693" s="144"/>
      <c r="AH1693" s="144"/>
      <c r="AI1693" s="144"/>
      <c r="AJ1693" s="144"/>
      <c r="AK1693" s="144"/>
      <c r="AL1693" s="144"/>
      <c r="AM1693" s="144"/>
      <c r="AN1693" s="144"/>
      <c r="AO1693" s="144"/>
      <c r="AP1693" s="144"/>
      <c r="AQ1693" s="144"/>
      <c r="AR1693" s="144"/>
      <c r="AS1693" s="144" t="s">
        <v>17463</v>
      </c>
    </row>
    <row r="1694" spans="2:45" ht="24" hidden="1" customHeight="1" x14ac:dyDescent="0.2">
      <c r="B1694" s="169"/>
      <c r="C1694" s="750" t="s">
        <v>16266</v>
      </c>
      <c r="D1694" s="138"/>
      <c r="E1694" s="144" t="s">
        <v>20634</v>
      </c>
      <c r="F1694" s="144" t="s">
        <v>16266</v>
      </c>
      <c r="G1694" s="144">
        <v>1625</v>
      </c>
      <c r="H1694" s="144">
        <v>0</v>
      </c>
      <c r="I1694" s="144">
        <v>0</v>
      </c>
      <c r="J1694" s="144"/>
      <c r="K1694" s="144"/>
      <c r="L1694" s="144"/>
      <c r="M1694" s="144"/>
      <c r="N1694" s="144"/>
      <c r="O1694" s="144"/>
      <c r="P1694" s="144"/>
      <c r="Q1694" s="1330"/>
      <c r="R1694" s="1330"/>
      <c r="S1694" s="232"/>
      <c r="T1694" s="145">
        <v>2010</v>
      </c>
      <c r="U1694" s="1330"/>
      <c r="V1694" s="1330"/>
      <c r="W1694" s="1330"/>
      <c r="X1694" s="1330"/>
      <c r="Y1694" s="1330"/>
      <c r="Z1694" s="232"/>
      <c r="AA1694" s="144"/>
      <c r="AB1694" s="144"/>
      <c r="AC1694" s="144"/>
      <c r="AD1694" s="144"/>
      <c r="AE1694" s="144"/>
      <c r="AF1694" s="144"/>
      <c r="AG1694" s="144"/>
      <c r="AH1694" s="144"/>
      <c r="AI1694" s="144"/>
      <c r="AJ1694" s="144"/>
      <c r="AK1694" s="144"/>
      <c r="AL1694" s="144"/>
      <c r="AM1694" s="144"/>
      <c r="AN1694" s="144"/>
      <c r="AO1694" s="144"/>
      <c r="AP1694" s="144"/>
      <c r="AQ1694" s="144"/>
      <c r="AR1694" s="144"/>
      <c r="AS1694" s="144" t="s">
        <v>17464</v>
      </c>
    </row>
    <row r="1695" spans="2:45" ht="24" hidden="1" customHeight="1" x14ac:dyDescent="0.2">
      <c r="B1695" s="169"/>
      <c r="C1695" s="750" t="s">
        <v>16266</v>
      </c>
      <c r="D1695" s="138"/>
      <c r="E1695" s="144" t="s">
        <v>20635</v>
      </c>
      <c r="F1695" s="144" t="s">
        <v>16266</v>
      </c>
      <c r="G1695" s="144">
        <v>1030</v>
      </c>
      <c r="H1695" s="144">
        <v>486</v>
      </c>
      <c r="I1695" s="144">
        <v>486</v>
      </c>
      <c r="J1695" s="144"/>
      <c r="K1695" s="144"/>
      <c r="L1695" s="144"/>
      <c r="M1695" s="144"/>
      <c r="N1695" s="144"/>
      <c r="O1695" s="144"/>
      <c r="P1695" s="144"/>
      <c r="Q1695" s="1330"/>
      <c r="R1695" s="1330"/>
      <c r="S1695" s="232"/>
      <c r="T1695" s="145">
        <v>2010</v>
      </c>
      <c r="U1695" s="1330"/>
      <c r="V1695" s="1330"/>
      <c r="W1695" s="1330"/>
      <c r="X1695" s="1330"/>
      <c r="Y1695" s="1330"/>
      <c r="Z1695" s="232"/>
      <c r="AA1695" s="144"/>
      <c r="AB1695" s="144"/>
      <c r="AC1695" s="144"/>
      <c r="AD1695" s="144"/>
      <c r="AE1695" s="144"/>
      <c r="AF1695" s="144"/>
      <c r="AG1695" s="144"/>
      <c r="AH1695" s="144"/>
      <c r="AI1695" s="144"/>
      <c r="AJ1695" s="144"/>
      <c r="AK1695" s="144"/>
      <c r="AL1695" s="144"/>
      <c r="AM1695" s="144"/>
      <c r="AN1695" s="144"/>
      <c r="AO1695" s="144"/>
      <c r="AP1695" s="144"/>
      <c r="AQ1695" s="144"/>
      <c r="AR1695" s="144"/>
      <c r="AS1695" s="144" t="s">
        <v>17465</v>
      </c>
    </row>
    <row r="1696" spans="2:45" ht="24" hidden="1" customHeight="1" x14ac:dyDescent="0.2">
      <c r="B1696" s="169"/>
      <c r="C1696" s="750" t="s">
        <v>16266</v>
      </c>
      <c r="D1696" s="138"/>
      <c r="E1696" s="144" t="s">
        <v>20636</v>
      </c>
      <c r="F1696" s="144" t="s">
        <v>16266</v>
      </c>
      <c r="G1696" s="144">
        <v>992</v>
      </c>
      <c r="H1696" s="144">
        <v>419.38</v>
      </c>
      <c r="I1696" s="144">
        <v>419.38</v>
      </c>
      <c r="J1696" s="144"/>
      <c r="K1696" s="144"/>
      <c r="L1696" s="144"/>
      <c r="M1696" s="144"/>
      <c r="N1696" s="144"/>
      <c r="O1696" s="144"/>
      <c r="P1696" s="144"/>
      <c r="Q1696" s="1330"/>
      <c r="R1696" s="1330"/>
      <c r="S1696" s="232"/>
      <c r="T1696" s="145">
        <v>2011</v>
      </c>
      <c r="U1696" s="1330"/>
      <c r="V1696" s="1330"/>
      <c r="W1696" s="1330"/>
      <c r="X1696" s="1330"/>
      <c r="Y1696" s="1330"/>
      <c r="Z1696" s="232"/>
      <c r="AA1696" s="144"/>
      <c r="AB1696" s="144"/>
      <c r="AC1696" s="144"/>
      <c r="AD1696" s="144"/>
      <c r="AE1696" s="144"/>
      <c r="AF1696" s="144"/>
      <c r="AG1696" s="144"/>
      <c r="AH1696" s="144"/>
      <c r="AI1696" s="144"/>
      <c r="AJ1696" s="144"/>
      <c r="AK1696" s="144"/>
      <c r="AL1696" s="144"/>
      <c r="AM1696" s="144"/>
      <c r="AN1696" s="144"/>
      <c r="AO1696" s="144"/>
      <c r="AP1696" s="144"/>
      <c r="AQ1696" s="144"/>
      <c r="AR1696" s="144"/>
      <c r="AS1696" s="144" t="s">
        <v>17465</v>
      </c>
    </row>
    <row r="1697" spans="1:50" ht="24" hidden="1" customHeight="1" x14ac:dyDescent="0.2">
      <c r="B1697" s="169"/>
      <c r="C1697" s="750" t="s">
        <v>16266</v>
      </c>
      <c r="D1697" s="138"/>
      <c r="E1697" s="144" t="s">
        <v>20637</v>
      </c>
      <c r="F1697" s="144" t="s">
        <v>16266</v>
      </c>
      <c r="G1697" s="144">
        <v>13332</v>
      </c>
      <c r="H1697" s="144">
        <v>391</v>
      </c>
      <c r="I1697" s="144">
        <v>391</v>
      </c>
      <c r="J1697" s="144"/>
      <c r="K1697" s="144"/>
      <c r="L1697" s="144"/>
      <c r="M1697" s="144"/>
      <c r="N1697" s="144"/>
      <c r="O1697" s="144"/>
      <c r="P1697" s="144"/>
      <c r="Q1697" s="1330"/>
      <c r="R1697" s="1330"/>
      <c r="S1697" s="232"/>
      <c r="T1697" s="145">
        <v>2005</v>
      </c>
      <c r="U1697" s="1330"/>
      <c r="V1697" s="1330"/>
      <c r="W1697" s="1330"/>
      <c r="X1697" s="1330"/>
      <c r="Y1697" s="1330"/>
      <c r="Z1697" s="232"/>
      <c r="AA1697" s="144"/>
      <c r="AB1697" s="144"/>
      <c r="AC1697" s="144"/>
      <c r="AD1697" s="144"/>
      <c r="AE1697" s="144"/>
      <c r="AF1697" s="144"/>
      <c r="AG1697" s="144"/>
      <c r="AH1697" s="144"/>
      <c r="AI1697" s="144"/>
      <c r="AJ1697" s="144"/>
      <c r="AK1697" s="144"/>
      <c r="AL1697" s="144"/>
      <c r="AM1697" s="144"/>
      <c r="AN1697" s="144"/>
      <c r="AO1697" s="144"/>
      <c r="AP1697" s="144"/>
      <c r="AQ1697" s="144"/>
      <c r="AR1697" s="144"/>
      <c r="AS1697" s="144" t="s">
        <v>17465</v>
      </c>
    </row>
    <row r="1698" spans="1:50" ht="24" hidden="1" customHeight="1" x14ac:dyDescent="0.2">
      <c r="A1698" s="135"/>
      <c r="B1698" s="169"/>
      <c r="C1698" s="750" t="s">
        <v>16266</v>
      </c>
      <c r="D1698" s="138"/>
      <c r="E1698" s="138" t="s">
        <v>20638</v>
      </c>
      <c r="F1698" s="138" t="s">
        <v>16266</v>
      </c>
      <c r="G1698" s="138">
        <v>1896</v>
      </c>
      <c r="H1698" s="138"/>
      <c r="I1698" s="138">
        <v>397</v>
      </c>
      <c r="J1698" s="138"/>
      <c r="K1698" s="138"/>
      <c r="L1698" s="138"/>
      <c r="M1698" s="138"/>
      <c r="N1698" s="138"/>
      <c r="O1698" s="138"/>
      <c r="P1698" s="138"/>
      <c r="Q1698" s="138"/>
      <c r="R1698" s="138"/>
      <c r="S1698" s="138"/>
      <c r="T1698" s="145">
        <v>2018</v>
      </c>
      <c r="U1698" s="138"/>
      <c r="V1698" s="138"/>
      <c r="W1698" s="138"/>
      <c r="X1698" s="138"/>
      <c r="Y1698" s="138"/>
      <c r="Z1698" s="136"/>
      <c r="AA1698" s="138"/>
      <c r="AB1698" s="138"/>
      <c r="AC1698" s="138"/>
      <c r="AD1698" s="138"/>
      <c r="AE1698" s="138"/>
      <c r="AF1698" s="138"/>
      <c r="AG1698" s="138"/>
      <c r="AH1698" s="138"/>
      <c r="AI1698" s="138"/>
      <c r="AJ1698" s="138"/>
      <c r="AK1698" s="138"/>
      <c r="AL1698" s="138"/>
      <c r="AM1698" s="138"/>
      <c r="AN1698" s="138"/>
      <c r="AO1698" s="138"/>
      <c r="AP1698" s="138"/>
      <c r="AQ1698" s="138"/>
      <c r="AR1698" s="138"/>
      <c r="AS1698" s="138"/>
      <c r="AT1698" s="135"/>
      <c r="AU1698" s="135"/>
      <c r="AV1698" s="135"/>
      <c r="AW1698" s="135"/>
      <c r="AX1698" s="135"/>
    </row>
    <row r="1699" spans="1:50" ht="24" hidden="1" customHeight="1" x14ac:dyDescent="0.2">
      <c r="B1699" s="169"/>
      <c r="C1699" s="758" t="s">
        <v>5819</v>
      </c>
      <c r="D1699" s="136"/>
      <c r="E1699" s="136" t="s">
        <v>20639</v>
      </c>
      <c r="F1699" s="136" t="s">
        <v>5825</v>
      </c>
      <c r="G1699" s="144">
        <v>1650</v>
      </c>
      <c r="H1699" s="144"/>
      <c r="I1699" s="144"/>
      <c r="J1699" s="144"/>
      <c r="K1699" s="384"/>
      <c r="L1699" s="144"/>
      <c r="M1699" s="384"/>
      <c r="N1699" s="384"/>
      <c r="O1699" s="384"/>
      <c r="P1699" s="384"/>
      <c r="Q1699" s="384"/>
      <c r="R1699" s="384"/>
      <c r="S1699" s="384"/>
      <c r="T1699" s="145">
        <v>2011</v>
      </c>
      <c r="U1699" s="384"/>
      <c r="V1699" s="384"/>
      <c r="W1699" s="384"/>
      <c r="X1699" s="384"/>
      <c r="Y1699" s="384"/>
      <c r="Z1699" s="384"/>
      <c r="AA1699" s="384"/>
      <c r="AB1699" s="384"/>
      <c r="AC1699" s="384"/>
      <c r="AD1699" s="384"/>
      <c r="AE1699" s="384"/>
      <c r="AF1699" s="384"/>
      <c r="AG1699" s="384"/>
      <c r="AH1699" s="384"/>
      <c r="AI1699" s="384"/>
      <c r="AJ1699" s="384"/>
      <c r="AK1699" s="384"/>
      <c r="AL1699" s="384"/>
      <c r="AM1699" s="384"/>
      <c r="AN1699" s="384"/>
      <c r="AO1699" s="384"/>
      <c r="AP1699" s="384"/>
      <c r="AQ1699" s="384"/>
      <c r="AR1699" s="384"/>
      <c r="AS1699" s="384"/>
    </row>
    <row r="1700" spans="1:50" ht="24" hidden="1" customHeight="1" x14ac:dyDescent="0.2">
      <c r="B1700" s="1337"/>
      <c r="C1700" s="758" t="s">
        <v>5819</v>
      </c>
      <c r="D1700" s="136"/>
      <c r="E1700" s="136" t="s">
        <v>20404</v>
      </c>
      <c r="F1700" s="136" t="s">
        <v>489</v>
      </c>
      <c r="G1700" s="144">
        <v>1196</v>
      </c>
      <c r="H1700" s="144"/>
      <c r="I1700" s="144"/>
      <c r="J1700" s="144"/>
      <c r="K1700" s="384"/>
      <c r="L1700" s="144"/>
      <c r="M1700" s="384"/>
      <c r="N1700" s="384"/>
      <c r="O1700" s="384"/>
      <c r="P1700" s="384"/>
      <c r="Q1700" s="384"/>
      <c r="R1700" s="384"/>
      <c r="S1700" s="384"/>
      <c r="T1700" s="145">
        <v>2005</v>
      </c>
      <c r="U1700" s="384"/>
      <c r="V1700" s="384"/>
      <c r="W1700" s="384"/>
      <c r="X1700" s="384"/>
      <c r="Y1700" s="384"/>
      <c r="Z1700" s="384"/>
      <c r="AA1700" s="384"/>
      <c r="AB1700" s="384"/>
      <c r="AC1700" s="384"/>
      <c r="AD1700" s="384"/>
      <c r="AE1700" s="384"/>
      <c r="AF1700" s="384"/>
      <c r="AG1700" s="384"/>
      <c r="AH1700" s="384"/>
      <c r="AI1700" s="384"/>
      <c r="AJ1700" s="384"/>
      <c r="AK1700" s="384"/>
      <c r="AL1700" s="384"/>
      <c r="AM1700" s="384"/>
      <c r="AN1700" s="384"/>
      <c r="AO1700" s="384"/>
      <c r="AP1700" s="384"/>
      <c r="AQ1700" s="384"/>
      <c r="AR1700" s="384"/>
      <c r="AS1700" s="384"/>
    </row>
    <row r="1701" spans="1:50" s="1397" customFormat="1" ht="24" hidden="1" customHeight="1" x14ac:dyDescent="0.15">
      <c r="B1701" s="1359" t="s">
        <v>0</v>
      </c>
      <c r="C1701" s="1172" t="s">
        <v>2217</v>
      </c>
      <c r="D1701" s="241"/>
      <c r="E1701" s="545">
        <f>COUNTA(E1702:E1835)</f>
        <v>134</v>
      </c>
      <c r="F1701" s="241"/>
      <c r="G1701" s="241">
        <f>SUM(G1702:G1835)</f>
        <v>3380236.37</v>
      </c>
      <c r="H1701" s="241">
        <f>SUM(H1702:H1835)</f>
        <v>333674.65999999997</v>
      </c>
      <c r="I1701" s="241">
        <f>SUM(I1702:I1835)</f>
        <v>392491.72</v>
      </c>
      <c r="J1701" s="241"/>
      <c r="K1701" s="241"/>
      <c r="L1701" s="241"/>
      <c r="M1701" s="241"/>
      <c r="N1701" s="241"/>
      <c r="O1701" s="241"/>
      <c r="P1701" s="241"/>
      <c r="Q1701" s="240"/>
      <c r="R1701" s="240"/>
      <c r="S1701" s="231"/>
      <c r="T1701" s="145"/>
      <c r="U1701" s="240"/>
      <c r="V1701" s="240"/>
      <c r="W1701" s="240"/>
      <c r="X1701" s="240"/>
      <c r="Y1701" s="240"/>
      <c r="Z1701" s="241"/>
      <c r="AA1701" s="241"/>
      <c r="AB1701" s="241"/>
      <c r="AC1701" s="241"/>
      <c r="AD1701" s="241"/>
      <c r="AE1701" s="241"/>
      <c r="AF1701" s="241"/>
      <c r="AG1701" s="241"/>
      <c r="AH1701" s="241"/>
      <c r="AI1701" s="241"/>
      <c r="AJ1701" s="241"/>
      <c r="AK1701" s="241"/>
      <c r="AL1701" s="241"/>
      <c r="AM1701" s="241"/>
      <c r="AN1701" s="241"/>
      <c r="AO1701" s="241"/>
      <c r="AP1701" s="241"/>
      <c r="AQ1701" s="241"/>
      <c r="AR1701" s="241"/>
      <c r="AS1701" s="241"/>
    </row>
    <row r="1702" spans="1:50" s="135" customFormat="1" ht="24" hidden="1" customHeight="1" x14ac:dyDescent="0.15">
      <c r="B1702" s="169"/>
      <c r="C1702" s="750" t="s">
        <v>2262</v>
      </c>
      <c r="D1702" s="144"/>
      <c r="E1702" s="144" t="s">
        <v>20640</v>
      </c>
      <c r="F1702" s="144" t="s">
        <v>6780</v>
      </c>
      <c r="G1702" s="144">
        <v>1698060.6</v>
      </c>
      <c r="H1702" s="159">
        <v>79297.94</v>
      </c>
      <c r="I1702" s="159">
        <v>79297.94</v>
      </c>
      <c r="J1702" s="144">
        <v>12</v>
      </c>
      <c r="K1702" s="144">
        <v>6123</v>
      </c>
      <c r="L1702" s="144">
        <v>2</v>
      </c>
      <c r="M1702" s="144">
        <v>12</v>
      </c>
      <c r="N1702" s="144">
        <v>99498</v>
      </c>
      <c r="O1702" s="144">
        <v>118351</v>
      </c>
      <c r="P1702" s="144">
        <v>120000</v>
      </c>
      <c r="Q1702" s="148" t="s">
        <v>2187</v>
      </c>
      <c r="R1702" s="148"/>
      <c r="S1702" s="232" t="s">
        <v>6781</v>
      </c>
      <c r="T1702" s="145">
        <v>2011</v>
      </c>
      <c r="U1702" s="148"/>
      <c r="V1702" s="148"/>
      <c r="W1702" s="148"/>
      <c r="X1702" s="148"/>
      <c r="Y1702" s="148"/>
      <c r="Z1702" s="397">
        <v>422500</v>
      </c>
      <c r="AA1702" s="144"/>
      <c r="AB1702" s="144"/>
      <c r="AC1702" s="144"/>
      <c r="AD1702" s="144"/>
      <c r="AE1702" s="144"/>
      <c r="AF1702" s="144"/>
      <c r="AG1702" s="144"/>
      <c r="AH1702" s="144"/>
      <c r="AI1702" s="144"/>
      <c r="AJ1702" s="144"/>
      <c r="AK1702" s="144"/>
      <c r="AL1702" s="144"/>
      <c r="AM1702" s="144"/>
      <c r="AN1702" s="144"/>
      <c r="AO1702" s="144"/>
      <c r="AP1702" s="144"/>
      <c r="AQ1702" s="144"/>
      <c r="AR1702" s="144"/>
      <c r="AS1702" s="144"/>
    </row>
    <row r="1703" spans="1:50" s="135" customFormat="1" ht="24" hidden="1" customHeight="1" x14ac:dyDescent="0.15">
      <c r="B1703" s="169"/>
      <c r="C1703" s="750" t="s">
        <v>2154</v>
      </c>
      <c r="D1703" s="144"/>
      <c r="E1703" s="144" t="s">
        <v>2185</v>
      </c>
      <c r="F1703" s="144" t="s">
        <v>2186</v>
      </c>
      <c r="G1703" s="144">
        <v>4654</v>
      </c>
      <c r="H1703" s="159">
        <v>300</v>
      </c>
      <c r="I1703" s="159">
        <v>537.44000000000005</v>
      </c>
      <c r="J1703" s="144"/>
      <c r="K1703" s="144"/>
      <c r="L1703" s="144"/>
      <c r="M1703" s="144"/>
      <c r="N1703" s="144"/>
      <c r="O1703" s="144">
        <v>500</v>
      </c>
      <c r="P1703" s="144"/>
      <c r="Q1703" s="148" t="s">
        <v>2187</v>
      </c>
      <c r="R1703" s="148"/>
      <c r="S1703" s="232">
        <v>2012</v>
      </c>
      <c r="T1703" s="145">
        <v>2012</v>
      </c>
      <c r="U1703" s="148"/>
      <c r="V1703" s="148"/>
      <c r="W1703" s="148"/>
      <c r="X1703" s="148"/>
      <c r="Y1703" s="148"/>
      <c r="Z1703" s="397">
        <v>2255</v>
      </c>
      <c r="AA1703" s="144"/>
      <c r="AB1703" s="144"/>
      <c r="AC1703" s="144"/>
      <c r="AD1703" s="144"/>
      <c r="AE1703" s="144"/>
      <c r="AF1703" s="144"/>
      <c r="AG1703" s="144"/>
      <c r="AH1703" s="144"/>
      <c r="AI1703" s="144"/>
      <c r="AJ1703" s="144"/>
      <c r="AK1703" s="144"/>
      <c r="AL1703" s="144"/>
      <c r="AM1703" s="144"/>
      <c r="AN1703" s="144"/>
      <c r="AO1703" s="144"/>
      <c r="AP1703" s="144"/>
      <c r="AQ1703" s="144"/>
      <c r="AR1703" s="144"/>
      <c r="AS1703" s="144"/>
    </row>
    <row r="1704" spans="1:50" s="135" customFormat="1" ht="24" hidden="1" customHeight="1" x14ac:dyDescent="0.15">
      <c r="B1704" s="169"/>
      <c r="C1704" s="750" t="s">
        <v>2154</v>
      </c>
      <c r="D1704" s="144"/>
      <c r="E1704" s="144" t="s">
        <v>12259</v>
      </c>
      <c r="F1704" s="144" t="s">
        <v>10548</v>
      </c>
      <c r="G1704" s="144">
        <v>40000</v>
      </c>
      <c r="H1704" s="159">
        <v>131</v>
      </c>
      <c r="I1704" s="159">
        <v>131</v>
      </c>
      <c r="J1704" s="144"/>
      <c r="K1704" s="144"/>
      <c r="L1704" s="144"/>
      <c r="M1704" s="144"/>
      <c r="N1704" s="144">
        <v>20224</v>
      </c>
      <c r="O1704" s="144"/>
      <c r="P1704" s="144"/>
      <c r="Q1704" s="148"/>
      <c r="R1704" s="148"/>
      <c r="S1704" s="232"/>
      <c r="T1704" s="145">
        <v>2004</v>
      </c>
      <c r="U1704" s="148"/>
      <c r="V1704" s="148"/>
      <c r="W1704" s="148"/>
      <c r="X1704" s="148"/>
      <c r="Y1704" s="148"/>
      <c r="Z1704" s="397">
        <v>1300</v>
      </c>
      <c r="AA1704" s="144"/>
      <c r="AB1704" s="144"/>
      <c r="AC1704" s="144"/>
      <c r="AD1704" s="144"/>
      <c r="AE1704" s="144"/>
      <c r="AF1704" s="144"/>
      <c r="AG1704" s="144"/>
      <c r="AH1704" s="144"/>
      <c r="AI1704" s="144"/>
      <c r="AJ1704" s="144"/>
      <c r="AK1704" s="144"/>
      <c r="AL1704" s="144"/>
      <c r="AM1704" s="144"/>
      <c r="AN1704" s="144"/>
      <c r="AO1704" s="144"/>
      <c r="AP1704" s="144"/>
      <c r="AQ1704" s="144"/>
      <c r="AR1704" s="144"/>
      <c r="AS1704" s="144"/>
    </row>
    <row r="1705" spans="1:50" s="135" customFormat="1" ht="24" hidden="1" customHeight="1" x14ac:dyDescent="0.15">
      <c r="B1705" s="169"/>
      <c r="C1705" s="750" t="s">
        <v>2154</v>
      </c>
      <c r="D1705" s="144"/>
      <c r="E1705" s="144" t="s">
        <v>17597</v>
      </c>
      <c r="F1705" s="144" t="s">
        <v>2154</v>
      </c>
      <c r="G1705" s="144">
        <v>7000</v>
      </c>
      <c r="H1705" s="159"/>
      <c r="I1705" s="159"/>
      <c r="J1705" s="144"/>
      <c r="K1705" s="144"/>
      <c r="L1705" s="144"/>
      <c r="M1705" s="144"/>
      <c r="N1705" s="144">
        <v>6600</v>
      </c>
      <c r="O1705" s="144"/>
      <c r="P1705" s="144"/>
      <c r="Q1705" s="148"/>
      <c r="R1705" s="148"/>
      <c r="S1705" s="232"/>
      <c r="T1705" s="145">
        <v>2003</v>
      </c>
      <c r="U1705" s="148"/>
      <c r="V1705" s="148"/>
      <c r="W1705" s="148"/>
      <c r="X1705" s="148"/>
      <c r="Y1705" s="148"/>
      <c r="Z1705" s="397">
        <v>70</v>
      </c>
      <c r="AA1705" s="144"/>
      <c r="AB1705" s="144"/>
      <c r="AC1705" s="144"/>
      <c r="AD1705" s="144"/>
      <c r="AE1705" s="144"/>
      <c r="AF1705" s="144"/>
      <c r="AG1705" s="144"/>
      <c r="AH1705" s="144"/>
      <c r="AI1705" s="144"/>
      <c r="AJ1705" s="144"/>
      <c r="AK1705" s="144"/>
      <c r="AL1705" s="144"/>
      <c r="AM1705" s="144"/>
      <c r="AN1705" s="144"/>
      <c r="AO1705" s="144"/>
      <c r="AP1705" s="144"/>
      <c r="AQ1705" s="144"/>
      <c r="AR1705" s="144"/>
      <c r="AS1705" s="144"/>
    </row>
    <row r="1706" spans="1:50" s="135" customFormat="1" ht="24" hidden="1" customHeight="1" x14ac:dyDescent="0.15">
      <c r="B1706" s="169"/>
      <c r="C1706" s="750" t="s">
        <v>2154</v>
      </c>
      <c r="D1706" s="144"/>
      <c r="E1706" s="144" t="s">
        <v>14047</v>
      </c>
      <c r="F1706" s="144" t="s">
        <v>2154</v>
      </c>
      <c r="G1706" s="144">
        <v>4708</v>
      </c>
      <c r="H1706" s="159"/>
      <c r="I1706" s="159"/>
      <c r="J1706" s="144">
        <v>22</v>
      </c>
      <c r="K1706" s="144">
        <v>214</v>
      </c>
      <c r="L1706" s="144"/>
      <c r="M1706" s="144"/>
      <c r="N1706" s="144">
        <v>4708</v>
      </c>
      <c r="O1706" s="144"/>
      <c r="P1706" s="144"/>
      <c r="Q1706" s="148"/>
      <c r="R1706" s="148"/>
      <c r="S1706" s="232"/>
      <c r="T1706" s="145">
        <v>2004</v>
      </c>
      <c r="U1706" s="148"/>
      <c r="V1706" s="148"/>
      <c r="W1706" s="148"/>
      <c r="X1706" s="148"/>
      <c r="Y1706" s="148"/>
      <c r="Z1706" s="397"/>
      <c r="AA1706" s="144"/>
      <c r="AB1706" s="144"/>
      <c r="AC1706" s="144"/>
      <c r="AD1706" s="144"/>
      <c r="AE1706" s="144"/>
      <c r="AF1706" s="144"/>
      <c r="AG1706" s="144"/>
      <c r="AH1706" s="144"/>
      <c r="AI1706" s="144"/>
      <c r="AJ1706" s="144"/>
      <c r="AK1706" s="144"/>
      <c r="AL1706" s="144"/>
      <c r="AM1706" s="144"/>
      <c r="AN1706" s="144"/>
      <c r="AO1706" s="144"/>
      <c r="AP1706" s="144"/>
      <c r="AQ1706" s="144"/>
      <c r="AR1706" s="144"/>
      <c r="AS1706" s="144"/>
    </row>
    <row r="1707" spans="1:50" s="135" customFormat="1" ht="24" hidden="1" customHeight="1" x14ac:dyDescent="0.15">
      <c r="B1707" s="169"/>
      <c r="C1707" s="750" t="s">
        <v>2154</v>
      </c>
      <c r="D1707" s="144"/>
      <c r="E1707" s="144" t="s">
        <v>12260</v>
      </c>
      <c r="F1707" s="144" t="s">
        <v>2154</v>
      </c>
      <c r="G1707" s="144">
        <v>8300</v>
      </c>
      <c r="H1707" s="159"/>
      <c r="I1707" s="159"/>
      <c r="J1707" s="144"/>
      <c r="K1707" s="144"/>
      <c r="L1707" s="144"/>
      <c r="M1707" s="144"/>
      <c r="N1707" s="144">
        <v>79319</v>
      </c>
      <c r="O1707" s="144"/>
      <c r="P1707" s="144"/>
      <c r="Q1707" s="148"/>
      <c r="R1707" s="148"/>
      <c r="S1707" s="232"/>
      <c r="T1707" s="145">
        <v>2006</v>
      </c>
      <c r="U1707" s="148"/>
      <c r="V1707" s="148"/>
      <c r="W1707" s="148"/>
      <c r="X1707" s="148"/>
      <c r="Y1707" s="148"/>
      <c r="Z1707" s="397">
        <v>250</v>
      </c>
      <c r="AA1707" s="144"/>
      <c r="AB1707" s="144"/>
      <c r="AC1707" s="144"/>
      <c r="AD1707" s="144"/>
      <c r="AE1707" s="144"/>
      <c r="AF1707" s="144"/>
      <c r="AG1707" s="144"/>
      <c r="AH1707" s="144"/>
      <c r="AI1707" s="144"/>
      <c r="AJ1707" s="144"/>
      <c r="AK1707" s="144"/>
      <c r="AL1707" s="144"/>
      <c r="AM1707" s="144"/>
      <c r="AN1707" s="144"/>
      <c r="AO1707" s="144"/>
      <c r="AP1707" s="144"/>
      <c r="AQ1707" s="144"/>
      <c r="AR1707" s="144"/>
      <c r="AS1707" s="144"/>
    </row>
    <row r="1708" spans="1:50" s="135" customFormat="1" ht="24" hidden="1" customHeight="1" x14ac:dyDescent="0.15">
      <c r="B1708" s="169"/>
      <c r="C1708" s="750" t="s">
        <v>2154</v>
      </c>
      <c r="D1708" s="144"/>
      <c r="E1708" s="144" t="s">
        <v>17598</v>
      </c>
      <c r="F1708" s="144" t="s">
        <v>2154</v>
      </c>
      <c r="G1708" s="144">
        <v>1695</v>
      </c>
      <c r="H1708" s="159"/>
      <c r="I1708" s="159"/>
      <c r="J1708" s="144"/>
      <c r="K1708" s="144"/>
      <c r="L1708" s="144"/>
      <c r="M1708" s="144"/>
      <c r="N1708" s="144">
        <v>18374</v>
      </c>
      <c r="O1708" s="144"/>
      <c r="P1708" s="144"/>
      <c r="Q1708" s="148"/>
      <c r="R1708" s="148"/>
      <c r="S1708" s="232"/>
      <c r="T1708" s="145">
        <v>2001</v>
      </c>
      <c r="U1708" s="148"/>
      <c r="V1708" s="148"/>
      <c r="W1708" s="148"/>
      <c r="X1708" s="148"/>
      <c r="Y1708" s="148"/>
      <c r="Z1708" s="397">
        <v>150</v>
      </c>
      <c r="AA1708" s="144"/>
      <c r="AB1708" s="144"/>
      <c r="AC1708" s="144"/>
      <c r="AD1708" s="144"/>
      <c r="AE1708" s="144"/>
      <c r="AF1708" s="144"/>
      <c r="AG1708" s="144"/>
      <c r="AH1708" s="144"/>
      <c r="AI1708" s="144"/>
      <c r="AJ1708" s="144"/>
      <c r="AK1708" s="144"/>
      <c r="AL1708" s="144"/>
      <c r="AM1708" s="144"/>
      <c r="AN1708" s="144"/>
      <c r="AO1708" s="144"/>
      <c r="AP1708" s="144"/>
      <c r="AQ1708" s="144"/>
      <c r="AR1708" s="144"/>
      <c r="AS1708" s="144"/>
    </row>
    <row r="1709" spans="1:50" s="135" customFormat="1" ht="24" hidden="1" customHeight="1" x14ac:dyDescent="0.15">
      <c r="B1709" s="169"/>
      <c r="C1709" s="750" t="s">
        <v>2154</v>
      </c>
      <c r="D1709" s="144"/>
      <c r="E1709" s="144" t="s">
        <v>12261</v>
      </c>
      <c r="F1709" s="144" t="s">
        <v>17599</v>
      </c>
      <c r="G1709" s="144">
        <v>7000</v>
      </c>
      <c r="H1709" s="144"/>
      <c r="I1709" s="304">
        <v>11000</v>
      </c>
      <c r="J1709" s="144"/>
      <c r="K1709" s="144"/>
      <c r="L1709" s="144"/>
      <c r="M1709" s="144"/>
      <c r="N1709" s="144">
        <v>7000</v>
      </c>
      <c r="O1709" s="144"/>
      <c r="P1709" s="144"/>
      <c r="Q1709" s="148"/>
      <c r="R1709" s="148"/>
      <c r="S1709" s="232"/>
      <c r="T1709" s="145">
        <v>2013</v>
      </c>
      <c r="U1709" s="148"/>
      <c r="V1709" s="148"/>
      <c r="W1709" s="148"/>
      <c r="X1709" s="148"/>
      <c r="Y1709" s="148"/>
      <c r="Z1709" s="144">
        <v>104</v>
      </c>
      <c r="AA1709" s="144"/>
      <c r="AB1709" s="144"/>
      <c r="AC1709" s="144"/>
      <c r="AD1709" s="144"/>
      <c r="AE1709" s="144"/>
      <c r="AF1709" s="144"/>
      <c r="AG1709" s="144"/>
      <c r="AH1709" s="144"/>
      <c r="AI1709" s="144"/>
      <c r="AJ1709" s="144"/>
      <c r="AK1709" s="144"/>
      <c r="AL1709" s="144"/>
      <c r="AM1709" s="144"/>
      <c r="AN1709" s="144"/>
      <c r="AO1709" s="144"/>
      <c r="AP1709" s="144"/>
      <c r="AQ1709" s="144"/>
      <c r="AR1709" s="144"/>
      <c r="AS1709" s="144"/>
    </row>
    <row r="1710" spans="1:50" s="135" customFormat="1" ht="24" hidden="1" customHeight="1" x14ac:dyDescent="0.15">
      <c r="B1710" s="169"/>
      <c r="C1710" s="750" t="s">
        <v>2154</v>
      </c>
      <c r="D1710" s="144"/>
      <c r="E1710" s="144" t="s">
        <v>15063</v>
      </c>
      <c r="F1710" s="144" t="s">
        <v>2154</v>
      </c>
      <c r="G1710" s="144">
        <v>25531</v>
      </c>
      <c r="H1710" s="144"/>
      <c r="I1710" s="304"/>
      <c r="J1710" s="144">
        <v>37.5</v>
      </c>
      <c r="K1710" s="144">
        <v>115.5</v>
      </c>
      <c r="L1710" s="144"/>
      <c r="M1710" s="144"/>
      <c r="N1710" s="144">
        <v>4331</v>
      </c>
      <c r="O1710" s="144"/>
      <c r="P1710" s="144"/>
      <c r="Q1710" s="148"/>
      <c r="R1710" s="148"/>
      <c r="S1710" s="232"/>
      <c r="T1710" s="145">
        <v>2004</v>
      </c>
      <c r="U1710" s="148"/>
      <c r="V1710" s="148"/>
      <c r="W1710" s="148"/>
      <c r="X1710" s="148"/>
      <c r="Y1710" s="148"/>
      <c r="Z1710" s="144"/>
      <c r="AA1710" s="144"/>
      <c r="AB1710" s="144"/>
      <c r="AC1710" s="144"/>
      <c r="AD1710" s="144"/>
      <c r="AE1710" s="144"/>
      <c r="AF1710" s="144"/>
      <c r="AG1710" s="144"/>
      <c r="AH1710" s="144"/>
      <c r="AI1710" s="144"/>
      <c r="AJ1710" s="144"/>
      <c r="AK1710" s="144"/>
      <c r="AL1710" s="144"/>
      <c r="AM1710" s="144"/>
      <c r="AN1710" s="144"/>
      <c r="AO1710" s="144"/>
      <c r="AP1710" s="144"/>
      <c r="AQ1710" s="144"/>
      <c r="AR1710" s="144"/>
      <c r="AS1710" s="144"/>
    </row>
    <row r="1711" spans="1:50" s="135" customFormat="1" ht="24" hidden="1" customHeight="1" x14ac:dyDescent="0.15">
      <c r="B1711" s="169"/>
      <c r="C1711" s="750" t="s">
        <v>10548</v>
      </c>
      <c r="D1711" s="144"/>
      <c r="E1711" s="144" t="s">
        <v>20641</v>
      </c>
      <c r="F1711" s="144" t="s">
        <v>10548</v>
      </c>
      <c r="G1711" s="144">
        <v>6000</v>
      </c>
      <c r="H1711" s="144"/>
      <c r="I1711" s="304"/>
      <c r="J1711" s="144"/>
      <c r="K1711" s="144"/>
      <c r="L1711" s="144"/>
      <c r="M1711" s="144"/>
      <c r="N1711" s="144"/>
      <c r="O1711" s="144"/>
      <c r="P1711" s="144"/>
      <c r="Q1711" s="148"/>
      <c r="R1711" s="148"/>
      <c r="S1711" s="232"/>
      <c r="T1711" s="145"/>
      <c r="U1711" s="148"/>
      <c r="V1711" s="148"/>
      <c r="W1711" s="148"/>
      <c r="X1711" s="148"/>
      <c r="Y1711" s="148"/>
      <c r="Z1711" s="144"/>
      <c r="AA1711" s="144"/>
      <c r="AB1711" s="144"/>
      <c r="AC1711" s="144"/>
      <c r="AD1711" s="144"/>
      <c r="AE1711" s="144"/>
      <c r="AF1711" s="144"/>
      <c r="AG1711" s="144"/>
      <c r="AH1711" s="144"/>
      <c r="AI1711" s="144"/>
      <c r="AJ1711" s="144"/>
      <c r="AK1711" s="144"/>
      <c r="AL1711" s="144"/>
      <c r="AM1711" s="144"/>
      <c r="AN1711" s="144"/>
      <c r="AO1711" s="144"/>
      <c r="AP1711" s="144"/>
      <c r="AQ1711" s="144"/>
      <c r="AR1711" s="144"/>
      <c r="AS1711" s="144"/>
    </row>
    <row r="1712" spans="1:50" s="135" customFormat="1" ht="24" hidden="1" customHeight="1" x14ac:dyDescent="0.15">
      <c r="B1712" s="169"/>
      <c r="C1712" s="750" t="s">
        <v>2154</v>
      </c>
      <c r="D1712" s="144"/>
      <c r="E1712" s="144" t="s">
        <v>20642</v>
      </c>
      <c r="F1712" s="144" t="s">
        <v>2154</v>
      </c>
      <c r="G1712" s="144">
        <v>148000</v>
      </c>
      <c r="H1712" s="144"/>
      <c r="I1712" s="304"/>
      <c r="J1712" s="144">
        <v>1</v>
      </c>
      <c r="K1712" s="144">
        <v>7470</v>
      </c>
      <c r="L1712" s="144"/>
      <c r="M1712" s="144"/>
      <c r="N1712" s="144">
        <v>7470</v>
      </c>
      <c r="O1712" s="144"/>
      <c r="P1712" s="144"/>
      <c r="Q1712" s="148"/>
      <c r="R1712" s="148"/>
      <c r="S1712" s="232"/>
      <c r="T1712" s="145">
        <v>2005</v>
      </c>
      <c r="U1712" s="148"/>
      <c r="V1712" s="148"/>
      <c r="W1712" s="148"/>
      <c r="X1712" s="148"/>
      <c r="Y1712" s="148"/>
      <c r="Z1712" s="144">
        <v>872</v>
      </c>
      <c r="AA1712" s="144"/>
      <c r="AB1712" s="144"/>
      <c r="AC1712" s="144"/>
      <c r="AD1712" s="144"/>
      <c r="AE1712" s="144"/>
      <c r="AF1712" s="144"/>
      <c r="AG1712" s="144"/>
      <c r="AH1712" s="144"/>
      <c r="AI1712" s="144"/>
      <c r="AJ1712" s="144"/>
      <c r="AK1712" s="144"/>
      <c r="AL1712" s="144"/>
      <c r="AM1712" s="144"/>
      <c r="AN1712" s="144"/>
      <c r="AO1712" s="144"/>
      <c r="AP1712" s="144"/>
      <c r="AQ1712" s="144"/>
      <c r="AR1712" s="144"/>
      <c r="AS1712" s="144"/>
    </row>
    <row r="1713" spans="2:45" s="135" customFormat="1" ht="24" hidden="1" customHeight="1" x14ac:dyDescent="0.15">
      <c r="B1713" s="169"/>
      <c r="C1713" s="750" t="s">
        <v>2154</v>
      </c>
      <c r="D1713" s="144"/>
      <c r="E1713" s="144" t="s">
        <v>20643</v>
      </c>
      <c r="F1713" s="144" t="s">
        <v>2154</v>
      </c>
      <c r="G1713" s="144">
        <v>4340</v>
      </c>
      <c r="H1713" s="144">
        <v>63</v>
      </c>
      <c r="I1713" s="304">
        <v>63</v>
      </c>
      <c r="J1713" s="144"/>
      <c r="K1713" s="144"/>
      <c r="L1713" s="144"/>
      <c r="M1713" s="144"/>
      <c r="N1713" s="144">
        <v>4340</v>
      </c>
      <c r="O1713" s="144"/>
      <c r="P1713" s="144"/>
      <c r="Q1713" s="148"/>
      <c r="R1713" s="148"/>
      <c r="S1713" s="232"/>
      <c r="T1713" s="145">
        <v>2003</v>
      </c>
      <c r="U1713" s="148"/>
      <c r="V1713" s="148"/>
      <c r="W1713" s="148"/>
      <c r="X1713" s="148"/>
      <c r="Y1713" s="148"/>
      <c r="Z1713" s="144">
        <v>70</v>
      </c>
      <c r="AA1713" s="144"/>
      <c r="AB1713" s="144"/>
      <c r="AC1713" s="144"/>
      <c r="AD1713" s="144"/>
      <c r="AE1713" s="144"/>
      <c r="AF1713" s="144"/>
      <c r="AG1713" s="144"/>
      <c r="AH1713" s="144"/>
      <c r="AI1713" s="144"/>
      <c r="AJ1713" s="144"/>
      <c r="AK1713" s="144"/>
      <c r="AL1713" s="144"/>
      <c r="AM1713" s="144"/>
      <c r="AN1713" s="144"/>
      <c r="AO1713" s="144"/>
      <c r="AP1713" s="144"/>
      <c r="AQ1713" s="144"/>
      <c r="AR1713" s="144"/>
      <c r="AS1713" s="144"/>
    </row>
    <row r="1714" spans="2:45" s="135" customFormat="1" ht="24" hidden="1" customHeight="1" x14ac:dyDescent="0.15">
      <c r="B1714" s="169"/>
      <c r="C1714" s="750" t="s">
        <v>10548</v>
      </c>
      <c r="D1714" s="144"/>
      <c r="E1714" s="144" t="s">
        <v>20644</v>
      </c>
      <c r="F1714" s="144" t="s">
        <v>10548</v>
      </c>
      <c r="G1714" s="144">
        <v>950</v>
      </c>
      <c r="H1714" s="144"/>
      <c r="I1714" s="304"/>
      <c r="J1714" s="144"/>
      <c r="K1714" s="144"/>
      <c r="L1714" s="144"/>
      <c r="M1714" s="144"/>
      <c r="N1714" s="144"/>
      <c r="O1714" s="144"/>
      <c r="P1714" s="144"/>
      <c r="Q1714" s="148"/>
      <c r="R1714" s="148"/>
      <c r="S1714" s="232"/>
      <c r="T1714" s="145"/>
      <c r="U1714" s="148"/>
      <c r="V1714" s="148"/>
      <c r="W1714" s="148"/>
      <c r="X1714" s="148"/>
      <c r="Y1714" s="148"/>
      <c r="Z1714" s="144"/>
      <c r="AA1714" s="144"/>
      <c r="AB1714" s="144"/>
      <c r="AC1714" s="144"/>
      <c r="AD1714" s="144"/>
      <c r="AE1714" s="144"/>
      <c r="AF1714" s="144"/>
      <c r="AG1714" s="144"/>
      <c r="AH1714" s="144"/>
      <c r="AI1714" s="144"/>
      <c r="AJ1714" s="144"/>
      <c r="AK1714" s="144"/>
      <c r="AL1714" s="144"/>
      <c r="AM1714" s="144"/>
      <c r="AN1714" s="144"/>
      <c r="AO1714" s="144"/>
      <c r="AP1714" s="144"/>
      <c r="AQ1714" s="144"/>
      <c r="AR1714" s="144"/>
      <c r="AS1714" s="144"/>
    </row>
    <row r="1715" spans="2:45" s="135" customFormat="1" ht="24" hidden="1" customHeight="1" x14ac:dyDescent="0.15">
      <c r="B1715" s="169"/>
      <c r="C1715" s="750" t="s">
        <v>10548</v>
      </c>
      <c r="D1715" s="144"/>
      <c r="E1715" s="411" t="s">
        <v>20645</v>
      </c>
      <c r="F1715" s="144" t="s">
        <v>10548</v>
      </c>
      <c r="G1715" s="144">
        <v>6000</v>
      </c>
      <c r="H1715" s="159"/>
      <c r="I1715" s="159"/>
      <c r="J1715" s="159"/>
      <c r="K1715" s="232"/>
      <c r="L1715" s="144"/>
      <c r="M1715" s="138"/>
      <c r="N1715" s="138"/>
      <c r="O1715" s="138"/>
      <c r="P1715" s="138"/>
      <c r="Q1715" s="138"/>
      <c r="R1715" s="138"/>
      <c r="S1715" s="138"/>
      <c r="T1715" s="145"/>
      <c r="U1715" s="138"/>
      <c r="V1715" s="138"/>
      <c r="W1715" s="138"/>
      <c r="X1715" s="138"/>
      <c r="Y1715" s="138"/>
      <c r="Z1715" s="138"/>
      <c r="AA1715" s="138"/>
      <c r="AB1715" s="138"/>
      <c r="AC1715" s="138"/>
      <c r="AD1715" s="138"/>
      <c r="AE1715" s="138"/>
      <c r="AF1715" s="138"/>
      <c r="AG1715" s="138"/>
      <c r="AH1715" s="138"/>
      <c r="AI1715" s="138"/>
      <c r="AJ1715" s="138"/>
      <c r="AK1715" s="138"/>
      <c r="AL1715" s="138"/>
      <c r="AM1715" s="138"/>
      <c r="AN1715" s="138"/>
      <c r="AO1715" s="138"/>
      <c r="AP1715" s="138"/>
      <c r="AQ1715" s="138"/>
      <c r="AR1715" s="138"/>
      <c r="AS1715" s="138"/>
    </row>
    <row r="1716" spans="2:45" s="135" customFormat="1" ht="24" hidden="1" customHeight="1" x14ac:dyDescent="0.15">
      <c r="B1716" s="169"/>
      <c r="C1716" s="750" t="s">
        <v>10548</v>
      </c>
      <c r="D1716" s="144"/>
      <c r="E1716" s="411" t="s">
        <v>20646</v>
      </c>
      <c r="F1716" s="144" t="s">
        <v>10548</v>
      </c>
      <c r="G1716" s="144">
        <v>40000</v>
      </c>
      <c r="H1716" s="304"/>
      <c r="I1716" s="304"/>
      <c r="J1716" s="304"/>
      <c r="K1716" s="164">
        <v>2004</v>
      </c>
      <c r="L1716" s="144"/>
      <c r="M1716" s="138"/>
      <c r="N1716" s="138"/>
      <c r="O1716" s="138"/>
      <c r="P1716" s="138"/>
      <c r="Q1716" s="138"/>
      <c r="R1716" s="138"/>
      <c r="S1716" s="138"/>
      <c r="T1716" s="145"/>
      <c r="U1716" s="138"/>
      <c r="V1716" s="138"/>
      <c r="W1716" s="138"/>
      <c r="X1716" s="138"/>
      <c r="Y1716" s="138"/>
      <c r="Z1716" s="138"/>
      <c r="AA1716" s="138"/>
      <c r="AB1716" s="138"/>
      <c r="AC1716" s="138"/>
      <c r="AD1716" s="138"/>
      <c r="AE1716" s="138"/>
      <c r="AF1716" s="138"/>
      <c r="AG1716" s="138"/>
      <c r="AH1716" s="138"/>
      <c r="AI1716" s="138"/>
      <c r="AJ1716" s="138"/>
      <c r="AK1716" s="138"/>
      <c r="AL1716" s="138"/>
      <c r="AM1716" s="138"/>
      <c r="AN1716" s="138"/>
      <c r="AO1716" s="138"/>
      <c r="AP1716" s="138"/>
      <c r="AQ1716" s="138"/>
      <c r="AR1716" s="138"/>
      <c r="AS1716" s="138"/>
    </row>
    <row r="1717" spans="2:45" s="135" customFormat="1" ht="24" hidden="1" customHeight="1" x14ac:dyDescent="0.15">
      <c r="B1717" s="169"/>
      <c r="C1717" s="750" t="s">
        <v>10548</v>
      </c>
      <c r="D1717" s="144"/>
      <c r="E1717" s="411" t="s">
        <v>18221</v>
      </c>
      <c r="F1717" s="144" t="s">
        <v>10548</v>
      </c>
      <c r="G1717" s="144">
        <v>4200</v>
      </c>
      <c r="H1717" s="304"/>
      <c r="I1717" s="304"/>
      <c r="J1717" s="304"/>
      <c r="K1717" s="164">
        <v>2004</v>
      </c>
      <c r="L1717" s="144"/>
      <c r="M1717" s="138"/>
      <c r="N1717" s="138"/>
      <c r="O1717" s="138"/>
      <c r="P1717" s="138"/>
      <c r="Q1717" s="138"/>
      <c r="R1717" s="138"/>
      <c r="S1717" s="138"/>
      <c r="T1717" s="145"/>
      <c r="U1717" s="138"/>
      <c r="V1717" s="138"/>
      <c r="W1717" s="138"/>
      <c r="X1717" s="138"/>
      <c r="Y1717" s="138"/>
      <c r="Z1717" s="138"/>
      <c r="AA1717" s="138"/>
      <c r="AB1717" s="138"/>
      <c r="AC1717" s="138"/>
      <c r="AD1717" s="138"/>
      <c r="AE1717" s="138"/>
      <c r="AF1717" s="138"/>
      <c r="AG1717" s="138"/>
      <c r="AH1717" s="138"/>
      <c r="AI1717" s="138"/>
      <c r="AJ1717" s="138"/>
      <c r="AK1717" s="138"/>
      <c r="AL1717" s="138"/>
      <c r="AM1717" s="138"/>
      <c r="AN1717" s="138"/>
      <c r="AO1717" s="138"/>
      <c r="AP1717" s="138"/>
      <c r="AQ1717" s="138"/>
      <c r="AR1717" s="138"/>
      <c r="AS1717" s="138"/>
    </row>
    <row r="1718" spans="2:45" s="135" customFormat="1" ht="24" hidden="1" customHeight="1" x14ac:dyDescent="0.15">
      <c r="B1718" s="169"/>
      <c r="C1718" s="750" t="s">
        <v>10548</v>
      </c>
      <c r="D1718" s="144"/>
      <c r="E1718" s="411" t="s">
        <v>18222</v>
      </c>
      <c r="F1718" s="144" t="s">
        <v>10548</v>
      </c>
      <c r="G1718" s="144">
        <v>7000</v>
      </c>
      <c r="H1718" s="304"/>
      <c r="I1718" s="304"/>
      <c r="J1718" s="304"/>
      <c r="K1718" s="164">
        <v>2003</v>
      </c>
      <c r="L1718" s="144"/>
      <c r="M1718" s="138"/>
      <c r="N1718" s="138"/>
      <c r="O1718" s="138"/>
      <c r="P1718" s="138"/>
      <c r="Q1718" s="138"/>
      <c r="R1718" s="138"/>
      <c r="S1718" s="138"/>
      <c r="T1718" s="145"/>
      <c r="U1718" s="138"/>
      <c r="V1718" s="138"/>
      <c r="W1718" s="138"/>
      <c r="X1718" s="138"/>
      <c r="Y1718" s="138"/>
      <c r="Z1718" s="138"/>
      <c r="AA1718" s="138"/>
      <c r="AB1718" s="138"/>
      <c r="AC1718" s="138"/>
      <c r="AD1718" s="138"/>
      <c r="AE1718" s="138"/>
      <c r="AF1718" s="138"/>
      <c r="AG1718" s="138"/>
      <c r="AH1718" s="138"/>
      <c r="AI1718" s="138"/>
      <c r="AJ1718" s="138"/>
      <c r="AK1718" s="138"/>
      <c r="AL1718" s="138"/>
      <c r="AM1718" s="138"/>
      <c r="AN1718" s="138"/>
      <c r="AO1718" s="138"/>
      <c r="AP1718" s="138"/>
      <c r="AQ1718" s="138"/>
      <c r="AR1718" s="138"/>
      <c r="AS1718" s="138"/>
    </row>
    <row r="1719" spans="2:45" s="135" customFormat="1" ht="24" hidden="1" customHeight="1" x14ac:dyDescent="0.15">
      <c r="B1719" s="169"/>
      <c r="C1719" s="750" t="s">
        <v>10548</v>
      </c>
      <c r="D1719" s="144"/>
      <c r="E1719" s="411" t="s">
        <v>18223</v>
      </c>
      <c r="F1719" s="144" t="s">
        <v>10548</v>
      </c>
      <c r="G1719" s="144">
        <v>1695</v>
      </c>
      <c r="H1719" s="304"/>
      <c r="I1719" s="304"/>
      <c r="J1719" s="304"/>
      <c r="K1719" s="164">
        <v>2001</v>
      </c>
      <c r="L1719" s="144"/>
      <c r="M1719" s="138"/>
      <c r="N1719" s="138"/>
      <c r="O1719" s="138"/>
      <c r="P1719" s="138"/>
      <c r="Q1719" s="138"/>
      <c r="R1719" s="138"/>
      <c r="S1719" s="138"/>
      <c r="T1719" s="145"/>
      <c r="U1719" s="138"/>
      <c r="V1719" s="138"/>
      <c r="W1719" s="138"/>
      <c r="X1719" s="138"/>
      <c r="Y1719" s="138"/>
      <c r="Z1719" s="138"/>
      <c r="AA1719" s="138"/>
      <c r="AB1719" s="138"/>
      <c r="AC1719" s="138"/>
      <c r="AD1719" s="138"/>
      <c r="AE1719" s="138"/>
      <c r="AF1719" s="138"/>
      <c r="AG1719" s="138"/>
      <c r="AH1719" s="138"/>
      <c r="AI1719" s="138"/>
      <c r="AJ1719" s="138"/>
      <c r="AK1719" s="138"/>
      <c r="AL1719" s="138"/>
      <c r="AM1719" s="138"/>
      <c r="AN1719" s="138"/>
      <c r="AO1719" s="138"/>
      <c r="AP1719" s="138"/>
      <c r="AQ1719" s="138"/>
      <c r="AR1719" s="138"/>
      <c r="AS1719" s="138"/>
    </row>
    <row r="1720" spans="2:45" s="135" customFormat="1" ht="24" hidden="1" customHeight="1" x14ac:dyDescent="0.15">
      <c r="B1720" s="169"/>
      <c r="C1720" s="750" t="s">
        <v>10548</v>
      </c>
      <c r="D1720" s="144"/>
      <c r="E1720" s="411" t="s">
        <v>18224</v>
      </c>
      <c r="F1720" s="144" t="s">
        <v>10548</v>
      </c>
      <c r="G1720" s="144">
        <v>4708</v>
      </c>
      <c r="H1720" s="144"/>
      <c r="I1720" s="304"/>
      <c r="J1720" s="304"/>
      <c r="K1720" s="164">
        <v>2004</v>
      </c>
      <c r="L1720" s="144"/>
      <c r="M1720" s="138"/>
      <c r="N1720" s="138"/>
      <c r="O1720" s="138"/>
      <c r="P1720" s="138"/>
      <c r="Q1720" s="138"/>
      <c r="R1720" s="138"/>
      <c r="S1720" s="138"/>
      <c r="T1720" s="145"/>
      <c r="U1720" s="138"/>
      <c r="V1720" s="138"/>
      <c r="W1720" s="138"/>
      <c r="X1720" s="138"/>
      <c r="Y1720" s="138"/>
      <c r="Z1720" s="138"/>
      <c r="AA1720" s="138"/>
      <c r="AB1720" s="138"/>
      <c r="AC1720" s="138"/>
      <c r="AD1720" s="138"/>
      <c r="AE1720" s="138"/>
      <c r="AF1720" s="138"/>
      <c r="AG1720" s="138"/>
      <c r="AH1720" s="138"/>
      <c r="AI1720" s="138"/>
      <c r="AJ1720" s="138"/>
      <c r="AK1720" s="138"/>
      <c r="AL1720" s="138"/>
      <c r="AM1720" s="138"/>
      <c r="AN1720" s="138"/>
      <c r="AO1720" s="138"/>
      <c r="AP1720" s="138"/>
      <c r="AQ1720" s="138"/>
      <c r="AR1720" s="138"/>
      <c r="AS1720" s="138"/>
    </row>
    <row r="1721" spans="2:45" s="135" customFormat="1" ht="24" hidden="1" customHeight="1" x14ac:dyDescent="0.15">
      <c r="B1721" s="169"/>
      <c r="C1721" s="750" t="s">
        <v>1913</v>
      </c>
      <c r="D1721" s="144"/>
      <c r="E1721" s="144" t="s">
        <v>12262</v>
      </c>
      <c r="F1721" s="144" t="s">
        <v>1913</v>
      </c>
      <c r="G1721" s="144">
        <v>2261</v>
      </c>
      <c r="H1721" s="144">
        <v>2418.1999999999998</v>
      </c>
      <c r="I1721" s="304">
        <v>2261.4</v>
      </c>
      <c r="J1721" s="144">
        <v>35.700000000000003</v>
      </c>
      <c r="K1721" s="144">
        <v>62.5</v>
      </c>
      <c r="L1721" s="144"/>
      <c r="M1721" s="144"/>
      <c r="N1721" s="144">
        <v>2231.25</v>
      </c>
      <c r="O1721" s="144"/>
      <c r="P1721" s="144"/>
      <c r="Q1721" s="148"/>
      <c r="R1721" s="148"/>
      <c r="S1721" s="232"/>
      <c r="T1721" s="145">
        <v>2018</v>
      </c>
      <c r="U1721" s="148"/>
      <c r="V1721" s="148"/>
      <c r="W1721" s="148"/>
      <c r="X1721" s="148"/>
      <c r="Y1721" s="148"/>
      <c r="Z1721" s="144">
        <v>1950</v>
      </c>
      <c r="AA1721" s="144"/>
      <c r="AB1721" s="144"/>
      <c r="AC1721" s="144"/>
      <c r="AD1721" s="144"/>
      <c r="AE1721" s="144"/>
      <c r="AF1721" s="144"/>
      <c r="AG1721" s="144"/>
      <c r="AH1721" s="144"/>
      <c r="AI1721" s="144"/>
      <c r="AJ1721" s="144"/>
      <c r="AK1721" s="144"/>
      <c r="AL1721" s="144"/>
      <c r="AM1721" s="144"/>
      <c r="AN1721" s="144"/>
      <c r="AO1721" s="144"/>
      <c r="AP1721" s="144"/>
      <c r="AQ1721" s="144"/>
      <c r="AR1721" s="144"/>
      <c r="AS1721" s="144"/>
    </row>
    <row r="1722" spans="2:45" s="135" customFormat="1" ht="24" hidden="1" customHeight="1" x14ac:dyDescent="0.15">
      <c r="B1722" s="169"/>
      <c r="C1722" s="750" t="s">
        <v>10555</v>
      </c>
      <c r="D1722" s="144"/>
      <c r="E1722" s="144" t="s">
        <v>20647</v>
      </c>
      <c r="F1722" s="144" t="s">
        <v>10555</v>
      </c>
      <c r="G1722" s="144">
        <v>21218</v>
      </c>
      <c r="H1722" s="144"/>
      <c r="I1722" s="304">
        <v>21218</v>
      </c>
      <c r="J1722" s="144"/>
      <c r="K1722" s="144"/>
      <c r="L1722" s="144"/>
      <c r="M1722" s="144"/>
      <c r="N1722" s="144"/>
      <c r="O1722" s="144"/>
      <c r="P1722" s="144"/>
      <c r="Q1722" s="148"/>
      <c r="R1722" s="148"/>
      <c r="S1722" s="232"/>
      <c r="T1722" s="145">
        <v>2022</v>
      </c>
      <c r="U1722" s="148"/>
      <c r="V1722" s="148"/>
      <c r="W1722" s="148"/>
      <c r="X1722" s="148"/>
      <c r="Y1722" s="148"/>
      <c r="Z1722" s="144"/>
      <c r="AA1722" s="144"/>
      <c r="AB1722" s="144"/>
      <c r="AC1722" s="144"/>
      <c r="AD1722" s="144"/>
      <c r="AE1722" s="144"/>
      <c r="AF1722" s="144"/>
      <c r="AG1722" s="144"/>
      <c r="AH1722" s="144"/>
      <c r="AI1722" s="144"/>
      <c r="AJ1722" s="144"/>
      <c r="AK1722" s="144"/>
      <c r="AL1722" s="144"/>
      <c r="AM1722" s="144"/>
      <c r="AN1722" s="144"/>
      <c r="AO1722" s="144"/>
      <c r="AP1722" s="144"/>
      <c r="AQ1722" s="144"/>
      <c r="AR1722" s="144"/>
      <c r="AS1722" s="144"/>
    </row>
    <row r="1723" spans="2:45" s="135" customFormat="1" ht="24" hidden="1" customHeight="1" x14ac:dyDescent="0.15">
      <c r="B1723" s="169"/>
      <c r="C1723" s="750" t="s">
        <v>6260</v>
      </c>
      <c r="D1723" s="144"/>
      <c r="E1723" s="144" t="s">
        <v>12263</v>
      </c>
      <c r="F1723" s="144" t="s">
        <v>6260</v>
      </c>
      <c r="G1723" s="144">
        <v>4791</v>
      </c>
      <c r="H1723" s="144">
        <v>264.39999999999998</v>
      </c>
      <c r="I1723" s="304">
        <v>118.8</v>
      </c>
      <c r="J1723" s="144">
        <v>45</v>
      </c>
      <c r="K1723" s="144">
        <v>40</v>
      </c>
      <c r="L1723" s="144"/>
      <c r="M1723" s="144"/>
      <c r="N1723" s="144">
        <v>1800</v>
      </c>
      <c r="O1723" s="144"/>
      <c r="P1723" s="144"/>
      <c r="Q1723" s="148"/>
      <c r="R1723" s="148"/>
      <c r="S1723" s="232"/>
      <c r="T1723" s="145">
        <v>2017</v>
      </c>
      <c r="U1723" s="148"/>
      <c r="V1723" s="148"/>
      <c r="W1723" s="148"/>
      <c r="X1723" s="148"/>
      <c r="Y1723" s="148"/>
      <c r="Z1723" s="144">
        <v>1200</v>
      </c>
      <c r="AA1723" s="144"/>
      <c r="AB1723" s="144"/>
      <c r="AC1723" s="144"/>
      <c r="AD1723" s="144"/>
      <c r="AE1723" s="144"/>
      <c r="AF1723" s="144"/>
      <c r="AG1723" s="144"/>
      <c r="AH1723" s="144"/>
      <c r="AI1723" s="144"/>
      <c r="AJ1723" s="144"/>
      <c r="AK1723" s="144"/>
      <c r="AL1723" s="144"/>
      <c r="AM1723" s="144"/>
      <c r="AN1723" s="144"/>
      <c r="AO1723" s="144"/>
      <c r="AP1723" s="144"/>
      <c r="AQ1723" s="144"/>
      <c r="AR1723" s="144"/>
      <c r="AS1723" s="144"/>
    </row>
    <row r="1724" spans="2:45" s="135" customFormat="1" ht="24" hidden="1" customHeight="1" x14ac:dyDescent="0.15">
      <c r="B1724" s="169"/>
      <c r="C1724" s="750" t="s">
        <v>6260</v>
      </c>
      <c r="D1724" s="144"/>
      <c r="E1724" s="144" t="s">
        <v>2727</v>
      </c>
      <c r="F1724" s="144" t="s">
        <v>6260</v>
      </c>
      <c r="G1724" s="144">
        <v>4791</v>
      </c>
      <c r="H1724" s="144"/>
      <c r="I1724" s="304"/>
      <c r="J1724" s="144">
        <v>26</v>
      </c>
      <c r="K1724" s="144">
        <v>15.6</v>
      </c>
      <c r="L1724" s="144"/>
      <c r="M1724" s="144"/>
      <c r="N1724" s="144">
        <v>406</v>
      </c>
      <c r="O1724" s="144"/>
      <c r="P1724" s="144"/>
      <c r="Q1724" s="148"/>
      <c r="R1724" s="148"/>
      <c r="S1724" s="232"/>
      <c r="T1724" s="145">
        <v>2017</v>
      </c>
      <c r="U1724" s="148"/>
      <c r="V1724" s="148"/>
      <c r="W1724" s="148"/>
      <c r="X1724" s="148"/>
      <c r="Y1724" s="148"/>
      <c r="Z1724" s="144">
        <v>300</v>
      </c>
      <c r="AA1724" s="144"/>
      <c r="AB1724" s="144"/>
      <c r="AC1724" s="144"/>
      <c r="AD1724" s="144"/>
      <c r="AE1724" s="144"/>
      <c r="AF1724" s="144"/>
      <c r="AG1724" s="144"/>
      <c r="AH1724" s="144"/>
      <c r="AI1724" s="144"/>
      <c r="AJ1724" s="144"/>
      <c r="AK1724" s="144"/>
      <c r="AL1724" s="144"/>
      <c r="AM1724" s="144"/>
      <c r="AN1724" s="144"/>
      <c r="AO1724" s="144"/>
      <c r="AP1724" s="144"/>
      <c r="AQ1724" s="144"/>
      <c r="AR1724" s="144"/>
      <c r="AS1724" s="144"/>
    </row>
    <row r="1725" spans="2:45" s="135" customFormat="1" ht="24" hidden="1" customHeight="1" x14ac:dyDescent="0.15">
      <c r="B1725" s="169"/>
      <c r="C1725" s="750" t="s">
        <v>6260</v>
      </c>
      <c r="D1725" s="144"/>
      <c r="E1725" s="144" t="s">
        <v>6782</v>
      </c>
      <c r="F1725" s="144" t="s">
        <v>6260</v>
      </c>
      <c r="G1725" s="144" t="s">
        <v>6260</v>
      </c>
      <c r="H1725" s="144"/>
      <c r="I1725" s="304"/>
      <c r="J1725" s="144">
        <v>25</v>
      </c>
      <c r="K1725" s="144">
        <v>42</v>
      </c>
      <c r="L1725" s="144"/>
      <c r="M1725" s="144"/>
      <c r="N1725" s="144"/>
      <c r="O1725" s="144"/>
      <c r="P1725" s="144"/>
      <c r="Q1725" s="148"/>
      <c r="R1725" s="148"/>
      <c r="S1725" s="232"/>
      <c r="T1725" s="145">
        <v>2015</v>
      </c>
      <c r="U1725" s="148"/>
      <c r="V1725" s="148"/>
      <c r="W1725" s="148"/>
      <c r="X1725" s="148"/>
      <c r="Y1725" s="148"/>
      <c r="Z1725" s="144"/>
      <c r="AA1725" s="144"/>
      <c r="AB1725" s="144"/>
      <c r="AC1725" s="144"/>
      <c r="AD1725" s="144"/>
      <c r="AE1725" s="144"/>
      <c r="AF1725" s="144"/>
      <c r="AG1725" s="144"/>
      <c r="AH1725" s="144"/>
      <c r="AI1725" s="144"/>
      <c r="AJ1725" s="144"/>
      <c r="AK1725" s="144"/>
      <c r="AL1725" s="144"/>
      <c r="AM1725" s="144"/>
      <c r="AN1725" s="144"/>
      <c r="AO1725" s="144"/>
      <c r="AP1725" s="144"/>
      <c r="AQ1725" s="144"/>
      <c r="AR1725" s="144"/>
      <c r="AS1725" s="144"/>
    </row>
    <row r="1726" spans="2:45" s="135" customFormat="1" ht="24" hidden="1" customHeight="1" x14ac:dyDescent="0.15">
      <c r="B1726" s="169"/>
      <c r="C1726" s="750" t="s">
        <v>6260</v>
      </c>
      <c r="D1726" s="144"/>
      <c r="E1726" s="144" t="s">
        <v>20648</v>
      </c>
      <c r="F1726" s="144" t="s">
        <v>6260</v>
      </c>
      <c r="G1726" s="144">
        <v>1610</v>
      </c>
      <c r="H1726" s="144"/>
      <c r="I1726" s="304">
        <v>212.4</v>
      </c>
      <c r="J1726" s="144"/>
      <c r="K1726" s="144"/>
      <c r="L1726" s="144"/>
      <c r="M1726" s="144"/>
      <c r="N1726" s="144"/>
      <c r="O1726" s="144"/>
      <c r="P1726" s="144"/>
      <c r="Q1726" s="148"/>
      <c r="R1726" s="148"/>
      <c r="S1726" s="232"/>
      <c r="T1726" s="145">
        <v>2019</v>
      </c>
      <c r="U1726" s="148"/>
      <c r="V1726" s="148"/>
      <c r="W1726" s="148"/>
      <c r="X1726" s="148"/>
      <c r="Y1726" s="148"/>
      <c r="Z1726" s="144">
        <v>1000</v>
      </c>
      <c r="AA1726" s="144"/>
      <c r="AB1726" s="144"/>
      <c r="AC1726" s="144"/>
      <c r="AD1726" s="144"/>
      <c r="AE1726" s="144"/>
      <c r="AF1726" s="144"/>
      <c r="AG1726" s="144"/>
      <c r="AH1726" s="144"/>
      <c r="AI1726" s="144"/>
      <c r="AJ1726" s="144"/>
      <c r="AK1726" s="144"/>
      <c r="AL1726" s="144"/>
      <c r="AM1726" s="144"/>
      <c r="AN1726" s="144"/>
      <c r="AO1726" s="144"/>
      <c r="AP1726" s="144"/>
      <c r="AQ1726" s="144"/>
      <c r="AR1726" s="144"/>
      <c r="AS1726" s="144"/>
    </row>
    <row r="1727" spans="2:45" s="135" customFormat="1" ht="24" hidden="1" customHeight="1" x14ac:dyDescent="0.15">
      <c r="B1727" s="169"/>
      <c r="C1727" s="750" t="s">
        <v>10559</v>
      </c>
      <c r="D1727" s="144"/>
      <c r="E1727" s="144" t="s">
        <v>17600</v>
      </c>
      <c r="F1727" s="144" t="s">
        <v>10559</v>
      </c>
      <c r="G1727" s="144">
        <v>51754</v>
      </c>
      <c r="H1727" s="144"/>
      <c r="I1727" s="304"/>
      <c r="J1727" s="144"/>
      <c r="K1727" s="144"/>
      <c r="L1727" s="144"/>
      <c r="M1727" s="144"/>
      <c r="N1727" s="144"/>
      <c r="O1727" s="144"/>
      <c r="P1727" s="144"/>
      <c r="Q1727" s="148"/>
      <c r="R1727" s="148"/>
      <c r="S1727" s="232"/>
      <c r="T1727" s="145">
        <v>2015</v>
      </c>
      <c r="U1727" s="148"/>
      <c r="V1727" s="148"/>
      <c r="W1727" s="148"/>
      <c r="X1727" s="148"/>
      <c r="Y1727" s="148"/>
      <c r="Z1727" s="144"/>
      <c r="AA1727" s="144"/>
      <c r="AB1727" s="144"/>
      <c r="AC1727" s="144"/>
      <c r="AD1727" s="144"/>
      <c r="AE1727" s="144"/>
      <c r="AF1727" s="144"/>
      <c r="AG1727" s="144"/>
      <c r="AH1727" s="144"/>
      <c r="AI1727" s="144"/>
      <c r="AJ1727" s="144"/>
      <c r="AK1727" s="144"/>
      <c r="AL1727" s="144"/>
      <c r="AM1727" s="144"/>
      <c r="AN1727" s="144"/>
      <c r="AO1727" s="144"/>
      <c r="AP1727" s="144"/>
      <c r="AQ1727" s="144"/>
      <c r="AR1727" s="144"/>
      <c r="AS1727" s="144"/>
    </row>
    <row r="1728" spans="2:45" s="135" customFormat="1" ht="24" hidden="1" customHeight="1" x14ac:dyDescent="0.15">
      <c r="B1728" s="169"/>
      <c r="C1728" s="750" t="s">
        <v>10559</v>
      </c>
      <c r="D1728" s="144"/>
      <c r="E1728" s="144" t="s">
        <v>20649</v>
      </c>
      <c r="F1728" s="144" t="s">
        <v>10559</v>
      </c>
      <c r="G1728" s="144">
        <v>23481</v>
      </c>
      <c r="H1728" s="144"/>
      <c r="I1728" s="304"/>
      <c r="J1728" s="144"/>
      <c r="K1728" s="144"/>
      <c r="L1728" s="144"/>
      <c r="M1728" s="144"/>
      <c r="N1728" s="144"/>
      <c r="O1728" s="144"/>
      <c r="P1728" s="144"/>
      <c r="Q1728" s="148"/>
      <c r="R1728" s="148"/>
      <c r="S1728" s="232"/>
      <c r="T1728" s="145">
        <v>2010</v>
      </c>
      <c r="U1728" s="148"/>
      <c r="V1728" s="148"/>
      <c r="W1728" s="148"/>
      <c r="X1728" s="148"/>
      <c r="Y1728" s="148"/>
      <c r="Z1728" s="144"/>
      <c r="AA1728" s="144"/>
      <c r="AB1728" s="144"/>
      <c r="AC1728" s="144"/>
      <c r="AD1728" s="144"/>
      <c r="AE1728" s="144"/>
      <c r="AF1728" s="144"/>
      <c r="AG1728" s="144"/>
      <c r="AH1728" s="144"/>
      <c r="AI1728" s="144"/>
      <c r="AJ1728" s="144"/>
      <c r="AK1728" s="144"/>
      <c r="AL1728" s="144"/>
      <c r="AM1728" s="144"/>
      <c r="AN1728" s="144"/>
      <c r="AO1728" s="144"/>
      <c r="AP1728" s="144"/>
      <c r="AQ1728" s="144"/>
      <c r="AR1728" s="144"/>
      <c r="AS1728" s="144"/>
    </row>
    <row r="1729" spans="2:45" s="135" customFormat="1" ht="24" hidden="1" customHeight="1" x14ac:dyDescent="0.15">
      <c r="B1729" s="169"/>
      <c r="C1729" s="750" t="s">
        <v>10559</v>
      </c>
      <c r="D1729" s="144"/>
      <c r="E1729" s="144" t="s">
        <v>20650</v>
      </c>
      <c r="F1729" s="144" t="s">
        <v>10559</v>
      </c>
      <c r="G1729" s="144" t="s">
        <v>17601</v>
      </c>
      <c r="H1729" s="144"/>
      <c r="I1729" s="304"/>
      <c r="J1729" s="144"/>
      <c r="K1729" s="144"/>
      <c r="L1729" s="144"/>
      <c r="M1729" s="144"/>
      <c r="N1729" s="144"/>
      <c r="O1729" s="144"/>
      <c r="P1729" s="144"/>
      <c r="Q1729" s="148"/>
      <c r="R1729" s="148"/>
      <c r="S1729" s="232"/>
      <c r="T1729" s="145">
        <v>2020</v>
      </c>
      <c r="U1729" s="148"/>
      <c r="V1729" s="148"/>
      <c r="W1729" s="148"/>
      <c r="X1729" s="148"/>
      <c r="Y1729" s="148"/>
      <c r="Z1729" s="144"/>
      <c r="AA1729" s="144"/>
      <c r="AB1729" s="144"/>
      <c r="AC1729" s="144"/>
      <c r="AD1729" s="144"/>
      <c r="AE1729" s="144"/>
      <c r="AF1729" s="144"/>
      <c r="AG1729" s="144"/>
      <c r="AH1729" s="144"/>
      <c r="AI1729" s="144"/>
      <c r="AJ1729" s="144"/>
      <c r="AK1729" s="144"/>
      <c r="AL1729" s="144"/>
      <c r="AM1729" s="144"/>
      <c r="AN1729" s="144"/>
      <c r="AO1729" s="144"/>
      <c r="AP1729" s="144"/>
      <c r="AQ1729" s="144"/>
      <c r="AR1729" s="144"/>
      <c r="AS1729" s="144"/>
    </row>
    <row r="1730" spans="2:45" s="135" customFormat="1" ht="24" hidden="1" customHeight="1" x14ac:dyDescent="0.15">
      <c r="B1730" s="169"/>
      <c r="C1730" s="750" t="s">
        <v>10559</v>
      </c>
      <c r="D1730" s="144"/>
      <c r="E1730" s="144" t="s">
        <v>20651</v>
      </c>
      <c r="F1730" s="144" t="s">
        <v>10559</v>
      </c>
      <c r="G1730" s="144">
        <v>3439</v>
      </c>
      <c r="H1730" s="144"/>
      <c r="I1730" s="304"/>
      <c r="J1730" s="144"/>
      <c r="K1730" s="144"/>
      <c r="L1730" s="144"/>
      <c r="M1730" s="144"/>
      <c r="N1730" s="144"/>
      <c r="O1730" s="144"/>
      <c r="P1730" s="144"/>
      <c r="Q1730" s="148"/>
      <c r="R1730" s="148"/>
      <c r="S1730" s="232"/>
      <c r="T1730" s="145"/>
      <c r="U1730" s="148"/>
      <c r="V1730" s="148"/>
      <c r="W1730" s="148"/>
      <c r="X1730" s="148"/>
      <c r="Y1730" s="148"/>
      <c r="Z1730" s="144"/>
      <c r="AA1730" s="144"/>
      <c r="AB1730" s="144"/>
      <c r="AC1730" s="144"/>
      <c r="AD1730" s="144"/>
      <c r="AE1730" s="144"/>
      <c r="AF1730" s="144"/>
      <c r="AG1730" s="144"/>
      <c r="AH1730" s="144"/>
      <c r="AI1730" s="144"/>
      <c r="AJ1730" s="144"/>
      <c r="AK1730" s="144"/>
      <c r="AL1730" s="144"/>
      <c r="AM1730" s="144"/>
      <c r="AN1730" s="144"/>
      <c r="AO1730" s="144"/>
      <c r="AP1730" s="144"/>
      <c r="AQ1730" s="144"/>
      <c r="AR1730" s="144"/>
      <c r="AS1730" s="144"/>
    </row>
    <row r="1731" spans="2:45" s="135" customFormat="1" ht="24" hidden="1" customHeight="1" x14ac:dyDescent="0.15">
      <c r="B1731" s="169"/>
      <c r="C1731" s="750" t="s">
        <v>10559</v>
      </c>
      <c r="D1731" s="144"/>
      <c r="E1731" s="144" t="s">
        <v>20652</v>
      </c>
      <c r="F1731" s="144" t="s">
        <v>10559</v>
      </c>
      <c r="G1731" s="144">
        <v>1528</v>
      </c>
      <c r="H1731" s="144"/>
      <c r="I1731" s="304"/>
      <c r="J1731" s="144"/>
      <c r="K1731" s="144"/>
      <c r="L1731" s="144"/>
      <c r="M1731" s="144"/>
      <c r="N1731" s="144"/>
      <c r="O1731" s="144"/>
      <c r="P1731" s="144"/>
      <c r="Q1731" s="148"/>
      <c r="R1731" s="148"/>
      <c r="S1731" s="232"/>
      <c r="T1731" s="145"/>
      <c r="U1731" s="148"/>
      <c r="V1731" s="148"/>
      <c r="W1731" s="148"/>
      <c r="X1731" s="148"/>
      <c r="Y1731" s="148"/>
      <c r="Z1731" s="144"/>
      <c r="AA1731" s="144"/>
      <c r="AB1731" s="144"/>
      <c r="AC1731" s="144"/>
      <c r="AD1731" s="144"/>
      <c r="AE1731" s="144"/>
      <c r="AF1731" s="144"/>
      <c r="AG1731" s="144"/>
      <c r="AH1731" s="144"/>
      <c r="AI1731" s="144"/>
      <c r="AJ1731" s="144"/>
      <c r="AK1731" s="144"/>
      <c r="AL1731" s="144"/>
      <c r="AM1731" s="144"/>
      <c r="AN1731" s="144"/>
      <c r="AO1731" s="144"/>
      <c r="AP1731" s="144"/>
      <c r="AQ1731" s="144"/>
      <c r="AR1731" s="144"/>
      <c r="AS1731" s="144"/>
    </row>
    <row r="1732" spans="2:45" s="135" customFormat="1" ht="24" hidden="1" customHeight="1" x14ac:dyDescent="0.15">
      <c r="B1732" s="169"/>
      <c r="C1732" s="750" t="s">
        <v>10559</v>
      </c>
      <c r="D1732" s="144"/>
      <c r="E1732" s="144" t="s">
        <v>20653</v>
      </c>
      <c r="F1732" s="144" t="s">
        <v>10559</v>
      </c>
      <c r="G1732" s="144"/>
      <c r="H1732" s="144"/>
      <c r="I1732" s="304"/>
      <c r="J1732" s="144"/>
      <c r="K1732" s="144"/>
      <c r="L1732" s="144"/>
      <c r="M1732" s="144"/>
      <c r="N1732" s="144"/>
      <c r="O1732" s="144"/>
      <c r="P1732" s="144"/>
      <c r="Q1732" s="148"/>
      <c r="R1732" s="148"/>
      <c r="S1732" s="232"/>
      <c r="T1732" s="145"/>
      <c r="U1732" s="148"/>
      <c r="V1732" s="148"/>
      <c r="W1732" s="148"/>
      <c r="X1732" s="148"/>
      <c r="Y1732" s="148"/>
      <c r="Z1732" s="144"/>
      <c r="AA1732" s="144"/>
      <c r="AB1732" s="144"/>
      <c r="AC1732" s="144"/>
      <c r="AD1732" s="144"/>
      <c r="AE1732" s="144"/>
      <c r="AF1732" s="144"/>
      <c r="AG1732" s="144"/>
      <c r="AH1732" s="144"/>
      <c r="AI1732" s="144"/>
      <c r="AJ1732" s="144"/>
      <c r="AK1732" s="144"/>
      <c r="AL1732" s="144"/>
      <c r="AM1732" s="144"/>
      <c r="AN1732" s="144"/>
      <c r="AO1732" s="144"/>
      <c r="AP1732" s="144"/>
      <c r="AQ1732" s="144"/>
      <c r="AR1732" s="144"/>
      <c r="AS1732" s="144"/>
    </row>
    <row r="1733" spans="2:45" s="135" customFormat="1" ht="24" hidden="1" customHeight="1" x14ac:dyDescent="0.15">
      <c r="B1733" s="169"/>
      <c r="C1733" s="750" t="s">
        <v>10559</v>
      </c>
      <c r="D1733" s="144"/>
      <c r="E1733" s="144" t="s">
        <v>20654</v>
      </c>
      <c r="F1733" s="144" t="s">
        <v>10559</v>
      </c>
      <c r="G1733" s="144"/>
      <c r="H1733" s="144"/>
      <c r="I1733" s="304"/>
      <c r="J1733" s="144"/>
      <c r="K1733" s="144"/>
      <c r="L1733" s="144"/>
      <c r="M1733" s="144"/>
      <c r="N1733" s="144"/>
      <c r="O1733" s="144"/>
      <c r="P1733" s="144"/>
      <c r="Q1733" s="148"/>
      <c r="R1733" s="148"/>
      <c r="S1733" s="232"/>
      <c r="T1733" s="145"/>
      <c r="U1733" s="148"/>
      <c r="V1733" s="148"/>
      <c r="W1733" s="148"/>
      <c r="X1733" s="148"/>
      <c r="Y1733" s="148"/>
      <c r="Z1733" s="144"/>
      <c r="AA1733" s="144"/>
      <c r="AB1733" s="144"/>
      <c r="AC1733" s="144"/>
      <c r="AD1733" s="144"/>
      <c r="AE1733" s="144"/>
      <c r="AF1733" s="144"/>
      <c r="AG1733" s="144"/>
      <c r="AH1733" s="144"/>
      <c r="AI1733" s="144"/>
      <c r="AJ1733" s="144"/>
      <c r="AK1733" s="144"/>
      <c r="AL1733" s="144"/>
      <c r="AM1733" s="144"/>
      <c r="AN1733" s="144"/>
      <c r="AO1733" s="144"/>
      <c r="AP1733" s="144"/>
      <c r="AQ1733" s="144"/>
      <c r="AR1733" s="144"/>
      <c r="AS1733" s="144"/>
    </row>
    <row r="1734" spans="2:45" s="135" customFormat="1" ht="24" hidden="1" customHeight="1" x14ac:dyDescent="0.15">
      <c r="B1734" s="169"/>
      <c r="C1734" s="750" t="s">
        <v>10559</v>
      </c>
      <c r="D1734" s="144"/>
      <c r="E1734" s="144" t="s">
        <v>17602</v>
      </c>
      <c r="F1734" s="144" t="s">
        <v>10559</v>
      </c>
      <c r="G1734" s="144"/>
      <c r="H1734" s="144"/>
      <c r="I1734" s="304"/>
      <c r="J1734" s="144"/>
      <c r="K1734" s="144"/>
      <c r="L1734" s="144"/>
      <c r="M1734" s="144"/>
      <c r="N1734" s="144"/>
      <c r="O1734" s="144"/>
      <c r="P1734" s="144"/>
      <c r="Q1734" s="148"/>
      <c r="R1734" s="148"/>
      <c r="S1734" s="232"/>
      <c r="T1734" s="145"/>
      <c r="U1734" s="148"/>
      <c r="V1734" s="148"/>
      <c r="W1734" s="148"/>
      <c r="X1734" s="148"/>
      <c r="Y1734" s="148"/>
      <c r="Z1734" s="144"/>
      <c r="AA1734" s="144"/>
      <c r="AB1734" s="144"/>
      <c r="AC1734" s="144"/>
      <c r="AD1734" s="144"/>
      <c r="AE1734" s="144"/>
      <c r="AF1734" s="144"/>
      <c r="AG1734" s="144"/>
      <c r="AH1734" s="144"/>
      <c r="AI1734" s="144"/>
      <c r="AJ1734" s="144"/>
      <c r="AK1734" s="144"/>
      <c r="AL1734" s="144"/>
      <c r="AM1734" s="144"/>
      <c r="AN1734" s="144"/>
      <c r="AO1734" s="144"/>
      <c r="AP1734" s="144"/>
      <c r="AQ1734" s="144"/>
      <c r="AR1734" s="144"/>
      <c r="AS1734" s="144"/>
    </row>
    <row r="1735" spans="2:45" s="135" customFormat="1" ht="24" hidden="1" customHeight="1" x14ac:dyDescent="0.15">
      <c r="B1735" s="169"/>
      <c r="C1735" s="750" t="s">
        <v>10559</v>
      </c>
      <c r="D1735" s="144"/>
      <c r="E1735" s="144" t="s">
        <v>20655</v>
      </c>
      <c r="F1735" s="144" t="s">
        <v>10559</v>
      </c>
      <c r="G1735" s="144"/>
      <c r="H1735" s="144"/>
      <c r="I1735" s="304"/>
      <c r="J1735" s="144"/>
      <c r="K1735" s="144"/>
      <c r="L1735" s="144"/>
      <c r="M1735" s="144"/>
      <c r="N1735" s="144"/>
      <c r="O1735" s="144"/>
      <c r="P1735" s="144"/>
      <c r="Q1735" s="148"/>
      <c r="R1735" s="148"/>
      <c r="S1735" s="232"/>
      <c r="T1735" s="145">
        <v>2022</v>
      </c>
      <c r="U1735" s="148"/>
      <c r="V1735" s="148"/>
      <c r="W1735" s="148"/>
      <c r="X1735" s="148"/>
      <c r="Y1735" s="148"/>
      <c r="Z1735" s="144"/>
      <c r="AA1735" s="144"/>
      <c r="AB1735" s="144"/>
      <c r="AC1735" s="144"/>
      <c r="AD1735" s="144"/>
      <c r="AE1735" s="144"/>
      <c r="AF1735" s="144"/>
      <c r="AG1735" s="144"/>
      <c r="AH1735" s="144"/>
      <c r="AI1735" s="144"/>
      <c r="AJ1735" s="144"/>
      <c r="AK1735" s="144"/>
      <c r="AL1735" s="144"/>
      <c r="AM1735" s="144"/>
      <c r="AN1735" s="144"/>
      <c r="AO1735" s="144"/>
      <c r="AP1735" s="144"/>
      <c r="AQ1735" s="144"/>
      <c r="AR1735" s="144"/>
      <c r="AS1735" s="144"/>
    </row>
    <row r="1736" spans="2:45" s="135" customFormat="1" ht="24" hidden="1" customHeight="1" x14ac:dyDescent="0.15">
      <c r="B1736" s="169"/>
      <c r="C1736" s="750" t="s">
        <v>10559</v>
      </c>
      <c r="D1736" s="144"/>
      <c r="E1736" s="144" t="s">
        <v>20656</v>
      </c>
      <c r="F1736" s="144" t="s">
        <v>10559</v>
      </c>
      <c r="G1736" s="144">
        <v>51754</v>
      </c>
      <c r="H1736" s="159"/>
      <c r="I1736" s="159"/>
      <c r="J1736" s="159"/>
      <c r="K1736" s="232">
        <v>2015</v>
      </c>
      <c r="L1736" s="144"/>
      <c r="M1736" s="138"/>
      <c r="N1736" s="138"/>
      <c r="O1736" s="138"/>
      <c r="P1736" s="138"/>
      <c r="Q1736" s="138"/>
      <c r="R1736" s="138"/>
      <c r="S1736" s="138"/>
      <c r="T1736" s="145"/>
      <c r="U1736" s="138"/>
      <c r="V1736" s="138"/>
      <c r="W1736" s="138"/>
      <c r="X1736" s="138"/>
      <c r="Y1736" s="138"/>
      <c r="Z1736" s="138"/>
      <c r="AA1736" s="138"/>
      <c r="AB1736" s="138"/>
      <c r="AC1736" s="138"/>
      <c r="AD1736" s="138"/>
      <c r="AE1736" s="138"/>
      <c r="AF1736" s="138"/>
      <c r="AG1736" s="138"/>
      <c r="AH1736" s="138"/>
      <c r="AI1736" s="138"/>
      <c r="AJ1736" s="138"/>
      <c r="AK1736" s="138"/>
      <c r="AL1736" s="138"/>
      <c r="AM1736" s="138"/>
      <c r="AN1736" s="138"/>
      <c r="AO1736" s="138"/>
      <c r="AP1736" s="138"/>
      <c r="AQ1736" s="138"/>
      <c r="AR1736" s="138"/>
      <c r="AS1736" s="138"/>
    </row>
    <row r="1737" spans="2:45" s="135" customFormat="1" ht="24" hidden="1" customHeight="1" x14ac:dyDescent="0.15">
      <c r="B1737" s="169"/>
      <c r="C1737" s="750" t="s">
        <v>10559</v>
      </c>
      <c r="D1737" s="138"/>
      <c r="E1737" s="144" t="s">
        <v>20657</v>
      </c>
      <c r="F1737" s="144" t="s">
        <v>10559</v>
      </c>
      <c r="G1737" s="144">
        <v>640.77</v>
      </c>
      <c r="H1737" s="144"/>
      <c r="I1737" s="304"/>
      <c r="J1737" s="304"/>
      <c r="K1737" s="164">
        <v>2020</v>
      </c>
      <c r="L1737" s="138"/>
      <c r="M1737" s="138"/>
      <c r="N1737" s="138"/>
      <c r="O1737" s="138"/>
      <c r="P1737" s="138"/>
      <c r="Q1737" s="138"/>
      <c r="R1737" s="138"/>
      <c r="S1737" s="138"/>
      <c r="T1737" s="145"/>
      <c r="U1737" s="138"/>
      <c r="V1737" s="138"/>
      <c r="W1737" s="138"/>
      <c r="X1737" s="138"/>
      <c r="Y1737" s="138"/>
      <c r="Z1737" s="138"/>
      <c r="AA1737" s="138"/>
      <c r="AB1737" s="138"/>
      <c r="AC1737" s="138"/>
      <c r="AD1737" s="138"/>
      <c r="AE1737" s="138"/>
      <c r="AF1737" s="138"/>
      <c r="AG1737" s="138"/>
      <c r="AH1737" s="138"/>
      <c r="AI1737" s="138"/>
      <c r="AJ1737" s="138"/>
      <c r="AK1737" s="138"/>
      <c r="AL1737" s="138"/>
      <c r="AM1737" s="138"/>
      <c r="AN1737" s="138"/>
      <c r="AO1737" s="138"/>
      <c r="AP1737" s="138"/>
      <c r="AQ1737" s="138"/>
      <c r="AR1737" s="138"/>
      <c r="AS1737" s="138"/>
    </row>
    <row r="1738" spans="2:45" s="135" customFormat="1" ht="24" hidden="1" customHeight="1" x14ac:dyDescent="0.15">
      <c r="B1738" s="169"/>
      <c r="C1738" s="750" t="s">
        <v>10559</v>
      </c>
      <c r="D1738" s="144"/>
      <c r="E1738" s="144" t="s">
        <v>20658</v>
      </c>
      <c r="F1738" s="144" t="s">
        <v>10559</v>
      </c>
      <c r="G1738" s="144">
        <v>406</v>
      </c>
      <c r="H1738" s="159"/>
      <c r="I1738" s="159"/>
      <c r="J1738" s="159"/>
      <c r="K1738" s="232"/>
      <c r="L1738" s="144"/>
      <c r="M1738" s="138"/>
      <c r="N1738" s="138"/>
      <c r="O1738" s="138"/>
      <c r="P1738" s="138"/>
      <c r="Q1738" s="138"/>
      <c r="R1738" s="138"/>
      <c r="S1738" s="138"/>
      <c r="T1738" s="145"/>
      <c r="U1738" s="138"/>
      <c r="V1738" s="138"/>
      <c r="W1738" s="138"/>
      <c r="X1738" s="138"/>
      <c r="Y1738" s="138"/>
      <c r="Z1738" s="138"/>
      <c r="AA1738" s="138"/>
      <c r="AB1738" s="138"/>
      <c r="AC1738" s="138"/>
      <c r="AD1738" s="138"/>
      <c r="AE1738" s="138"/>
      <c r="AF1738" s="138"/>
      <c r="AG1738" s="138"/>
      <c r="AH1738" s="138"/>
      <c r="AI1738" s="138"/>
      <c r="AJ1738" s="138"/>
      <c r="AK1738" s="138"/>
      <c r="AL1738" s="138"/>
      <c r="AM1738" s="138"/>
      <c r="AN1738" s="138"/>
      <c r="AO1738" s="138"/>
      <c r="AP1738" s="138"/>
      <c r="AQ1738" s="138"/>
      <c r="AR1738" s="138"/>
      <c r="AS1738" s="138"/>
    </row>
    <row r="1739" spans="2:45" s="135" customFormat="1" ht="24" hidden="1" customHeight="1" x14ac:dyDescent="0.15">
      <c r="B1739" s="169"/>
      <c r="C1739" s="750" t="s">
        <v>6265</v>
      </c>
      <c r="D1739" s="144"/>
      <c r="E1739" s="144" t="s">
        <v>20659</v>
      </c>
      <c r="F1739" s="144" t="s">
        <v>6265</v>
      </c>
      <c r="G1739" s="144">
        <v>13466</v>
      </c>
      <c r="H1739" s="144">
        <v>114</v>
      </c>
      <c r="I1739" s="304">
        <v>114</v>
      </c>
      <c r="J1739" s="144">
        <v>70</v>
      </c>
      <c r="K1739" s="144">
        <v>180</v>
      </c>
      <c r="L1739" s="144"/>
      <c r="M1739" s="144"/>
      <c r="N1739" s="144">
        <v>13466</v>
      </c>
      <c r="O1739" s="144"/>
      <c r="P1739" s="144"/>
      <c r="Q1739" s="148"/>
      <c r="R1739" s="148"/>
      <c r="S1739" s="232"/>
      <c r="T1739" s="145">
        <v>2014</v>
      </c>
      <c r="U1739" s="148"/>
      <c r="V1739" s="148"/>
      <c r="W1739" s="148"/>
      <c r="X1739" s="148"/>
      <c r="Y1739" s="148"/>
      <c r="Z1739" s="144">
        <v>300</v>
      </c>
      <c r="AA1739" s="144"/>
      <c r="AB1739" s="144"/>
      <c r="AC1739" s="144"/>
      <c r="AD1739" s="144"/>
      <c r="AE1739" s="144"/>
      <c r="AF1739" s="144"/>
      <c r="AG1739" s="144"/>
      <c r="AH1739" s="144"/>
      <c r="AI1739" s="144"/>
      <c r="AJ1739" s="144"/>
      <c r="AK1739" s="144"/>
      <c r="AL1739" s="144"/>
      <c r="AM1739" s="144"/>
      <c r="AN1739" s="144"/>
      <c r="AO1739" s="144"/>
      <c r="AP1739" s="144"/>
      <c r="AQ1739" s="144"/>
      <c r="AR1739" s="144"/>
      <c r="AS1739" s="144"/>
    </row>
    <row r="1740" spans="2:45" s="135" customFormat="1" ht="24" hidden="1" customHeight="1" x14ac:dyDescent="0.15">
      <c r="B1740" s="169"/>
      <c r="C1740" s="750" t="s">
        <v>6268</v>
      </c>
      <c r="D1740" s="144"/>
      <c r="E1740" s="144" t="s">
        <v>6783</v>
      </c>
      <c r="F1740" s="144" t="s">
        <v>6268</v>
      </c>
      <c r="G1740" s="144">
        <v>3674</v>
      </c>
      <c r="H1740" s="144">
        <v>50</v>
      </c>
      <c r="I1740" s="304">
        <v>50</v>
      </c>
      <c r="J1740" s="144"/>
      <c r="K1740" s="144"/>
      <c r="L1740" s="144"/>
      <c r="M1740" s="144"/>
      <c r="N1740" s="144"/>
      <c r="O1740" s="144"/>
      <c r="P1740" s="144"/>
      <c r="Q1740" s="148"/>
      <c r="R1740" s="148"/>
      <c r="S1740" s="232"/>
      <c r="T1740" s="145">
        <v>2004</v>
      </c>
      <c r="U1740" s="148"/>
      <c r="V1740" s="148"/>
      <c r="W1740" s="148"/>
      <c r="X1740" s="148"/>
      <c r="Y1740" s="148"/>
      <c r="Z1740" s="144">
        <v>200</v>
      </c>
      <c r="AA1740" s="144"/>
      <c r="AB1740" s="144"/>
      <c r="AC1740" s="144"/>
      <c r="AD1740" s="144"/>
      <c r="AE1740" s="144"/>
      <c r="AF1740" s="144"/>
      <c r="AG1740" s="144"/>
      <c r="AH1740" s="144"/>
      <c r="AI1740" s="144"/>
      <c r="AJ1740" s="144"/>
      <c r="AK1740" s="144"/>
      <c r="AL1740" s="144"/>
      <c r="AM1740" s="144"/>
      <c r="AN1740" s="144"/>
      <c r="AO1740" s="144"/>
      <c r="AP1740" s="144"/>
      <c r="AQ1740" s="144"/>
      <c r="AR1740" s="144"/>
      <c r="AS1740" s="144"/>
    </row>
    <row r="1741" spans="2:45" s="135" customFormat="1" ht="24" hidden="1" customHeight="1" x14ac:dyDescent="0.15">
      <c r="B1741" s="169"/>
      <c r="C1741" s="750" t="s">
        <v>6268</v>
      </c>
      <c r="D1741" s="144"/>
      <c r="E1741" s="144" t="s">
        <v>20660</v>
      </c>
      <c r="F1741" s="144" t="s">
        <v>6268</v>
      </c>
      <c r="G1741" s="144">
        <v>1488</v>
      </c>
      <c r="H1741" s="144"/>
      <c r="I1741" s="304">
        <v>1488</v>
      </c>
      <c r="J1741" s="144">
        <v>30</v>
      </c>
      <c r="K1741" s="144">
        <v>50</v>
      </c>
      <c r="L1741" s="144"/>
      <c r="M1741" s="144"/>
      <c r="N1741" s="144">
        <v>1500</v>
      </c>
      <c r="O1741" s="144"/>
      <c r="P1741" s="144"/>
      <c r="Q1741" s="148"/>
      <c r="R1741" s="148"/>
      <c r="S1741" s="232"/>
      <c r="T1741" s="145">
        <v>2009</v>
      </c>
      <c r="U1741" s="148"/>
      <c r="V1741" s="148"/>
      <c r="W1741" s="148"/>
      <c r="X1741" s="148"/>
      <c r="Y1741" s="148"/>
      <c r="Z1741" s="144">
        <v>300</v>
      </c>
      <c r="AA1741" s="144"/>
      <c r="AB1741" s="144"/>
      <c r="AC1741" s="144"/>
      <c r="AD1741" s="144"/>
      <c r="AE1741" s="144"/>
      <c r="AF1741" s="144"/>
      <c r="AG1741" s="144"/>
      <c r="AH1741" s="144"/>
      <c r="AI1741" s="144"/>
      <c r="AJ1741" s="144"/>
      <c r="AK1741" s="144"/>
      <c r="AL1741" s="144"/>
      <c r="AM1741" s="144"/>
      <c r="AN1741" s="144"/>
      <c r="AO1741" s="144"/>
      <c r="AP1741" s="144"/>
      <c r="AQ1741" s="144"/>
      <c r="AR1741" s="144"/>
      <c r="AS1741" s="144"/>
    </row>
    <row r="1742" spans="2:45" s="135" customFormat="1" ht="24" hidden="1" customHeight="1" x14ac:dyDescent="0.15">
      <c r="B1742" s="169"/>
      <c r="C1742" s="750" t="s">
        <v>6268</v>
      </c>
      <c r="D1742" s="144"/>
      <c r="E1742" s="144" t="s">
        <v>20661</v>
      </c>
      <c r="F1742" s="144" t="s">
        <v>6268</v>
      </c>
      <c r="G1742" s="144">
        <v>1488</v>
      </c>
      <c r="H1742" s="144"/>
      <c r="I1742" s="304">
        <v>1488</v>
      </c>
      <c r="J1742" s="144">
        <v>30</v>
      </c>
      <c r="K1742" s="144">
        <v>50</v>
      </c>
      <c r="L1742" s="144"/>
      <c r="M1742" s="144"/>
      <c r="N1742" s="144">
        <v>1500</v>
      </c>
      <c r="O1742" s="144"/>
      <c r="P1742" s="144"/>
      <c r="Q1742" s="148"/>
      <c r="R1742" s="148"/>
      <c r="S1742" s="232"/>
      <c r="T1742" s="145">
        <v>2009</v>
      </c>
      <c r="U1742" s="148"/>
      <c r="V1742" s="148"/>
      <c r="W1742" s="148"/>
      <c r="X1742" s="148"/>
      <c r="Y1742" s="148"/>
      <c r="Z1742" s="144">
        <v>300</v>
      </c>
      <c r="AA1742" s="144"/>
      <c r="AB1742" s="144"/>
      <c r="AC1742" s="144"/>
      <c r="AD1742" s="144"/>
      <c r="AE1742" s="144"/>
      <c r="AF1742" s="144"/>
      <c r="AG1742" s="144"/>
      <c r="AH1742" s="144"/>
      <c r="AI1742" s="144"/>
      <c r="AJ1742" s="144"/>
      <c r="AK1742" s="144"/>
      <c r="AL1742" s="144"/>
      <c r="AM1742" s="144"/>
      <c r="AN1742" s="144"/>
      <c r="AO1742" s="144"/>
      <c r="AP1742" s="144"/>
      <c r="AQ1742" s="144"/>
      <c r="AR1742" s="144"/>
      <c r="AS1742" s="144"/>
    </row>
    <row r="1743" spans="2:45" s="135" customFormat="1" ht="24" hidden="1" customHeight="1" x14ac:dyDescent="0.15">
      <c r="B1743" s="169"/>
      <c r="C1743" s="750" t="s">
        <v>16286</v>
      </c>
      <c r="D1743" s="144"/>
      <c r="E1743" s="144" t="s">
        <v>20662</v>
      </c>
      <c r="F1743" s="144" t="s">
        <v>16286</v>
      </c>
      <c r="G1743" s="144">
        <v>52121</v>
      </c>
      <c r="H1743" s="144">
        <v>261</v>
      </c>
      <c r="I1743" s="304">
        <v>261</v>
      </c>
      <c r="J1743" s="144">
        <v>22</v>
      </c>
      <c r="K1743" s="144">
        <v>42</v>
      </c>
      <c r="L1743" s="144"/>
      <c r="M1743" s="144"/>
      <c r="N1743" s="144">
        <v>924</v>
      </c>
      <c r="O1743" s="144"/>
      <c r="P1743" s="144"/>
      <c r="Q1743" s="148"/>
      <c r="R1743" s="148"/>
      <c r="S1743" s="232"/>
      <c r="T1743" s="145">
        <v>2021</v>
      </c>
      <c r="U1743" s="148"/>
      <c r="V1743" s="148"/>
      <c r="W1743" s="148"/>
      <c r="X1743" s="148"/>
      <c r="Y1743" s="148"/>
      <c r="Z1743" s="144">
        <v>9300</v>
      </c>
      <c r="AA1743" s="144"/>
      <c r="AB1743" s="144"/>
      <c r="AC1743" s="144"/>
      <c r="AD1743" s="144"/>
      <c r="AE1743" s="144"/>
      <c r="AF1743" s="144"/>
      <c r="AG1743" s="144"/>
      <c r="AH1743" s="144"/>
      <c r="AI1743" s="144"/>
      <c r="AJ1743" s="144"/>
      <c r="AK1743" s="144"/>
      <c r="AL1743" s="144"/>
      <c r="AM1743" s="144"/>
      <c r="AN1743" s="144"/>
      <c r="AO1743" s="144"/>
      <c r="AP1743" s="144"/>
      <c r="AQ1743" s="144"/>
      <c r="AR1743" s="144"/>
      <c r="AS1743" s="144"/>
    </row>
    <row r="1744" spans="2:45" s="135" customFormat="1" ht="24" hidden="1" customHeight="1" x14ac:dyDescent="0.15">
      <c r="B1744" s="169"/>
      <c r="C1744" s="750" t="s">
        <v>6268</v>
      </c>
      <c r="D1744" s="144"/>
      <c r="E1744" s="144" t="s">
        <v>20663</v>
      </c>
      <c r="F1744" s="144" t="s">
        <v>6268</v>
      </c>
      <c r="G1744" s="144"/>
      <c r="H1744" s="144"/>
      <c r="I1744" s="304"/>
      <c r="J1744" s="144">
        <v>21</v>
      </c>
      <c r="K1744" s="144">
        <v>12.5</v>
      </c>
      <c r="L1744" s="144"/>
      <c r="M1744" s="144"/>
      <c r="N1744" s="144">
        <v>262.5</v>
      </c>
      <c r="O1744" s="144"/>
      <c r="P1744" s="144"/>
      <c r="Q1744" s="148"/>
      <c r="R1744" s="148"/>
      <c r="S1744" s="232"/>
      <c r="T1744" s="145">
        <v>2018</v>
      </c>
      <c r="U1744" s="148"/>
      <c r="V1744" s="148"/>
      <c r="W1744" s="148"/>
      <c r="X1744" s="148"/>
      <c r="Y1744" s="148"/>
      <c r="Z1744" s="144">
        <v>35</v>
      </c>
      <c r="AA1744" s="144"/>
      <c r="AB1744" s="144"/>
      <c r="AC1744" s="144"/>
      <c r="AD1744" s="144"/>
      <c r="AE1744" s="144"/>
      <c r="AF1744" s="144"/>
      <c r="AG1744" s="144"/>
      <c r="AH1744" s="144"/>
      <c r="AI1744" s="144"/>
      <c r="AJ1744" s="144"/>
      <c r="AK1744" s="144"/>
      <c r="AL1744" s="144"/>
      <c r="AM1744" s="144"/>
      <c r="AN1744" s="144"/>
      <c r="AO1744" s="144"/>
      <c r="AP1744" s="144"/>
      <c r="AQ1744" s="144"/>
      <c r="AR1744" s="144"/>
      <c r="AS1744" s="144"/>
    </row>
    <row r="1745" spans="2:45" s="135" customFormat="1" ht="24" hidden="1" customHeight="1" x14ac:dyDescent="0.15">
      <c r="B1745" s="169"/>
      <c r="C1745" s="750" t="s">
        <v>6268</v>
      </c>
      <c r="D1745" s="144"/>
      <c r="E1745" s="144" t="s">
        <v>20664</v>
      </c>
      <c r="F1745" s="144" t="s">
        <v>6268</v>
      </c>
      <c r="G1745" s="144"/>
      <c r="H1745" s="144"/>
      <c r="I1745" s="304"/>
      <c r="J1745" s="144"/>
      <c r="K1745" s="144"/>
      <c r="L1745" s="144"/>
      <c r="M1745" s="144"/>
      <c r="N1745" s="144">
        <v>3700</v>
      </c>
      <c r="O1745" s="144"/>
      <c r="P1745" s="144"/>
      <c r="Q1745" s="148"/>
      <c r="R1745" s="148"/>
      <c r="S1745" s="232"/>
      <c r="T1745" s="145">
        <v>2018</v>
      </c>
      <c r="U1745" s="148"/>
      <c r="V1745" s="148"/>
      <c r="W1745" s="148"/>
      <c r="X1745" s="148"/>
      <c r="Y1745" s="148"/>
      <c r="Z1745" s="144">
        <v>198</v>
      </c>
      <c r="AA1745" s="144"/>
      <c r="AB1745" s="144"/>
      <c r="AC1745" s="144"/>
      <c r="AD1745" s="144"/>
      <c r="AE1745" s="144"/>
      <c r="AF1745" s="144"/>
      <c r="AG1745" s="144"/>
      <c r="AH1745" s="144"/>
      <c r="AI1745" s="144"/>
      <c r="AJ1745" s="144"/>
      <c r="AK1745" s="144"/>
      <c r="AL1745" s="144"/>
      <c r="AM1745" s="144"/>
      <c r="AN1745" s="144"/>
      <c r="AO1745" s="144"/>
      <c r="AP1745" s="144"/>
      <c r="AQ1745" s="144"/>
      <c r="AR1745" s="144"/>
      <c r="AS1745" s="144"/>
    </row>
    <row r="1746" spans="2:45" s="135" customFormat="1" ht="24" hidden="1" customHeight="1" x14ac:dyDescent="0.15">
      <c r="B1746" s="169"/>
      <c r="C1746" s="750" t="s">
        <v>6268</v>
      </c>
      <c r="D1746" s="144"/>
      <c r="E1746" s="144" t="s">
        <v>20665</v>
      </c>
      <c r="F1746" s="144" t="s">
        <v>6268</v>
      </c>
      <c r="G1746" s="144"/>
      <c r="H1746" s="144"/>
      <c r="I1746" s="304"/>
      <c r="J1746" s="144"/>
      <c r="K1746" s="144"/>
      <c r="L1746" s="144"/>
      <c r="M1746" s="144"/>
      <c r="N1746" s="144">
        <v>7750</v>
      </c>
      <c r="O1746" s="144"/>
      <c r="P1746" s="144"/>
      <c r="Q1746" s="148"/>
      <c r="R1746" s="148"/>
      <c r="S1746" s="232"/>
      <c r="T1746" s="145">
        <v>2008</v>
      </c>
      <c r="U1746" s="148"/>
      <c r="V1746" s="148"/>
      <c r="W1746" s="148"/>
      <c r="X1746" s="148"/>
      <c r="Y1746" s="148"/>
      <c r="Z1746" s="144">
        <v>550</v>
      </c>
      <c r="AA1746" s="144"/>
      <c r="AB1746" s="144"/>
      <c r="AC1746" s="144"/>
      <c r="AD1746" s="144"/>
      <c r="AE1746" s="144"/>
      <c r="AF1746" s="144"/>
      <c r="AG1746" s="144"/>
      <c r="AH1746" s="144"/>
      <c r="AI1746" s="144"/>
      <c r="AJ1746" s="144"/>
      <c r="AK1746" s="144"/>
      <c r="AL1746" s="144"/>
      <c r="AM1746" s="144"/>
      <c r="AN1746" s="144"/>
      <c r="AO1746" s="144"/>
      <c r="AP1746" s="144"/>
      <c r="AQ1746" s="144"/>
      <c r="AR1746" s="144"/>
      <c r="AS1746" s="144"/>
    </row>
    <row r="1747" spans="2:45" s="135" customFormat="1" ht="24" hidden="1" customHeight="1" x14ac:dyDescent="0.15">
      <c r="B1747" s="169"/>
      <c r="C1747" s="750" t="s">
        <v>6268</v>
      </c>
      <c r="D1747" s="144"/>
      <c r="E1747" s="144" t="s">
        <v>20666</v>
      </c>
      <c r="F1747" s="144" t="s">
        <v>6268</v>
      </c>
      <c r="G1747" s="144"/>
      <c r="H1747" s="144"/>
      <c r="I1747" s="304">
        <v>1705</v>
      </c>
      <c r="J1747" s="144"/>
      <c r="K1747" s="144"/>
      <c r="L1747" s="144"/>
      <c r="M1747" s="144"/>
      <c r="N1747" s="144">
        <v>1705</v>
      </c>
      <c r="O1747" s="144"/>
      <c r="P1747" s="144"/>
      <c r="Q1747" s="148"/>
      <c r="R1747" s="148"/>
      <c r="S1747" s="232"/>
      <c r="T1747" s="145">
        <v>2018</v>
      </c>
      <c r="U1747" s="148"/>
      <c r="V1747" s="148"/>
      <c r="W1747" s="148"/>
      <c r="X1747" s="148"/>
      <c r="Y1747" s="148"/>
      <c r="Z1747" s="144">
        <v>175</v>
      </c>
      <c r="AA1747" s="144"/>
      <c r="AB1747" s="144"/>
      <c r="AC1747" s="144"/>
      <c r="AD1747" s="144"/>
      <c r="AE1747" s="144"/>
      <c r="AF1747" s="144"/>
      <c r="AG1747" s="144"/>
      <c r="AH1747" s="144"/>
      <c r="AI1747" s="144"/>
      <c r="AJ1747" s="144"/>
      <c r="AK1747" s="144"/>
      <c r="AL1747" s="144"/>
      <c r="AM1747" s="144"/>
      <c r="AN1747" s="144"/>
      <c r="AO1747" s="144"/>
      <c r="AP1747" s="144"/>
      <c r="AQ1747" s="144"/>
      <c r="AR1747" s="144"/>
      <c r="AS1747" s="144"/>
    </row>
    <row r="1748" spans="2:45" s="135" customFormat="1" ht="24" hidden="1" customHeight="1" x14ac:dyDescent="0.15">
      <c r="B1748" s="169"/>
      <c r="C1748" s="750" t="s">
        <v>6268</v>
      </c>
      <c r="D1748" s="144"/>
      <c r="E1748" s="144" t="s">
        <v>20667</v>
      </c>
      <c r="F1748" s="144" t="s">
        <v>6268</v>
      </c>
      <c r="G1748" s="144"/>
      <c r="H1748" s="144"/>
      <c r="I1748" s="304"/>
      <c r="J1748" s="144"/>
      <c r="K1748" s="144"/>
      <c r="L1748" s="144"/>
      <c r="M1748" s="144"/>
      <c r="N1748" s="144">
        <v>6471</v>
      </c>
      <c r="O1748" s="144"/>
      <c r="P1748" s="144"/>
      <c r="Q1748" s="148"/>
      <c r="R1748" s="148"/>
      <c r="S1748" s="232"/>
      <c r="T1748" s="145">
        <v>2010</v>
      </c>
      <c r="U1748" s="148"/>
      <c r="V1748" s="148"/>
      <c r="W1748" s="148"/>
      <c r="X1748" s="148"/>
      <c r="Y1748" s="148"/>
      <c r="Z1748" s="144">
        <v>25</v>
      </c>
      <c r="AA1748" s="144"/>
      <c r="AB1748" s="144"/>
      <c r="AC1748" s="144"/>
      <c r="AD1748" s="144"/>
      <c r="AE1748" s="144"/>
      <c r="AF1748" s="144"/>
      <c r="AG1748" s="144"/>
      <c r="AH1748" s="144"/>
      <c r="AI1748" s="144"/>
      <c r="AJ1748" s="144"/>
      <c r="AK1748" s="144"/>
      <c r="AL1748" s="144"/>
      <c r="AM1748" s="144"/>
      <c r="AN1748" s="144"/>
      <c r="AO1748" s="144"/>
      <c r="AP1748" s="144"/>
      <c r="AQ1748" s="144"/>
      <c r="AR1748" s="144"/>
      <c r="AS1748" s="144"/>
    </row>
    <row r="1749" spans="2:45" s="135" customFormat="1" ht="24" hidden="1" customHeight="1" x14ac:dyDescent="0.15">
      <c r="B1749" s="169"/>
      <c r="C1749" s="750" t="s">
        <v>6268</v>
      </c>
      <c r="D1749" s="144"/>
      <c r="E1749" s="144" t="s">
        <v>20668</v>
      </c>
      <c r="F1749" s="144" t="s">
        <v>6268</v>
      </c>
      <c r="G1749" s="144"/>
      <c r="H1749" s="144"/>
      <c r="I1749" s="304"/>
      <c r="J1749" s="144"/>
      <c r="K1749" s="144"/>
      <c r="L1749" s="144"/>
      <c r="M1749" s="144"/>
      <c r="N1749" s="144">
        <v>1850</v>
      </c>
      <c r="O1749" s="144"/>
      <c r="P1749" s="144"/>
      <c r="Q1749" s="148"/>
      <c r="R1749" s="148"/>
      <c r="S1749" s="232"/>
      <c r="T1749" s="145">
        <v>2016</v>
      </c>
      <c r="U1749" s="148"/>
      <c r="V1749" s="148"/>
      <c r="W1749" s="148"/>
      <c r="X1749" s="148"/>
      <c r="Y1749" s="148"/>
      <c r="Z1749" s="144"/>
      <c r="AA1749" s="144"/>
      <c r="AB1749" s="144"/>
      <c r="AC1749" s="144"/>
      <c r="AD1749" s="144"/>
      <c r="AE1749" s="144"/>
      <c r="AF1749" s="144"/>
      <c r="AG1749" s="144"/>
      <c r="AH1749" s="144"/>
      <c r="AI1749" s="144"/>
      <c r="AJ1749" s="144"/>
      <c r="AK1749" s="144"/>
      <c r="AL1749" s="144"/>
      <c r="AM1749" s="144"/>
      <c r="AN1749" s="144"/>
      <c r="AO1749" s="144"/>
      <c r="AP1749" s="144"/>
      <c r="AQ1749" s="144"/>
      <c r="AR1749" s="144"/>
      <c r="AS1749" s="144"/>
    </row>
    <row r="1750" spans="2:45" s="135" customFormat="1" ht="24" hidden="1" customHeight="1" x14ac:dyDescent="0.15">
      <c r="B1750" s="169"/>
      <c r="C1750" s="750" t="s">
        <v>6268</v>
      </c>
      <c r="D1750" s="144"/>
      <c r="E1750" s="144" t="s">
        <v>20669</v>
      </c>
      <c r="F1750" s="144" t="s">
        <v>6268</v>
      </c>
      <c r="G1750" s="144"/>
      <c r="H1750" s="144"/>
      <c r="I1750" s="304"/>
      <c r="J1750" s="144"/>
      <c r="K1750" s="144"/>
      <c r="L1750" s="144"/>
      <c r="M1750" s="144"/>
      <c r="N1750" s="144">
        <v>8751</v>
      </c>
      <c r="O1750" s="144"/>
      <c r="P1750" s="144"/>
      <c r="Q1750" s="148"/>
      <c r="R1750" s="148"/>
      <c r="S1750" s="232"/>
      <c r="T1750" s="145">
        <v>2011</v>
      </c>
      <c r="U1750" s="148"/>
      <c r="V1750" s="148"/>
      <c r="W1750" s="148"/>
      <c r="X1750" s="148"/>
      <c r="Y1750" s="148"/>
      <c r="Z1750" s="144"/>
      <c r="AA1750" s="144"/>
      <c r="AB1750" s="144"/>
      <c r="AC1750" s="144"/>
      <c r="AD1750" s="144"/>
      <c r="AE1750" s="144"/>
      <c r="AF1750" s="144"/>
      <c r="AG1750" s="144"/>
      <c r="AH1750" s="144"/>
      <c r="AI1750" s="144"/>
      <c r="AJ1750" s="144"/>
      <c r="AK1750" s="144"/>
      <c r="AL1750" s="144"/>
      <c r="AM1750" s="144"/>
      <c r="AN1750" s="144"/>
      <c r="AO1750" s="144"/>
      <c r="AP1750" s="144"/>
      <c r="AQ1750" s="144"/>
      <c r="AR1750" s="144"/>
      <c r="AS1750" s="144"/>
    </row>
    <row r="1751" spans="2:45" s="135" customFormat="1" ht="24" hidden="1" customHeight="1" x14ac:dyDescent="0.15">
      <c r="B1751" s="169"/>
      <c r="C1751" s="750" t="s">
        <v>6268</v>
      </c>
      <c r="D1751" s="144"/>
      <c r="E1751" s="144" t="s">
        <v>20670</v>
      </c>
      <c r="F1751" s="144" t="s">
        <v>6268</v>
      </c>
      <c r="G1751" s="144"/>
      <c r="H1751" s="144"/>
      <c r="I1751" s="304"/>
      <c r="J1751" s="144"/>
      <c r="K1751" s="144"/>
      <c r="L1751" s="144"/>
      <c r="M1751" s="144"/>
      <c r="N1751" s="144">
        <v>6313</v>
      </c>
      <c r="O1751" s="144"/>
      <c r="P1751" s="144"/>
      <c r="Q1751" s="148"/>
      <c r="R1751" s="148"/>
      <c r="S1751" s="232"/>
      <c r="T1751" s="145">
        <v>2011</v>
      </c>
      <c r="U1751" s="148"/>
      <c r="V1751" s="148"/>
      <c r="W1751" s="148"/>
      <c r="X1751" s="148"/>
      <c r="Y1751" s="148"/>
      <c r="Z1751" s="144"/>
      <c r="AA1751" s="144"/>
      <c r="AB1751" s="144"/>
      <c r="AC1751" s="144"/>
      <c r="AD1751" s="144"/>
      <c r="AE1751" s="144"/>
      <c r="AF1751" s="144"/>
      <c r="AG1751" s="144"/>
      <c r="AH1751" s="144"/>
      <c r="AI1751" s="144"/>
      <c r="AJ1751" s="144"/>
      <c r="AK1751" s="144"/>
      <c r="AL1751" s="144"/>
      <c r="AM1751" s="144"/>
      <c r="AN1751" s="144"/>
      <c r="AO1751" s="144"/>
      <c r="AP1751" s="144"/>
      <c r="AQ1751" s="144"/>
      <c r="AR1751" s="144"/>
      <c r="AS1751" s="144"/>
    </row>
    <row r="1752" spans="2:45" s="135" customFormat="1" ht="24" hidden="1" customHeight="1" x14ac:dyDescent="0.15">
      <c r="B1752" s="169"/>
      <c r="C1752" s="750" t="s">
        <v>6268</v>
      </c>
      <c r="D1752" s="144"/>
      <c r="E1752" s="144" t="s">
        <v>20671</v>
      </c>
      <c r="F1752" s="144" t="s">
        <v>6268</v>
      </c>
      <c r="G1752" s="144"/>
      <c r="H1752" s="144"/>
      <c r="I1752" s="304"/>
      <c r="J1752" s="144"/>
      <c r="K1752" s="144"/>
      <c r="L1752" s="144"/>
      <c r="M1752" s="144"/>
      <c r="N1752" s="144">
        <v>2860</v>
      </c>
      <c r="O1752" s="144"/>
      <c r="P1752" s="144"/>
      <c r="Q1752" s="148"/>
      <c r="R1752" s="148"/>
      <c r="S1752" s="232"/>
      <c r="T1752" s="145">
        <v>2019</v>
      </c>
      <c r="U1752" s="148"/>
      <c r="V1752" s="148"/>
      <c r="W1752" s="148"/>
      <c r="X1752" s="148"/>
      <c r="Y1752" s="148"/>
      <c r="Z1752" s="144">
        <v>240</v>
      </c>
      <c r="AA1752" s="144"/>
      <c r="AB1752" s="144"/>
      <c r="AC1752" s="144"/>
      <c r="AD1752" s="144"/>
      <c r="AE1752" s="144"/>
      <c r="AF1752" s="144"/>
      <c r="AG1752" s="144"/>
      <c r="AH1752" s="144"/>
      <c r="AI1752" s="144"/>
      <c r="AJ1752" s="144"/>
      <c r="AK1752" s="144"/>
      <c r="AL1752" s="144"/>
      <c r="AM1752" s="144"/>
      <c r="AN1752" s="144"/>
      <c r="AO1752" s="144"/>
      <c r="AP1752" s="144"/>
      <c r="AQ1752" s="144"/>
      <c r="AR1752" s="144"/>
      <c r="AS1752" s="144"/>
    </row>
    <row r="1753" spans="2:45" s="135" customFormat="1" ht="24" hidden="1" customHeight="1" x14ac:dyDescent="0.15">
      <c r="B1753" s="169"/>
      <c r="C1753" s="750" t="s">
        <v>6268</v>
      </c>
      <c r="D1753" s="144"/>
      <c r="E1753" s="144" t="s">
        <v>20672</v>
      </c>
      <c r="F1753" s="144" t="s">
        <v>6268</v>
      </c>
      <c r="G1753" s="144"/>
      <c r="H1753" s="144"/>
      <c r="I1753" s="304"/>
      <c r="J1753" s="144"/>
      <c r="K1753" s="144"/>
      <c r="L1753" s="144"/>
      <c r="M1753" s="144"/>
      <c r="N1753" s="144">
        <v>3366</v>
      </c>
      <c r="O1753" s="144"/>
      <c r="P1753" s="144"/>
      <c r="Q1753" s="148"/>
      <c r="R1753" s="148"/>
      <c r="S1753" s="232"/>
      <c r="T1753" s="145">
        <v>2019</v>
      </c>
      <c r="U1753" s="148"/>
      <c r="V1753" s="148"/>
      <c r="W1753" s="148"/>
      <c r="X1753" s="148"/>
      <c r="Y1753" s="148"/>
      <c r="Z1753" s="144">
        <v>418</v>
      </c>
      <c r="AA1753" s="144"/>
      <c r="AB1753" s="144"/>
      <c r="AC1753" s="144"/>
      <c r="AD1753" s="144"/>
      <c r="AE1753" s="144"/>
      <c r="AF1753" s="144"/>
      <c r="AG1753" s="144"/>
      <c r="AH1753" s="144"/>
      <c r="AI1753" s="144"/>
      <c r="AJ1753" s="144"/>
      <c r="AK1753" s="144"/>
      <c r="AL1753" s="144"/>
      <c r="AM1753" s="144"/>
      <c r="AN1753" s="144"/>
      <c r="AO1753" s="144"/>
      <c r="AP1753" s="144"/>
      <c r="AQ1753" s="144"/>
      <c r="AR1753" s="144"/>
      <c r="AS1753" s="144"/>
    </row>
    <row r="1754" spans="2:45" s="135" customFormat="1" ht="24" hidden="1" customHeight="1" x14ac:dyDescent="0.15">
      <c r="B1754" s="169"/>
      <c r="C1754" s="750" t="s">
        <v>6268</v>
      </c>
      <c r="D1754" s="144"/>
      <c r="E1754" s="144" t="s">
        <v>20673</v>
      </c>
      <c r="F1754" s="144" t="s">
        <v>6268</v>
      </c>
      <c r="G1754" s="144"/>
      <c r="H1754" s="144"/>
      <c r="I1754" s="304"/>
      <c r="J1754" s="144"/>
      <c r="K1754" s="144"/>
      <c r="L1754" s="144"/>
      <c r="M1754" s="144"/>
      <c r="N1754" s="144">
        <v>8000</v>
      </c>
      <c r="O1754" s="144"/>
      <c r="P1754" s="144"/>
      <c r="Q1754" s="148"/>
      <c r="R1754" s="148"/>
      <c r="S1754" s="232"/>
      <c r="T1754" s="145">
        <v>2017</v>
      </c>
      <c r="U1754" s="148"/>
      <c r="V1754" s="148"/>
      <c r="W1754" s="148"/>
      <c r="X1754" s="148"/>
      <c r="Y1754" s="148"/>
      <c r="Z1754" s="144">
        <v>13</v>
      </c>
      <c r="AA1754" s="144"/>
      <c r="AB1754" s="144"/>
      <c r="AC1754" s="144"/>
      <c r="AD1754" s="144"/>
      <c r="AE1754" s="144"/>
      <c r="AF1754" s="144"/>
      <c r="AG1754" s="144"/>
      <c r="AH1754" s="144"/>
      <c r="AI1754" s="144"/>
      <c r="AJ1754" s="144"/>
      <c r="AK1754" s="144"/>
      <c r="AL1754" s="144"/>
      <c r="AM1754" s="144"/>
      <c r="AN1754" s="144"/>
      <c r="AO1754" s="144"/>
      <c r="AP1754" s="144"/>
      <c r="AQ1754" s="144"/>
      <c r="AR1754" s="144"/>
      <c r="AS1754" s="144"/>
    </row>
    <row r="1755" spans="2:45" s="135" customFormat="1" ht="24" hidden="1" customHeight="1" x14ac:dyDescent="0.15">
      <c r="B1755" s="169"/>
      <c r="C1755" s="750" t="s">
        <v>6272</v>
      </c>
      <c r="D1755" s="144"/>
      <c r="E1755" s="144" t="s">
        <v>20674</v>
      </c>
      <c r="F1755" s="144" t="s">
        <v>6272</v>
      </c>
      <c r="G1755" s="144">
        <v>24454</v>
      </c>
      <c r="H1755" s="144"/>
      <c r="I1755" s="304"/>
      <c r="J1755" s="144"/>
      <c r="K1755" s="144"/>
      <c r="L1755" s="144"/>
      <c r="M1755" s="144"/>
      <c r="N1755" s="144"/>
      <c r="O1755" s="144"/>
      <c r="P1755" s="144"/>
      <c r="Q1755" s="148"/>
      <c r="R1755" s="148"/>
      <c r="S1755" s="232"/>
      <c r="T1755" s="145">
        <v>2006</v>
      </c>
      <c r="U1755" s="148"/>
      <c r="V1755" s="148"/>
      <c r="W1755" s="148"/>
      <c r="X1755" s="148"/>
      <c r="Y1755" s="148"/>
      <c r="Z1755" s="144">
        <v>80</v>
      </c>
      <c r="AA1755" s="144"/>
      <c r="AB1755" s="144"/>
      <c r="AC1755" s="144"/>
      <c r="AD1755" s="144"/>
      <c r="AE1755" s="144"/>
      <c r="AF1755" s="144"/>
      <c r="AG1755" s="144"/>
      <c r="AH1755" s="144"/>
      <c r="AI1755" s="144"/>
      <c r="AJ1755" s="144"/>
      <c r="AK1755" s="144"/>
      <c r="AL1755" s="144"/>
      <c r="AM1755" s="144"/>
      <c r="AN1755" s="144"/>
      <c r="AO1755" s="144"/>
      <c r="AP1755" s="144"/>
      <c r="AQ1755" s="144"/>
      <c r="AR1755" s="144"/>
      <c r="AS1755" s="144"/>
    </row>
    <row r="1756" spans="2:45" s="135" customFormat="1" ht="24" hidden="1" customHeight="1" x14ac:dyDescent="0.15">
      <c r="B1756" s="169"/>
      <c r="C1756" s="750" t="s">
        <v>16288</v>
      </c>
      <c r="D1756" s="144"/>
      <c r="E1756" s="144" t="s">
        <v>20675</v>
      </c>
      <c r="F1756" s="144" t="s">
        <v>16288</v>
      </c>
      <c r="G1756" s="144">
        <v>19392</v>
      </c>
      <c r="H1756" s="144"/>
      <c r="I1756" s="304">
        <v>2669</v>
      </c>
      <c r="J1756" s="144"/>
      <c r="K1756" s="144"/>
      <c r="L1756" s="144"/>
      <c r="M1756" s="144"/>
      <c r="N1756" s="144"/>
      <c r="O1756" s="144"/>
      <c r="P1756" s="144"/>
      <c r="Q1756" s="148"/>
      <c r="R1756" s="148"/>
      <c r="S1756" s="232"/>
      <c r="T1756" s="145">
        <v>2022</v>
      </c>
      <c r="U1756" s="148"/>
      <c r="V1756" s="148"/>
      <c r="W1756" s="148"/>
      <c r="X1756" s="148"/>
      <c r="Y1756" s="148"/>
      <c r="Z1756" s="144"/>
      <c r="AA1756" s="144"/>
      <c r="AB1756" s="144"/>
      <c r="AC1756" s="144"/>
      <c r="AD1756" s="144"/>
      <c r="AE1756" s="144"/>
      <c r="AF1756" s="144"/>
      <c r="AG1756" s="144"/>
      <c r="AH1756" s="144"/>
      <c r="AI1756" s="144"/>
      <c r="AJ1756" s="144"/>
      <c r="AK1756" s="144"/>
      <c r="AL1756" s="144"/>
      <c r="AM1756" s="144"/>
      <c r="AN1756" s="144"/>
      <c r="AO1756" s="144"/>
      <c r="AP1756" s="144"/>
      <c r="AQ1756" s="144"/>
      <c r="AR1756" s="144"/>
      <c r="AS1756" s="144"/>
    </row>
    <row r="1757" spans="2:45" s="135" customFormat="1" ht="24" hidden="1" customHeight="1" x14ac:dyDescent="0.15">
      <c r="B1757" s="169"/>
      <c r="C1757" s="750" t="s">
        <v>16288</v>
      </c>
      <c r="D1757" s="144"/>
      <c r="E1757" s="144" t="s">
        <v>20676</v>
      </c>
      <c r="F1757" s="144" t="s">
        <v>16288</v>
      </c>
      <c r="G1757" s="144">
        <v>2359</v>
      </c>
      <c r="H1757" s="144"/>
      <c r="I1757" s="304">
        <v>2359</v>
      </c>
      <c r="J1757" s="144"/>
      <c r="K1757" s="144"/>
      <c r="L1757" s="144"/>
      <c r="M1757" s="144"/>
      <c r="N1757" s="144"/>
      <c r="O1757" s="144"/>
      <c r="P1757" s="144"/>
      <c r="Q1757" s="148"/>
      <c r="R1757" s="148"/>
      <c r="S1757" s="232"/>
      <c r="T1757" s="145">
        <v>2018</v>
      </c>
      <c r="U1757" s="148"/>
      <c r="V1757" s="148"/>
      <c r="W1757" s="148"/>
      <c r="X1757" s="148"/>
      <c r="Y1757" s="148"/>
      <c r="Z1757" s="144"/>
      <c r="AA1757" s="144"/>
      <c r="AB1757" s="144"/>
      <c r="AC1757" s="144"/>
      <c r="AD1757" s="144"/>
      <c r="AE1757" s="144"/>
      <c r="AF1757" s="144"/>
      <c r="AG1757" s="144"/>
      <c r="AH1757" s="144"/>
      <c r="AI1757" s="144"/>
      <c r="AJ1757" s="144"/>
      <c r="AK1757" s="144"/>
      <c r="AL1757" s="144"/>
      <c r="AM1757" s="144"/>
      <c r="AN1757" s="144"/>
      <c r="AO1757" s="144"/>
      <c r="AP1757" s="144"/>
      <c r="AQ1757" s="144"/>
      <c r="AR1757" s="144"/>
      <c r="AS1757" s="144"/>
    </row>
    <row r="1758" spans="2:45" s="135" customFormat="1" ht="24" hidden="1" customHeight="1" x14ac:dyDescent="0.15">
      <c r="B1758" s="169"/>
      <c r="C1758" s="935" t="s">
        <v>16288</v>
      </c>
      <c r="D1758" s="138"/>
      <c r="E1758" s="138" t="s">
        <v>20677</v>
      </c>
      <c r="F1758" s="138" t="s">
        <v>16288</v>
      </c>
      <c r="G1758" s="138">
        <v>19392</v>
      </c>
      <c r="H1758" s="138"/>
      <c r="I1758" s="138"/>
      <c r="J1758" s="138"/>
      <c r="K1758" s="136">
        <v>2023</v>
      </c>
      <c r="L1758" s="138"/>
      <c r="M1758" s="138"/>
      <c r="N1758" s="138"/>
      <c r="O1758" s="138"/>
      <c r="P1758" s="138"/>
      <c r="Q1758" s="138"/>
      <c r="R1758" s="138"/>
      <c r="S1758" s="138"/>
      <c r="T1758" s="145"/>
      <c r="U1758" s="138"/>
      <c r="V1758" s="138"/>
      <c r="W1758" s="138"/>
      <c r="X1758" s="138"/>
      <c r="Y1758" s="138"/>
      <c r="Z1758" s="138"/>
      <c r="AA1758" s="138"/>
      <c r="AB1758" s="138"/>
      <c r="AC1758" s="138"/>
      <c r="AD1758" s="138"/>
      <c r="AE1758" s="138"/>
      <c r="AF1758" s="138"/>
      <c r="AG1758" s="138"/>
      <c r="AH1758" s="138"/>
      <c r="AI1758" s="138"/>
      <c r="AJ1758" s="138"/>
      <c r="AK1758" s="138"/>
      <c r="AL1758" s="138"/>
      <c r="AM1758" s="138"/>
      <c r="AN1758" s="138"/>
      <c r="AO1758" s="138"/>
      <c r="AP1758" s="138"/>
      <c r="AQ1758" s="138"/>
      <c r="AR1758" s="138"/>
      <c r="AS1758" s="138"/>
    </row>
    <row r="1759" spans="2:45" s="135" customFormat="1" ht="24" hidden="1" customHeight="1" x14ac:dyDescent="0.15">
      <c r="B1759" s="169"/>
      <c r="C1759" s="935" t="s">
        <v>16288</v>
      </c>
      <c r="D1759" s="138"/>
      <c r="E1759" s="138" t="s">
        <v>20678</v>
      </c>
      <c r="F1759" s="138" t="s">
        <v>16288</v>
      </c>
      <c r="G1759" s="138">
        <v>26446</v>
      </c>
      <c r="H1759" s="138"/>
      <c r="I1759" s="138"/>
      <c r="J1759" s="138"/>
      <c r="K1759" s="136">
        <v>2006</v>
      </c>
      <c r="L1759" s="138"/>
      <c r="M1759" s="138"/>
      <c r="N1759" s="138"/>
      <c r="O1759" s="138"/>
      <c r="P1759" s="138"/>
      <c r="Q1759" s="138"/>
      <c r="R1759" s="138"/>
      <c r="S1759" s="138"/>
      <c r="T1759" s="145"/>
      <c r="U1759" s="138"/>
      <c r="V1759" s="138"/>
      <c r="W1759" s="138"/>
      <c r="X1759" s="138"/>
      <c r="Y1759" s="138"/>
      <c r="Z1759" s="138"/>
      <c r="AA1759" s="138"/>
      <c r="AB1759" s="138"/>
      <c r="AC1759" s="138"/>
      <c r="AD1759" s="138"/>
      <c r="AE1759" s="138"/>
      <c r="AF1759" s="138"/>
      <c r="AG1759" s="138"/>
      <c r="AH1759" s="138"/>
      <c r="AI1759" s="138"/>
      <c r="AJ1759" s="138"/>
      <c r="AK1759" s="138"/>
      <c r="AL1759" s="138"/>
      <c r="AM1759" s="138"/>
      <c r="AN1759" s="138"/>
      <c r="AO1759" s="138"/>
      <c r="AP1759" s="138"/>
      <c r="AQ1759" s="138"/>
      <c r="AR1759" s="138"/>
      <c r="AS1759" s="138"/>
    </row>
    <row r="1760" spans="2:45" s="135" customFormat="1" ht="24" hidden="1" customHeight="1" x14ac:dyDescent="0.15">
      <c r="B1760" s="169"/>
      <c r="C1760" s="935" t="s">
        <v>16288</v>
      </c>
      <c r="D1760" s="138"/>
      <c r="E1760" s="138" t="s">
        <v>20679</v>
      </c>
      <c r="F1760" s="138" t="s">
        <v>16288</v>
      </c>
      <c r="G1760" s="138">
        <v>2359</v>
      </c>
      <c r="H1760" s="138">
        <v>0</v>
      </c>
      <c r="I1760" s="138">
        <v>2359</v>
      </c>
      <c r="J1760" s="138"/>
      <c r="K1760" s="136">
        <v>2018</v>
      </c>
      <c r="L1760" s="138"/>
      <c r="M1760" s="138"/>
      <c r="N1760" s="138"/>
      <c r="O1760" s="138"/>
      <c r="P1760" s="138"/>
      <c r="Q1760" s="138"/>
      <c r="R1760" s="138"/>
      <c r="S1760" s="138"/>
      <c r="T1760" s="145"/>
      <c r="U1760" s="138"/>
      <c r="V1760" s="138"/>
      <c r="W1760" s="138"/>
      <c r="X1760" s="138"/>
      <c r="Y1760" s="138"/>
      <c r="Z1760" s="138"/>
      <c r="AA1760" s="138"/>
      <c r="AB1760" s="138"/>
      <c r="AC1760" s="138"/>
      <c r="AD1760" s="138"/>
      <c r="AE1760" s="138"/>
      <c r="AF1760" s="138"/>
      <c r="AG1760" s="138"/>
      <c r="AH1760" s="138"/>
      <c r="AI1760" s="138"/>
      <c r="AJ1760" s="138"/>
      <c r="AK1760" s="138"/>
      <c r="AL1760" s="138"/>
      <c r="AM1760" s="138"/>
      <c r="AN1760" s="138"/>
      <c r="AO1760" s="138"/>
      <c r="AP1760" s="138"/>
      <c r="AQ1760" s="138"/>
      <c r="AR1760" s="138"/>
      <c r="AS1760" s="138"/>
    </row>
    <row r="1761" spans="2:45" s="135" customFormat="1" ht="24" hidden="1" customHeight="1" x14ac:dyDescent="0.15">
      <c r="B1761" s="169"/>
      <c r="C1761" s="750" t="s">
        <v>17531</v>
      </c>
      <c r="D1761" s="144"/>
      <c r="E1761" s="144" t="s">
        <v>20680</v>
      </c>
      <c r="F1761" s="144" t="s">
        <v>17603</v>
      </c>
      <c r="G1761" s="144">
        <v>12000</v>
      </c>
      <c r="H1761" s="144"/>
      <c r="I1761" s="304"/>
      <c r="J1761" s="144"/>
      <c r="K1761" s="144"/>
      <c r="L1761" s="144"/>
      <c r="M1761" s="144"/>
      <c r="N1761" s="144"/>
      <c r="O1761" s="144"/>
      <c r="P1761" s="144"/>
      <c r="Q1761" s="148"/>
      <c r="R1761" s="148"/>
      <c r="S1761" s="232"/>
      <c r="T1761" s="145">
        <v>2017</v>
      </c>
      <c r="U1761" s="148"/>
      <c r="V1761" s="148"/>
      <c r="W1761" s="148"/>
      <c r="X1761" s="148"/>
      <c r="Y1761" s="148"/>
      <c r="Z1761" s="144"/>
      <c r="AA1761" s="144"/>
      <c r="AB1761" s="144"/>
      <c r="AC1761" s="144"/>
      <c r="AD1761" s="144"/>
      <c r="AE1761" s="144"/>
      <c r="AF1761" s="144"/>
      <c r="AG1761" s="144"/>
      <c r="AH1761" s="144"/>
      <c r="AI1761" s="144"/>
      <c r="AJ1761" s="144"/>
      <c r="AK1761" s="144"/>
      <c r="AL1761" s="144"/>
      <c r="AM1761" s="144"/>
      <c r="AN1761" s="144"/>
      <c r="AO1761" s="144"/>
      <c r="AP1761" s="144"/>
      <c r="AQ1761" s="144"/>
      <c r="AR1761" s="144"/>
      <c r="AS1761" s="144"/>
    </row>
    <row r="1762" spans="2:45" s="135" customFormat="1" ht="24" hidden="1" customHeight="1" x14ac:dyDescent="0.15">
      <c r="B1762" s="169"/>
      <c r="C1762" s="750" t="s">
        <v>17531</v>
      </c>
      <c r="D1762" s="144"/>
      <c r="E1762" s="144" t="s">
        <v>20681</v>
      </c>
      <c r="F1762" s="144" t="s">
        <v>17604</v>
      </c>
      <c r="G1762" s="144">
        <v>3200</v>
      </c>
      <c r="H1762" s="144"/>
      <c r="I1762" s="304"/>
      <c r="J1762" s="144"/>
      <c r="K1762" s="144"/>
      <c r="L1762" s="144"/>
      <c r="M1762" s="144"/>
      <c r="N1762" s="144"/>
      <c r="O1762" s="144"/>
      <c r="P1762" s="144"/>
      <c r="Q1762" s="148"/>
      <c r="R1762" s="148"/>
      <c r="S1762" s="232"/>
      <c r="T1762" s="145">
        <v>2006</v>
      </c>
      <c r="U1762" s="148"/>
      <c r="V1762" s="148"/>
      <c r="W1762" s="148"/>
      <c r="X1762" s="148"/>
      <c r="Y1762" s="148"/>
      <c r="Z1762" s="144"/>
      <c r="AA1762" s="144"/>
      <c r="AB1762" s="144"/>
      <c r="AC1762" s="144"/>
      <c r="AD1762" s="144"/>
      <c r="AE1762" s="144"/>
      <c r="AF1762" s="144"/>
      <c r="AG1762" s="144"/>
      <c r="AH1762" s="144"/>
      <c r="AI1762" s="144"/>
      <c r="AJ1762" s="144"/>
      <c r="AK1762" s="144"/>
      <c r="AL1762" s="144"/>
      <c r="AM1762" s="144"/>
      <c r="AN1762" s="144"/>
      <c r="AO1762" s="144"/>
      <c r="AP1762" s="144"/>
      <c r="AQ1762" s="144"/>
      <c r="AR1762" s="144"/>
      <c r="AS1762" s="144"/>
    </row>
    <row r="1763" spans="2:45" s="135" customFormat="1" ht="24" hidden="1" customHeight="1" x14ac:dyDescent="0.15">
      <c r="B1763" s="169"/>
      <c r="C1763" s="750" t="s">
        <v>17531</v>
      </c>
      <c r="D1763" s="144"/>
      <c r="E1763" s="144" t="s">
        <v>20682</v>
      </c>
      <c r="F1763" s="144" t="s">
        <v>17605</v>
      </c>
      <c r="G1763" s="144">
        <v>580</v>
      </c>
      <c r="H1763" s="144"/>
      <c r="I1763" s="304"/>
      <c r="J1763" s="144"/>
      <c r="K1763" s="144"/>
      <c r="L1763" s="144"/>
      <c r="M1763" s="144"/>
      <c r="N1763" s="144"/>
      <c r="O1763" s="144"/>
      <c r="P1763" s="144"/>
      <c r="Q1763" s="148"/>
      <c r="R1763" s="148"/>
      <c r="S1763" s="232"/>
      <c r="T1763" s="145">
        <v>2020</v>
      </c>
      <c r="U1763" s="148"/>
      <c r="V1763" s="148"/>
      <c r="W1763" s="148"/>
      <c r="X1763" s="148"/>
      <c r="Y1763" s="148"/>
      <c r="Z1763" s="144"/>
      <c r="AA1763" s="144"/>
      <c r="AB1763" s="144"/>
      <c r="AC1763" s="144"/>
      <c r="AD1763" s="144"/>
      <c r="AE1763" s="144"/>
      <c r="AF1763" s="144"/>
      <c r="AG1763" s="144"/>
      <c r="AH1763" s="144"/>
      <c r="AI1763" s="144"/>
      <c r="AJ1763" s="144"/>
      <c r="AK1763" s="144"/>
      <c r="AL1763" s="144"/>
      <c r="AM1763" s="144"/>
      <c r="AN1763" s="144"/>
      <c r="AO1763" s="144"/>
      <c r="AP1763" s="144"/>
      <c r="AQ1763" s="144"/>
      <c r="AR1763" s="144"/>
      <c r="AS1763" s="144"/>
    </row>
    <row r="1764" spans="2:45" s="135" customFormat="1" ht="24" hidden="1" customHeight="1" x14ac:dyDescent="0.15">
      <c r="B1764" s="169"/>
      <c r="C1764" s="750" t="s">
        <v>17531</v>
      </c>
      <c r="D1764" s="144"/>
      <c r="E1764" s="144" t="s">
        <v>17606</v>
      </c>
      <c r="F1764" s="144" t="s">
        <v>17607</v>
      </c>
      <c r="G1764" s="144"/>
      <c r="H1764" s="144"/>
      <c r="I1764" s="304"/>
      <c r="J1764" s="144"/>
      <c r="K1764" s="144"/>
      <c r="L1764" s="144"/>
      <c r="M1764" s="144"/>
      <c r="N1764" s="144"/>
      <c r="O1764" s="144"/>
      <c r="P1764" s="144"/>
      <c r="Q1764" s="148"/>
      <c r="R1764" s="148"/>
      <c r="S1764" s="232"/>
      <c r="T1764" s="145">
        <v>2020</v>
      </c>
      <c r="U1764" s="148"/>
      <c r="V1764" s="148"/>
      <c r="W1764" s="148"/>
      <c r="X1764" s="148"/>
      <c r="Y1764" s="148"/>
      <c r="Z1764" s="144"/>
      <c r="AA1764" s="144"/>
      <c r="AB1764" s="144"/>
      <c r="AC1764" s="144"/>
      <c r="AD1764" s="144"/>
      <c r="AE1764" s="144"/>
      <c r="AF1764" s="144"/>
      <c r="AG1764" s="144"/>
      <c r="AH1764" s="144"/>
      <c r="AI1764" s="144"/>
      <c r="AJ1764" s="144"/>
      <c r="AK1764" s="144"/>
      <c r="AL1764" s="144"/>
      <c r="AM1764" s="144"/>
      <c r="AN1764" s="144"/>
      <c r="AO1764" s="144"/>
      <c r="AP1764" s="144"/>
      <c r="AQ1764" s="144"/>
      <c r="AR1764" s="144"/>
      <c r="AS1764" s="144"/>
    </row>
    <row r="1765" spans="2:45" s="135" customFormat="1" ht="24" hidden="1" customHeight="1" x14ac:dyDescent="0.15">
      <c r="B1765" s="169"/>
      <c r="C1765" s="935" t="s">
        <v>17531</v>
      </c>
      <c r="D1765" s="138"/>
      <c r="E1765" s="138" t="s">
        <v>20683</v>
      </c>
      <c r="F1765" s="138" t="s">
        <v>18225</v>
      </c>
      <c r="G1765" s="138">
        <v>580</v>
      </c>
      <c r="H1765" s="138"/>
      <c r="I1765" s="138"/>
      <c r="J1765" s="138"/>
      <c r="K1765" s="136">
        <v>2020</v>
      </c>
      <c r="L1765" s="138"/>
      <c r="M1765" s="138"/>
      <c r="N1765" s="138"/>
      <c r="O1765" s="138"/>
      <c r="P1765" s="138"/>
      <c r="Q1765" s="138"/>
      <c r="R1765" s="138"/>
      <c r="S1765" s="138"/>
      <c r="T1765" s="145"/>
      <c r="U1765" s="138"/>
      <c r="V1765" s="138"/>
      <c r="W1765" s="138"/>
      <c r="X1765" s="138"/>
      <c r="Y1765" s="138"/>
      <c r="Z1765" s="138"/>
      <c r="AA1765" s="138"/>
      <c r="AB1765" s="138"/>
      <c r="AC1765" s="138"/>
      <c r="AD1765" s="138"/>
      <c r="AE1765" s="138"/>
      <c r="AF1765" s="138"/>
      <c r="AG1765" s="138"/>
      <c r="AH1765" s="138"/>
      <c r="AI1765" s="138"/>
      <c r="AJ1765" s="138"/>
      <c r="AK1765" s="138"/>
      <c r="AL1765" s="138"/>
      <c r="AM1765" s="138"/>
      <c r="AN1765" s="138"/>
      <c r="AO1765" s="138"/>
      <c r="AP1765" s="138"/>
      <c r="AQ1765" s="138"/>
      <c r="AR1765" s="138"/>
      <c r="AS1765" s="138"/>
    </row>
    <row r="1766" spans="2:45" s="135" customFormat="1" ht="24" hidden="1" customHeight="1" x14ac:dyDescent="0.15">
      <c r="B1766" s="169"/>
      <c r="C1766" s="935" t="s">
        <v>17531</v>
      </c>
      <c r="D1766" s="138"/>
      <c r="E1766" s="138" t="s">
        <v>20684</v>
      </c>
      <c r="F1766" s="138" t="s">
        <v>18226</v>
      </c>
      <c r="G1766" s="138">
        <v>3000</v>
      </c>
      <c r="H1766" s="138"/>
      <c r="I1766" s="138"/>
      <c r="J1766" s="138"/>
      <c r="K1766" s="136">
        <v>2020</v>
      </c>
      <c r="L1766" s="138"/>
      <c r="M1766" s="138"/>
      <c r="N1766" s="138"/>
      <c r="O1766" s="138"/>
      <c r="P1766" s="138"/>
      <c r="Q1766" s="138"/>
      <c r="R1766" s="138"/>
      <c r="S1766" s="138"/>
      <c r="T1766" s="145"/>
      <c r="U1766" s="138"/>
      <c r="V1766" s="138"/>
      <c r="W1766" s="138"/>
      <c r="X1766" s="138"/>
      <c r="Y1766" s="138"/>
      <c r="Z1766" s="138"/>
      <c r="AA1766" s="138"/>
      <c r="AB1766" s="138"/>
      <c r="AC1766" s="138"/>
      <c r="AD1766" s="138"/>
      <c r="AE1766" s="138"/>
      <c r="AF1766" s="138"/>
      <c r="AG1766" s="138"/>
      <c r="AH1766" s="138"/>
      <c r="AI1766" s="138"/>
      <c r="AJ1766" s="138"/>
      <c r="AK1766" s="138"/>
      <c r="AL1766" s="138"/>
      <c r="AM1766" s="138"/>
      <c r="AN1766" s="138"/>
      <c r="AO1766" s="138"/>
      <c r="AP1766" s="138"/>
      <c r="AQ1766" s="138"/>
      <c r="AR1766" s="138"/>
      <c r="AS1766" s="138"/>
    </row>
    <row r="1767" spans="2:45" s="135" customFormat="1" ht="24" hidden="1" customHeight="1" x14ac:dyDescent="0.15">
      <c r="B1767" s="169"/>
      <c r="C1767" s="935" t="s">
        <v>17490</v>
      </c>
      <c r="D1767" s="138"/>
      <c r="E1767" s="138" t="s">
        <v>20685</v>
      </c>
      <c r="F1767" s="138" t="s">
        <v>17490</v>
      </c>
      <c r="G1767" s="138">
        <v>11000</v>
      </c>
      <c r="H1767" s="138"/>
      <c r="I1767" s="138"/>
      <c r="J1767" s="138"/>
      <c r="K1767" s="136">
        <v>2000</v>
      </c>
      <c r="L1767" s="138"/>
      <c r="M1767" s="138"/>
      <c r="N1767" s="138"/>
      <c r="O1767" s="138"/>
      <c r="P1767" s="138"/>
      <c r="Q1767" s="138"/>
      <c r="R1767" s="138"/>
      <c r="S1767" s="138"/>
      <c r="T1767" s="145"/>
      <c r="U1767" s="138"/>
      <c r="V1767" s="138"/>
      <c r="W1767" s="138"/>
      <c r="X1767" s="138"/>
      <c r="Y1767" s="138"/>
      <c r="Z1767" s="138"/>
      <c r="AA1767" s="138"/>
      <c r="AB1767" s="138"/>
      <c r="AC1767" s="138"/>
      <c r="AD1767" s="138"/>
      <c r="AE1767" s="138"/>
      <c r="AF1767" s="138"/>
      <c r="AG1767" s="138"/>
      <c r="AH1767" s="138"/>
      <c r="AI1767" s="138"/>
      <c r="AJ1767" s="138"/>
      <c r="AK1767" s="138"/>
      <c r="AL1767" s="138"/>
      <c r="AM1767" s="138"/>
      <c r="AN1767" s="138"/>
      <c r="AO1767" s="138"/>
      <c r="AP1767" s="138"/>
      <c r="AQ1767" s="138"/>
      <c r="AR1767" s="138"/>
      <c r="AS1767" s="138"/>
    </row>
    <row r="1768" spans="2:45" s="135" customFormat="1" ht="24" hidden="1" customHeight="1" x14ac:dyDescent="0.15">
      <c r="B1768" s="169"/>
      <c r="C1768" s="750" t="s">
        <v>16315</v>
      </c>
      <c r="D1768" s="144"/>
      <c r="E1768" s="144" t="s">
        <v>17608</v>
      </c>
      <c r="F1768" s="144" t="s">
        <v>16315</v>
      </c>
      <c r="G1768" s="144">
        <v>3563</v>
      </c>
      <c r="H1768" s="144">
        <v>3563</v>
      </c>
      <c r="I1768" s="304">
        <v>3563</v>
      </c>
      <c r="J1768" s="144"/>
      <c r="K1768" s="144"/>
      <c r="L1768" s="144"/>
      <c r="M1768" s="144"/>
      <c r="N1768" s="144"/>
      <c r="O1768" s="144"/>
      <c r="P1768" s="144"/>
      <c r="Q1768" s="148"/>
      <c r="R1768" s="148"/>
      <c r="S1768" s="232"/>
      <c r="T1768" s="145">
        <v>2008</v>
      </c>
      <c r="U1768" s="148"/>
      <c r="V1768" s="148"/>
      <c r="W1768" s="148"/>
      <c r="X1768" s="148"/>
      <c r="Y1768" s="148"/>
      <c r="Z1768" s="144"/>
      <c r="AA1768" s="144"/>
      <c r="AB1768" s="144"/>
      <c r="AC1768" s="144"/>
      <c r="AD1768" s="144"/>
      <c r="AE1768" s="144"/>
      <c r="AF1768" s="144"/>
      <c r="AG1768" s="144"/>
      <c r="AH1768" s="144"/>
      <c r="AI1768" s="144"/>
      <c r="AJ1768" s="144"/>
      <c r="AK1768" s="144"/>
      <c r="AL1768" s="144"/>
      <c r="AM1768" s="144"/>
      <c r="AN1768" s="144"/>
      <c r="AO1768" s="144"/>
      <c r="AP1768" s="144"/>
      <c r="AQ1768" s="144"/>
      <c r="AR1768" s="144"/>
      <c r="AS1768" s="144"/>
    </row>
    <row r="1769" spans="2:45" s="135" customFormat="1" ht="24" hidden="1" customHeight="1" x14ac:dyDescent="0.15">
      <c r="B1769" s="169"/>
      <c r="C1769" s="750" t="s">
        <v>16315</v>
      </c>
      <c r="D1769" s="144"/>
      <c r="E1769" s="144" t="s">
        <v>17609</v>
      </c>
      <c r="F1769" s="144" t="s">
        <v>16315</v>
      </c>
      <c r="G1769" s="144">
        <v>1005</v>
      </c>
      <c r="H1769" s="144">
        <v>1005</v>
      </c>
      <c r="I1769" s="304">
        <v>1005</v>
      </c>
      <c r="J1769" s="144"/>
      <c r="K1769" s="144"/>
      <c r="L1769" s="144"/>
      <c r="M1769" s="144"/>
      <c r="N1769" s="144"/>
      <c r="O1769" s="144"/>
      <c r="P1769" s="144"/>
      <c r="Q1769" s="148"/>
      <c r="R1769" s="148"/>
      <c r="S1769" s="232"/>
      <c r="T1769" s="145">
        <v>2008</v>
      </c>
      <c r="U1769" s="148"/>
      <c r="V1769" s="148"/>
      <c r="W1769" s="148"/>
      <c r="X1769" s="148"/>
      <c r="Y1769" s="148"/>
      <c r="Z1769" s="144"/>
      <c r="AA1769" s="144"/>
      <c r="AB1769" s="144"/>
      <c r="AC1769" s="144"/>
      <c r="AD1769" s="144"/>
      <c r="AE1769" s="144"/>
      <c r="AF1769" s="144"/>
      <c r="AG1769" s="144"/>
      <c r="AH1769" s="144"/>
      <c r="AI1769" s="144"/>
      <c r="AJ1769" s="144"/>
      <c r="AK1769" s="144"/>
      <c r="AL1769" s="144"/>
      <c r="AM1769" s="144"/>
      <c r="AN1769" s="144"/>
      <c r="AO1769" s="144"/>
      <c r="AP1769" s="144"/>
      <c r="AQ1769" s="144"/>
      <c r="AR1769" s="144"/>
      <c r="AS1769" s="144"/>
    </row>
    <row r="1770" spans="2:45" s="135" customFormat="1" ht="24" hidden="1" customHeight="1" x14ac:dyDescent="0.15">
      <c r="B1770" s="169"/>
      <c r="C1770" s="750" t="s">
        <v>16315</v>
      </c>
      <c r="D1770" s="144"/>
      <c r="E1770" s="144" t="s">
        <v>20686</v>
      </c>
      <c r="F1770" s="144" t="s">
        <v>16315</v>
      </c>
      <c r="G1770" s="144">
        <v>3960</v>
      </c>
      <c r="H1770" s="144">
        <v>66</v>
      </c>
      <c r="I1770" s="304">
        <v>66</v>
      </c>
      <c r="J1770" s="144"/>
      <c r="K1770" s="144"/>
      <c r="L1770" s="144"/>
      <c r="M1770" s="144"/>
      <c r="N1770" s="144"/>
      <c r="O1770" s="144"/>
      <c r="P1770" s="144"/>
      <c r="Q1770" s="148"/>
      <c r="R1770" s="148"/>
      <c r="S1770" s="232"/>
      <c r="T1770" s="145">
        <v>2020</v>
      </c>
      <c r="U1770" s="148"/>
      <c r="V1770" s="148"/>
      <c r="W1770" s="148"/>
      <c r="X1770" s="148"/>
      <c r="Y1770" s="148"/>
      <c r="Z1770" s="144"/>
      <c r="AA1770" s="144"/>
      <c r="AB1770" s="144"/>
      <c r="AC1770" s="144"/>
      <c r="AD1770" s="144"/>
      <c r="AE1770" s="144"/>
      <c r="AF1770" s="144"/>
      <c r="AG1770" s="144"/>
      <c r="AH1770" s="144"/>
      <c r="AI1770" s="144"/>
      <c r="AJ1770" s="144"/>
      <c r="AK1770" s="144"/>
      <c r="AL1770" s="144"/>
      <c r="AM1770" s="144"/>
      <c r="AN1770" s="144"/>
      <c r="AO1770" s="144"/>
      <c r="AP1770" s="144"/>
      <c r="AQ1770" s="144"/>
      <c r="AR1770" s="144"/>
      <c r="AS1770" s="144"/>
    </row>
    <row r="1771" spans="2:45" s="135" customFormat="1" ht="24" hidden="1" customHeight="1" x14ac:dyDescent="0.15">
      <c r="B1771" s="169"/>
      <c r="C1771" s="935" t="s">
        <v>16315</v>
      </c>
      <c r="D1771" s="138"/>
      <c r="E1771" s="138" t="s">
        <v>20687</v>
      </c>
      <c r="F1771" s="138" t="s">
        <v>16315</v>
      </c>
      <c r="G1771" s="144">
        <v>1005</v>
      </c>
      <c r="H1771" s="159"/>
      <c r="I1771" s="159"/>
      <c r="J1771" s="138"/>
      <c r="K1771" s="136">
        <v>2008</v>
      </c>
      <c r="L1771" s="138"/>
      <c r="M1771" s="138"/>
      <c r="N1771" s="138"/>
      <c r="O1771" s="138"/>
      <c r="P1771" s="138"/>
      <c r="Q1771" s="138"/>
      <c r="R1771" s="138"/>
      <c r="S1771" s="138"/>
      <c r="T1771" s="145"/>
      <c r="U1771" s="138"/>
      <c r="V1771" s="138"/>
      <c r="W1771" s="138"/>
      <c r="X1771" s="138"/>
      <c r="Y1771" s="138"/>
      <c r="Z1771" s="138"/>
      <c r="AA1771" s="138"/>
      <c r="AB1771" s="138"/>
      <c r="AC1771" s="138"/>
      <c r="AD1771" s="138"/>
      <c r="AE1771" s="138"/>
      <c r="AF1771" s="138"/>
      <c r="AG1771" s="138"/>
      <c r="AH1771" s="138"/>
      <c r="AI1771" s="138"/>
      <c r="AJ1771" s="138"/>
      <c r="AK1771" s="138"/>
      <c r="AL1771" s="138"/>
      <c r="AM1771" s="138"/>
      <c r="AN1771" s="138"/>
      <c r="AO1771" s="138"/>
      <c r="AP1771" s="138"/>
      <c r="AQ1771" s="138"/>
      <c r="AR1771" s="138"/>
      <c r="AS1771" s="138"/>
    </row>
    <row r="1772" spans="2:45" s="135" customFormat="1" ht="24" hidden="1" customHeight="1" x14ac:dyDescent="0.15">
      <c r="B1772" s="169"/>
      <c r="C1772" s="750" t="s">
        <v>16346</v>
      </c>
      <c r="D1772" s="144"/>
      <c r="E1772" s="144" t="s">
        <v>17610</v>
      </c>
      <c r="F1772" s="144" t="s">
        <v>16346</v>
      </c>
      <c r="G1772" s="144">
        <v>4578</v>
      </c>
      <c r="H1772" s="144"/>
      <c r="I1772" s="304"/>
      <c r="J1772" s="144">
        <v>68</v>
      </c>
      <c r="K1772" s="144">
        <v>105</v>
      </c>
      <c r="L1772" s="144"/>
      <c r="M1772" s="144"/>
      <c r="N1772" s="144">
        <v>7140</v>
      </c>
      <c r="O1772" s="144"/>
      <c r="P1772" s="144"/>
      <c r="Q1772" s="148"/>
      <c r="R1772" s="148"/>
      <c r="S1772" s="232"/>
      <c r="T1772" s="145">
        <v>2022</v>
      </c>
      <c r="U1772" s="148"/>
      <c r="V1772" s="148"/>
      <c r="W1772" s="148"/>
      <c r="X1772" s="148"/>
      <c r="Y1772" s="148"/>
      <c r="Z1772" s="144">
        <v>3018</v>
      </c>
      <c r="AA1772" s="144"/>
      <c r="AB1772" s="144"/>
      <c r="AC1772" s="144"/>
      <c r="AD1772" s="144"/>
      <c r="AE1772" s="144"/>
      <c r="AF1772" s="144"/>
      <c r="AG1772" s="144"/>
      <c r="AH1772" s="144"/>
      <c r="AI1772" s="144"/>
      <c r="AJ1772" s="144"/>
      <c r="AK1772" s="144"/>
      <c r="AL1772" s="144"/>
      <c r="AM1772" s="144"/>
      <c r="AN1772" s="144"/>
      <c r="AO1772" s="144"/>
      <c r="AP1772" s="144"/>
      <c r="AQ1772" s="144"/>
      <c r="AR1772" s="144"/>
      <c r="AS1772" s="144"/>
    </row>
    <row r="1773" spans="2:45" s="135" customFormat="1" ht="24" hidden="1" customHeight="1" x14ac:dyDescent="0.15">
      <c r="B1773" s="169"/>
      <c r="C1773" s="750" t="s">
        <v>16346</v>
      </c>
      <c r="D1773" s="144"/>
      <c r="E1773" s="144" t="s">
        <v>20688</v>
      </c>
      <c r="F1773" s="144" t="s">
        <v>16346</v>
      </c>
      <c r="G1773" s="144">
        <v>1585</v>
      </c>
      <c r="H1773" s="144"/>
      <c r="I1773" s="304"/>
      <c r="J1773" s="144"/>
      <c r="K1773" s="144"/>
      <c r="L1773" s="144"/>
      <c r="M1773" s="144"/>
      <c r="N1773" s="144"/>
      <c r="O1773" s="144"/>
      <c r="P1773" s="144"/>
      <c r="Q1773" s="148"/>
      <c r="R1773" s="148"/>
      <c r="S1773" s="232"/>
      <c r="T1773" s="145">
        <v>2014</v>
      </c>
      <c r="U1773" s="148"/>
      <c r="V1773" s="148"/>
      <c r="W1773" s="148"/>
      <c r="X1773" s="148"/>
      <c r="Y1773" s="148"/>
      <c r="Z1773" s="144"/>
      <c r="AA1773" s="144"/>
      <c r="AB1773" s="144"/>
      <c r="AC1773" s="144"/>
      <c r="AD1773" s="144"/>
      <c r="AE1773" s="144"/>
      <c r="AF1773" s="144"/>
      <c r="AG1773" s="144"/>
      <c r="AH1773" s="144"/>
      <c r="AI1773" s="144"/>
      <c r="AJ1773" s="144"/>
      <c r="AK1773" s="144"/>
      <c r="AL1773" s="144"/>
      <c r="AM1773" s="144"/>
      <c r="AN1773" s="144"/>
      <c r="AO1773" s="144"/>
      <c r="AP1773" s="144"/>
      <c r="AQ1773" s="144"/>
      <c r="AR1773" s="144"/>
      <c r="AS1773" s="144"/>
    </row>
    <row r="1774" spans="2:45" s="135" customFormat="1" ht="24" hidden="1" customHeight="1" x14ac:dyDescent="0.15">
      <c r="B1774" s="169"/>
      <c r="C1774" s="750" t="s">
        <v>16346</v>
      </c>
      <c r="D1774" s="144"/>
      <c r="E1774" s="144" t="s">
        <v>20689</v>
      </c>
      <c r="F1774" s="144" t="s">
        <v>16346</v>
      </c>
      <c r="G1774" s="144">
        <v>700</v>
      </c>
      <c r="H1774" s="144"/>
      <c r="I1774" s="304"/>
      <c r="J1774" s="144"/>
      <c r="K1774" s="144"/>
      <c r="L1774" s="144"/>
      <c r="M1774" s="144"/>
      <c r="N1774" s="144"/>
      <c r="O1774" s="144"/>
      <c r="P1774" s="144"/>
      <c r="Q1774" s="148"/>
      <c r="R1774" s="148"/>
      <c r="S1774" s="232"/>
      <c r="T1774" s="145">
        <v>2010</v>
      </c>
      <c r="U1774" s="148"/>
      <c r="V1774" s="148"/>
      <c r="W1774" s="148"/>
      <c r="X1774" s="148"/>
      <c r="Y1774" s="148"/>
      <c r="Z1774" s="144"/>
      <c r="AA1774" s="144"/>
      <c r="AB1774" s="144"/>
      <c r="AC1774" s="144"/>
      <c r="AD1774" s="144"/>
      <c r="AE1774" s="144"/>
      <c r="AF1774" s="144"/>
      <c r="AG1774" s="144"/>
      <c r="AH1774" s="144"/>
      <c r="AI1774" s="144"/>
      <c r="AJ1774" s="144"/>
      <c r="AK1774" s="144"/>
      <c r="AL1774" s="144"/>
      <c r="AM1774" s="144"/>
      <c r="AN1774" s="144"/>
      <c r="AO1774" s="144"/>
      <c r="AP1774" s="144"/>
      <c r="AQ1774" s="144"/>
      <c r="AR1774" s="144"/>
      <c r="AS1774" s="144"/>
    </row>
    <row r="1775" spans="2:45" s="135" customFormat="1" ht="24" hidden="1" customHeight="1" x14ac:dyDescent="0.15">
      <c r="B1775" s="169"/>
      <c r="C1775" s="750" t="s">
        <v>16346</v>
      </c>
      <c r="D1775" s="144"/>
      <c r="E1775" s="144" t="s">
        <v>20690</v>
      </c>
      <c r="F1775" s="144" t="s">
        <v>16346</v>
      </c>
      <c r="G1775" s="144">
        <v>800</v>
      </c>
      <c r="H1775" s="144"/>
      <c r="I1775" s="304"/>
      <c r="J1775" s="144"/>
      <c r="K1775" s="144"/>
      <c r="L1775" s="144"/>
      <c r="M1775" s="144"/>
      <c r="N1775" s="144"/>
      <c r="O1775" s="144"/>
      <c r="P1775" s="144"/>
      <c r="Q1775" s="148"/>
      <c r="R1775" s="148"/>
      <c r="S1775" s="232"/>
      <c r="T1775" s="145">
        <v>2022</v>
      </c>
      <c r="U1775" s="148"/>
      <c r="V1775" s="148"/>
      <c r="W1775" s="148"/>
      <c r="X1775" s="148"/>
      <c r="Y1775" s="148"/>
      <c r="Z1775" s="144"/>
      <c r="AA1775" s="144"/>
      <c r="AB1775" s="144"/>
      <c r="AC1775" s="144"/>
      <c r="AD1775" s="144"/>
      <c r="AE1775" s="144"/>
      <c r="AF1775" s="144"/>
      <c r="AG1775" s="144"/>
      <c r="AH1775" s="144"/>
      <c r="AI1775" s="144"/>
      <c r="AJ1775" s="144"/>
      <c r="AK1775" s="144"/>
      <c r="AL1775" s="144"/>
      <c r="AM1775" s="144"/>
      <c r="AN1775" s="144"/>
      <c r="AO1775" s="144"/>
      <c r="AP1775" s="144"/>
      <c r="AQ1775" s="144"/>
      <c r="AR1775" s="144"/>
      <c r="AS1775" s="144"/>
    </row>
    <row r="1776" spans="2:45" s="135" customFormat="1" ht="24" hidden="1" customHeight="1" x14ac:dyDescent="0.15">
      <c r="B1776" s="169"/>
      <c r="C1776" s="750" t="s">
        <v>16346</v>
      </c>
      <c r="D1776" s="144"/>
      <c r="E1776" s="144" t="s">
        <v>20691</v>
      </c>
      <c r="F1776" s="144" t="s">
        <v>16346</v>
      </c>
      <c r="G1776" s="144">
        <v>20270</v>
      </c>
      <c r="H1776" s="144"/>
      <c r="I1776" s="304"/>
      <c r="J1776" s="144"/>
      <c r="K1776" s="144"/>
      <c r="L1776" s="144"/>
      <c r="M1776" s="144"/>
      <c r="N1776" s="144"/>
      <c r="O1776" s="144"/>
      <c r="P1776" s="144"/>
      <c r="Q1776" s="148"/>
      <c r="R1776" s="148"/>
      <c r="S1776" s="232"/>
      <c r="T1776" s="145">
        <v>2016</v>
      </c>
      <c r="U1776" s="148"/>
      <c r="V1776" s="148"/>
      <c r="W1776" s="148"/>
      <c r="X1776" s="148"/>
      <c r="Y1776" s="148"/>
      <c r="Z1776" s="144"/>
      <c r="AA1776" s="144"/>
      <c r="AB1776" s="144"/>
      <c r="AC1776" s="144"/>
      <c r="AD1776" s="144"/>
      <c r="AE1776" s="144"/>
      <c r="AF1776" s="144"/>
      <c r="AG1776" s="144"/>
      <c r="AH1776" s="144"/>
      <c r="AI1776" s="144"/>
      <c r="AJ1776" s="144"/>
      <c r="AK1776" s="144"/>
      <c r="AL1776" s="144"/>
      <c r="AM1776" s="144"/>
      <c r="AN1776" s="144"/>
      <c r="AO1776" s="144"/>
      <c r="AP1776" s="144"/>
      <c r="AQ1776" s="144"/>
      <c r="AR1776" s="144"/>
      <c r="AS1776" s="144"/>
    </row>
    <row r="1777" spans="2:45" s="135" customFormat="1" ht="24" hidden="1" customHeight="1" x14ac:dyDescent="0.15">
      <c r="B1777" s="169"/>
      <c r="C1777" s="750" t="s">
        <v>16346</v>
      </c>
      <c r="D1777" s="144"/>
      <c r="E1777" s="144" t="s">
        <v>20692</v>
      </c>
      <c r="F1777" s="144" t="s">
        <v>16346</v>
      </c>
      <c r="G1777" s="144">
        <v>4000</v>
      </c>
      <c r="H1777" s="144"/>
      <c r="I1777" s="304"/>
      <c r="J1777" s="144"/>
      <c r="K1777" s="144"/>
      <c r="L1777" s="144"/>
      <c r="M1777" s="144"/>
      <c r="N1777" s="144"/>
      <c r="O1777" s="144"/>
      <c r="P1777" s="144"/>
      <c r="Q1777" s="148"/>
      <c r="R1777" s="148"/>
      <c r="S1777" s="232"/>
      <c r="T1777" s="145">
        <v>2019</v>
      </c>
      <c r="U1777" s="148"/>
      <c r="V1777" s="148"/>
      <c r="W1777" s="148"/>
      <c r="X1777" s="148"/>
      <c r="Y1777" s="148"/>
      <c r="Z1777" s="144"/>
      <c r="AA1777" s="144"/>
      <c r="AB1777" s="144"/>
      <c r="AC1777" s="144"/>
      <c r="AD1777" s="144"/>
      <c r="AE1777" s="144"/>
      <c r="AF1777" s="144"/>
      <c r="AG1777" s="144"/>
      <c r="AH1777" s="144"/>
      <c r="AI1777" s="144"/>
      <c r="AJ1777" s="144"/>
      <c r="AK1777" s="144"/>
      <c r="AL1777" s="144"/>
      <c r="AM1777" s="144"/>
      <c r="AN1777" s="144"/>
      <c r="AO1777" s="144"/>
      <c r="AP1777" s="144"/>
      <c r="AQ1777" s="144"/>
      <c r="AR1777" s="144"/>
      <c r="AS1777" s="144"/>
    </row>
    <row r="1778" spans="2:45" s="135" customFormat="1" ht="24" hidden="1" customHeight="1" x14ac:dyDescent="0.15">
      <c r="B1778" s="169"/>
      <c r="C1778" s="935" t="s">
        <v>16346</v>
      </c>
      <c r="D1778" s="138"/>
      <c r="E1778" s="144" t="s">
        <v>20693</v>
      </c>
      <c r="F1778" s="138" t="s">
        <v>16346</v>
      </c>
      <c r="G1778" s="138">
        <v>20270</v>
      </c>
      <c r="H1778" s="138"/>
      <c r="I1778" s="138"/>
      <c r="J1778" s="138"/>
      <c r="K1778" s="136">
        <v>2016</v>
      </c>
      <c r="L1778" s="138"/>
      <c r="M1778" s="138"/>
      <c r="N1778" s="138"/>
      <c r="O1778" s="138"/>
      <c r="P1778" s="138"/>
      <c r="Q1778" s="138"/>
      <c r="R1778" s="138"/>
      <c r="S1778" s="138"/>
      <c r="T1778" s="145"/>
      <c r="U1778" s="138"/>
      <c r="V1778" s="138"/>
      <c r="W1778" s="138"/>
      <c r="X1778" s="138"/>
      <c r="Y1778" s="138"/>
      <c r="Z1778" s="138"/>
      <c r="AA1778" s="138"/>
      <c r="AB1778" s="138"/>
      <c r="AC1778" s="138"/>
      <c r="AD1778" s="138"/>
      <c r="AE1778" s="138"/>
      <c r="AF1778" s="138"/>
      <c r="AG1778" s="138"/>
      <c r="AH1778" s="138"/>
      <c r="AI1778" s="138"/>
      <c r="AJ1778" s="138"/>
      <c r="AK1778" s="138"/>
      <c r="AL1778" s="138"/>
      <c r="AM1778" s="138"/>
      <c r="AN1778" s="138"/>
      <c r="AO1778" s="138"/>
      <c r="AP1778" s="138"/>
      <c r="AQ1778" s="138"/>
      <c r="AR1778" s="138"/>
      <c r="AS1778" s="138"/>
    </row>
    <row r="1779" spans="2:45" s="135" customFormat="1" ht="24" hidden="1" customHeight="1" x14ac:dyDescent="0.15">
      <c r="B1779" s="169"/>
      <c r="C1779" s="935" t="s">
        <v>16346</v>
      </c>
      <c r="D1779" s="138"/>
      <c r="E1779" s="144" t="s">
        <v>20694</v>
      </c>
      <c r="F1779" s="138" t="s">
        <v>16346</v>
      </c>
      <c r="G1779" s="138">
        <v>4000</v>
      </c>
      <c r="H1779" s="138"/>
      <c r="I1779" s="138"/>
      <c r="J1779" s="138"/>
      <c r="K1779" s="136">
        <v>2019</v>
      </c>
      <c r="L1779" s="138"/>
      <c r="M1779" s="138"/>
      <c r="N1779" s="138"/>
      <c r="O1779" s="138"/>
      <c r="P1779" s="138"/>
      <c r="Q1779" s="138"/>
      <c r="R1779" s="138"/>
      <c r="S1779" s="138"/>
      <c r="T1779" s="145"/>
      <c r="U1779" s="138"/>
      <c r="V1779" s="138"/>
      <c r="W1779" s="138"/>
      <c r="X1779" s="138"/>
      <c r="Y1779" s="138"/>
      <c r="Z1779" s="138"/>
      <c r="AA1779" s="138"/>
      <c r="AB1779" s="138"/>
      <c r="AC1779" s="138"/>
      <c r="AD1779" s="138"/>
      <c r="AE1779" s="138"/>
      <c r="AF1779" s="138"/>
      <c r="AG1779" s="138"/>
      <c r="AH1779" s="138"/>
      <c r="AI1779" s="138"/>
      <c r="AJ1779" s="138"/>
      <c r="AK1779" s="138"/>
      <c r="AL1779" s="138"/>
      <c r="AM1779" s="138"/>
      <c r="AN1779" s="138"/>
      <c r="AO1779" s="138"/>
      <c r="AP1779" s="138"/>
      <c r="AQ1779" s="138"/>
      <c r="AR1779" s="138"/>
      <c r="AS1779" s="138"/>
    </row>
    <row r="1780" spans="2:45" s="135" customFormat="1" ht="24" hidden="1" customHeight="1" x14ac:dyDescent="0.15">
      <c r="B1780" s="169"/>
      <c r="C1780" s="750" t="s">
        <v>16308</v>
      </c>
      <c r="D1780" s="144"/>
      <c r="E1780" s="144" t="s">
        <v>17611</v>
      </c>
      <c r="F1780" s="144" t="s">
        <v>16308</v>
      </c>
      <c r="G1780" s="144">
        <v>27560</v>
      </c>
      <c r="H1780" s="144"/>
      <c r="I1780" s="304"/>
      <c r="J1780" s="144"/>
      <c r="K1780" s="144"/>
      <c r="L1780" s="144"/>
      <c r="M1780" s="144"/>
      <c r="N1780" s="144"/>
      <c r="O1780" s="144"/>
      <c r="P1780" s="144"/>
      <c r="Q1780" s="148"/>
      <c r="R1780" s="148"/>
      <c r="S1780" s="232"/>
      <c r="T1780" s="145">
        <v>2020</v>
      </c>
      <c r="U1780" s="148"/>
      <c r="V1780" s="148"/>
      <c r="W1780" s="148"/>
      <c r="X1780" s="148"/>
      <c r="Y1780" s="148"/>
      <c r="Z1780" s="144">
        <v>500</v>
      </c>
      <c r="AA1780" s="144"/>
      <c r="AB1780" s="144"/>
      <c r="AC1780" s="144"/>
      <c r="AD1780" s="144"/>
      <c r="AE1780" s="144"/>
      <c r="AF1780" s="144"/>
      <c r="AG1780" s="144"/>
      <c r="AH1780" s="144"/>
      <c r="AI1780" s="144"/>
      <c r="AJ1780" s="144"/>
      <c r="AK1780" s="144"/>
      <c r="AL1780" s="144"/>
      <c r="AM1780" s="144"/>
      <c r="AN1780" s="144"/>
      <c r="AO1780" s="144"/>
      <c r="AP1780" s="144"/>
      <c r="AQ1780" s="144"/>
      <c r="AR1780" s="144"/>
      <c r="AS1780" s="144"/>
    </row>
    <row r="1781" spans="2:45" s="135" customFormat="1" ht="24" hidden="1" customHeight="1" x14ac:dyDescent="0.15">
      <c r="B1781" s="169"/>
      <c r="C1781" s="750" t="s">
        <v>6299</v>
      </c>
      <c r="D1781" s="144"/>
      <c r="E1781" s="144" t="s">
        <v>6784</v>
      </c>
      <c r="F1781" s="144" t="s">
        <v>6785</v>
      </c>
      <c r="G1781" s="144">
        <v>3200</v>
      </c>
      <c r="H1781" s="144"/>
      <c r="I1781" s="304">
        <v>3200</v>
      </c>
      <c r="J1781" s="144">
        <v>39</v>
      </c>
      <c r="K1781" s="144">
        <v>40</v>
      </c>
      <c r="L1781" s="144">
        <v>2</v>
      </c>
      <c r="M1781" s="144"/>
      <c r="N1781" s="144">
        <v>1560</v>
      </c>
      <c r="O1781" s="144">
        <v>100</v>
      </c>
      <c r="P1781" s="144"/>
      <c r="Q1781" s="148" t="s">
        <v>2187</v>
      </c>
      <c r="R1781" s="148"/>
      <c r="S1781" s="232"/>
      <c r="T1781" s="145">
        <v>2013</v>
      </c>
      <c r="U1781" s="148"/>
      <c r="V1781" s="148"/>
      <c r="W1781" s="148"/>
      <c r="X1781" s="148"/>
      <c r="Y1781" s="148"/>
      <c r="Z1781" s="144">
        <v>400</v>
      </c>
      <c r="AA1781" s="144"/>
      <c r="AB1781" s="144"/>
      <c r="AC1781" s="144"/>
      <c r="AD1781" s="144"/>
      <c r="AE1781" s="144"/>
      <c r="AF1781" s="144"/>
      <c r="AG1781" s="144"/>
      <c r="AH1781" s="144"/>
      <c r="AI1781" s="144"/>
      <c r="AJ1781" s="144"/>
      <c r="AK1781" s="144"/>
      <c r="AL1781" s="144"/>
      <c r="AM1781" s="144"/>
      <c r="AN1781" s="144"/>
      <c r="AO1781" s="144"/>
      <c r="AP1781" s="144"/>
      <c r="AQ1781" s="144"/>
      <c r="AR1781" s="144"/>
      <c r="AS1781" s="144"/>
    </row>
    <row r="1782" spans="2:45" s="135" customFormat="1" ht="24" hidden="1" customHeight="1" x14ac:dyDescent="0.15">
      <c r="B1782" s="169"/>
      <c r="C1782" s="750" t="s">
        <v>6299</v>
      </c>
      <c r="D1782" s="144"/>
      <c r="E1782" s="144" t="s">
        <v>6786</v>
      </c>
      <c r="F1782" s="144" t="s">
        <v>5743</v>
      </c>
      <c r="G1782" s="144">
        <v>506</v>
      </c>
      <c r="H1782" s="144"/>
      <c r="I1782" s="304">
        <v>506</v>
      </c>
      <c r="J1782" s="144">
        <v>22</v>
      </c>
      <c r="K1782" s="144">
        <v>23</v>
      </c>
      <c r="L1782" s="144"/>
      <c r="M1782" s="144"/>
      <c r="N1782" s="144">
        <v>506</v>
      </c>
      <c r="O1782" s="144"/>
      <c r="P1782" s="144"/>
      <c r="Q1782" s="148"/>
      <c r="R1782" s="148"/>
      <c r="S1782" s="232"/>
      <c r="T1782" s="145">
        <v>2014</v>
      </c>
      <c r="U1782" s="148"/>
      <c r="V1782" s="148"/>
      <c r="W1782" s="148"/>
      <c r="X1782" s="148"/>
      <c r="Y1782" s="148"/>
      <c r="Z1782" s="144">
        <v>140</v>
      </c>
      <c r="AA1782" s="144"/>
      <c r="AB1782" s="144"/>
      <c r="AC1782" s="144"/>
      <c r="AD1782" s="144"/>
      <c r="AE1782" s="144"/>
      <c r="AF1782" s="144"/>
      <c r="AG1782" s="144"/>
      <c r="AH1782" s="144"/>
      <c r="AI1782" s="144"/>
      <c r="AJ1782" s="144"/>
      <c r="AK1782" s="144"/>
      <c r="AL1782" s="144"/>
      <c r="AM1782" s="144"/>
      <c r="AN1782" s="144"/>
      <c r="AO1782" s="144"/>
      <c r="AP1782" s="144"/>
      <c r="AQ1782" s="144"/>
      <c r="AR1782" s="144"/>
      <c r="AS1782" s="144"/>
    </row>
    <row r="1783" spans="2:45" s="135" customFormat="1" ht="24" hidden="1" customHeight="1" x14ac:dyDescent="0.15">
      <c r="B1783" s="169"/>
      <c r="C1783" s="750" t="s">
        <v>6299</v>
      </c>
      <c r="D1783" s="144"/>
      <c r="E1783" s="144" t="s">
        <v>15064</v>
      </c>
      <c r="F1783" s="144" t="s">
        <v>6299</v>
      </c>
      <c r="G1783" s="144">
        <v>3453</v>
      </c>
      <c r="H1783" s="144"/>
      <c r="I1783" s="304"/>
      <c r="J1783" s="144"/>
      <c r="K1783" s="144"/>
      <c r="L1783" s="144"/>
      <c r="M1783" s="144"/>
      <c r="N1783" s="144">
        <v>3453</v>
      </c>
      <c r="O1783" s="144"/>
      <c r="P1783" s="144"/>
      <c r="Q1783" s="148"/>
      <c r="R1783" s="148"/>
      <c r="S1783" s="232"/>
      <c r="T1783" s="145">
        <v>2020</v>
      </c>
      <c r="U1783" s="148"/>
      <c r="V1783" s="148"/>
      <c r="W1783" s="148"/>
      <c r="X1783" s="148"/>
      <c r="Y1783" s="148"/>
      <c r="Z1783" s="144">
        <v>435</v>
      </c>
      <c r="AA1783" s="144"/>
      <c r="AB1783" s="144"/>
      <c r="AC1783" s="144"/>
      <c r="AD1783" s="144"/>
      <c r="AE1783" s="144"/>
      <c r="AF1783" s="144"/>
      <c r="AG1783" s="144"/>
      <c r="AH1783" s="144"/>
      <c r="AI1783" s="144"/>
      <c r="AJ1783" s="144"/>
      <c r="AK1783" s="144"/>
      <c r="AL1783" s="144"/>
      <c r="AM1783" s="144"/>
      <c r="AN1783" s="144"/>
      <c r="AO1783" s="144"/>
      <c r="AP1783" s="144"/>
      <c r="AQ1783" s="144"/>
      <c r="AR1783" s="144"/>
      <c r="AS1783" s="144"/>
    </row>
    <row r="1784" spans="2:45" s="135" customFormat="1" ht="24" hidden="1" customHeight="1" x14ac:dyDescent="0.15">
      <c r="B1784" s="169"/>
      <c r="C1784" s="750" t="s">
        <v>6299</v>
      </c>
      <c r="D1784" s="144"/>
      <c r="E1784" s="144" t="s">
        <v>20695</v>
      </c>
      <c r="F1784" s="144" t="s">
        <v>6299</v>
      </c>
      <c r="G1784" s="144">
        <v>5215</v>
      </c>
      <c r="H1784" s="144"/>
      <c r="I1784" s="304"/>
      <c r="J1784" s="144"/>
      <c r="K1784" s="144"/>
      <c r="L1784" s="144"/>
      <c r="M1784" s="144"/>
      <c r="N1784" s="144">
        <v>5215</v>
      </c>
      <c r="O1784" s="144"/>
      <c r="P1784" s="144"/>
      <c r="Q1784" s="148"/>
      <c r="R1784" s="148"/>
      <c r="S1784" s="232"/>
      <c r="T1784" s="145">
        <v>2020</v>
      </c>
      <c r="U1784" s="148"/>
      <c r="V1784" s="148"/>
      <c r="W1784" s="148"/>
      <c r="X1784" s="148"/>
      <c r="Y1784" s="148"/>
      <c r="Z1784" s="144">
        <v>630</v>
      </c>
      <c r="AA1784" s="144"/>
      <c r="AB1784" s="144"/>
      <c r="AC1784" s="144"/>
      <c r="AD1784" s="144"/>
      <c r="AE1784" s="144"/>
      <c r="AF1784" s="144"/>
      <c r="AG1784" s="144"/>
      <c r="AH1784" s="144"/>
      <c r="AI1784" s="144"/>
      <c r="AJ1784" s="144"/>
      <c r="AK1784" s="144"/>
      <c r="AL1784" s="144"/>
      <c r="AM1784" s="144"/>
      <c r="AN1784" s="144"/>
      <c r="AO1784" s="144"/>
      <c r="AP1784" s="144"/>
      <c r="AQ1784" s="144"/>
      <c r="AR1784" s="144"/>
      <c r="AS1784" s="144"/>
    </row>
    <row r="1785" spans="2:45" s="135" customFormat="1" ht="24" hidden="1" customHeight="1" x14ac:dyDescent="0.15">
      <c r="B1785" s="169"/>
      <c r="C1785" s="750" t="s">
        <v>16296</v>
      </c>
      <c r="D1785" s="144"/>
      <c r="E1785" s="144" t="s">
        <v>16375</v>
      </c>
      <c r="F1785" s="144" t="s">
        <v>16296</v>
      </c>
      <c r="G1785" s="144">
        <v>42035</v>
      </c>
      <c r="H1785" s="144"/>
      <c r="I1785" s="304">
        <v>500</v>
      </c>
      <c r="J1785" s="144"/>
      <c r="K1785" s="144"/>
      <c r="L1785" s="144"/>
      <c r="M1785" s="144"/>
      <c r="N1785" s="144"/>
      <c r="O1785" s="144"/>
      <c r="P1785" s="144"/>
      <c r="Q1785" s="148"/>
      <c r="R1785" s="148"/>
      <c r="S1785" s="232"/>
      <c r="T1785" s="145">
        <v>2021</v>
      </c>
      <c r="U1785" s="148"/>
      <c r="V1785" s="148"/>
      <c r="W1785" s="148"/>
      <c r="X1785" s="148"/>
      <c r="Y1785" s="148"/>
      <c r="Z1785" s="144">
        <v>1300</v>
      </c>
      <c r="AA1785" s="144"/>
      <c r="AB1785" s="144"/>
      <c r="AC1785" s="144"/>
      <c r="AD1785" s="144"/>
      <c r="AE1785" s="144"/>
      <c r="AF1785" s="144"/>
      <c r="AG1785" s="144"/>
      <c r="AH1785" s="144"/>
      <c r="AI1785" s="144"/>
      <c r="AJ1785" s="144"/>
      <c r="AK1785" s="144"/>
      <c r="AL1785" s="144"/>
      <c r="AM1785" s="144"/>
      <c r="AN1785" s="144"/>
      <c r="AO1785" s="144"/>
      <c r="AP1785" s="144"/>
      <c r="AQ1785" s="144"/>
      <c r="AR1785" s="144"/>
      <c r="AS1785" s="144"/>
    </row>
    <row r="1786" spans="2:45" s="135" customFormat="1" ht="24" hidden="1" customHeight="1" x14ac:dyDescent="0.15">
      <c r="B1786" s="169"/>
      <c r="C1786" s="750" t="s">
        <v>16296</v>
      </c>
      <c r="D1786" s="144"/>
      <c r="E1786" s="144" t="s">
        <v>20696</v>
      </c>
      <c r="F1786" s="144" t="s">
        <v>16296</v>
      </c>
      <c r="G1786" s="144">
        <v>1450</v>
      </c>
      <c r="H1786" s="144">
        <v>1450</v>
      </c>
      <c r="I1786" s="304">
        <v>1450</v>
      </c>
      <c r="J1786" s="144"/>
      <c r="K1786" s="144"/>
      <c r="L1786" s="144"/>
      <c r="M1786" s="144"/>
      <c r="N1786" s="144"/>
      <c r="O1786" s="144"/>
      <c r="P1786" s="144"/>
      <c r="Q1786" s="148"/>
      <c r="R1786" s="148"/>
      <c r="S1786" s="232"/>
      <c r="T1786" s="145">
        <v>2022</v>
      </c>
      <c r="U1786" s="148"/>
      <c r="V1786" s="148"/>
      <c r="W1786" s="148"/>
      <c r="X1786" s="148"/>
      <c r="Y1786" s="148"/>
      <c r="Z1786" s="144"/>
      <c r="AA1786" s="144"/>
      <c r="AB1786" s="144"/>
      <c r="AC1786" s="144"/>
      <c r="AD1786" s="144"/>
      <c r="AE1786" s="144"/>
      <c r="AF1786" s="144"/>
      <c r="AG1786" s="144"/>
      <c r="AH1786" s="144"/>
      <c r="AI1786" s="144"/>
      <c r="AJ1786" s="144"/>
      <c r="AK1786" s="144"/>
      <c r="AL1786" s="144"/>
      <c r="AM1786" s="144"/>
      <c r="AN1786" s="144"/>
      <c r="AO1786" s="144"/>
      <c r="AP1786" s="144"/>
      <c r="AQ1786" s="144"/>
      <c r="AR1786" s="144"/>
      <c r="AS1786" s="144"/>
    </row>
    <row r="1787" spans="2:45" s="135" customFormat="1" ht="24" hidden="1" customHeight="1" x14ac:dyDescent="0.15">
      <c r="B1787" s="169"/>
      <c r="C1787" s="750" t="s">
        <v>210</v>
      </c>
      <c r="D1787" s="144"/>
      <c r="E1787" s="144" t="s">
        <v>12264</v>
      </c>
      <c r="F1787" s="144" t="s">
        <v>210</v>
      </c>
      <c r="G1787" s="144">
        <v>1768</v>
      </c>
      <c r="H1787" s="144">
        <v>97</v>
      </c>
      <c r="I1787" s="304">
        <v>97</v>
      </c>
      <c r="J1787" s="144">
        <v>10.97</v>
      </c>
      <c r="K1787" s="144">
        <v>23.77</v>
      </c>
      <c r="L1787" s="144">
        <v>4</v>
      </c>
      <c r="M1787" s="144">
        <v>4.5</v>
      </c>
      <c r="N1787" s="144">
        <v>261.8</v>
      </c>
      <c r="O1787" s="144"/>
      <c r="P1787" s="144">
        <v>300</v>
      </c>
      <c r="Q1787" s="148"/>
      <c r="R1787" s="148"/>
      <c r="S1787" s="232">
        <v>2018</v>
      </c>
      <c r="T1787" s="145">
        <v>2018</v>
      </c>
      <c r="U1787" s="148"/>
      <c r="V1787" s="148"/>
      <c r="W1787" s="148"/>
      <c r="X1787" s="148"/>
      <c r="Y1787" s="148"/>
      <c r="Z1787" s="144">
        <v>1500</v>
      </c>
      <c r="AA1787" s="144"/>
      <c r="AB1787" s="144"/>
      <c r="AC1787" s="144"/>
      <c r="AD1787" s="144"/>
      <c r="AE1787" s="144"/>
      <c r="AF1787" s="144"/>
      <c r="AG1787" s="144"/>
      <c r="AH1787" s="144"/>
      <c r="AI1787" s="144"/>
      <c r="AJ1787" s="144"/>
      <c r="AK1787" s="144"/>
      <c r="AL1787" s="144"/>
      <c r="AM1787" s="144"/>
      <c r="AN1787" s="144"/>
      <c r="AO1787" s="144"/>
      <c r="AP1787" s="144"/>
      <c r="AQ1787" s="144"/>
      <c r="AR1787" s="144"/>
      <c r="AS1787" s="144"/>
    </row>
    <row r="1788" spans="2:45" s="135" customFormat="1" ht="24" hidden="1" customHeight="1" x14ac:dyDescent="0.15">
      <c r="B1788" s="169"/>
      <c r="C1788" s="750" t="s">
        <v>16321</v>
      </c>
      <c r="D1788" s="144"/>
      <c r="E1788" s="144" t="s">
        <v>20697</v>
      </c>
      <c r="F1788" s="144" t="s">
        <v>16321</v>
      </c>
      <c r="G1788" s="144">
        <v>14450</v>
      </c>
      <c r="H1788" s="144"/>
      <c r="I1788" s="304"/>
      <c r="J1788" s="144"/>
      <c r="K1788" s="144"/>
      <c r="L1788" s="144"/>
      <c r="M1788" s="144"/>
      <c r="N1788" s="144">
        <v>14450</v>
      </c>
      <c r="O1788" s="144"/>
      <c r="P1788" s="144"/>
      <c r="Q1788" s="148"/>
      <c r="R1788" s="148"/>
      <c r="S1788" s="232">
        <v>2020</v>
      </c>
      <c r="T1788" s="145">
        <v>2020</v>
      </c>
      <c r="U1788" s="148"/>
      <c r="V1788" s="148"/>
      <c r="W1788" s="148"/>
      <c r="X1788" s="148"/>
      <c r="Y1788" s="148"/>
      <c r="Z1788" s="144">
        <v>450</v>
      </c>
      <c r="AA1788" s="144"/>
      <c r="AB1788" s="144"/>
      <c r="AC1788" s="144"/>
      <c r="AD1788" s="144"/>
      <c r="AE1788" s="144"/>
      <c r="AF1788" s="144"/>
      <c r="AG1788" s="144"/>
      <c r="AH1788" s="144"/>
      <c r="AI1788" s="144"/>
      <c r="AJ1788" s="144"/>
      <c r="AK1788" s="144"/>
      <c r="AL1788" s="144"/>
      <c r="AM1788" s="144"/>
      <c r="AN1788" s="144"/>
      <c r="AO1788" s="144"/>
      <c r="AP1788" s="144"/>
      <c r="AQ1788" s="144"/>
      <c r="AR1788" s="144"/>
      <c r="AS1788" s="144"/>
    </row>
    <row r="1789" spans="2:45" s="135" customFormat="1" ht="24" hidden="1" customHeight="1" x14ac:dyDescent="0.15">
      <c r="B1789" s="169"/>
      <c r="C1789" s="750" t="s">
        <v>16321</v>
      </c>
      <c r="D1789" s="144"/>
      <c r="E1789" s="144" t="s">
        <v>20698</v>
      </c>
      <c r="F1789" s="144" t="s">
        <v>16321</v>
      </c>
      <c r="G1789" s="144">
        <v>13250</v>
      </c>
      <c r="H1789" s="144"/>
      <c r="I1789" s="304"/>
      <c r="J1789" s="144"/>
      <c r="K1789" s="144"/>
      <c r="L1789" s="144"/>
      <c r="M1789" s="144"/>
      <c r="N1789" s="144"/>
      <c r="O1789" s="144"/>
      <c r="P1789" s="144"/>
      <c r="Q1789" s="148"/>
      <c r="R1789" s="148"/>
      <c r="S1789" s="232"/>
      <c r="T1789" s="145">
        <v>2022</v>
      </c>
      <c r="U1789" s="148"/>
      <c r="V1789" s="148"/>
      <c r="W1789" s="148"/>
      <c r="X1789" s="148"/>
      <c r="Y1789" s="148"/>
      <c r="Z1789" s="144">
        <v>600</v>
      </c>
      <c r="AA1789" s="144"/>
      <c r="AB1789" s="144"/>
      <c r="AC1789" s="144"/>
      <c r="AD1789" s="144"/>
      <c r="AE1789" s="144"/>
      <c r="AF1789" s="144"/>
      <c r="AG1789" s="144"/>
      <c r="AH1789" s="144"/>
      <c r="AI1789" s="144"/>
      <c r="AJ1789" s="144"/>
      <c r="AK1789" s="144"/>
      <c r="AL1789" s="144"/>
      <c r="AM1789" s="144"/>
      <c r="AN1789" s="144"/>
      <c r="AO1789" s="144"/>
      <c r="AP1789" s="144"/>
      <c r="AQ1789" s="144"/>
      <c r="AR1789" s="144"/>
      <c r="AS1789" s="144"/>
    </row>
    <row r="1790" spans="2:45" s="135" customFormat="1" ht="24" hidden="1" customHeight="1" x14ac:dyDescent="0.15">
      <c r="B1790" s="169"/>
      <c r="C1790" s="750" t="s">
        <v>16321</v>
      </c>
      <c r="D1790" s="144"/>
      <c r="E1790" s="144" t="s">
        <v>20699</v>
      </c>
      <c r="F1790" s="144" t="s">
        <v>16321</v>
      </c>
      <c r="G1790" s="144">
        <v>3588</v>
      </c>
      <c r="H1790" s="144"/>
      <c r="I1790" s="304"/>
      <c r="J1790" s="144"/>
      <c r="K1790" s="144"/>
      <c r="L1790" s="144"/>
      <c r="M1790" s="144"/>
      <c r="N1790" s="144"/>
      <c r="O1790" s="144"/>
      <c r="P1790" s="144"/>
      <c r="Q1790" s="148"/>
      <c r="R1790" s="148"/>
      <c r="S1790" s="232"/>
      <c r="T1790" s="145"/>
      <c r="U1790" s="148"/>
      <c r="V1790" s="148"/>
      <c r="W1790" s="148"/>
      <c r="X1790" s="148"/>
      <c r="Y1790" s="148"/>
      <c r="Z1790" s="144"/>
      <c r="AA1790" s="144"/>
      <c r="AB1790" s="144"/>
      <c r="AC1790" s="144"/>
      <c r="AD1790" s="144"/>
      <c r="AE1790" s="144"/>
      <c r="AF1790" s="144"/>
      <c r="AG1790" s="144"/>
      <c r="AH1790" s="144"/>
      <c r="AI1790" s="144"/>
      <c r="AJ1790" s="144"/>
      <c r="AK1790" s="144"/>
      <c r="AL1790" s="144"/>
      <c r="AM1790" s="144"/>
      <c r="AN1790" s="144"/>
      <c r="AO1790" s="144"/>
      <c r="AP1790" s="144"/>
      <c r="AQ1790" s="144"/>
      <c r="AR1790" s="144"/>
      <c r="AS1790" s="144"/>
    </row>
    <row r="1791" spans="2:45" s="135" customFormat="1" ht="24" hidden="1" customHeight="1" x14ac:dyDescent="0.15">
      <c r="B1791" s="169"/>
      <c r="C1791" s="750" t="s">
        <v>16321</v>
      </c>
      <c r="D1791" s="144"/>
      <c r="E1791" s="144" t="s">
        <v>20700</v>
      </c>
      <c r="F1791" s="144" t="s">
        <v>16321</v>
      </c>
      <c r="G1791" s="144">
        <v>1567</v>
      </c>
      <c r="H1791" s="144"/>
      <c r="I1791" s="304"/>
      <c r="J1791" s="144"/>
      <c r="K1791" s="144"/>
      <c r="L1791" s="144"/>
      <c r="M1791" s="144"/>
      <c r="N1791" s="144"/>
      <c r="O1791" s="144"/>
      <c r="P1791" s="144"/>
      <c r="Q1791" s="148"/>
      <c r="R1791" s="148"/>
      <c r="S1791" s="232"/>
      <c r="T1791" s="145"/>
      <c r="U1791" s="148"/>
      <c r="V1791" s="148"/>
      <c r="W1791" s="148"/>
      <c r="X1791" s="148"/>
      <c r="Y1791" s="148"/>
      <c r="Z1791" s="144"/>
      <c r="AA1791" s="144"/>
      <c r="AB1791" s="144"/>
      <c r="AC1791" s="144"/>
      <c r="AD1791" s="144"/>
      <c r="AE1791" s="144"/>
      <c r="AF1791" s="144"/>
      <c r="AG1791" s="144"/>
      <c r="AH1791" s="144"/>
      <c r="AI1791" s="144"/>
      <c r="AJ1791" s="144"/>
      <c r="AK1791" s="144"/>
      <c r="AL1791" s="144"/>
      <c r="AM1791" s="144"/>
      <c r="AN1791" s="144"/>
      <c r="AO1791" s="144"/>
      <c r="AP1791" s="144"/>
      <c r="AQ1791" s="144"/>
      <c r="AR1791" s="144"/>
      <c r="AS1791" s="144"/>
    </row>
    <row r="1792" spans="2:45" s="135" customFormat="1" ht="24" hidden="1" customHeight="1" x14ac:dyDescent="0.15">
      <c r="B1792" s="169"/>
      <c r="C1792" s="750" t="s">
        <v>16376</v>
      </c>
      <c r="D1792" s="144"/>
      <c r="E1792" s="144" t="s">
        <v>20701</v>
      </c>
      <c r="F1792" s="144" t="s">
        <v>16376</v>
      </c>
      <c r="G1792" s="144">
        <v>6378</v>
      </c>
      <c r="H1792" s="144"/>
      <c r="I1792" s="304"/>
      <c r="J1792" s="144"/>
      <c r="K1792" s="144"/>
      <c r="L1792" s="144"/>
      <c r="M1792" s="144"/>
      <c r="N1792" s="144">
        <v>4460</v>
      </c>
      <c r="O1792" s="144"/>
      <c r="P1792" s="144"/>
      <c r="Q1792" s="148"/>
      <c r="R1792" s="148"/>
      <c r="S1792" s="232"/>
      <c r="T1792" s="145">
        <v>2021</v>
      </c>
      <c r="U1792" s="148"/>
      <c r="V1792" s="148"/>
      <c r="W1792" s="148"/>
      <c r="X1792" s="148"/>
      <c r="Y1792" s="148"/>
      <c r="Z1792" s="144">
        <v>800</v>
      </c>
      <c r="AA1792" s="144"/>
      <c r="AB1792" s="144"/>
      <c r="AC1792" s="144"/>
      <c r="AD1792" s="144"/>
      <c r="AE1792" s="144"/>
      <c r="AF1792" s="144"/>
      <c r="AG1792" s="144"/>
      <c r="AH1792" s="144"/>
      <c r="AI1792" s="144"/>
      <c r="AJ1792" s="144"/>
      <c r="AK1792" s="144"/>
      <c r="AL1792" s="144"/>
      <c r="AM1792" s="144"/>
      <c r="AN1792" s="144"/>
      <c r="AO1792" s="144"/>
      <c r="AP1792" s="144"/>
      <c r="AQ1792" s="144"/>
      <c r="AR1792" s="144"/>
      <c r="AS1792" s="144"/>
    </row>
    <row r="1793" spans="2:45" s="135" customFormat="1" ht="24" hidden="1" customHeight="1" x14ac:dyDescent="0.15">
      <c r="B1793" s="169"/>
      <c r="C1793" s="935" t="s">
        <v>16376</v>
      </c>
      <c r="D1793" s="138"/>
      <c r="E1793" s="138" t="s">
        <v>20702</v>
      </c>
      <c r="F1793" s="138" t="s">
        <v>16376</v>
      </c>
      <c r="G1793" s="138"/>
      <c r="H1793" s="138"/>
      <c r="I1793" s="138"/>
      <c r="J1793" s="138"/>
      <c r="K1793" s="136"/>
      <c r="L1793" s="138"/>
      <c r="M1793" s="138"/>
      <c r="N1793" s="138"/>
      <c r="O1793" s="138"/>
      <c r="P1793" s="138"/>
      <c r="Q1793" s="138"/>
      <c r="R1793" s="138"/>
      <c r="S1793" s="138"/>
      <c r="T1793" s="145"/>
      <c r="U1793" s="138"/>
      <c r="V1793" s="138"/>
      <c r="W1793" s="138"/>
      <c r="X1793" s="138"/>
      <c r="Y1793" s="138"/>
      <c r="Z1793" s="138"/>
      <c r="AA1793" s="138"/>
      <c r="AB1793" s="138"/>
      <c r="AC1793" s="138"/>
      <c r="AD1793" s="138"/>
      <c r="AE1793" s="138"/>
      <c r="AF1793" s="138"/>
      <c r="AG1793" s="138"/>
      <c r="AH1793" s="138"/>
      <c r="AI1793" s="138"/>
      <c r="AJ1793" s="138"/>
      <c r="AK1793" s="138"/>
      <c r="AL1793" s="138"/>
      <c r="AM1793" s="138"/>
      <c r="AN1793" s="138"/>
      <c r="AO1793" s="138"/>
      <c r="AP1793" s="138"/>
      <c r="AQ1793" s="138"/>
      <c r="AR1793" s="138"/>
      <c r="AS1793" s="138"/>
    </row>
    <row r="1794" spans="2:45" s="135" customFormat="1" ht="24" hidden="1" customHeight="1" x14ac:dyDescent="0.15">
      <c r="B1794" s="169"/>
      <c r="C1794" s="935" t="s">
        <v>16376</v>
      </c>
      <c r="D1794" s="138"/>
      <c r="E1794" s="138" t="s">
        <v>20703</v>
      </c>
      <c r="F1794" s="138" t="s">
        <v>16376</v>
      </c>
      <c r="G1794" s="138"/>
      <c r="H1794" s="138"/>
      <c r="I1794" s="138"/>
      <c r="J1794" s="138"/>
      <c r="K1794" s="136"/>
      <c r="L1794" s="138"/>
      <c r="M1794" s="138"/>
      <c r="N1794" s="138"/>
      <c r="O1794" s="138"/>
      <c r="P1794" s="138"/>
      <c r="Q1794" s="138"/>
      <c r="R1794" s="138"/>
      <c r="S1794" s="138"/>
      <c r="T1794" s="145"/>
      <c r="U1794" s="138"/>
      <c r="V1794" s="138"/>
      <c r="W1794" s="138"/>
      <c r="X1794" s="138"/>
      <c r="Y1794" s="138"/>
      <c r="Z1794" s="138"/>
      <c r="AA1794" s="138"/>
      <c r="AB1794" s="138"/>
      <c r="AC1794" s="138"/>
      <c r="AD1794" s="138"/>
      <c r="AE1794" s="138"/>
      <c r="AF1794" s="138"/>
      <c r="AG1794" s="138"/>
      <c r="AH1794" s="138"/>
      <c r="AI1794" s="138"/>
      <c r="AJ1794" s="138"/>
      <c r="AK1794" s="138"/>
      <c r="AL1794" s="138"/>
      <c r="AM1794" s="138"/>
      <c r="AN1794" s="138"/>
      <c r="AO1794" s="138"/>
      <c r="AP1794" s="138"/>
      <c r="AQ1794" s="138"/>
      <c r="AR1794" s="138"/>
      <c r="AS1794" s="138"/>
    </row>
    <row r="1795" spans="2:45" s="135" customFormat="1" ht="24" hidden="1" customHeight="1" x14ac:dyDescent="0.15">
      <c r="B1795" s="169"/>
      <c r="C1795" s="935" t="s">
        <v>16376</v>
      </c>
      <c r="D1795" s="138"/>
      <c r="E1795" s="138" t="s">
        <v>20704</v>
      </c>
      <c r="F1795" s="138" t="s">
        <v>16376</v>
      </c>
      <c r="G1795" s="138"/>
      <c r="H1795" s="138"/>
      <c r="I1795" s="138"/>
      <c r="J1795" s="138"/>
      <c r="K1795" s="136"/>
      <c r="L1795" s="138"/>
      <c r="M1795" s="138"/>
      <c r="N1795" s="138"/>
      <c r="O1795" s="138"/>
      <c r="P1795" s="138"/>
      <c r="Q1795" s="138"/>
      <c r="R1795" s="138"/>
      <c r="S1795" s="138"/>
      <c r="T1795" s="145"/>
      <c r="U1795" s="138"/>
      <c r="V1795" s="138"/>
      <c r="W1795" s="138"/>
      <c r="X1795" s="138"/>
      <c r="Y1795" s="138"/>
      <c r="Z1795" s="138"/>
      <c r="AA1795" s="138"/>
      <c r="AB1795" s="138"/>
      <c r="AC1795" s="138"/>
      <c r="AD1795" s="138"/>
      <c r="AE1795" s="138"/>
      <c r="AF1795" s="138"/>
      <c r="AG1795" s="138"/>
      <c r="AH1795" s="138"/>
      <c r="AI1795" s="138"/>
      <c r="AJ1795" s="138"/>
      <c r="AK1795" s="138"/>
      <c r="AL1795" s="138"/>
      <c r="AM1795" s="138"/>
      <c r="AN1795" s="138"/>
      <c r="AO1795" s="138"/>
      <c r="AP1795" s="138"/>
      <c r="AQ1795" s="138"/>
      <c r="AR1795" s="138"/>
      <c r="AS1795" s="138"/>
    </row>
    <row r="1796" spans="2:45" s="135" customFormat="1" ht="24" hidden="1" customHeight="1" x14ac:dyDescent="0.15">
      <c r="B1796" s="169"/>
      <c r="C1796" s="750" t="s">
        <v>6313</v>
      </c>
      <c r="D1796" s="144"/>
      <c r="E1796" s="144" t="s">
        <v>4414</v>
      </c>
      <c r="F1796" s="144" t="s">
        <v>6313</v>
      </c>
      <c r="G1796" s="144">
        <v>4300</v>
      </c>
      <c r="H1796" s="144"/>
      <c r="I1796" s="304"/>
      <c r="J1796" s="144">
        <v>40</v>
      </c>
      <c r="K1796" s="144">
        <v>70</v>
      </c>
      <c r="L1796" s="144"/>
      <c r="M1796" s="144"/>
      <c r="N1796" s="144"/>
      <c r="O1796" s="144"/>
      <c r="P1796" s="144"/>
      <c r="Q1796" s="148"/>
      <c r="R1796" s="148"/>
      <c r="S1796" s="232"/>
      <c r="T1796" s="145">
        <v>2019</v>
      </c>
      <c r="U1796" s="148"/>
      <c r="V1796" s="148"/>
      <c r="W1796" s="148"/>
      <c r="X1796" s="148"/>
      <c r="Y1796" s="148"/>
      <c r="Z1796" s="144">
        <v>371</v>
      </c>
      <c r="AA1796" s="144"/>
      <c r="AB1796" s="144"/>
      <c r="AC1796" s="144"/>
      <c r="AD1796" s="144"/>
      <c r="AE1796" s="144"/>
      <c r="AF1796" s="144"/>
      <c r="AG1796" s="144"/>
      <c r="AH1796" s="144"/>
      <c r="AI1796" s="144"/>
      <c r="AJ1796" s="144"/>
      <c r="AK1796" s="144"/>
      <c r="AL1796" s="144"/>
      <c r="AM1796" s="144"/>
      <c r="AN1796" s="144"/>
      <c r="AO1796" s="144"/>
      <c r="AP1796" s="144"/>
      <c r="AQ1796" s="144"/>
      <c r="AR1796" s="144"/>
      <c r="AS1796" s="144"/>
    </row>
    <row r="1797" spans="2:45" s="135" customFormat="1" ht="24" hidden="1" customHeight="1" x14ac:dyDescent="0.15">
      <c r="B1797" s="169"/>
      <c r="C1797" s="750" t="s">
        <v>6313</v>
      </c>
      <c r="D1797" s="144"/>
      <c r="E1797" s="144" t="s">
        <v>14048</v>
      </c>
      <c r="F1797" s="144" t="s">
        <v>6313</v>
      </c>
      <c r="G1797" s="144">
        <v>591</v>
      </c>
      <c r="H1797" s="144"/>
      <c r="I1797" s="304"/>
      <c r="J1797" s="144">
        <v>7</v>
      </c>
      <c r="K1797" s="144">
        <v>16</v>
      </c>
      <c r="L1797" s="144"/>
      <c r="M1797" s="144"/>
      <c r="N1797" s="144">
        <v>112</v>
      </c>
      <c r="O1797" s="144"/>
      <c r="P1797" s="144"/>
      <c r="Q1797" s="148"/>
      <c r="R1797" s="148"/>
      <c r="S1797" s="232"/>
      <c r="T1797" s="145">
        <v>2010</v>
      </c>
      <c r="U1797" s="148"/>
      <c r="V1797" s="148"/>
      <c r="W1797" s="148"/>
      <c r="X1797" s="148"/>
      <c r="Y1797" s="148"/>
      <c r="Z1797" s="144">
        <v>100</v>
      </c>
      <c r="AA1797" s="144"/>
      <c r="AB1797" s="144"/>
      <c r="AC1797" s="144"/>
      <c r="AD1797" s="144"/>
      <c r="AE1797" s="144"/>
      <c r="AF1797" s="144"/>
      <c r="AG1797" s="144"/>
      <c r="AH1797" s="144"/>
      <c r="AI1797" s="144"/>
      <c r="AJ1797" s="144"/>
      <c r="AK1797" s="144"/>
      <c r="AL1797" s="144"/>
      <c r="AM1797" s="144"/>
      <c r="AN1797" s="144"/>
      <c r="AO1797" s="144"/>
      <c r="AP1797" s="144"/>
      <c r="AQ1797" s="144"/>
      <c r="AR1797" s="144"/>
      <c r="AS1797" s="144"/>
    </row>
    <row r="1798" spans="2:45" s="135" customFormat="1" ht="24" hidden="1" customHeight="1" x14ac:dyDescent="0.15">
      <c r="B1798" s="169"/>
      <c r="C1798" s="750" t="s">
        <v>6313</v>
      </c>
      <c r="D1798" s="144"/>
      <c r="E1798" s="144" t="s">
        <v>14049</v>
      </c>
      <c r="F1798" s="144" t="s">
        <v>6313</v>
      </c>
      <c r="G1798" s="144">
        <v>6567</v>
      </c>
      <c r="H1798" s="144"/>
      <c r="I1798" s="304"/>
      <c r="J1798" s="144">
        <v>20</v>
      </c>
      <c r="K1798" s="144">
        <v>40</v>
      </c>
      <c r="L1798" s="144"/>
      <c r="M1798" s="144"/>
      <c r="N1798" s="144">
        <v>816</v>
      </c>
      <c r="O1798" s="144"/>
      <c r="P1798" s="144"/>
      <c r="Q1798" s="148"/>
      <c r="R1798" s="148"/>
      <c r="S1798" s="232"/>
      <c r="T1798" s="145">
        <v>2012</v>
      </c>
      <c r="U1798" s="148"/>
      <c r="V1798" s="148"/>
      <c r="W1798" s="148"/>
      <c r="X1798" s="148"/>
      <c r="Y1798" s="148"/>
      <c r="Z1798" s="144">
        <v>300</v>
      </c>
      <c r="AA1798" s="144"/>
      <c r="AB1798" s="144"/>
      <c r="AC1798" s="144"/>
      <c r="AD1798" s="144"/>
      <c r="AE1798" s="144"/>
      <c r="AF1798" s="144"/>
      <c r="AG1798" s="144"/>
      <c r="AH1798" s="144"/>
      <c r="AI1798" s="144"/>
      <c r="AJ1798" s="144"/>
      <c r="AK1798" s="144"/>
      <c r="AL1798" s="144"/>
      <c r="AM1798" s="144"/>
      <c r="AN1798" s="144"/>
      <c r="AO1798" s="144"/>
      <c r="AP1798" s="144"/>
      <c r="AQ1798" s="144"/>
      <c r="AR1798" s="144"/>
      <c r="AS1798" s="144"/>
    </row>
    <row r="1799" spans="2:45" s="135" customFormat="1" ht="24" hidden="1" customHeight="1" x14ac:dyDescent="0.15">
      <c r="B1799" s="169"/>
      <c r="C1799" s="750" t="s">
        <v>6313</v>
      </c>
      <c r="D1799" s="144"/>
      <c r="E1799" s="144" t="s">
        <v>14050</v>
      </c>
      <c r="F1799" s="144" t="s">
        <v>6313</v>
      </c>
      <c r="G1799" s="144">
        <v>19326</v>
      </c>
      <c r="H1799" s="144"/>
      <c r="I1799" s="304"/>
      <c r="J1799" s="144">
        <v>20</v>
      </c>
      <c r="K1799" s="144">
        <v>40</v>
      </c>
      <c r="L1799" s="144"/>
      <c r="M1799" s="144"/>
      <c r="N1799" s="144">
        <v>800</v>
      </c>
      <c r="O1799" s="144"/>
      <c r="P1799" s="144"/>
      <c r="Q1799" s="148"/>
      <c r="R1799" s="148"/>
      <c r="S1799" s="232"/>
      <c r="T1799" s="145">
        <v>2011</v>
      </c>
      <c r="U1799" s="148"/>
      <c r="V1799" s="148"/>
      <c r="W1799" s="148"/>
      <c r="X1799" s="148"/>
      <c r="Y1799" s="148"/>
      <c r="Z1799" s="144">
        <v>300</v>
      </c>
      <c r="AA1799" s="144"/>
      <c r="AB1799" s="144"/>
      <c r="AC1799" s="144"/>
      <c r="AD1799" s="144"/>
      <c r="AE1799" s="144"/>
      <c r="AF1799" s="144"/>
      <c r="AG1799" s="144"/>
      <c r="AH1799" s="144"/>
      <c r="AI1799" s="144"/>
      <c r="AJ1799" s="144"/>
      <c r="AK1799" s="144"/>
      <c r="AL1799" s="144"/>
      <c r="AM1799" s="144"/>
      <c r="AN1799" s="144"/>
      <c r="AO1799" s="144"/>
      <c r="AP1799" s="144"/>
      <c r="AQ1799" s="144"/>
      <c r="AR1799" s="144"/>
      <c r="AS1799" s="144"/>
    </row>
    <row r="1800" spans="2:45" s="135" customFormat="1" ht="24" hidden="1" customHeight="1" x14ac:dyDescent="0.15">
      <c r="B1800" s="169"/>
      <c r="C1800" s="750" t="s">
        <v>6313</v>
      </c>
      <c r="D1800" s="144"/>
      <c r="E1800" s="144" t="s">
        <v>14051</v>
      </c>
      <c r="F1800" s="144" t="s">
        <v>6313</v>
      </c>
      <c r="G1800" s="144">
        <v>19326</v>
      </c>
      <c r="H1800" s="144"/>
      <c r="I1800" s="304"/>
      <c r="J1800" s="144"/>
      <c r="K1800" s="144"/>
      <c r="L1800" s="144"/>
      <c r="M1800" s="144"/>
      <c r="N1800" s="144">
        <v>830</v>
      </c>
      <c r="O1800" s="144"/>
      <c r="P1800" s="144"/>
      <c r="Q1800" s="148"/>
      <c r="R1800" s="148"/>
      <c r="S1800" s="232"/>
      <c r="T1800" s="145">
        <v>2010</v>
      </c>
      <c r="U1800" s="148"/>
      <c r="V1800" s="148"/>
      <c r="W1800" s="148"/>
      <c r="X1800" s="148"/>
      <c r="Y1800" s="148"/>
      <c r="Z1800" s="144">
        <v>100</v>
      </c>
      <c r="AA1800" s="144"/>
      <c r="AB1800" s="144"/>
      <c r="AC1800" s="144"/>
      <c r="AD1800" s="144"/>
      <c r="AE1800" s="144"/>
      <c r="AF1800" s="144"/>
      <c r="AG1800" s="144"/>
      <c r="AH1800" s="144"/>
      <c r="AI1800" s="144"/>
      <c r="AJ1800" s="144"/>
      <c r="AK1800" s="144"/>
      <c r="AL1800" s="144"/>
      <c r="AM1800" s="144"/>
      <c r="AN1800" s="144"/>
      <c r="AO1800" s="144"/>
      <c r="AP1800" s="144"/>
      <c r="AQ1800" s="144"/>
      <c r="AR1800" s="144"/>
      <c r="AS1800" s="144"/>
    </row>
    <row r="1801" spans="2:45" s="135" customFormat="1" ht="24" hidden="1" customHeight="1" x14ac:dyDescent="0.15">
      <c r="B1801" s="169"/>
      <c r="C1801" s="750" t="s">
        <v>6313</v>
      </c>
      <c r="D1801" s="144"/>
      <c r="E1801" s="144" t="s">
        <v>14052</v>
      </c>
      <c r="F1801" s="144" t="s">
        <v>6313</v>
      </c>
      <c r="G1801" s="144">
        <v>5497</v>
      </c>
      <c r="H1801" s="144"/>
      <c r="I1801" s="304"/>
      <c r="J1801" s="144"/>
      <c r="K1801" s="144"/>
      <c r="L1801" s="144"/>
      <c r="M1801" s="144"/>
      <c r="N1801" s="144">
        <v>112</v>
      </c>
      <c r="O1801" s="144"/>
      <c r="P1801" s="144"/>
      <c r="Q1801" s="148"/>
      <c r="R1801" s="148"/>
      <c r="S1801" s="232"/>
      <c r="T1801" s="145">
        <v>2012</v>
      </c>
      <c r="U1801" s="148"/>
      <c r="V1801" s="148"/>
      <c r="W1801" s="148"/>
      <c r="X1801" s="148"/>
      <c r="Y1801" s="148"/>
      <c r="Z1801" s="144">
        <v>100</v>
      </c>
      <c r="AA1801" s="144"/>
      <c r="AB1801" s="144"/>
      <c r="AC1801" s="144"/>
      <c r="AD1801" s="144"/>
      <c r="AE1801" s="144"/>
      <c r="AF1801" s="144"/>
      <c r="AG1801" s="144"/>
      <c r="AH1801" s="144"/>
      <c r="AI1801" s="144"/>
      <c r="AJ1801" s="144"/>
      <c r="AK1801" s="144"/>
      <c r="AL1801" s="144"/>
      <c r="AM1801" s="144"/>
      <c r="AN1801" s="144"/>
      <c r="AO1801" s="144"/>
      <c r="AP1801" s="144"/>
      <c r="AQ1801" s="144"/>
      <c r="AR1801" s="144"/>
      <c r="AS1801" s="144"/>
    </row>
    <row r="1802" spans="2:45" s="135" customFormat="1" ht="24" hidden="1" customHeight="1" x14ac:dyDescent="0.15">
      <c r="B1802" s="169"/>
      <c r="C1802" s="750" t="s">
        <v>16299</v>
      </c>
      <c r="D1802" s="144"/>
      <c r="E1802" s="144" t="s">
        <v>20705</v>
      </c>
      <c r="F1802" s="144" t="s">
        <v>16299</v>
      </c>
      <c r="G1802" s="144">
        <v>858</v>
      </c>
      <c r="H1802" s="144"/>
      <c r="I1802" s="304"/>
      <c r="J1802" s="144"/>
      <c r="K1802" s="144"/>
      <c r="L1802" s="144"/>
      <c r="M1802" s="144"/>
      <c r="N1802" s="144"/>
      <c r="O1802" s="144"/>
      <c r="P1802" s="144"/>
      <c r="Q1802" s="148"/>
      <c r="R1802" s="148"/>
      <c r="S1802" s="232"/>
      <c r="T1802" s="145">
        <v>2021</v>
      </c>
      <c r="U1802" s="148"/>
      <c r="V1802" s="148"/>
      <c r="W1802" s="148"/>
      <c r="X1802" s="148"/>
      <c r="Y1802" s="148"/>
      <c r="Z1802" s="144"/>
      <c r="AA1802" s="144"/>
      <c r="AB1802" s="144"/>
      <c r="AC1802" s="144"/>
      <c r="AD1802" s="144"/>
      <c r="AE1802" s="144"/>
      <c r="AF1802" s="144"/>
      <c r="AG1802" s="144"/>
      <c r="AH1802" s="144"/>
      <c r="AI1802" s="144"/>
      <c r="AJ1802" s="144"/>
      <c r="AK1802" s="144"/>
      <c r="AL1802" s="144"/>
      <c r="AM1802" s="144"/>
      <c r="AN1802" s="144"/>
      <c r="AO1802" s="144"/>
      <c r="AP1802" s="144"/>
      <c r="AQ1802" s="144"/>
      <c r="AR1802" s="144"/>
      <c r="AS1802" s="144"/>
    </row>
    <row r="1803" spans="2:45" s="135" customFormat="1" ht="24" hidden="1" customHeight="1" x14ac:dyDescent="0.15">
      <c r="B1803" s="169"/>
      <c r="C1803" s="750" t="s">
        <v>16299</v>
      </c>
      <c r="D1803" s="144"/>
      <c r="E1803" s="144" t="s">
        <v>20706</v>
      </c>
      <c r="F1803" s="144" t="s">
        <v>16299</v>
      </c>
      <c r="G1803" s="144">
        <v>12000</v>
      </c>
      <c r="H1803" s="144"/>
      <c r="I1803" s="304"/>
      <c r="J1803" s="144"/>
      <c r="K1803" s="144"/>
      <c r="L1803" s="144"/>
      <c r="M1803" s="144"/>
      <c r="N1803" s="144"/>
      <c r="O1803" s="144"/>
      <c r="P1803" s="144"/>
      <c r="Q1803" s="148"/>
      <c r="R1803" s="148"/>
      <c r="S1803" s="232"/>
      <c r="T1803" s="145">
        <v>2016</v>
      </c>
      <c r="U1803" s="148"/>
      <c r="V1803" s="148"/>
      <c r="W1803" s="148"/>
      <c r="X1803" s="148"/>
      <c r="Y1803" s="148"/>
      <c r="Z1803" s="144"/>
      <c r="AA1803" s="144"/>
      <c r="AB1803" s="144"/>
      <c r="AC1803" s="144"/>
      <c r="AD1803" s="144"/>
      <c r="AE1803" s="144"/>
      <c r="AF1803" s="144"/>
      <c r="AG1803" s="144"/>
      <c r="AH1803" s="144"/>
      <c r="AI1803" s="144"/>
      <c r="AJ1803" s="144"/>
      <c r="AK1803" s="144"/>
      <c r="AL1803" s="144"/>
      <c r="AM1803" s="144"/>
      <c r="AN1803" s="144"/>
      <c r="AO1803" s="144"/>
      <c r="AP1803" s="144"/>
      <c r="AQ1803" s="144"/>
      <c r="AR1803" s="144"/>
      <c r="AS1803" s="144"/>
    </row>
    <row r="1804" spans="2:45" s="135" customFormat="1" ht="24" hidden="1" customHeight="1" x14ac:dyDescent="0.15">
      <c r="B1804" s="169"/>
      <c r="C1804" s="750" t="s">
        <v>16299</v>
      </c>
      <c r="D1804" s="144"/>
      <c r="E1804" s="144" t="s">
        <v>20707</v>
      </c>
      <c r="F1804" s="144" t="s">
        <v>16299</v>
      </c>
      <c r="G1804" s="144">
        <v>18802</v>
      </c>
      <c r="H1804" s="144"/>
      <c r="I1804" s="304"/>
      <c r="J1804" s="144"/>
      <c r="K1804" s="144"/>
      <c r="L1804" s="144"/>
      <c r="M1804" s="144"/>
      <c r="N1804" s="144"/>
      <c r="O1804" s="144"/>
      <c r="P1804" s="144"/>
      <c r="Q1804" s="148"/>
      <c r="R1804" s="148"/>
      <c r="S1804" s="232"/>
      <c r="T1804" s="145">
        <v>2022</v>
      </c>
      <c r="U1804" s="148"/>
      <c r="V1804" s="148"/>
      <c r="W1804" s="148"/>
      <c r="X1804" s="148"/>
      <c r="Y1804" s="148"/>
      <c r="Z1804" s="144">
        <v>1800</v>
      </c>
      <c r="AA1804" s="144"/>
      <c r="AB1804" s="144"/>
      <c r="AC1804" s="144"/>
      <c r="AD1804" s="144"/>
      <c r="AE1804" s="144"/>
      <c r="AF1804" s="144"/>
      <c r="AG1804" s="144"/>
      <c r="AH1804" s="144"/>
      <c r="AI1804" s="144"/>
      <c r="AJ1804" s="144"/>
      <c r="AK1804" s="144"/>
      <c r="AL1804" s="144"/>
      <c r="AM1804" s="144"/>
      <c r="AN1804" s="144"/>
      <c r="AO1804" s="144"/>
      <c r="AP1804" s="144"/>
      <c r="AQ1804" s="144"/>
      <c r="AR1804" s="144"/>
      <c r="AS1804" s="144"/>
    </row>
    <row r="1805" spans="2:45" s="135" customFormat="1" ht="24" hidden="1" customHeight="1" x14ac:dyDescent="0.15">
      <c r="B1805" s="169"/>
      <c r="C1805" s="935" t="s">
        <v>16299</v>
      </c>
      <c r="D1805" s="138"/>
      <c r="E1805" s="144" t="s">
        <v>20708</v>
      </c>
      <c r="F1805" s="144" t="s">
        <v>16299</v>
      </c>
      <c r="G1805" s="144">
        <v>858</v>
      </c>
      <c r="H1805" s="159"/>
      <c r="I1805" s="159"/>
      <c r="J1805" s="159"/>
      <c r="K1805" s="232">
        <v>2021</v>
      </c>
      <c r="L1805" s="138"/>
      <c r="M1805" s="138"/>
      <c r="N1805" s="138"/>
      <c r="O1805" s="138"/>
      <c r="P1805" s="138"/>
      <c r="Q1805" s="138"/>
      <c r="R1805" s="138"/>
      <c r="S1805" s="138"/>
      <c r="T1805" s="145"/>
      <c r="U1805" s="138"/>
      <c r="V1805" s="138"/>
      <c r="W1805" s="138"/>
      <c r="X1805" s="138"/>
      <c r="Y1805" s="138"/>
      <c r="Z1805" s="138"/>
      <c r="AA1805" s="138"/>
      <c r="AB1805" s="138"/>
      <c r="AC1805" s="138"/>
      <c r="AD1805" s="138"/>
      <c r="AE1805" s="138"/>
      <c r="AF1805" s="138"/>
      <c r="AG1805" s="138"/>
      <c r="AH1805" s="138"/>
      <c r="AI1805" s="138"/>
      <c r="AJ1805" s="138"/>
      <c r="AK1805" s="138"/>
      <c r="AL1805" s="138"/>
      <c r="AM1805" s="138"/>
      <c r="AN1805" s="138"/>
      <c r="AO1805" s="138"/>
      <c r="AP1805" s="138"/>
      <c r="AQ1805" s="138"/>
      <c r="AR1805" s="138"/>
      <c r="AS1805" s="138"/>
    </row>
    <row r="1806" spans="2:45" s="135" customFormat="1" ht="24" hidden="1" customHeight="1" x14ac:dyDescent="0.15">
      <c r="B1806" s="169"/>
      <c r="C1806" s="935" t="s">
        <v>16299</v>
      </c>
      <c r="D1806" s="138"/>
      <c r="E1806" s="144" t="s">
        <v>20709</v>
      </c>
      <c r="F1806" s="138" t="s">
        <v>16299</v>
      </c>
      <c r="G1806" s="138">
        <v>19326</v>
      </c>
      <c r="H1806" s="138"/>
      <c r="I1806" s="138"/>
      <c r="J1806" s="138"/>
      <c r="K1806" s="136">
        <v>2010</v>
      </c>
      <c r="L1806" s="138"/>
      <c r="M1806" s="138"/>
      <c r="N1806" s="138"/>
      <c r="O1806" s="138"/>
      <c r="P1806" s="138"/>
      <c r="Q1806" s="138"/>
      <c r="R1806" s="138"/>
      <c r="S1806" s="138"/>
      <c r="T1806" s="145"/>
      <c r="U1806" s="138"/>
      <c r="V1806" s="138"/>
      <c r="W1806" s="138"/>
      <c r="X1806" s="138"/>
      <c r="Y1806" s="138"/>
      <c r="Z1806" s="138"/>
      <c r="AA1806" s="138"/>
      <c r="AB1806" s="138"/>
      <c r="AC1806" s="138"/>
      <c r="AD1806" s="138"/>
      <c r="AE1806" s="138"/>
      <c r="AF1806" s="138"/>
      <c r="AG1806" s="138"/>
      <c r="AH1806" s="138"/>
      <c r="AI1806" s="138"/>
      <c r="AJ1806" s="138"/>
      <c r="AK1806" s="138"/>
      <c r="AL1806" s="138"/>
      <c r="AM1806" s="138"/>
      <c r="AN1806" s="138"/>
      <c r="AO1806" s="138"/>
      <c r="AP1806" s="138"/>
      <c r="AQ1806" s="138"/>
      <c r="AR1806" s="138"/>
      <c r="AS1806" s="138"/>
    </row>
    <row r="1807" spans="2:45" s="135" customFormat="1" ht="24" hidden="1" customHeight="1" x14ac:dyDescent="0.15">
      <c r="B1807" s="169"/>
      <c r="C1807" s="750" t="s">
        <v>6315</v>
      </c>
      <c r="D1807" s="144"/>
      <c r="E1807" s="144" t="s">
        <v>20710</v>
      </c>
      <c r="F1807" s="144" t="s">
        <v>6315</v>
      </c>
      <c r="G1807" s="144">
        <v>32300</v>
      </c>
      <c r="H1807" s="144"/>
      <c r="I1807" s="304">
        <v>11874</v>
      </c>
      <c r="J1807" s="144"/>
      <c r="K1807" s="144"/>
      <c r="L1807" s="144"/>
      <c r="M1807" s="144"/>
      <c r="N1807" s="144"/>
      <c r="O1807" s="144"/>
      <c r="P1807" s="144"/>
      <c r="Q1807" s="148"/>
      <c r="R1807" s="148"/>
      <c r="S1807" s="232"/>
      <c r="T1807" s="145">
        <v>2009</v>
      </c>
      <c r="U1807" s="148"/>
      <c r="V1807" s="148"/>
      <c r="W1807" s="148"/>
      <c r="X1807" s="148"/>
      <c r="Y1807" s="148"/>
      <c r="Z1807" s="144">
        <v>425</v>
      </c>
      <c r="AA1807" s="144"/>
      <c r="AB1807" s="144"/>
      <c r="AC1807" s="144"/>
      <c r="AD1807" s="144"/>
      <c r="AE1807" s="144"/>
      <c r="AF1807" s="144"/>
      <c r="AG1807" s="144"/>
      <c r="AH1807" s="144"/>
      <c r="AI1807" s="144"/>
      <c r="AJ1807" s="144"/>
      <c r="AK1807" s="144"/>
      <c r="AL1807" s="144"/>
      <c r="AM1807" s="144"/>
      <c r="AN1807" s="144"/>
      <c r="AO1807" s="144"/>
      <c r="AP1807" s="144"/>
      <c r="AQ1807" s="144"/>
      <c r="AR1807" s="144"/>
      <c r="AS1807" s="144"/>
    </row>
    <row r="1808" spans="2:45" s="135" customFormat="1" ht="24" hidden="1" customHeight="1" x14ac:dyDescent="0.15">
      <c r="B1808" s="169"/>
      <c r="C1808" s="750" t="s">
        <v>6315</v>
      </c>
      <c r="D1808" s="144"/>
      <c r="E1808" s="144" t="s">
        <v>6787</v>
      </c>
      <c r="F1808" s="144" t="s">
        <v>17480</v>
      </c>
      <c r="G1808" s="144">
        <v>9808</v>
      </c>
      <c r="H1808" s="144">
        <v>2241</v>
      </c>
      <c r="I1808" s="304"/>
      <c r="J1808" s="144"/>
      <c r="K1808" s="144"/>
      <c r="L1808" s="144"/>
      <c r="M1808" s="144"/>
      <c r="N1808" s="144"/>
      <c r="O1808" s="144"/>
      <c r="P1808" s="144"/>
      <c r="Q1808" s="148"/>
      <c r="R1808" s="148"/>
      <c r="S1808" s="232"/>
      <c r="T1808" s="145">
        <v>2002</v>
      </c>
      <c r="U1808" s="148"/>
      <c r="V1808" s="148"/>
      <c r="W1808" s="148"/>
      <c r="X1808" s="148"/>
      <c r="Y1808" s="148"/>
      <c r="Z1808" s="144">
        <v>406</v>
      </c>
      <c r="AA1808" s="144"/>
      <c r="AB1808" s="144"/>
      <c r="AC1808" s="144"/>
      <c r="AD1808" s="144"/>
      <c r="AE1808" s="144"/>
      <c r="AF1808" s="144"/>
      <c r="AG1808" s="144"/>
      <c r="AH1808" s="144"/>
      <c r="AI1808" s="144"/>
      <c r="AJ1808" s="144"/>
      <c r="AK1808" s="144"/>
      <c r="AL1808" s="144"/>
      <c r="AM1808" s="144"/>
      <c r="AN1808" s="144"/>
      <c r="AO1808" s="144"/>
      <c r="AP1808" s="144"/>
      <c r="AQ1808" s="144"/>
      <c r="AR1808" s="144"/>
      <c r="AS1808" s="144"/>
    </row>
    <row r="1809" spans="2:45" s="135" customFormat="1" ht="24" hidden="1" customHeight="1" x14ac:dyDescent="0.15">
      <c r="B1809" s="169"/>
      <c r="C1809" s="750" t="s">
        <v>6315</v>
      </c>
      <c r="D1809" s="144"/>
      <c r="E1809" s="144" t="s">
        <v>11333</v>
      </c>
      <c r="F1809" s="144" t="s">
        <v>17480</v>
      </c>
      <c r="G1809" s="144">
        <v>115772</v>
      </c>
      <c r="H1809" s="144">
        <v>348.12</v>
      </c>
      <c r="I1809" s="304">
        <v>862.74</v>
      </c>
      <c r="J1809" s="144"/>
      <c r="K1809" s="144"/>
      <c r="L1809" s="144"/>
      <c r="M1809" s="144"/>
      <c r="N1809" s="144"/>
      <c r="O1809" s="144"/>
      <c r="P1809" s="144"/>
      <c r="Q1809" s="148"/>
      <c r="R1809" s="148"/>
      <c r="S1809" s="232"/>
      <c r="T1809" s="145">
        <v>2016</v>
      </c>
      <c r="U1809" s="148"/>
      <c r="V1809" s="148"/>
      <c r="W1809" s="148"/>
      <c r="X1809" s="148"/>
      <c r="Y1809" s="148"/>
      <c r="Z1809" s="144">
        <v>1850</v>
      </c>
      <c r="AA1809" s="144"/>
      <c r="AB1809" s="144"/>
      <c r="AC1809" s="144"/>
      <c r="AD1809" s="144"/>
      <c r="AE1809" s="144"/>
      <c r="AF1809" s="144"/>
      <c r="AG1809" s="144"/>
      <c r="AH1809" s="144"/>
      <c r="AI1809" s="144"/>
      <c r="AJ1809" s="144"/>
      <c r="AK1809" s="144"/>
      <c r="AL1809" s="144"/>
      <c r="AM1809" s="144"/>
      <c r="AN1809" s="144"/>
      <c r="AO1809" s="144"/>
      <c r="AP1809" s="144"/>
      <c r="AQ1809" s="144"/>
      <c r="AR1809" s="144"/>
      <c r="AS1809" s="144"/>
    </row>
    <row r="1810" spans="2:45" s="135" customFormat="1" ht="24" hidden="1" customHeight="1" x14ac:dyDescent="0.15">
      <c r="B1810" s="169"/>
      <c r="C1810" s="750" t="s">
        <v>16377</v>
      </c>
      <c r="D1810" s="144"/>
      <c r="E1810" s="144" t="s">
        <v>16378</v>
      </c>
      <c r="F1810" s="144" t="s">
        <v>16377</v>
      </c>
      <c r="G1810" s="144">
        <v>18808</v>
      </c>
      <c r="H1810" s="144"/>
      <c r="I1810" s="304"/>
      <c r="J1810" s="144"/>
      <c r="K1810" s="144"/>
      <c r="L1810" s="144"/>
      <c r="M1810" s="144"/>
      <c r="N1810" s="144"/>
      <c r="O1810" s="144"/>
      <c r="P1810" s="144"/>
      <c r="Q1810" s="148"/>
      <c r="R1810" s="148"/>
      <c r="S1810" s="232"/>
      <c r="T1810" s="145">
        <v>2019</v>
      </c>
      <c r="U1810" s="148"/>
      <c r="V1810" s="148"/>
      <c r="W1810" s="148"/>
      <c r="X1810" s="148"/>
      <c r="Y1810" s="148"/>
      <c r="Z1810" s="144">
        <v>1123</v>
      </c>
      <c r="AA1810" s="144"/>
      <c r="AB1810" s="144"/>
      <c r="AC1810" s="144"/>
      <c r="AD1810" s="144"/>
      <c r="AE1810" s="144"/>
      <c r="AF1810" s="144"/>
      <c r="AG1810" s="144"/>
      <c r="AH1810" s="144"/>
      <c r="AI1810" s="144"/>
      <c r="AJ1810" s="144"/>
      <c r="AK1810" s="144"/>
      <c r="AL1810" s="144"/>
      <c r="AM1810" s="144"/>
      <c r="AN1810" s="144"/>
      <c r="AO1810" s="144"/>
      <c r="AP1810" s="144"/>
      <c r="AQ1810" s="144"/>
      <c r="AR1810" s="144"/>
      <c r="AS1810" s="144"/>
    </row>
    <row r="1811" spans="2:45" s="135" customFormat="1" ht="24" hidden="1" customHeight="1" x14ac:dyDescent="0.15">
      <c r="B1811" s="169"/>
      <c r="C1811" s="750" t="s">
        <v>16377</v>
      </c>
      <c r="D1811" s="144"/>
      <c r="E1811" s="144" t="s">
        <v>20711</v>
      </c>
      <c r="F1811" s="144" t="s">
        <v>17612</v>
      </c>
      <c r="G1811" s="144">
        <v>227940</v>
      </c>
      <c r="H1811" s="144">
        <v>227940</v>
      </c>
      <c r="I1811" s="144">
        <v>227940</v>
      </c>
      <c r="J1811" s="144"/>
      <c r="K1811" s="144"/>
      <c r="L1811" s="144"/>
      <c r="M1811" s="144"/>
      <c r="N1811" s="144"/>
      <c r="O1811" s="144"/>
      <c r="P1811" s="144"/>
      <c r="Q1811" s="148"/>
      <c r="R1811" s="148"/>
      <c r="S1811" s="232"/>
      <c r="T1811" s="145">
        <v>2015</v>
      </c>
      <c r="U1811" s="148"/>
      <c r="V1811" s="148"/>
      <c r="W1811" s="148"/>
      <c r="X1811" s="148"/>
      <c r="Y1811" s="148"/>
      <c r="Z1811" s="144"/>
      <c r="AA1811" s="144"/>
      <c r="AB1811" s="144"/>
      <c r="AC1811" s="144"/>
      <c r="AD1811" s="144"/>
      <c r="AE1811" s="144"/>
      <c r="AF1811" s="144"/>
      <c r="AG1811" s="144"/>
      <c r="AH1811" s="144"/>
      <c r="AI1811" s="144"/>
      <c r="AJ1811" s="144"/>
      <c r="AK1811" s="144"/>
      <c r="AL1811" s="144"/>
      <c r="AM1811" s="144"/>
      <c r="AN1811" s="144"/>
      <c r="AO1811" s="144"/>
      <c r="AP1811" s="144"/>
      <c r="AQ1811" s="144"/>
      <c r="AR1811" s="144"/>
      <c r="AS1811" s="144"/>
    </row>
    <row r="1812" spans="2:45" s="135" customFormat="1" ht="24" hidden="1" customHeight="1" x14ac:dyDescent="0.15">
      <c r="B1812" s="169"/>
      <c r="C1812" s="750" t="s">
        <v>16377</v>
      </c>
      <c r="D1812" s="144"/>
      <c r="E1812" s="144" t="s">
        <v>18908</v>
      </c>
      <c r="F1812" s="144" t="s">
        <v>16377</v>
      </c>
      <c r="G1812" s="144">
        <v>595</v>
      </c>
      <c r="H1812" s="144"/>
      <c r="I1812" s="144"/>
      <c r="J1812" s="144"/>
      <c r="K1812" s="144"/>
      <c r="L1812" s="144"/>
      <c r="M1812" s="144"/>
      <c r="N1812" s="144"/>
      <c r="O1812" s="144"/>
      <c r="P1812" s="144"/>
      <c r="Q1812" s="148"/>
      <c r="R1812" s="148"/>
      <c r="S1812" s="232"/>
      <c r="T1812" s="145">
        <v>2010</v>
      </c>
      <c r="U1812" s="148"/>
      <c r="V1812" s="148"/>
      <c r="W1812" s="148"/>
      <c r="X1812" s="148"/>
      <c r="Y1812" s="148"/>
      <c r="Z1812" s="144"/>
      <c r="AA1812" s="144"/>
      <c r="AB1812" s="144"/>
      <c r="AC1812" s="144"/>
      <c r="AD1812" s="144"/>
      <c r="AE1812" s="144"/>
      <c r="AF1812" s="144"/>
      <c r="AG1812" s="144"/>
      <c r="AH1812" s="144"/>
      <c r="AI1812" s="144"/>
      <c r="AJ1812" s="144"/>
      <c r="AK1812" s="144"/>
      <c r="AL1812" s="144"/>
      <c r="AM1812" s="144"/>
      <c r="AN1812" s="144"/>
      <c r="AO1812" s="144"/>
      <c r="AP1812" s="144"/>
      <c r="AQ1812" s="144"/>
      <c r="AR1812" s="144"/>
      <c r="AS1812" s="144"/>
    </row>
    <row r="1813" spans="2:45" s="135" customFormat="1" ht="24" hidden="1" customHeight="1" x14ac:dyDescent="0.15">
      <c r="B1813" s="169"/>
      <c r="C1813" s="750" t="s">
        <v>16377</v>
      </c>
      <c r="D1813" s="144"/>
      <c r="E1813" s="144" t="s">
        <v>19213</v>
      </c>
      <c r="F1813" s="144" t="s">
        <v>16377</v>
      </c>
      <c r="G1813" s="144">
        <v>1600</v>
      </c>
      <c r="H1813" s="144"/>
      <c r="I1813" s="144"/>
      <c r="J1813" s="144"/>
      <c r="K1813" s="144"/>
      <c r="L1813" s="144"/>
      <c r="M1813" s="144"/>
      <c r="N1813" s="144"/>
      <c r="O1813" s="144"/>
      <c r="P1813" s="144"/>
      <c r="Q1813" s="148"/>
      <c r="R1813" s="148"/>
      <c r="S1813" s="232"/>
      <c r="T1813" s="145">
        <v>2010</v>
      </c>
      <c r="U1813" s="148"/>
      <c r="V1813" s="148"/>
      <c r="W1813" s="148"/>
      <c r="X1813" s="148"/>
      <c r="Y1813" s="148"/>
      <c r="Z1813" s="144"/>
      <c r="AA1813" s="144"/>
      <c r="AB1813" s="144"/>
      <c r="AC1813" s="144"/>
      <c r="AD1813" s="144"/>
      <c r="AE1813" s="144"/>
      <c r="AF1813" s="144"/>
      <c r="AG1813" s="144"/>
      <c r="AH1813" s="144"/>
      <c r="AI1813" s="144"/>
      <c r="AJ1813" s="144"/>
      <c r="AK1813" s="144"/>
      <c r="AL1813" s="144"/>
      <c r="AM1813" s="144"/>
      <c r="AN1813" s="144"/>
      <c r="AO1813" s="144"/>
      <c r="AP1813" s="144"/>
      <c r="AQ1813" s="144"/>
      <c r="AR1813" s="144"/>
      <c r="AS1813" s="144"/>
    </row>
    <row r="1814" spans="2:45" s="135" customFormat="1" ht="24" hidden="1" customHeight="1" x14ac:dyDescent="0.15">
      <c r="B1814" s="169"/>
      <c r="C1814" s="750" t="s">
        <v>16377</v>
      </c>
      <c r="D1814" s="144"/>
      <c r="E1814" s="144" t="s">
        <v>20712</v>
      </c>
      <c r="F1814" s="144" t="s">
        <v>16377</v>
      </c>
      <c r="G1814" s="144">
        <v>1314</v>
      </c>
      <c r="H1814" s="144"/>
      <c r="I1814" s="144"/>
      <c r="J1814" s="144"/>
      <c r="K1814" s="144"/>
      <c r="L1814" s="144"/>
      <c r="M1814" s="144"/>
      <c r="N1814" s="144"/>
      <c r="O1814" s="144"/>
      <c r="P1814" s="144"/>
      <c r="Q1814" s="148"/>
      <c r="R1814" s="148"/>
      <c r="S1814" s="232"/>
      <c r="T1814" s="145">
        <v>2007</v>
      </c>
      <c r="U1814" s="148"/>
      <c r="V1814" s="148"/>
      <c r="W1814" s="148"/>
      <c r="X1814" s="148"/>
      <c r="Y1814" s="148"/>
      <c r="Z1814" s="144"/>
      <c r="AA1814" s="144"/>
      <c r="AB1814" s="144"/>
      <c r="AC1814" s="144"/>
      <c r="AD1814" s="144"/>
      <c r="AE1814" s="144"/>
      <c r="AF1814" s="144"/>
      <c r="AG1814" s="144"/>
      <c r="AH1814" s="144"/>
      <c r="AI1814" s="144"/>
      <c r="AJ1814" s="144"/>
      <c r="AK1814" s="144"/>
      <c r="AL1814" s="144"/>
      <c r="AM1814" s="144"/>
      <c r="AN1814" s="144"/>
      <c r="AO1814" s="144"/>
      <c r="AP1814" s="144"/>
      <c r="AQ1814" s="144"/>
      <c r="AR1814" s="144"/>
      <c r="AS1814" s="144"/>
    </row>
    <row r="1815" spans="2:45" s="135" customFormat="1" ht="24" hidden="1" customHeight="1" x14ac:dyDescent="0.15">
      <c r="B1815" s="169"/>
      <c r="C1815" s="750" t="s">
        <v>16377</v>
      </c>
      <c r="D1815" s="138"/>
      <c r="E1815" s="144" t="s">
        <v>20713</v>
      </c>
      <c r="F1815" s="144" t="s">
        <v>17612</v>
      </c>
      <c r="G1815" s="144">
        <v>227940</v>
      </c>
      <c r="H1815" s="144"/>
      <c r="I1815" s="144"/>
      <c r="J1815" s="144"/>
      <c r="K1815" s="164">
        <v>2015</v>
      </c>
      <c r="L1815" s="144"/>
      <c r="M1815" s="138"/>
      <c r="N1815" s="138"/>
      <c r="O1815" s="138"/>
      <c r="P1815" s="138"/>
      <c r="Q1815" s="138"/>
      <c r="R1815" s="138"/>
      <c r="S1815" s="138"/>
      <c r="T1815" s="145"/>
      <c r="U1815" s="138"/>
      <c r="V1815" s="138"/>
      <c r="W1815" s="138"/>
      <c r="X1815" s="138"/>
      <c r="Y1815" s="138"/>
      <c r="Z1815" s="138"/>
      <c r="AA1815" s="138"/>
      <c r="AB1815" s="138"/>
      <c r="AC1815" s="138"/>
      <c r="AD1815" s="138"/>
      <c r="AE1815" s="138"/>
      <c r="AF1815" s="138"/>
      <c r="AG1815" s="138"/>
      <c r="AH1815" s="138"/>
      <c r="AI1815" s="138"/>
      <c r="AJ1815" s="138"/>
      <c r="AK1815" s="138"/>
      <c r="AL1815" s="138"/>
      <c r="AM1815" s="138"/>
      <c r="AN1815" s="138"/>
      <c r="AO1815" s="138"/>
      <c r="AP1815" s="138"/>
      <c r="AQ1815" s="138"/>
      <c r="AR1815" s="138"/>
      <c r="AS1815" s="138"/>
    </row>
    <row r="1816" spans="2:45" s="135" customFormat="1" ht="24" hidden="1" customHeight="1" x14ac:dyDescent="0.15">
      <c r="B1816" s="169"/>
      <c r="C1816" s="750" t="s">
        <v>6326</v>
      </c>
      <c r="D1816" s="144"/>
      <c r="E1816" s="144" t="s">
        <v>11334</v>
      </c>
      <c r="F1816" s="144" t="s">
        <v>6326</v>
      </c>
      <c r="G1816" s="144">
        <v>1100</v>
      </c>
      <c r="H1816" s="144"/>
      <c r="I1816" s="304"/>
      <c r="J1816" s="144">
        <v>20</v>
      </c>
      <c r="K1816" s="144">
        <v>40</v>
      </c>
      <c r="L1816" s="144"/>
      <c r="M1816" s="144"/>
      <c r="N1816" s="144"/>
      <c r="O1816" s="144"/>
      <c r="P1816" s="144"/>
      <c r="Q1816" s="148"/>
      <c r="R1816" s="148"/>
      <c r="S1816" s="232"/>
      <c r="T1816" s="145">
        <v>2013</v>
      </c>
      <c r="U1816" s="148"/>
      <c r="V1816" s="148"/>
      <c r="W1816" s="148"/>
      <c r="X1816" s="148"/>
      <c r="Y1816" s="148"/>
      <c r="Z1816" s="144">
        <v>1660</v>
      </c>
      <c r="AA1816" s="144"/>
      <c r="AB1816" s="144"/>
      <c r="AC1816" s="144"/>
      <c r="AD1816" s="144"/>
      <c r="AE1816" s="144"/>
      <c r="AF1816" s="144"/>
      <c r="AG1816" s="144"/>
      <c r="AH1816" s="144"/>
      <c r="AI1816" s="144"/>
      <c r="AJ1816" s="144"/>
      <c r="AK1816" s="144"/>
      <c r="AL1816" s="144"/>
      <c r="AM1816" s="144"/>
      <c r="AN1816" s="144"/>
      <c r="AO1816" s="144"/>
      <c r="AP1816" s="144"/>
      <c r="AQ1816" s="144"/>
      <c r="AR1816" s="144"/>
      <c r="AS1816" s="144"/>
    </row>
    <row r="1817" spans="2:45" s="135" customFormat="1" ht="24" hidden="1" customHeight="1" x14ac:dyDescent="0.15">
      <c r="B1817" s="169"/>
      <c r="C1817" s="750" t="s">
        <v>6326</v>
      </c>
      <c r="D1817" s="144"/>
      <c r="E1817" s="144" t="s">
        <v>11335</v>
      </c>
      <c r="F1817" s="144" t="s">
        <v>6326</v>
      </c>
      <c r="G1817" s="144">
        <v>1300</v>
      </c>
      <c r="H1817" s="144"/>
      <c r="I1817" s="304"/>
      <c r="J1817" s="144">
        <v>31</v>
      </c>
      <c r="K1817" s="144">
        <v>20.5</v>
      </c>
      <c r="L1817" s="144"/>
      <c r="M1817" s="144"/>
      <c r="N1817" s="144"/>
      <c r="O1817" s="144"/>
      <c r="P1817" s="144"/>
      <c r="Q1817" s="148"/>
      <c r="R1817" s="148"/>
      <c r="S1817" s="232"/>
      <c r="T1817" s="145"/>
      <c r="U1817" s="148"/>
      <c r="V1817" s="148"/>
      <c r="W1817" s="148"/>
      <c r="X1817" s="148"/>
      <c r="Y1817" s="148"/>
      <c r="Z1817" s="144"/>
      <c r="AA1817" s="144"/>
      <c r="AB1817" s="144"/>
      <c r="AC1817" s="144"/>
      <c r="AD1817" s="144"/>
      <c r="AE1817" s="144"/>
      <c r="AF1817" s="144"/>
      <c r="AG1817" s="144"/>
      <c r="AH1817" s="144"/>
      <c r="AI1817" s="144"/>
      <c r="AJ1817" s="144"/>
      <c r="AK1817" s="144"/>
      <c r="AL1817" s="144"/>
      <c r="AM1817" s="144"/>
      <c r="AN1817" s="144"/>
      <c r="AO1817" s="144"/>
      <c r="AP1817" s="144"/>
      <c r="AQ1817" s="144"/>
      <c r="AR1817" s="144"/>
      <c r="AS1817" s="144"/>
    </row>
    <row r="1818" spans="2:45" s="135" customFormat="1" ht="24" hidden="1" customHeight="1" x14ac:dyDescent="0.15">
      <c r="B1818" s="169"/>
      <c r="C1818" s="750" t="s">
        <v>6326</v>
      </c>
      <c r="D1818" s="144"/>
      <c r="E1818" s="144" t="s">
        <v>11336</v>
      </c>
      <c r="F1818" s="144" t="s">
        <v>6326</v>
      </c>
      <c r="G1818" s="144">
        <v>1200</v>
      </c>
      <c r="H1818" s="144"/>
      <c r="I1818" s="304"/>
      <c r="J1818" s="144">
        <v>19</v>
      </c>
      <c r="K1818" s="144">
        <v>28</v>
      </c>
      <c r="L1818" s="144"/>
      <c r="M1818" s="144"/>
      <c r="N1818" s="144"/>
      <c r="O1818" s="144"/>
      <c r="P1818" s="144"/>
      <c r="Q1818" s="148"/>
      <c r="R1818" s="148"/>
      <c r="S1818" s="232"/>
      <c r="T1818" s="145"/>
      <c r="U1818" s="148"/>
      <c r="V1818" s="148"/>
      <c r="W1818" s="148"/>
      <c r="X1818" s="148"/>
      <c r="Y1818" s="148"/>
      <c r="Z1818" s="144"/>
      <c r="AA1818" s="144"/>
      <c r="AB1818" s="144"/>
      <c r="AC1818" s="144"/>
      <c r="AD1818" s="144"/>
      <c r="AE1818" s="144"/>
      <c r="AF1818" s="144"/>
      <c r="AG1818" s="144"/>
      <c r="AH1818" s="144"/>
      <c r="AI1818" s="144"/>
      <c r="AJ1818" s="144"/>
      <c r="AK1818" s="144"/>
      <c r="AL1818" s="144"/>
      <c r="AM1818" s="144"/>
      <c r="AN1818" s="144"/>
      <c r="AO1818" s="144"/>
      <c r="AP1818" s="144"/>
      <c r="AQ1818" s="144"/>
      <c r="AR1818" s="144"/>
      <c r="AS1818" s="397"/>
    </row>
    <row r="1819" spans="2:45" s="135" customFormat="1" ht="24" hidden="1" customHeight="1" x14ac:dyDescent="0.15">
      <c r="B1819" s="169"/>
      <c r="C1819" s="750" t="s">
        <v>6326</v>
      </c>
      <c r="D1819" s="144"/>
      <c r="E1819" s="144" t="s">
        <v>11337</v>
      </c>
      <c r="F1819" s="144" t="s">
        <v>6326</v>
      </c>
      <c r="G1819" s="144">
        <v>1600</v>
      </c>
      <c r="H1819" s="144"/>
      <c r="I1819" s="304"/>
      <c r="J1819" s="144">
        <v>20</v>
      </c>
      <c r="K1819" s="144">
        <v>40</v>
      </c>
      <c r="L1819" s="144"/>
      <c r="M1819" s="144"/>
      <c r="N1819" s="144"/>
      <c r="O1819" s="144"/>
      <c r="P1819" s="144"/>
      <c r="Q1819" s="148"/>
      <c r="R1819" s="148"/>
      <c r="S1819" s="232"/>
      <c r="T1819" s="145"/>
      <c r="U1819" s="148"/>
      <c r="V1819" s="148"/>
      <c r="W1819" s="148"/>
      <c r="X1819" s="148"/>
      <c r="Y1819" s="148"/>
      <c r="Z1819" s="144"/>
      <c r="AA1819" s="144"/>
      <c r="AB1819" s="144"/>
      <c r="AC1819" s="144"/>
      <c r="AD1819" s="144"/>
      <c r="AE1819" s="144"/>
      <c r="AF1819" s="144"/>
      <c r="AG1819" s="144"/>
      <c r="AH1819" s="144"/>
      <c r="AI1819" s="144"/>
      <c r="AJ1819" s="144"/>
      <c r="AK1819" s="144"/>
      <c r="AL1819" s="144"/>
      <c r="AM1819" s="144"/>
      <c r="AN1819" s="144"/>
      <c r="AO1819" s="144"/>
      <c r="AP1819" s="144"/>
      <c r="AQ1819" s="144"/>
      <c r="AR1819" s="144"/>
      <c r="AS1819" s="397"/>
    </row>
    <row r="1820" spans="2:45" s="135" customFormat="1" ht="24" hidden="1" customHeight="1" x14ac:dyDescent="0.15">
      <c r="B1820" s="169"/>
      <c r="C1820" s="750" t="s">
        <v>6326</v>
      </c>
      <c r="D1820" s="144"/>
      <c r="E1820" s="144" t="s">
        <v>20714</v>
      </c>
      <c r="F1820" s="144" t="s">
        <v>6326</v>
      </c>
      <c r="G1820" s="144">
        <v>2170</v>
      </c>
      <c r="H1820" s="144"/>
      <c r="I1820" s="304"/>
      <c r="J1820" s="144">
        <v>23</v>
      </c>
      <c r="K1820" s="144">
        <v>43</v>
      </c>
      <c r="L1820" s="144"/>
      <c r="M1820" s="144"/>
      <c r="N1820" s="144"/>
      <c r="O1820" s="144"/>
      <c r="P1820" s="144"/>
      <c r="Q1820" s="148"/>
      <c r="R1820" s="148"/>
      <c r="S1820" s="232"/>
      <c r="T1820" s="145">
        <v>2009</v>
      </c>
      <c r="U1820" s="148"/>
      <c r="V1820" s="148"/>
      <c r="W1820" s="148"/>
      <c r="X1820" s="148"/>
      <c r="Y1820" s="148"/>
      <c r="Z1820" s="144">
        <v>75</v>
      </c>
      <c r="AA1820" s="144"/>
      <c r="AB1820" s="144"/>
      <c r="AC1820" s="144"/>
      <c r="AD1820" s="144"/>
      <c r="AE1820" s="144"/>
      <c r="AF1820" s="144"/>
      <c r="AG1820" s="144"/>
      <c r="AH1820" s="144"/>
      <c r="AI1820" s="144"/>
      <c r="AJ1820" s="144"/>
      <c r="AK1820" s="144"/>
      <c r="AL1820" s="144"/>
      <c r="AM1820" s="144"/>
      <c r="AN1820" s="144"/>
      <c r="AO1820" s="144"/>
      <c r="AP1820" s="144"/>
      <c r="AQ1820" s="144"/>
      <c r="AR1820" s="144"/>
      <c r="AS1820" s="144"/>
    </row>
    <row r="1821" spans="2:45" s="135" customFormat="1" ht="24" hidden="1" customHeight="1" x14ac:dyDescent="0.15">
      <c r="B1821" s="169"/>
      <c r="C1821" s="750" t="s">
        <v>6326</v>
      </c>
      <c r="D1821" s="144"/>
      <c r="E1821" s="144" t="s">
        <v>11338</v>
      </c>
      <c r="F1821" s="144" t="s">
        <v>6326</v>
      </c>
      <c r="G1821" s="144">
        <v>9978</v>
      </c>
      <c r="H1821" s="144"/>
      <c r="I1821" s="304"/>
      <c r="J1821" s="144"/>
      <c r="K1821" s="144"/>
      <c r="L1821" s="144"/>
      <c r="M1821" s="144"/>
      <c r="N1821" s="144"/>
      <c r="O1821" s="144"/>
      <c r="P1821" s="144"/>
      <c r="Q1821" s="148"/>
      <c r="R1821" s="148"/>
      <c r="S1821" s="232"/>
      <c r="T1821" s="145">
        <v>2021</v>
      </c>
      <c r="U1821" s="148"/>
      <c r="V1821" s="148"/>
      <c r="W1821" s="148"/>
      <c r="X1821" s="148"/>
      <c r="Y1821" s="148"/>
      <c r="Z1821" s="144">
        <v>510</v>
      </c>
      <c r="AA1821" s="144"/>
      <c r="AB1821" s="144"/>
      <c r="AC1821" s="144"/>
      <c r="AD1821" s="144"/>
      <c r="AE1821" s="144"/>
      <c r="AF1821" s="144"/>
      <c r="AG1821" s="144"/>
      <c r="AH1821" s="144"/>
      <c r="AI1821" s="144"/>
      <c r="AJ1821" s="144"/>
      <c r="AK1821" s="144"/>
      <c r="AL1821" s="144"/>
      <c r="AM1821" s="144"/>
      <c r="AN1821" s="144"/>
      <c r="AO1821" s="144"/>
      <c r="AP1821" s="144"/>
      <c r="AQ1821" s="144"/>
      <c r="AR1821" s="144"/>
      <c r="AS1821" s="144"/>
    </row>
    <row r="1822" spans="2:45" s="135" customFormat="1" ht="24" hidden="1" customHeight="1" x14ac:dyDescent="0.15">
      <c r="B1822" s="169"/>
      <c r="C1822" s="750" t="s">
        <v>16285</v>
      </c>
      <c r="D1822" s="144"/>
      <c r="E1822" s="144" t="s">
        <v>20715</v>
      </c>
      <c r="F1822" s="144" t="s">
        <v>16285</v>
      </c>
      <c r="G1822" s="144">
        <v>9865</v>
      </c>
      <c r="H1822" s="144"/>
      <c r="I1822" s="304"/>
      <c r="J1822" s="144"/>
      <c r="K1822" s="144"/>
      <c r="L1822" s="144"/>
      <c r="M1822" s="144"/>
      <c r="N1822" s="144"/>
      <c r="O1822" s="144"/>
      <c r="P1822" s="144"/>
      <c r="Q1822" s="148"/>
      <c r="R1822" s="148"/>
      <c r="S1822" s="232"/>
      <c r="T1822" s="145">
        <v>2021</v>
      </c>
      <c r="U1822" s="148"/>
      <c r="V1822" s="148"/>
      <c r="W1822" s="148"/>
      <c r="X1822" s="148"/>
      <c r="Y1822" s="148"/>
      <c r="Z1822" s="144">
        <v>23</v>
      </c>
      <c r="AA1822" s="144"/>
      <c r="AB1822" s="144"/>
      <c r="AC1822" s="144"/>
      <c r="AD1822" s="144"/>
      <c r="AE1822" s="144"/>
      <c r="AF1822" s="144"/>
      <c r="AG1822" s="144"/>
      <c r="AH1822" s="144"/>
      <c r="AI1822" s="144"/>
      <c r="AJ1822" s="144"/>
      <c r="AK1822" s="144"/>
      <c r="AL1822" s="144"/>
      <c r="AM1822" s="144"/>
      <c r="AN1822" s="144"/>
      <c r="AO1822" s="144"/>
      <c r="AP1822" s="144"/>
      <c r="AQ1822" s="144"/>
      <c r="AR1822" s="144"/>
      <c r="AS1822" s="144"/>
    </row>
    <row r="1823" spans="2:45" s="135" customFormat="1" ht="24" hidden="1" customHeight="1" x14ac:dyDescent="0.15">
      <c r="B1823" s="169"/>
      <c r="C1823" s="750" t="s">
        <v>6326</v>
      </c>
      <c r="D1823" s="144"/>
      <c r="E1823" s="144" t="s">
        <v>11339</v>
      </c>
      <c r="F1823" s="144" t="s">
        <v>6326</v>
      </c>
      <c r="G1823" s="144">
        <v>3500</v>
      </c>
      <c r="H1823" s="144"/>
      <c r="I1823" s="304"/>
      <c r="J1823" s="144">
        <v>70</v>
      </c>
      <c r="K1823" s="144">
        <v>50</v>
      </c>
      <c r="L1823" s="144"/>
      <c r="M1823" s="144"/>
      <c r="N1823" s="144"/>
      <c r="O1823" s="144"/>
      <c r="P1823" s="144"/>
      <c r="Q1823" s="148"/>
      <c r="R1823" s="148"/>
      <c r="S1823" s="232"/>
      <c r="T1823" s="145">
        <v>2013</v>
      </c>
      <c r="U1823" s="148"/>
      <c r="V1823" s="148"/>
      <c r="W1823" s="148"/>
      <c r="X1823" s="148"/>
      <c r="Y1823" s="148"/>
      <c r="Z1823" s="144">
        <v>60</v>
      </c>
      <c r="AA1823" s="144"/>
      <c r="AB1823" s="144"/>
      <c r="AC1823" s="144"/>
      <c r="AD1823" s="144"/>
      <c r="AE1823" s="144"/>
      <c r="AF1823" s="144"/>
      <c r="AG1823" s="144"/>
      <c r="AH1823" s="144"/>
      <c r="AI1823" s="144"/>
      <c r="AJ1823" s="144"/>
      <c r="AK1823" s="144"/>
      <c r="AL1823" s="144"/>
      <c r="AM1823" s="144"/>
      <c r="AN1823" s="144"/>
      <c r="AO1823" s="144"/>
      <c r="AP1823" s="144"/>
      <c r="AQ1823" s="144"/>
      <c r="AR1823" s="144"/>
      <c r="AS1823" s="144"/>
    </row>
    <row r="1824" spans="2:45" s="135" customFormat="1" ht="24" hidden="1" customHeight="1" x14ac:dyDescent="0.15">
      <c r="B1824" s="169"/>
      <c r="C1824" s="750" t="s">
        <v>6326</v>
      </c>
      <c r="D1824" s="144"/>
      <c r="E1824" s="144" t="s">
        <v>20716</v>
      </c>
      <c r="F1824" s="144" t="s">
        <v>6326</v>
      </c>
      <c r="G1824" s="144">
        <v>3500</v>
      </c>
      <c r="H1824" s="159"/>
      <c r="I1824" s="159"/>
      <c r="J1824" s="144">
        <v>70</v>
      </c>
      <c r="K1824" s="144">
        <v>50</v>
      </c>
      <c r="L1824" s="144"/>
      <c r="M1824" s="144"/>
      <c r="N1824" s="144"/>
      <c r="O1824" s="144"/>
      <c r="P1824" s="144"/>
      <c r="Q1824" s="148"/>
      <c r="R1824" s="148"/>
      <c r="S1824" s="232"/>
      <c r="T1824" s="145">
        <v>2019</v>
      </c>
      <c r="U1824" s="148"/>
      <c r="V1824" s="148"/>
      <c r="W1824" s="148"/>
      <c r="X1824" s="148"/>
      <c r="Y1824" s="148"/>
      <c r="Z1824" s="144">
        <v>153</v>
      </c>
      <c r="AA1824" s="144"/>
      <c r="AB1824" s="144"/>
      <c r="AC1824" s="144"/>
      <c r="AD1824" s="144"/>
      <c r="AE1824" s="144"/>
      <c r="AF1824" s="144"/>
      <c r="AG1824" s="144"/>
      <c r="AH1824" s="144"/>
      <c r="AI1824" s="144"/>
      <c r="AJ1824" s="144"/>
      <c r="AK1824" s="144"/>
      <c r="AL1824" s="144"/>
      <c r="AM1824" s="144"/>
      <c r="AN1824" s="144"/>
      <c r="AO1824" s="144"/>
      <c r="AP1824" s="144"/>
      <c r="AQ1824" s="144"/>
      <c r="AR1824" s="144"/>
      <c r="AS1824" s="144"/>
    </row>
    <row r="1825" spans="2:45" s="135" customFormat="1" ht="24" hidden="1" customHeight="1" x14ac:dyDescent="0.15">
      <c r="B1825" s="169"/>
      <c r="C1825" s="750" t="s">
        <v>6326</v>
      </c>
      <c r="D1825" s="144"/>
      <c r="E1825" s="144" t="s">
        <v>20717</v>
      </c>
      <c r="F1825" s="144" t="s">
        <v>6326</v>
      </c>
      <c r="G1825" s="144">
        <v>1428</v>
      </c>
      <c r="H1825" s="144"/>
      <c r="I1825" s="304"/>
      <c r="J1825" s="144">
        <v>34</v>
      </c>
      <c r="K1825" s="144">
        <v>42</v>
      </c>
      <c r="L1825" s="144"/>
      <c r="M1825" s="144"/>
      <c r="N1825" s="144"/>
      <c r="O1825" s="144"/>
      <c r="P1825" s="144"/>
      <c r="Q1825" s="148"/>
      <c r="R1825" s="148"/>
      <c r="S1825" s="232"/>
      <c r="T1825" s="145">
        <v>2019</v>
      </c>
      <c r="U1825" s="148"/>
      <c r="V1825" s="148"/>
      <c r="W1825" s="148"/>
      <c r="X1825" s="148"/>
      <c r="Y1825" s="148"/>
      <c r="Z1825" s="144">
        <v>80</v>
      </c>
      <c r="AA1825" s="144"/>
      <c r="AB1825" s="144"/>
      <c r="AC1825" s="144"/>
      <c r="AD1825" s="144"/>
      <c r="AE1825" s="144"/>
      <c r="AF1825" s="144"/>
      <c r="AG1825" s="144"/>
      <c r="AH1825" s="144"/>
      <c r="AI1825" s="144"/>
      <c r="AJ1825" s="144"/>
      <c r="AK1825" s="144"/>
      <c r="AL1825" s="144"/>
      <c r="AM1825" s="144"/>
      <c r="AN1825" s="144"/>
      <c r="AO1825" s="144"/>
      <c r="AP1825" s="144"/>
      <c r="AQ1825" s="144"/>
      <c r="AR1825" s="144"/>
      <c r="AS1825" s="144"/>
    </row>
    <row r="1826" spans="2:45" s="135" customFormat="1" ht="24" hidden="1" customHeight="1" x14ac:dyDescent="0.15">
      <c r="B1826" s="169"/>
      <c r="C1826" s="935" t="s">
        <v>16285</v>
      </c>
      <c r="D1826" s="138"/>
      <c r="E1826" s="138" t="s">
        <v>20718</v>
      </c>
      <c r="F1826" s="138" t="s">
        <v>16285</v>
      </c>
      <c r="G1826" s="138">
        <v>1300</v>
      </c>
      <c r="H1826" s="138"/>
      <c r="I1826" s="138"/>
      <c r="J1826" s="138"/>
      <c r="K1826" s="136"/>
      <c r="L1826" s="138"/>
      <c r="M1826" s="138"/>
      <c r="N1826" s="138"/>
      <c r="O1826" s="138"/>
      <c r="P1826" s="138"/>
      <c r="Q1826" s="138"/>
      <c r="R1826" s="138"/>
      <c r="S1826" s="138"/>
      <c r="T1826" s="145"/>
      <c r="U1826" s="138"/>
      <c r="V1826" s="138"/>
      <c r="W1826" s="138"/>
      <c r="X1826" s="138"/>
      <c r="Y1826" s="138"/>
      <c r="Z1826" s="138"/>
      <c r="AA1826" s="138"/>
      <c r="AB1826" s="138"/>
      <c r="AC1826" s="138"/>
      <c r="AD1826" s="138"/>
      <c r="AE1826" s="138"/>
      <c r="AF1826" s="138"/>
      <c r="AG1826" s="138"/>
      <c r="AH1826" s="138"/>
      <c r="AI1826" s="138"/>
      <c r="AJ1826" s="138"/>
      <c r="AK1826" s="138"/>
      <c r="AL1826" s="138"/>
      <c r="AM1826" s="138"/>
      <c r="AN1826" s="138"/>
      <c r="AO1826" s="138"/>
      <c r="AP1826" s="138"/>
      <c r="AQ1826" s="138"/>
      <c r="AR1826" s="138"/>
      <c r="AS1826" s="138"/>
    </row>
    <row r="1827" spans="2:45" s="135" customFormat="1" ht="24" hidden="1" customHeight="1" x14ac:dyDescent="0.15">
      <c r="B1827" s="169"/>
      <c r="C1827" s="750" t="s">
        <v>17472</v>
      </c>
      <c r="D1827" s="144"/>
      <c r="E1827" s="144" t="s">
        <v>20719</v>
      </c>
      <c r="F1827" s="144" t="s">
        <v>17472</v>
      </c>
      <c r="G1827" s="144">
        <v>1670</v>
      </c>
      <c r="H1827" s="144">
        <v>1556</v>
      </c>
      <c r="I1827" s="304">
        <v>1556</v>
      </c>
      <c r="J1827" s="144"/>
      <c r="K1827" s="144"/>
      <c r="L1827" s="144"/>
      <c r="M1827" s="144"/>
      <c r="N1827" s="144"/>
      <c r="O1827" s="144"/>
      <c r="P1827" s="144"/>
      <c r="Q1827" s="148"/>
      <c r="R1827" s="148"/>
      <c r="S1827" s="232"/>
      <c r="T1827" s="145">
        <v>2018</v>
      </c>
      <c r="U1827" s="148"/>
      <c r="V1827" s="148"/>
      <c r="W1827" s="148"/>
      <c r="X1827" s="148"/>
      <c r="Y1827" s="148"/>
      <c r="Z1827" s="144"/>
      <c r="AA1827" s="144"/>
      <c r="AB1827" s="144"/>
      <c r="AC1827" s="144"/>
      <c r="AD1827" s="144"/>
      <c r="AE1827" s="144"/>
      <c r="AF1827" s="144"/>
      <c r="AG1827" s="144"/>
      <c r="AH1827" s="144"/>
      <c r="AI1827" s="144"/>
      <c r="AJ1827" s="144"/>
      <c r="AK1827" s="144"/>
      <c r="AL1827" s="144"/>
      <c r="AM1827" s="144"/>
      <c r="AN1827" s="144"/>
      <c r="AO1827" s="144"/>
      <c r="AP1827" s="144"/>
      <c r="AQ1827" s="144"/>
      <c r="AR1827" s="144"/>
      <c r="AS1827" s="144"/>
    </row>
    <row r="1828" spans="2:45" s="135" customFormat="1" ht="24" hidden="1" customHeight="1" x14ac:dyDescent="0.15">
      <c r="B1828" s="169"/>
      <c r="C1828" s="750" t="s">
        <v>17472</v>
      </c>
      <c r="D1828" s="144"/>
      <c r="E1828" s="144" t="s">
        <v>17613</v>
      </c>
      <c r="F1828" s="144" t="s">
        <v>17472</v>
      </c>
      <c r="G1828" s="144">
        <v>11848</v>
      </c>
      <c r="H1828" s="144">
        <v>11848</v>
      </c>
      <c r="I1828" s="304">
        <v>11848</v>
      </c>
      <c r="J1828" s="144"/>
      <c r="K1828" s="144"/>
      <c r="L1828" s="144"/>
      <c r="M1828" s="144"/>
      <c r="N1828" s="144"/>
      <c r="O1828" s="144"/>
      <c r="P1828" s="144"/>
      <c r="Q1828" s="148"/>
      <c r="R1828" s="148"/>
      <c r="S1828" s="232"/>
      <c r="T1828" s="145">
        <v>2022</v>
      </c>
      <c r="U1828" s="148"/>
      <c r="V1828" s="148"/>
      <c r="W1828" s="148"/>
      <c r="X1828" s="148"/>
      <c r="Y1828" s="148"/>
      <c r="Z1828" s="144"/>
      <c r="AA1828" s="144"/>
      <c r="AB1828" s="144"/>
      <c r="AC1828" s="144"/>
      <c r="AD1828" s="144"/>
      <c r="AE1828" s="144"/>
      <c r="AF1828" s="144"/>
      <c r="AG1828" s="144"/>
      <c r="AH1828" s="144"/>
      <c r="AI1828" s="144"/>
      <c r="AJ1828" s="144"/>
      <c r="AK1828" s="144"/>
      <c r="AL1828" s="144"/>
      <c r="AM1828" s="144"/>
      <c r="AN1828" s="144"/>
      <c r="AO1828" s="144"/>
      <c r="AP1828" s="144"/>
      <c r="AQ1828" s="144"/>
      <c r="AR1828" s="144"/>
      <c r="AS1828" s="144"/>
    </row>
    <row r="1829" spans="2:45" s="135" customFormat="1" ht="24" hidden="1" customHeight="1" x14ac:dyDescent="0.15">
      <c r="B1829" s="169"/>
      <c r="C1829" s="750" t="s">
        <v>17472</v>
      </c>
      <c r="D1829" s="144"/>
      <c r="E1829" s="144" t="s">
        <v>17614</v>
      </c>
      <c r="F1829" s="144" t="s">
        <v>17472</v>
      </c>
      <c r="G1829" s="144">
        <v>1441</v>
      </c>
      <c r="H1829" s="144">
        <v>166</v>
      </c>
      <c r="I1829" s="304">
        <v>166</v>
      </c>
      <c r="J1829" s="144"/>
      <c r="K1829" s="144"/>
      <c r="L1829" s="144"/>
      <c r="M1829" s="144"/>
      <c r="N1829" s="144"/>
      <c r="O1829" s="144"/>
      <c r="P1829" s="144"/>
      <c r="Q1829" s="148"/>
      <c r="R1829" s="148"/>
      <c r="S1829" s="232"/>
      <c r="T1829" s="145">
        <v>2018</v>
      </c>
      <c r="U1829" s="148"/>
      <c r="V1829" s="148"/>
      <c r="W1829" s="148"/>
      <c r="X1829" s="148"/>
      <c r="Y1829" s="148"/>
      <c r="Z1829" s="144"/>
      <c r="AA1829" s="144"/>
      <c r="AB1829" s="144"/>
      <c r="AC1829" s="144"/>
      <c r="AD1829" s="144"/>
      <c r="AE1829" s="144"/>
      <c r="AF1829" s="144"/>
      <c r="AG1829" s="144"/>
      <c r="AH1829" s="144"/>
      <c r="AI1829" s="144"/>
      <c r="AJ1829" s="144"/>
      <c r="AK1829" s="144"/>
      <c r="AL1829" s="144"/>
      <c r="AM1829" s="144"/>
      <c r="AN1829" s="144"/>
      <c r="AO1829" s="144"/>
      <c r="AP1829" s="144"/>
      <c r="AQ1829" s="144"/>
      <c r="AR1829" s="144"/>
      <c r="AS1829" s="144"/>
    </row>
    <row r="1830" spans="2:45" s="135" customFormat="1" ht="24" hidden="1" customHeight="1" x14ac:dyDescent="0.15">
      <c r="B1830" s="169"/>
      <c r="C1830" s="750" t="s">
        <v>16302</v>
      </c>
      <c r="D1830" s="138"/>
      <c r="E1830" s="144" t="s">
        <v>20720</v>
      </c>
      <c r="F1830" s="144" t="s">
        <v>16302</v>
      </c>
      <c r="G1830" s="144"/>
      <c r="H1830" s="144"/>
      <c r="I1830" s="144"/>
      <c r="J1830" s="144"/>
      <c r="K1830" s="164"/>
      <c r="L1830" s="144"/>
      <c r="M1830" s="138"/>
      <c r="N1830" s="138"/>
      <c r="O1830" s="138"/>
      <c r="P1830" s="138"/>
      <c r="Q1830" s="138"/>
      <c r="R1830" s="138"/>
      <c r="S1830" s="138"/>
      <c r="T1830" s="145"/>
      <c r="U1830" s="138"/>
      <c r="V1830" s="138"/>
      <c r="W1830" s="138"/>
      <c r="X1830" s="138"/>
      <c r="Y1830" s="138"/>
      <c r="Z1830" s="138"/>
      <c r="AA1830" s="138"/>
      <c r="AB1830" s="138"/>
      <c r="AC1830" s="138"/>
      <c r="AD1830" s="138"/>
      <c r="AE1830" s="138"/>
      <c r="AF1830" s="138"/>
      <c r="AG1830" s="138"/>
      <c r="AH1830" s="138"/>
      <c r="AI1830" s="138"/>
      <c r="AJ1830" s="138"/>
      <c r="AK1830" s="138"/>
      <c r="AL1830" s="138"/>
      <c r="AM1830" s="138"/>
      <c r="AN1830" s="138"/>
      <c r="AO1830" s="138"/>
      <c r="AP1830" s="138"/>
      <c r="AQ1830" s="138"/>
      <c r="AR1830" s="138"/>
      <c r="AS1830" s="138"/>
    </row>
    <row r="1831" spans="2:45" s="135" customFormat="1" ht="24" hidden="1" customHeight="1" x14ac:dyDescent="0.15">
      <c r="B1831" s="169"/>
      <c r="C1831" s="750" t="s">
        <v>6338</v>
      </c>
      <c r="D1831" s="144"/>
      <c r="E1831" s="144" t="s">
        <v>20721</v>
      </c>
      <c r="F1831" s="144" t="s">
        <v>6338</v>
      </c>
      <c r="G1831" s="144"/>
      <c r="H1831" s="144">
        <v>495</v>
      </c>
      <c r="I1831" s="304">
        <v>525</v>
      </c>
      <c r="J1831" s="144"/>
      <c r="K1831" s="144"/>
      <c r="L1831" s="144"/>
      <c r="M1831" s="144"/>
      <c r="N1831" s="144"/>
      <c r="O1831" s="144"/>
      <c r="P1831" s="144"/>
      <c r="Q1831" s="148"/>
      <c r="R1831" s="148"/>
      <c r="S1831" s="232"/>
      <c r="T1831" s="145">
        <v>2019</v>
      </c>
      <c r="U1831" s="148"/>
      <c r="V1831" s="148"/>
      <c r="W1831" s="148"/>
      <c r="X1831" s="148"/>
      <c r="Y1831" s="148"/>
      <c r="Z1831" s="144">
        <v>1026</v>
      </c>
      <c r="AA1831" s="144"/>
      <c r="AB1831" s="144"/>
      <c r="AC1831" s="144"/>
      <c r="AD1831" s="144"/>
      <c r="AE1831" s="144"/>
      <c r="AF1831" s="144"/>
      <c r="AG1831" s="144"/>
      <c r="AH1831" s="144"/>
      <c r="AI1831" s="144"/>
      <c r="AJ1831" s="144"/>
      <c r="AK1831" s="144"/>
      <c r="AL1831" s="144"/>
      <c r="AM1831" s="144"/>
      <c r="AN1831" s="144"/>
      <c r="AO1831" s="144"/>
      <c r="AP1831" s="144"/>
      <c r="AQ1831" s="144"/>
      <c r="AR1831" s="144"/>
      <c r="AS1831" s="144"/>
    </row>
    <row r="1832" spans="2:45" s="135" customFormat="1" ht="24" hidden="1" customHeight="1" x14ac:dyDescent="0.15">
      <c r="B1832" s="169"/>
      <c r="C1832" s="750" t="s">
        <v>16305</v>
      </c>
      <c r="D1832" s="144"/>
      <c r="E1832" s="144" t="s">
        <v>20722</v>
      </c>
      <c r="F1832" s="144" t="s">
        <v>6338</v>
      </c>
      <c r="G1832" s="144">
        <v>2530</v>
      </c>
      <c r="H1832" s="144"/>
      <c r="I1832" s="304"/>
      <c r="J1832" s="144">
        <v>39</v>
      </c>
      <c r="K1832" s="144">
        <v>63</v>
      </c>
      <c r="L1832" s="144"/>
      <c r="M1832" s="144"/>
      <c r="N1832" s="144">
        <v>2457</v>
      </c>
      <c r="O1832" s="144"/>
      <c r="P1832" s="144"/>
      <c r="Q1832" s="148"/>
      <c r="R1832" s="148"/>
      <c r="S1832" s="232"/>
      <c r="T1832" s="145">
        <v>2015</v>
      </c>
      <c r="U1832" s="148"/>
      <c r="V1832" s="148"/>
      <c r="W1832" s="148"/>
      <c r="X1832" s="148"/>
      <c r="Y1832" s="148"/>
      <c r="Z1832" s="144">
        <v>74</v>
      </c>
      <c r="AA1832" s="144"/>
      <c r="AB1832" s="144"/>
      <c r="AC1832" s="144"/>
      <c r="AD1832" s="144"/>
      <c r="AE1832" s="144"/>
      <c r="AF1832" s="144"/>
      <c r="AG1832" s="144"/>
      <c r="AH1832" s="144"/>
      <c r="AI1832" s="144"/>
      <c r="AJ1832" s="144"/>
      <c r="AK1832" s="144"/>
      <c r="AL1832" s="144"/>
      <c r="AM1832" s="144"/>
      <c r="AN1832" s="144"/>
      <c r="AO1832" s="144"/>
      <c r="AP1832" s="144"/>
      <c r="AQ1832" s="144"/>
      <c r="AR1832" s="144"/>
      <c r="AS1832" s="144"/>
    </row>
    <row r="1833" spans="2:45" s="135" customFormat="1" ht="24" hidden="1" customHeight="1" x14ac:dyDescent="0.15">
      <c r="B1833" s="169"/>
      <c r="C1833" s="750" t="s">
        <v>6338</v>
      </c>
      <c r="D1833" s="144"/>
      <c r="E1833" s="144" t="s">
        <v>20723</v>
      </c>
      <c r="F1833" s="144" t="s">
        <v>6338</v>
      </c>
      <c r="G1833" s="144">
        <v>3710</v>
      </c>
      <c r="H1833" s="144"/>
      <c r="I1833" s="304"/>
      <c r="J1833" s="144">
        <v>53</v>
      </c>
      <c r="K1833" s="144">
        <v>70</v>
      </c>
      <c r="L1833" s="144"/>
      <c r="M1833" s="144"/>
      <c r="N1833" s="144">
        <v>3710</v>
      </c>
      <c r="O1833" s="144"/>
      <c r="P1833" s="144"/>
      <c r="Q1833" s="148"/>
      <c r="R1833" s="148"/>
      <c r="S1833" s="232"/>
      <c r="T1833" s="145">
        <v>2021</v>
      </c>
      <c r="U1833" s="148"/>
      <c r="V1833" s="148"/>
      <c r="W1833" s="148"/>
      <c r="X1833" s="148"/>
      <c r="Y1833" s="148"/>
      <c r="Z1833" s="144">
        <v>250</v>
      </c>
      <c r="AA1833" s="144"/>
      <c r="AB1833" s="144"/>
      <c r="AC1833" s="144"/>
      <c r="AD1833" s="144"/>
      <c r="AE1833" s="144"/>
      <c r="AF1833" s="144"/>
      <c r="AG1833" s="144"/>
      <c r="AH1833" s="144"/>
      <c r="AI1833" s="144"/>
      <c r="AJ1833" s="144"/>
      <c r="AK1833" s="144"/>
      <c r="AL1833" s="144"/>
      <c r="AM1833" s="144"/>
      <c r="AN1833" s="144"/>
      <c r="AO1833" s="144"/>
      <c r="AP1833" s="144"/>
      <c r="AQ1833" s="144"/>
      <c r="AR1833" s="144"/>
      <c r="AS1833" s="144"/>
    </row>
    <row r="1834" spans="2:45" s="135" customFormat="1" ht="24" hidden="1" customHeight="1" x14ac:dyDescent="0.15">
      <c r="B1834" s="169"/>
      <c r="C1834" s="750" t="s">
        <v>6338</v>
      </c>
      <c r="D1834" s="138"/>
      <c r="E1834" s="144" t="s">
        <v>20724</v>
      </c>
      <c r="F1834" s="144" t="s">
        <v>16305</v>
      </c>
      <c r="G1834" s="144">
        <v>2890</v>
      </c>
      <c r="H1834" s="144"/>
      <c r="I1834" s="304"/>
      <c r="J1834" s="144">
        <v>41</v>
      </c>
      <c r="K1834" s="144">
        <v>71</v>
      </c>
      <c r="L1834" s="144"/>
      <c r="M1834" s="144"/>
      <c r="N1834" s="144">
        <v>2911</v>
      </c>
      <c r="O1834" s="144"/>
      <c r="P1834" s="144"/>
      <c r="Q1834" s="148"/>
      <c r="R1834" s="148"/>
      <c r="S1834" s="232"/>
      <c r="T1834" s="145">
        <v>2022</v>
      </c>
      <c r="U1834" s="148"/>
      <c r="V1834" s="148"/>
      <c r="W1834" s="148"/>
      <c r="X1834" s="148"/>
      <c r="Y1834" s="148"/>
      <c r="Z1834" s="144">
        <v>250</v>
      </c>
      <c r="AA1834" s="144"/>
      <c r="AB1834" s="144"/>
      <c r="AC1834" s="144"/>
      <c r="AD1834" s="144"/>
      <c r="AE1834" s="144"/>
      <c r="AF1834" s="144"/>
      <c r="AG1834" s="144"/>
      <c r="AH1834" s="144"/>
      <c r="AI1834" s="144"/>
      <c r="AJ1834" s="144"/>
      <c r="AK1834" s="144"/>
      <c r="AL1834" s="144"/>
      <c r="AM1834" s="144"/>
      <c r="AN1834" s="144"/>
      <c r="AO1834" s="144"/>
      <c r="AP1834" s="144"/>
      <c r="AQ1834" s="144"/>
      <c r="AR1834" s="144"/>
      <c r="AS1834" s="144"/>
    </row>
    <row r="1835" spans="2:45" s="135" customFormat="1" ht="24" hidden="1" customHeight="1" x14ac:dyDescent="0.15">
      <c r="B1835" s="1337"/>
      <c r="C1835" s="750" t="s">
        <v>6338</v>
      </c>
      <c r="D1835" s="138"/>
      <c r="E1835" s="144" t="s">
        <v>20725</v>
      </c>
      <c r="F1835" s="144" t="s">
        <v>16305</v>
      </c>
      <c r="G1835" s="144">
        <v>1008</v>
      </c>
      <c r="H1835" s="144"/>
      <c r="I1835" s="304"/>
      <c r="J1835" s="144">
        <v>24</v>
      </c>
      <c r="K1835" s="144">
        <v>42</v>
      </c>
      <c r="L1835" s="144"/>
      <c r="M1835" s="144"/>
      <c r="N1835" s="144">
        <v>1008</v>
      </c>
      <c r="O1835" s="144"/>
      <c r="P1835" s="144"/>
      <c r="Q1835" s="148"/>
      <c r="R1835" s="148"/>
      <c r="S1835" s="232"/>
      <c r="T1835" s="145">
        <v>2009</v>
      </c>
      <c r="U1835" s="148"/>
      <c r="V1835" s="148"/>
      <c r="W1835" s="148"/>
      <c r="X1835" s="148"/>
      <c r="Y1835" s="148"/>
      <c r="Z1835" s="144"/>
      <c r="AA1835" s="144"/>
      <c r="AB1835" s="144"/>
      <c r="AC1835" s="144"/>
      <c r="AD1835" s="144"/>
      <c r="AE1835" s="144"/>
      <c r="AF1835" s="144"/>
      <c r="AG1835" s="144"/>
      <c r="AH1835" s="144"/>
      <c r="AI1835" s="144"/>
      <c r="AJ1835" s="144"/>
      <c r="AK1835" s="144"/>
      <c r="AL1835" s="144"/>
      <c r="AM1835" s="144"/>
      <c r="AN1835" s="144"/>
      <c r="AO1835" s="144"/>
      <c r="AP1835" s="144"/>
      <c r="AQ1835" s="144"/>
      <c r="AR1835" s="144"/>
      <c r="AS1835" s="144"/>
    </row>
    <row r="1836" spans="2:45" s="1398" customFormat="1" ht="24" hidden="1" customHeight="1" x14ac:dyDescent="0.2">
      <c r="B1836" s="1359" t="s">
        <v>58</v>
      </c>
      <c r="C1836" s="1379" t="s">
        <v>1005</v>
      </c>
      <c r="D1836" s="240"/>
      <c r="E1836" s="545">
        <f>COUNTA(E1837:E2334)</f>
        <v>498</v>
      </c>
      <c r="F1836" s="241"/>
      <c r="G1836" s="241">
        <f>SUM(G1837:G2334)</f>
        <v>1909621</v>
      </c>
      <c r="H1836" s="241">
        <f t="shared" ref="H1836:I1836" si="0">SUM(H1837:H2334)</f>
        <v>11628.31</v>
      </c>
      <c r="I1836" s="241">
        <f t="shared" si="0"/>
        <v>76221.010000000009</v>
      </c>
      <c r="J1836" s="248"/>
      <c r="K1836" s="248"/>
      <c r="L1836" s="248"/>
      <c r="M1836" s="241"/>
      <c r="N1836" s="241"/>
      <c r="O1836" s="241"/>
      <c r="P1836" s="241"/>
      <c r="Q1836" s="241"/>
      <c r="R1836" s="240"/>
      <c r="S1836" s="543"/>
      <c r="T1836" s="145"/>
      <c r="U1836" s="240"/>
      <c r="V1836" s="1382"/>
      <c r="W1836" s="1382"/>
      <c r="X1836" s="1382"/>
      <c r="Y1836" s="1382"/>
      <c r="Z1836" s="1382"/>
      <c r="AA1836" s="1382"/>
      <c r="AB1836" s="1382"/>
      <c r="AC1836" s="1382"/>
      <c r="AD1836" s="1382"/>
      <c r="AE1836" s="1382"/>
      <c r="AF1836" s="1382"/>
      <c r="AG1836" s="1382"/>
      <c r="AH1836" s="1382"/>
      <c r="AI1836" s="1382"/>
      <c r="AJ1836" s="1382"/>
      <c r="AK1836" s="1382"/>
      <c r="AL1836" s="1382"/>
      <c r="AM1836" s="1382"/>
      <c r="AN1836" s="1382"/>
      <c r="AO1836" s="1382"/>
      <c r="AP1836" s="1382"/>
      <c r="AQ1836" s="1382"/>
      <c r="AR1836" s="1383"/>
      <c r="AS1836" s="1383"/>
    </row>
    <row r="1837" spans="2:45" s="135" customFormat="1" ht="24" hidden="1" customHeight="1" x14ac:dyDescent="0.15">
      <c r="B1837" s="169"/>
      <c r="C1837" s="1380" t="s">
        <v>16431</v>
      </c>
      <c r="D1837" s="1421" t="s">
        <v>19134</v>
      </c>
      <c r="E1837" s="301" t="s">
        <v>19135</v>
      </c>
      <c r="F1837" s="301" t="s">
        <v>18229</v>
      </c>
      <c r="G1837" s="301">
        <v>1340</v>
      </c>
      <c r="H1837" s="301"/>
      <c r="I1837" s="301"/>
      <c r="J1837" s="301"/>
      <c r="K1837" s="138"/>
      <c r="L1837" s="301"/>
      <c r="M1837" s="138"/>
      <c r="N1837" s="138"/>
      <c r="O1837" s="138"/>
      <c r="P1837" s="138"/>
      <c r="Q1837" s="138"/>
      <c r="R1837" s="138"/>
      <c r="S1837" s="138"/>
      <c r="T1837" s="145"/>
      <c r="U1837" s="138"/>
      <c r="V1837" s="138"/>
      <c r="W1837" s="138"/>
      <c r="X1837" s="138"/>
      <c r="Y1837" s="138"/>
      <c r="Z1837" s="138"/>
      <c r="AA1837" s="138"/>
      <c r="AB1837" s="138"/>
      <c r="AC1837" s="138"/>
      <c r="AD1837" s="138"/>
      <c r="AE1837" s="138"/>
      <c r="AF1837" s="138"/>
      <c r="AG1837" s="138"/>
      <c r="AH1837" s="138"/>
      <c r="AI1837" s="138"/>
      <c r="AJ1837" s="138"/>
      <c r="AK1837" s="138"/>
      <c r="AL1837" s="138"/>
      <c r="AM1837" s="138"/>
      <c r="AN1837" s="138"/>
      <c r="AO1837" s="138"/>
      <c r="AP1837" s="138"/>
      <c r="AQ1837" s="138"/>
      <c r="AR1837" s="138"/>
      <c r="AS1837" s="301"/>
    </row>
    <row r="1838" spans="2:45" s="135" customFormat="1" ht="24" hidden="1" customHeight="1" x14ac:dyDescent="0.15">
      <c r="B1838" s="169"/>
      <c r="C1838" s="1380" t="s">
        <v>16431</v>
      </c>
      <c r="D1838" s="1421" t="s">
        <v>19136</v>
      </c>
      <c r="E1838" s="301" t="s">
        <v>19137</v>
      </c>
      <c r="F1838" s="301" t="s">
        <v>19138</v>
      </c>
      <c r="G1838" s="301">
        <v>1121</v>
      </c>
      <c r="H1838" s="301"/>
      <c r="I1838" s="301"/>
      <c r="J1838" s="301"/>
      <c r="K1838" s="138"/>
      <c r="L1838" s="301"/>
      <c r="M1838" s="138"/>
      <c r="N1838" s="138"/>
      <c r="O1838" s="138"/>
      <c r="P1838" s="138"/>
      <c r="Q1838" s="138"/>
      <c r="R1838" s="138"/>
      <c r="S1838" s="138"/>
      <c r="T1838" s="145"/>
      <c r="U1838" s="138"/>
      <c r="V1838" s="138"/>
      <c r="W1838" s="138"/>
      <c r="X1838" s="138"/>
      <c r="Y1838" s="138"/>
      <c r="Z1838" s="138"/>
      <c r="AA1838" s="138"/>
      <c r="AB1838" s="138"/>
      <c r="AC1838" s="138"/>
      <c r="AD1838" s="138"/>
      <c r="AE1838" s="138"/>
      <c r="AF1838" s="138"/>
      <c r="AG1838" s="138"/>
      <c r="AH1838" s="138"/>
      <c r="AI1838" s="138"/>
      <c r="AJ1838" s="138"/>
      <c r="AK1838" s="138"/>
      <c r="AL1838" s="138"/>
      <c r="AM1838" s="138"/>
      <c r="AN1838" s="138"/>
      <c r="AO1838" s="138"/>
      <c r="AP1838" s="138"/>
      <c r="AQ1838" s="138"/>
      <c r="AR1838" s="138"/>
      <c r="AS1838" s="301"/>
    </row>
    <row r="1839" spans="2:45" s="135" customFormat="1" ht="24" hidden="1" customHeight="1" x14ac:dyDescent="0.15">
      <c r="B1839" s="169"/>
      <c r="C1839" s="1380" t="s">
        <v>16431</v>
      </c>
      <c r="D1839" s="1421" t="s">
        <v>19139</v>
      </c>
      <c r="E1839" s="301" t="s">
        <v>19140</v>
      </c>
      <c r="F1839" s="301" t="s">
        <v>19141</v>
      </c>
      <c r="G1839" s="301">
        <v>1053</v>
      </c>
      <c r="H1839" s="301"/>
      <c r="I1839" s="301"/>
      <c r="J1839" s="301"/>
      <c r="K1839" s="138"/>
      <c r="L1839" s="301"/>
      <c r="M1839" s="138"/>
      <c r="N1839" s="138"/>
      <c r="O1839" s="138"/>
      <c r="P1839" s="138"/>
      <c r="Q1839" s="138"/>
      <c r="R1839" s="138"/>
      <c r="S1839" s="138"/>
      <c r="T1839" s="145"/>
      <c r="U1839" s="138"/>
      <c r="V1839" s="138"/>
      <c r="W1839" s="138"/>
      <c r="X1839" s="138"/>
      <c r="Y1839" s="138"/>
      <c r="Z1839" s="138"/>
      <c r="AA1839" s="138"/>
      <c r="AB1839" s="138"/>
      <c r="AC1839" s="138"/>
      <c r="AD1839" s="138"/>
      <c r="AE1839" s="138"/>
      <c r="AF1839" s="138"/>
      <c r="AG1839" s="138"/>
      <c r="AH1839" s="138"/>
      <c r="AI1839" s="138"/>
      <c r="AJ1839" s="138"/>
      <c r="AK1839" s="138"/>
      <c r="AL1839" s="138"/>
      <c r="AM1839" s="138"/>
      <c r="AN1839" s="138"/>
      <c r="AO1839" s="138"/>
      <c r="AP1839" s="138"/>
      <c r="AQ1839" s="138"/>
      <c r="AR1839" s="138"/>
      <c r="AS1839" s="301"/>
    </row>
    <row r="1840" spans="2:45" s="135" customFormat="1" ht="24" hidden="1" customHeight="1" x14ac:dyDescent="0.15">
      <c r="B1840" s="169"/>
      <c r="C1840" s="1380" t="s">
        <v>16431</v>
      </c>
      <c r="D1840" s="1421" t="s">
        <v>19142</v>
      </c>
      <c r="E1840" s="301" t="s">
        <v>19143</v>
      </c>
      <c r="F1840" s="301" t="s">
        <v>19144</v>
      </c>
      <c r="G1840" s="301">
        <v>2371</v>
      </c>
      <c r="H1840" s="301"/>
      <c r="I1840" s="301"/>
      <c r="J1840" s="301"/>
      <c r="K1840" s="138"/>
      <c r="L1840" s="301"/>
      <c r="M1840" s="138"/>
      <c r="N1840" s="138"/>
      <c r="O1840" s="138"/>
      <c r="P1840" s="138"/>
      <c r="Q1840" s="138"/>
      <c r="R1840" s="138"/>
      <c r="S1840" s="138"/>
      <c r="T1840" s="145"/>
      <c r="U1840" s="138"/>
      <c r="V1840" s="138"/>
      <c r="W1840" s="138"/>
      <c r="X1840" s="138"/>
      <c r="Y1840" s="138"/>
      <c r="Z1840" s="138"/>
      <c r="AA1840" s="138"/>
      <c r="AB1840" s="138"/>
      <c r="AC1840" s="138"/>
      <c r="AD1840" s="138"/>
      <c r="AE1840" s="138"/>
      <c r="AF1840" s="138"/>
      <c r="AG1840" s="138"/>
      <c r="AH1840" s="138"/>
      <c r="AI1840" s="138"/>
      <c r="AJ1840" s="138"/>
      <c r="AK1840" s="138"/>
      <c r="AL1840" s="138"/>
      <c r="AM1840" s="138"/>
      <c r="AN1840" s="138"/>
      <c r="AO1840" s="138"/>
      <c r="AP1840" s="138"/>
      <c r="AQ1840" s="138"/>
      <c r="AR1840" s="138"/>
      <c r="AS1840" s="301"/>
    </row>
    <row r="1841" spans="1:45" s="135" customFormat="1" ht="24" hidden="1" customHeight="1" x14ac:dyDescent="0.15">
      <c r="B1841" s="169"/>
      <c r="C1841" s="1380" t="s">
        <v>16431</v>
      </c>
      <c r="D1841" s="1421" t="s">
        <v>19145</v>
      </c>
      <c r="E1841" s="301" t="s">
        <v>19146</v>
      </c>
      <c r="F1841" s="301" t="s">
        <v>19147</v>
      </c>
      <c r="G1841" s="301">
        <v>1043</v>
      </c>
      <c r="H1841" s="301"/>
      <c r="I1841" s="301"/>
      <c r="J1841" s="301"/>
      <c r="K1841" s="138"/>
      <c r="L1841" s="301"/>
      <c r="M1841" s="138"/>
      <c r="N1841" s="138"/>
      <c r="O1841" s="138"/>
      <c r="P1841" s="138"/>
      <c r="Q1841" s="138"/>
      <c r="R1841" s="138"/>
      <c r="S1841" s="138"/>
      <c r="T1841" s="145"/>
      <c r="U1841" s="138"/>
      <c r="V1841" s="138"/>
      <c r="W1841" s="138"/>
      <c r="X1841" s="138"/>
      <c r="Y1841" s="138"/>
      <c r="Z1841" s="138"/>
      <c r="AA1841" s="138"/>
      <c r="AB1841" s="138"/>
      <c r="AC1841" s="138"/>
      <c r="AD1841" s="138"/>
      <c r="AE1841" s="138"/>
      <c r="AF1841" s="138"/>
      <c r="AG1841" s="138"/>
      <c r="AH1841" s="138"/>
      <c r="AI1841" s="138"/>
      <c r="AJ1841" s="138"/>
      <c r="AK1841" s="138"/>
      <c r="AL1841" s="138"/>
      <c r="AM1841" s="138"/>
      <c r="AN1841" s="138"/>
      <c r="AO1841" s="138"/>
      <c r="AP1841" s="138"/>
      <c r="AQ1841" s="138"/>
      <c r="AR1841" s="138"/>
      <c r="AS1841" s="301"/>
    </row>
    <row r="1842" spans="1:45" s="135" customFormat="1" ht="24" hidden="1" customHeight="1" x14ac:dyDescent="0.15">
      <c r="B1842" s="169"/>
      <c r="C1842" s="1380" t="s">
        <v>16431</v>
      </c>
      <c r="D1842" s="1421" t="s">
        <v>19148</v>
      </c>
      <c r="E1842" s="301" t="s">
        <v>19149</v>
      </c>
      <c r="F1842" s="301" t="s">
        <v>19150</v>
      </c>
      <c r="G1842" s="301">
        <v>1006</v>
      </c>
      <c r="H1842" s="301"/>
      <c r="I1842" s="301"/>
      <c r="J1842" s="301"/>
      <c r="K1842" s="138"/>
      <c r="L1842" s="301"/>
      <c r="M1842" s="138"/>
      <c r="N1842" s="138"/>
      <c r="O1842" s="138"/>
      <c r="P1842" s="138"/>
      <c r="Q1842" s="138"/>
      <c r="R1842" s="138"/>
      <c r="S1842" s="138"/>
      <c r="T1842" s="145"/>
      <c r="U1842" s="138"/>
      <c r="V1842" s="138"/>
      <c r="W1842" s="138"/>
      <c r="X1842" s="138"/>
      <c r="Y1842" s="138"/>
      <c r="Z1842" s="138"/>
      <c r="AA1842" s="138"/>
      <c r="AB1842" s="138"/>
      <c r="AC1842" s="138"/>
      <c r="AD1842" s="138"/>
      <c r="AE1842" s="138"/>
      <c r="AF1842" s="138"/>
      <c r="AG1842" s="138"/>
      <c r="AH1842" s="138"/>
      <c r="AI1842" s="138"/>
      <c r="AJ1842" s="138"/>
      <c r="AK1842" s="138"/>
      <c r="AL1842" s="138"/>
      <c r="AM1842" s="138"/>
      <c r="AN1842" s="138"/>
      <c r="AO1842" s="138"/>
      <c r="AP1842" s="138"/>
      <c r="AQ1842" s="138"/>
      <c r="AR1842" s="138"/>
      <c r="AS1842" s="301"/>
    </row>
    <row r="1843" spans="1:45" s="135" customFormat="1" ht="24" hidden="1" customHeight="1" x14ac:dyDescent="0.15">
      <c r="B1843" s="169"/>
      <c r="C1843" s="935" t="s">
        <v>16431</v>
      </c>
      <c r="D1843" s="1422" t="s">
        <v>19151</v>
      </c>
      <c r="E1843" s="138" t="s">
        <v>19152</v>
      </c>
      <c r="F1843" s="138" t="s">
        <v>19153</v>
      </c>
      <c r="G1843" s="138">
        <v>1056</v>
      </c>
      <c r="H1843" s="138"/>
      <c r="I1843" s="138"/>
      <c r="J1843" s="301"/>
      <c r="K1843" s="138"/>
      <c r="L1843" s="138"/>
      <c r="M1843" s="138"/>
      <c r="N1843" s="138"/>
      <c r="O1843" s="138"/>
      <c r="P1843" s="138"/>
      <c r="Q1843" s="138"/>
      <c r="R1843" s="138"/>
      <c r="S1843" s="138"/>
      <c r="T1843" s="145">
        <v>2022</v>
      </c>
      <c r="U1843" s="138"/>
      <c r="V1843" s="138"/>
      <c r="W1843" s="138"/>
      <c r="X1843" s="138"/>
      <c r="Y1843" s="138"/>
      <c r="Z1843" s="138"/>
      <c r="AA1843" s="138"/>
      <c r="AB1843" s="138"/>
      <c r="AC1843" s="138"/>
      <c r="AD1843" s="138"/>
      <c r="AE1843" s="138"/>
      <c r="AF1843" s="138"/>
      <c r="AG1843" s="138"/>
      <c r="AH1843" s="138"/>
      <c r="AI1843" s="138"/>
      <c r="AJ1843" s="138"/>
      <c r="AK1843" s="138"/>
      <c r="AL1843" s="138"/>
      <c r="AM1843" s="138"/>
      <c r="AN1843" s="138"/>
      <c r="AO1843" s="138"/>
      <c r="AP1843" s="138"/>
      <c r="AQ1843" s="138"/>
      <c r="AR1843" s="138"/>
      <c r="AS1843" s="138"/>
    </row>
    <row r="1844" spans="1:45" s="135" customFormat="1" ht="24" hidden="1" customHeight="1" x14ac:dyDescent="0.15">
      <c r="B1844" s="169"/>
      <c r="C1844" s="935" t="s">
        <v>16431</v>
      </c>
      <c r="D1844" s="1422" t="s">
        <v>19154</v>
      </c>
      <c r="E1844" s="138" t="s">
        <v>19155</v>
      </c>
      <c r="F1844" s="138" t="s">
        <v>2227</v>
      </c>
      <c r="G1844" s="138">
        <v>1125</v>
      </c>
      <c r="H1844" s="138"/>
      <c r="I1844" s="138"/>
      <c r="J1844" s="301"/>
      <c r="K1844" s="138"/>
      <c r="L1844" s="138"/>
      <c r="M1844" s="138"/>
      <c r="N1844" s="138"/>
      <c r="O1844" s="138"/>
      <c r="P1844" s="138"/>
      <c r="Q1844" s="138"/>
      <c r="R1844" s="138"/>
      <c r="S1844" s="138"/>
      <c r="T1844" s="145"/>
      <c r="U1844" s="138"/>
      <c r="V1844" s="138"/>
      <c r="W1844" s="138"/>
      <c r="X1844" s="138"/>
      <c r="Y1844" s="138"/>
      <c r="Z1844" s="138"/>
      <c r="AA1844" s="138"/>
      <c r="AB1844" s="138"/>
      <c r="AC1844" s="138"/>
      <c r="AD1844" s="138"/>
      <c r="AE1844" s="138"/>
      <c r="AF1844" s="138"/>
      <c r="AG1844" s="138"/>
      <c r="AH1844" s="138"/>
      <c r="AI1844" s="138"/>
      <c r="AJ1844" s="138"/>
      <c r="AK1844" s="138"/>
      <c r="AL1844" s="138"/>
      <c r="AM1844" s="138"/>
      <c r="AN1844" s="138"/>
      <c r="AO1844" s="138"/>
      <c r="AP1844" s="138"/>
      <c r="AQ1844" s="138"/>
      <c r="AR1844" s="138"/>
      <c r="AS1844" s="138"/>
    </row>
    <row r="1845" spans="1:45" s="135" customFormat="1" ht="24" hidden="1" customHeight="1" x14ac:dyDescent="0.15">
      <c r="B1845" s="169"/>
      <c r="C1845" s="1380" t="s">
        <v>16431</v>
      </c>
      <c r="D1845" s="301" t="s">
        <v>18227</v>
      </c>
      <c r="E1845" s="300" t="s">
        <v>18228</v>
      </c>
      <c r="F1845" s="301" t="s">
        <v>18229</v>
      </c>
      <c r="G1845" s="301">
        <v>637</v>
      </c>
      <c r="H1845" s="301"/>
      <c r="I1845" s="301"/>
      <c r="J1845" s="301"/>
      <c r="K1845" s="138"/>
      <c r="L1845" s="301"/>
      <c r="M1845" s="138"/>
      <c r="N1845" s="138"/>
      <c r="O1845" s="138"/>
      <c r="P1845" s="138"/>
      <c r="Q1845" s="138"/>
      <c r="R1845" s="138"/>
      <c r="S1845" s="138"/>
      <c r="T1845" s="145"/>
      <c r="U1845" s="138"/>
      <c r="V1845" s="138"/>
      <c r="W1845" s="138"/>
      <c r="X1845" s="138"/>
      <c r="Y1845" s="138"/>
      <c r="Z1845" s="138"/>
      <c r="AA1845" s="138"/>
      <c r="AB1845" s="138"/>
      <c r="AC1845" s="138"/>
      <c r="AD1845" s="138"/>
      <c r="AE1845" s="138"/>
      <c r="AF1845" s="138"/>
      <c r="AG1845" s="138"/>
      <c r="AH1845" s="138"/>
      <c r="AI1845" s="138"/>
      <c r="AJ1845" s="138"/>
      <c r="AK1845" s="138"/>
      <c r="AL1845" s="138"/>
      <c r="AM1845" s="138"/>
      <c r="AN1845" s="138"/>
      <c r="AO1845" s="138"/>
      <c r="AP1845" s="138"/>
      <c r="AQ1845" s="138"/>
      <c r="AR1845" s="138"/>
      <c r="AS1845" s="301"/>
    </row>
    <row r="1846" spans="1:45" s="135" customFormat="1" ht="24" hidden="1" customHeight="1" x14ac:dyDescent="0.15">
      <c r="B1846" s="169"/>
      <c r="C1846" s="1380" t="s">
        <v>16431</v>
      </c>
      <c r="D1846" s="301" t="s">
        <v>18230</v>
      </c>
      <c r="E1846" s="300" t="s">
        <v>18231</v>
      </c>
      <c r="F1846" s="301" t="s">
        <v>18232</v>
      </c>
      <c r="G1846" s="301">
        <v>296</v>
      </c>
      <c r="H1846" s="301"/>
      <c r="I1846" s="301"/>
      <c r="J1846" s="301"/>
      <c r="K1846" s="138"/>
      <c r="L1846" s="301"/>
      <c r="M1846" s="138"/>
      <c r="N1846" s="138"/>
      <c r="O1846" s="138"/>
      <c r="P1846" s="138"/>
      <c r="Q1846" s="138"/>
      <c r="R1846" s="138"/>
      <c r="S1846" s="138"/>
      <c r="T1846" s="145"/>
      <c r="U1846" s="138"/>
      <c r="V1846" s="138"/>
      <c r="W1846" s="138"/>
      <c r="X1846" s="138"/>
      <c r="Y1846" s="138"/>
      <c r="Z1846" s="138"/>
      <c r="AA1846" s="138"/>
      <c r="AB1846" s="138"/>
      <c r="AC1846" s="138"/>
      <c r="AD1846" s="138"/>
      <c r="AE1846" s="138"/>
      <c r="AF1846" s="138"/>
      <c r="AG1846" s="138"/>
      <c r="AH1846" s="138"/>
      <c r="AI1846" s="138"/>
      <c r="AJ1846" s="138"/>
      <c r="AK1846" s="138"/>
      <c r="AL1846" s="138"/>
      <c r="AM1846" s="138"/>
      <c r="AN1846" s="138"/>
      <c r="AO1846" s="138"/>
      <c r="AP1846" s="138"/>
      <c r="AQ1846" s="138"/>
      <c r="AR1846" s="138"/>
      <c r="AS1846" s="301"/>
    </row>
    <row r="1847" spans="1:45" s="135" customFormat="1" ht="24" hidden="1" customHeight="1" x14ac:dyDescent="0.15">
      <c r="B1847" s="169"/>
      <c r="C1847" s="1380" t="s">
        <v>16431</v>
      </c>
      <c r="D1847" s="301" t="s">
        <v>18233</v>
      </c>
      <c r="E1847" s="300" t="s">
        <v>18234</v>
      </c>
      <c r="F1847" s="301" t="s">
        <v>18235</v>
      </c>
      <c r="G1847" s="301">
        <v>767</v>
      </c>
      <c r="H1847" s="301"/>
      <c r="I1847" s="301"/>
      <c r="J1847" s="301"/>
      <c r="K1847" s="138"/>
      <c r="L1847" s="301"/>
      <c r="M1847" s="138"/>
      <c r="N1847" s="138"/>
      <c r="O1847" s="138"/>
      <c r="P1847" s="138"/>
      <c r="Q1847" s="138"/>
      <c r="R1847" s="138"/>
      <c r="S1847" s="138"/>
      <c r="T1847" s="145"/>
      <c r="U1847" s="138"/>
      <c r="V1847" s="138"/>
      <c r="W1847" s="138"/>
      <c r="X1847" s="138"/>
      <c r="Y1847" s="138"/>
      <c r="Z1847" s="138"/>
      <c r="AA1847" s="138"/>
      <c r="AB1847" s="138"/>
      <c r="AC1847" s="138"/>
      <c r="AD1847" s="138"/>
      <c r="AE1847" s="138"/>
      <c r="AF1847" s="138"/>
      <c r="AG1847" s="138"/>
      <c r="AH1847" s="138"/>
      <c r="AI1847" s="138"/>
      <c r="AJ1847" s="138"/>
      <c r="AK1847" s="138"/>
      <c r="AL1847" s="138"/>
      <c r="AM1847" s="138"/>
      <c r="AN1847" s="138"/>
      <c r="AO1847" s="138"/>
      <c r="AP1847" s="138"/>
      <c r="AQ1847" s="138"/>
      <c r="AR1847" s="138"/>
      <c r="AS1847" s="301"/>
    </row>
    <row r="1848" spans="1:45" s="135" customFormat="1" ht="24" hidden="1" customHeight="1" x14ac:dyDescent="0.15">
      <c r="B1848" s="169"/>
      <c r="C1848" s="1380" t="s">
        <v>16431</v>
      </c>
      <c r="D1848" s="301" t="s">
        <v>18236</v>
      </c>
      <c r="E1848" s="300" t="s">
        <v>18237</v>
      </c>
      <c r="F1848" s="301" t="s">
        <v>16431</v>
      </c>
      <c r="G1848" s="301">
        <v>270</v>
      </c>
      <c r="H1848" s="301"/>
      <c r="I1848" s="301"/>
      <c r="J1848" s="301"/>
      <c r="K1848" s="138"/>
      <c r="L1848" s="301"/>
      <c r="M1848" s="138"/>
      <c r="N1848" s="138"/>
      <c r="O1848" s="138"/>
      <c r="P1848" s="138"/>
      <c r="Q1848" s="138"/>
      <c r="R1848" s="138"/>
      <c r="S1848" s="138"/>
      <c r="T1848" s="145"/>
      <c r="U1848" s="138"/>
      <c r="V1848" s="138"/>
      <c r="W1848" s="138"/>
      <c r="X1848" s="138"/>
      <c r="Y1848" s="138"/>
      <c r="Z1848" s="138"/>
      <c r="AA1848" s="138"/>
      <c r="AB1848" s="138"/>
      <c r="AC1848" s="138"/>
      <c r="AD1848" s="138"/>
      <c r="AE1848" s="138"/>
      <c r="AF1848" s="138"/>
      <c r="AG1848" s="138"/>
      <c r="AH1848" s="138"/>
      <c r="AI1848" s="138"/>
      <c r="AJ1848" s="138"/>
      <c r="AK1848" s="138"/>
      <c r="AL1848" s="138"/>
      <c r="AM1848" s="138"/>
      <c r="AN1848" s="138"/>
      <c r="AO1848" s="138"/>
      <c r="AP1848" s="138"/>
      <c r="AQ1848" s="138"/>
      <c r="AR1848" s="138"/>
      <c r="AS1848" s="301"/>
    </row>
    <row r="1849" spans="1:45" s="135" customFormat="1" ht="24" hidden="1" customHeight="1" x14ac:dyDescent="0.15">
      <c r="B1849" s="169"/>
      <c r="C1849" s="1380" t="s">
        <v>16431</v>
      </c>
      <c r="D1849" s="301" t="s">
        <v>18238</v>
      </c>
      <c r="E1849" s="300" t="s">
        <v>18239</v>
      </c>
      <c r="F1849" s="301" t="s">
        <v>16431</v>
      </c>
      <c r="G1849" s="301">
        <v>270</v>
      </c>
      <c r="H1849" s="301"/>
      <c r="I1849" s="301"/>
      <c r="J1849" s="301"/>
      <c r="K1849" s="138"/>
      <c r="L1849" s="301"/>
      <c r="M1849" s="138"/>
      <c r="N1849" s="138"/>
      <c r="O1849" s="138"/>
      <c r="P1849" s="138"/>
      <c r="Q1849" s="138"/>
      <c r="R1849" s="138"/>
      <c r="S1849" s="138"/>
      <c r="T1849" s="145"/>
      <c r="U1849" s="138"/>
      <c r="V1849" s="138"/>
      <c r="W1849" s="138"/>
      <c r="X1849" s="138"/>
      <c r="Y1849" s="138"/>
      <c r="Z1849" s="138"/>
      <c r="AA1849" s="138"/>
      <c r="AB1849" s="138"/>
      <c r="AC1849" s="138"/>
      <c r="AD1849" s="138"/>
      <c r="AE1849" s="138"/>
      <c r="AF1849" s="138"/>
      <c r="AG1849" s="138"/>
      <c r="AH1849" s="138"/>
      <c r="AI1849" s="138"/>
      <c r="AJ1849" s="138"/>
      <c r="AK1849" s="138"/>
      <c r="AL1849" s="138"/>
      <c r="AM1849" s="138"/>
      <c r="AN1849" s="138"/>
      <c r="AO1849" s="138"/>
      <c r="AP1849" s="138"/>
      <c r="AQ1849" s="138"/>
      <c r="AR1849" s="138"/>
      <c r="AS1849" s="301"/>
    </row>
    <row r="1850" spans="1:45" s="135" customFormat="1" ht="24" hidden="1" customHeight="1" x14ac:dyDescent="0.15">
      <c r="B1850" s="169"/>
      <c r="C1850" s="1380" t="s">
        <v>16431</v>
      </c>
      <c r="D1850" s="301" t="s">
        <v>18240</v>
      </c>
      <c r="E1850" s="300" t="s">
        <v>18241</v>
      </c>
      <c r="F1850" s="301" t="s">
        <v>16431</v>
      </c>
      <c r="G1850" s="301">
        <v>270</v>
      </c>
      <c r="H1850" s="301"/>
      <c r="I1850" s="301"/>
      <c r="J1850" s="301"/>
      <c r="K1850" s="138"/>
      <c r="L1850" s="301"/>
      <c r="M1850" s="138"/>
      <c r="N1850" s="138"/>
      <c r="O1850" s="138"/>
      <c r="P1850" s="138"/>
      <c r="Q1850" s="138"/>
      <c r="R1850" s="138"/>
      <c r="S1850" s="138"/>
      <c r="T1850" s="145"/>
      <c r="U1850" s="138"/>
      <c r="V1850" s="138"/>
      <c r="W1850" s="138"/>
      <c r="X1850" s="138"/>
      <c r="Y1850" s="138"/>
      <c r="Z1850" s="138"/>
      <c r="AA1850" s="138"/>
      <c r="AB1850" s="138"/>
      <c r="AC1850" s="138"/>
      <c r="AD1850" s="138"/>
      <c r="AE1850" s="138"/>
      <c r="AF1850" s="138"/>
      <c r="AG1850" s="138"/>
      <c r="AH1850" s="138"/>
      <c r="AI1850" s="138"/>
      <c r="AJ1850" s="138"/>
      <c r="AK1850" s="138"/>
      <c r="AL1850" s="138"/>
      <c r="AM1850" s="138"/>
      <c r="AN1850" s="138"/>
      <c r="AO1850" s="138"/>
      <c r="AP1850" s="138"/>
      <c r="AQ1850" s="138"/>
      <c r="AR1850" s="138"/>
      <c r="AS1850" s="301"/>
    </row>
    <row r="1851" spans="1:45" s="135" customFormat="1" ht="24" hidden="1" customHeight="1" x14ac:dyDescent="0.15">
      <c r="B1851" s="169"/>
      <c r="C1851" s="1380" t="s">
        <v>16431</v>
      </c>
      <c r="D1851" s="301" t="s">
        <v>18242</v>
      </c>
      <c r="E1851" s="300" t="s">
        <v>18243</v>
      </c>
      <c r="F1851" s="301" t="s">
        <v>16431</v>
      </c>
      <c r="G1851" s="301">
        <v>270</v>
      </c>
      <c r="H1851" s="301"/>
      <c r="I1851" s="301"/>
      <c r="J1851" s="301"/>
      <c r="K1851" s="138"/>
      <c r="L1851" s="301"/>
      <c r="M1851" s="138"/>
      <c r="N1851" s="138"/>
      <c r="O1851" s="138"/>
      <c r="P1851" s="138"/>
      <c r="Q1851" s="138"/>
      <c r="R1851" s="138"/>
      <c r="S1851" s="138"/>
      <c r="T1851" s="145"/>
      <c r="U1851" s="138"/>
      <c r="V1851" s="138"/>
      <c r="W1851" s="138"/>
      <c r="X1851" s="138"/>
      <c r="Y1851" s="138"/>
      <c r="Z1851" s="138"/>
      <c r="AA1851" s="138"/>
      <c r="AB1851" s="138"/>
      <c r="AC1851" s="138"/>
      <c r="AD1851" s="138"/>
      <c r="AE1851" s="138"/>
      <c r="AF1851" s="138"/>
      <c r="AG1851" s="138"/>
      <c r="AH1851" s="138"/>
      <c r="AI1851" s="138"/>
      <c r="AJ1851" s="138"/>
      <c r="AK1851" s="138"/>
      <c r="AL1851" s="138"/>
      <c r="AM1851" s="138"/>
      <c r="AN1851" s="138"/>
      <c r="AO1851" s="138"/>
      <c r="AP1851" s="138"/>
      <c r="AQ1851" s="138"/>
      <c r="AR1851" s="138"/>
      <c r="AS1851" s="301"/>
    </row>
    <row r="1852" spans="1:45" s="1397" customFormat="1" ht="24" hidden="1" customHeight="1" x14ac:dyDescent="0.15">
      <c r="A1852" s="135"/>
      <c r="B1852" s="169"/>
      <c r="C1852" s="1380" t="s">
        <v>16431</v>
      </c>
      <c r="D1852" s="301" t="s">
        <v>18244</v>
      </c>
      <c r="E1852" s="300" t="s">
        <v>18245</v>
      </c>
      <c r="F1852" s="301" t="s">
        <v>16431</v>
      </c>
      <c r="G1852" s="301">
        <v>270</v>
      </c>
      <c r="H1852" s="301"/>
      <c r="I1852" s="301"/>
      <c r="J1852" s="301"/>
      <c r="K1852" s="138"/>
      <c r="L1852" s="301"/>
      <c r="M1852" s="138"/>
      <c r="N1852" s="138"/>
      <c r="O1852" s="138"/>
      <c r="P1852" s="138"/>
      <c r="Q1852" s="138"/>
      <c r="R1852" s="138"/>
      <c r="S1852" s="138"/>
      <c r="T1852" s="145"/>
      <c r="U1852" s="138"/>
      <c r="V1852" s="138"/>
      <c r="W1852" s="138"/>
      <c r="X1852" s="138"/>
      <c r="Y1852" s="138"/>
      <c r="Z1852" s="138"/>
      <c r="AA1852" s="138"/>
      <c r="AB1852" s="138"/>
      <c r="AC1852" s="138"/>
      <c r="AD1852" s="138"/>
      <c r="AE1852" s="138"/>
      <c r="AF1852" s="138"/>
      <c r="AG1852" s="138"/>
      <c r="AH1852" s="138"/>
      <c r="AI1852" s="138"/>
      <c r="AJ1852" s="138"/>
      <c r="AK1852" s="138"/>
      <c r="AL1852" s="138"/>
      <c r="AM1852" s="138"/>
      <c r="AN1852" s="138"/>
      <c r="AO1852" s="138"/>
      <c r="AP1852" s="138"/>
      <c r="AQ1852" s="138"/>
      <c r="AR1852" s="138"/>
      <c r="AS1852" s="301"/>
    </row>
    <row r="1853" spans="1:45" s="1397" customFormat="1" ht="24" hidden="1" customHeight="1" x14ac:dyDescent="0.15">
      <c r="A1853" s="135"/>
      <c r="B1853" s="169"/>
      <c r="C1853" s="1380" t="s">
        <v>16431</v>
      </c>
      <c r="D1853" s="301" t="s">
        <v>18246</v>
      </c>
      <c r="E1853" s="300" t="s">
        <v>18247</v>
      </c>
      <c r="F1853" s="301" t="s">
        <v>16431</v>
      </c>
      <c r="G1853" s="301">
        <v>270</v>
      </c>
      <c r="H1853" s="301"/>
      <c r="I1853" s="301"/>
      <c r="J1853" s="301"/>
      <c r="K1853" s="138"/>
      <c r="L1853" s="301"/>
      <c r="M1853" s="138"/>
      <c r="N1853" s="138"/>
      <c r="O1853" s="138"/>
      <c r="P1853" s="138"/>
      <c r="Q1853" s="138"/>
      <c r="R1853" s="138"/>
      <c r="S1853" s="138"/>
      <c r="T1853" s="145"/>
      <c r="U1853" s="138"/>
      <c r="V1853" s="138"/>
      <c r="W1853" s="138"/>
      <c r="X1853" s="138"/>
      <c r="Y1853" s="138"/>
      <c r="Z1853" s="138"/>
      <c r="AA1853" s="138"/>
      <c r="AB1853" s="138"/>
      <c r="AC1853" s="138"/>
      <c r="AD1853" s="138"/>
      <c r="AE1853" s="138"/>
      <c r="AF1853" s="138"/>
      <c r="AG1853" s="138"/>
      <c r="AH1853" s="138"/>
      <c r="AI1853" s="138"/>
      <c r="AJ1853" s="138"/>
      <c r="AK1853" s="138"/>
      <c r="AL1853" s="138"/>
      <c r="AM1853" s="138"/>
      <c r="AN1853" s="138"/>
      <c r="AO1853" s="138"/>
      <c r="AP1853" s="138"/>
      <c r="AQ1853" s="138"/>
      <c r="AR1853" s="138"/>
      <c r="AS1853" s="301"/>
    </row>
    <row r="1854" spans="1:45" s="135" customFormat="1" ht="24" hidden="1" customHeight="1" x14ac:dyDescent="0.15">
      <c r="B1854" s="169"/>
      <c r="C1854" s="1380" t="s">
        <v>16431</v>
      </c>
      <c r="D1854" s="301" t="s">
        <v>18248</v>
      </c>
      <c r="E1854" s="300" t="s">
        <v>18249</v>
      </c>
      <c r="F1854" s="301" t="s">
        <v>16431</v>
      </c>
      <c r="G1854" s="301">
        <v>270</v>
      </c>
      <c r="H1854" s="301"/>
      <c r="I1854" s="301"/>
      <c r="J1854" s="301"/>
      <c r="K1854" s="138"/>
      <c r="L1854" s="301"/>
      <c r="M1854" s="138"/>
      <c r="N1854" s="138"/>
      <c r="O1854" s="138"/>
      <c r="P1854" s="138"/>
      <c r="Q1854" s="138"/>
      <c r="R1854" s="138"/>
      <c r="S1854" s="138"/>
      <c r="T1854" s="145"/>
      <c r="U1854" s="138"/>
      <c r="V1854" s="138"/>
      <c r="W1854" s="138"/>
      <c r="X1854" s="138"/>
      <c r="Y1854" s="138"/>
      <c r="Z1854" s="138"/>
      <c r="AA1854" s="138"/>
      <c r="AB1854" s="138"/>
      <c r="AC1854" s="138"/>
      <c r="AD1854" s="138"/>
      <c r="AE1854" s="138"/>
      <c r="AF1854" s="138"/>
      <c r="AG1854" s="138"/>
      <c r="AH1854" s="138"/>
      <c r="AI1854" s="138"/>
      <c r="AJ1854" s="138"/>
      <c r="AK1854" s="138"/>
      <c r="AL1854" s="138"/>
      <c r="AM1854" s="138"/>
      <c r="AN1854" s="138"/>
      <c r="AO1854" s="138"/>
      <c r="AP1854" s="138"/>
      <c r="AQ1854" s="138"/>
      <c r="AR1854" s="138"/>
      <c r="AS1854" s="301"/>
    </row>
    <row r="1855" spans="1:45" s="135" customFormat="1" ht="24" hidden="1" customHeight="1" x14ac:dyDescent="0.15">
      <c r="A1855" s="1397"/>
      <c r="B1855" s="169"/>
      <c r="C1855" s="758" t="s">
        <v>16431</v>
      </c>
      <c r="D1855" s="148" t="s">
        <v>18250</v>
      </c>
      <c r="E1855" s="149" t="s">
        <v>18251</v>
      </c>
      <c r="F1855" s="144" t="s">
        <v>2227</v>
      </c>
      <c r="G1855" s="144">
        <v>29500</v>
      </c>
      <c r="H1855" s="144"/>
      <c r="I1855" s="144"/>
      <c r="J1855" s="144"/>
      <c r="K1855" s="248"/>
      <c r="L1855" s="136"/>
      <c r="M1855" s="248"/>
      <c r="N1855" s="248"/>
      <c r="O1855" s="248"/>
      <c r="P1855" s="248"/>
      <c r="Q1855" s="248"/>
      <c r="R1855" s="248"/>
      <c r="S1855" s="248"/>
      <c r="T1855" s="145"/>
      <c r="U1855" s="248"/>
      <c r="V1855" s="248"/>
      <c r="W1855" s="248"/>
      <c r="X1855" s="248"/>
      <c r="Y1855" s="248"/>
      <c r="Z1855" s="248"/>
      <c r="AA1855" s="248"/>
      <c r="AB1855" s="248"/>
      <c r="AC1855" s="248"/>
      <c r="AD1855" s="248"/>
      <c r="AE1855" s="248"/>
      <c r="AF1855" s="248"/>
      <c r="AG1855" s="248"/>
      <c r="AH1855" s="248"/>
      <c r="AI1855" s="248"/>
      <c r="AJ1855" s="248"/>
      <c r="AK1855" s="248"/>
      <c r="AL1855" s="248"/>
      <c r="AM1855" s="248"/>
      <c r="AN1855" s="248"/>
      <c r="AO1855" s="248"/>
      <c r="AP1855" s="248"/>
      <c r="AQ1855" s="248"/>
      <c r="AR1855" s="248"/>
      <c r="AS1855" s="136"/>
    </row>
    <row r="1856" spans="1:45" s="135" customFormat="1" ht="24" hidden="1" customHeight="1" x14ac:dyDescent="0.15">
      <c r="A1856" s="1397"/>
      <c r="B1856" s="169"/>
      <c r="C1856" s="758" t="s">
        <v>16431</v>
      </c>
      <c r="D1856" s="148" t="s">
        <v>18252</v>
      </c>
      <c r="E1856" s="149" t="s">
        <v>18253</v>
      </c>
      <c r="F1856" s="144" t="s">
        <v>18254</v>
      </c>
      <c r="G1856" s="144">
        <v>13600</v>
      </c>
      <c r="H1856" s="144"/>
      <c r="I1856" s="144"/>
      <c r="J1856" s="144"/>
      <c r="K1856" s="248"/>
      <c r="L1856" s="136"/>
      <c r="M1856" s="248"/>
      <c r="N1856" s="248"/>
      <c r="O1856" s="248"/>
      <c r="P1856" s="248"/>
      <c r="Q1856" s="248"/>
      <c r="R1856" s="248"/>
      <c r="S1856" s="248"/>
      <c r="T1856" s="145">
        <v>2009</v>
      </c>
      <c r="U1856" s="248"/>
      <c r="V1856" s="248"/>
      <c r="W1856" s="248"/>
      <c r="X1856" s="248"/>
      <c r="Y1856" s="248"/>
      <c r="Z1856" s="248"/>
      <c r="AA1856" s="248"/>
      <c r="AB1856" s="248"/>
      <c r="AC1856" s="248"/>
      <c r="AD1856" s="248"/>
      <c r="AE1856" s="248"/>
      <c r="AF1856" s="248"/>
      <c r="AG1856" s="248"/>
      <c r="AH1856" s="248"/>
      <c r="AI1856" s="248"/>
      <c r="AJ1856" s="248"/>
      <c r="AK1856" s="248"/>
      <c r="AL1856" s="248"/>
      <c r="AM1856" s="248"/>
      <c r="AN1856" s="248"/>
      <c r="AO1856" s="248"/>
      <c r="AP1856" s="248"/>
      <c r="AQ1856" s="248"/>
      <c r="AR1856" s="248"/>
      <c r="AS1856" s="136"/>
    </row>
    <row r="1857" spans="1:45" s="135" customFormat="1" ht="24" hidden="1" customHeight="1" x14ac:dyDescent="0.15">
      <c r="A1857" s="1397"/>
      <c r="B1857" s="169"/>
      <c r="C1857" s="758" t="s">
        <v>16431</v>
      </c>
      <c r="D1857" s="148" t="s">
        <v>18255</v>
      </c>
      <c r="E1857" s="149" t="s">
        <v>18256</v>
      </c>
      <c r="F1857" s="144" t="s">
        <v>18257</v>
      </c>
      <c r="G1857" s="144">
        <v>9800</v>
      </c>
      <c r="H1857" s="144"/>
      <c r="I1857" s="144"/>
      <c r="J1857" s="144"/>
      <c r="K1857" s="248"/>
      <c r="L1857" s="136"/>
      <c r="M1857" s="248"/>
      <c r="N1857" s="248"/>
      <c r="O1857" s="248"/>
      <c r="P1857" s="248"/>
      <c r="Q1857" s="248"/>
      <c r="R1857" s="248"/>
      <c r="S1857" s="248"/>
      <c r="T1857" s="145"/>
      <c r="U1857" s="248"/>
      <c r="V1857" s="248"/>
      <c r="W1857" s="248"/>
      <c r="X1857" s="248"/>
      <c r="Y1857" s="248"/>
      <c r="Z1857" s="248"/>
      <c r="AA1857" s="248"/>
      <c r="AB1857" s="248"/>
      <c r="AC1857" s="248"/>
      <c r="AD1857" s="248"/>
      <c r="AE1857" s="248"/>
      <c r="AF1857" s="248"/>
      <c r="AG1857" s="248"/>
      <c r="AH1857" s="248"/>
      <c r="AI1857" s="248"/>
      <c r="AJ1857" s="248"/>
      <c r="AK1857" s="248"/>
      <c r="AL1857" s="248"/>
      <c r="AM1857" s="248"/>
      <c r="AN1857" s="248"/>
      <c r="AO1857" s="248"/>
      <c r="AP1857" s="248"/>
      <c r="AQ1857" s="248"/>
      <c r="AR1857" s="248"/>
      <c r="AS1857" s="136"/>
    </row>
    <row r="1858" spans="1:45" s="135" customFormat="1" ht="24" hidden="1" customHeight="1" x14ac:dyDescent="0.15">
      <c r="A1858" s="1397"/>
      <c r="B1858" s="169"/>
      <c r="C1858" s="758" t="s">
        <v>16431</v>
      </c>
      <c r="D1858" s="148" t="s">
        <v>18258</v>
      </c>
      <c r="E1858" s="149" t="s">
        <v>18259</v>
      </c>
      <c r="F1858" s="144" t="s">
        <v>18260</v>
      </c>
      <c r="G1858" s="144">
        <v>28000</v>
      </c>
      <c r="H1858" s="144"/>
      <c r="I1858" s="144"/>
      <c r="J1858" s="144"/>
      <c r="K1858" s="248"/>
      <c r="L1858" s="136"/>
      <c r="M1858" s="248"/>
      <c r="N1858" s="248"/>
      <c r="O1858" s="248"/>
      <c r="P1858" s="248"/>
      <c r="Q1858" s="248"/>
      <c r="R1858" s="248"/>
      <c r="S1858" s="248"/>
      <c r="T1858" s="145"/>
      <c r="U1858" s="248"/>
      <c r="V1858" s="248"/>
      <c r="W1858" s="248"/>
      <c r="X1858" s="248"/>
      <c r="Y1858" s="248"/>
      <c r="Z1858" s="248"/>
      <c r="AA1858" s="248"/>
      <c r="AB1858" s="248"/>
      <c r="AC1858" s="248"/>
      <c r="AD1858" s="248"/>
      <c r="AE1858" s="248"/>
      <c r="AF1858" s="248"/>
      <c r="AG1858" s="248"/>
      <c r="AH1858" s="248"/>
      <c r="AI1858" s="248"/>
      <c r="AJ1858" s="248"/>
      <c r="AK1858" s="248"/>
      <c r="AL1858" s="248"/>
      <c r="AM1858" s="248"/>
      <c r="AN1858" s="248"/>
      <c r="AO1858" s="248"/>
      <c r="AP1858" s="248"/>
      <c r="AQ1858" s="248"/>
      <c r="AR1858" s="248"/>
      <c r="AS1858" s="136"/>
    </row>
    <row r="1859" spans="1:45" s="135" customFormat="1" ht="24" hidden="1" customHeight="1" x14ac:dyDescent="0.15">
      <c r="B1859" s="169"/>
      <c r="C1859" s="1380" t="s">
        <v>16431</v>
      </c>
      <c r="D1859" s="1423" t="s">
        <v>18261</v>
      </c>
      <c r="E1859" s="300" t="s">
        <v>18262</v>
      </c>
      <c r="F1859" s="301" t="s">
        <v>18229</v>
      </c>
      <c r="G1859" s="138">
        <v>600</v>
      </c>
      <c r="H1859" s="301"/>
      <c r="I1859" s="301"/>
      <c r="J1859" s="138"/>
      <c r="K1859" s="138"/>
      <c r="L1859" s="301"/>
      <c r="M1859" s="138"/>
      <c r="N1859" s="138"/>
      <c r="O1859" s="138"/>
      <c r="P1859" s="138"/>
      <c r="Q1859" s="138"/>
      <c r="R1859" s="138"/>
      <c r="S1859" s="138"/>
      <c r="T1859" s="145"/>
      <c r="U1859" s="138"/>
      <c r="V1859" s="138"/>
      <c r="W1859" s="138"/>
      <c r="X1859" s="138"/>
      <c r="Y1859" s="138"/>
      <c r="Z1859" s="138"/>
      <c r="AA1859" s="138"/>
      <c r="AB1859" s="138"/>
      <c r="AC1859" s="138"/>
      <c r="AD1859" s="138"/>
      <c r="AE1859" s="138"/>
      <c r="AF1859" s="138"/>
      <c r="AG1859" s="138"/>
      <c r="AH1859" s="138"/>
      <c r="AI1859" s="138"/>
      <c r="AJ1859" s="138"/>
      <c r="AK1859" s="138"/>
      <c r="AL1859" s="138"/>
      <c r="AM1859" s="138"/>
      <c r="AN1859" s="138"/>
      <c r="AO1859" s="138"/>
      <c r="AP1859" s="138"/>
      <c r="AQ1859" s="138"/>
      <c r="AR1859" s="138"/>
      <c r="AS1859" s="301"/>
    </row>
    <row r="1860" spans="1:45" s="135" customFormat="1" ht="24" hidden="1" customHeight="1" x14ac:dyDescent="0.15">
      <c r="B1860" s="169"/>
      <c r="C1860" s="1380" t="s">
        <v>16431</v>
      </c>
      <c r="D1860" s="1423" t="s">
        <v>18263</v>
      </c>
      <c r="E1860" s="300" t="s">
        <v>18264</v>
      </c>
      <c r="F1860" s="301" t="s">
        <v>18232</v>
      </c>
      <c r="G1860" s="301">
        <v>300</v>
      </c>
      <c r="H1860" s="301"/>
      <c r="I1860" s="301"/>
      <c r="J1860" s="301"/>
      <c r="K1860" s="138"/>
      <c r="L1860" s="301"/>
      <c r="M1860" s="138"/>
      <c r="N1860" s="138"/>
      <c r="O1860" s="138"/>
      <c r="P1860" s="138"/>
      <c r="Q1860" s="138"/>
      <c r="R1860" s="138"/>
      <c r="S1860" s="138"/>
      <c r="T1860" s="145"/>
      <c r="U1860" s="138"/>
      <c r="V1860" s="138"/>
      <c r="W1860" s="138"/>
      <c r="X1860" s="138"/>
      <c r="Y1860" s="138"/>
      <c r="Z1860" s="138"/>
      <c r="AA1860" s="138"/>
      <c r="AB1860" s="138"/>
      <c r="AC1860" s="138"/>
      <c r="AD1860" s="138"/>
      <c r="AE1860" s="138"/>
      <c r="AF1860" s="138"/>
      <c r="AG1860" s="138"/>
      <c r="AH1860" s="138"/>
      <c r="AI1860" s="138"/>
      <c r="AJ1860" s="138"/>
      <c r="AK1860" s="138"/>
      <c r="AL1860" s="138"/>
      <c r="AM1860" s="138"/>
      <c r="AN1860" s="138"/>
      <c r="AO1860" s="138"/>
      <c r="AP1860" s="138"/>
      <c r="AQ1860" s="138"/>
      <c r="AR1860" s="138"/>
      <c r="AS1860" s="301"/>
    </row>
    <row r="1861" spans="1:45" s="135" customFormat="1" ht="24" hidden="1" customHeight="1" x14ac:dyDescent="0.15">
      <c r="B1861" s="169"/>
      <c r="C1861" s="1380" t="s">
        <v>16431</v>
      </c>
      <c r="D1861" s="1424" t="s">
        <v>18265</v>
      </c>
      <c r="E1861" s="301" t="s">
        <v>18266</v>
      </c>
      <c r="F1861" s="301" t="s">
        <v>16431</v>
      </c>
      <c r="G1861" s="138">
        <v>600</v>
      </c>
      <c r="H1861" s="301"/>
      <c r="I1861" s="301"/>
      <c r="J1861" s="138"/>
      <c r="K1861" s="138"/>
      <c r="L1861" s="301"/>
      <c r="M1861" s="138"/>
      <c r="N1861" s="138"/>
      <c r="O1861" s="138"/>
      <c r="P1861" s="138"/>
      <c r="Q1861" s="138"/>
      <c r="R1861" s="138"/>
      <c r="S1861" s="138"/>
      <c r="T1861" s="145"/>
      <c r="U1861" s="138"/>
      <c r="V1861" s="138"/>
      <c r="W1861" s="138"/>
      <c r="X1861" s="138"/>
      <c r="Y1861" s="138"/>
      <c r="Z1861" s="138"/>
      <c r="AA1861" s="138"/>
      <c r="AB1861" s="138"/>
      <c r="AC1861" s="138"/>
      <c r="AD1861" s="138"/>
      <c r="AE1861" s="138"/>
      <c r="AF1861" s="138"/>
      <c r="AG1861" s="138"/>
      <c r="AH1861" s="138"/>
      <c r="AI1861" s="138"/>
      <c r="AJ1861" s="138"/>
      <c r="AK1861" s="138"/>
      <c r="AL1861" s="138"/>
      <c r="AM1861" s="138"/>
      <c r="AN1861" s="138"/>
      <c r="AO1861" s="138"/>
      <c r="AP1861" s="138"/>
      <c r="AQ1861" s="138"/>
      <c r="AR1861" s="138"/>
      <c r="AS1861" s="301"/>
    </row>
    <row r="1862" spans="1:45" s="1397" customFormat="1" ht="24" hidden="1" customHeight="1" x14ac:dyDescent="0.15">
      <c r="A1862" s="135"/>
      <c r="B1862" s="169"/>
      <c r="C1862" s="1380" t="s">
        <v>16431</v>
      </c>
      <c r="D1862" s="1424" t="s">
        <v>18267</v>
      </c>
      <c r="E1862" s="301" t="s">
        <v>18268</v>
      </c>
      <c r="F1862" s="301" t="s">
        <v>16431</v>
      </c>
      <c r="G1862" s="301">
        <v>300</v>
      </c>
      <c r="H1862" s="301"/>
      <c r="I1862" s="301"/>
      <c r="J1862" s="301"/>
      <c r="K1862" s="138"/>
      <c r="L1862" s="301"/>
      <c r="M1862" s="138"/>
      <c r="N1862" s="138"/>
      <c r="O1862" s="138"/>
      <c r="P1862" s="138"/>
      <c r="Q1862" s="138"/>
      <c r="R1862" s="138"/>
      <c r="S1862" s="138"/>
      <c r="T1862" s="145"/>
      <c r="U1862" s="138"/>
      <c r="V1862" s="138"/>
      <c r="W1862" s="138"/>
      <c r="X1862" s="138"/>
      <c r="Y1862" s="138"/>
      <c r="Z1862" s="138"/>
      <c r="AA1862" s="138"/>
      <c r="AB1862" s="138"/>
      <c r="AC1862" s="138"/>
      <c r="AD1862" s="138"/>
      <c r="AE1862" s="138"/>
      <c r="AF1862" s="138"/>
      <c r="AG1862" s="138"/>
      <c r="AH1862" s="138"/>
      <c r="AI1862" s="138"/>
      <c r="AJ1862" s="138"/>
      <c r="AK1862" s="138"/>
      <c r="AL1862" s="138"/>
      <c r="AM1862" s="138"/>
      <c r="AN1862" s="138"/>
      <c r="AO1862" s="138"/>
      <c r="AP1862" s="138"/>
      <c r="AQ1862" s="138"/>
      <c r="AR1862" s="138"/>
      <c r="AS1862" s="301"/>
    </row>
    <row r="1863" spans="1:45" s="135" customFormat="1" ht="24" hidden="1" customHeight="1" x14ac:dyDescent="0.15">
      <c r="B1863" s="169"/>
      <c r="C1863" s="1380" t="s">
        <v>16431</v>
      </c>
      <c r="D1863" s="1424" t="s">
        <v>18269</v>
      </c>
      <c r="E1863" s="301" t="s">
        <v>18270</v>
      </c>
      <c r="F1863" s="301" t="s">
        <v>16431</v>
      </c>
      <c r="G1863" s="301">
        <v>300</v>
      </c>
      <c r="H1863" s="301"/>
      <c r="I1863" s="301"/>
      <c r="J1863" s="301"/>
      <c r="K1863" s="138"/>
      <c r="L1863" s="301"/>
      <c r="M1863" s="138"/>
      <c r="N1863" s="138"/>
      <c r="O1863" s="138"/>
      <c r="P1863" s="138"/>
      <c r="Q1863" s="138"/>
      <c r="R1863" s="138"/>
      <c r="S1863" s="138"/>
      <c r="T1863" s="145"/>
      <c r="U1863" s="138"/>
      <c r="V1863" s="138"/>
      <c r="W1863" s="138"/>
      <c r="X1863" s="138"/>
      <c r="Y1863" s="138"/>
      <c r="Z1863" s="138"/>
      <c r="AA1863" s="138"/>
      <c r="AB1863" s="138"/>
      <c r="AC1863" s="138"/>
      <c r="AD1863" s="138"/>
      <c r="AE1863" s="138"/>
      <c r="AF1863" s="138"/>
      <c r="AG1863" s="138"/>
      <c r="AH1863" s="138"/>
      <c r="AI1863" s="138"/>
      <c r="AJ1863" s="138"/>
      <c r="AK1863" s="138"/>
      <c r="AL1863" s="138"/>
      <c r="AM1863" s="138"/>
      <c r="AN1863" s="138"/>
      <c r="AO1863" s="138"/>
      <c r="AP1863" s="138"/>
      <c r="AQ1863" s="138"/>
      <c r="AR1863" s="138"/>
      <c r="AS1863" s="301"/>
    </row>
    <row r="1864" spans="1:45" s="135" customFormat="1" ht="24" hidden="1" customHeight="1" x14ac:dyDescent="0.15">
      <c r="B1864" s="169"/>
      <c r="C1864" s="1380" t="s">
        <v>16431</v>
      </c>
      <c r="D1864" s="1424" t="s">
        <v>18271</v>
      </c>
      <c r="E1864" s="301" t="s">
        <v>18272</v>
      </c>
      <c r="F1864" s="301" t="s">
        <v>16431</v>
      </c>
      <c r="G1864" s="301">
        <v>300</v>
      </c>
      <c r="H1864" s="301"/>
      <c r="I1864" s="301"/>
      <c r="J1864" s="301"/>
      <c r="K1864" s="138"/>
      <c r="L1864" s="301"/>
      <c r="M1864" s="138"/>
      <c r="N1864" s="138"/>
      <c r="O1864" s="138"/>
      <c r="P1864" s="138"/>
      <c r="Q1864" s="138"/>
      <c r="R1864" s="138"/>
      <c r="S1864" s="138"/>
      <c r="T1864" s="145"/>
      <c r="U1864" s="138"/>
      <c r="V1864" s="138"/>
      <c r="W1864" s="138"/>
      <c r="X1864" s="138"/>
      <c r="Y1864" s="138"/>
      <c r="Z1864" s="138"/>
      <c r="AA1864" s="138"/>
      <c r="AB1864" s="138"/>
      <c r="AC1864" s="138"/>
      <c r="AD1864" s="138"/>
      <c r="AE1864" s="138"/>
      <c r="AF1864" s="138"/>
      <c r="AG1864" s="138"/>
      <c r="AH1864" s="138"/>
      <c r="AI1864" s="138"/>
      <c r="AJ1864" s="138"/>
      <c r="AK1864" s="138"/>
      <c r="AL1864" s="138"/>
      <c r="AM1864" s="138"/>
      <c r="AN1864" s="138"/>
      <c r="AO1864" s="138"/>
      <c r="AP1864" s="138"/>
      <c r="AQ1864" s="138"/>
      <c r="AR1864" s="138"/>
      <c r="AS1864" s="301"/>
    </row>
    <row r="1865" spans="1:45" s="1397" customFormat="1" ht="24" hidden="1" customHeight="1" x14ac:dyDescent="0.15">
      <c r="A1865" s="135"/>
      <c r="B1865" s="169"/>
      <c r="C1865" s="1380" t="s">
        <v>16431</v>
      </c>
      <c r="D1865" s="301" t="s">
        <v>18273</v>
      </c>
      <c r="E1865" s="301" t="s">
        <v>18274</v>
      </c>
      <c r="F1865" s="301" t="s">
        <v>16431</v>
      </c>
      <c r="G1865" s="301">
        <v>1000</v>
      </c>
      <c r="H1865" s="301"/>
      <c r="I1865" s="301"/>
      <c r="J1865" s="301"/>
      <c r="K1865" s="138"/>
      <c r="L1865" s="301"/>
      <c r="M1865" s="138"/>
      <c r="N1865" s="138"/>
      <c r="O1865" s="138"/>
      <c r="P1865" s="138"/>
      <c r="Q1865" s="138"/>
      <c r="R1865" s="138"/>
      <c r="S1865" s="138"/>
      <c r="T1865" s="145"/>
      <c r="U1865" s="138"/>
      <c r="V1865" s="138"/>
      <c r="W1865" s="138"/>
      <c r="X1865" s="138"/>
      <c r="Y1865" s="138"/>
      <c r="Z1865" s="138"/>
      <c r="AA1865" s="138"/>
      <c r="AB1865" s="138"/>
      <c r="AC1865" s="138"/>
      <c r="AD1865" s="138"/>
      <c r="AE1865" s="138"/>
      <c r="AF1865" s="138"/>
      <c r="AG1865" s="138"/>
      <c r="AH1865" s="138"/>
      <c r="AI1865" s="138"/>
      <c r="AJ1865" s="138"/>
      <c r="AK1865" s="138"/>
      <c r="AL1865" s="138"/>
      <c r="AM1865" s="138"/>
      <c r="AN1865" s="138"/>
      <c r="AO1865" s="138"/>
      <c r="AP1865" s="138"/>
      <c r="AQ1865" s="138"/>
      <c r="AR1865" s="138"/>
      <c r="AS1865" s="301"/>
    </row>
    <row r="1866" spans="1:45" s="135" customFormat="1" ht="24" hidden="1" customHeight="1" x14ac:dyDescent="0.15">
      <c r="B1866" s="169"/>
      <c r="C1866" s="1380" t="s">
        <v>16431</v>
      </c>
      <c r="D1866" s="301" t="s">
        <v>18275</v>
      </c>
      <c r="E1866" s="301" t="s">
        <v>18276</v>
      </c>
      <c r="F1866" s="301" t="s">
        <v>16431</v>
      </c>
      <c r="G1866" s="301">
        <v>300</v>
      </c>
      <c r="H1866" s="301"/>
      <c r="I1866" s="301"/>
      <c r="J1866" s="301"/>
      <c r="K1866" s="138"/>
      <c r="L1866" s="301"/>
      <c r="M1866" s="138"/>
      <c r="N1866" s="138"/>
      <c r="O1866" s="138"/>
      <c r="P1866" s="138"/>
      <c r="Q1866" s="138"/>
      <c r="R1866" s="138"/>
      <c r="S1866" s="138"/>
      <c r="T1866" s="145"/>
      <c r="U1866" s="138"/>
      <c r="V1866" s="138"/>
      <c r="W1866" s="138"/>
      <c r="X1866" s="138"/>
      <c r="Y1866" s="138"/>
      <c r="Z1866" s="138"/>
      <c r="AA1866" s="138"/>
      <c r="AB1866" s="138"/>
      <c r="AC1866" s="138"/>
      <c r="AD1866" s="138"/>
      <c r="AE1866" s="138"/>
      <c r="AF1866" s="138"/>
      <c r="AG1866" s="138"/>
      <c r="AH1866" s="138"/>
      <c r="AI1866" s="138"/>
      <c r="AJ1866" s="138"/>
      <c r="AK1866" s="138"/>
      <c r="AL1866" s="138"/>
      <c r="AM1866" s="138"/>
      <c r="AN1866" s="138"/>
      <c r="AO1866" s="138"/>
      <c r="AP1866" s="138"/>
      <c r="AQ1866" s="138"/>
      <c r="AR1866" s="138"/>
      <c r="AS1866" s="301"/>
    </row>
    <row r="1867" spans="1:45" s="135" customFormat="1" ht="24" hidden="1" customHeight="1" x14ac:dyDescent="0.15">
      <c r="B1867" s="169"/>
      <c r="C1867" s="1380" t="s">
        <v>16431</v>
      </c>
      <c r="D1867" s="301" t="s">
        <v>18277</v>
      </c>
      <c r="E1867" s="301" t="s">
        <v>18278</v>
      </c>
      <c r="F1867" s="301" t="s">
        <v>16431</v>
      </c>
      <c r="G1867" s="301">
        <v>300</v>
      </c>
      <c r="H1867" s="301"/>
      <c r="I1867" s="301"/>
      <c r="J1867" s="301"/>
      <c r="K1867" s="138"/>
      <c r="L1867" s="301"/>
      <c r="M1867" s="138"/>
      <c r="N1867" s="138"/>
      <c r="O1867" s="138"/>
      <c r="P1867" s="138"/>
      <c r="Q1867" s="138"/>
      <c r="R1867" s="138"/>
      <c r="S1867" s="138"/>
      <c r="T1867" s="145"/>
      <c r="U1867" s="138"/>
      <c r="V1867" s="138"/>
      <c r="W1867" s="138"/>
      <c r="X1867" s="138"/>
      <c r="Y1867" s="138"/>
      <c r="Z1867" s="138"/>
      <c r="AA1867" s="138"/>
      <c r="AB1867" s="138"/>
      <c r="AC1867" s="138"/>
      <c r="AD1867" s="138"/>
      <c r="AE1867" s="138"/>
      <c r="AF1867" s="138"/>
      <c r="AG1867" s="138"/>
      <c r="AH1867" s="138"/>
      <c r="AI1867" s="138"/>
      <c r="AJ1867" s="138"/>
      <c r="AK1867" s="138"/>
      <c r="AL1867" s="138"/>
      <c r="AM1867" s="138"/>
      <c r="AN1867" s="138"/>
      <c r="AO1867" s="138"/>
      <c r="AP1867" s="138"/>
      <c r="AQ1867" s="138"/>
      <c r="AR1867" s="138"/>
      <c r="AS1867" s="301"/>
    </row>
    <row r="1868" spans="1:45" s="135" customFormat="1" ht="24" hidden="1" customHeight="1" x14ac:dyDescent="0.15">
      <c r="B1868" s="169"/>
      <c r="C1868" s="1380" t="s">
        <v>16431</v>
      </c>
      <c r="D1868" s="301" t="s">
        <v>18279</v>
      </c>
      <c r="E1868" s="301" t="s">
        <v>18280</v>
      </c>
      <c r="F1868" s="301" t="s">
        <v>16431</v>
      </c>
      <c r="G1868" s="301">
        <v>300</v>
      </c>
      <c r="H1868" s="301"/>
      <c r="I1868" s="301"/>
      <c r="J1868" s="301"/>
      <c r="K1868" s="138"/>
      <c r="L1868" s="301"/>
      <c r="M1868" s="138"/>
      <c r="N1868" s="138"/>
      <c r="O1868" s="138"/>
      <c r="P1868" s="138"/>
      <c r="Q1868" s="138"/>
      <c r="R1868" s="138"/>
      <c r="S1868" s="138"/>
      <c r="T1868" s="145"/>
      <c r="U1868" s="138"/>
      <c r="V1868" s="138"/>
      <c r="W1868" s="138"/>
      <c r="X1868" s="138"/>
      <c r="Y1868" s="138"/>
      <c r="Z1868" s="138"/>
      <c r="AA1868" s="138"/>
      <c r="AB1868" s="138"/>
      <c r="AC1868" s="138"/>
      <c r="AD1868" s="138"/>
      <c r="AE1868" s="138"/>
      <c r="AF1868" s="138"/>
      <c r="AG1868" s="138"/>
      <c r="AH1868" s="138"/>
      <c r="AI1868" s="138"/>
      <c r="AJ1868" s="138"/>
      <c r="AK1868" s="138"/>
      <c r="AL1868" s="138"/>
      <c r="AM1868" s="138"/>
      <c r="AN1868" s="138"/>
      <c r="AO1868" s="138"/>
      <c r="AP1868" s="138"/>
      <c r="AQ1868" s="138"/>
      <c r="AR1868" s="138"/>
      <c r="AS1868" s="301"/>
    </row>
    <row r="1869" spans="1:45" s="135" customFormat="1" ht="24" hidden="1" customHeight="1" x14ac:dyDescent="0.15">
      <c r="B1869" s="169"/>
      <c r="C1869" s="1380" t="s">
        <v>16431</v>
      </c>
      <c r="D1869" s="301" t="s">
        <v>18281</v>
      </c>
      <c r="E1869" s="301" t="s">
        <v>18282</v>
      </c>
      <c r="F1869" s="301" t="s">
        <v>16431</v>
      </c>
      <c r="G1869" s="301">
        <v>300</v>
      </c>
      <c r="H1869" s="301"/>
      <c r="I1869" s="301"/>
      <c r="J1869" s="301"/>
      <c r="K1869" s="138"/>
      <c r="L1869" s="301"/>
      <c r="M1869" s="138"/>
      <c r="N1869" s="138"/>
      <c r="O1869" s="138"/>
      <c r="P1869" s="138"/>
      <c r="Q1869" s="138"/>
      <c r="R1869" s="138"/>
      <c r="S1869" s="138"/>
      <c r="T1869" s="145"/>
      <c r="U1869" s="138"/>
      <c r="V1869" s="138"/>
      <c r="W1869" s="138"/>
      <c r="X1869" s="138"/>
      <c r="Y1869" s="138"/>
      <c r="Z1869" s="138"/>
      <c r="AA1869" s="138"/>
      <c r="AB1869" s="138"/>
      <c r="AC1869" s="138"/>
      <c r="AD1869" s="138"/>
      <c r="AE1869" s="138"/>
      <c r="AF1869" s="138"/>
      <c r="AG1869" s="138"/>
      <c r="AH1869" s="138"/>
      <c r="AI1869" s="138"/>
      <c r="AJ1869" s="138"/>
      <c r="AK1869" s="138"/>
      <c r="AL1869" s="138"/>
      <c r="AM1869" s="138"/>
      <c r="AN1869" s="138"/>
      <c r="AO1869" s="138"/>
      <c r="AP1869" s="138"/>
      <c r="AQ1869" s="138"/>
      <c r="AR1869" s="138"/>
      <c r="AS1869" s="301"/>
    </row>
    <row r="1870" spans="1:45" s="135" customFormat="1" ht="24" hidden="1" customHeight="1" x14ac:dyDescent="0.15">
      <c r="B1870" s="169"/>
      <c r="C1870" s="1380" t="s">
        <v>16431</v>
      </c>
      <c r="D1870" s="301" t="s">
        <v>18283</v>
      </c>
      <c r="E1870" s="301" t="s">
        <v>18284</v>
      </c>
      <c r="F1870" s="301" t="s">
        <v>16431</v>
      </c>
      <c r="G1870" s="301">
        <v>300</v>
      </c>
      <c r="H1870" s="301"/>
      <c r="I1870" s="301"/>
      <c r="J1870" s="301"/>
      <c r="K1870" s="138"/>
      <c r="L1870" s="301"/>
      <c r="M1870" s="138"/>
      <c r="N1870" s="138"/>
      <c r="O1870" s="138"/>
      <c r="P1870" s="138"/>
      <c r="Q1870" s="138"/>
      <c r="R1870" s="138"/>
      <c r="S1870" s="138"/>
      <c r="T1870" s="145"/>
      <c r="U1870" s="138"/>
      <c r="V1870" s="138"/>
      <c r="W1870" s="138"/>
      <c r="X1870" s="138"/>
      <c r="Y1870" s="138"/>
      <c r="Z1870" s="138"/>
      <c r="AA1870" s="138"/>
      <c r="AB1870" s="138"/>
      <c r="AC1870" s="138"/>
      <c r="AD1870" s="138"/>
      <c r="AE1870" s="138"/>
      <c r="AF1870" s="138"/>
      <c r="AG1870" s="138"/>
      <c r="AH1870" s="138"/>
      <c r="AI1870" s="138"/>
      <c r="AJ1870" s="138"/>
      <c r="AK1870" s="138"/>
      <c r="AL1870" s="138"/>
      <c r="AM1870" s="138"/>
      <c r="AN1870" s="138"/>
      <c r="AO1870" s="138"/>
      <c r="AP1870" s="138"/>
      <c r="AQ1870" s="138"/>
      <c r="AR1870" s="138"/>
      <c r="AS1870" s="301"/>
    </row>
    <row r="1871" spans="1:45" s="135" customFormat="1" ht="24" hidden="1" customHeight="1" x14ac:dyDescent="0.15">
      <c r="B1871" s="169"/>
      <c r="C1871" s="1380" t="s">
        <v>16431</v>
      </c>
      <c r="D1871" s="301" t="s">
        <v>18285</v>
      </c>
      <c r="E1871" s="301" t="s">
        <v>18286</v>
      </c>
      <c r="F1871" s="301" t="s">
        <v>16431</v>
      </c>
      <c r="G1871" s="301">
        <v>300</v>
      </c>
      <c r="H1871" s="301"/>
      <c r="I1871" s="301"/>
      <c r="J1871" s="301"/>
      <c r="K1871" s="138"/>
      <c r="L1871" s="301"/>
      <c r="M1871" s="138"/>
      <c r="N1871" s="138"/>
      <c r="O1871" s="138"/>
      <c r="P1871" s="138"/>
      <c r="Q1871" s="138"/>
      <c r="R1871" s="138"/>
      <c r="S1871" s="138"/>
      <c r="T1871" s="145"/>
      <c r="U1871" s="138"/>
      <c r="V1871" s="138"/>
      <c r="W1871" s="138"/>
      <c r="X1871" s="138"/>
      <c r="Y1871" s="138"/>
      <c r="Z1871" s="138"/>
      <c r="AA1871" s="138"/>
      <c r="AB1871" s="138"/>
      <c r="AC1871" s="138"/>
      <c r="AD1871" s="138"/>
      <c r="AE1871" s="138"/>
      <c r="AF1871" s="138"/>
      <c r="AG1871" s="138"/>
      <c r="AH1871" s="138"/>
      <c r="AI1871" s="138"/>
      <c r="AJ1871" s="138"/>
      <c r="AK1871" s="138"/>
      <c r="AL1871" s="138"/>
      <c r="AM1871" s="138"/>
      <c r="AN1871" s="138"/>
      <c r="AO1871" s="138"/>
      <c r="AP1871" s="138"/>
      <c r="AQ1871" s="138"/>
      <c r="AR1871" s="138"/>
      <c r="AS1871" s="301"/>
    </row>
    <row r="1872" spans="1:45" s="135" customFormat="1" ht="24" hidden="1" customHeight="1" x14ac:dyDescent="0.15">
      <c r="B1872" s="169"/>
      <c r="C1872" s="1380" t="s">
        <v>16431</v>
      </c>
      <c r="D1872" s="301" t="s">
        <v>18287</v>
      </c>
      <c r="E1872" s="301" t="s">
        <v>18288</v>
      </c>
      <c r="F1872" s="301" t="s">
        <v>16431</v>
      </c>
      <c r="G1872" s="301">
        <v>300</v>
      </c>
      <c r="H1872" s="301"/>
      <c r="I1872" s="301"/>
      <c r="J1872" s="301"/>
      <c r="K1872" s="138"/>
      <c r="L1872" s="301"/>
      <c r="M1872" s="138"/>
      <c r="N1872" s="138"/>
      <c r="O1872" s="138"/>
      <c r="P1872" s="138"/>
      <c r="Q1872" s="138"/>
      <c r="R1872" s="138"/>
      <c r="S1872" s="138"/>
      <c r="T1872" s="145"/>
      <c r="U1872" s="138"/>
      <c r="V1872" s="138"/>
      <c r="W1872" s="138"/>
      <c r="X1872" s="138"/>
      <c r="Y1872" s="138"/>
      <c r="Z1872" s="138"/>
      <c r="AA1872" s="138"/>
      <c r="AB1872" s="138"/>
      <c r="AC1872" s="138"/>
      <c r="AD1872" s="138"/>
      <c r="AE1872" s="138"/>
      <c r="AF1872" s="138"/>
      <c r="AG1872" s="138"/>
      <c r="AH1872" s="138"/>
      <c r="AI1872" s="138"/>
      <c r="AJ1872" s="138"/>
      <c r="AK1872" s="138"/>
      <c r="AL1872" s="138"/>
      <c r="AM1872" s="138"/>
      <c r="AN1872" s="138"/>
      <c r="AO1872" s="138"/>
      <c r="AP1872" s="138"/>
      <c r="AQ1872" s="138"/>
      <c r="AR1872" s="138"/>
      <c r="AS1872" s="301"/>
    </row>
    <row r="1873" spans="2:45" s="135" customFormat="1" ht="24" hidden="1" customHeight="1" x14ac:dyDescent="0.15">
      <c r="B1873" s="169"/>
      <c r="C1873" s="1380" t="s">
        <v>16431</v>
      </c>
      <c r="D1873" s="301" t="s">
        <v>18289</v>
      </c>
      <c r="E1873" s="301" t="s">
        <v>18290</v>
      </c>
      <c r="F1873" s="301" t="s">
        <v>16431</v>
      </c>
      <c r="G1873" s="301">
        <v>300</v>
      </c>
      <c r="H1873" s="301"/>
      <c r="I1873" s="301"/>
      <c r="J1873" s="301"/>
      <c r="K1873" s="138"/>
      <c r="L1873" s="301"/>
      <c r="M1873" s="138"/>
      <c r="N1873" s="138"/>
      <c r="O1873" s="138"/>
      <c r="P1873" s="138"/>
      <c r="Q1873" s="138"/>
      <c r="R1873" s="138"/>
      <c r="S1873" s="138"/>
      <c r="T1873" s="145"/>
      <c r="U1873" s="138"/>
      <c r="V1873" s="138"/>
      <c r="W1873" s="138"/>
      <c r="X1873" s="138"/>
      <c r="Y1873" s="138"/>
      <c r="Z1873" s="138"/>
      <c r="AA1873" s="138"/>
      <c r="AB1873" s="138"/>
      <c r="AC1873" s="138"/>
      <c r="AD1873" s="138"/>
      <c r="AE1873" s="138"/>
      <c r="AF1873" s="138"/>
      <c r="AG1873" s="138"/>
      <c r="AH1873" s="138"/>
      <c r="AI1873" s="138"/>
      <c r="AJ1873" s="138"/>
      <c r="AK1873" s="138"/>
      <c r="AL1873" s="138"/>
      <c r="AM1873" s="138"/>
      <c r="AN1873" s="138"/>
      <c r="AO1873" s="138"/>
      <c r="AP1873" s="138"/>
      <c r="AQ1873" s="138"/>
      <c r="AR1873" s="138"/>
      <c r="AS1873" s="301"/>
    </row>
    <row r="1874" spans="2:45" s="135" customFormat="1" ht="24" hidden="1" customHeight="1" x14ac:dyDescent="0.15">
      <c r="B1874" s="169"/>
      <c r="C1874" s="1380" t="s">
        <v>16431</v>
      </c>
      <c r="D1874" s="301" t="s">
        <v>18291</v>
      </c>
      <c r="E1874" s="301" t="s">
        <v>18292</v>
      </c>
      <c r="F1874" s="301" t="s">
        <v>16431</v>
      </c>
      <c r="G1874" s="301">
        <v>300</v>
      </c>
      <c r="H1874" s="301"/>
      <c r="I1874" s="301"/>
      <c r="J1874" s="301"/>
      <c r="K1874" s="138"/>
      <c r="L1874" s="301"/>
      <c r="M1874" s="138"/>
      <c r="N1874" s="138"/>
      <c r="O1874" s="138"/>
      <c r="P1874" s="138"/>
      <c r="Q1874" s="138"/>
      <c r="R1874" s="138"/>
      <c r="S1874" s="138"/>
      <c r="T1874" s="145"/>
      <c r="U1874" s="138"/>
      <c r="V1874" s="138"/>
      <c r="W1874" s="138"/>
      <c r="X1874" s="138"/>
      <c r="Y1874" s="138"/>
      <c r="Z1874" s="138"/>
      <c r="AA1874" s="138"/>
      <c r="AB1874" s="138"/>
      <c r="AC1874" s="138"/>
      <c r="AD1874" s="138"/>
      <c r="AE1874" s="138"/>
      <c r="AF1874" s="138"/>
      <c r="AG1874" s="138"/>
      <c r="AH1874" s="138"/>
      <c r="AI1874" s="138"/>
      <c r="AJ1874" s="138"/>
      <c r="AK1874" s="138"/>
      <c r="AL1874" s="138"/>
      <c r="AM1874" s="138"/>
      <c r="AN1874" s="138"/>
      <c r="AO1874" s="138"/>
      <c r="AP1874" s="138"/>
      <c r="AQ1874" s="138"/>
      <c r="AR1874" s="138"/>
      <c r="AS1874" s="301"/>
    </row>
    <row r="1875" spans="2:45" s="135" customFormat="1" ht="24" hidden="1" customHeight="1" x14ac:dyDescent="0.15">
      <c r="B1875" s="169"/>
      <c r="C1875" s="1380" t="s">
        <v>16431</v>
      </c>
      <c r="D1875" s="301" t="s">
        <v>18291</v>
      </c>
      <c r="E1875" s="301" t="s">
        <v>18293</v>
      </c>
      <c r="F1875" s="301" t="s">
        <v>16431</v>
      </c>
      <c r="G1875" s="301">
        <v>300</v>
      </c>
      <c r="H1875" s="301"/>
      <c r="I1875" s="301"/>
      <c r="J1875" s="301"/>
      <c r="K1875" s="138"/>
      <c r="L1875" s="301"/>
      <c r="M1875" s="138"/>
      <c r="N1875" s="138"/>
      <c r="O1875" s="138"/>
      <c r="P1875" s="138"/>
      <c r="Q1875" s="138"/>
      <c r="R1875" s="138"/>
      <c r="S1875" s="138"/>
      <c r="T1875" s="145"/>
      <c r="U1875" s="138"/>
      <c r="V1875" s="138"/>
      <c r="W1875" s="138"/>
      <c r="X1875" s="138"/>
      <c r="Y1875" s="138"/>
      <c r="Z1875" s="138"/>
      <c r="AA1875" s="138"/>
      <c r="AB1875" s="138"/>
      <c r="AC1875" s="138"/>
      <c r="AD1875" s="138"/>
      <c r="AE1875" s="138"/>
      <c r="AF1875" s="138"/>
      <c r="AG1875" s="138"/>
      <c r="AH1875" s="138"/>
      <c r="AI1875" s="138"/>
      <c r="AJ1875" s="138"/>
      <c r="AK1875" s="138"/>
      <c r="AL1875" s="138"/>
      <c r="AM1875" s="138"/>
      <c r="AN1875" s="138"/>
      <c r="AO1875" s="138"/>
      <c r="AP1875" s="138"/>
      <c r="AQ1875" s="138"/>
      <c r="AR1875" s="138"/>
      <c r="AS1875" s="301"/>
    </row>
    <row r="1876" spans="2:45" s="135" customFormat="1" ht="24" hidden="1" customHeight="1" x14ac:dyDescent="0.15">
      <c r="B1876" s="169"/>
      <c r="C1876" s="1380" t="s">
        <v>16431</v>
      </c>
      <c r="D1876" s="301" t="s">
        <v>18291</v>
      </c>
      <c r="E1876" s="301" t="s">
        <v>18294</v>
      </c>
      <c r="F1876" s="301" t="s">
        <v>16431</v>
      </c>
      <c r="G1876" s="301">
        <v>300</v>
      </c>
      <c r="H1876" s="301"/>
      <c r="I1876" s="301"/>
      <c r="J1876" s="301"/>
      <c r="K1876" s="138"/>
      <c r="L1876" s="301"/>
      <c r="M1876" s="138"/>
      <c r="N1876" s="138"/>
      <c r="O1876" s="138"/>
      <c r="P1876" s="138"/>
      <c r="Q1876" s="138"/>
      <c r="R1876" s="138"/>
      <c r="S1876" s="138"/>
      <c r="T1876" s="145"/>
      <c r="U1876" s="138"/>
      <c r="V1876" s="138"/>
      <c r="W1876" s="138"/>
      <c r="X1876" s="138"/>
      <c r="Y1876" s="138"/>
      <c r="Z1876" s="138"/>
      <c r="AA1876" s="138"/>
      <c r="AB1876" s="138"/>
      <c r="AC1876" s="138"/>
      <c r="AD1876" s="138"/>
      <c r="AE1876" s="138"/>
      <c r="AF1876" s="138"/>
      <c r="AG1876" s="138"/>
      <c r="AH1876" s="138"/>
      <c r="AI1876" s="138"/>
      <c r="AJ1876" s="138"/>
      <c r="AK1876" s="138"/>
      <c r="AL1876" s="138"/>
      <c r="AM1876" s="138"/>
      <c r="AN1876" s="138"/>
      <c r="AO1876" s="138"/>
      <c r="AP1876" s="138"/>
      <c r="AQ1876" s="138"/>
      <c r="AR1876" s="138"/>
      <c r="AS1876" s="301"/>
    </row>
    <row r="1877" spans="2:45" s="135" customFormat="1" ht="24" hidden="1" customHeight="1" x14ac:dyDescent="0.15">
      <c r="B1877" s="169"/>
      <c r="C1877" s="1380" t="s">
        <v>16431</v>
      </c>
      <c r="D1877" s="301" t="s">
        <v>18295</v>
      </c>
      <c r="E1877" s="301" t="s">
        <v>18296</v>
      </c>
      <c r="F1877" s="301" t="s">
        <v>16431</v>
      </c>
      <c r="G1877" s="301">
        <v>300</v>
      </c>
      <c r="H1877" s="301"/>
      <c r="I1877" s="301"/>
      <c r="J1877" s="301"/>
      <c r="K1877" s="138"/>
      <c r="L1877" s="301"/>
      <c r="M1877" s="138"/>
      <c r="N1877" s="138"/>
      <c r="O1877" s="138"/>
      <c r="P1877" s="138"/>
      <c r="Q1877" s="138"/>
      <c r="R1877" s="138"/>
      <c r="S1877" s="138"/>
      <c r="T1877" s="145"/>
      <c r="U1877" s="138"/>
      <c r="V1877" s="138"/>
      <c r="W1877" s="138"/>
      <c r="X1877" s="138"/>
      <c r="Y1877" s="138"/>
      <c r="Z1877" s="138"/>
      <c r="AA1877" s="138"/>
      <c r="AB1877" s="138"/>
      <c r="AC1877" s="138"/>
      <c r="AD1877" s="138"/>
      <c r="AE1877" s="138"/>
      <c r="AF1877" s="138"/>
      <c r="AG1877" s="138"/>
      <c r="AH1877" s="138"/>
      <c r="AI1877" s="138"/>
      <c r="AJ1877" s="138"/>
      <c r="AK1877" s="138"/>
      <c r="AL1877" s="138"/>
      <c r="AM1877" s="138"/>
      <c r="AN1877" s="138"/>
      <c r="AO1877" s="138"/>
      <c r="AP1877" s="138"/>
      <c r="AQ1877" s="138"/>
      <c r="AR1877" s="138"/>
      <c r="AS1877" s="301"/>
    </row>
    <row r="1878" spans="2:45" s="135" customFormat="1" ht="24" hidden="1" customHeight="1" x14ac:dyDescent="0.15">
      <c r="B1878" s="169"/>
      <c r="C1878" s="1380" t="s">
        <v>16431</v>
      </c>
      <c r="D1878" s="301" t="s">
        <v>18297</v>
      </c>
      <c r="E1878" s="301" t="s">
        <v>18298</v>
      </c>
      <c r="F1878" s="301" t="s">
        <v>16431</v>
      </c>
      <c r="G1878" s="301">
        <v>300</v>
      </c>
      <c r="H1878" s="301"/>
      <c r="I1878" s="301"/>
      <c r="J1878" s="301"/>
      <c r="K1878" s="138"/>
      <c r="L1878" s="301"/>
      <c r="M1878" s="138"/>
      <c r="N1878" s="138"/>
      <c r="O1878" s="138"/>
      <c r="P1878" s="138"/>
      <c r="Q1878" s="138"/>
      <c r="R1878" s="138"/>
      <c r="S1878" s="138"/>
      <c r="T1878" s="145"/>
      <c r="U1878" s="138"/>
      <c r="V1878" s="138"/>
      <c r="W1878" s="138"/>
      <c r="X1878" s="138"/>
      <c r="Y1878" s="138"/>
      <c r="Z1878" s="138"/>
      <c r="AA1878" s="138"/>
      <c r="AB1878" s="138"/>
      <c r="AC1878" s="138"/>
      <c r="AD1878" s="138"/>
      <c r="AE1878" s="138"/>
      <c r="AF1878" s="138"/>
      <c r="AG1878" s="138"/>
      <c r="AH1878" s="138"/>
      <c r="AI1878" s="138"/>
      <c r="AJ1878" s="138"/>
      <c r="AK1878" s="138"/>
      <c r="AL1878" s="138"/>
      <c r="AM1878" s="138"/>
      <c r="AN1878" s="138"/>
      <c r="AO1878" s="138"/>
      <c r="AP1878" s="138"/>
      <c r="AQ1878" s="138"/>
      <c r="AR1878" s="138"/>
      <c r="AS1878" s="301"/>
    </row>
    <row r="1879" spans="2:45" s="135" customFormat="1" ht="24" hidden="1" customHeight="1" x14ac:dyDescent="0.15">
      <c r="B1879" s="169"/>
      <c r="C1879" s="1380" t="s">
        <v>16431</v>
      </c>
      <c r="D1879" s="301" t="s">
        <v>18299</v>
      </c>
      <c r="E1879" s="301" t="s">
        <v>18300</v>
      </c>
      <c r="F1879" s="301" t="s">
        <v>16431</v>
      </c>
      <c r="G1879" s="301">
        <v>300</v>
      </c>
      <c r="H1879" s="301"/>
      <c r="I1879" s="301"/>
      <c r="J1879" s="301"/>
      <c r="K1879" s="138"/>
      <c r="L1879" s="301"/>
      <c r="M1879" s="138"/>
      <c r="N1879" s="138"/>
      <c r="O1879" s="138"/>
      <c r="P1879" s="138"/>
      <c r="Q1879" s="138"/>
      <c r="R1879" s="138"/>
      <c r="S1879" s="138"/>
      <c r="T1879" s="145"/>
      <c r="U1879" s="138"/>
      <c r="V1879" s="138"/>
      <c r="W1879" s="138"/>
      <c r="X1879" s="138"/>
      <c r="Y1879" s="138"/>
      <c r="Z1879" s="138"/>
      <c r="AA1879" s="138"/>
      <c r="AB1879" s="138"/>
      <c r="AC1879" s="138"/>
      <c r="AD1879" s="138"/>
      <c r="AE1879" s="138"/>
      <c r="AF1879" s="138"/>
      <c r="AG1879" s="138"/>
      <c r="AH1879" s="138"/>
      <c r="AI1879" s="138"/>
      <c r="AJ1879" s="138"/>
      <c r="AK1879" s="138"/>
      <c r="AL1879" s="138"/>
      <c r="AM1879" s="138"/>
      <c r="AN1879" s="138"/>
      <c r="AO1879" s="138"/>
      <c r="AP1879" s="138"/>
      <c r="AQ1879" s="138"/>
      <c r="AR1879" s="138"/>
      <c r="AS1879" s="301"/>
    </row>
    <row r="1880" spans="2:45" s="135" customFormat="1" ht="24" hidden="1" customHeight="1" x14ac:dyDescent="0.15">
      <c r="B1880" s="169"/>
      <c r="C1880" s="1380" t="s">
        <v>16431</v>
      </c>
      <c r="D1880" s="301" t="s">
        <v>18301</v>
      </c>
      <c r="E1880" s="301" t="s">
        <v>18302</v>
      </c>
      <c r="F1880" s="301" t="s">
        <v>16431</v>
      </c>
      <c r="G1880" s="301">
        <v>300</v>
      </c>
      <c r="H1880" s="301"/>
      <c r="I1880" s="301"/>
      <c r="J1880" s="301"/>
      <c r="K1880" s="138"/>
      <c r="L1880" s="301"/>
      <c r="M1880" s="138"/>
      <c r="N1880" s="138"/>
      <c r="O1880" s="138"/>
      <c r="P1880" s="138"/>
      <c r="Q1880" s="138"/>
      <c r="R1880" s="138"/>
      <c r="S1880" s="138"/>
      <c r="T1880" s="145"/>
      <c r="U1880" s="138"/>
      <c r="V1880" s="138"/>
      <c r="W1880" s="138"/>
      <c r="X1880" s="138"/>
      <c r="Y1880" s="138"/>
      <c r="Z1880" s="138"/>
      <c r="AA1880" s="138"/>
      <c r="AB1880" s="138"/>
      <c r="AC1880" s="138"/>
      <c r="AD1880" s="138"/>
      <c r="AE1880" s="138"/>
      <c r="AF1880" s="138"/>
      <c r="AG1880" s="138"/>
      <c r="AH1880" s="138"/>
      <c r="AI1880" s="138"/>
      <c r="AJ1880" s="138"/>
      <c r="AK1880" s="138"/>
      <c r="AL1880" s="138"/>
      <c r="AM1880" s="138"/>
      <c r="AN1880" s="138"/>
      <c r="AO1880" s="138"/>
      <c r="AP1880" s="138"/>
      <c r="AQ1880" s="138"/>
      <c r="AR1880" s="138"/>
      <c r="AS1880" s="301"/>
    </row>
    <row r="1881" spans="2:45" s="135" customFormat="1" ht="24" hidden="1" customHeight="1" x14ac:dyDescent="0.15">
      <c r="B1881" s="169"/>
      <c r="C1881" s="1380" t="s">
        <v>16431</v>
      </c>
      <c r="D1881" s="301" t="s">
        <v>18303</v>
      </c>
      <c r="E1881" s="301" t="s">
        <v>18304</v>
      </c>
      <c r="F1881" s="301" t="s">
        <v>16431</v>
      </c>
      <c r="G1881" s="301">
        <v>300</v>
      </c>
      <c r="H1881" s="301"/>
      <c r="I1881" s="301"/>
      <c r="J1881" s="301"/>
      <c r="K1881" s="138"/>
      <c r="L1881" s="301"/>
      <c r="M1881" s="138"/>
      <c r="N1881" s="138"/>
      <c r="O1881" s="138"/>
      <c r="P1881" s="138"/>
      <c r="Q1881" s="138"/>
      <c r="R1881" s="138"/>
      <c r="S1881" s="138"/>
      <c r="T1881" s="145"/>
      <c r="U1881" s="138"/>
      <c r="V1881" s="138"/>
      <c r="W1881" s="138"/>
      <c r="X1881" s="138"/>
      <c r="Y1881" s="138"/>
      <c r="Z1881" s="138"/>
      <c r="AA1881" s="138"/>
      <c r="AB1881" s="138"/>
      <c r="AC1881" s="138"/>
      <c r="AD1881" s="138"/>
      <c r="AE1881" s="138"/>
      <c r="AF1881" s="138"/>
      <c r="AG1881" s="138"/>
      <c r="AH1881" s="138"/>
      <c r="AI1881" s="138"/>
      <c r="AJ1881" s="138"/>
      <c r="AK1881" s="138"/>
      <c r="AL1881" s="138"/>
      <c r="AM1881" s="138"/>
      <c r="AN1881" s="138"/>
      <c r="AO1881" s="138"/>
      <c r="AP1881" s="138"/>
      <c r="AQ1881" s="138"/>
      <c r="AR1881" s="138"/>
      <c r="AS1881" s="301"/>
    </row>
    <row r="1882" spans="2:45" s="135" customFormat="1" ht="24" hidden="1" customHeight="1" x14ac:dyDescent="0.15">
      <c r="B1882" s="169"/>
      <c r="C1882" s="1380" t="s">
        <v>16431</v>
      </c>
      <c r="D1882" s="301" t="s">
        <v>18305</v>
      </c>
      <c r="E1882" s="301" t="s">
        <v>18306</v>
      </c>
      <c r="F1882" s="301" t="s">
        <v>16431</v>
      </c>
      <c r="G1882" s="301">
        <v>300</v>
      </c>
      <c r="H1882" s="301"/>
      <c r="I1882" s="301"/>
      <c r="J1882" s="301"/>
      <c r="K1882" s="138"/>
      <c r="L1882" s="301"/>
      <c r="M1882" s="138"/>
      <c r="N1882" s="138"/>
      <c r="O1882" s="138"/>
      <c r="P1882" s="138"/>
      <c r="Q1882" s="138"/>
      <c r="R1882" s="138"/>
      <c r="S1882" s="138"/>
      <c r="T1882" s="145"/>
      <c r="U1882" s="138"/>
      <c r="V1882" s="138"/>
      <c r="W1882" s="138"/>
      <c r="X1882" s="138"/>
      <c r="Y1882" s="138"/>
      <c r="Z1882" s="138"/>
      <c r="AA1882" s="138"/>
      <c r="AB1882" s="138"/>
      <c r="AC1882" s="138"/>
      <c r="AD1882" s="138"/>
      <c r="AE1882" s="138"/>
      <c r="AF1882" s="138"/>
      <c r="AG1882" s="138"/>
      <c r="AH1882" s="138"/>
      <c r="AI1882" s="138"/>
      <c r="AJ1882" s="138"/>
      <c r="AK1882" s="138"/>
      <c r="AL1882" s="138"/>
      <c r="AM1882" s="138"/>
      <c r="AN1882" s="138"/>
      <c r="AO1882" s="138"/>
      <c r="AP1882" s="138"/>
      <c r="AQ1882" s="138"/>
      <c r="AR1882" s="138"/>
      <c r="AS1882" s="301"/>
    </row>
    <row r="1883" spans="2:45" s="135" customFormat="1" ht="24" hidden="1" customHeight="1" x14ac:dyDescent="0.15">
      <c r="B1883" s="169"/>
      <c r="C1883" s="1380" t="s">
        <v>16431</v>
      </c>
      <c r="D1883" s="301" t="s">
        <v>18307</v>
      </c>
      <c r="E1883" s="301" t="s">
        <v>18308</v>
      </c>
      <c r="F1883" s="301" t="s">
        <v>16431</v>
      </c>
      <c r="G1883" s="301">
        <v>300</v>
      </c>
      <c r="H1883" s="301"/>
      <c r="I1883" s="301"/>
      <c r="J1883" s="301"/>
      <c r="K1883" s="138"/>
      <c r="L1883" s="301"/>
      <c r="M1883" s="138"/>
      <c r="N1883" s="138"/>
      <c r="O1883" s="138"/>
      <c r="P1883" s="138"/>
      <c r="Q1883" s="138"/>
      <c r="R1883" s="138"/>
      <c r="S1883" s="138"/>
      <c r="T1883" s="145"/>
      <c r="U1883" s="138"/>
      <c r="V1883" s="138"/>
      <c r="W1883" s="138"/>
      <c r="X1883" s="138"/>
      <c r="Y1883" s="138"/>
      <c r="Z1883" s="138"/>
      <c r="AA1883" s="138"/>
      <c r="AB1883" s="138"/>
      <c r="AC1883" s="138"/>
      <c r="AD1883" s="138"/>
      <c r="AE1883" s="138"/>
      <c r="AF1883" s="138"/>
      <c r="AG1883" s="138"/>
      <c r="AH1883" s="138"/>
      <c r="AI1883" s="138"/>
      <c r="AJ1883" s="138"/>
      <c r="AK1883" s="138"/>
      <c r="AL1883" s="138"/>
      <c r="AM1883" s="138"/>
      <c r="AN1883" s="138"/>
      <c r="AO1883" s="138"/>
      <c r="AP1883" s="138"/>
      <c r="AQ1883" s="138"/>
      <c r="AR1883" s="138"/>
      <c r="AS1883" s="301"/>
    </row>
    <row r="1884" spans="2:45" s="135" customFormat="1" ht="24" hidden="1" customHeight="1" x14ac:dyDescent="0.15">
      <c r="B1884" s="169"/>
      <c r="C1884" s="1380" t="s">
        <v>16431</v>
      </c>
      <c r="D1884" s="301"/>
      <c r="E1884" s="301" t="s">
        <v>18309</v>
      </c>
      <c r="F1884" s="301" t="s">
        <v>16383</v>
      </c>
      <c r="G1884" s="301">
        <v>608</v>
      </c>
      <c r="H1884" s="301"/>
      <c r="I1884" s="301"/>
      <c r="J1884" s="301"/>
      <c r="K1884" s="138"/>
      <c r="L1884" s="301"/>
      <c r="M1884" s="138"/>
      <c r="N1884" s="138"/>
      <c r="O1884" s="138"/>
      <c r="P1884" s="138"/>
      <c r="Q1884" s="138"/>
      <c r="R1884" s="138"/>
      <c r="S1884" s="138"/>
      <c r="T1884" s="145">
        <v>2018</v>
      </c>
      <c r="U1884" s="138"/>
      <c r="V1884" s="138"/>
      <c r="W1884" s="138"/>
      <c r="X1884" s="138"/>
      <c r="Y1884" s="138"/>
      <c r="Z1884" s="138"/>
      <c r="AA1884" s="138"/>
      <c r="AB1884" s="138"/>
      <c r="AC1884" s="138"/>
      <c r="AD1884" s="138"/>
      <c r="AE1884" s="138"/>
      <c r="AF1884" s="138"/>
      <c r="AG1884" s="138"/>
      <c r="AH1884" s="138"/>
      <c r="AI1884" s="138"/>
      <c r="AJ1884" s="138"/>
      <c r="AK1884" s="138"/>
      <c r="AL1884" s="138"/>
      <c r="AM1884" s="138"/>
      <c r="AN1884" s="138"/>
      <c r="AO1884" s="138"/>
      <c r="AP1884" s="138"/>
      <c r="AQ1884" s="138"/>
      <c r="AR1884" s="138"/>
      <c r="AS1884" s="301"/>
    </row>
    <row r="1885" spans="2:45" s="135" customFormat="1" ht="24" hidden="1" customHeight="1" x14ac:dyDescent="0.15">
      <c r="B1885" s="169"/>
      <c r="C1885" s="1380" t="s">
        <v>16400</v>
      </c>
      <c r="D1885" s="301" t="s">
        <v>19156</v>
      </c>
      <c r="E1885" s="301" t="s">
        <v>19157</v>
      </c>
      <c r="F1885" s="301" t="s">
        <v>16416</v>
      </c>
      <c r="G1885" s="301">
        <v>1056</v>
      </c>
      <c r="H1885" s="301"/>
      <c r="I1885" s="301"/>
      <c r="J1885" s="301"/>
      <c r="K1885" s="138"/>
      <c r="L1885" s="301"/>
      <c r="M1885" s="138"/>
      <c r="N1885" s="138"/>
      <c r="O1885" s="138"/>
      <c r="P1885" s="138"/>
      <c r="Q1885" s="138"/>
      <c r="R1885" s="138"/>
      <c r="S1885" s="138"/>
      <c r="T1885" s="145">
        <v>2008</v>
      </c>
      <c r="U1885" s="138"/>
      <c r="V1885" s="138"/>
      <c r="W1885" s="138"/>
      <c r="X1885" s="138"/>
      <c r="Y1885" s="138"/>
      <c r="Z1885" s="138"/>
      <c r="AA1885" s="138"/>
      <c r="AB1885" s="138"/>
      <c r="AC1885" s="138"/>
      <c r="AD1885" s="138"/>
      <c r="AE1885" s="138"/>
      <c r="AF1885" s="138"/>
      <c r="AG1885" s="138"/>
      <c r="AH1885" s="138"/>
      <c r="AI1885" s="138"/>
      <c r="AJ1885" s="138"/>
      <c r="AK1885" s="138"/>
      <c r="AL1885" s="138"/>
      <c r="AM1885" s="138"/>
      <c r="AN1885" s="138"/>
      <c r="AO1885" s="138"/>
      <c r="AP1885" s="138"/>
      <c r="AQ1885" s="138"/>
      <c r="AR1885" s="138"/>
      <c r="AS1885" s="301" t="s">
        <v>18313</v>
      </c>
    </row>
    <row r="1886" spans="2:45" s="135" customFormat="1" ht="24" hidden="1" customHeight="1" x14ac:dyDescent="0.15">
      <c r="B1886" s="169"/>
      <c r="C1886" s="935" t="s">
        <v>16400</v>
      </c>
      <c r="D1886" s="138" t="s">
        <v>19158</v>
      </c>
      <c r="E1886" s="138" t="s">
        <v>19159</v>
      </c>
      <c r="F1886" s="138" t="s">
        <v>18326</v>
      </c>
      <c r="G1886" s="301">
        <v>1056</v>
      </c>
      <c r="H1886" s="138"/>
      <c r="I1886" s="138"/>
      <c r="J1886" s="301"/>
      <c r="K1886" s="138"/>
      <c r="L1886" s="138"/>
      <c r="M1886" s="138"/>
      <c r="N1886" s="138"/>
      <c r="O1886" s="138"/>
      <c r="P1886" s="138"/>
      <c r="Q1886" s="138"/>
      <c r="R1886" s="138"/>
      <c r="S1886" s="138"/>
      <c r="T1886" s="145">
        <v>2019</v>
      </c>
      <c r="U1886" s="138"/>
      <c r="V1886" s="138"/>
      <c r="W1886" s="138"/>
      <c r="X1886" s="138"/>
      <c r="Y1886" s="138"/>
      <c r="Z1886" s="138"/>
      <c r="AA1886" s="138"/>
      <c r="AB1886" s="138"/>
      <c r="AC1886" s="138"/>
      <c r="AD1886" s="138"/>
      <c r="AE1886" s="138"/>
      <c r="AF1886" s="138"/>
      <c r="AG1886" s="138"/>
      <c r="AH1886" s="138"/>
      <c r="AI1886" s="138"/>
      <c r="AJ1886" s="138"/>
      <c r="AK1886" s="138"/>
      <c r="AL1886" s="138"/>
      <c r="AM1886" s="138"/>
      <c r="AN1886" s="138"/>
      <c r="AO1886" s="138"/>
      <c r="AP1886" s="138"/>
      <c r="AQ1886" s="138"/>
      <c r="AR1886" s="138"/>
      <c r="AS1886" s="138"/>
    </row>
    <row r="1887" spans="2:45" s="135" customFormat="1" ht="24" hidden="1" customHeight="1" x14ac:dyDescent="0.15">
      <c r="B1887" s="169"/>
      <c r="C1887" s="935" t="s">
        <v>16400</v>
      </c>
      <c r="D1887" s="138" t="s">
        <v>19160</v>
      </c>
      <c r="E1887" s="138" t="s">
        <v>19161</v>
      </c>
      <c r="F1887" s="138" t="s">
        <v>18338</v>
      </c>
      <c r="G1887" s="138">
        <v>1056</v>
      </c>
      <c r="H1887" s="138"/>
      <c r="I1887" s="138"/>
      <c r="J1887" s="301"/>
      <c r="K1887" s="138"/>
      <c r="L1887" s="138"/>
      <c r="M1887" s="138"/>
      <c r="N1887" s="138"/>
      <c r="O1887" s="138"/>
      <c r="P1887" s="138"/>
      <c r="Q1887" s="138"/>
      <c r="R1887" s="138"/>
      <c r="S1887" s="138"/>
      <c r="T1887" s="145">
        <v>2013</v>
      </c>
      <c r="U1887" s="138"/>
      <c r="V1887" s="138"/>
      <c r="W1887" s="138"/>
      <c r="X1887" s="138"/>
      <c r="Y1887" s="138"/>
      <c r="Z1887" s="138"/>
      <c r="AA1887" s="138"/>
      <c r="AB1887" s="138"/>
      <c r="AC1887" s="138"/>
      <c r="AD1887" s="138"/>
      <c r="AE1887" s="138"/>
      <c r="AF1887" s="138"/>
      <c r="AG1887" s="138"/>
      <c r="AH1887" s="138"/>
      <c r="AI1887" s="138"/>
      <c r="AJ1887" s="138"/>
      <c r="AK1887" s="138"/>
      <c r="AL1887" s="138"/>
      <c r="AM1887" s="138"/>
      <c r="AN1887" s="138"/>
      <c r="AO1887" s="138"/>
      <c r="AP1887" s="138"/>
      <c r="AQ1887" s="138"/>
      <c r="AR1887" s="138"/>
      <c r="AS1887" s="138" t="s">
        <v>18313</v>
      </c>
    </row>
    <row r="1888" spans="2:45" s="135" customFormat="1" ht="24" hidden="1" customHeight="1" x14ac:dyDescent="0.15">
      <c r="B1888" s="169"/>
      <c r="C1888" s="1380" t="s">
        <v>16400</v>
      </c>
      <c r="D1888" s="301" t="s">
        <v>18310</v>
      </c>
      <c r="E1888" s="301" t="s">
        <v>18311</v>
      </c>
      <c r="F1888" s="301" t="s">
        <v>18312</v>
      </c>
      <c r="G1888" s="301">
        <v>4700</v>
      </c>
      <c r="H1888" s="301"/>
      <c r="I1888" s="301"/>
      <c r="J1888" s="301"/>
      <c r="K1888" s="138"/>
      <c r="L1888" s="301"/>
      <c r="M1888" s="138"/>
      <c r="N1888" s="138"/>
      <c r="O1888" s="138"/>
      <c r="P1888" s="138"/>
      <c r="Q1888" s="138"/>
      <c r="R1888" s="138"/>
      <c r="S1888" s="138"/>
      <c r="T1888" s="145">
        <v>2004</v>
      </c>
      <c r="U1888" s="138"/>
      <c r="V1888" s="138"/>
      <c r="W1888" s="138"/>
      <c r="X1888" s="138"/>
      <c r="Y1888" s="138"/>
      <c r="Z1888" s="138"/>
      <c r="AA1888" s="138"/>
      <c r="AB1888" s="138"/>
      <c r="AC1888" s="138"/>
      <c r="AD1888" s="138"/>
      <c r="AE1888" s="138"/>
      <c r="AF1888" s="138"/>
      <c r="AG1888" s="138"/>
      <c r="AH1888" s="138"/>
      <c r="AI1888" s="138"/>
      <c r="AJ1888" s="138"/>
      <c r="AK1888" s="138"/>
      <c r="AL1888" s="138"/>
      <c r="AM1888" s="138"/>
      <c r="AN1888" s="138"/>
      <c r="AO1888" s="138"/>
      <c r="AP1888" s="138"/>
      <c r="AQ1888" s="138"/>
      <c r="AR1888" s="138"/>
      <c r="AS1888" s="301" t="s">
        <v>18313</v>
      </c>
    </row>
    <row r="1889" spans="2:45" s="135" customFormat="1" ht="24" hidden="1" customHeight="1" x14ac:dyDescent="0.15">
      <c r="B1889" s="169"/>
      <c r="C1889" s="935" t="s">
        <v>16400</v>
      </c>
      <c r="D1889" s="138" t="s">
        <v>17642</v>
      </c>
      <c r="E1889" s="138" t="s">
        <v>18314</v>
      </c>
      <c r="F1889" s="138" t="s">
        <v>16416</v>
      </c>
      <c r="G1889" s="138">
        <v>330</v>
      </c>
      <c r="H1889" s="138"/>
      <c r="I1889" s="138"/>
      <c r="J1889" s="138"/>
      <c r="K1889" s="138"/>
      <c r="L1889" s="138"/>
      <c r="M1889" s="138"/>
      <c r="N1889" s="138"/>
      <c r="O1889" s="138"/>
      <c r="P1889" s="138"/>
      <c r="Q1889" s="138"/>
      <c r="R1889" s="138"/>
      <c r="S1889" s="138"/>
      <c r="T1889" s="145">
        <v>2018</v>
      </c>
      <c r="U1889" s="138"/>
      <c r="V1889" s="138"/>
      <c r="W1889" s="138"/>
      <c r="X1889" s="138"/>
      <c r="Y1889" s="138"/>
      <c r="Z1889" s="138"/>
      <c r="AA1889" s="138"/>
      <c r="AB1889" s="138"/>
      <c r="AC1889" s="138"/>
      <c r="AD1889" s="138"/>
      <c r="AE1889" s="138"/>
      <c r="AF1889" s="138"/>
      <c r="AG1889" s="138"/>
      <c r="AH1889" s="138"/>
      <c r="AI1889" s="138"/>
      <c r="AJ1889" s="138"/>
      <c r="AK1889" s="138"/>
      <c r="AL1889" s="138"/>
      <c r="AM1889" s="138"/>
      <c r="AN1889" s="138"/>
      <c r="AO1889" s="138"/>
      <c r="AP1889" s="138"/>
      <c r="AQ1889" s="138"/>
      <c r="AR1889" s="138"/>
      <c r="AS1889" s="138"/>
    </row>
    <row r="1890" spans="2:45" s="135" customFormat="1" ht="24" hidden="1" customHeight="1" x14ac:dyDescent="0.15">
      <c r="B1890" s="169"/>
      <c r="C1890" s="935" t="s">
        <v>16400</v>
      </c>
      <c r="D1890" s="138" t="s">
        <v>18315</v>
      </c>
      <c r="E1890" s="138" t="s">
        <v>18316</v>
      </c>
      <c r="F1890" s="138" t="s">
        <v>16416</v>
      </c>
      <c r="G1890" s="138">
        <v>540</v>
      </c>
      <c r="H1890" s="138"/>
      <c r="I1890" s="138"/>
      <c r="J1890" s="138"/>
      <c r="K1890" s="138"/>
      <c r="L1890" s="138"/>
      <c r="M1890" s="138"/>
      <c r="N1890" s="138"/>
      <c r="O1890" s="138"/>
      <c r="P1890" s="138"/>
      <c r="Q1890" s="138"/>
      <c r="R1890" s="138"/>
      <c r="S1890" s="138"/>
      <c r="T1890" s="145">
        <v>2019</v>
      </c>
      <c r="U1890" s="138"/>
      <c r="V1890" s="138"/>
      <c r="W1890" s="138"/>
      <c r="X1890" s="138"/>
      <c r="Y1890" s="138"/>
      <c r="Z1890" s="138"/>
      <c r="AA1890" s="138"/>
      <c r="AB1890" s="138"/>
      <c r="AC1890" s="138"/>
      <c r="AD1890" s="138"/>
      <c r="AE1890" s="138"/>
      <c r="AF1890" s="138"/>
      <c r="AG1890" s="138"/>
      <c r="AH1890" s="138"/>
      <c r="AI1890" s="138"/>
      <c r="AJ1890" s="138"/>
      <c r="AK1890" s="138"/>
      <c r="AL1890" s="138"/>
      <c r="AM1890" s="138"/>
      <c r="AN1890" s="138"/>
      <c r="AO1890" s="138"/>
      <c r="AP1890" s="138"/>
      <c r="AQ1890" s="138"/>
      <c r="AR1890" s="138"/>
      <c r="AS1890" s="138"/>
    </row>
    <row r="1891" spans="2:45" s="135" customFormat="1" ht="24" hidden="1" customHeight="1" x14ac:dyDescent="0.15">
      <c r="B1891" s="169"/>
      <c r="C1891" s="935" t="s">
        <v>16400</v>
      </c>
      <c r="D1891" s="138" t="s">
        <v>18317</v>
      </c>
      <c r="E1891" s="138" t="s">
        <v>18318</v>
      </c>
      <c r="F1891" s="138" t="s">
        <v>18319</v>
      </c>
      <c r="G1891" s="138">
        <v>270</v>
      </c>
      <c r="H1891" s="138"/>
      <c r="I1891" s="138"/>
      <c r="J1891" s="138"/>
      <c r="K1891" s="138"/>
      <c r="L1891" s="138"/>
      <c r="M1891" s="138"/>
      <c r="N1891" s="138"/>
      <c r="O1891" s="138"/>
      <c r="P1891" s="138"/>
      <c r="Q1891" s="138"/>
      <c r="R1891" s="138"/>
      <c r="S1891" s="138"/>
      <c r="T1891" s="145">
        <v>2008</v>
      </c>
      <c r="U1891" s="138"/>
      <c r="V1891" s="138"/>
      <c r="W1891" s="138"/>
      <c r="X1891" s="138"/>
      <c r="Y1891" s="138"/>
      <c r="Z1891" s="138"/>
      <c r="AA1891" s="138"/>
      <c r="AB1891" s="138"/>
      <c r="AC1891" s="138"/>
      <c r="AD1891" s="138"/>
      <c r="AE1891" s="138"/>
      <c r="AF1891" s="138"/>
      <c r="AG1891" s="138"/>
      <c r="AH1891" s="138"/>
      <c r="AI1891" s="138"/>
      <c r="AJ1891" s="138"/>
      <c r="AK1891" s="138"/>
      <c r="AL1891" s="138"/>
      <c r="AM1891" s="138"/>
      <c r="AN1891" s="138"/>
      <c r="AO1891" s="138"/>
      <c r="AP1891" s="138"/>
      <c r="AQ1891" s="138"/>
      <c r="AR1891" s="138"/>
      <c r="AS1891" s="138"/>
    </row>
    <row r="1892" spans="2:45" s="135" customFormat="1" ht="24" hidden="1" customHeight="1" x14ac:dyDescent="0.15">
      <c r="B1892" s="169"/>
      <c r="C1892" s="935" t="s">
        <v>16400</v>
      </c>
      <c r="D1892" s="138" t="s">
        <v>18320</v>
      </c>
      <c r="E1892" s="138" t="s">
        <v>18321</v>
      </c>
      <c r="F1892" s="138" t="s">
        <v>18322</v>
      </c>
      <c r="G1892" s="138">
        <v>540</v>
      </c>
      <c r="H1892" s="138"/>
      <c r="I1892" s="138"/>
      <c r="J1892" s="138"/>
      <c r="K1892" s="138"/>
      <c r="L1892" s="138"/>
      <c r="M1892" s="138"/>
      <c r="N1892" s="138"/>
      <c r="O1892" s="138"/>
      <c r="P1892" s="138"/>
      <c r="Q1892" s="138"/>
      <c r="R1892" s="138"/>
      <c r="S1892" s="138"/>
      <c r="T1892" s="145">
        <v>2009</v>
      </c>
      <c r="U1892" s="138"/>
      <c r="V1892" s="138"/>
      <c r="W1892" s="138"/>
      <c r="X1892" s="138"/>
      <c r="Y1892" s="138"/>
      <c r="Z1892" s="138"/>
      <c r="AA1892" s="138"/>
      <c r="AB1892" s="138"/>
      <c r="AC1892" s="138"/>
      <c r="AD1892" s="138"/>
      <c r="AE1892" s="138"/>
      <c r="AF1892" s="138"/>
      <c r="AG1892" s="138"/>
      <c r="AH1892" s="138"/>
      <c r="AI1892" s="138"/>
      <c r="AJ1892" s="138"/>
      <c r="AK1892" s="138"/>
      <c r="AL1892" s="138"/>
      <c r="AM1892" s="138"/>
      <c r="AN1892" s="138"/>
      <c r="AO1892" s="138"/>
      <c r="AP1892" s="138"/>
      <c r="AQ1892" s="138"/>
      <c r="AR1892" s="138"/>
      <c r="AS1892" s="138"/>
    </row>
    <row r="1893" spans="2:45" s="135" customFormat="1" ht="24" hidden="1" customHeight="1" x14ac:dyDescent="0.15">
      <c r="B1893" s="169"/>
      <c r="C1893" s="935" t="s">
        <v>16400</v>
      </c>
      <c r="D1893" s="138" t="s">
        <v>17640</v>
      </c>
      <c r="E1893" s="138" t="s">
        <v>18323</v>
      </c>
      <c r="F1893" s="138" t="s">
        <v>18324</v>
      </c>
      <c r="G1893" s="138">
        <v>540</v>
      </c>
      <c r="H1893" s="138"/>
      <c r="I1893" s="138"/>
      <c r="J1893" s="138"/>
      <c r="K1893" s="138"/>
      <c r="L1893" s="138"/>
      <c r="M1893" s="138"/>
      <c r="N1893" s="138"/>
      <c r="O1893" s="138"/>
      <c r="P1893" s="138"/>
      <c r="Q1893" s="138"/>
      <c r="R1893" s="138"/>
      <c r="S1893" s="138"/>
      <c r="T1893" s="145">
        <v>2009</v>
      </c>
      <c r="U1893" s="138"/>
      <c r="V1893" s="138"/>
      <c r="W1893" s="138"/>
      <c r="X1893" s="138"/>
      <c r="Y1893" s="138"/>
      <c r="Z1893" s="138"/>
      <c r="AA1893" s="138"/>
      <c r="AB1893" s="138"/>
      <c r="AC1893" s="138"/>
      <c r="AD1893" s="138"/>
      <c r="AE1893" s="138"/>
      <c r="AF1893" s="138"/>
      <c r="AG1893" s="138"/>
      <c r="AH1893" s="138"/>
      <c r="AI1893" s="138"/>
      <c r="AJ1893" s="138"/>
      <c r="AK1893" s="138"/>
      <c r="AL1893" s="138"/>
      <c r="AM1893" s="138"/>
      <c r="AN1893" s="138"/>
      <c r="AO1893" s="138"/>
      <c r="AP1893" s="138"/>
      <c r="AQ1893" s="138"/>
      <c r="AR1893" s="138"/>
      <c r="AS1893" s="138"/>
    </row>
    <row r="1894" spans="2:45" s="135" customFormat="1" ht="24" hidden="1" customHeight="1" x14ac:dyDescent="0.15">
      <c r="B1894" s="169"/>
      <c r="C1894" s="935" t="s">
        <v>16400</v>
      </c>
      <c r="D1894" s="138" t="s">
        <v>17643</v>
      </c>
      <c r="E1894" s="138" t="s">
        <v>18325</v>
      </c>
      <c r="F1894" s="138" t="s">
        <v>18326</v>
      </c>
      <c r="G1894" s="138">
        <v>540</v>
      </c>
      <c r="H1894" s="138"/>
      <c r="I1894" s="138"/>
      <c r="J1894" s="138"/>
      <c r="K1894" s="138"/>
      <c r="L1894" s="138"/>
      <c r="M1894" s="138"/>
      <c r="N1894" s="138"/>
      <c r="O1894" s="138"/>
      <c r="P1894" s="138"/>
      <c r="Q1894" s="138"/>
      <c r="R1894" s="138"/>
      <c r="S1894" s="138"/>
      <c r="T1894" s="145">
        <v>2019</v>
      </c>
      <c r="U1894" s="138"/>
      <c r="V1894" s="138"/>
      <c r="W1894" s="138"/>
      <c r="X1894" s="138"/>
      <c r="Y1894" s="138"/>
      <c r="Z1894" s="138"/>
      <c r="AA1894" s="138"/>
      <c r="AB1894" s="138"/>
      <c r="AC1894" s="138"/>
      <c r="AD1894" s="138"/>
      <c r="AE1894" s="138"/>
      <c r="AF1894" s="138"/>
      <c r="AG1894" s="138"/>
      <c r="AH1894" s="138"/>
      <c r="AI1894" s="138"/>
      <c r="AJ1894" s="138"/>
      <c r="AK1894" s="138"/>
      <c r="AL1894" s="138"/>
      <c r="AM1894" s="138"/>
      <c r="AN1894" s="138"/>
      <c r="AO1894" s="138"/>
      <c r="AP1894" s="138"/>
      <c r="AQ1894" s="138"/>
      <c r="AR1894" s="138"/>
      <c r="AS1894" s="138"/>
    </row>
    <row r="1895" spans="2:45" s="135" customFormat="1" ht="24" hidden="1" customHeight="1" x14ac:dyDescent="0.15">
      <c r="B1895" s="169"/>
      <c r="C1895" s="935" t="s">
        <v>16400</v>
      </c>
      <c r="D1895" s="138" t="s">
        <v>18327</v>
      </c>
      <c r="E1895" s="138" t="s">
        <v>18328</v>
      </c>
      <c r="F1895" s="138" t="s">
        <v>18329</v>
      </c>
      <c r="G1895" s="138">
        <v>270</v>
      </c>
      <c r="H1895" s="138"/>
      <c r="I1895" s="138"/>
      <c r="J1895" s="138"/>
      <c r="K1895" s="138"/>
      <c r="L1895" s="301"/>
      <c r="M1895" s="138"/>
      <c r="N1895" s="138"/>
      <c r="O1895" s="138"/>
      <c r="P1895" s="138"/>
      <c r="Q1895" s="138"/>
      <c r="R1895" s="138"/>
      <c r="S1895" s="138"/>
      <c r="T1895" s="145">
        <v>2020</v>
      </c>
      <c r="U1895" s="138"/>
      <c r="V1895" s="138"/>
      <c r="W1895" s="138"/>
      <c r="X1895" s="138"/>
      <c r="Y1895" s="138"/>
      <c r="Z1895" s="138"/>
      <c r="AA1895" s="138"/>
      <c r="AB1895" s="138"/>
      <c r="AC1895" s="138"/>
      <c r="AD1895" s="138"/>
      <c r="AE1895" s="138"/>
      <c r="AF1895" s="138"/>
      <c r="AG1895" s="138"/>
      <c r="AH1895" s="138"/>
      <c r="AI1895" s="138"/>
      <c r="AJ1895" s="138"/>
      <c r="AK1895" s="138"/>
      <c r="AL1895" s="138"/>
      <c r="AM1895" s="138"/>
      <c r="AN1895" s="138"/>
      <c r="AO1895" s="138"/>
      <c r="AP1895" s="138"/>
      <c r="AQ1895" s="138"/>
      <c r="AR1895" s="138"/>
      <c r="AS1895" s="301" t="s">
        <v>18313</v>
      </c>
    </row>
    <row r="1896" spans="2:45" s="135" customFormat="1" ht="24" hidden="1" customHeight="1" x14ac:dyDescent="0.15">
      <c r="B1896" s="169"/>
      <c r="C1896" s="1380" t="s">
        <v>16400</v>
      </c>
      <c r="D1896" s="301" t="s">
        <v>18330</v>
      </c>
      <c r="E1896" s="301" t="s">
        <v>16516</v>
      </c>
      <c r="F1896" s="301" t="s">
        <v>16416</v>
      </c>
      <c r="G1896" s="301">
        <v>17367</v>
      </c>
      <c r="H1896" s="301"/>
      <c r="I1896" s="301"/>
      <c r="J1896" s="301"/>
      <c r="K1896" s="138"/>
      <c r="L1896" s="301"/>
      <c r="M1896" s="138"/>
      <c r="N1896" s="138"/>
      <c r="O1896" s="138"/>
      <c r="P1896" s="138"/>
      <c r="Q1896" s="138"/>
      <c r="R1896" s="138"/>
      <c r="S1896" s="138"/>
      <c r="T1896" s="145">
        <v>2012</v>
      </c>
      <c r="U1896" s="138"/>
      <c r="V1896" s="138"/>
      <c r="W1896" s="138"/>
      <c r="X1896" s="138"/>
      <c r="Y1896" s="138"/>
      <c r="Z1896" s="138"/>
      <c r="AA1896" s="138"/>
      <c r="AB1896" s="138"/>
      <c r="AC1896" s="138"/>
      <c r="AD1896" s="138"/>
      <c r="AE1896" s="138"/>
      <c r="AF1896" s="138"/>
      <c r="AG1896" s="138"/>
      <c r="AH1896" s="138"/>
      <c r="AI1896" s="138"/>
      <c r="AJ1896" s="138"/>
      <c r="AK1896" s="138"/>
      <c r="AL1896" s="138"/>
      <c r="AM1896" s="138"/>
      <c r="AN1896" s="138"/>
      <c r="AO1896" s="138"/>
      <c r="AP1896" s="138"/>
      <c r="AQ1896" s="138"/>
      <c r="AR1896" s="138"/>
      <c r="AS1896" s="301"/>
    </row>
    <row r="1897" spans="2:45" s="135" customFormat="1" ht="24" hidden="1" customHeight="1" x14ac:dyDescent="0.15">
      <c r="B1897" s="169"/>
      <c r="C1897" s="935" t="s">
        <v>16400</v>
      </c>
      <c r="D1897" s="138" t="s">
        <v>18331</v>
      </c>
      <c r="E1897" s="138" t="s">
        <v>16517</v>
      </c>
      <c r="F1897" s="301" t="s">
        <v>16416</v>
      </c>
      <c r="G1897" s="138">
        <v>18439</v>
      </c>
      <c r="H1897" s="138"/>
      <c r="I1897" s="138"/>
      <c r="J1897" s="138"/>
      <c r="K1897" s="138"/>
      <c r="L1897" s="138"/>
      <c r="M1897" s="138"/>
      <c r="N1897" s="138"/>
      <c r="O1897" s="138"/>
      <c r="P1897" s="138"/>
      <c r="Q1897" s="138"/>
      <c r="R1897" s="138"/>
      <c r="S1897" s="138"/>
      <c r="T1897" s="145">
        <v>2021</v>
      </c>
      <c r="U1897" s="138"/>
      <c r="V1897" s="138"/>
      <c r="W1897" s="138"/>
      <c r="X1897" s="138"/>
      <c r="Y1897" s="138"/>
      <c r="Z1897" s="138"/>
      <c r="AA1897" s="138"/>
      <c r="AB1897" s="138"/>
      <c r="AC1897" s="138"/>
      <c r="AD1897" s="138"/>
      <c r="AE1897" s="138"/>
      <c r="AF1897" s="138"/>
      <c r="AG1897" s="138"/>
      <c r="AH1897" s="138"/>
      <c r="AI1897" s="138"/>
      <c r="AJ1897" s="138"/>
      <c r="AK1897" s="138"/>
      <c r="AL1897" s="138"/>
      <c r="AM1897" s="138"/>
      <c r="AN1897" s="138"/>
      <c r="AO1897" s="138"/>
      <c r="AP1897" s="138"/>
      <c r="AQ1897" s="138"/>
      <c r="AR1897" s="138"/>
      <c r="AS1897" s="138"/>
    </row>
    <row r="1898" spans="2:45" s="135" customFormat="1" ht="24" hidden="1" customHeight="1" x14ac:dyDescent="0.15">
      <c r="B1898" s="169"/>
      <c r="C1898" s="1380" t="s">
        <v>16400</v>
      </c>
      <c r="D1898" s="301" t="s">
        <v>17671</v>
      </c>
      <c r="E1898" s="301" t="s">
        <v>18332</v>
      </c>
      <c r="F1898" s="301" t="s">
        <v>18333</v>
      </c>
      <c r="G1898" s="301">
        <v>3520</v>
      </c>
      <c r="H1898" s="301"/>
      <c r="I1898" s="301"/>
      <c r="J1898" s="301"/>
      <c r="K1898" s="138"/>
      <c r="L1898" s="301"/>
      <c r="M1898" s="138"/>
      <c r="N1898" s="138"/>
      <c r="O1898" s="138"/>
      <c r="P1898" s="138"/>
      <c r="Q1898" s="138"/>
      <c r="R1898" s="138"/>
      <c r="S1898" s="138"/>
      <c r="T1898" s="145">
        <v>1999</v>
      </c>
      <c r="U1898" s="138"/>
      <c r="V1898" s="138"/>
      <c r="W1898" s="138"/>
      <c r="X1898" s="138"/>
      <c r="Y1898" s="138"/>
      <c r="Z1898" s="138"/>
      <c r="AA1898" s="138"/>
      <c r="AB1898" s="138"/>
      <c r="AC1898" s="138"/>
      <c r="AD1898" s="138"/>
      <c r="AE1898" s="138"/>
      <c r="AF1898" s="138"/>
      <c r="AG1898" s="138"/>
      <c r="AH1898" s="138"/>
      <c r="AI1898" s="138"/>
      <c r="AJ1898" s="138"/>
      <c r="AK1898" s="138"/>
      <c r="AL1898" s="138"/>
      <c r="AM1898" s="138"/>
      <c r="AN1898" s="138"/>
      <c r="AO1898" s="138"/>
      <c r="AP1898" s="138"/>
      <c r="AQ1898" s="138"/>
      <c r="AR1898" s="138"/>
      <c r="AS1898" s="301"/>
    </row>
    <row r="1899" spans="2:45" s="135" customFormat="1" ht="24" hidden="1" customHeight="1" x14ac:dyDescent="0.15">
      <c r="B1899" s="169"/>
      <c r="C1899" s="935" t="s">
        <v>16400</v>
      </c>
      <c r="D1899" s="138" t="s">
        <v>18334</v>
      </c>
      <c r="E1899" s="138" t="s">
        <v>18335</v>
      </c>
      <c r="F1899" s="301" t="s">
        <v>18333</v>
      </c>
      <c r="G1899" s="138">
        <v>2175</v>
      </c>
      <c r="H1899" s="138"/>
      <c r="I1899" s="138"/>
      <c r="J1899" s="138"/>
      <c r="K1899" s="138"/>
      <c r="L1899" s="138"/>
      <c r="M1899" s="138"/>
      <c r="N1899" s="138"/>
      <c r="O1899" s="138"/>
      <c r="P1899" s="138"/>
      <c r="Q1899" s="138"/>
      <c r="R1899" s="138"/>
      <c r="S1899" s="138"/>
      <c r="T1899" s="145">
        <v>2020</v>
      </c>
      <c r="U1899" s="138"/>
      <c r="V1899" s="138"/>
      <c r="W1899" s="138"/>
      <c r="X1899" s="138"/>
      <c r="Y1899" s="138"/>
      <c r="Z1899" s="138"/>
      <c r="AA1899" s="138"/>
      <c r="AB1899" s="138"/>
      <c r="AC1899" s="138"/>
      <c r="AD1899" s="138"/>
      <c r="AE1899" s="138"/>
      <c r="AF1899" s="138"/>
      <c r="AG1899" s="138"/>
      <c r="AH1899" s="138"/>
      <c r="AI1899" s="138"/>
      <c r="AJ1899" s="138"/>
      <c r="AK1899" s="138"/>
      <c r="AL1899" s="138"/>
      <c r="AM1899" s="138"/>
      <c r="AN1899" s="138"/>
      <c r="AO1899" s="138"/>
      <c r="AP1899" s="138"/>
      <c r="AQ1899" s="138"/>
      <c r="AR1899" s="138"/>
      <c r="AS1899" s="138"/>
    </row>
    <row r="1900" spans="2:45" s="135" customFormat="1" ht="24" hidden="1" customHeight="1" x14ac:dyDescent="0.15">
      <c r="B1900" s="169"/>
      <c r="C1900" s="935" t="s">
        <v>16400</v>
      </c>
      <c r="D1900" s="138" t="s">
        <v>18336</v>
      </c>
      <c r="E1900" s="138" t="s">
        <v>18337</v>
      </c>
      <c r="F1900" s="138" t="s">
        <v>18338</v>
      </c>
      <c r="G1900" s="138">
        <v>2822</v>
      </c>
      <c r="H1900" s="138"/>
      <c r="I1900" s="138"/>
      <c r="J1900" s="138"/>
      <c r="K1900" s="138"/>
      <c r="L1900" s="138"/>
      <c r="M1900" s="138"/>
      <c r="N1900" s="138"/>
      <c r="O1900" s="138"/>
      <c r="P1900" s="138"/>
      <c r="Q1900" s="138"/>
      <c r="R1900" s="138"/>
      <c r="S1900" s="138"/>
      <c r="T1900" s="145">
        <v>2020</v>
      </c>
      <c r="U1900" s="138"/>
      <c r="V1900" s="138"/>
      <c r="W1900" s="138"/>
      <c r="X1900" s="138"/>
      <c r="Y1900" s="138"/>
      <c r="Z1900" s="138"/>
      <c r="AA1900" s="138"/>
      <c r="AB1900" s="138"/>
      <c r="AC1900" s="138"/>
      <c r="AD1900" s="138"/>
      <c r="AE1900" s="138"/>
      <c r="AF1900" s="138"/>
      <c r="AG1900" s="138"/>
      <c r="AH1900" s="138"/>
      <c r="AI1900" s="138"/>
      <c r="AJ1900" s="138"/>
      <c r="AK1900" s="138"/>
      <c r="AL1900" s="138"/>
      <c r="AM1900" s="138"/>
      <c r="AN1900" s="138"/>
      <c r="AO1900" s="138"/>
      <c r="AP1900" s="138"/>
      <c r="AQ1900" s="138"/>
      <c r="AR1900" s="138"/>
      <c r="AS1900" s="138"/>
    </row>
    <row r="1901" spans="2:45" s="135" customFormat="1" ht="24" hidden="1" customHeight="1" x14ac:dyDescent="0.15">
      <c r="B1901" s="169"/>
      <c r="C1901" s="1380" t="s">
        <v>16400</v>
      </c>
      <c r="D1901" s="301" t="s">
        <v>18339</v>
      </c>
      <c r="E1901" s="301" t="s">
        <v>18340</v>
      </c>
      <c r="F1901" s="301" t="s">
        <v>16400</v>
      </c>
      <c r="G1901" s="301">
        <v>2400</v>
      </c>
      <c r="H1901" s="301"/>
      <c r="I1901" s="301"/>
      <c r="J1901" s="301"/>
      <c r="K1901" s="138"/>
      <c r="L1901" s="301"/>
      <c r="M1901" s="138"/>
      <c r="N1901" s="138"/>
      <c r="O1901" s="138"/>
      <c r="P1901" s="138"/>
      <c r="Q1901" s="138"/>
      <c r="R1901" s="138"/>
      <c r="S1901" s="138"/>
      <c r="T1901" s="145" t="s">
        <v>18341</v>
      </c>
      <c r="U1901" s="138"/>
      <c r="V1901" s="138"/>
      <c r="W1901" s="138"/>
      <c r="X1901" s="138"/>
      <c r="Y1901" s="138"/>
      <c r="Z1901" s="138"/>
      <c r="AA1901" s="138"/>
      <c r="AB1901" s="138"/>
      <c r="AC1901" s="138"/>
      <c r="AD1901" s="138"/>
      <c r="AE1901" s="138"/>
      <c r="AF1901" s="138"/>
      <c r="AG1901" s="138"/>
      <c r="AH1901" s="138"/>
      <c r="AI1901" s="138"/>
      <c r="AJ1901" s="138"/>
      <c r="AK1901" s="138"/>
      <c r="AL1901" s="138"/>
      <c r="AM1901" s="138"/>
      <c r="AN1901" s="138"/>
      <c r="AO1901" s="138"/>
      <c r="AP1901" s="138"/>
      <c r="AQ1901" s="138"/>
      <c r="AR1901" s="138"/>
      <c r="AS1901" s="301"/>
    </row>
    <row r="1902" spans="2:45" s="135" customFormat="1" ht="24" hidden="1" customHeight="1" x14ac:dyDescent="0.15">
      <c r="B1902" s="169"/>
      <c r="C1902" s="1380" t="s">
        <v>16400</v>
      </c>
      <c r="D1902" s="138" t="s">
        <v>18342</v>
      </c>
      <c r="E1902" s="138" t="s">
        <v>18343</v>
      </c>
      <c r="F1902" s="138" t="s">
        <v>16400</v>
      </c>
      <c r="G1902" s="138">
        <v>600</v>
      </c>
      <c r="H1902" s="138"/>
      <c r="I1902" s="138"/>
      <c r="J1902" s="138"/>
      <c r="K1902" s="138"/>
      <c r="L1902" s="138"/>
      <c r="M1902" s="138"/>
      <c r="N1902" s="138"/>
      <c r="O1902" s="138"/>
      <c r="P1902" s="138"/>
      <c r="Q1902" s="138"/>
      <c r="R1902" s="138"/>
      <c r="S1902" s="138"/>
      <c r="T1902" s="145">
        <v>1992</v>
      </c>
      <c r="U1902" s="138"/>
      <c r="V1902" s="138"/>
      <c r="W1902" s="138"/>
      <c r="X1902" s="138"/>
      <c r="Y1902" s="138"/>
      <c r="Z1902" s="138"/>
      <c r="AA1902" s="138"/>
      <c r="AB1902" s="138"/>
      <c r="AC1902" s="138"/>
      <c r="AD1902" s="138"/>
      <c r="AE1902" s="138"/>
      <c r="AF1902" s="138"/>
      <c r="AG1902" s="138"/>
      <c r="AH1902" s="138"/>
      <c r="AI1902" s="138"/>
      <c r="AJ1902" s="138"/>
      <c r="AK1902" s="138"/>
      <c r="AL1902" s="138"/>
      <c r="AM1902" s="138"/>
      <c r="AN1902" s="138"/>
      <c r="AO1902" s="138"/>
      <c r="AP1902" s="138"/>
      <c r="AQ1902" s="138"/>
      <c r="AR1902" s="138"/>
      <c r="AS1902" s="138"/>
    </row>
    <row r="1903" spans="2:45" s="135" customFormat="1" ht="24" hidden="1" customHeight="1" x14ac:dyDescent="0.15">
      <c r="B1903" s="169"/>
      <c r="C1903" s="1380" t="s">
        <v>16400</v>
      </c>
      <c r="D1903" s="138" t="s">
        <v>18344</v>
      </c>
      <c r="E1903" s="138" t="s">
        <v>18345</v>
      </c>
      <c r="F1903" s="138" t="s">
        <v>16400</v>
      </c>
      <c r="G1903" s="144">
        <v>300</v>
      </c>
      <c r="H1903" s="138"/>
      <c r="I1903" s="138"/>
      <c r="J1903" s="301"/>
      <c r="K1903" s="138"/>
      <c r="L1903" s="138"/>
      <c r="M1903" s="138"/>
      <c r="N1903" s="138"/>
      <c r="O1903" s="138"/>
      <c r="P1903" s="138"/>
      <c r="Q1903" s="138"/>
      <c r="R1903" s="138"/>
      <c r="S1903" s="138"/>
      <c r="T1903" s="145">
        <v>2020</v>
      </c>
      <c r="U1903" s="138"/>
      <c r="V1903" s="138"/>
      <c r="W1903" s="138"/>
      <c r="X1903" s="138"/>
      <c r="Y1903" s="138"/>
      <c r="Z1903" s="138"/>
      <c r="AA1903" s="138"/>
      <c r="AB1903" s="138"/>
      <c r="AC1903" s="138"/>
      <c r="AD1903" s="138"/>
      <c r="AE1903" s="138"/>
      <c r="AF1903" s="138"/>
      <c r="AG1903" s="138"/>
      <c r="AH1903" s="138"/>
      <c r="AI1903" s="138"/>
      <c r="AJ1903" s="138"/>
      <c r="AK1903" s="138"/>
      <c r="AL1903" s="138"/>
      <c r="AM1903" s="138"/>
      <c r="AN1903" s="138"/>
      <c r="AO1903" s="138"/>
      <c r="AP1903" s="138"/>
      <c r="AQ1903" s="138"/>
      <c r="AR1903" s="138"/>
      <c r="AS1903" s="138"/>
    </row>
    <row r="1904" spans="2:45" s="135" customFormat="1" ht="24" hidden="1" customHeight="1" x14ac:dyDescent="0.15">
      <c r="B1904" s="169"/>
      <c r="C1904" s="1380" t="s">
        <v>16400</v>
      </c>
      <c r="D1904" s="138" t="s">
        <v>18346</v>
      </c>
      <c r="E1904" s="138" t="s">
        <v>18347</v>
      </c>
      <c r="F1904" s="138" t="s">
        <v>16400</v>
      </c>
      <c r="G1904" s="144">
        <v>600</v>
      </c>
      <c r="H1904" s="138"/>
      <c r="I1904" s="138"/>
      <c r="J1904" s="301"/>
      <c r="K1904" s="138"/>
      <c r="L1904" s="138"/>
      <c r="M1904" s="138"/>
      <c r="N1904" s="138"/>
      <c r="O1904" s="138"/>
      <c r="P1904" s="138"/>
      <c r="Q1904" s="138"/>
      <c r="R1904" s="138"/>
      <c r="S1904" s="138"/>
      <c r="T1904" s="145">
        <v>1998</v>
      </c>
      <c r="U1904" s="138"/>
      <c r="V1904" s="138"/>
      <c r="W1904" s="138"/>
      <c r="X1904" s="138"/>
      <c r="Y1904" s="138"/>
      <c r="Z1904" s="138"/>
      <c r="AA1904" s="138"/>
      <c r="AB1904" s="138"/>
      <c r="AC1904" s="138"/>
      <c r="AD1904" s="138"/>
      <c r="AE1904" s="138"/>
      <c r="AF1904" s="138"/>
      <c r="AG1904" s="138"/>
      <c r="AH1904" s="138"/>
      <c r="AI1904" s="138"/>
      <c r="AJ1904" s="138"/>
      <c r="AK1904" s="138"/>
      <c r="AL1904" s="138"/>
      <c r="AM1904" s="138"/>
      <c r="AN1904" s="138"/>
      <c r="AO1904" s="138"/>
      <c r="AP1904" s="138"/>
      <c r="AQ1904" s="138"/>
      <c r="AR1904" s="138"/>
      <c r="AS1904" s="138"/>
    </row>
    <row r="1905" spans="2:45" s="135" customFormat="1" ht="24" hidden="1" customHeight="1" x14ac:dyDescent="0.15">
      <c r="B1905" s="169"/>
      <c r="C1905" s="1380" t="s">
        <v>16400</v>
      </c>
      <c r="D1905" s="138" t="s">
        <v>18348</v>
      </c>
      <c r="E1905" s="138" t="s">
        <v>18349</v>
      </c>
      <c r="F1905" s="138" t="s">
        <v>16400</v>
      </c>
      <c r="G1905" s="144">
        <v>600</v>
      </c>
      <c r="H1905" s="138"/>
      <c r="I1905" s="138"/>
      <c r="J1905" s="138"/>
      <c r="K1905" s="138"/>
      <c r="L1905" s="138"/>
      <c r="M1905" s="138"/>
      <c r="N1905" s="138"/>
      <c r="O1905" s="138"/>
      <c r="P1905" s="138"/>
      <c r="Q1905" s="138"/>
      <c r="R1905" s="138"/>
      <c r="S1905" s="138"/>
      <c r="T1905" s="145">
        <v>1998</v>
      </c>
      <c r="U1905" s="138"/>
      <c r="V1905" s="138"/>
      <c r="W1905" s="138"/>
      <c r="X1905" s="138"/>
      <c r="Y1905" s="138"/>
      <c r="Z1905" s="138"/>
      <c r="AA1905" s="138"/>
      <c r="AB1905" s="138"/>
      <c r="AC1905" s="138"/>
      <c r="AD1905" s="138"/>
      <c r="AE1905" s="138"/>
      <c r="AF1905" s="138"/>
      <c r="AG1905" s="138"/>
      <c r="AH1905" s="138"/>
      <c r="AI1905" s="138"/>
      <c r="AJ1905" s="138"/>
      <c r="AK1905" s="138"/>
      <c r="AL1905" s="138"/>
      <c r="AM1905" s="138"/>
      <c r="AN1905" s="138"/>
      <c r="AO1905" s="138"/>
      <c r="AP1905" s="138"/>
      <c r="AQ1905" s="138"/>
      <c r="AR1905" s="138"/>
      <c r="AS1905" s="138"/>
    </row>
    <row r="1906" spans="2:45" s="135" customFormat="1" ht="24" hidden="1" customHeight="1" x14ac:dyDescent="0.15">
      <c r="B1906" s="169"/>
      <c r="C1906" s="1380" t="s">
        <v>16400</v>
      </c>
      <c r="D1906" s="138" t="s">
        <v>18350</v>
      </c>
      <c r="E1906" s="138" t="s">
        <v>18351</v>
      </c>
      <c r="F1906" s="138" t="s">
        <v>16400</v>
      </c>
      <c r="G1906" s="144">
        <v>600</v>
      </c>
      <c r="H1906" s="138"/>
      <c r="I1906" s="138"/>
      <c r="J1906" s="138"/>
      <c r="K1906" s="138"/>
      <c r="L1906" s="138"/>
      <c r="M1906" s="138"/>
      <c r="N1906" s="138"/>
      <c r="O1906" s="138"/>
      <c r="P1906" s="138"/>
      <c r="Q1906" s="138"/>
      <c r="R1906" s="138"/>
      <c r="S1906" s="138"/>
      <c r="T1906" s="145">
        <v>2005</v>
      </c>
      <c r="U1906" s="138"/>
      <c r="V1906" s="138"/>
      <c r="W1906" s="138"/>
      <c r="X1906" s="138"/>
      <c r="Y1906" s="138"/>
      <c r="Z1906" s="138"/>
      <c r="AA1906" s="138"/>
      <c r="AB1906" s="138"/>
      <c r="AC1906" s="138"/>
      <c r="AD1906" s="138"/>
      <c r="AE1906" s="138"/>
      <c r="AF1906" s="138"/>
      <c r="AG1906" s="138"/>
      <c r="AH1906" s="138"/>
      <c r="AI1906" s="138"/>
      <c r="AJ1906" s="138"/>
      <c r="AK1906" s="138"/>
      <c r="AL1906" s="138"/>
      <c r="AM1906" s="138"/>
      <c r="AN1906" s="138"/>
      <c r="AO1906" s="138"/>
      <c r="AP1906" s="138"/>
      <c r="AQ1906" s="138"/>
      <c r="AR1906" s="138"/>
      <c r="AS1906" s="138"/>
    </row>
    <row r="1907" spans="2:45" s="135" customFormat="1" ht="24" hidden="1" customHeight="1" x14ac:dyDescent="0.15">
      <c r="B1907" s="169"/>
      <c r="C1907" s="1380" t="s">
        <v>16400</v>
      </c>
      <c r="D1907" s="138" t="s">
        <v>18352</v>
      </c>
      <c r="E1907" s="138" t="s">
        <v>18353</v>
      </c>
      <c r="F1907" s="138" t="s">
        <v>16400</v>
      </c>
      <c r="G1907" s="144">
        <v>912</v>
      </c>
      <c r="H1907" s="138"/>
      <c r="I1907" s="138"/>
      <c r="J1907" s="138"/>
      <c r="K1907" s="138"/>
      <c r="L1907" s="138"/>
      <c r="M1907" s="138"/>
      <c r="N1907" s="138"/>
      <c r="O1907" s="138"/>
      <c r="P1907" s="138"/>
      <c r="Q1907" s="138"/>
      <c r="R1907" s="138"/>
      <c r="S1907" s="138"/>
      <c r="T1907" s="145">
        <v>2008</v>
      </c>
      <c r="U1907" s="138"/>
      <c r="V1907" s="138"/>
      <c r="W1907" s="138"/>
      <c r="X1907" s="138"/>
      <c r="Y1907" s="138"/>
      <c r="Z1907" s="138"/>
      <c r="AA1907" s="138"/>
      <c r="AB1907" s="138"/>
      <c r="AC1907" s="138"/>
      <c r="AD1907" s="138"/>
      <c r="AE1907" s="138"/>
      <c r="AF1907" s="138"/>
      <c r="AG1907" s="138"/>
      <c r="AH1907" s="138"/>
      <c r="AI1907" s="138"/>
      <c r="AJ1907" s="138"/>
      <c r="AK1907" s="138"/>
      <c r="AL1907" s="138"/>
      <c r="AM1907" s="138"/>
      <c r="AN1907" s="138"/>
      <c r="AO1907" s="138"/>
      <c r="AP1907" s="138"/>
      <c r="AQ1907" s="138"/>
      <c r="AR1907" s="138"/>
      <c r="AS1907" s="138"/>
    </row>
    <row r="1908" spans="2:45" s="135" customFormat="1" ht="24" hidden="1" customHeight="1" x14ac:dyDescent="0.15">
      <c r="B1908" s="169"/>
      <c r="C1908" s="1380" t="s">
        <v>16400</v>
      </c>
      <c r="D1908" s="138" t="s">
        <v>18354</v>
      </c>
      <c r="E1908" s="138" t="s">
        <v>18355</v>
      </c>
      <c r="F1908" s="138" t="s">
        <v>16400</v>
      </c>
      <c r="G1908" s="138">
        <v>600</v>
      </c>
      <c r="H1908" s="138"/>
      <c r="I1908" s="138"/>
      <c r="J1908" s="138"/>
      <c r="K1908" s="138"/>
      <c r="L1908" s="138"/>
      <c r="M1908" s="138"/>
      <c r="N1908" s="138"/>
      <c r="O1908" s="138"/>
      <c r="P1908" s="138"/>
      <c r="Q1908" s="138"/>
      <c r="R1908" s="138"/>
      <c r="S1908" s="138"/>
      <c r="T1908" s="145">
        <v>2006</v>
      </c>
      <c r="U1908" s="138"/>
      <c r="V1908" s="138"/>
      <c r="W1908" s="138"/>
      <c r="X1908" s="138"/>
      <c r="Y1908" s="138"/>
      <c r="Z1908" s="138"/>
      <c r="AA1908" s="138"/>
      <c r="AB1908" s="138"/>
      <c r="AC1908" s="138"/>
      <c r="AD1908" s="138"/>
      <c r="AE1908" s="138"/>
      <c r="AF1908" s="138"/>
      <c r="AG1908" s="138"/>
      <c r="AH1908" s="138"/>
      <c r="AI1908" s="138"/>
      <c r="AJ1908" s="138"/>
      <c r="AK1908" s="138"/>
      <c r="AL1908" s="138"/>
      <c r="AM1908" s="138"/>
      <c r="AN1908" s="138"/>
      <c r="AO1908" s="138"/>
      <c r="AP1908" s="138"/>
      <c r="AQ1908" s="138"/>
      <c r="AR1908" s="138"/>
      <c r="AS1908" s="138"/>
    </row>
    <row r="1909" spans="2:45" s="135" customFormat="1" ht="24" hidden="1" customHeight="1" x14ac:dyDescent="0.15">
      <c r="B1909" s="169"/>
      <c r="C1909" s="1380" t="s">
        <v>16400</v>
      </c>
      <c r="D1909" s="138" t="s">
        <v>18356</v>
      </c>
      <c r="E1909" s="138" t="s">
        <v>18357</v>
      </c>
      <c r="F1909" s="138" t="s">
        <v>16400</v>
      </c>
      <c r="G1909" s="138">
        <v>800</v>
      </c>
      <c r="H1909" s="138"/>
      <c r="I1909" s="138"/>
      <c r="J1909" s="301"/>
      <c r="K1909" s="138"/>
      <c r="L1909" s="138"/>
      <c r="M1909" s="138"/>
      <c r="N1909" s="138"/>
      <c r="O1909" s="138"/>
      <c r="P1909" s="138"/>
      <c r="Q1909" s="138"/>
      <c r="R1909" s="138"/>
      <c r="S1909" s="138"/>
      <c r="T1909" s="145">
        <v>2020</v>
      </c>
      <c r="U1909" s="138"/>
      <c r="V1909" s="138"/>
      <c r="W1909" s="138"/>
      <c r="X1909" s="138"/>
      <c r="Y1909" s="138"/>
      <c r="Z1909" s="138"/>
      <c r="AA1909" s="138"/>
      <c r="AB1909" s="138"/>
      <c r="AC1909" s="138"/>
      <c r="AD1909" s="138"/>
      <c r="AE1909" s="138"/>
      <c r="AF1909" s="138"/>
      <c r="AG1909" s="138"/>
      <c r="AH1909" s="138"/>
      <c r="AI1909" s="138"/>
      <c r="AJ1909" s="138"/>
      <c r="AK1909" s="138"/>
      <c r="AL1909" s="138"/>
      <c r="AM1909" s="138"/>
      <c r="AN1909" s="138"/>
      <c r="AO1909" s="138"/>
      <c r="AP1909" s="138"/>
      <c r="AQ1909" s="138"/>
      <c r="AR1909" s="138"/>
      <c r="AS1909" s="138"/>
    </row>
    <row r="1910" spans="2:45" s="135" customFormat="1" ht="24" hidden="1" customHeight="1" x14ac:dyDescent="0.15">
      <c r="B1910" s="169"/>
      <c r="C1910" s="1380" t="s">
        <v>16400</v>
      </c>
      <c r="D1910" s="138" t="s">
        <v>18358</v>
      </c>
      <c r="E1910" s="138" t="s">
        <v>18359</v>
      </c>
      <c r="F1910" s="138" t="s">
        <v>16400</v>
      </c>
      <c r="G1910" s="138">
        <v>600</v>
      </c>
      <c r="H1910" s="138"/>
      <c r="I1910" s="138"/>
      <c r="J1910" s="138"/>
      <c r="K1910" s="138"/>
      <c r="L1910" s="138"/>
      <c r="M1910" s="138"/>
      <c r="N1910" s="138"/>
      <c r="O1910" s="138"/>
      <c r="P1910" s="138"/>
      <c r="Q1910" s="138"/>
      <c r="R1910" s="138"/>
      <c r="S1910" s="138"/>
      <c r="T1910" s="145">
        <v>2007</v>
      </c>
      <c r="U1910" s="138"/>
      <c r="V1910" s="138"/>
      <c r="W1910" s="138"/>
      <c r="X1910" s="138"/>
      <c r="Y1910" s="138"/>
      <c r="Z1910" s="138"/>
      <c r="AA1910" s="138"/>
      <c r="AB1910" s="138"/>
      <c r="AC1910" s="138"/>
      <c r="AD1910" s="138"/>
      <c r="AE1910" s="138"/>
      <c r="AF1910" s="138"/>
      <c r="AG1910" s="138"/>
      <c r="AH1910" s="138"/>
      <c r="AI1910" s="138"/>
      <c r="AJ1910" s="138"/>
      <c r="AK1910" s="138"/>
      <c r="AL1910" s="138"/>
      <c r="AM1910" s="138"/>
      <c r="AN1910" s="138"/>
      <c r="AO1910" s="138"/>
      <c r="AP1910" s="138"/>
      <c r="AQ1910" s="138"/>
      <c r="AR1910" s="138"/>
      <c r="AS1910" s="138"/>
    </row>
    <row r="1911" spans="2:45" s="135" customFormat="1" ht="24" hidden="1" customHeight="1" x14ac:dyDescent="0.15">
      <c r="B1911" s="169"/>
      <c r="C1911" s="1380" t="s">
        <v>16400</v>
      </c>
      <c r="D1911" s="138" t="s">
        <v>18360</v>
      </c>
      <c r="E1911" s="138" t="s">
        <v>18361</v>
      </c>
      <c r="F1911" s="138" t="s">
        <v>16400</v>
      </c>
      <c r="G1911" s="138">
        <v>600</v>
      </c>
      <c r="H1911" s="138"/>
      <c r="I1911" s="138"/>
      <c r="J1911" s="138"/>
      <c r="K1911" s="138"/>
      <c r="L1911" s="138"/>
      <c r="M1911" s="138"/>
      <c r="N1911" s="138"/>
      <c r="O1911" s="138"/>
      <c r="P1911" s="138"/>
      <c r="Q1911" s="138"/>
      <c r="R1911" s="138"/>
      <c r="S1911" s="138"/>
      <c r="T1911" s="145">
        <v>2007</v>
      </c>
      <c r="U1911" s="138"/>
      <c r="V1911" s="138"/>
      <c r="W1911" s="138"/>
      <c r="X1911" s="138"/>
      <c r="Y1911" s="138"/>
      <c r="Z1911" s="138"/>
      <c r="AA1911" s="138"/>
      <c r="AB1911" s="138"/>
      <c r="AC1911" s="138"/>
      <c r="AD1911" s="138"/>
      <c r="AE1911" s="138"/>
      <c r="AF1911" s="138"/>
      <c r="AG1911" s="138"/>
      <c r="AH1911" s="138"/>
      <c r="AI1911" s="138"/>
      <c r="AJ1911" s="138"/>
      <c r="AK1911" s="138"/>
      <c r="AL1911" s="138"/>
      <c r="AM1911" s="138"/>
      <c r="AN1911" s="138"/>
      <c r="AO1911" s="138"/>
      <c r="AP1911" s="138"/>
      <c r="AQ1911" s="138"/>
      <c r="AR1911" s="138"/>
      <c r="AS1911" s="138"/>
    </row>
    <row r="1912" spans="2:45" s="135" customFormat="1" ht="24" hidden="1" customHeight="1" x14ac:dyDescent="0.15">
      <c r="B1912" s="169"/>
      <c r="C1912" s="1380" t="s">
        <v>16400</v>
      </c>
      <c r="D1912" s="138" t="s">
        <v>18362</v>
      </c>
      <c r="E1912" s="138" t="s">
        <v>18363</v>
      </c>
      <c r="F1912" s="138" t="s">
        <v>16400</v>
      </c>
      <c r="G1912" s="138">
        <v>600</v>
      </c>
      <c r="H1912" s="138"/>
      <c r="I1912" s="138"/>
      <c r="J1912" s="138"/>
      <c r="K1912" s="138"/>
      <c r="L1912" s="138"/>
      <c r="M1912" s="138"/>
      <c r="N1912" s="138"/>
      <c r="O1912" s="138"/>
      <c r="P1912" s="138"/>
      <c r="Q1912" s="138"/>
      <c r="R1912" s="138"/>
      <c r="S1912" s="138"/>
      <c r="T1912" s="145">
        <v>2009</v>
      </c>
      <c r="U1912" s="138"/>
      <c r="V1912" s="138"/>
      <c r="W1912" s="138"/>
      <c r="X1912" s="138"/>
      <c r="Y1912" s="138"/>
      <c r="Z1912" s="138"/>
      <c r="AA1912" s="138"/>
      <c r="AB1912" s="138"/>
      <c r="AC1912" s="138"/>
      <c r="AD1912" s="138"/>
      <c r="AE1912" s="138"/>
      <c r="AF1912" s="138"/>
      <c r="AG1912" s="138"/>
      <c r="AH1912" s="138"/>
      <c r="AI1912" s="138"/>
      <c r="AJ1912" s="138"/>
      <c r="AK1912" s="138"/>
      <c r="AL1912" s="138"/>
      <c r="AM1912" s="138"/>
      <c r="AN1912" s="138"/>
      <c r="AO1912" s="138"/>
      <c r="AP1912" s="138"/>
      <c r="AQ1912" s="138"/>
      <c r="AR1912" s="138"/>
      <c r="AS1912" s="138"/>
    </row>
    <row r="1913" spans="2:45" s="135" customFormat="1" ht="24" hidden="1" customHeight="1" x14ac:dyDescent="0.15">
      <c r="B1913" s="169"/>
      <c r="C1913" s="1380" t="s">
        <v>16400</v>
      </c>
      <c r="D1913" s="138" t="s">
        <v>17638</v>
      </c>
      <c r="E1913" s="138" t="s">
        <v>18364</v>
      </c>
      <c r="F1913" s="138" t="s">
        <v>16400</v>
      </c>
      <c r="G1913" s="138">
        <v>300</v>
      </c>
      <c r="H1913" s="138"/>
      <c r="I1913" s="138"/>
      <c r="J1913" s="301"/>
      <c r="K1913" s="138"/>
      <c r="L1913" s="138"/>
      <c r="M1913" s="138"/>
      <c r="N1913" s="138"/>
      <c r="O1913" s="138"/>
      <c r="P1913" s="138"/>
      <c r="Q1913" s="138"/>
      <c r="R1913" s="138"/>
      <c r="S1913" s="138"/>
      <c r="T1913" s="145">
        <v>2009</v>
      </c>
      <c r="U1913" s="138"/>
      <c r="V1913" s="138"/>
      <c r="W1913" s="138"/>
      <c r="X1913" s="138"/>
      <c r="Y1913" s="138"/>
      <c r="Z1913" s="138"/>
      <c r="AA1913" s="138"/>
      <c r="AB1913" s="138"/>
      <c r="AC1913" s="138"/>
      <c r="AD1913" s="138"/>
      <c r="AE1913" s="138"/>
      <c r="AF1913" s="138"/>
      <c r="AG1913" s="138"/>
      <c r="AH1913" s="138"/>
      <c r="AI1913" s="138"/>
      <c r="AJ1913" s="138"/>
      <c r="AK1913" s="138"/>
      <c r="AL1913" s="138"/>
      <c r="AM1913" s="138"/>
      <c r="AN1913" s="138"/>
      <c r="AO1913" s="138"/>
      <c r="AP1913" s="138"/>
      <c r="AQ1913" s="138"/>
      <c r="AR1913" s="138"/>
      <c r="AS1913" s="138"/>
    </row>
    <row r="1914" spans="2:45" s="135" customFormat="1" ht="24" hidden="1" customHeight="1" x14ac:dyDescent="0.15">
      <c r="B1914" s="169"/>
      <c r="C1914" s="1380" t="s">
        <v>16400</v>
      </c>
      <c r="D1914" s="138" t="s">
        <v>18365</v>
      </c>
      <c r="E1914" s="138" t="s">
        <v>18366</v>
      </c>
      <c r="F1914" s="138" t="s">
        <v>16400</v>
      </c>
      <c r="G1914" s="138">
        <v>300</v>
      </c>
      <c r="H1914" s="138"/>
      <c r="I1914" s="138"/>
      <c r="J1914" s="301"/>
      <c r="K1914" s="138"/>
      <c r="L1914" s="138"/>
      <c r="M1914" s="138"/>
      <c r="N1914" s="138"/>
      <c r="O1914" s="138"/>
      <c r="P1914" s="138"/>
      <c r="Q1914" s="138"/>
      <c r="R1914" s="138"/>
      <c r="S1914" s="138"/>
      <c r="T1914" s="145">
        <v>2013</v>
      </c>
      <c r="U1914" s="138"/>
      <c r="V1914" s="138"/>
      <c r="W1914" s="138"/>
      <c r="X1914" s="138"/>
      <c r="Y1914" s="138"/>
      <c r="Z1914" s="138"/>
      <c r="AA1914" s="138"/>
      <c r="AB1914" s="138"/>
      <c r="AC1914" s="138"/>
      <c r="AD1914" s="138"/>
      <c r="AE1914" s="138"/>
      <c r="AF1914" s="138"/>
      <c r="AG1914" s="138"/>
      <c r="AH1914" s="138"/>
      <c r="AI1914" s="138"/>
      <c r="AJ1914" s="138"/>
      <c r="AK1914" s="138"/>
      <c r="AL1914" s="138"/>
      <c r="AM1914" s="138"/>
      <c r="AN1914" s="138"/>
      <c r="AO1914" s="138"/>
      <c r="AP1914" s="138"/>
      <c r="AQ1914" s="138"/>
      <c r="AR1914" s="138"/>
      <c r="AS1914" s="138"/>
    </row>
    <row r="1915" spans="2:45" s="135" customFormat="1" ht="24" hidden="1" customHeight="1" x14ac:dyDescent="0.15">
      <c r="B1915" s="169"/>
      <c r="C1915" s="1380" t="s">
        <v>16400</v>
      </c>
      <c r="D1915" s="138" t="s">
        <v>18367</v>
      </c>
      <c r="E1915" s="138" t="s">
        <v>18368</v>
      </c>
      <c r="F1915" s="138" t="s">
        <v>16400</v>
      </c>
      <c r="G1915" s="138">
        <v>1000</v>
      </c>
      <c r="H1915" s="138"/>
      <c r="I1915" s="138"/>
      <c r="J1915" s="138"/>
      <c r="K1915" s="138"/>
      <c r="L1915" s="138"/>
      <c r="M1915" s="138"/>
      <c r="N1915" s="138"/>
      <c r="O1915" s="138"/>
      <c r="P1915" s="138"/>
      <c r="Q1915" s="138"/>
      <c r="R1915" s="138"/>
      <c r="S1915" s="138"/>
      <c r="T1915" s="145">
        <v>2014</v>
      </c>
      <c r="U1915" s="138"/>
      <c r="V1915" s="138"/>
      <c r="W1915" s="138"/>
      <c r="X1915" s="138"/>
      <c r="Y1915" s="138"/>
      <c r="Z1915" s="138"/>
      <c r="AA1915" s="138"/>
      <c r="AB1915" s="138"/>
      <c r="AC1915" s="138"/>
      <c r="AD1915" s="138"/>
      <c r="AE1915" s="138"/>
      <c r="AF1915" s="138"/>
      <c r="AG1915" s="138"/>
      <c r="AH1915" s="138"/>
      <c r="AI1915" s="138"/>
      <c r="AJ1915" s="138"/>
      <c r="AK1915" s="138"/>
      <c r="AL1915" s="138"/>
      <c r="AM1915" s="138"/>
      <c r="AN1915" s="138"/>
      <c r="AO1915" s="138"/>
      <c r="AP1915" s="138"/>
      <c r="AQ1915" s="138"/>
      <c r="AR1915" s="138"/>
      <c r="AS1915" s="138"/>
    </row>
    <row r="1916" spans="2:45" s="135" customFormat="1" ht="24" hidden="1" customHeight="1" x14ac:dyDescent="0.15">
      <c r="B1916" s="169"/>
      <c r="C1916" s="1380" t="s">
        <v>16400</v>
      </c>
      <c r="D1916" s="138" t="s">
        <v>18369</v>
      </c>
      <c r="E1916" s="138" t="s">
        <v>18370</v>
      </c>
      <c r="F1916" s="138" t="s">
        <v>16400</v>
      </c>
      <c r="G1916" s="138">
        <v>300</v>
      </c>
      <c r="H1916" s="138"/>
      <c r="I1916" s="138"/>
      <c r="J1916" s="301"/>
      <c r="K1916" s="138"/>
      <c r="L1916" s="138"/>
      <c r="M1916" s="138"/>
      <c r="N1916" s="138"/>
      <c r="O1916" s="138"/>
      <c r="P1916" s="138"/>
      <c r="Q1916" s="138"/>
      <c r="R1916" s="138"/>
      <c r="S1916" s="138"/>
      <c r="T1916" s="145">
        <v>2018</v>
      </c>
      <c r="U1916" s="138"/>
      <c r="V1916" s="138"/>
      <c r="W1916" s="138"/>
      <c r="X1916" s="138"/>
      <c r="Y1916" s="138"/>
      <c r="Z1916" s="138"/>
      <c r="AA1916" s="138"/>
      <c r="AB1916" s="138"/>
      <c r="AC1916" s="138"/>
      <c r="AD1916" s="138"/>
      <c r="AE1916" s="138"/>
      <c r="AF1916" s="138"/>
      <c r="AG1916" s="138"/>
      <c r="AH1916" s="138"/>
      <c r="AI1916" s="138"/>
      <c r="AJ1916" s="138"/>
      <c r="AK1916" s="138"/>
      <c r="AL1916" s="138"/>
      <c r="AM1916" s="138"/>
      <c r="AN1916" s="138"/>
      <c r="AO1916" s="138"/>
      <c r="AP1916" s="138"/>
      <c r="AQ1916" s="138"/>
      <c r="AR1916" s="138"/>
      <c r="AS1916" s="138"/>
    </row>
    <row r="1917" spans="2:45" s="135" customFormat="1" ht="24" hidden="1" customHeight="1" x14ac:dyDescent="0.15">
      <c r="B1917" s="169"/>
      <c r="C1917" s="1380" t="s">
        <v>16400</v>
      </c>
      <c r="D1917" s="138" t="s">
        <v>18371</v>
      </c>
      <c r="E1917" s="138" t="s">
        <v>18372</v>
      </c>
      <c r="F1917" s="138" t="s">
        <v>16400</v>
      </c>
      <c r="G1917" s="138">
        <v>300</v>
      </c>
      <c r="H1917" s="138"/>
      <c r="I1917" s="138"/>
      <c r="J1917" s="301"/>
      <c r="K1917" s="138"/>
      <c r="L1917" s="138"/>
      <c r="M1917" s="138"/>
      <c r="N1917" s="138"/>
      <c r="O1917" s="138"/>
      <c r="P1917" s="138"/>
      <c r="Q1917" s="138"/>
      <c r="R1917" s="138"/>
      <c r="S1917" s="138"/>
      <c r="T1917" s="145">
        <v>2020</v>
      </c>
      <c r="U1917" s="138"/>
      <c r="V1917" s="138"/>
      <c r="W1917" s="138"/>
      <c r="X1917" s="138"/>
      <c r="Y1917" s="138"/>
      <c r="Z1917" s="138"/>
      <c r="AA1917" s="138"/>
      <c r="AB1917" s="138"/>
      <c r="AC1917" s="138"/>
      <c r="AD1917" s="138"/>
      <c r="AE1917" s="138"/>
      <c r="AF1917" s="138"/>
      <c r="AG1917" s="138"/>
      <c r="AH1917" s="138"/>
      <c r="AI1917" s="138"/>
      <c r="AJ1917" s="138"/>
      <c r="AK1917" s="138"/>
      <c r="AL1917" s="138"/>
      <c r="AM1917" s="138"/>
      <c r="AN1917" s="138"/>
      <c r="AO1917" s="138"/>
      <c r="AP1917" s="138"/>
      <c r="AQ1917" s="138"/>
      <c r="AR1917" s="138"/>
      <c r="AS1917" s="138"/>
    </row>
    <row r="1918" spans="2:45" s="135" customFormat="1" ht="24" hidden="1" customHeight="1" x14ac:dyDescent="0.15">
      <c r="B1918" s="169"/>
      <c r="C1918" s="1380" t="s">
        <v>16400</v>
      </c>
      <c r="D1918" s="138" t="s">
        <v>18373</v>
      </c>
      <c r="E1918" s="138" t="s">
        <v>18374</v>
      </c>
      <c r="F1918" s="138" t="s">
        <v>16400</v>
      </c>
      <c r="G1918" s="138">
        <v>600</v>
      </c>
      <c r="H1918" s="138"/>
      <c r="I1918" s="138"/>
      <c r="J1918" s="138"/>
      <c r="K1918" s="138"/>
      <c r="L1918" s="138"/>
      <c r="M1918" s="138"/>
      <c r="N1918" s="138"/>
      <c r="O1918" s="138"/>
      <c r="P1918" s="138"/>
      <c r="Q1918" s="138"/>
      <c r="R1918" s="138"/>
      <c r="S1918" s="138"/>
      <c r="T1918" s="145">
        <v>2013</v>
      </c>
      <c r="U1918" s="138"/>
      <c r="V1918" s="138"/>
      <c r="W1918" s="138"/>
      <c r="X1918" s="138"/>
      <c r="Y1918" s="138"/>
      <c r="Z1918" s="138"/>
      <c r="AA1918" s="138"/>
      <c r="AB1918" s="138"/>
      <c r="AC1918" s="138"/>
      <c r="AD1918" s="138"/>
      <c r="AE1918" s="138"/>
      <c r="AF1918" s="138"/>
      <c r="AG1918" s="138"/>
      <c r="AH1918" s="138"/>
      <c r="AI1918" s="138"/>
      <c r="AJ1918" s="138"/>
      <c r="AK1918" s="138"/>
      <c r="AL1918" s="138"/>
      <c r="AM1918" s="138"/>
      <c r="AN1918" s="138"/>
      <c r="AO1918" s="138"/>
      <c r="AP1918" s="138"/>
      <c r="AQ1918" s="138"/>
      <c r="AR1918" s="138"/>
      <c r="AS1918" s="138"/>
    </row>
    <row r="1919" spans="2:45" s="135" customFormat="1" ht="24" hidden="1" customHeight="1" x14ac:dyDescent="0.15">
      <c r="B1919" s="169"/>
      <c r="C1919" s="1380" t="s">
        <v>16400</v>
      </c>
      <c r="D1919" s="138" t="s">
        <v>18375</v>
      </c>
      <c r="E1919" s="138" t="s">
        <v>18376</v>
      </c>
      <c r="F1919" s="138" t="s">
        <v>16400</v>
      </c>
      <c r="G1919" s="138">
        <v>300</v>
      </c>
      <c r="H1919" s="138"/>
      <c r="I1919" s="138"/>
      <c r="J1919" s="301"/>
      <c r="K1919" s="138"/>
      <c r="L1919" s="138"/>
      <c r="M1919" s="138"/>
      <c r="N1919" s="138"/>
      <c r="O1919" s="138"/>
      <c r="P1919" s="138"/>
      <c r="Q1919" s="138"/>
      <c r="R1919" s="138"/>
      <c r="S1919" s="138"/>
      <c r="T1919" s="145">
        <v>2018</v>
      </c>
      <c r="U1919" s="138"/>
      <c r="V1919" s="138"/>
      <c r="W1919" s="138"/>
      <c r="X1919" s="138"/>
      <c r="Y1919" s="138"/>
      <c r="Z1919" s="138"/>
      <c r="AA1919" s="138"/>
      <c r="AB1919" s="138"/>
      <c r="AC1919" s="138"/>
      <c r="AD1919" s="138"/>
      <c r="AE1919" s="138"/>
      <c r="AF1919" s="138"/>
      <c r="AG1919" s="138"/>
      <c r="AH1919" s="138"/>
      <c r="AI1919" s="138"/>
      <c r="AJ1919" s="138"/>
      <c r="AK1919" s="138"/>
      <c r="AL1919" s="138"/>
      <c r="AM1919" s="138"/>
      <c r="AN1919" s="138"/>
      <c r="AO1919" s="138"/>
      <c r="AP1919" s="138"/>
      <c r="AQ1919" s="138"/>
      <c r="AR1919" s="138"/>
      <c r="AS1919" s="138"/>
    </row>
    <row r="1920" spans="2:45" s="135" customFormat="1" ht="24" hidden="1" customHeight="1" x14ac:dyDescent="0.15">
      <c r="B1920" s="169"/>
      <c r="C1920" s="1380" t="s">
        <v>16400</v>
      </c>
      <c r="D1920" s="301"/>
      <c r="E1920" s="301" t="s">
        <v>18377</v>
      </c>
      <c r="F1920" s="301" t="s">
        <v>16416</v>
      </c>
      <c r="G1920" s="301">
        <v>50537</v>
      </c>
      <c r="H1920" s="301">
        <v>256.17</v>
      </c>
      <c r="I1920" s="301">
        <v>243.25</v>
      </c>
      <c r="J1920" s="301"/>
      <c r="K1920" s="138"/>
      <c r="L1920" s="301"/>
      <c r="M1920" s="138"/>
      <c r="N1920" s="138"/>
      <c r="O1920" s="138"/>
      <c r="P1920" s="138"/>
      <c r="Q1920" s="138"/>
      <c r="R1920" s="138"/>
      <c r="S1920" s="138"/>
      <c r="T1920" s="145">
        <v>2007</v>
      </c>
      <c r="U1920" s="138"/>
      <c r="V1920" s="138"/>
      <c r="W1920" s="138"/>
      <c r="X1920" s="138"/>
      <c r="Y1920" s="138"/>
      <c r="Z1920" s="138"/>
      <c r="AA1920" s="138"/>
      <c r="AB1920" s="138"/>
      <c r="AC1920" s="138"/>
      <c r="AD1920" s="138"/>
      <c r="AE1920" s="138"/>
      <c r="AF1920" s="138"/>
      <c r="AG1920" s="138"/>
      <c r="AH1920" s="138"/>
      <c r="AI1920" s="138"/>
      <c r="AJ1920" s="138"/>
      <c r="AK1920" s="138"/>
      <c r="AL1920" s="138"/>
      <c r="AM1920" s="138"/>
      <c r="AN1920" s="138"/>
      <c r="AO1920" s="138"/>
      <c r="AP1920" s="138"/>
      <c r="AQ1920" s="138"/>
      <c r="AR1920" s="138"/>
      <c r="AS1920" s="301" t="s">
        <v>2277</v>
      </c>
    </row>
    <row r="1921" spans="1:45" s="135" customFormat="1" ht="24" hidden="1" customHeight="1" x14ac:dyDescent="0.15">
      <c r="B1921" s="169"/>
      <c r="C1921" s="935" t="s">
        <v>16400</v>
      </c>
      <c r="D1921" s="138"/>
      <c r="E1921" s="138" t="s">
        <v>16406</v>
      </c>
      <c r="F1921" s="301" t="s">
        <v>16416</v>
      </c>
      <c r="G1921" s="138">
        <v>2744</v>
      </c>
      <c r="H1921" s="138">
        <v>1372.73</v>
      </c>
      <c r="I1921" s="138">
        <v>1474.61</v>
      </c>
      <c r="J1921" s="138"/>
      <c r="K1921" s="138"/>
      <c r="L1921" s="138"/>
      <c r="M1921" s="138"/>
      <c r="N1921" s="138"/>
      <c r="O1921" s="138"/>
      <c r="P1921" s="138"/>
      <c r="Q1921" s="138"/>
      <c r="R1921" s="138"/>
      <c r="S1921" s="138"/>
      <c r="T1921" s="145">
        <v>2021</v>
      </c>
      <c r="U1921" s="138"/>
      <c r="V1921" s="138"/>
      <c r="W1921" s="138"/>
      <c r="X1921" s="138"/>
      <c r="Y1921" s="138"/>
      <c r="Z1921" s="138"/>
      <c r="AA1921" s="138"/>
      <c r="AB1921" s="138"/>
      <c r="AC1921" s="138"/>
      <c r="AD1921" s="138"/>
      <c r="AE1921" s="138"/>
      <c r="AF1921" s="138"/>
      <c r="AG1921" s="138"/>
      <c r="AH1921" s="138"/>
      <c r="AI1921" s="138"/>
      <c r="AJ1921" s="138"/>
      <c r="AK1921" s="138"/>
      <c r="AL1921" s="138"/>
      <c r="AM1921" s="138"/>
      <c r="AN1921" s="138"/>
      <c r="AO1921" s="138"/>
      <c r="AP1921" s="138"/>
      <c r="AQ1921" s="138"/>
      <c r="AR1921" s="138"/>
      <c r="AS1921" s="138" t="s">
        <v>2304</v>
      </c>
    </row>
    <row r="1922" spans="1:45" s="135" customFormat="1" ht="24" hidden="1" customHeight="1" x14ac:dyDescent="0.15">
      <c r="B1922" s="169"/>
      <c r="C1922" s="1380" t="s">
        <v>16518</v>
      </c>
      <c r="D1922" s="301" t="s">
        <v>18385</v>
      </c>
      <c r="E1922" s="301" t="s">
        <v>19162</v>
      </c>
      <c r="F1922" s="301" t="s">
        <v>19163</v>
      </c>
      <c r="G1922" s="301">
        <v>955</v>
      </c>
      <c r="H1922" s="301"/>
      <c r="I1922" s="301"/>
      <c r="J1922" s="301"/>
      <c r="K1922" s="138"/>
      <c r="L1922" s="301"/>
      <c r="M1922" s="138"/>
      <c r="N1922" s="138"/>
      <c r="O1922" s="138"/>
      <c r="P1922" s="138"/>
      <c r="Q1922" s="138"/>
      <c r="R1922" s="138"/>
      <c r="S1922" s="138"/>
      <c r="T1922" s="145">
        <v>2014</v>
      </c>
      <c r="U1922" s="138"/>
      <c r="V1922" s="138"/>
      <c r="W1922" s="138"/>
      <c r="X1922" s="138"/>
      <c r="Y1922" s="138"/>
      <c r="Z1922" s="138"/>
      <c r="AA1922" s="138"/>
      <c r="AB1922" s="138"/>
      <c r="AC1922" s="138"/>
      <c r="AD1922" s="138"/>
      <c r="AE1922" s="138"/>
      <c r="AF1922" s="138"/>
      <c r="AG1922" s="138"/>
      <c r="AH1922" s="138"/>
      <c r="AI1922" s="138"/>
      <c r="AJ1922" s="138"/>
      <c r="AK1922" s="138"/>
      <c r="AL1922" s="138"/>
      <c r="AM1922" s="138"/>
      <c r="AN1922" s="138"/>
      <c r="AO1922" s="138"/>
      <c r="AP1922" s="138"/>
      <c r="AQ1922" s="138"/>
      <c r="AR1922" s="138"/>
      <c r="AS1922" s="301"/>
    </row>
    <row r="1923" spans="1:45" s="135" customFormat="1" ht="24" hidden="1" customHeight="1" x14ac:dyDescent="0.15">
      <c r="B1923" s="169"/>
      <c r="C1923" s="1380" t="s">
        <v>16518</v>
      </c>
      <c r="D1923" s="301" t="s">
        <v>18378</v>
      </c>
      <c r="E1923" s="301" t="s">
        <v>18379</v>
      </c>
      <c r="F1923" s="301" t="s">
        <v>18380</v>
      </c>
      <c r="G1923" s="301">
        <v>1875</v>
      </c>
      <c r="H1923" s="301"/>
      <c r="I1923" s="301">
        <v>1875</v>
      </c>
      <c r="J1923" s="301"/>
      <c r="K1923" s="138"/>
      <c r="L1923" s="301"/>
      <c r="M1923" s="138"/>
      <c r="N1923" s="138"/>
      <c r="O1923" s="138"/>
      <c r="P1923" s="138"/>
      <c r="Q1923" s="138"/>
      <c r="R1923" s="138"/>
      <c r="S1923" s="138"/>
      <c r="T1923" s="145">
        <v>2017</v>
      </c>
      <c r="U1923" s="138"/>
      <c r="V1923" s="138"/>
      <c r="W1923" s="138"/>
      <c r="X1923" s="138"/>
      <c r="Y1923" s="138"/>
      <c r="Z1923" s="138"/>
      <c r="AA1923" s="138"/>
      <c r="AB1923" s="138"/>
      <c r="AC1923" s="138"/>
      <c r="AD1923" s="138"/>
      <c r="AE1923" s="138"/>
      <c r="AF1923" s="138"/>
      <c r="AG1923" s="138"/>
      <c r="AH1923" s="138"/>
      <c r="AI1923" s="138"/>
      <c r="AJ1923" s="138"/>
      <c r="AK1923" s="138"/>
      <c r="AL1923" s="138"/>
      <c r="AM1923" s="138"/>
      <c r="AN1923" s="138"/>
      <c r="AO1923" s="138"/>
      <c r="AP1923" s="138"/>
      <c r="AQ1923" s="138"/>
      <c r="AR1923" s="138"/>
      <c r="AS1923" s="301"/>
    </row>
    <row r="1924" spans="1:45" s="135" customFormat="1" ht="24" hidden="1" customHeight="1" x14ac:dyDescent="0.15">
      <c r="B1924" s="169"/>
      <c r="C1924" s="1380" t="s">
        <v>16518</v>
      </c>
      <c r="D1924" s="301" t="s">
        <v>18381</v>
      </c>
      <c r="E1924" s="301" t="s">
        <v>18382</v>
      </c>
      <c r="F1924" s="301" t="s">
        <v>18380</v>
      </c>
      <c r="G1924" s="301">
        <v>22767</v>
      </c>
      <c r="H1924" s="301"/>
      <c r="I1924" s="301">
        <v>22767</v>
      </c>
      <c r="J1924" s="301"/>
      <c r="K1924" s="138"/>
      <c r="L1924" s="301"/>
      <c r="M1924" s="138"/>
      <c r="N1924" s="138"/>
      <c r="O1924" s="138"/>
      <c r="P1924" s="138"/>
      <c r="Q1924" s="138"/>
      <c r="R1924" s="138"/>
      <c r="S1924" s="138"/>
      <c r="T1924" s="145">
        <v>2021</v>
      </c>
      <c r="U1924" s="138"/>
      <c r="V1924" s="138"/>
      <c r="W1924" s="138"/>
      <c r="X1924" s="138"/>
      <c r="Y1924" s="138"/>
      <c r="Z1924" s="138"/>
      <c r="AA1924" s="138"/>
      <c r="AB1924" s="138"/>
      <c r="AC1924" s="138"/>
      <c r="AD1924" s="138"/>
      <c r="AE1924" s="138"/>
      <c r="AF1924" s="138"/>
      <c r="AG1924" s="138"/>
      <c r="AH1924" s="138"/>
      <c r="AI1924" s="138"/>
      <c r="AJ1924" s="138"/>
      <c r="AK1924" s="138"/>
      <c r="AL1924" s="138"/>
      <c r="AM1924" s="138"/>
      <c r="AN1924" s="138"/>
      <c r="AO1924" s="138"/>
      <c r="AP1924" s="138"/>
      <c r="AQ1924" s="138"/>
      <c r="AR1924" s="138"/>
      <c r="AS1924" s="301"/>
    </row>
    <row r="1925" spans="1:45" s="135" customFormat="1" ht="24" hidden="1" customHeight="1" x14ac:dyDescent="0.15">
      <c r="B1925" s="169"/>
      <c r="C1925" s="1380" t="s">
        <v>16518</v>
      </c>
      <c r="D1925" s="301" t="s">
        <v>18383</v>
      </c>
      <c r="E1925" s="301" t="s">
        <v>18384</v>
      </c>
      <c r="F1925" s="301" t="s">
        <v>18380</v>
      </c>
      <c r="G1925" s="301">
        <v>6000</v>
      </c>
      <c r="H1925" s="301"/>
      <c r="I1925" s="301">
        <v>6000</v>
      </c>
      <c r="J1925" s="301"/>
      <c r="K1925" s="138"/>
      <c r="L1925" s="301"/>
      <c r="M1925" s="138"/>
      <c r="N1925" s="138"/>
      <c r="O1925" s="138"/>
      <c r="P1925" s="138"/>
      <c r="Q1925" s="138"/>
      <c r="R1925" s="138"/>
      <c r="S1925" s="138"/>
      <c r="T1925" s="145">
        <v>2014</v>
      </c>
      <c r="U1925" s="138"/>
      <c r="V1925" s="138"/>
      <c r="W1925" s="138"/>
      <c r="X1925" s="138"/>
      <c r="Y1925" s="138"/>
      <c r="Z1925" s="138"/>
      <c r="AA1925" s="138"/>
      <c r="AB1925" s="138"/>
      <c r="AC1925" s="138"/>
      <c r="AD1925" s="138"/>
      <c r="AE1925" s="138"/>
      <c r="AF1925" s="138"/>
      <c r="AG1925" s="138"/>
      <c r="AH1925" s="138"/>
      <c r="AI1925" s="138"/>
      <c r="AJ1925" s="138"/>
      <c r="AK1925" s="138"/>
      <c r="AL1925" s="138"/>
      <c r="AM1925" s="138"/>
      <c r="AN1925" s="138"/>
      <c r="AO1925" s="138"/>
      <c r="AP1925" s="138"/>
      <c r="AQ1925" s="138"/>
      <c r="AR1925" s="138"/>
      <c r="AS1925" s="301"/>
    </row>
    <row r="1926" spans="1:45" s="135" customFormat="1" ht="24" hidden="1" customHeight="1" x14ac:dyDescent="0.15">
      <c r="B1926" s="169"/>
      <c r="C1926" s="935" t="s">
        <v>16518</v>
      </c>
      <c r="D1926" s="148" t="s">
        <v>18385</v>
      </c>
      <c r="E1926" s="149" t="s">
        <v>18386</v>
      </c>
      <c r="F1926" s="144" t="s">
        <v>18380</v>
      </c>
      <c r="G1926" s="144">
        <v>943</v>
      </c>
      <c r="H1926" s="144"/>
      <c r="I1926" s="144"/>
      <c r="J1926" s="138"/>
      <c r="K1926" s="138"/>
      <c r="L1926" s="148"/>
      <c r="M1926" s="138"/>
      <c r="N1926" s="138"/>
      <c r="O1926" s="138"/>
      <c r="P1926" s="138"/>
      <c r="Q1926" s="138"/>
      <c r="R1926" s="138"/>
      <c r="S1926" s="138"/>
      <c r="T1926" s="145">
        <v>2013</v>
      </c>
      <c r="U1926" s="138"/>
      <c r="V1926" s="138"/>
      <c r="W1926" s="138"/>
      <c r="X1926" s="138"/>
      <c r="Y1926" s="138"/>
      <c r="Z1926" s="138"/>
      <c r="AA1926" s="138"/>
      <c r="AB1926" s="138"/>
      <c r="AC1926" s="138"/>
      <c r="AD1926" s="138"/>
      <c r="AE1926" s="138"/>
      <c r="AF1926" s="138"/>
      <c r="AG1926" s="138"/>
      <c r="AH1926" s="138"/>
      <c r="AI1926" s="138"/>
      <c r="AJ1926" s="138"/>
      <c r="AK1926" s="138"/>
      <c r="AL1926" s="138"/>
      <c r="AM1926" s="138"/>
      <c r="AN1926" s="138"/>
      <c r="AO1926" s="138"/>
      <c r="AP1926" s="138"/>
      <c r="AQ1926" s="138"/>
      <c r="AR1926" s="138"/>
      <c r="AS1926" s="148"/>
    </row>
    <row r="1927" spans="1:45" s="1397" customFormat="1" ht="24" hidden="1" customHeight="1" x14ac:dyDescent="0.15">
      <c r="A1927" s="135"/>
      <c r="B1927" s="169"/>
      <c r="C1927" s="935" t="s">
        <v>16518</v>
      </c>
      <c r="D1927" s="138" t="s">
        <v>18387</v>
      </c>
      <c r="E1927" s="138" t="s">
        <v>18388</v>
      </c>
      <c r="F1927" s="138" t="s">
        <v>18389</v>
      </c>
      <c r="G1927" s="138">
        <v>1143</v>
      </c>
      <c r="H1927" s="138"/>
      <c r="I1927" s="138"/>
      <c r="J1927" s="138"/>
      <c r="K1927" s="138"/>
      <c r="L1927" s="138"/>
      <c r="M1927" s="138"/>
      <c r="N1927" s="138"/>
      <c r="O1927" s="138"/>
      <c r="P1927" s="138"/>
      <c r="Q1927" s="138"/>
      <c r="R1927" s="138"/>
      <c r="S1927" s="138"/>
      <c r="T1927" s="145">
        <v>2020</v>
      </c>
      <c r="U1927" s="138"/>
      <c r="V1927" s="138"/>
      <c r="W1927" s="138"/>
      <c r="X1927" s="138"/>
      <c r="Y1927" s="138"/>
      <c r="Z1927" s="138"/>
      <c r="AA1927" s="138"/>
      <c r="AB1927" s="138"/>
      <c r="AC1927" s="138"/>
      <c r="AD1927" s="138"/>
      <c r="AE1927" s="138"/>
      <c r="AF1927" s="138"/>
      <c r="AG1927" s="138"/>
      <c r="AH1927" s="138"/>
      <c r="AI1927" s="138"/>
      <c r="AJ1927" s="138"/>
      <c r="AK1927" s="138"/>
      <c r="AL1927" s="138"/>
      <c r="AM1927" s="138"/>
      <c r="AN1927" s="138"/>
      <c r="AO1927" s="138"/>
      <c r="AP1927" s="138"/>
      <c r="AQ1927" s="138"/>
      <c r="AR1927" s="138"/>
      <c r="AS1927" s="138"/>
    </row>
    <row r="1928" spans="1:45" s="1397" customFormat="1" ht="24" hidden="1" customHeight="1" x14ac:dyDescent="0.15">
      <c r="A1928" s="135"/>
      <c r="B1928" s="169"/>
      <c r="C1928" s="935" t="s">
        <v>16518</v>
      </c>
      <c r="D1928" s="138" t="s">
        <v>18390</v>
      </c>
      <c r="E1928" s="138" t="s">
        <v>18391</v>
      </c>
      <c r="F1928" s="138" t="s">
        <v>18380</v>
      </c>
      <c r="G1928" s="138">
        <v>350</v>
      </c>
      <c r="H1928" s="138"/>
      <c r="I1928" s="138"/>
      <c r="J1928" s="301"/>
      <c r="K1928" s="138"/>
      <c r="L1928" s="138"/>
      <c r="M1928" s="138"/>
      <c r="N1928" s="138"/>
      <c r="O1928" s="138"/>
      <c r="P1928" s="138"/>
      <c r="Q1928" s="138"/>
      <c r="R1928" s="138"/>
      <c r="S1928" s="138"/>
      <c r="T1928" s="145">
        <v>2005</v>
      </c>
      <c r="U1928" s="138"/>
      <c r="V1928" s="138"/>
      <c r="W1928" s="138"/>
      <c r="X1928" s="138"/>
      <c r="Y1928" s="138"/>
      <c r="Z1928" s="138"/>
      <c r="AA1928" s="138"/>
      <c r="AB1928" s="138"/>
      <c r="AC1928" s="138"/>
      <c r="AD1928" s="138"/>
      <c r="AE1928" s="138"/>
      <c r="AF1928" s="138"/>
      <c r="AG1928" s="138"/>
      <c r="AH1928" s="138"/>
      <c r="AI1928" s="138"/>
      <c r="AJ1928" s="138"/>
      <c r="AK1928" s="138"/>
      <c r="AL1928" s="138"/>
      <c r="AM1928" s="138"/>
      <c r="AN1928" s="138"/>
      <c r="AO1928" s="138"/>
      <c r="AP1928" s="138"/>
      <c r="AQ1928" s="138"/>
      <c r="AR1928" s="138"/>
      <c r="AS1928" s="138"/>
    </row>
    <row r="1929" spans="1:45" s="1397" customFormat="1" ht="24" hidden="1" customHeight="1" x14ac:dyDescent="0.15">
      <c r="A1929" s="135"/>
      <c r="B1929" s="169"/>
      <c r="C1929" s="935" t="s">
        <v>16518</v>
      </c>
      <c r="D1929" s="148" t="s">
        <v>18392</v>
      </c>
      <c r="E1929" s="149" t="s">
        <v>18393</v>
      </c>
      <c r="F1929" s="144" t="s">
        <v>18380</v>
      </c>
      <c r="G1929" s="144">
        <v>334</v>
      </c>
      <c r="H1929" s="144"/>
      <c r="I1929" s="144"/>
      <c r="J1929" s="301"/>
      <c r="K1929" s="138"/>
      <c r="L1929" s="148"/>
      <c r="M1929" s="138"/>
      <c r="N1929" s="138"/>
      <c r="O1929" s="138"/>
      <c r="P1929" s="138"/>
      <c r="Q1929" s="138"/>
      <c r="R1929" s="138"/>
      <c r="S1929" s="138"/>
      <c r="T1929" s="145">
        <v>2003</v>
      </c>
      <c r="U1929" s="138"/>
      <c r="V1929" s="138"/>
      <c r="W1929" s="138"/>
      <c r="X1929" s="138"/>
      <c r="Y1929" s="138"/>
      <c r="Z1929" s="138"/>
      <c r="AA1929" s="138"/>
      <c r="AB1929" s="138"/>
      <c r="AC1929" s="138"/>
      <c r="AD1929" s="138"/>
      <c r="AE1929" s="138"/>
      <c r="AF1929" s="138"/>
      <c r="AG1929" s="138"/>
      <c r="AH1929" s="138"/>
      <c r="AI1929" s="138"/>
      <c r="AJ1929" s="138"/>
      <c r="AK1929" s="138"/>
      <c r="AL1929" s="138"/>
      <c r="AM1929" s="138"/>
      <c r="AN1929" s="138"/>
      <c r="AO1929" s="138"/>
      <c r="AP1929" s="138"/>
      <c r="AQ1929" s="138"/>
      <c r="AR1929" s="138"/>
      <c r="AS1929" s="301" t="s">
        <v>8071</v>
      </c>
    </row>
    <row r="1930" spans="1:45" s="1397" customFormat="1" ht="24" hidden="1" customHeight="1" x14ac:dyDescent="0.15">
      <c r="A1930" s="135"/>
      <c r="B1930" s="169"/>
      <c r="C1930" s="935" t="s">
        <v>16518</v>
      </c>
      <c r="D1930" s="138" t="s">
        <v>18394</v>
      </c>
      <c r="E1930" s="138" t="s">
        <v>18395</v>
      </c>
      <c r="F1930" s="138" t="s">
        <v>18380</v>
      </c>
      <c r="G1930" s="138">
        <v>1154</v>
      </c>
      <c r="H1930" s="138"/>
      <c r="I1930" s="138"/>
      <c r="J1930" s="138"/>
      <c r="K1930" s="138"/>
      <c r="L1930" s="138"/>
      <c r="M1930" s="138"/>
      <c r="N1930" s="138"/>
      <c r="O1930" s="138"/>
      <c r="P1930" s="138"/>
      <c r="Q1930" s="138"/>
      <c r="R1930" s="138"/>
      <c r="S1930" s="138"/>
      <c r="T1930" s="145">
        <v>2015</v>
      </c>
      <c r="U1930" s="138"/>
      <c r="V1930" s="138"/>
      <c r="W1930" s="138"/>
      <c r="X1930" s="138"/>
      <c r="Y1930" s="138"/>
      <c r="Z1930" s="138"/>
      <c r="AA1930" s="138"/>
      <c r="AB1930" s="138"/>
      <c r="AC1930" s="138"/>
      <c r="AD1930" s="138"/>
      <c r="AE1930" s="138"/>
      <c r="AF1930" s="138"/>
      <c r="AG1930" s="138"/>
      <c r="AH1930" s="138"/>
      <c r="AI1930" s="138"/>
      <c r="AJ1930" s="138"/>
      <c r="AK1930" s="138"/>
      <c r="AL1930" s="138"/>
      <c r="AM1930" s="138"/>
      <c r="AN1930" s="138"/>
      <c r="AO1930" s="138"/>
      <c r="AP1930" s="138"/>
      <c r="AQ1930" s="138"/>
      <c r="AR1930" s="138"/>
      <c r="AS1930" s="138"/>
    </row>
    <row r="1931" spans="1:45" s="1397" customFormat="1" ht="24" hidden="1" customHeight="1" x14ac:dyDescent="0.15">
      <c r="A1931" s="135"/>
      <c r="B1931" s="169"/>
      <c r="C1931" s="935" t="s">
        <v>16518</v>
      </c>
      <c r="D1931" s="138" t="s">
        <v>18396</v>
      </c>
      <c r="E1931" s="138" t="s">
        <v>18397</v>
      </c>
      <c r="F1931" s="138" t="s">
        <v>18389</v>
      </c>
      <c r="G1931" s="138">
        <v>1785</v>
      </c>
      <c r="H1931" s="138"/>
      <c r="I1931" s="138"/>
      <c r="J1931" s="138"/>
      <c r="K1931" s="138"/>
      <c r="L1931" s="138"/>
      <c r="M1931" s="138"/>
      <c r="N1931" s="138"/>
      <c r="O1931" s="138"/>
      <c r="P1931" s="138"/>
      <c r="Q1931" s="138"/>
      <c r="R1931" s="138"/>
      <c r="S1931" s="138"/>
      <c r="T1931" s="145">
        <v>2016</v>
      </c>
      <c r="U1931" s="138"/>
      <c r="V1931" s="138"/>
      <c r="W1931" s="138"/>
      <c r="X1931" s="138"/>
      <c r="Y1931" s="138"/>
      <c r="Z1931" s="138"/>
      <c r="AA1931" s="138"/>
      <c r="AB1931" s="138"/>
      <c r="AC1931" s="138"/>
      <c r="AD1931" s="138"/>
      <c r="AE1931" s="138"/>
      <c r="AF1931" s="138"/>
      <c r="AG1931" s="138"/>
      <c r="AH1931" s="138"/>
      <c r="AI1931" s="138"/>
      <c r="AJ1931" s="138"/>
      <c r="AK1931" s="138"/>
      <c r="AL1931" s="138"/>
      <c r="AM1931" s="138"/>
      <c r="AN1931" s="138"/>
      <c r="AO1931" s="138"/>
      <c r="AP1931" s="138"/>
      <c r="AQ1931" s="138"/>
      <c r="AR1931" s="138"/>
      <c r="AS1931" s="138"/>
    </row>
    <row r="1932" spans="1:45" s="1397" customFormat="1" ht="24" hidden="1" customHeight="1" x14ac:dyDescent="0.15">
      <c r="A1932" s="135"/>
      <c r="B1932" s="169"/>
      <c r="C1932" s="935" t="s">
        <v>16518</v>
      </c>
      <c r="D1932" s="148" t="s">
        <v>18398</v>
      </c>
      <c r="E1932" s="149" t="s">
        <v>18399</v>
      </c>
      <c r="F1932" s="144" t="s">
        <v>18389</v>
      </c>
      <c r="G1932" s="144">
        <v>499</v>
      </c>
      <c r="H1932" s="144"/>
      <c r="I1932" s="144"/>
      <c r="J1932" s="301"/>
      <c r="K1932" s="138"/>
      <c r="L1932" s="148"/>
      <c r="M1932" s="138"/>
      <c r="N1932" s="138"/>
      <c r="O1932" s="138"/>
      <c r="P1932" s="138"/>
      <c r="Q1932" s="138"/>
      <c r="R1932" s="138"/>
      <c r="S1932" s="138"/>
      <c r="T1932" s="145">
        <v>2014</v>
      </c>
      <c r="U1932" s="138"/>
      <c r="V1932" s="138"/>
      <c r="W1932" s="138"/>
      <c r="X1932" s="138"/>
      <c r="Y1932" s="138"/>
      <c r="Z1932" s="138"/>
      <c r="AA1932" s="138"/>
      <c r="AB1932" s="138"/>
      <c r="AC1932" s="138"/>
      <c r="AD1932" s="138"/>
      <c r="AE1932" s="138"/>
      <c r="AF1932" s="138"/>
      <c r="AG1932" s="138"/>
      <c r="AH1932" s="138"/>
      <c r="AI1932" s="138"/>
      <c r="AJ1932" s="138"/>
      <c r="AK1932" s="138"/>
      <c r="AL1932" s="138"/>
      <c r="AM1932" s="138"/>
      <c r="AN1932" s="138"/>
      <c r="AO1932" s="138"/>
      <c r="AP1932" s="138"/>
      <c r="AQ1932" s="138"/>
      <c r="AR1932" s="138"/>
      <c r="AS1932" s="148"/>
    </row>
    <row r="1933" spans="1:45" s="135" customFormat="1" ht="24" hidden="1" customHeight="1" x14ac:dyDescent="0.15">
      <c r="B1933" s="169"/>
      <c r="C1933" s="935" t="s">
        <v>16518</v>
      </c>
      <c r="D1933" s="138" t="s">
        <v>18400</v>
      </c>
      <c r="E1933" s="138" t="s">
        <v>18401</v>
      </c>
      <c r="F1933" s="138" t="s">
        <v>18402</v>
      </c>
      <c r="G1933" s="138">
        <v>1486</v>
      </c>
      <c r="H1933" s="138"/>
      <c r="I1933" s="138"/>
      <c r="J1933" s="138"/>
      <c r="K1933" s="138"/>
      <c r="L1933" s="138"/>
      <c r="M1933" s="138"/>
      <c r="N1933" s="138"/>
      <c r="O1933" s="138"/>
      <c r="P1933" s="138"/>
      <c r="Q1933" s="138"/>
      <c r="R1933" s="138"/>
      <c r="S1933" s="138"/>
      <c r="T1933" s="145">
        <v>2004</v>
      </c>
      <c r="U1933" s="138"/>
      <c r="V1933" s="138"/>
      <c r="W1933" s="138"/>
      <c r="X1933" s="138"/>
      <c r="Y1933" s="138"/>
      <c r="Z1933" s="138"/>
      <c r="AA1933" s="138"/>
      <c r="AB1933" s="138"/>
      <c r="AC1933" s="138"/>
      <c r="AD1933" s="138"/>
      <c r="AE1933" s="138"/>
      <c r="AF1933" s="138"/>
      <c r="AG1933" s="138"/>
      <c r="AH1933" s="138"/>
      <c r="AI1933" s="138"/>
      <c r="AJ1933" s="138"/>
      <c r="AK1933" s="138"/>
      <c r="AL1933" s="138"/>
      <c r="AM1933" s="138"/>
      <c r="AN1933" s="138"/>
      <c r="AO1933" s="138"/>
      <c r="AP1933" s="138"/>
      <c r="AQ1933" s="138"/>
      <c r="AR1933" s="138"/>
      <c r="AS1933" s="138"/>
    </row>
    <row r="1934" spans="1:45" s="135" customFormat="1" ht="24" hidden="1" customHeight="1" x14ac:dyDescent="0.15">
      <c r="B1934" s="169"/>
      <c r="C1934" s="935" t="s">
        <v>16518</v>
      </c>
      <c r="D1934" s="148" t="s">
        <v>18403</v>
      </c>
      <c r="E1934" s="149" t="s">
        <v>18404</v>
      </c>
      <c r="F1934" s="144" t="s">
        <v>16518</v>
      </c>
      <c r="G1934" s="144">
        <v>598</v>
      </c>
      <c r="H1934" s="144"/>
      <c r="I1934" s="144"/>
      <c r="J1934" s="301"/>
      <c r="K1934" s="138"/>
      <c r="L1934" s="148"/>
      <c r="M1934" s="138"/>
      <c r="N1934" s="138"/>
      <c r="O1934" s="138"/>
      <c r="P1934" s="138"/>
      <c r="Q1934" s="138"/>
      <c r="R1934" s="138"/>
      <c r="S1934" s="138"/>
      <c r="T1934" s="145">
        <v>2022</v>
      </c>
      <c r="U1934" s="138"/>
      <c r="V1934" s="138"/>
      <c r="W1934" s="138"/>
      <c r="X1934" s="138"/>
      <c r="Y1934" s="138"/>
      <c r="Z1934" s="138"/>
      <c r="AA1934" s="138"/>
      <c r="AB1934" s="138"/>
      <c r="AC1934" s="138"/>
      <c r="AD1934" s="138"/>
      <c r="AE1934" s="138"/>
      <c r="AF1934" s="138"/>
      <c r="AG1934" s="138"/>
      <c r="AH1934" s="138"/>
      <c r="AI1934" s="138"/>
      <c r="AJ1934" s="138"/>
      <c r="AK1934" s="138"/>
      <c r="AL1934" s="138"/>
      <c r="AM1934" s="138"/>
      <c r="AN1934" s="138"/>
      <c r="AO1934" s="138"/>
      <c r="AP1934" s="138"/>
      <c r="AQ1934" s="138"/>
      <c r="AR1934" s="138"/>
      <c r="AS1934" s="148"/>
    </row>
    <row r="1935" spans="1:45" s="135" customFormat="1" ht="24" hidden="1" customHeight="1" x14ac:dyDescent="0.15">
      <c r="B1935" s="169"/>
      <c r="C1935" s="1380" t="s">
        <v>16518</v>
      </c>
      <c r="D1935" s="301"/>
      <c r="E1935" s="301" t="s">
        <v>18405</v>
      </c>
      <c r="F1935" s="301" t="s">
        <v>18406</v>
      </c>
      <c r="G1935" s="301">
        <v>467</v>
      </c>
      <c r="H1935" s="301"/>
      <c r="I1935" s="301">
        <v>467</v>
      </c>
      <c r="J1935" s="301"/>
      <c r="K1935" s="138"/>
      <c r="L1935" s="301"/>
      <c r="M1935" s="138"/>
      <c r="N1935" s="138"/>
      <c r="O1935" s="138"/>
      <c r="P1935" s="138"/>
      <c r="Q1935" s="138"/>
      <c r="R1935" s="138"/>
      <c r="S1935" s="138"/>
      <c r="T1935" s="145">
        <v>2020</v>
      </c>
      <c r="U1935" s="138"/>
      <c r="V1935" s="138"/>
      <c r="W1935" s="138"/>
      <c r="X1935" s="138"/>
      <c r="Y1935" s="138"/>
      <c r="Z1935" s="138"/>
      <c r="AA1935" s="138"/>
      <c r="AB1935" s="138"/>
      <c r="AC1935" s="138"/>
      <c r="AD1935" s="138"/>
      <c r="AE1935" s="138"/>
      <c r="AF1935" s="138"/>
      <c r="AG1935" s="138"/>
      <c r="AH1935" s="138"/>
      <c r="AI1935" s="138"/>
      <c r="AJ1935" s="138"/>
      <c r="AK1935" s="138"/>
      <c r="AL1935" s="138"/>
      <c r="AM1935" s="138"/>
      <c r="AN1935" s="138"/>
      <c r="AO1935" s="138"/>
      <c r="AP1935" s="138"/>
      <c r="AQ1935" s="138"/>
      <c r="AR1935" s="138"/>
      <c r="AS1935" s="301"/>
    </row>
    <row r="1936" spans="1:45" s="135" customFormat="1" ht="24" hidden="1" customHeight="1" x14ac:dyDescent="0.15">
      <c r="B1936" s="169"/>
      <c r="C1936" s="1380" t="s">
        <v>2080</v>
      </c>
      <c r="D1936" s="301"/>
      <c r="E1936" s="301" t="s">
        <v>11720</v>
      </c>
      <c r="F1936" s="301" t="s">
        <v>2080</v>
      </c>
      <c r="G1936" s="301">
        <v>4961</v>
      </c>
      <c r="H1936" s="301">
        <v>438.64</v>
      </c>
      <c r="I1936" s="301">
        <v>961</v>
      </c>
      <c r="J1936" s="301"/>
      <c r="K1936" s="301"/>
      <c r="L1936" s="301"/>
      <c r="M1936" s="301"/>
      <c r="N1936" s="301"/>
      <c r="O1936" s="301"/>
      <c r="P1936" s="301"/>
      <c r="Q1936" s="301"/>
      <c r="R1936" s="301"/>
      <c r="S1936" s="301"/>
      <c r="T1936" s="145">
        <v>2012</v>
      </c>
      <c r="U1936" s="301"/>
      <c r="V1936" s="301"/>
      <c r="W1936" s="301"/>
      <c r="X1936" s="301"/>
      <c r="Y1936" s="301"/>
      <c r="Z1936" s="301"/>
      <c r="AA1936" s="301"/>
      <c r="AB1936" s="301"/>
      <c r="AC1936" s="301"/>
      <c r="AD1936" s="301"/>
      <c r="AE1936" s="301"/>
      <c r="AF1936" s="301"/>
      <c r="AG1936" s="301"/>
      <c r="AH1936" s="301"/>
      <c r="AI1936" s="301"/>
      <c r="AJ1936" s="301"/>
      <c r="AK1936" s="301"/>
      <c r="AL1936" s="301"/>
      <c r="AM1936" s="301"/>
      <c r="AN1936" s="301"/>
      <c r="AO1936" s="301"/>
      <c r="AP1936" s="301"/>
      <c r="AQ1936" s="301"/>
      <c r="AR1936" s="301"/>
      <c r="AS1936" s="301" t="s">
        <v>11721</v>
      </c>
    </row>
    <row r="1937" spans="2:45" s="135" customFormat="1" ht="24" hidden="1" customHeight="1" x14ac:dyDescent="0.15">
      <c r="B1937" s="169"/>
      <c r="C1937" s="1380" t="s">
        <v>17717</v>
      </c>
      <c r="D1937" s="301" t="s">
        <v>19164</v>
      </c>
      <c r="E1937" s="301" t="s">
        <v>19165</v>
      </c>
      <c r="F1937" s="301" t="s">
        <v>2080</v>
      </c>
      <c r="G1937" s="301">
        <v>4224</v>
      </c>
      <c r="H1937" s="301"/>
      <c r="I1937" s="301"/>
      <c r="J1937" s="301"/>
      <c r="K1937" s="138"/>
      <c r="L1937" s="301"/>
      <c r="M1937" s="138"/>
      <c r="N1937" s="138"/>
      <c r="O1937" s="138"/>
      <c r="P1937" s="138"/>
      <c r="Q1937" s="138"/>
      <c r="R1937" s="138"/>
      <c r="S1937" s="138"/>
      <c r="T1937" s="145">
        <v>2013</v>
      </c>
      <c r="U1937" s="138"/>
      <c r="V1937" s="138"/>
      <c r="W1937" s="138"/>
      <c r="X1937" s="138"/>
      <c r="Y1937" s="138"/>
      <c r="Z1937" s="138"/>
      <c r="AA1937" s="138"/>
      <c r="AB1937" s="138"/>
      <c r="AC1937" s="138"/>
      <c r="AD1937" s="138"/>
      <c r="AE1937" s="138"/>
      <c r="AF1937" s="138"/>
      <c r="AG1937" s="138"/>
      <c r="AH1937" s="138"/>
      <c r="AI1937" s="138"/>
      <c r="AJ1937" s="138"/>
      <c r="AK1937" s="138"/>
      <c r="AL1937" s="138"/>
      <c r="AM1937" s="138"/>
      <c r="AN1937" s="138"/>
      <c r="AO1937" s="138"/>
      <c r="AP1937" s="138"/>
      <c r="AQ1937" s="138"/>
      <c r="AR1937" s="138"/>
      <c r="AS1937" s="301"/>
    </row>
    <row r="1938" spans="2:45" s="135" customFormat="1" ht="24" hidden="1" customHeight="1" x14ac:dyDescent="0.15">
      <c r="B1938" s="169"/>
      <c r="C1938" s="1380" t="s">
        <v>17717</v>
      </c>
      <c r="D1938" s="301" t="s">
        <v>18407</v>
      </c>
      <c r="E1938" s="301" t="s">
        <v>18408</v>
      </c>
      <c r="F1938" s="301" t="s">
        <v>2080</v>
      </c>
      <c r="G1938" s="301">
        <v>4700</v>
      </c>
      <c r="H1938" s="301"/>
      <c r="I1938" s="301"/>
      <c r="J1938" s="301"/>
      <c r="K1938" s="138"/>
      <c r="L1938" s="301"/>
      <c r="M1938" s="138"/>
      <c r="N1938" s="138"/>
      <c r="O1938" s="138"/>
      <c r="P1938" s="138"/>
      <c r="Q1938" s="138"/>
      <c r="R1938" s="138"/>
      <c r="S1938" s="138"/>
      <c r="T1938" s="145">
        <v>2010</v>
      </c>
      <c r="U1938" s="138"/>
      <c r="V1938" s="138"/>
      <c r="W1938" s="138"/>
      <c r="X1938" s="138"/>
      <c r="Y1938" s="138"/>
      <c r="Z1938" s="138"/>
      <c r="AA1938" s="138"/>
      <c r="AB1938" s="138"/>
      <c r="AC1938" s="138"/>
      <c r="AD1938" s="138"/>
      <c r="AE1938" s="138"/>
      <c r="AF1938" s="138"/>
      <c r="AG1938" s="138"/>
      <c r="AH1938" s="138"/>
      <c r="AI1938" s="138"/>
      <c r="AJ1938" s="138"/>
      <c r="AK1938" s="138"/>
      <c r="AL1938" s="138"/>
      <c r="AM1938" s="138"/>
      <c r="AN1938" s="138"/>
      <c r="AO1938" s="138"/>
      <c r="AP1938" s="138"/>
      <c r="AQ1938" s="138"/>
      <c r="AR1938" s="138"/>
      <c r="AS1938" s="301"/>
    </row>
    <row r="1939" spans="2:45" s="135" customFormat="1" ht="24" hidden="1" customHeight="1" x14ac:dyDescent="0.15">
      <c r="B1939" s="169"/>
      <c r="C1939" s="1380" t="s">
        <v>17717</v>
      </c>
      <c r="D1939" s="301" t="s">
        <v>18409</v>
      </c>
      <c r="E1939" s="301" t="s">
        <v>18410</v>
      </c>
      <c r="F1939" s="301" t="s">
        <v>2080</v>
      </c>
      <c r="G1939" s="301">
        <v>576</v>
      </c>
      <c r="H1939" s="301"/>
      <c r="I1939" s="301"/>
      <c r="J1939" s="301"/>
      <c r="K1939" s="138"/>
      <c r="L1939" s="301"/>
      <c r="M1939" s="138"/>
      <c r="N1939" s="138"/>
      <c r="O1939" s="138"/>
      <c r="P1939" s="138"/>
      <c r="Q1939" s="138"/>
      <c r="R1939" s="138"/>
      <c r="S1939" s="138"/>
      <c r="T1939" s="145">
        <v>2014</v>
      </c>
      <c r="U1939" s="138"/>
      <c r="V1939" s="138"/>
      <c r="W1939" s="138"/>
      <c r="X1939" s="138"/>
      <c r="Y1939" s="138"/>
      <c r="Z1939" s="138"/>
      <c r="AA1939" s="138"/>
      <c r="AB1939" s="138"/>
      <c r="AC1939" s="138"/>
      <c r="AD1939" s="138"/>
      <c r="AE1939" s="138"/>
      <c r="AF1939" s="138"/>
      <c r="AG1939" s="138"/>
      <c r="AH1939" s="138"/>
      <c r="AI1939" s="138"/>
      <c r="AJ1939" s="138"/>
      <c r="AK1939" s="138"/>
      <c r="AL1939" s="138"/>
      <c r="AM1939" s="138"/>
      <c r="AN1939" s="138"/>
      <c r="AO1939" s="138"/>
      <c r="AP1939" s="138"/>
      <c r="AQ1939" s="138"/>
      <c r="AR1939" s="138"/>
      <c r="AS1939" s="301"/>
    </row>
    <row r="1940" spans="2:45" s="135" customFormat="1" ht="24" hidden="1" customHeight="1" x14ac:dyDescent="0.15">
      <c r="B1940" s="169"/>
      <c r="C1940" s="1380" t="s">
        <v>17717</v>
      </c>
      <c r="D1940" s="301" t="s">
        <v>18411</v>
      </c>
      <c r="E1940" s="301" t="s">
        <v>18412</v>
      </c>
      <c r="F1940" s="301" t="s">
        <v>17717</v>
      </c>
      <c r="G1940" s="301">
        <v>30000</v>
      </c>
      <c r="H1940" s="301"/>
      <c r="I1940" s="301"/>
      <c r="J1940" s="301"/>
      <c r="K1940" s="138"/>
      <c r="L1940" s="301"/>
      <c r="M1940" s="138"/>
      <c r="N1940" s="138"/>
      <c r="O1940" s="138"/>
      <c r="P1940" s="138"/>
      <c r="Q1940" s="138"/>
      <c r="R1940" s="138"/>
      <c r="S1940" s="138"/>
      <c r="T1940" s="145">
        <v>2013</v>
      </c>
      <c r="U1940" s="138"/>
      <c r="V1940" s="138"/>
      <c r="W1940" s="138"/>
      <c r="X1940" s="138"/>
      <c r="Y1940" s="138"/>
      <c r="Z1940" s="138"/>
      <c r="AA1940" s="138"/>
      <c r="AB1940" s="138"/>
      <c r="AC1940" s="138"/>
      <c r="AD1940" s="138"/>
      <c r="AE1940" s="138"/>
      <c r="AF1940" s="138"/>
      <c r="AG1940" s="138"/>
      <c r="AH1940" s="138"/>
      <c r="AI1940" s="138"/>
      <c r="AJ1940" s="138"/>
      <c r="AK1940" s="138"/>
      <c r="AL1940" s="138"/>
      <c r="AM1940" s="138"/>
      <c r="AN1940" s="138"/>
      <c r="AO1940" s="138"/>
      <c r="AP1940" s="138"/>
      <c r="AQ1940" s="138"/>
      <c r="AR1940" s="138"/>
      <c r="AS1940" s="301"/>
    </row>
    <row r="1941" spans="2:45" s="135" customFormat="1" ht="24" hidden="1" customHeight="1" x14ac:dyDescent="0.15">
      <c r="B1941" s="169"/>
      <c r="C1941" s="1380" t="s">
        <v>17717</v>
      </c>
      <c r="D1941" s="138" t="s">
        <v>18413</v>
      </c>
      <c r="E1941" s="138" t="s">
        <v>18414</v>
      </c>
      <c r="F1941" s="301" t="s">
        <v>17717</v>
      </c>
      <c r="G1941" s="138">
        <v>5300</v>
      </c>
      <c r="H1941" s="138"/>
      <c r="I1941" s="138"/>
      <c r="J1941" s="138"/>
      <c r="K1941" s="138"/>
      <c r="L1941" s="138"/>
      <c r="M1941" s="138"/>
      <c r="N1941" s="138"/>
      <c r="O1941" s="138"/>
      <c r="P1941" s="138"/>
      <c r="Q1941" s="138"/>
      <c r="R1941" s="138"/>
      <c r="S1941" s="138"/>
      <c r="T1941" s="145">
        <v>2010</v>
      </c>
      <c r="U1941" s="138"/>
      <c r="V1941" s="138"/>
      <c r="W1941" s="138"/>
      <c r="X1941" s="138"/>
      <c r="Y1941" s="138"/>
      <c r="Z1941" s="138"/>
      <c r="AA1941" s="138"/>
      <c r="AB1941" s="138"/>
      <c r="AC1941" s="138"/>
      <c r="AD1941" s="138"/>
      <c r="AE1941" s="138"/>
      <c r="AF1941" s="138"/>
      <c r="AG1941" s="138"/>
      <c r="AH1941" s="138"/>
      <c r="AI1941" s="138"/>
      <c r="AJ1941" s="138"/>
      <c r="AK1941" s="138"/>
      <c r="AL1941" s="138"/>
      <c r="AM1941" s="138"/>
      <c r="AN1941" s="138"/>
      <c r="AO1941" s="138"/>
      <c r="AP1941" s="138"/>
      <c r="AQ1941" s="138"/>
      <c r="AR1941" s="138"/>
      <c r="AS1941" s="138"/>
    </row>
    <row r="1942" spans="2:45" s="135" customFormat="1" ht="24" hidden="1" customHeight="1" x14ac:dyDescent="0.15">
      <c r="B1942" s="169"/>
      <c r="C1942" s="1380" t="s">
        <v>17717</v>
      </c>
      <c r="D1942" s="138" t="s">
        <v>18415</v>
      </c>
      <c r="E1942" s="138" t="s">
        <v>11727</v>
      </c>
      <c r="F1942" s="301" t="s">
        <v>17717</v>
      </c>
      <c r="G1942" s="138">
        <v>19014</v>
      </c>
      <c r="H1942" s="138"/>
      <c r="I1942" s="138"/>
      <c r="J1942" s="138"/>
      <c r="K1942" s="138"/>
      <c r="L1942" s="138"/>
      <c r="M1942" s="138"/>
      <c r="N1942" s="138"/>
      <c r="O1942" s="138"/>
      <c r="P1942" s="138"/>
      <c r="Q1942" s="138"/>
      <c r="R1942" s="138"/>
      <c r="S1942" s="138"/>
      <c r="T1942" s="145">
        <v>2015</v>
      </c>
      <c r="U1942" s="138"/>
      <c r="V1942" s="138"/>
      <c r="W1942" s="138"/>
      <c r="X1942" s="138"/>
      <c r="Y1942" s="138"/>
      <c r="Z1942" s="138"/>
      <c r="AA1942" s="138"/>
      <c r="AB1942" s="138"/>
      <c r="AC1942" s="138"/>
      <c r="AD1942" s="138"/>
      <c r="AE1942" s="138"/>
      <c r="AF1942" s="138"/>
      <c r="AG1942" s="138"/>
      <c r="AH1942" s="138"/>
      <c r="AI1942" s="138"/>
      <c r="AJ1942" s="138"/>
      <c r="AK1942" s="138"/>
      <c r="AL1942" s="138"/>
      <c r="AM1942" s="138"/>
      <c r="AN1942" s="138"/>
      <c r="AO1942" s="138"/>
      <c r="AP1942" s="138"/>
      <c r="AQ1942" s="138"/>
      <c r="AR1942" s="138"/>
      <c r="AS1942" s="138"/>
    </row>
    <row r="1943" spans="2:45" s="135" customFormat="1" ht="24" hidden="1" customHeight="1" x14ac:dyDescent="0.15">
      <c r="B1943" s="169"/>
      <c r="C1943" s="1380" t="s">
        <v>17717</v>
      </c>
      <c r="D1943" s="301" t="s">
        <v>18416</v>
      </c>
      <c r="E1943" s="301" t="s">
        <v>18417</v>
      </c>
      <c r="F1943" s="301" t="s">
        <v>2080</v>
      </c>
      <c r="G1943" s="301">
        <v>9835</v>
      </c>
      <c r="H1943" s="301"/>
      <c r="I1943" s="301"/>
      <c r="J1943" s="301"/>
      <c r="K1943" s="138"/>
      <c r="L1943" s="301"/>
      <c r="M1943" s="138"/>
      <c r="N1943" s="138"/>
      <c r="O1943" s="138"/>
      <c r="P1943" s="138"/>
      <c r="Q1943" s="138"/>
      <c r="R1943" s="138"/>
      <c r="S1943" s="138"/>
      <c r="T1943" s="145">
        <v>2021</v>
      </c>
      <c r="U1943" s="138"/>
      <c r="V1943" s="138"/>
      <c r="W1943" s="138"/>
      <c r="X1943" s="138"/>
      <c r="Y1943" s="138"/>
      <c r="Z1943" s="138"/>
      <c r="AA1943" s="138"/>
      <c r="AB1943" s="138"/>
      <c r="AC1943" s="138"/>
      <c r="AD1943" s="138"/>
      <c r="AE1943" s="138"/>
      <c r="AF1943" s="138"/>
      <c r="AG1943" s="138"/>
      <c r="AH1943" s="138"/>
      <c r="AI1943" s="138"/>
      <c r="AJ1943" s="138"/>
      <c r="AK1943" s="138"/>
      <c r="AL1943" s="138"/>
      <c r="AM1943" s="138"/>
      <c r="AN1943" s="138"/>
      <c r="AO1943" s="138"/>
      <c r="AP1943" s="138"/>
      <c r="AQ1943" s="138"/>
      <c r="AR1943" s="138"/>
      <c r="AS1943" s="301"/>
    </row>
    <row r="1944" spans="2:45" s="135" customFormat="1" ht="24" hidden="1" customHeight="1" x14ac:dyDescent="0.15">
      <c r="B1944" s="169"/>
      <c r="C1944" s="935" t="s">
        <v>17717</v>
      </c>
      <c r="D1944" s="301" t="s">
        <v>18416</v>
      </c>
      <c r="E1944" s="301" t="s">
        <v>11723</v>
      </c>
      <c r="F1944" s="301" t="s">
        <v>2080</v>
      </c>
      <c r="G1944" s="301">
        <v>6817</v>
      </c>
      <c r="H1944" s="301"/>
      <c r="I1944" s="301"/>
      <c r="J1944" s="301"/>
      <c r="K1944" s="138"/>
      <c r="L1944" s="301"/>
      <c r="M1944" s="138"/>
      <c r="N1944" s="138"/>
      <c r="O1944" s="138"/>
      <c r="P1944" s="138"/>
      <c r="Q1944" s="138"/>
      <c r="R1944" s="138"/>
      <c r="S1944" s="138"/>
      <c r="T1944" s="145">
        <v>2011</v>
      </c>
      <c r="U1944" s="138"/>
      <c r="V1944" s="138"/>
      <c r="W1944" s="138"/>
      <c r="X1944" s="138"/>
      <c r="Y1944" s="138"/>
      <c r="Z1944" s="138"/>
      <c r="AA1944" s="138"/>
      <c r="AB1944" s="138"/>
      <c r="AC1944" s="138"/>
      <c r="AD1944" s="138"/>
      <c r="AE1944" s="138"/>
      <c r="AF1944" s="138"/>
      <c r="AG1944" s="138"/>
      <c r="AH1944" s="138"/>
      <c r="AI1944" s="138"/>
      <c r="AJ1944" s="138"/>
      <c r="AK1944" s="138"/>
      <c r="AL1944" s="138"/>
      <c r="AM1944" s="138"/>
      <c r="AN1944" s="138"/>
      <c r="AO1944" s="138"/>
      <c r="AP1944" s="138"/>
      <c r="AQ1944" s="138"/>
      <c r="AR1944" s="138"/>
      <c r="AS1944" s="301"/>
    </row>
    <row r="1945" spans="2:45" s="135" customFormat="1" ht="24" hidden="1" customHeight="1" x14ac:dyDescent="0.15">
      <c r="B1945" s="169"/>
      <c r="C1945" s="935" t="s">
        <v>17717</v>
      </c>
      <c r="D1945" s="301" t="s">
        <v>18413</v>
      </c>
      <c r="E1945" s="138" t="s">
        <v>11725</v>
      </c>
      <c r="F1945" s="138" t="s">
        <v>2080</v>
      </c>
      <c r="G1945" s="138">
        <v>1200</v>
      </c>
      <c r="H1945" s="138"/>
      <c r="I1945" s="138"/>
      <c r="J1945" s="301"/>
      <c r="K1945" s="138"/>
      <c r="L1945" s="138"/>
      <c r="M1945" s="138"/>
      <c r="N1945" s="138"/>
      <c r="O1945" s="138"/>
      <c r="P1945" s="138"/>
      <c r="Q1945" s="138"/>
      <c r="R1945" s="138"/>
      <c r="S1945" s="138"/>
      <c r="T1945" s="145">
        <v>2010</v>
      </c>
      <c r="U1945" s="138"/>
      <c r="V1945" s="138"/>
      <c r="W1945" s="138"/>
      <c r="X1945" s="138"/>
      <c r="Y1945" s="138"/>
      <c r="Z1945" s="138"/>
      <c r="AA1945" s="138"/>
      <c r="AB1945" s="138"/>
      <c r="AC1945" s="138"/>
      <c r="AD1945" s="138"/>
      <c r="AE1945" s="138"/>
      <c r="AF1945" s="138"/>
      <c r="AG1945" s="138"/>
      <c r="AH1945" s="138"/>
      <c r="AI1945" s="138"/>
      <c r="AJ1945" s="138"/>
      <c r="AK1945" s="138"/>
      <c r="AL1945" s="138"/>
      <c r="AM1945" s="138"/>
      <c r="AN1945" s="138"/>
      <c r="AO1945" s="138"/>
      <c r="AP1945" s="138"/>
      <c r="AQ1945" s="138"/>
      <c r="AR1945" s="138"/>
      <c r="AS1945" s="138"/>
    </row>
    <row r="1946" spans="2:45" s="135" customFormat="1" ht="24" hidden="1" customHeight="1" x14ac:dyDescent="0.15">
      <c r="B1946" s="169"/>
      <c r="C1946" s="935" t="s">
        <v>17717</v>
      </c>
      <c r="D1946" s="301" t="s">
        <v>18418</v>
      </c>
      <c r="E1946" s="138" t="s">
        <v>18419</v>
      </c>
      <c r="F1946" s="138" t="s">
        <v>2080</v>
      </c>
      <c r="G1946" s="138">
        <v>525</v>
      </c>
      <c r="H1946" s="138"/>
      <c r="I1946" s="138"/>
      <c r="J1946" s="301"/>
      <c r="K1946" s="138"/>
      <c r="L1946" s="138"/>
      <c r="M1946" s="138"/>
      <c r="N1946" s="138"/>
      <c r="O1946" s="138"/>
      <c r="P1946" s="138"/>
      <c r="Q1946" s="138"/>
      <c r="R1946" s="138"/>
      <c r="S1946" s="138"/>
      <c r="T1946" s="145">
        <v>2021</v>
      </c>
      <c r="U1946" s="138"/>
      <c r="V1946" s="138"/>
      <c r="W1946" s="138"/>
      <c r="X1946" s="138"/>
      <c r="Y1946" s="138"/>
      <c r="Z1946" s="138"/>
      <c r="AA1946" s="138"/>
      <c r="AB1946" s="138"/>
      <c r="AC1946" s="138"/>
      <c r="AD1946" s="138"/>
      <c r="AE1946" s="138"/>
      <c r="AF1946" s="138"/>
      <c r="AG1946" s="138"/>
      <c r="AH1946" s="138"/>
      <c r="AI1946" s="138"/>
      <c r="AJ1946" s="138"/>
      <c r="AK1946" s="138"/>
      <c r="AL1946" s="138"/>
      <c r="AM1946" s="138"/>
      <c r="AN1946" s="138"/>
      <c r="AO1946" s="138"/>
      <c r="AP1946" s="138"/>
      <c r="AQ1946" s="138"/>
      <c r="AR1946" s="138"/>
      <c r="AS1946" s="138"/>
    </row>
    <row r="1947" spans="2:45" s="135" customFormat="1" ht="24" hidden="1" customHeight="1" x14ac:dyDescent="0.15">
      <c r="B1947" s="169"/>
      <c r="C1947" s="935" t="s">
        <v>17717</v>
      </c>
      <c r="D1947" s="301" t="s">
        <v>18420</v>
      </c>
      <c r="E1947" s="138" t="s">
        <v>18421</v>
      </c>
      <c r="F1947" s="138" t="s">
        <v>2080</v>
      </c>
      <c r="G1947" s="138">
        <v>300</v>
      </c>
      <c r="H1947" s="138"/>
      <c r="I1947" s="138"/>
      <c r="J1947" s="301"/>
      <c r="K1947" s="138"/>
      <c r="L1947" s="138"/>
      <c r="M1947" s="138"/>
      <c r="N1947" s="138"/>
      <c r="O1947" s="138"/>
      <c r="P1947" s="138"/>
      <c r="Q1947" s="138"/>
      <c r="R1947" s="138"/>
      <c r="S1947" s="138"/>
      <c r="T1947" s="145">
        <v>2021</v>
      </c>
      <c r="U1947" s="138"/>
      <c r="V1947" s="138"/>
      <c r="W1947" s="138"/>
      <c r="X1947" s="138"/>
      <c r="Y1947" s="138"/>
      <c r="Z1947" s="138"/>
      <c r="AA1947" s="138"/>
      <c r="AB1947" s="138"/>
      <c r="AC1947" s="138"/>
      <c r="AD1947" s="138"/>
      <c r="AE1947" s="138"/>
      <c r="AF1947" s="138"/>
      <c r="AG1947" s="138"/>
      <c r="AH1947" s="138"/>
      <c r="AI1947" s="138"/>
      <c r="AJ1947" s="138"/>
      <c r="AK1947" s="138"/>
      <c r="AL1947" s="138"/>
      <c r="AM1947" s="138"/>
      <c r="AN1947" s="138"/>
      <c r="AO1947" s="138"/>
      <c r="AP1947" s="138"/>
      <c r="AQ1947" s="138"/>
      <c r="AR1947" s="138"/>
      <c r="AS1947" s="138"/>
    </row>
    <row r="1948" spans="2:45" s="135" customFormat="1" ht="24" hidden="1" customHeight="1" x14ac:dyDescent="0.15">
      <c r="B1948" s="169"/>
      <c r="C1948" s="935" t="s">
        <v>17717</v>
      </c>
      <c r="D1948" s="301" t="s">
        <v>18422</v>
      </c>
      <c r="E1948" s="138" t="s">
        <v>18423</v>
      </c>
      <c r="F1948" s="138" t="s">
        <v>2080</v>
      </c>
      <c r="G1948" s="138">
        <v>300</v>
      </c>
      <c r="H1948" s="138"/>
      <c r="I1948" s="138"/>
      <c r="J1948" s="301"/>
      <c r="K1948" s="138"/>
      <c r="L1948" s="138"/>
      <c r="M1948" s="138"/>
      <c r="N1948" s="138"/>
      <c r="O1948" s="138"/>
      <c r="P1948" s="138"/>
      <c r="Q1948" s="138"/>
      <c r="R1948" s="138"/>
      <c r="S1948" s="138"/>
      <c r="T1948" s="145">
        <v>2016</v>
      </c>
      <c r="U1948" s="138"/>
      <c r="V1948" s="138"/>
      <c r="W1948" s="138"/>
      <c r="X1948" s="138"/>
      <c r="Y1948" s="138"/>
      <c r="Z1948" s="138"/>
      <c r="AA1948" s="138"/>
      <c r="AB1948" s="138"/>
      <c r="AC1948" s="138"/>
      <c r="AD1948" s="138"/>
      <c r="AE1948" s="138"/>
      <c r="AF1948" s="138"/>
      <c r="AG1948" s="138"/>
      <c r="AH1948" s="138"/>
      <c r="AI1948" s="138"/>
      <c r="AJ1948" s="138"/>
      <c r="AK1948" s="138"/>
      <c r="AL1948" s="138"/>
      <c r="AM1948" s="138"/>
      <c r="AN1948" s="138"/>
      <c r="AO1948" s="138"/>
      <c r="AP1948" s="138"/>
      <c r="AQ1948" s="138"/>
      <c r="AR1948" s="138"/>
      <c r="AS1948" s="138"/>
    </row>
    <row r="1949" spans="2:45" s="135" customFormat="1" ht="24" hidden="1" customHeight="1" x14ac:dyDescent="0.15">
      <c r="B1949" s="169"/>
      <c r="C1949" s="935" t="s">
        <v>17717</v>
      </c>
      <c r="D1949" s="301" t="s">
        <v>18424</v>
      </c>
      <c r="E1949" s="138" t="s">
        <v>18425</v>
      </c>
      <c r="F1949" s="138" t="s">
        <v>2080</v>
      </c>
      <c r="G1949" s="138">
        <v>300</v>
      </c>
      <c r="H1949" s="138"/>
      <c r="I1949" s="138"/>
      <c r="J1949" s="301"/>
      <c r="K1949" s="138"/>
      <c r="L1949" s="138"/>
      <c r="M1949" s="138"/>
      <c r="N1949" s="138"/>
      <c r="O1949" s="138"/>
      <c r="P1949" s="138"/>
      <c r="Q1949" s="138"/>
      <c r="R1949" s="138"/>
      <c r="S1949" s="138"/>
      <c r="T1949" s="145">
        <v>2018</v>
      </c>
      <c r="U1949" s="138"/>
      <c r="V1949" s="138"/>
      <c r="W1949" s="138"/>
      <c r="X1949" s="138"/>
      <c r="Y1949" s="138"/>
      <c r="Z1949" s="138"/>
      <c r="AA1949" s="138"/>
      <c r="AB1949" s="138"/>
      <c r="AC1949" s="138"/>
      <c r="AD1949" s="138"/>
      <c r="AE1949" s="138"/>
      <c r="AF1949" s="138"/>
      <c r="AG1949" s="138"/>
      <c r="AH1949" s="138"/>
      <c r="AI1949" s="138"/>
      <c r="AJ1949" s="138"/>
      <c r="AK1949" s="138"/>
      <c r="AL1949" s="138"/>
      <c r="AM1949" s="138"/>
      <c r="AN1949" s="138"/>
      <c r="AO1949" s="138"/>
      <c r="AP1949" s="138"/>
      <c r="AQ1949" s="138"/>
      <c r="AR1949" s="138"/>
      <c r="AS1949" s="138"/>
    </row>
    <row r="1950" spans="2:45" s="135" customFormat="1" ht="24" hidden="1" customHeight="1" x14ac:dyDescent="0.15">
      <c r="B1950" s="169"/>
      <c r="C1950" s="935" t="s">
        <v>17717</v>
      </c>
      <c r="D1950" s="301" t="s">
        <v>18426</v>
      </c>
      <c r="E1950" s="138" t="s">
        <v>18427</v>
      </c>
      <c r="F1950" s="138" t="s">
        <v>2080</v>
      </c>
      <c r="G1950" s="138">
        <v>270</v>
      </c>
      <c r="H1950" s="138"/>
      <c r="I1950" s="138"/>
      <c r="J1950" s="301"/>
      <c r="K1950" s="138"/>
      <c r="L1950" s="138"/>
      <c r="M1950" s="138"/>
      <c r="N1950" s="138"/>
      <c r="O1950" s="138"/>
      <c r="P1950" s="138"/>
      <c r="Q1950" s="138"/>
      <c r="R1950" s="138"/>
      <c r="S1950" s="138"/>
      <c r="T1950" s="145">
        <v>2015</v>
      </c>
      <c r="U1950" s="138"/>
      <c r="V1950" s="138"/>
      <c r="W1950" s="138"/>
      <c r="X1950" s="138"/>
      <c r="Y1950" s="138"/>
      <c r="Z1950" s="138"/>
      <c r="AA1950" s="138"/>
      <c r="AB1950" s="138"/>
      <c r="AC1950" s="138"/>
      <c r="AD1950" s="138"/>
      <c r="AE1950" s="138"/>
      <c r="AF1950" s="138"/>
      <c r="AG1950" s="138"/>
      <c r="AH1950" s="138"/>
      <c r="AI1950" s="138"/>
      <c r="AJ1950" s="138"/>
      <c r="AK1950" s="138"/>
      <c r="AL1950" s="138"/>
      <c r="AM1950" s="138"/>
      <c r="AN1950" s="138"/>
      <c r="AO1950" s="138"/>
      <c r="AP1950" s="138"/>
      <c r="AQ1950" s="138"/>
      <c r="AR1950" s="138"/>
      <c r="AS1950" s="138"/>
    </row>
    <row r="1951" spans="2:45" s="135" customFormat="1" ht="24" hidden="1" customHeight="1" x14ac:dyDescent="0.15">
      <c r="B1951" s="169"/>
      <c r="C1951" s="935" t="s">
        <v>17717</v>
      </c>
      <c r="D1951" s="301" t="s">
        <v>18428</v>
      </c>
      <c r="E1951" s="138" t="s">
        <v>18429</v>
      </c>
      <c r="F1951" s="138" t="s">
        <v>2080</v>
      </c>
      <c r="G1951" s="138">
        <v>374</v>
      </c>
      <c r="H1951" s="138"/>
      <c r="I1951" s="138"/>
      <c r="J1951" s="301"/>
      <c r="K1951" s="138"/>
      <c r="L1951" s="138"/>
      <c r="M1951" s="138"/>
      <c r="N1951" s="138"/>
      <c r="O1951" s="138"/>
      <c r="P1951" s="138"/>
      <c r="Q1951" s="138"/>
      <c r="R1951" s="138"/>
      <c r="S1951" s="138"/>
      <c r="T1951" s="145">
        <v>2010</v>
      </c>
      <c r="U1951" s="138"/>
      <c r="V1951" s="138"/>
      <c r="W1951" s="138"/>
      <c r="X1951" s="138"/>
      <c r="Y1951" s="138"/>
      <c r="Z1951" s="138"/>
      <c r="AA1951" s="138"/>
      <c r="AB1951" s="138"/>
      <c r="AC1951" s="138"/>
      <c r="AD1951" s="138"/>
      <c r="AE1951" s="138"/>
      <c r="AF1951" s="138"/>
      <c r="AG1951" s="138"/>
      <c r="AH1951" s="138"/>
      <c r="AI1951" s="138"/>
      <c r="AJ1951" s="138"/>
      <c r="AK1951" s="138"/>
      <c r="AL1951" s="138"/>
      <c r="AM1951" s="138"/>
      <c r="AN1951" s="138"/>
      <c r="AO1951" s="138"/>
      <c r="AP1951" s="138"/>
      <c r="AQ1951" s="138"/>
      <c r="AR1951" s="138"/>
      <c r="AS1951" s="138"/>
    </row>
    <row r="1952" spans="2:45" s="135" customFormat="1" ht="24" hidden="1" customHeight="1" x14ac:dyDescent="0.15">
      <c r="B1952" s="169"/>
      <c r="C1952" s="1380" t="s">
        <v>17717</v>
      </c>
      <c r="D1952" s="301" t="s">
        <v>18430</v>
      </c>
      <c r="E1952" s="301" t="s">
        <v>11722</v>
      </c>
      <c r="F1952" s="301" t="s">
        <v>2080</v>
      </c>
      <c r="G1952" s="301">
        <v>1669</v>
      </c>
      <c r="H1952" s="301">
        <v>188.77</v>
      </c>
      <c r="I1952" s="301">
        <v>282.14999999999998</v>
      </c>
      <c r="J1952" s="301"/>
      <c r="K1952" s="138"/>
      <c r="L1952" s="301"/>
      <c r="M1952" s="138"/>
      <c r="N1952" s="138"/>
      <c r="O1952" s="138"/>
      <c r="P1952" s="138"/>
      <c r="Q1952" s="138"/>
      <c r="R1952" s="138"/>
      <c r="S1952" s="138"/>
      <c r="T1952" s="145">
        <v>2002</v>
      </c>
      <c r="U1952" s="138"/>
      <c r="V1952" s="138"/>
      <c r="W1952" s="138"/>
      <c r="X1952" s="138"/>
      <c r="Y1952" s="138"/>
      <c r="Z1952" s="138"/>
      <c r="AA1952" s="138"/>
      <c r="AB1952" s="138"/>
      <c r="AC1952" s="138"/>
      <c r="AD1952" s="138"/>
      <c r="AE1952" s="138"/>
      <c r="AF1952" s="138"/>
      <c r="AG1952" s="138"/>
      <c r="AH1952" s="138"/>
      <c r="AI1952" s="138"/>
      <c r="AJ1952" s="138"/>
      <c r="AK1952" s="138"/>
      <c r="AL1952" s="138"/>
      <c r="AM1952" s="138"/>
      <c r="AN1952" s="138"/>
      <c r="AO1952" s="138"/>
      <c r="AP1952" s="138"/>
      <c r="AQ1952" s="138"/>
      <c r="AR1952" s="138"/>
      <c r="AS1952" s="301" t="s">
        <v>18431</v>
      </c>
    </row>
    <row r="1953" spans="1:45" s="135" customFormat="1" ht="24" hidden="1" customHeight="1" x14ac:dyDescent="0.15">
      <c r="A1953" s="1397"/>
      <c r="B1953" s="169"/>
      <c r="C1953" s="1425" t="s">
        <v>16429</v>
      </c>
      <c r="D1953" s="1424" t="s">
        <v>19166</v>
      </c>
      <c r="E1953" s="1424" t="s">
        <v>20734</v>
      </c>
      <c r="F1953" s="1424" t="s">
        <v>18433</v>
      </c>
      <c r="G1953" s="1424">
        <v>5280</v>
      </c>
      <c r="H1953" s="1424"/>
      <c r="I1953" s="1424"/>
      <c r="J1953" s="301"/>
      <c r="K1953" s="248"/>
      <c r="L1953" s="301"/>
      <c r="M1953" s="248"/>
      <c r="N1953" s="248"/>
      <c r="O1953" s="248"/>
      <c r="P1953" s="248"/>
      <c r="Q1953" s="248"/>
      <c r="R1953" s="248"/>
      <c r="S1953" s="248"/>
      <c r="T1953" s="145"/>
      <c r="U1953" s="248"/>
      <c r="V1953" s="248"/>
      <c r="W1953" s="248"/>
      <c r="X1953" s="248"/>
      <c r="Y1953" s="248"/>
      <c r="Z1953" s="248"/>
      <c r="AA1953" s="248"/>
      <c r="AB1953" s="248"/>
      <c r="AC1953" s="248"/>
      <c r="AD1953" s="248"/>
      <c r="AE1953" s="248"/>
      <c r="AF1953" s="248"/>
      <c r="AG1953" s="248"/>
      <c r="AH1953" s="248"/>
      <c r="AI1953" s="248"/>
      <c r="AJ1953" s="248"/>
      <c r="AK1953" s="248"/>
      <c r="AL1953" s="248"/>
      <c r="AM1953" s="248"/>
      <c r="AN1953" s="248"/>
      <c r="AO1953" s="248"/>
      <c r="AP1953" s="248"/>
      <c r="AQ1953" s="248"/>
      <c r="AR1953" s="248"/>
      <c r="AS1953" s="301" t="s">
        <v>19167</v>
      </c>
    </row>
    <row r="1954" spans="1:45" s="135" customFormat="1" ht="24" hidden="1" customHeight="1" x14ac:dyDescent="0.15">
      <c r="A1954" s="1397"/>
      <c r="B1954" s="169"/>
      <c r="C1954" s="1425" t="s">
        <v>16429</v>
      </c>
      <c r="D1954" s="1424" t="s">
        <v>19168</v>
      </c>
      <c r="E1954" s="1424" t="s">
        <v>20735</v>
      </c>
      <c r="F1954" s="1424" t="s">
        <v>16429</v>
      </c>
      <c r="G1954" s="1424">
        <v>1056</v>
      </c>
      <c r="H1954" s="1424"/>
      <c r="I1954" s="1424"/>
      <c r="J1954" s="301"/>
      <c r="K1954" s="248"/>
      <c r="L1954" s="301"/>
      <c r="M1954" s="248"/>
      <c r="N1954" s="248"/>
      <c r="O1954" s="248"/>
      <c r="P1954" s="248"/>
      <c r="Q1954" s="248"/>
      <c r="R1954" s="248"/>
      <c r="S1954" s="248"/>
      <c r="T1954" s="145"/>
      <c r="U1954" s="248"/>
      <c r="V1954" s="248"/>
      <c r="W1954" s="248"/>
      <c r="X1954" s="248"/>
      <c r="Y1954" s="248"/>
      <c r="Z1954" s="248"/>
      <c r="AA1954" s="248"/>
      <c r="AB1954" s="248"/>
      <c r="AC1954" s="248"/>
      <c r="AD1954" s="248"/>
      <c r="AE1954" s="248"/>
      <c r="AF1954" s="248"/>
      <c r="AG1954" s="248"/>
      <c r="AH1954" s="248"/>
      <c r="AI1954" s="248"/>
      <c r="AJ1954" s="248"/>
      <c r="AK1954" s="248"/>
      <c r="AL1954" s="248"/>
      <c r="AM1954" s="248"/>
      <c r="AN1954" s="248"/>
      <c r="AO1954" s="248"/>
      <c r="AP1954" s="248"/>
      <c r="AQ1954" s="248"/>
      <c r="AR1954" s="248"/>
      <c r="AS1954" s="301" t="s">
        <v>15574</v>
      </c>
    </row>
    <row r="1955" spans="1:45" s="135" customFormat="1" ht="24" hidden="1" customHeight="1" x14ac:dyDescent="0.15">
      <c r="B1955" s="169"/>
      <c r="C1955" s="1425" t="s">
        <v>16429</v>
      </c>
      <c r="D1955" s="1424" t="s">
        <v>18450</v>
      </c>
      <c r="E1955" s="1424" t="s">
        <v>19169</v>
      </c>
      <c r="F1955" s="1424" t="s">
        <v>16429</v>
      </c>
      <c r="G1955" s="1424">
        <v>1056</v>
      </c>
      <c r="H1955" s="1424"/>
      <c r="I1955" s="1424"/>
      <c r="J1955" s="301"/>
      <c r="K1955" s="138"/>
      <c r="L1955" s="301"/>
      <c r="M1955" s="138"/>
      <c r="N1955" s="138"/>
      <c r="O1955" s="138"/>
      <c r="P1955" s="138"/>
      <c r="Q1955" s="138"/>
      <c r="R1955" s="138"/>
      <c r="S1955" s="138"/>
      <c r="T1955" s="145"/>
      <c r="U1955" s="138"/>
      <c r="V1955" s="138"/>
      <c r="W1955" s="138"/>
      <c r="X1955" s="138"/>
      <c r="Y1955" s="138"/>
      <c r="Z1955" s="138"/>
      <c r="AA1955" s="138"/>
      <c r="AB1955" s="138"/>
      <c r="AC1955" s="138"/>
      <c r="AD1955" s="138"/>
      <c r="AE1955" s="138"/>
      <c r="AF1955" s="138"/>
      <c r="AG1955" s="138"/>
      <c r="AH1955" s="138"/>
      <c r="AI1955" s="138"/>
      <c r="AJ1955" s="138"/>
      <c r="AK1955" s="138"/>
      <c r="AL1955" s="138"/>
      <c r="AM1955" s="138"/>
      <c r="AN1955" s="138"/>
      <c r="AO1955" s="138"/>
      <c r="AP1955" s="138"/>
      <c r="AQ1955" s="138"/>
      <c r="AR1955" s="138"/>
      <c r="AS1955" s="301"/>
    </row>
    <row r="1956" spans="1:45" s="135" customFormat="1" ht="24" hidden="1" customHeight="1" x14ac:dyDescent="0.15">
      <c r="B1956" s="169"/>
      <c r="C1956" s="1360" t="s">
        <v>16429</v>
      </c>
      <c r="D1956" s="414" t="s">
        <v>19170</v>
      </c>
      <c r="E1956" s="414" t="s">
        <v>19171</v>
      </c>
      <c r="F1956" s="1424" t="s">
        <v>16429</v>
      </c>
      <c r="G1956" s="414">
        <v>1056</v>
      </c>
      <c r="H1956" s="414"/>
      <c r="I1956" s="414"/>
      <c r="J1956" s="301"/>
      <c r="K1956" s="138"/>
      <c r="L1956" s="138"/>
      <c r="M1956" s="138"/>
      <c r="N1956" s="138"/>
      <c r="O1956" s="138"/>
      <c r="P1956" s="138"/>
      <c r="Q1956" s="138"/>
      <c r="R1956" s="138"/>
      <c r="S1956" s="138"/>
      <c r="T1956" s="145"/>
      <c r="U1956" s="138"/>
      <c r="V1956" s="138"/>
      <c r="W1956" s="138"/>
      <c r="X1956" s="138"/>
      <c r="Y1956" s="138"/>
      <c r="Z1956" s="138"/>
      <c r="AA1956" s="138"/>
      <c r="AB1956" s="138"/>
      <c r="AC1956" s="138"/>
      <c r="AD1956" s="138"/>
      <c r="AE1956" s="138"/>
      <c r="AF1956" s="138"/>
      <c r="AG1956" s="138"/>
      <c r="AH1956" s="138"/>
      <c r="AI1956" s="138"/>
      <c r="AJ1956" s="138"/>
      <c r="AK1956" s="138"/>
      <c r="AL1956" s="138"/>
      <c r="AM1956" s="138"/>
      <c r="AN1956" s="138"/>
      <c r="AO1956" s="138"/>
      <c r="AP1956" s="138"/>
      <c r="AQ1956" s="138"/>
      <c r="AR1956" s="138"/>
      <c r="AS1956" s="138"/>
    </row>
    <row r="1957" spans="1:45" s="135" customFormat="1" ht="24" hidden="1" customHeight="1" x14ac:dyDescent="0.15">
      <c r="B1957" s="169"/>
      <c r="C1957" s="1360" t="s">
        <v>16429</v>
      </c>
      <c r="D1957" s="414" t="s">
        <v>19172</v>
      </c>
      <c r="E1957" s="414" t="s">
        <v>19173</v>
      </c>
      <c r="F1957" s="1424" t="s">
        <v>16429</v>
      </c>
      <c r="G1957" s="414">
        <v>1056</v>
      </c>
      <c r="H1957" s="414"/>
      <c r="I1957" s="414"/>
      <c r="J1957" s="301"/>
      <c r="K1957" s="138"/>
      <c r="L1957" s="138"/>
      <c r="M1957" s="138"/>
      <c r="N1957" s="138"/>
      <c r="O1957" s="138"/>
      <c r="P1957" s="138"/>
      <c r="Q1957" s="138"/>
      <c r="R1957" s="138"/>
      <c r="S1957" s="138"/>
      <c r="T1957" s="145"/>
      <c r="U1957" s="138"/>
      <c r="V1957" s="138"/>
      <c r="W1957" s="138"/>
      <c r="X1957" s="138"/>
      <c r="Y1957" s="138"/>
      <c r="Z1957" s="138"/>
      <c r="AA1957" s="138"/>
      <c r="AB1957" s="138"/>
      <c r="AC1957" s="138"/>
      <c r="AD1957" s="138"/>
      <c r="AE1957" s="138"/>
      <c r="AF1957" s="138"/>
      <c r="AG1957" s="138"/>
      <c r="AH1957" s="138"/>
      <c r="AI1957" s="138"/>
      <c r="AJ1957" s="138"/>
      <c r="AK1957" s="138"/>
      <c r="AL1957" s="138"/>
      <c r="AM1957" s="138"/>
      <c r="AN1957" s="138"/>
      <c r="AO1957" s="138"/>
      <c r="AP1957" s="138"/>
      <c r="AQ1957" s="138"/>
      <c r="AR1957" s="138"/>
      <c r="AS1957" s="138"/>
    </row>
    <row r="1958" spans="1:45" s="135" customFormat="1" ht="24" hidden="1" customHeight="1" x14ac:dyDescent="0.15">
      <c r="B1958" s="169"/>
      <c r="C1958" s="1360" t="s">
        <v>16429</v>
      </c>
      <c r="D1958" s="414" t="s">
        <v>18468</v>
      </c>
      <c r="E1958" s="414" t="s">
        <v>19174</v>
      </c>
      <c r="F1958" s="1424" t="s">
        <v>16429</v>
      </c>
      <c r="G1958" s="414">
        <v>1056</v>
      </c>
      <c r="H1958" s="414"/>
      <c r="I1958" s="414"/>
      <c r="J1958" s="301"/>
      <c r="K1958" s="138"/>
      <c r="L1958" s="138"/>
      <c r="M1958" s="138"/>
      <c r="N1958" s="138"/>
      <c r="O1958" s="138"/>
      <c r="P1958" s="138"/>
      <c r="Q1958" s="138"/>
      <c r="R1958" s="138"/>
      <c r="S1958" s="138"/>
      <c r="T1958" s="145"/>
      <c r="U1958" s="138"/>
      <c r="V1958" s="138"/>
      <c r="W1958" s="138"/>
      <c r="X1958" s="138"/>
      <c r="Y1958" s="138"/>
      <c r="Z1958" s="138"/>
      <c r="AA1958" s="138"/>
      <c r="AB1958" s="138"/>
      <c r="AC1958" s="138"/>
      <c r="AD1958" s="138"/>
      <c r="AE1958" s="138"/>
      <c r="AF1958" s="138"/>
      <c r="AG1958" s="138"/>
      <c r="AH1958" s="138"/>
      <c r="AI1958" s="138"/>
      <c r="AJ1958" s="138"/>
      <c r="AK1958" s="138"/>
      <c r="AL1958" s="138"/>
      <c r="AM1958" s="138"/>
      <c r="AN1958" s="138"/>
      <c r="AO1958" s="138"/>
      <c r="AP1958" s="138"/>
      <c r="AQ1958" s="138"/>
      <c r="AR1958" s="138"/>
      <c r="AS1958" s="138"/>
    </row>
    <row r="1959" spans="1:45" s="135" customFormat="1" ht="24" hidden="1" customHeight="1" x14ac:dyDescent="0.15">
      <c r="B1959" s="169"/>
      <c r="C1959" s="1360" t="s">
        <v>16429</v>
      </c>
      <c r="D1959" s="414" t="s">
        <v>18476</v>
      </c>
      <c r="E1959" s="414" t="s">
        <v>19175</v>
      </c>
      <c r="F1959" s="1424" t="s">
        <v>16429</v>
      </c>
      <c r="G1959" s="414">
        <v>2112</v>
      </c>
      <c r="H1959" s="414"/>
      <c r="I1959" s="414"/>
      <c r="J1959" s="301"/>
      <c r="K1959" s="138"/>
      <c r="L1959" s="138"/>
      <c r="M1959" s="138"/>
      <c r="N1959" s="138"/>
      <c r="O1959" s="138"/>
      <c r="P1959" s="138"/>
      <c r="Q1959" s="138"/>
      <c r="R1959" s="138"/>
      <c r="S1959" s="138"/>
      <c r="T1959" s="145"/>
      <c r="U1959" s="138"/>
      <c r="V1959" s="138"/>
      <c r="W1959" s="138"/>
      <c r="X1959" s="138"/>
      <c r="Y1959" s="138"/>
      <c r="Z1959" s="138"/>
      <c r="AA1959" s="138"/>
      <c r="AB1959" s="138"/>
      <c r="AC1959" s="138"/>
      <c r="AD1959" s="138"/>
      <c r="AE1959" s="138"/>
      <c r="AF1959" s="138"/>
      <c r="AG1959" s="138"/>
      <c r="AH1959" s="138"/>
      <c r="AI1959" s="138"/>
      <c r="AJ1959" s="138"/>
      <c r="AK1959" s="138"/>
      <c r="AL1959" s="138"/>
      <c r="AM1959" s="138"/>
      <c r="AN1959" s="138"/>
      <c r="AO1959" s="138"/>
      <c r="AP1959" s="138"/>
      <c r="AQ1959" s="138"/>
      <c r="AR1959" s="138"/>
      <c r="AS1959" s="138"/>
    </row>
    <row r="1960" spans="1:45" s="135" customFormat="1" ht="24" hidden="1" customHeight="1" x14ac:dyDescent="0.15">
      <c r="B1960" s="169"/>
      <c r="C1960" s="1360" t="s">
        <v>16429</v>
      </c>
      <c r="D1960" s="414" t="s">
        <v>19176</v>
      </c>
      <c r="E1960" s="414" t="s">
        <v>19177</v>
      </c>
      <c r="F1960" s="1424" t="s">
        <v>16429</v>
      </c>
      <c r="G1960" s="414">
        <v>1056</v>
      </c>
      <c r="H1960" s="414"/>
      <c r="I1960" s="414"/>
      <c r="J1960" s="301"/>
      <c r="K1960" s="138"/>
      <c r="L1960" s="138"/>
      <c r="M1960" s="138"/>
      <c r="N1960" s="138"/>
      <c r="O1960" s="138"/>
      <c r="P1960" s="138"/>
      <c r="Q1960" s="138"/>
      <c r="R1960" s="138"/>
      <c r="S1960" s="138"/>
      <c r="T1960" s="145"/>
      <c r="U1960" s="138"/>
      <c r="V1960" s="138"/>
      <c r="W1960" s="138"/>
      <c r="X1960" s="138"/>
      <c r="Y1960" s="138"/>
      <c r="Z1960" s="138"/>
      <c r="AA1960" s="138"/>
      <c r="AB1960" s="138"/>
      <c r="AC1960" s="138"/>
      <c r="AD1960" s="138"/>
      <c r="AE1960" s="138"/>
      <c r="AF1960" s="138"/>
      <c r="AG1960" s="138"/>
      <c r="AH1960" s="138"/>
      <c r="AI1960" s="138"/>
      <c r="AJ1960" s="138"/>
      <c r="AK1960" s="138"/>
      <c r="AL1960" s="138"/>
      <c r="AM1960" s="138"/>
      <c r="AN1960" s="138"/>
      <c r="AO1960" s="138"/>
      <c r="AP1960" s="138"/>
      <c r="AQ1960" s="138"/>
      <c r="AR1960" s="138"/>
      <c r="AS1960" s="138"/>
    </row>
    <row r="1961" spans="1:45" s="135" customFormat="1" ht="24" hidden="1" customHeight="1" x14ac:dyDescent="0.15">
      <c r="A1961" s="1397"/>
      <c r="B1961" s="169"/>
      <c r="C1961" s="1412" t="s">
        <v>16429</v>
      </c>
      <c r="D1961" s="410" t="s">
        <v>18432</v>
      </c>
      <c r="E1961" s="1328" t="s">
        <v>20736</v>
      </c>
      <c r="F1961" s="411" t="s">
        <v>18433</v>
      </c>
      <c r="G1961" s="411">
        <v>4800</v>
      </c>
      <c r="H1961" s="411"/>
      <c r="I1961" s="411"/>
      <c r="J1961" s="1424"/>
      <c r="K1961" s="248"/>
      <c r="L1961" s="136"/>
      <c r="M1961" s="248"/>
      <c r="N1961" s="248"/>
      <c r="O1961" s="248"/>
      <c r="P1961" s="248"/>
      <c r="Q1961" s="248"/>
      <c r="R1961" s="248"/>
      <c r="S1961" s="248"/>
      <c r="T1961" s="145"/>
      <c r="U1961" s="248"/>
      <c r="V1961" s="248"/>
      <c r="W1961" s="248"/>
      <c r="X1961" s="248"/>
      <c r="Y1961" s="248"/>
      <c r="Z1961" s="248"/>
      <c r="AA1961" s="248"/>
      <c r="AB1961" s="248"/>
      <c r="AC1961" s="248"/>
      <c r="AD1961" s="248"/>
      <c r="AE1961" s="248"/>
      <c r="AF1961" s="248"/>
      <c r="AG1961" s="248"/>
      <c r="AH1961" s="248"/>
      <c r="AI1961" s="248"/>
      <c r="AJ1961" s="248"/>
      <c r="AK1961" s="248"/>
      <c r="AL1961" s="248"/>
      <c r="AM1961" s="248"/>
      <c r="AN1961" s="248"/>
      <c r="AO1961" s="248"/>
      <c r="AP1961" s="248"/>
      <c r="AQ1961" s="248"/>
      <c r="AR1961" s="248"/>
      <c r="AS1961" s="1424" t="s">
        <v>18434</v>
      </c>
    </row>
    <row r="1962" spans="1:45" s="135" customFormat="1" ht="24" hidden="1" customHeight="1" x14ac:dyDescent="0.15">
      <c r="A1962" s="1397"/>
      <c r="B1962" s="169"/>
      <c r="C1962" s="1412" t="s">
        <v>16429</v>
      </c>
      <c r="D1962" s="410" t="s">
        <v>18435</v>
      </c>
      <c r="E1962" s="1328" t="s">
        <v>18436</v>
      </c>
      <c r="F1962" s="411" t="s">
        <v>16429</v>
      </c>
      <c r="G1962" s="411">
        <v>540</v>
      </c>
      <c r="H1962" s="411"/>
      <c r="I1962" s="411"/>
      <c r="J1962" s="1424"/>
      <c r="K1962" s="248"/>
      <c r="L1962" s="136"/>
      <c r="M1962" s="248"/>
      <c r="N1962" s="248"/>
      <c r="O1962" s="248"/>
      <c r="P1962" s="248"/>
      <c r="Q1962" s="248"/>
      <c r="R1962" s="248"/>
      <c r="S1962" s="248"/>
      <c r="T1962" s="145"/>
      <c r="U1962" s="248"/>
      <c r="V1962" s="248"/>
      <c r="W1962" s="248"/>
      <c r="X1962" s="248"/>
      <c r="Y1962" s="248"/>
      <c r="Z1962" s="248"/>
      <c r="AA1962" s="248"/>
      <c r="AB1962" s="248"/>
      <c r="AC1962" s="248"/>
      <c r="AD1962" s="248"/>
      <c r="AE1962" s="248"/>
      <c r="AF1962" s="248"/>
      <c r="AG1962" s="248"/>
      <c r="AH1962" s="248"/>
      <c r="AI1962" s="248"/>
      <c r="AJ1962" s="248"/>
      <c r="AK1962" s="248"/>
      <c r="AL1962" s="248"/>
      <c r="AM1962" s="248"/>
      <c r="AN1962" s="248"/>
      <c r="AO1962" s="248"/>
      <c r="AP1962" s="248"/>
      <c r="AQ1962" s="248"/>
      <c r="AR1962" s="248"/>
      <c r="AS1962" s="136"/>
    </row>
    <row r="1963" spans="1:45" s="135" customFormat="1" ht="24" hidden="1" customHeight="1" x14ac:dyDescent="0.15">
      <c r="A1963" s="1397"/>
      <c r="B1963" s="169"/>
      <c r="C1963" s="1412" t="s">
        <v>16429</v>
      </c>
      <c r="D1963" s="410" t="s">
        <v>18437</v>
      </c>
      <c r="E1963" s="1328" t="s">
        <v>20737</v>
      </c>
      <c r="F1963" s="411" t="s">
        <v>18438</v>
      </c>
      <c r="G1963" s="411">
        <v>540</v>
      </c>
      <c r="H1963" s="411"/>
      <c r="I1963" s="411"/>
      <c r="J1963" s="1424"/>
      <c r="K1963" s="248"/>
      <c r="L1963" s="136"/>
      <c r="M1963" s="248"/>
      <c r="N1963" s="248"/>
      <c r="O1963" s="248"/>
      <c r="P1963" s="248"/>
      <c r="Q1963" s="248"/>
      <c r="R1963" s="248"/>
      <c r="S1963" s="248"/>
      <c r="T1963" s="145"/>
      <c r="U1963" s="248"/>
      <c r="V1963" s="248"/>
      <c r="W1963" s="248"/>
      <c r="X1963" s="248"/>
      <c r="Y1963" s="248"/>
      <c r="Z1963" s="248"/>
      <c r="AA1963" s="248"/>
      <c r="AB1963" s="248"/>
      <c r="AC1963" s="248"/>
      <c r="AD1963" s="248"/>
      <c r="AE1963" s="248"/>
      <c r="AF1963" s="248"/>
      <c r="AG1963" s="248"/>
      <c r="AH1963" s="248"/>
      <c r="AI1963" s="248"/>
      <c r="AJ1963" s="248"/>
      <c r="AK1963" s="248"/>
      <c r="AL1963" s="248"/>
      <c r="AM1963" s="248"/>
      <c r="AN1963" s="248"/>
      <c r="AO1963" s="248"/>
      <c r="AP1963" s="248"/>
      <c r="AQ1963" s="248"/>
      <c r="AR1963" s="248"/>
      <c r="AS1963" s="1424" t="s">
        <v>17035</v>
      </c>
    </row>
    <row r="1964" spans="1:45" s="135" customFormat="1" ht="24" hidden="1" customHeight="1" x14ac:dyDescent="0.15">
      <c r="A1964" s="1397"/>
      <c r="B1964" s="169"/>
      <c r="C1964" s="1412" t="s">
        <v>16429</v>
      </c>
      <c r="D1964" s="410" t="s">
        <v>18439</v>
      </c>
      <c r="E1964" s="1328" t="s">
        <v>20738</v>
      </c>
      <c r="F1964" s="411" t="s">
        <v>16429</v>
      </c>
      <c r="G1964" s="411">
        <v>270</v>
      </c>
      <c r="H1964" s="411"/>
      <c r="I1964" s="411"/>
      <c r="J1964" s="301"/>
      <c r="K1964" s="248"/>
      <c r="L1964" s="136"/>
      <c r="M1964" s="248"/>
      <c r="N1964" s="248"/>
      <c r="O1964" s="248"/>
      <c r="P1964" s="248"/>
      <c r="Q1964" s="248"/>
      <c r="R1964" s="248"/>
      <c r="S1964" s="248"/>
      <c r="T1964" s="145"/>
      <c r="U1964" s="248"/>
      <c r="V1964" s="248"/>
      <c r="W1964" s="248"/>
      <c r="X1964" s="248"/>
      <c r="Y1964" s="248"/>
      <c r="Z1964" s="248"/>
      <c r="AA1964" s="248"/>
      <c r="AB1964" s="248"/>
      <c r="AC1964" s="248"/>
      <c r="AD1964" s="248"/>
      <c r="AE1964" s="248"/>
      <c r="AF1964" s="248"/>
      <c r="AG1964" s="248"/>
      <c r="AH1964" s="248"/>
      <c r="AI1964" s="248"/>
      <c r="AJ1964" s="248"/>
      <c r="AK1964" s="248"/>
      <c r="AL1964" s="248"/>
      <c r="AM1964" s="248"/>
      <c r="AN1964" s="248"/>
      <c r="AO1964" s="248"/>
      <c r="AP1964" s="248"/>
      <c r="AQ1964" s="248"/>
      <c r="AR1964" s="248"/>
      <c r="AS1964" s="301" t="s">
        <v>15983</v>
      </c>
    </row>
    <row r="1965" spans="1:45" s="135" customFormat="1" ht="24" hidden="1" customHeight="1" x14ac:dyDescent="0.15">
      <c r="A1965" s="1397"/>
      <c r="B1965" s="169"/>
      <c r="C1965" s="1412" t="s">
        <v>16429</v>
      </c>
      <c r="D1965" s="410" t="s">
        <v>18440</v>
      </c>
      <c r="E1965" s="1328" t="s">
        <v>18441</v>
      </c>
      <c r="F1965" s="411" t="s">
        <v>18442</v>
      </c>
      <c r="G1965" s="411">
        <v>270</v>
      </c>
      <c r="H1965" s="411"/>
      <c r="I1965" s="411"/>
      <c r="J1965" s="301"/>
      <c r="K1965" s="248"/>
      <c r="L1965" s="136"/>
      <c r="M1965" s="248"/>
      <c r="N1965" s="248"/>
      <c r="O1965" s="248"/>
      <c r="P1965" s="248"/>
      <c r="Q1965" s="248"/>
      <c r="R1965" s="248"/>
      <c r="S1965" s="248"/>
      <c r="T1965" s="145"/>
      <c r="U1965" s="248"/>
      <c r="V1965" s="248"/>
      <c r="W1965" s="248"/>
      <c r="X1965" s="248"/>
      <c r="Y1965" s="248"/>
      <c r="Z1965" s="248"/>
      <c r="AA1965" s="248"/>
      <c r="AB1965" s="248"/>
      <c r="AC1965" s="248"/>
      <c r="AD1965" s="248"/>
      <c r="AE1965" s="248"/>
      <c r="AF1965" s="248"/>
      <c r="AG1965" s="248"/>
      <c r="AH1965" s="248"/>
      <c r="AI1965" s="248"/>
      <c r="AJ1965" s="248"/>
      <c r="AK1965" s="248"/>
      <c r="AL1965" s="248"/>
      <c r="AM1965" s="248"/>
      <c r="AN1965" s="248"/>
      <c r="AO1965" s="248"/>
      <c r="AP1965" s="248"/>
      <c r="AQ1965" s="248"/>
      <c r="AR1965" s="248"/>
      <c r="AS1965" s="136"/>
    </row>
    <row r="1966" spans="1:45" s="135" customFormat="1" ht="24" hidden="1" customHeight="1" x14ac:dyDescent="0.15">
      <c r="A1966" s="1397"/>
      <c r="B1966" s="169"/>
      <c r="C1966" s="1412" t="s">
        <v>16429</v>
      </c>
      <c r="D1966" s="410" t="s">
        <v>18443</v>
      </c>
      <c r="E1966" s="1328" t="s">
        <v>17648</v>
      </c>
      <c r="F1966" s="411" t="s">
        <v>16429</v>
      </c>
      <c r="G1966" s="411">
        <v>270</v>
      </c>
      <c r="H1966" s="411"/>
      <c r="I1966" s="411"/>
      <c r="J1966" s="301"/>
      <c r="K1966" s="248"/>
      <c r="L1966" s="136"/>
      <c r="M1966" s="248"/>
      <c r="N1966" s="248"/>
      <c r="O1966" s="248"/>
      <c r="P1966" s="248"/>
      <c r="Q1966" s="248"/>
      <c r="R1966" s="248"/>
      <c r="S1966" s="248"/>
      <c r="T1966" s="145"/>
      <c r="U1966" s="248"/>
      <c r="V1966" s="248"/>
      <c r="W1966" s="248"/>
      <c r="X1966" s="248"/>
      <c r="Y1966" s="248"/>
      <c r="Z1966" s="248"/>
      <c r="AA1966" s="248"/>
      <c r="AB1966" s="248"/>
      <c r="AC1966" s="248"/>
      <c r="AD1966" s="248"/>
      <c r="AE1966" s="248"/>
      <c r="AF1966" s="248"/>
      <c r="AG1966" s="248"/>
      <c r="AH1966" s="248"/>
      <c r="AI1966" s="248"/>
      <c r="AJ1966" s="248"/>
      <c r="AK1966" s="248"/>
      <c r="AL1966" s="248"/>
      <c r="AM1966" s="248"/>
      <c r="AN1966" s="248"/>
      <c r="AO1966" s="248"/>
      <c r="AP1966" s="248"/>
      <c r="AQ1966" s="248"/>
      <c r="AR1966" s="248"/>
      <c r="AS1966" s="136"/>
    </row>
    <row r="1967" spans="1:45" s="135" customFormat="1" ht="24" hidden="1" customHeight="1" x14ac:dyDescent="0.15">
      <c r="B1967" s="169"/>
      <c r="C1967" s="1412" t="s">
        <v>16429</v>
      </c>
      <c r="D1967" s="410" t="s">
        <v>18444</v>
      </c>
      <c r="E1967" s="1328" t="s">
        <v>18445</v>
      </c>
      <c r="F1967" s="411" t="s">
        <v>16429</v>
      </c>
      <c r="G1967" s="411">
        <v>1200</v>
      </c>
      <c r="H1967" s="411"/>
      <c r="I1967" s="411"/>
      <c r="J1967" s="1423"/>
      <c r="K1967" s="138"/>
      <c r="L1967" s="136"/>
      <c r="M1967" s="138"/>
      <c r="N1967" s="138"/>
      <c r="O1967" s="138"/>
      <c r="P1967" s="138"/>
      <c r="Q1967" s="138"/>
      <c r="R1967" s="138"/>
      <c r="S1967" s="138"/>
      <c r="T1967" s="145" t="s">
        <v>2226</v>
      </c>
      <c r="U1967" s="138"/>
      <c r="V1967" s="138"/>
      <c r="W1967" s="138"/>
      <c r="X1967" s="138"/>
      <c r="Y1967" s="138"/>
      <c r="Z1967" s="138"/>
      <c r="AA1967" s="138"/>
      <c r="AB1967" s="138"/>
      <c r="AC1967" s="138"/>
      <c r="AD1967" s="138"/>
      <c r="AE1967" s="138"/>
      <c r="AF1967" s="138"/>
      <c r="AG1967" s="138"/>
      <c r="AH1967" s="138"/>
      <c r="AI1967" s="138"/>
      <c r="AJ1967" s="138"/>
      <c r="AK1967" s="138"/>
      <c r="AL1967" s="138"/>
      <c r="AM1967" s="138"/>
      <c r="AN1967" s="138"/>
      <c r="AO1967" s="138"/>
      <c r="AP1967" s="138"/>
      <c r="AQ1967" s="138"/>
      <c r="AR1967" s="138"/>
      <c r="AS1967" s="136"/>
    </row>
    <row r="1968" spans="1:45" s="135" customFormat="1" ht="24" hidden="1" customHeight="1" x14ac:dyDescent="0.15">
      <c r="B1968" s="169"/>
      <c r="C1968" s="1412" t="s">
        <v>16429</v>
      </c>
      <c r="D1968" s="410" t="s">
        <v>18446</v>
      </c>
      <c r="E1968" s="1328" t="s">
        <v>18447</v>
      </c>
      <c r="F1968" s="411" t="s">
        <v>16429</v>
      </c>
      <c r="G1968" s="411">
        <v>1200</v>
      </c>
      <c r="H1968" s="411"/>
      <c r="I1968" s="411"/>
      <c r="J1968" s="1423"/>
      <c r="K1968" s="138"/>
      <c r="L1968" s="136"/>
      <c r="M1968" s="138"/>
      <c r="N1968" s="138"/>
      <c r="O1968" s="138"/>
      <c r="P1968" s="138"/>
      <c r="Q1968" s="138"/>
      <c r="R1968" s="138"/>
      <c r="S1968" s="138"/>
      <c r="T1968" s="145" t="s">
        <v>2226</v>
      </c>
      <c r="U1968" s="138"/>
      <c r="V1968" s="138"/>
      <c r="W1968" s="138"/>
      <c r="X1968" s="138"/>
      <c r="Y1968" s="138"/>
      <c r="Z1968" s="138"/>
      <c r="AA1968" s="138"/>
      <c r="AB1968" s="138"/>
      <c r="AC1968" s="138"/>
      <c r="AD1968" s="138"/>
      <c r="AE1968" s="138"/>
      <c r="AF1968" s="138"/>
      <c r="AG1968" s="138"/>
      <c r="AH1968" s="138"/>
      <c r="AI1968" s="138"/>
      <c r="AJ1968" s="138"/>
      <c r="AK1968" s="138"/>
      <c r="AL1968" s="138"/>
      <c r="AM1968" s="138"/>
      <c r="AN1968" s="138"/>
      <c r="AO1968" s="138"/>
      <c r="AP1968" s="138"/>
      <c r="AQ1968" s="138"/>
      <c r="AR1968" s="138"/>
      <c r="AS1968" s="136"/>
    </row>
    <row r="1969" spans="1:45" s="135" customFormat="1" ht="24" hidden="1" customHeight="1" x14ac:dyDescent="0.15">
      <c r="B1969" s="169"/>
      <c r="C1969" s="1412" t="s">
        <v>16429</v>
      </c>
      <c r="D1969" s="410" t="s">
        <v>18448</v>
      </c>
      <c r="E1969" s="1328" t="s">
        <v>18449</v>
      </c>
      <c r="F1969" s="411" t="s">
        <v>16429</v>
      </c>
      <c r="G1969" s="411">
        <v>270</v>
      </c>
      <c r="H1969" s="411"/>
      <c r="I1969" s="411"/>
      <c r="J1969" s="301"/>
      <c r="K1969" s="138"/>
      <c r="L1969" s="136"/>
      <c r="M1969" s="138"/>
      <c r="N1969" s="138"/>
      <c r="O1969" s="138"/>
      <c r="P1969" s="138"/>
      <c r="Q1969" s="138"/>
      <c r="R1969" s="138"/>
      <c r="S1969" s="138"/>
      <c r="T1969" s="145"/>
      <c r="U1969" s="138"/>
      <c r="V1969" s="138"/>
      <c r="W1969" s="138"/>
      <c r="X1969" s="138"/>
      <c r="Y1969" s="138"/>
      <c r="Z1969" s="138"/>
      <c r="AA1969" s="138"/>
      <c r="AB1969" s="138"/>
      <c r="AC1969" s="138"/>
      <c r="AD1969" s="138"/>
      <c r="AE1969" s="138"/>
      <c r="AF1969" s="138"/>
      <c r="AG1969" s="138"/>
      <c r="AH1969" s="138"/>
      <c r="AI1969" s="138"/>
      <c r="AJ1969" s="138"/>
      <c r="AK1969" s="138"/>
      <c r="AL1969" s="138"/>
      <c r="AM1969" s="138"/>
      <c r="AN1969" s="138"/>
      <c r="AO1969" s="138"/>
      <c r="AP1969" s="138"/>
      <c r="AQ1969" s="138"/>
      <c r="AR1969" s="138"/>
      <c r="AS1969" s="136"/>
    </row>
    <row r="1970" spans="1:45" s="1397" customFormat="1" ht="24" hidden="1" customHeight="1" x14ac:dyDescent="0.15">
      <c r="A1970" s="135"/>
      <c r="B1970" s="169"/>
      <c r="C1970" s="1425" t="s">
        <v>16429</v>
      </c>
      <c r="D1970" s="1424" t="s">
        <v>18450</v>
      </c>
      <c r="E1970" s="1424" t="s">
        <v>18451</v>
      </c>
      <c r="F1970" s="411" t="s">
        <v>16429</v>
      </c>
      <c r="G1970" s="411">
        <v>270</v>
      </c>
      <c r="H1970" s="1424"/>
      <c r="I1970" s="1424"/>
      <c r="J1970" s="301"/>
      <c r="K1970" s="138"/>
      <c r="L1970" s="301"/>
      <c r="M1970" s="138"/>
      <c r="N1970" s="138"/>
      <c r="O1970" s="138"/>
      <c r="P1970" s="138"/>
      <c r="Q1970" s="138"/>
      <c r="R1970" s="138"/>
      <c r="S1970" s="138"/>
      <c r="T1970" s="145" t="s">
        <v>2226</v>
      </c>
      <c r="U1970" s="138"/>
      <c r="V1970" s="138"/>
      <c r="W1970" s="138"/>
      <c r="X1970" s="138"/>
      <c r="Y1970" s="138"/>
      <c r="Z1970" s="138"/>
      <c r="AA1970" s="138"/>
      <c r="AB1970" s="138"/>
      <c r="AC1970" s="138"/>
      <c r="AD1970" s="138"/>
      <c r="AE1970" s="138"/>
      <c r="AF1970" s="138"/>
      <c r="AG1970" s="138"/>
      <c r="AH1970" s="138"/>
      <c r="AI1970" s="138"/>
      <c r="AJ1970" s="138"/>
      <c r="AK1970" s="138"/>
      <c r="AL1970" s="138"/>
      <c r="AM1970" s="138"/>
      <c r="AN1970" s="138"/>
      <c r="AO1970" s="138"/>
      <c r="AP1970" s="138"/>
      <c r="AQ1970" s="138"/>
      <c r="AR1970" s="138"/>
      <c r="AS1970" s="301"/>
    </row>
    <row r="1971" spans="1:45" s="1397" customFormat="1" ht="24" hidden="1" customHeight="1" x14ac:dyDescent="0.15">
      <c r="A1971" s="135"/>
      <c r="B1971" s="169"/>
      <c r="C1971" s="1425" t="s">
        <v>16429</v>
      </c>
      <c r="D1971" s="410" t="s">
        <v>18452</v>
      </c>
      <c r="E1971" s="1328" t="s">
        <v>18453</v>
      </c>
      <c r="F1971" s="411" t="s">
        <v>16429</v>
      </c>
      <c r="G1971" s="411">
        <v>270</v>
      </c>
      <c r="H1971" s="411"/>
      <c r="I1971" s="411"/>
      <c r="J1971" s="301"/>
      <c r="K1971" s="138"/>
      <c r="L1971" s="136"/>
      <c r="M1971" s="138"/>
      <c r="N1971" s="138"/>
      <c r="O1971" s="138"/>
      <c r="P1971" s="138"/>
      <c r="Q1971" s="138"/>
      <c r="R1971" s="138"/>
      <c r="S1971" s="138"/>
      <c r="T1971" s="145" t="s">
        <v>2226</v>
      </c>
      <c r="U1971" s="138"/>
      <c r="V1971" s="138"/>
      <c r="W1971" s="138"/>
      <c r="X1971" s="138"/>
      <c r="Y1971" s="138"/>
      <c r="Z1971" s="138"/>
      <c r="AA1971" s="138"/>
      <c r="AB1971" s="138"/>
      <c r="AC1971" s="138"/>
      <c r="AD1971" s="138"/>
      <c r="AE1971" s="138"/>
      <c r="AF1971" s="138"/>
      <c r="AG1971" s="138"/>
      <c r="AH1971" s="138"/>
      <c r="AI1971" s="138"/>
      <c r="AJ1971" s="138"/>
      <c r="AK1971" s="138"/>
      <c r="AL1971" s="138"/>
      <c r="AM1971" s="138"/>
      <c r="AN1971" s="138"/>
      <c r="AO1971" s="138"/>
      <c r="AP1971" s="138"/>
      <c r="AQ1971" s="138"/>
      <c r="AR1971" s="138"/>
      <c r="AS1971" s="136"/>
    </row>
    <row r="1972" spans="1:45" s="1397" customFormat="1" ht="24" hidden="1" customHeight="1" x14ac:dyDescent="0.15">
      <c r="A1972" s="135"/>
      <c r="B1972" s="169"/>
      <c r="C1972" s="1412" t="s">
        <v>16429</v>
      </c>
      <c r="D1972" s="410" t="s">
        <v>18454</v>
      </c>
      <c r="E1972" s="1328" t="s">
        <v>18455</v>
      </c>
      <c r="F1972" s="411" t="s">
        <v>16429</v>
      </c>
      <c r="G1972" s="411">
        <v>270</v>
      </c>
      <c r="H1972" s="411"/>
      <c r="I1972" s="411"/>
      <c r="J1972" s="301"/>
      <c r="K1972" s="138"/>
      <c r="L1972" s="136"/>
      <c r="M1972" s="138"/>
      <c r="N1972" s="138"/>
      <c r="O1972" s="138"/>
      <c r="P1972" s="138"/>
      <c r="Q1972" s="138"/>
      <c r="R1972" s="138"/>
      <c r="S1972" s="138"/>
      <c r="T1972" s="145" t="s">
        <v>2226</v>
      </c>
      <c r="U1972" s="138"/>
      <c r="V1972" s="138"/>
      <c r="W1972" s="138"/>
      <c r="X1972" s="138"/>
      <c r="Y1972" s="138"/>
      <c r="Z1972" s="138"/>
      <c r="AA1972" s="138"/>
      <c r="AB1972" s="138"/>
      <c r="AC1972" s="138"/>
      <c r="AD1972" s="138"/>
      <c r="AE1972" s="138"/>
      <c r="AF1972" s="138"/>
      <c r="AG1972" s="138"/>
      <c r="AH1972" s="138"/>
      <c r="AI1972" s="138"/>
      <c r="AJ1972" s="138"/>
      <c r="AK1972" s="138"/>
      <c r="AL1972" s="138"/>
      <c r="AM1972" s="138"/>
      <c r="AN1972" s="138"/>
      <c r="AO1972" s="138"/>
      <c r="AP1972" s="138"/>
      <c r="AQ1972" s="138"/>
      <c r="AR1972" s="138"/>
      <c r="AS1972" s="136"/>
    </row>
    <row r="1973" spans="1:45" s="1397" customFormat="1" ht="24" hidden="1" customHeight="1" x14ac:dyDescent="0.15">
      <c r="A1973" s="135"/>
      <c r="B1973" s="169"/>
      <c r="C1973" s="1412" t="s">
        <v>16429</v>
      </c>
      <c r="D1973" s="410" t="s">
        <v>18456</v>
      </c>
      <c r="E1973" s="1328" t="s">
        <v>18457</v>
      </c>
      <c r="F1973" s="411" t="s">
        <v>16429</v>
      </c>
      <c r="G1973" s="411">
        <v>270</v>
      </c>
      <c r="H1973" s="1424"/>
      <c r="I1973" s="1424"/>
      <c r="J1973" s="301"/>
      <c r="K1973" s="138"/>
      <c r="L1973" s="136"/>
      <c r="M1973" s="138"/>
      <c r="N1973" s="138"/>
      <c r="O1973" s="138"/>
      <c r="P1973" s="138"/>
      <c r="Q1973" s="138"/>
      <c r="R1973" s="138"/>
      <c r="S1973" s="138"/>
      <c r="T1973" s="145" t="s">
        <v>2226</v>
      </c>
      <c r="U1973" s="138"/>
      <c r="V1973" s="138"/>
      <c r="W1973" s="138"/>
      <c r="X1973" s="138"/>
      <c r="Y1973" s="138"/>
      <c r="Z1973" s="138"/>
      <c r="AA1973" s="138"/>
      <c r="AB1973" s="138"/>
      <c r="AC1973" s="138"/>
      <c r="AD1973" s="138"/>
      <c r="AE1973" s="138"/>
      <c r="AF1973" s="138"/>
      <c r="AG1973" s="138"/>
      <c r="AH1973" s="138"/>
      <c r="AI1973" s="138"/>
      <c r="AJ1973" s="138"/>
      <c r="AK1973" s="138"/>
      <c r="AL1973" s="138"/>
      <c r="AM1973" s="138"/>
      <c r="AN1973" s="138"/>
      <c r="AO1973" s="138"/>
      <c r="AP1973" s="138"/>
      <c r="AQ1973" s="138"/>
      <c r="AR1973" s="138"/>
      <c r="AS1973" s="136"/>
    </row>
    <row r="1974" spans="1:45" s="1397" customFormat="1" ht="24" hidden="1" customHeight="1" x14ac:dyDescent="0.15">
      <c r="A1974" s="135"/>
      <c r="B1974" s="169"/>
      <c r="C1974" s="1412" t="s">
        <v>16429</v>
      </c>
      <c r="D1974" s="410" t="s">
        <v>18458</v>
      </c>
      <c r="E1974" s="1328" t="s">
        <v>18459</v>
      </c>
      <c r="F1974" s="411" t="s">
        <v>16429</v>
      </c>
      <c r="G1974" s="411">
        <v>270</v>
      </c>
      <c r="H1974" s="411"/>
      <c r="I1974" s="411"/>
      <c r="J1974" s="301"/>
      <c r="K1974" s="138"/>
      <c r="L1974" s="136"/>
      <c r="M1974" s="138"/>
      <c r="N1974" s="138"/>
      <c r="O1974" s="138"/>
      <c r="P1974" s="138"/>
      <c r="Q1974" s="138"/>
      <c r="R1974" s="138"/>
      <c r="S1974" s="138"/>
      <c r="T1974" s="145" t="s">
        <v>2226</v>
      </c>
      <c r="U1974" s="138"/>
      <c r="V1974" s="138"/>
      <c r="W1974" s="138"/>
      <c r="X1974" s="138"/>
      <c r="Y1974" s="138"/>
      <c r="Z1974" s="138"/>
      <c r="AA1974" s="138"/>
      <c r="AB1974" s="138"/>
      <c r="AC1974" s="138"/>
      <c r="AD1974" s="138"/>
      <c r="AE1974" s="138"/>
      <c r="AF1974" s="138"/>
      <c r="AG1974" s="138"/>
      <c r="AH1974" s="138"/>
      <c r="AI1974" s="138"/>
      <c r="AJ1974" s="138"/>
      <c r="AK1974" s="138"/>
      <c r="AL1974" s="138"/>
      <c r="AM1974" s="138"/>
      <c r="AN1974" s="138"/>
      <c r="AO1974" s="138"/>
      <c r="AP1974" s="138"/>
      <c r="AQ1974" s="138"/>
      <c r="AR1974" s="138"/>
      <c r="AS1974" s="136"/>
    </row>
    <row r="1975" spans="1:45" s="135" customFormat="1" ht="24" hidden="1" customHeight="1" x14ac:dyDescent="0.15">
      <c r="B1975" s="169"/>
      <c r="C1975" s="1412" t="s">
        <v>16429</v>
      </c>
      <c r="D1975" s="410" t="s">
        <v>18460</v>
      </c>
      <c r="E1975" s="1328" t="s">
        <v>18461</v>
      </c>
      <c r="F1975" s="411" t="s">
        <v>16429</v>
      </c>
      <c r="G1975" s="411">
        <v>270</v>
      </c>
      <c r="H1975" s="411"/>
      <c r="I1975" s="411"/>
      <c r="J1975" s="301"/>
      <c r="K1975" s="138"/>
      <c r="L1975" s="136"/>
      <c r="M1975" s="138"/>
      <c r="N1975" s="138"/>
      <c r="O1975" s="138"/>
      <c r="P1975" s="138"/>
      <c r="Q1975" s="138"/>
      <c r="R1975" s="138"/>
      <c r="S1975" s="138"/>
      <c r="T1975" s="145" t="s">
        <v>2226</v>
      </c>
      <c r="U1975" s="138"/>
      <c r="V1975" s="138"/>
      <c r="W1975" s="138"/>
      <c r="X1975" s="138"/>
      <c r="Y1975" s="138"/>
      <c r="Z1975" s="138"/>
      <c r="AA1975" s="138"/>
      <c r="AB1975" s="138"/>
      <c r="AC1975" s="138"/>
      <c r="AD1975" s="138"/>
      <c r="AE1975" s="138"/>
      <c r="AF1975" s="138"/>
      <c r="AG1975" s="138"/>
      <c r="AH1975" s="138"/>
      <c r="AI1975" s="138"/>
      <c r="AJ1975" s="138"/>
      <c r="AK1975" s="138"/>
      <c r="AL1975" s="138"/>
      <c r="AM1975" s="138"/>
      <c r="AN1975" s="138"/>
      <c r="AO1975" s="138"/>
      <c r="AP1975" s="138"/>
      <c r="AQ1975" s="138"/>
      <c r="AR1975" s="138"/>
      <c r="AS1975" s="136"/>
    </row>
    <row r="1976" spans="1:45" s="135" customFormat="1" ht="24" hidden="1" customHeight="1" x14ac:dyDescent="0.15">
      <c r="B1976" s="169"/>
      <c r="C1976" s="1412" t="s">
        <v>16429</v>
      </c>
      <c r="D1976" s="410" t="s">
        <v>18462</v>
      </c>
      <c r="E1976" s="1328" t="s">
        <v>18463</v>
      </c>
      <c r="F1976" s="411" t="s">
        <v>16429</v>
      </c>
      <c r="G1976" s="411">
        <v>270</v>
      </c>
      <c r="H1976" s="1424"/>
      <c r="I1976" s="1424"/>
      <c r="J1976" s="301"/>
      <c r="K1976" s="138"/>
      <c r="L1976" s="136"/>
      <c r="M1976" s="138"/>
      <c r="N1976" s="138"/>
      <c r="O1976" s="138"/>
      <c r="P1976" s="138"/>
      <c r="Q1976" s="138"/>
      <c r="R1976" s="138"/>
      <c r="S1976" s="138"/>
      <c r="T1976" s="145" t="s">
        <v>2226</v>
      </c>
      <c r="U1976" s="138"/>
      <c r="V1976" s="138"/>
      <c r="W1976" s="138"/>
      <c r="X1976" s="138"/>
      <c r="Y1976" s="138"/>
      <c r="Z1976" s="138"/>
      <c r="AA1976" s="138"/>
      <c r="AB1976" s="138"/>
      <c r="AC1976" s="138"/>
      <c r="AD1976" s="138"/>
      <c r="AE1976" s="138"/>
      <c r="AF1976" s="138"/>
      <c r="AG1976" s="138"/>
      <c r="AH1976" s="138"/>
      <c r="AI1976" s="138"/>
      <c r="AJ1976" s="138"/>
      <c r="AK1976" s="138"/>
      <c r="AL1976" s="138"/>
      <c r="AM1976" s="138"/>
      <c r="AN1976" s="138"/>
      <c r="AO1976" s="138"/>
      <c r="AP1976" s="138"/>
      <c r="AQ1976" s="138"/>
      <c r="AR1976" s="138"/>
      <c r="AS1976" s="136"/>
    </row>
    <row r="1977" spans="1:45" s="135" customFormat="1" ht="24" hidden="1" customHeight="1" x14ac:dyDescent="0.15">
      <c r="B1977" s="169"/>
      <c r="C1977" s="1412" t="s">
        <v>16429</v>
      </c>
      <c r="D1977" s="410" t="s">
        <v>18464</v>
      </c>
      <c r="E1977" s="1328" t="s">
        <v>18465</v>
      </c>
      <c r="F1977" s="411" t="s">
        <v>16429</v>
      </c>
      <c r="G1977" s="411">
        <v>270</v>
      </c>
      <c r="H1977" s="411"/>
      <c r="I1977" s="411"/>
      <c r="J1977" s="301"/>
      <c r="K1977" s="138"/>
      <c r="L1977" s="136"/>
      <c r="M1977" s="138"/>
      <c r="N1977" s="138"/>
      <c r="O1977" s="138"/>
      <c r="P1977" s="138"/>
      <c r="Q1977" s="138"/>
      <c r="R1977" s="138"/>
      <c r="S1977" s="138"/>
      <c r="T1977" s="145" t="s">
        <v>2226</v>
      </c>
      <c r="U1977" s="138"/>
      <c r="V1977" s="138"/>
      <c r="W1977" s="138"/>
      <c r="X1977" s="138"/>
      <c r="Y1977" s="138"/>
      <c r="Z1977" s="138"/>
      <c r="AA1977" s="138"/>
      <c r="AB1977" s="138"/>
      <c r="AC1977" s="138"/>
      <c r="AD1977" s="138"/>
      <c r="AE1977" s="138"/>
      <c r="AF1977" s="138"/>
      <c r="AG1977" s="138"/>
      <c r="AH1977" s="138"/>
      <c r="AI1977" s="138"/>
      <c r="AJ1977" s="138"/>
      <c r="AK1977" s="138"/>
      <c r="AL1977" s="138"/>
      <c r="AM1977" s="138"/>
      <c r="AN1977" s="138"/>
      <c r="AO1977" s="138"/>
      <c r="AP1977" s="138"/>
      <c r="AQ1977" s="138"/>
      <c r="AR1977" s="138"/>
      <c r="AS1977" s="136"/>
    </row>
    <row r="1978" spans="1:45" s="135" customFormat="1" ht="24" hidden="1" customHeight="1" x14ac:dyDescent="0.15">
      <c r="B1978" s="169"/>
      <c r="C1978" s="1412" t="s">
        <v>16429</v>
      </c>
      <c r="D1978" s="410" t="s">
        <v>18466</v>
      </c>
      <c r="E1978" s="1328" t="s">
        <v>18467</v>
      </c>
      <c r="F1978" s="411" t="s">
        <v>16429</v>
      </c>
      <c r="G1978" s="411">
        <v>270</v>
      </c>
      <c r="H1978" s="411"/>
      <c r="I1978" s="411"/>
      <c r="J1978" s="301"/>
      <c r="K1978" s="138"/>
      <c r="L1978" s="136"/>
      <c r="M1978" s="138"/>
      <c r="N1978" s="138"/>
      <c r="O1978" s="138"/>
      <c r="P1978" s="138"/>
      <c r="Q1978" s="138"/>
      <c r="R1978" s="138"/>
      <c r="S1978" s="138"/>
      <c r="T1978" s="145" t="s">
        <v>2226</v>
      </c>
      <c r="U1978" s="138"/>
      <c r="V1978" s="138"/>
      <c r="W1978" s="138"/>
      <c r="X1978" s="138"/>
      <c r="Y1978" s="138"/>
      <c r="Z1978" s="138"/>
      <c r="AA1978" s="138"/>
      <c r="AB1978" s="138"/>
      <c r="AC1978" s="138"/>
      <c r="AD1978" s="138"/>
      <c r="AE1978" s="138"/>
      <c r="AF1978" s="138"/>
      <c r="AG1978" s="138"/>
      <c r="AH1978" s="138"/>
      <c r="AI1978" s="138"/>
      <c r="AJ1978" s="138"/>
      <c r="AK1978" s="138"/>
      <c r="AL1978" s="138"/>
      <c r="AM1978" s="138"/>
      <c r="AN1978" s="138"/>
      <c r="AO1978" s="138"/>
      <c r="AP1978" s="138"/>
      <c r="AQ1978" s="138"/>
      <c r="AR1978" s="138"/>
      <c r="AS1978" s="136"/>
    </row>
    <row r="1979" spans="1:45" s="135" customFormat="1" ht="24" hidden="1" customHeight="1" x14ac:dyDescent="0.15">
      <c r="B1979" s="169"/>
      <c r="C1979" s="1412" t="s">
        <v>16429</v>
      </c>
      <c r="D1979" s="410" t="s">
        <v>18468</v>
      </c>
      <c r="E1979" s="1328" t="s">
        <v>18469</v>
      </c>
      <c r="F1979" s="411" t="s">
        <v>16429</v>
      </c>
      <c r="G1979" s="411">
        <v>540</v>
      </c>
      <c r="H1979" s="411"/>
      <c r="I1979" s="411"/>
      <c r="J1979" s="301"/>
      <c r="K1979" s="138"/>
      <c r="L1979" s="136"/>
      <c r="M1979" s="138"/>
      <c r="N1979" s="138"/>
      <c r="O1979" s="138"/>
      <c r="P1979" s="138"/>
      <c r="Q1979" s="138"/>
      <c r="R1979" s="138"/>
      <c r="S1979" s="138"/>
      <c r="T1979" s="145" t="s">
        <v>2226</v>
      </c>
      <c r="U1979" s="138"/>
      <c r="V1979" s="138"/>
      <c r="W1979" s="138"/>
      <c r="X1979" s="138"/>
      <c r="Y1979" s="138"/>
      <c r="Z1979" s="138"/>
      <c r="AA1979" s="138"/>
      <c r="AB1979" s="138"/>
      <c r="AC1979" s="138"/>
      <c r="AD1979" s="138"/>
      <c r="AE1979" s="138"/>
      <c r="AF1979" s="138"/>
      <c r="AG1979" s="138"/>
      <c r="AH1979" s="138"/>
      <c r="AI1979" s="138"/>
      <c r="AJ1979" s="138"/>
      <c r="AK1979" s="138"/>
      <c r="AL1979" s="138"/>
      <c r="AM1979" s="138"/>
      <c r="AN1979" s="138"/>
      <c r="AO1979" s="138"/>
      <c r="AP1979" s="138"/>
      <c r="AQ1979" s="138"/>
      <c r="AR1979" s="138"/>
      <c r="AS1979" s="136"/>
    </row>
    <row r="1980" spans="1:45" s="135" customFormat="1" ht="24" hidden="1" customHeight="1" x14ac:dyDescent="0.15">
      <c r="B1980" s="169"/>
      <c r="C1980" s="1412" t="s">
        <v>16429</v>
      </c>
      <c r="D1980" s="410" t="s">
        <v>18470</v>
      </c>
      <c r="E1980" s="1328" t="s">
        <v>18471</v>
      </c>
      <c r="F1980" s="411" t="s">
        <v>16429</v>
      </c>
      <c r="G1980" s="411">
        <v>270</v>
      </c>
      <c r="H1980" s="1424"/>
      <c r="I1980" s="1424"/>
      <c r="J1980" s="301"/>
      <c r="K1980" s="138"/>
      <c r="L1980" s="136"/>
      <c r="M1980" s="138"/>
      <c r="N1980" s="138"/>
      <c r="O1980" s="138"/>
      <c r="P1980" s="138"/>
      <c r="Q1980" s="138"/>
      <c r="R1980" s="138"/>
      <c r="S1980" s="138"/>
      <c r="T1980" s="145" t="s">
        <v>2226</v>
      </c>
      <c r="U1980" s="138"/>
      <c r="V1980" s="138"/>
      <c r="W1980" s="138"/>
      <c r="X1980" s="138"/>
      <c r="Y1980" s="138"/>
      <c r="Z1980" s="138"/>
      <c r="AA1980" s="138"/>
      <c r="AB1980" s="138"/>
      <c r="AC1980" s="138"/>
      <c r="AD1980" s="138"/>
      <c r="AE1980" s="138"/>
      <c r="AF1980" s="138"/>
      <c r="AG1980" s="138"/>
      <c r="AH1980" s="138"/>
      <c r="AI1980" s="138"/>
      <c r="AJ1980" s="138"/>
      <c r="AK1980" s="138"/>
      <c r="AL1980" s="138"/>
      <c r="AM1980" s="138"/>
      <c r="AN1980" s="138"/>
      <c r="AO1980" s="138"/>
      <c r="AP1980" s="138"/>
      <c r="AQ1980" s="138"/>
      <c r="AR1980" s="138"/>
      <c r="AS1980" s="136"/>
    </row>
    <row r="1981" spans="1:45" s="135" customFormat="1" ht="24" hidden="1" customHeight="1" x14ac:dyDescent="0.15">
      <c r="B1981" s="169"/>
      <c r="C1981" s="1412" t="s">
        <v>16429</v>
      </c>
      <c r="D1981" s="410" t="s">
        <v>18472</v>
      </c>
      <c r="E1981" s="1328" t="s">
        <v>18473</v>
      </c>
      <c r="F1981" s="411" t="s">
        <v>16429</v>
      </c>
      <c r="G1981" s="411">
        <v>270</v>
      </c>
      <c r="H1981" s="411"/>
      <c r="I1981" s="411"/>
      <c r="J1981" s="301"/>
      <c r="K1981" s="138"/>
      <c r="L1981" s="136"/>
      <c r="M1981" s="138"/>
      <c r="N1981" s="138"/>
      <c r="O1981" s="138"/>
      <c r="P1981" s="138"/>
      <c r="Q1981" s="138"/>
      <c r="R1981" s="138"/>
      <c r="S1981" s="138"/>
      <c r="T1981" s="145" t="s">
        <v>2226</v>
      </c>
      <c r="U1981" s="138"/>
      <c r="V1981" s="138"/>
      <c r="W1981" s="138"/>
      <c r="X1981" s="138"/>
      <c r="Y1981" s="138"/>
      <c r="Z1981" s="138"/>
      <c r="AA1981" s="138"/>
      <c r="AB1981" s="138"/>
      <c r="AC1981" s="138"/>
      <c r="AD1981" s="138"/>
      <c r="AE1981" s="138"/>
      <c r="AF1981" s="138"/>
      <c r="AG1981" s="138"/>
      <c r="AH1981" s="138"/>
      <c r="AI1981" s="138"/>
      <c r="AJ1981" s="138"/>
      <c r="AK1981" s="138"/>
      <c r="AL1981" s="138"/>
      <c r="AM1981" s="138"/>
      <c r="AN1981" s="138"/>
      <c r="AO1981" s="138"/>
      <c r="AP1981" s="138"/>
      <c r="AQ1981" s="138"/>
      <c r="AR1981" s="138"/>
      <c r="AS1981" s="136"/>
    </row>
    <row r="1982" spans="1:45" s="135" customFormat="1" ht="24" hidden="1" customHeight="1" x14ac:dyDescent="0.15">
      <c r="B1982" s="169"/>
      <c r="C1982" s="1412" t="s">
        <v>16429</v>
      </c>
      <c r="D1982" s="410" t="s">
        <v>18474</v>
      </c>
      <c r="E1982" s="1328" t="s">
        <v>18475</v>
      </c>
      <c r="F1982" s="411" t="s">
        <v>16429</v>
      </c>
      <c r="G1982" s="411">
        <v>270</v>
      </c>
      <c r="H1982" s="411"/>
      <c r="I1982" s="411"/>
      <c r="J1982" s="301"/>
      <c r="K1982" s="138"/>
      <c r="L1982" s="136"/>
      <c r="M1982" s="138"/>
      <c r="N1982" s="138"/>
      <c r="O1982" s="138"/>
      <c r="P1982" s="138"/>
      <c r="Q1982" s="138"/>
      <c r="R1982" s="138"/>
      <c r="S1982" s="138"/>
      <c r="T1982" s="145" t="s">
        <v>2226</v>
      </c>
      <c r="U1982" s="138"/>
      <c r="V1982" s="138"/>
      <c r="W1982" s="138"/>
      <c r="X1982" s="138"/>
      <c r="Y1982" s="138"/>
      <c r="Z1982" s="138"/>
      <c r="AA1982" s="138"/>
      <c r="AB1982" s="138"/>
      <c r="AC1982" s="138"/>
      <c r="AD1982" s="138"/>
      <c r="AE1982" s="138"/>
      <c r="AF1982" s="138"/>
      <c r="AG1982" s="138"/>
      <c r="AH1982" s="138"/>
      <c r="AI1982" s="138"/>
      <c r="AJ1982" s="138"/>
      <c r="AK1982" s="138"/>
      <c r="AL1982" s="138"/>
      <c r="AM1982" s="138"/>
      <c r="AN1982" s="138"/>
      <c r="AO1982" s="138"/>
      <c r="AP1982" s="138"/>
      <c r="AQ1982" s="138"/>
      <c r="AR1982" s="138"/>
      <c r="AS1982" s="136"/>
    </row>
    <row r="1983" spans="1:45" s="135" customFormat="1" ht="24" hidden="1" customHeight="1" x14ac:dyDescent="0.15">
      <c r="B1983" s="169"/>
      <c r="C1983" s="1425" t="s">
        <v>16429</v>
      </c>
      <c r="D1983" s="1424" t="s">
        <v>18476</v>
      </c>
      <c r="E1983" s="1424" t="s">
        <v>18477</v>
      </c>
      <c r="F1983" s="411" t="s">
        <v>16429</v>
      </c>
      <c r="G1983" s="411">
        <v>270</v>
      </c>
      <c r="H1983" s="411"/>
      <c r="I1983" s="411"/>
      <c r="J1983" s="301"/>
      <c r="K1983" s="138"/>
      <c r="L1983" s="301"/>
      <c r="M1983" s="138"/>
      <c r="N1983" s="138"/>
      <c r="O1983" s="138"/>
      <c r="P1983" s="138"/>
      <c r="Q1983" s="138"/>
      <c r="R1983" s="138"/>
      <c r="S1983" s="138"/>
      <c r="T1983" s="145" t="s">
        <v>2226</v>
      </c>
      <c r="U1983" s="138"/>
      <c r="V1983" s="138"/>
      <c r="W1983" s="138"/>
      <c r="X1983" s="138"/>
      <c r="Y1983" s="138"/>
      <c r="Z1983" s="138"/>
      <c r="AA1983" s="138"/>
      <c r="AB1983" s="138"/>
      <c r="AC1983" s="138"/>
      <c r="AD1983" s="138"/>
      <c r="AE1983" s="138"/>
      <c r="AF1983" s="138"/>
      <c r="AG1983" s="138"/>
      <c r="AH1983" s="138"/>
      <c r="AI1983" s="138"/>
      <c r="AJ1983" s="138"/>
      <c r="AK1983" s="138"/>
      <c r="AL1983" s="138"/>
      <c r="AM1983" s="138"/>
      <c r="AN1983" s="138"/>
      <c r="AO1983" s="138"/>
      <c r="AP1983" s="138"/>
      <c r="AQ1983" s="138"/>
      <c r="AR1983" s="138"/>
      <c r="AS1983" s="301"/>
    </row>
    <row r="1984" spans="1:45" s="135" customFormat="1" ht="24" hidden="1" customHeight="1" x14ac:dyDescent="0.15">
      <c r="B1984" s="169"/>
      <c r="C1984" s="1425" t="s">
        <v>16429</v>
      </c>
      <c r="D1984" s="1424" t="s">
        <v>18478</v>
      </c>
      <c r="E1984" s="1424" t="s">
        <v>18479</v>
      </c>
      <c r="F1984" s="411" t="s">
        <v>16429</v>
      </c>
      <c r="G1984" s="411">
        <v>540</v>
      </c>
      <c r="H1984" s="411"/>
      <c r="I1984" s="411"/>
      <c r="J1984" s="301"/>
      <c r="K1984" s="138"/>
      <c r="L1984" s="301"/>
      <c r="M1984" s="138"/>
      <c r="N1984" s="138"/>
      <c r="O1984" s="138"/>
      <c r="P1984" s="138"/>
      <c r="Q1984" s="138"/>
      <c r="R1984" s="138"/>
      <c r="S1984" s="138"/>
      <c r="T1984" s="145" t="s">
        <v>2226</v>
      </c>
      <c r="U1984" s="138"/>
      <c r="V1984" s="138"/>
      <c r="W1984" s="138"/>
      <c r="X1984" s="138"/>
      <c r="Y1984" s="138"/>
      <c r="Z1984" s="138"/>
      <c r="AA1984" s="138"/>
      <c r="AB1984" s="138"/>
      <c r="AC1984" s="138"/>
      <c r="AD1984" s="138"/>
      <c r="AE1984" s="138"/>
      <c r="AF1984" s="138"/>
      <c r="AG1984" s="138"/>
      <c r="AH1984" s="138"/>
      <c r="AI1984" s="138"/>
      <c r="AJ1984" s="138"/>
      <c r="AK1984" s="138"/>
      <c r="AL1984" s="138"/>
      <c r="AM1984" s="138"/>
      <c r="AN1984" s="138"/>
      <c r="AO1984" s="138"/>
      <c r="AP1984" s="138"/>
      <c r="AQ1984" s="138"/>
      <c r="AR1984" s="138"/>
      <c r="AS1984" s="301"/>
    </row>
    <row r="1985" spans="1:45" s="135" customFormat="1" ht="24" hidden="1" customHeight="1" x14ac:dyDescent="0.15">
      <c r="B1985" s="169"/>
      <c r="C1985" s="1425" t="s">
        <v>16429</v>
      </c>
      <c r="D1985" s="1424" t="s">
        <v>18480</v>
      </c>
      <c r="E1985" s="1424" t="s">
        <v>18481</v>
      </c>
      <c r="F1985" s="411" t="s">
        <v>16429</v>
      </c>
      <c r="G1985" s="411">
        <v>270</v>
      </c>
      <c r="H1985" s="411"/>
      <c r="I1985" s="411"/>
      <c r="J1985" s="301"/>
      <c r="K1985" s="138"/>
      <c r="L1985" s="301"/>
      <c r="M1985" s="138"/>
      <c r="N1985" s="138"/>
      <c r="O1985" s="138"/>
      <c r="P1985" s="138"/>
      <c r="Q1985" s="138"/>
      <c r="R1985" s="138"/>
      <c r="S1985" s="138"/>
      <c r="T1985" s="145" t="s">
        <v>2226</v>
      </c>
      <c r="U1985" s="138"/>
      <c r="V1985" s="138"/>
      <c r="W1985" s="138"/>
      <c r="X1985" s="138"/>
      <c r="Y1985" s="138"/>
      <c r="Z1985" s="138"/>
      <c r="AA1985" s="138"/>
      <c r="AB1985" s="138"/>
      <c r="AC1985" s="138"/>
      <c r="AD1985" s="138"/>
      <c r="AE1985" s="138"/>
      <c r="AF1985" s="138"/>
      <c r="AG1985" s="138"/>
      <c r="AH1985" s="138"/>
      <c r="AI1985" s="138"/>
      <c r="AJ1985" s="138"/>
      <c r="AK1985" s="138"/>
      <c r="AL1985" s="138"/>
      <c r="AM1985" s="138"/>
      <c r="AN1985" s="138"/>
      <c r="AO1985" s="138"/>
      <c r="AP1985" s="138"/>
      <c r="AQ1985" s="138"/>
      <c r="AR1985" s="138"/>
      <c r="AS1985" s="301"/>
    </row>
    <row r="1986" spans="1:45" s="135" customFormat="1" ht="24" hidden="1" customHeight="1" x14ac:dyDescent="0.15">
      <c r="B1986" s="169"/>
      <c r="C1986" s="1425" t="s">
        <v>16429</v>
      </c>
      <c r="D1986" s="1424" t="s">
        <v>18482</v>
      </c>
      <c r="E1986" s="1424" t="s">
        <v>18483</v>
      </c>
      <c r="F1986" s="411" t="s">
        <v>16429</v>
      </c>
      <c r="G1986" s="411">
        <v>270</v>
      </c>
      <c r="H1986" s="411"/>
      <c r="I1986" s="411"/>
      <c r="J1986" s="301"/>
      <c r="K1986" s="138"/>
      <c r="L1986" s="301"/>
      <c r="M1986" s="138"/>
      <c r="N1986" s="138"/>
      <c r="O1986" s="138"/>
      <c r="P1986" s="138"/>
      <c r="Q1986" s="138"/>
      <c r="R1986" s="138"/>
      <c r="S1986" s="138"/>
      <c r="T1986" s="145" t="s">
        <v>2226</v>
      </c>
      <c r="U1986" s="138"/>
      <c r="V1986" s="138"/>
      <c r="W1986" s="138"/>
      <c r="X1986" s="138"/>
      <c r="Y1986" s="138"/>
      <c r="Z1986" s="138"/>
      <c r="AA1986" s="138"/>
      <c r="AB1986" s="138"/>
      <c r="AC1986" s="138"/>
      <c r="AD1986" s="138"/>
      <c r="AE1986" s="138"/>
      <c r="AF1986" s="138"/>
      <c r="AG1986" s="138"/>
      <c r="AH1986" s="138"/>
      <c r="AI1986" s="138"/>
      <c r="AJ1986" s="138"/>
      <c r="AK1986" s="138"/>
      <c r="AL1986" s="138"/>
      <c r="AM1986" s="138"/>
      <c r="AN1986" s="138"/>
      <c r="AO1986" s="138"/>
      <c r="AP1986" s="138"/>
      <c r="AQ1986" s="138"/>
      <c r="AR1986" s="138"/>
      <c r="AS1986" s="301"/>
    </row>
    <row r="1987" spans="1:45" s="135" customFormat="1" ht="24" hidden="1" customHeight="1" x14ac:dyDescent="0.15">
      <c r="B1987" s="169"/>
      <c r="C1987" s="1425" t="s">
        <v>16429</v>
      </c>
      <c r="D1987" s="1424" t="s">
        <v>18484</v>
      </c>
      <c r="E1987" s="1424" t="s">
        <v>18485</v>
      </c>
      <c r="F1987" s="411" t="s">
        <v>16429</v>
      </c>
      <c r="G1987" s="411">
        <v>270</v>
      </c>
      <c r="H1987" s="1424"/>
      <c r="I1987" s="1424"/>
      <c r="J1987" s="301"/>
      <c r="K1987" s="138"/>
      <c r="L1987" s="301"/>
      <c r="M1987" s="138"/>
      <c r="N1987" s="138"/>
      <c r="O1987" s="138"/>
      <c r="P1987" s="138"/>
      <c r="Q1987" s="138"/>
      <c r="R1987" s="138"/>
      <c r="S1987" s="138"/>
      <c r="T1987" s="145" t="s">
        <v>2226</v>
      </c>
      <c r="U1987" s="138"/>
      <c r="V1987" s="138"/>
      <c r="W1987" s="138"/>
      <c r="X1987" s="138"/>
      <c r="Y1987" s="138"/>
      <c r="Z1987" s="138"/>
      <c r="AA1987" s="138"/>
      <c r="AB1987" s="138"/>
      <c r="AC1987" s="138"/>
      <c r="AD1987" s="138"/>
      <c r="AE1987" s="138"/>
      <c r="AF1987" s="138"/>
      <c r="AG1987" s="138"/>
      <c r="AH1987" s="138"/>
      <c r="AI1987" s="138"/>
      <c r="AJ1987" s="138"/>
      <c r="AK1987" s="138"/>
      <c r="AL1987" s="138"/>
      <c r="AM1987" s="138"/>
      <c r="AN1987" s="138"/>
      <c r="AO1987" s="138"/>
      <c r="AP1987" s="138"/>
      <c r="AQ1987" s="138"/>
      <c r="AR1987" s="138"/>
      <c r="AS1987" s="301"/>
    </row>
    <row r="1988" spans="1:45" s="135" customFormat="1" ht="24" hidden="1" customHeight="1" x14ac:dyDescent="0.15">
      <c r="B1988" s="169"/>
      <c r="C1988" s="1425" t="s">
        <v>16429</v>
      </c>
      <c r="D1988" s="1424" t="s">
        <v>18486</v>
      </c>
      <c r="E1988" s="1424" t="s">
        <v>18487</v>
      </c>
      <c r="F1988" s="411" t="s">
        <v>16429</v>
      </c>
      <c r="G1988" s="411">
        <v>270</v>
      </c>
      <c r="H1988" s="411"/>
      <c r="I1988" s="411"/>
      <c r="J1988" s="301"/>
      <c r="K1988" s="138"/>
      <c r="L1988" s="301"/>
      <c r="M1988" s="138"/>
      <c r="N1988" s="138"/>
      <c r="O1988" s="138"/>
      <c r="P1988" s="138"/>
      <c r="Q1988" s="138"/>
      <c r="R1988" s="138"/>
      <c r="S1988" s="138"/>
      <c r="T1988" s="145" t="s">
        <v>2226</v>
      </c>
      <c r="U1988" s="138"/>
      <c r="V1988" s="138"/>
      <c r="W1988" s="138"/>
      <c r="X1988" s="138"/>
      <c r="Y1988" s="138"/>
      <c r="Z1988" s="138"/>
      <c r="AA1988" s="138"/>
      <c r="AB1988" s="138"/>
      <c r="AC1988" s="138"/>
      <c r="AD1988" s="138"/>
      <c r="AE1988" s="138"/>
      <c r="AF1988" s="138"/>
      <c r="AG1988" s="138"/>
      <c r="AH1988" s="138"/>
      <c r="AI1988" s="138"/>
      <c r="AJ1988" s="138"/>
      <c r="AK1988" s="138"/>
      <c r="AL1988" s="138"/>
      <c r="AM1988" s="138"/>
      <c r="AN1988" s="138"/>
      <c r="AO1988" s="138"/>
      <c r="AP1988" s="138"/>
      <c r="AQ1988" s="138"/>
      <c r="AR1988" s="138"/>
      <c r="AS1988" s="301"/>
    </row>
    <row r="1989" spans="1:45" s="1397" customFormat="1" ht="24" hidden="1" customHeight="1" x14ac:dyDescent="0.15">
      <c r="A1989" s="135"/>
      <c r="B1989" s="169"/>
      <c r="C1989" s="1425" t="s">
        <v>16429</v>
      </c>
      <c r="D1989" s="1424" t="s">
        <v>18488</v>
      </c>
      <c r="E1989" s="1424" t="s">
        <v>18489</v>
      </c>
      <c r="F1989" s="411" t="s">
        <v>16429</v>
      </c>
      <c r="G1989" s="411">
        <v>270</v>
      </c>
      <c r="H1989" s="411"/>
      <c r="I1989" s="411"/>
      <c r="J1989" s="301"/>
      <c r="K1989" s="138"/>
      <c r="L1989" s="301"/>
      <c r="M1989" s="138"/>
      <c r="N1989" s="138"/>
      <c r="O1989" s="138"/>
      <c r="P1989" s="138"/>
      <c r="Q1989" s="138"/>
      <c r="R1989" s="138"/>
      <c r="S1989" s="138"/>
      <c r="T1989" s="145" t="s">
        <v>2226</v>
      </c>
      <c r="U1989" s="138"/>
      <c r="V1989" s="138"/>
      <c r="W1989" s="138"/>
      <c r="X1989" s="138"/>
      <c r="Y1989" s="138"/>
      <c r="Z1989" s="138"/>
      <c r="AA1989" s="138"/>
      <c r="AB1989" s="138"/>
      <c r="AC1989" s="138"/>
      <c r="AD1989" s="138"/>
      <c r="AE1989" s="138"/>
      <c r="AF1989" s="138"/>
      <c r="AG1989" s="138"/>
      <c r="AH1989" s="138"/>
      <c r="AI1989" s="138"/>
      <c r="AJ1989" s="138"/>
      <c r="AK1989" s="138"/>
      <c r="AL1989" s="138"/>
      <c r="AM1989" s="138"/>
      <c r="AN1989" s="138"/>
      <c r="AO1989" s="138"/>
      <c r="AP1989" s="138"/>
      <c r="AQ1989" s="138"/>
      <c r="AR1989" s="138"/>
      <c r="AS1989" s="301"/>
    </row>
    <row r="1990" spans="1:45" s="135" customFormat="1" ht="24" hidden="1" customHeight="1" x14ac:dyDescent="0.15">
      <c r="B1990" s="169"/>
      <c r="C1990" s="1425" t="s">
        <v>16429</v>
      </c>
      <c r="D1990" s="1424" t="s">
        <v>18490</v>
      </c>
      <c r="E1990" s="1424" t="s">
        <v>18491</v>
      </c>
      <c r="F1990" s="411" t="s">
        <v>16429</v>
      </c>
      <c r="G1990" s="411">
        <v>270</v>
      </c>
      <c r="H1990" s="1424"/>
      <c r="I1990" s="1424"/>
      <c r="J1990" s="301"/>
      <c r="K1990" s="138"/>
      <c r="L1990" s="301"/>
      <c r="M1990" s="138"/>
      <c r="N1990" s="138"/>
      <c r="O1990" s="138"/>
      <c r="P1990" s="138"/>
      <c r="Q1990" s="138"/>
      <c r="R1990" s="138"/>
      <c r="S1990" s="138"/>
      <c r="T1990" s="145" t="s">
        <v>2226</v>
      </c>
      <c r="U1990" s="138"/>
      <c r="V1990" s="138"/>
      <c r="W1990" s="138"/>
      <c r="X1990" s="138"/>
      <c r="Y1990" s="138"/>
      <c r="Z1990" s="138"/>
      <c r="AA1990" s="138"/>
      <c r="AB1990" s="138"/>
      <c r="AC1990" s="138"/>
      <c r="AD1990" s="138"/>
      <c r="AE1990" s="138"/>
      <c r="AF1990" s="138"/>
      <c r="AG1990" s="138"/>
      <c r="AH1990" s="138"/>
      <c r="AI1990" s="138"/>
      <c r="AJ1990" s="138"/>
      <c r="AK1990" s="138"/>
      <c r="AL1990" s="138"/>
      <c r="AM1990" s="138"/>
      <c r="AN1990" s="138"/>
      <c r="AO1990" s="138"/>
      <c r="AP1990" s="138"/>
      <c r="AQ1990" s="138"/>
      <c r="AR1990" s="138"/>
      <c r="AS1990" s="301"/>
    </row>
    <row r="1991" spans="1:45" s="1397" customFormat="1" ht="24" hidden="1" customHeight="1" x14ac:dyDescent="0.15">
      <c r="A1991" s="135"/>
      <c r="B1991" s="169"/>
      <c r="C1991" s="1425" t="s">
        <v>16429</v>
      </c>
      <c r="D1991" s="1424" t="s">
        <v>18492</v>
      </c>
      <c r="E1991" s="1424" t="s">
        <v>18493</v>
      </c>
      <c r="F1991" s="411" t="s">
        <v>16429</v>
      </c>
      <c r="G1991" s="411">
        <v>270</v>
      </c>
      <c r="H1991" s="411"/>
      <c r="I1991" s="411"/>
      <c r="J1991" s="301"/>
      <c r="K1991" s="138"/>
      <c r="L1991" s="301"/>
      <c r="M1991" s="138"/>
      <c r="N1991" s="138"/>
      <c r="O1991" s="138"/>
      <c r="P1991" s="138"/>
      <c r="Q1991" s="138"/>
      <c r="R1991" s="138"/>
      <c r="S1991" s="138"/>
      <c r="T1991" s="145" t="s">
        <v>2226</v>
      </c>
      <c r="U1991" s="138"/>
      <c r="V1991" s="138"/>
      <c r="W1991" s="138"/>
      <c r="X1991" s="138"/>
      <c r="Y1991" s="138"/>
      <c r="Z1991" s="138"/>
      <c r="AA1991" s="138"/>
      <c r="AB1991" s="138"/>
      <c r="AC1991" s="138"/>
      <c r="AD1991" s="138"/>
      <c r="AE1991" s="138"/>
      <c r="AF1991" s="138"/>
      <c r="AG1991" s="138"/>
      <c r="AH1991" s="138"/>
      <c r="AI1991" s="138"/>
      <c r="AJ1991" s="138"/>
      <c r="AK1991" s="138"/>
      <c r="AL1991" s="138"/>
      <c r="AM1991" s="138"/>
      <c r="AN1991" s="138"/>
      <c r="AO1991" s="138"/>
      <c r="AP1991" s="138"/>
      <c r="AQ1991" s="138"/>
      <c r="AR1991" s="138"/>
      <c r="AS1991" s="301"/>
    </row>
    <row r="1992" spans="1:45" s="1397" customFormat="1" ht="24" hidden="1" customHeight="1" x14ac:dyDescent="0.15">
      <c r="A1992" s="135"/>
      <c r="B1992" s="169"/>
      <c r="C1992" s="1425" t="s">
        <v>16429</v>
      </c>
      <c r="D1992" s="1424" t="s">
        <v>18494</v>
      </c>
      <c r="E1992" s="1424" t="s">
        <v>18495</v>
      </c>
      <c r="F1992" s="411" t="s">
        <v>16429</v>
      </c>
      <c r="G1992" s="411">
        <v>270</v>
      </c>
      <c r="H1992" s="411"/>
      <c r="I1992" s="411"/>
      <c r="J1992" s="301"/>
      <c r="K1992" s="138"/>
      <c r="L1992" s="301"/>
      <c r="M1992" s="138"/>
      <c r="N1992" s="138"/>
      <c r="O1992" s="138"/>
      <c r="P1992" s="138"/>
      <c r="Q1992" s="138"/>
      <c r="R1992" s="138"/>
      <c r="S1992" s="138"/>
      <c r="T1992" s="145" t="s">
        <v>2226</v>
      </c>
      <c r="U1992" s="138"/>
      <c r="V1992" s="138"/>
      <c r="W1992" s="138"/>
      <c r="X1992" s="138"/>
      <c r="Y1992" s="138"/>
      <c r="Z1992" s="138"/>
      <c r="AA1992" s="138"/>
      <c r="AB1992" s="138"/>
      <c r="AC1992" s="138"/>
      <c r="AD1992" s="138"/>
      <c r="AE1992" s="138"/>
      <c r="AF1992" s="138"/>
      <c r="AG1992" s="138"/>
      <c r="AH1992" s="138"/>
      <c r="AI1992" s="138"/>
      <c r="AJ1992" s="138"/>
      <c r="AK1992" s="138"/>
      <c r="AL1992" s="138"/>
      <c r="AM1992" s="138"/>
      <c r="AN1992" s="138"/>
      <c r="AO1992" s="138"/>
      <c r="AP1992" s="138"/>
      <c r="AQ1992" s="138"/>
      <c r="AR1992" s="138"/>
      <c r="AS1992" s="301"/>
    </row>
    <row r="1993" spans="1:45" s="135" customFormat="1" ht="24" hidden="1" customHeight="1" x14ac:dyDescent="0.15">
      <c r="B1993" s="169"/>
      <c r="C1993" s="1360" t="s">
        <v>16429</v>
      </c>
      <c r="D1993" s="414" t="s">
        <v>18496</v>
      </c>
      <c r="E1993" s="414" t="s">
        <v>18497</v>
      </c>
      <c r="F1993" s="411" t="s">
        <v>16429</v>
      </c>
      <c r="G1993" s="411">
        <v>270</v>
      </c>
      <c r="H1993" s="411"/>
      <c r="I1993" s="411"/>
      <c r="J1993" s="301"/>
      <c r="K1993" s="138"/>
      <c r="L1993" s="138"/>
      <c r="M1993" s="138"/>
      <c r="N1993" s="138"/>
      <c r="O1993" s="138"/>
      <c r="P1993" s="138"/>
      <c r="Q1993" s="138"/>
      <c r="R1993" s="138"/>
      <c r="S1993" s="138"/>
      <c r="T1993" s="145" t="s">
        <v>2226</v>
      </c>
      <c r="U1993" s="138"/>
      <c r="V1993" s="138"/>
      <c r="W1993" s="138"/>
      <c r="X1993" s="138"/>
      <c r="Y1993" s="138"/>
      <c r="Z1993" s="138"/>
      <c r="AA1993" s="138"/>
      <c r="AB1993" s="138"/>
      <c r="AC1993" s="138"/>
      <c r="AD1993" s="138"/>
      <c r="AE1993" s="138"/>
      <c r="AF1993" s="138"/>
      <c r="AG1993" s="138"/>
      <c r="AH1993" s="138"/>
      <c r="AI1993" s="138"/>
      <c r="AJ1993" s="138"/>
      <c r="AK1993" s="138"/>
      <c r="AL1993" s="138"/>
      <c r="AM1993" s="138"/>
      <c r="AN1993" s="138"/>
      <c r="AO1993" s="138"/>
      <c r="AP1993" s="138"/>
      <c r="AQ1993" s="138"/>
      <c r="AR1993" s="138"/>
      <c r="AS1993" s="138"/>
    </row>
    <row r="1994" spans="1:45" s="135" customFormat="1" ht="24" hidden="1" customHeight="1" x14ac:dyDescent="0.15">
      <c r="B1994" s="169"/>
      <c r="C1994" s="1360" t="s">
        <v>16429</v>
      </c>
      <c r="D1994" s="414" t="s">
        <v>18498</v>
      </c>
      <c r="E1994" s="414" t="s">
        <v>18499</v>
      </c>
      <c r="F1994" s="411" t="s">
        <v>16429</v>
      </c>
      <c r="G1994" s="411">
        <v>270</v>
      </c>
      <c r="H1994" s="411"/>
      <c r="I1994" s="411"/>
      <c r="J1994" s="301"/>
      <c r="K1994" s="138"/>
      <c r="L1994" s="138"/>
      <c r="M1994" s="138"/>
      <c r="N1994" s="138"/>
      <c r="O1994" s="138"/>
      <c r="P1994" s="138"/>
      <c r="Q1994" s="138"/>
      <c r="R1994" s="138"/>
      <c r="S1994" s="138"/>
      <c r="T1994" s="145" t="s">
        <v>2226</v>
      </c>
      <c r="U1994" s="138"/>
      <c r="V1994" s="138"/>
      <c r="W1994" s="138"/>
      <c r="X1994" s="138"/>
      <c r="Y1994" s="138"/>
      <c r="Z1994" s="138"/>
      <c r="AA1994" s="138"/>
      <c r="AB1994" s="138"/>
      <c r="AC1994" s="138"/>
      <c r="AD1994" s="138"/>
      <c r="AE1994" s="138"/>
      <c r="AF1994" s="138"/>
      <c r="AG1994" s="138"/>
      <c r="AH1994" s="138"/>
      <c r="AI1994" s="138"/>
      <c r="AJ1994" s="138"/>
      <c r="AK1994" s="138"/>
      <c r="AL1994" s="138"/>
      <c r="AM1994" s="138"/>
      <c r="AN1994" s="138"/>
      <c r="AO1994" s="138"/>
      <c r="AP1994" s="138"/>
      <c r="AQ1994" s="138"/>
      <c r="AR1994" s="138"/>
      <c r="AS1994" s="138"/>
    </row>
    <row r="1995" spans="1:45" s="135" customFormat="1" ht="24" hidden="1" customHeight="1" x14ac:dyDescent="0.15">
      <c r="B1995" s="169"/>
      <c r="C1995" s="1360" t="s">
        <v>16429</v>
      </c>
      <c r="D1995" s="414" t="s">
        <v>18500</v>
      </c>
      <c r="E1995" s="414" t="s">
        <v>18501</v>
      </c>
      <c r="F1995" s="411" t="s">
        <v>16429</v>
      </c>
      <c r="G1995" s="411">
        <v>270</v>
      </c>
      <c r="H1995" s="411"/>
      <c r="I1995" s="411"/>
      <c r="J1995" s="301"/>
      <c r="K1995" s="138"/>
      <c r="L1995" s="138"/>
      <c r="M1995" s="138"/>
      <c r="N1995" s="138"/>
      <c r="O1995" s="138"/>
      <c r="P1995" s="138"/>
      <c r="Q1995" s="138"/>
      <c r="R1995" s="138"/>
      <c r="S1995" s="138"/>
      <c r="T1995" s="145" t="s">
        <v>2226</v>
      </c>
      <c r="U1995" s="138"/>
      <c r="V1995" s="138"/>
      <c r="W1995" s="138"/>
      <c r="X1995" s="138"/>
      <c r="Y1995" s="138"/>
      <c r="Z1995" s="138"/>
      <c r="AA1995" s="138"/>
      <c r="AB1995" s="138"/>
      <c r="AC1995" s="138"/>
      <c r="AD1995" s="138"/>
      <c r="AE1995" s="138"/>
      <c r="AF1995" s="138"/>
      <c r="AG1995" s="138"/>
      <c r="AH1995" s="138"/>
      <c r="AI1995" s="138"/>
      <c r="AJ1995" s="138"/>
      <c r="AK1995" s="138"/>
      <c r="AL1995" s="138"/>
      <c r="AM1995" s="138"/>
      <c r="AN1995" s="138"/>
      <c r="AO1995" s="138"/>
      <c r="AP1995" s="138"/>
      <c r="AQ1995" s="138"/>
      <c r="AR1995" s="138"/>
      <c r="AS1995" s="138"/>
    </row>
    <row r="1996" spans="1:45" s="135" customFormat="1" ht="24" hidden="1" customHeight="1" x14ac:dyDescent="0.15">
      <c r="B1996" s="169"/>
      <c r="C1996" s="1360" t="s">
        <v>16429</v>
      </c>
      <c r="D1996" s="414" t="s">
        <v>18502</v>
      </c>
      <c r="E1996" s="414" t="s">
        <v>18503</v>
      </c>
      <c r="F1996" s="411" t="s">
        <v>16429</v>
      </c>
      <c r="G1996" s="411">
        <v>270</v>
      </c>
      <c r="H1996" s="411"/>
      <c r="I1996" s="411"/>
      <c r="J1996" s="301"/>
      <c r="K1996" s="138"/>
      <c r="L1996" s="138"/>
      <c r="M1996" s="138"/>
      <c r="N1996" s="138"/>
      <c r="O1996" s="138"/>
      <c r="P1996" s="138"/>
      <c r="Q1996" s="138"/>
      <c r="R1996" s="138"/>
      <c r="S1996" s="138"/>
      <c r="T1996" s="145" t="s">
        <v>2226</v>
      </c>
      <c r="U1996" s="138"/>
      <c r="V1996" s="138"/>
      <c r="W1996" s="138"/>
      <c r="X1996" s="138"/>
      <c r="Y1996" s="138"/>
      <c r="Z1996" s="138"/>
      <c r="AA1996" s="138"/>
      <c r="AB1996" s="138"/>
      <c r="AC1996" s="138"/>
      <c r="AD1996" s="138"/>
      <c r="AE1996" s="138"/>
      <c r="AF1996" s="138"/>
      <c r="AG1996" s="138"/>
      <c r="AH1996" s="138"/>
      <c r="AI1996" s="138"/>
      <c r="AJ1996" s="138"/>
      <c r="AK1996" s="138"/>
      <c r="AL1996" s="138"/>
      <c r="AM1996" s="138"/>
      <c r="AN1996" s="138"/>
      <c r="AO1996" s="138"/>
      <c r="AP1996" s="138"/>
      <c r="AQ1996" s="138"/>
      <c r="AR1996" s="138"/>
      <c r="AS1996" s="138"/>
    </row>
    <row r="1997" spans="1:45" s="135" customFormat="1" ht="24" hidden="1" customHeight="1" x14ac:dyDescent="0.15">
      <c r="B1997" s="169"/>
      <c r="C1997" s="1360" t="s">
        <v>16429</v>
      </c>
      <c r="D1997" s="414" t="s">
        <v>18504</v>
      </c>
      <c r="E1997" s="414" t="s">
        <v>18505</v>
      </c>
      <c r="F1997" s="411" t="s">
        <v>16429</v>
      </c>
      <c r="G1997" s="411">
        <v>270</v>
      </c>
      <c r="H1997" s="411"/>
      <c r="I1997" s="411"/>
      <c r="J1997" s="301"/>
      <c r="K1997" s="138"/>
      <c r="L1997" s="138"/>
      <c r="M1997" s="138"/>
      <c r="N1997" s="138"/>
      <c r="O1997" s="138"/>
      <c r="P1997" s="138"/>
      <c r="Q1997" s="138"/>
      <c r="R1997" s="138"/>
      <c r="S1997" s="138"/>
      <c r="T1997" s="145" t="s">
        <v>2226</v>
      </c>
      <c r="U1997" s="138"/>
      <c r="V1997" s="138"/>
      <c r="W1997" s="138"/>
      <c r="X1997" s="138"/>
      <c r="Y1997" s="138"/>
      <c r="Z1997" s="138"/>
      <c r="AA1997" s="138"/>
      <c r="AB1997" s="138"/>
      <c r="AC1997" s="138"/>
      <c r="AD1997" s="138"/>
      <c r="AE1997" s="138"/>
      <c r="AF1997" s="138"/>
      <c r="AG1997" s="138"/>
      <c r="AH1997" s="138"/>
      <c r="AI1997" s="138"/>
      <c r="AJ1997" s="138"/>
      <c r="AK1997" s="138"/>
      <c r="AL1997" s="138"/>
      <c r="AM1997" s="138"/>
      <c r="AN1997" s="138"/>
      <c r="AO1997" s="138"/>
      <c r="AP1997" s="138"/>
      <c r="AQ1997" s="138"/>
      <c r="AR1997" s="138"/>
      <c r="AS1997" s="138"/>
    </row>
    <row r="1998" spans="1:45" s="135" customFormat="1" ht="24" hidden="1" customHeight="1" x14ac:dyDescent="0.15">
      <c r="B1998" s="169"/>
      <c r="C1998" s="1360" t="s">
        <v>16429</v>
      </c>
      <c r="D1998" s="414" t="s">
        <v>18506</v>
      </c>
      <c r="E1998" s="414" t="s">
        <v>18507</v>
      </c>
      <c r="F1998" s="411" t="s">
        <v>16429</v>
      </c>
      <c r="G1998" s="411">
        <v>270</v>
      </c>
      <c r="H1998" s="1424"/>
      <c r="I1998" s="1424"/>
      <c r="J1998" s="301"/>
      <c r="K1998" s="138"/>
      <c r="L1998" s="138"/>
      <c r="M1998" s="138"/>
      <c r="N1998" s="138"/>
      <c r="O1998" s="138"/>
      <c r="P1998" s="138"/>
      <c r="Q1998" s="138"/>
      <c r="R1998" s="138"/>
      <c r="S1998" s="138"/>
      <c r="T1998" s="145" t="s">
        <v>2226</v>
      </c>
      <c r="U1998" s="138"/>
      <c r="V1998" s="138"/>
      <c r="W1998" s="138"/>
      <c r="X1998" s="138"/>
      <c r="Y1998" s="138"/>
      <c r="Z1998" s="138"/>
      <c r="AA1998" s="138"/>
      <c r="AB1998" s="138"/>
      <c r="AC1998" s="138"/>
      <c r="AD1998" s="138"/>
      <c r="AE1998" s="138"/>
      <c r="AF1998" s="138"/>
      <c r="AG1998" s="138"/>
      <c r="AH1998" s="138"/>
      <c r="AI1998" s="138"/>
      <c r="AJ1998" s="138"/>
      <c r="AK1998" s="138"/>
      <c r="AL1998" s="138"/>
      <c r="AM1998" s="138"/>
      <c r="AN1998" s="138"/>
      <c r="AO1998" s="138"/>
      <c r="AP1998" s="138"/>
      <c r="AQ1998" s="138"/>
      <c r="AR1998" s="138"/>
      <c r="AS1998" s="138"/>
    </row>
    <row r="1999" spans="1:45" s="135" customFormat="1" ht="24" hidden="1" customHeight="1" x14ac:dyDescent="0.15">
      <c r="B1999" s="169"/>
      <c r="C1999" s="1380" t="s">
        <v>16429</v>
      </c>
      <c r="D1999" s="301" t="s">
        <v>18508</v>
      </c>
      <c r="E1999" s="301" t="s">
        <v>18509</v>
      </c>
      <c r="F1999" s="301" t="s">
        <v>16429</v>
      </c>
      <c r="G1999" s="301">
        <v>100368</v>
      </c>
      <c r="H1999" s="301"/>
      <c r="I1999" s="301"/>
      <c r="J1999" s="301"/>
      <c r="K1999" s="138"/>
      <c r="L1999" s="301"/>
      <c r="M1999" s="138"/>
      <c r="N1999" s="138"/>
      <c r="O1999" s="138"/>
      <c r="P1999" s="138"/>
      <c r="Q1999" s="138"/>
      <c r="R1999" s="138"/>
      <c r="S1999" s="138"/>
      <c r="T1999" s="145">
        <v>2015</v>
      </c>
      <c r="U1999" s="138"/>
      <c r="V1999" s="138"/>
      <c r="W1999" s="138"/>
      <c r="X1999" s="138"/>
      <c r="Y1999" s="138"/>
      <c r="Z1999" s="138"/>
      <c r="AA1999" s="138"/>
      <c r="AB1999" s="138"/>
      <c r="AC1999" s="138"/>
      <c r="AD1999" s="138"/>
      <c r="AE1999" s="138"/>
      <c r="AF1999" s="138"/>
      <c r="AG1999" s="138"/>
      <c r="AH1999" s="138"/>
      <c r="AI1999" s="138"/>
      <c r="AJ1999" s="138"/>
      <c r="AK1999" s="138"/>
      <c r="AL1999" s="138"/>
      <c r="AM1999" s="138"/>
      <c r="AN1999" s="138"/>
      <c r="AO1999" s="138"/>
      <c r="AP1999" s="138"/>
      <c r="AQ1999" s="138"/>
      <c r="AR1999" s="138"/>
      <c r="AS1999" s="301"/>
    </row>
    <row r="2000" spans="1:45" s="135" customFormat="1" ht="24" hidden="1" customHeight="1" x14ac:dyDescent="0.15">
      <c r="B2000" s="169"/>
      <c r="C2000" s="935" t="s">
        <v>16429</v>
      </c>
      <c r="D2000" s="138" t="s">
        <v>18510</v>
      </c>
      <c r="E2000" s="138" t="s">
        <v>18511</v>
      </c>
      <c r="F2000" s="138" t="s">
        <v>16429</v>
      </c>
      <c r="G2000" s="138">
        <v>59988</v>
      </c>
      <c r="H2000" s="138"/>
      <c r="I2000" s="138"/>
      <c r="J2000" s="301"/>
      <c r="K2000" s="138"/>
      <c r="L2000" s="138"/>
      <c r="M2000" s="138"/>
      <c r="N2000" s="138"/>
      <c r="O2000" s="138"/>
      <c r="P2000" s="138"/>
      <c r="Q2000" s="138"/>
      <c r="R2000" s="138"/>
      <c r="S2000" s="138"/>
      <c r="T2000" s="145">
        <v>2010</v>
      </c>
      <c r="U2000" s="138"/>
      <c r="V2000" s="138"/>
      <c r="W2000" s="138"/>
      <c r="X2000" s="138"/>
      <c r="Y2000" s="138"/>
      <c r="Z2000" s="138"/>
      <c r="AA2000" s="138"/>
      <c r="AB2000" s="138"/>
      <c r="AC2000" s="138"/>
      <c r="AD2000" s="138"/>
      <c r="AE2000" s="138"/>
      <c r="AF2000" s="138"/>
      <c r="AG2000" s="138"/>
      <c r="AH2000" s="138"/>
      <c r="AI2000" s="138"/>
      <c r="AJ2000" s="138"/>
      <c r="AK2000" s="138"/>
      <c r="AL2000" s="138"/>
      <c r="AM2000" s="138"/>
      <c r="AN2000" s="138"/>
      <c r="AO2000" s="138"/>
      <c r="AP2000" s="138"/>
      <c r="AQ2000" s="138"/>
      <c r="AR2000" s="138"/>
      <c r="AS2000" s="138"/>
    </row>
    <row r="2001" spans="1:45" s="135" customFormat="1" ht="24" hidden="1" customHeight="1" x14ac:dyDescent="0.15">
      <c r="B2001" s="169"/>
      <c r="C2001" s="935" t="s">
        <v>16429</v>
      </c>
      <c r="D2001" s="138" t="s">
        <v>18512</v>
      </c>
      <c r="E2001" s="138" t="s">
        <v>18513</v>
      </c>
      <c r="F2001" s="138" t="s">
        <v>16429</v>
      </c>
      <c r="G2001" s="138">
        <v>66758</v>
      </c>
      <c r="H2001" s="138"/>
      <c r="I2001" s="138"/>
      <c r="J2001" s="301"/>
      <c r="K2001" s="138"/>
      <c r="L2001" s="138"/>
      <c r="M2001" s="138"/>
      <c r="N2001" s="138"/>
      <c r="O2001" s="138"/>
      <c r="P2001" s="138"/>
      <c r="Q2001" s="138"/>
      <c r="R2001" s="138"/>
      <c r="S2001" s="138"/>
      <c r="T2001" s="145">
        <v>2019</v>
      </c>
      <c r="U2001" s="138"/>
      <c r="V2001" s="138"/>
      <c r="W2001" s="138"/>
      <c r="X2001" s="138"/>
      <c r="Y2001" s="138"/>
      <c r="Z2001" s="138"/>
      <c r="AA2001" s="138"/>
      <c r="AB2001" s="138"/>
      <c r="AC2001" s="138"/>
      <c r="AD2001" s="138"/>
      <c r="AE2001" s="138"/>
      <c r="AF2001" s="138"/>
      <c r="AG2001" s="138"/>
      <c r="AH2001" s="138"/>
      <c r="AI2001" s="138"/>
      <c r="AJ2001" s="138"/>
      <c r="AK2001" s="138"/>
      <c r="AL2001" s="138"/>
      <c r="AM2001" s="138"/>
      <c r="AN2001" s="138"/>
      <c r="AO2001" s="138"/>
      <c r="AP2001" s="138"/>
      <c r="AQ2001" s="138"/>
      <c r="AR2001" s="138"/>
      <c r="AS2001" s="138"/>
    </row>
    <row r="2002" spans="1:45" s="135" customFormat="1" ht="24" hidden="1" customHeight="1" x14ac:dyDescent="0.15">
      <c r="B2002" s="169"/>
      <c r="C2002" s="935" t="s">
        <v>16429</v>
      </c>
      <c r="D2002" s="138" t="s">
        <v>18514</v>
      </c>
      <c r="E2002" s="138" t="s">
        <v>18515</v>
      </c>
      <c r="F2002" s="138" t="s">
        <v>16429</v>
      </c>
      <c r="G2002" s="138">
        <v>33068</v>
      </c>
      <c r="H2002" s="138"/>
      <c r="I2002" s="138"/>
      <c r="J2002" s="301"/>
      <c r="K2002" s="138"/>
      <c r="L2002" s="138"/>
      <c r="M2002" s="138"/>
      <c r="N2002" s="138"/>
      <c r="O2002" s="138"/>
      <c r="P2002" s="138"/>
      <c r="Q2002" s="138"/>
      <c r="R2002" s="138"/>
      <c r="S2002" s="138"/>
      <c r="T2002" s="145">
        <v>2019</v>
      </c>
      <c r="U2002" s="138"/>
      <c r="V2002" s="138"/>
      <c r="W2002" s="138"/>
      <c r="X2002" s="138"/>
      <c r="Y2002" s="138"/>
      <c r="Z2002" s="138"/>
      <c r="AA2002" s="138"/>
      <c r="AB2002" s="138"/>
      <c r="AC2002" s="138"/>
      <c r="AD2002" s="138"/>
      <c r="AE2002" s="138"/>
      <c r="AF2002" s="138"/>
      <c r="AG2002" s="138"/>
      <c r="AH2002" s="138"/>
      <c r="AI2002" s="138"/>
      <c r="AJ2002" s="138"/>
      <c r="AK2002" s="138"/>
      <c r="AL2002" s="138"/>
      <c r="AM2002" s="138"/>
      <c r="AN2002" s="138"/>
      <c r="AO2002" s="138"/>
      <c r="AP2002" s="138"/>
      <c r="AQ2002" s="138"/>
      <c r="AR2002" s="138"/>
      <c r="AS2002" s="138"/>
    </row>
    <row r="2003" spans="1:45" s="135" customFormat="1" ht="24" hidden="1" customHeight="1" x14ac:dyDescent="0.15">
      <c r="B2003" s="169"/>
      <c r="C2003" s="935" t="s">
        <v>16429</v>
      </c>
      <c r="D2003" s="138" t="s">
        <v>18516</v>
      </c>
      <c r="E2003" s="138" t="s">
        <v>18517</v>
      </c>
      <c r="F2003" s="138" t="s">
        <v>16429</v>
      </c>
      <c r="G2003" s="138">
        <v>36593</v>
      </c>
      <c r="H2003" s="138"/>
      <c r="I2003" s="138"/>
      <c r="J2003" s="301"/>
      <c r="K2003" s="138"/>
      <c r="L2003" s="138"/>
      <c r="M2003" s="138"/>
      <c r="N2003" s="138"/>
      <c r="O2003" s="138"/>
      <c r="P2003" s="138"/>
      <c r="Q2003" s="138"/>
      <c r="R2003" s="138"/>
      <c r="S2003" s="138"/>
      <c r="T2003" s="145">
        <v>2018</v>
      </c>
      <c r="U2003" s="138"/>
      <c r="V2003" s="138"/>
      <c r="W2003" s="138"/>
      <c r="X2003" s="138"/>
      <c r="Y2003" s="138"/>
      <c r="Z2003" s="138"/>
      <c r="AA2003" s="138"/>
      <c r="AB2003" s="138"/>
      <c r="AC2003" s="138"/>
      <c r="AD2003" s="138"/>
      <c r="AE2003" s="138"/>
      <c r="AF2003" s="138"/>
      <c r="AG2003" s="138"/>
      <c r="AH2003" s="138"/>
      <c r="AI2003" s="138"/>
      <c r="AJ2003" s="138"/>
      <c r="AK2003" s="138"/>
      <c r="AL2003" s="138"/>
      <c r="AM2003" s="138"/>
      <c r="AN2003" s="138"/>
      <c r="AO2003" s="138"/>
      <c r="AP2003" s="138"/>
      <c r="AQ2003" s="138"/>
      <c r="AR2003" s="138"/>
      <c r="AS2003" s="138"/>
    </row>
    <row r="2004" spans="1:45" s="135" customFormat="1" ht="24" hidden="1" customHeight="1" x14ac:dyDescent="0.15">
      <c r="B2004" s="169"/>
      <c r="C2004" s="935" t="s">
        <v>16429</v>
      </c>
      <c r="D2004" s="138" t="s">
        <v>18518</v>
      </c>
      <c r="E2004" s="138" t="s">
        <v>18519</v>
      </c>
      <c r="F2004" s="138" t="s">
        <v>16429</v>
      </c>
      <c r="G2004" s="138">
        <v>33719</v>
      </c>
      <c r="H2004" s="138"/>
      <c r="I2004" s="138"/>
      <c r="J2004" s="301"/>
      <c r="K2004" s="138"/>
      <c r="L2004" s="138"/>
      <c r="M2004" s="138"/>
      <c r="N2004" s="138"/>
      <c r="O2004" s="138"/>
      <c r="P2004" s="138"/>
      <c r="Q2004" s="138"/>
      <c r="R2004" s="138"/>
      <c r="S2004" s="138"/>
      <c r="T2004" s="145">
        <v>2015</v>
      </c>
      <c r="U2004" s="138"/>
      <c r="V2004" s="138"/>
      <c r="W2004" s="138"/>
      <c r="X2004" s="138"/>
      <c r="Y2004" s="138"/>
      <c r="Z2004" s="138"/>
      <c r="AA2004" s="138"/>
      <c r="AB2004" s="138"/>
      <c r="AC2004" s="138"/>
      <c r="AD2004" s="138"/>
      <c r="AE2004" s="138"/>
      <c r="AF2004" s="138"/>
      <c r="AG2004" s="138"/>
      <c r="AH2004" s="138"/>
      <c r="AI2004" s="138"/>
      <c r="AJ2004" s="138"/>
      <c r="AK2004" s="138"/>
      <c r="AL2004" s="138"/>
      <c r="AM2004" s="138"/>
      <c r="AN2004" s="138"/>
      <c r="AO2004" s="138"/>
      <c r="AP2004" s="138"/>
      <c r="AQ2004" s="138"/>
      <c r="AR2004" s="138"/>
      <c r="AS2004" s="138"/>
    </row>
    <row r="2005" spans="1:45" s="1397" customFormat="1" ht="24" hidden="1" customHeight="1" x14ac:dyDescent="0.15">
      <c r="A2005" s="135"/>
      <c r="B2005" s="169"/>
      <c r="C2005" s="935" t="s">
        <v>16429</v>
      </c>
      <c r="D2005" s="138" t="s">
        <v>18520</v>
      </c>
      <c r="E2005" s="138" t="s">
        <v>18521</v>
      </c>
      <c r="F2005" s="138" t="s">
        <v>16429</v>
      </c>
      <c r="G2005" s="138">
        <v>22000</v>
      </c>
      <c r="H2005" s="138"/>
      <c r="I2005" s="138"/>
      <c r="J2005" s="301"/>
      <c r="K2005" s="138"/>
      <c r="L2005" s="138"/>
      <c r="M2005" s="138"/>
      <c r="N2005" s="138"/>
      <c r="O2005" s="138"/>
      <c r="P2005" s="138"/>
      <c r="Q2005" s="138"/>
      <c r="R2005" s="138"/>
      <c r="S2005" s="138"/>
      <c r="T2005" s="145">
        <v>2019</v>
      </c>
      <c r="U2005" s="138"/>
      <c r="V2005" s="138"/>
      <c r="W2005" s="138"/>
      <c r="X2005" s="138"/>
      <c r="Y2005" s="138"/>
      <c r="Z2005" s="138"/>
      <c r="AA2005" s="138"/>
      <c r="AB2005" s="138"/>
      <c r="AC2005" s="138"/>
      <c r="AD2005" s="138"/>
      <c r="AE2005" s="138"/>
      <c r="AF2005" s="138"/>
      <c r="AG2005" s="138"/>
      <c r="AH2005" s="138"/>
      <c r="AI2005" s="138"/>
      <c r="AJ2005" s="138"/>
      <c r="AK2005" s="138"/>
      <c r="AL2005" s="138"/>
      <c r="AM2005" s="138"/>
      <c r="AN2005" s="138"/>
      <c r="AO2005" s="138"/>
      <c r="AP2005" s="138"/>
      <c r="AQ2005" s="138"/>
      <c r="AR2005" s="138"/>
      <c r="AS2005" s="138"/>
    </row>
    <row r="2006" spans="1:45" s="1397" customFormat="1" ht="24" hidden="1" customHeight="1" x14ac:dyDescent="0.15">
      <c r="A2006" s="135"/>
      <c r="B2006" s="169"/>
      <c r="C2006" s="1380" t="s">
        <v>16429</v>
      </c>
      <c r="D2006" s="301" t="s">
        <v>18522</v>
      </c>
      <c r="E2006" s="301" t="s">
        <v>18523</v>
      </c>
      <c r="F2006" s="301" t="s">
        <v>16429</v>
      </c>
      <c r="G2006" s="301">
        <v>4613</v>
      </c>
      <c r="H2006" s="301"/>
      <c r="I2006" s="301"/>
      <c r="J2006" s="301"/>
      <c r="K2006" s="138"/>
      <c r="L2006" s="301"/>
      <c r="M2006" s="138"/>
      <c r="N2006" s="138"/>
      <c r="O2006" s="138"/>
      <c r="P2006" s="138"/>
      <c r="Q2006" s="138"/>
      <c r="R2006" s="138"/>
      <c r="S2006" s="138"/>
      <c r="T2006" s="145">
        <v>2019</v>
      </c>
      <c r="U2006" s="138"/>
      <c r="V2006" s="138"/>
      <c r="W2006" s="138"/>
      <c r="X2006" s="138"/>
      <c r="Y2006" s="138"/>
      <c r="Z2006" s="138"/>
      <c r="AA2006" s="138"/>
      <c r="AB2006" s="138"/>
      <c r="AC2006" s="138"/>
      <c r="AD2006" s="138"/>
      <c r="AE2006" s="138"/>
      <c r="AF2006" s="138"/>
      <c r="AG2006" s="138"/>
      <c r="AH2006" s="138"/>
      <c r="AI2006" s="138"/>
      <c r="AJ2006" s="138"/>
      <c r="AK2006" s="138"/>
      <c r="AL2006" s="138"/>
      <c r="AM2006" s="138"/>
      <c r="AN2006" s="138"/>
      <c r="AO2006" s="138"/>
      <c r="AP2006" s="138"/>
      <c r="AQ2006" s="138"/>
      <c r="AR2006" s="138"/>
      <c r="AS2006" s="301"/>
    </row>
    <row r="2007" spans="1:45" s="1397" customFormat="1" ht="24" hidden="1" customHeight="1" x14ac:dyDescent="0.15">
      <c r="B2007" s="169"/>
      <c r="C2007" s="1380" t="s">
        <v>16429</v>
      </c>
      <c r="D2007" s="301" t="s">
        <v>18524</v>
      </c>
      <c r="E2007" s="301" t="s">
        <v>20739</v>
      </c>
      <c r="F2007" s="301" t="s">
        <v>18433</v>
      </c>
      <c r="G2007" s="144">
        <v>300</v>
      </c>
      <c r="H2007" s="144"/>
      <c r="I2007" s="144"/>
      <c r="J2007" s="301"/>
      <c r="K2007" s="248"/>
      <c r="L2007" s="301"/>
      <c r="M2007" s="248"/>
      <c r="N2007" s="248"/>
      <c r="O2007" s="248"/>
      <c r="P2007" s="248"/>
      <c r="Q2007" s="248"/>
      <c r="R2007" s="248"/>
      <c r="S2007" s="248"/>
      <c r="T2007" s="145" t="s">
        <v>2226</v>
      </c>
      <c r="U2007" s="248"/>
      <c r="V2007" s="248"/>
      <c r="W2007" s="248"/>
      <c r="X2007" s="248"/>
      <c r="Y2007" s="248"/>
      <c r="Z2007" s="248"/>
      <c r="AA2007" s="248"/>
      <c r="AB2007" s="248"/>
      <c r="AC2007" s="248"/>
      <c r="AD2007" s="248"/>
      <c r="AE2007" s="248"/>
      <c r="AF2007" s="248"/>
      <c r="AG2007" s="248"/>
      <c r="AH2007" s="248"/>
      <c r="AI2007" s="248"/>
      <c r="AJ2007" s="248"/>
      <c r="AK2007" s="248"/>
      <c r="AL2007" s="248"/>
      <c r="AM2007" s="248"/>
      <c r="AN2007" s="248"/>
      <c r="AO2007" s="248"/>
      <c r="AP2007" s="248"/>
      <c r="AQ2007" s="248"/>
      <c r="AR2007" s="248"/>
      <c r="AS2007" s="301" t="s">
        <v>8071</v>
      </c>
    </row>
    <row r="2008" spans="1:45" s="1397" customFormat="1" ht="24" hidden="1" customHeight="1" x14ac:dyDescent="0.15">
      <c r="B2008" s="169"/>
      <c r="C2008" s="1380" t="s">
        <v>16429</v>
      </c>
      <c r="D2008" s="301" t="s">
        <v>18525</v>
      </c>
      <c r="E2008" s="301" t="s">
        <v>20740</v>
      </c>
      <c r="F2008" s="301" t="s">
        <v>18438</v>
      </c>
      <c r="G2008" s="144">
        <v>2400</v>
      </c>
      <c r="H2008" s="144"/>
      <c r="I2008" s="144"/>
      <c r="J2008" s="301"/>
      <c r="K2008" s="248"/>
      <c r="L2008" s="301"/>
      <c r="M2008" s="248"/>
      <c r="N2008" s="248"/>
      <c r="O2008" s="248"/>
      <c r="P2008" s="248"/>
      <c r="Q2008" s="248"/>
      <c r="R2008" s="248"/>
      <c r="S2008" s="248"/>
      <c r="T2008" s="145" t="s">
        <v>2226</v>
      </c>
      <c r="U2008" s="248"/>
      <c r="V2008" s="248"/>
      <c r="W2008" s="248"/>
      <c r="X2008" s="248"/>
      <c r="Y2008" s="248"/>
      <c r="Z2008" s="248"/>
      <c r="AA2008" s="248"/>
      <c r="AB2008" s="248"/>
      <c r="AC2008" s="248"/>
      <c r="AD2008" s="248"/>
      <c r="AE2008" s="248"/>
      <c r="AF2008" s="248"/>
      <c r="AG2008" s="248"/>
      <c r="AH2008" s="248"/>
      <c r="AI2008" s="248"/>
      <c r="AJ2008" s="248"/>
      <c r="AK2008" s="248"/>
      <c r="AL2008" s="248"/>
      <c r="AM2008" s="248"/>
      <c r="AN2008" s="248"/>
      <c r="AO2008" s="248"/>
      <c r="AP2008" s="248"/>
      <c r="AQ2008" s="248"/>
      <c r="AR2008" s="248"/>
      <c r="AS2008" s="301" t="s">
        <v>18526</v>
      </c>
    </row>
    <row r="2009" spans="1:45" s="135" customFormat="1" ht="24" hidden="1" customHeight="1" x14ac:dyDescent="0.15">
      <c r="B2009" s="169"/>
      <c r="C2009" s="1380" t="s">
        <v>16429</v>
      </c>
      <c r="D2009" s="301" t="s">
        <v>18527</v>
      </c>
      <c r="E2009" s="301" t="s">
        <v>18528</v>
      </c>
      <c r="F2009" s="301" t="s">
        <v>16429</v>
      </c>
      <c r="G2009" s="144">
        <v>300</v>
      </c>
      <c r="H2009" s="144"/>
      <c r="I2009" s="144"/>
      <c r="J2009" s="301"/>
      <c r="K2009" s="138"/>
      <c r="L2009" s="301"/>
      <c r="M2009" s="138"/>
      <c r="N2009" s="138"/>
      <c r="O2009" s="138"/>
      <c r="P2009" s="138"/>
      <c r="Q2009" s="138"/>
      <c r="R2009" s="138"/>
      <c r="S2009" s="138"/>
      <c r="T2009" s="145" t="s">
        <v>2226</v>
      </c>
      <c r="U2009" s="138"/>
      <c r="V2009" s="138"/>
      <c r="W2009" s="138"/>
      <c r="X2009" s="138"/>
      <c r="Y2009" s="138"/>
      <c r="Z2009" s="138"/>
      <c r="AA2009" s="138"/>
      <c r="AB2009" s="138"/>
      <c r="AC2009" s="138"/>
      <c r="AD2009" s="138"/>
      <c r="AE2009" s="138"/>
      <c r="AF2009" s="138"/>
      <c r="AG2009" s="138"/>
      <c r="AH2009" s="138"/>
      <c r="AI2009" s="138"/>
      <c r="AJ2009" s="138"/>
      <c r="AK2009" s="138"/>
      <c r="AL2009" s="138"/>
      <c r="AM2009" s="138"/>
      <c r="AN2009" s="138"/>
      <c r="AO2009" s="138"/>
      <c r="AP2009" s="138"/>
      <c r="AQ2009" s="138"/>
      <c r="AR2009" s="138"/>
      <c r="AS2009" s="301"/>
    </row>
    <row r="2010" spans="1:45" s="135" customFormat="1" ht="24" hidden="1" customHeight="1" x14ac:dyDescent="0.15">
      <c r="B2010" s="169"/>
      <c r="C2010" s="1380" t="s">
        <v>16429</v>
      </c>
      <c r="D2010" s="301" t="s">
        <v>18450</v>
      </c>
      <c r="E2010" s="301" t="s">
        <v>18529</v>
      </c>
      <c r="F2010" s="301" t="s">
        <v>16429</v>
      </c>
      <c r="G2010" s="144">
        <v>300</v>
      </c>
      <c r="H2010" s="144"/>
      <c r="I2010" s="144"/>
      <c r="J2010" s="301"/>
      <c r="K2010" s="138"/>
      <c r="L2010" s="301"/>
      <c r="M2010" s="138"/>
      <c r="N2010" s="138"/>
      <c r="O2010" s="138"/>
      <c r="P2010" s="138"/>
      <c r="Q2010" s="138"/>
      <c r="R2010" s="138"/>
      <c r="S2010" s="138"/>
      <c r="T2010" s="145" t="s">
        <v>2226</v>
      </c>
      <c r="U2010" s="138"/>
      <c r="V2010" s="138"/>
      <c r="W2010" s="138"/>
      <c r="X2010" s="138"/>
      <c r="Y2010" s="138"/>
      <c r="Z2010" s="138"/>
      <c r="AA2010" s="138"/>
      <c r="AB2010" s="138"/>
      <c r="AC2010" s="138"/>
      <c r="AD2010" s="138"/>
      <c r="AE2010" s="138"/>
      <c r="AF2010" s="138"/>
      <c r="AG2010" s="138"/>
      <c r="AH2010" s="138"/>
      <c r="AI2010" s="138"/>
      <c r="AJ2010" s="138"/>
      <c r="AK2010" s="138"/>
      <c r="AL2010" s="138"/>
      <c r="AM2010" s="138"/>
      <c r="AN2010" s="138"/>
      <c r="AO2010" s="138"/>
      <c r="AP2010" s="138"/>
      <c r="AQ2010" s="138"/>
      <c r="AR2010" s="138"/>
      <c r="AS2010" s="301"/>
    </row>
    <row r="2011" spans="1:45" s="135" customFormat="1" ht="24" hidden="1" customHeight="1" x14ac:dyDescent="0.15">
      <c r="B2011" s="169"/>
      <c r="C2011" s="1380" t="s">
        <v>16429</v>
      </c>
      <c r="D2011" s="301" t="s">
        <v>18530</v>
      </c>
      <c r="E2011" s="301" t="s">
        <v>18531</v>
      </c>
      <c r="F2011" s="301" t="s">
        <v>16429</v>
      </c>
      <c r="G2011" s="144">
        <v>300</v>
      </c>
      <c r="H2011" s="301"/>
      <c r="I2011" s="301"/>
      <c r="J2011" s="301"/>
      <c r="K2011" s="138"/>
      <c r="L2011" s="301"/>
      <c r="M2011" s="138"/>
      <c r="N2011" s="138"/>
      <c r="O2011" s="138"/>
      <c r="P2011" s="138"/>
      <c r="Q2011" s="138"/>
      <c r="R2011" s="138"/>
      <c r="S2011" s="138"/>
      <c r="T2011" s="145" t="s">
        <v>2226</v>
      </c>
      <c r="U2011" s="138"/>
      <c r="V2011" s="138"/>
      <c r="W2011" s="138"/>
      <c r="X2011" s="138"/>
      <c r="Y2011" s="138"/>
      <c r="Z2011" s="138"/>
      <c r="AA2011" s="138"/>
      <c r="AB2011" s="138"/>
      <c r="AC2011" s="138"/>
      <c r="AD2011" s="138"/>
      <c r="AE2011" s="138"/>
      <c r="AF2011" s="138"/>
      <c r="AG2011" s="138"/>
      <c r="AH2011" s="138"/>
      <c r="AI2011" s="138"/>
      <c r="AJ2011" s="138"/>
      <c r="AK2011" s="138"/>
      <c r="AL2011" s="138"/>
      <c r="AM2011" s="138"/>
      <c r="AN2011" s="138"/>
      <c r="AO2011" s="138"/>
      <c r="AP2011" s="138"/>
      <c r="AQ2011" s="138"/>
      <c r="AR2011" s="138"/>
      <c r="AS2011" s="301"/>
    </row>
    <row r="2012" spans="1:45" s="135" customFormat="1" ht="24" hidden="1" customHeight="1" x14ac:dyDescent="0.15">
      <c r="B2012" s="169"/>
      <c r="C2012" s="1380" t="s">
        <v>16429</v>
      </c>
      <c r="D2012" s="138" t="s">
        <v>18532</v>
      </c>
      <c r="E2012" s="138" t="s">
        <v>18533</v>
      </c>
      <c r="F2012" s="301" t="s">
        <v>16429</v>
      </c>
      <c r="G2012" s="144">
        <v>300</v>
      </c>
      <c r="H2012" s="144"/>
      <c r="I2012" s="144"/>
      <c r="J2012" s="301"/>
      <c r="K2012" s="138"/>
      <c r="L2012" s="138"/>
      <c r="M2012" s="138"/>
      <c r="N2012" s="138"/>
      <c r="O2012" s="138"/>
      <c r="P2012" s="138"/>
      <c r="Q2012" s="138"/>
      <c r="R2012" s="138"/>
      <c r="S2012" s="138"/>
      <c r="T2012" s="145" t="s">
        <v>2226</v>
      </c>
      <c r="U2012" s="138"/>
      <c r="V2012" s="138"/>
      <c r="W2012" s="138"/>
      <c r="X2012" s="138"/>
      <c r="Y2012" s="138"/>
      <c r="Z2012" s="138"/>
      <c r="AA2012" s="138"/>
      <c r="AB2012" s="138"/>
      <c r="AC2012" s="138"/>
      <c r="AD2012" s="138"/>
      <c r="AE2012" s="138"/>
      <c r="AF2012" s="138"/>
      <c r="AG2012" s="138"/>
      <c r="AH2012" s="138"/>
      <c r="AI2012" s="138"/>
      <c r="AJ2012" s="138"/>
      <c r="AK2012" s="138"/>
      <c r="AL2012" s="138"/>
      <c r="AM2012" s="138"/>
      <c r="AN2012" s="138"/>
      <c r="AO2012" s="138"/>
      <c r="AP2012" s="138"/>
      <c r="AQ2012" s="138"/>
      <c r="AR2012" s="138"/>
      <c r="AS2012" s="138"/>
    </row>
    <row r="2013" spans="1:45" s="135" customFormat="1" ht="24" hidden="1" customHeight="1" x14ac:dyDescent="0.15">
      <c r="B2013" s="169"/>
      <c r="C2013" s="1380" t="s">
        <v>16429</v>
      </c>
      <c r="D2013" s="301" t="s">
        <v>18534</v>
      </c>
      <c r="E2013" s="301" t="s">
        <v>18535</v>
      </c>
      <c r="F2013" s="301" t="s">
        <v>16429</v>
      </c>
      <c r="G2013" s="144">
        <v>300</v>
      </c>
      <c r="H2013" s="301"/>
      <c r="I2013" s="301"/>
      <c r="J2013" s="301"/>
      <c r="K2013" s="138"/>
      <c r="L2013" s="301"/>
      <c r="M2013" s="138"/>
      <c r="N2013" s="138"/>
      <c r="O2013" s="138"/>
      <c r="P2013" s="138"/>
      <c r="Q2013" s="138"/>
      <c r="R2013" s="138"/>
      <c r="S2013" s="138"/>
      <c r="T2013" s="145" t="s">
        <v>2226</v>
      </c>
      <c r="U2013" s="138"/>
      <c r="V2013" s="138"/>
      <c r="W2013" s="138"/>
      <c r="X2013" s="138"/>
      <c r="Y2013" s="138"/>
      <c r="Z2013" s="138"/>
      <c r="AA2013" s="138"/>
      <c r="AB2013" s="138"/>
      <c r="AC2013" s="138"/>
      <c r="AD2013" s="138"/>
      <c r="AE2013" s="138"/>
      <c r="AF2013" s="138"/>
      <c r="AG2013" s="138"/>
      <c r="AH2013" s="138"/>
      <c r="AI2013" s="138"/>
      <c r="AJ2013" s="138"/>
      <c r="AK2013" s="138"/>
      <c r="AL2013" s="138"/>
      <c r="AM2013" s="138"/>
      <c r="AN2013" s="138"/>
      <c r="AO2013" s="138"/>
      <c r="AP2013" s="138"/>
      <c r="AQ2013" s="138"/>
      <c r="AR2013" s="138"/>
      <c r="AS2013" s="301"/>
    </row>
    <row r="2014" spans="1:45" s="135" customFormat="1" ht="24" hidden="1" customHeight="1" x14ac:dyDescent="0.15">
      <c r="B2014" s="169"/>
      <c r="C2014" s="1380" t="s">
        <v>16429</v>
      </c>
      <c r="D2014" s="301" t="s">
        <v>18536</v>
      </c>
      <c r="E2014" s="301" t="s">
        <v>18537</v>
      </c>
      <c r="F2014" s="301" t="s">
        <v>16429</v>
      </c>
      <c r="G2014" s="144">
        <v>300</v>
      </c>
      <c r="H2014" s="144"/>
      <c r="I2014" s="144"/>
      <c r="J2014" s="301"/>
      <c r="K2014" s="138"/>
      <c r="L2014" s="301"/>
      <c r="M2014" s="138"/>
      <c r="N2014" s="138"/>
      <c r="O2014" s="138"/>
      <c r="P2014" s="138"/>
      <c r="Q2014" s="138"/>
      <c r="R2014" s="138"/>
      <c r="S2014" s="138"/>
      <c r="T2014" s="145" t="s">
        <v>2226</v>
      </c>
      <c r="U2014" s="138"/>
      <c r="V2014" s="138"/>
      <c r="W2014" s="138"/>
      <c r="X2014" s="138"/>
      <c r="Y2014" s="138"/>
      <c r="Z2014" s="138"/>
      <c r="AA2014" s="138"/>
      <c r="AB2014" s="138"/>
      <c r="AC2014" s="138"/>
      <c r="AD2014" s="138"/>
      <c r="AE2014" s="138"/>
      <c r="AF2014" s="138"/>
      <c r="AG2014" s="138"/>
      <c r="AH2014" s="138"/>
      <c r="AI2014" s="138"/>
      <c r="AJ2014" s="138"/>
      <c r="AK2014" s="138"/>
      <c r="AL2014" s="138"/>
      <c r="AM2014" s="138"/>
      <c r="AN2014" s="138"/>
      <c r="AO2014" s="138"/>
      <c r="AP2014" s="138"/>
      <c r="AQ2014" s="138"/>
      <c r="AR2014" s="138"/>
      <c r="AS2014" s="301"/>
    </row>
    <row r="2015" spans="1:45" s="135" customFormat="1" ht="24" hidden="1" customHeight="1" x14ac:dyDescent="0.15">
      <c r="B2015" s="169"/>
      <c r="C2015" s="1380" t="s">
        <v>16429</v>
      </c>
      <c r="D2015" s="138" t="s">
        <v>18538</v>
      </c>
      <c r="E2015" s="138" t="s">
        <v>18539</v>
      </c>
      <c r="F2015" s="301" t="s">
        <v>16429</v>
      </c>
      <c r="G2015" s="144">
        <v>600</v>
      </c>
      <c r="H2015" s="144"/>
      <c r="I2015" s="144"/>
      <c r="J2015" s="138"/>
      <c r="K2015" s="138"/>
      <c r="L2015" s="138"/>
      <c r="M2015" s="138"/>
      <c r="N2015" s="138"/>
      <c r="O2015" s="138"/>
      <c r="P2015" s="138"/>
      <c r="Q2015" s="138"/>
      <c r="R2015" s="138"/>
      <c r="S2015" s="138"/>
      <c r="T2015" s="145" t="s">
        <v>2226</v>
      </c>
      <c r="U2015" s="138"/>
      <c r="V2015" s="138"/>
      <c r="W2015" s="138"/>
      <c r="X2015" s="138"/>
      <c r="Y2015" s="138"/>
      <c r="Z2015" s="138"/>
      <c r="AA2015" s="138"/>
      <c r="AB2015" s="138"/>
      <c r="AC2015" s="138"/>
      <c r="AD2015" s="138"/>
      <c r="AE2015" s="138"/>
      <c r="AF2015" s="138"/>
      <c r="AG2015" s="138"/>
      <c r="AH2015" s="138"/>
      <c r="AI2015" s="138"/>
      <c r="AJ2015" s="138"/>
      <c r="AK2015" s="138"/>
      <c r="AL2015" s="138"/>
      <c r="AM2015" s="138"/>
      <c r="AN2015" s="138"/>
      <c r="AO2015" s="138"/>
      <c r="AP2015" s="138"/>
      <c r="AQ2015" s="138"/>
      <c r="AR2015" s="138"/>
      <c r="AS2015" s="138"/>
    </row>
    <row r="2016" spans="1:45" s="135" customFormat="1" ht="24" hidden="1" customHeight="1" x14ac:dyDescent="0.15">
      <c r="B2016" s="169"/>
      <c r="C2016" s="1380" t="s">
        <v>16429</v>
      </c>
      <c r="D2016" s="301" t="s">
        <v>18540</v>
      </c>
      <c r="E2016" s="301" t="s">
        <v>18541</v>
      </c>
      <c r="F2016" s="301" t="s">
        <v>16429</v>
      </c>
      <c r="G2016" s="144">
        <v>300</v>
      </c>
      <c r="H2016" s="144"/>
      <c r="I2016" s="144"/>
      <c r="J2016" s="301"/>
      <c r="K2016" s="138"/>
      <c r="L2016" s="301"/>
      <c r="M2016" s="138"/>
      <c r="N2016" s="138"/>
      <c r="O2016" s="138"/>
      <c r="P2016" s="138"/>
      <c r="Q2016" s="138"/>
      <c r="R2016" s="138"/>
      <c r="S2016" s="138"/>
      <c r="T2016" s="145" t="s">
        <v>2226</v>
      </c>
      <c r="U2016" s="138"/>
      <c r="V2016" s="138"/>
      <c r="W2016" s="138"/>
      <c r="X2016" s="138"/>
      <c r="Y2016" s="138"/>
      <c r="Z2016" s="138"/>
      <c r="AA2016" s="138"/>
      <c r="AB2016" s="138"/>
      <c r="AC2016" s="138"/>
      <c r="AD2016" s="138"/>
      <c r="AE2016" s="138"/>
      <c r="AF2016" s="138"/>
      <c r="AG2016" s="138"/>
      <c r="AH2016" s="138"/>
      <c r="AI2016" s="138"/>
      <c r="AJ2016" s="138"/>
      <c r="AK2016" s="138"/>
      <c r="AL2016" s="138"/>
      <c r="AM2016" s="138"/>
      <c r="AN2016" s="138"/>
      <c r="AO2016" s="138"/>
      <c r="AP2016" s="138"/>
      <c r="AQ2016" s="138"/>
      <c r="AR2016" s="138"/>
      <c r="AS2016" s="301"/>
    </row>
    <row r="2017" spans="2:45" s="135" customFormat="1" ht="24" hidden="1" customHeight="1" x14ac:dyDescent="0.15">
      <c r="B2017" s="169"/>
      <c r="C2017" s="1380" t="s">
        <v>16429</v>
      </c>
      <c r="D2017" s="301" t="s">
        <v>18542</v>
      </c>
      <c r="E2017" s="301" t="s">
        <v>18543</v>
      </c>
      <c r="F2017" s="301" t="s">
        <v>16429</v>
      </c>
      <c r="G2017" s="144">
        <v>300</v>
      </c>
      <c r="H2017" s="144"/>
      <c r="I2017" s="144"/>
      <c r="J2017" s="301"/>
      <c r="K2017" s="138"/>
      <c r="L2017" s="301"/>
      <c r="M2017" s="138"/>
      <c r="N2017" s="138"/>
      <c r="O2017" s="138"/>
      <c r="P2017" s="138"/>
      <c r="Q2017" s="138"/>
      <c r="R2017" s="138"/>
      <c r="S2017" s="138"/>
      <c r="T2017" s="145" t="s">
        <v>2226</v>
      </c>
      <c r="U2017" s="138"/>
      <c r="V2017" s="138"/>
      <c r="W2017" s="138"/>
      <c r="X2017" s="138"/>
      <c r="Y2017" s="138"/>
      <c r="Z2017" s="138"/>
      <c r="AA2017" s="138"/>
      <c r="AB2017" s="138"/>
      <c r="AC2017" s="138"/>
      <c r="AD2017" s="138"/>
      <c r="AE2017" s="138"/>
      <c r="AF2017" s="138"/>
      <c r="AG2017" s="138"/>
      <c r="AH2017" s="138"/>
      <c r="AI2017" s="138"/>
      <c r="AJ2017" s="138"/>
      <c r="AK2017" s="138"/>
      <c r="AL2017" s="138"/>
      <c r="AM2017" s="138"/>
      <c r="AN2017" s="138"/>
      <c r="AO2017" s="138"/>
      <c r="AP2017" s="138"/>
      <c r="AQ2017" s="138"/>
      <c r="AR2017" s="138"/>
      <c r="AS2017" s="301"/>
    </row>
    <row r="2018" spans="2:45" s="135" customFormat="1" ht="24" hidden="1" customHeight="1" x14ac:dyDescent="0.15">
      <c r="B2018" s="169"/>
      <c r="C2018" s="1380" t="s">
        <v>16429</v>
      </c>
      <c r="D2018" s="301" t="s">
        <v>18544</v>
      </c>
      <c r="E2018" s="301" t="s">
        <v>18545</v>
      </c>
      <c r="F2018" s="301" t="s">
        <v>16429</v>
      </c>
      <c r="G2018" s="144">
        <v>300</v>
      </c>
      <c r="H2018" s="144"/>
      <c r="I2018" s="144"/>
      <c r="J2018" s="301"/>
      <c r="K2018" s="138"/>
      <c r="L2018" s="301"/>
      <c r="M2018" s="138"/>
      <c r="N2018" s="138"/>
      <c r="O2018" s="138"/>
      <c r="P2018" s="138"/>
      <c r="Q2018" s="138"/>
      <c r="R2018" s="138"/>
      <c r="S2018" s="138"/>
      <c r="T2018" s="145" t="s">
        <v>2226</v>
      </c>
      <c r="U2018" s="138"/>
      <c r="V2018" s="138"/>
      <c r="W2018" s="138"/>
      <c r="X2018" s="138"/>
      <c r="Y2018" s="138"/>
      <c r="Z2018" s="138"/>
      <c r="AA2018" s="138"/>
      <c r="AB2018" s="138"/>
      <c r="AC2018" s="138"/>
      <c r="AD2018" s="138"/>
      <c r="AE2018" s="138"/>
      <c r="AF2018" s="138"/>
      <c r="AG2018" s="138"/>
      <c r="AH2018" s="138"/>
      <c r="AI2018" s="138"/>
      <c r="AJ2018" s="138"/>
      <c r="AK2018" s="138"/>
      <c r="AL2018" s="138"/>
      <c r="AM2018" s="138"/>
      <c r="AN2018" s="138"/>
      <c r="AO2018" s="138"/>
      <c r="AP2018" s="138"/>
      <c r="AQ2018" s="138"/>
      <c r="AR2018" s="138"/>
      <c r="AS2018" s="301"/>
    </row>
    <row r="2019" spans="2:45" s="135" customFormat="1" ht="24" hidden="1" customHeight="1" x14ac:dyDescent="0.15">
      <c r="B2019" s="169"/>
      <c r="C2019" s="1380" t="s">
        <v>16429</v>
      </c>
      <c r="D2019" s="301" t="s">
        <v>18546</v>
      </c>
      <c r="E2019" s="301" t="s">
        <v>18547</v>
      </c>
      <c r="F2019" s="301" t="s">
        <v>16429</v>
      </c>
      <c r="G2019" s="144">
        <v>300</v>
      </c>
      <c r="H2019" s="144"/>
      <c r="I2019" s="144"/>
      <c r="J2019" s="301"/>
      <c r="K2019" s="138"/>
      <c r="L2019" s="301"/>
      <c r="M2019" s="138"/>
      <c r="N2019" s="138"/>
      <c r="O2019" s="138"/>
      <c r="P2019" s="138"/>
      <c r="Q2019" s="138"/>
      <c r="R2019" s="138"/>
      <c r="S2019" s="138"/>
      <c r="T2019" s="145" t="s">
        <v>2226</v>
      </c>
      <c r="U2019" s="138"/>
      <c r="V2019" s="138"/>
      <c r="W2019" s="138"/>
      <c r="X2019" s="138"/>
      <c r="Y2019" s="138"/>
      <c r="Z2019" s="138"/>
      <c r="AA2019" s="138"/>
      <c r="AB2019" s="138"/>
      <c r="AC2019" s="138"/>
      <c r="AD2019" s="138"/>
      <c r="AE2019" s="138"/>
      <c r="AF2019" s="138"/>
      <c r="AG2019" s="138"/>
      <c r="AH2019" s="138"/>
      <c r="AI2019" s="138"/>
      <c r="AJ2019" s="138"/>
      <c r="AK2019" s="138"/>
      <c r="AL2019" s="138"/>
      <c r="AM2019" s="138"/>
      <c r="AN2019" s="138"/>
      <c r="AO2019" s="138"/>
      <c r="AP2019" s="138"/>
      <c r="AQ2019" s="138"/>
      <c r="AR2019" s="138"/>
      <c r="AS2019" s="301"/>
    </row>
    <row r="2020" spans="2:45" s="135" customFormat="1" ht="24" hidden="1" customHeight="1" x14ac:dyDescent="0.15">
      <c r="B2020" s="169"/>
      <c r="C2020" s="1380" t="s">
        <v>16429</v>
      </c>
      <c r="D2020" s="301" t="s">
        <v>18548</v>
      </c>
      <c r="E2020" s="301" t="s">
        <v>18549</v>
      </c>
      <c r="F2020" s="301" t="s">
        <v>16429</v>
      </c>
      <c r="G2020" s="144">
        <v>300</v>
      </c>
      <c r="H2020" s="144"/>
      <c r="I2020" s="144"/>
      <c r="J2020" s="301"/>
      <c r="K2020" s="138"/>
      <c r="L2020" s="301"/>
      <c r="M2020" s="138"/>
      <c r="N2020" s="138"/>
      <c r="O2020" s="138"/>
      <c r="P2020" s="138"/>
      <c r="Q2020" s="138"/>
      <c r="R2020" s="138"/>
      <c r="S2020" s="138"/>
      <c r="T2020" s="145" t="s">
        <v>2226</v>
      </c>
      <c r="U2020" s="138"/>
      <c r="V2020" s="138"/>
      <c r="W2020" s="138"/>
      <c r="X2020" s="138"/>
      <c r="Y2020" s="138"/>
      <c r="Z2020" s="138"/>
      <c r="AA2020" s="138"/>
      <c r="AB2020" s="138"/>
      <c r="AC2020" s="138"/>
      <c r="AD2020" s="138"/>
      <c r="AE2020" s="138"/>
      <c r="AF2020" s="138"/>
      <c r="AG2020" s="138"/>
      <c r="AH2020" s="138"/>
      <c r="AI2020" s="138"/>
      <c r="AJ2020" s="138"/>
      <c r="AK2020" s="138"/>
      <c r="AL2020" s="138"/>
      <c r="AM2020" s="138"/>
      <c r="AN2020" s="138"/>
      <c r="AO2020" s="138"/>
      <c r="AP2020" s="138"/>
      <c r="AQ2020" s="138"/>
      <c r="AR2020" s="138"/>
      <c r="AS2020" s="301"/>
    </row>
    <row r="2021" spans="2:45" s="135" customFormat="1" ht="24" hidden="1" customHeight="1" x14ac:dyDescent="0.15">
      <c r="B2021" s="169"/>
      <c r="C2021" s="1380" t="s">
        <v>16429</v>
      </c>
      <c r="D2021" s="301" t="s">
        <v>18550</v>
      </c>
      <c r="E2021" s="301" t="s">
        <v>18551</v>
      </c>
      <c r="F2021" s="301" t="s">
        <v>16429</v>
      </c>
      <c r="G2021" s="144">
        <v>300</v>
      </c>
      <c r="H2021" s="144"/>
      <c r="I2021" s="144"/>
      <c r="J2021" s="301"/>
      <c r="K2021" s="138"/>
      <c r="L2021" s="301"/>
      <c r="M2021" s="138"/>
      <c r="N2021" s="138"/>
      <c r="O2021" s="138"/>
      <c r="P2021" s="138"/>
      <c r="Q2021" s="138"/>
      <c r="R2021" s="138"/>
      <c r="S2021" s="138"/>
      <c r="T2021" s="145" t="s">
        <v>2226</v>
      </c>
      <c r="U2021" s="138"/>
      <c r="V2021" s="138"/>
      <c r="W2021" s="138"/>
      <c r="X2021" s="138"/>
      <c r="Y2021" s="138"/>
      <c r="Z2021" s="138"/>
      <c r="AA2021" s="138"/>
      <c r="AB2021" s="138"/>
      <c r="AC2021" s="138"/>
      <c r="AD2021" s="138"/>
      <c r="AE2021" s="138"/>
      <c r="AF2021" s="138"/>
      <c r="AG2021" s="138"/>
      <c r="AH2021" s="138"/>
      <c r="AI2021" s="138"/>
      <c r="AJ2021" s="138"/>
      <c r="AK2021" s="138"/>
      <c r="AL2021" s="138"/>
      <c r="AM2021" s="138"/>
      <c r="AN2021" s="138"/>
      <c r="AO2021" s="138"/>
      <c r="AP2021" s="138"/>
      <c r="AQ2021" s="138"/>
      <c r="AR2021" s="138"/>
      <c r="AS2021" s="301"/>
    </row>
    <row r="2022" spans="2:45" s="135" customFormat="1" ht="24" hidden="1" customHeight="1" x14ac:dyDescent="0.15">
      <c r="B2022" s="169"/>
      <c r="C2022" s="1380" t="s">
        <v>16429</v>
      </c>
      <c r="D2022" s="301" t="s">
        <v>18552</v>
      </c>
      <c r="E2022" s="301" t="s">
        <v>18553</v>
      </c>
      <c r="F2022" s="301" t="s">
        <v>16429</v>
      </c>
      <c r="G2022" s="144">
        <v>300</v>
      </c>
      <c r="H2022" s="144"/>
      <c r="I2022" s="144"/>
      <c r="J2022" s="301"/>
      <c r="K2022" s="138"/>
      <c r="L2022" s="301"/>
      <c r="M2022" s="138"/>
      <c r="N2022" s="138"/>
      <c r="O2022" s="138"/>
      <c r="P2022" s="138"/>
      <c r="Q2022" s="138"/>
      <c r="R2022" s="138"/>
      <c r="S2022" s="138"/>
      <c r="T2022" s="145" t="s">
        <v>2226</v>
      </c>
      <c r="U2022" s="138"/>
      <c r="V2022" s="138"/>
      <c r="W2022" s="138"/>
      <c r="X2022" s="138"/>
      <c r="Y2022" s="138"/>
      <c r="Z2022" s="138"/>
      <c r="AA2022" s="138"/>
      <c r="AB2022" s="138"/>
      <c r="AC2022" s="138"/>
      <c r="AD2022" s="138"/>
      <c r="AE2022" s="138"/>
      <c r="AF2022" s="138"/>
      <c r="AG2022" s="138"/>
      <c r="AH2022" s="138"/>
      <c r="AI2022" s="138"/>
      <c r="AJ2022" s="138"/>
      <c r="AK2022" s="138"/>
      <c r="AL2022" s="138"/>
      <c r="AM2022" s="138"/>
      <c r="AN2022" s="138"/>
      <c r="AO2022" s="138"/>
      <c r="AP2022" s="138"/>
      <c r="AQ2022" s="138"/>
      <c r="AR2022" s="138"/>
      <c r="AS2022" s="301"/>
    </row>
    <row r="2023" spans="2:45" s="135" customFormat="1" ht="24" hidden="1" customHeight="1" x14ac:dyDescent="0.15">
      <c r="B2023" s="169"/>
      <c r="C2023" s="1380" t="s">
        <v>16429</v>
      </c>
      <c r="D2023" s="301" t="s">
        <v>18554</v>
      </c>
      <c r="E2023" s="301" t="s">
        <v>18555</v>
      </c>
      <c r="F2023" s="301" t="s">
        <v>16429</v>
      </c>
      <c r="G2023" s="144">
        <v>300</v>
      </c>
      <c r="H2023" s="144"/>
      <c r="I2023" s="144"/>
      <c r="J2023" s="301"/>
      <c r="K2023" s="138"/>
      <c r="L2023" s="301"/>
      <c r="M2023" s="138"/>
      <c r="N2023" s="138"/>
      <c r="O2023" s="138"/>
      <c r="P2023" s="138"/>
      <c r="Q2023" s="138"/>
      <c r="R2023" s="138"/>
      <c r="S2023" s="138"/>
      <c r="T2023" s="145" t="s">
        <v>2226</v>
      </c>
      <c r="U2023" s="138"/>
      <c r="V2023" s="138"/>
      <c r="W2023" s="138"/>
      <c r="X2023" s="138"/>
      <c r="Y2023" s="138"/>
      <c r="Z2023" s="138"/>
      <c r="AA2023" s="138"/>
      <c r="AB2023" s="138"/>
      <c r="AC2023" s="138"/>
      <c r="AD2023" s="138"/>
      <c r="AE2023" s="138"/>
      <c r="AF2023" s="138"/>
      <c r="AG2023" s="138"/>
      <c r="AH2023" s="138"/>
      <c r="AI2023" s="138"/>
      <c r="AJ2023" s="138"/>
      <c r="AK2023" s="138"/>
      <c r="AL2023" s="138"/>
      <c r="AM2023" s="138"/>
      <c r="AN2023" s="138"/>
      <c r="AO2023" s="138"/>
      <c r="AP2023" s="138"/>
      <c r="AQ2023" s="138"/>
      <c r="AR2023" s="138"/>
      <c r="AS2023" s="301"/>
    </row>
    <row r="2024" spans="2:45" s="135" customFormat="1" ht="24" hidden="1" customHeight="1" x14ac:dyDescent="0.15">
      <c r="B2024" s="169"/>
      <c r="C2024" s="1380" t="s">
        <v>16429</v>
      </c>
      <c r="D2024" s="138" t="s">
        <v>18556</v>
      </c>
      <c r="E2024" s="138" t="s">
        <v>18557</v>
      </c>
      <c r="F2024" s="301" t="s">
        <v>16429</v>
      </c>
      <c r="G2024" s="144">
        <v>300</v>
      </c>
      <c r="H2024" s="144"/>
      <c r="I2024" s="144"/>
      <c r="J2024" s="301"/>
      <c r="K2024" s="138"/>
      <c r="L2024" s="138"/>
      <c r="M2024" s="138"/>
      <c r="N2024" s="138"/>
      <c r="O2024" s="138"/>
      <c r="P2024" s="138"/>
      <c r="Q2024" s="138"/>
      <c r="R2024" s="138"/>
      <c r="S2024" s="138"/>
      <c r="T2024" s="145" t="s">
        <v>2226</v>
      </c>
      <c r="U2024" s="138"/>
      <c r="V2024" s="138"/>
      <c r="W2024" s="138"/>
      <c r="X2024" s="138"/>
      <c r="Y2024" s="138"/>
      <c r="Z2024" s="138"/>
      <c r="AA2024" s="138"/>
      <c r="AB2024" s="138"/>
      <c r="AC2024" s="138"/>
      <c r="AD2024" s="138"/>
      <c r="AE2024" s="138"/>
      <c r="AF2024" s="138"/>
      <c r="AG2024" s="138"/>
      <c r="AH2024" s="138"/>
      <c r="AI2024" s="138"/>
      <c r="AJ2024" s="138"/>
      <c r="AK2024" s="138"/>
      <c r="AL2024" s="138"/>
      <c r="AM2024" s="138"/>
      <c r="AN2024" s="138"/>
      <c r="AO2024" s="138"/>
      <c r="AP2024" s="138"/>
      <c r="AQ2024" s="138"/>
      <c r="AR2024" s="138"/>
      <c r="AS2024" s="138"/>
    </row>
    <row r="2025" spans="2:45" s="135" customFormat="1" ht="24" hidden="1" customHeight="1" x14ac:dyDescent="0.15">
      <c r="B2025" s="169"/>
      <c r="C2025" s="935" t="s">
        <v>16429</v>
      </c>
      <c r="D2025" s="138" t="s">
        <v>18558</v>
      </c>
      <c r="E2025" s="138" t="s">
        <v>18559</v>
      </c>
      <c r="F2025" s="301" t="s">
        <v>16429</v>
      </c>
      <c r="G2025" s="144">
        <v>300</v>
      </c>
      <c r="H2025" s="144"/>
      <c r="I2025" s="144"/>
      <c r="J2025" s="301"/>
      <c r="K2025" s="138"/>
      <c r="L2025" s="138"/>
      <c r="M2025" s="138"/>
      <c r="N2025" s="138"/>
      <c r="O2025" s="138"/>
      <c r="P2025" s="138"/>
      <c r="Q2025" s="138"/>
      <c r="R2025" s="138"/>
      <c r="S2025" s="138"/>
      <c r="T2025" s="145" t="s">
        <v>2226</v>
      </c>
      <c r="U2025" s="138"/>
      <c r="V2025" s="138"/>
      <c r="W2025" s="138"/>
      <c r="X2025" s="138"/>
      <c r="Y2025" s="138"/>
      <c r="Z2025" s="138"/>
      <c r="AA2025" s="138"/>
      <c r="AB2025" s="138"/>
      <c r="AC2025" s="138"/>
      <c r="AD2025" s="138"/>
      <c r="AE2025" s="138"/>
      <c r="AF2025" s="138"/>
      <c r="AG2025" s="138"/>
      <c r="AH2025" s="138"/>
      <c r="AI2025" s="138"/>
      <c r="AJ2025" s="138"/>
      <c r="AK2025" s="138"/>
      <c r="AL2025" s="138"/>
      <c r="AM2025" s="138"/>
      <c r="AN2025" s="138"/>
      <c r="AO2025" s="138"/>
      <c r="AP2025" s="138"/>
      <c r="AQ2025" s="138"/>
      <c r="AR2025" s="138"/>
      <c r="AS2025" s="138"/>
    </row>
    <row r="2026" spans="2:45" s="135" customFormat="1" ht="24" hidden="1" customHeight="1" x14ac:dyDescent="0.15">
      <c r="B2026" s="169"/>
      <c r="C2026" s="1380" t="s">
        <v>16429</v>
      </c>
      <c r="D2026" s="138" t="s">
        <v>18560</v>
      </c>
      <c r="E2026" s="138" t="s">
        <v>18561</v>
      </c>
      <c r="F2026" s="301" t="s">
        <v>16429</v>
      </c>
      <c r="G2026" s="144">
        <v>300</v>
      </c>
      <c r="H2026" s="301"/>
      <c r="I2026" s="301"/>
      <c r="J2026" s="301"/>
      <c r="K2026" s="138"/>
      <c r="L2026" s="138"/>
      <c r="M2026" s="138"/>
      <c r="N2026" s="138"/>
      <c r="O2026" s="138"/>
      <c r="P2026" s="138"/>
      <c r="Q2026" s="138"/>
      <c r="R2026" s="138"/>
      <c r="S2026" s="138"/>
      <c r="T2026" s="145" t="s">
        <v>2226</v>
      </c>
      <c r="U2026" s="138"/>
      <c r="V2026" s="138"/>
      <c r="W2026" s="138"/>
      <c r="X2026" s="138"/>
      <c r="Y2026" s="138"/>
      <c r="Z2026" s="138"/>
      <c r="AA2026" s="138"/>
      <c r="AB2026" s="138"/>
      <c r="AC2026" s="138"/>
      <c r="AD2026" s="138"/>
      <c r="AE2026" s="138"/>
      <c r="AF2026" s="138"/>
      <c r="AG2026" s="138"/>
      <c r="AH2026" s="138"/>
      <c r="AI2026" s="138"/>
      <c r="AJ2026" s="138"/>
      <c r="AK2026" s="138"/>
      <c r="AL2026" s="138"/>
      <c r="AM2026" s="138"/>
      <c r="AN2026" s="138"/>
      <c r="AO2026" s="138"/>
      <c r="AP2026" s="138"/>
      <c r="AQ2026" s="138"/>
      <c r="AR2026" s="138"/>
      <c r="AS2026" s="138"/>
    </row>
    <row r="2027" spans="2:45" s="135" customFormat="1" ht="24" hidden="1" customHeight="1" x14ac:dyDescent="0.15">
      <c r="B2027" s="169"/>
      <c r="C2027" s="1380" t="s">
        <v>16429</v>
      </c>
      <c r="D2027" s="138" t="s">
        <v>18562</v>
      </c>
      <c r="E2027" s="138" t="s">
        <v>18563</v>
      </c>
      <c r="F2027" s="301" t="s">
        <v>16429</v>
      </c>
      <c r="G2027" s="144">
        <v>300</v>
      </c>
      <c r="H2027" s="144"/>
      <c r="I2027" s="144"/>
      <c r="J2027" s="301"/>
      <c r="K2027" s="138"/>
      <c r="L2027" s="138"/>
      <c r="M2027" s="138"/>
      <c r="N2027" s="138"/>
      <c r="O2027" s="138"/>
      <c r="P2027" s="138"/>
      <c r="Q2027" s="138"/>
      <c r="R2027" s="138"/>
      <c r="S2027" s="138"/>
      <c r="T2027" s="145" t="s">
        <v>2226</v>
      </c>
      <c r="U2027" s="138"/>
      <c r="V2027" s="138"/>
      <c r="W2027" s="138"/>
      <c r="X2027" s="138"/>
      <c r="Y2027" s="138"/>
      <c r="Z2027" s="138"/>
      <c r="AA2027" s="138"/>
      <c r="AB2027" s="138"/>
      <c r="AC2027" s="138"/>
      <c r="AD2027" s="138"/>
      <c r="AE2027" s="138"/>
      <c r="AF2027" s="138"/>
      <c r="AG2027" s="138"/>
      <c r="AH2027" s="138"/>
      <c r="AI2027" s="138"/>
      <c r="AJ2027" s="138"/>
      <c r="AK2027" s="138"/>
      <c r="AL2027" s="138"/>
      <c r="AM2027" s="138"/>
      <c r="AN2027" s="138"/>
      <c r="AO2027" s="138"/>
      <c r="AP2027" s="138"/>
      <c r="AQ2027" s="138"/>
      <c r="AR2027" s="138"/>
      <c r="AS2027" s="301" t="s">
        <v>8071</v>
      </c>
    </row>
    <row r="2028" spans="2:45" s="135" customFormat="1" ht="24" hidden="1" customHeight="1" x14ac:dyDescent="0.15">
      <c r="B2028" s="169"/>
      <c r="C2028" s="935" t="s">
        <v>16429</v>
      </c>
      <c r="D2028" s="138" t="s">
        <v>18564</v>
      </c>
      <c r="E2028" s="138" t="s">
        <v>18565</v>
      </c>
      <c r="F2028" s="301" t="s">
        <v>16429</v>
      </c>
      <c r="G2028" s="144">
        <v>300</v>
      </c>
      <c r="H2028" s="144"/>
      <c r="I2028" s="144"/>
      <c r="J2028" s="301"/>
      <c r="K2028" s="138"/>
      <c r="L2028" s="138"/>
      <c r="M2028" s="138"/>
      <c r="N2028" s="138"/>
      <c r="O2028" s="138"/>
      <c r="P2028" s="138"/>
      <c r="Q2028" s="138"/>
      <c r="R2028" s="138"/>
      <c r="S2028" s="138"/>
      <c r="T2028" s="145" t="s">
        <v>2226</v>
      </c>
      <c r="U2028" s="138"/>
      <c r="V2028" s="138"/>
      <c r="W2028" s="138"/>
      <c r="X2028" s="138"/>
      <c r="Y2028" s="138"/>
      <c r="Z2028" s="138"/>
      <c r="AA2028" s="138"/>
      <c r="AB2028" s="138"/>
      <c r="AC2028" s="138"/>
      <c r="AD2028" s="138"/>
      <c r="AE2028" s="138"/>
      <c r="AF2028" s="138"/>
      <c r="AG2028" s="138"/>
      <c r="AH2028" s="138"/>
      <c r="AI2028" s="138"/>
      <c r="AJ2028" s="138"/>
      <c r="AK2028" s="138"/>
      <c r="AL2028" s="138"/>
      <c r="AM2028" s="138"/>
      <c r="AN2028" s="138"/>
      <c r="AO2028" s="138"/>
      <c r="AP2028" s="138"/>
      <c r="AQ2028" s="138"/>
      <c r="AR2028" s="138"/>
      <c r="AS2028" s="138"/>
    </row>
    <row r="2029" spans="2:45" s="135" customFormat="1" ht="24" hidden="1" customHeight="1" x14ac:dyDescent="0.15">
      <c r="B2029" s="169"/>
      <c r="C2029" s="1380" t="s">
        <v>16429</v>
      </c>
      <c r="D2029" s="138" t="s">
        <v>18566</v>
      </c>
      <c r="E2029" s="138" t="s">
        <v>18567</v>
      </c>
      <c r="F2029" s="301" t="s">
        <v>16429</v>
      </c>
      <c r="G2029" s="144">
        <v>300</v>
      </c>
      <c r="H2029" s="144"/>
      <c r="I2029" s="144"/>
      <c r="J2029" s="301"/>
      <c r="K2029" s="138"/>
      <c r="L2029" s="138"/>
      <c r="M2029" s="138"/>
      <c r="N2029" s="138"/>
      <c r="O2029" s="138"/>
      <c r="P2029" s="138"/>
      <c r="Q2029" s="138"/>
      <c r="R2029" s="138"/>
      <c r="S2029" s="138"/>
      <c r="T2029" s="145" t="s">
        <v>2226</v>
      </c>
      <c r="U2029" s="138"/>
      <c r="V2029" s="138"/>
      <c r="W2029" s="138"/>
      <c r="X2029" s="138"/>
      <c r="Y2029" s="138"/>
      <c r="Z2029" s="138"/>
      <c r="AA2029" s="138"/>
      <c r="AB2029" s="138"/>
      <c r="AC2029" s="138"/>
      <c r="AD2029" s="138"/>
      <c r="AE2029" s="138"/>
      <c r="AF2029" s="138"/>
      <c r="AG2029" s="138"/>
      <c r="AH2029" s="138"/>
      <c r="AI2029" s="138"/>
      <c r="AJ2029" s="138"/>
      <c r="AK2029" s="138"/>
      <c r="AL2029" s="138"/>
      <c r="AM2029" s="138"/>
      <c r="AN2029" s="138"/>
      <c r="AO2029" s="138"/>
      <c r="AP2029" s="138"/>
      <c r="AQ2029" s="138"/>
      <c r="AR2029" s="138"/>
      <c r="AS2029" s="138"/>
    </row>
    <row r="2030" spans="2:45" s="135" customFormat="1" ht="24" hidden="1" customHeight="1" x14ac:dyDescent="0.15">
      <c r="B2030" s="169"/>
      <c r="C2030" s="1380" t="s">
        <v>16429</v>
      </c>
      <c r="D2030" s="138" t="s">
        <v>18568</v>
      </c>
      <c r="E2030" s="138" t="s">
        <v>18569</v>
      </c>
      <c r="F2030" s="301" t="s">
        <v>16429</v>
      </c>
      <c r="G2030" s="144">
        <v>600</v>
      </c>
      <c r="H2030" s="144"/>
      <c r="I2030" s="144"/>
      <c r="J2030" s="138"/>
      <c r="K2030" s="138"/>
      <c r="L2030" s="138"/>
      <c r="M2030" s="138"/>
      <c r="N2030" s="138"/>
      <c r="O2030" s="138"/>
      <c r="P2030" s="138"/>
      <c r="Q2030" s="138"/>
      <c r="R2030" s="138"/>
      <c r="S2030" s="138"/>
      <c r="T2030" s="145" t="s">
        <v>2226</v>
      </c>
      <c r="U2030" s="138"/>
      <c r="V2030" s="138"/>
      <c r="W2030" s="138"/>
      <c r="X2030" s="138"/>
      <c r="Y2030" s="138"/>
      <c r="Z2030" s="138"/>
      <c r="AA2030" s="138"/>
      <c r="AB2030" s="138"/>
      <c r="AC2030" s="138"/>
      <c r="AD2030" s="138"/>
      <c r="AE2030" s="138"/>
      <c r="AF2030" s="138"/>
      <c r="AG2030" s="138"/>
      <c r="AH2030" s="138"/>
      <c r="AI2030" s="138"/>
      <c r="AJ2030" s="138"/>
      <c r="AK2030" s="138"/>
      <c r="AL2030" s="138"/>
      <c r="AM2030" s="138"/>
      <c r="AN2030" s="138"/>
      <c r="AO2030" s="138"/>
      <c r="AP2030" s="138"/>
      <c r="AQ2030" s="138"/>
      <c r="AR2030" s="138"/>
      <c r="AS2030" s="138"/>
    </row>
    <row r="2031" spans="2:45" s="135" customFormat="1" ht="24" hidden="1" customHeight="1" x14ac:dyDescent="0.15">
      <c r="B2031" s="169"/>
      <c r="C2031" s="1380" t="s">
        <v>16429</v>
      </c>
      <c r="D2031" s="138" t="s">
        <v>18570</v>
      </c>
      <c r="E2031" s="138" t="s">
        <v>18571</v>
      </c>
      <c r="F2031" s="301" t="s">
        <v>16429</v>
      </c>
      <c r="G2031" s="144">
        <v>300</v>
      </c>
      <c r="H2031" s="144"/>
      <c r="I2031" s="144"/>
      <c r="J2031" s="301"/>
      <c r="K2031" s="138"/>
      <c r="L2031" s="138"/>
      <c r="M2031" s="138"/>
      <c r="N2031" s="138"/>
      <c r="O2031" s="138"/>
      <c r="P2031" s="138"/>
      <c r="Q2031" s="138"/>
      <c r="R2031" s="138"/>
      <c r="S2031" s="138"/>
      <c r="T2031" s="145" t="s">
        <v>2226</v>
      </c>
      <c r="U2031" s="138"/>
      <c r="V2031" s="138"/>
      <c r="W2031" s="138"/>
      <c r="X2031" s="138"/>
      <c r="Y2031" s="138"/>
      <c r="Z2031" s="138"/>
      <c r="AA2031" s="138"/>
      <c r="AB2031" s="138"/>
      <c r="AC2031" s="138"/>
      <c r="AD2031" s="138"/>
      <c r="AE2031" s="138"/>
      <c r="AF2031" s="138"/>
      <c r="AG2031" s="138"/>
      <c r="AH2031" s="138"/>
      <c r="AI2031" s="138"/>
      <c r="AJ2031" s="138"/>
      <c r="AK2031" s="138"/>
      <c r="AL2031" s="138"/>
      <c r="AM2031" s="138"/>
      <c r="AN2031" s="138"/>
      <c r="AO2031" s="138"/>
      <c r="AP2031" s="138"/>
      <c r="AQ2031" s="138"/>
      <c r="AR2031" s="138"/>
      <c r="AS2031" s="138"/>
    </row>
    <row r="2032" spans="2:45" s="135" customFormat="1" ht="24" hidden="1" customHeight="1" x14ac:dyDescent="0.15">
      <c r="B2032" s="169"/>
      <c r="C2032" s="1380" t="s">
        <v>16429</v>
      </c>
      <c r="D2032" s="138" t="s">
        <v>18572</v>
      </c>
      <c r="E2032" s="138" t="s">
        <v>18573</v>
      </c>
      <c r="F2032" s="301" t="s">
        <v>16429</v>
      </c>
      <c r="G2032" s="144">
        <v>300</v>
      </c>
      <c r="H2032" s="301"/>
      <c r="I2032" s="301"/>
      <c r="J2032" s="301"/>
      <c r="K2032" s="138"/>
      <c r="L2032" s="138"/>
      <c r="M2032" s="138"/>
      <c r="N2032" s="138"/>
      <c r="O2032" s="138"/>
      <c r="P2032" s="138"/>
      <c r="Q2032" s="138"/>
      <c r="R2032" s="138"/>
      <c r="S2032" s="138"/>
      <c r="T2032" s="145" t="s">
        <v>2226</v>
      </c>
      <c r="U2032" s="138"/>
      <c r="V2032" s="138"/>
      <c r="W2032" s="138"/>
      <c r="X2032" s="138"/>
      <c r="Y2032" s="138"/>
      <c r="Z2032" s="138"/>
      <c r="AA2032" s="138"/>
      <c r="AB2032" s="138"/>
      <c r="AC2032" s="138"/>
      <c r="AD2032" s="138"/>
      <c r="AE2032" s="138"/>
      <c r="AF2032" s="138"/>
      <c r="AG2032" s="138"/>
      <c r="AH2032" s="138"/>
      <c r="AI2032" s="138"/>
      <c r="AJ2032" s="138"/>
      <c r="AK2032" s="138"/>
      <c r="AL2032" s="138"/>
      <c r="AM2032" s="138"/>
      <c r="AN2032" s="138"/>
      <c r="AO2032" s="138"/>
      <c r="AP2032" s="138"/>
      <c r="AQ2032" s="138"/>
      <c r="AR2032" s="138"/>
      <c r="AS2032" s="138"/>
    </row>
    <row r="2033" spans="2:45" s="135" customFormat="1" ht="24" hidden="1" customHeight="1" x14ac:dyDescent="0.15">
      <c r="B2033" s="169"/>
      <c r="C2033" s="1380" t="s">
        <v>16429</v>
      </c>
      <c r="D2033" s="138" t="s">
        <v>18574</v>
      </c>
      <c r="E2033" s="138" t="s">
        <v>18575</v>
      </c>
      <c r="F2033" s="301" t="s">
        <v>16429</v>
      </c>
      <c r="G2033" s="144">
        <v>300</v>
      </c>
      <c r="H2033" s="144"/>
      <c r="I2033" s="144"/>
      <c r="J2033" s="301"/>
      <c r="K2033" s="138"/>
      <c r="L2033" s="138"/>
      <c r="M2033" s="138"/>
      <c r="N2033" s="138"/>
      <c r="O2033" s="138"/>
      <c r="P2033" s="138"/>
      <c r="Q2033" s="138"/>
      <c r="R2033" s="138"/>
      <c r="S2033" s="138"/>
      <c r="T2033" s="145" t="s">
        <v>2226</v>
      </c>
      <c r="U2033" s="138"/>
      <c r="V2033" s="138"/>
      <c r="W2033" s="138"/>
      <c r="X2033" s="138"/>
      <c r="Y2033" s="138"/>
      <c r="Z2033" s="138"/>
      <c r="AA2033" s="138"/>
      <c r="AB2033" s="138"/>
      <c r="AC2033" s="138"/>
      <c r="AD2033" s="138"/>
      <c r="AE2033" s="138"/>
      <c r="AF2033" s="138"/>
      <c r="AG2033" s="138"/>
      <c r="AH2033" s="138"/>
      <c r="AI2033" s="138"/>
      <c r="AJ2033" s="138"/>
      <c r="AK2033" s="138"/>
      <c r="AL2033" s="138"/>
      <c r="AM2033" s="138"/>
      <c r="AN2033" s="138"/>
      <c r="AO2033" s="138"/>
      <c r="AP2033" s="138"/>
      <c r="AQ2033" s="138"/>
      <c r="AR2033" s="138"/>
      <c r="AS2033" s="138"/>
    </row>
    <row r="2034" spans="2:45" s="135" customFormat="1" ht="24" hidden="1" customHeight="1" x14ac:dyDescent="0.15">
      <c r="B2034" s="169"/>
      <c r="C2034" s="1380" t="s">
        <v>16429</v>
      </c>
      <c r="D2034" s="138" t="s">
        <v>18576</v>
      </c>
      <c r="E2034" s="138" t="s">
        <v>18577</v>
      </c>
      <c r="F2034" s="301" t="s">
        <v>16429</v>
      </c>
      <c r="G2034" s="144">
        <v>300</v>
      </c>
      <c r="H2034" s="144"/>
      <c r="I2034" s="144"/>
      <c r="J2034" s="301"/>
      <c r="K2034" s="138"/>
      <c r="L2034" s="138"/>
      <c r="M2034" s="138"/>
      <c r="N2034" s="138"/>
      <c r="O2034" s="138"/>
      <c r="P2034" s="138"/>
      <c r="Q2034" s="138"/>
      <c r="R2034" s="138"/>
      <c r="S2034" s="138"/>
      <c r="T2034" s="145" t="s">
        <v>2226</v>
      </c>
      <c r="U2034" s="138"/>
      <c r="V2034" s="138"/>
      <c r="W2034" s="138"/>
      <c r="X2034" s="138"/>
      <c r="Y2034" s="138"/>
      <c r="Z2034" s="138"/>
      <c r="AA2034" s="138"/>
      <c r="AB2034" s="138"/>
      <c r="AC2034" s="138"/>
      <c r="AD2034" s="138"/>
      <c r="AE2034" s="138"/>
      <c r="AF2034" s="138"/>
      <c r="AG2034" s="138"/>
      <c r="AH2034" s="138"/>
      <c r="AI2034" s="138"/>
      <c r="AJ2034" s="138"/>
      <c r="AK2034" s="138"/>
      <c r="AL2034" s="138"/>
      <c r="AM2034" s="138"/>
      <c r="AN2034" s="138"/>
      <c r="AO2034" s="138"/>
      <c r="AP2034" s="138"/>
      <c r="AQ2034" s="138"/>
      <c r="AR2034" s="138"/>
      <c r="AS2034" s="138"/>
    </row>
    <row r="2035" spans="2:45" s="135" customFormat="1" ht="24" hidden="1" customHeight="1" x14ac:dyDescent="0.15">
      <c r="B2035" s="169"/>
      <c r="C2035" s="1380" t="s">
        <v>16429</v>
      </c>
      <c r="D2035" s="138" t="s">
        <v>18578</v>
      </c>
      <c r="E2035" s="138" t="s">
        <v>18579</v>
      </c>
      <c r="F2035" s="301" t="s">
        <v>16429</v>
      </c>
      <c r="G2035" s="144">
        <v>300</v>
      </c>
      <c r="H2035" s="144"/>
      <c r="I2035" s="144"/>
      <c r="J2035" s="301"/>
      <c r="K2035" s="138"/>
      <c r="L2035" s="138"/>
      <c r="M2035" s="138"/>
      <c r="N2035" s="138"/>
      <c r="O2035" s="138"/>
      <c r="P2035" s="138"/>
      <c r="Q2035" s="138"/>
      <c r="R2035" s="138"/>
      <c r="S2035" s="138"/>
      <c r="T2035" s="145" t="s">
        <v>2226</v>
      </c>
      <c r="U2035" s="138"/>
      <c r="V2035" s="138"/>
      <c r="W2035" s="138"/>
      <c r="X2035" s="138"/>
      <c r="Y2035" s="138"/>
      <c r="Z2035" s="138"/>
      <c r="AA2035" s="138"/>
      <c r="AB2035" s="138"/>
      <c r="AC2035" s="138"/>
      <c r="AD2035" s="138"/>
      <c r="AE2035" s="138"/>
      <c r="AF2035" s="138"/>
      <c r="AG2035" s="138"/>
      <c r="AH2035" s="138"/>
      <c r="AI2035" s="138"/>
      <c r="AJ2035" s="138"/>
      <c r="AK2035" s="138"/>
      <c r="AL2035" s="138"/>
      <c r="AM2035" s="138"/>
      <c r="AN2035" s="138"/>
      <c r="AO2035" s="138"/>
      <c r="AP2035" s="138"/>
      <c r="AQ2035" s="138"/>
      <c r="AR2035" s="138"/>
      <c r="AS2035" s="138"/>
    </row>
    <row r="2036" spans="2:45" s="135" customFormat="1" ht="24" hidden="1" customHeight="1" x14ac:dyDescent="0.15">
      <c r="B2036" s="169"/>
      <c r="C2036" s="1380" t="s">
        <v>16429</v>
      </c>
      <c r="D2036" s="138" t="s">
        <v>18580</v>
      </c>
      <c r="E2036" s="138" t="s">
        <v>15513</v>
      </c>
      <c r="F2036" s="301" t="s">
        <v>16429</v>
      </c>
      <c r="G2036" s="144">
        <v>300</v>
      </c>
      <c r="H2036" s="144"/>
      <c r="I2036" s="144"/>
      <c r="J2036" s="301"/>
      <c r="K2036" s="138"/>
      <c r="L2036" s="138"/>
      <c r="M2036" s="138"/>
      <c r="N2036" s="138"/>
      <c r="O2036" s="138"/>
      <c r="P2036" s="138"/>
      <c r="Q2036" s="138"/>
      <c r="R2036" s="138"/>
      <c r="S2036" s="138"/>
      <c r="T2036" s="145" t="s">
        <v>2226</v>
      </c>
      <c r="U2036" s="138"/>
      <c r="V2036" s="138"/>
      <c r="W2036" s="138"/>
      <c r="X2036" s="138"/>
      <c r="Y2036" s="138"/>
      <c r="Z2036" s="138"/>
      <c r="AA2036" s="138"/>
      <c r="AB2036" s="138"/>
      <c r="AC2036" s="138"/>
      <c r="AD2036" s="138"/>
      <c r="AE2036" s="138"/>
      <c r="AF2036" s="138"/>
      <c r="AG2036" s="138"/>
      <c r="AH2036" s="138"/>
      <c r="AI2036" s="138"/>
      <c r="AJ2036" s="138"/>
      <c r="AK2036" s="138"/>
      <c r="AL2036" s="138"/>
      <c r="AM2036" s="138"/>
      <c r="AN2036" s="138"/>
      <c r="AO2036" s="138"/>
      <c r="AP2036" s="138"/>
      <c r="AQ2036" s="138"/>
      <c r="AR2036" s="138"/>
      <c r="AS2036" s="138"/>
    </row>
    <row r="2037" spans="2:45" s="135" customFormat="1" ht="24" hidden="1" customHeight="1" x14ac:dyDescent="0.15">
      <c r="B2037" s="169"/>
      <c r="C2037" s="1380" t="s">
        <v>16429</v>
      </c>
      <c r="D2037" s="138" t="s">
        <v>18498</v>
      </c>
      <c r="E2037" s="138" t="s">
        <v>18581</v>
      </c>
      <c r="F2037" s="301" t="s">
        <v>16429</v>
      </c>
      <c r="G2037" s="144">
        <v>300</v>
      </c>
      <c r="H2037" s="301"/>
      <c r="I2037" s="301"/>
      <c r="J2037" s="301"/>
      <c r="K2037" s="138"/>
      <c r="L2037" s="138"/>
      <c r="M2037" s="138"/>
      <c r="N2037" s="138"/>
      <c r="O2037" s="138"/>
      <c r="P2037" s="138"/>
      <c r="Q2037" s="138"/>
      <c r="R2037" s="138"/>
      <c r="S2037" s="138"/>
      <c r="T2037" s="145" t="s">
        <v>2226</v>
      </c>
      <c r="U2037" s="138"/>
      <c r="V2037" s="138"/>
      <c r="W2037" s="138"/>
      <c r="X2037" s="138"/>
      <c r="Y2037" s="138"/>
      <c r="Z2037" s="138"/>
      <c r="AA2037" s="138"/>
      <c r="AB2037" s="138"/>
      <c r="AC2037" s="138"/>
      <c r="AD2037" s="138"/>
      <c r="AE2037" s="138"/>
      <c r="AF2037" s="138"/>
      <c r="AG2037" s="138"/>
      <c r="AH2037" s="138"/>
      <c r="AI2037" s="138"/>
      <c r="AJ2037" s="138"/>
      <c r="AK2037" s="138"/>
      <c r="AL2037" s="138"/>
      <c r="AM2037" s="138"/>
      <c r="AN2037" s="138"/>
      <c r="AO2037" s="138"/>
      <c r="AP2037" s="138"/>
      <c r="AQ2037" s="138"/>
      <c r="AR2037" s="138"/>
      <c r="AS2037" s="138"/>
    </row>
    <row r="2038" spans="2:45" s="135" customFormat="1" ht="24" hidden="1" customHeight="1" x14ac:dyDescent="0.15">
      <c r="B2038" s="169"/>
      <c r="C2038" s="1380" t="s">
        <v>16429</v>
      </c>
      <c r="D2038" s="138" t="s">
        <v>18582</v>
      </c>
      <c r="E2038" s="138" t="s">
        <v>18583</v>
      </c>
      <c r="F2038" s="301" t="s">
        <v>16429</v>
      </c>
      <c r="G2038" s="144">
        <v>300</v>
      </c>
      <c r="H2038" s="144"/>
      <c r="I2038" s="144"/>
      <c r="J2038" s="301"/>
      <c r="K2038" s="138"/>
      <c r="L2038" s="138"/>
      <c r="M2038" s="138"/>
      <c r="N2038" s="138"/>
      <c r="O2038" s="138"/>
      <c r="P2038" s="138"/>
      <c r="Q2038" s="138"/>
      <c r="R2038" s="138"/>
      <c r="S2038" s="138"/>
      <c r="T2038" s="145" t="s">
        <v>2226</v>
      </c>
      <c r="U2038" s="138"/>
      <c r="V2038" s="138"/>
      <c r="W2038" s="138"/>
      <c r="X2038" s="138"/>
      <c r="Y2038" s="138"/>
      <c r="Z2038" s="138"/>
      <c r="AA2038" s="138"/>
      <c r="AB2038" s="138"/>
      <c r="AC2038" s="138"/>
      <c r="AD2038" s="138"/>
      <c r="AE2038" s="138"/>
      <c r="AF2038" s="138"/>
      <c r="AG2038" s="138"/>
      <c r="AH2038" s="138"/>
      <c r="AI2038" s="138"/>
      <c r="AJ2038" s="138"/>
      <c r="AK2038" s="138"/>
      <c r="AL2038" s="138"/>
      <c r="AM2038" s="138"/>
      <c r="AN2038" s="138"/>
      <c r="AO2038" s="138"/>
      <c r="AP2038" s="138"/>
      <c r="AQ2038" s="138"/>
      <c r="AR2038" s="138"/>
      <c r="AS2038" s="138"/>
    </row>
    <row r="2039" spans="2:45" s="135" customFormat="1" ht="24" hidden="1" customHeight="1" x14ac:dyDescent="0.15">
      <c r="B2039" s="169"/>
      <c r="C2039" s="1380" t="s">
        <v>16429</v>
      </c>
      <c r="D2039" s="138" t="s">
        <v>18584</v>
      </c>
      <c r="E2039" s="138" t="s">
        <v>18585</v>
      </c>
      <c r="F2039" s="301" t="s">
        <v>16429</v>
      </c>
      <c r="G2039" s="144">
        <v>300</v>
      </c>
      <c r="H2039" s="144"/>
      <c r="I2039" s="144"/>
      <c r="J2039" s="301"/>
      <c r="K2039" s="138"/>
      <c r="L2039" s="138"/>
      <c r="M2039" s="138"/>
      <c r="N2039" s="138"/>
      <c r="O2039" s="138"/>
      <c r="P2039" s="138"/>
      <c r="Q2039" s="138"/>
      <c r="R2039" s="138"/>
      <c r="S2039" s="138"/>
      <c r="T2039" s="145" t="s">
        <v>2226</v>
      </c>
      <c r="U2039" s="138"/>
      <c r="V2039" s="138"/>
      <c r="W2039" s="138"/>
      <c r="X2039" s="138"/>
      <c r="Y2039" s="138"/>
      <c r="Z2039" s="138"/>
      <c r="AA2039" s="138"/>
      <c r="AB2039" s="138"/>
      <c r="AC2039" s="138"/>
      <c r="AD2039" s="138"/>
      <c r="AE2039" s="138"/>
      <c r="AF2039" s="138"/>
      <c r="AG2039" s="138"/>
      <c r="AH2039" s="138"/>
      <c r="AI2039" s="138"/>
      <c r="AJ2039" s="138"/>
      <c r="AK2039" s="138"/>
      <c r="AL2039" s="138"/>
      <c r="AM2039" s="138"/>
      <c r="AN2039" s="138"/>
      <c r="AO2039" s="138"/>
      <c r="AP2039" s="138"/>
      <c r="AQ2039" s="138"/>
      <c r="AR2039" s="138"/>
      <c r="AS2039" s="138"/>
    </row>
    <row r="2040" spans="2:45" s="135" customFormat="1" ht="24" hidden="1" customHeight="1" x14ac:dyDescent="0.15">
      <c r="B2040" s="169"/>
      <c r="C2040" s="1380" t="s">
        <v>16429</v>
      </c>
      <c r="D2040" s="138" t="s">
        <v>18586</v>
      </c>
      <c r="E2040" s="138" t="s">
        <v>18587</v>
      </c>
      <c r="F2040" s="301" t="s">
        <v>16429</v>
      </c>
      <c r="G2040" s="144">
        <v>300</v>
      </c>
      <c r="H2040" s="301"/>
      <c r="I2040" s="301"/>
      <c r="J2040" s="301"/>
      <c r="K2040" s="138"/>
      <c r="L2040" s="138"/>
      <c r="M2040" s="138"/>
      <c r="N2040" s="138"/>
      <c r="O2040" s="138"/>
      <c r="P2040" s="138"/>
      <c r="Q2040" s="138"/>
      <c r="R2040" s="138"/>
      <c r="S2040" s="138"/>
      <c r="T2040" s="145" t="s">
        <v>2226</v>
      </c>
      <c r="U2040" s="138"/>
      <c r="V2040" s="138"/>
      <c r="W2040" s="138"/>
      <c r="X2040" s="138"/>
      <c r="Y2040" s="138"/>
      <c r="Z2040" s="138"/>
      <c r="AA2040" s="138"/>
      <c r="AB2040" s="138"/>
      <c r="AC2040" s="138"/>
      <c r="AD2040" s="138"/>
      <c r="AE2040" s="138"/>
      <c r="AF2040" s="138"/>
      <c r="AG2040" s="138"/>
      <c r="AH2040" s="138"/>
      <c r="AI2040" s="138"/>
      <c r="AJ2040" s="138"/>
      <c r="AK2040" s="138"/>
      <c r="AL2040" s="138"/>
      <c r="AM2040" s="138"/>
      <c r="AN2040" s="138"/>
      <c r="AO2040" s="138"/>
      <c r="AP2040" s="138"/>
      <c r="AQ2040" s="138"/>
      <c r="AR2040" s="138"/>
      <c r="AS2040" s="138"/>
    </row>
    <row r="2041" spans="2:45" s="135" customFormat="1" ht="24" hidden="1" customHeight="1" x14ac:dyDescent="0.15">
      <c r="B2041" s="169"/>
      <c r="C2041" s="1380" t="s">
        <v>16429</v>
      </c>
      <c r="D2041" s="301"/>
      <c r="E2041" s="301" t="s">
        <v>18588</v>
      </c>
      <c r="F2041" s="301" t="s">
        <v>16429</v>
      </c>
      <c r="G2041" s="301">
        <v>690</v>
      </c>
      <c r="H2041" s="301">
        <v>210</v>
      </c>
      <c r="I2041" s="301">
        <v>210</v>
      </c>
      <c r="J2041" s="301"/>
      <c r="K2041" s="138"/>
      <c r="L2041" s="301"/>
      <c r="M2041" s="138"/>
      <c r="N2041" s="138"/>
      <c r="O2041" s="138"/>
      <c r="P2041" s="138"/>
      <c r="Q2041" s="138"/>
      <c r="R2041" s="138"/>
      <c r="S2041" s="138"/>
      <c r="T2041" s="145">
        <v>2013</v>
      </c>
      <c r="U2041" s="138"/>
      <c r="V2041" s="138"/>
      <c r="W2041" s="138"/>
      <c r="X2041" s="138"/>
      <c r="Y2041" s="138"/>
      <c r="Z2041" s="138"/>
      <c r="AA2041" s="138"/>
      <c r="AB2041" s="138"/>
      <c r="AC2041" s="138"/>
      <c r="AD2041" s="138"/>
      <c r="AE2041" s="138"/>
      <c r="AF2041" s="138"/>
      <c r="AG2041" s="138"/>
      <c r="AH2041" s="138"/>
      <c r="AI2041" s="138"/>
      <c r="AJ2041" s="138"/>
      <c r="AK2041" s="138"/>
      <c r="AL2041" s="138"/>
      <c r="AM2041" s="138"/>
      <c r="AN2041" s="138"/>
      <c r="AO2041" s="138"/>
      <c r="AP2041" s="138"/>
      <c r="AQ2041" s="138"/>
      <c r="AR2041" s="138"/>
      <c r="AS2041" s="301"/>
    </row>
    <row r="2042" spans="2:45" s="135" customFormat="1" ht="24" hidden="1" customHeight="1" x14ac:dyDescent="0.15">
      <c r="B2042" s="169"/>
      <c r="C2042" s="1380" t="s">
        <v>16418</v>
      </c>
      <c r="D2042" s="301" t="s">
        <v>19178</v>
      </c>
      <c r="E2042" s="301" t="s">
        <v>19179</v>
      </c>
      <c r="F2042" s="301" t="s">
        <v>19180</v>
      </c>
      <c r="G2042" s="301">
        <v>2112</v>
      </c>
      <c r="H2042" s="138"/>
      <c r="I2042" s="138"/>
      <c r="J2042" s="301"/>
      <c r="K2042" s="138"/>
      <c r="L2042" s="301"/>
      <c r="M2042" s="138"/>
      <c r="N2042" s="138"/>
      <c r="O2042" s="138"/>
      <c r="P2042" s="138"/>
      <c r="Q2042" s="138"/>
      <c r="R2042" s="138"/>
      <c r="S2042" s="138"/>
      <c r="T2042" s="145">
        <v>2011</v>
      </c>
      <c r="U2042" s="138"/>
      <c r="V2042" s="138"/>
      <c r="W2042" s="138"/>
      <c r="X2042" s="138"/>
      <c r="Y2042" s="138"/>
      <c r="Z2042" s="138"/>
      <c r="AA2042" s="138"/>
      <c r="AB2042" s="138"/>
      <c r="AC2042" s="138"/>
      <c r="AD2042" s="138"/>
      <c r="AE2042" s="138"/>
      <c r="AF2042" s="138"/>
      <c r="AG2042" s="138"/>
      <c r="AH2042" s="138"/>
      <c r="AI2042" s="138"/>
      <c r="AJ2042" s="138"/>
      <c r="AK2042" s="138"/>
      <c r="AL2042" s="138"/>
      <c r="AM2042" s="138"/>
      <c r="AN2042" s="138"/>
      <c r="AO2042" s="138"/>
      <c r="AP2042" s="138"/>
      <c r="AQ2042" s="138"/>
      <c r="AR2042" s="138"/>
      <c r="AS2042" s="301"/>
    </row>
    <row r="2043" spans="2:45" s="135" customFormat="1" ht="24" hidden="1" customHeight="1" x14ac:dyDescent="0.15">
      <c r="B2043" s="169"/>
      <c r="C2043" s="935" t="s">
        <v>16418</v>
      </c>
      <c r="D2043" s="138" t="s">
        <v>17649</v>
      </c>
      <c r="E2043" s="138" t="s">
        <v>19181</v>
      </c>
      <c r="F2043" s="138" t="s">
        <v>17740</v>
      </c>
      <c r="G2043" s="138">
        <v>1056</v>
      </c>
      <c r="H2043" s="138"/>
      <c r="I2043" s="138"/>
      <c r="J2043" s="301"/>
      <c r="K2043" s="138"/>
      <c r="L2043" s="138"/>
      <c r="M2043" s="138"/>
      <c r="N2043" s="138"/>
      <c r="O2043" s="138"/>
      <c r="P2043" s="138"/>
      <c r="Q2043" s="138"/>
      <c r="R2043" s="138"/>
      <c r="S2043" s="138"/>
      <c r="T2043" s="145">
        <v>2016</v>
      </c>
      <c r="U2043" s="138"/>
      <c r="V2043" s="138"/>
      <c r="W2043" s="138"/>
      <c r="X2043" s="138"/>
      <c r="Y2043" s="138"/>
      <c r="Z2043" s="138"/>
      <c r="AA2043" s="138"/>
      <c r="AB2043" s="138"/>
      <c r="AC2043" s="138"/>
      <c r="AD2043" s="138"/>
      <c r="AE2043" s="138"/>
      <c r="AF2043" s="138"/>
      <c r="AG2043" s="138"/>
      <c r="AH2043" s="138"/>
      <c r="AI2043" s="138"/>
      <c r="AJ2043" s="138"/>
      <c r="AK2043" s="138"/>
      <c r="AL2043" s="138"/>
      <c r="AM2043" s="138"/>
      <c r="AN2043" s="138"/>
      <c r="AO2043" s="138"/>
      <c r="AP2043" s="138"/>
      <c r="AQ2043" s="138"/>
      <c r="AR2043" s="138"/>
      <c r="AS2043" s="138"/>
    </row>
    <row r="2044" spans="2:45" s="135" customFormat="1" ht="24" hidden="1" customHeight="1" x14ac:dyDescent="0.15">
      <c r="B2044" s="169"/>
      <c r="C2044" s="1380" t="s">
        <v>16418</v>
      </c>
      <c r="D2044" s="301" t="s">
        <v>17618</v>
      </c>
      <c r="E2044" s="301" t="s">
        <v>18589</v>
      </c>
      <c r="F2044" s="301" t="s">
        <v>18590</v>
      </c>
      <c r="G2044" s="301">
        <v>1088</v>
      </c>
      <c r="H2044" s="301"/>
      <c r="I2044" s="301">
        <v>1088</v>
      </c>
      <c r="J2044" s="301"/>
      <c r="K2044" s="138"/>
      <c r="L2044" s="301"/>
      <c r="M2044" s="138"/>
      <c r="N2044" s="138"/>
      <c r="O2044" s="138"/>
      <c r="P2044" s="138"/>
      <c r="Q2044" s="138"/>
      <c r="R2044" s="138"/>
      <c r="S2044" s="138"/>
      <c r="T2044" s="145">
        <v>2016</v>
      </c>
      <c r="U2044" s="138"/>
      <c r="V2044" s="138"/>
      <c r="W2044" s="138"/>
      <c r="X2044" s="138"/>
      <c r="Y2044" s="138"/>
      <c r="Z2044" s="138"/>
      <c r="AA2044" s="138"/>
      <c r="AB2044" s="138"/>
      <c r="AC2044" s="138"/>
      <c r="AD2044" s="138"/>
      <c r="AE2044" s="138"/>
      <c r="AF2044" s="138"/>
      <c r="AG2044" s="138"/>
      <c r="AH2044" s="138"/>
      <c r="AI2044" s="138"/>
      <c r="AJ2044" s="138"/>
      <c r="AK2044" s="138"/>
      <c r="AL2044" s="138"/>
      <c r="AM2044" s="138"/>
      <c r="AN2044" s="138"/>
      <c r="AO2044" s="138"/>
      <c r="AP2044" s="138"/>
      <c r="AQ2044" s="138"/>
      <c r="AR2044" s="138"/>
      <c r="AS2044" s="301"/>
    </row>
    <row r="2045" spans="2:45" s="135" customFormat="1" ht="24" hidden="1" customHeight="1" x14ac:dyDescent="0.15">
      <c r="B2045" s="169"/>
      <c r="C2045" s="1380" t="s">
        <v>16418</v>
      </c>
      <c r="D2045" s="1424" t="s">
        <v>18591</v>
      </c>
      <c r="E2045" s="1424" t="s">
        <v>18592</v>
      </c>
      <c r="F2045" s="301" t="s">
        <v>18593</v>
      </c>
      <c r="G2045" s="301">
        <v>625</v>
      </c>
      <c r="H2045" s="301"/>
      <c r="I2045" s="301"/>
      <c r="J2045" s="301"/>
      <c r="K2045" s="138"/>
      <c r="L2045" s="301"/>
      <c r="M2045" s="138"/>
      <c r="N2045" s="138"/>
      <c r="O2045" s="138"/>
      <c r="P2045" s="138"/>
      <c r="Q2045" s="138"/>
      <c r="R2045" s="138"/>
      <c r="S2045" s="138"/>
      <c r="T2045" s="145">
        <v>2019</v>
      </c>
      <c r="U2045" s="138"/>
      <c r="V2045" s="138"/>
      <c r="W2045" s="138"/>
      <c r="X2045" s="138"/>
      <c r="Y2045" s="138"/>
      <c r="Z2045" s="138"/>
      <c r="AA2045" s="138"/>
      <c r="AB2045" s="138"/>
      <c r="AC2045" s="138"/>
      <c r="AD2045" s="138"/>
      <c r="AE2045" s="138"/>
      <c r="AF2045" s="138"/>
      <c r="AG2045" s="138"/>
      <c r="AH2045" s="138"/>
      <c r="AI2045" s="138"/>
      <c r="AJ2045" s="138"/>
      <c r="AK2045" s="138"/>
      <c r="AL2045" s="138"/>
      <c r="AM2045" s="138"/>
      <c r="AN2045" s="138"/>
      <c r="AO2045" s="138"/>
      <c r="AP2045" s="138"/>
      <c r="AQ2045" s="138"/>
      <c r="AR2045" s="138"/>
      <c r="AS2045" s="301"/>
    </row>
    <row r="2046" spans="2:45" s="135" customFormat="1" ht="24" hidden="1" customHeight="1" x14ac:dyDescent="0.15">
      <c r="B2046" s="169"/>
      <c r="C2046" s="935" t="s">
        <v>16418</v>
      </c>
      <c r="D2046" s="414" t="str">
        <f>D2045</f>
        <v>가흥동 122</v>
      </c>
      <c r="E2046" s="414" t="s">
        <v>18594</v>
      </c>
      <c r="F2046" s="138" t="s">
        <v>18595</v>
      </c>
      <c r="G2046" s="138">
        <v>676</v>
      </c>
      <c r="H2046" s="138"/>
      <c r="I2046" s="138"/>
      <c r="J2046" s="301"/>
      <c r="K2046" s="138"/>
      <c r="L2046" s="138"/>
      <c r="M2046" s="138"/>
      <c r="N2046" s="138"/>
      <c r="O2046" s="138"/>
      <c r="P2046" s="138"/>
      <c r="Q2046" s="138"/>
      <c r="R2046" s="138"/>
      <c r="S2046" s="138"/>
      <c r="T2046" s="145">
        <v>2001</v>
      </c>
      <c r="U2046" s="138"/>
      <c r="V2046" s="138"/>
      <c r="W2046" s="138"/>
      <c r="X2046" s="138"/>
      <c r="Y2046" s="138"/>
      <c r="Z2046" s="138"/>
      <c r="AA2046" s="138"/>
      <c r="AB2046" s="138"/>
      <c r="AC2046" s="138"/>
      <c r="AD2046" s="138"/>
      <c r="AE2046" s="138"/>
      <c r="AF2046" s="138"/>
      <c r="AG2046" s="138"/>
      <c r="AH2046" s="138"/>
      <c r="AI2046" s="138"/>
      <c r="AJ2046" s="138"/>
      <c r="AK2046" s="138"/>
      <c r="AL2046" s="138"/>
      <c r="AM2046" s="138"/>
      <c r="AN2046" s="138"/>
      <c r="AO2046" s="138"/>
      <c r="AP2046" s="138"/>
      <c r="AQ2046" s="138"/>
      <c r="AR2046" s="138"/>
      <c r="AS2046" s="138"/>
    </row>
    <row r="2047" spans="2:45" s="135" customFormat="1" ht="24" hidden="1" customHeight="1" x14ac:dyDescent="0.15">
      <c r="B2047" s="169"/>
      <c r="C2047" s="935" t="s">
        <v>16418</v>
      </c>
      <c r="D2047" s="414" t="s">
        <v>18596</v>
      </c>
      <c r="E2047" s="414" t="s">
        <v>18597</v>
      </c>
      <c r="F2047" s="138" t="s">
        <v>18598</v>
      </c>
      <c r="G2047" s="138">
        <v>690</v>
      </c>
      <c r="H2047" s="138"/>
      <c r="I2047" s="138"/>
      <c r="J2047" s="301"/>
      <c r="K2047" s="138"/>
      <c r="L2047" s="138"/>
      <c r="M2047" s="138"/>
      <c r="N2047" s="138"/>
      <c r="O2047" s="138"/>
      <c r="P2047" s="138"/>
      <c r="Q2047" s="138"/>
      <c r="R2047" s="138"/>
      <c r="S2047" s="138"/>
      <c r="T2047" s="145">
        <v>2020</v>
      </c>
      <c r="U2047" s="138"/>
      <c r="V2047" s="138"/>
      <c r="W2047" s="138"/>
      <c r="X2047" s="138"/>
      <c r="Y2047" s="138"/>
      <c r="Z2047" s="138"/>
      <c r="AA2047" s="138"/>
      <c r="AB2047" s="138"/>
      <c r="AC2047" s="138"/>
      <c r="AD2047" s="138"/>
      <c r="AE2047" s="138"/>
      <c r="AF2047" s="138"/>
      <c r="AG2047" s="138"/>
      <c r="AH2047" s="138"/>
      <c r="AI2047" s="138"/>
      <c r="AJ2047" s="138"/>
      <c r="AK2047" s="138"/>
      <c r="AL2047" s="138"/>
      <c r="AM2047" s="138"/>
      <c r="AN2047" s="138"/>
      <c r="AO2047" s="138"/>
      <c r="AP2047" s="138"/>
      <c r="AQ2047" s="138"/>
      <c r="AR2047" s="138"/>
      <c r="AS2047" s="138"/>
    </row>
    <row r="2048" spans="2:45" s="135" customFormat="1" ht="24" hidden="1" customHeight="1" x14ac:dyDescent="0.15">
      <c r="B2048" s="169"/>
      <c r="C2048" s="935" t="s">
        <v>16418</v>
      </c>
      <c r="D2048" s="414" t="s">
        <v>18599</v>
      </c>
      <c r="E2048" s="414" t="s">
        <v>18600</v>
      </c>
      <c r="F2048" s="138" t="s">
        <v>18601</v>
      </c>
      <c r="G2048" s="138">
        <v>1450</v>
      </c>
      <c r="H2048" s="138"/>
      <c r="I2048" s="138"/>
      <c r="J2048" s="138"/>
      <c r="K2048" s="138"/>
      <c r="L2048" s="138"/>
      <c r="M2048" s="138"/>
      <c r="N2048" s="138"/>
      <c r="O2048" s="138"/>
      <c r="P2048" s="138"/>
      <c r="Q2048" s="138"/>
      <c r="R2048" s="138"/>
      <c r="S2048" s="138"/>
      <c r="T2048" s="145">
        <v>2008</v>
      </c>
      <c r="U2048" s="138"/>
      <c r="V2048" s="138"/>
      <c r="W2048" s="138"/>
      <c r="X2048" s="138"/>
      <c r="Y2048" s="138"/>
      <c r="Z2048" s="138"/>
      <c r="AA2048" s="138"/>
      <c r="AB2048" s="138"/>
      <c r="AC2048" s="138"/>
      <c r="AD2048" s="138"/>
      <c r="AE2048" s="138"/>
      <c r="AF2048" s="138"/>
      <c r="AG2048" s="138"/>
      <c r="AH2048" s="138"/>
      <c r="AI2048" s="138"/>
      <c r="AJ2048" s="138"/>
      <c r="AK2048" s="138"/>
      <c r="AL2048" s="138"/>
      <c r="AM2048" s="138"/>
      <c r="AN2048" s="138"/>
      <c r="AO2048" s="138"/>
      <c r="AP2048" s="138"/>
      <c r="AQ2048" s="138"/>
      <c r="AR2048" s="138"/>
      <c r="AS2048" s="138"/>
    </row>
    <row r="2049" spans="2:45" s="135" customFormat="1" ht="24" hidden="1" customHeight="1" x14ac:dyDescent="0.15">
      <c r="B2049" s="169"/>
      <c r="C2049" s="935" t="s">
        <v>16418</v>
      </c>
      <c r="D2049" s="414" t="s">
        <v>18602</v>
      </c>
      <c r="E2049" s="414" t="s">
        <v>18603</v>
      </c>
      <c r="F2049" s="138" t="s">
        <v>18604</v>
      </c>
      <c r="G2049" s="138">
        <v>1350</v>
      </c>
      <c r="H2049" s="138"/>
      <c r="I2049" s="138"/>
      <c r="J2049" s="138"/>
      <c r="K2049" s="138"/>
      <c r="L2049" s="138"/>
      <c r="M2049" s="138"/>
      <c r="N2049" s="138"/>
      <c r="O2049" s="138"/>
      <c r="P2049" s="138"/>
      <c r="Q2049" s="138"/>
      <c r="R2049" s="138"/>
      <c r="S2049" s="138"/>
      <c r="T2049" s="145">
        <v>2005</v>
      </c>
      <c r="U2049" s="138"/>
      <c r="V2049" s="138"/>
      <c r="W2049" s="138"/>
      <c r="X2049" s="138"/>
      <c r="Y2049" s="138"/>
      <c r="Z2049" s="138"/>
      <c r="AA2049" s="138"/>
      <c r="AB2049" s="138"/>
      <c r="AC2049" s="138"/>
      <c r="AD2049" s="138"/>
      <c r="AE2049" s="138"/>
      <c r="AF2049" s="138"/>
      <c r="AG2049" s="138"/>
      <c r="AH2049" s="138"/>
      <c r="AI2049" s="138"/>
      <c r="AJ2049" s="138"/>
      <c r="AK2049" s="138"/>
      <c r="AL2049" s="138"/>
      <c r="AM2049" s="138"/>
      <c r="AN2049" s="138"/>
      <c r="AO2049" s="138"/>
      <c r="AP2049" s="138"/>
      <c r="AQ2049" s="138"/>
      <c r="AR2049" s="138"/>
      <c r="AS2049" s="138"/>
    </row>
    <row r="2050" spans="2:45" s="135" customFormat="1" ht="24" hidden="1" customHeight="1" x14ac:dyDescent="0.15">
      <c r="B2050" s="169"/>
      <c r="C2050" s="935" t="s">
        <v>16418</v>
      </c>
      <c r="D2050" s="414" t="s">
        <v>18605</v>
      </c>
      <c r="E2050" s="414" t="s">
        <v>18606</v>
      </c>
      <c r="F2050" s="138" t="s">
        <v>18607</v>
      </c>
      <c r="G2050" s="138">
        <v>450</v>
      </c>
      <c r="H2050" s="138"/>
      <c r="I2050" s="138"/>
      <c r="J2050" s="301"/>
      <c r="K2050" s="138"/>
      <c r="L2050" s="138"/>
      <c r="M2050" s="138"/>
      <c r="N2050" s="138"/>
      <c r="O2050" s="138"/>
      <c r="P2050" s="138"/>
      <c r="Q2050" s="138"/>
      <c r="R2050" s="138"/>
      <c r="S2050" s="138"/>
      <c r="T2050" s="145">
        <v>2017</v>
      </c>
      <c r="U2050" s="138"/>
      <c r="V2050" s="138"/>
      <c r="W2050" s="138"/>
      <c r="X2050" s="138"/>
      <c r="Y2050" s="138"/>
      <c r="Z2050" s="138"/>
      <c r="AA2050" s="138"/>
      <c r="AB2050" s="138"/>
      <c r="AC2050" s="138"/>
      <c r="AD2050" s="138"/>
      <c r="AE2050" s="138"/>
      <c r="AF2050" s="138"/>
      <c r="AG2050" s="138"/>
      <c r="AH2050" s="138"/>
      <c r="AI2050" s="138"/>
      <c r="AJ2050" s="138"/>
      <c r="AK2050" s="138"/>
      <c r="AL2050" s="138"/>
      <c r="AM2050" s="138"/>
      <c r="AN2050" s="138"/>
      <c r="AO2050" s="138"/>
      <c r="AP2050" s="138"/>
      <c r="AQ2050" s="138"/>
      <c r="AR2050" s="138"/>
      <c r="AS2050" s="138"/>
    </row>
    <row r="2051" spans="2:45" s="135" customFormat="1" ht="24" hidden="1" customHeight="1" x14ac:dyDescent="0.15">
      <c r="B2051" s="169"/>
      <c r="C2051" s="935" t="s">
        <v>16418</v>
      </c>
      <c r="D2051" s="414" t="s">
        <v>18608</v>
      </c>
      <c r="E2051" s="414" t="s">
        <v>18609</v>
      </c>
      <c r="F2051" s="138" t="s">
        <v>16418</v>
      </c>
      <c r="G2051" s="138">
        <v>2120</v>
      </c>
      <c r="H2051" s="138"/>
      <c r="I2051" s="138"/>
      <c r="J2051" s="301"/>
      <c r="K2051" s="138"/>
      <c r="L2051" s="138"/>
      <c r="M2051" s="138"/>
      <c r="N2051" s="138"/>
      <c r="O2051" s="138"/>
      <c r="P2051" s="138"/>
      <c r="Q2051" s="138"/>
      <c r="R2051" s="138"/>
      <c r="S2051" s="138"/>
      <c r="T2051" s="145">
        <v>2018</v>
      </c>
      <c r="U2051" s="138"/>
      <c r="V2051" s="138"/>
      <c r="W2051" s="138"/>
      <c r="X2051" s="138"/>
      <c r="Y2051" s="138"/>
      <c r="Z2051" s="138"/>
      <c r="AA2051" s="138"/>
      <c r="AB2051" s="138"/>
      <c r="AC2051" s="138"/>
      <c r="AD2051" s="138"/>
      <c r="AE2051" s="138"/>
      <c r="AF2051" s="138"/>
      <c r="AG2051" s="138"/>
      <c r="AH2051" s="138"/>
      <c r="AI2051" s="138"/>
      <c r="AJ2051" s="138"/>
      <c r="AK2051" s="138"/>
      <c r="AL2051" s="138"/>
      <c r="AM2051" s="138"/>
      <c r="AN2051" s="138"/>
      <c r="AO2051" s="138"/>
      <c r="AP2051" s="138"/>
      <c r="AQ2051" s="138"/>
      <c r="AR2051" s="138"/>
      <c r="AS2051" s="138"/>
    </row>
    <row r="2052" spans="2:45" s="135" customFormat="1" ht="24" hidden="1" customHeight="1" x14ac:dyDescent="0.15">
      <c r="B2052" s="169"/>
      <c r="C2052" s="935" t="s">
        <v>16418</v>
      </c>
      <c r="D2052" s="414" t="s">
        <v>18610</v>
      </c>
      <c r="E2052" s="414" t="s">
        <v>18611</v>
      </c>
      <c r="F2052" s="138" t="s">
        <v>18612</v>
      </c>
      <c r="G2052" s="138">
        <v>760</v>
      </c>
      <c r="H2052" s="138"/>
      <c r="I2052" s="138"/>
      <c r="J2052" s="301"/>
      <c r="K2052" s="138"/>
      <c r="L2052" s="138"/>
      <c r="M2052" s="138"/>
      <c r="N2052" s="138"/>
      <c r="O2052" s="138"/>
      <c r="P2052" s="138"/>
      <c r="Q2052" s="138"/>
      <c r="R2052" s="138"/>
      <c r="S2052" s="138"/>
      <c r="T2052" s="145">
        <v>2018</v>
      </c>
      <c r="U2052" s="138"/>
      <c r="V2052" s="138"/>
      <c r="W2052" s="138"/>
      <c r="X2052" s="138"/>
      <c r="Y2052" s="138"/>
      <c r="Z2052" s="138"/>
      <c r="AA2052" s="138"/>
      <c r="AB2052" s="138"/>
      <c r="AC2052" s="138"/>
      <c r="AD2052" s="138"/>
      <c r="AE2052" s="138"/>
      <c r="AF2052" s="138"/>
      <c r="AG2052" s="138"/>
      <c r="AH2052" s="138"/>
      <c r="AI2052" s="138"/>
      <c r="AJ2052" s="138"/>
      <c r="AK2052" s="138"/>
      <c r="AL2052" s="138"/>
      <c r="AM2052" s="138"/>
      <c r="AN2052" s="138"/>
      <c r="AO2052" s="138"/>
      <c r="AP2052" s="138"/>
      <c r="AQ2052" s="138"/>
      <c r="AR2052" s="138"/>
      <c r="AS2052" s="138"/>
    </row>
    <row r="2053" spans="2:45" s="135" customFormat="1" ht="24" hidden="1" customHeight="1" x14ac:dyDescent="0.15">
      <c r="B2053" s="169"/>
      <c r="C2053" s="935" t="s">
        <v>16418</v>
      </c>
      <c r="D2053" s="414" t="s">
        <v>18613</v>
      </c>
      <c r="E2053" s="414" t="s">
        <v>18614</v>
      </c>
      <c r="F2053" s="138" t="s">
        <v>18615</v>
      </c>
      <c r="G2053" s="138">
        <v>450</v>
      </c>
      <c r="H2053" s="138"/>
      <c r="I2053" s="138"/>
      <c r="J2053" s="301"/>
      <c r="K2053" s="138"/>
      <c r="L2053" s="138"/>
      <c r="M2053" s="138"/>
      <c r="N2053" s="138"/>
      <c r="O2053" s="138"/>
      <c r="P2053" s="138"/>
      <c r="Q2053" s="138"/>
      <c r="R2053" s="138"/>
      <c r="S2053" s="138"/>
      <c r="T2053" s="145">
        <v>2008</v>
      </c>
      <c r="U2053" s="138"/>
      <c r="V2053" s="138"/>
      <c r="W2053" s="138"/>
      <c r="X2053" s="138"/>
      <c r="Y2053" s="138"/>
      <c r="Z2053" s="138"/>
      <c r="AA2053" s="138"/>
      <c r="AB2053" s="138"/>
      <c r="AC2053" s="138"/>
      <c r="AD2053" s="138"/>
      <c r="AE2053" s="138"/>
      <c r="AF2053" s="138"/>
      <c r="AG2053" s="138"/>
      <c r="AH2053" s="138"/>
      <c r="AI2053" s="138"/>
      <c r="AJ2053" s="138"/>
      <c r="AK2053" s="138"/>
      <c r="AL2053" s="138"/>
      <c r="AM2053" s="138"/>
      <c r="AN2053" s="138"/>
      <c r="AO2053" s="138"/>
      <c r="AP2053" s="138"/>
      <c r="AQ2053" s="138"/>
      <c r="AR2053" s="138"/>
      <c r="AS2053" s="138"/>
    </row>
    <row r="2054" spans="2:45" s="135" customFormat="1" ht="24" hidden="1" customHeight="1" x14ac:dyDescent="0.15">
      <c r="B2054" s="169"/>
      <c r="C2054" s="935" t="s">
        <v>16418</v>
      </c>
      <c r="D2054" s="414" t="s">
        <v>18616</v>
      </c>
      <c r="E2054" s="414" t="s">
        <v>18617</v>
      </c>
      <c r="F2054" s="138" t="s">
        <v>18618</v>
      </c>
      <c r="G2054" s="138">
        <v>530</v>
      </c>
      <c r="H2054" s="138"/>
      <c r="I2054" s="138"/>
      <c r="J2054" s="301"/>
      <c r="K2054" s="138"/>
      <c r="L2054" s="138"/>
      <c r="M2054" s="138"/>
      <c r="N2054" s="138"/>
      <c r="O2054" s="138"/>
      <c r="P2054" s="138"/>
      <c r="Q2054" s="138"/>
      <c r="R2054" s="138"/>
      <c r="S2054" s="138"/>
      <c r="T2054" s="145">
        <v>2020</v>
      </c>
      <c r="U2054" s="138"/>
      <c r="V2054" s="138"/>
      <c r="W2054" s="138"/>
      <c r="X2054" s="138"/>
      <c r="Y2054" s="138"/>
      <c r="Z2054" s="138"/>
      <c r="AA2054" s="138"/>
      <c r="AB2054" s="138"/>
      <c r="AC2054" s="138"/>
      <c r="AD2054" s="138"/>
      <c r="AE2054" s="138"/>
      <c r="AF2054" s="138"/>
      <c r="AG2054" s="138"/>
      <c r="AH2054" s="138"/>
      <c r="AI2054" s="138"/>
      <c r="AJ2054" s="138"/>
      <c r="AK2054" s="138"/>
      <c r="AL2054" s="138"/>
      <c r="AM2054" s="138"/>
      <c r="AN2054" s="138"/>
      <c r="AO2054" s="138"/>
      <c r="AP2054" s="138"/>
      <c r="AQ2054" s="138"/>
      <c r="AR2054" s="138"/>
      <c r="AS2054" s="138"/>
    </row>
    <row r="2055" spans="2:45" s="135" customFormat="1" ht="24" hidden="1" customHeight="1" x14ac:dyDescent="0.15">
      <c r="B2055" s="169"/>
      <c r="C2055" s="935" t="s">
        <v>16418</v>
      </c>
      <c r="D2055" s="414" t="s">
        <v>18619</v>
      </c>
      <c r="E2055" s="414" t="s">
        <v>18620</v>
      </c>
      <c r="F2055" s="138" t="s">
        <v>18621</v>
      </c>
      <c r="G2055" s="138">
        <v>2570</v>
      </c>
      <c r="H2055" s="138"/>
      <c r="I2055" s="138"/>
      <c r="J2055" s="301"/>
      <c r="K2055" s="138"/>
      <c r="L2055" s="138"/>
      <c r="M2055" s="138"/>
      <c r="N2055" s="138"/>
      <c r="O2055" s="138"/>
      <c r="P2055" s="138"/>
      <c r="Q2055" s="138"/>
      <c r="R2055" s="138"/>
      <c r="S2055" s="138"/>
      <c r="T2055" s="145">
        <v>2019</v>
      </c>
      <c r="U2055" s="138"/>
      <c r="V2055" s="138"/>
      <c r="W2055" s="138"/>
      <c r="X2055" s="138"/>
      <c r="Y2055" s="138"/>
      <c r="Z2055" s="138"/>
      <c r="AA2055" s="138"/>
      <c r="AB2055" s="138"/>
      <c r="AC2055" s="138"/>
      <c r="AD2055" s="138"/>
      <c r="AE2055" s="138"/>
      <c r="AF2055" s="138"/>
      <c r="AG2055" s="138"/>
      <c r="AH2055" s="138"/>
      <c r="AI2055" s="138"/>
      <c r="AJ2055" s="138"/>
      <c r="AK2055" s="138"/>
      <c r="AL2055" s="138"/>
      <c r="AM2055" s="138"/>
      <c r="AN2055" s="138"/>
      <c r="AO2055" s="138"/>
      <c r="AP2055" s="138"/>
      <c r="AQ2055" s="138"/>
      <c r="AR2055" s="138"/>
      <c r="AS2055" s="138"/>
    </row>
    <row r="2056" spans="2:45" s="135" customFormat="1" ht="24" hidden="1" customHeight="1" x14ac:dyDescent="0.15">
      <c r="B2056" s="169"/>
      <c r="C2056" s="1380" t="s">
        <v>16520</v>
      </c>
      <c r="D2056" s="301" t="s">
        <v>18622</v>
      </c>
      <c r="E2056" s="301" t="s">
        <v>18623</v>
      </c>
      <c r="F2056" s="301" t="s">
        <v>18624</v>
      </c>
      <c r="G2056" s="301">
        <v>2965</v>
      </c>
      <c r="H2056" s="301"/>
      <c r="I2056" s="301"/>
      <c r="J2056" s="301"/>
      <c r="K2056" s="138"/>
      <c r="L2056" s="301"/>
      <c r="M2056" s="138"/>
      <c r="N2056" s="138"/>
      <c r="O2056" s="138"/>
      <c r="P2056" s="138"/>
      <c r="Q2056" s="138"/>
      <c r="R2056" s="138"/>
      <c r="S2056" s="138"/>
      <c r="T2056" s="145">
        <v>2018</v>
      </c>
      <c r="U2056" s="138"/>
      <c r="V2056" s="138"/>
      <c r="W2056" s="138"/>
      <c r="X2056" s="138"/>
      <c r="Y2056" s="138"/>
      <c r="Z2056" s="138"/>
      <c r="AA2056" s="138"/>
      <c r="AB2056" s="138"/>
      <c r="AC2056" s="138"/>
      <c r="AD2056" s="138"/>
      <c r="AE2056" s="138"/>
      <c r="AF2056" s="138"/>
      <c r="AG2056" s="138"/>
      <c r="AH2056" s="138"/>
      <c r="AI2056" s="138"/>
      <c r="AJ2056" s="138"/>
      <c r="AK2056" s="138"/>
      <c r="AL2056" s="138"/>
      <c r="AM2056" s="138"/>
      <c r="AN2056" s="138"/>
      <c r="AO2056" s="138"/>
      <c r="AP2056" s="138"/>
      <c r="AQ2056" s="138"/>
      <c r="AR2056" s="138"/>
      <c r="AS2056" s="301"/>
    </row>
    <row r="2057" spans="2:45" s="135" customFormat="1" ht="24" hidden="1" customHeight="1" x14ac:dyDescent="0.15">
      <c r="B2057" s="169"/>
      <c r="C2057" s="1380" t="s">
        <v>16520</v>
      </c>
      <c r="D2057" s="301" t="s">
        <v>18625</v>
      </c>
      <c r="E2057" s="301" t="s">
        <v>16521</v>
      </c>
      <c r="F2057" s="301" t="s">
        <v>18624</v>
      </c>
      <c r="G2057" s="301">
        <v>55326</v>
      </c>
      <c r="H2057" s="301" t="s">
        <v>2226</v>
      </c>
      <c r="I2057" s="301" t="s">
        <v>2226</v>
      </c>
      <c r="J2057" s="301"/>
      <c r="K2057" s="138"/>
      <c r="L2057" s="301"/>
      <c r="M2057" s="138"/>
      <c r="N2057" s="138"/>
      <c r="O2057" s="138"/>
      <c r="P2057" s="138"/>
      <c r="Q2057" s="138"/>
      <c r="R2057" s="138"/>
      <c r="S2057" s="138"/>
      <c r="T2057" s="145">
        <v>2020</v>
      </c>
      <c r="U2057" s="138"/>
      <c r="V2057" s="138"/>
      <c r="W2057" s="138"/>
      <c r="X2057" s="138"/>
      <c r="Y2057" s="138"/>
      <c r="Z2057" s="138"/>
      <c r="AA2057" s="138"/>
      <c r="AB2057" s="138"/>
      <c r="AC2057" s="138"/>
      <c r="AD2057" s="138"/>
      <c r="AE2057" s="138"/>
      <c r="AF2057" s="138"/>
      <c r="AG2057" s="138"/>
      <c r="AH2057" s="138"/>
      <c r="AI2057" s="138"/>
      <c r="AJ2057" s="138"/>
      <c r="AK2057" s="138"/>
      <c r="AL2057" s="138"/>
      <c r="AM2057" s="138"/>
      <c r="AN2057" s="138"/>
      <c r="AO2057" s="138"/>
      <c r="AP2057" s="138"/>
      <c r="AQ2057" s="138"/>
      <c r="AR2057" s="138"/>
      <c r="AS2057" s="301"/>
    </row>
    <row r="2058" spans="2:45" s="135" customFormat="1" ht="24" hidden="1" customHeight="1" x14ac:dyDescent="0.15">
      <c r="B2058" s="169"/>
      <c r="C2058" s="1380" t="s">
        <v>16520</v>
      </c>
      <c r="D2058" s="301" t="s">
        <v>18626</v>
      </c>
      <c r="E2058" s="301" t="s">
        <v>18627</v>
      </c>
      <c r="F2058" s="301" t="s">
        <v>18624</v>
      </c>
      <c r="G2058" s="301">
        <v>5450</v>
      </c>
      <c r="H2058" s="301"/>
      <c r="I2058" s="301"/>
      <c r="J2058" s="301"/>
      <c r="K2058" s="138"/>
      <c r="L2058" s="301"/>
      <c r="M2058" s="138"/>
      <c r="N2058" s="138"/>
      <c r="O2058" s="138"/>
      <c r="P2058" s="138"/>
      <c r="Q2058" s="138"/>
      <c r="R2058" s="138"/>
      <c r="S2058" s="138"/>
      <c r="T2058" s="145"/>
      <c r="U2058" s="138"/>
      <c r="V2058" s="138"/>
      <c r="W2058" s="138"/>
      <c r="X2058" s="138"/>
      <c r="Y2058" s="138"/>
      <c r="Z2058" s="138"/>
      <c r="AA2058" s="138"/>
      <c r="AB2058" s="138"/>
      <c r="AC2058" s="138"/>
      <c r="AD2058" s="138"/>
      <c r="AE2058" s="138"/>
      <c r="AF2058" s="138"/>
      <c r="AG2058" s="138"/>
      <c r="AH2058" s="138"/>
      <c r="AI2058" s="138"/>
      <c r="AJ2058" s="138"/>
      <c r="AK2058" s="138"/>
      <c r="AL2058" s="138"/>
      <c r="AM2058" s="138"/>
      <c r="AN2058" s="138"/>
      <c r="AO2058" s="138"/>
      <c r="AP2058" s="138"/>
      <c r="AQ2058" s="138"/>
      <c r="AR2058" s="138"/>
      <c r="AS2058" s="301"/>
    </row>
    <row r="2059" spans="2:45" s="135" customFormat="1" ht="24" hidden="1" customHeight="1" x14ac:dyDescent="0.15">
      <c r="B2059" s="169"/>
      <c r="C2059" s="1380" t="s">
        <v>16520</v>
      </c>
      <c r="D2059" s="301" t="s">
        <v>18628</v>
      </c>
      <c r="E2059" s="301" t="s">
        <v>18629</v>
      </c>
      <c r="F2059" s="301" t="s">
        <v>18624</v>
      </c>
      <c r="G2059" s="301">
        <v>38000</v>
      </c>
      <c r="H2059" s="301"/>
      <c r="I2059" s="301"/>
      <c r="J2059" s="301"/>
      <c r="K2059" s="138"/>
      <c r="L2059" s="301"/>
      <c r="M2059" s="138"/>
      <c r="N2059" s="138"/>
      <c r="O2059" s="138"/>
      <c r="P2059" s="138"/>
      <c r="Q2059" s="138"/>
      <c r="R2059" s="138"/>
      <c r="S2059" s="138"/>
      <c r="T2059" s="145"/>
      <c r="U2059" s="138"/>
      <c r="V2059" s="138"/>
      <c r="W2059" s="138"/>
      <c r="X2059" s="138"/>
      <c r="Y2059" s="138"/>
      <c r="Z2059" s="138"/>
      <c r="AA2059" s="138"/>
      <c r="AB2059" s="138"/>
      <c r="AC2059" s="138"/>
      <c r="AD2059" s="138"/>
      <c r="AE2059" s="138"/>
      <c r="AF2059" s="138"/>
      <c r="AG2059" s="138"/>
      <c r="AH2059" s="138"/>
      <c r="AI2059" s="138"/>
      <c r="AJ2059" s="138"/>
      <c r="AK2059" s="138"/>
      <c r="AL2059" s="138"/>
      <c r="AM2059" s="138"/>
      <c r="AN2059" s="138"/>
      <c r="AO2059" s="138"/>
      <c r="AP2059" s="138"/>
      <c r="AQ2059" s="138"/>
      <c r="AR2059" s="138"/>
      <c r="AS2059" s="301"/>
    </row>
    <row r="2060" spans="2:45" s="135" customFormat="1" ht="24" hidden="1" customHeight="1" x14ac:dyDescent="0.15">
      <c r="B2060" s="169"/>
      <c r="C2060" s="1380" t="s">
        <v>16520</v>
      </c>
      <c r="D2060" s="301" t="s">
        <v>18630</v>
      </c>
      <c r="E2060" s="301" t="s">
        <v>18631</v>
      </c>
      <c r="F2060" s="301" t="s">
        <v>18624</v>
      </c>
      <c r="G2060" s="301">
        <v>6200</v>
      </c>
      <c r="H2060" s="301" t="s">
        <v>2226</v>
      </c>
      <c r="I2060" s="301" t="s">
        <v>2226</v>
      </c>
      <c r="J2060" s="301"/>
      <c r="K2060" s="138"/>
      <c r="L2060" s="301"/>
      <c r="M2060" s="138"/>
      <c r="N2060" s="138"/>
      <c r="O2060" s="138"/>
      <c r="P2060" s="138"/>
      <c r="Q2060" s="138"/>
      <c r="R2060" s="138"/>
      <c r="S2060" s="138"/>
      <c r="T2060" s="145">
        <v>2021</v>
      </c>
      <c r="U2060" s="138"/>
      <c r="V2060" s="138"/>
      <c r="W2060" s="138"/>
      <c r="X2060" s="138"/>
      <c r="Y2060" s="138"/>
      <c r="Z2060" s="138"/>
      <c r="AA2060" s="138"/>
      <c r="AB2060" s="138"/>
      <c r="AC2060" s="138"/>
      <c r="AD2060" s="138"/>
      <c r="AE2060" s="138"/>
      <c r="AF2060" s="138"/>
      <c r="AG2060" s="138"/>
      <c r="AH2060" s="138"/>
      <c r="AI2060" s="138"/>
      <c r="AJ2060" s="138"/>
      <c r="AK2060" s="138"/>
      <c r="AL2060" s="138"/>
      <c r="AM2060" s="138"/>
      <c r="AN2060" s="138"/>
      <c r="AO2060" s="138"/>
      <c r="AP2060" s="138"/>
      <c r="AQ2060" s="138"/>
      <c r="AR2060" s="138"/>
      <c r="AS2060" s="301"/>
    </row>
    <row r="2061" spans="2:45" s="135" customFormat="1" ht="24" hidden="1" customHeight="1" x14ac:dyDescent="0.15">
      <c r="B2061" s="169"/>
      <c r="C2061" s="935" t="s">
        <v>16520</v>
      </c>
      <c r="D2061" s="138" t="s">
        <v>18632</v>
      </c>
      <c r="E2061" s="138" t="s">
        <v>18633</v>
      </c>
      <c r="F2061" s="301" t="s">
        <v>18634</v>
      </c>
      <c r="G2061" s="138">
        <v>2500</v>
      </c>
      <c r="H2061" s="138" t="s">
        <v>2226</v>
      </c>
      <c r="I2061" s="138" t="s">
        <v>2226</v>
      </c>
      <c r="J2061" s="138"/>
      <c r="K2061" s="138"/>
      <c r="L2061" s="138"/>
      <c r="M2061" s="138"/>
      <c r="N2061" s="138"/>
      <c r="O2061" s="138"/>
      <c r="P2061" s="138"/>
      <c r="Q2061" s="138"/>
      <c r="R2061" s="138"/>
      <c r="S2061" s="138"/>
      <c r="T2061" s="145">
        <v>2015</v>
      </c>
      <c r="U2061" s="138"/>
      <c r="V2061" s="138"/>
      <c r="W2061" s="138"/>
      <c r="X2061" s="138"/>
      <c r="Y2061" s="138"/>
      <c r="Z2061" s="138"/>
      <c r="AA2061" s="138"/>
      <c r="AB2061" s="138"/>
      <c r="AC2061" s="138"/>
      <c r="AD2061" s="138"/>
      <c r="AE2061" s="138"/>
      <c r="AF2061" s="138"/>
      <c r="AG2061" s="138"/>
      <c r="AH2061" s="138"/>
      <c r="AI2061" s="138"/>
      <c r="AJ2061" s="138"/>
      <c r="AK2061" s="138"/>
      <c r="AL2061" s="138"/>
      <c r="AM2061" s="138"/>
      <c r="AN2061" s="138"/>
      <c r="AO2061" s="138"/>
      <c r="AP2061" s="138"/>
      <c r="AQ2061" s="138"/>
      <c r="AR2061" s="138"/>
      <c r="AS2061" s="138"/>
    </row>
    <row r="2062" spans="2:45" s="135" customFormat="1" ht="24" hidden="1" customHeight="1" x14ac:dyDescent="0.15">
      <c r="B2062" s="169"/>
      <c r="C2062" s="1380" t="s">
        <v>16520</v>
      </c>
      <c r="D2062" s="301" t="s">
        <v>18635</v>
      </c>
      <c r="E2062" s="301" t="s">
        <v>18636</v>
      </c>
      <c r="F2062" s="301" t="s">
        <v>18624</v>
      </c>
      <c r="G2062" s="301">
        <v>748</v>
      </c>
      <c r="H2062" s="301"/>
      <c r="I2062" s="301"/>
      <c r="J2062" s="138"/>
      <c r="K2062" s="138"/>
      <c r="L2062" s="301"/>
      <c r="M2062" s="138"/>
      <c r="N2062" s="138"/>
      <c r="O2062" s="138"/>
      <c r="P2062" s="138"/>
      <c r="Q2062" s="138"/>
      <c r="R2062" s="138"/>
      <c r="S2062" s="138"/>
      <c r="T2062" s="145">
        <v>2019</v>
      </c>
      <c r="U2062" s="138"/>
      <c r="V2062" s="138"/>
      <c r="W2062" s="138"/>
      <c r="X2062" s="138"/>
      <c r="Y2062" s="138"/>
      <c r="Z2062" s="138"/>
      <c r="AA2062" s="138"/>
      <c r="AB2062" s="138"/>
      <c r="AC2062" s="138"/>
      <c r="AD2062" s="138"/>
      <c r="AE2062" s="138"/>
      <c r="AF2062" s="138"/>
      <c r="AG2062" s="138"/>
      <c r="AH2062" s="138"/>
      <c r="AI2062" s="138"/>
      <c r="AJ2062" s="138"/>
      <c r="AK2062" s="138"/>
      <c r="AL2062" s="138"/>
      <c r="AM2062" s="138"/>
      <c r="AN2062" s="138"/>
      <c r="AO2062" s="138"/>
      <c r="AP2062" s="138"/>
      <c r="AQ2062" s="138"/>
      <c r="AR2062" s="138"/>
      <c r="AS2062" s="301"/>
    </row>
    <row r="2063" spans="2:45" s="135" customFormat="1" ht="24" hidden="1" customHeight="1" x14ac:dyDescent="0.15">
      <c r="B2063" s="169"/>
      <c r="C2063" s="935" t="s">
        <v>16520</v>
      </c>
      <c r="D2063" s="138" t="s">
        <v>18637</v>
      </c>
      <c r="E2063" s="138" t="s">
        <v>18638</v>
      </c>
      <c r="F2063" s="301" t="s">
        <v>18624</v>
      </c>
      <c r="G2063" s="138">
        <v>574</v>
      </c>
      <c r="H2063" s="138"/>
      <c r="I2063" s="138"/>
      <c r="J2063" s="301"/>
      <c r="K2063" s="138"/>
      <c r="L2063" s="138"/>
      <c r="M2063" s="138"/>
      <c r="N2063" s="138"/>
      <c r="O2063" s="138"/>
      <c r="P2063" s="138"/>
      <c r="Q2063" s="138"/>
      <c r="R2063" s="138"/>
      <c r="S2063" s="138"/>
      <c r="T2063" s="145">
        <v>2010</v>
      </c>
      <c r="U2063" s="138"/>
      <c r="V2063" s="138"/>
      <c r="W2063" s="138"/>
      <c r="X2063" s="138"/>
      <c r="Y2063" s="138"/>
      <c r="Z2063" s="138"/>
      <c r="AA2063" s="138"/>
      <c r="AB2063" s="138"/>
      <c r="AC2063" s="138"/>
      <c r="AD2063" s="138"/>
      <c r="AE2063" s="138"/>
      <c r="AF2063" s="138"/>
      <c r="AG2063" s="138"/>
      <c r="AH2063" s="138"/>
      <c r="AI2063" s="138"/>
      <c r="AJ2063" s="138"/>
      <c r="AK2063" s="138"/>
      <c r="AL2063" s="138"/>
      <c r="AM2063" s="138"/>
      <c r="AN2063" s="138"/>
      <c r="AO2063" s="138"/>
      <c r="AP2063" s="138"/>
      <c r="AQ2063" s="138"/>
      <c r="AR2063" s="138"/>
      <c r="AS2063" s="138"/>
    </row>
    <row r="2064" spans="2:45" s="135" customFormat="1" ht="24" hidden="1" customHeight="1" x14ac:dyDescent="0.15">
      <c r="B2064" s="169"/>
      <c r="C2064" s="935" t="s">
        <v>16520</v>
      </c>
      <c r="D2064" s="138" t="s">
        <v>18639</v>
      </c>
      <c r="E2064" s="138" t="s">
        <v>18640</v>
      </c>
      <c r="F2064" s="138" t="s">
        <v>18641</v>
      </c>
      <c r="G2064" s="138">
        <v>420</v>
      </c>
      <c r="H2064" s="138"/>
      <c r="I2064" s="138"/>
      <c r="J2064" s="138"/>
      <c r="K2064" s="138"/>
      <c r="L2064" s="138"/>
      <c r="M2064" s="138"/>
      <c r="N2064" s="138"/>
      <c r="O2064" s="138"/>
      <c r="P2064" s="138"/>
      <c r="Q2064" s="138"/>
      <c r="R2064" s="138"/>
      <c r="S2064" s="138"/>
      <c r="T2064" s="145">
        <v>2010</v>
      </c>
      <c r="U2064" s="138"/>
      <c r="V2064" s="138"/>
      <c r="W2064" s="138"/>
      <c r="X2064" s="138"/>
      <c r="Y2064" s="138"/>
      <c r="Z2064" s="138"/>
      <c r="AA2064" s="138"/>
      <c r="AB2064" s="138"/>
      <c r="AC2064" s="138"/>
      <c r="AD2064" s="138"/>
      <c r="AE2064" s="138"/>
      <c r="AF2064" s="138"/>
      <c r="AG2064" s="138"/>
      <c r="AH2064" s="138"/>
      <c r="AI2064" s="138"/>
      <c r="AJ2064" s="138"/>
      <c r="AK2064" s="138"/>
      <c r="AL2064" s="138"/>
      <c r="AM2064" s="138"/>
      <c r="AN2064" s="138"/>
      <c r="AO2064" s="138"/>
      <c r="AP2064" s="138"/>
      <c r="AQ2064" s="138"/>
      <c r="AR2064" s="138"/>
      <c r="AS2064" s="138"/>
    </row>
    <row r="2065" spans="1:45" s="135" customFormat="1" ht="24" hidden="1" customHeight="1" x14ac:dyDescent="0.15">
      <c r="B2065" s="169"/>
      <c r="C2065" s="935" t="s">
        <v>16520</v>
      </c>
      <c r="D2065" s="138" t="s">
        <v>18642</v>
      </c>
      <c r="E2065" s="138" t="s">
        <v>18643</v>
      </c>
      <c r="F2065" s="138" t="s">
        <v>18634</v>
      </c>
      <c r="G2065" s="138">
        <v>400</v>
      </c>
      <c r="H2065" s="138"/>
      <c r="I2065" s="138"/>
      <c r="J2065" s="138"/>
      <c r="K2065" s="138"/>
      <c r="L2065" s="138"/>
      <c r="M2065" s="138"/>
      <c r="N2065" s="138"/>
      <c r="O2065" s="138"/>
      <c r="P2065" s="138"/>
      <c r="Q2065" s="138"/>
      <c r="R2065" s="138"/>
      <c r="S2065" s="138"/>
      <c r="T2065" s="145">
        <v>2015</v>
      </c>
      <c r="U2065" s="138"/>
      <c r="V2065" s="138"/>
      <c r="W2065" s="138"/>
      <c r="X2065" s="138"/>
      <c r="Y2065" s="138"/>
      <c r="Z2065" s="138"/>
      <c r="AA2065" s="138"/>
      <c r="AB2065" s="138"/>
      <c r="AC2065" s="138"/>
      <c r="AD2065" s="138"/>
      <c r="AE2065" s="138"/>
      <c r="AF2065" s="138"/>
      <c r="AG2065" s="138"/>
      <c r="AH2065" s="138"/>
      <c r="AI2065" s="138"/>
      <c r="AJ2065" s="138"/>
      <c r="AK2065" s="138"/>
      <c r="AL2065" s="138"/>
      <c r="AM2065" s="138"/>
      <c r="AN2065" s="138"/>
      <c r="AO2065" s="138"/>
      <c r="AP2065" s="138"/>
      <c r="AQ2065" s="138"/>
      <c r="AR2065" s="138"/>
      <c r="AS2065" s="138"/>
    </row>
    <row r="2066" spans="1:45" s="135" customFormat="1" ht="24" hidden="1" customHeight="1" x14ac:dyDescent="0.15">
      <c r="B2066" s="169"/>
      <c r="C2066" s="935" t="s">
        <v>16520</v>
      </c>
      <c r="D2066" s="138" t="s">
        <v>18644</v>
      </c>
      <c r="E2066" s="138" t="s">
        <v>18645</v>
      </c>
      <c r="F2066" s="138" t="s">
        <v>18634</v>
      </c>
      <c r="G2066" s="138">
        <v>1800</v>
      </c>
      <c r="H2066" s="138"/>
      <c r="I2066" s="138"/>
      <c r="J2066" s="138"/>
      <c r="K2066" s="138"/>
      <c r="L2066" s="138"/>
      <c r="M2066" s="138"/>
      <c r="N2066" s="138"/>
      <c r="O2066" s="138"/>
      <c r="P2066" s="138"/>
      <c r="Q2066" s="138"/>
      <c r="R2066" s="138"/>
      <c r="S2066" s="138"/>
      <c r="T2066" s="145">
        <v>2015</v>
      </c>
      <c r="U2066" s="138"/>
      <c r="V2066" s="138"/>
      <c r="W2066" s="138"/>
      <c r="X2066" s="138"/>
      <c r="Y2066" s="138"/>
      <c r="Z2066" s="138"/>
      <c r="AA2066" s="138"/>
      <c r="AB2066" s="138"/>
      <c r="AC2066" s="138"/>
      <c r="AD2066" s="138"/>
      <c r="AE2066" s="138"/>
      <c r="AF2066" s="138"/>
      <c r="AG2066" s="138"/>
      <c r="AH2066" s="138"/>
      <c r="AI2066" s="138"/>
      <c r="AJ2066" s="138"/>
      <c r="AK2066" s="138"/>
      <c r="AL2066" s="138"/>
      <c r="AM2066" s="138"/>
      <c r="AN2066" s="138"/>
      <c r="AO2066" s="138"/>
      <c r="AP2066" s="138"/>
      <c r="AQ2066" s="138"/>
      <c r="AR2066" s="138"/>
      <c r="AS2066" s="138"/>
    </row>
    <row r="2067" spans="1:45" s="135" customFormat="1" ht="24" hidden="1" customHeight="1" x14ac:dyDescent="0.15">
      <c r="A2067" s="1397"/>
      <c r="B2067" s="169"/>
      <c r="C2067" s="1380" t="s">
        <v>18646</v>
      </c>
      <c r="D2067" s="301" t="s">
        <v>19182</v>
      </c>
      <c r="E2067" s="301" t="s">
        <v>19183</v>
      </c>
      <c r="F2067" s="301" t="s">
        <v>18646</v>
      </c>
      <c r="G2067" s="301">
        <v>1056</v>
      </c>
      <c r="H2067" s="138"/>
      <c r="I2067" s="138"/>
      <c r="J2067" s="301"/>
      <c r="K2067" s="248"/>
      <c r="L2067" s="301"/>
      <c r="M2067" s="248"/>
      <c r="N2067" s="248"/>
      <c r="O2067" s="248"/>
      <c r="P2067" s="248"/>
      <c r="Q2067" s="248"/>
      <c r="R2067" s="248"/>
      <c r="S2067" s="248"/>
      <c r="T2067" s="145">
        <v>2016</v>
      </c>
      <c r="U2067" s="248"/>
      <c r="V2067" s="248"/>
      <c r="W2067" s="248"/>
      <c r="X2067" s="248"/>
      <c r="Y2067" s="248"/>
      <c r="Z2067" s="248"/>
      <c r="AA2067" s="248"/>
      <c r="AB2067" s="248"/>
      <c r="AC2067" s="248"/>
      <c r="AD2067" s="248"/>
      <c r="AE2067" s="248"/>
      <c r="AF2067" s="248"/>
      <c r="AG2067" s="248"/>
      <c r="AH2067" s="248"/>
      <c r="AI2067" s="248"/>
      <c r="AJ2067" s="248"/>
      <c r="AK2067" s="248"/>
      <c r="AL2067" s="248"/>
      <c r="AM2067" s="248"/>
      <c r="AN2067" s="248"/>
      <c r="AO2067" s="248"/>
      <c r="AP2067" s="248"/>
      <c r="AQ2067" s="248"/>
      <c r="AR2067" s="248"/>
      <c r="AS2067" s="301"/>
    </row>
    <row r="2068" spans="1:45" s="135" customFormat="1" ht="24" hidden="1" customHeight="1" x14ac:dyDescent="0.15">
      <c r="B2068" s="169"/>
      <c r="C2068" s="938" t="s">
        <v>18646</v>
      </c>
      <c r="D2068" s="300" t="s">
        <v>19184</v>
      </c>
      <c r="E2068" s="1426" t="s">
        <v>19185</v>
      </c>
      <c r="F2068" s="300" t="s">
        <v>18646</v>
      </c>
      <c r="G2068" s="456">
        <v>1056</v>
      </c>
      <c r="H2068" s="300"/>
      <c r="I2068" s="300"/>
      <c r="J2068" s="301"/>
      <c r="K2068" s="138"/>
      <c r="L2068" s="300"/>
      <c r="M2068" s="138"/>
      <c r="N2068" s="138"/>
      <c r="O2068" s="138"/>
      <c r="P2068" s="138"/>
      <c r="Q2068" s="138"/>
      <c r="R2068" s="138"/>
      <c r="S2068" s="138"/>
      <c r="T2068" s="145">
        <v>2004</v>
      </c>
      <c r="U2068" s="138"/>
      <c r="V2068" s="138"/>
      <c r="W2068" s="138"/>
      <c r="X2068" s="138"/>
      <c r="Y2068" s="138"/>
      <c r="Z2068" s="138"/>
      <c r="AA2068" s="138"/>
      <c r="AB2068" s="138"/>
      <c r="AC2068" s="138"/>
      <c r="AD2068" s="138"/>
      <c r="AE2068" s="138"/>
      <c r="AF2068" s="138"/>
      <c r="AG2068" s="138"/>
      <c r="AH2068" s="138"/>
      <c r="AI2068" s="138"/>
      <c r="AJ2068" s="138"/>
      <c r="AK2068" s="138"/>
      <c r="AL2068" s="138"/>
      <c r="AM2068" s="138"/>
      <c r="AN2068" s="138"/>
      <c r="AO2068" s="138"/>
      <c r="AP2068" s="138"/>
      <c r="AQ2068" s="138"/>
      <c r="AR2068" s="138"/>
      <c r="AS2068" s="300"/>
    </row>
    <row r="2069" spans="1:45" s="135" customFormat="1" ht="24" hidden="1" customHeight="1" x14ac:dyDescent="0.15">
      <c r="B2069" s="169"/>
      <c r="C2069" s="1380" t="s">
        <v>18646</v>
      </c>
      <c r="D2069" s="301" t="s">
        <v>18647</v>
      </c>
      <c r="E2069" s="301" t="s">
        <v>18648</v>
      </c>
      <c r="F2069" s="301" t="s">
        <v>18646</v>
      </c>
      <c r="G2069" s="301">
        <v>270</v>
      </c>
      <c r="H2069" s="301"/>
      <c r="I2069" s="301"/>
      <c r="J2069" s="301"/>
      <c r="K2069" s="138"/>
      <c r="L2069" s="301"/>
      <c r="M2069" s="138"/>
      <c r="N2069" s="138"/>
      <c r="O2069" s="138"/>
      <c r="P2069" s="138"/>
      <c r="Q2069" s="138"/>
      <c r="R2069" s="138"/>
      <c r="S2069" s="138"/>
      <c r="T2069" s="145" t="s">
        <v>2226</v>
      </c>
      <c r="U2069" s="138"/>
      <c r="V2069" s="138"/>
      <c r="W2069" s="138"/>
      <c r="X2069" s="138"/>
      <c r="Y2069" s="138"/>
      <c r="Z2069" s="138"/>
      <c r="AA2069" s="138"/>
      <c r="AB2069" s="138"/>
      <c r="AC2069" s="138"/>
      <c r="AD2069" s="138"/>
      <c r="AE2069" s="138"/>
      <c r="AF2069" s="138"/>
      <c r="AG2069" s="138"/>
      <c r="AH2069" s="138"/>
      <c r="AI2069" s="138"/>
      <c r="AJ2069" s="138"/>
      <c r="AK2069" s="138"/>
      <c r="AL2069" s="138"/>
      <c r="AM2069" s="138"/>
      <c r="AN2069" s="138"/>
      <c r="AO2069" s="138"/>
      <c r="AP2069" s="138"/>
      <c r="AQ2069" s="138"/>
      <c r="AR2069" s="138"/>
      <c r="AS2069" s="301"/>
    </row>
    <row r="2070" spans="1:45" s="135" customFormat="1" ht="24" hidden="1" customHeight="1" x14ac:dyDescent="0.15">
      <c r="B2070" s="169"/>
      <c r="C2070" s="938" t="s">
        <v>18646</v>
      </c>
      <c r="D2070" s="300" t="s">
        <v>18649</v>
      </c>
      <c r="E2070" s="1426" t="s">
        <v>18650</v>
      </c>
      <c r="F2070" s="300" t="s">
        <v>18646</v>
      </c>
      <c r="G2070" s="456">
        <v>180</v>
      </c>
      <c r="H2070" s="300"/>
      <c r="I2070" s="300"/>
      <c r="J2070" s="301"/>
      <c r="K2070" s="138"/>
      <c r="L2070" s="300"/>
      <c r="M2070" s="138"/>
      <c r="N2070" s="138"/>
      <c r="O2070" s="138"/>
      <c r="P2070" s="138"/>
      <c r="Q2070" s="138"/>
      <c r="R2070" s="138"/>
      <c r="S2070" s="138"/>
      <c r="T2070" s="145">
        <v>2010</v>
      </c>
      <c r="U2070" s="138"/>
      <c r="V2070" s="138"/>
      <c r="W2070" s="138"/>
      <c r="X2070" s="138"/>
      <c r="Y2070" s="138"/>
      <c r="Z2070" s="138"/>
      <c r="AA2070" s="138"/>
      <c r="AB2070" s="138"/>
      <c r="AC2070" s="138"/>
      <c r="AD2070" s="138"/>
      <c r="AE2070" s="138"/>
      <c r="AF2070" s="138"/>
      <c r="AG2070" s="138"/>
      <c r="AH2070" s="138"/>
      <c r="AI2070" s="138"/>
      <c r="AJ2070" s="138"/>
      <c r="AK2070" s="138"/>
      <c r="AL2070" s="138"/>
      <c r="AM2070" s="138"/>
      <c r="AN2070" s="138"/>
      <c r="AO2070" s="138"/>
      <c r="AP2070" s="138"/>
      <c r="AQ2070" s="138"/>
      <c r="AR2070" s="138"/>
      <c r="AS2070" s="300"/>
    </row>
    <row r="2071" spans="1:45" s="135" customFormat="1" ht="24" hidden="1" customHeight="1" x14ac:dyDescent="0.15">
      <c r="B2071" s="169"/>
      <c r="C2071" s="1380" t="s">
        <v>18646</v>
      </c>
      <c r="D2071" s="301" t="s">
        <v>18651</v>
      </c>
      <c r="E2071" s="138" t="s">
        <v>18652</v>
      </c>
      <c r="F2071" s="301" t="s">
        <v>18646</v>
      </c>
      <c r="G2071" s="138">
        <v>35017</v>
      </c>
      <c r="H2071" s="301"/>
      <c r="I2071" s="301"/>
      <c r="J2071" s="138"/>
      <c r="K2071" s="138"/>
      <c r="L2071" s="301"/>
      <c r="M2071" s="138"/>
      <c r="N2071" s="138"/>
      <c r="O2071" s="138"/>
      <c r="P2071" s="138"/>
      <c r="Q2071" s="138"/>
      <c r="R2071" s="138"/>
      <c r="S2071" s="138"/>
      <c r="T2071" s="145">
        <v>2017</v>
      </c>
      <c r="U2071" s="138"/>
      <c r="V2071" s="138"/>
      <c r="W2071" s="138"/>
      <c r="X2071" s="138"/>
      <c r="Y2071" s="138"/>
      <c r="Z2071" s="138"/>
      <c r="AA2071" s="138"/>
      <c r="AB2071" s="138"/>
      <c r="AC2071" s="138"/>
      <c r="AD2071" s="138"/>
      <c r="AE2071" s="138"/>
      <c r="AF2071" s="138"/>
      <c r="AG2071" s="138"/>
      <c r="AH2071" s="138"/>
      <c r="AI2071" s="138"/>
      <c r="AJ2071" s="138"/>
      <c r="AK2071" s="138"/>
      <c r="AL2071" s="138"/>
      <c r="AM2071" s="138"/>
      <c r="AN2071" s="138"/>
      <c r="AO2071" s="138"/>
      <c r="AP2071" s="138"/>
      <c r="AQ2071" s="138"/>
      <c r="AR2071" s="138"/>
      <c r="AS2071" s="301"/>
    </row>
    <row r="2072" spans="1:45" s="135" customFormat="1" ht="24" hidden="1" customHeight="1" x14ac:dyDescent="0.15">
      <c r="B2072" s="169"/>
      <c r="C2072" s="935" t="s">
        <v>18646</v>
      </c>
      <c r="D2072" s="138" t="s">
        <v>18653</v>
      </c>
      <c r="E2072" s="1426" t="s">
        <v>18654</v>
      </c>
      <c r="F2072" s="138" t="s">
        <v>18655</v>
      </c>
      <c r="G2072" s="138">
        <v>2500</v>
      </c>
      <c r="H2072" s="138"/>
      <c r="I2072" s="138"/>
      <c r="J2072" s="301"/>
      <c r="K2072" s="138"/>
      <c r="L2072" s="138"/>
      <c r="M2072" s="138"/>
      <c r="N2072" s="138"/>
      <c r="O2072" s="138"/>
      <c r="P2072" s="138"/>
      <c r="Q2072" s="138"/>
      <c r="R2072" s="138"/>
      <c r="S2072" s="138"/>
      <c r="T2072" s="145">
        <v>1993</v>
      </c>
      <c r="U2072" s="138"/>
      <c r="V2072" s="138"/>
      <c r="W2072" s="138"/>
      <c r="X2072" s="138"/>
      <c r="Y2072" s="138"/>
      <c r="Z2072" s="138"/>
      <c r="AA2072" s="138"/>
      <c r="AB2072" s="138"/>
      <c r="AC2072" s="138"/>
      <c r="AD2072" s="138"/>
      <c r="AE2072" s="138"/>
      <c r="AF2072" s="138"/>
      <c r="AG2072" s="138"/>
      <c r="AH2072" s="138"/>
      <c r="AI2072" s="138"/>
      <c r="AJ2072" s="138"/>
      <c r="AK2072" s="138"/>
      <c r="AL2072" s="138"/>
      <c r="AM2072" s="138"/>
      <c r="AN2072" s="138"/>
      <c r="AO2072" s="138"/>
      <c r="AP2072" s="138"/>
      <c r="AQ2072" s="138"/>
      <c r="AR2072" s="138"/>
      <c r="AS2072" s="138"/>
    </row>
    <row r="2073" spans="1:45" s="135" customFormat="1" ht="24" hidden="1" customHeight="1" x14ac:dyDescent="0.15">
      <c r="B2073" s="169"/>
      <c r="C2073" s="935" t="s">
        <v>18646</v>
      </c>
      <c r="D2073" s="138" t="s">
        <v>18656</v>
      </c>
      <c r="E2073" s="1426" t="s">
        <v>18657</v>
      </c>
      <c r="F2073" s="138" t="s">
        <v>18655</v>
      </c>
      <c r="G2073" s="138">
        <v>410</v>
      </c>
      <c r="H2073" s="138"/>
      <c r="I2073" s="138"/>
      <c r="J2073" s="301"/>
      <c r="K2073" s="138"/>
      <c r="L2073" s="138"/>
      <c r="M2073" s="138"/>
      <c r="N2073" s="138"/>
      <c r="O2073" s="138"/>
      <c r="P2073" s="138"/>
      <c r="Q2073" s="138"/>
      <c r="R2073" s="138"/>
      <c r="S2073" s="138"/>
      <c r="T2073" s="145">
        <v>1997</v>
      </c>
      <c r="U2073" s="138"/>
      <c r="V2073" s="138"/>
      <c r="W2073" s="138"/>
      <c r="X2073" s="138"/>
      <c r="Y2073" s="138"/>
      <c r="Z2073" s="138"/>
      <c r="AA2073" s="138"/>
      <c r="AB2073" s="138"/>
      <c r="AC2073" s="138"/>
      <c r="AD2073" s="138"/>
      <c r="AE2073" s="138"/>
      <c r="AF2073" s="138"/>
      <c r="AG2073" s="138"/>
      <c r="AH2073" s="138"/>
      <c r="AI2073" s="138"/>
      <c r="AJ2073" s="138"/>
      <c r="AK2073" s="138"/>
      <c r="AL2073" s="138"/>
      <c r="AM2073" s="138"/>
      <c r="AN2073" s="138"/>
      <c r="AO2073" s="138"/>
      <c r="AP2073" s="138"/>
      <c r="AQ2073" s="138"/>
      <c r="AR2073" s="138"/>
      <c r="AS2073" s="138"/>
    </row>
    <row r="2074" spans="1:45" s="135" customFormat="1" ht="24" hidden="1" customHeight="1" x14ac:dyDescent="0.15">
      <c r="B2074" s="169"/>
      <c r="C2074" s="935" t="s">
        <v>18646</v>
      </c>
      <c r="D2074" s="138" t="s">
        <v>18658</v>
      </c>
      <c r="E2074" s="1426" t="s">
        <v>18659</v>
      </c>
      <c r="F2074" s="138" t="s">
        <v>18655</v>
      </c>
      <c r="G2074" s="138">
        <v>300</v>
      </c>
      <c r="H2074" s="138"/>
      <c r="I2074" s="138"/>
      <c r="J2074" s="301"/>
      <c r="K2074" s="138"/>
      <c r="L2074" s="138"/>
      <c r="M2074" s="138"/>
      <c r="N2074" s="138"/>
      <c r="O2074" s="138"/>
      <c r="P2074" s="138"/>
      <c r="Q2074" s="138"/>
      <c r="R2074" s="138"/>
      <c r="S2074" s="138"/>
      <c r="T2074" s="145">
        <v>1997</v>
      </c>
      <c r="U2074" s="138"/>
      <c r="V2074" s="138"/>
      <c r="W2074" s="138"/>
      <c r="X2074" s="138"/>
      <c r="Y2074" s="138"/>
      <c r="Z2074" s="138"/>
      <c r="AA2074" s="138"/>
      <c r="AB2074" s="138"/>
      <c r="AC2074" s="138"/>
      <c r="AD2074" s="138"/>
      <c r="AE2074" s="138"/>
      <c r="AF2074" s="138"/>
      <c r="AG2074" s="138"/>
      <c r="AH2074" s="138"/>
      <c r="AI2074" s="138"/>
      <c r="AJ2074" s="138"/>
      <c r="AK2074" s="138"/>
      <c r="AL2074" s="138"/>
      <c r="AM2074" s="138"/>
      <c r="AN2074" s="138"/>
      <c r="AO2074" s="138"/>
      <c r="AP2074" s="138"/>
      <c r="AQ2074" s="138"/>
      <c r="AR2074" s="138"/>
      <c r="AS2074" s="138"/>
    </row>
    <row r="2075" spans="1:45" s="135" customFormat="1" ht="24" hidden="1" customHeight="1" x14ac:dyDescent="0.15">
      <c r="B2075" s="169"/>
      <c r="C2075" s="935" t="s">
        <v>18646</v>
      </c>
      <c r="D2075" s="138" t="s">
        <v>18660</v>
      </c>
      <c r="E2075" s="1426" t="s">
        <v>18661</v>
      </c>
      <c r="F2075" s="138" t="s">
        <v>18655</v>
      </c>
      <c r="G2075" s="138">
        <v>150</v>
      </c>
      <c r="H2075" s="138"/>
      <c r="I2075" s="138"/>
      <c r="J2075" s="301"/>
      <c r="K2075" s="138"/>
      <c r="L2075" s="138"/>
      <c r="M2075" s="138"/>
      <c r="N2075" s="138"/>
      <c r="O2075" s="138"/>
      <c r="P2075" s="138"/>
      <c r="Q2075" s="138"/>
      <c r="R2075" s="138"/>
      <c r="S2075" s="138"/>
      <c r="T2075" s="145">
        <v>2002</v>
      </c>
      <c r="U2075" s="138"/>
      <c r="V2075" s="138"/>
      <c r="W2075" s="138"/>
      <c r="X2075" s="138"/>
      <c r="Y2075" s="138"/>
      <c r="Z2075" s="138"/>
      <c r="AA2075" s="138"/>
      <c r="AB2075" s="138"/>
      <c r="AC2075" s="138"/>
      <c r="AD2075" s="138"/>
      <c r="AE2075" s="138"/>
      <c r="AF2075" s="138"/>
      <c r="AG2075" s="138"/>
      <c r="AH2075" s="138"/>
      <c r="AI2075" s="138"/>
      <c r="AJ2075" s="138"/>
      <c r="AK2075" s="138"/>
      <c r="AL2075" s="138"/>
      <c r="AM2075" s="138"/>
      <c r="AN2075" s="138"/>
      <c r="AO2075" s="138"/>
      <c r="AP2075" s="138"/>
      <c r="AQ2075" s="138"/>
      <c r="AR2075" s="138"/>
      <c r="AS2075" s="138"/>
    </row>
    <row r="2076" spans="1:45" s="135" customFormat="1" ht="24" hidden="1" customHeight="1" x14ac:dyDescent="0.15">
      <c r="B2076" s="169"/>
      <c r="C2076" s="935" t="s">
        <v>18646</v>
      </c>
      <c r="D2076" s="138" t="s">
        <v>18662</v>
      </c>
      <c r="E2076" s="1423" t="s">
        <v>18663</v>
      </c>
      <c r="F2076" s="138" t="s">
        <v>18664</v>
      </c>
      <c r="G2076" s="138">
        <v>450</v>
      </c>
      <c r="H2076" s="138"/>
      <c r="I2076" s="138"/>
      <c r="J2076" s="301"/>
      <c r="K2076" s="138"/>
      <c r="L2076" s="138"/>
      <c r="M2076" s="138"/>
      <c r="N2076" s="138"/>
      <c r="O2076" s="138"/>
      <c r="P2076" s="138"/>
      <c r="Q2076" s="138"/>
      <c r="R2076" s="138"/>
      <c r="S2076" s="138"/>
      <c r="T2076" s="145">
        <v>1997</v>
      </c>
      <c r="U2076" s="138"/>
      <c r="V2076" s="138"/>
      <c r="W2076" s="138"/>
      <c r="X2076" s="138"/>
      <c r="Y2076" s="138"/>
      <c r="Z2076" s="138"/>
      <c r="AA2076" s="138"/>
      <c r="AB2076" s="138"/>
      <c r="AC2076" s="138"/>
      <c r="AD2076" s="138"/>
      <c r="AE2076" s="138"/>
      <c r="AF2076" s="138"/>
      <c r="AG2076" s="138"/>
      <c r="AH2076" s="138"/>
      <c r="AI2076" s="138"/>
      <c r="AJ2076" s="138"/>
      <c r="AK2076" s="138"/>
      <c r="AL2076" s="138"/>
      <c r="AM2076" s="138"/>
      <c r="AN2076" s="138"/>
      <c r="AO2076" s="138"/>
      <c r="AP2076" s="138"/>
      <c r="AQ2076" s="138"/>
      <c r="AR2076" s="138"/>
      <c r="AS2076" s="138"/>
    </row>
    <row r="2077" spans="1:45" s="135" customFormat="1" ht="24" hidden="1" customHeight="1" x14ac:dyDescent="0.15">
      <c r="B2077" s="169"/>
      <c r="C2077" s="935" t="s">
        <v>18646</v>
      </c>
      <c r="D2077" s="138" t="s">
        <v>18665</v>
      </c>
      <c r="E2077" s="1423" t="s">
        <v>18666</v>
      </c>
      <c r="F2077" s="138" t="s">
        <v>18664</v>
      </c>
      <c r="G2077" s="138">
        <v>450</v>
      </c>
      <c r="H2077" s="138"/>
      <c r="I2077" s="138"/>
      <c r="J2077" s="138"/>
      <c r="K2077" s="138"/>
      <c r="L2077" s="138"/>
      <c r="M2077" s="138"/>
      <c r="N2077" s="138"/>
      <c r="O2077" s="138"/>
      <c r="P2077" s="138"/>
      <c r="Q2077" s="138"/>
      <c r="R2077" s="138"/>
      <c r="S2077" s="138"/>
      <c r="T2077" s="145" t="s">
        <v>18667</v>
      </c>
      <c r="U2077" s="138"/>
      <c r="V2077" s="138"/>
      <c r="W2077" s="138"/>
      <c r="X2077" s="138"/>
      <c r="Y2077" s="138"/>
      <c r="Z2077" s="138"/>
      <c r="AA2077" s="138"/>
      <c r="AB2077" s="138"/>
      <c r="AC2077" s="138"/>
      <c r="AD2077" s="138"/>
      <c r="AE2077" s="138"/>
      <c r="AF2077" s="138"/>
      <c r="AG2077" s="138"/>
      <c r="AH2077" s="138"/>
      <c r="AI2077" s="138"/>
      <c r="AJ2077" s="138"/>
      <c r="AK2077" s="138"/>
      <c r="AL2077" s="138"/>
      <c r="AM2077" s="138"/>
      <c r="AN2077" s="138"/>
      <c r="AO2077" s="138"/>
      <c r="AP2077" s="138"/>
      <c r="AQ2077" s="138"/>
      <c r="AR2077" s="138"/>
      <c r="AS2077" s="138"/>
    </row>
    <row r="2078" spans="1:45" s="135" customFormat="1" ht="24" hidden="1" customHeight="1" x14ac:dyDescent="0.15">
      <c r="B2078" s="169"/>
      <c r="C2078" s="935" t="s">
        <v>18646</v>
      </c>
      <c r="D2078" s="138" t="s">
        <v>18668</v>
      </c>
      <c r="E2078" s="1423" t="s">
        <v>18669</v>
      </c>
      <c r="F2078" s="138" t="s">
        <v>18664</v>
      </c>
      <c r="G2078" s="414">
        <v>300</v>
      </c>
      <c r="H2078" s="138"/>
      <c r="I2078" s="138"/>
      <c r="J2078" s="301"/>
      <c r="K2078" s="138"/>
      <c r="L2078" s="138"/>
      <c r="M2078" s="138"/>
      <c r="N2078" s="138"/>
      <c r="O2078" s="138"/>
      <c r="P2078" s="138"/>
      <c r="Q2078" s="138"/>
      <c r="R2078" s="138"/>
      <c r="S2078" s="138"/>
      <c r="T2078" s="145">
        <v>2004</v>
      </c>
      <c r="U2078" s="138"/>
      <c r="V2078" s="138"/>
      <c r="W2078" s="138"/>
      <c r="X2078" s="138"/>
      <c r="Y2078" s="138"/>
      <c r="Z2078" s="138"/>
      <c r="AA2078" s="138"/>
      <c r="AB2078" s="138"/>
      <c r="AC2078" s="138"/>
      <c r="AD2078" s="138"/>
      <c r="AE2078" s="138"/>
      <c r="AF2078" s="138"/>
      <c r="AG2078" s="138"/>
      <c r="AH2078" s="138"/>
      <c r="AI2078" s="138"/>
      <c r="AJ2078" s="138"/>
      <c r="AK2078" s="138"/>
      <c r="AL2078" s="138"/>
      <c r="AM2078" s="138"/>
      <c r="AN2078" s="138"/>
      <c r="AO2078" s="138"/>
      <c r="AP2078" s="138"/>
      <c r="AQ2078" s="138"/>
      <c r="AR2078" s="138"/>
      <c r="AS2078" s="138"/>
    </row>
    <row r="2079" spans="1:45" s="135" customFormat="1" ht="24" hidden="1" customHeight="1" x14ac:dyDescent="0.15">
      <c r="B2079" s="169"/>
      <c r="C2079" s="935" t="s">
        <v>18646</v>
      </c>
      <c r="D2079" s="138" t="s">
        <v>18670</v>
      </c>
      <c r="E2079" s="1423" t="s">
        <v>18671</v>
      </c>
      <c r="F2079" s="138" t="s">
        <v>18672</v>
      </c>
      <c r="G2079" s="138">
        <v>900</v>
      </c>
      <c r="H2079" s="138"/>
      <c r="I2079" s="138"/>
      <c r="J2079" s="301"/>
      <c r="K2079" s="138"/>
      <c r="L2079" s="138"/>
      <c r="M2079" s="138"/>
      <c r="N2079" s="138"/>
      <c r="O2079" s="138"/>
      <c r="P2079" s="138"/>
      <c r="Q2079" s="138"/>
      <c r="R2079" s="138"/>
      <c r="S2079" s="138"/>
      <c r="T2079" s="145">
        <v>2000</v>
      </c>
      <c r="U2079" s="138"/>
      <c r="V2079" s="138"/>
      <c r="W2079" s="138"/>
      <c r="X2079" s="138"/>
      <c r="Y2079" s="138"/>
      <c r="Z2079" s="138"/>
      <c r="AA2079" s="138"/>
      <c r="AB2079" s="138"/>
      <c r="AC2079" s="138"/>
      <c r="AD2079" s="138"/>
      <c r="AE2079" s="138"/>
      <c r="AF2079" s="138"/>
      <c r="AG2079" s="138"/>
      <c r="AH2079" s="138"/>
      <c r="AI2079" s="138"/>
      <c r="AJ2079" s="138"/>
      <c r="AK2079" s="138"/>
      <c r="AL2079" s="138"/>
      <c r="AM2079" s="138"/>
      <c r="AN2079" s="138"/>
      <c r="AO2079" s="138"/>
      <c r="AP2079" s="138"/>
      <c r="AQ2079" s="138"/>
      <c r="AR2079" s="138"/>
      <c r="AS2079" s="138"/>
    </row>
    <row r="2080" spans="1:45" s="135" customFormat="1" ht="24" hidden="1" customHeight="1" x14ac:dyDescent="0.15">
      <c r="B2080" s="169"/>
      <c r="C2080" s="935" t="s">
        <v>18646</v>
      </c>
      <c r="D2080" s="138" t="s">
        <v>18673</v>
      </c>
      <c r="E2080" s="1423" t="s">
        <v>18674</v>
      </c>
      <c r="F2080" s="138" t="s">
        <v>18672</v>
      </c>
      <c r="G2080" s="138">
        <v>290</v>
      </c>
      <c r="H2080" s="138"/>
      <c r="I2080" s="138"/>
      <c r="J2080" s="301"/>
      <c r="K2080" s="138"/>
      <c r="L2080" s="138"/>
      <c r="M2080" s="138"/>
      <c r="N2080" s="138"/>
      <c r="O2080" s="138"/>
      <c r="P2080" s="138"/>
      <c r="Q2080" s="138"/>
      <c r="R2080" s="138"/>
      <c r="S2080" s="138"/>
      <c r="T2080" s="145">
        <v>2010</v>
      </c>
      <c r="U2080" s="138"/>
      <c r="V2080" s="138"/>
      <c r="W2080" s="138"/>
      <c r="X2080" s="138"/>
      <c r="Y2080" s="138"/>
      <c r="Z2080" s="138"/>
      <c r="AA2080" s="138"/>
      <c r="AB2080" s="138"/>
      <c r="AC2080" s="138"/>
      <c r="AD2080" s="138"/>
      <c r="AE2080" s="138"/>
      <c r="AF2080" s="138"/>
      <c r="AG2080" s="138"/>
      <c r="AH2080" s="138"/>
      <c r="AI2080" s="138"/>
      <c r="AJ2080" s="138"/>
      <c r="AK2080" s="138"/>
      <c r="AL2080" s="138"/>
      <c r="AM2080" s="138"/>
      <c r="AN2080" s="138"/>
      <c r="AO2080" s="138"/>
      <c r="AP2080" s="138"/>
      <c r="AQ2080" s="138"/>
      <c r="AR2080" s="138"/>
      <c r="AS2080" s="138"/>
    </row>
    <row r="2081" spans="2:45" s="135" customFormat="1" ht="24" hidden="1" customHeight="1" x14ac:dyDescent="0.15">
      <c r="B2081" s="169"/>
      <c r="C2081" s="935" t="s">
        <v>18646</v>
      </c>
      <c r="D2081" s="138" t="s">
        <v>18675</v>
      </c>
      <c r="E2081" s="1423" t="s">
        <v>18676</v>
      </c>
      <c r="F2081" s="138" t="s">
        <v>18672</v>
      </c>
      <c r="G2081" s="138">
        <v>300</v>
      </c>
      <c r="H2081" s="138"/>
      <c r="I2081" s="138"/>
      <c r="J2081" s="301"/>
      <c r="K2081" s="138"/>
      <c r="L2081" s="138"/>
      <c r="M2081" s="138"/>
      <c r="N2081" s="138"/>
      <c r="O2081" s="138"/>
      <c r="P2081" s="138"/>
      <c r="Q2081" s="138"/>
      <c r="R2081" s="138"/>
      <c r="S2081" s="138"/>
      <c r="T2081" s="145">
        <v>2017</v>
      </c>
      <c r="U2081" s="138"/>
      <c r="V2081" s="138"/>
      <c r="W2081" s="138"/>
      <c r="X2081" s="138"/>
      <c r="Y2081" s="138"/>
      <c r="Z2081" s="138"/>
      <c r="AA2081" s="138"/>
      <c r="AB2081" s="138"/>
      <c r="AC2081" s="138"/>
      <c r="AD2081" s="138"/>
      <c r="AE2081" s="138"/>
      <c r="AF2081" s="138"/>
      <c r="AG2081" s="138"/>
      <c r="AH2081" s="138"/>
      <c r="AI2081" s="138"/>
      <c r="AJ2081" s="138"/>
      <c r="AK2081" s="138"/>
      <c r="AL2081" s="138"/>
      <c r="AM2081" s="138"/>
      <c r="AN2081" s="138"/>
      <c r="AO2081" s="138"/>
      <c r="AP2081" s="138"/>
      <c r="AQ2081" s="138"/>
      <c r="AR2081" s="138"/>
      <c r="AS2081" s="138"/>
    </row>
    <row r="2082" spans="2:45" s="135" customFormat="1" ht="24" hidden="1" customHeight="1" x14ac:dyDescent="0.15">
      <c r="B2082" s="169"/>
      <c r="C2082" s="935" t="s">
        <v>18646</v>
      </c>
      <c r="D2082" s="138" t="s">
        <v>18677</v>
      </c>
      <c r="E2082" s="1423" t="s">
        <v>18678</v>
      </c>
      <c r="F2082" s="138" t="s">
        <v>18672</v>
      </c>
      <c r="G2082" s="138">
        <v>290</v>
      </c>
      <c r="H2082" s="138"/>
      <c r="I2082" s="138"/>
      <c r="J2082" s="301"/>
      <c r="K2082" s="138"/>
      <c r="L2082" s="138"/>
      <c r="M2082" s="138"/>
      <c r="N2082" s="138"/>
      <c r="O2082" s="138"/>
      <c r="P2082" s="138"/>
      <c r="Q2082" s="138"/>
      <c r="R2082" s="138"/>
      <c r="S2082" s="138"/>
      <c r="T2082" s="145">
        <v>2017</v>
      </c>
      <c r="U2082" s="138"/>
      <c r="V2082" s="138"/>
      <c r="W2082" s="138"/>
      <c r="X2082" s="138"/>
      <c r="Y2082" s="138"/>
      <c r="Z2082" s="138"/>
      <c r="AA2082" s="138"/>
      <c r="AB2082" s="138"/>
      <c r="AC2082" s="138"/>
      <c r="AD2082" s="138"/>
      <c r="AE2082" s="138"/>
      <c r="AF2082" s="138"/>
      <c r="AG2082" s="138"/>
      <c r="AH2082" s="138"/>
      <c r="AI2082" s="138"/>
      <c r="AJ2082" s="138"/>
      <c r="AK2082" s="138"/>
      <c r="AL2082" s="138"/>
      <c r="AM2082" s="138"/>
      <c r="AN2082" s="138"/>
      <c r="AO2082" s="138"/>
      <c r="AP2082" s="138"/>
      <c r="AQ2082" s="138"/>
      <c r="AR2082" s="138"/>
      <c r="AS2082" s="138"/>
    </row>
    <row r="2083" spans="2:45" s="135" customFormat="1" ht="24" hidden="1" customHeight="1" x14ac:dyDescent="0.15">
      <c r="B2083" s="169"/>
      <c r="C2083" s="935" t="s">
        <v>18646</v>
      </c>
      <c r="D2083" s="138" t="s">
        <v>18679</v>
      </c>
      <c r="E2083" s="1426" t="s">
        <v>18680</v>
      </c>
      <c r="F2083" s="138" t="s">
        <v>18681</v>
      </c>
      <c r="G2083" s="138">
        <v>500</v>
      </c>
      <c r="H2083" s="138"/>
      <c r="I2083" s="138"/>
      <c r="J2083" s="301"/>
      <c r="K2083" s="138"/>
      <c r="L2083" s="138"/>
      <c r="M2083" s="138"/>
      <c r="N2083" s="138"/>
      <c r="O2083" s="138"/>
      <c r="P2083" s="138"/>
      <c r="Q2083" s="138"/>
      <c r="R2083" s="138"/>
      <c r="S2083" s="138"/>
      <c r="T2083" s="145">
        <v>2003</v>
      </c>
      <c r="U2083" s="138"/>
      <c r="V2083" s="138"/>
      <c r="W2083" s="138"/>
      <c r="X2083" s="138"/>
      <c r="Y2083" s="138"/>
      <c r="Z2083" s="138"/>
      <c r="AA2083" s="138"/>
      <c r="AB2083" s="138"/>
      <c r="AC2083" s="138"/>
      <c r="AD2083" s="138"/>
      <c r="AE2083" s="138"/>
      <c r="AF2083" s="138"/>
      <c r="AG2083" s="138"/>
      <c r="AH2083" s="138"/>
      <c r="AI2083" s="138"/>
      <c r="AJ2083" s="138"/>
      <c r="AK2083" s="138"/>
      <c r="AL2083" s="138"/>
      <c r="AM2083" s="138"/>
      <c r="AN2083" s="138"/>
      <c r="AO2083" s="138"/>
      <c r="AP2083" s="138"/>
      <c r="AQ2083" s="138"/>
      <c r="AR2083" s="138"/>
      <c r="AS2083" s="138"/>
    </row>
    <row r="2084" spans="2:45" s="135" customFormat="1" ht="24" hidden="1" customHeight="1" x14ac:dyDescent="0.15">
      <c r="B2084" s="169"/>
      <c r="C2084" s="935" t="s">
        <v>18646</v>
      </c>
      <c r="D2084" s="138" t="s">
        <v>18682</v>
      </c>
      <c r="E2084" s="1426" t="s">
        <v>18683</v>
      </c>
      <c r="F2084" s="138" t="s">
        <v>18684</v>
      </c>
      <c r="G2084" s="138">
        <v>400</v>
      </c>
      <c r="H2084" s="138"/>
      <c r="I2084" s="138"/>
      <c r="J2084" s="301"/>
      <c r="K2084" s="138"/>
      <c r="L2084" s="138"/>
      <c r="M2084" s="138"/>
      <c r="N2084" s="138"/>
      <c r="O2084" s="138"/>
      <c r="P2084" s="138"/>
      <c r="Q2084" s="138"/>
      <c r="R2084" s="138"/>
      <c r="S2084" s="138"/>
      <c r="T2084" s="145">
        <v>2014</v>
      </c>
      <c r="U2084" s="138"/>
      <c r="V2084" s="138"/>
      <c r="W2084" s="138"/>
      <c r="X2084" s="138"/>
      <c r="Y2084" s="138"/>
      <c r="Z2084" s="138"/>
      <c r="AA2084" s="138"/>
      <c r="AB2084" s="138"/>
      <c r="AC2084" s="138"/>
      <c r="AD2084" s="138"/>
      <c r="AE2084" s="138"/>
      <c r="AF2084" s="138"/>
      <c r="AG2084" s="138"/>
      <c r="AH2084" s="138"/>
      <c r="AI2084" s="138"/>
      <c r="AJ2084" s="138"/>
      <c r="AK2084" s="138"/>
      <c r="AL2084" s="138"/>
      <c r="AM2084" s="138"/>
      <c r="AN2084" s="138"/>
      <c r="AO2084" s="138"/>
      <c r="AP2084" s="138"/>
      <c r="AQ2084" s="138"/>
      <c r="AR2084" s="138"/>
      <c r="AS2084" s="138"/>
    </row>
    <row r="2085" spans="2:45" s="135" customFormat="1" ht="24" hidden="1" customHeight="1" x14ac:dyDescent="0.15">
      <c r="B2085" s="169"/>
      <c r="C2085" s="935" t="s">
        <v>18646</v>
      </c>
      <c r="D2085" s="138" t="s">
        <v>18685</v>
      </c>
      <c r="E2085" s="1426" t="s">
        <v>18686</v>
      </c>
      <c r="F2085" s="138" t="s">
        <v>18684</v>
      </c>
      <c r="G2085" s="138">
        <v>600</v>
      </c>
      <c r="H2085" s="138"/>
      <c r="I2085" s="138"/>
      <c r="J2085" s="301"/>
      <c r="K2085" s="138"/>
      <c r="L2085" s="138"/>
      <c r="M2085" s="138"/>
      <c r="N2085" s="138"/>
      <c r="O2085" s="138"/>
      <c r="P2085" s="138"/>
      <c r="Q2085" s="138"/>
      <c r="R2085" s="138"/>
      <c r="S2085" s="138"/>
      <c r="T2085" s="145">
        <v>2006</v>
      </c>
      <c r="U2085" s="138"/>
      <c r="V2085" s="138"/>
      <c r="W2085" s="138"/>
      <c r="X2085" s="138"/>
      <c r="Y2085" s="138"/>
      <c r="Z2085" s="138"/>
      <c r="AA2085" s="138"/>
      <c r="AB2085" s="138"/>
      <c r="AC2085" s="138"/>
      <c r="AD2085" s="138"/>
      <c r="AE2085" s="138"/>
      <c r="AF2085" s="138"/>
      <c r="AG2085" s="138"/>
      <c r="AH2085" s="138"/>
      <c r="AI2085" s="138"/>
      <c r="AJ2085" s="138"/>
      <c r="AK2085" s="138"/>
      <c r="AL2085" s="138"/>
      <c r="AM2085" s="138"/>
      <c r="AN2085" s="138"/>
      <c r="AO2085" s="138"/>
      <c r="AP2085" s="138"/>
      <c r="AQ2085" s="138"/>
      <c r="AR2085" s="138"/>
      <c r="AS2085" s="138"/>
    </row>
    <row r="2086" spans="2:45" s="135" customFormat="1" ht="24" hidden="1" customHeight="1" x14ac:dyDescent="0.15">
      <c r="B2086" s="169"/>
      <c r="C2086" s="935" t="s">
        <v>18646</v>
      </c>
      <c r="D2086" s="138" t="s">
        <v>18687</v>
      </c>
      <c r="E2086" s="1426" t="s">
        <v>18688</v>
      </c>
      <c r="F2086" s="138" t="s">
        <v>18684</v>
      </c>
      <c r="G2086" s="138">
        <v>400</v>
      </c>
      <c r="H2086" s="138"/>
      <c r="I2086" s="138"/>
      <c r="J2086" s="301"/>
      <c r="K2086" s="138"/>
      <c r="L2086" s="138"/>
      <c r="M2086" s="138"/>
      <c r="N2086" s="138"/>
      <c r="O2086" s="138"/>
      <c r="P2086" s="138"/>
      <c r="Q2086" s="138"/>
      <c r="R2086" s="138"/>
      <c r="S2086" s="138"/>
      <c r="T2086" s="145">
        <v>2018</v>
      </c>
      <c r="U2086" s="138"/>
      <c r="V2086" s="138"/>
      <c r="W2086" s="138"/>
      <c r="X2086" s="138"/>
      <c r="Y2086" s="138"/>
      <c r="Z2086" s="138"/>
      <c r="AA2086" s="138"/>
      <c r="AB2086" s="138"/>
      <c r="AC2086" s="138"/>
      <c r="AD2086" s="138"/>
      <c r="AE2086" s="138"/>
      <c r="AF2086" s="138"/>
      <c r="AG2086" s="138"/>
      <c r="AH2086" s="138"/>
      <c r="AI2086" s="138"/>
      <c r="AJ2086" s="138"/>
      <c r="AK2086" s="138"/>
      <c r="AL2086" s="138"/>
      <c r="AM2086" s="138"/>
      <c r="AN2086" s="138"/>
      <c r="AO2086" s="138"/>
      <c r="AP2086" s="138"/>
      <c r="AQ2086" s="138"/>
      <c r="AR2086" s="138"/>
      <c r="AS2086" s="138"/>
    </row>
    <row r="2087" spans="2:45" s="135" customFormat="1" ht="24" hidden="1" customHeight="1" x14ac:dyDescent="0.15">
      <c r="B2087" s="169"/>
      <c r="C2087" s="935" t="s">
        <v>18646</v>
      </c>
      <c r="D2087" s="138" t="s">
        <v>18689</v>
      </c>
      <c r="E2087" s="1426" t="s">
        <v>18690</v>
      </c>
      <c r="F2087" s="138" t="s">
        <v>18691</v>
      </c>
      <c r="G2087" s="138">
        <v>374</v>
      </c>
      <c r="H2087" s="138"/>
      <c r="I2087" s="138"/>
      <c r="J2087" s="301"/>
      <c r="K2087" s="138"/>
      <c r="L2087" s="138"/>
      <c r="M2087" s="138"/>
      <c r="N2087" s="138"/>
      <c r="O2087" s="138"/>
      <c r="P2087" s="138"/>
      <c r="Q2087" s="138"/>
      <c r="R2087" s="138"/>
      <c r="S2087" s="138"/>
      <c r="T2087" s="145">
        <v>2011</v>
      </c>
      <c r="U2087" s="138"/>
      <c r="V2087" s="138"/>
      <c r="W2087" s="138"/>
      <c r="X2087" s="138"/>
      <c r="Y2087" s="138"/>
      <c r="Z2087" s="138"/>
      <c r="AA2087" s="138"/>
      <c r="AB2087" s="138"/>
      <c r="AC2087" s="138"/>
      <c r="AD2087" s="138"/>
      <c r="AE2087" s="138"/>
      <c r="AF2087" s="138"/>
      <c r="AG2087" s="138"/>
      <c r="AH2087" s="138"/>
      <c r="AI2087" s="138"/>
      <c r="AJ2087" s="138"/>
      <c r="AK2087" s="138"/>
      <c r="AL2087" s="138"/>
      <c r="AM2087" s="138"/>
      <c r="AN2087" s="138"/>
      <c r="AO2087" s="138"/>
      <c r="AP2087" s="138"/>
      <c r="AQ2087" s="138"/>
      <c r="AR2087" s="138"/>
      <c r="AS2087" s="138"/>
    </row>
    <row r="2088" spans="2:45" s="135" customFormat="1" ht="24" hidden="1" customHeight="1" x14ac:dyDescent="0.15">
      <c r="B2088" s="169"/>
      <c r="C2088" s="935" t="s">
        <v>18646</v>
      </c>
      <c r="D2088" s="138" t="s">
        <v>18692</v>
      </c>
      <c r="E2088" s="1426" t="s">
        <v>18693</v>
      </c>
      <c r="F2088" s="138" t="s">
        <v>18694</v>
      </c>
      <c r="G2088" s="414">
        <v>2152</v>
      </c>
      <c r="H2088" s="138"/>
      <c r="I2088" s="138"/>
      <c r="J2088" s="138"/>
      <c r="K2088" s="138"/>
      <c r="L2088" s="138"/>
      <c r="M2088" s="138"/>
      <c r="N2088" s="138"/>
      <c r="O2088" s="138"/>
      <c r="P2088" s="138"/>
      <c r="Q2088" s="138"/>
      <c r="R2088" s="138"/>
      <c r="S2088" s="138"/>
      <c r="T2088" s="145" t="s">
        <v>18695</v>
      </c>
      <c r="U2088" s="138"/>
      <c r="V2088" s="138"/>
      <c r="W2088" s="138"/>
      <c r="X2088" s="138"/>
      <c r="Y2088" s="138"/>
      <c r="Z2088" s="138"/>
      <c r="AA2088" s="138"/>
      <c r="AB2088" s="138"/>
      <c r="AC2088" s="138"/>
      <c r="AD2088" s="138"/>
      <c r="AE2088" s="138"/>
      <c r="AF2088" s="138"/>
      <c r="AG2088" s="138"/>
      <c r="AH2088" s="138"/>
      <c r="AI2088" s="138"/>
      <c r="AJ2088" s="138"/>
      <c r="AK2088" s="138"/>
      <c r="AL2088" s="138"/>
      <c r="AM2088" s="138"/>
      <c r="AN2088" s="138"/>
      <c r="AO2088" s="138"/>
      <c r="AP2088" s="138"/>
      <c r="AQ2088" s="138"/>
      <c r="AR2088" s="138"/>
      <c r="AS2088" s="138"/>
    </row>
    <row r="2089" spans="2:45" s="135" customFormat="1" ht="24" hidden="1" customHeight="1" x14ac:dyDescent="0.15">
      <c r="B2089" s="169"/>
      <c r="C2089" s="935" t="s">
        <v>18646</v>
      </c>
      <c r="D2089" s="138" t="s">
        <v>18696</v>
      </c>
      <c r="E2089" s="1426" t="s">
        <v>18697</v>
      </c>
      <c r="F2089" s="138" t="s">
        <v>18698</v>
      </c>
      <c r="G2089" s="138">
        <v>150</v>
      </c>
      <c r="H2089" s="138"/>
      <c r="I2089" s="138"/>
      <c r="J2089" s="301"/>
      <c r="K2089" s="138"/>
      <c r="L2089" s="138"/>
      <c r="M2089" s="138"/>
      <c r="N2089" s="138"/>
      <c r="O2089" s="138"/>
      <c r="P2089" s="138"/>
      <c r="Q2089" s="138"/>
      <c r="R2089" s="138"/>
      <c r="S2089" s="138"/>
      <c r="T2089" s="145">
        <v>2011</v>
      </c>
      <c r="U2089" s="138"/>
      <c r="V2089" s="138"/>
      <c r="W2089" s="138"/>
      <c r="X2089" s="138"/>
      <c r="Y2089" s="138"/>
      <c r="Z2089" s="138"/>
      <c r="AA2089" s="138"/>
      <c r="AB2089" s="138"/>
      <c r="AC2089" s="138"/>
      <c r="AD2089" s="138"/>
      <c r="AE2089" s="138"/>
      <c r="AF2089" s="138"/>
      <c r="AG2089" s="138"/>
      <c r="AH2089" s="138"/>
      <c r="AI2089" s="138"/>
      <c r="AJ2089" s="138"/>
      <c r="AK2089" s="138"/>
      <c r="AL2089" s="138"/>
      <c r="AM2089" s="138"/>
      <c r="AN2089" s="138"/>
      <c r="AO2089" s="138"/>
      <c r="AP2089" s="138"/>
      <c r="AQ2089" s="138"/>
      <c r="AR2089" s="138"/>
      <c r="AS2089" s="138"/>
    </row>
    <row r="2090" spans="2:45" s="135" customFormat="1" ht="24" hidden="1" customHeight="1" x14ac:dyDescent="0.15">
      <c r="B2090" s="169"/>
      <c r="C2090" s="935" t="s">
        <v>18646</v>
      </c>
      <c r="D2090" s="138" t="s">
        <v>18699</v>
      </c>
      <c r="E2090" s="1426" t="s">
        <v>18700</v>
      </c>
      <c r="F2090" s="138" t="s">
        <v>18698</v>
      </c>
      <c r="G2090" s="138">
        <v>754</v>
      </c>
      <c r="H2090" s="138"/>
      <c r="I2090" s="138"/>
      <c r="J2090" s="301"/>
      <c r="K2090" s="138"/>
      <c r="L2090" s="138"/>
      <c r="M2090" s="138"/>
      <c r="N2090" s="138"/>
      <c r="O2090" s="138"/>
      <c r="P2090" s="138"/>
      <c r="Q2090" s="138"/>
      <c r="R2090" s="138"/>
      <c r="S2090" s="138"/>
      <c r="T2090" s="145">
        <v>2021</v>
      </c>
      <c r="U2090" s="138"/>
      <c r="V2090" s="138"/>
      <c r="W2090" s="138"/>
      <c r="X2090" s="138"/>
      <c r="Y2090" s="138"/>
      <c r="Z2090" s="138"/>
      <c r="AA2090" s="138"/>
      <c r="AB2090" s="138"/>
      <c r="AC2090" s="138"/>
      <c r="AD2090" s="138"/>
      <c r="AE2090" s="138"/>
      <c r="AF2090" s="138"/>
      <c r="AG2090" s="138"/>
      <c r="AH2090" s="138"/>
      <c r="AI2090" s="138"/>
      <c r="AJ2090" s="138"/>
      <c r="AK2090" s="138"/>
      <c r="AL2090" s="138"/>
      <c r="AM2090" s="138"/>
      <c r="AN2090" s="138"/>
      <c r="AO2090" s="138"/>
      <c r="AP2090" s="138"/>
      <c r="AQ2090" s="138"/>
      <c r="AR2090" s="138"/>
      <c r="AS2090" s="138"/>
    </row>
    <row r="2091" spans="2:45" s="135" customFormat="1" ht="24" hidden="1" customHeight="1" x14ac:dyDescent="0.15">
      <c r="B2091" s="169"/>
      <c r="C2091" s="935" t="s">
        <v>18646</v>
      </c>
      <c r="D2091" s="138" t="s">
        <v>18701</v>
      </c>
      <c r="E2091" s="1426" t="s">
        <v>18702</v>
      </c>
      <c r="F2091" s="138" t="s">
        <v>18703</v>
      </c>
      <c r="G2091" s="414">
        <v>374</v>
      </c>
      <c r="H2091" s="138"/>
      <c r="I2091" s="138"/>
      <c r="J2091" s="301"/>
      <c r="K2091" s="138"/>
      <c r="L2091" s="138"/>
      <c r="M2091" s="138"/>
      <c r="N2091" s="138"/>
      <c r="O2091" s="138"/>
      <c r="P2091" s="138"/>
      <c r="Q2091" s="138"/>
      <c r="R2091" s="138"/>
      <c r="S2091" s="138"/>
      <c r="T2091" s="145">
        <v>2012</v>
      </c>
      <c r="U2091" s="138"/>
      <c r="V2091" s="138"/>
      <c r="W2091" s="138"/>
      <c r="X2091" s="138"/>
      <c r="Y2091" s="138"/>
      <c r="Z2091" s="138"/>
      <c r="AA2091" s="138"/>
      <c r="AB2091" s="138"/>
      <c r="AC2091" s="138"/>
      <c r="AD2091" s="138"/>
      <c r="AE2091" s="138"/>
      <c r="AF2091" s="138"/>
      <c r="AG2091" s="138"/>
      <c r="AH2091" s="138"/>
      <c r="AI2091" s="138"/>
      <c r="AJ2091" s="138"/>
      <c r="AK2091" s="138"/>
      <c r="AL2091" s="138"/>
      <c r="AM2091" s="138"/>
      <c r="AN2091" s="138"/>
      <c r="AO2091" s="138"/>
      <c r="AP2091" s="138"/>
      <c r="AQ2091" s="138"/>
      <c r="AR2091" s="138"/>
      <c r="AS2091" s="138"/>
    </row>
    <row r="2092" spans="2:45" s="135" customFormat="1" ht="24" hidden="1" customHeight="1" x14ac:dyDescent="0.15">
      <c r="B2092" s="169"/>
      <c r="C2092" s="935" t="s">
        <v>18646</v>
      </c>
      <c r="D2092" s="138" t="s">
        <v>18704</v>
      </c>
      <c r="E2092" s="1426" t="s">
        <v>18705</v>
      </c>
      <c r="F2092" s="138" t="s">
        <v>18703</v>
      </c>
      <c r="G2092" s="414">
        <v>274</v>
      </c>
      <c r="H2092" s="138"/>
      <c r="I2092" s="138"/>
      <c r="J2092" s="301"/>
      <c r="K2092" s="138"/>
      <c r="L2092" s="138"/>
      <c r="M2092" s="138"/>
      <c r="N2092" s="138"/>
      <c r="O2092" s="138"/>
      <c r="P2092" s="138"/>
      <c r="Q2092" s="138"/>
      <c r="R2092" s="138"/>
      <c r="S2092" s="138"/>
      <c r="T2092" s="145">
        <v>2018</v>
      </c>
      <c r="U2092" s="138"/>
      <c r="V2092" s="138"/>
      <c r="W2092" s="138"/>
      <c r="X2092" s="138"/>
      <c r="Y2092" s="138"/>
      <c r="Z2092" s="138"/>
      <c r="AA2092" s="138"/>
      <c r="AB2092" s="138"/>
      <c r="AC2092" s="138"/>
      <c r="AD2092" s="138"/>
      <c r="AE2092" s="138"/>
      <c r="AF2092" s="138"/>
      <c r="AG2092" s="138"/>
      <c r="AH2092" s="138"/>
      <c r="AI2092" s="138"/>
      <c r="AJ2092" s="138"/>
      <c r="AK2092" s="138"/>
      <c r="AL2092" s="138"/>
      <c r="AM2092" s="138"/>
      <c r="AN2092" s="138"/>
      <c r="AO2092" s="138"/>
      <c r="AP2092" s="138"/>
      <c r="AQ2092" s="138"/>
      <c r="AR2092" s="138"/>
      <c r="AS2092" s="138"/>
    </row>
    <row r="2093" spans="2:45" s="135" customFormat="1" ht="24" hidden="1" customHeight="1" x14ac:dyDescent="0.15">
      <c r="B2093" s="169"/>
      <c r="C2093" s="935" t="s">
        <v>18646</v>
      </c>
      <c r="D2093" s="138" t="s">
        <v>18706</v>
      </c>
      <c r="E2093" s="1426" t="s">
        <v>18707</v>
      </c>
      <c r="F2093" s="138" t="s">
        <v>18708</v>
      </c>
      <c r="G2093" s="138">
        <v>425</v>
      </c>
      <c r="H2093" s="138"/>
      <c r="I2093" s="138"/>
      <c r="J2093" s="301"/>
      <c r="K2093" s="138"/>
      <c r="L2093" s="138"/>
      <c r="M2093" s="138"/>
      <c r="N2093" s="138"/>
      <c r="O2093" s="138"/>
      <c r="P2093" s="138"/>
      <c r="Q2093" s="138"/>
      <c r="R2093" s="138"/>
      <c r="S2093" s="138"/>
      <c r="T2093" s="145">
        <v>2015</v>
      </c>
      <c r="U2093" s="138"/>
      <c r="V2093" s="138"/>
      <c r="W2093" s="138"/>
      <c r="X2093" s="138"/>
      <c r="Y2093" s="138"/>
      <c r="Z2093" s="138"/>
      <c r="AA2093" s="138"/>
      <c r="AB2093" s="138"/>
      <c r="AC2093" s="138"/>
      <c r="AD2093" s="138"/>
      <c r="AE2093" s="138"/>
      <c r="AF2093" s="138"/>
      <c r="AG2093" s="138"/>
      <c r="AH2093" s="138"/>
      <c r="AI2093" s="138"/>
      <c r="AJ2093" s="138"/>
      <c r="AK2093" s="138"/>
      <c r="AL2093" s="138"/>
      <c r="AM2093" s="138"/>
      <c r="AN2093" s="138"/>
      <c r="AO2093" s="138"/>
      <c r="AP2093" s="138"/>
      <c r="AQ2093" s="138"/>
      <c r="AR2093" s="138"/>
      <c r="AS2093" s="138"/>
    </row>
    <row r="2094" spans="2:45" s="135" customFormat="1" ht="24" hidden="1" customHeight="1" x14ac:dyDescent="0.15">
      <c r="B2094" s="169"/>
      <c r="C2094" s="935" t="s">
        <v>18646</v>
      </c>
      <c r="D2094" s="138" t="s">
        <v>18709</v>
      </c>
      <c r="E2094" s="1426" t="s">
        <v>18710</v>
      </c>
      <c r="F2094" s="138" t="s">
        <v>18708</v>
      </c>
      <c r="G2094" s="138">
        <v>100</v>
      </c>
      <c r="H2094" s="138"/>
      <c r="I2094" s="138"/>
      <c r="J2094" s="301"/>
      <c r="K2094" s="138"/>
      <c r="L2094" s="138"/>
      <c r="M2094" s="138"/>
      <c r="N2094" s="138"/>
      <c r="O2094" s="138"/>
      <c r="P2094" s="138"/>
      <c r="Q2094" s="138"/>
      <c r="R2094" s="138"/>
      <c r="S2094" s="138"/>
      <c r="T2094" s="145">
        <v>2018</v>
      </c>
      <c r="U2094" s="138"/>
      <c r="V2094" s="138"/>
      <c r="W2094" s="138"/>
      <c r="X2094" s="138"/>
      <c r="Y2094" s="138"/>
      <c r="Z2094" s="138"/>
      <c r="AA2094" s="138"/>
      <c r="AB2094" s="138"/>
      <c r="AC2094" s="138"/>
      <c r="AD2094" s="138"/>
      <c r="AE2094" s="138"/>
      <c r="AF2094" s="138"/>
      <c r="AG2094" s="138"/>
      <c r="AH2094" s="138"/>
      <c r="AI2094" s="138"/>
      <c r="AJ2094" s="138"/>
      <c r="AK2094" s="138"/>
      <c r="AL2094" s="138"/>
      <c r="AM2094" s="138"/>
      <c r="AN2094" s="138"/>
      <c r="AO2094" s="138"/>
      <c r="AP2094" s="138"/>
      <c r="AQ2094" s="138"/>
      <c r="AR2094" s="138"/>
      <c r="AS2094" s="138"/>
    </row>
    <row r="2095" spans="2:45" s="135" customFormat="1" ht="24" hidden="1" customHeight="1" x14ac:dyDescent="0.15">
      <c r="B2095" s="169"/>
      <c r="C2095" s="935" t="s">
        <v>18646</v>
      </c>
      <c r="D2095" s="1423" t="s">
        <v>18711</v>
      </c>
      <c r="E2095" s="1423" t="s">
        <v>18712</v>
      </c>
      <c r="F2095" s="138" t="s">
        <v>18713</v>
      </c>
      <c r="G2095" s="138">
        <v>800</v>
      </c>
      <c r="H2095" s="138"/>
      <c r="I2095" s="138"/>
      <c r="J2095" s="301"/>
      <c r="K2095" s="138"/>
      <c r="L2095" s="138"/>
      <c r="M2095" s="138"/>
      <c r="N2095" s="138"/>
      <c r="O2095" s="138"/>
      <c r="P2095" s="138"/>
      <c r="Q2095" s="138"/>
      <c r="R2095" s="138"/>
      <c r="S2095" s="138"/>
      <c r="T2095" s="145">
        <v>1999</v>
      </c>
      <c r="U2095" s="138"/>
      <c r="V2095" s="138"/>
      <c r="W2095" s="138"/>
      <c r="X2095" s="138"/>
      <c r="Y2095" s="138"/>
      <c r="Z2095" s="138"/>
      <c r="AA2095" s="138"/>
      <c r="AB2095" s="138"/>
      <c r="AC2095" s="138"/>
      <c r="AD2095" s="138"/>
      <c r="AE2095" s="138"/>
      <c r="AF2095" s="138"/>
      <c r="AG2095" s="138"/>
      <c r="AH2095" s="138"/>
      <c r="AI2095" s="138"/>
      <c r="AJ2095" s="138"/>
      <c r="AK2095" s="138"/>
      <c r="AL2095" s="138"/>
      <c r="AM2095" s="138"/>
      <c r="AN2095" s="138"/>
      <c r="AO2095" s="138"/>
      <c r="AP2095" s="138"/>
      <c r="AQ2095" s="138"/>
      <c r="AR2095" s="138"/>
      <c r="AS2095" s="138"/>
    </row>
    <row r="2096" spans="2:45" s="135" customFormat="1" ht="24" hidden="1" customHeight="1" x14ac:dyDescent="0.15">
      <c r="B2096" s="169"/>
      <c r="C2096" s="935" t="s">
        <v>18646</v>
      </c>
      <c r="D2096" s="1423" t="s">
        <v>18714</v>
      </c>
      <c r="E2096" s="1423" t="s">
        <v>18715</v>
      </c>
      <c r="F2096" s="138" t="s">
        <v>18713</v>
      </c>
      <c r="G2096" s="138">
        <v>400</v>
      </c>
      <c r="H2096" s="138"/>
      <c r="I2096" s="138"/>
      <c r="J2096" s="301"/>
      <c r="K2096" s="138"/>
      <c r="L2096" s="138"/>
      <c r="M2096" s="138"/>
      <c r="N2096" s="138"/>
      <c r="O2096" s="138"/>
      <c r="P2096" s="138"/>
      <c r="Q2096" s="138"/>
      <c r="R2096" s="138"/>
      <c r="S2096" s="138"/>
      <c r="T2096" s="145">
        <v>2010</v>
      </c>
      <c r="U2096" s="138"/>
      <c r="V2096" s="138"/>
      <c r="W2096" s="138"/>
      <c r="X2096" s="138"/>
      <c r="Y2096" s="138"/>
      <c r="Z2096" s="138"/>
      <c r="AA2096" s="138"/>
      <c r="AB2096" s="138"/>
      <c r="AC2096" s="138"/>
      <c r="AD2096" s="138"/>
      <c r="AE2096" s="138"/>
      <c r="AF2096" s="138"/>
      <c r="AG2096" s="138"/>
      <c r="AH2096" s="138"/>
      <c r="AI2096" s="138"/>
      <c r="AJ2096" s="138"/>
      <c r="AK2096" s="138"/>
      <c r="AL2096" s="138"/>
      <c r="AM2096" s="138"/>
      <c r="AN2096" s="138"/>
      <c r="AO2096" s="138"/>
      <c r="AP2096" s="138"/>
      <c r="AQ2096" s="138"/>
      <c r="AR2096" s="138"/>
      <c r="AS2096" s="138"/>
    </row>
    <row r="2097" spans="2:45" s="135" customFormat="1" ht="24" hidden="1" customHeight="1" x14ac:dyDescent="0.15">
      <c r="B2097" s="169"/>
      <c r="C2097" s="935" t="s">
        <v>18646</v>
      </c>
      <c r="D2097" s="1423" t="s">
        <v>18716</v>
      </c>
      <c r="E2097" s="1423" t="s">
        <v>18717</v>
      </c>
      <c r="F2097" s="138" t="s">
        <v>18713</v>
      </c>
      <c r="G2097" s="138">
        <v>500</v>
      </c>
      <c r="H2097" s="138"/>
      <c r="I2097" s="138"/>
      <c r="J2097" s="301"/>
      <c r="K2097" s="138"/>
      <c r="L2097" s="138"/>
      <c r="M2097" s="138"/>
      <c r="N2097" s="138"/>
      <c r="O2097" s="138"/>
      <c r="P2097" s="138"/>
      <c r="Q2097" s="138"/>
      <c r="R2097" s="138"/>
      <c r="S2097" s="138"/>
      <c r="T2097" s="145">
        <v>1999</v>
      </c>
      <c r="U2097" s="138"/>
      <c r="V2097" s="138"/>
      <c r="W2097" s="138"/>
      <c r="X2097" s="138"/>
      <c r="Y2097" s="138"/>
      <c r="Z2097" s="138"/>
      <c r="AA2097" s="138"/>
      <c r="AB2097" s="138"/>
      <c r="AC2097" s="138"/>
      <c r="AD2097" s="138"/>
      <c r="AE2097" s="138"/>
      <c r="AF2097" s="138"/>
      <c r="AG2097" s="138"/>
      <c r="AH2097" s="138"/>
      <c r="AI2097" s="138"/>
      <c r="AJ2097" s="138"/>
      <c r="AK2097" s="138"/>
      <c r="AL2097" s="138"/>
      <c r="AM2097" s="138"/>
      <c r="AN2097" s="138"/>
      <c r="AO2097" s="138"/>
      <c r="AP2097" s="138"/>
      <c r="AQ2097" s="138"/>
      <c r="AR2097" s="138"/>
      <c r="AS2097" s="138"/>
    </row>
    <row r="2098" spans="2:45" s="135" customFormat="1" ht="24" hidden="1" customHeight="1" x14ac:dyDescent="0.15">
      <c r="B2098" s="169"/>
      <c r="C2098" s="935" t="s">
        <v>18646</v>
      </c>
      <c r="D2098" s="1423" t="s">
        <v>18718</v>
      </c>
      <c r="E2098" s="1423" t="s">
        <v>18719</v>
      </c>
      <c r="F2098" s="138" t="s">
        <v>18713</v>
      </c>
      <c r="G2098" s="138">
        <v>300</v>
      </c>
      <c r="H2098" s="138"/>
      <c r="I2098" s="138"/>
      <c r="J2098" s="301"/>
      <c r="K2098" s="138"/>
      <c r="L2098" s="138"/>
      <c r="M2098" s="138"/>
      <c r="N2098" s="138"/>
      <c r="O2098" s="138"/>
      <c r="P2098" s="138"/>
      <c r="Q2098" s="138"/>
      <c r="R2098" s="138"/>
      <c r="S2098" s="138"/>
      <c r="T2098" s="145">
        <v>1990</v>
      </c>
      <c r="U2098" s="138"/>
      <c r="V2098" s="138"/>
      <c r="W2098" s="138"/>
      <c r="X2098" s="138"/>
      <c r="Y2098" s="138"/>
      <c r="Z2098" s="138"/>
      <c r="AA2098" s="138"/>
      <c r="AB2098" s="138"/>
      <c r="AC2098" s="138"/>
      <c r="AD2098" s="138"/>
      <c r="AE2098" s="138"/>
      <c r="AF2098" s="138"/>
      <c r="AG2098" s="138"/>
      <c r="AH2098" s="138"/>
      <c r="AI2098" s="138"/>
      <c r="AJ2098" s="138"/>
      <c r="AK2098" s="138"/>
      <c r="AL2098" s="138"/>
      <c r="AM2098" s="138"/>
      <c r="AN2098" s="138"/>
      <c r="AO2098" s="138"/>
      <c r="AP2098" s="138"/>
      <c r="AQ2098" s="138"/>
      <c r="AR2098" s="138"/>
      <c r="AS2098" s="138"/>
    </row>
    <row r="2099" spans="2:45" s="135" customFormat="1" ht="24" hidden="1" customHeight="1" x14ac:dyDescent="0.15">
      <c r="B2099" s="169"/>
      <c r="C2099" s="935" t="s">
        <v>18646</v>
      </c>
      <c r="D2099" s="1423" t="s">
        <v>18720</v>
      </c>
      <c r="E2099" s="1423" t="s">
        <v>18721</v>
      </c>
      <c r="F2099" s="138" t="s">
        <v>18713</v>
      </c>
      <c r="G2099" s="138">
        <v>400</v>
      </c>
      <c r="H2099" s="138"/>
      <c r="I2099" s="138"/>
      <c r="J2099" s="301"/>
      <c r="K2099" s="138"/>
      <c r="L2099" s="138"/>
      <c r="M2099" s="138"/>
      <c r="N2099" s="138"/>
      <c r="O2099" s="138"/>
      <c r="P2099" s="138"/>
      <c r="Q2099" s="138"/>
      <c r="R2099" s="138"/>
      <c r="S2099" s="138"/>
      <c r="T2099" s="145">
        <v>2009</v>
      </c>
      <c r="U2099" s="138"/>
      <c r="V2099" s="138"/>
      <c r="W2099" s="138"/>
      <c r="X2099" s="138"/>
      <c r="Y2099" s="138"/>
      <c r="Z2099" s="138"/>
      <c r="AA2099" s="138"/>
      <c r="AB2099" s="138"/>
      <c r="AC2099" s="138"/>
      <c r="AD2099" s="138"/>
      <c r="AE2099" s="138"/>
      <c r="AF2099" s="138"/>
      <c r="AG2099" s="138"/>
      <c r="AH2099" s="138"/>
      <c r="AI2099" s="138"/>
      <c r="AJ2099" s="138"/>
      <c r="AK2099" s="138"/>
      <c r="AL2099" s="138"/>
      <c r="AM2099" s="138"/>
      <c r="AN2099" s="138"/>
      <c r="AO2099" s="138"/>
      <c r="AP2099" s="138"/>
      <c r="AQ2099" s="138"/>
      <c r="AR2099" s="138"/>
      <c r="AS2099" s="138"/>
    </row>
    <row r="2100" spans="2:45" s="135" customFormat="1" ht="24" hidden="1" customHeight="1" x14ac:dyDescent="0.15">
      <c r="B2100" s="169"/>
      <c r="C2100" s="935" t="s">
        <v>18646</v>
      </c>
      <c r="D2100" s="1423" t="s">
        <v>18722</v>
      </c>
      <c r="E2100" s="1423" t="s">
        <v>18723</v>
      </c>
      <c r="F2100" s="138" t="s">
        <v>18713</v>
      </c>
      <c r="G2100" s="138">
        <v>300</v>
      </c>
      <c r="H2100" s="138"/>
      <c r="I2100" s="138"/>
      <c r="J2100" s="301"/>
      <c r="K2100" s="138"/>
      <c r="L2100" s="138"/>
      <c r="M2100" s="138"/>
      <c r="N2100" s="138"/>
      <c r="O2100" s="138"/>
      <c r="P2100" s="138"/>
      <c r="Q2100" s="138"/>
      <c r="R2100" s="138"/>
      <c r="S2100" s="138"/>
      <c r="T2100" s="145">
        <v>2019</v>
      </c>
      <c r="U2100" s="138"/>
      <c r="V2100" s="138"/>
      <c r="W2100" s="138"/>
      <c r="X2100" s="138"/>
      <c r="Y2100" s="138"/>
      <c r="Z2100" s="138"/>
      <c r="AA2100" s="138"/>
      <c r="AB2100" s="138"/>
      <c r="AC2100" s="138"/>
      <c r="AD2100" s="138"/>
      <c r="AE2100" s="138"/>
      <c r="AF2100" s="138"/>
      <c r="AG2100" s="138"/>
      <c r="AH2100" s="138"/>
      <c r="AI2100" s="138"/>
      <c r="AJ2100" s="138"/>
      <c r="AK2100" s="138"/>
      <c r="AL2100" s="138"/>
      <c r="AM2100" s="138"/>
      <c r="AN2100" s="138"/>
      <c r="AO2100" s="138"/>
      <c r="AP2100" s="138"/>
      <c r="AQ2100" s="138"/>
      <c r="AR2100" s="138"/>
      <c r="AS2100" s="138"/>
    </row>
    <row r="2101" spans="2:45" s="135" customFormat="1" ht="24" hidden="1" customHeight="1" x14ac:dyDescent="0.15">
      <c r="B2101" s="169"/>
      <c r="C2101" s="935" t="s">
        <v>18646</v>
      </c>
      <c r="D2101" s="138" t="s">
        <v>18724</v>
      </c>
      <c r="E2101" s="1426" t="s">
        <v>18725</v>
      </c>
      <c r="F2101" s="138" t="s">
        <v>18726</v>
      </c>
      <c r="G2101" s="138">
        <v>300</v>
      </c>
      <c r="H2101" s="138"/>
      <c r="I2101" s="138"/>
      <c r="J2101" s="301"/>
      <c r="K2101" s="138"/>
      <c r="L2101" s="138"/>
      <c r="M2101" s="138"/>
      <c r="N2101" s="138"/>
      <c r="O2101" s="138"/>
      <c r="P2101" s="138"/>
      <c r="Q2101" s="138"/>
      <c r="R2101" s="138"/>
      <c r="S2101" s="138"/>
      <c r="T2101" s="145">
        <v>2008</v>
      </c>
      <c r="U2101" s="138"/>
      <c r="V2101" s="138"/>
      <c r="W2101" s="138"/>
      <c r="X2101" s="138"/>
      <c r="Y2101" s="138"/>
      <c r="Z2101" s="138"/>
      <c r="AA2101" s="138"/>
      <c r="AB2101" s="138"/>
      <c r="AC2101" s="138"/>
      <c r="AD2101" s="138"/>
      <c r="AE2101" s="138"/>
      <c r="AF2101" s="138"/>
      <c r="AG2101" s="138"/>
      <c r="AH2101" s="138"/>
      <c r="AI2101" s="138"/>
      <c r="AJ2101" s="138"/>
      <c r="AK2101" s="138"/>
      <c r="AL2101" s="138"/>
      <c r="AM2101" s="138"/>
      <c r="AN2101" s="138"/>
      <c r="AO2101" s="138"/>
      <c r="AP2101" s="138"/>
      <c r="AQ2101" s="138"/>
      <c r="AR2101" s="138"/>
      <c r="AS2101" s="138"/>
    </row>
    <row r="2102" spans="2:45" s="135" customFormat="1" ht="24" hidden="1" customHeight="1" x14ac:dyDescent="0.15">
      <c r="B2102" s="169"/>
      <c r="C2102" s="935" t="s">
        <v>18646</v>
      </c>
      <c r="D2102" s="138" t="s">
        <v>18727</v>
      </c>
      <c r="E2102" s="1426" t="s">
        <v>18728</v>
      </c>
      <c r="F2102" s="138" t="s">
        <v>18726</v>
      </c>
      <c r="G2102" s="138">
        <v>370</v>
      </c>
      <c r="H2102" s="138"/>
      <c r="I2102" s="138"/>
      <c r="J2102" s="301"/>
      <c r="K2102" s="138"/>
      <c r="L2102" s="138"/>
      <c r="M2102" s="138"/>
      <c r="N2102" s="138"/>
      <c r="O2102" s="138"/>
      <c r="P2102" s="138"/>
      <c r="Q2102" s="138"/>
      <c r="R2102" s="138"/>
      <c r="S2102" s="138"/>
      <c r="T2102" s="145">
        <v>2015</v>
      </c>
      <c r="U2102" s="138"/>
      <c r="V2102" s="138"/>
      <c r="W2102" s="138"/>
      <c r="X2102" s="138"/>
      <c r="Y2102" s="138"/>
      <c r="Z2102" s="138"/>
      <c r="AA2102" s="138"/>
      <c r="AB2102" s="138"/>
      <c r="AC2102" s="138"/>
      <c r="AD2102" s="138"/>
      <c r="AE2102" s="138"/>
      <c r="AF2102" s="138"/>
      <c r="AG2102" s="138"/>
      <c r="AH2102" s="138"/>
      <c r="AI2102" s="138"/>
      <c r="AJ2102" s="138"/>
      <c r="AK2102" s="138"/>
      <c r="AL2102" s="138"/>
      <c r="AM2102" s="138"/>
      <c r="AN2102" s="138"/>
      <c r="AO2102" s="138"/>
      <c r="AP2102" s="138"/>
      <c r="AQ2102" s="138"/>
      <c r="AR2102" s="138"/>
      <c r="AS2102" s="138"/>
    </row>
    <row r="2103" spans="2:45" s="135" customFormat="1" ht="24" hidden="1" customHeight="1" x14ac:dyDescent="0.15">
      <c r="B2103" s="169"/>
      <c r="C2103" s="935" t="s">
        <v>18646</v>
      </c>
      <c r="D2103" s="138" t="s">
        <v>18729</v>
      </c>
      <c r="E2103" s="1423" t="s">
        <v>18730</v>
      </c>
      <c r="F2103" s="138" t="s">
        <v>18726</v>
      </c>
      <c r="G2103" s="138">
        <v>300</v>
      </c>
      <c r="H2103" s="138"/>
      <c r="I2103" s="138"/>
      <c r="J2103" s="301"/>
      <c r="K2103" s="138"/>
      <c r="L2103" s="138"/>
      <c r="M2103" s="138"/>
      <c r="N2103" s="138"/>
      <c r="O2103" s="138"/>
      <c r="P2103" s="138"/>
      <c r="Q2103" s="138"/>
      <c r="R2103" s="138"/>
      <c r="S2103" s="138"/>
      <c r="T2103" s="145">
        <v>2018</v>
      </c>
      <c r="U2103" s="138"/>
      <c r="V2103" s="138"/>
      <c r="W2103" s="138"/>
      <c r="X2103" s="138"/>
      <c r="Y2103" s="138"/>
      <c r="Z2103" s="138"/>
      <c r="AA2103" s="138"/>
      <c r="AB2103" s="138"/>
      <c r="AC2103" s="138"/>
      <c r="AD2103" s="138"/>
      <c r="AE2103" s="138"/>
      <c r="AF2103" s="138"/>
      <c r="AG2103" s="138"/>
      <c r="AH2103" s="138"/>
      <c r="AI2103" s="138"/>
      <c r="AJ2103" s="138"/>
      <c r="AK2103" s="138"/>
      <c r="AL2103" s="138"/>
      <c r="AM2103" s="138"/>
      <c r="AN2103" s="138"/>
      <c r="AO2103" s="138"/>
      <c r="AP2103" s="138"/>
      <c r="AQ2103" s="138"/>
      <c r="AR2103" s="138"/>
      <c r="AS2103" s="138"/>
    </row>
    <row r="2104" spans="2:45" s="135" customFormat="1" ht="24" hidden="1" customHeight="1" x14ac:dyDescent="0.15">
      <c r="B2104" s="169"/>
      <c r="C2104" s="935" t="s">
        <v>18646</v>
      </c>
      <c r="D2104" s="138" t="s">
        <v>18731</v>
      </c>
      <c r="E2104" s="1423" t="s">
        <v>18732</v>
      </c>
      <c r="F2104" s="138" t="s">
        <v>18733</v>
      </c>
      <c r="G2104" s="138">
        <v>1000</v>
      </c>
      <c r="H2104" s="138"/>
      <c r="I2104" s="138"/>
      <c r="J2104" s="301"/>
      <c r="K2104" s="138"/>
      <c r="L2104" s="138"/>
      <c r="M2104" s="138"/>
      <c r="N2104" s="138"/>
      <c r="O2104" s="138"/>
      <c r="P2104" s="138"/>
      <c r="Q2104" s="138"/>
      <c r="R2104" s="138"/>
      <c r="S2104" s="138"/>
      <c r="T2104" s="145">
        <v>1999</v>
      </c>
      <c r="U2104" s="138"/>
      <c r="V2104" s="138"/>
      <c r="W2104" s="138"/>
      <c r="X2104" s="138"/>
      <c r="Y2104" s="138"/>
      <c r="Z2104" s="138"/>
      <c r="AA2104" s="138"/>
      <c r="AB2104" s="138"/>
      <c r="AC2104" s="138"/>
      <c r="AD2104" s="138"/>
      <c r="AE2104" s="138"/>
      <c r="AF2104" s="138"/>
      <c r="AG2104" s="138"/>
      <c r="AH2104" s="138"/>
      <c r="AI2104" s="138"/>
      <c r="AJ2104" s="138"/>
      <c r="AK2104" s="138"/>
      <c r="AL2104" s="138"/>
      <c r="AM2104" s="138"/>
      <c r="AN2104" s="138"/>
      <c r="AO2104" s="138"/>
      <c r="AP2104" s="138"/>
      <c r="AQ2104" s="138"/>
      <c r="AR2104" s="138"/>
      <c r="AS2104" s="138"/>
    </row>
    <row r="2105" spans="2:45" s="135" customFormat="1" ht="24" hidden="1" customHeight="1" x14ac:dyDescent="0.15">
      <c r="B2105" s="169"/>
      <c r="C2105" s="935" t="s">
        <v>18646</v>
      </c>
      <c r="D2105" s="1423" t="s">
        <v>18734</v>
      </c>
      <c r="E2105" s="1423" t="s">
        <v>18735</v>
      </c>
      <c r="F2105" s="138" t="s">
        <v>18736</v>
      </c>
      <c r="G2105" s="138">
        <v>300</v>
      </c>
      <c r="H2105" s="138"/>
      <c r="I2105" s="138"/>
      <c r="J2105" s="301"/>
      <c r="K2105" s="138"/>
      <c r="L2105" s="138"/>
      <c r="M2105" s="138"/>
      <c r="N2105" s="138"/>
      <c r="O2105" s="138"/>
      <c r="P2105" s="138"/>
      <c r="Q2105" s="138"/>
      <c r="R2105" s="138"/>
      <c r="S2105" s="138"/>
      <c r="T2105" s="145">
        <v>1994</v>
      </c>
      <c r="U2105" s="138"/>
      <c r="V2105" s="138"/>
      <c r="W2105" s="138"/>
      <c r="X2105" s="138"/>
      <c r="Y2105" s="138"/>
      <c r="Z2105" s="138"/>
      <c r="AA2105" s="138"/>
      <c r="AB2105" s="138"/>
      <c r="AC2105" s="138"/>
      <c r="AD2105" s="138"/>
      <c r="AE2105" s="138"/>
      <c r="AF2105" s="138"/>
      <c r="AG2105" s="138"/>
      <c r="AH2105" s="138"/>
      <c r="AI2105" s="138"/>
      <c r="AJ2105" s="138"/>
      <c r="AK2105" s="138"/>
      <c r="AL2105" s="138"/>
      <c r="AM2105" s="138"/>
      <c r="AN2105" s="138"/>
      <c r="AO2105" s="138"/>
      <c r="AP2105" s="138"/>
      <c r="AQ2105" s="138"/>
      <c r="AR2105" s="138"/>
      <c r="AS2105" s="301" t="s">
        <v>8071</v>
      </c>
    </row>
    <row r="2106" spans="2:45" s="135" customFormat="1" ht="24" hidden="1" customHeight="1" x14ac:dyDescent="0.15">
      <c r="B2106" s="169"/>
      <c r="C2106" s="935" t="s">
        <v>18646</v>
      </c>
      <c r="D2106" s="1423" t="s">
        <v>18737</v>
      </c>
      <c r="E2106" s="1423" t="s">
        <v>18738</v>
      </c>
      <c r="F2106" s="138" t="s">
        <v>18736</v>
      </c>
      <c r="G2106" s="138">
        <v>600</v>
      </c>
      <c r="H2106" s="138"/>
      <c r="I2106" s="138"/>
      <c r="J2106" s="138"/>
      <c r="K2106" s="138"/>
      <c r="L2106" s="138"/>
      <c r="M2106" s="138"/>
      <c r="N2106" s="138"/>
      <c r="O2106" s="138"/>
      <c r="P2106" s="138"/>
      <c r="Q2106" s="138"/>
      <c r="R2106" s="138"/>
      <c r="S2106" s="138"/>
      <c r="T2106" s="145" t="s">
        <v>18739</v>
      </c>
      <c r="U2106" s="138"/>
      <c r="V2106" s="138"/>
      <c r="W2106" s="138"/>
      <c r="X2106" s="138"/>
      <c r="Y2106" s="138"/>
      <c r="Z2106" s="138"/>
      <c r="AA2106" s="138"/>
      <c r="AB2106" s="138"/>
      <c r="AC2106" s="138"/>
      <c r="AD2106" s="138"/>
      <c r="AE2106" s="138"/>
      <c r="AF2106" s="138"/>
      <c r="AG2106" s="138"/>
      <c r="AH2106" s="138"/>
      <c r="AI2106" s="138"/>
      <c r="AJ2106" s="138"/>
      <c r="AK2106" s="138"/>
      <c r="AL2106" s="138"/>
      <c r="AM2106" s="138"/>
      <c r="AN2106" s="138"/>
      <c r="AO2106" s="138"/>
      <c r="AP2106" s="138"/>
      <c r="AQ2106" s="138"/>
      <c r="AR2106" s="138"/>
      <c r="AS2106" s="138"/>
    </row>
    <row r="2107" spans="2:45" s="135" customFormat="1" ht="24" hidden="1" customHeight="1" x14ac:dyDescent="0.15">
      <c r="B2107" s="169"/>
      <c r="C2107" s="935" t="s">
        <v>18646</v>
      </c>
      <c r="D2107" s="1423" t="s">
        <v>18740</v>
      </c>
      <c r="E2107" s="1423" t="s">
        <v>18741</v>
      </c>
      <c r="F2107" s="138" t="s">
        <v>18736</v>
      </c>
      <c r="G2107" s="138">
        <v>300</v>
      </c>
      <c r="H2107" s="138"/>
      <c r="I2107" s="138"/>
      <c r="J2107" s="301"/>
      <c r="K2107" s="138"/>
      <c r="L2107" s="138"/>
      <c r="M2107" s="138"/>
      <c r="N2107" s="138"/>
      <c r="O2107" s="138"/>
      <c r="P2107" s="138"/>
      <c r="Q2107" s="138"/>
      <c r="R2107" s="138"/>
      <c r="S2107" s="138"/>
      <c r="T2107" s="145">
        <v>2018</v>
      </c>
      <c r="U2107" s="138"/>
      <c r="V2107" s="138"/>
      <c r="W2107" s="138"/>
      <c r="X2107" s="138"/>
      <c r="Y2107" s="138"/>
      <c r="Z2107" s="138"/>
      <c r="AA2107" s="138"/>
      <c r="AB2107" s="138"/>
      <c r="AC2107" s="138"/>
      <c r="AD2107" s="138"/>
      <c r="AE2107" s="138"/>
      <c r="AF2107" s="138"/>
      <c r="AG2107" s="138"/>
      <c r="AH2107" s="138"/>
      <c r="AI2107" s="138"/>
      <c r="AJ2107" s="138"/>
      <c r="AK2107" s="138"/>
      <c r="AL2107" s="138"/>
      <c r="AM2107" s="138"/>
      <c r="AN2107" s="138"/>
      <c r="AO2107" s="138"/>
      <c r="AP2107" s="138"/>
      <c r="AQ2107" s="138"/>
      <c r="AR2107" s="138"/>
      <c r="AS2107" s="138"/>
    </row>
    <row r="2108" spans="2:45" s="135" customFormat="1" ht="24" hidden="1" customHeight="1" x14ac:dyDescent="0.15">
      <c r="B2108" s="169"/>
      <c r="C2108" s="935" t="s">
        <v>18646</v>
      </c>
      <c r="D2108" s="1427" t="s">
        <v>18742</v>
      </c>
      <c r="E2108" s="1427" t="s">
        <v>18743</v>
      </c>
      <c r="F2108" s="138" t="s">
        <v>18744</v>
      </c>
      <c r="G2108" s="138">
        <v>300</v>
      </c>
      <c r="H2108" s="138"/>
      <c r="I2108" s="138"/>
      <c r="J2108" s="301"/>
      <c r="K2108" s="138"/>
      <c r="L2108" s="138"/>
      <c r="M2108" s="138"/>
      <c r="N2108" s="138"/>
      <c r="O2108" s="138"/>
      <c r="P2108" s="138"/>
      <c r="Q2108" s="138"/>
      <c r="R2108" s="138"/>
      <c r="S2108" s="138"/>
      <c r="T2108" s="145" t="s">
        <v>18745</v>
      </c>
      <c r="U2108" s="138"/>
      <c r="V2108" s="138"/>
      <c r="W2108" s="138"/>
      <c r="X2108" s="138"/>
      <c r="Y2108" s="138"/>
      <c r="Z2108" s="138"/>
      <c r="AA2108" s="138"/>
      <c r="AB2108" s="138"/>
      <c r="AC2108" s="138"/>
      <c r="AD2108" s="138"/>
      <c r="AE2108" s="138"/>
      <c r="AF2108" s="138"/>
      <c r="AG2108" s="138"/>
      <c r="AH2108" s="138"/>
      <c r="AI2108" s="138"/>
      <c r="AJ2108" s="138"/>
      <c r="AK2108" s="138"/>
      <c r="AL2108" s="138"/>
      <c r="AM2108" s="138"/>
      <c r="AN2108" s="138"/>
      <c r="AO2108" s="138"/>
      <c r="AP2108" s="138"/>
      <c r="AQ2108" s="138"/>
      <c r="AR2108" s="138"/>
      <c r="AS2108" s="138"/>
    </row>
    <row r="2109" spans="2:45" s="135" customFormat="1" ht="24" hidden="1" customHeight="1" x14ac:dyDescent="0.15">
      <c r="B2109" s="169"/>
      <c r="C2109" s="935" t="s">
        <v>18646</v>
      </c>
      <c r="D2109" s="1423" t="s">
        <v>18746</v>
      </c>
      <c r="E2109" s="1423" t="s">
        <v>18747</v>
      </c>
      <c r="F2109" s="138" t="s">
        <v>18748</v>
      </c>
      <c r="G2109" s="138">
        <v>5392</v>
      </c>
      <c r="H2109" s="138"/>
      <c r="I2109" s="138"/>
      <c r="J2109" s="301"/>
      <c r="K2109" s="138"/>
      <c r="L2109" s="138"/>
      <c r="M2109" s="138"/>
      <c r="N2109" s="138"/>
      <c r="O2109" s="138"/>
      <c r="P2109" s="138"/>
      <c r="Q2109" s="138"/>
      <c r="R2109" s="138"/>
      <c r="S2109" s="138"/>
      <c r="T2109" s="145">
        <v>2021</v>
      </c>
      <c r="U2109" s="138"/>
      <c r="V2109" s="138"/>
      <c r="W2109" s="138"/>
      <c r="X2109" s="138"/>
      <c r="Y2109" s="138"/>
      <c r="Z2109" s="138"/>
      <c r="AA2109" s="138"/>
      <c r="AB2109" s="138"/>
      <c r="AC2109" s="138"/>
      <c r="AD2109" s="138"/>
      <c r="AE2109" s="138"/>
      <c r="AF2109" s="138"/>
      <c r="AG2109" s="138"/>
      <c r="AH2109" s="138"/>
      <c r="AI2109" s="138"/>
      <c r="AJ2109" s="138"/>
      <c r="AK2109" s="138"/>
      <c r="AL2109" s="138"/>
      <c r="AM2109" s="138"/>
      <c r="AN2109" s="138"/>
      <c r="AO2109" s="138"/>
      <c r="AP2109" s="138"/>
      <c r="AQ2109" s="138"/>
      <c r="AR2109" s="138"/>
      <c r="AS2109" s="138"/>
    </row>
    <row r="2110" spans="2:45" s="135" customFormat="1" ht="24" hidden="1" customHeight="1" x14ac:dyDescent="0.15">
      <c r="B2110" s="169"/>
      <c r="C2110" s="935" t="s">
        <v>18646</v>
      </c>
      <c r="D2110" s="138" t="s">
        <v>18749</v>
      </c>
      <c r="E2110" s="1423" t="s">
        <v>18750</v>
      </c>
      <c r="F2110" s="138" t="s">
        <v>18751</v>
      </c>
      <c r="G2110" s="138">
        <v>684</v>
      </c>
      <c r="H2110" s="138"/>
      <c r="I2110" s="138"/>
      <c r="J2110" s="301"/>
      <c r="K2110" s="138"/>
      <c r="L2110" s="138"/>
      <c r="M2110" s="138"/>
      <c r="N2110" s="138"/>
      <c r="O2110" s="138"/>
      <c r="P2110" s="138"/>
      <c r="Q2110" s="138"/>
      <c r="R2110" s="138"/>
      <c r="S2110" s="138"/>
      <c r="T2110" s="145">
        <v>2007</v>
      </c>
      <c r="U2110" s="138"/>
      <c r="V2110" s="138"/>
      <c r="W2110" s="138"/>
      <c r="X2110" s="138"/>
      <c r="Y2110" s="138"/>
      <c r="Z2110" s="138"/>
      <c r="AA2110" s="138"/>
      <c r="AB2110" s="138"/>
      <c r="AC2110" s="138"/>
      <c r="AD2110" s="138"/>
      <c r="AE2110" s="138"/>
      <c r="AF2110" s="138"/>
      <c r="AG2110" s="138"/>
      <c r="AH2110" s="138"/>
      <c r="AI2110" s="138"/>
      <c r="AJ2110" s="138"/>
      <c r="AK2110" s="138"/>
      <c r="AL2110" s="138"/>
      <c r="AM2110" s="138"/>
      <c r="AN2110" s="138"/>
      <c r="AO2110" s="138"/>
      <c r="AP2110" s="138"/>
      <c r="AQ2110" s="138"/>
      <c r="AR2110" s="138"/>
      <c r="AS2110" s="138"/>
    </row>
    <row r="2111" spans="2:45" s="135" customFormat="1" ht="24" hidden="1" customHeight="1" x14ac:dyDescent="0.15">
      <c r="B2111" s="169"/>
      <c r="C2111" s="935" t="s">
        <v>18646</v>
      </c>
      <c r="D2111" s="138" t="s">
        <v>18752</v>
      </c>
      <c r="E2111" s="1426" t="s">
        <v>18753</v>
      </c>
      <c r="F2111" s="138" t="s">
        <v>18754</v>
      </c>
      <c r="G2111" s="138">
        <v>450</v>
      </c>
      <c r="H2111" s="138"/>
      <c r="I2111" s="138"/>
      <c r="J2111" s="301"/>
      <c r="K2111" s="138"/>
      <c r="L2111" s="138"/>
      <c r="M2111" s="138"/>
      <c r="N2111" s="138"/>
      <c r="O2111" s="138"/>
      <c r="P2111" s="138"/>
      <c r="Q2111" s="138"/>
      <c r="R2111" s="138"/>
      <c r="S2111" s="138"/>
      <c r="T2111" s="145">
        <v>2010</v>
      </c>
      <c r="U2111" s="138"/>
      <c r="V2111" s="138"/>
      <c r="W2111" s="138"/>
      <c r="X2111" s="138"/>
      <c r="Y2111" s="138"/>
      <c r="Z2111" s="138"/>
      <c r="AA2111" s="138"/>
      <c r="AB2111" s="138"/>
      <c r="AC2111" s="138"/>
      <c r="AD2111" s="138"/>
      <c r="AE2111" s="138"/>
      <c r="AF2111" s="138"/>
      <c r="AG2111" s="138"/>
      <c r="AH2111" s="138"/>
      <c r="AI2111" s="138"/>
      <c r="AJ2111" s="138"/>
      <c r="AK2111" s="138"/>
      <c r="AL2111" s="138"/>
      <c r="AM2111" s="138"/>
      <c r="AN2111" s="138"/>
      <c r="AO2111" s="138"/>
      <c r="AP2111" s="138"/>
      <c r="AQ2111" s="138"/>
      <c r="AR2111" s="138"/>
      <c r="AS2111" s="138"/>
    </row>
    <row r="2112" spans="2:45" s="135" customFormat="1" ht="24" hidden="1" customHeight="1" x14ac:dyDescent="0.15">
      <c r="B2112" s="169"/>
      <c r="C2112" s="935" t="s">
        <v>18646</v>
      </c>
      <c r="D2112" s="138" t="s">
        <v>18755</v>
      </c>
      <c r="E2112" s="1426" t="s">
        <v>18756</v>
      </c>
      <c r="F2112" s="138" t="s">
        <v>18754</v>
      </c>
      <c r="G2112" s="138">
        <v>388</v>
      </c>
      <c r="H2112" s="138"/>
      <c r="I2112" s="138"/>
      <c r="J2112" s="301"/>
      <c r="K2112" s="138"/>
      <c r="L2112" s="138"/>
      <c r="M2112" s="138"/>
      <c r="N2112" s="138"/>
      <c r="O2112" s="138"/>
      <c r="P2112" s="138"/>
      <c r="Q2112" s="138"/>
      <c r="R2112" s="138"/>
      <c r="S2112" s="138"/>
      <c r="T2112" s="145" t="s">
        <v>2226</v>
      </c>
      <c r="U2112" s="138"/>
      <c r="V2112" s="138"/>
      <c r="W2112" s="138"/>
      <c r="X2112" s="138"/>
      <c r="Y2112" s="138"/>
      <c r="Z2112" s="138"/>
      <c r="AA2112" s="138"/>
      <c r="AB2112" s="138"/>
      <c r="AC2112" s="138"/>
      <c r="AD2112" s="138"/>
      <c r="AE2112" s="138"/>
      <c r="AF2112" s="138"/>
      <c r="AG2112" s="138"/>
      <c r="AH2112" s="138"/>
      <c r="AI2112" s="138"/>
      <c r="AJ2112" s="138"/>
      <c r="AK2112" s="138"/>
      <c r="AL2112" s="138"/>
      <c r="AM2112" s="138"/>
      <c r="AN2112" s="138"/>
      <c r="AO2112" s="138"/>
      <c r="AP2112" s="138"/>
      <c r="AQ2112" s="138"/>
      <c r="AR2112" s="138"/>
      <c r="AS2112" s="138"/>
    </row>
    <row r="2113" spans="2:45" s="135" customFormat="1" ht="24" hidden="1" customHeight="1" x14ac:dyDescent="0.15">
      <c r="B2113" s="169"/>
      <c r="C2113" s="935" t="s">
        <v>18646</v>
      </c>
      <c r="D2113" s="138" t="s">
        <v>18757</v>
      </c>
      <c r="E2113" s="1426" t="s">
        <v>18758</v>
      </c>
      <c r="F2113" s="138" t="s">
        <v>18754</v>
      </c>
      <c r="G2113" s="138">
        <v>790</v>
      </c>
      <c r="H2113" s="138"/>
      <c r="I2113" s="138"/>
      <c r="J2113" s="301"/>
      <c r="K2113" s="138"/>
      <c r="L2113" s="138"/>
      <c r="M2113" s="138"/>
      <c r="N2113" s="138"/>
      <c r="O2113" s="138"/>
      <c r="P2113" s="138"/>
      <c r="Q2113" s="138"/>
      <c r="R2113" s="138"/>
      <c r="S2113" s="138"/>
      <c r="T2113" s="145">
        <v>2009</v>
      </c>
      <c r="U2113" s="138"/>
      <c r="V2113" s="138"/>
      <c r="W2113" s="138"/>
      <c r="X2113" s="138"/>
      <c r="Y2113" s="138"/>
      <c r="Z2113" s="138"/>
      <c r="AA2113" s="138"/>
      <c r="AB2113" s="138"/>
      <c r="AC2113" s="138"/>
      <c r="AD2113" s="138"/>
      <c r="AE2113" s="138"/>
      <c r="AF2113" s="138"/>
      <c r="AG2113" s="138"/>
      <c r="AH2113" s="138"/>
      <c r="AI2113" s="138"/>
      <c r="AJ2113" s="138"/>
      <c r="AK2113" s="138"/>
      <c r="AL2113" s="138"/>
      <c r="AM2113" s="138"/>
      <c r="AN2113" s="138"/>
      <c r="AO2113" s="138"/>
      <c r="AP2113" s="138"/>
      <c r="AQ2113" s="138"/>
      <c r="AR2113" s="138"/>
      <c r="AS2113" s="138"/>
    </row>
    <row r="2114" spans="2:45" s="135" customFormat="1" ht="24" hidden="1" customHeight="1" x14ac:dyDescent="0.15">
      <c r="B2114" s="169"/>
      <c r="C2114" s="935" t="s">
        <v>18646</v>
      </c>
      <c r="D2114" s="138" t="s">
        <v>18759</v>
      </c>
      <c r="E2114" s="1423" t="s">
        <v>18760</v>
      </c>
      <c r="F2114" s="138" t="s">
        <v>18761</v>
      </c>
      <c r="G2114" s="138">
        <v>2640</v>
      </c>
      <c r="H2114" s="138"/>
      <c r="I2114" s="138"/>
      <c r="J2114" s="301"/>
      <c r="K2114" s="138"/>
      <c r="L2114" s="138"/>
      <c r="M2114" s="138"/>
      <c r="N2114" s="138"/>
      <c r="O2114" s="138"/>
      <c r="P2114" s="138"/>
      <c r="Q2114" s="138"/>
      <c r="R2114" s="138"/>
      <c r="S2114" s="138"/>
      <c r="T2114" s="145">
        <v>2011</v>
      </c>
      <c r="U2114" s="138"/>
      <c r="V2114" s="138"/>
      <c r="W2114" s="138"/>
      <c r="X2114" s="138"/>
      <c r="Y2114" s="138"/>
      <c r="Z2114" s="138"/>
      <c r="AA2114" s="138"/>
      <c r="AB2114" s="138"/>
      <c r="AC2114" s="138"/>
      <c r="AD2114" s="138"/>
      <c r="AE2114" s="138"/>
      <c r="AF2114" s="138"/>
      <c r="AG2114" s="138"/>
      <c r="AH2114" s="138"/>
      <c r="AI2114" s="138"/>
      <c r="AJ2114" s="138"/>
      <c r="AK2114" s="138"/>
      <c r="AL2114" s="138"/>
      <c r="AM2114" s="138"/>
      <c r="AN2114" s="138"/>
      <c r="AO2114" s="138"/>
      <c r="AP2114" s="138"/>
      <c r="AQ2114" s="138"/>
      <c r="AR2114" s="138"/>
      <c r="AS2114" s="138"/>
    </row>
    <row r="2115" spans="2:45" s="135" customFormat="1" ht="24" hidden="1" customHeight="1" x14ac:dyDescent="0.15">
      <c r="B2115" s="169"/>
      <c r="C2115" s="935" t="s">
        <v>18646</v>
      </c>
      <c r="D2115" s="138" t="s">
        <v>18762</v>
      </c>
      <c r="E2115" s="1423" t="s">
        <v>18763</v>
      </c>
      <c r="F2115" s="138" t="s">
        <v>18761</v>
      </c>
      <c r="G2115" s="138">
        <v>500</v>
      </c>
      <c r="H2115" s="138"/>
      <c r="I2115" s="138"/>
      <c r="J2115" s="301"/>
      <c r="K2115" s="138"/>
      <c r="L2115" s="138"/>
      <c r="M2115" s="138"/>
      <c r="N2115" s="138"/>
      <c r="O2115" s="138"/>
      <c r="P2115" s="138"/>
      <c r="Q2115" s="138"/>
      <c r="R2115" s="138"/>
      <c r="S2115" s="138"/>
      <c r="T2115" s="145">
        <v>2008</v>
      </c>
      <c r="U2115" s="138"/>
      <c r="V2115" s="138"/>
      <c r="W2115" s="138"/>
      <c r="X2115" s="138"/>
      <c r="Y2115" s="138"/>
      <c r="Z2115" s="138"/>
      <c r="AA2115" s="138"/>
      <c r="AB2115" s="138"/>
      <c r="AC2115" s="138"/>
      <c r="AD2115" s="138"/>
      <c r="AE2115" s="138"/>
      <c r="AF2115" s="138"/>
      <c r="AG2115" s="138"/>
      <c r="AH2115" s="138"/>
      <c r="AI2115" s="138"/>
      <c r="AJ2115" s="138"/>
      <c r="AK2115" s="138"/>
      <c r="AL2115" s="138"/>
      <c r="AM2115" s="138"/>
      <c r="AN2115" s="138"/>
      <c r="AO2115" s="138"/>
      <c r="AP2115" s="138"/>
      <c r="AQ2115" s="138"/>
      <c r="AR2115" s="138"/>
      <c r="AS2115" s="138"/>
    </row>
    <row r="2116" spans="2:45" s="135" customFormat="1" ht="24" hidden="1" customHeight="1" x14ac:dyDescent="0.15">
      <c r="B2116" s="169"/>
      <c r="C2116" s="935" t="s">
        <v>18646</v>
      </c>
      <c r="D2116" s="138" t="s">
        <v>18764</v>
      </c>
      <c r="E2116" s="1423" t="s">
        <v>18765</v>
      </c>
      <c r="F2116" s="138" t="s">
        <v>18761</v>
      </c>
      <c r="G2116" s="138">
        <v>500</v>
      </c>
      <c r="H2116" s="138"/>
      <c r="I2116" s="138"/>
      <c r="J2116" s="301"/>
      <c r="K2116" s="138"/>
      <c r="L2116" s="138"/>
      <c r="M2116" s="138"/>
      <c r="N2116" s="138"/>
      <c r="O2116" s="138"/>
      <c r="P2116" s="138"/>
      <c r="Q2116" s="138"/>
      <c r="R2116" s="138"/>
      <c r="S2116" s="138"/>
      <c r="T2116" s="145">
        <v>2012</v>
      </c>
      <c r="U2116" s="138"/>
      <c r="V2116" s="138"/>
      <c r="W2116" s="138"/>
      <c r="X2116" s="138"/>
      <c r="Y2116" s="138"/>
      <c r="Z2116" s="138"/>
      <c r="AA2116" s="138"/>
      <c r="AB2116" s="138"/>
      <c r="AC2116" s="138"/>
      <c r="AD2116" s="138"/>
      <c r="AE2116" s="138"/>
      <c r="AF2116" s="138"/>
      <c r="AG2116" s="138"/>
      <c r="AH2116" s="138"/>
      <c r="AI2116" s="138"/>
      <c r="AJ2116" s="138"/>
      <c r="AK2116" s="138"/>
      <c r="AL2116" s="138"/>
      <c r="AM2116" s="138"/>
      <c r="AN2116" s="138"/>
      <c r="AO2116" s="138"/>
      <c r="AP2116" s="138"/>
      <c r="AQ2116" s="138"/>
      <c r="AR2116" s="138"/>
      <c r="AS2116" s="138"/>
    </row>
    <row r="2117" spans="2:45" s="135" customFormat="1" ht="24" hidden="1" customHeight="1" x14ac:dyDescent="0.15">
      <c r="B2117" s="169"/>
      <c r="C2117" s="935" t="s">
        <v>18646</v>
      </c>
      <c r="D2117" s="138" t="s">
        <v>18766</v>
      </c>
      <c r="E2117" s="1423" t="s">
        <v>18767</v>
      </c>
      <c r="F2117" s="138" t="s">
        <v>18768</v>
      </c>
      <c r="G2117" s="138">
        <v>300</v>
      </c>
      <c r="H2117" s="138"/>
      <c r="I2117" s="138"/>
      <c r="J2117" s="301"/>
      <c r="K2117" s="138"/>
      <c r="L2117" s="138"/>
      <c r="M2117" s="138"/>
      <c r="N2117" s="138"/>
      <c r="O2117" s="138"/>
      <c r="P2117" s="138"/>
      <c r="Q2117" s="138"/>
      <c r="R2117" s="138"/>
      <c r="S2117" s="138"/>
      <c r="T2117" s="145">
        <v>2009</v>
      </c>
      <c r="U2117" s="138"/>
      <c r="V2117" s="138"/>
      <c r="W2117" s="138"/>
      <c r="X2117" s="138"/>
      <c r="Y2117" s="138"/>
      <c r="Z2117" s="138"/>
      <c r="AA2117" s="138"/>
      <c r="AB2117" s="138"/>
      <c r="AC2117" s="138"/>
      <c r="AD2117" s="138"/>
      <c r="AE2117" s="138"/>
      <c r="AF2117" s="138"/>
      <c r="AG2117" s="138"/>
      <c r="AH2117" s="138"/>
      <c r="AI2117" s="138"/>
      <c r="AJ2117" s="138"/>
      <c r="AK2117" s="138"/>
      <c r="AL2117" s="138"/>
      <c r="AM2117" s="138"/>
      <c r="AN2117" s="138"/>
      <c r="AO2117" s="138"/>
      <c r="AP2117" s="138"/>
      <c r="AQ2117" s="138"/>
      <c r="AR2117" s="138"/>
      <c r="AS2117" s="138"/>
    </row>
    <row r="2118" spans="2:45" s="135" customFormat="1" ht="24" hidden="1" customHeight="1" x14ac:dyDescent="0.15">
      <c r="B2118" s="169"/>
      <c r="C2118" s="935" t="s">
        <v>18646</v>
      </c>
      <c r="D2118" s="138" t="s">
        <v>18769</v>
      </c>
      <c r="E2118" s="1423" t="s">
        <v>18770</v>
      </c>
      <c r="F2118" s="138" t="s">
        <v>18768</v>
      </c>
      <c r="G2118" s="138">
        <v>300</v>
      </c>
      <c r="H2118" s="138"/>
      <c r="I2118" s="138"/>
      <c r="J2118" s="301"/>
      <c r="K2118" s="138"/>
      <c r="L2118" s="138"/>
      <c r="M2118" s="138"/>
      <c r="N2118" s="138"/>
      <c r="O2118" s="138"/>
      <c r="P2118" s="138"/>
      <c r="Q2118" s="138"/>
      <c r="R2118" s="138"/>
      <c r="S2118" s="138"/>
      <c r="T2118" s="145">
        <v>2009</v>
      </c>
      <c r="U2118" s="138"/>
      <c r="V2118" s="138"/>
      <c r="W2118" s="138"/>
      <c r="X2118" s="138"/>
      <c r="Y2118" s="138"/>
      <c r="Z2118" s="138"/>
      <c r="AA2118" s="138"/>
      <c r="AB2118" s="138"/>
      <c r="AC2118" s="138"/>
      <c r="AD2118" s="138"/>
      <c r="AE2118" s="138"/>
      <c r="AF2118" s="138"/>
      <c r="AG2118" s="138"/>
      <c r="AH2118" s="138"/>
      <c r="AI2118" s="138"/>
      <c r="AJ2118" s="138"/>
      <c r="AK2118" s="138"/>
      <c r="AL2118" s="138"/>
      <c r="AM2118" s="138"/>
      <c r="AN2118" s="138"/>
      <c r="AO2118" s="138"/>
      <c r="AP2118" s="138"/>
      <c r="AQ2118" s="138"/>
      <c r="AR2118" s="138"/>
      <c r="AS2118" s="138"/>
    </row>
    <row r="2119" spans="2:45" s="135" customFormat="1" ht="24" hidden="1" customHeight="1" x14ac:dyDescent="0.15">
      <c r="B2119" s="169"/>
      <c r="C2119" s="1380" t="s">
        <v>6843</v>
      </c>
      <c r="D2119" s="301"/>
      <c r="E2119" s="301" t="s">
        <v>18771</v>
      </c>
      <c r="F2119" s="301" t="s">
        <v>6843</v>
      </c>
      <c r="G2119" s="301">
        <v>2888</v>
      </c>
      <c r="H2119" s="301">
        <v>1600</v>
      </c>
      <c r="I2119" s="301">
        <v>1600</v>
      </c>
      <c r="J2119" s="301">
        <v>40</v>
      </c>
      <c r="K2119" s="301">
        <v>40</v>
      </c>
      <c r="L2119" s="301"/>
      <c r="M2119" s="301"/>
      <c r="N2119" s="301">
        <v>1600</v>
      </c>
      <c r="O2119" s="301">
        <v>0</v>
      </c>
      <c r="P2119" s="301">
        <v>0</v>
      </c>
      <c r="Q2119" s="301">
        <v>0</v>
      </c>
      <c r="R2119" s="301"/>
      <c r="S2119" s="301">
        <v>2011</v>
      </c>
      <c r="T2119" s="145">
        <v>2011</v>
      </c>
      <c r="U2119" s="301"/>
      <c r="V2119" s="301"/>
      <c r="W2119" s="301"/>
      <c r="X2119" s="301"/>
      <c r="Y2119" s="301"/>
      <c r="Z2119" s="301">
        <v>360</v>
      </c>
      <c r="AA2119" s="301"/>
      <c r="AB2119" s="301"/>
      <c r="AC2119" s="301"/>
      <c r="AD2119" s="301"/>
      <c r="AE2119" s="301"/>
      <c r="AF2119" s="301"/>
      <c r="AG2119" s="301"/>
      <c r="AH2119" s="301"/>
      <c r="AI2119" s="301"/>
      <c r="AJ2119" s="301"/>
      <c r="AK2119" s="301"/>
      <c r="AL2119" s="301"/>
      <c r="AM2119" s="301"/>
      <c r="AN2119" s="301"/>
      <c r="AO2119" s="301"/>
      <c r="AP2119" s="301"/>
      <c r="AQ2119" s="301"/>
      <c r="AR2119" s="301"/>
      <c r="AS2119" s="301"/>
    </row>
    <row r="2120" spans="2:45" s="135" customFormat="1" ht="24" hidden="1" customHeight="1" x14ac:dyDescent="0.15">
      <c r="B2120" s="169"/>
      <c r="C2120" s="1380" t="s">
        <v>17742</v>
      </c>
      <c r="D2120" s="301" t="s">
        <v>19186</v>
      </c>
      <c r="E2120" s="301" t="s">
        <v>19187</v>
      </c>
      <c r="F2120" s="301" t="s">
        <v>17742</v>
      </c>
      <c r="G2120" s="301">
        <v>1056</v>
      </c>
      <c r="H2120" s="301"/>
      <c r="I2120" s="301"/>
      <c r="J2120" s="301"/>
      <c r="K2120" s="138"/>
      <c r="L2120" s="301"/>
      <c r="M2120" s="138"/>
      <c r="N2120" s="138"/>
      <c r="O2120" s="138"/>
      <c r="P2120" s="138"/>
      <c r="Q2120" s="138"/>
      <c r="R2120" s="138"/>
      <c r="S2120" s="138"/>
      <c r="T2120" s="145"/>
      <c r="U2120" s="138"/>
      <c r="V2120" s="138"/>
      <c r="W2120" s="138"/>
      <c r="X2120" s="138"/>
      <c r="Y2120" s="138"/>
      <c r="Z2120" s="138"/>
      <c r="AA2120" s="138"/>
      <c r="AB2120" s="138"/>
      <c r="AC2120" s="138"/>
      <c r="AD2120" s="138"/>
      <c r="AE2120" s="138"/>
      <c r="AF2120" s="138"/>
      <c r="AG2120" s="138"/>
      <c r="AH2120" s="138"/>
      <c r="AI2120" s="138"/>
      <c r="AJ2120" s="138"/>
      <c r="AK2120" s="138"/>
      <c r="AL2120" s="138"/>
      <c r="AM2120" s="138"/>
      <c r="AN2120" s="138"/>
      <c r="AO2120" s="138"/>
      <c r="AP2120" s="138"/>
      <c r="AQ2120" s="138"/>
      <c r="AR2120" s="138"/>
      <c r="AS2120" s="301" t="s">
        <v>16403</v>
      </c>
    </row>
    <row r="2121" spans="2:45" s="135" customFormat="1" ht="24" hidden="1" customHeight="1" x14ac:dyDescent="0.15">
      <c r="B2121" s="169"/>
      <c r="C2121" s="1380" t="s">
        <v>17742</v>
      </c>
      <c r="D2121" s="301" t="s">
        <v>18772</v>
      </c>
      <c r="E2121" s="301" t="s">
        <v>18773</v>
      </c>
      <c r="F2121" s="301" t="s">
        <v>17742</v>
      </c>
      <c r="G2121" s="301">
        <v>1671</v>
      </c>
      <c r="H2121" s="301"/>
      <c r="I2121" s="301"/>
      <c r="J2121" s="301"/>
      <c r="K2121" s="138"/>
      <c r="L2121" s="301"/>
      <c r="M2121" s="138"/>
      <c r="N2121" s="138"/>
      <c r="O2121" s="138"/>
      <c r="P2121" s="138"/>
      <c r="Q2121" s="138"/>
      <c r="R2121" s="138"/>
      <c r="S2121" s="138"/>
      <c r="T2121" s="145">
        <v>2007</v>
      </c>
      <c r="U2121" s="138"/>
      <c r="V2121" s="138"/>
      <c r="W2121" s="138"/>
      <c r="X2121" s="138"/>
      <c r="Y2121" s="138"/>
      <c r="Z2121" s="138"/>
      <c r="AA2121" s="138"/>
      <c r="AB2121" s="138"/>
      <c r="AC2121" s="138"/>
      <c r="AD2121" s="138"/>
      <c r="AE2121" s="138"/>
      <c r="AF2121" s="138"/>
      <c r="AG2121" s="138"/>
      <c r="AH2121" s="138"/>
      <c r="AI2121" s="138"/>
      <c r="AJ2121" s="138"/>
      <c r="AK2121" s="138"/>
      <c r="AL2121" s="138"/>
      <c r="AM2121" s="138"/>
      <c r="AN2121" s="138"/>
      <c r="AO2121" s="138"/>
      <c r="AP2121" s="138"/>
      <c r="AQ2121" s="138"/>
      <c r="AR2121" s="138"/>
      <c r="AS2121" s="301"/>
    </row>
    <row r="2122" spans="2:45" s="135" customFormat="1" ht="24" hidden="1" customHeight="1" x14ac:dyDescent="0.15">
      <c r="B2122" s="169"/>
      <c r="C2122" s="1380" t="s">
        <v>17742</v>
      </c>
      <c r="D2122" s="301" t="s">
        <v>18774</v>
      </c>
      <c r="E2122" s="301" t="s">
        <v>18775</v>
      </c>
      <c r="F2122" s="301" t="s">
        <v>17742</v>
      </c>
      <c r="G2122" s="301">
        <v>22732</v>
      </c>
      <c r="H2122" s="301"/>
      <c r="I2122" s="301"/>
      <c r="J2122" s="301"/>
      <c r="K2122" s="138"/>
      <c r="L2122" s="301"/>
      <c r="M2122" s="138"/>
      <c r="N2122" s="138"/>
      <c r="O2122" s="138"/>
      <c r="P2122" s="138"/>
      <c r="Q2122" s="138"/>
      <c r="R2122" s="138"/>
      <c r="S2122" s="138"/>
      <c r="T2122" s="145">
        <v>2010</v>
      </c>
      <c r="U2122" s="138"/>
      <c r="V2122" s="138"/>
      <c r="W2122" s="138"/>
      <c r="X2122" s="138"/>
      <c r="Y2122" s="138"/>
      <c r="Z2122" s="138"/>
      <c r="AA2122" s="138"/>
      <c r="AB2122" s="138"/>
      <c r="AC2122" s="138"/>
      <c r="AD2122" s="138"/>
      <c r="AE2122" s="138"/>
      <c r="AF2122" s="138"/>
      <c r="AG2122" s="138"/>
      <c r="AH2122" s="138"/>
      <c r="AI2122" s="138"/>
      <c r="AJ2122" s="138"/>
      <c r="AK2122" s="138"/>
      <c r="AL2122" s="138"/>
      <c r="AM2122" s="138"/>
      <c r="AN2122" s="138"/>
      <c r="AO2122" s="138"/>
      <c r="AP2122" s="138"/>
      <c r="AQ2122" s="138"/>
      <c r="AR2122" s="138"/>
      <c r="AS2122" s="301"/>
    </row>
    <row r="2123" spans="2:45" s="135" customFormat="1" ht="24" hidden="1" customHeight="1" x14ac:dyDescent="0.15">
      <c r="B2123" s="169"/>
      <c r="C2123" s="1380" t="s">
        <v>17742</v>
      </c>
      <c r="D2123" s="301" t="s">
        <v>18772</v>
      </c>
      <c r="E2123" s="301" t="s">
        <v>18776</v>
      </c>
      <c r="F2123" s="301" t="s">
        <v>17742</v>
      </c>
      <c r="G2123" s="301">
        <v>6255</v>
      </c>
      <c r="H2123" s="301"/>
      <c r="I2123" s="301"/>
      <c r="J2123" s="301"/>
      <c r="K2123" s="138"/>
      <c r="L2123" s="301"/>
      <c r="M2123" s="138"/>
      <c r="N2123" s="138"/>
      <c r="O2123" s="138"/>
      <c r="P2123" s="138"/>
      <c r="Q2123" s="138"/>
      <c r="R2123" s="138"/>
      <c r="S2123" s="138"/>
      <c r="T2123" s="145">
        <v>2007</v>
      </c>
      <c r="U2123" s="138"/>
      <c r="V2123" s="138"/>
      <c r="W2123" s="138"/>
      <c r="X2123" s="138"/>
      <c r="Y2123" s="138"/>
      <c r="Z2123" s="138"/>
      <c r="AA2123" s="138"/>
      <c r="AB2123" s="138"/>
      <c r="AC2123" s="138"/>
      <c r="AD2123" s="138"/>
      <c r="AE2123" s="138"/>
      <c r="AF2123" s="138"/>
      <c r="AG2123" s="138"/>
      <c r="AH2123" s="138"/>
      <c r="AI2123" s="138"/>
      <c r="AJ2123" s="138"/>
      <c r="AK2123" s="138"/>
      <c r="AL2123" s="138"/>
      <c r="AM2123" s="138"/>
      <c r="AN2123" s="138"/>
      <c r="AO2123" s="138"/>
      <c r="AP2123" s="138"/>
      <c r="AQ2123" s="138"/>
      <c r="AR2123" s="138"/>
      <c r="AS2123" s="301" t="s">
        <v>2198</v>
      </c>
    </row>
    <row r="2124" spans="2:45" s="135" customFormat="1" ht="24" hidden="1" customHeight="1" x14ac:dyDescent="0.15">
      <c r="B2124" s="169"/>
      <c r="C2124" s="1380" t="s">
        <v>17742</v>
      </c>
      <c r="D2124" s="301" t="s">
        <v>18777</v>
      </c>
      <c r="E2124" s="301" t="s">
        <v>18778</v>
      </c>
      <c r="F2124" s="301" t="s">
        <v>17742</v>
      </c>
      <c r="G2124" s="301">
        <v>3000</v>
      </c>
      <c r="H2124" s="301" t="s">
        <v>2226</v>
      </c>
      <c r="I2124" s="301" t="s">
        <v>2226</v>
      </c>
      <c r="J2124" s="301"/>
      <c r="K2124" s="138"/>
      <c r="L2124" s="301"/>
      <c r="M2124" s="138"/>
      <c r="N2124" s="138"/>
      <c r="O2124" s="138"/>
      <c r="P2124" s="138"/>
      <c r="Q2124" s="138"/>
      <c r="R2124" s="138"/>
      <c r="S2124" s="138"/>
      <c r="T2124" s="145">
        <v>2010</v>
      </c>
      <c r="U2124" s="138"/>
      <c r="V2124" s="138"/>
      <c r="W2124" s="138"/>
      <c r="X2124" s="138"/>
      <c r="Y2124" s="138"/>
      <c r="Z2124" s="138"/>
      <c r="AA2124" s="138"/>
      <c r="AB2124" s="138"/>
      <c r="AC2124" s="138"/>
      <c r="AD2124" s="138"/>
      <c r="AE2124" s="138"/>
      <c r="AF2124" s="138"/>
      <c r="AG2124" s="138"/>
      <c r="AH2124" s="138"/>
      <c r="AI2124" s="138"/>
      <c r="AJ2124" s="138"/>
      <c r="AK2124" s="138"/>
      <c r="AL2124" s="138"/>
      <c r="AM2124" s="138"/>
      <c r="AN2124" s="138"/>
      <c r="AO2124" s="138"/>
      <c r="AP2124" s="138"/>
      <c r="AQ2124" s="138"/>
      <c r="AR2124" s="138"/>
      <c r="AS2124" s="301"/>
    </row>
    <row r="2125" spans="2:45" s="135" customFormat="1" ht="24" hidden="1" customHeight="1" x14ac:dyDescent="0.15">
      <c r="B2125" s="169"/>
      <c r="C2125" s="1380" t="s">
        <v>17742</v>
      </c>
      <c r="D2125" s="301" t="s">
        <v>18779</v>
      </c>
      <c r="E2125" s="301" t="s">
        <v>18780</v>
      </c>
      <c r="F2125" s="301" t="s">
        <v>17742</v>
      </c>
      <c r="G2125" s="301">
        <v>340</v>
      </c>
      <c r="H2125" s="301"/>
      <c r="I2125" s="301"/>
      <c r="J2125" s="301"/>
      <c r="K2125" s="138"/>
      <c r="L2125" s="301"/>
      <c r="M2125" s="138"/>
      <c r="N2125" s="138"/>
      <c r="O2125" s="138"/>
      <c r="P2125" s="138"/>
      <c r="Q2125" s="138"/>
      <c r="R2125" s="138"/>
      <c r="S2125" s="138"/>
      <c r="T2125" s="145"/>
      <c r="U2125" s="138"/>
      <c r="V2125" s="138"/>
      <c r="W2125" s="138"/>
      <c r="X2125" s="138"/>
      <c r="Y2125" s="138"/>
      <c r="Z2125" s="138"/>
      <c r="AA2125" s="138"/>
      <c r="AB2125" s="138"/>
      <c r="AC2125" s="138"/>
      <c r="AD2125" s="138"/>
      <c r="AE2125" s="138"/>
      <c r="AF2125" s="138"/>
      <c r="AG2125" s="138"/>
      <c r="AH2125" s="138"/>
      <c r="AI2125" s="138"/>
      <c r="AJ2125" s="138"/>
      <c r="AK2125" s="138"/>
      <c r="AL2125" s="138"/>
      <c r="AM2125" s="138"/>
      <c r="AN2125" s="138"/>
      <c r="AO2125" s="138"/>
      <c r="AP2125" s="138"/>
      <c r="AQ2125" s="138"/>
      <c r="AR2125" s="138"/>
      <c r="AS2125" s="301"/>
    </row>
    <row r="2126" spans="2:45" s="135" customFormat="1" ht="24" hidden="1" customHeight="1" x14ac:dyDescent="0.15">
      <c r="B2126" s="169"/>
      <c r="C2126" s="1380" t="s">
        <v>17742</v>
      </c>
      <c r="D2126" s="301" t="s">
        <v>18781</v>
      </c>
      <c r="E2126" s="301" t="s">
        <v>18782</v>
      </c>
      <c r="F2126" s="301" t="s">
        <v>17742</v>
      </c>
      <c r="G2126" s="301">
        <v>416</v>
      </c>
      <c r="H2126" s="301"/>
      <c r="I2126" s="301"/>
      <c r="J2126" s="301"/>
      <c r="K2126" s="138"/>
      <c r="L2126" s="301"/>
      <c r="M2126" s="138"/>
      <c r="N2126" s="138"/>
      <c r="O2126" s="138"/>
      <c r="P2126" s="138"/>
      <c r="Q2126" s="138"/>
      <c r="R2126" s="138"/>
      <c r="S2126" s="138"/>
      <c r="T2126" s="145"/>
      <c r="U2126" s="138"/>
      <c r="V2126" s="138"/>
      <c r="W2126" s="138"/>
      <c r="X2126" s="138"/>
      <c r="Y2126" s="138"/>
      <c r="Z2126" s="138"/>
      <c r="AA2126" s="138"/>
      <c r="AB2126" s="138"/>
      <c r="AC2126" s="138"/>
      <c r="AD2126" s="138"/>
      <c r="AE2126" s="138"/>
      <c r="AF2126" s="138"/>
      <c r="AG2126" s="138"/>
      <c r="AH2126" s="138"/>
      <c r="AI2126" s="138"/>
      <c r="AJ2126" s="138"/>
      <c r="AK2126" s="138"/>
      <c r="AL2126" s="138"/>
      <c r="AM2126" s="138"/>
      <c r="AN2126" s="138"/>
      <c r="AO2126" s="138"/>
      <c r="AP2126" s="138"/>
      <c r="AQ2126" s="138"/>
      <c r="AR2126" s="138"/>
      <c r="AS2126" s="301"/>
    </row>
    <row r="2127" spans="2:45" s="135" customFormat="1" ht="24" hidden="1" customHeight="1" x14ac:dyDescent="0.15">
      <c r="B2127" s="169"/>
      <c r="C2127" s="1380" t="s">
        <v>17742</v>
      </c>
      <c r="D2127" s="301" t="s">
        <v>18783</v>
      </c>
      <c r="E2127" s="301" t="s">
        <v>18784</v>
      </c>
      <c r="F2127" s="301" t="s">
        <v>17742</v>
      </c>
      <c r="G2127" s="301">
        <v>134</v>
      </c>
      <c r="H2127" s="301"/>
      <c r="I2127" s="301"/>
      <c r="J2127" s="301"/>
      <c r="K2127" s="138"/>
      <c r="L2127" s="301"/>
      <c r="M2127" s="138"/>
      <c r="N2127" s="138"/>
      <c r="O2127" s="138"/>
      <c r="P2127" s="138"/>
      <c r="Q2127" s="138"/>
      <c r="R2127" s="138"/>
      <c r="S2127" s="138"/>
      <c r="T2127" s="145"/>
      <c r="U2127" s="138"/>
      <c r="V2127" s="138"/>
      <c r="W2127" s="138"/>
      <c r="X2127" s="138"/>
      <c r="Y2127" s="138"/>
      <c r="Z2127" s="138"/>
      <c r="AA2127" s="138"/>
      <c r="AB2127" s="138"/>
      <c r="AC2127" s="138"/>
      <c r="AD2127" s="138"/>
      <c r="AE2127" s="138"/>
      <c r="AF2127" s="138"/>
      <c r="AG2127" s="138"/>
      <c r="AH2127" s="138"/>
      <c r="AI2127" s="138"/>
      <c r="AJ2127" s="138"/>
      <c r="AK2127" s="138"/>
      <c r="AL2127" s="138"/>
      <c r="AM2127" s="138"/>
      <c r="AN2127" s="138"/>
      <c r="AO2127" s="138"/>
      <c r="AP2127" s="138"/>
      <c r="AQ2127" s="138"/>
      <c r="AR2127" s="138"/>
      <c r="AS2127" s="301"/>
    </row>
    <row r="2128" spans="2:45" s="135" customFormat="1" ht="24" hidden="1" customHeight="1" x14ac:dyDescent="0.15">
      <c r="B2128" s="169"/>
      <c r="C2128" s="1380" t="s">
        <v>17742</v>
      </c>
      <c r="D2128" s="301" t="s">
        <v>18785</v>
      </c>
      <c r="E2128" s="301" t="s">
        <v>18786</v>
      </c>
      <c r="F2128" s="301" t="s">
        <v>17742</v>
      </c>
      <c r="G2128" s="301">
        <v>374</v>
      </c>
      <c r="H2128" s="301"/>
      <c r="I2128" s="301"/>
      <c r="J2128" s="301"/>
      <c r="K2128" s="138"/>
      <c r="L2128" s="301"/>
      <c r="M2128" s="138"/>
      <c r="N2128" s="138"/>
      <c r="O2128" s="138"/>
      <c r="P2128" s="138"/>
      <c r="Q2128" s="138"/>
      <c r="R2128" s="138"/>
      <c r="S2128" s="138"/>
      <c r="T2128" s="145"/>
      <c r="U2128" s="138"/>
      <c r="V2128" s="138"/>
      <c r="W2128" s="138"/>
      <c r="X2128" s="138"/>
      <c r="Y2128" s="138"/>
      <c r="Z2128" s="138"/>
      <c r="AA2128" s="138"/>
      <c r="AB2128" s="138"/>
      <c r="AC2128" s="138"/>
      <c r="AD2128" s="138"/>
      <c r="AE2128" s="138"/>
      <c r="AF2128" s="138"/>
      <c r="AG2128" s="138"/>
      <c r="AH2128" s="138"/>
      <c r="AI2128" s="138"/>
      <c r="AJ2128" s="138"/>
      <c r="AK2128" s="138"/>
      <c r="AL2128" s="138"/>
      <c r="AM2128" s="138"/>
      <c r="AN2128" s="138"/>
      <c r="AO2128" s="138"/>
      <c r="AP2128" s="138"/>
      <c r="AQ2128" s="138"/>
      <c r="AR2128" s="138"/>
      <c r="AS2128" s="301"/>
    </row>
    <row r="2129" spans="1:45" s="135" customFormat="1" ht="24" hidden="1" customHeight="1" x14ac:dyDescent="0.15">
      <c r="B2129" s="169"/>
      <c r="C2129" s="1380" t="s">
        <v>17742</v>
      </c>
      <c r="D2129" s="301" t="s">
        <v>18787</v>
      </c>
      <c r="E2129" s="301" t="s">
        <v>18788</v>
      </c>
      <c r="F2129" s="301" t="s">
        <v>17742</v>
      </c>
      <c r="G2129" s="301">
        <v>483</v>
      </c>
      <c r="H2129" s="301"/>
      <c r="I2129" s="301"/>
      <c r="J2129" s="301"/>
      <c r="K2129" s="138"/>
      <c r="L2129" s="301"/>
      <c r="M2129" s="138"/>
      <c r="N2129" s="138"/>
      <c r="O2129" s="138"/>
      <c r="P2129" s="138"/>
      <c r="Q2129" s="138"/>
      <c r="R2129" s="138"/>
      <c r="S2129" s="138"/>
      <c r="T2129" s="145"/>
      <c r="U2129" s="138"/>
      <c r="V2129" s="138"/>
      <c r="W2129" s="138"/>
      <c r="X2129" s="138"/>
      <c r="Y2129" s="138"/>
      <c r="Z2129" s="138"/>
      <c r="AA2129" s="138"/>
      <c r="AB2129" s="138"/>
      <c r="AC2129" s="138"/>
      <c r="AD2129" s="138"/>
      <c r="AE2129" s="138"/>
      <c r="AF2129" s="138"/>
      <c r="AG2129" s="138"/>
      <c r="AH2129" s="138"/>
      <c r="AI2129" s="138"/>
      <c r="AJ2129" s="138"/>
      <c r="AK2129" s="138"/>
      <c r="AL2129" s="138"/>
      <c r="AM2129" s="138"/>
      <c r="AN2129" s="138"/>
      <c r="AO2129" s="138"/>
      <c r="AP2129" s="138"/>
      <c r="AQ2129" s="138"/>
      <c r="AR2129" s="138"/>
      <c r="AS2129" s="301"/>
    </row>
    <row r="2130" spans="1:45" s="135" customFormat="1" ht="24" hidden="1" customHeight="1" x14ac:dyDescent="0.15">
      <c r="B2130" s="169"/>
      <c r="C2130" s="1380" t="s">
        <v>17742</v>
      </c>
      <c r="D2130" s="301" t="s">
        <v>18789</v>
      </c>
      <c r="E2130" s="301" t="s">
        <v>18790</v>
      </c>
      <c r="F2130" s="301" t="s">
        <v>17742</v>
      </c>
      <c r="G2130" s="301">
        <v>360</v>
      </c>
      <c r="H2130" s="301"/>
      <c r="I2130" s="301"/>
      <c r="J2130" s="301"/>
      <c r="K2130" s="138"/>
      <c r="L2130" s="301"/>
      <c r="M2130" s="138"/>
      <c r="N2130" s="138"/>
      <c r="O2130" s="138"/>
      <c r="P2130" s="138"/>
      <c r="Q2130" s="138"/>
      <c r="R2130" s="138"/>
      <c r="S2130" s="138"/>
      <c r="T2130" s="145"/>
      <c r="U2130" s="138"/>
      <c r="V2130" s="138"/>
      <c r="W2130" s="138"/>
      <c r="X2130" s="138"/>
      <c r="Y2130" s="138"/>
      <c r="Z2130" s="138"/>
      <c r="AA2130" s="138"/>
      <c r="AB2130" s="138"/>
      <c r="AC2130" s="138"/>
      <c r="AD2130" s="138"/>
      <c r="AE2130" s="138"/>
      <c r="AF2130" s="138"/>
      <c r="AG2130" s="138"/>
      <c r="AH2130" s="138"/>
      <c r="AI2130" s="138"/>
      <c r="AJ2130" s="138"/>
      <c r="AK2130" s="138"/>
      <c r="AL2130" s="138"/>
      <c r="AM2130" s="138"/>
      <c r="AN2130" s="138"/>
      <c r="AO2130" s="138"/>
      <c r="AP2130" s="138"/>
      <c r="AQ2130" s="138"/>
      <c r="AR2130" s="138"/>
      <c r="AS2130" s="301"/>
    </row>
    <row r="2131" spans="1:45" s="135" customFormat="1" ht="24" hidden="1" customHeight="1" x14ac:dyDescent="0.15">
      <c r="B2131" s="169"/>
      <c r="C2131" s="1380" t="s">
        <v>17742</v>
      </c>
      <c r="D2131" s="301" t="s">
        <v>18791</v>
      </c>
      <c r="E2131" s="301" t="s">
        <v>18792</v>
      </c>
      <c r="F2131" s="301" t="s">
        <v>17742</v>
      </c>
      <c r="G2131" s="301">
        <v>336</v>
      </c>
      <c r="H2131" s="301"/>
      <c r="I2131" s="301"/>
      <c r="J2131" s="301"/>
      <c r="K2131" s="138"/>
      <c r="L2131" s="301"/>
      <c r="M2131" s="138"/>
      <c r="N2131" s="138"/>
      <c r="O2131" s="138"/>
      <c r="P2131" s="138"/>
      <c r="Q2131" s="138"/>
      <c r="R2131" s="138"/>
      <c r="S2131" s="138"/>
      <c r="T2131" s="145"/>
      <c r="U2131" s="138"/>
      <c r="V2131" s="138"/>
      <c r="W2131" s="138"/>
      <c r="X2131" s="138"/>
      <c r="Y2131" s="138"/>
      <c r="Z2131" s="138"/>
      <c r="AA2131" s="138"/>
      <c r="AB2131" s="138"/>
      <c r="AC2131" s="138"/>
      <c r="AD2131" s="138"/>
      <c r="AE2131" s="138"/>
      <c r="AF2131" s="138"/>
      <c r="AG2131" s="138"/>
      <c r="AH2131" s="138"/>
      <c r="AI2131" s="138"/>
      <c r="AJ2131" s="138"/>
      <c r="AK2131" s="138"/>
      <c r="AL2131" s="138"/>
      <c r="AM2131" s="138"/>
      <c r="AN2131" s="138"/>
      <c r="AO2131" s="138"/>
      <c r="AP2131" s="138"/>
      <c r="AQ2131" s="138"/>
      <c r="AR2131" s="138"/>
      <c r="AS2131" s="301"/>
    </row>
    <row r="2132" spans="1:45" s="1397" customFormat="1" ht="24" hidden="1" customHeight="1" x14ac:dyDescent="0.15">
      <c r="A2132" s="135"/>
      <c r="B2132" s="169"/>
      <c r="C2132" s="1380" t="s">
        <v>17742</v>
      </c>
      <c r="D2132" s="301" t="s">
        <v>18793</v>
      </c>
      <c r="E2132" s="301" t="s">
        <v>18794</v>
      </c>
      <c r="F2132" s="301" t="s">
        <v>17742</v>
      </c>
      <c r="G2132" s="301">
        <v>1980</v>
      </c>
      <c r="H2132" s="301"/>
      <c r="I2132" s="301"/>
      <c r="J2132" s="301"/>
      <c r="K2132" s="138"/>
      <c r="L2132" s="301"/>
      <c r="M2132" s="138"/>
      <c r="N2132" s="138"/>
      <c r="O2132" s="138"/>
      <c r="P2132" s="138"/>
      <c r="Q2132" s="138"/>
      <c r="R2132" s="138"/>
      <c r="S2132" s="138"/>
      <c r="T2132" s="145"/>
      <c r="U2132" s="138"/>
      <c r="V2132" s="138"/>
      <c r="W2132" s="138"/>
      <c r="X2132" s="138"/>
      <c r="Y2132" s="138"/>
      <c r="Z2132" s="138"/>
      <c r="AA2132" s="138"/>
      <c r="AB2132" s="138"/>
      <c r="AC2132" s="138"/>
      <c r="AD2132" s="138"/>
      <c r="AE2132" s="138"/>
      <c r="AF2132" s="138"/>
      <c r="AG2132" s="138"/>
      <c r="AH2132" s="138"/>
      <c r="AI2132" s="138"/>
      <c r="AJ2132" s="138"/>
      <c r="AK2132" s="138"/>
      <c r="AL2132" s="138"/>
      <c r="AM2132" s="138"/>
      <c r="AN2132" s="138"/>
      <c r="AO2132" s="138"/>
      <c r="AP2132" s="138"/>
      <c r="AQ2132" s="138"/>
      <c r="AR2132" s="138"/>
      <c r="AS2132" s="301"/>
    </row>
    <row r="2133" spans="1:45" s="1397" customFormat="1" ht="24" hidden="1" customHeight="1" x14ac:dyDescent="0.15">
      <c r="A2133" s="135"/>
      <c r="B2133" s="169"/>
      <c r="C2133" s="1380" t="s">
        <v>17742</v>
      </c>
      <c r="D2133" s="301" t="s">
        <v>18795</v>
      </c>
      <c r="E2133" s="301" t="s">
        <v>18796</v>
      </c>
      <c r="F2133" s="301" t="s">
        <v>17742</v>
      </c>
      <c r="G2133" s="301">
        <v>600</v>
      </c>
      <c r="H2133" s="301"/>
      <c r="I2133" s="301"/>
      <c r="J2133" s="301"/>
      <c r="K2133" s="138"/>
      <c r="L2133" s="301"/>
      <c r="M2133" s="138"/>
      <c r="N2133" s="138"/>
      <c r="O2133" s="138"/>
      <c r="P2133" s="138"/>
      <c r="Q2133" s="138"/>
      <c r="R2133" s="138"/>
      <c r="S2133" s="138"/>
      <c r="T2133" s="145"/>
      <c r="U2133" s="138"/>
      <c r="V2133" s="138"/>
      <c r="W2133" s="138"/>
      <c r="X2133" s="138"/>
      <c r="Y2133" s="138"/>
      <c r="Z2133" s="138"/>
      <c r="AA2133" s="138"/>
      <c r="AB2133" s="138"/>
      <c r="AC2133" s="138"/>
      <c r="AD2133" s="138"/>
      <c r="AE2133" s="138"/>
      <c r="AF2133" s="138"/>
      <c r="AG2133" s="138"/>
      <c r="AH2133" s="138"/>
      <c r="AI2133" s="138"/>
      <c r="AJ2133" s="138"/>
      <c r="AK2133" s="138"/>
      <c r="AL2133" s="138"/>
      <c r="AM2133" s="138"/>
      <c r="AN2133" s="138"/>
      <c r="AO2133" s="138"/>
      <c r="AP2133" s="138"/>
      <c r="AQ2133" s="138"/>
      <c r="AR2133" s="138"/>
      <c r="AS2133" s="301"/>
    </row>
    <row r="2134" spans="1:45" s="135" customFormat="1" ht="24" hidden="1" customHeight="1" x14ac:dyDescent="0.15">
      <c r="B2134" s="169"/>
      <c r="C2134" s="1380" t="s">
        <v>17742</v>
      </c>
      <c r="D2134" s="301" t="s">
        <v>18797</v>
      </c>
      <c r="E2134" s="301" t="s">
        <v>18798</v>
      </c>
      <c r="F2134" s="301" t="s">
        <v>17742</v>
      </c>
      <c r="G2134" s="301">
        <v>400</v>
      </c>
      <c r="H2134" s="301"/>
      <c r="I2134" s="301"/>
      <c r="J2134" s="301"/>
      <c r="K2134" s="138"/>
      <c r="L2134" s="301"/>
      <c r="M2134" s="138"/>
      <c r="N2134" s="138"/>
      <c r="O2134" s="138"/>
      <c r="P2134" s="138"/>
      <c r="Q2134" s="138"/>
      <c r="R2134" s="138"/>
      <c r="S2134" s="138"/>
      <c r="T2134" s="145"/>
      <c r="U2134" s="138"/>
      <c r="V2134" s="138"/>
      <c r="W2134" s="138"/>
      <c r="X2134" s="138"/>
      <c r="Y2134" s="138"/>
      <c r="Z2134" s="138"/>
      <c r="AA2134" s="138"/>
      <c r="AB2134" s="138"/>
      <c r="AC2134" s="138"/>
      <c r="AD2134" s="138"/>
      <c r="AE2134" s="138"/>
      <c r="AF2134" s="138"/>
      <c r="AG2134" s="138"/>
      <c r="AH2134" s="138"/>
      <c r="AI2134" s="138"/>
      <c r="AJ2134" s="138"/>
      <c r="AK2134" s="138"/>
      <c r="AL2134" s="138"/>
      <c r="AM2134" s="138"/>
      <c r="AN2134" s="138"/>
      <c r="AO2134" s="138"/>
      <c r="AP2134" s="138"/>
      <c r="AQ2134" s="138"/>
      <c r="AR2134" s="138"/>
      <c r="AS2134" s="301"/>
    </row>
    <row r="2135" spans="1:45" s="135" customFormat="1" ht="24" hidden="1" customHeight="1" x14ac:dyDescent="0.15">
      <c r="B2135" s="169"/>
      <c r="C2135" s="1380" t="s">
        <v>17742</v>
      </c>
      <c r="D2135" s="301" t="s">
        <v>18799</v>
      </c>
      <c r="E2135" s="301" t="s">
        <v>18800</v>
      </c>
      <c r="F2135" s="301" t="s">
        <v>17742</v>
      </c>
      <c r="G2135" s="301">
        <v>400</v>
      </c>
      <c r="H2135" s="301"/>
      <c r="I2135" s="301"/>
      <c r="J2135" s="301"/>
      <c r="K2135" s="138"/>
      <c r="L2135" s="301"/>
      <c r="M2135" s="138"/>
      <c r="N2135" s="138"/>
      <c r="O2135" s="138"/>
      <c r="P2135" s="138"/>
      <c r="Q2135" s="138"/>
      <c r="R2135" s="138"/>
      <c r="S2135" s="138"/>
      <c r="T2135" s="145"/>
      <c r="U2135" s="138"/>
      <c r="V2135" s="138"/>
      <c r="W2135" s="138"/>
      <c r="X2135" s="138"/>
      <c r="Y2135" s="138"/>
      <c r="Z2135" s="138"/>
      <c r="AA2135" s="138"/>
      <c r="AB2135" s="138"/>
      <c r="AC2135" s="138"/>
      <c r="AD2135" s="138"/>
      <c r="AE2135" s="138"/>
      <c r="AF2135" s="138"/>
      <c r="AG2135" s="138"/>
      <c r="AH2135" s="138"/>
      <c r="AI2135" s="138"/>
      <c r="AJ2135" s="138"/>
      <c r="AK2135" s="138"/>
      <c r="AL2135" s="138"/>
      <c r="AM2135" s="138"/>
      <c r="AN2135" s="138"/>
      <c r="AO2135" s="138"/>
      <c r="AP2135" s="138"/>
      <c r="AQ2135" s="138"/>
      <c r="AR2135" s="138"/>
      <c r="AS2135" s="301"/>
    </row>
    <row r="2136" spans="1:45" s="135" customFormat="1" ht="24" hidden="1" customHeight="1" x14ac:dyDescent="0.15">
      <c r="B2136" s="169"/>
      <c r="C2136" s="1380" t="s">
        <v>17742</v>
      </c>
      <c r="D2136" s="301" t="s">
        <v>18801</v>
      </c>
      <c r="E2136" s="301" t="s">
        <v>18802</v>
      </c>
      <c r="F2136" s="301" t="s">
        <v>17742</v>
      </c>
      <c r="G2136" s="301">
        <v>300</v>
      </c>
      <c r="H2136" s="301"/>
      <c r="I2136" s="301"/>
      <c r="J2136" s="301"/>
      <c r="K2136" s="138"/>
      <c r="L2136" s="301"/>
      <c r="M2136" s="138"/>
      <c r="N2136" s="138"/>
      <c r="O2136" s="138"/>
      <c r="P2136" s="138"/>
      <c r="Q2136" s="138"/>
      <c r="R2136" s="138"/>
      <c r="S2136" s="138"/>
      <c r="T2136" s="145"/>
      <c r="U2136" s="138"/>
      <c r="V2136" s="138"/>
      <c r="W2136" s="138"/>
      <c r="X2136" s="138"/>
      <c r="Y2136" s="138"/>
      <c r="Z2136" s="138"/>
      <c r="AA2136" s="138"/>
      <c r="AB2136" s="138"/>
      <c r="AC2136" s="138"/>
      <c r="AD2136" s="138"/>
      <c r="AE2136" s="138"/>
      <c r="AF2136" s="138"/>
      <c r="AG2136" s="138"/>
      <c r="AH2136" s="138"/>
      <c r="AI2136" s="138"/>
      <c r="AJ2136" s="138"/>
      <c r="AK2136" s="138"/>
      <c r="AL2136" s="138"/>
      <c r="AM2136" s="138"/>
      <c r="AN2136" s="138"/>
      <c r="AO2136" s="138"/>
      <c r="AP2136" s="138"/>
      <c r="AQ2136" s="138"/>
      <c r="AR2136" s="138"/>
      <c r="AS2136" s="301"/>
    </row>
    <row r="2137" spans="1:45" s="135" customFormat="1" ht="24" hidden="1" customHeight="1" x14ac:dyDescent="0.15">
      <c r="B2137" s="169"/>
      <c r="C2137" s="1380" t="s">
        <v>17742</v>
      </c>
      <c r="D2137" s="301" t="s">
        <v>18803</v>
      </c>
      <c r="E2137" s="301" t="s">
        <v>18804</v>
      </c>
      <c r="F2137" s="301" t="s">
        <v>17742</v>
      </c>
      <c r="G2137" s="301">
        <v>300</v>
      </c>
      <c r="H2137" s="301"/>
      <c r="I2137" s="301"/>
      <c r="J2137" s="301"/>
      <c r="K2137" s="138"/>
      <c r="L2137" s="301"/>
      <c r="M2137" s="138"/>
      <c r="N2137" s="138"/>
      <c r="O2137" s="138"/>
      <c r="P2137" s="138"/>
      <c r="Q2137" s="138"/>
      <c r="R2137" s="138"/>
      <c r="S2137" s="138"/>
      <c r="T2137" s="145"/>
      <c r="U2137" s="138"/>
      <c r="V2137" s="138"/>
      <c r="W2137" s="138"/>
      <c r="X2137" s="138"/>
      <c r="Y2137" s="138"/>
      <c r="Z2137" s="138"/>
      <c r="AA2137" s="138"/>
      <c r="AB2137" s="138"/>
      <c r="AC2137" s="138"/>
      <c r="AD2137" s="138"/>
      <c r="AE2137" s="138"/>
      <c r="AF2137" s="138"/>
      <c r="AG2137" s="138"/>
      <c r="AH2137" s="138"/>
      <c r="AI2137" s="138"/>
      <c r="AJ2137" s="138"/>
      <c r="AK2137" s="138"/>
      <c r="AL2137" s="138"/>
      <c r="AM2137" s="138"/>
      <c r="AN2137" s="138"/>
      <c r="AO2137" s="138"/>
      <c r="AP2137" s="138"/>
      <c r="AQ2137" s="138"/>
      <c r="AR2137" s="138"/>
      <c r="AS2137" s="301"/>
    </row>
    <row r="2138" spans="1:45" s="135" customFormat="1" ht="24" hidden="1" customHeight="1" x14ac:dyDescent="0.15">
      <c r="B2138" s="169"/>
      <c r="C2138" s="1380" t="s">
        <v>17742</v>
      </c>
      <c r="D2138" s="301" t="s">
        <v>18805</v>
      </c>
      <c r="E2138" s="301" t="s">
        <v>18806</v>
      </c>
      <c r="F2138" s="301" t="s">
        <v>17742</v>
      </c>
      <c r="G2138" s="301">
        <v>300</v>
      </c>
      <c r="H2138" s="301"/>
      <c r="I2138" s="301"/>
      <c r="J2138" s="301"/>
      <c r="K2138" s="138"/>
      <c r="L2138" s="301"/>
      <c r="M2138" s="138"/>
      <c r="N2138" s="138"/>
      <c r="O2138" s="138"/>
      <c r="P2138" s="138"/>
      <c r="Q2138" s="138"/>
      <c r="R2138" s="138"/>
      <c r="S2138" s="138"/>
      <c r="T2138" s="145"/>
      <c r="U2138" s="138"/>
      <c r="V2138" s="138"/>
      <c r="W2138" s="138"/>
      <c r="X2138" s="138"/>
      <c r="Y2138" s="138"/>
      <c r="Z2138" s="138"/>
      <c r="AA2138" s="138"/>
      <c r="AB2138" s="138"/>
      <c r="AC2138" s="138"/>
      <c r="AD2138" s="138"/>
      <c r="AE2138" s="138"/>
      <c r="AF2138" s="138"/>
      <c r="AG2138" s="138"/>
      <c r="AH2138" s="138"/>
      <c r="AI2138" s="138"/>
      <c r="AJ2138" s="138"/>
      <c r="AK2138" s="138"/>
      <c r="AL2138" s="138"/>
      <c r="AM2138" s="138"/>
      <c r="AN2138" s="138"/>
      <c r="AO2138" s="138"/>
      <c r="AP2138" s="138"/>
      <c r="AQ2138" s="138"/>
      <c r="AR2138" s="138"/>
      <c r="AS2138" s="301"/>
    </row>
    <row r="2139" spans="1:45" s="135" customFormat="1" ht="24" hidden="1" customHeight="1" x14ac:dyDescent="0.15">
      <c r="B2139" s="169"/>
      <c r="C2139" s="1380" t="s">
        <v>17742</v>
      </c>
      <c r="D2139" s="301" t="s">
        <v>18807</v>
      </c>
      <c r="E2139" s="301" t="s">
        <v>18735</v>
      </c>
      <c r="F2139" s="301" t="s">
        <v>17742</v>
      </c>
      <c r="G2139" s="301">
        <v>300</v>
      </c>
      <c r="H2139" s="301"/>
      <c r="I2139" s="301"/>
      <c r="J2139" s="301"/>
      <c r="K2139" s="138"/>
      <c r="L2139" s="301"/>
      <c r="M2139" s="138"/>
      <c r="N2139" s="138"/>
      <c r="O2139" s="138"/>
      <c r="P2139" s="138"/>
      <c r="Q2139" s="138"/>
      <c r="R2139" s="138"/>
      <c r="S2139" s="138"/>
      <c r="T2139" s="145"/>
      <c r="U2139" s="138"/>
      <c r="V2139" s="138"/>
      <c r="W2139" s="138"/>
      <c r="X2139" s="138"/>
      <c r="Y2139" s="138"/>
      <c r="Z2139" s="138"/>
      <c r="AA2139" s="138"/>
      <c r="AB2139" s="138"/>
      <c r="AC2139" s="138"/>
      <c r="AD2139" s="138"/>
      <c r="AE2139" s="138"/>
      <c r="AF2139" s="138"/>
      <c r="AG2139" s="138"/>
      <c r="AH2139" s="138"/>
      <c r="AI2139" s="138"/>
      <c r="AJ2139" s="138"/>
      <c r="AK2139" s="138"/>
      <c r="AL2139" s="138"/>
      <c r="AM2139" s="138"/>
      <c r="AN2139" s="138"/>
      <c r="AO2139" s="138"/>
      <c r="AP2139" s="138"/>
      <c r="AQ2139" s="138"/>
      <c r="AR2139" s="138"/>
      <c r="AS2139" s="301" t="s">
        <v>8071</v>
      </c>
    </row>
    <row r="2140" spans="1:45" s="135" customFormat="1" ht="24" hidden="1" customHeight="1" x14ac:dyDescent="0.15">
      <c r="B2140" s="169"/>
      <c r="C2140" s="1380" t="s">
        <v>17742</v>
      </c>
      <c r="D2140" s="301" t="s">
        <v>18808</v>
      </c>
      <c r="E2140" s="301" t="s">
        <v>18809</v>
      </c>
      <c r="F2140" s="301" t="s">
        <v>17742</v>
      </c>
      <c r="G2140" s="301">
        <v>300</v>
      </c>
      <c r="H2140" s="301"/>
      <c r="I2140" s="301"/>
      <c r="J2140" s="301"/>
      <c r="K2140" s="138"/>
      <c r="L2140" s="301"/>
      <c r="M2140" s="138"/>
      <c r="N2140" s="138"/>
      <c r="O2140" s="138"/>
      <c r="P2140" s="138"/>
      <c r="Q2140" s="138"/>
      <c r="R2140" s="138"/>
      <c r="S2140" s="138"/>
      <c r="T2140" s="145"/>
      <c r="U2140" s="138"/>
      <c r="V2140" s="138"/>
      <c r="W2140" s="138"/>
      <c r="X2140" s="138"/>
      <c r="Y2140" s="138"/>
      <c r="Z2140" s="138"/>
      <c r="AA2140" s="138"/>
      <c r="AB2140" s="138"/>
      <c r="AC2140" s="138"/>
      <c r="AD2140" s="138"/>
      <c r="AE2140" s="138"/>
      <c r="AF2140" s="138"/>
      <c r="AG2140" s="138"/>
      <c r="AH2140" s="138"/>
      <c r="AI2140" s="138"/>
      <c r="AJ2140" s="138"/>
      <c r="AK2140" s="138"/>
      <c r="AL2140" s="138"/>
      <c r="AM2140" s="138"/>
      <c r="AN2140" s="138"/>
      <c r="AO2140" s="138"/>
      <c r="AP2140" s="138"/>
      <c r="AQ2140" s="138"/>
      <c r="AR2140" s="138"/>
      <c r="AS2140" s="301"/>
    </row>
    <row r="2141" spans="1:45" s="135" customFormat="1" ht="24" hidden="1" customHeight="1" x14ac:dyDescent="0.15">
      <c r="B2141" s="169"/>
      <c r="C2141" s="1380" t="s">
        <v>17742</v>
      </c>
      <c r="D2141" s="301" t="s">
        <v>18810</v>
      </c>
      <c r="E2141" s="301" t="s">
        <v>18811</v>
      </c>
      <c r="F2141" s="301" t="s">
        <v>17742</v>
      </c>
      <c r="G2141" s="301">
        <v>300</v>
      </c>
      <c r="H2141" s="301"/>
      <c r="I2141" s="301"/>
      <c r="J2141" s="301"/>
      <c r="K2141" s="138"/>
      <c r="L2141" s="301"/>
      <c r="M2141" s="138"/>
      <c r="N2141" s="138"/>
      <c r="O2141" s="138"/>
      <c r="P2141" s="138"/>
      <c r="Q2141" s="138"/>
      <c r="R2141" s="138"/>
      <c r="S2141" s="138"/>
      <c r="T2141" s="145"/>
      <c r="U2141" s="138"/>
      <c r="V2141" s="138"/>
      <c r="W2141" s="138"/>
      <c r="X2141" s="138"/>
      <c r="Y2141" s="138"/>
      <c r="Z2141" s="138"/>
      <c r="AA2141" s="138"/>
      <c r="AB2141" s="138"/>
      <c r="AC2141" s="138"/>
      <c r="AD2141" s="138"/>
      <c r="AE2141" s="138"/>
      <c r="AF2141" s="138"/>
      <c r="AG2141" s="138"/>
      <c r="AH2141" s="138"/>
      <c r="AI2141" s="138"/>
      <c r="AJ2141" s="138"/>
      <c r="AK2141" s="138"/>
      <c r="AL2141" s="138"/>
      <c r="AM2141" s="138"/>
      <c r="AN2141" s="138"/>
      <c r="AO2141" s="138"/>
      <c r="AP2141" s="138"/>
      <c r="AQ2141" s="138"/>
      <c r="AR2141" s="138"/>
      <c r="AS2141" s="301"/>
    </row>
    <row r="2142" spans="1:45" s="135" customFormat="1" ht="24" hidden="1" customHeight="1" x14ac:dyDescent="0.15">
      <c r="B2142" s="169"/>
      <c r="C2142" s="1380" t="s">
        <v>17742</v>
      </c>
      <c r="D2142" s="301" t="s">
        <v>18812</v>
      </c>
      <c r="E2142" s="301" t="s">
        <v>18813</v>
      </c>
      <c r="F2142" s="301" t="s">
        <v>17742</v>
      </c>
      <c r="G2142" s="301">
        <v>300</v>
      </c>
      <c r="H2142" s="301"/>
      <c r="I2142" s="301"/>
      <c r="J2142" s="301"/>
      <c r="K2142" s="138"/>
      <c r="L2142" s="301"/>
      <c r="M2142" s="138"/>
      <c r="N2142" s="138"/>
      <c r="O2142" s="138"/>
      <c r="P2142" s="138"/>
      <c r="Q2142" s="138"/>
      <c r="R2142" s="138"/>
      <c r="S2142" s="138"/>
      <c r="T2142" s="145"/>
      <c r="U2142" s="138"/>
      <c r="V2142" s="138"/>
      <c r="W2142" s="138"/>
      <c r="X2142" s="138"/>
      <c r="Y2142" s="138"/>
      <c r="Z2142" s="138"/>
      <c r="AA2142" s="138"/>
      <c r="AB2142" s="138"/>
      <c r="AC2142" s="138"/>
      <c r="AD2142" s="138"/>
      <c r="AE2142" s="138"/>
      <c r="AF2142" s="138"/>
      <c r="AG2142" s="138"/>
      <c r="AH2142" s="138"/>
      <c r="AI2142" s="138"/>
      <c r="AJ2142" s="138"/>
      <c r="AK2142" s="138"/>
      <c r="AL2142" s="138"/>
      <c r="AM2142" s="138"/>
      <c r="AN2142" s="138"/>
      <c r="AO2142" s="138"/>
      <c r="AP2142" s="138"/>
      <c r="AQ2142" s="138"/>
      <c r="AR2142" s="138"/>
      <c r="AS2142" s="301"/>
    </row>
    <row r="2143" spans="1:45" s="135" customFormat="1" ht="24" hidden="1" customHeight="1" x14ac:dyDescent="0.15">
      <c r="B2143" s="169"/>
      <c r="C2143" s="1380" t="s">
        <v>17742</v>
      </c>
      <c r="D2143" s="301" t="s">
        <v>18814</v>
      </c>
      <c r="E2143" s="301" t="s">
        <v>18815</v>
      </c>
      <c r="F2143" s="301" t="s">
        <v>17742</v>
      </c>
      <c r="G2143" s="301">
        <v>500</v>
      </c>
      <c r="H2143" s="301"/>
      <c r="I2143" s="301"/>
      <c r="J2143" s="301"/>
      <c r="K2143" s="138"/>
      <c r="L2143" s="301"/>
      <c r="M2143" s="138"/>
      <c r="N2143" s="138"/>
      <c r="O2143" s="138"/>
      <c r="P2143" s="138"/>
      <c r="Q2143" s="138"/>
      <c r="R2143" s="138"/>
      <c r="S2143" s="138"/>
      <c r="T2143" s="145"/>
      <c r="U2143" s="138"/>
      <c r="V2143" s="138"/>
      <c r="W2143" s="138"/>
      <c r="X2143" s="138"/>
      <c r="Y2143" s="138"/>
      <c r="Z2143" s="138"/>
      <c r="AA2143" s="138"/>
      <c r="AB2143" s="138"/>
      <c r="AC2143" s="138"/>
      <c r="AD2143" s="138"/>
      <c r="AE2143" s="138"/>
      <c r="AF2143" s="138"/>
      <c r="AG2143" s="138"/>
      <c r="AH2143" s="138"/>
      <c r="AI2143" s="138"/>
      <c r="AJ2143" s="138"/>
      <c r="AK2143" s="138"/>
      <c r="AL2143" s="138"/>
      <c r="AM2143" s="138"/>
      <c r="AN2143" s="138"/>
      <c r="AO2143" s="138"/>
      <c r="AP2143" s="138"/>
      <c r="AQ2143" s="138"/>
      <c r="AR2143" s="138"/>
      <c r="AS2143" s="301"/>
    </row>
    <row r="2144" spans="1:45" s="135" customFormat="1" ht="24" hidden="1" customHeight="1" x14ac:dyDescent="0.15">
      <c r="B2144" s="169"/>
      <c r="C2144" s="1380" t="s">
        <v>17742</v>
      </c>
      <c r="D2144" s="301" t="s">
        <v>18816</v>
      </c>
      <c r="E2144" s="301" t="s">
        <v>18817</v>
      </c>
      <c r="F2144" s="301" t="s">
        <v>17742</v>
      </c>
      <c r="G2144" s="301">
        <v>400</v>
      </c>
      <c r="H2144" s="301"/>
      <c r="I2144" s="301"/>
      <c r="J2144" s="301"/>
      <c r="K2144" s="138"/>
      <c r="L2144" s="301"/>
      <c r="M2144" s="138"/>
      <c r="N2144" s="138"/>
      <c r="O2144" s="138"/>
      <c r="P2144" s="138"/>
      <c r="Q2144" s="138"/>
      <c r="R2144" s="138"/>
      <c r="S2144" s="138"/>
      <c r="T2144" s="145"/>
      <c r="U2144" s="138"/>
      <c r="V2144" s="138"/>
      <c r="W2144" s="138"/>
      <c r="X2144" s="138"/>
      <c r="Y2144" s="138"/>
      <c r="Z2144" s="138"/>
      <c r="AA2144" s="138"/>
      <c r="AB2144" s="138"/>
      <c r="AC2144" s="138"/>
      <c r="AD2144" s="138"/>
      <c r="AE2144" s="138"/>
      <c r="AF2144" s="138"/>
      <c r="AG2144" s="138"/>
      <c r="AH2144" s="138"/>
      <c r="AI2144" s="138"/>
      <c r="AJ2144" s="138"/>
      <c r="AK2144" s="138"/>
      <c r="AL2144" s="138"/>
      <c r="AM2144" s="138"/>
      <c r="AN2144" s="138"/>
      <c r="AO2144" s="138"/>
      <c r="AP2144" s="138"/>
      <c r="AQ2144" s="138"/>
      <c r="AR2144" s="138"/>
      <c r="AS2144" s="301"/>
    </row>
    <row r="2145" spans="1:45" s="135" customFormat="1" ht="24" hidden="1" customHeight="1" x14ac:dyDescent="0.15">
      <c r="B2145" s="169"/>
      <c r="C2145" s="1380" t="s">
        <v>17742</v>
      </c>
      <c r="D2145" s="301" t="s">
        <v>18818</v>
      </c>
      <c r="E2145" s="301" t="s">
        <v>18819</v>
      </c>
      <c r="F2145" s="301" t="s">
        <v>17742</v>
      </c>
      <c r="G2145" s="301">
        <v>1363</v>
      </c>
      <c r="H2145" s="301"/>
      <c r="I2145" s="301"/>
      <c r="J2145" s="301"/>
      <c r="K2145" s="138"/>
      <c r="L2145" s="301"/>
      <c r="M2145" s="138"/>
      <c r="N2145" s="138"/>
      <c r="O2145" s="138"/>
      <c r="P2145" s="138"/>
      <c r="Q2145" s="138"/>
      <c r="R2145" s="138"/>
      <c r="S2145" s="138"/>
      <c r="T2145" s="145"/>
      <c r="U2145" s="138"/>
      <c r="V2145" s="138"/>
      <c r="W2145" s="138"/>
      <c r="X2145" s="138"/>
      <c r="Y2145" s="138"/>
      <c r="Z2145" s="138"/>
      <c r="AA2145" s="138"/>
      <c r="AB2145" s="138"/>
      <c r="AC2145" s="138"/>
      <c r="AD2145" s="138"/>
      <c r="AE2145" s="138"/>
      <c r="AF2145" s="138"/>
      <c r="AG2145" s="138"/>
      <c r="AH2145" s="138"/>
      <c r="AI2145" s="138"/>
      <c r="AJ2145" s="138"/>
      <c r="AK2145" s="138"/>
      <c r="AL2145" s="138"/>
      <c r="AM2145" s="138"/>
      <c r="AN2145" s="138"/>
      <c r="AO2145" s="138"/>
      <c r="AP2145" s="138"/>
      <c r="AQ2145" s="138"/>
      <c r="AR2145" s="138"/>
      <c r="AS2145" s="301"/>
    </row>
    <row r="2146" spans="1:45" s="135" customFormat="1" ht="24" hidden="1" customHeight="1" x14ac:dyDescent="0.15">
      <c r="B2146" s="169"/>
      <c r="C2146" s="1380" t="s">
        <v>17742</v>
      </c>
      <c r="D2146" s="301" t="s">
        <v>18820</v>
      </c>
      <c r="E2146" s="301" t="s">
        <v>18821</v>
      </c>
      <c r="F2146" s="301" t="s">
        <v>17742</v>
      </c>
      <c r="G2146" s="301">
        <v>387</v>
      </c>
      <c r="H2146" s="301"/>
      <c r="I2146" s="301"/>
      <c r="J2146" s="301"/>
      <c r="K2146" s="138"/>
      <c r="L2146" s="301"/>
      <c r="M2146" s="138"/>
      <c r="N2146" s="138"/>
      <c r="O2146" s="138"/>
      <c r="P2146" s="138"/>
      <c r="Q2146" s="138"/>
      <c r="R2146" s="138"/>
      <c r="S2146" s="138"/>
      <c r="T2146" s="145"/>
      <c r="U2146" s="138"/>
      <c r="V2146" s="138"/>
      <c r="W2146" s="138"/>
      <c r="X2146" s="138"/>
      <c r="Y2146" s="138"/>
      <c r="Z2146" s="138"/>
      <c r="AA2146" s="138"/>
      <c r="AB2146" s="138"/>
      <c r="AC2146" s="138"/>
      <c r="AD2146" s="138"/>
      <c r="AE2146" s="138"/>
      <c r="AF2146" s="138"/>
      <c r="AG2146" s="138"/>
      <c r="AH2146" s="138"/>
      <c r="AI2146" s="138"/>
      <c r="AJ2146" s="138"/>
      <c r="AK2146" s="138"/>
      <c r="AL2146" s="138"/>
      <c r="AM2146" s="138"/>
      <c r="AN2146" s="138"/>
      <c r="AO2146" s="138"/>
      <c r="AP2146" s="138"/>
      <c r="AQ2146" s="138"/>
      <c r="AR2146" s="138"/>
      <c r="AS2146" s="301"/>
    </row>
    <row r="2147" spans="1:45" s="135" customFormat="1" ht="24" hidden="1" customHeight="1" x14ac:dyDescent="0.15">
      <c r="B2147" s="169"/>
      <c r="C2147" s="1380" t="s">
        <v>17742</v>
      </c>
      <c r="D2147" s="301" t="s">
        <v>18822</v>
      </c>
      <c r="E2147" s="301" t="s">
        <v>18823</v>
      </c>
      <c r="F2147" s="301" t="s">
        <v>17742</v>
      </c>
      <c r="G2147" s="301">
        <v>300</v>
      </c>
      <c r="H2147" s="301"/>
      <c r="I2147" s="301"/>
      <c r="J2147" s="301"/>
      <c r="K2147" s="138"/>
      <c r="L2147" s="301"/>
      <c r="M2147" s="138"/>
      <c r="N2147" s="138"/>
      <c r="O2147" s="138"/>
      <c r="P2147" s="138"/>
      <c r="Q2147" s="138"/>
      <c r="R2147" s="138"/>
      <c r="S2147" s="138"/>
      <c r="T2147" s="145"/>
      <c r="U2147" s="138"/>
      <c r="V2147" s="138"/>
      <c r="W2147" s="138"/>
      <c r="X2147" s="138"/>
      <c r="Y2147" s="138"/>
      <c r="Z2147" s="138"/>
      <c r="AA2147" s="138"/>
      <c r="AB2147" s="138"/>
      <c r="AC2147" s="138"/>
      <c r="AD2147" s="138"/>
      <c r="AE2147" s="138"/>
      <c r="AF2147" s="138"/>
      <c r="AG2147" s="138"/>
      <c r="AH2147" s="138"/>
      <c r="AI2147" s="138"/>
      <c r="AJ2147" s="138"/>
      <c r="AK2147" s="138"/>
      <c r="AL2147" s="138"/>
      <c r="AM2147" s="138"/>
      <c r="AN2147" s="138"/>
      <c r="AO2147" s="138"/>
      <c r="AP2147" s="138"/>
      <c r="AQ2147" s="138"/>
      <c r="AR2147" s="138"/>
      <c r="AS2147" s="301"/>
    </row>
    <row r="2148" spans="1:45" s="135" customFormat="1" ht="24" hidden="1" customHeight="1" x14ac:dyDescent="0.15">
      <c r="B2148" s="169"/>
      <c r="C2148" s="1380" t="s">
        <v>17742</v>
      </c>
      <c r="D2148" s="301" t="s">
        <v>18824</v>
      </c>
      <c r="E2148" s="301" t="s">
        <v>18825</v>
      </c>
      <c r="F2148" s="301" t="s">
        <v>17742</v>
      </c>
      <c r="G2148" s="301">
        <v>500</v>
      </c>
      <c r="H2148" s="301"/>
      <c r="I2148" s="301"/>
      <c r="J2148" s="301"/>
      <c r="K2148" s="138"/>
      <c r="L2148" s="301"/>
      <c r="M2148" s="138"/>
      <c r="N2148" s="138"/>
      <c r="O2148" s="138"/>
      <c r="P2148" s="138"/>
      <c r="Q2148" s="138"/>
      <c r="R2148" s="138"/>
      <c r="S2148" s="138"/>
      <c r="T2148" s="145"/>
      <c r="U2148" s="138"/>
      <c r="V2148" s="138"/>
      <c r="W2148" s="138"/>
      <c r="X2148" s="138"/>
      <c r="Y2148" s="138"/>
      <c r="Z2148" s="138"/>
      <c r="AA2148" s="138"/>
      <c r="AB2148" s="138"/>
      <c r="AC2148" s="138"/>
      <c r="AD2148" s="138"/>
      <c r="AE2148" s="138"/>
      <c r="AF2148" s="138"/>
      <c r="AG2148" s="138"/>
      <c r="AH2148" s="138"/>
      <c r="AI2148" s="138"/>
      <c r="AJ2148" s="138"/>
      <c r="AK2148" s="138"/>
      <c r="AL2148" s="138"/>
      <c r="AM2148" s="138"/>
      <c r="AN2148" s="138"/>
      <c r="AO2148" s="138"/>
      <c r="AP2148" s="138"/>
      <c r="AQ2148" s="138"/>
      <c r="AR2148" s="138"/>
      <c r="AS2148" s="301"/>
    </row>
    <row r="2149" spans="1:45" s="135" customFormat="1" ht="24" hidden="1" customHeight="1" x14ac:dyDescent="0.15">
      <c r="B2149" s="169"/>
      <c r="C2149" s="1380" t="s">
        <v>17742</v>
      </c>
      <c r="D2149" s="301" t="s">
        <v>18826</v>
      </c>
      <c r="E2149" s="301" t="s">
        <v>18827</v>
      </c>
      <c r="F2149" s="301" t="s">
        <v>17742</v>
      </c>
      <c r="G2149" s="301">
        <v>882</v>
      </c>
      <c r="H2149" s="301"/>
      <c r="I2149" s="301"/>
      <c r="J2149" s="301"/>
      <c r="K2149" s="138"/>
      <c r="L2149" s="301"/>
      <c r="M2149" s="138"/>
      <c r="N2149" s="138"/>
      <c r="O2149" s="138"/>
      <c r="P2149" s="138"/>
      <c r="Q2149" s="138"/>
      <c r="R2149" s="138"/>
      <c r="S2149" s="138"/>
      <c r="T2149" s="145"/>
      <c r="U2149" s="138"/>
      <c r="V2149" s="138"/>
      <c r="W2149" s="138"/>
      <c r="X2149" s="138"/>
      <c r="Y2149" s="138"/>
      <c r="Z2149" s="138"/>
      <c r="AA2149" s="138"/>
      <c r="AB2149" s="138"/>
      <c r="AC2149" s="138"/>
      <c r="AD2149" s="138"/>
      <c r="AE2149" s="138"/>
      <c r="AF2149" s="138"/>
      <c r="AG2149" s="138"/>
      <c r="AH2149" s="138"/>
      <c r="AI2149" s="138"/>
      <c r="AJ2149" s="138"/>
      <c r="AK2149" s="138"/>
      <c r="AL2149" s="138"/>
      <c r="AM2149" s="138"/>
      <c r="AN2149" s="138"/>
      <c r="AO2149" s="138"/>
      <c r="AP2149" s="138"/>
      <c r="AQ2149" s="138"/>
      <c r="AR2149" s="138"/>
      <c r="AS2149" s="301"/>
    </row>
    <row r="2150" spans="1:45" s="135" customFormat="1" ht="24" hidden="1" customHeight="1" x14ac:dyDescent="0.15">
      <c r="B2150" s="169"/>
      <c r="C2150" s="1380" t="s">
        <v>17742</v>
      </c>
      <c r="D2150" s="301" t="s">
        <v>18828</v>
      </c>
      <c r="E2150" s="301" t="s">
        <v>18829</v>
      </c>
      <c r="F2150" s="301" t="s">
        <v>17742</v>
      </c>
      <c r="G2150" s="301">
        <v>367</v>
      </c>
      <c r="H2150" s="301"/>
      <c r="I2150" s="301"/>
      <c r="J2150" s="301"/>
      <c r="K2150" s="138"/>
      <c r="L2150" s="301"/>
      <c r="M2150" s="138"/>
      <c r="N2150" s="138"/>
      <c r="O2150" s="138"/>
      <c r="P2150" s="138"/>
      <c r="Q2150" s="138"/>
      <c r="R2150" s="138"/>
      <c r="S2150" s="138"/>
      <c r="T2150" s="145"/>
      <c r="U2150" s="138"/>
      <c r="V2150" s="138"/>
      <c r="W2150" s="138"/>
      <c r="X2150" s="138"/>
      <c r="Y2150" s="138"/>
      <c r="Z2150" s="138"/>
      <c r="AA2150" s="138"/>
      <c r="AB2150" s="138"/>
      <c r="AC2150" s="138"/>
      <c r="AD2150" s="138"/>
      <c r="AE2150" s="138"/>
      <c r="AF2150" s="138"/>
      <c r="AG2150" s="138"/>
      <c r="AH2150" s="138"/>
      <c r="AI2150" s="138"/>
      <c r="AJ2150" s="138"/>
      <c r="AK2150" s="138"/>
      <c r="AL2150" s="138"/>
      <c r="AM2150" s="138"/>
      <c r="AN2150" s="138"/>
      <c r="AO2150" s="138"/>
      <c r="AP2150" s="138"/>
      <c r="AQ2150" s="138"/>
      <c r="AR2150" s="138"/>
      <c r="AS2150" s="301"/>
    </row>
    <row r="2151" spans="1:45" s="135" customFormat="1" ht="24" hidden="1" customHeight="1" x14ac:dyDescent="0.15">
      <c r="B2151" s="169"/>
      <c r="C2151" s="1380" t="s">
        <v>17742</v>
      </c>
      <c r="D2151" s="301" t="s">
        <v>18830</v>
      </c>
      <c r="E2151" s="301" t="s">
        <v>18831</v>
      </c>
      <c r="F2151" s="301" t="s">
        <v>17742</v>
      </c>
      <c r="G2151" s="301">
        <v>550</v>
      </c>
      <c r="H2151" s="301"/>
      <c r="I2151" s="301"/>
      <c r="J2151" s="301"/>
      <c r="K2151" s="138"/>
      <c r="L2151" s="301"/>
      <c r="M2151" s="138"/>
      <c r="N2151" s="138"/>
      <c r="O2151" s="138"/>
      <c r="P2151" s="138"/>
      <c r="Q2151" s="138"/>
      <c r="R2151" s="138"/>
      <c r="S2151" s="138"/>
      <c r="T2151" s="145"/>
      <c r="U2151" s="138"/>
      <c r="V2151" s="138"/>
      <c r="W2151" s="138"/>
      <c r="X2151" s="138"/>
      <c r="Y2151" s="138"/>
      <c r="Z2151" s="138"/>
      <c r="AA2151" s="138"/>
      <c r="AB2151" s="138"/>
      <c r="AC2151" s="138"/>
      <c r="AD2151" s="138"/>
      <c r="AE2151" s="138"/>
      <c r="AF2151" s="138"/>
      <c r="AG2151" s="138"/>
      <c r="AH2151" s="138"/>
      <c r="AI2151" s="138"/>
      <c r="AJ2151" s="138"/>
      <c r="AK2151" s="138"/>
      <c r="AL2151" s="138"/>
      <c r="AM2151" s="138"/>
      <c r="AN2151" s="138"/>
      <c r="AO2151" s="138"/>
      <c r="AP2151" s="138"/>
      <c r="AQ2151" s="138"/>
      <c r="AR2151" s="138"/>
      <c r="AS2151" s="301"/>
    </row>
    <row r="2152" spans="1:45" s="135" customFormat="1" ht="24" hidden="1" customHeight="1" x14ac:dyDescent="0.15">
      <c r="B2152" s="169"/>
      <c r="C2152" s="1380" t="s">
        <v>17742</v>
      </c>
      <c r="D2152" s="301" t="s">
        <v>18832</v>
      </c>
      <c r="E2152" s="301" t="s">
        <v>18833</v>
      </c>
      <c r="F2152" s="301" t="s">
        <v>17742</v>
      </c>
      <c r="G2152" s="301">
        <v>313</v>
      </c>
      <c r="H2152" s="301"/>
      <c r="I2152" s="301"/>
      <c r="J2152" s="301"/>
      <c r="K2152" s="138"/>
      <c r="L2152" s="301"/>
      <c r="M2152" s="138"/>
      <c r="N2152" s="138"/>
      <c r="O2152" s="138"/>
      <c r="P2152" s="138"/>
      <c r="Q2152" s="138"/>
      <c r="R2152" s="138"/>
      <c r="S2152" s="138"/>
      <c r="T2152" s="145"/>
      <c r="U2152" s="138"/>
      <c r="V2152" s="138"/>
      <c r="W2152" s="138"/>
      <c r="X2152" s="138"/>
      <c r="Y2152" s="138"/>
      <c r="Z2152" s="138"/>
      <c r="AA2152" s="138"/>
      <c r="AB2152" s="138"/>
      <c r="AC2152" s="138"/>
      <c r="AD2152" s="138"/>
      <c r="AE2152" s="138"/>
      <c r="AF2152" s="138"/>
      <c r="AG2152" s="138"/>
      <c r="AH2152" s="138"/>
      <c r="AI2152" s="138"/>
      <c r="AJ2152" s="138"/>
      <c r="AK2152" s="138"/>
      <c r="AL2152" s="138"/>
      <c r="AM2152" s="138"/>
      <c r="AN2152" s="138"/>
      <c r="AO2152" s="138"/>
      <c r="AP2152" s="138"/>
      <c r="AQ2152" s="138"/>
      <c r="AR2152" s="138"/>
      <c r="AS2152" s="301"/>
    </row>
    <row r="2153" spans="1:45" s="135" customFormat="1" ht="24" hidden="1" customHeight="1" x14ac:dyDescent="0.15">
      <c r="B2153" s="169"/>
      <c r="C2153" s="1380" t="s">
        <v>17742</v>
      </c>
      <c r="D2153" s="301" t="s">
        <v>18834</v>
      </c>
      <c r="E2153" s="301" t="s">
        <v>18835</v>
      </c>
      <c r="F2153" s="301" t="s">
        <v>17742</v>
      </c>
      <c r="G2153" s="301">
        <v>400</v>
      </c>
      <c r="H2153" s="301"/>
      <c r="I2153" s="301"/>
      <c r="J2153" s="301"/>
      <c r="K2153" s="138"/>
      <c r="L2153" s="301"/>
      <c r="M2153" s="138"/>
      <c r="N2153" s="138"/>
      <c r="O2153" s="138"/>
      <c r="P2153" s="138"/>
      <c r="Q2153" s="138"/>
      <c r="R2153" s="138"/>
      <c r="S2153" s="138"/>
      <c r="T2153" s="145" t="s">
        <v>18836</v>
      </c>
      <c r="U2153" s="138"/>
      <c r="V2153" s="138"/>
      <c r="W2153" s="138"/>
      <c r="X2153" s="138"/>
      <c r="Y2153" s="138"/>
      <c r="Z2153" s="138"/>
      <c r="AA2153" s="138"/>
      <c r="AB2153" s="138"/>
      <c r="AC2153" s="138"/>
      <c r="AD2153" s="138"/>
      <c r="AE2153" s="138"/>
      <c r="AF2153" s="138"/>
      <c r="AG2153" s="138"/>
      <c r="AH2153" s="138"/>
      <c r="AI2153" s="138"/>
      <c r="AJ2153" s="138"/>
      <c r="AK2153" s="138"/>
      <c r="AL2153" s="138"/>
      <c r="AM2153" s="138"/>
      <c r="AN2153" s="138"/>
      <c r="AO2153" s="138"/>
      <c r="AP2153" s="138"/>
      <c r="AQ2153" s="138"/>
      <c r="AR2153" s="138"/>
      <c r="AS2153" s="301"/>
    </row>
    <row r="2154" spans="1:45" s="135" customFormat="1" ht="24" hidden="1" customHeight="1" x14ac:dyDescent="0.15">
      <c r="B2154" s="169"/>
      <c r="C2154" s="1380" t="s">
        <v>17742</v>
      </c>
      <c r="D2154" s="301" t="s">
        <v>18837</v>
      </c>
      <c r="E2154" s="301" t="s">
        <v>18838</v>
      </c>
      <c r="F2154" s="301" t="s">
        <v>17742</v>
      </c>
      <c r="G2154" s="301">
        <v>420</v>
      </c>
      <c r="H2154" s="301"/>
      <c r="I2154" s="301"/>
      <c r="J2154" s="301"/>
      <c r="K2154" s="138"/>
      <c r="L2154" s="301"/>
      <c r="M2154" s="138"/>
      <c r="N2154" s="138"/>
      <c r="O2154" s="138"/>
      <c r="P2154" s="138"/>
      <c r="Q2154" s="138"/>
      <c r="R2154" s="138"/>
      <c r="S2154" s="138"/>
      <c r="T2154" s="145">
        <v>2006</v>
      </c>
      <c r="U2154" s="138"/>
      <c r="V2154" s="138"/>
      <c r="W2154" s="138"/>
      <c r="X2154" s="138"/>
      <c r="Y2154" s="138"/>
      <c r="Z2154" s="138"/>
      <c r="AA2154" s="138"/>
      <c r="AB2154" s="138"/>
      <c r="AC2154" s="138"/>
      <c r="AD2154" s="138"/>
      <c r="AE2154" s="138"/>
      <c r="AF2154" s="138"/>
      <c r="AG2154" s="138"/>
      <c r="AH2154" s="138"/>
      <c r="AI2154" s="138"/>
      <c r="AJ2154" s="138"/>
      <c r="AK2154" s="138"/>
      <c r="AL2154" s="138"/>
      <c r="AM2154" s="138"/>
      <c r="AN2154" s="138"/>
      <c r="AO2154" s="138"/>
      <c r="AP2154" s="138"/>
      <c r="AQ2154" s="138"/>
      <c r="AR2154" s="138"/>
      <c r="AS2154" s="301"/>
    </row>
    <row r="2155" spans="1:45" s="135" customFormat="1" ht="24" hidden="1" customHeight="1" x14ac:dyDescent="0.15">
      <c r="B2155" s="169"/>
      <c r="C2155" s="1380" t="s">
        <v>17742</v>
      </c>
      <c r="D2155" s="301" t="s">
        <v>18839</v>
      </c>
      <c r="E2155" s="301" t="s">
        <v>18840</v>
      </c>
      <c r="F2155" s="301" t="s">
        <v>17742</v>
      </c>
      <c r="G2155" s="301">
        <v>600</v>
      </c>
      <c r="H2155" s="301"/>
      <c r="I2155" s="301"/>
      <c r="J2155" s="301"/>
      <c r="K2155" s="138"/>
      <c r="L2155" s="301"/>
      <c r="M2155" s="138"/>
      <c r="N2155" s="138"/>
      <c r="O2155" s="138"/>
      <c r="P2155" s="138"/>
      <c r="Q2155" s="138"/>
      <c r="R2155" s="138"/>
      <c r="S2155" s="138"/>
      <c r="T2155" s="145"/>
      <c r="U2155" s="138"/>
      <c r="V2155" s="138"/>
      <c r="W2155" s="138"/>
      <c r="X2155" s="138"/>
      <c r="Y2155" s="138"/>
      <c r="Z2155" s="138"/>
      <c r="AA2155" s="138"/>
      <c r="AB2155" s="138"/>
      <c r="AC2155" s="138"/>
      <c r="AD2155" s="138"/>
      <c r="AE2155" s="138"/>
      <c r="AF2155" s="138"/>
      <c r="AG2155" s="138"/>
      <c r="AH2155" s="138"/>
      <c r="AI2155" s="138"/>
      <c r="AJ2155" s="138"/>
      <c r="AK2155" s="138"/>
      <c r="AL2155" s="138"/>
      <c r="AM2155" s="138"/>
      <c r="AN2155" s="138"/>
      <c r="AO2155" s="138"/>
      <c r="AP2155" s="138"/>
      <c r="AQ2155" s="138"/>
      <c r="AR2155" s="138"/>
      <c r="AS2155" s="301"/>
    </row>
    <row r="2156" spans="1:45" s="135" customFormat="1" ht="24" hidden="1" customHeight="1" x14ac:dyDescent="0.15">
      <c r="B2156" s="169"/>
      <c r="C2156" s="1380" t="s">
        <v>17742</v>
      </c>
      <c r="D2156" s="301" t="s">
        <v>18841</v>
      </c>
      <c r="E2156" s="301" t="s">
        <v>18842</v>
      </c>
      <c r="F2156" s="301" t="s">
        <v>17742</v>
      </c>
      <c r="G2156" s="301">
        <v>1000</v>
      </c>
      <c r="H2156" s="301"/>
      <c r="I2156" s="301"/>
      <c r="J2156" s="301"/>
      <c r="K2156" s="138"/>
      <c r="L2156" s="301"/>
      <c r="M2156" s="138"/>
      <c r="N2156" s="138"/>
      <c r="O2156" s="138"/>
      <c r="P2156" s="138"/>
      <c r="Q2156" s="138"/>
      <c r="R2156" s="138"/>
      <c r="S2156" s="138"/>
      <c r="T2156" s="145"/>
      <c r="U2156" s="138"/>
      <c r="V2156" s="138"/>
      <c r="W2156" s="138"/>
      <c r="X2156" s="138"/>
      <c r="Y2156" s="138"/>
      <c r="Z2156" s="138"/>
      <c r="AA2156" s="138"/>
      <c r="AB2156" s="138"/>
      <c r="AC2156" s="138"/>
      <c r="AD2156" s="138"/>
      <c r="AE2156" s="138"/>
      <c r="AF2156" s="138"/>
      <c r="AG2156" s="138"/>
      <c r="AH2156" s="138"/>
      <c r="AI2156" s="138"/>
      <c r="AJ2156" s="138"/>
      <c r="AK2156" s="138"/>
      <c r="AL2156" s="138"/>
      <c r="AM2156" s="138"/>
      <c r="AN2156" s="138"/>
      <c r="AO2156" s="138"/>
      <c r="AP2156" s="138"/>
      <c r="AQ2156" s="138"/>
      <c r="AR2156" s="138"/>
      <c r="AS2156" s="301"/>
    </row>
    <row r="2157" spans="1:45" s="135" customFormat="1" ht="24" hidden="1" customHeight="1" x14ac:dyDescent="0.15">
      <c r="B2157" s="169"/>
      <c r="C2157" s="1380" t="s">
        <v>17742</v>
      </c>
      <c r="D2157" s="301" t="s">
        <v>18843</v>
      </c>
      <c r="E2157" s="301" t="s">
        <v>18844</v>
      </c>
      <c r="F2157" s="301" t="s">
        <v>17742</v>
      </c>
      <c r="G2157" s="301">
        <v>620</v>
      </c>
      <c r="H2157" s="301"/>
      <c r="I2157" s="301"/>
      <c r="J2157" s="301"/>
      <c r="K2157" s="138"/>
      <c r="L2157" s="301"/>
      <c r="M2157" s="138"/>
      <c r="N2157" s="138"/>
      <c r="O2157" s="138"/>
      <c r="P2157" s="138"/>
      <c r="Q2157" s="138"/>
      <c r="R2157" s="138"/>
      <c r="S2157" s="138"/>
      <c r="T2157" s="145"/>
      <c r="U2157" s="138"/>
      <c r="V2157" s="138"/>
      <c r="W2157" s="138"/>
      <c r="X2157" s="138"/>
      <c r="Y2157" s="138"/>
      <c r="Z2157" s="138"/>
      <c r="AA2157" s="138"/>
      <c r="AB2157" s="138"/>
      <c r="AC2157" s="138"/>
      <c r="AD2157" s="138"/>
      <c r="AE2157" s="138"/>
      <c r="AF2157" s="138"/>
      <c r="AG2157" s="138"/>
      <c r="AH2157" s="138"/>
      <c r="AI2157" s="138"/>
      <c r="AJ2157" s="138"/>
      <c r="AK2157" s="138"/>
      <c r="AL2157" s="138"/>
      <c r="AM2157" s="138"/>
      <c r="AN2157" s="138"/>
      <c r="AO2157" s="138"/>
      <c r="AP2157" s="138"/>
      <c r="AQ2157" s="138"/>
      <c r="AR2157" s="138"/>
      <c r="AS2157" s="301"/>
    </row>
    <row r="2158" spans="1:45" s="135" customFormat="1" ht="24" hidden="1" customHeight="1" x14ac:dyDescent="0.15">
      <c r="B2158" s="169"/>
      <c r="C2158" s="1380" t="s">
        <v>17742</v>
      </c>
      <c r="D2158" s="301" t="s">
        <v>18845</v>
      </c>
      <c r="E2158" s="301" t="s">
        <v>18846</v>
      </c>
      <c r="F2158" s="301" t="s">
        <v>17742</v>
      </c>
      <c r="G2158" s="301">
        <v>860</v>
      </c>
      <c r="H2158" s="301"/>
      <c r="I2158" s="301"/>
      <c r="J2158" s="301"/>
      <c r="K2158" s="138"/>
      <c r="L2158" s="301"/>
      <c r="M2158" s="138"/>
      <c r="N2158" s="138"/>
      <c r="O2158" s="138"/>
      <c r="P2158" s="138"/>
      <c r="Q2158" s="138"/>
      <c r="R2158" s="138"/>
      <c r="S2158" s="138"/>
      <c r="T2158" s="145">
        <v>2011</v>
      </c>
      <c r="U2158" s="138"/>
      <c r="V2158" s="138"/>
      <c r="W2158" s="138"/>
      <c r="X2158" s="138"/>
      <c r="Y2158" s="138"/>
      <c r="Z2158" s="138"/>
      <c r="AA2158" s="138"/>
      <c r="AB2158" s="138"/>
      <c r="AC2158" s="138"/>
      <c r="AD2158" s="138"/>
      <c r="AE2158" s="138"/>
      <c r="AF2158" s="138"/>
      <c r="AG2158" s="138"/>
      <c r="AH2158" s="138"/>
      <c r="AI2158" s="138"/>
      <c r="AJ2158" s="138"/>
      <c r="AK2158" s="138"/>
      <c r="AL2158" s="138"/>
      <c r="AM2158" s="138"/>
      <c r="AN2158" s="138"/>
      <c r="AO2158" s="138"/>
      <c r="AP2158" s="138"/>
      <c r="AQ2158" s="138"/>
      <c r="AR2158" s="138"/>
      <c r="AS2158" s="301"/>
    </row>
    <row r="2159" spans="1:45" s="135" customFormat="1" ht="24" hidden="1" customHeight="1" x14ac:dyDescent="0.15">
      <c r="B2159" s="169"/>
      <c r="C2159" s="1380" t="s">
        <v>17742</v>
      </c>
      <c r="D2159" s="301" t="s">
        <v>17685</v>
      </c>
      <c r="E2159" s="301" t="s">
        <v>18847</v>
      </c>
      <c r="F2159" s="301" t="s">
        <v>17742</v>
      </c>
      <c r="G2159" s="301">
        <v>2148</v>
      </c>
      <c r="H2159" s="301">
        <v>439</v>
      </c>
      <c r="I2159" s="301">
        <v>971</v>
      </c>
      <c r="J2159" s="301"/>
      <c r="K2159" s="138"/>
      <c r="L2159" s="301"/>
      <c r="M2159" s="138"/>
      <c r="N2159" s="138"/>
      <c r="O2159" s="138"/>
      <c r="P2159" s="138"/>
      <c r="Q2159" s="138"/>
      <c r="R2159" s="138"/>
      <c r="S2159" s="138"/>
      <c r="T2159" s="145">
        <v>2017</v>
      </c>
      <c r="U2159" s="138"/>
      <c r="V2159" s="138"/>
      <c r="W2159" s="138"/>
      <c r="X2159" s="138"/>
      <c r="Y2159" s="138"/>
      <c r="Z2159" s="138"/>
      <c r="AA2159" s="138"/>
      <c r="AB2159" s="138"/>
      <c r="AC2159" s="138"/>
      <c r="AD2159" s="138"/>
      <c r="AE2159" s="138"/>
      <c r="AF2159" s="138"/>
      <c r="AG2159" s="138"/>
      <c r="AH2159" s="138"/>
      <c r="AI2159" s="138"/>
      <c r="AJ2159" s="138"/>
      <c r="AK2159" s="138"/>
      <c r="AL2159" s="138"/>
      <c r="AM2159" s="138"/>
      <c r="AN2159" s="138"/>
      <c r="AO2159" s="138"/>
      <c r="AP2159" s="138"/>
      <c r="AQ2159" s="138"/>
      <c r="AR2159" s="138"/>
      <c r="AS2159" s="301"/>
    </row>
    <row r="2160" spans="1:45" s="135" customFormat="1" ht="24" hidden="1" customHeight="1" x14ac:dyDescent="0.15">
      <c r="A2160" s="1397"/>
      <c r="B2160" s="169"/>
      <c r="C2160" s="1428" t="s">
        <v>6877</v>
      </c>
      <c r="D2160" s="1192" t="s">
        <v>19188</v>
      </c>
      <c r="E2160" s="1192" t="s">
        <v>19189</v>
      </c>
      <c r="F2160" s="1192" t="s">
        <v>6877</v>
      </c>
      <c r="G2160" s="301">
        <v>1056</v>
      </c>
      <c r="H2160" s="1192"/>
      <c r="I2160" s="1192"/>
      <c r="J2160" s="301"/>
      <c r="K2160" s="248"/>
      <c r="L2160" s="236"/>
      <c r="M2160" s="248"/>
      <c r="N2160" s="248"/>
      <c r="O2160" s="248"/>
      <c r="P2160" s="248"/>
      <c r="Q2160" s="248"/>
      <c r="R2160" s="248"/>
      <c r="S2160" s="248"/>
      <c r="T2160" s="145">
        <v>2009</v>
      </c>
      <c r="U2160" s="248"/>
      <c r="V2160" s="248"/>
      <c r="W2160" s="248"/>
      <c r="X2160" s="248"/>
      <c r="Y2160" s="248"/>
      <c r="Z2160" s="248"/>
      <c r="AA2160" s="248"/>
      <c r="AB2160" s="248"/>
      <c r="AC2160" s="248"/>
      <c r="AD2160" s="248"/>
      <c r="AE2160" s="248"/>
      <c r="AF2160" s="248"/>
      <c r="AG2160" s="248"/>
      <c r="AH2160" s="248"/>
      <c r="AI2160" s="248"/>
      <c r="AJ2160" s="248"/>
      <c r="AK2160" s="248"/>
      <c r="AL2160" s="248"/>
      <c r="AM2160" s="248"/>
      <c r="AN2160" s="248"/>
      <c r="AO2160" s="248"/>
      <c r="AP2160" s="248"/>
      <c r="AQ2160" s="248"/>
      <c r="AR2160" s="248"/>
      <c r="AS2160" s="236"/>
    </row>
    <row r="2161" spans="1:45" s="135" customFormat="1" ht="24" hidden="1" customHeight="1" x14ac:dyDescent="0.15">
      <c r="B2161" s="169"/>
      <c r="C2161" s="1380" t="s">
        <v>17746</v>
      </c>
      <c r="D2161" s="301" t="s">
        <v>19190</v>
      </c>
      <c r="E2161" s="301" t="s">
        <v>19191</v>
      </c>
      <c r="F2161" s="301" t="s">
        <v>17746</v>
      </c>
      <c r="G2161" s="301">
        <v>1056</v>
      </c>
      <c r="H2161" s="301"/>
      <c r="I2161" s="301"/>
      <c r="J2161" s="301"/>
      <c r="K2161" s="138"/>
      <c r="L2161" s="301"/>
      <c r="M2161" s="138"/>
      <c r="N2161" s="138"/>
      <c r="O2161" s="138"/>
      <c r="P2161" s="138"/>
      <c r="Q2161" s="138"/>
      <c r="R2161" s="138"/>
      <c r="S2161" s="138"/>
      <c r="T2161" s="145">
        <v>2017</v>
      </c>
      <c r="U2161" s="138"/>
      <c r="V2161" s="138"/>
      <c r="W2161" s="138"/>
      <c r="X2161" s="138"/>
      <c r="Y2161" s="138"/>
      <c r="Z2161" s="138"/>
      <c r="AA2161" s="138"/>
      <c r="AB2161" s="138"/>
      <c r="AC2161" s="138"/>
      <c r="AD2161" s="138"/>
      <c r="AE2161" s="138"/>
      <c r="AF2161" s="138"/>
      <c r="AG2161" s="138"/>
      <c r="AH2161" s="138"/>
      <c r="AI2161" s="138"/>
      <c r="AJ2161" s="138"/>
      <c r="AK2161" s="138"/>
      <c r="AL2161" s="138"/>
      <c r="AM2161" s="138"/>
      <c r="AN2161" s="138"/>
      <c r="AO2161" s="138"/>
      <c r="AP2161" s="138"/>
      <c r="AQ2161" s="138"/>
      <c r="AR2161" s="138"/>
      <c r="AS2161" s="301"/>
    </row>
    <row r="2162" spans="1:45" s="135" customFormat="1" ht="24" hidden="1" customHeight="1" x14ac:dyDescent="0.15">
      <c r="B2162" s="169"/>
      <c r="C2162" s="1380" t="s">
        <v>17746</v>
      </c>
      <c r="D2162" s="301" t="s">
        <v>19192</v>
      </c>
      <c r="E2162" s="301" t="s">
        <v>19193</v>
      </c>
      <c r="F2162" s="301" t="s">
        <v>17746</v>
      </c>
      <c r="G2162" s="301">
        <v>1056</v>
      </c>
      <c r="H2162" s="301"/>
      <c r="I2162" s="301"/>
      <c r="J2162" s="301"/>
      <c r="K2162" s="138"/>
      <c r="L2162" s="301"/>
      <c r="M2162" s="138"/>
      <c r="N2162" s="138"/>
      <c r="O2162" s="138"/>
      <c r="P2162" s="138"/>
      <c r="Q2162" s="138"/>
      <c r="R2162" s="138"/>
      <c r="S2162" s="138"/>
      <c r="T2162" s="145">
        <v>2011</v>
      </c>
      <c r="U2162" s="138"/>
      <c r="V2162" s="138"/>
      <c r="W2162" s="138"/>
      <c r="X2162" s="138"/>
      <c r="Y2162" s="138"/>
      <c r="Z2162" s="138"/>
      <c r="AA2162" s="138"/>
      <c r="AB2162" s="138"/>
      <c r="AC2162" s="138"/>
      <c r="AD2162" s="138"/>
      <c r="AE2162" s="138"/>
      <c r="AF2162" s="138"/>
      <c r="AG2162" s="138"/>
      <c r="AH2162" s="138"/>
      <c r="AI2162" s="138"/>
      <c r="AJ2162" s="138"/>
      <c r="AK2162" s="138"/>
      <c r="AL2162" s="138"/>
      <c r="AM2162" s="138"/>
      <c r="AN2162" s="138"/>
      <c r="AO2162" s="138"/>
      <c r="AP2162" s="138"/>
      <c r="AQ2162" s="138"/>
      <c r="AR2162" s="138"/>
      <c r="AS2162" s="301"/>
    </row>
    <row r="2163" spans="1:45" s="135" customFormat="1" ht="24" hidden="1" customHeight="1" x14ac:dyDescent="0.15">
      <c r="B2163" s="169"/>
      <c r="C2163" s="1380" t="s">
        <v>17746</v>
      </c>
      <c r="D2163" s="301" t="s">
        <v>19194</v>
      </c>
      <c r="E2163" s="301" t="s">
        <v>19195</v>
      </c>
      <c r="F2163" s="301" t="s">
        <v>17746</v>
      </c>
      <c r="G2163" s="301">
        <v>1056</v>
      </c>
      <c r="H2163" s="301"/>
      <c r="I2163" s="301"/>
      <c r="J2163" s="301"/>
      <c r="K2163" s="138"/>
      <c r="L2163" s="301"/>
      <c r="M2163" s="138"/>
      <c r="N2163" s="138"/>
      <c r="O2163" s="138"/>
      <c r="P2163" s="138"/>
      <c r="Q2163" s="138"/>
      <c r="R2163" s="138"/>
      <c r="S2163" s="138"/>
      <c r="T2163" s="145">
        <v>2019</v>
      </c>
      <c r="U2163" s="138"/>
      <c r="V2163" s="138"/>
      <c r="W2163" s="138"/>
      <c r="X2163" s="138"/>
      <c r="Y2163" s="138"/>
      <c r="Z2163" s="138"/>
      <c r="AA2163" s="138"/>
      <c r="AB2163" s="138"/>
      <c r="AC2163" s="138"/>
      <c r="AD2163" s="138"/>
      <c r="AE2163" s="138"/>
      <c r="AF2163" s="138"/>
      <c r="AG2163" s="138"/>
      <c r="AH2163" s="138"/>
      <c r="AI2163" s="138"/>
      <c r="AJ2163" s="138"/>
      <c r="AK2163" s="138"/>
      <c r="AL2163" s="138"/>
      <c r="AM2163" s="138"/>
      <c r="AN2163" s="138"/>
      <c r="AO2163" s="138"/>
      <c r="AP2163" s="138"/>
      <c r="AQ2163" s="138"/>
      <c r="AR2163" s="138"/>
      <c r="AS2163" s="301"/>
    </row>
    <row r="2164" spans="1:45" s="135" customFormat="1" ht="24" hidden="1" customHeight="1" x14ac:dyDescent="0.15">
      <c r="B2164" s="169"/>
      <c r="C2164" s="1380" t="s">
        <v>17746</v>
      </c>
      <c r="D2164" s="301" t="s">
        <v>18856</v>
      </c>
      <c r="E2164" s="301" t="s">
        <v>19196</v>
      </c>
      <c r="F2164" s="301" t="s">
        <v>17746</v>
      </c>
      <c r="G2164" s="301">
        <v>1056</v>
      </c>
      <c r="H2164" s="301"/>
      <c r="I2164" s="301"/>
      <c r="J2164" s="301"/>
      <c r="K2164" s="138"/>
      <c r="L2164" s="301"/>
      <c r="M2164" s="138"/>
      <c r="N2164" s="138"/>
      <c r="O2164" s="138"/>
      <c r="P2164" s="138"/>
      <c r="Q2164" s="138"/>
      <c r="R2164" s="138"/>
      <c r="S2164" s="138"/>
      <c r="T2164" s="145">
        <v>2007</v>
      </c>
      <c r="U2164" s="138"/>
      <c r="V2164" s="138"/>
      <c r="W2164" s="138"/>
      <c r="X2164" s="138"/>
      <c r="Y2164" s="138"/>
      <c r="Z2164" s="138"/>
      <c r="AA2164" s="138"/>
      <c r="AB2164" s="138"/>
      <c r="AC2164" s="138"/>
      <c r="AD2164" s="138"/>
      <c r="AE2164" s="138"/>
      <c r="AF2164" s="138"/>
      <c r="AG2164" s="138"/>
      <c r="AH2164" s="138"/>
      <c r="AI2164" s="138"/>
      <c r="AJ2164" s="138"/>
      <c r="AK2164" s="138"/>
      <c r="AL2164" s="138"/>
      <c r="AM2164" s="138"/>
      <c r="AN2164" s="138"/>
      <c r="AO2164" s="138"/>
      <c r="AP2164" s="138"/>
      <c r="AQ2164" s="138"/>
      <c r="AR2164" s="138"/>
      <c r="AS2164" s="301"/>
    </row>
    <row r="2165" spans="1:45" s="135" customFormat="1" ht="24" hidden="1" customHeight="1" x14ac:dyDescent="0.15">
      <c r="A2165" s="1397"/>
      <c r="B2165" s="169"/>
      <c r="C2165" s="1380" t="s">
        <v>17746</v>
      </c>
      <c r="D2165" s="301" t="s">
        <v>18848</v>
      </c>
      <c r="E2165" s="301" t="s">
        <v>18849</v>
      </c>
      <c r="F2165" s="301" t="s">
        <v>17746</v>
      </c>
      <c r="G2165" s="301">
        <v>650</v>
      </c>
      <c r="H2165" s="301"/>
      <c r="I2165" s="301"/>
      <c r="J2165" s="301"/>
      <c r="K2165" s="248"/>
      <c r="L2165" s="136"/>
      <c r="M2165" s="248"/>
      <c r="N2165" s="248"/>
      <c r="O2165" s="248"/>
      <c r="P2165" s="248"/>
      <c r="Q2165" s="248"/>
      <c r="R2165" s="248"/>
      <c r="S2165" s="248"/>
      <c r="T2165" s="145">
        <v>2009</v>
      </c>
      <c r="U2165" s="248"/>
      <c r="V2165" s="248"/>
      <c r="W2165" s="248"/>
      <c r="X2165" s="248"/>
      <c r="Y2165" s="248"/>
      <c r="Z2165" s="248"/>
      <c r="AA2165" s="248"/>
      <c r="AB2165" s="248"/>
      <c r="AC2165" s="248"/>
      <c r="AD2165" s="248"/>
      <c r="AE2165" s="248"/>
      <c r="AF2165" s="248"/>
      <c r="AG2165" s="248"/>
      <c r="AH2165" s="248"/>
      <c r="AI2165" s="248"/>
      <c r="AJ2165" s="248"/>
      <c r="AK2165" s="248"/>
      <c r="AL2165" s="248"/>
      <c r="AM2165" s="248"/>
      <c r="AN2165" s="248"/>
      <c r="AO2165" s="248"/>
      <c r="AP2165" s="248"/>
      <c r="AQ2165" s="248"/>
      <c r="AR2165" s="248"/>
      <c r="AS2165" s="136"/>
    </row>
    <row r="2166" spans="1:45" s="135" customFormat="1" ht="24" hidden="1" customHeight="1" x14ac:dyDescent="0.15">
      <c r="A2166" s="1397"/>
      <c r="B2166" s="169"/>
      <c r="C2166" s="935" t="s">
        <v>17746</v>
      </c>
      <c r="D2166" s="138" t="s">
        <v>18850</v>
      </c>
      <c r="E2166" s="149" t="s">
        <v>18851</v>
      </c>
      <c r="F2166" s="144" t="s">
        <v>17746</v>
      </c>
      <c r="G2166" s="144">
        <v>1100</v>
      </c>
      <c r="H2166" s="144"/>
      <c r="I2166" s="144"/>
      <c r="J2166" s="144"/>
      <c r="K2166" s="248"/>
      <c r="L2166" s="136"/>
      <c r="M2166" s="248"/>
      <c r="N2166" s="248"/>
      <c r="O2166" s="248"/>
      <c r="P2166" s="248"/>
      <c r="Q2166" s="248"/>
      <c r="R2166" s="248"/>
      <c r="S2166" s="248"/>
      <c r="T2166" s="145">
        <v>2017</v>
      </c>
      <c r="U2166" s="248"/>
      <c r="V2166" s="248"/>
      <c r="W2166" s="248"/>
      <c r="X2166" s="248"/>
      <c r="Y2166" s="248"/>
      <c r="Z2166" s="248"/>
      <c r="AA2166" s="248"/>
      <c r="AB2166" s="248"/>
      <c r="AC2166" s="248"/>
      <c r="AD2166" s="248"/>
      <c r="AE2166" s="248"/>
      <c r="AF2166" s="248"/>
      <c r="AG2166" s="248"/>
      <c r="AH2166" s="248"/>
      <c r="AI2166" s="248"/>
      <c r="AJ2166" s="248"/>
      <c r="AK2166" s="248"/>
      <c r="AL2166" s="248"/>
      <c r="AM2166" s="248"/>
      <c r="AN2166" s="248"/>
      <c r="AO2166" s="248"/>
      <c r="AP2166" s="248"/>
      <c r="AQ2166" s="248"/>
      <c r="AR2166" s="248"/>
      <c r="AS2166" s="136"/>
    </row>
    <row r="2167" spans="1:45" s="135" customFormat="1" ht="24" hidden="1" customHeight="1" x14ac:dyDescent="0.15">
      <c r="A2167" s="1397"/>
      <c r="B2167" s="169"/>
      <c r="C2167" s="935" t="s">
        <v>17746</v>
      </c>
      <c r="D2167" s="138" t="s">
        <v>18852</v>
      </c>
      <c r="E2167" s="149" t="s">
        <v>18853</v>
      </c>
      <c r="F2167" s="144" t="s">
        <v>17746</v>
      </c>
      <c r="G2167" s="144">
        <v>1300</v>
      </c>
      <c r="H2167" s="144"/>
      <c r="I2167" s="144"/>
      <c r="J2167" s="144"/>
      <c r="K2167" s="248"/>
      <c r="L2167" s="136"/>
      <c r="M2167" s="248"/>
      <c r="N2167" s="248"/>
      <c r="O2167" s="248"/>
      <c r="P2167" s="248"/>
      <c r="Q2167" s="248"/>
      <c r="R2167" s="248"/>
      <c r="S2167" s="248"/>
      <c r="T2167" s="145">
        <v>2017</v>
      </c>
      <c r="U2167" s="248"/>
      <c r="V2167" s="248"/>
      <c r="W2167" s="248"/>
      <c r="X2167" s="248"/>
      <c r="Y2167" s="248"/>
      <c r="Z2167" s="248"/>
      <c r="AA2167" s="248"/>
      <c r="AB2167" s="248"/>
      <c r="AC2167" s="248"/>
      <c r="AD2167" s="248"/>
      <c r="AE2167" s="248"/>
      <c r="AF2167" s="248"/>
      <c r="AG2167" s="248"/>
      <c r="AH2167" s="248"/>
      <c r="AI2167" s="248"/>
      <c r="AJ2167" s="248"/>
      <c r="AK2167" s="248"/>
      <c r="AL2167" s="248"/>
      <c r="AM2167" s="248"/>
      <c r="AN2167" s="248"/>
      <c r="AO2167" s="248"/>
      <c r="AP2167" s="248"/>
      <c r="AQ2167" s="248"/>
      <c r="AR2167" s="248"/>
      <c r="AS2167" s="136"/>
    </row>
    <row r="2168" spans="1:45" s="135" customFormat="1" ht="24" hidden="1" customHeight="1" x14ac:dyDescent="0.15">
      <c r="A2168" s="1397"/>
      <c r="B2168" s="169"/>
      <c r="C2168" s="935" t="s">
        <v>17746</v>
      </c>
      <c r="D2168" s="138" t="s">
        <v>18854</v>
      </c>
      <c r="E2168" s="149" t="s">
        <v>18855</v>
      </c>
      <c r="F2168" s="144" t="s">
        <v>17746</v>
      </c>
      <c r="G2168" s="144">
        <v>1200</v>
      </c>
      <c r="H2168" s="144"/>
      <c r="I2168" s="144"/>
      <c r="J2168" s="144"/>
      <c r="K2168" s="248"/>
      <c r="L2168" s="136"/>
      <c r="M2168" s="248"/>
      <c r="N2168" s="248"/>
      <c r="O2168" s="248"/>
      <c r="P2168" s="248"/>
      <c r="Q2168" s="248"/>
      <c r="R2168" s="248"/>
      <c r="S2168" s="248"/>
      <c r="T2168" s="145">
        <v>2017</v>
      </c>
      <c r="U2168" s="248"/>
      <c r="V2168" s="248"/>
      <c r="W2168" s="248"/>
      <c r="X2168" s="248"/>
      <c r="Y2168" s="248"/>
      <c r="Z2168" s="248"/>
      <c r="AA2168" s="248"/>
      <c r="AB2168" s="248"/>
      <c r="AC2168" s="248"/>
      <c r="AD2168" s="248"/>
      <c r="AE2168" s="248"/>
      <c r="AF2168" s="248"/>
      <c r="AG2168" s="248"/>
      <c r="AH2168" s="248"/>
      <c r="AI2168" s="248"/>
      <c r="AJ2168" s="248"/>
      <c r="AK2168" s="248"/>
      <c r="AL2168" s="248"/>
      <c r="AM2168" s="248"/>
      <c r="AN2168" s="248"/>
      <c r="AO2168" s="248"/>
      <c r="AP2168" s="248"/>
      <c r="AQ2168" s="248"/>
      <c r="AR2168" s="248"/>
      <c r="AS2168" s="136"/>
    </row>
    <row r="2169" spans="1:45" s="135" customFormat="1" ht="24" hidden="1" customHeight="1" x14ac:dyDescent="0.15">
      <c r="A2169" s="1397"/>
      <c r="B2169" s="169"/>
      <c r="C2169" s="935" t="s">
        <v>17746</v>
      </c>
      <c r="D2169" s="138" t="s">
        <v>18856</v>
      </c>
      <c r="E2169" s="149" t="s">
        <v>18857</v>
      </c>
      <c r="F2169" s="144" t="s">
        <v>17746</v>
      </c>
      <c r="G2169" s="144">
        <v>970</v>
      </c>
      <c r="H2169" s="144"/>
      <c r="I2169" s="144"/>
      <c r="J2169" s="144"/>
      <c r="K2169" s="248"/>
      <c r="L2169" s="136"/>
      <c r="M2169" s="248"/>
      <c r="N2169" s="248"/>
      <c r="O2169" s="248"/>
      <c r="P2169" s="248"/>
      <c r="Q2169" s="248"/>
      <c r="R2169" s="248"/>
      <c r="S2169" s="248"/>
      <c r="T2169" s="145">
        <v>2016</v>
      </c>
      <c r="U2169" s="248"/>
      <c r="V2169" s="248"/>
      <c r="W2169" s="248"/>
      <c r="X2169" s="248"/>
      <c r="Y2169" s="248"/>
      <c r="Z2169" s="248"/>
      <c r="AA2169" s="248"/>
      <c r="AB2169" s="248"/>
      <c r="AC2169" s="248"/>
      <c r="AD2169" s="248"/>
      <c r="AE2169" s="248"/>
      <c r="AF2169" s="248"/>
      <c r="AG2169" s="248"/>
      <c r="AH2169" s="248"/>
      <c r="AI2169" s="248"/>
      <c r="AJ2169" s="248"/>
      <c r="AK2169" s="248"/>
      <c r="AL2169" s="248"/>
      <c r="AM2169" s="248"/>
      <c r="AN2169" s="248"/>
      <c r="AO2169" s="248"/>
      <c r="AP2169" s="248"/>
      <c r="AQ2169" s="248"/>
      <c r="AR2169" s="248"/>
      <c r="AS2169" s="136"/>
    </row>
    <row r="2170" spans="1:45" s="135" customFormat="1" ht="24" hidden="1" customHeight="1" x14ac:dyDescent="0.15">
      <c r="B2170" s="169"/>
      <c r="C2170" s="935" t="s">
        <v>17746</v>
      </c>
      <c r="D2170" s="138" t="s">
        <v>18858</v>
      </c>
      <c r="E2170" s="138" t="s">
        <v>18859</v>
      </c>
      <c r="F2170" s="138" t="s">
        <v>17746</v>
      </c>
      <c r="G2170" s="138">
        <v>300</v>
      </c>
      <c r="H2170" s="138"/>
      <c r="I2170" s="138"/>
      <c r="J2170" s="138"/>
      <c r="K2170" s="138"/>
      <c r="L2170" s="301"/>
      <c r="M2170" s="138"/>
      <c r="N2170" s="138"/>
      <c r="O2170" s="138"/>
      <c r="P2170" s="138"/>
      <c r="Q2170" s="138"/>
      <c r="R2170" s="138"/>
      <c r="S2170" s="138"/>
      <c r="T2170" s="145">
        <v>2014</v>
      </c>
      <c r="U2170" s="138"/>
      <c r="V2170" s="138"/>
      <c r="W2170" s="138"/>
      <c r="X2170" s="138"/>
      <c r="Y2170" s="138"/>
      <c r="Z2170" s="138"/>
      <c r="AA2170" s="138"/>
      <c r="AB2170" s="138"/>
      <c r="AC2170" s="138"/>
      <c r="AD2170" s="138"/>
      <c r="AE2170" s="138"/>
      <c r="AF2170" s="138"/>
      <c r="AG2170" s="138"/>
      <c r="AH2170" s="138"/>
      <c r="AI2170" s="138"/>
      <c r="AJ2170" s="138"/>
      <c r="AK2170" s="138"/>
      <c r="AL2170" s="138"/>
      <c r="AM2170" s="138"/>
      <c r="AN2170" s="138"/>
      <c r="AO2170" s="138"/>
      <c r="AP2170" s="138"/>
      <c r="AQ2170" s="138"/>
      <c r="AR2170" s="138"/>
      <c r="AS2170" s="301"/>
    </row>
    <row r="2171" spans="1:45" s="135" customFormat="1" ht="24" hidden="1" customHeight="1" x14ac:dyDescent="0.15">
      <c r="B2171" s="169"/>
      <c r="C2171" s="1380" t="s">
        <v>17746</v>
      </c>
      <c r="D2171" s="301" t="s">
        <v>18860</v>
      </c>
      <c r="E2171" s="301" t="s">
        <v>18861</v>
      </c>
      <c r="F2171" s="301" t="s">
        <v>17746</v>
      </c>
      <c r="G2171" s="301">
        <v>9422</v>
      </c>
      <c r="H2171" s="301"/>
      <c r="I2171" s="301"/>
      <c r="J2171" s="301"/>
      <c r="K2171" s="138"/>
      <c r="L2171" s="301"/>
      <c r="M2171" s="138"/>
      <c r="N2171" s="138"/>
      <c r="O2171" s="138"/>
      <c r="P2171" s="138"/>
      <c r="Q2171" s="138"/>
      <c r="R2171" s="138"/>
      <c r="S2171" s="138"/>
      <c r="T2171" s="145">
        <v>2007</v>
      </c>
      <c r="U2171" s="138"/>
      <c r="V2171" s="138"/>
      <c r="W2171" s="138"/>
      <c r="X2171" s="138"/>
      <c r="Y2171" s="138"/>
      <c r="Z2171" s="138"/>
      <c r="AA2171" s="138"/>
      <c r="AB2171" s="138"/>
      <c r="AC2171" s="138"/>
      <c r="AD2171" s="138"/>
      <c r="AE2171" s="138"/>
      <c r="AF2171" s="138"/>
      <c r="AG2171" s="138"/>
      <c r="AH2171" s="138"/>
      <c r="AI2171" s="138"/>
      <c r="AJ2171" s="138"/>
      <c r="AK2171" s="138"/>
      <c r="AL2171" s="138"/>
      <c r="AM2171" s="138"/>
      <c r="AN2171" s="138"/>
      <c r="AO2171" s="138"/>
      <c r="AP2171" s="138"/>
      <c r="AQ2171" s="138"/>
      <c r="AR2171" s="138"/>
      <c r="AS2171" s="301"/>
    </row>
    <row r="2172" spans="1:45" s="135" customFormat="1" ht="24" hidden="1" customHeight="1" x14ac:dyDescent="0.15">
      <c r="B2172" s="169"/>
      <c r="C2172" s="935" t="s">
        <v>17746</v>
      </c>
      <c r="D2172" s="138" t="s">
        <v>18862</v>
      </c>
      <c r="E2172" s="138" t="s">
        <v>18863</v>
      </c>
      <c r="F2172" s="138" t="s">
        <v>17746</v>
      </c>
      <c r="G2172" s="138">
        <v>26403</v>
      </c>
      <c r="H2172" s="138"/>
      <c r="I2172" s="138"/>
      <c r="J2172" s="138"/>
      <c r="K2172" s="138"/>
      <c r="L2172" s="138"/>
      <c r="M2172" s="138"/>
      <c r="N2172" s="138"/>
      <c r="O2172" s="138"/>
      <c r="P2172" s="138"/>
      <c r="Q2172" s="138"/>
      <c r="R2172" s="138"/>
      <c r="S2172" s="138"/>
      <c r="T2172" s="145">
        <v>2020</v>
      </c>
      <c r="U2172" s="138"/>
      <c r="V2172" s="138"/>
      <c r="W2172" s="138"/>
      <c r="X2172" s="138"/>
      <c r="Y2172" s="138"/>
      <c r="Z2172" s="138"/>
      <c r="AA2172" s="138"/>
      <c r="AB2172" s="138"/>
      <c r="AC2172" s="138"/>
      <c r="AD2172" s="138"/>
      <c r="AE2172" s="138"/>
      <c r="AF2172" s="138"/>
      <c r="AG2172" s="138"/>
      <c r="AH2172" s="138"/>
      <c r="AI2172" s="138"/>
      <c r="AJ2172" s="138"/>
      <c r="AK2172" s="138"/>
      <c r="AL2172" s="138"/>
      <c r="AM2172" s="138"/>
      <c r="AN2172" s="138"/>
      <c r="AO2172" s="138"/>
      <c r="AP2172" s="138"/>
      <c r="AQ2172" s="138"/>
      <c r="AR2172" s="138"/>
      <c r="AS2172" s="138"/>
    </row>
    <row r="2173" spans="1:45" s="135" customFormat="1" ht="24" hidden="1" customHeight="1" x14ac:dyDescent="0.15">
      <c r="B2173" s="169"/>
      <c r="C2173" s="1380" t="s">
        <v>17746</v>
      </c>
      <c r="D2173" s="301" t="s">
        <v>18864</v>
      </c>
      <c r="E2173" s="301" t="s">
        <v>18865</v>
      </c>
      <c r="F2173" s="301" t="s">
        <v>17746</v>
      </c>
      <c r="G2173" s="301">
        <v>1800</v>
      </c>
      <c r="H2173" s="301"/>
      <c r="I2173" s="301"/>
      <c r="J2173" s="301"/>
      <c r="K2173" s="138"/>
      <c r="L2173" s="301"/>
      <c r="M2173" s="138"/>
      <c r="N2173" s="138"/>
      <c r="O2173" s="138"/>
      <c r="P2173" s="138"/>
      <c r="Q2173" s="138"/>
      <c r="R2173" s="138"/>
      <c r="S2173" s="138"/>
      <c r="T2173" s="145">
        <v>2014</v>
      </c>
      <c r="U2173" s="138"/>
      <c r="V2173" s="138"/>
      <c r="W2173" s="138"/>
      <c r="X2173" s="138"/>
      <c r="Y2173" s="138"/>
      <c r="Z2173" s="138"/>
      <c r="AA2173" s="138"/>
      <c r="AB2173" s="138"/>
      <c r="AC2173" s="138"/>
      <c r="AD2173" s="138"/>
      <c r="AE2173" s="138"/>
      <c r="AF2173" s="138"/>
      <c r="AG2173" s="138"/>
      <c r="AH2173" s="138"/>
      <c r="AI2173" s="138"/>
      <c r="AJ2173" s="138"/>
      <c r="AK2173" s="138"/>
      <c r="AL2173" s="138"/>
      <c r="AM2173" s="138"/>
      <c r="AN2173" s="138"/>
      <c r="AO2173" s="138"/>
      <c r="AP2173" s="138"/>
      <c r="AQ2173" s="138"/>
      <c r="AR2173" s="138"/>
      <c r="AS2173" s="301"/>
    </row>
    <row r="2174" spans="1:45" s="135" customFormat="1" ht="24" hidden="1" customHeight="1" x14ac:dyDescent="0.15">
      <c r="B2174" s="169"/>
      <c r="C2174" s="1380" t="s">
        <v>17746</v>
      </c>
      <c r="D2174" s="138" t="s">
        <v>18866</v>
      </c>
      <c r="E2174" s="138" t="s">
        <v>18867</v>
      </c>
      <c r="F2174" s="301" t="s">
        <v>17746</v>
      </c>
      <c r="G2174" s="138">
        <v>450</v>
      </c>
      <c r="H2174" s="138"/>
      <c r="I2174" s="138"/>
      <c r="J2174" s="301"/>
      <c r="K2174" s="138"/>
      <c r="L2174" s="138"/>
      <c r="M2174" s="138"/>
      <c r="N2174" s="138"/>
      <c r="O2174" s="138"/>
      <c r="P2174" s="138"/>
      <c r="Q2174" s="138"/>
      <c r="R2174" s="138"/>
      <c r="S2174" s="138"/>
      <c r="T2174" s="145">
        <v>2020</v>
      </c>
      <c r="U2174" s="138"/>
      <c r="V2174" s="138"/>
      <c r="W2174" s="138"/>
      <c r="X2174" s="138"/>
      <c r="Y2174" s="138"/>
      <c r="Z2174" s="138"/>
      <c r="AA2174" s="138"/>
      <c r="AB2174" s="138"/>
      <c r="AC2174" s="138"/>
      <c r="AD2174" s="138"/>
      <c r="AE2174" s="138"/>
      <c r="AF2174" s="138"/>
      <c r="AG2174" s="138"/>
      <c r="AH2174" s="138"/>
      <c r="AI2174" s="138"/>
      <c r="AJ2174" s="138"/>
      <c r="AK2174" s="138"/>
      <c r="AL2174" s="138"/>
      <c r="AM2174" s="138"/>
      <c r="AN2174" s="138"/>
      <c r="AO2174" s="138"/>
      <c r="AP2174" s="138"/>
      <c r="AQ2174" s="138"/>
      <c r="AR2174" s="138"/>
      <c r="AS2174" s="138"/>
    </row>
    <row r="2175" spans="1:45" s="135" customFormat="1" ht="24" hidden="1" customHeight="1" x14ac:dyDescent="0.15">
      <c r="B2175" s="169"/>
      <c r="C2175" s="1380" t="s">
        <v>17746</v>
      </c>
      <c r="D2175" s="138" t="s">
        <v>18868</v>
      </c>
      <c r="E2175" s="138" t="s">
        <v>18869</v>
      </c>
      <c r="F2175" s="301" t="s">
        <v>17746</v>
      </c>
      <c r="G2175" s="138">
        <v>850</v>
      </c>
      <c r="H2175" s="138"/>
      <c r="I2175" s="138"/>
      <c r="J2175" s="138"/>
      <c r="K2175" s="138"/>
      <c r="L2175" s="138"/>
      <c r="M2175" s="138"/>
      <c r="N2175" s="138"/>
      <c r="O2175" s="138"/>
      <c r="P2175" s="138"/>
      <c r="Q2175" s="138"/>
      <c r="R2175" s="138"/>
      <c r="S2175" s="138"/>
      <c r="T2175" s="145">
        <v>2012</v>
      </c>
      <c r="U2175" s="138"/>
      <c r="V2175" s="138"/>
      <c r="W2175" s="138"/>
      <c r="X2175" s="138"/>
      <c r="Y2175" s="138"/>
      <c r="Z2175" s="138"/>
      <c r="AA2175" s="138"/>
      <c r="AB2175" s="138"/>
      <c r="AC2175" s="138"/>
      <c r="AD2175" s="138"/>
      <c r="AE2175" s="138"/>
      <c r="AF2175" s="138"/>
      <c r="AG2175" s="138"/>
      <c r="AH2175" s="138"/>
      <c r="AI2175" s="138"/>
      <c r="AJ2175" s="138"/>
      <c r="AK2175" s="138"/>
      <c r="AL2175" s="138"/>
      <c r="AM2175" s="138"/>
      <c r="AN2175" s="138"/>
      <c r="AO2175" s="138"/>
      <c r="AP2175" s="138"/>
      <c r="AQ2175" s="138"/>
      <c r="AR2175" s="138"/>
      <c r="AS2175" s="138"/>
    </row>
    <row r="2176" spans="1:45" s="135" customFormat="1" ht="24" hidden="1" customHeight="1" x14ac:dyDescent="0.15">
      <c r="B2176" s="169"/>
      <c r="C2176" s="1380" t="s">
        <v>17746</v>
      </c>
      <c r="D2176" s="138" t="s">
        <v>18870</v>
      </c>
      <c r="E2176" s="138" t="s">
        <v>18871</v>
      </c>
      <c r="F2176" s="301" t="s">
        <v>17746</v>
      </c>
      <c r="G2176" s="138">
        <v>400</v>
      </c>
      <c r="H2176" s="138"/>
      <c r="I2176" s="138"/>
      <c r="J2176" s="301"/>
      <c r="K2176" s="138"/>
      <c r="L2176" s="138"/>
      <c r="M2176" s="138"/>
      <c r="N2176" s="138"/>
      <c r="O2176" s="138"/>
      <c r="P2176" s="138"/>
      <c r="Q2176" s="138"/>
      <c r="R2176" s="138"/>
      <c r="S2176" s="138"/>
      <c r="T2176" s="145">
        <v>2012</v>
      </c>
      <c r="U2176" s="138"/>
      <c r="V2176" s="138"/>
      <c r="W2176" s="138"/>
      <c r="X2176" s="138"/>
      <c r="Y2176" s="138"/>
      <c r="Z2176" s="138"/>
      <c r="AA2176" s="138"/>
      <c r="AB2176" s="138"/>
      <c r="AC2176" s="138"/>
      <c r="AD2176" s="138"/>
      <c r="AE2176" s="138"/>
      <c r="AF2176" s="138"/>
      <c r="AG2176" s="138"/>
      <c r="AH2176" s="138"/>
      <c r="AI2176" s="138"/>
      <c r="AJ2176" s="138"/>
      <c r="AK2176" s="138"/>
      <c r="AL2176" s="138"/>
      <c r="AM2176" s="138"/>
      <c r="AN2176" s="138"/>
      <c r="AO2176" s="138"/>
      <c r="AP2176" s="138"/>
      <c r="AQ2176" s="138"/>
      <c r="AR2176" s="138"/>
      <c r="AS2176" s="138"/>
    </row>
    <row r="2177" spans="2:45" s="135" customFormat="1" ht="24" hidden="1" customHeight="1" x14ac:dyDescent="0.15">
      <c r="B2177" s="169"/>
      <c r="C2177" s="1380" t="s">
        <v>17746</v>
      </c>
      <c r="D2177" s="138" t="s">
        <v>18872</v>
      </c>
      <c r="E2177" s="138" t="s">
        <v>18873</v>
      </c>
      <c r="F2177" s="301" t="s">
        <v>17746</v>
      </c>
      <c r="G2177" s="138">
        <v>1000</v>
      </c>
      <c r="H2177" s="138"/>
      <c r="I2177" s="138"/>
      <c r="J2177" s="138"/>
      <c r="K2177" s="138"/>
      <c r="L2177" s="138"/>
      <c r="M2177" s="138"/>
      <c r="N2177" s="138"/>
      <c r="O2177" s="138"/>
      <c r="P2177" s="138"/>
      <c r="Q2177" s="138"/>
      <c r="R2177" s="138"/>
      <c r="S2177" s="138"/>
      <c r="T2177" s="145">
        <v>2007</v>
      </c>
      <c r="U2177" s="138"/>
      <c r="V2177" s="138"/>
      <c r="W2177" s="138"/>
      <c r="X2177" s="138"/>
      <c r="Y2177" s="138"/>
      <c r="Z2177" s="138"/>
      <c r="AA2177" s="138"/>
      <c r="AB2177" s="138"/>
      <c r="AC2177" s="138"/>
      <c r="AD2177" s="138"/>
      <c r="AE2177" s="138"/>
      <c r="AF2177" s="138"/>
      <c r="AG2177" s="138"/>
      <c r="AH2177" s="138"/>
      <c r="AI2177" s="138"/>
      <c r="AJ2177" s="138"/>
      <c r="AK2177" s="138"/>
      <c r="AL2177" s="138"/>
      <c r="AM2177" s="138"/>
      <c r="AN2177" s="138"/>
      <c r="AO2177" s="138"/>
      <c r="AP2177" s="138"/>
      <c r="AQ2177" s="138"/>
      <c r="AR2177" s="138"/>
      <c r="AS2177" s="138"/>
    </row>
    <row r="2178" spans="2:45" s="135" customFormat="1" ht="24" hidden="1" customHeight="1" x14ac:dyDescent="0.15">
      <c r="B2178" s="169"/>
      <c r="C2178" s="1380" t="s">
        <v>17746</v>
      </c>
      <c r="D2178" s="138" t="s">
        <v>18874</v>
      </c>
      <c r="E2178" s="138" t="s">
        <v>18875</v>
      </c>
      <c r="F2178" s="301" t="s">
        <v>17746</v>
      </c>
      <c r="G2178" s="138">
        <v>1500</v>
      </c>
      <c r="H2178" s="138"/>
      <c r="I2178" s="138"/>
      <c r="J2178" s="301"/>
      <c r="K2178" s="138"/>
      <c r="L2178" s="138"/>
      <c r="M2178" s="138"/>
      <c r="N2178" s="138"/>
      <c r="O2178" s="138"/>
      <c r="P2178" s="138"/>
      <c r="Q2178" s="138"/>
      <c r="R2178" s="138"/>
      <c r="S2178" s="138"/>
      <c r="T2178" s="145">
        <v>2007</v>
      </c>
      <c r="U2178" s="138"/>
      <c r="V2178" s="138"/>
      <c r="W2178" s="138"/>
      <c r="X2178" s="138"/>
      <c r="Y2178" s="138"/>
      <c r="Z2178" s="138"/>
      <c r="AA2178" s="138"/>
      <c r="AB2178" s="138"/>
      <c r="AC2178" s="138"/>
      <c r="AD2178" s="138"/>
      <c r="AE2178" s="138"/>
      <c r="AF2178" s="138"/>
      <c r="AG2178" s="138"/>
      <c r="AH2178" s="138"/>
      <c r="AI2178" s="138"/>
      <c r="AJ2178" s="138"/>
      <c r="AK2178" s="138"/>
      <c r="AL2178" s="138"/>
      <c r="AM2178" s="138"/>
      <c r="AN2178" s="138"/>
      <c r="AO2178" s="138"/>
      <c r="AP2178" s="138"/>
      <c r="AQ2178" s="138"/>
      <c r="AR2178" s="138"/>
      <c r="AS2178" s="138"/>
    </row>
    <row r="2179" spans="2:45" s="135" customFormat="1" ht="24" hidden="1" customHeight="1" x14ac:dyDescent="0.15">
      <c r="B2179" s="169"/>
      <c r="C2179" s="1380" t="s">
        <v>17746</v>
      </c>
      <c r="D2179" s="138" t="s">
        <v>18876</v>
      </c>
      <c r="E2179" s="138" t="s">
        <v>18877</v>
      </c>
      <c r="F2179" s="301" t="s">
        <v>17746</v>
      </c>
      <c r="G2179" s="138">
        <v>1300</v>
      </c>
      <c r="H2179" s="138"/>
      <c r="I2179" s="138"/>
      <c r="J2179" s="301"/>
      <c r="K2179" s="138"/>
      <c r="L2179" s="138"/>
      <c r="M2179" s="138"/>
      <c r="N2179" s="138"/>
      <c r="O2179" s="138"/>
      <c r="P2179" s="138"/>
      <c r="Q2179" s="138"/>
      <c r="R2179" s="138"/>
      <c r="S2179" s="138"/>
      <c r="T2179" s="145">
        <v>2007</v>
      </c>
      <c r="U2179" s="138"/>
      <c r="V2179" s="138"/>
      <c r="W2179" s="138"/>
      <c r="X2179" s="138"/>
      <c r="Y2179" s="138"/>
      <c r="Z2179" s="138"/>
      <c r="AA2179" s="138"/>
      <c r="AB2179" s="138"/>
      <c r="AC2179" s="138"/>
      <c r="AD2179" s="138"/>
      <c r="AE2179" s="138"/>
      <c r="AF2179" s="138"/>
      <c r="AG2179" s="138"/>
      <c r="AH2179" s="138"/>
      <c r="AI2179" s="138"/>
      <c r="AJ2179" s="138"/>
      <c r="AK2179" s="138"/>
      <c r="AL2179" s="138"/>
      <c r="AM2179" s="138"/>
      <c r="AN2179" s="138"/>
      <c r="AO2179" s="138"/>
      <c r="AP2179" s="138"/>
      <c r="AQ2179" s="138"/>
      <c r="AR2179" s="138"/>
      <c r="AS2179" s="138"/>
    </row>
    <row r="2180" spans="2:45" s="135" customFormat="1" ht="24" hidden="1" customHeight="1" x14ac:dyDescent="0.15">
      <c r="B2180" s="169"/>
      <c r="C2180" s="1380" t="s">
        <v>17746</v>
      </c>
      <c r="D2180" s="301"/>
      <c r="E2180" s="301" t="s">
        <v>18878</v>
      </c>
      <c r="F2180" s="301" t="s">
        <v>17746</v>
      </c>
      <c r="G2180" s="301">
        <v>7944</v>
      </c>
      <c r="H2180" s="301">
        <v>380</v>
      </c>
      <c r="I2180" s="301">
        <v>380</v>
      </c>
      <c r="J2180" s="301"/>
      <c r="K2180" s="138"/>
      <c r="L2180" s="301"/>
      <c r="M2180" s="138"/>
      <c r="N2180" s="138"/>
      <c r="O2180" s="138"/>
      <c r="P2180" s="138"/>
      <c r="Q2180" s="138"/>
      <c r="R2180" s="138"/>
      <c r="S2180" s="138"/>
      <c r="T2180" s="145">
        <v>2022</v>
      </c>
      <c r="U2180" s="138"/>
      <c r="V2180" s="138"/>
      <c r="W2180" s="138"/>
      <c r="X2180" s="138"/>
      <c r="Y2180" s="138"/>
      <c r="Z2180" s="138"/>
      <c r="AA2180" s="138"/>
      <c r="AB2180" s="138"/>
      <c r="AC2180" s="138"/>
      <c r="AD2180" s="138"/>
      <c r="AE2180" s="138"/>
      <c r="AF2180" s="138"/>
      <c r="AG2180" s="138"/>
      <c r="AH2180" s="138"/>
      <c r="AI2180" s="138"/>
      <c r="AJ2180" s="138"/>
      <c r="AK2180" s="138"/>
      <c r="AL2180" s="138"/>
      <c r="AM2180" s="138"/>
      <c r="AN2180" s="138"/>
      <c r="AO2180" s="138"/>
      <c r="AP2180" s="138"/>
      <c r="AQ2180" s="138"/>
      <c r="AR2180" s="138"/>
      <c r="AS2180" s="301"/>
    </row>
    <row r="2181" spans="2:45" s="135" customFormat="1" ht="24" hidden="1" customHeight="1" x14ac:dyDescent="0.15">
      <c r="B2181" s="169"/>
      <c r="C2181" s="935" t="s">
        <v>16528</v>
      </c>
      <c r="D2181" s="138" t="s">
        <v>19197</v>
      </c>
      <c r="E2181" s="1429" t="s">
        <v>19198</v>
      </c>
      <c r="F2181" s="138" t="s">
        <v>16528</v>
      </c>
      <c r="G2181" s="301">
        <v>1056</v>
      </c>
      <c r="H2181" s="138"/>
      <c r="I2181" s="138"/>
      <c r="J2181" s="301"/>
      <c r="K2181" s="138"/>
      <c r="L2181" s="138"/>
      <c r="M2181" s="138"/>
      <c r="N2181" s="138"/>
      <c r="O2181" s="138"/>
      <c r="P2181" s="138"/>
      <c r="Q2181" s="138"/>
      <c r="R2181" s="138"/>
      <c r="S2181" s="138"/>
      <c r="T2181" s="145"/>
      <c r="U2181" s="138"/>
      <c r="V2181" s="138"/>
      <c r="W2181" s="138"/>
      <c r="X2181" s="138"/>
      <c r="Y2181" s="138"/>
      <c r="Z2181" s="138"/>
      <c r="AA2181" s="138"/>
      <c r="AB2181" s="138"/>
      <c r="AC2181" s="138"/>
      <c r="AD2181" s="138"/>
      <c r="AE2181" s="138"/>
      <c r="AF2181" s="138"/>
      <c r="AG2181" s="138"/>
      <c r="AH2181" s="138"/>
      <c r="AI2181" s="138"/>
      <c r="AJ2181" s="138"/>
      <c r="AK2181" s="138"/>
      <c r="AL2181" s="138"/>
      <c r="AM2181" s="138"/>
      <c r="AN2181" s="138"/>
      <c r="AO2181" s="138"/>
      <c r="AP2181" s="138"/>
      <c r="AQ2181" s="138"/>
      <c r="AR2181" s="138"/>
      <c r="AS2181" s="138"/>
    </row>
    <row r="2182" spans="2:45" s="135" customFormat="1" ht="24" hidden="1" customHeight="1" x14ac:dyDescent="0.15">
      <c r="B2182" s="169"/>
      <c r="C2182" s="935" t="s">
        <v>16528</v>
      </c>
      <c r="D2182" s="138" t="s">
        <v>19199</v>
      </c>
      <c r="E2182" s="1429" t="s">
        <v>19200</v>
      </c>
      <c r="F2182" s="138" t="s">
        <v>16528</v>
      </c>
      <c r="G2182" s="301">
        <v>1056</v>
      </c>
      <c r="H2182" s="138"/>
      <c r="I2182" s="138"/>
      <c r="J2182" s="301"/>
      <c r="K2182" s="138"/>
      <c r="L2182" s="138"/>
      <c r="M2182" s="138"/>
      <c r="N2182" s="138"/>
      <c r="O2182" s="138"/>
      <c r="P2182" s="138"/>
      <c r="Q2182" s="138"/>
      <c r="R2182" s="138"/>
      <c r="S2182" s="138"/>
      <c r="T2182" s="145"/>
      <c r="U2182" s="138"/>
      <c r="V2182" s="138"/>
      <c r="W2182" s="138"/>
      <c r="X2182" s="138"/>
      <c r="Y2182" s="138"/>
      <c r="Z2182" s="138"/>
      <c r="AA2182" s="138"/>
      <c r="AB2182" s="138"/>
      <c r="AC2182" s="138"/>
      <c r="AD2182" s="138"/>
      <c r="AE2182" s="138"/>
      <c r="AF2182" s="138"/>
      <c r="AG2182" s="138"/>
      <c r="AH2182" s="138"/>
      <c r="AI2182" s="138"/>
      <c r="AJ2182" s="138"/>
      <c r="AK2182" s="138"/>
      <c r="AL2182" s="138"/>
      <c r="AM2182" s="138"/>
      <c r="AN2182" s="138"/>
      <c r="AO2182" s="138"/>
      <c r="AP2182" s="138"/>
      <c r="AQ2182" s="138"/>
      <c r="AR2182" s="138"/>
      <c r="AS2182" s="138"/>
    </row>
    <row r="2183" spans="2:45" s="135" customFormat="1" ht="24" hidden="1" customHeight="1" x14ac:dyDescent="0.15">
      <c r="B2183" s="169"/>
      <c r="C2183" s="935" t="s">
        <v>16528</v>
      </c>
      <c r="D2183" s="138" t="s">
        <v>19201</v>
      </c>
      <c r="E2183" s="1429" t="s">
        <v>19202</v>
      </c>
      <c r="F2183" s="138" t="s">
        <v>16528</v>
      </c>
      <c r="G2183" s="301">
        <v>1056</v>
      </c>
      <c r="H2183" s="138"/>
      <c r="I2183" s="138"/>
      <c r="J2183" s="301"/>
      <c r="K2183" s="138"/>
      <c r="L2183" s="138"/>
      <c r="M2183" s="138"/>
      <c r="N2183" s="138"/>
      <c r="O2183" s="138"/>
      <c r="P2183" s="138"/>
      <c r="Q2183" s="138"/>
      <c r="R2183" s="138"/>
      <c r="S2183" s="138"/>
      <c r="T2183" s="145"/>
      <c r="U2183" s="138"/>
      <c r="V2183" s="138"/>
      <c r="W2183" s="138"/>
      <c r="X2183" s="138"/>
      <c r="Y2183" s="138"/>
      <c r="Z2183" s="138"/>
      <c r="AA2183" s="138"/>
      <c r="AB2183" s="138"/>
      <c r="AC2183" s="138"/>
      <c r="AD2183" s="138"/>
      <c r="AE2183" s="138"/>
      <c r="AF2183" s="138"/>
      <c r="AG2183" s="138"/>
      <c r="AH2183" s="138"/>
      <c r="AI2183" s="138"/>
      <c r="AJ2183" s="138"/>
      <c r="AK2183" s="138"/>
      <c r="AL2183" s="138"/>
      <c r="AM2183" s="138"/>
      <c r="AN2183" s="138"/>
      <c r="AO2183" s="138"/>
      <c r="AP2183" s="138"/>
      <c r="AQ2183" s="138"/>
      <c r="AR2183" s="138"/>
      <c r="AS2183" s="138"/>
    </row>
    <row r="2184" spans="2:45" s="135" customFormat="1" ht="24" hidden="1" customHeight="1" x14ac:dyDescent="0.15">
      <c r="B2184" s="169"/>
      <c r="C2184" s="935" t="s">
        <v>16528</v>
      </c>
      <c r="D2184" s="138" t="s">
        <v>19203</v>
      </c>
      <c r="E2184" s="1429" t="s">
        <v>19204</v>
      </c>
      <c r="F2184" s="138" t="s">
        <v>16528</v>
      </c>
      <c r="G2184" s="301">
        <v>1056</v>
      </c>
      <c r="H2184" s="138"/>
      <c r="I2184" s="138"/>
      <c r="J2184" s="301"/>
      <c r="K2184" s="138"/>
      <c r="L2184" s="138"/>
      <c r="M2184" s="138"/>
      <c r="N2184" s="138"/>
      <c r="O2184" s="138"/>
      <c r="P2184" s="138"/>
      <c r="Q2184" s="138"/>
      <c r="R2184" s="138"/>
      <c r="S2184" s="138"/>
      <c r="T2184" s="145"/>
      <c r="U2184" s="138"/>
      <c r="V2184" s="138"/>
      <c r="W2184" s="138"/>
      <c r="X2184" s="138"/>
      <c r="Y2184" s="138"/>
      <c r="Z2184" s="138"/>
      <c r="AA2184" s="138"/>
      <c r="AB2184" s="138"/>
      <c r="AC2184" s="138"/>
      <c r="AD2184" s="138"/>
      <c r="AE2184" s="138"/>
      <c r="AF2184" s="138"/>
      <c r="AG2184" s="138"/>
      <c r="AH2184" s="138"/>
      <c r="AI2184" s="138"/>
      <c r="AJ2184" s="138"/>
      <c r="AK2184" s="138"/>
      <c r="AL2184" s="138"/>
      <c r="AM2184" s="138"/>
      <c r="AN2184" s="138"/>
      <c r="AO2184" s="138"/>
      <c r="AP2184" s="138"/>
      <c r="AQ2184" s="138"/>
      <c r="AR2184" s="138"/>
      <c r="AS2184" s="138"/>
    </row>
    <row r="2185" spans="2:45" s="135" customFormat="1" ht="24" hidden="1" customHeight="1" x14ac:dyDescent="0.15">
      <c r="B2185" s="169"/>
      <c r="C2185" s="935" t="s">
        <v>16528</v>
      </c>
      <c r="D2185" s="138" t="s">
        <v>19205</v>
      </c>
      <c r="E2185" s="1429" t="s">
        <v>19206</v>
      </c>
      <c r="F2185" s="138" t="s">
        <v>16528</v>
      </c>
      <c r="G2185" s="301">
        <v>1056</v>
      </c>
      <c r="H2185" s="138"/>
      <c r="I2185" s="138"/>
      <c r="J2185" s="301"/>
      <c r="K2185" s="138"/>
      <c r="L2185" s="138"/>
      <c r="M2185" s="138"/>
      <c r="N2185" s="138"/>
      <c r="O2185" s="138"/>
      <c r="P2185" s="138"/>
      <c r="Q2185" s="138"/>
      <c r="R2185" s="138"/>
      <c r="S2185" s="138"/>
      <c r="T2185" s="145"/>
      <c r="U2185" s="138"/>
      <c r="V2185" s="138"/>
      <c r="W2185" s="138"/>
      <c r="X2185" s="138"/>
      <c r="Y2185" s="138"/>
      <c r="Z2185" s="138"/>
      <c r="AA2185" s="138"/>
      <c r="AB2185" s="138"/>
      <c r="AC2185" s="138"/>
      <c r="AD2185" s="138"/>
      <c r="AE2185" s="138"/>
      <c r="AF2185" s="138"/>
      <c r="AG2185" s="138"/>
      <c r="AH2185" s="138"/>
      <c r="AI2185" s="138"/>
      <c r="AJ2185" s="138"/>
      <c r="AK2185" s="138"/>
      <c r="AL2185" s="138"/>
      <c r="AM2185" s="138"/>
      <c r="AN2185" s="138"/>
      <c r="AO2185" s="138"/>
      <c r="AP2185" s="138"/>
      <c r="AQ2185" s="138"/>
      <c r="AR2185" s="138"/>
      <c r="AS2185" s="138"/>
    </row>
    <row r="2186" spans="2:45" s="135" customFormat="1" ht="24" hidden="1" customHeight="1" x14ac:dyDescent="0.15">
      <c r="B2186" s="169"/>
      <c r="C2186" s="935" t="s">
        <v>16528</v>
      </c>
      <c r="D2186" s="138" t="s">
        <v>19207</v>
      </c>
      <c r="E2186" s="1429" t="s">
        <v>19208</v>
      </c>
      <c r="F2186" s="138" t="s">
        <v>16528</v>
      </c>
      <c r="G2186" s="301">
        <v>1056</v>
      </c>
      <c r="H2186" s="138"/>
      <c r="I2186" s="138"/>
      <c r="J2186" s="301"/>
      <c r="K2186" s="138"/>
      <c r="L2186" s="138"/>
      <c r="M2186" s="138"/>
      <c r="N2186" s="138"/>
      <c r="O2186" s="138"/>
      <c r="P2186" s="138"/>
      <c r="Q2186" s="138"/>
      <c r="R2186" s="138"/>
      <c r="S2186" s="138"/>
      <c r="T2186" s="145"/>
      <c r="U2186" s="138"/>
      <c r="V2186" s="138"/>
      <c r="W2186" s="138"/>
      <c r="X2186" s="138"/>
      <c r="Y2186" s="138"/>
      <c r="Z2186" s="138"/>
      <c r="AA2186" s="138"/>
      <c r="AB2186" s="138"/>
      <c r="AC2186" s="138"/>
      <c r="AD2186" s="138"/>
      <c r="AE2186" s="138"/>
      <c r="AF2186" s="138"/>
      <c r="AG2186" s="138"/>
      <c r="AH2186" s="138"/>
      <c r="AI2186" s="138"/>
      <c r="AJ2186" s="138"/>
      <c r="AK2186" s="138"/>
      <c r="AL2186" s="138"/>
      <c r="AM2186" s="138"/>
      <c r="AN2186" s="138"/>
      <c r="AO2186" s="138"/>
      <c r="AP2186" s="138"/>
      <c r="AQ2186" s="138"/>
      <c r="AR2186" s="138"/>
      <c r="AS2186" s="138"/>
    </row>
    <row r="2187" spans="2:45" s="135" customFormat="1" ht="24" hidden="1" customHeight="1" x14ac:dyDescent="0.15">
      <c r="B2187" s="169"/>
      <c r="C2187" s="935" t="s">
        <v>16528</v>
      </c>
      <c r="D2187" s="138" t="s">
        <v>19209</v>
      </c>
      <c r="E2187" s="1429" t="s">
        <v>19210</v>
      </c>
      <c r="F2187" s="138" t="s">
        <v>16528</v>
      </c>
      <c r="G2187" s="301">
        <v>1056</v>
      </c>
      <c r="H2187" s="138"/>
      <c r="I2187" s="138"/>
      <c r="J2187" s="301"/>
      <c r="K2187" s="138"/>
      <c r="L2187" s="138"/>
      <c r="M2187" s="138"/>
      <c r="N2187" s="138"/>
      <c r="O2187" s="138"/>
      <c r="P2187" s="138"/>
      <c r="Q2187" s="138"/>
      <c r="R2187" s="138"/>
      <c r="S2187" s="138"/>
      <c r="T2187" s="145"/>
      <c r="U2187" s="138"/>
      <c r="V2187" s="138"/>
      <c r="W2187" s="138"/>
      <c r="X2187" s="138"/>
      <c r="Y2187" s="138"/>
      <c r="Z2187" s="138"/>
      <c r="AA2187" s="138"/>
      <c r="AB2187" s="138"/>
      <c r="AC2187" s="138"/>
      <c r="AD2187" s="138"/>
      <c r="AE2187" s="138"/>
      <c r="AF2187" s="138"/>
      <c r="AG2187" s="138"/>
      <c r="AH2187" s="138"/>
      <c r="AI2187" s="138"/>
      <c r="AJ2187" s="138"/>
      <c r="AK2187" s="138"/>
      <c r="AL2187" s="138"/>
      <c r="AM2187" s="138"/>
      <c r="AN2187" s="138"/>
      <c r="AO2187" s="138"/>
      <c r="AP2187" s="138"/>
      <c r="AQ2187" s="138"/>
      <c r="AR2187" s="138"/>
      <c r="AS2187" s="138"/>
    </row>
    <row r="2188" spans="2:45" s="135" customFormat="1" ht="24" hidden="1" customHeight="1" x14ac:dyDescent="0.15">
      <c r="B2188" s="169"/>
      <c r="C2188" s="935" t="s">
        <v>16528</v>
      </c>
      <c r="D2188" s="138" t="s">
        <v>18879</v>
      </c>
      <c r="E2188" s="138" t="s">
        <v>18880</v>
      </c>
      <c r="F2188" s="138" t="s">
        <v>16528</v>
      </c>
      <c r="G2188" s="138">
        <v>300</v>
      </c>
      <c r="H2188" s="138"/>
      <c r="I2188" s="138"/>
      <c r="J2188" s="138"/>
      <c r="K2188" s="138"/>
      <c r="L2188" s="301"/>
      <c r="M2188" s="138"/>
      <c r="N2188" s="138"/>
      <c r="O2188" s="138"/>
      <c r="P2188" s="138"/>
      <c r="Q2188" s="138"/>
      <c r="R2188" s="138"/>
      <c r="S2188" s="138"/>
      <c r="T2188" s="145"/>
      <c r="U2188" s="138"/>
      <c r="V2188" s="138"/>
      <c r="W2188" s="138"/>
      <c r="X2188" s="138"/>
      <c r="Y2188" s="138"/>
      <c r="Z2188" s="138"/>
      <c r="AA2188" s="138"/>
      <c r="AB2188" s="138"/>
      <c r="AC2188" s="138"/>
      <c r="AD2188" s="138"/>
      <c r="AE2188" s="138"/>
      <c r="AF2188" s="138"/>
      <c r="AG2188" s="138"/>
      <c r="AH2188" s="138"/>
      <c r="AI2188" s="138"/>
      <c r="AJ2188" s="138"/>
      <c r="AK2188" s="138"/>
      <c r="AL2188" s="138"/>
      <c r="AM2188" s="138"/>
      <c r="AN2188" s="138"/>
      <c r="AO2188" s="138"/>
      <c r="AP2188" s="138"/>
      <c r="AQ2188" s="138"/>
      <c r="AR2188" s="138"/>
      <c r="AS2188" s="301"/>
    </row>
    <row r="2189" spans="2:45" s="135" customFormat="1" ht="24" hidden="1" customHeight="1" x14ac:dyDescent="0.15">
      <c r="B2189" s="169"/>
      <c r="C2189" s="935" t="s">
        <v>16528</v>
      </c>
      <c r="D2189" s="138" t="s">
        <v>18881</v>
      </c>
      <c r="E2189" s="138" t="s">
        <v>18882</v>
      </c>
      <c r="F2189" s="138" t="s">
        <v>18883</v>
      </c>
      <c r="G2189" s="138">
        <v>300</v>
      </c>
      <c r="H2189" s="138"/>
      <c r="I2189" s="138"/>
      <c r="J2189" s="138"/>
      <c r="K2189" s="138"/>
      <c r="L2189" s="301"/>
      <c r="M2189" s="138"/>
      <c r="N2189" s="138"/>
      <c r="O2189" s="138"/>
      <c r="P2189" s="138"/>
      <c r="Q2189" s="138"/>
      <c r="R2189" s="138"/>
      <c r="S2189" s="138"/>
      <c r="T2189" s="145"/>
      <c r="U2189" s="138"/>
      <c r="V2189" s="138"/>
      <c r="W2189" s="138"/>
      <c r="X2189" s="138"/>
      <c r="Y2189" s="138"/>
      <c r="Z2189" s="138"/>
      <c r="AA2189" s="138"/>
      <c r="AB2189" s="138"/>
      <c r="AC2189" s="138"/>
      <c r="AD2189" s="138"/>
      <c r="AE2189" s="138"/>
      <c r="AF2189" s="138"/>
      <c r="AG2189" s="138"/>
      <c r="AH2189" s="138"/>
      <c r="AI2189" s="138"/>
      <c r="AJ2189" s="138"/>
      <c r="AK2189" s="138"/>
      <c r="AL2189" s="138"/>
      <c r="AM2189" s="138"/>
      <c r="AN2189" s="138"/>
      <c r="AO2189" s="138"/>
      <c r="AP2189" s="138"/>
      <c r="AQ2189" s="138"/>
      <c r="AR2189" s="138"/>
      <c r="AS2189" s="301"/>
    </row>
    <row r="2190" spans="2:45" s="135" customFormat="1" ht="24" hidden="1" customHeight="1" x14ac:dyDescent="0.15">
      <c r="B2190" s="169"/>
      <c r="C2190" s="1380" t="s">
        <v>16528</v>
      </c>
      <c r="D2190" s="138" t="s">
        <v>18884</v>
      </c>
      <c r="E2190" s="138" t="s">
        <v>18885</v>
      </c>
      <c r="F2190" s="138" t="s">
        <v>16528</v>
      </c>
      <c r="G2190" s="138">
        <v>350</v>
      </c>
      <c r="H2190" s="138"/>
      <c r="I2190" s="138"/>
      <c r="J2190" s="301"/>
      <c r="K2190" s="138"/>
      <c r="L2190" s="138"/>
      <c r="M2190" s="138"/>
      <c r="N2190" s="138"/>
      <c r="O2190" s="138"/>
      <c r="P2190" s="138"/>
      <c r="Q2190" s="138"/>
      <c r="R2190" s="138"/>
      <c r="S2190" s="138"/>
      <c r="T2190" s="145">
        <v>2022</v>
      </c>
      <c r="U2190" s="138"/>
      <c r="V2190" s="138"/>
      <c r="W2190" s="138"/>
      <c r="X2190" s="138"/>
      <c r="Y2190" s="138"/>
      <c r="Z2190" s="138"/>
      <c r="AA2190" s="138"/>
      <c r="AB2190" s="138"/>
      <c r="AC2190" s="138"/>
      <c r="AD2190" s="138"/>
      <c r="AE2190" s="138"/>
      <c r="AF2190" s="138"/>
      <c r="AG2190" s="138"/>
      <c r="AH2190" s="138"/>
      <c r="AI2190" s="138"/>
      <c r="AJ2190" s="138"/>
      <c r="AK2190" s="138"/>
      <c r="AL2190" s="138"/>
      <c r="AM2190" s="138"/>
      <c r="AN2190" s="138"/>
      <c r="AO2190" s="138"/>
      <c r="AP2190" s="138"/>
      <c r="AQ2190" s="138"/>
      <c r="AR2190" s="138"/>
      <c r="AS2190" s="138"/>
    </row>
    <row r="2191" spans="2:45" s="135" customFormat="1" ht="24" hidden="1" customHeight="1" x14ac:dyDescent="0.15">
      <c r="B2191" s="169"/>
      <c r="C2191" s="1380" t="s">
        <v>16528</v>
      </c>
      <c r="D2191" s="138" t="s">
        <v>18886</v>
      </c>
      <c r="E2191" s="138" t="s">
        <v>18887</v>
      </c>
      <c r="F2191" s="138" t="s">
        <v>16528</v>
      </c>
      <c r="G2191" s="138">
        <v>350</v>
      </c>
      <c r="H2191" s="138"/>
      <c r="I2191" s="138"/>
      <c r="J2191" s="301"/>
      <c r="K2191" s="138"/>
      <c r="L2191" s="138"/>
      <c r="M2191" s="138"/>
      <c r="N2191" s="138"/>
      <c r="O2191" s="138"/>
      <c r="P2191" s="138"/>
      <c r="Q2191" s="138"/>
      <c r="R2191" s="138"/>
      <c r="S2191" s="138"/>
      <c r="T2191" s="145">
        <v>2022</v>
      </c>
      <c r="U2191" s="138"/>
      <c r="V2191" s="138"/>
      <c r="W2191" s="138"/>
      <c r="X2191" s="138"/>
      <c r="Y2191" s="138"/>
      <c r="Z2191" s="138"/>
      <c r="AA2191" s="138"/>
      <c r="AB2191" s="138"/>
      <c r="AC2191" s="138"/>
      <c r="AD2191" s="138"/>
      <c r="AE2191" s="138"/>
      <c r="AF2191" s="138"/>
      <c r="AG2191" s="138"/>
      <c r="AH2191" s="138"/>
      <c r="AI2191" s="138"/>
      <c r="AJ2191" s="138"/>
      <c r="AK2191" s="138"/>
      <c r="AL2191" s="138"/>
      <c r="AM2191" s="138"/>
      <c r="AN2191" s="138"/>
      <c r="AO2191" s="138"/>
      <c r="AP2191" s="138"/>
      <c r="AQ2191" s="138"/>
      <c r="AR2191" s="138"/>
      <c r="AS2191" s="138"/>
    </row>
    <row r="2192" spans="2:45" s="135" customFormat="1" ht="24" hidden="1" customHeight="1" x14ac:dyDescent="0.15">
      <c r="B2192" s="169"/>
      <c r="C2192" s="1380" t="s">
        <v>18888</v>
      </c>
      <c r="D2192" s="301" t="s">
        <v>18889</v>
      </c>
      <c r="E2192" s="301" t="s">
        <v>18890</v>
      </c>
      <c r="F2192" s="301" t="s">
        <v>18888</v>
      </c>
      <c r="G2192" s="301">
        <v>510</v>
      </c>
      <c r="H2192" s="301"/>
      <c r="I2192" s="301"/>
      <c r="J2192" s="138"/>
      <c r="K2192" s="138"/>
      <c r="L2192" s="301"/>
      <c r="M2192" s="138"/>
      <c r="N2192" s="138"/>
      <c r="O2192" s="138"/>
      <c r="P2192" s="138"/>
      <c r="Q2192" s="138"/>
      <c r="R2192" s="138"/>
      <c r="S2192" s="138"/>
      <c r="T2192" s="145"/>
      <c r="U2192" s="138"/>
      <c r="V2192" s="138"/>
      <c r="W2192" s="138"/>
      <c r="X2192" s="138"/>
      <c r="Y2192" s="138"/>
      <c r="Z2192" s="138"/>
      <c r="AA2192" s="138"/>
      <c r="AB2192" s="138"/>
      <c r="AC2192" s="138"/>
      <c r="AD2192" s="138"/>
      <c r="AE2192" s="138"/>
      <c r="AF2192" s="138"/>
      <c r="AG2192" s="138"/>
      <c r="AH2192" s="138"/>
      <c r="AI2192" s="138"/>
      <c r="AJ2192" s="138"/>
      <c r="AK2192" s="138"/>
      <c r="AL2192" s="138"/>
      <c r="AM2192" s="138"/>
      <c r="AN2192" s="138"/>
      <c r="AO2192" s="138"/>
      <c r="AP2192" s="138"/>
      <c r="AQ2192" s="138"/>
      <c r="AR2192" s="138"/>
      <c r="AS2192" s="301"/>
    </row>
    <row r="2193" spans="2:45" s="135" customFormat="1" ht="24" hidden="1" customHeight="1" x14ac:dyDescent="0.15">
      <c r="B2193" s="169"/>
      <c r="C2193" s="1380" t="s">
        <v>18888</v>
      </c>
      <c r="D2193" s="301" t="s">
        <v>18891</v>
      </c>
      <c r="E2193" s="301" t="s">
        <v>18892</v>
      </c>
      <c r="F2193" s="301" t="s">
        <v>18893</v>
      </c>
      <c r="G2193" s="301">
        <v>21060</v>
      </c>
      <c r="H2193" s="301">
        <v>280</v>
      </c>
      <c r="I2193" s="301"/>
      <c r="J2193" s="301"/>
      <c r="K2193" s="138"/>
      <c r="L2193" s="301"/>
      <c r="M2193" s="138"/>
      <c r="N2193" s="138"/>
      <c r="O2193" s="138"/>
      <c r="P2193" s="138"/>
      <c r="Q2193" s="138"/>
      <c r="R2193" s="138"/>
      <c r="S2193" s="138"/>
      <c r="T2193" s="145">
        <v>2021</v>
      </c>
      <c r="U2193" s="138"/>
      <c r="V2193" s="138"/>
      <c r="W2193" s="138"/>
      <c r="X2193" s="138"/>
      <c r="Y2193" s="138"/>
      <c r="Z2193" s="138"/>
      <c r="AA2193" s="138"/>
      <c r="AB2193" s="138"/>
      <c r="AC2193" s="138"/>
      <c r="AD2193" s="138"/>
      <c r="AE2193" s="138"/>
      <c r="AF2193" s="138"/>
      <c r="AG2193" s="138"/>
      <c r="AH2193" s="138"/>
      <c r="AI2193" s="138"/>
      <c r="AJ2193" s="138"/>
      <c r="AK2193" s="138"/>
      <c r="AL2193" s="138"/>
      <c r="AM2193" s="138"/>
      <c r="AN2193" s="138"/>
      <c r="AO2193" s="138"/>
      <c r="AP2193" s="138"/>
      <c r="AQ2193" s="138"/>
      <c r="AR2193" s="138"/>
      <c r="AS2193" s="301"/>
    </row>
    <row r="2194" spans="2:45" s="135" customFormat="1" ht="24" hidden="1" customHeight="1" x14ac:dyDescent="0.15">
      <c r="B2194" s="169"/>
      <c r="C2194" s="935" t="s">
        <v>18888</v>
      </c>
      <c r="D2194" s="138" t="s">
        <v>18894</v>
      </c>
      <c r="E2194" s="138" t="s">
        <v>18895</v>
      </c>
      <c r="F2194" s="138" t="s">
        <v>18888</v>
      </c>
      <c r="G2194" s="138">
        <v>470</v>
      </c>
      <c r="H2194" s="138"/>
      <c r="I2194" s="138"/>
      <c r="J2194" s="301"/>
      <c r="K2194" s="138"/>
      <c r="L2194" s="138"/>
      <c r="M2194" s="138"/>
      <c r="N2194" s="138"/>
      <c r="O2194" s="138"/>
      <c r="P2194" s="138"/>
      <c r="Q2194" s="138"/>
      <c r="R2194" s="138"/>
      <c r="S2194" s="138"/>
      <c r="T2194" s="145"/>
      <c r="U2194" s="138"/>
      <c r="V2194" s="138"/>
      <c r="W2194" s="138"/>
      <c r="X2194" s="138"/>
      <c r="Y2194" s="138"/>
      <c r="Z2194" s="138"/>
      <c r="AA2194" s="138"/>
      <c r="AB2194" s="138"/>
      <c r="AC2194" s="138"/>
      <c r="AD2194" s="138"/>
      <c r="AE2194" s="138"/>
      <c r="AF2194" s="138"/>
      <c r="AG2194" s="138"/>
      <c r="AH2194" s="138"/>
      <c r="AI2194" s="138"/>
      <c r="AJ2194" s="138"/>
      <c r="AK2194" s="138"/>
      <c r="AL2194" s="138"/>
      <c r="AM2194" s="138"/>
      <c r="AN2194" s="138"/>
      <c r="AO2194" s="138"/>
      <c r="AP2194" s="138"/>
      <c r="AQ2194" s="138"/>
      <c r="AR2194" s="138"/>
      <c r="AS2194" s="138"/>
    </row>
    <row r="2195" spans="2:45" s="135" customFormat="1" ht="24" hidden="1" customHeight="1" x14ac:dyDescent="0.15">
      <c r="B2195" s="169"/>
      <c r="C2195" s="935" t="s">
        <v>18888</v>
      </c>
      <c r="D2195" s="138" t="s">
        <v>18896</v>
      </c>
      <c r="E2195" s="138" t="s">
        <v>18897</v>
      </c>
      <c r="F2195" s="138" t="s">
        <v>18888</v>
      </c>
      <c r="G2195" s="138">
        <v>715</v>
      </c>
      <c r="H2195" s="138"/>
      <c r="I2195" s="138"/>
      <c r="J2195" s="301"/>
      <c r="K2195" s="138"/>
      <c r="L2195" s="138"/>
      <c r="M2195" s="138"/>
      <c r="N2195" s="138"/>
      <c r="O2195" s="138"/>
      <c r="P2195" s="138"/>
      <c r="Q2195" s="138"/>
      <c r="R2195" s="138"/>
      <c r="S2195" s="138"/>
      <c r="T2195" s="145"/>
      <c r="U2195" s="138"/>
      <c r="V2195" s="138"/>
      <c r="W2195" s="138"/>
      <c r="X2195" s="138"/>
      <c r="Y2195" s="138"/>
      <c r="Z2195" s="138"/>
      <c r="AA2195" s="138"/>
      <c r="AB2195" s="138"/>
      <c r="AC2195" s="138"/>
      <c r="AD2195" s="138"/>
      <c r="AE2195" s="138"/>
      <c r="AF2195" s="138"/>
      <c r="AG2195" s="138"/>
      <c r="AH2195" s="138"/>
      <c r="AI2195" s="138"/>
      <c r="AJ2195" s="138"/>
      <c r="AK2195" s="138"/>
      <c r="AL2195" s="138"/>
      <c r="AM2195" s="138"/>
      <c r="AN2195" s="138"/>
      <c r="AO2195" s="138"/>
      <c r="AP2195" s="138"/>
      <c r="AQ2195" s="138"/>
      <c r="AR2195" s="138"/>
      <c r="AS2195" s="138"/>
    </row>
    <row r="2196" spans="2:45" s="135" customFormat="1" ht="24" hidden="1" customHeight="1" x14ac:dyDescent="0.15">
      <c r="B2196" s="169"/>
      <c r="C2196" s="1380" t="s">
        <v>18888</v>
      </c>
      <c r="D2196" s="301" t="s">
        <v>18898</v>
      </c>
      <c r="E2196" s="138" t="s">
        <v>18899</v>
      </c>
      <c r="F2196" s="301" t="s">
        <v>18888</v>
      </c>
      <c r="G2196" s="301">
        <v>740</v>
      </c>
      <c r="H2196" s="301"/>
      <c r="I2196" s="301"/>
      <c r="J2196" s="301"/>
      <c r="K2196" s="138"/>
      <c r="L2196" s="301"/>
      <c r="M2196" s="138"/>
      <c r="N2196" s="138"/>
      <c r="O2196" s="138"/>
      <c r="P2196" s="138"/>
      <c r="Q2196" s="138"/>
      <c r="R2196" s="138"/>
      <c r="S2196" s="138"/>
      <c r="T2196" s="145"/>
      <c r="U2196" s="138"/>
      <c r="V2196" s="138"/>
      <c r="W2196" s="138"/>
      <c r="X2196" s="138"/>
      <c r="Y2196" s="138"/>
      <c r="Z2196" s="138"/>
      <c r="AA2196" s="138"/>
      <c r="AB2196" s="138"/>
      <c r="AC2196" s="138"/>
      <c r="AD2196" s="138"/>
      <c r="AE2196" s="138"/>
      <c r="AF2196" s="138"/>
      <c r="AG2196" s="138"/>
      <c r="AH2196" s="138"/>
      <c r="AI2196" s="138"/>
      <c r="AJ2196" s="138"/>
      <c r="AK2196" s="138"/>
      <c r="AL2196" s="138"/>
      <c r="AM2196" s="138"/>
      <c r="AN2196" s="138"/>
      <c r="AO2196" s="138"/>
      <c r="AP2196" s="138"/>
      <c r="AQ2196" s="138"/>
      <c r="AR2196" s="138"/>
      <c r="AS2196" s="301"/>
    </row>
    <row r="2197" spans="2:45" s="135" customFormat="1" ht="24" hidden="1" customHeight="1" x14ac:dyDescent="0.15">
      <c r="B2197" s="169"/>
      <c r="C2197" s="935" t="s">
        <v>18888</v>
      </c>
      <c r="D2197" s="138" t="s">
        <v>18900</v>
      </c>
      <c r="E2197" s="301" t="s">
        <v>18901</v>
      </c>
      <c r="F2197" s="138" t="s">
        <v>18888</v>
      </c>
      <c r="G2197" s="138">
        <v>935</v>
      </c>
      <c r="H2197" s="138"/>
      <c r="I2197" s="138"/>
      <c r="J2197" s="301"/>
      <c r="K2197" s="138"/>
      <c r="L2197" s="138"/>
      <c r="M2197" s="138"/>
      <c r="N2197" s="138"/>
      <c r="O2197" s="138"/>
      <c r="P2197" s="138"/>
      <c r="Q2197" s="138"/>
      <c r="R2197" s="138"/>
      <c r="S2197" s="138"/>
      <c r="T2197" s="145"/>
      <c r="U2197" s="138"/>
      <c r="V2197" s="138"/>
      <c r="W2197" s="138"/>
      <c r="X2197" s="138"/>
      <c r="Y2197" s="138"/>
      <c r="Z2197" s="138"/>
      <c r="AA2197" s="138"/>
      <c r="AB2197" s="138"/>
      <c r="AC2197" s="138"/>
      <c r="AD2197" s="138"/>
      <c r="AE2197" s="138"/>
      <c r="AF2197" s="138"/>
      <c r="AG2197" s="138"/>
      <c r="AH2197" s="138"/>
      <c r="AI2197" s="138"/>
      <c r="AJ2197" s="138"/>
      <c r="AK2197" s="138"/>
      <c r="AL2197" s="138"/>
      <c r="AM2197" s="138"/>
      <c r="AN2197" s="138"/>
      <c r="AO2197" s="138"/>
      <c r="AP2197" s="138"/>
      <c r="AQ2197" s="138"/>
      <c r="AR2197" s="138"/>
      <c r="AS2197" s="138"/>
    </row>
    <row r="2198" spans="2:45" s="135" customFormat="1" ht="24" hidden="1" customHeight="1" x14ac:dyDescent="0.15">
      <c r="B2198" s="169"/>
      <c r="C2198" s="935" t="s">
        <v>18888</v>
      </c>
      <c r="D2198" s="138" t="s">
        <v>18902</v>
      </c>
      <c r="E2198" s="138" t="s">
        <v>18903</v>
      </c>
      <c r="F2198" s="138" t="s">
        <v>18888</v>
      </c>
      <c r="G2198" s="138">
        <v>330</v>
      </c>
      <c r="H2198" s="138"/>
      <c r="I2198" s="138"/>
      <c r="J2198" s="301"/>
      <c r="K2198" s="138"/>
      <c r="L2198" s="138"/>
      <c r="M2198" s="138"/>
      <c r="N2198" s="138"/>
      <c r="O2198" s="138"/>
      <c r="P2198" s="138"/>
      <c r="Q2198" s="138"/>
      <c r="R2198" s="138"/>
      <c r="S2198" s="138"/>
      <c r="T2198" s="145"/>
      <c r="U2198" s="138"/>
      <c r="V2198" s="138"/>
      <c r="W2198" s="138"/>
      <c r="X2198" s="138"/>
      <c r="Y2198" s="138"/>
      <c r="Z2198" s="138"/>
      <c r="AA2198" s="138"/>
      <c r="AB2198" s="138"/>
      <c r="AC2198" s="138"/>
      <c r="AD2198" s="138"/>
      <c r="AE2198" s="138"/>
      <c r="AF2198" s="138"/>
      <c r="AG2198" s="138"/>
      <c r="AH2198" s="138"/>
      <c r="AI2198" s="138"/>
      <c r="AJ2198" s="138"/>
      <c r="AK2198" s="138"/>
      <c r="AL2198" s="138"/>
      <c r="AM2198" s="138"/>
      <c r="AN2198" s="138"/>
      <c r="AO2198" s="138"/>
      <c r="AP2198" s="138"/>
      <c r="AQ2198" s="138"/>
      <c r="AR2198" s="138"/>
      <c r="AS2198" s="138"/>
    </row>
    <row r="2199" spans="2:45" s="135" customFormat="1" ht="24" hidden="1" customHeight="1" x14ac:dyDescent="0.15">
      <c r="B2199" s="169"/>
      <c r="C2199" s="935" t="s">
        <v>18888</v>
      </c>
      <c r="D2199" s="138" t="s">
        <v>18904</v>
      </c>
      <c r="E2199" s="138" t="s">
        <v>18905</v>
      </c>
      <c r="F2199" s="138" t="s">
        <v>18888</v>
      </c>
      <c r="G2199" s="138">
        <v>680</v>
      </c>
      <c r="H2199" s="138"/>
      <c r="I2199" s="138"/>
      <c r="J2199" s="301"/>
      <c r="K2199" s="138"/>
      <c r="L2199" s="138"/>
      <c r="M2199" s="138"/>
      <c r="N2199" s="138"/>
      <c r="O2199" s="138"/>
      <c r="P2199" s="138"/>
      <c r="Q2199" s="138"/>
      <c r="R2199" s="138"/>
      <c r="S2199" s="138"/>
      <c r="T2199" s="145"/>
      <c r="U2199" s="138"/>
      <c r="V2199" s="138"/>
      <c r="W2199" s="138"/>
      <c r="X2199" s="138"/>
      <c r="Y2199" s="138"/>
      <c r="Z2199" s="138"/>
      <c r="AA2199" s="138"/>
      <c r="AB2199" s="138"/>
      <c r="AC2199" s="138"/>
      <c r="AD2199" s="138"/>
      <c r="AE2199" s="138"/>
      <c r="AF2199" s="138"/>
      <c r="AG2199" s="138"/>
      <c r="AH2199" s="138"/>
      <c r="AI2199" s="138"/>
      <c r="AJ2199" s="138"/>
      <c r="AK2199" s="138"/>
      <c r="AL2199" s="138"/>
      <c r="AM2199" s="138"/>
      <c r="AN2199" s="138"/>
      <c r="AO2199" s="138"/>
      <c r="AP2199" s="138"/>
      <c r="AQ2199" s="138"/>
      <c r="AR2199" s="138"/>
      <c r="AS2199" s="138"/>
    </row>
    <row r="2200" spans="2:45" s="135" customFormat="1" ht="24" hidden="1" customHeight="1" x14ac:dyDescent="0.15">
      <c r="B2200" s="169"/>
      <c r="C2200" s="1380" t="s">
        <v>18888</v>
      </c>
      <c r="D2200" s="301"/>
      <c r="E2200" s="301" t="s">
        <v>18906</v>
      </c>
      <c r="F2200" s="301" t="s">
        <v>18888</v>
      </c>
      <c r="G2200" s="301">
        <v>1183</v>
      </c>
      <c r="H2200" s="301">
        <v>135</v>
      </c>
      <c r="I2200" s="301">
        <v>77</v>
      </c>
      <c r="J2200" s="301"/>
      <c r="K2200" s="138"/>
      <c r="L2200" s="301"/>
      <c r="M2200" s="138"/>
      <c r="N2200" s="138"/>
      <c r="O2200" s="138"/>
      <c r="P2200" s="138"/>
      <c r="Q2200" s="138"/>
      <c r="R2200" s="138"/>
      <c r="S2200" s="138"/>
      <c r="T2200" s="145">
        <v>2014</v>
      </c>
      <c r="U2200" s="138"/>
      <c r="V2200" s="138"/>
      <c r="W2200" s="138"/>
      <c r="X2200" s="138"/>
      <c r="Y2200" s="138"/>
      <c r="Z2200" s="138"/>
      <c r="AA2200" s="138"/>
      <c r="AB2200" s="138"/>
      <c r="AC2200" s="138"/>
      <c r="AD2200" s="138"/>
      <c r="AE2200" s="138"/>
      <c r="AF2200" s="138"/>
      <c r="AG2200" s="138"/>
      <c r="AH2200" s="138"/>
      <c r="AI2200" s="138"/>
      <c r="AJ2200" s="138"/>
      <c r="AK2200" s="138"/>
      <c r="AL2200" s="138"/>
      <c r="AM2200" s="138"/>
      <c r="AN2200" s="138"/>
      <c r="AO2200" s="138"/>
      <c r="AP2200" s="138"/>
      <c r="AQ2200" s="138"/>
      <c r="AR2200" s="138"/>
      <c r="AS2200" s="301"/>
    </row>
    <row r="2201" spans="2:45" s="135" customFormat="1" ht="24" hidden="1" customHeight="1" x14ac:dyDescent="0.15">
      <c r="B2201" s="169"/>
      <c r="C2201" s="1380" t="s">
        <v>16522</v>
      </c>
      <c r="D2201" s="301" t="s">
        <v>19211</v>
      </c>
      <c r="E2201" s="301" t="s">
        <v>19212</v>
      </c>
      <c r="F2201" s="301" t="s">
        <v>16522</v>
      </c>
      <c r="G2201" s="301">
        <v>1056</v>
      </c>
      <c r="H2201" s="301"/>
      <c r="I2201" s="301"/>
      <c r="J2201" s="301"/>
      <c r="K2201" s="138"/>
      <c r="L2201" s="301"/>
      <c r="M2201" s="138"/>
      <c r="N2201" s="138"/>
      <c r="O2201" s="138"/>
      <c r="P2201" s="138"/>
      <c r="Q2201" s="138"/>
      <c r="R2201" s="138"/>
      <c r="S2201" s="138"/>
      <c r="T2201" s="145"/>
      <c r="U2201" s="138"/>
      <c r="V2201" s="138"/>
      <c r="W2201" s="138"/>
      <c r="X2201" s="138"/>
      <c r="Y2201" s="138"/>
      <c r="Z2201" s="138"/>
      <c r="AA2201" s="138"/>
      <c r="AB2201" s="138"/>
      <c r="AC2201" s="138"/>
      <c r="AD2201" s="138"/>
      <c r="AE2201" s="138"/>
      <c r="AF2201" s="138"/>
      <c r="AG2201" s="138"/>
      <c r="AH2201" s="138"/>
      <c r="AI2201" s="138"/>
      <c r="AJ2201" s="138"/>
      <c r="AK2201" s="138"/>
      <c r="AL2201" s="138"/>
      <c r="AM2201" s="138"/>
      <c r="AN2201" s="138"/>
      <c r="AO2201" s="138"/>
      <c r="AP2201" s="138"/>
      <c r="AQ2201" s="138"/>
      <c r="AR2201" s="138"/>
      <c r="AS2201" s="301" t="s">
        <v>18913</v>
      </c>
    </row>
    <row r="2202" spans="2:45" s="135" customFormat="1" ht="24" hidden="1" customHeight="1" x14ac:dyDescent="0.15">
      <c r="B2202" s="169"/>
      <c r="C2202" s="935" t="s">
        <v>16522</v>
      </c>
      <c r="D2202" s="138" t="s">
        <v>18907</v>
      </c>
      <c r="E2202" s="138" t="s">
        <v>19213</v>
      </c>
      <c r="F2202" s="138" t="s">
        <v>16522</v>
      </c>
      <c r="G2202" s="138">
        <v>1056</v>
      </c>
      <c r="H2202" s="138"/>
      <c r="I2202" s="138"/>
      <c r="J2202" s="301"/>
      <c r="K2202" s="138"/>
      <c r="L2202" s="138"/>
      <c r="M2202" s="138"/>
      <c r="N2202" s="138"/>
      <c r="O2202" s="138"/>
      <c r="P2202" s="138"/>
      <c r="Q2202" s="138"/>
      <c r="R2202" s="138"/>
      <c r="S2202" s="138"/>
      <c r="T2202" s="145">
        <v>2013</v>
      </c>
      <c r="U2202" s="138"/>
      <c r="V2202" s="138"/>
      <c r="W2202" s="138"/>
      <c r="X2202" s="138"/>
      <c r="Y2202" s="138"/>
      <c r="Z2202" s="138"/>
      <c r="AA2202" s="138"/>
      <c r="AB2202" s="138"/>
      <c r="AC2202" s="138"/>
      <c r="AD2202" s="138"/>
      <c r="AE2202" s="138"/>
      <c r="AF2202" s="138"/>
      <c r="AG2202" s="138"/>
      <c r="AH2202" s="138"/>
      <c r="AI2202" s="138"/>
      <c r="AJ2202" s="138"/>
      <c r="AK2202" s="138"/>
      <c r="AL2202" s="138"/>
      <c r="AM2202" s="138"/>
      <c r="AN2202" s="138"/>
      <c r="AO2202" s="138"/>
      <c r="AP2202" s="138"/>
      <c r="AQ2202" s="138"/>
      <c r="AR2202" s="138"/>
      <c r="AS2202" s="138"/>
    </row>
    <row r="2203" spans="2:45" s="135" customFormat="1" ht="24" hidden="1" customHeight="1" x14ac:dyDescent="0.15">
      <c r="B2203" s="169"/>
      <c r="C2203" s="1380" t="s">
        <v>16522</v>
      </c>
      <c r="D2203" s="301" t="s">
        <v>18907</v>
      </c>
      <c r="E2203" s="301" t="s">
        <v>18908</v>
      </c>
      <c r="F2203" s="301" t="s">
        <v>16522</v>
      </c>
      <c r="G2203" s="301">
        <v>23564</v>
      </c>
      <c r="H2203" s="301"/>
      <c r="I2203" s="301">
        <v>1320</v>
      </c>
      <c r="J2203" s="138"/>
      <c r="K2203" s="138"/>
      <c r="L2203" s="301"/>
      <c r="M2203" s="138"/>
      <c r="N2203" s="138"/>
      <c r="O2203" s="138"/>
      <c r="P2203" s="138"/>
      <c r="Q2203" s="138"/>
      <c r="R2203" s="138"/>
      <c r="S2203" s="138"/>
      <c r="T2203" s="145">
        <v>2013</v>
      </c>
      <c r="U2203" s="138"/>
      <c r="V2203" s="138"/>
      <c r="W2203" s="138"/>
      <c r="X2203" s="138"/>
      <c r="Y2203" s="138"/>
      <c r="Z2203" s="138"/>
      <c r="AA2203" s="138"/>
      <c r="AB2203" s="138"/>
      <c r="AC2203" s="138"/>
      <c r="AD2203" s="138"/>
      <c r="AE2203" s="138"/>
      <c r="AF2203" s="138"/>
      <c r="AG2203" s="138"/>
      <c r="AH2203" s="138"/>
      <c r="AI2203" s="138"/>
      <c r="AJ2203" s="138"/>
      <c r="AK2203" s="138"/>
      <c r="AL2203" s="138"/>
      <c r="AM2203" s="138"/>
      <c r="AN2203" s="138"/>
      <c r="AO2203" s="138"/>
      <c r="AP2203" s="138"/>
      <c r="AQ2203" s="138"/>
      <c r="AR2203" s="138"/>
      <c r="AS2203" s="301"/>
    </row>
    <row r="2204" spans="2:45" s="135" customFormat="1" ht="24" hidden="1" customHeight="1" x14ac:dyDescent="0.15">
      <c r="B2204" s="169"/>
      <c r="C2204" s="935" t="s">
        <v>16522</v>
      </c>
      <c r="D2204" s="138" t="s">
        <v>18909</v>
      </c>
      <c r="E2204" s="138" t="s">
        <v>18910</v>
      </c>
      <c r="F2204" s="138" t="s">
        <v>16522</v>
      </c>
      <c r="G2204" s="138">
        <v>440</v>
      </c>
      <c r="H2204" s="138"/>
      <c r="I2204" s="138">
        <v>440</v>
      </c>
      <c r="J2204" s="138"/>
      <c r="K2204" s="138"/>
      <c r="L2204" s="138"/>
      <c r="M2204" s="138"/>
      <c r="N2204" s="138"/>
      <c r="O2204" s="138"/>
      <c r="P2204" s="138"/>
      <c r="Q2204" s="138"/>
      <c r="R2204" s="138"/>
      <c r="S2204" s="138"/>
      <c r="T2204" s="145"/>
      <c r="U2204" s="138"/>
      <c r="V2204" s="138"/>
      <c r="W2204" s="138"/>
      <c r="X2204" s="138"/>
      <c r="Y2204" s="138"/>
      <c r="Z2204" s="138"/>
      <c r="AA2204" s="138"/>
      <c r="AB2204" s="138"/>
      <c r="AC2204" s="138"/>
      <c r="AD2204" s="138"/>
      <c r="AE2204" s="138"/>
      <c r="AF2204" s="138"/>
      <c r="AG2204" s="138"/>
      <c r="AH2204" s="138"/>
      <c r="AI2204" s="138"/>
      <c r="AJ2204" s="138"/>
      <c r="AK2204" s="138"/>
      <c r="AL2204" s="138"/>
      <c r="AM2204" s="138"/>
      <c r="AN2204" s="138"/>
      <c r="AO2204" s="138"/>
      <c r="AP2204" s="138"/>
      <c r="AQ2204" s="138"/>
      <c r="AR2204" s="138"/>
      <c r="AS2204" s="138"/>
    </row>
    <row r="2205" spans="2:45" s="135" customFormat="1" ht="24" hidden="1" customHeight="1" x14ac:dyDescent="0.15">
      <c r="B2205" s="169"/>
      <c r="C2205" s="935" t="s">
        <v>16522</v>
      </c>
      <c r="D2205" s="138" t="s">
        <v>18911</v>
      </c>
      <c r="E2205" s="138" t="s">
        <v>18912</v>
      </c>
      <c r="F2205" s="138" t="s">
        <v>16522</v>
      </c>
      <c r="G2205" s="138">
        <v>580</v>
      </c>
      <c r="H2205" s="138"/>
      <c r="I2205" s="138">
        <v>580</v>
      </c>
      <c r="J2205" s="138"/>
      <c r="K2205" s="138"/>
      <c r="L2205" s="138"/>
      <c r="M2205" s="138"/>
      <c r="N2205" s="138"/>
      <c r="O2205" s="138"/>
      <c r="P2205" s="138"/>
      <c r="Q2205" s="138"/>
      <c r="R2205" s="138"/>
      <c r="S2205" s="138"/>
      <c r="T2205" s="145"/>
      <c r="U2205" s="138"/>
      <c r="V2205" s="138"/>
      <c r="W2205" s="138"/>
      <c r="X2205" s="138"/>
      <c r="Y2205" s="138"/>
      <c r="Z2205" s="138"/>
      <c r="AA2205" s="138"/>
      <c r="AB2205" s="138"/>
      <c r="AC2205" s="138"/>
      <c r="AD2205" s="138"/>
      <c r="AE2205" s="138"/>
      <c r="AF2205" s="138"/>
      <c r="AG2205" s="138"/>
      <c r="AH2205" s="138"/>
      <c r="AI2205" s="138"/>
      <c r="AJ2205" s="138"/>
      <c r="AK2205" s="138"/>
      <c r="AL2205" s="138"/>
      <c r="AM2205" s="138"/>
      <c r="AN2205" s="138"/>
      <c r="AO2205" s="138"/>
      <c r="AP2205" s="138"/>
      <c r="AQ2205" s="138"/>
      <c r="AR2205" s="138"/>
      <c r="AS2205" s="138" t="s">
        <v>18913</v>
      </c>
    </row>
    <row r="2206" spans="2:45" s="135" customFormat="1" ht="24" hidden="1" customHeight="1" x14ac:dyDescent="0.15">
      <c r="B2206" s="169"/>
      <c r="C2206" s="935" t="s">
        <v>16522</v>
      </c>
      <c r="D2206" s="138" t="s">
        <v>18914</v>
      </c>
      <c r="E2206" s="138" t="s">
        <v>18915</v>
      </c>
      <c r="F2206" s="138" t="s">
        <v>16522</v>
      </c>
      <c r="G2206" s="138">
        <v>2204</v>
      </c>
      <c r="H2206" s="138"/>
      <c r="I2206" s="138">
        <v>832</v>
      </c>
      <c r="J2206" s="138"/>
      <c r="K2206" s="138"/>
      <c r="L2206" s="138"/>
      <c r="M2206" s="138"/>
      <c r="N2206" s="138"/>
      <c r="O2206" s="138"/>
      <c r="P2206" s="138"/>
      <c r="Q2206" s="138"/>
      <c r="R2206" s="138"/>
      <c r="S2206" s="138"/>
      <c r="T2206" s="145"/>
      <c r="U2206" s="138"/>
      <c r="V2206" s="138"/>
      <c r="W2206" s="138"/>
      <c r="X2206" s="138"/>
      <c r="Y2206" s="138"/>
      <c r="Z2206" s="138"/>
      <c r="AA2206" s="138"/>
      <c r="AB2206" s="138"/>
      <c r="AC2206" s="138"/>
      <c r="AD2206" s="138"/>
      <c r="AE2206" s="138"/>
      <c r="AF2206" s="138"/>
      <c r="AG2206" s="138"/>
      <c r="AH2206" s="138"/>
      <c r="AI2206" s="138"/>
      <c r="AJ2206" s="138"/>
      <c r="AK2206" s="138"/>
      <c r="AL2206" s="138"/>
      <c r="AM2206" s="138"/>
      <c r="AN2206" s="138"/>
      <c r="AO2206" s="138"/>
      <c r="AP2206" s="138"/>
      <c r="AQ2206" s="138"/>
      <c r="AR2206" s="138"/>
      <c r="AS2206" s="138"/>
    </row>
    <row r="2207" spans="2:45" s="135" customFormat="1" ht="24" hidden="1" customHeight="1" x14ac:dyDescent="0.15">
      <c r="B2207" s="169"/>
      <c r="C2207" s="935" t="s">
        <v>16522</v>
      </c>
      <c r="D2207" s="138" t="s">
        <v>18916</v>
      </c>
      <c r="E2207" s="138" t="s">
        <v>18917</v>
      </c>
      <c r="F2207" s="138" t="s">
        <v>16522</v>
      </c>
      <c r="G2207" s="138">
        <v>4880</v>
      </c>
      <c r="H2207" s="138"/>
      <c r="I2207" s="138">
        <v>486</v>
      </c>
      <c r="J2207" s="138"/>
      <c r="K2207" s="138"/>
      <c r="L2207" s="138"/>
      <c r="M2207" s="138"/>
      <c r="N2207" s="138"/>
      <c r="O2207" s="138"/>
      <c r="P2207" s="138"/>
      <c r="Q2207" s="138"/>
      <c r="R2207" s="138"/>
      <c r="S2207" s="138"/>
      <c r="T2207" s="145"/>
      <c r="U2207" s="138"/>
      <c r="V2207" s="138"/>
      <c r="W2207" s="138"/>
      <c r="X2207" s="138"/>
      <c r="Y2207" s="138"/>
      <c r="Z2207" s="138"/>
      <c r="AA2207" s="138"/>
      <c r="AB2207" s="138"/>
      <c r="AC2207" s="138"/>
      <c r="AD2207" s="138"/>
      <c r="AE2207" s="138"/>
      <c r="AF2207" s="138"/>
      <c r="AG2207" s="138"/>
      <c r="AH2207" s="138"/>
      <c r="AI2207" s="138"/>
      <c r="AJ2207" s="138"/>
      <c r="AK2207" s="138"/>
      <c r="AL2207" s="138"/>
      <c r="AM2207" s="138"/>
      <c r="AN2207" s="138"/>
      <c r="AO2207" s="138"/>
      <c r="AP2207" s="138"/>
      <c r="AQ2207" s="138"/>
      <c r="AR2207" s="138"/>
      <c r="AS2207" s="138"/>
    </row>
    <row r="2208" spans="2:45" s="135" customFormat="1" ht="24" hidden="1" customHeight="1" x14ac:dyDescent="0.15">
      <c r="B2208" s="169"/>
      <c r="C2208" s="1380" t="s">
        <v>16522</v>
      </c>
      <c r="D2208" s="301" t="s">
        <v>18918</v>
      </c>
      <c r="E2208" s="301" t="s">
        <v>18919</v>
      </c>
      <c r="F2208" s="301" t="s">
        <v>16522</v>
      </c>
      <c r="G2208" s="301">
        <v>15000</v>
      </c>
      <c r="H2208" s="301">
        <v>0</v>
      </c>
      <c r="I2208" s="301">
        <v>15000</v>
      </c>
      <c r="J2208" s="301"/>
      <c r="K2208" s="138"/>
      <c r="L2208" s="301"/>
      <c r="M2208" s="138"/>
      <c r="N2208" s="138"/>
      <c r="O2208" s="138"/>
      <c r="P2208" s="138"/>
      <c r="Q2208" s="138"/>
      <c r="R2208" s="138"/>
      <c r="S2208" s="138"/>
      <c r="T2208" s="145">
        <v>2020</v>
      </c>
      <c r="U2208" s="138"/>
      <c r="V2208" s="138"/>
      <c r="W2208" s="138"/>
      <c r="X2208" s="138"/>
      <c r="Y2208" s="138"/>
      <c r="Z2208" s="138"/>
      <c r="AA2208" s="138"/>
      <c r="AB2208" s="138"/>
      <c r="AC2208" s="138"/>
      <c r="AD2208" s="138"/>
      <c r="AE2208" s="138"/>
      <c r="AF2208" s="138"/>
      <c r="AG2208" s="138"/>
      <c r="AH2208" s="138"/>
      <c r="AI2208" s="138"/>
      <c r="AJ2208" s="138"/>
      <c r="AK2208" s="138"/>
      <c r="AL2208" s="138"/>
      <c r="AM2208" s="138"/>
      <c r="AN2208" s="138"/>
      <c r="AO2208" s="138"/>
      <c r="AP2208" s="138"/>
      <c r="AQ2208" s="138"/>
      <c r="AR2208" s="138"/>
      <c r="AS2208" s="301"/>
    </row>
    <row r="2209" spans="2:45" s="135" customFormat="1" ht="24" hidden="1" customHeight="1" x14ac:dyDescent="0.15">
      <c r="B2209" s="169"/>
      <c r="C2209" s="935" t="s">
        <v>16522</v>
      </c>
      <c r="D2209" s="138" t="s">
        <v>18920</v>
      </c>
      <c r="E2209" s="138" t="s">
        <v>18921</v>
      </c>
      <c r="F2209" s="138" t="s">
        <v>16522</v>
      </c>
      <c r="G2209" s="138">
        <v>628</v>
      </c>
      <c r="H2209" s="138"/>
      <c r="I2209" s="138"/>
      <c r="J2209" s="301"/>
      <c r="K2209" s="138"/>
      <c r="L2209" s="138"/>
      <c r="M2209" s="138"/>
      <c r="N2209" s="138"/>
      <c r="O2209" s="138"/>
      <c r="P2209" s="138"/>
      <c r="Q2209" s="138"/>
      <c r="R2209" s="138"/>
      <c r="S2209" s="138"/>
      <c r="T2209" s="145">
        <v>2021</v>
      </c>
      <c r="U2209" s="138"/>
      <c r="V2209" s="138"/>
      <c r="W2209" s="138"/>
      <c r="X2209" s="138"/>
      <c r="Y2209" s="138"/>
      <c r="Z2209" s="138"/>
      <c r="AA2209" s="138"/>
      <c r="AB2209" s="138"/>
      <c r="AC2209" s="138"/>
      <c r="AD2209" s="138"/>
      <c r="AE2209" s="138"/>
      <c r="AF2209" s="138"/>
      <c r="AG2209" s="138"/>
      <c r="AH2209" s="138"/>
      <c r="AI2209" s="138"/>
      <c r="AJ2209" s="138"/>
      <c r="AK2209" s="138"/>
      <c r="AL2209" s="138"/>
      <c r="AM2209" s="138"/>
      <c r="AN2209" s="138"/>
      <c r="AO2209" s="138"/>
      <c r="AP2209" s="138"/>
      <c r="AQ2209" s="138"/>
      <c r="AR2209" s="138"/>
      <c r="AS2209" s="138"/>
    </row>
    <row r="2210" spans="2:45" s="135" customFormat="1" ht="24" hidden="1" customHeight="1" x14ac:dyDescent="0.15">
      <c r="B2210" s="169"/>
      <c r="C2210" s="935" t="s">
        <v>16522</v>
      </c>
      <c r="D2210" s="138" t="s">
        <v>18922</v>
      </c>
      <c r="E2210" s="138" t="s">
        <v>18923</v>
      </c>
      <c r="F2210" s="138" t="s">
        <v>16522</v>
      </c>
      <c r="G2210" s="138">
        <v>679</v>
      </c>
      <c r="H2210" s="138"/>
      <c r="I2210" s="138"/>
      <c r="J2210" s="301"/>
      <c r="K2210" s="138"/>
      <c r="L2210" s="138"/>
      <c r="M2210" s="138"/>
      <c r="N2210" s="138"/>
      <c r="O2210" s="138"/>
      <c r="P2210" s="138"/>
      <c r="Q2210" s="138"/>
      <c r="R2210" s="138"/>
      <c r="S2210" s="138"/>
      <c r="T2210" s="145">
        <v>2018</v>
      </c>
      <c r="U2210" s="138"/>
      <c r="V2210" s="138"/>
      <c r="W2210" s="138"/>
      <c r="X2210" s="138"/>
      <c r="Y2210" s="138"/>
      <c r="Z2210" s="138"/>
      <c r="AA2210" s="138"/>
      <c r="AB2210" s="138"/>
      <c r="AC2210" s="138"/>
      <c r="AD2210" s="138"/>
      <c r="AE2210" s="138"/>
      <c r="AF2210" s="138"/>
      <c r="AG2210" s="138"/>
      <c r="AH2210" s="138"/>
      <c r="AI2210" s="138"/>
      <c r="AJ2210" s="138"/>
      <c r="AK2210" s="138"/>
      <c r="AL2210" s="138"/>
      <c r="AM2210" s="138"/>
      <c r="AN2210" s="138"/>
      <c r="AO2210" s="138"/>
      <c r="AP2210" s="138"/>
      <c r="AQ2210" s="138"/>
      <c r="AR2210" s="138"/>
      <c r="AS2210" s="138"/>
    </row>
    <row r="2211" spans="2:45" s="135" customFormat="1" ht="24" hidden="1" customHeight="1" x14ac:dyDescent="0.15">
      <c r="B2211" s="169"/>
      <c r="C2211" s="935" t="s">
        <v>16522</v>
      </c>
      <c r="D2211" s="138" t="s">
        <v>18924</v>
      </c>
      <c r="E2211" s="138" t="s">
        <v>18925</v>
      </c>
      <c r="F2211" s="138" t="s">
        <v>16522</v>
      </c>
      <c r="G2211" s="138">
        <v>2138</v>
      </c>
      <c r="H2211" s="138"/>
      <c r="I2211" s="138"/>
      <c r="J2211" s="301"/>
      <c r="K2211" s="138"/>
      <c r="L2211" s="138"/>
      <c r="M2211" s="138"/>
      <c r="N2211" s="138"/>
      <c r="O2211" s="138"/>
      <c r="P2211" s="138"/>
      <c r="Q2211" s="138"/>
      <c r="R2211" s="138"/>
      <c r="S2211" s="138"/>
      <c r="T2211" s="145">
        <v>2020</v>
      </c>
      <c r="U2211" s="138"/>
      <c r="V2211" s="138"/>
      <c r="W2211" s="138"/>
      <c r="X2211" s="138"/>
      <c r="Y2211" s="138"/>
      <c r="Z2211" s="138"/>
      <c r="AA2211" s="138"/>
      <c r="AB2211" s="138"/>
      <c r="AC2211" s="138"/>
      <c r="AD2211" s="138"/>
      <c r="AE2211" s="138"/>
      <c r="AF2211" s="138"/>
      <c r="AG2211" s="138"/>
      <c r="AH2211" s="138"/>
      <c r="AI2211" s="138"/>
      <c r="AJ2211" s="138"/>
      <c r="AK2211" s="138"/>
      <c r="AL2211" s="138"/>
      <c r="AM2211" s="138"/>
      <c r="AN2211" s="138"/>
      <c r="AO2211" s="138"/>
      <c r="AP2211" s="138"/>
      <c r="AQ2211" s="138"/>
      <c r="AR2211" s="138"/>
      <c r="AS2211" s="138"/>
    </row>
    <row r="2212" spans="2:45" s="135" customFormat="1" ht="24" hidden="1" customHeight="1" x14ac:dyDescent="0.15">
      <c r="B2212" s="169"/>
      <c r="C2212" s="935" t="s">
        <v>16522</v>
      </c>
      <c r="D2212" s="138" t="s">
        <v>18926</v>
      </c>
      <c r="E2212" s="138" t="s">
        <v>18927</v>
      </c>
      <c r="F2212" s="138" t="s">
        <v>16522</v>
      </c>
      <c r="G2212" s="138">
        <v>703</v>
      </c>
      <c r="H2212" s="138"/>
      <c r="I2212" s="138"/>
      <c r="J2212" s="301"/>
      <c r="K2212" s="138"/>
      <c r="L2212" s="138"/>
      <c r="M2212" s="138"/>
      <c r="N2212" s="138"/>
      <c r="O2212" s="138"/>
      <c r="P2212" s="138"/>
      <c r="Q2212" s="138"/>
      <c r="R2212" s="138"/>
      <c r="S2212" s="138"/>
      <c r="T2212" s="145">
        <v>2021</v>
      </c>
      <c r="U2212" s="138"/>
      <c r="V2212" s="138"/>
      <c r="W2212" s="138"/>
      <c r="X2212" s="138"/>
      <c r="Y2212" s="138"/>
      <c r="Z2212" s="138"/>
      <c r="AA2212" s="138"/>
      <c r="AB2212" s="138"/>
      <c r="AC2212" s="138"/>
      <c r="AD2212" s="138"/>
      <c r="AE2212" s="138"/>
      <c r="AF2212" s="138"/>
      <c r="AG2212" s="138"/>
      <c r="AH2212" s="138"/>
      <c r="AI2212" s="138"/>
      <c r="AJ2212" s="138"/>
      <c r="AK2212" s="138"/>
      <c r="AL2212" s="138"/>
      <c r="AM2212" s="138"/>
      <c r="AN2212" s="138"/>
      <c r="AO2212" s="138"/>
      <c r="AP2212" s="138"/>
      <c r="AQ2212" s="138"/>
      <c r="AR2212" s="138"/>
      <c r="AS2212" s="138"/>
    </row>
    <row r="2213" spans="2:45" s="135" customFormat="1" ht="24" hidden="1" customHeight="1" x14ac:dyDescent="0.15">
      <c r="B2213" s="169"/>
      <c r="C2213" s="935" t="s">
        <v>16522</v>
      </c>
      <c r="D2213" s="138" t="s">
        <v>18928</v>
      </c>
      <c r="E2213" s="138" t="s">
        <v>18929</v>
      </c>
      <c r="F2213" s="138" t="s">
        <v>16522</v>
      </c>
      <c r="G2213" s="138">
        <v>4800</v>
      </c>
      <c r="H2213" s="138"/>
      <c r="I2213" s="138"/>
      <c r="J2213" s="301"/>
      <c r="K2213" s="138"/>
      <c r="L2213" s="138"/>
      <c r="M2213" s="138"/>
      <c r="N2213" s="138"/>
      <c r="O2213" s="138"/>
      <c r="P2213" s="138"/>
      <c r="Q2213" s="138"/>
      <c r="R2213" s="138"/>
      <c r="S2213" s="138"/>
      <c r="T2213" s="145">
        <v>2018</v>
      </c>
      <c r="U2213" s="138"/>
      <c r="V2213" s="138"/>
      <c r="W2213" s="138"/>
      <c r="X2213" s="138"/>
      <c r="Y2213" s="138"/>
      <c r="Z2213" s="138"/>
      <c r="AA2213" s="138"/>
      <c r="AB2213" s="138"/>
      <c r="AC2213" s="138"/>
      <c r="AD2213" s="138"/>
      <c r="AE2213" s="138"/>
      <c r="AF2213" s="138"/>
      <c r="AG2213" s="138"/>
      <c r="AH2213" s="138"/>
      <c r="AI2213" s="138"/>
      <c r="AJ2213" s="138"/>
      <c r="AK2213" s="138"/>
      <c r="AL2213" s="138"/>
      <c r="AM2213" s="138"/>
      <c r="AN2213" s="138"/>
      <c r="AO2213" s="138"/>
      <c r="AP2213" s="138"/>
      <c r="AQ2213" s="138"/>
      <c r="AR2213" s="138"/>
      <c r="AS2213" s="138"/>
    </row>
    <row r="2214" spans="2:45" s="135" customFormat="1" ht="24" hidden="1" customHeight="1" x14ac:dyDescent="0.15">
      <c r="B2214" s="169"/>
      <c r="C2214" s="935" t="s">
        <v>16522</v>
      </c>
      <c r="D2214" s="138" t="s">
        <v>18930</v>
      </c>
      <c r="E2214" s="138" t="s">
        <v>18931</v>
      </c>
      <c r="F2214" s="138" t="s">
        <v>16522</v>
      </c>
      <c r="G2214" s="138">
        <v>1291</v>
      </c>
      <c r="H2214" s="138"/>
      <c r="I2214" s="138"/>
      <c r="J2214" s="301"/>
      <c r="K2214" s="138"/>
      <c r="L2214" s="138"/>
      <c r="M2214" s="138"/>
      <c r="N2214" s="138"/>
      <c r="O2214" s="138"/>
      <c r="P2214" s="138"/>
      <c r="Q2214" s="138"/>
      <c r="R2214" s="138"/>
      <c r="S2214" s="138"/>
      <c r="T2214" s="145"/>
      <c r="U2214" s="138"/>
      <c r="V2214" s="138"/>
      <c r="W2214" s="138"/>
      <c r="X2214" s="138"/>
      <c r="Y2214" s="138"/>
      <c r="Z2214" s="138"/>
      <c r="AA2214" s="138"/>
      <c r="AB2214" s="138"/>
      <c r="AC2214" s="138"/>
      <c r="AD2214" s="138"/>
      <c r="AE2214" s="138"/>
      <c r="AF2214" s="138"/>
      <c r="AG2214" s="138"/>
      <c r="AH2214" s="138"/>
      <c r="AI2214" s="138"/>
      <c r="AJ2214" s="138"/>
      <c r="AK2214" s="138"/>
      <c r="AL2214" s="138"/>
      <c r="AM2214" s="138"/>
      <c r="AN2214" s="138"/>
      <c r="AO2214" s="138"/>
      <c r="AP2214" s="138"/>
      <c r="AQ2214" s="138"/>
      <c r="AR2214" s="138"/>
      <c r="AS2214" s="138" t="s">
        <v>18932</v>
      </c>
    </row>
    <row r="2215" spans="2:45" s="135" customFormat="1" ht="24" hidden="1" customHeight="1" x14ac:dyDescent="0.15">
      <c r="B2215" s="169"/>
      <c r="C2215" s="1380" t="s">
        <v>17749</v>
      </c>
      <c r="D2215" s="301" t="s">
        <v>19214</v>
      </c>
      <c r="E2215" s="301" t="s">
        <v>19215</v>
      </c>
      <c r="F2215" s="301" t="s">
        <v>19216</v>
      </c>
      <c r="G2215" s="301">
        <v>1056</v>
      </c>
      <c r="H2215" s="301"/>
      <c r="I2215" s="301"/>
      <c r="J2215" s="301"/>
      <c r="K2215" s="138"/>
      <c r="L2215" s="301"/>
      <c r="M2215" s="138"/>
      <c r="N2215" s="138"/>
      <c r="O2215" s="138"/>
      <c r="P2215" s="138"/>
      <c r="Q2215" s="138"/>
      <c r="R2215" s="138"/>
      <c r="S2215" s="138"/>
      <c r="T2215" s="145">
        <v>2006</v>
      </c>
      <c r="U2215" s="138"/>
      <c r="V2215" s="138"/>
      <c r="W2215" s="138"/>
      <c r="X2215" s="138"/>
      <c r="Y2215" s="138"/>
      <c r="Z2215" s="138"/>
      <c r="AA2215" s="138"/>
      <c r="AB2215" s="138"/>
      <c r="AC2215" s="138"/>
      <c r="AD2215" s="138"/>
      <c r="AE2215" s="138"/>
      <c r="AF2215" s="138"/>
      <c r="AG2215" s="138"/>
      <c r="AH2215" s="138"/>
      <c r="AI2215" s="138"/>
      <c r="AJ2215" s="138"/>
      <c r="AK2215" s="138"/>
      <c r="AL2215" s="138"/>
      <c r="AM2215" s="138"/>
      <c r="AN2215" s="138"/>
      <c r="AO2215" s="138"/>
      <c r="AP2215" s="138"/>
      <c r="AQ2215" s="138"/>
      <c r="AR2215" s="138"/>
      <c r="AS2215" s="301"/>
    </row>
    <row r="2216" spans="2:45" s="135" customFormat="1" ht="24" hidden="1" customHeight="1" x14ac:dyDescent="0.15">
      <c r="B2216" s="169"/>
      <c r="C2216" s="1380" t="s">
        <v>17749</v>
      </c>
      <c r="D2216" s="138" t="s">
        <v>19217</v>
      </c>
      <c r="E2216" s="138" t="s">
        <v>19218</v>
      </c>
      <c r="F2216" s="138" t="s">
        <v>19219</v>
      </c>
      <c r="G2216" s="138">
        <v>2112</v>
      </c>
      <c r="H2216" s="138"/>
      <c r="I2216" s="138"/>
      <c r="J2216" s="301"/>
      <c r="K2216" s="138"/>
      <c r="L2216" s="138"/>
      <c r="M2216" s="138"/>
      <c r="N2216" s="138"/>
      <c r="O2216" s="138"/>
      <c r="P2216" s="138"/>
      <c r="Q2216" s="138"/>
      <c r="R2216" s="138"/>
      <c r="S2216" s="138"/>
      <c r="T2216" s="145">
        <v>2007</v>
      </c>
      <c r="U2216" s="138"/>
      <c r="V2216" s="138"/>
      <c r="W2216" s="138"/>
      <c r="X2216" s="138"/>
      <c r="Y2216" s="138"/>
      <c r="Z2216" s="138"/>
      <c r="AA2216" s="138"/>
      <c r="AB2216" s="138"/>
      <c r="AC2216" s="138"/>
      <c r="AD2216" s="138"/>
      <c r="AE2216" s="138"/>
      <c r="AF2216" s="138"/>
      <c r="AG2216" s="138"/>
      <c r="AH2216" s="138"/>
      <c r="AI2216" s="138"/>
      <c r="AJ2216" s="138"/>
      <c r="AK2216" s="138"/>
      <c r="AL2216" s="138"/>
      <c r="AM2216" s="138"/>
      <c r="AN2216" s="138"/>
      <c r="AO2216" s="138"/>
      <c r="AP2216" s="138"/>
      <c r="AQ2216" s="138"/>
      <c r="AR2216" s="138"/>
      <c r="AS2216" s="138"/>
    </row>
    <row r="2217" spans="2:45" s="135" customFormat="1" ht="24" hidden="1" customHeight="1" x14ac:dyDescent="0.15">
      <c r="B2217" s="169"/>
      <c r="C2217" s="1380" t="s">
        <v>17749</v>
      </c>
      <c r="D2217" s="138" t="s">
        <v>18936</v>
      </c>
      <c r="E2217" s="138" t="s">
        <v>19220</v>
      </c>
      <c r="F2217" s="138" t="s">
        <v>19219</v>
      </c>
      <c r="G2217" s="138">
        <v>1056</v>
      </c>
      <c r="H2217" s="138"/>
      <c r="I2217" s="138"/>
      <c r="J2217" s="301"/>
      <c r="K2217" s="138"/>
      <c r="L2217" s="138"/>
      <c r="M2217" s="138"/>
      <c r="N2217" s="138"/>
      <c r="O2217" s="138"/>
      <c r="P2217" s="138"/>
      <c r="Q2217" s="138"/>
      <c r="R2217" s="138"/>
      <c r="S2217" s="138"/>
      <c r="T2217" s="145">
        <v>2011</v>
      </c>
      <c r="U2217" s="138"/>
      <c r="V2217" s="138"/>
      <c r="W2217" s="138"/>
      <c r="X2217" s="138"/>
      <c r="Y2217" s="138"/>
      <c r="Z2217" s="138"/>
      <c r="AA2217" s="138"/>
      <c r="AB2217" s="138"/>
      <c r="AC2217" s="138"/>
      <c r="AD2217" s="138"/>
      <c r="AE2217" s="138"/>
      <c r="AF2217" s="138"/>
      <c r="AG2217" s="138"/>
      <c r="AH2217" s="138"/>
      <c r="AI2217" s="138"/>
      <c r="AJ2217" s="138"/>
      <c r="AK2217" s="138"/>
      <c r="AL2217" s="138"/>
      <c r="AM2217" s="138"/>
      <c r="AN2217" s="138"/>
      <c r="AO2217" s="138"/>
      <c r="AP2217" s="138"/>
      <c r="AQ2217" s="138"/>
      <c r="AR2217" s="138"/>
      <c r="AS2217" s="138"/>
    </row>
    <row r="2218" spans="2:45" s="135" customFormat="1" ht="24" hidden="1" customHeight="1" x14ac:dyDescent="0.15">
      <c r="B2218" s="169"/>
      <c r="C2218" s="1380" t="s">
        <v>17749</v>
      </c>
      <c r="D2218" s="138" t="s">
        <v>19221</v>
      </c>
      <c r="E2218" s="138" t="s">
        <v>19222</v>
      </c>
      <c r="F2218" s="138" t="s">
        <v>19223</v>
      </c>
      <c r="G2218" s="138">
        <v>1056</v>
      </c>
      <c r="H2218" s="138"/>
      <c r="I2218" s="138"/>
      <c r="J2218" s="301"/>
      <c r="K2218" s="138"/>
      <c r="L2218" s="138"/>
      <c r="M2218" s="138"/>
      <c r="N2218" s="138"/>
      <c r="O2218" s="138"/>
      <c r="P2218" s="138"/>
      <c r="Q2218" s="138"/>
      <c r="R2218" s="138"/>
      <c r="S2218" s="138"/>
      <c r="T2218" s="145"/>
      <c r="U2218" s="138"/>
      <c r="V2218" s="138"/>
      <c r="W2218" s="138"/>
      <c r="X2218" s="138"/>
      <c r="Y2218" s="138"/>
      <c r="Z2218" s="138"/>
      <c r="AA2218" s="138"/>
      <c r="AB2218" s="138"/>
      <c r="AC2218" s="138"/>
      <c r="AD2218" s="138"/>
      <c r="AE2218" s="138"/>
      <c r="AF2218" s="138"/>
      <c r="AG2218" s="138"/>
      <c r="AH2218" s="138"/>
      <c r="AI2218" s="138"/>
      <c r="AJ2218" s="138"/>
      <c r="AK2218" s="138"/>
      <c r="AL2218" s="138"/>
      <c r="AM2218" s="138"/>
      <c r="AN2218" s="138"/>
      <c r="AO2218" s="138"/>
      <c r="AP2218" s="138"/>
      <c r="AQ2218" s="138"/>
      <c r="AR2218" s="138"/>
      <c r="AS2218" s="138"/>
    </row>
    <row r="2219" spans="2:45" s="135" customFormat="1" ht="24" hidden="1" customHeight="1" x14ac:dyDescent="0.15">
      <c r="B2219" s="169"/>
      <c r="C2219" s="1380" t="s">
        <v>17749</v>
      </c>
      <c r="D2219" s="138" t="s">
        <v>18938</v>
      </c>
      <c r="E2219" s="138" t="s">
        <v>19224</v>
      </c>
      <c r="F2219" s="138" t="s">
        <v>19223</v>
      </c>
      <c r="G2219" s="138">
        <v>1056</v>
      </c>
      <c r="H2219" s="138"/>
      <c r="I2219" s="138"/>
      <c r="J2219" s="301"/>
      <c r="K2219" s="138"/>
      <c r="L2219" s="138"/>
      <c r="M2219" s="138"/>
      <c r="N2219" s="138"/>
      <c r="O2219" s="138"/>
      <c r="P2219" s="138"/>
      <c r="Q2219" s="138"/>
      <c r="R2219" s="138"/>
      <c r="S2219" s="138"/>
      <c r="T2219" s="145"/>
      <c r="U2219" s="138"/>
      <c r="V2219" s="138"/>
      <c r="W2219" s="138"/>
      <c r="X2219" s="138"/>
      <c r="Y2219" s="138"/>
      <c r="Z2219" s="138"/>
      <c r="AA2219" s="138"/>
      <c r="AB2219" s="138"/>
      <c r="AC2219" s="138"/>
      <c r="AD2219" s="138"/>
      <c r="AE2219" s="138"/>
      <c r="AF2219" s="138"/>
      <c r="AG2219" s="138"/>
      <c r="AH2219" s="138"/>
      <c r="AI2219" s="138"/>
      <c r="AJ2219" s="138"/>
      <c r="AK2219" s="138"/>
      <c r="AL2219" s="138"/>
      <c r="AM2219" s="138"/>
      <c r="AN2219" s="138"/>
      <c r="AO2219" s="138"/>
      <c r="AP2219" s="138"/>
      <c r="AQ2219" s="138"/>
      <c r="AR2219" s="138"/>
      <c r="AS2219" s="138"/>
    </row>
    <row r="2220" spans="2:45" s="135" customFormat="1" ht="24" hidden="1" customHeight="1" x14ac:dyDescent="0.15">
      <c r="B2220" s="169"/>
      <c r="C2220" s="1380" t="s">
        <v>17749</v>
      </c>
      <c r="D2220" s="138" t="s">
        <v>18940</v>
      </c>
      <c r="E2220" s="138" t="s">
        <v>19225</v>
      </c>
      <c r="F2220" s="138" t="s">
        <v>19226</v>
      </c>
      <c r="G2220" s="138">
        <v>1056</v>
      </c>
      <c r="H2220" s="138"/>
      <c r="I2220" s="138"/>
      <c r="J2220" s="301"/>
      <c r="K2220" s="138"/>
      <c r="L2220" s="138"/>
      <c r="M2220" s="138"/>
      <c r="N2220" s="138"/>
      <c r="O2220" s="138"/>
      <c r="P2220" s="138"/>
      <c r="Q2220" s="138"/>
      <c r="R2220" s="138"/>
      <c r="S2220" s="138"/>
      <c r="T2220" s="145"/>
      <c r="U2220" s="138"/>
      <c r="V2220" s="138"/>
      <c r="W2220" s="138"/>
      <c r="X2220" s="138"/>
      <c r="Y2220" s="138"/>
      <c r="Z2220" s="138"/>
      <c r="AA2220" s="138"/>
      <c r="AB2220" s="138"/>
      <c r="AC2220" s="138"/>
      <c r="AD2220" s="138"/>
      <c r="AE2220" s="138"/>
      <c r="AF2220" s="138"/>
      <c r="AG2220" s="138"/>
      <c r="AH2220" s="138"/>
      <c r="AI2220" s="138"/>
      <c r="AJ2220" s="138"/>
      <c r="AK2220" s="138"/>
      <c r="AL2220" s="138"/>
      <c r="AM2220" s="138"/>
      <c r="AN2220" s="138"/>
      <c r="AO2220" s="138"/>
      <c r="AP2220" s="138"/>
      <c r="AQ2220" s="138"/>
      <c r="AR2220" s="138"/>
      <c r="AS2220" s="138"/>
    </row>
    <row r="2221" spans="2:45" s="135" customFormat="1" ht="24" hidden="1" customHeight="1" x14ac:dyDescent="0.15">
      <c r="B2221" s="169"/>
      <c r="C2221" s="1380" t="s">
        <v>17749</v>
      </c>
      <c r="D2221" s="138" t="s">
        <v>19227</v>
      </c>
      <c r="E2221" s="138" t="s">
        <v>19228</v>
      </c>
      <c r="F2221" s="138" t="s">
        <v>18963</v>
      </c>
      <c r="G2221" s="138">
        <v>1056</v>
      </c>
      <c r="H2221" s="138"/>
      <c r="I2221" s="138"/>
      <c r="J2221" s="301"/>
      <c r="K2221" s="138"/>
      <c r="L2221" s="138"/>
      <c r="M2221" s="138"/>
      <c r="N2221" s="138"/>
      <c r="O2221" s="138"/>
      <c r="P2221" s="138"/>
      <c r="Q2221" s="138"/>
      <c r="R2221" s="138"/>
      <c r="S2221" s="138"/>
      <c r="T2221" s="145"/>
      <c r="U2221" s="138"/>
      <c r="V2221" s="138"/>
      <c r="W2221" s="138"/>
      <c r="X2221" s="138"/>
      <c r="Y2221" s="138"/>
      <c r="Z2221" s="138"/>
      <c r="AA2221" s="138"/>
      <c r="AB2221" s="138"/>
      <c r="AC2221" s="138"/>
      <c r="AD2221" s="138"/>
      <c r="AE2221" s="138"/>
      <c r="AF2221" s="138"/>
      <c r="AG2221" s="138"/>
      <c r="AH2221" s="138"/>
      <c r="AI2221" s="138"/>
      <c r="AJ2221" s="138"/>
      <c r="AK2221" s="138"/>
      <c r="AL2221" s="138"/>
      <c r="AM2221" s="138"/>
      <c r="AN2221" s="138"/>
      <c r="AO2221" s="138"/>
      <c r="AP2221" s="138"/>
      <c r="AQ2221" s="138"/>
      <c r="AR2221" s="138"/>
      <c r="AS2221" s="138"/>
    </row>
    <row r="2222" spans="2:45" s="135" customFormat="1" ht="24" hidden="1" customHeight="1" x14ac:dyDescent="0.15">
      <c r="B2222" s="169"/>
      <c r="C2222" s="1380" t="s">
        <v>17749</v>
      </c>
      <c r="D2222" s="301" t="s">
        <v>18933</v>
      </c>
      <c r="E2222" s="301" t="s">
        <v>18934</v>
      </c>
      <c r="F2222" s="301" t="s">
        <v>18935</v>
      </c>
      <c r="G2222" s="301">
        <v>900</v>
      </c>
      <c r="H2222" s="301"/>
      <c r="I2222" s="301"/>
      <c r="J2222" s="301"/>
      <c r="K2222" s="138"/>
      <c r="L2222" s="301"/>
      <c r="M2222" s="138"/>
      <c r="N2222" s="138"/>
      <c r="O2222" s="138"/>
      <c r="P2222" s="138"/>
      <c r="Q2222" s="138"/>
      <c r="R2222" s="138"/>
      <c r="S2222" s="138"/>
      <c r="T2222" s="145"/>
      <c r="U2222" s="138"/>
      <c r="V2222" s="138"/>
      <c r="W2222" s="138"/>
      <c r="X2222" s="138"/>
      <c r="Y2222" s="138"/>
      <c r="Z2222" s="138"/>
      <c r="AA2222" s="138"/>
      <c r="AB2222" s="138"/>
      <c r="AC2222" s="138"/>
      <c r="AD2222" s="138"/>
      <c r="AE2222" s="138"/>
      <c r="AF2222" s="138"/>
      <c r="AG2222" s="138"/>
      <c r="AH2222" s="138"/>
      <c r="AI2222" s="138"/>
      <c r="AJ2222" s="138"/>
      <c r="AK2222" s="138"/>
      <c r="AL2222" s="138"/>
      <c r="AM2222" s="138"/>
      <c r="AN2222" s="138"/>
      <c r="AO2222" s="138"/>
      <c r="AP2222" s="138"/>
      <c r="AQ2222" s="138"/>
      <c r="AR2222" s="138"/>
      <c r="AS2222" s="301"/>
    </row>
    <row r="2223" spans="2:45" s="135" customFormat="1" ht="24" hidden="1" customHeight="1" x14ac:dyDescent="0.15">
      <c r="B2223" s="169"/>
      <c r="C2223" s="1380" t="s">
        <v>17749</v>
      </c>
      <c r="D2223" s="138" t="s">
        <v>18936</v>
      </c>
      <c r="E2223" s="138" t="s">
        <v>18937</v>
      </c>
      <c r="F2223" s="138" t="s">
        <v>17749</v>
      </c>
      <c r="G2223" s="138">
        <v>1810</v>
      </c>
      <c r="H2223" s="138"/>
      <c r="I2223" s="138"/>
      <c r="J2223" s="138"/>
      <c r="K2223" s="138"/>
      <c r="L2223" s="138"/>
      <c r="M2223" s="138"/>
      <c r="N2223" s="138"/>
      <c r="O2223" s="138"/>
      <c r="P2223" s="138"/>
      <c r="Q2223" s="138"/>
      <c r="R2223" s="138"/>
      <c r="S2223" s="138"/>
      <c r="T2223" s="145"/>
      <c r="U2223" s="138"/>
      <c r="V2223" s="138"/>
      <c r="W2223" s="138"/>
      <c r="X2223" s="138"/>
      <c r="Y2223" s="138"/>
      <c r="Z2223" s="138"/>
      <c r="AA2223" s="138"/>
      <c r="AB2223" s="138"/>
      <c r="AC2223" s="138"/>
      <c r="AD2223" s="138"/>
      <c r="AE2223" s="138"/>
      <c r="AF2223" s="138"/>
      <c r="AG2223" s="138"/>
      <c r="AH2223" s="138"/>
      <c r="AI2223" s="138"/>
      <c r="AJ2223" s="138"/>
      <c r="AK2223" s="138"/>
      <c r="AL2223" s="138"/>
      <c r="AM2223" s="138"/>
      <c r="AN2223" s="138"/>
      <c r="AO2223" s="138"/>
      <c r="AP2223" s="138"/>
      <c r="AQ2223" s="138"/>
      <c r="AR2223" s="138"/>
      <c r="AS2223" s="138"/>
    </row>
    <row r="2224" spans="2:45" s="135" customFormat="1" ht="24" hidden="1" customHeight="1" x14ac:dyDescent="0.15">
      <c r="B2224" s="169"/>
      <c r="C2224" s="1380" t="s">
        <v>17749</v>
      </c>
      <c r="D2224" s="138" t="s">
        <v>18938</v>
      </c>
      <c r="E2224" s="138" t="s">
        <v>18939</v>
      </c>
      <c r="F2224" s="138" t="s">
        <v>17749</v>
      </c>
      <c r="G2224" s="138">
        <v>1040</v>
      </c>
      <c r="H2224" s="138"/>
      <c r="I2224" s="138"/>
      <c r="J2224" s="138"/>
      <c r="K2224" s="138"/>
      <c r="L2224" s="138"/>
      <c r="M2224" s="138"/>
      <c r="N2224" s="138"/>
      <c r="O2224" s="138"/>
      <c r="P2224" s="138"/>
      <c r="Q2224" s="138"/>
      <c r="R2224" s="138"/>
      <c r="S2224" s="138"/>
      <c r="T2224" s="145"/>
      <c r="U2224" s="138"/>
      <c r="V2224" s="138"/>
      <c r="W2224" s="138"/>
      <c r="X2224" s="138"/>
      <c r="Y2224" s="138"/>
      <c r="Z2224" s="138"/>
      <c r="AA2224" s="138"/>
      <c r="AB2224" s="138"/>
      <c r="AC2224" s="138"/>
      <c r="AD2224" s="138"/>
      <c r="AE2224" s="138"/>
      <c r="AF2224" s="138"/>
      <c r="AG2224" s="138"/>
      <c r="AH2224" s="138"/>
      <c r="AI2224" s="138"/>
      <c r="AJ2224" s="138"/>
      <c r="AK2224" s="138"/>
      <c r="AL2224" s="138"/>
      <c r="AM2224" s="138"/>
      <c r="AN2224" s="138"/>
      <c r="AO2224" s="138"/>
      <c r="AP2224" s="138"/>
      <c r="AQ2224" s="138"/>
      <c r="AR2224" s="138"/>
      <c r="AS2224" s="138"/>
    </row>
    <row r="2225" spans="2:45" s="135" customFormat="1" ht="24" hidden="1" customHeight="1" x14ac:dyDescent="0.15">
      <c r="B2225" s="169"/>
      <c r="C2225" s="1380" t="s">
        <v>17749</v>
      </c>
      <c r="D2225" s="138" t="s">
        <v>18940</v>
      </c>
      <c r="E2225" s="138" t="s">
        <v>18941</v>
      </c>
      <c r="F2225" s="138" t="s">
        <v>17749</v>
      </c>
      <c r="G2225" s="138">
        <v>480</v>
      </c>
      <c r="H2225" s="138"/>
      <c r="I2225" s="138"/>
      <c r="J2225" s="138"/>
      <c r="K2225" s="138"/>
      <c r="L2225" s="138"/>
      <c r="M2225" s="138"/>
      <c r="N2225" s="138"/>
      <c r="O2225" s="138"/>
      <c r="P2225" s="138"/>
      <c r="Q2225" s="138"/>
      <c r="R2225" s="138"/>
      <c r="S2225" s="138"/>
      <c r="T2225" s="145"/>
      <c r="U2225" s="138"/>
      <c r="V2225" s="138"/>
      <c r="W2225" s="138"/>
      <c r="X2225" s="138"/>
      <c r="Y2225" s="138"/>
      <c r="Z2225" s="138"/>
      <c r="AA2225" s="138"/>
      <c r="AB2225" s="138"/>
      <c r="AC2225" s="138"/>
      <c r="AD2225" s="138"/>
      <c r="AE2225" s="138"/>
      <c r="AF2225" s="138"/>
      <c r="AG2225" s="138"/>
      <c r="AH2225" s="138"/>
      <c r="AI2225" s="138"/>
      <c r="AJ2225" s="138"/>
      <c r="AK2225" s="138"/>
      <c r="AL2225" s="138"/>
      <c r="AM2225" s="138"/>
      <c r="AN2225" s="138"/>
      <c r="AO2225" s="138"/>
      <c r="AP2225" s="138"/>
      <c r="AQ2225" s="138"/>
      <c r="AR2225" s="138"/>
      <c r="AS2225" s="138"/>
    </row>
    <row r="2226" spans="2:45" s="135" customFormat="1" ht="24" hidden="1" customHeight="1" x14ac:dyDescent="0.15">
      <c r="B2226" s="169"/>
      <c r="C2226" s="1380" t="s">
        <v>17749</v>
      </c>
      <c r="D2226" s="301" t="s">
        <v>18942</v>
      </c>
      <c r="E2226" s="301" t="s">
        <v>18943</v>
      </c>
      <c r="F2226" s="301" t="s">
        <v>18944</v>
      </c>
      <c r="G2226" s="301"/>
      <c r="H2226" s="301"/>
      <c r="I2226" s="301"/>
      <c r="J2226" s="301"/>
      <c r="K2226" s="138"/>
      <c r="L2226" s="301"/>
      <c r="M2226" s="138"/>
      <c r="N2226" s="138"/>
      <c r="O2226" s="138"/>
      <c r="P2226" s="138"/>
      <c r="Q2226" s="138"/>
      <c r="R2226" s="138"/>
      <c r="S2226" s="138"/>
      <c r="T2226" s="145"/>
      <c r="U2226" s="138"/>
      <c r="V2226" s="138"/>
      <c r="W2226" s="138"/>
      <c r="X2226" s="138"/>
      <c r="Y2226" s="138"/>
      <c r="Z2226" s="138"/>
      <c r="AA2226" s="138"/>
      <c r="AB2226" s="138"/>
      <c r="AC2226" s="138"/>
      <c r="AD2226" s="138"/>
      <c r="AE2226" s="138"/>
      <c r="AF2226" s="138"/>
      <c r="AG2226" s="138"/>
      <c r="AH2226" s="138"/>
      <c r="AI2226" s="138"/>
      <c r="AJ2226" s="138"/>
      <c r="AK2226" s="138"/>
      <c r="AL2226" s="138"/>
      <c r="AM2226" s="138"/>
      <c r="AN2226" s="138"/>
      <c r="AO2226" s="138"/>
      <c r="AP2226" s="138"/>
      <c r="AQ2226" s="138"/>
      <c r="AR2226" s="138"/>
      <c r="AS2226" s="301"/>
    </row>
    <row r="2227" spans="2:45" s="135" customFormat="1" ht="24" hidden="1" customHeight="1" x14ac:dyDescent="0.15">
      <c r="B2227" s="169"/>
      <c r="C2227" s="935" t="s">
        <v>17749</v>
      </c>
      <c r="D2227" s="138" t="s">
        <v>18945</v>
      </c>
      <c r="E2227" s="138" t="s">
        <v>20741</v>
      </c>
      <c r="F2227" s="301" t="s">
        <v>18944</v>
      </c>
      <c r="G2227" s="138">
        <v>11700</v>
      </c>
      <c r="H2227" s="138"/>
      <c r="I2227" s="138"/>
      <c r="J2227" s="138"/>
      <c r="K2227" s="138"/>
      <c r="L2227" s="138"/>
      <c r="M2227" s="138"/>
      <c r="N2227" s="138"/>
      <c r="O2227" s="138"/>
      <c r="P2227" s="138"/>
      <c r="Q2227" s="138"/>
      <c r="R2227" s="138"/>
      <c r="S2227" s="138"/>
      <c r="T2227" s="145">
        <v>2015</v>
      </c>
      <c r="U2227" s="138"/>
      <c r="V2227" s="138"/>
      <c r="W2227" s="138"/>
      <c r="X2227" s="138"/>
      <c r="Y2227" s="138"/>
      <c r="Z2227" s="138"/>
      <c r="AA2227" s="138"/>
      <c r="AB2227" s="138"/>
      <c r="AC2227" s="138"/>
      <c r="AD2227" s="138"/>
      <c r="AE2227" s="138"/>
      <c r="AF2227" s="138"/>
      <c r="AG2227" s="138"/>
      <c r="AH2227" s="138"/>
      <c r="AI2227" s="138"/>
      <c r="AJ2227" s="138"/>
      <c r="AK2227" s="138"/>
      <c r="AL2227" s="138"/>
      <c r="AM2227" s="138"/>
      <c r="AN2227" s="138"/>
      <c r="AO2227" s="138"/>
      <c r="AP2227" s="138"/>
      <c r="AQ2227" s="138"/>
      <c r="AR2227" s="138"/>
      <c r="AS2227" s="138" t="s">
        <v>19590</v>
      </c>
    </row>
    <row r="2228" spans="2:45" s="135" customFormat="1" ht="24" hidden="1" customHeight="1" x14ac:dyDescent="0.15">
      <c r="B2228" s="169"/>
      <c r="C2228" s="935" t="s">
        <v>17749</v>
      </c>
      <c r="D2228" s="138" t="s">
        <v>18947</v>
      </c>
      <c r="E2228" s="138" t="s">
        <v>18948</v>
      </c>
      <c r="F2228" s="301" t="s">
        <v>18935</v>
      </c>
      <c r="G2228" s="138"/>
      <c r="H2228" s="138"/>
      <c r="I2228" s="138"/>
      <c r="J2228" s="138"/>
      <c r="K2228" s="138"/>
      <c r="L2228" s="138"/>
      <c r="M2228" s="138"/>
      <c r="N2228" s="138"/>
      <c r="O2228" s="138"/>
      <c r="P2228" s="138"/>
      <c r="Q2228" s="138"/>
      <c r="R2228" s="138"/>
      <c r="S2228" s="138"/>
      <c r="T2228" s="145"/>
      <c r="U2228" s="138"/>
      <c r="V2228" s="138"/>
      <c r="W2228" s="138"/>
      <c r="X2228" s="138"/>
      <c r="Y2228" s="138"/>
      <c r="Z2228" s="138"/>
      <c r="AA2228" s="138"/>
      <c r="AB2228" s="138"/>
      <c r="AC2228" s="138"/>
      <c r="AD2228" s="138"/>
      <c r="AE2228" s="138"/>
      <c r="AF2228" s="138"/>
      <c r="AG2228" s="138"/>
      <c r="AH2228" s="138"/>
      <c r="AI2228" s="138"/>
      <c r="AJ2228" s="138"/>
      <c r="AK2228" s="138"/>
      <c r="AL2228" s="138"/>
      <c r="AM2228" s="138"/>
      <c r="AN2228" s="138"/>
      <c r="AO2228" s="138"/>
      <c r="AP2228" s="138"/>
      <c r="AQ2228" s="138"/>
      <c r="AR2228" s="138"/>
      <c r="AS2228" s="138" t="s">
        <v>19588</v>
      </c>
    </row>
    <row r="2229" spans="2:45" s="135" customFormat="1" ht="24" hidden="1" customHeight="1" x14ac:dyDescent="0.15">
      <c r="B2229" s="169"/>
      <c r="C2229" s="935" t="s">
        <v>17749</v>
      </c>
      <c r="D2229" s="138" t="s">
        <v>18949</v>
      </c>
      <c r="E2229" s="138" t="s">
        <v>18950</v>
      </c>
      <c r="F2229" s="301" t="s">
        <v>18935</v>
      </c>
      <c r="G2229" s="138">
        <v>7500</v>
      </c>
      <c r="H2229" s="138"/>
      <c r="I2229" s="138"/>
      <c r="J2229" s="138"/>
      <c r="K2229" s="138"/>
      <c r="L2229" s="138"/>
      <c r="M2229" s="138"/>
      <c r="N2229" s="138"/>
      <c r="O2229" s="138"/>
      <c r="P2229" s="138"/>
      <c r="Q2229" s="138"/>
      <c r="R2229" s="138"/>
      <c r="S2229" s="138"/>
      <c r="T2229" s="145">
        <v>2011</v>
      </c>
      <c r="U2229" s="138"/>
      <c r="V2229" s="138"/>
      <c r="W2229" s="138"/>
      <c r="X2229" s="138"/>
      <c r="Y2229" s="138"/>
      <c r="Z2229" s="138"/>
      <c r="AA2229" s="138"/>
      <c r="AB2229" s="138"/>
      <c r="AC2229" s="138"/>
      <c r="AD2229" s="138"/>
      <c r="AE2229" s="138"/>
      <c r="AF2229" s="138"/>
      <c r="AG2229" s="138"/>
      <c r="AH2229" s="138"/>
      <c r="AI2229" s="138"/>
      <c r="AJ2229" s="138"/>
      <c r="AK2229" s="138"/>
      <c r="AL2229" s="138"/>
      <c r="AM2229" s="138"/>
      <c r="AN2229" s="138"/>
      <c r="AO2229" s="138"/>
      <c r="AP2229" s="138"/>
      <c r="AQ2229" s="138"/>
      <c r="AR2229" s="138"/>
      <c r="AS2229" s="138"/>
    </row>
    <row r="2230" spans="2:45" s="135" customFormat="1" ht="24" hidden="1" customHeight="1" x14ac:dyDescent="0.15">
      <c r="B2230" s="169"/>
      <c r="C2230" s="935" t="s">
        <v>17749</v>
      </c>
      <c r="D2230" s="138" t="s">
        <v>18945</v>
      </c>
      <c r="E2230" s="138" t="s">
        <v>18946</v>
      </c>
      <c r="F2230" s="301" t="s">
        <v>18944</v>
      </c>
      <c r="G2230" s="138">
        <v>11700</v>
      </c>
      <c r="H2230" s="138"/>
      <c r="I2230" s="138"/>
      <c r="J2230" s="138"/>
      <c r="K2230" s="138"/>
      <c r="L2230" s="138"/>
      <c r="M2230" s="138"/>
      <c r="N2230" s="138"/>
      <c r="O2230" s="138"/>
      <c r="P2230" s="138"/>
      <c r="Q2230" s="138"/>
      <c r="R2230" s="138"/>
      <c r="S2230" s="138"/>
      <c r="T2230" s="145">
        <v>2015</v>
      </c>
      <c r="U2230" s="138"/>
      <c r="V2230" s="138"/>
      <c r="W2230" s="138"/>
      <c r="X2230" s="138"/>
      <c r="Y2230" s="138"/>
      <c r="Z2230" s="138"/>
      <c r="AA2230" s="138"/>
      <c r="AB2230" s="138"/>
      <c r="AC2230" s="138"/>
      <c r="AD2230" s="138"/>
      <c r="AE2230" s="138"/>
      <c r="AF2230" s="138"/>
      <c r="AG2230" s="138"/>
      <c r="AH2230" s="138"/>
      <c r="AI2230" s="138"/>
      <c r="AJ2230" s="138"/>
      <c r="AK2230" s="138"/>
      <c r="AL2230" s="138"/>
      <c r="AM2230" s="138"/>
      <c r="AN2230" s="138"/>
      <c r="AO2230" s="138"/>
      <c r="AP2230" s="138"/>
      <c r="AQ2230" s="138"/>
      <c r="AR2230" s="138"/>
      <c r="AS2230" s="138" t="s">
        <v>19591</v>
      </c>
    </row>
    <row r="2231" spans="2:45" s="135" customFormat="1" ht="24" hidden="1" customHeight="1" x14ac:dyDescent="0.15">
      <c r="B2231" s="169"/>
      <c r="C2231" s="935" t="s">
        <v>17749</v>
      </c>
      <c r="D2231" s="138" t="s">
        <v>18947</v>
      </c>
      <c r="E2231" s="138" t="s">
        <v>18948</v>
      </c>
      <c r="F2231" s="301" t="s">
        <v>18944</v>
      </c>
      <c r="G2231" s="138"/>
      <c r="H2231" s="138"/>
      <c r="I2231" s="138"/>
      <c r="J2231" s="138"/>
      <c r="K2231" s="138"/>
      <c r="L2231" s="138"/>
      <c r="M2231" s="138"/>
      <c r="N2231" s="138"/>
      <c r="O2231" s="138"/>
      <c r="P2231" s="138"/>
      <c r="Q2231" s="138"/>
      <c r="R2231" s="138"/>
      <c r="S2231" s="138"/>
      <c r="T2231" s="145"/>
      <c r="U2231" s="138"/>
      <c r="V2231" s="138"/>
      <c r="W2231" s="138"/>
      <c r="X2231" s="138"/>
      <c r="Y2231" s="138"/>
      <c r="Z2231" s="138"/>
      <c r="AA2231" s="138"/>
      <c r="AB2231" s="138"/>
      <c r="AC2231" s="138"/>
      <c r="AD2231" s="138"/>
      <c r="AE2231" s="138"/>
      <c r="AF2231" s="138"/>
      <c r="AG2231" s="138"/>
      <c r="AH2231" s="138"/>
      <c r="AI2231" s="138"/>
      <c r="AJ2231" s="138"/>
      <c r="AK2231" s="138"/>
      <c r="AL2231" s="138"/>
      <c r="AM2231" s="138"/>
      <c r="AN2231" s="138"/>
      <c r="AO2231" s="138"/>
      <c r="AP2231" s="138"/>
      <c r="AQ2231" s="138"/>
      <c r="AR2231" s="138"/>
      <c r="AS2231" s="138" t="s">
        <v>19589</v>
      </c>
    </row>
    <row r="2232" spans="2:45" s="135" customFormat="1" ht="24" hidden="1" customHeight="1" x14ac:dyDescent="0.15">
      <c r="B2232" s="169"/>
      <c r="C2232" s="1380" t="s">
        <v>17749</v>
      </c>
      <c r="D2232" s="138" t="s">
        <v>18951</v>
      </c>
      <c r="E2232" s="138" t="s">
        <v>18952</v>
      </c>
      <c r="F2232" s="138" t="s">
        <v>17753</v>
      </c>
      <c r="G2232" s="138">
        <v>420</v>
      </c>
      <c r="H2232" s="138"/>
      <c r="I2232" s="138"/>
      <c r="J2232" s="301"/>
      <c r="K2232" s="138"/>
      <c r="L2232" s="138"/>
      <c r="M2232" s="138"/>
      <c r="N2232" s="138"/>
      <c r="O2232" s="138"/>
      <c r="P2232" s="138"/>
      <c r="Q2232" s="138"/>
      <c r="R2232" s="138"/>
      <c r="S2232" s="138"/>
      <c r="T2232" s="145"/>
      <c r="U2232" s="138"/>
      <c r="V2232" s="138"/>
      <c r="W2232" s="138"/>
      <c r="X2232" s="138"/>
      <c r="Y2232" s="138"/>
      <c r="Z2232" s="138"/>
      <c r="AA2232" s="138"/>
      <c r="AB2232" s="138"/>
      <c r="AC2232" s="138"/>
      <c r="AD2232" s="138"/>
      <c r="AE2232" s="138"/>
      <c r="AF2232" s="138"/>
      <c r="AG2232" s="138"/>
      <c r="AH2232" s="138"/>
      <c r="AI2232" s="138"/>
      <c r="AJ2232" s="138"/>
      <c r="AK2232" s="138"/>
      <c r="AL2232" s="138"/>
      <c r="AM2232" s="138"/>
      <c r="AN2232" s="138"/>
      <c r="AO2232" s="138"/>
      <c r="AP2232" s="138"/>
      <c r="AQ2232" s="138"/>
      <c r="AR2232" s="138"/>
      <c r="AS2232" s="138"/>
    </row>
    <row r="2233" spans="2:45" s="135" customFormat="1" ht="24" hidden="1" customHeight="1" x14ac:dyDescent="0.15">
      <c r="B2233" s="169"/>
      <c r="C2233" s="1380" t="s">
        <v>17749</v>
      </c>
      <c r="D2233" s="138" t="s">
        <v>18953</v>
      </c>
      <c r="E2233" s="138" t="s">
        <v>18954</v>
      </c>
      <c r="F2233" s="138" t="s">
        <v>17757</v>
      </c>
      <c r="G2233" s="138">
        <v>405</v>
      </c>
      <c r="H2233" s="138"/>
      <c r="I2233" s="138"/>
      <c r="J2233" s="301"/>
      <c r="K2233" s="138"/>
      <c r="L2233" s="138"/>
      <c r="M2233" s="138"/>
      <c r="N2233" s="138"/>
      <c r="O2233" s="138"/>
      <c r="P2233" s="138"/>
      <c r="Q2233" s="138"/>
      <c r="R2233" s="138"/>
      <c r="S2233" s="138"/>
      <c r="T2233" s="145">
        <v>2018</v>
      </c>
      <c r="U2233" s="138"/>
      <c r="V2233" s="138"/>
      <c r="W2233" s="138"/>
      <c r="X2233" s="138"/>
      <c r="Y2233" s="138"/>
      <c r="Z2233" s="138"/>
      <c r="AA2233" s="138"/>
      <c r="AB2233" s="138"/>
      <c r="AC2233" s="138"/>
      <c r="AD2233" s="138"/>
      <c r="AE2233" s="138"/>
      <c r="AF2233" s="138"/>
      <c r="AG2233" s="138"/>
      <c r="AH2233" s="138"/>
      <c r="AI2233" s="138"/>
      <c r="AJ2233" s="138"/>
      <c r="AK2233" s="138"/>
      <c r="AL2233" s="138"/>
      <c r="AM2233" s="138"/>
      <c r="AN2233" s="138"/>
      <c r="AO2233" s="138"/>
      <c r="AP2233" s="138"/>
      <c r="AQ2233" s="138"/>
      <c r="AR2233" s="138"/>
      <c r="AS2233" s="138"/>
    </row>
    <row r="2234" spans="2:45" s="135" customFormat="1" ht="24" hidden="1" customHeight="1" x14ac:dyDescent="0.15">
      <c r="B2234" s="169"/>
      <c r="C2234" s="1380" t="s">
        <v>17749</v>
      </c>
      <c r="D2234" s="138" t="s">
        <v>18955</v>
      </c>
      <c r="E2234" s="138" t="s">
        <v>18956</v>
      </c>
      <c r="F2234" s="138" t="s">
        <v>18957</v>
      </c>
      <c r="G2234" s="138">
        <v>354</v>
      </c>
      <c r="H2234" s="138"/>
      <c r="I2234" s="138"/>
      <c r="J2234" s="301"/>
      <c r="K2234" s="138"/>
      <c r="L2234" s="138"/>
      <c r="M2234" s="138"/>
      <c r="N2234" s="138"/>
      <c r="O2234" s="138"/>
      <c r="P2234" s="138"/>
      <c r="Q2234" s="138"/>
      <c r="R2234" s="138"/>
      <c r="S2234" s="138"/>
      <c r="T2234" s="145"/>
      <c r="U2234" s="138"/>
      <c r="V2234" s="138"/>
      <c r="W2234" s="138"/>
      <c r="X2234" s="138"/>
      <c r="Y2234" s="138"/>
      <c r="Z2234" s="138"/>
      <c r="AA2234" s="138"/>
      <c r="AB2234" s="138"/>
      <c r="AC2234" s="138"/>
      <c r="AD2234" s="138"/>
      <c r="AE2234" s="138"/>
      <c r="AF2234" s="138"/>
      <c r="AG2234" s="138"/>
      <c r="AH2234" s="138"/>
      <c r="AI2234" s="138"/>
      <c r="AJ2234" s="138"/>
      <c r="AK2234" s="138"/>
      <c r="AL2234" s="138"/>
      <c r="AM2234" s="138"/>
      <c r="AN2234" s="138"/>
      <c r="AO2234" s="138"/>
      <c r="AP2234" s="138"/>
      <c r="AQ2234" s="138"/>
      <c r="AR2234" s="138"/>
      <c r="AS2234" s="138"/>
    </row>
    <row r="2235" spans="2:45" s="135" customFormat="1" ht="24" hidden="1" customHeight="1" x14ac:dyDescent="0.15">
      <c r="B2235" s="169"/>
      <c r="C2235" s="1380" t="s">
        <v>17749</v>
      </c>
      <c r="D2235" s="138" t="s">
        <v>18958</v>
      </c>
      <c r="E2235" s="138" t="s">
        <v>18959</v>
      </c>
      <c r="F2235" s="138" t="s">
        <v>18960</v>
      </c>
      <c r="G2235" s="138">
        <v>800</v>
      </c>
      <c r="H2235" s="138"/>
      <c r="I2235" s="138"/>
      <c r="J2235" s="138"/>
      <c r="K2235" s="138"/>
      <c r="L2235" s="138"/>
      <c r="M2235" s="138"/>
      <c r="N2235" s="138"/>
      <c r="O2235" s="138"/>
      <c r="P2235" s="138"/>
      <c r="Q2235" s="138"/>
      <c r="R2235" s="138"/>
      <c r="S2235" s="138"/>
      <c r="T2235" s="145"/>
      <c r="U2235" s="138"/>
      <c r="V2235" s="138"/>
      <c r="W2235" s="138"/>
      <c r="X2235" s="138"/>
      <c r="Y2235" s="138"/>
      <c r="Z2235" s="138"/>
      <c r="AA2235" s="138"/>
      <c r="AB2235" s="138"/>
      <c r="AC2235" s="138"/>
      <c r="AD2235" s="138"/>
      <c r="AE2235" s="138"/>
      <c r="AF2235" s="138"/>
      <c r="AG2235" s="138"/>
      <c r="AH2235" s="138"/>
      <c r="AI2235" s="138"/>
      <c r="AJ2235" s="138"/>
      <c r="AK2235" s="138"/>
      <c r="AL2235" s="138"/>
      <c r="AM2235" s="138"/>
      <c r="AN2235" s="138"/>
      <c r="AO2235" s="138"/>
      <c r="AP2235" s="138"/>
      <c r="AQ2235" s="138"/>
      <c r="AR2235" s="138"/>
      <c r="AS2235" s="138"/>
    </row>
    <row r="2236" spans="2:45" s="135" customFormat="1" ht="24" hidden="1" customHeight="1" x14ac:dyDescent="0.15">
      <c r="B2236" s="169"/>
      <c r="C2236" s="1380" t="s">
        <v>17749</v>
      </c>
      <c r="D2236" s="138" t="s">
        <v>18961</v>
      </c>
      <c r="E2236" s="138" t="s">
        <v>18962</v>
      </c>
      <c r="F2236" s="138" t="s">
        <v>18963</v>
      </c>
      <c r="G2236" s="138">
        <v>460</v>
      </c>
      <c r="H2236" s="138"/>
      <c r="I2236" s="138"/>
      <c r="J2236" s="301"/>
      <c r="K2236" s="138"/>
      <c r="L2236" s="138"/>
      <c r="M2236" s="138"/>
      <c r="N2236" s="138"/>
      <c r="O2236" s="138"/>
      <c r="P2236" s="138"/>
      <c r="Q2236" s="138"/>
      <c r="R2236" s="138"/>
      <c r="S2236" s="138"/>
      <c r="T2236" s="145"/>
      <c r="U2236" s="138"/>
      <c r="V2236" s="138"/>
      <c r="W2236" s="138"/>
      <c r="X2236" s="138"/>
      <c r="Y2236" s="138"/>
      <c r="Z2236" s="138"/>
      <c r="AA2236" s="138"/>
      <c r="AB2236" s="138"/>
      <c r="AC2236" s="138"/>
      <c r="AD2236" s="138"/>
      <c r="AE2236" s="138"/>
      <c r="AF2236" s="138"/>
      <c r="AG2236" s="138"/>
      <c r="AH2236" s="138"/>
      <c r="AI2236" s="138"/>
      <c r="AJ2236" s="138"/>
      <c r="AK2236" s="138"/>
      <c r="AL2236" s="138"/>
      <c r="AM2236" s="138"/>
      <c r="AN2236" s="138"/>
      <c r="AO2236" s="138"/>
      <c r="AP2236" s="138"/>
      <c r="AQ2236" s="138"/>
      <c r="AR2236" s="138"/>
      <c r="AS2236" s="138"/>
    </row>
    <row r="2237" spans="2:45" s="135" customFormat="1" ht="24" hidden="1" customHeight="1" x14ac:dyDescent="0.15">
      <c r="B2237" s="169"/>
      <c r="C2237" s="1380" t="s">
        <v>17749</v>
      </c>
      <c r="D2237" s="138" t="s">
        <v>18964</v>
      </c>
      <c r="E2237" s="138" t="s">
        <v>18965</v>
      </c>
      <c r="F2237" s="138" t="s">
        <v>18963</v>
      </c>
      <c r="G2237" s="138">
        <v>360</v>
      </c>
      <c r="H2237" s="138"/>
      <c r="I2237" s="138"/>
      <c r="J2237" s="301"/>
      <c r="K2237" s="138"/>
      <c r="L2237" s="138"/>
      <c r="M2237" s="138"/>
      <c r="N2237" s="138"/>
      <c r="O2237" s="138"/>
      <c r="P2237" s="138"/>
      <c r="Q2237" s="138"/>
      <c r="R2237" s="138"/>
      <c r="S2237" s="138"/>
      <c r="T2237" s="145"/>
      <c r="U2237" s="138"/>
      <c r="V2237" s="138"/>
      <c r="W2237" s="138"/>
      <c r="X2237" s="138"/>
      <c r="Y2237" s="138"/>
      <c r="Z2237" s="138"/>
      <c r="AA2237" s="138"/>
      <c r="AB2237" s="138"/>
      <c r="AC2237" s="138"/>
      <c r="AD2237" s="138"/>
      <c r="AE2237" s="138"/>
      <c r="AF2237" s="138"/>
      <c r="AG2237" s="138"/>
      <c r="AH2237" s="138"/>
      <c r="AI2237" s="138"/>
      <c r="AJ2237" s="138"/>
      <c r="AK2237" s="138"/>
      <c r="AL2237" s="138"/>
      <c r="AM2237" s="138"/>
      <c r="AN2237" s="138"/>
      <c r="AO2237" s="138"/>
      <c r="AP2237" s="138"/>
      <c r="AQ2237" s="138"/>
      <c r="AR2237" s="138"/>
      <c r="AS2237" s="138"/>
    </row>
    <row r="2238" spans="2:45" s="135" customFormat="1" ht="24" hidden="1" customHeight="1" x14ac:dyDescent="0.15">
      <c r="B2238" s="169"/>
      <c r="C2238" s="1380" t="s">
        <v>17749</v>
      </c>
      <c r="D2238" s="138" t="s">
        <v>18966</v>
      </c>
      <c r="E2238" s="138" t="s">
        <v>18967</v>
      </c>
      <c r="F2238" s="138" t="s">
        <v>18968</v>
      </c>
      <c r="G2238" s="138">
        <v>410</v>
      </c>
      <c r="H2238" s="138"/>
      <c r="I2238" s="138"/>
      <c r="J2238" s="301"/>
      <c r="K2238" s="138"/>
      <c r="L2238" s="138"/>
      <c r="M2238" s="138"/>
      <c r="N2238" s="138"/>
      <c r="O2238" s="138"/>
      <c r="P2238" s="138"/>
      <c r="Q2238" s="138"/>
      <c r="R2238" s="138"/>
      <c r="S2238" s="138"/>
      <c r="T2238" s="145"/>
      <c r="U2238" s="138"/>
      <c r="V2238" s="138"/>
      <c r="W2238" s="138"/>
      <c r="X2238" s="138"/>
      <c r="Y2238" s="138"/>
      <c r="Z2238" s="138"/>
      <c r="AA2238" s="138"/>
      <c r="AB2238" s="138"/>
      <c r="AC2238" s="138"/>
      <c r="AD2238" s="138"/>
      <c r="AE2238" s="138"/>
      <c r="AF2238" s="138"/>
      <c r="AG2238" s="138"/>
      <c r="AH2238" s="138"/>
      <c r="AI2238" s="138"/>
      <c r="AJ2238" s="138"/>
      <c r="AK2238" s="138"/>
      <c r="AL2238" s="138"/>
      <c r="AM2238" s="138"/>
      <c r="AN2238" s="138"/>
      <c r="AO2238" s="138"/>
      <c r="AP2238" s="138"/>
      <c r="AQ2238" s="138"/>
      <c r="AR2238" s="138"/>
      <c r="AS2238" s="138"/>
    </row>
    <row r="2239" spans="2:45" s="135" customFormat="1" ht="24" hidden="1" customHeight="1" x14ac:dyDescent="0.15">
      <c r="B2239" s="169"/>
      <c r="C2239" s="1380" t="s">
        <v>17749</v>
      </c>
      <c r="D2239" s="138" t="s">
        <v>18969</v>
      </c>
      <c r="E2239" s="138" t="s">
        <v>18970</v>
      </c>
      <c r="F2239" s="138" t="s">
        <v>18971</v>
      </c>
      <c r="G2239" s="138">
        <v>539</v>
      </c>
      <c r="H2239" s="138"/>
      <c r="I2239" s="138"/>
      <c r="J2239" s="301"/>
      <c r="K2239" s="138"/>
      <c r="L2239" s="138"/>
      <c r="M2239" s="138"/>
      <c r="N2239" s="138"/>
      <c r="O2239" s="138"/>
      <c r="P2239" s="138"/>
      <c r="Q2239" s="138"/>
      <c r="R2239" s="138"/>
      <c r="S2239" s="138"/>
      <c r="T2239" s="145"/>
      <c r="U2239" s="138"/>
      <c r="V2239" s="138"/>
      <c r="W2239" s="138"/>
      <c r="X2239" s="138"/>
      <c r="Y2239" s="138"/>
      <c r="Z2239" s="138"/>
      <c r="AA2239" s="138"/>
      <c r="AB2239" s="138"/>
      <c r="AC2239" s="138"/>
      <c r="AD2239" s="138"/>
      <c r="AE2239" s="138"/>
      <c r="AF2239" s="138"/>
      <c r="AG2239" s="138"/>
      <c r="AH2239" s="138"/>
      <c r="AI2239" s="138"/>
      <c r="AJ2239" s="138"/>
      <c r="AK2239" s="138"/>
      <c r="AL2239" s="138"/>
      <c r="AM2239" s="138"/>
      <c r="AN2239" s="138"/>
      <c r="AO2239" s="138"/>
      <c r="AP2239" s="138"/>
      <c r="AQ2239" s="138"/>
      <c r="AR2239" s="138"/>
      <c r="AS2239" s="138"/>
    </row>
    <row r="2240" spans="2:45" s="135" customFormat="1" ht="24" hidden="1" customHeight="1" x14ac:dyDescent="0.15">
      <c r="B2240" s="169"/>
      <c r="C2240" s="758" t="s">
        <v>6873</v>
      </c>
      <c r="D2240" s="138" t="s">
        <v>18972</v>
      </c>
      <c r="E2240" s="138" t="s">
        <v>18973</v>
      </c>
      <c r="F2240" s="144" t="s">
        <v>489</v>
      </c>
      <c r="G2240" s="144">
        <v>2209</v>
      </c>
      <c r="H2240" s="144"/>
      <c r="I2240" s="144"/>
      <c r="J2240" s="301"/>
      <c r="K2240" s="138"/>
      <c r="L2240" s="138"/>
      <c r="M2240" s="138"/>
      <c r="N2240" s="138"/>
      <c r="O2240" s="138"/>
      <c r="P2240" s="138"/>
      <c r="Q2240" s="138"/>
      <c r="R2240" s="138"/>
      <c r="S2240" s="138"/>
      <c r="T2240" s="145">
        <v>2015</v>
      </c>
      <c r="U2240" s="138"/>
      <c r="V2240" s="138"/>
      <c r="W2240" s="138"/>
      <c r="X2240" s="138"/>
      <c r="Y2240" s="138"/>
      <c r="Z2240" s="138"/>
      <c r="AA2240" s="138"/>
      <c r="AB2240" s="138"/>
      <c r="AC2240" s="138"/>
      <c r="AD2240" s="138"/>
      <c r="AE2240" s="138"/>
      <c r="AF2240" s="138"/>
      <c r="AG2240" s="138"/>
      <c r="AH2240" s="138"/>
      <c r="AI2240" s="138"/>
      <c r="AJ2240" s="138"/>
      <c r="AK2240" s="138"/>
      <c r="AL2240" s="138"/>
      <c r="AM2240" s="138"/>
      <c r="AN2240" s="138"/>
      <c r="AO2240" s="138"/>
      <c r="AP2240" s="138"/>
      <c r="AQ2240" s="138"/>
      <c r="AR2240" s="138"/>
      <c r="AS2240" s="138"/>
    </row>
    <row r="2241" spans="1:45" s="135" customFormat="1" ht="24" hidden="1" customHeight="1" x14ac:dyDescent="0.15">
      <c r="B2241" s="169"/>
      <c r="C2241" s="758" t="s">
        <v>17729</v>
      </c>
      <c r="D2241" s="138" t="s">
        <v>17688</v>
      </c>
      <c r="E2241" s="138" t="s">
        <v>18974</v>
      </c>
      <c r="F2241" s="144" t="s">
        <v>489</v>
      </c>
      <c r="G2241" s="138">
        <v>1014</v>
      </c>
      <c r="H2241" s="138"/>
      <c r="I2241" s="138"/>
      <c r="J2241" s="301"/>
      <c r="K2241" s="138"/>
      <c r="L2241" s="138"/>
      <c r="M2241" s="138"/>
      <c r="N2241" s="138"/>
      <c r="O2241" s="138"/>
      <c r="P2241" s="138"/>
      <c r="Q2241" s="138"/>
      <c r="R2241" s="138"/>
      <c r="S2241" s="138"/>
      <c r="T2241" s="145">
        <v>2010</v>
      </c>
      <c r="U2241" s="138"/>
      <c r="V2241" s="138"/>
      <c r="W2241" s="138"/>
      <c r="X2241" s="138"/>
      <c r="Y2241" s="138"/>
      <c r="Z2241" s="138"/>
      <c r="AA2241" s="138"/>
      <c r="AB2241" s="138"/>
      <c r="AC2241" s="138"/>
      <c r="AD2241" s="138"/>
      <c r="AE2241" s="138"/>
      <c r="AF2241" s="138"/>
      <c r="AG2241" s="138"/>
      <c r="AH2241" s="138"/>
      <c r="AI2241" s="138"/>
      <c r="AJ2241" s="138"/>
      <c r="AK2241" s="138"/>
      <c r="AL2241" s="138"/>
      <c r="AM2241" s="138"/>
      <c r="AN2241" s="138"/>
      <c r="AO2241" s="138"/>
      <c r="AP2241" s="138"/>
      <c r="AQ2241" s="138"/>
      <c r="AR2241" s="138"/>
      <c r="AS2241" s="138"/>
    </row>
    <row r="2242" spans="1:45" s="135" customFormat="1" ht="24" hidden="1" customHeight="1" x14ac:dyDescent="0.15">
      <c r="B2242" s="169"/>
      <c r="C2242" s="758" t="s">
        <v>6873</v>
      </c>
      <c r="D2242" s="138" t="s">
        <v>18975</v>
      </c>
      <c r="E2242" s="138" t="s">
        <v>18976</v>
      </c>
      <c r="F2242" s="144" t="s">
        <v>489</v>
      </c>
      <c r="G2242" s="144">
        <v>1104</v>
      </c>
      <c r="H2242" s="144"/>
      <c r="I2242" s="144"/>
      <c r="J2242" s="138"/>
      <c r="K2242" s="138"/>
      <c r="L2242" s="138"/>
      <c r="M2242" s="138"/>
      <c r="N2242" s="138"/>
      <c r="O2242" s="138"/>
      <c r="P2242" s="138"/>
      <c r="Q2242" s="138"/>
      <c r="R2242" s="138"/>
      <c r="S2242" s="138"/>
      <c r="T2242" s="145">
        <v>2015</v>
      </c>
      <c r="U2242" s="138"/>
      <c r="V2242" s="138"/>
      <c r="W2242" s="138"/>
      <c r="X2242" s="138"/>
      <c r="Y2242" s="138"/>
      <c r="Z2242" s="138"/>
      <c r="AA2242" s="138"/>
      <c r="AB2242" s="138"/>
      <c r="AC2242" s="138"/>
      <c r="AD2242" s="138"/>
      <c r="AE2242" s="138"/>
      <c r="AF2242" s="138"/>
      <c r="AG2242" s="138"/>
      <c r="AH2242" s="138"/>
      <c r="AI2242" s="138"/>
      <c r="AJ2242" s="138"/>
      <c r="AK2242" s="138"/>
      <c r="AL2242" s="138"/>
      <c r="AM2242" s="138"/>
      <c r="AN2242" s="138"/>
      <c r="AO2242" s="138"/>
      <c r="AP2242" s="138"/>
      <c r="AQ2242" s="138"/>
      <c r="AR2242" s="138"/>
      <c r="AS2242" s="138"/>
    </row>
    <row r="2243" spans="1:45" s="135" customFormat="1" ht="24" hidden="1" customHeight="1" x14ac:dyDescent="0.15">
      <c r="B2243" s="169"/>
      <c r="C2243" s="758" t="s">
        <v>6873</v>
      </c>
      <c r="D2243" s="301" t="s">
        <v>18977</v>
      </c>
      <c r="E2243" s="138" t="s">
        <v>18978</v>
      </c>
      <c r="F2243" s="144" t="s">
        <v>489</v>
      </c>
      <c r="G2243" s="144">
        <v>27355</v>
      </c>
      <c r="H2243" s="144">
        <v>0</v>
      </c>
      <c r="I2243" s="144">
        <v>0</v>
      </c>
      <c r="J2243" s="301"/>
      <c r="K2243" s="138"/>
      <c r="L2243" s="301"/>
      <c r="M2243" s="138"/>
      <c r="N2243" s="138"/>
      <c r="O2243" s="138"/>
      <c r="P2243" s="138"/>
      <c r="Q2243" s="138"/>
      <c r="R2243" s="138"/>
      <c r="S2243" s="138"/>
      <c r="T2243" s="145">
        <v>2016</v>
      </c>
      <c r="U2243" s="138"/>
      <c r="V2243" s="138"/>
      <c r="W2243" s="138"/>
      <c r="X2243" s="138"/>
      <c r="Y2243" s="138"/>
      <c r="Z2243" s="138"/>
      <c r="AA2243" s="138"/>
      <c r="AB2243" s="138"/>
      <c r="AC2243" s="138"/>
      <c r="AD2243" s="138"/>
      <c r="AE2243" s="138"/>
      <c r="AF2243" s="138"/>
      <c r="AG2243" s="138"/>
      <c r="AH2243" s="138"/>
      <c r="AI2243" s="138"/>
      <c r="AJ2243" s="138"/>
      <c r="AK2243" s="138"/>
      <c r="AL2243" s="138"/>
      <c r="AM2243" s="138"/>
      <c r="AN2243" s="138"/>
      <c r="AO2243" s="138"/>
      <c r="AP2243" s="138"/>
      <c r="AQ2243" s="138"/>
      <c r="AR2243" s="138"/>
      <c r="AS2243" s="301"/>
    </row>
    <row r="2244" spans="1:45" s="135" customFormat="1" ht="24" hidden="1" customHeight="1" x14ac:dyDescent="0.15">
      <c r="B2244" s="169"/>
      <c r="C2244" s="1380" t="s">
        <v>17729</v>
      </c>
      <c r="D2244" s="301" t="s">
        <v>18979</v>
      </c>
      <c r="E2244" s="301" t="s">
        <v>18980</v>
      </c>
      <c r="F2244" s="301" t="s">
        <v>17729</v>
      </c>
      <c r="G2244" s="301">
        <v>400</v>
      </c>
      <c r="H2244" s="301"/>
      <c r="I2244" s="301"/>
      <c r="J2244" s="301"/>
      <c r="K2244" s="138"/>
      <c r="L2244" s="301"/>
      <c r="M2244" s="138"/>
      <c r="N2244" s="138"/>
      <c r="O2244" s="138"/>
      <c r="P2244" s="138"/>
      <c r="Q2244" s="138"/>
      <c r="R2244" s="138"/>
      <c r="S2244" s="138"/>
      <c r="T2244" s="145"/>
      <c r="U2244" s="138"/>
      <c r="V2244" s="138"/>
      <c r="W2244" s="138"/>
      <c r="X2244" s="138"/>
      <c r="Y2244" s="138"/>
      <c r="Z2244" s="138"/>
      <c r="AA2244" s="138"/>
      <c r="AB2244" s="138"/>
      <c r="AC2244" s="138"/>
      <c r="AD2244" s="138"/>
      <c r="AE2244" s="138"/>
      <c r="AF2244" s="138"/>
      <c r="AG2244" s="138"/>
      <c r="AH2244" s="138"/>
      <c r="AI2244" s="138"/>
      <c r="AJ2244" s="138"/>
      <c r="AK2244" s="138"/>
      <c r="AL2244" s="138"/>
      <c r="AM2244" s="138"/>
      <c r="AN2244" s="138"/>
      <c r="AO2244" s="138"/>
      <c r="AP2244" s="138"/>
      <c r="AQ2244" s="138"/>
      <c r="AR2244" s="138"/>
      <c r="AS2244" s="301"/>
    </row>
    <row r="2245" spans="1:45" s="135" customFormat="1" ht="24" hidden="1" customHeight="1" x14ac:dyDescent="0.15">
      <c r="B2245" s="169"/>
      <c r="C2245" s="935" t="s">
        <v>17729</v>
      </c>
      <c r="D2245" s="138" t="s">
        <v>18981</v>
      </c>
      <c r="E2245" s="138" t="s">
        <v>18982</v>
      </c>
      <c r="F2245" s="138" t="s">
        <v>17729</v>
      </c>
      <c r="G2245" s="138">
        <v>400</v>
      </c>
      <c r="H2245" s="138"/>
      <c r="I2245" s="138"/>
      <c r="J2245" s="301"/>
      <c r="K2245" s="138"/>
      <c r="L2245" s="138"/>
      <c r="M2245" s="138"/>
      <c r="N2245" s="138"/>
      <c r="O2245" s="138"/>
      <c r="P2245" s="138"/>
      <c r="Q2245" s="138"/>
      <c r="R2245" s="138"/>
      <c r="S2245" s="138"/>
      <c r="T2245" s="145"/>
      <c r="U2245" s="138"/>
      <c r="V2245" s="138"/>
      <c r="W2245" s="138"/>
      <c r="X2245" s="138"/>
      <c r="Y2245" s="138"/>
      <c r="Z2245" s="138"/>
      <c r="AA2245" s="138"/>
      <c r="AB2245" s="138"/>
      <c r="AC2245" s="138"/>
      <c r="AD2245" s="138"/>
      <c r="AE2245" s="138"/>
      <c r="AF2245" s="138"/>
      <c r="AG2245" s="138"/>
      <c r="AH2245" s="138"/>
      <c r="AI2245" s="138"/>
      <c r="AJ2245" s="138"/>
      <c r="AK2245" s="138"/>
      <c r="AL2245" s="138"/>
      <c r="AM2245" s="138"/>
      <c r="AN2245" s="138"/>
      <c r="AO2245" s="138"/>
      <c r="AP2245" s="138"/>
      <c r="AQ2245" s="138"/>
      <c r="AR2245" s="138"/>
      <c r="AS2245" s="138"/>
    </row>
    <row r="2246" spans="1:45" s="135" customFormat="1" ht="24" hidden="1" customHeight="1" x14ac:dyDescent="0.15">
      <c r="B2246" s="169"/>
      <c r="C2246" s="1380" t="s">
        <v>17663</v>
      </c>
      <c r="D2246" s="301" t="s">
        <v>18983</v>
      </c>
      <c r="E2246" s="301" t="s">
        <v>20742</v>
      </c>
      <c r="F2246" s="301" t="s">
        <v>17663</v>
      </c>
      <c r="G2246" s="1424">
        <v>1056</v>
      </c>
      <c r="H2246" s="1424"/>
      <c r="I2246" s="1424"/>
      <c r="J2246" s="301"/>
      <c r="K2246" s="138"/>
      <c r="L2246" s="301"/>
      <c r="M2246" s="138"/>
      <c r="N2246" s="138"/>
      <c r="O2246" s="138"/>
      <c r="P2246" s="138"/>
      <c r="Q2246" s="138"/>
      <c r="R2246" s="138"/>
      <c r="S2246" s="138"/>
      <c r="T2246" s="145">
        <v>2012</v>
      </c>
      <c r="U2246" s="138"/>
      <c r="V2246" s="138"/>
      <c r="W2246" s="138"/>
      <c r="X2246" s="138"/>
      <c r="Y2246" s="138"/>
      <c r="Z2246" s="138"/>
      <c r="AA2246" s="138"/>
      <c r="AB2246" s="138"/>
      <c r="AC2246" s="138"/>
      <c r="AD2246" s="138"/>
      <c r="AE2246" s="138"/>
      <c r="AF2246" s="138"/>
      <c r="AG2246" s="138"/>
      <c r="AH2246" s="138"/>
      <c r="AI2246" s="138"/>
      <c r="AJ2246" s="138"/>
      <c r="AK2246" s="138"/>
      <c r="AL2246" s="138"/>
      <c r="AM2246" s="138"/>
      <c r="AN2246" s="138"/>
      <c r="AO2246" s="138"/>
      <c r="AP2246" s="138"/>
      <c r="AQ2246" s="138"/>
      <c r="AR2246" s="138"/>
      <c r="AS2246" s="301" t="s">
        <v>15574</v>
      </c>
    </row>
    <row r="2247" spans="1:45" s="135" customFormat="1" ht="24" hidden="1" customHeight="1" x14ac:dyDescent="0.15">
      <c r="A2247" s="1397"/>
      <c r="B2247" s="169"/>
      <c r="C2247" s="1380" t="s">
        <v>17663</v>
      </c>
      <c r="D2247" s="301" t="s">
        <v>18983</v>
      </c>
      <c r="E2247" s="301" t="s">
        <v>20743</v>
      </c>
      <c r="F2247" s="301" t="s">
        <v>17663</v>
      </c>
      <c r="G2247" s="1424">
        <v>540</v>
      </c>
      <c r="H2247" s="301"/>
      <c r="I2247" s="1424"/>
      <c r="J2247" s="301"/>
      <c r="K2247" s="248"/>
      <c r="L2247" s="301"/>
      <c r="M2247" s="248"/>
      <c r="N2247" s="248"/>
      <c r="O2247" s="248"/>
      <c r="P2247" s="248"/>
      <c r="Q2247" s="248"/>
      <c r="R2247" s="248"/>
      <c r="S2247" s="248"/>
      <c r="T2247" s="145">
        <v>2012</v>
      </c>
      <c r="U2247" s="248"/>
      <c r="V2247" s="248"/>
      <c r="W2247" s="248"/>
      <c r="X2247" s="248"/>
      <c r="Y2247" s="248"/>
      <c r="Z2247" s="248"/>
      <c r="AA2247" s="248"/>
      <c r="AB2247" s="248"/>
      <c r="AC2247" s="248"/>
      <c r="AD2247" s="248"/>
      <c r="AE2247" s="248"/>
      <c r="AF2247" s="248"/>
      <c r="AG2247" s="248"/>
      <c r="AH2247" s="248"/>
      <c r="AI2247" s="248"/>
      <c r="AJ2247" s="248"/>
      <c r="AK2247" s="248"/>
      <c r="AL2247" s="248"/>
      <c r="AM2247" s="248"/>
      <c r="AN2247" s="248"/>
      <c r="AO2247" s="248"/>
      <c r="AP2247" s="248"/>
      <c r="AQ2247" s="248"/>
      <c r="AR2247" s="248"/>
      <c r="AS2247" s="301" t="s">
        <v>17035</v>
      </c>
    </row>
    <row r="2248" spans="1:45" s="135" customFormat="1" ht="24" hidden="1" customHeight="1" x14ac:dyDescent="0.15">
      <c r="B2248" s="169"/>
      <c r="C2248" s="1380" t="s">
        <v>17663</v>
      </c>
      <c r="D2248" s="301" t="s">
        <v>18984</v>
      </c>
      <c r="E2248" s="301" t="s">
        <v>18985</v>
      </c>
      <c r="F2248" s="301" t="s">
        <v>17663</v>
      </c>
      <c r="G2248" s="144">
        <v>33000</v>
      </c>
      <c r="H2248" s="301"/>
      <c r="I2248" s="301"/>
      <c r="J2248" s="301"/>
      <c r="K2248" s="138"/>
      <c r="L2248" s="301"/>
      <c r="M2248" s="138"/>
      <c r="N2248" s="138"/>
      <c r="O2248" s="138"/>
      <c r="P2248" s="138"/>
      <c r="Q2248" s="138"/>
      <c r="R2248" s="138"/>
      <c r="S2248" s="138"/>
      <c r="T2248" s="145">
        <v>2021</v>
      </c>
      <c r="U2248" s="138"/>
      <c r="V2248" s="138"/>
      <c r="W2248" s="138"/>
      <c r="X2248" s="138"/>
      <c r="Y2248" s="138"/>
      <c r="Z2248" s="138"/>
      <c r="AA2248" s="138"/>
      <c r="AB2248" s="138"/>
      <c r="AC2248" s="138"/>
      <c r="AD2248" s="138"/>
      <c r="AE2248" s="138"/>
      <c r="AF2248" s="138"/>
      <c r="AG2248" s="138"/>
      <c r="AH2248" s="138"/>
      <c r="AI2248" s="138"/>
      <c r="AJ2248" s="138"/>
      <c r="AK2248" s="138"/>
      <c r="AL2248" s="138"/>
      <c r="AM2248" s="138"/>
      <c r="AN2248" s="138"/>
      <c r="AO2248" s="138"/>
      <c r="AP2248" s="138"/>
      <c r="AQ2248" s="138"/>
      <c r="AR2248" s="138"/>
      <c r="AS2248" s="301"/>
    </row>
    <row r="2249" spans="1:45" s="135" customFormat="1" ht="24" hidden="1" customHeight="1" x14ac:dyDescent="0.15">
      <c r="B2249" s="169"/>
      <c r="C2249" s="1380" t="s">
        <v>17663</v>
      </c>
      <c r="D2249" s="301"/>
      <c r="E2249" s="301" t="s">
        <v>16217</v>
      </c>
      <c r="F2249" s="301" t="s">
        <v>18986</v>
      </c>
      <c r="G2249" s="301">
        <v>4530</v>
      </c>
      <c r="H2249" s="301"/>
      <c r="I2249" s="301"/>
      <c r="J2249" s="301"/>
      <c r="K2249" s="138"/>
      <c r="L2249" s="301"/>
      <c r="M2249" s="138"/>
      <c r="N2249" s="138"/>
      <c r="O2249" s="138"/>
      <c r="P2249" s="138"/>
      <c r="Q2249" s="138"/>
      <c r="R2249" s="138"/>
      <c r="S2249" s="138"/>
      <c r="T2249" s="145">
        <v>2017</v>
      </c>
      <c r="U2249" s="138"/>
      <c r="V2249" s="138"/>
      <c r="W2249" s="138"/>
      <c r="X2249" s="138"/>
      <c r="Y2249" s="138"/>
      <c r="Z2249" s="138"/>
      <c r="AA2249" s="138"/>
      <c r="AB2249" s="138"/>
      <c r="AC2249" s="138"/>
      <c r="AD2249" s="138"/>
      <c r="AE2249" s="138"/>
      <c r="AF2249" s="138"/>
      <c r="AG2249" s="138"/>
      <c r="AH2249" s="138"/>
      <c r="AI2249" s="138"/>
      <c r="AJ2249" s="138"/>
      <c r="AK2249" s="138"/>
      <c r="AL2249" s="138"/>
      <c r="AM2249" s="138"/>
      <c r="AN2249" s="138"/>
      <c r="AO2249" s="138"/>
      <c r="AP2249" s="138"/>
      <c r="AQ2249" s="138"/>
      <c r="AR2249" s="138"/>
      <c r="AS2249" s="301" t="s">
        <v>19229</v>
      </c>
    </row>
    <row r="2250" spans="1:45" s="135" customFormat="1" ht="24" hidden="1" customHeight="1" x14ac:dyDescent="0.15">
      <c r="B2250" s="169"/>
      <c r="C2250" s="1380" t="s">
        <v>16523</v>
      </c>
      <c r="D2250" s="1421" t="s">
        <v>17622</v>
      </c>
      <c r="E2250" s="301" t="s">
        <v>18987</v>
      </c>
      <c r="F2250" s="301" t="s">
        <v>16523</v>
      </c>
      <c r="G2250" s="301">
        <v>2112</v>
      </c>
      <c r="H2250" s="301"/>
      <c r="I2250" s="301"/>
      <c r="J2250" s="301"/>
      <c r="K2250" s="138"/>
      <c r="L2250" s="301"/>
      <c r="M2250" s="138"/>
      <c r="N2250" s="138"/>
      <c r="O2250" s="138"/>
      <c r="P2250" s="138"/>
      <c r="Q2250" s="138"/>
      <c r="R2250" s="138"/>
      <c r="S2250" s="138"/>
      <c r="T2250" s="145">
        <v>2019</v>
      </c>
      <c r="U2250" s="138"/>
      <c r="V2250" s="138"/>
      <c r="W2250" s="138"/>
      <c r="X2250" s="138"/>
      <c r="Y2250" s="138"/>
      <c r="Z2250" s="138"/>
      <c r="AA2250" s="138"/>
      <c r="AB2250" s="138"/>
      <c r="AC2250" s="138"/>
      <c r="AD2250" s="138"/>
      <c r="AE2250" s="138"/>
      <c r="AF2250" s="138"/>
      <c r="AG2250" s="138"/>
      <c r="AH2250" s="138"/>
      <c r="AI2250" s="138"/>
      <c r="AJ2250" s="138"/>
      <c r="AK2250" s="138"/>
      <c r="AL2250" s="138"/>
      <c r="AM2250" s="138"/>
      <c r="AN2250" s="138"/>
      <c r="AO2250" s="138"/>
      <c r="AP2250" s="138"/>
      <c r="AQ2250" s="138"/>
      <c r="AR2250" s="138"/>
      <c r="AS2250" s="301"/>
    </row>
    <row r="2251" spans="1:45" s="135" customFormat="1" ht="24" hidden="1" customHeight="1" x14ac:dyDescent="0.15">
      <c r="B2251" s="169"/>
      <c r="C2251" s="935" t="s">
        <v>16523</v>
      </c>
      <c r="D2251" s="1422" t="s">
        <v>18988</v>
      </c>
      <c r="E2251" s="301" t="s">
        <v>19230</v>
      </c>
      <c r="F2251" s="138" t="s">
        <v>16523</v>
      </c>
      <c r="G2251" s="1424">
        <v>1056</v>
      </c>
      <c r="H2251" s="138"/>
      <c r="I2251" s="138"/>
      <c r="J2251" s="301"/>
      <c r="K2251" s="138"/>
      <c r="L2251" s="138"/>
      <c r="M2251" s="138"/>
      <c r="N2251" s="138"/>
      <c r="O2251" s="138"/>
      <c r="P2251" s="138"/>
      <c r="Q2251" s="138"/>
      <c r="R2251" s="138"/>
      <c r="S2251" s="138"/>
      <c r="T2251" s="145">
        <v>2021</v>
      </c>
      <c r="U2251" s="138"/>
      <c r="V2251" s="138"/>
      <c r="W2251" s="138"/>
      <c r="X2251" s="138"/>
      <c r="Y2251" s="138"/>
      <c r="Z2251" s="138"/>
      <c r="AA2251" s="138"/>
      <c r="AB2251" s="138"/>
      <c r="AC2251" s="138"/>
      <c r="AD2251" s="138"/>
      <c r="AE2251" s="138"/>
      <c r="AF2251" s="138"/>
      <c r="AG2251" s="138"/>
      <c r="AH2251" s="138"/>
      <c r="AI2251" s="138"/>
      <c r="AJ2251" s="138"/>
      <c r="AK2251" s="138"/>
      <c r="AL2251" s="138"/>
      <c r="AM2251" s="138"/>
      <c r="AN2251" s="138"/>
      <c r="AO2251" s="138"/>
      <c r="AP2251" s="138"/>
      <c r="AQ2251" s="138"/>
      <c r="AR2251" s="138"/>
      <c r="AS2251" s="138"/>
    </row>
    <row r="2252" spans="1:45" s="135" customFormat="1" ht="24" hidden="1" customHeight="1" x14ac:dyDescent="0.15">
      <c r="B2252" s="169"/>
      <c r="C2252" s="1380" t="s">
        <v>16523</v>
      </c>
      <c r="D2252" s="1421" t="s">
        <v>18989</v>
      </c>
      <c r="E2252" s="301" t="s">
        <v>18990</v>
      </c>
      <c r="F2252" s="301" t="s">
        <v>16523</v>
      </c>
      <c r="G2252" s="301">
        <v>15429</v>
      </c>
      <c r="H2252" s="301">
        <v>831</v>
      </c>
      <c r="I2252" s="301">
        <v>831</v>
      </c>
      <c r="J2252" s="301"/>
      <c r="K2252" s="138"/>
      <c r="L2252" s="301"/>
      <c r="M2252" s="138"/>
      <c r="N2252" s="138"/>
      <c r="O2252" s="138"/>
      <c r="P2252" s="138"/>
      <c r="Q2252" s="138"/>
      <c r="R2252" s="138"/>
      <c r="S2252" s="138"/>
      <c r="T2252" s="145">
        <v>2010</v>
      </c>
      <c r="U2252" s="138"/>
      <c r="V2252" s="138"/>
      <c r="W2252" s="138"/>
      <c r="X2252" s="138"/>
      <c r="Y2252" s="138"/>
      <c r="Z2252" s="138"/>
      <c r="AA2252" s="138"/>
      <c r="AB2252" s="138"/>
      <c r="AC2252" s="138"/>
      <c r="AD2252" s="138"/>
      <c r="AE2252" s="138"/>
      <c r="AF2252" s="138"/>
      <c r="AG2252" s="138"/>
      <c r="AH2252" s="138"/>
      <c r="AI2252" s="138"/>
      <c r="AJ2252" s="138"/>
      <c r="AK2252" s="138"/>
      <c r="AL2252" s="138"/>
      <c r="AM2252" s="138"/>
      <c r="AN2252" s="138"/>
      <c r="AO2252" s="138"/>
      <c r="AP2252" s="138"/>
      <c r="AQ2252" s="138"/>
      <c r="AR2252" s="138"/>
      <c r="AS2252" s="301"/>
    </row>
    <row r="2253" spans="1:45" s="135" customFormat="1" ht="24" hidden="1" customHeight="1" x14ac:dyDescent="0.15">
      <c r="B2253" s="169"/>
      <c r="C2253" s="1380" t="s">
        <v>16523</v>
      </c>
      <c r="D2253" s="1421" t="s">
        <v>18991</v>
      </c>
      <c r="E2253" s="301" t="s">
        <v>18992</v>
      </c>
      <c r="F2253" s="301" t="s">
        <v>16523</v>
      </c>
      <c r="G2253" s="301">
        <v>7340</v>
      </c>
      <c r="H2253" s="301"/>
      <c r="I2253" s="301"/>
      <c r="J2253" s="301"/>
      <c r="K2253" s="138"/>
      <c r="L2253" s="301"/>
      <c r="M2253" s="138"/>
      <c r="N2253" s="138"/>
      <c r="O2253" s="138"/>
      <c r="P2253" s="138"/>
      <c r="Q2253" s="138"/>
      <c r="R2253" s="138"/>
      <c r="S2253" s="138"/>
      <c r="T2253" s="145">
        <v>2015</v>
      </c>
      <c r="U2253" s="138"/>
      <c r="V2253" s="138"/>
      <c r="W2253" s="138"/>
      <c r="X2253" s="138"/>
      <c r="Y2253" s="138"/>
      <c r="Z2253" s="138"/>
      <c r="AA2253" s="138"/>
      <c r="AB2253" s="138"/>
      <c r="AC2253" s="138"/>
      <c r="AD2253" s="138"/>
      <c r="AE2253" s="138"/>
      <c r="AF2253" s="138"/>
      <c r="AG2253" s="138"/>
      <c r="AH2253" s="138"/>
      <c r="AI2253" s="138"/>
      <c r="AJ2253" s="138"/>
      <c r="AK2253" s="138"/>
      <c r="AL2253" s="138"/>
      <c r="AM2253" s="138"/>
      <c r="AN2253" s="138"/>
      <c r="AO2253" s="138"/>
      <c r="AP2253" s="138"/>
      <c r="AQ2253" s="138"/>
      <c r="AR2253" s="138"/>
      <c r="AS2253" s="301"/>
    </row>
    <row r="2254" spans="1:45" s="135" customFormat="1" ht="24" hidden="1" customHeight="1" x14ac:dyDescent="0.15">
      <c r="B2254" s="169"/>
      <c r="C2254" s="1380" t="s">
        <v>16523</v>
      </c>
      <c r="D2254" s="1421" t="s">
        <v>18993</v>
      </c>
      <c r="E2254" s="301" t="s">
        <v>18994</v>
      </c>
      <c r="F2254" s="301" t="s">
        <v>16523</v>
      </c>
      <c r="G2254" s="301">
        <v>16500</v>
      </c>
      <c r="H2254" s="301"/>
      <c r="I2254" s="301"/>
      <c r="J2254" s="301"/>
      <c r="K2254" s="138"/>
      <c r="L2254" s="301"/>
      <c r="M2254" s="138"/>
      <c r="N2254" s="138"/>
      <c r="O2254" s="138"/>
      <c r="P2254" s="138"/>
      <c r="Q2254" s="138"/>
      <c r="R2254" s="138"/>
      <c r="S2254" s="138"/>
      <c r="T2254" s="145">
        <v>2013</v>
      </c>
      <c r="U2254" s="138"/>
      <c r="V2254" s="138"/>
      <c r="W2254" s="138"/>
      <c r="X2254" s="138"/>
      <c r="Y2254" s="138"/>
      <c r="Z2254" s="138"/>
      <c r="AA2254" s="138"/>
      <c r="AB2254" s="138"/>
      <c r="AC2254" s="138"/>
      <c r="AD2254" s="138"/>
      <c r="AE2254" s="138"/>
      <c r="AF2254" s="138"/>
      <c r="AG2254" s="138"/>
      <c r="AH2254" s="138"/>
      <c r="AI2254" s="138"/>
      <c r="AJ2254" s="138"/>
      <c r="AK2254" s="138"/>
      <c r="AL2254" s="138"/>
      <c r="AM2254" s="138"/>
      <c r="AN2254" s="138"/>
      <c r="AO2254" s="138"/>
      <c r="AP2254" s="138"/>
      <c r="AQ2254" s="138"/>
      <c r="AR2254" s="138"/>
      <c r="AS2254" s="301"/>
    </row>
    <row r="2255" spans="1:45" s="135" customFormat="1" ht="24" hidden="1" customHeight="1" x14ac:dyDescent="0.15">
      <c r="B2255" s="169"/>
      <c r="C2255" s="1380" t="s">
        <v>16523</v>
      </c>
      <c r="D2255" s="1421" t="s">
        <v>18995</v>
      </c>
      <c r="E2255" s="301" t="s">
        <v>18996</v>
      </c>
      <c r="F2255" s="301" t="s">
        <v>16523</v>
      </c>
      <c r="G2255" s="301">
        <v>5720</v>
      </c>
      <c r="H2255" s="301"/>
      <c r="I2255" s="301"/>
      <c r="J2255" s="301"/>
      <c r="K2255" s="138"/>
      <c r="L2255" s="301"/>
      <c r="M2255" s="138"/>
      <c r="N2255" s="138"/>
      <c r="O2255" s="138"/>
      <c r="P2255" s="138"/>
      <c r="Q2255" s="138"/>
      <c r="R2255" s="138"/>
      <c r="S2255" s="138"/>
      <c r="T2255" s="145">
        <v>2018</v>
      </c>
      <c r="U2255" s="138"/>
      <c r="V2255" s="138"/>
      <c r="W2255" s="138"/>
      <c r="X2255" s="138"/>
      <c r="Y2255" s="138"/>
      <c r="Z2255" s="138"/>
      <c r="AA2255" s="138"/>
      <c r="AB2255" s="138"/>
      <c r="AC2255" s="138"/>
      <c r="AD2255" s="138"/>
      <c r="AE2255" s="138"/>
      <c r="AF2255" s="138"/>
      <c r="AG2255" s="138"/>
      <c r="AH2255" s="138"/>
      <c r="AI2255" s="138"/>
      <c r="AJ2255" s="138"/>
      <c r="AK2255" s="138"/>
      <c r="AL2255" s="138"/>
      <c r="AM2255" s="138"/>
      <c r="AN2255" s="138"/>
      <c r="AO2255" s="138"/>
      <c r="AP2255" s="138"/>
      <c r="AQ2255" s="138"/>
      <c r="AR2255" s="138"/>
      <c r="AS2255" s="301"/>
    </row>
    <row r="2256" spans="1:45" s="135" customFormat="1" ht="24" hidden="1" customHeight="1" x14ac:dyDescent="0.15">
      <c r="B2256" s="169"/>
      <c r="C2256" s="1380" t="s">
        <v>16523</v>
      </c>
      <c r="D2256" s="1421" t="s">
        <v>18997</v>
      </c>
      <c r="E2256" s="301" t="s">
        <v>18998</v>
      </c>
      <c r="F2256" s="301" t="s">
        <v>16523</v>
      </c>
      <c r="G2256" s="301">
        <v>9133</v>
      </c>
      <c r="H2256" s="301"/>
      <c r="I2256" s="301"/>
      <c r="J2256" s="301"/>
      <c r="K2256" s="138"/>
      <c r="L2256" s="301"/>
      <c r="M2256" s="138"/>
      <c r="N2256" s="138"/>
      <c r="O2256" s="138"/>
      <c r="P2256" s="138"/>
      <c r="Q2256" s="138"/>
      <c r="R2256" s="138"/>
      <c r="S2256" s="138"/>
      <c r="T2256" s="145">
        <v>2022</v>
      </c>
      <c r="U2256" s="138"/>
      <c r="V2256" s="138"/>
      <c r="W2256" s="138"/>
      <c r="X2256" s="138"/>
      <c r="Y2256" s="138"/>
      <c r="Z2256" s="138"/>
      <c r="AA2256" s="138"/>
      <c r="AB2256" s="138"/>
      <c r="AC2256" s="138"/>
      <c r="AD2256" s="138"/>
      <c r="AE2256" s="138"/>
      <c r="AF2256" s="138"/>
      <c r="AG2256" s="138"/>
      <c r="AH2256" s="138"/>
      <c r="AI2256" s="138"/>
      <c r="AJ2256" s="138"/>
      <c r="AK2256" s="138"/>
      <c r="AL2256" s="138"/>
      <c r="AM2256" s="138"/>
      <c r="AN2256" s="138"/>
      <c r="AO2256" s="138"/>
      <c r="AP2256" s="138"/>
      <c r="AQ2256" s="138"/>
      <c r="AR2256" s="138"/>
      <c r="AS2256" s="301"/>
    </row>
    <row r="2257" spans="1:45" s="135" customFormat="1" ht="24" hidden="1" customHeight="1" x14ac:dyDescent="0.15">
      <c r="B2257" s="169"/>
      <c r="C2257" s="1380" t="s">
        <v>16523</v>
      </c>
      <c r="D2257" s="1421" t="s">
        <v>18999</v>
      </c>
      <c r="E2257" s="301" t="s">
        <v>16526</v>
      </c>
      <c r="F2257" s="301" t="s">
        <v>16523</v>
      </c>
      <c r="G2257" s="301">
        <v>6295</v>
      </c>
      <c r="H2257" s="301"/>
      <c r="I2257" s="301"/>
      <c r="J2257" s="301"/>
      <c r="K2257" s="138"/>
      <c r="L2257" s="301"/>
      <c r="M2257" s="138"/>
      <c r="N2257" s="138"/>
      <c r="O2257" s="138"/>
      <c r="P2257" s="138"/>
      <c r="Q2257" s="138"/>
      <c r="R2257" s="138"/>
      <c r="S2257" s="138"/>
      <c r="T2257" s="145">
        <v>2021</v>
      </c>
      <c r="U2257" s="138"/>
      <c r="V2257" s="138"/>
      <c r="W2257" s="138"/>
      <c r="X2257" s="138"/>
      <c r="Y2257" s="138"/>
      <c r="Z2257" s="138"/>
      <c r="AA2257" s="138"/>
      <c r="AB2257" s="138"/>
      <c r="AC2257" s="138"/>
      <c r="AD2257" s="138"/>
      <c r="AE2257" s="138"/>
      <c r="AF2257" s="138"/>
      <c r="AG2257" s="138"/>
      <c r="AH2257" s="138"/>
      <c r="AI2257" s="138"/>
      <c r="AJ2257" s="138"/>
      <c r="AK2257" s="138"/>
      <c r="AL2257" s="138"/>
      <c r="AM2257" s="138"/>
      <c r="AN2257" s="138"/>
      <c r="AO2257" s="138"/>
      <c r="AP2257" s="138"/>
      <c r="AQ2257" s="138"/>
      <c r="AR2257" s="138"/>
      <c r="AS2257" s="301"/>
    </row>
    <row r="2258" spans="1:45" s="135" customFormat="1" ht="24" hidden="1" customHeight="1" x14ac:dyDescent="0.15">
      <c r="B2258" s="169"/>
      <c r="C2258" s="1380" t="s">
        <v>16523</v>
      </c>
      <c r="D2258" s="1421" t="s">
        <v>19000</v>
      </c>
      <c r="E2258" s="301" t="s">
        <v>16525</v>
      </c>
      <c r="F2258" s="301" t="s">
        <v>16523</v>
      </c>
      <c r="G2258" s="301">
        <v>9546</v>
      </c>
      <c r="H2258" s="301"/>
      <c r="I2258" s="301"/>
      <c r="J2258" s="301"/>
      <c r="K2258" s="138"/>
      <c r="L2258" s="301"/>
      <c r="M2258" s="138"/>
      <c r="N2258" s="138"/>
      <c r="O2258" s="138"/>
      <c r="P2258" s="138"/>
      <c r="Q2258" s="138"/>
      <c r="R2258" s="138"/>
      <c r="S2258" s="138"/>
      <c r="T2258" s="145">
        <v>2021</v>
      </c>
      <c r="U2258" s="138"/>
      <c r="V2258" s="138"/>
      <c r="W2258" s="138"/>
      <c r="X2258" s="138"/>
      <c r="Y2258" s="138"/>
      <c r="Z2258" s="138"/>
      <c r="AA2258" s="138"/>
      <c r="AB2258" s="138"/>
      <c r="AC2258" s="138"/>
      <c r="AD2258" s="138"/>
      <c r="AE2258" s="138"/>
      <c r="AF2258" s="138"/>
      <c r="AG2258" s="138"/>
      <c r="AH2258" s="138"/>
      <c r="AI2258" s="138"/>
      <c r="AJ2258" s="138"/>
      <c r="AK2258" s="138"/>
      <c r="AL2258" s="138"/>
      <c r="AM2258" s="138"/>
      <c r="AN2258" s="138"/>
      <c r="AO2258" s="138"/>
      <c r="AP2258" s="138"/>
      <c r="AQ2258" s="138"/>
      <c r="AR2258" s="138"/>
      <c r="AS2258" s="301"/>
    </row>
    <row r="2259" spans="1:45" s="135" customFormat="1" ht="24" hidden="1" customHeight="1" x14ac:dyDescent="0.15">
      <c r="B2259" s="169"/>
      <c r="C2259" s="1380" t="s">
        <v>16523</v>
      </c>
      <c r="D2259" s="1422" t="s">
        <v>19001</v>
      </c>
      <c r="E2259" s="301" t="s">
        <v>19002</v>
      </c>
      <c r="F2259" s="301" t="s">
        <v>16523</v>
      </c>
      <c r="G2259" s="138">
        <v>8570</v>
      </c>
      <c r="H2259" s="138"/>
      <c r="I2259" s="138"/>
      <c r="J2259" s="301"/>
      <c r="K2259" s="138"/>
      <c r="L2259" s="138"/>
      <c r="M2259" s="138"/>
      <c r="N2259" s="138"/>
      <c r="O2259" s="138"/>
      <c r="P2259" s="138"/>
      <c r="Q2259" s="138"/>
      <c r="R2259" s="138"/>
      <c r="S2259" s="138"/>
      <c r="T2259" s="145">
        <v>2022</v>
      </c>
      <c r="U2259" s="138"/>
      <c r="V2259" s="138"/>
      <c r="W2259" s="138"/>
      <c r="X2259" s="138"/>
      <c r="Y2259" s="138"/>
      <c r="Z2259" s="138"/>
      <c r="AA2259" s="138"/>
      <c r="AB2259" s="138"/>
      <c r="AC2259" s="138"/>
      <c r="AD2259" s="138"/>
      <c r="AE2259" s="138"/>
      <c r="AF2259" s="138"/>
      <c r="AG2259" s="138"/>
      <c r="AH2259" s="138"/>
      <c r="AI2259" s="138"/>
      <c r="AJ2259" s="138"/>
      <c r="AK2259" s="138"/>
      <c r="AL2259" s="138"/>
      <c r="AM2259" s="138"/>
      <c r="AN2259" s="138"/>
      <c r="AO2259" s="138"/>
      <c r="AP2259" s="138"/>
      <c r="AQ2259" s="138"/>
      <c r="AR2259" s="138"/>
      <c r="AS2259" s="138"/>
    </row>
    <row r="2260" spans="1:45" s="135" customFormat="1" ht="24" hidden="1" customHeight="1" x14ac:dyDescent="0.15">
      <c r="B2260" s="169"/>
      <c r="C2260" s="1380" t="s">
        <v>16523</v>
      </c>
      <c r="D2260" s="1422" t="s">
        <v>19003</v>
      </c>
      <c r="E2260" s="301" t="s">
        <v>16524</v>
      </c>
      <c r="F2260" s="301" t="s">
        <v>16523</v>
      </c>
      <c r="G2260" s="138">
        <v>7268</v>
      </c>
      <c r="H2260" s="138"/>
      <c r="I2260" s="138"/>
      <c r="J2260" s="301"/>
      <c r="K2260" s="138"/>
      <c r="L2260" s="138"/>
      <c r="M2260" s="138"/>
      <c r="N2260" s="138"/>
      <c r="O2260" s="138"/>
      <c r="P2260" s="138"/>
      <c r="Q2260" s="138"/>
      <c r="R2260" s="138"/>
      <c r="S2260" s="138"/>
      <c r="T2260" s="145">
        <v>2021</v>
      </c>
      <c r="U2260" s="138"/>
      <c r="V2260" s="138"/>
      <c r="W2260" s="138"/>
      <c r="X2260" s="138"/>
      <c r="Y2260" s="138"/>
      <c r="Z2260" s="138"/>
      <c r="AA2260" s="138"/>
      <c r="AB2260" s="138"/>
      <c r="AC2260" s="138"/>
      <c r="AD2260" s="138"/>
      <c r="AE2260" s="138"/>
      <c r="AF2260" s="138"/>
      <c r="AG2260" s="138"/>
      <c r="AH2260" s="138"/>
      <c r="AI2260" s="138"/>
      <c r="AJ2260" s="138"/>
      <c r="AK2260" s="138"/>
      <c r="AL2260" s="138"/>
      <c r="AM2260" s="138"/>
      <c r="AN2260" s="138"/>
      <c r="AO2260" s="138"/>
      <c r="AP2260" s="138"/>
      <c r="AQ2260" s="138"/>
      <c r="AR2260" s="138"/>
      <c r="AS2260" s="138"/>
    </row>
    <row r="2261" spans="1:45" s="135" customFormat="1" ht="24" hidden="1" customHeight="1" x14ac:dyDescent="0.15">
      <c r="B2261" s="169"/>
      <c r="C2261" s="1380" t="s">
        <v>16523</v>
      </c>
      <c r="D2261" s="301" t="s">
        <v>19004</v>
      </c>
      <c r="E2261" s="301" t="s">
        <v>19005</v>
      </c>
      <c r="F2261" s="301" t="s">
        <v>16523</v>
      </c>
      <c r="G2261" s="301">
        <v>10044</v>
      </c>
      <c r="H2261" s="301"/>
      <c r="I2261" s="301"/>
      <c r="J2261" s="301"/>
      <c r="K2261" s="138"/>
      <c r="L2261" s="301"/>
      <c r="M2261" s="138"/>
      <c r="N2261" s="138"/>
      <c r="O2261" s="138"/>
      <c r="P2261" s="138"/>
      <c r="Q2261" s="138"/>
      <c r="R2261" s="138"/>
      <c r="S2261" s="138"/>
      <c r="T2261" s="145">
        <v>2010</v>
      </c>
      <c r="U2261" s="138"/>
      <c r="V2261" s="138"/>
      <c r="W2261" s="138"/>
      <c r="X2261" s="138"/>
      <c r="Y2261" s="138"/>
      <c r="Z2261" s="138"/>
      <c r="AA2261" s="138"/>
      <c r="AB2261" s="138"/>
      <c r="AC2261" s="138"/>
      <c r="AD2261" s="138"/>
      <c r="AE2261" s="138"/>
      <c r="AF2261" s="138"/>
      <c r="AG2261" s="138"/>
      <c r="AH2261" s="138"/>
      <c r="AI2261" s="138"/>
      <c r="AJ2261" s="138"/>
      <c r="AK2261" s="138"/>
      <c r="AL2261" s="138"/>
      <c r="AM2261" s="138"/>
      <c r="AN2261" s="138"/>
      <c r="AO2261" s="138"/>
      <c r="AP2261" s="138"/>
      <c r="AQ2261" s="138"/>
      <c r="AR2261" s="138"/>
      <c r="AS2261" s="301"/>
    </row>
    <row r="2262" spans="1:45" s="135" customFormat="1" ht="24" hidden="1" customHeight="1" x14ac:dyDescent="0.15">
      <c r="B2262" s="169"/>
      <c r="C2262" s="1380" t="s">
        <v>16523</v>
      </c>
      <c r="D2262" s="301" t="s">
        <v>19006</v>
      </c>
      <c r="E2262" s="301" t="s">
        <v>19007</v>
      </c>
      <c r="F2262" s="301" t="s">
        <v>16523</v>
      </c>
      <c r="G2262" s="301">
        <v>1712</v>
      </c>
      <c r="H2262" s="301"/>
      <c r="I2262" s="301"/>
      <c r="J2262" s="301"/>
      <c r="K2262" s="138"/>
      <c r="L2262" s="301"/>
      <c r="M2262" s="138"/>
      <c r="N2262" s="138"/>
      <c r="O2262" s="138"/>
      <c r="P2262" s="138"/>
      <c r="Q2262" s="138"/>
      <c r="R2262" s="138"/>
      <c r="S2262" s="138"/>
      <c r="T2262" s="145">
        <v>2021</v>
      </c>
      <c r="U2262" s="138"/>
      <c r="V2262" s="138"/>
      <c r="W2262" s="138"/>
      <c r="X2262" s="138"/>
      <c r="Y2262" s="138"/>
      <c r="Z2262" s="138"/>
      <c r="AA2262" s="138"/>
      <c r="AB2262" s="138"/>
      <c r="AC2262" s="138"/>
      <c r="AD2262" s="138"/>
      <c r="AE2262" s="138"/>
      <c r="AF2262" s="138"/>
      <c r="AG2262" s="138"/>
      <c r="AH2262" s="138"/>
      <c r="AI2262" s="138"/>
      <c r="AJ2262" s="138"/>
      <c r="AK2262" s="138"/>
      <c r="AL2262" s="138"/>
      <c r="AM2262" s="138"/>
      <c r="AN2262" s="138"/>
      <c r="AO2262" s="138"/>
      <c r="AP2262" s="138"/>
      <c r="AQ2262" s="138"/>
      <c r="AR2262" s="138"/>
      <c r="AS2262" s="301"/>
    </row>
    <row r="2263" spans="1:45" s="135" customFormat="1" ht="24" hidden="1" customHeight="1" x14ac:dyDescent="0.15">
      <c r="B2263" s="169"/>
      <c r="C2263" s="935" t="s">
        <v>16379</v>
      </c>
      <c r="D2263" s="138" t="s">
        <v>19008</v>
      </c>
      <c r="E2263" s="138" t="s">
        <v>19009</v>
      </c>
      <c r="F2263" s="138" t="s">
        <v>16379</v>
      </c>
      <c r="G2263" s="138">
        <v>9645</v>
      </c>
      <c r="H2263" s="138"/>
      <c r="I2263" s="138"/>
      <c r="J2263" s="138"/>
      <c r="K2263" s="138"/>
      <c r="L2263" s="138"/>
      <c r="M2263" s="138"/>
      <c r="N2263" s="138"/>
      <c r="O2263" s="138"/>
      <c r="P2263" s="138"/>
      <c r="Q2263" s="138"/>
      <c r="R2263" s="138"/>
      <c r="S2263" s="138"/>
      <c r="T2263" s="145">
        <v>2012</v>
      </c>
      <c r="U2263" s="138"/>
      <c r="V2263" s="138"/>
      <c r="W2263" s="138"/>
      <c r="X2263" s="138"/>
      <c r="Y2263" s="138"/>
      <c r="Z2263" s="138"/>
      <c r="AA2263" s="138"/>
      <c r="AB2263" s="138"/>
      <c r="AC2263" s="138"/>
      <c r="AD2263" s="138"/>
      <c r="AE2263" s="138"/>
      <c r="AF2263" s="138"/>
      <c r="AG2263" s="138"/>
      <c r="AH2263" s="138"/>
      <c r="AI2263" s="138"/>
      <c r="AJ2263" s="138"/>
      <c r="AK2263" s="138"/>
      <c r="AL2263" s="138"/>
      <c r="AM2263" s="138"/>
      <c r="AN2263" s="138"/>
      <c r="AO2263" s="138"/>
      <c r="AP2263" s="138"/>
      <c r="AQ2263" s="138"/>
      <c r="AR2263" s="138"/>
      <c r="AS2263" s="138"/>
    </row>
    <row r="2264" spans="1:45" s="135" customFormat="1" ht="24" hidden="1" customHeight="1" x14ac:dyDescent="0.15">
      <c r="A2264" s="1397"/>
      <c r="B2264" s="169"/>
      <c r="C2264" s="758" t="s">
        <v>16379</v>
      </c>
      <c r="D2264" s="138" t="s">
        <v>19008</v>
      </c>
      <c r="E2264" s="148" t="s">
        <v>19010</v>
      </c>
      <c r="F2264" s="144" t="s">
        <v>16379</v>
      </c>
      <c r="G2264" s="144">
        <v>9645</v>
      </c>
      <c r="H2264" s="144"/>
      <c r="I2264" s="144"/>
      <c r="J2264" s="138"/>
      <c r="K2264" s="248"/>
      <c r="L2264" s="136"/>
      <c r="M2264" s="248"/>
      <c r="N2264" s="248"/>
      <c r="O2264" s="248"/>
      <c r="P2264" s="248"/>
      <c r="Q2264" s="248"/>
      <c r="R2264" s="248"/>
      <c r="S2264" s="248"/>
      <c r="T2264" s="145">
        <v>2012</v>
      </c>
      <c r="U2264" s="248"/>
      <c r="V2264" s="248"/>
      <c r="W2264" s="248"/>
      <c r="X2264" s="248"/>
      <c r="Y2264" s="248"/>
      <c r="Z2264" s="248"/>
      <c r="AA2264" s="248"/>
      <c r="AB2264" s="248"/>
      <c r="AC2264" s="248"/>
      <c r="AD2264" s="248"/>
      <c r="AE2264" s="248"/>
      <c r="AF2264" s="248"/>
      <c r="AG2264" s="248"/>
      <c r="AH2264" s="248"/>
      <c r="AI2264" s="248"/>
      <c r="AJ2264" s="248"/>
      <c r="AK2264" s="248"/>
      <c r="AL2264" s="248"/>
      <c r="AM2264" s="248"/>
      <c r="AN2264" s="248"/>
      <c r="AO2264" s="248"/>
      <c r="AP2264" s="248"/>
      <c r="AQ2264" s="248"/>
      <c r="AR2264" s="248"/>
      <c r="AS2264" s="136"/>
    </row>
    <row r="2265" spans="1:45" s="135" customFormat="1" ht="24" hidden="1" customHeight="1" x14ac:dyDescent="0.15">
      <c r="A2265" s="1397"/>
      <c r="B2265" s="169"/>
      <c r="C2265" s="758" t="s">
        <v>16379</v>
      </c>
      <c r="D2265" s="148" t="s">
        <v>19011</v>
      </c>
      <c r="E2265" s="148" t="s">
        <v>19012</v>
      </c>
      <c r="F2265" s="144" t="s">
        <v>16379</v>
      </c>
      <c r="G2265" s="144">
        <v>9891</v>
      </c>
      <c r="H2265" s="144"/>
      <c r="I2265" s="144"/>
      <c r="J2265" s="144"/>
      <c r="K2265" s="248"/>
      <c r="L2265" s="136"/>
      <c r="M2265" s="248"/>
      <c r="N2265" s="248"/>
      <c r="O2265" s="248"/>
      <c r="P2265" s="248"/>
      <c r="Q2265" s="248"/>
      <c r="R2265" s="248"/>
      <c r="S2265" s="248"/>
      <c r="T2265" s="145">
        <v>2020</v>
      </c>
      <c r="U2265" s="248"/>
      <c r="V2265" s="248"/>
      <c r="W2265" s="248"/>
      <c r="X2265" s="248"/>
      <c r="Y2265" s="248"/>
      <c r="Z2265" s="248"/>
      <c r="AA2265" s="248"/>
      <c r="AB2265" s="248"/>
      <c r="AC2265" s="248"/>
      <c r="AD2265" s="248"/>
      <c r="AE2265" s="248"/>
      <c r="AF2265" s="248"/>
      <c r="AG2265" s="248"/>
      <c r="AH2265" s="248"/>
      <c r="AI2265" s="248"/>
      <c r="AJ2265" s="248"/>
      <c r="AK2265" s="248"/>
      <c r="AL2265" s="248"/>
      <c r="AM2265" s="248"/>
      <c r="AN2265" s="248"/>
      <c r="AO2265" s="248"/>
      <c r="AP2265" s="248"/>
      <c r="AQ2265" s="248"/>
      <c r="AR2265" s="248"/>
      <c r="AS2265" s="136"/>
    </row>
    <row r="2266" spans="1:45" s="135" customFormat="1" ht="24" hidden="1" customHeight="1" x14ac:dyDescent="0.15">
      <c r="B2266" s="169"/>
      <c r="C2266" s="758" t="s">
        <v>16379</v>
      </c>
      <c r="D2266" s="148" t="s">
        <v>19013</v>
      </c>
      <c r="E2266" s="301" t="s">
        <v>19014</v>
      </c>
      <c r="F2266" s="301" t="s">
        <v>16379</v>
      </c>
      <c r="G2266" s="301">
        <v>29987</v>
      </c>
      <c r="H2266" s="301"/>
      <c r="I2266" s="301"/>
      <c r="J2266" s="301"/>
      <c r="K2266" s="138"/>
      <c r="L2266" s="301"/>
      <c r="M2266" s="138"/>
      <c r="N2266" s="138"/>
      <c r="O2266" s="138"/>
      <c r="P2266" s="138"/>
      <c r="Q2266" s="138"/>
      <c r="R2266" s="138"/>
      <c r="S2266" s="138"/>
      <c r="T2266" s="145">
        <v>2013</v>
      </c>
      <c r="U2266" s="138"/>
      <c r="V2266" s="138"/>
      <c r="W2266" s="138"/>
      <c r="X2266" s="138"/>
      <c r="Y2266" s="138"/>
      <c r="Z2266" s="138"/>
      <c r="AA2266" s="138"/>
      <c r="AB2266" s="138"/>
      <c r="AC2266" s="138"/>
      <c r="AD2266" s="138"/>
      <c r="AE2266" s="138"/>
      <c r="AF2266" s="138"/>
      <c r="AG2266" s="138"/>
      <c r="AH2266" s="138"/>
      <c r="AI2266" s="138"/>
      <c r="AJ2266" s="138"/>
      <c r="AK2266" s="138"/>
      <c r="AL2266" s="138"/>
      <c r="AM2266" s="138"/>
      <c r="AN2266" s="138"/>
      <c r="AO2266" s="138"/>
      <c r="AP2266" s="138"/>
      <c r="AQ2266" s="138"/>
      <c r="AR2266" s="138"/>
      <c r="AS2266" s="301"/>
    </row>
    <row r="2267" spans="1:45" s="135" customFormat="1" ht="24" hidden="1" customHeight="1" x14ac:dyDescent="0.15">
      <c r="B2267" s="169"/>
      <c r="C2267" s="1380" t="s">
        <v>16379</v>
      </c>
      <c r="D2267" s="301" t="s">
        <v>19015</v>
      </c>
      <c r="E2267" s="301" t="s">
        <v>19016</v>
      </c>
      <c r="F2267" s="301" t="s">
        <v>16379</v>
      </c>
      <c r="G2267" s="301">
        <v>6412</v>
      </c>
      <c r="H2267" s="301"/>
      <c r="I2267" s="301"/>
      <c r="J2267" s="301"/>
      <c r="K2267" s="138"/>
      <c r="L2267" s="301"/>
      <c r="M2267" s="138"/>
      <c r="N2267" s="138"/>
      <c r="O2267" s="138"/>
      <c r="P2267" s="138"/>
      <c r="Q2267" s="138"/>
      <c r="R2267" s="138"/>
      <c r="S2267" s="138"/>
      <c r="T2267" s="145">
        <v>2013</v>
      </c>
      <c r="U2267" s="138"/>
      <c r="V2267" s="138"/>
      <c r="W2267" s="138"/>
      <c r="X2267" s="138"/>
      <c r="Y2267" s="138"/>
      <c r="Z2267" s="138"/>
      <c r="AA2267" s="138"/>
      <c r="AB2267" s="138"/>
      <c r="AC2267" s="138"/>
      <c r="AD2267" s="138"/>
      <c r="AE2267" s="138"/>
      <c r="AF2267" s="138"/>
      <c r="AG2267" s="138"/>
      <c r="AH2267" s="138"/>
      <c r="AI2267" s="138"/>
      <c r="AJ2267" s="138"/>
      <c r="AK2267" s="138"/>
      <c r="AL2267" s="138"/>
      <c r="AM2267" s="138"/>
      <c r="AN2267" s="138"/>
      <c r="AO2267" s="138"/>
      <c r="AP2267" s="138"/>
      <c r="AQ2267" s="138"/>
      <c r="AR2267" s="138"/>
      <c r="AS2267" s="301"/>
    </row>
    <row r="2268" spans="1:45" s="135" customFormat="1" ht="24" hidden="1" customHeight="1" x14ac:dyDescent="0.15">
      <c r="B2268" s="169"/>
      <c r="C2268" s="1380" t="s">
        <v>16379</v>
      </c>
      <c r="D2268" s="138" t="s">
        <v>19017</v>
      </c>
      <c r="E2268" s="138" t="s">
        <v>19018</v>
      </c>
      <c r="F2268" s="138" t="s">
        <v>16379</v>
      </c>
      <c r="G2268" s="138">
        <v>9088</v>
      </c>
      <c r="H2268" s="138"/>
      <c r="I2268" s="138"/>
      <c r="J2268" s="138"/>
      <c r="K2268" s="138"/>
      <c r="L2268" s="138"/>
      <c r="M2268" s="138"/>
      <c r="N2268" s="138"/>
      <c r="O2268" s="138"/>
      <c r="P2268" s="138"/>
      <c r="Q2268" s="138"/>
      <c r="R2268" s="138"/>
      <c r="S2268" s="138"/>
      <c r="T2268" s="145">
        <v>2015</v>
      </c>
      <c r="U2268" s="138"/>
      <c r="V2268" s="138"/>
      <c r="W2268" s="138"/>
      <c r="X2268" s="138"/>
      <c r="Y2268" s="138"/>
      <c r="Z2268" s="138"/>
      <c r="AA2268" s="138"/>
      <c r="AB2268" s="138"/>
      <c r="AC2268" s="138"/>
      <c r="AD2268" s="138"/>
      <c r="AE2268" s="138"/>
      <c r="AF2268" s="138"/>
      <c r="AG2268" s="138"/>
      <c r="AH2268" s="138"/>
      <c r="AI2268" s="138"/>
      <c r="AJ2268" s="138"/>
      <c r="AK2268" s="138"/>
      <c r="AL2268" s="138"/>
      <c r="AM2268" s="138"/>
      <c r="AN2268" s="138"/>
      <c r="AO2268" s="138"/>
      <c r="AP2268" s="138"/>
      <c r="AQ2268" s="138"/>
      <c r="AR2268" s="138"/>
      <c r="AS2268" s="138"/>
    </row>
    <row r="2269" spans="1:45" s="135" customFormat="1" ht="24" hidden="1" customHeight="1" x14ac:dyDescent="0.15">
      <c r="B2269" s="169"/>
      <c r="C2269" s="1380" t="s">
        <v>16379</v>
      </c>
      <c r="D2269" s="138" t="s">
        <v>19019</v>
      </c>
      <c r="E2269" s="138" t="s">
        <v>19020</v>
      </c>
      <c r="F2269" s="138" t="s">
        <v>16379</v>
      </c>
      <c r="G2269" s="138">
        <v>114990</v>
      </c>
      <c r="H2269" s="138"/>
      <c r="I2269" s="138"/>
      <c r="J2269" s="138"/>
      <c r="K2269" s="138"/>
      <c r="L2269" s="138"/>
      <c r="M2269" s="138"/>
      <c r="N2269" s="138"/>
      <c r="O2269" s="138"/>
      <c r="P2269" s="138"/>
      <c r="Q2269" s="138"/>
      <c r="R2269" s="138"/>
      <c r="S2269" s="138"/>
      <c r="T2269" s="145">
        <v>2016</v>
      </c>
      <c r="U2269" s="138"/>
      <c r="V2269" s="138"/>
      <c r="W2269" s="138"/>
      <c r="X2269" s="138"/>
      <c r="Y2269" s="138"/>
      <c r="Z2269" s="138"/>
      <c r="AA2269" s="138"/>
      <c r="AB2269" s="138"/>
      <c r="AC2269" s="138"/>
      <c r="AD2269" s="138"/>
      <c r="AE2269" s="138"/>
      <c r="AF2269" s="138"/>
      <c r="AG2269" s="138"/>
      <c r="AH2269" s="138"/>
      <c r="AI2269" s="138"/>
      <c r="AJ2269" s="138"/>
      <c r="AK2269" s="138"/>
      <c r="AL2269" s="138"/>
      <c r="AM2269" s="138"/>
      <c r="AN2269" s="138"/>
      <c r="AO2269" s="138"/>
      <c r="AP2269" s="138"/>
      <c r="AQ2269" s="138"/>
      <c r="AR2269" s="138"/>
      <c r="AS2269" s="138"/>
    </row>
    <row r="2270" spans="1:45" s="135" customFormat="1" ht="24" hidden="1" customHeight="1" x14ac:dyDescent="0.15">
      <c r="B2270" s="169"/>
      <c r="C2270" s="1380" t="s">
        <v>16379</v>
      </c>
      <c r="D2270" s="301" t="s">
        <v>19021</v>
      </c>
      <c r="E2270" s="301" t="s">
        <v>19022</v>
      </c>
      <c r="F2270" s="301" t="s">
        <v>16379</v>
      </c>
      <c r="G2270" s="301">
        <v>4226</v>
      </c>
      <c r="H2270" s="301"/>
      <c r="I2270" s="301"/>
      <c r="J2270" s="301"/>
      <c r="K2270" s="138"/>
      <c r="L2270" s="301"/>
      <c r="M2270" s="138"/>
      <c r="N2270" s="138"/>
      <c r="O2270" s="138"/>
      <c r="P2270" s="138"/>
      <c r="Q2270" s="138"/>
      <c r="R2270" s="138"/>
      <c r="S2270" s="138"/>
      <c r="T2270" s="145">
        <v>2010</v>
      </c>
      <c r="U2270" s="138"/>
      <c r="V2270" s="138"/>
      <c r="W2270" s="138"/>
      <c r="X2270" s="138"/>
      <c r="Y2270" s="138"/>
      <c r="Z2270" s="138"/>
      <c r="AA2270" s="138"/>
      <c r="AB2270" s="138"/>
      <c r="AC2270" s="138"/>
      <c r="AD2270" s="138"/>
      <c r="AE2270" s="138"/>
      <c r="AF2270" s="138"/>
      <c r="AG2270" s="138"/>
      <c r="AH2270" s="138"/>
      <c r="AI2270" s="138"/>
      <c r="AJ2270" s="138"/>
      <c r="AK2270" s="138"/>
      <c r="AL2270" s="138"/>
      <c r="AM2270" s="138"/>
      <c r="AN2270" s="138"/>
      <c r="AO2270" s="138"/>
      <c r="AP2270" s="138"/>
      <c r="AQ2270" s="138"/>
      <c r="AR2270" s="138"/>
      <c r="AS2270" s="301"/>
    </row>
    <row r="2271" spans="1:45" s="135" customFormat="1" ht="24" hidden="1" customHeight="1" x14ac:dyDescent="0.15">
      <c r="A2271" s="1397"/>
      <c r="B2271" s="169"/>
      <c r="C2271" s="750" t="s">
        <v>16379</v>
      </c>
      <c r="D2271" s="148" t="s">
        <v>19023</v>
      </c>
      <c r="E2271" s="149" t="s">
        <v>19024</v>
      </c>
      <c r="F2271" s="144" t="s">
        <v>16379</v>
      </c>
      <c r="G2271" s="144">
        <v>500</v>
      </c>
      <c r="H2271" s="144"/>
      <c r="I2271" s="144"/>
      <c r="J2271" s="301"/>
      <c r="K2271" s="248"/>
      <c r="L2271" s="136"/>
      <c r="M2271" s="248"/>
      <c r="N2271" s="248"/>
      <c r="O2271" s="248"/>
      <c r="P2271" s="248"/>
      <c r="Q2271" s="248"/>
      <c r="R2271" s="248"/>
      <c r="S2271" s="248"/>
      <c r="T2271" s="145">
        <v>2009</v>
      </c>
      <c r="U2271" s="248"/>
      <c r="V2271" s="248"/>
      <c r="W2271" s="248"/>
      <c r="X2271" s="248"/>
      <c r="Y2271" s="248"/>
      <c r="Z2271" s="248"/>
      <c r="AA2271" s="248"/>
      <c r="AB2271" s="248"/>
      <c r="AC2271" s="248"/>
      <c r="AD2271" s="248"/>
      <c r="AE2271" s="248"/>
      <c r="AF2271" s="248"/>
      <c r="AG2271" s="248"/>
      <c r="AH2271" s="248"/>
      <c r="AI2271" s="248"/>
      <c r="AJ2271" s="248"/>
      <c r="AK2271" s="248"/>
      <c r="AL2271" s="248"/>
      <c r="AM2271" s="248"/>
      <c r="AN2271" s="248"/>
      <c r="AO2271" s="248"/>
      <c r="AP2271" s="248"/>
      <c r="AQ2271" s="248"/>
      <c r="AR2271" s="248"/>
      <c r="AS2271" s="136"/>
    </row>
    <row r="2272" spans="1:45" s="135" customFormat="1" ht="24" hidden="1" customHeight="1" x14ac:dyDescent="0.15">
      <c r="A2272" s="1397"/>
      <c r="B2272" s="169"/>
      <c r="C2272" s="750" t="s">
        <v>16379</v>
      </c>
      <c r="D2272" s="148" t="s">
        <v>19025</v>
      </c>
      <c r="E2272" s="149" t="s">
        <v>19026</v>
      </c>
      <c r="F2272" s="144" t="s">
        <v>16379</v>
      </c>
      <c r="G2272" s="144">
        <v>555</v>
      </c>
      <c r="H2272" s="144"/>
      <c r="I2272" s="144"/>
      <c r="J2272" s="301"/>
      <c r="K2272" s="248"/>
      <c r="L2272" s="136"/>
      <c r="M2272" s="248"/>
      <c r="N2272" s="248"/>
      <c r="O2272" s="248"/>
      <c r="P2272" s="248"/>
      <c r="Q2272" s="248"/>
      <c r="R2272" s="248"/>
      <c r="S2272" s="248"/>
      <c r="T2272" s="145">
        <v>2019</v>
      </c>
      <c r="U2272" s="248"/>
      <c r="V2272" s="248"/>
      <c r="W2272" s="248"/>
      <c r="X2272" s="248"/>
      <c r="Y2272" s="248"/>
      <c r="Z2272" s="248"/>
      <c r="AA2272" s="248"/>
      <c r="AB2272" s="248"/>
      <c r="AC2272" s="248"/>
      <c r="AD2272" s="248"/>
      <c r="AE2272" s="248"/>
      <c r="AF2272" s="248"/>
      <c r="AG2272" s="248"/>
      <c r="AH2272" s="248"/>
      <c r="AI2272" s="248"/>
      <c r="AJ2272" s="248"/>
      <c r="AK2272" s="248"/>
      <c r="AL2272" s="248"/>
      <c r="AM2272" s="248"/>
      <c r="AN2272" s="248"/>
      <c r="AO2272" s="248"/>
      <c r="AP2272" s="248"/>
      <c r="AQ2272" s="248"/>
      <c r="AR2272" s="248"/>
      <c r="AS2272" s="136"/>
    </row>
    <row r="2273" spans="1:45" s="135" customFormat="1" ht="24" hidden="1" customHeight="1" x14ac:dyDescent="0.15">
      <c r="A2273" s="1397"/>
      <c r="B2273" s="169"/>
      <c r="C2273" s="750" t="s">
        <v>16379</v>
      </c>
      <c r="D2273" s="148" t="s">
        <v>19013</v>
      </c>
      <c r="E2273" s="149" t="s">
        <v>19027</v>
      </c>
      <c r="F2273" s="144" t="s">
        <v>16379</v>
      </c>
      <c r="G2273" s="144">
        <v>500</v>
      </c>
      <c r="H2273" s="144"/>
      <c r="I2273" s="144"/>
      <c r="J2273" s="301"/>
      <c r="K2273" s="248"/>
      <c r="L2273" s="136"/>
      <c r="M2273" s="248"/>
      <c r="N2273" s="248"/>
      <c r="O2273" s="248"/>
      <c r="P2273" s="248"/>
      <c r="Q2273" s="248"/>
      <c r="R2273" s="248"/>
      <c r="S2273" s="248"/>
      <c r="T2273" s="145">
        <v>2015</v>
      </c>
      <c r="U2273" s="248"/>
      <c r="V2273" s="248"/>
      <c r="W2273" s="248"/>
      <c r="X2273" s="248"/>
      <c r="Y2273" s="248"/>
      <c r="Z2273" s="248"/>
      <c r="AA2273" s="248"/>
      <c r="AB2273" s="248"/>
      <c r="AC2273" s="248"/>
      <c r="AD2273" s="248"/>
      <c r="AE2273" s="248"/>
      <c r="AF2273" s="248"/>
      <c r="AG2273" s="248"/>
      <c r="AH2273" s="248"/>
      <c r="AI2273" s="248"/>
      <c r="AJ2273" s="248"/>
      <c r="AK2273" s="248"/>
      <c r="AL2273" s="248"/>
      <c r="AM2273" s="248"/>
      <c r="AN2273" s="248"/>
      <c r="AO2273" s="248"/>
      <c r="AP2273" s="248"/>
      <c r="AQ2273" s="248"/>
      <c r="AR2273" s="248"/>
      <c r="AS2273" s="136"/>
    </row>
    <row r="2274" spans="1:45" s="135" customFormat="1" ht="24" hidden="1" customHeight="1" x14ac:dyDescent="0.15">
      <c r="A2274" s="1397"/>
      <c r="B2274" s="169"/>
      <c r="C2274" s="750" t="s">
        <v>16379</v>
      </c>
      <c r="D2274" s="148" t="s">
        <v>19028</v>
      </c>
      <c r="E2274" s="149" t="s">
        <v>19029</v>
      </c>
      <c r="F2274" s="144" t="s">
        <v>16379</v>
      </c>
      <c r="G2274" s="144">
        <v>430</v>
      </c>
      <c r="H2274" s="144"/>
      <c r="I2274" s="144"/>
      <c r="J2274" s="144"/>
      <c r="K2274" s="248"/>
      <c r="L2274" s="136"/>
      <c r="M2274" s="248"/>
      <c r="N2274" s="248"/>
      <c r="O2274" s="248"/>
      <c r="P2274" s="248"/>
      <c r="Q2274" s="248"/>
      <c r="R2274" s="248"/>
      <c r="S2274" s="248"/>
      <c r="T2274" s="145">
        <v>2020</v>
      </c>
      <c r="U2274" s="248"/>
      <c r="V2274" s="248"/>
      <c r="W2274" s="248"/>
      <c r="X2274" s="248"/>
      <c r="Y2274" s="248"/>
      <c r="Z2274" s="248"/>
      <c r="AA2274" s="248"/>
      <c r="AB2274" s="248"/>
      <c r="AC2274" s="248"/>
      <c r="AD2274" s="248"/>
      <c r="AE2274" s="248"/>
      <c r="AF2274" s="248"/>
      <c r="AG2274" s="248"/>
      <c r="AH2274" s="248"/>
      <c r="AI2274" s="248"/>
      <c r="AJ2274" s="248"/>
      <c r="AK2274" s="248"/>
      <c r="AL2274" s="248"/>
      <c r="AM2274" s="248"/>
      <c r="AN2274" s="248"/>
      <c r="AO2274" s="248"/>
      <c r="AP2274" s="248"/>
      <c r="AQ2274" s="248"/>
      <c r="AR2274" s="248"/>
      <c r="AS2274" s="136"/>
    </row>
    <row r="2275" spans="1:45" s="135" customFormat="1" ht="24" hidden="1" customHeight="1" x14ac:dyDescent="0.15">
      <c r="A2275" s="1397"/>
      <c r="B2275" s="169"/>
      <c r="C2275" s="750" t="s">
        <v>16379</v>
      </c>
      <c r="D2275" s="148" t="s">
        <v>19030</v>
      </c>
      <c r="E2275" s="149" t="s">
        <v>19031</v>
      </c>
      <c r="F2275" s="144" t="s">
        <v>16379</v>
      </c>
      <c r="G2275" s="144">
        <v>600</v>
      </c>
      <c r="H2275" s="144"/>
      <c r="I2275" s="144"/>
      <c r="J2275" s="301"/>
      <c r="K2275" s="248"/>
      <c r="L2275" s="136"/>
      <c r="M2275" s="248"/>
      <c r="N2275" s="248"/>
      <c r="O2275" s="248"/>
      <c r="P2275" s="248"/>
      <c r="Q2275" s="248"/>
      <c r="R2275" s="248"/>
      <c r="S2275" s="248"/>
      <c r="T2275" s="145">
        <v>2010</v>
      </c>
      <c r="U2275" s="248"/>
      <c r="V2275" s="248"/>
      <c r="W2275" s="248"/>
      <c r="X2275" s="248"/>
      <c r="Y2275" s="248"/>
      <c r="Z2275" s="248"/>
      <c r="AA2275" s="248"/>
      <c r="AB2275" s="248"/>
      <c r="AC2275" s="248"/>
      <c r="AD2275" s="248"/>
      <c r="AE2275" s="248"/>
      <c r="AF2275" s="248"/>
      <c r="AG2275" s="248"/>
      <c r="AH2275" s="248"/>
      <c r="AI2275" s="248"/>
      <c r="AJ2275" s="248"/>
      <c r="AK2275" s="248"/>
      <c r="AL2275" s="248"/>
      <c r="AM2275" s="248"/>
      <c r="AN2275" s="248"/>
      <c r="AO2275" s="248"/>
      <c r="AP2275" s="248"/>
      <c r="AQ2275" s="248"/>
      <c r="AR2275" s="248"/>
      <c r="AS2275" s="136"/>
    </row>
    <row r="2276" spans="1:45" s="135" customFormat="1" ht="24" hidden="1" customHeight="1" x14ac:dyDescent="0.15">
      <c r="A2276" s="1397"/>
      <c r="B2276" s="169"/>
      <c r="C2276" s="750" t="s">
        <v>16379</v>
      </c>
      <c r="D2276" s="148" t="s">
        <v>19032</v>
      </c>
      <c r="E2276" s="149" t="s">
        <v>19033</v>
      </c>
      <c r="F2276" s="144" t="s">
        <v>16379</v>
      </c>
      <c r="G2276" s="144">
        <v>500</v>
      </c>
      <c r="H2276" s="144"/>
      <c r="I2276" s="144"/>
      <c r="J2276" s="301"/>
      <c r="K2276" s="248"/>
      <c r="L2276" s="136"/>
      <c r="M2276" s="248"/>
      <c r="N2276" s="248"/>
      <c r="O2276" s="248"/>
      <c r="P2276" s="248"/>
      <c r="Q2276" s="248"/>
      <c r="R2276" s="248"/>
      <c r="S2276" s="248"/>
      <c r="T2276" s="145">
        <v>2006</v>
      </c>
      <c r="U2276" s="248"/>
      <c r="V2276" s="248"/>
      <c r="W2276" s="248"/>
      <c r="X2276" s="248"/>
      <c r="Y2276" s="248"/>
      <c r="Z2276" s="248"/>
      <c r="AA2276" s="248"/>
      <c r="AB2276" s="248"/>
      <c r="AC2276" s="248"/>
      <c r="AD2276" s="248"/>
      <c r="AE2276" s="248"/>
      <c r="AF2276" s="248"/>
      <c r="AG2276" s="248"/>
      <c r="AH2276" s="248"/>
      <c r="AI2276" s="248"/>
      <c r="AJ2276" s="248"/>
      <c r="AK2276" s="248"/>
      <c r="AL2276" s="248"/>
      <c r="AM2276" s="248"/>
      <c r="AN2276" s="248"/>
      <c r="AO2276" s="248"/>
      <c r="AP2276" s="248"/>
      <c r="AQ2276" s="248"/>
      <c r="AR2276" s="248"/>
      <c r="AS2276" s="136"/>
    </row>
    <row r="2277" spans="1:45" s="135" customFormat="1" ht="24" hidden="1" customHeight="1" x14ac:dyDescent="0.15">
      <c r="A2277" s="1397"/>
      <c r="B2277" s="169"/>
      <c r="C2277" s="625" t="s">
        <v>6880</v>
      </c>
      <c r="D2277" s="625"/>
      <c r="E2277" s="625" t="s">
        <v>10541</v>
      </c>
      <c r="F2277" s="625" t="s">
        <v>6880</v>
      </c>
      <c r="G2277" s="647">
        <v>50544</v>
      </c>
      <c r="H2277" s="647" t="s">
        <v>417</v>
      </c>
      <c r="I2277" s="647" t="s">
        <v>417</v>
      </c>
      <c r="K2277" s="625">
        <v>158</v>
      </c>
      <c r="L2277" s="625">
        <v>10</v>
      </c>
      <c r="M2277" s="625"/>
      <c r="N2277" s="625"/>
      <c r="O2277" s="647"/>
      <c r="P2277" s="647"/>
      <c r="Q2277" s="626"/>
      <c r="R2277" s="626" t="s">
        <v>417</v>
      </c>
      <c r="S2277" s="625"/>
      <c r="T2277" s="145">
        <v>2012</v>
      </c>
      <c r="U2277" s="625">
        <v>2012</v>
      </c>
      <c r="V2277" s="625"/>
      <c r="W2277" s="625"/>
      <c r="X2277" s="625"/>
      <c r="Y2277" s="625"/>
      <c r="Z2277" s="625">
        <v>2000</v>
      </c>
      <c r="AA2277" s="1174"/>
      <c r="AB2277" s="1175">
        <v>2000</v>
      </c>
      <c r="AC2277" s="248"/>
      <c r="AD2277" s="248"/>
      <c r="AE2277" s="248"/>
      <c r="AF2277" s="248"/>
      <c r="AG2277" s="248"/>
      <c r="AH2277" s="248"/>
      <c r="AI2277" s="248"/>
      <c r="AJ2277" s="248"/>
      <c r="AK2277" s="248"/>
      <c r="AL2277" s="248"/>
      <c r="AM2277" s="136"/>
    </row>
    <row r="2278" spans="1:45" s="135" customFormat="1" ht="24" hidden="1" customHeight="1" x14ac:dyDescent="0.15">
      <c r="A2278" s="1397"/>
      <c r="B2278" s="169"/>
      <c r="C2278" s="625" t="s">
        <v>6880</v>
      </c>
      <c r="D2278" s="625"/>
      <c r="E2278" s="625" t="s">
        <v>11639</v>
      </c>
      <c r="F2278" s="625" t="s">
        <v>6880</v>
      </c>
      <c r="G2278" s="647">
        <v>50544</v>
      </c>
      <c r="H2278" s="647">
        <v>5497</v>
      </c>
      <c r="I2278" s="647">
        <v>5606</v>
      </c>
      <c r="K2278" s="625">
        <v>200</v>
      </c>
      <c r="L2278" s="625">
        <v>4</v>
      </c>
      <c r="M2278" s="625"/>
      <c r="N2278" s="625"/>
      <c r="O2278" s="647"/>
      <c r="P2278" s="647"/>
      <c r="Q2278" s="626"/>
      <c r="R2278" s="626" t="s">
        <v>417</v>
      </c>
      <c r="S2278" s="625"/>
      <c r="T2278" s="145">
        <v>2018</v>
      </c>
      <c r="U2278" s="625">
        <v>2018</v>
      </c>
      <c r="V2278" s="625"/>
      <c r="W2278" s="625"/>
      <c r="X2278" s="625"/>
      <c r="Y2278" s="625"/>
      <c r="Z2278" s="625">
        <v>8000</v>
      </c>
      <c r="AA2278" s="1174"/>
      <c r="AB2278" s="1175">
        <v>8000</v>
      </c>
      <c r="AC2278" s="248"/>
      <c r="AD2278" s="248"/>
      <c r="AE2278" s="248"/>
      <c r="AF2278" s="248"/>
      <c r="AG2278" s="248"/>
      <c r="AH2278" s="248"/>
      <c r="AI2278" s="248"/>
      <c r="AJ2278" s="248"/>
      <c r="AK2278" s="248"/>
      <c r="AL2278" s="248"/>
      <c r="AM2278" s="136"/>
    </row>
    <row r="2279" spans="1:45" s="135" customFormat="1" ht="24" hidden="1" customHeight="1" x14ac:dyDescent="0.15">
      <c r="B2279" s="169"/>
      <c r="C2279" s="1380" t="s">
        <v>16414</v>
      </c>
      <c r="D2279" s="301" t="s">
        <v>19034</v>
      </c>
      <c r="E2279" s="301" t="s">
        <v>19035</v>
      </c>
      <c r="F2279" s="301" t="s">
        <v>16414</v>
      </c>
      <c r="G2279" s="1424">
        <v>1056</v>
      </c>
      <c r="H2279" s="301"/>
      <c r="I2279" s="301"/>
      <c r="J2279" s="301"/>
      <c r="K2279" s="138"/>
      <c r="L2279" s="301"/>
      <c r="M2279" s="138"/>
      <c r="N2279" s="138"/>
      <c r="O2279" s="138"/>
      <c r="P2279" s="138"/>
      <c r="Q2279" s="138"/>
      <c r="R2279" s="138"/>
      <c r="S2279" s="138"/>
      <c r="T2279" s="145">
        <v>2018</v>
      </c>
      <c r="U2279" s="138"/>
      <c r="V2279" s="138"/>
      <c r="W2279" s="138"/>
      <c r="X2279" s="138"/>
      <c r="Y2279" s="138"/>
      <c r="Z2279" s="138"/>
      <c r="AA2279" s="138"/>
      <c r="AB2279" s="138"/>
      <c r="AC2279" s="138"/>
      <c r="AD2279" s="138"/>
      <c r="AE2279" s="138"/>
      <c r="AF2279" s="138"/>
      <c r="AG2279" s="138"/>
      <c r="AH2279" s="138"/>
      <c r="AI2279" s="138"/>
      <c r="AJ2279" s="138"/>
      <c r="AK2279" s="138"/>
      <c r="AL2279" s="138"/>
      <c r="AM2279" s="138"/>
      <c r="AN2279" s="138"/>
      <c r="AO2279" s="138"/>
      <c r="AP2279" s="138"/>
      <c r="AQ2279" s="138"/>
      <c r="AR2279" s="138"/>
      <c r="AS2279" s="301"/>
    </row>
    <row r="2280" spans="1:45" s="135" customFormat="1" ht="24" hidden="1" customHeight="1" x14ac:dyDescent="0.15">
      <c r="B2280" s="169"/>
      <c r="C2280" s="1380" t="s">
        <v>16414</v>
      </c>
      <c r="D2280" s="138" t="s">
        <v>19037</v>
      </c>
      <c r="E2280" s="138" t="s">
        <v>19038</v>
      </c>
      <c r="F2280" s="301" t="s">
        <v>16414</v>
      </c>
      <c r="G2280" s="1424">
        <v>1056</v>
      </c>
      <c r="H2280" s="138"/>
      <c r="I2280" s="138"/>
      <c r="J2280" s="301"/>
      <c r="K2280" s="138"/>
      <c r="L2280" s="138"/>
      <c r="M2280" s="138"/>
      <c r="N2280" s="138"/>
      <c r="O2280" s="138"/>
      <c r="P2280" s="138"/>
      <c r="Q2280" s="138"/>
      <c r="R2280" s="138"/>
      <c r="S2280" s="138"/>
      <c r="T2280" s="145">
        <v>2010</v>
      </c>
      <c r="U2280" s="138"/>
      <c r="V2280" s="138"/>
      <c r="W2280" s="138"/>
      <c r="X2280" s="138"/>
      <c r="Y2280" s="138"/>
      <c r="Z2280" s="138"/>
      <c r="AA2280" s="138"/>
      <c r="AB2280" s="138"/>
      <c r="AC2280" s="138"/>
      <c r="AD2280" s="138"/>
      <c r="AE2280" s="138"/>
      <c r="AF2280" s="138"/>
      <c r="AG2280" s="138"/>
      <c r="AH2280" s="138"/>
      <c r="AI2280" s="138"/>
      <c r="AJ2280" s="138"/>
      <c r="AK2280" s="138"/>
      <c r="AL2280" s="138"/>
      <c r="AM2280" s="138"/>
      <c r="AN2280" s="138"/>
      <c r="AO2280" s="138"/>
      <c r="AP2280" s="138"/>
      <c r="AQ2280" s="138"/>
      <c r="AR2280" s="138"/>
      <c r="AS2280" s="138"/>
    </row>
    <row r="2281" spans="1:45" s="135" customFormat="1" ht="24" hidden="1" customHeight="1" x14ac:dyDescent="0.15">
      <c r="B2281" s="169"/>
      <c r="C2281" s="1380" t="s">
        <v>16414</v>
      </c>
      <c r="D2281" s="301" t="s">
        <v>19039</v>
      </c>
      <c r="E2281" s="301" t="s">
        <v>19040</v>
      </c>
      <c r="F2281" s="301" t="s">
        <v>16414</v>
      </c>
      <c r="G2281" s="301">
        <v>512</v>
      </c>
      <c r="H2281" s="301"/>
      <c r="I2281" s="301"/>
      <c r="J2281" s="301"/>
      <c r="K2281" s="138"/>
      <c r="L2281" s="301"/>
      <c r="M2281" s="138"/>
      <c r="N2281" s="138"/>
      <c r="O2281" s="138"/>
      <c r="P2281" s="138"/>
      <c r="Q2281" s="138"/>
      <c r="R2281" s="138"/>
      <c r="S2281" s="138"/>
      <c r="T2281" s="145" t="s">
        <v>2226</v>
      </c>
      <c r="U2281" s="138"/>
      <c r="V2281" s="138"/>
      <c r="W2281" s="138"/>
      <c r="X2281" s="138"/>
      <c r="Y2281" s="138"/>
      <c r="Z2281" s="138"/>
      <c r="AA2281" s="138"/>
      <c r="AB2281" s="138"/>
      <c r="AC2281" s="138"/>
      <c r="AD2281" s="138"/>
      <c r="AE2281" s="138"/>
      <c r="AF2281" s="138"/>
      <c r="AG2281" s="138"/>
      <c r="AH2281" s="138"/>
      <c r="AI2281" s="138"/>
      <c r="AJ2281" s="138"/>
      <c r="AK2281" s="138"/>
      <c r="AL2281" s="138"/>
      <c r="AM2281" s="138"/>
      <c r="AN2281" s="138"/>
      <c r="AO2281" s="138"/>
      <c r="AP2281" s="138"/>
      <c r="AQ2281" s="138"/>
      <c r="AR2281" s="138"/>
      <c r="AS2281" s="301"/>
    </row>
    <row r="2282" spans="1:45" s="135" customFormat="1" ht="24" hidden="1" customHeight="1" x14ac:dyDescent="0.15">
      <c r="B2282" s="169"/>
      <c r="C2282" s="935" t="s">
        <v>16414</v>
      </c>
      <c r="D2282" s="301" t="s">
        <v>19034</v>
      </c>
      <c r="E2282" s="138" t="s">
        <v>19041</v>
      </c>
      <c r="F2282" s="138" t="s">
        <v>16414</v>
      </c>
      <c r="G2282" s="138">
        <v>900</v>
      </c>
      <c r="H2282" s="138"/>
      <c r="I2282" s="138"/>
      <c r="J2282" s="301"/>
      <c r="K2282" s="138"/>
      <c r="L2282" s="138"/>
      <c r="M2282" s="138"/>
      <c r="N2282" s="138"/>
      <c r="O2282" s="138"/>
      <c r="P2282" s="138"/>
      <c r="Q2282" s="138"/>
      <c r="R2282" s="138"/>
      <c r="S2282" s="138"/>
      <c r="T2282" s="145">
        <v>2020</v>
      </c>
      <c r="U2282" s="138"/>
      <c r="V2282" s="138"/>
      <c r="W2282" s="138"/>
      <c r="X2282" s="138"/>
      <c r="Y2282" s="138"/>
      <c r="Z2282" s="138"/>
      <c r="AA2282" s="138"/>
      <c r="AB2282" s="138"/>
      <c r="AC2282" s="138"/>
      <c r="AD2282" s="138"/>
      <c r="AE2282" s="138"/>
      <c r="AF2282" s="138"/>
      <c r="AG2282" s="138"/>
      <c r="AH2282" s="138"/>
      <c r="AI2282" s="138"/>
      <c r="AJ2282" s="138"/>
      <c r="AK2282" s="138"/>
      <c r="AL2282" s="138"/>
      <c r="AM2282" s="138"/>
      <c r="AN2282" s="138"/>
      <c r="AO2282" s="138"/>
      <c r="AP2282" s="138"/>
      <c r="AQ2282" s="138"/>
      <c r="AR2282" s="138"/>
      <c r="AS2282" s="138"/>
    </row>
    <row r="2283" spans="1:45" s="135" customFormat="1" ht="24" hidden="1" customHeight="1" x14ac:dyDescent="0.15">
      <c r="B2283" s="169"/>
      <c r="C2283" s="935" t="s">
        <v>16414</v>
      </c>
      <c r="D2283" s="138" t="s">
        <v>17696</v>
      </c>
      <c r="E2283" s="138" t="s">
        <v>19042</v>
      </c>
      <c r="F2283" s="138" t="s">
        <v>19043</v>
      </c>
      <c r="G2283" s="138">
        <v>600</v>
      </c>
      <c r="H2283" s="138"/>
      <c r="I2283" s="138"/>
      <c r="J2283" s="301"/>
      <c r="K2283" s="138"/>
      <c r="L2283" s="138"/>
      <c r="M2283" s="138"/>
      <c r="N2283" s="138"/>
      <c r="O2283" s="138"/>
      <c r="P2283" s="138"/>
      <c r="Q2283" s="138"/>
      <c r="R2283" s="138"/>
      <c r="S2283" s="138"/>
      <c r="T2283" s="145">
        <v>2021</v>
      </c>
      <c r="U2283" s="138"/>
      <c r="V2283" s="138"/>
      <c r="W2283" s="138"/>
      <c r="X2283" s="138"/>
      <c r="Y2283" s="138"/>
      <c r="Z2283" s="138"/>
      <c r="AA2283" s="138"/>
      <c r="AB2283" s="138"/>
      <c r="AC2283" s="138"/>
      <c r="AD2283" s="138"/>
      <c r="AE2283" s="138"/>
      <c r="AF2283" s="138"/>
      <c r="AG2283" s="138"/>
      <c r="AH2283" s="138"/>
      <c r="AI2283" s="138"/>
      <c r="AJ2283" s="138"/>
      <c r="AK2283" s="138"/>
      <c r="AL2283" s="138"/>
      <c r="AM2283" s="138"/>
      <c r="AN2283" s="138"/>
      <c r="AO2283" s="138"/>
      <c r="AP2283" s="138"/>
      <c r="AQ2283" s="138"/>
      <c r="AR2283" s="138"/>
      <c r="AS2283" s="138"/>
    </row>
    <row r="2284" spans="1:45" s="135" customFormat="1" ht="24" hidden="1" customHeight="1" x14ac:dyDescent="0.15">
      <c r="B2284" s="169"/>
      <c r="C2284" s="1380" t="s">
        <v>16414</v>
      </c>
      <c r="D2284" s="301" t="s">
        <v>19044</v>
      </c>
      <c r="E2284" s="301" t="s">
        <v>19045</v>
      </c>
      <c r="F2284" s="301" t="s">
        <v>19046</v>
      </c>
      <c r="G2284" s="301">
        <v>37100</v>
      </c>
      <c r="H2284" s="301">
        <v>0</v>
      </c>
      <c r="I2284" s="301">
        <v>0</v>
      </c>
      <c r="J2284" s="301"/>
      <c r="K2284" s="138"/>
      <c r="L2284" s="301"/>
      <c r="M2284" s="138"/>
      <c r="N2284" s="138"/>
      <c r="O2284" s="138"/>
      <c r="P2284" s="138"/>
      <c r="Q2284" s="138"/>
      <c r="R2284" s="138"/>
      <c r="S2284" s="138"/>
      <c r="T2284" s="145">
        <v>2017</v>
      </c>
      <c r="U2284" s="138"/>
      <c r="V2284" s="138"/>
      <c r="W2284" s="138"/>
      <c r="X2284" s="138"/>
      <c r="Y2284" s="138"/>
      <c r="Z2284" s="138"/>
      <c r="AA2284" s="138"/>
      <c r="AB2284" s="138"/>
      <c r="AC2284" s="138"/>
      <c r="AD2284" s="138"/>
      <c r="AE2284" s="138"/>
      <c r="AF2284" s="138"/>
      <c r="AG2284" s="138"/>
      <c r="AH2284" s="138"/>
      <c r="AI2284" s="138"/>
      <c r="AJ2284" s="138"/>
      <c r="AK2284" s="138"/>
      <c r="AL2284" s="138"/>
      <c r="AM2284" s="138"/>
      <c r="AN2284" s="138"/>
      <c r="AO2284" s="138"/>
      <c r="AP2284" s="138"/>
      <c r="AQ2284" s="138"/>
      <c r="AR2284" s="138"/>
      <c r="AS2284" s="301"/>
    </row>
    <row r="2285" spans="1:45" s="135" customFormat="1" ht="24" hidden="1" customHeight="1" x14ac:dyDescent="0.15">
      <c r="B2285" s="169"/>
      <c r="C2285" s="935" t="s">
        <v>16414</v>
      </c>
      <c r="D2285" s="138" t="s">
        <v>19047</v>
      </c>
      <c r="E2285" s="138" t="s">
        <v>19048</v>
      </c>
      <c r="F2285" s="301" t="s">
        <v>19046</v>
      </c>
      <c r="G2285" s="138">
        <v>18532</v>
      </c>
      <c r="H2285" s="138">
        <v>0</v>
      </c>
      <c r="I2285" s="138">
        <v>0</v>
      </c>
      <c r="J2285" s="138"/>
      <c r="K2285" s="138"/>
      <c r="L2285" s="138"/>
      <c r="M2285" s="138"/>
      <c r="N2285" s="138"/>
      <c r="O2285" s="138"/>
      <c r="P2285" s="138"/>
      <c r="Q2285" s="138"/>
      <c r="R2285" s="138"/>
      <c r="S2285" s="138"/>
      <c r="T2285" s="145">
        <v>2020</v>
      </c>
      <c r="U2285" s="138"/>
      <c r="V2285" s="138"/>
      <c r="W2285" s="138"/>
      <c r="X2285" s="138"/>
      <c r="Y2285" s="138"/>
      <c r="Z2285" s="138"/>
      <c r="AA2285" s="138"/>
      <c r="AB2285" s="138"/>
      <c r="AC2285" s="138"/>
      <c r="AD2285" s="138"/>
      <c r="AE2285" s="138"/>
      <c r="AF2285" s="138"/>
      <c r="AG2285" s="138"/>
      <c r="AH2285" s="138"/>
      <c r="AI2285" s="138"/>
      <c r="AJ2285" s="138"/>
      <c r="AK2285" s="138"/>
      <c r="AL2285" s="138"/>
      <c r="AM2285" s="138"/>
      <c r="AN2285" s="138"/>
      <c r="AO2285" s="138"/>
      <c r="AP2285" s="138"/>
      <c r="AQ2285" s="138"/>
      <c r="AR2285" s="138"/>
      <c r="AS2285" s="138"/>
    </row>
    <row r="2286" spans="1:45" s="135" customFormat="1" ht="24" hidden="1" customHeight="1" x14ac:dyDescent="0.15">
      <c r="B2286" s="169"/>
      <c r="C2286" s="1380" t="s">
        <v>16414</v>
      </c>
      <c r="D2286" s="301" t="s">
        <v>19049</v>
      </c>
      <c r="E2286" s="301" t="s">
        <v>19050</v>
      </c>
      <c r="F2286" s="301" t="s">
        <v>16414</v>
      </c>
      <c r="G2286" s="301">
        <v>1936</v>
      </c>
      <c r="H2286" s="301">
        <v>0</v>
      </c>
      <c r="I2286" s="301">
        <v>0</v>
      </c>
      <c r="J2286" s="301"/>
      <c r="K2286" s="138"/>
      <c r="L2286" s="301"/>
      <c r="M2286" s="138"/>
      <c r="N2286" s="138"/>
      <c r="O2286" s="138"/>
      <c r="P2286" s="138"/>
      <c r="Q2286" s="138"/>
      <c r="R2286" s="138"/>
      <c r="S2286" s="138"/>
      <c r="T2286" s="145">
        <v>2020</v>
      </c>
      <c r="U2286" s="138"/>
      <c r="V2286" s="138"/>
      <c r="W2286" s="138"/>
      <c r="X2286" s="138"/>
      <c r="Y2286" s="138"/>
      <c r="Z2286" s="138"/>
      <c r="AA2286" s="138"/>
      <c r="AB2286" s="138"/>
      <c r="AC2286" s="138"/>
      <c r="AD2286" s="138"/>
      <c r="AE2286" s="138"/>
      <c r="AF2286" s="138"/>
      <c r="AG2286" s="138"/>
      <c r="AH2286" s="138"/>
      <c r="AI2286" s="138"/>
      <c r="AJ2286" s="138"/>
      <c r="AK2286" s="138"/>
      <c r="AL2286" s="138"/>
      <c r="AM2286" s="138"/>
      <c r="AN2286" s="138"/>
      <c r="AO2286" s="138"/>
      <c r="AP2286" s="138"/>
      <c r="AQ2286" s="138"/>
      <c r="AR2286" s="138"/>
      <c r="AS2286" s="301"/>
    </row>
    <row r="2287" spans="1:45" s="135" customFormat="1" ht="24" hidden="1" customHeight="1" x14ac:dyDescent="0.15">
      <c r="B2287" s="169"/>
      <c r="C2287" s="1380" t="s">
        <v>16414</v>
      </c>
      <c r="D2287" s="301" t="s">
        <v>19051</v>
      </c>
      <c r="E2287" s="301" t="s">
        <v>19052</v>
      </c>
      <c r="F2287" s="301" t="s">
        <v>16414</v>
      </c>
      <c r="G2287" s="301">
        <v>42308</v>
      </c>
      <c r="H2287" s="301"/>
      <c r="I2287" s="301"/>
      <c r="J2287" s="301"/>
      <c r="K2287" s="138"/>
      <c r="L2287" s="301"/>
      <c r="M2287" s="138"/>
      <c r="N2287" s="138"/>
      <c r="O2287" s="138"/>
      <c r="P2287" s="138"/>
      <c r="Q2287" s="138"/>
      <c r="R2287" s="138"/>
      <c r="S2287" s="138"/>
      <c r="T2287" s="145">
        <v>2018</v>
      </c>
      <c r="U2287" s="138"/>
      <c r="V2287" s="138"/>
      <c r="W2287" s="138"/>
      <c r="X2287" s="138"/>
      <c r="Y2287" s="138"/>
      <c r="Z2287" s="138"/>
      <c r="AA2287" s="138"/>
      <c r="AB2287" s="138"/>
      <c r="AC2287" s="138"/>
      <c r="AD2287" s="138"/>
      <c r="AE2287" s="138"/>
      <c r="AF2287" s="138"/>
      <c r="AG2287" s="138"/>
      <c r="AH2287" s="138"/>
      <c r="AI2287" s="138"/>
      <c r="AJ2287" s="138"/>
      <c r="AK2287" s="138"/>
      <c r="AL2287" s="138"/>
      <c r="AM2287" s="138"/>
      <c r="AN2287" s="138"/>
      <c r="AO2287" s="138"/>
      <c r="AP2287" s="138"/>
      <c r="AQ2287" s="138"/>
      <c r="AR2287" s="138"/>
      <c r="AS2287" s="301"/>
    </row>
    <row r="2288" spans="1:45" s="135" customFormat="1" ht="24" hidden="1" customHeight="1" x14ac:dyDescent="0.15">
      <c r="B2288" s="169"/>
      <c r="C2288" s="1380" t="s">
        <v>16414</v>
      </c>
      <c r="D2288" s="301" t="s">
        <v>19053</v>
      </c>
      <c r="E2288" s="301" t="s">
        <v>19054</v>
      </c>
      <c r="F2288" s="301" t="s">
        <v>16414</v>
      </c>
      <c r="G2288" s="301">
        <v>500</v>
      </c>
      <c r="H2288" s="301"/>
      <c r="I2288" s="301"/>
      <c r="J2288" s="301"/>
      <c r="K2288" s="138"/>
      <c r="L2288" s="301"/>
      <c r="M2288" s="138"/>
      <c r="N2288" s="138"/>
      <c r="O2288" s="138"/>
      <c r="P2288" s="138"/>
      <c r="Q2288" s="138"/>
      <c r="R2288" s="138"/>
      <c r="S2288" s="138"/>
      <c r="T2288" s="145" t="s">
        <v>2226</v>
      </c>
      <c r="U2288" s="138"/>
      <c r="V2288" s="138"/>
      <c r="W2288" s="138"/>
      <c r="X2288" s="138"/>
      <c r="Y2288" s="138"/>
      <c r="Z2288" s="138"/>
      <c r="AA2288" s="138"/>
      <c r="AB2288" s="138"/>
      <c r="AC2288" s="138"/>
      <c r="AD2288" s="138"/>
      <c r="AE2288" s="138"/>
      <c r="AF2288" s="138"/>
      <c r="AG2288" s="138"/>
      <c r="AH2288" s="138"/>
      <c r="AI2288" s="138"/>
      <c r="AJ2288" s="138"/>
      <c r="AK2288" s="138"/>
      <c r="AL2288" s="138"/>
      <c r="AM2288" s="138"/>
      <c r="AN2288" s="138"/>
      <c r="AO2288" s="138"/>
      <c r="AP2288" s="138"/>
      <c r="AQ2288" s="138"/>
      <c r="AR2288" s="138"/>
      <c r="AS2288" s="301"/>
    </row>
    <row r="2289" spans="1:45" s="135" customFormat="1" ht="24" hidden="1" customHeight="1" x14ac:dyDescent="0.15">
      <c r="B2289" s="169"/>
      <c r="C2289" s="1380" t="s">
        <v>16414</v>
      </c>
      <c r="D2289" s="301" t="s">
        <v>19055</v>
      </c>
      <c r="E2289" s="301" t="s">
        <v>19056</v>
      </c>
      <c r="F2289" s="301" t="s">
        <v>16414</v>
      </c>
      <c r="G2289" s="301">
        <v>740</v>
      </c>
      <c r="H2289" s="301"/>
      <c r="I2289" s="301"/>
      <c r="J2289" s="301"/>
      <c r="K2289" s="138"/>
      <c r="L2289" s="301"/>
      <c r="M2289" s="138"/>
      <c r="N2289" s="138"/>
      <c r="O2289" s="138"/>
      <c r="P2289" s="138"/>
      <c r="Q2289" s="138"/>
      <c r="R2289" s="138"/>
      <c r="S2289" s="138"/>
      <c r="T2289" s="145">
        <v>2000</v>
      </c>
      <c r="U2289" s="138"/>
      <c r="V2289" s="138"/>
      <c r="W2289" s="138"/>
      <c r="X2289" s="138"/>
      <c r="Y2289" s="138"/>
      <c r="Z2289" s="138"/>
      <c r="AA2289" s="138"/>
      <c r="AB2289" s="138"/>
      <c r="AC2289" s="138"/>
      <c r="AD2289" s="138"/>
      <c r="AE2289" s="138"/>
      <c r="AF2289" s="138"/>
      <c r="AG2289" s="138"/>
      <c r="AH2289" s="138"/>
      <c r="AI2289" s="138"/>
      <c r="AJ2289" s="138"/>
      <c r="AK2289" s="138"/>
      <c r="AL2289" s="138"/>
      <c r="AM2289" s="138"/>
      <c r="AN2289" s="138"/>
      <c r="AO2289" s="138"/>
      <c r="AP2289" s="138"/>
      <c r="AQ2289" s="138"/>
      <c r="AR2289" s="138"/>
      <c r="AS2289" s="301"/>
    </row>
    <row r="2290" spans="1:45" s="135" customFormat="1" ht="24" hidden="1" customHeight="1" x14ac:dyDescent="0.15">
      <c r="B2290" s="169"/>
      <c r="C2290" s="1380" t="s">
        <v>16414</v>
      </c>
      <c r="D2290" s="301" t="s">
        <v>19057</v>
      </c>
      <c r="E2290" s="301" t="s">
        <v>19058</v>
      </c>
      <c r="F2290" s="301" t="s">
        <v>16414</v>
      </c>
      <c r="G2290" s="301">
        <v>890</v>
      </c>
      <c r="H2290" s="301"/>
      <c r="I2290" s="301"/>
      <c r="J2290" s="301"/>
      <c r="K2290" s="138"/>
      <c r="L2290" s="301"/>
      <c r="M2290" s="138"/>
      <c r="N2290" s="138"/>
      <c r="O2290" s="138"/>
      <c r="P2290" s="138"/>
      <c r="Q2290" s="138"/>
      <c r="R2290" s="138"/>
      <c r="S2290" s="138"/>
      <c r="T2290" s="145">
        <v>2015</v>
      </c>
      <c r="U2290" s="138"/>
      <c r="V2290" s="138"/>
      <c r="W2290" s="138"/>
      <c r="X2290" s="138"/>
      <c r="Y2290" s="138"/>
      <c r="Z2290" s="138"/>
      <c r="AA2290" s="138"/>
      <c r="AB2290" s="138"/>
      <c r="AC2290" s="138"/>
      <c r="AD2290" s="138"/>
      <c r="AE2290" s="138"/>
      <c r="AF2290" s="138"/>
      <c r="AG2290" s="138"/>
      <c r="AH2290" s="138"/>
      <c r="AI2290" s="138"/>
      <c r="AJ2290" s="138"/>
      <c r="AK2290" s="138"/>
      <c r="AL2290" s="138"/>
      <c r="AM2290" s="138"/>
      <c r="AN2290" s="138"/>
      <c r="AO2290" s="138"/>
      <c r="AP2290" s="138"/>
      <c r="AQ2290" s="138"/>
      <c r="AR2290" s="138"/>
      <c r="AS2290" s="301"/>
    </row>
    <row r="2291" spans="1:45" s="135" customFormat="1" ht="24" hidden="1" customHeight="1" x14ac:dyDescent="0.15">
      <c r="B2291" s="169"/>
      <c r="C2291" s="1380" t="s">
        <v>16414</v>
      </c>
      <c r="D2291" s="301" t="s">
        <v>19059</v>
      </c>
      <c r="E2291" s="301" t="s">
        <v>19060</v>
      </c>
      <c r="F2291" s="301" t="s">
        <v>16414</v>
      </c>
      <c r="G2291" s="301">
        <v>420</v>
      </c>
      <c r="H2291" s="301"/>
      <c r="I2291" s="301"/>
      <c r="J2291" s="301"/>
      <c r="K2291" s="138"/>
      <c r="L2291" s="301"/>
      <c r="M2291" s="138"/>
      <c r="N2291" s="138"/>
      <c r="O2291" s="138"/>
      <c r="P2291" s="138"/>
      <c r="Q2291" s="138"/>
      <c r="R2291" s="138"/>
      <c r="S2291" s="138"/>
      <c r="T2291" s="145">
        <v>2018</v>
      </c>
      <c r="U2291" s="138"/>
      <c r="V2291" s="138"/>
      <c r="W2291" s="138"/>
      <c r="X2291" s="138"/>
      <c r="Y2291" s="138"/>
      <c r="Z2291" s="138"/>
      <c r="AA2291" s="138"/>
      <c r="AB2291" s="138"/>
      <c r="AC2291" s="138"/>
      <c r="AD2291" s="138"/>
      <c r="AE2291" s="138"/>
      <c r="AF2291" s="138"/>
      <c r="AG2291" s="138"/>
      <c r="AH2291" s="138"/>
      <c r="AI2291" s="138"/>
      <c r="AJ2291" s="138"/>
      <c r="AK2291" s="138"/>
      <c r="AL2291" s="138"/>
      <c r="AM2291" s="138"/>
      <c r="AN2291" s="138"/>
      <c r="AO2291" s="138"/>
      <c r="AP2291" s="138"/>
      <c r="AQ2291" s="138"/>
      <c r="AR2291" s="138"/>
      <c r="AS2291" s="301"/>
    </row>
    <row r="2292" spans="1:45" s="135" customFormat="1" ht="24" hidden="1" customHeight="1" x14ac:dyDescent="0.15">
      <c r="B2292" s="169"/>
      <c r="C2292" s="1380" t="s">
        <v>16414</v>
      </c>
      <c r="D2292" s="301" t="s">
        <v>19061</v>
      </c>
      <c r="E2292" s="301" t="s">
        <v>19062</v>
      </c>
      <c r="F2292" s="301" t="s">
        <v>16414</v>
      </c>
      <c r="G2292" s="301">
        <v>1100</v>
      </c>
      <c r="H2292" s="301"/>
      <c r="I2292" s="301"/>
      <c r="J2292" s="301"/>
      <c r="K2292" s="138"/>
      <c r="L2292" s="301"/>
      <c r="M2292" s="138"/>
      <c r="N2292" s="138"/>
      <c r="O2292" s="138"/>
      <c r="P2292" s="138"/>
      <c r="Q2292" s="138"/>
      <c r="R2292" s="138"/>
      <c r="S2292" s="138"/>
      <c r="T2292" s="145">
        <v>2014</v>
      </c>
      <c r="U2292" s="138"/>
      <c r="V2292" s="138"/>
      <c r="W2292" s="138"/>
      <c r="X2292" s="138"/>
      <c r="Y2292" s="138"/>
      <c r="Z2292" s="138"/>
      <c r="AA2292" s="138"/>
      <c r="AB2292" s="138"/>
      <c r="AC2292" s="138"/>
      <c r="AD2292" s="138"/>
      <c r="AE2292" s="138"/>
      <c r="AF2292" s="138"/>
      <c r="AG2292" s="138"/>
      <c r="AH2292" s="138"/>
      <c r="AI2292" s="138"/>
      <c r="AJ2292" s="138"/>
      <c r="AK2292" s="138"/>
      <c r="AL2292" s="138"/>
      <c r="AM2292" s="138"/>
      <c r="AN2292" s="138"/>
      <c r="AO2292" s="138"/>
      <c r="AP2292" s="138"/>
      <c r="AQ2292" s="138"/>
      <c r="AR2292" s="138"/>
      <c r="AS2292" s="301"/>
    </row>
    <row r="2293" spans="1:45" s="135" customFormat="1" ht="24" hidden="1" customHeight="1" x14ac:dyDescent="0.15">
      <c r="B2293" s="169"/>
      <c r="C2293" s="1380" t="s">
        <v>16414</v>
      </c>
      <c r="D2293" s="301" t="s">
        <v>19063</v>
      </c>
      <c r="E2293" s="301" t="s">
        <v>19064</v>
      </c>
      <c r="F2293" s="301" t="s">
        <v>16414</v>
      </c>
      <c r="G2293" s="301">
        <v>500</v>
      </c>
      <c r="H2293" s="301"/>
      <c r="I2293" s="301"/>
      <c r="J2293" s="301"/>
      <c r="K2293" s="138"/>
      <c r="L2293" s="301"/>
      <c r="M2293" s="138"/>
      <c r="N2293" s="138"/>
      <c r="O2293" s="138"/>
      <c r="P2293" s="138"/>
      <c r="Q2293" s="138"/>
      <c r="R2293" s="138"/>
      <c r="S2293" s="138"/>
      <c r="T2293" s="145">
        <v>2020</v>
      </c>
      <c r="U2293" s="138"/>
      <c r="V2293" s="138"/>
      <c r="W2293" s="138"/>
      <c r="X2293" s="138"/>
      <c r="Y2293" s="138"/>
      <c r="Z2293" s="138"/>
      <c r="AA2293" s="138"/>
      <c r="AB2293" s="138"/>
      <c r="AC2293" s="138"/>
      <c r="AD2293" s="138"/>
      <c r="AE2293" s="138"/>
      <c r="AF2293" s="138"/>
      <c r="AG2293" s="138"/>
      <c r="AH2293" s="138"/>
      <c r="AI2293" s="138"/>
      <c r="AJ2293" s="138"/>
      <c r="AK2293" s="138"/>
      <c r="AL2293" s="138"/>
      <c r="AM2293" s="138"/>
      <c r="AN2293" s="138"/>
      <c r="AO2293" s="138"/>
      <c r="AP2293" s="138"/>
      <c r="AQ2293" s="138"/>
      <c r="AR2293" s="138"/>
      <c r="AS2293" s="301"/>
    </row>
    <row r="2294" spans="1:45" s="135" customFormat="1" ht="24" hidden="1" customHeight="1" x14ac:dyDescent="0.15">
      <c r="B2294" s="169"/>
      <c r="C2294" s="1380" t="s">
        <v>16414</v>
      </c>
      <c r="D2294" s="301" t="s">
        <v>19065</v>
      </c>
      <c r="E2294" s="301" t="s">
        <v>19066</v>
      </c>
      <c r="F2294" s="301" t="s">
        <v>16414</v>
      </c>
      <c r="G2294" s="301">
        <v>400</v>
      </c>
      <c r="H2294" s="301"/>
      <c r="I2294" s="301"/>
      <c r="J2294" s="301"/>
      <c r="K2294" s="138"/>
      <c r="L2294" s="301"/>
      <c r="M2294" s="138"/>
      <c r="N2294" s="138"/>
      <c r="O2294" s="138"/>
      <c r="P2294" s="138"/>
      <c r="Q2294" s="138"/>
      <c r="R2294" s="138"/>
      <c r="S2294" s="138"/>
      <c r="T2294" s="145">
        <v>2019</v>
      </c>
      <c r="U2294" s="138"/>
      <c r="V2294" s="138"/>
      <c r="W2294" s="138"/>
      <c r="X2294" s="138"/>
      <c r="Y2294" s="138"/>
      <c r="Z2294" s="138"/>
      <c r="AA2294" s="138"/>
      <c r="AB2294" s="138"/>
      <c r="AC2294" s="138"/>
      <c r="AD2294" s="138"/>
      <c r="AE2294" s="138"/>
      <c r="AF2294" s="138"/>
      <c r="AG2294" s="138"/>
      <c r="AH2294" s="138"/>
      <c r="AI2294" s="138"/>
      <c r="AJ2294" s="138"/>
      <c r="AK2294" s="138"/>
      <c r="AL2294" s="138"/>
      <c r="AM2294" s="138"/>
      <c r="AN2294" s="138"/>
      <c r="AO2294" s="138"/>
      <c r="AP2294" s="138"/>
      <c r="AQ2294" s="138"/>
      <c r="AR2294" s="138"/>
      <c r="AS2294" s="301"/>
    </row>
    <row r="2295" spans="1:45" s="135" customFormat="1" ht="24" hidden="1" customHeight="1" x14ac:dyDescent="0.15">
      <c r="B2295" s="169"/>
      <c r="C2295" s="1380" t="s">
        <v>16414</v>
      </c>
      <c r="D2295" s="301" t="s">
        <v>19067</v>
      </c>
      <c r="E2295" s="301" t="s">
        <v>19068</v>
      </c>
      <c r="F2295" s="301" t="s">
        <v>16414</v>
      </c>
      <c r="G2295" s="301">
        <v>400</v>
      </c>
      <c r="H2295" s="301"/>
      <c r="I2295" s="301"/>
      <c r="J2295" s="301"/>
      <c r="K2295" s="138"/>
      <c r="L2295" s="301"/>
      <c r="M2295" s="138"/>
      <c r="N2295" s="138"/>
      <c r="O2295" s="138"/>
      <c r="P2295" s="138"/>
      <c r="Q2295" s="138"/>
      <c r="R2295" s="138"/>
      <c r="S2295" s="138"/>
      <c r="T2295" s="145">
        <v>2019</v>
      </c>
      <c r="U2295" s="138"/>
      <c r="V2295" s="138"/>
      <c r="W2295" s="138"/>
      <c r="X2295" s="138"/>
      <c r="Y2295" s="138"/>
      <c r="Z2295" s="138"/>
      <c r="AA2295" s="138"/>
      <c r="AB2295" s="138"/>
      <c r="AC2295" s="138"/>
      <c r="AD2295" s="138"/>
      <c r="AE2295" s="138"/>
      <c r="AF2295" s="138"/>
      <c r="AG2295" s="138"/>
      <c r="AH2295" s="138"/>
      <c r="AI2295" s="138"/>
      <c r="AJ2295" s="138"/>
      <c r="AK2295" s="138"/>
      <c r="AL2295" s="138"/>
      <c r="AM2295" s="138"/>
      <c r="AN2295" s="138"/>
      <c r="AO2295" s="138"/>
      <c r="AP2295" s="138"/>
      <c r="AQ2295" s="138"/>
      <c r="AR2295" s="138"/>
      <c r="AS2295" s="301"/>
    </row>
    <row r="2296" spans="1:45" s="1397" customFormat="1" ht="24" hidden="1" customHeight="1" x14ac:dyDescent="0.15">
      <c r="A2296" s="135"/>
      <c r="B2296" s="169"/>
      <c r="C2296" s="1380" t="s">
        <v>16414</v>
      </c>
      <c r="D2296" s="301" t="s">
        <v>19069</v>
      </c>
      <c r="E2296" s="301" t="s">
        <v>9993</v>
      </c>
      <c r="F2296" s="301" t="s">
        <v>16414</v>
      </c>
      <c r="G2296" s="301">
        <v>374</v>
      </c>
      <c r="H2296" s="301"/>
      <c r="I2296" s="301"/>
      <c r="J2296" s="301"/>
      <c r="K2296" s="138"/>
      <c r="L2296" s="301"/>
      <c r="M2296" s="138"/>
      <c r="N2296" s="138"/>
      <c r="O2296" s="138"/>
      <c r="P2296" s="138"/>
      <c r="Q2296" s="138"/>
      <c r="R2296" s="138"/>
      <c r="S2296" s="138"/>
      <c r="T2296" s="145">
        <v>2021</v>
      </c>
      <c r="U2296" s="138"/>
      <c r="V2296" s="138"/>
      <c r="W2296" s="138"/>
      <c r="X2296" s="138"/>
      <c r="Y2296" s="138"/>
      <c r="Z2296" s="138"/>
      <c r="AA2296" s="138"/>
      <c r="AB2296" s="138"/>
      <c r="AC2296" s="138"/>
      <c r="AD2296" s="138"/>
      <c r="AE2296" s="138"/>
      <c r="AF2296" s="138"/>
      <c r="AG2296" s="138"/>
      <c r="AH2296" s="138"/>
      <c r="AI2296" s="138"/>
      <c r="AJ2296" s="138"/>
      <c r="AK2296" s="138"/>
      <c r="AL2296" s="138"/>
      <c r="AM2296" s="138"/>
      <c r="AN2296" s="138"/>
      <c r="AO2296" s="138"/>
      <c r="AP2296" s="138"/>
      <c r="AQ2296" s="138"/>
      <c r="AR2296" s="138"/>
      <c r="AS2296" s="301"/>
    </row>
    <row r="2297" spans="1:45" s="1397" customFormat="1" ht="24" hidden="1" customHeight="1" x14ac:dyDescent="0.15">
      <c r="A2297" s="135"/>
      <c r="B2297" s="169"/>
      <c r="C2297" s="1380" t="s">
        <v>16414</v>
      </c>
      <c r="D2297" s="301" t="s">
        <v>19070</v>
      </c>
      <c r="E2297" s="301" t="s">
        <v>19071</v>
      </c>
      <c r="F2297" s="301" t="s">
        <v>16414</v>
      </c>
      <c r="G2297" s="301">
        <v>800</v>
      </c>
      <c r="H2297" s="301"/>
      <c r="I2297" s="301"/>
      <c r="J2297" s="301"/>
      <c r="K2297" s="138"/>
      <c r="L2297" s="301"/>
      <c r="M2297" s="138"/>
      <c r="N2297" s="138"/>
      <c r="O2297" s="138"/>
      <c r="P2297" s="138"/>
      <c r="Q2297" s="138"/>
      <c r="R2297" s="138"/>
      <c r="S2297" s="138"/>
      <c r="T2297" s="145">
        <v>2013</v>
      </c>
      <c r="U2297" s="138"/>
      <c r="V2297" s="138"/>
      <c r="W2297" s="138"/>
      <c r="X2297" s="138"/>
      <c r="Y2297" s="138"/>
      <c r="Z2297" s="138"/>
      <c r="AA2297" s="138"/>
      <c r="AB2297" s="138"/>
      <c r="AC2297" s="138"/>
      <c r="AD2297" s="138"/>
      <c r="AE2297" s="138"/>
      <c r="AF2297" s="138"/>
      <c r="AG2297" s="138"/>
      <c r="AH2297" s="138"/>
      <c r="AI2297" s="138"/>
      <c r="AJ2297" s="138"/>
      <c r="AK2297" s="138"/>
      <c r="AL2297" s="138"/>
      <c r="AM2297" s="138"/>
      <c r="AN2297" s="138"/>
      <c r="AO2297" s="138"/>
      <c r="AP2297" s="138"/>
      <c r="AQ2297" s="138"/>
      <c r="AR2297" s="138"/>
      <c r="AS2297" s="301"/>
    </row>
    <row r="2298" spans="1:45" s="1397" customFormat="1" ht="24" hidden="1" customHeight="1" x14ac:dyDescent="0.15">
      <c r="A2298" s="135"/>
      <c r="B2298" s="169"/>
      <c r="C2298" s="1380" t="s">
        <v>16414</v>
      </c>
      <c r="D2298" s="301" t="s">
        <v>19072</v>
      </c>
      <c r="E2298" s="301" t="s">
        <v>19073</v>
      </c>
      <c r="F2298" s="301" t="s">
        <v>16414</v>
      </c>
      <c r="G2298" s="301">
        <v>638</v>
      </c>
      <c r="H2298" s="301"/>
      <c r="I2298" s="301"/>
      <c r="J2298" s="301"/>
      <c r="K2298" s="138"/>
      <c r="L2298" s="301"/>
      <c r="M2298" s="138"/>
      <c r="N2298" s="138"/>
      <c r="O2298" s="138"/>
      <c r="P2298" s="138"/>
      <c r="Q2298" s="138"/>
      <c r="R2298" s="138"/>
      <c r="S2298" s="138"/>
      <c r="T2298" s="145">
        <v>2018</v>
      </c>
      <c r="U2298" s="138"/>
      <c r="V2298" s="138"/>
      <c r="W2298" s="138"/>
      <c r="X2298" s="138"/>
      <c r="Y2298" s="138"/>
      <c r="Z2298" s="138"/>
      <c r="AA2298" s="138"/>
      <c r="AB2298" s="138"/>
      <c r="AC2298" s="138"/>
      <c r="AD2298" s="138"/>
      <c r="AE2298" s="138"/>
      <c r="AF2298" s="138"/>
      <c r="AG2298" s="138"/>
      <c r="AH2298" s="138"/>
      <c r="AI2298" s="138"/>
      <c r="AJ2298" s="138"/>
      <c r="AK2298" s="138"/>
      <c r="AL2298" s="138"/>
      <c r="AM2298" s="138"/>
      <c r="AN2298" s="138"/>
      <c r="AO2298" s="138"/>
      <c r="AP2298" s="138"/>
      <c r="AQ2298" s="138"/>
      <c r="AR2298" s="138"/>
      <c r="AS2298" s="301"/>
    </row>
    <row r="2299" spans="1:45" s="1397" customFormat="1" ht="24" hidden="1" customHeight="1" x14ac:dyDescent="0.15">
      <c r="A2299" s="135"/>
      <c r="B2299" s="169"/>
      <c r="C2299" s="1380" t="s">
        <v>16414</v>
      </c>
      <c r="D2299" s="301" t="s">
        <v>19074</v>
      </c>
      <c r="E2299" s="301" t="s">
        <v>19075</v>
      </c>
      <c r="F2299" s="301" t="s">
        <v>16414</v>
      </c>
      <c r="G2299" s="301">
        <v>850</v>
      </c>
      <c r="H2299" s="301"/>
      <c r="I2299" s="301"/>
      <c r="J2299" s="301"/>
      <c r="K2299" s="138"/>
      <c r="L2299" s="301"/>
      <c r="M2299" s="138"/>
      <c r="N2299" s="138"/>
      <c r="O2299" s="138"/>
      <c r="P2299" s="138"/>
      <c r="Q2299" s="138"/>
      <c r="R2299" s="138"/>
      <c r="S2299" s="138"/>
      <c r="T2299" s="145">
        <v>2013</v>
      </c>
      <c r="U2299" s="138"/>
      <c r="V2299" s="138"/>
      <c r="W2299" s="138"/>
      <c r="X2299" s="138"/>
      <c r="Y2299" s="138"/>
      <c r="Z2299" s="138"/>
      <c r="AA2299" s="138"/>
      <c r="AB2299" s="138"/>
      <c r="AC2299" s="138"/>
      <c r="AD2299" s="138"/>
      <c r="AE2299" s="138"/>
      <c r="AF2299" s="138"/>
      <c r="AG2299" s="138"/>
      <c r="AH2299" s="138"/>
      <c r="AI2299" s="138"/>
      <c r="AJ2299" s="138"/>
      <c r="AK2299" s="138"/>
      <c r="AL2299" s="138"/>
      <c r="AM2299" s="138"/>
      <c r="AN2299" s="138"/>
      <c r="AO2299" s="138"/>
      <c r="AP2299" s="138"/>
      <c r="AQ2299" s="138"/>
      <c r="AR2299" s="138"/>
      <c r="AS2299" s="301"/>
    </row>
    <row r="2300" spans="1:45" s="1397" customFormat="1" ht="24" hidden="1" customHeight="1" x14ac:dyDescent="0.15">
      <c r="A2300" s="135"/>
      <c r="B2300" s="169"/>
      <c r="C2300" s="1380" t="s">
        <v>16414</v>
      </c>
      <c r="D2300" s="301" t="s">
        <v>19076</v>
      </c>
      <c r="E2300" s="301" t="s">
        <v>19077</v>
      </c>
      <c r="F2300" s="301" t="s">
        <v>16414</v>
      </c>
      <c r="G2300" s="301">
        <v>400</v>
      </c>
      <c r="H2300" s="301"/>
      <c r="I2300" s="301"/>
      <c r="J2300" s="301"/>
      <c r="K2300" s="138"/>
      <c r="L2300" s="301"/>
      <c r="M2300" s="138"/>
      <c r="N2300" s="138"/>
      <c r="O2300" s="138"/>
      <c r="P2300" s="138"/>
      <c r="Q2300" s="138"/>
      <c r="R2300" s="138"/>
      <c r="S2300" s="138"/>
      <c r="T2300" s="145">
        <v>2017</v>
      </c>
      <c r="U2300" s="138"/>
      <c r="V2300" s="138"/>
      <c r="W2300" s="138"/>
      <c r="X2300" s="138"/>
      <c r="Y2300" s="138"/>
      <c r="Z2300" s="138"/>
      <c r="AA2300" s="138"/>
      <c r="AB2300" s="138"/>
      <c r="AC2300" s="138"/>
      <c r="AD2300" s="138"/>
      <c r="AE2300" s="138"/>
      <c r="AF2300" s="138"/>
      <c r="AG2300" s="138"/>
      <c r="AH2300" s="138"/>
      <c r="AI2300" s="138"/>
      <c r="AJ2300" s="138"/>
      <c r="AK2300" s="138"/>
      <c r="AL2300" s="138"/>
      <c r="AM2300" s="138"/>
      <c r="AN2300" s="138"/>
      <c r="AO2300" s="138"/>
      <c r="AP2300" s="138"/>
      <c r="AQ2300" s="138"/>
      <c r="AR2300" s="138"/>
      <c r="AS2300" s="301"/>
    </row>
    <row r="2301" spans="1:45" s="1397" customFormat="1" ht="24" hidden="1" customHeight="1" x14ac:dyDescent="0.15">
      <c r="A2301" s="135"/>
      <c r="B2301" s="169"/>
      <c r="C2301" s="1380" t="s">
        <v>16414</v>
      </c>
      <c r="D2301" s="301" t="s">
        <v>19078</v>
      </c>
      <c r="E2301" s="301" t="s">
        <v>19079</v>
      </c>
      <c r="F2301" s="301" t="s">
        <v>16414</v>
      </c>
      <c r="G2301" s="301">
        <v>360</v>
      </c>
      <c r="H2301" s="301"/>
      <c r="I2301" s="301"/>
      <c r="J2301" s="301"/>
      <c r="K2301" s="138"/>
      <c r="L2301" s="301"/>
      <c r="M2301" s="138"/>
      <c r="N2301" s="138"/>
      <c r="O2301" s="138"/>
      <c r="P2301" s="138"/>
      <c r="Q2301" s="138"/>
      <c r="R2301" s="138"/>
      <c r="S2301" s="138"/>
      <c r="T2301" s="145">
        <v>2019</v>
      </c>
      <c r="U2301" s="138"/>
      <c r="V2301" s="138"/>
      <c r="W2301" s="138"/>
      <c r="X2301" s="138"/>
      <c r="Y2301" s="138"/>
      <c r="Z2301" s="138"/>
      <c r="AA2301" s="138"/>
      <c r="AB2301" s="138"/>
      <c r="AC2301" s="138"/>
      <c r="AD2301" s="138"/>
      <c r="AE2301" s="138"/>
      <c r="AF2301" s="138"/>
      <c r="AG2301" s="138"/>
      <c r="AH2301" s="138"/>
      <c r="AI2301" s="138"/>
      <c r="AJ2301" s="138"/>
      <c r="AK2301" s="138"/>
      <c r="AL2301" s="138"/>
      <c r="AM2301" s="138"/>
      <c r="AN2301" s="138"/>
      <c r="AO2301" s="138"/>
      <c r="AP2301" s="138"/>
      <c r="AQ2301" s="138"/>
      <c r="AR2301" s="138"/>
      <c r="AS2301" s="301"/>
    </row>
    <row r="2302" spans="1:45" s="135" customFormat="1" ht="24" hidden="1" customHeight="1" x14ac:dyDescent="0.15">
      <c r="B2302" s="169"/>
      <c r="C2302" s="1380" t="s">
        <v>16414</v>
      </c>
      <c r="D2302" s="301" t="s">
        <v>19080</v>
      </c>
      <c r="E2302" s="301" t="s">
        <v>19081</v>
      </c>
      <c r="F2302" s="301" t="s">
        <v>16414</v>
      </c>
      <c r="G2302" s="301">
        <v>1200</v>
      </c>
      <c r="H2302" s="301"/>
      <c r="I2302" s="301"/>
      <c r="J2302" s="301"/>
      <c r="K2302" s="138"/>
      <c r="L2302" s="301"/>
      <c r="M2302" s="138"/>
      <c r="N2302" s="138"/>
      <c r="O2302" s="138"/>
      <c r="P2302" s="138"/>
      <c r="Q2302" s="138"/>
      <c r="R2302" s="138"/>
      <c r="S2302" s="138"/>
      <c r="T2302" s="145">
        <v>2016</v>
      </c>
      <c r="U2302" s="138"/>
      <c r="V2302" s="138"/>
      <c r="W2302" s="138"/>
      <c r="X2302" s="138"/>
      <c r="Y2302" s="138"/>
      <c r="Z2302" s="138"/>
      <c r="AA2302" s="138"/>
      <c r="AB2302" s="138"/>
      <c r="AC2302" s="138"/>
      <c r="AD2302" s="138"/>
      <c r="AE2302" s="138"/>
      <c r="AF2302" s="138"/>
      <c r="AG2302" s="138"/>
      <c r="AH2302" s="138"/>
      <c r="AI2302" s="138"/>
      <c r="AJ2302" s="138"/>
      <c r="AK2302" s="138"/>
      <c r="AL2302" s="138"/>
      <c r="AM2302" s="138"/>
      <c r="AN2302" s="138"/>
      <c r="AO2302" s="138"/>
      <c r="AP2302" s="138"/>
      <c r="AQ2302" s="138"/>
      <c r="AR2302" s="138"/>
      <c r="AS2302" s="301"/>
    </row>
    <row r="2303" spans="1:45" s="135" customFormat="1" ht="24" hidden="1" customHeight="1" x14ac:dyDescent="0.15">
      <c r="B2303" s="169"/>
      <c r="C2303" s="1380" t="s">
        <v>16388</v>
      </c>
      <c r="D2303" s="301" t="s">
        <v>19082</v>
      </c>
      <c r="E2303" s="301" t="s">
        <v>19083</v>
      </c>
      <c r="F2303" s="301" t="s">
        <v>16388</v>
      </c>
      <c r="G2303" s="301">
        <v>613</v>
      </c>
      <c r="H2303" s="301"/>
      <c r="I2303" s="301"/>
      <c r="J2303" s="301"/>
      <c r="K2303" s="138"/>
      <c r="L2303" s="301"/>
      <c r="M2303" s="138"/>
      <c r="N2303" s="138"/>
      <c r="O2303" s="138"/>
      <c r="P2303" s="138"/>
      <c r="Q2303" s="138"/>
      <c r="R2303" s="138"/>
      <c r="S2303" s="138"/>
      <c r="T2303" s="145">
        <v>2016</v>
      </c>
      <c r="U2303" s="138"/>
      <c r="V2303" s="138"/>
      <c r="W2303" s="138"/>
      <c r="X2303" s="138"/>
      <c r="Y2303" s="138"/>
      <c r="Z2303" s="138"/>
      <c r="AA2303" s="138"/>
      <c r="AB2303" s="138"/>
      <c r="AC2303" s="138"/>
      <c r="AD2303" s="138"/>
      <c r="AE2303" s="138"/>
      <c r="AF2303" s="138"/>
      <c r="AG2303" s="138"/>
      <c r="AH2303" s="138"/>
      <c r="AI2303" s="138"/>
      <c r="AJ2303" s="138"/>
      <c r="AK2303" s="138"/>
      <c r="AL2303" s="138"/>
      <c r="AM2303" s="138"/>
      <c r="AN2303" s="138"/>
      <c r="AO2303" s="138"/>
      <c r="AP2303" s="138"/>
      <c r="AQ2303" s="138"/>
      <c r="AR2303" s="138"/>
      <c r="AS2303" s="301"/>
    </row>
    <row r="2304" spans="1:45" s="135" customFormat="1" ht="24" hidden="1" customHeight="1" x14ac:dyDescent="0.15">
      <c r="B2304" s="169"/>
      <c r="C2304" s="935" t="s">
        <v>16388</v>
      </c>
      <c r="D2304" s="138" t="s">
        <v>19084</v>
      </c>
      <c r="E2304" s="138" t="s">
        <v>19085</v>
      </c>
      <c r="F2304" s="301" t="s">
        <v>16388</v>
      </c>
      <c r="G2304" s="138">
        <v>613</v>
      </c>
      <c r="H2304" s="138"/>
      <c r="I2304" s="138"/>
      <c r="J2304" s="301"/>
      <c r="K2304" s="138"/>
      <c r="L2304" s="138"/>
      <c r="M2304" s="138"/>
      <c r="N2304" s="138"/>
      <c r="O2304" s="138"/>
      <c r="P2304" s="138"/>
      <c r="Q2304" s="138"/>
      <c r="R2304" s="138"/>
      <c r="S2304" s="138"/>
      <c r="T2304" s="145">
        <v>2017</v>
      </c>
      <c r="U2304" s="138"/>
      <c r="V2304" s="138"/>
      <c r="W2304" s="138"/>
      <c r="X2304" s="138"/>
      <c r="Y2304" s="138"/>
      <c r="Z2304" s="138"/>
      <c r="AA2304" s="138"/>
      <c r="AB2304" s="138"/>
      <c r="AC2304" s="138"/>
      <c r="AD2304" s="138"/>
      <c r="AE2304" s="138"/>
      <c r="AF2304" s="138"/>
      <c r="AG2304" s="138"/>
      <c r="AH2304" s="138"/>
      <c r="AI2304" s="138"/>
      <c r="AJ2304" s="138"/>
      <c r="AK2304" s="138"/>
      <c r="AL2304" s="138"/>
      <c r="AM2304" s="138"/>
      <c r="AN2304" s="138"/>
      <c r="AO2304" s="138"/>
      <c r="AP2304" s="138"/>
      <c r="AQ2304" s="138"/>
      <c r="AR2304" s="138"/>
      <c r="AS2304" s="138"/>
    </row>
    <row r="2305" spans="2:45" s="135" customFormat="1" ht="24" hidden="1" customHeight="1" x14ac:dyDescent="0.15">
      <c r="B2305" s="169"/>
      <c r="C2305" s="935" t="s">
        <v>16388</v>
      </c>
      <c r="D2305" s="300" t="s">
        <v>19086</v>
      </c>
      <c r="E2305" s="138" t="s">
        <v>19087</v>
      </c>
      <c r="F2305" s="138" t="s">
        <v>16388</v>
      </c>
      <c r="G2305" s="138">
        <v>2012</v>
      </c>
      <c r="H2305" s="138"/>
      <c r="I2305" s="138"/>
      <c r="J2305" s="301"/>
      <c r="K2305" s="138"/>
      <c r="L2305" s="138"/>
      <c r="M2305" s="138"/>
      <c r="N2305" s="138"/>
      <c r="O2305" s="138"/>
      <c r="P2305" s="138"/>
      <c r="Q2305" s="138"/>
      <c r="R2305" s="138"/>
      <c r="S2305" s="138"/>
      <c r="T2305" s="145">
        <v>2021</v>
      </c>
      <c r="U2305" s="138"/>
      <c r="V2305" s="138"/>
      <c r="W2305" s="138"/>
      <c r="X2305" s="138"/>
      <c r="Y2305" s="138"/>
      <c r="Z2305" s="138"/>
      <c r="AA2305" s="138"/>
      <c r="AB2305" s="138"/>
      <c r="AC2305" s="138"/>
      <c r="AD2305" s="138"/>
      <c r="AE2305" s="138"/>
      <c r="AF2305" s="138"/>
      <c r="AG2305" s="138"/>
      <c r="AH2305" s="138"/>
      <c r="AI2305" s="138"/>
      <c r="AJ2305" s="138"/>
      <c r="AK2305" s="138"/>
      <c r="AL2305" s="138"/>
      <c r="AM2305" s="138"/>
      <c r="AN2305" s="138"/>
      <c r="AO2305" s="138"/>
      <c r="AP2305" s="138"/>
      <c r="AQ2305" s="138"/>
      <c r="AR2305" s="138"/>
      <c r="AS2305" s="138"/>
    </row>
    <row r="2306" spans="2:45" s="135" customFormat="1" ht="24" hidden="1" customHeight="1" x14ac:dyDescent="0.15">
      <c r="B2306" s="169"/>
      <c r="C2306" s="1380" t="s">
        <v>16388</v>
      </c>
      <c r="D2306" s="301" t="s">
        <v>19088</v>
      </c>
      <c r="E2306" s="301" t="s">
        <v>19089</v>
      </c>
      <c r="F2306" s="301" t="s">
        <v>16388</v>
      </c>
      <c r="G2306" s="301">
        <v>400</v>
      </c>
      <c r="H2306" s="301"/>
      <c r="I2306" s="301">
        <v>400</v>
      </c>
      <c r="J2306" s="301"/>
      <c r="K2306" s="138"/>
      <c r="L2306" s="301"/>
      <c r="M2306" s="138"/>
      <c r="N2306" s="138"/>
      <c r="O2306" s="138"/>
      <c r="P2306" s="138"/>
      <c r="Q2306" s="138"/>
      <c r="R2306" s="138"/>
      <c r="S2306" s="138"/>
      <c r="T2306" s="145">
        <v>2016</v>
      </c>
      <c r="U2306" s="138"/>
      <c r="V2306" s="138"/>
      <c r="W2306" s="138"/>
      <c r="X2306" s="138"/>
      <c r="Y2306" s="138"/>
      <c r="Z2306" s="138"/>
      <c r="AA2306" s="138"/>
      <c r="AB2306" s="138"/>
      <c r="AC2306" s="138"/>
      <c r="AD2306" s="138"/>
      <c r="AE2306" s="138"/>
      <c r="AF2306" s="138"/>
      <c r="AG2306" s="138"/>
      <c r="AH2306" s="138"/>
      <c r="AI2306" s="138"/>
      <c r="AJ2306" s="138"/>
      <c r="AK2306" s="138"/>
      <c r="AL2306" s="138"/>
      <c r="AM2306" s="138"/>
      <c r="AN2306" s="138"/>
      <c r="AO2306" s="138"/>
      <c r="AP2306" s="138"/>
      <c r="AQ2306" s="138"/>
      <c r="AR2306" s="138"/>
      <c r="AS2306" s="301"/>
    </row>
    <row r="2307" spans="2:45" s="135" customFormat="1" ht="24" hidden="1" customHeight="1" x14ac:dyDescent="0.15">
      <c r="B2307" s="169"/>
      <c r="C2307" s="935" t="s">
        <v>16388</v>
      </c>
      <c r="D2307" s="138" t="s">
        <v>19090</v>
      </c>
      <c r="E2307" s="138" t="s">
        <v>19091</v>
      </c>
      <c r="F2307" s="301" t="s">
        <v>16388</v>
      </c>
      <c r="G2307" s="138">
        <v>200</v>
      </c>
      <c r="H2307" s="138"/>
      <c r="I2307" s="138">
        <v>200</v>
      </c>
      <c r="J2307" s="301"/>
      <c r="K2307" s="138"/>
      <c r="L2307" s="138"/>
      <c r="M2307" s="138"/>
      <c r="N2307" s="138"/>
      <c r="O2307" s="138"/>
      <c r="P2307" s="138"/>
      <c r="Q2307" s="138"/>
      <c r="R2307" s="138"/>
      <c r="S2307" s="138"/>
      <c r="T2307" s="145">
        <v>2014</v>
      </c>
      <c r="U2307" s="138"/>
      <c r="V2307" s="138"/>
      <c r="W2307" s="138"/>
      <c r="X2307" s="138"/>
      <c r="Y2307" s="138"/>
      <c r="Z2307" s="138"/>
      <c r="AA2307" s="138"/>
      <c r="AB2307" s="138"/>
      <c r="AC2307" s="138"/>
      <c r="AD2307" s="138"/>
      <c r="AE2307" s="138"/>
      <c r="AF2307" s="138"/>
      <c r="AG2307" s="138"/>
      <c r="AH2307" s="138"/>
      <c r="AI2307" s="138"/>
      <c r="AJ2307" s="138"/>
      <c r="AK2307" s="138"/>
      <c r="AL2307" s="138"/>
      <c r="AM2307" s="138"/>
      <c r="AN2307" s="138"/>
      <c r="AO2307" s="138"/>
      <c r="AP2307" s="138"/>
      <c r="AQ2307" s="138"/>
      <c r="AR2307" s="138"/>
      <c r="AS2307" s="138"/>
    </row>
    <row r="2308" spans="2:45" s="135" customFormat="1" ht="24" hidden="1" customHeight="1" x14ac:dyDescent="0.15">
      <c r="B2308" s="169"/>
      <c r="C2308" s="935" t="s">
        <v>16388</v>
      </c>
      <c r="D2308" s="138" t="s">
        <v>19092</v>
      </c>
      <c r="E2308" s="138" t="s">
        <v>19093</v>
      </c>
      <c r="F2308" s="138" t="s">
        <v>16388</v>
      </c>
      <c r="G2308" s="138">
        <v>800</v>
      </c>
      <c r="H2308" s="138"/>
      <c r="I2308" s="138">
        <v>800</v>
      </c>
      <c r="J2308" s="301"/>
      <c r="K2308" s="138"/>
      <c r="L2308" s="138"/>
      <c r="M2308" s="138"/>
      <c r="N2308" s="138"/>
      <c r="O2308" s="138"/>
      <c r="P2308" s="138"/>
      <c r="Q2308" s="138"/>
      <c r="R2308" s="138"/>
      <c r="S2308" s="138"/>
      <c r="T2308" s="145">
        <v>2016</v>
      </c>
      <c r="U2308" s="138"/>
      <c r="V2308" s="138"/>
      <c r="W2308" s="138"/>
      <c r="X2308" s="138"/>
      <c r="Y2308" s="138"/>
      <c r="Z2308" s="138"/>
      <c r="AA2308" s="138"/>
      <c r="AB2308" s="138"/>
      <c r="AC2308" s="138"/>
      <c r="AD2308" s="138"/>
      <c r="AE2308" s="138"/>
      <c r="AF2308" s="138"/>
      <c r="AG2308" s="138"/>
      <c r="AH2308" s="138"/>
      <c r="AI2308" s="138"/>
      <c r="AJ2308" s="138"/>
      <c r="AK2308" s="138"/>
      <c r="AL2308" s="138"/>
      <c r="AM2308" s="138"/>
      <c r="AN2308" s="138"/>
      <c r="AO2308" s="138"/>
      <c r="AP2308" s="138"/>
      <c r="AQ2308" s="138"/>
      <c r="AR2308" s="138"/>
      <c r="AS2308" s="138"/>
    </row>
    <row r="2309" spans="2:45" s="135" customFormat="1" ht="24" hidden="1" customHeight="1" x14ac:dyDescent="0.15">
      <c r="B2309" s="169"/>
      <c r="C2309" s="935" t="s">
        <v>16388</v>
      </c>
      <c r="D2309" s="138" t="s">
        <v>19094</v>
      </c>
      <c r="E2309" s="138" t="s">
        <v>19095</v>
      </c>
      <c r="F2309" s="301" t="s">
        <v>16388</v>
      </c>
      <c r="G2309" s="138">
        <v>330</v>
      </c>
      <c r="H2309" s="138"/>
      <c r="I2309" s="138">
        <v>330</v>
      </c>
      <c r="J2309" s="301"/>
      <c r="K2309" s="138"/>
      <c r="L2309" s="138"/>
      <c r="M2309" s="138"/>
      <c r="N2309" s="138"/>
      <c r="O2309" s="138"/>
      <c r="P2309" s="138"/>
      <c r="Q2309" s="138"/>
      <c r="R2309" s="138"/>
      <c r="S2309" s="138"/>
      <c r="T2309" s="145">
        <v>2015</v>
      </c>
      <c r="U2309" s="138"/>
      <c r="V2309" s="138"/>
      <c r="W2309" s="138"/>
      <c r="X2309" s="138"/>
      <c r="Y2309" s="138"/>
      <c r="Z2309" s="138"/>
      <c r="AA2309" s="138"/>
      <c r="AB2309" s="138"/>
      <c r="AC2309" s="138"/>
      <c r="AD2309" s="138"/>
      <c r="AE2309" s="138"/>
      <c r="AF2309" s="138"/>
      <c r="AG2309" s="138"/>
      <c r="AH2309" s="138"/>
      <c r="AI2309" s="138"/>
      <c r="AJ2309" s="138"/>
      <c r="AK2309" s="138"/>
      <c r="AL2309" s="138"/>
      <c r="AM2309" s="138"/>
      <c r="AN2309" s="138"/>
      <c r="AO2309" s="138"/>
      <c r="AP2309" s="138"/>
      <c r="AQ2309" s="138"/>
      <c r="AR2309" s="138"/>
      <c r="AS2309" s="138"/>
    </row>
    <row r="2310" spans="2:45" s="135" customFormat="1" ht="24" hidden="1" customHeight="1" x14ac:dyDescent="0.15">
      <c r="B2310" s="169"/>
      <c r="C2310" s="1380" t="s">
        <v>16388</v>
      </c>
      <c r="D2310" s="138" t="s">
        <v>19092</v>
      </c>
      <c r="E2310" s="301" t="s">
        <v>19096</v>
      </c>
      <c r="F2310" s="301" t="s">
        <v>16011</v>
      </c>
      <c r="G2310" s="301">
        <v>7600</v>
      </c>
      <c r="H2310" s="301"/>
      <c r="I2310" s="301">
        <v>7600</v>
      </c>
      <c r="J2310" s="301"/>
      <c r="K2310" s="138"/>
      <c r="L2310" s="301"/>
      <c r="M2310" s="138"/>
      <c r="N2310" s="138"/>
      <c r="O2310" s="138"/>
      <c r="P2310" s="138"/>
      <c r="Q2310" s="138"/>
      <c r="R2310" s="138"/>
      <c r="S2310" s="138"/>
      <c r="T2310" s="145">
        <v>2016</v>
      </c>
      <c r="U2310" s="138"/>
      <c r="V2310" s="138"/>
      <c r="W2310" s="138"/>
      <c r="X2310" s="138"/>
      <c r="Y2310" s="138"/>
      <c r="Z2310" s="138"/>
      <c r="AA2310" s="138"/>
      <c r="AB2310" s="138"/>
      <c r="AC2310" s="138"/>
      <c r="AD2310" s="138"/>
      <c r="AE2310" s="138"/>
      <c r="AF2310" s="138"/>
      <c r="AG2310" s="138"/>
      <c r="AH2310" s="138"/>
      <c r="AI2310" s="138"/>
      <c r="AJ2310" s="138"/>
      <c r="AK2310" s="138"/>
      <c r="AL2310" s="138"/>
      <c r="AM2310" s="138"/>
      <c r="AN2310" s="138"/>
      <c r="AO2310" s="138"/>
      <c r="AP2310" s="138"/>
      <c r="AQ2310" s="138"/>
      <c r="AR2310" s="138"/>
      <c r="AS2310" s="301"/>
    </row>
    <row r="2311" spans="2:45" s="135" customFormat="1" ht="24" hidden="1" customHeight="1" x14ac:dyDescent="0.15">
      <c r="B2311" s="169"/>
      <c r="C2311" s="1380" t="s">
        <v>16388</v>
      </c>
      <c r="D2311" s="138" t="s">
        <v>19097</v>
      </c>
      <c r="E2311" s="301" t="s">
        <v>11730</v>
      </c>
      <c r="F2311" s="301" t="s">
        <v>16388</v>
      </c>
      <c r="G2311" s="301">
        <v>3400</v>
      </c>
      <c r="H2311" s="301"/>
      <c r="I2311" s="301">
        <v>3400</v>
      </c>
      <c r="J2311" s="301"/>
      <c r="K2311" s="138"/>
      <c r="L2311" s="301"/>
      <c r="M2311" s="138"/>
      <c r="N2311" s="138"/>
      <c r="O2311" s="138"/>
      <c r="P2311" s="138"/>
      <c r="Q2311" s="138"/>
      <c r="R2311" s="138"/>
      <c r="S2311" s="138"/>
      <c r="T2311" s="145">
        <v>2014</v>
      </c>
      <c r="U2311" s="138"/>
      <c r="V2311" s="138"/>
      <c r="W2311" s="138"/>
      <c r="X2311" s="138"/>
      <c r="Y2311" s="138"/>
      <c r="Z2311" s="138"/>
      <c r="AA2311" s="138"/>
      <c r="AB2311" s="138"/>
      <c r="AC2311" s="138"/>
      <c r="AD2311" s="138"/>
      <c r="AE2311" s="138"/>
      <c r="AF2311" s="138"/>
      <c r="AG2311" s="138"/>
      <c r="AH2311" s="138"/>
      <c r="AI2311" s="138"/>
      <c r="AJ2311" s="138"/>
      <c r="AK2311" s="138"/>
      <c r="AL2311" s="138"/>
      <c r="AM2311" s="138"/>
      <c r="AN2311" s="138"/>
      <c r="AO2311" s="138"/>
      <c r="AP2311" s="138"/>
      <c r="AQ2311" s="138"/>
      <c r="AR2311" s="138"/>
      <c r="AS2311" s="301"/>
    </row>
    <row r="2312" spans="2:45" s="135" customFormat="1" ht="24" hidden="1" customHeight="1" x14ac:dyDescent="0.15">
      <c r="B2312" s="169"/>
      <c r="C2312" s="1380" t="s">
        <v>16388</v>
      </c>
      <c r="D2312" s="301" t="s">
        <v>19092</v>
      </c>
      <c r="E2312" s="301" t="s">
        <v>19098</v>
      </c>
      <c r="F2312" s="301" t="s">
        <v>16388</v>
      </c>
      <c r="G2312" s="301">
        <v>1000</v>
      </c>
      <c r="H2312" s="301"/>
      <c r="I2312" s="301"/>
      <c r="J2312" s="301"/>
      <c r="K2312" s="138"/>
      <c r="L2312" s="301"/>
      <c r="M2312" s="138"/>
      <c r="N2312" s="138"/>
      <c r="O2312" s="138"/>
      <c r="P2312" s="138"/>
      <c r="Q2312" s="138"/>
      <c r="R2312" s="138"/>
      <c r="S2312" s="138"/>
      <c r="T2312" s="145">
        <v>2015</v>
      </c>
      <c r="U2312" s="138"/>
      <c r="V2312" s="138"/>
      <c r="W2312" s="138"/>
      <c r="X2312" s="138"/>
      <c r="Y2312" s="138"/>
      <c r="Z2312" s="138"/>
      <c r="AA2312" s="138"/>
      <c r="AB2312" s="138"/>
      <c r="AC2312" s="138"/>
      <c r="AD2312" s="138"/>
      <c r="AE2312" s="138"/>
      <c r="AF2312" s="138"/>
      <c r="AG2312" s="138"/>
      <c r="AH2312" s="138"/>
      <c r="AI2312" s="138"/>
      <c r="AJ2312" s="138"/>
      <c r="AK2312" s="138"/>
      <c r="AL2312" s="138"/>
      <c r="AM2312" s="138"/>
      <c r="AN2312" s="138"/>
      <c r="AO2312" s="138"/>
      <c r="AP2312" s="138"/>
      <c r="AQ2312" s="138"/>
      <c r="AR2312" s="138"/>
      <c r="AS2312" s="301"/>
    </row>
    <row r="2313" spans="2:45" s="135" customFormat="1" ht="24" hidden="1" customHeight="1" x14ac:dyDescent="0.15">
      <c r="B2313" s="169"/>
      <c r="C2313" s="1380" t="s">
        <v>16388</v>
      </c>
      <c r="D2313" s="138" t="s">
        <v>19088</v>
      </c>
      <c r="E2313" s="138" t="s">
        <v>19099</v>
      </c>
      <c r="F2313" s="138" t="s">
        <v>16388</v>
      </c>
      <c r="G2313" s="138">
        <v>500</v>
      </c>
      <c r="H2313" s="138"/>
      <c r="I2313" s="138"/>
      <c r="J2313" s="301"/>
      <c r="K2313" s="138"/>
      <c r="L2313" s="138"/>
      <c r="M2313" s="138"/>
      <c r="N2313" s="138"/>
      <c r="O2313" s="138"/>
      <c r="P2313" s="138"/>
      <c r="Q2313" s="138"/>
      <c r="R2313" s="138"/>
      <c r="S2313" s="138"/>
      <c r="T2313" s="145">
        <v>2017</v>
      </c>
      <c r="U2313" s="138"/>
      <c r="V2313" s="138"/>
      <c r="W2313" s="138"/>
      <c r="X2313" s="138"/>
      <c r="Y2313" s="138"/>
      <c r="Z2313" s="138"/>
      <c r="AA2313" s="138"/>
      <c r="AB2313" s="138"/>
      <c r="AC2313" s="138"/>
      <c r="AD2313" s="138"/>
      <c r="AE2313" s="138"/>
      <c r="AF2313" s="138"/>
      <c r="AG2313" s="138"/>
      <c r="AH2313" s="138"/>
      <c r="AI2313" s="138"/>
      <c r="AJ2313" s="138"/>
      <c r="AK2313" s="138"/>
      <c r="AL2313" s="138"/>
      <c r="AM2313" s="138"/>
      <c r="AN2313" s="138"/>
      <c r="AO2313" s="138"/>
      <c r="AP2313" s="138"/>
      <c r="AQ2313" s="138"/>
      <c r="AR2313" s="138"/>
      <c r="AS2313" s="138"/>
    </row>
    <row r="2314" spans="2:45" s="135" customFormat="1" ht="24" hidden="1" customHeight="1" x14ac:dyDescent="0.15">
      <c r="B2314" s="169"/>
      <c r="C2314" s="1380" t="s">
        <v>16388</v>
      </c>
      <c r="D2314" s="138" t="s">
        <v>19100</v>
      </c>
      <c r="E2314" s="138" t="s">
        <v>19101</v>
      </c>
      <c r="F2314" s="138" t="s">
        <v>16388</v>
      </c>
      <c r="G2314" s="138">
        <v>380</v>
      </c>
      <c r="H2314" s="138"/>
      <c r="I2314" s="138"/>
      <c r="J2314" s="301"/>
      <c r="K2314" s="138"/>
      <c r="L2314" s="138"/>
      <c r="M2314" s="138"/>
      <c r="N2314" s="138"/>
      <c r="O2314" s="138"/>
      <c r="P2314" s="138"/>
      <c r="Q2314" s="138"/>
      <c r="R2314" s="138"/>
      <c r="S2314" s="138"/>
      <c r="T2314" s="145">
        <v>2018</v>
      </c>
      <c r="U2314" s="138"/>
      <c r="V2314" s="138"/>
      <c r="W2314" s="138"/>
      <c r="X2314" s="138"/>
      <c r="Y2314" s="138"/>
      <c r="Z2314" s="138"/>
      <c r="AA2314" s="138"/>
      <c r="AB2314" s="138"/>
      <c r="AC2314" s="138"/>
      <c r="AD2314" s="138"/>
      <c r="AE2314" s="138"/>
      <c r="AF2314" s="138"/>
      <c r="AG2314" s="138"/>
      <c r="AH2314" s="138"/>
      <c r="AI2314" s="138"/>
      <c r="AJ2314" s="138"/>
      <c r="AK2314" s="138"/>
      <c r="AL2314" s="138"/>
      <c r="AM2314" s="138"/>
      <c r="AN2314" s="138"/>
      <c r="AO2314" s="138"/>
      <c r="AP2314" s="138"/>
      <c r="AQ2314" s="138"/>
      <c r="AR2314" s="138"/>
      <c r="AS2314" s="138"/>
    </row>
    <row r="2315" spans="2:45" s="135" customFormat="1" ht="24" hidden="1" customHeight="1" x14ac:dyDescent="0.15">
      <c r="B2315" s="169"/>
      <c r="C2315" s="1380" t="s">
        <v>16388</v>
      </c>
      <c r="D2315" s="138" t="s">
        <v>19102</v>
      </c>
      <c r="E2315" s="138" t="s">
        <v>19103</v>
      </c>
      <c r="F2315" s="138" t="s">
        <v>16388</v>
      </c>
      <c r="G2315" s="138">
        <v>1200</v>
      </c>
      <c r="H2315" s="138"/>
      <c r="I2315" s="138"/>
      <c r="J2315" s="301"/>
      <c r="K2315" s="138"/>
      <c r="L2315" s="138"/>
      <c r="M2315" s="138"/>
      <c r="N2315" s="138"/>
      <c r="O2315" s="138"/>
      <c r="P2315" s="138"/>
      <c r="Q2315" s="138"/>
      <c r="R2315" s="138"/>
      <c r="S2315" s="138"/>
      <c r="T2315" s="145">
        <v>2016</v>
      </c>
      <c r="U2315" s="138"/>
      <c r="V2315" s="138"/>
      <c r="W2315" s="138"/>
      <c r="X2315" s="138"/>
      <c r="Y2315" s="138"/>
      <c r="Z2315" s="138"/>
      <c r="AA2315" s="138"/>
      <c r="AB2315" s="138"/>
      <c r="AC2315" s="138"/>
      <c r="AD2315" s="138"/>
      <c r="AE2315" s="138"/>
      <c r="AF2315" s="138"/>
      <c r="AG2315" s="138"/>
      <c r="AH2315" s="138"/>
      <c r="AI2315" s="138"/>
      <c r="AJ2315" s="138"/>
      <c r="AK2315" s="138"/>
      <c r="AL2315" s="138"/>
      <c r="AM2315" s="138"/>
      <c r="AN2315" s="138"/>
      <c r="AO2315" s="138"/>
      <c r="AP2315" s="138"/>
      <c r="AQ2315" s="138"/>
      <c r="AR2315" s="138"/>
      <c r="AS2315" s="138"/>
    </row>
    <row r="2316" spans="2:45" s="135" customFormat="1" ht="24" hidden="1" customHeight="1" x14ac:dyDescent="0.15">
      <c r="B2316" s="169"/>
      <c r="C2316" s="1380" t="s">
        <v>19104</v>
      </c>
      <c r="D2316" s="300" t="s">
        <v>19105</v>
      </c>
      <c r="E2316" s="300" t="s">
        <v>19106</v>
      </c>
      <c r="F2316" s="300" t="s">
        <v>19104</v>
      </c>
      <c r="G2316" s="1424">
        <v>1056</v>
      </c>
      <c r="H2316" s="301"/>
      <c r="I2316" s="301"/>
      <c r="J2316" s="301"/>
      <c r="K2316" s="138"/>
      <c r="L2316" s="301"/>
      <c r="M2316" s="138"/>
      <c r="N2316" s="138"/>
      <c r="O2316" s="138"/>
      <c r="P2316" s="138"/>
      <c r="Q2316" s="138"/>
      <c r="R2316" s="138"/>
      <c r="S2316" s="138"/>
      <c r="T2316" s="145">
        <v>2018</v>
      </c>
      <c r="U2316" s="138"/>
      <c r="V2316" s="138"/>
      <c r="W2316" s="138"/>
      <c r="X2316" s="138"/>
      <c r="Y2316" s="138"/>
      <c r="Z2316" s="138"/>
      <c r="AA2316" s="138"/>
      <c r="AB2316" s="138"/>
      <c r="AC2316" s="138"/>
      <c r="AD2316" s="138"/>
      <c r="AE2316" s="138"/>
      <c r="AF2316" s="138"/>
      <c r="AG2316" s="138"/>
      <c r="AH2316" s="138"/>
      <c r="AI2316" s="138"/>
      <c r="AJ2316" s="138"/>
      <c r="AK2316" s="138"/>
      <c r="AL2316" s="138"/>
      <c r="AM2316" s="138"/>
      <c r="AN2316" s="138"/>
      <c r="AO2316" s="138"/>
      <c r="AP2316" s="138"/>
      <c r="AQ2316" s="138"/>
      <c r="AR2316" s="138"/>
      <c r="AS2316" s="301"/>
    </row>
    <row r="2317" spans="2:45" s="135" customFormat="1" ht="24" hidden="1" customHeight="1" x14ac:dyDescent="0.15">
      <c r="B2317" s="169"/>
      <c r="C2317" s="1380" t="s">
        <v>19104</v>
      </c>
      <c r="D2317" s="300" t="s">
        <v>19107</v>
      </c>
      <c r="E2317" s="300" t="s">
        <v>19108</v>
      </c>
      <c r="F2317" s="300" t="s">
        <v>19104</v>
      </c>
      <c r="G2317" s="1424">
        <v>1056</v>
      </c>
      <c r="H2317" s="138"/>
      <c r="I2317" s="138"/>
      <c r="J2317" s="301"/>
      <c r="K2317" s="138"/>
      <c r="L2317" s="138"/>
      <c r="M2317" s="138"/>
      <c r="N2317" s="138"/>
      <c r="O2317" s="138"/>
      <c r="P2317" s="138"/>
      <c r="Q2317" s="138"/>
      <c r="R2317" s="138"/>
      <c r="S2317" s="138"/>
      <c r="T2317" s="145">
        <v>2009</v>
      </c>
      <c r="U2317" s="138"/>
      <c r="V2317" s="138"/>
      <c r="W2317" s="138"/>
      <c r="X2317" s="138"/>
      <c r="Y2317" s="138"/>
      <c r="Z2317" s="138"/>
      <c r="AA2317" s="138"/>
      <c r="AB2317" s="138"/>
      <c r="AC2317" s="138"/>
      <c r="AD2317" s="138"/>
      <c r="AE2317" s="138"/>
      <c r="AF2317" s="138"/>
      <c r="AG2317" s="138"/>
      <c r="AH2317" s="138"/>
      <c r="AI2317" s="138"/>
      <c r="AJ2317" s="138"/>
      <c r="AK2317" s="138"/>
      <c r="AL2317" s="138"/>
      <c r="AM2317" s="138"/>
      <c r="AN2317" s="138"/>
      <c r="AO2317" s="138"/>
      <c r="AP2317" s="138"/>
      <c r="AQ2317" s="138"/>
      <c r="AR2317" s="138"/>
      <c r="AS2317" s="138"/>
    </row>
    <row r="2318" spans="2:45" s="135" customFormat="1" ht="24" hidden="1" customHeight="1" x14ac:dyDescent="0.15">
      <c r="B2318" s="169"/>
      <c r="C2318" s="1380" t="s">
        <v>19104</v>
      </c>
      <c r="D2318" s="300" t="s">
        <v>19109</v>
      </c>
      <c r="E2318" s="300" t="s">
        <v>20744</v>
      </c>
      <c r="F2318" s="300" t="s">
        <v>19104</v>
      </c>
      <c r="G2318" s="1424">
        <v>1056</v>
      </c>
      <c r="H2318" s="138"/>
      <c r="I2318" s="138"/>
      <c r="J2318" s="301"/>
      <c r="K2318" s="138"/>
      <c r="L2318" s="138"/>
      <c r="M2318" s="138"/>
      <c r="N2318" s="138"/>
      <c r="O2318" s="138"/>
      <c r="P2318" s="138"/>
      <c r="Q2318" s="138"/>
      <c r="R2318" s="138"/>
      <c r="S2318" s="138"/>
      <c r="T2318" s="145">
        <v>2009</v>
      </c>
      <c r="U2318" s="138"/>
      <c r="V2318" s="138"/>
      <c r="W2318" s="138"/>
      <c r="X2318" s="138"/>
      <c r="Y2318" s="138"/>
      <c r="Z2318" s="138"/>
      <c r="AA2318" s="138"/>
      <c r="AB2318" s="138"/>
      <c r="AC2318" s="138"/>
      <c r="AD2318" s="138"/>
      <c r="AE2318" s="138"/>
      <c r="AF2318" s="138"/>
      <c r="AG2318" s="138"/>
      <c r="AH2318" s="138"/>
      <c r="AI2318" s="138"/>
      <c r="AJ2318" s="138"/>
      <c r="AK2318" s="138"/>
      <c r="AL2318" s="138"/>
      <c r="AM2318" s="138"/>
      <c r="AN2318" s="138"/>
      <c r="AO2318" s="138"/>
      <c r="AP2318" s="138"/>
      <c r="AQ2318" s="138"/>
      <c r="AR2318" s="138"/>
      <c r="AS2318" s="301" t="s">
        <v>15574</v>
      </c>
    </row>
    <row r="2319" spans="2:45" s="135" customFormat="1" ht="24" hidden="1" customHeight="1" x14ac:dyDescent="0.15">
      <c r="B2319" s="169"/>
      <c r="C2319" s="1380" t="s">
        <v>19104</v>
      </c>
      <c r="D2319" s="300" t="s">
        <v>19110</v>
      </c>
      <c r="E2319" s="300" t="s">
        <v>19111</v>
      </c>
      <c r="F2319" s="300" t="s">
        <v>19104</v>
      </c>
      <c r="G2319" s="1424">
        <v>1056</v>
      </c>
      <c r="H2319" s="138"/>
      <c r="I2319" s="138"/>
      <c r="J2319" s="301"/>
      <c r="K2319" s="138"/>
      <c r="L2319" s="138"/>
      <c r="M2319" s="138"/>
      <c r="N2319" s="138"/>
      <c r="O2319" s="138"/>
      <c r="P2319" s="138"/>
      <c r="Q2319" s="138"/>
      <c r="R2319" s="138"/>
      <c r="S2319" s="138"/>
      <c r="T2319" s="145">
        <v>2019</v>
      </c>
      <c r="U2319" s="138"/>
      <c r="V2319" s="138"/>
      <c r="W2319" s="138"/>
      <c r="X2319" s="138"/>
      <c r="Y2319" s="138"/>
      <c r="Z2319" s="138"/>
      <c r="AA2319" s="138"/>
      <c r="AB2319" s="138"/>
      <c r="AC2319" s="138"/>
      <c r="AD2319" s="138"/>
      <c r="AE2319" s="138"/>
      <c r="AF2319" s="138"/>
      <c r="AG2319" s="138"/>
      <c r="AH2319" s="138"/>
      <c r="AI2319" s="138"/>
      <c r="AJ2319" s="138"/>
      <c r="AK2319" s="138"/>
      <c r="AL2319" s="138"/>
      <c r="AM2319" s="138"/>
      <c r="AN2319" s="138"/>
      <c r="AO2319" s="138"/>
      <c r="AP2319" s="138"/>
      <c r="AQ2319" s="138"/>
      <c r="AR2319" s="138"/>
      <c r="AS2319" s="138"/>
    </row>
    <row r="2320" spans="2:45" s="135" customFormat="1" ht="24" hidden="1" customHeight="1" x14ac:dyDescent="0.15">
      <c r="B2320" s="169"/>
      <c r="C2320" s="1380" t="s">
        <v>19104</v>
      </c>
      <c r="D2320" s="300" t="s">
        <v>19112</v>
      </c>
      <c r="E2320" s="300" t="s">
        <v>11731</v>
      </c>
      <c r="F2320" s="300" t="s">
        <v>19104</v>
      </c>
      <c r="G2320" s="1424">
        <v>1056</v>
      </c>
      <c r="H2320" s="138"/>
      <c r="I2320" s="138"/>
      <c r="J2320" s="301"/>
      <c r="K2320" s="138"/>
      <c r="L2320" s="138"/>
      <c r="M2320" s="138"/>
      <c r="N2320" s="138"/>
      <c r="O2320" s="138"/>
      <c r="P2320" s="138"/>
      <c r="Q2320" s="138"/>
      <c r="R2320" s="138"/>
      <c r="S2320" s="138"/>
      <c r="T2320" s="145">
        <v>2017</v>
      </c>
      <c r="U2320" s="138"/>
      <c r="V2320" s="138"/>
      <c r="W2320" s="138"/>
      <c r="X2320" s="138"/>
      <c r="Y2320" s="138"/>
      <c r="Z2320" s="138"/>
      <c r="AA2320" s="138"/>
      <c r="AB2320" s="138"/>
      <c r="AC2320" s="138"/>
      <c r="AD2320" s="138"/>
      <c r="AE2320" s="138"/>
      <c r="AF2320" s="138"/>
      <c r="AG2320" s="138"/>
      <c r="AH2320" s="138"/>
      <c r="AI2320" s="138"/>
      <c r="AJ2320" s="138"/>
      <c r="AK2320" s="138"/>
      <c r="AL2320" s="138"/>
      <c r="AM2320" s="138"/>
      <c r="AN2320" s="138"/>
      <c r="AO2320" s="138"/>
      <c r="AP2320" s="138"/>
      <c r="AQ2320" s="138"/>
      <c r="AR2320" s="138"/>
      <c r="AS2320" s="138"/>
    </row>
    <row r="2321" spans="2:45" s="135" customFormat="1" ht="24" hidden="1" customHeight="1" x14ac:dyDescent="0.15">
      <c r="B2321" s="169"/>
      <c r="C2321" s="1380" t="s">
        <v>19104</v>
      </c>
      <c r="D2321" s="300" t="s">
        <v>19113</v>
      </c>
      <c r="E2321" s="300" t="s">
        <v>11732</v>
      </c>
      <c r="F2321" s="300" t="s">
        <v>19104</v>
      </c>
      <c r="G2321" s="1424">
        <v>1056</v>
      </c>
      <c r="H2321" s="138"/>
      <c r="I2321" s="138"/>
      <c r="J2321" s="301"/>
      <c r="K2321" s="138"/>
      <c r="L2321" s="138"/>
      <c r="M2321" s="138"/>
      <c r="N2321" s="138"/>
      <c r="O2321" s="138"/>
      <c r="P2321" s="138"/>
      <c r="Q2321" s="138"/>
      <c r="R2321" s="138"/>
      <c r="S2321" s="138"/>
      <c r="T2321" s="145">
        <v>2017</v>
      </c>
      <c r="U2321" s="138"/>
      <c r="V2321" s="138"/>
      <c r="W2321" s="138"/>
      <c r="X2321" s="138"/>
      <c r="Y2321" s="138"/>
      <c r="Z2321" s="138"/>
      <c r="AA2321" s="138"/>
      <c r="AB2321" s="138"/>
      <c r="AC2321" s="138"/>
      <c r="AD2321" s="138"/>
      <c r="AE2321" s="138"/>
      <c r="AF2321" s="138"/>
      <c r="AG2321" s="138"/>
      <c r="AH2321" s="138"/>
      <c r="AI2321" s="138"/>
      <c r="AJ2321" s="138"/>
      <c r="AK2321" s="138"/>
      <c r="AL2321" s="138"/>
      <c r="AM2321" s="138"/>
      <c r="AN2321" s="138"/>
      <c r="AO2321" s="138"/>
      <c r="AP2321" s="138"/>
      <c r="AQ2321" s="138"/>
      <c r="AR2321" s="138"/>
      <c r="AS2321" s="138"/>
    </row>
    <row r="2322" spans="2:45" s="135" customFormat="1" ht="24" hidden="1" customHeight="1" x14ac:dyDescent="0.15">
      <c r="B2322" s="169"/>
      <c r="C2322" s="1380" t="s">
        <v>19104</v>
      </c>
      <c r="D2322" s="300" t="s">
        <v>19114</v>
      </c>
      <c r="E2322" s="300" t="s">
        <v>20745</v>
      </c>
      <c r="F2322" s="300" t="s">
        <v>19104</v>
      </c>
      <c r="G2322" s="1424">
        <v>1056</v>
      </c>
      <c r="H2322" s="138"/>
      <c r="I2322" s="138"/>
      <c r="J2322" s="301"/>
      <c r="K2322" s="138"/>
      <c r="L2322" s="138"/>
      <c r="M2322" s="138"/>
      <c r="N2322" s="138"/>
      <c r="O2322" s="138"/>
      <c r="P2322" s="138"/>
      <c r="Q2322" s="138"/>
      <c r="R2322" s="138"/>
      <c r="S2322" s="138"/>
      <c r="T2322" s="145">
        <v>2017</v>
      </c>
      <c r="U2322" s="138"/>
      <c r="V2322" s="138"/>
      <c r="W2322" s="138"/>
      <c r="X2322" s="138"/>
      <c r="Y2322" s="138"/>
      <c r="Z2322" s="138"/>
      <c r="AA2322" s="138"/>
      <c r="AB2322" s="138"/>
      <c r="AC2322" s="138"/>
      <c r="AD2322" s="138"/>
      <c r="AE2322" s="138"/>
      <c r="AF2322" s="138"/>
      <c r="AG2322" s="138"/>
      <c r="AH2322" s="138"/>
      <c r="AI2322" s="138"/>
      <c r="AJ2322" s="138"/>
      <c r="AK2322" s="138"/>
      <c r="AL2322" s="138"/>
      <c r="AM2322" s="138"/>
      <c r="AN2322" s="138"/>
      <c r="AO2322" s="138"/>
      <c r="AP2322" s="138"/>
      <c r="AQ2322" s="138"/>
      <c r="AR2322" s="138"/>
      <c r="AS2322" s="301" t="s">
        <v>15574</v>
      </c>
    </row>
    <row r="2323" spans="2:45" s="135" customFormat="1" ht="24" hidden="1" customHeight="1" x14ac:dyDescent="0.15">
      <c r="B2323" s="169"/>
      <c r="C2323" s="1380" t="s">
        <v>19104</v>
      </c>
      <c r="D2323" s="300" t="s">
        <v>19115</v>
      </c>
      <c r="E2323" s="300" t="s">
        <v>19116</v>
      </c>
      <c r="F2323" s="300" t="s">
        <v>19104</v>
      </c>
      <c r="G2323" s="1424">
        <v>1056</v>
      </c>
      <c r="H2323" s="138"/>
      <c r="I2323" s="138"/>
      <c r="J2323" s="301"/>
      <c r="K2323" s="138"/>
      <c r="L2323" s="138"/>
      <c r="M2323" s="138"/>
      <c r="N2323" s="138"/>
      <c r="O2323" s="138"/>
      <c r="P2323" s="138"/>
      <c r="Q2323" s="138"/>
      <c r="R2323" s="138"/>
      <c r="S2323" s="138"/>
      <c r="T2323" s="145">
        <v>2020</v>
      </c>
      <c r="U2323" s="138"/>
      <c r="V2323" s="138"/>
      <c r="W2323" s="138"/>
      <c r="X2323" s="138"/>
      <c r="Y2323" s="138"/>
      <c r="Z2323" s="138"/>
      <c r="AA2323" s="138"/>
      <c r="AB2323" s="138"/>
      <c r="AC2323" s="138"/>
      <c r="AD2323" s="138"/>
      <c r="AE2323" s="138"/>
      <c r="AF2323" s="138"/>
      <c r="AG2323" s="138"/>
      <c r="AH2323" s="138"/>
      <c r="AI2323" s="138"/>
      <c r="AJ2323" s="138"/>
      <c r="AK2323" s="138"/>
      <c r="AL2323" s="138"/>
      <c r="AM2323" s="138"/>
      <c r="AN2323" s="138"/>
      <c r="AO2323" s="138"/>
      <c r="AP2323" s="138"/>
      <c r="AQ2323" s="138"/>
      <c r="AR2323" s="138"/>
      <c r="AS2323" s="138"/>
    </row>
    <row r="2324" spans="2:45" s="135" customFormat="1" ht="24" hidden="1" customHeight="1" x14ac:dyDescent="0.15">
      <c r="B2324" s="169"/>
      <c r="C2324" s="1380" t="s">
        <v>19104</v>
      </c>
      <c r="D2324" s="300" t="s">
        <v>19117</v>
      </c>
      <c r="E2324" s="300" t="s">
        <v>19118</v>
      </c>
      <c r="F2324" s="300" t="s">
        <v>19104</v>
      </c>
      <c r="G2324" s="456">
        <v>338</v>
      </c>
      <c r="H2324" s="301"/>
      <c r="I2324" s="301"/>
      <c r="J2324" s="301"/>
      <c r="K2324" s="138"/>
      <c r="L2324" s="301"/>
      <c r="M2324" s="138"/>
      <c r="N2324" s="138"/>
      <c r="O2324" s="138"/>
      <c r="P2324" s="138"/>
      <c r="Q2324" s="138"/>
      <c r="R2324" s="138"/>
      <c r="S2324" s="138"/>
      <c r="T2324" s="145"/>
      <c r="U2324" s="138"/>
      <c r="V2324" s="138"/>
      <c r="W2324" s="138"/>
      <c r="X2324" s="138"/>
      <c r="Y2324" s="138"/>
      <c r="Z2324" s="138"/>
      <c r="AA2324" s="138"/>
      <c r="AB2324" s="138"/>
      <c r="AC2324" s="138"/>
      <c r="AD2324" s="138"/>
      <c r="AE2324" s="138"/>
      <c r="AF2324" s="138"/>
      <c r="AG2324" s="138"/>
      <c r="AH2324" s="138"/>
      <c r="AI2324" s="138"/>
      <c r="AJ2324" s="138"/>
      <c r="AK2324" s="138"/>
      <c r="AL2324" s="138"/>
      <c r="AM2324" s="138"/>
      <c r="AN2324" s="138"/>
      <c r="AO2324" s="138"/>
      <c r="AP2324" s="138"/>
      <c r="AQ2324" s="138"/>
      <c r="AR2324" s="138"/>
      <c r="AS2324" s="301"/>
    </row>
    <row r="2325" spans="2:45" s="135" customFormat="1" ht="24" hidden="1" customHeight="1" x14ac:dyDescent="0.15">
      <c r="B2325" s="169"/>
      <c r="C2325" s="1380" t="s">
        <v>19104</v>
      </c>
      <c r="D2325" s="300" t="s">
        <v>19119</v>
      </c>
      <c r="E2325" s="300" t="s">
        <v>19120</v>
      </c>
      <c r="F2325" s="300" t="s">
        <v>19104</v>
      </c>
      <c r="G2325" s="456">
        <v>98</v>
      </c>
      <c r="H2325" s="138"/>
      <c r="I2325" s="138"/>
      <c r="J2325" s="301"/>
      <c r="K2325" s="138"/>
      <c r="L2325" s="138"/>
      <c r="M2325" s="138"/>
      <c r="N2325" s="138"/>
      <c r="O2325" s="138"/>
      <c r="P2325" s="138"/>
      <c r="Q2325" s="138"/>
      <c r="R2325" s="138"/>
      <c r="S2325" s="138"/>
      <c r="T2325" s="145">
        <v>2018</v>
      </c>
      <c r="U2325" s="138"/>
      <c r="V2325" s="138"/>
      <c r="W2325" s="138"/>
      <c r="X2325" s="138"/>
      <c r="Y2325" s="138"/>
      <c r="Z2325" s="138"/>
      <c r="AA2325" s="138"/>
      <c r="AB2325" s="138"/>
      <c r="AC2325" s="138"/>
      <c r="AD2325" s="138"/>
      <c r="AE2325" s="138"/>
      <c r="AF2325" s="138"/>
      <c r="AG2325" s="138"/>
      <c r="AH2325" s="138"/>
      <c r="AI2325" s="138"/>
      <c r="AJ2325" s="138"/>
      <c r="AK2325" s="138"/>
      <c r="AL2325" s="138"/>
      <c r="AM2325" s="138"/>
      <c r="AN2325" s="138"/>
      <c r="AO2325" s="138"/>
      <c r="AP2325" s="138"/>
      <c r="AQ2325" s="138"/>
      <c r="AR2325" s="138"/>
      <c r="AS2325" s="138"/>
    </row>
    <row r="2326" spans="2:45" s="135" customFormat="1" ht="24" hidden="1" customHeight="1" x14ac:dyDescent="0.15">
      <c r="B2326" s="169"/>
      <c r="C2326" s="1380" t="s">
        <v>19104</v>
      </c>
      <c r="D2326" s="300" t="s">
        <v>19109</v>
      </c>
      <c r="E2326" s="300" t="s">
        <v>20746</v>
      </c>
      <c r="F2326" s="300" t="s">
        <v>19104</v>
      </c>
      <c r="G2326" s="456">
        <v>740</v>
      </c>
      <c r="H2326" s="138"/>
      <c r="I2326" s="138"/>
      <c r="J2326" s="301"/>
      <c r="K2326" s="138"/>
      <c r="L2326" s="138"/>
      <c r="M2326" s="138"/>
      <c r="N2326" s="138"/>
      <c r="O2326" s="138"/>
      <c r="P2326" s="138"/>
      <c r="Q2326" s="138"/>
      <c r="R2326" s="138"/>
      <c r="S2326" s="138"/>
      <c r="T2326" s="145">
        <v>2009</v>
      </c>
      <c r="U2326" s="138"/>
      <c r="V2326" s="138"/>
      <c r="W2326" s="138"/>
      <c r="X2326" s="138"/>
      <c r="Y2326" s="138"/>
      <c r="Z2326" s="138"/>
      <c r="AA2326" s="138"/>
      <c r="AB2326" s="138"/>
      <c r="AC2326" s="138"/>
      <c r="AD2326" s="138"/>
      <c r="AE2326" s="138"/>
      <c r="AF2326" s="138"/>
      <c r="AG2326" s="138"/>
      <c r="AH2326" s="138"/>
      <c r="AI2326" s="138"/>
      <c r="AJ2326" s="138"/>
      <c r="AK2326" s="138"/>
      <c r="AL2326" s="138"/>
      <c r="AM2326" s="138"/>
      <c r="AN2326" s="138"/>
      <c r="AO2326" s="138"/>
      <c r="AP2326" s="138"/>
      <c r="AQ2326" s="138"/>
      <c r="AR2326" s="138"/>
      <c r="AS2326" s="301" t="s">
        <v>15983</v>
      </c>
    </row>
    <row r="2327" spans="2:45" s="135" customFormat="1" ht="24" hidden="1" customHeight="1" x14ac:dyDescent="0.15">
      <c r="B2327" s="169"/>
      <c r="C2327" s="1380" t="s">
        <v>19104</v>
      </c>
      <c r="D2327" s="300" t="s">
        <v>19114</v>
      </c>
      <c r="E2327" s="300" t="s">
        <v>20747</v>
      </c>
      <c r="F2327" s="300" t="s">
        <v>19104</v>
      </c>
      <c r="G2327" s="456">
        <v>1050</v>
      </c>
      <c r="H2327" s="138"/>
      <c r="I2327" s="138"/>
      <c r="J2327" s="301"/>
      <c r="K2327" s="138"/>
      <c r="L2327" s="138"/>
      <c r="M2327" s="138"/>
      <c r="N2327" s="138"/>
      <c r="O2327" s="138"/>
      <c r="P2327" s="138"/>
      <c r="Q2327" s="138"/>
      <c r="R2327" s="138"/>
      <c r="S2327" s="138"/>
      <c r="T2327" s="145">
        <v>2007</v>
      </c>
      <c r="U2327" s="138"/>
      <c r="V2327" s="138"/>
      <c r="W2327" s="138"/>
      <c r="X2327" s="138"/>
      <c r="Y2327" s="138"/>
      <c r="Z2327" s="138"/>
      <c r="AA2327" s="138"/>
      <c r="AB2327" s="138"/>
      <c r="AC2327" s="138"/>
      <c r="AD2327" s="138"/>
      <c r="AE2327" s="138"/>
      <c r="AF2327" s="138"/>
      <c r="AG2327" s="138"/>
      <c r="AH2327" s="138"/>
      <c r="AI2327" s="138"/>
      <c r="AJ2327" s="138"/>
      <c r="AK2327" s="138"/>
      <c r="AL2327" s="138"/>
      <c r="AM2327" s="138"/>
      <c r="AN2327" s="138"/>
      <c r="AO2327" s="138"/>
      <c r="AP2327" s="138"/>
      <c r="AQ2327" s="138"/>
      <c r="AR2327" s="138"/>
      <c r="AS2327" s="301" t="s">
        <v>15983</v>
      </c>
    </row>
    <row r="2328" spans="2:45" s="135" customFormat="1" ht="24" hidden="1" customHeight="1" x14ac:dyDescent="0.15">
      <c r="B2328" s="169"/>
      <c r="C2328" s="1380" t="s">
        <v>19104</v>
      </c>
      <c r="D2328" s="300" t="s">
        <v>19121</v>
      </c>
      <c r="E2328" s="300" t="s">
        <v>19122</v>
      </c>
      <c r="F2328" s="300" t="s">
        <v>19104</v>
      </c>
      <c r="G2328" s="456">
        <v>42000</v>
      </c>
      <c r="H2328" s="301"/>
      <c r="I2328" s="301"/>
      <c r="J2328" s="301"/>
      <c r="K2328" s="138"/>
      <c r="L2328" s="300"/>
      <c r="M2328" s="138"/>
      <c r="N2328" s="138"/>
      <c r="O2328" s="138"/>
      <c r="P2328" s="138"/>
      <c r="Q2328" s="138"/>
      <c r="R2328" s="138"/>
      <c r="S2328" s="138"/>
      <c r="T2328" s="145">
        <v>2021</v>
      </c>
      <c r="U2328" s="138"/>
      <c r="V2328" s="138"/>
      <c r="W2328" s="138"/>
      <c r="X2328" s="138"/>
      <c r="Y2328" s="138"/>
      <c r="Z2328" s="138"/>
      <c r="AA2328" s="138"/>
      <c r="AB2328" s="138"/>
      <c r="AC2328" s="138"/>
      <c r="AD2328" s="138"/>
      <c r="AE2328" s="138"/>
      <c r="AF2328" s="138"/>
      <c r="AG2328" s="138"/>
      <c r="AH2328" s="138"/>
      <c r="AI2328" s="138"/>
      <c r="AJ2328" s="138"/>
      <c r="AK2328" s="138"/>
      <c r="AL2328" s="138"/>
      <c r="AM2328" s="138"/>
      <c r="AN2328" s="138"/>
      <c r="AO2328" s="138"/>
      <c r="AP2328" s="138"/>
      <c r="AQ2328" s="138"/>
      <c r="AR2328" s="138"/>
      <c r="AS2328" s="300"/>
    </row>
    <row r="2329" spans="2:45" s="135" customFormat="1" ht="24" hidden="1" customHeight="1" x14ac:dyDescent="0.15">
      <c r="B2329" s="169"/>
      <c r="C2329" s="935" t="s">
        <v>19104</v>
      </c>
      <c r="D2329" s="300" t="s">
        <v>19123</v>
      </c>
      <c r="E2329" s="300" t="s">
        <v>19124</v>
      </c>
      <c r="F2329" s="300" t="s">
        <v>19104</v>
      </c>
      <c r="G2329" s="456">
        <v>25000</v>
      </c>
      <c r="H2329" s="138"/>
      <c r="I2329" s="138"/>
      <c r="J2329" s="138"/>
      <c r="K2329" s="138"/>
      <c r="L2329" s="300"/>
      <c r="M2329" s="138"/>
      <c r="N2329" s="138"/>
      <c r="O2329" s="138"/>
      <c r="P2329" s="138"/>
      <c r="Q2329" s="138"/>
      <c r="R2329" s="138"/>
      <c r="S2329" s="138"/>
      <c r="T2329" s="145">
        <v>2021</v>
      </c>
      <c r="U2329" s="138"/>
      <c r="V2329" s="138"/>
      <c r="W2329" s="138"/>
      <c r="X2329" s="138"/>
      <c r="Y2329" s="138"/>
      <c r="Z2329" s="138"/>
      <c r="AA2329" s="138"/>
      <c r="AB2329" s="138"/>
      <c r="AC2329" s="138"/>
      <c r="AD2329" s="138"/>
      <c r="AE2329" s="138"/>
      <c r="AF2329" s="138"/>
      <c r="AG2329" s="138"/>
      <c r="AH2329" s="138"/>
      <c r="AI2329" s="138"/>
      <c r="AJ2329" s="138"/>
      <c r="AK2329" s="138"/>
      <c r="AL2329" s="138"/>
      <c r="AM2329" s="138"/>
      <c r="AN2329" s="138"/>
      <c r="AO2329" s="138"/>
      <c r="AP2329" s="138"/>
      <c r="AQ2329" s="138"/>
      <c r="AR2329" s="138"/>
      <c r="AS2329" s="300"/>
    </row>
    <row r="2330" spans="2:45" s="135" customFormat="1" ht="24" hidden="1" customHeight="1" x14ac:dyDescent="0.15">
      <c r="B2330" s="169"/>
      <c r="C2330" s="1380" t="s">
        <v>19104</v>
      </c>
      <c r="D2330" s="301" t="s">
        <v>19125</v>
      </c>
      <c r="E2330" s="301" t="s">
        <v>16217</v>
      </c>
      <c r="F2330" s="301" t="s">
        <v>19104</v>
      </c>
      <c r="G2330" s="301">
        <v>9000</v>
      </c>
      <c r="H2330" s="301"/>
      <c r="I2330" s="301"/>
      <c r="J2330" s="301"/>
      <c r="K2330" s="138"/>
      <c r="L2330" s="301"/>
      <c r="M2330" s="138"/>
      <c r="N2330" s="138"/>
      <c r="O2330" s="138"/>
      <c r="P2330" s="138"/>
      <c r="Q2330" s="138"/>
      <c r="R2330" s="138"/>
      <c r="S2330" s="138"/>
      <c r="T2330" s="145"/>
      <c r="U2330" s="138"/>
      <c r="V2330" s="138"/>
      <c r="W2330" s="138"/>
      <c r="X2330" s="138"/>
      <c r="Y2330" s="138"/>
      <c r="Z2330" s="138"/>
      <c r="AA2330" s="138"/>
      <c r="AB2330" s="138"/>
      <c r="AC2330" s="138"/>
      <c r="AD2330" s="138"/>
      <c r="AE2330" s="138"/>
      <c r="AF2330" s="138"/>
      <c r="AG2330" s="138"/>
      <c r="AH2330" s="138"/>
      <c r="AI2330" s="138"/>
      <c r="AJ2330" s="138"/>
      <c r="AK2330" s="138"/>
      <c r="AL2330" s="138"/>
      <c r="AM2330" s="138"/>
      <c r="AN2330" s="138"/>
      <c r="AO2330" s="138"/>
      <c r="AP2330" s="138"/>
      <c r="AQ2330" s="138"/>
      <c r="AR2330" s="138"/>
      <c r="AS2330" s="301"/>
    </row>
    <row r="2331" spans="2:45" s="135" customFormat="1" ht="24" hidden="1" customHeight="1" x14ac:dyDescent="0.15">
      <c r="B2331" s="169"/>
      <c r="C2331" s="1380" t="s">
        <v>19104</v>
      </c>
      <c r="D2331" s="300" t="s">
        <v>19126</v>
      </c>
      <c r="E2331" s="300" t="s">
        <v>19127</v>
      </c>
      <c r="F2331" s="300" t="s">
        <v>19104</v>
      </c>
      <c r="G2331" s="456">
        <v>634</v>
      </c>
      <c r="H2331" s="301"/>
      <c r="I2331" s="301"/>
      <c r="J2331" s="301"/>
      <c r="K2331" s="138"/>
      <c r="L2331" s="301"/>
      <c r="M2331" s="138"/>
      <c r="N2331" s="138"/>
      <c r="O2331" s="138"/>
      <c r="P2331" s="138"/>
      <c r="Q2331" s="138"/>
      <c r="R2331" s="138"/>
      <c r="S2331" s="138"/>
      <c r="T2331" s="145" t="s">
        <v>19128</v>
      </c>
      <c r="U2331" s="138"/>
      <c r="V2331" s="138"/>
      <c r="W2331" s="138"/>
      <c r="X2331" s="138"/>
      <c r="Y2331" s="138"/>
      <c r="Z2331" s="138"/>
      <c r="AA2331" s="138"/>
      <c r="AB2331" s="138"/>
      <c r="AC2331" s="138"/>
      <c r="AD2331" s="138"/>
      <c r="AE2331" s="138"/>
      <c r="AF2331" s="138"/>
      <c r="AG2331" s="138"/>
      <c r="AH2331" s="138"/>
      <c r="AI2331" s="138"/>
      <c r="AJ2331" s="138"/>
      <c r="AK2331" s="138"/>
      <c r="AL2331" s="138"/>
      <c r="AM2331" s="138"/>
      <c r="AN2331" s="138"/>
      <c r="AO2331" s="138"/>
      <c r="AP2331" s="138"/>
      <c r="AQ2331" s="138"/>
      <c r="AR2331" s="138"/>
      <c r="AS2331" s="301"/>
    </row>
    <row r="2332" spans="2:45" s="135" customFormat="1" ht="24" hidden="1" customHeight="1" x14ac:dyDescent="0.15">
      <c r="B2332" s="169"/>
      <c r="C2332" s="1380" t="s">
        <v>19104</v>
      </c>
      <c r="D2332" s="300" t="s">
        <v>19129</v>
      </c>
      <c r="E2332" s="300" t="s">
        <v>19130</v>
      </c>
      <c r="F2332" s="300" t="s">
        <v>19104</v>
      </c>
      <c r="G2332" s="456">
        <v>748</v>
      </c>
      <c r="H2332" s="138"/>
      <c r="I2332" s="138"/>
      <c r="J2332" s="301"/>
      <c r="K2332" s="138"/>
      <c r="L2332" s="138"/>
      <c r="M2332" s="138"/>
      <c r="N2332" s="138"/>
      <c r="O2332" s="138"/>
      <c r="P2332" s="138"/>
      <c r="Q2332" s="138"/>
      <c r="R2332" s="138"/>
      <c r="S2332" s="138"/>
      <c r="T2332" s="145">
        <v>2021</v>
      </c>
      <c r="U2332" s="138"/>
      <c r="V2332" s="138"/>
      <c r="W2332" s="138"/>
      <c r="X2332" s="138"/>
      <c r="Y2332" s="138"/>
      <c r="Z2332" s="138"/>
      <c r="AA2332" s="138"/>
      <c r="AB2332" s="138"/>
      <c r="AC2332" s="138"/>
      <c r="AD2332" s="138"/>
      <c r="AE2332" s="138"/>
      <c r="AF2332" s="138"/>
      <c r="AG2332" s="138"/>
      <c r="AH2332" s="138"/>
      <c r="AI2332" s="138"/>
      <c r="AJ2332" s="138"/>
      <c r="AK2332" s="138"/>
      <c r="AL2332" s="138"/>
      <c r="AM2332" s="138"/>
      <c r="AN2332" s="138"/>
      <c r="AO2332" s="138"/>
      <c r="AP2332" s="138"/>
      <c r="AQ2332" s="138"/>
      <c r="AR2332" s="138"/>
      <c r="AS2332" s="138"/>
    </row>
    <row r="2333" spans="2:45" s="135" customFormat="1" ht="24" hidden="1" customHeight="1" x14ac:dyDescent="0.15">
      <c r="B2333" s="169"/>
      <c r="C2333" s="1380" t="s">
        <v>19104</v>
      </c>
      <c r="D2333" s="300" t="s">
        <v>19112</v>
      </c>
      <c r="E2333" s="300" t="s">
        <v>19131</v>
      </c>
      <c r="F2333" s="300" t="s">
        <v>19104</v>
      </c>
      <c r="G2333" s="456">
        <v>594</v>
      </c>
      <c r="H2333" s="138"/>
      <c r="I2333" s="138"/>
      <c r="J2333" s="301"/>
      <c r="K2333" s="138"/>
      <c r="L2333" s="138"/>
      <c r="M2333" s="138"/>
      <c r="N2333" s="138"/>
      <c r="O2333" s="138"/>
      <c r="P2333" s="138"/>
      <c r="Q2333" s="138"/>
      <c r="R2333" s="138"/>
      <c r="S2333" s="138"/>
      <c r="T2333" s="145" t="s">
        <v>19128</v>
      </c>
      <c r="U2333" s="138"/>
      <c r="V2333" s="138"/>
      <c r="W2333" s="138"/>
      <c r="X2333" s="138"/>
      <c r="Y2333" s="138"/>
      <c r="Z2333" s="138"/>
      <c r="AA2333" s="138"/>
      <c r="AB2333" s="138"/>
      <c r="AC2333" s="138"/>
      <c r="AD2333" s="138"/>
      <c r="AE2333" s="138"/>
      <c r="AF2333" s="138"/>
      <c r="AG2333" s="138"/>
      <c r="AH2333" s="138"/>
      <c r="AI2333" s="138"/>
      <c r="AJ2333" s="138"/>
      <c r="AK2333" s="138"/>
      <c r="AL2333" s="138"/>
      <c r="AM2333" s="138"/>
      <c r="AN2333" s="138"/>
      <c r="AO2333" s="138"/>
      <c r="AP2333" s="138"/>
      <c r="AQ2333" s="138"/>
      <c r="AR2333" s="138"/>
      <c r="AS2333" s="138"/>
    </row>
    <row r="2334" spans="2:45" s="135" customFormat="1" ht="24" hidden="1" customHeight="1" x14ac:dyDescent="0.15">
      <c r="B2334" s="1337"/>
      <c r="C2334" s="1380" t="s">
        <v>19104</v>
      </c>
      <c r="D2334" s="300" t="s">
        <v>19132</v>
      </c>
      <c r="E2334" s="300" t="s">
        <v>19133</v>
      </c>
      <c r="F2334" s="300" t="s">
        <v>19104</v>
      </c>
      <c r="G2334" s="456">
        <v>748</v>
      </c>
      <c r="H2334" s="138"/>
      <c r="I2334" s="138"/>
      <c r="J2334" s="301"/>
      <c r="K2334" s="138"/>
      <c r="L2334" s="138"/>
      <c r="M2334" s="138"/>
      <c r="N2334" s="138"/>
      <c r="O2334" s="138"/>
      <c r="P2334" s="138"/>
      <c r="Q2334" s="138"/>
      <c r="R2334" s="138"/>
      <c r="S2334" s="138"/>
      <c r="T2334" s="145" t="s">
        <v>19128</v>
      </c>
      <c r="U2334" s="138"/>
      <c r="V2334" s="138"/>
      <c r="W2334" s="138"/>
      <c r="X2334" s="138"/>
      <c r="Y2334" s="138"/>
      <c r="Z2334" s="138"/>
      <c r="AA2334" s="138"/>
      <c r="AB2334" s="138"/>
      <c r="AC2334" s="138"/>
      <c r="AD2334" s="138"/>
      <c r="AE2334" s="138"/>
      <c r="AF2334" s="138"/>
      <c r="AG2334" s="138"/>
      <c r="AH2334" s="138"/>
      <c r="AI2334" s="138"/>
      <c r="AJ2334" s="138"/>
      <c r="AK2334" s="138"/>
      <c r="AL2334" s="138"/>
      <c r="AM2334" s="138"/>
      <c r="AN2334" s="138"/>
      <c r="AO2334" s="138"/>
      <c r="AP2334" s="138"/>
      <c r="AQ2334" s="138"/>
      <c r="AR2334" s="138"/>
      <c r="AS2334" s="138"/>
    </row>
    <row r="2335" spans="2:45" s="1398" customFormat="1" ht="24" hidden="1" customHeight="1" x14ac:dyDescent="0.2">
      <c r="B2335" s="1359" t="s">
        <v>60</v>
      </c>
      <c r="C2335" s="1172" t="s">
        <v>2217</v>
      </c>
      <c r="D2335" s="241"/>
      <c r="E2335" s="545">
        <f>COUNTA(E2336:E2770)</f>
        <v>435</v>
      </c>
      <c r="F2335" s="241"/>
      <c r="G2335" s="241">
        <f>SUM(G2336:G2770)</f>
        <v>2247134</v>
      </c>
      <c r="H2335" s="241">
        <f>SUM(H2336:H2770)</f>
        <v>58174.380000000005</v>
      </c>
      <c r="I2335" s="241">
        <f>SUM(I2336:I2770)</f>
        <v>333077.76000000001</v>
      </c>
      <c r="J2335" s="241"/>
      <c r="K2335" s="241"/>
      <c r="L2335" s="241"/>
      <c r="M2335" s="241"/>
      <c r="N2335" s="241"/>
      <c r="O2335" s="241"/>
      <c r="P2335" s="241"/>
      <c r="Q2335" s="241"/>
      <c r="R2335" s="241"/>
      <c r="S2335" s="241"/>
      <c r="T2335" s="145"/>
      <c r="U2335" s="241"/>
      <c r="V2335" s="241"/>
      <c r="W2335" s="241"/>
      <c r="X2335" s="241"/>
      <c r="Y2335" s="241"/>
      <c r="Z2335" s="241"/>
      <c r="AA2335" s="241"/>
      <c r="AB2335" s="241"/>
      <c r="AC2335" s="241"/>
      <c r="AD2335" s="241"/>
      <c r="AE2335" s="241"/>
      <c r="AF2335" s="241"/>
      <c r="AG2335" s="241"/>
      <c r="AH2335" s="248"/>
      <c r="AI2335" s="248"/>
      <c r="AJ2335" s="241"/>
      <c r="AK2335" s="241"/>
      <c r="AL2335" s="241"/>
      <c r="AM2335" s="241"/>
      <c r="AN2335" s="241"/>
      <c r="AO2335" s="241"/>
      <c r="AP2335" s="241"/>
      <c r="AQ2335" s="241"/>
      <c r="AR2335" s="241"/>
      <c r="AS2335" s="241"/>
    </row>
    <row r="2336" spans="2:45" ht="24" hidden="1" customHeight="1" x14ac:dyDescent="0.2">
      <c r="B2336" s="169"/>
      <c r="C2336" s="935" t="s">
        <v>322</v>
      </c>
      <c r="D2336" s="138"/>
      <c r="E2336" s="138" t="s">
        <v>15175</v>
      </c>
      <c r="F2336" s="138" t="s">
        <v>322</v>
      </c>
      <c r="G2336" s="138">
        <v>512</v>
      </c>
      <c r="H2336" s="138"/>
      <c r="I2336" s="138"/>
      <c r="J2336" s="138">
        <v>16</v>
      </c>
      <c r="K2336" s="138">
        <v>32</v>
      </c>
      <c r="L2336" s="138"/>
      <c r="M2336" s="138"/>
      <c r="N2336" s="138"/>
      <c r="O2336" s="138"/>
      <c r="P2336" s="138"/>
      <c r="Q2336" s="138"/>
      <c r="R2336" s="138"/>
      <c r="S2336" s="138"/>
      <c r="T2336" s="145">
        <v>2012</v>
      </c>
      <c r="U2336" s="138"/>
      <c r="V2336" s="138"/>
      <c r="W2336" s="138"/>
      <c r="X2336" s="138"/>
      <c r="Y2336" s="138"/>
      <c r="Z2336" s="138"/>
      <c r="AA2336" s="138"/>
      <c r="AB2336" s="138"/>
      <c r="AC2336" s="138"/>
      <c r="AD2336" s="138"/>
      <c r="AE2336" s="138"/>
      <c r="AF2336" s="138"/>
      <c r="AG2336" s="138"/>
      <c r="AH2336" s="138"/>
      <c r="AI2336" s="138"/>
      <c r="AJ2336" s="138"/>
      <c r="AK2336" s="138"/>
      <c r="AL2336" s="138"/>
      <c r="AM2336" s="138"/>
      <c r="AN2336" s="138"/>
      <c r="AO2336" s="138"/>
      <c r="AP2336" s="138"/>
      <c r="AQ2336" s="138"/>
      <c r="AR2336" s="138"/>
      <c r="AS2336" s="138" t="s">
        <v>1585</v>
      </c>
    </row>
    <row r="2337" spans="2:45" ht="24" hidden="1" customHeight="1" x14ac:dyDescent="0.2">
      <c r="B2337" s="169"/>
      <c r="C2337" s="935" t="s">
        <v>322</v>
      </c>
      <c r="D2337" s="138"/>
      <c r="E2337" s="138" t="s">
        <v>15176</v>
      </c>
      <c r="F2337" s="138" t="s">
        <v>322</v>
      </c>
      <c r="G2337" s="138"/>
      <c r="H2337" s="138"/>
      <c r="I2337" s="138"/>
      <c r="J2337" s="138"/>
      <c r="K2337" s="138"/>
      <c r="L2337" s="138"/>
      <c r="M2337" s="138"/>
      <c r="N2337" s="138"/>
      <c r="O2337" s="138"/>
      <c r="P2337" s="138"/>
      <c r="Q2337" s="138"/>
      <c r="R2337" s="138"/>
      <c r="S2337" s="138"/>
      <c r="T2337" s="145">
        <v>2009</v>
      </c>
      <c r="U2337" s="138"/>
      <c r="V2337" s="138"/>
      <c r="W2337" s="138"/>
      <c r="X2337" s="138"/>
      <c r="Y2337" s="138"/>
      <c r="Z2337" s="138"/>
      <c r="AA2337" s="138"/>
      <c r="AB2337" s="138"/>
      <c r="AC2337" s="138"/>
      <c r="AD2337" s="138"/>
      <c r="AE2337" s="138"/>
      <c r="AF2337" s="138"/>
      <c r="AG2337" s="138"/>
      <c r="AH2337" s="138"/>
      <c r="AI2337" s="138"/>
      <c r="AJ2337" s="138"/>
      <c r="AK2337" s="138"/>
      <c r="AL2337" s="138"/>
      <c r="AM2337" s="138"/>
      <c r="AN2337" s="138"/>
      <c r="AO2337" s="138"/>
      <c r="AP2337" s="138"/>
      <c r="AQ2337" s="138"/>
      <c r="AR2337" s="138"/>
      <c r="AS2337" s="138" t="s">
        <v>1585</v>
      </c>
    </row>
    <row r="2338" spans="2:45" ht="24" hidden="1" customHeight="1" x14ac:dyDescent="0.2">
      <c r="B2338" s="169"/>
      <c r="C2338" s="935" t="s">
        <v>322</v>
      </c>
      <c r="D2338" s="138"/>
      <c r="E2338" s="138" t="s">
        <v>15177</v>
      </c>
      <c r="F2338" s="138" t="s">
        <v>322</v>
      </c>
      <c r="G2338" s="138"/>
      <c r="H2338" s="138"/>
      <c r="I2338" s="138"/>
      <c r="J2338" s="138"/>
      <c r="K2338" s="138"/>
      <c r="L2338" s="138"/>
      <c r="M2338" s="138"/>
      <c r="N2338" s="138"/>
      <c r="O2338" s="138"/>
      <c r="P2338" s="138"/>
      <c r="Q2338" s="138"/>
      <c r="R2338" s="138"/>
      <c r="S2338" s="138"/>
      <c r="T2338" s="145">
        <v>2009</v>
      </c>
      <c r="U2338" s="138"/>
      <c r="V2338" s="138"/>
      <c r="W2338" s="138"/>
      <c r="X2338" s="138"/>
      <c r="Y2338" s="138"/>
      <c r="Z2338" s="138"/>
      <c r="AA2338" s="138"/>
      <c r="AB2338" s="138"/>
      <c r="AC2338" s="138"/>
      <c r="AD2338" s="138"/>
      <c r="AE2338" s="138"/>
      <c r="AF2338" s="138"/>
      <c r="AG2338" s="138"/>
      <c r="AH2338" s="138"/>
      <c r="AI2338" s="138"/>
      <c r="AJ2338" s="138"/>
      <c r="AK2338" s="138"/>
      <c r="AL2338" s="138"/>
      <c r="AM2338" s="138"/>
      <c r="AN2338" s="138"/>
      <c r="AO2338" s="138"/>
      <c r="AP2338" s="138"/>
      <c r="AQ2338" s="138"/>
      <c r="AR2338" s="138"/>
      <c r="AS2338" s="138" t="s">
        <v>792</v>
      </c>
    </row>
    <row r="2339" spans="2:45" ht="24" hidden="1" customHeight="1" x14ac:dyDescent="0.2">
      <c r="B2339" s="169"/>
      <c r="C2339" s="935" t="s">
        <v>322</v>
      </c>
      <c r="D2339" s="138"/>
      <c r="E2339" s="138" t="s">
        <v>15178</v>
      </c>
      <c r="F2339" s="138" t="s">
        <v>322</v>
      </c>
      <c r="G2339" s="138">
        <v>98</v>
      </c>
      <c r="H2339" s="138"/>
      <c r="I2339" s="138"/>
      <c r="J2339" s="138">
        <v>7</v>
      </c>
      <c r="K2339" s="138">
        <v>14</v>
      </c>
      <c r="L2339" s="138"/>
      <c r="M2339" s="138"/>
      <c r="N2339" s="138"/>
      <c r="O2339" s="138"/>
      <c r="P2339" s="138"/>
      <c r="Q2339" s="138"/>
      <c r="R2339" s="138"/>
      <c r="S2339" s="138"/>
      <c r="T2339" s="145">
        <v>2001</v>
      </c>
      <c r="U2339" s="138"/>
      <c r="V2339" s="138"/>
      <c r="W2339" s="138"/>
      <c r="X2339" s="138"/>
      <c r="Y2339" s="138"/>
      <c r="Z2339" s="138"/>
      <c r="AA2339" s="138"/>
      <c r="AB2339" s="138"/>
      <c r="AC2339" s="138"/>
      <c r="AD2339" s="138"/>
      <c r="AE2339" s="138"/>
      <c r="AF2339" s="138"/>
      <c r="AG2339" s="138"/>
      <c r="AH2339" s="138"/>
      <c r="AI2339" s="138"/>
      <c r="AJ2339" s="138"/>
      <c r="AK2339" s="138"/>
      <c r="AL2339" s="138"/>
      <c r="AM2339" s="138"/>
      <c r="AN2339" s="138"/>
      <c r="AO2339" s="138"/>
      <c r="AP2339" s="138"/>
      <c r="AQ2339" s="138"/>
      <c r="AR2339" s="138"/>
      <c r="AS2339" s="138" t="s">
        <v>1585</v>
      </c>
    </row>
    <row r="2340" spans="2:45" ht="24" hidden="1" customHeight="1" x14ac:dyDescent="0.2">
      <c r="B2340" s="169"/>
      <c r="C2340" s="935" t="s">
        <v>322</v>
      </c>
      <c r="D2340" s="138"/>
      <c r="E2340" s="138" t="s">
        <v>15179</v>
      </c>
      <c r="F2340" s="138" t="s">
        <v>322</v>
      </c>
      <c r="G2340" s="138">
        <v>2586</v>
      </c>
      <c r="H2340" s="138"/>
      <c r="I2340" s="138"/>
      <c r="J2340" s="138">
        <v>10</v>
      </c>
      <c r="K2340" s="138">
        <v>27</v>
      </c>
      <c r="L2340" s="138"/>
      <c r="M2340" s="138"/>
      <c r="N2340" s="138"/>
      <c r="O2340" s="138"/>
      <c r="P2340" s="138"/>
      <c r="Q2340" s="138"/>
      <c r="R2340" s="138"/>
      <c r="S2340" s="138"/>
      <c r="T2340" s="145">
        <v>2003</v>
      </c>
      <c r="U2340" s="138"/>
      <c r="V2340" s="138"/>
      <c r="W2340" s="138"/>
      <c r="X2340" s="138"/>
      <c r="Y2340" s="138"/>
      <c r="Z2340" s="138"/>
      <c r="AA2340" s="138"/>
      <c r="AB2340" s="138"/>
      <c r="AC2340" s="138"/>
      <c r="AD2340" s="138"/>
      <c r="AE2340" s="138"/>
      <c r="AF2340" s="138"/>
      <c r="AG2340" s="138"/>
      <c r="AH2340" s="138"/>
      <c r="AI2340" s="138"/>
      <c r="AJ2340" s="138"/>
      <c r="AK2340" s="138"/>
      <c r="AL2340" s="138"/>
      <c r="AM2340" s="138"/>
      <c r="AN2340" s="138"/>
      <c r="AO2340" s="138"/>
      <c r="AP2340" s="138"/>
      <c r="AQ2340" s="138"/>
      <c r="AR2340" s="138"/>
      <c r="AS2340" s="138" t="s">
        <v>792</v>
      </c>
    </row>
    <row r="2341" spans="2:45" ht="24" hidden="1" customHeight="1" x14ac:dyDescent="0.2">
      <c r="B2341" s="169"/>
      <c r="C2341" s="935" t="s">
        <v>322</v>
      </c>
      <c r="D2341" s="138"/>
      <c r="E2341" s="138" t="s">
        <v>15180</v>
      </c>
      <c r="F2341" s="138" t="s">
        <v>322</v>
      </c>
      <c r="G2341" s="138">
        <v>1082</v>
      </c>
      <c r="H2341" s="138"/>
      <c r="I2341" s="138"/>
      <c r="J2341" s="138">
        <v>10</v>
      </c>
      <c r="K2341" s="138">
        <v>25</v>
      </c>
      <c r="L2341" s="138"/>
      <c r="M2341" s="138"/>
      <c r="N2341" s="138"/>
      <c r="O2341" s="138"/>
      <c r="P2341" s="138"/>
      <c r="Q2341" s="138"/>
      <c r="R2341" s="138"/>
      <c r="S2341" s="138"/>
      <c r="T2341" s="145">
        <v>2015</v>
      </c>
      <c r="U2341" s="138"/>
      <c r="V2341" s="138"/>
      <c r="W2341" s="138"/>
      <c r="X2341" s="138"/>
      <c r="Y2341" s="138"/>
      <c r="Z2341" s="138"/>
      <c r="AA2341" s="138"/>
      <c r="AB2341" s="138"/>
      <c r="AC2341" s="138"/>
      <c r="AD2341" s="138"/>
      <c r="AE2341" s="138"/>
      <c r="AF2341" s="138"/>
      <c r="AG2341" s="138"/>
      <c r="AH2341" s="138"/>
      <c r="AI2341" s="138"/>
      <c r="AJ2341" s="138"/>
      <c r="AK2341" s="138"/>
      <c r="AL2341" s="138"/>
      <c r="AM2341" s="138"/>
      <c r="AN2341" s="138"/>
      <c r="AO2341" s="138"/>
      <c r="AP2341" s="138"/>
      <c r="AQ2341" s="138"/>
      <c r="AR2341" s="138"/>
      <c r="AS2341" s="138" t="s">
        <v>2145</v>
      </c>
    </row>
    <row r="2342" spans="2:45" ht="24" hidden="1" customHeight="1" x14ac:dyDescent="0.2">
      <c r="B2342" s="169"/>
      <c r="C2342" s="935" t="s">
        <v>322</v>
      </c>
      <c r="D2342" s="138"/>
      <c r="E2342" s="138" t="s">
        <v>15181</v>
      </c>
      <c r="F2342" s="138" t="s">
        <v>322</v>
      </c>
      <c r="G2342" s="138">
        <v>484</v>
      </c>
      <c r="H2342" s="138"/>
      <c r="I2342" s="138"/>
      <c r="J2342" s="138">
        <v>11</v>
      </c>
      <c r="K2342" s="138">
        <v>22</v>
      </c>
      <c r="L2342" s="138"/>
      <c r="M2342" s="138"/>
      <c r="N2342" s="138"/>
      <c r="O2342" s="138"/>
      <c r="P2342" s="138"/>
      <c r="Q2342" s="138"/>
      <c r="R2342" s="138"/>
      <c r="S2342" s="138"/>
      <c r="T2342" s="145">
        <v>2009</v>
      </c>
      <c r="U2342" s="138"/>
      <c r="V2342" s="138"/>
      <c r="W2342" s="138"/>
      <c r="X2342" s="138"/>
      <c r="Y2342" s="138"/>
      <c r="Z2342" s="138"/>
      <c r="AA2342" s="138"/>
      <c r="AB2342" s="138"/>
      <c r="AC2342" s="138"/>
      <c r="AD2342" s="138"/>
      <c r="AE2342" s="138"/>
      <c r="AF2342" s="138"/>
      <c r="AG2342" s="138"/>
      <c r="AH2342" s="138"/>
      <c r="AI2342" s="138"/>
      <c r="AJ2342" s="138"/>
      <c r="AK2342" s="138"/>
      <c r="AL2342" s="138"/>
      <c r="AM2342" s="138"/>
      <c r="AN2342" s="138"/>
      <c r="AO2342" s="138"/>
      <c r="AP2342" s="138"/>
      <c r="AQ2342" s="138"/>
      <c r="AR2342" s="138"/>
      <c r="AS2342" s="138" t="s">
        <v>1585</v>
      </c>
    </row>
    <row r="2343" spans="2:45" ht="24" hidden="1" customHeight="1" x14ac:dyDescent="0.2">
      <c r="B2343" s="169"/>
      <c r="C2343" s="935" t="s">
        <v>322</v>
      </c>
      <c r="D2343" s="138"/>
      <c r="E2343" s="138" t="s">
        <v>15182</v>
      </c>
      <c r="F2343" s="138" t="s">
        <v>322</v>
      </c>
      <c r="G2343" s="138">
        <v>576</v>
      </c>
      <c r="H2343" s="138"/>
      <c r="I2343" s="138"/>
      <c r="J2343" s="138">
        <v>9</v>
      </c>
      <c r="K2343" s="138">
        <v>18</v>
      </c>
      <c r="L2343" s="138"/>
      <c r="M2343" s="138"/>
      <c r="N2343" s="138"/>
      <c r="O2343" s="138"/>
      <c r="P2343" s="138"/>
      <c r="Q2343" s="138"/>
      <c r="R2343" s="138"/>
      <c r="S2343" s="138"/>
      <c r="T2343" s="145">
        <v>2009</v>
      </c>
      <c r="U2343" s="138"/>
      <c r="V2343" s="138"/>
      <c r="W2343" s="138"/>
      <c r="X2343" s="138"/>
      <c r="Y2343" s="138"/>
      <c r="Z2343" s="138"/>
      <c r="AA2343" s="138"/>
      <c r="AB2343" s="138"/>
      <c r="AC2343" s="138"/>
      <c r="AD2343" s="138"/>
      <c r="AE2343" s="138"/>
      <c r="AF2343" s="138"/>
      <c r="AG2343" s="138"/>
      <c r="AH2343" s="138"/>
      <c r="AI2343" s="138"/>
      <c r="AJ2343" s="138"/>
      <c r="AK2343" s="138"/>
      <c r="AL2343" s="138"/>
      <c r="AM2343" s="138"/>
      <c r="AN2343" s="138"/>
      <c r="AO2343" s="138"/>
      <c r="AP2343" s="138"/>
      <c r="AQ2343" s="138"/>
      <c r="AR2343" s="138"/>
      <c r="AS2343" s="138" t="s">
        <v>1585</v>
      </c>
    </row>
    <row r="2344" spans="2:45" ht="24" hidden="1" customHeight="1" x14ac:dyDescent="0.2">
      <c r="B2344" s="169"/>
      <c r="C2344" s="935" t="s">
        <v>322</v>
      </c>
      <c r="D2344" s="138"/>
      <c r="E2344" s="138" t="s">
        <v>15183</v>
      </c>
      <c r="F2344" s="138" t="s">
        <v>322</v>
      </c>
      <c r="G2344" s="138"/>
      <c r="H2344" s="138"/>
      <c r="I2344" s="138"/>
      <c r="J2344" s="138"/>
      <c r="K2344" s="138"/>
      <c r="L2344" s="138"/>
      <c r="M2344" s="138"/>
      <c r="N2344" s="138"/>
      <c r="O2344" s="138"/>
      <c r="P2344" s="138"/>
      <c r="Q2344" s="138"/>
      <c r="R2344" s="138"/>
      <c r="S2344" s="138"/>
      <c r="T2344" s="145">
        <v>2002</v>
      </c>
      <c r="U2344" s="138"/>
      <c r="V2344" s="138"/>
      <c r="W2344" s="138"/>
      <c r="X2344" s="138"/>
      <c r="Y2344" s="138"/>
      <c r="Z2344" s="138"/>
      <c r="AA2344" s="138"/>
      <c r="AB2344" s="138"/>
      <c r="AC2344" s="138"/>
      <c r="AD2344" s="138"/>
      <c r="AE2344" s="138"/>
      <c r="AF2344" s="138"/>
      <c r="AG2344" s="138"/>
      <c r="AH2344" s="138"/>
      <c r="AI2344" s="138"/>
      <c r="AJ2344" s="138"/>
      <c r="AK2344" s="138"/>
      <c r="AL2344" s="138"/>
      <c r="AM2344" s="138"/>
      <c r="AN2344" s="138"/>
      <c r="AO2344" s="138"/>
      <c r="AP2344" s="138"/>
      <c r="AQ2344" s="138"/>
      <c r="AR2344" s="138"/>
      <c r="AS2344" s="138" t="s">
        <v>1585</v>
      </c>
    </row>
    <row r="2345" spans="2:45" ht="24" hidden="1" customHeight="1" x14ac:dyDescent="0.2">
      <c r="B2345" s="169"/>
      <c r="C2345" s="935" t="s">
        <v>322</v>
      </c>
      <c r="D2345" s="138"/>
      <c r="E2345" s="138" t="s">
        <v>15184</v>
      </c>
      <c r="F2345" s="138" t="s">
        <v>322</v>
      </c>
      <c r="G2345" s="138">
        <v>347</v>
      </c>
      <c r="H2345" s="138"/>
      <c r="I2345" s="138"/>
      <c r="J2345" s="138">
        <v>9</v>
      </c>
      <c r="K2345" s="138">
        <v>18</v>
      </c>
      <c r="L2345" s="138"/>
      <c r="M2345" s="138"/>
      <c r="N2345" s="138"/>
      <c r="O2345" s="138"/>
      <c r="P2345" s="138"/>
      <c r="Q2345" s="138"/>
      <c r="R2345" s="138"/>
      <c r="S2345" s="138"/>
      <c r="T2345" s="145">
        <v>2008</v>
      </c>
      <c r="U2345" s="138"/>
      <c r="V2345" s="138"/>
      <c r="W2345" s="138"/>
      <c r="X2345" s="138"/>
      <c r="Y2345" s="138"/>
      <c r="Z2345" s="138"/>
      <c r="AA2345" s="138"/>
      <c r="AB2345" s="138"/>
      <c r="AC2345" s="138"/>
      <c r="AD2345" s="138"/>
      <c r="AE2345" s="138"/>
      <c r="AF2345" s="138"/>
      <c r="AG2345" s="138"/>
      <c r="AH2345" s="138"/>
      <c r="AI2345" s="138"/>
      <c r="AJ2345" s="138"/>
      <c r="AK2345" s="138"/>
      <c r="AL2345" s="138"/>
      <c r="AM2345" s="138"/>
      <c r="AN2345" s="138"/>
      <c r="AO2345" s="138"/>
      <c r="AP2345" s="138"/>
      <c r="AQ2345" s="138"/>
      <c r="AR2345" s="138"/>
      <c r="AS2345" s="138" t="s">
        <v>1585</v>
      </c>
    </row>
    <row r="2346" spans="2:45" ht="24" hidden="1" customHeight="1" x14ac:dyDescent="0.2">
      <c r="B2346" s="169"/>
      <c r="C2346" s="935" t="s">
        <v>322</v>
      </c>
      <c r="D2346" s="138"/>
      <c r="E2346" s="138" t="s">
        <v>15185</v>
      </c>
      <c r="F2346" s="138" t="s">
        <v>322</v>
      </c>
      <c r="G2346" s="138"/>
      <c r="H2346" s="138"/>
      <c r="I2346" s="138"/>
      <c r="J2346" s="138"/>
      <c r="K2346" s="138"/>
      <c r="L2346" s="138"/>
      <c r="M2346" s="138"/>
      <c r="N2346" s="138"/>
      <c r="O2346" s="138"/>
      <c r="P2346" s="138"/>
      <c r="Q2346" s="138"/>
      <c r="R2346" s="138"/>
      <c r="S2346" s="138"/>
      <c r="T2346" s="145">
        <v>2009</v>
      </c>
      <c r="U2346" s="138"/>
      <c r="V2346" s="138"/>
      <c r="W2346" s="138"/>
      <c r="X2346" s="138"/>
      <c r="Y2346" s="138"/>
      <c r="Z2346" s="138"/>
      <c r="AA2346" s="138"/>
      <c r="AB2346" s="138"/>
      <c r="AC2346" s="138"/>
      <c r="AD2346" s="138"/>
      <c r="AE2346" s="138"/>
      <c r="AF2346" s="138"/>
      <c r="AG2346" s="138"/>
      <c r="AH2346" s="138"/>
      <c r="AI2346" s="138"/>
      <c r="AJ2346" s="138"/>
      <c r="AK2346" s="138"/>
      <c r="AL2346" s="138"/>
      <c r="AM2346" s="138"/>
      <c r="AN2346" s="138"/>
      <c r="AO2346" s="138"/>
      <c r="AP2346" s="138"/>
      <c r="AQ2346" s="138"/>
      <c r="AR2346" s="138"/>
      <c r="AS2346" s="138" t="s">
        <v>1585</v>
      </c>
    </row>
    <row r="2347" spans="2:45" ht="24" hidden="1" customHeight="1" x14ac:dyDescent="0.2">
      <c r="B2347" s="169"/>
      <c r="C2347" s="935" t="s">
        <v>322</v>
      </c>
      <c r="D2347" s="138"/>
      <c r="E2347" s="138" t="s">
        <v>15186</v>
      </c>
      <c r="F2347" s="138" t="s">
        <v>322</v>
      </c>
      <c r="G2347" s="138"/>
      <c r="H2347" s="138"/>
      <c r="I2347" s="138"/>
      <c r="J2347" s="138"/>
      <c r="K2347" s="138"/>
      <c r="L2347" s="138"/>
      <c r="M2347" s="138"/>
      <c r="N2347" s="138"/>
      <c r="O2347" s="138"/>
      <c r="P2347" s="138"/>
      <c r="Q2347" s="138"/>
      <c r="R2347" s="138"/>
      <c r="S2347" s="138"/>
      <c r="T2347" s="145">
        <v>1993</v>
      </c>
      <c r="U2347" s="138"/>
      <c r="V2347" s="138"/>
      <c r="W2347" s="138"/>
      <c r="X2347" s="138"/>
      <c r="Y2347" s="138"/>
      <c r="Z2347" s="138"/>
      <c r="AA2347" s="138"/>
      <c r="AB2347" s="138"/>
      <c r="AC2347" s="138"/>
      <c r="AD2347" s="138"/>
      <c r="AE2347" s="138"/>
      <c r="AF2347" s="138"/>
      <c r="AG2347" s="138"/>
      <c r="AH2347" s="138"/>
      <c r="AI2347" s="138"/>
      <c r="AJ2347" s="138"/>
      <c r="AK2347" s="138"/>
      <c r="AL2347" s="138"/>
      <c r="AM2347" s="138"/>
      <c r="AN2347" s="138"/>
      <c r="AO2347" s="138"/>
      <c r="AP2347" s="138"/>
      <c r="AQ2347" s="138"/>
      <c r="AR2347" s="138"/>
      <c r="AS2347" s="138" t="s">
        <v>1585</v>
      </c>
    </row>
    <row r="2348" spans="2:45" ht="24" hidden="1" customHeight="1" x14ac:dyDescent="0.2">
      <c r="B2348" s="169"/>
      <c r="C2348" s="935" t="s">
        <v>322</v>
      </c>
      <c r="D2348" s="138"/>
      <c r="E2348" s="138" t="s">
        <v>19231</v>
      </c>
      <c r="F2348" s="138" t="s">
        <v>322</v>
      </c>
      <c r="G2348" s="138">
        <v>675</v>
      </c>
      <c r="H2348" s="138"/>
      <c r="I2348" s="138"/>
      <c r="J2348" s="138">
        <v>15</v>
      </c>
      <c r="K2348" s="138">
        <v>45</v>
      </c>
      <c r="L2348" s="138"/>
      <c r="M2348" s="138"/>
      <c r="N2348" s="138"/>
      <c r="O2348" s="138"/>
      <c r="P2348" s="138"/>
      <c r="Q2348" s="138"/>
      <c r="R2348" s="138"/>
      <c r="S2348" s="138"/>
      <c r="T2348" s="145">
        <v>2012</v>
      </c>
      <c r="U2348" s="138"/>
      <c r="V2348" s="138"/>
      <c r="W2348" s="138"/>
      <c r="X2348" s="138"/>
      <c r="Y2348" s="138"/>
      <c r="Z2348" s="138"/>
      <c r="AA2348" s="138"/>
      <c r="AB2348" s="138"/>
      <c r="AC2348" s="138"/>
      <c r="AD2348" s="138"/>
      <c r="AE2348" s="138"/>
      <c r="AF2348" s="138"/>
      <c r="AG2348" s="138"/>
      <c r="AH2348" s="138"/>
      <c r="AI2348" s="138"/>
      <c r="AJ2348" s="138"/>
      <c r="AK2348" s="138"/>
      <c r="AL2348" s="138"/>
      <c r="AM2348" s="138"/>
      <c r="AN2348" s="138"/>
      <c r="AO2348" s="138"/>
      <c r="AP2348" s="138"/>
      <c r="AQ2348" s="138"/>
      <c r="AR2348" s="138"/>
      <c r="AS2348" s="138" t="s">
        <v>1585</v>
      </c>
    </row>
    <row r="2349" spans="2:45" ht="24" hidden="1" customHeight="1" x14ac:dyDescent="0.2">
      <c r="B2349" s="169"/>
      <c r="C2349" s="935" t="s">
        <v>322</v>
      </c>
      <c r="D2349" s="138"/>
      <c r="E2349" s="138" t="s">
        <v>19232</v>
      </c>
      <c r="F2349" s="138" t="s">
        <v>322</v>
      </c>
      <c r="G2349" s="138">
        <v>476</v>
      </c>
      <c r="H2349" s="138"/>
      <c r="I2349" s="138"/>
      <c r="J2349" s="138">
        <v>17</v>
      </c>
      <c r="K2349" s="138">
        <v>28</v>
      </c>
      <c r="L2349" s="138"/>
      <c r="M2349" s="138"/>
      <c r="N2349" s="138"/>
      <c r="O2349" s="138"/>
      <c r="P2349" s="138"/>
      <c r="Q2349" s="138"/>
      <c r="R2349" s="138"/>
      <c r="S2349" s="138"/>
      <c r="T2349" s="145">
        <v>1983</v>
      </c>
      <c r="U2349" s="138"/>
      <c r="V2349" s="138"/>
      <c r="W2349" s="138"/>
      <c r="X2349" s="138"/>
      <c r="Y2349" s="138"/>
      <c r="Z2349" s="138"/>
      <c r="AA2349" s="138"/>
      <c r="AB2349" s="138"/>
      <c r="AC2349" s="138"/>
      <c r="AD2349" s="138"/>
      <c r="AE2349" s="138"/>
      <c r="AF2349" s="138"/>
      <c r="AG2349" s="138"/>
      <c r="AH2349" s="138"/>
      <c r="AI2349" s="138"/>
      <c r="AJ2349" s="138"/>
      <c r="AK2349" s="138"/>
      <c r="AL2349" s="138"/>
      <c r="AM2349" s="138"/>
      <c r="AN2349" s="138"/>
      <c r="AO2349" s="138"/>
      <c r="AP2349" s="138"/>
      <c r="AQ2349" s="138"/>
      <c r="AR2349" s="138"/>
      <c r="AS2349" s="138" t="s">
        <v>1585</v>
      </c>
    </row>
    <row r="2350" spans="2:45" ht="24" hidden="1" customHeight="1" x14ac:dyDescent="0.2">
      <c r="B2350" s="169"/>
      <c r="C2350" s="935" t="s">
        <v>322</v>
      </c>
      <c r="D2350" s="138"/>
      <c r="E2350" s="138" t="s">
        <v>15187</v>
      </c>
      <c r="F2350" s="138" t="s">
        <v>322</v>
      </c>
      <c r="G2350" s="138"/>
      <c r="H2350" s="138"/>
      <c r="I2350" s="138"/>
      <c r="J2350" s="138"/>
      <c r="K2350" s="138"/>
      <c r="L2350" s="138"/>
      <c r="M2350" s="138"/>
      <c r="N2350" s="138"/>
      <c r="O2350" s="138"/>
      <c r="P2350" s="138"/>
      <c r="Q2350" s="138"/>
      <c r="R2350" s="138"/>
      <c r="S2350" s="138"/>
      <c r="T2350" s="145">
        <v>2009</v>
      </c>
      <c r="U2350" s="138"/>
      <c r="V2350" s="138"/>
      <c r="W2350" s="138"/>
      <c r="X2350" s="138"/>
      <c r="Y2350" s="138"/>
      <c r="Z2350" s="138"/>
      <c r="AA2350" s="138"/>
      <c r="AB2350" s="138"/>
      <c r="AC2350" s="138"/>
      <c r="AD2350" s="138"/>
      <c r="AE2350" s="138"/>
      <c r="AF2350" s="138"/>
      <c r="AG2350" s="138"/>
      <c r="AH2350" s="138"/>
      <c r="AI2350" s="138"/>
      <c r="AJ2350" s="138"/>
      <c r="AK2350" s="138"/>
      <c r="AL2350" s="138"/>
      <c r="AM2350" s="138"/>
      <c r="AN2350" s="138"/>
      <c r="AO2350" s="138"/>
      <c r="AP2350" s="138"/>
      <c r="AQ2350" s="138"/>
      <c r="AR2350" s="138"/>
      <c r="AS2350" s="138" t="s">
        <v>792</v>
      </c>
    </row>
    <row r="2351" spans="2:45" ht="24" hidden="1" customHeight="1" x14ac:dyDescent="0.2">
      <c r="B2351" s="169"/>
      <c r="C2351" s="935" t="s">
        <v>322</v>
      </c>
      <c r="D2351" s="138"/>
      <c r="E2351" s="138" t="s">
        <v>15188</v>
      </c>
      <c r="F2351" s="138" t="s">
        <v>322</v>
      </c>
      <c r="G2351" s="138">
        <v>528</v>
      </c>
      <c r="H2351" s="138"/>
      <c r="I2351" s="138"/>
      <c r="J2351" s="138">
        <v>13</v>
      </c>
      <c r="K2351" s="138">
        <v>21</v>
      </c>
      <c r="L2351" s="138"/>
      <c r="M2351" s="138"/>
      <c r="N2351" s="138"/>
      <c r="O2351" s="138"/>
      <c r="P2351" s="138"/>
      <c r="Q2351" s="138"/>
      <c r="R2351" s="138"/>
      <c r="S2351" s="138"/>
      <c r="T2351" s="145">
        <v>1998</v>
      </c>
      <c r="U2351" s="138"/>
      <c r="V2351" s="138"/>
      <c r="W2351" s="138"/>
      <c r="X2351" s="138"/>
      <c r="Y2351" s="138"/>
      <c r="Z2351" s="138"/>
      <c r="AA2351" s="138"/>
      <c r="AB2351" s="138"/>
      <c r="AC2351" s="138"/>
      <c r="AD2351" s="138"/>
      <c r="AE2351" s="138"/>
      <c r="AF2351" s="138"/>
      <c r="AG2351" s="138"/>
      <c r="AH2351" s="138"/>
      <c r="AI2351" s="138"/>
      <c r="AJ2351" s="138"/>
      <c r="AK2351" s="138"/>
      <c r="AL2351" s="138"/>
      <c r="AM2351" s="138"/>
      <c r="AN2351" s="138"/>
      <c r="AO2351" s="138"/>
      <c r="AP2351" s="138"/>
      <c r="AQ2351" s="138"/>
      <c r="AR2351" s="138"/>
      <c r="AS2351" s="138" t="s">
        <v>1585</v>
      </c>
    </row>
    <row r="2352" spans="2:45" ht="24" hidden="1" customHeight="1" x14ac:dyDescent="0.2">
      <c r="B2352" s="169"/>
      <c r="C2352" s="935" t="s">
        <v>322</v>
      </c>
      <c r="D2352" s="138"/>
      <c r="E2352" s="138" t="s">
        <v>15189</v>
      </c>
      <c r="F2352" s="138" t="s">
        <v>322</v>
      </c>
      <c r="G2352" s="138">
        <v>544</v>
      </c>
      <c r="H2352" s="138"/>
      <c r="I2352" s="138"/>
      <c r="J2352" s="138">
        <v>17</v>
      </c>
      <c r="K2352" s="138">
        <v>32</v>
      </c>
      <c r="L2352" s="138"/>
      <c r="M2352" s="138"/>
      <c r="N2352" s="138"/>
      <c r="O2352" s="138"/>
      <c r="P2352" s="138"/>
      <c r="Q2352" s="138"/>
      <c r="R2352" s="138"/>
      <c r="S2352" s="138"/>
      <c r="T2352" s="145">
        <v>1997</v>
      </c>
      <c r="U2352" s="138"/>
      <c r="V2352" s="138"/>
      <c r="W2352" s="138"/>
      <c r="X2352" s="138"/>
      <c r="Y2352" s="138"/>
      <c r="Z2352" s="138"/>
      <c r="AA2352" s="138"/>
      <c r="AB2352" s="138"/>
      <c r="AC2352" s="138"/>
      <c r="AD2352" s="138"/>
      <c r="AE2352" s="138"/>
      <c r="AF2352" s="138"/>
      <c r="AG2352" s="138"/>
      <c r="AH2352" s="138"/>
      <c r="AI2352" s="138"/>
      <c r="AJ2352" s="138"/>
      <c r="AK2352" s="138"/>
      <c r="AL2352" s="138"/>
      <c r="AM2352" s="138"/>
      <c r="AN2352" s="138"/>
      <c r="AO2352" s="138"/>
      <c r="AP2352" s="138"/>
      <c r="AQ2352" s="138"/>
      <c r="AR2352" s="138"/>
      <c r="AS2352" s="138" t="s">
        <v>1585</v>
      </c>
    </row>
    <row r="2353" spans="2:45" ht="24" hidden="1" customHeight="1" x14ac:dyDescent="0.2">
      <c r="B2353" s="169"/>
      <c r="C2353" s="935" t="s">
        <v>322</v>
      </c>
      <c r="D2353" s="138"/>
      <c r="E2353" s="138" t="s">
        <v>15190</v>
      </c>
      <c r="F2353" s="138" t="s">
        <v>322</v>
      </c>
      <c r="G2353" s="138">
        <v>631</v>
      </c>
      <c r="H2353" s="138"/>
      <c r="I2353" s="138"/>
      <c r="J2353" s="138">
        <v>10</v>
      </c>
      <c r="K2353" s="138">
        <v>19</v>
      </c>
      <c r="L2353" s="138"/>
      <c r="M2353" s="138"/>
      <c r="N2353" s="138"/>
      <c r="O2353" s="138"/>
      <c r="P2353" s="138"/>
      <c r="Q2353" s="138"/>
      <c r="R2353" s="138"/>
      <c r="S2353" s="138"/>
      <c r="T2353" s="145">
        <v>2010</v>
      </c>
      <c r="U2353" s="138"/>
      <c r="V2353" s="138"/>
      <c r="W2353" s="138"/>
      <c r="X2353" s="138"/>
      <c r="Y2353" s="138"/>
      <c r="Z2353" s="138"/>
      <c r="AA2353" s="138"/>
      <c r="AB2353" s="138"/>
      <c r="AC2353" s="138"/>
      <c r="AD2353" s="138"/>
      <c r="AE2353" s="138"/>
      <c r="AF2353" s="138"/>
      <c r="AG2353" s="138"/>
      <c r="AH2353" s="138"/>
      <c r="AI2353" s="138"/>
      <c r="AJ2353" s="138"/>
      <c r="AK2353" s="138"/>
      <c r="AL2353" s="138"/>
      <c r="AM2353" s="138"/>
      <c r="AN2353" s="138"/>
      <c r="AO2353" s="138"/>
      <c r="AP2353" s="138"/>
      <c r="AQ2353" s="138"/>
      <c r="AR2353" s="138"/>
      <c r="AS2353" s="138" t="s">
        <v>1585</v>
      </c>
    </row>
    <row r="2354" spans="2:45" ht="24" hidden="1" customHeight="1" x14ac:dyDescent="0.2">
      <c r="B2354" s="169"/>
      <c r="C2354" s="935" t="s">
        <v>322</v>
      </c>
      <c r="D2354" s="138"/>
      <c r="E2354" s="138" t="s">
        <v>15191</v>
      </c>
      <c r="F2354" s="138" t="s">
        <v>322</v>
      </c>
      <c r="G2354" s="138">
        <v>600</v>
      </c>
      <c r="H2354" s="138"/>
      <c r="I2354" s="138"/>
      <c r="J2354" s="138">
        <v>9</v>
      </c>
      <c r="K2354" s="138">
        <v>21</v>
      </c>
      <c r="L2354" s="138"/>
      <c r="M2354" s="138"/>
      <c r="N2354" s="138"/>
      <c r="O2354" s="138"/>
      <c r="P2354" s="138"/>
      <c r="Q2354" s="138"/>
      <c r="R2354" s="138"/>
      <c r="S2354" s="138"/>
      <c r="T2354" s="145">
        <v>2011</v>
      </c>
      <c r="U2354" s="138"/>
      <c r="V2354" s="138"/>
      <c r="W2354" s="138"/>
      <c r="X2354" s="138"/>
      <c r="Y2354" s="138"/>
      <c r="Z2354" s="138"/>
      <c r="AA2354" s="138"/>
      <c r="AB2354" s="138"/>
      <c r="AC2354" s="138"/>
      <c r="AD2354" s="138"/>
      <c r="AE2354" s="138"/>
      <c r="AF2354" s="138"/>
      <c r="AG2354" s="138"/>
      <c r="AH2354" s="138"/>
      <c r="AI2354" s="138"/>
      <c r="AJ2354" s="138"/>
      <c r="AK2354" s="138"/>
      <c r="AL2354" s="138"/>
      <c r="AM2354" s="138"/>
      <c r="AN2354" s="138"/>
      <c r="AO2354" s="138"/>
      <c r="AP2354" s="138"/>
      <c r="AQ2354" s="138"/>
      <c r="AR2354" s="138"/>
      <c r="AS2354" s="138" t="s">
        <v>1585</v>
      </c>
    </row>
    <row r="2355" spans="2:45" ht="24" hidden="1" customHeight="1" x14ac:dyDescent="0.2">
      <c r="B2355" s="169"/>
      <c r="C2355" s="935" t="s">
        <v>322</v>
      </c>
      <c r="D2355" s="138"/>
      <c r="E2355" s="138" t="s">
        <v>15192</v>
      </c>
      <c r="F2355" s="138" t="s">
        <v>322</v>
      </c>
      <c r="G2355" s="138">
        <v>300</v>
      </c>
      <c r="H2355" s="138"/>
      <c r="I2355" s="138"/>
      <c r="J2355" s="138">
        <v>9</v>
      </c>
      <c r="K2355" s="138">
        <v>19</v>
      </c>
      <c r="L2355" s="138"/>
      <c r="M2355" s="138"/>
      <c r="N2355" s="138"/>
      <c r="O2355" s="138"/>
      <c r="P2355" s="138"/>
      <c r="Q2355" s="138"/>
      <c r="R2355" s="138"/>
      <c r="S2355" s="138"/>
      <c r="T2355" s="145">
        <v>2001</v>
      </c>
      <c r="U2355" s="138"/>
      <c r="V2355" s="138"/>
      <c r="W2355" s="138"/>
      <c r="X2355" s="138"/>
      <c r="Y2355" s="138"/>
      <c r="Z2355" s="138"/>
      <c r="AA2355" s="138"/>
      <c r="AB2355" s="138"/>
      <c r="AC2355" s="138"/>
      <c r="AD2355" s="138"/>
      <c r="AE2355" s="138"/>
      <c r="AF2355" s="138"/>
      <c r="AG2355" s="138"/>
      <c r="AH2355" s="138"/>
      <c r="AI2355" s="138"/>
      <c r="AJ2355" s="138"/>
      <c r="AK2355" s="138"/>
      <c r="AL2355" s="138"/>
      <c r="AM2355" s="138"/>
      <c r="AN2355" s="138"/>
      <c r="AO2355" s="138"/>
      <c r="AP2355" s="138"/>
      <c r="AQ2355" s="138"/>
      <c r="AR2355" s="138"/>
      <c r="AS2355" s="138" t="s">
        <v>1585</v>
      </c>
    </row>
    <row r="2356" spans="2:45" ht="24" hidden="1" customHeight="1" x14ac:dyDescent="0.2">
      <c r="B2356" s="169"/>
      <c r="C2356" s="935" t="s">
        <v>322</v>
      </c>
      <c r="D2356" s="138"/>
      <c r="E2356" s="138" t="s">
        <v>15193</v>
      </c>
      <c r="F2356" s="138" t="s">
        <v>322</v>
      </c>
      <c r="G2356" s="138"/>
      <c r="H2356" s="138"/>
      <c r="I2356" s="138"/>
      <c r="J2356" s="138"/>
      <c r="K2356" s="138"/>
      <c r="L2356" s="138"/>
      <c r="M2356" s="138"/>
      <c r="N2356" s="138"/>
      <c r="O2356" s="138"/>
      <c r="P2356" s="138"/>
      <c r="Q2356" s="138"/>
      <c r="R2356" s="138"/>
      <c r="S2356" s="138"/>
      <c r="T2356" s="145"/>
      <c r="U2356" s="138"/>
      <c r="V2356" s="138"/>
      <c r="W2356" s="138"/>
      <c r="X2356" s="138"/>
      <c r="Y2356" s="138"/>
      <c r="Z2356" s="138"/>
      <c r="AA2356" s="138"/>
      <c r="AB2356" s="138"/>
      <c r="AC2356" s="138"/>
      <c r="AD2356" s="138"/>
      <c r="AE2356" s="138"/>
      <c r="AF2356" s="138"/>
      <c r="AG2356" s="138"/>
      <c r="AH2356" s="138"/>
      <c r="AI2356" s="138"/>
      <c r="AJ2356" s="138"/>
      <c r="AK2356" s="138"/>
      <c r="AL2356" s="138"/>
      <c r="AM2356" s="138"/>
      <c r="AN2356" s="138"/>
      <c r="AO2356" s="138"/>
      <c r="AP2356" s="138"/>
      <c r="AQ2356" s="138"/>
      <c r="AR2356" s="138"/>
      <c r="AS2356" s="138" t="s">
        <v>1585</v>
      </c>
    </row>
    <row r="2357" spans="2:45" ht="24" hidden="1" customHeight="1" x14ac:dyDescent="0.2">
      <c r="B2357" s="169"/>
      <c r="C2357" s="935" t="s">
        <v>322</v>
      </c>
      <c r="D2357" s="138"/>
      <c r="E2357" s="138" t="s">
        <v>15194</v>
      </c>
      <c r="F2357" s="138" t="s">
        <v>322</v>
      </c>
      <c r="G2357" s="138"/>
      <c r="H2357" s="138"/>
      <c r="I2357" s="138"/>
      <c r="J2357" s="138"/>
      <c r="K2357" s="138"/>
      <c r="L2357" s="138"/>
      <c r="M2357" s="138"/>
      <c r="N2357" s="138"/>
      <c r="O2357" s="138"/>
      <c r="P2357" s="138"/>
      <c r="Q2357" s="138"/>
      <c r="R2357" s="138"/>
      <c r="S2357" s="138"/>
      <c r="T2357" s="145"/>
      <c r="U2357" s="138"/>
      <c r="V2357" s="138"/>
      <c r="W2357" s="138"/>
      <c r="X2357" s="138"/>
      <c r="Y2357" s="138"/>
      <c r="Z2357" s="138"/>
      <c r="AA2357" s="138"/>
      <c r="AB2357" s="138"/>
      <c r="AC2357" s="138"/>
      <c r="AD2357" s="138"/>
      <c r="AE2357" s="138"/>
      <c r="AF2357" s="138"/>
      <c r="AG2357" s="138"/>
      <c r="AH2357" s="138"/>
      <c r="AI2357" s="138"/>
      <c r="AJ2357" s="138"/>
      <c r="AK2357" s="138"/>
      <c r="AL2357" s="138"/>
      <c r="AM2357" s="138"/>
      <c r="AN2357" s="138"/>
      <c r="AO2357" s="138"/>
      <c r="AP2357" s="138"/>
      <c r="AQ2357" s="138"/>
      <c r="AR2357" s="138"/>
      <c r="AS2357" s="138" t="s">
        <v>792</v>
      </c>
    </row>
    <row r="2358" spans="2:45" ht="24" hidden="1" customHeight="1" x14ac:dyDescent="0.2">
      <c r="B2358" s="169"/>
      <c r="C2358" s="935" t="s">
        <v>322</v>
      </c>
      <c r="D2358" s="138"/>
      <c r="E2358" s="138" t="s">
        <v>15195</v>
      </c>
      <c r="F2358" s="138" t="s">
        <v>322</v>
      </c>
      <c r="G2358" s="138">
        <v>544</v>
      </c>
      <c r="H2358" s="138"/>
      <c r="I2358" s="138"/>
      <c r="J2358" s="138">
        <v>17</v>
      </c>
      <c r="K2358" s="138">
        <v>32</v>
      </c>
      <c r="L2358" s="138"/>
      <c r="M2358" s="138"/>
      <c r="N2358" s="138"/>
      <c r="O2358" s="138"/>
      <c r="P2358" s="138"/>
      <c r="Q2358" s="138"/>
      <c r="R2358" s="138"/>
      <c r="S2358" s="138"/>
      <c r="T2358" s="145">
        <v>1995</v>
      </c>
      <c r="U2358" s="138"/>
      <c r="V2358" s="138"/>
      <c r="W2358" s="138"/>
      <c r="X2358" s="138"/>
      <c r="Y2358" s="138"/>
      <c r="Z2358" s="138"/>
      <c r="AA2358" s="138"/>
      <c r="AB2358" s="138"/>
      <c r="AC2358" s="138"/>
      <c r="AD2358" s="138"/>
      <c r="AE2358" s="138"/>
      <c r="AF2358" s="138"/>
      <c r="AG2358" s="138"/>
      <c r="AH2358" s="138"/>
      <c r="AI2358" s="138"/>
      <c r="AJ2358" s="138"/>
      <c r="AK2358" s="138"/>
      <c r="AL2358" s="138"/>
      <c r="AM2358" s="138"/>
      <c r="AN2358" s="138"/>
      <c r="AO2358" s="138"/>
      <c r="AP2358" s="138"/>
      <c r="AQ2358" s="138"/>
      <c r="AR2358" s="138"/>
      <c r="AS2358" s="138" t="s">
        <v>1585</v>
      </c>
    </row>
    <row r="2359" spans="2:45" ht="24" hidden="1" customHeight="1" x14ac:dyDescent="0.2">
      <c r="B2359" s="169"/>
      <c r="C2359" s="935" t="s">
        <v>322</v>
      </c>
      <c r="D2359" s="138"/>
      <c r="E2359" s="138" t="s">
        <v>15196</v>
      </c>
      <c r="F2359" s="138" t="s">
        <v>322</v>
      </c>
      <c r="G2359" s="138"/>
      <c r="H2359" s="138"/>
      <c r="I2359" s="138"/>
      <c r="J2359" s="138"/>
      <c r="K2359" s="138"/>
      <c r="L2359" s="138"/>
      <c r="M2359" s="138"/>
      <c r="N2359" s="138"/>
      <c r="O2359" s="138"/>
      <c r="P2359" s="138"/>
      <c r="Q2359" s="138"/>
      <c r="R2359" s="138"/>
      <c r="S2359" s="138"/>
      <c r="T2359" s="145">
        <v>2004</v>
      </c>
      <c r="U2359" s="138"/>
      <c r="V2359" s="138"/>
      <c r="W2359" s="138"/>
      <c r="X2359" s="138"/>
      <c r="Y2359" s="138"/>
      <c r="Z2359" s="138"/>
      <c r="AA2359" s="138"/>
      <c r="AB2359" s="138"/>
      <c r="AC2359" s="138"/>
      <c r="AD2359" s="138"/>
      <c r="AE2359" s="138"/>
      <c r="AF2359" s="138"/>
      <c r="AG2359" s="138"/>
      <c r="AH2359" s="138"/>
      <c r="AI2359" s="138"/>
      <c r="AJ2359" s="138"/>
      <c r="AK2359" s="138"/>
      <c r="AL2359" s="138"/>
      <c r="AM2359" s="138"/>
      <c r="AN2359" s="138"/>
      <c r="AO2359" s="138"/>
      <c r="AP2359" s="138"/>
      <c r="AQ2359" s="138"/>
      <c r="AR2359" s="138"/>
      <c r="AS2359" s="138" t="s">
        <v>1585</v>
      </c>
    </row>
    <row r="2360" spans="2:45" ht="24" hidden="1" customHeight="1" x14ac:dyDescent="0.2">
      <c r="B2360" s="169"/>
      <c r="C2360" s="935" t="s">
        <v>322</v>
      </c>
      <c r="D2360" s="138"/>
      <c r="E2360" s="138" t="s">
        <v>19233</v>
      </c>
      <c r="F2360" s="138" t="s">
        <v>322</v>
      </c>
      <c r="G2360" s="138"/>
      <c r="H2360" s="138"/>
      <c r="I2360" s="138"/>
      <c r="J2360" s="138"/>
      <c r="K2360" s="138"/>
      <c r="L2360" s="138"/>
      <c r="M2360" s="138"/>
      <c r="N2360" s="138"/>
      <c r="O2360" s="138"/>
      <c r="P2360" s="138"/>
      <c r="Q2360" s="138"/>
      <c r="R2360" s="138"/>
      <c r="S2360" s="138"/>
      <c r="T2360" s="145">
        <v>2013</v>
      </c>
      <c r="U2360" s="138"/>
      <c r="V2360" s="138"/>
      <c r="W2360" s="138"/>
      <c r="X2360" s="138"/>
      <c r="Y2360" s="138"/>
      <c r="Z2360" s="138"/>
      <c r="AA2360" s="138"/>
      <c r="AB2360" s="138"/>
      <c r="AC2360" s="138"/>
      <c r="AD2360" s="138"/>
      <c r="AE2360" s="138"/>
      <c r="AF2360" s="138"/>
      <c r="AG2360" s="138"/>
      <c r="AH2360" s="138"/>
      <c r="AI2360" s="138"/>
      <c r="AJ2360" s="138"/>
      <c r="AK2360" s="138"/>
      <c r="AL2360" s="138"/>
      <c r="AM2360" s="138"/>
      <c r="AN2360" s="138"/>
      <c r="AO2360" s="138"/>
      <c r="AP2360" s="138"/>
      <c r="AQ2360" s="138"/>
      <c r="AR2360" s="138"/>
      <c r="AS2360" s="138" t="s">
        <v>792</v>
      </c>
    </row>
    <row r="2361" spans="2:45" ht="24" hidden="1" customHeight="1" x14ac:dyDescent="0.2">
      <c r="B2361" s="169"/>
      <c r="C2361" s="935" t="s">
        <v>322</v>
      </c>
      <c r="D2361" s="138"/>
      <c r="E2361" s="138" t="s">
        <v>15197</v>
      </c>
      <c r="F2361" s="138" t="s">
        <v>322</v>
      </c>
      <c r="G2361" s="138">
        <v>1123</v>
      </c>
      <c r="H2361" s="138"/>
      <c r="I2361" s="138"/>
      <c r="J2361" s="138">
        <v>12</v>
      </c>
      <c r="K2361" s="138">
        <v>31</v>
      </c>
      <c r="L2361" s="138"/>
      <c r="M2361" s="138"/>
      <c r="N2361" s="138"/>
      <c r="O2361" s="138"/>
      <c r="P2361" s="138"/>
      <c r="Q2361" s="138"/>
      <c r="R2361" s="138"/>
      <c r="S2361" s="138"/>
      <c r="T2361" s="145">
        <v>1997</v>
      </c>
      <c r="U2361" s="138"/>
      <c r="V2361" s="138"/>
      <c r="W2361" s="138"/>
      <c r="X2361" s="138"/>
      <c r="Y2361" s="138"/>
      <c r="Z2361" s="138"/>
      <c r="AA2361" s="138"/>
      <c r="AB2361" s="138"/>
      <c r="AC2361" s="138"/>
      <c r="AD2361" s="138"/>
      <c r="AE2361" s="138"/>
      <c r="AF2361" s="138"/>
      <c r="AG2361" s="138"/>
      <c r="AH2361" s="138"/>
      <c r="AI2361" s="138"/>
      <c r="AJ2361" s="138"/>
      <c r="AK2361" s="138"/>
      <c r="AL2361" s="138"/>
      <c r="AM2361" s="138"/>
      <c r="AN2361" s="138"/>
      <c r="AO2361" s="138"/>
      <c r="AP2361" s="138"/>
      <c r="AQ2361" s="138"/>
      <c r="AR2361" s="138"/>
      <c r="AS2361" s="138" t="s">
        <v>792</v>
      </c>
    </row>
    <row r="2362" spans="2:45" ht="24" hidden="1" customHeight="1" x14ac:dyDescent="0.2">
      <c r="B2362" s="169"/>
      <c r="C2362" s="935" t="s">
        <v>322</v>
      </c>
      <c r="D2362" s="138"/>
      <c r="E2362" s="138" t="s">
        <v>15198</v>
      </c>
      <c r="F2362" s="138" t="s">
        <v>322</v>
      </c>
      <c r="G2362" s="138">
        <v>643</v>
      </c>
      <c r="H2362" s="138"/>
      <c r="I2362" s="138"/>
      <c r="J2362" s="138">
        <v>20</v>
      </c>
      <c r="K2362" s="138">
        <v>31</v>
      </c>
      <c r="L2362" s="138"/>
      <c r="M2362" s="138"/>
      <c r="N2362" s="138"/>
      <c r="O2362" s="138"/>
      <c r="P2362" s="138"/>
      <c r="Q2362" s="138"/>
      <c r="R2362" s="138"/>
      <c r="S2362" s="138"/>
      <c r="T2362" s="145">
        <v>2000</v>
      </c>
      <c r="U2362" s="138"/>
      <c r="V2362" s="138"/>
      <c r="W2362" s="138"/>
      <c r="X2362" s="138"/>
      <c r="Y2362" s="138"/>
      <c r="Z2362" s="138"/>
      <c r="AA2362" s="138"/>
      <c r="AB2362" s="138"/>
      <c r="AC2362" s="138"/>
      <c r="AD2362" s="138"/>
      <c r="AE2362" s="138"/>
      <c r="AF2362" s="138"/>
      <c r="AG2362" s="138"/>
      <c r="AH2362" s="138"/>
      <c r="AI2362" s="138"/>
      <c r="AJ2362" s="138"/>
      <c r="AK2362" s="138"/>
      <c r="AL2362" s="138"/>
      <c r="AM2362" s="138"/>
      <c r="AN2362" s="138"/>
      <c r="AO2362" s="138"/>
      <c r="AP2362" s="138"/>
      <c r="AQ2362" s="138"/>
      <c r="AR2362" s="138"/>
      <c r="AS2362" s="138" t="s">
        <v>1585</v>
      </c>
    </row>
    <row r="2363" spans="2:45" ht="24" hidden="1" customHeight="1" x14ac:dyDescent="0.2">
      <c r="B2363" s="169"/>
      <c r="C2363" s="935" t="s">
        <v>322</v>
      </c>
      <c r="D2363" s="138"/>
      <c r="E2363" s="138" t="s">
        <v>15199</v>
      </c>
      <c r="F2363" s="138" t="s">
        <v>322</v>
      </c>
      <c r="G2363" s="138">
        <v>685</v>
      </c>
      <c r="H2363" s="138"/>
      <c r="I2363" s="138"/>
      <c r="J2363" s="138">
        <v>15</v>
      </c>
      <c r="K2363" s="138">
        <v>30</v>
      </c>
      <c r="L2363" s="138"/>
      <c r="M2363" s="138"/>
      <c r="N2363" s="138"/>
      <c r="O2363" s="138"/>
      <c r="P2363" s="138"/>
      <c r="Q2363" s="138"/>
      <c r="R2363" s="138"/>
      <c r="S2363" s="138"/>
      <c r="T2363" s="145">
        <v>2010</v>
      </c>
      <c r="U2363" s="138"/>
      <c r="V2363" s="138"/>
      <c r="W2363" s="138"/>
      <c r="X2363" s="138"/>
      <c r="Y2363" s="138"/>
      <c r="Z2363" s="138"/>
      <c r="AA2363" s="138"/>
      <c r="AB2363" s="138"/>
      <c r="AC2363" s="138"/>
      <c r="AD2363" s="138"/>
      <c r="AE2363" s="138"/>
      <c r="AF2363" s="138"/>
      <c r="AG2363" s="138"/>
      <c r="AH2363" s="138"/>
      <c r="AI2363" s="138"/>
      <c r="AJ2363" s="138"/>
      <c r="AK2363" s="138"/>
      <c r="AL2363" s="138"/>
      <c r="AM2363" s="138"/>
      <c r="AN2363" s="138"/>
      <c r="AO2363" s="138"/>
      <c r="AP2363" s="138"/>
      <c r="AQ2363" s="138"/>
      <c r="AR2363" s="138"/>
      <c r="AS2363" s="138" t="s">
        <v>1585</v>
      </c>
    </row>
    <row r="2364" spans="2:45" ht="24" hidden="1" customHeight="1" x14ac:dyDescent="0.2">
      <c r="B2364" s="169"/>
      <c r="C2364" s="935" t="s">
        <v>322</v>
      </c>
      <c r="D2364" s="138"/>
      <c r="E2364" s="138" t="s">
        <v>15200</v>
      </c>
      <c r="F2364" s="138" t="s">
        <v>322</v>
      </c>
      <c r="G2364" s="138">
        <v>480</v>
      </c>
      <c r="H2364" s="138"/>
      <c r="I2364" s="138"/>
      <c r="J2364" s="138">
        <v>15</v>
      </c>
      <c r="K2364" s="138">
        <v>32</v>
      </c>
      <c r="L2364" s="138"/>
      <c r="M2364" s="138"/>
      <c r="N2364" s="138"/>
      <c r="O2364" s="138"/>
      <c r="P2364" s="138"/>
      <c r="Q2364" s="138"/>
      <c r="R2364" s="138"/>
      <c r="S2364" s="138"/>
      <c r="T2364" s="145">
        <v>2010</v>
      </c>
      <c r="U2364" s="138"/>
      <c r="V2364" s="138"/>
      <c r="W2364" s="138"/>
      <c r="X2364" s="138"/>
      <c r="Y2364" s="138"/>
      <c r="Z2364" s="138"/>
      <c r="AA2364" s="138"/>
      <c r="AB2364" s="138"/>
      <c r="AC2364" s="138"/>
      <c r="AD2364" s="138"/>
      <c r="AE2364" s="138"/>
      <c r="AF2364" s="138"/>
      <c r="AG2364" s="138"/>
      <c r="AH2364" s="138"/>
      <c r="AI2364" s="138"/>
      <c r="AJ2364" s="138"/>
      <c r="AK2364" s="138"/>
      <c r="AL2364" s="138"/>
      <c r="AM2364" s="138"/>
      <c r="AN2364" s="138"/>
      <c r="AO2364" s="138"/>
      <c r="AP2364" s="138"/>
      <c r="AQ2364" s="138"/>
      <c r="AR2364" s="138"/>
      <c r="AS2364" s="138" t="s">
        <v>1585</v>
      </c>
    </row>
    <row r="2365" spans="2:45" ht="24" hidden="1" customHeight="1" x14ac:dyDescent="0.2">
      <c r="B2365" s="169"/>
      <c r="C2365" s="935" t="s">
        <v>322</v>
      </c>
      <c r="D2365" s="138"/>
      <c r="E2365" s="138" t="s">
        <v>15201</v>
      </c>
      <c r="F2365" s="138" t="s">
        <v>322</v>
      </c>
      <c r="G2365" s="138">
        <v>527</v>
      </c>
      <c r="H2365" s="138"/>
      <c r="I2365" s="138"/>
      <c r="J2365" s="138">
        <v>17</v>
      </c>
      <c r="K2365" s="138">
        <v>31</v>
      </c>
      <c r="L2365" s="138"/>
      <c r="M2365" s="138"/>
      <c r="N2365" s="138"/>
      <c r="O2365" s="138"/>
      <c r="P2365" s="138"/>
      <c r="Q2365" s="138"/>
      <c r="R2365" s="138"/>
      <c r="S2365" s="138"/>
      <c r="T2365" s="145">
        <v>2010</v>
      </c>
      <c r="U2365" s="138"/>
      <c r="V2365" s="138"/>
      <c r="W2365" s="138"/>
      <c r="X2365" s="138"/>
      <c r="Y2365" s="138"/>
      <c r="Z2365" s="138"/>
      <c r="AA2365" s="138"/>
      <c r="AB2365" s="138"/>
      <c r="AC2365" s="138"/>
      <c r="AD2365" s="138"/>
      <c r="AE2365" s="138"/>
      <c r="AF2365" s="138"/>
      <c r="AG2365" s="138"/>
      <c r="AH2365" s="138"/>
      <c r="AI2365" s="138"/>
      <c r="AJ2365" s="138"/>
      <c r="AK2365" s="138"/>
      <c r="AL2365" s="138"/>
      <c r="AM2365" s="138"/>
      <c r="AN2365" s="138"/>
      <c r="AO2365" s="138"/>
      <c r="AP2365" s="138"/>
      <c r="AQ2365" s="138"/>
      <c r="AR2365" s="138"/>
      <c r="AS2365" s="138" t="s">
        <v>1585</v>
      </c>
    </row>
    <row r="2366" spans="2:45" ht="24" hidden="1" customHeight="1" x14ac:dyDescent="0.2">
      <c r="B2366" s="169"/>
      <c r="C2366" s="935" t="s">
        <v>322</v>
      </c>
      <c r="D2366" s="138"/>
      <c r="E2366" s="138" t="s">
        <v>15202</v>
      </c>
      <c r="F2366" s="138" t="s">
        <v>322</v>
      </c>
      <c r="G2366" s="138">
        <v>704</v>
      </c>
      <c r="H2366" s="138"/>
      <c r="I2366" s="138"/>
      <c r="J2366" s="138">
        <v>12</v>
      </c>
      <c r="K2366" s="138">
        <v>24</v>
      </c>
      <c r="L2366" s="138"/>
      <c r="M2366" s="138"/>
      <c r="N2366" s="138"/>
      <c r="O2366" s="138"/>
      <c r="P2366" s="138"/>
      <c r="Q2366" s="138"/>
      <c r="R2366" s="138"/>
      <c r="S2366" s="138"/>
      <c r="T2366" s="145">
        <v>2007</v>
      </c>
      <c r="U2366" s="138"/>
      <c r="V2366" s="138"/>
      <c r="W2366" s="138"/>
      <c r="X2366" s="138"/>
      <c r="Y2366" s="138"/>
      <c r="Z2366" s="138"/>
      <c r="AA2366" s="138"/>
      <c r="AB2366" s="138"/>
      <c r="AC2366" s="138"/>
      <c r="AD2366" s="138"/>
      <c r="AE2366" s="138"/>
      <c r="AF2366" s="138"/>
      <c r="AG2366" s="138"/>
      <c r="AH2366" s="138"/>
      <c r="AI2366" s="138"/>
      <c r="AJ2366" s="138"/>
      <c r="AK2366" s="138"/>
      <c r="AL2366" s="138"/>
      <c r="AM2366" s="138"/>
      <c r="AN2366" s="138"/>
      <c r="AO2366" s="138"/>
      <c r="AP2366" s="138"/>
      <c r="AQ2366" s="138"/>
      <c r="AR2366" s="138"/>
      <c r="AS2366" s="138" t="s">
        <v>1585</v>
      </c>
    </row>
    <row r="2367" spans="2:45" ht="24" hidden="1" customHeight="1" x14ac:dyDescent="0.2">
      <c r="B2367" s="169"/>
      <c r="C2367" s="935" t="s">
        <v>322</v>
      </c>
      <c r="D2367" s="138"/>
      <c r="E2367" s="138" t="s">
        <v>15203</v>
      </c>
      <c r="F2367" s="138" t="s">
        <v>322</v>
      </c>
      <c r="G2367" s="138">
        <v>2161</v>
      </c>
      <c r="H2367" s="138"/>
      <c r="I2367" s="138"/>
      <c r="J2367" s="138">
        <v>16</v>
      </c>
      <c r="K2367" s="138">
        <v>34</v>
      </c>
      <c r="L2367" s="138"/>
      <c r="M2367" s="138"/>
      <c r="N2367" s="138"/>
      <c r="O2367" s="138"/>
      <c r="P2367" s="138"/>
      <c r="Q2367" s="138"/>
      <c r="R2367" s="138"/>
      <c r="S2367" s="138"/>
      <c r="T2367" s="145">
        <v>2011</v>
      </c>
      <c r="U2367" s="138"/>
      <c r="V2367" s="138"/>
      <c r="W2367" s="138"/>
      <c r="X2367" s="138"/>
      <c r="Y2367" s="138"/>
      <c r="Z2367" s="138"/>
      <c r="AA2367" s="138"/>
      <c r="AB2367" s="138"/>
      <c r="AC2367" s="138"/>
      <c r="AD2367" s="138"/>
      <c r="AE2367" s="138"/>
      <c r="AF2367" s="138"/>
      <c r="AG2367" s="138"/>
      <c r="AH2367" s="138"/>
      <c r="AI2367" s="138"/>
      <c r="AJ2367" s="138"/>
      <c r="AK2367" s="138"/>
      <c r="AL2367" s="138"/>
      <c r="AM2367" s="138"/>
      <c r="AN2367" s="138"/>
      <c r="AO2367" s="138"/>
      <c r="AP2367" s="138"/>
      <c r="AQ2367" s="138"/>
      <c r="AR2367" s="138"/>
      <c r="AS2367" s="138" t="s">
        <v>2145</v>
      </c>
    </row>
    <row r="2368" spans="2:45" ht="24" hidden="1" customHeight="1" x14ac:dyDescent="0.2">
      <c r="B2368" s="169"/>
      <c r="C2368" s="935" t="s">
        <v>322</v>
      </c>
      <c r="D2368" s="138"/>
      <c r="E2368" s="138" t="s">
        <v>15204</v>
      </c>
      <c r="F2368" s="138" t="s">
        <v>322</v>
      </c>
      <c r="G2368" s="138">
        <v>350</v>
      </c>
      <c r="H2368" s="138"/>
      <c r="I2368" s="138"/>
      <c r="J2368" s="138">
        <v>14</v>
      </c>
      <c r="K2368" s="138">
        <v>25</v>
      </c>
      <c r="L2368" s="138"/>
      <c r="M2368" s="138"/>
      <c r="N2368" s="138"/>
      <c r="O2368" s="138"/>
      <c r="P2368" s="138"/>
      <c r="Q2368" s="138"/>
      <c r="R2368" s="138"/>
      <c r="S2368" s="138"/>
      <c r="T2368" s="145">
        <v>2008</v>
      </c>
      <c r="U2368" s="138"/>
      <c r="V2368" s="138"/>
      <c r="W2368" s="138"/>
      <c r="X2368" s="138"/>
      <c r="Y2368" s="138"/>
      <c r="Z2368" s="138"/>
      <c r="AA2368" s="138"/>
      <c r="AB2368" s="138"/>
      <c r="AC2368" s="138"/>
      <c r="AD2368" s="138"/>
      <c r="AE2368" s="138"/>
      <c r="AF2368" s="138"/>
      <c r="AG2368" s="138"/>
      <c r="AH2368" s="138"/>
      <c r="AI2368" s="138"/>
      <c r="AJ2368" s="138"/>
      <c r="AK2368" s="138"/>
      <c r="AL2368" s="138"/>
      <c r="AM2368" s="138"/>
      <c r="AN2368" s="138"/>
      <c r="AO2368" s="138"/>
      <c r="AP2368" s="138"/>
      <c r="AQ2368" s="138"/>
      <c r="AR2368" s="138"/>
      <c r="AS2368" s="138" t="s">
        <v>1585</v>
      </c>
    </row>
    <row r="2369" spans="2:45" ht="24" hidden="1" customHeight="1" x14ac:dyDescent="0.2">
      <c r="B2369" s="169"/>
      <c r="C2369" s="935" t="s">
        <v>322</v>
      </c>
      <c r="D2369" s="138"/>
      <c r="E2369" s="138" t="s">
        <v>15205</v>
      </c>
      <c r="F2369" s="138" t="s">
        <v>322</v>
      </c>
      <c r="G2369" s="138">
        <v>1145</v>
      </c>
      <c r="H2369" s="138"/>
      <c r="I2369" s="138"/>
      <c r="J2369" s="138">
        <v>15</v>
      </c>
      <c r="K2369" s="138">
        <v>27</v>
      </c>
      <c r="L2369" s="138"/>
      <c r="M2369" s="138"/>
      <c r="N2369" s="138"/>
      <c r="O2369" s="138"/>
      <c r="P2369" s="138"/>
      <c r="Q2369" s="138"/>
      <c r="R2369" s="138"/>
      <c r="S2369" s="138"/>
      <c r="T2369" s="145">
        <v>2013</v>
      </c>
      <c r="U2369" s="138"/>
      <c r="V2369" s="138"/>
      <c r="W2369" s="138"/>
      <c r="X2369" s="138"/>
      <c r="Y2369" s="138"/>
      <c r="Z2369" s="138"/>
      <c r="AA2369" s="138"/>
      <c r="AB2369" s="138"/>
      <c r="AC2369" s="138"/>
      <c r="AD2369" s="138"/>
      <c r="AE2369" s="138"/>
      <c r="AF2369" s="138"/>
      <c r="AG2369" s="138"/>
      <c r="AH2369" s="138"/>
      <c r="AI2369" s="138"/>
      <c r="AJ2369" s="138"/>
      <c r="AK2369" s="138"/>
      <c r="AL2369" s="138"/>
      <c r="AM2369" s="138"/>
      <c r="AN2369" s="138"/>
      <c r="AO2369" s="138"/>
      <c r="AP2369" s="138"/>
      <c r="AQ2369" s="138"/>
      <c r="AR2369" s="138"/>
      <c r="AS2369" s="138" t="s">
        <v>1585</v>
      </c>
    </row>
    <row r="2370" spans="2:45" ht="24" hidden="1" customHeight="1" x14ac:dyDescent="0.2">
      <c r="B2370" s="169"/>
      <c r="C2370" s="935" t="s">
        <v>322</v>
      </c>
      <c r="D2370" s="138"/>
      <c r="E2370" s="138" t="s">
        <v>15206</v>
      </c>
      <c r="F2370" s="138" t="s">
        <v>322</v>
      </c>
      <c r="G2370" s="138">
        <v>1148</v>
      </c>
      <c r="H2370" s="138"/>
      <c r="I2370" s="138"/>
      <c r="J2370" s="138">
        <v>28</v>
      </c>
      <c r="K2370" s="138">
        <v>41</v>
      </c>
      <c r="L2370" s="138"/>
      <c r="M2370" s="138"/>
      <c r="N2370" s="138"/>
      <c r="O2370" s="138"/>
      <c r="P2370" s="138"/>
      <c r="Q2370" s="138"/>
      <c r="R2370" s="138"/>
      <c r="S2370" s="138"/>
      <c r="T2370" s="145">
        <v>1997</v>
      </c>
      <c r="U2370" s="138"/>
      <c r="V2370" s="138"/>
      <c r="W2370" s="138"/>
      <c r="X2370" s="138"/>
      <c r="Y2370" s="138"/>
      <c r="Z2370" s="138"/>
      <c r="AA2370" s="138"/>
      <c r="AB2370" s="138"/>
      <c r="AC2370" s="138"/>
      <c r="AD2370" s="138"/>
      <c r="AE2370" s="138"/>
      <c r="AF2370" s="138"/>
      <c r="AG2370" s="138"/>
      <c r="AH2370" s="138"/>
      <c r="AI2370" s="138"/>
      <c r="AJ2370" s="138"/>
      <c r="AK2370" s="138"/>
      <c r="AL2370" s="138"/>
      <c r="AM2370" s="138"/>
      <c r="AN2370" s="138"/>
      <c r="AO2370" s="138"/>
      <c r="AP2370" s="138"/>
      <c r="AQ2370" s="138"/>
      <c r="AR2370" s="138"/>
      <c r="AS2370" s="138" t="s">
        <v>1585</v>
      </c>
    </row>
    <row r="2371" spans="2:45" ht="24" hidden="1" customHeight="1" x14ac:dyDescent="0.2">
      <c r="B2371" s="169"/>
      <c r="C2371" s="935" t="s">
        <v>322</v>
      </c>
      <c r="D2371" s="138"/>
      <c r="E2371" s="138" t="s">
        <v>15207</v>
      </c>
      <c r="F2371" s="138" t="s">
        <v>322</v>
      </c>
      <c r="G2371" s="138">
        <v>500</v>
      </c>
      <c r="H2371" s="138"/>
      <c r="I2371" s="138"/>
      <c r="J2371" s="138">
        <v>13</v>
      </c>
      <c r="K2371" s="138">
        <v>23</v>
      </c>
      <c r="L2371" s="138"/>
      <c r="M2371" s="138"/>
      <c r="N2371" s="138"/>
      <c r="O2371" s="138"/>
      <c r="P2371" s="138"/>
      <c r="Q2371" s="138"/>
      <c r="R2371" s="138"/>
      <c r="S2371" s="138"/>
      <c r="T2371" s="145">
        <v>1997</v>
      </c>
      <c r="U2371" s="138"/>
      <c r="V2371" s="138"/>
      <c r="W2371" s="138"/>
      <c r="X2371" s="138"/>
      <c r="Y2371" s="138"/>
      <c r="Z2371" s="138"/>
      <c r="AA2371" s="138"/>
      <c r="AB2371" s="138"/>
      <c r="AC2371" s="138"/>
      <c r="AD2371" s="138"/>
      <c r="AE2371" s="138"/>
      <c r="AF2371" s="138"/>
      <c r="AG2371" s="138"/>
      <c r="AH2371" s="138"/>
      <c r="AI2371" s="138"/>
      <c r="AJ2371" s="138"/>
      <c r="AK2371" s="138"/>
      <c r="AL2371" s="138"/>
      <c r="AM2371" s="138"/>
      <c r="AN2371" s="138"/>
      <c r="AO2371" s="138"/>
      <c r="AP2371" s="138"/>
      <c r="AQ2371" s="138"/>
      <c r="AR2371" s="138"/>
      <c r="AS2371" s="138" t="s">
        <v>792</v>
      </c>
    </row>
    <row r="2372" spans="2:45" ht="24" hidden="1" customHeight="1" x14ac:dyDescent="0.2">
      <c r="B2372" s="169"/>
      <c r="C2372" s="935" t="s">
        <v>322</v>
      </c>
      <c r="D2372" s="138"/>
      <c r="E2372" s="138" t="s">
        <v>15208</v>
      </c>
      <c r="F2372" s="138" t="s">
        <v>322</v>
      </c>
      <c r="G2372" s="138"/>
      <c r="H2372" s="138"/>
      <c r="I2372" s="138"/>
      <c r="J2372" s="138">
        <v>10</v>
      </c>
      <c r="K2372" s="138">
        <v>30</v>
      </c>
      <c r="L2372" s="138"/>
      <c r="M2372" s="138"/>
      <c r="N2372" s="138"/>
      <c r="O2372" s="138"/>
      <c r="P2372" s="138"/>
      <c r="Q2372" s="138"/>
      <c r="R2372" s="138"/>
      <c r="S2372" s="138"/>
      <c r="T2372" s="145">
        <v>1981</v>
      </c>
      <c r="U2372" s="138"/>
      <c r="V2372" s="138"/>
      <c r="W2372" s="138"/>
      <c r="X2372" s="138"/>
      <c r="Y2372" s="138"/>
      <c r="Z2372" s="138"/>
      <c r="AA2372" s="138"/>
      <c r="AB2372" s="138"/>
      <c r="AC2372" s="138"/>
      <c r="AD2372" s="138"/>
      <c r="AE2372" s="138"/>
      <c r="AF2372" s="138"/>
      <c r="AG2372" s="138"/>
      <c r="AH2372" s="138"/>
      <c r="AI2372" s="138"/>
      <c r="AJ2372" s="138"/>
      <c r="AK2372" s="138"/>
      <c r="AL2372" s="138"/>
      <c r="AM2372" s="138"/>
      <c r="AN2372" s="138"/>
      <c r="AO2372" s="138"/>
      <c r="AP2372" s="138"/>
      <c r="AQ2372" s="138"/>
      <c r="AR2372" s="138"/>
      <c r="AS2372" s="138" t="s">
        <v>1585</v>
      </c>
    </row>
    <row r="2373" spans="2:45" ht="24" hidden="1" customHeight="1" x14ac:dyDescent="0.2">
      <c r="B2373" s="169"/>
      <c r="C2373" s="935" t="s">
        <v>322</v>
      </c>
      <c r="D2373" s="138"/>
      <c r="E2373" s="138" t="s">
        <v>15209</v>
      </c>
      <c r="F2373" s="138" t="s">
        <v>322</v>
      </c>
      <c r="G2373" s="138">
        <v>400</v>
      </c>
      <c r="H2373" s="138"/>
      <c r="I2373" s="138"/>
      <c r="J2373" s="138">
        <v>7</v>
      </c>
      <c r="K2373" s="138">
        <v>13</v>
      </c>
      <c r="L2373" s="138"/>
      <c r="M2373" s="138"/>
      <c r="N2373" s="138"/>
      <c r="O2373" s="138"/>
      <c r="P2373" s="138"/>
      <c r="Q2373" s="138"/>
      <c r="R2373" s="138"/>
      <c r="S2373" s="138"/>
      <c r="T2373" s="145">
        <v>2009</v>
      </c>
      <c r="U2373" s="138"/>
      <c r="V2373" s="138"/>
      <c r="W2373" s="138"/>
      <c r="X2373" s="138"/>
      <c r="Y2373" s="138"/>
      <c r="Z2373" s="138"/>
      <c r="AA2373" s="138"/>
      <c r="AB2373" s="138"/>
      <c r="AC2373" s="138"/>
      <c r="AD2373" s="138"/>
      <c r="AE2373" s="138"/>
      <c r="AF2373" s="138"/>
      <c r="AG2373" s="138"/>
      <c r="AH2373" s="138"/>
      <c r="AI2373" s="138"/>
      <c r="AJ2373" s="138"/>
      <c r="AK2373" s="138"/>
      <c r="AL2373" s="138"/>
      <c r="AM2373" s="138"/>
      <c r="AN2373" s="138"/>
      <c r="AO2373" s="138"/>
      <c r="AP2373" s="138"/>
      <c r="AQ2373" s="138"/>
      <c r="AR2373" s="138"/>
      <c r="AS2373" s="138" t="s">
        <v>2145</v>
      </c>
    </row>
    <row r="2374" spans="2:45" ht="24" hidden="1" customHeight="1" x14ac:dyDescent="0.2">
      <c r="B2374" s="169"/>
      <c r="C2374" s="935" t="s">
        <v>322</v>
      </c>
      <c r="D2374" s="138"/>
      <c r="E2374" s="138" t="s">
        <v>15210</v>
      </c>
      <c r="F2374" s="138" t="s">
        <v>322</v>
      </c>
      <c r="G2374" s="138"/>
      <c r="H2374" s="138"/>
      <c r="I2374" s="138"/>
      <c r="J2374" s="138"/>
      <c r="K2374" s="138"/>
      <c r="L2374" s="138"/>
      <c r="M2374" s="138"/>
      <c r="N2374" s="138"/>
      <c r="O2374" s="138"/>
      <c r="P2374" s="138"/>
      <c r="Q2374" s="138"/>
      <c r="R2374" s="138"/>
      <c r="S2374" s="138"/>
      <c r="T2374" s="145">
        <v>2008</v>
      </c>
      <c r="U2374" s="138"/>
      <c r="V2374" s="138"/>
      <c r="W2374" s="138"/>
      <c r="X2374" s="138"/>
      <c r="Y2374" s="138"/>
      <c r="Z2374" s="138"/>
      <c r="AA2374" s="138"/>
      <c r="AB2374" s="138"/>
      <c r="AC2374" s="138"/>
      <c r="AD2374" s="138"/>
      <c r="AE2374" s="138"/>
      <c r="AF2374" s="138"/>
      <c r="AG2374" s="138"/>
      <c r="AH2374" s="138"/>
      <c r="AI2374" s="138"/>
      <c r="AJ2374" s="138"/>
      <c r="AK2374" s="138"/>
      <c r="AL2374" s="138"/>
      <c r="AM2374" s="138"/>
      <c r="AN2374" s="138"/>
      <c r="AO2374" s="138"/>
      <c r="AP2374" s="138"/>
      <c r="AQ2374" s="138"/>
      <c r="AR2374" s="138"/>
      <c r="AS2374" s="138" t="s">
        <v>1585</v>
      </c>
    </row>
    <row r="2375" spans="2:45" ht="24" hidden="1" customHeight="1" x14ac:dyDescent="0.2">
      <c r="B2375" s="169"/>
      <c r="C2375" s="935" t="s">
        <v>322</v>
      </c>
      <c r="D2375" s="138"/>
      <c r="E2375" s="138" t="s">
        <v>19234</v>
      </c>
      <c r="F2375" s="138" t="s">
        <v>322</v>
      </c>
      <c r="G2375" s="138">
        <v>350</v>
      </c>
      <c r="H2375" s="138"/>
      <c r="I2375" s="138"/>
      <c r="J2375" s="138">
        <v>7</v>
      </c>
      <c r="K2375" s="138">
        <v>20</v>
      </c>
      <c r="L2375" s="138"/>
      <c r="M2375" s="138"/>
      <c r="N2375" s="138"/>
      <c r="O2375" s="138"/>
      <c r="P2375" s="138"/>
      <c r="Q2375" s="138"/>
      <c r="R2375" s="138"/>
      <c r="S2375" s="138"/>
      <c r="T2375" s="145">
        <v>1997</v>
      </c>
      <c r="U2375" s="138"/>
      <c r="V2375" s="138"/>
      <c r="W2375" s="138"/>
      <c r="X2375" s="138"/>
      <c r="Y2375" s="138"/>
      <c r="Z2375" s="138"/>
      <c r="AA2375" s="138"/>
      <c r="AB2375" s="138"/>
      <c r="AC2375" s="138"/>
      <c r="AD2375" s="138"/>
      <c r="AE2375" s="138"/>
      <c r="AF2375" s="138"/>
      <c r="AG2375" s="138"/>
      <c r="AH2375" s="138"/>
      <c r="AI2375" s="138"/>
      <c r="AJ2375" s="138"/>
      <c r="AK2375" s="138"/>
      <c r="AL2375" s="138"/>
      <c r="AM2375" s="138"/>
      <c r="AN2375" s="138"/>
      <c r="AO2375" s="138"/>
      <c r="AP2375" s="138"/>
      <c r="AQ2375" s="138"/>
      <c r="AR2375" s="138"/>
      <c r="AS2375" s="138" t="s">
        <v>792</v>
      </c>
    </row>
    <row r="2376" spans="2:45" ht="24" hidden="1" customHeight="1" x14ac:dyDescent="0.2">
      <c r="B2376" s="169"/>
      <c r="C2376" s="935" t="s">
        <v>322</v>
      </c>
      <c r="D2376" s="138"/>
      <c r="E2376" s="138" t="s">
        <v>19235</v>
      </c>
      <c r="F2376" s="138" t="s">
        <v>322</v>
      </c>
      <c r="G2376" s="138">
        <v>400</v>
      </c>
      <c r="H2376" s="138"/>
      <c r="I2376" s="138"/>
      <c r="J2376" s="138">
        <v>7</v>
      </c>
      <c r="K2376" s="138">
        <v>13</v>
      </c>
      <c r="L2376" s="138"/>
      <c r="M2376" s="138"/>
      <c r="N2376" s="138"/>
      <c r="O2376" s="138"/>
      <c r="P2376" s="138"/>
      <c r="Q2376" s="138"/>
      <c r="R2376" s="138"/>
      <c r="S2376" s="138"/>
      <c r="T2376" s="145">
        <v>1997</v>
      </c>
      <c r="U2376" s="138"/>
      <c r="V2376" s="138"/>
      <c r="W2376" s="138"/>
      <c r="X2376" s="138"/>
      <c r="Y2376" s="138"/>
      <c r="Z2376" s="138"/>
      <c r="AA2376" s="138"/>
      <c r="AB2376" s="138"/>
      <c r="AC2376" s="138"/>
      <c r="AD2376" s="138"/>
      <c r="AE2376" s="138"/>
      <c r="AF2376" s="138"/>
      <c r="AG2376" s="138"/>
      <c r="AH2376" s="138"/>
      <c r="AI2376" s="138"/>
      <c r="AJ2376" s="138"/>
      <c r="AK2376" s="138"/>
      <c r="AL2376" s="138"/>
      <c r="AM2376" s="138"/>
      <c r="AN2376" s="138"/>
      <c r="AO2376" s="138"/>
      <c r="AP2376" s="138"/>
      <c r="AQ2376" s="138"/>
      <c r="AR2376" s="138"/>
      <c r="AS2376" s="138" t="s">
        <v>792</v>
      </c>
    </row>
    <row r="2377" spans="2:45" ht="24" hidden="1" customHeight="1" x14ac:dyDescent="0.2">
      <c r="B2377" s="169"/>
      <c r="C2377" s="935" t="s">
        <v>322</v>
      </c>
      <c r="D2377" s="138"/>
      <c r="E2377" s="138" t="s">
        <v>19236</v>
      </c>
      <c r="F2377" s="138" t="s">
        <v>322</v>
      </c>
      <c r="G2377" s="138"/>
      <c r="H2377" s="138"/>
      <c r="I2377" s="138"/>
      <c r="J2377" s="138"/>
      <c r="K2377" s="138"/>
      <c r="L2377" s="138"/>
      <c r="M2377" s="138"/>
      <c r="N2377" s="138"/>
      <c r="O2377" s="138"/>
      <c r="P2377" s="138"/>
      <c r="Q2377" s="138"/>
      <c r="R2377" s="138"/>
      <c r="S2377" s="138"/>
      <c r="T2377" s="145">
        <v>2001</v>
      </c>
      <c r="U2377" s="138"/>
      <c r="V2377" s="138"/>
      <c r="W2377" s="138"/>
      <c r="X2377" s="138"/>
      <c r="Y2377" s="138"/>
      <c r="Z2377" s="138"/>
      <c r="AA2377" s="138"/>
      <c r="AB2377" s="138"/>
      <c r="AC2377" s="138"/>
      <c r="AD2377" s="138"/>
      <c r="AE2377" s="138"/>
      <c r="AF2377" s="138"/>
      <c r="AG2377" s="138"/>
      <c r="AH2377" s="138"/>
      <c r="AI2377" s="138"/>
      <c r="AJ2377" s="138"/>
      <c r="AK2377" s="138"/>
      <c r="AL2377" s="138"/>
      <c r="AM2377" s="138"/>
      <c r="AN2377" s="138"/>
      <c r="AO2377" s="138"/>
      <c r="AP2377" s="138"/>
      <c r="AQ2377" s="138"/>
      <c r="AR2377" s="138"/>
      <c r="AS2377" s="138" t="s">
        <v>1585</v>
      </c>
    </row>
    <row r="2378" spans="2:45" ht="24" hidden="1" customHeight="1" x14ac:dyDescent="0.2">
      <c r="B2378" s="169"/>
      <c r="C2378" s="935" t="s">
        <v>322</v>
      </c>
      <c r="D2378" s="138"/>
      <c r="E2378" s="138" t="s">
        <v>19237</v>
      </c>
      <c r="F2378" s="138" t="s">
        <v>322</v>
      </c>
      <c r="G2378" s="138"/>
      <c r="H2378" s="138"/>
      <c r="I2378" s="138"/>
      <c r="J2378" s="138"/>
      <c r="K2378" s="138"/>
      <c r="L2378" s="138"/>
      <c r="M2378" s="138"/>
      <c r="N2378" s="138"/>
      <c r="O2378" s="138"/>
      <c r="P2378" s="138"/>
      <c r="Q2378" s="138"/>
      <c r="R2378" s="138"/>
      <c r="S2378" s="138"/>
      <c r="T2378" s="145">
        <v>2001</v>
      </c>
      <c r="U2378" s="138"/>
      <c r="V2378" s="138"/>
      <c r="W2378" s="138"/>
      <c r="X2378" s="138"/>
      <c r="Y2378" s="138"/>
      <c r="Z2378" s="138"/>
      <c r="AA2378" s="138"/>
      <c r="AB2378" s="138"/>
      <c r="AC2378" s="138"/>
      <c r="AD2378" s="138"/>
      <c r="AE2378" s="138"/>
      <c r="AF2378" s="138"/>
      <c r="AG2378" s="138"/>
      <c r="AH2378" s="138"/>
      <c r="AI2378" s="138"/>
      <c r="AJ2378" s="138"/>
      <c r="AK2378" s="138"/>
      <c r="AL2378" s="138"/>
      <c r="AM2378" s="138"/>
      <c r="AN2378" s="138"/>
      <c r="AO2378" s="138"/>
      <c r="AP2378" s="138"/>
      <c r="AQ2378" s="138"/>
      <c r="AR2378" s="138"/>
      <c r="AS2378" s="138" t="s">
        <v>2394</v>
      </c>
    </row>
    <row r="2379" spans="2:45" ht="24" hidden="1" customHeight="1" x14ac:dyDescent="0.2">
      <c r="B2379" s="169"/>
      <c r="C2379" s="935" t="s">
        <v>322</v>
      </c>
      <c r="D2379" s="138"/>
      <c r="E2379" s="138" t="s">
        <v>19238</v>
      </c>
      <c r="F2379" s="138" t="s">
        <v>322</v>
      </c>
      <c r="G2379" s="138">
        <v>1800</v>
      </c>
      <c r="H2379" s="138"/>
      <c r="I2379" s="138"/>
      <c r="J2379" s="138"/>
      <c r="K2379" s="138"/>
      <c r="L2379" s="138"/>
      <c r="M2379" s="138"/>
      <c r="N2379" s="138"/>
      <c r="O2379" s="138"/>
      <c r="P2379" s="138"/>
      <c r="Q2379" s="138"/>
      <c r="R2379" s="138"/>
      <c r="S2379" s="138"/>
      <c r="T2379" s="145">
        <v>1995</v>
      </c>
      <c r="U2379" s="138"/>
      <c r="V2379" s="138"/>
      <c r="W2379" s="138"/>
      <c r="X2379" s="138"/>
      <c r="Y2379" s="138"/>
      <c r="Z2379" s="138"/>
      <c r="AA2379" s="138"/>
      <c r="AB2379" s="138"/>
      <c r="AC2379" s="138"/>
      <c r="AD2379" s="138"/>
      <c r="AE2379" s="138"/>
      <c r="AF2379" s="138"/>
      <c r="AG2379" s="138"/>
      <c r="AH2379" s="138"/>
      <c r="AI2379" s="138"/>
      <c r="AJ2379" s="138"/>
      <c r="AK2379" s="138"/>
      <c r="AL2379" s="138"/>
      <c r="AM2379" s="138"/>
      <c r="AN2379" s="138"/>
      <c r="AO2379" s="138"/>
      <c r="AP2379" s="138"/>
      <c r="AQ2379" s="138"/>
      <c r="AR2379" s="138"/>
      <c r="AS2379" s="138" t="s">
        <v>2052</v>
      </c>
    </row>
    <row r="2380" spans="2:45" ht="24" hidden="1" customHeight="1" x14ac:dyDescent="0.2">
      <c r="B2380" s="169"/>
      <c r="C2380" s="935" t="s">
        <v>322</v>
      </c>
      <c r="D2380" s="138"/>
      <c r="E2380" s="138" t="s">
        <v>19239</v>
      </c>
      <c r="F2380" s="138" t="s">
        <v>322</v>
      </c>
      <c r="G2380" s="138">
        <v>1161</v>
      </c>
      <c r="H2380" s="138"/>
      <c r="I2380" s="138"/>
      <c r="J2380" s="138">
        <v>27</v>
      </c>
      <c r="K2380" s="138">
        <v>43</v>
      </c>
      <c r="L2380" s="138"/>
      <c r="M2380" s="138"/>
      <c r="N2380" s="138"/>
      <c r="O2380" s="138"/>
      <c r="P2380" s="138"/>
      <c r="Q2380" s="138"/>
      <c r="R2380" s="138"/>
      <c r="S2380" s="138"/>
      <c r="T2380" s="145">
        <v>1997</v>
      </c>
      <c r="U2380" s="138"/>
      <c r="V2380" s="138"/>
      <c r="W2380" s="138"/>
      <c r="X2380" s="138"/>
      <c r="Y2380" s="138"/>
      <c r="Z2380" s="138"/>
      <c r="AA2380" s="138"/>
      <c r="AB2380" s="138"/>
      <c r="AC2380" s="138"/>
      <c r="AD2380" s="138"/>
      <c r="AE2380" s="138"/>
      <c r="AF2380" s="138"/>
      <c r="AG2380" s="138"/>
      <c r="AH2380" s="138"/>
      <c r="AI2380" s="138"/>
      <c r="AJ2380" s="138"/>
      <c r="AK2380" s="138"/>
      <c r="AL2380" s="138"/>
      <c r="AM2380" s="138"/>
      <c r="AN2380" s="138"/>
      <c r="AO2380" s="138"/>
      <c r="AP2380" s="138"/>
      <c r="AQ2380" s="138"/>
      <c r="AR2380" s="138"/>
      <c r="AS2380" s="138" t="s">
        <v>1585</v>
      </c>
    </row>
    <row r="2381" spans="2:45" ht="24" hidden="1" customHeight="1" x14ac:dyDescent="0.2">
      <c r="B2381" s="169"/>
      <c r="C2381" s="935" t="s">
        <v>322</v>
      </c>
      <c r="D2381" s="138"/>
      <c r="E2381" s="138" t="s">
        <v>19240</v>
      </c>
      <c r="F2381" s="138" t="s">
        <v>322</v>
      </c>
      <c r="G2381" s="138"/>
      <c r="H2381" s="138"/>
      <c r="I2381" s="138"/>
      <c r="J2381" s="138"/>
      <c r="K2381" s="138"/>
      <c r="L2381" s="138"/>
      <c r="M2381" s="138"/>
      <c r="N2381" s="138"/>
      <c r="O2381" s="138"/>
      <c r="P2381" s="138"/>
      <c r="Q2381" s="138"/>
      <c r="R2381" s="138"/>
      <c r="S2381" s="138"/>
      <c r="T2381" s="145">
        <v>2017</v>
      </c>
      <c r="U2381" s="138"/>
      <c r="V2381" s="138"/>
      <c r="W2381" s="138"/>
      <c r="X2381" s="138"/>
      <c r="Y2381" s="138"/>
      <c r="Z2381" s="138"/>
      <c r="AA2381" s="138"/>
      <c r="AB2381" s="138"/>
      <c r="AC2381" s="138"/>
      <c r="AD2381" s="138"/>
      <c r="AE2381" s="138"/>
      <c r="AF2381" s="138"/>
      <c r="AG2381" s="138"/>
      <c r="AH2381" s="138"/>
      <c r="AI2381" s="138"/>
      <c r="AJ2381" s="138"/>
      <c r="AK2381" s="138"/>
      <c r="AL2381" s="138"/>
      <c r="AM2381" s="138"/>
      <c r="AN2381" s="138"/>
      <c r="AO2381" s="138"/>
      <c r="AP2381" s="138"/>
      <c r="AQ2381" s="138"/>
      <c r="AR2381" s="138"/>
      <c r="AS2381" s="138" t="s">
        <v>1585</v>
      </c>
    </row>
    <row r="2382" spans="2:45" ht="24" hidden="1" customHeight="1" x14ac:dyDescent="0.2">
      <c r="B2382" s="169"/>
      <c r="C2382" s="935" t="s">
        <v>322</v>
      </c>
      <c r="D2382" s="138"/>
      <c r="E2382" s="138" t="s">
        <v>19241</v>
      </c>
      <c r="F2382" s="138" t="s">
        <v>322</v>
      </c>
      <c r="G2382" s="138"/>
      <c r="H2382" s="138"/>
      <c r="I2382" s="138"/>
      <c r="J2382" s="138"/>
      <c r="K2382" s="138"/>
      <c r="L2382" s="138"/>
      <c r="M2382" s="138"/>
      <c r="N2382" s="138"/>
      <c r="O2382" s="138"/>
      <c r="P2382" s="138"/>
      <c r="Q2382" s="138"/>
      <c r="R2382" s="138"/>
      <c r="S2382" s="138"/>
      <c r="T2382" s="145"/>
      <c r="U2382" s="138"/>
      <c r="V2382" s="138"/>
      <c r="W2382" s="138"/>
      <c r="X2382" s="138"/>
      <c r="Y2382" s="138"/>
      <c r="Z2382" s="138"/>
      <c r="AA2382" s="138"/>
      <c r="AB2382" s="138"/>
      <c r="AC2382" s="138"/>
      <c r="AD2382" s="138"/>
      <c r="AE2382" s="138"/>
      <c r="AF2382" s="138"/>
      <c r="AG2382" s="138"/>
      <c r="AH2382" s="138"/>
      <c r="AI2382" s="138"/>
      <c r="AJ2382" s="138"/>
      <c r="AK2382" s="138"/>
      <c r="AL2382" s="138"/>
      <c r="AM2382" s="138"/>
      <c r="AN2382" s="138"/>
      <c r="AO2382" s="138"/>
      <c r="AP2382" s="138"/>
      <c r="AQ2382" s="138"/>
      <c r="AR2382" s="138"/>
      <c r="AS2382" s="138" t="s">
        <v>1585</v>
      </c>
    </row>
    <row r="2383" spans="2:45" ht="24" hidden="1" customHeight="1" x14ac:dyDescent="0.2">
      <c r="B2383" s="169"/>
      <c r="C2383" s="935" t="s">
        <v>322</v>
      </c>
      <c r="D2383" s="138"/>
      <c r="E2383" s="138" t="s">
        <v>19242</v>
      </c>
      <c r="F2383" s="138" t="s">
        <v>322</v>
      </c>
      <c r="G2383" s="138">
        <v>830</v>
      </c>
      <c r="H2383" s="138"/>
      <c r="I2383" s="138"/>
      <c r="J2383" s="138">
        <v>14</v>
      </c>
      <c r="K2383" s="138">
        <v>40</v>
      </c>
      <c r="L2383" s="138"/>
      <c r="M2383" s="138"/>
      <c r="N2383" s="138"/>
      <c r="O2383" s="138"/>
      <c r="P2383" s="138"/>
      <c r="Q2383" s="138"/>
      <c r="R2383" s="138"/>
      <c r="S2383" s="138"/>
      <c r="T2383" s="145">
        <v>2010</v>
      </c>
      <c r="U2383" s="138"/>
      <c r="V2383" s="138"/>
      <c r="W2383" s="138"/>
      <c r="X2383" s="138"/>
      <c r="Y2383" s="138"/>
      <c r="Z2383" s="138"/>
      <c r="AA2383" s="138"/>
      <c r="AB2383" s="138"/>
      <c r="AC2383" s="138"/>
      <c r="AD2383" s="138"/>
      <c r="AE2383" s="138"/>
      <c r="AF2383" s="138"/>
      <c r="AG2383" s="138"/>
      <c r="AH2383" s="138"/>
      <c r="AI2383" s="138"/>
      <c r="AJ2383" s="138"/>
      <c r="AK2383" s="138"/>
      <c r="AL2383" s="138"/>
      <c r="AM2383" s="138"/>
      <c r="AN2383" s="138"/>
      <c r="AO2383" s="138"/>
      <c r="AP2383" s="138"/>
      <c r="AQ2383" s="138"/>
      <c r="AR2383" s="138"/>
      <c r="AS2383" s="138" t="s">
        <v>1585</v>
      </c>
    </row>
    <row r="2384" spans="2:45" ht="24" hidden="1" customHeight="1" x14ac:dyDescent="0.2">
      <c r="B2384" s="169"/>
      <c r="C2384" s="935" t="s">
        <v>322</v>
      </c>
      <c r="D2384" s="138"/>
      <c r="E2384" s="138" t="s">
        <v>19243</v>
      </c>
      <c r="F2384" s="138" t="s">
        <v>322</v>
      </c>
      <c r="G2384" s="138">
        <v>1450</v>
      </c>
      <c r="H2384" s="138"/>
      <c r="I2384" s="138"/>
      <c r="J2384" s="138">
        <v>20</v>
      </c>
      <c r="K2384" s="138">
        <v>40</v>
      </c>
      <c r="L2384" s="138"/>
      <c r="M2384" s="138"/>
      <c r="N2384" s="138"/>
      <c r="O2384" s="138"/>
      <c r="P2384" s="138"/>
      <c r="Q2384" s="138"/>
      <c r="R2384" s="138"/>
      <c r="S2384" s="138"/>
      <c r="T2384" s="145">
        <v>2013</v>
      </c>
      <c r="U2384" s="138"/>
      <c r="V2384" s="138"/>
      <c r="W2384" s="138"/>
      <c r="X2384" s="138"/>
      <c r="Y2384" s="138"/>
      <c r="Z2384" s="138"/>
      <c r="AA2384" s="138"/>
      <c r="AB2384" s="138"/>
      <c r="AC2384" s="138"/>
      <c r="AD2384" s="138"/>
      <c r="AE2384" s="138"/>
      <c r="AF2384" s="138"/>
      <c r="AG2384" s="138"/>
      <c r="AH2384" s="138"/>
      <c r="AI2384" s="138"/>
      <c r="AJ2384" s="138"/>
      <c r="AK2384" s="138"/>
      <c r="AL2384" s="138"/>
      <c r="AM2384" s="138"/>
      <c r="AN2384" s="138"/>
      <c r="AO2384" s="138"/>
      <c r="AP2384" s="138"/>
      <c r="AQ2384" s="138"/>
      <c r="AR2384" s="138"/>
      <c r="AS2384" s="138" t="s">
        <v>1585</v>
      </c>
    </row>
    <row r="2385" spans="1:50" ht="24" hidden="1" customHeight="1" x14ac:dyDescent="0.2">
      <c r="B2385" s="169"/>
      <c r="C2385" s="935" t="s">
        <v>322</v>
      </c>
      <c r="D2385" s="138"/>
      <c r="E2385" s="138" t="s">
        <v>15211</v>
      </c>
      <c r="F2385" s="138" t="s">
        <v>322</v>
      </c>
      <c r="G2385" s="138">
        <v>5704</v>
      </c>
      <c r="H2385" s="138"/>
      <c r="I2385" s="138"/>
      <c r="J2385" s="138">
        <v>62</v>
      </c>
      <c r="K2385" s="138">
        <v>92</v>
      </c>
      <c r="L2385" s="138"/>
      <c r="M2385" s="138"/>
      <c r="N2385" s="138"/>
      <c r="O2385" s="138"/>
      <c r="P2385" s="138"/>
      <c r="Q2385" s="138"/>
      <c r="R2385" s="138"/>
      <c r="S2385" s="138"/>
      <c r="T2385" s="145">
        <v>1997</v>
      </c>
      <c r="U2385" s="138"/>
      <c r="V2385" s="138"/>
      <c r="W2385" s="138"/>
      <c r="X2385" s="138"/>
      <c r="Y2385" s="138"/>
      <c r="Z2385" s="138"/>
      <c r="AA2385" s="138"/>
      <c r="AB2385" s="138"/>
      <c r="AC2385" s="138"/>
      <c r="AD2385" s="138"/>
      <c r="AE2385" s="138"/>
      <c r="AF2385" s="138"/>
      <c r="AG2385" s="138"/>
      <c r="AH2385" s="138"/>
      <c r="AI2385" s="138"/>
      <c r="AJ2385" s="138"/>
      <c r="AK2385" s="138"/>
      <c r="AL2385" s="138"/>
      <c r="AM2385" s="138"/>
      <c r="AN2385" s="138"/>
      <c r="AO2385" s="138"/>
      <c r="AP2385" s="138"/>
      <c r="AQ2385" s="138"/>
      <c r="AR2385" s="138"/>
      <c r="AS2385" s="138"/>
    </row>
    <row r="2386" spans="1:50" ht="24" hidden="1" customHeight="1" x14ac:dyDescent="0.2">
      <c r="B2386" s="169"/>
      <c r="C2386" s="935" t="s">
        <v>322</v>
      </c>
      <c r="D2386" s="138"/>
      <c r="E2386" s="138" t="s">
        <v>15212</v>
      </c>
      <c r="F2386" s="138" t="s">
        <v>322</v>
      </c>
      <c r="G2386" s="138">
        <v>5880</v>
      </c>
      <c r="H2386" s="138"/>
      <c r="I2386" s="138"/>
      <c r="J2386" s="138">
        <v>56</v>
      </c>
      <c r="K2386" s="138">
        <v>105</v>
      </c>
      <c r="L2386" s="138"/>
      <c r="M2386" s="138"/>
      <c r="N2386" s="138"/>
      <c r="O2386" s="138"/>
      <c r="P2386" s="138"/>
      <c r="Q2386" s="138"/>
      <c r="R2386" s="138"/>
      <c r="S2386" s="138"/>
      <c r="T2386" s="145">
        <v>1997</v>
      </c>
      <c r="U2386" s="138"/>
      <c r="V2386" s="138"/>
      <c r="W2386" s="138"/>
      <c r="X2386" s="138"/>
      <c r="Y2386" s="138"/>
      <c r="Z2386" s="138"/>
      <c r="AA2386" s="138"/>
      <c r="AB2386" s="138"/>
      <c r="AC2386" s="138"/>
      <c r="AD2386" s="138"/>
      <c r="AE2386" s="138"/>
      <c r="AF2386" s="138"/>
      <c r="AG2386" s="138"/>
      <c r="AH2386" s="138"/>
      <c r="AI2386" s="138"/>
      <c r="AJ2386" s="138"/>
      <c r="AK2386" s="138"/>
      <c r="AL2386" s="138"/>
      <c r="AM2386" s="138"/>
      <c r="AN2386" s="138"/>
      <c r="AO2386" s="138"/>
      <c r="AP2386" s="138"/>
      <c r="AQ2386" s="138"/>
      <c r="AR2386" s="138"/>
      <c r="AS2386" s="138"/>
    </row>
    <row r="2387" spans="1:50" ht="24" hidden="1" customHeight="1" x14ac:dyDescent="0.2">
      <c r="B2387" s="169"/>
      <c r="C2387" s="935" t="s">
        <v>322</v>
      </c>
      <c r="D2387" s="138"/>
      <c r="E2387" s="138" t="s">
        <v>15213</v>
      </c>
      <c r="F2387" s="138" t="s">
        <v>322</v>
      </c>
      <c r="G2387" s="138">
        <v>5170</v>
      </c>
      <c r="H2387" s="138"/>
      <c r="I2387" s="138"/>
      <c r="J2387" s="138">
        <v>55</v>
      </c>
      <c r="K2387" s="138">
        <v>94</v>
      </c>
      <c r="L2387" s="138"/>
      <c r="M2387" s="138"/>
      <c r="N2387" s="138"/>
      <c r="O2387" s="138"/>
      <c r="P2387" s="138"/>
      <c r="Q2387" s="138"/>
      <c r="R2387" s="138"/>
      <c r="S2387" s="138"/>
      <c r="T2387" s="145">
        <v>1996</v>
      </c>
      <c r="U2387" s="138"/>
      <c r="V2387" s="138"/>
      <c r="W2387" s="138"/>
      <c r="X2387" s="138"/>
      <c r="Y2387" s="138"/>
      <c r="Z2387" s="138"/>
      <c r="AA2387" s="138"/>
      <c r="AB2387" s="138"/>
      <c r="AC2387" s="138"/>
      <c r="AD2387" s="138"/>
      <c r="AE2387" s="138"/>
      <c r="AF2387" s="138"/>
      <c r="AG2387" s="138"/>
      <c r="AH2387" s="138"/>
      <c r="AI2387" s="138"/>
      <c r="AJ2387" s="138"/>
      <c r="AK2387" s="138"/>
      <c r="AL2387" s="138"/>
      <c r="AM2387" s="138"/>
      <c r="AN2387" s="138"/>
      <c r="AO2387" s="138"/>
      <c r="AP2387" s="138"/>
      <c r="AQ2387" s="138"/>
      <c r="AR2387" s="138"/>
      <c r="AS2387" s="138"/>
    </row>
    <row r="2388" spans="1:50" ht="24" hidden="1" customHeight="1" x14ac:dyDescent="0.2">
      <c r="B2388" s="169"/>
      <c r="C2388" s="935" t="s">
        <v>322</v>
      </c>
      <c r="D2388" s="138"/>
      <c r="E2388" s="138" t="s">
        <v>15214</v>
      </c>
      <c r="F2388" s="138" t="s">
        <v>322</v>
      </c>
      <c r="G2388" s="138">
        <v>4950</v>
      </c>
      <c r="H2388" s="138"/>
      <c r="I2388" s="138"/>
      <c r="J2388" s="138">
        <v>55</v>
      </c>
      <c r="K2388" s="138">
        <v>90</v>
      </c>
      <c r="L2388" s="138"/>
      <c r="M2388" s="138"/>
      <c r="N2388" s="138"/>
      <c r="O2388" s="138"/>
      <c r="P2388" s="138"/>
      <c r="Q2388" s="138"/>
      <c r="R2388" s="138"/>
      <c r="S2388" s="138"/>
      <c r="T2388" s="145">
        <v>1993</v>
      </c>
      <c r="U2388" s="138"/>
      <c r="V2388" s="138"/>
      <c r="W2388" s="138"/>
      <c r="X2388" s="138"/>
      <c r="Y2388" s="138"/>
      <c r="Z2388" s="138"/>
      <c r="AA2388" s="138"/>
      <c r="AB2388" s="138"/>
      <c r="AC2388" s="138"/>
      <c r="AD2388" s="138"/>
      <c r="AE2388" s="138"/>
      <c r="AF2388" s="138"/>
      <c r="AG2388" s="138"/>
      <c r="AH2388" s="138"/>
      <c r="AI2388" s="138"/>
      <c r="AJ2388" s="138"/>
      <c r="AK2388" s="138"/>
      <c r="AL2388" s="138"/>
      <c r="AM2388" s="138"/>
      <c r="AN2388" s="138"/>
      <c r="AO2388" s="138"/>
      <c r="AP2388" s="138"/>
      <c r="AQ2388" s="138"/>
      <c r="AR2388" s="138"/>
      <c r="AS2388" s="138"/>
    </row>
    <row r="2389" spans="1:50" ht="24" hidden="1" customHeight="1" x14ac:dyDescent="0.2">
      <c r="B2389" s="169"/>
      <c r="C2389" s="935" t="s">
        <v>322</v>
      </c>
      <c r="D2389" s="138"/>
      <c r="E2389" s="138" t="s">
        <v>15215</v>
      </c>
      <c r="F2389" s="138" t="s">
        <v>322</v>
      </c>
      <c r="G2389" s="138">
        <v>5720</v>
      </c>
      <c r="H2389" s="138"/>
      <c r="I2389" s="138"/>
      <c r="J2389" s="138">
        <v>65</v>
      </c>
      <c r="K2389" s="138">
        <v>88</v>
      </c>
      <c r="L2389" s="138"/>
      <c r="M2389" s="138"/>
      <c r="N2389" s="138"/>
      <c r="O2389" s="138"/>
      <c r="P2389" s="138"/>
      <c r="Q2389" s="138"/>
      <c r="R2389" s="138"/>
      <c r="S2389" s="138"/>
      <c r="T2389" s="145">
        <v>1993</v>
      </c>
      <c r="U2389" s="138"/>
      <c r="V2389" s="138"/>
      <c r="W2389" s="138"/>
      <c r="X2389" s="138"/>
      <c r="Y2389" s="138"/>
      <c r="Z2389" s="138"/>
      <c r="AA2389" s="138"/>
      <c r="AB2389" s="138"/>
      <c r="AC2389" s="138"/>
      <c r="AD2389" s="138"/>
      <c r="AE2389" s="138"/>
      <c r="AF2389" s="138"/>
      <c r="AG2389" s="138"/>
      <c r="AH2389" s="138"/>
      <c r="AI2389" s="138"/>
      <c r="AJ2389" s="138"/>
      <c r="AK2389" s="138"/>
      <c r="AL2389" s="138"/>
      <c r="AM2389" s="138"/>
      <c r="AN2389" s="138"/>
      <c r="AO2389" s="138"/>
      <c r="AP2389" s="138"/>
      <c r="AQ2389" s="138"/>
      <c r="AR2389" s="138"/>
      <c r="AS2389" s="138"/>
    </row>
    <row r="2390" spans="1:50" ht="24" hidden="1" customHeight="1" x14ac:dyDescent="0.2">
      <c r="B2390" s="169"/>
      <c r="C2390" s="935" t="s">
        <v>322</v>
      </c>
      <c r="D2390" s="138"/>
      <c r="E2390" s="138" t="s">
        <v>15216</v>
      </c>
      <c r="F2390" s="138" t="s">
        <v>322</v>
      </c>
      <c r="G2390" s="138">
        <v>2380</v>
      </c>
      <c r="H2390" s="138"/>
      <c r="I2390" s="138"/>
      <c r="J2390" s="138">
        <v>34</v>
      </c>
      <c r="K2390" s="138">
        <v>70</v>
      </c>
      <c r="L2390" s="138"/>
      <c r="M2390" s="138"/>
      <c r="N2390" s="138"/>
      <c r="O2390" s="138"/>
      <c r="P2390" s="138"/>
      <c r="Q2390" s="138"/>
      <c r="R2390" s="138"/>
      <c r="S2390" s="138"/>
      <c r="T2390" s="145">
        <v>1993</v>
      </c>
      <c r="U2390" s="138"/>
      <c r="V2390" s="138"/>
      <c r="W2390" s="138"/>
      <c r="X2390" s="138"/>
      <c r="Y2390" s="138"/>
      <c r="Z2390" s="138"/>
      <c r="AA2390" s="138"/>
      <c r="AB2390" s="138"/>
      <c r="AC2390" s="138"/>
      <c r="AD2390" s="138"/>
      <c r="AE2390" s="138"/>
      <c r="AF2390" s="138"/>
      <c r="AG2390" s="138"/>
      <c r="AH2390" s="138"/>
      <c r="AI2390" s="138"/>
      <c r="AJ2390" s="138"/>
      <c r="AK2390" s="138"/>
      <c r="AL2390" s="138"/>
      <c r="AM2390" s="138"/>
      <c r="AN2390" s="138"/>
      <c r="AO2390" s="138"/>
      <c r="AP2390" s="138"/>
      <c r="AQ2390" s="138"/>
      <c r="AR2390" s="138"/>
      <c r="AS2390" s="138"/>
    </row>
    <row r="2391" spans="1:50" ht="24" hidden="1" customHeight="1" x14ac:dyDescent="0.2">
      <c r="B2391" s="169"/>
      <c r="C2391" s="935" t="s">
        <v>322</v>
      </c>
      <c r="D2391" s="138"/>
      <c r="E2391" s="138" t="s">
        <v>15217</v>
      </c>
      <c r="F2391" s="138" t="s">
        <v>322</v>
      </c>
      <c r="G2391" s="138">
        <v>6300</v>
      </c>
      <c r="H2391" s="138"/>
      <c r="I2391" s="138"/>
      <c r="J2391" s="138">
        <v>60</v>
      </c>
      <c r="K2391" s="138">
        <v>105</v>
      </c>
      <c r="L2391" s="138"/>
      <c r="M2391" s="138"/>
      <c r="N2391" s="138"/>
      <c r="O2391" s="138"/>
      <c r="P2391" s="138"/>
      <c r="Q2391" s="138"/>
      <c r="R2391" s="138"/>
      <c r="S2391" s="138"/>
      <c r="T2391" s="145">
        <v>2011</v>
      </c>
      <c r="U2391" s="138"/>
      <c r="V2391" s="138"/>
      <c r="W2391" s="138"/>
      <c r="X2391" s="138"/>
      <c r="Y2391" s="138"/>
      <c r="Z2391" s="138"/>
      <c r="AA2391" s="138"/>
      <c r="AB2391" s="138"/>
      <c r="AC2391" s="138"/>
      <c r="AD2391" s="138"/>
      <c r="AE2391" s="138"/>
      <c r="AF2391" s="138"/>
      <c r="AG2391" s="138"/>
      <c r="AH2391" s="138"/>
      <c r="AI2391" s="138"/>
      <c r="AJ2391" s="138"/>
      <c r="AK2391" s="138"/>
      <c r="AL2391" s="138"/>
      <c r="AM2391" s="138"/>
      <c r="AN2391" s="138"/>
      <c r="AO2391" s="138"/>
      <c r="AP2391" s="138"/>
      <c r="AQ2391" s="138"/>
      <c r="AR2391" s="138"/>
      <c r="AS2391" s="138"/>
    </row>
    <row r="2392" spans="1:50" ht="24" hidden="1" customHeight="1" x14ac:dyDescent="0.2">
      <c r="B2392" s="169"/>
      <c r="C2392" s="935" t="s">
        <v>322</v>
      </c>
      <c r="D2392" s="138"/>
      <c r="E2392" s="138" t="s">
        <v>19244</v>
      </c>
      <c r="F2392" s="138" t="s">
        <v>322</v>
      </c>
      <c r="G2392" s="138">
        <v>13259</v>
      </c>
      <c r="H2392" s="138"/>
      <c r="I2392" s="138"/>
      <c r="J2392" s="138">
        <v>97</v>
      </c>
      <c r="K2392" s="138">
        <v>122</v>
      </c>
      <c r="L2392" s="138"/>
      <c r="M2392" s="138"/>
      <c r="N2392" s="138"/>
      <c r="O2392" s="138"/>
      <c r="P2392" s="138"/>
      <c r="Q2392" s="138"/>
      <c r="R2392" s="138"/>
      <c r="S2392" s="138"/>
      <c r="T2392" s="145">
        <v>2014</v>
      </c>
      <c r="U2392" s="138"/>
      <c r="V2392" s="138"/>
      <c r="W2392" s="138"/>
      <c r="X2392" s="138"/>
      <c r="Y2392" s="138"/>
      <c r="Z2392" s="138"/>
      <c r="AA2392" s="138"/>
      <c r="AB2392" s="138"/>
      <c r="AC2392" s="138"/>
      <c r="AD2392" s="138"/>
      <c r="AE2392" s="138"/>
      <c r="AF2392" s="138"/>
      <c r="AG2392" s="138"/>
      <c r="AH2392" s="138"/>
      <c r="AI2392" s="138"/>
      <c r="AJ2392" s="138"/>
      <c r="AK2392" s="138"/>
      <c r="AL2392" s="138"/>
      <c r="AM2392" s="138"/>
      <c r="AN2392" s="138"/>
      <c r="AO2392" s="138"/>
      <c r="AP2392" s="138"/>
      <c r="AQ2392" s="138"/>
      <c r="AR2392" s="138"/>
      <c r="AS2392" s="138"/>
    </row>
    <row r="2393" spans="1:50" ht="24" hidden="1" customHeight="1" x14ac:dyDescent="0.2">
      <c r="B2393" s="169"/>
      <c r="C2393" s="935" t="s">
        <v>322</v>
      </c>
      <c r="D2393" s="138"/>
      <c r="E2393" s="138" t="s">
        <v>19245</v>
      </c>
      <c r="F2393" s="138"/>
      <c r="G2393" s="138"/>
      <c r="H2393" s="138"/>
      <c r="I2393" s="138"/>
      <c r="J2393" s="138"/>
      <c r="K2393" s="138"/>
      <c r="L2393" s="138"/>
      <c r="M2393" s="138"/>
      <c r="N2393" s="138">
        <v>3420</v>
      </c>
      <c r="O2393" s="138"/>
      <c r="P2393" s="138"/>
      <c r="Q2393" s="138"/>
      <c r="R2393" s="138"/>
      <c r="S2393" s="138"/>
      <c r="T2393" s="145">
        <v>2021</v>
      </c>
      <c r="U2393" s="138"/>
      <c r="V2393" s="138"/>
      <c r="W2393" s="138"/>
      <c r="X2393" s="138"/>
      <c r="Y2393" s="138"/>
      <c r="Z2393" s="138"/>
      <c r="AA2393" s="138"/>
      <c r="AB2393" s="138"/>
      <c r="AC2393" s="138"/>
      <c r="AD2393" s="138"/>
      <c r="AE2393" s="138"/>
      <c r="AF2393" s="138"/>
      <c r="AG2393" s="138"/>
      <c r="AH2393" s="138"/>
      <c r="AI2393" s="138"/>
      <c r="AJ2393" s="138"/>
      <c r="AK2393" s="138"/>
      <c r="AL2393" s="138"/>
      <c r="AM2393" s="138"/>
      <c r="AN2393" s="138"/>
      <c r="AO2393" s="138"/>
      <c r="AP2393" s="138"/>
      <c r="AQ2393" s="138"/>
      <c r="AR2393" s="138"/>
      <c r="AS2393" s="138" t="s">
        <v>2404</v>
      </c>
    </row>
    <row r="2394" spans="1:50" ht="24" hidden="1" customHeight="1" x14ac:dyDescent="0.2">
      <c r="B2394" s="169"/>
      <c r="C2394" s="935" t="s">
        <v>322</v>
      </c>
      <c r="D2394" s="138"/>
      <c r="E2394" s="138" t="s">
        <v>19246</v>
      </c>
      <c r="F2394" s="138"/>
      <c r="G2394" s="138">
        <v>11850</v>
      </c>
      <c r="H2394" s="138"/>
      <c r="I2394" s="138"/>
      <c r="J2394" s="138">
        <v>33</v>
      </c>
      <c r="K2394" s="138">
        <v>31</v>
      </c>
      <c r="L2394" s="138"/>
      <c r="M2394" s="138"/>
      <c r="N2394" s="138">
        <v>1023</v>
      </c>
      <c r="O2394" s="138"/>
      <c r="P2394" s="138"/>
      <c r="Q2394" s="138"/>
      <c r="R2394" s="138"/>
      <c r="S2394" s="138"/>
      <c r="T2394" s="145">
        <v>2021</v>
      </c>
      <c r="U2394" s="138"/>
      <c r="V2394" s="138"/>
      <c r="W2394" s="138"/>
      <c r="X2394" s="138"/>
      <c r="Y2394" s="138"/>
      <c r="Z2394" s="138"/>
      <c r="AA2394" s="138"/>
      <c r="AB2394" s="138"/>
      <c r="AC2394" s="138"/>
      <c r="AD2394" s="138"/>
      <c r="AE2394" s="138"/>
      <c r="AF2394" s="138"/>
      <c r="AG2394" s="138"/>
      <c r="AH2394" s="138"/>
      <c r="AI2394" s="138"/>
      <c r="AJ2394" s="138"/>
      <c r="AK2394" s="138"/>
      <c r="AL2394" s="138"/>
      <c r="AM2394" s="138"/>
      <c r="AN2394" s="138"/>
      <c r="AO2394" s="138"/>
      <c r="AP2394" s="138"/>
      <c r="AQ2394" s="138"/>
      <c r="AR2394" s="138"/>
      <c r="AS2394" s="138" t="s">
        <v>2145</v>
      </c>
    </row>
    <row r="2395" spans="1:50" ht="24" hidden="1" customHeight="1" x14ac:dyDescent="0.2">
      <c r="B2395" s="169"/>
      <c r="C2395" s="935" t="s">
        <v>322</v>
      </c>
      <c r="D2395" s="138"/>
      <c r="E2395" s="138" t="s">
        <v>19247</v>
      </c>
      <c r="F2395" s="138"/>
      <c r="G2395" s="138">
        <v>11850</v>
      </c>
      <c r="H2395" s="138"/>
      <c r="I2395" s="138"/>
      <c r="J2395" s="138">
        <v>31.5</v>
      </c>
      <c r="K2395" s="138">
        <v>19</v>
      </c>
      <c r="L2395" s="138"/>
      <c r="M2395" s="138"/>
      <c r="N2395" s="138">
        <v>599</v>
      </c>
      <c r="O2395" s="138"/>
      <c r="P2395" s="138"/>
      <c r="Q2395" s="138"/>
      <c r="R2395" s="138"/>
      <c r="S2395" s="138"/>
      <c r="T2395" s="145">
        <v>2021</v>
      </c>
      <c r="U2395" s="138"/>
      <c r="V2395" s="138"/>
      <c r="W2395" s="138"/>
      <c r="X2395" s="138"/>
      <c r="Y2395" s="138"/>
      <c r="Z2395" s="138"/>
      <c r="AA2395" s="138"/>
      <c r="AB2395" s="138"/>
      <c r="AC2395" s="138"/>
      <c r="AD2395" s="138"/>
      <c r="AE2395" s="138"/>
      <c r="AF2395" s="138"/>
      <c r="AG2395" s="138"/>
      <c r="AH2395" s="138"/>
      <c r="AI2395" s="138"/>
      <c r="AJ2395" s="138"/>
      <c r="AK2395" s="138"/>
      <c r="AL2395" s="138"/>
      <c r="AM2395" s="138"/>
      <c r="AN2395" s="138"/>
      <c r="AO2395" s="138"/>
      <c r="AP2395" s="138"/>
      <c r="AQ2395" s="138"/>
      <c r="AR2395" s="138"/>
      <c r="AS2395" s="138" t="s">
        <v>1585</v>
      </c>
    </row>
    <row r="2396" spans="1:50" ht="24" hidden="1" customHeight="1" x14ac:dyDescent="0.2">
      <c r="A2396" s="135"/>
      <c r="B2396" s="169"/>
      <c r="C2396" s="750" t="s">
        <v>2266</v>
      </c>
      <c r="D2396" s="144"/>
      <c r="E2396" s="149" t="s">
        <v>19248</v>
      </c>
      <c r="F2396" s="144" t="s">
        <v>2266</v>
      </c>
      <c r="G2396" s="144">
        <v>1125</v>
      </c>
      <c r="H2396" s="144"/>
      <c r="I2396" s="144"/>
      <c r="J2396" s="144"/>
      <c r="K2396" s="138"/>
      <c r="L2396" s="144"/>
      <c r="M2396" s="138"/>
      <c r="N2396" s="138"/>
      <c r="O2396" s="138"/>
      <c r="P2396" s="138"/>
      <c r="Q2396" s="138"/>
      <c r="R2396" s="138"/>
      <c r="S2396" s="138"/>
      <c r="T2396" s="145">
        <v>1997</v>
      </c>
      <c r="U2396" s="138"/>
      <c r="V2396" s="138"/>
      <c r="W2396" s="138"/>
      <c r="X2396" s="138"/>
      <c r="Y2396" s="138"/>
      <c r="Z2396" s="138"/>
      <c r="AA2396" s="138"/>
      <c r="AB2396" s="138"/>
      <c r="AC2396" s="138"/>
      <c r="AD2396" s="138"/>
      <c r="AE2396" s="138"/>
      <c r="AF2396" s="138"/>
      <c r="AG2396" s="138"/>
      <c r="AH2396" s="138"/>
      <c r="AI2396" s="138"/>
      <c r="AJ2396" s="138"/>
      <c r="AK2396" s="138"/>
      <c r="AL2396" s="138"/>
      <c r="AM2396" s="138"/>
      <c r="AN2396" s="138"/>
      <c r="AO2396" s="138"/>
      <c r="AP2396" s="138"/>
      <c r="AQ2396" s="138"/>
      <c r="AR2396" s="138"/>
      <c r="AS2396" s="138"/>
      <c r="AT2396" s="135"/>
      <c r="AU2396" s="135"/>
      <c r="AV2396" s="135"/>
      <c r="AW2396" s="135"/>
      <c r="AX2396" s="135"/>
    </row>
    <row r="2397" spans="1:50" ht="24" hidden="1" customHeight="1" x14ac:dyDescent="0.2">
      <c r="A2397" s="135"/>
      <c r="B2397" s="169"/>
      <c r="C2397" s="750" t="s">
        <v>2266</v>
      </c>
      <c r="D2397" s="144"/>
      <c r="E2397" s="149" t="s">
        <v>19249</v>
      </c>
      <c r="F2397" s="144" t="s">
        <v>2266</v>
      </c>
      <c r="G2397" s="138">
        <v>800</v>
      </c>
      <c r="H2397" s="144"/>
      <c r="I2397" s="144"/>
      <c r="J2397" s="144"/>
      <c r="K2397" s="138"/>
      <c r="L2397" s="144"/>
      <c r="M2397" s="138"/>
      <c r="N2397" s="138"/>
      <c r="O2397" s="138"/>
      <c r="P2397" s="138"/>
      <c r="Q2397" s="138"/>
      <c r="R2397" s="138"/>
      <c r="S2397" s="138"/>
      <c r="T2397" s="145"/>
      <c r="U2397" s="138"/>
      <c r="V2397" s="138"/>
      <c r="W2397" s="138"/>
      <c r="X2397" s="138"/>
      <c r="Y2397" s="138"/>
      <c r="Z2397" s="138"/>
      <c r="AA2397" s="138"/>
      <c r="AB2397" s="138"/>
      <c r="AC2397" s="138"/>
      <c r="AD2397" s="138"/>
      <c r="AE2397" s="138"/>
      <c r="AF2397" s="138"/>
      <c r="AG2397" s="138"/>
      <c r="AH2397" s="138"/>
      <c r="AI2397" s="138"/>
      <c r="AJ2397" s="138"/>
      <c r="AK2397" s="138"/>
      <c r="AL2397" s="138"/>
      <c r="AM2397" s="138"/>
      <c r="AN2397" s="138"/>
      <c r="AO2397" s="138"/>
      <c r="AP2397" s="138"/>
      <c r="AQ2397" s="138"/>
      <c r="AR2397" s="138"/>
      <c r="AS2397" s="138"/>
      <c r="AT2397" s="135"/>
      <c r="AU2397" s="135"/>
      <c r="AV2397" s="135"/>
      <c r="AW2397" s="135"/>
      <c r="AX2397" s="135"/>
    </row>
    <row r="2398" spans="1:50" ht="24" hidden="1" customHeight="1" x14ac:dyDescent="0.2">
      <c r="A2398" s="135"/>
      <c r="B2398" s="169"/>
      <c r="C2398" s="750" t="s">
        <v>2266</v>
      </c>
      <c r="D2398" s="144"/>
      <c r="E2398" s="149" t="s">
        <v>19250</v>
      </c>
      <c r="F2398" s="144" t="s">
        <v>2266</v>
      </c>
      <c r="G2398" s="138">
        <v>1397</v>
      </c>
      <c r="H2398" s="144"/>
      <c r="I2398" s="144"/>
      <c r="J2398" s="144"/>
      <c r="K2398" s="138"/>
      <c r="L2398" s="144"/>
      <c r="M2398" s="138"/>
      <c r="N2398" s="138"/>
      <c r="O2398" s="138"/>
      <c r="P2398" s="138"/>
      <c r="Q2398" s="138"/>
      <c r="R2398" s="138"/>
      <c r="S2398" s="138"/>
      <c r="T2398" s="145">
        <v>2007</v>
      </c>
      <c r="U2398" s="138"/>
      <c r="V2398" s="138"/>
      <c r="W2398" s="138"/>
      <c r="X2398" s="138"/>
      <c r="Y2398" s="138"/>
      <c r="Z2398" s="138"/>
      <c r="AA2398" s="138"/>
      <c r="AB2398" s="138"/>
      <c r="AC2398" s="138"/>
      <c r="AD2398" s="138"/>
      <c r="AE2398" s="138"/>
      <c r="AF2398" s="138"/>
      <c r="AG2398" s="138"/>
      <c r="AH2398" s="138"/>
      <c r="AI2398" s="138"/>
      <c r="AJ2398" s="138"/>
      <c r="AK2398" s="138"/>
      <c r="AL2398" s="138"/>
      <c r="AM2398" s="138"/>
      <c r="AN2398" s="138"/>
      <c r="AO2398" s="138"/>
      <c r="AP2398" s="138"/>
      <c r="AQ2398" s="138"/>
      <c r="AR2398" s="138"/>
      <c r="AS2398" s="138"/>
      <c r="AT2398" s="135"/>
      <c r="AU2398" s="135"/>
      <c r="AV2398" s="135"/>
      <c r="AW2398" s="135"/>
      <c r="AX2398" s="135"/>
    </row>
    <row r="2399" spans="1:50" ht="24" hidden="1" customHeight="1" x14ac:dyDescent="0.2">
      <c r="A2399" s="135"/>
      <c r="B2399" s="169"/>
      <c r="C2399" s="750" t="s">
        <v>2266</v>
      </c>
      <c r="D2399" s="144"/>
      <c r="E2399" s="138" t="s">
        <v>19251</v>
      </c>
      <c r="F2399" s="144" t="s">
        <v>2266</v>
      </c>
      <c r="G2399" s="138">
        <v>450</v>
      </c>
      <c r="H2399" s="144"/>
      <c r="I2399" s="144"/>
      <c r="J2399" s="144"/>
      <c r="K2399" s="138"/>
      <c r="L2399" s="138"/>
      <c r="M2399" s="138"/>
      <c r="N2399" s="138"/>
      <c r="O2399" s="138"/>
      <c r="P2399" s="138"/>
      <c r="Q2399" s="138"/>
      <c r="R2399" s="138"/>
      <c r="S2399" s="138"/>
      <c r="T2399" s="145">
        <v>2012</v>
      </c>
      <c r="U2399" s="138"/>
      <c r="V2399" s="138"/>
      <c r="W2399" s="138"/>
      <c r="X2399" s="138"/>
      <c r="Y2399" s="138"/>
      <c r="Z2399" s="138"/>
      <c r="AA2399" s="138"/>
      <c r="AB2399" s="138"/>
      <c r="AC2399" s="138"/>
      <c r="AD2399" s="138"/>
      <c r="AE2399" s="138"/>
      <c r="AF2399" s="138"/>
      <c r="AG2399" s="138"/>
      <c r="AH2399" s="138"/>
      <c r="AI2399" s="138"/>
      <c r="AJ2399" s="138"/>
      <c r="AK2399" s="138"/>
      <c r="AL2399" s="138"/>
      <c r="AM2399" s="138"/>
      <c r="AN2399" s="138"/>
      <c r="AO2399" s="138"/>
      <c r="AP2399" s="138"/>
      <c r="AQ2399" s="138"/>
      <c r="AR2399" s="138"/>
      <c r="AS2399" s="144"/>
      <c r="AT2399" s="135"/>
      <c r="AU2399" s="135"/>
      <c r="AV2399" s="135"/>
      <c r="AW2399" s="135"/>
      <c r="AX2399" s="135"/>
    </row>
    <row r="2400" spans="1:50" ht="24" hidden="1" customHeight="1" x14ac:dyDescent="0.2">
      <c r="A2400" s="135"/>
      <c r="B2400" s="169"/>
      <c r="C2400" s="750" t="s">
        <v>2266</v>
      </c>
      <c r="D2400" s="144"/>
      <c r="E2400" s="138" t="s">
        <v>19252</v>
      </c>
      <c r="F2400" s="144" t="s">
        <v>2266</v>
      </c>
      <c r="G2400" s="138">
        <v>96</v>
      </c>
      <c r="H2400" s="144"/>
      <c r="I2400" s="144"/>
      <c r="J2400" s="144"/>
      <c r="K2400" s="138"/>
      <c r="L2400" s="138"/>
      <c r="M2400" s="138"/>
      <c r="N2400" s="138"/>
      <c r="O2400" s="138"/>
      <c r="P2400" s="138"/>
      <c r="Q2400" s="138"/>
      <c r="R2400" s="138"/>
      <c r="S2400" s="138"/>
      <c r="T2400" s="145">
        <v>1994</v>
      </c>
      <c r="U2400" s="138"/>
      <c r="V2400" s="138"/>
      <c r="W2400" s="138"/>
      <c r="X2400" s="138"/>
      <c r="Y2400" s="138"/>
      <c r="Z2400" s="138"/>
      <c r="AA2400" s="138"/>
      <c r="AB2400" s="138"/>
      <c r="AC2400" s="138"/>
      <c r="AD2400" s="138"/>
      <c r="AE2400" s="138"/>
      <c r="AF2400" s="138"/>
      <c r="AG2400" s="138"/>
      <c r="AH2400" s="138"/>
      <c r="AI2400" s="138"/>
      <c r="AJ2400" s="138"/>
      <c r="AK2400" s="138"/>
      <c r="AL2400" s="138"/>
      <c r="AM2400" s="138"/>
      <c r="AN2400" s="138"/>
      <c r="AO2400" s="138"/>
      <c r="AP2400" s="138"/>
      <c r="AQ2400" s="138"/>
      <c r="AR2400" s="138"/>
      <c r="AS2400" s="144"/>
      <c r="AT2400" s="135"/>
      <c r="AU2400" s="135"/>
      <c r="AV2400" s="135"/>
      <c r="AW2400" s="135"/>
      <c r="AX2400" s="135"/>
    </row>
    <row r="2401" spans="1:50" ht="24" hidden="1" customHeight="1" x14ac:dyDescent="0.2">
      <c r="A2401" s="135"/>
      <c r="B2401" s="169"/>
      <c r="C2401" s="750" t="s">
        <v>2266</v>
      </c>
      <c r="D2401" s="144"/>
      <c r="E2401" s="138" t="s">
        <v>19253</v>
      </c>
      <c r="F2401" s="144" t="s">
        <v>2266</v>
      </c>
      <c r="G2401" s="138">
        <v>573</v>
      </c>
      <c r="H2401" s="144"/>
      <c r="I2401" s="144"/>
      <c r="J2401" s="144"/>
      <c r="K2401" s="138"/>
      <c r="L2401" s="138"/>
      <c r="M2401" s="138"/>
      <c r="N2401" s="138"/>
      <c r="O2401" s="138"/>
      <c r="P2401" s="138"/>
      <c r="Q2401" s="138"/>
      <c r="R2401" s="138"/>
      <c r="S2401" s="138"/>
      <c r="T2401" s="145">
        <v>1988</v>
      </c>
      <c r="U2401" s="138"/>
      <c r="V2401" s="138"/>
      <c r="W2401" s="138"/>
      <c r="X2401" s="138"/>
      <c r="Y2401" s="138"/>
      <c r="Z2401" s="138"/>
      <c r="AA2401" s="138"/>
      <c r="AB2401" s="138"/>
      <c r="AC2401" s="138"/>
      <c r="AD2401" s="138"/>
      <c r="AE2401" s="138"/>
      <c r="AF2401" s="138"/>
      <c r="AG2401" s="138"/>
      <c r="AH2401" s="138"/>
      <c r="AI2401" s="138"/>
      <c r="AJ2401" s="138"/>
      <c r="AK2401" s="138"/>
      <c r="AL2401" s="138"/>
      <c r="AM2401" s="138"/>
      <c r="AN2401" s="138"/>
      <c r="AO2401" s="138"/>
      <c r="AP2401" s="138"/>
      <c r="AQ2401" s="138"/>
      <c r="AR2401" s="138"/>
      <c r="AS2401" s="144"/>
      <c r="AT2401" s="135"/>
      <c r="AU2401" s="135"/>
      <c r="AV2401" s="135"/>
      <c r="AW2401" s="135"/>
      <c r="AX2401" s="135"/>
    </row>
    <row r="2402" spans="1:50" ht="24" hidden="1" customHeight="1" x14ac:dyDescent="0.2">
      <c r="A2402" s="135"/>
      <c r="B2402" s="169"/>
      <c r="C2402" s="750" t="s">
        <v>2266</v>
      </c>
      <c r="D2402" s="144"/>
      <c r="E2402" s="138" t="s">
        <v>19254</v>
      </c>
      <c r="F2402" s="144" t="s">
        <v>2266</v>
      </c>
      <c r="G2402" s="138">
        <v>400</v>
      </c>
      <c r="H2402" s="144"/>
      <c r="I2402" s="144"/>
      <c r="J2402" s="144"/>
      <c r="K2402" s="138"/>
      <c r="L2402" s="138"/>
      <c r="M2402" s="138"/>
      <c r="N2402" s="138"/>
      <c r="O2402" s="138"/>
      <c r="P2402" s="138"/>
      <c r="Q2402" s="138"/>
      <c r="R2402" s="138"/>
      <c r="S2402" s="138"/>
      <c r="T2402" s="145">
        <v>2001</v>
      </c>
      <c r="U2402" s="138"/>
      <c r="V2402" s="138"/>
      <c r="W2402" s="138"/>
      <c r="X2402" s="138"/>
      <c r="Y2402" s="138"/>
      <c r="Z2402" s="138"/>
      <c r="AA2402" s="138"/>
      <c r="AB2402" s="138"/>
      <c r="AC2402" s="138"/>
      <c r="AD2402" s="138"/>
      <c r="AE2402" s="138"/>
      <c r="AF2402" s="138"/>
      <c r="AG2402" s="138"/>
      <c r="AH2402" s="138"/>
      <c r="AI2402" s="138"/>
      <c r="AJ2402" s="138"/>
      <c r="AK2402" s="138"/>
      <c r="AL2402" s="138"/>
      <c r="AM2402" s="138"/>
      <c r="AN2402" s="138"/>
      <c r="AO2402" s="138"/>
      <c r="AP2402" s="138"/>
      <c r="AQ2402" s="138"/>
      <c r="AR2402" s="138"/>
      <c r="AS2402" s="144"/>
      <c r="AT2402" s="135"/>
      <c r="AU2402" s="135"/>
      <c r="AV2402" s="135"/>
      <c r="AW2402" s="135"/>
      <c r="AX2402" s="135"/>
    </row>
    <row r="2403" spans="1:50" ht="24" hidden="1" customHeight="1" x14ac:dyDescent="0.2">
      <c r="A2403" s="135"/>
      <c r="B2403" s="169"/>
      <c r="C2403" s="750" t="s">
        <v>2266</v>
      </c>
      <c r="D2403" s="144"/>
      <c r="E2403" s="138" t="s">
        <v>19255</v>
      </c>
      <c r="F2403" s="144" t="s">
        <v>2266</v>
      </c>
      <c r="G2403" s="138">
        <v>560</v>
      </c>
      <c r="H2403" s="144"/>
      <c r="I2403" s="144"/>
      <c r="J2403" s="144"/>
      <c r="K2403" s="138"/>
      <c r="L2403" s="138"/>
      <c r="M2403" s="138"/>
      <c r="N2403" s="138"/>
      <c r="O2403" s="138"/>
      <c r="P2403" s="138"/>
      <c r="Q2403" s="138"/>
      <c r="R2403" s="138"/>
      <c r="S2403" s="138"/>
      <c r="T2403" s="145">
        <v>2020</v>
      </c>
      <c r="U2403" s="138"/>
      <c r="V2403" s="138"/>
      <c r="W2403" s="138"/>
      <c r="X2403" s="138"/>
      <c r="Y2403" s="138"/>
      <c r="Z2403" s="138"/>
      <c r="AA2403" s="138"/>
      <c r="AB2403" s="138"/>
      <c r="AC2403" s="138"/>
      <c r="AD2403" s="138"/>
      <c r="AE2403" s="138"/>
      <c r="AF2403" s="138"/>
      <c r="AG2403" s="138"/>
      <c r="AH2403" s="138"/>
      <c r="AI2403" s="138"/>
      <c r="AJ2403" s="138"/>
      <c r="AK2403" s="138"/>
      <c r="AL2403" s="138"/>
      <c r="AM2403" s="138"/>
      <c r="AN2403" s="138"/>
      <c r="AO2403" s="138"/>
      <c r="AP2403" s="138"/>
      <c r="AQ2403" s="138"/>
      <c r="AR2403" s="138"/>
      <c r="AS2403" s="144"/>
      <c r="AT2403" s="135"/>
      <c r="AU2403" s="135"/>
      <c r="AV2403" s="135"/>
      <c r="AW2403" s="135"/>
      <c r="AX2403" s="135"/>
    </row>
    <row r="2404" spans="1:50" ht="24" hidden="1" customHeight="1" x14ac:dyDescent="0.2">
      <c r="A2404" s="135"/>
      <c r="B2404" s="169"/>
      <c r="C2404" s="750" t="s">
        <v>2266</v>
      </c>
      <c r="D2404" s="144"/>
      <c r="E2404" s="138" t="s">
        <v>19256</v>
      </c>
      <c r="F2404" s="144" t="s">
        <v>2266</v>
      </c>
      <c r="G2404" s="138">
        <v>528</v>
      </c>
      <c r="H2404" s="144"/>
      <c r="I2404" s="144"/>
      <c r="J2404" s="144"/>
      <c r="K2404" s="138"/>
      <c r="L2404" s="138"/>
      <c r="M2404" s="138"/>
      <c r="N2404" s="138"/>
      <c r="O2404" s="138"/>
      <c r="P2404" s="138"/>
      <c r="Q2404" s="138"/>
      <c r="R2404" s="138"/>
      <c r="S2404" s="138"/>
      <c r="T2404" s="145">
        <v>1984</v>
      </c>
      <c r="U2404" s="138"/>
      <c r="V2404" s="138"/>
      <c r="W2404" s="138"/>
      <c r="X2404" s="138"/>
      <c r="Y2404" s="138"/>
      <c r="Z2404" s="138"/>
      <c r="AA2404" s="138"/>
      <c r="AB2404" s="138"/>
      <c r="AC2404" s="138"/>
      <c r="AD2404" s="138"/>
      <c r="AE2404" s="138"/>
      <c r="AF2404" s="138"/>
      <c r="AG2404" s="138"/>
      <c r="AH2404" s="138"/>
      <c r="AI2404" s="138"/>
      <c r="AJ2404" s="138"/>
      <c r="AK2404" s="138"/>
      <c r="AL2404" s="138"/>
      <c r="AM2404" s="138"/>
      <c r="AN2404" s="138"/>
      <c r="AO2404" s="138"/>
      <c r="AP2404" s="138"/>
      <c r="AQ2404" s="138"/>
      <c r="AR2404" s="138"/>
      <c r="AS2404" s="144"/>
      <c r="AT2404" s="135"/>
      <c r="AU2404" s="135"/>
      <c r="AV2404" s="135"/>
      <c r="AW2404" s="135"/>
      <c r="AX2404" s="135"/>
    </row>
    <row r="2405" spans="1:50" ht="24" hidden="1" customHeight="1" x14ac:dyDescent="0.2">
      <c r="A2405" s="135"/>
      <c r="B2405" s="169"/>
      <c r="C2405" s="750" t="s">
        <v>2266</v>
      </c>
      <c r="D2405" s="144"/>
      <c r="E2405" s="138" t="s">
        <v>19257</v>
      </c>
      <c r="F2405" s="144" t="s">
        <v>2266</v>
      </c>
      <c r="G2405" s="138">
        <v>136</v>
      </c>
      <c r="H2405" s="144"/>
      <c r="I2405" s="144"/>
      <c r="J2405" s="144"/>
      <c r="K2405" s="138"/>
      <c r="L2405" s="138"/>
      <c r="M2405" s="138"/>
      <c r="N2405" s="138"/>
      <c r="O2405" s="138"/>
      <c r="P2405" s="138"/>
      <c r="Q2405" s="138"/>
      <c r="R2405" s="138"/>
      <c r="S2405" s="138"/>
      <c r="T2405" s="145">
        <v>1994</v>
      </c>
      <c r="U2405" s="138"/>
      <c r="V2405" s="138"/>
      <c r="W2405" s="138"/>
      <c r="X2405" s="138"/>
      <c r="Y2405" s="138"/>
      <c r="Z2405" s="138"/>
      <c r="AA2405" s="138"/>
      <c r="AB2405" s="138"/>
      <c r="AC2405" s="138"/>
      <c r="AD2405" s="138"/>
      <c r="AE2405" s="138"/>
      <c r="AF2405" s="138"/>
      <c r="AG2405" s="138"/>
      <c r="AH2405" s="138"/>
      <c r="AI2405" s="138"/>
      <c r="AJ2405" s="138"/>
      <c r="AK2405" s="138"/>
      <c r="AL2405" s="138"/>
      <c r="AM2405" s="138"/>
      <c r="AN2405" s="138"/>
      <c r="AO2405" s="138"/>
      <c r="AP2405" s="138"/>
      <c r="AQ2405" s="138"/>
      <c r="AR2405" s="138"/>
      <c r="AS2405" s="144"/>
      <c r="AT2405" s="135"/>
      <c r="AU2405" s="135"/>
      <c r="AV2405" s="135"/>
      <c r="AW2405" s="135"/>
      <c r="AX2405" s="135"/>
    </row>
    <row r="2406" spans="1:50" ht="24" hidden="1" customHeight="1" x14ac:dyDescent="0.2">
      <c r="A2406" s="135"/>
      <c r="B2406" s="169"/>
      <c r="C2406" s="750" t="s">
        <v>2266</v>
      </c>
      <c r="D2406" s="144"/>
      <c r="E2406" s="138" t="s">
        <v>19258</v>
      </c>
      <c r="F2406" s="144" t="s">
        <v>2266</v>
      </c>
      <c r="G2406" s="138">
        <v>852</v>
      </c>
      <c r="H2406" s="144"/>
      <c r="I2406" s="144"/>
      <c r="J2406" s="144"/>
      <c r="K2406" s="138"/>
      <c r="L2406" s="138"/>
      <c r="M2406" s="138"/>
      <c r="N2406" s="138"/>
      <c r="O2406" s="138"/>
      <c r="P2406" s="138"/>
      <c r="Q2406" s="138"/>
      <c r="R2406" s="138"/>
      <c r="S2406" s="138"/>
      <c r="T2406" s="145">
        <v>1991</v>
      </c>
      <c r="U2406" s="138"/>
      <c r="V2406" s="138"/>
      <c r="W2406" s="138"/>
      <c r="X2406" s="138"/>
      <c r="Y2406" s="138"/>
      <c r="Z2406" s="138"/>
      <c r="AA2406" s="138"/>
      <c r="AB2406" s="138"/>
      <c r="AC2406" s="138"/>
      <c r="AD2406" s="138"/>
      <c r="AE2406" s="138"/>
      <c r="AF2406" s="138"/>
      <c r="AG2406" s="138"/>
      <c r="AH2406" s="138"/>
      <c r="AI2406" s="138"/>
      <c r="AJ2406" s="138"/>
      <c r="AK2406" s="138"/>
      <c r="AL2406" s="138"/>
      <c r="AM2406" s="138"/>
      <c r="AN2406" s="138"/>
      <c r="AO2406" s="138"/>
      <c r="AP2406" s="138"/>
      <c r="AQ2406" s="138"/>
      <c r="AR2406" s="138"/>
      <c r="AS2406" s="144"/>
      <c r="AT2406" s="135"/>
      <c r="AU2406" s="135"/>
      <c r="AV2406" s="135"/>
      <c r="AW2406" s="135"/>
      <c r="AX2406" s="135"/>
    </row>
    <row r="2407" spans="1:50" ht="24" hidden="1" customHeight="1" x14ac:dyDescent="0.2">
      <c r="A2407" s="135"/>
      <c r="B2407" s="169"/>
      <c r="C2407" s="750" t="s">
        <v>2266</v>
      </c>
      <c r="D2407" s="144"/>
      <c r="E2407" s="138" t="s">
        <v>19259</v>
      </c>
      <c r="F2407" s="144" t="s">
        <v>2266</v>
      </c>
      <c r="G2407" s="138">
        <v>1350</v>
      </c>
      <c r="H2407" s="144"/>
      <c r="I2407" s="144"/>
      <c r="J2407" s="144"/>
      <c r="K2407" s="138"/>
      <c r="L2407" s="138"/>
      <c r="M2407" s="138"/>
      <c r="N2407" s="138"/>
      <c r="O2407" s="138"/>
      <c r="P2407" s="138"/>
      <c r="Q2407" s="138"/>
      <c r="R2407" s="138"/>
      <c r="S2407" s="138"/>
      <c r="T2407" s="145">
        <v>1996</v>
      </c>
      <c r="U2407" s="138"/>
      <c r="V2407" s="138"/>
      <c r="W2407" s="138"/>
      <c r="X2407" s="138"/>
      <c r="Y2407" s="138"/>
      <c r="Z2407" s="138"/>
      <c r="AA2407" s="138"/>
      <c r="AB2407" s="138"/>
      <c r="AC2407" s="138"/>
      <c r="AD2407" s="138"/>
      <c r="AE2407" s="138"/>
      <c r="AF2407" s="138"/>
      <c r="AG2407" s="138"/>
      <c r="AH2407" s="138"/>
      <c r="AI2407" s="138"/>
      <c r="AJ2407" s="138"/>
      <c r="AK2407" s="138"/>
      <c r="AL2407" s="138"/>
      <c r="AM2407" s="138"/>
      <c r="AN2407" s="138"/>
      <c r="AO2407" s="138"/>
      <c r="AP2407" s="138"/>
      <c r="AQ2407" s="138"/>
      <c r="AR2407" s="138"/>
      <c r="AS2407" s="144"/>
      <c r="AT2407" s="135"/>
      <c r="AU2407" s="135"/>
      <c r="AV2407" s="135"/>
      <c r="AW2407" s="135"/>
      <c r="AX2407" s="135"/>
    </row>
    <row r="2408" spans="1:50" ht="24" hidden="1" customHeight="1" x14ac:dyDescent="0.2">
      <c r="A2408" s="135"/>
      <c r="B2408" s="169"/>
      <c r="C2408" s="750" t="s">
        <v>2266</v>
      </c>
      <c r="D2408" s="144"/>
      <c r="E2408" s="138" t="s">
        <v>19260</v>
      </c>
      <c r="F2408" s="144" t="s">
        <v>2266</v>
      </c>
      <c r="G2408" s="138">
        <v>184</v>
      </c>
      <c r="H2408" s="144"/>
      <c r="I2408" s="144"/>
      <c r="J2408" s="144"/>
      <c r="K2408" s="138"/>
      <c r="L2408" s="138"/>
      <c r="M2408" s="138"/>
      <c r="N2408" s="138"/>
      <c r="O2408" s="138"/>
      <c r="P2408" s="138"/>
      <c r="Q2408" s="138"/>
      <c r="R2408" s="138"/>
      <c r="S2408" s="138"/>
      <c r="T2408" s="145">
        <v>1989</v>
      </c>
      <c r="U2408" s="138"/>
      <c r="V2408" s="138"/>
      <c r="W2408" s="138"/>
      <c r="X2408" s="138"/>
      <c r="Y2408" s="138"/>
      <c r="Z2408" s="138"/>
      <c r="AA2408" s="138"/>
      <c r="AB2408" s="138"/>
      <c r="AC2408" s="138"/>
      <c r="AD2408" s="138"/>
      <c r="AE2408" s="138"/>
      <c r="AF2408" s="138"/>
      <c r="AG2408" s="138"/>
      <c r="AH2408" s="138"/>
      <c r="AI2408" s="138"/>
      <c r="AJ2408" s="138"/>
      <c r="AK2408" s="138"/>
      <c r="AL2408" s="138"/>
      <c r="AM2408" s="138"/>
      <c r="AN2408" s="138"/>
      <c r="AO2408" s="138"/>
      <c r="AP2408" s="138"/>
      <c r="AQ2408" s="138"/>
      <c r="AR2408" s="138"/>
      <c r="AS2408" s="144"/>
      <c r="AT2408" s="135"/>
      <c r="AU2408" s="135"/>
      <c r="AV2408" s="135"/>
      <c r="AW2408" s="135"/>
      <c r="AX2408" s="135"/>
    </row>
    <row r="2409" spans="1:50" ht="24" hidden="1" customHeight="1" x14ac:dyDescent="0.2">
      <c r="A2409" s="135"/>
      <c r="B2409" s="169"/>
      <c r="C2409" s="750" t="s">
        <v>2266</v>
      </c>
      <c r="D2409" s="144"/>
      <c r="E2409" s="138" t="s">
        <v>19261</v>
      </c>
      <c r="F2409" s="144" t="s">
        <v>2266</v>
      </c>
      <c r="G2409" s="138">
        <v>400</v>
      </c>
      <c r="H2409" s="144"/>
      <c r="I2409" s="144"/>
      <c r="J2409" s="144"/>
      <c r="K2409" s="138"/>
      <c r="L2409" s="138"/>
      <c r="M2409" s="138"/>
      <c r="N2409" s="138"/>
      <c r="O2409" s="138"/>
      <c r="P2409" s="138"/>
      <c r="Q2409" s="138"/>
      <c r="R2409" s="138"/>
      <c r="S2409" s="138"/>
      <c r="T2409" s="145">
        <v>2009</v>
      </c>
      <c r="U2409" s="138"/>
      <c r="V2409" s="138"/>
      <c r="W2409" s="138"/>
      <c r="X2409" s="138"/>
      <c r="Y2409" s="138"/>
      <c r="Z2409" s="138"/>
      <c r="AA2409" s="138"/>
      <c r="AB2409" s="138"/>
      <c r="AC2409" s="138"/>
      <c r="AD2409" s="138"/>
      <c r="AE2409" s="138"/>
      <c r="AF2409" s="138"/>
      <c r="AG2409" s="138"/>
      <c r="AH2409" s="138"/>
      <c r="AI2409" s="138"/>
      <c r="AJ2409" s="138"/>
      <c r="AK2409" s="138"/>
      <c r="AL2409" s="138"/>
      <c r="AM2409" s="138"/>
      <c r="AN2409" s="138"/>
      <c r="AO2409" s="138"/>
      <c r="AP2409" s="138"/>
      <c r="AQ2409" s="138"/>
      <c r="AR2409" s="138"/>
      <c r="AS2409" s="144"/>
      <c r="AT2409" s="135"/>
      <c r="AU2409" s="135"/>
      <c r="AV2409" s="135"/>
      <c r="AW2409" s="135"/>
      <c r="AX2409" s="135"/>
    </row>
    <row r="2410" spans="1:50" ht="24" hidden="1" customHeight="1" x14ac:dyDescent="0.2">
      <c r="A2410" s="135"/>
      <c r="B2410" s="169"/>
      <c r="C2410" s="750" t="s">
        <v>2266</v>
      </c>
      <c r="D2410" s="144"/>
      <c r="E2410" s="138" t="s">
        <v>19262</v>
      </c>
      <c r="F2410" s="144" t="s">
        <v>2266</v>
      </c>
      <c r="G2410" s="138">
        <v>567</v>
      </c>
      <c r="H2410" s="144"/>
      <c r="I2410" s="144"/>
      <c r="J2410" s="144"/>
      <c r="K2410" s="138"/>
      <c r="L2410" s="138"/>
      <c r="M2410" s="138"/>
      <c r="N2410" s="138"/>
      <c r="O2410" s="138"/>
      <c r="P2410" s="138"/>
      <c r="Q2410" s="138"/>
      <c r="R2410" s="138"/>
      <c r="S2410" s="138"/>
      <c r="T2410" s="145">
        <v>2010</v>
      </c>
      <c r="U2410" s="138"/>
      <c r="V2410" s="138"/>
      <c r="W2410" s="138"/>
      <c r="X2410" s="138"/>
      <c r="Y2410" s="138"/>
      <c r="Z2410" s="138"/>
      <c r="AA2410" s="138"/>
      <c r="AB2410" s="138"/>
      <c r="AC2410" s="138"/>
      <c r="AD2410" s="138"/>
      <c r="AE2410" s="138"/>
      <c r="AF2410" s="138"/>
      <c r="AG2410" s="138"/>
      <c r="AH2410" s="138"/>
      <c r="AI2410" s="138"/>
      <c r="AJ2410" s="138"/>
      <c r="AK2410" s="138"/>
      <c r="AL2410" s="138"/>
      <c r="AM2410" s="138"/>
      <c r="AN2410" s="138"/>
      <c r="AO2410" s="138"/>
      <c r="AP2410" s="138"/>
      <c r="AQ2410" s="138"/>
      <c r="AR2410" s="138"/>
      <c r="AS2410" s="144"/>
      <c r="AT2410" s="135"/>
      <c r="AU2410" s="135"/>
      <c r="AV2410" s="135"/>
      <c r="AW2410" s="135"/>
      <c r="AX2410" s="135"/>
    </row>
    <row r="2411" spans="1:50" ht="24" hidden="1" customHeight="1" x14ac:dyDescent="0.2">
      <c r="A2411" s="135"/>
      <c r="B2411" s="169"/>
      <c r="C2411" s="750" t="s">
        <v>2266</v>
      </c>
      <c r="D2411" s="144"/>
      <c r="E2411" s="138" t="s">
        <v>19263</v>
      </c>
      <c r="F2411" s="144" t="s">
        <v>2266</v>
      </c>
      <c r="G2411" s="138">
        <v>1176</v>
      </c>
      <c r="H2411" s="144"/>
      <c r="I2411" s="144"/>
      <c r="J2411" s="144"/>
      <c r="K2411" s="138"/>
      <c r="L2411" s="138"/>
      <c r="M2411" s="138"/>
      <c r="N2411" s="138"/>
      <c r="O2411" s="138"/>
      <c r="P2411" s="138"/>
      <c r="Q2411" s="138"/>
      <c r="R2411" s="138"/>
      <c r="S2411" s="138"/>
      <c r="T2411" s="145"/>
      <c r="U2411" s="138"/>
      <c r="V2411" s="138"/>
      <c r="W2411" s="138"/>
      <c r="X2411" s="138"/>
      <c r="Y2411" s="138"/>
      <c r="Z2411" s="138"/>
      <c r="AA2411" s="138"/>
      <c r="AB2411" s="138"/>
      <c r="AC2411" s="138"/>
      <c r="AD2411" s="138"/>
      <c r="AE2411" s="138"/>
      <c r="AF2411" s="138"/>
      <c r="AG2411" s="138"/>
      <c r="AH2411" s="138"/>
      <c r="AI2411" s="138"/>
      <c r="AJ2411" s="138"/>
      <c r="AK2411" s="138"/>
      <c r="AL2411" s="138"/>
      <c r="AM2411" s="138"/>
      <c r="AN2411" s="138"/>
      <c r="AO2411" s="138"/>
      <c r="AP2411" s="138"/>
      <c r="AQ2411" s="138"/>
      <c r="AR2411" s="138"/>
      <c r="AS2411" s="144"/>
      <c r="AT2411" s="135"/>
      <c r="AU2411" s="135"/>
      <c r="AV2411" s="135"/>
      <c r="AW2411" s="135"/>
      <c r="AX2411" s="135"/>
    </row>
    <row r="2412" spans="1:50" ht="24" hidden="1" customHeight="1" x14ac:dyDescent="0.2">
      <c r="A2412" s="135"/>
      <c r="B2412" s="169"/>
      <c r="C2412" s="750" t="s">
        <v>2266</v>
      </c>
      <c r="D2412" s="144"/>
      <c r="E2412" s="138" t="s">
        <v>19264</v>
      </c>
      <c r="F2412" s="144" t="s">
        <v>2266</v>
      </c>
      <c r="G2412" s="138">
        <v>1015</v>
      </c>
      <c r="H2412" s="144"/>
      <c r="I2412" s="144"/>
      <c r="J2412" s="144"/>
      <c r="K2412" s="138"/>
      <c r="L2412" s="138"/>
      <c r="M2412" s="138"/>
      <c r="N2412" s="138"/>
      <c r="O2412" s="138"/>
      <c r="P2412" s="138"/>
      <c r="Q2412" s="138"/>
      <c r="R2412" s="138"/>
      <c r="S2412" s="138"/>
      <c r="T2412" s="145"/>
      <c r="U2412" s="138"/>
      <c r="V2412" s="138"/>
      <c r="W2412" s="138"/>
      <c r="X2412" s="138"/>
      <c r="Y2412" s="138"/>
      <c r="Z2412" s="138"/>
      <c r="AA2412" s="138"/>
      <c r="AB2412" s="138"/>
      <c r="AC2412" s="138"/>
      <c r="AD2412" s="138"/>
      <c r="AE2412" s="138"/>
      <c r="AF2412" s="138"/>
      <c r="AG2412" s="138"/>
      <c r="AH2412" s="138"/>
      <c r="AI2412" s="138"/>
      <c r="AJ2412" s="138"/>
      <c r="AK2412" s="138"/>
      <c r="AL2412" s="138"/>
      <c r="AM2412" s="138"/>
      <c r="AN2412" s="138"/>
      <c r="AO2412" s="138"/>
      <c r="AP2412" s="138"/>
      <c r="AQ2412" s="138"/>
      <c r="AR2412" s="138"/>
      <c r="AS2412" s="144"/>
      <c r="AT2412" s="135"/>
      <c r="AU2412" s="135"/>
      <c r="AV2412" s="135"/>
      <c r="AW2412" s="135"/>
      <c r="AX2412" s="135"/>
    </row>
    <row r="2413" spans="1:50" ht="24" hidden="1" customHeight="1" x14ac:dyDescent="0.2">
      <c r="A2413" s="135"/>
      <c r="B2413" s="169"/>
      <c r="C2413" s="750" t="s">
        <v>2266</v>
      </c>
      <c r="D2413" s="144"/>
      <c r="E2413" s="138" t="s">
        <v>19265</v>
      </c>
      <c r="F2413" s="144" t="s">
        <v>2266</v>
      </c>
      <c r="G2413" s="138">
        <v>2200</v>
      </c>
      <c r="H2413" s="144"/>
      <c r="I2413" s="144"/>
      <c r="J2413" s="144"/>
      <c r="K2413" s="138"/>
      <c r="L2413" s="138"/>
      <c r="M2413" s="138"/>
      <c r="N2413" s="138"/>
      <c r="O2413" s="138"/>
      <c r="P2413" s="138"/>
      <c r="Q2413" s="138"/>
      <c r="R2413" s="138"/>
      <c r="S2413" s="138"/>
      <c r="T2413" s="145">
        <v>2015</v>
      </c>
      <c r="U2413" s="138"/>
      <c r="V2413" s="138"/>
      <c r="W2413" s="138"/>
      <c r="X2413" s="138"/>
      <c r="Y2413" s="138"/>
      <c r="Z2413" s="138"/>
      <c r="AA2413" s="138"/>
      <c r="AB2413" s="138"/>
      <c r="AC2413" s="138"/>
      <c r="AD2413" s="138"/>
      <c r="AE2413" s="138"/>
      <c r="AF2413" s="138"/>
      <c r="AG2413" s="138"/>
      <c r="AH2413" s="138"/>
      <c r="AI2413" s="138"/>
      <c r="AJ2413" s="138"/>
      <c r="AK2413" s="138"/>
      <c r="AL2413" s="138"/>
      <c r="AM2413" s="138"/>
      <c r="AN2413" s="138"/>
      <c r="AO2413" s="138"/>
      <c r="AP2413" s="138"/>
      <c r="AQ2413" s="138"/>
      <c r="AR2413" s="138"/>
      <c r="AS2413" s="144"/>
      <c r="AT2413" s="135"/>
      <c r="AU2413" s="135"/>
      <c r="AV2413" s="135"/>
      <c r="AW2413" s="135"/>
      <c r="AX2413" s="135"/>
    </row>
    <row r="2414" spans="1:50" ht="24" hidden="1" customHeight="1" x14ac:dyDescent="0.2">
      <c r="A2414" s="135"/>
      <c r="B2414" s="169"/>
      <c r="C2414" s="750" t="s">
        <v>2266</v>
      </c>
      <c r="D2414" s="144"/>
      <c r="E2414" s="138" t="s">
        <v>19266</v>
      </c>
      <c r="F2414" s="144" t="s">
        <v>2266</v>
      </c>
      <c r="G2414" s="138">
        <v>2965</v>
      </c>
      <c r="H2414" s="144"/>
      <c r="I2414" s="144"/>
      <c r="J2414" s="144"/>
      <c r="K2414" s="138"/>
      <c r="L2414" s="138"/>
      <c r="M2414" s="138"/>
      <c r="N2414" s="138"/>
      <c r="O2414" s="138"/>
      <c r="P2414" s="138"/>
      <c r="Q2414" s="138"/>
      <c r="R2414" s="138"/>
      <c r="S2414" s="138"/>
      <c r="T2414" s="145">
        <v>2003</v>
      </c>
      <c r="U2414" s="138"/>
      <c r="V2414" s="138"/>
      <c r="W2414" s="138"/>
      <c r="X2414" s="138"/>
      <c r="Y2414" s="138"/>
      <c r="Z2414" s="138"/>
      <c r="AA2414" s="138"/>
      <c r="AB2414" s="138"/>
      <c r="AC2414" s="138"/>
      <c r="AD2414" s="138"/>
      <c r="AE2414" s="138"/>
      <c r="AF2414" s="138"/>
      <c r="AG2414" s="138"/>
      <c r="AH2414" s="138"/>
      <c r="AI2414" s="138"/>
      <c r="AJ2414" s="138"/>
      <c r="AK2414" s="138"/>
      <c r="AL2414" s="138"/>
      <c r="AM2414" s="138"/>
      <c r="AN2414" s="138"/>
      <c r="AO2414" s="138"/>
      <c r="AP2414" s="138"/>
      <c r="AQ2414" s="138"/>
      <c r="AR2414" s="138"/>
      <c r="AS2414" s="144"/>
      <c r="AT2414" s="135"/>
      <c r="AU2414" s="135"/>
      <c r="AV2414" s="135"/>
      <c r="AW2414" s="135"/>
      <c r="AX2414" s="135"/>
    </row>
    <row r="2415" spans="1:50" ht="24" hidden="1" customHeight="1" x14ac:dyDescent="0.2">
      <c r="A2415" s="135"/>
      <c r="B2415" s="169"/>
      <c r="C2415" s="750" t="s">
        <v>2266</v>
      </c>
      <c r="D2415" s="144"/>
      <c r="E2415" s="138" t="s">
        <v>19267</v>
      </c>
      <c r="F2415" s="144" t="s">
        <v>2266</v>
      </c>
      <c r="G2415" s="138">
        <v>301</v>
      </c>
      <c r="H2415" s="144"/>
      <c r="I2415" s="144"/>
      <c r="J2415" s="144"/>
      <c r="K2415" s="138"/>
      <c r="L2415" s="138"/>
      <c r="M2415" s="138"/>
      <c r="N2415" s="138"/>
      <c r="O2415" s="138"/>
      <c r="P2415" s="138"/>
      <c r="Q2415" s="138"/>
      <c r="R2415" s="138"/>
      <c r="S2415" s="138"/>
      <c r="T2415" s="145">
        <v>1998</v>
      </c>
      <c r="U2415" s="138"/>
      <c r="V2415" s="138"/>
      <c r="W2415" s="138"/>
      <c r="X2415" s="138"/>
      <c r="Y2415" s="138"/>
      <c r="Z2415" s="138"/>
      <c r="AA2415" s="138"/>
      <c r="AB2415" s="138"/>
      <c r="AC2415" s="138"/>
      <c r="AD2415" s="138"/>
      <c r="AE2415" s="138"/>
      <c r="AF2415" s="138"/>
      <c r="AG2415" s="138"/>
      <c r="AH2415" s="138"/>
      <c r="AI2415" s="138"/>
      <c r="AJ2415" s="138"/>
      <c r="AK2415" s="138"/>
      <c r="AL2415" s="138"/>
      <c r="AM2415" s="138"/>
      <c r="AN2415" s="138"/>
      <c r="AO2415" s="138"/>
      <c r="AP2415" s="138"/>
      <c r="AQ2415" s="138"/>
      <c r="AR2415" s="138"/>
      <c r="AS2415" s="144"/>
      <c r="AT2415" s="135"/>
      <c r="AU2415" s="135"/>
      <c r="AV2415" s="135"/>
      <c r="AW2415" s="135"/>
      <c r="AX2415" s="135"/>
    </row>
    <row r="2416" spans="1:50" ht="24" hidden="1" customHeight="1" x14ac:dyDescent="0.2">
      <c r="A2416" s="135"/>
      <c r="B2416" s="169"/>
      <c r="C2416" s="750" t="s">
        <v>2266</v>
      </c>
      <c r="D2416" s="144"/>
      <c r="E2416" s="1634" t="s">
        <v>19268</v>
      </c>
      <c r="F2416" s="144" t="s">
        <v>2266</v>
      </c>
      <c r="G2416" s="144">
        <v>1410</v>
      </c>
      <c r="H2416" s="144"/>
      <c r="I2416" s="144"/>
      <c r="J2416" s="144"/>
      <c r="K2416" s="138"/>
      <c r="L2416" s="138"/>
      <c r="M2416" s="138"/>
      <c r="N2416" s="138"/>
      <c r="O2416" s="138"/>
      <c r="P2416" s="138"/>
      <c r="Q2416" s="138"/>
      <c r="R2416" s="138"/>
      <c r="S2416" s="138"/>
      <c r="T2416" s="145"/>
      <c r="U2416" s="138"/>
      <c r="V2416" s="138"/>
      <c r="W2416" s="138"/>
      <c r="X2416" s="138"/>
      <c r="Y2416" s="138"/>
      <c r="Z2416" s="138"/>
      <c r="AA2416" s="138"/>
      <c r="AB2416" s="138"/>
      <c r="AC2416" s="138"/>
      <c r="AD2416" s="138"/>
      <c r="AE2416" s="138"/>
      <c r="AF2416" s="138"/>
      <c r="AG2416" s="138"/>
      <c r="AH2416" s="138"/>
      <c r="AI2416" s="138"/>
      <c r="AJ2416" s="138"/>
      <c r="AK2416" s="138"/>
      <c r="AL2416" s="138"/>
      <c r="AM2416" s="138"/>
      <c r="AN2416" s="138"/>
      <c r="AO2416" s="138"/>
      <c r="AP2416" s="138"/>
      <c r="AQ2416" s="138"/>
      <c r="AR2416" s="138"/>
      <c r="AS2416" s="144"/>
      <c r="AT2416" s="135"/>
      <c r="AU2416" s="135"/>
      <c r="AV2416" s="135"/>
      <c r="AW2416" s="135"/>
      <c r="AX2416" s="135"/>
    </row>
    <row r="2417" spans="1:50" ht="24" hidden="1" customHeight="1" x14ac:dyDescent="0.2">
      <c r="A2417" s="135"/>
      <c r="B2417" s="169"/>
      <c r="C2417" s="750" t="s">
        <v>2266</v>
      </c>
      <c r="D2417" s="144"/>
      <c r="E2417" s="1634" t="s">
        <v>19269</v>
      </c>
      <c r="F2417" s="144" t="s">
        <v>2266</v>
      </c>
      <c r="G2417" s="1431">
        <v>1033</v>
      </c>
      <c r="H2417" s="144"/>
      <c r="I2417" s="144"/>
      <c r="J2417" s="144"/>
      <c r="K2417" s="138"/>
      <c r="L2417" s="138"/>
      <c r="M2417" s="138"/>
      <c r="N2417" s="138"/>
      <c r="O2417" s="138"/>
      <c r="P2417" s="138"/>
      <c r="Q2417" s="138"/>
      <c r="R2417" s="138"/>
      <c r="S2417" s="138"/>
      <c r="T2417" s="145"/>
      <c r="U2417" s="138"/>
      <c r="V2417" s="138"/>
      <c r="W2417" s="138"/>
      <c r="X2417" s="138"/>
      <c r="Y2417" s="138"/>
      <c r="Z2417" s="138"/>
      <c r="AA2417" s="138"/>
      <c r="AB2417" s="138"/>
      <c r="AC2417" s="138"/>
      <c r="AD2417" s="138"/>
      <c r="AE2417" s="138"/>
      <c r="AF2417" s="138"/>
      <c r="AG2417" s="138"/>
      <c r="AH2417" s="138"/>
      <c r="AI2417" s="138"/>
      <c r="AJ2417" s="138"/>
      <c r="AK2417" s="138"/>
      <c r="AL2417" s="138"/>
      <c r="AM2417" s="138"/>
      <c r="AN2417" s="138"/>
      <c r="AO2417" s="138"/>
      <c r="AP2417" s="138"/>
      <c r="AQ2417" s="138"/>
      <c r="AR2417" s="138"/>
      <c r="AS2417" s="144"/>
      <c r="AT2417" s="135"/>
      <c r="AU2417" s="135"/>
      <c r="AV2417" s="135"/>
      <c r="AW2417" s="135"/>
      <c r="AX2417" s="135"/>
    </row>
    <row r="2418" spans="1:50" ht="24" hidden="1" customHeight="1" x14ac:dyDescent="0.2">
      <c r="A2418" s="135"/>
      <c r="B2418" s="169"/>
      <c r="C2418" s="750" t="s">
        <v>2266</v>
      </c>
      <c r="D2418" s="144"/>
      <c r="E2418" s="138" t="s">
        <v>19270</v>
      </c>
      <c r="F2418" s="144" t="s">
        <v>2266</v>
      </c>
      <c r="G2418" s="138">
        <v>620</v>
      </c>
      <c r="H2418" s="144"/>
      <c r="I2418" s="144"/>
      <c r="J2418" s="144"/>
      <c r="K2418" s="138"/>
      <c r="L2418" s="138"/>
      <c r="M2418" s="138"/>
      <c r="N2418" s="138"/>
      <c r="O2418" s="138"/>
      <c r="P2418" s="138"/>
      <c r="Q2418" s="138"/>
      <c r="R2418" s="138"/>
      <c r="S2418" s="138"/>
      <c r="T2418" s="145">
        <v>2004</v>
      </c>
      <c r="U2418" s="138"/>
      <c r="V2418" s="138"/>
      <c r="W2418" s="138"/>
      <c r="X2418" s="138"/>
      <c r="Y2418" s="138"/>
      <c r="Z2418" s="138"/>
      <c r="AA2418" s="138"/>
      <c r="AB2418" s="138"/>
      <c r="AC2418" s="138"/>
      <c r="AD2418" s="138"/>
      <c r="AE2418" s="138"/>
      <c r="AF2418" s="138"/>
      <c r="AG2418" s="138"/>
      <c r="AH2418" s="138"/>
      <c r="AI2418" s="138"/>
      <c r="AJ2418" s="138"/>
      <c r="AK2418" s="138"/>
      <c r="AL2418" s="138"/>
      <c r="AM2418" s="138"/>
      <c r="AN2418" s="138"/>
      <c r="AO2418" s="138"/>
      <c r="AP2418" s="138"/>
      <c r="AQ2418" s="138"/>
      <c r="AR2418" s="138"/>
      <c r="AS2418" s="144"/>
      <c r="AT2418" s="135"/>
      <c r="AU2418" s="135"/>
      <c r="AV2418" s="135"/>
      <c r="AW2418" s="135"/>
      <c r="AX2418" s="135"/>
    </row>
    <row r="2419" spans="1:50" ht="24" hidden="1" customHeight="1" x14ac:dyDescent="0.2">
      <c r="A2419" s="135"/>
      <c r="B2419" s="169"/>
      <c r="C2419" s="750" t="s">
        <v>2266</v>
      </c>
      <c r="D2419" s="144"/>
      <c r="E2419" s="1634" t="s">
        <v>19271</v>
      </c>
      <c r="F2419" s="144" t="s">
        <v>2266</v>
      </c>
      <c r="G2419" s="138">
        <v>544</v>
      </c>
      <c r="H2419" s="144"/>
      <c r="I2419" s="144"/>
      <c r="J2419" s="144"/>
      <c r="K2419" s="138"/>
      <c r="L2419" s="138"/>
      <c r="M2419" s="138"/>
      <c r="N2419" s="138"/>
      <c r="O2419" s="138"/>
      <c r="P2419" s="138"/>
      <c r="Q2419" s="138"/>
      <c r="R2419" s="138"/>
      <c r="S2419" s="138"/>
      <c r="T2419" s="145">
        <v>2019</v>
      </c>
      <c r="U2419" s="138"/>
      <c r="V2419" s="138"/>
      <c r="W2419" s="138"/>
      <c r="X2419" s="138"/>
      <c r="Y2419" s="138"/>
      <c r="Z2419" s="138"/>
      <c r="AA2419" s="138"/>
      <c r="AB2419" s="138"/>
      <c r="AC2419" s="138"/>
      <c r="AD2419" s="138"/>
      <c r="AE2419" s="138"/>
      <c r="AF2419" s="138"/>
      <c r="AG2419" s="138"/>
      <c r="AH2419" s="138"/>
      <c r="AI2419" s="138"/>
      <c r="AJ2419" s="138"/>
      <c r="AK2419" s="138"/>
      <c r="AL2419" s="138"/>
      <c r="AM2419" s="138"/>
      <c r="AN2419" s="138"/>
      <c r="AO2419" s="138"/>
      <c r="AP2419" s="138"/>
      <c r="AQ2419" s="138"/>
      <c r="AR2419" s="138"/>
      <c r="AS2419" s="144"/>
      <c r="AT2419" s="135"/>
      <c r="AU2419" s="135"/>
      <c r="AV2419" s="135"/>
      <c r="AW2419" s="135"/>
      <c r="AX2419" s="135"/>
    </row>
    <row r="2420" spans="1:50" ht="24" hidden="1" customHeight="1" x14ac:dyDescent="0.2">
      <c r="A2420" s="135"/>
      <c r="B2420" s="169"/>
      <c r="C2420" s="750" t="s">
        <v>2266</v>
      </c>
      <c r="D2420" s="144"/>
      <c r="E2420" s="1634" t="s">
        <v>19272</v>
      </c>
      <c r="F2420" s="144" t="s">
        <v>2266</v>
      </c>
      <c r="G2420" s="138">
        <v>738</v>
      </c>
      <c r="H2420" s="144"/>
      <c r="I2420" s="144"/>
      <c r="J2420" s="144"/>
      <c r="K2420" s="138"/>
      <c r="L2420" s="138"/>
      <c r="M2420" s="138"/>
      <c r="N2420" s="138"/>
      <c r="O2420" s="138"/>
      <c r="P2420" s="138"/>
      <c r="Q2420" s="138"/>
      <c r="R2420" s="138"/>
      <c r="S2420" s="138"/>
      <c r="T2420" s="145">
        <v>1996</v>
      </c>
      <c r="U2420" s="138"/>
      <c r="V2420" s="138"/>
      <c r="W2420" s="138"/>
      <c r="X2420" s="138"/>
      <c r="Y2420" s="138"/>
      <c r="Z2420" s="138"/>
      <c r="AA2420" s="138"/>
      <c r="AB2420" s="138"/>
      <c r="AC2420" s="138"/>
      <c r="AD2420" s="138"/>
      <c r="AE2420" s="138"/>
      <c r="AF2420" s="138"/>
      <c r="AG2420" s="138"/>
      <c r="AH2420" s="138"/>
      <c r="AI2420" s="138"/>
      <c r="AJ2420" s="138"/>
      <c r="AK2420" s="138"/>
      <c r="AL2420" s="138"/>
      <c r="AM2420" s="138"/>
      <c r="AN2420" s="138"/>
      <c r="AO2420" s="138"/>
      <c r="AP2420" s="138"/>
      <c r="AQ2420" s="138"/>
      <c r="AR2420" s="138"/>
      <c r="AS2420" s="144"/>
      <c r="AT2420" s="135"/>
      <c r="AU2420" s="135"/>
      <c r="AV2420" s="135"/>
      <c r="AW2420" s="135"/>
      <c r="AX2420" s="135"/>
    </row>
    <row r="2421" spans="1:50" ht="24" hidden="1" customHeight="1" x14ac:dyDescent="0.2">
      <c r="A2421" s="135"/>
      <c r="B2421" s="169"/>
      <c r="C2421" s="750" t="s">
        <v>2266</v>
      </c>
      <c r="D2421" s="144"/>
      <c r="E2421" s="1634" t="s">
        <v>19273</v>
      </c>
      <c r="F2421" s="144" t="s">
        <v>2266</v>
      </c>
      <c r="G2421" s="138">
        <v>600</v>
      </c>
      <c r="H2421" s="144"/>
      <c r="I2421" s="144"/>
      <c r="J2421" s="144"/>
      <c r="K2421" s="138"/>
      <c r="L2421" s="138"/>
      <c r="M2421" s="138"/>
      <c r="N2421" s="138"/>
      <c r="O2421" s="138"/>
      <c r="P2421" s="138"/>
      <c r="Q2421" s="138"/>
      <c r="R2421" s="138"/>
      <c r="S2421" s="138"/>
      <c r="T2421" s="145">
        <v>2012</v>
      </c>
      <c r="U2421" s="138"/>
      <c r="V2421" s="138"/>
      <c r="W2421" s="138"/>
      <c r="X2421" s="138"/>
      <c r="Y2421" s="138"/>
      <c r="Z2421" s="138"/>
      <c r="AA2421" s="138"/>
      <c r="AB2421" s="138"/>
      <c r="AC2421" s="138"/>
      <c r="AD2421" s="138"/>
      <c r="AE2421" s="138"/>
      <c r="AF2421" s="138"/>
      <c r="AG2421" s="138"/>
      <c r="AH2421" s="138"/>
      <c r="AI2421" s="138"/>
      <c r="AJ2421" s="138"/>
      <c r="AK2421" s="138"/>
      <c r="AL2421" s="138"/>
      <c r="AM2421" s="138"/>
      <c r="AN2421" s="138"/>
      <c r="AO2421" s="138"/>
      <c r="AP2421" s="138"/>
      <c r="AQ2421" s="138"/>
      <c r="AR2421" s="138"/>
      <c r="AS2421" s="144"/>
      <c r="AT2421" s="135"/>
      <c r="AU2421" s="135"/>
      <c r="AV2421" s="135"/>
      <c r="AW2421" s="135"/>
      <c r="AX2421" s="135"/>
    </row>
    <row r="2422" spans="1:50" ht="24" hidden="1" customHeight="1" x14ac:dyDescent="0.2">
      <c r="A2422" s="135"/>
      <c r="B2422" s="169"/>
      <c r="C2422" s="750" t="s">
        <v>2266</v>
      </c>
      <c r="D2422" s="144"/>
      <c r="E2422" s="1634" t="s">
        <v>19274</v>
      </c>
      <c r="F2422" s="144" t="s">
        <v>2266</v>
      </c>
      <c r="G2422" s="138">
        <v>377</v>
      </c>
      <c r="H2422" s="144"/>
      <c r="I2422" s="144"/>
      <c r="J2422" s="144"/>
      <c r="K2422" s="138"/>
      <c r="L2422" s="138"/>
      <c r="M2422" s="138"/>
      <c r="N2422" s="138"/>
      <c r="O2422" s="138"/>
      <c r="P2422" s="138"/>
      <c r="Q2422" s="138"/>
      <c r="R2422" s="138"/>
      <c r="S2422" s="138"/>
      <c r="T2422" s="145">
        <v>2005</v>
      </c>
      <c r="U2422" s="138"/>
      <c r="V2422" s="138"/>
      <c r="W2422" s="138"/>
      <c r="X2422" s="138"/>
      <c r="Y2422" s="138"/>
      <c r="Z2422" s="138"/>
      <c r="AA2422" s="138"/>
      <c r="AB2422" s="138"/>
      <c r="AC2422" s="138"/>
      <c r="AD2422" s="138"/>
      <c r="AE2422" s="138"/>
      <c r="AF2422" s="138"/>
      <c r="AG2422" s="138"/>
      <c r="AH2422" s="138"/>
      <c r="AI2422" s="138"/>
      <c r="AJ2422" s="138"/>
      <c r="AK2422" s="138"/>
      <c r="AL2422" s="138"/>
      <c r="AM2422" s="138"/>
      <c r="AN2422" s="138"/>
      <c r="AO2422" s="138"/>
      <c r="AP2422" s="138"/>
      <c r="AQ2422" s="138"/>
      <c r="AR2422" s="138"/>
      <c r="AS2422" s="144"/>
      <c r="AT2422" s="135"/>
      <c r="AU2422" s="135"/>
      <c r="AV2422" s="135"/>
      <c r="AW2422" s="135"/>
      <c r="AX2422" s="135"/>
    </row>
    <row r="2423" spans="1:50" ht="24" hidden="1" customHeight="1" x14ac:dyDescent="0.2">
      <c r="A2423" s="135"/>
      <c r="B2423" s="169"/>
      <c r="C2423" s="750" t="s">
        <v>2266</v>
      </c>
      <c r="D2423" s="144"/>
      <c r="E2423" s="437" t="s">
        <v>19275</v>
      </c>
      <c r="F2423" s="144" t="s">
        <v>2266</v>
      </c>
      <c r="G2423" s="138">
        <v>1530</v>
      </c>
      <c r="H2423" s="144"/>
      <c r="I2423" s="144"/>
      <c r="J2423" s="144"/>
      <c r="K2423" s="138"/>
      <c r="L2423" s="138"/>
      <c r="M2423" s="138"/>
      <c r="N2423" s="138"/>
      <c r="O2423" s="138"/>
      <c r="P2423" s="138"/>
      <c r="Q2423" s="138"/>
      <c r="R2423" s="138"/>
      <c r="S2423" s="138"/>
      <c r="T2423" s="145">
        <v>2022</v>
      </c>
      <c r="U2423" s="138"/>
      <c r="V2423" s="138"/>
      <c r="W2423" s="138"/>
      <c r="X2423" s="138"/>
      <c r="Y2423" s="138"/>
      <c r="Z2423" s="138"/>
      <c r="AA2423" s="138"/>
      <c r="AB2423" s="138"/>
      <c r="AC2423" s="138"/>
      <c r="AD2423" s="138"/>
      <c r="AE2423" s="138"/>
      <c r="AF2423" s="138"/>
      <c r="AG2423" s="138"/>
      <c r="AH2423" s="138"/>
      <c r="AI2423" s="138"/>
      <c r="AJ2423" s="138"/>
      <c r="AK2423" s="138"/>
      <c r="AL2423" s="138"/>
      <c r="AM2423" s="138"/>
      <c r="AN2423" s="138"/>
      <c r="AO2423" s="138"/>
      <c r="AP2423" s="138"/>
      <c r="AQ2423" s="138"/>
      <c r="AR2423" s="138"/>
      <c r="AS2423" s="144"/>
      <c r="AT2423" s="135"/>
      <c r="AU2423" s="135"/>
      <c r="AV2423" s="135"/>
      <c r="AW2423" s="135"/>
      <c r="AX2423" s="135"/>
    </row>
    <row r="2424" spans="1:50" ht="24" hidden="1" customHeight="1" x14ac:dyDescent="0.2">
      <c r="A2424" s="135"/>
      <c r="B2424" s="169"/>
      <c r="C2424" s="750" t="s">
        <v>2266</v>
      </c>
      <c r="D2424" s="144"/>
      <c r="E2424" s="437" t="s">
        <v>19276</v>
      </c>
      <c r="F2424" s="144" t="s">
        <v>2266</v>
      </c>
      <c r="G2424" s="138">
        <v>746</v>
      </c>
      <c r="H2424" s="144"/>
      <c r="I2424" s="144"/>
      <c r="J2424" s="144"/>
      <c r="K2424" s="138"/>
      <c r="L2424" s="138"/>
      <c r="M2424" s="138"/>
      <c r="N2424" s="138"/>
      <c r="O2424" s="138"/>
      <c r="P2424" s="138"/>
      <c r="Q2424" s="138"/>
      <c r="R2424" s="138"/>
      <c r="S2424" s="138"/>
      <c r="T2424" s="145">
        <v>2017</v>
      </c>
      <c r="U2424" s="138"/>
      <c r="V2424" s="138"/>
      <c r="W2424" s="138"/>
      <c r="X2424" s="138"/>
      <c r="Y2424" s="138"/>
      <c r="Z2424" s="138"/>
      <c r="AA2424" s="138"/>
      <c r="AB2424" s="138"/>
      <c r="AC2424" s="138"/>
      <c r="AD2424" s="138"/>
      <c r="AE2424" s="138"/>
      <c r="AF2424" s="138"/>
      <c r="AG2424" s="138"/>
      <c r="AH2424" s="138"/>
      <c r="AI2424" s="138"/>
      <c r="AJ2424" s="138"/>
      <c r="AK2424" s="138"/>
      <c r="AL2424" s="138"/>
      <c r="AM2424" s="138"/>
      <c r="AN2424" s="138"/>
      <c r="AO2424" s="138"/>
      <c r="AP2424" s="138"/>
      <c r="AQ2424" s="138"/>
      <c r="AR2424" s="138"/>
      <c r="AS2424" s="144"/>
      <c r="AT2424" s="135"/>
      <c r="AU2424" s="135"/>
      <c r="AV2424" s="135"/>
      <c r="AW2424" s="135"/>
      <c r="AX2424" s="135"/>
    </row>
    <row r="2425" spans="1:50" ht="24" hidden="1" customHeight="1" x14ac:dyDescent="0.2">
      <c r="A2425" s="135"/>
      <c r="B2425" s="169"/>
      <c r="C2425" s="750" t="s">
        <v>2266</v>
      </c>
      <c r="D2425" s="144"/>
      <c r="E2425" s="437" t="s">
        <v>19277</v>
      </c>
      <c r="F2425" s="144" t="s">
        <v>2266</v>
      </c>
      <c r="G2425" s="138">
        <v>392</v>
      </c>
      <c r="H2425" s="144"/>
      <c r="I2425" s="144"/>
      <c r="J2425" s="144"/>
      <c r="K2425" s="138"/>
      <c r="L2425" s="138"/>
      <c r="M2425" s="138"/>
      <c r="N2425" s="138"/>
      <c r="O2425" s="138"/>
      <c r="P2425" s="138"/>
      <c r="Q2425" s="138"/>
      <c r="R2425" s="138"/>
      <c r="S2425" s="138"/>
      <c r="T2425" s="145">
        <v>2001</v>
      </c>
      <c r="U2425" s="138"/>
      <c r="V2425" s="138"/>
      <c r="W2425" s="138"/>
      <c r="X2425" s="138"/>
      <c r="Y2425" s="138"/>
      <c r="Z2425" s="138"/>
      <c r="AA2425" s="138"/>
      <c r="AB2425" s="138"/>
      <c r="AC2425" s="138"/>
      <c r="AD2425" s="138"/>
      <c r="AE2425" s="138"/>
      <c r="AF2425" s="138"/>
      <c r="AG2425" s="138"/>
      <c r="AH2425" s="138"/>
      <c r="AI2425" s="138"/>
      <c r="AJ2425" s="138"/>
      <c r="AK2425" s="138"/>
      <c r="AL2425" s="138"/>
      <c r="AM2425" s="138"/>
      <c r="AN2425" s="138"/>
      <c r="AO2425" s="138"/>
      <c r="AP2425" s="138"/>
      <c r="AQ2425" s="138"/>
      <c r="AR2425" s="138"/>
      <c r="AS2425" s="144"/>
      <c r="AT2425" s="135"/>
      <c r="AU2425" s="135"/>
      <c r="AV2425" s="135"/>
      <c r="AW2425" s="135"/>
      <c r="AX2425" s="135"/>
    </row>
    <row r="2426" spans="1:50" ht="24" hidden="1" customHeight="1" x14ac:dyDescent="0.2">
      <c r="A2426" s="135"/>
      <c r="B2426" s="169"/>
      <c r="C2426" s="750" t="s">
        <v>2266</v>
      </c>
      <c r="D2426" s="144"/>
      <c r="E2426" s="138" t="s">
        <v>19278</v>
      </c>
      <c r="F2426" s="144" t="s">
        <v>2266</v>
      </c>
      <c r="G2426" s="138">
        <v>800</v>
      </c>
      <c r="H2426" s="144"/>
      <c r="I2426" s="144"/>
      <c r="J2426" s="144"/>
      <c r="K2426" s="138"/>
      <c r="L2426" s="138"/>
      <c r="M2426" s="138"/>
      <c r="N2426" s="138"/>
      <c r="O2426" s="138"/>
      <c r="P2426" s="138"/>
      <c r="Q2426" s="138"/>
      <c r="R2426" s="138"/>
      <c r="S2426" s="138"/>
      <c r="T2426" s="145">
        <v>1984</v>
      </c>
      <c r="U2426" s="138"/>
      <c r="V2426" s="138"/>
      <c r="W2426" s="138"/>
      <c r="X2426" s="138"/>
      <c r="Y2426" s="138"/>
      <c r="Z2426" s="138"/>
      <c r="AA2426" s="138"/>
      <c r="AB2426" s="138"/>
      <c r="AC2426" s="138"/>
      <c r="AD2426" s="138"/>
      <c r="AE2426" s="138"/>
      <c r="AF2426" s="138"/>
      <c r="AG2426" s="138"/>
      <c r="AH2426" s="138"/>
      <c r="AI2426" s="138"/>
      <c r="AJ2426" s="138"/>
      <c r="AK2426" s="138"/>
      <c r="AL2426" s="138"/>
      <c r="AM2426" s="138"/>
      <c r="AN2426" s="138"/>
      <c r="AO2426" s="138"/>
      <c r="AP2426" s="138"/>
      <c r="AQ2426" s="138"/>
      <c r="AR2426" s="138"/>
      <c r="AS2426" s="144"/>
      <c r="AT2426" s="135"/>
      <c r="AU2426" s="135"/>
      <c r="AV2426" s="135"/>
      <c r="AW2426" s="135"/>
      <c r="AX2426" s="135"/>
    </row>
    <row r="2427" spans="1:50" ht="24" hidden="1" customHeight="1" x14ac:dyDescent="0.2">
      <c r="A2427" s="135"/>
      <c r="B2427" s="169"/>
      <c r="C2427" s="750" t="s">
        <v>2266</v>
      </c>
      <c r="D2427" s="144"/>
      <c r="E2427" s="138" t="s">
        <v>19279</v>
      </c>
      <c r="F2427" s="144" t="s">
        <v>2266</v>
      </c>
      <c r="G2427" s="138">
        <v>403</v>
      </c>
      <c r="H2427" s="144"/>
      <c r="I2427" s="144"/>
      <c r="J2427" s="144"/>
      <c r="K2427" s="138"/>
      <c r="L2427" s="138"/>
      <c r="M2427" s="138"/>
      <c r="N2427" s="138"/>
      <c r="O2427" s="138"/>
      <c r="P2427" s="138"/>
      <c r="Q2427" s="138"/>
      <c r="R2427" s="138"/>
      <c r="S2427" s="138"/>
      <c r="T2427" s="145">
        <v>1994</v>
      </c>
      <c r="U2427" s="138"/>
      <c r="V2427" s="138"/>
      <c r="W2427" s="138"/>
      <c r="X2427" s="138"/>
      <c r="Y2427" s="138"/>
      <c r="Z2427" s="138"/>
      <c r="AA2427" s="138"/>
      <c r="AB2427" s="138"/>
      <c r="AC2427" s="138"/>
      <c r="AD2427" s="138"/>
      <c r="AE2427" s="138"/>
      <c r="AF2427" s="138"/>
      <c r="AG2427" s="138"/>
      <c r="AH2427" s="138"/>
      <c r="AI2427" s="138"/>
      <c r="AJ2427" s="138"/>
      <c r="AK2427" s="138"/>
      <c r="AL2427" s="138"/>
      <c r="AM2427" s="138"/>
      <c r="AN2427" s="138"/>
      <c r="AO2427" s="138"/>
      <c r="AP2427" s="138"/>
      <c r="AQ2427" s="138"/>
      <c r="AR2427" s="138"/>
      <c r="AS2427" s="144"/>
      <c r="AT2427" s="135"/>
      <c r="AU2427" s="135"/>
      <c r="AV2427" s="135"/>
      <c r="AW2427" s="135"/>
      <c r="AX2427" s="135"/>
    </row>
    <row r="2428" spans="1:50" ht="24" hidden="1" customHeight="1" x14ac:dyDescent="0.2">
      <c r="A2428" s="135"/>
      <c r="B2428" s="169"/>
      <c r="C2428" s="750" t="s">
        <v>2266</v>
      </c>
      <c r="D2428" s="144"/>
      <c r="E2428" s="138" t="s">
        <v>19280</v>
      </c>
      <c r="F2428" s="144" t="s">
        <v>2266</v>
      </c>
      <c r="G2428" s="138">
        <v>513</v>
      </c>
      <c r="H2428" s="144"/>
      <c r="I2428" s="144"/>
      <c r="J2428" s="144"/>
      <c r="K2428" s="138"/>
      <c r="L2428" s="138"/>
      <c r="M2428" s="138"/>
      <c r="N2428" s="138"/>
      <c r="O2428" s="138"/>
      <c r="P2428" s="138"/>
      <c r="Q2428" s="138"/>
      <c r="R2428" s="138"/>
      <c r="S2428" s="138"/>
      <c r="T2428" s="145">
        <v>1991</v>
      </c>
      <c r="U2428" s="138"/>
      <c r="V2428" s="138"/>
      <c r="W2428" s="138"/>
      <c r="X2428" s="138"/>
      <c r="Y2428" s="138"/>
      <c r="Z2428" s="138"/>
      <c r="AA2428" s="138"/>
      <c r="AB2428" s="138"/>
      <c r="AC2428" s="138"/>
      <c r="AD2428" s="138"/>
      <c r="AE2428" s="138"/>
      <c r="AF2428" s="138"/>
      <c r="AG2428" s="138"/>
      <c r="AH2428" s="138"/>
      <c r="AI2428" s="138"/>
      <c r="AJ2428" s="138"/>
      <c r="AK2428" s="138"/>
      <c r="AL2428" s="138"/>
      <c r="AM2428" s="138"/>
      <c r="AN2428" s="138"/>
      <c r="AO2428" s="138"/>
      <c r="AP2428" s="138"/>
      <c r="AQ2428" s="138"/>
      <c r="AR2428" s="138"/>
      <c r="AS2428" s="144"/>
      <c r="AT2428" s="135"/>
      <c r="AU2428" s="135"/>
      <c r="AV2428" s="135"/>
      <c r="AW2428" s="135"/>
      <c r="AX2428" s="135"/>
    </row>
    <row r="2429" spans="1:50" ht="24" hidden="1" customHeight="1" x14ac:dyDescent="0.2">
      <c r="A2429" s="135"/>
      <c r="B2429" s="169"/>
      <c r="C2429" s="750" t="s">
        <v>2266</v>
      </c>
      <c r="D2429" s="144"/>
      <c r="E2429" s="138" t="s">
        <v>19281</v>
      </c>
      <c r="F2429" s="144" t="s">
        <v>2266</v>
      </c>
      <c r="G2429" s="138">
        <v>360</v>
      </c>
      <c r="H2429" s="144"/>
      <c r="I2429" s="144"/>
      <c r="J2429" s="144"/>
      <c r="K2429" s="138"/>
      <c r="L2429" s="138"/>
      <c r="M2429" s="138"/>
      <c r="N2429" s="138"/>
      <c r="O2429" s="138"/>
      <c r="P2429" s="138"/>
      <c r="Q2429" s="138"/>
      <c r="R2429" s="138"/>
      <c r="S2429" s="138"/>
      <c r="T2429" s="145">
        <v>1989</v>
      </c>
      <c r="U2429" s="138"/>
      <c r="V2429" s="138"/>
      <c r="W2429" s="138"/>
      <c r="X2429" s="138"/>
      <c r="Y2429" s="138"/>
      <c r="Z2429" s="138"/>
      <c r="AA2429" s="138"/>
      <c r="AB2429" s="138"/>
      <c r="AC2429" s="138"/>
      <c r="AD2429" s="138"/>
      <c r="AE2429" s="138"/>
      <c r="AF2429" s="138"/>
      <c r="AG2429" s="138"/>
      <c r="AH2429" s="138"/>
      <c r="AI2429" s="138"/>
      <c r="AJ2429" s="138"/>
      <c r="AK2429" s="138"/>
      <c r="AL2429" s="138"/>
      <c r="AM2429" s="138"/>
      <c r="AN2429" s="138"/>
      <c r="AO2429" s="138"/>
      <c r="AP2429" s="138"/>
      <c r="AQ2429" s="138"/>
      <c r="AR2429" s="138"/>
      <c r="AS2429" s="144"/>
      <c r="AT2429" s="135"/>
      <c r="AU2429" s="135"/>
      <c r="AV2429" s="135"/>
      <c r="AW2429" s="135"/>
      <c r="AX2429" s="135"/>
    </row>
    <row r="2430" spans="1:50" ht="24" hidden="1" customHeight="1" x14ac:dyDescent="0.2">
      <c r="A2430" s="135"/>
      <c r="B2430" s="169"/>
      <c r="C2430" s="750" t="s">
        <v>2266</v>
      </c>
      <c r="D2430" s="144"/>
      <c r="E2430" s="138" t="s">
        <v>19282</v>
      </c>
      <c r="F2430" s="144" t="s">
        <v>2266</v>
      </c>
      <c r="G2430" s="138">
        <v>400</v>
      </c>
      <c r="H2430" s="144"/>
      <c r="I2430" s="144"/>
      <c r="J2430" s="144"/>
      <c r="K2430" s="138"/>
      <c r="L2430" s="138"/>
      <c r="M2430" s="138"/>
      <c r="N2430" s="138"/>
      <c r="O2430" s="138"/>
      <c r="P2430" s="138"/>
      <c r="Q2430" s="138"/>
      <c r="R2430" s="138"/>
      <c r="S2430" s="138"/>
      <c r="T2430" s="145">
        <v>2004</v>
      </c>
      <c r="U2430" s="138"/>
      <c r="V2430" s="138"/>
      <c r="W2430" s="138"/>
      <c r="X2430" s="138"/>
      <c r="Y2430" s="138"/>
      <c r="Z2430" s="138"/>
      <c r="AA2430" s="138"/>
      <c r="AB2430" s="138"/>
      <c r="AC2430" s="138"/>
      <c r="AD2430" s="138"/>
      <c r="AE2430" s="138"/>
      <c r="AF2430" s="138"/>
      <c r="AG2430" s="138"/>
      <c r="AH2430" s="138"/>
      <c r="AI2430" s="138"/>
      <c r="AJ2430" s="138"/>
      <c r="AK2430" s="138"/>
      <c r="AL2430" s="138"/>
      <c r="AM2430" s="138"/>
      <c r="AN2430" s="138"/>
      <c r="AO2430" s="138"/>
      <c r="AP2430" s="138"/>
      <c r="AQ2430" s="138"/>
      <c r="AR2430" s="138"/>
      <c r="AS2430" s="144"/>
      <c r="AT2430" s="135"/>
      <c r="AU2430" s="135"/>
      <c r="AV2430" s="135"/>
      <c r="AW2430" s="135"/>
      <c r="AX2430" s="135"/>
    </row>
    <row r="2431" spans="1:50" ht="24" hidden="1" customHeight="1" x14ac:dyDescent="0.2">
      <c r="A2431" s="135"/>
      <c r="B2431" s="169"/>
      <c r="C2431" s="750" t="s">
        <v>2266</v>
      </c>
      <c r="D2431" s="144"/>
      <c r="E2431" s="138" t="s">
        <v>19283</v>
      </c>
      <c r="F2431" s="144" t="s">
        <v>2266</v>
      </c>
      <c r="G2431" s="138">
        <v>447</v>
      </c>
      <c r="H2431" s="144"/>
      <c r="I2431" s="144"/>
      <c r="J2431" s="144"/>
      <c r="K2431" s="138"/>
      <c r="L2431" s="138"/>
      <c r="M2431" s="138"/>
      <c r="N2431" s="138"/>
      <c r="O2431" s="138"/>
      <c r="P2431" s="138"/>
      <c r="Q2431" s="138"/>
      <c r="R2431" s="138"/>
      <c r="S2431" s="138"/>
      <c r="T2431" s="145">
        <v>2012</v>
      </c>
      <c r="U2431" s="138"/>
      <c r="V2431" s="138"/>
      <c r="W2431" s="138"/>
      <c r="X2431" s="138"/>
      <c r="Y2431" s="138"/>
      <c r="Z2431" s="138"/>
      <c r="AA2431" s="138"/>
      <c r="AB2431" s="138"/>
      <c r="AC2431" s="138"/>
      <c r="AD2431" s="138"/>
      <c r="AE2431" s="138"/>
      <c r="AF2431" s="138"/>
      <c r="AG2431" s="138"/>
      <c r="AH2431" s="138"/>
      <c r="AI2431" s="138"/>
      <c r="AJ2431" s="138"/>
      <c r="AK2431" s="138"/>
      <c r="AL2431" s="138"/>
      <c r="AM2431" s="138"/>
      <c r="AN2431" s="138"/>
      <c r="AO2431" s="138"/>
      <c r="AP2431" s="138"/>
      <c r="AQ2431" s="138"/>
      <c r="AR2431" s="138"/>
      <c r="AS2431" s="144"/>
      <c r="AT2431" s="135"/>
      <c r="AU2431" s="135"/>
      <c r="AV2431" s="135"/>
      <c r="AW2431" s="135"/>
      <c r="AX2431" s="135"/>
    </row>
    <row r="2432" spans="1:50" ht="24" hidden="1" customHeight="1" x14ac:dyDescent="0.2">
      <c r="A2432" s="135"/>
      <c r="B2432" s="169"/>
      <c r="C2432" s="750" t="s">
        <v>2266</v>
      </c>
      <c r="D2432" s="144"/>
      <c r="E2432" s="1634" t="s">
        <v>19284</v>
      </c>
      <c r="F2432" s="144" t="s">
        <v>2266</v>
      </c>
      <c r="G2432" s="1432">
        <v>359</v>
      </c>
      <c r="H2432" s="144"/>
      <c r="I2432" s="144"/>
      <c r="J2432" s="144"/>
      <c r="K2432" s="138"/>
      <c r="L2432" s="138"/>
      <c r="M2432" s="138"/>
      <c r="N2432" s="138"/>
      <c r="O2432" s="138"/>
      <c r="P2432" s="138"/>
      <c r="Q2432" s="138"/>
      <c r="R2432" s="138"/>
      <c r="S2432" s="138"/>
      <c r="T2432" s="145">
        <v>2000</v>
      </c>
      <c r="U2432" s="138"/>
      <c r="V2432" s="138"/>
      <c r="W2432" s="138"/>
      <c r="X2432" s="138"/>
      <c r="Y2432" s="138"/>
      <c r="Z2432" s="138"/>
      <c r="AA2432" s="138"/>
      <c r="AB2432" s="138"/>
      <c r="AC2432" s="138"/>
      <c r="AD2432" s="138"/>
      <c r="AE2432" s="138"/>
      <c r="AF2432" s="138"/>
      <c r="AG2432" s="138"/>
      <c r="AH2432" s="138"/>
      <c r="AI2432" s="138"/>
      <c r="AJ2432" s="138"/>
      <c r="AK2432" s="138"/>
      <c r="AL2432" s="138"/>
      <c r="AM2432" s="138"/>
      <c r="AN2432" s="138"/>
      <c r="AO2432" s="138"/>
      <c r="AP2432" s="138"/>
      <c r="AQ2432" s="138"/>
      <c r="AR2432" s="138"/>
      <c r="AS2432" s="144"/>
      <c r="AT2432" s="135"/>
      <c r="AU2432" s="135"/>
      <c r="AV2432" s="135"/>
      <c r="AW2432" s="135"/>
      <c r="AX2432" s="135"/>
    </row>
    <row r="2433" spans="1:50" ht="24" hidden="1" customHeight="1" x14ac:dyDescent="0.2">
      <c r="A2433" s="135"/>
      <c r="B2433" s="169"/>
      <c r="C2433" s="750" t="s">
        <v>2266</v>
      </c>
      <c r="D2433" s="144"/>
      <c r="E2433" s="1634" t="s">
        <v>19285</v>
      </c>
      <c r="F2433" s="144" t="s">
        <v>2266</v>
      </c>
      <c r="G2433" s="1432">
        <v>364</v>
      </c>
      <c r="H2433" s="144"/>
      <c r="I2433" s="144"/>
      <c r="J2433" s="144"/>
      <c r="K2433" s="138"/>
      <c r="L2433" s="138"/>
      <c r="M2433" s="138"/>
      <c r="N2433" s="138"/>
      <c r="O2433" s="138"/>
      <c r="P2433" s="138"/>
      <c r="Q2433" s="138"/>
      <c r="R2433" s="138"/>
      <c r="S2433" s="138"/>
      <c r="T2433" s="145">
        <v>1997</v>
      </c>
      <c r="U2433" s="138"/>
      <c r="V2433" s="138"/>
      <c r="W2433" s="138"/>
      <c r="X2433" s="138"/>
      <c r="Y2433" s="138"/>
      <c r="Z2433" s="138"/>
      <c r="AA2433" s="138"/>
      <c r="AB2433" s="138"/>
      <c r="AC2433" s="138"/>
      <c r="AD2433" s="138"/>
      <c r="AE2433" s="138"/>
      <c r="AF2433" s="138"/>
      <c r="AG2433" s="138"/>
      <c r="AH2433" s="138"/>
      <c r="AI2433" s="138"/>
      <c r="AJ2433" s="138"/>
      <c r="AK2433" s="138"/>
      <c r="AL2433" s="138"/>
      <c r="AM2433" s="138"/>
      <c r="AN2433" s="138"/>
      <c r="AO2433" s="138"/>
      <c r="AP2433" s="138"/>
      <c r="AQ2433" s="138"/>
      <c r="AR2433" s="138"/>
      <c r="AS2433" s="144"/>
      <c r="AT2433" s="135"/>
      <c r="AU2433" s="135"/>
      <c r="AV2433" s="135"/>
      <c r="AW2433" s="135"/>
      <c r="AX2433" s="135"/>
    </row>
    <row r="2434" spans="1:50" ht="24" hidden="1" customHeight="1" x14ac:dyDescent="0.2">
      <c r="A2434" s="135"/>
      <c r="B2434" s="169"/>
      <c r="C2434" s="750" t="s">
        <v>2266</v>
      </c>
      <c r="D2434" s="144"/>
      <c r="E2434" s="1634" t="s">
        <v>19286</v>
      </c>
      <c r="F2434" s="144" t="s">
        <v>2266</v>
      </c>
      <c r="G2434" s="1432">
        <v>370</v>
      </c>
      <c r="H2434" s="144"/>
      <c r="I2434" s="144"/>
      <c r="J2434" s="144"/>
      <c r="K2434" s="138"/>
      <c r="L2434" s="138"/>
      <c r="M2434" s="138"/>
      <c r="N2434" s="138"/>
      <c r="O2434" s="138"/>
      <c r="P2434" s="138"/>
      <c r="Q2434" s="138"/>
      <c r="R2434" s="138"/>
      <c r="S2434" s="138"/>
      <c r="T2434" s="145">
        <v>2012</v>
      </c>
      <c r="U2434" s="138"/>
      <c r="V2434" s="138"/>
      <c r="W2434" s="138"/>
      <c r="X2434" s="138"/>
      <c r="Y2434" s="138"/>
      <c r="Z2434" s="138"/>
      <c r="AA2434" s="138"/>
      <c r="AB2434" s="138"/>
      <c r="AC2434" s="138"/>
      <c r="AD2434" s="138"/>
      <c r="AE2434" s="138"/>
      <c r="AF2434" s="138"/>
      <c r="AG2434" s="138"/>
      <c r="AH2434" s="138"/>
      <c r="AI2434" s="138"/>
      <c r="AJ2434" s="138"/>
      <c r="AK2434" s="138"/>
      <c r="AL2434" s="138"/>
      <c r="AM2434" s="138"/>
      <c r="AN2434" s="138"/>
      <c r="AO2434" s="138"/>
      <c r="AP2434" s="138"/>
      <c r="AQ2434" s="138"/>
      <c r="AR2434" s="138"/>
      <c r="AS2434" s="144"/>
      <c r="AT2434" s="135"/>
      <c r="AU2434" s="135"/>
      <c r="AV2434" s="135"/>
      <c r="AW2434" s="135"/>
      <c r="AX2434" s="135"/>
    </row>
    <row r="2435" spans="1:50" ht="24" hidden="1" customHeight="1" x14ac:dyDescent="0.2">
      <c r="A2435" s="135"/>
      <c r="B2435" s="169"/>
      <c r="C2435" s="750" t="s">
        <v>2266</v>
      </c>
      <c r="D2435" s="144"/>
      <c r="E2435" s="1634" t="s">
        <v>19287</v>
      </c>
      <c r="F2435" s="144" t="s">
        <v>2266</v>
      </c>
      <c r="G2435" s="1432">
        <v>380</v>
      </c>
      <c r="H2435" s="144"/>
      <c r="I2435" s="144"/>
      <c r="J2435" s="144"/>
      <c r="K2435" s="138"/>
      <c r="L2435" s="138"/>
      <c r="M2435" s="138"/>
      <c r="N2435" s="138"/>
      <c r="O2435" s="138"/>
      <c r="P2435" s="138"/>
      <c r="Q2435" s="138"/>
      <c r="R2435" s="138"/>
      <c r="S2435" s="138"/>
      <c r="T2435" s="145">
        <v>2012</v>
      </c>
      <c r="U2435" s="138"/>
      <c r="V2435" s="138"/>
      <c r="W2435" s="138"/>
      <c r="X2435" s="138"/>
      <c r="Y2435" s="138"/>
      <c r="Z2435" s="138"/>
      <c r="AA2435" s="138"/>
      <c r="AB2435" s="138"/>
      <c r="AC2435" s="138"/>
      <c r="AD2435" s="138"/>
      <c r="AE2435" s="138"/>
      <c r="AF2435" s="138"/>
      <c r="AG2435" s="138"/>
      <c r="AH2435" s="138"/>
      <c r="AI2435" s="138"/>
      <c r="AJ2435" s="138"/>
      <c r="AK2435" s="138"/>
      <c r="AL2435" s="138"/>
      <c r="AM2435" s="138"/>
      <c r="AN2435" s="138"/>
      <c r="AO2435" s="138"/>
      <c r="AP2435" s="138"/>
      <c r="AQ2435" s="138"/>
      <c r="AR2435" s="138"/>
      <c r="AS2435" s="144"/>
      <c r="AT2435" s="135"/>
      <c r="AU2435" s="135"/>
      <c r="AV2435" s="135"/>
      <c r="AW2435" s="135"/>
      <c r="AX2435" s="135"/>
    </row>
    <row r="2436" spans="1:50" ht="24" hidden="1" customHeight="1" x14ac:dyDescent="0.2">
      <c r="A2436" s="135"/>
      <c r="B2436" s="169"/>
      <c r="C2436" s="750" t="s">
        <v>2266</v>
      </c>
      <c r="D2436" s="144"/>
      <c r="E2436" s="1634" t="s">
        <v>19288</v>
      </c>
      <c r="F2436" s="144" t="s">
        <v>2266</v>
      </c>
      <c r="G2436" s="1432">
        <v>340</v>
      </c>
      <c r="H2436" s="144"/>
      <c r="I2436" s="144"/>
      <c r="J2436" s="144"/>
      <c r="K2436" s="138"/>
      <c r="L2436" s="138"/>
      <c r="M2436" s="138"/>
      <c r="N2436" s="138"/>
      <c r="O2436" s="138"/>
      <c r="P2436" s="138"/>
      <c r="Q2436" s="138"/>
      <c r="R2436" s="138"/>
      <c r="S2436" s="138"/>
      <c r="T2436" s="145">
        <v>1998</v>
      </c>
      <c r="U2436" s="138"/>
      <c r="V2436" s="138"/>
      <c r="W2436" s="138"/>
      <c r="X2436" s="138"/>
      <c r="Y2436" s="138"/>
      <c r="Z2436" s="138"/>
      <c r="AA2436" s="138"/>
      <c r="AB2436" s="138"/>
      <c r="AC2436" s="138"/>
      <c r="AD2436" s="138"/>
      <c r="AE2436" s="138"/>
      <c r="AF2436" s="138"/>
      <c r="AG2436" s="138"/>
      <c r="AH2436" s="138"/>
      <c r="AI2436" s="138"/>
      <c r="AJ2436" s="138"/>
      <c r="AK2436" s="138"/>
      <c r="AL2436" s="138"/>
      <c r="AM2436" s="138"/>
      <c r="AN2436" s="138"/>
      <c r="AO2436" s="138"/>
      <c r="AP2436" s="138"/>
      <c r="AQ2436" s="138"/>
      <c r="AR2436" s="138"/>
      <c r="AS2436" s="144"/>
      <c r="AT2436" s="135"/>
      <c r="AU2436" s="135"/>
      <c r="AV2436" s="135"/>
      <c r="AW2436" s="135"/>
      <c r="AX2436" s="135"/>
    </row>
    <row r="2437" spans="1:50" ht="24" hidden="1" customHeight="1" x14ac:dyDescent="0.2">
      <c r="A2437" s="135"/>
      <c r="B2437" s="169"/>
      <c r="C2437" s="750" t="s">
        <v>2266</v>
      </c>
      <c r="D2437" s="144"/>
      <c r="E2437" s="1634" t="s">
        <v>19289</v>
      </c>
      <c r="F2437" s="144" t="s">
        <v>2266</v>
      </c>
      <c r="G2437" s="1432">
        <v>400</v>
      </c>
      <c r="H2437" s="144"/>
      <c r="I2437" s="144"/>
      <c r="J2437" s="144"/>
      <c r="K2437" s="138"/>
      <c r="L2437" s="138"/>
      <c r="M2437" s="138"/>
      <c r="N2437" s="138"/>
      <c r="O2437" s="138"/>
      <c r="P2437" s="138"/>
      <c r="Q2437" s="138"/>
      <c r="R2437" s="138"/>
      <c r="S2437" s="138"/>
      <c r="T2437" s="145">
        <v>1982</v>
      </c>
      <c r="U2437" s="138"/>
      <c r="V2437" s="138"/>
      <c r="W2437" s="138"/>
      <c r="X2437" s="138"/>
      <c r="Y2437" s="138"/>
      <c r="Z2437" s="138"/>
      <c r="AA2437" s="138"/>
      <c r="AB2437" s="138"/>
      <c r="AC2437" s="138"/>
      <c r="AD2437" s="138"/>
      <c r="AE2437" s="138"/>
      <c r="AF2437" s="138"/>
      <c r="AG2437" s="138"/>
      <c r="AH2437" s="138"/>
      <c r="AI2437" s="138"/>
      <c r="AJ2437" s="138"/>
      <c r="AK2437" s="138"/>
      <c r="AL2437" s="138"/>
      <c r="AM2437" s="138"/>
      <c r="AN2437" s="138"/>
      <c r="AO2437" s="138"/>
      <c r="AP2437" s="138"/>
      <c r="AQ2437" s="138"/>
      <c r="AR2437" s="138"/>
      <c r="AS2437" s="144"/>
      <c r="AT2437" s="135"/>
      <c r="AU2437" s="135"/>
      <c r="AV2437" s="135"/>
      <c r="AW2437" s="135"/>
      <c r="AX2437" s="135"/>
    </row>
    <row r="2438" spans="1:50" ht="24" hidden="1" customHeight="1" x14ac:dyDescent="0.2">
      <c r="A2438" s="135"/>
      <c r="B2438" s="169"/>
      <c r="C2438" s="750" t="s">
        <v>2266</v>
      </c>
      <c r="D2438" s="144"/>
      <c r="E2438" s="1634" t="s">
        <v>19290</v>
      </c>
      <c r="F2438" s="144" t="s">
        <v>2266</v>
      </c>
      <c r="G2438" s="1432">
        <v>374</v>
      </c>
      <c r="H2438" s="144"/>
      <c r="I2438" s="144"/>
      <c r="J2438" s="144"/>
      <c r="K2438" s="138"/>
      <c r="L2438" s="138"/>
      <c r="M2438" s="138"/>
      <c r="N2438" s="138"/>
      <c r="O2438" s="138"/>
      <c r="P2438" s="138"/>
      <c r="Q2438" s="138"/>
      <c r="R2438" s="138"/>
      <c r="S2438" s="138"/>
      <c r="T2438" s="145">
        <v>2014</v>
      </c>
      <c r="U2438" s="138"/>
      <c r="V2438" s="138"/>
      <c r="W2438" s="138"/>
      <c r="X2438" s="138"/>
      <c r="Y2438" s="138"/>
      <c r="Z2438" s="138"/>
      <c r="AA2438" s="138"/>
      <c r="AB2438" s="138"/>
      <c r="AC2438" s="138"/>
      <c r="AD2438" s="138"/>
      <c r="AE2438" s="138"/>
      <c r="AF2438" s="138"/>
      <c r="AG2438" s="138"/>
      <c r="AH2438" s="138"/>
      <c r="AI2438" s="138"/>
      <c r="AJ2438" s="138"/>
      <c r="AK2438" s="138"/>
      <c r="AL2438" s="138"/>
      <c r="AM2438" s="138"/>
      <c r="AN2438" s="138"/>
      <c r="AO2438" s="138"/>
      <c r="AP2438" s="138"/>
      <c r="AQ2438" s="138"/>
      <c r="AR2438" s="138"/>
      <c r="AS2438" s="144"/>
      <c r="AT2438" s="135"/>
      <c r="AU2438" s="135"/>
      <c r="AV2438" s="135"/>
      <c r="AW2438" s="135"/>
      <c r="AX2438" s="135"/>
    </row>
    <row r="2439" spans="1:50" ht="24" hidden="1" customHeight="1" x14ac:dyDescent="0.2">
      <c r="A2439" s="135"/>
      <c r="B2439" s="169"/>
      <c r="C2439" s="750" t="s">
        <v>2266</v>
      </c>
      <c r="D2439" s="144"/>
      <c r="E2439" s="1634" t="s">
        <v>19291</v>
      </c>
      <c r="F2439" s="144" t="s">
        <v>2266</v>
      </c>
      <c r="G2439" s="1431">
        <v>3329</v>
      </c>
      <c r="H2439" s="144"/>
      <c r="I2439" s="144"/>
      <c r="J2439" s="144"/>
      <c r="K2439" s="138"/>
      <c r="L2439" s="138"/>
      <c r="M2439" s="138"/>
      <c r="N2439" s="138"/>
      <c r="O2439" s="138"/>
      <c r="P2439" s="138"/>
      <c r="Q2439" s="138"/>
      <c r="R2439" s="138"/>
      <c r="S2439" s="138"/>
      <c r="T2439" s="145">
        <v>2003</v>
      </c>
      <c r="U2439" s="138"/>
      <c r="V2439" s="138"/>
      <c r="W2439" s="138"/>
      <c r="X2439" s="138"/>
      <c r="Y2439" s="138"/>
      <c r="Z2439" s="138"/>
      <c r="AA2439" s="138"/>
      <c r="AB2439" s="138"/>
      <c r="AC2439" s="138"/>
      <c r="AD2439" s="138"/>
      <c r="AE2439" s="138"/>
      <c r="AF2439" s="138"/>
      <c r="AG2439" s="138"/>
      <c r="AH2439" s="138"/>
      <c r="AI2439" s="138"/>
      <c r="AJ2439" s="138"/>
      <c r="AK2439" s="138"/>
      <c r="AL2439" s="138"/>
      <c r="AM2439" s="138"/>
      <c r="AN2439" s="138"/>
      <c r="AO2439" s="138"/>
      <c r="AP2439" s="138"/>
      <c r="AQ2439" s="138"/>
      <c r="AR2439" s="138"/>
      <c r="AS2439" s="144"/>
      <c r="AT2439" s="135"/>
      <c r="AU2439" s="135"/>
      <c r="AV2439" s="135"/>
      <c r="AW2439" s="135"/>
      <c r="AX2439" s="135"/>
    </row>
    <row r="2440" spans="1:50" ht="24" hidden="1" customHeight="1" x14ac:dyDescent="0.2">
      <c r="A2440" s="135"/>
      <c r="B2440" s="169"/>
      <c r="C2440" s="750" t="s">
        <v>2266</v>
      </c>
      <c r="D2440" s="144"/>
      <c r="E2440" s="1634" t="s">
        <v>19292</v>
      </c>
      <c r="F2440" s="144" t="s">
        <v>2266</v>
      </c>
      <c r="G2440" s="1431">
        <v>17357</v>
      </c>
      <c r="H2440" s="144"/>
      <c r="I2440" s="144"/>
      <c r="J2440" s="144"/>
      <c r="K2440" s="138"/>
      <c r="L2440" s="138"/>
      <c r="M2440" s="138"/>
      <c r="N2440" s="138"/>
      <c r="O2440" s="138"/>
      <c r="P2440" s="138"/>
      <c r="Q2440" s="138"/>
      <c r="R2440" s="138"/>
      <c r="S2440" s="138"/>
      <c r="T2440" s="145">
        <v>2018</v>
      </c>
      <c r="U2440" s="138"/>
      <c r="V2440" s="138"/>
      <c r="W2440" s="138"/>
      <c r="X2440" s="138"/>
      <c r="Y2440" s="138"/>
      <c r="Z2440" s="138"/>
      <c r="AA2440" s="138"/>
      <c r="AB2440" s="138"/>
      <c r="AC2440" s="138"/>
      <c r="AD2440" s="138"/>
      <c r="AE2440" s="138"/>
      <c r="AF2440" s="138"/>
      <c r="AG2440" s="138"/>
      <c r="AH2440" s="138"/>
      <c r="AI2440" s="138"/>
      <c r="AJ2440" s="138"/>
      <c r="AK2440" s="138"/>
      <c r="AL2440" s="138"/>
      <c r="AM2440" s="138"/>
      <c r="AN2440" s="138"/>
      <c r="AO2440" s="138"/>
      <c r="AP2440" s="138"/>
      <c r="AQ2440" s="138"/>
      <c r="AR2440" s="138"/>
      <c r="AS2440" s="144"/>
      <c r="AT2440" s="135"/>
      <c r="AU2440" s="135"/>
      <c r="AV2440" s="135"/>
      <c r="AW2440" s="135"/>
      <c r="AX2440" s="135"/>
    </row>
    <row r="2441" spans="1:50" ht="24" hidden="1" customHeight="1" x14ac:dyDescent="0.2">
      <c r="A2441" s="135"/>
      <c r="B2441" s="169"/>
      <c r="C2441" s="750" t="s">
        <v>2266</v>
      </c>
      <c r="D2441" s="144"/>
      <c r="E2441" s="1634" t="s">
        <v>19293</v>
      </c>
      <c r="F2441" s="144" t="s">
        <v>2266</v>
      </c>
      <c r="G2441" s="1431">
        <v>560</v>
      </c>
      <c r="H2441" s="144"/>
      <c r="I2441" s="144"/>
      <c r="J2441" s="144"/>
      <c r="K2441" s="138"/>
      <c r="L2441" s="138"/>
      <c r="M2441" s="138"/>
      <c r="N2441" s="138"/>
      <c r="O2441" s="138"/>
      <c r="P2441" s="138"/>
      <c r="Q2441" s="138"/>
      <c r="R2441" s="138"/>
      <c r="S2441" s="138"/>
      <c r="T2441" s="145">
        <v>1998</v>
      </c>
      <c r="U2441" s="138"/>
      <c r="V2441" s="138"/>
      <c r="W2441" s="138"/>
      <c r="X2441" s="138"/>
      <c r="Y2441" s="138"/>
      <c r="Z2441" s="138"/>
      <c r="AA2441" s="138"/>
      <c r="AB2441" s="138"/>
      <c r="AC2441" s="138"/>
      <c r="AD2441" s="138"/>
      <c r="AE2441" s="138"/>
      <c r="AF2441" s="138"/>
      <c r="AG2441" s="138"/>
      <c r="AH2441" s="138"/>
      <c r="AI2441" s="138"/>
      <c r="AJ2441" s="138"/>
      <c r="AK2441" s="138"/>
      <c r="AL2441" s="138"/>
      <c r="AM2441" s="138"/>
      <c r="AN2441" s="138"/>
      <c r="AO2441" s="138"/>
      <c r="AP2441" s="138"/>
      <c r="AQ2441" s="138"/>
      <c r="AR2441" s="138"/>
      <c r="AS2441" s="144"/>
      <c r="AT2441" s="135"/>
      <c r="AU2441" s="135"/>
      <c r="AV2441" s="135"/>
      <c r="AW2441" s="135"/>
      <c r="AX2441" s="135"/>
    </row>
    <row r="2442" spans="1:50" ht="24" hidden="1" customHeight="1" x14ac:dyDescent="0.2">
      <c r="A2442" s="135"/>
      <c r="B2442" s="169"/>
      <c r="C2442" s="750" t="s">
        <v>2266</v>
      </c>
      <c r="D2442" s="144"/>
      <c r="E2442" s="1635" t="s">
        <v>19294</v>
      </c>
      <c r="F2442" s="144" t="s">
        <v>2266</v>
      </c>
      <c r="G2442" s="1431">
        <v>910</v>
      </c>
      <c r="H2442" s="144"/>
      <c r="I2442" s="144"/>
      <c r="J2442" s="144"/>
      <c r="K2442" s="138"/>
      <c r="L2442" s="138"/>
      <c r="M2442" s="138"/>
      <c r="N2442" s="138"/>
      <c r="O2442" s="138"/>
      <c r="P2442" s="138"/>
      <c r="Q2442" s="138"/>
      <c r="R2442" s="138"/>
      <c r="S2442" s="138"/>
      <c r="T2442" s="145">
        <v>2003</v>
      </c>
      <c r="U2442" s="138"/>
      <c r="V2442" s="138"/>
      <c r="W2442" s="138"/>
      <c r="X2442" s="138"/>
      <c r="Y2442" s="138"/>
      <c r="Z2442" s="138"/>
      <c r="AA2442" s="138"/>
      <c r="AB2442" s="138"/>
      <c r="AC2442" s="138"/>
      <c r="AD2442" s="138"/>
      <c r="AE2442" s="138"/>
      <c r="AF2442" s="138"/>
      <c r="AG2442" s="138"/>
      <c r="AH2442" s="138"/>
      <c r="AI2442" s="138"/>
      <c r="AJ2442" s="138"/>
      <c r="AK2442" s="138"/>
      <c r="AL2442" s="138"/>
      <c r="AM2442" s="138"/>
      <c r="AN2442" s="138"/>
      <c r="AO2442" s="138"/>
      <c r="AP2442" s="138"/>
      <c r="AQ2442" s="138"/>
      <c r="AR2442" s="138"/>
      <c r="AS2442" s="144"/>
      <c r="AT2442" s="135"/>
      <c r="AU2442" s="135"/>
      <c r="AV2442" s="135"/>
      <c r="AW2442" s="135"/>
      <c r="AX2442" s="135"/>
    </row>
    <row r="2443" spans="1:50" ht="24" hidden="1" customHeight="1" x14ac:dyDescent="0.2">
      <c r="A2443" s="135"/>
      <c r="B2443" s="169"/>
      <c r="C2443" s="750" t="s">
        <v>2266</v>
      </c>
      <c r="D2443" s="144"/>
      <c r="E2443" s="1635" t="s">
        <v>19295</v>
      </c>
      <c r="F2443" s="144" t="s">
        <v>2266</v>
      </c>
      <c r="G2443" s="1431">
        <v>1316</v>
      </c>
      <c r="H2443" s="144"/>
      <c r="I2443" s="144"/>
      <c r="J2443" s="144"/>
      <c r="K2443" s="138"/>
      <c r="L2443" s="138"/>
      <c r="M2443" s="138"/>
      <c r="N2443" s="138"/>
      <c r="O2443" s="138"/>
      <c r="P2443" s="138"/>
      <c r="Q2443" s="138"/>
      <c r="R2443" s="138"/>
      <c r="S2443" s="138"/>
      <c r="T2443" s="145">
        <v>2002</v>
      </c>
      <c r="U2443" s="138"/>
      <c r="V2443" s="138"/>
      <c r="W2443" s="138"/>
      <c r="X2443" s="138"/>
      <c r="Y2443" s="138"/>
      <c r="Z2443" s="138"/>
      <c r="AA2443" s="138"/>
      <c r="AB2443" s="138"/>
      <c r="AC2443" s="138"/>
      <c r="AD2443" s="138"/>
      <c r="AE2443" s="138"/>
      <c r="AF2443" s="138"/>
      <c r="AG2443" s="138"/>
      <c r="AH2443" s="138"/>
      <c r="AI2443" s="138"/>
      <c r="AJ2443" s="138"/>
      <c r="AK2443" s="138"/>
      <c r="AL2443" s="138"/>
      <c r="AM2443" s="138"/>
      <c r="AN2443" s="138"/>
      <c r="AO2443" s="138"/>
      <c r="AP2443" s="138"/>
      <c r="AQ2443" s="138"/>
      <c r="AR2443" s="138"/>
      <c r="AS2443" s="144"/>
      <c r="AT2443" s="135"/>
      <c r="AU2443" s="135"/>
      <c r="AV2443" s="135"/>
      <c r="AW2443" s="135"/>
      <c r="AX2443" s="135"/>
    </row>
    <row r="2444" spans="1:50" ht="24" hidden="1" customHeight="1" x14ac:dyDescent="0.2">
      <c r="A2444" s="135"/>
      <c r="B2444" s="169"/>
      <c r="C2444" s="750" t="s">
        <v>2266</v>
      </c>
      <c r="D2444" s="144"/>
      <c r="E2444" s="1635" t="s">
        <v>19296</v>
      </c>
      <c r="F2444" s="144" t="s">
        <v>2266</v>
      </c>
      <c r="G2444" s="1431">
        <v>577</v>
      </c>
      <c r="H2444" s="144"/>
      <c r="I2444" s="144"/>
      <c r="J2444" s="144"/>
      <c r="K2444" s="138"/>
      <c r="L2444" s="138"/>
      <c r="M2444" s="138"/>
      <c r="N2444" s="138"/>
      <c r="O2444" s="138"/>
      <c r="P2444" s="138"/>
      <c r="Q2444" s="138"/>
      <c r="R2444" s="138"/>
      <c r="S2444" s="138"/>
      <c r="T2444" s="145">
        <v>1993</v>
      </c>
      <c r="U2444" s="138"/>
      <c r="V2444" s="138"/>
      <c r="W2444" s="138"/>
      <c r="X2444" s="138"/>
      <c r="Y2444" s="138"/>
      <c r="Z2444" s="138"/>
      <c r="AA2444" s="138"/>
      <c r="AB2444" s="138"/>
      <c r="AC2444" s="138"/>
      <c r="AD2444" s="138"/>
      <c r="AE2444" s="138"/>
      <c r="AF2444" s="138"/>
      <c r="AG2444" s="138"/>
      <c r="AH2444" s="138"/>
      <c r="AI2444" s="138"/>
      <c r="AJ2444" s="138"/>
      <c r="AK2444" s="138"/>
      <c r="AL2444" s="138"/>
      <c r="AM2444" s="138"/>
      <c r="AN2444" s="138"/>
      <c r="AO2444" s="138"/>
      <c r="AP2444" s="138"/>
      <c r="AQ2444" s="138"/>
      <c r="AR2444" s="138"/>
      <c r="AS2444" s="144"/>
      <c r="AT2444" s="135"/>
      <c r="AU2444" s="135"/>
      <c r="AV2444" s="135"/>
      <c r="AW2444" s="135"/>
      <c r="AX2444" s="135"/>
    </row>
    <row r="2445" spans="1:50" ht="24" hidden="1" customHeight="1" x14ac:dyDescent="0.2">
      <c r="A2445" s="135"/>
      <c r="B2445" s="169"/>
      <c r="C2445" s="750" t="s">
        <v>2266</v>
      </c>
      <c r="D2445" s="144"/>
      <c r="E2445" s="1635" t="s">
        <v>19297</v>
      </c>
      <c r="F2445" s="144" t="s">
        <v>2266</v>
      </c>
      <c r="G2445" s="1431">
        <v>580</v>
      </c>
      <c r="H2445" s="144"/>
      <c r="I2445" s="144"/>
      <c r="J2445" s="144"/>
      <c r="K2445" s="138"/>
      <c r="L2445" s="138"/>
      <c r="M2445" s="138"/>
      <c r="N2445" s="138"/>
      <c r="O2445" s="138"/>
      <c r="P2445" s="138"/>
      <c r="Q2445" s="138"/>
      <c r="R2445" s="138"/>
      <c r="S2445" s="138"/>
      <c r="T2445" s="145">
        <v>2008</v>
      </c>
      <c r="U2445" s="138"/>
      <c r="V2445" s="138"/>
      <c r="W2445" s="138"/>
      <c r="X2445" s="138"/>
      <c r="Y2445" s="138"/>
      <c r="Z2445" s="138"/>
      <c r="AA2445" s="138"/>
      <c r="AB2445" s="138"/>
      <c r="AC2445" s="138"/>
      <c r="AD2445" s="138"/>
      <c r="AE2445" s="138"/>
      <c r="AF2445" s="138"/>
      <c r="AG2445" s="138"/>
      <c r="AH2445" s="138"/>
      <c r="AI2445" s="138"/>
      <c r="AJ2445" s="138"/>
      <c r="AK2445" s="138"/>
      <c r="AL2445" s="138"/>
      <c r="AM2445" s="138"/>
      <c r="AN2445" s="138"/>
      <c r="AO2445" s="138"/>
      <c r="AP2445" s="138"/>
      <c r="AQ2445" s="138"/>
      <c r="AR2445" s="138"/>
      <c r="AS2445" s="144"/>
      <c r="AT2445" s="135"/>
      <c r="AU2445" s="135"/>
      <c r="AV2445" s="135"/>
      <c r="AW2445" s="135"/>
      <c r="AX2445" s="135"/>
    </row>
    <row r="2446" spans="1:50" ht="24" hidden="1" customHeight="1" x14ac:dyDescent="0.2">
      <c r="A2446" s="135"/>
      <c r="B2446" s="169"/>
      <c r="C2446" s="750" t="s">
        <v>2266</v>
      </c>
      <c r="D2446" s="144"/>
      <c r="E2446" s="1635" t="s">
        <v>19298</v>
      </c>
      <c r="F2446" s="144" t="s">
        <v>2266</v>
      </c>
      <c r="G2446" s="1431">
        <v>7329</v>
      </c>
      <c r="H2446" s="144"/>
      <c r="I2446" s="144"/>
      <c r="J2446" s="144"/>
      <c r="K2446" s="138"/>
      <c r="L2446" s="138"/>
      <c r="M2446" s="138"/>
      <c r="N2446" s="138"/>
      <c r="O2446" s="138"/>
      <c r="P2446" s="138"/>
      <c r="Q2446" s="138"/>
      <c r="R2446" s="138"/>
      <c r="S2446" s="138"/>
      <c r="T2446" s="145">
        <v>2021</v>
      </c>
      <c r="U2446" s="138"/>
      <c r="V2446" s="138"/>
      <c r="W2446" s="138"/>
      <c r="X2446" s="138"/>
      <c r="Y2446" s="138"/>
      <c r="Z2446" s="138"/>
      <c r="AA2446" s="138"/>
      <c r="AB2446" s="138"/>
      <c r="AC2446" s="138"/>
      <c r="AD2446" s="138"/>
      <c r="AE2446" s="138"/>
      <c r="AF2446" s="138"/>
      <c r="AG2446" s="138"/>
      <c r="AH2446" s="138"/>
      <c r="AI2446" s="138"/>
      <c r="AJ2446" s="138"/>
      <c r="AK2446" s="138"/>
      <c r="AL2446" s="138"/>
      <c r="AM2446" s="138"/>
      <c r="AN2446" s="138"/>
      <c r="AO2446" s="138"/>
      <c r="AP2446" s="138"/>
      <c r="AQ2446" s="138"/>
      <c r="AR2446" s="138"/>
      <c r="AS2446" s="144"/>
      <c r="AT2446" s="135"/>
      <c r="AU2446" s="135"/>
      <c r="AV2446" s="135"/>
      <c r="AW2446" s="135"/>
      <c r="AX2446" s="135"/>
    </row>
    <row r="2447" spans="1:50" ht="24" hidden="1" customHeight="1" x14ac:dyDescent="0.2">
      <c r="A2447" s="135"/>
      <c r="B2447" s="169"/>
      <c r="C2447" s="750" t="s">
        <v>2266</v>
      </c>
      <c r="D2447" s="144"/>
      <c r="E2447" s="1635" t="s">
        <v>19299</v>
      </c>
      <c r="F2447" s="144" t="s">
        <v>2266</v>
      </c>
      <c r="G2447" s="1431">
        <v>149</v>
      </c>
      <c r="H2447" s="144"/>
      <c r="I2447" s="144"/>
      <c r="J2447" s="144"/>
      <c r="K2447" s="138"/>
      <c r="L2447" s="138"/>
      <c r="M2447" s="138"/>
      <c r="N2447" s="138"/>
      <c r="O2447" s="138"/>
      <c r="P2447" s="138"/>
      <c r="Q2447" s="138"/>
      <c r="R2447" s="138"/>
      <c r="S2447" s="138"/>
      <c r="T2447" s="145">
        <v>2000</v>
      </c>
      <c r="U2447" s="138"/>
      <c r="V2447" s="138"/>
      <c r="W2447" s="138"/>
      <c r="X2447" s="138"/>
      <c r="Y2447" s="138"/>
      <c r="Z2447" s="138"/>
      <c r="AA2447" s="138"/>
      <c r="AB2447" s="138"/>
      <c r="AC2447" s="138"/>
      <c r="AD2447" s="138"/>
      <c r="AE2447" s="138"/>
      <c r="AF2447" s="138"/>
      <c r="AG2447" s="138"/>
      <c r="AH2447" s="138"/>
      <c r="AI2447" s="138"/>
      <c r="AJ2447" s="138"/>
      <c r="AK2447" s="138"/>
      <c r="AL2447" s="138"/>
      <c r="AM2447" s="138"/>
      <c r="AN2447" s="138"/>
      <c r="AO2447" s="138"/>
      <c r="AP2447" s="138"/>
      <c r="AQ2447" s="138"/>
      <c r="AR2447" s="138"/>
      <c r="AS2447" s="144"/>
      <c r="AT2447" s="135"/>
      <c r="AU2447" s="135"/>
      <c r="AV2447" s="135"/>
      <c r="AW2447" s="135"/>
      <c r="AX2447" s="135"/>
    </row>
    <row r="2448" spans="1:50" ht="24" hidden="1" customHeight="1" x14ac:dyDescent="0.2">
      <c r="A2448" s="135"/>
      <c r="B2448" s="169"/>
      <c r="C2448" s="750" t="s">
        <v>2266</v>
      </c>
      <c r="D2448" s="144"/>
      <c r="E2448" s="1635" t="s">
        <v>19300</v>
      </c>
      <c r="F2448" s="144" t="s">
        <v>2266</v>
      </c>
      <c r="G2448" s="1431">
        <v>4800</v>
      </c>
      <c r="H2448" s="144"/>
      <c r="I2448" s="144"/>
      <c r="J2448" s="144"/>
      <c r="K2448" s="138"/>
      <c r="L2448" s="138"/>
      <c r="M2448" s="138"/>
      <c r="N2448" s="138"/>
      <c r="O2448" s="138"/>
      <c r="P2448" s="138"/>
      <c r="Q2448" s="138"/>
      <c r="R2448" s="138"/>
      <c r="S2448" s="138"/>
      <c r="T2448" s="145">
        <v>2009</v>
      </c>
      <c r="U2448" s="138"/>
      <c r="V2448" s="138"/>
      <c r="W2448" s="138"/>
      <c r="X2448" s="138"/>
      <c r="Y2448" s="138"/>
      <c r="Z2448" s="138"/>
      <c r="AA2448" s="138"/>
      <c r="AB2448" s="138"/>
      <c r="AC2448" s="138"/>
      <c r="AD2448" s="138"/>
      <c r="AE2448" s="138"/>
      <c r="AF2448" s="138"/>
      <c r="AG2448" s="138"/>
      <c r="AH2448" s="138"/>
      <c r="AI2448" s="138"/>
      <c r="AJ2448" s="138"/>
      <c r="AK2448" s="138"/>
      <c r="AL2448" s="138"/>
      <c r="AM2448" s="138"/>
      <c r="AN2448" s="138"/>
      <c r="AO2448" s="138"/>
      <c r="AP2448" s="138"/>
      <c r="AQ2448" s="138"/>
      <c r="AR2448" s="138"/>
      <c r="AS2448" s="144"/>
      <c r="AT2448" s="135"/>
      <c r="AU2448" s="135"/>
      <c r="AV2448" s="135"/>
      <c r="AW2448" s="135"/>
      <c r="AX2448" s="135"/>
    </row>
    <row r="2449" spans="1:50" ht="24" hidden="1" customHeight="1" x14ac:dyDescent="0.2">
      <c r="A2449" s="135"/>
      <c r="B2449" s="169"/>
      <c r="C2449" s="750" t="s">
        <v>2266</v>
      </c>
      <c r="D2449" s="144"/>
      <c r="E2449" s="1635" t="s">
        <v>19301</v>
      </c>
      <c r="F2449" s="144" t="s">
        <v>2266</v>
      </c>
      <c r="G2449" s="1431">
        <v>795</v>
      </c>
      <c r="H2449" s="144"/>
      <c r="I2449" s="144"/>
      <c r="J2449" s="144"/>
      <c r="K2449" s="138"/>
      <c r="L2449" s="138"/>
      <c r="M2449" s="138"/>
      <c r="N2449" s="138"/>
      <c r="O2449" s="138"/>
      <c r="P2449" s="138"/>
      <c r="Q2449" s="138"/>
      <c r="R2449" s="138"/>
      <c r="S2449" s="138"/>
      <c r="T2449" s="145">
        <v>2006</v>
      </c>
      <c r="U2449" s="138"/>
      <c r="V2449" s="138"/>
      <c r="W2449" s="138"/>
      <c r="X2449" s="138"/>
      <c r="Y2449" s="138"/>
      <c r="Z2449" s="138"/>
      <c r="AA2449" s="138"/>
      <c r="AB2449" s="138"/>
      <c r="AC2449" s="138"/>
      <c r="AD2449" s="138"/>
      <c r="AE2449" s="138"/>
      <c r="AF2449" s="138"/>
      <c r="AG2449" s="138"/>
      <c r="AH2449" s="138"/>
      <c r="AI2449" s="138"/>
      <c r="AJ2449" s="138"/>
      <c r="AK2449" s="138"/>
      <c r="AL2449" s="138"/>
      <c r="AM2449" s="138"/>
      <c r="AN2449" s="138"/>
      <c r="AO2449" s="138"/>
      <c r="AP2449" s="138"/>
      <c r="AQ2449" s="138"/>
      <c r="AR2449" s="138"/>
      <c r="AS2449" s="144"/>
      <c r="AT2449" s="135"/>
      <c r="AU2449" s="135"/>
      <c r="AV2449" s="135"/>
      <c r="AW2449" s="135"/>
      <c r="AX2449" s="135"/>
    </row>
    <row r="2450" spans="1:50" ht="24" hidden="1" customHeight="1" x14ac:dyDescent="0.2">
      <c r="A2450" s="135"/>
      <c r="B2450" s="169"/>
      <c r="C2450" s="750" t="s">
        <v>2266</v>
      </c>
      <c r="D2450" s="144"/>
      <c r="E2450" s="1635" t="s">
        <v>19302</v>
      </c>
      <c r="F2450" s="144" t="s">
        <v>2266</v>
      </c>
      <c r="G2450" s="1431">
        <v>1023</v>
      </c>
      <c r="H2450" s="144"/>
      <c r="I2450" s="144"/>
      <c r="J2450" s="144"/>
      <c r="K2450" s="138"/>
      <c r="L2450" s="138"/>
      <c r="M2450" s="138"/>
      <c r="N2450" s="138"/>
      <c r="O2450" s="138"/>
      <c r="P2450" s="138"/>
      <c r="Q2450" s="138"/>
      <c r="R2450" s="138"/>
      <c r="S2450" s="138"/>
      <c r="T2450" s="145">
        <v>2006</v>
      </c>
      <c r="U2450" s="138"/>
      <c r="V2450" s="138"/>
      <c r="W2450" s="138"/>
      <c r="X2450" s="138"/>
      <c r="Y2450" s="138"/>
      <c r="Z2450" s="138"/>
      <c r="AA2450" s="138"/>
      <c r="AB2450" s="138"/>
      <c r="AC2450" s="138"/>
      <c r="AD2450" s="138"/>
      <c r="AE2450" s="138"/>
      <c r="AF2450" s="138"/>
      <c r="AG2450" s="138"/>
      <c r="AH2450" s="138"/>
      <c r="AI2450" s="138"/>
      <c r="AJ2450" s="138"/>
      <c r="AK2450" s="138"/>
      <c r="AL2450" s="138"/>
      <c r="AM2450" s="138"/>
      <c r="AN2450" s="138"/>
      <c r="AO2450" s="138"/>
      <c r="AP2450" s="138"/>
      <c r="AQ2450" s="138"/>
      <c r="AR2450" s="138"/>
      <c r="AS2450" s="144"/>
      <c r="AT2450" s="135"/>
      <c r="AU2450" s="135"/>
      <c r="AV2450" s="135"/>
      <c r="AW2450" s="135"/>
      <c r="AX2450" s="135"/>
    </row>
    <row r="2451" spans="1:50" ht="24" hidden="1" customHeight="1" x14ac:dyDescent="0.2">
      <c r="A2451" s="135"/>
      <c r="B2451" s="169"/>
      <c r="C2451" s="750" t="s">
        <v>2266</v>
      </c>
      <c r="D2451" s="144"/>
      <c r="E2451" s="1635" t="s">
        <v>19303</v>
      </c>
      <c r="F2451" s="144" t="s">
        <v>2266</v>
      </c>
      <c r="G2451" s="1431">
        <v>374</v>
      </c>
      <c r="H2451" s="144"/>
      <c r="I2451" s="144"/>
      <c r="J2451" s="144"/>
      <c r="K2451" s="138"/>
      <c r="L2451" s="138"/>
      <c r="M2451" s="138"/>
      <c r="N2451" s="138"/>
      <c r="O2451" s="138"/>
      <c r="P2451" s="138"/>
      <c r="Q2451" s="138"/>
      <c r="R2451" s="138"/>
      <c r="S2451" s="138"/>
      <c r="T2451" s="145">
        <v>2011</v>
      </c>
      <c r="U2451" s="138"/>
      <c r="V2451" s="138"/>
      <c r="W2451" s="138"/>
      <c r="X2451" s="138"/>
      <c r="Y2451" s="138"/>
      <c r="Z2451" s="138"/>
      <c r="AA2451" s="138"/>
      <c r="AB2451" s="138"/>
      <c r="AC2451" s="138"/>
      <c r="AD2451" s="138"/>
      <c r="AE2451" s="138"/>
      <c r="AF2451" s="138"/>
      <c r="AG2451" s="138"/>
      <c r="AH2451" s="138"/>
      <c r="AI2451" s="138"/>
      <c r="AJ2451" s="138"/>
      <c r="AK2451" s="138"/>
      <c r="AL2451" s="138"/>
      <c r="AM2451" s="138"/>
      <c r="AN2451" s="138"/>
      <c r="AO2451" s="138"/>
      <c r="AP2451" s="138"/>
      <c r="AQ2451" s="138"/>
      <c r="AR2451" s="138"/>
      <c r="AS2451" s="144"/>
      <c r="AT2451" s="135"/>
      <c r="AU2451" s="135"/>
      <c r="AV2451" s="135"/>
      <c r="AW2451" s="135"/>
      <c r="AX2451" s="135"/>
    </row>
    <row r="2452" spans="1:50" ht="24" hidden="1" customHeight="1" x14ac:dyDescent="0.2">
      <c r="A2452" s="135"/>
      <c r="B2452" s="169"/>
      <c r="C2452" s="750" t="s">
        <v>2266</v>
      </c>
      <c r="D2452" s="144"/>
      <c r="E2452" s="138" t="s">
        <v>19304</v>
      </c>
      <c r="F2452" s="144" t="s">
        <v>2266</v>
      </c>
      <c r="G2452" s="138">
        <v>336</v>
      </c>
      <c r="H2452" s="144"/>
      <c r="I2452" s="144"/>
      <c r="J2452" s="144"/>
      <c r="K2452" s="138"/>
      <c r="L2452" s="138"/>
      <c r="M2452" s="138"/>
      <c r="N2452" s="138"/>
      <c r="O2452" s="138"/>
      <c r="P2452" s="138"/>
      <c r="Q2452" s="138"/>
      <c r="R2452" s="138"/>
      <c r="S2452" s="138"/>
      <c r="T2452" s="145">
        <v>1997</v>
      </c>
      <c r="U2452" s="138"/>
      <c r="V2452" s="138"/>
      <c r="W2452" s="138"/>
      <c r="X2452" s="138"/>
      <c r="Y2452" s="138"/>
      <c r="Z2452" s="138"/>
      <c r="AA2452" s="138"/>
      <c r="AB2452" s="138"/>
      <c r="AC2452" s="138"/>
      <c r="AD2452" s="138"/>
      <c r="AE2452" s="138"/>
      <c r="AF2452" s="138"/>
      <c r="AG2452" s="138"/>
      <c r="AH2452" s="138"/>
      <c r="AI2452" s="138"/>
      <c r="AJ2452" s="138"/>
      <c r="AK2452" s="138"/>
      <c r="AL2452" s="138"/>
      <c r="AM2452" s="138"/>
      <c r="AN2452" s="138"/>
      <c r="AO2452" s="138"/>
      <c r="AP2452" s="138"/>
      <c r="AQ2452" s="138"/>
      <c r="AR2452" s="138"/>
      <c r="AS2452" s="144"/>
      <c r="AT2452" s="135"/>
      <c r="AU2452" s="135"/>
      <c r="AV2452" s="135"/>
      <c r="AW2452" s="135"/>
      <c r="AX2452" s="135"/>
    </row>
    <row r="2453" spans="1:50" ht="24" hidden="1" customHeight="1" x14ac:dyDescent="0.2">
      <c r="A2453" s="135"/>
      <c r="B2453" s="169"/>
      <c r="C2453" s="750" t="s">
        <v>2266</v>
      </c>
      <c r="D2453" s="144"/>
      <c r="E2453" s="138" t="s">
        <v>19305</v>
      </c>
      <c r="F2453" s="144" t="s">
        <v>2266</v>
      </c>
      <c r="G2453" s="138">
        <v>651</v>
      </c>
      <c r="H2453" s="144"/>
      <c r="I2453" s="144"/>
      <c r="J2453" s="144"/>
      <c r="K2453" s="138"/>
      <c r="L2453" s="138"/>
      <c r="M2453" s="138"/>
      <c r="N2453" s="138"/>
      <c r="O2453" s="138"/>
      <c r="P2453" s="138"/>
      <c r="Q2453" s="138"/>
      <c r="R2453" s="138"/>
      <c r="S2453" s="138"/>
      <c r="T2453" s="145">
        <v>1990</v>
      </c>
      <c r="U2453" s="138"/>
      <c r="V2453" s="138"/>
      <c r="W2453" s="138"/>
      <c r="X2453" s="138"/>
      <c r="Y2453" s="138"/>
      <c r="Z2453" s="138"/>
      <c r="AA2453" s="138"/>
      <c r="AB2453" s="138"/>
      <c r="AC2453" s="138"/>
      <c r="AD2453" s="138"/>
      <c r="AE2453" s="138"/>
      <c r="AF2453" s="138"/>
      <c r="AG2453" s="138"/>
      <c r="AH2453" s="138"/>
      <c r="AI2453" s="138"/>
      <c r="AJ2453" s="138"/>
      <c r="AK2453" s="138"/>
      <c r="AL2453" s="138"/>
      <c r="AM2453" s="138"/>
      <c r="AN2453" s="138"/>
      <c r="AO2453" s="138"/>
      <c r="AP2453" s="138"/>
      <c r="AQ2453" s="138"/>
      <c r="AR2453" s="138"/>
      <c r="AS2453" s="144"/>
      <c r="AT2453" s="135"/>
      <c r="AU2453" s="135"/>
      <c r="AV2453" s="135"/>
      <c r="AW2453" s="135"/>
      <c r="AX2453" s="135"/>
    </row>
    <row r="2454" spans="1:50" ht="24" hidden="1" customHeight="1" x14ac:dyDescent="0.2">
      <c r="A2454" s="135"/>
      <c r="B2454" s="169"/>
      <c r="C2454" s="750" t="s">
        <v>2266</v>
      </c>
      <c r="D2454" s="144"/>
      <c r="E2454" s="138" t="s">
        <v>19306</v>
      </c>
      <c r="F2454" s="144" t="s">
        <v>2266</v>
      </c>
      <c r="G2454" s="138">
        <v>656</v>
      </c>
      <c r="H2454" s="144"/>
      <c r="I2454" s="144"/>
      <c r="J2454" s="144"/>
      <c r="K2454" s="138"/>
      <c r="L2454" s="138"/>
      <c r="M2454" s="138"/>
      <c r="N2454" s="138"/>
      <c r="O2454" s="138"/>
      <c r="P2454" s="138"/>
      <c r="Q2454" s="138"/>
      <c r="R2454" s="138"/>
      <c r="S2454" s="138"/>
      <c r="T2454" s="145">
        <v>1997</v>
      </c>
      <c r="U2454" s="138"/>
      <c r="V2454" s="138"/>
      <c r="W2454" s="138"/>
      <c r="X2454" s="138"/>
      <c r="Y2454" s="138"/>
      <c r="Z2454" s="138"/>
      <c r="AA2454" s="138"/>
      <c r="AB2454" s="138"/>
      <c r="AC2454" s="138"/>
      <c r="AD2454" s="138"/>
      <c r="AE2454" s="138"/>
      <c r="AF2454" s="138"/>
      <c r="AG2454" s="138"/>
      <c r="AH2454" s="138"/>
      <c r="AI2454" s="138"/>
      <c r="AJ2454" s="138"/>
      <c r="AK2454" s="138"/>
      <c r="AL2454" s="138"/>
      <c r="AM2454" s="138"/>
      <c r="AN2454" s="138"/>
      <c r="AO2454" s="138"/>
      <c r="AP2454" s="138"/>
      <c r="AQ2454" s="138"/>
      <c r="AR2454" s="138"/>
      <c r="AS2454" s="144"/>
      <c r="AT2454" s="135"/>
      <c r="AU2454" s="135"/>
      <c r="AV2454" s="135"/>
      <c r="AW2454" s="135"/>
      <c r="AX2454" s="135"/>
    </row>
    <row r="2455" spans="1:50" ht="24" hidden="1" customHeight="1" x14ac:dyDescent="0.2">
      <c r="A2455" s="135"/>
      <c r="B2455" s="169"/>
      <c r="C2455" s="750" t="s">
        <v>2266</v>
      </c>
      <c r="D2455" s="144"/>
      <c r="E2455" s="138" t="s">
        <v>19307</v>
      </c>
      <c r="F2455" s="144" t="s">
        <v>2266</v>
      </c>
      <c r="G2455" s="138">
        <v>439</v>
      </c>
      <c r="H2455" s="144"/>
      <c r="I2455" s="144"/>
      <c r="J2455" s="144"/>
      <c r="K2455" s="138"/>
      <c r="L2455" s="138"/>
      <c r="M2455" s="138"/>
      <c r="N2455" s="138"/>
      <c r="O2455" s="138"/>
      <c r="P2455" s="138"/>
      <c r="Q2455" s="138"/>
      <c r="R2455" s="138"/>
      <c r="S2455" s="138"/>
      <c r="T2455" s="145">
        <v>2002</v>
      </c>
      <c r="U2455" s="138"/>
      <c r="V2455" s="138"/>
      <c r="W2455" s="138"/>
      <c r="X2455" s="138"/>
      <c r="Y2455" s="138"/>
      <c r="Z2455" s="138"/>
      <c r="AA2455" s="138"/>
      <c r="AB2455" s="138"/>
      <c r="AC2455" s="138"/>
      <c r="AD2455" s="138"/>
      <c r="AE2455" s="138"/>
      <c r="AF2455" s="138"/>
      <c r="AG2455" s="138"/>
      <c r="AH2455" s="138"/>
      <c r="AI2455" s="138"/>
      <c r="AJ2455" s="138"/>
      <c r="AK2455" s="138"/>
      <c r="AL2455" s="138"/>
      <c r="AM2455" s="138"/>
      <c r="AN2455" s="138"/>
      <c r="AO2455" s="138"/>
      <c r="AP2455" s="138"/>
      <c r="AQ2455" s="138"/>
      <c r="AR2455" s="138"/>
      <c r="AS2455" s="144"/>
      <c r="AT2455" s="135"/>
      <c r="AU2455" s="135"/>
      <c r="AV2455" s="135"/>
      <c r="AW2455" s="135"/>
      <c r="AX2455" s="135"/>
    </row>
    <row r="2456" spans="1:50" ht="24" hidden="1" customHeight="1" x14ac:dyDescent="0.2">
      <c r="B2456" s="169"/>
      <c r="C2456" s="935" t="s">
        <v>7294</v>
      </c>
      <c r="D2456" s="138"/>
      <c r="E2456" s="138" t="s">
        <v>8325</v>
      </c>
      <c r="F2456" s="138" t="s">
        <v>7294</v>
      </c>
      <c r="G2456" s="138">
        <v>6443</v>
      </c>
      <c r="H2456" s="138">
        <v>99</v>
      </c>
      <c r="I2456" s="138">
        <v>99</v>
      </c>
      <c r="J2456" s="138">
        <v>40</v>
      </c>
      <c r="K2456" s="138">
        <v>40</v>
      </c>
      <c r="L2456" s="138"/>
      <c r="M2456" s="138"/>
      <c r="N2456" s="138">
        <v>1600</v>
      </c>
      <c r="O2456" s="138"/>
      <c r="P2456" s="138"/>
      <c r="Q2456" s="138"/>
      <c r="R2456" s="138"/>
      <c r="S2456" s="138"/>
      <c r="T2456" s="145">
        <v>2011</v>
      </c>
      <c r="U2456" s="138"/>
      <c r="V2456" s="138"/>
      <c r="W2456" s="138"/>
      <c r="X2456" s="138"/>
      <c r="Y2456" s="138"/>
      <c r="Z2456" s="138">
        <v>1200</v>
      </c>
      <c r="AA2456" s="138"/>
      <c r="AB2456" s="138"/>
      <c r="AC2456" s="138"/>
      <c r="AD2456" s="138"/>
      <c r="AE2456" s="138"/>
      <c r="AF2456" s="138"/>
      <c r="AG2456" s="138"/>
      <c r="AH2456" s="138"/>
      <c r="AI2456" s="138"/>
      <c r="AJ2456" s="138"/>
      <c r="AK2456" s="138"/>
      <c r="AL2456" s="138"/>
      <c r="AM2456" s="138"/>
      <c r="AN2456" s="138"/>
      <c r="AO2456" s="138"/>
      <c r="AP2456" s="138"/>
      <c r="AQ2456" s="138"/>
      <c r="AR2456" s="138"/>
      <c r="AS2456" s="138" t="s">
        <v>8326</v>
      </c>
    </row>
    <row r="2457" spans="1:50" ht="24" hidden="1" customHeight="1" x14ac:dyDescent="0.2">
      <c r="B2457" s="169"/>
      <c r="C2457" s="935" t="s">
        <v>7294</v>
      </c>
      <c r="D2457" s="138"/>
      <c r="E2457" s="138" t="s">
        <v>8327</v>
      </c>
      <c r="F2457" s="138" t="s">
        <v>7294</v>
      </c>
      <c r="G2457" s="138">
        <v>4076</v>
      </c>
      <c r="H2457" s="138">
        <v>100</v>
      </c>
      <c r="I2457" s="138">
        <v>100</v>
      </c>
      <c r="J2457" s="138"/>
      <c r="K2457" s="138"/>
      <c r="L2457" s="138"/>
      <c r="M2457" s="138"/>
      <c r="N2457" s="138">
        <v>4092</v>
      </c>
      <c r="O2457" s="138"/>
      <c r="P2457" s="138"/>
      <c r="Q2457" s="138"/>
      <c r="R2457" s="138"/>
      <c r="S2457" s="138"/>
      <c r="T2457" s="145">
        <v>2010</v>
      </c>
      <c r="U2457" s="138"/>
      <c r="V2457" s="138"/>
      <c r="W2457" s="138"/>
      <c r="X2457" s="138"/>
      <c r="Y2457" s="138"/>
      <c r="Z2457" s="138">
        <v>1022</v>
      </c>
      <c r="AA2457" s="138"/>
      <c r="AB2457" s="138"/>
      <c r="AC2457" s="138"/>
      <c r="AD2457" s="138"/>
      <c r="AE2457" s="138"/>
      <c r="AF2457" s="138"/>
      <c r="AG2457" s="138"/>
      <c r="AH2457" s="138"/>
      <c r="AI2457" s="138"/>
      <c r="AJ2457" s="138"/>
      <c r="AK2457" s="138"/>
      <c r="AL2457" s="138"/>
      <c r="AM2457" s="138"/>
      <c r="AN2457" s="138"/>
      <c r="AO2457" s="138"/>
      <c r="AP2457" s="138"/>
      <c r="AQ2457" s="138"/>
      <c r="AR2457" s="138"/>
      <c r="AS2457" s="138" t="s">
        <v>1873</v>
      </c>
    </row>
    <row r="2458" spans="1:50" ht="24" hidden="1" customHeight="1" x14ac:dyDescent="0.2">
      <c r="B2458" s="169"/>
      <c r="C2458" s="935" t="s">
        <v>7294</v>
      </c>
      <c r="D2458" s="138"/>
      <c r="E2458" s="138" t="s">
        <v>16500</v>
      </c>
      <c r="F2458" s="138" t="s">
        <v>16464</v>
      </c>
      <c r="G2458" s="138"/>
      <c r="H2458" s="138"/>
      <c r="I2458" s="138"/>
      <c r="J2458" s="138">
        <v>20</v>
      </c>
      <c r="K2458" s="138">
        <v>40</v>
      </c>
      <c r="L2458" s="138"/>
      <c r="M2458" s="138"/>
      <c r="N2458" s="138">
        <v>800</v>
      </c>
      <c r="O2458" s="138"/>
      <c r="P2458" s="138"/>
      <c r="Q2458" s="138"/>
      <c r="R2458" s="138"/>
      <c r="S2458" s="138"/>
      <c r="T2458" s="145">
        <v>2006</v>
      </c>
      <c r="U2458" s="138"/>
      <c r="V2458" s="138"/>
      <c r="W2458" s="138"/>
      <c r="X2458" s="138"/>
      <c r="Y2458" s="138"/>
      <c r="Z2458" s="138"/>
      <c r="AA2458" s="138"/>
      <c r="AB2458" s="138"/>
      <c r="AC2458" s="138"/>
      <c r="AD2458" s="138"/>
      <c r="AE2458" s="138"/>
      <c r="AF2458" s="138"/>
      <c r="AG2458" s="138"/>
      <c r="AH2458" s="138"/>
      <c r="AI2458" s="138"/>
      <c r="AJ2458" s="138"/>
      <c r="AK2458" s="138"/>
      <c r="AL2458" s="138"/>
      <c r="AM2458" s="138"/>
      <c r="AN2458" s="138"/>
      <c r="AO2458" s="138"/>
      <c r="AP2458" s="138"/>
      <c r="AQ2458" s="138"/>
      <c r="AR2458" s="138"/>
      <c r="AS2458" s="138"/>
    </row>
    <row r="2459" spans="1:50" ht="24" hidden="1" customHeight="1" x14ac:dyDescent="0.2">
      <c r="B2459" s="169"/>
      <c r="C2459" s="935" t="s">
        <v>7294</v>
      </c>
      <c r="D2459" s="138"/>
      <c r="E2459" s="138" t="s">
        <v>16501</v>
      </c>
      <c r="F2459" s="138" t="s">
        <v>16464</v>
      </c>
      <c r="G2459" s="138"/>
      <c r="H2459" s="138"/>
      <c r="I2459" s="138"/>
      <c r="J2459" s="138"/>
      <c r="K2459" s="138"/>
      <c r="L2459" s="138"/>
      <c r="M2459" s="138"/>
      <c r="N2459" s="138"/>
      <c r="O2459" s="138"/>
      <c r="P2459" s="138"/>
      <c r="Q2459" s="138"/>
      <c r="R2459" s="138"/>
      <c r="S2459" s="138"/>
      <c r="T2459" s="145">
        <v>2010</v>
      </c>
      <c r="U2459" s="138"/>
      <c r="V2459" s="138"/>
      <c r="W2459" s="138"/>
      <c r="X2459" s="138"/>
      <c r="Y2459" s="138"/>
      <c r="Z2459" s="138"/>
      <c r="AA2459" s="138"/>
      <c r="AB2459" s="138"/>
      <c r="AC2459" s="138"/>
      <c r="AD2459" s="138"/>
      <c r="AE2459" s="138"/>
      <c r="AF2459" s="138"/>
      <c r="AG2459" s="138"/>
      <c r="AH2459" s="138"/>
      <c r="AI2459" s="138"/>
      <c r="AJ2459" s="138"/>
      <c r="AK2459" s="138"/>
      <c r="AL2459" s="138"/>
      <c r="AM2459" s="138"/>
      <c r="AN2459" s="138"/>
      <c r="AO2459" s="138"/>
      <c r="AP2459" s="138"/>
      <c r="AQ2459" s="138"/>
      <c r="AR2459" s="138"/>
      <c r="AS2459" s="138"/>
    </row>
    <row r="2460" spans="1:50" ht="24" hidden="1" customHeight="1" x14ac:dyDescent="0.2">
      <c r="B2460" s="169"/>
      <c r="C2460" s="935" t="s">
        <v>7294</v>
      </c>
      <c r="D2460" s="138"/>
      <c r="E2460" s="138" t="s">
        <v>19308</v>
      </c>
      <c r="F2460" s="138" t="s">
        <v>7294</v>
      </c>
      <c r="G2460" s="138"/>
      <c r="H2460" s="138"/>
      <c r="I2460" s="138"/>
      <c r="J2460" s="138">
        <v>20</v>
      </c>
      <c r="K2460" s="138">
        <v>40</v>
      </c>
      <c r="L2460" s="138"/>
      <c r="M2460" s="138"/>
      <c r="N2460" s="138">
        <v>800</v>
      </c>
      <c r="O2460" s="138"/>
      <c r="P2460" s="138"/>
      <c r="Q2460" s="138"/>
      <c r="R2460" s="138"/>
      <c r="S2460" s="138"/>
      <c r="T2460" s="145">
        <v>2008</v>
      </c>
      <c r="U2460" s="138"/>
      <c r="V2460" s="138"/>
      <c r="W2460" s="138"/>
      <c r="X2460" s="138"/>
      <c r="Y2460" s="138"/>
      <c r="Z2460" s="138"/>
      <c r="AA2460" s="138"/>
      <c r="AB2460" s="138"/>
      <c r="AC2460" s="138"/>
      <c r="AD2460" s="138"/>
      <c r="AE2460" s="138"/>
      <c r="AF2460" s="138"/>
      <c r="AG2460" s="138"/>
      <c r="AH2460" s="138"/>
      <c r="AI2460" s="138"/>
      <c r="AJ2460" s="138"/>
      <c r="AK2460" s="138"/>
      <c r="AL2460" s="138"/>
      <c r="AM2460" s="138"/>
      <c r="AN2460" s="138"/>
      <c r="AO2460" s="138"/>
      <c r="AP2460" s="138"/>
      <c r="AQ2460" s="138"/>
      <c r="AR2460" s="138"/>
      <c r="AS2460" s="138" t="s">
        <v>15538</v>
      </c>
    </row>
    <row r="2461" spans="1:50" ht="24" hidden="1" customHeight="1" x14ac:dyDescent="0.2">
      <c r="B2461" s="169"/>
      <c r="C2461" s="935" t="s">
        <v>7294</v>
      </c>
      <c r="D2461" s="138"/>
      <c r="E2461" s="138" t="s">
        <v>19309</v>
      </c>
      <c r="F2461" s="138" t="s">
        <v>7294</v>
      </c>
      <c r="G2461" s="138"/>
      <c r="H2461" s="138"/>
      <c r="I2461" s="138"/>
      <c r="J2461" s="138"/>
      <c r="K2461" s="138"/>
      <c r="L2461" s="138"/>
      <c r="M2461" s="138"/>
      <c r="N2461" s="138"/>
      <c r="O2461" s="138"/>
      <c r="P2461" s="138"/>
      <c r="Q2461" s="138"/>
      <c r="R2461" s="138"/>
      <c r="S2461" s="138"/>
      <c r="T2461" s="145">
        <v>2010</v>
      </c>
      <c r="U2461" s="138"/>
      <c r="V2461" s="138"/>
      <c r="W2461" s="138"/>
      <c r="X2461" s="138"/>
      <c r="Y2461" s="138"/>
      <c r="Z2461" s="138"/>
      <c r="AA2461" s="138"/>
      <c r="AB2461" s="138"/>
      <c r="AC2461" s="138"/>
      <c r="AD2461" s="138"/>
      <c r="AE2461" s="138"/>
      <c r="AF2461" s="138"/>
      <c r="AG2461" s="138"/>
      <c r="AH2461" s="138"/>
      <c r="AI2461" s="138"/>
      <c r="AJ2461" s="138"/>
      <c r="AK2461" s="138"/>
      <c r="AL2461" s="138"/>
      <c r="AM2461" s="138"/>
      <c r="AN2461" s="138"/>
      <c r="AO2461" s="138"/>
      <c r="AP2461" s="138"/>
      <c r="AQ2461" s="138"/>
      <c r="AR2461" s="138"/>
      <c r="AS2461" s="138"/>
    </row>
    <row r="2462" spans="1:50" ht="24" hidden="1" customHeight="1" x14ac:dyDescent="0.2">
      <c r="B2462" s="169"/>
      <c r="C2462" s="935" t="s">
        <v>7294</v>
      </c>
      <c r="D2462" s="138"/>
      <c r="E2462" s="138" t="s">
        <v>19310</v>
      </c>
      <c r="F2462" s="138" t="s">
        <v>7294</v>
      </c>
      <c r="G2462" s="138"/>
      <c r="H2462" s="138"/>
      <c r="I2462" s="138"/>
      <c r="J2462" s="138">
        <v>20</v>
      </c>
      <c r="K2462" s="138">
        <v>40</v>
      </c>
      <c r="L2462" s="138"/>
      <c r="M2462" s="138"/>
      <c r="N2462" s="138">
        <v>800</v>
      </c>
      <c r="O2462" s="138"/>
      <c r="P2462" s="138"/>
      <c r="Q2462" s="138"/>
      <c r="R2462" s="138"/>
      <c r="S2462" s="138"/>
      <c r="T2462" s="145">
        <v>2010</v>
      </c>
      <c r="U2462" s="138"/>
      <c r="V2462" s="138"/>
      <c r="W2462" s="138"/>
      <c r="X2462" s="138"/>
      <c r="Y2462" s="138"/>
      <c r="Z2462" s="138"/>
      <c r="AA2462" s="138"/>
      <c r="AB2462" s="138"/>
      <c r="AC2462" s="138"/>
      <c r="AD2462" s="138"/>
      <c r="AE2462" s="138"/>
      <c r="AF2462" s="138"/>
      <c r="AG2462" s="138"/>
      <c r="AH2462" s="138"/>
      <c r="AI2462" s="138"/>
      <c r="AJ2462" s="138"/>
      <c r="AK2462" s="138"/>
      <c r="AL2462" s="138"/>
      <c r="AM2462" s="138"/>
      <c r="AN2462" s="138"/>
      <c r="AO2462" s="138"/>
      <c r="AP2462" s="138"/>
      <c r="AQ2462" s="138"/>
      <c r="AR2462" s="138"/>
      <c r="AS2462" s="138"/>
    </row>
    <row r="2463" spans="1:50" ht="24" hidden="1" customHeight="1" x14ac:dyDescent="0.2">
      <c r="B2463" s="169"/>
      <c r="C2463" s="935" t="s">
        <v>7294</v>
      </c>
      <c r="D2463" s="138"/>
      <c r="E2463" s="138" t="s">
        <v>19311</v>
      </c>
      <c r="F2463" s="138" t="s">
        <v>7294</v>
      </c>
      <c r="G2463" s="138"/>
      <c r="H2463" s="138"/>
      <c r="I2463" s="138"/>
      <c r="J2463" s="138"/>
      <c r="K2463" s="138"/>
      <c r="L2463" s="138"/>
      <c r="M2463" s="138"/>
      <c r="N2463" s="138">
        <v>8949</v>
      </c>
      <c r="O2463" s="138"/>
      <c r="P2463" s="138"/>
      <c r="Q2463" s="138"/>
      <c r="R2463" s="138"/>
      <c r="S2463" s="138"/>
      <c r="T2463" s="145">
        <v>2018</v>
      </c>
      <c r="U2463" s="138"/>
      <c r="V2463" s="138"/>
      <c r="W2463" s="138"/>
      <c r="X2463" s="138"/>
      <c r="Y2463" s="138"/>
      <c r="Z2463" s="138"/>
      <c r="AA2463" s="138"/>
      <c r="AB2463" s="138"/>
      <c r="AC2463" s="138"/>
      <c r="AD2463" s="138"/>
      <c r="AE2463" s="138"/>
      <c r="AF2463" s="138"/>
      <c r="AG2463" s="138"/>
      <c r="AH2463" s="138"/>
      <c r="AI2463" s="138"/>
      <c r="AJ2463" s="138"/>
      <c r="AK2463" s="138"/>
      <c r="AL2463" s="138"/>
      <c r="AM2463" s="138"/>
      <c r="AN2463" s="138"/>
      <c r="AO2463" s="138"/>
      <c r="AP2463" s="138"/>
      <c r="AQ2463" s="138"/>
      <c r="AR2463" s="138"/>
      <c r="AS2463" s="138" t="s">
        <v>15463</v>
      </c>
    </row>
    <row r="2464" spans="1:50" ht="24" hidden="1" customHeight="1" x14ac:dyDescent="0.2">
      <c r="B2464" s="169"/>
      <c r="C2464" s="935" t="s">
        <v>7294</v>
      </c>
      <c r="D2464" s="138"/>
      <c r="E2464" s="138" t="s">
        <v>16502</v>
      </c>
      <c r="F2464" s="138" t="s">
        <v>7294</v>
      </c>
      <c r="G2464" s="138"/>
      <c r="H2464" s="138"/>
      <c r="I2464" s="138"/>
      <c r="J2464" s="138"/>
      <c r="K2464" s="138"/>
      <c r="L2464" s="138"/>
      <c r="M2464" s="138"/>
      <c r="N2464" s="138"/>
      <c r="O2464" s="138"/>
      <c r="P2464" s="138"/>
      <c r="Q2464" s="138"/>
      <c r="R2464" s="138"/>
      <c r="S2464" s="138"/>
      <c r="T2464" s="145">
        <v>2010</v>
      </c>
      <c r="U2464" s="138"/>
      <c r="V2464" s="138"/>
      <c r="W2464" s="138"/>
      <c r="X2464" s="138"/>
      <c r="Y2464" s="138"/>
      <c r="Z2464" s="138"/>
      <c r="AA2464" s="138"/>
      <c r="AB2464" s="138"/>
      <c r="AC2464" s="138"/>
      <c r="AD2464" s="138"/>
      <c r="AE2464" s="138"/>
      <c r="AF2464" s="138"/>
      <c r="AG2464" s="138"/>
      <c r="AH2464" s="138"/>
      <c r="AI2464" s="138"/>
      <c r="AJ2464" s="138"/>
      <c r="AK2464" s="138"/>
      <c r="AL2464" s="138"/>
      <c r="AM2464" s="138"/>
      <c r="AN2464" s="138"/>
      <c r="AO2464" s="138"/>
      <c r="AP2464" s="138"/>
      <c r="AQ2464" s="138"/>
      <c r="AR2464" s="138"/>
      <c r="AS2464" s="138"/>
    </row>
    <row r="2465" spans="2:45" ht="24" hidden="1" customHeight="1" x14ac:dyDescent="0.2">
      <c r="B2465" s="169"/>
      <c r="C2465" s="935" t="s">
        <v>7294</v>
      </c>
      <c r="D2465" s="138"/>
      <c r="E2465" s="138" t="s">
        <v>19312</v>
      </c>
      <c r="F2465" s="138" t="s">
        <v>7294</v>
      </c>
      <c r="G2465" s="138"/>
      <c r="H2465" s="138"/>
      <c r="I2465" s="138"/>
      <c r="J2465" s="138">
        <v>20</v>
      </c>
      <c r="K2465" s="138">
        <v>40</v>
      </c>
      <c r="L2465" s="138"/>
      <c r="M2465" s="138"/>
      <c r="N2465" s="138">
        <v>800</v>
      </c>
      <c r="O2465" s="138"/>
      <c r="P2465" s="138"/>
      <c r="Q2465" s="138"/>
      <c r="R2465" s="138"/>
      <c r="S2465" s="138"/>
      <c r="T2465" s="145">
        <v>2020</v>
      </c>
      <c r="U2465" s="138"/>
      <c r="V2465" s="138"/>
      <c r="W2465" s="138"/>
      <c r="X2465" s="138"/>
      <c r="Y2465" s="138"/>
      <c r="Z2465" s="138"/>
      <c r="AA2465" s="138"/>
      <c r="AB2465" s="138"/>
      <c r="AC2465" s="138"/>
      <c r="AD2465" s="138"/>
      <c r="AE2465" s="138"/>
      <c r="AF2465" s="138"/>
      <c r="AG2465" s="138"/>
      <c r="AH2465" s="138"/>
      <c r="AI2465" s="138"/>
      <c r="AJ2465" s="138"/>
      <c r="AK2465" s="138"/>
      <c r="AL2465" s="138"/>
      <c r="AM2465" s="138"/>
      <c r="AN2465" s="138"/>
      <c r="AO2465" s="138"/>
      <c r="AP2465" s="138"/>
      <c r="AQ2465" s="138"/>
      <c r="AR2465" s="138"/>
      <c r="AS2465" s="138"/>
    </row>
    <row r="2466" spans="2:45" ht="24" hidden="1" customHeight="1" x14ac:dyDescent="0.2">
      <c r="B2466" s="169"/>
      <c r="C2466" s="935" t="s">
        <v>7294</v>
      </c>
      <c r="D2466" s="138"/>
      <c r="E2466" s="138" t="s">
        <v>19313</v>
      </c>
      <c r="F2466" s="138" t="s">
        <v>7294</v>
      </c>
      <c r="G2466" s="138"/>
      <c r="H2466" s="138"/>
      <c r="I2466" s="138"/>
      <c r="J2466" s="138"/>
      <c r="K2466" s="138"/>
      <c r="L2466" s="138"/>
      <c r="M2466" s="138"/>
      <c r="N2466" s="138">
        <v>7800</v>
      </c>
      <c r="O2466" s="138"/>
      <c r="P2466" s="138"/>
      <c r="Q2466" s="138"/>
      <c r="R2466" s="138"/>
      <c r="S2466" s="138"/>
      <c r="T2466" s="145">
        <v>2020</v>
      </c>
      <c r="U2466" s="138"/>
      <c r="V2466" s="138"/>
      <c r="W2466" s="138"/>
      <c r="X2466" s="138"/>
      <c r="Y2466" s="138"/>
      <c r="Z2466" s="138"/>
      <c r="AA2466" s="138"/>
      <c r="AB2466" s="138"/>
      <c r="AC2466" s="138"/>
      <c r="AD2466" s="138"/>
      <c r="AE2466" s="138"/>
      <c r="AF2466" s="138"/>
      <c r="AG2466" s="138"/>
      <c r="AH2466" s="138"/>
      <c r="AI2466" s="138"/>
      <c r="AJ2466" s="138"/>
      <c r="AK2466" s="138"/>
      <c r="AL2466" s="138"/>
      <c r="AM2466" s="138"/>
      <c r="AN2466" s="138"/>
      <c r="AO2466" s="138"/>
      <c r="AP2466" s="138"/>
      <c r="AQ2466" s="138"/>
      <c r="AR2466" s="138"/>
      <c r="AS2466" s="138" t="s">
        <v>16184</v>
      </c>
    </row>
    <row r="2467" spans="2:45" ht="24" hidden="1" customHeight="1" x14ac:dyDescent="0.2">
      <c r="B2467" s="169"/>
      <c r="C2467" s="935" t="s">
        <v>7294</v>
      </c>
      <c r="D2467" s="138"/>
      <c r="E2467" s="138" t="s">
        <v>19314</v>
      </c>
      <c r="F2467" s="138" t="s">
        <v>7294</v>
      </c>
      <c r="G2467" s="138"/>
      <c r="H2467" s="138"/>
      <c r="I2467" s="138"/>
      <c r="J2467" s="138"/>
      <c r="K2467" s="138"/>
      <c r="L2467" s="138"/>
      <c r="M2467" s="138"/>
      <c r="N2467" s="138">
        <v>2300</v>
      </c>
      <c r="O2467" s="138"/>
      <c r="P2467" s="138"/>
      <c r="Q2467" s="138"/>
      <c r="R2467" s="138"/>
      <c r="S2467" s="138"/>
      <c r="T2467" s="145">
        <v>2020</v>
      </c>
      <c r="U2467" s="138"/>
      <c r="V2467" s="138"/>
      <c r="W2467" s="138"/>
      <c r="X2467" s="138"/>
      <c r="Y2467" s="138"/>
      <c r="Z2467" s="138"/>
      <c r="AA2467" s="138"/>
      <c r="AB2467" s="138"/>
      <c r="AC2467" s="138"/>
      <c r="AD2467" s="138"/>
      <c r="AE2467" s="138"/>
      <c r="AF2467" s="138"/>
      <c r="AG2467" s="138"/>
      <c r="AH2467" s="138"/>
      <c r="AI2467" s="138"/>
      <c r="AJ2467" s="138"/>
      <c r="AK2467" s="138"/>
      <c r="AL2467" s="138"/>
      <c r="AM2467" s="138"/>
      <c r="AN2467" s="138"/>
      <c r="AO2467" s="138"/>
      <c r="AP2467" s="138"/>
      <c r="AQ2467" s="138"/>
      <c r="AR2467" s="138"/>
      <c r="AS2467" s="138"/>
    </row>
    <row r="2468" spans="2:45" ht="24" hidden="1" customHeight="1" x14ac:dyDescent="0.2">
      <c r="B2468" s="169"/>
      <c r="C2468" s="935" t="s">
        <v>7294</v>
      </c>
      <c r="D2468" s="138"/>
      <c r="E2468" s="138" t="s">
        <v>19315</v>
      </c>
      <c r="F2468" s="138" t="s">
        <v>7294</v>
      </c>
      <c r="G2468" s="138"/>
      <c r="H2468" s="138"/>
      <c r="I2468" s="138"/>
      <c r="J2468" s="138"/>
      <c r="K2468" s="138"/>
      <c r="L2468" s="138"/>
      <c r="M2468" s="138"/>
      <c r="N2468" s="138">
        <v>720</v>
      </c>
      <c r="O2468" s="138"/>
      <c r="P2468" s="138"/>
      <c r="Q2468" s="138"/>
      <c r="R2468" s="138"/>
      <c r="S2468" s="138"/>
      <c r="T2468" s="145">
        <v>2020</v>
      </c>
      <c r="U2468" s="138"/>
      <c r="V2468" s="138"/>
      <c r="W2468" s="138"/>
      <c r="X2468" s="138"/>
      <c r="Y2468" s="138"/>
      <c r="Z2468" s="138"/>
      <c r="AA2468" s="138"/>
      <c r="AB2468" s="138"/>
      <c r="AC2468" s="138"/>
      <c r="AD2468" s="138"/>
      <c r="AE2468" s="138"/>
      <c r="AF2468" s="138"/>
      <c r="AG2468" s="138"/>
      <c r="AH2468" s="138"/>
      <c r="AI2468" s="138"/>
      <c r="AJ2468" s="138"/>
      <c r="AK2468" s="138"/>
      <c r="AL2468" s="138"/>
      <c r="AM2468" s="138"/>
      <c r="AN2468" s="138"/>
      <c r="AO2468" s="138"/>
      <c r="AP2468" s="138"/>
      <c r="AQ2468" s="138"/>
      <c r="AR2468" s="138"/>
      <c r="AS2468" s="138"/>
    </row>
    <row r="2469" spans="2:45" ht="24" hidden="1" customHeight="1" x14ac:dyDescent="0.2">
      <c r="B2469" s="169"/>
      <c r="C2469" s="935" t="s">
        <v>7294</v>
      </c>
      <c r="D2469" s="138"/>
      <c r="E2469" s="138" t="s">
        <v>19316</v>
      </c>
      <c r="F2469" s="138" t="s">
        <v>7294</v>
      </c>
      <c r="G2469" s="138"/>
      <c r="H2469" s="138"/>
      <c r="I2469" s="138"/>
      <c r="J2469" s="138">
        <v>30</v>
      </c>
      <c r="K2469" s="138">
        <v>16</v>
      </c>
      <c r="L2469" s="138"/>
      <c r="M2469" s="138"/>
      <c r="N2469" s="138">
        <v>480</v>
      </c>
      <c r="O2469" s="138"/>
      <c r="P2469" s="138"/>
      <c r="Q2469" s="138"/>
      <c r="R2469" s="138"/>
      <c r="S2469" s="138"/>
      <c r="T2469" s="145">
        <v>2020</v>
      </c>
      <c r="U2469" s="138"/>
      <c r="V2469" s="138"/>
      <c r="W2469" s="138"/>
      <c r="X2469" s="138"/>
      <c r="Y2469" s="138"/>
      <c r="Z2469" s="138"/>
      <c r="AA2469" s="138"/>
      <c r="AB2469" s="138"/>
      <c r="AC2469" s="138"/>
      <c r="AD2469" s="138"/>
      <c r="AE2469" s="138"/>
      <c r="AF2469" s="138"/>
      <c r="AG2469" s="138"/>
      <c r="AH2469" s="138"/>
      <c r="AI2469" s="138"/>
      <c r="AJ2469" s="138"/>
      <c r="AK2469" s="138"/>
      <c r="AL2469" s="138"/>
      <c r="AM2469" s="138"/>
      <c r="AN2469" s="138"/>
      <c r="AO2469" s="138"/>
      <c r="AP2469" s="138"/>
      <c r="AQ2469" s="138"/>
      <c r="AR2469" s="138"/>
      <c r="AS2469" s="138"/>
    </row>
    <row r="2470" spans="2:45" ht="24" hidden="1" customHeight="1" x14ac:dyDescent="0.2">
      <c r="B2470" s="169"/>
      <c r="C2470" s="935" t="s">
        <v>7294</v>
      </c>
      <c r="D2470" s="138"/>
      <c r="E2470" s="138" t="s">
        <v>19317</v>
      </c>
      <c r="F2470" s="138" t="s">
        <v>7294</v>
      </c>
      <c r="G2470" s="138"/>
      <c r="H2470" s="138"/>
      <c r="I2470" s="138"/>
      <c r="J2470" s="138">
        <v>28</v>
      </c>
      <c r="K2470" s="138">
        <v>15</v>
      </c>
      <c r="L2470" s="138"/>
      <c r="M2470" s="138"/>
      <c r="N2470" s="138">
        <v>420</v>
      </c>
      <c r="O2470" s="138"/>
      <c r="P2470" s="138"/>
      <c r="Q2470" s="138"/>
      <c r="R2470" s="138"/>
      <c r="S2470" s="138"/>
      <c r="T2470" s="145">
        <v>2020</v>
      </c>
      <c r="U2470" s="138"/>
      <c r="V2470" s="138"/>
      <c r="W2470" s="138"/>
      <c r="X2470" s="138"/>
      <c r="Y2470" s="138"/>
      <c r="Z2470" s="138"/>
      <c r="AA2470" s="138"/>
      <c r="AB2470" s="138"/>
      <c r="AC2470" s="138"/>
      <c r="AD2470" s="138"/>
      <c r="AE2470" s="138"/>
      <c r="AF2470" s="138"/>
      <c r="AG2470" s="138"/>
      <c r="AH2470" s="138"/>
      <c r="AI2470" s="138"/>
      <c r="AJ2470" s="138"/>
      <c r="AK2470" s="138"/>
      <c r="AL2470" s="138"/>
      <c r="AM2470" s="138"/>
      <c r="AN2470" s="138"/>
      <c r="AO2470" s="138"/>
      <c r="AP2470" s="138"/>
      <c r="AQ2470" s="138"/>
      <c r="AR2470" s="138"/>
      <c r="AS2470" s="138"/>
    </row>
    <row r="2471" spans="2:45" ht="24" hidden="1" customHeight="1" x14ac:dyDescent="0.2">
      <c r="B2471" s="169"/>
      <c r="C2471" s="935" t="s">
        <v>7294</v>
      </c>
      <c r="D2471" s="138"/>
      <c r="E2471" s="138" t="s">
        <v>16503</v>
      </c>
      <c r="F2471" s="138" t="s">
        <v>7294</v>
      </c>
      <c r="G2471" s="138"/>
      <c r="H2471" s="138"/>
      <c r="I2471" s="138"/>
      <c r="J2471" s="138"/>
      <c r="K2471" s="138"/>
      <c r="L2471" s="138"/>
      <c r="M2471" s="138"/>
      <c r="N2471" s="138">
        <v>22197</v>
      </c>
      <c r="O2471" s="138"/>
      <c r="P2471" s="138"/>
      <c r="Q2471" s="138"/>
      <c r="R2471" s="138"/>
      <c r="S2471" s="138"/>
      <c r="T2471" s="145">
        <v>2020</v>
      </c>
      <c r="U2471" s="138"/>
      <c r="V2471" s="138"/>
      <c r="W2471" s="138"/>
      <c r="X2471" s="138"/>
      <c r="Y2471" s="138"/>
      <c r="Z2471" s="138"/>
      <c r="AA2471" s="138"/>
      <c r="AB2471" s="138"/>
      <c r="AC2471" s="138"/>
      <c r="AD2471" s="138"/>
      <c r="AE2471" s="138"/>
      <c r="AF2471" s="138"/>
      <c r="AG2471" s="138"/>
      <c r="AH2471" s="138"/>
      <c r="AI2471" s="138"/>
      <c r="AJ2471" s="138"/>
      <c r="AK2471" s="138"/>
      <c r="AL2471" s="138"/>
      <c r="AM2471" s="138"/>
      <c r="AN2471" s="138"/>
      <c r="AO2471" s="138"/>
      <c r="AP2471" s="138"/>
      <c r="AQ2471" s="138"/>
      <c r="AR2471" s="138"/>
      <c r="AS2471" s="138" t="s">
        <v>15467</v>
      </c>
    </row>
    <row r="2472" spans="2:45" ht="24" hidden="1" customHeight="1" x14ac:dyDescent="0.2">
      <c r="B2472" s="169"/>
      <c r="C2472" s="935" t="s">
        <v>7294</v>
      </c>
      <c r="D2472" s="138"/>
      <c r="E2472" s="138" t="s">
        <v>16504</v>
      </c>
      <c r="F2472" s="138" t="s">
        <v>7294</v>
      </c>
      <c r="G2472" s="138"/>
      <c r="H2472" s="138"/>
      <c r="I2472" s="138"/>
      <c r="J2472" s="138"/>
      <c r="K2472" s="138"/>
      <c r="L2472" s="138"/>
      <c r="M2472" s="138"/>
      <c r="N2472" s="138">
        <v>21877</v>
      </c>
      <c r="O2472" s="138"/>
      <c r="P2472" s="138"/>
      <c r="Q2472" s="138"/>
      <c r="R2472" s="138"/>
      <c r="S2472" s="138"/>
      <c r="T2472" s="145">
        <v>1995</v>
      </c>
      <c r="U2472" s="138"/>
      <c r="V2472" s="138"/>
      <c r="W2472" s="138"/>
      <c r="X2472" s="138"/>
      <c r="Y2472" s="138"/>
      <c r="Z2472" s="138"/>
      <c r="AA2472" s="138"/>
      <c r="AB2472" s="138"/>
      <c r="AC2472" s="138"/>
      <c r="AD2472" s="138"/>
      <c r="AE2472" s="138"/>
      <c r="AF2472" s="138"/>
      <c r="AG2472" s="138"/>
      <c r="AH2472" s="138"/>
      <c r="AI2472" s="138"/>
      <c r="AJ2472" s="138"/>
      <c r="AK2472" s="138"/>
      <c r="AL2472" s="138"/>
      <c r="AM2472" s="138"/>
      <c r="AN2472" s="138"/>
      <c r="AO2472" s="138"/>
      <c r="AP2472" s="138"/>
      <c r="AQ2472" s="138"/>
      <c r="AR2472" s="138"/>
      <c r="AS2472" s="138"/>
    </row>
    <row r="2473" spans="2:45" ht="24" hidden="1" customHeight="1" x14ac:dyDescent="0.2">
      <c r="B2473" s="169"/>
      <c r="C2473" s="935" t="s">
        <v>7294</v>
      </c>
      <c r="D2473" s="138"/>
      <c r="E2473" s="138" t="s">
        <v>19318</v>
      </c>
      <c r="F2473" s="138" t="s">
        <v>7294</v>
      </c>
      <c r="G2473" s="138"/>
      <c r="H2473" s="138"/>
      <c r="I2473" s="138"/>
      <c r="J2473" s="138"/>
      <c r="K2473" s="138"/>
      <c r="L2473" s="138"/>
      <c r="M2473" s="138"/>
      <c r="N2473" s="138">
        <v>4120</v>
      </c>
      <c r="O2473" s="138"/>
      <c r="P2473" s="138"/>
      <c r="Q2473" s="138"/>
      <c r="R2473" s="138"/>
      <c r="S2473" s="138"/>
      <c r="T2473" s="145"/>
      <c r="U2473" s="138"/>
      <c r="V2473" s="138"/>
      <c r="W2473" s="138"/>
      <c r="X2473" s="138"/>
      <c r="Y2473" s="138"/>
      <c r="Z2473" s="138"/>
      <c r="AA2473" s="138"/>
      <c r="AB2473" s="138"/>
      <c r="AC2473" s="138"/>
      <c r="AD2473" s="138"/>
      <c r="AE2473" s="138"/>
      <c r="AF2473" s="138"/>
      <c r="AG2473" s="138"/>
      <c r="AH2473" s="138"/>
      <c r="AI2473" s="138"/>
      <c r="AJ2473" s="138"/>
      <c r="AK2473" s="138"/>
      <c r="AL2473" s="138"/>
      <c r="AM2473" s="138"/>
      <c r="AN2473" s="138"/>
      <c r="AO2473" s="138"/>
      <c r="AP2473" s="138"/>
      <c r="AQ2473" s="138"/>
      <c r="AR2473" s="138"/>
      <c r="AS2473" s="138" t="s">
        <v>15463</v>
      </c>
    </row>
    <row r="2474" spans="2:45" ht="24" hidden="1" customHeight="1" x14ac:dyDescent="0.2">
      <c r="B2474" s="169"/>
      <c r="C2474" s="935" t="s">
        <v>7294</v>
      </c>
      <c r="D2474" s="138"/>
      <c r="E2474" s="138" t="s">
        <v>16505</v>
      </c>
      <c r="F2474" s="138" t="s">
        <v>7294</v>
      </c>
      <c r="G2474" s="138"/>
      <c r="H2474" s="138"/>
      <c r="I2474" s="138"/>
      <c r="J2474" s="138"/>
      <c r="K2474" s="138"/>
      <c r="L2474" s="138"/>
      <c r="M2474" s="138"/>
      <c r="N2474" s="138">
        <v>21817</v>
      </c>
      <c r="O2474" s="138"/>
      <c r="P2474" s="138"/>
      <c r="Q2474" s="138"/>
      <c r="R2474" s="138"/>
      <c r="S2474" s="138"/>
      <c r="T2474" s="145">
        <v>2021</v>
      </c>
      <c r="U2474" s="138"/>
      <c r="V2474" s="138"/>
      <c r="W2474" s="138"/>
      <c r="X2474" s="138"/>
      <c r="Y2474" s="138"/>
      <c r="Z2474" s="138"/>
      <c r="AA2474" s="138"/>
      <c r="AB2474" s="138"/>
      <c r="AC2474" s="138"/>
      <c r="AD2474" s="138"/>
      <c r="AE2474" s="138"/>
      <c r="AF2474" s="138"/>
      <c r="AG2474" s="138"/>
      <c r="AH2474" s="138"/>
      <c r="AI2474" s="138"/>
      <c r="AJ2474" s="138"/>
      <c r="AK2474" s="138"/>
      <c r="AL2474" s="138"/>
      <c r="AM2474" s="138"/>
      <c r="AN2474" s="138"/>
      <c r="AO2474" s="138"/>
      <c r="AP2474" s="138"/>
      <c r="AQ2474" s="138"/>
      <c r="AR2474" s="138"/>
      <c r="AS2474" s="138" t="s">
        <v>15467</v>
      </c>
    </row>
    <row r="2475" spans="2:45" ht="24" hidden="1" customHeight="1" x14ac:dyDescent="0.2">
      <c r="B2475" s="169"/>
      <c r="C2475" s="935" t="s">
        <v>7294</v>
      </c>
      <c r="D2475" s="138"/>
      <c r="E2475" s="138" t="s">
        <v>16506</v>
      </c>
      <c r="F2475" s="138" t="s">
        <v>7294</v>
      </c>
      <c r="G2475" s="138"/>
      <c r="H2475" s="138"/>
      <c r="I2475" s="138"/>
      <c r="J2475" s="138"/>
      <c r="K2475" s="138"/>
      <c r="L2475" s="138"/>
      <c r="M2475" s="138"/>
      <c r="N2475" s="138">
        <v>7920</v>
      </c>
      <c r="O2475" s="138"/>
      <c r="P2475" s="138"/>
      <c r="Q2475" s="138"/>
      <c r="R2475" s="138"/>
      <c r="S2475" s="138"/>
      <c r="T2475" s="145">
        <v>2021</v>
      </c>
      <c r="U2475" s="138"/>
      <c r="V2475" s="138"/>
      <c r="W2475" s="138"/>
      <c r="X2475" s="138"/>
      <c r="Y2475" s="138"/>
      <c r="Z2475" s="138"/>
      <c r="AA2475" s="138"/>
      <c r="AB2475" s="138"/>
      <c r="AC2475" s="138"/>
      <c r="AD2475" s="138"/>
      <c r="AE2475" s="138"/>
      <c r="AF2475" s="138"/>
      <c r="AG2475" s="138"/>
      <c r="AH2475" s="138"/>
      <c r="AI2475" s="138"/>
      <c r="AJ2475" s="138"/>
      <c r="AK2475" s="138"/>
      <c r="AL2475" s="138"/>
      <c r="AM2475" s="138"/>
      <c r="AN2475" s="138"/>
      <c r="AO2475" s="138"/>
      <c r="AP2475" s="138"/>
      <c r="AQ2475" s="138"/>
      <c r="AR2475" s="138"/>
      <c r="AS2475" s="138" t="s">
        <v>16507</v>
      </c>
    </row>
    <row r="2476" spans="2:45" ht="24" hidden="1" customHeight="1" x14ac:dyDescent="0.2">
      <c r="B2476" s="169"/>
      <c r="C2476" s="935" t="s">
        <v>7294</v>
      </c>
      <c r="D2476" s="138"/>
      <c r="E2476" s="138" t="s">
        <v>16508</v>
      </c>
      <c r="F2476" s="138" t="s">
        <v>7294</v>
      </c>
      <c r="G2476" s="138"/>
      <c r="H2476" s="138"/>
      <c r="I2476" s="138"/>
      <c r="J2476" s="138"/>
      <c r="K2476" s="138"/>
      <c r="L2476" s="138"/>
      <c r="M2476" s="138"/>
      <c r="N2476" s="138">
        <v>6949</v>
      </c>
      <c r="O2476" s="138"/>
      <c r="P2476" s="138"/>
      <c r="Q2476" s="138"/>
      <c r="R2476" s="138"/>
      <c r="S2476" s="138"/>
      <c r="T2476" s="145">
        <v>2021</v>
      </c>
      <c r="U2476" s="138"/>
      <c r="V2476" s="138"/>
      <c r="W2476" s="138"/>
      <c r="X2476" s="138"/>
      <c r="Y2476" s="138"/>
      <c r="Z2476" s="138"/>
      <c r="AA2476" s="138"/>
      <c r="AB2476" s="138"/>
      <c r="AC2476" s="138"/>
      <c r="AD2476" s="138"/>
      <c r="AE2476" s="138"/>
      <c r="AF2476" s="138"/>
      <c r="AG2476" s="138"/>
      <c r="AH2476" s="138"/>
      <c r="AI2476" s="138"/>
      <c r="AJ2476" s="138"/>
      <c r="AK2476" s="138"/>
      <c r="AL2476" s="138"/>
      <c r="AM2476" s="138"/>
      <c r="AN2476" s="138"/>
      <c r="AO2476" s="138"/>
      <c r="AP2476" s="138"/>
      <c r="AQ2476" s="138"/>
      <c r="AR2476" s="138"/>
      <c r="AS2476" s="138" t="s">
        <v>15463</v>
      </c>
    </row>
    <row r="2477" spans="2:45" ht="24" hidden="1" customHeight="1" x14ac:dyDescent="0.2">
      <c r="B2477" s="169"/>
      <c r="C2477" s="935" t="s">
        <v>7294</v>
      </c>
      <c r="D2477" s="138"/>
      <c r="E2477" s="138" t="s">
        <v>16509</v>
      </c>
      <c r="F2477" s="138" t="s">
        <v>7294</v>
      </c>
      <c r="G2477" s="138"/>
      <c r="H2477" s="138"/>
      <c r="I2477" s="138"/>
      <c r="J2477" s="138">
        <v>44</v>
      </c>
      <c r="K2477" s="138">
        <v>24</v>
      </c>
      <c r="L2477" s="138"/>
      <c r="M2477" s="138"/>
      <c r="N2477" s="138">
        <v>1056</v>
      </c>
      <c r="O2477" s="138"/>
      <c r="P2477" s="138"/>
      <c r="Q2477" s="138"/>
      <c r="R2477" s="138"/>
      <c r="S2477" s="138"/>
      <c r="T2477" s="145">
        <v>2018</v>
      </c>
      <c r="U2477" s="138"/>
      <c r="V2477" s="138"/>
      <c r="W2477" s="138"/>
      <c r="X2477" s="138"/>
      <c r="Y2477" s="138"/>
      <c r="Z2477" s="138"/>
      <c r="AA2477" s="138"/>
      <c r="AB2477" s="138"/>
      <c r="AC2477" s="138"/>
      <c r="AD2477" s="138"/>
      <c r="AE2477" s="138"/>
      <c r="AF2477" s="138"/>
      <c r="AG2477" s="138"/>
      <c r="AH2477" s="138"/>
      <c r="AI2477" s="138"/>
      <c r="AJ2477" s="138"/>
      <c r="AK2477" s="138"/>
      <c r="AL2477" s="138"/>
      <c r="AM2477" s="138"/>
      <c r="AN2477" s="138"/>
      <c r="AO2477" s="138"/>
      <c r="AP2477" s="138"/>
      <c r="AQ2477" s="138"/>
      <c r="AR2477" s="138"/>
      <c r="AS2477" s="138"/>
    </row>
    <row r="2478" spans="2:45" ht="24" hidden="1" customHeight="1" x14ac:dyDescent="0.2">
      <c r="B2478" s="169"/>
      <c r="C2478" s="935" t="s">
        <v>7294</v>
      </c>
      <c r="D2478" s="138"/>
      <c r="E2478" s="138" t="s">
        <v>16510</v>
      </c>
      <c r="F2478" s="138" t="s">
        <v>7294</v>
      </c>
      <c r="G2478" s="138"/>
      <c r="H2478" s="138"/>
      <c r="I2478" s="138"/>
      <c r="J2478" s="138">
        <v>34</v>
      </c>
      <c r="K2478" s="138">
        <v>22</v>
      </c>
      <c r="L2478" s="138"/>
      <c r="M2478" s="138"/>
      <c r="N2478" s="138">
        <v>748</v>
      </c>
      <c r="O2478" s="138"/>
      <c r="P2478" s="138"/>
      <c r="Q2478" s="138"/>
      <c r="R2478" s="138"/>
      <c r="S2478" s="138"/>
      <c r="T2478" s="145">
        <v>2018</v>
      </c>
      <c r="U2478" s="138"/>
      <c r="V2478" s="138"/>
      <c r="W2478" s="138"/>
      <c r="X2478" s="138"/>
      <c r="Y2478" s="138"/>
      <c r="Z2478" s="138"/>
      <c r="AA2478" s="138"/>
      <c r="AB2478" s="138"/>
      <c r="AC2478" s="138"/>
      <c r="AD2478" s="138"/>
      <c r="AE2478" s="138"/>
      <c r="AF2478" s="138"/>
      <c r="AG2478" s="138"/>
      <c r="AH2478" s="138"/>
      <c r="AI2478" s="138"/>
      <c r="AJ2478" s="138"/>
      <c r="AK2478" s="138"/>
      <c r="AL2478" s="138"/>
      <c r="AM2478" s="138"/>
      <c r="AN2478" s="138"/>
      <c r="AO2478" s="138"/>
      <c r="AP2478" s="138"/>
      <c r="AQ2478" s="138"/>
      <c r="AR2478" s="138"/>
      <c r="AS2478" s="138" t="s">
        <v>15538</v>
      </c>
    </row>
    <row r="2479" spans="2:45" ht="24" hidden="1" customHeight="1" x14ac:dyDescent="0.2">
      <c r="B2479" s="169"/>
      <c r="C2479" s="935" t="s">
        <v>7294</v>
      </c>
      <c r="D2479" s="138"/>
      <c r="E2479" s="138" t="s">
        <v>16511</v>
      </c>
      <c r="F2479" s="138" t="s">
        <v>7294</v>
      </c>
      <c r="G2479" s="138"/>
      <c r="H2479" s="138"/>
      <c r="I2479" s="138"/>
      <c r="J2479" s="138">
        <v>44</v>
      </c>
      <c r="K2479" s="138">
        <v>24</v>
      </c>
      <c r="L2479" s="138"/>
      <c r="M2479" s="138"/>
      <c r="N2479" s="138">
        <v>1056</v>
      </c>
      <c r="O2479" s="138"/>
      <c r="P2479" s="138"/>
      <c r="Q2479" s="138"/>
      <c r="R2479" s="138"/>
      <c r="S2479" s="138"/>
      <c r="T2479" s="145">
        <v>2018</v>
      </c>
      <c r="U2479" s="138"/>
      <c r="V2479" s="138"/>
      <c r="W2479" s="138"/>
      <c r="X2479" s="138"/>
      <c r="Y2479" s="138"/>
      <c r="Z2479" s="138"/>
      <c r="AA2479" s="138"/>
      <c r="AB2479" s="138"/>
      <c r="AC2479" s="138"/>
      <c r="AD2479" s="138"/>
      <c r="AE2479" s="138"/>
      <c r="AF2479" s="138"/>
      <c r="AG2479" s="138"/>
      <c r="AH2479" s="138"/>
      <c r="AI2479" s="138"/>
      <c r="AJ2479" s="138"/>
      <c r="AK2479" s="138"/>
      <c r="AL2479" s="138"/>
      <c r="AM2479" s="138"/>
      <c r="AN2479" s="138"/>
      <c r="AO2479" s="138"/>
      <c r="AP2479" s="138"/>
      <c r="AQ2479" s="138"/>
      <c r="AR2479" s="138"/>
      <c r="AS2479" s="138"/>
    </row>
    <row r="2480" spans="2:45" ht="24" hidden="1" customHeight="1" x14ac:dyDescent="0.2">
      <c r="B2480" s="169"/>
      <c r="C2480" s="935" t="s">
        <v>7294</v>
      </c>
      <c r="D2480" s="138"/>
      <c r="E2480" s="138" t="s">
        <v>16512</v>
      </c>
      <c r="F2480" s="138" t="s">
        <v>7294</v>
      </c>
      <c r="G2480" s="384"/>
      <c r="H2480" s="384"/>
      <c r="I2480" s="138"/>
      <c r="J2480" s="138">
        <v>44</v>
      </c>
      <c r="K2480" s="138">
        <v>24</v>
      </c>
      <c r="L2480" s="384"/>
      <c r="M2480" s="384"/>
      <c r="N2480" s="138">
        <v>1056</v>
      </c>
      <c r="O2480" s="384"/>
      <c r="P2480" s="384"/>
      <c r="Q2480" s="384"/>
      <c r="R2480" s="384"/>
      <c r="S2480" s="384"/>
      <c r="T2480" s="145">
        <v>2018</v>
      </c>
      <c r="U2480" s="384"/>
      <c r="V2480" s="384"/>
      <c r="W2480" s="384"/>
      <c r="X2480" s="384"/>
      <c r="Y2480" s="384"/>
      <c r="Z2480" s="384"/>
      <c r="AA2480" s="384"/>
      <c r="AB2480" s="384"/>
      <c r="AC2480" s="384"/>
      <c r="AD2480" s="384"/>
      <c r="AE2480" s="384"/>
      <c r="AF2480" s="384"/>
      <c r="AG2480" s="384"/>
      <c r="AH2480" s="384"/>
      <c r="AI2480" s="384"/>
      <c r="AJ2480" s="384"/>
      <c r="AK2480" s="384"/>
      <c r="AL2480" s="384"/>
      <c r="AM2480" s="384"/>
      <c r="AN2480" s="384"/>
      <c r="AO2480" s="384"/>
      <c r="AP2480" s="384"/>
      <c r="AQ2480" s="384"/>
      <c r="AR2480" s="384"/>
      <c r="AS2480" s="138"/>
    </row>
    <row r="2481" spans="1:50" ht="24" hidden="1" customHeight="1" x14ac:dyDescent="0.2">
      <c r="A2481" s="135"/>
      <c r="B2481" s="169"/>
      <c r="C2481" s="750" t="s">
        <v>16464</v>
      </c>
      <c r="D2481" s="144"/>
      <c r="E2481" s="149" t="s">
        <v>19319</v>
      </c>
      <c r="F2481" s="144" t="s">
        <v>16464</v>
      </c>
      <c r="G2481" s="144"/>
      <c r="H2481" s="144"/>
      <c r="I2481" s="144"/>
      <c r="J2481" s="144"/>
      <c r="K2481" s="138"/>
      <c r="L2481" s="138"/>
      <c r="M2481" s="138"/>
      <c r="N2481" s="138"/>
      <c r="O2481" s="138"/>
      <c r="P2481" s="138"/>
      <c r="Q2481" s="138"/>
      <c r="R2481" s="138"/>
      <c r="S2481" s="138"/>
      <c r="T2481" s="145">
        <v>2022</v>
      </c>
      <c r="U2481" s="138"/>
      <c r="V2481" s="138"/>
      <c r="W2481" s="138"/>
      <c r="X2481" s="138"/>
      <c r="Y2481" s="138"/>
      <c r="Z2481" s="138"/>
      <c r="AA2481" s="138"/>
      <c r="AB2481" s="138"/>
      <c r="AC2481" s="138"/>
      <c r="AD2481" s="138"/>
      <c r="AE2481" s="138"/>
      <c r="AF2481" s="138"/>
      <c r="AG2481" s="138"/>
      <c r="AH2481" s="138"/>
      <c r="AI2481" s="138"/>
      <c r="AJ2481" s="138"/>
      <c r="AK2481" s="138"/>
      <c r="AL2481" s="138"/>
      <c r="AM2481" s="138"/>
      <c r="AN2481" s="138"/>
      <c r="AO2481" s="138"/>
      <c r="AP2481" s="138"/>
      <c r="AQ2481" s="138"/>
      <c r="AR2481" s="138"/>
      <c r="AS2481" s="144"/>
      <c r="AT2481" s="135"/>
      <c r="AU2481" s="135"/>
      <c r="AV2481" s="135"/>
      <c r="AW2481" s="135"/>
      <c r="AX2481" s="135"/>
    </row>
    <row r="2482" spans="1:50" ht="24" hidden="1" customHeight="1" x14ac:dyDescent="0.2">
      <c r="A2482" s="135"/>
      <c r="B2482" s="169"/>
      <c r="C2482" s="750" t="s">
        <v>16464</v>
      </c>
      <c r="D2482" s="144"/>
      <c r="E2482" s="138" t="s">
        <v>19320</v>
      </c>
      <c r="F2482" s="144" t="s">
        <v>16464</v>
      </c>
      <c r="G2482" s="144"/>
      <c r="H2482" s="144"/>
      <c r="I2482" s="144"/>
      <c r="J2482" s="144"/>
      <c r="K2482" s="138"/>
      <c r="L2482" s="138"/>
      <c r="M2482" s="138"/>
      <c r="N2482" s="138"/>
      <c r="O2482" s="138"/>
      <c r="P2482" s="138"/>
      <c r="Q2482" s="138"/>
      <c r="R2482" s="138"/>
      <c r="S2482" s="138"/>
      <c r="T2482" s="145">
        <v>2022</v>
      </c>
      <c r="U2482" s="138"/>
      <c r="V2482" s="138"/>
      <c r="W2482" s="138"/>
      <c r="X2482" s="138"/>
      <c r="Y2482" s="138"/>
      <c r="Z2482" s="138"/>
      <c r="AA2482" s="138"/>
      <c r="AB2482" s="138"/>
      <c r="AC2482" s="138"/>
      <c r="AD2482" s="138"/>
      <c r="AE2482" s="138"/>
      <c r="AF2482" s="138"/>
      <c r="AG2482" s="138"/>
      <c r="AH2482" s="138"/>
      <c r="AI2482" s="138"/>
      <c r="AJ2482" s="138"/>
      <c r="AK2482" s="138"/>
      <c r="AL2482" s="138"/>
      <c r="AM2482" s="138"/>
      <c r="AN2482" s="138"/>
      <c r="AO2482" s="138"/>
      <c r="AP2482" s="138"/>
      <c r="AQ2482" s="138"/>
      <c r="AR2482" s="138"/>
      <c r="AS2482" s="144"/>
      <c r="AT2482" s="135"/>
      <c r="AU2482" s="135"/>
      <c r="AV2482" s="135"/>
      <c r="AW2482" s="135"/>
      <c r="AX2482" s="135"/>
    </row>
    <row r="2483" spans="1:50" ht="24" hidden="1" customHeight="1" x14ac:dyDescent="0.2">
      <c r="A2483" s="135"/>
      <c r="B2483" s="169"/>
      <c r="C2483" s="750" t="s">
        <v>16464</v>
      </c>
      <c r="D2483" s="144"/>
      <c r="E2483" s="138" t="s">
        <v>19321</v>
      </c>
      <c r="F2483" s="144" t="s">
        <v>16464</v>
      </c>
      <c r="G2483" s="144"/>
      <c r="H2483" s="144"/>
      <c r="I2483" s="144"/>
      <c r="J2483" s="144"/>
      <c r="K2483" s="138"/>
      <c r="L2483" s="138"/>
      <c r="M2483" s="138"/>
      <c r="N2483" s="138"/>
      <c r="O2483" s="138"/>
      <c r="P2483" s="138"/>
      <c r="Q2483" s="138"/>
      <c r="R2483" s="138"/>
      <c r="S2483" s="138"/>
      <c r="T2483" s="145">
        <v>2022</v>
      </c>
      <c r="U2483" s="138"/>
      <c r="V2483" s="138"/>
      <c r="W2483" s="138"/>
      <c r="X2483" s="138"/>
      <c r="Y2483" s="138"/>
      <c r="Z2483" s="138"/>
      <c r="AA2483" s="138"/>
      <c r="AB2483" s="138"/>
      <c r="AC2483" s="138"/>
      <c r="AD2483" s="138"/>
      <c r="AE2483" s="138"/>
      <c r="AF2483" s="138"/>
      <c r="AG2483" s="138"/>
      <c r="AH2483" s="138"/>
      <c r="AI2483" s="138"/>
      <c r="AJ2483" s="138"/>
      <c r="AK2483" s="138"/>
      <c r="AL2483" s="138"/>
      <c r="AM2483" s="138"/>
      <c r="AN2483" s="138"/>
      <c r="AO2483" s="138"/>
      <c r="AP2483" s="138"/>
      <c r="AQ2483" s="138"/>
      <c r="AR2483" s="138"/>
      <c r="AS2483" s="144"/>
      <c r="AT2483" s="135"/>
      <c r="AU2483" s="135"/>
      <c r="AV2483" s="135"/>
      <c r="AW2483" s="135"/>
      <c r="AX2483" s="135"/>
    </row>
    <row r="2484" spans="1:50" ht="24" hidden="1" customHeight="1" x14ac:dyDescent="0.2">
      <c r="B2484" s="169"/>
      <c r="C2484" s="935" t="s">
        <v>17833</v>
      </c>
      <c r="D2484" s="138"/>
      <c r="E2484" s="138" t="s">
        <v>17886</v>
      </c>
      <c r="F2484" s="138" t="s">
        <v>17887</v>
      </c>
      <c r="G2484" s="384"/>
      <c r="H2484" s="384"/>
      <c r="I2484" s="138"/>
      <c r="J2484" s="138">
        <v>20</v>
      </c>
      <c r="K2484" s="138">
        <v>42</v>
      </c>
      <c r="L2484" s="384"/>
      <c r="M2484" s="384"/>
      <c r="N2484" s="138"/>
      <c r="O2484" s="384"/>
      <c r="P2484" s="384"/>
      <c r="Q2484" s="384"/>
      <c r="R2484" s="384"/>
      <c r="S2484" s="384"/>
      <c r="T2484" s="145">
        <v>2008</v>
      </c>
      <c r="U2484" s="384"/>
      <c r="V2484" s="384"/>
      <c r="W2484" s="384"/>
      <c r="X2484" s="384"/>
      <c r="Y2484" s="384"/>
      <c r="Z2484" s="384"/>
      <c r="AA2484" s="384"/>
      <c r="AB2484" s="384"/>
      <c r="AC2484" s="384"/>
      <c r="AD2484" s="384"/>
      <c r="AE2484" s="384"/>
      <c r="AF2484" s="384"/>
      <c r="AG2484" s="384"/>
      <c r="AH2484" s="384"/>
      <c r="AI2484" s="384"/>
      <c r="AJ2484" s="384"/>
      <c r="AK2484" s="384"/>
      <c r="AL2484" s="384"/>
      <c r="AM2484" s="384"/>
      <c r="AN2484" s="384"/>
      <c r="AO2484" s="384"/>
      <c r="AP2484" s="384"/>
      <c r="AQ2484" s="384"/>
      <c r="AR2484" s="384"/>
      <c r="AS2484" s="138" t="s">
        <v>17888</v>
      </c>
    </row>
    <row r="2485" spans="1:50" ht="24" hidden="1" customHeight="1" x14ac:dyDescent="0.2">
      <c r="B2485" s="169"/>
      <c r="C2485" s="935" t="s">
        <v>17833</v>
      </c>
      <c r="D2485" s="138"/>
      <c r="E2485" s="138" t="s">
        <v>17889</v>
      </c>
      <c r="F2485" s="138" t="s">
        <v>17890</v>
      </c>
      <c r="G2485" s="384"/>
      <c r="H2485" s="384"/>
      <c r="I2485" s="138"/>
      <c r="J2485" s="138">
        <v>15</v>
      </c>
      <c r="K2485" s="138">
        <v>38</v>
      </c>
      <c r="L2485" s="384"/>
      <c r="M2485" s="384"/>
      <c r="N2485" s="138"/>
      <c r="O2485" s="384"/>
      <c r="P2485" s="384"/>
      <c r="Q2485" s="384"/>
      <c r="R2485" s="384"/>
      <c r="S2485" s="384"/>
      <c r="T2485" s="145">
        <v>2009</v>
      </c>
      <c r="U2485" s="384"/>
      <c r="V2485" s="384"/>
      <c r="W2485" s="384"/>
      <c r="X2485" s="384"/>
      <c r="Y2485" s="384"/>
      <c r="Z2485" s="384"/>
      <c r="AA2485" s="384"/>
      <c r="AB2485" s="384"/>
      <c r="AC2485" s="384"/>
      <c r="AD2485" s="384"/>
      <c r="AE2485" s="384"/>
      <c r="AF2485" s="384"/>
      <c r="AG2485" s="384"/>
      <c r="AH2485" s="384"/>
      <c r="AI2485" s="384"/>
      <c r="AJ2485" s="384"/>
      <c r="AK2485" s="384"/>
      <c r="AL2485" s="384"/>
      <c r="AM2485" s="384"/>
      <c r="AN2485" s="384"/>
      <c r="AO2485" s="384"/>
      <c r="AP2485" s="384"/>
      <c r="AQ2485" s="384"/>
      <c r="AR2485" s="384"/>
      <c r="AS2485" s="138" t="s">
        <v>17891</v>
      </c>
    </row>
    <row r="2486" spans="1:50" ht="24" hidden="1" customHeight="1" x14ac:dyDescent="0.2">
      <c r="B2486" s="169"/>
      <c r="C2486" s="935" t="s">
        <v>17833</v>
      </c>
      <c r="D2486" s="138"/>
      <c r="E2486" s="138" t="s">
        <v>17892</v>
      </c>
      <c r="F2486" s="138" t="s">
        <v>17893</v>
      </c>
      <c r="G2486" s="384"/>
      <c r="H2486" s="384"/>
      <c r="I2486" s="138"/>
      <c r="J2486" s="138">
        <v>20</v>
      </c>
      <c r="K2486" s="138">
        <v>42</v>
      </c>
      <c r="L2486" s="384"/>
      <c r="M2486" s="384"/>
      <c r="N2486" s="138"/>
      <c r="O2486" s="384"/>
      <c r="P2486" s="384"/>
      <c r="Q2486" s="384"/>
      <c r="R2486" s="384"/>
      <c r="S2486" s="384"/>
      <c r="T2486" s="145">
        <v>2009</v>
      </c>
      <c r="U2486" s="384"/>
      <c r="V2486" s="384"/>
      <c r="W2486" s="384"/>
      <c r="X2486" s="384"/>
      <c r="Y2486" s="384"/>
      <c r="Z2486" s="384"/>
      <c r="AA2486" s="384"/>
      <c r="AB2486" s="384"/>
      <c r="AC2486" s="384"/>
      <c r="AD2486" s="384"/>
      <c r="AE2486" s="384"/>
      <c r="AF2486" s="384"/>
      <c r="AG2486" s="384"/>
      <c r="AH2486" s="384"/>
      <c r="AI2486" s="384"/>
      <c r="AJ2486" s="384"/>
      <c r="AK2486" s="384"/>
      <c r="AL2486" s="384"/>
      <c r="AM2486" s="384"/>
      <c r="AN2486" s="384"/>
      <c r="AO2486" s="384"/>
      <c r="AP2486" s="384"/>
      <c r="AQ2486" s="384"/>
      <c r="AR2486" s="384"/>
      <c r="AS2486" s="138" t="s">
        <v>17888</v>
      </c>
    </row>
    <row r="2487" spans="1:50" ht="24" hidden="1" customHeight="1" x14ac:dyDescent="0.2">
      <c r="B2487" s="169"/>
      <c r="C2487" s="935" t="s">
        <v>17833</v>
      </c>
      <c r="D2487" s="138"/>
      <c r="E2487" s="138" t="s">
        <v>19322</v>
      </c>
      <c r="F2487" s="232" t="s">
        <v>17894</v>
      </c>
      <c r="G2487" s="384"/>
      <c r="H2487" s="384"/>
      <c r="I2487" s="138"/>
      <c r="J2487" s="138">
        <v>70</v>
      </c>
      <c r="K2487" s="138">
        <v>35</v>
      </c>
      <c r="L2487" s="384"/>
      <c r="M2487" s="384"/>
      <c r="N2487" s="138">
        <v>2450</v>
      </c>
      <c r="O2487" s="384"/>
      <c r="P2487" s="384"/>
      <c r="Q2487" s="384"/>
      <c r="R2487" s="384"/>
      <c r="S2487" s="384"/>
      <c r="T2487" s="145">
        <v>2013</v>
      </c>
      <c r="U2487" s="384"/>
      <c r="V2487" s="384"/>
      <c r="W2487" s="384"/>
      <c r="X2487" s="384"/>
      <c r="Y2487" s="384"/>
      <c r="Z2487" s="384"/>
      <c r="AA2487" s="384"/>
      <c r="AB2487" s="384"/>
      <c r="AC2487" s="384"/>
      <c r="AD2487" s="384"/>
      <c r="AE2487" s="384"/>
      <c r="AF2487" s="384"/>
      <c r="AG2487" s="384"/>
      <c r="AH2487" s="384"/>
      <c r="AI2487" s="384"/>
      <c r="AJ2487" s="384"/>
      <c r="AK2487" s="384"/>
      <c r="AL2487" s="384"/>
      <c r="AM2487" s="384"/>
      <c r="AN2487" s="384"/>
      <c r="AO2487" s="384"/>
      <c r="AP2487" s="384"/>
      <c r="AQ2487" s="384"/>
      <c r="AR2487" s="384"/>
      <c r="AS2487" s="138" t="s">
        <v>17895</v>
      </c>
    </row>
    <row r="2488" spans="1:50" ht="24" hidden="1" customHeight="1" x14ac:dyDescent="0.2">
      <c r="B2488" s="169"/>
      <c r="C2488" s="935" t="s">
        <v>7305</v>
      </c>
      <c r="D2488" s="138"/>
      <c r="E2488" s="138" t="s">
        <v>8328</v>
      </c>
      <c r="F2488" s="138" t="s">
        <v>8329</v>
      </c>
      <c r="G2488" s="138"/>
      <c r="H2488" s="138">
        <v>126</v>
      </c>
      <c r="I2488" s="138">
        <v>126</v>
      </c>
      <c r="J2488" s="138">
        <v>18</v>
      </c>
      <c r="K2488" s="138">
        <v>7</v>
      </c>
      <c r="L2488" s="138"/>
      <c r="M2488" s="138"/>
      <c r="N2488" s="138">
        <v>126</v>
      </c>
      <c r="O2488" s="138"/>
      <c r="P2488" s="138"/>
      <c r="Q2488" s="138"/>
      <c r="R2488" s="138"/>
      <c r="S2488" s="138"/>
      <c r="T2488" s="145">
        <v>2014</v>
      </c>
      <c r="U2488" s="138"/>
      <c r="V2488" s="138"/>
      <c r="W2488" s="138"/>
      <c r="X2488" s="138"/>
      <c r="Y2488" s="138"/>
      <c r="Z2488" s="138">
        <v>300</v>
      </c>
      <c r="AA2488" s="138"/>
      <c r="AB2488" s="138"/>
      <c r="AC2488" s="138"/>
      <c r="AD2488" s="138"/>
      <c r="AE2488" s="138"/>
      <c r="AF2488" s="138"/>
      <c r="AG2488" s="138"/>
      <c r="AH2488" s="138"/>
      <c r="AI2488" s="138"/>
      <c r="AJ2488" s="138"/>
      <c r="AK2488" s="138"/>
      <c r="AL2488" s="138"/>
      <c r="AM2488" s="138"/>
      <c r="AN2488" s="138"/>
      <c r="AO2488" s="138"/>
      <c r="AP2488" s="138"/>
      <c r="AQ2488" s="138"/>
      <c r="AR2488" s="138"/>
      <c r="AS2488" s="138" t="s">
        <v>8330</v>
      </c>
    </row>
    <row r="2489" spans="1:50" ht="24" hidden="1" customHeight="1" x14ac:dyDescent="0.2">
      <c r="B2489" s="169"/>
      <c r="C2489" s="935" t="s">
        <v>7305</v>
      </c>
      <c r="D2489" s="138"/>
      <c r="E2489" s="138" t="s">
        <v>1446</v>
      </c>
      <c r="F2489" s="138" t="s">
        <v>8329</v>
      </c>
      <c r="G2489" s="138"/>
      <c r="H2489" s="138">
        <v>96</v>
      </c>
      <c r="I2489" s="138">
        <v>96</v>
      </c>
      <c r="J2489" s="138">
        <v>14</v>
      </c>
      <c r="K2489" s="138">
        <v>19</v>
      </c>
      <c r="L2489" s="138"/>
      <c r="M2489" s="138"/>
      <c r="N2489" s="138">
        <v>96</v>
      </c>
      <c r="O2489" s="138"/>
      <c r="P2489" s="138"/>
      <c r="Q2489" s="138"/>
      <c r="R2489" s="138"/>
      <c r="S2489" s="138"/>
      <c r="T2489" s="145">
        <v>2004</v>
      </c>
      <c r="U2489" s="138"/>
      <c r="V2489" s="138"/>
      <c r="W2489" s="138"/>
      <c r="X2489" s="138"/>
      <c r="Y2489" s="138"/>
      <c r="Z2489" s="138">
        <v>200</v>
      </c>
      <c r="AA2489" s="138"/>
      <c r="AB2489" s="138"/>
      <c r="AC2489" s="138"/>
      <c r="AD2489" s="138"/>
      <c r="AE2489" s="138"/>
      <c r="AF2489" s="138"/>
      <c r="AG2489" s="138"/>
      <c r="AH2489" s="138"/>
      <c r="AI2489" s="138"/>
      <c r="AJ2489" s="138"/>
      <c r="AK2489" s="138"/>
      <c r="AL2489" s="138"/>
      <c r="AM2489" s="138"/>
      <c r="AN2489" s="138"/>
      <c r="AO2489" s="138"/>
      <c r="AP2489" s="138"/>
      <c r="AQ2489" s="138"/>
      <c r="AR2489" s="138"/>
      <c r="AS2489" s="138" t="s">
        <v>11341</v>
      </c>
    </row>
    <row r="2490" spans="1:50" ht="24" hidden="1" customHeight="1" x14ac:dyDescent="0.2">
      <c r="A2490" s="135"/>
      <c r="B2490" s="169"/>
      <c r="C2490" s="750" t="s">
        <v>19323</v>
      </c>
      <c r="D2490" s="144"/>
      <c r="E2490" s="149" t="s">
        <v>19324</v>
      </c>
      <c r="F2490" s="144" t="s">
        <v>19323</v>
      </c>
      <c r="G2490" s="144">
        <v>22144</v>
      </c>
      <c r="H2490" s="144">
        <v>900</v>
      </c>
      <c r="I2490" s="144">
        <v>900</v>
      </c>
      <c r="J2490" s="144"/>
      <c r="K2490" s="138"/>
      <c r="L2490" s="144"/>
      <c r="M2490" s="138"/>
      <c r="N2490" s="138"/>
      <c r="O2490" s="138"/>
      <c r="P2490" s="138"/>
      <c r="Q2490" s="138"/>
      <c r="R2490" s="138"/>
      <c r="S2490" s="138"/>
      <c r="T2490" s="145">
        <v>2011</v>
      </c>
      <c r="U2490" s="138"/>
      <c r="V2490" s="138"/>
      <c r="W2490" s="138"/>
      <c r="X2490" s="138"/>
      <c r="Y2490" s="138"/>
      <c r="Z2490" s="138"/>
      <c r="AA2490" s="138"/>
      <c r="AB2490" s="138"/>
      <c r="AC2490" s="138"/>
      <c r="AD2490" s="138"/>
      <c r="AE2490" s="138"/>
      <c r="AF2490" s="138"/>
      <c r="AG2490" s="138"/>
      <c r="AH2490" s="138"/>
      <c r="AI2490" s="138"/>
      <c r="AJ2490" s="138"/>
      <c r="AK2490" s="138"/>
      <c r="AL2490" s="138"/>
      <c r="AM2490" s="138"/>
      <c r="AN2490" s="138"/>
      <c r="AO2490" s="138"/>
      <c r="AP2490" s="138"/>
      <c r="AQ2490" s="138"/>
      <c r="AR2490" s="138"/>
      <c r="AS2490" s="138"/>
      <c r="AT2490" s="135"/>
      <c r="AU2490" s="135"/>
      <c r="AV2490" s="135"/>
      <c r="AW2490" s="135"/>
      <c r="AX2490" s="135"/>
    </row>
    <row r="2491" spans="1:50" ht="24" hidden="1" customHeight="1" x14ac:dyDescent="0.2">
      <c r="A2491" s="135"/>
      <c r="B2491" s="169"/>
      <c r="C2491" s="750" t="s">
        <v>19323</v>
      </c>
      <c r="D2491" s="144"/>
      <c r="E2491" s="149" t="s">
        <v>19325</v>
      </c>
      <c r="F2491" s="144" t="s">
        <v>19323</v>
      </c>
      <c r="G2491" s="144">
        <v>13396</v>
      </c>
      <c r="H2491" s="144">
        <v>900</v>
      </c>
      <c r="I2491" s="144">
        <v>900</v>
      </c>
      <c r="J2491" s="144"/>
      <c r="K2491" s="138"/>
      <c r="L2491" s="144"/>
      <c r="M2491" s="138"/>
      <c r="N2491" s="138"/>
      <c r="O2491" s="138"/>
      <c r="P2491" s="138"/>
      <c r="Q2491" s="138"/>
      <c r="R2491" s="138"/>
      <c r="S2491" s="138"/>
      <c r="T2491" s="145">
        <v>2012</v>
      </c>
      <c r="U2491" s="138"/>
      <c r="V2491" s="138"/>
      <c r="W2491" s="138"/>
      <c r="X2491" s="138"/>
      <c r="Y2491" s="138"/>
      <c r="Z2491" s="138"/>
      <c r="AA2491" s="138"/>
      <c r="AB2491" s="138"/>
      <c r="AC2491" s="138"/>
      <c r="AD2491" s="138"/>
      <c r="AE2491" s="138"/>
      <c r="AF2491" s="138"/>
      <c r="AG2491" s="138"/>
      <c r="AH2491" s="138"/>
      <c r="AI2491" s="138"/>
      <c r="AJ2491" s="138"/>
      <c r="AK2491" s="138"/>
      <c r="AL2491" s="138"/>
      <c r="AM2491" s="138"/>
      <c r="AN2491" s="138"/>
      <c r="AO2491" s="138"/>
      <c r="AP2491" s="138"/>
      <c r="AQ2491" s="138"/>
      <c r="AR2491" s="138"/>
      <c r="AS2491" s="138"/>
      <c r="AT2491" s="135"/>
      <c r="AU2491" s="135"/>
      <c r="AV2491" s="135"/>
      <c r="AW2491" s="135"/>
      <c r="AX2491" s="135"/>
    </row>
    <row r="2492" spans="1:50" ht="24" hidden="1" customHeight="1" x14ac:dyDescent="0.2">
      <c r="A2492" s="135"/>
      <c r="B2492" s="169"/>
      <c r="C2492" s="750" t="s">
        <v>19323</v>
      </c>
      <c r="D2492" s="144"/>
      <c r="E2492" s="149" t="s">
        <v>19326</v>
      </c>
      <c r="F2492" s="144" t="s">
        <v>19323</v>
      </c>
      <c r="G2492" s="144">
        <v>4418</v>
      </c>
      <c r="H2492" s="144">
        <v>1075</v>
      </c>
      <c r="I2492" s="144">
        <v>1075</v>
      </c>
      <c r="J2492" s="144"/>
      <c r="K2492" s="138"/>
      <c r="L2492" s="144"/>
      <c r="M2492" s="138"/>
      <c r="N2492" s="138"/>
      <c r="O2492" s="138"/>
      <c r="P2492" s="138"/>
      <c r="Q2492" s="138"/>
      <c r="R2492" s="138"/>
      <c r="S2492" s="138"/>
      <c r="T2492" s="145">
        <v>2021</v>
      </c>
      <c r="U2492" s="138"/>
      <c r="V2492" s="138"/>
      <c r="W2492" s="138"/>
      <c r="X2492" s="138"/>
      <c r="Y2492" s="138"/>
      <c r="Z2492" s="138"/>
      <c r="AA2492" s="138"/>
      <c r="AB2492" s="138"/>
      <c r="AC2492" s="138"/>
      <c r="AD2492" s="138"/>
      <c r="AE2492" s="138"/>
      <c r="AF2492" s="138"/>
      <c r="AG2492" s="138"/>
      <c r="AH2492" s="138"/>
      <c r="AI2492" s="138"/>
      <c r="AJ2492" s="138"/>
      <c r="AK2492" s="138"/>
      <c r="AL2492" s="138"/>
      <c r="AM2492" s="138"/>
      <c r="AN2492" s="138"/>
      <c r="AO2492" s="138"/>
      <c r="AP2492" s="138"/>
      <c r="AQ2492" s="138"/>
      <c r="AR2492" s="138"/>
      <c r="AS2492" s="138"/>
      <c r="AT2492" s="135"/>
      <c r="AU2492" s="135"/>
      <c r="AV2492" s="135"/>
      <c r="AW2492" s="135"/>
      <c r="AX2492" s="135"/>
    </row>
    <row r="2493" spans="1:50" ht="24" hidden="1" customHeight="1" x14ac:dyDescent="0.2">
      <c r="A2493" s="135"/>
      <c r="B2493" s="169"/>
      <c r="C2493" s="750" t="s">
        <v>19323</v>
      </c>
      <c r="D2493" s="144"/>
      <c r="E2493" s="149" t="s">
        <v>19327</v>
      </c>
      <c r="F2493" s="144" t="s">
        <v>19328</v>
      </c>
      <c r="G2493" s="144">
        <v>16828</v>
      </c>
      <c r="H2493" s="144">
        <v>1750</v>
      </c>
      <c r="I2493" s="144">
        <v>1750</v>
      </c>
      <c r="J2493" s="144"/>
      <c r="K2493" s="138"/>
      <c r="L2493" s="138"/>
      <c r="M2493" s="138"/>
      <c r="N2493" s="138"/>
      <c r="O2493" s="138"/>
      <c r="P2493" s="138"/>
      <c r="Q2493" s="138"/>
      <c r="R2493" s="138"/>
      <c r="S2493" s="138"/>
      <c r="T2493" s="145">
        <v>2003</v>
      </c>
      <c r="U2493" s="138"/>
      <c r="V2493" s="138"/>
      <c r="W2493" s="138"/>
      <c r="X2493" s="138"/>
      <c r="Y2493" s="138"/>
      <c r="Z2493" s="138"/>
      <c r="AA2493" s="138"/>
      <c r="AB2493" s="138"/>
      <c r="AC2493" s="138"/>
      <c r="AD2493" s="138"/>
      <c r="AE2493" s="138"/>
      <c r="AF2493" s="138"/>
      <c r="AG2493" s="138"/>
      <c r="AH2493" s="138"/>
      <c r="AI2493" s="138"/>
      <c r="AJ2493" s="138"/>
      <c r="AK2493" s="138"/>
      <c r="AL2493" s="138"/>
      <c r="AM2493" s="138"/>
      <c r="AN2493" s="138"/>
      <c r="AO2493" s="138"/>
      <c r="AP2493" s="138"/>
      <c r="AQ2493" s="138"/>
      <c r="AR2493" s="138"/>
      <c r="AS2493" s="144"/>
      <c r="AT2493" s="135"/>
      <c r="AU2493" s="135"/>
      <c r="AV2493" s="135"/>
      <c r="AW2493" s="135"/>
      <c r="AX2493" s="135"/>
    </row>
    <row r="2494" spans="1:50" ht="24" hidden="1" customHeight="1" x14ac:dyDescent="0.2">
      <c r="A2494" s="135"/>
      <c r="B2494" s="169"/>
      <c r="C2494" s="750" t="s">
        <v>19323</v>
      </c>
      <c r="D2494" s="144"/>
      <c r="E2494" s="149" t="s">
        <v>19329</v>
      </c>
      <c r="F2494" s="144" t="s">
        <v>7305</v>
      </c>
      <c r="G2494" s="144">
        <v>13396</v>
      </c>
      <c r="H2494" s="144">
        <v>792</v>
      </c>
      <c r="I2494" s="144">
        <v>792</v>
      </c>
      <c r="J2494" s="144"/>
      <c r="K2494" s="138"/>
      <c r="L2494" s="138"/>
      <c r="M2494" s="138"/>
      <c r="N2494" s="138"/>
      <c r="O2494" s="138"/>
      <c r="P2494" s="138"/>
      <c r="Q2494" s="138"/>
      <c r="R2494" s="138"/>
      <c r="S2494" s="138"/>
      <c r="T2494" s="145">
        <v>2012</v>
      </c>
      <c r="U2494" s="138"/>
      <c r="V2494" s="138"/>
      <c r="W2494" s="138"/>
      <c r="X2494" s="138"/>
      <c r="Y2494" s="138"/>
      <c r="Z2494" s="138"/>
      <c r="AA2494" s="138"/>
      <c r="AB2494" s="138"/>
      <c r="AC2494" s="138"/>
      <c r="AD2494" s="138"/>
      <c r="AE2494" s="138"/>
      <c r="AF2494" s="138"/>
      <c r="AG2494" s="138"/>
      <c r="AH2494" s="138"/>
      <c r="AI2494" s="138"/>
      <c r="AJ2494" s="138"/>
      <c r="AK2494" s="138"/>
      <c r="AL2494" s="138"/>
      <c r="AM2494" s="138"/>
      <c r="AN2494" s="138"/>
      <c r="AO2494" s="138"/>
      <c r="AP2494" s="138"/>
      <c r="AQ2494" s="138"/>
      <c r="AR2494" s="138"/>
      <c r="AS2494" s="144"/>
      <c r="AT2494" s="135"/>
      <c r="AU2494" s="135"/>
      <c r="AV2494" s="135"/>
      <c r="AW2494" s="135"/>
      <c r="AX2494" s="135"/>
    </row>
    <row r="2495" spans="1:50" ht="24" hidden="1" customHeight="1" x14ac:dyDescent="0.2">
      <c r="A2495" s="135"/>
      <c r="B2495" s="169"/>
      <c r="C2495" s="750" t="s">
        <v>19323</v>
      </c>
      <c r="D2495" s="144"/>
      <c r="E2495" s="149" t="s">
        <v>19330</v>
      </c>
      <c r="F2495" s="144" t="s">
        <v>7305</v>
      </c>
      <c r="G2495" s="144">
        <v>22144</v>
      </c>
      <c r="H2495" s="144">
        <v>770</v>
      </c>
      <c r="I2495" s="144">
        <v>770</v>
      </c>
      <c r="J2495" s="144"/>
      <c r="K2495" s="138"/>
      <c r="L2495" s="138"/>
      <c r="M2495" s="138"/>
      <c r="N2495" s="138"/>
      <c r="O2495" s="138"/>
      <c r="P2495" s="138"/>
      <c r="Q2495" s="138"/>
      <c r="R2495" s="138"/>
      <c r="S2495" s="138"/>
      <c r="T2495" s="145">
        <v>2011</v>
      </c>
      <c r="U2495" s="138"/>
      <c r="V2495" s="138"/>
      <c r="W2495" s="138"/>
      <c r="X2495" s="138"/>
      <c r="Y2495" s="138"/>
      <c r="Z2495" s="138"/>
      <c r="AA2495" s="138"/>
      <c r="AB2495" s="138"/>
      <c r="AC2495" s="138"/>
      <c r="AD2495" s="138"/>
      <c r="AE2495" s="138"/>
      <c r="AF2495" s="138"/>
      <c r="AG2495" s="138"/>
      <c r="AH2495" s="138"/>
      <c r="AI2495" s="138"/>
      <c r="AJ2495" s="138"/>
      <c r="AK2495" s="138"/>
      <c r="AL2495" s="138"/>
      <c r="AM2495" s="138"/>
      <c r="AN2495" s="138"/>
      <c r="AO2495" s="138"/>
      <c r="AP2495" s="138"/>
      <c r="AQ2495" s="138"/>
      <c r="AR2495" s="138"/>
      <c r="AS2495" s="144"/>
      <c r="AT2495" s="135"/>
      <c r="AU2495" s="135"/>
      <c r="AV2495" s="135"/>
      <c r="AW2495" s="135"/>
      <c r="AX2495" s="135"/>
    </row>
    <row r="2496" spans="1:50" ht="24" hidden="1" customHeight="1" x14ac:dyDescent="0.2">
      <c r="A2496" s="135"/>
      <c r="B2496" s="169"/>
      <c r="C2496" s="750" t="s">
        <v>19323</v>
      </c>
      <c r="D2496" s="144"/>
      <c r="E2496" s="149" t="s">
        <v>19331</v>
      </c>
      <c r="F2496" s="144" t="s">
        <v>7305</v>
      </c>
      <c r="G2496" s="144">
        <v>16622</v>
      </c>
      <c r="H2496" s="144">
        <v>3209</v>
      </c>
      <c r="I2496" s="144">
        <v>3209</v>
      </c>
      <c r="J2496" s="144"/>
      <c r="K2496" s="138"/>
      <c r="L2496" s="138"/>
      <c r="M2496" s="138"/>
      <c r="N2496" s="138"/>
      <c r="O2496" s="138"/>
      <c r="P2496" s="138"/>
      <c r="Q2496" s="138"/>
      <c r="R2496" s="138"/>
      <c r="S2496" s="138"/>
      <c r="T2496" s="145">
        <v>2022</v>
      </c>
      <c r="U2496" s="138"/>
      <c r="V2496" s="138"/>
      <c r="W2496" s="138"/>
      <c r="X2496" s="138"/>
      <c r="Y2496" s="138"/>
      <c r="Z2496" s="138"/>
      <c r="AA2496" s="138"/>
      <c r="AB2496" s="138"/>
      <c r="AC2496" s="138"/>
      <c r="AD2496" s="138"/>
      <c r="AE2496" s="138"/>
      <c r="AF2496" s="138"/>
      <c r="AG2496" s="138"/>
      <c r="AH2496" s="138"/>
      <c r="AI2496" s="138"/>
      <c r="AJ2496" s="138"/>
      <c r="AK2496" s="138"/>
      <c r="AL2496" s="138"/>
      <c r="AM2496" s="138"/>
      <c r="AN2496" s="138"/>
      <c r="AO2496" s="138"/>
      <c r="AP2496" s="138"/>
      <c r="AQ2496" s="138"/>
      <c r="AR2496" s="138"/>
      <c r="AS2496" s="144"/>
      <c r="AT2496" s="135"/>
      <c r="AU2496" s="135"/>
      <c r="AV2496" s="135"/>
      <c r="AW2496" s="135"/>
      <c r="AX2496" s="135"/>
    </row>
    <row r="2497" spans="1:50" ht="24" hidden="1" customHeight="1" x14ac:dyDescent="0.2">
      <c r="A2497" s="135"/>
      <c r="B2497" s="169"/>
      <c r="C2497" s="750" t="s">
        <v>19323</v>
      </c>
      <c r="D2497" s="144"/>
      <c r="E2497" s="149" t="s">
        <v>19332</v>
      </c>
      <c r="F2497" s="144" t="s">
        <v>19323</v>
      </c>
      <c r="G2497" s="144">
        <v>22485</v>
      </c>
      <c r="H2497" s="144">
        <v>6240</v>
      </c>
      <c r="I2497" s="144">
        <v>6240</v>
      </c>
      <c r="J2497" s="144"/>
      <c r="K2497" s="138"/>
      <c r="L2497" s="138"/>
      <c r="M2497" s="138"/>
      <c r="N2497" s="138"/>
      <c r="O2497" s="138"/>
      <c r="P2497" s="138"/>
      <c r="Q2497" s="138"/>
      <c r="R2497" s="138"/>
      <c r="S2497" s="138"/>
      <c r="T2497" s="145">
        <v>2020</v>
      </c>
      <c r="U2497" s="138"/>
      <c r="V2497" s="138"/>
      <c r="W2497" s="138"/>
      <c r="X2497" s="138"/>
      <c r="Y2497" s="138"/>
      <c r="Z2497" s="138"/>
      <c r="AA2497" s="138"/>
      <c r="AB2497" s="138"/>
      <c r="AC2497" s="138"/>
      <c r="AD2497" s="138"/>
      <c r="AE2497" s="138"/>
      <c r="AF2497" s="138"/>
      <c r="AG2497" s="138"/>
      <c r="AH2497" s="138"/>
      <c r="AI2497" s="138"/>
      <c r="AJ2497" s="138"/>
      <c r="AK2497" s="138"/>
      <c r="AL2497" s="138"/>
      <c r="AM2497" s="138"/>
      <c r="AN2497" s="138"/>
      <c r="AO2497" s="138"/>
      <c r="AP2497" s="138"/>
      <c r="AQ2497" s="138"/>
      <c r="AR2497" s="138"/>
      <c r="AS2497" s="144"/>
      <c r="AT2497" s="135"/>
      <c r="AU2497" s="135"/>
      <c r="AV2497" s="135"/>
      <c r="AW2497" s="135"/>
      <c r="AX2497" s="135"/>
    </row>
    <row r="2498" spans="1:50" ht="24" hidden="1" customHeight="1" x14ac:dyDescent="0.2">
      <c r="A2498" s="135"/>
      <c r="B2498" s="169"/>
      <c r="C2498" s="750" t="s">
        <v>19323</v>
      </c>
      <c r="D2498" s="144"/>
      <c r="E2498" s="138" t="s">
        <v>19333</v>
      </c>
      <c r="F2498" s="144" t="s">
        <v>7305</v>
      </c>
      <c r="G2498" s="138">
        <v>25856</v>
      </c>
      <c r="H2498" s="144">
        <v>300</v>
      </c>
      <c r="I2498" s="144">
        <v>300</v>
      </c>
      <c r="J2498" s="144"/>
      <c r="K2498" s="138"/>
      <c r="L2498" s="138"/>
      <c r="M2498" s="138"/>
      <c r="N2498" s="138"/>
      <c r="O2498" s="138"/>
      <c r="P2498" s="138"/>
      <c r="Q2498" s="138"/>
      <c r="R2498" s="138"/>
      <c r="S2498" s="138"/>
      <c r="T2498" s="145">
        <v>2004</v>
      </c>
      <c r="U2498" s="138"/>
      <c r="V2498" s="138"/>
      <c r="W2498" s="138"/>
      <c r="X2498" s="138"/>
      <c r="Y2498" s="138"/>
      <c r="Z2498" s="138"/>
      <c r="AA2498" s="138"/>
      <c r="AB2498" s="138"/>
      <c r="AC2498" s="138"/>
      <c r="AD2498" s="138"/>
      <c r="AE2498" s="138"/>
      <c r="AF2498" s="138"/>
      <c r="AG2498" s="138"/>
      <c r="AH2498" s="138"/>
      <c r="AI2498" s="138"/>
      <c r="AJ2498" s="138"/>
      <c r="AK2498" s="138"/>
      <c r="AL2498" s="138"/>
      <c r="AM2498" s="138"/>
      <c r="AN2498" s="138"/>
      <c r="AO2498" s="138"/>
      <c r="AP2498" s="138"/>
      <c r="AQ2498" s="138"/>
      <c r="AR2498" s="138"/>
      <c r="AS2498" s="144"/>
      <c r="AT2498" s="135"/>
      <c r="AU2498" s="135"/>
      <c r="AV2498" s="135"/>
      <c r="AW2498" s="135"/>
      <c r="AX2498" s="135"/>
    </row>
    <row r="2499" spans="1:50" ht="24" hidden="1" customHeight="1" x14ac:dyDescent="0.2">
      <c r="A2499" s="135"/>
      <c r="B2499" s="169"/>
      <c r="C2499" s="750" t="s">
        <v>19323</v>
      </c>
      <c r="D2499" s="144"/>
      <c r="E2499" s="138" t="s">
        <v>19334</v>
      </c>
      <c r="F2499" s="144" t="s">
        <v>7305</v>
      </c>
      <c r="G2499" s="138">
        <v>25856</v>
      </c>
      <c r="H2499" s="144">
        <v>300</v>
      </c>
      <c r="I2499" s="144">
        <v>300</v>
      </c>
      <c r="J2499" s="144"/>
      <c r="K2499" s="138"/>
      <c r="L2499" s="138"/>
      <c r="M2499" s="138"/>
      <c r="N2499" s="138"/>
      <c r="O2499" s="138"/>
      <c r="P2499" s="138"/>
      <c r="Q2499" s="138"/>
      <c r="R2499" s="138"/>
      <c r="S2499" s="138"/>
      <c r="T2499" s="145">
        <v>2009</v>
      </c>
      <c r="U2499" s="138"/>
      <c r="V2499" s="138"/>
      <c r="W2499" s="138"/>
      <c r="X2499" s="138"/>
      <c r="Y2499" s="138"/>
      <c r="Z2499" s="138"/>
      <c r="AA2499" s="138"/>
      <c r="AB2499" s="138"/>
      <c r="AC2499" s="138"/>
      <c r="AD2499" s="138"/>
      <c r="AE2499" s="138"/>
      <c r="AF2499" s="138"/>
      <c r="AG2499" s="138"/>
      <c r="AH2499" s="138"/>
      <c r="AI2499" s="138"/>
      <c r="AJ2499" s="138"/>
      <c r="AK2499" s="138"/>
      <c r="AL2499" s="138"/>
      <c r="AM2499" s="138"/>
      <c r="AN2499" s="138"/>
      <c r="AO2499" s="138"/>
      <c r="AP2499" s="138"/>
      <c r="AQ2499" s="138"/>
      <c r="AR2499" s="138"/>
      <c r="AS2499" s="144"/>
      <c r="AT2499" s="135"/>
      <c r="AU2499" s="135"/>
      <c r="AV2499" s="135"/>
      <c r="AW2499" s="135"/>
      <c r="AX2499" s="135"/>
    </row>
    <row r="2500" spans="1:50" ht="24" hidden="1" customHeight="1" x14ac:dyDescent="0.2">
      <c r="A2500" s="135"/>
      <c r="B2500" s="169"/>
      <c r="C2500" s="750" t="s">
        <v>19323</v>
      </c>
      <c r="D2500" s="144"/>
      <c r="E2500" s="138" t="s">
        <v>19335</v>
      </c>
      <c r="F2500" s="144" t="s">
        <v>7305</v>
      </c>
      <c r="G2500" s="138">
        <v>25856</v>
      </c>
      <c r="H2500" s="144">
        <v>300</v>
      </c>
      <c r="I2500" s="144">
        <v>300</v>
      </c>
      <c r="J2500" s="144"/>
      <c r="K2500" s="138"/>
      <c r="L2500" s="138"/>
      <c r="M2500" s="138"/>
      <c r="N2500" s="138"/>
      <c r="O2500" s="138"/>
      <c r="P2500" s="138"/>
      <c r="Q2500" s="138"/>
      <c r="R2500" s="138"/>
      <c r="S2500" s="138"/>
      <c r="T2500" s="145">
        <v>2009</v>
      </c>
      <c r="U2500" s="138"/>
      <c r="V2500" s="138"/>
      <c r="W2500" s="138"/>
      <c r="X2500" s="138"/>
      <c r="Y2500" s="138"/>
      <c r="Z2500" s="138"/>
      <c r="AA2500" s="138"/>
      <c r="AB2500" s="138"/>
      <c r="AC2500" s="138"/>
      <c r="AD2500" s="138"/>
      <c r="AE2500" s="138"/>
      <c r="AF2500" s="138"/>
      <c r="AG2500" s="138"/>
      <c r="AH2500" s="138"/>
      <c r="AI2500" s="138"/>
      <c r="AJ2500" s="138"/>
      <c r="AK2500" s="138"/>
      <c r="AL2500" s="138"/>
      <c r="AM2500" s="138"/>
      <c r="AN2500" s="138"/>
      <c r="AO2500" s="138"/>
      <c r="AP2500" s="138"/>
      <c r="AQ2500" s="138"/>
      <c r="AR2500" s="138"/>
      <c r="AS2500" s="144"/>
      <c r="AT2500" s="135"/>
      <c r="AU2500" s="135"/>
      <c r="AV2500" s="135"/>
      <c r="AW2500" s="135"/>
      <c r="AX2500" s="135"/>
    </row>
    <row r="2501" spans="1:50" ht="24" hidden="1" customHeight="1" x14ac:dyDescent="0.2">
      <c r="A2501" s="135"/>
      <c r="B2501" s="169"/>
      <c r="C2501" s="750" t="s">
        <v>19323</v>
      </c>
      <c r="D2501" s="144"/>
      <c r="E2501" s="138" t="s">
        <v>19336</v>
      </c>
      <c r="F2501" s="144" t="s">
        <v>7305</v>
      </c>
      <c r="G2501" s="138">
        <v>25856</v>
      </c>
      <c r="H2501" s="144">
        <v>300</v>
      </c>
      <c r="I2501" s="144">
        <v>300</v>
      </c>
      <c r="J2501" s="144"/>
      <c r="K2501" s="138"/>
      <c r="L2501" s="138"/>
      <c r="M2501" s="138"/>
      <c r="N2501" s="138"/>
      <c r="O2501" s="138"/>
      <c r="P2501" s="138"/>
      <c r="Q2501" s="138"/>
      <c r="R2501" s="138"/>
      <c r="S2501" s="138"/>
      <c r="T2501" s="145">
        <v>2016</v>
      </c>
      <c r="U2501" s="138"/>
      <c r="V2501" s="138"/>
      <c r="W2501" s="138"/>
      <c r="X2501" s="138"/>
      <c r="Y2501" s="138"/>
      <c r="Z2501" s="138"/>
      <c r="AA2501" s="138"/>
      <c r="AB2501" s="138"/>
      <c r="AC2501" s="138"/>
      <c r="AD2501" s="138"/>
      <c r="AE2501" s="138"/>
      <c r="AF2501" s="138"/>
      <c r="AG2501" s="138"/>
      <c r="AH2501" s="138"/>
      <c r="AI2501" s="138"/>
      <c r="AJ2501" s="138"/>
      <c r="AK2501" s="138"/>
      <c r="AL2501" s="138"/>
      <c r="AM2501" s="138"/>
      <c r="AN2501" s="138"/>
      <c r="AO2501" s="138"/>
      <c r="AP2501" s="138"/>
      <c r="AQ2501" s="138"/>
      <c r="AR2501" s="138"/>
      <c r="AS2501" s="144"/>
      <c r="AT2501" s="135"/>
      <c r="AU2501" s="135"/>
      <c r="AV2501" s="135"/>
      <c r="AW2501" s="135"/>
      <c r="AX2501" s="135"/>
    </row>
    <row r="2502" spans="1:50" ht="24" hidden="1" customHeight="1" x14ac:dyDescent="0.2">
      <c r="A2502" s="135"/>
      <c r="B2502" s="169"/>
      <c r="C2502" s="750" t="s">
        <v>19323</v>
      </c>
      <c r="D2502" s="144"/>
      <c r="E2502" s="138" t="s">
        <v>19338</v>
      </c>
      <c r="F2502" s="144" t="s">
        <v>7305</v>
      </c>
      <c r="G2502" s="138">
        <v>29089</v>
      </c>
      <c r="H2502" s="144">
        <v>300</v>
      </c>
      <c r="I2502" s="144">
        <v>300</v>
      </c>
      <c r="J2502" s="144"/>
      <c r="K2502" s="138"/>
      <c r="L2502" s="138"/>
      <c r="M2502" s="138"/>
      <c r="N2502" s="138"/>
      <c r="O2502" s="138"/>
      <c r="P2502" s="138"/>
      <c r="Q2502" s="138"/>
      <c r="R2502" s="138"/>
      <c r="S2502" s="138"/>
      <c r="T2502" s="145">
        <v>2008</v>
      </c>
      <c r="U2502" s="138"/>
      <c r="V2502" s="138"/>
      <c r="W2502" s="138"/>
      <c r="X2502" s="138"/>
      <c r="Y2502" s="138"/>
      <c r="Z2502" s="138"/>
      <c r="AA2502" s="138"/>
      <c r="AB2502" s="138"/>
      <c r="AC2502" s="138"/>
      <c r="AD2502" s="138"/>
      <c r="AE2502" s="138"/>
      <c r="AF2502" s="138"/>
      <c r="AG2502" s="138"/>
      <c r="AH2502" s="138"/>
      <c r="AI2502" s="138"/>
      <c r="AJ2502" s="138"/>
      <c r="AK2502" s="138"/>
      <c r="AL2502" s="138"/>
      <c r="AM2502" s="138"/>
      <c r="AN2502" s="138"/>
      <c r="AO2502" s="138"/>
      <c r="AP2502" s="138"/>
      <c r="AQ2502" s="138"/>
      <c r="AR2502" s="138"/>
      <c r="AS2502" s="144"/>
      <c r="AT2502" s="135"/>
      <c r="AU2502" s="135"/>
      <c r="AV2502" s="135"/>
      <c r="AW2502" s="135"/>
      <c r="AX2502" s="135"/>
    </row>
    <row r="2503" spans="1:50" ht="24" hidden="1" customHeight="1" x14ac:dyDescent="0.2">
      <c r="A2503" s="135"/>
      <c r="B2503" s="169"/>
      <c r="C2503" s="750" t="s">
        <v>19323</v>
      </c>
      <c r="D2503" s="144"/>
      <c r="E2503" s="138" t="s">
        <v>19339</v>
      </c>
      <c r="F2503" s="144" t="s">
        <v>7305</v>
      </c>
      <c r="G2503" s="138">
        <v>2087</v>
      </c>
      <c r="H2503" s="144">
        <v>300</v>
      </c>
      <c r="I2503" s="144">
        <v>300</v>
      </c>
      <c r="J2503" s="144"/>
      <c r="K2503" s="138"/>
      <c r="L2503" s="138"/>
      <c r="M2503" s="138"/>
      <c r="N2503" s="138"/>
      <c r="O2503" s="138"/>
      <c r="P2503" s="138"/>
      <c r="Q2503" s="138"/>
      <c r="R2503" s="138"/>
      <c r="S2503" s="138"/>
      <c r="T2503" s="145">
        <v>2005</v>
      </c>
      <c r="U2503" s="138"/>
      <c r="V2503" s="138"/>
      <c r="W2503" s="138"/>
      <c r="X2503" s="138"/>
      <c r="Y2503" s="138"/>
      <c r="Z2503" s="138"/>
      <c r="AA2503" s="138"/>
      <c r="AB2503" s="138"/>
      <c r="AC2503" s="138"/>
      <c r="AD2503" s="138"/>
      <c r="AE2503" s="138"/>
      <c r="AF2503" s="138"/>
      <c r="AG2503" s="138"/>
      <c r="AH2503" s="138"/>
      <c r="AI2503" s="138"/>
      <c r="AJ2503" s="138"/>
      <c r="AK2503" s="138"/>
      <c r="AL2503" s="138"/>
      <c r="AM2503" s="138"/>
      <c r="AN2503" s="138"/>
      <c r="AO2503" s="138"/>
      <c r="AP2503" s="138"/>
      <c r="AQ2503" s="138"/>
      <c r="AR2503" s="138"/>
      <c r="AS2503" s="144"/>
      <c r="AT2503" s="135"/>
      <c r="AU2503" s="135"/>
      <c r="AV2503" s="135"/>
      <c r="AW2503" s="135"/>
      <c r="AX2503" s="135"/>
    </row>
    <row r="2504" spans="1:50" ht="24" hidden="1" customHeight="1" x14ac:dyDescent="0.2">
      <c r="A2504" s="135"/>
      <c r="B2504" s="169"/>
      <c r="C2504" s="750" t="s">
        <v>19323</v>
      </c>
      <c r="D2504" s="144"/>
      <c r="E2504" s="138" t="s">
        <v>19340</v>
      </c>
      <c r="F2504" s="144" t="s">
        <v>7305</v>
      </c>
      <c r="G2504" s="138">
        <v>2087</v>
      </c>
      <c r="H2504" s="144">
        <v>300</v>
      </c>
      <c r="I2504" s="144">
        <v>300</v>
      </c>
      <c r="J2504" s="144"/>
      <c r="K2504" s="138"/>
      <c r="L2504" s="138"/>
      <c r="M2504" s="138"/>
      <c r="N2504" s="138"/>
      <c r="O2504" s="138"/>
      <c r="P2504" s="138"/>
      <c r="Q2504" s="138"/>
      <c r="R2504" s="138"/>
      <c r="S2504" s="138"/>
      <c r="T2504" s="145">
        <v>1998</v>
      </c>
      <c r="U2504" s="138"/>
      <c r="V2504" s="138"/>
      <c r="W2504" s="138"/>
      <c r="X2504" s="138"/>
      <c r="Y2504" s="138"/>
      <c r="Z2504" s="138"/>
      <c r="AA2504" s="138"/>
      <c r="AB2504" s="138"/>
      <c r="AC2504" s="138"/>
      <c r="AD2504" s="138"/>
      <c r="AE2504" s="138"/>
      <c r="AF2504" s="138"/>
      <c r="AG2504" s="138"/>
      <c r="AH2504" s="138"/>
      <c r="AI2504" s="138"/>
      <c r="AJ2504" s="138"/>
      <c r="AK2504" s="138"/>
      <c r="AL2504" s="138"/>
      <c r="AM2504" s="138"/>
      <c r="AN2504" s="138"/>
      <c r="AO2504" s="138"/>
      <c r="AP2504" s="138"/>
      <c r="AQ2504" s="138"/>
      <c r="AR2504" s="138"/>
      <c r="AS2504" s="144"/>
      <c r="AT2504" s="135"/>
      <c r="AU2504" s="135"/>
      <c r="AV2504" s="135"/>
      <c r="AW2504" s="135"/>
      <c r="AX2504" s="135"/>
    </row>
    <row r="2505" spans="1:50" ht="24" hidden="1" customHeight="1" x14ac:dyDescent="0.2">
      <c r="A2505" s="135"/>
      <c r="B2505" s="169"/>
      <c r="C2505" s="750" t="s">
        <v>19323</v>
      </c>
      <c r="D2505" s="144"/>
      <c r="E2505" s="138" t="s">
        <v>19341</v>
      </c>
      <c r="F2505" s="144" t="s">
        <v>7305</v>
      </c>
      <c r="G2505" s="138">
        <v>2955</v>
      </c>
      <c r="H2505" s="144">
        <v>300</v>
      </c>
      <c r="I2505" s="144">
        <v>300</v>
      </c>
      <c r="J2505" s="144"/>
      <c r="K2505" s="138"/>
      <c r="L2505" s="138"/>
      <c r="M2505" s="138"/>
      <c r="N2505" s="138"/>
      <c r="O2505" s="138"/>
      <c r="P2505" s="138"/>
      <c r="Q2505" s="138"/>
      <c r="R2505" s="138"/>
      <c r="S2505" s="138"/>
      <c r="T2505" s="145">
        <v>2005</v>
      </c>
      <c r="U2505" s="138"/>
      <c r="V2505" s="138"/>
      <c r="W2505" s="138"/>
      <c r="X2505" s="138"/>
      <c r="Y2505" s="138"/>
      <c r="Z2505" s="138"/>
      <c r="AA2505" s="138"/>
      <c r="AB2505" s="138"/>
      <c r="AC2505" s="138"/>
      <c r="AD2505" s="138"/>
      <c r="AE2505" s="138"/>
      <c r="AF2505" s="138"/>
      <c r="AG2505" s="138"/>
      <c r="AH2505" s="138"/>
      <c r="AI2505" s="138"/>
      <c r="AJ2505" s="138"/>
      <c r="AK2505" s="138"/>
      <c r="AL2505" s="138"/>
      <c r="AM2505" s="138"/>
      <c r="AN2505" s="138"/>
      <c r="AO2505" s="138"/>
      <c r="AP2505" s="138"/>
      <c r="AQ2505" s="138"/>
      <c r="AR2505" s="138"/>
      <c r="AS2505" s="144"/>
      <c r="AT2505" s="135"/>
      <c r="AU2505" s="135"/>
      <c r="AV2505" s="135"/>
      <c r="AW2505" s="135"/>
      <c r="AX2505" s="135"/>
    </row>
    <row r="2506" spans="1:50" ht="24" hidden="1" customHeight="1" x14ac:dyDescent="0.2">
      <c r="A2506" s="135"/>
      <c r="B2506" s="169"/>
      <c r="C2506" s="750" t="s">
        <v>19323</v>
      </c>
      <c r="D2506" s="144"/>
      <c r="E2506" s="138" t="s">
        <v>19342</v>
      </c>
      <c r="F2506" s="144" t="s">
        <v>7305</v>
      </c>
      <c r="G2506" s="138">
        <v>2955</v>
      </c>
      <c r="H2506" s="144">
        <v>600</v>
      </c>
      <c r="I2506" s="144">
        <v>600</v>
      </c>
      <c r="J2506" s="144"/>
      <c r="K2506" s="138"/>
      <c r="L2506" s="138"/>
      <c r="M2506" s="138"/>
      <c r="N2506" s="138"/>
      <c r="O2506" s="138"/>
      <c r="P2506" s="138"/>
      <c r="Q2506" s="138"/>
      <c r="R2506" s="138"/>
      <c r="S2506" s="138"/>
      <c r="T2506" s="145">
        <v>1997</v>
      </c>
      <c r="U2506" s="138"/>
      <c r="V2506" s="138"/>
      <c r="W2506" s="138"/>
      <c r="X2506" s="138"/>
      <c r="Y2506" s="138"/>
      <c r="Z2506" s="138"/>
      <c r="AA2506" s="138"/>
      <c r="AB2506" s="138"/>
      <c r="AC2506" s="138"/>
      <c r="AD2506" s="138"/>
      <c r="AE2506" s="138"/>
      <c r="AF2506" s="138"/>
      <c r="AG2506" s="138"/>
      <c r="AH2506" s="138"/>
      <c r="AI2506" s="138"/>
      <c r="AJ2506" s="138"/>
      <c r="AK2506" s="138"/>
      <c r="AL2506" s="138"/>
      <c r="AM2506" s="138"/>
      <c r="AN2506" s="138"/>
      <c r="AO2506" s="138"/>
      <c r="AP2506" s="138"/>
      <c r="AQ2506" s="138"/>
      <c r="AR2506" s="138"/>
      <c r="AS2506" s="144"/>
      <c r="AT2506" s="135"/>
      <c r="AU2506" s="135"/>
      <c r="AV2506" s="135"/>
      <c r="AW2506" s="135"/>
      <c r="AX2506" s="135"/>
    </row>
    <row r="2507" spans="1:50" s="135" customFormat="1" ht="24" hidden="1" customHeight="1" x14ac:dyDescent="0.15">
      <c r="B2507" s="169"/>
      <c r="C2507" s="750" t="s">
        <v>19323</v>
      </c>
      <c r="D2507" s="144"/>
      <c r="E2507" s="138" t="s">
        <v>19343</v>
      </c>
      <c r="F2507" s="144" t="s">
        <v>7305</v>
      </c>
      <c r="G2507" s="138">
        <v>13396</v>
      </c>
      <c r="H2507" s="144">
        <v>300</v>
      </c>
      <c r="I2507" s="144">
        <v>300</v>
      </c>
      <c r="J2507" s="144"/>
      <c r="K2507" s="138"/>
      <c r="L2507" s="138"/>
      <c r="M2507" s="138"/>
      <c r="N2507" s="138"/>
      <c r="O2507" s="138"/>
      <c r="P2507" s="138"/>
      <c r="Q2507" s="138"/>
      <c r="R2507" s="138"/>
      <c r="S2507" s="138"/>
      <c r="T2507" s="145">
        <v>2012</v>
      </c>
      <c r="U2507" s="138"/>
      <c r="V2507" s="138"/>
      <c r="W2507" s="138"/>
      <c r="X2507" s="138"/>
      <c r="Y2507" s="138"/>
      <c r="Z2507" s="138"/>
      <c r="AA2507" s="138"/>
      <c r="AB2507" s="138"/>
      <c r="AC2507" s="138"/>
      <c r="AD2507" s="138"/>
      <c r="AE2507" s="138"/>
      <c r="AF2507" s="138"/>
      <c r="AG2507" s="138"/>
      <c r="AH2507" s="138"/>
      <c r="AI2507" s="138"/>
      <c r="AJ2507" s="138"/>
      <c r="AK2507" s="138"/>
      <c r="AL2507" s="138"/>
      <c r="AM2507" s="138"/>
      <c r="AN2507" s="138"/>
      <c r="AO2507" s="138"/>
      <c r="AP2507" s="138"/>
      <c r="AQ2507" s="138"/>
      <c r="AR2507" s="138"/>
      <c r="AS2507" s="144"/>
    </row>
    <row r="2508" spans="1:50" s="135" customFormat="1" ht="24" hidden="1" customHeight="1" x14ac:dyDescent="0.15">
      <c r="B2508" s="169"/>
      <c r="C2508" s="750" t="s">
        <v>19323</v>
      </c>
      <c r="D2508" s="144"/>
      <c r="E2508" s="138" t="s">
        <v>19344</v>
      </c>
      <c r="F2508" s="144" t="s">
        <v>7305</v>
      </c>
      <c r="G2508" s="138">
        <v>13396</v>
      </c>
      <c r="H2508" s="144">
        <v>300</v>
      </c>
      <c r="I2508" s="144">
        <v>300</v>
      </c>
      <c r="J2508" s="144"/>
      <c r="K2508" s="138"/>
      <c r="L2508" s="138"/>
      <c r="M2508" s="138"/>
      <c r="N2508" s="138"/>
      <c r="O2508" s="138"/>
      <c r="P2508" s="138"/>
      <c r="Q2508" s="138"/>
      <c r="R2508" s="138"/>
      <c r="S2508" s="138"/>
      <c r="T2508" s="145">
        <v>2012</v>
      </c>
      <c r="U2508" s="138"/>
      <c r="V2508" s="138"/>
      <c r="W2508" s="138"/>
      <c r="X2508" s="138"/>
      <c r="Y2508" s="138"/>
      <c r="Z2508" s="138"/>
      <c r="AA2508" s="138"/>
      <c r="AB2508" s="138"/>
      <c r="AC2508" s="138"/>
      <c r="AD2508" s="138"/>
      <c r="AE2508" s="138"/>
      <c r="AF2508" s="138"/>
      <c r="AG2508" s="138"/>
      <c r="AH2508" s="138"/>
      <c r="AI2508" s="138"/>
      <c r="AJ2508" s="138"/>
      <c r="AK2508" s="138"/>
      <c r="AL2508" s="138"/>
      <c r="AM2508" s="138"/>
      <c r="AN2508" s="138"/>
      <c r="AO2508" s="138"/>
      <c r="AP2508" s="138"/>
      <c r="AQ2508" s="138"/>
      <c r="AR2508" s="138"/>
      <c r="AS2508" s="144"/>
    </row>
    <row r="2509" spans="1:50" s="135" customFormat="1" ht="24" hidden="1" customHeight="1" x14ac:dyDescent="0.15">
      <c r="B2509" s="169"/>
      <c r="C2509" s="750" t="s">
        <v>19323</v>
      </c>
      <c r="D2509" s="144"/>
      <c r="E2509" s="138" t="s">
        <v>19345</v>
      </c>
      <c r="F2509" s="144" t="s">
        <v>7305</v>
      </c>
      <c r="G2509" s="138">
        <v>13396</v>
      </c>
      <c r="H2509" s="144">
        <v>300</v>
      </c>
      <c r="I2509" s="144">
        <v>300</v>
      </c>
      <c r="J2509" s="144"/>
      <c r="K2509" s="138"/>
      <c r="L2509" s="138"/>
      <c r="M2509" s="138"/>
      <c r="N2509" s="138"/>
      <c r="O2509" s="138"/>
      <c r="P2509" s="138"/>
      <c r="Q2509" s="138"/>
      <c r="R2509" s="138"/>
      <c r="S2509" s="138"/>
      <c r="T2509" s="145">
        <v>2019</v>
      </c>
      <c r="U2509" s="138"/>
      <c r="V2509" s="138"/>
      <c r="W2509" s="138"/>
      <c r="X2509" s="138"/>
      <c r="Y2509" s="138"/>
      <c r="Z2509" s="138"/>
      <c r="AA2509" s="138"/>
      <c r="AB2509" s="138"/>
      <c r="AC2509" s="138"/>
      <c r="AD2509" s="138"/>
      <c r="AE2509" s="138"/>
      <c r="AF2509" s="138"/>
      <c r="AG2509" s="138"/>
      <c r="AH2509" s="138"/>
      <c r="AI2509" s="138"/>
      <c r="AJ2509" s="138"/>
      <c r="AK2509" s="138"/>
      <c r="AL2509" s="138"/>
      <c r="AM2509" s="138"/>
      <c r="AN2509" s="138"/>
      <c r="AO2509" s="138"/>
      <c r="AP2509" s="138"/>
      <c r="AQ2509" s="138"/>
      <c r="AR2509" s="138"/>
      <c r="AS2509" s="144"/>
    </row>
    <row r="2510" spans="1:50" s="135" customFormat="1" ht="24" hidden="1" customHeight="1" x14ac:dyDescent="0.2">
      <c r="A2510" s="133"/>
      <c r="B2510" s="169"/>
      <c r="C2510" s="935" t="s">
        <v>785</v>
      </c>
      <c r="D2510" s="138"/>
      <c r="E2510" s="138" t="s">
        <v>1446</v>
      </c>
      <c r="F2510" s="138" t="s">
        <v>7316</v>
      </c>
      <c r="G2510" s="138">
        <v>1500</v>
      </c>
      <c r="H2510" s="138">
        <v>116.38</v>
      </c>
      <c r="I2510" s="138">
        <v>232.76</v>
      </c>
      <c r="J2510" s="138">
        <v>27</v>
      </c>
      <c r="K2510" s="138">
        <v>18</v>
      </c>
      <c r="L2510" s="138"/>
      <c r="M2510" s="138"/>
      <c r="N2510" s="138">
        <v>486</v>
      </c>
      <c r="O2510" s="138"/>
      <c r="P2510" s="138"/>
      <c r="Q2510" s="138"/>
      <c r="R2510" s="138"/>
      <c r="S2510" s="138" t="s">
        <v>8331</v>
      </c>
      <c r="T2510" s="145">
        <v>2014</v>
      </c>
      <c r="U2510" s="138"/>
      <c r="V2510" s="138"/>
      <c r="W2510" s="138"/>
      <c r="X2510" s="138"/>
      <c r="Y2510" s="138"/>
      <c r="Z2510" s="138">
        <v>1100</v>
      </c>
      <c r="AA2510" s="138"/>
      <c r="AB2510" s="138"/>
      <c r="AC2510" s="138"/>
      <c r="AD2510" s="138"/>
      <c r="AE2510" s="138"/>
      <c r="AF2510" s="138"/>
      <c r="AG2510" s="138"/>
      <c r="AH2510" s="138"/>
      <c r="AI2510" s="138"/>
      <c r="AJ2510" s="138"/>
      <c r="AK2510" s="138"/>
      <c r="AL2510" s="138"/>
      <c r="AM2510" s="138"/>
      <c r="AN2510" s="138"/>
      <c r="AO2510" s="138"/>
      <c r="AP2510" s="138"/>
      <c r="AQ2510" s="138"/>
      <c r="AR2510" s="138"/>
      <c r="AS2510" s="138" t="s">
        <v>8332</v>
      </c>
      <c r="AT2510" s="133"/>
      <c r="AU2510" s="133"/>
      <c r="AV2510" s="133"/>
      <c r="AW2510" s="133"/>
      <c r="AX2510" s="133"/>
    </row>
    <row r="2511" spans="1:50" s="135" customFormat="1" ht="24" hidden="1" customHeight="1" x14ac:dyDescent="0.2">
      <c r="A2511" s="133"/>
      <c r="B2511" s="169"/>
      <c r="C2511" s="935" t="s">
        <v>785</v>
      </c>
      <c r="D2511" s="138" t="s">
        <v>11637</v>
      </c>
      <c r="E2511" s="138" t="s">
        <v>19346</v>
      </c>
      <c r="F2511" s="138" t="s">
        <v>7316</v>
      </c>
      <c r="G2511" s="138">
        <v>23207</v>
      </c>
      <c r="H2511" s="138"/>
      <c r="I2511" s="138"/>
      <c r="J2511" s="138">
        <v>47</v>
      </c>
      <c r="K2511" s="138">
        <v>88</v>
      </c>
      <c r="L2511" s="138"/>
      <c r="M2511" s="138"/>
      <c r="N2511" s="138">
        <v>4136</v>
      </c>
      <c r="O2511" s="138"/>
      <c r="P2511" s="138"/>
      <c r="Q2511" s="138"/>
      <c r="R2511" s="138">
        <v>2018</v>
      </c>
      <c r="S2511" s="138"/>
      <c r="T2511" s="145">
        <v>2018</v>
      </c>
      <c r="U2511" s="138"/>
      <c r="V2511" s="138"/>
      <c r="W2511" s="138"/>
      <c r="X2511" s="138"/>
      <c r="Y2511" s="138"/>
      <c r="Z2511" s="138">
        <v>5700</v>
      </c>
      <c r="AA2511" s="138"/>
      <c r="AB2511" s="138"/>
      <c r="AC2511" s="138"/>
      <c r="AD2511" s="138"/>
      <c r="AE2511" s="138"/>
      <c r="AF2511" s="138"/>
      <c r="AG2511" s="138"/>
      <c r="AH2511" s="138"/>
      <c r="AI2511" s="138"/>
      <c r="AJ2511" s="138"/>
      <c r="AK2511" s="138"/>
      <c r="AL2511" s="138"/>
      <c r="AM2511" s="138"/>
      <c r="AN2511" s="138"/>
      <c r="AO2511" s="138"/>
      <c r="AP2511" s="138"/>
      <c r="AQ2511" s="138"/>
      <c r="AR2511" s="138"/>
      <c r="AS2511" s="138" t="s">
        <v>11638</v>
      </c>
      <c r="AT2511" s="133"/>
      <c r="AU2511" s="133"/>
      <c r="AV2511" s="133"/>
      <c r="AW2511" s="133"/>
      <c r="AX2511" s="133"/>
    </row>
    <row r="2512" spans="1:50" s="135" customFormat="1" ht="24" hidden="1" customHeight="1" x14ac:dyDescent="0.15">
      <c r="B2512" s="169"/>
      <c r="C2512" s="750" t="s">
        <v>16436</v>
      </c>
      <c r="D2512" s="144"/>
      <c r="E2512" s="138" t="s">
        <v>19347</v>
      </c>
      <c r="F2512" s="138" t="s">
        <v>16439</v>
      </c>
      <c r="G2512" s="138">
        <v>1156</v>
      </c>
      <c r="H2512" s="138"/>
      <c r="I2512" s="138">
        <v>1156</v>
      </c>
      <c r="J2512" s="138"/>
      <c r="K2512" s="138"/>
      <c r="L2512" s="144"/>
      <c r="M2512" s="138"/>
      <c r="N2512" s="138"/>
      <c r="O2512" s="138"/>
      <c r="P2512" s="138"/>
      <c r="Q2512" s="138"/>
      <c r="R2512" s="138"/>
      <c r="S2512" s="138"/>
      <c r="T2512" s="145">
        <v>2005</v>
      </c>
      <c r="U2512" s="138"/>
      <c r="V2512" s="138"/>
      <c r="W2512" s="138"/>
      <c r="X2512" s="138"/>
      <c r="Y2512" s="138"/>
      <c r="Z2512" s="138"/>
      <c r="AA2512" s="138"/>
      <c r="AB2512" s="138"/>
      <c r="AC2512" s="138"/>
      <c r="AD2512" s="138"/>
      <c r="AE2512" s="138"/>
      <c r="AF2512" s="138"/>
      <c r="AG2512" s="138"/>
      <c r="AH2512" s="138"/>
      <c r="AI2512" s="138"/>
      <c r="AJ2512" s="138"/>
      <c r="AK2512" s="138"/>
      <c r="AL2512" s="138"/>
      <c r="AM2512" s="138"/>
      <c r="AN2512" s="138"/>
      <c r="AO2512" s="138"/>
      <c r="AP2512" s="138"/>
      <c r="AQ2512" s="138"/>
      <c r="AR2512" s="138"/>
      <c r="AS2512" s="138"/>
    </row>
    <row r="2513" spans="2:45" s="135" customFormat="1" ht="24" hidden="1" customHeight="1" x14ac:dyDescent="0.15">
      <c r="B2513" s="169"/>
      <c r="C2513" s="750" t="s">
        <v>16436</v>
      </c>
      <c r="D2513" s="144"/>
      <c r="E2513" s="138" t="s">
        <v>19348</v>
      </c>
      <c r="F2513" s="138" t="s">
        <v>16439</v>
      </c>
      <c r="G2513" s="138">
        <v>720</v>
      </c>
      <c r="H2513" s="138"/>
      <c r="I2513" s="138">
        <v>720</v>
      </c>
      <c r="J2513" s="138"/>
      <c r="K2513" s="138"/>
      <c r="L2513" s="144"/>
      <c r="M2513" s="138"/>
      <c r="N2513" s="138"/>
      <c r="O2513" s="138"/>
      <c r="P2513" s="138"/>
      <c r="Q2513" s="138"/>
      <c r="R2513" s="138"/>
      <c r="S2513" s="138"/>
      <c r="T2513" s="145">
        <v>2017</v>
      </c>
      <c r="U2513" s="138"/>
      <c r="V2513" s="138"/>
      <c r="W2513" s="138"/>
      <c r="X2513" s="138"/>
      <c r="Y2513" s="138"/>
      <c r="Z2513" s="138"/>
      <c r="AA2513" s="138"/>
      <c r="AB2513" s="138"/>
      <c r="AC2513" s="138"/>
      <c r="AD2513" s="138"/>
      <c r="AE2513" s="138"/>
      <c r="AF2513" s="138"/>
      <c r="AG2513" s="138"/>
      <c r="AH2513" s="138"/>
      <c r="AI2513" s="138"/>
      <c r="AJ2513" s="138"/>
      <c r="AK2513" s="138"/>
      <c r="AL2513" s="138"/>
      <c r="AM2513" s="138"/>
      <c r="AN2513" s="138"/>
      <c r="AO2513" s="138"/>
      <c r="AP2513" s="138"/>
      <c r="AQ2513" s="138"/>
      <c r="AR2513" s="138"/>
      <c r="AS2513" s="138"/>
    </row>
    <row r="2514" spans="2:45" s="135" customFormat="1" ht="24" hidden="1" customHeight="1" x14ac:dyDescent="0.15">
      <c r="B2514" s="169"/>
      <c r="C2514" s="750" t="s">
        <v>16436</v>
      </c>
      <c r="D2514" s="144"/>
      <c r="E2514" s="138" t="s">
        <v>19349</v>
      </c>
      <c r="F2514" s="138" t="s">
        <v>19350</v>
      </c>
      <c r="G2514" s="138">
        <v>1176</v>
      </c>
      <c r="H2514" s="138"/>
      <c r="I2514" s="138">
        <v>1176</v>
      </c>
      <c r="J2514" s="138"/>
      <c r="K2514" s="138"/>
      <c r="L2514" s="144"/>
      <c r="M2514" s="138"/>
      <c r="N2514" s="138"/>
      <c r="O2514" s="138"/>
      <c r="P2514" s="138"/>
      <c r="Q2514" s="138"/>
      <c r="R2514" s="138"/>
      <c r="S2514" s="138"/>
      <c r="T2514" s="145">
        <v>2009</v>
      </c>
      <c r="U2514" s="138"/>
      <c r="V2514" s="138"/>
      <c r="W2514" s="138"/>
      <c r="X2514" s="138"/>
      <c r="Y2514" s="138"/>
      <c r="Z2514" s="138"/>
      <c r="AA2514" s="138"/>
      <c r="AB2514" s="138"/>
      <c r="AC2514" s="138"/>
      <c r="AD2514" s="138"/>
      <c r="AE2514" s="138"/>
      <c r="AF2514" s="138"/>
      <c r="AG2514" s="138"/>
      <c r="AH2514" s="138"/>
      <c r="AI2514" s="138"/>
      <c r="AJ2514" s="138"/>
      <c r="AK2514" s="138"/>
      <c r="AL2514" s="138"/>
      <c r="AM2514" s="138"/>
      <c r="AN2514" s="138"/>
      <c r="AO2514" s="138"/>
      <c r="AP2514" s="138"/>
      <c r="AQ2514" s="138"/>
      <c r="AR2514" s="138"/>
      <c r="AS2514" s="138"/>
    </row>
    <row r="2515" spans="2:45" s="135" customFormat="1" ht="24" hidden="1" customHeight="1" x14ac:dyDescent="0.15">
      <c r="B2515" s="169"/>
      <c r="C2515" s="750" t="s">
        <v>16436</v>
      </c>
      <c r="D2515" s="144"/>
      <c r="E2515" s="138" t="s">
        <v>19351</v>
      </c>
      <c r="F2515" s="138" t="s">
        <v>19352</v>
      </c>
      <c r="G2515" s="138">
        <v>510</v>
      </c>
      <c r="H2515" s="138"/>
      <c r="I2515" s="138">
        <v>510</v>
      </c>
      <c r="J2515" s="138"/>
      <c r="K2515" s="138"/>
      <c r="L2515" s="144"/>
      <c r="M2515" s="138"/>
      <c r="N2515" s="138"/>
      <c r="O2515" s="138"/>
      <c r="P2515" s="138"/>
      <c r="Q2515" s="138"/>
      <c r="R2515" s="138"/>
      <c r="S2515" s="138"/>
      <c r="T2515" s="145"/>
      <c r="U2515" s="138"/>
      <c r="V2515" s="138"/>
      <c r="W2515" s="138"/>
      <c r="X2515" s="138"/>
      <c r="Y2515" s="138"/>
      <c r="Z2515" s="138"/>
      <c r="AA2515" s="138"/>
      <c r="AB2515" s="138"/>
      <c r="AC2515" s="138"/>
      <c r="AD2515" s="138"/>
      <c r="AE2515" s="138"/>
      <c r="AF2515" s="138"/>
      <c r="AG2515" s="138"/>
      <c r="AH2515" s="138"/>
      <c r="AI2515" s="138"/>
      <c r="AJ2515" s="138"/>
      <c r="AK2515" s="138"/>
      <c r="AL2515" s="138"/>
      <c r="AM2515" s="138"/>
      <c r="AN2515" s="138"/>
      <c r="AO2515" s="138"/>
      <c r="AP2515" s="138"/>
      <c r="AQ2515" s="138"/>
      <c r="AR2515" s="138"/>
      <c r="AS2515" s="138"/>
    </row>
    <row r="2516" spans="2:45" s="135" customFormat="1" ht="24" hidden="1" customHeight="1" x14ac:dyDescent="0.15">
      <c r="B2516" s="169"/>
      <c r="C2516" s="750" t="s">
        <v>16436</v>
      </c>
      <c r="D2516" s="144"/>
      <c r="E2516" s="138" t="s">
        <v>19353</v>
      </c>
      <c r="F2516" s="138" t="s">
        <v>19352</v>
      </c>
      <c r="G2516" s="138">
        <v>840</v>
      </c>
      <c r="H2516" s="138"/>
      <c r="I2516" s="138">
        <v>840</v>
      </c>
      <c r="J2516" s="138"/>
      <c r="K2516" s="138"/>
      <c r="L2516" s="144"/>
      <c r="M2516" s="138"/>
      <c r="N2516" s="138"/>
      <c r="O2516" s="138"/>
      <c r="P2516" s="138"/>
      <c r="Q2516" s="138"/>
      <c r="R2516" s="138"/>
      <c r="S2516" s="138"/>
      <c r="T2516" s="145"/>
      <c r="U2516" s="138"/>
      <c r="V2516" s="138"/>
      <c r="W2516" s="138"/>
      <c r="X2516" s="138"/>
      <c r="Y2516" s="138"/>
      <c r="Z2516" s="138"/>
      <c r="AA2516" s="138"/>
      <c r="AB2516" s="138"/>
      <c r="AC2516" s="138"/>
      <c r="AD2516" s="138"/>
      <c r="AE2516" s="138"/>
      <c r="AF2516" s="138"/>
      <c r="AG2516" s="138"/>
      <c r="AH2516" s="138"/>
      <c r="AI2516" s="138"/>
      <c r="AJ2516" s="138"/>
      <c r="AK2516" s="138"/>
      <c r="AL2516" s="138"/>
      <c r="AM2516" s="138"/>
      <c r="AN2516" s="138"/>
      <c r="AO2516" s="138"/>
      <c r="AP2516" s="138"/>
      <c r="AQ2516" s="138"/>
      <c r="AR2516" s="138"/>
      <c r="AS2516" s="138"/>
    </row>
    <row r="2517" spans="2:45" s="135" customFormat="1" ht="24" hidden="1" customHeight="1" x14ac:dyDescent="0.15">
      <c r="B2517" s="169"/>
      <c r="C2517" s="750" t="s">
        <v>16436</v>
      </c>
      <c r="D2517" s="144"/>
      <c r="E2517" s="138" t="s">
        <v>19354</v>
      </c>
      <c r="F2517" s="138" t="s">
        <v>19352</v>
      </c>
      <c r="G2517" s="138">
        <v>840</v>
      </c>
      <c r="H2517" s="138"/>
      <c r="I2517" s="138">
        <v>840</v>
      </c>
      <c r="J2517" s="138"/>
      <c r="K2517" s="138"/>
      <c r="L2517" s="144"/>
      <c r="M2517" s="138"/>
      <c r="N2517" s="138"/>
      <c r="O2517" s="138"/>
      <c r="P2517" s="138"/>
      <c r="Q2517" s="138"/>
      <c r="R2517" s="138"/>
      <c r="S2517" s="138"/>
      <c r="T2517" s="145"/>
      <c r="U2517" s="138"/>
      <c r="V2517" s="138"/>
      <c r="W2517" s="138"/>
      <c r="X2517" s="138"/>
      <c r="Y2517" s="138"/>
      <c r="Z2517" s="138"/>
      <c r="AA2517" s="138"/>
      <c r="AB2517" s="138"/>
      <c r="AC2517" s="138"/>
      <c r="AD2517" s="138"/>
      <c r="AE2517" s="138"/>
      <c r="AF2517" s="138"/>
      <c r="AG2517" s="138"/>
      <c r="AH2517" s="138"/>
      <c r="AI2517" s="138"/>
      <c r="AJ2517" s="138"/>
      <c r="AK2517" s="138"/>
      <c r="AL2517" s="138"/>
      <c r="AM2517" s="138"/>
      <c r="AN2517" s="138"/>
      <c r="AO2517" s="138"/>
      <c r="AP2517" s="138"/>
      <c r="AQ2517" s="138"/>
      <c r="AR2517" s="138"/>
      <c r="AS2517" s="138"/>
    </row>
    <row r="2518" spans="2:45" s="135" customFormat="1" ht="24" hidden="1" customHeight="1" x14ac:dyDescent="0.15">
      <c r="B2518" s="169"/>
      <c r="C2518" s="750" t="s">
        <v>16436</v>
      </c>
      <c r="D2518" s="144"/>
      <c r="E2518" s="138" t="s">
        <v>19355</v>
      </c>
      <c r="F2518" s="138" t="s">
        <v>19356</v>
      </c>
      <c r="G2518" s="138">
        <v>800</v>
      </c>
      <c r="H2518" s="138"/>
      <c r="I2518" s="138">
        <v>800</v>
      </c>
      <c r="J2518" s="138"/>
      <c r="K2518" s="138"/>
      <c r="L2518" s="144"/>
      <c r="M2518" s="138"/>
      <c r="N2518" s="138"/>
      <c r="O2518" s="138"/>
      <c r="P2518" s="138"/>
      <c r="Q2518" s="138"/>
      <c r="R2518" s="138"/>
      <c r="S2518" s="138"/>
      <c r="T2518" s="145"/>
      <c r="U2518" s="138"/>
      <c r="V2518" s="138"/>
      <c r="W2518" s="138"/>
      <c r="X2518" s="138"/>
      <c r="Y2518" s="138"/>
      <c r="Z2518" s="138"/>
      <c r="AA2518" s="138"/>
      <c r="AB2518" s="138"/>
      <c r="AC2518" s="138"/>
      <c r="AD2518" s="138"/>
      <c r="AE2518" s="138"/>
      <c r="AF2518" s="138"/>
      <c r="AG2518" s="138"/>
      <c r="AH2518" s="138"/>
      <c r="AI2518" s="138"/>
      <c r="AJ2518" s="138"/>
      <c r="AK2518" s="138"/>
      <c r="AL2518" s="138"/>
      <c r="AM2518" s="138"/>
      <c r="AN2518" s="138"/>
      <c r="AO2518" s="138"/>
      <c r="AP2518" s="138"/>
      <c r="AQ2518" s="138"/>
      <c r="AR2518" s="138"/>
      <c r="AS2518" s="138"/>
    </row>
    <row r="2519" spans="2:45" s="135" customFormat="1" ht="24" hidden="1" customHeight="1" x14ac:dyDescent="0.15">
      <c r="B2519" s="169"/>
      <c r="C2519" s="750" t="s">
        <v>16436</v>
      </c>
      <c r="D2519" s="144"/>
      <c r="E2519" s="138" t="s">
        <v>19357</v>
      </c>
      <c r="F2519" s="138" t="s">
        <v>16439</v>
      </c>
      <c r="G2519" s="138">
        <v>975</v>
      </c>
      <c r="H2519" s="138"/>
      <c r="I2519" s="138">
        <v>975</v>
      </c>
      <c r="J2519" s="138"/>
      <c r="K2519" s="138"/>
      <c r="L2519" s="144"/>
      <c r="M2519" s="138"/>
      <c r="N2519" s="138"/>
      <c r="O2519" s="138"/>
      <c r="P2519" s="138"/>
      <c r="Q2519" s="138"/>
      <c r="R2519" s="138"/>
      <c r="S2519" s="138"/>
      <c r="T2519" s="145">
        <v>2021</v>
      </c>
      <c r="U2519" s="138"/>
      <c r="V2519" s="138"/>
      <c r="W2519" s="138"/>
      <c r="X2519" s="138"/>
      <c r="Y2519" s="138"/>
      <c r="Z2519" s="138"/>
      <c r="AA2519" s="138"/>
      <c r="AB2519" s="138"/>
      <c r="AC2519" s="138"/>
      <c r="AD2519" s="138"/>
      <c r="AE2519" s="138"/>
      <c r="AF2519" s="138"/>
      <c r="AG2519" s="138"/>
      <c r="AH2519" s="138"/>
      <c r="AI2519" s="138"/>
      <c r="AJ2519" s="138"/>
      <c r="AK2519" s="138"/>
      <c r="AL2519" s="138"/>
      <c r="AM2519" s="138"/>
      <c r="AN2519" s="138"/>
      <c r="AO2519" s="138"/>
      <c r="AP2519" s="138"/>
      <c r="AQ2519" s="138"/>
      <c r="AR2519" s="138"/>
      <c r="AS2519" s="138"/>
    </row>
    <row r="2520" spans="2:45" s="135" customFormat="1" ht="24" hidden="1" customHeight="1" x14ac:dyDescent="0.15">
      <c r="B2520" s="169"/>
      <c r="C2520" s="750" t="s">
        <v>16436</v>
      </c>
      <c r="D2520" s="144"/>
      <c r="E2520" s="138" t="s">
        <v>19358</v>
      </c>
      <c r="F2520" s="138" t="s">
        <v>19359</v>
      </c>
      <c r="G2520" s="138">
        <v>990</v>
      </c>
      <c r="H2520" s="138"/>
      <c r="I2520" s="138">
        <v>990</v>
      </c>
      <c r="J2520" s="138"/>
      <c r="K2520" s="138"/>
      <c r="L2520" s="144"/>
      <c r="M2520" s="138"/>
      <c r="N2520" s="138"/>
      <c r="O2520" s="138"/>
      <c r="P2520" s="138"/>
      <c r="Q2520" s="138"/>
      <c r="R2520" s="138"/>
      <c r="S2520" s="138"/>
      <c r="T2520" s="145"/>
      <c r="U2520" s="138"/>
      <c r="V2520" s="138"/>
      <c r="W2520" s="138"/>
      <c r="X2520" s="138"/>
      <c r="Y2520" s="138"/>
      <c r="Z2520" s="138"/>
      <c r="AA2520" s="138"/>
      <c r="AB2520" s="138"/>
      <c r="AC2520" s="138"/>
      <c r="AD2520" s="138"/>
      <c r="AE2520" s="138"/>
      <c r="AF2520" s="138"/>
      <c r="AG2520" s="138"/>
      <c r="AH2520" s="138"/>
      <c r="AI2520" s="138"/>
      <c r="AJ2520" s="138"/>
      <c r="AK2520" s="138"/>
      <c r="AL2520" s="138"/>
      <c r="AM2520" s="138"/>
      <c r="AN2520" s="138"/>
      <c r="AO2520" s="138"/>
      <c r="AP2520" s="138"/>
      <c r="AQ2520" s="138"/>
      <c r="AR2520" s="138"/>
      <c r="AS2520" s="138"/>
    </row>
    <row r="2521" spans="2:45" s="135" customFormat="1" ht="24" hidden="1" customHeight="1" x14ac:dyDescent="0.15">
      <c r="B2521" s="169"/>
      <c r="C2521" s="750" t="s">
        <v>16436</v>
      </c>
      <c r="D2521" s="144"/>
      <c r="E2521" s="138" t="s">
        <v>19360</v>
      </c>
      <c r="F2521" s="138" t="s">
        <v>16439</v>
      </c>
      <c r="G2521" s="138">
        <v>520</v>
      </c>
      <c r="H2521" s="138"/>
      <c r="I2521" s="138">
        <v>520</v>
      </c>
      <c r="J2521" s="138"/>
      <c r="K2521" s="138"/>
      <c r="L2521" s="144"/>
      <c r="M2521" s="138"/>
      <c r="N2521" s="138"/>
      <c r="O2521" s="138"/>
      <c r="P2521" s="138"/>
      <c r="Q2521" s="138"/>
      <c r="R2521" s="138"/>
      <c r="S2521" s="138"/>
      <c r="T2521" s="145"/>
      <c r="U2521" s="138"/>
      <c r="V2521" s="138"/>
      <c r="W2521" s="138"/>
      <c r="X2521" s="138"/>
      <c r="Y2521" s="138"/>
      <c r="Z2521" s="138"/>
      <c r="AA2521" s="138"/>
      <c r="AB2521" s="138"/>
      <c r="AC2521" s="138"/>
      <c r="AD2521" s="138"/>
      <c r="AE2521" s="138"/>
      <c r="AF2521" s="138"/>
      <c r="AG2521" s="138"/>
      <c r="AH2521" s="138"/>
      <c r="AI2521" s="138"/>
      <c r="AJ2521" s="138"/>
      <c r="AK2521" s="138"/>
      <c r="AL2521" s="138"/>
      <c r="AM2521" s="138"/>
      <c r="AN2521" s="138"/>
      <c r="AO2521" s="138"/>
      <c r="AP2521" s="138"/>
      <c r="AQ2521" s="138"/>
      <c r="AR2521" s="138"/>
      <c r="AS2521" s="138"/>
    </row>
    <row r="2522" spans="2:45" s="135" customFormat="1" ht="24" hidden="1" customHeight="1" x14ac:dyDescent="0.15">
      <c r="B2522" s="169"/>
      <c r="C2522" s="750" t="s">
        <v>16436</v>
      </c>
      <c r="D2522" s="144"/>
      <c r="E2522" s="138" t="s">
        <v>19361</v>
      </c>
      <c r="F2522" s="138" t="s">
        <v>19362</v>
      </c>
      <c r="G2522" s="138">
        <v>580</v>
      </c>
      <c r="H2522" s="138"/>
      <c r="I2522" s="138">
        <v>580</v>
      </c>
      <c r="J2522" s="138"/>
      <c r="K2522" s="138"/>
      <c r="L2522" s="144"/>
      <c r="M2522" s="138"/>
      <c r="N2522" s="138"/>
      <c r="O2522" s="138"/>
      <c r="P2522" s="138"/>
      <c r="Q2522" s="138"/>
      <c r="R2522" s="138"/>
      <c r="S2522" s="138"/>
      <c r="T2522" s="145"/>
      <c r="U2522" s="138"/>
      <c r="V2522" s="138"/>
      <c r="W2522" s="138"/>
      <c r="X2522" s="138"/>
      <c r="Y2522" s="138"/>
      <c r="Z2522" s="138"/>
      <c r="AA2522" s="138"/>
      <c r="AB2522" s="138"/>
      <c r="AC2522" s="138"/>
      <c r="AD2522" s="138"/>
      <c r="AE2522" s="138"/>
      <c r="AF2522" s="138"/>
      <c r="AG2522" s="138"/>
      <c r="AH2522" s="138"/>
      <c r="AI2522" s="138"/>
      <c r="AJ2522" s="138"/>
      <c r="AK2522" s="138"/>
      <c r="AL2522" s="138"/>
      <c r="AM2522" s="138"/>
      <c r="AN2522" s="138"/>
      <c r="AO2522" s="138"/>
      <c r="AP2522" s="138"/>
      <c r="AQ2522" s="138"/>
      <c r="AR2522" s="138"/>
      <c r="AS2522" s="138"/>
    </row>
    <row r="2523" spans="2:45" s="135" customFormat="1" ht="24" hidden="1" customHeight="1" x14ac:dyDescent="0.15">
      <c r="B2523" s="169"/>
      <c r="C2523" s="750" t="s">
        <v>16436</v>
      </c>
      <c r="D2523" s="144"/>
      <c r="E2523" s="138" t="s">
        <v>19363</v>
      </c>
      <c r="F2523" s="138" t="s">
        <v>16439</v>
      </c>
      <c r="G2523" s="138">
        <v>340</v>
      </c>
      <c r="H2523" s="138"/>
      <c r="I2523" s="138">
        <v>340</v>
      </c>
      <c r="J2523" s="138"/>
      <c r="K2523" s="138"/>
      <c r="L2523" s="138"/>
      <c r="M2523" s="138"/>
      <c r="N2523" s="138"/>
      <c r="O2523" s="138"/>
      <c r="P2523" s="138"/>
      <c r="Q2523" s="138"/>
      <c r="R2523" s="138"/>
      <c r="S2523" s="138"/>
      <c r="T2523" s="145">
        <v>2005</v>
      </c>
      <c r="U2523" s="138"/>
      <c r="V2523" s="138"/>
      <c r="W2523" s="138"/>
      <c r="X2523" s="138"/>
      <c r="Y2523" s="138"/>
      <c r="Z2523" s="138"/>
      <c r="AA2523" s="138"/>
      <c r="AB2523" s="138"/>
      <c r="AC2523" s="138"/>
      <c r="AD2523" s="138"/>
      <c r="AE2523" s="138"/>
      <c r="AF2523" s="138"/>
      <c r="AG2523" s="138"/>
      <c r="AH2523" s="138"/>
      <c r="AI2523" s="138"/>
      <c r="AJ2523" s="138"/>
      <c r="AK2523" s="138"/>
      <c r="AL2523" s="138"/>
      <c r="AM2523" s="138"/>
      <c r="AN2523" s="138"/>
      <c r="AO2523" s="138"/>
      <c r="AP2523" s="138"/>
      <c r="AQ2523" s="138"/>
      <c r="AR2523" s="138"/>
      <c r="AS2523" s="144"/>
    </row>
    <row r="2524" spans="2:45" s="135" customFormat="1" ht="24" hidden="1" customHeight="1" x14ac:dyDescent="0.15">
      <c r="B2524" s="169"/>
      <c r="C2524" s="750" t="s">
        <v>16436</v>
      </c>
      <c r="D2524" s="144"/>
      <c r="E2524" s="138" t="s">
        <v>19364</v>
      </c>
      <c r="F2524" s="138" t="s">
        <v>16439</v>
      </c>
      <c r="G2524" s="138">
        <v>2250</v>
      </c>
      <c r="H2524" s="138"/>
      <c r="I2524" s="138">
        <v>2250</v>
      </c>
      <c r="J2524" s="138"/>
      <c r="K2524" s="138"/>
      <c r="L2524" s="138"/>
      <c r="M2524" s="138"/>
      <c r="N2524" s="138"/>
      <c r="O2524" s="138"/>
      <c r="P2524" s="138"/>
      <c r="Q2524" s="138"/>
      <c r="R2524" s="138"/>
      <c r="S2524" s="138"/>
      <c r="T2524" s="145">
        <v>2005</v>
      </c>
      <c r="U2524" s="138"/>
      <c r="V2524" s="138"/>
      <c r="W2524" s="138"/>
      <c r="X2524" s="138"/>
      <c r="Y2524" s="138"/>
      <c r="Z2524" s="138"/>
      <c r="AA2524" s="138"/>
      <c r="AB2524" s="138"/>
      <c r="AC2524" s="138"/>
      <c r="AD2524" s="138"/>
      <c r="AE2524" s="138"/>
      <c r="AF2524" s="138"/>
      <c r="AG2524" s="138"/>
      <c r="AH2524" s="138"/>
      <c r="AI2524" s="138"/>
      <c r="AJ2524" s="138"/>
      <c r="AK2524" s="138"/>
      <c r="AL2524" s="138"/>
      <c r="AM2524" s="138"/>
      <c r="AN2524" s="138"/>
      <c r="AO2524" s="138"/>
      <c r="AP2524" s="138"/>
      <c r="AQ2524" s="138"/>
      <c r="AR2524" s="138"/>
      <c r="AS2524" s="144"/>
    </row>
    <row r="2525" spans="2:45" s="135" customFormat="1" ht="24" hidden="1" customHeight="1" x14ac:dyDescent="0.15">
      <c r="B2525" s="169"/>
      <c r="C2525" s="750" t="s">
        <v>16436</v>
      </c>
      <c r="D2525" s="144"/>
      <c r="E2525" s="138" t="s">
        <v>19365</v>
      </c>
      <c r="F2525" s="138" t="s">
        <v>16439</v>
      </c>
      <c r="G2525" s="138">
        <v>630</v>
      </c>
      <c r="H2525" s="138"/>
      <c r="I2525" s="138">
        <v>630</v>
      </c>
      <c r="J2525" s="138"/>
      <c r="K2525" s="138"/>
      <c r="L2525" s="138"/>
      <c r="M2525" s="138"/>
      <c r="N2525" s="138"/>
      <c r="O2525" s="138"/>
      <c r="P2525" s="138"/>
      <c r="Q2525" s="138"/>
      <c r="R2525" s="138"/>
      <c r="S2525" s="138"/>
      <c r="T2525" s="145">
        <v>2005</v>
      </c>
      <c r="U2525" s="138"/>
      <c r="V2525" s="138"/>
      <c r="W2525" s="138"/>
      <c r="X2525" s="138"/>
      <c r="Y2525" s="138"/>
      <c r="Z2525" s="138"/>
      <c r="AA2525" s="138"/>
      <c r="AB2525" s="138"/>
      <c r="AC2525" s="138"/>
      <c r="AD2525" s="138"/>
      <c r="AE2525" s="138"/>
      <c r="AF2525" s="138"/>
      <c r="AG2525" s="138"/>
      <c r="AH2525" s="138"/>
      <c r="AI2525" s="138"/>
      <c r="AJ2525" s="138"/>
      <c r="AK2525" s="138"/>
      <c r="AL2525" s="138"/>
      <c r="AM2525" s="138"/>
      <c r="AN2525" s="138"/>
      <c r="AO2525" s="138"/>
      <c r="AP2525" s="138"/>
      <c r="AQ2525" s="138"/>
      <c r="AR2525" s="138"/>
      <c r="AS2525" s="144"/>
    </row>
    <row r="2526" spans="2:45" s="135" customFormat="1" ht="24" hidden="1" customHeight="1" x14ac:dyDescent="0.15">
      <c r="B2526" s="169"/>
      <c r="C2526" s="750" t="s">
        <v>16436</v>
      </c>
      <c r="D2526" s="144"/>
      <c r="E2526" s="138" t="s">
        <v>19366</v>
      </c>
      <c r="F2526" s="138" t="s">
        <v>16439</v>
      </c>
      <c r="G2526" s="138">
        <v>1125</v>
      </c>
      <c r="H2526" s="138"/>
      <c r="I2526" s="138">
        <v>1125</v>
      </c>
      <c r="J2526" s="138"/>
      <c r="K2526" s="138"/>
      <c r="L2526" s="138"/>
      <c r="M2526" s="138"/>
      <c r="N2526" s="138"/>
      <c r="O2526" s="138"/>
      <c r="P2526" s="138"/>
      <c r="Q2526" s="138"/>
      <c r="R2526" s="138"/>
      <c r="S2526" s="138"/>
      <c r="T2526" s="145">
        <v>2005</v>
      </c>
      <c r="U2526" s="138"/>
      <c r="V2526" s="138"/>
      <c r="W2526" s="138"/>
      <c r="X2526" s="138"/>
      <c r="Y2526" s="138"/>
      <c r="Z2526" s="138"/>
      <c r="AA2526" s="138"/>
      <c r="AB2526" s="138"/>
      <c r="AC2526" s="138"/>
      <c r="AD2526" s="138"/>
      <c r="AE2526" s="138"/>
      <c r="AF2526" s="138"/>
      <c r="AG2526" s="138"/>
      <c r="AH2526" s="138"/>
      <c r="AI2526" s="138"/>
      <c r="AJ2526" s="138"/>
      <c r="AK2526" s="138"/>
      <c r="AL2526" s="138"/>
      <c r="AM2526" s="138"/>
      <c r="AN2526" s="138"/>
      <c r="AO2526" s="138"/>
      <c r="AP2526" s="138"/>
      <c r="AQ2526" s="138"/>
      <c r="AR2526" s="138"/>
      <c r="AS2526" s="144"/>
    </row>
    <row r="2527" spans="2:45" s="135" customFormat="1" ht="24" hidden="1" customHeight="1" x14ac:dyDescent="0.15">
      <c r="B2527" s="169"/>
      <c r="C2527" s="750" t="s">
        <v>16436</v>
      </c>
      <c r="D2527" s="144"/>
      <c r="E2527" s="138" t="s">
        <v>19367</v>
      </c>
      <c r="F2527" s="138" t="s">
        <v>16439</v>
      </c>
      <c r="G2527" s="138">
        <v>1050</v>
      </c>
      <c r="H2527" s="138"/>
      <c r="I2527" s="138">
        <v>1050</v>
      </c>
      <c r="J2527" s="138"/>
      <c r="K2527" s="138"/>
      <c r="L2527" s="138"/>
      <c r="M2527" s="138"/>
      <c r="N2527" s="138"/>
      <c r="O2527" s="138"/>
      <c r="P2527" s="138"/>
      <c r="Q2527" s="138"/>
      <c r="R2527" s="138"/>
      <c r="S2527" s="138"/>
      <c r="T2527" s="145">
        <v>2017</v>
      </c>
      <c r="U2527" s="138"/>
      <c r="V2527" s="138"/>
      <c r="W2527" s="138"/>
      <c r="X2527" s="138"/>
      <c r="Y2527" s="138"/>
      <c r="Z2527" s="138"/>
      <c r="AA2527" s="138"/>
      <c r="AB2527" s="138"/>
      <c r="AC2527" s="138"/>
      <c r="AD2527" s="138"/>
      <c r="AE2527" s="138"/>
      <c r="AF2527" s="138"/>
      <c r="AG2527" s="138"/>
      <c r="AH2527" s="138"/>
      <c r="AI2527" s="138"/>
      <c r="AJ2527" s="138"/>
      <c r="AK2527" s="138"/>
      <c r="AL2527" s="138"/>
      <c r="AM2527" s="138"/>
      <c r="AN2527" s="138"/>
      <c r="AO2527" s="138"/>
      <c r="AP2527" s="138"/>
      <c r="AQ2527" s="138"/>
      <c r="AR2527" s="138"/>
      <c r="AS2527" s="144"/>
    </row>
    <row r="2528" spans="2:45" s="135" customFormat="1" ht="24" hidden="1" customHeight="1" x14ac:dyDescent="0.15">
      <c r="B2528" s="169"/>
      <c r="C2528" s="750" t="s">
        <v>16436</v>
      </c>
      <c r="D2528" s="144"/>
      <c r="E2528" s="138" t="s">
        <v>19368</v>
      </c>
      <c r="F2528" s="138" t="s">
        <v>16439</v>
      </c>
      <c r="G2528" s="138">
        <v>136</v>
      </c>
      <c r="H2528" s="138"/>
      <c r="I2528" s="138">
        <v>136</v>
      </c>
      <c r="J2528" s="138"/>
      <c r="K2528" s="138"/>
      <c r="L2528" s="138"/>
      <c r="M2528" s="138"/>
      <c r="N2528" s="138"/>
      <c r="O2528" s="138"/>
      <c r="P2528" s="138"/>
      <c r="Q2528" s="138"/>
      <c r="R2528" s="138"/>
      <c r="S2528" s="138"/>
      <c r="T2528" s="145">
        <v>2017</v>
      </c>
      <c r="U2528" s="138"/>
      <c r="V2528" s="138"/>
      <c r="W2528" s="138"/>
      <c r="X2528" s="138"/>
      <c r="Y2528" s="138"/>
      <c r="Z2528" s="138"/>
      <c r="AA2528" s="138"/>
      <c r="AB2528" s="138"/>
      <c r="AC2528" s="138"/>
      <c r="AD2528" s="138"/>
      <c r="AE2528" s="138"/>
      <c r="AF2528" s="138"/>
      <c r="AG2528" s="138"/>
      <c r="AH2528" s="138"/>
      <c r="AI2528" s="138"/>
      <c r="AJ2528" s="138"/>
      <c r="AK2528" s="138"/>
      <c r="AL2528" s="138"/>
      <c r="AM2528" s="138"/>
      <c r="AN2528" s="138"/>
      <c r="AO2528" s="138"/>
      <c r="AP2528" s="138"/>
      <c r="AQ2528" s="138"/>
      <c r="AR2528" s="138"/>
      <c r="AS2528" s="144"/>
    </row>
    <row r="2529" spans="2:45" s="135" customFormat="1" ht="24" hidden="1" customHeight="1" x14ac:dyDescent="0.15">
      <c r="B2529" s="169"/>
      <c r="C2529" s="750" t="s">
        <v>16436</v>
      </c>
      <c r="D2529" s="144"/>
      <c r="E2529" s="138" t="s">
        <v>19369</v>
      </c>
      <c r="F2529" s="138" t="s">
        <v>19350</v>
      </c>
      <c r="G2529" s="138">
        <v>672</v>
      </c>
      <c r="H2529" s="138"/>
      <c r="I2529" s="138">
        <v>672</v>
      </c>
      <c r="J2529" s="138"/>
      <c r="K2529" s="138"/>
      <c r="L2529" s="138"/>
      <c r="M2529" s="138"/>
      <c r="N2529" s="138"/>
      <c r="O2529" s="138"/>
      <c r="P2529" s="138"/>
      <c r="Q2529" s="138"/>
      <c r="R2529" s="138"/>
      <c r="S2529" s="138"/>
      <c r="T2529" s="145">
        <v>2009</v>
      </c>
      <c r="U2529" s="138"/>
      <c r="V2529" s="138"/>
      <c r="W2529" s="138"/>
      <c r="X2529" s="138"/>
      <c r="Y2529" s="138"/>
      <c r="Z2529" s="138"/>
      <c r="AA2529" s="138"/>
      <c r="AB2529" s="138"/>
      <c r="AC2529" s="138"/>
      <c r="AD2529" s="138"/>
      <c r="AE2529" s="138"/>
      <c r="AF2529" s="138"/>
      <c r="AG2529" s="138"/>
      <c r="AH2529" s="138"/>
      <c r="AI2529" s="138"/>
      <c r="AJ2529" s="138"/>
      <c r="AK2529" s="138"/>
      <c r="AL2529" s="138"/>
      <c r="AM2529" s="138"/>
      <c r="AN2529" s="138"/>
      <c r="AO2529" s="138"/>
      <c r="AP2529" s="138"/>
      <c r="AQ2529" s="138"/>
      <c r="AR2529" s="138"/>
      <c r="AS2529" s="144"/>
    </row>
    <row r="2530" spans="2:45" s="135" customFormat="1" ht="24" hidden="1" customHeight="1" x14ac:dyDescent="0.15">
      <c r="B2530" s="169"/>
      <c r="C2530" s="750" t="s">
        <v>16436</v>
      </c>
      <c r="D2530" s="144"/>
      <c r="E2530" s="138" t="s">
        <v>19370</v>
      </c>
      <c r="F2530" s="138" t="s">
        <v>19352</v>
      </c>
      <c r="G2530" s="138">
        <v>700</v>
      </c>
      <c r="H2530" s="138"/>
      <c r="I2530" s="138">
        <v>700</v>
      </c>
      <c r="J2530" s="138"/>
      <c r="K2530" s="138"/>
      <c r="L2530" s="138"/>
      <c r="M2530" s="138"/>
      <c r="N2530" s="138"/>
      <c r="O2530" s="138"/>
      <c r="P2530" s="138"/>
      <c r="Q2530" s="138"/>
      <c r="R2530" s="138"/>
      <c r="S2530" s="138"/>
      <c r="T2530" s="145"/>
      <c r="U2530" s="138"/>
      <c r="V2530" s="138"/>
      <c r="W2530" s="138"/>
      <c r="X2530" s="138"/>
      <c r="Y2530" s="138"/>
      <c r="Z2530" s="138"/>
      <c r="AA2530" s="138"/>
      <c r="AB2530" s="138"/>
      <c r="AC2530" s="138"/>
      <c r="AD2530" s="138"/>
      <c r="AE2530" s="138"/>
      <c r="AF2530" s="138"/>
      <c r="AG2530" s="138"/>
      <c r="AH2530" s="138"/>
      <c r="AI2530" s="138"/>
      <c r="AJ2530" s="138"/>
      <c r="AK2530" s="138"/>
      <c r="AL2530" s="138"/>
      <c r="AM2530" s="138"/>
      <c r="AN2530" s="138"/>
      <c r="AO2530" s="138"/>
      <c r="AP2530" s="138"/>
      <c r="AQ2530" s="138"/>
      <c r="AR2530" s="138"/>
      <c r="AS2530" s="144"/>
    </row>
    <row r="2531" spans="2:45" s="135" customFormat="1" ht="24" hidden="1" customHeight="1" x14ac:dyDescent="0.15">
      <c r="B2531" s="169"/>
      <c r="C2531" s="750" t="s">
        <v>16436</v>
      </c>
      <c r="D2531" s="144"/>
      <c r="E2531" s="138" t="s">
        <v>19371</v>
      </c>
      <c r="F2531" s="138" t="s">
        <v>19352</v>
      </c>
      <c r="G2531" s="138">
        <v>240</v>
      </c>
      <c r="H2531" s="138"/>
      <c r="I2531" s="138">
        <v>240</v>
      </c>
      <c r="J2531" s="138"/>
      <c r="K2531" s="138"/>
      <c r="L2531" s="138"/>
      <c r="M2531" s="138"/>
      <c r="N2531" s="138"/>
      <c r="O2531" s="138"/>
      <c r="P2531" s="138"/>
      <c r="Q2531" s="138"/>
      <c r="R2531" s="138"/>
      <c r="S2531" s="138"/>
      <c r="T2531" s="145"/>
      <c r="U2531" s="138"/>
      <c r="V2531" s="138"/>
      <c r="W2531" s="138"/>
      <c r="X2531" s="138"/>
      <c r="Y2531" s="138"/>
      <c r="Z2531" s="138"/>
      <c r="AA2531" s="138"/>
      <c r="AB2531" s="138"/>
      <c r="AC2531" s="138"/>
      <c r="AD2531" s="138"/>
      <c r="AE2531" s="138"/>
      <c r="AF2531" s="138"/>
      <c r="AG2531" s="138"/>
      <c r="AH2531" s="138"/>
      <c r="AI2531" s="138"/>
      <c r="AJ2531" s="138"/>
      <c r="AK2531" s="138"/>
      <c r="AL2531" s="138"/>
      <c r="AM2531" s="138"/>
      <c r="AN2531" s="138"/>
      <c r="AO2531" s="138"/>
      <c r="AP2531" s="138"/>
      <c r="AQ2531" s="138"/>
      <c r="AR2531" s="138"/>
      <c r="AS2531" s="144"/>
    </row>
    <row r="2532" spans="2:45" s="135" customFormat="1" ht="24" hidden="1" customHeight="1" x14ac:dyDescent="0.15">
      <c r="B2532" s="169"/>
      <c r="C2532" s="750" t="s">
        <v>16436</v>
      </c>
      <c r="D2532" s="144"/>
      <c r="E2532" s="138" t="s">
        <v>19372</v>
      </c>
      <c r="F2532" s="138" t="s">
        <v>19352</v>
      </c>
      <c r="G2532" s="138">
        <v>1440</v>
      </c>
      <c r="H2532" s="138"/>
      <c r="I2532" s="138">
        <v>1440</v>
      </c>
      <c r="J2532" s="138"/>
      <c r="K2532" s="138"/>
      <c r="L2532" s="138"/>
      <c r="M2532" s="138"/>
      <c r="N2532" s="138"/>
      <c r="O2532" s="138"/>
      <c r="P2532" s="138"/>
      <c r="Q2532" s="138"/>
      <c r="R2532" s="138"/>
      <c r="S2532" s="138"/>
      <c r="T2532" s="145"/>
      <c r="U2532" s="138"/>
      <c r="V2532" s="138"/>
      <c r="W2532" s="138"/>
      <c r="X2532" s="138"/>
      <c r="Y2532" s="138"/>
      <c r="Z2532" s="138"/>
      <c r="AA2532" s="138"/>
      <c r="AB2532" s="138"/>
      <c r="AC2532" s="138"/>
      <c r="AD2532" s="138"/>
      <c r="AE2532" s="138"/>
      <c r="AF2532" s="138"/>
      <c r="AG2532" s="138"/>
      <c r="AH2532" s="138"/>
      <c r="AI2532" s="138"/>
      <c r="AJ2532" s="138"/>
      <c r="AK2532" s="138"/>
      <c r="AL2532" s="138"/>
      <c r="AM2532" s="138"/>
      <c r="AN2532" s="138"/>
      <c r="AO2532" s="138"/>
      <c r="AP2532" s="138"/>
      <c r="AQ2532" s="138"/>
      <c r="AR2532" s="138"/>
      <c r="AS2532" s="144"/>
    </row>
    <row r="2533" spans="2:45" s="135" customFormat="1" ht="24" hidden="1" customHeight="1" x14ac:dyDescent="0.15">
      <c r="B2533" s="169"/>
      <c r="C2533" s="750" t="s">
        <v>16436</v>
      </c>
      <c r="D2533" s="144"/>
      <c r="E2533" s="138" t="s">
        <v>19373</v>
      </c>
      <c r="F2533" s="138" t="s">
        <v>19352</v>
      </c>
      <c r="G2533" s="138">
        <v>312</v>
      </c>
      <c r="H2533" s="138"/>
      <c r="I2533" s="138">
        <v>312</v>
      </c>
      <c r="J2533" s="138"/>
      <c r="K2533" s="138"/>
      <c r="L2533" s="138"/>
      <c r="M2533" s="138"/>
      <c r="N2533" s="138"/>
      <c r="O2533" s="138"/>
      <c r="P2533" s="138"/>
      <c r="Q2533" s="138"/>
      <c r="R2533" s="138"/>
      <c r="S2533" s="138"/>
      <c r="T2533" s="145"/>
      <c r="U2533" s="138"/>
      <c r="V2533" s="138"/>
      <c r="W2533" s="138"/>
      <c r="X2533" s="138"/>
      <c r="Y2533" s="138"/>
      <c r="Z2533" s="138"/>
      <c r="AA2533" s="138"/>
      <c r="AB2533" s="138"/>
      <c r="AC2533" s="138"/>
      <c r="AD2533" s="138"/>
      <c r="AE2533" s="138"/>
      <c r="AF2533" s="138"/>
      <c r="AG2533" s="138"/>
      <c r="AH2533" s="138"/>
      <c r="AI2533" s="138"/>
      <c r="AJ2533" s="138"/>
      <c r="AK2533" s="138"/>
      <c r="AL2533" s="138"/>
      <c r="AM2533" s="138"/>
      <c r="AN2533" s="138"/>
      <c r="AO2533" s="138"/>
      <c r="AP2533" s="138"/>
      <c r="AQ2533" s="138"/>
      <c r="AR2533" s="138"/>
      <c r="AS2533" s="144"/>
    </row>
    <row r="2534" spans="2:45" s="135" customFormat="1" ht="24" hidden="1" customHeight="1" x14ac:dyDescent="0.15">
      <c r="B2534" s="169"/>
      <c r="C2534" s="750" t="s">
        <v>16436</v>
      </c>
      <c r="D2534" s="144"/>
      <c r="E2534" s="138" t="s">
        <v>19374</v>
      </c>
      <c r="F2534" s="138" t="s">
        <v>19352</v>
      </c>
      <c r="G2534" s="138">
        <v>340</v>
      </c>
      <c r="H2534" s="138"/>
      <c r="I2534" s="138">
        <v>340</v>
      </c>
      <c r="J2534" s="138"/>
      <c r="K2534" s="138"/>
      <c r="L2534" s="138"/>
      <c r="M2534" s="138"/>
      <c r="N2534" s="138"/>
      <c r="O2534" s="138"/>
      <c r="P2534" s="138"/>
      <c r="Q2534" s="138"/>
      <c r="R2534" s="138"/>
      <c r="S2534" s="138"/>
      <c r="T2534" s="145"/>
      <c r="U2534" s="138"/>
      <c r="V2534" s="138"/>
      <c r="W2534" s="138"/>
      <c r="X2534" s="138"/>
      <c r="Y2534" s="138"/>
      <c r="Z2534" s="138"/>
      <c r="AA2534" s="138"/>
      <c r="AB2534" s="138"/>
      <c r="AC2534" s="138"/>
      <c r="AD2534" s="138"/>
      <c r="AE2534" s="138"/>
      <c r="AF2534" s="138"/>
      <c r="AG2534" s="138"/>
      <c r="AH2534" s="138"/>
      <c r="AI2534" s="138"/>
      <c r="AJ2534" s="138"/>
      <c r="AK2534" s="138"/>
      <c r="AL2534" s="138"/>
      <c r="AM2534" s="138"/>
      <c r="AN2534" s="138"/>
      <c r="AO2534" s="138"/>
      <c r="AP2534" s="138"/>
      <c r="AQ2534" s="138"/>
      <c r="AR2534" s="138"/>
      <c r="AS2534" s="144"/>
    </row>
    <row r="2535" spans="2:45" s="135" customFormat="1" ht="24" hidden="1" customHeight="1" x14ac:dyDescent="0.15">
      <c r="B2535" s="169"/>
      <c r="C2535" s="750" t="s">
        <v>16436</v>
      </c>
      <c r="D2535" s="144"/>
      <c r="E2535" s="138" t="s">
        <v>19375</v>
      </c>
      <c r="F2535" s="138" t="s">
        <v>19356</v>
      </c>
      <c r="G2535" s="138">
        <v>660</v>
      </c>
      <c r="H2535" s="138"/>
      <c r="I2535" s="138">
        <v>660</v>
      </c>
      <c r="J2535" s="138"/>
      <c r="K2535" s="138"/>
      <c r="L2535" s="138"/>
      <c r="M2535" s="138"/>
      <c r="N2535" s="138"/>
      <c r="O2535" s="138"/>
      <c r="P2535" s="138"/>
      <c r="Q2535" s="138"/>
      <c r="R2535" s="138"/>
      <c r="S2535" s="138"/>
      <c r="T2535" s="145"/>
      <c r="U2535" s="138"/>
      <c r="V2535" s="138"/>
      <c r="W2535" s="138"/>
      <c r="X2535" s="138"/>
      <c r="Y2535" s="138"/>
      <c r="Z2535" s="138"/>
      <c r="AA2535" s="138"/>
      <c r="AB2535" s="138"/>
      <c r="AC2535" s="138"/>
      <c r="AD2535" s="138"/>
      <c r="AE2535" s="138"/>
      <c r="AF2535" s="138"/>
      <c r="AG2535" s="138"/>
      <c r="AH2535" s="138"/>
      <c r="AI2535" s="138"/>
      <c r="AJ2535" s="138"/>
      <c r="AK2535" s="138"/>
      <c r="AL2535" s="138"/>
      <c r="AM2535" s="138"/>
      <c r="AN2535" s="138"/>
      <c r="AO2535" s="138"/>
      <c r="AP2535" s="138"/>
      <c r="AQ2535" s="138"/>
      <c r="AR2535" s="138"/>
      <c r="AS2535" s="144"/>
    </row>
    <row r="2536" spans="2:45" s="135" customFormat="1" ht="24" hidden="1" customHeight="1" x14ac:dyDescent="0.15">
      <c r="B2536" s="169"/>
      <c r="C2536" s="750" t="s">
        <v>16436</v>
      </c>
      <c r="D2536" s="144"/>
      <c r="E2536" s="138" t="s">
        <v>19376</v>
      </c>
      <c r="F2536" s="138" t="s">
        <v>19377</v>
      </c>
      <c r="G2536" s="138">
        <v>270</v>
      </c>
      <c r="H2536" s="138"/>
      <c r="I2536" s="138">
        <v>270</v>
      </c>
      <c r="J2536" s="138"/>
      <c r="K2536" s="138"/>
      <c r="L2536" s="138"/>
      <c r="M2536" s="138"/>
      <c r="N2536" s="138"/>
      <c r="O2536" s="138"/>
      <c r="P2536" s="138"/>
      <c r="Q2536" s="138"/>
      <c r="R2536" s="138"/>
      <c r="S2536" s="138"/>
      <c r="T2536" s="145"/>
      <c r="U2536" s="138"/>
      <c r="V2536" s="138"/>
      <c r="W2536" s="138"/>
      <c r="X2536" s="138"/>
      <c r="Y2536" s="138"/>
      <c r="Z2536" s="138"/>
      <c r="AA2536" s="138"/>
      <c r="AB2536" s="138"/>
      <c r="AC2536" s="138"/>
      <c r="AD2536" s="138"/>
      <c r="AE2536" s="138"/>
      <c r="AF2536" s="138"/>
      <c r="AG2536" s="138"/>
      <c r="AH2536" s="138"/>
      <c r="AI2536" s="138"/>
      <c r="AJ2536" s="138"/>
      <c r="AK2536" s="138"/>
      <c r="AL2536" s="138"/>
      <c r="AM2536" s="138"/>
      <c r="AN2536" s="138"/>
      <c r="AO2536" s="138"/>
      <c r="AP2536" s="138"/>
      <c r="AQ2536" s="138"/>
      <c r="AR2536" s="138"/>
      <c r="AS2536" s="144"/>
    </row>
    <row r="2537" spans="2:45" s="135" customFormat="1" ht="24" hidden="1" customHeight="1" x14ac:dyDescent="0.15">
      <c r="B2537" s="169"/>
      <c r="C2537" s="750" t="s">
        <v>16436</v>
      </c>
      <c r="D2537" s="144"/>
      <c r="E2537" s="138" t="s">
        <v>19378</v>
      </c>
      <c r="F2537" s="138" t="s">
        <v>19379</v>
      </c>
      <c r="G2537" s="138">
        <v>12786</v>
      </c>
      <c r="H2537" s="138"/>
      <c r="I2537" s="138">
        <v>12786</v>
      </c>
      <c r="J2537" s="138"/>
      <c r="K2537" s="138"/>
      <c r="L2537" s="138"/>
      <c r="M2537" s="138"/>
      <c r="N2537" s="138"/>
      <c r="O2537" s="138"/>
      <c r="P2537" s="138"/>
      <c r="Q2537" s="138"/>
      <c r="R2537" s="138"/>
      <c r="S2537" s="138"/>
      <c r="T2537" s="145">
        <v>2014</v>
      </c>
      <c r="U2537" s="138"/>
      <c r="V2537" s="138"/>
      <c r="W2537" s="138"/>
      <c r="X2537" s="138"/>
      <c r="Y2537" s="138"/>
      <c r="Z2537" s="138"/>
      <c r="AA2537" s="138"/>
      <c r="AB2537" s="138"/>
      <c r="AC2537" s="138"/>
      <c r="AD2537" s="138"/>
      <c r="AE2537" s="138"/>
      <c r="AF2537" s="138"/>
      <c r="AG2537" s="138"/>
      <c r="AH2537" s="138"/>
      <c r="AI2537" s="138"/>
      <c r="AJ2537" s="138"/>
      <c r="AK2537" s="138"/>
      <c r="AL2537" s="138"/>
      <c r="AM2537" s="138"/>
      <c r="AN2537" s="138"/>
      <c r="AO2537" s="138"/>
      <c r="AP2537" s="138"/>
      <c r="AQ2537" s="138"/>
      <c r="AR2537" s="138"/>
      <c r="AS2537" s="144"/>
    </row>
    <row r="2538" spans="2:45" s="135" customFormat="1" ht="24" hidden="1" customHeight="1" x14ac:dyDescent="0.15">
      <c r="B2538" s="169"/>
      <c r="C2538" s="750" t="s">
        <v>16436</v>
      </c>
      <c r="D2538" s="144"/>
      <c r="E2538" s="138" t="s">
        <v>19380</v>
      </c>
      <c r="F2538" s="138" t="s">
        <v>19379</v>
      </c>
      <c r="G2538" s="138">
        <v>9500</v>
      </c>
      <c r="H2538" s="138"/>
      <c r="I2538" s="138">
        <v>9500</v>
      </c>
      <c r="J2538" s="138"/>
      <c r="K2538" s="138"/>
      <c r="L2538" s="138"/>
      <c r="M2538" s="138"/>
      <c r="N2538" s="138"/>
      <c r="O2538" s="138"/>
      <c r="P2538" s="138"/>
      <c r="Q2538" s="138"/>
      <c r="R2538" s="138"/>
      <c r="S2538" s="138"/>
      <c r="T2538" s="145">
        <v>2021</v>
      </c>
      <c r="U2538" s="138"/>
      <c r="V2538" s="138"/>
      <c r="W2538" s="138"/>
      <c r="X2538" s="138"/>
      <c r="Y2538" s="138"/>
      <c r="Z2538" s="138"/>
      <c r="AA2538" s="138"/>
      <c r="AB2538" s="138"/>
      <c r="AC2538" s="138"/>
      <c r="AD2538" s="138"/>
      <c r="AE2538" s="138"/>
      <c r="AF2538" s="138"/>
      <c r="AG2538" s="138"/>
      <c r="AH2538" s="138"/>
      <c r="AI2538" s="138"/>
      <c r="AJ2538" s="138"/>
      <c r="AK2538" s="138"/>
      <c r="AL2538" s="138"/>
      <c r="AM2538" s="138"/>
      <c r="AN2538" s="138"/>
      <c r="AO2538" s="138"/>
      <c r="AP2538" s="138"/>
      <c r="AQ2538" s="138"/>
      <c r="AR2538" s="138"/>
      <c r="AS2538" s="144"/>
    </row>
    <row r="2539" spans="2:45" s="135" customFormat="1" ht="24" hidden="1" customHeight="1" x14ac:dyDescent="0.15">
      <c r="B2539" s="169"/>
      <c r="C2539" s="750" t="s">
        <v>16436</v>
      </c>
      <c r="D2539" s="144"/>
      <c r="E2539" s="138" t="s">
        <v>19381</v>
      </c>
      <c r="F2539" s="138" t="s">
        <v>19379</v>
      </c>
      <c r="G2539" s="138">
        <v>6500</v>
      </c>
      <c r="H2539" s="138"/>
      <c r="I2539" s="138">
        <v>6500</v>
      </c>
      <c r="J2539" s="138"/>
      <c r="K2539" s="138"/>
      <c r="L2539" s="138"/>
      <c r="M2539" s="138"/>
      <c r="N2539" s="138"/>
      <c r="O2539" s="138"/>
      <c r="P2539" s="138"/>
      <c r="Q2539" s="138"/>
      <c r="R2539" s="138"/>
      <c r="S2539" s="138"/>
      <c r="T2539" s="145"/>
      <c r="U2539" s="138"/>
      <c r="V2539" s="138"/>
      <c r="W2539" s="138"/>
      <c r="X2539" s="138"/>
      <c r="Y2539" s="138"/>
      <c r="Z2539" s="138"/>
      <c r="AA2539" s="138"/>
      <c r="AB2539" s="138"/>
      <c r="AC2539" s="138"/>
      <c r="AD2539" s="138"/>
      <c r="AE2539" s="138"/>
      <c r="AF2539" s="138"/>
      <c r="AG2539" s="138"/>
      <c r="AH2539" s="138"/>
      <c r="AI2539" s="138"/>
      <c r="AJ2539" s="138"/>
      <c r="AK2539" s="138"/>
      <c r="AL2539" s="138"/>
      <c r="AM2539" s="138"/>
      <c r="AN2539" s="138"/>
      <c r="AO2539" s="138"/>
      <c r="AP2539" s="138"/>
      <c r="AQ2539" s="138"/>
      <c r="AR2539" s="138"/>
      <c r="AS2539" s="144"/>
    </row>
    <row r="2540" spans="2:45" s="135" customFormat="1" ht="24" hidden="1" customHeight="1" x14ac:dyDescent="0.15">
      <c r="B2540" s="169"/>
      <c r="C2540" s="750" t="s">
        <v>16436</v>
      </c>
      <c r="D2540" s="144"/>
      <c r="E2540" s="138" t="s">
        <v>19382</v>
      </c>
      <c r="F2540" s="138" t="s">
        <v>19379</v>
      </c>
      <c r="G2540" s="138">
        <v>71000</v>
      </c>
      <c r="H2540" s="138"/>
      <c r="I2540" s="138">
        <v>71000</v>
      </c>
      <c r="J2540" s="138"/>
      <c r="K2540" s="138"/>
      <c r="L2540" s="138"/>
      <c r="M2540" s="138"/>
      <c r="N2540" s="138"/>
      <c r="O2540" s="138"/>
      <c r="P2540" s="138"/>
      <c r="Q2540" s="138"/>
      <c r="R2540" s="138"/>
      <c r="S2540" s="138"/>
      <c r="T2540" s="145">
        <v>2017</v>
      </c>
      <c r="U2540" s="138"/>
      <c r="V2540" s="138"/>
      <c r="W2540" s="138"/>
      <c r="X2540" s="138"/>
      <c r="Y2540" s="138"/>
      <c r="Z2540" s="138"/>
      <c r="AA2540" s="138"/>
      <c r="AB2540" s="138"/>
      <c r="AC2540" s="138"/>
      <c r="AD2540" s="138"/>
      <c r="AE2540" s="138"/>
      <c r="AF2540" s="138"/>
      <c r="AG2540" s="138"/>
      <c r="AH2540" s="138"/>
      <c r="AI2540" s="138"/>
      <c r="AJ2540" s="138"/>
      <c r="AK2540" s="138"/>
      <c r="AL2540" s="138"/>
      <c r="AM2540" s="138"/>
      <c r="AN2540" s="138"/>
      <c r="AO2540" s="138"/>
      <c r="AP2540" s="138"/>
      <c r="AQ2540" s="138"/>
      <c r="AR2540" s="138"/>
      <c r="AS2540" s="144"/>
    </row>
    <row r="2541" spans="2:45" s="135" customFormat="1" ht="24" hidden="1" customHeight="1" x14ac:dyDescent="0.15">
      <c r="B2541" s="169"/>
      <c r="C2541" s="750" t="s">
        <v>16436</v>
      </c>
      <c r="D2541" s="144"/>
      <c r="E2541" s="138" t="s">
        <v>19383</v>
      </c>
      <c r="F2541" s="138" t="s">
        <v>19384</v>
      </c>
      <c r="G2541" s="138">
        <v>33387</v>
      </c>
      <c r="H2541" s="138">
        <v>429</v>
      </c>
      <c r="I2541" s="138">
        <v>429</v>
      </c>
      <c r="J2541" s="138"/>
      <c r="K2541" s="138"/>
      <c r="L2541" s="138"/>
      <c r="M2541" s="138"/>
      <c r="N2541" s="138"/>
      <c r="O2541" s="138"/>
      <c r="P2541" s="138"/>
      <c r="Q2541" s="138"/>
      <c r="R2541" s="138"/>
      <c r="S2541" s="138"/>
      <c r="T2541" s="145">
        <v>2015</v>
      </c>
      <c r="U2541" s="138"/>
      <c r="V2541" s="138"/>
      <c r="W2541" s="138"/>
      <c r="X2541" s="138"/>
      <c r="Y2541" s="138"/>
      <c r="Z2541" s="138"/>
      <c r="AA2541" s="138"/>
      <c r="AB2541" s="138"/>
      <c r="AC2541" s="138"/>
      <c r="AD2541" s="138"/>
      <c r="AE2541" s="138"/>
      <c r="AF2541" s="138"/>
      <c r="AG2541" s="138"/>
      <c r="AH2541" s="138"/>
      <c r="AI2541" s="138"/>
      <c r="AJ2541" s="138"/>
      <c r="AK2541" s="138"/>
      <c r="AL2541" s="138"/>
      <c r="AM2541" s="138"/>
      <c r="AN2541" s="138"/>
      <c r="AO2541" s="138"/>
      <c r="AP2541" s="138"/>
      <c r="AQ2541" s="138"/>
      <c r="AR2541" s="138"/>
      <c r="AS2541" s="144"/>
    </row>
    <row r="2542" spans="2:45" s="135" customFormat="1" ht="24" hidden="1" customHeight="1" x14ac:dyDescent="0.15">
      <c r="B2542" s="169"/>
      <c r="C2542" s="750" t="s">
        <v>16436</v>
      </c>
      <c r="D2542" s="144"/>
      <c r="E2542" s="138" t="s">
        <v>19385</v>
      </c>
      <c r="F2542" s="138" t="s">
        <v>19386</v>
      </c>
      <c r="G2542" s="138">
        <v>411</v>
      </c>
      <c r="H2542" s="138">
        <v>680</v>
      </c>
      <c r="I2542" s="138">
        <v>411</v>
      </c>
      <c r="J2542" s="138"/>
      <c r="K2542" s="138"/>
      <c r="L2542" s="138"/>
      <c r="M2542" s="138"/>
      <c r="N2542" s="138"/>
      <c r="O2542" s="138"/>
      <c r="P2542" s="138"/>
      <c r="Q2542" s="138"/>
      <c r="R2542" s="138"/>
      <c r="S2542" s="138"/>
      <c r="T2542" s="145">
        <v>2016</v>
      </c>
      <c r="U2542" s="138"/>
      <c r="V2542" s="138"/>
      <c r="W2542" s="138"/>
      <c r="X2542" s="138"/>
      <c r="Y2542" s="138"/>
      <c r="Z2542" s="138"/>
      <c r="AA2542" s="138"/>
      <c r="AB2542" s="138"/>
      <c r="AC2542" s="138"/>
      <c r="AD2542" s="138"/>
      <c r="AE2542" s="138"/>
      <c r="AF2542" s="138"/>
      <c r="AG2542" s="138"/>
      <c r="AH2542" s="138"/>
      <c r="AI2542" s="138"/>
      <c r="AJ2542" s="138"/>
      <c r="AK2542" s="138"/>
      <c r="AL2542" s="138"/>
      <c r="AM2542" s="138"/>
      <c r="AN2542" s="138"/>
      <c r="AO2542" s="138"/>
      <c r="AP2542" s="138"/>
      <c r="AQ2542" s="138"/>
      <c r="AR2542" s="138"/>
      <c r="AS2542" s="144"/>
    </row>
    <row r="2543" spans="2:45" s="135" customFormat="1" ht="24" hidden="1" customHeight="1" x14ac:dyDescent="0.15">
      <c r="B2543" s="169"/>
      <c r="C2543" s="750" t="s">
        <v>16436</v>
      </c>
      <c r="D2543" s="144"/>
      <c r="E2543" s="138" t="s">
        <v>19387</v>
      </c>
      <c r="F2543" s="138" t="s">
        <v>19388</v>
      </c>
      <c r="G2543" s="138">
        <v>1109</v>
      </c>
      <c r="H2543" s="138">
        <v>431</v>
      </c>
      <c r="I2543" s="138">
        <v>431</v>
      </c>
      <c r="J2543" s="138"/>
      <c r="K2543" s="138"/>
      <c r="L2543" s="138"/>
      <c r="M2543" s="138"/>
      <c r="N2543" s="138"/>
      <c r="O2543" s="138"/>
      <c r="P2543" s="138"/>
      <c r="Q2543" s="138"/>
      <c r="R2543" s="138"/>
      <c r="S2543" s="138"/>
      <c r="T2543" s="145">
        <v>2018</v>
      </c>
      <c r="U2543" s="138"/>
      <c r="V2543" s="138"/>
      <c r="W2543" s="138"/>
      <c r="X2543" s="138"/>
      <c r="Y2543" s="138"/>
      <c r="Z2543" s="138"/>
      <c r="AA2543" s="138"/>
      <c r="AB2543" s="138"/>
      <c r="AC2543" s="138"/>
      <c r="AD2543" s="138"/>
      <c r="AE2543" s="138"/>
      <c r="AF2543" s="138"/>
      <c r="AG2543" s="138"/>
      <c r="AH2543" s="138"/>
      <c r="AI2543" s="138"/>
      <c r="AJ2543" s="138"/>
      <c r="AK2543" s="138"/>
      <c r="AL2543" s="138"/>
      <c r="AM2543" s="138"/>
      <c r="AN2543" s="138"/>
      <c r="AO2543" s="138"/>
      <c r="AP2543" s="138"/>
      <c r="AQ2543" s="138"/>
      <c r="AR2543" s="138"/>
      <c r="AS2543" s="144"/>
    </row>
    <row r="2544" spans="2:45" s="135" customFormat="1" ht="24" hidden="1" customHeight="1" x14ac:dyDescent="0.15">
      <c r="B2544" s="169"/>
      <c r="C2544" s="750" t="s">
        <v>16436</v>
      </c>
      <c r="D2544" s="144"/>
      <c r="E2544" s="138" t="s">
        <v>19389</v>
      </c>
      <c r="F2544" s="138" t="s">
        <v>19390</v>
      </c>
      <c r="G2544" s="138">
        <v>2189</v>
      </c>
      <c r="H2544" s="138">
        <v>424</v>
      </c>
      <c r="I2544" s="138">
        <v>424</v>
      </c>
      <c r="J2544" s="138"/>
      <c r="K2544" s="138"/>
      <c r="L2544" s="138"/>
      <c r="M2544" s="138"/>
      <c r="N2544" s="138"/>
      <c r="O2544" s="138"/>
      <c r="P2544" s="138"/>
      <c r="Q2544" s="138"/>
      <c r="R2544" s="138"/>
      <c r="S2544" s="138"/>
      <c r="T2544" s="145"/>
      <c r="U2544" s="138"/>
      <c r="V2544" s="138"/>
      <c r="W2544" s="138"/>
      <c r="X2544" s="138"/>
      <c r="Y2544" s="138"/>
      <c r="Z2544" s="138"/>
      <c r="AA2544" s="138"/>
      <c r="AB2544" s="138"/>
      <c r="AC2544" s="138"/>
      <c r="AD2544" s="138"/>
      <c r="AE2544" s="138"/>
      <c r="AF2544" s="138"/>
      <c r="AG2544" s="138"/>
      <c r="AH2544" s="138"/>
      <c r="AI2544" s="138"/>
      <c r="AJ2544" s="138"/>
      <c r="AK2544" s="138"/>
      <c r="AL2544" s="138"/>
      <c r="AM2544" s="138"/>
      <c r="AN2544" s="138"/>
      <c r="AO2544" s="138"/>
      <c r="AP2544" s="138"/>
      <c r="AQ2544" s="138"/>
      <c r="AR2544" s="138"/>
      <c r="AS2544" s="144"/>
    </row>
    <row r="2545" spans="2:45" s="135" customFormat="1" ht="24" hidden="1" customHeight="1" x14ac:dyDescent="0.15">
      <c r="B2545" s="169"/>
      <c r="C2545" s="750" t="s">
        <v>16436</v>
      </c>
      <c r="D2545" s="144"/>
      <c r="E2545" s="138" t="s">
        <v>19391</v>
      </c>
      <c r="F2545" s="138" t="s">
        <v>19392</v>
      </c>
      <c r="G2545" s="138">
        <v>374</v>
      </c>
      <c r="H2545" s="138"/>
      <c r="I2545" s="138">
        <v>374</v>
      </c>
      <c r="J2545" s="138"/>
      <c r="K2545" s="138"/>
      <c r="L2545" s="138"/>
      <c r="M2545" s="138"/>
      <c r="N2545" s="138"/>
      <c r="O2545" s="138"/>
      <c r="P2545" s="138"/>
      <c r="Q2545" s="138"/>
      <c r="R2545" s="138"/>
      <c r="S2545" s="138"/>
      <c r="T2545" s="145"/>
      <c r="U2545" s="138"/>
      <c r="V2545" s="138"/>
      <c r="W2545" s="138"/>
      <c r="X2545" s="138"/>
      <c r="Y2545" s="138"/>
      <c r="Z2545" s="138"/>
      <c r="AA2545" s="138"/>
      <c r="AB2545" s="138"/>
      <c r="AC2545" s="138"/>
      <c r="AD2545" s="138"/>
      <c r="AE2545" s="138"/>
      <c r="AF2545" s="138"/>
      <c r="AG2545" s="138"/>
      <c r="AH2545" s="138"/>
      <c r="AI2545" s="138"/>
      <c r="AJ2545" s="138"/>
      <c r="AK2545" s="138"/>
      <c r="AL2545" s="138"/>
      <c r="AM2545" s="138"/>
      <c r="AN2545" s="138"/>
      <c r="AO2545" s="138"/>
      <c r="AP2545" s="138"/>
      <c r="AQ2545" s="138"/>
      <c r="AR2545" s="138"/>
      <c r="AS2545" s="144"/>
    </row>
    <row r="2546" spans="2:45" s="135" customFormat="1" ht="24" hidden="1" customHeight="1" x14ac:dyDescent="0.15">
      <c r="B2546" s="169"/>
      <c r="C2546" s="750" t="s">
        <v>16436</v>
      </c>
      <c r="D2546" s="144"/>
      <c r="E2546" s="138" t="s">
        <v>19393</v>
      </c>
      <c r="F2546" s="138" t="s">
        <v>19394</v>
      </c>
      <c r="G2546" s="138">
        <v>864</v>
      </c>
      <c r="H2546" s="138"/>
      <c r="I2546" s="138">
        <v>864</v>
      </c>
      <c r="J2546" s="138"/>
      <c r="K2546" s="138"/>
      <c r="L2546" s="138"/>
      <c r="M2546" s="138"/>
      <c r="N2546" s="138"/>
      <c r="O2546" s="138"/>
      <c r="P2546" s="138"/>
      <c r="Q2546" s="138"/>
      <c r="R2546" s="138"/>
      <c r="S2546" s="138"/>
      <c r="T2546" s="145"/>
      <c r="U2546" s="138"/>
      <c r="V2546" s="138"/>
      <c r="W2546" s="138"/>
      <c r="X2546" s="138"/>
      <c r="Y2546" s="138"/>
      <c r="Z2546" s="138"/>
      <c r="AA2546" s="138"/>
      <c r="AB2546" s="138"/>
      <c r="AC2546" s="138"/>
      <c r="AD2546" s="138"/>
      <c r="AE2546" s="138"/>
      <c r="AF2546" s="138"/>
      <c r="AG2546" s="138"/>
      <c r="AH2546" s="138"/>
      <c r="AI2546" s="138"/>
      <c r="AJ2546" s="138"/>
      <c r="AK2546" s="138"/>
      <c r="AL2546" s="138"/>
      <c r="AM2546" s="138"/>
      <c r="AN2546" s="138"/>
      <c r="AO2546" s="138"/>
      <c r="AP2546" s="138"/>
      <c r="AQ2546" s="138"/>
      <c r="AR2546" s="138"/>
      <c r="AS2546" s="144"/>
    </row>
    <row r="2547" spans="2:45" s="135" customFormat="1" ht="24" hidden="1" customHeight="1" x14ac:dyDescent="0.15">
      <c r="B2547" s="169"/>
      <c r="C2547" s="750" t="s">
        <v>16436</v>
      </c>
      <c r="D2547" s="144"/>
      <c r="E2547" s="138" t="s">
        <v>19395</v>
      </c>
      <c r="F2547" s="138" t="s">
        <v>16439</v>
      </c>
      <c r="G2547" s="138">
        <v>300</v>
      </c>
      <c r="H2547" s="138"/>
      <c r="I2547" s="138">
        <v>300</v>
      </c>
      <c r="J2547" s="138"/>
      <c r="K2547" s="138"/>
      <c r="L2547" s="138"/>
      <c r="M2547" s="138"/>
      <c r="N2547" s="138"/>
      <c r="O2547" s="138"/>
      <c r="P2547" s="138"/>
      <c r="Q2547" s="138"/>
      <c r="R2547" s="138"/>
      <c r="S2547" s="138"/>
      <c r="T2547" s="145">
        <v>2017</v>
      </c>
      <c r="U2547" s="138"/>
      <c r="V2547" s="138"/>
      <c r="W2547" s="138"/>
      <c r="X2547" s="138"/>
      <c r="Y2547" s="138"/>
      <c r="Z2547" s="138"/>
      <c r="AA2547" s="138"/>
      <c r="AB2547" s="138"/>
      <c r="AC2547" s="138"/>
      <c r="AD2547" s="138"/>
      <c r="AE2547" s="138"/>
      <c r="AF2547" s="138"/>
      <c r="AG2547" s="138"/>
      <c r="AH2547" s="138"/>
      <c r="AI2547" s="138"/>
      <c r="AJ2547" s="138"/>
      <c r="AK2547" s="138"/>
      <c r="AL2547" s="138"/>
      <c r="AM2547" s="138"/>
      <c r="AN2547" s="138"/>
      <c r="AO2547" s="138"/>
      <c r="AP2547" s="138"/>
      <c r="AQ2547" s="138"/>
      <c r="AR2547" s="138"/>
      <c r="AS2547" s="144"/>
    </row>
    <row r="2548" spans="2:45" s="135" customFormat="1" ht="24" hidden="1" customHeight="1" x14ac:dyDescent="0.15">
      <c r="B2548" s="169"/>
      <c r="C2548" s="750" t="s">
        <v>16436</v>
      </c>
      <c r="D2548" s="144"/>
      <c r="E2548" s="138" t="s">
        <v>19396</v>
      </c>
      <c r="F2548" s="138" t="s">
        <v>16439</v>
      </c>
      <c r="G2548" s="138">
        <v>460</v>
      </c>
      <c r="H2548" s="138"/>
      <c r="I2548" s="138">
        <v>460</v>
      </c>
      <c r="J2548" s="138"/>
      <c r="K2548" s="138"/>
      <c r="L2548" s="138"/>
      <c r="M2548" s="138"/>
      <c r="N2548" s="138"/>
      <c r="O2548" s="138"/>
      <c r="P2548" s="138"/>
      <c r="Q2548" s="138"/>
      <c r="R2548" s="138"/>
      <c r="S2548" s="138"/>
      <c r="T2548" s="145">
        <v>2017</v>
      </c>
      <c r="U2548" s="138"/>
      <c r="V2548" s="138"/>
      <c r="W2548" s="138"/>
      <c r="X2548" s="138"/>
      <c r="Y2548" s="138"/>
      <c r="Z2548" s="138"/>
      <c r="AA2548" s="138"/>
      <c r="AB2548" s="138"/>
      <c r="AC2548" s="138"/>
      <c r="AD2548" s="138"/>
      <c r="AE2548" s="138"/>
      <c r="AF2548" s="138"/>
      <c r="AG2548" s="138"/>
      <c r="AH2548" s="138"/>
      <c r="AI2548" s="138"/>
      <c r="AJ2548" s="138"/>
      <c r="AK2548" s="138"/>
      <c r="AL2548" s="138"/>
      <c r="AM2548" s="138"/>
      <c r="AN2548" s="138"/>
      <c r="AO2548" s="138"/>
      <c r="AP2548" s="138"/>
      <c r="AQ2548" s="138"/>
      <c r="AR2548" s="138"/>
      <c r="AS2548" s="144"/>
    </row>
    <row r="2549" spans="2:45" s="135" customFormat="1" ht="24" hidden="1" customHeight="1" x14ac:dyDescent="0.15">
      <c r="B2549" s="169"/>
      <c r="C2549" s="750" t="s">
        <v>16436</v>
      </c>
      <c r="D2549" s="144"/>
      <c r="E2549" s="138" t="s">
        <v>19397</v>
      </c>
      <c r="F2549" s="138" t="s">
        <v>19398</v>
      </c>
      <c r="G2549" s="138">
        <v>300</v>
      </c>
      <c r="H2549" s="138"/>
      <c r="I2549" s="138">
        <v>300</v>
      </c>
      <c r="J2549" s="138"/>
      <c r="K2549" s="138"/>
      <c r="L2549" s="138"/>
      <c r="M2549" s="138"/>
      <c r="N2549" s="138"/>
      <c r="O2549" s="138"/>
      <c r="P2549" s="138"/>
      <c r="Q2549" s="138"/>
      <c r="R2549" s="138"/>
      <c r="S2549" s="138"/>
      <c r="T2549" s="145"/>
      <c r="U2549" s="138"/>
      <c r="V2549" s="138"/>
      <c r="W2549" s="138"/>
      <c r="X2549" s="138"/>
      <c r="Y2549" s="138"/>
      <c r="Z2549" s="138"/>
      <c r="AA2549" s="138"/>
      <c r="AB2549" s="138"/>
      <c r="AC2549" s="138"/>
      <c r="AD2549" s="138"/>
      <c r="AE2549" s="138"/>
      <c r="AF2549" s="138"/>
      <c r="AG2549" s="138"/>
      <c r="AH2549" s="138"/>
      <c r="AI2549" s="138"/>
      <c r="AJ2549" s="138"/>
      <c r="AK2549" s="138"/>
      <c r="AL2549" s="138"/>
      <c r="AM2549" s="138"/>
      <c r="AN2549" s="138"/>
      <c r="AO2549" s="138"/>
      <c r="AP2549" s="138"/>
      <c r="AQ2549" s="138"/>
      <c r="AR2549" s="138"/>
      <c r="AS2549" s="144"/>
    </row>
    <row r="2550" spans="2:45" s="135" customFormat="1" ht="24" hidden="1" customHeight="1" x14ac:dyDescent="0.15">
      <c r="B2550" s="169"/>
      <c r="C2550" s="750" t="s">
        <v>16436</v>
      </c>
      <c r="D2550" s="144"/>
      <c r="E2550" s="138" t="s">
        <v>19399</v>
      </c>
      <c r="F2550" s="138" t="s">
        <v>19400</v>
      </c>
      <c r="G2550" s="138">
        <v>782</v>
      </c>
      <c r="H2550" s="138"/>
      <c r="I2550" s="138">
        <v>782</v>
      </c>
      <c r="J2550" s="138"/>
      <c r="K2550" s="138"/>
      <c r="L2550" s="138"/>
      <c r="M2550" s="138"/>
      <c r="N2550" s="138"/>
      <c r="O2550" s="138"/>
      <c r="P2550" s="138"/>
      <c r="Q2550" s="138"/>
      <c r="R2550" s="138"/>
      <c r="S2550" s="138"/>
      <c r="T2550" s="145"/>
      <c r="U2550" s="138"/>
      <c r="V2550" s="138"/>
      <c r="W2550" s="138"/>
      <c r="X2550" s="138"/>
      <c r="Y2550" s="138"/>
      <c r="Z2550" s="138"/>
      <c r="AA2550" s="138"/>
      <c r="AB2550" s="138"/>
      <c r="AC2550" s="138"/>
      <c r="AD2550" s="138"/>
      <c r="AE2550" s="138"/>
      <c r="AF2550" s="138"/>
      <c r="AG2550" s="138"/>
      <c r="AH2550" s="138"/>
      <c r="AI2550" s="138"/>
      <c r="AJ2550" s="138"/>
      <c r="AK2550" s="138"/>
      <c r="AL2550" s="138"/>
      <c r="AM2550" s="138"/>
      <c r="AN2550" s="138"/>
      <c r="AO2550" s="138"/>
      <c r="AP2550" s="138"/>
      <c r="AQ2550" s="138"/>
      <c r="AR2550" s="138"/>
      <c r="AS2550" s="144"/>
    </row>
    <row r="2551" spans="2:45" s="135" customFormat="1" ht="24" hidden="1" customHeight="1" x14ac:dyDescent="0.15">
      <c r="B2551" s="169"/>
      <c r="C2551" s="750" t="s">
        <v>16436</v>
      </c>
      <c r="D2551" s="144"/>
      <c r="E2551" s="138" t="s">
        <v>19401</v>
      </c>
      <c r="F2551" s="138" t="s">
        <v>19402</v>
      </c>
      <c r="G2551" s="138">
        <v>330</v>
      </c>
      <c r="H2551" s="138"/>
      <c r="I2551" s="138">
        <v>330</v>
      </c>
      <c r="J2551" s="138"/>
      <c r="K2551" s="138"/>
      <c r="L2551" s="138"/>
      <c r="M2551" s="138"/>
      <c r="N2551" s="138"/>
      <c r="O2551" s="138"/>
      <c r="P2551" s="138"/>
      <c r="Q2551" s="138"/>
      <c r="R2551" s="138"/>
      <c r="S2551" s="138"/>
      <c r="T2551" s="145"/>
      <c r="U2551" s="138"/>
      <c r="V2551" s="138"/>
      <c r="W2551" s="138"/>
      <c r="X2551" s="138"/>
      <c r="Y2551" s="138"/>
      <c r="Z2551" s="138"/>
      <c r="AA2551" s="138"/>
      <c r="AB2551" s="138"/>
      <c r="AC2551" s="138"/>
      <c r="AD2551" s="138"/>
      <c r="AE2551" s="138"/>
      <c r="AF2551" s="138"/>
      <c r="AG2551" s="138"/>
      <c r="AH2551" s="138"/>
      <c r="AI2551" s="138"/>
      <c r="AJ2551" s="138"/>
      <c r="AK2551" s="138"/>
      <c r="AL2551" s="138"/>
      <c r="AM2551" s="138"/>
      <c r="AN2551" s="138"/>
      <c r="AO2551" s="138"/>
      <c r="AP2551" s="138"/>
      <c r="AQ2551" s="138"/>
      <c r="AR2551" s="138"/>
      <c r="AS2551" s="144"/>
    </row>
    <row r="2552" spans="2:45" s="135" customFormat="1" ht="24" hidden="1" customHeight="1" x14ac:dyDescent="0.15">
      <c r="B2552" s="169"/>
      <c r="C2552" s="750" t="s">
        <v>16436</v>
      </c>
      <c r="D2552" s="144"/>
      <c r="E2552" s="138" t="s">
        <v>19403</v>
      </c>
      <c r="F2552" s="138" t="s">
        <v>16439</v>
      </c>
      <c r="G2552" s="138">
        <v>1125</v>
      </c>
      <c r="H2552" s="138"/>
      <c r="I2552" s="138">
        <v>1125</v>
      </c>
      <c r="J2552" s="138"/>
      <c r="K2552" s="138"/>
      <c r="L2552" s="138"/>
      <c r="M2552" s="138"/>
      <c r="N2552" s="138"/>
      <c r="O2552" s="138"/>
      <c r="P2552" s="138"/>
      <c r="Q2552" s="138"/>
      <c r="R2552" s="138"/>
      <c r="S2552" s="138"/>
      <c r="T2552" s="145">
        <v>2005</v>
      </c>
      <c r="U2552" s="138"/>
      <c r="V2552" s="138"/>
      <c r="W2552" s="138"/>
      <c r="X2552" s="138"/>
      <c r="Y2552" s="138"/>
      <c r="Z2552" s="138"/>
      <c r="AA2552" s="138"/>
      <c r="AB2552" s="138"/>
      <c r="AC2552" s="138"/>
      <c r="AD2552" s="138"/>
      <c r="AE2552" s="138"/>
      <c r="AF2552" s="138"/>
      <c r="AG2552" s="138"/>
      <c r="AH2552" s="138"/>
      <c r="AI2552" s="138"/>
      <c r="AJ2552" s="138"/>
      <c r="AK2552" s="138"/>
      <c r="AL2552" s="138"/>
      <c r="AM2552" s="138"/>
      <c r="AN2552" s="138"/>
      <c r="AO2552" s="138"/>
      <c r="AP2552" s="138"/>
      <c r="AQ2552" s="138"/>
      <c r="AR2552" s="138"/>
      <c r="AS2552" s="144"/>
    </row>
    <row r="2553" spans="2:45" s="135" customFormat="1" ht="24" hidden="1" customHeight="1" x14ac:dyDescent="0.15">
      <c r="B2553" s="169"/>
      <c r="C2553" s="750" t="s">
        <v>16436</v>
      </c>
      <c r="D2553" s="144"/>
      <c r="E2553" s="138" t="s">
        <v>19404</v>
      </c>
      <c r="F2553" s="138" t="s">
        <v>19405</v>
      </c>
      <c r="G2553" s="138">
        <v>330</v>
      </c>
      <c r="H2553" s="138"/>
      <c r="I2553" s="138">
        <v>330</v>
      </c>
      <c r="J2553" s="138"/>
      <c r="K2553" s="138"/>
      <c r="L2553" s="138"/>
      <c r="M2553" s="138"/>
      <c r="N2553" s="138"/>
      <c r="O2553" s="138"/>
      <c r="P2553" s="138"/>
      <c r="Q2553" s="138"/>
      <c r="R2553" s="138"/>
      <c r="S2553" s="138"/>
      <c r="T2553" s="145"/>
      <c r="U2553" s="138"/>
      <c r="V2553" s="138"/>
      <c r="W2553" s="138"/>
      <c r="X2553" s="138"/>
      <c r="Y2553" s="138"/>
      <c r="Z2553" s="138"/>
      <c r="AA2553" s="138"/>
      <c r="AB2553" s="138"/>
      <c r="AC2553" s="138"/>
      <c r="AD2553" s="138"/>
      <c r="AE2553" s="138"/>
      <c r="AF2553" s="138"/>
      <c r="AG2553" s="138"/>
      <c r="AH2553" s="138"/>
      <c r="AI2553" s="138"/>
      <c r="AJ2553" s="138"/>
      <c r="AK2553" s="138"/>
      <c r="AL2553" s="138"/>
      <c r="AM2553" s="138"/>
      <c r="AN2553" s="138"/>
      <c r="AO2553" s="138"/>
      <c r="AP2553" s="138"/>
      <c r="AQ2553" s="138"/>
      <c r="AR2553" s="138"/>
      <c r="AS2553" s="144"/>
    </row>
    <row r="2554" spans="2:45" s="135" customFormat="1" ht="24" hidden="1" customHeight="1" x14ac:dyDescent="0.15">
      <c r="B2554" s="169"/>
      <c r="C2554" s="750" t="s">
        <v>16436</v>
      </c>
      <c r="D2554" s="144"/>
      <c r="E2554" s="138" t="s">
        <v>19406</v>
      </c>
      <c r="F2554" s="138" t="s">
        <v>19362</v>
      </c>
      <c r="G2554" s="138">
        <v>100</v>
      </c>
      <c r="H2554" s="138"/>
      <c r="I2554" s="138">
        <v>100</v>
      </c>
      <c r="J2554" s="138"/>
      <c r="K2554" s="138"/>
      <c r="L2554" s="138"/>
      <c r="M2554" s="138"/>
      <c r="N2554" s="138"/>
      <c r="O2554" s="138"/>
      <c r="P2554" s="138"/>
      <c r="Q2554" s="138"/>
      <c r="R2554" s="138"/>
      <c r="S2554" s="138"/>
      <c r="T2554" s="145"/>
      <c r="U2554" s="138"/>
      <c r="V2554" s="138"/>
      <c r="W2554" s="138"/>
      <c r="X2554" s="138"/>
      <c r="Y2554" s="138"/>
      <c r="Z2554" s="138"/>
      <c r="AA2554" s="138"/>
      <c r="AB2554" s="138"/>
      <c r="AC2554" s="138"/>
      <c r="AD2554" s="138"/>
      <c r="AE2554" s="138"/>
      <c r="AF2554" s="138"/>
      <c r="AG2554" s="138"/>
      <c r="AH2554" s="138"/>
      <c r="AI2554" s="138"/>
      <c r="AJ2554" s="138"/>
      <c r="AK2554" s="138"/>
      <c r="AL2554" s="138"/>
      <c r="AM2554" s="138"/>
      <c r="AN2554" s="138"/>
      <c r="AO2554" s="138"/>
      <c r="AP2554" s="138"/>
      <c r="AQ2554" s="138"/>
      <c r="AR2554" s="138"/>
      <c r="AS2554" s="144"/>
    </row>
    <row r="2555" spans="2:45" s="135" customFormat="1" ht="24" hidden="1" customHeight="1" x14ac:dyDescent="0.15">
      <c r="B2555" s="169"/>
      <c r="C2555" s="750" t="s">
        <v>16436</v>
      </c>
      <c r="D2555" s="144"/>
      <c r="E2555" s="138" t="s">
        <v>19407</v>
      </c>
      <c r="F2555" s="138" t="s">
        <v>19362</v>
      </c>
      <c r="G2555" s="138">
        <v>330</v>
      </c>
      <c r="H2555" s="138"/>
      <c r="I2555" s="138">
        <v>330</v>
      </c>
      <c r="J2555" s="138"/>
      <c r="K2555" s="138"/>
      <c r="L2555" s="138"/>
      <c r="M2555" s="138"/>
      <c r="N2555" s="138"/>
      <c r="O2555" s="138"/>
      <c r="P2555" s="138"/>
      <c r="Q2555" s="138"/>
      <c r="R2555" s="138"/>
      <c r="S2555" s="138"/>
      <c r="T2555" s="145"/>
      <c r="U2555" s="138"/>
      <c r="V2555" s="138"/>
      <c r="W2555" s="138"/>
      <c r="X2555" s="138"/>
      <c r="Y2555" s="138"/>
      <c r="Z2555" s="138"/>
      <c r="AA2555" s="138"/>
      <c r="AB2555" s="138"/>
      <c r="AC2555" s="138"/>
      <c r="AD2555" s="138"/>
      <c r="AE2555" s="138"/>
      <c r="AF2555" s="138"/>
      <c r="AG2555" s="138"/>
      <c r="AH2555" s="138"/>
      <c r="AI2555" s="138"/>
      <c r="AJ2555" s="138"/>
      <c r="AK2555" s="138"/>
      <c r="AL2555" s="138"/>
      <c r="AM2555" s="138"/>
      <c r="AN2555" s="138"/>
      <c r="AO2555" s="138"/>
      <c r="AP2555" s="138"/>
      <c r="AQ2555" s="138"/>
      <c r="AR2555" s="138"/>
      <c r="AS2555" s="144"/>
    </row>
    <row r="2556" spans="2:45" s="135" customFormat="1" ht="24" hidden="1" customHeight="1" x14ac:dyDescent="0.15">
      <c r="B2556" s="169"/>
      <c r="C2556" s="750" t="s">
        <v>16436</v>
      </c>
      <c r="D2556" s="144"/>
      <c r="E2556" s="138" t="s">
        <v>19408</v>
      </c>
      <c r="F2556" s="138" t="s">
        <v>19356</v>
      </c>
      <c r="G2556" s="138">
        <v>396</v>
      </c>
      <c r="H2556" s="138"/>
      <c r="I2556" s="138">
        <v>396</v>
      </c>
      <c r="J2556" s="138"/>
      <c r="K2556" s="138"/>
      <c r="L2556" s="138"/>
      <c r="M2556" s="138"/>
      <c r="N2556" s="138"/>
      <c r="O2556" s="138"/>
      <c r="P2556" s="138"/>
      <c r="Q2556" s="138"/>
      <c r="R2556" s="138"/>
      <c r="S2556" s="138"/>
      <c r="T2556" s="145"/>
      <c r="U2556" s="138"/>
      <c r="V2556" s="138"/>
      <c r="W2556" s="138"/>
      <c r="X2556" s="138"/>
      <c r="Y2556" s="138"/>
      <c r="Z2556" s="138"/>
      <c r="AA2556" s="138"/>
      <c r="AB2556" s="138"/>
      <c r="AC2556" s="138"/>
      <c r="AD2556" s="138"/>
      <c r="AE2556" s="138"/>
      <c r="AF2556" s="138"/>
      <c r="AG2556" s="138"/>
      <c r="AH2556" s="138"/>
      <c r="AI2556" s="138"/>
      <c r="AJ2556" s="138"/>
      <c r="AK2556" s="138"/>
      <c r="AL2556" s="138"/>
      <c r="AM2556" s="138"/>
      <c r="AN2556" s="138"/>
      <c r="AO2556" s="138"/>
      <c r="AP2556" s="138"/>
      <c r="AQ2556" s="138"/>
      <c r="AR2556" s="138"/>
      <c r="AS2556" s="144"/>
    </row>
    <row r="2557" spans="2:45" s="135" customFormat="1" ht="24" hidden="1" customHeight="1" x14ac:dyDescent="0.15">
      <c r="B2557" s="169"/>
      <c r="C2557" s="750" t="s">
        <v>16436</v>
      </c>
      <c r="D2557" s="144"/>
      <c r="E2557" s="138" t="s">
        <v>19409</v>
      </c>
      <c r="F2557" s="138" t="s">
        <v>19350</v>
      </c>
      <c r="G2557" s="138">
        <v>352</v>
      </c>
      <c r="H2557" s="138"/>
      <c r="I2557" s="138">
        <v>352</v>
      </c>
      <c r="J2557" s="138"/>
      <c r="K2557" s="138"/>
      <c r="L2557" s="144"/>
      <c r="M2557" s="138"/>
      <c r="N2557" s="138"/>
      <c r="O2557" s="138"/>
      <c r="P2557" s="138"/>
      <c r="Q2557" s="138"/>
      <c r="R2557" s="138"/>
      <c r="S2557" s="138"/>
      <c r="T2557" s="145">
        <v>2009</v>
      </c>
      <c r="U2557" s="138"/>
      <c r="V2557" s="138"/>
      <c r="W2557" s="138"/>
      <c r="X2557" s="138"/>
      <c r="Y2557" s="138"/>
      <c r="Z2557" s="138"/>
      <c r="AA2557" s="138"/>
      <c r="AB2557" s="138"/>
      <c r="AC2557" s="138"/>
      <c r="AD2557" s="138"/>
      <c r="AE2557" s="138"/>
      <c r="AF2557" s="138"/>
      <c r="AG2557" s="138"/>
      <c r="AH2557" s="138"/>
      <c r="AI2557" s="138"/>
      <c r="AJ2557" s="138"/>
      <c r="AK2557" s="138"/>
      <c r="AL2557" s="138"/>
      <c r="AM2557" s="138"/>
      <c r="AN2557" s="138"/>
      <c r="AO2557" s="138"/>
      <c r="AP2557" s="138"/>
      <c r="AQ2557" s="138"/>
      <c r="AR2557" s="138"/>
      <c r="AS2557" s="138"/>
    </row>
    <row r="2558" spans="2:45" s="135" customFormat="1" ht="24" hidden="1" customHeight="1" x14ac:dyDescent="0.15">
      <c r="B2558" s="169"/>
      <c r="C2558" s="750" t="s">
        <v>16436</v>
      </c>
      <c r="D2558" s="144"/>
      <c r="E2558" s="138" t="s">
        <v>19410</v>
      </c>
      <c r="F2558" s="138" t="s">
        <v>19411</v>
      </c>
      <c r="G2558" s="138">
        <v>330</v>
      </c>
      <c r="H2558" s="138"/>
      <c r="I2558" s="138">
        <v>330</v>
      </c>
      <c r="J2558" s="138"/>
      <c r="K2558" s="138"/>
      <c r="L2558" s="144"/>
      <c r="M2558" s="138"/>
      <c r="N2558" s="138"/>
      <c r="O2558" s="138"/>
      <c r="P2558" s="138"/>
      <c r="Q2558" s="138"/>
      <c r="R2558" s="138"/>
      <c r="S2558" s="138"/>
      <c r="T2558" s="145"/>
      <c r="U2558" s="138"/>
      <c r="V2558" s="138"/>
      <c r="W2558" s="138"/>
      <c r="X2558" s="138"/>
      <c r="Y2558" s="138"/>
      <c r="Z2558" s="138"/>
      <c r="AA2558" s="138"/>
      <c r="AB2558" s="138"/>
      <c r="AC2558" s="138"/>
      <c r="AD2558" s="138"/>
      <c r="AE2558" s="138"/>
      <c r="AF2558" s="138"/>
      <c r="AG2558" s="138"/>
      <c r="AH2558" s="138"/>
      <c r="AI2558" s="138"/>
      <c r="AJ2558" s="138"/>
      <c r="AK2558" s="138"/>
      <c r="AL2558" s="138"/>
      <c r="AM2558" s="138"/>
      <c r="AN2558" s="138"/>
      <c r="AO2558" s="138"/>
      <c r="AP2558" s="138"/>
      <c r="AQ2558" s="138"/>
      <c r="AR2558" s="138"/>
      <c r="AS2558" s="138"/>
    </row>
    <row r="2559" spans="2:45" s="135" customFormat="1" ht="24" hidden="1" customHeight="1" x14ac:dyDescent="0.15">
      <c r="B2559" s="169"/>
      <c r="C2559" s="750" t="s">
        <v>16436</v>
      </c>
      <c r="D2559" s="144"/>
      <c r="E2559" s="138" t="s">
        <v>19412</v>
      </c>
      <c r="F2559" s="138" t="s">
        <v>19350</v>
      </c>
      <c r="G2559" s="138">
        <v>300</v>
      </c>
      <c r="H2559" s="138"/>
      <c r="I2559" s="138">
        <v>300</v>
      </c>
      <c r="J2559" s="138"/>
      <c r="K2559" s="138"/>
      <c r="L2559" s="144"/>
      <c r="M2559" s="138"/>
      <c r="N2559" s="138"/>
      <c r="O2559" s="138"/>
      <c r="P2559" s="138"/>
      <c r="Q2559" s="138"/>
      <c r="R2559" s="138"/>
      <c r="S2559" s="138"/>
      <c r="T2559" s="145"/>
      <c r="U2559" s="138"/>
      <c r="V2559" s="138"/>
      <c r="W2559" s="138"/>
      <c r="X2559" s="138"/>
      <c r="Y2559" s="138"/>
      <c r="Z2559" s="138"/>
      <c r="AA2559" s="138"/>
      <c r="AB2559" s="138"/>
      <c r="AC2559" s="138"/>
      <c r="AD2559" s="138"/>
      <c r="AE2559" s="138"/>
      <c r="AF2559" s="138"/>
      <c r="AG2559" s="138"/>
      <c r="AH2559" s="138"/>
      <c r="AI2559" s="138"/>
      <c r="AJ2559" s="138"/>
      <c r="AK2559" s="138"/>
      <c r="AL2559" s="138"/>
      <c r="AM2559" s="138"/>
      <c r="AN2559" s="138"/>
      <c r="AO2559" s="138"/>
      <c r="AP2559" s="138"/>
      <c r="AQ2559" s="138"/>
      <c r="AR2559" s="138"/>
      <c r="AS2559" s="138"/>
    </row>
    <row r="2560" spans="2:45" s="135" customFormat="1" ht="24" hidden="1" customHeight="1" x14ac:dyDescent="0.15">
      <c r="B2560" s="169"/>
      <c r="C2560" s="750" t="s">
        <v>16436</v>
      </c>
      <c r="D2560" s="144"/>
      <c r="E2560" s="138" t="s">
        <v>19413</v>
      </c>
      <c r="F2560" s="138" t="s">
        <v>19350</v>
      </c>
      <c r="G2560" s="138">
        <v>300</v>
      </c>
      <c r="H2560" s="138"/>
      <c r="I2560" s="138">
        <v>300</v>
      </c>
      <c r="J2560" s="138"/>
      <c r="K2560" s="138"/>
      <c r="L2560" s="144"/>
      <c r="M2560" s="138"/>
      <c r="N2560" s="138"/>
      <c r="O2560" s="138"/>
      <c r="P2560" s="138"/>
      <c r="Q2560" s="138"/>
      <c r="R2560" s="138"/>
      <c r="S2560" s="138"/>
      <c r="T2560" s="145"/>
      <c r="U2560" s="138"/>
      <c r="V2560" s="138"/>
      <c r="W2560" s="138"/>
      <c r="X2560" s="138"/>
      <c r="Y2560" s="138"/>
      <c r="Z2560" s="138"/>
      <c r="AA2560" s="138"/>
      <c r="AB2560" s="138"/>
      <c r="AC2560" s="138"/>
      <c r="AD2560" s="138"/>
      <c r="AE2560" s="138"/>
      <c r="AF2560" s="138"/>
      <c r="AG2560" s="138"/>
      <c r="AH2560" s="138"/>
      <c r="AI2560" s="138"/>
      <c r="AJ2560" s="138"/>
      <c r="AK2560" s="138"/>
      <c r="AL2560" s="138"/>
      <c r="AM2560" s="138"/>
      <c r="AN2560" s="138"/>
      <c r="AO2560" s="138"/>
      <c r="AP2560" s="138"/>
      <c r="AQ2560" s="138"/>
      <c r="AR2560" s="138"/>
      <c r="AS2560" s="138"/>
    </row>
    <row r="2561" spans="1:50" s="135" customFormat="1" ht="24" hidden="1" customHeight="1" x14ac:dyDescent="0.15">
      <c r="B2561" s="169"/>
      <c r="C2561" s="750" t="s">
        <v>16436</v>
      </c>
      <c r="D2561" s="144"/>
      <c r="E2561" s="138" t="s">
        <v>19414</v>
      </c>
      <c r="F2561" s="138" t="s">
        <v>19352</v>
      </c>
      <c r="G2561" s="138">
        <v>440</v>
      </c>
      <c r="H2561" s="138"/>
      <c r="I2561" s="138">
        <v>440</v>
      </c>
      <c r="J2561" s="138"/>
      <c r="K2561" s="138"/>
      <c r="L2561" s="144"/>
      <c r="M2561" s="138"/>
      <c r="N2561" s="138"/>
      <c r="O2561" s="138"/>
      <c r="P2561" s="138"/>
      <c r="Q2561" s="138"/>
      <c r="R2561" s="138"/>
      <c r="S2561" s="138"/>
      <c r="T2561" s="145"/>
      <c r="U2561" s="138"/>
      <c r="V2561" s="138"/>
      <c r="W2561" s="138"/>
      <c r="X2561" s="138"/>
      <c r="Y2561" s="138"/>
      <c r="Z2561" s="138"/>
      <c r="AA2561" s="138"/>
      <c r="AB2561" s="138"/>
      <c r="AC2561" s="138"/>
      <c r="AD2561" s="138"/>
      <c r="AE2561" s="138"/>
      <c r="AF2561" s="138"/>
      <c r="AG2561" s="138"/>
      <c r="AH2561" s="138"/>
      <c r="AI2561" s="138"/>
      <c r="AJ2561" s="138"/>
      <c r="AK2561" s="138"/>
      <c r="AL2561" s="138"/>
      <c r="AM2561" s="138"/>
      <c r="AN2561" s="138"/>
      <c r="AO2561" s="138"/>
      <c r="AP2561" s="138"/>
      <c r="AQ2561" s="138"/>
      <c r="AR2561" s="138"/>
      <c r="AS2561" s="138"/>
    </row>
    <row r="2562" spans="1:50" s="135" customFormat="1" ht="24" hidden="1" customHeight="1" x14ac:dyDescent="0.15">
      <c r="B2562" s="169"/>
      <c r="C2562" s="750" t="s">
        <v>16436</v>
      </c>
      <c r="D2562" s="144"/>
      <c r="E2562" s="138" t="s">
        <v>19415</v>
      </c>
      <c r="F2562" s="138" t="s">
        <v>19377</v>
      </c>
      <c r="G2562" s="138">
        <v>1155</v>
      </c>
      <c r="H2562" s="138"/>
      <c r="I2562" s="138">
        <v>1155</v>
      </c>
      <c r="J2562" s="138"/>
      <c r="K2562" s="138"/>
      <c r="L2562" s="144"/>
      <c r="M2562" s="138"/>
      <c r="N2562" s="138"/>
      <c r="O2562" s="138"/>
      <c r="P2562" s="138"/>
      <c r="Q2562" s="138"/>
      <c r="R2562" s="138"/>
      <c r="S2562" s="138"/>
      <c r="T2562" s="145"/>
      <c r="U2562" s="138"/>
      <c r="V2562" s="138"/>
      <c r="W2562" s="138"/>
      <c r="X2562" s="138"/>
      <c r="Y2562" s="138"/>
      <c r="Z2562" s="138"/>
      <c r="AA2562" s="138"/>
      <c r="AB2562" s="138"/>
      <c r="AC2562" s="138"/>
      <c r="AD2562" s="138"/>
      <c r="AE2562" s="138"/>
      <c r="AF2562" s="138"/>
      <c r="AG2562" s="138"/>
      <c r="AH2562" s="138"/>
      <c r="AI2562" s="138"/>
      <c r="AJ2562" s="138"/>
      <c r="AK2562" s="138"/>
      <c r="AL2562" s="138"/>
      <c r="AM2562" s="138"/>
      <c r="AN2562" s="138"/>
      <c r="AO2562" s="138"/>
      <c r="AP2562" s="138"/>
      <c r="AQ2562" s="138"/>
      <c r="AR2562" s="138"/>
      <c r="AS2562" s="138"/>
    </row>
    <row r="2563" spans="1:50" s="135" customFormat="1" ht="24" hidden="1" customHeight="1" x14ac:dyDescent="0.15">
      <c r="B2563" s="169"/>
      <c r="C2563" s="750" t="s">
        <v>16436</v>
      </c>
      <c r="D2563" s="144"/>
      <c r="E2563" s="138" t="s">
        <v>19416</v>
      </c>
      <c r="F2563" s="138" t="s">
        <v>16439</v>
      </c>
      <c r="G2563" s="138">
        <v>374</v>
      </c>
      <c r="H2563" s="138"/>
      <c r="I2563" s="138">
        <v>374</v>
      </c>
      <c r="J2563" s="138"/>
      <c r="K2563" s="138"/>
      <c r="L2563" s="144"/>
      <c r="M2563" s="138"/>
      <c r="N2563" s="138"/>
      <c r="O2563" s="138"/>
      <c r="P2563" s="138"/>
      <c r="Q2563" s="138"/>
      <c r="R2563" s="138"/>
      <c r="S2563" s="138"/>
      <c r="T2563" s="145">
        <v>2021</v>
      </c>
      <c r="U2563" s="138"/>
      <c r="V2563" s="138"/>
      <c r="W2563" s="138"/>
      <c r="X2563" s="138"/>
      <c r="Y2563" s="138"/>
      <c r="Z2563" s="138"/>
      <c r="AA2563" s="138"/>
      <c r="AB2563" s="138"/>
      <c r="AC2563" s="138"/>
      <c r="AD2563" s="138"/>
      <c r="AE2563" s="138"/>
      <c r="AF2563" s="138"/>
      <c r="AG2563" s="138"/>
      <c r="AH2563" s="138"/>
      <c r="AI2563" s="138"/>
      <c r="AJ2563" s="138"/>
      <c r="AK2563" s="138"/>
      <c r="AL2563" s="138"/>
      <c r="AM2563" s="138"/>
      <c r="AN2563" s="138"/>
      <c r="AO2563" s="138"/>
      <c r="AP2563" s="138"/>
      <c r="AQ2563" s="138"/>
      <c r="AR2563" s="138"/>
      <c r="AS2563" s="138"/>
    </row>
    <row r="2564" spans="1:50" s="135" customFormat="1" ht="24" hidden="1" customHeight="1" x14ac:dyDescent="0.15">
      <c r="B2564" s="169"/>
      <c r="C2564" s="935" t="s">
        <v>16436</v>
      </c>
      <c r="D2564" s="138"/>
      <c r="E2564" s="138" t="s">
        <v>19417</v>
      </c>
      <c r="F2564" s="138" t="s">
        <v>16439</v>
      </c>
      <c r="G2564" s="138">
        <v>1500</v>
      </c>
      <c r="H2564" s="138">
        <v>116</v>
      </c>
      <c r="I2564" s="138">
        <v>233</v>
      </c>
      <c r="J2564" s="138"/>
      <c r="K2564" s="138"/>
      <c r="L2564" s="138"/>
      <c r="M2564" s="138"/>
      <c r="N2564" s="138"/>
      <c r="O2564" s="138"/>
      <c r="P2564" s="138"/>
      <c r="Q2564" s="138"/>
      <c r="R2564" s="138"/>
      <c r="S2564" s="138"/>
      <c r="T2564" s="145">
        <v>2015</v>
      </c>
      <c r="U2564" s="138"/>
      <c r="V2564" s="138"/>
      <c r="W2564" s="138"/>
      <c r="X2564" s="138"/>
      <c r="Y2564" s="138"/>
      <c r="Z2564" s="138"/>
      <c r="AA2564" s="138"/>
      <c r="AB2564" s="138"/>
      <c r="AC2564" s="138"/>
      <c r="AD2564" s="138"/>
      <c r="AE2564" s="138"/>
      <c r="AF2564" s="138"/>
      <c r="AG2564" s="138"/>
      <c r="AH2564" s="138"/>
      <c r="AI2564" s="138"/>
      <c r="AJ2564" s="138"/>
      <c r="AK2564" s="138"/>
      <c r="AL2564" s="138"/>
      <c r="AM2564" s="138"/>
      <c r="AN2564" s="138"/>
      <c r="AO2564" s="138"/>
      <c r="AP2564" s="138"/>
      <c r="AQ2564" s="138"/>
      <c r="AR2564" s="138"/>
      <c r="AS2564" s="138"/>
    </row>
    <row r="2565" spans="1:50" s="135" customFormat="1" ht="24" hidden="1" customHeight="1" x14ac:dyDescent="0.2">
      <c r="A2565" s="133"/>
      <c r="B2565" s="169"/>
      <c r="C2565" s="935" t="s">
        <v>16441</v>
      </c>
      <c r="D2565" s="138"/>
      <c r="E2565" s="138" t="s">
        <v>17896</v>
      </c>
      <c r="F2565" s="138" t="s">
        <v>11593</v>
      </c>
      <c r="G2565" s="138">
        <v>8622</v>
      </c>
      <c r="H2565" s="138"/>
      <c r="I2565" s="138"/>
      <c r="J2565" s="138"/>
      <c r="K2565" s="138"/>
      <c r="L2565" s="138"/>
      <c r="M2565" s="138"/>
      <c r="N2565" s="138">
        <v>8620</v>
      </c>
      <c r="O2565" s="138"/>
      <c r="P2565" s="138"/>
      <c r="Q2565" s="138"/>
      <c r="R2565" s="138"/>
      <c r="S2565" s="138"/>
      <c r="T2565" s="145">
        <v>2021</v>
      </c>
      <c r="U2565" s="138">
        <v>457</v>
      </c>
      <c r="V2565" s="138"/>
      <c r="W2565" s="138"/>
      <c r="X2565" s="138"/>
      <c r="Y2565" s="138"/>
      <c r="Z2565" s="138">
        <v>457</v>
      </c>
      <c r="AA2565" s="138"/>
      <c r="AB2565" s="138"/>
      <c r="AC2565" s="138"/>
      <c r="AD2565" s="138"/>
      <c r="AE2565" s="138"/>
      <c r="AF2565" s="138"/>
      <c r="AG2565" s="138"/>
      <c r="AH2565" s="138"/>
      <c r="AI2565" s="138"/>
      <c r="AJ2565" s="138"/>
      <c r="AK2565" s="138"/>
      <c r="AL2565" s="138"/>
      <c r="AM2565" s="138"/>
      <c r="AN2565" s="138"/>
      <c r="AO2565" s="138"/>
      <c r="AP2565" s="138"/>
      <c r="AQ2565" s="138"/>
      <c r="AR2565" s="138"/>
      <c r="AS2565" s="138" t="s">
        <v>16272</v>
      </c>
      <c r="AT2565" s="133"/>
      <c r="AU2565" s="133"/>
      <c r="AV2565" s="133"/>
      <c r="AW2565" s="133"/>
      <c r="AX2565" s="133"/>
    </row>
    <row r="2566" spans="1:50" s="135" customFormat="1" ht="24" hidden="1" customHeight="1" x14ac:dyDescent="0.2">
      <c r="A2566" s="133"/>
      <c r="B2566" s="169"/>
      <c r="C2566" s="935" t="s">
        <v>16441</v>
      </c>
      <c r="D2566" s="138"/>
      <c r="E2566" s="138" t="s">
        <v>17897</v>
      </c>
      <c r="F2566" s="138" t="s">
        <v>11593</v>
      </c>
      <c r="G2566" s="138">
        <v>9690</v>
      </c>
      <c r="H2566" s="138"/>
      <c r="I2566" s="138"/>
      <c r="J2566" s="138"/>
      <c r="K2566" s="138"/>
      <c r="L2566" s="138"/>
      <c r="M2566" s="138"/>
      <c r="N2566" s="138">
        <v>9690</v>
      </c>
      <c r="O2566" s="138"/>
      <c r="P2566" s="138"/>
      <c r="Q2566" s="138"/>
      <c r="R2566" s="138"/>
      <c r="S2566" s="138"/>
      <c r="T2566" s="145">
        <v>2021</v>
      </c>
      <c r="U2566" s="138">
        <v>800</v>
      </c>
      <c r="V2566" s="138"/>
      <c r="W2566" s="138"/>
      <c r="X2566" s="138"/>
      <c r="Y2566" s="138"/>
      <c r="Z2566" s="138">
        <v>800</v>
      </c>
      <c r="AA2566" s="138"/>
      <c r="AB2566" s="138"/>
      <c r="AC2566" s="138"/>
      <c r="AD2566" s="138"/>
      <c r="AE2566" s="138"/>
      <c r="AF2566" s="138"/>
      <c r="AG2566" s="138"/>
      <c r="AH2566" s="138"/>
      <c r="AI2566" s="138"/>
      <c r="AJ2566" s="138"/>
      <c r="AK2566" s="138"/>
      <c r="AL2566" s="138"/>
      <c r="AM2566" s="138"/>
      <c r="AN2566" s="138"/>
      <c r="AO2566" s="138"/>
      <c r="AP2566" s="138"/>
      <c r="AQ2566" s="138"/>
      <c r="AR2566" s="138"/>
      <c r="AS2566" s="138" t="s">
        <v>16272</v>
      </c>
      <c r="AT2566" s="133"/>
      <c r="AU2566" s="133"/>
      <c r="AV2566" s="133"/>
      <c r="AW2566" s="133"/>
      <c r="AX2566" s="133"/>
    </row>
    <row r="2567" spans="1:50" s="135" customFormat="1" ht="24" hidden="1" customHeight="1" x14ac:dyDescent="0.2">
      <c r="A2567" s="133"/>
      <c r="B2567" s="169"/>
      <c r="C2567" s="935" t="s">
        <v>16441</v>
      </c>
      <c r="D2567" s="138"/>
      <c r="E2567" s="138" t="s">
        <v>17898</v>
      </c>
      <c r="F2567" s="138" t="s">
        <v>11593</v>
      </c>
      <c r="G2567" s="138">
        <v>9750</v>
      </c>
      <c r="H2567" s="138"/>
      <c r="I2567" s="138"/>
      <c r="J2567" s="138"/>
      <c r="K2567" s="138"/>
      <c r="L2567" s="138"/>
      <c r="M2567" s="138"/>
      <c r="N2567" s="138">
        <v>9750</v>
      </c>
      <c r="O2567" s="138"/>
      <c r="P2567" s="138"/>
      <c r="Q2567" s="138"/>
      <c r="R2567" s="138"/>
      <c r="S2567" s="138"/>
      <c r="T2567" s="145">
        <v>2021</v>
      </c>
      <c r="U2567" s="138">
        <v>800</v>
      </c>
      <c r="V2567" s="138"/>
      <c r="W2567" s="138"/>
      <c r="X2567" s="138"/>
      <c r="Y2567" s="138"/>
      <c r="Z2567" s="138">
        <v>800</v>
      </c>
      <c r="AA2567" s="138"/>
      <c r="AB2567" s="138"/>
      <c r="AC2567" s="138"/>
      <c r="AD2567" s="138"/>
      <c r="AE2567" s="138"/>
      <c r="AF2567" s="138"/>
      <c r="AG2567" s="138"/>
      <c r="AH2567" s="138"/>
      <c r="AI2567" s="138"/>
      <c r="AJ2567" s="138"/>
      <c r="AK2567" s="138"/>
      <c r="AL2567" s="138"/>
      <c r="AM2567" s="138"/>
      <c r="AN2567" s="138"/>
      <c r="AO2567" s="138"/>
      <c r="AP2567" s="138"/>
      <c r="AQ2567" s="138"/>
      <c r="AR2567" s="138"/>
      <c r="AS2567" s="138" t="s">
        <v>16272</v>
      </c>
      <c r="AT2567" s="133"/>
      <c r="AU2567" s="133"/>
      <c r="AV2567" s="133"/>
      <c r="AW2567" s="133"/>
      <c r="AX2567" s="133"/>
    </row>
    <row r="2568" spans="1:50" s="135" customFormat="1" ht="24" hidden="1" customHeight="1" x14ac:dyDescent="0.2">
      <c r="A2568" s="133"/>
      <c r="B2568" s="169"/>
      <c r="C2568" s="935" t="s">
        <v>16441</v>
      </c>
      <c r="D2568" s="138"/>
      <c r="E2568" s="138" t="s">
        <v>17899</v>
      </c>
      <c r="F2568" s="138" t="s">
        <v>11593</v>
      </c>
      <c r="G2568" s="138">
        <v>17732</v>
      </c>
      <c r="H2568" s="138"/>
      <c r="I2568" s="138"/>
      <c r="J2568" s="138"/>
      <c r="K2568" s="138"/>
      <c r="L2568" s="138"/>
      <c r="M2568" s="138"/>
      <c r="N2568" s="138">
        <v>17732</v>
      </c>
      <c r="O2568" s="138"/>
      <c r="P2568" s="138"/>
      <c r="Q2568" s="138"/>
      <c r="R2568" s="138"/>
      <c r="S2568" s="138"/>
      <c r="T2568" s="145">
        <v>2020</v>
      </c>
      <c r="U2568" s="138">
        <v>780</v>
      </c>
      <c r="V2568" s="138"/>
      <c r="W2568" s="138"/>
      <c r="X2568" s="138"/>
      <c r="Y2568" s="138"/>
      <c r="Z2568" s="138">
        <v>780</v>
      </c>
      <c r="AA2568" s="138"/>
      <c r="AB2568" s="138"/>
      <c r="AC2568" s="138"/>
      <c r="AD2568" s="138"/>
      <c r="AE2568" s="138"/>
      <c r="AF2568" s="138"/>
      <c r="AG2568" s="138"/>
      <c r="AH2568" s="138"/>
      <c r="AI2568" s="138"/>
      <c r="AJ2568" s="138"/>
      <c r="AK2568" s="138"/>
      <c r="AL2568" s="138"/>
      <c r="AM2568" s="138"/>
      <c r="AN2568" s="138"/>
      <c r="AO2568" s="138"/>
      <c r="AP2568" s="138"/>
      <c r="AQ2568" s="138"/>
      <c r="AR2568" s="138"/>
      <c r="AS2568" s="138" t="s">
        <v>16272</v>
      </c>
      <c r="AT2568" s="133"/>
      <c r="AU2568" s="133"/>
      <c r="AV2568" s="133"/>
      <c r="AW2568" s="133"/>
      <c r="AX2568" s="133"/>
    </row>
    <row r="2569" spans="1:50" s="135" customFormat="1" ht="24" hidden="1" customHeight="1" x14ac:dyDescent="0.2">
      <c r="A2569" s="133"/>
      <c r="B2569" s="169"/>
      <c r="C2569" s="935" t="s">
        <v>7322</v>
      </c>
      <c r="D2569" s="138"/>
      <c r="E2569" s="138" t="s">
        <v>13796</v>
      </c>
      <c r="F2569" s="138" t="s">
        <v>11593</v>
      </c>
      <c r="G2569" s="138">
        <v>8062</v>
      </c>
      <c r="H2569" s="138"/>
      <c r="I2569" s="138">
        <v>4500</v>
      </c>
      <c r="J2569" s="138">
        <v>25</v>
      </c>
      <c r="K2569" s="138">
        <v>45</v>
      </c>
      <c r="L2569" s="138"/>
      <c r="M2569" s="138"/>
      <c r="N2569" s="138">
        <v>9982</v>
      </c>
      <c r="O2569" s="138"/>
      <c r="P2569" s="138"/>
      <c r="Q2569" s="138"/>
      <c r="R2569" s="138"/>
      <c r="S2569" s="138"/>
      <c r="T2569" s="145">
        <v>2012</v>
      </c>
      <c r="U2569" s="138"/>
      <c r="V2569" s="138"/>
      <c r="W2569" s="138"/>
      <c r="X2569" s="138"/>
      <c r="Y2569" s="138"/>
      <c r="Z2569" s="138">
        <v>400</v>
      </c>
      <c r="AA2569" s="138"/>
      <c r="AB2569" s="138"/>
      <c r="AC2569" s="138"/>
      <c r="AD2569" s="138"/>
      <c r="AE2569" s="138"/>
      <c r="AF2569" s="138"/>
      <c r="AG2569" s="138"/>
      <c r="AH2569" s="138"/>
      <c r="AI2569" s="138"/>
      <c r="AJ2569" s="138"/>
      <c r="AK2569" s="138"/>
      <c r="AL2569" s="138"/>
      <c r="AM2569" s="138"/>
      <c r="AN2569" s="138"/>
      <c r="AO2569" s="138"/>
      <c r="AP2569" s="138"/>
      <c r="AQ2569" s="138"/>
      <c r="AR2569" s="138"/>
      <c r="AS2569" s="138"/>
      <c r="AT2569" s="133"/>
      <c r="AU2569" s="133"/>
      <c r="AV2569" s="133"/>
      <c r="AW2569" s="133"/>
      <c r="AX2569" s="133"/>
    </row>
    <row r="2570" spans="1:50" s="135" customFormat="1" ht="24" hidden="1" customHeight="1" x14ac:dyDescent="0.2">
      <c r="A2570" s="133"/>
      <c r="B2570" s="169"/>
      <c r="C2570" s="935" t="s">
        <v>7322</v>
      </c>
      <c r="D2570" s="138"/>
      <c r="E2570" s="138" t="s">
        <v>15218</v>
      </c>
      <c r="F2570" s="138" t="s">
        <v>11593</v>
      </c>
      <c r="G2570" s="138">
        <v>81000</v>
      </c>
      <c r="H2570" s="138"/>
      <c r="I2570" s="138"/>
      <c r="J2570" s="138"/>
      <c r="K2570" s="138"/>
      <c r="L2570" s="138"/>
      <c r="M2570" s="138"/>
      <c r="N2570" s="138">
        <v>81000</v>
      </c>
      <c r="O2570" s="138"/>
      <c r="P2570" s="138"/>
      <c r="Q2570" s="138"/>
      <c r="R2570" s="138"/>
      <c r="S2570" s="138"/>
      <c r="T2570" s="145">
        <v>2020</v>
      </c>
      <c r="U2570" s="138"/>
      <c r="V2570" s="138"/>
      <c r="W2570" s="138"/>
      <c r="X2570" s="138"/>
      <c r="Y2570" s="138"/>
      <c r="Z2570" s="138"/>
      <c r="AA2570" s="138"/>
      <c r="AB2570" s="138"/>
      <c r="AC2570" s="138"/>
      <c r="AD2570" s="138"/>
      <c r="AE2570" s="138"/>
      <c r="AF2570" s="138"/>
      <c r="AG2570" s="138"/>
      <c r="AH2570" s="138"/>
      <c r="AI2570" s="138"/>
      <c r="AJ2570" s="138"/>
      <c r="AK2570" s="138"/>
      <c r="AL2570" s="138"/>
      <c r="AM2570" s="138"/>
      <c r="AN2570" s="138"/>
      <c r="AO2570" s="138"/>
      <c r="AP2570" s="138"/>
      <c r="AQ2570" s="138"/>
      <c r="AR2570" s="138"/>
      <c r="AS2570" s="138"/>
      <c r="AT2570" s="133"/>
      <c r="AU2570" s="133"/>
      <c r="AV2570" s="133"/>
      <c r="AW2570" s="133"/>
      <c r="AX2570" s="133"/>
    </row>
    <row r="2571" spans="1:50" s="135" customFormat="1" ht="24" hidden="1" customHeight="1" x14ac:dyDescent="0.2">
      <c r="A2571" s="133"/>
      <c r="B2571" s="169"/>
      <c r="C2571" s="935" t="s">
        <v>7322</v>
      </c>
      <c r="D2571" s="138"/>
      <c r="E2571" s="138" t="s">
        <v>15219</v>
      </c>
      <c r="F2571" s="138" t="s">
        <v>11593</v>
      </c>
      <c r="G2571" s="138">
        <v>10000</v>
      </c>
      <c r="H2571" s="138"/>
      <c r="I2571" s="138"/>
      <c r="J2571" s="138"/>
      <c r="K2571" s="138"/>
      <c r="L2571" s="138"/>
      <c r="M2571" s="138"/>
      <c r="N2571" s="138">
        <v>10000</v>
      </c>
      <c r="O2571" s="138"/>
      <c r="P2571" s="138"/>
      <c r="Q2571" s="138"/>
      <c r="R2571" s="138"/>
      <c r="S2571" s="138"/>
      <c r="T2571" s="145">
        <v>2020</v>
      </c>
      <c r="U2571" s="138"/>
      <c r="V2571" s="138"/>
      <c r="W2571" s="138"/>
      <c r="X2571" s="138"/>
      <c r="Y2571" s="138"/>
      <c r="Z2571" s="138"/>
      <c r="AA2571" s="138"/>
      <c r="AB2571" s="138"/>
      <c r="AC2571" s="138"/>
      <c r="AD2571" s="138"/>
      <c r="AE2571" s="138"/>
      <c r="AF2571" s="138"/>
      <c r="AG2571" s="138"/>
      <c r="AH2571" s="138"/>
      <c r="AI2571" s="138"/>
      <c r="AJ2571" s="138"/>
      <c r="AK2571" s="138"/>
      <c r="AL2571" s="138"/>
      <c r="AM2571" s="138"/>
      <c r="AN2571" s="138"/>
      <c r="AO2571" s="138"/>
      <c r="AP2571" s="138"/>
      <c r="AQ2571" s="138"/>
      <c r="AR2571" s="138"/>
      <c r="AS2571" s="138"/>
      <c r="AT2571" s="133"/>
      <c r="AU2571" s="133"/>
      <c r="AV2571" s="133"/>
      <c r="AW2571" s="133"/>
      <c r="AX2571" s="133"/>
    </row>
    <row r="2572" spans="1:50" s="135" customFormat="1" ht="24" hidden="1" customHeight="1" x14ac:dyDescent="0.2">
      <c r="A2572" s="133"/>
      <c r="B2572" s="169"/>
      <c r="C2572" s="935" t="s">
        <v>7322</v>
      </c>
      <c r="D2572" s="138"/>
      <c r="E2572" s="138" t="s">
        <v>15220</v>
      </c>
      <c r="F2572" s="138" t="s">
        <v>11593</v>
      </c>
      <c r="G2572" s="138">
        <v>36440</v>
      </c>
      <c r="H2572" s="138"/>
      <c r="I2572" s="138">
        <v>36440</v>
      </c>
      <c r="J2572" s="138">
        <v>67</v>
      </c>
      <c r="K2572" s="138">
        <v>104</v>
      </c>
      <c r="L2572" s="138"/>
      <c r="M2572" s="138"/>
      <c r="N2572" s="138">
        <v>6968</v>
      </c>
      <c r="O2572" s="138"/>
      <c r="P2572" s="138"/>
      <c r="Q2572" s="138"/>
      <c r="R2572" s="138"/>
      <c r="S2572" s="138"/>
      <c r="T2572" s="145"/>
      <c r="U2572" s="138"/>
      <c r="V2572" s="138"/>
      <c r="W2572" s="138"/>
      <c r="X2572" s="138"/>
      <c r="Y2572" s="138"/>
      <c r="Z2572" s="138"/>
      <c r="AA2572" s="138"/>
      <c r="AB2572" s="138"/>
      <c r="AC2572" s="138"/>
      <c r="AD2572" s="138"/>
      <c r="AE2572" s="138"/>
      <c r="AF2572" s="138"/>
      <c r="AG2572" s="138"/>
      <c r="AH2572" s="138"/>
      <c r="AI2572" s="138"/>
      <c r="AJ2572" s="138"/>
      <c r="AK2572" s="138"/>
      <c r="AL2572" s="138"/>
      <c r="AM2572" s="138"/>
      <c r="AN2572" s="138"/>
      <c r="AO2572" s="138"/>
      <c r="AP2572" s="138"/>
      <c r="AQ2572" s="138"/>
      <c r="AR2572" s="138"/>
      <c r="AS2572" s="138"/>
      <c r="AT2572" s="133"/>
      <c r="AU2572" s="133"/>
      <c r="AV2572" s="133"/>
      <c r="AW2572" s="133"/>
      <c r="AX2572" s="133"/>
    </row>
    <row r="2573" spans="1:50" s="135" customFormat="1" ht="24" hidden="1" customHeight="1" x14ac:dyDescent="0.2">
      <c r="A2573" s="133"/>
      <c r="B2573" s="169"/>
      <c r="C2573" s="935" t="s">
        <v>7322</v>
      </c>
      <c r="D2573" s="138"/>
      <c r="E2573" s="138" t="s">
        <v>13797</v>
      </c>
      <c r="F2573" s="138" t="s">
        <v>11593</v>
      </c>
      <c r="G2573" s="138">
        <v>2338</v>
      </c>
      <c r="H2573" s="138"/>
      <c r="I2573" s="138"/>
      <c r="J2573" s="138">
        <v>35</v>
      </c>
      <c r="K2573" s="138">
        <v>55</v>
      </c>
      <c r="L2573" s="138"/>
      <c r="M2573" s="138"/>
      <c r="N2573" s="138">
        <v>2562</v>
      </c>
      <c r="O2573" s="138"/>
      <c r="P2573" s="138"/>
      <c r="Q2573" s="138"/>
      <c r="R2573" s="138"/>
      <c r="S2573" s="138"/>
      <c r="T2573" s="145">
        <v>2019</v>
      </c>
      <c r="U2573" s="138"/>
      <c r="V2573" s="138"/>
      <c r="W2573" s="138"/>
      <c r="X2573" s="138"/>
      <c r="Y2573" s="138"/>
      <c r="Z2573" s="138">
        <v>294</v>
      </c>
      <c r="AA2573" s="138"/>
      <c r="AB2573" s="138"/>
      <c r="AC2573" s="138"/>
      <c r="AD2573" s="138"/>
      <c r="AE2573" s="138"/>
      <c r="AF2573" s="138"/>
      <c r="AG2573" s="138"/>
      <c r="AH2573" s="138"/>
      <c r="AI2573" s="138"/>
      <c r="AJ2573" s="138"/>
      <c r="AK2573" s="138"/>
      <c r="AL2573" s="138"/>
      <c r="AM2573" s="138"/>
      <c r="AN2573" s="138"/>
      <c r="AO2573" s="138"/>
      <c r="AP2573" s="138"/>
      <c r="AQ2573" s="138"/>
      <c r="AR2573" s="138"/>
      <c r="AS2573" s="138"/>
      <c r="AT2573" s="133"/>
      <c r="AU2573" s="133"/>
      <c r="AV2573" s="133"/>
      <c r="AW2573" s="133"/>
      <c r="AX2573" s="133"/>
    </row>
    <row r="2574" spans="1:50" s="135" customFormat="1" ht="24" hidden="1" customHeight="1" x14ac:dyDescent="0.2">
      <c r="A2574" s="133"/>
      <c r="B2574" s="169"/>
      <c r="C2574" s="935" t="s">
        <v>7331</v>
      </c>
      <c r="D2574" s="138" t="s">
        <v>15125</v>
      </c>
      <c r="E2574" s="138" t="s">
        <v>7915</v>
      </c>
      <c r="F2574" s="138" t="s">
        <v>7331</v>
      </c>
      <c r="G2574" s="138">
        <v>8094</v>
      </c>
      <c r="H2574" s="138"/>
      <c r="I2574" s="138"/>
      <c r="J2574" s="138"/>
      <c r="K2574" s="138"/>
      <c r="L2574" s="138"/>
      <c r="M2574" s="138"/>
      <c r="N2574" s="138"/>
      <c r="O2574" s="138"/>
      <c r="P2574" s="138"/>
      <c r="Q2574" s="138"/>
      <c r="R2574" s="138"/>
      <c r="S2574" s="138"/>
      <c r="T2574" s="145">
        <v>2013</v>
      </c>
      <c r="U2574" s="138">
        <v>683</v>
      </c>
      <c r="V2574" s="138"/>
      <c r="W2574" s="138"/>
      <c r="X2574" s="138"/>
      <c r="Y2574" s="138"/>
      <c r="Z2574" s="138">
        <v>683</v>
      </c>
      <c r="AA2574" s="138"/>
      <c r="AB2574" s="138"/>
      <c r="AC2574" s="138"/>
      <c r="AD2574" s="138"/>
      <c r="AE2574" s="138"/>
      <c r="AF2574" s="138"/>
      <c r="AG2574" s="138"/>
      <c r="AH2574" s="138"/>
      <c r="AI2574" s="138"/>
      <c r="AJ2574" s="138"/>
      <c r="AK2574" s="138"/>
      <c r="AL2574" s="138"/>
      <c r="AM2574" s="138"/>
      <c r="AN2574" s="138"/>
      <c r="AO2574" s="138"/>
      <c r="AP2574" s="138"/>
      <c r="AQ2574" s="138"/>
      <c r="AR2574" s="138"/>
      <c r="AS2574" s="138"/>
      <c r="AT2574" s="133"/>
      <c r="AU2574" s="133"/>
      <c r="AV2574" s="133"/>
      <c r="AW2574" s="133"/>
      <c r="AX2574" s="133"/>
    </row>
    <row r="2575" spans="1:50" s="135" customFormat="1" ht="24" hidden="1" customHeight="1" x14ac:dyDescent="0.2">
      <c r="A2575" s="133"/>
      <c r="B2575" s="169"/>
      <c r="C2575" s="935" t="s">
        <v>7331</v>
      </c>
      <c r="D2575" s="138" t="s">
        <v>15221</v>
      </c>
      <c r="E2575" s="138" t="s">
        <v>7916</v>
      </c>
      <c r="F2575" s="138" t="s">
        <v>7331</v>
      </c>
      <c r="G2575" s="138">
        <v>4010</v>
      </c>
      <c r="H2575" s="138"/>
      <c r="I2575" s="138"/>
      <c r="J2575" s="138">
        <v>20</v>
      </c>
      <c r="K2575" s="138">
        <v>40</v>
      </c>
      <c r="L2575" s="138"/>
      <c r="M2575" s="138"/>
      <c r="N2575" s="138">
        <v>800</v>
      </c>
      <c r="O2575" s="138"/>
      <c r="P2575" s="138"/>
      <c r="Q2575" s="138"/>
      <c r="R2575" s="138"/>
      <c r="S2575" s="138"/>
      <c r="T2575" s="145">
        <v>2013</v>
      </c>
      <c r="U2575" s="138">
        <v>200</v>
      </c>
      <c r="V2575" s="138"/>
      <c r="W2575" s="138"/>
      <c r="X2575" s="138"/>
      <c r="Y2575" s="138"/>
      <c r="Z2575" s="138">
        <v>200</v>
      </c>
      <c r="AA2575" s="138"/>
      <c r="AB2575" s="138"/>
      <c r="AC2575" s="138"/>
      <c r="AD2575" s="138"/>
      <c r="AE2575" s="138"/>
      <c r="AF2575" s="138"/>
      <c r="AG2575" s="138"/>
      <c r="AH2575" s="138"/>
      <c r="AI2575" s="138"/>
      <c r="AJ2575" s="138"/>
      <c r="AK2575" s="138"/>
      <c r="AL2575" s="138"/>
      <c r="AM2575" s="138"/>
      <c r="AN2575" s="138"/>
      <c r="AO2575" s="138"/>
      <c r="AP2575" s="138"/>
      <c r="AQ2575" s="138"/>
      <c r="AR2575" s="138"/>
      <c r="AS2575" s="138"/>
      <c r="AT2575" s="133"/>
      <c r="AU2575" s="133"/>
      <c r="AV2575" s="133"/>
      <c r="AW2575" s="133"/>
      <c r="AX2575" s="133"/>
    </row>
    <row r="2576" spans="1:50" s="135" customFormat="1" ht="24" hidden="1" customHeight="1" x14ac:dyDescent="0.2">
      <c r="A2576" s="133"/>
      <c r="B2576" s="169"/>
      <c r="C2576" s="935" t="s">
        <v>7331</v>
      </c>
      <c r="D2576" s="138"/>
      <c r="E2576" s="138" t="s">
        <v>8333</v>
      </c>
      <c r="F2576" s="138" t="s">
        <v>7331</v>
      </c>
      <c r="G2576" s="138">
        <v>1075</v>
      </c>
      <c r="H2576" s="138" t="s">
        <v>417</v>
      </c>
      <c r="I2576" s="138" t="s">
        <v>417</v>
      </c>
      <c r="J2576" s="138">
        <v>20</v>
      </c>
      <c r="K2576" s="138">
        <v>40</v>
      </c>
      <c r="L2576" s="138"/>
      <c r="M2576" s="138"/>
      <c r="N2576" s="138">
        <v>8911</v>
      </c>
      <c r="O2576" s="138"/>
      <c r="P2576" s="138"/>
      <c r="Q2576" s="138"/>
      <c r="R2576" s="138"/>
      <c r="S2576" s="138"/>
      <c r="T2576" s="145">
        <v>2010</v>
      </c>
      <c r="U2576" s="138"/>
      <c r="V2576" s="138"/>
      <c r="W2576" s="138"/>
      <c r="X2576" s="138"/>
      <c r="Y2576" s="138"/>
      <c r="Z2576" s="138">
        <v>595</v>
      </c>
      <c r="AA2576" s="138"/>
      <c r="AB2576" s="138"/>
      <c r="AC2576" s="138"/>
      <c r="AD2576" s="138"/>
      <c r="AE2576" s="138"/>
      <c r="AF2576" s="138"/>
      <c r="AG2576" s="138"/>
      <c r="AH2576" s="138"/>
      <c r="AI2576" s="138"/>
      <c r="AJ2576" s="138"/>
      <c r="AK2576" s="138"/>
      <c r="AL2576" s="138"/>
      <c r="AM2576" s="138"/>
      <c r="AN2576" s="138"/>
      <c r="AO2576" s="138"/>
      <c r="AP2576" s="138"/>
      <c r="AQ2576" s="138"/>
      <c r="AR2576" s="138"/>
      <c r="AS2576" s="138"/>
      <c r="AT2576" s="133"/>
      <c r="AU2576" s="133"/>
      <c r="AV2576" s="133"/>
      <c r="AW2576" s="133"/>
      <c r="AX2576" s="133"/>
    </row>
    <row r="2577" spans="1:50" s="135" customFormat="1" ht="24" hidden="1" customHeight="1" x14ac:dyDescent="0.2">
      <c r="A2577" s="133"/>
      <c r="B2577" s="169"/>
      <c r="C2577" s="935" t="s">
        <v>7331</v>
      </c>
      <c r="D2577" s="138"/>
      <c r="E2577" s="138" t="s">
        <v>1446</v>
      </c>
      <c r="F2577" s="138" t="s">
        <v>7331</v>
      </c>
      <c r="G2577" s="138">
        <v>1172.5</v>
      </c>
      <c r="H2577" s="138"/>
      <c r="I2577" s="138"/>
      <c r="J2577" s="138">
        <v>12.8</v>
      </c>
      <c r="K2577" s="138"/>
      <c r="L2577" s="138"/>
      <c r="M2577" s="138"/>
      <c r="N2577" s="138"/>
      <c r="O2577" s="138"/>
      <c r="P2577" s="138"/>
      <c r="Q2577" s="138"/>
      <c r="R2577" s="138"/>
      <c r="S2577" s="138"/>
      <c r="T2577" s="145">
        <v>1998</v>
      </c>
      <c r="U2577" s="138"/>
      <c r="V2577" s="138"/>
      <c r="W2577" s="138"/>
      <c r="X2577" s="138"/>
      <c r="Y2577" s="138"/>
      <c r="Z2577" s="138">
        <v>48</v>
      </c>
      <c r="AA2577" s="138"/>
      <c r="AB2577" s="138"/>
      <c r="AC2577" s="138"/>
      <c r="AD2577" s="138"/>
      <c r="AE2577" s="138"/>
      <c r="AF2577" s="138"/>
      <c r="AG2577" s="138"/>
      <c r="AH2577" s="138"/>
      <c r="AI2577" s="138"/>
      <c r="AJ2577" s="138"/>
      <c r="AK2577" s="138"/>
      <c r="AL2577" s="138"/>
      <c r="AM2577" s="138"/>
      <c r="AN2577" s="138"/>
      <c r="AO2577" s="138"/>
      <c r="AP2577" s="138"/>
      <c r="AQ2577" s="138"/>
      <c r="AR2577" s="138"/>
      <c r="AS2577" s="138"/>
      <c r="AT2577" s="133"/>
      <c r="AU2577" s="133"/>
      <c r="AV2577" s="133"/>
      <c r="AW2577" s="133"/>
      <c r="AX2577" s="133"/>
    </row>
    <row r="2578" spans="1:50" s="135" customFormat="1" ht="24" hidden="1" customHeight="1" x14ac:dyDescent="0.2">
      <c r="A2578" s="133"/>
      <c r="B2578" s="169"/>
      <c r="C2578" s="935" t="s">
        <v>7331</v>
      </c>
      <c r="D2578" s="138"/>
      <c r="E2578" s="138" t="s">
        <v>16513</v>
      </c>
      <c r="F2578" s="138" t="s">
        <v>7331</v>
      </c>
      <c r="G2578" s="138">
        <v>772.5</v>
      </c>
      <c r="H2578" s="138"/>
      <c r="I2578" s="138"/>
      <c r="J2578" s="138"/>
      <c r="K2578" s="138"/>
      <c r="L2578" s="138"/>
      <c r="M2578" s="138"/>
      <c r="N2578" s="138">
        <v>488</v>
      </c>
      <c r="O2578" s="138"/>
      <c r="P2578" s="138"/>
      <c r="Q2578" s="138"/>
      <c r="R2578" s="138"/>
      <c r="S2578" s="138"/>
      <c r="T2578" s="145">
        <v>2020</v>
      </c>
      <c r="U2578" s="138"/>
      <c r="V2578" s="138"/>
      <c r="W2578" s="138"/>
      <c r="X2578" s="138"/>
      <c r="Y2578" s="138"/>
      <c r="Z2578" s="138">
        <v>249</v>
      </c>
      <c r="AA2578" s="138"/>
      <c r="AB2578" s="138"/>
      <c r="AC2578" s="138"/>
      <c r="AD2578" s="138"/>
      <c r="AE2578" s="138"/>
      <c r="AF2578" s="138"/>
      <c r="AG2578" s="138"/>
      <c r="AH2578" s="138"/>
      <c r="AI2578" s="138"/>
      <c r="AJ2578" s="138"/>
      <c r="AK2578" s="138"/>
      <c r="AL2578" s="138"/>
      <c r="AM2578" s="138"/>
      <c r="AN2578" s="138"/>
      <c r="AO2578" s="138"/>
      <c r="AP2578" s="138"/>
      <c r="AQ2578" s="138"/>
      <c r="AR2578" s="138"/>
      <c r="AS2578" s="138"/>
      <c r="AT2578" s="133"/>
      <c r="AU2578" s="133"/>
      <c r="AV2578" s="133"/>
      <c r="AW2578" s="133"/>
      <c r="AX2578" s="133"/>
    </row>
    <row r="2579" spans="1:50" s="135" customFormat="1" ht="24" hidden="1" customHeight="1" x14ac:dyDescent="0.2">
      <c r="A2579" s="133"/>
      <c r="B2579" s="169"/>
      <c r="C2579" s="935" t="s">
        <v>787</v>
      </c>
      <c r="D2579" s="138"/>
      <c r="E2579" s="138" t="s">
        <v>1446</v>
      </c>
      <c r="F2579" s="138" t="s">
        <v>15222</v>
      </c>
      <c r="G2579" s="138">
        <v>301</v>
      </c>
      <c r="H2579" s="138">
        <v>98</v>
      </c>
      <c r="I2579" s="138">
        <v>98</v>
      </c>
      <c r="J2579" s="138">
        <v>8</v>
      </c>
      <c r="K2579" s="138">
        <v>16</v>
      </c>
      <c r="L2579" s="138"/>
      <c r="M2579" s="138"/>
      <c r="N2579" s="138">
        <v>301</v>
      </c>
      <c r="O2579" s="138"/>
      <c r="P2579" s="138"/>
      <c r="Q2579" s="138"/>
      <c r="R2579" s="138"/>
      <c r="S2579" s="138"/>
      <c r="T2579" s="145">
        <v>2016</v>
      </c>
      <c r="U2579" s="138"/>
      <c r="V2579" s="138"/>
      <c r="W2579" s="138"/>
      <c r="X2579" s="138"/>
      <c r="Y2579" s="138"/>
      <c r="Z2579" s="138">
        <v>426</v>
      </c>
      <c r="AA2579" s="138"/>
      <c r="AB2579" s="138"/>
      <c r="AC2579" s="138"/>
      <c r="AD2579" s="138"/>
      <c r="AE2579" s="138"/>
      <c r="AF2579" s="138"/>
      <c r="AG2579" s="138"/>
      <c r="AH2579" s="138"/>
      <c r="AI2579" s="138"/>
      <c r="AJ2579" s="138"/>
      <c r="AK2579" s="138"/>
      <c r="AL2579" s="138"/>
      <c r="AM2579" s="138"/>
      <c r="AN2579" s="138"/>
      <c r="AO2579" s="138"/>
      <c r="AP2579" s="138"/>
      <c r="AQ2579" s="138"/>
      <c r="AR2579" s="138"/>
      <c r="AS2579" s="138" t="s">
        <v>11342</v>
      </c>
      <c r="AT2579" s="133"/>
      <c r="AU2579" s="133"/>
      <c r="AV2579" s="133"/>
      <c r="AW2579" s="133"/>
      <c r="AX2579" s="133"/>
    </row>
    <row r="2580" spans="1:50" s="135" customFormat="1" ht="24" hidden="1" customHeight="1" x14ac:dyDescent="0.15">
      <c r="B2580" s="169"/>
      <c r="C2580" s="935" t="s">
        <v>17804</v>
      </c>
      <c r="D2580" s="138"/>
      <c r="E2580" s="414" t="s">
        <v>19418</v>
      </c>
      <c r="F2580" s="138" t="s">
        <v>17804</v>
      </c>
      <c r="G2580" s="138"/>
      <c r="H2580" s="138"/>
      <c r="I2580" s="138"/>
      <c r="J2580" s="138"/>
      <c r="K2580" s="138"/>
      <c r="L2580" s="138"/>
      <c r="M2580" s="138"/>
      <c r="N2580" s="138"/>
      <c r="O2580" s="138"/>
      <c r="P2580" s="138"/>
      <c r="Q2580" s="138"/>
      <c r="R2580" s="138"/>
      <c r="S2580" s="138"/>
      <c r="T2580" s="145">
        <v>2011</v>
      </c>
      <c r="U2580" s="138"/>
      <c r="V2580" s="138"/>
      <c r="W2580" s="138"/>
      <c r="X2580" s="138"/>
      <c r="Y2580" s="138"/>
      <c r="Z2580" s="138"/>
      <c r="AA2580" s="138"/>
      <c r="AB2580" s="138"/>
      <c r="AC2580" s="138"/>
      <c r="AD2580" s="138"/>
      <c r="AE2580" s="138"/>
      <c r="AF2580" s="138"/>
      <c r="AG2580" s="138"/>
      <c r="AH2580" s="138"/>
      <c r="AI2580" s="138"/>
      <c r="AJ2580" s="138"/>
      <c r="AK2580" s="138"/>
      <c r="AL2580" s="138"/>
      <c r="AM2580" s="138"/>
      <c r="AN2580" s="138"/>
      <c r="AO2580" s="138"/>
      <c r="AP2580" s="138"/>
      <c r="AQ2580" s="138"/>
      <c r="AR2580" s="138"/>
      <c r="AS2580" s="138">
        <v>800</v>
      </c>
    </row>
    <row r="2581" spans="1:50" s="135" customFormat="1" ht="24" hidden="1" customHeight="1" x14ac:dyDescent="0.15">
      <c r="B2581" s="169"/>
      <c r="C2581" s="935" t="s">
        <v>17804</v>
      </c>
      <c r="D2581" s="138"/>
      <c r="E2581" s="411" t="s">
        <v>19419</v>
      </c>
      <c r="F2581" s="138" t="s">
        <v>17804</v>
      </c>
      <c r="G2581" s="138"/>
      <c r="H2581" s="138"/>
      <c r="I2581" s="138"/>
      <c r="J2581" s="138"/>
      <c r="K2581" s="138"/>
      <c r="L2581" s="138"/>
      <c r="M2581" s="138"/>
      <c r="N2581" s="138"/>
      <c r="O2581" s="138"/>
      <c r="P2581" s="138"/>
      <c r="Q2581" s="138"/>
      <c r="R2581" s="138"/>
      <c r="S2581" s="138"/>
      <c r="T2581" s="145">
        <v>2017</v>
      </c>
      <c r="U2581" s="138"/>
      <c r="V2581" s="138"/>
      <c r="W2581" s="138"/>
      <c r="X2581" s="138"/>
      <c r="Y2581" s="138"/>
      <c r="Z2581" s="138"/>
      <c r="AA2581" s="138"/>
      <c r="AB2581" s="138"/>
      <c r="AC2581" s="138"/>
      <c r="AD2581" s="138"/>
      <c r="AE2581" s="138"/>
      <c r="AF2581" s="138"/>
      <c r="AG2581" s="138"/>
      <c r="AH2581" s="138"/>
      <c r="AI2581" s="138"/>
      <c r="AJ2581" s="138"/>
      <c r="AK2581" s="138"/>
      <c r="AL2581" s="138"/>
      <c r="AM2581" s="138"/>
      <c r="AN2581" s="138"/>
      <c r="AO2581" s="138"/>
      <c r="AP2581" s="138"/>
      <c r="AQ2581" s="138"/>
      <c r="AR2581" s="138"/>
      <c r="AS2581" s="138">
        <v>1600</v>
      </c>
    </row>
    <row r="2582" spans="1:50" s="135" customFormat="1" ht="24" hidden="1" customHeight="1" x14ac:dyDescent="0.15">
      <c r="B2582" s="169"/>
      <c r="C2582" s="935" t="s">
        <v>17804</v>
      </c>
      <c r="D2582" s="138"/>
      <c r="E2582" s="414" t="s">
        <v>19420</v>
      </c>
      <c r="F2582" s="138" t="s">
        <v>17804</v>
      </c>
      <c r="G2582" s="138"/>
      <c r="H2582" s="138"/>
      <c r="I2582" s="138"/>
      <c r="J2582" s="138"/>
      <c r="K2582" s="138"/>
      <c r="L2582" s="138"/>
      <c r="M2582" s="138"/>
      <c r="N2582" s="138"/>
      <c r="O2582" s="138"/>
      <c r="P2582" s="138"/>
      <c r="Q2582" s="138"/>
      <c r="R2582" s="138"/>
      <c r="S2582" s="138"/>
      <c r="T2582" s="145">
        <v>2015</v>
      </c>
      <c r="U2582" s="138"/>
      <c r="V2582" s="138"/>
      <c r="W2582" s="138"/>
      <c r="X2582" s="138"/>
      <c r="Y2582" s="138"/>
      <c r="Z2582" s="138"/>
      <c r="AA2582" s="138"/>
      <c r="AB2582" s="138"/>
      <c r="AC2582" s="138"/>
      <c r="AD2582" s="138"/>
      <c r="AE2582" s="138"/>
      <c r="AF2582" s="138"/>
      <c r="AG2582" s="138"/>
      <c r="AH2582" s="138"/>
      <c r="AI2582" s="138"/>
      <c r="AJ2582" s="138"/>
      <c r="AK2582" s="138"/>
      <c r="AL2582" s="138"/>
      <c r="AM2582" s="138"/>
      <c r="AN2582" s="138"/>
      <c r="AO2582" s="138"/>
      <c r="AP2582" s="138"/>
      <c r="AQ2582" s="138"/>
      <c r="AR2582" s="138"/>
      <c r="AS2582" s="138">
        <v>1050</v>
      </c>
    </row>
    <row r="2583" spans="1:50" s="135" customFormat="1" ht="24" hidden="1" customHeight="1" x14ac:dyDescent="0.15">
      <c r="B2583" s="169"/>
      <c r="C2583" s="935" t="s">
        <v>17804</v>
      </c>
      <c r="D2583" s="138"/>
      <c r="E2583" s="414" t="s">
        <v>19421</v>
      </c>
      <c r="F2583" s="138" t="s">
        <v>17847</v>
      </c>
      <c r="G2583" s="138"/>
      <c r="H2583" s="138"/>
      <c r="I2583" s="138"/>
      <c r="J2583" s="138"/>
      <c r="K2583" s="138"/>
      <c r="L2583" s="138"/>
      <c r="M2583" s="138"/>
      <c r="N2583" s="138"/>
      <c r="O2583" s="138"/>
      <c r="P2583" s="138"/>
      <c r="Q2583" s="138"/>
      <c r="R2583" s="138"/>
      <c r="S2583" s="138"/>
      <c r="T2583" s="145">
        <v>2016</v>
      </c>
      <c r="U2583" s="138"/>
      <c r="V2583" s="138"/>
      <c r="W2583" s="138"/>
      <c r="X2583" s="138"/>
      <c r="Y2583" s="138"/>
      <c r="Z2583" s="138"/>
      <c r="AA2583" s="138"/>
      <c r="AB2583" s="138"/>
      <c r="AC2583" s="138"/>
      <c r="AD2583" s="138"/>
      <c r="AE2583" s="138"/>
      <c r="AF2583" s="138"/>
      <c r="AG2583" s="138"/>
      <c r="AH2583" s="138"/>
      <c r="AI2583" s="138"/>
      <c r="AJ2583" s="138"/>
      <c r="AK2583" s="138"/>
      <c r="AL2583" s="138"/>
      <c r="AM2583" s="138"/>
      <c r="AN2583" s="138"/>
      <c r="AO2583" s="138"/>
      <c r="AP2583" s="138"/>
      <c r="AQ2583" s="138"/>
      <c r="AR2583" s="138"/>
      <c r="AS2583" s="138">
        <v>1050</v>
      </c>
    </row>
    <row r="2584" spans="1:50" s="135" customFormat="1" ht="24" hidden="1" customHeight="1" x14ac:dyDescent="0.15">
      <c r="B2584" s="169"/>
      <c r="C2584" s="935" t="s">
        <v>17804</v>
      </c>
      <c r="D2584" s="138"/>
      <c r="E2584" s="411" t="s">
        <v>19422</v>
      </c>
      <c r="F2584" s="138" t="s">
        <v>17804</v>
      </c>
      <c r="G2584" s="138"/>
      <c r="H2584" s="138"/>
      <c r="I2584" s="138"/>
      <c r="J2584" s="138"/>
      <c r="K2584" s="138"/>
      <c r="L2584" s="138"/>
      <c r="M2584" s="138"/>
      <c r="N2584" s="138"/>
      <c r="O2584" s="138"/>
      <c r="P2584" s="138"/>
      <c r="Q2584" s="138"/>
      <c r="R2584" s="138"/>
      <c r="S2584" s="138"/>
      <c r="T2584" s="145">
        <v>2012</v>
      </c>
      <c r="U2584" s="138"/>
      <c r="V2584" s="138"/>
      <c r="W2584" s="138"/>
      <c r="X2584" s="138"/>
      <c r="Y2584" s="138"/>
      <c r="Z2584" s="138"/>
      <c r="AA2584" s="138"/>
      <c r="AB2584" s="138"/>
      <c r="AC2584" s="138"/>
      <c r="AD2584" s="138"/>
      <c r="AE2584" s="138"/>
      <c r="AF2584" s="138"/>
      <c r="AG2584" s="138"/>
      <c r="AH2584" s="138"/>
      <c r="AI2584" s="138"/>
      <c r="AJ2584" s="138"/>
      <c r="AK2584" s="138"/>
      <c r="AL2584" s="138"/>
      <c r="AM2584" s="138"/>
      <c r="AN2584" s="138"/>
      <c r="AO2584" s="138"/>
      <c r="AP2584" s="138"/>
      <c r="AQ2584" s="138"/>
      <c r="AR2584" s="138"/>
      <c r="AS2584" s="138">
        <v>800</v>
      </c>
    </row>
    <row r="2585" spans="1:50" s="135" customFormat="1" ht="24" hidden="1" customHeight="1" x14ac:dyDescent="0.15">
      <c r="B2585" s="169"/>
      <c r="C2585" s="935" t="s">
        <v>17804</v>
      </c>
      <c r="D2585" s="138"/>
      <c r="E2585" s="414" t="s">
        <v>19423</v>
      </c>
      <c r="F2585" s="138" t="s">
        <v>17847</v>
      </c>
      <c r="G2585" s="138"/>
      <c r="H2585" s="138"/>
      <c r="I2585" s="138"/>
      <c r="J2585" s="138"/>
      <c r="K2585" s="138"/>
      <c r="L2585" s="138"/>
      <c r="M2585" s="138"/>
      <c r="N2585" s="138"/>
      <c r="O2585" s="138"/>
      <c r="P2585" s="138"/>
      <c r="Q2585" s="138"/>
      <c r="R2585" s="138"/>
      <c r="S2585" s="138"/>
      <c r="T2585" s="145">
        <v>2013</v>
      </c>
      <c r="U2585" s="138"/>
      <c r="V2585" s="138"/>
      <c r="W2585" s="138"/>
      <c r="X2585" s="138"/>
      <c r="Y2585" s="138"/>
      <c r="Z2585" s="138"/>
      <c r="AA2585" s="138"/>
      <c r="AB2585" s="138"/>
      <c r="AC2585" s="138"/>
      <c r="AD2585" s="138"/>
      <c r="AE2585" s="138"/>
      <c r="AF2585" s="138"/>
      <c r="AG2585" s="138"/>
      <c r="AH2585" s="138"/>
      <c r="AI2585" s="138"/>
      <c r="AJ2585" s="138"/>
      <c r="AK2585" s="138"/>
      <c r="AL2585" s="138"/>
      <c r="AM2585" s="138"/>
      <c r="AN2585" s="138"/>
      <c r="AO2585" s="138"/>
      <c r="AP2585" s="138"/>
      <c r="AQ2585" s="138"/>
      <c r="AR2585" s="138"/>
      <c r="AS2585" s="138">
        <v>2100</v>
      </c>
    </row>
    <row r="2586" spans="1:50" s="135" customFormat="1" ht="24" hidden="1" customHeight="1" x14ac:dyDescent="0.15">
      <c r="B2586" s="169"/>
      <c r="C2586" s="935" t="s">
        <v>17804</v>
      </c>
      <c r="D2586" s="138"/>
      <c r="E2586" s="414" t="s">
        <v>19424</v>
      </c>
      <c r="F2586" s="138" t="s">
        <v>17804</v>
      </c>
      <c r="G2586" s="138"/>
      <c r="H2586" s="138"/>
      <c r="I2586" s="138"/>
      <c r="J2586" s="138"/>
      <c r="K2586" s="138"/>
      <c r="L2586" s="138"/>
      <c r="M2586" s="138"/>
      <c r="N2586" s="138"/>
      <c r="O2586" s="138"/>
      <c r="P2586" s="138"/>
      <c r="Q2586" s="138"/>
      <c r="R2586" s="138"/>
      <c r="S2586" s="138"/>
      <c r="T2586" s="145">
        <v>2017</v>
      </c>
      <c r="U2586" s="138"/>
      <c r="V2586" s="138"/>
      <c r="W2586" s="138"/>
      <c r="X2586" s="138"/>
      <c r="Y2586" s="138"/>
      <c r="Z2586" s="138"/>
      <c r="AA2586" s="138"/>
      <c r="AB2586" s="138"/>
      <c r="AC2586" s="138"/>
      <c r="AD2586" s="138"/>
      <c r="AE2586" s="138"/>
      <c r="AF2586" s="138"/>
      <c r="AG2586" s="138"/>
      <c r="AH2586" s="138"/>
      <c r="AI2586" s="138"/>
      <c r="AJ2586" s="138"/>
      <c r="AK2586" s="138"/>
      <c r="AL2586" s="138"/>
      <c r="AM2586" s="138"/>
      <c r="AN2586" s="138"/>
      <c r="AO2586" s="138"/>
      <c r="AP2586" s="138"/>
      <c r="AQ2586" s="138"/>
      <c r="AR2586" s="138"/>
      <c r="AS2586" s="138">
        <v>2400</v>
      </c>
    </row>
    <row r="2587" spans="1:50" s="135" customFormat="1" ht="24" hidden="1" customHeight="1" x14ac:dyDescent="0.15">
      <c r="B2587" s="169"/>
      <c r="C2587" s="935" t="s">
        <v>17804</v>
      </c>
      <c r="D2587" s="138"/>
      <c r="E2587" s="414" t="s">
        <v>19425</v>
      </c>
      <c r="F2587" s="138" t="s">
        <v>17804</v>
      </c>
      <c r="G2587" s="138"/>
      <c r="H2587" s="138"/>
      <c r="I2587" s="138"/>
      <c r="J2587" s="138"/>
      <c r="K2587" s="138"/>
      <c r="L2587" s="138"/>
      <c r="M2587" s="138"/>
      <c r="N2587" s="138"/>
      <c r="O2587" s="138"/>
      <c r="P2587" s="138"/>
      <c r="Q2587" s="138"/>
      <c r="R2587" s="138"/>
      <c r="S2587" s="138"/>
      <c r="T2587" s="145">
        <v>2014</v>
      </c>
      <c r="U2587" s="138"/>
      <c r="V2587" s="138"/>
      <c r="W2587" s="138"/>
      <c r="X2587" s="138"/>
      <c r="Y2587" s="138"/>
      <c r="Z2587" s="138"/>
      <c r="AA2587" s="138"/>
      <c r="AB2587" s="138"/>
      <c r="AC2587" s="138"/>
      <c r="AD2587" s="138"/>
      <c r="AE2587" s="138"/>
      <c r="AF2587" s="138"/>
      <c r="AG2587" s="138"/>
      <c r="AH2587" s="138"/>
      <c r="AI2587" s="138"/>
      <c r="AJ2587" s="138"/>
      <c r="AK2587" s="138"/>
      <c r="AL2587" s="138"/>
      <c r="AM2587" s="138"/>
      <c r="AN2587" s="138"/>
      <c r="AO2587" s="138"/>
      <c r="AP2587" s="138"/>
      <c r="AQ2587" s="138"/>
      <c r="AR2587" s="138"/>
      <c r="AS2587" s="138">
        <v>1050</v>
      </c>
    </row>
    <row r="2588" spans="1:50" s="135" customFormat="1" ht="24" hidden="1" customHeight="1" x14ac:dyDescent="0.15">
      <c r="B2588" s="169"/>
      <c r="C2588" s="935" t="s">
        <v>17804</v>
      </c>
      <c r="D2588" s="138"/>
      <c r="E2588" s="411" t="s">
        <v>19426</v>
      </c>
      <c r="F2588" s="138" t="s">
        <v>17804</v>
      </c>
      <c r="G2588" s="138"/>
      <c r="H2588" s="138"/>
      <c r="I2588" s="138"/>
      <c r="J2588" s="138"/>
      <c r="K2588" s="138"/>
      <c r="L2588" s="138"/>
      <c r="M2588" s="138"/>
      <c r="N2588" s="138"/>
      <c r="O2588" s="138"/>
      <c r="P2588" s="138"/>
      <c r="Q2588" s="138"/>
      <c r="R2588" s="138"/>
      <c r="S2588" s="138"/>
      <c r="T2588" s="145">
        <v>2016</v>
      </c>
      <c r="U2588" s="138"/>
      <c r="V2588" s="138"/>
      <c r="W2588" s="138"/>
      <c r="X2588" s="138"/>
      <c r="Y2588" s="138"/>
      <c r="Z2588" s="138"/>
      <c r="AA2588" s="138"/>
      <c r="AB2588" s="138"/>
      <c r="AC2588" s="138"/>
      <c r="AD2588" s="138"/>
      <c r="AE2588" s="138"/>
      <c r="AF2588" s="138"/>
      <c r="AG2588" s="138"/>
      <c r="AH2588" s="138"/>
      <c r="AI2588" s="138"/>
      <c r="AJ2588" s="138"/>
      <c r="AK2588" s="138"/>
      <c r="AL2588" s="138"/>
      <c r="AM2588" s="138"/>
      <c r="AN2588" s="138"/>
      <c r="AO2588" s="138"/>
      <c r="AP2588" s="138"/>
      <c r="AQ2588" s="138"/>
      <c r="AR2588" s="138"/>
      <c r="AS2588" s="138">
        <v>800</v>
      </c>
    </row>
    <row r="2589" spans="1:50" s="135" customFormat="1" ht="24" hidden="1" customHeight="1" x14ac:dyDescent="0.15">
      <c r="B2589" s="169"/>
      <c r="C2589" s="935" t="s">
        <v>17804</v>
      </c>
      <c r="D2589" s="138"/>
      <c r="E2589" s="411" t="s">
        <v>19427</v>
      </c>
      <c r="F2589" s="138" t="s">
        <v>17804</v>
      </c>
      <c r="G2589" s="138"/>
      <c r="H2589" s="138"/>
      <c r="I2589" s="138"/>
      <c r="J2589" s="138"/>
      <c r="K2589" s="138"/>
      <c r="L2589" s="138"/>
      <c r="M2589" s="138"/>
      <c r="N2589" s="138"/>
      <c r="O2589" s="138"/>
      <c r="P2589" s="138"/>
      <c r="Q2589" s="138"/>
      <c r="R2589" s="138"/>
      <c r="S2589" s="138"/>
      <c r="T2589" s="145">
        <v>2016</v>
      </c>
      <c r="U2589" s="138"/>
      <c r="V2589" s="138"/>
      <c r="W2589" s="138"/>
      <c r="X2589" s="138"/>
      <c r="Y2589" s="138"/>
      <c r="Z2589" s="138"/>
      <c r="AA2589" s="138"/>
      <c r="AB2589" s="138"/>
      <c r="AC2589" s="138"/>
      <c r="AD2589" s="138"/>
      <c r="AE2589" s="138"/>
      <c r="AF2589" s="138"/>
      <c r="AG2589" s="138"/>
      <c r="AH2589" s="138"/>
      <c r="AI2589" s="138"/>
      <c r="AJ2589" s="138"/>
      <c r="AK2589" s="138"/>
      <c r="AL2589" s="138"/>
      <c r="AM2589" s="138"/>
      <c r="AN2589" s="138"/>
      <c r="AO2589" s="138"/>
      <c r="AP2589" s="138"/>
      <c r="AQ2589" s="138"/>
      <c r="AR2589" s="138"/>
      <c r="AS2589" s="138">
        <v>730</v>
      </c>
    </row>
    <row r="2590" spans="1:50" s="135" customFormat="1" ht="24" hidden="1" customHeight="1" x14ac:dyDescent="0.15">
      <c r="B2590" s="169"/>
      <c r="C2590" s="935" t="s">
        <v>17804</v>
      </c>
      <c r="D2590" s="138"/>
      <c r="E2590" s="411" t="s">
        <v>19428</v>
      </c>
      <c r="F2590" s="138" t="s">
        <v>17804</v>
      </c>
      <c r="G2590" s="138"/>
      <c r="H2590" s="138"/>
      <c r="I2590" s="138"/>
      <c r="J2590" s="138"/>
      <c r="K2590" s="138"/>
      <c r="L2590" s="138"/>
      <c r="M2590" s="138"/>
      <c r="N2590" s="138"/>
      <c r="O2590" s="138"/>
      <c r="P2590" s="138"/>
      <c r="Q2590" s="138"/>
      <c r="R2590" s="138"/>
      <c r="S2590" s="138"/>
      <c r="T2590" s="145">
        <v>2016</v>
      </c>
      <c r="U2590" s="138"/>
      <c r="V2590" s="138"/>
      <c r="W2590" s="138"/>
      <c r="X2590" s="138"/>
      <c r="Y2590" s="138"/>
      <c r="Z2590" s="138"/>
      <c r="AA2590" s="138"/>
      <c r="AB2590" s="138"/>
      <c r="AC2590" s="138"/>
      <c r="AD2590" s="138"/>
      <c r="AE2590" s="138"/>
      <c r="AF2590" s="138"/>
      <c r="AG2590" s="138"/>
      <c r="AH2590" s="138"/>
      <c r="AI2590" s="138"/>
      <c r="AJ2590" s="138"/>
      <c r="AK2590" s="138"/>
      <c r="AL2590" s="138"/>
      <c r="AM2590" s="138"/>
      <c r="AN2590" s="138"/>
      <c r="AO2590" s="138"/>
      <c r="AP2590" s="138"/>
      <c r="AQ2590" s="138"/>
      <c r="AR2590" s="138"/>
      <c r="AS2590" s="138">
        <v>1080</v>
      </c>
    </row>
    <row r="2591" spans="1:50" s="135" customFormat="1" ht="24" hidden="1" customHeight="1" x14ac:dyDescent="0.15">
      <c r="B2591" s="169"/>
      <c r="C2591" s="935" t="s">
        <v>17804</v>
      </c>
      <c r="D2591" s="138"/>
      <c r="E2591" s="1423" t="s">
        <v>19429</v>
      </c>
      <c r="F2591" s="1423" t="s">
        <v>19430</v>
      </c>
      <c r="G2591" s="138"/>
      <c r="H2591" s="138"/>
      <c r="I2591" s="138"/>
      <c r="J2591" s="138"/>
      <c r="K2591" s="138"/>
      <c r="L2591" s="138"/>
      <c r="M2591" s="138"/>
      <c r="N2591" s="138"/>
      <c r="O2591" s="138"/>
      <c r="P2591" s="138"/>
      <c r="Q2591" s="138"/>
      <c r="R2591" s="138"/>
      <c r="S2591" s="138"/>
      <c r="T2591" s="145">
        <v>2008</v>
      </c>
      <c r="U2591" s="138"/>
      <c r="V2591" s="138"/>
      <c r="W2591" s="138"/>
      <c r="X2591" s="138"/>
      <c r="Y2591" s="138"/>
      <c r="Z2591" s="138"/>
      <c r="AA2591" s="138"/>
      <c r="AB2591" s="138"/>
      <c r="AC2591" s="138"/>
      <c r="AD2591" s="138"/>
      <c r="AE2591" s="138"/>
      <c r="AF2591" s="138"/>
      <c r="AG2591" s="138"/>
      <c r="AH2591" s="138"/>
      <c r="AI2591" s="138"/>
      <c r="AJ2591" s="138"/>
      <c r="AK2591" s="138"/>
      <c r="AL2591" s="138"/>
      <c r="AM2591" s="138"/>
      <c r="AN2591" s="138"/>
      <c r="AO2591" s="138"/>
      <c r="AP2591" s="138"/>
      <c r="AQ2591" s="138"/>
      <c r="AR2591" s="138"/>
      <c r="AS2591" s="138">
        <v>195</v>
      </c>
    </row>
    <row r="2592" spans="1:50" s="135" customFormat="1" ht="24" hidden="1" customHeight="1" x14ac:dyDescent="0.15">
      <c r="B2592" s="169"/>
      <c r="C2592" s="935" t="s">
        <v>17804</v>
      </c>
      <c r="D2592" s="138"/>
      <c r="E2592" s="1423" t="s">
        <v>19431</v>
      </c>
      <c r="F2592" s="1423" t="s">
        <v>19432</v>
      </c>
      <c r="G2592" s="138"/>
      <c r="H2592" s="138"/>
      <c r="I2592" s="138"/>
      <c r="J2592" s="138"/>
      <c r="K2592" s="138"/>
      <c r="L2592" s="138"/>
      <c r="M2592" s="138"/>
      <c r="N2592" s="138"/>
      <c r="O2592" s="138"/>
      <c r="P2592" s="138"/>
      <c r="Q2592" s="138"/>
      <c r="R2592" s="138"/>
      <c r="S2592" s="138"/>
      <c r="T2592" s="145">
        <v>2022</v>
      </c>
      <c r="U2592" s="138"/>
      <c r="V2592" s="138"/>
      <c r="W2592" s="138"/>
      <c r="X2592" s="138"/>
      <c r="Y2592" s="138"/>
      <c r="Z2592" s="138"/>
      <c r="AA2592" s="138"/>
      <c r="AB2592" s="138"/>
      <c r="AC2592" s="138"/>
      <c r="AD2592" s="138"/>
      <c r="AE2592" s="138"/>
      <c r="AF2592" s="138"/>
      <c r="AG2592" s="138"/>
      <c r="AH2592" s="138"/>
      <c r="AI2592" s="138"/>
      <c r="AJ2592" s="138"/>
      <c r="AK2592" s="138"/>
      <c r="AL2592" s="138"/>
      <c r="AM2592" s="138"/>
      <c r="AN2592" s="138"/>
      <c r="AO2592" s="138"/>
      <c r="AP2592" s="138"/>
      <c r="AQ2592" s="138"/>
      <c r="AR2592" s="138"/>
      <c r="AS2592" s="138">
        <v>97.5</v>
      </c>
    </row>
    <row r="2593" spans="2:45" s="135" customFormat="1" ht="24" hidden="1" customHeight="1" x14ac:dyDescent="0.15">
      <c r="B2593" s="169"/>
      <c r="C2593" s="935" t="s">
        <v>17804</v>
      </c>
      <c r="D2593" s="138"/>
      <c r="E2593" s="1423" t="s">
        <v>15104</v>
      </c>
      <c r="F2593" s="1423" t="s">
        <v>7823</v>
      </c>
      <c r="G2593" s="138"/>
      <c r="H2593" s="138"/>
      <c r="I2593" s="138"/>
      <c r="J2593" s="138"/>
      <c r="K2593" s="138"/>
      <c r="L2593" s="138"/>
      <c r="M2593" s="138"/>
      <c r="N2593" s="138"/>
      <c r="O2593" s="138"/>
      <c r="P2593" s="138"/>
      <c r="Q2593" s="138"/>
      <c r="R2593" s="138"/>
      <c r="S2593" s="138"/>
      <c r="T2593" s="145">
        <v>2022</v>
      </c>
      <c r="U2593" s="138"/>
      <c r="V2593" s="138"/>
      <c r="W2593" s="138"/>
      <c r="X2593" s="138"/>
      <c r="Y2593" s="138"/>
      <c r="Z2593" s="138"/>
      <c r="AA2593" s="138"/>
      <c r="AB2593" s="138"/>
      <c r="AC2593" s="138"/>
      <c r="AD2593" s="138"/>
      <c r="AE2593" s="138"/>
      <c r="AF2593" s="138"/>
      <c r="AG2593" s="138"/>
      <c r="AH2593" s="138"/>
      <c r="AI2593" s="138"/>
      <c r="AJ2593" s="138"/>
      <c r="AK2593" s="138"/>
      <c r="AL2593" s="138"/>
      <c r="AM2593" s="138"/>
      <c r="AN2593" s="138"/>
      <c r="AO2593" s="138"/>
      <c r="AP2593" s="138"/>
      <c r="AQ2593" s="138"/>
      <c r="AR2593" s="138"/>
      <c r="AS2593" s="138">
        <v>70</v>
      </c>
    </row>
    <row r="2594" spans="2:45" s="135" customFormat="1" ht="24" hidden="1" customHeight="1" x14ac:dyDescent="0.15">
      <c r="B2594" s="169"/>
      <c r="C2594" s="935" t="s">
        <v>17804</v>
      </c>
      <c r="D2594" s="138"/>
      <c r="E2594" s="1423" t="s">
        <v>19433</v>
      </c>
      <c r="F2594" s="1423" t="s">
        <v>7823</v>
      </c>
      <c r="G2594" s="138"/>
      <c r="H2594" s="138"/>
      <c r="I2594" s="138"/>
      <c r="J2594" s="138"/>
      <c r="K2594" s="138"/>
      <c r="L2594" s="138"/>
      <c r="M2594" s="138"/>
      <c r="N2594" s="138"/>
      <c r="O2594" s="138"/>
      <c r="P2594" s="138"/>
      <c r="Q2594" s="138"/>
      <c r="R2594" s="138"/>
      <c r="S2594" s="138"/>
      <c r="T2594" s="145"/>
      <c r="U2594" s="138"/>
      <c r="V2594" s="138"/>
      <c r="W2594" s="138"/>
      <c r="X2594" s="138"/>
      <c r="Y2594" s="138"/>
      <c r="Z2594" s="138"/>
      <c r="AA2594" s="138"/>
      <c r="AB2594" s="138"/>
      <c r="AC2594" s="138"/>
      <c r="AD2594" s="138"/>
      <c r="AE2594" s="138"/>
      <c r="AF2594" s="138"/>
      <c r="AG2594" s="138"/>
      <c r="AH2594" s="138"/>
      <c r="AI2594" s="138"/>
      <c r="AJ2594" s="138"/>
      <c r="AK2594" s="138"/>
      <c r="AL2594" s="138"/>
      <c r="AM2594" s="138"/>
      <c r="AN2594" s="138"/>
      <c r="AO2594" s="138"/>
      <c r="AP2594" s="138"/>
      <c r="AQ2594" s="138"/>
      <c r="AR2594" s="138"/>
      <c r="AS2594" s="138">
        <v>1365</v>
      </c>
    </row>
    <row r="2595" spans="2:45" s="135" customFormat="1" ht="24" hidden="1" customHeight="1" x14ac:dyDescent="0.15">
      <c r="B2595" s="169"/>
      <c r="C2595" s="935" t="s">
        <v>17804</v>
      </c>
      <c r="D2595" s="138"/>
      <c r="E2595" s="1423" t="s">
        <v>19434</v>
      </c>
      <c r="F2595" s="1423" t="s">
        <v>7823</v>
      </c>
      <c r="G2595" s="138"/>
      <c r="H2595" s="138"/>
      <c r="I2595" s="138"/>
      <c r="J2595" s="138"/>
      <c r="K2595" s="138"/>
      <c r="L2595" s="138"/>
      <c r="M2595" s="138"/>
      <c r="N2595" s="138"/>
      <c r="O2595" s="138"/>
      <c r="P2595" s="138"/>
      <c r="Q2595" s="138"/>
      <c r="R2595" s="138"/>
      <c r="S2595" s="138"/>
      <c r="T2595" s="145">
        <v>2016</v>
      </c>
      <c r="U2595" s="138"/>
      <c r="V2595" s="138"/>
      <c r="W2595" s="138"/>
      <c r="X2595" s="138"/>
      <c r="Y2595" s="138"/>
      <c r="Z2595" s="138"/>
      <c r="AA2595" s="138"/>
      <c r="AB2595" s="138"/>
      <c r="AC2595" s="138"/>
      <c r="AD2595" s="138"/>
      <c r="AE2595" s="138"/>
      <c r="AF2595" s="138"/>
      <c r="AG2595" s="138"/>
      <c r="AH2595" s="138"/>
      <c r="AI2595" s="138"/>
      <c r="AJ2595" s="138"/>
      <c r="AK2595" s="138"/>
      <c r="AL2595" s="138"/>
      <c r="AM2595" s="138"/>
      <c r="AN2595" s="138"/>
      <c r="AO2595" s="138"/>
      <c r="AP2595" s="138"/>
      <c r="AQ2595" s="138"/>
      <c r="AR2595" s="138"/>
      <c r="AS2595" s="138">
        <v>97.5</v>
      </c>
    </row>
    <row r="2596" spans="2:45" s="135" customFormat="1" ht="24" hidden="1" customHeight="1" x14ac:dyDescent="0.15">
      <c r="B2596" s="169"/>
      <c r="C2596" s="935" t="s">
        <v>17804</v>
      </c>
      <c r="D2596" s="138"/>
      <c r="E2596" s="1423" t="s">
        <v>19435</v>
      </c>
      <c r="F2596" s="1423" t="s">
        <v>19432</v>
      </c>
      <c r="G2596" s="138"/>
      <c r="H2596" s="138"/>
      <c r="I2596" s="138"/>
      <c r="J2596" s="138"/>
      <c r="K2596" s="138"/>
      <c r="L2596" s="138"/>
      <c r="M2596" s="138"/>
      <c r="N2596" s="138"/>
      <c r="O2596" s="138"/>
      <c r="P2596" s="138"/>
      <c r="Q2596" s="138"/>
      <c r="R2596" s="138"/>
      <c r="S2596" s="138"/>
      <c r="T2596" s="145">
        <v>2009</v>
      </c>
      <c r="U2596" s="138"/>
      <c r="V2596" s="138"/>
      <c r="W2596" s="138"/>
      <c r="X2596" s="138"/>
      <c r="Y2596" s="138"/>
      <c r="Z2596" s="138"/>
      <c r="AA2596" s="138"/>
      <c r="AB2596" s="138"/>
      <c r="AC2596" s="138"/>
      <c r="AD2596" s="138"/>
      <c r="AE2596" s="138"/>
      <c r="AF2596" s="138"/>
      <c r="AG2596" s="138"/>
      <c r="AH2596" s="138"/>
      <c r="AI2596" s="138"/>
      <c r="AJ2596" s="138"/>
      <c r="AK2596" s="138"/>
      <c r="AL2596" s="138"/>
      <c r="AM2596" s="138"/>
      <c r="AN2596" s="138"/>
      <c r="AO2596" s="138"/>
      <c r="AP2596" s="138"/>
      <c r="AQ2596" s="138"/>
      <c r="AR2596" s="138"/>
      <c r="AS2596" s="138">
        <v>97.5</v>
      </c>
    </row>
    <row r="2597" spans="2:45" s="135" customFormat="1" ht="24" hidden="1" customHeight="1" x14ac:dyDescent="0.15">
      <c r="B2597" s="169"/>
      <c r="C2597" s="935" t="s">
        <v>17804</v>
      </c>
      <c r="D2597" s="138"/>
      <c r="E2597" s="1423" t="s">
        <v>19436</v>
      </c>
      <c r="F2597" s="1423" t="s">
        <v>19432</v>
      </c>
      <c r="G2597" s="138"/>
      <c r="H2597" s="138"/>
      <c r="I2597" s="138"/>
      <c r="J2597" s="138"/>
      <c r="K2597" s="138"/>
      <c r="L2597" s="138"/>
      <c r="M2597" s="138"/>
      <c r="N2597" s="138"/>
      <c r="O2597" s="138"/>
      <c r="P2597" s="138"/>
      <c r="Q2597" s="138"/>
      <c r="R2597" s="138"/>
      <c r="S2597" s="138"/>
      <c r="T2597" s="145">
        <v>2005</v>
      </c>
      <c r="U2597" s="138"/>
      <c r="V2597" s="138"/>
      <c r="W2597" s="138"/>
      <c r="X2597" s="138"/>
      <c r="Y2597" s="138"/>
      <c r="Z2597" s="138"/>
      <c r="AA2597" s="138"/>
      <c r="AB2597" s="138"/>
      <c r="AC2597" s="138"/>
      <c r="AD2597" s="138"/>
      <c r="AE2597" s="138"/>
      <c r="AF2597" s="138"/>
      <c r="AG2597" s="138"/>
      <c r="AH2597" s="138"/>
      <c r="AI2597" s="138"/>
      <c r="AJ2597" s="138"/>
      <c r="AK2597" s="138"/>
      <c r="AL2597" s="138"/>
      <c r="AM2597" s="138"/>
      <c r="AN2597" s="138"/>
      <c r="AO2597" s="138"/>
      <c r="AP2597" s="138"/>
      <c r="AQ2597" s="138"/>
      <c r="AR2597" s="138"/>
      <c r="AS2597" s="138">
        <v>152</v>
      </c>
    </row>
    <row r="2598" spans="2:45" s="135" customFormat="1" ht="24" hidden="1" customHeight="1" x14ac:dyDescent="0.15">
      <c r="B2598" s="169"/>
      <c r="C2598" s="935" t="s">
        <v>17804</v>
      </c>
      <c r="D2598" s="138"/>
      <c r="E2598" s="1423" t="s">
        <v>19437</v>
      </c>
      <c r="F2598" s="1423" t="s">
        <v>19432</v>
      </c>
      <c r="G2598" s="138"/>
      <c r="H2598" s="138"/>
      <c r="I2598" s="138"/>
      <c r="J2598" s="138"/>
      <c r="K2598" s="138"/>
      <c r="L2598" s="138"/>
      <c r="M2598" s="138"/>
      <c r="N2598" s="138"/>
      <c r="O2598" s="138"/>
      <c r="P2598" s="138"/>
      <c r="Q2598" s="138"/>
      <c r="R2598" s="138"/>
      <c r="S2598" s="138"/>
      <c r="T2598" s="145">
        <v>2010</v>
      </c>
      <c r="U2598" s="138"/>
      <c r="V2598" s="138"/>
      <c r="W2598" s="138"/>
      <c r="X2598" s="138"/>
      <c r="Y2598" s="138"/>
      <c r="Z2598" s="138"/>
      <c r="AA2598" s="138"/>
      <c r="AB2598" s="138"/>
      <c r="AC2598" s="138"/>
      <c r="AD2598" s="138"/>
      <c r="AE2598" s="138"/>
      <c r="AF2598" s="138"/>
      <c r="AG2598" s="138"/>
      <c r="AH2598" s="138"/>
      <c r="AI2598" s="138"/>
      <c r="AJ2598" s="138"/>
      <c r="AK2598" s="138"/>
      <c r="AL2598" s="138"/>
      <c r="AM2598" s="138"/>
      <c r="AN2598" s="138"/>
      <c r="AO2598" s="138"/>
      <c r="AP2598" s="138"/>
      <c r="AQ2598" s="138"/>
      <c r="AR2598" s="138"/>
      <c r="AS2598" s="138">
        <v>97.5</v>
      </c>
    </row>
    <row r="2599" spans="2:45" s="135" customFormat="1" ht="24" hidden="1" customHeight="1" x14ac:dyDescent="0.15">
      <c r="B2599" s="169"/>
      <c r="C2599" s="935" t="s">
        <v>17804</v>
      </c>
      <c r="D2599" s="138"/>
      <c r="E2599" s="1423" t="s">
        <v>19438</v>
      </c>
      <c r="F2599" s="1423" t="s">
        <v>19432</v>
      </c>
      <c r="G2599" s="138"/>
      <c r="H2599" s="138"/>
      <c r="I2599" s="138"/>
      <c r="J2599" s="138"/>
      <c r="K2599" s="138"/>
      <c r="L2599" s="138"/>
      <c r="M2599" s="138"/>
      <c r="N2599" s="138"/>
      <c r="O2599" s="138"/>
      <c r="P2599" s="138"/>
      <c r="Q2599" s="138"/>
      <c r="R2599" s="138"/>
      <c r="S2599" s="138"/>
      <c r="T2599" s="145">
        <v>2007</v>
      </c>
      <c r="U2599" s="138"/>
      <c r="V2599" s="138"/>
      <c r="W2599" s="138"/>
      <c r="X2599" s="138"/>
      <c r="Y2599" s="138"/>
      <c r="Z2599" s="138"/>
      <c r="AA2599" s="138"/>
      <c r="AB2599" s="138"/>
      <c r="AC2599" s="138"/>
      <c r="AD2599" s="138"/>
      <c r="AE2599" s="138"/>
      <c r="AF2599" s="138"/>
      <c r="AG2599" s="138"/>
      <c r="AH2599" s="138"/>
      <c r="AI2599" s="138"/>
      <c r="AJ2599" s="138"/>
      <c r="AK2599" s="138"/>
      <c r="AL2599" s="138"/>
      <c r="AM2599" s="138"/>
      <c r="AN2599" s="138"/>
      <c r="AO2599" s="138"/>
      <c r="AP2599" s="138"/>
      <c r="AQ2599" s="138"/>
      <c r="AR2599" s="138"/>
      <c r="AS2599" s="138">
        <v>195</v>
      </c>
    </row>
    <row r="2600" spans="2:45" s="135" customFormat="1" ht="24" hidden="1" customHeight="1" x14ac:dyDescent="0.15">
      <c r="B2600" s="169"/>
      <c r="C2600" s="935" t="s">
        <v>17804</v>
      </c>
      <c r="D2600" s="138"/>
      <c r="E2600" s="1423" t="s">
        <v>19439</v>
      </c>
      <c r="F2600" s="1423" t="s">
        <v>19432</v>
      </c>
      <c r="G2600" s="138"/>
      <c r="H2600" s="138"/>
      <c r="I2600" s="138"/>
      <c r="J2600" s="138"/>
      <c r="K2600" s="138"/>
      <c r="L2600" s="138"/>
      <c r="M2600" s="138"/>
      <c r="N2600" s="138"/>
      <c r="O2600" s="138"/>
      <c r="P2600" s="138"/>
      <c r="Q2600" s="138"/>
      <c r="R2600" s="138"/>
      <c r="S2600" s="138"/>
      <c r="T2600" s="145">
        <v>2007</v>
      </c>
      <c r="U2600" s="138"/>
      <c r="V2600" s="138"/>
      <c r="W2600" s="138"/>
      <c r="X2600" s="138"/>
      <c r="Y2600" s="138"/>
      <c r="Z2600" s="138"/>
      <c r="AA2600" s="138"/>
      <c r="AB2600" s="138"/>
      <c r="AC2600" s="138"/>
      <c r="AD2600" s="138"/>
      <c r="AE2600" s="138"/>
      <c r="AF2600" s="138"/>
      <c r="AG2600" s="138"/>
      <c r="AH2600" s="138"/>
      <c r="AI2600" s="138"/>
      <c r="AJ2600" s="138"/>
      <c r="AK2600" s="138"/>
      <c r="AL2600" s="138"/>
      <c r="AM2600" s="138"/>
      <c r="AN2600" s="138"/>
      <c r="AO2600" s="138"/>
      <c r="AP2600" s="138"/>
      <c r="AQ2600" s="138"/>
      <c r="AR2600" s="138"/>
      <c r="AS2600" s="138">
        <v>195</v>
      </c>
    </row>
    <row r="2601" spans="2:45" s="135" customFormat="1" ht="24" hidden="1" customHeight="1" x14ac:dyDescent="0.15">
      <c r="B2601" s="169"/>
      <c r="C2601" s="935" t="s">
        <v>17804</v>
      </c>
      <c r="D2601" s="138"/>
      <c r="E2601" s="1423" t="s">
        <v>7493</v>
      </c>
      <c r="F2601" s="1423" t="s">
        <v>19432</v>
      </c>
      <c r="G2601" s="138"/>
      <c r="H2601" s="138"/>
      <c r="I2601" s="138"/>
      <c r="J2601" s="138"/>
      <c r="K2601" s="138"/>
      <c r="L2601" s="138"/>
      <c r="M2601" s="138"/>
      <c r="N2601" s="138"/>
      <c r="O2601" s="138"/>
      <c r="P2601" s="138"/>
      <c r="Q2601" s="138"/>
      <c r="R2601" s="138"/>
      <c r="S2601" s="138"/>
      <c r="T2601" s="145">
        <v>2016</v>
      </c>
      <c r="U2601" s="138"/>
      <c r="V2601" s="138"/>
      <c r="W2601" s="138"/>
      <c r="X2601" s="138"/>
      <c r="Y2601" s="138"/>
      <c r="Z2601" s="138"/>
      <c r="AA2601" s="138"/>
      <c r="AB2601" s="138"/>
      <c r="AC2601" s="138"/>
      <c r="AD2601" s="138"/>
      <c r="AE2601" s="138"/>
      <c r="AF2601" s="138"/>
      <c r="AG2601" s="138"/>
      <c r="AH2601" s="138"/>
      <c r="AI2601" s="138"/>
      <c r="AJ2601" s="138"/>
      <c r="AK2601" s="138"/>
      <c r="AL2601" s="138"/>
      <c r="AM2601" s="138"/>
      <c r="AN2601" s="138"/>
      <c r="AO2601" s="138"/>
      <c r="AP2601" s="138"/>
      <c r="AQ2601" s="138"/>
      <c r="AR2601" s="138"/>
      <c r="AS2601" s="138">
        <v>98</v>
      </c>
    </row>
    <row r="2602" spans="2:45" s="135" customFormat="1" ht="24" hidden="1" customHeight="1" x14ac:dyDescent="0.15">
      <c r="B2602" s="169"/>
      <c r="C2602" s="935" t="s">
        <v>17804</v>
      </c>
      <c r="D2602" s="138"/>
      <c r="E2602" s="1423" t="s">
        <v>19440</v>
      </c>
      <c r="F2602" s="1423" t="s">
        <v>19432</v>
      </c>
      <c r="G2602" s="138"/>
      <c r="H2602" s="138"/>
      <c r="I2602" s="138"/>
      <c r="J2602" s="138"/>
      <c r="K2602" s="138"/>
      <c r="L2602" s="138"/>
      <c r="M2602" s="138"/>
      <c r="N2602" s="138"/>
      <c r="O2602" s="138"/>
      <c r="P2602" s="138"/>
      <c r="Q2602" s="138"/>
      <c r="R2602" s="138"/>
      <c r="S2602" s="138"/>
      <c r="T2602" s="145">
        <v>2009</v>
      </c>
      <c r="U2602" s="138"/>
      <c r="V2602" s="138"/>
      <c r="W2602" s="138"/>
      <c r="X2602" s="138"/>
      <c r="Y2602" s="138"/>
      <c r="Z2602" s="138"/>
      <c r="AA2602" s="138"/>
      <c r="AB2602" s="138"/>
      <c r="AC2602" s="138"/>
      <c r="AD2602" s="138"/>
      <c r="AE2602" s="138"/>
      <c r="AF2602" s="138"/>
      <c r="AG2602" s="138"/>
      <c r="AH2602" s="138"/>
      <c r="AI2602" s="138"/>
      <c r="AJ2602" s="138"/>
      <c r="AK2602" s="138"/>
      <c r="AL2602" s="138"/>
      <c r="AM2602" s="138"/>
      <c r="AN2602" s="138"/>
      <c r="AO2602" s="138"/>
      <c r="AP2602" s="138"/>
      <c r="AQ2602" s="138"/>
      <c r="AR2602" s="138"/>
      <c r="AS2602" s="138">
        <v>195</v>
      </c>
    </row>
    <row r="2603" spans="2:45" s="135" customFormat="1" ht="24" hidden="1" customHeight="1" x14ac:dyDescent="0.15">
      <c r="B2603" s="169"/>
      <c r="C2603" s="935" t="s">
        <v>17804</v>
      </c>
      <c r="D2603" s="138"/>
      <c r="E2603" s="1423" t="s">
        <v>19441</v>
      </c>
      <c r="F2603" s="1423" t="s">
        <v>19432</v>
      </c>
      <c r="G2603" s="138"/>
      <c r="H2603" s="138"/>
      <c r="I2603" s="138"/>
      <c r="J2603" s="138"/>
      <c r="K2603" s="138"/>
      <c r="L2603" s="138"/>
      <c r="M2603" s="138"/>
      <c r="N2603" s="138"/>
      <c r="O2603" s="138"/>
      <c r="P2603" s="138"/>
      <c r="Q2603" s="138"/>
      <c r="R2603" s="138"/>
      <c r="S2603" s="138"/>
      <c r="T2603" s="145"/>
      <c r="U2603" s="138"/>
      <c r="V2603" s="138"/>
      <c r="W2603" s="138"/>
      <c r="X2603" s="138"/>
      <c r="Y2603" s="138"/>
      <c r="Z2603" s="138"/>
      <c r="AA2603" s="138"/>
      <c r="AB2603" s="138"/>
      <c r="AC2603" s="138"/>
      <c r="AD2603" s="138"/>
      <c r="AE2603" s="138"/>
      <c r="AF2603" s="138"/>
      <c r="AG2603" s="138"/>
      <c r="AH2603" s="138"/>
      <c r="AI2603" s="138"/>
      <c r="AJ2603" s="138"/>
      <c r="AK2603" s="138"/>
      <c r="AL2603" s="138"/>
      <c r="AM2603" s="138"/>
      <c r="AN2603" s="138"/>
      <c r="AO2603" s="138"/>
      <c r="AP2603" s="138"/>
      <c r="AQ2603" s="138"/>
      <c r="AR2603" s="138"/>
      <c r="AS2603" s="138">
        <v>195</v>
      </c>
    </row>
    <row r="2604" spans="2:45" s="135" customFormat="1" ht="24" hidden="1" customHeight="1" x14ac:dyDescent="0.15">
      <c r="B2604" s="169"/>
      <c r="C2604" s="935" t="s">
        <v>17804</v>
      </c>
      <c r="D2604" s="138"/>
      <c r="E2604" s="1423" t="s">
        <v>19442</v>
      </c>
      <c r="F2604" s="1423" t="s">
        <v>19432</v>
      </c>
      <c r="G2604" s="138"/>
      <c r="H2604" s="138"/>
      <c r="I2604" s="138"/>
      <c r="J2604" s="138"/>
      <c r="K2604" s="138"/>
      <c r="L2604" s="138"/>
      <c r="M2604" s="138"/>
      <c r="N2604" s="138"/>
      <c r="O2604" s="138"/>
      <c r="P2604" s="138"/>
      <c r="Q2604" s="138"/>
      <c r="R2604" s="138"/>
      <c r="S2604" s="138"/>
      <c r="T2604" s="145">
        <v>2001</v>
      </c>
      <c r="U2604" s="138"/>
      <c r="V2604" s="138"/>
      <c r="W2604" s="138"/>
      <c r="X2604" s="138"/>
      <c r="Y2604" s="138"/>
      <c r="Z2604" s="138"/>
      <c r="AA2604" s="138"/>
      <c r="AB2604" s="138"/>
      <c r="AC2604" s="138"/>
      <c r="AD2604" s="138"/>
      <c r="AE2604" s="138"/>
      <c r="AF2604" s="138"/>
      <c r="AG2604" s="138"/>
      <c r="AH2604" s="138"/>
      <c r="AI2604" s="138"/>
      <c r="AJ2604" s="138"/>
      <c r="AK2604" s="138"/>
      <c r="AL2604" s="138"/>
      <c r="AM2604" s="138"/>
      <c r="AN2604" s="138"/>
      <c r="AO2604" s="138"/>
      <c r="AP2604" s="138"/>
      <c r="AQ2604" s="138"/>
      <c r="AR2604" s="138"/>
      <c r="AS2604" s="138">
        <v>97.5</v>
      </c>
    </row>
    <row r="2605" spans="2:45" s="135" customFormat="1" ht="24" hidden="1" customHeight="1" x14ac:dyDescent="0.15">
      <c r="B2605" s="169"/>
      <c r="C2605" s="935" t="s">
        <v>17804</v>
      </c>
      <c r="D2605" s="138"/>
      <c r="E2605" s="1423" t="s">
        <v>19443</v>
      </c>
      <c r="F2605" s="1423" t="s">
        <v>19432</v>
      </c>
      <c r="G2605" s="138"/>
      <c r="H2605" s="138"/>
      <c r="I2605" s="138"/>
      <c r="J2605" s="138"/>
      <c r="K2605" s="138"/>
      <c r="L2605" s="138"/>
      <c r="M2605" s="138"/>
      <c r="N2605" s="138"/>
      <c r="O2605" s="138"/>
      <c r="P2605" s="138"/>
      <c r="Q2605" s="138"/>
      <c r="R2605" s="138"/>
      <c r="S2605" s="138"/>
      <c r="T2605" s="145">
        <v>2017</v>
      </c>
      <c r="U2605" s="138"/>
      <c r="V2605" s="138"/>
      <c r="W2605" s="138"/>
      <c r="X2605" s="138"/>
      <c r="Y2605" s="138"/>
      <c r="Z2605" s="138"/>
      <c r="AA2605" s="138"/>
      <c r="AB2605" s="138"/>
      <c r="AC2605" s="138"/>
      <c r="AD2605" s="138"/>
      <c r="AE2605" s="138"/>
      <c r="AF2605" s="138"/>
      <c r="AG2605" s="138"/>
      <c r="AH2605" s="138"/>
      <c r="AI2605" s="138"/>
      <c r="AJ2605" s="138"/>
      <c r="AK2605" s="138"/>
      <c r="AL2605" s="138"/>
      <c r="AM2605" s="138"/>
      <c r="AN2605" s="138"/>
      <c r="AO2605" s="138"/>
      <c r="AP2605" s="138"/>
      <c r="AQ2605" s="138"/>
      <c r="AR2605" s="138"/>
      <c r="AS2605" s="138">
        <v>98</v>
      </c>
    </row>
    <row r="2606" spans="2:45" s="135" customFormat="1" ht="24" hidden="1" customHeight="1" x14ac:dyDescent="0.15">
      <c r="B2606" s="169"/>
      <c r="C2606" s="935" t="s">
        <v>17804</v>
      </c>
      <c r="D2606" s="138"/>
      <c r="E2606" s="1423" t="s">
        <v>19444</v>
      </c>
      <c r="F2606" s="1423" t="s">
        <v>19432</v>
      </c>
      <c r="G2606" s="138"/>
      <c r="H2606" s="138"/>
      <c r="I2606" s="138"/>
      <c r="J2606" s="138"/>
      <c r="K2606" s="138"/>
      <c r="L2606" s="138"/>
      <c r="M2606" s="138"/>
      <c r="N2606" s="138"/>
      <c r="O2606" s="138"/>
      <c r="P2606" s="138"/>
      <c r="Q2606" s="138"/>
      <c r="R2606" s="138"/>
      <c r="S2606" s="138"/>
      <c r="T2606" s="145"/>
      <c r="U2606" s="138"/>
      <c r="V2606" s="138"/>
      <c r="W2606" s="138"/>
      <c r="X2606" s="138"/>
      <c r="Y2606" s="138"/>
      <c r="Z2606" s="138"/>
      <c r="AA2606" s="138"/>
      <c r="AB2606" s="138"/>
      <c r="AC2606" s="138"/>
      <c r="AD2606" s="138"/>
      <c r="AE2606" s="138"/>
      <c r="AF2606" s="138"/>
      <c r="AG2606" s="138"/>
      <c r="AH2606" s="138"/>
      <c r="AI2606" s="138"/>
      <c r="AJ2606" s="138"/>
      <c r="AK2606" s="138"/>
      <c r="AL2606" s="138"/>
      <c r="AM2606" s="138"/>
      <c r="AN2606" s="138"/>
      <c r="AO2606" s="138"/>
      <c r="AP2606" s="138"/>
      <c r="AQ2606" s="138"/>
      <c r="AR2606" s="138"/>
      <c r="AS2606" s="138">
        <v>97.5</v>
      </c>
    </row>
    <row r="2607" spans="2:45" s="135" customFormat="1" ht="24" hidden="1" customHeight="1" x14ac:dyDescent="0.15">
      <c r="B2607" s="169"/>
      <c r="C2607" s="935" t="s">
        <v>17804</v>
      </c>
      <c r="D2607" s="138"/>
      <c r="E2607" s="1423" t="s">
        <v>19445</v>
      </c>
      <c r="F2607" s="138" t="s">
        <v>17847</v>
      </c>
      <c r="G2607" s="138"/>
      <c r="H2607" s="138"/>
      <c r="I2607" s="138"/>
      <c r="J2607" s="138"/>
      <c r="K2607" s="138"/>
      <c r="L2607" s="138"/>
      <c r="M2607" s="138"/>
      <c r="N2607" s="138"/>
      <c r="O2607" s="138"/>
      <c r="P2607" s="138"/>
      <c r="Q2607" s="138"/>
      <c r="R2607" s="138"/>
      <c r="S2607" s="138"/>
      <c r="T2607" s="145">
        <v>2016</v>
      </c>
      <c r="U2607" s="138"/>
      <c r="V2607" s="138"/>
      <c r="W2607" s="138"/>
      <c r="X2607" s="138"/>
      <c r="Y2607" s="138"/>
      <c r="Z2607" s="138"/>
      <c r="AA2607" s="138"/>
      <c r="AB2607" s="138"/>
      <c r="AC2607" s="138"/>
      <c r="AD2607" s="138"/>
      <c r="AE2607" s="138"/>
      <c r="AF2607" s="138"/>
      <c r="AG2607" s="138"/>
      <c r="AH2607" s="138"/>
      <c r="AI2607" s="138"/>
      <c r="AJ2607" s="138"/>
      <c r="AK2607" s="138"/>
      <c r="AL2607" s="138"/>
      <c r="AM2607" s="138"/>
      <c r="AN2607" s="138"/>
      <c r="AO2607" s="138"/>
      <c r="AP2607" s="138"/>
      <c r="AQ2607" s="138"/>
      <c r="AR2607" s="138"/>
      <c r="AS2607" s="138">
        <v>51000</v>
      </c>
    </row>
    <row r="2608" spans="2:45" s="135" customFormat="1" ht="24" hidden="1" customHeight="1" x14ac:dyDescent="0.15">
      <c r="B2608" s="169"/>
      <c r="C2608" s="935" t="s">
        <v>17804</v>
      </c>
      <c r="D2608" s="138"/>
      <c r="E2608" s="1423" t="s">
        <v>19446</v>
      </c>
      <c r="F2608" s="138" t="s">
        <v>17847</v>
      </c>
      <c r="G2608" s="138"/>
      <c r="H2608" s="138"/>
      <c r="I2608" s="138"/>
      <c r="J2608" s="138"/>
      <c r="K2608" s="138"/>
      <c r="L2608" s="138"/>
      <c r="M2608" s="138"/>
      <c r="N2608" s="138"/>
      <c r="O2608" s="138"/>
      <c r="P2608" s="138"/>
      <c r="Q2608" s="138"/>
      <c r="R2608" s="138"/>
      <c r="S2608" s="138"/>
      <c r="T2608" s="145">
        <v>2016</v>
      </c>
      <c r="U2608" s="138"/>
      <c r="V2608" s="138"/>
      <c r="W2608" s="138"/>
      <c r="X2608" s="138"/>
      <c r="Y2608" s="138"/>
      <c r="Z2608" s="138"/>
      <c r="AA2608" s="138"/>
      <c r="AB2608" s="138"/>
      <c r="AC2608" s="138"/>
      <c r="AD2608" s="138"/>
      <c r="AE2608" s="138"/>
      <c r="AF2608" s="138"/>
      <c r="AG2608" s="138"/>
      <c r="AH2608" s="138"/>
      <c r="AI2608" s="138"/>
      <c r="AJ2608" s="138"/>
      <c r="AK2608" s="138"/>
      <c r="AL2608" s="138"/>
      <c r="AM2608" s="138"/>
      <c r="AN2608" s="138"/>
      <c r="AO2608" s="138"/>
      <c r="AP2608" s="138"/>
      <c r="AQ2608" s="138"/>
      <c r="AR2608" s="138"/>
      <c r="AS2608" s="138">
        <v>30000</v>
      </c>
    </row>
    <row r="2609" spans="1:50" s="135" customFormat="1" ht="24" hidden="1" customHeight="1" x14ac:dyDescent="0.15">
      <c r="B2609" s="169"/>
      <c r="C2609" s="935" t="s">
        <v>17804</v>
      </c>
      <c r="D2609" s="138"/>
      <c r="E2609" s="1423" t="s">
        <v>19447</v>
      </c>
      <c r="F2609" s="138" t="s">
        <v>17804</v>
      </c>
      <c r="G2609" s="138"/>
      <c r="H2609" s="138"/>
      <c r="I2609" s="138"/>
      <c r="J2609" s="138"/>
      <c r="K2609" s="138"/>
      <c r="L2609" s="138"/>
      <c r="M2609" s="138"/>
      <c r="N2609" s="138"/>
      <c r="O2609" s="138"/>
      <c r="P2609" s="138"/>
      <c r="Q2609" s="138"/>
      <c r="R2609" s="138"/>
      <c r="S2609" s="138"/>
      <c r="T2609" s="145">
        <v>2017</v>
      </c>
      <c r="U2609" s="138"/>
      <c r="V2609" s="138"/>
      <c r="W2609" s="138"/>
      <c r="X2609" s="138"/>
      <c r="Y2609" s="138"/>
      <c r="Z2609" s="138"/>
      <c r="AA2609" s="138"/>
      <c r="AB2609" s="138"/>
      <c r="AC2609" s="138"/>
      <c r="AD2609" s="138"/>
      <c r="AE2609" s="138"/>
      <c r="AF2609" s="138"/>
      <c r="AG2609" s="138"/>
      <c r="AH2609" s="138"/>
      <c r="AI2609" s="138"/>
      <c r="AJ2609" s="138"/>
      <c r="AK2609" s="138"/>
      <c r="AL2609" s="138"/>
      <c r="AM2609" s="138"/>
      <c r="AN2609" s="138"/>
      <c r="AO2609" s="138"/>
      <c r="AP2609" s="138"/>
      <c r="AQ2609" s="138"/>
      <c r="AR2609" s="138"/>
      <c r="AS2609" s="138">
        <v>2884</v>
      </c>
    </row>
    <row r="2610" spans="1:50" s="135" customFormat="1" ht="24" hidden="1" customHeight="1" x14ac:dyDescent="0.15">
      <c r="B2610" s="169"/>
      <c r="C2610" s="935" t="s">
        <v>17804</v>
      </c>
      <c r="D2610" s="138"/>
      <c r="E2610" s="1423" t="s">
        <v>19448</v>
      </c>
      <c r="F2610" s="138" t="s">
        <v>17804</v>
      </c>
      <c r="G2610" s="138"/>
      <c r="H2610" s="138"/>
      <c r="I2610" s="138"/>
      <c r="J2610" s="138"/>
      <c r="K2610" s="138"/>
      <c r="L2610" s="138"/>
      <c r="M2610" s="138"/>
      <c r="N2610" s="138"/>
      <c r="O2610" s="138"/>
      <c r="P2610" s="138"/>
      <c r="Q2610" s="138"/>
      <c r="R2610" s="138"/>
      <c r="S2610" s="138"/>
      <c r="T2610" s="145">
        <v>2017</v>
      </c>
      <c r="U2610" s="138"/>
      <c r="V2610" s="138"/>
      <c r="W2610" s="138"/>
      <c r="X2610" s="138"/>
      <c r="Y2610" s="138"/>
      <c r="Z2610" s="138"/>
      <c r="AA2610" s="138"/>
      <c r="AB2610" s="138"/>
      <c r="AC2610" s="138"/>
      <c r="AD2610" s="138"/>
      <c r="AE2610" s="138"/>
      <c r="AF2610" s="138"/>
      <c r="AG2610" s="138"/>
      <c r="AH2610" s="138"/>
      <c r="AI2610" s="138"/>
      <c r="AJ2610" s="138"/>
      <c r="AK2610" s="138"/>
      <c r="AL2610" s="138"/>
      <c r="AM2610" s="138"/>
      <c r="AN2610" s="138"/>
      <c r="AO2610" s="138"/>
      <c r="AP2610" s="138"/>
      <c r="AQ2610" s="138"/>
      <c r="AR2610" s="138"/>
      <c r="AS2610" s="138">
        <v>4700</v>
      </c>
    </row>
    <row r="2611" spans="1:50" s="135" customFormat="1" ht="24" hidden="1" customHeight="1" x14ac:dyDescent="0.15">
      <c r="B2611" s="169"/>
      <c r="C2611" s="935" t="s">
        <v>17804</v>
      </c>
      <c r="D2611" s="138"/>
      <c r="E2611" s="1423" t="s">
        <v>19449</v>
      </c>
      <c r="F2611" s="138" t="s">
        <v>17804</v>
      </c>
      <c r="G2611" s="138"/>
      <c r="H2611" s="138"/>
      <c r="I2611" s="138"/>
      <c r="J2611" s="138"/>
      <c r="K2611" s="138"/>
      <c r="L2611" s="138"/>
      <c r="M2611" s="138"/>
      <c r="N2611" s="138"/>
      <c r="O2611" s="138"/>
      <c r="P2611" s="138"/>
      <c r="Q2611" s="138"/>
      <c r="R2611" s="138"/>
      <c r="S2611" s="138"/>
      <c r="T2611" s="145"/>
      <c r="U2611" s="138"/>
      <c r="V2611" s="138"/>
      <c r="W2611" s="138"/>
      <c r="X2611" s="138"/>
      <c r="Y2611" s="138"/>
      <c r="Z2611" s="138"/>
      <c r="AA2611" s="138"/>
      <c r="AB2611" s="138"/>
      <c r="AC2611" s="138"/>
      <c r="AD2611" s="138"/>
      <c r="AE2611" s="138"/>
      <c r="AF2611" s="138"/>
      <c r="AG2611" s="138"/>
      <c r="AH2611" s="138"/>
      <c r="AI2611" s="138"/>
      <c r="AJ2611" s="138"/>
      <c r="AK2611" s="138"/>
      <c r="AL2611" s="138"/>
      <c r="AM2611" s="138"/>
      <c r="AN2611" s="138"/>
      <c r="AO2611" s="138"/>
      <c r="AP2611" s="138"/>
      <c r="AQ2611" s="138"/>
      <c r="AR2611" s="138"/>
      <c r="AS2611" s="138">
        <v>11000</v>
      </c>
    </row>
    <row r="2612" spans="1:50" s="135" customFormat="1" ht="24" hidden="1" customHeight="1" x14ac:dyDescent="0.15">
      <c r="B2612" s="169"/>
      <c r="C2612" s="935" t="s">
        <v>17804</v>
      </c>
      <c r="D2612" s="138"/>
      <c r="E2612" s="1423" t="s">
        <v>19450</v>
      </c>
      <c r="F2612" s="138" t="s">
        <v>17804</v>
      </c>
      <c r="G2612" s="138"/>
      <c r="H2612" s="138"/>
      <c r="I2612" s="138"/>
      <c r="J2612" s="138"/>
      <c r="K2612" s="138"/>
      <c r="L2612" s="138"/>
      <c r="M2612" s="138"/>
      <c r="N2612" s="138"/>
      <c r="O2612" s="138"/>
      <c r="P2612" s="138"/>
      <c r="Q2612" s="138"/>
      <c r="R2612" s="138"/>
      <c r="S2612" s="138"/>
      <c r="T2612" s="145">
        <v>2015</v>
      </c>
      <c r="U2612" s="138"/>
      <c r="V2612" s="138"/>
      <c r="W2612" s="138"/>
      <c r="X2612" s="138"/>
      <c r="Y2612" s="138"/>
      <c r="Z2612" s="138"/>
      <c r="AA2612" s="138"/>
      <c r="AB2612" s="138"/>
      <c r="AC2612" s="138"/>
      <c r="AD2612" s="138"/>
      <c r="AE2612" s="138"/>
      <c r="AF2612" s="138"/>
      <c r="AG2612" s="138"/>
      <c r="AH2612" s="138"/>
      <c r="AI2612" s="138"/>
      <c r="AJ2612" s="138"/>
      <c r="AK2612" s="138"/>
      <c r="AL2612" s="138"/>
      <c r="AM2612" s="138"/>
      <c r="AN2612" s="138"/>
      <c r="AO2612" s="138"/>
      <c r="AP2612" s="138"/>
      <c r="AQ2612" s="138"/>
      <c r="AR2612" s="138"/>
      <c r="AS2612" s="138">
        <v>3000</v>
      </c>
    </row>
    <row r="2613" spans="1:50" s="135" customFormat="1" ht="24" hidden="1" customHeight="1" x14ac:dyDescent="0.15">
      <c r="B2613" s="169"/>
      <c r="C2613" s="935" t="s">
        <v>17804</v>
      </c>
      <c r="D2613" s="138"/>
      <c r="E2613" s="1423" t="s">
        <v>19451</v>
      </c>
      <c r="F2613" s="138" t="s">
        <v>17847</v>
      </c>
      <c r="G2613" s="138"/>
      <c r="H2613" s="138"/>
      <c r="I2613" s="138"/>
      <c r="J2613" s="138"/>
      <c r="K2613" s="138"/>
      <c r="L2613" s="138"/>
      <c r="M2613" s="138"/>
      <c r="N2613" s="138"/>
      <c r="O2613" s="138"/>
      <c r="P2613" s="138"/>
      <c r="Q2613" s="138"/>
      <c r="R2613" s="138"/>
      <c r="S2613" s="138"/>
      <c r="T2613" s="145">
        <v>2015</v>
      </c>
      <c r="U2613" s="138"/>
      <c r="V2613" s="138"/>
      <c r="W2613" s="138"/>
      <c r="X2613" s="138"/>
      <c r="Y2613" s="138"/>
      <c r="Z2613" s="138"/>
      <c r="AA2613" s="138"/>
      <c r="AB2613" s="138"/>
      <c r="AC2613" s="138"/>
      <c r="AD2613" s="138"/>
      <c r="AE2613" s="138"/>
      <c r="AF2613" s="138"/>
      <c r="AG2613" s="138"/>
      <c r="AH2613" s="138"/>
      <c r="AI2613" s="138"/>
      <c r="AJ2613" s="138"/>
      <c r="AK2613" s="138"/>
      <c r="AL2613" s="138"/>
      <c r="AM2613" s="138"/>
      <c r="AN2613" s="138"/>
      <c r="AO2613" s="138"/>
      <c r="AP2613" s="138"/>
      <c r="AQ2613" s="138"/>
      <c r="AR2613" s="138"/>
      <c r="AS2613" s="138">
        <v>3500</v>
      </c>
    </row>
    <row r="2614" spans="1:50" s="135" customFormat="1" ht="24" hidden="1" customHeight="1" x14ac:dyDescent="0.15">
      <c r="B2614" s="169"/>
      <c r="C2614" s="935" t="s">
        <v>17804</v>
      </c>
      <c r="D2614" s="138"/>
      <c r="E2614" s="138" t="s">
        <v>19452</v>
      </c>
      <c r="F2614" s="138" t="s">
        <v>17847</v>
      </c>
      <c r="G2614" s="138">
        <v>301</v>
      </c>
      <c r="H2614" s="138">
        <v>98</v>
      </c>
      <c r="I2614" s="138">
        <v>98</v>
      </c>
      <c r="J2614" s="138"/>
      <c r="K2614" s="138"/>
      <c r="L2614" s="138"/>
      <c r="M2614" s="138"/>
      <c r="N2614" s="138"/>
      <c r="O2614" s="138"/>
      <c r="P2614" s="138"/>
      <c r="Q2614" s="138"/>
      <c r="R2614" s="138"/>
      <c r="S2614" s="138"/>
      <c r="T2614" s="145">
        <v>2016</v>
      </c>
      <c r="U2614" s="138"/>
      <c r="V2614" s="138"/>
      <c r="W2614" s="138"/>
      <c r="X2614" s="138"/>
      <c r="Y2614" s="138"/>
      <c r="Z2614" s="138"/>
      <c r="AA2614" s="138"/>
      <c r="AB2614" s="138"/>
      <c r="AC2614" s="138"/>
      <c r="AD2614" s="138"/>
      <c r="AE2614" s="138"/>
      <c r="AF2614" s="138"/>
      <c r="AG2614" s="138"/>
      <c r="AH2614" s="138"/>
      <c r="AI2614" s="138"/>
      <c r="AJ2614" s="138"/>
      <c r="AK2614" s="138"/>
      <c r="AL2614" s="138"/>
      <c r="AM2614" s="138"/>
      <c r="AN2614" s="138"/>
      <c r="AO2614" s="138"/>
      <c r="AP2614" s="138"/>
      <c r="AQ2614" s="138"/>
      <c r="AR2614" s="138"/>
      <c r="AS2614" s="138"/>
    </row>
    <row r="2615" spans="1:50" s="135" customFormat="1" ht="24" hidden="1" customHeight="1" x14ac:dyDescent="0.2">
      <c r="A2615" s="133"/>
      <c r="B2615" s="169"/>
      <c r="C2615" s="935" t="s">
        <v>788</v>
      </c>
      <c r="D2615" s="138"/>
      <c r="E2615" s="138" t="s">
        <v>8334</v>
      </c>
      <c r="F2615" s="138" t="s">
        <v>788</v>
      </c>
      <c r="G2615" s="138">
        <v>3440</v>
      </c>
      <c r="H2615" s="138"/>
      <c r="I2615" s="138"/>
      <c r="J2615" s="138">
        <v>20</v>
      </c>
      <c r="K2615" s="138">
        <v>40</v>
      </c>
      <c r="L2615" s="138"/>
      <c r="M2615" s="138"/>
      <c r="N2615" s="138">
        <v>1053</v>
      </c>
      <c r="O2615" s="138"/>
      <c r="P2615" s="138"/>
      <c r="Q2615" s="138"/>
      <c r="R2615" s="138"/>
      <c r="S2615" s="138"/>
      <c r="T2615" s="145">
        <v>2016</v>
      </c>
      <c r="U2615" s="138"/>
      <c r="V2615" s="138"/>
      <c r="W2615" s="138"/>
      <c r="X2615" s="138"/>
      <c r="Y2615" s="138"/>
      <c r="Z2615" s="138">
        <v>466</v>
      </c>
      <c r="AA2615" s="138"/>
      <c r="AB2615" s="138"/>
      <c r="AC2615" s="138"/>
      <c r="AD2615" s="138"/>
      <c r="AE2615" s="138"/>
      <c r="AF2615" s="138"/>
      <c r="AG2615" s="138"/>
      <c r="AH2615" s="138"/>
      <c r="AI2615" s="138"/>
      <c r="AJ2615" s="138"/>
      <c r="AK2615" s="138"/>
      <c r="AL2615" s="138"/>
      <c r="AM2615" s="138"/>
      <c r="AN2615" s="138"/>
      <c r="AO2615" s="138"/>
      <c r="AP2615" s="138"/>
      <c r="AQ2615" s="138"/>
      <c r="AR2615" s="138"/>
      <c r="AS2615" s="138"/>
      <c r="AT2615" s="133"/>
      <c r="AU2615" s="133"/>
      <c r="AV2615" s="133"/>
      <c r="AW2615" s="133"/>
      <c r="AX2615" s="133"/>
    </row>
    <row r="2616" spans="1:50" s="135" customFormat="1" ht="24" hidden="1" customHeight="1" x14ac:dyDescent="0.2">
      <c r="A2616" s="133"/>
      <c r="B2616" s="169"/>
      <c r="C2616" s="935" t="s">
        <v>788</v>
      </c>
      <c r="D2616" s="138"/>
      <c r="E2616" s="138" t="s">
        <v>13798</v>
      </c>
      <c r="F2616" s="138" t="s">
        <v>788</v>
      </c>
      <c r="G2616" s="138">
        <v>1170</v>
      </c>
      <c r="H2616" s="138"/>
      <c r="I2616" s="138"/>
      <c r="J2616" s="138">
        <v>16</v>
      </c>
      <c r="K2616" s="138">
        <v>37</v>
      </c>
      <c r="L2616" s="138"/>
      <c r="M2616" s="138"/>
      <c r="N2616" s="138">
        <v>1148</v>
      </c>
      <c r="O2616" s="138"/>
      <c r="P2616" s="138"/>
      <c r="Q2616" s="138"/>
      <c r="R2616" s="138"/>
      <c r="S2616" s="138"/>
      <c r="T2616" s="145">
        <v>2018</v>
      </c>
      <c r="U2616" s="138"/>
      <c r="V2616" s="138"/>
      <c r="W2616" s="138"/>
      <c r="X2616" s="138"/>
      <c r="Y2616" s="138"/>
      <c r="Z2616" s="138"/>
      <c r="AA2616" s="138"/>
      <c r="AB2616" s="138"/>
      <c r="AC2616" s="138"/>
      <c r="AD2616" s="138"/>
      <c r="AE2616" s="138"/>
      <c r="AF2616" s="138"/>
      <c r="AG2616" s="138"/>
      <c r="AH2616" s="138"/>
      <c r="AI2616" s="138"/>
      <c r="AJ2616" s="138"/>
      <c r="AK2616" s="138"/>
      <c r="AL2616" s="138"/>
      <c r="AM2616" s="138"/>
      <c r="AN2616" s="138"/>
      <c r="AO2616" s="138"/>
      <c r="AP2616" s="138"/>
      <c r="AQ2616" s="138"/>
      <c r="AR2616" s="138"/>
      <c r="AS2616" s="138"/>
      <c r="AT2616" s="133"/>
      <c r="AU2616" s="133"/>
      <c r="AV2616" s="133"/>
      <c r="AW2616" s="133"/>
      <c r="AX2616" s="133"/>
    </row>
    <row r="2617" spans="1:50" s="135" customFormat="1" ht="24" hidden="1" customHeight="1" x14ac:dyDescent="0.2">
      <c r="A2617" s="133"/>
      <c r="B2617" s="169"/>
      <c r="C2617" s="935" t="s">
        <v>788</v>
      </c>
      <c r="D2617" s="138"/>
      <c r="E2617" s="138" t="s">
        <v>13799</v>
      </c>
      <c r="F2617" s="138" t="s">
        <v>788</v>
      </c>
      <c r="G2617" s="138">
        <v>1165</v>
      </c>
      <c r="H2617" s="138"/>
      <c r="I2617" s="138"/>
      <c r="J2617" s="138">
        <v>24</v>
      </c>
      <c r="K2617" s="138">
        <v>38</v>
      </c>
      <c r="L2617" s="138"/>
      <c r="M2617" s="138"/>
      <c r="N2617" s="138">
        <v>1103</v>
      </c>
      <c r="O2617" s="138"/>
      <c r="P2617" s="138"/>
      <c r="Q2617" s="138"/>
      <c r="R2617" s="138"/>
      <c r="S2617" s="138"/>
      <c r="T2617" s="145">
        <v>2012</v>
      </c>
      <c r="U2617" s="138"/>
      <c r="V2617" s="138"/>
      <c r="W2617" s="138"/>
      <c r="X2617" s="138"/>
      <c r="Y2617" s="138"/>
      <c r="Z2617" s="138"/>
      <c r="AA2617" s="138"/>
      <c r="AB2617" s="138"/>
      <c r="AC2617" s="138"/>
      <c r="AD2617" s="138"/>
      <c r="AE2617" s="138"/>
      <c r="AF2617" s="138"/>
      <c r="AG2617" s="138"/>
      <c r="AH2617" s="138"/>
      <c r="AI2617" s="138"/>
      <c r="AJ2617" s="138"/>
      <c r="AK2617" s="138"/>
      <c r="AL2617" s="138"/>
      <c r="AM2617" s="138"/>
      <c r="AN2617" s="138"/>
      <c r="AO2617" s="138"/>
      <c r="AP2617" s="138"/>
      <c r="AQ2617" s="138"/>
      <c r="AR2617" s="138"/>
      <c r="AS2617" s="138"/>
      <c r="AT2617" s="133"/>
      <c r="AU2617" s="133"/>
      <c r="AV2617" s="133"/>
      <c r="AW2617" s="133"/>
      <c r="AX2617" s="133"/>
    </row>
    <row r="2618" spans="1:50" s="135" customFormat="1" ht="24" hidden="1" customHeight="1" x14ac:dyDescent="0.2">
      <c r="A2618" s="133"/>
      <c r="B2618" s="169"/>
      <c r="C2618" s="935" t="s">
        <v>788</v>
      </c>
      <c r="D2618" s="138"/>
      <c r="E2618" s="138" t="s">
        <v>13800</v>
      </c>
      <c r="F2618" s="138" t="s">
        <v>788</v>
      </c>
      <c r="G2618" s="138">
        <v>1977</v>
      </c>
      <c r="H2618" s="138"/>
      <c r="I2618" s="138"/>
      <c r="J2618" s="138">
        <v>20</v>
      </c>
      <c r="K2618" s="138">
        <v>30</v>
      </c>
      <c r="L2618" s="138"/>
      <c r="M2618" s="138"/>
      <c r="N2618" s="138">
        <v>748</v>
      </c>
      <c r="O2618" s="138"/>
      <c r="P2618" s="138"/>
      <c r="Q2618" s="138"/>
      <c r="R2618" s="138"/>
      <c r="S2618" s="138"/>
      <c r="T2618" s="145">
        <v>2019</v>
      </c>
      <c r="U2618" s="138">
        <v>141</v>
      </c>
      <c r="V2618" s="138"/>
      <c r="W2618" s="138"/>
      <c r="X2618" s="138"/>
      <c r="Y2618" s="138"/>
      <c r="Z2618" s="138">
        <v>141</v>
      </c>
      <c r="AA2618" s="138"/>
      <c r="AB2618" s="138"/>
      <c r="AC2618" s="138"/>
      <c r="AD2618" s="138"/>
      <c r="AE2618" s="138"/>
      <c r="AF2618" s="138"/>
      <c r="AG2618" s="138"/>
      <c r="AH2618" s="138"/>
      <c r="AI2618" s="138"/>
      <c r="AJ2618" s="138"/>
      <c r="AK2618" s="138"/>
      <c r="AL2618" s="138"/>
      <c r="AM2618" s="138"/>
      <c r="AN2618" s="138"/>
      <c r="AO2618" s="138"/>
      <c r="AP2618" s="138"/>
      <c r="AQ2618" s="138"/>
      <c r="AR2618" s="138"/>
      <c r="AS2618" s="138"/>
      <c r="AT2618" s="133"/>
      <c r="AU2618" s="133"/>
      <c r="AV2618" s="133"/>
      <c r="AW2618" s="133"/>
      <c r="AX2618" s="133"/>
    </row>
    <row r="2619" spans="1:50" s="135" customFormat="1" ht="24" hidden="1" customHeight="1" x14ac:dyDescent="0.2">
      <c r="A2619" s="133"/>
      <c r="B2619" s="169"/>
      <c r="C2619" s="935" t="s">
        <v>788</v>
      </c>
      <c r="D2619" s="138"/>
      <c r="E2619" s="138" t="s">
        <v>13801</v>
      </c>
      <c r="F2619" s="138" t="s">
        <v>788</v>
      </c>
      <c r="G2619" s="138">
        <v>13157</v>
      </c>
      <c r="H2619" s="138"/>
      <c r="I2619" s="138"/>
      <c r="J2619" s="138">
        <v>38</v>
      </c>
      <c r="K2619" s="138">
        <v>114</v>
      </c>
      <c r="L2619" s="138"/>
      <c r="M2619" s="138"/>
      <c r="N2619" s="138">
        <v>4900</v>
      </c>
      <c r="O2619" s="138"/>
      <c r="P2619" s="138"/>
      <c r="Q2619" s="138"/>
      <c r="R2619" s="138"/>
      <c r="S2619" s="138"/>
      <c r="T2619" s="145">
        <v>2014</v>
      </c>
      <c r="U2619" s="138"/>
      <c r="V2619" s="138"/>
      <c r="W2619" s="138"/>
      <c r="X2619" s="138"/>
      <c r="Y2619" s="138"/>
      <c r="Z2619" s="138"/>
      <c r="AA2619" s="138"/>
      <c r="AB2619" s="138"/>
      <c r="AC2619" s="138"/>
      <c r="AD2619" s="138"/>
      <c r="AE2619" s="138"/>
      <c r="AF2619" s="138"/>
      <c r="AG2619" s="138"/>
      <c r="AH2619" s="138"/>
      <c r="AI2619" s="138"/>
      <c r="AJ2619" s="138"/>
      <c r="AK2619" s="138"/>
      <c r="AL2619" s="138"/>
      <c r="AM2619" s="138"/>
      <c r="AN2619" s="138"/>
      <c r="AO2619" s="138"/>
      <c r="AP2619" s="138"/>
      <c r="AQ2619" s="138"/>
      <c r="AR2619" s="138"/>
      <c r="AS2619" s="138"/>
      <c r="AT2619" s="133"/>
      <c r="AU2619" s="133"/>
      <c r="AV2619" s="133"/>
      <c r="AW2619" s="133"/>
      <c r="AX2619" s="133"/>
    </row>
    <row r="2620" spans="1:50" s="135" customFormat="1" ht="24" hidden="1" customHeight="1" x14ac:dyDescent="0.2">
      <c r="A2620" s="133"/>
      <c r="B2620" s="169"/>
      <c r="C2620" s="935" t="s">
        <v>788</v>
      </c>
      <c r="D2620" s="138"/>
      <c r="E2620" s="138" t="s">
        <v>13802</v>
      </c>
      <c r="F2620" s="138" t="s">
        <v>788</v>
      </c>
      <c r="G2620" s="138">
        <v>11892</v>
      </c>
      <c r="H2620" s="138"/>
      <c r="I2620" s="138"/>
      <c r="J2620" s="138">
        <v>56</v>
      </c>
      <c r="K2620" s="138">
        <v>88</v>
      </c>
      <c r="L2620" s="138"/>
      <c r="M2620" s="138"/>
      <c r="N2620" s="138">
        <v>4872</v>
      </c>
      <c r="O2620" s="138"/>
      <c r="P2620" s="138"/>
      <c r="Q2620" s="138"/>
      <c r="R2620" s="138"/>
      <c r="S2620" s="138"/>
      <c r="T2620" s="145">
        <v>2016</v>
      </c>
      <c r="U2620" s="138"/>
      <c r="V2620" s="138"/>
      <c r="W2620" s="138"/>
      <c r="X2620" s="138"/>
      <c r="Y2620" s="138"/>
      <c r="Z2620" s="138"/>
      <c r="AA2620" s="138"/>
      <c r="AB2620" s="138"/>
      <c r="AC2620" s="138"/>
      <c r="AD2620" s="138"/>
      <c r="AE2620" s="138"/>
      <c r="AF2620" s="138"/>
      <c r="AG2620" s="138"/>
      <c r="AH2620" s="138"/>
      <c r="AI2620" s="138"/>
      <c r="AJ2620" s="138"/>
      <c r="AK2620" s="138"/>
      <c r="AL2620" s="138"/>
      <c r="AM2620" s="138"/>
      <c r="AN2620" s="138"/>
      <c r="AO2620" s="138"/>
      <c r="AP2620" s="138"/>
      <c r="AQ2620" s="138"/>
      <c r="AR2620" s="138"/>
      <c r="AS2620" s="138"/>
      <c r="AT2620" s="133"/>
      <c r="AU2620" s="133"/>
      <c r="AV2620" s="133"/>
      <c r="AW2620" s="133"/>
      <c r="AX2620" s="133"/>
    </row>
    <row r="2621" spans="1:50" s="135" customFormat="1" ht="24" hidden="1" customHeight="1" x14ac:dyDescent="0.2">
      <c r="A2621" s="133"/>
      <c r="B2621" s="169"/>
      <c r="C2621" s="935" t="s">
        <v>788</v>
      </c>
      <c r="D2621" s="138"/>
      <c r="E2621" s="138" t="s">
        <v>13803</v>
      </c>
      <c r="F2621" s="138" t="s">
        <v>788</v>
      </c>
      <c r="G2621" s="138">
        <v>3833</v>
      </c>
      <c r="H2621" s="138"/>
      <c r="I2621" s="138"/>
      <c r="J2621" s="138">
        <v>47</v>
      </c>
      <c r="K2621" s="138">
        <v>60</v>
      </c>
      <c r="L2621" s="138"/>
      <c r="M2621" s="138"/>
      <c r="N2621" s="138">
        <v>2620</v>
      </c>
      <c r="O2621" s="138"/>
      <c r="P2621" s="138"/>
      <c r="Q2621" s="138"/>
      <c r="R2621" s="138"/>
      <c r="S2621" s="138"/>
      <c r="T2621" s="145">
        <v>2013</v>
      </c>
      <c r="U2621" s="138"/>
      <c r="V2621" s="138"/>
      <c r="W2621" s="138"/>
      <c r="X2621" s="138"/>
      <c r="Y2621" s="138"/>
      <c r="Z2621" s="138"/>
      <c r="AA2621" s="138"/>
      <c r="AB2621" s="138"/>
      <c r="AC2621" s="138"/>
      <c r="AD2621" s="138"/>
      <c r="AE2621" s="138"/>
      <c r="AF2621" s="138"/>
      <c r="AG2621" s="138"/>
      <c r="AH2621" s="138"/>
      <c r="AI2621" s="138"/>
      <c r="AJ2621" s="138"/>
      <c r="AK2621" s="138"/>
      <c r="AL2621" s="138"/>
      <c r="AM2621" s="138"/>
      <c r="AN2621" s="138"/>
      <c r="AO2621" s="138"/>
      <c r="AP2621" s="138"/>
      <c r="AQ2621" s="138"/>
      <c r="AR2621" s="138"/>
      <c r="AS2621" s="138"/>
      <c r="AT2621" s="133"/>
      <c r="AU2621" s="133"/>
      <c r="AV2621" s="133"/>
      <c r="AW2621" s="133"/>
      <c r="AX2621" s="133"/>
    </row>
    <row r="2622" spans="1:50" s="135" customFormat="1" ht="24" hidden="1" customHeight="1" x14ac:dyDescent="0.2">
      <c r="A2622" s="133"/>
      <c r="B2622" s="169"/>
      <c r="C2622" s="935" t="s">
        <v>788</v>
      </c>
      <c r="D2622" s="138"/>
      <c r="E2622" s="138" t="s">
        <v>13804</v>
      </c>
      <c r="F2622" s="138" t="s">
        <v>788</v>
      </c>
      <c r="G2622" s="138">
        <v>14595</v>
      </c>
      <c r="H2622" s="138">
        <v>697</v>
      </c>
      <c r="I2622" s="138">
        <v>697</v>
      </c>
      <c r="J2622" s="138"/>
      <c r="K2622" s="138"/>
      <c r="L2622" s="138"/>
      <c r="M2622" s="138"/>
      <c r="N2622" s="138"/>
      <c r="O2622" s="138"/>
      <c r="P2622" s="138"/>
      <c r="Q2622" s="138"/>
      <c r="R2622" s="138"/>
      <c r="S2622" s="138"/>
      <c r="T2622" s="145">
        <v>2018</v>
      </c>
      <c r="U2622" s="138"/>
      <c r="V2622" s="138"/>
      <c r="W2622" s="138"/>
      <c r="X2622" s="138"/>
      <c r="Y2622" s="138"/>
      <c r="Z2622" s="138"/>
      <c r="AA2622" s="138"/>
      <c r="AB2622" s="138"/>
      <c r="AC2622" s="138"/>
      <c r="AD2622" s="138"/>
      <c r="AE2622" s="138"/>
      <c r="AF2622" s="138"/>
      <c r="AG2622" s="138"/>
      <c r="AH2622" s="138"/>
      <c r="AI2622" s="138"/>
      <c r="AJ2622" s="138"/>
      <c r="AK2622" s="138"/>
      <c r="AL2622" s="138"/>
      <c r="AM2622" s="138"/>
      <c r="AN2622" s="138"/>
      <c r="AO2622" s="138"/>
      <c r="AP2622" s="138"/>
      <c r="AQ2622" s="138"/>
      <c r="AR2622" s="138"/>
      <c r="AS2622" s="138"/>
      <c r="AT2622" s="133"/>
      <c r="AU2622" s="133"/>
      <c r="AV2622" s="133"/>
      <c r="AW2622" s="133"/>
      <c r="AX2622" s="133"/>
    </row>
    <row r="2623" spans="1:50" s="135" customFormat="1" ht="24" hidden="1" customHeight="1" x14ac:dyDescent="0.2">
      <c r="A2623" s="133"/>
      <c r="B2623" s="169"/>
      <c r="C2623" s="935" t="s">
        <v>788</v>
      </c>
      <c r="D2623" s="138"/>
      <c r="E2623" s="138" t="s">
        <v>19453</v>
      </c>
      <c r="F2623" s="138" t="s">
        <v>788</v>
      </c>
      <c r="G2623" s="138">
        <v>581</v>
      </c>
      <c r="H2623" s="138">
        <v>300</v>
      </c>
      <c r="I2623" s="138">
        <v>300</v>
      </c>
      <c r="J2623" s="138"/>
      <c r="K2623" s="138"/>
      <c r="L2623" s="138"/>
      <c r="M2623" s="138"/>
      <c r="N2623" s="138"/>
      <c r="O2623" s="138"/>
      <c r="P2623" s="138"/>
      <c r="Q2623" s="138"/>
      <c r="R2623" s="138"/>
      <c r="S2623" s="138"/>
      <c r="T2623" s="145">
        <v>2009</v>
      </c>
      <c r="U2623" s="138"/>
      <c r="V2623" s="138"/>
      <c r="W2623" s="138"/>
      <c r="X2623" s="138"/>
      <c r="Y2623" s="138"/>
      <c r="Z2623" s="138"/>
      <c r="AA2623" s="138"/>
      <c r="AB2623" s="138"/>
      <c r="AC2623" s="138"/>
      <c r="AD2623" s="138"/>
      <c r="AE2623" s="138"/>
      <c r="AF2623" s="138"/>
      <c r="AG2623" s="138"/>
      <c r="AH2623" s="138"/>
      <c r="AI2623" s="138"/>
      <c r="AJ2623" s="138"/>
      <c r="AK2623" s="138"/>
      <c r="AL2623" s="138"/>
      <c r="AM2623" s="138"/>
      <c r="AN2623" s="138"/>
      <c r="AO2623" s="138"/>
      <c r="AP2623" s="138"/>
      <c r="AQ2623" s="138"/>
      <c r="AR2623" s="138"/>
      <c r="AS2623" s="138"/>
      <c r="AT2623" s="133"/>
      <c r="AU2623" s="133"/>
      <c r="AV2623" s="133"/>
      <c r="AW2623" s="133"/>
      <c r="AX2623" s="133"/>
    </row>
    <row r="2624" spans="1:50" s="135" customFormat="1" ht="24" hidden="1" customHeight="1" x14ac:dyDescent="0.2">
      <c r="A2624" s="133"/>
      <c r="B2624" s="169"/>
      <c r="C2624" s="935" t="s">
        <v>788</v>
      </c>
      <c r="D2624" s="138"/>
      <c r="E2624" s="138" t="s">
        <v>13805</v>
      </c>
      <c r="F2624" s="138" t="s">
        <v>788</v>
      </c>
      <c r="G2624" s="138">
        <v>2400</v>
      </c>
      <c r="H2624" s="138">
        <v>336</v>
      </c>
      <c r="I2624" s="138">
        <v>336</v>
      </c>
      <c r="J2624" s="138"/>
      <c r="K2624" s="138"/>
      <c r="L2624" s="138"/>
      <c r="M2624" s="138"/>
      <c r="N2624" s="138"/>
      <c r="O2624" s="138"/>
      <c r="P2624" s="138"/>
      <c r="Q2624" s="138"/>
      <c r="R2624" s="138"/>
      <c r="S2624" s="138"/>
      <c r="T2624" s="145">
        <v>2016</v>
      </c>
      <c r="U2624" s="138"/>
      <c r="V2624" s="138"/>
      <c r="W2624" s="138"/>
      <c r="X2624" s="138"/>
      <c r="Y2624" s="138"/>
      <c r="Z2624" s="138"/>
      <c r="AA2624" s="138"/>
      <c r="AB2624" s="138"/>
      <c r="AC2624" s="138"/>
      <c r="AD2624" s="138"/>
      <c r="AE2624" s="138"/>
      <c r="AF2624" s="138"/>
      <c r="AG2624" s="138"/>
      <c r="AH2624" s="138"/>
      <c r="AI2624" s="138"/>
      <c r="AJ2624" s="138"/>
      <c r="AK2624" s="138"/>
      <c r="AL2624" s="138"/>
      <c r="AM2624" s="138"/>
      <c r="AN2624" s="138"/>
      <c r="AO2624" s="138"/>
      <c r="AP2624" s="138"/>
      <c r="AQ2624" s="138"/>
      <c r="AR2624" s="138"/>
      <c r="AS2624" s="138"/>
      <c r="AT2624" s="133"/>
      <c r="AU2624" s="133"/>
      <c r="AV2624" s="133"/>
      <c r="AW2624" s="133"/>
      <c r="AX2624" s="133"/>
    </row>
    <row r="2625" spans="1:50" s="135" customFormat="1" ht="24" hidden="1" customHeight="1" x14ac:dyDescent="0.2">
      <c r="A2625" s="133"/>
      <c r="B2625" s="169"/>
      <c r="C2625" s="935" t="s">
        <v>788</v>
      </c>
      <c r="D2625" s="138"/>
      <c r="E2625" s="138" t="s">
        <v>19454</v>
      </c>
      <c r="F2625" s="138" t="s">
        <v>788</v>
      </c>
      <c r="G2625" s="138">
        <v>41665</v>
      </c>
      <c r="H2625" s="138"/>
      <c r="I2625" s="138"/>
      <c r="J2625" s="138">
        <v>17</v>
      </c>
      <c r="K2625" s="138">
        <v>29</v>
      </c>
      <c r="L2625" s="138"/>
      <c r="M2625" s="138"/>
      <c r="N2625" s="138">
        <v>493</v>
      </c>
      <c r="O2625" s="138"/>
      <c r="P2625" s="138"/>
      <c r="Q2625" s="138"/>
      <c r="R2625" s="138"/>
      <c r="S2625" s="138"/>
      <c r="T2625" s="145">
        <v>2007</v>
      </c>
      <c r="U2625" s="138"/>
      <c r="V2625" s="138"/>
      <c r="W2625" s="138"/>
      <c r="X2625" s="138"/>
      <c r="Y2625" s="138"/>
      <c r="Z2625" s="138"/>
      <c r="AA2625" s="138"/>
      <c r="AB2625" s="138"/>
      <c r="AC2625" s="138"/>
      <c r="AD2625" s="138"/>
      <c r="AE2625" s="138"/>
      <c r="AF2625" s="138"/>
      <c r="AG2625" s="138"/>
      <c r="AH2625" s="138"/>
      <c r="AI2625" s="138"/>
      <c r="AJ2625" s="138"/>
      <c r="AK2625" s="138"/>
      <c r="AL2625" s="138"/>
      <c r="AM2625" s="138"/>
      <c r="AN2625" s="138"/>
      <c r="AO2625" s="138"/>
      <c r="AP2625" s="138"/>
      <c r="AQ2625" s="138"/>
      <c r="AR2625" s="138"/>
      <c r="AS2625" s="138"/>
      <c r="AT2625" s="133"/>
      <c r="AU2625" s="133"/>
      <c r="AV2625" s="133"/>
      <c r="AW2625" s="133"/>
      <c r="AX2625" s="133"/>
    </row>
    <row r="2626" spans="1:50" s="135" customFormat="1" ht="24" hidden="1" customHeight="1" x14ac:dyDescent="0.2">
      <c r="A2626" s="133"/>
      <c r="B2626" s="169"/>
      <c r="C2626" s="935" t="s">
        <v>788</v>
      </c>
      <c r="D2626" s="138"/>
      <c r="E2626" s="138" t="s">
        <v>19455</v>
      </c>
      <c r="F2626" s="138" t="s">
        <v>788</v>
      </c>
      <c r="G2626" s="138">
        <v>1344</v>
      </c>
      <c r="H2626" s="138"/>
      <c r="I2626" s="138"/>
      <c r="J2626" s="138">
        <v>32</v>
      </c>
      <c r="K2626" s="138">
        <v>42</v>
      </c>
      <c r="L2626" s="138"/>
      <c r="M2626" s="138"/>
      <c r="N2626" s="138">
        <v>1344</v>
      </c>
      <c r="O2626" s="138"/>
      <c r="P2626" s="138"/>
      <c r="Q2626" s="138"/>
      <c r="R2626" s="138"/>
      <c r="S2626" s="138"/>
      <c r="T2626" s="145">
        <v>1991</v>
      </c>
      <c r="U2626" s="138"/>
      <c r="V2626" s="138"/>
      <c r="W2626" s="138"/>
      <c r="X2626" s="138"/>
      <c r="Y2626" s="138"/>
      <c r="Z2626" s="138"/>
      <c r="AA2626" s="138"/>
      <c r="AB2626" s="138"/>
      <c r="AC2626" s="138"/>
      <c r="AD2626" s="138"/>
      <c r="AE2626" s="138"/>
      <c r="AF2626" s="138"/>
      <c r="AG2626" s="138"/>
      <c r="AH2626" s="138"/>
      <c r="AI2626" s="138"/>
      <c r="AJ2626" s="138"/>
      <c r="AK2626" s="138"/>
      <c r="AL2626" s="138"/>
      <c r="AM2626" s="138"/>
      <c r="AN2626" s="138"/>
      <c r="AO2626" s="138"/>
      <c r="AP2626" s="138"/>
      <c r="AQ2626" s="138"/>
      <c r="AR2626" s="138"/>
      <c r="AS2626" s="138"/>
      <c r="AT2626" s="133"/>
      <c r="AU2626" s="133"/>
      <c r="AV2626" s="133"/>
      <c r="AW2626" s="133"/>
      <c r="AX2626" s="133"/>
    </row>
    <row r="2627" spans="1:50" s="135" customFormat="1" ht="24" hidden="1" customHeight="1" x14ac:dyDescent="0.2">
      <c r="A2627" s="133"/>
      <c r="B2627" s="169"/>
      <c r="C2627" s="935" t="s">
        <v>788</v>
      </c>
      <c r="D2627" s="138"/>
      <c r="E2627" s="138" t="s">
        <v>15223</v>
      </c>
      <c r="F2627" s="138" t="s">
        <v>788</v>
      </c>
      <c r="G2627" s="138">
        <v>1404</v>
      </c>
      <c r="H2627" s="138"/>
      <c r="I2627" s="138"/>
      <c r="J2627" s="138">
        <v>12</v>
      </c>
      <c r="K2627" s="138">
        <v>25</v>
      </c>
      <c r="L2627" s="138"/>
      <c r="M2627" s="138"/>
      <c r="N2627" s="138">
        <v>300</v>
      </c>
      <c r="O2627" s="138"/>
      <c r="P2627" s="138"/>
      <c r="Q2627" s="138"/>
      <c r="R2627" s="138"/>
      <c r="S2627" s="138"/>
      <c r="T2627" s="145">
        <v>2009</v>
      </c>
      <c r="U2627" s="138"/>
      <c r="V2627" s="138"/>
      <c r="W2627" s="138"/>
      <c r="X2627" s="138"/>
      <c r="Y2627" s="138"/>
      <c r="Z2627" s="138"/>
      <c r="AA2627" s="138"/>
      <c r="AB2627" s="138"/>
      <c r="AC2627" s="138"/>
      <c r="AD2627" s="138"/>
      <c r="AE2627" s="138"/>
      <c r="AF2627" s="138"/>
      <c r="AG2627" s="138"/>
      <c r="AH2627" s="138"/>
      <c r="AI2627" s="138"/>
      <c r="AJ2627" s="138"/>
      <c r="AK2627" s="138"/>
      <c r="AL2627" s="138"/>
      <c r="AM2627" s="138"/>
      <c r="AN2627" s="138"/>
      <c r="AO2627" s="138"/>
      <c r="AP2627" s="138"/>
      <c r="AQ2627" s="138"/>
      <c r="AR2627" s="138"/>
      <c r="AS2627" s="138"/>
      <c r="AT2627" s="133"/>
      <c r="AU2627" s="133"/>
      <c r="AV2627" s="133"/>
      <c r="AW2627" s="133"/>
      <c r="AX2627" s="133"/>
    </row>
    <row r="2628" spans="1:50" s="135" customFormat="1" ht="24" hidden="1" customHeight="1" x14ac:dyDescent="0.2">
      <c r="A2628" s="133"/>
      <c r="B2628" s="169"/>
      <c r="C2628" s="935" t="s">
        <v>788</v>
      </c>
      <c r="D2628" s="138"/>
      <c r="E2628" s="138" t="s">
        <v>19456</v>
      </c>
      <c r="F2628" s="138" t="s">
        <v>788</v>
      </c>
      <c r="G2628" s="138">
        <v>670</v>
      </c>
      <c r="H2628" s="138"/>
      <c r="I2628" s="138"/>
      <c r="J2628" s="138">
        <v>12</v>
      </c>
      <c r="K2628" s="138">
        <v>23</v>
      </c>
      <c r="L2628" s="138"/>
      <c r="M2628" s="138"/>
      <c r="N2628" s="138">
        <v>276</v>
      </c>
      <c r="O2628" s="138"/>
      <c r="P2628" s="138"/>
      <c r="Q2628" s="138"/>
      <c r="R2628" s="138"/>
      <c r="S2628" s="138"/>
      <c r="T2628" s="145">
        <v>2012</v>
      </c>
      <c r="U2628" s="138"/>
      <c r="V2628" s="138"/>
      <c r="W2628" s="138"/>
      <c r="X2628" s="138"/>
      <c r="Y2628" s="138"/>
      <c r="Z2628" s="138"/>
      <c r="AA2628" s="138"/>
      <c r="AB2628" s="138"/>
      <c r="AC2628" s="138"/>
      <c r="AD2628" s="138"/>
      <c r="AE2628" s="138"/>
      <c r="AF2628" s="138"/>
      <c r="AG2628" s="138"/>
      <c r="AH2628" s="138"/>
      <c r="AI2628" s="138"/>
      <c r="AJ2628" s="138"/>
      <c r="AK2628" s="138"/>
      <c r="AL2628" s="138"/>
      <c r="AM2628" s="138"/>
      <c r="AN2628" s="138"/>
      <c r="AO2628" s="138"/>
      <c r="AP2628" s="138"/>
      <c r="AQ2628" s="138"/>
      <c r="AR2628" s="138"/>
      <c r="AS2628" s="138"/>
      <c r="AT2628" s="133"/>
      <c r="AU2628" s="133"/>
      <c r="AV2628" s="133"/>
      <c r="AW2628" s="133"/>
      <c r="AX2628" s="133"/>
    </row>
    <row r="2629" spans="1:50" s="135" customFormat="1" ht="24" hidden="1" customHeight="1" x14ac:dyDescent="0.2">
      <c r="A2629" s="133"/>
      <c r="B2629" s="169"/>
      <c r="C2629" s="935" t="s">
        <v>788</v>
      </c>
      <c r="D2629" s="138"/>
      <c r="E2629" s="138" t="s">
        <v>15224</v>
      </c>
      <c r="F2629" s="138" t="s">
        <v>788</v>
      </c>
      <c r="G2629" s="138">
        <v>713</v>
      </c>
      <c r="H2629" s="138"/>
      <c r="I2629" s="138"/>
      <c r="J2629" s="138">
        <v>15</v>
      </c>
      <c r="K2629" s="138">
        <v>25</v>
      </c>
      <c r="L2629" s="138"/>
      <c r="M2629" s="138"/>
      <c r="N2629" s="138">
        <v>375</v>
      </c>
      <c r="O2629" s="138"/>
      <c r="P2629" s="138"/>
      <c r="Q2629" s="138"/>
      <c r="R2629" s="138"/>
      <c r="S2629" s="138"/>
      <c r="T2629" s="145">
        <v>1996</v>
      </c>
      <c r="U2629" s="138"/>
      <c r="V2629" s="138"/>
      <c r="W2629" s="138"/>
      <c r="X2629" s="138"/>
      <c r="Y2629" s="138"/>
      <c r="Z2629" s="138"/>
      <c r="AA2629" s="138"/>
      <c r="AB2629" s="138"/>
      <c r="AC2629" s="138"/>
      <c r="AD2629" s="138"/>
      <c r="AE2629" s="138"/>
      <c r="AF2629" s="138"/>
      <c r="AG2629" s="138"/>
      <c r="AH2629" s="138"/>
      <c r="AI2629" s="138"/>
      <c r="AJ2629" s="138"/>
      <c r="AK2629" s="138"/>
      <c r="AL2629" s="138"/>
      <c r="AM2629" s="138"/>
      <c r="AN2629" s="138"/>
      <c r="AO2629" s="138"/>
      <c r="AP2629" s="138"/>
      <c r="AQ2629" s="138"/>
      <c r="AR2629" s="138"/>
      <c r="AS2629" s="138"/>
      <c r="AT2629" s="133"/>
      <c r="AU2629" s="133"/>
      <c r="AV2629" s="133"/>
      <c r="AW2629" s="133"/>
      <c r="AX2629" s="133"/>
    </row>
    <row r="2630" spans="1:50" s="135" customFormat="1" ht="24" hidden="1" customHeight="1" x14ac:dyDescent="0.2">
      <c r="A2630" s="133"/>
      <c r="B2630" s="169"/>
      <c r="C2630" s="935" t="s">
        <v>788</v>
      </c>
      <c r="D2630" s="138"/>
      <c r="E2630" s="138" t="s">
        <v>19457</v>
      </c>
      <c r="F2630" s="138" t="s">
        <v>788</v>
      </c>
      <c r="G2630" s="138">
        <v>390</v>
      </c>
      <c r="H2630" s="138"/>
      <c r="I2630" s="138"/>
      <c r="J2630" s="138">
        <v>15</v>
      </c>
      <c r="K2630" s="138">
        <v>26</v>
      </c>
      <c r="L2630" s="138"/>
      <c r="M2630" s="138"/>
      <c r="N2630" s="138">
        <v>390</v>
      </c>
      <c r="O2630" s="138"/>
      <c r="P2630" s="138"/>
      <c r="Q2630" s="138"/>
      <c r="R2630" s="138"/>
      <c r="S2630" s="138"/>
      <c r="T2630" s="145">
        <v>2010</v>
      </c>
      <c r="U2630" s="138"/>
      <c r="V2630" s="138"/>
      <c r="W2630" s="138"/>
      <c r="X2630" s="138"/>
      <c r="Y2630" s="138"/>
      <c r="Z2630" s="138"/>
      <c r="AA2630" s="138"/>
      <c r="AB2630" s="138"/>
      <c r="AC2630" s="138"/>
      <c r="AD2630" s="138"/>
      <c r="AE2630" s="138"/>
      <c r="AF2630" s="138"/>
      <c r="AG2630" s="138"/>
      <c r="AH2630" s="138"/>
      <c r="AI2630" s="138"/>
      <c r="AJ2630" s="138"/>
      <c r="AK2630" s="138"/>
      <c r="AL2630" s="138"/>
      <c r="AM2630" s="138"/>
      <c r="AN2630" s="138"/>
      <c r="AO2630" s="138"/>
      <c r="AP2630" s="138"/>
      <c r="AQ2630" s="138"/>
      <c r="AR2630" s="138"/>
      <c r="AS2630" s="138"/>
      <c r="AT2630" s="133"/>
      <c r="AU2630" s="133"/>
      <c r="AV2630" s="133"/>
      <c r="AW2630" s="133"/>
      <c r="AX2630" s="133"/>
    </row>
    <row r="2631" spans="1:50" s="135" customFormat="1" ht="24" hidden="1" customHeight="1" x14ac:dyDescent="0.2">
      <c r="A2631" s="133"/>
      <c r="B2631" s="169"/>
      <c r="C2631" s="935" t="s">
        <v>788</v>
      </c>
      <c r="D2631" s="138"/>
      <c r="E2631" s="138" t="s">
        <v>19458</v>
      </c>
      <c r="F2631" s="138" t="s">
        <v>788</v>
      </c>
      <c r="G2631" s="138">
        <v>971</v>
      </c>
      <c r="H2631" s="138"/>
      <c r="I2631" s="138"/>
      <c r="J2631" s="138">
        <v>20</v>
      </c>
      <c r="K2631" s="138">
        <v>37</v>
      </c>
      <c r="L2631" s="138"/>
      <c r="M2631" s="138"/>
      <c r="N2631" s="138">
        <v>740</v>
      </c>
      <c r="O2631" s="138"/>
      <c r="P2631" s="138"/>
      <c r="Q2631" s="138"/>
      <c r="R2631" s="138"/>
      <c r="S2631" s="138"/>
      <c r="T2631" s="145">
        <v>2016</v>
      </c>
      <c r="U2631" s="138"/>
      <c r="V2631" s="138"/>
      <c r="W2631" s="138"/>
      <c r="X2631" s="138"/>
      <c r="Y2631" s="138"/>
      <c r="Z2631" s="138"/>
      <c r="AA2631" s="138"/>
      <c r="AB2631" s="138"/>
      <c r="AC2631" s="138"/>
      <c r="AD2631" s="138"/>
      <c r="AE2631" s="138"/>
      <c r="AF2631" s="138"/>
      <c r="AG2631" s="138"/>
      <c r="AH2631" s="138"/>
      <c r="AI2631" s="138"/>
      <c r="AJ2631" s="138"/>
      <c r="AK2631" s="138"/>
      <c r="AL2631" s="138"/>
      <c r="AM2631" s="138"/>
      <c r="AN2631" s="138"/>
      <c r="AO2631" s="138"/>
      <c r="AP2631" s="138"/>
      <c r="AQ2631" s="138"/>
      <c r="AR2631" s="138"/>
      <c r="AS2631" s="138"/>
      <c r="AT2631" s="133"/>
      <c r="AU2631" s="133"/>
      <c r="AV2631" s="133"/>
      <c r="AW2631" s="133"/>
      <c r="AX2631" s="133"/>
    </row>
    <row r="2632" spans="1:50" s="135" customFormat="1" ht="24" hidden="1" customHeight="1" x14ac:dyDescent="0.2">
      <c r="A2632" s="133"/>
      <c r="B2632" s="169"/>
      <c r="C2632" s="935" t="s">
        <v>788</v>
      </c>
      <c r="D2632" s="138"/>
      <c r="E2632" s="138" t="s">
        <v>19459</v>
      </c>
      <c r="F2632" s="138" t="s">
        <v>788</v>
      </c>
      <c r="G2632" s="138">
        <v>600</v>
      </c>
      <c r="H2632" s="138"/>
      <c r="I2632" s="138"/>
      <c r="J2632" s="138">
        <v>18</v>
      </c>
      <c r="K2632" s="138">
        <v>30</v>
      </c>
      <c r="L2632" s="138"/>
      <c r="M2632" s="138"/>
      <c r="N2632" s="138">
        <v>540</v>
      </c>
      <c r="O2632" s="138"/>
      <c r="P2632" s="138"/>
      <c r="Q2632" s="138"/>
      <c r="R2632" s="138"/>
      <c r="S2632" s="138"/>
      <c r="T2632" s="145">
        <v>2018</v>
      </c>
      <c r="U2632" s="138"/>
      <c r="V2632" s="138"/>
      <c r="W2632" s="138"/>
      <c r="X2632" s="138"/>
      <c r="Y2632" s="138"/>
      <c r="Z2632" s="138"/>
      <c r="AA2632" s="138"/>
      <c r="AB2632" s="138"/>
      <c r="AC2632" s="138"/>
      <c r="AD2632" s="138"/>
      <c r="AE2632" s="138"/>
      <c r="AF2632" s="138"/>
      <c r="AG2632" s="138"/>
      <c r="AH2632" s="138"/>
      <c r="AI2632" s="138"/>
      <c r="AJ2632" s="138"/>
      <c r="AK2632" s="138"/>
      <c r="AL2632" s="138"/>
      <c r="AM2632" s="138"/>
      <c r="AN2632" s="138"/>
      <c r="AO2632" s="138"/>
      <c r="AP2632" s="138"/>
      <c r="AQ2632" s="138"/>
      <c r="AR2632" s="138"/>
      <c r="AS2632" s="138"/>
      <c r="AT2632" s="133"/>
      <c r="AU2632" s="133"/>
      <c r="AV2632" s="133"/>
      <c r="AW2632" s="133"/>
      <c r="AX2632" s="133"/>
    </row>
    <row r="2633" spans="1:50" s="135" customFormat="1" ht="24" hidden="1" customHeight="1" x14ac:dyDescent="0.2">
      <c r="A2633" s="133"/>
      <c r="B2633" s="169"/>
      <c r="C2633" s="935" t="s">
        <v>788</v>
      </c>
      <c r="D2633" s="138"/>
      <c r="E2633" s="138" t="s">
        <v>19460</v>
      </c>
      <c r="F2633" s="138" t="s">
        <v>788</v>
      </c>
      <c r="G2633" s="138">
        <v>902</v>
      </c>
      <c r="H2633" s="138"/>
      <c r="I2633" s="138"/>
      <c r="J2633" s="138">
        <v>15</v>
      </c>
      <c r="K2633" s="138">
        <v>33</v>
      </c>
      <c r="L2633" s="138"/>
      <c r="M2633" s="138"/>
      <c r="N2633" s="138">
        <v>195</v>
      </c>
      <c r="O2633" s="138"/>
      <c r="P2633" s="138"/>
      <c r="Q2633" s="138"/>
      <c r="R2633" s="138"/>
      <c r="S2633" s="138"/>
      <c r="T2633" s="145">
        <v>2009</v>
      </c>
      <c r="U2633" s="138"/>
      <c r="V2633" s="138"/>
      <c r="W2633" s="138"/>
      <c r="X2633" s="138"/>
      <c r="Y2633" s="138"/>
      <c r="Z2633" s="138"/>
      <c r="AA2633" s="138"/>
      <c r="AB2633" s="138"/>
      <c r="AC2633" s="138"/>
      <c r="AD2633" s="138"/>
      <c r="AE2633" s="138"/>
      <c r="AF2633" s="138"/>
      <c r="AG2633" s="138"/>
      <c r="AH2633" s="138"/>
      <c r="AI2633" s="138"/>
      <c r="AJ2633" s="138"/>
      <c r="AK2633" s="138"/>
      <c r="AL2633" s="138"/>
      <c r="AM2633" s="138"/>
      <c r="AN2633" s="138"/>
      <c r="AO2633" s="138"/>
      <c r="AP2633" s="138"/>
      <c r="AQ2633" s="138"/>
      <c r="AR2633" s="138"/>
      <c r="AS2633" s="138"/>
      <c r="AT2633" s="133"/>
      <c r="AU2633" s="133"/>
      <c r="AV2633" s="133"/>
      <c r="AW2633" s="133"/>
      <c r="AX2633" s="133"/>
    </row>
    <row r="2634" spans="1:50" s="135" customFormat="1" ht="24" hidden="1" customHeight="1" x14ac:dyDescent="0.2">
      <c r="A2634" s="133"/>
      <c r="B2634" s="169"/>
      <c r="C2634" s="935" t="s">
        <v>788</v>
      </c>
      <c r="D2634" s="138"/>
      <c r="E2634" s="138" t="s">
        <v>19461</v>
      </c>
      <c r="F2634" s="138" t="s">
        <v>788</v>
      </c>
      <c r="G2634" s="138">
        <v>1014</v>
      </c>
      <c r="H2634" s="138"/>
      <c r="I2634" s="138"/>
      <c r="J2634" s="138">
        <v>21</v>
      </c>
      <c r="K2634" s="138">
        <v>26</v>
      </c>
      <c r="L2634" s="138"/>
      <c r="M2634" s="138"/>
      <c r="N2634" s="138">
        <v>546</v>
      </c>
      <c r="O2634" s="138"/>
      <c r="P2634" s="138"/>
      <c r="Q2634" s="138"/>
      <c r="R2634" s="138"/>
      <c r="S2634" s="138"/>
      <c r="T2634" s="145">
        <v>2006</v>
      </c>
      <c r="U2634" s="138"/>
      <c r="V2634" s="138"/>
      <c r="W2634" s="138"/>
      <c r="X2634" s="138"/>
      <c r="Y2634" s="138"/>
      <c r="Z2634" s="138"/>
      <c r="AA2634" s="138"/>
      <c r="AB2634" s="138"/>
      <c r="AC2634" s="138"/>
      <c r="AD2634" s="138"/>
      <c r="AE2634" s="138"/>
      <c r="AF2634" s="138"/>
      <c r="AG2634" s="138"/>
      <c r="AH2634" s="138"/>
      <c r="AI2634" s="138"/>
      <c r="AJ2634" s="138"/>
      <c r="AK2634" s="138"/>
      <c r="AL2634" s="138"/>
      <c r="AM2634" s="138"/>
      <c r="AN2634" s="138"/>
      <c r="AO2634" s="138"/>
      <c r="AP2634" s="138"/>
      <c r="AQ2634" s="138"/>
      <c r="AR2634" s="138"/>
      <c r="AS2634" s="138"/>
      <c r="AT2634" s="133"/>
      <c r="AU2634" s="133"/>
      <c r="AV2634" s="133"/>
      <c r="AW2634" s="133"/>
      <c r="AX2634" s="133"/>
    </row>
    <row r="2635" spans="1:50" s="135" customFormat="1" ht="24" hidden="1" customHeight="1" x14ac:dyDescent="0.2">
      <c r="A2635" s="133"/>
      <c r="B2635" s="169"/>
      <c r="C2635" s="935" t="s">
        <v>788</v>
      </c>
      <c r="D2635" s="138"/>
      <c r="E2635" s="138" t="s">
        <v>15225</v>
      </c>
      <c r="F2635" s="138" t="s">
        <v>788</v>
      </c>
      <c r="G2635" s="138">
        <v>2879</v>
      </c>
      <c r="H2635" s="138"/>
      <c r="I2635" s="138"/>
      <c r="J2635" s="138">
        <v>22</v>
      </c>
      <c r="K2635" s="138">
        <v>38</v>
      </c>
      <c r="L2635" s="138"/>
      <c r="M2635" s="138"/>
      <c r="N2635" s="138">
        <v>830</v>
      </c>
      <c r="O2635" s="138"/>
      <c r="P2635" s="138"/>
      <c r="Q2635" s="138"/>
      <c r="R2635" s="138"/>
      <c r="S2635" s="138"/>
      <c r="T2635" s="145">
        <v>2008</v>
      </c>
      <c r="U2635" s="138"/>
      <c r="V2635" s="138"/>
      <c r="W2635" s="138"/>
      <c r="X2635" s="138"/>
      <c r="Y2635" s="138"/>
      <c r="Z2635" s="138"/>
      <c r="AA2635" s="138"/>
      <c r="AB2635" s="138"/>
      <c r="AC2635" s="138"/>
      <c r="AD2635" s="138"/>
      <c r="AE2635" s="138"/>
      <c r="AF2635" s="138"/>
      <c r="AG2635" s="138"/>
      <c r="AH2635" s="138"/>
      <c r="AI2635" s="138"/>
      <c r="AJ2635" s="138"/>
      <c r="AK2635" s="138"/>
      <c r="AL2635" s="138"/>
      <c r="AM2635" s="138"/>
      <c r="AN2635" s="138"/>
      <c r="AO2635" s="138"/>
      <c r="AP2635" s="138"/>
      <c r="AQ2635" s="138"/>
      <c r="AR2635" s="138"/>
      <c r="AS2635" s="138"/>
      <c r="AT2635" s="133"/>
      <c r="AU2635" s="133"/>
      <c r="AV2635" s="133"/>
      <c r="AW2635" s="133"/>
      <c r="AX2635" s="133"/>
    </row>
    <row r="2636" spans="1:50" s="135" customFormat="1" ht="24" hidden="1" customHeight="1" x14ac:dyDescent="0.2">
      <c r="A2636" s="133"/>
      <c r="B2636" s="169"/>
      <c r="C2636" s="935" t="s">
        <v>788</v>
      </c>
      <c r="D2636" s="138"/>
      <c r="E2636" s="138" t="s">
        <v>19462</v>
      </c>
      <c r="F2636" s="138" t="s">
        <v>788</v>
      </c>
      <c r="G2636" s="138">
        <v>880</v>
      </c>
      <c r="H2636" s="138"/>
      <c r="I2636" s="138"/>
      <c r="J2636" s="138">
        <v>15</v>
      </c>
      <c r="K2636" s="138">
        <v>30</v>
      </c>
      <c r="L2636" s="138"/>
      <c r="M2636" s="138"/>
      <c r="N2636" s="138">
        <v>450</v>
      </c>
      <c r="O2636" s="138"/>
      <c r="P2636" s="138"/>
      <c r="Q2636" s="138"/>
      <c r="R2636" s="138"/>
      <c r="S2636" s="138"/>
      <c r="T2636" s="145">
        <v>2009</v>
      </c>
      <c r="U2636" s="138"/>
      <c r="V2636" s="138"/>
      <c r="W2636" s="138"/>
      <c r="X2636" s="138"/>
      <c r="Y2636" s="138"/>
      <c r="Z2636" s="138"/>
      <c r="AA2636" s="138"/>
      <c r="AB2636" s="138"/>
      <c r="AC2636" s="138"/>
      <c r="AD2636" s="138"/>
      <c r="AE2636" s="138"/>
      <c r="AF2636" s="138"/>
      <c r="AG2636" s="138"/>
      <c r="AH2636" s="138"/>
      <c r="AI2636" s="138"/>
      <c r="AJ2636" s="138"/>
      <c r="AK2636" s="138"/>
      <c r="AL2636" s="138"/>
      <c r="AM2636" s="138"/>
      <c r="AN2636" s="138"/>
      <c r="AO2636" s="138"/>
      <c r="AP2636" s="138"/>
      <c r="AQ2636" s="138"/>
      <c r="AR2636" s="138"/>
      <c r="AS2636" s="138"/>
      <c r="AT2636" s="133"/>
      <c r="AU2636" s="133"/>
      <c r="AV2636" s="133"/>
      <c r="AW2636" s="133"/>
      <c r="AX2636" s="133"/>
    </row>
    <row r="2637" spans="1:50" s="135" customFormat="1" ht="24" hidden="1" customHeight="1" x14ac:dyDescent="0.2">
      <c r="A2637" s="133"/>
      <c r="B2637" s="169"/>
      <c r="C2637" s="935" t="s">
        <v>788</v>
      </c>
      <c r="D2637" s="138"/>
      <c r="E2637" s="138" t="s">
        <v>19463</v>
      </c>
      <c r="F2637" s="138" t="s">
        <v>788</v>
      </c>
      <c r="G2637" s="138">
        <v>841</v>
      </c>
      <c r="H2637" s="138"/>
      <c r="I2637" s="138"/>
      <c r="J2637" s="138">
        <v>14</v>
      </c>
      <c r="K2637" s="138">
        <v>36</v>
      </c>
      <c r="L2637" s="138"/>
      <c r="M2637" s="138"/>
      <c r="N2637" s="138">
        <v>504</v>
      </c>
      <c r="O2637" s="138"/>
      <c r="P2637" s="138"/>
      <c r="Q2637" s="138"/>
      <c r="R2637" s="138"/>
      <c r="S2637" s="138"/>
      <c r="T2637" s="145">
        <v>2010</v>
      </c>
      <c r="U2637" s="138"/>
      <c r="V2637" s="138"/>
      <c r="W2637" s="138"/>
      <c r="X2637" s="138"/>
      <c r="Y2637" s="138"/>
      <c r="Z2637" s="138"/>
      <c r="AA2637" s="138"/>
      <c r="AB2637" s="138"/>
      <c r="AC2637" s="138"/>
      <c r="AD2637" s="138"/>
      <c r="AE2637" s="138"/>
      <c r="AF2637" s="138"/>
      <c r="AG2637" s="138"/>
      <c r="AH2637" s="138"/>
      <c r="AI2637" s="138"/>
      <c r="AJ2637" s="138"/>
      <c r="AK2637" s="138"/>
      <c r="AL2637" s="138"/>
      <c r="AM2637" s="138"/>
      <c r="AN2637" s="138"/>
      <c r="AO2637" s="138"/>
      <c r="AP2637" s="138"/>
      <c r="AQ2637" s="138"/>
      <c r="AR2637" s="138"/>
      <c r="AS2637" s="138"/>
      <c r="AT2637" s="133"/>
      <c r="AU2637" s="133"/>
      <c r="AV2637" s="133"/>
      <c r="AW2637" s="133"/>
      <c r="AX2637" s="133"/>
    </row>
    <row r="2638" spans="1:50" s="135" customFormat="1" ht="24" hidden="1" customHeight="1" x14ac:dyDescent="0.2">
      <c r="A2638" s="133"/>
      <c r="B2638" s="169"/>
      <c r="C2638" s="935" t="s">
        <v>788</v>
      </c>
      <c r="D2638" s="138"/>
      <c r="E2638" s="138" t="s">
        <v>19464</v>
      </c>
      <c r="F2638" s="138" t="s">
        <v>788</v>
      </c>
      <c r="G2638" s="138">
        <v>736</v>
      </c>
      <c r="H2638" s="138"/>
      <c r="I2638" s="138"/>
      <c r="J2638" s="138">
        <v>18</v>
      </c>
      <c r="K2638" s="138">
        <v>24</v>
      </c>
      <c r="L2638" s="138"/>
      <c r="M2638" s="138"/>
      <c r="N2638" s="138">
        <v>432</v>
      </c>
      <c r="O2638" s="138"/>
      <c r="P2638" s="138"/>
      <c r="Q2638" s="138"/>
      <c r="R2638" s="138"/>
      <c r="S2638" s="138"/>
      <c r="T2638" s="145">
        <v>2010</v>
      </c>
      <c r="U2638" s="138"/>
      <c r="V2638" s="138"/>
      <c r="W2638" s="138"/>
      <c r="X2638" s="138"/>
      <c r="Y2638" s="138"/>
      <c r="Z2638" s="138"/>
      <c r="AA2638" s="138"/>
      <c r="AB2638" s="138"/>
      <c r="AC2638" s="138"/>
      <c r="AD2638" s="138"/>
      <c r="AE2638" s="138"/>
      <c r="AF2638" s="138"/>
      <c r="AG2638" s="138"/>
      <c r="AH2638" s="138"/>
      <c r="AI2638" s="138"/>
      <c r="AJ2638" s="138"/>
      <c r="AK2638" s="138"/>
      <c r="AL2638" s="138"/>
      <c r="AM2638" s="138"/>
      <c r="AN2638" s="138"/>
      <c r="AO2638" s="138"/>
      <c r="AP2638" s="138"/>
      <c r="AQ2638" s="138"/>
      <c r="AR2638" s="138"/>
      <c r="AS2638" s="138"/>
      <c r="AT2638" s="133"/>
      <c r="AU2638" s="133"/>
      <c r="AV2638" s="133"/>
      <c r="AW2638" s="133"/>
      <c r="AX2638" s="133"/>
    </row>
    <row r="2639" spans="1:50" s="135" customFormat="1" ht="24" hidden="1" customHeight="1" x14ac:dyDescent="0.2">
      <c r="A2639" s="133"/>
      <c r="B2639" s="169"/>
      <c r="C2639" s="935" t="s">
        <v>788</v>
      </c>
      <c r="D2639" s="138"/>
      <c r="E2639" s="138" t="s">
        <v>19465</v>
      </c>
      <c r="F2639" s="138" t="s">
        <v>788</v>
      </c>
      <c r="G2639" s="138">
        <v>1309</v>
      </c>
      <c r="H2639" s="138"/>
      <c r="I2639" s="138"/>
      <c r="J2639" s="138">
        <v>23</v>
      </c>
      <c r="K2639" s="138">
        <v>38</v>
      </c>
      <c r="L2639" s="138"/>
      <c r="M2639" s="138"/>
      <c r="N2639" s="138">
        <v>874</v>
      </c>
      <c r="O2639" s="138"/>
      <c r="P2639" s="138"/>
      <c r="Q2639" s="138"/>
      <c r="R2639" s="138"/>
      <c r="S2639" s="138"/>
      <c r="T2639" s="145">
        <v>2010</v>
      </c>
      <c r="U2639" s="138"/>
      <c r="V2639" s="138"/>
      <c r="W2639" s="138"/>
      <c r="X2639" s="138"/>
      <c r="Y2639" s="138"/>
      <c r="Z2639" s="138"/>
      <c r="AA2639" s="138"/>
      <c r="AB2639" s="138"/>
      <c r="AC2639" s="138"/>
      <c r="AD2639" s="138"/>
      <c r="AE2639" s="138"/>
      <c r="AF2639" s="138"/>
      <c r="AG2639" s="138"/>
      <c r="AH2639" s="138"/>
      <c r="AI2639" s="138"/>
      <c r="AJ2639" s="138"/>
      <c r="AK2639" s="138"/>
      <c r="AL2639" s="138"/>
      <c r="AM2639" s="138"/>
      <c r="AN2639" s="138"/>
      <c r="AO2639" s="138"/>
      <c r="AP2639" s="138"/>
      <c r="AQ2639" s="138"/>
      <c r="AR2639" s="138"/>
      <c r="AS2639" s="138"/>
      <c r="AT2639" s="133"/>
      <c r="AU2639" s="133"/>
      <c r="AV2639" s="133"/>
      <c r="AW2639" s="133"/>
      <c r="AX2639" s="133"/>
    </row>
    <row r="2640" spans="1:50" s="135" customFormat="1" ht="24" hidden="1" customHeight="1" x14ac:dyDescent="0.2">
      <c r="A2640" s="133"/>
      <c r="B2640" s="169"/>
      <c r="C2640" s="935" t="s">
        <v>788</v>
      </c>
      <c r="D2640" s="138"/>
      <c r="E2640" s="138" t="s">
        <v>19466</v>
      </c>
      <c r="F2640" s="138" t="s">
        <v>788</v>
      </c>
      <c r="G2640" s="138">
        <v>1592</v>
      </c>
      <c r="H2640" s="138"/>
      <c r="I2640" s="138"/>
      <c r="J2640" s="138">
        <v>25</v>
      </c>
      <c r="K2640" s="138">
        <v>43</v>
      </c>
      <c r="L2640" s="138"/>
      <c r="M2640" s="138"/>
      <c r="N2640" s="138">
        <v>1075</v>
      </c>
      <c r="O2640" s="138"/>
      <c r="P2640" s="138"/>
      <c r="Q2640" s="138"/>
      <c r="R2640" s="138"/>
      <c r="S2640" s="138"/>
      <c r="T2640" s="145">
        <v>2009</v>
      </c>
      <c r="U2640" s="138"/>
      <c r="V2640" s="138"/>
      <c r="W2640" s="138"/>
      <c r="X2640" s="138"/>
      <c r="Y2640" s="138"/>
      <c r="Z2640" s="138"/>
      <c r="AA2640" s="138"/>
      <c r="AB2640" s="138"/>
      <c r="AC2640" s="138"/>
      <c r="AD2640" s="138"/>
      <c r="AE2640" s="138"/>
      <c r="AF2640" s="138"/>
      <c r="AG2640" s="138"/>
      <c r="AH2640" s="138"/>
      <c r="AI2640" s="138"/>
      <c r="AJ2640" s="138"/>
      <c r="AK2640" s="138"/>
      <c r="AL2640" s="138"/>
      <c r="AM2640" s="138"/>
      <c r="AN2640" s="138"/>
      <c r="AO2640" s="138"/>
      <c r="AP2640" s="138"/>
      <c r="AQ2640" s="138"/>
      <c r="AR2640" s="138"/>
      <c r="AS2640" s="138"/>
      <c r="AT2640" s="133"/>
      <c r="AU2640" s="133"/>
      <c r="AV2640" s="133"/>
      <c r="AW2640" s="133"/>
      <c r="AX2640" s="133"/>
    </row>
    <row r="2641" spans="1:50" s="135" customFormat="1" ht="24" hidden="1" customHeight="1" x14ac:dyDescent="0.2">
      <c r="A2641" s="133"/>
      <c r="B2641" s="169"/>
      <c r="C2641" s="935" t="s">
        <v>788</v>
      </c>
      <c r="D2641" s="138"/>
      <c r="E2641" s="138" t="s">
        <v>19467</v>
      </c>
      <c r="F2641" s="138" t="s">
        <v>788</v>
      </c>
      <c r="G2641" s="138">
        <v>971</v>
      </c>
      <c r="H2641" s="138"/>
      <c r="I2641" s="138"/>
      <c r="J2641" s="138">
        <v>22</v>
      </c>
      <c r="K2641" s="138">
        <v>30</v>
      </c>
      <c r="L2641" s="138"/>
      <c r="M2641" s="138"/>
      <c r="N2641" s="138">
        <v>660</v>
      </c>
      <c r="O2641" s="138"/>
      <c r="P2641" s="138"/>
      <c r="Q2641" s="138"/>
      <c r="R2641" s="138"/>
      <c r="S2641" s="138"/>
      <c r="T2641" s="145">
        <v>2004</v>
      </c>
      <c r="U2641" s="138"/>
      <c r="V2641" s="138"/>
      <c r="W2641" s="138"/>
      <c r="X2641" s="138"/>
      <c r="Y2641" s="138"/>
      <c r="Z2641" s="138"/>
      <c r="AA2641" s="138"/>
      <c r="AB2641" s="138"/>
      <c r="AC2641" s="138"/>
      <c r="AD2641" s="138"/>
      <c r="AE2641" s="138"/>
      <c r="AF2641" s="138"/>
      <c r="AG2641" s="138"/>
      <c r="AH2641" s="138"/>
      <c r="AI2641" s="138"/>
      <c r="AJ2641" s="138"/>
      <c r="AK2641" s="138"/>
      <c r="AL2641" s="138"/>
      <c r="AM2641" s="138"/>
      <c r="AN2641" s="138"/>
      <c r="AO2641" s="138"/>
      <c r="AP2641" s="138"/>
      <c r="AQ2641" s="138"/>
      <c r="AR2641" s="138"/>
      <c r="AS2641" s="138"/>
      <c r="AT2641" s="133"/>
      <c r="AU2641" s="133"/>
      <c r="AV2641" s="133"/>
      <c r="AW2641" s="133"/>
      <c r="AX2641" s="133"/>
    </row>
    <row r="2642" spans="1:50" s="135" customFormat="1" ht="24" hidden="1" customHeight="1" x14ac:dyDescent="0.2">
      <c r="A2642" s="133"/>
      <c r="B2642" s="169"/>
      <c r="C2642" s="935" t="s">
        <v>788</v>
      </c>
      <c r="D2642" s="138"/>
      <c r="E2642" s="138" t="s">
        <v>19468</v>
      </c>
      <c r="F2642" s="138" t="s">
        <v>788</v>
      </c>
      <c r="G2642" s="138">
        <v>41665</v>
      </c>
      <c r="H2642" s="138"/>
      <c r="I2642" s="138"/>
      <c r="J2642" s="138">
        <v>32</v>
      </c>
      <c r="K2642" s="138">
        <v>35</v>
      </c>
      <c r="L2642" s="138"/>
      <c r="M2642" s="138"/>
      <c r="N2642" s="138">
        <v>1120</v>
      </c>
      <c r="O2642" s="138"/>
      <c r="P2642" s="138"/>
      <c r="Q2642" s="138"/>
      <c r="R2642" s="138"/>
      <c r="S2642" s="138"/>
      <c r="T2642" s="145">
        <v>2007</v>
      </c>
      <c r="U2642" s="138"/>
      <c r="V2642" s="138"/>
      <c r="W2642" s="138"/>
      <c r="X2642" s="138"/>
      <c r="Y2642" s="138"/>
      <c r="Z2642" s="138"/>
      <c r="AA2642" s="138"/>
      <c r="AB2642" s="138"/>
      <c r="AC2642" s="138"/>
      <c r="AD2642" s="138"/>
      <c r="AE2642" s="138"/>
      <c r="AF2642" s="138"/>
      <c r="AG2642" s="138"/>
      <c r="AH2642" s="138"/>
      <c r="AI2642" s="138"/>
      <c r="AJ2642" s="138"/>
      <c r="AK2642" s="138"/>
      <c r="AL2642" s="138"/>
      <c r="AM2642" s="138"/>
      <c r="AN2642" s="138"/>
      <c r="AO2642" s="138"/>
      <c r="AP2642" s="138"/>
      <c r="AQ2642" s="138"/>
      <c r="AR2642" s="138"/>
      <c r="AS2642" s="138"/>
      <c r="AT2642" s="133"/>
      <c r="AU2642" s="133"/>
      <c r="AV2642" s="133"/>
      <c r="AW2642" s="133"/>
      <c r="AX2642" s="133"/>
    </row>
    <row r="2643" spans="1:50" s="135" customFormat="1" ht="24" hidden="1" customHeight="1" x14ac:dyDescent="0.15">
      <c r="B2643" s="169"/>
      <c r="C2643" s="935" t="s">
        <v>16496</v>
      </c>
      <c r="D2643" s="138"/>
      <c r="E2643" s="138" t="s">
        <v>19469</v>
      </c>
      <c r="F2643" s="138" t="s">
        <v>16496</v>
      </c>
      <c r="G2643" s="138">
        <v>1148</v>
      </c>
      <c r="H2643" s="138"/>
      <c r="I2643" s="138"/>
      <c r="J2643" s="138"/>
      <c r="K2643" s="138"/>
      <c r="L2643" s="138"/>
      <c r="M2643" s="138"/>
      <c r="N2643" s="138"/>
      <c r="O2643" s="138"/>
      <c r="P2643" s="138"/>
      <c r="Q2643" s="138"/>
      <c r="R2643" s="138"/>
      <c r="S2643" s="138"/>
      <c r="T2643" s="145">
        <v>2018</v>
      </c>
      <c r="U2643" s="138"/>
      <c r="V2643" s="138"/>
      <c r="W2643" s="138"/>
      <c r="X2643" s="138"/>
      <c r="Y2643" s="138"/>
      <c r="Z2643" s="138"/>
      <c r="AA2643" s="138"/>
      <c r="AB2643" s="138"/>
      <c r="AC2643" s="138"/>
      <c r="AD2643" s="138"/>
      <c r="AE2643" s="138"/>
      <c r="AF2643" s="138"/>
      <c r="AG2643" s="138"/>
      <c r="AH2643" s="138"/>
      <c r="AI2643" s="138"/>
      <c r="AJ2643" s="138"/>
      <c r="AK2643" s="138"/>
      <c r="AL2643" s="138"/>
      <c r="AM2643" s="138"/>
      <c r="AN2643" s="138"/>
      <c r="AO2643" s="138"/>
      <c r="AP2643" s="138"/>
      <c r="AQ2643" s="138"/>
      <c r="AR2643" s="138"/>
      <c r="AS2643" s="138"/>
    </row>
    <row r="2644" spans="1:50" s="135" customFormat="1" ht="24" hidden="1" customHeight="1" x14ac:dyDescent="0.15">
      <c r="B2644" s="169"/>
      <c r="C2644" s="935" t="s">
        <v>16496</v>
      </c>
      <c r="D2644" s="138"/>
      <c r="E2644" s="144" t="s">
        <v>19470</v>
      </c>
      <c r="F2644" s="138" t="s">
        <v>16496</v>
      </c>
      <c r="G2644" s="456">
        <v>680</v>
      </c>
      <c r="H2644" s="138"/>
      <c r="I2644" s="138"/>
      <c r="J2644" s="138"/>
      <c r="K2644" s="138"/>
      <c r="L2644" s="138"/>
      <c r="M2644" s="138"/>
      <c r="N2644" s="138"/>
      <c r="O2644" s="138"/>
      <c r="P2644" s="138"/>
      <c r="Q2644" s="138"/>
      <c r="R2644" s="138"/>
      <c r="S2644" s="138"/>
      <c r="T2644" s="145">
        <v>2007</v>
      </c>
      <c r="U2644" s="138"/>
      <c r="V2644" s="138"/>
      <c r="W2644" s="138"/>
      <c r="X2644" s="138"/>
      <c r="Y2644" s="138"/>
      <c r="Z2644" s="138"/>
      <c r="AA2644" s="138"/>
      <c r="AB2644" s="138"/>
      <c r="AC2644" s="138"/>
      <c r="AD2644" s="138"/>
      <c r="AE2644" s="138"/>
      <c r="AF2644" s="138"/>
      <c r="AG2644" s="138"/>
      <c r="AH2644" s="138"/>
      <c r="AI2644" s="138"/>
      <c r="AJ2644" s="138"/>
      <c r="AK2644" s="138"/>
      <c r="AL2644" s="138"/>
      <c r="AM2644" s="138"/>
      <c r="AN2644" s="138"/>
      <c r="AO2644" s="138"/>
      <c r="AP2644" s="138"/>
      <c r="AQ2644" s="138"/>
      <c r="AR2644" s="138"/>
      <c r="AS2644" s="138"/>
    </row>
    <row r="2645" spans="1:50" s="135" customFormat="1" ht="24" hidden="1" customHeight="1" x14ac:dyDescent="0.15">
      <c r="B2645" s="169"/>
      <c r="C2645" s="935" t="s">
        <v>16496</v>
      </c>
      <c r="D2645" s="138"/>
      <c r="E2645" s="144" t="s">
        <v>19471</v>
      </c>
      <c r="F2645" s="138" t="s">
        <v>16496</v>
      </c>
      <c r="G2645" s="456">
        <v>1263</v>
      </c>
      <c r="H2645" s="138"/>
      <c r="I2645" s="138"/>
      <c r="J2645" s="138"/>
      <c r="K2645" s="138"/>
      <c r="L2645" s="138"/>
      <c r="M2645" s="138"/>
      <c r="N2645" s="138"/>
      <c r="O2645" s="138"/>
      <c r="P2645" s="138"/>
      <c r="Q2645" s="138"/>
      <c r="R2645" s="138"/>
      <c r="S2645" s="138"/>
      <c r="T2645" s="145">
        <v>2008</v>
      </c>
      <c r="U2645" s="138"/>
      <c r="V2645" s="138"/>
      <c r="W2645" s="138"/>
      <c r="X2645" s="138"/>
      <c r="Y2645" s="138"/>
      <c r="Z2645" s="138"/>
      <c r="AA2645" s="138"/>
      <c r="AB2645" s="138"/>
      <c r="AC2645" s="138"/>
      <c r="AD2645" s="138"/>
      <c r="AE2645" s="138"/>
      <c r="AF2645" s="138"/>
      <c r="AG2645" s="138"/>
      <c r="AH2645" s="138"/>
      <c r="AI2645" s="138"/>
      <c r="AJ2645" s="138"/>
      <c r="AK2645" s="138"/>
      <c r="AL2645" s="138"/>
      <c r="AM2645" s="138"/>
      <c r="AN2645" s="138"/>
      <c r="AO2645" s="138"/>
      <c r="AP2645" s="138"/>
      <c r="AQ2645" s="138"/>
      <c r="AR2645" s="138"/>
      <c r="AS2645" s="138"/>
    </row>
    <row r="2646" spans="1:50" s="135" customFormat="1" ht="24" hidden="1" customHeight="1" x14ac:dyDescent="0.15">
      <c r="B2646" s="169"/>
      <c r="C2646" s="935" t="s">
        <v>16496</v>
      </c>
      <c r="D2646" s="138"/>
      <c r="E2646" s="138" t="s">
        <v>19472</v>
      </c>
      <c r="F2646" s="138" t="s">
        <v>16496</v>
      </c>
      <c r="G2646" s="138">
        <v>3120</v>
      </c>
      <c r="H2646" s="138"/>
      <c r="I2646" s="138"/>
      <c r="J2646" s="138"/>
      <c r="K2646" s="138"/>
      <c r="L2646" s="138"/>
      <c r="M2646" s="138"/>
      <c r="N2646" s="138"/>
      <c r="O2646" s="138"/>
      <c r="P2646" s="138"/>
      <c r="Q2646" s="138"/>
      <c r="R2646" s="138"/>
      <c r="S2646" s="138"/>
      <c r="T2646" s="145"/>
      <c r="U2646" s="138"/>
      <c r="V2646" s="138"/>
      <c r="W2646" s="138"/>
      <c r="X2646" s="138"/>
      <c r="Y2646" s="138"/>
      <c r="Z2646" s="138"/>
      <c r="AA2646" s="138"/>
      <c r="AB2646" s="138"/>
      <c r="AC2646" s="138"/>
      <c r="AD2646" s="138"/>
      <c r="AE2646" s="138"/>
      <c r="AF2646" s="138"/>
      <c r="AG2646" s="138"/>
      <c r="AH2646" s="138"/>
      <c r="AI2646" s="138"/>
      <c r="AJ2646" s="138"/>
      <c r="AK2646" s="138"/>
      <c r="AL2646" s="138"/>
      <c r="AM2646" s="138"/>
      <c r="AN2646" s="138"/>
      <c r="AO2646" s="138"/>
      <c r="AP2646" s="138"/>
      <c r="AQ2646" s="138"/>
      <c r="AR2646" s="138"/>
      <c r="AS2646" s="138"/>
    </row>
    <row r="2647" spans="1:50" s="135" customFormat="1" ht="24" hidden="1" customHeight="1" x14ac:dyDescent="0.15">
      <c r="B2647" s="169"/>
      <c r="C2647" s="750" t="s">
        <v>16496</v>
      </c>
      <c r="D2647" s="144"/>
      <c r="E2647" s="232" t="s">
        <v>19473</v>
      </c>
      <c r="F2647" s="144" t="s">
        <v>16496</v>
      </c>
      <c r="G2647" s="456">
        <v>2005</v>
      </c>
      <c r="H2647" s="144"/>
      <c r="I2647" s="144"/>
      <c r="J2647" s="144"/>
      <c r="K2647" s="138"/>
      <c r="L2647" s="144"/>
      <c r="M2647" s="138"/>
      <c r="N2647" s="138"/>
      <c r="O2647" s="138"/>
      <c r="P2647" s="138"/>
      <c r="Q2647" s="138"/>
      <c r="R2647" s="138"/>
      <c r="S2647" s="138"/>
      <c r="T2647" s="145"/>
      <c r="U2647" s="138"/>
      <c r="V2647" s="138"/>
      <c r="W2647" s="138"/>
      <c r="X2647" s="138"/>
      <c r="Y2647" s="138"/>
      <c r="Z2647" s="138"/>
      <c r="AA2647" s="138"/>
      <c r="AB2647" s="138"/>
      <c r="AC2647" s="138"/>
      <c r="AD2647" s="138"/>
      <c r="AE2647" s="138"/>
      <c r="AF2647" s="138"/>
      <c r="AG2647" s="138"/>
      <c r="AH2647" s="138"/>
      <c r="AI2647" s="138"/>
      <c r="AJ2647" s="138"/>
      <c r="AK2647" s="138"/>
      <c r="AL2647" s="138"/>
      <c r="AM2647" s="138"/>
      <c r="AN2647" s="138"/>
      <c r="AO2647" s="138"/>
      <c r="AP2647" s="138"/>
      <c r="AQ2647" s="138"/>
      <c r="AR2647" s="138"/>
      <c r="AS2647" s="138"/>
    </row>
    <row r="2648" spans="1:50" s="135" customFormat="1" ht="24" hidden="1" customHeight="1" x14ac:dyDescent="0.15">
      <c r="B2648" s="169"/>
      <c r="C2648" s="750" t="s">
        <v>16496</v>
      </c>
      <c r="D2648" s="144"/>
      <c r="E2648" s="232" t="s">
        <v>19474</v>
      </c>
      <c r="F2648" s="144" t="s">
        <v>16496</v>
      </c>
      <c r="G2648" s="456">
        <v>336</v>
      </c>
      <c r="H2648" s="144"/>
      <c r="I2648" s="144"/>
      <c r="J2648" s="144"/>
      <c r="K2648" s="138"/>
      <c r="L2648" s="144"/>
      <c r="M2648" s="138"/>
      <c r="N2648" s="138"/>
      <c r="O2648" s="138"/>
      <c r="P2648" s="138"/>
      <c r="Q2648" s="138"/>
      <c r="R2648" s="138"/>
      <c r="S2648" s="138"/>
      <c r="T2648" s="145"/>
      <c r="U2648" s="138"/>
      <c r="V2648" s="138"/>
      <c r="W2648" s="138"/>
      <c r="X2648" s="138"/>
      <c r="Y2648" s="138"/>
      <c r="Z2648" s="138"/>
      <c r="AA2648" s="138"/>
      <c r="AB2648" s="138"/>
      <c r="AC2648" s="138"/>
      <c r="AD2648" s="138"/>
      <c r="AE2648" s="138"/>
      <c r="AF2648" s="138"/>
      <c r="AG2648" s="138"/>
      <c r="AH2648" s="138"/>
      <c r="AI2648" s="138"/>
      <c r="AJ2648" s="138"/>
      <c r="AK2648" s="138"/>
      <c r="AL2648" s="138"/>
      <c r="AM2648" s="138"/>
      <c r="AN2648" s="138"/>
      <c r="AO2648" s="138"/>
      <c r="AP2648" s="138"/>
      <c r="AQ2648" s="138"/>
      <c r="AR2648" s="138"/>
      <c r="AS2648" s="138"/>
    </row>
    <row r="2649" spans="1:50" s="135" customFormat="1" ht="24" hidden="1" customHeight="1" x14ac:dyDescent="0.15">
      <c r="B2649" s="169"/>
      <c r="C2649" s="750" t="s">
        <v>16496</v>
      </c>
      <c r="D2649" s="144"/>
      <c r="E2649" s="232" t="s">
        <v>19475</v>
      </c>
      <c r="F2649" s="144" t="s">
        <v>16496</v>
      </c>
      <c r="G2649" s="456">
        <v>600</v>
      </c>
      <c r="H2649" s="144"/>
      <c r="I2649" s="144"/>
      <c r="J2649" s="144"/>
      <c r="K2649" s="138"/>
      <c r="L2649" s="144"/>
      <c r="M2649" s="138"/>
      <c r="N2649" s="138"/>
      <c r="O2649" s="138"/>
      <c r="P2649" s="138"/>
      <c r="Q2649" s="138"/>
      <c r="R2649" s="138"/>
      <c r="S2649" s="138"/>
      <c r="T2649" s="145"/>
      <c r="U2649" s="138"/>
      <c r="V2649" s="138"/>
      <c r="W2649" s="138"/>
      <c r="X2649" s="138"/>
      <c r="Y2649" s="138"/>
      <c r="Z2649" s="138"/>
      <c r="AA2649" s="138"/>
      <c r="AB2649" s="138"/>
      <c r="AC2649" s="138"/>
      <c r="AD2649" s="138"/>
      <c r="AE2649" s="138"/>
      <c r="AF2649" s="138"/>
      <c r="AG2649" s="138"/>
      <c r="AH2649" s="138"/>
      <c r="AI2649" s="138"/>
      <c r="AJ2649" s="138"/>
      <c r="AK2649" s="138"/>
      <c r="AL2649" s="138"/>
      <c r="AM2649" s="138"/>
      <c r="AN2649" s="138"/>
      <c r="AO2649" s="138"/>
      <c r="AP2649" s="138"/>
      <c r="AQ2649" s="138"/>
      <c r="AR2649" s="138"/>
      <c r="AS2649" s="138"/>
    </row>
    <row r="2650" spans="1:50" s="135" customFormat="1" ht="24" hidden="1" customHeight="1" x14ac:dyDescent="0.15">
      <c r="B2650" s="169"/>
      <c r="C2650" s="750" t="s">
        <v>16496</v>
      </c>
      <c r="D2650" s="144"/>
      <c r="E2650" s="232" t="s">
        <v>19476</v>
      </c>
      <c r="F2650" s="144" t="s">
        <v>16496</v>
      </c>
      <c r="G2650" s="456">
        <v>600</v>
      </c>
      <c r="H2650" s="144"/>
      <c r="I2650" s="144"/>
      <c r="J2650" s="144"/>
      <c r="K2650" s="138"/>
      <c r="L2650" s="144"/>
      <c r="M2650" s="138"/>
      <c r="N2650" s="138"/>
      <c r="O2650" s="138"/>
      <c r="P2650" s="138"/>
      <c r="Q2650" s="138"/>
      <c r="R2650" s="138"/>
      <c r="S2650" s="138"/>
      <c r="T2650" s="145"/>
      <c r="U2650" s="138"/>
      <c r="V2650" s="138"/>
      <c r="W2650" s="138"/>
      <c r="X2650" s="138"/>
      <c r="Y2650" s="138"/>
      <c r="Z2650" s="138"/>
      <c r="AA2650" s="138"/>
      <c r="AB2650" s="138"/>
      <c r="AC2650" s="138"/>
      <c r="AD2650" s="138"/>
      <c r="AE2650" s="138"/>
      <c r="AF2650" s="138"/>
      <c r="AG2650" s="138"/>
      <c r="AH2650" s="138"/>
      <c r="AI2650" s="138"/>
      <c r="AJ2650" s="138"/>
      <c r="AK2650" s="138"/>
      <c r="AL2650" s="138"/>
      <c r="AM2650" s="138"/>
      <c r="AN2650" s="138"/>
      <c r="AO2650" s="138"/>
      <c r="AP2650" s="138"/>
      <c r="AQ2650" s="138"/>
      <c r="AR2650" s="138"/>
      <c r="AS2650" s="138"/>
    </row>
    <row r="2651" spans="1:50" s="135" customFormat="1" ht="24" hidden="1" customHeight="1" x14ac:dyDescent="0.15">
      <c r="B2651" s="169"/>
      <c r="C2651" s="750" t="s">
        <v>16496</v>
      </c>
      <c r="D2651" s="144"/>
      <c r="E2651" s="232" t="s">
        <v>19477</v>
      </c>
      <c r="F2651" s="144" t="s">
        <v>16496</v>
      </c>
      <c r="G2651" s="456">
        <v>667</v>
      </c>
      <c r="H2651" s="144"/>
      <c r="I2651" s="144"/>
      <c r="J2651" s="144"/>
      <c r="K2651" s="138"/>
      <c r="L2651" s="144"/>
      <c r="M2651" s="138"/>
      <c r="N2651" s="138"/>
      <c r="O2651" s="138"/>
      <c r="P2651" s="138"/>
      <c r="Q2651" s="138"/>
      <c r="R2651" s="138"/>
      <c r="S2651" s="138"/>
      <c r="T2651" s="145"/>
      <c r="U2651" s="138"/>
      <c r="V2651" s="138"/>
      <c r="W2651" s="138"/>
      <c r="X2651" s="138"/>
      <c r="Y2651" s="138"/>
      <c r="Z2651" s="138"/>
      <c r="AA2651" s="138"/>
      <c r="AB2651" s="138"/>
      <c r="AC2651" s="138"/>
      <c r="AD2651" s="138"/>
      <c r="AE2651" s="138"/>
      <c r="AF2651" s="138"/>
      <c r="AG2651" s="138"/>
      <c r="AH2651" s="138"/>
      <c r="AI2651" s="138"/>
      <c r="AJ2651" s="138"/>
      <c r="AK2651" s="138"/>
      <c r="AL2651" s="138"/>
      <c r="AM2651" s="138"/>
      <c r="AN2651" s="138"/>
      <c r="AO2651" s="138"/>
      <c r="AP2651" s="138"/>
      <c r="AQ2651" s="138"/>
      <c r="AR2651" s="138"/>
      <c r="AS2651" s="138"/>
    </row>
    <row r="2652" spans="1:50" s="135" customFormat="1" ht="24" hidden="1" customHeight="1" x14ac:dyDescent="0.15">
      <c r="B2652" s="169"/>
      <c r="C2652" s="750" t="s">
        <v>16496</v>
      </c>
      <c r="D2652" s="144"/>
      <c r="E2652" s="232" t="s">
        <v>19478</v>
      </c>
      <c r="F2652" s="144" t="s">
        <v>16496</v>
      </c>
      <c r="G2652" s="456">
        <v>418</v>
      </c>
      <c r="H2652" s="144"/>
      <c r="I2652" s="144"/>
      <c r="J2652" s="144"/>
      <c r="K2652" s="138"/>
      <c r="L2652" s="144"/>
      <c r="M2652" s="138"/>
      <c r="N2652" s="138"/>
      <c r="O2652" s="138"/>
      <c r="P2652" s="138"/>
      <c r="Q2652" s="138"/>
      <c r="R2652" s="138"/>
      <c r="S2652" s="138"/>
      <c r="T2652" s="145"/>
      <c r="U2652" s="138"/>
      <c r="V2652" s="138"/>
      <c r="W2652" s="138"/>
      <c r="X2652" s="138"/>
      <c r="Y2652" s="138"/>
      <c r="Z2652" s="138"/>
      <c r="AA2652" s="138"/>
      <c r="AB2652" s="138"/>
      <c r="AC2652" s="138"/>
      <c r="AD2652" s="138"/>
      <c r="AE2652" s="138"/>
      <c r="AF2652" s="138"/>
      <c r="AG2652" s="138"/>
      <c r="AH2652" s="138"/>
      <c r="AI2652" s="138"/>
      <c r="AJ2652" s="138"/>
      <c r="AK2652" s="138"/>
      <c r="AL2652" s="138"/>
      <c r="AM2652" s="138"/>
      <c r="AN2652" s="138"/>
      <c r="AO2652" s="138"/>
      <c r="AP2652" s="138"/>
      <c r="AQ2652" s="138"/>
      <c r="AR2652" s="138"/>
      <c r="AS2652" s="138"/>
    </row>
    <row r="2653" spans="1:50" s="135" customFormat="1" ht="24" hidden="1" customHeight="1" x14ac:dyDescent="0.15">
      <c r="B2653" s="169"/>
      <c r="C2653" s="750" t="s">
        <v>16496</v>
      </c>
      <c r="D2653" s="144"/>
      <c r="E2653" s="232" t="s">
        <v>19479</v>
      </c>
      <c r="F2653" s="144" t="s">
        <v>16496</v>
      </c>
      <c r="G2653" s="456">
        <v>490</v>
      </c>
      <c r="H2653" s="144"/>
      <c r="I2653" s="144"/>
      <c r="J2653" s="144"/>
      <c r="K2653" s="138"/>
      <c r="L2653" s="144"/>
      <c r="M2653" s="138"/>
      <c r="N2653" s="138"/>
      <c r="O2653" s="138"/>
      <c r="P2653" s="138"/>
      <c r="Q2653" s="138"/>
      <c r="R2653" s="138"/>
      <c r="S2653" s="138"/>
      <c r="T2653" s="145"/>
      <c r="U2653" s="138"/>
      <c r="V2653" s="138"/>
      <c r="W2653" s="138"/>
      <c r="X2653" s="138"/>
      <c r="Y2653" s="138"/>
      <c r="Z2653" s="138"/>
      <c r="AA2653" s="138"/>
      <c r="AB2653" s="138"/>
      <c r="AC2653" s="138"/>
      <c r="AD2653" s="138"/>
      <c r="AE2653" s="138"/>
      <c r="AF2653" s="138"/>
      <c r="AG2653" s="138"/>
      <c r="AH2653" s="138"/>
      <c r="AI2653" s="138"/>
      <c r="AJ2653" s="138"/>
      <c r="AK2653" s="138"/>
      <c r="AL2653" s="138"/>
      <c r="AM2653" s="138"/>
      <c r="AN2653" s="138"/>
      <c r="AO2653" s="138"/>
      <c r="AP2653" s="138"/>
      <c r="AQ2653" s="138"/>
      <c r="AR2653" s="138"/>
      <c r="AS2653" s="138"/>
    </row>
    <row r="2654" spans="1:50" s="135" customFormat="1" ht="24" hidden="1" customHeight="1" x14ac:dyDescent="0.15">
      <c r="B2654" s="169"/>
      <c r="C2654" s="750" t="s">
        <v>16496</v>
      </c>
      <c r="D2654" s="144"/>
      <c r="E2654" s="232" t="s">
        <v>19480</v>
      </c>
      <c r="F2654" s="144" t="s">
        <v>16496</v>
      </c>
      <c r="G2654" s="456">
        <v>748</v>
      </c>
      <c r="H2654" s="144"/>
      <c r="I2654" s="144"/>
      <c r="J2654" s="144"/>
      <c r="K2654" s="138"/>
      <c r="L2654" s="144"/>
      <c r="M2654" s="138"/>
      <c r="N2654" s="138"/>
      <c r="O2654" s="138"/>
      <c r="P2654" s="138"/>
      <c r="Q2654" s="138"/>
      <c r="R2654" s="138"/>
      <c r="S2654" s="138"/>
      <c r="T2654" s="145"/>
      <c r="U2654" s="138"/>
      <c r="V2654" s="138"/>
      <c r="W2654" s="138"/>
      <c r="X2654" s="138"/>
      <c r="Y2654" s="138"/>
      <c r="Z2654" s="138"/>
      <c r="AA2654" s="138"/>
      <c r="AB2654" s="138"/>
      <c r="AC2654" s="138"/>
      <c r="AD2654" s="138"/>
      <c r="AE2654" s="138"/>
      <c r="AF2654" s="138"/>
      <c r="AG2654" s="138"/>
      <c r="AH2654" s="138"/>
      <c r="AI2654" s="138"/>
      <c r="AJ2654" s="138"/>
      <c r="AK2654" s="138"/>
      <c r="AL2654" s="138"/>
      <c r="AM2654" s="138"/>
      <c r="AN2654" s="138"/>
      <c r="AO2654" s="138"/>
      <c r="AP2654" s="138"/>
      <c r="AQ2654" s="138"/>
      <c r="AR2654" s="138"/>
      <c r="AS2654" s="138"/>
    </row>
    <row r="2655" spans="1:50" s="135" customFormat="1" ht="24" hidden="1" customHeight="1" x14ac:dyDescent="0.15">
      <c r="B2655" s="169"/>
      <c r="C2655" s="750" t="s">
        <v>16496</v>
      </c>
      <c r="D2655" s="144"/>
      <c r="E2655" s="232" t="s">
        <v>19481</v>
      </c>
      <c r="F2655" s="144" t="s">
        <v>16496</v>
      </c>
      <c r="G2655" s="456">
        <v>748</v>
      </c>
      <c r="H2655" s="144"/>
      <c r="I2655" s="144"/>
      <c r="J2655" s="144"/>
      <c r="K2655" s="138"/>
      <c r="L2655" s="144"/>
      <c r="M2655" s="138"/>
      <c r="N2655" s="138"/>
      <c r="O2655" s="138"/>
      <c r="P2655" s="138"/>
      <c r="Q2655" s="138"/>
      <c r="R2655" s="138"/>
      <c r="S2655" s="138"/>
      <c r="T2655" s="145"/>
      <c r="U2655" s="138"/>
      <c r="V2655" s="138"/>
      <c r="W2655" s="138"/>
      <c r="X2655" s="138"/>
      <c r="Y2655" s="138"/>
      <c r="Z2655" s="138"/>
      <c r="AA2655" s="138"/>
      <c r="AB2655" s="138"/>
      <c r="AC2655" s="138"/>
      <c r="AD2655" s="138"/>
      <c r="AE2655" s="138"/>
      <c r="AF2655" s="138"/>
      <c r="AG2655" s="138"/>
      <c r="AH2655" s="138"/>
      <c r="AI2655" s="138"/>
      <c r="AJ2655" s="138"/>
      <c r="AK2655" s="138"/>
      <c r="AL2655" s="138"/>
      <c r="AM2655" s="138"/>
      <c r="AN2655" s="138"/>
      <c r="AO2655" s="138"/>
      <c r="AP2655" s="138"/>
      <c r="AQ2655" s="138"/>
      <c r="AR2655" s="138"/>
      <c r="AS2655" s="138"/>
    </row>
    <row r="2656" spans="1:50" s="135" customFormat="1" ht="24" hidden="1" customHeight="1" x14ac:dyDescent="0.15">
      <c r="B2656" s="169"/>
      <c r="C2656" s="750" t="s">
        <v>16496</v>
      </c>
      <c r="D2656" s="138"/>
      <c r="E2656" s="232" t="s">
        <v>19482</v>
      </c>
      <c r="F2656" s="144" t="s">
        <v>16496</v>
      </c>
      <c r="G2656" s="456">
        <v>750</v>
      </c>
      <c r="H2656" s="138"/>
      <c r="I2656" s="138"/>
      <c r="J2656" s="144"/>
      <c r="K2656" s="138"/>
      <c r="L2656" s="138"/>
      <c r="M2656" s="138"/>
      <c r="N2656" s="138"/>
      <c r="O2656" s="138"/>
      <c r="P2656" s="138"/>
      <c r="Q2656" s="138"/>
      <c r="R2656" s="138"/>
      <c r="S2656" s="138"/>
      <c r="T2656" s="145"/>
      <c r="U2656" s="138"/>
      <c r="V2656" s="138"/>
      <c r="W2656" s="138"/>
      <c r="X2656" s="138"/>
      <c r="Y2656" s="138"/>
      <c r="Z2656" s="138"/>
      <c r="AA2656" s="138"/>
      <c r="AB2656" s="138"/>
      <c r="AC2656" s="138"/>
      <c r="AD2656" s="138"/>
      <c r="AE2656" s="138"/>
      <c r="AF2656" s="138"/>
      <c r="AG2656" s="138"/>
      <c r="AH2656" s="138"/>
      <c r="AI2656" s="138"/>
      <c r="AJ2656" s="138"/>
      <c r="AK2656" s="138"/>
      <c r="AL2656" s="138"/>
      <c r="AM2656" s="138"/>
      <c r="AN2656" s="138"/>
      <c r="AO2656" s="138"/>
      <c r="AP2656" s="138"/>
      <c r="AQ2656" s="138"/>
      <c r="AR2656" s="138"/>
      <c r="AS2656" s="138"/>
    </row>
    <row r="2657" spans="1:50" s="135" customFormat="1" ht="24" hidden="1" customHeight="1" x14ac:dyDescent="0.2">
      <c r="A2657" s="133"/>
      <c r="B2657" s="169"/>
      <c r="C2657" s="935" t="s">
        <v>7358</v>
      </c>
      <c r="D2657" s="138"/>
      <c r="E2657" s="138" t="s">
        <v>8335</v>
      </c>
      <c r="F2657" s="138" t="s">
        <v>1842</v>
      </c>
      <c r="G2657" s="138">
        <v>1762</v>
      </c>
      <c r="H2657" s="138">
        <v>847</v>
      </c>
      <c r="I2657" s="138">
        <v>847</v>
      </c>
      <c r="J2657" s="138">
        <v>45</v>
      </c>
      <c r="K2657" s="138">
        <v>19.152000000000001</v>
      </c>
      <c r="L2657" s="138"/>
      <c r="M2657" s="138"/>
      <c r="N2657" s="138">
        <v>846</v>
      </c>
      <c r="O2657" s="138"/>
      <c r="P2657" s="138"/>
      <c r="Q2657" s="138"/>
      <c r="R2657" s="138"/>
      <c r="S2657" s="138"/>
      <c r="T2657" s="145">
        <v>2013</v>
      </c>
      <c r="U2657" s="138"/>
      <c r="V2657" s="138"/>
      <c r="W2657" s="138"/>
      <c r="X2657" s="138"/>
      <c r="Y2657" s="138"/>
      <c r="Z2657" s="138">
        <v>1100</v>
      </c>
      <c r="AA2657" s="138"/>
      <c r="AB2657" s="138"/>
      <c r="AC2657" s="138"/>
      <c r="AD2657" s="138"/>
      <c r="AE2657" s="138"/>
      <c r="AF2657" s="138"/>
      <c r="AG2657" s="138"/>
      <c r="AH2657" s="138"/>
      <c r="AI2657" s="138"/>
      <c r="AJ2657" s="138"/>
      <c r="AK2657" s="138"/>
      <c r="AL2657" s="138"/>
      <c r="AM2657" s="138"/>
      <c r="AN2657" s="138"/>
      <c r="AO2657" s="138"/>
      <c r="AP2657" s="138"/>
      <c r="AQ2657" s="138"/>
      <c r="AR2657" s="138"/>
      <c r="AS2657" s="138"/>
      <c r="AT2657" s="133"/>
      <c r="AU2657" s="133"/>
      <c r="AV2657" s="133"/>
      <c r="AW2657" s="133"/>
      <c r="AX2657" s="133"/>
    </row>
    <row r="2658" spans="1:50" s="135" customFormat="1" ht="24" hidden="1" customHeight="1" x14ac:dyDescent="0.2">
      <c r="A2658" s="133"/>
      <c r="B2658" s="169"/>
      <c r="C2658" s="935" t="s">
        <v>7358</v>
      </c>
      <c r="D2658" s="138"/>
      <c r="E2658" s="138" t="s">
        <v>8336</v>
      </c>
      <c r="F2658" s="138" t="s">
        <v>11343</v>
      </c>
      <c r="G2658" s="138">
        <v>16800</v>
      </c>
      <c r="H2658" s="138">
        <v>343</v>
      </c>
      <c r="I2658" s="138">
        <v>343</v>
      </c>
      <c r="J2658" s="138">
        <v>14</v>
      </c>
      <c r="K2658" s="138">
        <v>24.5</v>
      </c>
      <c r="L2658" s="138"/>
      <c r="M2658" s="138"/>
      <c r="N2658" s="138">
        <v>342</v>
      </c>
      <c r="O2658" s="138"/>
      <c r="P2658" s="138"/>
      <c r="Q2658" s="138"/>
      <c r="R2658" s="138"/>
      <c r="S2658" s="138"/>
      <c r="T2658" s="145">
        <v>2016</v>
      </c>
      <c r="U2658" s="138"/>
      <c r="V2658" s="138"/>
      <c r="W2658" s="138"/>
      <c r="X2658" s="138"/>
      <c r="Y2658" s="138"/>
      <c r="Z2658" s="138">
        <v>447</v>
      </c>
      <c r="AA2658" s="138"/>
      <c r="AB2658" s="138"/>
      <c r="AC2658" s="138"/>
      <c r="AD2658" s="138"/>
      <c r="AE2658" s="138"/>
      <c r="AF2658" s="138"/>
      <c r="AG2658" s="138"/>
      <c r="AH2658" s="138"/>
      <c r="AI2658" s="138"/>
      <c r="AJ2658" s="138"/>
      <c r="AK2658" s="138"/>
      <c r="AL2658" s="138"/>
      <c r="AM2658" s="138"/>
      <c r="AN2658" s="138"/>
      <c r="AO2658" s="138"/>
      <c r="AP2658" s="138"/>
      <c r="AQ2658" s="138"/>
      <c r="AR2658" s="138"/>
      <c r="AS2658" s="138"/>
      <c r="AT2658" s="133"/>
      <c r="AU2658" s="133"/>
      <c r="AV2658" s="133"/>
      <c r="AW2658" s="133"/>
      <c r="AX2658" s="133"/>
    </row>
    <row r="2659" spans="1:50" s="135" customFormat="1" ht="24" hidden="1" customHeight="1" x14ac:dyDescent="0.2">
      <c r="A2659" s="133"/>
      <c r="B2659" s="169"/>
      <c r="C2659" s="935" t="s">
        <v>7365</v>
      </c>
      <c r="D2659" s="138"/>
      <c r="E2659" s="138" t="s">
        <v>15226</v>
      </c>
      <c r="F2659" s="138" t="s">
        <v>2510</v>
      </c>
      <c r="G2659" s="138">
        <v>2944</v>
      </c>
      <c r="H2659" s="138"/>
      <c r="I2659" s="138">
        <v>2944</v>
      </c>
      <c r="J2659" s="138">
        <v>46</v>
      </c>
      <c r="K2659" s="138">
        <v>64</v>
      </c>
      <c r="L2659" s="138"/>
      <c r="M2659" s="138"/>
      <c r="N2659" s="138">
        <v>2944</v>
      </c>
      <c r="O2659" s="138"/>
      <c r="P2659" s="138">
        <v>500</v>
      </c>
      <c r="Q2659" s="138"/>
      <c r="R2659" s="138"/>
      <c r="S2659" s="138"/>
      <c r="T2659" s="145">
        <v>2020</v>
      </c>
      <c r="U2659" s="138"/>
      <c r="V2659" s="138"/>
      <c r="W2659" s="138"/>
      <c r="X2659" s="138"/>
      <c r="Y2659" s="138"/>
      <c r="Z2659" s="138">
        <v>800</v>
      </c>
      <c r="AA2659" s="138"/>
      <c r="AB2659" s="138"/>
      <c r="AC2659" s="138"/>
      <c r="AD2659" s="138"/>
      <c r="AE2659" s="138"/>
      <c r="AF2659" s="138"/>
      <c r="AG2659" s="138"/>
      <c r="AH2659" s="138"/>
      <c r="AI2659" s="138"/>
      <c r="AJ2659" s="138"/>
      <c r="AK2659" s="138"/>
      <c r="AL2659" s="138"/>
      <c r="AM2659" s="138"/>
      <c r="AN2659" s="138"/>
      <c r="AO2659" s="138"/>
      <c r="AP2659" s="138"/>
      <c r="AQ2659" s="138"/>
      <c r="AR2659" s="138"/>
      <c r="AS2659" s="138"/>
      <c r="AT2659" s="133"/>
      <c r="AU2659" s="133"/>
      <c r="AV2659" s="133"/>
      <c r="AW2659" s="133"/>
      <c r="AX2659" s="133"/>
    </row>
    <row r="2660" spans="1:50" s="135" customFormat="1" ht="24" hidden="1" customHeight="1" x14ac:dyDescent="0.2">
      <c r="A2660" s="133"/>
      <c r="B2660" s="169"/>
      <c r="C2660" s="935" t="s">
        <v>7365</v>
      </c>
      <c r="D2660" s="138"/>
      <c r="E2660" s="138" t="s">
        <v>15227</v>
      </c>
      <c r="F2660" s="138" t="s">
        <v>15228</v>
      </c>
      <c r="G2660" s="138">
        <v>3186</v>
      </c>
      <c r="H2660" s="138"/>
      <c r="I2660" s="138">
        <v>3186</v>
      </c>
      <c r="J2660" s="138">
        <v>48</v>
      </c>
      <c r="K2660" s="138">
        <v>66</v>
      </c>
      <c r="L2660" s="138"/>
      <c r="M2660" s="138"/>
      <c r="N2660" s="138">
        <v>3186</v>
      </c>
      <c r="O2660" s="138"/>
      <c r="P2660" s="138">
        <v>500</v>
      </c>
      <c r="Q2660" s="138"/>
      <c r="R2660" s="138"/>
      <c r="S2660" s="138"/>
      <c r="T2660" s="145">
        <v>2018</v>
      </c>
      <c r="U2660" s="138"/>
      <c r="V2660" s="138"/>
      <c r="W2660" s="138"/>
      <c r="X2660" s="138"/>
      <c r="Y2660" s="138"/>
      <c r="Z2660" s="138">
        <v>420</v>
      </c>
      <c r="AA2660" s="138"/>
      <c r="AB2660" s="138"/>
      <c r="AC2660" s="138"/>
      <c r="AD2660" s="138"/>
      <c r="AE2660" s="138"/>
      <c r="AF2660" s="138"/>
      <c r="AG2660" s="138"/>
      <c r="AH2660" s="138"/>
      <c r="AI2660" s="138"/>
      <c r="AJ2660" s="138"/>
      <c r="AK2660" s="138"/>
      <c r="AL2660" s="138"/>
      <c r="AM2660" s="138"/>
      <c r="AN2660" s="138"/>
      <c r="AO2660" s="138"/>
      <c r="AP2660" s="138"/>
      <c r="AQ2660" s="138"/>
      <c r="AR2660" s="138"/>
      <c r="AS2660" s="138"/>
      <c r="AT2660" s="133"/>
      <c r="AU2660" s="133"/>
      <c r="AV2660" s="133"/>
      <c r="AW2660" s="133"/>
      <c r="AX2660" s="133"/>
    </row>
    <row r="2661" spans="1:50" s="135" customFormat="1" ht="24" hidden="1" customHeight="1" x14ac:dyDescent="0.2">
      <c r="A2661" s="133"/>
      <c r="B2661" s="169"/>
      <c r="C2661" s="935" t="s">
        <v>16514</v>
      </c>
      <c r="D2661" s="138"/>
      <c r="E2661" s="138" t="s">
        <v>19483</v>
      </c>
      <c r="F2661" s="138"/>
      <c r="G2661" s="138">
        <v>53064</v>
      </c>
      <c r="H2661" s="138"/>
      <c r="I2661" s="138">
        <v>53064</v>
      </c>
      <c r="J2661" s="138"/>
      <c r="K2661" s="138"/>
      <c r="L2661" s="138"/>
      <c r="M2661" s="138"/>
      <c r="N2661" s="138">
        <v>53064</v>
      </c>
      <c r="O2661" s="138"/>
      <c r="P2661" s="138">
        <v>300</v>
      </c>
      <c r="Q2661" s="138"/>
      <c r="R2661" s="138"/>
      <c r="S2661" s="138"/>
      <c r="T2661" s="145">
        <v>2020</v>
      </c>
      <c r="U2661" s="138"/>
      <c r="V2661" s="138"/>
      <c r="W2661" s="138"/>
      <c r="X2661" s="138"/>
      <c r="Y2661" s="138"/>
      <c r="Z2661" s="138">
        <v>650</v>
      </c>
      <c r="AA2661" s="138"/>
      <c r="AB2661" s="138"/>
      <c r="AC2661" s="138"/>
      <c r="AD2661" s="138"/>
      <c r="AE2661" s="138"/>
      <c r="AF2661" s="138"/>
      <c r="AG2661" s="138"/>
      <c r="AH2661" s="138"/>
      <c r="AI2661" s="138"/>
      <c r="AJ2661" s="138"/>
      <c r="AK2661" s="138"/>
      <c r="AL2661" s="138"/>
      <c r="AM2661" s="138"/>
      <c r="AN2661" s="138"/>
      <c r="AO2661" s="138"/>
      <c r="AP2661" s="138"/>
      <c r="AQ2661" s="138"/>
      <c r="AR2661" s="138"/>
      <c r="AS2661" s="138"/>
      <c r="AT2661" s="133"/>
      <c r="AU2661" s="133"/>
      <c r="AV2661" s="133"/>
      <c r="AW2661" s="133"/>
      <c r="AX2661" s="133"/>
    </row>
    <row r="2662" spans="1:50" s="135" customFormat="1" ht="24" hidden="1" customHeight="1" x14ac:dyDescent="0.2">
      <c r="A2662" s="133"/>
      <c r="B2662" s="169"/>
      <c r="C2662" s="935" t="s">
        <v>16514</v>
      </c>
      <c r="D2662" s="138"/>
      <c r="E2662" s="138" t="s">
        <v>19484</v>
      </c>
      <c r="F2662" s="138"/>
      <c r="G2662" s="138">
        <v>46345</v>
      </c>
      <c r="H2662" s="138"/>
      <c r="I2662" s="138">
        <v>46345</v>
      </c>
      <c r="J2662" s="138"/>
      <c r="K2662" s="138"/>
      <c r="L2662" s="138"/>
      <c r="M2662" s="138"/>
      <c r="N2662" s="138">
        <v>46345</v>
      </c>
      <c r="O2662" s="138"/>
      <c r="P2662" s="138">
        <v>300</v>
      </c>
      <c r="Q2662" s="138"/>
      <c r="R2662" s="138"/>
      <c r="S2662" s="138"/>
      <c r="T2662" s="145">
        <v>2021</v>
      </c>
      <c r="U2662" s="138"/>
      <c r="V2662" s="138"/>
      <c r="W2662" s="138"/>
      <c r="X2662" s="138"/>
      <c r="Y2662" s="138"/>
      <c r="Z2662" s="138">
        <v>750</v>
      </c>
      <c r="AA2662" s="138"/>
      <c r="AB2662" s="138"/>
      <c r="AC2662" s="138"/>
      <c r="AD2662" s="138"/>
      <c r="AE2662" s="138"/>
      <c r="AF2662" s="138"/>
      <c r="AG2662" s="138"/>
      <c r="AH2662" s="138"/>
      <c r="AI2662" s="138"/>
      <c r="AJ2662" s="138"/>
      <c r="AK2662" s="138"/>
      <c r="AL2662" s="138"/>
      <c r="AM2662" s="138"/>
      <c r="AN2662" s="138"/>
      <c r="AO2662" s="138"/>
      <c r="AP2662" s="138"/>
      <c r="AQ2662" s="138"/>
      <c r="AR2662" s="138"/>
      <c r="AS2662" s="138"/>
      <c r="AT2662" s="133"/>
      <c r="AU2662" s="133"/>
      <c r="AV2662" s="133"/>
      <c r="AW2662" s="133"/>
      <c r="AX2662" s="133"/>
    </row>
    <row r="2663" spans="1:50" s="135" customFormat="1" ht="24" hidden="1" customHeight="1" x14ac:dyDescent="0.2">
      <c r="A2663" s="133"/>
      <c r="B2663" s="169"/>
      <c r="C2663" s="935" t="s">
        <v>7377</v>
      </c>
      <c r="D2663" s="138"/>
      <c r="E2663" s="138" t="s">
        <v>15229</v>
      </c>
      <c r="F2663" s="138" t="s">
        <v>13223</v>
      </c>
      <c r="G2663" s="138">
        <v>2332</v>
      </c>
      <c r="H2663" s="138">
        <v>2332</v>
      </c>
      <c r="I2663" s="138">
        <v>2332</v>
      </c>
      <c r="J2663" s="138">
        <v>42</v>
      </c>
      <c r="K2663" s="138">
        <v>54</v>
      </c>
      <c r="L2663" s="138"/>
      <c r="M2663" s="138"/>
      <c r="N2663" s="138">
        <v>2268</v>
      </c>
      <c r="O2663" s="138" t="s">
        <v>417</v>
      </c>
      <c r="P2663" s="138" t="s">
        <v>417</v>
      </c>
      <c r="Q2663" s="138" t="s">
        <v>417</v>
      </c>
      <c r="R2663" s="138"/>
      <c r="S2663" s="138">
        <v>2012</v>
      </c>
      <c r="T2663" s="145">
        <v>2012</v>
      </c>
      <c r="U2663" s="138"/>
      <c r="V2663" s="138"/>
      <c r="W2663" s="138"/>
      <c r="X2663" s="138"/>
      <c r="Y2663" s="138"/>
      <c r="Z2663" s="138"/>
      <c r="AA2663" s="138"/>
      <c r="AB2663" s="138"/>
      <c r="AC2663" s="138"/>
      <c r="AD2663" s="138"/>
      <c r="AE2663" s="138"/>
      <c r="AF2663" s="138"/>
      <c r="AG2663" s="138"/>
      <c r="AH2663" s="138"/>
      <c r="AI2663" s="138"/>
      <c r="AJ2663" s="138"/>
      <c r="AK2663" s="138"/>
      <c r="AL2663" s="138"/>
      <c r="AM2663" s="138"/>
      <c r="AN2663" s="138"/>
      <c r="AO2663" s="138"/>
      <c r="AP2663" s="138"/>
      <c r="AQ2663" s="138"/>
      <c r="AR2663" s="138"/>
      <c r="AS2663" s="138"/>
      <c r="AT2663" s="133"/>
      <c r="AU2663" s="133"/>
      <c r="AV2663" s="133"/>
      <c r="AW2663" s="133"/>
      <c r="AX2663" s="133"/>
    </row>
    <row r="2664" spans="1:50" s="135" customFormat="1" ht="24" hidden="1" customHeight="1" x14ac:dyDescent="0.2">
      <c r="A2664" s="133"/>
      <c r="B2664" s="169"/>
      <c r="C2664" s="935" t="s">
        <v>7377</v>
      </c>
      <c r="D2664" s="138"/>
      <c r="E2664" s="138" t="s">
        <v>19485</v>
      </c>
      <c r="F2664" s="138" t="s">
        <v>15230</v>
      </c>
      <c r="G2664" s="138">
        <v>3682</v>
      </c>
      <c r="H2664" s="138">
        <v>3682</v>
      </c>
      <c r="I2664" s="138">
        <v>3682</v>
      </c>
      <c r="J2664" s="138">
        <v>44</v>
      </c>
      <c r="K2664" s="138">
        <v>80</v>
      </c>
      <c r="L2664" s="138"/>
      <c r="M2664" s="138"/>
      <c r="N2664" s="138">
        <v>3520</v>
      </c>
      <c r="O2664" s="138" t="s">
        <v>417</v>
      </c>
      <c r="P2664" s="138" t="s">
        <v>417</v>
      </c>
      <c r="Q2664" s="138" t="s">
        <v>417</v>
      </c>
      <c r="R2664" s="138"/>
      <c r="S2664" s="138">
        <v>2010</v>
      </c>
      <c r="T2664" s="145">
        <v>2010</v>
      </c>
      <c r="U2664" s="138"/>
      <c r="V2664" s="138"/>
      <c r="W2664" s="138"/>
      <c r="X2664" s="138"/>
      <c r="Y2664" s="138"/>
      <c r="Z2664" s="138"/>
      <c r="AA2664" s="138"/>
      <c r="AB2664" s="138"/>
      <c r="AC2664" s="138"/>
      <c r="AD2664" s="138"/>
      <c r="AE2664" s="138"/>
      <c r="AF2664" s="138"/>
      <c r="AG2664" s="138"/>
      <c r="AH2664" s="138"/>
      <c r="AI2664" s="138"/>
      <c r="AJ2664" s="138"/>
      <c r="AK2664" s="138"/>
      <c r="AL2664" s="138"/>
      <c r="AM2664" s="138"/>
      <c r="AN2664" s="138"/>
      <c r="AO2664" s="138"/>
      <c r="AP2664" s="138"/>
      <c r="AQ2664" s="138"/>
      <c r="AR2664" s="138"/>
      <c r="AS2664" s="138"/>
      <c r="AT2664" s="133"/>
      <c r="AU2664" s="133"/>
      <c r="AV2664" s="133"/>
      <c r="AW2664" s="133"/>
      <c r="AX2664" s="133"/>
    </row>
    <row r="2665" spans="1:50" s="135" customFormat="1" ht="24" hidden="1" customHeight="1" x14ac:dyDescent="0.2">
      <c r="A2665" s="133"/>
      <c r="B2665" s="169"/>
      <c r="C2665" s="935" t="s">
        <v>7377</v>
      </c>
      <c r="D2665" s="138"/>
      <c r="E2665" s="138" t="s">
        <v>15231</v>
      </c>
      <c r="F2665" s="138" t="s">
        <v>13223</v>
      </c>
      <c r="G2665" s="138">
        <v>3220</v>
      </c>
      <c r="H2665" s="138">
        <v>3220</v>
      </c>
      <c r="I2665" s="138">
        <v>3220</v>
      </c>
      <c r="J2665" s="138">
        <v>45</v>
      </c>
      <c r="K2665" s="138">
        <v>70</v>
      </c>
      <c r="L2665" s="138"/>
      <c r="M2665" s="138"/>
      <c r="N2665" s="138">
        <v>3150</v>
      </c>
      <c r="O2665" s="138" t="s">
        <v>417</v>
      </c>
      <c r="P2665" s="138" t="s">
        <v>417</v>
      </c>
      <c r="Q2665" s="138" t="s">
        <v>417</v>
      </c>
      <c r="R2665" s="138"/>
      <c r="S2665" s="138">
        <v>2019</v>
      </c>
      <c r="T2665" s="145">
        <v>2019</v>
      </c>
      <c r="U2665" s="138"/>
      <c r="V2665" s="138"/>
      <c r="W2665" s="138"/>
      <c r="X2665" s="138"/>
      <c r="Y2665" s="138"/>
      <c r="Z2665" s="138"/>
      <c r="AA2665" s="138"/>
      <c r="AB2665" s="138"/>
      <c r="AC2665" s="138"/>
      <c r="AD2665" s="138"/>
      <c r="AE2665" s="138"/>
      <c r="AF2665" s="138"/>
      <c r="AG2665" s="138"/>
      <c r="AH2665" s="138"/>
      <c r="AI2665" s="138"/>
      <c r="AJ2665" s="138"/>
      <c r="AK2665" s="138"/>
      <c r="AL2665" s="138"/>
      <c r="AM2665" s="138"/>
      <c r="AN2665" s="138"/>
      <c r="AO2665" s="138"/>
      <c r="AP2665" s="138"/>
      <c r="AQ2665" s="138"/>
      <c r="AR2665" s="138"/>
      <c r="AS2665" s="138"/>
      <c r="AT2665" s="133"/>
      <c r="AU2665" s="133"/>
      <c r="AV2665" s="133"/>
      <c r="AW2665" s="133"/>
      <c r="AX2665" s="133"/>
    </row>
    <row r="2666" spans="1:50" s="135" customFormat="1" ht="24" hidden="1" customHeight="1" x14ac:dyDescent="0.2">
      <c r="A2666" s="133"/>
      <c r="B2666" s="169"/>
      <c r="C2666" s="935" t="s">
        <v>7377</v>
      </c>
      <c r="D2666" s="138"/>
      <c r="E2666" s="138" t="s">
        <v>15232</v>
      </c>
      <c r="F2666" s="138" t="s">
        <v>13223</v>
      </c>
      <c r="G2666" s="138">
        <v>2425</v>
      </c>
      <c r="H2666" s="138">
        <v>2425</v>
      </c>
      <c r="I2666" s="138">
        <v>2425</v>
      </c>
      <c r="J2666" s="138">
        <v>23</v>
      </c>
      <c r="K2666" s="138">
        <v>88</v>
      </c>
      <c r="L2666" s="138"/>
      <c r="M2666" s="138"/>
      <c r="N2666" s="138">
        <v>2024</v>
      </c>
      <c r="O2666" s="138" t="s">
        <v>417</v>
      </c>
      <c r="P2666" s="138" t="s">
        <v>417</v>
      </c>
      <c r="Q2666" s="138" t="s">
        <v>417</v>
      </c>
      <c r="R2666" s="138"/>
      <c r="S2666" s="138">
        <v>2019</v>
      </c>
      <c r="T2666" s="145">
        <v>2019</v>
      </c>
      <c r="U2666" s="138"/>
      <c r="V2666" s="138"/>
      <c r="W2666" s="138"/>
      <c r="X2666" s="138"/>
      <c r="Y2666" s="138"/>
      <c r="Z2666" s="138"/>
      <c r="AA2666" s="138"/>
      <c r="AB2666" s="138"/>
      <c r="AC2666" s="138"/>
      <c r="AD2666" s="138"/>
      <c r="AE2666" s="138"/>
      <c r="AF2666" s="138"/>
      <c r="AG2666" s="138"/>
      <c r="AH2666" s="138"/>
      <c r="AI2666" s="138"/>
      <c r="AJ2666" s="138"/>
      <c r="AK2666" s="138"/>
      <c r="AL2666" s="138"/>
      <c r="AM2666" s="138"/>
      <c r="AN2666" s="138"/>
      <c r="AO2666" s="138"/>
      <c r="AP2666" s="138"/>
      <c r="AQ2666" s="138"/>
      <c r="AR2666" s="138"/>
      <c r="AS2666" s="138"/>
      <c r="AT2666" s="133"/>
      <c r="AU2666" s="133"/>
      <c r="AV2666" s="133"/>
      <c r="AW2666" s="133"/>
      <c r="AX2666" s="133"/>
    </row>
    <row r="2667" spans="1:50" s="135" customFormat="1" ht="24" hidden="1" customHeight="1" x14ac:dyDescent="0.2">
      <c r="A2667" s="133"/>
      <c r="B2667" s="169"/>
      <c r="C2667" s="935" t="s">
        <v>7377</v>
      </c>
      <c r="D2667" s="138"/>
      <c r="E2667" s="138" t="s">
        <v>19486</v>
      </c>
      <c r="F2667" s="138" t="s">
        <v>13223</v>
      </c>
      <c r="G2667" s="138">
        <v>953</v>
      </c>
      <c r="H2667" s="138">
        <v>953</v>
      </c>
      <c r="I2667" s="138">
        <v>953</v>
      </c>
      <c r="J2667" s="138">
        <v>6.5</v>
      </c>
      <c r="K2667" s="138">
        <v>20</v>
      </c>
      <c r="L2667" s="138"/>
      <c r="M2667" s="138"/>
      <c r="N2667" s="138">
        <v>130</v>
      </c>
      <c r="O2667" s="138" t="s">
        <v>417</v>
      </c>
      <c r="P2667" s="138" t="s">
        <v>417</v>
      </c>
      <c r="Q2667" s="138" t="s">
        <v>417</v>
      </c>
      <c r="R2667" s="138"/>
      <c r="S2667" s="138">
        <v>2008</v>
      </c>
      <c r="T2667" s="145">
        <v>2008</v>
      </c>
      <c r="U2667" s="138"/>
      <c r="V2667" s="138"/>
      <c r="W2667" s="138"/>
      <c r="X2667" s="138"/>
      <c r="Y2667" s="138"/>
      <c r="Z2667" s="138"/>
      <c r="AA2667" s="138"/>
      <c r="AB2667" s="138"/>
      <c r="AC2667" s="138"/>
      <c r="AD2667" s="138"/>
      <c r="AE2667" s="138"/>
      <c r="AF2667" s="138"/>
      <c r="AG2667" s="138"/>
      <c r="AH2667" s="138"/>
      <c r="AI2667" s="138"/>
      <c r="AJ2667" s="138"/>
      <c r="AK2667" s="138"/>
      <c r="AL2667" s="138"/>
      <c r="AM2667" s="138"/>
      <c r="AN2667" s="138"/>
      <c r="AO2667" s="138"/>
      <c r="AP2667" s="138"/>
      <c r="AQ2667" s="138"/>
      <c r="AR2667" s="138"/>
      <c r="AS2667" s="138"/>
      <c r="AT2667" s="133"/>
      <c r="AU2667" s="133"/>
      <c r="AV2667" s="133"/>
      <c r="AW2667" s="133"/>
      <c r="AX2667" s="133"/>
    </row>
    <row r="2668" spans="1:50" s="135" customFormat="1" ht="24" hidden="1" customHeight="1" x14ac:dyDescent="0.2">
      <c r="A2668" s="133"/>
      <c r="B2668" s="169"/>
      <c r="C2668" s="935" t="s">
        <v>7377</v>
      </c>
      <c r="D2668" s="138"/>
      <c r="E2668" s="138" t="s">
        <v>19487</v>
      </c>
      <c r="F2668" s="138" t="s">
        <v>13223</v>
      </c>
      <c r="G2668" s="138">
        <v>577</v>
      </c>
      <c r="H2668" s="138">
        <v>577</v>
      </c>
      <c r="I2668" s="138">
        <v>577</v>
      </c>
      <c r="J2668" s="138">
        <v>6.5</v>
      </c>
      <c r="K2668" s="138">
        <v>20</v>
      </c>
      <c r="L2668" s="138"/>
      <c r="M2668" s="138"/>
      <c r="N2668" s="138">
        <v>130</v>
      </c>
      <c r="O2668" s="138" t="s">
        <v>417</v>
      </c>
      <c r="P2668" s="138" t="s">
        <v>417</v>
      </c>
      <c r="Q2668" s="138" t="s">
        <v>417</v>
      </c>
      <c r="R2668" s="138"/>
      <c r="S2668" s="138">
        <v>2012</v>
      </c>
      <c r="T2668" s="145">
        <v>2012</v>
      </c>
      <c r="U2668" s="138"/>
      <c r="V2668" s="138"/>
      <c r="W2668" s="138"/>
      <c r="X2668" s="138"/>
      <c r="Y2668" s="138"/>
      <c r="Z2668" s="138"/>
      <c r="AA2668" s="138"/>
      <c r="AB2668" s="138"/>
      <c r="AC2668" s="138"/>
      <c r="AD2668" s="138"/>
      <c r="AE2668" s="138"/>
      <c r="AF2668" s="138"/>
      <c r="AG2668" s="138"/>
      <c r="AH2668" s="138"/>
      <c r="AI2668" s="138"/>
      <c r="AJ2668" s="138"/>
      <c r="AK2668" s="138"/>
      <c r="AL2668" s="138"/>
      <c r="AM2668" s="138"/>
      <c r="AN2668" s="138"/>
      <c r="AO2668" s="138"/>
      <c r="AP2668" s="138"/>
      <c r="AQ2668" s="138"/>
      <c r="AR2668" s="138"/>
      <c r="AS2668" s="138"/>
      <c r="AT2668" s="133"/>
      <c r="AU2668" s="133"/>
      <c r="AV2668" s="133"/>
      <c r="AW2668" s="133"/>
      <c r="AX2668" s="133"/>
    </row>
    <row r="2669" spans="1:50" s="135" customFormat="1" ht="24" hidden="1" customHeight="1" x14ac:dyDescent="0.2">
      <c r="A2669" s="133"/>
      <c r="B2669" s="169"/>
      <c r="C2669" s="935" t="s">
        <v>7377</v>
      </c>
      <c r="D2669" s="138"/>
      <c r="E2669" s="138" t="s">
        <v>19488</v>
      </c>
      <c r="F2669" s="138" t="s">
        <v>15233</v>
      </c>
      <c r="G2669" s="138">
        <v>462</v>
      </c>
      <c r="H2669" s="138">
        <v>462</v>
      </c>
      <c r="I2669" s="138">
        <v>462</v>
      </c>
      <c r="J2669" s="138">
        <v>6.5</v>
      </c>
      <c r="K2669" s="138">
        <v>20</v>
      </c>
      <c r="L2669" s="138"/>
      <c r="M2669" s="138"/>
      <c r="N2669" s="138">
        <v>130</v>
      </c>
      <c r="O2669" s="138" t="s">
        <v>417</v>
      </c>
      <c r="P2669" s="138" t="s">
        <v>417</v>
      </c>
      <c r="Q2669" s="138" t="s">
        <v>417</v>
      </c>
      <c r="R2669" s="138"/>
      <c r="S2669" s="138">
        <v>2014</v>
      </c>
      <c r="T2669" s="145">
        <v>2014</v>
      </c>
      <c r="U2669" s="138"/>
      <c r="V2669" s="138"/>
      <c r="W2669" s="138"/>
      <c r="X2669" s="138"/>
      <c r="Y2669" s="138"/>
      <c r="Z2669" s="138"/>
      <c r="AA2669" s="138"/>
      <c r="AB2669" s="138"/>
      <c r="AC2669" s="138"/>
      <c r="AD2669" s="138"/>
      <c r="AE2669" s="138"/>
      <c r="AF2669" s="138"/>
      <c r="AG2669" s="138"/>
      <c r="AH2669" s="138"/>
      <c r="AI2669" s="138"/>
      <c r="AJ2669" s="138"/>
      <c r="AK2669" s="138"/>
      <c r="AL2669" s="138"/>
      <c r="AM2669" s="138"/>
      <c r="AN2669" s="138"/>
      <c r="AO2669" s="138"/>
      <c r="AP2669" s="138"/>
      <c r="AQ2669" s="138"/>
      <c r="AR2669" s="138"/>
      <c r="AS2669" s="138"/>
      <c r="AT2669" s="133"/>
      <c r="AU2669" s="133"/>
      <c r="AV2669" s="133"/>
      <c r="AW2669" s="133"/>
      <c r="AX2669" s="133"/>
    </row>
    <row r="2670" spans="1:50" s="135" customFormat="1" ht="24" hidden="1" customHeight="1" x14ac:dyDescent="0.2">
      <c r="A2670" s="133"/>
      <c r="B2670" s="169"/>
      <c r="C2670" s="935" t="s">
        <v>7377</v>
      </c>
      <c r="D2670" s="138"/>
      <c r="E2670" s="138" t="s">
        <v>19489</v>
      </c>
      <c r="F2670" s="138" t="s">
        <v>15234</v>
      </c>
      <c r="G2670" s="138">
        <v>444</v>
      </c>
      <c r="H2670" s="138">
        <v>444</v>
      </c>
      <c r="I2670" s="138">
        <v>444</v>
      </c>
      <c r="J2670" s="138">
        <v>6.5</v>
      </c>
      <c r="K2670" s="138">
        <v>20</v>
      </c>
      <c r="L2670" s="138"/>
      <c r="M2670" s="138"/>
      <c r="N2670" s="138">
        <v>130</v>
      </c>
      <c r="O2670" s="138" t="s">
        <v>417</v>
      </c>
      <c r="P2670" s="138" t="s">
        <v>417</v>
      </c>
      <c r="Q2670" s="138" t="s">
        <v>417</v>
      </c>
      <c r="R2670" s="138"/>
      <c r="S2670" s="138"/>
      <c r="T2670" s="145"/>
      <c r="U2670" s="138"/>
      <c r="V2670" s="138"/>
      <c r="W2670" s="138"/>
      <c r="X2670" s="138"/>
      <c r="Y2670" s="138"/>
      <c r="Z2670" s="138"/>
      <c r="AA2670" s="138"/>
      <c r="AB2670" s="138"/>
      <c r="AC2670" s="138"/>
      <c r="AD2670" s="138"/>
      <c r="AE2670" s="138"/>
      <c r="AF2670" s="138"/>
      <c r="AG2670" s="138"/>
      <c r="AH2670" s="138"/>
      <c r="AI2670" s="138"/>
      <c r="AJ2670" s="138"/>
      <c r="AK2670" s="138"/>
      <c r="AL2670" s="138"/>
      <c r="AM2670" s="138"/>
      <c r="AN2670" s="138"/>
      <c r="AO2670" s="138"/>
      <c r="AP2670" s="138"/>
      <c r="AQ2670" s="138"/>
      <c r="AR2670" s="138"/>
      <c r="AS2670" s="138"/>
      <c r="AT2670" s="133"/>
      <c r="AU2670" s="133"/>
      <c r="AV2670" s="133"/>
      <c r="AW2670" s="133"/>
      <c r="AX2670" s="133"/>
    </row>
    <row r="2671" spans="1:50" s="135" customFormat="1" ht="24" hidden="1" customHeight="1" x14ac:dyDescent="0.2">
      <c r="A2671" s="133"/>
      <c r="B2671" s="169"/>
      <c r="C2671" s="935" t="s">
        <v>7377</v>
      </c>
      <c r="D2671" s="138"/>
      <c r="E2671" s="138" t="s">
        <v>15235</v>
      </c>
      <c r="F2671" s="138" t="s">
        <v>15236</v>
      </c>
      <c r="G2671" s="138">
        <v>819</v>
      </c>
      <c r="H2671" s="138">
        <v>819</v>
      </c>
      <c r="I2671" s="138">
        <v>819</v>
      </c>
      <c r="J2671" s="138">
        <v>21</v>
      </c>
      <c r="K2671" s="138">
        <v>39</v>
      </c>
      <c r="L2671" s="138"/>
      <c r="M2671" s="138"/>
      <c r="N2671" s="138">
        <v>819</v>
      </c>
      <c r="O2671" s="138" t="s">
        <v>417</v>
      </c>
      <c r="P2671" s="138" t="s">
        <v>417</v>
      </c>
      <c r="Q2671" s="138" t="s">
        <v>417</v>
      </c>
      <c r="R2671" s="138"/>
      <c r="S2671" s="138" t="s">
        <v>417</v>
      </c>
      <c r="T2671" s="145" t="s">
        <v>417</v>
      </c>
      <c r="U2671" s="138"/>
      <c r="V2671" s="138"/>
      <c r="W2671" s="138"/>
      <c r="X2671" s="138"/>
      <c r="Y2671" s="138"/>
      <c r="Z2671" s="138"/>
      <c r="AA2671" s="138"/>
      <c r="AB2671" s="138"/>
      <c r="AC2671" s="138"/>
      <c r="AD2671" s="138"/>
      <c r="AE2671" s="138"/>
      <c r="AF2671" s="138"/>
      <c r="AG2671" s="138"/>
      <c r="AH2671" s="138"/>
      <c r="AI2671" s="138"/>
      <c r="AJ2671" s="138"/>
      <c r="AK2671" s="138"/>
      <c r="AL2671" s="138"/>
      <c r="AM2671" s="138"/>
      <c r="AN2671" s="138"/>
      <c r="AO2671" s="138"/>
      <c r="AP2671" s="138"/>
      <c r="AQ2671" s="138"/>
      <c r="AR2671" s="138"/>
      <c r="AS2671" s="138"/>
      <c r="AT2671" s="133"/>
      <c r="AU2671" s="133"/>
      <c r="AV2671" s="133"/>
      <c r="AW2671" s="133"/>
      <c r="AX2671" s="133"/>
    </row>
    <row r="2672" spans="1:50" s="135" customFormat="1" ht="24" hidden="1" customHeight="1" x14ac:dyDescent="0.2">
      <c r="A2672" s="133"/>
      <c r="B2672" s="169"/>
      <c r="C2672" s="935" t="s">
        <v>7377</v>
      </c>
      <c r="D2672" s="138"/>
      <c r="E2672" s="138" t="s">
        <v>15237</v>
      </c>
      <c r="F2672" s="138" t="s">
        <v>15238</v>
      </c>
      <c r="G2672" s="138">
        <v>481</v>
      </c>
      <c r="H2672" s="138">
        <v>481</v>
      </c>
      <c r="I2672" s="138">
        <v>481</v>
      </c>
      <c r="J2672" s="138">
        <v>6.5</v>
      </c>
      <c r="K2672" s="138">
        <v>20</v>
      </c>
      <c r="L2672" s="138"/>
      <c r="M2672" s="138"/>
      <c r="N2672" s="138">
        <v>130</v>
      </c>
      <c r="O2672" s="138" t="s">
        <v>417</v>
      </c>
      <c r="P2672" s="138" t="s">
        <v>417</v>
      </c>
      <c r="Q2672" s="138" t="s">
        <v>417</v>
      </c>
      <c r="R2672" s="138"/>
      <c r="S2672" s="138">
        <v>2014</v>
      </c>
      <c r="T2672" s="145">
        <v>2014</v>
      </c>
      <c r="U2672" s="138"/>
      <c r="V2672" s="138"/>
      <c r="W2672" s="138"/>
      <c r="X2672" s="138"/>
      <c r="Y2672" s="138"/>
      <c r="Z2672" s="138"/>
      <c r="AA2672" s="138"/>
      <c r="AB2672" s="138"/>
      <c r="AC2672" s="138"/>
      <c r="AD2672" s="138"/>
      <c r="AE2672" s="138"/>
      <c r="AF2672" s="138"/>
      <c r="AG2672" s="138"/>
      <c r="AH2672" s="138"/>
      <c r="AI2672" s="138"/>
      <c r="AJ2672" s="138"/>
      <c r="AK2672" s="138"/>
      <c r="AL2672" s="138"/>
      <c r="AM2672" s="138"/>
      <c r="AN2672" s="138"/>
      <c r="AO2672" s="138"/>
      <c r="AP2672" s="138"/>
      <c r="AQ2672" s="138"/>
      <c r="AR2672" s="138"/>
      <c r="AS2672" s="138"/>
      <c r="AT2672" s="133"/>
      <c r="AU2672" s="133"/>
      <c r="AV2672" s="133"/>
      <c r="AW2672" s="133"/>
      <c r="AX2672" s="133"/>
    </row>
    <row r="2673" spans="1:50" s="135" customFormat="1" ht="24" hidden="1" customHeight="1" x14ac:dyDescent="0.2">
      <c r="A2673" s="133"/>
      <c r="B2673" s="169"/>
      <c r="C2673" s="935" t="s">
        <v>7377</v>
      </c>
      <c r="D2673" s="138"/>
      <c r="E2673" s="138" t="s">
        <v>15239</v>
      </c>
      <c r="F2673" s="138" t="s">
        <v>13223</v>
      </c>
      <c r="G2673" s="138">
        <v>819</v>
      </c>
      <c r="H2673" s="138">
        <v>819</v>
      </c>
      <c r="I2673" s="138">
        <v>819</v>
      </c>
      <c r="J2673" s="138">
        <v>21</v>
      </c>
      <c r="K2673" s="138">
        <v>39</v>
      </c>
      <c r="L2673" s="138"/>
      <c r="M2673" s="138"/>
      <c r="N2673" s="138">
        <v>819</v>
      </c>
      <c r="O2673" s="138" t="s">
        <v>417</v>
      </c>
      <c r="P2673" s="138" t="s">
        <v>417</v>
      </c>
      <c r="Q2673" s="138" t="s">
        <v>417</v>
      </c>
      <c r="R2673" s="138"/>
      <c r="S2673" s="138" t="s">
        <v>417</v>
      </c>
      <c r="T2673" s="145" t="s">
        <v>417</v>
      </c>
      <c r="U2673" s="138"/>
      <c r="V2673" s="138"/>
      <c r="W2673" s="138"/>
      <c r="X2673" s="138"/>
      <c r="Y2673" s="138"/>
      <c r="Z2673" s="138"/>
      <c r="AA2673" s="138"/>
      <c r="AB2673" s="138"/>
      <c r="AC2673" s="138"/>
      <c r="AD2673" s="138"/>
      <c r="AE2673" s="138"/>
      <c r="AF2673" s="138"/>
      <c r="AG2673" s="138"/>
      <c r="AH2673" s="138"/>
      <c r="AI2673" s="138"/>
      <c r="AJ2673" s="138"/>
      <c r="AK2673" s="138"/>
      <c r="AL2673" s="138"/>
      <c r="AM2673" s="138"/>
      <c r="AN2673" s="138"/>
      <c r="AO2673" s="138"/>
      <c r="AP2673" s="138"/>
      <c r="AQ2673" s="138"/>
      <c r="AR2673" s="138"/>
      <c r="AS2673" s="138"/>
      <c r="AT2673" s="133"/>
      <c r="AU2673" s="133"/>
      <c r="AV2673" s="133"/>
      <c r="AW2673" s="133"/>
      <c r="AX2673" s="133"/>
    </row>
    <row r="2674" spans="1:50" s="135" customFormat="1" ht="24" hidden="1" customHeight="1" x14ac:dyDescent="0.2">
      <c r="A2674" s="133"/>
      <c r="B2674" s="169"/>
      <c r="C2674" s="935" t="s">
        <v>7377</v>
      </c>
      <c r="D2674" s="138"/>
      <c r="E2674" s="138" t="s">
        <v>19490</v>
      </c>
      <c r="F2674" s="138" t="s">
        <v>13223</v>
      </c>
      <c r="G2674" s="138">
        <v>814</v>
      </c>
      <c r="H2674" s="138">
        <v>814</v>
      </c>
      <c r="I2674" s="138">
        <v>814</v>
      </c>
      <c r="J2674" s="138">
        <v>22</v>
      </c>
      <c r="K2674" s="138">
        <v>37</v>
      </c>
      <c r="L2674" s="138"/>
      <c r="M2674" s="138"/>
      <c r="N2674" s="138">
        <v>814</v>
      </c>
      <c r="O2674" s="138" t="s">
        <v>417</v>
      </c>
      <c r="P2674" s="138" t="s">
        <v>417</v>
      </c>
      <c r="Q2674" s="138" t="s">
        <v>417</v>
      </c>
      <c r="R2674" s="138"/>
      <c r="S2674" s="138">
        <v>2009</v>
      </c>
      <c r="T2674" s="136">
        <v>2009</v>
      </c>
      <c r="U2674" s="138"/>
      <c r="V2674" s="138"/>
      <c r="W2674" s="138"/>
      <c r="X2674" s="138"/>
      <c r="Y2674" s="138"/>
      <c r="Z2674" s="138"/>
      <c r="AA2674" s="138"/>
      <c r="AB2674" s="138"/>
      <c r="AC2674" s="138"/>
      <c r="AD2674" s="138"/>
      <c r="AE2674" s="138"/>
      <c r="AF2674" s="138"/>
      <c r="AG2674" s="138"/>
      <c r="AH2674" s="138"/>
      <c r="AI2674" s="138"/>
      <c r="AJ2674" s="138"/>
      <c r="AK2674" s="138"/>
      <c r="AL2674" s="138"/>
      <c r="AM2674" s="138"/>
      <c r="AN2674" s="138"/>
      <c r="AO2674" s="138"/>
      <c r="AP2674" s="138"/>
      <c r="AQ2674" s="138"/>
      <c r="AR2674" s="138"/>
      <c r="AS2674" s="138"/>
      <c r="AT2674" s="133"/>
      <c r="AU2674" s="133"/>
      <c r="AV2674" s="133"/>
      <c r="AW2674" s="133"/>
      <c r="AX2674" s="133"/>
    </row>
    <row r="2675" spans="1:50" s="135" customFormat="1" ht="24" hidden="1" customHeight="1" x14ac:dyDescent="0.2">
      <c r="A2675" s="133"/>
      <c r="B2675" s="169"/>
      <c r="C2675" s="935" t="s">
        <v>7377</v>
      </c>
      <c r="D2675" s="138"/>
      <c r="E2675" s="138" t="s">
        <v>19491</v>
      </c>
      <c r="F2675" s="138" t="s">
        <v>13223</v>
      </c>
      <c r="G2675" s="138">
        <v>1350</v>
      </c>
      <c r="H2675" s="138">
        <v>1350</v>
      </c>
      <c r="I2675" s="138">
        <v>1350</v>
      </c>
      <c r="J2675" s="138">
        <v>30</v>
      </c>
      <c r="K2675" s="138">
        <v>45</v>
      </c>
      <c r="L2675" s="138"/>
      <c r="M2675" s="138"/>
      <c r="N2675" s="138">
        <v>1350</v>
      </c>
      <c r="O2675" s="138" t="s">
        <v>417</v>
      </c>
      <c r="P2675" s="138" t="s">
        <v>417</v>
      </c>
      <c r="Q2675" s="138" t="s">
        <v>417</v>
      </c>
      <c r="R2675" s="138"/>
      <c r="S2675" s="138">
        <v>2012</v>
      </c>
      <c r="T2675" s="136">
        <v>2012</v>
      </c>
      <c r="U2675" s="138"/>
      <c r="V2675" s="138"/>
      <c r="W2675" s="138"/>
      <c r="X2675" s="138"/>
      <c r="Y2675" s="138"/>
      <c r="Z2675" s="138"/>
      <c r="AA2675" s="138"/>
      <c r="AB2675" s="138"/>
      <c r="AC2675" s="138"/>
      <c r="AD2675" s="138"/>
      <c r="AE2675" s="138"/>
      <c r="AF2675" s="138"/>
      <c r="AG2675" s="138"/>
      <c r="AH2675" s="138"/>
      <c r="AI2675" s="138"/>
      <c r="AJ2675" s="138"/>
      <c r="AK2675" s="138"/>
      <c r="AL2675" s="138"/>
      <c r="AM2675" s="138"/>
      <c r="AN2675" s="138"/>
      <c r="AO2675" s="138"/>
      <c r="AP2675" s="138"/>
      <c r="AQ2675" s="138"/>
      <c r="AR2675" s="138"/>
      <c r="AS2675" s="138"/>
      <c r="AT2675" s="133"/>
      <c r="AU2675" s="133"/>
      <c r="AV2675" s="133"/>
      <c r="AW2675" s="133"/>
      <c r="AX2675" s="133"/>
    </row>
    <row r="2676" spans="1:50" s="135" customFormat="1" ht="24" hidden="1" customHeight="1" x14ac:dyDescent="0.2">
      <c r="A2676" s="133"/>
      <c r="B2676" s="169"/>
      <c r="C2676" s="935" t="s">
        <v>7377</v>
      </c>
      <c r="D2676" s="138"/>
      <c r="E2676" s="138" t="s">
        <v>19492</v>
      </c>
      <c r="F2676" s="138" t="s">
        <v>15230</v>
      </c>
      <c r="G2676" s="138">
        <v>989</v>
      </c>
      <c r="H2676" s="138">
        <v>989</v>
      </c>
      <c r="I2676" s="138">
        <v>989</v>
      </c>
      <c r="J2676" s="138">
        <v>23</v>
      </c>
      <c r="K2676" s="138">
        <v>43</v>
      </c>
      <c r="L2676" s="138"/>
      <c r="M2676" s="138"/>
      <c r="N2676" s="138">
        <v>989</v>
      </c>
      <c r="O2676" s="138" t="s">
        <v>417</v>
      </c>
      <c r="P2676" s="138" t="s">
        <v>417</v>
      </c>
      <c r="Q2676" s="138" t="s">
        <v>417</v>
      </c>
      <c r="R2676" s="138"/>
      <c r="S2676" s="138">
        <v>2010</v>
      </c>
      <c r="T2676" s="136">
        <v>2010</v>
      </c>
      <c r="U2676" s="138"/>
      <c r="V2676" s="138"/>
      <c r="W2676" s="138"/>
      <c r="X2676" s="138"/>
      <c r="Y2676" s="138"/>
      <c r="Z2676" s="138"/>
      <c r="AA2676" s="138"/>
      <c r="AB2676" s="138"/>
      <c r="AC2676" s="138"/>
      <c r="AD2676" s="138"/>
      <c r="AE2676" s="138"/>
      <c r="AF2676" s="138"/>
      <c r="AG2676" s="138"/>
      <c r="AH2676" s="138"/>
      <c r="AI2676" s="138"/>
      <c r="AJ2676" s="138"/>
      <c r="AK2676" s="138"/>
      <c r="AL2676" s="138"/>
      <c r="AM2676" s="138"/>
      <c r="AN2676" s="138"/>
      <c r="AO2676" s="138"/>
      <c r="AP2676" s="138"/>
      <c r="AQ2676" s="138"/>
      <c r="AR2676" s="138"/>
      <c r="AS2676" s="138"/>
      <c r="AT2676" s="133"/>
      <c r="AU2676" s="133"/>
      <c r="AV2676" s="133"/>
      <c r="AW2676" s="133"/>
      <c r="AX2676" s="133"/>
    </row>
    <row r="2677" spans="1:50" s="135" customFormat="1" ht="24" hidden="1" customHeight="1" x14ac:dyDescent="0.2">
      <c r="A2677" s="133"/>
      <c r="B2677" s="169"/>
      <c r="C2677" s="935" t="s">
        <v>7377</v>
      </c>
      <c r="D2677" s="138"/>
      <c r="E2677" s="138" t="s">
        <v>19493</v>
      </c>
      <c r="F2677" s="138" t="s">
        <v>13223</v>
      </c>
      <c r="G2677" s="138">
        <v>1310</v>
      </c>
      <c r="H2677" s="138">
        <v>1310</v>
      </c>
      <c r="I2677" s="138">
        <v>1310</v>
      </c>
      <c r="J2677" s="138">
        <v>19</v>
      </c>
      <c r="K2677" s="138">
        <v>34</v>
      </c>
      <c r="L2677" s="138"/>
      <c r="M2677" s="138"/>
      <c r="N2677" s="138">
        <v>646</v>
      </c>
      <c r="O2677" s="138" t="s">
        <v>417</v>
      </c>
      <c r="P2677" s="138" t="s">
        <v>417</v>
      </c>
      <c r="Q2677" s="138" t="s">
        <v>417</v>
      </c>
      <c r="R2677" s="138"/>
      <c r="S2677" s="138">
        <v>2002</v>
      </c>
      <c r="T2677" s="136">
        <v>2002</v>
      </c>
      <c r="U2677" s="138"/>
      <c r="V2677" s="138"/>
      <c r="W2677" s="138"/>
      <c r="X2677" s="138"/>
      <c r="Y2677" s="138"/>
      <c r="Z2677" s="138"/>
      <c r="AA2677" s="138"/>
      <c r="AB2677" s="138"/>
      <c r="AC2677" s="138"/>
      <c r="AD2677" s="138"/>
      <c r="AE2677" s="138"/>
      <c r="AF2677" s="138"/>
      <c r="AG2677" s="138"/>
      <c r="AH2677" s="138"/>
      <c r="AI2677" s="138"/>
      <c r="AJ2677" s="138"/>
      <c r="AK2677" s="138"/>
      <c r="AL2677" s="138"/>
      <c r="AM2677" s="138"/>
      <c r="AN2677" s="138"/>
      <c r="AO2677" s="138"/>
      <c r="AP2677" s="138"/>
      <c r="AQ2677" s="138"/>
      <c r="AR2677" s="138"/>
      <c r="AS2677" s="138"/>
      <c r="AT2677" s="133"/>
      <c r="AU2677" s="133"/>
      <c r="AV2677" s="133"/>
      <c r="AW2677" s="133"/>
      <c r="AX2677" s="133"/>
    </row>
    <row r="2678" spans="1:50" s="135" customFormat="1" ht="24" hidden="1" customHeight="1" x14ac:dyDescent="0.15">
      <c r="B2678" s="169"/>
      <c r="C2678" s="750" t="s">
        <v>7377</v>
      </c>
      <c r="D2678" s="144"/>
      <c r="E2678" s="149" t="s">
        <v>19494</v>
      </c>
      <c r="F2678" s="144" t="s">
        <v>19495</v>
      </c>
      <c r="G2678" s="144">
        <v>760</v>
      </c>
      <c r="H2678" s="144"/>
      <c r="I2678" s="144">
        <v>760</v>
      </c>
      <c r="J2678" s="144"/>
      <c r="K2678" s="138"/>
      <c r="L2678" s="138"/>
      <c r="M2678" s="138"/>
      <c r="N2678" s="138"/>
      <c r="O2678" s="138"/>
      <c r="P2678" s="138"/>
      <c r="Q2678" s="138"/>
      <c r="R2678" s="138"/>
      <c r="S2678" s="138"/>
      <c r="T2678" s="232"/>
      <c r="U2678" s="138"/>
      <c r="V2678" s="138"/>
      <c r="W2678" s="138"/>
      <c r="X2678" s="138"/>
      <c r="Y2678" s="138"/>
      <c r="Z2678" s="138"/>
      <c r="AA2678" s="138"/>
      <c r="AB2678" s="138"/>
      <c r="AC2678" s="138"/>
      <c r="AD2678" s="138"/>
      <c r="AE2678" s="138"/>
      <c r="AF2678" s="138"/>
      <c r="AG2678" s="138"/>
      <c r="AH2678" s="138"/>
      <c r="AI2678" s="138"/>
      <c r="AJ2678" s="138"/>
      <c r="AK2678" s="138"/>
      <c r="AL2678" s="138"/>
      <c r="AM2678" s="138"/>
      <c r="AN2678" s="138"/>
      <c r="AO2678" s="138"/>
      <c r="AP2678" s="138"/>
      <c r="AQ2678" s="138"/>
      <c r="AR2678" s="138"/>
      <c r="AS2678" s="144"/>
    </row>
    <row r="2679" spans="1:50" s="135" customFormat="1" ht="24" hidden="1" customHeight="1" x14ac:dyDescent="0.15">
      <c r="B2679" s="169"/>
      <c r="C2679" s="935" t="s">
        <v>7377</v>
      </c>
      <c r="D2679" s="138"/>
      <c r="E2679" s="138" t="s">
        <v>14808</v>
      </c>
      <c r="F2679" s="138" t="s">
        <v>15234</v>
      </c>
      <c r="G2679" s="138">
        <v>444</v>
      </c>
      <c r="H2679" s="138">
        <v>444</v>
      </c>
      <c r="I2679" s="138">
        <v>444</v>
      </c>
      <c r="J2679" s="138"/>
      <c r="K2679" s="138"/>
      <c r="L2679" s="138"/>
      <c r="M2679" s="138"/>
      <c r="N2679" s="138"/>
      <c r="O2679" s="138"/>
      <c r="P2679" s="138"/>
      <c r="Q2679" s="138"/>
      <c r="R2679" s="138"/>
      <c r="S2679" s="138"/>
      <c r="T2679" s="136" t="s">
        <v>19496</v>
      </c>
      <c r="U2679" s="138"/>
      <c r="V2679" s="138"/>
      <c r="W2679" s="138"/>
      <c r="X2679" s="138"/>
      <c r="Y2679" s="138"/>
      <c r="Z2679" s="138"/>
      <c r="AA2679" s="138"/>
      <c r="AB2679" s="138"/>
      <c r="AC2679" s="138"/>
      <c r="AD2679" s="138"/>
      <c r="AE2679" s="138"/>
      <c r="AF2679" s="138"/>
      <c r="AG2679" s="138"/>
      <c r="AH2679" s="138"/>
      <c r="AI2679" s="138"/>
      <c r="AJ2679" s="138"/>
      <c r="AK2679" s="138"/>
      <c r="AL2679" s="138"/>
      <c r="AM2679" s="138"/>
      <c r="AN2679" s="138"/>
      <c r="AO2679" s="138"/>
      <c r="AP2679" s="138"/>
      <c r="AQ2679" s="138"/>
      <c r="AR2679" s="138"/>
      <c r="AS2679" s="138"/>
    </row>
    <row r="2680" spans="1:50" s="135" customFormat="1" ht="24" hidden="1" customHeight="1" x14ac:dyDescent="0.15">
      <c r="A2680" s="208"/>
      <c r="B2680" s="169"/>
      <c r="C2680" s="750" t="s">
        <v>17859</v>
      </c>
      <c r="D2680" s="144"/>
      <c r="E2680" s="149" t="s">
        <v>19497</v>
      </c>
      <c r="F2680" s="144" t="s">
        <v>19498</v>
      </c>
      <c r="G2680" s="144">
        <v>8746</v>
      </c>
      <c r="H2680" s="144">
        <v>8746</v>
      </c>
      <c r="I2680" s="144">
        <v>8746</v>
      </c>
      <c r="J2680" s="144"/>
      <c r="K2680" s="138"/>
      <c r="L2680" s="138"/>
      <c r="M2680" s="138"/>
      <c r="N2680" s="138"/>
      <c r="O2680" s="138"/>
      <c r="P2680" s="138"/>
      <c r="Q2680" s="138"/>
      <c r="R2680" s="138"/>
      <c r="S2680" s="138"/>
      <c r="T2680" s="136">
        <v>2021</v>
      </c>
      <c r="U2680" s="138"/>
      <c r="V2680" s="138"/>
      <c r="W2680" s="138"/>
      <c r="X2680" s="138"/>
      <c r="Y2680" s="138"/>
      <c r="Z2680" s="138"/>
      <c r="AA2680" s="138"/>
      <c r="AB2680" s="138"/>
      <c r="AC2680" s="138"/>
      <c r="AD2680" s="138"/>
      <c r="AE2680" s="138"/>
      <c r="AF2680" s="138"/>
      <c r="AG2680" s="138"/>
      <c r="AH2680" s="138"/>
      <c r="AI2680" s="138"/>
      <c r="AJ2680" s="138"/>
      <c r="AK2680" s="138"/>
      <c r="AL2680" s="138"/>
      <c r="AM2680" s="138"/>
      <c r="AN2680" s="138"/>
      <c r="AO2680" s="138"/>
      <c r="AP2680" s="138"/>
      <c r="AQ2680" s="138"/>
      <c r="AR2680" s="138"/>
      <c r="AS2680" s="138"/>
    </row>
    <row r="2681" spans="1:50" s="135" customFormat="1" ht="24" hidden="1" customHeight="1" x14ac:dyDescent="0.2">
      <c r="A2681" s="133"/>
      <c r="B2681" s="169"/>
      <c r="C2681" s="935" t="s">
        <v>7381</v>
      </c>
      <c r="D2681" s="138"/>
      <c r="E2681" s="138" t="s">
        <v>19499</v>
      </c>
      <c r="F2681" s="138" t="s">
        <v>7381</v>
      </c>
      <c r="G2681" s="138">
        <v>7350</v>
      </c>
      <c r="H2681" s="138"/>
      <c r="I2681" s="138"/>
      <c r="J2681" s="138">
        <v>23</v>
      </c>
      <c r="K2681" s="138">
        <v>58</v>
      </c>
      <c r="L2681" s="138"/>
      <c r="M2681" s="138"/>
      <c r="N2681" s="138">
        <v>1334</v>
      </c>
      <c r="O2681" s="138"/>
      <c r="P2681" s="138"/>
      <c r="Q2681" s="138"/>
      <c r="R2681" s="138"/>
      <c r="S2681" s="138"/>
      <c r="T2681" s="136">
        <v>2007</v>
      </c>
      <c r="U2681" s="138"/>
      <c r="V2681" s="138"/>
      <c r="W2681" s="138"/>
      <c r="X2681" s="138"/>
      <c r="Y2681" s="138"/>
      <c r="Z2681" s="138"/>
      <c r="AA2681" s="138"/>
      <c r="AB2681" s="138"/>
      <c r="AC2681" s="138"/>
      <c r="AD2681" s="138"/>
      <c r="AE2681" s="138"/>
      <c r="AF2681" s="138"/>
      <c r="AG2681" s="138"/>
      <c r="AH2681" s="138"/>
      <c r="AI2681" s="138"/>
      <c r="AJ2681" s="138"/>
      <c r="AK2681" s="138"/>
      <c r="AL2681" s="138"/>
      <c r="AM2681" s="138"/>
      <c r="AN2681" s="138"/>
      <c r="AO2681" s="138"/>
      <c r="AP2681" s="138"/>
      <c r="AQ2681" s="138"/>
      <c r="AR2681" s="138"/>
      <c r="AS2681" s="138"/>
      <c r="AT2681" s="133"/>
      <c r="AU2681" s="133"/>
      <c r="AV2681" s="133"/>
      <c r="AW2681" s="133"/>
      <c r="AX2681" s="133"/>
    </row>
    <row r="2682" spans="1:50" s="135" customFormat="1" ht="24" hidden="1" customHeight="1" x14ac:dyDescent="0.2">
      <c r="A2682" s="133"/>
      <c r="B2682" s="169"/>
      <c r="C2682" s="935" t="s">
        <v>7381</v>
      </c>
      <c r="D2682" s="138"/>
      <c r="E2682" s="138" t="s">
        <v>19500</v>
      </c>
      <c r="F2682" s="138" t="s">
        <v>7381</v>
      </c>
      <c r="G2682" s="138">
        <v>7350</v>
      </c>
      <c r="H2682" s="138"/>
      <c r="I2682" s="138"/>
      <c r="J2682" s="138">
        <v>22</v>
      </c>
      <c r="K2682" s="138">
        <v>66</v>
      </c>
      <c r="L2682" s="138"/>
      <c r="M2682" s="138"/>
      <c r="N2682" s="138">
        <v>1452</v>
      </c>
      <c r="O2682" s="138"/>
      <c r="P2682" s="138"/>
      <c r="Q2682" s="138"/>
      <c r="R2682" s="138"/>
      <c r="S2682" s="138"/>
      <c r="T2682" s="136">
        <v>2009</v>
      </c>
      <c r="U2682" s="138"/>
      <c r="V2682" s="138"/>
      <c r="W2682" s="138"/>
      <c r="X2682" s="138"/>
      <c r="Y2682" s="138"/>
      <c r="Z2682" s="138"/>
      <c r="AA2682" s="138"/>
      <c r="AB2682" s="138"/>
      <c r="AC2682" s="138"/>
      <c r="AD2682" s="138"/>
      <c r="AE2682" s="138"/>
      <c r="AF2682" s="138"/>
      <c r="AG2682" s="138"/>
      <c r="AH2682" s="138"/>
      <c r="AI2682" s="138"/>
      <c r="AJ2682" s="138"/>
      <c r="AK2682" s="138"/>
      <c r="AL2682" s="138"/>
      <c r="AM2682" s="138"/>
      <c r="AN2682" s="138"/>
      <c r="AO2682" s="138"/>
      <c r="AP2682" s="138"/>
      <c r="AQ2682" s="138"/>
      <c r="AR2682" s="138"/>
      <c r="AS2682" s="138"/>
      <c r="AT2682" s="133"/>
      <c r="AU2682" s="133"/>
      <c r="AV2682" s="133"/>
      <c r="AW2682" s="133"/>
      <c r="AX2682" s="133"/>
    </row>
    <row r="2683" spans="1:50" s="135" customFormat="1" ht="24" hidden="1" customHeight="1" x14ac:dyDescent="0.2">
      <c r="A2683" s="133"/>
      <c r="B2683" s="169"/>
      <c r="C2683" s="935" t="s">
        <v>7381</v>
      </c>
      <c r="D2683" s="138"/>
      <c r="E2683" s="138" t="s">
        <v>19501</v>
      </c>
      <c r="F2683" s="138" t="s">
        <v>7381</v>
      </c>
      <c r="G2683" s="138">
        <v>6023</v>
      </c>
      <c r="H2683" s="138"/>
      <c r="I2683" s="138"/>
      <c r="J2683" s="138">
        <v>22</v>
      </c>
      <c r="K2683" s="138">
        <v>63</v>
      </c>
      <c r="L2683" s="138"/>
      <c r="M2683" s="138"/>
      <c r="N2683" s="138">
        <v>1386</v>
      </c>
      <c r="O2683" s="138"/>
      <c r="P2683" s="138"/>
      <c r="Q2683" s="138"/>
      <c r="R2683" s="138"/>
      <c r="S2683" s="138"/>
      <c r="T2683" s="136">
        <v>2007</v>
      </c>
      <c r="U2683" s="138"/>
      <c r="V2683" s="138"/>
      <c r="W2683" s="138"/>
      <c r="X2683" s="138"/>
      <c r="Y2683" s="138"/>
      <c r="Z2683" s="138"/>
      <c r="AA2683" s="138"/>
      <c r="AB2683" s="138"/>
      <c r="AC2683" s="138"/>
      <c r="AD2683" s="138"/>
      <c r="AE2683" s="138"/>
      <c r="AF2683" s="138"/>
      <c r="AG2683" s="138"/>
      <c r="AH2683" s="138"/>
      <c r="AI2683" s="138"/>
      <c r="AJ2683" s="138"/>
      <c r="AK2683" s="138"/>
      <c r="AL2683" s="138"/>
      <c r="AM2683" s="138"/>
      <c r="AN2683" s="138"/>
      <c r="AO2683" s="138"/>
      <c r="AP2683" s="138"/>
      <c r="AQ2683" s="138"/>
      <c r="AR2683" s="138"/>
      <c r="AS2683" s="138"/>
      <c r="AT2683" s="133"/>
      <c r="AU2683" s="133"/>
      <c r="AV2683" s="133"/>
      <c r="AW2683" s="133"/>
      <c r="AX2683" s="133"/>
    </row>
    <row r="2684" spans="1:50" s="135" customFormat="1" ht="24" hidden="1" customHeight="1" x14ac:dyDescent="0.2">
      <c r="A2684" s="133"/>
      <c r="B2684" s="169"/>
      <c r="C2684" s="935" t="s">
        <v>7381</v>
      </c>
      <c r="D2684" s="138"/>
      <c r="E2684" s="138" t="s">
        <v>19502</v>
      </c>
      <c r="F2684" s="138" t="s">
        <v>7381</v>
      </c>
      <c r="G2684" s="138">
        <v>11430</v>
      </c>
      <c r="H2684" s="138"/>
      <c r="I2684" s="138"/>
      <c r="J2684" s="138">
        <v>22</v>
      </c>
      <c r="K2684" s="138">
        <v>65</v>
      </c>
      <c r="L2684" s="138"/>
      <c r="M2684" s="138"/>
      <c r="N2684" s="138">
        <v>1430</v>
      </c>
      <c r="O2684" s="138"/>
      <c r="P2684" s="138"/>
      <c r="Q2684" s="138"/>
      <c r="R2684" s="138"/>
      <c r="S2684" s="138"/>
      <c r="T2684" s="136">
        <v>2012</v>
      </c>
      <c r="U2684" s="138"/>
      <c r="V2684" s="138"/>
      <c r="W2684" s="138"/>
      <c r="X2684" s="138"/>
      <c r="Y2684" s="138"/>
      <c r="Z2684" s="138"/>
      <c r="AA2684" s="138"/>
      <c r="AB2684" s="138"/>
      <c r="AC2684" s="138"/>
      <c r="AD2684" s="138"/>
      <c r="AE2684" s="138"/>
      <c r="AF2684" s="138"/>
      <c r="AG2684" s="138"/>
      <c r="AH2684" s="138"/>
      <c r="AI2684" s="138"/>
      <c r="AJ2684" s="138"/>
      <c r="AK2684" s="138"/>
      <c r="AL2684" s="138"/>
      <c r="AM2684" s="138"/>
      <c r="AN2684" s="138"/>
      <c r="AO2684" s="138"/>
      <c r="AP2684" s="138"/>
      <c r="AQ2684" s="138"/>
      <c r="AR2684" s="138"/>
      <c r="AS2684" s="138"/>
      <c r="AT2684" s="133"/>
      <c r="AU2684" s="133"/>
      <c r="AV2684" s="133"/>
      <c r="AW2684" s="133"/>
      <c r="AX2684" s="133"/>
    </row>
    <row r="2685" spans="1:50" s="135" customFormat="1" ht="24" hidden="1" customHeight="1" x14ac:dyDescent="0.15">
      <c r="B2685" s="169"/>
      <c r="C2685" s="935" t="s">
        <v>17808</v>
      </c>
      <c r="D2685" s="138"/>
      <c r="E2685" s="138" t="s">
        <v>19503</v>
      </c>
      <c r="F2685" s="138" t="s">
        <v>17807</v>
      </c>
      <c r="G2685" s="138">
        <v>2133</v>
      </c>
      <c r="H2685" s="138">
        <v>0</v>
      </c>
      <c r="I2685" s="138">
        <v>0</v>
      </c>
      <c r="J2685" s="138"/>
      <c r="K2685" s="138"/>
      <c r="L2685" s="138"/>
      <c r="M2685" s="138"/>
      <c r="N2685" s="138"/>
      <c r="O2685" s="138"/>
      <c r="P2685" s="138"/>
      <c r="Q2685" s="138"/>
      <c r="R2685" s="138"/>
      <c r="S2685" s="138"/>
      <c r="T2685" s="232">
        <v>2008</v>
      </c>
      <c r="U2685" s="138"/>
      <c r="V2685" s="138"/>
      <c r="W2685" s="138"/>
      <c r="X2685" s="138"/>
      <c r="Y2685" s="138"/>
      <c r="Z2685" s="138"/>
      <c r="AA2685" s="138"/>
      <c r="AB2685" s="138"/>
      <c r="AC2685" s="138"/>
      <c r="AD2685" s="138"/>
      <c r="AE2685" s="138"/>
      <c r="AF2685" s="138"/>
      <c r="AG2685" s="138"/>
      <c r="AH2685" s="138"/>
      <c r="AI2685" s="138"/>
      <c r="AJ2685" s="138"/>
      <c r="AK2685" s="138"/>
      <c r="AL2685" s="138"/>
      <c r="AM2685" s="138"/>
      <c r="AN2685" s="138"/>
      <c r="AO2685" s="138"/>
      <c r="AP2685" s="138"/>
      <c r="AQ2685" s="138"/>
      <c r="AR2685" s="138"/>
      <c r="AS2685" s="138"/>
    </row>
    <row r="2686" spans="1:50" s="135" customFormat="1" ht="24" hidden="1" customHeight="1" x14ac:dyDescent="0.15">
      <c r="B2686" s="169"/>
      <c r="C2686" s="935" t="s">
        <v>17808</v>
      </c>
      <c r="D2686" s="138"/>
      <c r="E2686" s="138" t="s">
        <v>19504</v>
      </c>
      <c r="F2686" s="138" t="s">
        <v>19505</v>
      </c>
      <c r="G2686" s="138">
        <v>15417</v>
      </c>
      <c r="H2686" s="138">
        <v>0</v>
      </c>
      <c r="I2686" s="138">
        <v>0</v>
      </c>
      <c r="J2686" s="138"/>
      <c r="K2686" s="138"/>
      <c r="L2686" s="138"/>
      <c r="M2686" s="138"/>
      <c r="N2686" s="138"/>
      <c r="O2686" s="138"/>
      <c r="P2686" s="138"/>
      <c r="Q2686" s="138"/>
      <c r="R2686" s="138"/>
      <c r="S2686" s="138"/>
      <c r="T2686" s="136">
        <v>2020</v>
      </c>
      <c r="U2686" s="138"/>
      <c r="V2686" s="138"/>
      <c r="W2686" s="138"/>
      <c r="X2686" s="138"/>
      <c r="Y2686" s="138"/>
      <c r="Z2686" s="138"/>
      <c r="AA2686" s="138"/>
      <c r="AB2686" s="138"/>
      <c r="AC2686" s="138"/>
      <c r="AD2686" s="138"/>
      <c r="AE2686" s="138"/>
      <c r="AF2686" s="138"/>
      <c r="AG2686" s="138"/>
      <c r="AH2686" s="138"/>
      <c r="AI2686" s="138"/>
      <c r="AJ2686" s="138"/>
      <c r="AK2686" s="138"/>
      <c r="AL2686" s="138"/>
      <c r="AM2686" s="138"/>
      <c r="AN2686" s="138"/>
      <c r="AO2686" s="138"/>
      <c r="AP2686" s="138"/>
      <c r="AQ2686" s="138"/>
      <c r="AR2686" s="138"/>
      <c r="AS2686" s="138"/>
    </row>
    <row r="2687" spans="1:50" s="135" customFormat="1" ht="24" hidden="1" customHeight="1" x14ac:dyDescent="0.15">
      <c r="B2687" s="169"/>
      <c r="C2687" s="656" t="s">
        <v>17808</v>
      </c>
      <c r="D2687" s="138"/>
      <c r="E2687" s="138" t="s">
        <v>19506</v>
      </c>
      <c r="F2687" s="138" t="s">
        <v>19505</v>
      </c>
      <c r="G2687" s="138">
        <v>18000</v>
      </c>
      <c r="H2687" s="138">
        <v>0</v>
      </c>
      <c r="I2687" s="138">
        <v>0</v>
      </c>
      <c r="J2687" s="138"/>
      <c r="K2687" s="138"/>
      <c r="L2687" s="138"/>
      <c r="M2687" s="138"/>
      <c r="N2687" s="138"/>
      <c r="O2687" s="138"/>
      <c r="P2687" s="138"/>
      <c r="Q2687" s="138"/>
      <c r="R2687" s="138"/>
      <c r="S2687" s="138"/>
      <c r="T2687" s="136">
        <v>2017</v>
      </c>
      <c r="U2687" s="138"/>
      <c r="V2687" s="138"/>
      <c r="W2687" s="138"/>
      <c r="X2687" s="138"/>
      <c r="Y2687" s="138"/>
      <c r="Z2687" s="138"/>
      <c r="AA2687" s="138"/>
      <c r="AB2687" s="138"/>
      <c r="AC2687" s="138"/>
      <c r="AD2687" s="138"/>
      <c r="AE2687" s="138"/>
      <c r="AF2687" s="138"/>
      <c r="AG2687" s="138"/>
      <c r="AH2687" s="138"/>
      <c r="AI2687" s="138"/>
      <c r="AJ2687" s="138"/>
      <c r="AK2687" s="138"/>
      <c r="AL2687" s="138"/>
      <c r="AM2687" s="138"/>
      <c r="AN2687" s="138"/>
      <c r="AO2687" s="138"/>
      <c r="AP2687" s="138"/>
      <c r="AQ2687" s="138"/>
      <c r="AR2687" s="138"/>
      <c r="AS2687" s="138"/>
    </row>
    <row r="2688" spans="1:50" s="135" customFormat="1" ht="24" hidden="1" customHeight="1" x14ac:dyDescent="0.15">
      <c r="B2688" s="169"/>
      <c r="C2688" s="750" t="s">
        <v>17808</v>
      </c>
      <c r="D2688" s="144"/>
      <c r="E2688" s="149" t="s">
        <v>19507</v>
      </c>
      <c r="F2688" s="144" t="s">
        <v>17807</v>
      </c>
      <c r="G2688" s="144">
        <v>22816</v>
      </c>
      <c r="H2688" s="144">
        <v>0</v>
      </c>
      <c r="I2688" s="144">
        <v>0</v>
      </c>
      <c r="J2688" s="144"/>
      <c r="K2688" s="138"/>
      <c r="L2688" s="138"/>
      <c r="M2688" s="138"/>
      <c r="N2688" s="138"/>
      <c r="O2688" s="138"/>
      <c r="P2688" s="138"/>
      <c r="Q2688" s="138"/>
      <c r="R2688" s="138"/>
      <c r="S2688" s="138"/>
      <c r="T2688" s="232">
        <v>2015</v>
      </c>
      <c r="U2688" s="138"/>
      <c r="V2688" s="138"/>
      <c r="W2688" s="138"/>
      <c r="X2688" s="138"/>
      <c r="Y2688" s="138"/>
      <c r="Z2688" s="138"/>
      <c r="AA2688" s="138"/>
      <c r="AB2688" s="138"/>
      <c r="AC2688" s="138"/>
      <c r="AD2688" s="138"/>
      <c r="AE2688" s="138"/>
      <c r="AF2688" s="138"/>
      <c r="AG2688" s="138"/>
      <c r="AH2688" s="138"/>
      <c r="AI2688" s="138"/>
      <c r="AJ2688" s="138"/>
      <c r="AK2688" s="138"/>
      <c r="AL2688" s="138"/>
      <c r="AM2688" s="138"/>
      <c r="AN2688" s="138"/>
      <c r="AO2688" s="138"/>
      <c r="AP2688" s="138"/>
      <c r="AQ2688" s="138"/>
      <c r="AR2688" s="138"/>
      <c r="AS2688" s="144"/>
    </row>
    <row r="2689" spans="1:50" s="135" customFormat="1" ht="24" hidden="1" customHeight="1" x14ac:dyDescent="0.15">
      <c r="B2689" s="169"/>
      <c r="C2689" s="935" t="s">
        <v>17808</v>
      </c>
      <c r="D2689" s="138"/>
      <c r="E2689" s="138" t="s">
        <v>17809</v>
      </c>
      <c r="F2689" s="144" t="s">
        <v>17807</v>
      </c>
      <c r="G2689" s="138">
        <v>41412</v>
      </c>
      <c r="H2689" s="138">
        <v>0</v>
      </c>
      <c r="I2689" s="138">
        <v>0</v>
      </c>
      <c r="J2689" s="144"/>
      <c r="K2689" s="138"/>
      <c r="L2689" s="138"/>
      <c r="M2689" s="138"/>
      <c r="N2689" s="138"/>
      <c r="O2689" s="138"/>
      <c r="P2689" s="138"/>
      <c r="Q2689" s="138"/>
      <c r="R2689" s="138"/>
      <c r="S2689" s="138"/>
      <c r="T2689" s="136">
        <v>2019</v>
      </c>
      <c r="U2689" s="138"/>
      <c r="V2689" s="138"/>
      <c r="W2689" s="138"/>
      <c r="X2689" s="138"/>
      <c r="Y2689" s="138"/>
      <c r="Z2689" s="138"/>
      <c r="AA2689" s="138"/>
      <c r="AB2689" s="138"/>
      <c r="AC2689" s="138"/>
      <c r="AD2689" s="138"/>
      <c r="AE2689" s="138"/>
      <c r="AF2689" s="138"/>
      <c r="AG2689" s="138"/>
      <c r="AH2689" s="138"/>
      <c r="AI2689" s="138"/>
      <c r="AJ2689" s="138"/>
      <c r="AK2689" s="138"/>
      <c r="AL2689" s="138"/>
      <c r="AM2689" s="138"/>
      <c r="AN2689" s="138"/>
      <c r="AO2689" s="138"/>
      <c r="AP2689" s="138"/>
      <c r="AQ2689" s="138"/>
      <c r="AR2689" s="138"/>
      <c r="AS2689" s="138"/>
    </row>
    <row r="2690" spans="1:50" s="135" customFormat="1" ht="24" hidden="1" customHeight="1" x14ac:dyDescent="0.15">
      <c r="B2690" s="169"/>
      <c r="C2690" s="935" t="s">
        <v>17808</v>
      </c>
      <c r="D2690" s="138"/>
      <c r="E2690" s="138" t="s">
        <v>19508</v>
      </c>
      <c r="F2690" s="144" t="s">
        <v>17807</v>
      </c>
      <c r="G2690" s="138">
        <v>29568</v>
      </c>
      <c r="H2690" s="138">
        <v>0</v>
      </c>
      <c r="I2690" s="138">
        <v>0</v>
      </c>
      <c r="J2690" s="144"/>
      <c r="K2690" s="138"/>
      <c r="L2690" s="138"/>
      <c r="M2690" s="138"/>
      <c r="N2690" s="138"/>
      <c r="O2690" s="138"/>
      <c r="P2690" s="138"/>
      <c r="Q2690" s="138"/>
      <c r="R2690" s="138"/>
      <c r="S2690" s="138"/>
      <c r="T2690" s="232">
        <v>2011</v>
      </c>
      <c r="U2690" s="138"/>
      <c r="V2690" s="138"/>
      <c r="W2690" s="138"/>
      <c r="X2690" s="138"/>
      <c r="Y2690" s="138"/>
      <c r="Z2690" s="138"/>
      <c r="AA2690" s="138"/>
      <c r="AB2690" s="138"/>
      <c r="AC2690" s="138"/>
      <c r="AD2690" s="138"/>
      <c r="AE2690" s="138"/>
      <c r="AF2690" s="138"/>
      <c r="AG2690" s="138"/>
      <c r="AH2690" s="138"/>
      <c r="AI2690" s="138"/>
      <c r="AJ2690" s="138"/>
      <c r="AK2690" s="138"/>
      <c r="AL2690" s="138"/>
      <c r="AM2690" s="138"/>
      <c r="AN2690" s="138"/>
      <c r="AO2690" s="138"/>
      <c r="AP2690" s="138"/>
      <c r="AQ2690" s="138"/>
      <c r="AR2690" s="138"/>
      <c r="AS2690" s="138"/>
    </row>
    <row r="2691" spans="1:50" s="135" customFormat="1" ht="24" hidden="1" customHeight="1" x14ac:dyDescent="0.15">
      <c r="B2691" s="169"/>
      <c r="C2691" s="935" t="s">
        <v>17808</v>
      </c>
      <c r="D2691" s="138"/>
      <c r="E2691" s="138" t="s">
        <v>19509</v>
      </c>
      <c r="F2691" s="144" t="s">
        <v>17807</v>
      </c>
      <c r="G2691" s="138">
        <v>11531</v>
      </c>
      <c r="H2691" s="138">
        <v>0</v>
      </c>
      <c r="I2691" s="138">
        <v>0</v>
      </c>
      <c r="J2691" s="144"/>
      <c r="K2691" s="138"/>
      <c r="L2691" s="138"/>
      <c r="M2691" s="138"/>
      <c r="N2691" s="138"/>
      <c r="O2691" s="138"/>
      <c r="P2691" s="138"/>
      <c r="Q2691" s="138"/>
      <c r="R2691" s="138"/>
      <c r="S2691" s="138"/>
      <c r="T2691" s="232"/>
      <c r="U2691" s="138"/>
      <c r="V2691" s="138"/>
      <c r="W2691" s="138"/>
      <c r="X2691" s="138"/>
      <c r="Y2691" s="138"/>
      <c r="Z2691" s="138"/>
      <c r="AA2691" s="138"/>
      <c r="AB2691" s="138"/>
      <c r="AC2691" s="138"/>
      <c r="AD2691" s="138"/>
      <c r="AE2691" s="138"/>
      <c r="AF2691" s="138"/>
      <c r="AG2691" s="138"/>
      <c r="AH2691" s="138"/>
      <c r="AI2691" s="138"/>
      <c r="AJ2691" s="138"/>
      <c r="AK2691" s="138"/>
      <c r="AL2691" s="138"/>
      <c r="AM2691" s="138"/>
      <c r="AN2691" s="138"/>
      <c r="AO2691" s="138"/>
      <c r="AP2691" s="138"/>
      <c r="AQ2691" s="138"/>
      <c r="AR2691" s="138"/>
      <c r="AS2691" s="138"/>
    </row>
    <row r="2692" spans="1:50" s="135" customFormat="1" ht="24" hidden="1" customHeight="1" x14ac:dyDescent="0.2">
      <c r="A2692" s="133"/>
      <c r="B2692" s="169"/>
      <c r="C2692" s="935" t="s">
        <v>7385</v>
      </c>
      <c r="D2692" s="138"/>
      <c r="E2692" s="138" t="s">
        <v>19510</v>
      </c>
      <c r="F2692" s="138" t="s">
        <v>7385</v>
      </c>
      <c r="G2692" s="138">
        <v>37539</v>
      </c>
      <c r="H2692" s="138"/>
      <c r="I2692" s="138"/>
      <c r="J2692" s="138">
        <v>30</v>
      </c>
      <c r="K2692" s="138">
        <v>44</v>
      </c>
      <c r="L2692" s="138"/>
      <c r="M2692" s="138"/>
      <c r="N2692" s="138">
        <v>1320</v>
      </c>
      <c r="O2692" s="138"/>
      <c r="P2692" s="138"/>
      <c r="Q2692" s="138"/>
      <c r="R2692" s="138"/>
      <c r="S2692" s="138"/>
      <c r="T2692" s="136">
        <v>2013</v>
      </c>
      <c r="U2692" s="138"/>
      <c r="V2692" s="138"/>
      <c r="W2692" s="138"/>
      <c r="X2692" s="138"/>
      <c r="Y2692" s="138"/>
      <c r="Z2692" s="138">
        <v>400</v>
      </c>
      <c r="AA2692" s="138"/>
      <c r="AB2692" s="138"/>
      <c r="AC2692" s="138"/>
      <c r="AD2692" s="138"/>
      <c r="AE2692" s="138"/>
      <c r="AF2692" s="138"/>
      <c r="AG2692" s="138"/>
      <c r="AH2692" s="138"/>
      <c r="AI2692" s="138"/>
      <c r="AJ2692" s="138"/>
      <c r="AK2692" s="138"/>
      <c r="AL2692" s="138"/>
      <c r="AM2692" s="138"/>
      <c r="AN2692" s="138"/>
      <c r="AO2692" s="138"/>
      <c r="AP2692" s="138"/>
      <c r="AQ2692" s="138"/>
      <c r="AR2692" s="138"/>
      <c r="AS2692" s="138"/>
      <c r="AT2692" s="133"/>
      <c r="AU2692" s="133"/>
      <c r="AV2692" s="133"/>
      <c r="AW2692" s="133"/>
      <c r="AX2692" s="133"/>
    </row>
    <row r="2693" spans="1:50" s="135" customFormat="1" ht="24" hidden="1" customHeight="1" x14ac:dyDescent="0.2">
      <c r="A2693" s="133"/>
      <c r="B2693" s="169"/>
      <c r="C2693" s="935" t="s">
        <v>7385</v>
      </c>
      <c r="D2693" s="138"/>
      <c r="E2693" s="138" t="s">
        <v>19511</v>
      </c>
      <c r="F2693" s="138" t="s">
        <v>7385</v>
      </c>
      <c r="G2693" s="138">
        <v>37539</v>
      </c>
      <c r="H2693" s="138"/>
      <c r="I2693" s="138"/>
      <c r="J2693" s="138">
        <v>24</v>
      </c>
      <c r="K2693" s="138">
        <v>38</v>
      </c>
      <c r="L2693" s="138"/>
      <c r="M2693" s="138"/>
      <c r="N2693" s="138">
        <v>912</v>
      </c>
      <c r="O2693" s="138"/>
      <c r="P2693" s="138"/>
      <c r="Q2693" s="138"/>
      <c r="R2693" s="138"/>
      <c r="S2693" s="138"/>
      <c r="T2693" s="136">
        <v>2013</v>
      </c>
      <c r="U2693" s="138"/>
      <c r="V2693" s="138"/>
      <c r="W2693" s="138"/>
      <c r="X2693" s="138"/>
      <c r="Y2693" s="138"/>
      <c r="Z2693" s="138">
        <v>250</v>
      </c>
      <c r="AA2693" s="138"/>
      <c r="AB2693" s="138"/>
      <c r="AC2693" s="138"/>
      <c r="AD2693" s="138"/>
      <c r="AE2693" s="138"/>
      <c r="AF2693" s="138"/>
      <c r="AG2693" s="138"/>
      <c r="AH2693" s="138"/>
      <c r="AI2693" s="138"/>
      <c r="AJ2693" s="138"/>
      <c r="AK2693" s="138"/>
      <c r="AL2693" s="138"/>
      <c r="AM2693" s="138"/>
      <c r="AN2693" s="138"/>
      <c r="AO2693" s="138"/>
      <c r="AP2693" s="138"/>
      <c r="AQ2693" s="138"/>
      <c r="AR2693" s="138"/>
      <c r="AS2693" s="138"/>
      <c r="AT2693" s="133"/>
      <c r="AU2693" s="133"/>
      <c r="AV2693" s="133"/>
      <c r="AW2693" s="133"/>
      <c r="AX2693" s="133"/>
    </row>
    <row r="2694" spans="1:50" s="135" customFormat="1" ht="24" hidden="1" customHeight="1" x14ac:dyDescent="0.2">
      <c r="A2694" s="133"/>
      <c r="B2694" s="169"/>
      <c r="C2694" s="935" t="s">
        <v>7385</v>
      </c>
      <c r="D2694" s="138"/>
      <c r="E2694" s="138" t="s">
        <v>19512</v>
      </c>
      <c r="F2694" s="138" t="s">
        <v>7385</v>
      </c>
      <c r="G2694" s="138">
        <v>23857</v>
      </c>
      <c r="H2694" s="138"/>
      <c r="I2694" s="138"/>
      <c r="J2694" s="138">
        <v>23</v>
      </c>
      <c r="K2694" s="138">
        <v>31</v>
      </c>
      <c r="L2694" s="138"/>
      <c r="M2694" s="138"/>
      <c r="N2694" s="138">
        <v>713</v>
      </c>
      <c r="O2694" s="138"/>
      <c r="P2694" s="138"/>
      <c r="Q2694" s="138"/>
      <c r="R2694" s="138"/>
      <c r="S2694" s="138"/>
      <c r="T2694" s="136">
        <v>2018</v>
      </c>
      <c r="U2694" s="138"/>
      <c r="V2694" s="138"/>
      <c r="W2694" s="138"/>
      <c r="X2694" s="138"/>
      <c r="Y2694" s="138"/>
      <c r="Z2694" s="138">
        <v>300</v>
      </c>
      <c r="AA2694" s="138"/>
      <c r="AB2694" s="138"/>
      <c r="AC2694" s="138"/>
      <c r="AD2694" s="138"/>
      <c r="AE2694" s="138"/>
      <c r="AF2694" s="138"/>
      <c r="AG2694" s="138"/>
      <c r="AH2694" s="138"/>
      <c r="AI2694" s="138"/>
      <c r="AJ2694" s="138"/>
      <c r="AK2694" s="138"/>
      <c r="AL2694" s="138"/>
      <c r="AM2694" s="138"/>
      <c r="AN2694" s="138"/>
      <c r="AO2694" s="138"/>
      <c r="AP2694" s="138"/>
      <c r="AQ2694" s="138"/>
      <c r="AR2694" s="138"/>
      <c r="AS2694" s="138"/>
      <c r="AT2694" s="133"/>
      <c r="AU2694" s="133"/>
      <c r="AV2694" s="133"/>
      <c r="AW2694" s="133"/>
      <c r="AX2694" s="133"/>
    </row>
    <row r="2695" spans="1:50" s="135" customFormat="1" ht="24" hidden="1" customHeight="1" x14ac:dyDescent="0.2">
      <c r="A2695" s="133"/>
      <c r="B2695" s="169"/>
      <c r="C2695" s="935" t="s">
        <v>7385</v>
      </c>
      <c r="D2695" s="138"/>
      <c r="E2695" s="138" t="s">
        <v>19513</v>
      </c>
      <c r="F2695" s="138" t="s">
        <v>7385</v>
      </c>
      <c r="G2695" s="138">
        <v>912</v>
      </c>
      <c r="H2695" s="138"/>
      <c r="I2695" s="138"/>
      <c r="J2695" s="138">
        <v>24</v>
      </c>
      <c r="K2695" s="138">
        <v>38</v>
      </c>
      <c r="L2695" s="138"/>
      <c r="M2695" s="138"/>
      <c r="N2695" s="138">
        <v>912</v>
      </c>
      <c r="O2695" s="138"/>
      <c r="P2695" s="138"/>
      <c r="Q2695" s="138"/>
      <c r="R2695" s="138"/>
      <c r="S2695" s="138"/>
      <c r="T2695" s="136">
        <v>2017</v>
      </c>
      <c r="U2695" s="138"/>
      <c r="V2695" s="138"/>
      <c r="W2695" s="138"/>
      <c r="X2695" s="138"/>
      <c r="Y2695" s="138"/>
      <c r="Z2695" s="138">
        <v>250</v>
      </c>
      <c r="AA2695" s="138"/>
      <c r="AB2695" s="138"/>
      <c r="AC2695" s="138"/>
      <c r="AD2695" s="138"/>
      <c r="AE2695" s="138"/>
      <c r="AF2695" s="138"/>
      <c r="AG2695" s="138"/>
      <c r="AH2695" s="138"/>
      <c r="AI2695" s="138"/>
      <c r="AJ2695" s="138"/>
      <c r="AK2695" s="138"/>
      <c r="AL2695" s="138"/>
      <c r="AM2695" s="138"/>
      <c r="AN2695" s="138"/>
      <c r="AO2695" s="138"/>
      <c r="AP2695" s="138"/>
      <c r="AQ2695" s="138"/>
      <c r="AR2695" s="138"/>
      <c r="AS2695" s="138"/>
      <c r="AT2695" s="133"/>
      <c r="AU2695" s="133"/>
      <c r="AV2695" s="133"/>
      <c r="AW2695" s="133"/>
      <c r="AX2695" s="133"/>
    </row>
    <row r="2696" spans="1:50" s="135" customFormat="1" ht="24" hidden="1" customHeight="1" x14ac:dyDescent="0.2">
      <c r="A2696" s="133"/>
      <c r="B2696" s="169"/>
      <c r="C2696" s="935" t="s">
        <v>7385</v>
      </c>
      <c r="D2696" s="138"/>
      <c r="E2696" s="138" t="s">
        <v>19514</v>
      </c>
      <c r="F2696" s="138" t="s">
        <v>7385</v>
      </c>
      <c r="G2696" s="138">
        <v>912</v>
      </c>
      <c r="H2696" s="138"/>
      <c r="I2696" s="138"/>
      <c r="J2696" s="138">
        <v>24</v>
      </c>
      <c r="K2696" s="138">
        <v>38</v>
      </c>
      <c r="L2696" s="138"/>
      <c r="M2696" s="138"/>
      <c r="N2696" s="138">
        <v>912</v>
      </c>
      <c r="O2696" s="138"/>
      <c r="P2696" s="138"/>
      <c r="Q2696" s="138"/>
      <c r="R2696" s="138"/>
      <c r="S2696" s="138"/>
      <c r="T2696" s="136">
        <v>2018</v>
      </c>
      <c r="U2696" s="138"/>
      <c r="V2696" s="138"/>
      <c r="W2696" s="138"/>
      <c r="X2696" s="138"/>
      <c r="Y2696" s="138"/>
      <c r="Z2696" s="138">
        <v>250</v>
      </c>
      <c r="AA2696" s="138"/>
      <c r="AB2696" s="138"/>
      <c r="AC2696" s="138"/>
      <c r="AD2696" s="138"/>
      <c r="AE2696" s="138"/>
      <c r="AF2696" s="138"/>
      <c r="AG2696" s="138"/>
      <c r="AH2696" s="138"/>
      <c r="AI2696" s="138"/>
      <c r="AJ2696" s="138"/>
      <c r="AK2696" s="138"/>
      <c r="AL2696" s="138"/>
      <c r="AM2696" s="138"/>
      <c r="AN2696" s="138"/>
      <c r="AO2696" s="138"/>
      <c r="AP2696" s="138"/>
      <c r="AQ2696" s="138"/>
      <c r="AR2696" s="138"/>
      <c r="AS2696" s="138"/>
      <c r="AT2696" s="133"/>
      <c r="AU2696" s="133"/>
      <c r="AV2696" s="133"/>
      <c r="AW2696" s="133"/>
      <c r="AX2696" s="133"/>
    </row>
    <row r="2697" spans="1:50" s="135" customFormat="1" ht="24" hidden="1" customHeight="1" x14ac:dyDescent="0.2">
      <c r="A2697" s="133"/>
      <c r="B2697" s="169"/>
      <c r="C2697" s="935" t="s">
        <v>7385</v>
      </c>
      <c r="D2697" s="138"/>
      <c r="E2697" s="138" t="s">
        <v>19515</v>
      </c>
      <c r="F2697" s="138" t="s">
        <v>7385</v>
      </c>
      <c r="G2697" s="138">
        <v>2586</v>
      </c>
      <c r="H2697" s="138"/>
      <c r="I2697" s="138"/>
      <c r="J2697" s="138">
        <v>25</v>
      </c>
      <c r="K2697" s="138">
        <v>31</v>
      </c>
      <c r="L2697" s="138"/>
      <c r="M2697" s="138"/>
      <c r="N2697" s="138">
        <v>775</v>
      </c>
      <c r="O2697" s="138"/>
      <c r="P2697" s="138"/>
      <c r="Q2697" s="138"/>
      <c r="R2697" s="138"/>
      <c r="S2697" s="138"/>
      <c r="T2697" s="136">
        <v>2018</v>
      </c>
      <c r="U2697" s="138"/>
      <c r="V2697" s="138"/>
      <c r="W2697" s="138"/>
      <c r="X2697" s="138"/>
      <c r="Y2697" s="138"/>
      <c r="Z2697" s="138">
        <v>250</v>
      </c>
      <c r="AA2697" s="138"/>
      <c r="AB2697" s="138"/>
      <c r="AC2697" s="138"/>
      <c r="AD2697" s="138"/>
      <c r="AE2697" s="138"/>
      <c r="AF2697" s="138"/>
      <c r="AG2697" s="138"/>
      <c r="AH2697" s="138"/>
      <c r="AI2697" s="138"/>
      <c r="AJ2697" s="138"/>
      <c r="AK2697" s="138"/>
      <c r="AL2697" s="138"/>
      <c r="AM2697" s="138"/>
      <c r="AN2697" s="138"/>
      <c r="AO2697" s="138"/>
      <c r="AP2697" s="138"/>
      <c r="AQ2697" s="138"/>
      <c r="AR2697" s="138"/>
      <c r="AS2697" s="138"/>
      <c r="AT2697" s="133"/>
      <c r="AU2697" s="133"/>
      <c r="AV2697" s="133"/>
      <c r="AW2697" s="133"/>
      <c r="AX2697" s="133"/>
    </row>
    <row r="2698" spans="1:50" s="135" customFormat="1" ht="24" hidden="1" customHeight="1" x14ac:dyDescent="0.2">
      <c r="A2698" s="133"/>
      <c r="B2698" s="169"/>
      <c r="C2698" s="935" t="s">
        <v>7385</v>
      </c>
      <c r="D2698" s="138"/>
      <c r="E2698" s="138" t="s">
        <v>19516</v>
      </c>
      <c r="F2698" s="138" t="s">
        <v>7385</v>
      </c>
      <c r="G2698" s="138">
        <v>1419</v>
      </c>
      <c r="H2698" s="138">
        <v>121</v>
      </c>
      <c r="I2698" s="138">
        <v>111</v>
      </c>
      <c r="J2698" s="138">
        <v>35</v>
      </c>
      <c r="K2698" s="138">
        <v>60</v>
      </c>
      <c r="L2698" s="138"/>
      <c r="M2698" s="138"/>
      <c r="N2698" s="138">
        <v>2100</v>
      </c>
      <c r="O2698" s="138"/>
      <c r="P2698" s="138"/>
      <c r="Q2698" s="138"/>
      <c r="R2698" s="138"/>
      <c r="S2698" s="138"/>
      <c r="T2698" s="136">
        <v>2017</v>
      </c>
      <c r="U2698" s="138"/>
      <c r="V2698" s="138"/>
      <c r="W2698" s="138"/>
      <c r="X2698" s="138"/>
      <c r="Y2698" s="138"/>
      <c r="Z2698" s="138">
        <v>200</v>
      </c>
      <c r="AA2698" s="138"/>
      <c r="AB2698" s="138"/>
      <c r="AC2698" s="138"/>
      <c r="AD2698" s="138"/>
      <c r="AE2698" s="138"/>
      <c r="AF2698" s="138"/>
      <c r="AG2698" s="138"/>
      <c r="AH2698" s="138"/>
      <c r="AI2698" s="138"/>
      <c r="AJ2698" s="138"/>
      <c r="AK2698" s="138"/>
      <c r="AL2698" s="138"/>
      <c r="AM2698" s="138"/>
      <c r="AN2698" s="138"/>
      <c r="AO2698" s="138"/>
      <c r="AP2698" s="138"/>
      <c r="AQ2698" s="138"/>
      <c r="AR2698" s="138"/>
      <c r="AS2698" s="138"/>
      <c r="AT2698" s="133"/>
      <c r="AU2698" s="133"/>
      <c r="AV2698" s="133"/>
      <c r="AW2698" s="133"/>
      <c r="AX2698" s="133"/>
    </row>
    <row r="2699" spans="1:50" s="135" customFormat="1" ht="24" hidden="1" customHeight="1" x14ac:dyDescent="0.2">
      <c r="A2699" s="133"/>
      <c r="B2699" s="169"/>
      <c r="C2699" s="935" t="s">
        <v>7385</v>
      </c>
      <c r="D2699" s="138"/>
      <c r="E2699" s="138" t="s">
        <v>19517</v>
      </c>
      <c r="F2699" s="138" t="s">
        <v>7385</v>
      </c>
      <c r="G2699" s="138">
        <v>85663</v>
      </c>
      <c r="H2699" s="138"/>
      <c r="I2699" s="138"/>
      <c r="J2699" s="138">
        <v>24</v>
      </c>
      <c r="K2699" s="138">
        <v>42</v>
      </c>
      <c r="L2699" s="138"/>
      <c r="M2699" s="138"/>
      <c r="N2699" s="138">
        <v>1008</v>
      </c>
      <c r="O2699" s="138"/>
      <c r="P2699" s="138"/>
      <c r="Q2699" s="138"/>
      <c r="R2699" s="138"/>
      <c r="S2699" s="138"/>
      <c r="T2699" s="136">
        <v>2012</v>
      </c>
      <c r="U2699" s="138"/>
      <c r="V2699" s="138"/>
      <c r="W2699" s="138"/>
      <c r="X2699" s="138"/>
      <c r="Y2699" s="138"/>
      <c r="Z2699" s="138">
        <v>210</v>
      </c>
      <c r="AA2699" s="138"/>
      <c r="AB2699" s="138"/>
      <c r="AC2699" s="138"/>
      <c r="AD2699" s="138"/>
      <c r="AE2699" s="138"/>
      <c r="AF2699" s="138"/>
      <c r="AG2699" s="138"/>
      <c r="AH2699" s="138"/>
      <c r="AI2699" s="138"/>
      <c r="AJ2699" s="138"/>
      <c r="AK2699" s="138"/>
      <c r="AL2699" s="138"/>
      <c r="AM2699" s="138"/>
      <c r="AN2699" s="138"/>
      <c r="AO2699" s="138"/>
      <c r="AP2699" s="138"/>
      <c r="AQ2699" s="138"/>
      <c r="AR2699" s="138"/>
      <c r="AS2699" s="138"/>
      <c r="AT2699" s="133"/>
      <c r="AU2699" s="133"/>
      <c r="AV2699" s="133"/>
      <c r="AW2699" s="133"/>
      <c r="AX2699" s="133"/>
    </row>
    <row r="2700" spans="1:50" s="135" customFormat="1" ht="24" hidden="1" customHeight="1" x14ac:dyDescent="0.2">
      <c r="A2700" s="133"/>
      <c r="B2700" s="169"/>
      <c r="C2700" s="935" t="s">
        <v>7385</v>
      </c>
      <c r="D2700" s="138"/>
      <c r="E2700" s="138" t="s">
        <v>19518</v>
      </c>
      <c r="F2700" s="138" t="s">
        <v>7385</v>
      </c>
      <c r="G2700" s="138">
        <v>6807</v>
      </c>
      <c r="H2700" s="138"/>
      <c r="I2700" s="138"/>
      <c r="J2700" s="138">
        <v>24</v>
      </c>
      <c r="K2700" s="138">
        <v>42</v>
      </c>
      <c r="L2700" s="138"/>
      <c r="M2700" s="138"/>
      <c r="N2700" s="138">
        <v>1008</v>
      </c>
      <c r="O2700" s="138"/>
      <c r="P2700" s="138"/>
      <c r="Q2700" s="138"/>
      <c r="R2700" s="138"/>
      <c r="S2700" s="138"/>
      <c r="T2700" s="136">
        <v>2019</v>
      </c>
      <c r="U2700" s="138"/>
      <c r="V2700" s="138"/>
      <c r="W2700" s="138"/>
      <c r="X2700" s="138"/>
      <c r="Y2700" s="138"/>
      <c r="Z2700" s="138">
        <v>203</v>
      </c>
      <c r="AA2700" s="138"/>
      <c r="AB2700" s="138"/>
      <c r="AC2700" s="138"/>
      <c r="AD2700" s="138"/>
      <c r="AE2700" s="138"/>
      <c r="AF2700" s="138"/>
      <c r="AG2700" s="138"/>
      <c r="AH2700" s="138"/>
      <c r="AI2700" s="138"/>
      <c r="AJ2700" s="138"/>
      <c r="AK2700" s="138"/>
      <c r="AL2700" s="138"/>
      <c r="AM2700" s="138"/>
      <c r="AN2700" s="138"/>
      <c r="AO2700" s="138"/>
      <c r="AP2700" s="138"/>
      <c r="AQ2700" s="138"/>
      <c r="AR2700" s="138"/>
      <c r="AS2700" s="138"/>
      <c r="AT2700" s="133"/>
      <c r="AU2700" s="133"/>
      <c r="AV2700" s="133"/>
      <c r="AW2700" s="133"/>
      <c r="AX2700" s="133"/>
    </row>
    <row r="2701" spans="1:50" s="135" customFormat="1" ht="24" hidden="1" customHeight="1" x14ac:dyDescent="0.2">
      <c r="A2701" s="133"/>
      <c r="B2701" s="169"/>
      <c r="C2701" s="935" t="s">
        <v>7385</v>
      </c>
      <c r="D2701" s="138"/>
      <c r="E2701" s="138" t="s">
        <v>19519</v>
      </c>
      <c r="F2701" s="138" t="s">
        <v>7385</v>
      </c>
      <c r="G2701" s="138">
        <v>10713</v>
      </c>
      <c r="H2701" s="138"/>
      <c r="I2701" s="138"/>
      <c r="J2701" s="138">
        <v>40</v>
      </c>
      <c r="K2701" s="138">
        <v>58</v>
      </c>
      <c r="L2701" s="138"/>
      <c r="M2701" s="138"/>
      <c r="N2701" s="138">
        <v>2320</v>
      </c>
      <c r="O2701" s="138"/>
      <c r="P2701" s="138"/>
      <c r="Q2701" s="138"/>
      <c r="R2701" s="138"/>
      <c r="S2701" s="138"/>
      <c r="T2701" s="136">
        <v>2020</v>
      </c>
      <c r="U2701" s="138"/>
      <c r="V2701" s="138"/>
      <c r="W2701" s="138"/>
      <c r="X2701" s="138"/>
      <c r="Y2701" s="138"/>
      <c r="Z2701" s="138">
        <v>64</v>
      </c>
      <c r="AA2701" s="138"/>
      <c r="AB2701" s="138"/>
      <c r="AC2701" s="138"/>
      <c r="AD2701" s="138"/>
      <c r="AE2701" s="138"/>
      <c r="AF2701" s="138"/>
      <c r="AG2701" s="138"/>
      <c r="AH2701" s="138"/>
      <c r="AI2701" s="138"/>
      <c r="AJ2701" s="138"/>
      <c r="AK2701" s="138"/>
      <c r="AL2701" s="138"/>
      <c r="AM2701" s="138"/>
      <c r="AN2701" s="138"/>
      <c r="AO2701" s="138"/>
      <c r="AP2701" s="138"/>
      <c r="AQ2701" s="138"/>
      <c r="AR2701" s="138"/>
      <c r="AS2701" s="138"/>
      <c r="AT2701" s="133"/>
      <c r="AU2701" s="133"/>
      <c r="AV2701" s="133"/>
      <c r="AW2701" s="133"/>
      <c r="AX2701" s="133"/>
    </row>
    <row r="2702" spans="1:50" s="135" customFormat="1" ht="24" hidden="1" customHeight="1" x14ac:dyDescent="0.2">
      <c r="A2702" s="133"/>
      <c r="B2702" s="169"/>
      <c r="C2702" s="935" t="s">
        <v>7385</v>
      </c>
      <c r="D2702" s="138"/>
      <c r="E2702" s="138" t="s">
        <v>11729</v>
      </c>
      <c r="F2702" s="138" t="s">
        <v>7385</v>
      </c>
      <c r="G2702" s="138">
        <v>14027</v>
      </c>
      <c r="H2702" s="138"/>
      <c r="I2702" s="138"/>
      <c r="J2702" s="138"/>
      <c r="K2702" s="138"/>
      <c r="L2702" s="138"/>
      <c r="M2702" s="138"/>
      <c r="N2702" s="138">
        <v>8600</v>
      </c>
      <c r="O2702" s="138"/>
      <c r="P2702" s="138"/>
      <c r="Q2702" s="138"/>
      <c r="R2702" s="138"/>
      <c r="S2702" s="138"/>
      <c r="T2702" s="136">
        <v>2019</v>
      </c>
      <c r="U2702" s="138"/>
      <c r="V2702" s="138"/>
      <c r="W2702" s="138"/>
      <c r="X2702" s="138"/>
      <c r="Y2702" s="138"/>
      <c r="Z2702" s="138">
        <v>230</v>
      </c>
      <c r="AA2702" s="138"/>
      <c r="AB2702" s="138"/>
      <c r="AC2702" s="138"/>
      <c r="AD2702" s="138"/>
      <c r="AE2702" s="138"/>
      <c r="AF2702" s="138"/>
      <c r="AG2702" s="138"/>
      <c r="AH2702" s="138"/>
      <c r="AI2702" s="138"/>
      <c r="AJ2702" s="138"/>
      <c r="AK2702" s="138"/>
      <c r="AL2702" s="138"/>
      <c r="AM2702" s="138"/>
      <c r="AN2702" s="138"/>
      <c r="AO2702" s="138"/>
      <c r="AP2702" s="138"/>
      <c r="AQ2702" s="138"/>
      <c r="AR2702" s="138"/>
      <c r="AS2702" s="138"/>
      <c r="AT2702" s="133"/>
      <c r="AU2702" s="133"/>
      <c r="AV2702" s="133"/>
      <c r="AW2702" s="133"/>
      <c r="AX2702" s="133"/>
    </row>
    <row r="2703" spans="1:50" s="135" customFormat="1" ht="24" hidden="1" customHeight="1" x14ac:dyDescent="0.2">
      <c r="A2703" s="133"/>
      <c r="B2703" s="169"/>
      <c r="C2703" s="935" t="s">
        <v>7385</v>
      </c>
      <c r="D2703" s="138"/>
      <c r="E2703" s="138" t="s">
        <v>19520</v>
      </c>
      <c r="F2703" s="138" t="s">
        <v>7385</v>
      </c>
      <c r="G2703" s="138">
        <v>6618</v>
      </c>
      <c r="H2703" s="138"/>
      <c r="I2703" s="138"/>
      <c r="J2703" s="138"/>
      <c r="K2703" s="138"/>
      <c r="L2703" s="138"/>
      <c r="M2703" s="138"/>
      <c r="N2703" s="138">
        <v>5766</v>
      </c>
      <c r="O2703" s="138"/>
      <c r="P2703" s="138"/>
      <c r="Q2703" s="138"/>
      <c r="R2703" s="138"/>
      <c r="S2703" s="138"/>
      <c r="T2703" s="136">
        <v>2021</v>
      </c>
      <c r="U2703" s="138"/>
      <c r="V2703" s="138"/>
      <c r="W2703" s="138"/>
      <c r="X2703" s="138"/>
      <c r="Y2703" s="138"/>
      <c r="Z2703" s="138">
        <v>178</v>
      </c>
      <c r="AA2703" s="138"/>
      <c r="AB2703" s="138"/>
      <c r="AC2703" s="138"/>
      <c r="AD2703" s="138"/>
      <c r="AE2703" s="138"/>
      <c r="AF2703" s="138"/>
      <c r="AG2703" s="138"/>
      <c r="AH2703" s="138"/>
      <c r="AI2703" s="138"/>
      <c r="AJ2703" s="138"/>
      <c r="AK2703" s="138"/>
      <c r="AL2703" s="138"/>
      <c r="AM2703" s="138"/>
      <c r="AN2703" s="138"/>
      <c r="AO2703" s="138"/>
      <c r="AP2703" s="138"/>
      <c r="AQ2703" s="138"/>
      <c r="AR2703" s="138"/>
      <c r="AS2703" s="138"/>
      <c r="AT2703" s="133"/>
      <c r="AU2703" s="133"/>
      <c r="AV2703" s="133"/>
      <c r="AW2703" s="133"/>
      <c r="AX2703" s="133"/>
    </row>
    <row r="2704" spans="1:50" s="135" customFormat="1" ht="24" hidden="1" customHeight="1" x14ac:dyDescent="0.2">
      <c r="A2704" s="133"/>
      <c r="B2704" s="169"/>
      <c r="C2704" s="935" t="s">
        <v>7385</v>
      </c>
      <c r="D2704" s="138"/>
      <c r="E2704" s="138" t="s">
        <v>16515</v>
      </c>
      <c r="F2704" s="138" t="s">
        <v>7385</v>
      </c>
      <c r="G2704" s="138">
        <v>7650</v>
      </c>
      <c r="H2704" s="138"/>
      <c r="I2704" s="138"/>
      <c r="J2704" s="138"/>
      <c r="K2704" s="138"/>
      <c r="L2704" s="138"/>
      <c r="M2704" s="138"/>
      <c r="N2704" s="138">
        <v>389</v>
      </c>
      <c r="O2704" s="138"/>
      <c r="P2704" s="138"/>
      <c r="Q2704" s="138"/>
      <c r="R2704" s="138"/>
      <c r="S2704" s="138"/>
      <c r="T2704" s="136">
        <v>2020</v>
      </c>
      <c r="U2704" s="138"/>
      <c r="V2704" s="138"/>
      <c r="W2704" s="138"/>
      <c r="X2704" s="138"/>
      <c r="Y2704" s="138"/>
      <c r="Z2704" s="138"/>
      <c r="AA2704" s="138"/>
      <c r="AB2704" s="138"/>
      <c r="AC2704" s="138"/>
      <c r="AD2704" s="138"/>
      <c r="AE2704" s="138"/>
      <c r="AF2704" s="138"/>
      <c r="AG2704" s="138"/>
      <c r="AH2704" s="138"/>
      <c r="AI2704" s="138"/>
      <c r="AJ2704" s="138"/>
      <c r="AK2704" s="138"/>
      <c r="AL2704" s="138"/>
      <c r="AM2704" s="138"/>
      <c r="AN2704" s="138"/>
      <c r="AO2704" s="138"/>
      <c r="AP2704" s="138"/>
      <c r="AQ2704" s="138"/>
      <c r="AR2704" s="138"/>
      <c r="AS2704" s="138"/>
      <c r="AT2704" s="133"/>
      <c r="AU2704" s="133"/>
      <c r="AV2704" s="133"/>
      <c r="AW2704" s="133"/>
      <c r="AX2704" s="133"/>
    </row>
    <row r="2705" spans="1:50" s="135" customFormat="1" ht="24" hidden="1" customHeight="1" x14ac:dyDescent="0.2">
      <c r="A2705" s="133"/>
      <c r="B2705" s="169"/>
      <c r="C2705" s="935" t="s">
        <v>789</v>
      </c>
      <c r="D2705" s="138"/>
      <c r="E2705" s="138" t="s">
        <v>15240</v>
      </c>
      <c r="F2705" s="138" t="s">
        <v>789</v>
      </c>
      <c r="G2705" s="138">
        <v>3574</v>
      </c>
      <c r="H2705" s="138">
        <v>1144</v>
      </c>
      <c r="I2705" s="138">
        <v>1144</v>
      </c>
      <c r="J2705" s="138">
        <v>1.72</v>
      </c>
      <c r="K2705" s="138">
        <v>23</v>
      </c>
      <c r="L2705" s="138">
        <v>12</v>
      </c>
      <c r="M2705" s="138"/>
      <c r="N2705" s="138"/>
      <c r="O2705" s="138"/>
      <c r="P2705" s="138"/>
      <c r="Q2705" s="138"/>
      <c r="R2705" s="138"/>
      <c r="S2705" s="138"/>
      <c r="T2705" s="136">
        <v>2020</v>
      </c>
      <c r="U2705" s="138"/>
      <c r="V2705" s="138"/>
      <c r="W2705" s="138"/>
      <c r="X2705" s="138"/>
      <c r="Y2705" s="138"/>
      <c r="Z2705" s="138">
        <v>1134</v>
      </c>
      <c r="AA2705" s="138"/>
      <c r="AB2705" s="138"/>
      <c r="AC2705" s="138"/>
      <c r="AD2705" s="138"/>
      <c r="AE2705" s="138"/>
      <c r="AF2705" s="138"/>
      <c r="AG2705" s="138"/>
      <c r="AH2705" s="138"/>
      <c r="AI2705" s="138"/>
      <c r="AJ2705" s="138"/>
      <c r="AK2705" s="138"/>
      <c r="AL2705" s="138"/>
      <c r="AM2705" s="138"/>
      <c r="AN2705" s="138"/>
      <c r="AO2705" s="138"/>
      <c r="AP2705" s="138"/>
      <c r="AQ2705" s="138"/>
      <c r="AR2705" s="138"/>
      <c r="AS2705" s="138"/>
      <c r="AT2705" s="133"/>
      <c r="AU2705" s="133"/>
      <c r="AV2705" s="133"/>
      <c r="AW2705" s="133"/>
      <c r="AX2705" s="133"/>
    </row>
    <row r="2706" spans="1:50" s="135" customFormat="1" ht="24" hidden="1" customHeight="1" x14ac:dyDescent="0.2">
      <c r="A2706" s="133"/>
      <c r="B2706" s="169"/>
      <c r="C2706" s="935" t="s">
        <v>789</v>
      </c>
      <c r="D2706" s="138"/>
      <c r="E2706" s="138" t="s">
        <v>13806</v>
      </c>
      <c r="F2706" s="138" t="s">
        <v>789</v>
      </c>
      <c r="G2706" s="138">
        <v>210516</v>
      </c>
      <c r="H2706" s="138">
        <v>1085</v>
      </c>
      <c r="I2706" s="138">
        <v>940</v>
      </c>
      <c r="J2706" s="138">
        <v>22</v>
      </c>
      <c r="K2706" s="138">
        <v>26.6</v>
      </c>
      <c r="L2706" s="138"/>
      <c r="M2706" s="138"/>
      <c r="N2706" s="138">
        <v>497</v>
      </c>
      <c r="O2706" s="138"/>
      <c r="P2706" s="138"/>
      <c r="Q2706" s="138"/>
      <c r="R2706" s="138"/>
      <c r="S2706" s="138"/>
      <c r="T2706" s="136">
        <v>2017</v>
      </c>
      <c r="U2706" s="138"/>
      <c r="V2706" s="138"/>
      <c r="W2706" s="138"/>
      <c r="X2706" s="138"/>
      <c r="Y2706" s="138"/>
      <c r="Z2706" s="138"/>
      <c r="AA2706" s="138"/>
      <c r="AB2706" s="138"/>
      <c r="AC2706" s="138"/>
      <c r="AD2706" s="138"/>
      <c r="AE2706" s="138"/>
      <c r="AF2706" s="138"/>
      <c r="AG2706" s="138"/>
      <c r="AH2706" s="138"/>
      <c r="AI2706" s="138"/>
      <c r="AJ2706" s="138"/>
      <c r="AK2706" s="138"/>
      <c r="AL2706" s="138"/>
      <c r="AM2706" s="138"/>
      <c r="AN2706" s="138"/>
      <c r="AO2706" s="138"/>
      <c r="AP2706" s="138"/>
      <c r="AQ2706" s="138"/>
      <c r="AR2706" s="138"/>
      <c r="AS2706" s="138"/>
      <c r="AT2706" s="133"/>
      <c r="AU2706" s="133"/>
      <c r="AV2706" s="133"/>
      <c r="AW2706" s="133"/>
      <c r="AX2706" s="133"/>
    </row>
    <row r="2707" spans="1:50" s="135" customFormat="1" ht="24" hidden="1" customHeight="1" x14ac:dyDescent="0.15">
      <c r="B2707" s="169"/>
      <c r="C2707" s="750" t="s">
        <v>17816</v>
      </c>
      <c r="D2707" s="144"/>
      <c r="E2707" s="149" t="s">
        <v>19521</v>
      </c>
      <c r="F2707" s="144" t="s">
        <v>789</v>
      </c>
      <c r="G2707" s="144">
        <v>210516</v>
      </c>
      <c r="H2707" s="144">
        <v>1085</v>
      </c>
      <c r="I2707" s="144">
        <v>940</v>
      </c>
      <c r="J2707" s="144"/>
      <c r="K2707" s="138"/>
      <c r="L2707" s="138"/>
      <c r="M2707" s="138"/>
      <c r="N2707" s="138"/>
      <c r="O2707" s="138"/>
      <c r="P2707" s="138"/>
      <c r="Q2707" s="138"/>
      <c r="R2707" s="138"/>
      <c r="S2707" s="138"/>
      <c r="T2707" s="232">
        <v>2017</v>
      </c>
      <c r="U2707" s="138"/>
      <c r="V2707" s="138"/>
      <c r="W2707" s="138"/>
      <c r="X2707" s="138"/>
      <c r="Y2707" s="138"/>
      <c r="Z2707" s="138"/>
      <c r="AA2707" s="138"/>
      <c r="AB2707" s="138"/>
      <c r="AC2707" s="138"/>
      <c r="AD2707" s="138"/>
      <c r="AE2707" s="138"/>
      <c r="AF2707" s="138"/>
      <c r="AG2707" s="138"/>
      <c r="AH2707" s="138"/>
      <c r="AI2707" s="138"/>
      <c r="AJ2707" s="138"/>
      <c r="AK2707" s="138"/>
      <c r="AL2707" s="138"/>
      <c r="AM2707" s="138"/>
      <c r="AN2707" s="138"/>
      <c r="AO2707" s="138"/>
      <c r="AP2707" s="138"/>
      <c r="AQ2707" s="138"/>
      <c r="AR2707" s="138"/>
      <c r="AS2707" s="144"/>
    </row>
    <row r="2708" spans="1:50" s="135" customFormat="1" ht="24" hidden="1" customHeight="1" x14ac:dyDescent="0.15">
      <c r="B2708" s="169"/>
      <c r="C2708" s="750" t="s">
        <v>16481</v>
      </c>
      <c r="D2708" s="144"/>
      <c r="E2708" s="138" t="s">
        <v>19522</v>
      </c>
      <c r="F2708" s="138" t="s">
        <v>16481</v>
      </c>
      <c r="G2708" s="138">
        <v>1200</v>
      </c>
      <c r="H2708" s="138"/>
      <c r="I2708" s="138"/>
      <c r="J2708" s="138"/>
      <c r="K2708" s="138"/>
      <c r="L2708" s="138"/>
      <c r="M2708" s="138"/>
      <c r="N2708" s="138"/>
      <c r="O2708" s="138"/>
      <c r="P2708" s="138"/>
      <c r="Q2708" s="138"/>
      <c r="R2708" s="138"/>
      <c r="S2708" s="138"/>
      <c r="T2708" s="136">
        <v>2017</v>
      </c>
      <c r="U2708" s="138"/>
      <c r="V2708" s="138"/>
      <c r="W2708" s="138"/>
      <c r="X2708" s="138"/>
      <c r="Y2708" s="138"/>
      <c r="Z2708" s="138"/>
      <c r="AA2708" s="138"/>
      <c r="AB2708" s="138"/>
      <c r="AC2708" s="138"/>
      <c r="AD2708" s="138"/>
      <c r="AE2708" s="138"/>
      <c r="AF2708" s="138"/>
      <c r="AG2708" s="138"/>
      <c r="AH2708" s="138"/>
      <c r="AI2708" s="138"/>
      <c r="AJ2708" s="138"/>
      <c r="AK2708" s="138"/>
      <c r="AL2708" s="138"/>
      <c r="AM2708" s="138"/>
      <c r="AN2708" s="138"/>
      <c r="AO2708" s="138"/>
      <c r="AP2708" s="138"/>
      <c r="AQ2708" s="138"/>
      <c r="AR2708" s="138"/>
      <c r="AS2708" s="144"/>
    </row>
    <row r="2709" spans="1:50" s="135" customFormat="1" ht="24" hidden="1" customHeight="1" x14ac:dyDescent="0.15">
      <c r="B2709" s="169"/>
      <c r="C2709" s="750" t="s">
        <v>16481</v>
      </c>
      <c r="D2709" s="144"/>
      <c r="E2709" s="138" t="s">
        <v>19523</v>
      </c>
      <c r="F2709" s="138" t="s">
        <v>16481</v>
      </c>
      <c r="G2709" s="138">
        <v>2540</v>
      </c>
      <c r="H2709" s="138"/>
      <c r="I2709" s="138"/>
      <c r="J2709" s="138"/>
      <c r="K2709" s="138"/>
      <c r="L2709" s="138"/>
      <c r="M2709" s="138"/>
      <c r="N2709" s="138"/>
      <c r="O2709" s="138"/>
      <c r="P2709" s="138"/>
      <c r="Q2709" s="138"/>
      <c r="R2709" s="138"/>
      <c r="S2709" s="138"/>
      <c r="T2709" s="232">
        <v>2019</v>
      </c>
      <c r="U2709" s="138"/>
      <c r="V2709" s="138"/>
      <c r="W2709" s="138"/>
      <c r="X2709" s="138"/>
      <c r="Y2709" s="138"/>
      <c r="Z2709" s="138"/>
      <c r="AA2709" s="138"/>
      <c r="AB2709" s="138"/>
      <c r="AC2709" s="138"/>
      <c r="AD2709" s="138"/>
      <c r="AE2709" s="138"/>
      <c r="AF2709" s="138"/>
      <c r="AG2709" s="138"/>
      <c r="AH2709" s="138"/>
      <c r="AI2709" s="138"/>
      <c r="AJ2709" s="138"/>
      <c r="AK2709" s="138"/>
      <c r="AL2709" s="138"/>
      <c r="AM2709" s="138"/>
      <c r="AN2709" s="138"/>
      <c r="AO2709" s="138"/>
      <c r="AP2709" s="138"/>
      <c r="AQ2709" s="138"/>
      <c r="AR2709" s="138"/>
      <c r="AS2709" s="144"/>
    </row>
    <row r="2710" spans="1:50" s="135" customFormat="1" ht="24" hidden="1" customHeight="1" x14ac:dyDescent="0.15">
      <c r="B2710" s="169"/>
      <c r="C2710" s="750" t="s">
        <v>16481</v>
      </c>
      <c r="D2710" s="144"/>
      <c r="E2710" s="138" t="s">
        <v>19524</v>
      </c>
      <c r="F2710" s="138" t="s">
        <v>16481</v>
      </c>
      <c r="G2710" s="138">
        <v>4240</v>
      </c>
      <c r="H2710" s="138"/>
      <c r="I2710" s="138"/>
      <c r="J2710" s="138"/>
      <c r="K2710" s="138"/>
      <c r="L2710" s="138"/>
      <c r="M2710" s="138"/>
      <c r="N2710" s="138"/>
      <c r="O2710" s="138"/>
      <c r="P2710" s="138"/>
      <c r="Q2710" s="138"/>
      <c r="R2710" s="138"/>
      <c r="S2710" s="138"/>
      <c r="T2710" s="136">
        <v>2009</v>
      </c>
      <c r="U2710" s="138"/>
      <c r="V2710" s="138"/>
      <c r="W2710" s="138"/>
      <c r="X2710" s="138"/>
      <c r="Y2710" s="138"/>
      <c r="Z2710" s="138"/>
      <c r="AA2710" s="138"/>
      <c r="AB2710" s="138"/>
      <c r="AC2710" s="138"/>
      <c r="AD2710" s="138"/>
      <c r="AE2710" s="138"/>
      <c r="AF2710" s="138"/>
      <c r="AG2710" s="138"/>
      <c r="AH2710" s="138"/>
      <c r="AI2710" s="138"/>
      <c r="AJ2710" s="138"/>
      <c r="AK2710" s="138"/>
      <c r="AL2710" s="138"/>
      <c r="AM2710" s="138"/>
      <c r="AN2710" s="138"/>
      <c r="AO2710" s="138"/>
      <c r="AP2710" s="138"/>
      <c r="AQ2710" s="138"/>
      <c r="AR2710" s="138"/>
      <c r="AS2710" s="144"/>
    </row>
    <row r="2711" spans="1:50" s="135" customFormat="1" ht="24" hidden="1" customHeight="1" x14ac:dyDescent="0.15">
      <c r="B2711" s="169"/>
      <c r="C2711" s="750" t="s">
        <v>16481</v>
      </c>
      <c r="D2711" s="144"/>
      <c r="E2711" s="138" t="s">
        <v>19525</v>
      </c>
      <c r="F2711" s="138" t="s">
        <v>16481</v>
      </c>
      <c r="G2711" s="138">
        <v>387</v>
      </c>
      <c r="H2711" s="138"/>
      <c r="I2711" s="138"/>
      <c r="J2711" s="138"/>
      <c r="K2711" s="138"/>
      <c r="L2711" s="138"/>
      <c r="M2711" s="138"/>
      <c r="N2711" s="138"/>
      <c r="O2711" s="138"/>
      <c r="P2711" s="138"/>
      <c r="Q2711" s="138"/>
      <c r="R2711" s="138"/>
      <c r="S2711" s="138"/>
      <c r="T2711" s="232">
        <v>2021</v>
      </c>
      <c r="U2711" s="138"/>
      <c r="V2711" s="138"/>
      <c r="W2711" s="138"/>
      <c r="X2711" s="138"/>
      <c r="Y2711" s="138"/>
      <c r="Z2711" s="138"/>
      <c r="AA2711" s="138"/>
      <c r="AB2711" s="138"/>
      <c r="AC2711" s="138"/>
      <c r="AD2711" s="138"/>
      <c r="AE2711" s="138"/>
      <c r="AF2711" s="138"/>
      <c r="AG2711" s="138"/>
      <c r="AH2711" s="138"/>
      <c r="AI2711" s="138"/>
      <c r="AJ2711" s="138"/>
      <c r="AK2711" s="138"/>
      <c r="AL2711" s="138"/>
      <c r="AM2711" s="138"/>
      <c r="AN2711" s="138"/>
      <c r="AO2711" s="138"/>
      <c r="AP2711" s="138"/>
      <c r="AQ2711" s="138"/>
      <c r="AR2711" s="138"/>
      <c r="AS2711" s="144"/>
    </row>
    <row r="2712" spans="1:50" s="135" customFormat="1" ht="24" hidden="1" customHeight="1" x14ac:dyDescent="0.15">
      <c r="B2712" s="169"/>
      <c r="C2712" s="750" t="s">
        <v>16481</v>
      </c>
      <c r="D2712" s="144"/>
      <c r="E2712" s="138" t="s">
        <v>19526</v>
      </c>
      <c r="F2712" s="138" t="s">
        <v>16481</v>
      </c>
      <c r="G2712" s="138">
        <v>430</v>
      </c>
      <c r="H2712" s="138"/>
      <c r="I2712" s="138"/>
      <c r="J2712" s="138"/>
      <c r="K2712" s="138"/>
      <c r="L2712" s="138"/>
      <c r="M2712" s="138"/>
      <c r="N2712" s="138"/>
      <c r="O2712" s="138"/>
      <c r="P2712" s="138"/>
      <c r="Q2712" s="138"/>
      <c r="R2712" s="138"/>
      <c r="S2712" s="138"/>
      <c r="T2712" s="232">
        <v>2022</v>
      </c>
      <c r="U2712" s="138"/>
      <c r="V2712" s="138"/>
      <c r="W2712" s="138"/>
      <c r="X2712" s="138"/>
      <c r="Y2712" s="138"/>
      <c r="Z2712" s="138"/>
      <c r="AA2712" s="138"/>
      <c r="AB2712" s="138"/>
      <c r="AC2712" s="138"/>
      <c r="AD2712" s="138"/>
      <c r="AE2712" s="138"/>
      <c r="AF2712" s="138"/>
      <c r="AG2712" s="138"/>
      <c r="AH2712" s="138"/>
      <c r="AI2712" s="138"/>
      <c r="AJ2712" s="138"/>
      <c r="AK2712" s="138"/>
      <c r="AL2712" s="138"/>
      <c r="AM2712" s="138"/>
      <c r="AN2712" s="138"/>
      <c r="AO2712" s="138"/>
      <c r="AP2712" s="138"/>
      <c r="AQ2712" s="138"/>
      <c r="AR2712" s="138"/>
      <c r="AS2712" s="144"/>
    </row>
    <row r="2713" spans="1:50" s="135" customFormat="1" ht="24" hidden="1" customHeight="1" x14ac:dyDescent="0.15">
      <c r="B2713" s="169"/>
      <c r="C2713" s="750" t="s">
        <v>16481</v>
      </c>
      <c r="D2713" s="144"/>
      <c r="E2713" s="138" t="s">
        <v>19527</v>
      </c>
      <c r="F2713" s="138" t="s">
        <v>16481</v>
      </c>
      <c r="G2713" s="138">
        <v>710</v>
      </c>
      <c r="H2713" s="138"/>
      <c r="I2713" s="138"/>
      <c r="J2713" s="138"/>
      <c r="K2713" s="138"/>
      <c r="L2713" s="138"/>
      <c r="M2713" s="138"/>
      <c r="N2713" s="138"/>
      <c r="O2713" s="138"/>
      <c r="P2713" s="138"/>
      <c r="Q2713" s="138"/>
      <c r="R2713" s="138"/>
      <c r="S2713" s="138"/>
      <c r="T2713" s="136">
        <v>2015</v>
      </c>
      <c r="U2713" s="138"/>
      <c r="V2713" s="138"/>
      <c r="W2713" s="138"/>
      <c r="X2713" s="138"/>
      <c r="Y2713" s="138"/>
      <c r="Z2713" s="138"/>
      <c r="AA2713" s="138"/>
      <c r="AB2713" s="138"/>
      <c r="AC2713" s="138"/>
      <c r="AD2713" s="138"/>
      <c r="AE2713" s="138"/>
      <c r="AF2713" s="138"/>
      <c r="AG2713" s="138"/>
      <c r="AH2713" s="138"/>
      <c r="AI2713" s="138"/>
      <c r="AJ2713" s="138"/>
      <c r="AK2713" s="138"/>
      <c r="AL2713" s="138"/>
      <c r="AM2713" s="138"/>
      <c r="AN2713" s="138"/>
      <c r="AO2713" s="138"/>
      <c r="AP2713" s="138"/>
      <c r="AQ2713" s="138"/>
      <c r="AR2713" s="138"/>
      <c r="AS2713" s="144"/>
    </row>
    <row r="2714" spans="1:50" s="135" customFormat="1" ht="24" hidden="1" customHeight="1" x14ac:dyDescent="0.15">
      <c r="B2714" s="169"/>
      <c r="C2714" s="750" t="s">
        <v>16481</v>
      </c>
      <c r="D2714" s="144"/>
      <c r="E2714" s="138" t="s">
        <v>19528</v>
      </c>
      <c r="F2714" s="138" t="s">
        <v>16481</v>
      </c>
      <c r="G2714" s="138">
        <v>10898</v>
      </c>
      <c r="H2714" s="138"/>
      <c r="I2714" s="138"/>
      <c r="J2714" s="138"/>
      <c r="K2714" s="138"/>
      <c r="L2714" s="138"/>
      <c r="M2714" s="138"/>
      <c r="N2714" s="138"/>
      <c r="O2714" s="138"/>
      <c r="P2714" s="138"/>
      <c r="Q2714" s="138"/>
      <c r="R2714" s="138"/>
      <c r="S2714" s="138"/>
      <c r="T2714" s="136">
        <v>2014</v>
      </c>
      <c r="U2714" s="138"/>
      <c r="V2714" s="138"/>
      <c r="W2714" s="138"/>
      <c r="X2714" s="138"/>
      <c r="Y2714" s="138"/>
      <c r="Z2714" s="138"/>
      <c r="AA2714" s="138"/>
      <c r="AB2714" s="138"/>
      <c r="AC2714" s="138"/>
      <c r="AD2714" s="138"/>
      <c r="AE2714" s="138"/>
      <c r="AF2714" s="138"/>
      <c r="AG2714" s="138"/>
      <c r="AH2714" s="138"/>
      <c r="AI2714" s="138"/>
      <c r="AJ2714" s="138"/>
      <c r="AK2714" s="138"/>
      <c r="AL2714" s="138"/>
      <c r="AM2714" s="138"/>
      <c r="AN2714" s="138"/>
      <c r="AO2714" s="138"/>
      <c r="AP2714" s="138"/>
      <c r="AQ2714" s="138"/>
      <c r="AR2714" s="138"/>
      <c r="AS2714" s="144"/>
    </row>
    <row r="2715" spans="1:50" s="135" customFormat="1" ht="24" hidden="1" customHeight="1" x14ac:dyDescent="0.15">
      <c r="B2715" s="169"/>
      <c r="C2715" s="750" t="s">
        <v>16481</v>
      </c>
      <c r="D2715" s="144"/>
      <c r="E2715" s="138" t="s">
        <v>19529</v>
      </c>
      <c r="F2715" s="138" t="s">
        <v>16481</v>
      </c>
      <c r="G2715" s="138">
        <v>17000</v>
      </c>
      <c r="H2715" s="138"/>
      <c r="I2715" s="138"/>
      <c r="J2715" s="138"/>
      <c r="K2715" s="138"/>
      <c r="L2715" s="138"/>
      <c r="M2715" s="138"/>
      <c r="N2715" s="138"/>
      <c r="O2715" s="138"/>
      <c r="P2715" s="138"/>
      <c r="Q2715" s="138"/>
      <c r="R2715" s="138"/>
      <c r="S2715" s="138"/>
      <c r="T2715" s="136">
        <v>2014</v>
      </c>
      <c r="U2715" s="138"/>
      <c r="V2715" s="138"/>
      <c r="W2715" s="138"/>
      <c r="X2715" s="138"/>
      <c r="Y2715" s="138"/>
      <c r="Z2715" s="138"/>
      <c r="AA2715" s="138"/>
      <c r="AB2715" s="138"/>
      <c r="AC2715" s="138"/>
      <c r="AD2715" s="138"/>
      <c r="AE2715" s="138"/>
      <c r="AF2715" s="138"/>
      <c r="AG2715" s="138"/>
      <c r="AH2715" s="138"/>
      <c r="AI2715" s="138"/>
      <c r="AJ2715" s="138"/>
      <c r="AK2715" s="138"/>
      <c r="AL2715" s="138"/>
      <c r="AM2715" s="138"/>
      <c r="AN2715" s="138"/>
      <c r="AO2715" s="138"/>
      <c r="AP2715" s="138"/>
      <c r="AQ2715" s="138"/>
      <c r="AR2715" s="138"/>
      <c r="AS2715" s="144"/>
    </row>
    <row r="2716" spans="1:50" s="135" customFormat="1" ht="24" hidden="1" customHeight="1" x14ac:dyDescent="0.15">
      <c r="B2716" s="169"/>
      <c r="C2716" s="750" t="s">
        <v>16481</v>
      </c>
      <c r="D2716" s="144"/>
      <c r="E2716" s="138" t="s">
        <v>19530</v>
      </c>
      <c r="F2716" s="138" t="s">
        <v>16481</v>
      </c>
      <c r="G2716" s="138">
        <v>4500</v>
      </c>
      <c r="H2716" s="138"/>
      <c r="I2716" s="138"/>
      <c r="J2716" s="138"/>
      <c r="K2716" s="138"/>
      <c r="L2716" s="138"/>
      <c r="M2716" s="138"/>
      <c r="N2716" s="138"/>
      <c r="O2716" s="138"/>
      <c r="P2716" s="138"/>
      <c r="Q2716" s="138"/>
      <c r="R2716" s="138"/>
      <c r="S2716" s="138"/>
      <c r="T2716" s="136">
        <v>2022</v>
      </c>
      <c r="U2716" s="138"/>
      <c r="V2716" s="138"/>
      <c r="W2716" s="138"/>
      <c r="X2716" s="138"/>
      <c r="Y2716" s="138"/>
      <c r="Z2716" s="138"/>
      <c r="AA2716" s="138"/>
      <c r="AB2716" s="138"/>
      <c r="AC2716" s="138"/>
      <c r="AD2716" s="138"/>
      <c r="AE2716" s="138"/>
      <c r="AF2716" s="138"/>
      <c r="AG2716" s="138"/>
      <c r="AH2716" s="138"/>
      <c r="AI2716" s="138"/>
      <c r="AJ2716" s="138"/>
      <c r="AK2716" s="138"/>
      <c r="AL2716" s="138"/>
      <c r="AM2716" s="138"/>
      <c r="AN2716" s="138"/>
      <c r="AO2716" s="138"/>
      <c r="AP2716" s="138"/>
      <c r="AQ2716" s="138"/>
      <c r="AR2716" s="138"/>
      <c r="AS2716" s="144"/>
    </row>
    <row r="2717" spans="1:50" s="135" customFormat="1" ht="24" hidden="1" customHeight="1" x14ac:dyDescent="0.15">
      <c r="B2717" s="169"/>
      <c r="C2717" s="750" t="s">
        <v>16481</v>
      </c>
      <c r="D2717" s="144"/>
      <c r="E2717" s="138" t="s">
        <v>19531</v>
      </c>
      <c r="F2717" s="138" t="s">
        <v>16481</v>
      </c>
      <c r="G2717" s="138">
        <v>16800</v>
      </c>
      <c r="H2717" s="138"/>
      <c r="I2717" s="138"/>
      <c r="J2717" s="138"/>
      <c r="K2717" s="138"/>
      <c r="L2717" s="138"/>
      <c r="M2717" s="138"/>
      <c r="N2717" s="138"/>
      <c r="O2717" s="138"/>
      <c r="P2717" s="138"/>
      <c r="Q2717" s="138"/>
      <c r="R2717" s="138"/>
      <c r="S2717" s="138"/>
      <c r="T2717" s="136">
        <v>2021</v>
      </c>
      <c r="U2717" s="138"/>
      <c r="V2717" s="138"/>
      <c r="W2717" s="138"/>
      <c r="X2717" s="138"/>
      <c r="Y2717" s="138"/>
      <c r="Z2717" s="138"/>
      <c r="AA2717" s="138"/>
      <c r="AB2717" s="138"/>
      <c r="AC2717" s="138"/>
      <c r="AD2717" s="138"/>
      <c r="AE2717" s="138"/>
      <c r="AF2717" s="138"/>
      <c r="AG2717" s="138"/>
      <c r="AH2717" s="138"/>
      <c r="AI2717" s="138"/>
      <c r="AJ2717" s="138"/>
      <c r="AK2717" s="138"/>
      <c r="AL2717" s="138"/>
      <c r="AM2717" s="138"/>
      <c r="AN2717" s="138"/>
      <c r="AO2717" s="138"/>
      <c r="AP2717" s="138"/>
      <c r="AQ2717" s="138"/>
      <c r="AR2717" s="138"/>
      <c r="AS2717" s="144"/>
    </row>
    <row r="2718" spans="1:50" s="135" customFormat="1" ht="24" hidden="1" customHeight="1" x14ac:dyDescent="0.15">
      <c r="B2718" s="169"/>
      <c r="C2718" s="750" t="s">
        <v>16481</v>
      </c>
      <c r="D2718" s="144"/>
      <c r="E2718" s="138" t="s">
        <v>19532</v>
      </c>
      <c r="F2718" s="138" t="s">
        <v>16481</v>
      </c>
      <c r="G2718" s="138">
        <v>12800</v>
      </c>
      <c r="H2718" s="138"/>
      <c r="I2718" s="138"/>
      <c r="J2718" s="138"/>
      <c r="K2718" s="138"/>
      <c r="L2718" s="138"/>
      <c r="M2718" s="138"/>
      <c r="N2718" s="138"/>
      <c r="O2718" s="138"/>
      <c r="P2718" s="138"/>
      <c r="Q2718" s="138"/>
      <c r="R2718" s="138"/>
      <c r="S2718" s="138"/>
      <c r="T2718" s="136">
        <v>2020</v>
      </c>
      <c r="U2718" s="138"/>
      <c r="V2718" s="138"/>
      <c r="W2718" s="138"/>
      <c r="X2718" s="138"/>
      <c r="Y2718" s="138"/>
      <c r="Z2718" s="138"/>
      <c r="AA2718" s="138"/>
      <c r="AB2718" s="138"/>
      <c r="AC2718" s="138"/>
      <c r="AD2718" s="138"/>
      <c r="AE2718" s="138"/>
      <c r="AF2718" s="138"/>
      <c r="AG2718" s="138"/>
      <c r="AH2718" s="138"/>
      <c r="AI2718" s="138"/>
      <c r="AJ2718" s="138"/>
      <c r="AK2718" s="138"/>
      <c r="AL2718" s="138"/>
      <c r="AM2718" s="138"/>
      <c r="AN2718" s="138"/>
      <c r="AO2718" s="138"/>
      <c r="AP2718" s="138"/>
      <c r="AQ2718" s="138"/>
      <c r="AR2718" s="138"/>
      <c r="AS2718" s="144"/>
    </row>
    <row r="2719" spans="1:50" s="135" customFormat="1" ht="24" hidden="1" customHeight="1" x14ac:dyDescent="0.15">
      <c r="B2719" s="169"/>
      <c r="C2719" s="750" t="s">
        <v>16481</v>
      </c>
      <c r="D2719" s="144"/>
      <c r="E2719" s="138" t="s">
        <v>19533</v>
      </c>
      <c r="F2719" s="138" t="s">
        <v>16481</v>
      </c>
      <c r="G2719" s="138">
        <v>1300</v>
      </c>
      <c r="H2719" s="138"/>
      <c r="I2719" s="138"/>
      <c r="J2719" s="138"/>
      <c r="K2719" s="138"/>
      <c r="L2719" s="138"/>
      <c r="M2719" s="138"/>
      <c r="N2719" s="138"/>
      <c r="O2719" s="138"/>
      <c r="P2719" s="138"/>
      <c r="Q2719" s="138"/>
      <c r="R2719" s="138"/>
      <c r="S2719" s="138"/>
      <c r="T2719" s="232">
        <v>2022</v>
      </c>
      <c r="U2719" s="138"/>
      <c r="V2719" s="138"/>
      <c r="W2719" s="138"/>
      <c r="X2719" s="138"/>
      <c r="Y2719" s="138"/>
      <c r="Z2719" s="138"/>
      <c r="AA2719" s="138"/>
      <c r="AB2719" s="138"/>
      <c r="AC2719" s="138"/>
      <c r="AD2719" s="138"/>
      <c r="AE2719" s="138"/>
      <c r="AF2719" s="138"/>
      <c r="AG2719" s="138"/>
      <c r="AH2719" s="138"/>
      <c r="AI2719" s="138"/>
      <c r="AJ2719" s="138"/>
      <c r="AK2719" s="138"/>
      <c r="AL2719" s="138"/>
      <c r="AM2719" s="138"/>
      <c r="AN2719" s="138"/>
      <c r="AO2719" s="138"/>
      <c r="AP2719" s="138"/>
      <c r="AQ2719" s="138"/>
      <c r="AR2719" s="138"/>
      <c r="AS2719" s="144"/>
    </row>
    <row r="2720" spans="1:50" s="135" customFormat="1" ht="24" hidden="1" customHeight="1" x14ac:dyDescent="0.15">
      <c r="B2720" s="169"/>
      <c r="C2720" s="750" t="s">
        <v>16481</v>
      </c>
      <c r="D2720" s="144"/>
      <c r="E2720" s="138" t="s">
        <v>19534</v>
      </c>
      <c r="F2720" s="138" t="s">
        <v>16481</v>
      </c>
      <c r="G2720" s="138">
        <v>2500</v>
      </c>
      <c r="H2720" s="138"/>
      <c r="I2720" s="138"/>
      <c r="J2720" s="138"/>
      <c r="K2720" s="138"/>
      <c r="L2720" s="138"/>
      <c r="M2720" s="138"/>
      <c r="N2720" s="138"/>
      <c r="O2720" s="138"/>
      <c r="P2720" s="138"/>
      <c r="Q2720" s="138"/>
      <c r="R2720" s="138"/>
      <c r="S2720" s="138"/>
      <c r="T2720" s="232">
        <v>2021</v>
      </c>
      <c r="U2720" s="138"/>
      <c r="V2720" s="138"/>
      <c r="W2720" s="138"/>
      <c r="X2720" s="138"/>
      <c r="Y2720" s="138"/>
      <c r="Z2720" s="138"/>
      <c r="AA2720" s="138"/>
      <c r="AB2720" s="138"/>
      <c r="AC2720" s="138"/>
      <c r="AD2720" s="138"/>
      <c r="AE2720" s="138"/>
      <c r="AF2720" s="138"/>
      <c r="AG2720" s="138"/>
      <c r="AH2720" s="138"/>
      <c r="AI2720" s="138"/>
      <c r="AJ2720" s="138"/>
      <c r="AK2720" s="138"/>
      <c r="AL2720" s="138"/>
      <c r="AM2720" s="138"/>
      <c r="AN2720" s="138"/>
      <c r="AO2720" s="138"/>
      <c r="AP2720" s="138"/>
      <c r="AQ2720" s="138"/>
      <c r="AR2720" s="138"/>
      <c r="AS2720" s="144"/>
    </row>
    <row r="2721" spans="1:50" s="135" customFormat="1" ht="24" hidden="1" customHeight="1" x14ac:dyDescent="0.15">
      <c r="B2721" s="169"/>
      <c r="C2721" s="750" t="s">
        <v>16481</v>
      </c>
      <c r="D2721" s="144"/>
      <c r="E2721" s="138" t="s">
        <v>19535</v>
      </c>
      <c r="F2721" s="138" t="s">
        <v>16481</v>
      </c>
      <c r="G2721" s="138">
        <v>6775</v>
      </c>
      <c r="H2721" s="138"/>
      <c r="I2721" s="138"/>
      <c r="J2721" s="138"/>
      <c r="K2721" s="138"/>
      <c r="L2721" s="138"/>
      <c r="M2721" s="138"/>
      <c r="N2721" s="138"/>
      <c r="O2721" s="138"/>
      <c r="P2721" s="138"/>
      <c r="Q2721" s="138"/>
      <c r="R2721" s="138"/>
      <c r="S2721" s="138"/>
      <c r="T2721" s="232">
        <v>2022</v>
      </c>
      <c r="U2721" s="138"/>
      <c r="V2721" s="138"/>
      <c r="W2721" s="138"/>
      <c r="X2721" s="138"/>
      <c r="Y2721" s="138"/>
      <c r="Z2721" s="138"/>
      <c r="AA2721" s="138"/>
      <c r="AB2721" s="138"/>
      <c r="AC2721" s="138"/>
      <c r="AD2721" s="138"/>
      <c r="AE2721" s="138"/>
      <c r="AF2721" s="138"/>
      <c r="AG2721" s="138"/>
      <c r="AH2721" s="138"/>
      <c r="AI2721" s="138"/>
      <c r="AJ2721" s="138"/>
      <c r="AK2721" s="138"/>
      <c r="AL2721" s="138"/>
      <c r="AM2721" s="138"/>
      <c r="AN2721" s="138"/>
      <c r="AO2721" s="138"/>
      <c r="AP2721" s="138"/>
      <c r="AQ2721" s="138"/>
      <c r="AR2721" s="138"/>
      <c r="AS2721" s="144"/>
    </row>
    <row r="2722" spans="1:50" s="135" customFormat="1" ht="24" hidden="1" customHeight="1" x14ac:dyDescent="0.15">
      <c r="B2722" s="169"/>
      <c r="C2722" s="750" t="s">
        <v>16481</v>
      </c>
      <c r="D2722" s="144"/>
      <c r="E2722" s="138" t="s">
        <v>19536</v>
      </c>
      <c r="F2722" s="138" t="s">
        <v>16481</v>
      </c>
      <c r="G2722" s="138">
        <v>7300</v>
      </c>
      <c r="H2722" s="138"/>
      <c r="I2722" s="138"/>
      <c r="J2722" s="138"/>
      <c r="K2722" s="138"/>
      <c r="L2722" s="138"/>
      <c r="M2722" s="138"/>
      <c r="N2722" s="138"/>
      <c r="O2722" s="138"/>
      <c r="P2722" s="138"/>
      <c r="Q2722" s="138"/>
      <c r="R2722" s="138"/>
      <c r="S2722" s="138"/>
      <c r="T2722" s="136">
        <v>2015</v>
      </c>
      <c r="U2722" s="138"/>
      <c r="V2722" s="138"/>
      <c r="W2722" s="138"/>
      <c r="X2722" s="138"/>
      <c r="Y2722" s="138"/>
      <c r="Z2722" s="138"/>
      <c r="AA2722" s="138"/>
      <c r="AB2722" s="138"/>
      <c r="AC2722" s="138"/>
      <c r="AD2722" s="138"/>
      <c r="AE2722" s="138"/>
      <c r="AF2722" s="138"/>
      <c r="AG2722" s="138"/>
      <c r="AH2722" s="138"/>
      <c r="AI2722" s="138"/>
      <c r="AJ2722" s="138"/>
      <c r="AK2722" s="138"/>
      <c r="AL2722" s="138"/>
      <c r="AM2722" s="138"/>
      <c r="AN2722" s="138"/>
      <c r="AO2722" s="138"/>
      <c r="AP2722" s="138"/>
      <c r="AQ2722" s="138"/>
      <c r="AR2722" s="138"/>
      <c r="AS2722" s="144"/>
    </row>
    <row r="2723" spans="1:50" s="135" customFormat="1" ht="24" hidden="1" customHeight="1" x14ac:dyDescent="0.15">
      <c r="B2723" s="169"/>
      <c r="C2723" s="750" t="s">
        <v>16481</v>
      </c>
      <c r="D2723" s="144"/>
      <c r="E2723" s="138" t="s">
        <v>19537</v>
      </c>
      <c r="F2723" s="138" t="s">
        <v>16481</v>
      </c>
      <c r="G2723" s="138">
        <v>3063</v>
      </c>
      <c r="H2723" s="138"/>
      <c r="I2723" s="138"/>
      <c r="J2723" s="138"/>
      <c r="K2723" s="138"/>
      <c r="L2723" s="138"/>
      <c r="M2723" s="138"/>
      <c r="N2723" s="138"/>
      <c r="O2723" s="138"/>
      <c r="P2723" s="138"/>
      <c r="Q2723" s="138"/>
      <c r="R2723" s="138"/>
      <c r="S2723" s="138"/>
      <c r="T2723" s="232">
        <v>2017</v>
      </c>
      <c r="U2723" s="138"/>
      <c r="V2723" s="138"/>
      <c r="W2723" s="138"/>
      <c r="X2723" s="138"/>
      <c r="Y2723" s="138"/>
      <c r="Z2723" s="138"/>
      <c r="AA2723" s="138"/>
      <c r="AB2723" s="138"/>
      <c r="AC2723" s="138"/>
      <c r="AD2723" s="138"/>
      <c r="AE2723" s="138"/>
      <c r="AF2723" s="138"/>
      <c r="AG2723" s="138"/>
      <c r="AH2723" s="138"/>
      <c r="AI2723" s="138"/>
      <c r="AJ2723" s="138"/>
      <c r="AK2723" s="138"/>
      <c r="AL2723" s="138"/>
      <c r="AM2723" s="138"/>
      <c r="AN2723" s="138"/>
      <c r="AO2723" s="138"/>
      <c r="AP2723" s="138"/>
      <c r="AQ2723" s="138"/>
      <c r="AR2723" s="138"/>
      <c r="AS2723" s="144"/>
    </row>
    <row r="2724" spans="1:50" s="135" customFormat="1" ht="24" hidden="1" customHeight="1" x14ac:dyDescent="0.15">
      <c r="B2724" s="169"/>
      <c r="C2724" s="750" t="s">
        <v>16481</v>
      </c>
      <c r="D2724" s="144"/>
      <c r="E2724" s="138" t="s">
        <v>19538</v>
      </c>
      <c r="F2724" s="138" t="s">
        <v>16481</v>
      </c>
      <c r="G2724" s="138">
        <v>4475</v>
      </c>
      <c r="H2724" s="138"/>
      <c r="I2724" s="138"/>
      <c r="J2724" s="138"/>
      <c r="K2724" s="138"/>
      <c r="L2724" s="138"/>
      <c r="M2724" s="138"/>
      <c r="N2724" s="138"/>
      <c r="O2724" s="138"/>
      <c r="P2724" s="138"/>
      <c r="Q2724" s="138"/>
      <c r="R2724" s="138"/>
      <c r="S2724" s="138"/>
      <c r="T2724" s="232">
        <v>2021</v>
      </c>
      <c r="U2724" s="138"/>
      <c r="V2724" s="138"/>
      <c r="W2724" s="138"/>
      <c r="X2724" s="138"/>
      <c r="Y2724" s="138"/>
      <c r="Z2724" s="138"/>
      <c r="AA2724" s="138"/>
      <c r="AB2724" s="138"/>
      <c r="AC2724" s="138"/>
      <c r="AD2724" s="138"/>
      <c r="AE2724" s="138"/>
      <c r="AF2724" s="138"/>
      <c r="AG2724" s="138"/>
      <c r="AH2724" s="138"/>
      <c r="AI2724" s="138"/>
      <c r="AJ2724" s="138"/>
      <c r="AK2724" s="138"/>
      <c r="AL2724" s="138"/>
      <c r="AM2724" s="138"/>
      <c r="AN2724" s="138"/>
      <c r="AO2724" s="138"/>
      <c r="AP2724" s="138"/>
      <c r="AQ2724" s="138"/>
      <c r="AR2724" s="138"/>
      <c r="AS2724" s="144"/>
    </row>
    <row r="2725" spans="1:50" s="135" customFormat="1" ht="24" hidden="1" customHeight="1" x14ac:dyDescent="0.2">
      <c r="A2725" s="133"/>
      <c r="B2725" s="169"/>
      <c r="C2725" s="935" t="s">
        <v>7399</v>
      </c>
      <c r="D2725" s="138"/>
      <c r="E2725" s="138" t="s">
        <v>13807</v>
      </c>
      <c r="F2725" s="138" t="s">
        <v>7399</v>
      </c>
      <c r="G2725" s="138"/>
      <c r="H2725" s="138"/>
      <c r="I2725" s="138"/>
      <c r="J2725" s="138">
        <v>69</v>
      </c>
      <c r="K2725" s="138">
        <v>51</v>
      </c>
      <c r="L2725" s="138"/>
      <c r="M2725" s="138"/>
      <c r="N2725" s="138">
        <v>3519</v>
      </c>
      <c r="O2725" s="138"/>
      <c r="P2725" s="138"/>
      <c r="Q2725" s="138"/>
      <c r="R2725" s="138"/>
      <c r="S2725" s="138"/>
      <c r="T2725" s="136">
        <v>2019</v>
      </c>
      <c r="U2725" s="138"/>
      <c r="V2725" s="138"/>
      <c r="W2725" s="138"/>
      <c r="X2725" s="138"/>
      <c r="Y2725" s="138"/>
      <c r="Z2725" s="138">
        <v>222</v>
      </c>
      <c r="AA2725" s="138"/>
      <c r="AB2725" s="138"/>
      <c r="AC2725" s="138"/>
      <c r="AD2725" s="138"/>
      <c r="AE2725" s="138"/>
      <c r="AF2725" s="138"/>
      <c r="AG2725" s="138"/>
      <c r="AH2725" s="138"/>
      <c r="AI2725" s="138"/>
      <c r="AJ2725" s="138"/>
      <c r="AK2725" s="138"/>
      <c r="AL2725" s="138"/>
      <c r="AM2725" s="138"/>
      <c r="AN2725" s="138"/>
      <c r="AO2725" s="138"/>
      <c r="AP2725" s="138"/>
      <c r="AQ2725" s="138"/>
      <c r="AR2725" s="138"/>
      <c r="AS2725" s="138" t="s">
        <v>13808</v>
      </c>
      <c r="AT2725" s="133"/>
      <c r="AU2725" s="133"/>
      <c r="AV2725" s="133"/>
      <c r="AW2725" s="133"/>
      <c r="AX2725" s="133"/>
    </row>
    <row r="2726" spans="1:50" s="135" customFormat="1" ht="24" hidden="1" customHeight="1" x14ac:dyDescent="0.2">
      <c r="A2726" s="133"/>
      <c r="B2726" s="169"/>
      <c r="C2726" s="935" t="s">
        <v>7399</v>
      </c>
      <c r="D2726" s="138"/>
      <c r="E2726" s="138" t="s">
        <v>13809</v>
      </c>
      <c r="F2726" s="138" t="s">
        <v>7399</v>
      </c>
      <c r="G2726" s="138"/>
      <c r="H2726" s="138"/>
      <c r="I2726" s="138"/>
      <c r="J2726" s="138">
        <v>68</v>
      </c>
      <c r="K2726" s="138">
        <v>52</v>
      </c>
      <c r="L2726" s="138"/>
      <c r="M2726" s="138"/>
      <c r="N2726" s="138">
        <v>3508</v>
      </c>
      <c r="O2726" s="138"/>
      <c r="P2726" s="138"/>
      <c r="Q2726" s="138"/>
      <c r="R2726" s="138"/>
      <c r="S2726" s="138"/>
      <c r="T2726" s="136">
        <v>2015</v>
      </c>
      <c r="U2726" s="138"/>
      <c r="V2726" s="138"/>
      <c r="W2726" s="138"/>
      <c r="X2726" s="138"/>
      <c r="Y2726" s="138"/>
      <c r="Z2726" s="138">
        <v>220</v>
      </c>
      <c r="AA2726" s="138"/>
      <c r="AB2726" s="138"/>
      <c r="AC2726" s="138"/>
      <c r="AD2726" s="138"/>
      <c r="AE2726" s="138"/>
      <c r="AF2726" s="138"/>
      <c r="AG2726" s="138"/>
      <c r="AH2726" s="138"/>
      <c r="AI2726" s="138"/>
      <c r="AJ2726" s="138"/>
      <c r="AK2726" s="138"/>
      <c r="AL2726" s="138"/>
      <c r="AM2726" s="138"/>
      <c r="AN2726" s="138"/>
      <c r="AO2726" s="138"/>
      <c r="AP2726" s="138"/>
      <c r="AQ2726" s="138"/>
      <c r="AR2726" s="138"/>
      <c r="AS2726" s="138" t="s">
        <v>13808</v>
      </c>
      <c r="AT2726" s="133"/>
      <c r="AU2726" s="133"/>
      <c r="AV2726" s="133"/>
      <c r="AW2726" s="133"/>
      <c r="AX2726" s="133"/>
    </row>
    <row r="2727" spans="1:50" s="135" customFormat="1" ht="24" hidden="1" customHeight="1" x14ac:dyDescent="0.2">
      <c r="A2727" s="133"/>
      <c r="B2727" s="169"/>
      <c r="C2727" s="935" t="s">
        <v>7399</v>
      </c>
      <c r="D2727" s="138"/>
      <c r="E2727" s="138" t="s">
        <v>19539</v>
      </c>
      <c r="F2727" s="138" t="s">
        <v>7399</v>
      </c>
      <c r="G2727" s="138"/>
      <c r="H2727" s="138"/>
      <c r="I2727" s="138"/>
      <c r="J2727" s="138">
        <v>110</v>
      </c>
      <c r="K2727" s="138">
        <v>34</v>
      </c>
      <c r="L2727" s="138"/>
      <c r="M2727" s="138"/>
      <c r="N2727" s="138">
        <v>2466</v>
      </c>
      <c r="O2727" s="138"/>
      <c r="P2727" s="138"/>
      <c r="Q2727" s="138"/>
      <c r="R2727" s="138"/>
      <c r="S2727" s="138"/>
      <c r="T2727" s="136">
        <v>2008</v>
      </c>
      <c r="U2727" s="138"/>
      <c r="V2727" s="138"/>
      <c r="W2727" s="138"/>
      <c r="X2727" s="138"/>
      <c r="Y2727" s="138"/>
      <c r="Z2727" s="138">
        <v>200</v>
      </c>
      <c r="AA2727" s="138"/>
      <c r="AB2727" s="138"/>
      <c r="AC2727" s="138"/>
      <c r="AD2727" s="138"/>
      <c r="AE2727" s="138"/>
      <c r="AF2727" s="138"/>
      <c r="AG2727" s="138"/>
      <c r="AH2727" s="138"/>
      <c r="AI2727" s="138"/>
      <c r="AJ2727" s="138"/>
      <c r="AK2727" s="138"/>
      <c r="AL2727" s="138"/>
      <c r="AM2727" s="138"/>
      <c r="AN2727" s="138"/>
      <c r="AO2727" s="138"/>
      <c r="AP2727" s="138"/>
      <c r="AQ2727" s="138"/>
      <c r="AR2727" s="138"/>
      <c r="AS2727" s="138"/>
      <c r="AT2727" s="133"/>
      <c r="AU2727" s="133"/>
      <c r="AV2727" s="133"/>
      <c r="AW2727" s="133"/>
      <c r="AX2727" s="133"/>
    </row>
    <row r="2728" spans="1:50" s="135" customFormat="1" ht="24" hidden="1" customHeight="1" x14ac:dyDescent="0.2">
      <c r="A2728" s="133"/>
      <c r="B2728" s="169"/>
      <c r="C2728" s="935" t="s">
        <v>7399</v>
      </c>
      <c r="D2728" s="138"/>
      <c r="E2728" s="138" t="s">
        <v>13810</v>
      </c>
      <c r="F2728" s="138" t="s">
        <v>7399</v>
      </c>
      <c r="G2728" s="138"/>
      <c r="H2728" s="138"/>
      <c r="I2728" s="138"/>
      <c r="J2728" s="1069">
        <v>53</v>
      </c>
      <c r="K2728" s="138">
        <v>33</v>
      </c>
      <c r="L2728" s="138"/>
      <c r="M2728" s="138"/>
      <c r="N2728" s="138">
        <v>1749</v>
      </c>
      <c r="O2728" s="138"/>
      <c r="P2728" s="138"/>
      <c r="Q2728" s="138"/>
      <c r="R2728" s="138"/>
      <c r="S2728" s="138"/>
      <c r="T2728" s="136">
        <v>2018</v>
      </c>
      <c r="U2728" s="138"/>
      <c r="V2728" s="138"/>
      <c r="W2728" s="138"/>
      <c r="X2728" s="138"/>
      <c r="Y2728" s="138"/>
      <c r="Z2728" s="138">
        <v>205</v>
      </c>
      <c r="AA2728" s="138"/>
      <c r="AB2728" s="138"/>
      <c r="AC2728" s="138"/>
      <c r="AD2728" s="138"/>
      <c r="AE2728" s="138"/>
      <c r="AF2728" s="138"/>
      <c r="AG2728" s="138"/>
      <c r="AH2728" s="138"/>
      <c r="AI2728" s="138"/>
      <c r="AJ2728" s="138"/>
      <c r="AK2728" s="138"/>
      <c r="AL2728" s="138"/>
      <c r="AM2728" s="138"/>
      <c r="AN2728" s="138"/>
      <c r="AO2728" s="138"/>
      <c r="AP2728" s="138"/>
      <c r="AQ2728" s="138"/>
      <c r="AR2728" s="138"/>
      <c r="AS2728" s="138"/>
      <c r="AT2728" s="133"/>
      <c r="AU2728" s="133"/>
      <c r="AV2728" s="133"/>
      <c r="AW2728" s="133"/>
      <c r="AX2728" s="133"/>
    </row>
    <row r="2729" spans="1:50" s="135" customFormat="1" ht="24" hidden="1" customHeight="1" x14ac:dyDescent="0.2">
      <c r="A2729" s="133"/>
      <c r="B2729" s="169"/>
      <c r="C2729" s="935" t="s">
        <v>7399</v>
      </c>
      <c r="D2729" s="138"/>
      <c r="E2729" s="138" t="s">
        <v>13811</v>
      </c>
      <c r="F2729" s="138" t="s">
        <v>7399</v>
      </c>
      <c r="G2729" s="138"/>
      <c r="H2729" s="138"/>
      <c r="I2729" s="138"/>
      <c r="J2729" s="138">
        <v>70</v>
      </c>
      <c r="K2729" s="138">
        <v>30</v>
      </c>
      <c r="L2729" s="138"/>
      <c r="M2729" s="138"/>
      <c r="N2729" s="138">
        <v>2100</v>
      </c>
      <c r="O2729" s="138"/>
      <c r="P2729" s="138"/>
      <c r="Q2729" s="138"/>
      <c r="R2729" s="138"/>
      <c r="S2729" s="138"/>
      <c r="T2729" s="136">
        <v>2017</v>
      </c>
      <c r="U2729" s="138"/>
      <c r="V2729" s="138"/>
      <c r="W2729" s="138"/>
      <c r="X2729" s="138"/>
      <c r="Y2729" s="138"/>
      <c r="Z2729" s="138">
        <v>482</v>
      </c>
      <c r="AA2729" s="138"/>
      <c r="AB2729" s="138"/>
      <c r="AC2729" s="138"/>
      <c r="AD2729" s="138"/>
      <c r="AE2729" s="138"/>
      <c r="AF2729" s="138"/>
      <c r="AG2729" s="138"/>
      <c r="AH2729" s="138"/>
      <c r="AI2729" s="138"/>
      <c r="AJ2729" s="138"/>
      <c r="AK2729" s="138"/>
      <c r="AL2729" s="138"/>
      <c r="AM2729" s="138"/>
      <c r="AN2729" s="138"/>
      <c r="AO2729" s="138"/>
      <c r="AP2729" s="138"/>
      <c r="AQ2729" s="138"/>
      <c r="AR2729" s="138"/>
      <c r="AS2729" s="138" t="s">
        <v>13812</v>
      </c>
      <c r="AT2729" s="133"/>
      <c r="AU2729" s="133"/>
      <c r="AV2729" s="133"/>
      <c r="AW2729" s="133"/>
      <c r="AX2729" s="133"/>
    </row>
    <row r="2730" spans="1:50" s="135" customFormat="1" ht="24" hidden="1" customHeight="1" x14ac:dyDescent="0.2">
      <c r="A2730" s="133"/>
      <c r="B2730" s="169"/>
      <c r="C2730" s="935" t="s">
        <v>7399</v>
      </c>
      <c r="D2730" s="138"/>
      <c r="E2730" s="138" t="s">
        <v>13813</v>
      </c>
      <c r="F2730" s="138" t="s">
        <v>7399</v>
      </c>
      <c r="G2730" s="138"/>
      <c r="H2730" s="138"/>
      <c r="I2730" s="138"/>
      <c r="J2730" s="138">
        <v>54</v>
      </c>
      <c r="K2730" s="138">
        <v>46</v>
      </c>
      <c r="L2730" s="138"/>
      <c r="M2730" s="138"/>
      <c r="N2730" s="138">
        <v>2484</v>
      </c>
      <c r="O2730" s="138"/>
      <c r="P2730" s="138"/>
      <c r="Q2730" s="138"/>
      <c r="R2730" s="138"/>
      <c r="S2730" s="138"/>
      <c r="T2730" s="232">
        <v>2019</v>
      </c>
      <c r="U2730" s="138"/>
      <c r="V2730" s="138"/>
      <c r="W2730" s="138"/>
      <c r="X2730" s="138"/>
      <c r="Y2730" s="138"/>
      <c r="Z2730" s="138">
        <v>282</v>
      </c>
      <c r="AA2730" s="138"/>
      <c r="AB2730" s="138"/>
      <c r="AC2730" s="138"/>
      <c r="AD2730" s="138"/>
      <c r="AE2730" s="138"/>
      <c r="AF2730" s="138"/>
      <c r="AG2730" s="138"/>
      <c r="AH2730" s="138"/>
      <c r="AI2730" s="138"/>
      <c r="AJ2730" s="138"/>
      <c r="AK2730" s="138"/>
      <c r="AL2730" s="138"/>
      <c r="AM2730" s="138"/>
      <c r="AN2730" s="138"/>
      <c r="AO2730" s="138"/>
      <c r="AP2730" s="138"/>
      <c r="AQ2730" s="138"/>
      <c r="AR2730" s="138"/>
      <c r="AS2730" s="138"/>
      <c r="AT2730" s="133"/>
      <c r="AU2730" s="133"/>
      <c r="AV2730" s="133"/>
      <c r="AW2730" s="133"/>
      <c r="AX2730" s="133"/>
    </row>
    <row r="2731" spans="1:50" s="135" customFormat="1" ht="24" hidden="1" customHeight="1" x14ac:dyDescent="0.2">
      <c r="A2731" s="133"/>
      <c r="B2731" s="169"/>
      <c r="C2731" s="935" t="s">
        <v>7399</v>
      </c>
      <c r="D2731" s="138"/>
      <c r="E2731" s="138" t="s">
        <v>15241</v>
      </c>
      <c r="F2731" s="138" t="s">
        <v>7399</v>
      </c>
      <c r="G2731" s="138"/>
      <c r="H2731" s="138"/>
      <c r="I2731" s="138"/>
      <c r="J2731" s="138">
        <v>54</v>
      </c>
      <c r="K2731" s="138">
        <v>70</v>
      </c>
      <c r="L2731" s="138"/>
      <c r="M2731" s="138"/>
      <c r="N2731" s="138">
        <v>3780</v>
      </c>
      <c r="O2731" s="138"/>
      <c r="P2731" s="138"/>
      <c r="Q2731" s="138"/>
      <c r="R2731" s="138"/>
      <c r="S2731" s="138"/>
      <c r="T2731" s="136">
        <v>2020</v>
      </c>
      <c r="U2731" s="138"/>
      <c r="V2731" s="138"/>
      <c r="W2731" s="138"/>
      <c r="X2731" s="138"/>
      <c r="Y2731" s="138"/>
      <c r="Z2731" s="138">
        <v>438</v>
      </c>
      <c r="AA2731" s="138"/>
      <c r="AB2731" s="138"/>
      <c r="AC2731" s="138"/>
      <c r="AD2731" s="138"/>
      <c r="AE2731" s="138"/>
      <c r="AF2731" s="138"/>
      <c r="AG2731" s="138"/>
      <c r="AH2731" s="138"/>
      <c r="AI2731" s="138"/>
      <c r="AJ2731" s="138"/>
      <c r="AK2731" s="138"/>
      <c r="AL2731" s="138"/>
      <c r="AM2731" s="138"/>
      <c r="AN2731" s="138"/>
      <c r="AO2731" s="138"/>
      <c r="AP2731" s="138"/>
      <c r="AQ2731" s="138"/>
      <c r="AR2731" s="138"/>
      <c r="AS2731" s="138"/>
      <c r="AT2731" s="133"/>
      <c r="AU2731" s="133"/>
      <c r="AV2731" s="133"/>
      <c r="AW2731" s="133"/>
      <c r="AX2731" s="133"/>
    </row>
    <row r="2732" spans="1:50" s="135" customFormat="1" ht="24" hidden="1" customHeight="1" x14ac:dyDescent="0.15">
      <c r="B2732" s="169"/>
      <c r="C2732" s="935" t="s">
        <v>19540</v>
      </c>
      <c r="D2732" s="138"/>
      <c r="E2732" s="138" t="s">
        <v>19541</v>
      </c>
      <c r="F2732" s="138" t="s">
        <v>19540</v>
      </c>
      <c r="G2732" s="138">
        <v>800</v>
      </c>
      <c r="H2732" s="138">
        <v>0</v>
      </c>
      <c r="I2732" s="138">
        <v>0</v>
      </c>
      <c r="J2732" s="138"/>
      <c r="K2732" s="138"/>
      <c r="L2732" s="138"/>
      <c r="M2732" s="138"/>
      <c r="N2732" s="138"/>
      <c r="O2732" s="138"/>
      <c r="P2732" s="138"/>
      <c r="Q2732" s="138"/>
      <c r="R2732" s="138"/>
      <c r="S2732" s="138"/>
      <c r="T2732" s="136">
        <v>2004</v>
      </c>
      <c r="U2732" s="138"/>
      <c r="V2732" s="138"/>
      <c r="W2732" s="138"/>
      <c r="X2732" s="138"/>
      <c r="Y2732" s="138"/>
      <c r="Z2732" s="138"/>
      <c r="AA2732" s="138"/>
      <c r="AB2732" s="138"/>
      <c r="AC2732" s="138"/>
      <c r="AD2732" s="138"/>
      <c r="AE2732" s="138"/>
      <c r="AF2732" s="138"/>
      <c r="AG2732" s="138"/>
      <c r="AH2732" s="138"/>
      <c r="AI2732" s="138"/>
      <c r="AJ2732" s="138"/>
      <c r="AK2732" s="138"/>
      <c r="AL2732" s="138"/>
      <c r="AM2732" s="138"/>
      <c r="AN2732" s="138"/>
      <c r="AO2732" s="138"/>
      <c r="AP2732" s="138"/>
      <c r="AQ2732" s="138"/>
      <c r="AR2732" s="138"/>
      <c r="AS2732" s="138"/>
    </row>
    <row r="2733" spans="1:50" s="135" customFormat="1" ht="24" hidden="1" customHeight="1" x14ac:dyDescent="0.15">
      <c r="B2733" s="169"/>
      <c r="C2733" s="935" t="s">
        <v>19540</v>
      </c>
      <c r="D2733" s="138"/>
      <c r="E2733" s="138" t="s">
        <v>19542</v>
      </c>
      <c r="F2733" s="138" t="s">
        <v>19540</v>
      </c>
      <c r="G2733" s="138">
        <v>1220</v>
      </c>
      <c r="H2733" s="138">
        <v>0</v>
      </c>
      <c r="I2733" s="138">
        <v>0</v>
      </c>
      <c r="J2733" s="138"/>
      <c r="K2733" s="138"/>
      <c r="L2733" s="138"/>
      <c r="M2733" s="138"/>
      <c r="N2733" s="138"/>
      <c r="O2733" s="138"/>
      <c r="P2733" s="138"/>
      <c r="Q2733" s="138"/>
      <c r="R2733" s="138"/>
      <c r="S2733" s="138"/>
      <c r="T2733" s="232">
        <v>1991</v>
      </c>
      <c r="U2733" s="138"/>
      <c r="V2733" s="138"/>
      <c r="W2733" s="138"/>
      <c r="X2733" s="138"/>
      <c r="Y2733" s="138"/>
      <c r="Z2733" s="138"/>
      <c r="AA2733" s="138"/>
      <c r="AB2733" s="138"/>
      <c r="AC2733" s="138"/>
      <c r="AD2733" s="138"/>
      <c r="AE2733" s="138"/>
      <c r="AF2733" s="138"/>
      <c r="AG2733" s="138"/>
      <c r="AH2733" s="138"/>
      <c r="AI2733" s="138"/>
      <c r="AJ2733" s="138"/>
      <c r="AK2733" s="138"/>
      <c r="AL2733" s="138"/>
      <c r="AM2733" s="138"/>
      <c r="AN2733" s="138"/>
      <c r="AO2733" s="138"/>
      <c r="AP2733" s="138"/>
      <c r="AQ2733" s="138"/>
      <c r="AR2733" s="138"/>
      <c r="AS2733" s="138"/>
    </row>
    <row r="2734" spans="1:50" s="135" customFormat="1" ht="24" hidden="1" customHeight="1" x14ac:dyDescent="0.15">
      <c r="B2734" s="169"/>
      <c r="C2734" s="935" t="s">
        <v>19540</v>
      </c>
      <c r="D2734" s="138"/>
      <c r="E2734" s="138" t="s">
        <v>19543</v>
      </c>
      <c r="F2734" s="138" t="s">
        <v>19540</v>
      </c>
      <c r="G2734" s="138">
        <v>1200</v>
      </c>
      <c r="H2734" s="138">
        <v>0</v>
      </c>
      <c r="I2734" s="138">
        <v>0</v>
      </c>
      <c r="J2734" s="138"/>
      <c r="K2734" s="138"/>
      <c r="L2734" s="138"/>
      <c r="M2734" s="138"/>
      <c r="N2734" s="138"/>
      <c r="O2734" s="138"/>
      <c r="P2734" s="138"/>
      <c r="Q2734" s="138"/>
      <c r="R2734" s="138"/>
      <c r="S2734" s="138"/>
      <c r="T2734" s="136">
        <v>1991</v>
      </c>
      <c r="U2734" s="138"/>
      <c r="V2734" s="138"/>
      <c r="W2734" s="138"/>
      <c r="X2734" s="138"/>
      <c r="Y2734" s="138"/>
      <c r="Z2734" s="138"/>
      <c r="AA2734" s="138"/>
      <c r="AB2734" s="138"/>
      <c r="AC2734" s="138"/>
      <c r="AD2734" s="138"/>
      <c r="AE2734" s="138"/>
      <c r="AF2734" s="138"/>
      <c r="AG2734" s="138"/>
      <c r="AH2734" s="138"/>
      <c r="AI2734" s="138"/>
      <c r="AJ2734" s="138"/>
      <c r="AK2734" s="138"/>
      <c r="AL2734" s="138"/>
      <c r="AM2734" s="138"/>
      <c r="AN2734" s="138"/>
      <c r="AO2734" s="138"/>
      <c r="AP2734" s="138"/>
      <c r="AQ2734" s="138"/>
      <c r="AR2734" s="138"/>
      <c r="AS2734" s="138"/>
    </row>
    <row r="2735" spans="1:50" s="135" customFormat="1" ht="24" hidden="1" customHeight="1" x14ac:dyDescent="0.15">
      <c r="B2735" s="169"/>
      <c r="C2735" s="935" t="s">
        <v>19540</v>
      </c>
      <c r="D2735" s="138"/>
      <c r="E2735" s="138" t="s">
        <v>19544</v>
      </c>
      <c r="F2735" s="138" t="s">
        <v>19540</v>
      </c>
      <c r="G2735" s="138">
        <v>242</v>
      </c>
      <c r="H2735" s="138">
        <v>0</v>
      </c>
      <c r="I2735" s="138">
        <v>0</v>
      </c>
      <c r="J2735" s="138"/>
      <c r="K2735" s="138"/>
      <c r="L2735" s="138"/>
      <c r="M2735" s="138"/>
      <c r="N2735" s="138"/>
      <c r="O2735" s="138"/>
      <c r="P2735" s="138"/>
      <c r="Q2735" s="138"/>
      <c r="R2735" s="138"/>
      <c r="S2735" s="138"/>
      <c r="T2735" s="232">
        <v>2009</v>
      </c>
      <c r="U2735" s="138"/>
      <c r="V2735" s="138"/>
      <c r="W2735" s="138"/>
      <c r="X2735" s="138"/>
      <c r="Y2735" s="138"/>
      <c r="Z2735" s="138"/>
      <c r="AA2735" s="138"/>
      <c r="AB2735" s="138"/>
      <c r="AC2735" s="138"/>
      <c r="AD2735" s="138"/>
      <c r="AE2735" s="138"/>
      <c r="AF2735" s="138"/>
      <c r="AG2735" s="138"/>
      <c r="AH2735" s="138"/>
      <c r="AI2735" s="138"/>
      <c r="AJ2735" s="138"/>
      <c r="AK2735" s="138"/>
      <c r="AL2735" s="138"/>
      <c r="AM2735" s="138"/>
      <c r="AN2735" s="138"/>
      <c r="AO2735" s="138"/>
      <c r="AP2735" s="138"/>
      <c r="AQ2735" s="138"/>
      <c r="AR2735" s="138"/>
      <c r="AS2735" s="138"/>
    </row>
    <row r="2736" spans="1:50" s="135" customFormat="1" ht="24" hidden="1" customHeight="1" x14ac:dyDescent="0.15">
      <c r="B2736" s="169"/>
      <c r="C2736" s="935" t="s">
        <v>19540</v>
      </c>
      <c r="D2736" s="138"/>
      <c r="E2736" s="138" t="s">
        <v>19545</v>
      </c>
      <c r="F2736" s="138" t="s">
        <v>19540</v>
      </c>
      <c r="G2736" s="138">
        <v>242</v>
      </c>
      <c r="H2736" s="138">
        <v>0</v>
      </c>
      <c r="I2736" s="138">
        <v>0</v>
      </c>
      <c r="J2736" s="138"/>
      <c r="K2736" s="138"/>
      <c r="L2736" s="138"/>
      <c r="M2736" s="138"/>
      <c r="N2736" s="138"/>
      <c r="O2736" s="138"/>
      <c r="P2736" s="138"/>
      <c r="Q2736" s="138"/>
      <c r="R2736" s="138"/>
      <c r="S2736" s="138"/>
      <c r="T2736" s="232">
        <v>2011</v>
      </c>
      <c r="U2736" s="138"/>
      <c r="V2736" s="138"/>
      <c r="W2736" s="138"/>
      <c r="X2736" s="138"/>
      <c r="Y2736" s="138"/>
      <c r="Z2736" s="138"/>
      <c r="AA2736" s="138"/>
      <c r="AB2736" s="138"/>
      <c r="AC2736" s="138"/>
      <c r="AD2736" s="138"/>
      <c r="AE2736" s="138"/>
      <c r="AF2736" s="138"/>
      <c r="AG2736" s="138"/>
      <c r="AH2736" s="138"/>
      <c r="AI2736" s="138"/>
      <c r="AJ2736" s="138"/>
      <c r="AK2736" s="138"/>
      <c r="AL2736" s="138"/>
      <c r="AM2736" s="138"/>
      <c r="AN2736" s="138"/>
      <c r="AO2736" s="138"/>
      <c r="AP2736" s="138"/>
      <c r="AQ2736" s="138"/>
      <c r="AR2736" s="138"/>
      <c r="AS2736" s="138"/>
    </row>
    <row r="2737" spans="2:45" s="135" customFormat="1" ht="24" hidden="1" customHeight="1" x14ac:dyDescent="0.15">
      <c r="B2737" s="169"/>
      <c r="C2737" s="935" t="s">
        <v>19540</v>
      </c>
      <c r="D2737" s="138"/>
      <c r="E2737" s="138" t="s">
        <v>19546</v>
      </c>
      <c r="F2737" s="138" t="s">
        <v>19540</v>
      </c>
      <c r="G2737" s="138">
        <v>788</v>
      </c>
      <c r="H2737" s="138">
        <v>0</v>
      </c>
      <c r="I2737" s="138">
        <v>0</v>
      </c>
      <c r="J2737" s="138"/>
      <c r="K2737" s="138"/>
      <c r="L2737" s="138"/>
      <c r="M2737" s="138"/>
      <c r="N2737" s="138"/>
      <c r="O2737" s="138"/>
      <c r="P2737" s="138"/>
      <c r="Q2737" s="138"/>
      <c r="R2737" s="138"/>
      <c r="S2737" s="138"/>
      <c r="T2737" s="232">
        <v>2013</v>
      </c>
      <c r="U2737" s="138"/>
      <c r="V2737" s="138"/>
      <c r="W2737" s="138"/>
      <c r="X2737" s="138"/>
      <c r="Y2737" s="138"/>
      <c r="Z2737" s="138"/>
      <c r="AA2737" s="138"/>
      <c r="AB2737" s="138"/>
      <c r="AC2737" s="138"/>
      <c r="AD2737" s="138"/>
      <c r="AE2737" s="138"/>
      <c r="AF2737" s="138"/>
      <c r="AG2737" s="138"/>
      <c r="AH2737" s="138"/>
      <c r="AI2737" s="138"/>
      <c r="AJ2737" s="138"/>
      <c r="AK2737" s="138"/>
      <c r="AL2737" s="138"/>
      <c r="AM2737" s="138"/>
      <c r="AN2737" s="138"/>
      <c r="AO2737" s="138"/>
      <c r="AP2737" s="138"/>
      <c r="AQ2737" s="138"/>
      <c r="AR2737" s="138"/>
      <c r="AS2737" s="138"/>
    </row>
    <row r="2738" spans="2:45" s="135" customFormat="1" ht="24" hidden="1" customHeight="1" x14ac:dyDescent="0.15">
      <c r="B2738" s="169"/>
      <c r="C2738" s="935" t="s">
        <v>19540</v>
      </c>
      <c r="D2738" s="138"/>
      <c r="E2738" s="138" t="s">
        <v>19547</v>
      </c>
      <c r="F2738" s="138" t="s">
        <v>19540</v>
      </c>
      <c r="G2738" s="138">
        <v>242</v>
      </c>
      <c r="H2738" s="138">
        <v>0</v>
      </c>
      <c r="I2738" s="138">
        <v>0</v>
      </c>
      <c r="J2738" s="138"/>
      <c r="K2738" s="138"/>
      <c r="L2738" s="138"/>
      <c r="M2738" s="138"/>
      <c r="N2738" s="138"/>
      <c r="O2738" s="138"/>
      <c r="P2738" s="138"/>
      <c r="Q2738" s="138"/>
      <c r="R2738" s="138"/>
      <c r="S2738" s="138"/>
      <c r="T2738" s="232">
        <v>2016</v>
      </c>
      <c r="U2738" s="138"/>
      <c r="V2738" s="138"/>
      <c r="W2738" s="138"/>
      <c r="X2738" s="138"/>
      <c r="Y2738" s="138"/>
      <c r="Z2738" s="138"/>
      <c r="AA2738" s="138"/>
      <c r="AB2738" s="138"/>
      <c r="AC2738" s="138"/>
      <c r="AD2738" s="138"/>
      <c r="AE2738" s="138"/>
      <c r="AF2738" s="138"/>
      <c r="AG2738" s="138"/>
      <c r="AH2738" s="138"/>
      <c r="AI2738" s="138"/>
      <c r="AJ2738" s="138"/>
      <c r="AK2738" s="138"/>
      <c r="AL2738" s="138"/>
      <c r="AM2738" s="138"/>
      <c r="AN2738" s="138"/>
      <c r="AO2738" s="138"/>
      <c r="AP2738" s="138"/>
      <c r="AQ2738" s="138"/>
      <c r="AR2738" s="138"/>
      <c r="AS2738" s="138"/>
    </row>
    <row r="2739" spans="2:45" s="135" customFormat="1" ht="24" hidden="1" customHeight="1" x14ac:dyDescent="0.15">
      <c r="B2739" s="169"/>
      <c r="C2739" s="935" t="s">
        <v>19540</v>
      </c>
      <c r="D2739" s="138"/>
      <c r="E2739" s="138" t="s">
        <v>19548</v>
      </c>
      <c r="F2739" s="138" t="s">
        <v>19540</v>
      </c>
      <c r="G2739" s="138">
        <v>33000</v>
      </c>
      <c r="H2739" s="138">
        <v>0</v>
      </c>
      <c r="I2739" s="138">
        <v>0</v>
      </c>
      <c r="J2739" s="138"/>
      <c r="K2739" s="138"/>
      <c r="L2739" s="138"/>
      <c r="M2739" s="138"/>
      <c r="N2739" s="138"/>
      <c r="O2739" s="138"/>
      <c r="P2739" s="138"/>
      <c r="Q2739" s="138"/>
      <c r="R2739" s="138"/>
      <c r="S2739" s="138"/>
      <c r="T2739" s="136">
        <v>2019</v>
      </c>
      <c r="U2739" s="138"/>
      <c r="V2739" s="138"/>
      <c r="W2739" s="138"/>
      <c r="X2739" s="138"/>
      <c r="Y2739" s="138"/>
      <c r="Z2739" s="138"/>
      <c r="AA2739" s="138"/>
      <c r="AB2739" s="138"/>
      <c r="AC2739" s="138"/>
      <c r="AD2739" s="138"/>
      <c r="AE2739" s="138"/>
      <c r="AF2739" s="138"/>
      <c r="AG2739" s="138"/>
      <c r="AH2739" s="138"/>
      <c r="AI2739" s="138"/>
      <c r="AJ2739" s="138"/>
      <c r="AK2739" s="138"/>
      <c r="AL2739" s="138"/>
      <c r="AM2739" s="138"/>
      <c r="AN2739" s="138"/>
      <c r="AO2739" s="138"/>
      <c r="AP2739" s="138"/>
      <c r="AQ2739" s="138"/>
      <c r="AR2739" s="138"/>
      <c r="AS2739" s="138"/>
    </row>
    <row r="2740" spans="2:45" s="135" customFormat="1" ht="24" hidden="1" customHeight="1" x14ac:dyDescent="0.15">
      <c r="B2740" s="169"/>
      <c r="C2740" s="935" t="s">
        <v>19540</v>
      </c>
      <c r="D2740" s="138"/>
      <c r="E2740" s="138" t="s">
        <v>19549</v>
      </c>
      <c r="F2740" s="138" t="s">
        <v>19540</v>
      </c>
      <c r="G2740" s="138">
        <v>22000</v>
      </c>
      <c r="H2740" s="138">
        <v>0</v>
      </c>
      <c r="I2740" s="138">
        <v>0</v>
      </c>
      <c r="J2740" s="138"/>
      <c r="K2740" s="138"/>
      <c r="L2740" s="138"/>
      <c r="M2740" s="138"/>
      <c r="N2740" s="138"/>
      <c r="O2740" s="138"/>
      <c r="P2740" s="138"/>
      <c r="Q2740" s="138"/>
      <c r="R2740" s="138"/>
      <c r="S2740" s="138"/>
      <c r="T2740" s="232">
        <v>2020</v>
      </c>
      <c r="U2740" s="138"/>
      <c r="V2740" s="138"/>
      <c r="W2740" s="138"/>
      <c r="X2740" s="138"/>
      <c r="Y2740" s="138"/>
      <c r="Z2740" s="138"/>
      <c r="AA2740" s="138"/>
      <c r="AB2740" s="138"/>
      <c r="AC2740" s="138"/>
      <c r="AD2740" s="138"/>
      <c r="AE2740" s="138"/>
      <c r="AF2740" s="138"/>
      <c r="AG2740" s="138"/>
      <c r="AH2740" s="138"/>
      <c r="AI2740" s="138"/>
      <c r="AJ2740" s="138"/>
      <c r="AK2740" s="138"/>
      <c r="AL2740" s="138"/>
      <c r="AM2740" s="138"/>
      <c r="AN2740" s="138"/>
      <c r="AO2740" s="138"/>
      <c r="AP2740" s="138"/>
      <c r="AQ2740" s="138"/>
      <c r="AR2740" s="138"/>
      <c r="AS2740" s="138"/>
    </row>
    <row r="2741" spans="2:45" s="135" customFormat="1" ht="24" hidden="1" customHeight="1" x14ac:dyDescent="0.15">
      <c r="B2741" s="169"/>
      <c r="C2741" s="935" t="s">
        <v>19540</v>
      </c>
      <c r="D2741" s="138"/>
      <c r="E2741" s="138" t="s">
        <v>19550</v>
      </c>
      <c r="F2741" s="138" t="s">
        <v>19540</v>
      </c>
      <c r="G2741" s="138">
        <v>3800</v>
      </c>
      <c r="H2741" s="138">
        <v>0</v>
      </c>
      <c r="I2741" s="138">
        <v>0</v>
      </c>
      <c r="J2741" s="138"/>
      <c r="K2741" s="138"/>
      <c r="L2741" s="138"/>
      <c r="M2741" s="138"/>
      <c r="N2741" s="138"/>
      <c r="O2741" s="138"/>
      <c r="P2741" s="138"/>
      <c r="Q2741" s="138"/>
      <c r="R2741" s="138"/>
      <c r="S2741" s="138"/>
      <c r="T2741" s="232">
        <v>2021</v>
      </c>
      <c r="U2741" s="138"/>
      <c r="V2741" s="138"/>
      <c r="W2741" s="138"/>
      <c r="X2741" s="138"/>
      <c r="Y2741" s="138"/>
      <c r="Z2741" s="138"/>
      <c r="AA2741" s="138"/>
      <c r="AB2741" s="138"/>
      <c r="AC2741" s="138"/>
      <c r="AD2741" s="138"/>
      <c r="AE2741" s="138"/>
      <c r="AF2741" s="138"/>
      <c r="AG2741" s="138"/>
      <c r="AH2741" s="138"/>
      <c r="AI2741" s="138"/>
      <c r="AJ2741" s="138"/>
      <c r="AK2741" s="138"/>
      <c r="AL2741" s="138"/>
      <c r="AM2741" s="138"/>
      <c r="AN2741" s="138"/>
      <c r="AO2741" s="138"/>
      <c r="AP2741" s="138"/>
      <c r="AQ2741" s="138"/>
      <c r="AR2741" s="138"/>
      <c r="AS2741" s="138"/>
    </row>
    <row r="2742" spans="2:45" s="135" customFormat="1" ht="24" hidden="1" customHeight="1" x14ac:dyDescent="0.15">
      <c r="B2742" s="169"/>
      <c r="C2742" s="935" t="s">
        <v>19540</v>
      </c>
      <c r="D2742" s="138"/>
      <c r="E2742" s="138" t="s">
        <v>19551</v>
      </c>
      <c r="F2742" s="138" t="s">
        <v>19540</v>
      </c>
      <c r="G2742" s="138">
        <v>8470</v>
      </c>
      <c r="H2742" s="138">
        <v>0</v>
      </c>
      <c r="I2742" s="138">
        <v>0</v>
      </c>
      <c r="J2742" s="138"/>
      <c r="K2742" s="138"/>
      <c r="L2742" s="138"/>
      <c r="M2742" s="138"/>
      <c r="N2742" s="138"/>
      <c r="O2742" s="138"/>
      <c r="P2742" s="138"/>
      <c r="Q2742" s="138"/>
      <c r="R2742" s="138"/>
      <c r="S2742" s="138"/>
      <c r="T2742" s="232">
        <v>2022</v>
      </c>
      <c r="U2742" s="138"/>
      <c r="V2742" s="138"/>
      <c r="W2742" s="138"/>
      <c r="X2742" s="138"/>
      <c r="Y2742" s="138"/>
      <c r="Z2742" s="138"/>
      <c r="AA2742" s="138"/>
      <c r="AB2742" s="138"/>
      <c r="AC2742" s="138"/>
      <c r="AD2742" s="138"/>
      <c r="AE2742" s="138"/>
      <c r="AF2742" s="138"/>
      <c r="AG2742" s="138"/>
      <c r="AH2742" s="138"/>
      <c r="AI2742" s="138"/>
      <c r="AJ2742" s="138"/>
      <c r="AK2742" s="138"/>
      <c r="AL2742" s="138"/>
      <c r="AM2742" s="138"/>
      <c r="AN2742" s="138"/>
      <c r="AO2742" s="138"/>
      <c r="AP2742" s="138"/>
      <c r="AQ2742" s="138"/>
      <c r="AR2742" s="138"/>
      <c r="AS2742" s="138"/>
    </row>
    <row r="2743" spans="2:45" s="135" customFormat="1" ht="24" hidden="1" customHeight="1" x14ac:dyDescent="0.15">
      <c r="B2743" s="169"/>
      <c r="C2743" s="935" t="s">
        <v>19540</v>
      </c>
      <c r="D2743" s="138"/>
      <c r="E2743" s="138" t="s">
        <v>19552</v>
      </c>
      <c r="F2743" s="138" t="s">
        <v>19540</v>
      </c>
      <c r="G2743" s="138">
        <v>13918</v>
      </c>
      <c r="H2743" s="138">
        <v>0</v>
      </c>
      <c r="I2743" s="138">
        <v>0</v>
      </c>
      <c r="J2743" s="138"/>
      <c r="K2743" s="138"/>
      <c r="L2743" s="138"/>
      <c r="M2743" s="138"/>
      <c r="N2743" s="138"/>
      <c r="O2743" s="138"/>
      <c r="P2743" s="138"/>
      <c r="Q2743" s="138"/>
      <c r="R2743" s="138"/>
      <c r="S2743" s="138"/>
      <c r="T2743" s="136">
        <v>1991</v>
      </c>
      <c r="U2743" s="138"/>
      <c r="V2743" s="138"/>
      <c r="W2743" s="138"/>
      <c r="X2743" s="138"/>
      <c r="Y2743" s="138"/>
      <c r="Z2743" s="138"/>
      <c r="AA2743" s="138"/>
      <c r="AB2743" s="138"/>
      <c r="AC2743" s="138"/>
      <c r="AD2743" s="138"/>
      <c r="AE2743" s="138"/>
      <c r="AF2743" s="138"/>
      <c r="AG2743" s="138"/>
      <c r="AH2743" s="138"/>
      <c r="AI2743" s="138"/>
      <c r="AJ2743" s="138"/>
      <c r="AK2743" s="138"/>
      <c r="AL2743" s="138"/>
      <c r="AM2743" s="138"/>
      <c r="AN2743" s="138"/>
      <c r="AO2743" s="138"/>
      <c r="AP2743" s="138"/>
      <c r="AQ2743" s="138"/>
      <c r="AR2743" s="138"/>
      <c r="AS2743" s="138"/>
    </row>
    <row r="2744" spans="2:45" s="135" customFormat="1" ht="24" hidden="1" customHeight="1" x14ac:dyDescent="0.15">
      <c r="B2744" s="169"/>
      <c r="C2744" s="935" t="s">
        <v>19540</v>
      </c>
      <c r="D2744" s="138"/>
      <c r="E2744" s="138" t="s">
        <v>19553</v>
      </c>
      <c r="F2744" s="138" t="s">
        <v>19540</v>
      </c>
      <c r="G2744" s="138">
        <v>2500</v>
      </c>
      <c r="H2744" s="138">
        <v>0</v>
      </c>
      <c r="I2744" s="138">
        <v>0</v>
      </c>
      <c r="J2744" s="138"/>
      <c r="K2744" s="138"/>
      <c r="L2744" s="138"/>
      <c r="M2744" s="138"/>
      <c r="N2744" s="138"/>
      <c r="O2744" s="138"/>
      <c r="P2744" s="138"/>
      <c r="Q2744" s="138"/>
      <c r="R2744" s="138"/>
      <c r="S2744" s="138"/>
      <c r="T2744" s="136">
        <v>2007</v>
      </c>
      <c r="U2744" s="138"/>
      <c r="V2744" s="138"/>
      <c r="W2744" s="138"/>
      <c r="X2744" s="138"/>
      <c r="Y2744" s="138"/>
      <c r="Z2744" s="138"/>
      <c r="AA2744" s="138"/>
      <c r="AB2744" s="138"/>
      <c r="AC2744" s="138"/>
      <c r="AD2744" s="138"/>
      <c r="AE2744" s="138"/>
      <c r="AF2744" s="138"/>
      <c r="AG2744" s="138"/>
      <c r="AH2744" s="138"/>
      <c r="AI2744" s="138"/>
      <c r="AJ2744" s="138"/>
      <c r="AK2744" s="138"/>
      <c r="AL2744" s="138"/>
      <c r="AM2744" s="138"/>
      <c r="AN2744" s="138"/>
      <c r="AO2744" s="138"/>
      <c r="AP2744" s="138"/>
      <c r="AQ2744" s="138"/>
      <c r="AR2744" s="138"/>
      <c r="AS2744" s="138"/>
    </row>
    <row r="2745" spans="2:45" s="135" customFormat="1" ht="24" hidden="1" customHeight="1" x14ac:dyDescent="0.15">
      <c r="B2745" s="169"/>
      <c r="C2745" s="935" t="s">
        <v>19540</v>
      </c>
      <c r="D2745" s="138"/>
      <c r="E2745" s="300" t="s">
        <v>19554</v>
      </c>
      <c r="F2745" s="138" t="s">
        <v>19540</v>
      </c>
      <c r="G2745" s="138">
        <v>2400</v>
      </c>
      <c r="H2745" s="138">
        <v>0</v>
      </c>
      <c r="I2745" s="138">
        <v>0</v>
      </c>
      <c r="J2745" s="138"/>
      <c r="K2745" s="138"/>
      <c r="L2745" s="138"/>
      <c r="M2745" s="138"/>
      <c r="N2745" s="138"/>
      <c r="O2745" s="138"/>
      <c r="P2745" s="138"/>
      <c r="Q2745" s="138"/>
      <c r="R2745" s="138"/>
      <c r="S2745" s="138"/>
      <c r="T2745" s="136">
        <v>2010</v>
      </c>
      <c r="U2745" s="138"/>
      <c r="V2745" s="138"/>
      <c r="W2745" s="138"/>
      <c r="X2745" s="138"/>
      <c r="Y2745" s="138"/>
      <c r="Z2745" s="138"/>
      <c r="AA2745" s="138"/>
      <c r="AB2745" s="138"/>
      <c r="AC2745" s="138"/>
      <c r="AD2745" s="138"/>
      <c r="AE2745" s="138"/>
      <c r="AF2745" s="138"/>
      <c r="AG2745" s="138"/>
      <c r="AH2745" s="138"/>
      <c r="AI2745" s="138"/>
      <c r="AJ2745" s="138"/>
      <c r="AK2745" s="138"/>
      <c r="AL2745" s="138"/>
      <c r="AM2745" s="138"/>
      <c r="AN2745" s="138"/>
      <c r="AO2745" s="138"/>
      <c r="AP2745" s="138"/>
      <c r="AQ2745" s="138"/>
      <c r="AR2745" s="138"/>
      <c r="AS2745" s="138"/>
    </row>
    <row r="2746" spans="2:45" s="135" customFormat="1" ht="24" hidden="1" customHeight="1" x14ac:dyDescent="0.15">
      <c r="B2746" s="169"/>
      <c r="C2746" s="935" t="s">
        <v>19540</v>
      </c>
      <c r="D2746" s="138"/>
      <c r="E2746" s="300" t="s">
        <v>19555</v>
      </c>
      <c r="F2746" s="138" t="s">
        <v>19540</v>
      </c>
      <c r="G2746" s="138">
        <v>800</v>
      </c>
      <c r="H2746" s="138">
        <v>0</v>
      </c>
      <c r="I2746" s="138">
        <v>0</v>
      </c>
      <c r="J2746" s="138"/>
      <c r="K2746" s="138"/>
      <c r="L2746" s="138"/>
      <c r="M2746" s="138"/>
      <c r="N2746" s="138"/>
      <c r="O2746" s="138"/>
      <c r="P2746" s="138"/>
      <c r="Q2746" s="138"/>
      <c r="R2746" s="138"/>
      <c r="S2746" s="138"/>
      <c r="T2746" s="136">
        <v>2009</v>
      </c>
      <c r="U2746" s="138"/>
      <c r="V2746" s="138"/>
      <c r="W2746" s="138"/>
      <c r="X2746" s="138"/>
      <c r="Y2746" s="138"/>
      <c r="Z2746" s="138"/>
      <c r="AA2746" s="138"/>
      <c r="AB2746" s="138"/>
      <c r="AC2746" s="138"/>
      <c r="AD2746" s="138"/>
      <c r="AE2746" s="138"/>
      <c r="AF2746" s="138"/>
      <c r="AG2746" s="138"/>
      <c r="AH2746" s="138"/>
      <c r="AI2746" s="138"/>
      <c r="AJ2746" s="138"/>
      <c r="AK2746" s="138"/>
      <c r="AL2746" s="138"/>
      <c r="AM2746" s="138"/>
      <c r="AN2746" s="138"/>
      <c r="AO2746" s="138"/>
      <c r="AP2746" s="138"/>
      <c r="AQ2746" s="138"/>
      <c r="AR2746" s="138"/>
      <c r="AS2746" s="138"/>
    </row>
    <row r="2747" spans="2:45" s="135" customFormat="1" ht="24" hidden="1" customHeight="1" x14ac:dyDescent="0.15">
      <c r="B2747" s="169"/>
      <c r="C2747" s="935" t="s">
        <v>19540</v>
      </c>
      <c r="D2747" s="138"/>
      <c r="E2747" s="300" t="s">
        <v>5678</v>
      </c>
      <c r="F2747" s="138" t="s">
        <v>19540</v>
      </c>
      <c r="G2747" s="138">
        <v>800</v>
      </c>
      <c r="H2747" s="138">
        <v>0</v>
      </c>
      <c r="I2747" s="138">
        <v>0</v>
      </c>
      <c r="J2747" s="138"/>
      <c r="K2747" s="138"/>
      <c r="L2747" s="138"/>
      <c r="M2747" s="138"/>
      <c r="N2747" s="138"/>
      <c r="O2747" s="138"/>
      <c r="P2747" s="138"/>
      <c r="Q2747" s="138"/>
      <c r="R2747" s="138"/>
      <c r="S2747" s="138"/>
      <c r="T2747" s="136">
        <v>2010</v>
      </c>
      <c r="U2747" s="138"/>
      <c r="V2747" s="138"/>
      <c r="W2747" s="138"/>
      <c r="X2747" s="138"/>
      <c r="Y2747" s="138"/>
      <c r="Z2747" s="138"/>
      <c r="AA2747" s="138"/>
      <c r="AB2747" s="138"/>
      <c r="AC2747" s="138"/>
      <c r="AD2747" s="138"/>
      <c r="AE2747" s="138"/>
      <c r="AF2747" s="138"/>
      <c r="AG2747" s="138"/>
      <c r="AH2747" s="138"/>
      <c r="AI2747" s="138"/>
      <c r="AJ2747" s="138"/>
      <c r="AK2747" s="138"/>
      <c r="AL2747" s="138"/>
      <c r="AM2747" s="138"/>
      <c r="AN2747" s="138"/>
      <c r="AO2747" s="138"/>
      <c r="AP2747" s="138"/>
      <c r="AQ2747" s="138"/>
      <c r="AR2747" s="138"/>
      <c r="AS2747" s="138"/>
    </row>
    <row r="2748" spans="2:45" s="135" customFormat="1" ht="24" hidden="1" customHeight="1" x14ac:dyDescent="0.15">
      <c r="B2748" s="169"/>
      <c r="C2748" s="935" t="s">
        <v>19540</v>
      </c>
      <c r="D2748" s="138"/>
      <c r="E2748" s="300" t="s">
        <v>19556</v>
      </c>
      <c r="F2748" s="138" t="s">
        <v>19540</v>
      </c>
      <c r="G2748" s="138">
        <v>800</v>
      </c>
      <c r="H2748" s="138">
        <v>0</v>
      </c>
      <c r="I2748" s="138">
        <v>0</v>
      </c>
      <c r="J2748" s="138"/>
      <c r="K2748" s="138"/>
      <c r="L2748" s="138"/>
      <c r="M2748" s="138"/>
      <c r="N2748" s="138"/>
      <c r="O2748" s="138"/>
      <c r="P2748" s="138"/>
      <c r="Q2748" s="138"/>
      <c r="R2748" s="138"/>
      <c r="S2748" s="138"/>
      <c r="T2748" s="136">
        <v>2013</v>
      </c>
      <c r="U2748" s="138"/>
      <c r="V2748" s="138"/>
      <c r="W2748" s="138"/>
      <c r="X2748" s="138"/>
      <c r="Y2748" s="138"/>
      <c r="Z2748" s="138"/>
      <c r="AA2748" s="138"/>
      <c r="AB2748" s="138"/>
      <c r="AC2748" s="138"/>
      <c r="AD2748" s="138"/>
      <c r="AE2748" s="138"/>
      <c r="AF2748" s="138"/>
      <c r="AG2748" s="138"/>
      <c r="AH2748" s="138"/>
      <c r="AI2748" s="138"/>
      <c r="AJ2748" s="138"/>
      <c r="AK2748" s="138"/>
      <c r="AL2748" s="138"/>
      <c r="AM2748" s="138"/>
      <c r="AN2748" s="138"/>
      <c r="AO2748" s="138"/>
      <c r="AP2748" s="138"/>
      <c r="AQ2748" s="138"/>
      <c r="AR2748" s="138"/>
      <c r="AS2748" s="138"/>
    </row>
    <row r="2749" spans="2:45" s="135" customFormat="1" ht="24" hidden="1" customHeight="1" x14ac:dyDescent="0.15">
      <c r="B2749" s="169"/>
      <c r="C2749" s="935" t="s">
        <v>19540</v>
      </c>
      <c r="D2749" s="138"/>
      <c r="E2749" s="300" t="s">
        <v>19557</v>
      </c>
      <c r="F2749" s="138" t="s">
        <v>19540</v>
      </c>
      <c r="G2749" s="138">
        <v>800</v>
      </c>
      <c r="H2749" s="138">
        <v>0</v>
      </c>
      <c r="I2749" s="138">
        <v>0</v>
      </c>
      <c r="J2749" s="138"/>
      <c r="K2749" s="138"/>
      <c r="L2749" s="138"/>
      <c r="M2749" s="138"/>
      <c r="N2749" s="138"/>
      <c r="O2749" s="138"/>
      <c r="P2749" s="138"/>
      <c r="Q2749" s="138"/>
      <c r="R2749" s="138"/>
      <c r="S2749" s="138"/>
      <c r="T2749" s="136">
        <v>2015</v>
      </c>
      <c r="U2749" s="138"/>
      <c r="V2749" s="138"/>
      <c r="W2749" s="138"/>
      <c r="X2749" s="138"/>
      <c r="Y2749" s="138"/>
      <c r="Z2749" s="138"/>
      <c r="AA2749" s="138"/>
      <c r="AB2749" s="138"/>
      <c r="AC2749" s="138"/>
      <c r="AD2749" s="138"/>
      <c r="AE2749" s="138"/>
      <c r="AF2749" s="138"/>
      <c r="AG2749" s="138"/>
      <c r="AH2749" s="138"/>
      <c r="AI2749" s="138"/>
      <c r="AJ2749" s="138"/>
      <c r="AK2749" s="138"/>
      <c r="AL2749" s="138"/>
      <c r="AM2749" s="138"/>
      <c r="AN2749" s="138"/>
      <c r="AO2749" s="138"/>
      <c r="AP2749" s="138"/>
      <c r="AQ2749" s="138"/>
      <c r="AR2749" s="138"/>
      <c r="AS2749" s="138"/>
    </row>
    <row r="2750" spans="2:45" s="135" customFormat="1" ht="24" hidden="1" customHeight="1" x14ac:dyDescent="0.15">
      <c r="B2750" s="169"/>
      <c r="C2750" s="935" t="s">
        <v>19540</v>
      </c>
      <c r="D2750" s="138"/>
      <c r="E2750" s="300" t="s">
        <v>19558</v>
      </c>
      <c r="F2750" s="138" t="s">
        <v>19540</v>
      </c>
      <c r="G2750" s="138">
        <v>400</v>
      </c>
      <c r="H2750" s="138">
        <v>0</v>
      </c>
      <c r="I2750" s="138">
        <v>0</v>
      </c>
      <c r="J2750" s="138"/>
      <c r="K2750" s="138"/>
      <c r="L2750" s="138"/>
      <c r="M2750" s="138"/>
      <c r="N2750" s="138"/>
      <c r="O2750" s="138"/>
      <c r="P2750" s="138"/>
      <c r="Q2750" s="138"/>
      <c r="R2750" s="138"/>
      <c r="S2750" s="138"/>
      <c r="T2750" s="136">
        <v>2013</v>
      </c>
      <c r="U2750" s="138"/>
      <c r="V2750" s="138"/>
      <c r="W2750" s="138"/>
      <c r="X2750" s="138"/>
      <c r="Y2750" s="138"/>
      <c r="Z2750" s="138"/>
      <c r="AA2750" s="138"/>
      <c r="AB2750" s="138"/>
      <c r="AC2750" s="138"/>
      <c r="AD2750" s="138"/>
      <c r="AE2750" s="138"/>
      <c r="AF2750" s="138"/>
      <c r="AG2750" s="138"/>
      <c r="AH2750" s="138"/>
      <c r="AI2750" s="138"/>
      <c r="AJ2750" s="138"/>
      <c r="AK2750" s="138"/>
      <c r="AL2750" s="138"/>
      <c r="AM2750" s="138"/>
      <c r="AN2750" s="138"/>
      <c r="AO2750" s="138"/>
      <c r="AP2750" s="138"/>
      <c r="AQ2750" s="138"/>
      <c r="AR2750" s="138"/>
      <c r="AS2750" s="138"/>
    </row>
    <row r="2751" spans="2:45" s="135" customFormat="1" ht="24" hidden="1" customHeight="1" x14ac:dyDescent="0.15">
      <c r="B2751" s="169"/>
      <c r="C2751" s="935" t="s">
        <v>19540</v>
      </c>
      <c r="D2751" s="138"/>
      <c r="E2751" s="300" t="s">
        <v>19559</v>
      </c>
      <c r="F2751" s="138" t="s">
        <v>19540</v>
      </c>
      <c r="G2751" s="138">
        <v>800</v>
      </c>
      <c r="H2751" s="138">
        <v>0</v>
      </c>
      <c r="I2751" s="138">
        <v>0</v>
      </c>
      <c r="J2751" s="138"/>
      <c r="K2751" s="138"/>
      <c r="L2751" s="138"/>
      <c r="M2751" s="138"/>
      <c r="N2751" s="138"/>
      <c r="O2751" s="138"/>
      <c r="P2751" s="138"/>
      <c r="Q2751" s="138"/>
      <c r="R2751" s="138"/>
      <c r="S2751" s="138"/>
      <c r="T2751" s="136">
        <v>2012</v>
      </c>
      <c r="U2751" s="138"/>
      <c r="V2751" s="138"/>
      <c r="W2751" s="138"/>
      <c r="X2751" s="138"/>
      <c r="Y2751" s="138"/>
      <c r="Z2751" s="138"/>
      <c r="AA2751" s="138"/>
      <c r="AB2751" s="138"/>
      <c r="AC2751" s="138"/>
      <c r="AD2751" s="138"/>
      <c r="AE2751" s="138"/>
      <c r="AF2751" s="138"/>
      <c r="AG2751" s="138"/>
      <c r="AH2751" s="138"/>
      <c r="AI2751" s="138"/>
      <c r="AJ2751" s="138"/>
      <c r="AK2751" s="138"/>
      <c r="AL2751" s="138"/>
      <c r="AM2751" s="138"/>
      <c r="AN2751" s="138"/>
      <c r="AO2751" s="138"/>
      <c r="AP2751" s="138"/>
      <c r="AQ2751" s="138"/>
      <c r="AR2751" s="138"/>
      <c r="AS2751" s="138"/>
    </row>
    <row r="2752" spans="2:45" s="135" customFormat="1" ht="24" hidden="1" customHeight="1" x14ac:dyDescent="0.15">
      <c r="B2752" s="169"/>
      <c r="C2752" s="935" t="s">
        <v>19540</v>
      </c>
      <c r="D2752" s="138"/>
      <c r="E2752" s="300" t="s">
        <v>19560</v>
      </c>
      <c r="F2752" s="138" t="s">
        <v>19540</v>
      </c>
      <c r="G2752" s="138">
        <v>800</v>
      </c>
      <c r="H2752" s="138">
        <v>0</v>
      </c>
      <c r="I2752" s="138">
        <v>0</v>
      </c>
      <c r="J2752" s="138"/>
      <c r="K2752" s="138"/>
      <c r="L2752" s="138"/>
      <c r="M2752" s="138"/>
      <c r="N2752" s="138"/>
      <c r="O2752" s="138"/>
      <c r="P2752" s="138"/>
      <c r="Q2752" s="138"/>
      <c r="R2752" s="138"/>
      <c r="S2752" s="138"/>
      <c r="T2752" s="136">
        <v>2011</v>
      </c>
      <c r="U2752" s="138"/>
      <c r="V2752" s="138"/>
      <c r="W2752" s="138"/>
      <c r="X2752" s="138"/>
      <c r="Y2752" s="138"/>
      <c r="Z2752" s="138"/>
      <c r="AA2752" s="138"/>
      <c r="AB2752" s="138"/>
      <c r="AC2752" s="138"/>
      <c r="AD2752" s="138"/>
      <c r="AE2752" s="138"/>
      <c r="AF2752" s="138"/>
      <c r="AG2752" s="138"/>
      <c r="AH2752" s="138"/>
      <c r="AI2752" s="138"/>
      <c r="AJ2752" s="138"/>
      <c r="AK2752" s="138"/>
      <c r="AL2752" s="138"/>
      <c r="AM2752" s="138"/>
      <c r="AN2752" s="138"/>
      <c r="AO2752" s="138"/>
      <c r="AP2752" s="138"/>
      <c r="AQ2752" s="138"/>
      <c r="AR2752" s="138"/>
      <c r="AS2752" s="138"/>
    </row>
    <row r="2753" spans="2:45" s="135" customFormat="1" ht="24" hidden="1" customHeight="1" x14ac:dyDescent="0.15">
      <c r="B2753" s="169"/>
      <c r="C2753" s="935" t="s">
        <v>19540</v>
      </c>
      <c r="D2753" s="138"/>
      <c r="E2753" s="300" t="s">
        <v>19561</v>
      </c>
      <c r="F2753" s="138" t="s">
        <v>19540</v>
      </c>
      <c r="G2753" s="138">
        <v>800</v>
      </c>
      <c r="H2753" s="138">
        <v>0</v>
      </c>
      <c r="I2753" s="138">
        <v>0</v>
      </c>
      <c r="J2753" s="138"/>
      <c r="K2753" s="138"/>
      <c r="L2753" s="138"/>
      <c r="M2753" s="138"/>
      <c r="N2753" s="138"/>
      <c r="O2753" s="138"/>
      <c r="P2753" s="138"/>
      <c r="Q2753" s="138"/>
      <c r="R2753" s="138"/>
      <c r="S2753" s="138"/>
      <c r="T2753" s="136">
        <v>2015</v>
      </c>
      <c r="U2753" s="138"/>
      <c r="V2753" s="138"/>
      <c r="W2753" s="138"/>
      <c r="X2753" s="138"/>
      <c r="Y2753" s="138"/>
      <c r="Z2753" s="138"/>
      <c r="AA2753" s="138"/>
      <c r="AB2753" s="138"/>
      <c r="AC2753" s="138"/>
      <c r="AD2753" s="138"/>
      <c r="AE2753" s="138"/>
      <c r="AF2753" s="138"/>
      <c r="AG2753" s="138"/>
      <c r="AH2753" s="138"/>
      <c r="AI2753" s="138"/>
      <c r="AJ2753" s="138"/>
      <c r="AK2753" s="138"/>
      <c r="AL2753" s="138"/>
      <c r="AM2753" s="138"/>
      <c r="AN2753" s="138"/>
      <c r="AO2753" s="138"/>
      <c r="AP2753" s="138"/>
      <c r="AQ2753" s="138"/>
      <c r="AR2753" s="138"/>
      <c r="AS2753" s="138"/>
    </row>
    <row r="2754" spans="2:45" s="135" customFormat="1" ht="24" hidden="1" customHeight="1" x14ac:dyDescent="0.15">
      <c r="B2754" s="169"/>
      <c r="C2754" s="935" t="s">
        <v>19540</v>
      </c>
      <c r="D2754" s="138"/>
      <c r="E2754" s="300" t="s">
        <v>19562</v>
      </c>
      <c r="F2754" s="138" t="s">
        <v>19540</v>
      </c>
      <c r="G2754" s="138">
        <v>1200</v>
      </c>
      <c r="H2754" s="138">
        <v>0</v>
      </c>
      <c r="I2754" s="138">
        <v>0</v>
      </c>
      <c r="J2754" s="138"/>
      <c r="K2754" s="138"/>
      <c r="L2754" s="138"/>
      <c r="M2754" s="138"/>
      <c r="N2754" s="138"/>
      <c r="O2754" s="138"/>
      <c r="P2754" s="138"/>
      <c r="Q2754" s="138"/>
      <c r="R2754" s="138"/>
      <c r="S2754" s="138"/>
      <c r="T2754" s="136">
        <v>2022</v>
      </c>
      <c r="U2754" s="138"/>
      <c r="V2754" s="138"/>
      <c r="W2754" s="138"/>
      <c r="X2754" s="138"/>
      <c r="Y2754" s="138"/>
      <c r="Z2754" s="138"/>
      <c r="AA2754" s="138"/>
      <c r="AB2754" s="138"/>
      <c r="AC2754" s="138"/>
      <c r="AD2754" s="138"/>
      <c r="AE2754" s="138"/>
      <c r="AF2754" s="138"/>
      <c r="AG2754" s="138"/>
      <c r="AH2754" s="138"/>
      <c r="AI2754" s="138"/>
      <c r="AJ2754" s="138"/>
      <c r="AK2754" s="138"/>
      <c r="AL2754" s="138"/>
      <c r="AM2754" s="138"/>
      <c r="AN2754" s="138"/>
      <c r="AO2754" s="138"/>
      <c r="AP2754" s="138"/>
      <c r="AQ2754" s="138"/>
      <c r="AR2754" s="138"/>
      <c r="AS2754" s="138"/>
    </row>
    <row r="2755" spans="2:45" s="135" customFormat="1" ht="24" hidden="1" customHeight="1" x14ac:dyDescent="0.15">
      <c r="B2755" s="169"/>
      <c r="C2755" s="935" t="s">
        <v>19540</v>
      </c>
      <c r="D2755" s="138"/>
      <c r="E2755" s="300" t="s">
        <v>19563</v>
      </c>
      <c r="F2755" s="138" t="s">
        <v>19540</v>
      </c>
      <c r="G2755" s="138">
        <v>400</v>
      </c>
      <c r="H2755" s="138">
        <v>0</v>
      </c>
      <c r="I2755" s="138">
        <v>0</v>
      </c>
      <c r="J2755" s="138"/>
      <c r="K2755" s="138"/>
      <c r="L2755" s="138"/>
      <c r="M2755" s="138"/>
      <c r="N2755" s="138"/>
      <c r="O2755" s="138"/>
      <c r="P2755" s="138"/>
      <c r="Q2755" s="138"/>
      <c r="R2755" s="138"/>
      <c r="S2755" s="138"/>
      <c r="T2755" s="136">
        <v>2011</v>
      </c>
      <c r="U2755" s="138"/>
      <c r="V2755" s="138"/>
      <c r="W2755" s="138"/>
      <c r="X2755" s="138"/>
      <c r="Y2755" s="138"/>
      <c r="Z2755" s="138"/>
      <c r="AA2755" s="138"/>
      <c r="AB2755" s="138"/>
      <c r="AC2755" s="138"/>
      <c r="AD2755" s="138"/>
      <c r="AE2755" s="138"/>
      <c r="AF2755" s="138"/>
      <c r="AG2755" s="138"/>
      <c r="AH2755" s="138"/>
      <c r="AI2755" s="138"/>
      <c r="AJ2755" s="138"/>
      <c r="AK2755" s="138"/>
      <c r="AL2755" s="138"/>
      <c r="AM2755" s="138"/>
      <c r="AN2755" s="138"/>
      <c r="AO2755" s="138"/>
      <c r="AP2755" s="138"/>
      <c r="AQ2755" s="138"/>
      <c r="AR2755" s="138"/>
      <c r="AS2755" s="138"/>
    </row>
    <row r="2756" spans="2:45" s="135" customFormat="1" ht="24" hidden="1" customHeight="1" x14ac:dyDescent="0.15">
      <c r="B2756" s="169"/>
      <c r="C2756" s="935" t="s">
        <v>19540</v>
      </c>
      <c r="D2756" s="138"/>
      <c r="E2756" s="300" t="s">
        <v>19564</v>
      </c>
      <c r="F2756" s="138" t="s">
        <v>19540</v>
      </c>
      <c r="G2756" s="138">
        <v>400</v>
      </c>
      <c r="H2756" s="138">
        <v>0</v>
      </c>
      <c r="I2756" s="138">
        <v>0</v>
      </c>
      <c r="J2756" s="138"/>
      <c r="K2756" s="138"/>
      <c r="L2756" s="138"/>
      <c r="M2756" s="138"/>
      <c r="N2756" s="138"/>
      <c r="O2756" s="138"/>
      <c r="P2756" s="138"/>
      <c r="Q2756" s="138"/>
      <c r="R2756" s="138"/>
      <c r="S2756" s="138"/>
      <c r="T2756" s="136">
        <v>2010</v>
      </c>
      <c r="U2756" s="138"/>
      <c r="V2756" s="138"/>
      <c r="W2756" s="138"/>
      <c r="X2756" s="138"/>
      <c r="Y2756" s="138"/>
      <c r="Z2756" s="138"/>
      <c r="AA2756" s="138"/>
      <c r="AB2756" s="138"/>
      <c r="AC2756" s="138"/>
      <c r="AD2756" s="138"/>
      <c r="AE2756" s="138"/>
      <c r="AF2756" s="138"/>
      <c r="AG2756" s="138"/>
      <c r="AH2756" s="138"/>
      <c r="AI2756" s="138"/>
      <c r="AJ2756" s="138"/>
      <c r="AK2756" s="138"/>
      <c r="AL2756" s="138"/>
      <c r="AM2756" s="138"/>
      <c r="AN2756" s="138"/>
      <c r="AO2756" s="138"/>
      <c r="AP2756" s="138"/>
      <c r="AQ2756" s="138"/>
      <c r="AR2756" s="138"/>
      <c r="AS2756" s="138"/>
    </row>
    <row r="2757" spans="2:45" s="135" customFormat="1" ht="24" hidden="1" customHeight="1" x14ac:dyDescent="0.15">
      <c r="B2757" s="169"/>
      <c r="C2757" s="935" t="s">
        <v>19540</v>
      </c>
      <c r="D2757" s="138"/>
      <c r="E2757" s="300" t="s">
        <v>19565</v>
      </c>
      <c r="F2757" s="138" t="s">
        <v>19540</v>
      </c>
      <c r="G2757" s="138">
        <v>800</v>
      </c>
      <c r="H2757" s="138">
        <v>0</v>
      </c>
      <c r="I2757" s="138">
        <v>0</v>
      </c>
      <c r="J2757" s="138"/>
      <c r="K2757" s="138"/>
      <c r="L2757" s="138"/>
      <c r="M2757" s="138"/>
      <c r="N2757" s="138"/>
      <c r="O2757" s="138"/>
      <c r="P2757" s="138"/>
      <c r="Q2757" s="138"/>
      <c r="R2757" s="138"/>
      <c r="S2757" s="138"/>
      <c r="T2757" s="136">
        <v>2010</v>
      </c>
      <c r="U2757" s="138"/>
      <c r="V2757" s="138"/>
      <c r="W2757" s="138"/>
      <c r="X2757" s="138"/>
      <c r="Y2757" s="138"/>
      <c r="Z2757" s="138"/>
      <c r="AA2757" s="138"/>
      <c r="AB2757" s="138"/>
      <c r="AC2757" s="138"/>
      <c r="AD2757" s="138"/>
      <c r="AE2757" s="138"/>
      <c r="AF2757" s="138"/>
      <c r="AG2757" s="138"/>
      <c r="AH2757" s="138"/>
      <c r="AI2757" s="138"/>
      <c r="AJ2757" s="138"/>
      <c r="AK2757" s="138"/>
      <c r="AL2757" s="138"/>
      <c r="AM2757" s="138"/>
      <c r="AN2757" s="138"/>
      <c r="AO2757" s="138"/>
      <c r="AP2757" s="138"/>
      <c r="AQ2757" s="138"/>
      <c r="AR2757" s="138"/>
      <c r="AS2757" s="138"/>
    </row>
    <row r="2758" spans="2:45" s="135" customFormat="1" ht="24" hidden="1" customHeight="1" x14ac:dyDescent="0.15">
      <c r="B2758" s="169"/>
      <c r="C2758" s="935" t="s">
        <v>19540</v>
      </c>
      <c r="D2758" s="138"/>
      <c r="E2758" s="300" t="s">
        <v>19566</v>
      </c>
      <c r="F2758" s="138" t="s">
        <v>19540</v>
      </c>
      <c r="G2758" s="138">
        <v>400</v>
      </c>
      <c r="H2758" s="138">
        <v>0</v>
      </c>
      <c r="I2758" s="138">
        <v>0</v>
      </c>
      <c r="J2758" s="138"/>
      <c r="K2758" s="138"/>
      <c r="L2758" s="138"/>
      <c r="M2758" s="138"/>
      <c r="N2758" s="138"/>
      <c r="O2758" s="138"/>
      <c r="P2758" s="138"/>
      <c r="Q2758" s="138"/>
      <c r="R2758" s="138"/>
      <c r="S2758" s="138"/>
      <c r="T2758" s="136">
        <v>2014</v>
      </c>
      <c r="U2758" s="138"/>
      <c r="V2758" s="138"/>
      <c r="W2758" s="138"/>
      <c r="X2758" s="138"/>
      <c r="Y2758" s="138"/>
      <c r="Z2758" s="138"/>
      <c r="AA2758" s="138"/>
      <c r="AB2758" s="138"/>
      <c r="AC2758" s="138"/>
      <c r="AD2758" s="138"/>
      <c r="AE2758" s="138"/>
      <c r="AF2758" s="138"/>
      <c r="AG2758" s="138"/>
      <c r="AH2758" s="138"/>
      <c r="AI2758" s="138"/>
      <c r="AJ2758" s="138"/>
      <c r="AK2758" s="138"/>
      <c r="AL2758" s="138"/>
      <c r="AM2758" s="138"/>
      <c r="AN2758" s="138"/>
      <c r="AO2758" s="138"/>
      <c r="AP2758" s="138"/>
      <c r="AQ2758" s="138"/>
      <c r="AR2758" s="138"/>
      <c r="AS2758" s="138"/>
    </row>
    <row r="2759" spans="2:45" s="135" customFormat="1" ht="24" hidden="1" customHeight="1" x14ac:dyDescent="0.15">
      <c r="B2759" s="169"/>
      <c r="C2759" s="935" t="s">
        <v>19540</v>
      </c>
      <c r="D2759" s="138"/>
      <c r="E2759" s="300" t="s">
        <v>7220</v>
      </c>
      <c r="F2759" s="138" t="s">
        <v>19540</v>
      </c>
      <c r="G2759" s="138">
        <v>400</v>
      </c>
      <c r="H2759" s="138">
        <v>0</v>
      </c>
      <c r="I2759" s="138">
        <v>0</v>
      </c>
      <c r="J2759" s="138"/>
      <c r="K2759" s="138"/>
      <c r="L2759" s="138"/>
      <c r="M2759" s="138"/>
      <c r="N2759" s="138"/>
      <c r="O2759" s="138"/>
      <c r="P2759" s="138"/>
      <c r="Q2759" s="138"/>
      <c r="R2759" s="138"/>
      <c r="S2759" s="138"/>
      <c r="T2759" s="136">
        <v>2015</v>
      </c>
      <c r="U2759" s="138"/>
      <c r="V2759" s="138"/>
      <c r="W2759" s="138"/>
      <c r="X2759" s="138"/>
      <c r="Y2759" s="138"/>
      <c r="Z2759" s="138"/>
      <c r="AA2759" s="138"/>
      <c r="AB2759" s="138"/>
      <c r="AC2759" s="138"/>
      <c r="AD2759" s="138"/>
      <c r="AE2759" s="138"/>
      <c r="AF2759" s="138"/>
      <c r="AG2759" s="138"/>
      <c r="AH2759" s="138"/>
      <c r="AI2759" s="138"/>
      <c r="AJ2759" s="138"/>
      <c r="AK2759" s="138"/>
      <c r="AL2759" s="138"/>
      <c r="AM2759" s="138"/>
      <c r="AN2759" s="138"/>
      <c r="AO2759" s="138"/>
      <c r="AP2759" s="138"/>
      <c r="AQ2759" s="138"/>
      <c r="AR2759" s="138"/>
      <c r="AS2759" s="138"/>
    </row>
    <row r="2760" spans="2:45" s="135" customFormat="1" ht="24" hidden="1" customHeight="1" x14ac:dyDescent="0.15">
      <c r="B2760" s="169"/>
      <c r="C2760" s="935" t="s">
        <v>19540</v>
      </c>
      <c r="D2760" s="138"/>
      <c r="E2760" s="300" t="s">
        <v>19567</v>
      </c>
      <c r="F2760" s="138" t="s">
        <v>19540</v>
      </c>
      <c r="G2760" s="138">
        <v>400</v>
      </c>
      <c r="H2760" s="138">
        <v>0</v>
      </c>
      <c r="I2760" s="138">
        <v>0</v>
      </c>
      <c r="J2760" s="138"/>
      <c r="K2760" s="138"/>
      <c r="L2760" s="138"/>
      <c r="M2760" s="138"/>
      <c r="N2760" s="138"/>
      <c r="O2760" s="138"/>
      <c r="P2760" s="138"/>
      <c r="Q2760" s="138"/>
      <c r="R2760" s="138"/>
      <c r="S2760" s="138"/>
      <c r="T2760" s="136">
        <v>2006</v>
      </c>
      <c r="U2760" s="138"/>
      <c r="V2760" s="138"/>
      <c r="W2760" s="138"/>
      <c r="X2760" s="138"/>
      <c r="Y2760" s="138"/>
      <c r="Z2760" s="138"/>
      <c r="AA2760" s="138"/>
      <c r="AB2760" s="138"/>
      <c r="AC2760" s="138"/>
      <c r="AD2760" s="138"/>
      <c r="AE2760" s="138"/>
      <c r="AF2760" s="138"/>
      <c r="AG2760" s="138"/>
      <c r="AH2760" s="138"/>
      <c r="AI2760" s="138"/>
      <c r="AJ2760" s="138"/>
      <c r="AK2760" s="138"/>
      <c r="AL2760" s="138"/>
      <c r="AM2760" s="138"/>
      <c r="AN2760" s="138"/>
      <c r="AO2760" s="138"/>
      <c r="AP2760" s="138"/>
      <c r="AQ2760" s="138"/>
      <c r="AR2760" s="138"/>
      <c r="AS2760" s="138"/>
    </row>
    <row r="2761" spans="2:45" s="135" customFormat="1" ht="24" hidden="1" customHeight="1" x14ac:dyDescent="0.15">
      <c r="B2761" s="169"/>
      <c r="C2761" s="935" t="s">
        <v>19540</v>
      </c>
      <c r="D2761" s="138"/>
      <c r="E2761" s="300" t="s">
        <v>19568</v>
      </c>
      <c r="F2761" s="138" t="s">
        <v>19540</v>
      </c>
      <c r="G2761" s="138">
        <v>800</v>
      </c>
      <c r="H2761" s="138">
        <v>0</v>
      </c>
      <c r="I2761" s="138">
        <v>0</v>
      </c>
      <c r="J2761" s="138"/>
      <c r="K2761" s="138"/>
      <c r="L2761" s="138"/>
      <c r="M2761" s="138"/>
      <c r="N2761" s="138"/>
      <c r="O2761" s="138"/>
      <c r="P2761" s="138"/>
      <c r="Q2761" s="138"/>
      <c r="R2761" s="138"/>
      <c r="S2761" s="138"/>
      <c r="T2761" s="136">
        <v>2006</v>
      </c>
      <c r="U2761" s="138"/>
      <c r="V2761" s="138"/>
      <c r="W2761" s="138"/>
      <c r="X2761" s="138"/>
      <c r="Y2761" s="138"/>
      <c r="Z2761" s="138"/>
      <c r="AA2761" s="138"/>
      <c r="AB2761" s="138"/>
      <c r="AC2761" s="138"/>
      <c r="AD2761" s="138"/>
      <c r="AE2761" s="138"/>
      <c r="AF2761" s="138"/>
      <c r="AG2761" s="138"/>
      <c r="AH2761" s="138"/>
      <c r="AI2761" s="138"/>
      <c r="AJ2761" s="138"/>
      <c r="AK2761" s="138"/>
      <c r="AL2761" s="138"/>
      <c r="AM2761" s="138"/>
      <c r="AN2761" s="138"/>
      <c r="AO2761" s="138"/>
      <c r="AP2761" s="138"/>
      <c r="AQ2761" s="138"/>
      <c r="AR2761" s="138"/>
      <c r="AS2761" s="138"/>
    </row>
    <row r="2762" spans="2:45" s="135" customFormat="1" ht="24" hidden="1" customHeight="1" x14ac:dyDescent="0.15">
      <c r="B2762" s="169"/>
      <c r="C2762" s="935" t="s">
        <v>19540</v>
      </c>
      <c r="D2762" s="138"/>
      <c r="E2762" s="300" t="s">
        <v>19569</v>
      </c>
      <c r="F2762" s="138" t="s">
        <v>19540</v>
      </c>
      <c r="G2762" s="138">
        <v>800</v>
      </c>
      <c r="H2762" s="138">
        <v>0</v>
      </c>
      <c r="I2762" s="138">
        <v>0</v>
      </c>
      <c r="J2762" s="138"/>
      <c r="K2762" s="138"/>
      <c r="L2762" s="138"/>
      <c r="M2762" s="138"/>
      <c r="N2762" s="138"/>
      <c r="O2762" s="138"/>
      <c r="P2762" s="138"/>
      <c r="Q2762" s="138"/>
      <c r="R2762" s="138"/>
      <c r="S2762" s="138"/>
      <c r="T2762" s="136">
        <v>2005</v>
      </c>
      <c r="U2762" s="138"/>
      <c r="V2762" s="138"/>
      <c r="W2762" s="138"/>
      <c r="X2762" s="138"/>
      <c r="Y2762" s="138"/>
      <c r="Z2762" s="138"/>
      <c r="AA2762" s="138"/>
      <c r="AB2762" s="138"/>
      <c r="AC2762" s="138"/>
      <c r="AD2762" s="138"/>
      <c r="AE2762" s="138"/>
      <c r="AF2762" s="138"/>
      <c r="AG2762" s="138"/>
      <c r="AH2762" s="138"/>
      <c r="AI2762" s="138"/>
      <c r="AJ2762" s="138"/>
      <c r="AK2762" s="138"/>
      <c r="AL2762" s="138"/>
      <c r="AM2762" s="138"/>
      <c r="AN2762" s="138"/>
      <c r="AO2762" s="138"/>
      <c r="AP2762" s="138"/>
      <c r="AQ2762" s="138"/>
      <c r="AR2762" s="138"/>
      <c r="AS2762" s="138"/>
    </row>
    <row r="2763" spans="2:45" s="135" customFormat="1" ht="24" hidden="1" customHeight="1" x14ac:dyDescent="0.15">
      <c r="B2763" s="169"/>
      <c r="C2763" s="935" t="s">
        <v>19540</v>
      </c>
      <c r="D2763" s="138"/>
      <c r="E2763" s="300" t="s">
        <v>6230</v>
      </c>
      <c r="F2763" s="138" t="s">
        <v>19540</v>
      </c>
      <c r="G2763" s="138">
        <v>400</v>
      </c>
      <c r="H2763" s="138">
        <v>0</v>
      </c>
      <c r="I2763" s="138">
        <v>0</v>
      </c>
      <c r="J2763" s="138"/>
      <c r="K2763" s="138"/>
      <c r="L2763" s="138"/>
      <c r="M2763" s="138"/>
      <c r="N2763" s="138"/>
      <c r="O2763" s="138"/>
      <c r="P2763" s="138"/>
      <c r="Q2763" s="138"/>
      <c r="R2763" s="138"/>
      <c r="S2763" s="138"/>
      <c r="T2763" s="136">
        <v>2012</v>
      </c>
      <c r="U2763" s="138"/>
      <c r="V2763" s="138"/>
      <c r="W2763" s="138"/>
      <c r="X2763" s="138"/>
      <c r="Y2763" s="138"/>
      <c r="Z2763" s="138"/>
      <c r="AA2763" s="138"/>
      <c r="AB2763" s="138"/>
      <c r="AC2763" s="138"/>
      <c r="AD2763" s="138"/>
      <c r="AE2763" s="138"/>
      <c r="AF2763" s="138"/>
      <c r="AG2763" s="138"/>
      <c r="AH2763" s="138"/>
      <c r="AI2763" s="138"/>
      <c r="AJ2763" s="138"/>
      <c r="AK2763" s="138"/>
      <c r="AL2763" s="138"/>
      <c r="AM2763" s="138"/>
      <c r="AN2763" s="138"/>
      <c r="AO2763" s="138"/>
      <c r="AP2763" s="138"/>
      <c r="AQ2763" s="138"/>
      <c r="AR2763" s="138"/>
      <c r="AS2763" s="138"/>
    </row>
    <row r="2764" spans="2:45" s="135" customFormat="1" ht="24" hidden="1" customHeight="1" x14ac:dyDescent="0.15">
      <c r="B2764" s="169"/>
      <c r="C2764" s="935" t="s">
        <v>19540</v>
      </c>
      <c r="D2764" s="138"/>
      <c r="E2764" s="300" t="s">
        <v>19570</v>
      </c>
      <c r="F2764" s="138" t="s">
        <v>19540</v>
      </c>
      <c r="G2764" s="138">
        <v>400</v>
      </c>
      <c r="H2764" s="138">
        <v>0</v>
      </c>
      <c r="I2764" s="138">
        <v>0</v>
      </c>
      <c r="J2764" s="138"/>
      <c r="K2764" s="138"/>
      <c r="L2764" s="138"/>
      <c r="M2764" s="138"/>
      <c r="N2764" s="138"/>
      <c r="O2764" s="138"/>
      <c r="P2764" s="138"/>
      <c r="Q2764" s="138"/>
      <c r="R2764" s="138"/>
      <c r="S2764" s="138"/>
      <c r="T2764" s="136">
        <v>2010</v>
      </c>
      <c r="U2764" s="138"/>
      <c r="V2764" s="138"/>
      <c r="W2764" s="138"/>
      <c r="X2764" s="138"/>
      <c r="Y2764" s="138"/>
      <c r="Z2764" s="138"/>
      <c r="AA2764" s="138"/>
      <c r="AB2764" s="138"/>
      <c r="AC2764" s="138"/>
      <c r="AD2764" s="138"/>
      <c r="AE2764" s="138"/>
      <c r="AF2764" s="138"/>
      <c r="AG2764" s="138"/>
      <c r="AH2764" s="138"/>
      <c r="AI2764" s="138"/>
      <c r="AJ2764" s="138"/>
      <c r="AK2764" s="138"/>
      <c r="AL2764" s="138"/>
      <c r="AM2764" s="138"/>
      <c r="AN2764" s="138"/>
      <c r="AO2764" s="138"/>
      <c r="AP2764" s="138"/>
      <c r="AQ2764" s="138"/>
      <c r="AR2764" s="138"/>
      <c r="AS2764" s="138"/>
    </row>
    <row r="2765" spans="2:45" s="135" customFormat="1" ht="24" hidden="1" customHeight="1" x14ac:dyDescent="0.15">
      <c r="B2765" s="169"/>
      <c r="C2765" s="935" t="s">
        <v>19540</v>
      </c>
      <c r="D2765" s="138"/>
      <c r="E2765" s="300" t="s">
        <v>19571</v>
      </c>
      <c r="F2765" s="138" t="s">
        <v>19540</v>
      </c>
      <c r="G2765" s="138">
        <v>400</v>
      </c>
      <c r="H2765" s="138">
        <v>0</v>
      </c>
      <c r="I2765" s="138">
        <v>0</v>
      </c>
      <c r="J2765" s="138"/>
      <c r="K2765" s="138"/>
      <c r="L2765" s="138"/>
      <c r="M2765" s="138"/>
      <c r="N2765" s="138"/>
      <c r="O2765" s="138"/>
      <c r="P2765" s="138"/>
      <c r="Q2765" s="138"/>
      <c r="R2765" s="138"/>
      <c r="S2765" s="138"/>
      <c r="T2765" s="136">
        <v>2011</v>
      </c>
      <c r="U2765" s="138"/>
      <c r="V2765" s="138"/>
      <c r="W2765" s="138"/>
      <c r="X2765" s="138"/>
      <c r="Y2765" s="138"/>
      <c r="Z2765" s="138"/>
      <c r="AA2765" s="138"/>
      <c r="AB2765" s="138"/>
      <c r="AC2765" s="138"/>
      <c r="AD2765" s="138"/>
      <c r="AE2765" s="138"/>
      <c r="AF2765" s="138"/>
      <c r="AG2765" s="138"/>
      <c r="AH2765" s="138"/>
      <c r="AI2765" s="138"/>
      <c r="AJ2765" s="138"/>
      <c r="AK2765" s="138"/>
      <c r="AL2765" s="138"/>
      <c r="AM2765" s="138"/>
      <c r="AN2765" s="138"/>
      <c r="AO2765" s="138"/>
      <c r="AP2765" s="138"/>
      <c r="AQ2765" s="138"/>
      <c r="AR2765" s="138"/>
      <c r="AS2765" s="138"/>
    </row>
    <row r="2766" spans="2:45" s="135" customFormat="1" ht="24" hidden="1" customHeight="1" x14ac:dyDescent="0.15">
      <c r="B2766" s="169"/>
      <c r="C2766" s="935" t="s">
        <v>19540</v>
      </c>
      <c r="D2766" s="138"/>
      <c r="E2766" s="300" t="s">
        <v>19572</v>
      </c>
      <c r="F2766" s="138" t="s">
        <v>19540</v>
      </c>
      <c r="G2766" s="138">
        <v>400</v>
      </c>
      <c r="H2766" s="138">
        <v>0</v>
      </c>
      <c r="I2766" s="138">
        <v>0</v>
      </c>
      <c r="J2766" s="138"/>
      <c r="K2766" s="138"/>
      <c r="L2766" s="138"/>
      <c r="M2766" s="138"/>
      <c r="N2766" s="138"/>
      <c r="O2766" s="138"/>
      <c r="P2766" s="138"/>
      <c r="Q2766" s="138"/>
      <c r="R2766" s="138"/>
      <c r="S2766" s="138"/>
      <c r="T2766" s="136">
        <v>2022</v>
      </c>
      <c r="U2766" s="138"/>
      <c r="V2766" s="138"/>
      <c r="W2766" s="138"/>
      <c r="X2766" s="138"/>
      <c r="Y2766" s="138"/>
      <c r="Z2766" s="138"/>
      <c r="AA2766" s="138"/>
      <c r="AB2766" s="138"/>
      <c r="AC2766" s="138"/>
      <c r="AD2766" s="138"/>
      <c r="AE2766" s="138"/>
      <c r="AF2766" s="138"/>
      <c r="AG2766" s="138"/>
      <c r="AH2766" s="138"/>
      <c r="AI2766" s="138"/>
      <c r="AJ2766" s="138"/>
      <c r="AK2766" s="138"/>
      <c r="AL2766" s="138"/>
      <c r="AM2766" s="138"/>
      <c r="AN2766" s="138"/>
      <c r="AO2766" s="138"/>
      <c r="AP2766" s="138"/>
      <c r="AQ2766" s="138"/>
      <c r="AR2766" s="138"/>
      <c r="AS2766" s="138"/>
    </row>
    <row r="2767" spans="2:45" s="135" customFormat="1" ht="24" hidden="1" customHeight="1" x14ac:dyDescent="0.15">
      <c r="B2767" s="169"/>
      <c r="C2767" s="935" t="s">
        <v>19540</v>
      </c>
      <c r="D2767" s="138"/>
      <c r="E2767" s="300" t="s">
        <v>19573</v>
      </c>
      <c r="F2767" s="138" t="s">
        <v>19540</v>
      </c>
      <c r="G2767" s="138">
        <v>800</v>
      </c>
      <c r="H2767" s="138">
        <v>0</v>
      </c>
      <c r="I2767" s="138">
        <v>0</v>
      </c>
      <c r="J2767" s="138"/>
      <c r="K2767" s="138"/>
      <c r="L2767" s="138"/>
      <c r="M2767" s="138"/>
      <c r="N2767" s="138"/>
      <c r="O2767" s="138"/>
      <c r="P2767" s="138"/>
      <c r="Q2767" s="138"/>
      <c r="R2767" s="138"/>
      <c r="S2767" s="138"/>
      <c r="T2767" s="136">
        <v>2011</v>
      </c>
      <c r="U2767" s="138"/>
      <c r="V2767" s="138"/>
      <c r="W2767" s="138"/>
      <c r="X2767" s="138"/>
      <c r="Y2767" s="138"/>
      <c r="Z2767" s="138"/>
      <c r="AA2767" s="138"/>
      <c r="AB2767" s="138"/>
      <c r="AC2767" s="138"/>
      <c r="AD2767" s="138"/>
      <c r="AE2767" s="138"/>
      <c r="AF2767" s="138"/>
      <c r="AG2767" s="138"/>
      <c r="AH2767" s="138"/>
      <c r="AI2767" s="138"/>
      <c r="AJ2767" s="138"/>
      <c r="AK2767" s="138"/>
      <c r="AL2767" s="138"/>
      <c r="AM2767" s="138"/>
      <c r="AN2767" s="138"/>
      <c r="AO2767" s="138"/>
      <c r="AP2767" s="138"/>
      <c r="AQ2767" s="138"/>
      <c r="AR2767" s="138"/>
      <c r="AS2767" s="138"/>
    </row>
    <row r="2768" spans="2:45" s="135" customFormat="1" ht="24" hidden="1" customHeight="1" x14ac:dyDescent="0.15">
      <c r="B2768" s="169"/>
      <c r="C2768" s="935" t="s">
        <v>19540</v>
      </c>
      <c r="D2768" s="138"/>
      <c r="E2768" s="300" t="s">
        <v>19574</v>
      </c>
      <c r="F2768" s="138" t="s">
        <v>19540</v>
      </c>
      <c r="G2768" s="138">
        <v>800</v>
      </c>
      <c r="H2768" s="138">
        <v>0</v>
      </c>
      <c r="I2768" s="138">
        <v>0</v>
      </c>
      <c r="J2768" s="138"/>
      <c r="K2768" s="138"/>
      <c r="L2768" s="138"/>
      <c r="M2768" s="138"/>
      <c r="N2768" s="138"/>
      <c r="O2768" s="138"/>
      <c r="P2768" s="138"/>
      <c r="Q2768" s="138"/>
      <c r="R2768" s="138"/>
      <c r="S2768" s="138"/>
      <c r="T2768" s="136">
        <v>2017</v>
      </c>
      <c r="U2768" s="138"/>
      <c r="V2768" s="138"/>
      <c r="W2768" s="138"/>
      <c r="X2768" s="138"/>
      <c r="Y2768" s="138"/>
      <c r="Z2768" s="138"/>
      <c r="AA2768" s="138"/>
      <c r="AB2768" s="138"/>
      <c r="AC2768" s="138"/>
      <c r="AD2768" s="138"/>
      <c r="AE2768" s="138"/>
      <c r="AF2768" s="138"/>
      <c r="AG2768" s="138"/>
      <c r="AH2768" s="138"/>
      <c r="AI2768" s="138"/>
      <c r="AJ2768" s="138"/>
      <c r="AK2768" s="138"/>
      <c r="AL2768" s="138"/>
      <c r="AM2768" s="138"/>
      <c r="AN2768" s="138"/>
      <c r="AO2768" s="138"/>
      <c r="AP2768" s="138"/>
      <c r="AQ2768" s="138"/>
      <c r="AR2768" s="138"/>
      <c r="AS2768" s="138"/>
    </row>
    <row r="2769" spans="2:45" s="135" customFormat="1" ht="24" hidden="1" customHeight="1" x14ac:dyDescent="0.15">
      <c r="B2769" s="169"/>
      <c r="C2769" s="935" t="s">
        <v>19540</v>
      </c>
      <c r="D2769" s="138"/>
      <c r="E2769" s="300" t="s">
        <v>19575</v>
      </c>
      <c r="F2769" s="138" t="s">
        <v>19540</v>
      </c>
      <c r="G2769" s="138">
        <v>800</v>
      </c>
      <c r="H2769" s="138">
        <v>0</v>
      </c>
      <c r="I2769" s="138">
        <v>0</v>
      </c>
      <c r="J2769" s="138"/>
      <c r="K2769" s="138"/>
      <c r="L2769" s="138"/>
      <c r="M2769" s="138"/>
      <c r="N2769" s="138"/>
      <c r="O2769" s="138"/>
      <c r="P2769" s="138"/>
      <c r="Q2769" s="138"/>
      <c r="R2769" s="138"/>
      <c r="S2769" s="138"/>
      <c r="T2769" s="136">
        <v>2015</v>
      </c>
      <c r="U2769" s="138"/>
      <c r="V2769" s="138"/>
      <c r="W2769" s="138"/>
      <c r="X2769" s="138"/>
      <c r="Y2769" s="138"/>
      <c r="Z2769" s="138"/>
      <c r="AA2769" s="138"/>
      <c r="AB2769" s="138"/>
      <c r="AC2769" s="138"/>
      <c r="AD2769" s="138"/>
      <c r="AE2769" s="138"/>
      <c r="AF2769" s="138"/>
      <c r="AG2769" s="138"/>
      <c r="AH2769" s="138"/>
      <c r="AI2769" s="138"/>
      <c r="AJ2769" s="138"/>
      <c r="AK2769" s="138"/>
      <c r="AL2769" s="138"/>
      <c r="AM2769" s="138"/>
      <c r="AN2769" s="138"/>
      <c r="AO2769" s="138"/>
      <c r="AP2769" s="138"/>
      <c r="AQ2769" s="138"/>
      <c r="AR2769" s="138"/>
      <c r="AS2769" s="138"/>
    </row>
    <row r="2770" spans="2:45" s="135" customFormat="1" ht="24" hidden="1" customHeight="1" x14ac:dyDescent="0.15">
      <c r="B2770" s="1337"/>
      <c r="C2770" s="935" t="s">
        <v>19540</v>
      </c>
      <c r="D2770" s="138"/>
      <c r="E2770" s="300" t="s">
        <v>19576</v>
      </c>
      <c r="F2770" s="138" t="s">
        <v>19540</v>
      </c>
      <c r="G2770" s="138">
        <v>800</v>
      </c>
      <c r="H2770" s="138">
        <v>0</v>
      </c>
      <c r="I2770" s="138">
        <v>0</v>
      </c>
      <c r="J2770" s="138"/>
      <c r="K2770" s="138"/>
      <c r="L2770" s="138"/>
      <c r="M2770" s="138"/>
      <c r="N2770" s="138"/>
      <c r="O2770" s="138"/>
      <c r="P2770" s="138"/>
      <c r="Q2770" s="138"/>
      <c r="R2770" s="138"/>
      <c r="S2770" s="138"/>
      <c r="T2770" s="136">
        <v>2020</v>
      </c>
      <c r="U2770" s="138"/>
      <c r="V2770" s="138"/>
      <c r="W2770" s="138"/>
      <c r="X2770" s="138"/>
      <c r="Y2770" s="138"/>
      <c r="Z2770" s="138"/>
      <c r="AA2770" s="138"/>
      <c r="AB2770" s="138"/>
      <c r="AC2770" s="138"/>
      <c r="AD2770" s="138"/>
      <c r="AE2770" s="138"/>
      <c r="AF2770" s="138"/>
      <c r="AG2770" s="138"/>
      <c r="AH2770" s="138"/>
      <c r="AI2770" s="138"/>
      <c r="AJ2770" s="138"/>
      <c r="AK2770" s="138"/>
      <c r="AL2770" s="138"/>
      <c r="AM2770" s="138"/>
      <c r="AN2770" s="138"/>
      <c r="AO2770" s="138"/>
      <c r="AP2770" s="138"/>
      <c r="AQ2770" s="138"/>
      <c r="AR2770" s="138"/>
      <c r="AS2770" s="138"/>
    </row>
    <row r="2771" spans="2:45" s="1398" customFormat="1" ht="24" hidden="1" customHeight="1" x14ac:dyDescent="0.2">
      <c r="B2771" s="1359" t="s">
        <v>83</v>
      </c>
      <c r="C2771" s="1172" t="s">
        <v>1005</v>
      </c>
      <c r="D2771" s="241"/>
      <c r="E2771" s="545">
        <f>COUNTA(E2772:E2793)</f>
        <v>22</v>
      </c>
      <c r="F2771" s="241"/>
      <c r="G2771" s="248">
        <f>SUM(G2772:G2793)</f>
        <v>403678</v>
      </c>
      <c r="H2771" s="248">
        <f>SUM(H2772:H2793)</f>
        <v>6208</v>
      </c>
      <c r="I2771" s="248">
        <f>SUM(I2772:I2793)</f>
        <v>90510</v>
      </c>
      <c r="J2771" s="241"/>
      <c r="K2771" s="241"/>
      <c r="L2771" s="241"/>
      <c r="M2771" s="241"/>
      <c r="N2771" s="241"/>
      <c r="O2771" s="241"/>
      <c r="P2771" s="241"/>
      <c r="Q2771" s="241"/>
      <c r="R2771" s="241"/>
      <c r="S2771" s="241"/>
      <c r="T2771" s="241"/>
      <c r="U2771" s="241">
        <f>SUM(U2772:U2784)</f>
        <v>0</v>
      </c>
      <c r="V2771" s="241">
        <f>SUM(V2772:V2784)</f>
        <v>0</v>
      </c>
      <c r="W2771" s="241">
        <f>SUM(W2772:W2784)</f>
        <v>0</v>
      </c>
      <c r="X2771" s="241">
        <f>SUM(X2772:X2784)</f>
        <v>0</v>
      </c>
      <c r="Y2771" s="241">
        <f>SUM(Y2772:Y2784)</f>
        <v>0</v>
      </c>
      <c r="Z2771" s="241"/>
      <c r="AA2771" s="241"/>
      <c r="AB2771" s="241"/>
      <c r="AC2771" s="241"/>
      <c r="AD2771" s="241"/>
      <c r="AE2771" s="241"/>
      <c r="AF2771" s="241"/>
      <c r="AG2771" s="241"/>
      <c r="AH2771" s="241"/>
      <c r="AI2771" s="241"/>
      <c r="AJ2771" s="241"/>
      <c r="AK2771" s="241"/>
      <c r="AL2771" s="241"/>
      <c r="AM2771" s="241"/>
      <c r="AN2771" s="241"/>
      <c r="AO2771" s="241"/>
      <c r="AP2771" s="241"/>
      <c r="AQ2771" s="241"/>
      <c r="AR2771" s="241"/>
      <c r="AS2771" s="241"/>
    </row>
    <row r="2772" spans="2:45" ht="24" hidden="1" customHeight="1" x14ac:dyDescent="0.2">
      <c r="B2772" s="169"/>
      <c r="C2772" s="935" t="s">
        <v>8337</v>
      </c>
      <c r="D2772" s="138"/>
      <c r="E2772" s="414" t="s">
        <v>8547</v>
      </c>
      <c r="F2772" s="138" t="s">
        <v>8419</v>
      </c>
      <c r="G2772" s="138">
        <v>58490</v>
      </c>
      <c r="H2772" s="138">
        <v>1860</v>
      </c>
      <c r="I2772" s="138">
        <v>1860</v>
      </c>
      <c r="J2772" s="138">
        <v>37</v>
      </c>
      <c r="K2772" s="138">
        <v>40</v>
      </c>
      <c r="L2772" s="138"/>
      <c r="M2772" s="138"/>
      <c r="N2772" s="138">
        <v>1480</v>
      </c>
      <c r="O2772" s="138"/>
      <c r="P2772" s="138"/>
      <c r="Q2772" s="138"/>
      <c r="R2772" s="138"/>
      <c r="S2772" s="138"/>
      <c r="T2772" s="136">
        <v>2012</v>
      </c>
      <c r="U2772" s="138"/>
      <c r="V2772" s="138"/>
      <c r="W2772" s="138"/>
      <c r="X2772" s="138"/>
      <c r="Y2772" s="138"/>
      <c r="Z2772" s="138"/>
      <c r="AA2772" s="138"/>
      <c r="AB2772" s="138"/>
      <c r="AC2772" s="138"/>
      <c r="AD2772" s="138"/>
      <c r="AE2772" s="138"/>
      <c r="AF2772" s="138"/>
      <c r="AG2772" s="138"/>
      <c r="AH2772" s="138"/>
      <c r="AI2772" s="138"/>
      <c r="AJ2772" s="138"/>
      <c r="AK2772" s="138"/>
      <c r="AL2772" s="138"/>
      <c r="AM2772" s="138"/>
      <c r="AN2772" s="138"/>
      <c r="AO2772" s="138"/>
      <c r="AP2772" s="138"/>
      <c r="AQ2772" s="138"/>
      <c r="AR2772" s="138"/>
      <c r="AS2772" s="138"/>
    </row>
    <row r="2773" spans="2:45" ht="24" hidden="1" customHeight="1" x14ac:dyDescent="0.2">
      <c r="B2773" s="169"/>
      <c r="C2773" s="935" t="s">
        <v>8337</v>
      </c>
      <c r="D2773" s="138"/>
      <c r="E2773" s="414" t="s">
        <v>8548</v>
      </c>
      <c r="F2773" s="138" t="s">
        <v>8455</v>
      </c>
      <c r="G2773" s="138">
        <v>21370</v>
      </c>
      <c r="H2773" s="138"/>
      <c r="I2773" s="138"/>
      <c r="J2773" s="138">
        <v>20</v>
      </c>
      <c r="K2773" s="138">
        <v>30</v>
      </c>
      <c r="L2773" s="138"/>
      <c r="M2773" s="138"/>
      <c r="N2773" s="138">
        <v>600</v>
      </c>
      <c r="O2773" s="138"/>
      <c r="P2773" s="138"/>
      <c r="Q2773" s="138"/>
      <c r="R2773" s="138"/>
      <c r="S2773" s="138"/>
      <c r="T2773" s="136">
        <v>2001</v>
      </c>
      <c r="U2773" s="138"/>
      <c r="V2773" s="138"/>
      <c r="W2773" s="138"/>
      <c r="X2773" s="138"/>
      <c r="Y2773" s="138"/>
      <c r="Z2773" s="138"/>
      <c r="AA2773" s="138"/>
      <c r="AB2773" s="138"/>
      <c r="AC2773" s="138"/>
      <c r="AD2773" s="138"/>
      <c r="AE2773" s="138"/>
      <c r="AF2773" s="138"/>
      <c r="AG2773" s="138"/>
      <c r="AH2773" s="138"/>
      <c r="AI2773" s="138"/>
      <c r="AJ2773" s="138"/>
      <c r="AK2773" s="138"/>
      <c r="AL2773" s="138"/>
      <c r="AM2773" s="138"/>
      <c r="AN2773" s="138"/>
      <c r="AO2773" s="138"/>
      <c r="AP2773" s="138"/>
      <c r="AQ2773" s="138"/>
      <c r="AR2773" s="138"/>
      <c r="AS2773" s="138"/>
    </row>
    <row r="2774" spans="2:45" ht="24" hidden="1" customHeight="1" x14ac:dyDescent="0.2">
      <c r="B2774" s="169"/>
      <c r="C2774" s="935" t="s">
        <v>8337</v>
      </c>
      <c r="D2774" s="138"/>
      <c r="E2774" s="414" t="s">
        <v>1446</v>
      </c>
      <c r="F2774" s="138" t="s">
        <v>8549</v>
      </c>
      <c r="G2774" s="138">
        <v>1273</v>
      </c>
      <c r="H2774" s="138">
        <v>614</v>
      </c>
      <c r="I2774" s="138">
        <v>614</v>
      </c>
      <c r="J2774" s="138"/>
      <c r="K2774" s="138"/>
      <c r="L2774" s="138"/>
      <c r="M2774" s="138"/>
      <c r="N2774" s="138"/>
      <c r="O2774" s="138"/>
      <c r="P2774" s="138">
        <v>100</v>
      </c>
      <c r="Q2774" s="138"/>
      <c r="R2774" s="138"/>
      <c r="S2774" s="138"/>
      <c r="T2774" s="136">
        <v>2014</v>
      </c>
      <c r="U2774" s="138"/>
      <c r="V2774" s="138"/>
      <c r="W2774" s="138"/>
      <c r="X2774" s="138"/>
      <c r="Y2774" s="138"/>
      <c r="Z2774" s="138">
        <v>686</v>
      </c>
      <c r="AA2774" s="138"/>
      <c r="AB2774" s="138"/>
      <c r="AC2774" s="138"/>
      <c r="AD2774" s="138"/>
      <c r="AE2774" s="138"/>
      <c r="AF2774" s="138"/>
      <c r="AG2774" s="138"/>
      <c r="AH2774" s="138"/>
      <c r="AI2774" s="138"/>
      <c r="AJ2774" s="138"/>
      <c r="AK2774" s="138"/>
      <c r="AL2774" s="138"/>
      <c r="AM2774" s="138"/>
      <c r="AN2774" s="138"/>
      <c r="AO2774" s="138"/>
      <c r="AP2774" s="138"/>
      <c r="AQ2774" s="138"/>
      <c r="AR2774" s="138"/>
      <c r="AS2774" s="138"/>
    </row>
    <row r="2775" spans="2:45" ht="24" hidden="1" customHeight="1" x14ac:dyDescent="0.2">
      <c r="B2775" s="169"/>
      <c r="C2775" s="935" t="s">
        <v>8337</v>
      </c>
      <c r="D2775" s="138"/>
      <c r="E2775" s="414" t="s">
        <v>8550</v>
      </c>
      <c r="F2775" s="138" t="s">
        <v>8411</v>
      </c>
      <c r="G2775" s="138">
        <v>1225</v>
      </c>
      <c r="H2775" s="138">
        <v>1317</v>
      </c>
      <c r="I2775" s="138">
        <v>1317</v>
      </c>
      <c r="J2775" s="138"/>
      <c r="K2775" s="138"/>
      <c r="L2775" s="138"/>
      <c r="M2775" s="138"/>
      <c r="N2775" s="138"/>
      <c r="O2775" s="138"/>
      <c r="P2775" s="138">
        <v>100</v>
      </c>
      <c r="Q2775" s="138"/>
      <c r="R2775" s="138"/>
      <c r="S2775" s="138"/>
      <c r="T2775" s="136">
        <v>2014</v>
      </c>
      <c r="U2775" s="138"/>
      <c r="V2775" s="138"/>
      <c r="W2775" s="138"/>
      <c r="X2775" s="138"/>
      <c r="Y2775" s="138"/>
      <c r="Z2775" s="138">
        <v>1223</v>
      </c>
      <c r="AA2775" s="138"/>
      <c r="AB2775" s="138"/>
      <c r="AC2775" s="138"/>
      <c r="AD2775" s="138"/>
      <c r="AE2775" s="138"/>
      <c r="AF2775" s="138"/>
      <c r="AG2775" s="138"/>
      <c r="AH2775" s="138"/>
      <c r="AI2775" s="138"/>
      <c r="AJ2775" s="138"/>
      <c r="AK2775" s="138"/>
      <c r="AL2775" s="138"/>
      <c r="AM2775" s="138"/>
      <c r="AN2775" s="138"/>
      <c r="AO2775" s="138"/>
      <c r="AP2775" s="138"/>
      <c r="AQ2775" s="138"/>
      <c r="AR2775" s="138"/>
      <c r="AS2775" s="138"/>
    </row>
    <row r="2776" spans="2:45" ht="24" hidden="1" customHeight="1" x14ac:dyDescent="0.2">
      <c r="B2776" s="169"/>
      <c r="C2776" s="935" t="s">
        <v>8337</v>
      </c>
      <c r="D2776" s="138"/>
      <c r="E2776" s="414" t="s">
        <v>8551</v>
      </c>
      <c r="F2776" s="138" t="s">
        <v>8411</v>
      </c>
      <c r="G2776" s="138">
        <v>280</v>
      </c>
      <c r="H2776" s="138"/>
      <c r="I2776" s="138">
        <v>357</v>
      </c>
      <c r="J2776" s="138">
        <v>21</v>
      </c>
      <c r="K2776" s="138">
        <v>17</v>
      </c>
      <c r="L2776" s="138"/>
      <c r="M2776" s="138"/>
      <c r="N2776" s="138"/>
      <c r="O2776" s="138"/>
      <c r="P2776" s="138">
        <v>50</v>
      </c>
      <c r="Q2776" s="138"/>
      <c r="R2776" s="138"/>
      <c r="S2776" s="138"/>
      <c r="T2776" s="136">
        <v>2007</v>
      </c>
      <c r="U2776" s="138"/>
      <c r="V2776" s="138"/>
      <c r="W2776" s="138"/>
      <c r="X2776" s="138"/>
      <c r="Y2776" s="138"/>
      <c r="Z2776" s="138">
        <v>200</v>
      </c>
      <c r="AA2776" s="138"/>
      <c r="AB2776" s="138"/>
      <c r="AC2776" s="138"/>
      <c r="AD2776" s="138"/>
      <c r="AE2776" s="138"/>
      <c r="AF2776" s="138"/>
      <c r="AG2776" s="138"/>
      <c r="AH2776" s="138"/>
      <c r="AI2776" s="138"/>
      <c r="AJ2776" s="138"/>
      <c r="AK2776" s="138"/>
      <c r="AL2776" s="138"/>
      <c r="AM2776" s="138"/>
      <c r="AN2776" s="138"/>
      <c r="AO2776" s="138"/>
      <c r="AP2776" s="138"/>
      <c r="AQ2776" s="138"/>
      <c r="AR2776" s="138"/>
      <c r="AS2776" s="138"/>
    </row>
    <row r="2777" spans="2:45" ht="24" hidden="1" customHeight="1" x14ac:dyDescent="0.2">
      <c r="B2777" s="169"/>
      <c r="C2777" s="935" t="s">
        <v>8337</v>
      </c>
      <c r="D2777" s="138" t="s">
        <v>8551</v>
      </c>
      <c r="E2777" s="414" t="s">
        <v>8552</v>
      </c>
      <c r="F2777" s="138" t="s">
        <v>8411</v>
      </c>
      <c r="G2777" s="138">
        <v>608</v>
      </c>
      <c r="H2777" s="138"/>
      <c r="I2777" s="138">
        <v>630</v>
      </c>
      <c r="J2777" s="138">
        <v>35</v>
      </c>
      <c r="K2777" s="138">
        <v>18</v>
      </c>
      <c r="L2777" s="138"/>
      <c r="M2777" s="138"/>
      <c r="N2777" s="138"/>
      <c r="O2777" s="138"/>
      <c r="P2777" s="138">
        <v>100</v>
      </c>
      <c r="Q2777" s="138"/>
      <c r="R2777" s="138">
        <v>2007</v>
      </c>
      <c r="S2777" s="138"/>
      <c r="T2777" s="136">
        <v>2007</v>
      </c>
      <c r="U2777" s="138"/>
      <c r="V2777" s="138"/>
      <c r="W2777" s="138"/>
      <c r="X2777" s="138"/>
      <c r="Y2777" s="138"/>
      <c r="Z2777" s="138">
        <v>200</v>
      </c>
      <c r="AA2777" s="138"/>
      <c r="AB2777" s="138"/>
      <c r="AC2777" s="138"/>
      <c r="AD2777" s="138"/>
      <c r="AE2777" s="138"/>
      <c r="AF2777" s="138"/>
      <c r="AG2777" s="138"/>
      <c r="AH2777" s="138"/>
      <c r="AI2777" s="138"/>
      <c r="AJ2777" s="138"/>
      <c r="AK2777" s="138"/>
      <c r="AL2777" s="138"/>
      <c r="AM2777" s="138"/>
      <c r="AN2777" s="138"/>
      <c r="AO2777" s="138"/>
      <c r="AP2777" s="138"/>
      <c r="AQ2777" s="138"/>
      <c r="AR2777" s="138"/>
      <c r="AS2777" s="138"/>
    </row>
    <row r="2778" spans="2:45" ht="24" hidden="1" customHeight="1" x14ac:dyDescent="0.2">
      <c r="B2778" s="169"/>
      <c r="C2778" s="935" t="s">
        <v>8337</v>
      </c>
      <c r="D2778" s="138"/>
      <c r="E2778" s="414" t="s">
        <v>19577</v>
      </c>
      <c r="F2778" s="138" t="s">
        <v>8367</v>
      </c>
      <c r="G2778" s="138">
        <v>38777</v>
      </c>
      <c r="H2778" s="138"/>
      <c r="I2778" s="138">
        <v>38777</v>
      </c>
      <c r="J2778" s="138"/>
      <c r="K2778" s="138"/>
      <c r="L2778" s="138"/>
      <c r="M2778" s="138"/>
      <c r="N2778" s="138"/>
      <c r="O2778" s="138"/>
      <c r="P2778" s="138">
        <v>500</v>
      </c>
      <c r="Q2778" s="138"/>
      <c r="R2778" s="138"/>
      <c r="S2778" s="138"/>
      <c r="T2778" s="136">
        <v>2014</v>
      </c>
      <c r="U2778" s="138"/>
      <c r="V2778" s="138"/>
      <c r="W2778" s="138"/>
      <c r="X2778" s="138"/>
      <c r="Y2778" s="138"/>
      <c r="Z2778" s="138">
        <v>856</v>
      </c>
      <c r="AA2778" s="138"/>
      <c r="AB2778" s="138"/>
      <c r="AC2778" s="138"/>
      <c r="AD2778" s="138"/>
      <c r="AE2778" s="138"/>
      <c r="AF2778" s="138"/>
      <c r="AG2778" s="138"/>
      <c r="AH2778" s="138"/>
      <c r="AI2778" s="138"/>
      <c r="AJ2778" s="138"/>
      <c r="AK2778" s="138"/>
      <c r="AL2778" s="138"/>
      <c r="AM2778" s="138"/>
      <c r="AN2778" s="138"/>
      <c r="AO2778" s="138"/>
      <c r="AP2778" s="138"/>
      <c r="AQ2778" s="138"/>
      <c r="AR2778" s="138"/>
      <c r="AS2778" s="138" t="s">
        <v>8553</v>
      </c>
    </row>
    <row r="2779" spans="2:45" ht="24" hidden="1" customHeight="1" x14ac:dyDescent="0.2">
      <c r="B2779" s="169"/>
      <c r="C2779" s="935" t="s">
        <v>17904</v>
      </c>
      <c r="D2779" s="138"/>
      <c r="E2779" s="414" t="s">
        <v>17913</v>
      </c>
      <c r="F2779" s="138" t="s">
        <v>17914</v>
      </c>
      <c r="G2779" s="138">
        <v>72000</v>
      </c>
      <c r="H2779" s="138"/>
      <c r="I2779" s="138"/>
      <c r="J2779" s="138"/>
      <c r="K2779" s="138"/>
      <c r="L2779" s="138"/>
      <c r="M2779" s="138"/>
      <c r="N2779" s="138">
        <v>72000</v>
      </c>
      <c r="O2779" s="138"/>
      <c r="P2779" s="138"/>
      <c r="Q2779" s="138"/>
      <c r="R2779" s="138"/>
      <c r="S2779" s="138"/>
      <c r="T2779" s="136">
        <v>2018</v>
      </c>
      <c r="U2779" s="138"/>
      <c r="V2779" s="138"/>
      <c r="W2779" s="138"/>
      <c r="X2779" s="138"/>
      <c r="Y2779" s="138"/>
      <c r="Z2779" s="138"/>
      <c r="AA2779" s="138"/>
      <c r="AB2779" s="138"/>
      <c r="AC2779" s="138"/>
      <c r="AD2779" s="138"/>
      <c r="AE2779" s="138"/>
      <c r="AF2779" s="138"/>
      <c r="AG2779" s="138"/>
      <c r="AH2779" s="138"/>
      <c r="AI2779" s="138"/>
      <c r="AJ2779" s="138"/>
      <c r="AK2779" s="138"/>
      <c r="AL2779" s="138"/>
      <c r="AM2779" s="138"/>
      <c r="AN2779" s="138"/>
      <c r="AO2779" s="138"/>
      <c r="AP2779" s="138"/>
      <c r="AQ2779" s="138"/>
      <c r="AR2779" s="138"/>
      <c r="AS2779" s="138" t="s">
        <v>15463</v>
      </c>
    </row>
    <row r="2780" spans="2:45" ht="24" hidden="1" customHeight="1" x14ac:dyDescent="0.2">
      <c r="B2780" s="169"/>
      <c r="C2780" s="935" t="s">
        <v>8337</v>
      </c>
      <c r="D2780" s="138"/>
      <c r="E2780" s="414" t="s">
        <v>19578</v>
      </c>
      <c r="F2780" s="138" t="s">
        <v>12065</v>
      </c>
      <c r="G2780" s="138">
        <v>4426</v>
      </c>
      <c r="H2780" s="138"/>
      <c r="I2780" s="138">
        <v>7467</v>
      </c>
      <c r="J2780" s="138"/>
      <c r="K2780" s="138"/>
      <c r="L2780" s="138"/>
      <c r="M2780" s="138"/>
      <c r="N2780" s="138"/>
      <c r="O2780" s="138"/>
      <c r="P2780" s="138"/>
      <c r="Q2780" s="138"/>
      <c r="R2780" s="138"/>
      <c r="S2780" s="138"/>
      <c r="T2780" s="136">
        <v>1998</v>
      </c>
      <c r="U2780" s="138"/>
      <c r="V2780" s="138"/>
      <c r="W2780" s="138"/>
      <c r="X2780" s="138"/>
      <c r="Y2780" s="138"/>
      <c r="Z2780" s="138"/>
      <c r="AA2780" s="138"/>
      <c r="AB2780" s="138"/>
      <c r="AC2780" s="138"/>
      <c r="AD2780" s="138"/>
      <c r="AE2780" s="138"/>
      <c r="AF2780" s="138"/>
      <c r="AG2780" s="138"/>
      <c r="AH2780" s="138"/>
      <c r="AI2780" s="138"/>
      <c r="AJ2780" s="138"/>
      <c r="AK2780" s="138"/>
      <c r="AL2780" s="138"/>
      <c r="AM2780" s="138"/>
      <c r="AN2780" s="138"/>
      <c r="AO2780" s="138"/>
      <c r="AP2780" s="138"/>
      <c r="AQ2780" s="138"/>
      <c r="AR2780" s="138"/>
      <c r="AS2780" s="138" t="s">
        <v>17915</v>
      </c>
    </row>
    <row r="2781" spans="2:45" ht="24" hidden="1" customHeight="1" x14ac:dyDescent="0.2">
      <c r="B2781" s="169"/>
      <c r="C2781" s="935" t="s">
        <v>8337</v>
      </c>
      <c r="D2781" s="138"/>
      <c r="E2781" s="414" t="s">
        <v>12066</v>
      </c>
      <c r="F2781" s="138" t="s">
        <v>8411</v>
      </c>
      <c r="G2781" s="138"/>
      <c r="H2781" s="138"/>
      <c r="I2781" s="138">
        <v>3940</v>
      </c>
      <c r="J2781" s="138"/>
      <c r="K2781" s="138">
        <v>100</v>
      </c>
      <c r="L2781" s="138"/>
      <c r="M2781" s="138"/>
      <c r="N2781" s="138">
        <v>2583</v>
      </c>
      <c r="O2781" s="138"/>
      <c r="P2781" s="138"/>
      <c r="Q2781" s="138"/>
      <c r="R2781" s="138"/>
      <c r="S2781" s="138"/>
      <c r="T2781" s="136">
        <v>2018</v>
      </c>
      <c r="U2781" s="138"/>
      <c r="V2781" s="138"/>
      <c r="W2781" s="138"/>
      <c r="X2781" s="138"/>
      <c r="Y2781" s="138"/>
      <c r="Z2781" s="138"/>
      <c r="AA2781" s="138"/>
      <c r="AB2781" s="138"/>
      <c r="AC2781" s="138"/>
      <c r="AD2781" s="138"/>
      <c r="AE2781" s="138"/>
      <c r="AF2781" s="138"/>
      <c r="AG2781" s="138"/>
      <c r="AH2781" s="138"/>
      <c r="AI2781" s="138"/>
      <c r="AJ2781" s="138"/>
      <c r="AK2781" s="138"/>
      <c r="AL2781" s="138"/>
      <c r="AM2781" s="138"/>
      <c r="AN2781" s="138"/>
      <c r="AO2781" s="138"/>
      <c r="AP2781" s="138"/>
      <c r="AQ2781" s="138"/>
      <c r="AR2781" s="138"/>
      <c r="AS2781" s="138"/>
    </row>
    <row r="2782" spans="2:45" ht="24" hidden="1" customHeight="1" x14ac:dyDescent="0.2">
      <c r="B2782" s="169"/>
      <c r="C2782" s="935" t="s">
        <v>8337</v>
      </c>
      <c r="D2782" s="138"/>
      <c r="E2782" s="414" t="s">
        <v>14144</v>
      </c>
      <c r="F2782" s="138" t="s">
        <v>8549</v>
      </c>
      <c r="G2782" s="138"/>
      <c r="H2782" s="138">
        <v>525</v>
      </c>
      <c r="I2782" s="138">
        <v>493</v>
      </c>
      <c r="J2782" s="138"/>
      <c r="K2782" s="138"/>
      <c r="L2782" s="138"/>
      <c r="M2782" s="138"/>
      <c r="N2782" s="138"/>
      <c r="O2782" s="138"/>
      <c r="P2782" s="138"/>
      <c r="Q2782" s="138"/>
      <c r="R2782" s="138"/>
      <c r="S2782" s="138"/>
      <c r="T2782" s="136">
        <v>2019</v>
      </c>
      <c r="U2782" s="138"/>
      <c r="V2782" s="138"/>
      <c r="W2782" s="138"/>
      <c r="X2782" s="138"/>
      <c r="Y2782" s="138"/>
      <c r="Z2782" s="138">
        <v>1700</v>
      </c>
      <c r="AA2782" s="138"/>
      <c r="AB2782" s="138"/>
      <c r="AC2782" s="138"/>
      <c r="AD2782" s="138"/>
      <c r="AE2782" s="138"/>
      <c r="AF2782" s="138"/>
      <c r="AG2782" s="138"/>
      <c r="AH2782" s="138"/>
      <c r="AI2782" s="138"/>
      <c r="AJ2782" s="138"/>
      <c r="AK2782" s="138"/>
      <c r="AL2782" s="138"/>
      <c r="AM2782" s="138"/>
      <c r="AN2782" s="138"/>
      <c r="AO2782" s="138"/>
      <c r="AP2782" s="138"/>
      <c r="AQ2782" s="138"/>
      <c r="AR2782" s="138"/>
      <c r="AS2782" s="138" t="s">
        <v>14145</v>
      </c>
    </row>
    <row r="2783" spans="2:45" ht="24" hidden="1" customHeight="1" x14ac:dyDescent="0.2">
      <c r="B2783" s="169"/>
      <c r="C2783" s="656" t="s">
        <v>17904</v>
      </c>
      <c r="D2783" s="138"/>
      <c r="E2783" s="138" t="s">
        <v>19579</v>
      </c>
      <c r="F2783" s="138" t="s">
        <v>19580</v>
      </c>
      <c r="G2783" s="138">
        <v>38777</v>
      </c>
      <c r="H2783" s="138"/>
      <c r="I2783" s="138"/>
      <c r="J2783" s="138"/>
      <c r="K2783" s="384"/>
      <c r="L2783" s="1077"/>
      <c r="M2783" s="384"/>
      <c r="N2783" s="384"/>
      <c r="O2783" s="384"/>
      <c r="P2783" s="384"/>
      <c r="Q2783" s="384"/>
      <c r="R2783" s="384"/>
      <c r="S2783" s="384"/>
      <c r="T2783" s="136">
        <v>2014</v>
      </c>
      <c r="U2783" s="384"/>
      <c r="V2783" s="384"/>
      <c r="W2783" s="384"/>
      <c r="X2783" s="384"/>
      <c r="Y2783" s="384"/>
      <c r="Z2783" s="384"/>
      <c r="AA2783" s="384"/>
      <c r="AB2783" s="384"/>
      <c r="AC2783" s="384"/>
      <c r="AD2783" s="384"/>
      <c r="AE2783" s="384"/>
      <c r="AF2783" s="384"/>
      <c r="AG2783" s="384"/>
      <c r="AH2783" s="384"/>
      <c r="AI2783" s="384"/>
      <c r="AJ2783" s="384"/>
      <c r="AK2783" s="384"/>
      <c r="AL2783" s="384"/>
      <c r="AM2783" s="384"/>
      <c r="AN2783" s="384"/>
      <c r="AO2783" s="384"/>
      <c r="AP2783" s="384"/>
      <c r="AQ2783" s="384"/>
      <c r="AR2783" s="384"/>
      <c r="AS2783" s="384"/>
    </row>
    <row r="2784" spans="2:45" ht="24" hidden="1" customHeight="1" x14ac:dyDescent="0.2">
      <c r="B2784" s="169"/>
      <c r="C2784" s="656" t="s">
        <v>17904</v>
      </c>
      <c r="D2784" s="138"/>
      <c r="E2784" s="138" t="s">
        <v>19581</v>
      </c>
      <c r="F2784" s="138" t="s">
        <v>19582</v>
      </c>
      <c r="G2784" s="138">
        <v>72000</v>
      </c>
      <c r="H2784" s="138"/>
      <c r="I2784" s="138"/>
      <c r="J2784" s="138"/>
      <c r="K2784" s="384"/>
      <c r="L2784" s="138"/>
      <c r="M2784" s="384"/>
      <c r="N2784" s="384"/>
      <c r="O2784" s="384"/>
      <c r="P2784" s="384"/>
      <c r="Q2784" s="384"/>
      <c r="R2784" s="384"/>
      <c r="S2784" s="384"/>
      <c r="T2784" s="136">
        <v>2018</v>
      </c>
      <c r="U2784" s="384"/>
      <c r="V2784" s="384"/>
      <c r="W2784" s="384"/>
      <c r="X2784" s="384"/>
      <c r="Y2784" s="384"/>
      <c r="Z2784" s="384"/>
      <c r="AA2784" s="384"/>
      <c r="AB2784" s="384"/>
      <c r="AC2784" s="384"/>
      <c r="AD2784" s="384"/>
      <c r="AE2784" s="384"/>
      <c r="AF2784" s="384"/>
      <c r="AG2784" s="384"/>
      <c r="AH2784" s="384"/>
      <c r="AI2784" s="384"/>
      <c r="AJ2784" s="384"/>
      <c r="AK2784" s="384"/>
      <c r="AL2784" s="384"/>
      <c r="AM2784" s="384"/>
      <c r="AN2784" s="384"/>
      <c r="AO2784" s="384"/>
      <c r="AP2784" s="384"/>
      <c r="AQ2784" s="384"/>
      <c r="AR2784" s="384"/>
      <c r="AS2784" s="384"/>
    </row>
    <row r="2785" spans="2:45" ht="24" hidden="1" customHeight="1" x14ac:dyDescent="0.2">
      <c r="B2785" s="169"/>
      <c r="C2785" s="935" t="s">
        <v>8352</v>
      </c>
      <c r="D2785" s="138"/>
      <c r="E2785" s="414" t="s">
        <v>19583</v>
      </c>
      <c r="F2785" s="138" t="s">
        <v>8399</v>
      </c>
      <c r="G2785" s="138">
        <v>30342</v>
      </c>
      <c r="H2785" s="138"/>
      <c r="I2785" s="138">
        <v>30320</v>
      </c>
      <c r="J2785" s="138"/>
      <c r="K2785" s="138"/>
      <c r="L2785" s="138"/>
      <c r="M2785" s="138"/>
      <c r="N2785" s="138">
        <v>30342</v>
      </c>
      <c r="O2785" s="138"/>
      <c r="P2785" s="138"/>
      <c r="Q2785" s="138"/>
      <c r="R2785" s="138"/>
      <c r="S2785" s="138"/>
      <c r="T2785" s="136">
        <v>2017</v>
      </c>
      <c r="U2785" s="138"/>
      <c r="V2785" s="138"/>
      <c r="W2785" s="138"/>
      <c r="X2785" s="138"/>
      <c r="Y2785" s="138"/>
      <c r="Z2785" s="138">
        <v>2000</v>
      </c>
      <c r="AA2785" s="138"/>
      <c r="AB2785" s="138"/>
      <c r="AC2785" s="138"/>
      <c r="AD2785" s="138"/>
      <c r="AE2785" s="138"/>
      <c r="AF2785" s="138"/>
      <c r="AG2785" s="138"/>
      <c r="AH2785" s="138"/>
      <c r="AI2785" s="138"/>
      <c r="AJ2785" s="138"/>
      <c r="AK2785" s="138"/>
      <c r="AL2785" s="138"/>
      <c r="AM2785" s="138"/>
      <c r="AN2785" s="138"/>
      <c r="AO2785" s="138"/>
      <c r="AP2785" s="138"/>
      <c r="AQ2785" s="138"/>
      <c r="AR2785" s="138"/>
      <c r="AS2785" s="138" t="s">
        <v>9451</v>
      </c>
    </row>
    <row r="2786" spans="2:45" ht="24" hidden="1" customHeight="1" x14ac:dyDescent="0.2">
      <c r="B2786" s="169"/>
      <c r="C2786" s="935" t="s">
        <v>8352</v>
      </c>
      <c r="D2786" s="138"/>
      <c r="E2786" s="414" t="s">
        <v>19584</v>
      </c>
      <c r="F2786" s="138" t="s">
        <v>8355</v>
      </c>
      <c r="G2786" s="138">
        <v>7500</v>
      </c>
      <c r="H2786" s="138"/>
      <c r="I2786" s="138"/>
      <c r="J2786" s="138"/>
      <c r="K2786" s="138"/>
      <c r="L2786" s="138"/>
      <c r="M2786" s="138"/>
      <c r="N2786" s="138">
        <v>7500</v>
      </c>
      <c r="O2786" s="138"/>
      <c r="P2786" s="138"/>
      <c r="Q2786" s="138"/>
      <c r="R2786" s="138"/>
      <c r="S2786" s="138"/>
      <c r="T2786" s="136">
        <v>2011</v>
      </c>
      <c r="U2786" s="138"/>
      <c r="V2786" s="138"/>
      <c r="W2786" s="138"/>
      <c r="X2786" s="138"/>
      <c r="Y2786" s="138"/>
      <c r="Z2786" s="138"/>
      <c r="AA2786" s="138"/>
      <c r="AB2786" s="138"/>
      <c r="AC2786" s="138"/>
      <c r="AD2786" s="138"/>
      <c r="AE2786" s="138"/>
      <c r="AF2786" s="138"/>
      <c r="AG2786" s="138"/>
      <c r="AH2786" s="138"/>
      <c r="AI2786" s="138"/>
      <c r="AJ2786" s="138"/>
      <c r="AK2786" s="138"/>
      <c r="AL2786" s="138"/>
      <c r="AM2786" s="138"/>
      <c r="AN2786" s="138"/>
      <c r="AO2786" s="138"/>
      <c r="AP2786" s="138"/>
      <c r="AQ2786" s="138"/>
      <c r="AR2786" s="138"/>
      <c r="AS2786" s="138" t="s">
        <v>8553</v>
      </c>
    </row>
    <row r="2787" spans="2:45" ht="24" hidden="1" customHeight="1" x14ac:dyDescent="0.2">
      <c r="B2787" s="169"/>
      <c r="C2787" s="935" t="s">
        <v>8352</v>
      </c>
      <c r="D2787" s="138"/>
      <c r="E2787" s="414" t="s">
        <v>19585</v>
      </c>
      <c r="F2787" s="138" t="s">
        <v>12067</v>
      </c>
      <c r="G2787" s="138">
        <v>6233</v>
      </c>
      <c r="H2787" s="138"/>
      <c r="I2787" s="138"/>
      <c r="J2787" s="138"/>
      <c r="K2787" s="138"/>
      <c r="L2787" s="138"/>
      <c r="M2787" s="138"/>
      <c r="N2787" s="138">
        <v>6233</v>
      </c>
      <c r="O2787" s="138"/>
      <c r="P2787" s="138"/>
      <c r="Q2787" s="138"/>
      <c r="R2787" s="138"/>
      <c r="S2787" s="138"/>
      <c r="T2787" s="136">
        <v>2018</v>
      </c>
      <c r="U2787" s="138"/>
      <c r="V2787" s="138"/>
      <c r="W2787" s="138"/>
      <c r="X2787" s="138"/>
      <c r="Y2787" s="138"/>
      <c r="Z2787" s="138"/>
      <c r="AA2787" s="138"/>
      <c r="AB2787" s="138"/>
      <c r="AC2787" s="138"/>
      <c r="AD2787" s="138"/>
      <c r="AE2787" s="138"/>
      <c r="AF2787" s="138"/>
      <c r="AG2787" s="138"/>
      <c r="AH2787" s="138"/>
      <c r="AI2787" s="138"/>
      <c r="AJ2787" s="138"/>
      <c r="AK2787" s="138"/>
      <c r="AL2787" s="138"/>
      <c r="AM2787" s="138"/>
      <c r="AN2787" s="138"/>
      <c r="AO2787" s="138"/>
      <c r="AP2787" s="138"/>
      <c r="AQ2787" s="138"/>
      <c r="AR2787" s="138"/>
      <c r="AS2787" s="138" t="s">
        <v>10483</v>
      </c>
    </row>
    <row r="2788" spans="2:45" ht="24" hidden="1" customHeight="1" x14ac:dyDescent="0.2">
      <c r="B2788" s="169"/>
      <c r="C2788" s="935" t="s">
        <v>17916</v>
      </c>
      <c r="D2788" s="138"/>
      <c r="E2788" s="414" t="s">
        <v>17917</v>
      </c>
      <c r="F2788" s="138" t="s">
        <v>17918</v>
      </c>
      <c r="G2788" s="138">
        <v>26052</v>
      </c>
      <c r="H2788" s="138"/>
      <c r="I2788" s="138"/>
      <c r="J2788" s="138"/>
      <c r="K2788" s="138"/>
      <c r="L2788" s="138"/>
      <c r="M2788" s="138"/>
      <c r="N2788" s="138">
        <v>26052</v>
      </c>
      <c r="O2788" s="138"/>
      <c r="P2788" s="138"/>
      <c r="Q2788" s="138"/>
      <c r="R2788" s="138"/>
      <c r="S2788" s="138"/>
      <c r="T2788" s="136">
        <v>2018</v>
      </c>
      <c r="U2788" s="138"/>
      <c r="V2788" s="138"/>
      <c r="W2788" s="138"/>
      <c r="X2788" s="138"/>
      <c r="Y2788" s="138"/>
      <c r="Z2788" s="138"/>
      <c r="AA2788" s="138"/>
      <c r="AB2788" s="138"/>
      <c r="AC2788" s="138"/>
      <c r="AD2788" s="138"/>
      <c r="AE2788" s="138"/>
      <c r="AF2788" s="138"/>
      <c r="AG2788" s="138"/>
      <c r="AH2788" s="138"/>
      <c r="AI2788" s="138"/>
      <c r="AJ2788" s="138"/>
      <c r="AK2788" s="138"/>
      <c r="AL2788" s="138"/>
      <c r="AM2788" s="138"/>
      <c r="AN2788" s="138"/>
      <c r="AO2788" s="138"/>
      <c r="AP2788" s="138"/>
      <c r="AQ2788" s="138"/>
      <c r="AR2788" s="138"/>
      <c r="AS2788" s="138" t="s">
        <v>15455</v>
      </c>
    </row>
    <row r="2789" spans="2:45" ht="24" hidden="1" customHeight="1" x14ac:dyDescent="0.2">
      <c r="B2789" s="169"/>
      <c r="C2789" s="935" t="s">
        <v>8352</v>
      </c>
      <c r="D2789" s="138"/>
      <c r="E2789" s="414" t="s">
        <v>14146</v>
      </c>
      <c r="F2789" s="138" t="s">
        <v>17919</v>
      </c>
      <c r="G2789" s="138">
        <v>16589</v>
      </c>
      <c r="H2789" s="138">
        <v>810</v>
      </c>
      <c r="I2789" s="138">
        <v>2053</v>
      </c>
      <c r="J2789" s="138">
        <v>3</v>
      </c>
      <c r="K2789" s="138">
        <v>3400</v>
      </c>
      <c r="L2789" s="138">
        <v>1</v>
      </c>
      <c r="M2789" s="138">
        <v>3</v>
      </c>
      <c r="N2789" s="138">
        <v>12000</v>
      </c>
      <c r="O2789" s="138"/>
      <c r="P2789" s="138"/>
      <c r="Q2789" s="138"/>
      <c r="R2789" s="138">
        <v>1</v>
      </c>
      <c r="S2789" s="138"/>
      <c r="T2789" s="136">
        <v>2005</v>
      </c>
      <c r="U2789" s="138"/>
      <c r="V2789" s="138"/>
      <c r="W2789" s="138"/>
      <c r="X2789" s="138"/>
      <c r="Y2789" s="138"/>
      <c r="Z2789" s="138">
        <v>3200</v>
      </c>
      <c r="AA2789" s="138">
        <v>2005</v>
      </c>
      <c r="AB2789" s="138"/>
      <c r="AC2789" s="138"/>
      <c r="AD2789" s="138"/>
      <c r="AE2789" s="138"/>
      <c r="AF2789" s="138"/>
      <c r="AG2789" s="138"/>
      <c r="AH2789" s="138">
        <v>3200</v>
      </c>
      <c r="AI2789" s="138"/>
      <c r="AJ2789" s="138"/>
      <c r="AK2789" s="138"/>
      <c r="AL2789" s="138"/>
      <c r="AM2789" s="138"/>
      <c r="AN2789" s="138"/>
      <c r="AO2789" s="138"/>
      <c r="AP2789" s="138"/>
      <c r="AQ2789" s="138"/>
      <c r="AR2789" s="138"/>
      <c r="AS2789" s="138"/>
    </row>
    <row r="2790" spans="2:45" ht="24" hidden="1" customHeight="1" x14ac:dyDescent="0.2">
      <c r="B2790" s="169"/>
      <c r="C2790" s="935" t="s">
        <v>8352</v>
      </c>
      <c r="D2790" s="138"/>
      <c r="E2790" s="414" t="s">
        <v>14147</v>
      </c>
      <c r="F2790" s="138" t="s">
        <v>8355</v>
      </c>
      <c r="G2790" s="138"/>
      <c r="H2790" s="138">
        <v>127</v>
      </c>
      <c r="I2790" s="138">
        <v>127</v>
      </c>
      <c r="J2790" s="138">
        <v>9.5</v>
      </c>
      <c r="K2790" s="138">
        <v>13.4</v>
      </c>
      <c r="L2790" s="138"/>
      <c r="M2790" s="138"/>
      <c r="N2790" s="138">
        <v>127</v>
      </c>
      <c r="O2790" s="138"/>
      <c r="P2790" s="138"/>
      <c r="Q2790" s="138"/>
      <c r="R2790" s="138"/>
      <c r="S2790" s="138"/>
      <c r="T2790" s="136">
        <v>2014</v>
      </c>
      <c r="U2790" s="138"/>
      <c r="V2790" s="138"/>
      <c r="W2790" s="138"/>
      <c r="X2790" s="138"/>
      <c r="Y2790" s="138"/>
      <c r="Z2790" s="138">
        <v>100</v>
      </c>
      <c r="AA2790" s="138"/>
      <c r="AB2790" s="138"/>
      <c r="AC2790" s="138"/>
      <c r="AD2790" s="138"/>
      <c r="AE2790" s="138"/>
      <c r="AF2790" s="138"/>
      <c r="AG2790" s="138"/>
      <c r="AH2790" s="138"/>
      <c r="AI2790" s="138"/>
      <c r="AJ2790" s="138"/>
      <c r="AK2790" s="138"/>
      <c r="AL2790" s="138"/>
      <c r="AM2790" s="138"/>
      <c r="AN2790" s="138"/>
      <c r="AO2790" s="138"/>
      <c r="AP2790" s="138"/>
      <c r="AQ2790" s="138"/>
      <c r="AR2790" s="138"/>
      <c r="AS2790" s="138" t="s">
        <v>8554</v>
      </c>
    </row>
    <row r="2791" spans="2:45" ht="24" hidden="1" customHeight="1" x14ac:dyDescent="0.2">
      <c r="B2791" s="169"/>
      <c r="C2791" s="935" t="s">
        <v>8352</v>
      </c>
      <c r="D2791" s="138"/>
      <c r="E2791" s="414" t="s">
        <v>8555</v>
      </c>
      <c r="F2791" s="138" t="s">
        <v>8355</v>
      </c>
      <c r="G2791" s="138"/>
      <c r="H2791" s="138">
        <v>955</v>
      </c>
      <c r="I2791" s="138">
        <v>955</v>
      </c>
      <c r="J2791" s="138"/>
      <c r="K2791" s="138">
        <v>100</v>
      </c>
      <c r="L2791" s="138">
        <v>3</v>
      </c>
      <c r="M2791" s="138"/>
      <c r="N2791" s="138">
        <v>995</v>
      </c>
      <c r="O2791" s="138"/>
      <c r="P2791" s="138"/>
      <c r="Q2791" s="138"/>
      <c r="R2791" s="138"/>
      <c r="S2791" s="138"/>
      <c r="T2791" s="136">
        <v>2016</v>
      </c>
      <c r="U2791" s="138"/>
      <c r="V2791" s="138"/>
      <c r="W2791" s="138"/>
      <c r="X2791" s="138"/>
      <c r="Y2791" s="138"/>
      <c r="Z2791" s="138">
        <v>1190</v>
      </c>
      <c r="AA2791" s="138"/>
      <c r="AB2791" s="138"/>
      <c r="AC2791" s="138"/>
      <c r="AD2791" s="138"/>
      <c r="AE2791" s="138"/>
      <c r="AF2791" s="138"/>
      <c r="AG2791" s="138"/>
      <c r="AH2791" s="138"/>
      <c r="AI2791" s="138"/>
      <c r="AJ2791" s="138"/>
      <c r="AK2791" s="138"/>
      <c r="AL2791" s="138"/>
      <c r="AM2791" s="138"/>
      <c r="AN2791" s="138"/>
      <c r="AO2791" s="138"/>
      <c r="AP2791" s="138"/>
      <c r="AQ2791" s="138"/>
      <c r="AR2791" s="138"/>
      <c r="AS2791" s="138"/>
    </row>
    <row r="2792" spans="2:45" ht="24" hidden="1" customHeight="1" x14ac:dyDescent="0.2">
      <c r="B2792" s="169"/>
      <c r="C2792" s="656" t="s">
        <v>8352</v>
      </c>
      <c r="D2792" s="138">
        <v>6.2</v>
      </c>
      <c r="E2792" s="414" t="s">
        <v>19586</v>
      </c>
      <c r="F2792" s="138" t="s">
        <v>8365</v>
      </c>
      <c r="G2792" s="138"/>
      <c r="H2792" s="138"/>
      <c r="I2792" s="138">
        <v>1600</v>
      </c>
      <c r="J2792" s="1069"/>
      <c r="K2792" s="1069" t="s">
        <v>14148</v>
      </c>
      <c r="L2792" s="138" t="s">
        <v>14149</v>
      </c>
      <c r="M2792" s="138" t="s">
        <v>14150</v>
      </c>
      <c r="N2792" s="1069"/>
      <c r="O2792" s="138"/>
      <c r="P2792" s="138"/>
      <c r="Q2792" s="138"/>
      <c r="R2792" s="138"/>
      <c r="S2792" s="138"/>
      <c r="T2792" s="136"/>
      <c r="U2792" s="138"/>
      <c r="V2792" s="138"/>
      <c r="W2792" s="138"/>
      <c r="X2792" s="138"/>
      <c r="Y2792" s="138"/>
      <c r="Z2792" s="138"/>
      <c r="AA2792" s="138"/>
      <c r="AB2792" s="138"/>
      <c r="AC2792" s="138"/>
      <c r="AD2792" s="138"/>
      <c r="AE2792" s="138"/>
      <c r="AF2792" s="138"/>
      <c r="AG2792" s="138"/>
      <c r="AH2792" s="138"/>
      <c r="AI2792" s="138"/>
      <c r="AJ2792" s="138"/>
      <c r="AK2792" s="138"/>
      <c r="AL2792" s="138"/>
      <c r="AM2792" s="138"/>
      <c r="AN2792" s="138"/>
      <c r="AO2792" s="138"/>
      <c r="AP2792" s="138"/>
      <c r="AQ2792" s="138"/>
      <c r="AR2792" s="138"/>
      <c r="AS2792" s="1077"/>
    </row>
    <row r="2793" spans="2:45" ht="24" hidden="1" customHeight="1" x14ac:dyDescent="0.2">
      <c r="B2793" s="169"/>
      <c r="C2793" s="935" t="s">
        <v>17916</v>
      </c>
      <c r="D2793" s="138"/>
      <c r="E2793" s="138" t="s">
        <v>19587</v>
      </c>
      <c r="F2793" s="138" t="s">
        <v>17912</v>
      </c>
      <c r="G2793" s="138">
        <v>7736</v>
      </c>
      <c r="H2793" s="138"/>
      <c r="I2793" s="138"/>
      <c r="J2793" s="138"/>
      <c r="K2793" s="384"/>
      <c r="L2793" s="138"/>
      <c r="M2793" s="384"/>
      <c r="N2793" s="384"/>
      <c r="O2793" s="384"/>
      <c r="P2793" s="384"/>
      <c r="Q2793" s="384"/>
      <c r="R2793" s="384"/>
      <c r="S2793" s="384"/>
      <c r="T2793" s="136">
        <v>2018</v>
      </c>
      <c r="U2793" s="384"/>
      <c r="V2793" s="384"/>
      <c r="W2793" s="384"/>
      <c r="X2793" s="384"/>
      <c r="Y2793" s="384"/>
      <c r="Z2793" s="384"/>
      <c r="AA2793" s="384"/>
      <c r="AB2793" s="384"/>
      <c r="AC2793" s="384"/>
      <c r="AD2793" s="384"/>
      <c r="AE2793" s="384"/>
      <c r="AF2793" s="384"/>
      <c r="AG2793" s="384"/>
      <c r="AH2793" s="384"/>
      <c r="AI2793" s="384"/>
      <c r="AJ2793" s="384"/>
      <c r="AK2793" s="384"/>
      <c r="AL2793" s="384"/>
      <c r="AM2793" s="384"/>
      <c r="AN2793" s="384"/>
      <c r="AO2793" s="384"/>
      <c r="AP2793" s="384"/>
      <c r="AQ2793" s="384"/>
      <c r="AR2793" s="384"/>
      <c r="AS2793" s="384"/>
    </row>
    <row r="2794" spans="2:45" ht="24" customHeight="1" x14ac:dyDescent="0.2">
      <c r="E2794" s="133"/>
    </row>
    <row r="2795" spans="2:45" ht="24" customHeight="1" x14ac:dyDescent="0.2">
      <c r="E2795" s="133"/>
    </row>
    <row r="2796" spans="2:45" ht="24" customHeight="1" x14ac:dyDescent="0.2">
      <c r="E2796" s="133"/>
    </row>
    <row r="2797" spans="2:45" ht="24" customHeight="1" x14ac:dyDescent="0.2">
      <c r="E2797" s="133"/>
    </row>
    <row r="2798" spans="2:45" ht="24" customHeight="1" x14ac:dyDescent="0.2">
      <c r="E2798" s="133"/>
    </row>
    <row r="2799" spans="2:45" ht="24" customHeight="1" x14ac:dyDescent="0.2">
      <c r="E2799" s="133"/>
    </row>
    <row r="2800" spans="2:45" ht="24" customHeight="1" x14ac:dyDescent="0.2">
      <c r="E2800" s="133"/>
    </row>
    <row r="2801" spans="5:5" ht="24" customHeight="1" x14ac:dyDescent="0.2">
      <c r="E2801" s="133"/>
    </row>
    <row r="2802" spans="5:5" ht="24" customHeight="1" x14ac:dyDescent="0.2">
      <c r="E2802" s="133"/>
    </row>
    <row r="2803" spans="5:5" ht="24" customHeight="1" x14ac:dyDescent="0.2">
      <c r="E2803" s="133"/>
    </row>
    <row r="2804" spans="5:5" ht="24" customHeight="1" x14ac:dyDescent="0.2">
      <c r="E2804" s="133"/>
    </row>
    <row r="2805" spans="5:5" ht="24" customHeight="1" x14ac:dyDescent="0.2">
      <c r="E2805" s="133"/>
    </row>
    <row r="2806" spans="5:5" ht="24" customHeight="1" x14ac:dyDescent="0.2">
      <c r="E2806" s="133"/>
    </row>
    <row r="2807" spans="5:5" ht="24" customHeight="1" x14ac:dyDescent="0.2">
      <c r="E2807" s="133"/>
    </row>
    <row r="2808" spans="5:5" ht="24" customHeight="1" x14ac:dyDescent="0.2">
      <c r="E2808" s="133"/>
    </row>
    <row r="2809" spans="5:5" ht="24" customHeight="1" x14ac:dyDescent="0.2">
      <c r="E2809" s="133"/>
    </row>
    <row r="2810" spans="5:5" ht="24" customHeight="1" x14ac:dyDescent="0.2">
      <c r="E2810" s="133"/>
    </row>
    <row r="2811" spans="5:5" ht="24" customHeight="1" x14ac:dyDescent="0.2">
      <c r="E2811" s="133"/>
    </row>
    <row r="2812" spans="5:5" ht="24" customHeight="1" x14ac:dyDescent="0.2">
      <c r="E2812" s="133"/>
    </row>
    <row r="2813" spans="5:5" ht="24" customHeight="1" x14ac:dyDescent="0.2">
      <c r="E2813" s="133"/>
    </row>
    <row r="2814" spans="5:5" ht="24" customHeight="1" x14ac:dyDescent="0.2">
      <c r="E2814" s="133"/>
    </row>
    <row r="2815" spans="5:5" ht="24" customHeight="1" x14ac:dyDescent="0.2">
      <c r="E2815" s="133"/>
    </row>
    <row r="2816" spans="5:5" ht="24" customHeight="1" x14ac:dyDescent="0.2">
      <c r="E2816" s="133"/>
    </row>
    <row r="2817" spans="5:5" ht="24" customHeight="1" x14ac:dyDescent="0.2">
      <c r="E2817" s="133"/>
    </row>
  </sheetData>
  <mergeCells count="33">
    <mergeCell ref="B1:H1"/>
    <mergeCell ref="T1:AS1"/>
    <mergeCell ref="F2:F4"/>
    <mergeCell ref="G2:G4"/>
    <mergeCell ref="H2:H4"/>
    <mergeCell ref="I2:I4"/>
    <mergeCell ref="J2:N2"/>
    <mergeCell ref="O2:R2"/>
    <mergeCell ref="S2:S4"/>
    <mergeCell ref="T2:T4"/>
    <mergeCell ref="AS2:AS4"/>
    <mergeCell ref="J3:N3"/>
    <mergeCell ref="O3:O4"/>
    <mergeCell ref="P3:P4"/>
    <mergeCell ref="Q3:Q4"/>
    <mergeCell ref="R3:R4"/>
    <mergeCell ref="A2:A4"/>
    <mergeCell ref="B2:B4"/>
    <mergeCell ref="C2:C4"/>
    <mergeCell ref="D2:D4"/>
    <mergeCell ref="E2:E4"/>
    <mergeCell ref="AI3:AM3"/>
    <mergeCell ref="AN3:AR3"/>
    <mergeCell ref="AA2:AB2"/>
    <mergeCell ref="AC2:AH2"/>
    <mergeCell ref="AI2:AR2"/>
    <mergeCell ref="U138:Z138"/>
    <mergeCell ref="AB3:AB4"/>
    <mergeCell ref="AC3:AD3"/>
    <mergeCell ref="AE3:AG3"/>
    <mergeCell ref="AH3:AH4"/>
    <mergeCell ref="AA3:AA4"/>
    <mergeCell ref="U2:Z4"/>
  </mergeCells>
  <phoneticPr fontId="3" type="noConversion"/>
  <conditionalFormatting sqref="G5:I5">
    <cfRule type="duplicateValues" dxfId="0" priority="24"/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S34"/>
  <sheetViews>
    <sheetView view="pageBreakPreview" zoomScale="120" zoomScaleNormal="100" zoomScaleSheetLayoutView="120" workbookViewId="0">
      <pane xSplit="1" topLeftCell="H1" activePane="topRight" state="frozen"/>
      <selection activeCell="A17" sqref="A17:L17"/>
      <selection pane="topRight" activeCell="J11" sqref="J11"/>
    </sheetView>
  </sheetViews>
  <sheetFormatPr defaultRowHeight="15" customHeight="1" x14ac:dyDescent="0.15"/>
  <cols>
    <col min="1" max="1" width="13.33203125" style="1" customWidth="1"/>
    <col min="2" max="2" width="6.44140625" style="1" customWidth="1"/>
    <col min="3" max="3" width="9.6640625" style="1" customWidth="1"/>
    <col min="4" max="4" width="6.44140625" style="1" customWidth="1"/>
    <col min="5" max="5" width="10.44140625" style="1" customWidth="1"/>
    <col min="6" max="6" width="6.6640625" style="1" customWidth="1"/>
    <col min="7" max="7" width="10.44140625" style="1" customWidth="1"/>
    <col min="8" max="19" width="9" style="1" customWidth="1"/>
    <col min="20" max="258" width="8.88671875" style="1"/>
    <col min="259" max="259" width="13.33203125" style="1" customWidth="1"/>
    <col min="260" max="260" width="7.77734375" style="1" customWidth="1"/>
    <col min="261" max="261" width="9.33203125" style="1" customWidth="1"/>
    <col min="262" max="262" width="7.77734375" style="1" customWidth="1"/>
    <col min="263" max="263" width="9.33203125" style="1" customWidth="1"/>
    <col min="264" max="264" width="7.77734375" style="1" customWidth="1"/>
    <col min="265" max="265" width="9.21875" style="1" customWidth="1"/>
    <col min="266" max="266" width="8.77734375" style="1" customWidth="1"/>
    <col min="267" max="267" width="9.33203125" style="1" customWidth="1"/>
    <col min="268" max="268" width="8.77734375" style="1" customWidth="1"/>
    <col min="269" max="269" width="9.5546875" style="1" customWidth="1"/>
    <col min="270" max="270" width="7.77734375" style="1" customWidth="1"/>
    <col min="271" max="271" width="9.77734375" style="1" customWidth="1"/>
    <col min="272" max="514" width="8.88671875" style="1"/>
    <col min="515" max="515" width="13.33203125" style="1" customWidth="1"/>
    <col min="516" max="516" width="7.77734375" style="1" customWidth="1"/>
    <col min="517" max="517" width="9.33203125" style="1" customWidth="1"/>
    <col min="518" max="518" width="7.77734375" style="1" customWidth="1"/>
    <col min="519" max="519" width="9.33203125" style="1" customWidth="1"/>
    <col min="520" max="520" width="7.77734375" style="1" customWidth="1"/>
    <col min="521" max="521" width="9.21875" style="1" customWidth="1"/>
    <col min="522" max="522" width="8.77734375" style="1" customWidth="1"/>
    <col min="523" max="523" width="9.33203125" style="1" customWidth="1"/>
    <col min="524" max="524" width="8.77734375" style="1" customWidth="1"/>
    <col min="525" max="525" width="9.5546875" style="1" customWidth="1"/>
    <col min="526" max="526" width="7.77734375" style="1" customWidth="1"/>
    <col min="527" max="527" width="9.77734375" style="1" customWidth="1"/>
    <col min="528" max="770" width="8.88671875" style="1"/>
    <col min="771" max="771" width="13.33203125" style="1" customWidth="1"/>
    <col min="772" max="772" width="7.77734375" style="1" customWidth="1"/>
    <col min="773" max="773" width="9.33203125" style="1" customWidth="1"/>
    <col min="774" max="774" width="7.77734375" style="1" customWidth="1"/>
    <col min="775" max="775" width="9.33203125" style="1" customWidth="1"/>
    <col min="776" max="776" width="7.77734375" style="1" customWidth="1"/>
    <col min="777" max="777" width="9.21875" style="1" customWidth="1"/>
    <col min="778" max="778" width="8.77734375" style="1" customWidth="1"/>
    <col min="779" max="779" width="9.33203125" style="1" customWidth="1"/>
    <col min="780" max="780" width="8.77734375" style="1" customWidth="1"/>
    <col min="781" max="781" width="9.5546875" style="1" customWidth="1"/>
    <col min="782" max="782" width="7.77734375" style="1" customWidth="1"/>
    <col min="783" max="783" width="9.77734375" style="1" customWidth="1"/>
    <col min="784" max="1026" width="8.88671875" style="1"/>
    <col min="1027" max="1027" width="13.33203125" style="1" customWidth="1"/>
    <col min="1028" max="1028" width="7.77734375" style="1" customWidth="1"/>
    <col min="1029" max="1029" width="9.33203125" style="1" customWidth="1"/>
    <col min="1030" max="1030" width="7.77734375" style="1" customWidth="1"/>
    <col min="1031" max="1031" width="9.33203125" style="1" customWidth="1"/>
    <col min="1032" max="1032" width="7.77734375" style="1" customWidth="1"/>
    <col min="1033" max="1033" width="9.21875" style="1" customWidth="1"/>
    <col min="1034" max="1034" width="8.77734375" style="1" customWidth="1"/>
    <col min="1035" max="1035" width="9.33203125" style="1" customWidth="1"/>
    <col min="1036" max="1036" width="8.77734375" style="1" customWidth="1"/>
    <col min="1037" max="1037" width="9.5546875" style="1" customWidth="1"/>
    <col min="1038" max="1038" width="7.77734375" style="1" customWidth="1"/>
    <col min="1039" max="1039" width="9.77734375" style="1" customWidth="1"/>
    <col min="1040" max="1282" width="8.88671875" style="1"/>
    <col min="1283" max="1283" width="13.33203125" style="1" customWidth="1"/>
    <col min="1284" max="1284" width="7.77734375" style="1" customWidth="1"/>
    <col min="1285" max="1285" width="9.33203125" style="1" customWidth="1"/>
    <col min="1286" max="1286" width="7.77734375" style="1" customWidth="1"/>
    <col min="1287" max="1287" width="9.33203125" style="1" customWidth="1"/>
    <col min="1288" max="1288" width="7.77734375" style="1" customWidth="1"/>
    <col min="1289" max="1289" width="9.21875" style="1" customWidth="1"/>
    <col min="1290" max="1290" width="8.77734375" style="1" customWidth="1"/>
    <col min="1291" max="1291" width="9.33203125" style="1" customWidth="1"/>
    <col min="1292" max="1292" width="8.77734375" style="1" customWidth="1"/>
    <col min="1293" max="1293" width="9.5546875" style="1" customWidth="1"/>
    <col min="1294" max="1294" width="7.77734375" style="1" customWidth="1"/>
    <col min="1295" max="1295" width="9.77734375" style="1" customWidth="1"/>
    <col min="1296" max="1538" width="8.88671875" style="1"/>
    <col min="1539" max="1539" width="13.33203125" style="1" customWidth="1"/>
    <col min="1540" max="1540" width="7.77734375" style="1" customWidth="1"/>
    <col min="1541" max="1541" width="9.33203125" style="1" customWidth="1"/>
    <col min="1542" max="1542" width="7.77734375" style="1" customWidth="1"/>
    <col min="1543" max="1543" width="9.33203125" style="1" customWidth="1"/>
    <col min="1544" max="1544" width="7.77734375" style="1" customWidth="1"/>
    <col min="1545" max="1545" width="9.21875" style="1" customWidth="1"/>
    <col min="1546" max="1546" width="8.77734375" style="1" customWidth="1"/>
    <col min="1547" max="1547" width="9.33203125" style="1" customWidth="1"/>
    <col min="1548" max="1548" width="8.77734375" style="1" customWidth="1"/>
    <col min="1549" max="1549" width="9.5546875" style="1" customWidth="1"/>
    <col min="1550" max="1550" width="7.77734375" style="1" customWidth="1"/>
    <col min="1551" max="1551" width="9.77734375" style="1" customWidth="1"/>
    <col min="1552" max="1794" width="8.88671875" style="1"/>
    <col min="1795" max="1795" width="13.33203125" style="1" customWidth="1"/>
    <col min="1796" max="1796" width="7.77734375" style="1" customWidth="1"/>
    <col min="1797" max="1797" width="9.33203125" style="1" customWidth="1"/>
    <col min="1798" max="1798" width="7.77734375" style="1" customWidth="1"/>
    <col min="1799" max="1799" width="9.33203125" style="1" customWidth="1"/>
    <col min="1800" max="1800" width="7.77734375" style="1" customWidth="1"/>
    <col min="1801" max="1801" width="9.21875" style="1" customWidth="1"/>
    <col min="1802" max="1802" width="8.77734375" style="1" customWidth="1"/>
    <col min="1803" max="1803" width="9.33203125" style="1" customWidth="1"/>
    <col min="1804" max="1804" width="8.77734375" style="1" customWidth="1"/>
    <col min="1805" max="1805" width="9.5546875" style="1" customWidth="1"/>
    <col min="1806" max="1806" width="7.77734375" style="1" customWidth="1"/>
    <col min="1807" max="1807" width="9.77734375" style="1" customWidth="1"/>
    <col min="1808" max="2050" width="8.88671875" style="1"/>
    <col min="2051" max="2051" width="13.33203125" style="1" customWidth="1"/>
    <col min="2052" max="2052" width="7.77734375" style="1" customWidth="1"/>
    <col min="2053" max="2053" width="9.33203125" style="1" customWidth="1"/>
    <col min="2054" max="2054" width="7.77734375" style="1" customWidth="1"/>
    <col min="2055" max="2055" width="9.33203125" style="1" customWidth="1"/>
    <col min="2056" max="2056" width="7.77734375" style="1" customWidth="1"/>
    <col min="2057" max="2057" width="9.21875" style="1" customWidth="1"/>
    <col min="2058" max="2058" width="8.77734375" style="1" customWidth="1"/>
    <col min="2059" max="2059" width="9.33203125" style="1" customWidth="1"/>
    <col min="2060" max="2060" width="8.77734375" style="1" customWidth="1"/>
    <col min="2061" max="2061" width="9.5546875" style="1" customWidth="1"/>
    <col min="2062" max="2062" width="7.77734375" style="1" customWidth="1"/>
    <col min="2063" max="2063" width="9.77734375" style="1" customWidth="1"/>
    <col min="2064" max="2306" width="8.88671875" style="1"/>
    <col min="2307" max="2307" width="13.33203125" style="1" customWidth="1"/>
    <col min="2308" max="2308" width="7.77734375" style="1" customWidth="1"/>
    <col min="2309" max="2309" width="9.33203125" style="1" customWidth="1"/>
    <col min="2310" max="2310" width="7.77734375" style="1" customWidth="1"/>
    <col min="2311" max="2311" width="9.33203125" style="1" customWidth="1"/>
    <col min="2312" max="2312" width="7.77734375" style="1" customWidth="1"/>
    <col min="2313" max="2313" width="9.21875" style="1" customWidth="1"/>
    <col min="2314" max="2314" width="8.77734375" style="1" customWidth="1"/>
    <col min="2315" max="2315" width="9.33203125" style="1" customWidth="1"/>
    <col min="2316" max="2316" width="8.77734375" style="1" customWidth="1"/>
    <col min="2317" max="2317" width="9.5546875" style="1" customWidth="1"/>
    <col min="2318" max="2318" width="7.77734375" style="1" customWidth="1"/>
    <col min="2319" max="2319" width="9.77734375" style="1" customWidth="1"/>
    <col min="2320" max="2562" width="8.88671875" style="1"/>
    <col min="2563" max="2563" width="13.33203125" style="1" customWidth="1"/>
    <col min="2564" max="2564" width="7.77734375" style="1" customWidth="1"/>
    <col min="2565" max="2565" width="9.33203125" style="1" customWidth="1"/>
    <col min="2566" max="2566" width="7.77734375" style="1" customWidth="1"/>
    <col min="2567" max="2567" width="9.33203125" style="1" customWidth="1"/>
    <col min="2568" max="2568" width="7.77734375" style="1" customWidth="1"/>
    <col min="2569" max="2569" width="9.21875" style="1" customWidth="1"/>
    <col min="2570" max="2570" width="8.77734375" style="1" customWidth="1"/>
    <col min="2571" max="2571" width="9.33203125" style="1" customWidth="1"/>
    <col min="2572" max="2572" width="8.77734375" style="1" customWidth="1"/>
    <col min="2573" max="2573" width="9.5546875" style="1" customWidth="1"/>
    <col min="2574" max="2574" width="7.77734375" style="1" customWidth="1"/>
    <col min="2575" max="2575" width="9.77734375" style="1" customWidth="1"/>
    <col min="2576" max="2818" width="8.88671875" style="1"/>
    <col min="2819" max="2819" width="13.33203125" style="1" customWidth="1"/>
    <col min="2820" max="2820" width="7.77734375" style="1" customWidth="1"/>
    <col min="2821" max="2821" width="9.33203125" style="1" customWidth="1"/>
    <col min="2822" max="2822" width="7.77734375" style="1" customWidth="1"/>
    <col min="2823" max="2823" width="9.33203125" style="1" customWidth="1"/>
    <col min="2824" max="2824" width="7.77734375" style="1" customWidth="1"/>
    <col min="2825" max="2825" width="9.21875" style="1" customWidth="1"/>
    <col min="2826" max="2826" width="8.77734375" style="1" customWidth="1"/>
    <col min="2827" max="2827" width="9.33203125" style="1" customWidth="1"/>
    <col min="2828" max="2828" width="8.77734375" style="1" customWidth="1"/>
    <col min="2829" max="2829" width="9.5546875" style="1" customWidth="1"/>
    <col min="2830" max="2830" width="7.77734375" style="1" customWidth="1"/>
    <col min="2831" max="2831" width="9.77734375" style="1" customWidth="1"/>
    <col min="2832" max="3074" width="8.88671875" style="1"/>
    <col min="3075" max="3075" width="13.33203125" style="1" customWidth="1"/>
    <col min="3076" max="3076" width="7.77734375" style="1" customWidth="1"/>
    <col min="3077" max="3077" width="9.33203125" style="1" customWidth="1"/>
    <col min="3078" max="3078" width="7.77734375" style="1" customWidth="1"/>
    <col min="3079" max="3079" width="9.33203125" style="1" customWidth="1"/>
    <col min="3080" max="3080" width="7.77734375" style="1" customWidth="1"/>
    <col min="3081" max="3081" width="9.21875" style="1" customWidth="1"/>
    <col min="3082" max="3082" width="8.77734375" style="1" customWidth="1"/>
    <col min="3083" max="3083" width="9.33203125" style="1" customWidth="1"/>
    <col min="3084" max="3084" width="8.77734375" style="1" customWidth="1"/>
    <col min="3085" max="3085" width="9.5546875" style="1" customWidth="1"/>
    <col min="3086" max="3086" width="7.77734375" style="1" customWidth="1"/>
    <col min="3087" max="3087" width="9.77734375" style="1" customWidth="1"/>
    <col min="3088" max="3330" width="8.88671875" style="1"/>
    <col min="3331" max="3331" width="13.33203125" style="1" customWidth="1"/>
    <col min="3332" max="3332" width="7.77734375" style="1" customWidth="1"/>
    <col min="3333" max="3333" width="9.33203125" style="1" customWidth="1"/>
    <col min="3334" max="3334" width="7.77734375" style="1" customWidth="1"/>
    <col min="3335" max="3335" width="9.33203125" style="1" customWidth="1"/>
    <col min="3336" max="3336" width="7.77734375" style="1" customWidth="1"/>
    <col min="3337" max="3337" width="9.21875" style="1" customWidth="1"/>
    <col min="3338" max="3338" width="8.77734375" style="1" customWidth="1"/>
    <col min="3339" max="3339" width="9.33203125" style="1" customWidth="1"/>
    <col min="3340" max="3340" width="8.77734375" style="1" customWidth="1"/>
    <col min="3341" max="3341" width="9.5546875" style="1" customWidth="1"/>
    <col min="3342" max="3342" width="7.77734375" style="1" customWidth="1"/>
    <col min="3343" max="3343" width="9.77734375" style="1" customWidth="1"/>
    <col min="3344" max="3586" width="8.88671875" style="1"/>
    <col min="3587" max="3587" width="13.33203125" style="1" customWidth="1"/>
    <col min="3588" max="3588" width="7.77734375" style="1" customWidth="1"/>
    <col min="3589" max="3589" width="9.33203125" style="1" customWidth="1"/>
    <col min="3590" max="3590" width="7.77734375" style="1" customWidth="1"/>
    <col min="3591" max="3591" width="9.33203125" style="1" customWidth="1"/>
    <col min="3592" max="3592" width="7.77734375" style="1" customWidth="1"/>
    <col min="3593" max="3593" width="9.21875" style="1" customWidth="1"/>
    <col min="3594" max="3594" width="8.77734375" style="1" customWidth="1"/>
    <col min="3595" max="3595" width="9.33203125" style="1" customWidth="1"/>
    <col min="3596" max="3596" width="8.77734375" style="1" customWidth="1"/>
    <col min="3597" max="3597" width="9.5546875" style="1" customWidth="1"/>
    <col min="3598" max="3598" width="7.77734375" style="1" customWidth="1"/>
    <col min="3599" max="3599" width="9.77734375" style="1" customWidth="1"/>
    <col min="3600" max="3842" width="8.88671875" style="1"/>
    <col min="3843" max="3843" width="13.33203125" style="1" customWidth="1"/>
    <col min="3844" max="3844" width="7.77734375" style="1" customWidth="1"/>
    <col min="3845" max="3845" width="9.33203125" style="1" customWidth="1"/>
    <col min="3846" max="3846" width="7.77734375" style="1" customWidth="1"/>
    <col min="3847" max="3847" width="9.33203125" style="1" customWidth="1"/>
    <col min="3848" max="3848" width="7.77734375" style="1" customWidth="1"/>
    <col min="3849" max="3849" width="9.21875" style="1" customWidth="1"/>
    <col min="3850" max="3850" width="8.77734375" style="1" customWidth="1"/>
    <col min="3851" max="3851" width="9.33203125" style="1" customWidth="1"/>
    <col min="3852" max="3852" width="8.77734375" style="1" customWidth="1"/>
    <col min="3853" max="3853" width="9.5546875" style="1" customWidth="1"/>
    <col min="3854" max="3854" width="7.77734375" style="1" customWidth="1"/>
    <col min="3855" max="3855" width="9.77734375" style="1" customWidth="1"/>
    <col min="3856" max="4098" width="8.88671875" style="1"/>
    <col min="4099" max="4099" width="13.33203125" style="1" customWidth="1"/>
    <col min="4100" max="4100" width="7.77734375" style="1" customWidth="1"/>
    <col min="4101" max="4101" width="9.33203125" style="1" customWidth="1"/>
    <col min="4102" max="4102" width="7.77734375" style="1" customWidth="1"/>
    <col min="4103" max="4103" width="9.33203125" style="1" customWidth="1"/>
    <col min="4104" max="4104" width="7.77734375" style="1" customWidth="1"/>
    <col min="4105" max="4105" width="9.21875" style="1" customWidth="1"/>
    <col min="4106" max="4106" width="8.77734375" style="1" customWidth="1"/>
    <col min="4107" max="4107" width="9.33203125" style="1" customWidth="1"/>
    <col min="4108" max="4108" width="8.77734375" style="1" customWidth="1"/>
    <col min="4109" max="4109" width="9.5546875" style="1" customWidth="1"/>
    <col min="4110" max="4110" width="7.77734375" style="1" customWidth="1"/>
    <col min="4111" max="4111" width="9.77734375" style="1" customWidth="1"/>
    <col min="4112" max="4354" width="8.88671875" style="1"/>
    <col min="4355" max="4355" width="13.33203125" style="1" customWidth="1"/>
    <col min="4356" max="4356" width="7.77734375" style="1" customWidth="1"/>
    <col min="4357" max="4357" width="9.33203125" style="1" customWidth="1"/>
    <col min="4358" max="4358" width="7.77734375" style="1" customWidth="1"/>
    <col min="4359" max="4359" width="9.33203125" style="1" customWidth="1"/>
    <col min="4360" max="4360" width="7.77734375" style="1" customWidth="1"/>
    <col min="4361" max="4361" width="9.21875" style="1" customWidth="1"/>
    <col min="4362" max="4362" width="8.77734375" style="1" customWidth="1"/>
    <col min="4363" max="4363" width="9.33203125" style="1" customWidth="1"/>
    <col min="4364" max="4364" width="8.77734375" style="1" customWidth="1"/>
    <col min="4365" max="4365" width="9.5546875" style="1" customWidth="1"/>
    <col min="4366" max="4366" width="7.77734375" style="1" customWidth="1"/>
    <col min="4367" max="4367" width="9.77734375" style="1" customWidth="1"/>
    <col min="4368" max="4610" width="8.88671875" style="1"/>
    <col min="4611" max="4611" width="13.33203125" style="1" customWidth="1"/>
    <col min="4612" max="4612" width="7.77734375" style="1" customWidth="1"/>
    <col min="4613" max="4613" width="9.33203125" style="1" customWidth="1"/>
    <col min="4614" max="4614" width="7.77734375" style="1" customWidth="1"/>
    <col min="4615" max="4615" width="9.33203125" style="1" customWidth="1"/>
    <col min="4616" max="4616" width="7.77734375" style="1" customWidth="1"/>
    <col min="4617" max="4617" width="9.21875" style="1" customWidth="1"/>
    <col min="4618" max="4618" width="8.77734375" style="1" customWidth="1"/>
    <col min="4619" max="4619" width="9.33203125" style="1" customWidth="1"/>
    <col min="4620" max="4620" width="8.77734375" style="1" customWidth="1"/>
    <col min="4621" max="4621" width="9.5546875" style="1" customWidth="1"/>
    <col min="4622" max="4622" width="7.77734375" style="1" customWidth="1"/>
    <col min="4623" max="4623" width="9.77734375" style="1" customWidth="1"/>
    <col min="4624" max="4866" width="8.88671875" style="1"/>
    <col min="4867" max="4867" width="13.33203125" style="1" customWidth="1"/>
    <col min="4868" max="4868" width="7.77734375" style="1" customWidth="1"/>
    <col min="4869" max="4869" width="9.33203125" style="1" customWidth="1"/>
    <col min="4870" max="4870" width="7.77734375" style="1" customWidth="1"/>
    <col min="4871" max="4871" width="9.33203125" style="1" customWidth="1"/>
    <col min="4872" max="4872" width="7.77734375" style="1" customWidth="1"/>
    <col min="4873" max="4873" width="9.21875" style="1" customWidth="1"/>
    <col min="4874" max="4874" width="8.77734375" style="1" customWidth="1"/>
    <col min="4875" max="4875" width="9.33203125" style="1" customWidth="1"/>
    <col min="4876" max="4876" width="8.77734375" style="1" customWidth="1"/>
    <col min="4877" max="4877" width="9.5546875" style="1" customWidth="1"/>
    <col min="4878" max="4878" width="7.77734375" style="1" customWidth="1"/>
    <col min="4879" max="4879" width="9.77734375" style="1" customWidth="1"/>
    <col min="4880" max="5122" width="8.88671875" style="1"/>
    <col min="5123" max="5123" width="13.33203125" style="1" customWidth="1"/>
    <col min="5124" max="5124" width="7.77734375" style="1" customWidth="1"/>
    <col min="5125" max="5125" width="9.33203125" style="1" customWidth="1"/>
    <col min="5126" max="5126" width="7.77734375" style="1" customWidth="1"/>
    <col min="5127" max="5127" width="9.33203125" style="1" customWidth="1"/>
    <col min="5128" max="5128" width="7.77734375" style="1" customWidth="1"/>
    <col min="5129" max="5129" width="9.21875" style="1" customWidth="1"/>
    <col min="5130" max="5130" width="8.77734375" style="1" customWidth="1"/>
    <col min="5131" max="5131" width="9.33203125" style="1" customWidth="1"/>
    <col min="5132" max="5132" width="8.77734375" style="1" customWidth="1"/>
    <col min="5133" max="5133" width="9.5546875" style="1" customWidth="1"/>
    <col min="5134" max="5134" width="7.77734375" style="1" customWidth="1"/>
    <col min="5135" max="5135" width="9.77734375" style="1" customWidth="1"/>
    <col min="5136" max="5378" width="8.88671875" style="1"/>
    <col min="5379" max="5379" width="13.33203125" style="1" customWidth="1"/>
    <col min="5380" max="5380" width="7.77734375" style="1" customWidth="1"/>
    <col min="5381" max="5381" width="9.33203125" style="1" customWidth="1"/>
    <col min="5382" max="5382" width="7.77734375" style="1" customWidth="1"/>
    <col min="5383" max="5383" width="9.33203125" style="1" customWidth="1"/>
    <col min="5384" max="5384" width="7.77734375" style="1" customWidth="1"/>
    <col min="5385" max="5385" width="9.21875" style="1" customWidth="1"/>
    <col min="5386" max="5386" width="8.77734375" style="1" customWidth="1"/>
    <col min="5387" max="5387" width="9.33203125" style="1" customWidth="1"/>
    <col min="5388" max="5388" width="8.77734375" style="1" customWidth="1"/>
    <col min="5389" max="5389" width="9.5546875" style="1" customWidth="1"/>
    <col min="5390" max="5390" width="7.77734375" style="1" customWidth="1"/>
    <col min="5391" max="5391" width="9.77734375" style="1" customWidth="1"/>
    <col min="5392" max="5634" width="8.88671875" style="1"/>
    <col min="5635" max="5635" width="13.33203125" style="1" customWidth="1"/>
    <col min="5636" max="5636" width="7.77734375" style="1" customWidth="1"/>
    <col min="5637" max="5637" width="9.33203125" style="1" customWidth="1"/>
    <col min="5638" max="5638" width="7.77734375" style="1" customWidth="1"/>
    <col min="5639" max="5639" width="9.33203125" style="1" customWidth="1"/>
    <col min="5640" max="5640" width="7.77734375" style="1" customWidth="1"/>
    <col min="5641" max="5641" width="9.21875" style="1" customWidth="1"/>
    <col min="5642" max="5642" width="8.77734375" style="1" customWidth="1"/>
    <col min="5643" max="5643" width="9.33203125" style="1" customWidth="1"/>
    <col min="5644" max="5644" width="8.77734375" style="1" customWidth="1"/>
    <col min="5645" max="5645" width="9.5546875" style="1" customWidth="1"/>
    <col min="5646" max="5646" width="7.77734375" style="1" customWidth="1"/>
    <col min="5647" max="5647" width="9.77734375" style="1" customWidth="1"/>
    <col min="5648" max="5890" width="8.88671875" style="1"/>
    <col min="5891" max="5891" width="13.33203125" style="1" customWidth="1"/>
    <col min="5892" max="5892" width="7.77734375" style="1" customWidth="1"/>
    <col min="5893" max="5893" width="9.33203125" style="1" customWidth="1"/>
    <col min="5894" max="5894" width="7.77734375" style="1" customWidth="1"/>
    <col min="5895" max="5895" width="9.33203125" style="1" customWidth="1"/>
    <col min="5896" max="5896" width="7.77734375" style="1" customWidth="1"/>
    <col min="5897" max="5897" width="9.21875" style="1" customWidth="1"/>
    <col min="5898" max="5898" width="8.77734375" style="1" customWidth="1"/>
    <col min="5899" max="5899" width="9.33203125" style="1" customWidth="1"/>
    <col min="5900" max="5900" width="8.77734375" style="1" customWidth="1"/>
    <col min="5901" max="5901" width="9.5546875" style="1" customWidth="1"/>
    <col min="5902" max="5902" width="7.77734375" style="1" customWidth="1"/>
    <col min="5903" max="5903" width="9.77734375" style="1" customWidth="1"/>
    <col min="5904" max="6146" width="8.88671875" style="1"/>
    <col min="6147" max="6147" width="13.33203125" style="1" customWidth="1"/>
    <col min="6148" max="6148" width="7.77734375" style="1" customWidth="1"/>
    <col min="6149" max="6149" width="9.33203125" style="1" customWidth="1"/>
    <col min="6150" max="6150" width="7.77734375" style="1" customWidth="1"/>
    <col min="6151" max="6151" width="9.33203125" style="1" customWidth="1"/>
    <col min="6152" max="6152" width="7.77734375" style="1" customWidth="1"/>
    <col min="6153" max="6153" width="9.21875" style="1" customWidth="1"/>
    <col min="6154" max="6154" width="8.77734375" style="1" customWidth="1"/>
    <col min="6155" max="6155" width="9.33203125" style="1" customWidth="1"/>
    <col min="6156" max="6156" width="8.77734375" style="1" customWidth="1"/>
    <col min="6157" max="6157" width="9.5546875" style="1" customWidth="1"/>
    <col min="6158" max="6158" width="7.77734375" style="1" customWidth="1"/>
    <col min="6159" max="6159" width="9.77734375" style="1" customWidth="1"/>
    <col min="6160" max="6402" width="8.88671875" style="1"/>
    <col min="6403" max="6403" width="13.33203125" style="1" customWidth="1"/>
    <col min="6404" max="6404" width="7.77734375" style="1" customWidth="1"/>
    <col min="6405" max="6405" width="9.33203125" style="1" customWidth="1"/>
    <col min="6406" max="6406" width="7.77734375" style="1" customWidth="1"/>
    <col min="6407" max="6407" width="9.33203125" style="1" customWidth="1"/>
    <col min="6408" max="6408" width="7.77734375" style="1" customWidth="1"/>
    <col min="6409" max="6409" width="9.21875" style="1" customWidth="1"/>
    <col min="6410" max="6410" width="8.77734375" style="1" customWidth="1"/>
    <col min="6411" max="6411" width="9.33203125" style="1" customWidth="1"/>
    <col min="6412" max="6412" width="8.77734375" style="1" customWidth="1"/>
    <col min="6413" max="6413" width="9.5546875" style="1" customWidth="1"/>
    <col min="6414" max="6414" width="7.77734375" style="1" customWidth="1"/>
    <col min="6415" max="6415" width="9.77734375" style="1" customWidth="1"/>
    <col min="6416" max="6658" width="8.88671875" style="1"/>
    <col min="6659" max="6659" width="13.33203125" style="1" customWidth="1"/>
    <col min="6660" max="6660" width="7.77734375" style="1" customWidth="1"/>
    <col min="6661" max="6661" width="9.33203125" style="1" customWidth="1"/>
    <col min="6662" max="6662" width="7.77734375" style="1" customWidth="1"/>
    <col min="6663" max="6663" width="9.33203125" style="1" customWidth="1"/>
    <col min="6664" max="6664" width="7.77734375" style="1" customWidth="1"/>
    <col min="6665" max="6665" width="9.21875" style="1" customWidth="1"/>
    <col min="6666" max="6666" width="8.77734375" style="1" customWidth="1"/>
    <col min="6667" max="6667" width="9.33203125" style="1" customWidth="1"/>
    <col min="6668" max="6668" width="8.77734375" style="1" customWidth="1"/>
    <col min="6669" max="6669" width="9.5546875" style="1" customWidth="1"/>
    <col min="6670" max="6670" width="7.77734375" style="1" customWidth="1"/>
    <col min="6671" max="6671" width="9.77734375" style="1" customWidth="1"/>
    <col min="6672" max="6914" width="8.88671875" style="1"/>
    <col min="6915" max="6915" width="13.33203125" style="1" customWidth="1"/>
    <col min="6916" max="6916" width="7.77734375" style="1" customWidth="1"/>
    <col min="6917" max="6917" width="9.33203125" style="1" customWidth="1"/>
    <col min="6918" max="6918" width="7.77734375" style="1" customWidth="1"/>
    <col min="6919" max="6919" width="9.33203125" style="1" customWidth="1"/>
    <col min="6920" max="6920" width="7.77734375" style="1" customWidth="1"/>
    <col min="6921" max="6921" width="9.21875" style="1" customWidth="1"/>
    <col min="6922" max="6922" width="8.77734375" style="1" customWidth="1"/>
    <col min="6923" max="6923" width="9.33203125" style="1" customWidth="1"/>
    <col min="6924" max="6924" width="8.77734375" style="1" customWidth="1"/>
    <col min="6925" max="6925" width="9.5546875" style="1" customWidth="1"/>
    <col min="6926" max="6926" width="7.77734375" style="1" customWidth="1"/>
    <col min="6927" max="6927" width="9.77734375" style="1" customWidth="1"/>
    <col min="6928" max="7170" width="8.88671875" style="1"/>
    <col min="7171" max="7171" width="13.33203125" style="1" customWidth="1"/>
    <col min="7172" max="7172" width="7.77734375" style="1" customWidth="1"/>
    <col min="7173" max="7173" width="9.33203125" style="1" customWidth="1"/>
    <col min="7174" max="7174" width="7.77734375" style="1" customWidth="1"/>
    <col min="7175" max="7175" width="9.33203125" style="1" customWidth="1"/>
    <col min="7176" max="7176" width="7.77734375" style="1" customWidth="1"/>
    <col min="7177" max="7177" width="9.21875" style="1" customWidth="1"/>
    <col min="7178" max="7178" width="8.77734375" style="1" customWidth="1"/>
    <col min="7179" max="7179" width="9.33203125" style="1" customWidth="1"/>
    <col min="7180" max="7180" width="8.77734375" style="1" customWidth="1"/>
    <col min="7181" max="7181" width="9.5546875" style="1" customWidth="1"/>
    <col min="7182" max="7182" width="7.77734375" style="1" customWidth="1"/>
    <col min="7183" max="7183" width="9.77734375" style="1" customWidth="1"/>
    <col min="7184" max="7426" width="8.88671875" style="1"/>
    <col min="7427" max="7427" width="13.33203125" style="1" customWidth="1"/>
    <col min="7428" max="7428" width="7.77734375" style="1" customWidth="1"/>
    <col min="7429" max="7429" width="9.33203125" style="1" customWidth="1"/>
    <col min="7430" max="7430" width="7.77734375" style="1" customWidth="1"/>
    <col min="7431" max="7431" width="9.33203125" style="1" customWidth="1"/>
    <col min="7432" max="7432" width="7.77734375" style="1" customWidth="1"/>
    <col min="7433" max="7433" width="9.21875" style="1" customWidth="1"/>
    <col min="7434" max="7434" width="8.77734375" style="1" customWidth="1"/>
    <col min="7435" max="7435" width="9.33203125" style="1" customWidth="1"/>
    <col min="7436" max="7436" width="8.77734375" style="1" customWidth="1"/>
    <col min="7437" max="7437" width="9.5546875" style="1" customWidth="1"/>
    <col min="7438" max="7438" width="7.77734375" style="1" customWidth="1"/>
    <col min="7439" max="7439" width="9.77734375" style="1" customWidth="1"/>
    <col min="7440" max="7682" width="8.88671875" style="1"/>
    <col min="7683" max="7683" width="13.33203125" style="1" customWidth="1"/>
    <col min="7684" max="7684" width="7.77734375" style="1" customWidth="1"/>
    <col min="7685" max="7685" width="9.33203125" style="1" customWidth="1"/>
    <col min="7686" max="7686" width="7.77734375" style="1" customWidth="1"/>
    <col min="7687" max="7687" width="9.33203125" style="1" customWidth="1"/>
    <col min="7688" max="7688" width="7.77734375" style="1" customWidth="1"/>
    <col min="7689" max="7689" width="9.21875" style="1" customWidth="1"/>
    <col min="7690" max="7690" width="8.77734375" style="1" customWidth="1"/>
    <col min="7691" max="7691" width="9.33203125" style="1" customWidth="1"/>
    <col min="7692" max="7692" width="8.77734375" style="1" customWidth="1"/>
    <col min="7693" max="7693" width="9.5546875" style="1" customWidth="1"/>
    <col min="7694" max="7694" width="7.77734375" style="1" customWidth="1"/>
    <col min="7695" max="7695" width="9.77734375" style="1" customWidth="1"/>
    <col min="7696" max="7938" width="8.88671875" style="1"/>
    <col min="7939" max="7939" width="13.33203125" style="1" customWidth="1"/>
    <col min="7940" max="7940" width="7.77734375" style="1" customWidth="1"/>
    <col min="7941" max="7941" width="9.33203125" style="1" customWidth="1"/>
    <col min="7942" max="7942" width="7.77734375" style="1" customWidth="1"/>
    <col min="7943" max="7943" width="9.33203125" style="1" customWidth="1"/>
    <col min="7944" max="7944" width="7.77734375" style="1" customWidth="1"/>
    <col min="7945" max="7945" width="9.21875" style="1" customWidth="1"/>
    <col min="7946" max="7946" width="8.77734375" style="1" customWidth="1"/>
    <col min="7947" max="7947" width="9.33203125" style="1" customWidth="1"/>
    <col min="7948" max="7948" width="8.77734375" style="1" customWidth="1"/>
    <col min="7949" max="7949" width="9.5546875" style="1" customWidth="1"/>
    <col min="7950" max="7950" width="7.77734375" style="1" customWidth="1"/>
    <col min="7951" max="7951" width="9.77734375" style="1" customWidth="1"/>
    <col min="7952" max="8194" width="8.88671875" style="1"/>
    <col min="8195" max="8195" width="13.33203125" style="1" customWidth="1"/>
    <col min="8196" max="8196" width="7.77734375" style="1" customWidth="1"/>
    <col min="8197" max="8197" width="9.33203125" style="1" customWidth="1"/>
    <col min="8198" max="8198" width="7.77734375" style="1" customWidth="1"/>
    <col min="8199" max="8199" width="9.33203125" style="1" customWidth="1"/>
    <col min="8200" max="8200" width="7.77734375" style="1" customWidth="1"/>
    <col min="8201" max="8201" width="9.21875" style="1" customWidth="1"/>
    <col min="8202" max="8202" width="8.77734375" style="1" customWidth="1"/>
    <col min="8203" max="8203" width="9.33203125" style="1" customWidth="1"/>
    <col min="8204" max="8204" width="8.77734375" style="1" customWidth="1"/>
    <col min="8205" max="8205" width="9.5546875" style="1" customWidth="1"/>
    <col min="8206" max="8206" width="7.77734375" style="1" customWidth="1"/>
    <col min="8207" max="8207" width="9.77734375" style="1" customWidth="1"/>
    <col min="8208" max="8450" width="8.88671875" style="1"/>
    <col min="8451" max="8451" width="13.33203125" style="1" customWidth="1"/>
    <col min="8452" max="8452" width="7.77734375" style="1" customWidth="1"/>
    <col min="8453" max="8453" width="9.33203125" style="1" customWidth="1"/>
    <col min="8454" max="8454" width="7.77734375" style="1" customWidth="1"/>
    <col min="8455" max="8455" width="9.33203125" style="1" customWidth="1"/>
    <col min="8456" max="8456" width="7.77734375" style="1" customWidth="1"/>
    <col min="8457" max="8457" width="9.21875" style="1" customWidth="1"/>
    <col min="8458" max="8458" width="8.77734375" style="1" customWidth="1"/>
    <col min="8459" max="8459" width="9.33203125" style="1" customWidth="1"/>
    <col min="8460" max="8460" width="8.77734375" style="1" customWidth="1"/>
    <col min="8461" max="8461" width="9.5546875" style="1" customWidth="1"/>
    <col min="8462" max="8462" width="7.77734375" style="1" customWidth="1"/>
    <col min="8463" max="8463" width="9.77734375" style="1" customWidth="1"/>
    <col min="8464" max="8706" width="8.88671875" style="1"/>
    <col min="8707" max="8707" width="13.33203125" style="1" customWidth="1"/>
    <col min="8708" max="8708" width="7.77734375" style="1" customWidth="1"/>
    <col min="8709" max="8709" width="9.33203125" style="1" customWidth="1"/>
    <col min="8710" max="8710" width="7.77734375" style="1" customWidth="1"/>
    <col min="8711" max="8711" width="9.33203125" style="1" customWidth="1"/>
    <col min="8712" max="8712" width="7.77734375" style="1" customWidth="1"/>
    <col min="8713" max="8713" width="9.21875" style="1" customWidth="1"/>
    <col min="8714" max="8714" width="8.77734375" style="1" customWidth="1"/>
    <col min="8715" max="8715" width="9.33203125" style="1" customWidth="1"/>
    <col min="8716" max="8716" width="8.77734375" style="1" customWidth="1"/>
    <col min="8717" max="8717" width="9.5546875" style="1" customWidth="1"/>
    <col min="8718" max="8718" width="7.77734375" style="1" customWidth="1"/>
    <col min="8719" max="8719" width="9.77734375" style="1" customWidth="1"/>
    <col min="8720" max="8962" width="8.88671875" style="1"/>
    <col min="8963" max="8963" width="13.33203125" style="1" customWidth="1"/>
    <col min="8964" max="8964" width="7.77734375" style="1" customWidth="1"/>
    <col min="8965" max="8965" width="9.33203125" style="1" customWidth="1"/>
    <col min="8966" max="8966" width="7.77734375" style="1" customWidth="1"/>
    <col min="8967" max="8967" width="9.33203125" style="1" customWidth="1"/>
    <col min="8968" max="8968" width="7.77734375" style="1" customWidth="1"/>
    <col min="8969" max="8969" width="9.21875" style="1" customWidth="1"/>
    <col min="8970" max="8970" width="8.77734375" style="1" customWidth="1"/>
    <col min="8971" max="8971" width="9.33203125" style="1" customWidth="1"/>
    <col min="8972" max="8972" width="8.77734375" style="1" customWidth="1"/>
    <col min="8973" max="8973" width="9.5546875" style="1" customWidth="1"/>
    <col min="8974" max="8974" width="7.77734375" style="1" customWidth="1"/>
    <col min="8975" max="8975" width="9.77734375" style="1" customWidth="1"/>
    <col min="8976" max="9218" width="8.88671875" style="1"/>
    <col min="9219" max="9219" width="13.33203125" style="1" customWidth="1"/>
    <col min="9220" max="9220" width="7.77734375" style="1" customWidth="1"/>
    <col min="9221" max="9221" width="9.33203125" style="1" customWidth="1"/>
    <col min="9222" max="9222" width="7.77734375" style="1" customWidth="1"/>
    <col min="9223" max="9223" width="9.33203125" style="1" customWidth="1"/>
    <col min="9224" max="9224" width="7.77734375" style="1" customWidth="1"/>
    <col min="9225" max="9225" width="9.21875" style="1" customWidth="1"/>
    <col min="9226" max="9226" width="8.77734375" style="1" customWidth="1"/>
    <col min="9227" max="9227" width="9.33203125" style="1" customWidth="1"/>
    <col min="9228" max="9228" width="8.77734375" style="1" customWidth="1"/>
    <col min="9229" max="9229" width="9.5546875" style="1" customWidth="1"/>
    <col min="9230" max="9230" width="7.77734375" style="1" customWidth="1"/>
    <col min="9231" max="9231" width="9.77734375" style="1" customWidth="1"/>
    <col min="9232" max="9474" width="8.88671875" style="1"/>
    <col min="9475" max="9475" width="13.33203125" style="1" customWidth="1"/>
    <col min="9476" max="9476" width="7.77734375" style="1" customWidth="1"/>
    <col min="9477" max="9477" width="9.33203125" style="1" customWidth="1"/>
    <col min="9478" max="9478" width="7.77734375" style="1" customWidth="1"/>
    <col min="9479" max="9479" width="9.33203125" style="1" customWidth="1"/>
    <col min="9480" max="9480" width="7.77734375" style="1" customWidth="1"/>
    <col min="9481" max="9481" width="9.21875" style="1" customWidth="1"/>
    <col min="9482" max="9482" width="8.77734375" style="1" customWidth="1"/>
    <col min="9483" max="9483" width="9.33203125" style="1" customWidth="1"/>
    <col min="9484" max="9484" width="8.77734375" style="1" customWidth="1"/>
    <col min="9485" max="9485" width="9.5546875" style="1" customWidth="1"/>
    <col min="9486" max="9486" width="7.77734375" style="1" customWidth="1"/>
    <col min="9487" max="9487" width="9.77734375" style="1" customWidth="1"/>
    <col min="9488" max="9730" width="8.88671875" style="1"/>
    <col min="9731" max="9731" width="13.33203125" style="1" customWidth="1"/>
    <col min="9732" max="9732" width="7.77734375" style="1" customWidth="1"/>
    <col min="9733" max="9733" width="9.33203125" style="1" customWidth="1"/>
    <col min="9734" max="9734" width="7.77734375" style="1" customWidth="1"/>
    <col min="9735" max="9735" width="9.33203125" style="1" customWidth="1"/>
    <col min="9736" max="9736" width="7.77734375" style="1" customWidth="1"/>
    <col min="9737" max="9737" width="9.21875" style="1" customWidth="1"/>
    <col min="9738" max="9738" width="8.77734375" style="1" customWidth="1"/>
    <col min="9739" max="9739" width="9.33203125" style="1" customWidth="1"/>
    <col min="9740" max="9740" width="8.77734375" style="1" customWidth="1"/>
    <col min="9741" max="9741" width="9.5546875" style="1" customWidth="1"/>
    <col min="9742" max="9742" width="7.77734375" style="1" customWidth="1"/>
    <col min="9743" max="9743" width="9.77734375" style="1" customWidth="1"/>
    <col min="9744" max="9986" width="8.88671875" style="1"/>
    <col min="9987" max="9987" width="13.33203125" style="1" customWidth="1"/>
    <col min="9988" max="9988" width="7.77734375" style="1" customWidth="1"/>
    <col min="9989" max="9989" width="9.33203125" style="1" customWidth="1"/>
    <col min="9990" max="9990" width="7.77734375" style="1" customWidth="1"/>
    <col min="9991" max="9991" width="9.33203125" style="1" customWidth="1"/>
    <col min="9992" max="9992" width="7.77734375" style="1" customWidth="1"/>
    <col min="9993" max="9993" width="9.21875" style="1" customWidth="1"/>
    <col min="9994" max="9994" width="8.77734375" style="1" customWidth="1"/>
    <col min="9995" max="9995" width="9.33203125" style="1" customWidth="1"/>
    <col min="9996" max="9996" width="8.77734375" style="1" customWidth="1"/>
    <col min="9997" max="9997" width="9.5546875" style="1" customWidth="1"/>
    <col min="9998" max="9998" width="7.77734375" style="1" customWidth="1"/>
    <col min="9999" max="9999" width="9.77734375" style="1" customWidth="1"/>
    <col min="10000" max="10242" width="8.88671875" style="1"/>
    <col min="10243" max="10243" width="13.33203125" style="1" customWidth="1"/>
    <col min="10244" max="10244" width="7.77734375" style="1" customWidth="1"/>
    <col min="10245" max="10245" width="9.33203125" style="1" customWidth="1"/>
    <col min="10246" max="10246" width="7.77734375" style="1" customWidth="1"/>
    <col min="10247" max="10247" width="9.33203125" style="1" customWidth="1"/>
    <col min="10248" max="10248" width="7.77734375" style="1" customWidth="1"/>
    <col min="10249" max="10249" width="9.21875" style="1" customWidth="1"/>
    <col min="10250" max="10250" width="8.77734375" style="1" customWidth="1"/>
    <col min="10251" max="10251" width="9.33203125" style="1" customWidth="1"/>
    <col min="10252" max="10252" width="8.77734375" style="1" customWidth="1"/>
    <col min="10253" max="10253" width="9.5546875" style="1" customWidth="1"/>
    <col min="10254" max="10254" width="7.77734375" style="1" customWidth="1"/>
    <col min="10255" max="10255" width="9.77734375" style="1" customWidth="1"/>
    <col min="10256" max="10498" width="8.88671875" style="1"/>
    <col min="10499" max="10499" width="13.33203125" style="1" customWidth="1"/>
    <col min="10500" max="10500" width="7.77734375" style="1" customWidth="1"/>
    <col min="10501" max="10501" width="9.33203125" style="1" customWidth="1"/>
    <col min="10502" max="10502" width="7.77734375" style="1" customWidth="1"/>
    <col min="10503" max="10503" width="9.33203125" style="1" customWidth="1"/>
    <col min="10504" max="10504" width="7.77734375" style="1" customWidth="1"/>
    <col min="10505" max="10505" width="9.21875" style="1" customWidth="1"/>
    <col min="10506" max="10506" width="8.77734375" style="1" customWidth="1"/>
    <col min="10507" max="10507" width="9.33203125" style="1" customWidth="1"/>
    <col min="10508" max="10508" width="8.77734375" style="1" customWidth="1"/>
    <col min="10509" max="10509" width="9.5546875" style="1" customWidth="1"/>
    <col min="10510" max="10510" width="7.77734375" style="1" customWidth="1"/>
    <col min="10511" max="10511" width="9.77734375" style="1" customWidth="1"/>
    <col min="10512" max="10754" width="8.88671875" style="1"/>
    <col min="10755" max="10755" width="13.33203125" style="1" customWidth="1"/>
    <col min="10756" max="10756" width="7.77734375" style="1" customWidth="1"/>
    <col min="10757" max="10757" width="9.33203125" style="1" customWidth="1"/>
    <col min="10758" max="10758" width="7.77734375" style="1" customWidth="1"/>
    <col min="10759" max="10759" width="9.33203125" style="1" customWidth="1"/>
    <col min="10760" max="10760" width="7.77734375" style="1" customWidth="1"/>
    <col min="10761" max="10761" width="9.21875" style="1" customWidth="1"/>
    <col min="10762" max="10762" width="8.77734375" style="1" customWidth="1"/>
    <col min="10763" max="10763" width="9.33203125" style="1" customWidth="1"/>
    <col min="10764" max="10764" width="8.77734375" style="1" customWidth="1"/>
    <col min="10765" max="10765" width="9.5546875" style="1" customWidth="1"/>
    <col min="10766" max="10766" width="7.77734375" style="1" customWidth="1"/>
    <col min="10767" max="10767" width="9.77734375" style="1" customWidth="1"/>
    <col min="10768" max="11010" width="8.88671875" style="1"/>
    <col min="11011" max="11011" width="13.33203125" style="1" customWidth="1"/>
    <col min="11012" max="11012" width="7.77734375" style="1" customWidth="1"/>
    <col min="11013" max="11013" width="9.33203125" style="1" customWidth="1"/>
    <col min="11014" max="11014" width="7.77734375" style="1" customWidth="1"/>
    <col min="11015" max="11015" width="9.33203125" style="1" customWidth="1"/>
    <col min="11016" max="11016" width="7.77734375" style="1" customWidth="1"/>
    <col min="11017" max="11017" width="9.21875" style="1" customWidth="1"/>
    <col min="11018" max="11018" width="8.77734375" style="1" customWidth="1"/>
    <col min="11019" max="11019" width="9.33203125" style="1" customWidth="1"/>
    <col min="11020" max="11020" width="8.77734375" style="1" customWidth="1"/>
    <col min="11021" max="11021" width="9.5546875" style="1" customWidth="1"/>
    <col min="11022" max="11022" width="7.77734375" style="1" customWidth="1"/>
    <col min="11023" max="11023" width="9.77734375" style="1" customWidth="1"/>
    <col min="11024" max="11266" width="8.88671875" style="1"/>
    <col min="11267" max="11267" width="13.33203125" style="1" customWidth="1"/>
    <col min="11268" max="11268" width="7.77734375" style="1" customWidth="1"/>
    <col min="11269" max="11269" width="9.33203125" style="1" customWidth="1"/>
    <col min="11270" max="11270" width="7.77734375" style="1" customWidth="1"/>
    <col min="11271" max="11271" width="9.33203125" style="1" customWidth="1"/>
    <col min="11272" max="11272" width="7.77734375" style="1" customWidth="1"/>
    <col min="11273" max="11273" width="9.21875" style="1" customWidth="1"/>
    <col min="11274" max="11274" width="8.77734375" style="1" customWidth="1"/>
    <col min="11275" max="11275" width="9.33203125" style="1" customWidth="1"/>
    <col min="11276" max="11276" width="8.77734375" style="1" customWidth="1"/>
    <col min="11277" max="11277" width="9.5546875" style="1" customWidth="1"/>
    <col min="11278" max="11278" width="7.77734375" style="1" customWidth="1"/>
    <col min="11279" max="11279" width="9.77734375" style="1" customWidth="1"/>
    <col min="11280" max="11522" width="8.88671875" style="1"/>
    <col min="11523" max="11523" width="13.33203125" style="1" customWidth="1"/>
    <col min="11524" max="11524" width="7.77734375" style="1" customWidth="1"/>
    <col min="11525" max="11525" width="9.33203125" style="1" customWidth="1"/>
    <col min="11526" max="11526" width="7.77734375" style="1" customWidth="1"/>
    <col min="11527" max="11527" width="9.33203125" style="1" customWidth="1"/>
    <col min="11528" max="11528" width="7.77734375" style="1" customWidth="1"/>
    <col min="11529" max="11529" width="9.21875" style="1" customWidth="1"/>
    <col min="11530" max="11530" width="8.77734375" style="1" customWidth="1"/>
    <col min="11531" max="11531" width="9.33203125" style="1" customWidth="1"/>
    <col min="11532" max="11532" width="8.77734375" style="1" customWidth="1"/>
    <col min="11533" max="11533" width="9.5546875" style="1" customWidth="1"/>
    <col min="11534" max="11534" width="7.77734375" style="1" customWidth="1"/>
    <col min="11535" max="11535" width="9.77734375" style="1" customWidth="1"/>
    <col min="11536" max="11778" width="8.88671875" style="1"/>
    <col min="11779" max="11779" width="13.33203125" style="1" customWidth="1"/>
    <col min="11780" max="11780" width="7.77734375" style="1" customWidth="1"/>
    <col min="11781" max="11781" width="9.33203125" style="1" customWidth="1"/>
    <col min="11782" max="11782" width="7.77734375" style="1" customWidth="1"/>
    <col min="11783" max="11783" width="9.33203125" style="1" customWidth="1"/>
    <col min="11784" max="11784" width="7.77734375" style="1" customWidth="1"/>
    <col min="11785" max="11785" width="9.21875" style="1" customWidth="1"/>
    <col min="11786" max="11786" width="8.77734375" style="1" customWidth="1"/>
    <col min="11787" max="11787" width="9.33203125" style="1" customWidth="1"/>
    <col min="11788" max="11788" width="8.77734375" style="1" customWidth="1"/>
    <col min="11789" max="11789" width="9.5546875" style="1" customWidth="1"/>
    <col min="11790" max="11790" width="7.77734375" style="1" customWidth="1"/>
    <col min="11791" max="11791" width="9.77734375" style="1" customWidth="1"/>
    <col min="11792" max="12034" width="8.88671875" style="1"/>
    <col min="12035" max="12035" width="13.33203125" style="1" customWidth="1"/>
    <col min="12036" max="12036" width="7.77734375" style="1" customWidth="1"/>
    <col min="12037" max="12037" width="9.33203125" style="1" customWidth="1"/>
    <col min="12038" max="12038" width="7.77734375" style="1" customWidth="1"/>
    <col min="12039" max="12039" width="9.33203125" style="1" customWidth="1"/>
    <col min="12040" max="12040" width="7.77734375" style="1" customWidth="1"/>
    <col min="12041" max="12041" width="9.21875" style="1" customWidth="1"/>
    <col min="12042" max="12042" width="8.77734375" style="1" customWidth="1"/>
    <col min="12043" max="12043" width="9.33203125" style="1" customWidth="1"/>
    <col min="12044" max="12044" width="8.77734375" style="1" customWidth="1"/>
    <col min="12045" max="12045" width="9.5546875" style="1" customWidth="1"/>
    <col min="12046" max="12046" width="7.77734375" style="1" customWidth="1"/>
    <col min="12047" max="12047" width="9.77734375" style="1" customWidth="1"/>
    <col min="12048" max="12290" width="8.88671875" style="1"/>
    <col min="12291" max="12291" width="13.33203125" style="1" customWidth="1"/>
    <col min="12292" max="12292" width="7.77734375" style="1" customWidth="1"/>
    <col min="12293" max="12293" width="9.33203125" style="1" customWidth="1"/>
    <col min="12294" max="12294" width="7.77734375" style="1" customWidth="1"/>
    <col min="12295" max="12295" width="9.33203125" style="1" customWidth="1"/>
    <col min="12296" max="12296" width="7.77734375" style="1" customWidth="1"/>
    <col min="12297" max="12297" width="9.21875" style="1" customWidth="1"/>
    <col min="12298" max="12298" width="8.77734375" style="1" customWidth="1"/>
    <col min="12299" max="12299" width="9.33203125" style="1" customWidth="1"/>
    <col min="12300" max="12300" width="8.77734375" style="1" customWidth="1"/>
    <col min="12301" max="12301" width="9.5546875" style="1" customWidth="1"/>
    <col min="12302" max="12302" width="7.77734375" style="1" customWidth="1"/>
    <col min="12303" max="12303" width="9.77734375" style="1" customWidth="1"/>
    <col min="12304" max="12546" width="8.88671875" style="1"/>
    <col min="12547" max="12547" width="13.33203125" style="1" customWidth="1"/>
    <col min="12548" max="12548" width="7.77734375" style="1" customWidth="1"/>
    <col min="12549" max="12549" width="9.33203125" style="1" customWidth="1"/>
    <col min="12550" max="12550" width="7.77734375" style="1" customWidth="1"/>
    <col min="12551" max="12551" width="9.33203125" style="1" customWidth="1"/>
    <col min="12552" max="12552" width="7.77734375" style="1" customWidth="1"/>
    <col min="12553" max="12553" width="9.21875" style="1" customWidth="1"/>
    <col min="12554" max="12554" width="8.77734375" style="1" customWidth="1"/>
    <col min="12555" max="12555" width="9.33203125" style="1" customWidth="1"/>
    <col min="12556" max="12556" width="8.77734375" style="1" customWidth="1"/>
    <col min="12557" max="12557" width="9.5546875" style="1" customWidth="1"/>
    <col min="12558" max="12558" width="7.77734375" style="1" customWidth="1"/>
    <col min="12559" max="12559" width="9.77734375" style="1" customWidth="1"/>
    <col min="12560" max="12802" width="8.88671875" style="1"/>
    <col min="12803" max="12803" width="13.33203125" style="1" customWidth="1"/>
    <col min="12804" max="12804" width="7.77734375" style="1" customWidth="1"/>
    <col min="12805" max="12805" width="9.33203125" style="1" customWidth="1"/>
    <col min="12806" max="12806" width="7.77734375" style="1" customWidth="1"/>
    <col min="12807" max="12807" width="9.33203125" style="1" customWidth="1"/>
    <col min="12808" max="12808" width="7.77734375" style="1" customWidth="1"/>
    <col min="12809" max="12809" width="9.21875" style="1" customWidth="1"/>
    <col min="12810" max="12810" width="8.77734375" style="1" customWidth="1"/>
    <col min="12811" max="12811" width="9.33203125" style="1" customWidth="1"/>
    <col min="12812" max="12812" width="8.77734375" style="1" customWidth="1"/>
    <col min="12813" max="12813" width="9.5546875" style="1" customWidth="1"/>
    <col min="12814" max="12814" width="7.77734375" style="1" customWidth="1"/>
    <col min="12815" max="12815" width="9.77734375" style="1" customWidth="1"/>
    <col min="12816" max="13058" width="8.88671875" style="1"/>
    <col min="13059" max="13059" width="13.33203125" style="1" customWidth="1"/>
    <col min="13060" max="13060" width="7.77734375" style="1" customWidth="1"/>
    <col min="13061" max="13061" width="9.33203125" style="1" customWidth="1"/>
    <col min="13062" max="13062" width="7.77734375" style="1" customWidth="1"/>
    <col min="13063" max="13063" width="9.33203125" style="1" customWidth="1"/>
    <col min="13064" max="13064" width="7.77734375" style="1" customWidth="1"/>
    <col min="13065" max="13065" width="9.21875" style="1" customWidth="1"/>
    <col min="13066" max="13066" width="8.77734375" style="1" customWidth="1"/>
    <col min="13067" max="13067" width="9.33203125" style="1" customWidth="1"/>
    <col min="13068" max="13068" width="8.77734375" style="1" customWidth="1"/>
    <col min="13069" max="13069" width="9.5546875" style="1" customWidth="1"/>
    <col min="13070" max="13070" width="7.77734375" style="1" customWidth="1"/>
    <col min="13071" max="13071" width="9.77734375" style="1" customWidth="1"/>
    <col min="13072" max="13314" width="8.88671875" style="1"/>
    <col min="13315" max="13315" width="13.33203125" style="1" customWidth="1"/>
    <col min="13316" max="13316" width="7.77734375" style="1" customWidth="1"/>
    <col min="13317" max="13317" width="9.33203125" style="1" customWidth="1"/>
    <col min="13318" max="13318" width="7.77734375" style="1" customWidth="1"/>
    <col min="13319" max="13319" width="9.33203125" style="1" customWidth="1"/>
    <col min="13320" max="13320" width="7.77734375" style="1" customWidth="1"/>
    <col min="13321" max="13321" width="9.21875" style="1" customWidth="1"/>
    <col min="13322" max="13322" width="8.77734375" style="1" customWidth="1"/>
    <col min="13323" max="13323" width="9.33203125" style="1" customWidth="1"/>
    <col min="13324" max="13324" width="8.77734375" style="1" customWidth="1"/>
    <col min="13325" max="13325" width="9.5546875" style="1" customWidth="1"/>
    <col min="13326" max="13326" width="7.77734375" style="1" customWidth="1"/>
    <col min="13327" max="13327" width="9.77734375" style="1" customWidth="1"/>
    <col min="13328" max="13570" width="8.88671875" style="1"/>
    <col min="13571" max="13571" width="13.33203125" style="1" customWidth="1"/>
    <col min="13572" max="13572" width="7.77734375" style="1" customWidth="1"/>
    <col min="13573" max="13573" width="9.33203125" style="1" customWidth="1"/>
    <col min="13574" max="13574" width="7.77734375" style="1" customWidth="1"/>
    <col min="13575" max="13575" width="9.33203125" style="1" customWidth="1"/>
    <col min="13576" max="13576" width="7.77734375" style="1" customWidth="1"/>
    <col min="13577" max="13577" width="9.21875" style="1" customWidth="1"/>
    <col min="13578" max="13578" width="8.77734375" style="1" customWidth="1"/>
    <col min="13579" max="13579" width="9.33203125" style="1" customWidth="1"/>
    <col min="13580" max="13580" width="8.77734375" style="1" customWidth="1"/>
    <col min="13581" max="13581" width="9.5546875" style="1" customWidth="1"/>
    <col min="13582" max="13582" width="7.77734375" style="1" customWidth="1"/>
    <col min="13583" max="13583" width="9.77734375" style="1" customWidth="1"/>
    <col min="13584" max="13826" width="8.88671875" style="1"/>
    <col min="13827" max="13827" width="13.33203125" style="1" customWidth="1"/>
    <col min="13828" max="13828" width="7.77734375" style="1" customWidth="1"/>
    <col min="13829" max="13829" width="9.33203125" style="1" customWidth="1"/>
    <col min="13830" max="13830" width="7.77734375" style="1" customWidth="1"/>
    <col min="13831" max="13831" width="9.33203125" style="1" customWidth="1"/>
    <col min="13832" max="13832" width="7.77734375" style="1" customWidth="1"/>
    <col min="13833" max="13833" width="9.21875" style="1" customWidth="1"/>
    <col min="13834" max="13834" width="8.77734375" style="1" customWidth="1"/>
    <col min="13835" max="13835" width="9.33203125" style="1" customWidth="1"/>
    <col min="13836" max="13836" width="8.77734375" style="1" customWidth="1"/>
    <col min="13837" max="13837" width="9.5546875" style="1" customWidth="1"/>
    <col min="13838" max="13838" width="7.77734375" style="1" customWidth="1"/>
    <col min="13839" max="13839" width="9.77734375" style="1" customWidth="1"/>
    <col min="13840" max="14082" width="8.88671875" style="1"/>
    <col min="14083" max="14083" width="13.33203125" style="1" customWidth="1"/>
    <col min="14084" max="14084" width="7.77734375" style="1" customWidth="1"/>
    <col min="14085" max="14085" width="9.33203125" style="1" customWidth="1"/>
    <col min="14086" max="14086" width="7.77734375" style="1" customWidth="1"/>
    <col min="14087" max="14087" width="9.33203125" style="1" customWidth="1"/>
    <col min="14088" max="14088" width="7.77734375" style="1" customWidth="1"/>
    <col min="14089" max="14089" width="9.21875" style="1" customWidth="1"/>
    <col min="14090" max="14090" width="8.77734375" style="1" customWidth="1"/>
    <col min="14091" max="14091" width="9.33203125" style="1" customWidth="1"/>
    <col min="14092" max="14092" width="8.77734375" style="1" customWidth="1"/>
    <col min="14093" max="14093" width="9.5546875" style="1" customWidth="1"/>
    <col min="14094" max="14094" width="7.77734375" style="1" customWidth="1"/>
    <col min="14095" max="14095" width="9.77734375" style="1" customWidth="1"/>
    <col min="14096" max="14338" width="8.88671875" style="1"/>
    <col min="14339" max="14339" width="13.33203125" style="1" customWidth="1"/>
    <col min="14340" max="14340" width="7.77734375" style="1" customWidth="1"/>
    <col min="14341" max="14341" width="9.33203125" style="1" customWidth="1"/>
    <col min="14342" max="14342" width="7.77734375" style="1" customWidth="1"/>
    <col min="14343" max="14343" width="9.33203125" style="1" customWidth="1"/>
    <col min="14344" max="14344" width="7.77734375" style="1" customWidth="1"/>
    <col min="14345" max="14345" width="9.21875" style="1" customWidth="1"/>
    <col min="14346" max="14346" width="8.77734375" style="1" customWidth="1"/>
    <col min="14347" max="14347" width="9.33203125" style="1" customWidth="1"/>
    <col min="14348" max="14348" width="8.77734375" style="1" customWidth="1"/>
    <col min="14349" max="14349" width="9.5546875" style="1" customWidth="1"/>
    <col min="14350" max="14350" width="7.77734375" style="1" customWidth="1"/>
    <col min="14351" max="14351" width="9.77734375" style="1" customWidth="1"/>
    <col min="14352" max="14594" width="8.88671875" style="1"/>
    <col min="14595" max="14595" width="13.33203125" style="1" customWidth="1"/>
    <col min="14596" max="14596" width="7.77734375" style="1" customWidth="1"/>
    <col min="14597" max="14597" width="9.33203125" style="1" customWidth="1"/>
    <col min="14598" max="14598" width="7.77734375" style="1" customWidth="1"/>
    <col min="14599" max="14599" width="9.33203125" style="1" customWidth="1"/>
    <col min="14600" max="14600" width="7.77734375" style="1" customWidth="1"/>
    <col min="14601" max="14601" width="9.21875" style="1" customWidth="1"/>
    <col min="14602" max="14602" width="8.77734375" style="1" customWidth="1"/>
    <col min="14603" max="14603" width="9.33203125" style="1" customWidth="1"/>
    <col min="14604" max="14604" width="8.77734375" style="1" customWidth="1"/>
    <col min="14605" max="14605" width="9.5546875" style="1" customWidth="1"/>
    <col min="14606" max="14606" width="7.77734375" style="1" customWidth="1"/>
    <col min="14607" max="14607" width="9.77734375" style="1" customWidth="1"/>
    <col min="14608" max="14850" width="8.88671875" style="1"/>
    <col min="14851" max="14851" width="13.33203125" style="1" customWidth="1"/>
    <col min="14852" max="14852" width="7.77734375" style="1" customWidth="1"/>
    <col min="14853" max="14853" width="9.33203125" style="1" customWidth="1"/>
    <col min="14854" max="14854" width="7.77734375" style="1" customWidth="1"/>
    <col min="14855" max="14855" width="9.33203125" style="1" customWidth="1"/>
    <col min="14856" max="14856" width="7.77734375" style="1" customWidth="1"/>
    <col min="14857" max="14857" width="9.21875" style="1" customWidth="1"/>
    <col min="14858" max="14858" width="8.77734375" style="1" customWidth="1"/>
    <col min="14859" max="14859" width="9.33203125" style="1" customWidth="1"/>
    <col min="14860" max="14860" width="8.77734375" style="1" customWidth="1"/>
    <col min="14861" max="14861" width="9.5546875" style="1" customWidth="1"/>
    <col min="14862" max="14862" width="7.77734375" style="1" customWidth="1"/>
    <col min="14863" max="14863" width="9.77734375" style="1" customWidth="1"/>
    <col min="14864" max="15106" width="8.88671875" style="1"/>
    <col min="15107" max="15107" width="13.33203125" style="1" customWidth="1"/>
    <col min="15108" max="15108" width="7.77734375" style="1" customWidth="1"/>
    <col min="15109" max="15109" width="9.33203125" style="1" customWidth="1"/>
    <col min="15110" max="15110" width="7.77734375" style="1" customWidth="1"/>
    <col min="15111" max="15111" width="9.33203125" style="1" customWidth="1"/>
    <col min="15112" max="15112" width="7.77734375" style="1" customWidth="1"/>
    <col min="15113" max="15113" width="9.21875" style="1" customWidth="1"/>
    <col min="15114" max="15114" width="8.77734375" style="1" customWidth="1"/>
    <col min="15115" max="15115" width="9.33203125" style="1" customWidth="1"/>
    <col min="15116" max="15116" width="8.77734375" style="1" customWidth="1"/>
    <col min="15117" max="15117" width="9.5546875" style="1" customWidth="1"/>
    <col min="15118" max="15118" width="7.77734375" style="1" customWidth="1"/>
    <col min="15119" max="15119" width="9.77734375" style="1" customWidth="1"/>
    <col min="15120" max="15362" width="8.88671875" style="1"/>
    <col min="15363" max="15363" width="13.33203125" style="1" customWidth="1"/>
    <col min="15364" max="15364" width="7.77734375" style="1" customWidth="1"/>
    <col min="15365" max="15365" width="9.33203125" style="1" customWidth="1"/>
    <col min="15366" max="15366" width="7.77734375" style="1" customWidth="1"/>
    <col min="15367" max="15367" width="9.33203125" style="1" customWidth="1"/>
    <col min="15368" max="15368" width="7.77734375" style="1" customWidth="1"/>
    <col min="15369" max="15369" width="9.21875" style="1" customWidth="1"/>
    <col min="15370" max="15370" width="8.77734375" style="1" customWidth="1"/>
    <col min="15371" max="15371" width="9.33203125" style="1" customWidth="1"/>
    <col min="15372" max="15372" width="8.77734375" style="1" customWidth="1"/>
    <col min="15373" max="15373" width="9.5546875" style="1" customWidth="1"/>
    <col min="15374" max="15374" width="7.77734375" style="1" customWidth="1"/>
    <col min="15375" max="15375" width="9.77734375" style="1" customWidth="1"/>
    <col min="15376" max="15618" width="8.88671875" style="1"/>
    <col min="15619" max="15619" width="13.33203125" style="1" customWidth="1"/>
    <col min="15620" max="15620" width="7.77734375" style="1" customWidth="1"/>
    <col min="15621" max="15621" width="9.33203125" style="1" customWidth="1"/>
    <col min="15622" max="15622" width="7.77734375" style="1" customWidth="1"/>
    <col min="15623" max="15623" width="9.33203125" style="1" customWidth="1"/>
    <col min="15624" max="15624" width="7.77734375" style="1" customWidth="1"/>
    <col min="15625" max="15625" width="9.21875" style="1" customWidth="1"/>
    <col min="15626" max="15626" width="8.77734375" style="1" customWidth="1"/>
    <col min="15627" max="15627" width="9.33203125" style="1" customWidth="1"/>
    <col min="15628" max="15628" width="8.77734375" style="1" customWidth="1"/>
    <col min="15629" max="15629" width="9.5546875" style="1" customWidth="1"/>
    <col min="15630" max="15630" width="7.77734375" style="1" customWidth="1"/>
    <col min="15631" max="15631" width="9.77734375" style="1" customWidth="1"/>
    <col min="15632" max="15874" width="8.88671875" style="1"/>
    <col min="15875" max="15875" width="13.33203125" style="1" customWidth="1"/>
    <col min="15876" max="15876" width="7.77734375" style="1" customWidth="1"/>
    <col min="15877" max="15877" width="9.33203125" style="1" customWidth="1"/>
    <col min="15878" max="15878" width="7.77734375" style="1" customWidth="1"/>
    <col min="15879" max="15879" width="9.33203125" style="1" customWidth="1"/>
    <col min="15880" max="15880" width="7.77734375" style="1" customWidth="1"/>
    <col min="15881" max="15881" width="9.21875" style="1" customWidth="1"/>
    <col min="15882" max="15882" width="8.77734375" style="1" customWidth="1"/>
    <col min="15883" max="15883" width="9.33203125" style="1" customWidth="1"/>
    <col min="15884" max="15884" width="8.77734375" style="1" customWidth="1"/>
    <col min="15885" max="15885" width="9.5546875" style="1" customWidth="1"/>
    <col min="15886" max="15886" width="7.77734375" style="1" customWidth="1"/>
    <col min="15887" max="15887" width="9.77734375" style="1" customWidth="1"/>
    <col min="15888" max="16130" width="8.88671875" style="1"/>
    <col min="16131" max="16131" width="13.33203125" style="1" customWidth="1"/>
    <col min="16132" max="16132" width="7.77734375" style="1" customWidth="1"/>
    <col min="16133" max="16133" width="9.33203125" style="1" customWidth="1"/>
    <col min="16134" max="16134" width="7.77734375" style="1" customWidth="1"/>
    <col min="16135" max="16135" width="9.33203125" style="1" customWidth="1"/>
    <col min="16136" max="16136" width="7.77734375" style="1" customWidth="1"/>
    <col min="16137" max="16137" width="9.21875" style="1" customWidth="1"/>
    <col min="16138" max="16138" width="8.77734375" style="1" customWidth="1"/>
    <col min="16139" max="16139" width="9.33203125" style="1" customWidth="1"/>
    <col min="16140" max="16140" width="8.77734375" style="1" customWidth="1"/>
    <col min="16141" max="16141" width="9.5546875" style="1" customWidth="1"/>
    <col min="16142" max="16142" width="7.77734375" style="1" customWidth="1"/>
    <col min="16143" max="16143" width="9.77734375" style="1" customWidth="1"/>
    <col min="16144" max="16384" width="8.88671875" style="1"/>
  </cols>
  <sheetData>
    <row r="1" spans="1:19" ht="5.25" customHeight="1" thickBot="1" x14ac:dyDescent="0.2"/>
    <row r="2" spans="1:19" ht="19.5" customHeight="1" x14ac:dyDescent="0.15">
      <c r="A2" s="1779" t="s">
        <v>532</v>
      </c>
      <c r="B2" s="1776" t="s">
        <v>2188</v>
      </c>
      <c r="C2" s="1781"/>
      <c r="D2" s="1776" t="s">
        <v>2189</v>
      </c>
      <c r="E2" s="1781"/>
      <c r="F2" s="1776" t="s">
        <v>14374</v>
      </c>
      <c r="G2" s="1781"/>
      <c r="H2" s="1776" t="s">
        <v>15294</v>
      </c>
      <c r="I2" s="1781"/>
      <c r="J2" s="1776" t="s">
        <v>15295</v>
      </c>
      <c r="K2" s="1781"/>
      <c r="L2" s="1775" t="s">
        <v>15296</v>
      </c>
      <c r="M2" s="1776"/>
      <c r="N2" s="1780" t="s">
        <v>15297</v>
      </c>
      <c r="O2" s="1780"/>
      <c r="P2" s="1782" t="s">
        <v>16557</v>
      </c>
      <c r="Q2" s="1776"/>
      <c r="R2" s="1773" t="s">
        <v>20751</v>
      </c>
      <c r="S2" s="1774"/>
    </row>
    <row r="3" spans="1:19" ht="19.5" customHeight="1" x14ac:dyDescent="0.15">
      <c r="A3" s="1779"/>
      <c r="B3" s="29" t="s">
        <v>533</v>
      </c>
      <c r="C3" s="30" t="s">
        <v>534</v>
      </c>
      <c r="D3" s="130" t="s">
        <v>533</v>
      </c>
      <c r="E3" s="31" t="s">
        <v>534</v>
      </c>
      <c r="F3" s="130" t="s">
        <v>533</v>
      </c>
      <c r="G3" s="31" t="s">
        <v>534</v>
      </c>
      <c r="H3" s="130" t="s">
        <v>533</v>
      </c>
      <c r="I3" s="31" t="s">
        <v>534</v>
      </c>
      <c r="J3" s="130" t="s">
        <v>533</v>
      </c>
      <c r="K3" s="31" t="s">
        <v>534</v>
      </c>
      <c r="L3" s="130" t="s">
        <v>533</v>
      </c>
      <c r="M3" s="31" t="s">
        <v>534</v>
      </c>
      <c r="N3" s="1648" t="s">
        <v>533</v>
      </c>
      <c r="O3" s="1648" t="s">
        <v>534</v>
      </c>
      <c r="P3" s="1651" t="s">
        <v>533</v>
      </c>
      <c r="Q3" s="31" t="s">
        <v>534</v>
      </c>
      <c r="R3" s="32" t="s">
        <v>491</v>
      </c>
      <c r="S3" s="33" t="s">
        <v>37</v>
      </c>
    </row>
    <row r="4" spans="1:19" s="45" customFormat="1" ht="18.600000000000001" customHeight="1" x14ac:dyDescent="0.15">
      <c r="A4" s="44" t="s">
        <v>535</v>
      </c>
      <c r="B4" s="52">
        <v>19398</v>
      </c>
      <c r="C4" s="53">
        <v>138293999.62599999</v>
      </c>
      <c r="D4" s="51">
        <v>21317</v>
      </c>
      <c r="E4" s="54">
        <v>151117760.516</v>
      </c>
      <c r="F4" s="51">
        <v>22662</v>
      </c>
      <c r="G4" s="54">
        <v>156083763.016</v>
      </c>
      <c r="H4" s="118">
        <v>26927</v>
      </c>
      <c r="I4" s="227">
        <v>177614312.18999997</v>
      </c>
      <c r="J4" s="118">
        <v>28578</v>
      </c>
      <c r="K4" s="118">
        <v>188756984.13</v>
      </c>
      <c r="L4" s="228">
        <v>30185</v>
      </c>
      <c r="M4" s="227">
        <v>198051572.16999999</v>
      </c>
      <c r="N4" s="1647">
        <v>31554</v>
      </c>
      <c r="O4" s="1647">
        <v>200616367</v>
      </c>
      <c r="P4" s="1650">
        <f>[1]설치주체별현황!B5</f>
        <v>33729</v>
      </c>
      <c r="Q4" s="55">
        <f>[1]설치주체별현황!C5</f>
        <v>204503152.29100004</v>
      </c>
      <c r="R4" s="56">
        <f>설치주체별현황!B5</f>
        <v>36140</v>
      </c>
      <c r="S4" s="55">
        <f>설치주체별현황!C5</f>
        <v>220420106.081</v>
      </c>
    </row>
    <row r="5" spans="1:19" ht="21.95" customHeight="1" x14ac:dyDescent="0.15">
      <c r="A5" s="23" t="s">
        <v>218</v>
      </c>
      <c r="B5" s="57">
        <v>236</v>
      </c>
      <c r="C5" s="58">
        <v>18438579</v>
      </c>
      <c r="D5" s="57">
        <v>242</v>
      </c>
      <c r="E5" s="58">
        <v>19282025</v>
      </c>
      <c r="F5" s="57">
        <v>254</v>
      </c>
      <c r="G5" s="58">
        <v>19670037.899999999</v>
      </c>
      <c r="H5" s="57">
        <v>256</v>
      </c>
      <c r="I5" s="58">
        <v>20455380.960000001</v>
      </c>
      <c r="J5" s="57">
        <v>255</v>
      </c>
      <c r="K5" s="57">
        <v>20537111.960000001</v>
      </c>
      <c r="L5" s="229">
        <v>252</v>
      </c>
      <c r="M5" s="58">
        <v>20447702.960000001</v>
      </c>
      <c r="N5" s="1646">
        <v>252</v>
      </c>
      <c r="O5" s="1646">
        <v>20554055.960000001</v>
      </c>
      <c r="P5" s="1649">
        <f>[1]설치주체별현황!B6</f>
        <v>253</v>
      </c>
      <c r="Q5" s="59">
        <f>[1]설치주체별현황!C6</f>
        <v>20688090.960000001</v>
      </c>
      <c r="R5" s="60">
        <f>설치주체별현황!B6</f>
        <v>247</v>
      </c>
      <c r="S5" s="59">
        <f>설치주체별현황!C6</f>
        <v>20548485.960000001</v>
      </c>
    </row>
    <row r="6" spans="1:19" ht="21.95" customHeight="1" x14ac:dyDescent="0.15">
      <c r="A6" s="23" t="s">
        <v>1930</v>
      </c>
      <c r="B6" s="57">
        <v>801</v>
      </c>
      <c r="C6" s="58">
        <v>22622357</v>
      </c>
      <c r="D6" s="57">
        <v>852</v>
      </c>
      <c r="E6" s="58">
        <v>24438599.52</v>
      </c>
      <c r="F6" s="57">
        <v>886</v>
      </c>
      <c r="G6" s="58">
        <v>25553891.32</v>
      </c>
      <c r="H6" s="57">
        <v>984</v>
      </c>
      <c r="I6" s="58">
        <v>30013006.32</v>
      </c>
      <c r="J6" s="57">
        <v>1019</v>
      </c>
      <c r="K6" s="57">
        <v>31111769.420000002</v>
      </c>
      <c r="L6" s="229">
        <v>1040</v>
      </c>
      <c r="M6" s="58">
        <v>31135672.590000004</v>
      </c>
      <c r="N6" s="1646">
        <v>1064</v>
      </c>
      <c r="O6" s="1646">
        <v>30711291.960000001</v>
      </c>
      <c r="P6" s="1649">
        <f>[1]설치주체별현황!B7</f>
        <v>1095</v>
      </c>
      <c r="Q6" s="59">
        <f>[1]설치주체별현황!C7</f>
        <v>31712014.830000002</v>
      </c>
      <c r="R6" s="60">
        <f>설치주체별현황!B7</f>
        <v>1115</v>
      </c>
      <c r="S6" s="59">
        <f>설치주체별현황!C7</f>
        <v>32642292.290000003</v>
      </c>
    </row>
    <row r="7" spans="1:19" ht="21.95" customHeight="1" x14ac:dyDescent="0.15">
      <c r="A7" s="23" t="s">
        <v>537</v>
      </c>
      <c r="B7" s="57">
        <v>15</v>
      </c>
      <c r="C7" s="58">
        <v>776717</v>
      </c>
      <c r="D7" s="57">
        <v>16</v>
      </c>
      <c r="E7" s="58">
        <v>1019201</v>
      </c>
      <c r="F7" s="57">
        <v>16</v>
      </c>
      <c r="G7" s="58">
        <v>1018172</v>
      </c>
      <c r="H7" s="57">
        <v>16</v>
      </c>
      <c r="I7" s="58">
        <v>1014641</v>
      </c>
      <c r="J7" s="57">
        <v>16</v>
      </c>
      <c r="K7" s="57">
        <v>1014414</v>
      </c>
      <c r="L7" s="229">
        <v>16</v>
      </c>
      <c r="M7" s="58">
        <v>1014414</v>
      </c>
      <c r="N7" s="1646">
        <v>16</v>
      </c>
      <c r="O7" s="1646">
        <v>888916</v>
      </c>
      <c r="P7" s="1649">
        <f>[1]설치주체별현황!B8</f>
        <v>17</v>
      </c>
      <c r="Q7" s="59">
        <f>[1]설치주체별현황!C8</f>
        <v>888916</v>
      </c>
      <c r="R7" s="60">
        <f>설치주체별현황!B8</f>
        <v>18</v>
      </c>
      <c r="S7" s="59">
        <f>설치주체별현황!C8</f>
        <v>1148582</v>
      </c>
    </row>
    <row r="8" spans="1:19" ht="21.95" customHeight="1" x14ac:dyDescent="0.15">
      <c r="A8" s="23" t="s">
        <v>538</v>
      </c>
      <c r="B8" s="57">
        <v>169</v>
      </c>
      <c r="C8" s="58">
        <v>5682942</v>
      </c>
      <c r="D8" s="57">
        <v>202</v>
      </c>
      <c r="E8" s="58">
        <v>6713426.0999999996</v>
      </c>
      <c r="F8" s="57">
        <v>222</v>
      </c>
      <c r="G8" s="58">
        <v>7345269.0999999996</v>
      </c>
      <c r="H8" s="57">
        <v>264</v>
      </c>
      <c r="I8" s="58">
        <v>7915878.21</v>
      </c>
      <c r="J8" s="57">
        <v>293</v>
      </c>
      <c r="K8" s="57">
        <v>9389310.0999999996</v>
      </c>
      <c r="L8" s="229">
        <v>309</v>
      </c>
      <c r="M8" s="58">
        <v>9610609.0999999996</v>
      </c>
      <c r="N8" s="1646">
        <v>332</v>
      </c>
      <c r="O8" s="1646">
        <v>10305677.1</v>
      </c>
      <c r="P8" s="1649">
        <f>[1]설치주체별현황!B9</f>
        <v>349</v>
      </c>
      <c r="Q8" s="59">
        <f>[1]설치주체별현황!C9</f>
        <v>10659602.1</v>
      </c>
      <c r="R8" s="60">
        <f>설치주체별현황!B9</f>
        <v>353</v>
      </c>
      <c r="S8" s="59">
        <f>설치주체별현황!C9</f>
        <v>10740296.629999999</v>
      </c>
    </row>
    <row r="9" spans="1:19" ht="21.95" customHeight="1" x14ac:dyDescent="0.15">
      <c r="A9" s="23" t="s">
        <v>539</v>
      </c>
      <c r="B9" s="57">
        <v>12</v>
      </c>
      <c r="C9" s="58">
        <v>460605</v>
      </c>
      <c r="D9" s="57">
        <v>12</v>
      </c>
      <c r="E9" s="58">
        <v>460605</v>
      </c>
      <c r="F9" s="57">
        <v>12</v>
      </c>
      <c r="G9" s="58">
        <v>460605</v>
      </c>
      <c r="H9" s="57">
        <v>11</v>
      </c>
      <c r="I9" s="58">
        <v>492640</v>
      </c>
      <c r="J9" s="57">
        <v>11</v>
      </c>
      <c r="K9" s="57">
        <v>492640</v>
      </c>
      <c r="L9" s="229">
        <v>11</v>
      </c>
      <c r="M9" s="58">
        <v>492640</v>
      </c>
      <c r="N9" s="1646">
        <v>11</v>
      </c>
      <c r="O9" s="1646">
        <v>492640</v>
      </c>
      <c r="P9" s="1649">
        <f>[1]설치주체별현황!B10</f>
        <v>11</v>
      </c>
      <c r="Q9" s="59">
        <f>[1]설치주체별현황!C10</f>
        <v>492640</v>
      </c>
      <c r="R9" s="60">
        <f>설치주체별현황!B10</f>
        <v>11</v>
      </c>
      <c r="S9" s="59">
        <f>설치주체별현황!C10</f>
        <v>492640</v>
      </c>
    </row>
    <row r="10" spans="1:19" ht="21.95" customHeight="1" x14ac:dyDescent="0.15">
      <c r="A10" s="23" t="s">
        <v>540</v>
      </c>
      <c r="B10" s="57">
        <v>660</v>
      </c>
      <c r="C10" s="58">
        <v>6381572</v>
      </c>
      <c r="D10" s="57">
        <v>696</v>
      </c>
      <c r="E10" s="58">
        <v>7094796.6000000006</v>
      </c>
      <c r="F10" s="57">
        <v>718</v>
      </c>
      <c r="G10" s="58">
        <v>7310504.6000000006</v>
      </c>
      <c r="H10" s="57">
        <v>772</v>
      </c>
      <c r="I10" s="58">
        <v>7542350.1000000006</v>
      </c>
      <c r="J10" s="57">
        <v>797</v>
      </c>
      <c r="K10" s="57">
        <v>7885330.9000000004</v>
      </c>
      <c r="L10" s="229">
        <v>818</v>
      </c>
      <c r="M10" s="58">
        <v>8274015.9299999997</v>
      </c>
      <c r="N10" s="1646">
        <v>832</v>
      </c>
      <c r="O10" s="1646">
        <v>9048946.8300000001</v>
      </c>
      <c r="P10" s="1649">
        <f>[1]설치주체별현황!B11</f>
        <v>856</v>
      </c>
      <c r="Q10" s="59">
        <f>[1]설치주체별현황!C11</f>
        <v>9818866.0300000012</v>
      </c>
      <c r="R10" s="60">
        <f>설치주체별현황!B11</f>
        <v>880</v>
      </c>
      <c r="S10" s="59">
        <f>설치주체별현황!C11</f>
        <v>10023275.030000001</v>
      </c>
    </row>
    <row r="11" spans="1:19" ht="21.95" customHeight="1" x14ac:dyDescent="0.15">
      <c r="A11" s="23" t="s">
        <v>541</v>
      </c>
      <c r="B11" s="57">
        <v>45</v>
      </c>
      <c r="C11" s="58">
        <v>119747</v>
      </c>
      <c r="D11" s="57">
        <v>52</v>
      </c>
      <c r="E11" s="58">
        <v>134734.91999999998</v>
      </c>
      <c r="F11" s="57">
        <v>54</v>
      </c>
      <c r="G11" s="58">
        <v>85823.92</v>
      </c>
      <c r="H11" s="57">
        <v>66</v>
      </c>
      <c r="I11" s="58">
        <v>221751.82</v>
      </c>
      <c r="J11" s="57">
        <v>66</v>
      </c>
      <c r="K11" s="57">
        <v>220349.82</v>
      </c>
      <c r="L11" s="229">
        <v>71</v>
      </c>
      <c r="M11" s="58">
        <v>224674.3</v>
      </c>
      <c r="N11" s="1646">
        <v>73</v>
      </c>
      <c r="O11" s="1646">
        <v>473792.7</v>
      </c>
      <c r="P11" s="1649">
        <f>[1]설치주체별현황!B12</f>
        <v>73</v>
      </c>
      <c r="Q11" s="59">
        <f>[1]설치주체별현황!C12</f>
        <v>624901.69999999995</v>
      </c>
      <c r="R11" s="60">
        <f>설치주체별현황!B12</f>
        <v>71</v>
      </c>
      <c r="S11" s="59">
        <f>설치주체별현황!C12</f>
        <v>625306.80000000005</v>
      </c>
    </row>
    <row r="12" spans="1:19" ht="21.95" customHeight="1" x14ac:dyDescent="0.15">
      <c r="A12" s="24" t="s">
        <v>542</v>
      </c>
      <c r="B12" s="57">
        <v>14536</v>
      </c>
      <c r="C12" s="58">
        <v>45455263</v>
      </c>
      <c r="D12" s="57">
        <v>16046</v>
      </c>
      <c r="E12" s="58">
        <v>47586089.486000001</v>
      </c>
      <c r="F12" s="57">
        <v>17111</v>
      </c>
      <c r="G12" s="58">
        <v>48710746.686000004</v>
      </c>
      <c r="H12" s="57">
        <v>20602</v>
      </c>
      <c r="I12" s="58">
        <v>54703992</v>
      </c>
      <c r="J12" s="57">
        <v>21847</v>
      </c>
      <c r="K12" s="57">
        <v>59268363</v>
      </c>
      <c r="L12" s="229">
        <v>22866</v>
      </c>
      <c r="M12" s="58">
        <v>60015081</v>
      </c>
      <c r="N12" s="1646">
        <v>23834</v>
      </c>
      <c r="O12" s="1646">
        <v>57942132.799999997</v>
      </c>
      <c r="P12" s="1649">
        <f>[1]설치주체별현황!B13</f>
        <v>25455</v>
      </c>
      <c r="Q12" s="59">
        <f>[1]설치주체별현황!C13</f>
        <v>54041409</v>
      </c>
      <c r="R12" s="60">
        <f>설치주체별현황!B13</f>
        <v>26155</v>
      </c>
      <c r="S12" s="59">
        <f>설치주체별현황!C13</f>
        <v>53585239</v>
      </c>
    </row>
    <row r="13" spans="1:19" ht="21.95" customHeight="1" x14ac:dyDescent="0.15">
      <c r="A13" s="23" t="s">
        <v>543</v>
      </c>
      <c r="B13" s="57">
        <v>819</v>
      </c>
      <c r="C13" s="58">
        <v>17305295</v>
      </c>
      <c r="D13" s="57">
        <v>875</v>
      </c>
      <c r="E13" s="58">
        <v>19172304.659999996</v>
      </c>
      <c r="F13" s="57">
        <v>905</v>
      </c>
      <c r="G13" s="58">
        <v>19914390.359999999</v>
      </c>
      <c r="H13" s="57">
        <v>1010</v>
      </c>
      <c r="I13" s="58">
        <v>22650853.91</v>
      </c>
      <c r="J13" s="57">
        <v>1066</v>
      </c>
      <c r="K13" s="57">
        <v>23361097.710000001</v>
      </c>
      <c r="L13" s="229">
        <v>1139</v>
      </c>
      <c r="M13" s="58">
        <v>25368827.020000003</v>
      </c>
      <c r="N13" s="1646">
        <v>1194</v>
      </c>
      <c r="O13" s="1646">
        <v>26680519.080000002</v>
      </c>
      <c r="P13" s="1649">
        <f>[1]설치주체별현황!B14</f>
        <v>1275</v>
      </c>
      <c r="Q13" s="59">
        <f>[1]설치주체별현황!C14</f>
        <v>29053093.579999998</v>
      </c>
      <c r="R13" s="60">
        <f>설치주체별현황!B14</f>
        <v>1340</v>
      </c>
      <c r="S13" s="59">
        <f>설치주체별현황!C14</f>
        <v>31460514.579999998</v>
      </c>
    </row>
    <row r="14" spans="1:19" ht="21.95" customHeight="1" x14ac:dyDescent="0.15">
      <c r="A14" s="23" t="s">
        <v>544</v>
      </c>
      <c r="B14" s="57">
        <v>355</v>
      </c>
      <c r="C14" s="58">
        <v>7265923</v>
      </c>
      <c r="D14" s="57">
        <v>379</v>
      </c>
      <c r="E14" s="58">
        <v>7976599.3599999994</v>
      </c>
      <c r="F14" s="57">
        <v>390</v>
      </c>
      <c r="G14" s="58">
        <v>8138934.6599999992</v>
      </c>
      <c r="H14" s="57">
        <v>427</v>
      </c>
      <c r="I14" s="58">
        <v>9096302.2100000009</v>
      </c>
      <c r="J14" s="57">
        <v>444</v>
      </c>
      <c r="K14" s="57">
        <v>9298951.6099999994</v>
      </c>
      <c r="L14" s="229">
        <v>471</v>
      </c>
      <c r="M14" s="58">
        <v>10432581.91</v>
      </c>
      <c r="N14" s="1646">
        <v>487</v>
      </c>
      <c r="O14" s="1646">
        <v>10620190.710000001</v>
      </c>
      <c r="P14" s="1649">
        <f>[1]설치주체별현황!B15</f>
        <v>516</v>
      </c>
      <c r="Q14" s="59">
        <f>[1]설치주체별현황!C15</f>
        <v>11357044.210000001</v>
      </c>
      <c r="R14" s="60">
        <f>설치주체별현황!B15</f>
        <v>523</v>
      </c>
      <c r="S14" s="59">
        <f>설치주체별현황!C15</f>
        <v>12127681.210000001</v>
      </c>
    </row>
    <row r="15" spans="1:19" ht="21.95" customHeight="1" x14ac:dyDescent="0.15">
      <c r="A15" s="23" t="s">
        <v>545</v>
      </c>
      <c r="B15" s="57">
        <v>46</v>
      </c>
      <c r="C15" s="58">
        <v>346069</v>
      </c>
      <c r="D15" s="57">
        <v>47</v>
      </c>
      <c r="E15" s="58">
        <v>669636.19999999995</v>
      </c>
      <c r="F15" s="57">
        <v>48</v>
      </c>
      <c r="G15" s="58">
        <v>682063.2</v>
      </c>
      <c r="H15" s="57">
        <v>47</v>
      </c>
      <c r="I15" s="58">
        <v>687023.2</v>
      </c>
      <c r="J15" s="57">
        <v>46</v>
      </c>
      <c r="K15" s="57">
        <v>684417.2</v>
      </c>
      <c r="L15" s="229">
        <v>46</v>
      </c>
      <c r="M15" s="58">
        <v>748684.75</v>
      </c>
      <c r="N15" s="1646">
        <v>46</v>
      </c>
      <c r="O15" s="1646">
        <v>777593.75</v>
      </c>
      <c r="P15" s="1649">
        <f>[1]설치주체별현황!B16</f>
        <v>47</v>
      </c>
      <c r="Q15" s="59">
        <f>[1]설치주체별현황!C16</f>
        <v>878475.65</v>
      </c>
      <c r="R15" s="60">
        <f>설치주체별현황!B16</f>
        <v>48</v>
      </c>
      <c r="S15" s="59">
        <f>설치주체별현황!C16</f>
        <v>1135475.6499999999</v>
      </c>
    </row>
    <row r="16" spans="1:19" ht="21.95" customHeight="1" x14ac:dyDescent="0.15">
      <c r="A16" s="23" t="s">
        <v>546</v>
      </c>
      <c r="B16" s="57">
        <v>418</v>
      </c>
      <c r="C16" s="58">
        <v>9693302</v>
      </c>
      <c r="D16" s="57">
        <v>449</v>
      </c>
      <c r="E16" s="58">
        <v>10526069.1</v>
      </c>
      <c r="F16" s="57">
        <v>467</v>
      </c>
      <c r="G16" s="58">
        <v>11093392.5</v>
      </c>
      <c r="H16" s="57">
        <v>536</v>
      </c>
      <c r="I16" s="58">
        <v>12867528.5</v>
      </c>
      <c r="J16" s="57">
        <v>576</v>
      </c>
      <c r="K16" s="57">
        <v>13377728.9</v>
      </c>
      <c r="L16" s="229">
        <v>622</v>
      </c>
      <c r="M16" s="58">
        <v>14187560.360000001</v>
      </c>
      <c r="N16" s="1646">
        <v>661</v>
      </c>
      <c r="O16" s="1646">
        <v>15282734.620000001</v>
      </c>
      <c r="P16" s="1649">
        <f>[1]설치주체별현황!B17</f>
        <v>712</v>
      </c>
      <c r="Q16" s="59">
        <f>[1]설치주체별현황!C17</f>
        <v>16817573.719999999</v>
      </c>
      <c r="R16" s="60">
        <f>설치주체별현황!B17</f>
        <v>769</v>
      </c>
      <c r="S16" s="59">
        <f>설치주체별현황!C17</f>
        <v>18197357.719999999</v>
      </c>
    </row>
    <row r="17" spans="1:19" ht="21.95" customHeight="1" x14ac:dyDescent="0.15">
      <c r="A17" s="23" t="s">
        <v>547</v>
      </c>
      <c r="B17" s="57">
        <v>1090</v>
      </c>
      <c r="C17" s="58">
        <v>4915906</v>
      </c>
      <c r="D17" s="57">
        <v>1226</v>
      </c>
      <c r="E17" s="58">
        <v>5510259.7400000002</v>
      </c>
      <c r="F17" s="57">
        <v>1294</v>
      </c>
      <c r="G17" s="58">
        <v>6233219.7400000002</v>
      </c>
      <c r="H17" s="57">
        <v>1479</v>
      </c>
      <c r="I17" s="58">
        <v>7211524.4500000002</v>
      </c>
      <c r="J17" s="57">
        <v>1594</v>
      </c>
      <c r="K17" s="57">
        <v>7752748.3999999994</v>
      </c>
      <c r="L17" s="229">
        <v>1742</v>
      </c>
      <c r="M17" s="58">
        <v>9267536.8100000005</v>
      </c>
      <c r="N17" s="1646">
        <v>1829</v>
      </c>
      <c r="O17" s="1646">
        <v>9464739.1900000013</v>
      </c>
      <c r="P17" s="1649">
        <f>[1]설치주체별현황!B18</f>
        <v>1892</v>
      </c>
      <c r="Q17" s="59">
        <f>[1]설치주체별현황!C18</f>
        <v>9885489.4299999997</v>
      </c>
      <c r="R17" s="60">
        <f>설치주체별현황!B18</f>
        <v>1962</v>
      </c>
      <c r="S17" s="59">
        <f>설치주체별현황!C18</f>
        <v>11072786.170000002</v>
      </c>
    </row>
    <row r="18" spans="1:19" ht="21.95" customHeight="1" x14ac:dyDescent="0.15">
      <c r="A18" s="23" t="s">
        <v>548</v>
      </c>
      <c r="B18" s="57">
        <v>334</v>
      </c>
      <c r="C18" s="58">
        <v>4052643</v>
      </c>
      <c r="D18" s="57">
        <v>357</v>
      </c>
      <c r="E18" s="58">
        <v>5339090.9700000007</v>
      </c>
      <c r="F18" s="57">
        <v>370</v>
      </c>
      <c r="G18" s="58">
        <v>5669577.8700000001</v>
      </c>
      <c r="H18" s="57">
        <v>406</v>
      </c>
      <c r="I18" s="58">
        <v>6687372.7000000002</v>
      </c>
      <c r="J18" s="57">
        <v>428</v>
      </c>
      <c r="K18" s="57">
        <v>6972089.8000000007</v>
      </c>
      <c r="L18" s="229">
        <v>457</v>
      </c>
      <c r="M18" s="58">
        <v>7594411.2000000002</v>
      </c>
      <c r="N18" s="1646">
        <v>474</v>
      </c>
      <c r="O18" s="1646">
        <v>7962530.3000000007</v>
      </c>
      <c r="P18" s="1649">
        <f>[1]설치주체별현황!B19</f>
        <v>492</v>
      </c>
      <c r="Q18" s="59">
        <f>[1]설치주체별현황!C19</f>
        <v>8377659.3000000007</v>
      </c>
      <c r="R18" s="60">
        <f>설치주체별현황!B19</f>
        <v>515</v>
      </c>
      <c r="S18" s="59">
        <f>설치주체별현황!C19</f>
        <v>9024798.3699999992</v>
      </c>
    </row>
    <row r="19" spans="1:19" ht="21.95" customHeight="1" x14ac:dyDescent="0.15">
      <c r="A19" s="23" t="s">
        <v>549</v>
      </c>
      <c r="B19" s="57">
        <v>140</v>
      </c>
      <c r="C19" s="58">
        <v>1674536</v>
      </c>
      <c r="D19" s="57">
        <v>143</v>
      </c>
      <c r="E19" s="58">
        <v>1710269.1</v>
      </c>
      <c r="F19" s="57">
        <v>147</v>
      </c>
      <c r="G19" s="58">
        <v>1737351.1</v>
      </c>
      <c r="H19" s="57">
        <v>157</v>
      </c>
      <c r="I19" s="58">
        <v>1954815.1</v>
      </c>
      <c r="J19" s="57">
        <v>165</v>
      </c>
      <c r="K19" s="57">
        <v>1967759.1</v>
      </c>
      <c r="L19" s="229">
        <v>172</v>
      </c>
      <c r="M19" s="58">
        <v>1947302.1</v>
      </c>
      <c r="N19" s="1646">
        <v>179</v>
      </c>
      <c r="O19" s="1646">
        <v>2033123.1</v>
      </c>
      <c r="P19" s="1649">
        <f>[1]설치주체별현황!B20</f>
        <v>182</v>
      </c>
      <c r="Q19" s="59">
        <f>[1]설치주체별현황!C20</f>
        <v>2043676.1</v>
      </c>
      <c r="R19" s="60">
        <f>설치주체별현황!B20</f>
        <v>188</v>
      </c>
      <c r="S19" s="59">
        <f>설치주체별현황!C20</f>
        <v>2058381.1</v>
      </c>
    </row>
    <row r="20" spans="1:19" ht="21.95" customHeight="1" x14ac:dyDescent="0.15">
      <c r="A20" s="23" t="s">
        <v>550</v>
      </c>
      <c r="B20" s="57">
        <v>22</v>
      </c>
      <c r="C20" s="58">
        <v>950060</v>
      </c>
      <c r="D20" s="57">
        <v>24</v>
      </c>
      <c r="E20" s="58">
        <v>1029260</v>
      </c>
      <c r="F20" s="57">
        <v>26</v>
      </c>
      <c r="G20" s="58">
        <v>1043792</v>
      </c>
      <c r="H20" s="57">
        <v>26</v>
      </c>
      <c r="I20" s="58">
        <v>1054153</v>
      </c>
      <c r="J20" s="57">
        <v>26</v>
      </c>
      <c r="K20" s="57">
        <v>1050394</v>
      </c>
      <c r="L20" s="229">
        <v>25</v>
      </c>
      <c r="M20" s="58">
        <v>1051893</v>
      </c>
      <c r="N20" s="1646">
        <v>25</v>
      </c>
      <c r="O20" s="1646">
        <v>1051893</v>
      </c>
      <c r="P20" s="1649">
        <f>[1]설치주체별현황!B21</f>
        <v>25</v>
      </c>
      <c r="Q20" s="59">
        <f>[1]설치주체별현황!C21</f>
        <v>1051893</v>
      </c>
      <c r="R20" s="60">
        <f>설치주체별현황!B21</f>
        <v>25</v>
      </c>
      <c r="S20" s="59">
        <f>설치주체별현황!C21</f>
        <v>1083972</v>
      </c>
    </row>
    <row r="21" spans="1:19" ht="21.95" customHeight="1" x14ac:dyDescent="0.15">
      <c r="A21" s="23" t="s">
        <v>551</v>
      </c>
      <c r="B21" s="57">
        <v>249</v>
      </c>
      <c r="C21" s="58">
        <v>2119137</v>
      </c>
      <c r="D21" s="57">
        <v>251</v>
      </c>
      <c r="E21" s="58">
        <v>2166602.5</v>
      </c>
      <c r="F21" s="57">
        <v>252</v>
      </c>
      <c r="G21" s="58">
        <v>2246215.5</v>
      </c>
      <c r="H21" s="57">
        <v>264</v>
      </c>
      <c r="I21" s="58">
        <v>2575790.5</v>
      </c>
      <c r="J21" s="57">
        <v>273</v>
      </c>
      <c r="K21" s="57">
        <v>2643627.5</v>
      </c>
      <c r="L21" s="229">
        <v>280</v>
      </c>
      <c r="M21" s="58">
        <v>2865230.5</v>
      </c>
      <c r="N21" s="1646">
        <v>281</v>
      </c>
      <c r="O21" s="1646">
        <v>2909238.5</v>
      </c>
      <c r="P21" s="1649">
        <f>[1]설치주체별현황!B22</f>
        <v>282</v>
      </c>
      <c r="Q21" s="59">
        <f>[1]설치주체별현황!C22</f>
        <v>2845512.5</v>
      </c>
      <c r="R21" s="60">
        <f>설치주체별현황!B22</f>
        <v>285</v>
      </c>
      <c r="S21" s="59">
        <f>설치주체별현황!C22</f>
        <v>2879986.5</v>
      </c>
    </row>
    <row r="22" spans="1:19" ht="21.95" customHeight="1" x14ac:dyDescent="0.15">
      <c r="A22" s="23" t="s">
        <v>552</v>
      </c>
      <c r="B22" s="57">
        <v>21</v>
      </c>
      <c r="C22" s="58">
        <v>506909</v>
      </c>
      <c r="D22" s="57">
        <v>22</v>
      </c>
      <c r="E22" s="58">
        <v>529349</v>
      </c>
      <c r="F22" s="57">
        <v>23</v>
      </c>
      <c r="G22" s="58">
        <v>574458</v>
      </c>
      <c r="H22" s="57">
        <v>24</v>
      </c>
      <c r="I22" s="58">
        <v>582522</v>
      </c>
      <c r="J22" s="57">
        <v>25</v>
      </c>
      <c r="K22" s="57">
        <v>656205</v>
      </c>
      <c r="L22" s="229">
        <v>24</v>
      </c>
      <c r="M22" s="58">
        <v>653685</v>
      </c>
      <c r="N22" s="1646">
        <v>25</v>
      </c>
      <c r="O22" s="1646">
        <v>656532</v>
      </c>
      <c r="P22" s="1649">
        <f>[1]설치주체별현황!B23</f>
        <v>26</v>
      </c>
      <c r="Q22" s="59">
        <f>[1]설치주체별현황!C23</f>
        <v>666569</v>
      </c>
      <c r="R22" s="60">
        <f>설치주체별현황!B23</f>
        <v>26</v>
      </c>
      <c r="S22" s="59">
        <f>설치주체별현황!C23</f>
        <v>666569</v>
      </c>
    </row>
    <row r="23" spans="1:19" ht="21.95" customHeight="1" x14ac:dyDescent="0.15">
      <c r="A23" s="23" t="s">
        <v>553</v>
      </c>
      <c r="B23" s="57">
        <v>17</v>
      </c>
      <c r="C23" s="58">
        <v>818024</v>
      </c>
      <c r="D23" s="57">
        <v>18</v>
      </c>
      <c r="E23" s="58">
        <v>839836.12</v>
      </c>
      <c r="F23" s="57">
        <v>19</v>
      </c>
      <c r="G23" s="58">
        <v>839836.12</v>
      </c>
      <c r="H23" s="57">
        <v>20</v>
      </c>
      <c r="I23" s="58">
        <v>842543.91999999993</v>
      </c>
      <c r="J23" s="57">
        <v>20</v>
      </c>
      <c r="K23" s="57">
        <v>842543.91999999993</v>
      </c>
      <c r="L23" s="229">
        <v>19</v>
      </c>
      <c r="M23" s="58">
        <v>829851.91999999993</v>
      </c>
      <c r="N23" s="1646">
        <v>20</v>
      </c>
      <c r="O23" s="1646">
        <v>1002627.9199999999</v>
      </c>
      <c r="P23" s="1649">
        <f>[1]설치주체별현황!B24</f>
        <v>22</v>
      </c>
      <c r="Q23" s="59">
        <f>[1]설치주체별현황!C24</f>
        <v>1018336.9199999999</v>
      </c>
      <c r="R23" s="60">
        <f>설치주체별현황!B24</f>
        <v>23</v>
      </c>
      <c r="S23" s="59">
        <f>설치주체별현황!C24</f>
        <v>1057398.02</v>
      </c>
    </row>
    <row r="24" spans="1:19" ht="21.95" customHeight="1" x14ac:dyDescent="0.15">
      <c r="A24" s="23" t="s">
        <v>554</v>
      </c>
      <c r="B24" s="57">
        <v>73</v>
      </c>
      <c r="C24" s="58">
        <v>338802</v>
      </c>
      <c r="D24" s="57">
        <v>74</v>
      </c>
      <c r="E24" s="58">
        <v>474659.7</v>
      </c>
      <c r="F24" s="57">
        <v>74</v>
      </c>
      <c r="G24" s="58">
        <v>474659.7</v>
      </c>
      <c r="H24" s="57">
        <v>83</v>
      </c>
      <c r="I24" s="58">
        <v>798856.89999999991</v>
      </c>
      <c r="J24" s="57">
        <v>84</v>
      </c>
      <c r="K24" s="57">
        <v>810200.89999999991</v>
      </c>
      <c r="L24" s="229">
        <v>89</v>
      </c>
      <c r="M24" s="58">
        <v>916913.89999999991</v>
      </c>
      <c r="N24" s="1646">
        <v>89</v>
      </c>
      <c r="O24" s="1646">
        <v>961562.89999999991</v>
      </c>
      <c r="P24" s="1649">
        <f>[1]설치주체별현황!B25</f>
        <v>94</v>
      </c>
      <c r="Q24" s="59">
        <f>[1]설치주체별현황!C25</f>
        <v>1035121.8999999999</v>
      </c>
      <c r="R24" s="60">
        <f>설치주체별현황!B25</f>
        <v>91</v>
      </c>
      <c r="S24" s="59">
        <f>설치주체별현황!C25</f>
        <v>1070727.8999999999</v>
      </c>
    </row>
    <row r="25" spans="1:19" ht="21.95" customHeight="1" x14ac:dyDescent="0.15">
      <c r="A25" s="23" t="s">
        <v>555</v>
      </c>
      <c r="B25" s="57">
        <v>11</v>
      </c>
      <c r="C25" s="58">
        <v>1307255</v>
      </c>
      <c r="D25" s="57">
        <v>11</v>
      </c>
      <c r="E25" s="58">
        <v>1307989</v>
      </c>
      <c r="F25" s="57">
        <v>11</v>
      </c>
      <c r="G25" s="58">
        <v>1203094</v>
      </c>
      <c r="H25" s="57">
        <v>11</v>
      </c>
      <c r="I25" s="58">
        <v>1203094</v>
      </c>
      <c r="J25" s="57">
        <v>11</v>
      </c>
      <c r="K25" s="57">
        <v>1203094</v>
      </c>
      <c r="L25" s="229">
        <v>11</v>
      </c>
      <c r="M25" s="58">
        <v>1203094</v>
      </c>
      <c r="N25" s="1646">
        <v>10</v>
      </c>
      <c r="O25" s="1646">
        <v>1197279</v>
      </c>
      <c r="P25" s="1649">
        <f>[1]설치주체별현황!B26</f>
        <v>10</v>
      </c>
      <c r="Q25" s="59">
        <f>[1]설치주체별현황!C26</f>
        <v>1197279</v>
      </c>
      <c r="R25" s="60">
        <f>설치주체별현황!B26</f>
        <v>10</v>
      </c>
      <c r="S25" s="59">
        <f>설치주체별현황!C26</f>
        <v>1197279</v>
      </c>
    </row>
    <row r="26" spans="1:19" ht="21.95" customHeight="1" x14ac:dyDescent="0.15">
      <c r="A26" s="23" t="s">
        <v>556</v>
      </c>
      <c r="B26" s="57">
        <v>17</v>
      </c>
      <c r="C26" s="58">
        <v>322289</v>
      </c>
      <c r="D26" s="57">
        <v>17</v>
      </c>
      <c r="E26" s="58">
        <v>322289</v>
      </c>
      <c r="F26" s="57">
        <v>17</v>
      </c>
      <c r="G26" s="58">
        <v>322839</v>
      </c>
      <c r="H26" s="57">
        <v>17</v>
      </c>
      <c r="I26" s="58">
        <v>322319</v>
      </c>
      <c r="J26" s="57">
        <v>17</v>
      </c>
      <c r="K26" s="57">
        <v>322319</v>
      </c>
      <c r="L26" s="229">
        <v>17</v>
      </c>
      <c r="M26" s="58">
        <v>322319</v>
      </c>
      <c r="N26" s="1646">
        <v>17</v>
      </c>
      <c r="O26" s="1646">
        <v>322319</v>
      </c>
      <c r="P26" s="1649">
        <f>[1]설치주체별현황!B27</f>
        <v>16</v>
      </c>
      <c r="Q26" s="59">
        <f>[1]설치주체별현황!C27</f>
        <v>316758</v>
      </c>
      <c r="R26" s="60">
        <f>설치주체별현황!B27</f>
        <v>16</v>
      </c>
      <c r="S26" s="59">
        <f>설치주체별현황!C27</f>
        <v>316758</v>
      </c>
    </row>
    <row r="27" spans="1:19" ht="21.95" customHeight="1" x14ac:dyDescent="0.15">
      <c r="A27" s="23" t="s">
        <v>557</v>
      </c>
      <c r="B27" s="57">
        <v>21</v>
      </c>
      <c r="C27" s="58">
        <v>239817</v>
      </c>
      <c r="D27" s="57">
        <v>21</v>
      </c>
      <c r="E27" s="58">
        <v>260535</v>
      </c>
      <c r="F27" s="57">
        <v>22</v>
      </c>
      <c r="G27" s="58">
        <v>272494</v>
      </c>
      <c r="H27" s="57">
        <v>29</v>
      </c>
      <c r="I27" s="58">
        <v>1186940</v>
      </c>
      <c r="J27" s="57">
        <v>30</v>
      </c>
      <c r="K27" s="57">
        <v>1270062</v>
      </c>
      <c r="L27" s="229">
        <v>31</v>
      </c>
      <c r="M27" s="58">
        <v>1309119</v>
      </c>
      <c r="N27" s="1646">
        <v>32</v>
      </c>
      <c r="O27" s="1646">
        <v>1304969</v>
      </c>
      <c r="P27" s="1649">
        <f>[1]설치주체별현황!B28</f>
        <v>33</v>
      </c>
      <c r="Q27" s="59">
        <f>[1]설치주체별현황!C28</f>
        <v>1552045</v>
      </c>
      <c r="R27" s="60">
        <f>설치주체별현황!B28</f>
        <v>34</v>
      </c>
      <c r="S27" s="59">
        <f>설치주체별현황!C28</f>
        <v>1446116</v>
      </c>
    </row>
    <row r="28" spans="1:19" ht="21.95" customHeight="1" x14ac:dyDescent="0.15">
      <c r="A28" s="23" t="s">
        <v>558</v>
      </c>
      <c r="B28" s="57">
        <v>3</v>
      </c>
      <c r="C28" s="58">
        <v>315669</v>
      </c>
      <c r="D28" s="57">
        <v>3</v>
      </c>
      <c r="E28" s="58">
        <v>313173</v>
      </c>
      <c r="F28" s="57">
        <v>3</v>
      </c>
      <c r="G28" s="58">
        <v>313173</v>
      </c>
      <c r="H28" s="57">
        <v>4</v>
      </c>
      <c r="I28" s="58">
        <v>462499.9</v>
      </c>
      <c r="J28" s="57">
        <v>4</v>
      </c>
      <c r="K28" s="57">
        <v>462499.9</v>
      </c>
      <c r="L28" s="229">
        <v>4</v>
      </c>
      <c r="M28" s="58">
        <v>462499.9</v>
      </c>
      <c r="N28" s="1646">
        <v>4</v>
      </c>
      <c r="O28" s="1646">
        <v>462499.9</v>
      </c>
      <c r="P28" s="1649">
        <f>[1]설치주체별현황!B29</f>
        <v>4</v>
      </c>
      <c r="Q28" s="59">
        <f>[1]설치주체별현황!C29</f>
        <v>462499.9</v>
      </c>
      <c r="R28" s="60">
        <f>설치주체별현황!B29</f>
        <v>4</v>
      </c>
      <c r="S28" s="59">
        <f>설치주체별현황!C29</f>
        <v>462499.9</v>
      </c>
    </row>
    <row r="29" spans="1:19" ht="21.95" customHeight="1" thickBot="1" x14ac:dyDescent="0.2">
      <c r="A29" s="23" t="s">
        <v>559</v>
      </c>
      <c r="B29" s="57">
        <v>107</v>
      </c>
      <c r="C29" s="58">
        <v>3489869</v>
      </c>
      <c r="D29" s="57">
        <v>157</v>
      </c>
      <c r="E29" s="58">
        <v>5412665.0999999996</v>
      </c>
      <c r="F29" s="57">
        <v>226</v>
      </c>
      <c r="G29" s="58">
        <v>5083612.0999999996</v>
      </c>
      <c r="H29" s="57">
        <v>426</v>
      </c>
      <c r="I29" s="58">
        <v>7721386.4000000004</v>
      </c>
      <c r="J29" s="57">
        <v>531</v>
      </c>
      <c r="K29" s="57">
        <v>9523053.6999999993</v>
      </c>
      <c r="L29" s="229">
        <v>792</v>
      </c>
      <c r="M29" s="58">
        <v>13044078.939999999</v>
      </c>
      <c r="N29" s="1646">
        <v>961</v>
      </c>
      <c r="O29" s="1646">
        <v>14189080.939999999</v>
      </c>
      <c r="P29" s="1646">
        <f>[1]설치주체별현황!B30</f>
        <v>1267</v>
      </c>
      <c r="Q29" s="59">
        <f>[1]설치주체별현황!C30</f>
        <v>16070778.040999999</v>
      </c>
      <c r="R29" s="61">
        <f>설치주체별현황!B30</f>
        <v>2771</v>
      </c>
      <c r="S29" s="62">
        <f>설치주체별현황!C30</f>
        <v>26816201.831</v>
      </c>
    </row>
    <row r="30" spans="1:19" ht="15" customHeight="1" x14ac:dyDescent="0.15">
      <c r="A30" s="1777" t="s">
        <v>2105</v>
      </c>
      <c r="B30" s="1778"/>
      <c r="C30" s="1778"/>
      <c r="D30" s="1778"/>
      <c r="E30" s="1778"/>
      <c r="F30" s="1778"/>
      <c r="G30" s="1778"/>
      <c r="H30" s="1778"/>
      <c r="I30" s="1778"/>
      <c r="J30" s="1778"/>
      <c r="K30" s="1778"/>
    </row>
    <row r="31" spans="1:19" ht="15" customHeight="1" x14ac:dyDescent="0.15">
      <c r="A31" s="25"/>
    </row>
    <row r="32" spans="1:19" ht="15" customHeight="1" x14ac:dyDescent="0.15">
      <c r="A32" s="25"/>
      <c r="H32" s="26"/>
      <c r="I32" s="26"/>
    </row>
    <row r="34" spans="4:4" ht="15" customHeight="1" x14ac:dyDescent="0.15">
      <c r="D34" s="25"/>
    </row>
  </sheetData>
  <mergeCells count="11">
    <mergeCell ref="R2:S2"/>
    <mergeCell ref="L2:M2"/>
    <mergeCell ref="A30:K30"/>
    <mergeCell ref="A2:A3"/>
    <mergeCell ref="N2:O2"/>
    <mergeCell ref="B2:C2"/>
    <mergeCell ref="D2:E2"/>
    <mergeCell ref="F2:G2"/>
    <mergeCell ref="H2:I2"/>
    <mergeCell ref="J2:K2"/>
    <mergeCell ref="P2:Q2"/>
  </mergeCells>
  <phoneticPr fontId="3" type="noConversion"/>
  <printOptions horizontalCentered="1"/>
  <pageMargins left="0.25" right="0.25" top="0.75" bottom="0.75" header="0.3" footer="0.3"/>
  <pageSetup paperSize="9" scale="72" orientation="landscape" r:id="rId1"/>
  <headerFooter alignWithMargins="0">
    <oddHeader>&amp;C&amp;14&amp;"돋움,굵게"제 2장 연도별 현황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O31"/>
  <sheetViews>
    <sheetView view="pageBreakPreview" zoomScale="115" zoomScaleNormal="100" zoomScaleSheetLayoutView="115" workbookViewId="0">
      <selection activeCell="I17" sqref="I17"/>
    </sheetView>
  </sheetViews>
  <sheetFormatPr defaultRowHeight="13.5" x14ac:dyDescent="0.15"/>
  <cols>
    <col min="1" max="1" width="16.21875" style="27" customWidth="1"/>
    <col min="2" max="2" width="8.6640625" style="27" customWidth="1"/>
    <col min="3" max="3" width="10" style="68" customWidth="1"/>
    <col min="4" max="4" width="8.6640625" style="27" customWidth="1"/>
    <col min="5" max="5" width="10.109375" style="27" customWidth="1"/>
    <col min="6" max="6" width="8.6640625" style="27" customWidth="1"/>
    <col min="7" max="7" width="9.44140625" style="68" customWidth="1"/>
    <col min="8" max="8" width="8.6640625" style="27" customWidth="1"/>
    <col min="9" max="9" width="8.44140625" style="68" customWidth="1"/>
    <col min="10" max="10" width="8.6640625" style="27" customWidth="1"/>
    <col min="11" max="11" width="9.44140625" style="68" customWidth="1"/>
    <col min="12" max="12" width="18.5546875" style="27" customWidth="1"/>
    <col min="13" max="256" width="8.88671875" style="27"/>
    <col min="257" max="257" width="16.21875" style="27" customWidth="1"/>
    <col min="258" max="263" width="9.44140625" style="27" customWidth="1"/>
    <col min="264" max="266" width="8.44140625" style="27" customWidth="1"/>
    <col min="267" max="267" width="9.44140625" style="27" customWidth="1"/>
    <col min="268" max="268" width="16.5546875" style="27" customWidth="1"/>
    <col min="269" max="512" width="8.88671875" style="27"/>
    <col min="513" max="513" width="16.21875" style="27" customWidth="1"/>
    <col min="514" max="519" width="9.44140625" style="27" customWidth="1"/>
    <col min="520" max="522" width="8.44140625" style="27" customWidth="1"/>
    <col min="523" max="523" width="9.44140625" style="27" customWidth="1"/>
    <col min="524" max="524" width="16.5546875" style="27" customWidth="1"/>
    <col min="525" max="768" width="8.88671875" style="27"/>
    <col min="769" max="769" width="16.21875" style="27" customWidth="1"/>
    <col min="770" max="775" width="9.44140625" style="27" customWidth="1"/>
    <col min="776" max="778" width="8.44140625" style="27" customWidth="1"/>
    <col min="779" max="779" width="9.44140625" style="27" customWidth="1"/>
    <col min="780" max="780" width="16.5546875" style="27" customWidth="1"/>
    <col min="781" max="1024" width="8.88671875" style="27"/>
    <col min="1025" max="1025" width="16.21875" style="27" customWidth="1"/>
    <col min="1026" max="1031" width="9.44140625" style="27" customWidth="1"/>
    <col min="1032" max="1034" width="8.44140625" style="27" customWidth="1"/>
    <col min="1035" max="1035" width="9.44140625" style="27" customWidth="1"/>
    <col min="1036" max="1036" width="16.5546875" style="27" customWidth="1"/>
    <col min="1037" max="1280" width="8.88671875" style="27"/>
    <col min="1281" max="1281" width="16.21875" style="27" customWidth="1"/>
    <col min="1282" max="1287" width="9.44140625" style="27" customWidth="1"/>
    <col min="1288" max="1290" width="8.44140625" style="27" customWidth="1"/>
    <col min="1291" max="1291" width="9.44140625" style="27" customWidth="1"/>
    <col min="1292" max="1292" width="16.5546875" style="27" customWidth="1"/>
    <col min="1293" max="1536" width="8.88671875" style="27"/>
    <col min="1537" max="1537" width="16.21875" style="27" customWidth="1"/>
    <col min="1538" max="1543" width="9.44140625" style="27" customWidth="1"/>
    <col min="1544" max="1546" width="8.44140625" style="27" customWidth="1"/>
    <col min="1547" max="1547" width="9.44140625" style="27" customWidth="1"/>
    <col min="1548" max="1548" width="16.5546875" style="27" customWidth="1"/>
    <col min="1549" max="1792" width="8.88671875" style="27"/>
    <col min="1793" max="1793" width="16.21875" style="27" customWidth="1"/>
    <col min="1794" max="1799" width="9.44140625" style="27" customWidth="1"/>
    <col min="1800" max="1802" width="8.44140625" style="27" customWidth="1"/>
    <col min="1803" max="1803" width="9.44140625" style="27" customWidth="1"/>
    <col min="1804" max="1804" width="16.5546875" style="27" customWidth="1"/>
    <col min="1805" max="2048" width="8.88671875" style="27"/>
    <col min="2049" max="2049" width="16.21875" style="27" customWidth="1"/>
    <col min="2050" max="2055" width="9.44140625" style="27" customWidth="1"/>
    <col min="2056" max="2058" width="8.44140625" style="27" customWidth="1"/>
    <col min="2059" max="2059" width="9.44140625" style="27" customWidth="1"/>
    <col min="2060" max="2060" width="16.5546875" style="27" customWidth="1"/>
    <col min="2061" max="2304" width="8.88671875" style="27"/>
    <col min="2305" max="2305" width="16.21875" style="27" customWidth="1"/>
    <col min="2306" max="2311" width="9.44140625" style="27" customWidth="1"/>
    <col min="2312" max="2314" width="8.44140625" style="27" customWidth="1"/>
    <col min="2315" max="2315" width="9.44140625" style="27" customWidth="1"/>
    <col min="2316" max="2316" width="16.5546875" style="27" customWidth="1"/>
    <col min="2317" max="2560" width="8.88671875" style="27"/>
    <col min="2561" max="2561" width="16.21875" style="27" customWidth="1"/>
    <col min="2562" max="2567" width="9.44140625" style="27" customWidth="1"/>
    <col min="2568" max="2570" width="8.44140625" style="27" customWidth="1"/>
    <col min="2571" max="2571" width="9.44140625" style="27" customWidth="1"/>
    <col min="2572" max="2572" width="16.5546875" style="27" customWidth="1"/>
    <col min="2573" max="2816" width="8.88671875" style="27"/>
    <col min="2817" max="2817" width="16.21875" style="27" customWidth="1"/>
    <col min="2818" max="2823" width="9.44140625" style="27" customWidth="1"/>
    <col min="2824" max="2826" width="8.44140625" style="27" customWidth="1"/>
    <col min="2827" max="2827" width="9.44140625" style="27" customWidth="1"/>
    <col min="2828" max="2828" width="16.5546875" style="27" customWidth="1"/>
    <col min="2829" max="3072" width="8.88671875" style="27"/>
    <col min="3073" max="3073" width="16.21875" style="27" customWidth="1"/>
    <col min="3074" max="3079" width="9.44140625" style="27" customWidth="1"/>
    <col min="3080" max="3082" width="8.44140625" style="27" customWidth="1"/>
    <col min="3083" max="3083" width="9.44140625" style="27" customWidth="1"/>
    <col min="3084" max="3084" width="16.5546875" style="27" customWidth="1"/>
    <col min="3085" max="3328" width="8.88671875" style="27"/>
    <col min="3329" max="3329" width="16.21875" style="27" customWidth="1"/>
    <col min="3330" max="3335" width="9.44140625" style="27" customWidth="1"/>
    <col min="3336" max="3338" width="8.44140625" style="27" customWidth="1"/>
    <col min="3339" max="3339" width="9.44140625" style="27" customWidth="1"/>
    <col min="3340" max="3340" width="16.5546875" style="27" customWidth="1"/>
    <col min="3341" max="3584" width="8.88671875" style="27"/>
    <col min="3585" max="3585" width="16.21875" style="27" customWidth="1"/>
    <col min="3586" max="3591" width="9.44140625" style="27" customWidth="1"/>
    <col min="3592" max="3594" width="8.44140625" style="27" customWidth="1"/>
    <col min="3595" max="3595" width="9.44140625" style="27" customWidth="1"/>
    <col min="3596" max="3596" width="16.5546875" style="27" customWidth="1"/>
    <col min="3597" max="3840" width="8.88671875" style="27"/>
    <col min="3841" max="3841" width="16.21875" style="27" customWidth="1"/>
    <col min="3842" max="3847" width="9.44140625" style="27" customWidth="1"/>
    <col min="3848" max="3850" width="8.44140625" style="27" customWidth="1"/>
    <col min="3851" max="3851" width="9.44140625" style="27" customWidth="1"/>
    <col min="3852" max="3852" width="16.5546875" style="27" customWidth="1"/>
    <col min="3853" max="4096" width="8.88671875" style="27"/>
    <col min="4097" max="4097" width="16.21875" style="27" customWidth="1"/>
    <col min="4098" max="4103" width="9.44140625" style="27" customWidth="1"/>
    <col min="4104" max="4106" width="8.44140625" style="27" customWidth="1"/>
    <col min="4107" max="4107" width="9.44140625" style="27" customWidth="1"/>
    <col min="4108" max="4108" width="16.5546875" style="27" customWidth="1"/>
    <col min="4109" max="4352" width="8.88671875" style="27"/>
    <col min="4353" max="4353" width="16.21875" style="27" customWidth="1"/>
    <col min="4354" max="4359" width="9.44140625" style="27" customWidth="1"/>
    <col min="4360" max="4362" width="8.44140625" style="27" customWidth="1"/>
    <col min="4363" max="4363" width="9.44140625" style="27" customWidth="1"/>
    <col min="4364" max="4364" width="16.5546875" style="27" customWidth="1"/>
    <col min="4365" max="4608" width="8.88671875" style="27"/>
    <col min="4609" max="4609" width="16.21875" style="27" customWidth="1"/>
    <col min="4610" max="4615" width="9.44140625" style="27" customWidth="1"/>
    <col min="4616" max="4618" width="8.44140625" style="27" customWidth="1"/>
    <col min="4619" max="4619" width="9.44140625" style="27" customWidth="1"/>
    <col min="4620" max="4620" width="16.5546875" style="27" customWidth="1"/>
    <col min="4621" max="4864" width="8.88671875" style="27"/>
    <col min="4865" max="4865" width="16.21875" style="27" customWidth="1"/>
    <col min="4866" max="4871" width="9.44140625" style="27" customWidth="1"/>
    <col min="4872" max="4874" width="8.44140625" style="27" customWidth="1"/>
    <col min="4875" max="4875" width="9.44140625" style="27" customWidth="1"/>
    <col min="4876" max="4876" width="16.5546875" style="27" customWidth="1"/>
    <col min="4877" max="5120" width="8.88671875" style="27"/>
    <col min="5121" max="5121" width="16.21875" style="27" customWidth="1"/>
    <col min="5122" max="5127" width="9.44140625" style="27" customWidth="1"/>
    <col min="5128" max="5130" width="8.44140625" style="27" customWidth="1"/>
    <col min="5131" max="5131" width="9.44140625" style="27" customWidth="1"/>
    <col min="5132" max="5132" width="16.5546875" style="27" customWidth="1"/>
    <col min="5133" max="5376" width="8.88671875" style="27"/>
    <col min="5377" max="5377" width="16.21875" style="27" customWidth="1"/>
    <col min="5378" max="5383" width="9.44140625" style="27" customWidth="1"/>
    <col min="5384" max="5386" width="8.44140625" style="27" customWidth="1"/>
    <col min="5387" max="5387" width="9.44140625" style="27" customWidth="1"/>
    <col min="5388" max="5388" width="16.5546875" style="27" customWidth="1"/>
    <col min="5389" max="5632" width="8.88671875" style="27"/>
    <col min="5633" max="5633" width="16.21875" style="27" customWidth="1"/>
    <col min="5634" max="5639" width="9.44140625" style="27" customWidth="1"/>
    <col min="5640" max="5642" width="8.44140625" style="27" customWidth="1"/>
    <col min="5643" max="5643" width="9.44140625" style="27" customWidth="1"/>
    <col min="5644" max="5644" width="16.5546875" style="27" customWidth="1"/>
    <col min="5645" max="5888" width="8.88671875" style="27"/>
    <col min="5889" max="5889" width="16.21875" style="27" customWidth="1"/>
    <col min="5890" max="5895" width="9.44140625" style="27" customWidth="1"/>
    <col min="5896" max="5898" width="8.44140625" style="27" customWidth="1"/>
    <col min="5899" max="5899" width="9.44140625" style="27" customWidth="1"/>
    <col min="5900" max="5900" width="16.5546875" style="27" customWidth="1"/>
    <col min="5901" max="6144" width="8.88671875" style="27"/>
    <col min="6145" max="6145" width="16.21875" style="27" customWidth="1"/>
    <col min="6146" max="6151" width="9.44140625" style="27" customWidth="1"/>
    <col min="6152" max="6154" width="8.44140625" style="27" customWidth="1"/>
    <col min="6155" max="6155" width="9.44140625" style="27" customWidth="1"/>
    <col min="6156" max="6156" width="16.5546875" style="27" customWidth="1"/>
    <col min="6157" max="6400" width="8.88671875" style="27"/>
    <col min="6401" max="6401" width="16.21875" style="27" customWidth="1"/>
    <col min="6402" max="6407" width="9.44140625" style="27" customWidth="1"/>
    <col min="6408" max="6410" width="8.44140625" style="27" customWidth="1"/>
    <col min="6411" max="6411" width="9.44140625" style="27" customWidth="1"/>
    <col min="6412" max="6412" width="16.5546875" style="27" customWidth="1"/>
    <col min="6413" max="6656" width="8.88671875" style="27"/>
    <col min="6657" max="6657" width="16.21875" style="27" customWidth="1"/>
    <col min="6658" max="6663" width="9.44140625" style="27" customWidth="1"/>
    <col min="6664" max="6666" width="8.44140625" style="27" customWidth="1"/>
    <col min="6667" max="6667" width="9.44140625" style="27" customWidth="1"/>
    <col min="6668" max="6668" width="16.5546875" style="27" customWidth="1"/>
    <col min="6669" max="6912" width="8.88671875" style="27"/>
    <col min="6913" max="6913" width="16.21875" style="27" customWidth="1"/>
    <col min="6914" max="6919" width="9.44140625" style="27" customWidth="1"/>
    <col min="6920" max="6922" width="8.44140625" style="27" customWidth="1"/>
    <col min="6923" max="6923" width="9.44140625" style="27" customWidth="1"/>
    <col min="6924" max="6924" width="16.5546875" style="27" customWidth="1"/>
    <col min="6925" max="7168" width="8.88671875" style="27"/>
    <col min="7169" max="7169" width="16.21875" style="27" customWidth="1"/>
    <col min="7170" max="7175" width="9.44140625" style="27" customWidth="1"/>
    <col min="7176" max="7178" width="8.44140625" style="27" customWidth="1"/>
    <col min="7179" max="7179" width="9.44140625" style="27" customWidth="1"/>
    <col min="7180" max="7180" width="16.5546875" style="27" customWidth="1"/>
    <col min="7181" max="7424" width="8.88671875" style="27"/>
    <col min="7425" max="7425" width="16.21875" style="27" customWidth="1"/>
    <col min="7426" max="7431" width="9.44140625" style="27" customWidth="1"/>
    <col min="7432" max="7434" width="8.44140625" style="27" customWidth="1"/>
    <col min="7435" max="7435" width="9.44140625" style="27" customWidth="1"/>
    <col min="7436" max="7436" width="16.5546875" style="27" customWidth="1"/>
    <col min="7437" max="7680" width="8.88671875" style="27"/>
    <col min="7681" max="7681" width="16.21875" style="27" customWidth="1"/>
    <col min="7682" max="7687" width="9.44140625" style="27" customWidth="1"/>
    <col min="7688" max="7690" width="8.44140625" style="27" customWidth="1"/>
    <col min="7691" max="7691" width="9.44140625" style="27" customWidth="1"/>
    <col min="7692" max="7692" width="16.5546875" style="27" customWidth="1"/>
    <col min="7693" max="7936" width="8.88671875" style="27"/>
    <col min="7937" max="7937" width="16.21875" style="27" customWidth="1"/>
    <col min="7938" max="7943" width="9.44140625" style="27" customWidth="1"/>
    <col min="7944" max="7946" width="8.44140625" style="27" customWidth="1"/>
    <col min="7947" max="7947" width="9.44140625" style="27" customWidth="1"/>
    <col min="7948" max="7948" width="16.5546875" style="27" customWidth="1"/>
    <col min="7949" max="8192" width="8.88671875" style="27"/>
    <col min="8193" max="8193" width="16.21875" style="27" customWidth="1"/>
    <col min="8194" max="8199" width="9.44140625" style="27" customWidth="1"/>
    <col min="8200" max="8202" width="8.44140625" style="27" customWidth="1"/>
    <col min="8203" max="8203" width="9.44140625" style="27" customWidth="1"/>
    <col min="8204" max="8204" width="16.5546875" style="27" customWidth="1"/>
    <col min="8205" max="8448" width="8.88671875" style="27"/>
    <col min="8449" max="8449" width="16.21875" style="27" customWidth="1"/>
    <col min="8450" max="8455" width="9.44140625" style="27" customWidth="1"/>
    <col min="8456" max="8458" width="8.44140625" style="27" customWidth="1"/>
    <col min="8459" max="8459" width="9.44140625" style="27" customWidth="1"/>
    <col min="8460" max="8460" width="16.5546875" style="27" customWidth="1"/>
    <col min="8461" max="8704" width="8.88671875" style="27"/>
    <col min="8705" max="8705" width="16.21875" style="27" customWidth="1"/>
    <col min="8706" max="8711" width="9.44140625" style="27" customWidth="1"/>
    <col min="8712" max="8714" width="8.44140625" style="27" customWidth="1"/>
    <col min="8715" max="8715" width="9.44140625" style="27" customWidth="1"/>
    <col min="8716" max="8716" width="16.5546875" style="27" customWidth="1"/>
    <col min="8717" max="8960" width="8.88671875" style="27"/>
    <col min="8961" max="8961" width="16.21875" style="27" customWidth="1"/>
    <col min="8962" max="8967" width="9.44140625" style="27" customWidth="1"/>
    <col min="8968" max="8970" width="8.44140625" style="27" customWidth="1"/>
    <col min="8971" max="8971" width="9.44140625" style="27" customWidth="1"/>
    <col min="8972" max="8972" width="16.5546875" style="27" customWidth="1"/>
    <col min="8973" max="9216" width="8.88671875" style="27"/>
    <col min="9217" max="9217" width="16.21875" style="27" customWidth="1"/>
    <col min="9218" max="9223" width="9.44140625" style="27" customWidth="1"/>
    <col min="9224" max="9226" width="8.44140625" style="27" customWidth="1"/>
    <col min="9227" max="9227" width="9.44140625" style="27" customWidth="1"/>
    <col min="9228" max="9228" width="16.5546875" style="27" customWidth="1"/>
    <col min="9229" max="9472" width="8.88671875" style="27"/>
    <col min="9473" max="9473" width="16.21875" style="27" customWidth="1"/>
    <col min="9474" max="9479" width="9.44140625" style="27" customWidth="1"/>
    <col min="9480" max="9482" width="8.44140625" style="27" customWidth="1"/>
    <col min="9483" max="9483" width="9.44140625" style="27" customWidth="1"/>
    <col min="9484" max="9484" width="16.5546875" style="27" customWidth="1"/>
    <col min="9485" max="9728" width="8.88671875" style="27"/>
    <col min="9729" max="9729" width="16.21875" style="27" customWidth="1"/>
    <col min="9730" max="9735" width="9.44140625" style="27" customWidth="1"/>
    <col min="9736" max="9738" width="8.44140625" style="27" customWidth="1"/>
    <col min="9739" max="9739" width="9.44140625" style="27" customWidth="1"/>
    <col min="9740" max="9740" width="16.5546875" style="27" customWidth="1"/>
    <col min="9741" max="9984" width="8.88671875" style="27"/>
    <col min="9985" max="9985" width="16.21875" style="27" customWidth="1"/>
    <col min="9986" max="9991" width="9.44140625" style="27" customWidth="1"/>
    <col min="9992" max="9994" width="8.44140625" style="27" customWidth="1"/>
    <col min="9995" max="9995" width="9.44140625" style="27" customWidth="1"/>
    <col min="9996" max="9996" width="16.5546875" style="27" customWidth="1"/>
    <col min="9997" max="10240" width="8.88671875" style="27"/>
    <col min="10241" max="10241" width="16.21875" style="27" customWidth="1"/>
    <col min="10242" max="10247" width="9.44140625" style="27" customWidth="1"/>
    <col min="10248" max="10250" width="8.44140625" style="27" customWidth="1"/>
    <col min="10251" max="10251" width="9.44140625" style="27" customWidth="1"/>
    <col min="10252" max="10252" width="16.5546875" style="27" customWidth="1"/>
    <col min="10253" max="10496" width="8.88671875" style="27"/>
    <col min="10497" max="10497" width="16.21875" style="27" customWidth="1"/>
    <col min="10498" max="10503" width="9.44140625" style="27" customWidth="1"/>
    <col min="10504" max="10506" width="8.44140625" style="27" customWidth="1"/>
    <col min="10507" max="10507" width="9.44140625" style="27" customWidth="1"/>
    <col min="10508" max="10508" width="16.5546875" style="27" customWidth="1"/>
    <col min="10509" max="10752" width="8.88671875" style="27"/>
    <col min="10753" max="10753" width="16.21875" style="27" customWidth="1"/>
    <col min="10754" max="10759" width="9.44140625" style="27" customWidth="1"/>
    <col min="10760" max="10762" width="8.44140625" style="27" customWidth="1"/>
    <col min="10763" max="10763" width="9.44140625" style="27" customWidth="1"/>
    <col min="10764" max="10764" width="16.5546875" style="27" customWidth="1"/>
    <col min="10765" max="11008" width="8.88671875" style="27"/>
    <col min="11009" max="11009" width="16.21875" style="27" customWidth="1"/>
    <col min="11010" max="11015" width="9.44140625" style="27" customWidth="1"/>
    <col min="11016" max="11018" width="8.44140625" style="27" customWidth="1"/>
    <col min="11019" max="11019" width="9.44140625" style="27" customWidth="1"/>
    <col min="11020" max="11020" width="16.5546875" style="27" customWidth="1"/>
    <col min="11021" max="11264" width="8.88671875" style="27"/>
    <col min="11265" max="11265" width="16.21875" style="27" customWidth="1"/>
    <col min="11266" max="11271" width="9.44140625" style="27" customWidth="1"/>
    <col min="11272" max="11274" width="8.44140625" style="27" customWidth="1"/>
    <col min="11275" max="11275" width="9.44140625" style="27" customWidth="1"/>
    <col min="11276" max="11276" width="16.5546875" style="27" customWidth="1"/>
    <col min="11277" max="11520" width="8.88671875" style="27"/>
    <col min="11521" max="11521" width="16.21875" style="27" customWidth="1"/>
    <col min="11522" max="11527" width="9.44140625" style="27" customWidth="1"/>
    <col min="11528" max="11530" width="8.44140625" style="27" customWidth="1"/>
    <col min="11531" max="11531" width="9.44140625" style="27" customWidth="1"/>
    <col min="11532" max="11532" width="16.5546875" style="27" customWidth="1"/>
    <col min="11533" max="11776" width="8.88671875" style="27"/>
    <col min="11777" max="11777" width="16.21875" style="27" customWidth="1"/>
    <col min="11778" max="11783" width="9.44140625" style="27" customWidth="1"/>
    <col min="11784" max="11786" width="8.44140625" style="27" customWidth="1"/>
    <col min="11787" max="11787" width="9.44140625" style="27" customWidth="1"/>
    <col min="11788" max="11788" width="16.5546875" style="27" customWidth="1"/>
    <col min="11789" max="12032" width="8.88671875" style="27"/>
    <col min="12033" max="12033" width="16.21875" style="27" customWidth="1"/>
    <col min="12034" max="12039" width="9.44140625" style="27" customWidth="1"/>
    <col min="12040" max="12042" width="8.44140625" style="27" customWidth="1"/>
    <col min="12043" max="12043" width="9.44140625" style="27" customWidth="1"/>
    <col min="12044" max="12044" width="16.5546875" style="27" customWidth="1"/>
    <col min="12045" max="12288" width="8.88671875" style="27"/>
    <col min="12289" max="12289" width="16.21875" style="27" customWidth="1"/>
    <col min="12290" max="12295" width="9.44140625" style="27" customWidth="1"/>
    <col min="12296" max="12298" width="8.44140625" style="27" customWidth="1"/>
    <col min="12299" max="12299" width="9.44140625" style="27" customWidth="1"/>
    <col min="12300" max="12300" width="16.5546875" style="27" customWidth="1"/>
    <col min="12301" max="12544" width="8.88671875" style="27"/>
    <col min="12545" max="12545" width="16.21875" style="27" customWidth="1"/>
    <col min="12546" max="12551" width="9.44140625" style="27" customWidth="1"/>
    <col min="12552" max="12554" width="8.44140625" style="27" customWidth="1"/>
    <col min="12555" max="12555" width="9.44140625" style="27" customWidth="1"/>
    <col min="12556" max="12556" width="16.5546875" style="27" customWidth="1"/>
    <col min="12557" max="12800" width="8.88671875" style="27"/>
    <col min="12801" max="12801" width="16.21875" style="27" customWidth="1"/>
    <col min="12802" max="12807" width="9.44140625" style="27" customWidth="1"/>
    <col min="12808" max="12810" width="8.44140625" style="27" customWidth="1"/>
    <col min="12811" max="12811" width="9.44140625" style="27" customWidth="1"/>
    <col min="12812" max="12812" width="16.5546875" style="27" customWidth="1"/>
    <col min="12813" max="13056" width="8.88671875" style="27"/>
    <col min="13057" max="13057" width="16.21875" style="27" customWidth="1"/>
    <col min="13058" max="13063" width="9.44140625" style="27" customWidth="1"/>
    <col min="13064" max="13066" width="8.44140625" style="27" customWidth="1"/>
    <col min="13067" max="13067" width="9.44140625" style="27" customWidth="1"/>
    <col min="13068" max="13068" width="16.5546875" style="27" customWidth="1"/>
    <col min="13069" max="13312" width="8.88671875" style="27"/>
    <col min="13313" max="13313" width="16.21875" style="27" customWidth="1"/>
    <col min="13314" max="13319" width="9.44140625" style="27" customWidth="1"/>
    <col min="13320" max="13322" width="8.44140625" style="27" customWidth="1"/>
    <col min="13323" max="13323" width="9.44140625" style="27" customWidth="1"/>
    <col min="13324" max="13324" width="16.5546875" style="27" customWidth="1"/>
    <col min="13325" max="13568" width="8.88671875" style="27"/>
    <col min="13569" max="13569" width="16.21875" style="27" customWidth="1"/>
    <col min="13570" max="13575" width="9.44140625" style="27" customWidth="1"/>
    <col min="13576" max="13578" width="8.44140625" style="27" customWidth="1"/>
    <col min="13579" max="13579" width="9.44140625" style="27" customWidth="1"/>
    <col min="13580" max="13580" width="16.5546875" style="27" customWidth="1"/>
    <col min="13581" max="13824" width="8.88671875" style="27"/>
    <col min="13825" max="13825" width="16.21875" style="27" customWidth="1"/>
    <col min="13826" max="13831" width="9.44140625" style="27" customWidth="1"/>
    <col min="13832" max="13834" width="8.44140625" style="27" customWidth="1"/>
    <col min="13835" max="13835" width="9.44140625" style="27" customWidth="1"/>
    <col min="13836" max="13836" width="16.5546875" style="27" customWidth="1"/>
    <col min="13837" max="14080" width="8.88671875" style="27"/>
    <col min="14081" max="14081" width="16.21875" style="27" customWidth="1"/>
    <col min="14082" max="14087" width="9.44140625" style="27" customWidth="1"/>
    <col min="14088" max="14090" width="8.44140625" style="27" customWidth="1"/>
    <col min="14091" max="14091" width="9.44140625" style="27" customWidth="1"/>
    <col min="14092" max="14092" width="16.5546875" style="27" customWidth="1"/>
    <col min="14093" max="14336" width="8.88671875" style="27"/>
    <col min="14337" max="14337" width="16.21875" style="27" customWidth="1"/>
    <col min="14338" max="14343" width="9.44140625" style="27" customWidth="1"/>
    <col min="14344" max="14346" width="8.44140625" style="27" customWidth="1"/>
    <col min="14347" max="14347" width="9.44140625" style="27" customWidth="1"/>
    <col min="14348" max="14348" width="16.5546875" style="27" customWidth="1"/>
    <col min="14349" max="14592" width="8.88671875" style="27"/>
    <col min="14593" max="14593" width="16.21875" style="27" customWidth="1"/>
    <col min="14594" max="14599" width="9.44140625" style="27" customWidth="1"/>
    <col min="14600" max="14602" width="8.44140625" style="27" customWidth="1"/>
    <col min="14603" max="14603" width="9.44140625" style="27" customWidth="1"/>
    <col min="14604" max="14604" width="16.5546875" style="27" customWidth="1"/>
    <col min="14605" max="14848" width="8.88671875" style="27"/>
    <col min="14849" max="14849" width="16.21875" style="27" customWidth="1"/>
    <col min="14850" max="14855" width="9.44140625" style="27" customWidth="1"/>
    <col min="14856" max="14858" width="8.44140625" style="27" customWidth="1"/>
    <col min="14859" max="14859" width="9.44140625" style="27" customWidth="1"/>
    <col min="14860" max="14860" width="16.5546875" style="27" customWidth="1"/>
    <col min="14861" max="15104" width="8.88671875" style="27"/>
    <col min="15105" max="15105" width="16.21875" style="27" customWidth="1"/>
    <col min="15106" max="15111" width="9.44140625" style="27" customWidth="1"/>
    <col min="15112" max="15114" width="8.44140625" style="27" customWidth="1"/>
    <col min="15115" max="15115" width="9.44140625" style="27" customWidth="1"/>
    <col min="15116" max="15116" width="16.5546875" style="27" customWidth="1"/>
    <col min="15117" max="15360" width="8.88671875" style="27"/>
    <col min="15361" max="15361" width="16.21875" style="27" customWidth="1"/>
    <col min="15362" max="15367" width="9.44140625" style="27" customWidth="1"/>
    <col min="15368" max="15370" width="8.44140625" style="27" customWidth="1"/>
    <col min="15371" max="15371" width="9.44140625" style="27" customWidth="1"/>
    <col min="15372" max="15372" width="16.5546875" style="27" customWidth="1"/>
    <col min="15373" max="15616" width="8.88671875" style="27"/>
    <col min="15617" max="15617" width="16.21875" style="27" customWidth="1"/>
    <col min="15618" max="15623" width="9.44140625" style="27" customWidth="1"/>
    <col min="15624" max="15626" width="8.44140625" style="27" customWidth="1"/>
    <col min="15627" max="15627" width="9.44140625" style="27" customWidth="1"/>
    <col min="15628" max="15628" width="16.5546875" style="27" customWidth="1"/>
    <col min="15629" max="15872" width="8.88671875" style="27"/>
    <col min="15873" max="15873" width="16.21875" style="27" customWidth="1"/>
    <col min="15874" max="15879" width="9.44140625" style="27" customWidth="1"/>
    <col min="15880" max="15882" width="8.44140625" style="27" customWidth="1"/>
    <col min="15883" max="15883" width="9.44140625" style="27" customWidth="1"/>
    <col min="15884" max="15884" width="16.5546875" style="27" customWidth="1"/>
    <col min="15885" max="16128" width="8.88671875" style="27"/>
    <col min="16129" max="16129" width="16.21875" style="27" customWidth="1"/>
    <col min="16130" max="16135" width="9.44140625" style="27" customWidth="1"/>
    <col min="16136" max="16138" width="8.44140625" style="27" customWidth="1"/>
    <col min="16139" max="16139" width="9.44140625" style="27" customWidth="1"/>
    <col min="16140" max="16140" width="16.5546875" style="27" customWidth="1"/>
    <col min="16141" max="16384" width="8.88671875" style="27"/>
  </cols>
  <sheetData>
    <row r="1" spans="1:14" x14ac:dyDescent="0.15">
      <c r="A1" s="1783" t="s">
        <v>612</v>
      </c>
      <c r="B1" s="1783"/>
      <c r="C1" s="1783"/>
      <c r="D1" s="1783"/>
      <c r="E1" s="1783"/>
      <c r="G1" s="27"/>
      <c r="I1" s="27"/>
      <c r="K1" s="27"/>
    </row>
    <row r="2" spans="1:14" ht="10.15" customHeight="1" thickBot="1" x14ac:dyDescent="0.2">
      <c r="C2" s="27"/>
      <c r="G2" s="27"/>
      <c r="I2" s="27"/>
      <c r="K2" s="27"/>
    </row>
    <row r="3" spans="1:14" ht="19.899999999999999" customHeight="1" x14ac:dyDescent="0.15">
      <c r="A3" s="1789" t="s">
        <v>560</v>
      </c>
      <c r="B3" s="1790" t="s">
        <v>561</v>
      </c>
      <c r="C3" s="1791"/>
      <c r="D3" s="1792" t="s">
        <v>562</v>
      </c>
      <c r="E3" s="1793"/>
      <c r="F3" s="1793" t="s">
        <v>563</v>
      </c>
      <c r="G3" s="1793"/>
      <c r="H3" s="1793" t="s">
        <v>564</v>
      </c>
      <c r="I3" s="1793"/>
      <c r="J3" s="1793" t="s">
        <v>565</v>
      </c>
      <c r="K3" s="1793"/>
      <c r="L3" s="1784" t="s">
        <v>566</v>
      </c>
      <c r="M3" s="1786"/>
      <c r="N3" s="1786"/>
    </row>
    <row r="4" spans="1:14" ht="19.899999999999999" customHeight="1" x14ac:dyDescent="0.15">
      <c r="A4" s="1789"/>
      <c r="B4" s="35" t="s">
        <v>567</v>
      </c>
      <c r="C4" s="69" t="s">
        <v>568</v>
      </c>
      <c r="D4" s="37" t="s">
        <v>567</v>
      </c>
      <c r="E4" s="38" t="s">
        <v>568</v>
      </c>
      <c r="F4" s="38" t="s">
        <v>567</v>
      </c>
      <c r="G4" s="71" t="s">
        <v>568</v>
      </c>
      <c r="H4" s="71" t="s">
        <v>567</v>
      </c>
      <c r="I4" s="71" t="s">
        <v>568</v>
      </c>
      <c r="J4" s="71" t="s">
        <v>567</v>
      </c>
      <c r="K4" s="71" t="s">
        <v>568</v>
      </c>
      <c r="L4" s="1785"/>
      <c r="M4" s="28"/>
      <c r="N4" s="28"/>
    </row>
    <row r="5" spans="1:14" ht="19.899999999999999" customHeight="1" x14ac:dyDescent="0.15">
      <c r="A5" s="39" t="s">
        <v>569</v>
      </c>
      <c r="B5" s="40">
        <f>시도별현황!B3</f>
        <v>36140</v>
      </c>
      <c r="C5" s="70">
        <f>시도별현황!C3</f>
        <v>220420106.081</v>
      </c>
      <c r="D5" s="41">
        <f t="shared" ref="D5:K5" si="0">SUM(D6:D14,D18:D30)</f>
        <v>36098</v>
      </c>
      <c r="E5" s="41">
        <f t="shared" si="0"/>
        <v>217352958.081</v>
      </c>
      <c r="F5" s="42">
        <f>SUM(F6:F14,F18:F30)</f>
        <v>16</v>
      </c>
      <c r="G5" s="72">
        <f t="shared" si="0"/>
        <v>1386280</v>
      </c>
      <c r="H5" s="72">
        <f t="shared" si="0"/>
        <v>10</v>
      </c>
      <c r="I5" s="72">
        <f t="shared" si="0"/>
        <v>209043</v>
      </c>
      <c r="J5" s="72">
        <f t="shared" si="0"/>
        <v>16</v>
      </c>
      <c r="K5" s="72">
        <f t="shared" si="0"/>
        <v>1471825</v>
      </c>
      <c r="L5" s="42"/>
      <c r="M5" s="28"/>
      <c r="N5" s="28"/>
    </row>
    <row r="6" spans="1:14" s="98" customFormat="1" ht="17.100000000000001" customHeight="1" x14ac:dyDescent="0.15">
      <c r="A6" s="109" t="s">
        <v>1929</v>
      </c>
      <c r="B6" s="94">
        <f>시도별현황!B4</f>
        <v>247</v>
      </c>
      <c r="C6" s="95">
        <f>시도별현황!C4</f>
        <v>20548485.960000001</v>
      </c>
      <c r="D6" s="96">
        <f>B6-F6-H6</f>
        <v>244</v>
      </c>
      <c r="E6" s="91">
        <f>C6-G6-I6</f>
        <v>20454642.960000001</v>
      </c>
      <c r="F6" s="91">
        <v>2</v>
      </c>
      <c r="G6" s="91">
        <v>80843</v>
      </c>
      <c r="H6" s="91">
        <v>1</v>
      </c>
      <c r="I6" s="91">
        <v>13000</v>
      </c>
      <c r="J6" s="91" t="s">
        <v>2103</v>
      </c>
      <c r="K6" s="91" t="s">
        <v>2103</v>
      </c>
      <c r="L6" s="91"/>
      <c r="M6" s="97"/>
      <c r="N6" s="97"/>
    </row>
    <row r="7" spans="1:14" s="98" customFormat="1" ht="17.100000000000001" customHeight="1" x14ac:dyDescent="0.15">
      <c r="A7" s="110" t="s">
        <v>536</v>
      </c>
      <c r="B7" s="73">
        <f>시도별현황!B5</f>
        <v>1115</v>
      </c>
      <c r="C7" s="74">
        <f>시도별현황!C5</f>
        <v>32642292.290000003</v>
      </c>
      <c r="D7" s="73">
        <f>B7-F7-H7-J7</f>
        <v>1113</v>
      </c>
      <c r="E7" s="65">
        <f>C7-G7-I7-K7</f>
        <v>32549965.290000003</v>
      </c>
      <c r="F7" s="65">
        <v>1</v>
      </c>
      <c r="G7" s="65">
        <v>7140</v>
      </c>
      <c r="H7" s="65">
        <v>1</v>
      </c>
      <c r="I7" s="65">
        <v>85187</v>
      </c>
      <c r="J7" s="65"/>
      <c r="K7" s="65"/>
      <c r="L7" s="65"/>
      <c r="M7" s="97"/>
      <c r="N7" s="97"/>
    </row>
    <row r="8" spans="1:14" s="98" customFormat="1" ht="17.100000000000001" customHeight="1" x14ac:dyDescent="0.15">
      <c r="A8" s="110" t="s">
        <v>537</v>
      </c>
      <c r="B8" s="73">
        <f>시도별현황!B6</f>
        <v>18</v>
      </c>
      <c r="C8" s="74">
        <f>시도별현황!C6</f>
        <v>1148582</v>
      </c>
      <c r="D8" s="73">
        <f>B8-F8</f>
        <v>16</v>
      </c>
      <c r="E8" s="65">
        <f>C8-G8</f>
        <v>952381</v>
      </c>
      <c r="F8" s="65">
        <v>2</v>
      </c>
      <c r="G8" s="65">
        <v>196201</v>
      </c>
      <c r="H8" s="65" t="s">
        <v>2103</v>
      </c>
      <c r="I8" s="65" t="s">
        <v>2103</v>
      </c>
      <c r="J8" s="65" t="s">
        <v>2103</v>
      </c>
      <c r="K8" s="65" t="s">
        <v>2103</v>
      </c>
      <c r="L8" s="99"/>
      <c r="M8" s="97"/>
      <c r="N8" s="97"/>
    </row>
    <row r="9" spans="1:14" s="98" customFormat="1" ht="17.100000000000001" customHeight="1" x14ac:dyDescent="0.15">
      <c r="A9" s="110" t="s">
        <v>538</v>
      </c>
      <c r="B9" s="73">
        <f>시도별현황!B7</f>
        <v>353</v>
      </c>
      <c r="C9" s="74">
        <f>시도별현황!C7</f>
        <v>10740296.629999999</v>
      </c>
      <c r="D9" s="73">
        <f>B9-F9</f>
        <v>352</v>
      </c>
      <c r="E9" s="65">
        <f>C9-G9</f>
        <v>9699116.629999999</v>
      </c>
      <c r="F9" s="65">
        <v>1</v>
      </c>
      <c r="G9" s="65">
        <v>1041180</v>
      </c>
      <c r="H9" s="65" t="s">
        <v>2103</v>
      </c>
      <c r="I9" s="65" t="s">
        <v>2103</v>
      </c>
      <c r="J9" s="65" t="s">
        <v>2103</v>
      </c>
      <c r="K9" s="65" t="s">
        <v>2103</v>
      </c>
      <c r="L9" s="65"/>
      <c r="M9" s="97"/>
      <c r="N9" s="97"/>
    </row>
    <row r="10" spans="1:14" s="98" customFormat="1" ht="17.100000000000001" customHeight="1" x14ac:dyDescent="0.15">
      <c r="A10" s="110" t="s">
        <v>539</v>
      </c>
      <c r="B10" s="73">
        <f>시도별현황!B8</f>
        <v>11</v>
      </c>
      <c r="C10" s="74">
        <f>시도별현황!C8</f>
        <v>492640</v>
      </c>
      <c r="D10" s="73">
        <f>B10-J10</f>
        <v>10</v>
      </c>
      <c r="E10" s="65">
        <f>C10-K10</f>
        <v>481968</v>
      </c>
      <c r="F10" s="65" t="s">
        <v>2103</v>
      </c>
      <c r="G10" s="65" t="s">
        <v>2103</v>
      </c>
      <c r="H10" s="65" t="s">
        <v>2103</v>
      </c>
      <c r="I10" s="65" t="s">
        <v>2103</v>
      </c>
      <c r="J10" s="65">
        <v>1</v>
      </c>
      <c r="K10" s="100">
        <v>10672</v>
      </c>
      <c r="L10" s="65"/>
      <c r="M10" s="97"/>
      <c r="N10" s="97"/>
    </row>
    <row r="11" spans="1:14" s="98" customFormat="1" ht="17.100000000000001" customHeight="1" x14ac:dyDescent="0.15">
      <c r="A11" s="110" t="s">
        <v>540</v>
      </c>
      <c r="B11" s="73">
        <f>시도별현황!B9</f>
        <v>880</v>
      </c>
      <c r="C11" s="74">
        <f>시도별현황!C9</f>
        <v>10023275.030000001</v>
      </c>
      <c r="D11" s="73">
        <f>B11-F11-H11-J11</f>
        <v>874</v>
      </c>
      <c r="E11" s="65">
        <f>C11-G11-I11-K11</f>
        <v>9985622.0300000012</v>
      </c>
      <c r="F11" s="65">
        <v>3</v>
      </c>
      <c r="G11" s="65">
        <v>18595</v>
      </c>
      <c r="H11" s="65">
        <v>1</v>
      </c>
      <c r="I11" s="65">
        <v>5000</v>
      </c>
      <c r="J11" s="65">
        <v>2</v>
      </c>
      <c r="K11" s="65">
        <v>14058</v>
      </c>
      <c r="L11" s="65"/>
      <c r="M11" s="97"/>
      <c r="N11" s="97"/>
    </row>
    <row r="12" spans="1:14" s="98" customFormat="1" ht="17.100000000000001" customHeight="1" x14ac:dyDescent="0.15">
      <c r="A12" s="110" t="s">
        <v>541</v>
      </c>
      <c r="B12" s="73">
        <f>시도별현황!B10</f>
        <v>71</v>
      </c>
      <c r="C12" s="74">
        <f>시도별현황!C10</f>
        <v>625306.80000000005</v>
      </c>
      <c r="D12" s="73">
        <f>B12</f>
        <v>71</v>
      </c>
      <c r="E12" s="65">
        <f>C12</f>
        <v>625306.80000000005</v>
      </c>
      <c r="F12" s="65" t="s">
        <v>2103</v>
      </c>
      <c r="G12" s="65" t="s">
        <v>2103</v>
      </c>
      <c r="H12" s="65" t="s">
        <v>2103</v>
      </c>
      <c r="I12" s="65" t="s">
        <v>2103</v>
      </c>
      <c r="J12" s="65" t="s">
        <v>2103</v>
      </c>
      <c r="K12" s="65" t="s">
        <v>2103</v>
      </c>
      <c r="L12" s="65"/>
      <c r="M12" s="97"/>
      <c r="N12" s="97"/>
    </row>
    <row r="13" spans="1:14" s="98" customFormat="1" ht="24" customHeight="1" x14ac:dyDescent="0.15">
      <c r="A13" s="111" t="s">
        <v>542</v>
      </c>
      <c r="B13" s="73">
        <f>시도별현황!B11</f>
        <v>26155</v>
      </c>
      <c r="C13" s="74">
        <f>시도별현황!C11</f>
        <v>53585239</v>
      </c>
      <c r="D13" s="73">
        <f>B13</f>
        <v>26155</v>
      </c>
      <c r="E13" s="65">
        <f>C13</f>
        <v>53585239</v>
      </c>
      <c r="F13" s="65" t="s">
        <v>2103</v>
      </c>
      <c r="G13" s="65" t="s">
        <v>2103</v>
      </c>
      <c r="H13" s="65" t="s">
        <v>2103</v>
      </c>
      <c r="I13" s="65" t="s">
        <v>2103</v>
      </c>
      <c r="J13" s="65" t="s">
        <v>2103</v>
      </c>
      <c r="K13" s="65" t="s">
        <v>2103</v>
      </c>
      <c r="L13" s="65"/>
      <c r="M13" s="97"/>
      <c r="N13" s="97"/>
    </row>
    <row r="14" spans="1:14" s="98" customFormat="1" ht="17.100000000000001" customHeight="1" x14ac:dyDescent="0.15">
      <c r="A14" s="110" t="s">
        <v>543</v>
      </c>
      <c r="B14" s="73">
        <f>SUM(B15:B17)</f>
        <v>1340</v>
      </c>
      <c r="C14" s="74">
        <f>SUM(C15:C17)</f>
        <v>31460514.579999998</v>
      </c>
      <c r="D14" s="73">
        <f t="shared" ref="D14:D15" si="1">B14-F14-H14-J14</f>
        <v>1327</v>
      </c>
      <c r="E14" s="65">
        <f t="shared" ref="E14:E15" si="2">C14-G14-I14-K14</f>
        <v>31277540.579999998</v>
      </c>
      <c r="F14" s="65">
        <f>SUM(F15:F17)</f>
        <v>3</v>
      </c>
      <c r="G14" s="65">
        <f>SUM(G15:G17)</f>
        <v>10229</v>
      </c>
      <c r="H14" s="65">
        <f>SUM(H15:H17)</f>
        <v>5</v>
      </c>
      <c r="I14" s="65">
        <f>SUM(I15:I17)</f>
        <v>101856</v>
      </c>
      <c r="J14" s="65">
        <v>5</v>
      </c>
      <c r="K14" s="65">
        <v>70889</v>
      </c>
      <c r="L14" s="65"/>
      <c r="M14" s="97"/>
      <c r="N14" s="97"/>
    </row>
    <row r="15" spans="1:14" s="98" customFormat="1" ht="17.100000000000001" customHeight="1" x14ac:dyDescent="0.15">
      <c r="A15" s="110" t="s">
        <v>570</v>
      </c>
      <c r="B15" s="73">
        <f>시도별현황!B13</f>
        <v>523</v>
      </c>
      <c r="C15" s="74">
        <f>시도별현황!C13</f>
        <v>12127681.210000001</v>
      </c>
      <c r="D15" s="73">
        <f t="shared" si="1"/>
        <v>516</v>
      </c>
      <c r="E15" s="65">
        <f t="shared" si="2"/>
        <v>11971965.210000001</v>
      </c>
      <c r="F15" s="65">
        <v>2</v>
      </c>
      <c r="G15" s="65">
        <v>6606</v>
      </c>
      <c r="H15" s="65">
        <v>3</v>
      </c>
      <c r="I15" s="65">
        <v>99290</v>
      </c>
      <c r="J15" s="65">
        <v>2</v>
      </c>
      <c r="K15" s="65">
        <v>49820</v>
      </c>
      <c r="L15" s="65"/>
      <c r="M15" s="97"/>
      <c r="N15" s="97"/>
    </row>
    <row r="16" spans="1:14" s="98" customFormat="1" ht="17.100000000000001" customHeight="1" x14ac:dyDescent="0.15">
      <c r="A16" s="110" t="s">
        <v>571</v>
      </c>
      <c r="B16" s="73">
        <f>시도별현황!B14</f>
        <v>48</v>
      </c>
      <c r="C16" s="74">
        <f>시도별현황!C14</f>
        <v>1135475.6499999999</v>
      </c>
      <c r="D16" s="73">
        <f>B16-F16-J16</f>
        <v>46</v>
      </c>
      <c r="E16" s="65">
        <f>C16-G16-I16-K16</f>
        <v>1116469.6499999999</v>
      </c>
      <c r="F16" s="65">
        <v>1</v>
      </c>
      <c r="G16" s="65">
        <v>3623</v>
      </c>
      <c r="H16" s="65">
        <v>1</v>
      </c>
      <c r="I16" s="65">
        <v>2566</v>
      </c>
      <c r="J16" s="65">
        <v>1</v>
      </c>
      <c r="K16" s="65">
        <v>12817</v>
      </c>
      <c r="L16" s="65"/>
      <c r="M16" s="97"/>
      <c r="N16" s="97"/>
    </row>
    <row r="17" spans="1:15" s="98" customFormat="1" ht="17.100000000000001" customHeight="1" x14ac:dyDescent="0.15">
      <c r="A17" s="110" t="s">
        <v>572</v>
      </c>
      <c r="B17" s="73">
        <f>시도별현황!B15</f>
        <v>769</v>
      </c>
      <c r="C17" s="74">
        <f>시도별현황!C15</f>
        <v>18197357.719999999</v>
      </c>
      <c r="D17" s="73">
        <f>B17-H17-J17</f>
        <v>766</v>
      </c>
      <c r="E17" s="65">
        <f>C17-K17</f>
        <v>18189105.719999999</v>
      </c>
      <c r="F17" s="65" t="s">
        <v>2103</v>
      </c>
      <c r="G17" s="65" t="s">
        <v>2103</v>
      </c>
      <c r="H17" s="65">
        <v>1</v>
      </c>
      <c r="I17" s="65"/>
      <c r="J17" s="65">
        <v>2</v>
      </c>
      <c r="K17" s="65">
        <v>8252</v>
      </c>
      <c r="L17" s="101" t="s">
        <v>2104</v>
      </c>
      <c r="M17" s="97"/>
      <c r="N17" s="97"/>
    </row>
    <row r="18" spans="1:15" s="98" customFormat="1" ht="17.100000000000001" customHeight="1" x14ac:dyDescent="0.15">
      <c r="A18" s="110" t="s">
        <v>547</v>
      </c>
      <c r="B18" s="73">
        <f>시도별현황!B16</f>
        <v>1962</v>
      </c>
      <c r="C18" s="74">
        <f>시도별현황!C16</f>
        <v>11072786.170000002</v>
      </c>
      <c r="D18" s="73">
        <f>B18</f>
        <v>1962</v>
      </c>
      <c r="E18" s="65">
        <f>C18</f>
        <v>11072786.170000002</v>
      </c>
      <c r="F18" s="65" t="s">
        <v>2103</v>
      </c>
      <c r="G18" s="65" t="s">
        <v>2103</v>
      </c>
      <c r="H18" s="65" t="s">
        <v>2103</v>
      </c>
      <c r="I18" s="65" t="s">
        <v>2103</v>
      </c>
      <c r="J18" s="65" t="s">
        <v>2103</v>
      </c>
      <c r="K18" s="100" t="s">
        <v>2103</v>
      </c>
      <c r="L18" s="84"/>
      <c r="M18" s="97"/>
      <c r="N18" s="97"/>
    </row>
    <row r="19" spans="1:15" s="98" customFormat="1" ht="17.100000000000001" customHeight="1" x14ac:dyDescent="0.15">
      <c r="A19" s="110" t="s">
        <v>548</v>
      </c>
      <c r="B19" s="73">
        <f>시도별현황!B17</f>
        <v>515</v>
      </c>
      <c r="C19" s="74">
        <f>시도별현황!C17</f>
        <v>9024798.3699999992</v>
      </c>
      <c r="D19" s="73">
        <f>B19-F19-H19-J19</f>
        <v>510</v>
      </c>
      <c r="E19" s="65">
        <f>C19-G19-K19-I19</f>
        <v>8984975.3699999992</v>
      </c>
      <c r="F19" s="65">
        <v>1</v>
      </c>
      <c r="G19" s="65">
        <v>8794</v>
      </c>
      <c r="H19" s="65">
        <v>1</v>
      </c>
      <c r="I19" s="65">
        <v>3000</v>
      </c>
      <c r="J19" s="65">
        <v>3</v>
      </c>
      <c r="K19" s="100">
        <v>28029</v>
      </c>
      <c r="L19" s="101" t="s">
        <v>2104</v>
      </c>
      <c r="M19" s="97"/>
      <c r="N19" s="97"/>
    </row>
    <row r="20" spans="1:15" s="98" customFormat="1" ht="17.100000000000001" customHeight="1" x14ac:dyDescent="0.15">
      <c r="A20" s="110" t="s">
        <v>549</v>
      </c>
      <c r="B20" s="73">
        <f>시도별현황!B18</f>
        <v>188</v>
      </c>
      <c r="C20" s="74">
        <f>시도별현황!C18</f>
        <v>2058381.1</v>
      </c>
      <c r="D20" s="73">
        <f>B20</f>
        <v>188</v>
      </c>
      <c r="E20" s="65">
        <f>C20</f>
        <v>2058381.1</v>
      </c>
      <c r="F20" s="65" t="s">
        <v>2103</v>
      </c>
      <c r="G20" s="65" t="s">
        <v>2103</v>
      </c>
      <c r="H20" s="65" t="s">
        <v>2103</v>
      </c>
      <c r="I20" s="65" t="s">
        <v>2103</v>
      </c>
      <c r="J20" s="65" t="s">
        <v>2103</v>
      </c>
      <c r="K20" s="65" t="s">
        <v>2103</v>
      </c>
      <c r="L20" s="80"/>
      <c r="M20" s="97"/>
      <c r="N20" s="97"/>
    </row>
    <row r="21" spans="1:15" s="98" customFormat="1" ht="17.100000000000001" customHeight="1" x14ac:dyDescent="0.15">
      <c r="A21" s="110" t="s">
        <v>550</v>
      </c>
      <c r="B21" s="73">
        <f>시도별현황!B19</f>
        <v>25</v>
      </c>
      <c r="C21" s="74">
        <f>시도별현황!C19</f>
        <v>1083972</v>
      </c>
      <c r="D21" s="73">
        <f>B21-F21</f>
        <v>25</v>
      </c>
      <c r="E21" s="65">
        <f>C21-G21</f>
        <v>1083972</v>
      </c>
      <c r="F21" s="65"/>
      <c r="G21" s="65"/>
      <c r="H21" s="65" t="s">
        <v>2103</v>
      </c>
      <c r="I21" s="65" t="s">
        <v>2103</v>
      </c>
      <c r="J21" s="65" t="s">
        <v>2103</v>
      </c>
      <c r="K21" s="65" t="s">
        <v>2103</v>
      </c>
      <c r="L21" s="65"/>
      <c r="M21" s="97"/>
      <c r="N21" s="97"/>
    </row>
    <row r="22" spans="1:15" s="98" customFormat="1" ht="17.100000000000001" customHeight="1" x14ac:dyDescent="0.15">
      <c r="A22" s="110" t="s">
        <v>551</v>
      </c>
      <c r="B22" s="73">
        <f>시도별현황!B20</f>
        <v>285</v>
      </c>
      <c r="C22" s="74">
        <f>시도별현황!C20</f>
        <v>2879986.5</v>
      </c>
      <c r="D22" s="73">
        <f>B22</f>
        <v>285</v>
      </c>
      <c r="E22" s="65">
        <f>C22</f>
        <v>2879986.5</v>
      </c>
      <c r="F22" s="65" t="s">
        <v>2103</v>
      </c>
      <c r="G22" s="65" t="s">
        <v>2103</v>
      </c>
      <c r="H22" s="65" t="s">
        <v>2103</v>
      </c>
      <c r="I22" s="65" t="s">
        <v>2103</v>
      </c>
      <c r="J22" s="65" t="s">
        <v>2103</v>
      </c>
      <c r="K22" s="65" t="s">
        <v>2103</v>
      </c>
      <c r="L22" s="65"/>
      <c r="M22" s="97"/>
      <c r="N22" s="97"/>
    </row>
    <row r="23" spans="1:15" s="98" customFormat="1" ht="17.100000000000001" customHeight="1" x14ac:dyDescent="0.15">
      <c r="A23" s="110" t="s">
        <v>552</v>
      </c>
      <c r="B23" s="73">
        <f>시도별현황!B21</f>
        <v>26</v>
      </c>
      <c r="C23" s="74">
        <f>시도별현황!C21</f>
        <v>666569</v>
      </c>
      <c r="D23" s="73">
        <f>B23-H23</f>
        <v>25</v>
      </c>
      <c r="E23" s="65">
        <f>C23-I23</f>
        <v>665569</v>
      </c>
      <c r="F23" s="65"/>
      <c r="G23" s="65"/>
      <c r="H23" s="65">
        <v>1</v>
      </c>
      <c r="I23" s="65">
        <v>1000</v>
      </c>
      <c r="J23" s="65" t="s">
        <v>2103</v>
      </c>
      <c r="K23" s="65" t="s">
        <v>2103</v>
      </c>
      <c r="L23" s="101" t="s">
        <v>2104</v>
      </c>
      <c r="M23" s="97"/>
      <c r="N23" s="97"/>
    </row>
    <row r="24" spans="1:15" s="98" customFormat="1" ht="17.100000000000001" customHeight="1" x14ac:dyDescent="0.15">
      <c r="A24" s="110" t="s">
        <v>553</v>
      </c>
      <c r="B24" s="73">
        <f>시도별현황!B22</f>
        <v>23</v>
      </c>
      <c r="C24" s="74">
        <f>시도별현황!C22</f>
        <v>1057398.02</v>
      </c>
      <c r="D24" s="73">
        <f>B24</f>
        <v>23</v>
      </c>
      <c r="E24" s="65">
        <f>C24</f>
        <v>1057398.02</v>
      </c>
      <c r="F24" s="65" t="s">
        <v>2103</v>
      </c>
      <c r="G24" s="65" t="s">
        <v>2103</v>
      </c>
      <c r="H24" s="65" t="s">
        <v>2103</v>
      </c>
      <c r="I24" s="65" t="s">
        <v>2103</v>
      </c>
      <c r="J24" s="65" t="s">
        <v>2103</v>
      </c>
      <c r="K24" s="65" t="s">
        <v>2103</v>
      </c>
      <c r="L24" s="65"/>
      <c r="M24" s="97"/>
      <c r="N24" s="97"/>
    </row>
    <row r="25" spans="1:15" s="98" customFormat="1" ht="17.100000000000001" customHeight="1" x14ac:dyDescent="0.15">
      <c r="A25" s="110" t="s">
        <v>554</v>
      </c>
      <c r="B25" s="73">
        <f>시도별현황!B23</f>
        <v>91</v>
      </c>
      <c r="C25" s="74">
        <f>시도별현황!C23</f>
        <v>1070727.8999999999</v>
      </c>
      <c r="D25" s="73">
        <f>B25-J25</f>
        <v>89</v>
      </c>
      <c r="E25" s="65">
        <f>C25-K25</f>
        <v>1069725.8999999999</v>
      </c>
      <c r="F25" s="65" t="s">
        <v>2103</v>
      </c>
      <c r="G25" s="65" t="s">
        <v>2103</v>
      </c>
      <c r="H25" s="65" t="s">
        <v>2103</v>
      </c>
      <c r="I25" s="65" t="s">
        <v>2103</v>
      </c>
      <c r="J25" s="65">
        <v>2</v>
      </c>
      <c r="K25" s="65">
        <v>1002</v>
      </c>
      <c r="L25" s="65"/>
      <c r="M25" s="97"/>
      <c r="N25" s="97"/>
    </row>
    <row r="26" spans="1:15" s="98" customFormat="1" ht="17.100000000000001" customHeight="1" x14ac:dyDescent="0.15">
      <c r="A26" s="110" t="s">
        <v>555</v>
      </c>
      <c r="B26" s="73">
        <f>시도별현황!B24</f>
        <v>10</v>
      </c>
      <c r="C26" s="74">
        <f>시도별현황!C24</f>
        <v>1197279</v>
      </c>
      <c r="D26" s="73">
        <f>B26-F26-J26</f>
        <v>8</v>
      </c>
      <c r="E26" s="65">
        <f>C26-G26-K26</f>
        <v>211635</v>
      </c>
      <c r="F26" s="65">
        <v>1</v>
      </c>
      <c r="G26" s="65">
        <v>734</v>
      </c>
      <c r="H26" s="65" t="s">
        <v>2103</v>
      </c>
      <c r="I26" s="65" t="s">
        <v>2103</v>
      </c>
      <c r="J26" s="65">
        <v>1</v>
      </c>
      <c r="K26" s="65">
        <v>984910</v>
      </c>
      <c r="L26" s="65"/>
      <c r="M26" s="97"/>
      <c r="N26" s="97"/>
    </row>
    <row r="27" spans="1:15" s="98" customFormat="1" ht="17.100000000000001" customHeight="1" x14ac:dyDescent="0.15">
      <c r="A27" s="110" t="s">
        <v>556</v>
      </c>
      <c r="B27" s="73">
        <f>시도별현황!B25</f>
        <v>16</v>
      </c>
      <c r="C27" s="74">
        <f>시도별현황!C25</f>
        <v>316758</v>
      </c>
      <c r="D27" s="73">
        <f>B27</f>
        <v>16</v>
      </c>
      <c r="E27" s="65">
        <f>C27</f>
        <v>316758</v>
      </c>
      <c r="F27" s="65" t="s">
        <v>2103</v>
      </c>
      <c r="G27" s="65" t="s">
        <v>2103</v>
      </c>
      <c r="H27" s="65" t="s">
        <v>2103</v>
      </c>
      <c r="I27" s="65" t="s">
        <v>2103</v>
      </c>
      <c r="J27" s="65" t="s">
        <v>2103</v>
      </c>
      <c r="K27" s="65" t="s">
        <v>2103</v>
      </c>
      <c r="L27" s="65"/>
      <c r="M27" s="97"/>
      <c r="N27" s="97"/>
    </row>
    <row r="28" spans="1:15" s="98" customFormat="1" ht="17.100000000000001" customHeight="1" x14ac:dyDescent="0.15">
      <c r="A28" s="112" t="s">
        <v>557</v>
      </c>
      <c r="B28" s="94">
        <f>시도별현황!B26</f>
        <v>34</v>
      </c>
      <c r="C28" s="95">
        <f>시도별현황!C26</f>
        <v>1446116</v>
      </c>
      <c r="D28" s="73">
        <f>B28-F28-J28</f>
        <v>31</v>
      </c>
      <c r="E28" s="65">
        <f>C28-G28</f>
        <v>1423552</v>
      </c>
      <c r="F28" s="65">
        <v>2</v>
      </c>
      <c r="G28" s="65">
        <v>22564</v>
      </c>
      <c r="H28" s="65" t="s">
        <v>2103</v>
      </c>
      <c r="I28" s="65" t="s">
        <v>2103</v>
      </c>
      <c r="J28" s="65">
        <v>1</v>
      </c>
      <c r="K28" s="65" t="s">
        <v>16552</v>
      </c>
      <c r="L28" s="91" t="s">
        <v>16553</v>
      </c>
      <c r="M28" s="102"/>
      <c r="N28" s="97"/>
    </row>
    <row r="29" spans="1:15" s="98" customFormat="1" ht="17.100000000000001" customHeight="1" x14ac:dyDescent="0.15">
      <c r="A29" s="110" t="s">
        <v>558</v>
      </c>
      <c r="B29" s="73">
        <f>시도별현황!B27</f>
        <v>4</v>
      </c>
      <c r="C29" s="74">
        <f>시도별현황!$C$27</f>
        <v>462499.9</v>
      </c>
      <c r="D29" s="73">
        <f>B29</f>
        <v>4</v>
      </c>
      <c r="E29" s="65">
        <f>C29</f>
        <v>462499.9</v>
      </c>
      <c r="F29" s="65" t="s">
        <v>2103</v>
      </c>
      <c r="G29" s="65" t="s">
        <v>2103</v>
      </c>
      <c r="H29" s="65" t="s">
        <v>2103</v>
      </c>
      <c r="I29" s="65" t="s">
        <v>2103</v>
      </c>
      <c r="J29" s="65" t="s">
        <v>2103</v>
      </c>
      <c r="K29" s="65" t="s">
        <v>2103</v>
      </c>
      <c r="L29" s="65"/>
      <c r="M29" s="97"/>
      <c r="N29" s="97"/>
    </row>
    <row r="30" spans="1:15" s="98" customFormat="1" ht="17.100000000000001" customHeight="1" thickBot="1" x14ac:dyDescent="0.2">
      <c r="A30" s="113" t="s">
        <v>559</v>
      </c>
      <c r="B30" s="103">
        <f>시도별현황!B28</f>
        <v>2771</v>
      </c>
      <c r="C30" s="104">
        <f>시도별현황!C28</f>
        <v>26816201.831</v>
      </c>
      <c r="D30" s="87">
        <f>B30-J30</f>
        <v>2770</v>
      </c>
      <c r="E30" s="88">
        <f>C30-K30</f>
        <v>26453936.831</v>
      </c>
      <c r="F30" s="89" t="s">
        <v>2103</v>
      </c>
      <c r="G30" s="89" t="s">
        <v>2103</v>
      </c>
      <c r="H30" s="89"/>
      <c r="I30" s="89"/>
      <c r="J30" s="89">
        <v>1</v>
      </c>
      <c r="K30" s="89">
        <v>362265</v>
      </c>
      <c r="L30" s="89"/>
      <c r="M30" s="97"/>
      <c r="N30" s="97"/>
    </row>
    <row r="31" spans="1:15" x14ac:dyDescent="0.15">
      <c r="A31" s="1787"/>
      <c r="B31" s="1788"/>
      <c r="C31" s="1788"/>
      <c r="D31" s="1788"/>
      <c r="E31" s="1788"/>
      <c r="F31" s="1788"/>
      <c r="G31" s="1788"/>
      <c r="H31" s="1788"/>
      <c r="I31" s="1788"/>
      <c r="J31" s="1788"/>
      <c r="K31" s="1788"/>
      <c r="L31" s="1788"/>
      <c r="M31" s="1788"/>
      <c r="N31" s="1788"/>
      <c r="O31" s="1788"/>
    </row>
  </sheetData>
  <mergeCells count="10">
    <mergeCell ref="A1:E1"/>
    <mergeCell ref="L3:L4"/>
    <mergeCell ref="M3:N3"/>
    <mergeCell ref="A31:O31"/>
    <mergeCell ref="A3:A4"/>
    <mergeCell ref="B3:C3"/>
    <mergeCell ref="D3:E3"/>
    <mergeCell ref="F3:G3"/>
    <mergeCell ref="H3:I3"/>
    <mergeCell ref="J3:K3"/>
  </mergeCells>
  <phoneticPr fontId="3" type="noConversion"/>
  <printOptions horizontalCentered="1" verticalCentered="1"/>
  <pageMargins left="0.78740157480314965" right="0.78740157480314965" top="1.0629921259842521" bottom="0.78740157480314965" header="0.70866141732283472" footer="0.39370078740157483"/>
  <pageSetup paperSize="9" scale="125" orientation="portrait" verticalDpi="200" r:id="rId1"/>
  <headerFooter alignWithMargins="0">
    <oddHeader>&amp;C&amp;"돋움,굵게"&amp;14제3장 전국현황 총괄</oddHeader>
  </headerFooter>
  <rowBreaks count="1" manualBreakCount="1">
    <brk id="3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9"/>
  <sheetViews>
    <sheetView view="pageBreakPreview" topLeftCell="A29" zoomScaleNormal="100" zoomScaleSheetLayoutView="100" workbookViewId="0">
      <selection activeCell="I37" sqref="I37"/>
    </sheetView>
  </sheetViews>
  <sheetFormatPr defaultColWidth="8.88671875" defaultRowHeight="10.5" x14ac:dyDescent="0.15"/>
  <cols>
    <col min="1" max="1" width="15.77734375" style="11" customWidth="1"/>
    <col min="2" max="2" width="7.5546875" style="11" customWidth="1"/>
    <col min="3" max="3" width="10.21875" style="11" customWidth="1"/>
    <col min="4" max="4" width="5.21875" style="11" customWidth="1"/>
    <col min="5" max="5" width="8.88671875" style="11" customWidth="1"/>
    <col min="6" max="6" width="4.77734375" style="11" customWidth="1"/>
    <col min="7" max="7" width="8.77734375" style="11" bestFit="1" customWidth="1"/>
    <col min="8" max="8" width="4.77734375" style="11" customWidth="1"/>
    <col min="9" max="9" width="8.6640625" style="11" customWidth="1"/>
    <col min="10" max="10" width="4.77734375" style="11" customWidth="1"/>
    <col min="11" max="11" width="8.6640625" style="11" customWidth="1"/>
    <col min="12" max="12" width="5.44140625" style="11" customWidth="1"/>
    <col min="13" max="13" width="8.6640625" style="11" customWidth="1"/>
    <col min="14" max="14" width="5.21875" style="11" customWidth="1"/>
    <col min="15" max="15" width="8.77734375" style="11" customWidth="1"/>
    <col min="16" max="16" width="4.77734375" style="11" customWidth="1"/>
    <col min="17" max="17" width="8.21875" style="11" customWidth="1"/>
    <col min="18" max="18" width="5.21875" style="11" customWidth="1"/>
    <col min="19" max="19" width="8.5546875" style="11" customWidth="1"/>
    <col min="20" max="16384" width="8.88671875" style="11"/>
  </cols>
  <sheetData>
    <row r="1" spans="1:19" s="2" customFormat="1" ht="22.15" hidden="1" customHeight="1" x14ac:dyDescent="0.15">
      <c r="A1" s="1789" t="s">
        <v>352</v>
      </c>
      <c r="B1" s="1790" t="s">
        <v>287</v>
      </c>
      <c r="C1" s="1791"/>
      <c r="D1" s="1792" t="s">
        <v>177</v>
      </c>
      <c r="E1" s="1793"/>
      <c r="F1" s="1793" t="s">
        <v>288</v>
      </c>
      <c r="G1" s="1793"/>
      <c r="H1" s="1793" t="s">
        <v>289</v>
      </c>
      <c r="I1" s="1793"/>
      <c r="J1" s="1793" t="s">
        <v>463</v>
      </c>
      <c r="K1" s="1793"/>
      <c r="L1" s="1793" t="s">
        <v>348</v>
      </c>
      <c r="M1" s="1793"/>
      <c r="N1" s="1793" t="s">
        <v>135</v>
      </c>
      <c r="O1" s="1793"/>
      <c r="P1" s="1793" t="s">
        <v>136</v>
      </c>
      <c r="Q1" s="1789"/>
      <c r="R1" s="1793" t="s">
        <v>508</v>
      </c>
      <c r="S1" s="1793"/>
    </row>
    <row r="2" spans="1:19" s="2" customFormat="1" ht="22.15" hidden="1" customHeight="1" x14ac:dyDescent="0.15">
      <c r="A2" s="1789"/>
      <c r="B2" s="35" t="s">
        <v>217</v>
      </c>
      <c r="C2" s="36" t="s">
        <v>143</v>
      </c>
      <c r="D2" s="37" t="s">
        <v>217</v>
      </c>
      <c r="E2" s="38" t="s">
        <v>143</v>
      </c>
      <c r="F2" s="38" t="s">
        <v>217</v>
      </c>
      <c r="G2" s="38" t="s">
        <v>143</v>
      </c>
      <c r="H2" s="38" t="s">
        <v>217</v>
      </c>
      <c r="I2" s="38" t="s">
        <v>143</v>
      </c>
      <c r="J2" s="38" t="s">
        <v>217</v>
      </c>
      <c r="K2" s="38" t="s">
        <v>143</v>
      </c>
      <c r="L2" s="38" t="s">
        <v>491</v>
      </c>
      <c r="M2" s="38" t="s">
        <v>143</v>
      </c>
      <c r="N2" s="38" t="s">
        <v>217</v>
      </c>
      <c r="O2" s="38" t="s">
        <v>143</v>
      </c>
      <c r="P2" s="38" t="s">
        <v>217</v>
      </c>
      <c r="Q2" s="43" t="s">
        <v>143</v>
      </c>
      <c r="R2" s="38" t="s">
        <v>217</v>
      </c>
      <c r="S2" s="38" t="s">
        <v>143</v>
      </c>
    </row>
    <row r="3" spans="1:19" s="107" customFormat="1" ht="22.15" hidden="1" customHeight="1" x14ac:dyDescent="0.15">
      <c r="A3" s="1553" t="s">
        <v>394</v>
      </c>
      <c r="B3" s="1554">
        <f>SUM(B4:B12,B16:B28)</f>
        <v>36140</v>
      </c>
      <c r="C3" s="1555">
        <f>SUM(C4:C12,C16:C28)</f>
        <v>220420106.081</v>
      </c>
      <c r="D3" s="108">
        <f>SUM(D4:D12,D16:D28)</f>
        <v>3136</v>
      </c>
      <c r="E3" s="108">
        <f>SUM(E4:E12,E16:E28)</f>
        <v>15442951.619999999</v>
      </c>
      <c r="F3" s="108">
        <f t="shared" ref="F3:S3" si="0">SUM(F4:F12,F16:F28)</f>
        <v>1782</v>
      </c>
      <c r="G3" s="108">
        <f t="shared" si="0"/>
        <v>5279621.96</v>
      </c>
      <c r="H3" s="106">
        <f t="shared" si="0"/>
        <v>835</v>
      </c>
      <c r="I3" s="108">
        <f t="shared" si="0"/>
        <v>4901402</v>
      </c>
      <c r="J3" s="108">
        <f t="shared" si="0"/>
        <v>1266</v>
      </c>
      <c r="K3" s="108">
        <f t="shared" si="0"/>
        <v>11840362.200000001</v>
      </c>
      <c r="L3" s="108">
        <f t="shared" si="0"/>
        <v>1186</v>
      </c>
      <c r="M3" s="108">
        <f t="shared" si="0"/>
        <v>2323949.4000000004</v>
      </c>
      <c r="N3" s="108">
        <f t="shared" si="0"/>
        <v>537</v>
      </c>
      <c r="O3" s="108">
        <f t="shared" si="0"/>
        <v>2489214.7799999998</v>
      </c>
      <c r="P3" s="108">
        <f t="shared" si="0"/>
        <v>447</v>
      </c>
      <c r="Q3" s="108">
        <f t="shared" si="0"/>
        <v>3764387.4200000004</v>
      </c>
      <c r="R3" s="108">
        <f t="shared" si="0"/>
        <v>196</v>
      </c>
      <c r="S3" s="108">
        <f t="shared" si="0"/>
        <v>1141765</v>
      </c>
    </row>
    <row r="4" spans="1:19" s="46" customFormat="1" ht="21" hidden="1" customHeight="1" x14ac:dyDescent="0.15">
      <c r="A4" s="1556" t="s">
        <v>218</v>
      </c>
      <c r="B4" s="1557">
        <f>SUM(D4,F4,H4,J4,L4,N4,P4,R4,B32,D32,F32,H32,J32,L32,N32,P32,R32)</f>
        <v>247</v>
      </c>
      <c r="C4" s="1558">
        <f>SUM(E4,G4,I4,K4,M4,O4,Q4,S4,C32,E32,G32,I32,K32,M32,O32,Q32,S32)</f>
        <v>20548485.960000001</v>
      </c>
      <c r="D4" s="75">
        <f>육상경기장!$E$6</f>
        <v>3</v>
      </c>
      <c r="E4" s="76">
        <f>육상경기장!$L$6</f>
        <v>249613</v>
      </c>
      <c r="F4" s="76">
        <f>육상경기장!$E$10</f>
        <v>3</v>
      </c>
      <c r="G4" s="76">
        <f>육상경기장!$L$10</f>
        <v>144597</v>
      </c>
      <c r="H4" s="76">
        <f>육상경기장!$E$14</f>
        <v>5</v>
      </c>
      <c r="I4" s="76">
        <f>육상경기장!$L$14</f>
        <v>708147</v>
      </c>
      <c r="J4" s="76">
        <f>육상경기장!$E$20</f>
        <v>4</v>
      </c>
      <c r="K4" s="76">
        <f>육상경기장!$L$20</f>
        <v>1064010</v>
      </c>
      <c r="L4" s="76">
        <f>육상경기장!$E$25</f>
        <v>2</v>
      </c>
      <c r="M4" s="76">
        <f>육상경기장!$L$25</f>
        <v>470278</v>
      </c>
      <c r="N4" s="76"/>
      <c r="O4" s="76"/>
      <c r="P4" s="76">
        <f>육상경기장!$E$28</f>
        <v>6</v>
      </c>
      <c r="Q4" s="77">
        <f>육상경기장!$L$28</f>
        <v>319484</v>
      </c>
      <c r="R4" s="65">
        <f>육상경기장!$E$35</f>
        <v>1</v>
      </c>
      <c r="S4" s="77">
        <f>육상경기장!$L$36</f>
        <v>100930</v>
      </c>
    </row>
    <row r="5" spans="1:19" s="46" customFormat="1" ht="21" hidden="1" customHeight="1" x14ac:dyDescent="0.15">
      <c r="A5" s="1559" t="s">
        <v>219</v>
      </c>
      <c r="B5" s="1557">
        <f t="shared" ref="B5:B10" si="1">SUM(D5,F5,H5,J5,L5,N5,P5,R5,B33,D33,F33,H33,J33,L33,N33,P33,R33)</f>
        <v>1115</v>
      </c>
      <c r="C5" s="1558">
        <f>SUM(E5,G5,I5,K5,M5,O5,Q5,S5,C33,E33,G33,I33,K33,M33,O33,Q33,S33)</f>
        <v>32642292.290000003</v>
      </c>
      <c r="D5" s="73">
        <f>축구장!$E$6</f>
        <v>69</v>
      </c>
      <c r="E5" s="78">
        <f>축구장!$I$6</f>
        <v>842701</v>
      </c>
      <c r="F5" s="65">
        <f>축구장!$E$76</f>
        <v>33</v>
      </c>
      <c r="G5" s="65">
        <f>축구장!$I$76</f>
        <v>513730</v>
      </c>
      <c r="H5" s="65">
        <f>축구장!$E$110</f>
        <v>36</v>
      </c>
      <c r="I5" s="65">
        <f>축구장!$I$110</f>
        <v>646308</v>
      </c>
      <c r="J5" s="65">
        <f>축구장!$E$147</f>
        <v>33</v>
      </c>
      <c r="K5" s="65">
        <f>축구장!$I$147</f>
        <v>1057914.3</v>
      </c>
      <c r="L5" s="65">
        <f>축구장!$E$181</f>
        <v>23</v>
      </c>
      <c r="M5" s="65">
        <f>축구장!$I$181</f>
        <v>312323</v>
      </c>
      <c r="N5" s="65">
        <f>축구장!$E$205</f>
        <v>14</v>
      </c>
      <c r="O5" s="65">
        <f>축구장!$I$205</f>
        <v>536398.19999999995</v>
      </c>
      <c r="P5" s="65">
        <f>축구장!$E$220</f>
        <v>26</v>
      </c>
      <c r="Q5" s="79">
        <f>축구장!$I$220</f>
        <v>1617501.32</v>
      </c>
      <c r="R5" s="65">
        <f>축구장!$E$247</f>
        <v>12</v>
      </c>
      <c r="S5" s="65">
        <f>축구장!$I$247</f>
        <v>326942</v>
      </c>
    </row>
    <row r="6" spans="1:19" s="46" customFormat="1" ht="21" hidden="1" customHeight="1" x14ac:dyDescent="0.15">
      <c r="A6" s="1559" t="s">
        <v>1928</v>
      </c>
      <c r="B6" s="1557">
        <f t="shared" si="1"/>
        <v>18</v>
      </c>
      <c r="C6" s="1558">
        <f>SUM(E6,G6,I6,K6,M6,O6,Q6,S6,C34,E34,G34,I34,K34,M34,O34,Q34,S34)</f>
        <v>1148582</v>
      </c>
      <c r="D6" s="73">
        <f>하키장!$E$6</f>
        <v>1</v>
      </c>
      <c r="E6" s="65">
        <f>하키장!$J$7</f>
        <v>183879</v>
      </c>
      <c r="F6" s="65">
        <f>하키장!$E$8</f>
        <v>1</v>
      </c>
      <c r="G6" s="65">
        <f>하키장!$J$9</f>
        <v>18310</v>
      </c>
      <c r="H6" s="65">
        <f>하키장!$E$10</f>
        <v>1</v>
      </c>
      <c r="I6" s="65">
        <f>하키장!$J$11</f>
        <v>50760</v>
      </c>
      <c r="J6" s="65">
        <f>하키장!$E$12</f>
        <v>2</v>
      </c>
      <c r="K6" s="65">
        <f>하키장!$J$12</f>
        <v>255935</v>
      </c>
      <c r="L6" s="65"/>
      <c r="M6" s="65"/>
      <c r="N6" s="65"/>
      <c r="O6" s="65"/>
      <c r="P6" s="65"/>
      <c r="Q6" s="79"/>
      <c r="R6" s="65"/>
      <c r="S6" s="65"/>
    </row>
    <row r="7" spans="1:19" s="46" customFormat="1" ht="21" hidden="1" customHeight="1" x14ac:dyDescent="0.15">
      <c r="A7" s="1559" t="s">
        <v>221</v>
      </c>
      <c r="B7" s="1557">
        <f t="shared" ref="B7" si="2">SUM(D7,F7,H7,J7,L7,N7,P7,R7,B35,D35,F35,H35,J35,L35,N35,P35,R35)</f>
        <v>353</v>
      </c>
      <c r="C7" s="1558">
        <f t="shared" ref="C7" si="3">SUM(E7,G7,I7,K7,M7,O7,Q7,S7,C35,E35,G35,I35,K35,M35,O35,Q35,S35)</f>
        <v>10740296.629999999</v>
      </c>
      <c r="D7" s="81">
        <f>야구장!$E$6</f>
        <v>22</v>
      </c>
      <c r="E7" s="65">
        <f>야구장!$J$6</f>
        <v>283819</v>
      </c>
      <c r="F7" s="65">
        <f>야구장!$E$29</f>
        <v>11</v>
      </c>
      <c r="G7" s="65">
        <f>야구장!$J$29</f>
        <v>402148</v>
      </c>
      <c r="H7" s="65">
        <f>야구장!$E$41</f>
        <v>13</v>
      </c>
      <c r="I7" s="65">
        <f>야구장!$J$41</f>
        <v>471056</v>
      </c>
      <c r="J7" s="65">
        <f>야구장!$E$55</f>
        <v>9</v>
      </c>
      <c r="K7" s="65">
        <f>야구장!$J$55</f>
        <v>842328.5</v>
      </c>
      <c r="L7" s="65">
        <f>야구장!$E$65</f>
        <v>9</v>
      </c>
      <c r="M7" s="82">
        <f>야구장!$J$65</f>
        <v>182068</v>
      </c>
      <c r="N7" s="65">
        <f>야구장!$E$75</f>
        <v>6</v>
      </c>
      <c r="O7" s="65">
        <f>야구장!$J$75</f>
        <v>51715.53</v>
      </c>
      <c r="P7" s="65">
        <f>야구장!$E$82</f>
        <v>5</v>
      </c>
      <c r="Q7" s="79">
        <f>야구장!$J$82</f>
        <v>109566</v>
      </c>
      <c r="R7" s="65">
        <f>야구장!$E$88</f>
        <v>7</v>
      </c>
      <c r="S7" s="65">
        <f>야구장!$J$88</f>
        <v>71427</v>
      </c>
    </row>
    <row r="8" spans="1:19" s="46" customFormat="1" ht="21" hidden="1" customHeight="1" x14ac:dyDescent="0.15">
      <c r="A8" s="1559" t="s">
        <v>222</v>
      </c>
      <c r="B8" s="1557">
        <f t="shared" si="1"/>
        <v>11</v>
      </c>
      <c r="C8" s="1558">
        <f t="shared" ref="C8:C10" si="4">SUM(E8,G8,I8,K8,M8,O8,Q8,S8,C36,E36,G36,I36,K36,M36,O36,Q36,S36)</f>
        <v>492640</v>
      </c>
      <c r="D8" s="81">
        <v>1</v>
      </c>
      <c r="E8" s="82">
        <f>싸이클경기장!$K$6</f>
        <v>10672</v>
      </c>
      <c r="F8" s="65">
        <v>1</v>
      </c>
      <c r="G8" s="65">
        <f>싸이클경기장!$K$7</f>
        <v>31861</v>
      </c>
      <c r="H8" s="65">
        <v>1</v>
      </c>
      <c r="I8" s="65">
        <f>싸이클경기장!$K$8</f>
        <v>46972</v>
      </c>
      <c r="J8" s="65">
        <v>1</v>
      </c>
      <c r="K8" s="65">
        <f>싸이클경기장!$K$9</f>
        <v>59356</v>
      </c>
      <c r="L8" s="65"/>
      <c r="M8" s="65"/>
      <c r="N8" s="65">
        <v>1</v>
      </c>
      <c r="O8" s="65">
        <f>싸이클경기장!$K$10</f>
        <v>59499</v>
      </c>
      <c r="P8" s="65"/>
      <c r="Q8" s="79"/>
      <c r="R8" s="65"/>
      <c r="S8" s="65"/>
    </row>
    <row r="9" spans="1:19" s="46" customFormat="1" ht="21" hidden="1" customHeight="1" x14ac:dyDescent="0.15">
      <c r="A9" s="1559" t="s">
        <v>137</v>
      </c>
      <c r="B9" s="1557">
        <f t="shared" si="1"/>
        <v>880</v>
      </c>
      <c r="C9" s="1558">
        <f t="shared" si="4"/>
        <v>10023275.030000001</v>
      </c>
      <c r="D9" s="81">
        <f>테니스장!$E$5</f>
        <v>69</v>
      </c>
      <c r="E9" s="65">
        <f>테니스장!$K$5</f>
        <v>426767.69</v>
      </c>
      <c r="F9" s="65">
        <f>테니스장!$E$75</f>
        <v>38</v>
      </c>
      <c r="G9" s="65">
        <f>테니스장!$K$75</f>
        <v>295173.07999999996</v>
      </c>
      <c r="H9" s="65">
        <f>테니스장!$E$114</f>
        <v>29</v>
      </c>
      <c r="I9" s="65">
        <f>테니스장!$K$114</f>
        <v>430778</v>
      </c>
      <c r="J9" s="65">
        <f>테니스장!$E$144</f>
        <v>38</v>
      </c>
      <c r="K9" s="65">
        <f>테니스장!$K$144</f>
        <v>931213.9</v>
      </c>
      <c r="L9" s="65">
        <f>테니스장!$E$183</f>
        <v>20</v>
      </c>
      <c r="M9" s="65">
        <f>테니스장!$K$183</f>
        <v>101018</v>
      </c>
      <c r="N9" s="65">
        <f>테니스장!$E$204</f>
        <v>8</v>
      </c>
      <c r="O9" s="65">
        <f>테니스장!$K$204</f>
        <v>194841</v>
      </c>
      <c r="P9" s="65">
        <f>테니스장!$E$213</f>
        <v>18</v>
      </c>
      <c r="Q9" s="79">
        <f>테니스장!$K$213</f>
        <v>203537</v>
      </c>
      <c r="R9" s="65">
        <f>테니스장!$E$232</f>
        <v>9</v>
      </c>
      <c r="S9" s="65">
        <f>테니스장!$K$232</f>
        <v>113425</v>
      </c>
    </row>
    <row r="10" spans="1:19" s="46" customFormat="1" ht="21" hidden="1" customHeight="1" x14ac:dyDescent="0.15">
      <c r="A10" s="1559" t="s">
        <v>138</v>
      </c>
      <c r="B10" s="1557">
        <f t="shared" si="1"/>
        <v>71</v>
      </c>
      <c r="C10" s="1558">
        <f t="shared" si="4"/>
        <v>625306.80000000005</v>
      </c>
      <c r="D10" s="81"/>
      <c r="E10" s="65"/>
      <c r="F10" s="65">
        <f>씨름장!$E$6</f>
        <v>2</v>
      </c>
      <c r="G10" s="65">
        <f>씨름장!$H$6</f>
        <v>3687</v>
      </c>
      <c r="H10" s="65">
        <f>씨름장!$E$9</f>
        <v>2</v>
      </c>
      <c r="I10" s="65">
        <f>씨름장!$H$9</f>
        <v>8073</v>
      </c>
      <c r="J10" s="65">
        <v>1</v>
      </c>
      <c r="K10" s="79">
        <f>씨름장!$H$12</f>
        <v>6188</v>
      </c>
      <c r="L10" s="65">
        <v>1</v>
      </c>
      <c r="M10" s="65">
        <f>씨름장!$H$13</f>
        <v>234</v>
      </c>
      <c r="N10" s="65"/>
      <c r="O10" s="82"/>
      <c r="P10" s="65">
        <v>1</v>
      </c>
      <c r="Q10" s="79">
        <f>씨름장!$H$14</f>
        <v>915</v>
      </c>
      <c r="R10" s="65" t="s">
        <v>1972</v>
      </c>
      <c r="S10" s="65"/>
    </row>
    <row r="11" spans="1:19" s="46" customFormat="1" ht="21" hidden="1" customHeight="1" x14ac:dyDescent="0.15">
      <c r="A11" s="1645" t="s">
        <v>117</v>
      </c>
      <c r="B11" s="1638">
        <f>SUM(D11,F11,H11,J11,L11,N11,P11,R11,B39,D39,F39,H39,J39,L39,N39,P39,R39)</f>
        <v>26155</v>
      </c>
      <c r="C11" s="1639">
        <f>SUM(E11,G11,I11,K11,M11,O11,Q11,S11,C39,E39,G39,I39,K39,M39,O39,Q39,S39)</f>
        <v>53585239</v>
      </c>
      <c r="D11" s="1640">
        <v>2492</v>
      </c>
      <c r="E11" s="1641">
        <v>9891281</v>
      </c>
      <c r="F11" s="1641">
        <v>1470</v>
      </c>
      <c r="G11" s="1641">
        <v>2150755</v>
      </c>
      <c r="H11" s="1641">
        <v>628</v>
      </c>
      <c r="I11" s="1641">
        <v>966216</v>
      </c>
      <c r="J11" s="1641">
        <v>932</v>
      </c>
      <c r="K11" s="1641">
        <v>2425278</v>
      </c>
      <c r="L11" s="1641">
        <v>1009</v>
      </c>
      <c r="M11" s="1641">
        <v>467106</v>
      </c>
      <c r="N11" s="1641">
        <v>409</v>
      </c>
      <c r="O11" s="1641">
        <v>366023</v>
      </c>
      <c r="P11" s="1641">
        <v>264</v>
      </c>
      <c r="Q11" s="1642">
        <v>565357</v>
      </c>
      <c r="R11" s="1641">
        <v>50</v>
      </c>
      <c r="S11" s="1641">
        <v>68644</v>
      </c>
    </row>
    <row r="12" spans="1:19" s="46" customFormat="1" ht="21" hidden="1" customHeight="1" x14ac:dyDescent="0.15">
      <c r="A12" s="1559" t="s">
        <v>302</v>
      </c>
      <c r="B12" s="1557">
        <f>SUM(D12,F12,H12,J12,L12,N12,P12,R12,B40,D40,F40,H40,J40,L40,N40,P40,R40)</f>
        <v>1340</v>
      </c>
      <c r="C12" s="1558">
        <f>SUM(E12,G12,I12,K12,M12,O12,Q12,S12,C40,E40,G40,I40,K40,M40,O40,Q40,S40)</f>
        <v>31460514.580000006</v>
      </c>
      <c r="D12" s="81">
        <f>SUM(D13:D15)</f>
        <v>163</v>
      </c>
      <c r="E12" s="65">
        <f>SUM(E13:E15)</f>
        <v>1732292.9</v>
      </c>
      <c r="F12" s="65">
        <f t="shared" ref="F12:S12" si="5">SUM(F13:F15)</f>
        <v>36</v>
      </c>
      <c r="G12" s="65">
        <f t="shared" si="5"/>
        <v>519726.76</v>
      </c>
      <c r="H12" s="65">
        <f t="shared" si="5"/>
        <v>32</v>
      </c>
      <c r="I12" s="65">
        <f t="shared" si="5"/>
        <v>423902</v>
      </c>
      <c r="J12" s="65">
        <f t="shared" si="5"/>
        <v>46</v>
      </c>
      <c r="K12" s="65">
        <f t="shared" si="5"/>
        <v>1854476.6</v>
      </c>
      <c r="L12" s="65">
        <f t="shared" si="5"/>
        <v>27</v>
      </c>
      <c r="M12" s="65">
        <f t="shared" si="5"/>
        <v>211581.3</v>
      </c>
      <c r="N12" s="65">
        <f t="shared" si="5"/>
        <v>21</v>
      </c>
      <c r="O12" s="65">
        <f t="shared" si="5"/>
        <v>321880.7</v>
      </c>
      <c r="P12" s="65">
        <f t="shared" si="5"/>
        <v>17</v>
      </c>
      <c r="Q12" s="79">
        <f t="shared" si="5"/>
        <v>272386.40000000002</v>
      </c>
      <c r="R12" s="65">
        <f t="shared" si="5"/>
        <v>22</v>
      </c>
      <c r="S12" s="65">
        <f t="shared" si="5"/>
        <v>176908</v>
      </c>
    </row>
    <row r="13" spans="1:19" s="46" customFormat="1" ht="21" hidden="1" customHeight="1" x14ac:dyDescent="0.15">
      <c r="A13" s="1559" t="s">
        <v>391</v>
      </c>
      <c r="B13" s="1557">
        <f t="shared" ref="B13:B27" si="6">SUM(D13,F13,H13,J13,L13,N13,P13,R13,B41,D41,F41,H41,J41,L41,N41,P41,R41)</f>
        <v>523</v>
      </c>
      <c r="C13" s="1558">
        <f t="shared" ref="C13:C27" si="7">SUM(E13,G13,I13,K13,M13,O13,Q13,S13,C41,E41,G41,I41,K41,M41,O41,Q41,S41)</f>
        <v>12127681.210000001</v>
      </c>
      <c r="D13" s="81">
        <f>구기체육관!$E$5</f>
        <v>50</v>
      </c>
      <c r="E13" s="65">
        <f>구기체육관!$H$5</f>
        <v>526129.4</v>
      </c>
      <c r="F13" s="65">
        <f>구기체육관!$E$56</f>
        <v>4</v>
      </c>
      <c r="G13" s="65">
        <f>구기체육관!$H$56</f>
        <v>114089</v>
      </c>
      <c r="H13" s="65">
        <f>구기체육관!$E$61</f>
        <v>4</v>
      </c>
      <c r="I13" s="65">
        <f>구기체육관!$H$61</f>
        <v>30683</v>
      </c>
      <c r="J13" s="65">
        <f>구기체육관!$E$66</f>
        <v>4</v>
      </c>
      <c r="K13" s="65">
        <f>구기체육관!$H$66</f>
        <v>327698</v>
      </c>
      <c r="L13" s="65">
        <f>구기체육관!$E$71</f>
        <v>3</v>
      </c>
      <c r="M13" s="65">
        <f>구기체육관!$H$71</f>
        <v>55000</v>
      </c>
      <c r="N13" s="65">
        <f>구기체육관!$E$75</f>
        <v>6</v>
      </c>
      <c r="O13" s="65">
        <f>구기체육관!$H$75</f>
        <v>31054</v>
      </c>
      <c r="P13" s="65">
        <f>구기체육관!$E$82</f>
        <v>6</v>
      </c>
      <c r="Q13" s="79">
        <f>구기체육관!$H$82</f>
        <v>135377.4</v>
      </c>
      <c r="R13" s="65">
        <f>구기체육관!$E$89</f>
        <v>3</v>
      </c>
      <c r="S13" s="65">
        <f>구기체육관!$H$89</f>
        <v>18586</v>
      </c>
    </row>
    <row r="14" spans="1:19" s="46" customFormat="1" ht="21" hidden="1" customHeight="1" x14ac:dyDescent="0.15">
      <c r="A14" s="1559" t="s">
        <v>392</v>
      </c>
      <c r="B14" s="1557">
        <f t="shared" si="6"/>
        <v>48</v>
      </c>
      <c r="C14" s="1558">
        <f t="shared" si="7"/>
        <v>1135475.6499999999</v>
      </c>
      <c r="D14" s="81">
        <f>투기체육관!$E$5</f>
        <v>1</v>
      </c>
      <c r="E14" s="65">
        <f>투기체육관!$K$5</f>
        <v>12817</v>
      </c>
      <c r="F14" s="65">
        <f>투기체육관!$E$7</f>
        <v>2</v>
      </c>
      <c r="G14" s="65">
        <f>투기체육관!$K$7</f>
        <v>6893</v>
      </c>
      <c r="H14" s="65">
        <f>투기체육관!$E$10</f>
        <v>4</v>
      </c>
      <c r="I14" s="65">
        <f>투기체육관!$K$10</f>
        <v>5725</v>
      </c>
      <c r="J14" s="65">
        <f>투기체육관!$E$15</f>
        <v>3</v>
      </c>
      <c r="K14" s="65">
        <f>투기체육관!$K$15</f>
        <v>357431</v>
      </c>
      <c r="L14" s="65">
        <f>투기체육관!$E$19</f>
        <v>1</v>
      </c>
      <c r="M14" s="65">
        <f>투기체육관!$K$19</f>
        <v>1576</v>
      </c>
      <c r="N14" s="65"/>
      <c r="O14" s="65"/>
      <c r="P14" s="65"/>
      <c r="Q14" s="79"/>
      <c r="R14" s="65"/>
      <c r="S14" s="65"/>
    </row>
    <row r="15" spans="1:19" s="46" customFormat="1" ht="21" hidden="1" customHeight="1" x14ac:dyDescent="0.15">
      <c r="A15" s="1559" t="s">
        <v>393</v>
      </c>
      <c r="B15" s="1557">
        <f>SUM(D15,F15,H15,J15,L15,N15,P15,R15,B43,D43,F43,H43,J43,L43,N43,P43,R43)</f>
        <v>769</v>
      </c>
      <c r="C15" s="1558">
        <f>SUM(E15,G15,I15,K15,M15,O15,Q15,S15,C43,E43,G43,I43,K43,M43,O43,Q43,S43)</f>
        <v>18197357.719999999</v>
      </c>
      <c r="D15" s="81">
        <f>생활체육관!$D$6</f>
        <v>112</v>
      </c>
      <c r="E15" s="65">
        <f>생활체육관!$G$6</f>
        <v>1193346.5</v>
      </c>
      <c r="F15" s="65">
        <f>생활체육관!$D$119</f>
        <v>30</v>
      </c>
      <c r="G15" s="65">
        <f>생활체육관!$G$119</f>
        <v>398744.76</v>
      </c>
      <c r="H15" s="65">
        <f>생활체육관!$D$150</f>
        <v>24</v>
      </c>
      <c r="I15" s="65">
        <f>생활체육관!$G$150</f>
        <v>387494</v>
      </c>
      <c r="J15" s="65">
        <f>생활체육관!$D$175</f>
        <v>39</v>
      </c>
      <c r="K15" s="65">
        <f>생활체육관!$G$175</f>
        <v>1169347.6000000001</v>
      </c>
      <c r="L15" s="65">
        <f>생활체육관!$D$215</f>
        <v>23</v>
      </c>
      <c r="M15" s="65">
        <f>생활체육관!$G$215</f>
        <v>155005.29999999999</v>
      </c>
      <c r="N15" s="65">
        <f>생활체육관!$D$239</f>
        <v>15</v>
      </c>
      <c r="O15" s="65">
        <f>생활체육관!$G$239</f>
        <v>290826.7</v>
      </c>
      <c r="P15" s="65">
        <f>생활체육관!$D$255</f>
        <v>11</v>
      </c>
      <c r="Q15" s="79">
        <f>생활체육관!$G$255</f>
        <v>137009</v>
      </c>
      <c r="R15" s="65">
        <f>생활체육관!$D$267</f>
        <v>19</v>
      </c>
      <c r="S15" s="65">
        <f>생활체육관!$G$267</f>
        <v>158322</v>
      </c>
    </row>
    <row r="16" spans="1:19" s="46" customFormat="1" ht="21" hidden="1" customHeight="1" x14ac:dyDescent="0.15">
      <c r="A16" s="1559" t="s">
        <v>303</v>
      </c>
      <c r="B16" s="1557">
        <f t="shared" si="6"/>
        <v>1962</v>
      </c>
      <c r="C16" s="1558">
        <f>SUM(E16,G16,I16,K16,M16,O16,Q16,S16,C44,E44,G44,I44,K44,M44,O44,Q44,S44)</f>
        <v>11072786.170000002</v>
      </c>
      <c r="D16" s="81">
        <f>게이트볼장!$D$6</f>
        <v>26</v>
      </c>
      <c r="E16" s="65">
        <f>게이트볼장!$J$6</f>
        <v>22298</v>
      </c>
      <c r="F16" s="65">
        <f>게이트볼장!$D$33</f>
        <v>14</v>
      </c>
      <c r="G16" s="65">
        <f>게이트볼장!$J$33</f>
        <v>16039</v>
      </c>
      <c r="H16" s="65">
        <f>게이트볼장!$D$48</f>
        <v>3</v>
      </c>
      <c r="I16" s="65">
        <f>게이트볼장!$J$48</f>
        <v>21581</v>
      </c>
      <c r="J16" s="65">
        <f>게이트볼장!$D$52</f>
        <v>92</v>
      </c>
      <c r="K16" s="65">
        <f>게이트볼장!$J$52</f>
        <v>406444</v>
      </c>
      <c r="L16" s="65">
        <f>게이트볼장!$D$145</f>
        <v>35</v>
      </c>
      <c r="M16" s="65">
        <f>게이트볼장!$J$145</f>
        <v>28164</v>
      </c>
      <c r="N16" s="65">
        <f>게이트볼장!$D$181</f>
        <v>18</v>
      </c>
      <c r="O16" s="65">
        <f>게이트볼장!$J$181</f>
        <v>309327.5</v>
      </c>
      <c r="P16" s="65">
        <f>게이트볼장!$D$200</f>
        <v>26</v>
      </c>
      <c r="Q16" s="79">
        <f>게이트볼장!$J$200</f>
        <v>165771</v>
      </c>
      <c r="R16" s="65">
        <f>게이트볼장!$D$227</f>
        <v>14</v>
      </c>
      <c r="S16" s="65">
        <f>게이트볼장!$J$227</f>
        <v>26990</v>
      </c>
    </row>
    <row r="17" spans="1:19" s="46" customFormat="1" ht="21" hidden="1" customHeight="1" x14ac:dyDescent="0.15">
      <c r="A17" s="1559" t="s">
        <v>304</v>
      </c>
      <c r="B17" s="1557">
        <f t="shared" si="6"/>
        <v>515</v>
      </c>
      <c r="C17" s="1558">
        <f t="shared" si="7"/>
        <v>9024798.3699999992</v>
      </c>
      <c r="D17" s="81">
        <f>수영장!$E$6</f>
        <v>99</v>
      </c>
      <c r="E17" s="65">
        <f>수영장!$L$6</f>
        <v>728974.35000000009</v>
      </c>
      <c r="F17" s="65">
        <f>수영장!$E$106</f>
        <v>26</v>
      </c>
      <c r="G17" s="65">
        <f>수영장!$L$106</f>
        <v>348567</v>
      </c>
      <c r="H17" s="65">
        <f>수영장!$E$133</f>
        <v>17</v>
      </c>
      <c r="I17" s="65">
        <f>수영장!$L$133</f>
        <v>220203</v>
      </c>
      <c r="J17" s="65">
        <f>수영장!$E$151</f>
        <v>24</v>
      </c>
      <c r="K17" s="65">
        <f>수영장!$L$151</f>
        <v>581896.30000000005</v>
      </c>
      <c r="L17" s="65">
        <f>수영장!$E$176</f>
        <v>10</v>
      </c>
      <c r="M17" s="65">
        <f>수영장!$L$176</f>
        <v>86965.1</v>
      </c>
      <c r="N17" s="65">
        <f>수영장!$E$187</f>
        <v>19</v>
      </c>
      <c r="O17" s="65">
        <f>수영장!$L$187</f>
        <v>287566.25</v>
      </c>
      <c r="P17" s="65">
        <f>수영장!$E$207</f>
        <v>15</v>
      </c>
      <c r="Q17" s="79">
        <f>수영장!$L$207</f>
        <v>152312.70000000001</v>
      </c>
      <c r="R17" s="65">
        <f>수영장!$E$223</f>
        <v>9</v>
      </c>
      <c r="S17" s="65">
        <f>수영장!$L$223</f>
        <v>58983</v>
      </c>
    </row>
    <row r="18" spans="1:19" s="46" customFormat="1" ht="21" hidden="1" customHeight="1" x14ac:dyDescent="0.15">
      <c r="A18" s="1559" t="s">
        <v>305</v>
      </c>
      <c r="B18" s="1557">
        <f t="shared" si="6"/>
        <v>188</v>
      </c>
      <c r="C18" s="1558">
        <f t="shared" si="7"/>
        <v>2058381.1</v>
      </c>
      <c r="D18" s="81">
        <f>롤러스케이트장!$C$6</f>
        <v>15</v>
      </c>
      <c r="E18" s="65">
        <f>롤러스케이트장!$F$6</f>
        <v>64970</v>
      </c>
      <c r="F18" s="65">
        <f>롤러스케이트장!$C$22</f>
        <v>13</v>
      </c>
      <c r="G18" s="65">
        <f>롤러스케이트장!$F$22</f>
        <v>65240</v>
      </c>
      <c r="H18" s="65">
        <f>롤러스케이트장!$C$36</f>
        <v>6</v>
      </c>
      <c r="I18" s="65">
        <f>롤러스케이트장!$F$36</f>
        <v>40440</v>
      </c>
      <c r="J18" s="65">
        <f>롤러스케이트장!$C$43</f>
        <v>5</v>
      </c>
      <c r="K18" s="65">
        <f>롤러스케이트장!$F$43</f>
        <v>50288</v>
      </c>
      <c r="L18" s="65">
        <f>롤러스케이트장!$C$49</f>
        <v>3</v>
      </c>
      <c r="M18" s="65">
        <f>롤러스케이트장!$F$49</f>
        <v>32742</v>
      </c>
      <c r="N18" s="65">
        <f>롤러스케이트장!$C$53</f>
        <v>2</v>
      </c>
      <c r="O18" s="65">
        <f>롤러스케이트장!$F$53</f>
        <v>25727.599999999999</v>
      </c>
      <c r="P18" s="65">
        <f>롤러스케이트장!$C$56</f>
        <v>2</v>
      </c>
      <c r="Q18" s="79">
        <f>롤러스케이트장!$F$56</f>
        <v>18300</v>
      </c>
      <c r="R18" s="65">
        <f>롤러스케이트장!$C$59</f>
        <v>8</v>
      </c>
      <c r="S18" s="65">
        <f>롤러스케이트장!$F$59</f>
        <v>25806</v>
      </c>
    </row>
    <row r="19" spans="1:19" s="46" customFormat="1" ht="21" hidden="1" customHeight="1" x14ac:dyDescent="0.15">
      <c r="A19" s="1559" t="s">
        <v>306</v>
      </c>
      <c r="B19" s="1557">
        <f t="shared" si="6"/>
        <v>25</v>
      </c>
      <c r="C19" s="1558">
        <f t="shared" si="7"/>
        <v>1083972</v>
      </c>
      <c r="D19" s="81"/>
      <c r="E19" s="65"/>
      <c r="F19" s="65">
        <v>1</v>
      </c>
      <c r="G19" s="65">
        <f>사격장!$K$6</f>
        <v>6009</v>
      </c>
      <c r="H19" s="65">
        <v>1</v>
      </c>
      <c r="I19" s="65">
        <f>사격장!$K$7</f>
        <v>191300</v>
      </c>
      <c r="J19" s="65">
        <v>1</v>
      </c>
      <c r="K19" s="65">
        <f>사격장!$K$8</f>
        <v>95837</v>
      </c>
      <c r="L19" s="65"/>
      <c r="M19" s="65"/>
      <c r="N19" s="65"/>
      <c r="O19" s="65"/>
      <c r="P19" s="65">
        <v>1</v>
      </c>
      <c r="Q19" s="79">
        <f>사격장!$K$9</f>
        <v>3700</v>
      </c>
      <c r="R19" s="65"/>
      <c r="S19" s="65"/>
    </row>
    <row r="20" spans="1:19" s="46" customFormat="1" ht="21" hidden="1" customHeight="1" x14ac:dyDescent="0.15">
      <c r="A20" s="1559" t="s">
        <v>307</v>
      </c>
      <c r="B20" s="1557">
        <f t="shared" si="6"/>
        <v>285</v>
      </c>
      <c r="C20" s="1558">
        <f t="shared" si="7"/>
        <v>2879986.5</v>
      </c>
      <c r="D20" s="81">
        <f>국궁장!$D$5</f>
        <v>8</v>
      </c>
      <c r="E20" s="65">
        <f>국궁장!$I$5</f>
        <v>38873.5</v>
      </c>
      <c r="F20" s="65">
        <f>국궁장!$D$14</f>
        <v>3</v>
      </c>
      <c r="G20" s="65">
        <f>국궁장!$I$14</f>
        <v>11733</v>
      </c>
      <c r="H20" s="65">
        <f>국궁장!$D$18</f>
        <v>3</v>
      </c>
      <c r="I20" s="65">
        <f>국궁장!$I$18</f>
        <v>21186</v>
      </c>
      <c r="J20" s="65">
        <f>국궁장!$D$22</f>
        <v>8</v>
      </c>
      <c r="K20" s="65">
        <f>국궁장!$I$22</f>
        <v>100241</v>
      </c>
      <c r="L20" s="65">
        <f>국궁장!$D$31</f>
        <v>3</v>
      </c>
      <c r="M20" s="65">
        <f>국궁장!$I$31</f>
        <v>40891</v>
      </c>
      <c r="N20" s="65">
        <f>국궁장!$D$35</f>
        <v>5</v>
      </c>
      <c r="O20" s="65">
        <f>국궁장!$I$35</f>
        <v>42283</v>
      </c>
      <c r="P20" s="65">
        <f>국궁장!$D$41</f>
        <v>4</v>
      </c>
      <c r="Q20" s="79">
        <f>국궁장!$I$41</f>
        <v>49699</v>
      </c>
      <c r="R20" s="65">
        <f>국궁장!$D$46</f>
        <v>3</v>
      </c>
      <c r="S20" s="65">
        <f>국궁장!$I$46</f>
        <v>23717</v>
      </c>
    </row>
    <row r="21" spans="1:19" s="46" customFormat="1" ht="21" hidden="1" customHeight="1" x14ac:dyDescent="0.15">
      <c r="A21" s="1559" t="s">
        <v>308</v>
      </c>
      <c r="B21" s="1557">
        <f>SUM(D21,F21,H21,J21,L21,N21,P21,R21,B49,D49,F49,H49,J49,L49,N49,P49,R49)</f>
        <v>26</v>
      </c>
      <c r="C21" s="1558">
        <f>SUM(E21,G21,I21,K21,M21,O21,Q21,S21,C49,E49,G49,I49,K49,M49,O49,Q49,S49)</f>
        <v>666569</v>
      </c>
      <c r="D21" s="81"/>
      <c r="E21" s="65"/>
      <c r="F21" s="65">
        <v>1</v>
      </c>
      <c r="G21" s="65">
        <f>양궁장!$J$6</f>
        <v>20576</v>
      </c>
      <c r="H21" s="65">
        <f>양궁장!$E$7</f>
        <v>2</v>
      </c>
      <c r="I21" s="65">
        <f>양궁장!$J$7</f>
        <v>30891</v>
      </c>
      <c r="J21" s="65">
        <f>양궁장!$E$10</f>
        <v>2</v>
      </c>
      <c r="K21" s="65">
        <f>양궁장!$J$10</f>
        <v>13061</v>
      </c>
      <c r="L21" s="65">
        <f>양궁장!$E$13</f>
        <v>2</v>
      </c>
      <c r="M21" s="82">
        <f>양궁장!$J$13</f>
        <v>45109</v>
      </c>
      <c r="N21" s="65">
        <v>1</v>
      </c>
      <c r="O21" s="65">
        <f>양궁장!$J$16</f>
        <v>4116</v>
      </c>
      <c r="P21" s="65">
        <v>1</v>
      </c>
      <c r="Q21" s="79">
        <f>양궁장!$J$17</f>
        <v>103117</v>
      </c>
      <c r="R21" s="65"/>
      <c r="S21" s="65"/>
    </row>
    <row r="22" spans="1:19" s="46" customFormat="1" ht="21" hidden="1" customHeight="1" x14ac:dyDescent="0.15">
      <c r="A22" s="1559" t="s">
        <v>309</v>
      </c>
      <c r="B22" s="1557">
        <f t="shared" si="6"/>
        <v>23</v>
      </c>
      <c r="C22" s="1558">
        <f t="shared" si="7"/>
        <v>1057398.02</v>
      </c>
      <c r="D22" s="65"/>
      <c r="E22" s="65"/>
      <c r="F22" s="65">
        <f>승마장!$E$6</f>
        <v>2</v>
      </c>
      <c r="G22" s="65">
        <f>승마장!$L$6</f>
        <v>27381.119999999999</v>
      </c>
      <c r="H22" s="65">
        <f>승마장!$E$9</f>
        <v>3</v>
      </c>
      <c r="I22" s="65">
        <f>승마장!$L$9</f>
        <v>37049</v>
      </c>
      <c r="J22" s="65"/>
      <c r="K22" s="65"/>
      <c r="L22" s="65">
        <v>1</v>
      </c>
      <c r="M22" s="82">
        <f>승마장!$L$13</f>
        <v>26084</v>
      </c>
      <c r="N22" s="65">
        <v>1</v>
      </c>
      <c r="O22" s="65">
        <f>승마장!$L$14</f>
        <v>28991</v>
      </c>
      <c r="P22" s="65"/>
      <c r="Q22" s="79"/>
      <c r="R22" s="65"/>
      <c r="S22" s="65"/>
    </row>
    <row r="23" spans="1:19" s="46" customFormat="1" ht="21" hidden="1" customHeight="1" x14ac:dyDescent="0.15">
      <c r="A23" s="1559" t="s">
        <v>139</v>
      </c>
      <c r="B23" s="1557">
        <f t="shared" si="6"/>
        <v>91</v>
      </c>
      <c r="C23" s="1558">
        <f t="shared" si="7"/>
        <v>1070727.8999999999</v>
      </c>
      <c r="D23" s="81">
        <f>골프연습장!$E$6</f>
        <v>34</v>
      </c>
      <c r="E23" s="65">
        <f>골프연습장!$J$6</f>
        <v>263914</v>
      </c>
      <c r="F23" s="65">
        <f>골프연습장!$E$41</f>
        <v>8</v>
      </c>
      <c r="G23" s="65">
        <f>골프연습장!$J$41</f>
        <v>4942</v>
      </c>
      <c r="H23" s="65"/>
      <c r="I23" s="65"/>
      <c r="J23" s="65">
        <f>골프연습장!$E$50</f>
        <v>4</v>
      </c>
      <c r="K23" s="65">
        <f>골프연습장!$J$50</f>
        <v>160634</v>
      </c>
      <c r="L23" s="65">
        <f>골프연습장!$E$55</f>
        <v>2</v>
      </c>
      <c r="M23" s="65">
        <f>골프연습장!$J$55</f>
        <v>30626</v>
      </c>
      <c r="N23" s="65"/>
      <c r="O23" s="65"/>
      <c r="P23" s="65"/>
      <c r="Q23" s="79"/>
      <c r="R23" s="65"/>
      <c r="S23" s="65"/>
    </row>
    <row r="24" spans="1:19" s="46" customFormat="1" ht="21" hidden="1" customHeight="1" x14ac:dyDescent="0.15">
      <c r="A24" s="1559" t="s">
        <v>140</v>
      </c>
      <c r="B24" s="1557">
        <f t="shared" si="6"/>
        <v>10</v>
      </c>
      <c r="C24" s="1558">
        <f t="shared" si="7"/>
        <v>1197279</v>
      </c>
      <c r="D24" s="81"/>
      <c r="E24" s="65"/>
      <c r="F24" s="65">
        <v>1</v>
      </c>
      <c r="G24" s="65">
        <f>조정카누장!$J$6</f>
        <v>25252</v>
      </c>
      <c r="H24" s="65"/>
      <c r="I24" s="65"/>
      <c r="J24" s="65"/>
      <c r="K24" s="65"/>
      <c r="L24" s="65"/>
      <c r="M24" s="65"/>
      <c r="N24" s="65"/>
      <c r="O24" s="65"/>
      <c r="P24" s="65"/>
      <c r="Q24" s="79"/>
      <c r="R24" s="65"/>
      <c r="S24" s="65"/>
    </row>
    <row r="25" spans="1:19" s="46" customFormat="1" ht="21" hidden="1" customHeight="1" x14ac:dyDescent="0.15">
      <c r="A25" s="1559" t="s">
        <v>141</v>
      </c>
      <c r="B25" s="1557">
        <f t="shared" si="6"/>
        <v>16</v>
      </c>
      <c r="C25" s="1558">
        <f t="shared" si="7"/>
        <v>316758</v>
      </c>
      <c r="D25" s="81"/>
      <c r="E25" s="65"/>
      <c r="F25" s="65">
        <v>1</v>
      </c>
      <c r="G25" s="65">
        <f>요트장!$J$6</f>
        <v>138561</v>
      </c>
      <c r="H25" s="65"/>
      <c r="I25" s="65"/>
      <c r="J25" s="65"/>
      <c r="K25" s="65"/>
      <c r="L25" s="65"/>
      <c r="M25" s="65"/>
      <c r="N25" s="65"/>
      <c r="O25" s="65"/>
      <c r="P25" s="65"/>
      <c r="Q25" s="79"/>
      <c r="R25" s="65"/>
      <c r="S25" s="65"/>
    </row>
    <row r="26" spans="1:19" s="46" customFormat="1" ht="21" hidden="1" customHeight="1" x14ac:dyDescent="0.15">
      <c r="A26" s="1560" t="s">
        <v>142</v>
      </c>
      <c r="B26" s="1557">
        <f t="shared" si="6"/>
        <v>34</v>
      </c>
      <c r="C26" s="1558">
        <f t="shared" si="7"/>
        <v>1446116</v>
      </c>
      <c r="D26" s="83">
        <f>빙상장!$E$6</f>
        <v>3</v>
      </c>
      <c r="E26" s="84">
        <f>빙상장!$H$6</f>
        <v>36540</v>
      </c>
      <c r="F26" s="84">
        <v>2</v>
      </c>
      <c r="G26" s="84">
        <f>빙상장!$H$10</f>
        <v>116524</v>
      </c>
      <c r="H26" s="84">
        <v>1</v>
      </c>
      <c r="I26" s="84">
        <f>빙상장!$H$13</f>
        <v>3693</v>
      </c>
      <c r="J26" s="84">
        <v>1</v>
      </c>
      <c r="K26" s="85">
        <v>441659</v>
      </c>
      <c r="L26" s="84">
        <v>1</v>
      </c>
      <c r="M26" s="85"/>
      <c r="N26" s="84">
        <v>1</v>
      </c>
      <c r="O26" s="84">
        <f>빙상장!$H$16</f>
        <v>13439</v>
      </c>
      <c r="P26" s="84"/>
      <c r="Q26" s="86"/>
      <c r="R26" s="84"/>
      <c r="S26" s="84"/>
    </row>
    <row r="27" spans="1:19" s="46" customFormat="1" ht="21" hidden="1" customHeight="1" x14ac:dyDescent="0.15">
      <c r="A27" s="1561" t="s">
        <v>350</v>
      </c>
      <c r="B27" s="1557">
        <f t="shared" si="6"/>
        <v>4</v>
      </c>
      <c r="C27" s="1558">
        <f t="shared" si="7"/>
        <v>462499.9</v>
      </c>
      <c r="D27" s="81"/>
      <c r="E27" s="65"/>
      <c r="F27" s="65"/>
      <c r="G27" s="65"/>
      <c r="H27" s="65"/>
      <c r="I27" s="65"/>
      <c r="J27" s="65"/>
      <c r="K27" s="65"/>
      <c r="L27" s="65"/>
      <c r="M27" s="82"/>
      <c r="N27" s="65"/>
      <c r="O27" s="65"/>
      <c r="P27" s="65"/>
      <c r="Q27" s="79"/>
      <c r="R27" s="65"/>
      <c r="S27" s="65"/>
    </row>
    <row r="28" spans="1:19" s="46" customFormat="1" ht="21" hidden="1" customHeight="1" thickBot="1" x14ac:dyDescent="0.2">
      <c r="A28" s="1562" t="s">
        <v>351</v>
      </c>
      <c r="B28" s="1563">
        <f>SUM(D28,F28,H28,J28,L28,N28,P28,R28,B56,D56,F56,H56,J56,L56,N56,P56,R56)</f>
        <v>2771</v>
      </c>
      <c r="C28" s="1564">
        <f>SUM(E28,G28,I28,K28,M28,O28,Q28,S28,C56,E56,G56,I56,K56,M56,O56,Q56,S56)</f>
        <v>26816201.831</v>
      </c>
      <c r="D28" s="88">
        <f>'기타 체육시설'!E6</f>
        <v>131</v>
      </c>
      <c r="E28" s="89">
        <f>'기타 체육시설'!G6</f>
        <v>666356.18000000005</v>
      </c>
      <c r="F28" s="89">
        <f>'기타 체육시설'!E138</f>
        <v>115</v>
      </c>
      <c r="G28" s="89">
        <f>'기타 체육시설'!G138</f>
        <v>418810</v>
      </c>
      <c r="H28" s="89">
        <f>'기타 체육시설'!E254</f>
        <v>52</v>
      </c>
      <c r="I28" s="89">
        <f>'기타 체육시설'!G254</f>
        <v>582847</v>
      </c>
      <c r="J28" s="89">
        <f>'기타 체육시설'!E307</f>
        <v>63</v>
      </c>
      <c r="K28" s="89">
        <f>'기타 체육시설'!G307</f>
        <v>1493601.6</v>
      </c>
      <c r="L28" s="89">
        <f>'기타 체육시설'!E371</f>
        <v>38</v>
      </c>
      <c r="M28" s="89">
        <f>'기타 체육시설'!G371</f>
        <v>288760</v>
      </c>
      <c r="N28" s="89">
        <f>'기타 체육시설'!E410</f>
        <v>31</v>
      </c>
      <c r="O28" s="89">
        <f>'기타 체육시설'!G410</f>
        <v>247407</v>
      </c>
      <c r="P28" s="89">
        <f>'기타 체육시설'!E442</f>
        <v>61</v>
      </c>
      <c r="Q28" s="90">
        <f>'기타 체육시설'!G442</f>
        <v>182741</v>
      </c>
      <c r="R28" s="89">
        <f>'기타 체육시설'!E504</f>
        <v>61</v>
      </c>
      <c r="S28" s="89">
        <f>'기타 체육시설'!G504</f>
        <v>147993</v>
      </c>
    </row>
    <row r="29" spans="1:19" s="2" customFormat="1" ht="22.15" customHeight="1" x14ac:dyDescent="0.15">
      <c r="A29" s="1798" t="s">
        <v>352</v>
      </c>
      <c r="B29" s="1799" t="s">
        <v>610</v>
      </c>
      <c r="C29" s="1799"/>
      <c r="D29" s="1798" t="s">
        <v>609</v>
      </c>
      <c r="E29" s="1798"/>
      <c r="F29" s="1796" t="s">
        <v>59</v>
      </c>
      <c r="G29" s="1797"/>
      <c r="H29" s="1794" t="s">
        <v>94</v>
      </c>
      <c r="I29" s="1795"/>
      <c r="J29" s="1796" t="s">
        <v>95</v>
      </c>
      <c r="K29" s="1797"/>
      <c r="L29" s="1796" t="s">
        <v>0</v>
      </c>
      <c r="M29" s="1797"/>
      <c r="N29" s="1796" t="s">
        <v>58</v>
      </c>
      <c r="O29" s="1797"/>
      <c r="P29" s="1796" t="s">
        <v>60</v>
      </c>
      <c r="Q29" s="1797"/>
      <c r="R29" s="1796" t="s">
        <v>83</v>
      </c>
      <c r="S29" s="1797"/>
    </row>
    <row r="30" spans="1:19" s="2" customFormat="1" ht="22.15" customHeight="1" x14ac:dyDescent="0.15">
      <c r="A30" s="1798"/>
      <c r="B30" s="226" t="s">
        <v>217</v>
      </c>
      <c r="C30" s="226" t="s">
        <v>143</v>
      </c>
      <c r="D30" s="226" t="s">
        <v>217</v>
      </c>
      <c r="E30" s="226" t="s">
        <v>143</v>
      </c>
      <c r="F30" s="226" t="s">
        <v>217</v>
      </c>
      <c r="G30" s="226" t="s">
        <v>143</v>
      </c>
      <c r="H30" s="1752" t="s">
        <v>217</v>
      </c>
      <c r="I30" s="1752" t="s">
        <v>143</v>
      </c>
      <c r="J30" s="226" t="s">
        <v>217</v>
      </c>
      <c r="K30" s="226" t="s">
        <v>143</v>
      </c>
      <c r="L30" s="226" t="s">
        <v>491</v>
      </c>
      <c r="M30" s="226" t="s">
        <v>143</v>
      </c>
      <c r="N30" s="226" t="s">
        <v>217</v>
      </c>
      <c r="O30" s="226" t="s">
        <v>143</v>
      </c>
      <c r="P30" s="226" t="s">
        <v>217</v>
      </c>
      <c r="Q30" s="226" t="s">
        <v>143</v>
      </c>
      <c r="R30" s="226" t="s">
        <v>217</v>
      </c>
      <c r="S30" s="226" t="s">
        <v>37</v>
      </c>
    </row>
    <row r="31" spans="1:19" s="107" customFormat="1" ht="22.15" customHeight="1" x14ac:dyDescent="0.15">
      <c r="A31" s="105" t="s">
        <v>394</v>
      </c>
      <c r="B31" s="106">
        <f>SUM(B32:B40,B44:B56)</f>
        <v>5462</v>
      </c>
      <c r="C31" s="106">
        <f t="shared" ref="C31" si="8">SUM(C32:C40,C44:C56)</f>
        <v>57931573.770000003</v>
      </c>
      <c r="D31" s="106">
        <f>SUM(D32:D40,D44:D56)</f>
        <v>2952</v>
      </c>
      <c r="E31" s="106">
        <f>SUM(E32:E40,E44:E56)</f>
        <v>16839347.460000001</v>
      </c>
      <c r="F31" s="106">
        <f t="shared" ref="F31:H31" si="9">SUM(F32:F40,F44:F56)</f>
        <v>2529</v>
      </c>
      <c r="G31" s="106">
        <f t="shared" si="9"/>
        <v>10665897.231000001</v>
      </c>
      <c r="H31" s="1749">
        <f t="shared" si="9"/>
        <v>2330</v>
      </c>
      <c r="I31" s="1749">
        <f>SUM(I32:I40,I44:I56)</f>
        <v>13041723.130000001</v>
      </c>
      <c r="J31" s="106">
        <f t="shared" ref="J31:K31" si="10">SUM(J32:J40,J44:J56)</f>
        <v>1397</v>
      </c>
      <c r="K31" s="106">
        <f t="shared" si="10"/>
        <v>14853691.100000001</v>
      </c>
      <c r="L31" s="106">
        <f>SUM(L32:L40,L44:L56)</f>
        <v>3924</v>
      </c>
      <c r="M31" s="106">
        <f>SUM(M32:M40,M44:M56)</f>
        <v>21181154.510000002</v>
      </c>
      <c r="N31" s="106">
        <f t="shared" ref="N31:S31" si="11">SUM(N32:N40,N44:N56)</f>
        <v>4375</v>
      </c>
      <c r="O31" s="106">
        <f t="shared" si="11"/>
        <v>14018623.549999999</v>
      </c>
      <c r="P31" s="106">
        <f t="shared" si="11"/>
        <v>3146</v>
      </c>
      <c r="Q31" s="106">
        <f t="shared" si="11"/>
        <v>20786747.949999999</v>
      </c>
      <c r="R31" s="106">
        <f t="shared" si="11"/>
        <v>640</v>
      </c>
      <c r="S31" s="106">
        <f t="shared" si="11"/>
        <v>3917693</v>
      </c>
    </row>
    <row r="32" spans="1:19" s="46" customFormat="1" ht="21" customHeight="1" x14ac:dyDescent="0.15">
      <c r="A32" s="114" t="s">
        <v>218</v>
      </c>
      <c r="B32" s="91">
        <f>육상경기장!$E$37</f>
        <v>41</v>
      </c>
      <c r="C32" s="91">
        <f>육상경기장!$L$37</f>
        <v>4410700.0600000005</v>
      </c>
      <c r="D32" s="80">
        <f>육상경기장!$E$79</f>
        <v>33</v>
      </c>
      <c r="E32" s="80">
        <f>육상경기장!$L$79</f>
        <v>1837713</v>
      </c>
      <c r="F32" s="91">
        <f>육상경기장!$E$113</f>
        <v>16</v>
      </c>
      <c r="G32" s="91">
        <f>육상경기장!$L$113</f>
        <v>932868</v>
      </c>
      <c r="H32" s="1753">
        <f>육상경기장!$E$130</f>
        <v>17</v>
      </c>
      <c r="I32" s="1753">
        <f>육상경기장!$L$130</f>
        <v>2108110</v>
      </c>
      <c r="J32" s="91">
        <f>육상경기장!$E$148</f>
        <v>15</v>
      </c>
      <c r="K32" s="91">
        <f>육상경기장!$L$148</f>
        <v>1251731</v>
      </c>
      <c r="L32" s="91">
        <f>육상경기장!$E$164</f>
        <v>28</v>
      </c>
      <c r="M32" s="91">
        <f>육상경기장!$L$164</f>
        <v>1973739</v>
      </c>
      <c r="N32" s="91">
        <f>육상경기장!$E$193</f>
        <v>29</v>
      </c>
      <c r="O32" s="91">
        <f>육상경기장!$L$193</f>
        <v>1888683</v>
      </c>
      <c r="P32" s="91">
        <f>육상경기장!$E$223</f>
        <v>30</v>
      </c>
      <c r="Q32" s="91">
        <f>육상경기장!$L$223</f>
        <v>2392738.9</v>
      </c>
      <c r="R32" s="91">
        <f>육상경기장!$E$254</f>
        <v>14</v>
      </c>
      <c r="S32" s="91">
        <f>육상경기장!$L$254</f>
        <v>695144</v>
      </c>
    </row>
    <row r="33" spans="1:19" s="46" customFormat="1" ht="21" customHeight="1" x14ac:dyDescent="0.15">
      <c r="A33" s="115" t="s">
        <v>219</v>
      </c>
      <c r="B33" s="65">
        <f>축구장!$E$260</f>
        <v>262</v>
      </c>
      <c r="C33" s="65">
        <f>축구장!$I$260</f>
        <v>8996488.370000001</v>
      </c>
      <c r="D33" s="65">
        <f>축구장!$E$523</f>
        <v>76</v>
      </c>
      <c r="E33" s="65">
        <f>축구장!$I$523</f>
        <v>2029271</v>
      </c>
      <c r="F33" s="65">
        <f>축구장!$E$600</f>
        <v>41</v>
      </c>
      <c r="G33" s="65">
        <f>축구장!$I$600</f>
        <v>1236478</v>
      </c>
      <c r="H33" s="1750">
        <f>축구장!$E$642</f>
        <v>38</v>
      </c>
      <c r="I33" s="1750">
        <f>축구장!$I$642</f>
        <v>1305451</v>
      </c>
      <c r="J33" s="65">
        <f>축구장!$E$681</f>
        <v>108</v>
      </c>
      <c r="K33" s="65">
        <f>축구장!$I$681</f>
        <v>3365551</v>
      </c>
      <c r="L33" s="65">
        <f>축구장!$E$790</f>
        <v>92</v>
      </c>
      <c r="M33" s="65">
        <f>축구장!$I$790</f>
        <v>2985210</v>
      </c>
      <c r="N33" s="65">
        <f>축구장!$E$883</f>
        <v>74</v>
      </c>
      <c r="O33" s="65">
        <f>축구장!$I$883</f>
        <v>2013736</v>
      </c>
      <c r="P33" s="65">
        <f>축구장!$E$958</f>
        <v>156</v>
      </c>
      <c r="Q33" s="65">
        <f>축구장!$I$958</f>
        <v>4098127.1</v>
      </c>
      <c r="R33" s="65">
        <f>축구장!$E$1115</f>
        <v>22</v>
      </c>
      <c r="S33" s="65">
        <f>축구장!$I$1115</f>
        <v>758162</v>
      </c>
    </row>
    <row r="34" spans="1:19" s="46" customFormat="1" ht="21" customHeight="1" x14ac:dyDescent="0.15">
      <c r="A34" s="115" t="s">
        <v>220</v>
      </c>
      <c r="B34" s="65">
        <f>하키장!$E$15</f>
        <v>3</v>
      </c>
      <c r="C34" s="65">
        <f>하키장!$J$15</f>
        <v>23242</v>
      </c>
      <c r="D34" s="65">
        <f>하키장!$E$19</f>
        <v>2</v>
      </c>
      <c r="E34" s="65">
        <f>하키장!$J$19</f>
        <v>38157</v>
      </c>
      <c r="F34" s="65">
        <f>하키장!$E$22</f>
        <v>2</v>
      </c>
      <c r="G34" s="65">
        <f>하키장!$J$22</f>
        <v>43662</v>
      </c>
      <c r="H34" s="1750">
        <f>하키장!$E$25</f>
        <v>1</v>
      </c>
      <c r="I34" s="1750">
        <f>하키장!$J$25</f>
        <v>14063</v>
      </c>
      <c r="J34" s="65">
        <f>하키장!$E$27</f>
        <v>2</v>
      </c>
      <c r="K34" s="65">
        <f>하키장!$J$27</f>
        <v>266289</v>
      </c>
      <c r="L34" s="65">
        <f>하키장!$E$30</f>
        <v>2</v>
      </c>
      <c r="M34" s="65">
        <f>하키장!$J$30</f>
        <v>221560</v>
      </c>
      <c r="N34" s="65"/>
      <c r="O34" s="65"/>
      <c r="P34" s="65">
        <f>하키장!$E$33</f>
        <v>1</v>
      </c>
      <c r="Q34" s="65">
        <f>하키장!$J$34</f>
        <v>32725</v>
      </c>
      <c r="R34" s="65"/>
      <c r="S34" s="65"/>
    </row>
    <row r="35" spans="1:19" s="46" customFormat="1" ht="21" customHeight="1" x14ac:dyDescent="0.15">
      <c r="A35" s="115" t="s">
        <v>221</v>
      </c>
      <c r="B35" s="65">
        <f>야구장!$E$96</f>
        <v>77</v>
      </c>
      <c r="C35" s="65">
        <f>야구장!$J$96</f>
        <v>1785577.6</v>
      </c>
      <c r="D35" s="65">
        <f>야구장!$E$174</f>
        <v>25</v>
      </c>
      <c r="E35" s="65">
        <f>야구장!$J$174</f>
        <v>738142</v>
      </c>
      <c r="F35" s="65">
        <f>야구장!$E$206</f>
        <v>14</v>
      </c>
      <c r="G35" s="65">
        <f>야구장!$J$206</f>
        <v>1331654</v>
      </c>
      <c r="H35" s="1750">
        <f>야구장!$E$221</f>
        <v>23</v>
      </c>
      <c r="I35" s="1750">
        <f>야구장!$J$221</f>
        <v>472811</v>
      </c>
      <c r="J35" s="65">
        <f>야구장!$E$245</f>
        <v>25</v>
      </c>
      <c r="K35" s="65">
        <f>야구장!$J$245</f>
        <v>506929</v>
      </c>
      <c r="L35" s="65">
        <f>야구장!$E$271</f>
        <v>31</v>
      </c>
      <c r="M35" s="65">
        <f>야구장!$J$271</f>
        <v>1424506</v>
      </c>
      <c r="N35" s="65">
        <f>야구장!$E$303</f>
        <v>31</v>
      </c>
      <c r="O35" s="65">
        <f>야구장!$J$303</f>
        <v>775018</v>
      </c>
      <c r="P35" s="65">
        <f>야구장!$E$335</f>
        <v>37</v>
      </c>
      <c r="Q35" s="65">
        <f>야구장!$J$335</f>
        <v>1056872</v>
      </c>
      <c r="R35" s="65">
        <f>야구장!$E$373</f>
        <v>8</v>
      </c>
      <c r="S35" s="65">
        <f>야구장!$J$373</f>
        <v>234659</v>
      </c>
    </row>
    <row r="36" spans="1:19" s="46" customFormat="1" ht="21" customHeight="1" x14ac:dyDescent="0.15">
      <c r="A36" s="115" t="s">
        <v>222</v>
      </c>
      <c r="B36" s="65">
        <v>1</v>
      </c>
      <c r="C36" s="65">
        <f>싸이클경기장!$K$11</f>
        <v>25456</v>
      </c>
      <c r="D36" s="65">
        <v>1</v>
      </c>
      <c r="E36" s="65">
        <f>싸이클경기장!$K$12</f>
        <v>82346</v>
      </c>
      <c r="F36" s="65">
        <v>1</v>
      </c>
      <c r="G36" s="65">
        <f>싸이클경기장!$K$13</f>
        <v>64948</v>
      </c>
      <c r="H36" s="1750"/>
      <c r="I36" s="1750"/>
      <c r="J36" s="65">
        <v>1</v>
      </c>
      <c r="K36" s="65">
        <f>싸이클경기장!$K$14</f>
        <v>33013</v>
      </c>
      <c r="L36" s="65">
        <v>1</v>
      </c>
      <c r="M36" s="65">
        <f>싸이클경기장!$K$15</f>
        <v>28017</v>
      </c>
      <c r="N36" s="65"/>
      <c r="O36" s="65"/>
      <c r="P36" s="65">
        <v>1</v>
      </c>
      <c r="Q36" s="65">
        <f>싸이클경기장!$K$16</f>
        <v>50500</v>
      </c>
      <c r="R36" s="65"/>
      <c r="S36" s="65"/>
    </row>
    <row r="37" spans="1:19" s="46" customFormat="1" ht="21" customHeight="1" x14ac:dyDescent="0.15">
      <c r="A37" s="115" t="s">
        <v>137</v>
      </c>
      <c r="B37" s="65">
        <f>테니스장!$E$242</f>
        <v>218</v>
      </c>
      <c r="C37" s="65">
        <f>테니스장!$K$242</f>
        <v>1627812.32</v>
      </c>
      <c r="D37" s="65">
        <f>테니스장!$E$461</f>
        <v>77</v>
      </c>
      <c r="E37" s="65">
        <f>테니스장!$K$461</f>
        <v>983225.9</v>
      </c>
      <c r="F37" s="65">
        <f>테니스장!$E$539</f>
        <v>33</v>
      </c>
      <c r="G37" s="65">
        <f>테니스장!$K$539</f>
        <v>703493.56</v>
      </c>
      <c r="H37" s="1750">
        <f>테니스장!$E$573</f>
        <v>43</v>
      </c>
      <c r="I37" s="1750">
        <f>테니스장!$K$573</f>
        <v>673979</v>
      </c>
      <c r="J37" s="65">
        <f>테니스장!$E$617</f>
        <v>58</v>
      </c>
      <c r="K37" s="65">
        <f>테니스장!$K$617</f>
        <v>1103338</v>
      </c>
      <c r="L37" s="65">
        <f>테니스장!$E$676</f>
        <v>47</v>
      </c>
      <c r="M37" s="65">
        <f>테니스장!$K$676</f>
        <v>562154.78</v>
      </c>
      <c r="N37" s="65">
        <f>테니스장!$E$724</f>
        <v>64</v>
      </c>
      <c r="O37" s="65">
        <f>테니스장!$K$724</f>
        <v>790911.2</v>
      </c>
      <c r="P37" s="65">
        <f>테니스장!$E$789</f>
        <v>102</v>
      </c>
      <c r="Q37" s="65">
        <f>테니스장!$K$789</f>
        <v>824607.6</v>
      </c>
      <c r="R37" s="65">
        <f>테니스장!$E$892</f>
        <v>9</v>
      </c>
      <c r="S37" s="65">
        <f>테니스장!$K$892</f>
        <v>56999</v>
      </c>
    </row>
    <row r="38" spans="1:19" s="46" customFormat="1" ht="21" customHeight="1" x14ac:dyDescent="0.15">
      <c r="A38" s="115" t="s">
        <v>138</v>
      </c>
      <c r="B38" s="65">
        <f>씨름장!$E$15</f>
        <v>15</v>
      </c>
      <c r="C38" s="65">
        <f>씨름장!$H$15</f>
        <v>203306.92</v>
      </c>
      <c r="D38" s="65">
        <f>씨름장!$E$31</f>
        <v>4</v>
      </c>
      <c r="E38" s="65">
        <f>씨름장!$H$31</f>
        <v>9076</v>
      </c>
      <c r="F38" s="65">
        <f>씨름장!$E$36</f>
        <v>6</v>
      </c>
      <c r="G38" s="65">
        <f>씨름장!$H$36</f>
        <v>263172.88</v>
      </c>
      <c r="H38" s="1750">
        <f>씨름장!$E$43</f>
        <v>3</v>
      </c>
      <c r="I38" s="1750">
        <f>씨름장!$H$43</f>
        <v>4668</v>
      </c>
      <c r="J38" s="65">
        <f>씨름장!$E$47</f>
        <v>8</v>
      </c>
      <c r="K38" s="65">
        <f>씨름장!$H$47</f>
        <v>1384</v>
      </c>
      <c r="L38" s="65">
        <f>씨름장!$E$56</f>
        <v>11</v>
      </c>
      <c r="M38" s="65">
        <f>씨름장!$H$56</f>
        <v>10904</v>
      </c>
      <c r="N38" s="84">
        <f>씨름장!$E$68</f>
        <v>9</v>
      </c>
      <c r="O38" s="65">
        <f>씨름장!$H$68</f>
        <v>12618</v>
      </c>
      <c r="P38" s="65">
        <f>씨름장!$E$78</f>
        <v>7</v>
      </c>
      <c r="Q38" s="65">
        <f>씨름장!$H$78</f>
        <v>99130</v>
      </c>
      <c r="R38" s="65">
        <v>1</v>
      </c>
      <c r="S38" s="65">
        <f>씨름장!$H$86</f>
        <v>1950</v>
      </c>
    </row>
    <row r="39" spans="1:19" s="46" customFormat="1" ht="21" customHeight="1" x14ac:dyDescent="0.15">
      <c r="A39" s="1644" t="s">
        <v>117</v>
      </c>
      <c r="B39" s="1641">
        <v>3210</v>
      </c>
      <c r="C39" s="1641">
        <v>15646450</v>
      </c>
      <c r="D39" s="1643">
        <v>2106</v>
      </c>
      <c r="E39" s="1643">
        <v>2881982</v>
      </c>
      <c r="F39" s="1641">
        <v>2089</v>
      </c>
      <c r="G39" s="1641">
        <v>1409832</v>
      </c>
      <c r="H39" s="1763">
        <v>1717</v>
      </c>
      <c r="I39" s="1763">
        <v>3221515</v>
      </c>
      <c r="J39" s="1641">
        <v>784</v>
      </c>
      <c r="K39" s="1641">
        <v>1663420</v>
      </c>
      <c r="L39" s="1641">
        <v>3148</v>
      </c>
      <c r="M39" s="1641">
        <v>4711774</v>
      </c>
      <c r="N39" s="1643">
        <v>3421</v>
      </c>
      <c r="O39" s="1641">
        <v>3051934</v>
      </c>
      <c r="P39" s="1641">
        <v>1939</v>
      </c>
      <c r="Q39" s="1641">
        <v>3205963</v>
      </c>
      <c r="R39" s="1641">
        <v>487</v>
      </c>
      <c r="S39" s="1641">
        <v>891709</v>
      </c>
    </row>
    <row r="40" spans="1:19" s="46" customFormat="1" ht="21" customHeight="1" x14ac:dyDescent="0.15">
      <c r="A40" s="115" t="s">
        <v>302</v>
      </c>
      <c r="B40" s="65">
        <f>SUM(B41:B43)</f>
        <v>333</v>
      </c>
      <c r="C40" s="65">
        <f t="shared" ref="C40" si="12">SUM(C41:C43)</f>
        <v>9421195.1700000018</v>
      </c>
      <c r="D40" s="65">
        <f>SUM(D41:D43)</f>
        <v>103</v>
      </c>
      <c r="E40" s="65">
        <f>SUM(E41:E43)</f>
        <v>2146808.4</v>
      </c>
      <c r="F40" s="65">
        <f t="shared" ref="F40:L40" si="13">SUM(F41:F43)</f>
        <v>50</v>
      </c>
      <c r="G40" s="65">
        <f t="shared" si="13"/>
        <v>1068859</v>
      </c>
      <c r="H40" s="1750">
        <f t="shared" si="13"/>
        <v>79</v>
      </c>
      <c r="I40" s="1750">
        <f t="shared" si="13"/>
        <v>2379579.5</v>
      </c>
      <c r="J40" s="65">
        <f t="shared" si="13"/>
        <v>89</v>
      </c>
      <c r="K40" s="65">
        <f t="shared" si="13"/>
        <v>2473770.7999999998</v>
      </c>
      <c r="L40" s="65">
        <f t="shared" si="13"/>
        <v>85</v>
      </c>
      <c r="M40" s="65">
        <f>SUM(M41:M43)</f>
        <v>2461432.6</v>
      </c>
      <c r="N40" s="80">
        <f t="shared" ref="N40" si="14">SUM(N41:N43)</f>
        <v>89</v>
      </c>
      <c r="O40" s="65">
        <f>SUM(O41:O43)</f>
        <v>1568148.35</v>
      </c>
      <c r="P40" s="65">
        <f t="shared" ref="P40:S40" si="15">SUM(P41:P43)</f>
        <v>120</v>
      </c>
      <c r="Q40" s="65">
        <f t="shared" si="15"/>
        <v>4203136.0999999996</v>
      </c>
      <c r="R40" s="65">
        <f t="shared" si="15"/>
        <v>28</v>
      </c>
      <c r="S40" s="65">
        <f t="shared" si="15"/>
        <v>224430</v>
      </c>
    </row>
    <row r="41" spans="1:19" s="46" customFormat="1" ht="21" customHeight="1" x14ac:dyDescent="0.15">
      <c r="A41" s="115" t="s">
        <v>391</v>
      </c>
      <c r="B41" s="65">
        <f>구기체육관!$E$93</f>
        <v>177</v>
      </c>
      <c r="C41" s="65">
        <f>구기체육관!$H$93</f>
        <v>4803449.8100000005</v>
      </c>
      <c r="D41" s="65">
        <f>구기체육관!$E$271</f>
        <v>41</v>
      </c>
      <c r="E41" s="65">
        <f>구기체육관!$H$271</f>
        <v>1164110</v>
      </c>
      <c r="F41" s="65">
        <f>구기체육관!$E$313</f>
        <v>14</v>
      </c>
      <c r="G41" s="65">
        <f>구기체육관!$H$313</f>
        <v>240572</v>
      </c>
      <c r="H41" s="1750">
        <f>구기체육관!$E$328</f>
        <v>40</v>
      </c>
      <c r="I41" s="1750">
        <f>구기체육관!$H$328</f>
        <v>1074585</v>
      </c>
      <c r="J41" s="65">
        <f>구기체육관!$E$369</f>
        <v>29</v>
      </c>
      <c r="K41" s="65">
        <f>구기체육관!$H$369</f>
        <v>931859.4</v>
      </c>
      <c r="L41" s="65">
        <f>구기체육관!$E$399</f>
        <v>39</v>
      </c>
      <c r="M41" s="65">
        <f>구기체육관!$H$399</f>
        <v>796499.3</v>
      </c>
      <c r="N41" s="65">
        <f>구기체육관!$E$439</f>
        <v>32</v>
      </c>
      <c r="O41" s="65">
        <f>구기체육관!$H$439</f>
        <v>510545.8</v>
      </c>
      <c r="P41" s="65">
        <f>구기체육관!$E$472</f>
        <v>54</v>
      </c>
      <c r="Q41" s="65">
        <f>구기체육관!$H$472</f>
        <v>1203380.1000000001</v>
      </c>
      <c r="R41" s="65">
        <f>구기체육관!$E$527</f>
        <v>17</v>
      </c>
      <c r="S41" s="65">
        <f>구기체육관!$H$527</f>
        <v>164063</v>
      </c>
    </row>
    <row r="42" spans="1:19" s="46" customFormat="1" ht="21" customHeight="1" x14ac:dyDescent="0.15">
      <c r="A42" s="115" t="s">
        <v>392</v>
      </c>
      <c r="B42" s="65">
        <f>투기체육관!$E$21</f>
        <v>6</v>
      </c>
      <c r="C42" s="65">
        <f>투기체육관!$K$21</f>
        <v>21877.200000000001</v>
      </c>
      <c r="D42" s="65">
        <f>투기체육관!$E$28</f>
        <v>10</v>
      </c>
      <c r="E42" s="65">
        <f>투기체육관!$K$28</f>
        <v>98926</v>
      </c>
      <c r="F42" s="65">
        <f>투기체육관!$E$39</f>
        <v>3</v>
      </c>
      <c r="G42" s="65">
        <f>투기체육관!$K$39</f>
        <v>18623</v>
      </c>
      <c r="H42" s="1750">
        <f>투기체육관!E43</f>
        <v>1</v>
      </c>
      <c r="I42" s="1750">
        <f>투기체육관!$K$43</f>
        <v>98286.9</v>
      </c>
      <c r="J42" s="65">
        <f>투기체육관!$E$45</f>
        <v>2</v>
      </c>
      <c r="K42" s="65">
        <f>투기체육관!$K$45</f>
        <v>260660</v>
      </c>
      <c r="L42" s="65">
        <f>투기체육관!$E$48</f>
        <v>6</v>
      </c>
      <c r="M42" s="65">
        <f>투기체육관!$K$48</f>
        <v>117684</v>
      </c>
      <c r="N42" s="65">
        <f>투기체육관!$E$55</f>
        <v>5</v>
      </c>
      <c r="O42" s="65">
        <f>투기체육관!$K$55</f>
        <v>126336.55</v>
      </c>
      <c r="P42" s="65">
        <f>투기체육관!$E$61</f>
        <v>3</v>
      </c>
      <c r="Q42" s="65">
        <f>투기체육관!$K$61</f>
        <v>6997</v>
      </c>
      <c r="R42" s="65">
        <v>1</v>
      </c>
      <c r="S42" s="65">
        <f>투기체육관!$K$65</f>
        <v>1643</v>
      </c>
    </row>
    <row r="43" spans="1:19" s="46" customFormat="1" ht="21" customHeight="1" x14ac:dyDescent="0.15">
      <c r="A43" s="115" t="s">
        <v>393</v>
      </c>
      <c r="B43" s="65">
        <f>생활체육관!$D$287</f>
        <v>150</v>
      </c>
      <c r="C43" s="65">
        <f>생활체육관!$G$287</f>
        <v>4595868.16</v>
      </c>
      <c r="D43" s="65">
        <f>생활체육관!$D$439</f>
        <v>52</v>
      </c>
      <c r="E43" s="65">
        <f>생활체육관!$G$439</f>
        <v>883772.39999999991</v>
      </c>
      <c r="F43" s="65">
        <f>생활체육관!$D$492</f>
        <v>33</v>
      </c>
      <c r="G43" s="65">
        <f>생활체육관!$G$492</f>
        <v>809664</v>
      </c>
      <c r="H43" s="1750">
        <f>생활체육관!$D$526</f>
        <v>38</v>
      </c>
      <c r="I43" s="1750">
        <f>생활체육관!$G$526</f>
        <v>1206707.6000000001</v>
      </c>
      <c r="J43" s="65">
        <f>생활체육관!$D$565</f>
        <v>58</v>
      </c>
      <c r="K43" s="65">
        <f>생활체육관!$G$565</f>
        <v>1281251.3999999999</v>
      </c>
      <c r="L43" s="65">
        <f>생활체육관!$D$624</f>
        <v>40</v>
      </c>
      <c r="M43" s="65">
        <f>생활체육관!$G$624</f>
        <v>1547249.3</v>
      </c>
      <c r="N43" s="65">
        <f>생활체육관!$D$665</f>
        <v>52</v>
      </c>
      <c r="O43" s="65">
        <f>생활체육관!$G$665</f>
        <v>931266</v>
      </c>
      <c r="P43" s="65">
        <f>생활체육관!$D$718</f>
        <v>63</v>
      </c>
      <c r="Q43" s="65">
        <f>생활체육관!$G$718</f>
        <v>2992759</v>
      </c>
      <c r="R43" s="65">
        <f>생활체육관!$D$782</f>
        <v>10</v>
      </c>
      <c r="S43" s="65">
        <f>생활체육관!$G$782</f>
        <v>58724</v>
      </c>
    </row>
    <row r="44" spans="1:19" s="46" customFormat="1" ht="21" customHeight="1" x14ac:dyDescent="0.15">
      <c r="A44" s="115" t="s">
        <v>303</v>
      </c>
      <c r="B44" s="65">
        <f>게이트볼장!$D$242</f>
        <v>431</v>
      </c>
      <c r="C44" s="65">
        <f>게이트볼장!$J$242</f>
        <v>2579661.84</v>
      </c>
      <c r="D44" s="65">
        <f>게이트볼장!$D$675</f>
        <v>233</v>
      </c>
      <c r="E44" s="65">
        <f>게이트볼장!$J$675</f>
        <v>1065853.3600000001</v>
      </c>
      <c r="F44" s="65">
        <f>게이트볼장!$D$909</f>
        <v>108</v>
      </c>
      <c r="G44" s="65">
        <f>게이트볼장!$J$909</f>
        <v>702096</v>
      </c>
      <c r="H44" s="1750">
        <f>게이트볼장!$D$1018</f>
        <v>231</v>
      </c>
      <c r="I44" s="1750">
        <f>게이트볼장!$J$1018</f>
        <v>1005484.6300000001</v>
      </c>
      <c r="J44" s="65">
        <f>게이트볼장!$D$1250</f>
        <v>157</v>
      </c>
      <c r="K44" s="65">
        <f>게이트볼장!$J$1250</f>
        <v>1065526.3999999999</v>
      </c>
      <c r="L44" s="65">
        <f>게이트볼장!$D$1408</f>
        <v>263</v>
      </c>
      <c r="M44" s="65">
        <f>게이트볼장!$J$1408</f>
        <v>2061087.0599999998</v>
      </c>
      <c r="N44" s="65">
        <f>게이트볼장!$D$1672</f>
        <v>84</v>
      </c>
      <c r="O44" s="65">
        <f>게이트볼장!$J$1672</f>
        <v>174857</v>
      </c>
      <c r="P44" s="65">
        <f>게이트볼장!$D$1757</f>
        <v>189</v>
      </c>
      <c r="Q44" s="65">
        <f>게이트볼장!$J$1757</f>
        <v>859470.38</v>
      </c>
      <c r="R44" s="65">
        <f>게이트볼장!$D$1947</f>
        <v>38</v>
      </c>
      <c r="S44" s="65">
        <f>게이트볼장!$J$1947</f>
        <v>562135</v>
      </c>
    </row>
    <row r="45" spans="1:19" s="46" customFormat="1" ht="21" customHeight="1" x14ac:dyDescent="0.15">
      <c r="A45" s="115" t="s">
        <v>304</v>
      </c>
      <c r="B45" s="65">
        <f>수영장!$E$233</f>
        <v>122</v>
      </c>
      <c r="C45" s="65">
        <f>수영장!$L$233</f>
        <v>3160322.8000000003</v>
      </c>
      <c r="D45" s="65">
        <f>수영장!$E$357</f>
        <v>24</v>
      </c>
      <c r="E45" s="65">
        <f>수영장!$L$357</f>
        <v>283345</v>
      </c>
      <c r="F45" s="65">
        <f>수영장!$E$382</f>
        <v>19</v>
      </c>
      <c r="G45" s="65">
        <f>수영장!$L$382</f>
        <v>566961</v>
      </c>
      <c r="H45" s="1750">
        <f>수영장!$E$402</f>
        <v>12</v>
      </c>
      <c r="I45" s="1750">
        <f>수영장!$L$402</f>
        <v>223340</v>
      </c>
      <c r="J45" s="65">
        <f>수영장!$E$415</f>
        <v>25</v>
      </c>
      <c r="K45" s="65">
        <f>수영장!$L$415</f>
        <v>642302</v>
      </c>
      <c r="L45" s="65">
        <f>수영장!$E$441</f>
        <v>25</v>
      </c>
      <c r="M45" s="65">
        <f>수영장!$L$441</f>
        <v>457496</v>
      </c>
      <c r="N45" s="65">
        <f>수영장!$E$467</f>
        <v>31</v>
      </c>
      <c r="O45" s="65">
        <f>수영장!$L$467</f>
        <v>520001</v>
      </c>
      <c r="P45" s="65">
        <f>수영장!$E$499</f>
        <v>36</v>
      </c>
      <c r="Q45" s="65">
        <f>수영장!$L$499</f>
        <v>688580.87</v>
      </c>
      <c r="R45" s="65">
        <f>수영장!$E$536</f>
        <v>2</v>
      </c>
      <c r="S45" s="65">
        <f>수영장!$L$536</f>
        <v>16982</v>
      </c>
    </row>
    <row r="46" spans="1:19" s="46" customFormat="1" ht="21" customHeight="1" x14ac:dyDescent="0.15">
      <c r="A46" s="115" t="s">
        <v>305</v>
      </c>
      <c r="B46" s="65">
        <f>롤러스케이트장!$C$68</f>
        <v>54</v>
      </c>
      <c r="C46" s="65">
        <f>롤러스케이트장!$F$68</f>
        <v>502901.5</v>
      </c>
      <c r="D46" s="65">
        <f>롤러스케이트장!$C$123</f>
        <v>9</v>
      </c>
      <c r="E46" s="65">
        <f>롤러스케이트장!$F$123</f>
        <v>257318</v>
      </c>
      <c r="F46" s="65">
        <f>롤러스케이트장!$C$133</f>
        <v>8</v>
      </c>
      <c r="G46" s="65">
        <f>롤러스케이트장!$F$133</f>
        <v>137165</v>
      </c>
      <c r="H46" s="1750">
        <f>롤러스케이트장!$C$142</f>
        <v>13</v>
      </c>
      <c r="I46" s="1750">
        <f>롤러스케이트장!$F$142</f>
        <v>45449</v>
      </c>
      <c r="J46" s="65">
        <f>롤러스케이트장!$C$156</f>
        <v>7</v>
      </c>
      <c r="K46" s="65">
        <f>롤러스케이트장!$F$156</f>
        <v>63560</v>
      </c>
      <c r="L46" s="65">
        <f>롤러스케이트장!$C$164</f>
        <v>7</v>
      </c>
      <c r="M46" s="65">
        <f>롤러스케이트장!$F$164</f>
        <v>217284</v>
      </c>
      <c r="N46" s="65">
        <f>롤러스케이트장!$C$172</f>
        <v>13</v>
      </c>
      <c r="O46" s="65">
        <f>롤러스케이트장!$F$172</f>
        <v>312416</v>
      </c>
      <c r="P46" s="65">
        <f>롤러스케이트장!$C$186</f>
        <v>21</v>
      </c>
      <c r="Q46" s="65">
        <f>롤러스케이트장!$F$186</f>
        <v>179774</v>
      </c>
      <c r="R46" s="65">
        <f>롤러스케이트장!$C$208</f>
        <v>2</v>
      </c>
      <c r="S46" s="65">
        <f>롤러스케이트장!$F$208</f>
        <v>19000</v>
      </c>
    </row>
    <row r="47" spans="1:19" s="46" customFormat="1" ht="21" customHeight="1" x14ac:dyDescent="0.15">
      <c r="A47" s="115" t="s">
        <v>306</v>
      </c>
      <c r="B47" s="65">
        <v>1</v>
      </c>
      <c r="C47" s="65">
        <f>사격장!$K$10</f>
        <v>78061</v>
      </c>
      <c r="D47" s="65">
        <f>사격장!$E$11</f>
        <v>6</v>
      </c>
      <c r="E47" s="65">
        <f>사격장!$K$11</f>
        <v>94267</v>
      </c>
      <c r="F47" s="65">
        <f>사격장!$E$18</f>
        <v>3</v>
      </c>
      <c r="G47" s="65">
        <f>사격장!$K$18</f>
        <v>127721</v>
      </c>
      <c r="H47" s="1750">
        <v>1</v>
      </c>
      <c r="I47" s="1750">
        <f>사격장!$K$22</f>
        <v>9746</v>
      </c>
      <c r="J47" s="65">
        <v>1</v>
      </c>
      <c r="K47" s="65">
        <f>사격장!$K$23</f>
        <v>130701</v>
      </c>
      <c r="L47" s="65">
        <v>1</v>
      </c>
      <c r="M47" s="65">
        <f>사격장!$K$24</f>
        <v>57614</v>
      </c>
      <c r="N47" s="65">
        <f>사격장!$E$25</f>
        <v>4</v>
      </c>
      <c r="O47" s="65">
        <f>사격장!$K$25</f>
        <v>172983</v>
      </c>
      <c r="P47" s="65">
        <f>사격장!$E$30</f>
        <v>4</v>
      </c>
      <c r="Q47" s="65">
        <f>사격장!$K$30</f>
        <v>116033</v>
      </c>
      <c r="R47" s="65"/>
      <c r="S47" s="65"/>
    </row>
    <row r="48" spans="1:19" s="46" customFormat="1" ht="21" customHeight="1" x14ac:dyDescent="0.15">
      <c r="A48" s="115" t="s">
        <v>307</v>
      </c>
      <c r="B48" s="65">
        <f>국궁장!$D$50</f>
        <v>55</v>
      </c>
      <c r="C48" s="65">
        <f>국궁장!$I$50</f>
        <v>605860</v>
      </c>
      <c r="D48" s="65">
        <f>국궁장!$D$106</f>
        <v>32</v>
      </c>
      <c r="E48" s="65">
        <f>국궁장!$I$106</f>
        <v>377915</v>
      </c>
      <c r="F48" s="65">
        <f>국궁장!$D$139</f>
        <v>14</v>
      </c>
      <c r="G48" s="65">
        <f>국궁장!$I$139</f>
        <v>125559</v>
      </c>
      <c r="H48" s="1750">
        <f>국궁장!$D$154</f>
        <v>23</v>
      </c>
      <c r="I48" s="1750">
        <f>국궁장!$I$154</f>
        <v>160426</v>
      </c>
      <c r="J48" s="65">
        <f>국궁장!$D$178</f>
        <v>15</v>
      </c>
      <c r="K48" s="65">
        <f>국궁장!$I$178</f>
        <v>192923</v>
      </c>
      <c r="L48" s="65">
        <f>국궁장!$D$194</f>
        <v>38</v>
      </c>
      <c r="M48" s="65">
        <f>국궁장!$I$194</f>
        <v>478441</v>
      </c>
      <c r="N48" s="65">
        <f>국궁장!$D$233</f>
        <v>19</v>
      </c>
      <c r="O48" s="65">
        <f>국궁장!$I$233</f>
        <v>190892</v>
      </c>
      <c r="P48" s="65">
        <f>국궁장!$D$253</f>
        <v>47</v>
      </c>
      <c r="Q48" s="65">
        <f>국궁장!$I$253</f>
        <v>397378</v>
      </c>
      <c r="R48" s="65">
        <f>국궁장!$D$301</f>
        <v>5</v>
      </c>
      <c r="S48" s="65">
        <f>국궁장!$I$301</f>
        <v>21969</v>
      </c>
    </row>
    <row r="49" spans="1:19" s="46" customFormat="1" ht="21" customHeight="1" x14ac:dyDescent="0.15">
      <c r="A49" s="115" t="s">
        <v>308</v>
      </c>
      <c r="B49" s="65">
        <f>양궁장!$E$18</f>
        <v>5</v>
      </c>
      <c r="C49" s="65">
        <f>양궁장!$J$18</f>
        <v>36840</v>
      </c>
      <c r="D49" s="65">
        <f>양궁장!$E$24</f>
        <v>4</v>
      </c>
      <c r="E49" s="65">
        <f>양궁장!$J$24</f>
        <v>140234</v>
      </c>
      <c r="F49" s="65">
        <f>양궁장!$E$29</f>
        <v>3</v>
      </c>
      <c r="G49" s="65">
        <f>양궁장!$J$29</f>
        <v>84092</v>
      </c>
      <c r="H49" s="1750"/>
      <c r="I49" s="1750"/>
      <c r="J49" s="65">
        <f>양궁장!$E$33</f>
        <v>2</v>
      </c>
      <c r="K49" s="65">
        <f>양궁장!$J$33</f>
        <v>102448</v>
      </c>
      <c r="L49" s="65">
        <v>1</v>
      </c>
      <c r="M49" s="65">
        <f>양궁장!$J$36</f>
        <v>3269</v>
      </c>
      <c r="N49" s="65">
        <v>1</v>
      </c>
      <c r="O49" s="65">
        <f>양궁장!$J$37</f>
        <v>79969</v>
      </c>
      <c r="P49" s="65">
        <v>1</v>
      </c>
      <c r="Q49" s="65">
        <f>양궁장!$J$38</f>
        <v>2847</v>
      </c>
      <c r="R49" s="65"/>
      <c r="S49" s="65"/>
    </row>
    <row r="50" spans="1:19" s="46" customFormat="1" ht="21" customHeight="1" x14ac:dyDescent="0.15">
      <c r="A50" s="115" t="s">
        <v>309</v>
      </c>
      <c r="B50" s="65">
        <v>1</v>
      </c>
      <c r="C50" s="65">
        <f>승마장!$L$15</f>
        <v>39318</v>
      </c>
      <c r="D50" s="65">
        <f>승마장!$E$16</f>
        <v>2</v>
      </c>
      <c r="E50" s="65">
        <f>승마장!$L$16</f>
        <v>40423</v>
      </c>
      <c r="F50" s="65"/>
      <c r="G50" s="65"/>
      <c r="H50" s="1750">
        <f>승마장!$E$19</f>
        <v>2</v>
      </c>
      <c r="I50" s="1750">
        <f>승마장!$L$19</f>
        <v>25843</v>
      </c>
      <c r="J50" s="65">
        <f>승마장!$E$22</f>
        <v>4</v>
      </c>
      <c r="K50" s="65">
        <f>승마장!$L$22</f>
        <v>192694.9</v>
      </c>
      <c r="L50" s="65">
        <f>승마장!$E$27</f>
        <v>2</v>
      </c>
      <c r="M50" s="65">
        <f>승마장!$L$27</f>
        <v>44126</v>
      </c>
      <c r="N50" s="65">
        <f>승마장!$E$30</f>
        <v>3</v>
      </c>
      <c r="O50" s="65">
        <f>승마장!$L$30</f>
        <v>432229</v>
      </c>
      <c r="P50" s="65">
        <f>승마장!$E$34</f>
        <v>2</v>
      </c>
      <c r="Q50" s="65">
        <f>승마장!$L$34</f>
        <v>163259</v>
      </c>
      <c r="R50" s="65"/>
      <c r="S50" s="65"/>
    </row>
    <row r="51" spans="1:19" s="46" customFormat="1" ht="21" customHeight="1" x14ac:dyDescent="0.15">
      <c r="A51" s="115" t="s">
        <v>139</v>
      </c>
      <c r="B51" s="65">
        <f>골프연습장!$E$58</f>
        <v>12</v>
      </c>
      <c r="C51" s="65">
        <f>골프연습장!$J$58</f>
        <v>345753.2</v>
      </c>
      <c r="D51" s="65">
        <f>골프연습장!$E$71</f>
        <v>9</v>
      </c>
      <c r="E51" s="65">
        <f>골프연습장!$J$71</f>
        <v>88575</v>
      </c>
      <c r="F51" s="65">
        <f>골프연습장!$E$81</f>
        <v>3</v>
      </c>
      <c r="G51" s="65">
        <f>골프연습장!$J$81</f>
        <v>19571</v>
      </c>
      <c r="H51" s="1750"/>
      <c r="I51" s="1750"/>
      <c r="J51" s="65">
        <f>골프연습장!$E$85</f>
        <v>3</v>
      </c>
      <c r="K51" s="65">
        <f>골프연습장!$J$85</f>
        <v>21790</v>
      </c>
      <c r="L51" s="65">
        <f>골프연습장!$E$89</f>
        <v>4</v>
      </c>
      <c r="M51" s="65">
        <f>골프연습장!$J$89</f>
        <v>27349.7</v>
      </c>
      <c r="N51" s="65">
        <f>골프연습장!$E$94</f>
        <v>2</v>
      </c>
      <c r="O51" s="65">
        <f>골프연습장!$J$94</f>
        <v>26263</v>
      </c>
      <c r="P51" s="65">
        <f>골프연습장!$E$97</f>
        <v>8</v>
      </c>
      <c r="Q51" s="65">
        <f>골프연습장!$J$97</f>
        <v>50434</v>
      </c>
      <c r="R51" s="65">
        <f>골프연습장!$E$106</f>
        <v>2</v>
      </c>
      <c r="S51" s="65">
        <f>골프연습장!$J$106</f>
        <v>30876</v>
      </c>
    </row>
    <row r="52" spans="1:19" s="46" customFormat="1" ht="21" customHeight="1" x14ac:dyDescent="0.15">
      <c r="A52" s="115" t="s">
        <v>140</v>
      </c>
      <c r="B52" s="65">
        <f>조정카누장!$E$7</f>
        <v>2</v>
      </c>
      <c r="C52" s="65">
        <f>조정카누장!$J$7</f>
        <v>1013565</v>
      </c>
      <c r="D52" s="65">
        <v>1</v>
      </c>
      <c r="E52" s="65">
        <f>조정카누장!$J$10</f>
        <v>4191</v>
      </c>
      <c r="F52" s="65">
        <f>조정카누장!$E$11</f>
        <v>3</v>
      </c>
      <c r="G52" s="65">
        <f>조정카누장!$J$11</f>
        <v>120158</v>
      </c>
      <c r="H52" s="1750"/>
      <c r="I52" s="1750"/>
      <c r="J52" s="65"/>
      <c r="K52" s="65"/>
      <c r="L52" s="65">
        <f>조정카누장!$E$15</f>
        <v>2</v>
      </c>
      <c r="M52" s="65">
        <f>조정카누장!$J$15</f>
        <v>33447</v>
      </c>
      <c r="N52" s="65"/>
      <c r="O52" s="65"/>
      <c r="P52" s="65">
        <v>1</v>
      </c>
      <c r="Q52" s="65">
        <f>조정카누장!$J$18</f>
        <v>666</v>
      </c>
      <c r="R52" s="65"/>
      <c r="S52" s="65"/>
    </row>
    <row r="53" spans="1:19" s="46" customFormat="1" ht="21" customHeight="1" x14ac:dyDescent="0.15">
      <c r="A53" s="116" t="s">
        <v>141</v>
      </c>
      <c r="B53" s="65">
        <v>1</v>
      </c>
      <c r="C53" s="65">
        <f>요트장!$J$7</f>
        <v>593</v>
      </c>
      <c r="D53" s="65">
        <f>요트장!$D$8</f>
        <v>2</v>
      </c>
      <c r="E53" s="65">
        <f>요트장!$J$8</f>
        <v>23370</v>
      </c>
      <c r="F53" s="65">
        <v>1</v>
      </c>
      <c r="G53" s="65">
        <f>요트장!$J$11</f>
        <v>3100</v>
      </c>
      <c r="H53" s="1750">
        <v>1</v>
      </c>
      <c r="I53" s="1750">
        <f>요트장!$J$12</f>
        <v>8541</v>
      </c>
      <c r="J53" s="65">
        <v>1</v>
      </c>
      <c r="K53" s="65">
        <f>요트장!$J$13</f>
        <v>2146</v>
      </c>
      <c r="L53" s="84">
        <f>요트장!$D$14</f>
        <v>2</v>
      </c>
      <c r="M53" s="84">
        <f>요트장!$J$14</f>
        <v>41507</v>
      </c>
      <c r="N53" s="65">
        <v>1</v>
      </c>
      <c r="O53" s="65">
        <f>요트장!$J$17</f>
        <v>1400</v>
      </c>
      <c r="P53" s="65">
        <f>요트장!$D$18</f>
        <v>6</v>
      </c>
      <c r="Q53" s="65">
        <f>요트장!$J$18</f>
        <v>97540</v>
      </c>
      <c r="R53" s="65"/>
      <c r="S53" s="65"/>
    </row>
    <row r="54" spans="1:19" s="46" customFormat="1" ht="21" customHeight="1" x14ac:dyDescent="0.15">
      <c r="A54" s="116" t="s">
        <v>142</v>
      </c>
      <c r="B54" s="91">
        <f>빙상장!$E$17</f>
        <v>9</v>
      </c>
      <c r="C54" s="91">
        <f>빙상장!$H$17</f>
        <v>107860</v>
      </c>
      <c r="D54" s="65">
        <f>빙상장!$E$27</f>
        <v>8</v>
      </c>
      <c r="E54" s="65">
        <f>빙상장!$H$27</f>
        <v>512645</v>
      </c>
      <c r="F54" s="65">
        <v>1</v>
      </c>
      <c r="G54" s="65">
        <f>빙상장!$H$36</f>
        <v>16568</v>
      </c>
      <c r="H54" s="1753">
        <v>1</v>
      </c>
      <c r="I54" s="1753">
        <f>빙상장!$H$37</f>
        <v>30892</v>
      </c>
      <c r="J54" s="91">
        <v>1</v>
      </c>
      <c r="K54" s="91">
        <f>빙상장!$H$38</f>
        <v>49520</v>
      </c>
      <c r="L54" s="92"/>
      <c r="M54" s="92"/>
      <c r="N54" s="91">
        <f>빙상장!$E$39</f>
        <v>2</v>
      </c>
      <c r="O54" s="91">
        <f>빙상장!$H$39</f>
        <v>96944</v>
      </c>
      <c r="P54" s="91">
        <f>빙상장!$E$42</f>
        <v>3</v>
      </c>
      <c r="Q54" s="91">
        <f>빙상장!$H$42</f>
        <v>19832</v>
      </c>
      <c r="R54" s="91"/>
      <c r="S54" s="91"/>
    </row>
    <row r="55" spans="1:19" s="46" customFormat="1" ht="21" customHeight="1" x14ac:dyDescent="0.15">
      <c r="A55" s="110" t="s">
        <v>350</v>
      </c>
      <c r="B55" s="65"/>
      <c r="C55" s="65"/>
      <c r="D55" s="81">
        <v>4</v>
      </c>
      <c r="E55" s="65">
        <f>스키점프경기장!G5+바이애슬론경기장!F6+크로스컨트리경기장!G6+'봅슬레이,루지,스켈레톤경기장'!G6</f>
        <v>462499.9</v>
      </c>
      <c r="F55" s="65"/>
      <c r="G55" s="65"/>
      <c r="H55" s="1750"/>
      <c r="I55" s="1750"/>
      <c r="J55" s="65"/>
      <c r="K55" s="65"/>
      <c r="L55" s="80"/>
      <c r="M55" s="93"/>
      <c r="N55" s="65"/>
      <c r="O55" s="65"/>
      <c r="P55" s="65"/>
      <c r="Q55" s="65"/>
      <c r="R55" s="65"/>
      <c r="S55" s="65"/>
    </row>
    <row r="56" spans="1:19" s="46" customFormat="1" ht="21" customHeight="1" x14ac:dyDescent="0.15">
      <c r="A56" s="117" t="s">
        <v>351</v>
      </c>
      <c r="B56" s="89">
        <f>'기타 체육시설'!E566</f>
        <v>609</v>
      </c>
      <c r="C56" s="89">
        <f>'기타 체육시설'!G566</f>
        <v>7320608.9899999993</v>
      </c>
      <c r="D56" s="89">
        <f>'기타 체육시설'!E1176</f>
        <v>191</v>
      </c>
      <c r="E56" s="89">
        <f>'기타 체육시설'!G1176</f>
        <v>2741989.9000000004</v>
      </c>
      <c r="F56" s="89">
        <f>'기타 체육시설'!E1368</f>
        <v>114</v>
      </c>
      <c r="G56" s="89">
        <f>'기타 체육시설'!G1368</f>
        <v>1707938.791</v>
      </c>
      <c r="H56" s="1751">
        <f>'기타 체육시설'!E1483</f>
        <v>125</v>
      </c>
      <c r="I56" s="1751">
        <f>'기타 체육시설'!G1483</f>
        <v>1351825</v>
      </c>
      <c r="J56" s="89">
        <f>'기타 체육시설'!E1609</f>
        <v>91</v>
      </c>
      <c r="K56" s="89">
        <f>'기타 체육시설'!G1609</f>
        <v>1724654</v>
      </c>
      <c r="L56" s="89">
        <f>'기타 체육시설'!E1701</f>
        <v>134</v>
      </c>
      <c r="M56" s="89">
        <f>'기타 체육시설'!G1701</f>
        <v>3380236.37</v>
      </c>
      <c r="N56" s="89">
        <f>'기타 체육시설'!E1836</f>
        <v>498</v>
      </c>
      <c r="O56" s="89">
        <f>'기타 체육시설'!G1836</f>
        <v>1909621</v>
      </c>
      <c r="P56" s="89">
        <f>'기타 체육시설'!E2335</f>
        <v>435</v>
      </c>
      <c r="Q56" s="89">
        <f>'기타 체육시설'!G2335</f>
        <v>2247134</v>
      </c>
      <c r="R56" s="89">
        <f>'기타 체육시설'!E2771</f>
        <v>22</v>
      </c>
      <c r="S56" s="89">
        <f>'기타 체육시설'!G2771</f>
        <v>403678</v>
      </c>
    </row>
    <row r="57" spans="1:19" x14ac:dyDescent="0.15">
      <c r="A57" s="12"/>
      <c r="B57" s="12"/>
      <c r="C57" s="12"/>
      <c r="D57" s="66"/>
      <c r="E57" s="66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67"/>
      <c r="S57" s="67"/>
    </row>
    <row r="58" spans="1:19" x14ac:dyDescent="0.15">
      <c r="D58" s="64"/>
      <c r="E58" s="64"/>
    </row>
    <row r="59" spans="1:19" x14ac:dyDescent="0.15">
      <c r="D59" s="63"/>
      <c r="E59" s="63"/>
    </row>
  </sheetData>
  <mergeCells count="20">
    <mergeCell ref="A29:A30"/>
    <mergeCell ref="B29:C29"/>
    <mergeCell ref="D29:E29"/>
    <mergeCell ref="F29:G29"/>
    <mergeCell ref="A1:A2"/>
    <mergeCell ref="B1:C1"/>
    <mergeCell ref="D1:E1"/>
    <mergeCell ref="F1:G1"/>
    <mergeCell ref="J1:K1"/>
    <mergeCell ref="L1:M1"/>
    <mergeCell ref="H29:I29"/>
    <mergeCell ref="R1:S1"/>
    <mergeCell ref="N1:O1"/>
    <mergeCell ref="N29:O29"/>
    <mergeCell ref="P29:Q29"/>
    <mergeCell ref="P1:Q1"/>
    <mergeCell ref="J29:K29"/>
    <mergeCell ref="L29:M29"/>
    <mergeCell ref="H1:I1"/>
    <mergeCell ref="R29:S29"/>
  </mergeCells>
  <phoneticPr fontId="3" type="noConversion"/>
  <printOptions horizontalCentered="1"/>
  <pageMargins left="0.78740157480314965" right="0.78740157480314965" top="0.98425196850393704" bottom="0.78740157480314965" header="0.74803149606299213" footer="0.51181102362204722"/>
  <pageSetup paperSize="9" scale="120" orientation="portrait" verticalDpi="200" r:id="rId1"/>
  <headerFooter alignWithMargins="0">
    <oddHeader>&amp;L&amp;"돋움,굵게"2. 시ㆍ도별 현황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BM268"/>
  <sheetViews>
    <sheetView view="pageBreakPreview" topLeftCell="B1" zoomScale="85" zoomScaleNormal="85" zoomScaleSheetLayoutView="85" workbookViewId="0">
      <pane ySplit="5" topLeftCell="A6" activePane="bottomLeft" state="frozen"/>
      <selection activeCell="A17" sqref="A17:L17"/>
      <selection pane="bottomLeft" activeCell="B1" sqref="B1:E1"/>
    </sheetView>
  </sheetViews>
  <sheetFormatPr defaultColWidth="8.88671875" defaultRowHeight="24" customHeight="1" x14ac:dyDescent="0.2"/>
  <cols>
    <col min="1" max="1" width="6" style="1464" hidden="1" customWidth="1"/>
    <col min="2" max="2" width="4.21875" style="1464" customWidth="1"/>
    <col min="3" max="3" width="6.21875" style="1464" customWidth="1"/>
    <col min="4" max="4" width="14.44140625" style="1464" hidden="1" customWidth="1"/>
    <col min="5" max="5" width="14.6640625" style="1464" customWidth="1"/>
    <col min="6" max="6" width="7.6640625" style="1464" customWidth="1"/>
    <col min="7" max="7" width="25.109375" style="1464" hidden="1" customWidth="1"/>
    <col min="8" max="8" width="27.21875" style="1464" hidden="1" customWidth="1"/>
    <col min="9" max="9" width="15.109375" style="1464" customWidth="1"/>
    <col min="10" max="10" width="6.6640625" style="1465" hidden="1" customWidth="1"/>
    <col min="11" max="11" width="4" style="1464" hidden="1" customWidth="1"/>
    <col min="12" max="12" width="10.88671875" style="1468" bestFit="1" customWidth="1"/>
    <col min="13" max="13" width="9.21875" style="1469" customWidth="1"/>
    <col min="14" max="14" width="8.44140625" style="1469" customWidth="1"/>
    <col min="15" max="15" width="9.5546875" style="1464" bestFit="1" customWidth="1"/>
    <col min="16" max="16" width="6.44140625" style="1464" customWidth="1"/>
    <col min="17" max="17" width="7.44140625" style="1464" hidden="1" customWidth="1"/>
    <col min="18" max="18" width="5.33203125" style="1464" customWidth="1"/>
    <col min="19" max="19" width="9.109375" style="1464" hidden="1" customWidth="1"/>
    <col min="20" max="20" width="6.88671875" style="1464" customWidth="1"/>
    <col min="21" max="21" width="5" style="1468" customWidth="1"/>
    <col min="22" max="22" width="6.33203125" style="1468" customWidth="1"/>
    <col min="23" max="23" width="6.77734375" style="1470" customWidth="1"/>
    <col min="24" max="24" width="7.44140625" style="1470" customWidth="1"/>
    <col min="25" max="25" width="12.44140625" style="1464" hidden="1" customWidth="1"/>
    <col min="26" max="26" width="19.77734375" style="1464" hidden="1" customWidth="1"/>
    <col min="27" max="27" width="6.109375" style="1464" customWidth="1"/>
    <col min="28" max="28" width="9.5546875" style="1464" hidden="1" customWidth="1"/>
    <col min="29" max="29" width="9.77734375" style="1464" hidden="1" customWidth="1"/>
    <col min="30" max="30" width="9.109375" style="1464" hidden="1" customWidth="1"/>
    <col min="31" max="31" width="8.44140625" style="1464" hidden="1" customWidth="1"/>
    <col min="32" max="32" width="7.33203125" style="1464" hidden="1" customWidth="1"/>
    <col min="33" max="33" width="8" style="1464" hidden="1" customWidth="1"/>
    <col min="34" max="34" width="8.109375" style="1470" customWidth="1"/>
    <col min="35" max="35" width="9.109375" style="1464" hidden="1" customWidth="1"/>
    <col min="36" max="36" width="7.77734375" style="1464" hidden="1" customWidth="1"/>
    <col min="37" max="37" width="17.88671875" style="1464" hidden="1" customWidth="1"/>
    <col min="38" max="38" width="8.44140625" style="1464" hidden="1" customWidth="1"/>
    <col min="39" max="39" width="11" style="1464" hidden="1" customWidth="1"/>
    <col min="40" max="40" width="10.77734375" style="1464" hidden="1" customWidth="1"/>
    <col min="41" max="41" width="13.21875" style="1464" hidden="1" customWidth="1"/>
    <col min="42" max="42" width="29.6640625" style="1464" hidden="1" customWidth="1"/>
    <col min="43" max="43" width="18.5546875" style="1464" hidden="1" customWidth="1"/>
    <col min="44" max="44" width="5.33203125" style="1464" hidden="1" customWidth="1"/>
    <col min="45" max="45" width="9.5546875" style="1464" hidden="1" customWidth="1"/>
    <col min="46" max="46" width="28.77734375" style="1464" hidden="1" customWidth="1"/>
    <col min="47" max="47" width="22.21875" style="1464" hidden="1" customWidth="1"/>
    <col min="48" max="48" width="13.44140625" style="1464" hidden="1" customWidth="1"/>
    <col min="49" max="49" width="6.44140625" style="1464" hidden="1" customWidth="1"/>
    <col min="50" max="50" width="7.77734375" style="1464" hidden="1" customWidth="1"/>
    <col min="51" max="51" width="15.33203125" style="1464" hidden="1" customWidth="1"/>
    <col min="52" max="52" width="22.21875" style="1464" hidden="1" customWidth="1"/>
    <col min="53" max="53" width="17.5546875" style="1464" hidden="1" customWidth="1"/>
    <col min="54" max="54" width="5.109375" style="1464" hidden="1" customWidth="1"/>
    <col min="55" max="55" width="7.33203125" style="1464" hidden="1" customWidth="1"/>
    <col min="56" max="56" width="15.33203125" style="1464" hidden="1" customWidth="1"/>
    <col min="57" max="57" width="15.109375" style="1464" hidden="1" customWidth="1"/>
    <col min="58" max="58" width="10.21875" style="1464" hidden="1" customWidth="1"/>
    <col min="59" max="60" width="4" style="1464" hidden="1" customWidth="1"/>
    <col min="61" max="61" width="15.33203125" style="1464" hidden="1" customWidth="1"/>
    <col min="62" max="62" width="14.109375" style="1464" hidden="1" customWidth="1"/>
    <col min="63" max="63" width="19.44140625" style="265" customWidth="1"/>
    <col min="64" max="16384" width="8.88671875" style="1456"/>
  </cols>
  <sheetData>
    <row r="1" spans="1:65" s="1454" customFormat="1" ht="24" customHeight="1" x14ac:dyDescent="0.15">
      <c r="A1" s="1449"/>
      <c r="B1" s="1803" t="s">
        <v>98</v>
      </c>
      <c r="C1" s="1803"/>
      <c r="D1" s="1803"/>
      <c r="E1" s="1803"/>
      <c r="F1" s="1449"/>
      <c r="G1" s="1449"/>
      <c r="H1" s="1449"/>
      <c r="I1" s="1449"/>
      <c r="J1" s="1450"/>
      <c r="K1" s="1449"/>
      <c r="L1" s="1451"/>
      <c r="M1" s="1452"/>
      <c r="N1" s="1452"/>
      <c r="O1" s="1449"/>
      <c r="P1" s="1449"/>
      <c r="Q1" s="1449"/>
      <c r="R1" s="1449"/>
      <c r="S1" s="1449"/>
      <c r="T1" s="1449"/>
      <c r="U1" s="1451"/>
      <c r="V1" s="1451"/>
      <c r="W1" s="1453"/>
      <c r="X1" s="1453"/>
      <c r="Y1" s="1449"/>
      <c r="Z1" s="1449"/>
      <c r="AA1" s="1449"/>
      <c r="AB1" s="1449"/>
      <c r="AC1" s="1449"/>
      <c r="AD1" s="1449"/>
      <c r="AE1" s="1449"/>
      <c r="AF1" s="1449"/>
      <c r="AG1" s="1449"/>
      <c r="AH1" s="1804" t="s">
        <v>276</v>
      </c>
      <c r="AI1" s="1804"/>
      <c r="AJ1" s="1804"/>
      <c r="AK1" s="1804"/>
      <c r="AL1" s="1804"/>
      <c r="AM1" s="1804"/>
      <c r="AN1" s="1804"/>
      <c r="AO1" s="1804"/>
      <c r="AP1" s="1804"/>
      <c r="AQ1" s="1804"/>
      <c r="AR1" s="1804"/>
      <c r="AS1" s="1804"/>
      <c r="AT1" s="1804"/>
      <c r="AU1" s="1804"/>
      <c r="AV1" s="1804"/>
      <c r="AW1" s="1804"/>
      <c r="AX1" s="1804"/>
      <c r="AY1" s="1804"/>
      <c r="AZ1" s="1804"/>
      <c r="BA1" s="1804"/>
      <c r="BB1" s="1804"/>
      <c r="BC1" s="1804"/>
      <c r="BD1" s="1804"/>
      <c r="BE1" s="1804"/>
      <c r="BF1" s="1804"/>
      <c r="BG1" s="1804"/>
      <c r="BH1" s="1804"/>
      <c r="BI1" s="1804"/>
      <c r="BJ1" s="1804"/>
      <c r="BK1" s="1804"/>
    </row>
    <row r="2" spans="1:65" ht="24" customHeight="1" x14ac:dyDescent="0.15">
      <c r="A2" s="1800" t="s">
        <v>297</v>
      </c>
      <c r="B2" s="1801" t="s">
        <v>298</v>
      </c>
      <c r="C2" s="1801" t="s">
        <v>397</v>
      </c>
      <c r="D2" s="1801" t="s">
        <v>299</v>
      </c>
      <c r="E2" s="1801" t="s">
        <v>300</v>
      </c>
      <c r="F2" s="1801" t="s">
        <v>400</v>
      </c>
      <c r="G2" s="1801" t="s">
        <v>401</v>
      </c>
      <c r="H2" s="246"/>
      <c r="I2" s="1801" t="s">
        <v>233</v>
      </c>
      <c r="J2" s="1801" t="s">
        <v>403</v>
      </c>
      <c r="K2" s="1801" t="s">
        <v>404</v>
      </c>
      <c r="L2" s="1801" t="s">
        <v>234</v>
      </c>
      <c r="M2" s="1801" t="s">
        <v>235</v>
      </c>
      <c r="N2" s="1801" t="s">
        <v>236</v>
      </c>
      <c r="O2" s="1801" t="s">
        <v>408</v>
      </c>
      <c r="P2" s="1801"/>
      <c r="Q2" s="1801"/>
      <c r="R2" s="1801"/>
      <c r="S2" s="1801"/>
      <c r="T2" s="1801"/>
      <c r="U2" s="1801"/>
      <c r="V2" s="1801"/>
      <c r="W2" s="1801" t="s">
        <v>238</v>
      </c>
      <c r="X2" s="1801"/>
      <c r="Y2" s="1801"/>
      <c r="Z2" s="1801"/>
      <c r="AA2" s="1801" t="s">
        <v>164</v>
      </c>
      <c r="AB2" s="1801" t="s">
        <v>240</v>
      </c>
      <c r="AC2" s="1801"/>
      <c r="AD2" s="1801"/>
      <c r="AE2" s="1801"/>
      <c r="AF2" s="1801"/>
      <c r="AG2" s="1801"/>
      <c r="AH2" s="1801"/>
      <c r="AI2" s="1805" t="s">
        <v>241</v>
      </c>
      <c r="AJ2" s="1805"/>
      <c r="AK2" s="1805" t="s">
        <v>242</v>
      </c>
      <c r="AL2" s="1805"/>
      <c r="AM2" s="1805"/>
      <c r="AN2" s="1805"/>
      <c r="AO2" s="1805"/>
      <c r="AP2" s="1805"/>
      <c r="AQ2" s="1805" t="s">
        <v>243</v>
      </c>
      <c r="AR2" s="1805"/>
      <c r="AS2" s="1805"/>
      <c r="AT2" s="1805"/>
      <c r="AU2" s="1805"/>
      <c r="AV2" s="1805"/>
      <c r="AW2" s="1805"/>
      <c r="AX2" s="1805"/>
      <c r="AY2" s="1805"/>
      <c r="AZ2" s="1805"/>
      <c r="BA2" s="1805"/>
      <c r="BB2" s="1805"/>
      <c r="BC2" s="1805"/>
      <c r="BD2" s="1805"/>
      <c r="BE2" s="1805"/>
      <c r="BF2" s="1805"/>
      <c r="BG2" s="1805"/>
      <c r="BH2" s="1805"/>
      <c r="BI2" s="1805"/>
      <c r="BJ2" s="1805"/>
      <c r="BK2" s="1805" t="s">
        <v>244</v>
      </c>
    </row>
    <row r="3" spans="1:65" ht="24" hidden="1" customHeight="1" x14ac:dyDescent="0.15">
      <c r="A3" s="1800"/>
      <c r="B3" s="1801"/>
      <c r="C3" s="1801"/>
      <c r="D3" s="1801"/>
      <c r="E3" s="1801"/>
      <c r="F3" s="1801"/>
      <c r="G3" s="1801"/>
      <c r="H3" s="246" t="s">
        <v>469</v>
      </c>
      <c r="I3" s="1801"/>
      <c r="J3" s="1801"/>
      <c r="K3" s="1801"/>
      <c r="L3" s="1801"/>
      <c r="M3" s="1801"/>
      <c r="N3" s="1801"/>
      <c r="O3" s="1801" t="s">
        <v>245</v>
      </c>
      <c r="P3" s="1801"/>
      <c r="Q3" s="1801"/>
      <c r="R3" s="1801"/>
      <c r="S3" s="1801"/>
      <c r="T3" s="1801" t="s">
        <v>471</v>
      </c>
      <c r="U3" s="1801"/>
      <c r="V3" s="1801"/>
      <c r="W3" s="1801" t="s">
        <v>246</v>
      </c>
      <c r="X3" s="1801" t="s">
        <v>473</v>
      </c>
      <c r="Y3" s="1801" t="s">
        <v>474</v>
      </c>
      <c r="Z3" s="1801" t="s">
        <v>249</v>
      </c>
      <c r="AA3" s="1801"/>
      <c r="AB3" s="1801"/>
      <c r="AC3" s="1801"/>
      <c r="AD3" s="1801"/>
      <c r="AE3" s="1801"/>
      <c r="AF3" s="1801"/>
      <c r="AG3" s="1801"/>
      <c r="AH3" s="1801"/>
      <c r="AI3" s="1805" t="s">
        <v>250</v>
      </c>
      <c r="AJ3" s="1805" t="s">
        <v>251</v>
      </c>
      <c r="AK3" s="1805" t="s">
        <v>85</v>
      </c>
      <c r="AL3" s="1805"/>
      <c r="AM3" s="1805" t="s">
        <v>96</v>
      </c>
      <c r="AN3" s="1805"/>
      <c r="AO3" s="1805"/>
      <c r="AP3" s="1805" t="s">
        <v>254</v>
      </c>
      <c r="AQ3" s="1805" t="s">
        <v>255</v>
      </c>
      <c r="AR3" s="1805"/>
      <c r="AS3" s="1805"/>
      <c r="AT3" s="1805"/>
      <c r="AU3" s="1805"/>
      <c r="AV3" s="1805" t="s">
        <v>256</v>
      </c>
      <c r="AW3" s="1805"/>
      <c r="AX3" s="1805"/>
      <c r="AY3" s="1805"/>
      <c r="AZ3" s="1805"/>
      <c r="BA3" s="1805" t="s">
        <v>167</v>
      </c>
      <c r="BB3" s="1805"/>
      <c r="BC3" s="1805"/>
      <c r="BD3" s="1805"/>
      <c r="BE3" s="1805"/>
      <c r="BF3" s="1805" t="s">
        <v>61</v>
      </c>
      <c r="BG3" s="1805"/>
      <c r="BH3" s="1805"/>
      <c r="BI3" s="1805"/>
      <c r="BJ3" s="1805"/>
      <c r="BK3" s="1805"/>
    </row>
    <row r="4" spans="1:65" ht="24" hidden="1" customHeight="1" x14ac:dyDescent="0.15">
      <c r="A4" s="1800"/>
      <c r="B4" s="1801"/>
      <c r="C4" s="1802"/>
      <c r="D4" s="1802"/>
      <c r="E4" s="1802"/>
      <c r="F4" s="1802"/>
      <c r="G4" s="1802"/>
      <c r="H4" s="1471"/>
      <c r="I4" s="1802"/>
      <c r="J4" s="1802"/>
      <c r="K4" s="1802"/>
      <c r="L4" s="1802"/>
      <c r="M4" s="1802"/>
      <c r="N4" s="1802"/>
      <c r="O4" s="1471" t="s">
        <v>168</v>
      </c>
      <c r="P4" s="1471" t="s">
        <v>169</v>
      </c>
      <c r="Q4" s="1471" t="s">
        <v>62</v>
      </c>
      <c r="R4" s="1471" t="s">
        <v>259</v>
      </c>
      <c r="S4" s="1471" t="s">
        <v>64</v>
      </c>
      <c r="T4" s="1471" t="s">
        <v>168</v>
      </c>
      <c r="U4" s="1471" t="s">
        <v>257</v>
      </c>
      <c r="V4" s="1471" t="s">
        <v>258</v>
      </c>
      <c r="W4" s="1802"/>
      <c r="X4" s="1802"/>
      <c r="Y4" s="1802"/>
      <c r="Z4" s="1802"/>
      <c r="AA4" s="1802"/>
      <c r="AB4" s="1802"/>
      <c r="AC4" s="1802"/>
      <c r="AD4" s="1802"/>
      <c r="AE4" s="1802"/>
      <c r="AF4" s="1802"/>
      <c r="AG4" s="1802"/>
      <c r="AH4" s="1802"/>
      <c r="AI4" s="1805"/>
      <c r="AJ4" s="1805"/>
      <c r="AK4" s="1455" t="s">
        <v>262</v>
      </c>
      <c r="AL4" s="1455" t="s">
        <v>263</v>
      </c>
      <c r="AM4" s="1455" t="s">
        <v>262</v>
      </c>
      <c r="AN4" s="1455" t="s">
        <v>264</v>
      </c>
      <c r="AO4" s="1455" t="s">
        <v>263</v>
      </c>
      <c r="AP4" s="1805"/>
      <c r="AQ4" s="1455" t="s">
        <v>265</v>
      </c>
      <c r="AR4" s="1455" t="s">
        <v>266</v>
      </c>
      <c r="AS4" s="1455" t="s">
        <v>143</v>
      </c>
      <c r="AT4" s="1455" t="s">
        <v>267</v>
      </c>
      <c r="AU4" s="1455" t="s">
        <v>268</v>
      </c>
      <c r="AV4" s="1455" t="s">
        <v>265</v>
      </c>
      <c r="AW4" s="1455" t="s">
        <v>266</v>
      </c>
      <c r="AX4" s="1455" t="s">
        <v>143</v>
      </c>
      <c r="AY4" s="1455" t="s">
        <v>267</v>
      </c>
      <c r="AZ4" s="1455" t="s">
        <v>268</v>
      </c>
      <c r="BA4" s="1455" t="s">
        <v>265</v>
      </c>
      <c r="BB4" s="1455" t="s">
        <v>266</v>
      </c>
      <c r="BC4" s="1455" t="s">
        <v>143</v>
      </c>
      <c r="BD4" s="1455" t="s">
        <v>267</v>
      </c>
      <c r="BE4" s="1455" t="s">
        <v>268</v>
      </c>
      <c r="BF4" s="1455" t="s">
        <v>265</v>
      </c>
      <c r="BG4" s="1455" t="s">
        <v>266</v>
      </c>
      <c r="BH4" s="1455" t="s">
        <v>143</v>
      </c>
      <c r="BI4" s="1455" t="s">
        <v>267</v>
      </c>
      <c r="BJ4" s="1455" t="s">
        <v>268</v>
      </c>
      <c r="BK4" s="1805"/>
    </row>
    <row r="5" spans="1:65" s="1179" customFormat="1" ht="24" hidden="1" customHeight="1" x14ac:dyDescent="0.2">
      <c r="A5" s="1256"/>
      <c r="B5" s="596" t="s">
        <v>48</v>
      </c>
      <c r="C5" s="231" t="s">
        <v>1</v>
      </c>
      <c r="D5" s="231"/>
      <c r="E5" s="545">
        <f>COUNTA(E7:E9,E11:E13,E15:E19,E21:E24,E26:E27,E29:E34,E36,E38:E78,E80:E112,E114:E129,E131:E147,E149:E163,E165:E192,E194:E222,E224:E253,E255:E268)</f>
        <v>247</v>
      </c>
      <c r="F5" s="545"/>
      <c r="G5" s="545">
        <f t="shared" ref="G5:K5" si="0">COUNTA(G7:G9,G11:G13,G15:G19,G21:G24,G26:G27,G29:G34,G36,G38:G78,G80:G112,G114:G129,G131:G147,G149:G163,G165:G192,G194:G222,G224:G253,G255:G268)</f>
        <v>158</v>
      </c>
      <c r="H5" s="545">
        <f t="shared" si="0"/>
        <v>91</v>
      </c>
      <c r="I5" s="545"/>
      <c r="J5" s="545">
        <f t="shared" si="0"/>
        <v>138</v>
      </c>
      <c r="K5" s="545">
        <f t="shared" si="0"/>
        <v>109</v>
      </c>
      <c r="L5" s="241">
        <f>SUM(L7:L9,L11:L13,L15:L19,L21:L24,L26:L27,L29:L34,L36,L38:L78,L80:L112,L114:L129,L131:L147,L149:L163,L165:L192,L194:L222,L224:L253,L255:L268)</f>
        <v>20548485.960000001</v>
      </c>
      <c r="M5" s="241">
        <f t="shared" ref="M5:N5" si="1">SUM(M7:M9,M11:M13,M15:M19,M21:M24,M26:M27,M29:M34,M36,M38:M78,M80:M112,M114:M129,M131:M147,M149:M163,M165:M192,M194:M222,M224:M253,M255:M268)</f>
        <v>1645253.84</v>
      </c>
      <c r="N5" s="241">
        <f t="shared" si="1"/>
        <v>2451238.1699999995</v>
      </c>
      <c r="O5" s="231"/>
      <c r="P5" s="231"/>
      <c r="Q5" s="231"/>
      <c r="R5" s="231"/>
      <c r="S5" s="231"/>
      <c r="T5" s="231"/>
      <c r="U5" s="1083"/>
      <c r="V5" s="1083"/>
      <c r="W5" s="241"/>
      <c r="X5" s="241"/>
      <c r="Y5" s="231"/>
      <c r="Z5" s="231"/>
      <c r="AA5" s="231"/>
      <c r="AB5" s="231"/>
      <c r="AC5" s="231"/>
      <c r="AD5" s="231"/>
      <c r="AE5" s="231"/>
      <c r="AF5" s="231"/>
      <c r="AG5" s="231"/>
      <c r="AH5" s="241"/>
      <c r="AI5" s="231"/>
      <c r="AJ5" s="231"/>
      <c r="AK5" s="231"/>
      <c r="AL5" s="231"/>
      <c r="AM5" s="231"/>
      <c r="AN5" s="231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</row>
    <row r="6" spans="1:65" s="1179" customFormat="1" ht="24" hidden="1" customHeight="1" x14ac:dyDescent="0.2">
      <c r="A6" s="1256"/>
      <c r="B6" s="1253" t="s">
        <v>56</v>
      </c>
      <c r="C6" s="231" t="s">
        <v>613</v>
      </c>
      <c r="D6" s="231"/>
      <c r="E6" s="545">
        <f>COUNTA(E7:E9)</f>
        <v>3</v>
      </c>
      <c r="F6" s="231"/>
      <c r="G6" s="231"/>
      <c r="H6" s="231"/>
      <c r="I6" s="231"/>
      <c r="J6" s="231"/>
      <c r="K6" s="231"/>
      <c r="L6" s="1083">
        <f>SUM(L7:L9)</f>
        <v>249613</v>
      </c>
      <c r="M6" s="1083">
        <f>SUM(M7:M9)</f>
        <v>41874</v>
      </c>
      <c r="N6" s="1083">
        <f>SUM(N7:N9)</f>
        <v>124334</v>
      </c>
      <c r="O6" s="231"/>
      <c r="P6" s="231"/>
      <c r="Q6" s="231"/>
      <c r="R6" s="231"/>
      <c r="S6" s="231"/>
      <c r="T6" s="231"/>
      <c r="U6" s="1083"/>
      <c r="V6" s="1083"/>
      <c r="W6" s="241"/>
      <c r="X6" s="241"/>
      <c r="Y6" s="231"/>
      <c r="Z6" s="231"/>
      <c r="AA6" s="231"/>
      <c r="AB6" s="231"/>
      <c r="AC6" s="231"/>
      <c r="AD6" s="231"/>
      <c r="AE6" s="231"/>
      <c r="AF6" s="231"/>
      <c r="AG6" s="231"/>
      <c r="AH6" s="24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M6" s="1652" t="s">
        <v>20755</v>
      </c>
    </row>
    <row r="7" spans="1:65" s="703" customFormat="1" ht="24" hidden="1" customHeight="1" x14ac:dyDescent="0.2">
      <c r="A7" s="220" t="s">
        <v>156</v>
      </c>
      <c r="B7" s="147"/>
      <c r="C7" s="232" t="s">
        <v>614</v>
      </c>
      <c r="D7" s="232" t="s">
        <v>615</v>
      </c>
      <c r="E7" s="232" t="s">
        <v>616</v>
      </c>
      <c r="F7" s="232" t="s">
        <v>67</v>
      </c>
      <c r="G7" s="232" t="s">
        <v>617</v>
      </c>
      <c r="H7" s="181" t="s">
        <v>618</v>
      </c>
      <c r="I7" s="232" t="s">
        <v>619</v>
      </c>
      <c r="J7" s="232">
        <v>26</v>
      </c>
      <c r="K7" s="232"/>
      <c r="L7" s="165">
        <v>49327</v>
      </c>
      <c r="M7" s="165">
        <v>5860</v>
      </c>
      <c r="N7" s="165">
        <v>22124</v>
      </c>
      <c r="O7" s="232" t="s">
        <v>153</v>
      </c>
      <c r="P7" s="232">
        <v>400</v>
      </c>
      <c r="Q7" s="232"/>
      <c r="R7" s="232">
        <v>8</v>
      </c>
      <c r="S7" s="232"/>
      <c r="T7" s="232" t="s">
        <v>310</v>
      </c>
      <c r="U7" s="165">
        <v>105</v>
      </c>
      <c r="V7" s="165">
        <v>68</v>
      </c>
      <c r="W7" s="250">
        <v>20236</v>
      </c>
      <c r="X7" s="250">
        <v>30000</v>
      </c>
      <c r="Y7" s="232" t="s">
        <v>499</v>
      </c>
      <c r="Z7" s="232" t="s">
        <v>500</v>
      </c>
      <c r="AA7" s="232">
        <v>1989</v>
      </c>
      <c r="AB7" s="232">
        <v>8111</v>
      </c>
      <c r="AC7" s="232"/>
      <c r="AD7" s="232"/>
      <c r="AE7" s="232"/>
      <c r="AF7" s="232"/>
      <c r="AG7" s="232"/>
      <c r="AH7" s="250">
        <v>8111</v>
      </c>
      <c r="AI7" s="232" t="s">
        <v>620</v>
      </c>
      <c r="AJ7" s="232"/>
      <c r="AK7" s="232" t="s">
        <v>621</v>
      </c>
      <c r="AL7" s="232"/>
      <c r="AM7" s="232" t="s">
        <v>622</v>
      </c>
      <c r="AN7" s="232"/>
      <c r="AO7" s="232"/>
      <c r="AP7" s="232"/>
      <c r="AQ7" s="232"/>
      <c r="AR7" s="232"/>
      <c r="AS7" s="232"/>
      <c r="AT7" s="18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M7" s="1652" t="s">
        <v>20756</v>
      </c>
    </row>
    <row r="8" spans="1:65" s="703" customFormat="1" ht="24" hidden="1" customHeight="1" x14ac:dyDescent="0.2">
      <c r="A8" s="220" t="s">
        <v>93</v>
      </c>
      <c r="B8" s="147"/>
      <c r="C8" s="232" t="s">
        <v>623</v>
      </c>
      <c r="D8" s="232" t="s">
        <v>624</v>
      </c>
      <c r="E8" s="232" t="s">
        <v>16693</v>
      </c>
      <c r="F8" s="232" t="s">
        <v>67</v>
      </c>
      <c r="G8" s="232" t="s">
        <v>625</v>
      </c>
      <c r="H8" s="181" t="s">
        <v>618</v>
      </c>
      <c r="I8" s="232" t="s">
        <v>619</v>
      </c>
      <c r="J8" s="232">
        <v>7</v>
      </c>
      <c r="K8" s="232" t="s">
        <v>626</v>
      </c>
      <c r="L8" s="165">
        <v>179386</v>
      </c>
      <c r="M8" s="165">
        <v>33957</v>
      </c>
      <c r="N8" s="165">
        <v>100151</v>
      </c>
      <c r="O8" s="232" t="s">
        <v>153</v>
      </c>
      <c r="P8" s="232">
        <v>400</v>
      </c>
      <c r="Q8" s="232"/>
      <c r="R8" s="232">
        <v>8</v>
      </c>
      <c r="S8" s="232"/>
      <c r="T8" s="232" t="s">
        <v>154</v>
      </c>
      <c r="U8" s="165">
        <v>105</v>
      </c>
      <c r="V8" s="165">
        <v>70</v>
      </c>
      <c r="W8" s="250">
        <v>69599</v>
      </c>
      <c r="X8" s="250">
        <v>100000</v>
      </c>
      <c r="Y8" s="232" t="s">
        <v>499</v>
      </c>
      <c r="Z8" s="232" t="s">
        <v>500</v>
      </c>
      <c r="AA8" s="232">
        <v>1984</v>
      </c>
      <c r="AB8" s="232">
        <v>47962</v>
      </c>
      <c r="AC8" s="232"/>
      <c r="AD8" s="232">
        <v>10002</v>
      </c>
      <c r="AE8" s="232"/>
      <c r="AF8" s="232"/>
      <c r="AG8" s="232"/>
      <c r="AH8" s="250">
        <v>47962</v>
      </c>
      <c r="AI8" s="232" t="s">
        <v>627</v>
      </c>
      <c r="AJ8" s="232"/>
      <c r="AK8" s="232" t="s">
        <v>621</v>
      </c>
      <c r="AL8" s="232"/>
      <c r="AM8" s="232" t="s">
        <v>628</v>
      </c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M8" s="1652" t="s">
        <v>20757</v>
      </c>
    </row>
    <row r="9" spans="1:65" s="703" customFormat="1" ht="24" hidden="1" customHeight="1" x14ac:dyDescent="0.2">
      <c r="A9" s="220" t="s">
        <v>336</v>
      </c>
      <c r="B9" s="449"/>
      <c r="C9" s="232" t="s">
        <v>623</v>
      </c>
      <c r="D9" s="232" t="s">
        <v>624</v>
      </c>
      <c r="E9" s="232" t="s">
        <v>629</v>
      </c>
      <c r="F9" s="232" t="s">
        <v>67</v>
      </c>
      <c r="G9" s="232" t="s">
        <v>630</v>
      </c>
      <c r="H9" s="181" t="s">
        <v>618</v>
      </c>
      <c r="I9" s="232" t="s">
        <v>619</v>
      </c>
      <c r="J9" s="232">
        <v>2</v>
      </c>
      <c r="K9" s="232" t="s">
        <v>631</v>
      </c>
      <c r="L9" s="165">
        <v>20900</v>
      </c>
      <c r="M9" s="165">
        <v>2057</v>
      </c>
      <c r="N9" s="165">
        <v>2059</v>
      </c>
      <c r="O9" s="232" t="s">
        <v>153</v>
      </c>
      <c r="P9" s="232">
        <v>400</v>
      </c>
      <c r="Q9" s="232"/>
      <c r="R9" s="232">
        <v>8</v>
      </c>
      <c r="S9" s="232"/>
      <c r="T9" s="232" t="s">
        <v>154</v>
      </c>
      <c r="U9" s="165">
        <v>105</v>
      </c>
      <c r="V9" s="165">
        <v>68</v>
      </c>
      <c r="W9" s="250">
        <v>1809</v>
      </c>
      <c r="X9" s="250">
        <v>4000</v>
      </c>
      <c r="Y9" s="232" t="s">
        <v>185</v>
      </c>
      <c r="Z9" s="232" t="s">
        <v>500</v>
      </c>
      <c r="AA9" s="232">
        <v>1984</v>
      </c>
      <c r="AB9" s="232"/>
      <c r="AC9" s="232"/>
      <c r="AD9" s="232"/>
      <c r="AE9" s="232"/>
      <c r="AF9" s="232"/>
      <c r="AG9" s="232"/>
      <c r="AH9" s="250" t="s">
        <v>14375</v>
      </c>
      <c r="AI9" s="232" t="s">
        <v>627</v>
      </c>
      <c r="AJ9" s="232"/>
      <c r="AK9" s="232"/>
      <c r="AL9" s="232"/>
      <c r="AM9" s="232" t="s">
        <v>628</v>
      </c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M9" s="1652" t="s">
        <v>20758</v>
      </c>
    </row>
    <row r="10" spans="1:65" s="1179" customFormat="1" ht="24" hidden="1" customHeight="1" x14ac:dyDescent="0.2">
      <c r="A10" s="1257"/>
      <c r="B10" s="1491" t="s">
        <v>1973</v>
      </c>
      <c r="C10" s="586" t="s">
        <v>633</v>
      </c>
      <c r="D10" s="586"/>
      <c r="E10" s="585">
        <f>COUNTA(E11:E13)</f>
        <v>3</v>
      </c>
      <c r="F10" s="586"/>
      <c r="G10" s="586"/>
      <c r="H10" s="1176"/>
      <c r="I10" s="586"/>
      <c r="J10" s="586"/>
      <c r="K10" s="586"/>
      <c r="L10" s="1177">
        <f>SUM(L11:L13)</f>
        <v>144597</v>
      </c>
      <c r="M10" s="1177">
        <f>SUM(M11:M13)</f>
        <v>67787</v>
      </c>
      <c r="N10" s="1177">
        <f>SUM(N11:N13)</f>
        <v>107462</v>
      </c>
      <c r="O10" s="586"/>
      <c r="P10" s="586"/>
      <c r="Q10" s="586"/>
      <c r="R10" s="586"/>
      <c r="S10" s="586"/>
      <c r="T10" s="586"/>
      <c r="U10" s="1177"/>
      <c r="V10" s="1177"/>
      <c r="W10" s="584"/>
      <c r="X10" s="584"/>
      <c r="Y10" s="586"/>
      <c r="Z10" s="586"/>
      <c r="AA10" s="586"/>
      <c r="AB10" s="586"/>
      <c r="AC10" s="586"/>
      <c r="AD10" s="586"/>
      <c r="AE10" s="586"/>
      <c r="AF10" s="586"/>
      <c r="AG10" s="586"/>
      <c r="AH10" s="584"/>
      <c r="AI10" s="586"/>
      <c r="AJ10" s="586"/>
      <c r="AK10" s="586"/>
      <c r="AL10" s="586"/>
      <c r="AM10" s="586"/>
      <c r="AN10" s="586"/>
      <c r="AO10" s="586"/>
      <c r="AP10" s="586"/>
      <c r="AQ10" s="586"/>
      <c r="AR10" s="586"/>
      <c r="AS10" s="586"/>
      <c r="AT10" s="586"/>
      <c r="AU10" s="586"/>
      <c r="AV10" s="586"/>
      <c r="AW10" s="586"/>
      <c r="AX10" s="586"/>
      <c r="AY10" s="586"/>
      <c r="AZ10" s="586"/>
      <c r="BA10" s="586"/>
      <c r="BB10" s="586"/>
      <c r="BC10" s="586"/>
      <c r="BD10" s="586"/>
      <c r="BE10" s="586"/>
      <c r="BF10" s="586"/>
      <c r="BG10" s="586"/>
      <c r="BH10" s="586"/>
      <c r="BI10" s="586"/>
      <c r="BJ10" s="586"/>
      <c r="BK10" s="586"/>
      <c r="BM10" s="1652" t="s">
        <v>20759</v>
      </c>
    </row>
    <row r="11" spans="1:65" s="703" customFormat="1" ht="24" hidden="1" customHeight="1" x14ac:dyDescent="0.2">
      <c r="A11" s="220" t="s">
        <v>156</v>
      </c>
      <c r="B11" s="256"/>
      <c r="C11" s="251" t="s">
        <v>634</v>
      </c>
      <c r="D11" s="251" t="s">
        <v>635</v>
      </c>
      <c r="E11" s="251" t="s">
        <v>636</v>
      </c>
      <c r="F11" s="251" t="s">
        <v>637</v>
      </c>
      <c r="G11" s="251" t="s">
        <v>638</v>
      </c>
      <c r="H11" s="253" t="s">
        <v>639</v>
      </c>
      <c r="I11" s="251" t="s">
        <v>619</v>
      </c>
      <c r="J11" s="251">
        <v>119</v>
      </c>
      <c r="K11" s="251" t="s">
        <v>640</v>
      </c>
      <c r="L11" s="254">
        <v>89055</v>
      </c>
      <c r="M11" s="254">
        <v>54930</v>
      </c>
      <c r="N11" s="254">
        <v>92707</v>
      </c>
      <c r="O11" s="251" t="s">
        <v>153</v>
      </c>
      <c r="P11" s="251">
        <v>400</v>
      </c>
      <c r="Q11" s="251">
        <v>1.2</v>
      </c>
      <c r="R11" s="251">
        <v>8</v>
      </c>
      <c r="S11" s="251"/>
      <c r="T11" s="251" t="s">
        <v>154</v>
      </c>
      <c r="U11" s="254">
        <v>75.28</v>
      </c>
      <c r="V11" s="254">
        <v>109</v>
      </c>
      <c r="W11" s="255">
        <v>53769</v>
      </c>
      <c r="X11" s="255">
        <v>80000</v>
      </c>
      <c r="Y11" s="251" t="s">
        <v>499</v>
      </c>
      <c r="Z11" s="251" t="s">
        <v>500</v>
      </c>
      <c r="AA11" s="251">
        <v>2001</v>
      </c>
      <c r="AB11" s="251"/>
      <c r="AC11" s="251">
        <v>158948</v>
      </c>
      <c r="AD11" s="251">
        <v>68000</v>
      </c>
      <c r="AE11" s="251"/>
      <c r="AF11" s="251"/>
      <c r="AG11" s="251"/>
      <c r="AH11" s="255">
        <v>226948</v>
      </c>
      <c r="AI11" s="251"/>
      <c r="AJ11" s="251"/>
      <c r="AK11" s="251" t="s">
        <v>641</v>
      </c>
      <c r="AL11" s="251">
        <v>6170</v>
      </c>
      <c r="AM11" s="251">
        <v>2</v>
      </c>
      <c r="AN11" s="251">
        <v>3096</v>
      </c>
      <c r="AO11" s="251">
        <v>528</v>
      </c>
      <c r="AP11" s="251" t="s">
        <v>642</v>
      </c>
      <c r="AQ11" s="251"/>
      <c r="AR11" s="251"/>
      <c r="AS11" s="251"/>
      <c r="AT11" s="257"/>
      <c r="AU11" s="251"/>
      <c r="AV11" s="251"/>
      <c r="AW11" s="251"/>
      <c r="AX11" s="251"/>
      <c r="AY11" s="251"/>
      <c r="AZ11" s="251"/>
      <c r="BA11" s="251"/>
      <c r="BB11" s="251"/>
      <c r="BC11" s="251"/>
      <c r="BD11" s="251"/>
      <c r="BE11" s="251"/>
      <c r="BF11" s="251"/>
      <c r="BG11" s="251"/>
      <c r="BH11" s="251"/>
      <c r="BI11" s="251"/>
      <c r="BJ11" s="251"/>
      <c r="BK11" s="251"/>
      <c r="BM11" s="1652" t="s">
        <v>20761</v>
      </c>
    </row>
    <row r="12" spans="1:65" s="703" customFormat="1" ht="24" hidden="1" customHeight="1" x14ac:dyDescent="0.2">
      <c r="A12" s="220" t="s">
        <v>93</v>
      </c>
      <c r="B12" s="256"/>
      <c r="C12" s="251" t="s">
        <v>634</v>
      </c>
      <c r="D12" s="251" t="s">
        <v>635</v>
      </c>
      <c r="E12" s="251" t="s">
        <v>643</v>
      </c>
      <c r="F12" s="251" t="s">
        <v>637</v>
      </c>
      <c r="G12" s="251" t="s">
        <v>638</v>
      </c>
      <c r="H12" s="253" t="s">
        <v>639</v>
      </c>
      <c r="I12" s="251" t="s">
        <v>619</v>
      </c>
      <c r="J12" s="251"/>
      <c r="K12" s="251" t="s">
        <v>640</v>
      </c>
      <c r="L12" s="165">
        <v>25043</v>
      </c>
      <c r="M12" s="165">
        <v>0</v>
      </c>
      <c r="N12" s="165">
        <v>1408</v>
      </c>
      <c r="O12" s="232" t="s">
        <v>153</v>
      </c>
      <c r="P12" s="232">
        <v>400</v>
      </c>
      <c r="Q12" s="232">
        <v>1.2</v>
      </c>
      <c r="R12" s="232">
        <v>8</v>
      </c>
      <c r="S12" s="232"/>
      <c r="T12" s="232" t="s">
        <v>154</v>
      </c>
      <c r="U12" s="165">
        <v>75.28</v>
      </c>
      <c r="V12" s="165">
        <v>109</v>
      </c>
      <c r="W12" s="144">
        <v>4549</v>
      </c>
      <c r="X12" s="144">
        <v>15000</v>
      </c>
      <c r="Y12" s="232" t="s">
        <v>499</v>
      </c>
      <c r="Z12" s="232" t="s">
        <v>500</v>
      </c>
      <c r="AA12" s="232">
        <v>2001</v>
      </c>
      <c r="AB12" s="232"/>
      <c r="AC12" s="232"/>
      <c r="AD12" s="232"/>
      <c r="AE12" s="232"/>
      <c r="AF12" s="232"/>
      <c r="AG12" s="232"/>
      <c r="AH12" s="144" t="s">
        <v>632</v>
      </c>
      <c r="AI12" s="232"/>
      <c r="AJ12" s="232"/>
      <c r="AK12" s="232"/>
      <c r="AL12" s="232"/>
      <c r="AM12" s="232">
        <v>2</v>
      </c>
      <c r="AN12" s="232">
        <v>2000</v>
      </c>
      <c r="AO12" s="232">
        <v>196</v>
      </c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M12" s="1652" t="s">
        <v>20760</v>
      </c>
    </row>
    <row r="13" spans="1:65" s="703" customFormat="1" ht="24" hidden="1" customHeight="1" x14ac:dyDescent="0.2">
      <c r="A13" s="220" t="s">
        <v>336</v>
      </c>
      <c r="B13" s="1492"/>
      <c r="C13" s="251" t="s">
        <v>644</v>
      </c>
      <c r="D13" s="251"/>
      <c r="E13" s="251" t="s">
        <v>645</v>
      </c>
      <c r="F13" s="251" t="s">
        <v>637</v>
      </c>
      <c r="G13" s="251" t="s">
        <v>646</v>
      </c>
      <c r="H13" s="253" t="s">
        <v>639</v>
      </c>
      <c r="I13" s="251" t="s">
        <v>619</v>
      </c>
      <c r="J13" s="251">
        <v>35</v>
      </c>
      <c r="K13" s="251"/>
      <c r="L13" s="165">
        <v>30499</v>
      </c>
      <c r="M13" s="165">
        <v>12857</v>
      </c>
      <c r="N13" s="165">
        <v>13347</v>
      </c>
      <c r="O13" s="232" t="s">
        <v>153</v>
      </c>
      <c r="P13" s="232">
        <v>400</v>
      </c>
      <c r="Q13" s="232"/>
      <c r="R13" s="232">
        <v>8</v>
      </c>
      <c r="S13" s="232"/>
      <c r="T13" s="232" t="s">
        <v>154</v>
      </c>
      <c r="U13" s="165">
        <v>72</v>
      </c>
      <c r="V13" s="165">
        <v>109</v>
      </c>
      <c r="W13" s="144">
        <v>12349</v>
      </c>
      <c r="X13" s="144">
        <v>12349</v>
      </c>
      <c r="Y13" s="232" t="s">
        <v>499</v>
      </c>
      <c r="Z13" s="232" t="s">
        <v>500</v>
      </c>
      <c r="AA13" s="232">
        <v>1973</v>
      </c>
      <c r="AB13" s="232"/>
      <c r="AC13" s="232">
        <v>5888</v>
      </c>
      <c r="AD13" s="232"/>
      <c r="AE13" s="232"/>
      <c r="AF13" s="232"/>
      <c r="AG13" s="232"/>
      <c r="AH13" s="144">
        <v>1828</v>
      </c>
      <c r="AI13" s="232">
        <v>2000</v>
      </c>
      <c r="AJ13" s="232">
        <v>2001</v>
      </c>
      <c r="AK13" s="232" t="s">
        <v>647</v>
      </c>
      <c r="AL13" s="232">
        <v>2823</v>
      </c>
      <c r="AM13" s="232">
        <v>5</v>
      </c>
      <c r="AN13" s="232">
        <v>1400</v>
      </c>
      <c r="AO13" s="232" t="s">
        <v>648</v>
      </c>
      <c r="AP13" s="232"/>
      <c r="AQ13" s="232" t="s">
        <v>649</v>
      </c>
      <c r="AR13" s="232">
        <v>1</v>
      </c>
      <c r="AS13" s="232"/>
      <c r="AT13" s="232"/>
      <c r="AU13" s="232"/>
      <c r="AV13" s="232" t="s">
        <v>650</v>
      </c>
      <c r="AW13" s="232">
        <v>1</v>
      </c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M13" s="1652" t="s">
        <v>20762</v>
      </c>
    </row>
    <row r="14" spans="1:65" s="1179" customFormat="1" ht="24" hidden="1" customHeight="1" x14ac:dyDescent="0.2">
      <c r="A14" s="1257"/>
      <c r="B14" s="1253" t="s">
        <v>289</v>
      </c>
      <c r="C14" s="231" t="s">
        <v>55</v>
      </c>
      <c r="D14" s="231"/>
      <c r="E14" s="545">
        <f>COUNTA(E15:E19)</f>
        <v>5</v>
      </c>
      <c r="F14" s="231"/>
      <c r="G14" s="231"/>
      <c r="H14" s="1178"/>
      <c r="I14" s="231"/>
      <c r="J14" s="231"/>
      <c r="K14" s="231"/>
      <c r="L14" s="1083">
        <f>SUM(L15:L19)</f>
        <v>708147</v>
      </c>
      <c r="M14" s="1083">
        <f>SUM(M15:M19)</f>
        <v>89737</v>
      </c>
      <c r="N14" s="1083">
        <f>SUM(N15:N19)</f>
        <v>163425</v>
      </c>
      <c r="O14" s="231"/>
      <c r="P14" s="231"/>
      <c r="Q14" s="231"/>
      <c r="R14" s="231"/>
      <c r="S14" s="231"/>
      <c r="T14" s="231"/>
      <c r="U14" s="1083"/>
      <c r="V14" s="1083"/>
      <c r="W14" s="241"/>
      <c r="X14" s="241"/>
      <c r="Y14" s="231"/>
      <c r="Z14" s="231"/>
      <c r="AA14" s="231"/>
      <c r="AB14" s="231"/>
      <c r="AC14" s="231"/>
      <c r="AD14" s="231"/>
      <c r="AE14" s="231"/>
      <c r="AF14" s="231"/>
      <c r="AG14" s="231"/>
      <c r="AH14" s="24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M14" s="1652" t="s">
        <v>20763</v>
      </c>
    </row>
    <row r="15" spans="1:65" s="703" customFormat="1" ht="24" hidden="1" customHeight="1" x14ac:dyDescent="0.2">
      <c r="A15" s="220">
        <v>1</v>
      </c>
      <c r="B15" s="147"/>
      <c r="C15" s="232" t="s">
        <v>2191</v>
      </c>
      <c r="D15" s="232"/>
      <c r="E15" s="149" t="s">
        <v>2192</v>
      </c>
      <c r="F15" s="232" t="s">
        <v>2193</v>
      </c>
      <c r="G15" s="232"/>
      <c r="H15" s="181"/>
      <c r="I15" s="232" t="s">
        <v>16752</v>
      </c>
      <c r="J15" s="232"/>
      <c r="K15" s="232"/>
      <c r="L15" s="165">
        <v>24128</v>
      </c>
      <c r="M15" s="165"/>
      <c r="N15" s="165"/>
      <c r="O15" s="232" t="s">
        <v>2194</v>
      </c>
      <c r="P15" s="232">
        <v>400</v>
      </c>
      <c r="Q15" s="232"/>
      <c r="R15" s="232">
        <v>8</v>
      </c>
      <c r="S15" s="232"/>
      <c r="T15" s="232" t="s">
        <v>2195</v>
      </c>
      <c r="U15" s="165">
        <v>68</v>
      </c>
      <c r="V15" s="165">
        <v>105</v>
      </c>
      <c r="W15" s="144">
        <v>880</v>
      </c>
      <c r="X15" s="144">
        <v>990</v>
      </c>
      <c r="Y15" s="232"/>
      <c r="Z15" s="232"/>
      <c r="AA15" s="232">
        <v>2009</v>
      </c>
      <c r="AB15" s="232"/>
      <c r="AC15" s="232"/>
      <c r="AD15" s="232"/>
      <c r="AE15" s="232"/>
      <c r="AF15" s="232"/>
      <c r="AG15" s="232"/>
      <c r="AH15" s="144">
        <v>1373</v>
      </c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164"/>
      <c r="BM15" s="1652" t="s">
        <v>20764</v>
      </c>
    </row>
    <row r="16" spans="1:65" s="703" customFormat="1" ht="24" hidden="1" customHeight="1" x14ac:dyDescent="0.2">
      <c r="A16" s="220"/>
      <c r="B16" s="147"/>
      <c r="C16" s="232" t="s">
        <v>2200</v>
      </c>
      <c r="D16" s="232" t="s">
        <v>2201</v>
      </c>
      <c r="E16" s="232" t="s">
        <v>2202</v>
      </c>
      <c r="F16" s="232" t="s">
        <v>2193</v>
      </c>
      <c r="G16" s="232" t="s">
        <v>2196</v>
      </c>
      <c r="H16" s="232" t="s">
        <v>2197</v>
      </c>
      <c r="I16" s="232" t="s">
        <v>16753</v>
      </c>
      <c r="J16" s="232">
        <v>45</v>
      </c>
      <c r="K16" s="232" t="s">
        <v>2203</v>
      </c>
      <c r="L16" s="165">
        <v>467779</v>
      </c>
      <c r="M16" s="165">
        <v>45939</v>
      </c>
      <c r="N16" s="165">
        <v>140995</v>
      </c>
      <c r="O16" s="232" t="s">
        <v>2194</v>
      </c>
      <c r="P16" s="232">
        <v>400</v>
      </c>
      <c r="Q16" s="232"/>
      <c r="R16" s="232">
        <v>8</v>
      </c>
      <c r="S16" s="232"/>
      <c r="T16" s="232" t="s">
        <v>2198</v>
      </c>
      <c r="U16" s="165">
        <v>72</v>
      </c>
      <c r="V16" s="165">
        <v>109</v>
      </c>
      <c r="W16" s="144">
        <v>66422</v>
      </c>
      <c r="X16" s="144">
        <v>100000</v>
      </c>
      <c r="Y16" s="232" t="s">
        <v>2199</v>
      </c>
      <c r="Z16" s="232" t="s">
        <v>2204</v>
      </c>
      <c r="AA16" s="232">
        <v>2001</v>
      </c>
      <c r="AB16" s="232"/>
      <c r="AC16" s="232" t="s">
        <v>2205</v>
      </c>
      <c r="AD16" s="232" t="s">
        <v>2206</v>
      </c>
      <c r="AE16" s="232"/>
      <c r="AF16" s="232"/>
      <c r="AG16" s="232"/>
      <c r="AH16" s="144">
        <v>283600</v>
      </c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M16" s="1652" t="s">
        <v>20765</v>
      </c>
    </row>
    <row r="17" spans="1:65" s="703" customFormat="1" ht="24" hidden="1" customHeight="1" x14ac:dyDescent="0.2">
      <c r="A17" s="220"/>
      <c r="B17" s="147"/>
      <c r="C17" s="232" t="s">
        <v>2200</v>
      </c>
      <c r="D17" s="232"/>
      <c r="E17" s="232" t="s">
        <v>2207</v>
      </c>
      <c r="F17" s="232" t="s">
        <v>2193</v>
      </c>
      <c r="G17" s="232"/>
      <c r="H17" s="232"/>
      <c r="I17" s="232" t="s">
        <v>16753</v>
      </c>
      <c r="J17" s="232"/>
      <c r="K17" s="232"/>
      <c r="L17" s="165">
        <v>44700</v>
      </c>
      <c r="M17" s="165">
        <v>1467</v>
      </c>
      <c r="N17" s="165">
        <v>853</v>
      </c>
      <c r="O17" s="232" t="s">
        <v>2194</v>
      </c>
      <c r="P17" s="232">
        <v>400</v>
      </c>
      <c r="Q17" s="232"/>
      <c r="R17" s="232">
        <v>8</v>
      </c>
      <c r="S17" s="232"/>
      <c r="T17" s="232" t="s">
        <v>2198</v>
      </c>
      <c r="U17" s="165">
        <v>72</v>
      </c>
      <c r="V17" s="165">
        <v>109</v>
      </c>
      <c r="W17" s="144">
        <v>2500</v>
      </c>
      <c r="X17" s="144">
        <v>3000</v>
      </c>
      <c r="Y17" s="232"/>
      <c r="Z17" s="232"/>
      <c r="AA17" s="232">
        <v>2001</v>
      </c>
      <c r="AB17" s="232"/>
      <c r="AC17" s="232"/>
      <c r="AD17" s="232"/>
      <c r="AE17" s="232"/>
      <c r="AF17" s="232"/>
      <c r="AG17" s="232"/>
      <c r="AH17" s="144" t="s">
        <v>2208</v>
      </c>
      <c r="AI17" s="232"/>
      <c r="AJ17" s="232"/>
      <c r="AK17" s="232">
        <v>1</v>
      </c>
      <c r="AL17" s="232" t="s">
        <v>2209</v>
      </c>
      <c r="AM17" s="232">
        <v>1</v>
      </c>
      <c r="AN17" s="232" t="s">
        <v>2210</v>
      </c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M17" s="1652" t="s">
        <v>20766</v>
      </c>
    </row>
    <row r="18" spans="1:65" s="703" customFormat="1" ht="24" hidden="1" customHeight="1" x14ac:dyDescent="0.2">
      <c r="A18" s="220">
        <v>2</v>
      </c>
      <c r="B18" s="147"/>
      <c r="C18" s="232" t="s">
        <v>2211</v>
      </c>
      <c r="D18" s="232"/>
      <c r="E18" s="232" t="s">
        <v>2212</v>
      </c>
      <c r="F18" s="232" t="s">
        <v>2211</v>
      </c>
      <c r="G18" s="232"/>
      <c r="H18" s="232"/>
      <c r="I18" s="232" t="s">
        <v>2213</v>
      </c>
      <c r="J18" s="232"/>
      <c r="K18" s="232"/>
      <c r="L18" s="165">
        <v>144500</v>
      </c>
      <c r="M18" s="165">
        <v>28900</v>
      </c>
      <c r="N18" s="165"/>
      <c r="O18" s="232" t="s">
        <v>2194</v>
      </c>
      <c r="P18" s="232">
        <v>400</v>
      </c>
      <c r="Q18" s="232"/>
      <c r="R18" s="232">
        <v>8</v>
      </c>
      <c r="S18" s="232"/>
      <c r="T18" s="232" t="s">
        <v>2195</v>
      </c>
      <c r="U18" s="165">
        <v>65</v>
      </c>
      <c r="V18" s="165">
        <v>105</v>
      </c>
      <c r="W18" s="144">
        <v>8758</v>
      </c>
      <c r="X18" s="144"/>
      <c r="Y18" s="232"/>
      <c r="Z18" s="232"/>
      <c r="AA18" s="232">
        <v>2014</v>
      </c>
      <c r="AB18" s="232"/>
      <c r="AC18" s="232"/>
      <c r="AD18" s="232"/>
      <c r="AE18" s="232"/>
      <c r="AF18" s="232"/>
      <c r="AG18" s="232"/>
      <c r="AH18" s="144">
        <v>53600</v>
      </c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M18" s="1652" t="s">
        <v>20767</v>
      </c>
    </row>
    <row r="19" spans="1:65" s="703" customFormat="1" ht="24" hidden="1" customHeight="1" x14ac:dyDescent="0.2">
      <c r="A19" s="220"/>
      <c r="B19" s="449"/>
      <c r="C19" s="232" t="s">
        <v>2200</v>
      </c>
      <c r="D19" s="232"/>
      <c r="E19" s="232" t="s">
        <v>2214</v>
      </c>
      <c r="F19" s="232" t="s">
        <v>2193</v>
      </c>
      <c r="G19" s="232"/>
      <c r="H19" s="232"/>
      <c r="I19" s="232" t="s">
        <v>16753</v>
      </c>
      <c r="J19" s="232"/>
      <c r="K19" s="232"/>
      <c r="L19" s="165">
        <v>27040</v>
      </c>
      <c r="M19" s="165">
        <v>13431</v>
      </c>
      <c r="N19" s="165">
        <v>21577</v>
      </c>
      <c r="O19" s="232" t="s">
        <v>2215</v>
      </c>
      <c r="P19" s="232">
        <v>200</v>
      </c>
      <c r="Q19" s="232"/>
      <c r="R19" s="232">
        <v>6</v>
      </c>
      <c r="S19" s="232"/>
      <c r="T19" s="232" t="s">
        <v>2194</v>
      </c>
      <c r="U19" s="165">
        <v>34</v>
      </c>
      <c r="V19" s="165">
        <v>79</v>
      </c>
      <c r="W19" s="144">
        <v>5000</v>
      </c>
      <c r="X19" s="144">
        <v>7500</v>
      </c>
      <c r="Y19" s="232"/>
      <c r="Z19" s="232"/>
      <c r="AA19" s="232">
        <v>2013</v>
      </c>
      <c r="AB19" s="232"/>
      <c r="AC19" s="232"/>
      <c r="AD19" s="232"/>
      <c r="AE19" s="232"/>
      <c r="AF19" s="232"/>
      <c r="AG19" s="232"/>
      <c r="AH19" s="144">
        <v>72451</v>
      </c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M19" s="1652" t="s">
        <v>20768</v>
      </c>
    </row>
    <row r="20" spans="1:65" s="1459" customFormat="1" ht="24" hidden="1" customHeight="1" x14ac:dyDescent="0.2">
      <c r="A20" s="1457"/>
      <c r="B20" s="1447" t="s">
        <v>16801</v>
      </c>
      <c r="C20" s="1086" t="s">
        <v>613</v>
      </c>
      <c r="D20" s="1086"/>
      <c r="E20" s="1087">
        <f>COUNTA(E21:E24)</f>
        <v>4</v>
      </c>
      <c r="F20" s="1086"/>
      <c r="G20" s="1086"/>
      <c r="H20" s="1086"/>
      <c r="I20" s="1086"/>
      <c r="J20" s="1086"/>
      <c r="K20" s="1086"/>
      <c r="L20" s="1472">
        <f>SUM(L21:L24)</f>
        <v>1064010</v>
      </c>
      <c r="M20" s="1472">
        <f>SUM(M21:M24)</f>
        <v>109466</v>
      </c>
      <c r="N20" s="1472">
        <f>SUM(N21:N24)</f>
        <v>210428</v>
      </c>
      <c r="O20" s="1086"/>
      <c r="P20" s="1086"/>
      <c r="Q20" s="1086"/>
      <c r="R20" s="1086"/>
      <c r="S20" s="1086"/>
      <c r="T20" s="1086"/>
      <c r="U20" s="1472"/>
      <c r="V20" s="1472"/>
      <c r="W20" s="1088"/>
      <c r="X20" s="1088"/>
      <c r="Y20" s="1086"/>
      <c r="Z20" s="1086"/>
      <c r="AA20" s="1086"/>
      <c r="AB20" s="1086"/>
      <c r="AC20" s="1086"/>
      <c r="AD20" s="1086"/>
      <c r="AE20" s="1086"/>
      <c r="AF20" s="1086"/>
      <c r="AG20" s="1086"/>
      <c r="AH20" s="1088"/>
      <c r="AI20" s="1086"/>
      <c r="AJ20" s="1086"/>
      <c r="AK20" s="1086"/>
      <c r="AL20" s="1086"/>
      <c r="AM20" s="1086"/>
      <c r="AN20" s="1086"/>
      <c r="AO20" s="1086"/>
      <c r="AP20" s="1086"/>
      <c r="AQ20" s="1086"/>
      <c r="AR20" s="1086"/>
      <c r="AS20" s="1086"/>
      <c r="AT20" s="1086"/>
      <c r="AU20" s="1086"/>
      <c r="AV20" s="1086"/>
      <c r="AW20" s="1086"/>
      <c r="AX20" s="1086"/>
      <c r="AY20" s="1086"/>
      <c r="AZ20" s="1086"/>
      <c r="BA20" s="1086"/>
      <c r="BB20" s="1086"/>
      <c r="BC20" s="1086"/>
      <c r="BD20" s="1086"/>
      <c r="BE20" s="1086"/>
      <c r="BF20" s="1086"/>
      <c r="BG20" s="1086"/>
      <c r="BH20" s="1086"/>
      <c r="BI20" s="1086"/>
      <c r="BJ20" s="1086"/>
      <c r="BK20" s="1086"/>
      <c r="BL20" s="1179"/>
      <c r="BM20" s="1653" t="s">
        <v>20769</v>
      </c>
    </row>
    <row r="21" spans="1:65" s="1462" customFormat="1" ht="24" hidden="1" customHeight="1" x14ac:dyDescent="0.2">
      <c r="A21" s="1460">
        <v>1</v>
      </c>
      <c r="B21" s="122"/>
      <c r="C21" s="119" t="s">
        <v>12012</v>
      </c>
      <c r="D21" s="119" t="s">
        <v>652</v>
      </c>
      <c r="E21" s="119" t="s">
        <v>653</v>
      </c>
      <c r="F21" s="119" t="s">
        <v>654</v>
      </c>
      <c r="G21" s="119" t="s">
        <v>655</v>
      </c>
      <c r="H21" s="1473" t="s">
        <v>656</v>
      </c>
      <c r="I21" s="119" t="s">
        <v>16800</v>
      </c>
      <c r="J21" s="119">
        <v>0.56000000000000005</v>
      </c>
      <c r="K21" s="119" t="s">
        <v>657</v>
      </c>
      <c r="L21" s="270">
        <v>432035</v>
      </c>
      <c r="M21" s="270">
        <v>34355</v>
      </c>
      <c r="N21" s="270">
        <v>95226</v>
      </c>
      <c r="O21" s="119" t="s">
        <v>153</v>
      </c>
      <c r="P21" s="119">
        <v>400</v>
      </c>
      <c r="Q21" s="119"/>
      <c r="R21" s="119">
        <v>8</v>
      </c>
      <c r="S21" s="119"/>
      <c r="T21" s="119" t="s">
        <v>154</v>
      </c>
      <c r="U21" s="270">
        <v>71</v>
      </c>
      <c r="V21" s="270">
        <v>106</v>
      </c>
      <c r="W21" s="121">
        <v>49084</v>
      </c>
      <c r="X21" s="121">
        <v>50500</v>
      </c>
      <c r="Y21" s="121">
        <v>50256</v>
      </c>
      <c r="Z21" s="119" t="s">
        <v>499</v>
      </c>
      <c r="AA21" s="119">
        <v>2002</v>
      </c>
      <c r="AB21" s="119">
        <v>2002</v>
      </c>
      <c r="AC21" s="119"/>
      <c r="AD21" s="119">
        <v>47400</v>
      </c>
      <c r="AE21" s="119"/>
      <c r="AF21" s="119">
        <v>41800</v>
      </c>
      <c r="AG21" s="119">
        <v>36000</v>
      </c>
      <c r="AH21" s="121">
        <v>330518</v>
      </c>
      <c r="AI21" s="121">
        <v>125200</v>
      </c>
      <c r="AJ21" s="119"/>
      <c r="AK21" s="119"/>
      <c r="AL21" s="119">
        <v>1</v>
      </c>
      <c r="AM21" s="119">
        <v>5500</v>
      </c>
      <c r="AN21" s="119">
        <v>2</v>
      </c>
      <c r="AO21" s="119" t="s">
        <v>658</v>
      </c>
      <c r="AP21" s="119">
        <v>4600</v>
      </c>
      <c r="AQ21" s="119"/>
      <c r="AR21" s="119" t="s">
        <v>659</v>
      </c>
      <c r="AS21" s="119"/>
      <c r="AT21" s="119">
        <v>102.49</v>
      </c>
      <c r="AU21" s="1474"/>
      <c r="AV21" s="119" t="s">
        <v>660</v>
      </c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83"/>
      <c r="BH21" s="183"/>
      <c r="BI21" s="183"/>
      <c r="BJ21" s="183"/>
      <c r="BK21" s="119"/>
      <c r="BL21" s="703"/>
      <c r="BM21" s="1653" t="s">
        <v>20770</v>
      </c>
    </row>
    <row r="22" spans="1:65" s="1462" customFormat="1" ht="24" hidden="1" customHeight="1" x14ac:dyDescent="0.2">
      <c r="A22" s="1460"/>
      <c r="B22" s="122"/>
      <c r="C22" s="119" t="s">
        <v>12012</v>
      </c>
      <c r="D22" s="119"/>
      <c r="E22" s="119" t="s">
        <v>661</v>
      </c>
      <c r="F22" s="119" t="s">
        <v>654</v>
      </c>
      <c r="G22" s="119"/>
      <c r="H22" s="1473"/>
      <c r="I22" s="119" t="s">
        <v>16800</v>
      </c>
      <c r="J22" s="119"/>
      <c r="K22" s="119"/>
      <c r="L22" s="270"/>
      <c r="M22" s="270">
        <v>1009</v>
      </c>
      <c r="N22" s="270">
        <v>1539</v>
      </c>
      <c r="O22" s="119" t="s">
        <v>153</v>
      </c>
      <c r="P22" s="119">
        <v>400</v>
      </c>
      <c r="Q22" s="119"/>
      <c r="R22" s="119">
        <v>8</v>
      </c>
      <c r="S22" s="119"/>
      <c r="T22" s="119" t="s">
        <v>154</v>
      </c>
      <c r="U22" s="270">
        <v>71</v>
      </c>
      <c r="V22" s="270">
        <v>106</v>
      </c>
      <c r="W22" s="119"/>
      <c r="X22" s="121">
        <v>5000</v>
      </c>
      <c r="Y22" s="121">
        <v>5000</v>
      </c>
      <c r="Z22" s="119"/>
      <c r="AA22" s="119">
        <v>2002</v>
      </c>
      <c r="AB22" s="119">
        <v>2002</v>
      </c>
      <c r="AC22" s="119"/>
      <c r="AD22" s="119"/>
      <c r="AE22" s="119"/>
      <c r="AF22" s="119"/>
      <c r="AG22" s="119"/>
      <c r="AH22" s="119" t="s">
        <v>632</v>
      </c>
      <c r="AI22" s="121" t="s">
        <v>662</v>
      </c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474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83"/>
      <c r="BH22" s="183"/>
      <c r="BI22" s="183"/>
      <c r="BJ22" s="183"/>
      <c r="BK22" s="119"/>
      <c r="BL22" s="703"/>
    </row>
    <row r="23" spans="1:65" s="1462" customFormat="1" ht="24" hidden="1" customHeight="1" x14ac:dyDescent="0.2">
      <c r="A23" s="1460"/>
      <c r="B23" s="122"/>
      <c r="C23" s="119" t="s">
        <v>644</v>
      </c>
      <c r="D23" s="119"/>
      <c r="E23" s="119" t="s">
        <v>10413</v>
      </c>
      <c r="F23" s="119" t="s">
        <v>654</v>
      </c>
      <c r="G23" s="119"/>
      <c r="H23" s="1473"/>
      <c r="I23" s="119" t="s">
        <v>325</v>
      </c>
      <c r="J23" s="119"/>
      <c r="K23" s="119"/>
      <c r="L23" s="270">
        <v>631975</v>
      </c>
      <c r="M23" s="270">
        <v>74102</v>
      </c>
      <c r="N23" s="270">
        <v>113470</v>
      </c>
      <c r="O23" s="119" t="s">
        <v>153</v>
      </c>
      <c r="P23" s="119">
        <v>400</v>
      </c>
      <c r="Q23" s="119"/>
      <c r="R23" s="119">
        <v>8</v>
      </c>
      <c r="S23" s="119"/>
      <c r="T23" s="119" t="s">
        <v>154</v>
      </c>
      <c r="U23" s="270">
        <v>68</v>
      </c>
      <c r="V23" s="270">
        <v>105</v>
      </c>
      <c r="W23" s="121">
        <v>29376</v>
      </c>
      <c r="X23" s="121"/>
      <c r="Y23" s="121"/>
      <c r="Z23" s="119"/>
      <c r="AA23" s="119">
        <v>2014</v>
      </c>
      <c r="AB23" s="119"/>
      <c r="AC23" s="119"/>
      <c r="AD23" s="119"/>
      <c r="AE23" s="119"/>
      <c r="AF23" s="119"/>
      <c r="AG23" s="119"/>
      <c r="AH23" s="270">
        <v>467200</v>
      </c>
      <c r="AI23" s="121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474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83"/>
      <c r="BH23" s="183"/>
      <c r="BI23" s="183"/>
      <c r="BJ23" s="183"/>
      <c r="BK23" s="119"/>
      <c r="BL23" s="703"/>
    </row>
    <row r="24" spans="1:65" s="1462" customFormat="1" ht="24" hidden="1" customHeight="1" x14ac:dyDescent="0.2">
      <c r="A24" s="1460"/>
      <c r="B24" s="1493"/>
      <c r="C24" s="119" t="s">
        <v>644</v>
      </c>
      <c r="D24" s="119"/>
      <c r="E24" s="119" t="s">
        <v>10414</v>
      </c>
      <c r="F24" s="119" t="s">
        <v>654</v>
      </c>
      <c r="G24" s="119"/>
      <c r="H24" s="1473"/>
      <c r="I24" s="119" t="s">
        <v>325</v>
      </c>
      <c r="J24" s="119"/>
      <c r="K24" s="119"/>
      <c r="L24" s="270"/>
      <c r="M24" s="270"/>
      <c r="N24" s="270">
        <v>193</v>
      </c>
      <c r="O24" s="119" t="s">
        <v>153</v>
      </c>
      <c r="P24" s="119">
        <v>400</v>
      </c>
      <c r="Q24" s="119"/>
      <c r="R24" s="119">
        <v>8</v>
      </c>
      <c r="S24" s="119"/>
      <c r="T24" s="119" t="s">
        <v>154</v>
      </c>
      <c r="U24" s="270">
        <v>68</v>
      </c>
      <c r="V24" s="270">
        <v>105</v>
      </c>
      <c r="W24" s="121">
        <v>5034</v>
      </c>
      <c r="X24" s="121"/>
      <c r="Y24" s="121"/>
      <c r="Z24" s="119"/>
      <c r="AA24" s="119">
        <v>2014</v>
      </c>
      <c r="AB24" s="119"/>
      <c r="AC24" s="119"/>
      <c r="AD24" s="119"/>
      <c r="AE24" s="119"/>
      <c r="AF24" s="119"/>
      <c r="AG24" s="119"/>
      <c r="AH24" s="119"/>
      <c r="AI24" s="121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474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83"/>
      <c r="BH24" s="183"/>
      <c r="BI24" s="183"/>
      <c r="BJ24" s="183"/>
      <c r="BK24" s="119" t="s">
        <v>3233</v>
      </c>
      <c r="BL24" s="703"/>
    </row>
    <row r="25" spans="1:65" s="1179" customFormat="1" ht="24" hidden="1" customHeight="1" x14ac:dyDescent="0.2">
      <c r="A25" s="1257"/>
      <c r="B25" s="1253" t="s">
        <v>2216</v>
      </c>
      <c r="C25" s="231" t="s">
        <v>663</v>
      </c>
      <c r="D25" s="231"/>
      <c r="E25" s="545">
        <f>COUNTA(E26:E27)</f>
        <v>2</v>
      </c>
      <c r="F25" s="231"/>
      <c r="G25" s="231"/>
      <c r="H25" s="1178"/>
      <c r="I25" s="231"/>
      <c r="J25" s="1475"/>
      <c r="K25" s="231"/>
      <c r="L25" s="1083">
        <f>SUM(L26:L27)</f>
        <v>470278</v>
      </c>
      <c r="M25" s="1083">
        <f>SUM(M26:M27)</f>
        <v>20509.509999999998</v>
      </c>
      <c r="N25" s="1083">
        <f>SUM(N26:N27)</f>
        <v>69664.3</v>
      </c>
      <c r="O25" s="231"/>
      <c r="P25" s="231"/>
      <c r="Q25" s="231"/>
      <c r="R25" s="231"/>
      <c r="S25" s="231"/>
      <c r="T25" s="231"/>
      <c r="U25" s="1083"/>
      <c r="V25" s="1083"/>
      <c r="W25" s="241"/>
      <c r="X25" s="241"/>
      <c r="Y25" s="231"/>
      <c r="Z25" s="231"/>
      <c r="AA25" s="231"/>
      <c r="AB25" s="231"/>
      <c r="AC25" s="231"/>
      <c r="AD25" s="231"/>
      <c r="AE25" s="231"/>
      <c r="AF25" s="231"/>
      <c r="AG25" s="231"/>
      <c r="AH25" s="24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1476"/>
      <c r="BG25" s="1476"/>
      <c r="BH25" s="1476"/>
      <c r="BI25" s="1476"/>
      <c r="BJ25" s="1476"/>
      <c r="BK25" s="231"/>
    </row>
    <row r="26" spans="1:65" s="703" customFormat="1" ht="24" hidden="1" customHeight="1" x14ac:dyDescent="0.2">
      <c r="A26" s="220"/>
      <c r="B26" s="180"/>
      <c r="C26" s="232" t="s">
        <v>644</v>
      </c>
      <c r="D26" s="232"/>
      <c r="E26" s="232" t="s">
        <v>664</v>
      </c>
      <c r="F26" s="232" t="s">
        <v>665</v>
      </c>
      <c r="G26" s="232"/>
      <c r="H26" s="232"/>
      <c r="I26" s="148" t="s">
        <v>666</v>
      </c>
      <c r="J26" s="232"/>
      <c r="K26" s="232"/>
      <c r="L26" s="165">
        <v>470278</v>
      </c>
      <c r="M26" s="165">
        <v>20509.509999999998</v>
      </c>
      <c r="N26" s="165">
        <v>69459.3</v>
      </c>
      <c r="O26" s="232" t="s">
        <v>153</v>
      </c>
      <c r="P26" s="232">
        <v>400</v>
      </c>
      <c r="Q26" s="232">
        <v>8</v>
      </c>
      <c r="R26" s="232">
        <v>8</v>
      </c>
      <c r="S26" s="165">
        <v>68</v>
      </c>
      <c r="T26" s="232" t="s">
        <v>154</v>
      </c>
      <c r="U26" s="165">
        <v>68</v>
      </c>
      <c r="V26" s="165">
        <v>105</v>
      </c>
      <c r="W26" s="144">
        <v>39655</v>
      </c>
      <c r="X26" s="144">
        <v>39655</v>
      </c>
      <c r="Y26" s="232">
        <v>2002</v>
      </c>
      <c r="Z26" s="144">
        <v>158788</v>
      </c>
      <c r="AA26" s="232">
        <v>2002</v>
      </c>
      <c r="AB26" s="232"/>
      <c r="AC26" s="232"/>
      <c r="AD26" s="232"/>
      <c r="AE26" s="232"/>
      <c r="AF26" s="232"/>
      <c r="AG26" s="232"/>
      <c r="AH26" s="144">
        <v>158788</v>
      </c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</row>
    <row r="27" spans="1:65" s="703" customFormat="1" ht="24" hidden="1" customHeight="1" x14ac:dyDescent="0.2">
      <c r="A27" s="220"/>
      <c r="B27" s="449"/>
      <c r="C27" s="232" t="s">
        <v>644</v>
      </c>
      <c r="D27" s="232"/>
      <c r="E27" s="232" t="s">
        <v>667</v>
      </c>
      <c r="F27" s="232" t="s">
        <v>665</v>
      </c>
      <c r="G27" s="232"/>
      <c r="H27" s="232"/>
      <c r="I27" s="148" t="s">
        <v>666</v>
      </c>
      <c r="J27" s="184"/>
      <c r="K27" s="177"/>
      <c r="L27" s="165" t="s">
        <v>9392</v>
      </c>
      <c r="M27" s="165" t="s">
        <v>668</v>
      </c>
      <c r="N27" s="165">
        <v>205</v>
      </c>
      <c r="O27" s="232" t="s">
        <v>153</v>
      </c>
      <c r="P27" s="232">
        <v>400</v>
      </c>
      <c r="Q27" s="232">
        <v>8</v>
      </c>
      <c r="R27" s="232">
        <v>8</v>
      </c>
      <c r="S27" s="177"/>
      <c r="T27" s="232" t="s">
        <v>154</v>
      </c>
      <c r="U27" s="165">
        <v>68</v>
      </c>
      <c r="V27" s="165">
        <v>105</v>
      </c>
      <c r="W27" s="144">
        <v>831</v>
      </c>
      <c r="X27" s="144">
        <v>831</v>
      </c>
      <c r="Y27" s="232"/>
      <c r="Z27" s="232"/>
      <c r="AA27" s="232">
        <v>2002</v>
      </c>
      <c r="AB27" s="232"/>
      <c r="AC27" s="232"/>
      <c r="AD27" s="232"/>
      <c r="AE27" s="232"/>
      <c r="AF27" s="232"/>
      <c r="AG27" s="232"/>
      <c r="AH27" s="232" t="s">
        <v>632</v>
      </c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144" t="s">
        <v>669</v>
      </c>
    </row>
    <row r="28" spans="1:65" s="1179" customFormat="1" ht="24" hidden="1" customHeight="1" x14ac:dyDescent="0.2">
      <c r="A28" s="1184"/>
      <c r="B28" s="1253" t="s">
        <v>136</v>
      </c>
      <c r="C28" s="240" t="s">
        <v>2217</v>
      </c>
      <c r="D28" s="240"/>
      <c r="E28" s="545">
        <f>COUNTA(E29:E34)</f>
        <v>6</v>
      </c>
      <c r="F28" s="240"/>
      <c r="G28" s="1477"/>
      <c r="H28" s="568"/>
      <c r="I28" s="240"/>
      <c r="J28" s="240"/>
      <c r="K28" s="240"/>
      <c r="L28" s="1083">
        <f>SUM(L29:L34)</f>
        <v>319484</v>
      </c>
      <c r="M28" s="1083">
        <f>SUM(M29:M34)</f>
        <v>23941</v>
      </c>
      <c r="N28" s="1083">
        <f>SUM(N29:N34)</f>
        <v>38771</v>
      </c>
      <c r="O28" s="231"/>
      <c r="P28" s="231"/>
      <c r="Q28" s="1151"/>
      <c r="R28" s="231"/>
      <c r="S28" s="240"/>
      <c r="T28" s="231"/>
      <c r="U28" s="1083"/>
      <c r="V28" s="1083"/>
      <c r="W28" s="241"/>
      <c r="X28" s="241"/>
      <c r="Y28" s="240"/>
      <c r="Z28" s="240"/>
      <c r="AA28" s="231"/>
      <c r="AB28" s="240"/>
      <c r="AC28" s="240"/>
      <c r="AD28" s="240"/>
      <c r="AE28" s="240"/>
      <c r="AF28" s="240"/>
      <c r="AG28" s="240"/>
      <c r="AH28" s="241"/>
      <c r="AI28" s="231"/>
      <c r="AJ28" s="231"/>
      <c r="AK28" s="240"/>
      <c r="AL28" s="240"/>
      <c r="AM28" s="240"/>
      <c r="AN28" s="240"/>
      <c r="AO28" s="240"/>
      <c r="AP28" s="240"/>
      <c r="AQ28" s="240"/>
      <c r="AR28" s="240"/>
      <c r="AS28" s="240"/>
      <c r="AT28" s="1478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31"/>
      <c r="BH28" s="231"/>
      <c r="BI28" s="231"/>
      <c r="BJ28" s="231"/>
      <c r="BK28" s="231"/>
    </row>
    <row r="29" spans="1:65" s="703" customFormat="1" ht="24" hidden="1" customHeight="1" x14ac:dyDescent="0.2">
      <c r="A29" s="220" t="s">
        <v>156</v>
      </c>
      <c r="B29" s="180"/>
      <c r="C29" s="148" t="s">
        <v>670</v>
      </c>
      <c r="D29" s="148"/>
      <c r="E29" s="148" t="s">
        <v>14673</v>
      </c>
      <c r="F29" s="148" t="s">
        <v>12103</v>
      </c>
      <c r="G29" s="1479"/>
      <c r="H29" s="150"/>
      <c r="I29" s="148" t="s">
        <v>15548</v>
      </c>
      <c r="J29" s="148"/>
      <c r="K29" s="148"/>
      <c r="L29" s="165">
        <v>113602</v>
      </c>
      <c r="M29" s="165">
        <v>22506</v>
      </c>
      <c r="N29" s="165">
        <v>37120</v>
      </c>
      <c r="O29" s="232" t="s">
        <v>153</v>
      </c>
      <c r="P29" s="232">
        <v>400</v>
      </c>
      <c r="Q29" s="185"/>
      <c r="R29" s="232">
        <v>8</v>
      </c>
      <c r="S29" s="148"/>
      <c r="T29" s="232" t="s">
        <v>154</v>
      </c>
      <c r="U29" s="165">
        <v>75</v>
      </c>
      <c r="V29" s="165">
        <v>105</v>
      </c>
      <c r="W29" s="144">
        <v>19431</v>
      </c>
      <c r="X29" s="144">
        <v>19431</v>
      </c>
      <c r="Y29" s="148"/>
      <c r="Z29" s="148"/>
      <c r="AA29" s="232">
        <v>2005</v>
      </c>
      <c r="AB29" s="148"/>
      <c r="AC29" s="148"/>
      <c r="AD29" s="148"/>
      <c r="AE29" s="148"/>
      <c r="AF29" s="148"/>
      <c r="AG29" s="148"/>
      <c r="AH29" s="144">
        <v>75590</v>
      </c>
      <c r="AI29" s="232"/>
      <c r="AJ29" s="232"/>
      <c r="AK29" s="148"/>
      <c r="AL29" s="148"/>
      <c r="AM29" s="148"/>
      <c r="AN29" s="148"/>
      <c r="AO29" s="148"/>
      <c r="AP29" s="148"/>
      <c r="AQ29" s="148"/>
      <c r="AR29" s="148"/>
      <c r="AS29" s="148"/>
      <c r="AT29" s="1271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232"/>
      <c r="BH29" s="232"/>
      <c r="BI29" s="232"/>
      <c r="BJ29" s="232"/>
      <c r="BK29" s="232" t="s">
        <v>16975</v>
      </c>
    </row>
    <row r="30" spans="1:65" s="703" customFormat="1" ht="24" hidden="1" customHeight="1" x14ac:dyDescent="0.2">
      <c r="A30" s="220"/>
      <c r="B30" s="147"/>
      <c r="C30" s="148" t="s">
        <v>670</v>
      </c>
      <c r="D30" s="148"/>
      <c r="E30" s="148" t="s">
        <v>14674</v>
      </c>
      <c r="F30" s="148" t="s">
        <v>12103</v>
      </c>
      <c r="G30" s="1479"/>
      <c r="H30" s="150"/>
      <c r="I30" s="148" t="s">
        <v>15548</v>
      </c>
      <c r="J30" s="148"/>
      <c r="K30" s="148"/>
      <c r="L30" s="165" t="s">
        <v>662</v>
      </c>
      <c r="M30" s="165">
        <v>690</v>
      </c>
      <c r="N30" s="165">
        <v>690</v>
      </c>
      <c r="O30" s="232" t="s">
        <v>153</v>
      </c>
      <c r="P30" s="232">
        <v>400</v>
      </c>
      <c r="Q30" s="185"/>
      <c r="R30" s="232">
        <v>4</v>
      </c>
      <c r="S30" s="148"/>
      <c r="T30" s="232" t="s">
        <v>15434</v>
      </c>
      <c r="U30" s="165">
        <v>68</v>
      </c>
      <c r="V30" s="165">
        <v>115</v>
      </c>
      <c r="W30" s="144">
        <v>994</v>
      </c>
      <c r="X30" s="144">
        <v>994</v>
      </c>
      <c r="Y30" s="148"/>
      <c r="Z30" s="148"/>
      <c r="AA30" s="232">
        <v>2005</v>
      </c>
      <c r="AB30" s="148"/>
      <c r="AC30" s="148"/>
      <c r="AD30" s="148"/>
      <c r="AE30" s="148"/>
      <c r="AF30" s="148"/>
      <c r="AG30" s="148"/>
      <c r="AH30" s="144" t="s">
        <v>632</v>
      </c>
      <c r="AI30" s="232"/>
      <c r="AJ30" s="232"/>
      <c r="AK30" s="148"/>
      <c r="AL30" s="148"/>
      <c r="AM30" s="148"/>
      <c r="AN30" s="148"/>
      <c r="AO30" s="148"/>
      <c r="AP30" s="148"/>
      <c r="AQ30" s="148"/>
      <c r="AR30" s="148"/>
      <c r="AS30" s="148"/>
      <c r="AT30" s="1271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232"/>
      <c r="BH30" s="232"/>
      <c r="BI30" s="232"/>
      <c r="BJ30" s="232"/>
      <c r="BK30" s="232" t="s">
        <v>16976</v>
      </c>
    </row>
    <row r="31" spans="1:65" s="703" customFormat="1" ht="24" hidden="1" customHeight="1" x14ac:dyDescent="0.2">
      <c r="A31" s="220"/>
      <c r="B31" s="147"/>
      <c r="C31" s="232" t="s">
        <v>680</v>
      </c>
      <c r="D31" s="232" t="s">
        <v>5234</v>
      </c>
      <c r="E31" s="232" t="s">
        <v>14675</v>
      </c>
      <c r="F31" s="232" t="s">
        <v>680</v>
      </c>
      <c r="G31" s="232" t="s">
        <v>5236</v>
      </c>
      <c r="H31" s="181" t="s">
        <v>5237</v>
      </c>
      <c r="I31" s="232" t="s">
        <v>15549</v>
      </c>
      <c r="J31" s="232">
        <v>4</v>
      </c>
      <c r="K31" s="232"/>
      <c r="L31" s="165">
        <v>44131</v>
      </c>
      <c r="M31" s="165">
        <v>68</v>
      </c>
      <c r="N31" s="165">
        <v>68</v>
      </c>
      <c r="O31" s="232" t="s">
        <v>153</v>
      </c>
      <c r="P31" s="232">
        <v>400</v>
      </c>
      <c r="Q31" s="232">
        <v>1.2</v>
      </c>
      <c r="R31" s="232">
        <v>8</v>
      </c>
      <c r="S31" s="232">
        <v>4613</v>
      </c>
      <c r="T31" s="232" t="s">
        <v>310</v>
      </c>
      <c r="U31" s="165">
        <v>68</v>
      </c>
      <c r="V31" s="165">
        <v>105</v>
      </c>
      <c r="W31" s="144">
        <v>1350</v>
      </c>
      <c r="X31" s="144">
        <v>1350</v>
      </c>
      <c r="Y31" s="232" t="s">
        <v>5238</v>
      </c>
      <c r="Z31" s="232" t="s">
        <v>5238</v>
      </c>
      <c r="AA31" s="232">
        <v>2002</v>
      </c>
      <c r="AB31" s="232">
        <v>998</v>
      </c>
      <c r="AC31" s="232">
        <v>2983</v>
      </c>
      <c r="AD31" s="232">
        <v>300</v>
      </c>
      <c r="AE31" s="232">
        <v>0</v>
      </c>
      <c r="AF31" s="232">
        <v>0</v>
      </c>
      <c r="AG31" s="232">
        <v>0</v>
      </c>
      <c r="AH31" s="144">
        <v>4281</v>
      </c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18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 t="s">
        <v>16975</v>
      </c>
    </row>
    <row r="32" spans="1:65" s="703" customFormat="1" ht="24" hidden="1" customHeight="1" x14ac:dyDescent="0.2">
      <c r="A32" s="220"/>
      <c r="B32" s="147"/>
      <c r="C32" s="232" t="s">
        <v>680</v>
      </c>
      <c r="D32" s="232"/>
      <c r="E32" s="232" t="s">
        <v>12119</v>
      </c>
      <c r="F32" s="232" t="s">
        <v>680</v>
      </c>
      <c r="G32" s="232"/>
      <c r="H32" s="232"/>
      <c r="I32" s="232" t="s">
        <v>15549</v>
      </c>
      <c r="J32" s="232"/>
      <c r="K32" s="232"/>
      <c r="L32" s="165">
        <v>21126</v>
      </c>
      <c r="M32" s="165">
        <v>90</v>
      </c>
      <c r="N32" s="165">
        <v>90</v>
      </c>
      <c r="O32" s="232" t="s">
        <v>153</v>
      </c>
      <c r="P32" s="232">
        <v>370</v>
      </c>
      <c r="Q32" s="232"/>
      <c r="R32" s="232">
        <v>3</v>
      </c>
      <c r="S32" s="232"/>
      <c r="T32" s="232" t="s">
        <v>310</v>
      </c>
      <c r="U32" s="165">
        <v>64</v>
      </c>
      <c r="V32" s="165">
        <v>105</v>
      </c>
      <c r="W32" s="144">
        <v>550</v>
      </c>
      <c r="X32" s="144">
        <v>550</v>
      </c>
      <c r="Y32" s="232"/>
      <c r="Z32" s="232"/>
      <c r="AA32" s="232">
        <v>2010</v>
      </c>
      <c r="AB32" s="232"/>
      <c r="AC32" s="232"/>
      <c r="AD32" s="232"/>
      <c r="AE32" s="232"/>
      <c r="AF32" s="232"/>
      <c r="AG32" s="232"/>
      <c r="AH32" s="144">
        <v>6323</v>
      </c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 t="s">
        <v>14676</v>
      </c>
    </row>
    <row r="33" spans="1:64" s="703" customFormat="1" ht="24" hidden="1" customHeight="1" x14ac:dyDescent="0.2">
      <c r="A33" s="220"/>
      <c r="B33" s="147"/>
      <c r="C33" s="232" t="s">
        <v>12121</v>
      </c>
      <c r="D33" s="232"/>
      <c r="E33" s="232" t="s">
        <v>16977</v>
      </c>
      <c r="F33" s="232" t="s">
        <v>12121</v>
      </c>
      <c r="G33" s="232"/>
      <c r="H33" s="232"/>
      <c r="I33" s="232" t="s">
        <v>12194</v>
      </c>
      <c r="J33" s="232"/>
      <c r="K33" s="232"/>
      <c r="L33" s="144">
        <v>83544</v>
      </c>
      <c r="M33" s="165">
        <v>587</v>
      </c>
      <c r="N33" s="165">
        <v>668</v>
      </c>
      <c r="O33" s="232" t="s">
        <v>153</v>
      </c>
      <c r="P33" s="232">
        <v>400</v>
      </c>
      <c r="Q33" s="232"/>
      <c r="R33" s="232">
        <v>8</v>
      </c>
      <c r="S33" s="232"/>
      <c r="T33" s="232" t="s">
        <v>681</v>
      </c>
      <c r="U33" s="165" t="s">
        <v>14677</v>
      </c>
      <c r="V33" s="165" t="s">
        <v>682</v>
      </c>
      <c r="W33" s="144">
        <v>4890</v>
      </c>
      <c r="X33" s="144">
        <v>4890</v>
      </c>
      <c r="Y33" s="232"/>
      <c r="Z33" s="232"/>
      <c r="AA33" s="232">
        <v>2007</v>
      </c>
      <c r="AB33" s="232"/>
      <c r="AC33" s="232"/>
      <c r="AD33" s="232"/>
      <c r="AE33" s="232"/>
      <c r="AF33" s="232"/>
      <c r="AG33" s="232"/>
      <c r="AH33" s="144">
        <v>21260</v>
      </c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 t="s">
        <v>14678</v>
      </c>
    </row>
    <row r="34" spans="1:64" s="703" customFormat="1" ht="24" hidden="1" customHeight="1" x14ac:dyDescent="0.2">
      <c r="A34" s="220"/>
      <c r="B34" s="449"/>
      <c r="C34" s="232" t="s">
        <v>12121</v>
      </c>
      <c r="D34" s="232"/>
      <c r="E34" s="232" t="s">
        <v>16978</v>
      </c>
      <c r="F34" s="232" t="s">
        <v>12121</v>
      </c>
      <c r="G34" s="232"/>
      <c r="H34" s="232"/>
      <c r="I34" s="232" t="s">
        <v>12194</v>
      </c>
      <c r="J34" s="232"/>
      <c r="K34" s="232"/>
      <c r="L34" s="144">
        <v>57081</v>
      </c>
      <c r="M34" s="165">
        <v>0</v>
      </c>
      <c r="N34" s="165">
        <v>135</v>
      </c>
      <c r="O34" s="232" t="s">
        <v>153</v>
      </c>
      <c r="P34" s="232">
        <v>400</v>
      </c>
      <c r="Q34" s="232"/>
      <c r="R34" s="232">
        <v>4</v>
      </c>
      <c r="S34" s="232"/>
      <c r="T34" s="232" t="s">
        <v>2195</v>
      </c>
      <c r="U34" s="165">
        <v>67</v>
      </c>
      <c r="V34" s="165">
        <v>107</v>
      </c>
      <c r="W34" s="144">
        <v>0</v>
      </c>
      <c r="X34" s="144">
        <v>1500</v>
      </c>
      <c r="Y34" s="232"/>
      <c r="Z34" s="232"/>
      <c r="AA34" s="232">
        <v>2009</v>
      </c>
      <c r="AB34" s="232"/>
      <c r="AC34" s="232"/>
      <c r="AD34" s="232"/>
      <c r="AE34" s="232"/>
      <c r="AF34" s="232"/>
      <c r="AG34" s="232"/>
      <c r="AH34" s="144">
        <v>9798</v>
      </c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 t="s">
        <v>14678</v>
      </c>
      <c r="BL34" s="1466" t="s">
        <v>15403</v>
      </c>
    </row>
    <row r="35" spans="1:64" s="1467" customFormat="1" ht="24" hidden="1" customHeight="1" x14ac:dyDescent="0.2">
      <c r="A35" s="1463"/>
      <c r="B35" s="1253" t="s">
        <v>508</v>
      </c>
      <c r="C35" s="231" t="s">
        <v>55</v>
      </c>
      <c r="D35" s="231"/>
      <c r="E35" s="545">
        <f>COUNTA(E36)</f>
        <v>1</v>
      </c>
      <c r="F35" s="231"/>
      <c r="G35" s="231"/>
      <c r="H35" s="231"/>
      <c r="I35" s="231"/>
      <c r="J35" s="231"/>
      <c r="K35" s="231"/>
      <c r="L35" s="1083">
        <f>SUM(L36)</f>
        <v>100930</v>
      </c>
      <c r="M35" s="1083">
        <f t="shared" ref="M35:N35" si="2">SUM(M36)</f>
        <v>0</v>
      </c>
      <c r="N35" s="1083">
        <f t="shared" si="2"/>
        <v>0</v>
      </c>
      <c r="O35" s="231"/>
      <c r="P35" s="231"/>
      <c r="Q35" s="231"/>
      <c r="R35" s="231"/>
      <c r="S35" s="231"/>
      <c r="T35" s="231"/>
      <c r="U35" s="1083"/>
      <c r="V35" s="1083"/>
      <c r="W35" s="241"/>
      <c r="X35" s="241"/>
      <c r="Y35" s="231"/>
      <c r="Z35" s="231"/>
      <c r="AA35" s="231"/>
      <c r="AB35" s="231"/>
      <c r="AC35" s="231"/>
      <c r="AD35" s="231"/>
      <c r="AE35" s="231"/>
      <c r="AF35" s="231"/>
      <c r="AG35" s="231"/>
      <c r="AH35" s="24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</row>
    <row r="36" spans="1:64" ht="24" hidden="1" customHeight="1" x14ac:dyDescent="0.2">
      <c r="B36" s="449"/>
      <c r="C36" s="232" t="s">
        <v>15668</v>
      </c>
      <c r="D36" s="232"/>
      <c r="E36" s="232" t="s">
        <v>17051</v>
      </c>
      <c r="F36" s="232" t="s">
        <v>15668</v>
      </c>
      <c r="G36" s="232"/>
      <c r="H36" s="232"/>
      <c r="I36" s="232" t="s">
        <v>17052</v>
      </c>
      <c r="J36" s="232"/>
      <c r="K36" s="232"/>
      <c r="L36" s="165">
        <v>100930</v>
      </c>
      <c r="M36" s="165"/>
      <c r="N36" s="165"/>
      <c r="O36" s="232" t="s">
        <v>16162</v>
      </c>
      <c r="P36" s="232">
        <v>400</v>
      </c>
      <c r="Q36" s="232"/>
      <c r="R36" s="232">
        <v>8</v>
      </c>
      <c r="S36" s="232"/>
      <c r="T36" s="232" t="s">
        <v>2198</v>
      </c>
      <c r="U36" s="165">
        <v>68</v>
      </c>
      <c r="V36" s="165">
        <v>105</v>
      </c>
      <c r="W36" s="144">
        <v>996</v>
      </c>
      <c r="X36" s="144">
        <v>996</v>
      </c>
      <c r="Y36" s="232"/>
      <c r="Z36" s="232"/>
      <c r="AA36" s="232">
        <v>2022</v>
      </c>
      <c r="AB36" s="232"/>
      <c r="AC36" s="232"/>
      <c r="AD36" s="232"/>
      <c r="AE36" s="232"/>
      <c r="AF36" s="232"/>
      <c r="AG36" s="232"/>
      <c r="AH36" s="144">
        <v>28184</v>
      </c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 t="s">
        <v>17053</v>
      </c>
    </row>
    <row r="37" spans="1:64" s="1179" customFormat="1" ht="24" hidden="1" customHeight="1" x14ac:dyDescent="0.2">
      <c r="A37" s="1257"/>
      <c r="B37" s="1253" t="s">
        <v>610</v>
      </c>
      <c r="C37" s="231" t="s">
        <v>1</v>
      </c>
      <c r="D37" s="231"/>
      <c r="E37" s="545">
        <f>COUNTA(E38:E78)</f>
        <v>41</v>
      </c>
      <c r="F37" s="231"/>
      <c r="G37" s="231"/>
      <c r="H37" s="1178"/>
      <c r="I37" s="231"/>
      <c r="J37" s="231"/>
      <c r="K37" s="231"/>
      <c r="L37" s="1083">
        <f>SUM(L38:L78)</f>
        <v>4410700.0600000005</v>
      </c>
      <c r="M37" s="1083">
        <f>SUM(M38:M78)</f>
        <v>369737.34</v>
      </c>
      <c r="N37" s="1083">
        <f>SUM(N38:N78)</f>
        <v>617277.92000000004</v>
      </c>
      <c r="O37" s="231"/>
      <c r="P37" s="1083"/>
      <c r="Q37" s="1083">
        <v>69.350000000000009</v>
      </c>
      <c r="R37" s="1083"/>
      <c r="S37" s="1083">
        <v>94070</v>
      </c>
      <c r="T37" s="231"/>
      <c r="U37" s="1083"/>
      <c r="V37" s="1083"/>
      <c r="W37" s="1480"/>
      <c r="X37" s="1083"/>
      <c r="Y37" s="1083">
        <v>0</v>
      </c>
      <c r="Z37" s="1083">
        <v>0</v>
      </c>
      <c r="AA37" s="1083"/>
      <c r="AB37" s="1083">
        <v>1816777200</v>
      </c>
      <c r="AC37" s="1083">
        <v>213694453</v>
      </c>
      <c r="AD37" s="1083">
        <v>640823936</v>
      </c>
      <c r="AE37" s="1083">
        <v>0</v>
      </c>
      <c r="AF37" s="1083">
        <v>2000</v>
      </c>
      <c r="AG37" s="1083">
        <v>7677</v>
      </c>
      <c r="AH37" s="1083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148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</row>
    <row r="38" spans="1:64" s="703" customFormat="1" ht="24" hidden="1" customHeight="1" x14ac:dyDescent="0.2">
      <c r="A38" s="220" t="s">
        <v>156</v>
      </c>
      <c r="B38" s="147"/>
      <c r="C38" s="232" t="s">
        <v>3023</v>
      </c>
      <c r="D38" s="232" t="s">
        <v>3024</v>
      </c>
      <c r="E38" s="232" t="s">
        <v>3025</v>
      </c>
      <c r="F38" s="232" t="s">
        <v>3023</v>
      </c>
      <c r="G38" s="232" t="s">
        <v>3026</v>
      </c>
      <c r="H38" s="181" t="s">
        <v>3027</v>
      </c>
      <c r="I38" s="232" t="s">
        <v>9452</v>
      </c>
      <c r="J38" s="232">
        <v>40</v>
      </c>
      <c r="K38" s="232" t="s">
        <v>12429</v>
      </c>
      <c r="L38" s="165">
        <v>37531</v>
      </c>
      <c r="M38" s="165">
        <v>9710</v>
      </c>
      <c r="N38" s="165">
        <v>17063</v>
      </c>
      <c r="O38" s="232" t="s">
        <v>153</v>
      </c>
      <c r="P38" s="232">
        <v>400</v>
      </c>
      <c r="Q38" s="232">
        <v>1.2</v>
      </c>
      <c r="R38" s="232">
        <v>8</v>
      </c>
      <c r="S38" s="232"/>
      <c r="T38" s="232" t="s">
        <v>154</v>
      </c>
      <c r="U38" s="165">
        <v>70</v>
      </c>
      <c r="V38" s="165">
        <v>105</v>
      </c>
      <c r="W38" s="144">
        <v>11808</v>
      </c>
      <c r="X38" s="144">
        <v>15000</v>
      </c>
      <c r="Y38" s="232" t="s">
        <v>499</v>
      </c>
      <c r="Z38" s="232" t="s">
        <v>500</v>
      </c>
      <c r="AA38" s="232">
        <v>1986</v>
      </c>
      <c r="AB38" s="232">
        <v>2510</v>
      </c>
      <c r="AC38" s="232">
        <v>3346</v>
      </c>
      <c r="AD38" s="232">
        <v>2510</v>
      </c>
      <c r="AE38" s="232"/>
      <c r="AF38" s="232"/>
      <c r="AG38" s="232"/>
      <c r="AH38" s="144">
        <v>8366</v>
      </c>
      <c r="AI38" s="232"/>
      <c r="AJ38" s="232"/>
      <c r="AK38" s="232"/>
      <c r="AL38" s="232"/>
      <c r="AM38" s="232"/>
      <c r="AN38" s="232" t="s">
        <v>3029</v>
      </c>
      <c r="AO38" s="232"/>
      <c r="AP38" s="232"/>
      <c r="AQ38" s="232" t="s">
        <v>683</v>
      </c>
      <c r="AR38" s="232">
        <v>3</v>
      </c>
      <c r="AS38" s="232">
        <v>986</v>
      </c>
      <c r="AT38" s="232" t="s">
        <v>3030</v>
      </c>
      <c r="AU38" s="232" t="s">
        <v>3031</v>
      </c>
      <c r="AV38" s="232"/>
      <c r="AW38" s="232"/>
      <c r="AX38" s="232"/>
      <c r="AY38" s="232"/>
      <c r="AZ38" s="232"/>
      <c r="BA38" s="232"/>
      <c r="BB38" s="232"/>
      <c r="BC38" s="232"/>
      <c r="BD38" s="232"/>
      <c r="BE38" s="232"/>
      <c r="BF38" s="232"/>
      <c r="BG38" s="232"/>
      <c r="BH38" s="232"/>
      <c r="BI38" s="232"/>
      <c r="BJ38" s="232"/>
      <c r="BK38" s="136"/>
    </row>
    <row r="39" spans="1:64" s="703" customFormat="1" ht="24" hidden="1" customHeight="1" x14ac:dyDescent="0.2">
      <c r="A39" s="220"/>
      <c r="B39" s="147"/>
      <c r="C39" s="261" t="s">
        <v>2031</v>
      </c>
      <c r="D39" s="232" t="s">
        <v>3063</v>
      </c>
      <c r="E39" s="232" t="s">
        <v>3064</v>
      </c>
      <c r="F39" s="232" t="s">
        <v>2031</v>
      </c>
      <c r="G39" s="232" t="s">
        <v>12432</v>
      </c>
      <c r="H39" s="181" t="s">
        <v>3065</v>
      </c>
      <c r="I39" s="232" t="s">
        <v>2037</v>
      </c>
      <c r="J39" s="232">
        <v>2</v>
      </c>
      <c r="K39" s="232" t="s">
        <v>3066</v>
      </c>
      <c r="L39" s="165">
        <v>44268.160000000003</v>
      </c>
      <c r="M39" s="165">
        <v>4020.7</v>
      </c>
      <c r="N39" s="165">
        <v>5277.44</v>
      </c>
      <c r="O39" s="232" t="s">
        <v>153</v>
      </c>
      <c r="P39" s="232">
        <v>400</v>
      </c>
      <c r="Q39" s="232">
        <v>1.2</v>
      </c>
      <c r="R39" s="232">
        <v>8</v>
      </c>
      <c r="S39" s="232">
        <v>3840</v>
      </c>
      <c r="T39" s="232" t="s">
        <v>310</v>
      </c>
      <c r="U39" s="165">
        <v>70</v>
      </c>
      <c r="V39" s="165">
        <v>105</v>
      </c>
      <c r="W39" s="144">
        <v>12000</v>
      </c>
      <c r="X39" s="144">
        <v>20000</v>
      </c>
      <c r="Y39" s="232" t="s">
        <v>499</v>
      </c>
      <c r="Z39" s="232" t="s">
        <v>500</v>
      </c>
      <c r="AA39" s="232">
        <v>2002</v>
      </c>
      <c r="AB39" s="232">
        <v>2465</v>
      </c>
      <c r="AC39" s="232">
        <v>1800</v>
      </c>
      <c r="AD39" s="232">
        <v>600</v>
      </c>
      <c r="AE39" s="232"/>
      <c r="AF39" s="232"/>
      <c r="AG39" s="232"/>
      <c r="AH39" s="144">
        <v>4865</v>
      </c>
      <c r="AI39" s="232"/>
      <c r="AJ39" s="232"/>
      <c r="AK39" s="232" t="s">
        <v>417</v>
      </c>
      <c r="AL39" s="232"/>
      <c r="AM39" s="232"/>
      <c r="AN39" s="232"/>
      <c r="AO39" s="232"/>
      <c r="AP39" s="232"/>
      <c r="AQ39" s="232" t="s">
        <v>1277</v>
      </c>
      <c r="AR39" s="232">
        <v>1</v>
      </c>
      <c r="AS39" s="232">
        <v>80</v>
      </c>
      <c r="AT39" s="232" t="s">
        <v>417</v>
      </c>
      <c r="AU39" s="232" t="s">
        <v>3067</v>
      </c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</row>
    <row r="40" spans="1:64" s="703" customFormat="1" ht="24" hidden="1" customHeight="1" x14ac:dyDescent="0.2">
      <c r="A40" s="220"/>
      <c r="B40" s="147"/>
      <c r="C40" s="261" t="s">
        <v>2031</v>
      </c>
      <c r="D40" s="232" t="s">
        <v>3068</v>
      </c>
      <c r="E40" s="232" t="s">
        <v>3069</v>
      </c>
      <c r="F40" s="232" t="s">
        <v>2031</v>
      </c>
      <c r="G40" s="232" t="s">
        <v>12433</v>
      </c>
      <c r="H40" s="181"/>
      <c r="I40" s="232" t="s">
        <v>2037</v>
      </c>
      <c r="J40" s="232"/>
      <c r="K40" s="232"/>
      <c r="L40" s="165">
        <v>120016</v>
      </c>
      <c r="M40" s="165">
        <v>12313.27</v>
      </c>
      <c r="N40" s="165">
        <v>84512.05</v>
      </c>
      <c r="O40" s="232" t="s">
        <v>153</v>
      </c>
      <c r="P40" s="232">
        <v>400</v>
      </c>
      <c r="Q40" s="232">
        <v>1.2</v>
      </c>
      <c r="R40" s="232">
        <v>8</v>
      </c>
      <c r="S40" s="232">
        <v>3840</v>
      </c>
      <c r="T40" s="232" t="s">
        <v>153</v>
      </c>
      <c r="U40" s="165">
        <v>70</v>
      </c>
      <c r="V40" s="165">
        <v>105</v>
      </c>
      <c r="W40" s="144" t="s">
        <v>3070</v>
      </c>
      <c r="X40" s="144">
        <v>800</v>
      </c>
      <c r="Y40" s="232" t="s">
        <v>185</v>
      </c>
      <c r="Z40" s="232" t="s">
        <v>500</v>
      </c>
      <c r="AA40" s="232">
        <v>2012</v>
      </c>
      <c r="AB40" s="232"/>
      <c r="AC40" s="232"/>
      <c r="AD40" s="232"/>
      <c r="AE40" s="232"/>
      <c r="AF40" s="232"/>
      <c r="AG40" s="232"/>
      <c r="AH40" s="144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 t="s">
        <v>3071</v>
      </c>
    </row>
    <row r="41" spans="1:64" s="703" customFormat="1" ht="24" hidden="1" customHeight="1" x14ac:dyDescent="0.2">
      <c r="A41" s="220"/>
      <c r="B41" s="147"/>
      <c r="C41" s="261" t="s">
        <v>15598</v>
      </c>
      <c r="D41" s="148" t="s">
        <v>12434</v>
      </c>
      <c r="E41" s="148" t="s">
        <v>15599</v>
      </c>
      <c r="F41" s="232" t="s">
        <v>2031</v>
      </c>
      <c r="G41" s="148" t="s">
        <v>12435</v>
      </c>
      <c r="H41" s="150" t="s">
        <v>3065</v>
      </c>
      <c r="I41" s="148" t="s">
        <v>2037</v>
      </c>
      <c r="J41" s="148">
        <v>2</v>
      </c>
      <c r="K41" s="148" t="s">
        <v>3066</v>
      </c>
      <c r="L41" s="165">
        <v>206123</v>
      </c>
      <c r="M41" s="165">
        <v>31943</v>
      </c>
      <c r="N41" s="165">
        <v>73175</v>
      </c>
      <c r="O41" s="232" t="s">
        <v>153</v>
      </c>
      <c r="P41" s="232">
        <v>400</v>
      </c>
      <c r="Q41" s="185">
        <v>1.2</v>
      </c>
      <c r="R41" s="232">
        <v>8</v>
      </c>
      <c r="S41" s="148">
        <v>3840</v>
      </c>
      <c r="T41" s="232" t="s">
        <v>154</v>
      </c>
      <c r="U41" s="165">
        <v>68</v>
      </c>
      <c r="V41" s="165">
        <v>105</v>
      </c>
      <c r="W41" s="144">
        <v>37155</v>
      </c>
      <c r="X41" s="144">
        <v>37155</v>
      </c>
      <c r="Y41" s="148" t="s">
        <v>499</v>
      </c>
      <c r="Z41" s="148" t="s">
        <v>500</v>
      </c>
      <c r="AA41" s="232">
        <v>2018</v>
      </c>
      <c r="AB41" s="148">
        <v>2465</v>
      </c>
      <c r="AC41" s="148">
        <v>1800</v>
      </c>
      <c r="AD41" s="148">
        <v>600</v>
      </c>
      <c r="AE41" s="148"/>
      <c r="AF41" s="148"/>
      <c r="AG41" s="148"/>
      <c r="AH41" s="144">
        <v>321800</v>
      </c>
      <c r="AI41" s="232"/>
      <c r="AJ41" s="232"/>
      <c r="AK41" s="148" t="s">
        <v>417</v>
      </c>
      <c r="AL41" s="148"/>
      <c r="AM41" s="148"/>
      <c r="AN41" s="148"/>
      <c r="AO41" s="148"/>
      <c r="AP41" s="148"/>
      <c r="AQ41" s="148" t="s">
        <v>1277</v>
      </c>
      <c r="AR41" s="148">
        <v>1</v>
      </c>
      <c r="AS41" s="148">
        <v>80</v>
      </c>
      <c r="AT41" s="148" t="s">
        <v>417</v>
      </c>
      <c r="AU41" s="148" t="s">
        <v>3067</v>
      </c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232"/>
      <c r="BH41" s="232"/>
      <c r="BI41" s="232"/>
      <c r="BJ41" s="232"/>
      <c r="BK41" s="232"/>
    </row>
    <row r="42" spans="1:64" s="703" customFormat="1" ht="24" hidden="1" customHeight="1" x14ac:dyDescent="0.2">
      <c r="A42" s="220"/>
      <c r="B42" s="147"/>
      <c r="C42" s="232" t="s">
        <v>3044</v>
      </c>
      <c r="D42" s="232" t="s">
        <v>3045</v>
      </c>
      <c r="E42" s="232" t="s">
        <v>3046</v>
      </c>
      <c r="F42" s="232" t="s">
        <v>3044</v>
      </c>
      <c r="G42" s="232" t="s">
        <v>12430</v>
      </c>
      <c r="H42" s="181"/>
      <c r="I42" s="232" t="s">
        <v>3047</v>
      </c>
      <c r="J42" s="232"/>
      <c r="K42" s="232"/>
      <c r="L42" s="165">
        <v>305350</v>
      </c>
      <c r="M42" s="165">
        <v>25569</v>
      </c>
      <c r="N42" s="165">
        <v>59689</v>
      </c>
      <c r="O42" s="232" t="s">
        <v>2194</v>
      </c>
      <c r="P42" s="232">
        <v>400</v>
      </c>
      <c r="Q42" s="232">
        <v>1.25</v>
      </c>
      <c r="R42" s="232">
        <v>8</v>
      </c>
      <c r="S42" s="232">
        <v>4000</v>
      </c>
      <c r="T42" s="232" t="s">
        <v>154</v>
      </c>
      <c r="U42" s="165">
        <v>68</v>
      </c>
      <c r="V42" s="165">
        <v>105</v>
      </c>
      <c r="W42" s="144">
        <v>43000</v>
      </c>
      <c r="X42" s="144">
        <v>43000</v>
      </c>
      <c r="Y42" s="232" t="s">
        <v>499</v>
      </c>
      <c r="Z42" s="232" t="s">
        <v>500</v>
      </c>
      <c r="AA42" s="232">
        <v>2003</v>
      </c>
      <c r="AB42" s="232">
        <v>108903</v>
      </c>
      <c r="AC42" s="232">
        <v>4500</v>
      </c>
      <c r="AD42" s="232">
        <v>994</v>
      </c>
      <c r="AE42" s="232"/>
      <c r="AF42" s="232"/>
      <c r="AG42" s="232"/>
      <c r="AH42" s="144">
        <v>114397</v>
      </c>
      <c r="AI42" s="232"/>
      <c r="AJ42" s="232"/>
      <c r="AK42" s="232">
        <v>2</v>
      </c>
      <c r="AL42" s="232"/>
      <c r="AM42" s="232">
        <v>6</v>
      </c>
      <c r="AN42" s="232"/>
      <c r="AO42" s="232"/>
      <c r="AP42" s="232"/>
      <c r="AQ42" s="232" t="s">
        <v>684</v>
      </c>
      <c r="AR42" s="232">
        <v>2</v>
      </c>
      <c r="AS42" s="232">
        <v>7140</v>
      </c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136"/>
    </row>
    <row r="43" spans="1:64" s="703" customFormat="1" ht="24" hidden="1" customHeight="1" x14ac:dyDescent="0.2">
      <c r="A43" s="220"/>
      <c r="B43" s="147"/>
      <c r="C43" s="232" t="s">
        <v>3044</v>
      </c>
      <c r="D43" s="232" t="s">
        <v>3045</v>
      </c>
      <c r="E43" s="232" t="s">
        <v>3049</v>
      </c>
      <c r="F43" s="232" t="s">
        <v>3044</v>
      </c>
      <c r="G43" s="232" t="s">
        <v>12430</v>
      </c>
      <c r="H43" s="181"/>
      <c r="I43" s="232" t="s">
        <v>3047</v>
      </c>
      <c r="J43" s="232"/>
      <c r="K43" s="232"/>
      <c r="L43" s="165">
        <v>305350</v>
      </c>
      <c r="M43" s="165">
        <v>675.25</v>
      </c>
      <c r="N43" s="165">
        <v>463</v>
      </c>
      <c r="O43" s="232" t="s">
        <v>2194</v>
      </c>
      <c r="P43" s="232">
        <v>400</v>
      </c>
      <c r="Q43" s="232">
        <v>1.25</v>
      </c>
      <c r="R43" s="232">
        <v>8</v>
      </c>
      <c r="S43" s="232">
        <v>4000</v>
      </c>
      <c r="T43" s="232" t="s">
        <v>154</v>
      </c>
      <c r="U43" s="165">
        <v>68</v>
      </c>
      <c r="V43" s="165">
        <v>105</v>
      </c>
      <c r="W43" s="144">
        <v>1000</v>
      </c>
      <c r="X43" s="144">
        <v>1000</v>
      </c>
      <c r="Y43" s="232" t="s">
        <v>499</v>
      </c>
      <c r="Z43" s="232" t="s">
        <v>500</v>
      </c>
      <c r="AA43" s="232">
        <v>2003</v>
      </c>
      <c r="AB43" s="232"/>
      <c r="AC43" s="232"/>
      <c r="AD43" s="232"/>
      <c r="AE43" s="232"/>
      <c r="AF43" s="232"/>
      <c r="AG43" s="232"/>
      <c r="AH43" s="144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 t="s">
        <v>3050</v>
      </c>
    </row>
    <row r="44" spans="1:64" s="703" customFormat="1" ht="24" hidden="1" customHeight="1" x14ac:dyDescent="0.2">
      <c r="A44" s="220"/>
      <c r="B44" s="147"/>
      <c r="C44" s="261" t="s">
        <v>3044</v>
      </c>
      <c r="D44" s="232" t="s">
        <v>12431</v>
      </c>
      <c r="E44" s="232" t="s">
        <v>3051</v>
      </c>
      <c r="F44" s="232" t="s">
        <v>3044</v>
      </c>
      <c r="G44" s="232" t="s">
        <v>12430</v>
      </c>
      <c r="H44" s="181"/>
      <c r="I44" s="232" t="s">
        <v>3047</v>
      </c>
      <c r="J44" s="232"/>
      <c r="K44" s="232"/>
      <c r="L44" s="165">
        <v>164242</v>
      </c>
      <c r="M44" s="165">
        <v>1077</v>
      </c>
      <c r="N44" s="165">
        <v>1360</v>
      </c>
      <c r="O44" s="232" t="s">
        <v>3048</v>
      </c>
      <c r="P44" s="232">
        <v>400</v>
      </c>
      <c r="Q44" s="232">
        <v>10</v>
      </c>
      <c r="R44" s="232">
        <v>8</v>
      </c>
      <c r="S44" s="232"/>
      <c r="T44" s="232" t="s">
        <v>310</v>
      </c>
      <c r="U44" s="165">
        <v>64</v>
      </c>
      <c r="V44" s="165">
        <v>101</v>
      </c>
      <c r="W44" s="144">
        <v>2425</v>
      </c>
      <c r="X44" s="144">
        <v>2425</v>
      </c>
      <c r="Y44" s="232" t="s">
        <v>499</v>
      </c>
      <c r="Z44" s="232" t="s">
        <v>500</v>
      </c>
      <c r="AA44" s="232">
        <v>2004</v>
      </c>
      <c r="AB44" s="232"/>
      <c r="AC44" s="232"/>
      <c r="AD44" s="232"/>
      <c r="AE44" s="232"/>
      <c r="AF44" s="232"/>
      <c r="AG44" s="232"/>
      <c r="AH44" s="144">
        <v>5000</v>
      </c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</row>
    <row r="45" spans="1:64" s="703" customFormat="1" ht="24" hidden="1" customHeight="1" x14ac:dyDescent="0.2">
      <c r="A45" s="220">
        <v>2</v>
      </c>
      <c r="B45" s="180"/>
      <c r="C45" s="261" t="s">
        <v>3032</v>
      </c>
      <c r="D45" s="148" t="s">
        <v>3033</v>
      </c>
      <c r="E45" s="232" t="s">
        <v>3034</v>
      </c>
      <c r="F45" s="232" t="s">
        <v>3032</v>
      </c>
      <c r="G45" s="148" t="s">
        <v>12436</v>
      </c>
      <c r="H45" s="150" t="s">
        <v>3036</v>
      </c>
      <c r="I45" s="148" t="s">
        <v>3037</v>
      </c>
      <c r="J45" s="148">
        <v>3</v>
      </c>
      <c r="K45" s="148" t="s">
        <v>3038</v>
      </c>
      <c r="L45" s="165">
        <v>101864</v>
      </c>
      <c r="M45" s="165">
        <v>6007</v>
      </c>
      <c r="N45" s="165">
        <v>7100</v>
      </c>
      <c r="O45" s="232" t="s">
        <v>153</v>
      </c>
      <c r="P45" s="232">
        <v>400</v>
      </c>
      <c r="Q45" s="185">
        <v>1.2</v>
      </c>
      <c r="R45" s="232">
        <v>8</v>
      </c>
      <c r="S45" s="148">
        <v>11992</v>
      </c>
      <c r="T45" s="232" t="s">
        <v>154</v>
      </c>
      <c r="U45" s="165">
        <v>72</v>
      </c>
      <c r="V45" s="165">
        <v>111</v>
      </c>
      <c r="W45" s="144">
        <v>21149</v>
      </c>
      <c r="X45" s="144">
        <v>27000</v>
      </c>
      <c r="Y45" s="148" t="s">
        <v>499</v>
      </c>
      <c r="Z45" s="148" t="s">
        <v>500</v>
      </c>
      <c r="AA45" s="232">
        <v>1984</v>
      </c>
      <c r="AB45" s="148">
        <v>108903</v>
      </c>
      <c r="AC45" s="148">
        <v>4500</v>
      </c>
      <c r="AD45" s="148">
        <v>994</v>
      </c>
      <c r="AE45" s="148"/>
      <c r="AF45" s="148"/>
      <c r="AG45" s="148"/>
      <c r="AH45" s="144">
        <v>2501</v>
      </c>
      <c r="AI45" s="232">
        <v>0</v>
      </c>
      <c r="AJ45" s="232"/>
      <c r="AK45" s="148">
        <v>1</v>
      </c>
      <c r="AL45" s="148">
        <v>1324</v>
      </c>
      <c r="AM45" s="148">
        <v>5</v>
      </c>
      <c r="AN45" s="148">
        <v>1200</v>
      </c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232"/>
      <c r="BH45" s="232"/>
      <c r="BI45" s="232"/>
      <c r="BJ45" s="232"/>
      <c r="BK45" s="164"/>
    </row>
    <row r="46" spans="1:64" s="703" customFormat="1" ht="24" hidden="1" customHeight="1" x14ac:dyDescent="0.2">
      <c r="A46" s="220">
        <v>3</v>
      </c>
      <c r="B46" s="180"/>
      <c r="C46" s="261" t="s">
        <v>3032</v>
      </c>
      <c r="D46" s="232" t="s">
        <v>3039</v>
      </c>
      <c r="E46" s="232" t="s">
        <v>3040</v>
      </c>
      <c r="F46" s="232" t="s">
        <v>3032</v>
      </c>
      <c r="G46" s="232" t="s">
        <v>3041</v>
      </c>
      <c r="H46" s="181" t="s">
        <v>3042</v>
      </c>
      <c r="I46" s="232" t="s">
        <v>3037</v>
      </c>
      <c r="J46" s="165">
        <v>84</v>
      </c>
      <c r="K46" s="232" t="s">
        <v>3043</v>
      </c>
      <c r="L46" s="165">
        <v>117141</v>
      </c>
      <c r="M46" s="165">
        <v>18422</v>
      </c>
      <c r="N46" s="165">
        <v>37163</v>
      </c>
      <c r="O46" s="232" t="s">
        <v>153</v>
      </c>
      <c r="P46" s="232">
        <v>400</v>
      </c>
      <c r="Q46" s="232">
        <v>1.25</v>
      </c>
      <c r="R46" s="232">
        <v>8</v>
      </c>
      <c r="S46" s="232">
        <v>11848</v>
      </c>
      <c r="T46" s="232" t="s">
        <v>154</v>
      </c>
      <c r="U46" s="165">
        <v>72</v>
      </c>
      <c r="V46" s="165">
        <v>109</v>
      </c>
      <c r="W46" s="144">
        <v>16867</v>
      </c>
      <c r="X46" s="144">
        <v>20000</v>
      </c>
      <c r="Y46" s="232" t="s">
        <v>499</v>
      </c>
      <c r="Z46" s="232" t="s">
        <v>500</v>
      </c>
      <c r="AA46" s="232">
        <v>2001</v>
      </c>
      <c r="AB46" s="232">
        <v>108903</v>
      </c>
      <c r="AC46" s="232">
        <v>4500</v>
      </c>
      <c r="AD46" s="232">
        <v>994</v>
      </c>
      <c r="AE46" s="232"/>
      <c r="AF46" s="232"/>
      <c r="AG46" s="232"/>
      <c r="AH46" s="144">
        <v>108800</v>
      </c>
      <c r="AI46" s="232"/>
      <c r="AJ46" s="232"/>
      <c r="AK46" s="232">
        <v>1</v>
      </c>
      <c r="AL46" s="232">
        <v>12</v>
      </c>
      <c r="AM46" s="232">
        <v>4</v>
      </c>
      <c r="AN46" s="232">
        <v>500</v>
      </c>
      <c r="AO46" s="232">
        <v>14.6</v>
      </c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1461"/>
    </row>
    <row r="47" spans="1:64" s="703" customFormat="1" ht="24" hidden="1" customHeight="1" x14ac:dyDescent="0.2">
      <c r="A47" s="220">
        <v>4</v>
      </c>
      <c r="B47" s="147"/>
      <c r="C47" s="261" t="s">
        <v>3117</v>
      </c>
      <c r="D47" s="232" t="s">
        <v>3118</v>
      </c>
      <c r="E47" s="232" t="s">
        <v>3119</v>
      </c>
      <c r="F47" s="232" t="s">
        <v>3117</v>
      </c>
      <c r="G47" s="232" t="s">
        <v>12438</v>
      </c>
      <c r="H47" s="181"/>
      <c r="I47" s="232" t="s">
        <v>3120</v>
      </c>
      <c r="J47" s="165">
        <v>285097</v>
      </c>
      <c r="K47" s="232" t="s">
        <v>12439</v>
      </c>
      <c r="L47" s="165">
        <v>285097</v>
      </c>
      <c r="M47" s="165">
        <v>54020.59</v>
      </c>
      <c r="N47" s="165">
        <v>65076.55</v>
      </c>
      <c r="O47" s="232" t="s">
        <v>686</v>
      </c>
      <c r="P47" s="232">
        <v>400</v>
      </c>
      <c r="Q47" s="232">
        <v>8</v>
      </c>
      <c r="R47" s="232">
        <v>8</v>
      </c>
      <c r="S47" s="232"/>
      <c r="T47" s="232" t="s">
        <v>154</v>
      </c>
      <c r="U47" s="165">
        <v>68</v>
      </c>
      <c r="V47" s="165">
        <v>105</v>
      </c>
      <c r="W47" s="144">
        <v>35270</v>
      </c>
      <c r="X47" s="144">
        <v>35270</v>
      </c>
      <c r="Y47" s="232"/>
      <c r="Z47" s="232"/>
      <c r="AA47" s="232">
        <v>2011</v>
      </c>
      <c r="AB47" s="232"/>
      <c r="AC47" s="232"/>
      <c r="AD47" s="232"/>
      <c r="AE47" s="232"/>
      <c r="AF47" s="232"/>
      <c r="AG47" s="232"/>
      <c r="AH47" s="144">
        <v>169359</v>
      </c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</row>
    <row r="48" spans="1:64" s="703" customFormat="1" ht="24" hidden="1" customHeight="1" x14ac:dyDescent="0.2">
      <c r="A48" s="220"/>
      <c r="B48" s="147"/>
      <c r="C48" s="261" t="s">
        <v>3117</v>
      </c>
      <c r="D48" s="232" t="s">
        <v>3118</v>
      </c>
      <c r="E48" s="232" t="s">
        <v>3123</v>
      </c>
      <c r="F48" s="232" t="s">
        <v>3117</v>
      </c>
      <c r="G48" s="262" t="s">
        <v>12438</v>
      </c>
      <c r="H48" s="181"/>
      <c r="I48" s="232" t="s">
        <v>3120</v>
      </c>
      <c r="J48" s="232"/>
      <c r="K48" s="232" t="s">
        <v>12439</v>
      </c>
      <c r="L48" s="165"/>
      <c r="M48" s="165">
        <v>1499.92</v>
      </c>
      <c r="N48" s="165">
        <v>1712.57</v>
      </c>
      <c r="O48" s="232" t="s">
        <v>686</v>
      </c>
      <c r="P48" s="232">
        <v>400</v>
      </c>
      <c r="Q48" s="232">
        <v>8</v>
      </c>
      <c r="R48" s="232">
        <v>8</v>
      </c>
      <c r="S48" s="232"/>
      <c r="T48" s="232" t="s">
        <v>154</v>
      </c>
      <c r="U48" s="165">
        <v>68</v>
      </c>
      <c r="V48" s="165">
        <v>105</v>
      </c>
      <c r="W48" s="144">
        <v>2002</v>
      </c>
      <c r="X48" s="144">
        <v>2002</v>
      </c>
      <c r="Y48" s="232"/>
      <c r="Z48" s="232"/>
      <c r="AA48" s="232">
        <v>2011</v>
      </c>
      <c r="AB48" s="232"/>
      <c r="AC48" s="232"/>
      <c r="AD48" s="232"/>
      <c r="AE48" s="232"/>
      <c r="AF48" s="232"/>
      <c r="AG48" s="232"/>
      <c r="AH48" s="144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6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 t="s">
        <v>3124</v>
      </c>
    </row>
    <row r="49" spans="1:63" s="703" customFormat="1" ht="24" hidden="1" customHeight="1" x14ac:dyDescent="0.2">
      <c r="A49" s="220"/>
      <c r="B49" s="147"/>
      <c r="C49" s="261" t="s">
        <v>3052</v>
      </c>
      <c r="D49" s="232" t="s">
        <v>3053</v>
      </c>
      <c r="E49" s="232" t="s">
        <v>3054</v>
      </c>
      <c r="F49" s="232" t="s">
        <v>3052</v>
      </c>
      <c r="G49" s="232" t="s">
        <v>12437</v>
      </c>
      <c r="H49" s="181"/>
      <c r="I49" s="232" t="s">
        <v>9453</v>
      </c>
      <c r="J49" s="165">
        <v>19</v>
      </c>
      <c r="K49" s="232" t="s">
        <v>3056</v>
      </c>
      <c r="L49" s="165">
        <v>583905</v>
      </c>
      <c r="M49" s="165">
        <v>51247.98</v>
      </c>
      <c r="N49" s="165">
        <v>58236.01</v>
      </c>
      <c r="O49" s="232" t="s">
        <v>3057</v>
      </c>
      <c r="P49" s="232">
        <v>400</v>
      </c>
      <c r="Q49" s="232">
        <v>1.2</v>
      </c>
      <c r="R49" s="232">
        <v>8</v>
      </c>
      <c r="S49" s="232">
        <v>13110</v>
      </c>
      <c r="T49" s="232" t="s">
        <v>154</v>
      </c>
      <c r="U49" s="165">
        <v>70</v>
      </c>
      <c r="V49" s="165">
        <v>110</v>
      </c>
      <c r="W49" s="144">
        <v>35000</v>
      </c>
      <c r="X49" s="144">
        <v>35000</v>
      </c>
      <c r="Y49" s="232" t="s">
        <v>499</v>
      </c>
      <c r="Z49" s="232" t="s">
        <v>3058</v>
      </c>
      <c r="AA49" s="232">
        <v>2001</v>
      </c>
      <c r="AB49" s="232">
        <v>108903</v>
      </c>
      <c r="AC49" s="232">
        <v>4500</v>
      </c>
      <c r="AD49" s="232">
        <v>994</v>
      </c>
      <c r="AE49" s="232"/>
      <c r="AF49" s="232"/>
      <c r="AG49" s="232"/>
      <c r="AH49" s="144">
        <v>118709</v>
      </c>
      <c r="AI49" s="232"/>
      <c r="AJ49" s="232"/>
      <c r="AK49" s="232">
        <v>1</v>
      </c>
      <c r="AL49" s="232"/>
      <c r="AM49" s="232">
        <v>4</v>
      </c>
      <c r="AN49" s="232" t="s">
        <v>3059</v>
      </c>
      <c r="AO49" s="232"/>
      <c r="AP49" s="232"/>
      <c r="AQ49" s="232" t="s">
        <v>683</v>
      </c>
      <c r="AR49" s="232">
        <v>13</v>
      </c>
      <c r="AS49" s="232">
        <v>9197</v>
      </c>
      <c r="AT49" s="232" t="s">
        <v>3060</v>
      </c>
      <c r="AU49" s="232" t="s">
        <v>685</v>
      </c>
      <c r="AV49" s="232" t="s">
        <v>3061</v>
      </c>
      <c r="AW49" s="232">
        <v>1</v>
      </c>
      <c r="AX49" s="232">
        <v>10662</v>
      </c>
      <c r="AY49" s="232"/>
      <c r="AZ49" s="232" t="s">
        <v>3062</v>
      </c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 t="s">
        <v>3061</v>
      </c>
    </row>
    <row r="50" spans="1:63" s="703" customFormat="1" ht="24" hidden="1" customHeight="1" x14ac:dyDescent="0.2">
      <c r="A50" s="220">
        <v>7</v>
      </c>
      <c r="B50" s="147"/>
      <c r="C50" s="261" t="s">
        <v>358</v>
      </c>
      <c r="D50" s="232" t="s">
        <v>3084</v>
      </c>
      <c r="E50" s="232" t="s">
        <v>3085</v>
      </c>
      <c r="F50" s="232" t="s">
        <v>358</v>
      </c>
      <c r="G50" s="262" t="s">
        <v>3086</v>
      </c>
      <c r="H50" s="181"/>
      <c r="I50" s="232" t="s">
        <v>3087</v>
      </c>
      <c r="J50" s="232">
        <v>5</v>
      </c>
      <c r="K50" s="232" t="s">
        <v>3088</v>
      </c>
      <c r="L50" s="165">
        <v>22911</v>
      </c>
      <c r="M50" s="165">
        <v>528</v>
      </c>
      <c r="N50" s="165">
        <v>576</v>
      </c>
      <c r="O50" s="232" t="s">
        <v>3057</v>
      </c>
      <c r="P50" s="232">
        <v>400</v>
      </c>
      <c r="Q50" s="232">
        <v>1.2</v>
      </c>
      <c r="R50" s="232">
        <v>8</v>
      </c>
      <c r="S50" s="232">
        <v>3840</v>
      </c>
      <c r="T50" s="232" t="s">
        <v>310</v>
      </c>
      <c r="U50" s="165">
        <v>68</v>
      </c>
      <c r="V50" s="165">
        <v>105</v>
      </c>
      <c r="W50" s="144">
        <v>2901</v>
      </c>
      <c r="X50" s="144">
        <v>7000</v>
      </c>
      <c r="Y50" s="232" t="s">
        <v>3089</v>
      </c>
      <c r="Z50" s="232" t="s">
        <v>500</v>
      </c>
      <c r="AA50" s="232">
        <v>2003</v>
      </c>
      <c r="AB50" s="232">
        <v>108903</v>
      </c>
      <c r="AC50" s="232">
        <v>4500</v>
      </c>
      <c r="AD50" s="232">
        <v>994</v>
      </c>
      <c r="AE50" s="232"/>
      <c r="AF50" s="232"/>
      <c r="AG50" s="232"/>
      <c r="AH50" s="144">
        <v>20000</v>
      </c>
      <c r="AI50" s="232"/>
      <c r="AJ50" s="232"/>
      <c r="AK50" s="232">
        <v>0</v>
      </c>
      <c r="AL50" s="232">
        <v>0</v>
      </c>
      <c r="AM50" s="232">
        <v>4</v>
      </c>
      <c r="AN50" s="232" t="s">
        <v>3090</v>
      </c>
      <c r="AO50" s="232">
        <v>700</v>
      </c>
      <c r="AP50" s="232"/>
      <c r="AQ50" s="232" t="s">
        <v>683</v>
      </c>
      <c r="AR50" s="232">
        <v>4</v>
      </c>
      <c r="AS50" s="232">
        <v>3985</v>
      </c>
      <c r="AT50" s="232" t="s">
        <v>3091</v>
      </c>
      <c r="AU50" s="262" t="s">
        <v>358</v>
      </c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</row>
    <row r="51" spans="1:63" s="703" customFormat="1" ht="24" hidden="1" customHeight="1" x14ac:dyDescent="0.2">
      <c r="A51" s="220"/>
      <c r="B51" s="147"/>
      <c r="C51" s="261" t="s">
        <v>3072</v>
      </c>
      <c r="D51" s="232" t="s">
        <v>3073</v>
      </c>
      <c r="E51" s="232" t="s">
        <v>3074</v>
      </c>
      <c r="F51" s="232" t="s">
        <v>3072</v>
      </c>
      <c r="G51" s="262" t="s">
        <v>12440</v>
      </c>
      <c r="H51" s="181"/>
      <c r="I51" s="232" t="s">
        <v>3075</v>
      </c>
      <c r="J51" s="232"/>
      <c r="K51" s="232"/>
      <c r="L51" s="165">
        <v>168437</v>
      </c>
      <c r="M51" s="165">
        <v>22223</v>
      </c>
      <c r="N51" s="165">
        <v>53692</v>
      </c>
      <c r="O51" s="232" t="s">
        <v>153</v>
      </c>
      <c r="P51" s="232">
        <v>400</v>
      </c>
      <c r="Q51" s="232">
        <v>1.2</v>
      </c>
      <c r="R51" s="232">
        <v>8</v>
      </c>
      <c r="S51" s="232">
        <v>3840</v>
      </c>
      <c r="T51" s="232" t="s">
        <v>154</v>
      </c>
      <c r="U51" s="165">
        <v>68</v>
      </c>
      <c r="V51" s="165">
        <v>105</v>
      </c>
      <c r="W51" s="144">
        <v>35008</v>
      </c>
      <c r="X51" s="144">
        <v>35008</v>
      </c>
      <c r="Y51" s="232" t="s">
        <v>499</v>
      </c>
      <c r="Z51" s="232" t="s">
        <v>500</v>
      </c>
      <c r="AA51" s="232">
        <v>2006</v>
      </c>
      <c r="AB51" s="232"/>
      <c r="AC51" s="232"/>
      <c r="AD51" s="232"/>
      <c r="AE51" s="232"/>
      <c r="AF51" s="232"/>
      <c r="AG51" s="232"/>
      <c r="AH51" s="144">
        <v>112800</v>
      </c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62"/>
      <c r="AV51" s="232"/>
      <c r="AW51" s="232"/>
      <c r="AX51" s="232"/>
      <c r="AY51" s="232"/>
      <c r="AZ51" s="232"/>
      <c r="BA51" s="232"/>
      <c r="BB51" s="232"/>
      <c r="BC51" s="232"/>
      <c r="BD51" s="232"/>
      <c r="BE51" s="232"/>
      <c r="BF51" s="232"/>
      <c r="BG51" s="232"/>
      <c r="BH51" s="232"/>
      <c r="BI51" s="232"/>
      <c r="BJ51" s="232"/>
      <c r="BK51" s="232" t="s">
        <v>3076</v>
      </c>
    </row>
    <row r="52" spans="1:63" s="703" customFormat="1" ht="24" hidden="1" customHeight="1" x14ac:dyDescent="0.2">
      <c r="A52" s="220"/>
      <c r="B52" s="147"/>
      <c r="C52" s="261" t="s">
        <v>3101</v>
      </c>
      <c r="D52" s="232" t="s">
        <v>3102</v>
      </c>
      <c r="E52" s="232" t="s">
        <v>3103</v>
      </c>
      <c r="F52" s="232" t="s">
        <v>3101</v>
      </c>
      <c r="G52" s="262" t="s">
        <v>12441</v>
      </c>
      <c r="H52" s="181" t="s">
        <v>3104</v>
      </c>
      <c r="I52" s="232" t="s">
        <v>15600</v>
      </c>
      <c r="J52" s="232">
        <v>8</v>
      </c>
      <c r="K52" s="232" t="s">
        <v>12442</v>
      </c>
      <c r="L52" s="165">
        <v>18037</v>
      </c>
      <c r="M52" s="165">
        <v>3465</v>
      </c>
      <c r="N52" s="165">
        <v>3465</v>
      </c>
      <c r="O52" s="232" t="s">
        <v>153</v>
      </c>
      <c r="P52" s="232">
        <v>400</v>
      </c>
      <c r="Q52" s="232">
        <v>1.2</v>
      </c>
      <c r="R52" s="232">
        <v>8</v>
      </c>
      <c r="S52" s="232">
        <v>3840</v>
      </c>
      <c r="T52" s="232" t="s">
        <v>154</v>
      </c>
      <c r="U52" s="165">
        <v>68</v>
      </c>
      <c r="V52" s="165">
        <v>105</v>
      </c>
      <c r="W52" s="144">
        <v>12738</v>
      </c>
      <c r="X52" s="144">
        <v>15000</v>
      </c>
      <c r="Y52" s="232" t="s">
        <v>499</v>
      </c>
      <c r="Z52" s="232" t="s">
        <v>500</v>
      </c>
      <c r="AA52" s="232">
        <v>1987</v>
      </c>
      <c r="AB52" s="232"/>
      <c r="AC52" s="232">
        <v>1733</v>
      </c>
      <c r="AD52" s="232">
        <v>1300</v>
      </c>
      <c r="AE52" s="232"/>
      <c r="AF52" s="232"/>
      <c r="AG52" s="232">
        <v>3033</v>
      </c>
      <c r="AH52" s="144">
        <v>2928</v>
      </c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6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 t="s">
        <v>15601</v>
      </c>
    </row>
    <row r="53" spans="1:63" s="703" customFormat="1" ht="24" hidden="1" customHeight="1" x14ac:dyDescent="0.2">
      <c r="A53" s="220"/>
      <c r="B53" s="147"/>
      <c r="C53" s="261" t="s">
        <v>3101</v>
      </c>
      <c r="D53" s="232" t="s">
        <v>3105</v>
      </c>
      <c r="E53" s="232" t="s">
        <v>3106</v>
      </c>
      <c r="F53" s="232" t="s">
        <v>3101</v>
      </c>
      <c r="G53" s="232" t="s">
        <v>12443</v>
      </c>
      <c r="H53" s="181" t="s">
        <v>3104</v>
      </c>
      <c r="I53" s="232" t="s">
        <v>15602</v>
      </c>
      <c r="J53" s="232">
        <v>8</v>
      </c>
      <c r="K53" s="232" t="s">
        <v>3173</v>
      </c>
      <c r="L53" s="165">
        <v>12248</v>
      </c>
      <c r="M53" s="165">
        <v>2614</v>
      </c>
      <c r="N53" s="165">
        <v>1852</v>
      </c>
      <c r="O53" s="232" t="s">
        <v>330</v>
      </c>
      <c r="P53" s="232">
        <v>400</v>
      </c>
      <c r="Q53" s="232">
        <v>1.2</v>
      </c>
      <c r="R53" s="232">
        <v>8</v>
      </c>
      <c r="S53" s="232">
        <v>3840</v>
      </c>
      <c r="T53" s="232" t="s">
        <v>154</v>
      </c>
      <c r="U53" s="165">
        <v>68</v>
      </c>
      <c r="V53" s="165">
        <v>105</v>
      </c>
      <c r="W53" s="144">
        <v>10000</v>
      </c>
      <c r="X53" s="144">
        <v>12000</v>
      </c>
      <c r="Y53" s="232" t="s">
        <v>499</v>
      </c>
      <c r="Z53" s="232" t="s">
        <v>500</v>
      </c>
      <c r="AA53" s="232">
        <v>1996</v>
      </c>
      <c r="AB53" s="232"/>
      <c r="AC53" s="232">
        <v>4164</v>
      </c>
      <c r="AD53" s="232">
        <v>480</v>
      </c>
      <c r="AE53" s="232"/>
      <c r="AF53" s="232"/>
      <c r="AG53" s="232">
        <v>4644</v>
      </c>
      <c r="AH53" s="144">
        <v>4664</v>
      </c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F53" s="232"/>
      <c r="BG53" s="232"/>
      <c r="BH53" s="232"/>
      <c r="BI53" s="232"/>
      <c r="BJ53" s="232"/>
      <c r="BK53" s="232" t="s">
        <v>15601</v>
      </c>
    </row>
    <row r="54" spans="1:63" s="703" customFormat="1" ht="24" hidden="1" customHeight="1" x14ac:dyDescent="0.2">
      <c r="A54" s="220"/>
      <c r="B54" s="147"/>
      <c r="C54" s="261" t="s">
        <v>3077</v>
      </c>
      <c r="D54" s="148" t="s">
        <v>3078</v>
      </c>
      <c r="E54" s="148" t="s">
        <v>3079</v>
      </c>
      <c r="F54" s="148" t="s">
        <v>3077</v>
      </c>
      <c r="G54" s="148" t="s">
        <v>3080</v>
      </c>
      <c r="H54" s="150" t="s">
        <v>3081</v>
      </c>
      <c r="I54" s="232" t="s">
        <v>15603</v>
      </c>
      <c r="J54" s="148">
        <v>29</v>
      </c>
      <c r="K54" s="148" t="s">
        <v>3082</v>
      </c>
      <c r="L54" s="165">
        <v>80773</v>
      </c>
      <c r="M54" s="165">
        <v>14709</v>
      </c>
      <c r="N54" s="165">
        <v>30205</v>
      </c>
      <c r="O54" s="232" t="s">
        <v>153</v>
      </c>
      <c r="P54" s="232">
        <v>400</v>
      </c>
      <c r="Q54" s="185">
        <v>1.25</v>
      </c>
      <c r="R54" s="232">
        <v>8</v>
      </c>
      <c r="S54" s="148">
        <v>19040</v>
      </c>
      <c r="T54" s="232" t="s">
        <v>154</v>
      </c>
      <c r="U54" s="165">
        <v>75</v>
      </c>
      <c r="V54" s="165">
        <v>105</v>
      </c>
      <c r="W54" s="144">
        <v>17143</v>
      </c>
      <c r="X54" s="144">
        <v>25000</v>
      </c>
      <c r="Y54" s="148" t="s">
        <v>499</v>
      </c>
      <c r="Z54" s="148" t="s">
        <v>500</v>
      </c>
      <c r="AA54" s="232">
        <v>1986</v>
      </c>
      <c r="AB54" s="148">
        <v>2510</v>
      </c>
      <c r="AC54" s="148">
        <v>3346</v>
      </c>
      <c r="AD54" s="148">
        <v>2510</v>
      </c>
      <c r="AE54" s="148"/>
      <c r="AF54" s="148"/>
      <c r="AG54" s="148"/>
      <c r="AH54" s="144">
        <v>11105</v>
      </c>
      <c r="AI54" s="232"/>
      <c r="AJ54" s="232"/>
      <c r="AK54" s="148" t="s">
        <v>3083</v>
      </c>
      <c r="AL54" s="148">
        <v>1267</v>
      </c>
      <c r="AM54" s="148">
        <v>4</v>
      </c>
      <c r="AN54" s="148" t="s">
        <v>1001</v>
      </c>
      <c r="AO54" s="148">
        <v>1299</v>
      </c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232"/>
      <c r="BH54" s="232"/>
      <c r="BI54" s="232"/>
      <c r="BJ54" s="232"/>
      <c r="BK54" s="232"/>
    </row>
    <row r="55" spans="1:63" s="703" customFormat="1" ht="24" hidden="1" customHeight="1" x14ac:dyDescent="0.2">
      <c r="A55" s="220"/>
      <c r="B55" s="147"/>
      <c r="C55" s="261" t="s">
        <v>3107</v>
      </c>
      <c r="D55" s="232" t="s">
        <v>12444</v>
      </c>
      <c r="E55" s="232" t="s">
        <v>3109</v>
      </c>
      <c r="F55" s="232" t="s">
        <v>3107</v>
      </c>
      <c r="G55" s="232" t="s">
        <v>12445</v>
      </c>
      <c r="H55" s="181" t="s">
        <v>3110</v>
      </c>
      <c r="I55" s="232" t="s">
        <v>15604</v>
      </c>
      <c r="J55" s="232">
        <v>4</v>
      </c>
      <c r="K55" s="232" t="s">
        <v>3111</v>
      </c>
      <c r="L55" s="165">
        <v>15600</v>
      </c>
      <c r="M55" s="165">
        <v>7860</v>
      </c>
      <c r="N55" s="165"/>
      <c r="O55" s="232" t="s">
        <v>153</v>
      </c>
      <c r="P55" s="232">
        <v>400</v>
      </c>
      <c r="Q55" s="232">
        <v>1.2</v>
      </c>
      <c r="R55" s="232">
        <v>6</v>
      </c>
      <c r="S55" s="232" t="s">
        <v>3112</v>
      </c>
      <c r="T55" s="232" t="s">
        <v>2195</v>
      </c>
      <c r="U55" s="165">
        <v>68</v>
      </c>
      <c r="V55" s="165">
        <v>105</v>
      </c>
      <c r="W55" s="144">
        <v>1000</v>
      </c>
      <c r="X55" s="144">
        <v>1000</v>
      </c>
      <c r="Y55" s="232" t="s">
        <v>499</v>
      </c>
      <c r="Z55" s="232" t="s">
        <v>500</v>
      </c>
      <c r="AA55" s="232">
        <v>2007</v>
      </c>
      <c r="AB55" s="232">
        <v>907800000</v>
      </c>
      <c r="AC55" s="232">
        <v>106800000</v>
      </c>
      <c r="AD55" s="232">
        <v>320400000</v>
      </c>
      <c r="AE55" s="232"/>
      <c r="AF55" s="232"/>
      <c r="AG55" s="232"/>
      <c r="AH55" s="144">
        <v>2554</v>
      </c>
      <c r="AI55" s="232"/>
      <c r="AJ55" s="232"/>
      <c r="AK55" s="232"/>
      <c r="AL55" s="232"/>
      <c r="AM55" s="232"/>
      <c r="AN55" s="232"/>
      <c r="AO55" s="232"/>
      <c r="AP55" s="232"/>
      <c r="AQ55" s="232" t="s">
        <v>3113</v>
      </c>
      <c r="AR55" s="232">
        <v>1</v>
      </c>
      <c r="AS55" s="232" t="s">
        <v>3114</v>
      </c>
      <c r="AT55" s="232" t="s">
        <v>153</v>
      </c>
      <c r="AU55" s="232" t="s">
        <v>3115</v>
      </c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</row>
    <row r="56" spans="1:63" s="703" customFormat="1" ht="24" hidden="1" customHeight="1" x14ac:dyDescent="0.2">
      <c r="A56" s="220"/>
      <c r="B56" s="147"/>
      <c r="C56" s="261" t="s">
        <v>3107</v>
      </c>
      <c r="D56" s="232" t="s">
        <v>12446</v>
      </c>
      <c r="E56" s="232" t="s">
        <v>3116</v>
      </c>
      <c r="F56" s="232" t="s">
        <v>3107</v>
      </c>
      <c r="G56" s="232" t="s">
        <v>12447</v>
      </c>
      <c r="H56" s="181"/>
      <c r="I56" s="232" t="s">
        <v>3107</v>
      </c>
      <c r="J56" s="164"/>
      <c r="K56" s="232"/>
      <c r="L56" s="1482">
        <v>11581</v>
      </c>
      <c r="M56" s="165" t="s">
        <v>417</v>
      </c>
      <c r="N56" s="165" t="s">
        <v>417</v>
      </c>
      <c r="O56" s="232" t="s">
        <v>153</v>
      </c>
      <c r="P56" s="232">
        <v>400</v>
      </c>
      <c r="Q56" s="232"/>
      <c r="R56" s="232">
        <v>4</v>
      </c>
      <c r="S56" s="232"/>
      <c r="T56" s="232" t="s">
        <v>310</v>
      </c>
      <c r="U56" s="165">
        <v>60</v>
      </c>
      <c r="V56" s="165">
        <v>100</v>
      </c>
      <c r="W56" s="144" t="s">
        <v>417</v>
      </c>
      <c r="X56" s="144" t="s">
        <v>417</v>
      </c>
      <c r="Y56" s="232"/>
      <c r="Z56" s="232"/>
      <c r="AA56" s="232">
        <v>2004</v>
      </c>
      <c r="AB56" s="232"/>
      <c r="AC56" s="232"/>
      <c r="AD56" s="232"/>
      <c r="AE56" s="232"/>
      <c r="AF56" s="232"/>
      <c r="AG56" s="232"/>
      <c r="AH56" s="144">
        <v>120</v>
      </c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164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</row>
    <row r="57" spans="1:63" s="703" customFormat="1" ht="24" hidden="1" customHeight="1" x14ac:dyDescent="0.2">
      <c r="A57" s="220"/>
      <c r="B57" s="147"/>
      <c r="C57" s="261" t="s">
        <v>3145</v>
      </c>
      <c r="D57" s="232" t="s">
        <v>3146</v>
      </c>
      <c r="E57" s="232" t="s">
        <v>3147</v>
      </c>
      <c r="F57" s="232" t="s">
        <v>3145</v>
      </c>
      <c r="G57" s="232" t="s">
        <v>3148</v>
      </c>
      <c r="H57" s="181" t="s">
        <v>214</v>
      </c>
      <c r="I57" s="263" t="s">
        <v>3149</v>
      </c>
      <c r="J57" s="232">
        <v>3</v>
      </c>
      <c r="K57" s="232"/>
      <c r="L57" s="165">
        <v>32573</v>
      </c>
      <c r="M57" s="165">
        <v>3502</v>
      </c>
      <c r="N57" s="165">
        <v>3818</v>
      </c>
      <c r="O57" s="232" t="s">
        <v>3150</v>
      </c>
      <c r="P57" s="232">
        <v>400</v>
      </c>
      <c r="Q57" s="232">
        <v>1.2</v>
      </c>
      <c r="R57" s="232">
        <v>8</v>
      </c>
      <c r="S57" s="232"/>
      <c r="T57" s="232" t="s">
        <v>310</v>
      </c>
      <c r="U57" s="165">
        <v>68</v>
      </c>
      <c r="V57" s="165">
        <v>105</v>
      </c>
      <c r="W57" s="144">
        <v>5068</v>
      </c>
      <c r="X57" s="144">
        <v>10000</v>
      </c>
      <c r="Y57" s="232" t="s">
        <v>185</v>
      </c>
      <c r="Z57" s="232" t="s">
        <v>500</v>
      </c>
      <c r="AA57" s="232">
        <v>1993</v>
      </c>
      <c r="AB57" s="232">
        <v>108903</v>
      </c>
      <c r="AC57" s="232">
        <v>4500</v>
      </c>
      <c r="AD57" s="232">
        <v>994</v>
      </c>
      <c r="AE57" s="232"/>
      <c r="AF57" s="232"/>
      <c r="AG57" s="232"/>
      <c r="AH57" s="144">
        <v>4595</v>
      </c>
      <c r="AI57" s="232">
        <v>1990</v>
      </c>
      <c r="AJ57" s="232">
        <v>1993</v>
      </c>
      <c r="AK57" s="232"/>
      <c r="AL57" s="232"/>
      <c r="AM57" s="232"/>
      <c r="AN57" s="232"/>
      <c r="AO57" s="232"/>
      <c r="AP57" s="232"/>
      <c r="AQ57" s="232" t="s">
        <v>683</v>
      </c>
      <c r="AR57" s="232">
        <v>2</v>
      </c>
      <c r="AS57" s="232">
        <v>1845</v>
      </c>
      <c r="AT57" s="232" t="s">
        <v>3151</v>
      </c>
      <c r="AU57" s="232" t="s">
        <v>3152</v>
      </c>
      <c r="AV57" s="232"/>
      <c r="AW57" s="232"/>
      <c r="AX57" s="232"/>
      <c r="AY57" s="232"/>
      <c r="AZ57" s="232"/>
      <c r="BA57" s="232"/>
      <c r="BB57" s="232"/>
      <c r="BC57" s="232"/>
      <c r="BD57" s="232"/>
      <c r="BE57" s="232"/>
      <c r="BF57" s="232"/>
      <c r="BG57" s="232"/>
      <c r="BH57" s="232"/>
      <c r="BI57" s="232"/>
      <c r="BJ57" s="232"/>
      <c r="BK57" s="232" t="s">
        <v>3153</v>
      </c>
    </row>
    <row r="58" spans="1:63" s="703" customFormat="1" ht="24" hidden="1" customHeight="1" x14ac:dyDescent="0.2">
      <c r="A58" s="220"/>
      <c r="B58" s="180"/>
      <c r="C58" s="261" t="s">
        <v>3128</v>
      </c>
      <c r="D58" s="232" t="s">
        <v>12448</v>
      </c>
      <c r="E58" s="232" t="s">
        <v>3129</v>
      </c>
      <c r="F58" s="232" t="s">
        <v>3128</v>
      </c>
      <c r="G58" s="232" t="s">
        <v>12449</v>
      </c>
      <c r="H58" s="181"/>
      <c r="I58" s="232" t="s">
        <v>3128</v>
      </c>
      <c r="J58" s="164"/>
      <c r="K58" s="232"/>
      <c r="L58" s="1482">
        <v>158101</v>
      </c>
      <c r="M58" s="165">
        <v>16701</v>
      </c>
      <c r="N58" s="165">
        <v>23423</v>
      </c>
      <c r="O58" s="232" t="s">
        <v>3057</v>
      </c>
      <c r="P58" s="232">
        <v>400</v>
      </c>
      <c r="Q58" s="232"/>
      <c r="R58" s="232">
        <v>8</v>
      </c>
      <c r="S58" s="232"/>
      <c r="T58" s="232" t="s">
        <v>154</v>
      </c>
      <c r="U58" s="165">
        <v>68</v>
      </c>
      <c r="V58" s="165">
        <v>105</v>
      </c>
      <c r="W58" s="144">
        <v>23000</v>
      </c>
      <c r="X58" s="144">
        <v>25000</v>
      </c>
      <c r="Y58" s="232"/>
      <c r="Z58" s="232"/>
      <c r="AA58" s="232">
        <v>2004</v>
      </c>
      <c r="AB58" s="232"/>
      <c r="AC58" s="232"/>
      <c r="AD58" s="232"/>
      <c r="AE58" s="232"/>
      <c r="AF58" s="232"/>
      <c r="AG58" s="232"/>
      <c r="AH58" s="144">
        <v>72748</v>
      </c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164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2"/>
      <c r="BF58" s="232"/>
      <c r="BG58" s="232"/>
      <c r="BH58" s="232"/>
      <c r="BI58" s="232"/>
      <c r="BJ58" s="232"/>
      <c r="BK58" s="232" t="s">
        <v>3130</v>
      </c>
    </row>
    <row r="59" spans="1:63" s="703" customFormat="1" ht="24" hidden="1" customHeight="1" x14ac:dyDescent="0.2">
      <c r="A59" s="220"/>
      <c r="B59" s="147"/>
      <c r="C59" s="261" t="s">
        <v>3128</v>
      </c>
      <c r="D59" s="232" t="s">
        <v>12448</v>
      </c>
      <c r="E59" s="232" t="s">
        <v>3131</v>
      </c>
      <c r="F59" s="232" t="s">
        <v>3128</v>
      </c>
      <c r="G59" s="232" t="s">
        <v>12449</v>
      </c>
      <c r="H59" s="181"/>
      <c r="I59" s="232" t="s">
        <v>3128</v>
      </c>
      <c r="J59" s="232"/>
      <c r="K59" s="232"/>
      <c r="L59" s="165">
        <v>35607</v>
      </c>
      <c r="M59" s="165"/>
      <c r="N59" s="165"/>
      <c r="O59" s="232" t="s">
        <v>3057</v>
      </c>
      <c r="P59" s="232">
        <v>140</v>
      </c>
      <c r="Q59" s="232"/>
      <c r="R59" s="232">
        <v>6</v>
      </c>
      <c r="S59" s="232"/>
      <c r="T59" s="232" t="s">
        <v>310</v>
      </c>
      <c r="U59" s="165">
        <v>68</v>
      </c>
      <c r="V59" s="165">
        <v>105</v>
      </c>
      <c r="W59" s="144">
        <v>696</v>
      </c>
      <c r="X59" s="144">
        <v>696</v>
      </c>
      <c r="Y59" s="232"/>
      <c r="Z59" s="232"/>
      <c r="AA59" s="232">
        <v>2006</v>
      </c>
      <c r="AB59" s="232"/>
      <c r="AC59" s="232"/>
      <c r="AD59" s="232"/>
      <c r="AE59" s="232"/>
      <c r="AF59" s="232"/>
      <c r="AG59" s="232"/>
      <c r="AH59" s="144">
        <v>2798</v>
      </c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</row>
    <row r="60" spans="1:63" s="703" customFormat="1" ht="24" hidden="1" customHeight="1" x14ac:dyDescent="0.2">
      <c r="A60" s="220">
        <v>8</v>
      </c>
      <c r="B60" s="147"/>
      <c r="C60" s="261" t="s">
        <v>3128</v>
      </c>
      <c r="D60" s="232" t="s">
        <v>12450</v>
      </c>
      <c r="E60" s="232" t="s">
        <v>11392</v>
      </c>
      <c r="F60" s="232" t="s">
        <v>3128</v>
      </c>
      <c r="G60" s="232" t="s">
        <v>12449</v>
      </c>
      <c r="H60" s="181"/>
      <c r="I60" s="232" t="s">
        <v>3128</v>
      </c>
      <c r="J60" s="232"/>
      <c r="K60" s="232"/>
      <c r="L60" s="165">
        <v>142200.9</v>
      </c>
      <c r="M60" s="165"/>
      <c r="N60" s="165"/>
      <c r="O60" s="232" t="s">
        <v>3132</v>
      </c>
      <c r="P60" s="232">
        <v>400</v>
      </c>
      <c r="Q60" s="232"/>
      <c r="R60" s="232">
        <v>6</v>
      </c>
      <c r="S60" s="232"/>
      <c r="T60" s="232" t="s">
        <v>310</v>
      </c>
      <c r="U60" s="165">
        <v>70</v>
      </c>
      <c r="V60" s="165">
        <v>104</v>
      </c>
      <c r="W60" s="144"/>
      <c r="X60" s="144"/>
      <c r="Y60" s="232"/>
      <c r="Z60" s="232"/>
      <c r="AA60" s="232">
        <v>2014</v>
      </c>
      <c r="AB60" s="232"/>
      <c r="AC60" s="232"/>
      <c r="AD60" s="232"/>
      <c r="AE60" s="232"/>
      <c r="AF60" s="232"/>
      <c r="AG60" s="232"/>
      <c r="AH60" s="144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</row>
    <row r="61" spans="1:63" s="703" customFormat="1" ht="24" hidden="1" customHeight="1" x14ac:dyDescent="0.2">
      <c r="A61" s="220"/>
      <c r="B61" s="147"/>
      <c r="C61" s="261" t="s">
        <v>1611</v>
      </c>
      <c r="D61" s="232" t="s">
        <v>3092</v>
      </c>
      <c r="E61" s="232" t="s">
        <v>3093</v>
      </c>
      <c r="F61" s="232" t="s">
        <v>1611</v>
      </c>
      <c r="G61" s="232" t="s">
        <v>3094</v>
      </c>
      <c r="H61" s="181" t="s">
        <v>3095</v>
      </c>
      <c r="I61" s="232" t="s">
        <v>325</v>
      </c>
      <c r="J61" s="232">
        <v>12</v>
      </c>
      <c r="K61" s="232"/>
      <c r="L61" s="165">
        <v>116475</v>
      </c>
      <c r="M61" s="165">
        <v>32214</v>
      </c>
      <c r="N61" s="165">
        <v>31125</v>
      </c>
      <c r="O61" s="232" t="s">
        <v>153</v>
      </c>
      <c r="P61" s="232">
        <v>400</v>
      </c>
      <c r="Q61" s="232">
        <v>1.2</v>
      </c>
      <c r="R61" s="232">
        <v>8</v>
      </c>
      <c r="S61" s="232">
        <v>3200</v>
      </c>
      <c r="T61" s="232" t="s">
        <v>154</v>
      </c>
      <c r="U61" s="165">
        <v>71</v>
      </c>
      <c r="V61" s="165">
        <v>105</v>
      </c>
      <c r="W61" s="264">
        <v>28000</v>
      </c>
      <c r="X61" s="264">
        <v>30000</v>
      </c>
      <c r="Y61" s="232" t="s">
        <v>499</v>
      </c>
      <c r="Z61" s="232" t="s">
        <v>3097</v>
      </c>
      <c r="AA61" s="232">
        <v>2002</v>
      </c>
      <c r="AB61" s="232">
        <v>49000</v>
      </c>
      <c r="AC61" s="232">
        <v>22406</v>
      </c>
      <c r="AD61" s="232">
        <v>3994</v>
      </c>
      <c r="AE61" s="232"/>
      <c r="AF61" s="232">
        <v>2000</v>
      </c>
      <c r="AG61" s="232"/>
      <c r="AH61" s="144">
        <v>77400</v>
      </c>
      <c r="AI61" s="232"/>
      <c r="AJ61" s="232"/>
      <c r="AK61" s="232" t="s">
        <v>3098</v>
      </c>
      <c r="AL61" s="232">
        <v>800000000</v>
      </c>
      <c r="AM61" s="232">
        <v>4</v>
      </c>
      <c r="AN61" s="232" t="s">
        <v>3099</v>
      </c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 t="s">
        <v>3100</v>
      </c>
    </row>
    <row r="62" spans="1:63" s="703" customFormat="1" ht="24" hidden="1" customHeight="1" x14ac:dyDescent="0.2">
      <c r="A62" s="220"/>
      <c r="B62" s="147"/>
      <c r="C62" s="261" t="s">
        <v>665</v>
      </c>
      <c r="D62" s="232" t="s">
        <v>3137</v>
      </c>
      <c r="E62" s="232" t="s">
        <v>3138</v>
      </c>
      <c r="F62" s="232" t="s">
        <v>665</v>
      </c>
      <c r="G62" s="232" t="s">
        <v>665</v>
      </c>
      <c r="H62" s="181"/>
      <c r="I62" s="232" t="s">
        <v>15605</v>
      </c>
      <c r="J62" s="232">
        <v>2</v>
      </c>
      <c r="K62" s="232" t="s">
        <v>3139</v>
      </c>
      <c r="L62" s="165">
        <v>31667</v>
      </c>
      <c r="M62" s="165"/>
      <c r="N62" s="165"/>
      <c r="O62" s="232" t="s">
        <v>3057</v>
      </c>
      <c r="P62" s="232">
        <v>400</v>
      </c>
      <c r="Q62" s="232">
        <v>1.2</v>
      </c>
      <c r="R62" s="232">
        <v>5</v>
      </c>
      <c r="S62" s="232"/>
      <c r="T62" s="232" t="s">
        <v>310</v>
      </c>
      <c r="U62" s="165">
        <v>64</v>
      </c>
      <c r="V62" s="165">
        <v>104</v>
      </c>
      <c r="W62" s="144">
        <v>10000</v>
      </c>
      <c r="X62" s="144">
        <v>10000</v>
      </c>
      <c r="Y62" s="232" t="s">
        <v>185</v>
      </c>
      <c r="Z62" s="232" t="s">
        <v>500</v>
      </c>
      <c r="AA62" s="232">
        <v>2006</v>
      </c>
      <c r="AB62" s="232">
        <v>108903</v>
      </c>
      <c r="AC62" s="232">
        <v>4500</v>
      </c>
      <c r="AD62" s="232">
        <v>994</v>
      </c>
      <c r="AE62" s="232"/>
      <c r="AF62" s="232"/>
      <c r="AG62" s="232"/>
      <c r="AH62" s="144">
        <v>1600</v>
      </c>
      <c r="AI62" s="232"/>
      <c r="AJ62" s="232"/>
      <c r="AK62" s="232"/>
      <c r="AL62" s="232"/>
      <c r="AM62" s="232"/>
      <c r="AN62" s="232"/>
      <c r="AO62" s="232"/>
      <c r="AP62" s="232"/>
      <c r="AQ62" s="232" t="s">
        <v>3140</v>
      </c>
      <c r="AR62" s="232">
        <v>4</v>
      </c>
      <c r="AS62" s="232">
        <v>396</v>
      </c>
      <c r="AT62" s="232" t="s">
        <v>683</v>
      </c>
      <c r="AU62" s="232" t="s">
        <v>3141</v>
      </c>
      <c r="AV62" s="232" t="s">
        <v>487</v>
      </c>
      <c r="AW62" s="232">
        <v>3</v>
      </c>
      <c r="AX62" s="232">
        <v>160</v>
      </c>
      <c r="AY62" s="232" t="s">
        <v>2726</v>
      </c>
      <c r="AZ62" s="232" t="s">
        <v>3142</v>
      </c>
      <c r="BA62" s="232" t="s">
        <v>316</v>
      </c>
      <c r="BB62" s="232">
        <v>1</v>
      </c>
      <c r="BC62" s="232">
        <v>300</v>
      </c>
      <c r="BD62" s="232" t="s">
        <v>687</v>
      </c>
      <c r="BE62" s="232" t="s">
        <v>3143</v>
      </c>
      <c r="BF62" s="232"/>
      <c r="BG62" s="232"/>
      <c r="BH62" s="232"/>
      <c r="BI62" s="232"/>
      <c r="BJ62" s="232"/>
      <c r="BK62" s="232" t="s">
        <v>3144</v>
      </c>
    </row>
    <row r="63" spans="1:63" s="703" customFormat="1" ht="24" hidden="1" customHeight="1" x14ac:dyDescent="0.2">
      <c r="A63" s="220">
        <v>16</v>
      </c>
      <c r="B63" s="147"/>
      <c r="C63" s="261" t="s">
        <v>3125</v>
      </c>
      <c r="D63" s="232" t="s">
        <v>3126</v>
      </c>
      <c r="E63" s="232" t="s">
        <v>3127</v>
      </c>
      <c r="F63" s="232" t="s">
        <v>3125</v>
      </c>
      <c r="G63" s="232" t="s">
        <v>12451</v>
      </c>
      <c r="H63" s="181"/>
      <c r="I63" s="232" t="s">
        <v>9454</v>
      </c>
      <c r="J63" s="232"/>
      <c r="K63" s="232"/>
      <c r="L63" s="165">
        <v>34010</v>
      </c>
      <c r="M63" s="165"/>
      <c r="N63" s="165"/>
      <c r="O63" s="232" t="s">
        <v>3057</v>
      </c>
      <c r="P63" s="232">
        <v>400</v>
      </c>
      <c r="Q63" s="232"/>
      <c r="R63" s="232">
        <v>8</v>
      </c>
      <c r="S63" s="232"/>
      <c r="T63" s="232" t="s">
        <v>310</v>
      </c>
      <c r="U63" s="165">
        <v>68</v>
      </c>
      <c r="V63" s="165">
        <v>105</v>
      </c>
      <c r="W63" s="144">
        <v>1000</v>
      </c>
      <c r="X63" s="144">
        <v>1000</v>
      </c>
      <c r="Y63" s="232"/>
      <c r="Z63" s="232"/>
      <c r="AA63" s="232">
        <v>2010</v>
      </c>
      <c r="AB63" s="232"/>
      <c r="AC63" s="232"/>
      <c r="AD63" s="232"/>
      <c r="AE63" s="232"/>
      <c r="AF63" s="232"/>
      <c r="AG63" s="232"/>
      <c r="AH63" s="144">
        <v>5815</v>
      </c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</row>
    <row r="64" spans="1:63" s="703" customFormat="1" ht="24" hidden="1" customHeight="1" x14ac:dyDescent="0.2">
      <c r="A64" s="220">
        <v>17</v>
      </c>
      <c r="B64" s="180"/>
      <c r="C64" s="261" t="s">
        <v>3186</v>
      </c>
      <c r="D64" s="232" t="s">
        <v>12454</v>
      </c>
      <c r="E64" s="232" t="s">
        <v>3187</v>
      </c>
      <c r="F64" s="232" t="s">
        <v>3186</v>
      </c>
      <c r="G64" s="232" t="s">
        <v>325</v>
      </c>
      <c r="H64" s="232" t="s">
        <v>3185</v>
      </c>
      <c r="I64" s="232" t="s">
        <v>3188</v>
      </c>
      <c r="J64" s="232">
        <v>4</v>
      </c>
      <c r="K64" s="232"/>
      <c r="L64" s="165">
        <v>28587</v>
      </c>
      <c r="M64" s="165">
        <v>2219</v>
      </c>
      <c r="N64" s="165">
        <v>4303</v>
      </c>
      <c r="O64" s="232" t="s">
        <v>3048</v>
      </c>
      <c r="P64" s="232">
        <v>400</v>
      </c>
      <c r="Q64" s="232"/>
      <c r="R64" s="232">
        <v>8</v>
      </c>
      <c r="S64" s="232"/>
      <c r="T64" s="232" t="s">
        <v>310</v>
      </c>
      <c r="U64" s="165">
        <v>68</v>
      </c>
      <c r="V64" s="165">
        <v>105</v>
      </c>
      <c r="W64" s="144">
        <v>12057</v>
      </c>
      <c r="X64" s="144">
        <v>12057</v>
      </c>
      <c r="Y64" s="232"/>
      <c r="Z64" s="232"/>
      <c r="AA64" s="232">
        <v>2007</v>
      </c>
      <c r="AB64" s="232"/>
      <c r="AC64" s="232"/>
      <c r="AD64" s="232"/>
      <c r="AE64" s="232"/>
      <c r="AF64" s="232"/>
      <c r="AG64" s="232"/>
      <c r="AH64" s="144">
        <v>57181</v>
      </c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</row>
    <row r="65" spans="1:63" s="703" customFormat="1" ht="24" hidden="1" customHeight="1" x14ac:dyDescent="0.2">
      <c r="A65" s="220">
        <v>18</v>
      </c>
      <c r="B65" s="180"/>
      <c r="C65" s="261" t="s">
        <v>3133</v>
      </c>
      <c r="D65" s="232" t="s">
        <v>15606</v>
      </c>
      <c r="E65" s="232" t="s">
        <v>3134</v>
      </c>
      <c r="F65" s="232" t="s">
        <v>3133</v>
      </c>
      <c r="G65" s="232" t="s">
        <v>12452</v>
      </c>
      <c r="H65" s="181" t="s">
        <v>3110</v>
      </c>
      <c r="I65" s="232" t="s">
        <v>12452</v>
      </c>
      <c r="J65" s="232">
        <v>4</v>
      </c>
      <c r="K65" s="232" t="s">
        <v>3111</v>
      </c>
      <c r="L65" s="165">
        <v>81985</v>
      </c>
      <c r="M65" s="165"/>
      <c r="N65" s="165"/>
      <c r="O65" s="232" t="s">
        <v>153</v>
      </c>
      <c r="P65" s="232">
        <v>400</v>
      </c>
      <c r="Q65" s="232">
        <v>8</v>
      </c>
      <c r="R65" s="232" t="s">
        <v>310</v>
      </c>
      <c r="S65" s="165">
        <v>70</v>
      </c>
      <c r="T65" s="165">
        <v>105</v>
      </c>
      <c r="U65" s="165">
        <v>70</v>
      </c>
      <c r="V65" s="165">
        <v>105</v>
      </c>
      <c r="W65" s="144">
        <v>1248</v>
      </c>
      <c r="X65" s="144">
        <v>1300</v>
      </c>
      <c r="Y65" s="232" t="s">
        <v>499</v>
      </c>
      <c r="Z65" s="232" t="s">
        <v>500</v>
      </c>
      <c r="AA65" s="232">
        <v>2003</v>
      </c>
      <c r="AB65" s="232">
        <v>907800000</v>
      </c>
      <c r="AC65" s="232">
        <v>106800000</v>
      </c>
      <c r="AD65" s="232">
        <v>320400000</v>
      </c>
      <c r="AE65" s="232"/>
      <c r="AF65" s="232"/>
      <c r="AG65" s="232"/>
      <c r="AH65" s="144">
        <v>2084</v>
      </c>
      <c r="AI65" s="232"/>
      <c r="AJ65" s="232"/>
      <c r="AK65" s="232"/>
      <c r="AL65" s="232"/>
      <c r="AM65" s="232"/>
      <c r="AN65" s="232"/>
      <c r="AO65" s="232"/>
      <c r="AP65" s="232"/>
      <c r="AQ65" s="232" t="s">
        <v>3113</v>
      </c>
      <c r="AR65" s="232">
        <v>1</v>
      </c>
      <c r="AS65" s="232" t="s">
        <v>3114</v>
      </c>
      <c r="AT65" s="232" t="s">
        <v>153</v>
      </c>
      <c r="AU65" s="232" t="s">
        <v>3115</v>
      </c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164" t="s">
        <v>9455</v>
      </c>
    </row>
    <row r="66" spans="1:63" s="703" customFormat="1" ht="24" hidden="1" customHeight="1" x14ac:dyDescent="0.2">
      <c r="A66" s="220"/>
      <c r="B66" s="180"/>
      <c r="C66" s="261" t="s">
        <v>3133</v>
      </c>
      <c r="D66" s="266" t="s">
        <v>12453</v>
      </c>
      <c r="E66" s="232" t="s">
        <v>3135</v>
      </c>
      <c r="F66" s="232" t="s">
        <v>3133</v>
      </c>
      <c r="G66" s="232" t="s">
        <v>12452</v>
      </c>
      <c r="H66" s="181"/>
      <c r="I66" s="232" t="s">
        <v>12452</v>
      </c>
      <c r="J66" s="232"/>
      <c r="K66" s="232"/>
      <c r="L66" s="165">
        <v>80680</v>
      </c>
      <c r="M66" s="165"/>
      <c r="N66" s="165"/>
      <c r="O66" s="232" t="s">
        <v>3136</v>
      </c>
      <c r="P66" s="232">
        <v>343</v>
      </c>
      <c r="Q66" s="232" t="s">
        <v>15607</v>
      </c>
      <c r="R66" s="232" t="s">
        <v>310</v>
      </c>
      <c r="S66" s="165">
        <v>60</v>
      </c>
      <c r="T66" s="165">
        <v>92</v>
      </c>
      <c r="U66" s="165">
        <v>58</v>
      </c>
      <c r="V66" s="165">
        <v>90</v>
      </c>
      <c r="W66" s="144">
        <v>562</v>
      </c>
      <c r="X66" s="144">
        <v>562</v>
      </c>
      <c r="Y66" s="232"/>
      <c r="Z66" s="232"/>
      <c r="AA66" s="232">
        <v>2014</v>
      </c>
      <c r="AB66" s="232"/>
      <c r="AC66" s="232"/>
      <c r="AD66" s="232"/>
      <c r="AE66" s="232"/>
      <c r="AF66" s="232"/>
      <c r="AG66" s="232"/>
      <c r="AH66" s="144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164" t="s">
        <v>9456</v>
      </c>
    </row>
    <row r="67" spans="1:63" s="703" customFormat="1" ht="24" hidden="1" customHeight="1" x14ac:dyDescent="0.2">
      <c r="A67" s="220"/>
      <c r="B67" s="180"/>
      <c r="C67" s="261" t="s">
        <v>363</v>
      </c>
      <c r="D67" s="267" t="s">
        <v>12455</v>
      </c>
      <c r="E67" s="267" t="s">
        <v>3184</v>
      </c>
      <c r="F67" s="267" t="s">
        <v>363</v>
      </c>
      <c r="G67" s="267" t="s">
        <v>325</v>
      </c>
      <c r="H67" s="267" t="s">
        <v>3185</v>
      </c>
      <c r="I67" s="267" t="s">
        <v>325</v>
      </c>
      <c r="J67" s="267">
        <v>4</v>
      </c>
      <c r="K67" s="267"/>
      <c r="L67" s="1335">
        <v>71178</v>
      </c>
      <c r="M67" s="1335">
        <v>5249</v>
      </c>
      <c r="N67" s="1335">
        <v>5328</v>
      </c>
      <c r="O67" s="267" t="s">
        <v>15608</v>
      </c>
      <c r="P67" s="267">
        <v>400</v>
      </c>
      <c r="Q67" s="267"/>
      <c r="R67" s="267">
        <v>8</v>
      </c>
      <c r="S67" s="267"/>
      <c r="T67" s="267" t="s">
        <v>310</v>
      </c>
      <c r="U67" s="1335">
        <v>68</v>
      </c>
      <c r="V67" s="1335">
        <v>105</v>
      </c>
      <c r="W67" s="1332">
        <v>7914</v>
      </c>
      <c r="X67" s="1332">
        <v>12000</v>
      </c>
      <c r="Y67" s="267"/>
      <c r="Z67" s="267"/>
      <c r="AA67" s="267">
        <v>1986</v>
      </c>
      <c r="AB67" s="267"/>
      <c r="AC67" s="267"/>
      <c r="AD67" s="267"/>
      <c r="AE67" s="267"/>
      <c r="AF67" s="267"/>
      <c r="AG67" s="267"/>
      <c r="AH67" s="1332">
        <v>1420</v>
      </c>
      <c r="AI67" s="267"/>
      <c r="AJ67" s="267"/>
      <c r="AK67" s="267"/>
      <c r="AL67" s="267"/>
      <c r="AM67" s="267"/>
      <c r="AN67" s="267"/>
      <c r="AO67" s="267"/>
      <c r="AP67" s="267"/>
      <c r="AQ67" s="267"/>
      <c r="AR67" s="267"/>
      <c r="AS67" s="267"/>
      <c r="AT67" s="267"/>
      <c r="AU67" s="267"/>
      <c r="AV67" s="267"/>
      <c r="AW67" s="267"/>
      <c r="AX67" s="267"/>
      <c r="AY67" s="267"/>
      <c r="AZ67" s="267"/>
      <c r="BA67" s="267"/>
      <c r="BB67" s="267"/>
      <c r="BC67" s="267"/>
      <c r="BD67" s="267"/>
      <c r="BE67" s="267"/>
      <c r="BF67" s="267"/>
      <c r="BG67" s="267"/>
      <c r="BH67" s="267"/>
      <c r="BI67" s="267"/>
      <c r="BJ67" s="267"/>
      <c r="BK67" s="1483"/>
    </row>
    <row r="68" spans="1:63" s="703" customFormat="1" ht="24" hidden="1" customHeight="1" x14ac:dyDescent="0.2">
      <c r="A68" s="220"/>
      <c r="B68" s="180"/>
      <c r="C68" s="261" t="s">
        <v>3154</v>
      </c>
      <c r="D68" s="232" t="s">
        <v>12456</v>
      </c>
      <c r="E68" s="232" t="s">
        <v>3155</v>
      </c>
      <c r="F68" s="232" t="s">
        <v>3154</v>
      </c>
      <c r="G68" s="232" t="s">
        <v>3156</v>
      </c>
      <c r="H68" s="232" t="s">
        <v>215</v>
      </c>
      <c r="I68" s="232" t="s">
        <v>3154</v>
      </c>
      <c r="J68" s="232" t="s">
        <v>144</v>
      </c>
      <c r="K68" s="232"/>
      <c r="L68" s="165">
        <v>87447</v>
      </c>
      <c r="M68" s="165">
        <v>8994</v>
      </c>
      <c r="N68" s="165">
        <v>11264</v>
      </c>
      <c r="O68" s="232" t="s">
        <v>153</v>
      </c>
      <c r="P68" s="232">
        <v>400</v>
      </c>
      <c r="Q68" s="232">
        <v>1.2</v>
      </c>
      <c r="R68" s="232">
        <v>8</v>
      </c>
      <c r="S68" s="232">
        <v>3840</v>
      </c>
      <c r="T68" s="232" t="s">
        <v>154</v>
      </c>
      <c r="U68" s="165">
        <v>68</v>
      </c>
      <c r="V68" s="165">
        <v>105</v>
      </c>
      <c r="W68" s="144">
        <v>19428</v>
      </c>
      <c r="X68" s="144">
        <v>30000</v>
      </c>
      <c r="Y68" s="232" t="s">
        <v>499</v>
      </c>
      <c r="Z68" s="232" t="s">
        <v>500</v>
      </c>
      <c r="AA68" s="232">
        <v>2001</v>
      </c>
      <c r="AB68" s="232">
        <v>18568</v>
      </c>
      <c r="AC68" s="232">
        <v>6004</v>
      </c>
      <c r="AD68" s="232">
        <v>864</v>
      </c>
      <c r="AE68" s="232"/>
      <c r="AF68" s="232"/>
      <c r="AG68" s="232"/>
      <c r="AH68" s="144">
        <v>25436</v>
      </c>
      <c r="AI68" s="232"/>
      <c r="AJ68" s="232"/>
      <c r="AK68" s="232" t="s">
        <v>3158</v>
      </c>
      <c r="AL68" s="232">
        <v>624</v>
      </c>
      <c r="AM68" s="232"/>
      <c r="AN68" s="232"/>
      <c r="AO68" s="232"/>
      <c r="AP68" s="232"/>
      <c r="AQ68" s="232" t="s">
        <v>683</v>
      </c>
      <c r="AR68" s="232">
        <v>3</v>
      </c>
      <c r="AS68" s="232">
        <v>1600</v>
      </c>
      <c r="AT68" s="232" t="s">
        <v>3159</v>
      </c>
      <c r="AU68" s="232" t="s">
        <v>3160</v>
      </c>
      <c r="AV68" s="232" t="s">
        <v>2395</v>
      </c>
      <c r="AW68" s="232">
        <v>2</v>
      </c>
      <c r="AX68" s="232">
        <v>875</v>
      </c>
      <c r="AY68" s="232" t="s">
        <v>3161</v>
      </c>
      <c r="AZ68" s="232" t="s">
        <v>3160</v>
      </c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 t="s">
        <v>3162</v>
      </c>
    </row>
    <row r="69" spans="1:63" s="703" customFormat="1" ht="24" hidden="1" customHeight="1" x14ac:dyDescent="0.2">
      <c r="A69" s="220"/>
      <c r="B69" s="180"/>
      <c r="C69" s="261" t="s">
        <v>3154</v>
      </c>
      <c r="D69" s="232" t="s">
        <v>12457</v>
      </c>
      <c r="E69" s="232" t="s">
        <v>3163</v>
      </c>
      <c r="F69" s="232" t="s">
        <v>3164</v>
      </c>
      <c r="G69" s="232" t="s">
        <v>12458</v>
      </c>
      <c r="H69" s="232"/>
      <c r="I69" s="232" t="s">
        <v>3165</v>
      </c>
      <c r="J69" s="232"/>
      <c r="K69" s="232" t="s">
        <v>3157</v>
      </c>
      <c r="L69" s="165">
        <v>13000</v>
      </c>
      <c r="M69" s="165"/>
      <c r="N69" s="165"/>
      <c r="O69" s="232" t="s">
        <v>3166</v>
      </c>
      <c r="P69" s="232">
        <v>400</v>
      </c>
      <c r="Q69" s="232"/>
      <c r="R69" s="232">
        <v>8</v>
      </c>
      <c r="S69" s="232"/>
      <c r="T69" s="232" t="s">
        <v>310</v>
      </c>
      <c r="U69" s="165">
        <v>68</v>
      </c>
      <c r="V69" s="165">
        <v>105</v>
      </c>
      <c r="W69" s="144"/>
      <c r="X69" s="144"/>
      <c r="Y69" s="232"/>
      <c r="Z69" s="232"/>
      <c r="AA69" s="232">
        <v>2009</v>
      </c>
      <c r="AB69" s="232"/>
      <c r="AC69" s="232"/>
      <c r="AD69" s="232"/>
      <c r="AE69" s="232"/>
      <c r="AF69" s="232"/>
      <c r="AG69" s="232"/>
      <c r="AH69" s="144">
        <v>2000</v>
      </c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 t="s">
        <v>3167</v>
      </c>
    </row>
    <row r="70" spans="1:63" s="703" customFormat="1" ht="24" hidden="1" customHeight="1" x14ac:dyDescent="0.2">
      <c r="A70" s="220">
        <v>21</v>
      </c>
      <c r="B70" s="180"/>
      <c r="C70" s="261" t="s">
        <v>3168</v>
      </c>
      <c r="D70" s="232" t="s">
        <v>3169</v>
      </c>
      <c r="E70" s="232" t="s">
        <v>3170</v>
      </c>
      <c r="F70" s="232" t="s">
        <v>3168</v>
      </c>
      <c r="G70" s="232" t="s">
        <v>3171</v>
      </c>
      <c r="H70" s="232" t="s">
        <v>3172</v>
      </c>
      <c r="I70" s="232" t="s">
        <v>325</v>
      </c>
      <c r="J70" s="232">
        <v>5</v>
      </c>
      <c r="K70" s="232" t="s">
        <v>3173</v>
      </c>
      <c r="L70" s="165">
        <v>115066</v>
      </c>
      <c r="M70" s="165">
        <v>6066</v>
      </c>
      <c r="N70" s="165">
        <v>1710</v>
      </c>
      <c r="O70" s="232" t="s">
        <v>153</v>
      </c>
      <c r="P70" s="232">
        <v>400</v>
      </c>
      <c r="Q70" s="232">
        <v>1.2</v>
      </c>
      <c r="R70" s="232">
        <v>8</v>
      </c>
      <c r="S70" s="232">
        <v>3840</v>
      </c>
      <c r="T70" s="232" t="s">
        <v>2195</v>
      </c>
      <c r="U70" s="165">
        <v>105</v>
      </c>
      <c r="V70" s="165">
        <v>70</v>
      </c>
      <c r="W70" s="144">
        <v>10000</v>
      </c>
      <c r="X70" s="144">
        <v>15600</v>
      </c>
      <c r="Y70" s="232" t="s">
        <v>499</v>
      </c>
      <c r="Z70" s="232" t="s">
        <v>500</v>
      </c>
      <c r="AA70" s="232">
        <v>1997</v>
      </c>
      <c r="AB70" s="232">
        <v>6108</v>
      </c>
      <c r="AC70" s="232">
        <v>4654</v>
      </c>
      <c r="AD70" s="232">
        <v>538</v>
      </c>
      <c r="AE70" s="232">
        <v>0</v>
      </c>
      <c r="AF70" s="232">
        <v>0</v>
      </c>
      <c r="AG70" s="232">
        <v>0</v>
      </c>
      <c r="AH70" s="144">
        <v>11300</v>
      </c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</row>
    <row r="71" spans="1:63" s="703" customFormat="1" ht="24" hidden="1" customHeight="1" x14ac:dyDescent="0.2">
      <c r="A71" s="220"/>
      <c r="B71" s="180"/>
      <c r="C71" s="261" t="s">
        <v>1004</v>
      </c>
      <c r="D71" s="232" t="s">
        <v>3175</v>
      </c>
      <c r="E71" s="232" t="s">
        <v>3176</v>
      </c>
      <c r="F71" s="232" t="s">
        <v>1004</v>
      </c>
      <c r="G71" s="232" t="s">
        <v>12459</v>
      </c>
      <c r="H71" s="232"/>
      <c r="I71" s="232" t="s">
        <v>12460</v>
      </c>
      <c r="J71" s="232" t="s">
        <v>3177</v>
      </c>
      <c r="K71" s="232" t="s">
        <v>3178</v>
      </c>
      <c r="L71" s="165">
        <v>53401</v>
      </c>
      <c r="M71" s="165">
        <v>4832</v>
      </c>
      <c r="N71" s="165">
        <v>8248</v>
      </c>
      <c r="O71" s="232" t="s">
        <v>153</v>
      </c>
      <c r="P71" s="232">
        <v>400</v>
      </c>
      <c r="Q71" s="232">
        <v>1.2</v>
      </c>
      <c r="R71" s="232">
        <v>8</v>
      </c>
      <c r="S71" s="232">
        <v>3840</v>
      </c>
      <c r="T71" s="232" t="s">
        <v>154</v>
      </c>
      <c r="U71" s="165">
        <v>68</v>
      </c>
      <c r="V71" s="165">
        <v>105</v>
      </c>
      <c r="W71" s="144">
        <v>5964</v>
      </c>
      <c r="X71" s="144">
        <v>7000</v>
      </c>
      <c r="Y71" s="232">
        <v>7000</v>
      </c>
      <c r="Z71" s="232" t="s">
        <v>500</v>
      </c>
      <c r="AA71" s="232">
        <v>1990</v>
      </c>
      <c r="AB71" s="232">
        <v>3081</v>
      </c>
      <c r="AC71" s="232" t="s">
        <v>1007</v>
      </c>
      <c r="AD71" s="232">
        <v>400</v>
      </c>
      <c r="AE71" s="232" t="s">
        <v>1007</v>
      </c>
      <c r="AF71" s="232" t="s">
        <v>1007</v>
      </c>
      <c r="AG71" s="232" t="s">
        <v>1007</v>
      </c>
      <c r="AH71" s="144">
        <v>3481</v>
      </c>
      <c r="AI71" s="232">
        <v>1998</v>
      </c>
      <c r="AJ71" s="232"/>
      <c r="AK71" s="232" t="s">
        <v>1007</v>
      </c>
      <c r="AL71" s="232"/>
      <c r="AM71" s="232" t="s">
        <v>1007</v>
      </c>
      <c r="AN71" s="232"/>
      <c r="AO71" s="232"/>
      <c r="AP71" s="232"/>
      <c r="AQ71" s="232" t="s">
        <v>683</v>
      </c>
      <c r="AR71" s="232">
        <v>4</v>
      </c>
      <c r="AS71" s="232">
        <v>2646</v>
      </c>
      <c r="AT71" s="232" t="s">
        <v>3179</v>
      </c>
      <c r="AU71" s="232" t="s">
        <v>3180</v>
      </c>
      <c r="AV71" s="232" t="s">
        <v>3181</v>
      </c>
      <c r="AW71" s="232">
        <v>1</v>
      </c>
      <c r="AX71" s="232">
        <v>268</v>
      </c>
      <c r="AY71" s="232" t="s">
        <v>3182</v>
      </c>
      <c r="AZ71" s="232"/>
      <c r="BA71" s="232"/>
      <c r="BB71" s="232"/>
      <c r="BC71" s="232"/>
      <c r="BD71" s="232"/>
      <c r="BE71" s="232"/>
      <c r="BF71" s="232"/>
      <c r="BG71" s="232"/>
      <c r="BH71" s="232"/>
      <c r="BI71" s="232"/>
      <c r="BJ71" s="232"/>
      <c r="BK71" s="232" t="s">
        <v>3183</v>
      </c>
    </row>
    <row r="72" spans="1:63" s="703" customFormat="1" ht="24" hidden="1" customHeight="1" x14ac:dyDescent="0.2">
      <c r="A72" s="220"/>
      <c r="B72" s="180"/>
      <c r="C72" s="261" t="s">
        <v>3327</v>
      </c>
      <c r="D72" s="232" t="s">
        <v>12461</v>
      </c>
      <c r="E72" s="232" t="s">
        <v>11393</v>
      </c>
      <c r="F72" s="232" t="s">
        <v>3327</v>
      </c>
      <c r="G72" s="232" t="s">
        <v>12462</v>
      </c>
      <c r="H72" s="232"/>
      <c r="I72" s="232" t="s">
        <v>3327</v>
      </c>
      <c r="J72" s="232"/>
      <c r="K72" s="232" t="s">
        <v>12463</v>
      </c>
      <c r="L72" s="165">
        <v>164077</v>
      </c>
      <c r="M72" s="165">
        <v>3526</v>
      </c>
      <c r="N72" s="165">
        <v>4714</v>
      </c>
      <c r="O72" s="232" t="s">
        <v>153</v>
      </c>
      <c r="P72" s="232">
        <v>400</v>
      </c>
      <c r="Q72" s="232">
        <v>1.25</v>
      </c>
      <c r="R72" s="232">
        <v>8</v>
      </c>
      <c r="S72" s="232">
        <v>4000</v>
      </c>
      <c r="T72" s="232" t="s">
        <v>2195</v>
      </c>
      <c r="U72" s="165">
        <v>68</v>
      </c>
      <c r="V72" s="165">
        <v>105</v>
      </c>
      <c r="W72" s="144">
        <v>6300</v>
      </c>
      <c r="X72" s="144">
        <v>10000</v>
      </c>
      <c r="Y72" s="232"/>
      <c r="Z72" s="232"/>
      <c r="AA72" s="232">
        <v>2018</v>
      </c>
      <c r="AB72" s="232"/>
      <c r="AC72" s="232"/>
      <c r="AD72" s="232"/>
      <c r="AE72" s="232"/>
      <c r="AF72" s="232"/>
      <c r="AG72" s="232"/>
      <c r="AH72" s="144">
        <v>41300</v>
      </c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  <c r="AV72" s="232"/>
      <c r="AW72" s="232"/>
      <c r="AX72" s="232"/>
      <c r="AY72" s="232"/>
      <c r="AZ72" s="232"/>
      <c r="BA72" s="232"/>
      <c r="BB72" s="232"/>
      <c r="BC72" s="232"/>
      <c r="BD72" s="232"/>
      <c r="BE72" s="232"/>
      <c r="BF72" s="232"/>
      <c r="BG72" s="232"/>
      <c r="BH72" s="232"/>
      <c r="BI72" s="232"/>
      <c r="BJ72" s="232"/>
      <c r="BK72" s="232" t="s">
        <v>11394</v>
      </c>
    </row>
    <row r="73" spans="1:63" s="703" customFormat="1" ht="24" hidden="1" customHeight="1" x14ac:dyDescent="0.2">
      <c r="A73" s="220"/>
      <c r="B73" s="180"/>
      <c r="C73" s="261" t="s">
        <v>3189</v>
      </c>
      <c r="D73" s="232" t="s">
        <v>3190</v>
      </c>
      <c r="E73" s="232" t="s">
        <v>3191</v>
      </c>
      <c r="F73" s="232" t="s">
        <v>3189</v>
      </c>
      <c r="G73" s="232" t="s">
        <v>12464</v>
      </c>
      <c r="H73" s="232" t="s">
        <v>417</v>
      </c>
      <c r="I73" s="232" t="s">
        <v>12465</v>
      </c>
      <c r="J73" s="232">
        <v>1</v>
      </c>
      <c r="K73" s="232" t="s">
        <v>3192</v>
      </c>
      <c r="L73" s="165">
        <v>84397</v>
      </c>
      <c r="M73" s="165">
        <v>2325</v>
      </c>
      <c r="N73" s="165">
        <v>2325</v>
      </c>
      <c r="O73" s="232" t="s">
        <v>153</v>
      </c>
      <c r="P73" s="232">
        <v>400</v>
      </c>
      <c r="Q73" s="232">
        <v>1.25</v>
      </c>
      <c r="R73" s="232">
        <v>8</v>
      </c>
      <c r="S73" s="232"/>
      <c r="T73" s="232" t="s">
        <v>310</v>
      </c>
      <c r="U73" s="165">
        <v>68</v>
      </c>
      <c r="V73" s="165">
        <v>105</v>
      </c>
      <c r="W73" s="144">
        <v>10180</v>
      </c>
      <c r="X73" s="144">
        <v>21600</v>
      </c>
      <c r="Y73" s="232" t="s">
        <v>185</v>
      </c>
      <c r="Z73" s="232" t="s">
        <v>500</v>
      </c>
      <c r="AA73" s="232">
        <v>1990</v>
      </c>
      <c r="AB73" s="232">
        <v>1602</v>
      </c>
      <c r="AC73" s="232"/>
      <c r="AD73" s="232">
        <v>400</v>
      </c>
      <c r="AE73" s="232"/>
      <c r="AF73" s="232"/>
      <c r="AG73" s="232"/>
      <c r="AH73" s="144">
        <v>4890</v>
      </c>
      <c r="AI73" s="232"/>
      <c r="AJ73" s="232"/>
      <c r="AK73" s="232"/>
      <c r="AL73" s="232"/>
      <c r="AM73" s="232"/>
      <c r="AN73" s="232"/>
      <c r="AO73" s="232"/>
      <c r="AP73" s="232"/>
      <c r="AQ73" s="232" t="s">
        <v>683</v>
      </c>
      <c r="AR73" s="232">
        <v>3</v>
      </c>
      <c r="AS73" s="232">
        <v>2400</v>
      </c>
      <c r="AT73" s="232" t="s">
        <v>3161</v>
      </c>
      <c r="AU73" s="232" t="s">
        <v>3193</v>
      </c>
      <c r="AV73" s="232"/>
      <c r="AW73" s="232"/>
      <c r="AX73" s="232"/>
      <c r="AY73" s="232"/>
      <c r="AZ73" s="232"/>
      <c r="BA73" s="232"/>
      <c r="BB73" s="232"/>
      <c r="BC73" s="232"/>
      <c r="BD73" s="232"/>
      <c r="BE73" s="232"/>
      <c r="BF73" s="232"/>
      <c r="BG73" s="232"/>
      <c r="BH73" s="232"/>
      <c r="BI73" s="232"/>
      <c r="BJ73" s="232"/>
      <c r="BK73" s="232"/>
    </row>
    <row r="74" spans="1:63" s="703" customFormat="1" ht="24" hidden="1" customHeight="1" x14ac:dyDescent="0.2">
      <c r="A74" s="220"/>
      <c r="B74" s="180"/>
      <c r="C74" s="261" t="s">
        <v>3195</v>
      </c>
      <c r="D74" s="232" t="s">
        <v>3196</v>
      </c>
      <c r="E74" s="232" t="s">
        <v>3197</v>
      </c>
      <c r="F74" s="232" t="s">
        <v>3195</v>
      </c>
      <c r="G74" s="232" t="s">
        <v>3198</v>
      </c>
      <c r="H74" s="181"/>
      <c r="I74" s="232" t="s">
        <v>3195</v>
      </c>
      <c r="J74" s="232">
        <v>5</v>
      </c>
      <c r="K74" s="232"/>
      <c r="L74" s="165">
        <v>128580</v>
      </c>
      <c r="M74" s="165">
        <v>6633</v>
      </c>
      <c r="N74" s="165">
        <v>6633</v>
      </c>
      <c r="O74" s="232" t="s">
        <v>153</v>
      </c>
      <c r="P74" s="232">
        <v>400</v>
      </c>
      <c r="Q74" s="232">
        <v>1.2</v>
      </c>
      <c r="R74" s="232">
        <v>8</v>
      </c>
      <c r="S74" s="232"/>
      <c r="T74" s="232" t="s">
        <v>310</v>
      </c>
      <c r="U74" s="165">
        <v>68</v>
      </c>
      <c r="V74" s="165">
        <v>105</v>
      </c>
      <c r="W74" s="144">
        <v>13983</v>
      </c>
      <c r="X74" s="144">
        <v>20000</v>
      </c>
      <c r="Y74" s="232" t="s">
        <v>185</v>
      </c>
      <c r="Z74" s="232" t="s">
        <v>500</v>
      </c>
      <c r="AA74" s="232">
        <v>2001</v>
      </c>
      <c r="AB74" s="232">
        <v>108903</v>
      </c>
      <c r="AC74" s="232">
        <v>4500</v>
      </c>
      <c r="AD74" s="232">
        <v>994</v>
      </c>
      <c r="AE74" s="232"/>
      <c r="AF74" s="232"/>
      <c r="AG74" s="232"/>
      <c r="AH74" s="144">
        <v>17963</v>
      </c>
      <c r="AI74" s="232"/>
      <c r="AJ74" s="232"/>
      <c r="AK74" s="232">
        <v>0</v>
      </c>
      <c r="AL74" s="232"/>
      <c r="AM74" s="232">
        <v>0</v>
      </c>
      <c r="AN74" s="232">
        <v>0</v>
      </c>
      <c r="AO74" s="232"/>
      <c r="AP74" s="232"/>
      <c r="AQ74" s="232" t="s">
        <v>683</v>
      </c>
      <c r="AR74" s="232">
        <v>6</v>
      </c>
      <c r="AS74" s="232">
        <v>3700</v>
      </c>
      <c r="AT74" s="232" t="s">
        <v>3199</v>
      </c>
      <c r="AU74" s="232" t="s">
        <v>3200</v>
      </c>
      <c r="AV74" s="232" t="s">
        <v>3201</v>
      </c>
      <c r="AW74" s="232">
        <v>2</v>
      </c>
      <c r="AX74" s="232">
        <v>12000</v>
      </c>
      <c r="AY74" s="232" t="s">
        <v>3161</v>
      </c>
      <c r="AZ74" s="232" t="s">
        <v>3202</v>
      </c>
      <c r="BA74" s="232" t="s">
        <v>687</v>
      </c>
      <c r="BB74" s="232">
        <v>1</v>
      </c>
      <c r="BC74" s="232">
        <v>400</v>
      </c>
      <c r="BD74" s="232"/>
      <c r="BE74" s="232"/>
      <c r="BF74" s="232"/>
      <c r="BG74" s="232"/>
      <c r="BH74" s="232"/>
      <c r="BI74" s="232"/>
      <c r="BJ74" s="232"/>
      <c r="BK74" s="232" t="s">
        <v>9457</v>
      </c>
    </row>
    <row r="75" spans="1:63" s="703" customFormat="1" ht="24" hidden="1" customHeight="1" x14ac:dyDescent="0.2">
      <c r="A75" s="220"/>
      <c r="B75" s="180"/>
      <c r="C75" s="261" t="s">
        <v>3203</v>
      </c>
      <c r="D75" s="232" t="s">
        <v>15609</v>
      </c>
      <c r="E75" s="232" t="s">
        <v>3204</v>
      </c>
      <c r="F75" s="232" t="s">
        <v>3203</v>
      </c>
      <c r="G75" s="232" t="s">
        <v>3205</v>
      </c>
      <c r="H75" s="181" t="s">
        <v>3206</v>
      </c>
      <c r="I75" s="232" t="s">
        <v>15610</v>
      </c>
      <c r="J75" s="232" t="s">
        <v>3207</v>
      </c>
      <c r="K75" s="232" t="s">
        <v>3208</v>
      </c>
      <c r="L75" s="165">
        <v>179635</v>
      </c>
      <c r="M75" s="165">
        <v>578.63</v>
      </c>
      <c r="N75" s="165">
        <v>931.3</v>
      </c>
      <c r="O75" s="232" t="s">
        <v>153</v>
      </c>
      <c r="P75" s="232">
        <v>400</v>
      </c>
      <c r="Q75" s="232" t="s">
        <v>3209</v>
      </c>
      <c r="R75" s="232">
        <v>8</v>
      </c>
      <c r="S75" s="232"/>
      <c r="T75" s="232" t="s">
        <v>310</v>
      </c>
      <c r="U75" s="165">
        <v>68</v>
      </c>
      <c r="V75" s="165">
        <v>105</v>
      </c>
      <c r="W75" s="144">
        <v>5000</v>
      </c>
      <c r="X75" s="144">
        <v>6100</v>
      </c>
      <c r="Y75" s="232" t="s">
        <v>3210</v>
      </c>
      <c r="Z75" s="232" t="s">
        <v>500</v>
      </c>
      <c r="AA75" s="232">
        <v>2001</v>
      </c>
      <c r="AB75" s="232">
        <v>108903</v>
      </c>
      <c r="AC75" s="232">
        <v>4500</v>
      </c>
      <c r="AD75" s="232">
        <v>994</v>
      </c>
      <c r="AE75" s="232"/>
      <c r="AF75" s="232"/>
      <c r="AG75" s="232"/>
      <c r="AH75" s="144">
        <v>16162</v>
      </c>
      <c r="AI75" s="232"/>
      <c r="AJ75" s="232"/>
      <c r="AK75" s="232"/>
      <c r="AL75" s="232"/>
      <c r="AM75" s="232" t="s">
        <v>3211</v>
      </c>
      <c r="AN75" s="232" t="s">
        <v>3212</v>
      </c>
      <c r="AO75" s="232"/>
      <c r="AP75" s="232"/>
      <c r="AQ75" s="232" t="s">
        <v>2726</v>
      </c>
      <c r="AR75" s="232">
        <v>4</v>
      </c>
      <c r="AS75" s="232">
        <v>1110</v>
      </c>
      <c r="AT75" s="232" t="s">
        <v>3213</v>
      </c>
      <c r="AU75" s="232" t="s">
        <v>3214</v>
      </c>
      <c r="AV75" s="232" t="s">
        <v>3215</v>
      </c>
      <c r="AW75" s="232">
        <v>2</v>
      </c>
      <c r="AX75" s="232">
        <v>2100</v>
      </c>
      <c r="AY75" s="232" t="s">
        <v>3213</v>
      </c>
      <c r="AZ75" s="232" t="s">
        <v>3214</v>
      </c>
      <c r="BA75" s="232" t="s">
        <v>3216</v>
      </c>
      <c r="BB75" s="232">
        <v>2</v>
      </c>
      <c r="BC75" s="232">
        <v>1700</v>
      </c>
      <c r="BD75" s="232" t="s">
        <v>3213</v>
      </c>
      <c r="BE75" s="232" t="s">
        <v>3214</v>
      </c>
      <c r="BF75" s="232" t="s">
        <v>3217</v>
      </c>
      <c r="BG75" s="232">
        <v>8</v>
      </c>
      <c r="BH75" s="232">
        <v>6200</v>
      </c>
      <c r="BI75" s="232" t="s">
        <v>3218</v>
      </c>
      <c r="BJ75" s="232" t="s">
        <v>3214</v>
      </c>
      <c r="BK75" s="232" t="s">
        <v>9458</v>
      </c>
    </row>
    <row r="76" spans="1:63" s="703" customFormat="1" ht="24" hidden="1" customHeight="1" x14ac:dyDescent="0.2">
      <c r="A76" s="220"/>
      <c r="B76" s="180"/>
      <c r="C76" s="261" t="s">
        <v>3219</v>
      </c>
      <c r="D76" s="232"/>
      <c r="E76" s="232" t="s">
        <v>3220</v>
      </c>
      <c r="F76" s="232" t="s">
        <v>3219</v>
      </c>
      <c r="G76" s="232" t="s">
        <v>12466</v>
      </c>
      <c r="H76" s="232" t="s">
        <v>3221</v>
      </c>
      <c r="I76" s="232" t="s">
        <v>325</v>
      </c>
      <c r="J76" s="232"/>
      <c r="K76" s="232" t="s">
        <v>12467</v>
      </c>
      <c r="L76" s="165">
        <v>62903</v>
      </c>
      <c r="M76" s="165">
        <v>3813</v>
      </c>
      <c r="N76" s="165">
        <v>3069</v>
      </c>
      <c r="O76" s="232" t="s">
        <v>153</v>
      </c>
      <c r="P76" s="232">
        <v>400</v>
      </c>
      <c r="Q76" s="232">
        <v>1.5</v>
      </c>
      <c r="R76" s="232">
        <v>8</v>
      </c>
      <c r="S76" s="232"/>
      <c r="T76" s="232" t="s">
        <v>310</v>
      </c>
      <c r="U76" s="165">
        <v>68</v>
      </c>
      <c r="V76" s="165">
        <v>105</v>
      </c>
      <c r="W76" s="144">
        <v>4293</v>
      </c>
      <c r="X76" s="144">
        <v>5000</v>
      </c>
      <c r="Y76" s="232" t="s">
        <v>3222</v>
      </c>
      <c r="Z76" s="232" t="s">
        <v>500</v>
      </c>
      <c r="AA76" s="232">
        <v>2020</v>
      </c>
      <c r="AB76" s="144">
        <v>7043</v>
      </c>
      <c r="AC76" s="232" t="s">
        <v>15611</v>
      </c>
      <c r="AD76" s="232">
        <v>400</v>
      </c>
      <c r="AE76" s="232"/>
      <c r="AF76" s="232"/>
      <c r="AG76" s="232" t="s">
        <v>689</v>
      </c>
      <c r="AH76" s="144">
        <v>7043</v>
      </c>
      <c r="AI76" s="232"/>
      <c r="AJ76" s="232"/>
      <c r="AK76" s="232"/>
      <c r="AL76" s="232"/>
      <c r="AM76" s="232"/>
      <c r="AN76" s="232" t="s">
        <v>3029</v>
      </c>
      <c r="AO76" s="232"/>
      <c r="AP76" s="232"/>
      <c r="AQ76" s="232" t="s">
        <v>683</v>
      </c>
      <c r="AR76" s="232">
        <v>3</v>
      </c>
      <c r="AS76" s="232">
        <v>986</v>
      </c>
      <c r="AT76" s="232" t="s">
        <v>3030</v>
      </c>
      <c r="AU76" s="232" t="s">
        <v>3031</v>
      </c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 t="s">
        <v>15611</v>
      </c>
    </row>
    <row r="77" spans="1:63" s="703" customFormat="1" ht="24" hidden="1" customHeight="1" x14ac:dyDescent="0.2">
      <c r="A77" s="220"/>
      <c r="B77" s="180"/>
      <c r="C77" s="261" t="s">
        <v>3223</v>
      </c>
      <c r="D77" s="232" t="s">
        <v>3224</v>
      </c>
      <c r="E77" s="232" t="s">
        <v>3225</v>
      </c>
      <c r="F77" s="232" t="s">
        <v>3223</v>
      </c>
      <c r="G77" s="232" t="s">
        <v>12468</v>
      </c>
      <c r="H77" s="181" t="s">
        <v>1007</v>
      </c>
      <c r="I77" s="232" t="s">
        <v>2227</v>
      </c>
      <c r="J77" s="232">
        <v>1</v>
      </c>
      <c r="K77" s="232" t="s">
        <v>3208</v>
      </c>
      <c r="L77" s="165">
        <v>108656</v>
      </c>
      <c r="M77" s="165">
        <v>5180</v>
      </c>
      <c r="N77" s="165">
        <v>7271</v>
      </c>
      <c r="O77" s="232" t="s">
        <v>153</v>
      </c>
      <c r="P77" s="232">
        <v>400</v>
      </c>
      <c r="Q77" s="232">
        <v>1.2</v>
      </c>
      <c r="R77" s="232">
        <v>8</v>
      </c>
      <c r="S77" s="232">
        <v>3840</v>
      </c>
      <c r="T77" s="232" t="s">
        <v>154</v>
      </c>
      <c r="U77" s="165">
        <v>67</v>
      </c>
      <c r="V77" s="165">
        <v>105</v>
      </c>
      <c r="W77" s="144">
        <v>9000</v>
      </c>
      <c r="X77" s="144">
        <v>9000</v>
      </c>
      <c r="Y77" s="232" t="s">
        <v>499</v>
      </c>
      <c r="Z77" s="232" t="s">
        <v>500</v>
      </c>
      <c r="AA77" s="232">
        <v>1994</v>
      </c>
      <c r="AB77" s="232">
        <v>4285</v>
      </c>
      <c r="AC77" s="232">
        <v>4130</v>
      </c>
      <c r="AD77" s="232">
        <v>466</v>
      </c>
      <c r="AE77" s="232">
        <v>0</v>
      </c>
      <c r="AF77" s="232">
        <v>0</v>
      </c>
      <c r="AG77" s="232" t="s">
        <v>689</v>
      </c>
      <c r="AH77" s="144">
        <v>8881</v>
      </c>
      <c r="AI77" s="232">
        <v>0</v>
      </c>
      <c r="AJ77" s="232"/>
      <c r="AK77" s="232">
        <v>1</v>
      </c>
      <c r="AL77" s="232">
        <v>100</v>
      </c>
      <c r="AM77" s="232" t="s">
        <v>1007</v>
      </c>
      <c r="AN77" s="232" t="s">
        <v>1007</v>
      </c>
      <c r="AO77" s="232"/>
      <c r="AP77" s="232"/>
      <c r="AQ77" s="232" t="s">
        <v>683</v>
      </c>
      <c r="AR77" s="232">
        <v>6</v>
      </c>
      <c r="AS77" s="232">
        <v>3626</v>
      </c>
      <c r="AT77" s="232" t="s">
        <v>3226</v>
      </c>
      <c r="AU77" s="232" t="s">
        <v>3227</v>
      </c>
      <c r="AV77" s="232" t="s">
        <v>687</v>
      </c>
      <c r="AW77" s="232">
        <v>4</v>
      </c>
      <c r="AX77" s="232">
        <v>1500</v>
      </c>
      <c r="AY77" s="232" t="s">
        <v>3161</v>
      </c>
      <c r="AZ77" s="232" t="s">
        <v>3228</v>
      </c>
      <c r="BA77" s="232" t="s">
        <v>2395</v>
      </c>
      <c r="BB77" s="232">
        <v>2</v>
      </c>
      <c r="BC77" s="232">
        <v>500</v>
      </c>
      <c r="BD77" s="232" t="s">
        <v>3229</v>
      </c>
      <c r="BE77" s="232" t="s">
        <v>3227</v>
      </c>
      <c r="BF77" s="232"/>
      <c r="BG77" s="232"/>
      <c r="BH77" s="232"/>
      <c r="BI77" s="232"/>
      <c r="BJ77" s="232"/>
      <c r="BK77" s="232" t="s">
        <v>3230</v>
      </c>
    </row>
    <row r="78" spans="1:63" s="703" customFormat="1" ht="24" hidden="1" customHeight="1" x14ac:dyDescent="0.2">
      <c r="A78" s="220"/>
      <c r="B78" s="1494"/>
      <c r="C78" s="261" t="s">
        <v>3223</v>
      </c>
      <c r="D78" s="232" t="s">
        <v>3231</v>
      </c>
      <c r="E78" s="232" t="s">
        <v>3232</v>
      </c>
      <c r="F78" s="232" t="s">
        <v>3223</v>
      </c>
      <c r="G78" s="232"/>
      <c r="H78" s="232"/>
      <c r="I78" s="232" t="s">
        <v>325</v>
      </c>
      <c r="J78" s="232"/>
      <c r="K78" s="232"/>
      <c r="L78" s="165"/>
      <c r="M78" s="165"/>
      <c r="N78" s="165">
        <v>2498</v>
      </c>
      <c r="O78" s="232" t="s">
        <v>153</v>
      </c>
      <c r="P78" s="232">
        <v>80</v>
      </c>
      <c r="Q78" s="232"/>
      <c r="R78" s="232">
        <v>6</v>
      </c>
      <c r="S78" s="232"/>
      <c r="T78" s="232"/>
      <c r="U78" s="165"/>
      <c r="V78" s="165"/>
      <c r="W78" s="144"/>
      <c r="X78" s="144"/>
      <c r="Y78" s="232"/>
      <c r="Z78" s="232"/>
      <c r="AA78" s="232">
        <v>2012</v>
      </c>
      <c r="AB78" s="232"/>
      <c r="AC78" s="232"/>
      <c r="AD78" s="232"/>
      <c r="AE78" s="232"/>
      <c r="AF78" s="232"/>
      <c r="AG78" s="232"/>
      <c r="AH78" s="144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 t="s">
        <v>3233</v>
      </c>
    </row>
    <row r="79" spans="1:63" s="1179" customFormat="1" ht="24" hidden="1" customHeight="1" x14ac:dyDescent="0.2">
      <c r="A79" s="1257"/>
      <c r="B79" s="1253" t="s">
        <v>57</v>
      </c>
      <c r="C79" s="231" t="s">
        <v>55</v>
      </c>
      <c r="D79" s="231"/>
      <c r="E79" s="545">
        <f>COUNTA(E80:E112)</f>
        <v>33</v>
      </c>
      <c r="F79" s="231"/>
      <c r="G79" s="231"/>
      <c r="H79" s="1178"/>
      <c r="I79" s="231"/>
      <c r="J79" s="231"/>
      <c r="K79" s="231"/>
      <c r="L79" s="1083">
        <f>SUM(L80:L112)</f>
        <v>1837713</v>
      </c>
      <c r="M79" s="1083">
        <f>SUM(M80:M112)</f>
        <v>165206.75</v>
      </c>
      <c r="N79" s="1083">
        <f>SUM(N80:N112)</f>
        <v>176064.4</v>
      </c>
      <c r="O79" s="231"/>
      <c r="P79" s="1083"/>
      <c r="Q79" s="231"/>
      <c r="R79" s="1083"/>
      <c r="S79" s="231"/>
      <c r="T79" s="231"/>
      <c r="U79" s="1083"/>
      <c r="V79" s="1083"/>
      <c r="W79" s="1083"/>
      <c r="X79" s="1083"/>
      <c r="Y79" s="1083"/>
      <c r="Z79" s="1083"/>
      <c r="AA79" s="1083"/>
      <c r="AB79" s="1083"/>
      <c r="AC79" s="1083"/>
      <c r="AD79" s="1083"/>
      <c r="AE79" s="1083"/>
      <c r="AF79" s="1083"/>
      <c r="AG79" s="1083"/>
      <c r="AH79" s="1083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148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</row>
    <row r="80" spans="1:63" ht="24" hidden="1" customHeight="1" x14ac:dyDescent="0.15">
      <c r="A80" s="220" t="s">
        <v>156</v>
      </c>
      <c r="B80" s="147"/>
      <c r="C80" s="232" t="s">
        <v>690</v>
      </c>
      <c r="D80" s="232" t="s">
        <v>691</v>
      </c>
      <c r="E80" s="149" t="s">
        <v>692</v>
      </c>
      <c r="F80" s="232" t="s">
        <v>690</v>
      </c>
      <c r="G80" s="232"/>
      <c r="H80" s="181"/>
      <c r="I80" s="232" t="s">
        <v>4449</v>
      </c>
      <c r="J80" s="232"/>
      <c r="K80" s="232"/>
      <c r="L80" s="144">
        <v>75595</v>
      </c>
      <c r="M80" s="165">
        <v>11405.75</v>
      </c>
      <c r="N80" s="165">
        <v>6163.81</v>
      </c>
      <c r="O80" s="232" t="s">
        <v>686</v>
      </c>
      <c r="P80" s="232">
        <v>400</v>
      </c>
      <c r="Q80" s="232"/>
      <c r="R80" s="232">
        <v>8</v>
      </c>
      <c r="S80" s="232"/>
      <c r="T80" s="232" t="s">
        <v>154</v>
      </c>
      <c r="U80" s="165">
        <v>70</v>
      </c>
      <c r="V80" s="165">
        <v>105</v>
      </c>
      <c r="W80" s="144">
        <v>20000</v>
      </c>
      <c r="X80" s="144">
        <v>25000</v>
      </c>
      <c r="Y80" s="232"/>
      <c r="Z80" s="232"/>
      <c r="AA80" s="232">
        <v>2009</v>
      </c>
      <c r="AB80" s="232"/>
      <c r="AC80" s="232"/>
      <c r="AD80" s="232"/>
      <c r="AE80" s="232"/>
      <c r="AF80" s="232"/>
      <c r="AG80" s="232"/>
      <c r="AH80" s="144">
        <v>41000</v>
      </c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182"/>
      <c r="AU80" s="232"/>
      <c r="AV80" s="232"/>
      <c r="AW80" s="232"/>
      <c r="AX80" s="232"/>
      <c r="AY80" s="232"/>
      <c r="AZ80" s="232"/>
      <c r="BA80" s="232"/>
      <c r="BB80" s="232"/>
      <c r="BC80" s="232"/>
      <c r="BD80" s="232"/>
      <c r="BE80" s="232"/>
      <c r="BF80" s="232"/>
      <c r="BG80" s="232"/>
      <c r="BH80" s="232"/>
      <c r="BI80" s="232"/>
      <c r="BJ80" s="232"/>
      <c r="BK80" s="232"/>
    </row>
    <row r="81" spans="1:63" ht="24" hidden="1" customHeight="1" x14ac:dyDescent="0.15">
      <c r="A81" s="220"/>
      <c r="B81" s="147"/>
      <c r="C81" s="232" t="s">
        <v>690</v>
      </c>
      <c r="D81" s="232"/>
      <c r="E81" s="149" t="s">
        <v>694</v>
      </c>
      <c r="F81" s="148" t="s">
        <v>690</v>
      </c>
      <c r="G81" s="148"/>
      <c r="H81" s="150"/>
      <c r="I81" s="148" t="s">
        <v>4449</v>
      </c>
      <c r="J81" s="148"/>
      <c r="K81" s="144">
        <v>17030</v>
      </c>
      <c r="L81" s="144">
        <v>17030</v>
      </c>
      <c r="M81" s="144">
        <v>130</v>
      </c>
      <c r="N81" s="144">
        <v>130</v>
      </c>
      <c r="O81" s="144" t="s">
        <v>686</v>
      </c>
      <c r="P81" s="144">
        <v>400</v>
      </c>
      <c r="Q81" s="144">
        <v>7350</v>
      </c>
      <c r="R81" s="144">
        <v>4</v>
      </c>
      <c r="S81" s="144"/>
      <c r="T81" s="144" t="s">
        <v>310</v>
      </c>
      <c r="U81" s="165">
        <v>70</v>
      </c>
      <c r="V81" s="165">
        <v>105</v>
      </c>
      <c r="W81" s="232">
        <v>500</v>
      </c>
      <c r="X81" s="144">
        <v>500</v>
      </c>
      <c r="Y81" s="232"/>
      <c r="Z81" s="232"/>
      <c r="AA81" s="232">
        <v>2009</v>
      </c>
      <c r="AB81" s="148"/>
      <c r="AC81" s="148"/>
      <c r="AD81" s="144">
        <v>2000</v>
      </c>
      <c r="AE81" s="232"/>
      <c r="AF81" s="232"/>
      <c r="AG81" s="148"/>
      <c r="AH81" s="144">
        <v>3000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232"/>
      <c r="BB81" s="232"/>
      <c r="BC81" s="232"/>
      <c r="BD81" s="232"/>
      <c r="BE81" s="232"/>
      <c r="BF81" s="232"/>
      <c r="BG81" s="232"/>
      <c r="BH81" s="232"/>
      <c r="BI81" s="232"/>
      <c r="BJ81" s="232"/>
      <c r="BK81" s="232"/>
    </row>
    <row r="82" spans="1:63" s="703" customFormat="1" ht="24" hidden="1" customHeight="1" x14ac:dyDescent="0.2">
      <c r="A82" s="220" t="s">
        <v>93</v>
      </c>
      <c r="B82" s="147"/>
      <c r="C82" s="232" t="s">
        <v>695</v>
      </c>
      <c r="D82" s="232" t="s">
        <v>696</v>
      </c>
      <c r="E82" s="232" t="s">
        <v>697</v>
      </c>
      <c r="F82" s="232" t="s">
        <v>695</v>
      </c>
      <c r="G82" s="232" t="s">
        <v>92</v>
      </c>
      <c r="H82" s="181" t="s">
        <v>698</v>
      </c>
      <c r="I82" s="148" t="s">
        <v>16010</v>
      </c>
      <c r="J82" s="232">
        <v>16</v>
      </c>
      <c r="K82" s="232" t="s">
        <v>699</v>
      </c>
      <c r="L82" s="144">
        <v>78905</v>
      </c>
      <c r="M82" s="165">
        <v>18113</v>
      </c>
      <c r="N82" s="165">
        <v>21174</v>
      </c>
      <c r="O82" s="232" t="s">
        <v>153</v>
      </c>
      <c r="P82" s="232">
        <v>400</v>
      </c>
      <c r="Q82" s="232">
        <v>1</v>
      </c>
      <c r="R82" s="232">
        <v>8</v>
      </c>
      <c r="S82" s="232">
        <v>1.2</v>
      </c>
      <c r="T82" s="232" t="s">
        <v>154</v>
      </c>
      <c r="U82" s="165">
        <v>70</v>
      </c>
      <c r="V82" s="165">
        <v>105</v>
      </c>
      <c r="W82" s="144">
        <v>20796</v>
      </c>
      <c r="X82" s="144">
        <v>20796</v>
      </c>
      <c r="Y82" s="232" t="s">
        <v>499</v>
      </c>
      <c r="Z82" s="232" t="s">
        <v>500</v>
      </c>
      <c r="AA82" s="232">
        <v>1980</v>
      </c>
      <c r="AB82" s="144">
        <v>3454</v>
      </c>
      <c r="AC82" s="232" t="s">
        <v>700</v>
      </c>
      <c r="AD82" s="232" t="s">
        <v>701</v>
      </c>
      <c r="AE82" s="232" t="s">
        <v>417</v>
      </c>
      <c r="AF82" s="232" t="s">
        <v>417</v>
      </c>
      <c r="AG82" s="232" t="s">
        <v>417</v>
      </c>
      <c r="AH82" s="144">
        <v>3454</v>
      </c>
      <c r="AI82" s="232">
        <v>1998</v>
      </c>
      <c r="AJ82" s="232">
        <v>2003</v>
      </c>
      <c r="AK82" s="232">
        <v>1</v>
      </c>
      <c r="AL82" s="232">
        <v>675</v>
      </c>
      <c r="AM82" s="232">
        <v>0</v>
      </c>
      <c r="AN82" s="232" t="s">
        <v>417</v>
      </c>
      <c r="AO82" s="232"/>
      <c r="AP82" s="232"/>
      <c r="AQ82" s="232" t="s">
        <v>702</v>
      </c>
      <c r="AR82" s="232">
        <v>1</v>
      </c>
      <c r="AS82" s="232">
        <v>7350</v>
      </c>
      <c r="AT82" s="232" t="s">
        <v>154</v>
      </c>
      <c r="AU82" s="232" t="s">
        <v>688</v>
      </c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68"/>
      <c r="BG82" s="268"/>
      <c r="BH82" s="268"/>
      <c r="BI82" s="268"/>
      <c r="BJ82" s="268"/>
      <c r="BK82" s="232"/>
    </row>
    <row r="83" spans="1:63" s="703" customFormat="1" ht="24" hidden="1" customHeight="1" x14ac:dyDescent="0.2">
      <c r="A83" s="220" t="s">
        <v>336</v>
      </c>
      <c r="B83" s="147"/>
      <c r="C83" s="232" t="s">
        <v>1628</v>
      </c>
      <c r="D83" s="232" t="s">
        <v>4512</v>
      </c>
      <c r="E83" s="232" t="s">
        <v>12285</v>
      </c>
      <c r="F83" s="232" t="s">
        <v>1628</v>
      </c>
      <c r="G83" s="232" t="s">
        <v>1819</v>
      </c>
      <c r="H83" s="232"/>
      <c r="I83" s="232" t="s">
        <v>16011</v>
      </c>
      <c r="J83" s="232">
        <v>9</v>
      </c>
      <c r="K83" s="232" t="s">
        <v>12286</v>
      </c>
      <c r="L83" s="144">
        <v>39330</v>
      </c>
      <c r="M83" s="165">
        <v>11894</v>
      </c>
      <c r="N83" s="165">
        <v>14548</v>
      </c>
      <c r="O83" s="232" t="s">
        <v>153</v>
      </c>
      <c r="P83" s="232">
        <v>400</v>
      </c>
      <c r="Q83" s="232">
        <v>1.2</v>
      </c>
      <c r="R83" s="232">
        <v>8</v>
      </c>
      <c r="S83" s="232">
        <v>5021</v>
      </c>
      <c r="T83" s="232" t="s">
        <v>154</v>
      </c>
      <c r="U83" s="165">
        <v>68</v>
      </c>
      <c r="V83" s="165">
        <v>103</v>
      </c>
      <c r="W83" s="144">
        <v>33000</v>
      </c>
      <c r="X83" s="144">
        <v>33000</v>
      </c>
      <c r="Y83" s="232" t="s">
        <v>703</v>
      </c>
      <c r="Z83" s="232" t="s">
        <v>500</v>
      </c>
      <c r="AA83" s="232">
        <v>1985</v>
      </c>
      <c r="AB83" s="144">
        <v>6551</v>
      </c>
      <c r="AC83" s="232">
        <v>913</v>
      </c>
      <c r="AD83" s="232">
        <v>650</v>
      </c>
      <c r="AE83" s="232"/>
      <c r="AF83" s="232"/>
      <c r="AG83" s="232"/>
      <c r="AH83" s="144">
        <v>6551</v>
      </c>
      <c r="AI83" s="232"/>
      <c r="AJ83" s="232"/>
      <c r="AK83" s="232">
        <v>1</v>
      </c>
      <c r="AL83" s="232" t="s">
        <v>12287</v>
      </c>
      <c r="AM83" s="232">
        <v>4</v>
      </c>
      <c r="AN83" s="232"/>
      <c r="AO83" s="232" t="s">
        <v>7809</v>
      </c>
      <c r="AP83" s="232"/>
      <c r="AQ83" s="232" t="s">
        <v>704</v>
      </c>
      <c r="AR83" s="232">
        <v>1</v>
      </c>
      <c r="AS83" s="232">
        <v>700</v>
      </c>
      <c r="AT83" s="232"/>
      <c r="AU83" s="232" t="s">
        <v>12288</v>
      </c>
      <c r="AV83" s="232"/>
      <c r="AW83" s="232"/>
      <c r="AX83" s="232"/>
      <c r="AY83" s="232"/>
      <c r="AZ83" s="232"/>
      <c r="BA83" s="232"/>
      <c r="BB83" s="232"/>
      <c r="BC83" s="232"/>
      <c r="BD83" s="232"/>
      <c r="BE83" s="232"/>
      <c r="BF83" s="268"/>
      <c r="BG83" s="268"/>
      <c r="BH83" s="268"/>
      <c r="BI83" s="268"/>
      <c r="BJ83" s="268"/>
      <c r="BK83" s="159"/>
    </row>
    <row r="84" spans="1:63" s="703" customFormat="1" ht="24" hidden="1" customHeight="1" x14ac:dyDescent="0.2">
      <c r="A84" s="220"/>
      <c r="B84" s="147"/>
      <c r="C84" s="232" t="s">
        <v>1628</v>
      </c>
      <c r="D84" s="232"/>
      <c r="E84" s="232" t="s">
        <v>12289</v>
      </c>
      <c r="F84" s="232" t="s">
        <v>1628</v>
      </c>
      <c r="G84" s="232" t="s">
        <v>1819</v>
      </c>
      <c r="H84" s="232"/>
      <c r="I84" s="232" t="s">
        <v>16011</v>
      </c>
      <c r="J84" s="232"/>
      <c r="K84" s="232"/>
      <c r="L84" s="144">
        <v>18000</v>
      </c>
      <c r="M84" s="165"/>
      <c r="N84" s="165"/>
      <c r="O84" s="232" t="s">
        <v>153</v>
      </c>
      <c r="P84" s="232">
        <v>400</v>
      </c>
      <c r="Q84" s="232"/>
      <c r="R84" s="232">
        <v>6</v>
      </c>
      <c r="S84" s="232"/>
      <c r="T84" s="232" t="s">
        <v>154</v>
      </c>
      <c r="U84" s="165">
        <v>72</v>
      </c>
      <c r="V84" s="165">
        <v>110</v>
      </c>
      <c r="W84" s="144"/>
      <c r="X84" s="144"/>
      <c r="Y84" s="232"/>
      <c r="Z84" s="232"/>
      <c r="AA84" s="232">
        <v>2015</v>
      </c>
      <c r="AB84" s="144"/>
      <c r="AC84" s="232"/>
      <c r="AD84" s="232"/>
      <c r="AE84" s="232"/>
      <c r="AF84" s="232"/>
      <c r="AG84" s="232"/>
      <c r="AH84" s="144">
        <v>5500</v>
      </c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68"/>
      <c r="BG84" s="268"/>
      <c r="BH84" s="268"/>
      <c r="BI84" s="268"/>
      <c r="BJ84" s="268"/>
      <c r="BK84" s="159"/>
    </row>
    <row r="85" spans="1:63" s="703" customFormat="1" ht="24" hidden="1" customHeight="1" x14ac:dyDescent="0.2">
      <c r="A85" s="220"/>
      <c r="B85" s="147"/>
      <c r="C85" s="232" t="s">
        <v>1628</v>
      </c>
      <c r="D85" s="232" t="s">
        <v>705</v>
      </c>
      <c r="E85" s="232" t="s">
        <v>12290</v>
      </c>
      <c r="F85" s="232" t="s">
        <v>1628</v>
      </c>
      <c r="G85" s="232" t="s">
        <v>706</v>
      </c>
      <c r="H85" s="232" t="s">
        <v>707</v>
      </c>
      <c r="I85" s="232" t="s">
        <v>4456</v>
      </c>
      <c r="J85" s="232">
        <v>79</v>
      </c>
      <c r="K85" s="232"/>
      <c r="L85" s="144">
        <v>39802</v>
      </c>
      <c r="M85" s="165">
        <v>686</v>
      </c>
      <c r="N85" s="165">
        <v>1118</v>
      </c>
      <c r="O85" s="232" t="s">
        <v>153</v>
      </c>
      <c r="P85" s="232">
        <v>400</v>
      </c>
      <c r="Q85" s="232">
        <v>1.2</v>
      </c>
      <c r="R85" s="232">
        <v>4</v>
      </c>
      <c r="S85" s="232"/>
      <c r="T85" s="232" t="s">
        <v>310</v>
      </c>
      <c r="U85" s="165">
        <v>68</v>
      </c>
      <c r="V85" s="165">
        <v>103</v>
      </c>
      <c r="W85" s="144">
        <v>3000</v>
      </c>
      <c r="X85" s="144">
        <v>4000</v>
      </c>
      <c r="Y85" s="232" t="s">
        <v>703</v>
      </c>
      <c r="Z85" s="232" t="s">
        <v>500</v>
      </c>
      <c r="AA85" s="232">
        <v>2005</v>
      </c>
      <c r="AB85" s="144">
        <v>5191</v>
      </c>
      <c r="AC85" s="232">
        <v>3300</v>
      </c>
      <c r="AD85" s="232">
        <v>700</v>
      </c>
      <c r="AE85" s="232"/>
      <c r="AF85" s="232">
        <v>2700</v>
      </c>
      <c r="AG85" s="232"/>
      <c r="AH85" s="144">
        <v>5191</v>
      </c>
      <c r="AI85" s="232"/>
      <c r="AJ85" s="232"/>
      <c r="AK85" s="232">
        <v>1</v>
      </c>
      <c r="AL85" s="232"/>
      <c r="AM85" s="232"/>
      <c r="AN85" s="232"/>
      <c r="AO85" s="232"/>
      <c r="AP85" s="232"/>
      <c r="AQ85" s="232" t="s">
        <v>683</v>
      </c>
      <c r="AR85" s="232">
        <v>5</v>
      </c>
      <c r="AS85" s="232">
        <v>3686</v>
      </c>
      <c r="AT85" s="232" t="s">
        <v>708</v>
      </c>
      <c r="AU85" s="232" t="s">
        <v>706</v>
      </c>
      <c r="AV85" s="232"/>
      <c r="AW85" s="232"/>
      <c r="AX85" s="232"/>
      <c r="AY85" s="232"/>
      <c r="AZ85" s="232"/>
      <c r="BA85" s="232"/>
      <c r="BB85" s="232"/>
      <c r="BC85" s="232"/>
      <c r="BD85" s="232"/>
      <c r="BE85" s="232"/>
      <c r="BF85" s="268"/>
      <c r="BG85" s="268"/>
      <c r="BH85" s="268"/>
      <c r="BI85" s="268"/>
      <c r="BJ85" s="268"/>
      <c r="BK85" s="159"/>
    </row>
    <row r="86" spans="1:63" s="703" customFormat="1" ht="24" hidden="1" customHeight="1" x14ac:dyDescent="0.2">
      <c r="A86" s="220"/>
      <c r="B86" s="147"/>
      <c r="C86" s="232" t="s">
        <v>709</v>
      </c>
      <c r="D86" s="232" t="s">
        <v>705</v>
      </c>
      <c r="E86" s="232" t="s">
        <v>710</v>
      </c>
      <c r="F86" s="232" t="s">
        <v>709</v>
      </c>
      <c r="G86" s="232" t="s">
        <v>706</v>
      </c>
      <c r="H86" s="232" t="s">
        <v>707</v>
      </c>
      <c r="I86" s="232" t="s">
        <v>325</v>
      </c>
      <c r="J86" s="232">
        <v>79</v>
      </c>
      <c r="K86" s="232"/>
      <c r="L86" s="144">
        <v>78320</v>
      </c>
      <c r="M86" s="165">
        <v>27813</v>
      </c>
      <c r="N86" s="165">
        <v>30316</v>
      </c>
      <c r="O86" s="232" t="s">
        <v>686</v>
      </c>
      <c r="P86" s="232">
        <v>400</v>
      </c>
      <c r="Q86" s="232">
        <v>1.2</v>
      </c>
      <c r="R86" s="232">
        <v>8</v>
      </c>
      <c r="S86" s="232"/>
      <c r="T86" s="232" t="s">
        <v>154</v>
      </c>
      <c r="U86" s="165">
        <v>80</v>
      </c>
      <c r="V86" s="165">
        <v>100</v>
      </c>
      <c r="W86" s="144">
        <v>16800</v>
      </c>
      <c r="X86" s="144">
        <v>25000</v>
      </c>
      <c r="Y86" s="232" t="s">
        <v>703</v>
      </c>
      <c r="Z86" s="232" t="s">
        <v>500</v>
      </c>
      <c r="AA86" s="232">
        <v>1993</v>
      </c>
      <c r="AB86" s="144">
        <v>11160</v>
      </c>
      <c r="AC86" s="232">
        <v>3300</v>
      </c>
      <c r="AD86" s="232">
        <v>700</v>
      </c>
      <c r="AE86" s="232"/>
      <c r="AF86" s="232">
        <v>2700</v>
      </c>
      <c r="AG86" s="232"/>
      <c r="AH86" s="144">
        <v>11160</v>
      </c>
      <c r="AI86" s="232"/>
      <c r="AJ86" s="232"/>
      <c r="AK86" s="232">
        <v>1</v>
      </c>
      <c r="AL86" s="232"/>
      <c r="AM86" s="232"/>
      <c r="AN86" s="232"/>
      <c r="AO86" s="232"/>
      <c r="AP86" s="232"/>
      <c r="AQ86" s="232" t="s">
        <v>683</v>
      </c>
      <c r="AR86" s="232">
        <v>5</v>
      </c>
      <c r="AS86" s="232">
        <v>3686</v>
      </c>
      <c r="AT86" s="232" t="s">
        <v>708</v>
      </c>
      <c r="AU86" s="232" t="s">
        <v>706</v>
      </c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F86" s="268"/>
      <c r="BG86" s="268"/>
      <c r="BH86" s="268"/>
      <c r="BI86" s="268"/>
      <c r="BJ86" s="268"/>
      <c r="BK86" s="232"/>
    </row>
    <row r="87" spans="1:63" s="703" customFormat="1" ht="24" hidden="1" customHeight="1" x14ac:dyDescent="0.2">
      <c r="A87" s="220" t="s">
        <v>337</v>
      </c>
      <c r="B87" s="147"/>
      <c r="C87" s="232" t="s">
        <v>711</v>
      </c>
      <c r="D87" s="232" t="s">
        <v>712</v>
      </c>
      <c r="E87" s="232" t="s">
        <v>713</v>
      </c>
      <c r="F87" s="232" t="s">
        <v>711</v>
      </c>
      <c r="G87" s="232" t="s">
        <v>714</v>
      </c>
      <c r="H87" s="232" t="s">
        <v>715</v>
      </c>
      <c r="I87" s="232" t="s">
        <v>711</v>
      </c>
      <c r="J87" s="232">
        <v>8</v>
      </c>
      <c r="K87" s="232"/>
      <c r="L87" s="144">
        <v>69278</v>
      </c>
      <c r="M87" s="165">
        <v>18260</v>
      </c>
      <c r="N87" s="165">
        <v>18260</v>
      </c>
      <c r="O87" s="232" t="s">
        <v>153</v>
      </c>
      <c r="P87" s="232">
        <v>400</v>
      </c>
      <c r="Q87" s="232">
        <v>1.2</v>
      </c>
      <c r="R87" s="232">
        <v>8</v>
      </c>
      <c r="S87" s="232"/>
      <c r="T87" s="232" t="s">
        <v>154</v>
      </c>
      <c r="U87" s="165">
        <v>75</v>
      </c>
      <c r="V87" s="165">
        <v>105</v>
      </c>
      <c r="W87" s="144">
        <v>4000</v>
      </c>
      <c r="X87" s="144">
        <v>15000</v>
      </c>
      <c r="Y87" s="232" t="s">
        <v>499</v>
      </c>
      <c r="Z87" s="232" t="s">
        <v>500</v>
      </c>
      <c r="AA87" s="232">
        <v>1992</v>
      </c>
      <c r="AB87" s="144">
        <v>3255</v>
      </c>
      <c r="AC87" s="232">
        <v>1000</v>
      </c>
      <c r="AD87" s="232">
        <v>500</v>
      </c>
      <c r="AE87" s="232">
        <v>30</v>
      </c>
      <c r="AF87" s="232">
        <v>29</v>
      </c>
      <c r="AG87" s="232" t="s">
        <v>689</v>
      </c>
      <c r="AH87" s="144">
        <v>3255</v>
      </c>
      <c r="AI87" s="232">
        <v>1995</v>
      </c>
      <c r="AJ87" s="232">
        <v>2003</v>
      </c>
      <c r="AK87" s="232">
        <v>1</v>
      </c>
      <c r="AL87" s="232" t="s">
        <v>716</v>
      </c>
      <c r="AM87" s="232"/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68"/>
      <c r="BG87" s="268"/>
      <c r="BH87" s="268"/>
      <c r="BI87" s="268"/>
      <c r="BJ87" s="268"/>
      <c r="BK87" s="232"/>
    </row>
    <row r="88" spans="1:63" s="703" customFormat="1" ht="24" hidden="1" customHeight="1" x14ac:dyDescent="0.2">
      <c r="A88" s="220"/>
      <c r="B88" s="147"/>
      <c r="C88" s="232" t="s">
        <v>711</v>
      </c>
      <c r="D88" s="232"/>
      <c r="E88" s="232" t="s">
        <v>717</v>
      </c>
      <c r="F88" s="232" t="s">
        <v>718</v>
      </c>
      <c r="G88" s="232"/>
      <c r="H88" s="232"/>
      <c r="I88" s="232" t="s">
        <v>718</v>
      </c>
      <c r="J88" s="232"/>
      <c r="K88" s="232"/>
      <c r="L88" s="144">
        <v>61486</v>
      </c>
      <c r="M88" s="165">
        <v>1557</v>
      </c>
      <c r="N88" s="165">
        <v>2538</v>
      </c>
      <c r="O88" s="232" t="s">
        <v>153</v>
      </c>
      <c r="P88" s="232">
        <v>400</v>
      </c>
      <c r="Q88" s="232"/>
      <c r="R88" s="232">
        <v>6</v>
      </c>
      <c r="S88" s="232"/>
      <c r="T88" s="232" t="s">
        <v>330</v>
      </c>
      <c r="U88" s="165">
        <v>70</v>
      </c>
      <c r="V88" s="165">
        <v>105</v>
      </c>
      <c r="W88" s="144"/>
      <c r="X88" s="144"/>
      <c r="Y88" s="232"/>
      <c r="Z88" s="232"/>
      <c r="AA88" s="232">
        <v>1998</v>
      </c>
      <c r="AB88" s="144">
        <v>2446</v>
      </c>
      <c r="AC88" s="232"/>
      <c r="AD88" s="232"/>
      <c r="AE88" s="232"/>
      <c r="AF88" s="232"/>
      <c r="AG88" s="232"/>
      <c r="AH88" s="144">
        <v>2446</v>
      </c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68"/>
      <c r="BG88" s="268"/>
      <c r="BH88" s="268"/>
      <c r="BI88" s="268"/>
      <c r="BJ88" s="268"/>
      <c r="BK88" s="232"/>
    </row>
    <row r="89" spans="1:63" ht="24" hidden="1" customHeight="1" x14ac:dyDescent="0.15">
      <c r="A89" s="220" t="s">
        <v>339</v>
      </c>
      <c r="B89" s="147"/>
      <c r="C89" s="232" t="s">
        <v>719</v>
      </c>
      <c r="D89" s="232" t="s">
        <v>720</v>
      </c>
      <c r="E89" s="232" t="s">
        <v>721</v>
      </c>
      <c r="F89" s="232" t="s">
        <v>719</v>
      </c>
      <c r="G89" s="232" t="s">
        <v>325</v>
      </c>
      <c r="H89" s="232" t="s">
        <v>722</v>
      </c>
      <c r="I89" s="232" t="s">
        <v>16012</v>
      </c>
      <c r="J89" s="232">
        <v>19</v>
      </c>
      <c r="K89" s="232"/>
      <c r="L89" s="165">
        <v>53230</v>
      </c>
      <c r="M89" s="165">
        <v>6400</v>
      </c>
      <c r="N89" s="165">
        <v>5889.08</v>
      </c>
      <c r="O89" s="232" t="s">
        <v>153</v>
      </c>
      <c r="P89" s="232">
        <v>400</v>
      </c>
      <c r="Q89" s="232">
        <v>1.2</v>
      </c>
      <c r="R89" s="232">
        <v>8</v>
      </c>
      <c r="S89" s="232"/>
      <c r="T89" s="232" t="s">
        <v>154</v>
      </c>
      <c r="U89" s="165">
        <v>68</v>
      </c>
      <c r="V89" s="165">
        <v>109</v>
      </c>
      <c r="W89" s="144">
        <v>10000</v>
      </c>
      <c r="X89" s="144">
        <v>25000</v>
      </c>
      <c r="Y89" s="232" t="s">
        <v>499</v>
      </c>
      <c r="Z89" s="232" t="s">
        <v>500</v>
      </c>
      <c r="AA89" s="232">
        <v>1994</v>
      </c>
      <c r="AB89" s="144">
        <v>11533</v>
      </c>
      <c r="AC89" s="232">
        <v>7600</v>
      </c>
      <c r="AD89" s="232">
        <v>600</v>
      </c>
      <c r="AE89" s="232"/>
      <c r="AF89" s="232"/>
      <c r="AG89" s="232"/>
      <c r="AH89" s="144">
        <v>11533</v>
      </c>
      <c r="AI89" s="232"/>
      <c r="AJ89" s="232"/>
      <c r="AK89" s="232">
        <v>1</v>
      </c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68"/>
      <c r="BG89" s="268"/>
      <c r="BH89" s="268"/>
      <c r="BI89" s="268"/>
      <c r="BJ89" s="268"/>
      <c r="BK89" s="232"/>
    </row>
    <row r="90" spans="1:63" s="703" customFormat="1" ht="24" hidden="1" customHeight="1" x14ac:dyDescent="0.2">
      <c r="A90" s="220" t="s">
        <v>340</v>
      </c>
      <c r="B90" s="147"/>
      <c r="C90" s="232" t="s">
        <v>723</v>
      </c>
      <c r="D90" s="232" t="s">
        <v>724</v>
      </c>
      <c r="E90" s="232" t="s">
        <v>12291</v>
      </c>
      <c r="F90" s="232" t="s">
        <v>723</v>
      </c>
      <c r="G90" s="232" t="s">
        <v>725</v>
      </c>
      <c r="H90" s="232"/>
      <c r="I90" s="232" t="s">
        <v>723</v>
      </c>
      <c r="J90" s="232">
        <v>2</v>
      </c>
      <c r="K90" s="232"/>
      <c r="L90" s="144">
        <v>45289</v>
      </c>
      <c r="M90" s="165">
        <v>1327</v>
      </c>
      <c r="N90" s="165">
        <v>2497</v>
      </c>
      <c r="O90" s="232" t="s">
        <v>153</v>
      </c>
      <c r="P90" s="232">
        <v>400</v>
      </c>
      <c r="Q90" s="232">
        <v>1.2</v>
      </c>
      <c r="R90" s="232">
        <v>8</v>
      </c>
      <c r="S90" s="232"/>
      <c r="T90" s="232" t="s">
        <v>154</v>
      </c>
      <c r="U90" s="165">
        <v>70</v>
      </c>
      <c r="V90" s="165">
        <v>110</v>
      </c>
      <c r="W90" s="144">
        <v>10000</v>
      </c>
      <c r="X90" s="144">
        <v>15000</v>
      </c>
      <c r="Y90" s="232" t="s">
        <v>185</v>
      </c>
      <c r="Z90" s="232" t="s">
        <v>500</v>
      </c>
      <c r="AA90" s="232">
        <v>1984</v>
      </c>
      <c r="AB90" s="144">
        <v>9786</v>
      </c>
      <c r="AC90" s="232">
        <v>4203</v>
      </c>
      <c r="AD90" s="232">
        <v>406</v>
      </c>
      <c r="AE90" s="232"/>
      <c r="AF90" s="232">
        <v>100</v>
      </c>
      <c r="AG90" s="232"/>
      <c r="AH90" s="144">
        <v>9786</v>
      </c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68"/>
      <c r="BG90" s="268"/>
      <c r="BH90" s="268"/>
      <c r="BI90" s="268"/>
      <c r="BJ90" s="268"/>
      <c r="BK90" s="232"/>
    </row>
    <row r="91" spans="1:63" s="703" customFormat="1" ht="24" hidden="1" customHeight="1" x14ac:dyDescent="0.2">
      <c r="A91" s="220" t="s">
        <v>341</v>
      </c>
      <c r="B91" s="147"/>
      <c r="C91" s="232" t="s">
        <v>723</v>
      </c>
      <c r="D91" s="232" t="s">
        <v>726</v>
      </c>
      <c r="E91" s="232" t="s">
        <v>12292</v>
      </c>
      <c r="F91" s="232" t="s">
        <v>723</v>
      </c>
      <c r="G91" s="232" t="s">
        <v>725</v>
      </c>
      <c r="H91" s="232"/>
      <c r="I91" s="232" t="s">
        <v>723</v>
      </c>
      <c r="J91" s="232">
        <v>2</v>
      </c>
      <c r="K91" s="232"/>
      <c r="L91" s="144">
        <v>65651</v>
      </c>
      <c r="M91" s="165">
        <v>4540</v>
      </c>
      <c r="N91" s="165">
        <v>5004</v>
      </c>
      <c r="O91" s="232" t="s">
        <v>153</v>
      </c>
      <c r="P91" s="232">
        <v>400</v>
      </c>
      <c r="Q91" s="232">
        <v>1.2</v>
      </c>
      <c r="R91" s="232">
        <v>8</v>
      </c>
      <c r="S91" s="232"/>
      <c r="T91" s="232" t="s">
        <v>154</v>
      </c>
      <c r="U91" s="165">
        <v>68</v>
      </c>
      <c r="V91" s="165">
        <v>105</v>
      </c>
      <c r="W91" s="144">
        <v>5000</v>
      </c>
      <c r="X91" s="144">
        <v>6500</v>
      </c>
      <c r="Y91" s="232" t="s">
        <v>185</v>
      </c>
      <c r="Z91" s="232" t="s">
        <v>500</v>
      </c>
      <c r="AA91" s="232">
        <v>1993</v>
      </c>
      <c r="AB91" s="144">
        <v>9279</v>
      </c>
      <c r="AC91" s="232">
        <v>400</v>
      </c>
      <c r="AD91" s="232">
        <v>200</v>
      </c>
      <c r="AE91" s="232"/>
      <c r="AF91" s="232"/>
      <c r="AG91" s="232"/>
      <c r="AH91" s="144">
        <v>9279</v>
      </c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68"/>
      <c r="BG91" s="268"/>
      <c r="BH91" s="268"/>
      <c r="BI91" s="268"/>
      <c r="BJ91" s="268"/>
      <c r="BK91" s="232"/>
    </row>
    <row r="92" spans="1:63" s="703" customFormat="1" ht="24" hidden="1" customHeight="1" x14ac:dyDescent="0.2">
      <c r="A92" s="220" t="s">
        <v>342</v>
      </c>
      <c r="B92" s="147"/>
      <c r="C92" s="232" t="s">
        <v>723</v>
      </c>
      <c r="D92" s="232"/>
      <c r="E92" s="232" t="s">
        <v>727</v>
      </c>
      <c r="F92" s="232" t="s">
        <v>723</v>
      </c>
      <c r="G92" s="232"/>
      <c r="H92" s="232"/>
      <c r="I92" s="232" t="s">
        <v>728</v>
      </c>
      <c r="J92" s="232"/>
      <c r="K92" s="232"/>
      <c r="L92" s="144">
        <v>23795</v>
      </c>
      <c r="M92" s="165">
        <v>126</v>
      </c>
      <c r="N92" s="165">
        <v>126</v>
      </c>
      <c r="O92" s="232" t="s">
        <v>153</v>
      </c>
      <c r="P92" s="232">
        <v>400</v>
      </c>
      <c r="Q92" s="232"/>
      <c r="R92" s="232">
        <v>6</v>
      </c>
      <c r="S92" s="232"/>
      <c r="T92" s="232" t="s">
        <v>310</v>
      </c>
      <c r="U92" s="165">
        <v>88</v>
      </c>
      <c r="V92" s="165">
        <v>105</v>
      </c>
      <c r="W92" s="144">
        <v>500</v>
      </c>
      <c r="X92" s="144">
        <v>3000</v>
      </c>
      <c r="Y92" s="232"/>
      <c r="Z92" s="232"/>
      <c r="AA92" s="232">
        <v>2009</v>
      </c>
      <c r="AB92" s="144"/>
      <c r="AC92" s="232"/>
      <c r="AD92" s="232"/>
      <c r="AE92" s="232"/>
      <c r="AF92" s="232"/>
      <c r="AG92" s="232"/>
      <c r="AH92" s="144">
        <v>3700</v>
      </c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68"/>
      <c r="BG92" s="268"/>
      <c r="BH92" s="268"/>
      <c r="BI92" s="268"/>
      <c r="BJ92" s="268"/>
      <c r="BK92" s="232"/>
    </row>
    <row r="93" spans="1:63" ht="24" hidden="1" customHeight="1" x14ac:dyDescent="0.15">
      <c r="A93" s="220" t="s">
        <v>344</v>
      </c>
      <c r="B93" s="147"/>
      <c r="C93" s="232" t="s">
        <v>353</v>
      </c>
      <c r="D93" s="232"/>
      <c r="E93" s="232" t="s">
        <v>729</v>
      </c>
      <c r="F93" s="232" t="s">
        <v>353</v>
      </c>
      <c r="G93" s="232"/>
      <c r="H93" s="232"/>
      <c r="I93" s="232" t="s">
        <v>16069</v>
      </c>
      <c r="J93" s="232"/>
      <c r="K93" s="232"/>
      <c r="L93" s="165">
        <v>107175</v>
      </c>
      <c r="M93" s="165">
        <v>10213</v>
      </c>
      <c r="N93" s="165">
        <v>2846</v>
      </c>
      <c r="O93" s="232" t="s">
        <v>153</v>
      </c>
      <c r="P93" s="232">
        <v>400</v>
      </c>
      <c r="Q93" s="232"/>
      <c r="R93" s="232">
        <v>8</v>
      </c>
      <c r="S93" s="232"/>
      <c r="T93" s="232" t="s">
        <v>154</v>
      </c>
      <c r="U93" s="165">
        <v>76</v>
      </c>
      <c r="V93" s="165">
        <v>109</v>
      </c>
      <c r="W93" s="144">
        <v>8759</v>
      </c>
      <c r="X93" s="144">
        <v>10000</v>
      </c>
      <c r="Y93" s="232"/>
      <c r="Z93" s="232"/>
      <c r="AA93" s="232">
        <v>2004</v>
      </c>
      <c r="AB93" s="144">
        <v>20166</v>
      </c>
      <c r="AC93" s="232"/>
      <c r="AD93" s="232"/>
      <c r="AE93" s="232"/>
      <c r="AF93" s="232"/>
      <c r="AG93" s="232"/>
      <c r="AH93" s="144">
        <v>20166</v>
      </c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  <c r="AV93" s="232"/>
      <c r="AW93" s="232"/>
      <c r="AX93" s="232"/>
      <c r="AY93" s="232"/>
      <c r="AZ93" s="232"/>
      <c r="BA93" s="232"/>
      <c r="BB93" s="232"/>
      <c r="BC93" s="232"/>
      <c r="BD93" s="232"/>
      <c r="BE93" s="232"/>
      <c r="BF93" s="268"/>
      <c r="BG93" s="268"/>
      <c r="BH93" s="268"/>
      <c r="BI93" s="268"/>
      <c r="BJ93" s="268"/>
      <c r="BK93" s="232"/>
    </row>
    <row r="94" spans="1:63" s="703" customFormat="1" ht="24" hidden="1" customHeight="1" x14ac:dyDescent="0.2">
      <c r="A94" s="220" t="s">
        <v>121</v>
      </c>
      <c r="B94" s="147"/>
      <c r="C94" s="232" t="s">
        <v>730</v>
      </c>
      <c r="D94" s="232" t="s">
        <v>731</v>
      </c>
      <c r="E94" s="232" t="s">
        <v>732</v>
      </c>
      <c r="F94" s="232" t="s">
        <v>730</v>
      </c>
      <c r="G94" s="232" t="s">
        <v>733</v>
      </c>
      <c r="H94" s="232" t="s">
        <v>734</v>
      </c>
      <c r="I94" s="232" t="s">
        <v>730</v>
      </c>
      <c r="J94" s="232">
        <v>4</v>
      </c>
      <c r="K94" s="232" t="s">
        <v>735</v>
      </c>
      <c r="L94" s="144">
        <v>62467</v>
      </c>
      <c r="M94" s="165">
        <v>1617</v>
      </c>
      <c r="N94" s="165">
        <v>5120</v>
      </c>
      <c r="O94" s="232" t="s">
        <v>153</v>
      </c>
      <c r="P94" s="232">
        <v>400</v>
      </c>
      <c r="Q94" s="232">
        <v>1.2</v>
      </c>
      <c r="R94" s="232">
        <v>8</v>
      </c>
      <c r="S94" s="232"/>
      <c r="T94" s="232" t="s">
        <v>154</v>
      </c>
      <c r="U94" s="165">
        <v>80</v>
      </c>
      <c r="V94" s="165">
        <v>110</v>
      </c>
      <c r="W94" s="144">
        <v>5448</v>
      </c>
      <c r="X94" s="144">
        <v>6000</v>
      </c>
      <c r="Y94" s="232" t="s">
        <v>185</v>
      </c>
      <c r="Z94" s="232" t="s">
        <v>500</v>
      </c>
      <c r="AA94" s="232">
        <v>1999</v>
      </c>
      <c r="AB94" s="144">
        <v>11101</v>
      </c>
      <c r="AC94" s="232" t="s">
        <v>736</v>
      </c>
      <c r="AD94" s="232"/>
      <c r="AE94" s="232" t="s">
        <v>737</v>
      </c>
      <c r="AF94" s="232"/>
      <c r="AG94" s="232"/>
      <c r="AH94" s="144">
        <v>11101</v>
      </c>
      <c r="AI94" s="232"/>
      <c r="AJ94" s="232"/>
      <c r="AK94" s="232">
        <v>1</v>
      </c>
      <c r="AL94" s="232" t="s">
        <v>738</v>
      </c>
      <c r="AM94" s="232"/>
      <c r="AN94" s="232"/>
      <c r="AO94" s="232"/>
      <c r="AP94" s="232"/>
      <c r="AQ94" s="232" t="s">
        <v>683</v>
      </c>
      <c r="AR94" s="232">
        <v>4</v>
      </c>
      <c r="AS94" s="232">
        <v>1500</v>
      </c>
      <c r="AT94" s="232" t="s">
        <v>739</v>
      </c>
      <c r="AU94" s="232" t="s">
        <v>740</v>
      </c>
      <c r="AV94" s="232" t="s">
        <v>741</v>
      </c>
      <c r="AW94" s="232">
        <v>1</v>
      </c>
      <c r="AX94" s="232">
        <v>3120</v>
      </c>
      <c r="AY94" s="232" t="s">
        <v>742</v>
      </c>
      <c r="AZ94" s="232" t="s">
        <v>688</v>
      </c>
      <c r="BA94" s="232" t="s">
        <v>743</v>
      </c>
      <c r="BB94" s="232">
        <v>1</v>
      </c>
      <c r="BC94" s="232">
        <v>1500</v>
      </c>
      <c r="BD94" s="232" t="s">
        <v>310</v>
      </c>
      <c r="BE94" s="232" t="s">
        <v>688</v>
      </c>
      <c r="BF94" s="268"/>
      <c r="BG94" s="268"/>
      <c r="BH94" s="268"/>
      <c r="BI94" s="268"/>
      <c r="BJ94" s="268"/>
      <c r="BK94" s="232"/>
    </row>
    <row r="95" spans="1:63" s="703" customFormat="1" ht="24" hidden="1" customHeight="1" x14ac:dyDescent="0.2">
      <c r="A95" s="220" t="s">
        <v>144</v>
      </c>
      <c r="B95" s="147"/>
      <c r="C95" s="232" t="s">
        <v>730</v>
      </c>
      <c r="D95" s="232"/>
      <c r="E95" s="232" t="s">
        <v>744</v>
      </c>
      <c r="F95" s="232" t="s">
        <v>730</v>
      </c>
      <c r="G95" s="232"/>
      <c r="H95" s="232"/>
      <c r="I95" s="232" t="s">
        <v>730</v>
      </c>
      <c r="J95" s="232"/>
      <c r="K95" s="232"/>
      <c r="L95" s="144">
        <v>11447</v>
      </c>
      <c r="M95" s="165">
        <v>496.72</v>
      </c>
      <c r="N95" s="165">
        <v>659.95</v>
      </c>
      <c r="O95" s="232" t="s">
        <v>153</v>
      </c>
      <c r="P95" s="232">
        <v>400</v>
      </c>
      <c r="Q95" s="232"/>
      <c r="R95" s="232">
        <v>8</v>
      </c>
      <c r="S95" s="232"/>
      <c r="T95" s="232" t="s">
        <v>310</v>
      </c>
      <c r="U95" s="165">
        <v>68</v>
      </c>
      <c r="V95" s="165">
        <v>105</v>
      </c>
      <c r="W95" s="144">
        <v>500</v>
      </c>
      <c r="X95" s="144">
        <v>1000</v>
      </c>
      <c r="Y95" s="232"/>
      <c r="Z95" s="232"/>
      <c r="AA95" s="232">
        <v>2012</v>
      </c>
      <c r="AB95" s="144"/>
      <c r="AC95" s="232"/>
      <c r="AD95" s="232"/>
      <c r="AE95" s="232"/>
      <c r="AF95" s="232"/>
      <c r="AG95" s="232"/>
      <c r="AH95" s="144">
        <v>1500</v>
      </c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32"/>
      <c r="AT95" s="232"/>
      <c r="AU95" s="232"/>
      <c r="AV95" s="232"/>
      <c r="AW95" s="232"/>
      <c r="AX95" s="232"/>
      <c r="AY95" s="232"/>
      <c r="AZ95" s="232"/>
      <c r="BA95" s="232"/>
      <c r="BB95" s="232"/>
      <c r="BC95" s="232"/>
      <c r="BD95" s="232"/>
      <c r="BE95" s="232"/>
      <c r="BF95" s="268"/>
      <c r="BG95" s="268"/>
      <c r="BH95" s="268"/>
      <c r="BI95" s="268"/>
      <c r="BJ95" s="268"/>
      <c r="BK95" s="232"/>
    </row>
    <row r="96" spans="1:63" s="703" customFormat="1" ht="24" hidden="1" customHeight="1" x14ac:dyDescent="0.2">
      <c r="A96" s="220"/>
      <c r="B96" s="147"/>
      <c r="C96" s="232" t="s">
        <v>745</v>
      </c>
      <c r="D96" s="232" t="s">
        <v>746</v>
      </c>
      <c r="E96" s="232" t="s">
        <v>747</v>
      </c>
      <c r="F96" s="232" t="s">
        <v>745</v>
      </c>
      <c r="G96" s="232" t="s">
        <v>745</v>
      </c>
      <c r="H96" s="232" t="s">
        <v>748</v>
      </c>
      <c r="I96" s="232" t="s">
        <v>749</v>
      </c>
      <c r="J96" s="232">
        <v>3</v>
      </c>
      <c r="K96" s="232" t="s">
        <v>735</v>
      </c>
      <c r="L96" s="144">
        <v>26874</v>
      </c>
      <c r="M96" s="165">
        <v>11189</v>
      </c>
      <c r="N96" s="165">
        <v>11310</v>
      </c>
      <c r="O96" s="232" t="s">
        <v>153</v>
      </c>
      <c r="P96" s="232">
        <v>400</v>
      </c>
      <c r="Q96" s="232">
        <v>1.2</v>
      </c>
      <c r="R96" s="232">
        <v>8</v>
      </c>
      <c r="S96" s="232"/>
      <c r="T96" s="232" t="s">
        <v>154</v>
      </c>
      <c r="U96" s="165">
        <v>68</v>
      </c>
      <c r="V96" s="165">
        <v>105</v>
      </c>
      <c r="W96" s="144">
        <v>3800</v>
      </c>
      <c r="X96" s="144">
        <v>5000</v>
      </c>
      <c r="Y96" s="232" t="s">
        <v>750</v>
      </c>
      <c r="Z96" s="232" t="s">
        <v>500</v>
      </c>
      <c r="AA96" s="232">
        <v>2003</v>
      </c>
      <c r="AB96" s="144">
        <v>3435</v>
      </c>
      <c r="AC96" s="232" t="s">
        <v>751</v>
      </c>
      <c r="AD96" s="232"/>
      <c r="AE96" s="232"/>
      <c r="AF96" s="232"/>
      <c r="AG96" s="232"/>
      <c r="AH96" s="144">
        <v>3435</v>
      </c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  <c r="AV96" s="232"/>
      <c r="AW96" s="232"/>
      <c r="AX96" s="232"/>
      <c r="AY96" s="232"/>
      <c r="AZ96" s="232"/>
      <c r="BA96" s="232"/>
      <c r="BB96" s="232"/>
      <c r="BC96" s="232"/>
      <c r="BD96" s="232"/>
      <c r="BE96" s="232"/>
      <c r="BF96" s="268"/>
      <c r="BG96" s="268"/>
      <c r="BH96" s="268"/>
      <c r="BI96" s="268"/>
      <c r="BJ96" s="268"/>
      <c r="BK96" s="232"/>
    </row>
    <row r="97" spans="1:63" s="703" customFormat="1" ht="24" hidden="1" customHeight="1" x14ac:dyDescent="0.2">
      <c r="A97" s="220"/>
      <c r="B97" s="147"/>
      <c r="C97" s="232" t="s">
        <v>1247</v>
      </c>
      <c r="D97" s="232" t="s">
        <v>12293</v>
      </c>
      <c r="E97" s="232" t="s">
        <v>12294</v>
      </c>
      <c r="F97" s="232" t="s">
        <v>1247</v>
      </c>
      <c r="G97" s="232" t="s">
        <v>1247</v>
      </c>
      <c r="H97" s="232"/>
      <c r="I97" s="232" t="s">
        <v>1247</v>
      </c>
      <c r="J97" s="232">
        <v>1</v>
      </c>
      <c r="K97" s="232" t="s">
        <v>735</v>
      </c>
      <c r="L97" s="144">
        <v>56549</v>
      </c>
      <c r="M97" s="165">
        <v>3795</v>
      </c>
      <c r="N97" s="165">
        <v>4826</v>
      </c>
      <c r="O97" s="232" t="s">
        <v>153</v>
      </c>
      <c r="P97" s="232">
        <v>400</v>
      </c>
      <c r="Q97" s="232">
        <v>1.2</v>
      </c>
      <c r="R97" s="232">
        <v>8</v>
      </c>
      <c r="S97" s="232"/>
      <c r="T97" s="232" t="s">
        <v>154</v>
      </c>
      <c r="U97" s="165">
        <v>70</v>
      </c>
      <c r="V97" s="165">
        <v>105</v>
      </c>
      <c r="W97" s="144">
        <v>4750</v>
      </c>
      <c r="X97" s="144">
        <v>6000</v>
      </c>
      <c r="Y97" s="232" t="s">
        <v>12295</v>
      </c>
      <c r="Z97" s="232" t="s">
        <v>500</v>
      </c>
      <c r="AA97" s="232">
        <v>1993</v>
      </c>
      <c r="AB97" s="144">
        <v>6461</v>
      </c>
      <c r="AC97" s="232">
        <v>1200</v>
      </c>
      <c r="AD97" s="232">
        <v>400</v>
      </c>
      <c r="AE97" s="232"/>
      <c r="AF97" s="232"/>
      <c r="AG97" s="232"/>
      <c r="AH97" s="144">
        <v>6461</v>
      </c>
      <c r="AI97" s="232">
        <v>2002</v>
      </c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/>
      <c r="AX97" s="232"/>
      <c r="AY97" s="232"/>
      <c r="AZ97" s="232"/>
      <c r="BA97" s="232"/>
      <c r="BB97" s="232"/>
      <c r="BC97" s="232"/>
      <c r="BD97" s="232"/>
      <c r="BE97" s="232"/>
      <c r="BF97" s="268"/>
      <c r="BG97" s="268"/>
      <c r="BH97" s="268"/>
      <c r="BI97" s="268"/>
      <c r="BJ97" s="268"/>
      <c r="BK97" s="232"/>
    </row>
    <row r="98" spans="1:63" s="703" customFormat="1" ht="24" hidden="1" customHeight="1" x14ac:dyDescent="0.2">
      <c r="A98" s="1460"/>
      <c r="B98" s="147"/>
      <c r="C98" s="119" t="s">
        <v>1247</v>
      </c>
      <c r="D98" s="119"/>
      <c r="E98" s="119" t="s">
        <v>12296</v>
      </c>
      <c r="F98" s="119" t="s">
        <v>12297</v>
      </c>
      <c r="G98" s="119"/>
      <c r="H98" s="119"/>
      <c r="I98" s="119" t="s">
        <v>12297</v>
      </c>
      <c r="J98" s="119"/>
      <c r="K98" s="119"/>
      <c r="L98" s="121">
        <v>15000</v>
      </c>
      <c r="M98" s="270">
        <v>41.28</v>
      </c>
      <c r="N98" s="270">
        <v>82.56</v>
      </c>
      <c r="O98" s="119" t="s">
        <v>153</v>
      </c>
      <c r="P98" s="119">
        <v>400</v>
      </c>
      <c r="Q98" s="119"/>
      <c r="R98" s="119">
        <v>8</v>
      </c>
      <c r="S98" s="119"/>
      <c r="T98" s="119" t="s">
        <v>6943</v>
      </c>
      <c r="U98" s="270">
        <v>68</v>
      </c>
      <c r="V98" s="270">
        <v>105</v>
      </c>
      <c r="W98" s="121">
        <v>700</v>
      </c>
      <c r="X98" s="121">
        <v>900</v>
      </c>
      <c r="Y98" s="119"/>
      <c r="Z98" s="119"/>
      <c r="AA98" s="119">
        <v>2018</v>
      </c>
      <c r="AB98" s="121"/>
      <c r="AC98" s="119"/>
      <c r="AD98" s="119"/>
      <c r="AE98" s="119"/>
      <c r="AF98" s="119"/>
      <c r="AG98" s="119"/>
      <c r="AH98" s="121">
        <v>3300</v>
      </c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484"/>
      <c r="BG98" s="1484"/>
      <c r="BH98" s="1484"/>
      <c r="BI98" s="1484"/>
      <c r="BJ98" s="1484"/>
      <c r="BK98" s="119"/>
    </row>
    <row r="99" spans="1:63" s="703" customFormat="1" ht="24" hidden="1" customHeight="1" x14ac:dyDescent="0.2">
      <c r="A99" s="220"/>
      <c r="B99" s="147"/>
      <c r="C99" s="232" t="s">
        <v>4477</v>
      </c>
      <c r="D99" s="232"/>
      <c r="E99" s="232" t="s">
        <v>12298</v>
      </c>
      <c r="F99" s="232" t="s">
        <v>4477</v>
      </c>
      <c r="G99" s="232"/>
      <c r="H99" s="232"/>
      <c r="I99" s="232" t="s">
        <v>325</v>
      </c>
      <c r="J99" s="232"/>
      <c r="K99" s="232"/>
      <c r="L99" s="144">
        <v>29700</v>
      </c>
      <c r="M99" s="165">
        <v>151</v>
      </c>
      <c r="N99" s="165">
        <v>367</v>
      </c>
      <c r="O99" s="232" t="s">
        <v>153</v>
      </c>
      <c r="P99" s="232">
        <v>400</v>
      </c>
      <c r="Q99" s="232"/>
      <c r="R99" s="232">
        <v>6</v>
      </c>
      <c r="S99" s="232"/>
      <c r="T99" s="232" t="s">
        <v>310</v>
      </c>
      <c r="U99" s="165">
        <v>74</v>
      </c>
      <c r="V99" s="165">
        <v>109</v>
      </c>
      <c r="W99" s="144">
        <v>3000</v>
      </c>
      <c r="X99" s="144">
        <v>5000</v>
      </c>
      <c r="Y99" s="232"/>
      <c r="Z99" s="232"/>
      <c r="AA99" s="232">
        <v>2004</v>
      </c>
      <c r="AB99" s="144">
        <v>3500</v>
      </c>
      <c r="AC99" s="232"/>
      <c r="AD99" s="232"/>
      <c r="AE99" s="232"/>
      <c r="AF99" s="232"/>
      <c r="AG99" s="232"/>
      <c r="AH99" s="144">
        <v>3500</v>
      </c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68"/>
      <c r="BG99" s="268"/>
      <c r="BH99" s="268"/>
      <c r="BI99" s="268"/>
      <c r="BJ99" s="268"/>
      <c r="BK99" s="232"/>
    </row>
    <row r="100" spans="1:63" s="703" customFormat="1" ht="24" hidden="1" customHeight="1" x14ac:dyDescent="0.2">
      <c r="A100" s="220"/>
      <c r="B100" s="147"/>
      <c r="C100" s="232" t="s">
        <v>4477</v>
      </c>
      <c r="D100" s="232"/>
      <c r="E100" s="232" t="s">
        <v>12299</v>
      </c>
      <c r="F100" s="232" t="s">
        <v>4477</v>
      </c>
      <c r="G100" s="232"/>
      <c r="H100" s="232"/>
      <c r="I100" s="232" t="s">
        <v>4477</v>
      </c>
      <c r="J100" s="232"/>
      <c r="K100" s="232"/>
      <c r="L100" s="144">
        <v>5972</v>
      </c>
      <c r="M100" s="165">
        <v>11066</v>
      </c>
      <c r="N100" s="165">
        <v>11066</v>
      </c>
      <c r="O100" s="232" t="s">
        <v>330</v>
      </c>
      <c r="P100" s="232"/>
      <c r="Q100" s="232"/>
      <c r="R100" s="232"/>
      <c r="S100" s="232"/>
      <c r="T100" s="232"/>
      <c r="U100" s="165"/>
      <c r="V100" s="165"/>
      <c r="W100" s="144">
        <v>1500</v>
      </c>
      <c r="X100" s="144">
        <v>3000</v>
      </c>
      <c r="Y100" s="232"/>
      <c r="Z100" s="232"/>
      <c r="AA100" s="232">
        <v>1999</v>
      </c>
      <c r="AB100" s="144">
        <v>50</v>
      </c>
      <c r="AC100" s="232"/>
      <c r="AD100" s="232"/>
      <c r="AE100" s="232"/>
      <c r="AF100" s="232"/>
      <c r="AG100" s="232"/>
      <c r="AH100" s="144">
        <v>50</v>
      </c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32"/>
      <c r="AT100" s="232"/>
      <c r="AU100" s="232"/>
      <c r="AV100" s="232"/>
      <c r="AW100" s="232"/>
      <c r="AX100" s="232"/>
      <c r="AY100" s="232"/>
      <c r="AZ100" s="232"/>
      <c r="BA100" s="232"/>
      <c r="BB100" s="232"/>
      <c r="BC100" s="232"/>
      <c r="BD100" s="232"/>
      <c r="BE100" s="232"/>
      <c r="BF100" s="268"/>
      <c r="BG100" s="268"/>
      <c r="BH100" s="268"/>
      <c r="BI100" s="268"/>
      <c r="BJ100" s="268"/>
      <c r="BK100" s="232"/>
    </row>
    <row r="101" spans="1:63" s="703" customFormat="1" ht="24" hidden="1" customHeight="1" x14ac:dyDescent="0.2">
      <c r="A101" s="220" t="s">
        <v>145</v>
      </c>
      <c r="B101" s="147"/>
      <c r="C101" s="232" t="s">
        <v>4477</v>
      </c>
      <c r="D101" s="232"/>
      <c r="E101" s="232" t="s">
        <v>12300</v>
      </c>
      <c r="F101" s="232" t="s">
        <v>4477</v>
      </c>
      <c r="G101" s="232"/>
      <c r="H101" s="232"/>
      <c r="I101" s="232" t="s">
        <v>12301</v>
      </c>
      <c r="J101" s="232"/>
      <c r="K101" s="232"/>
      <c r="L101" s="144">
        <v>178206</v>
      </c>
      <c r="M101" s="165">
        <v>8810</v>
      </c>
      <c r="N101" s="165">
        <v>13494</v>
      </c>
      <c r="O101" s="232" t="s">
        <v>12302</v>
      </c>
      <c r="P101" s="232">
        <v>400</v>
      </c>
      <c r="Q101" s="232"/>
      <c r="R101" s="232">
        <v>8</v>
      </c>
      <c r="S101" s="232"/>
      <c r="T101" s="232" t="s">
        <v>154</v>
      </c>
      <c r="U101" s="165">
        <v>68</v>
      </c>
      <c r="V101" s="165">
        <v>105</v>
      </c>
      <c r="W101" s="144">
        <v>12000</v>
      </c>
      <c r="X101" s="144">
        <v>12000</v>
      </c>
      <c r="Y101" s="232"/>
      <c r="Z101" s="232"/>
      <c r="AA101" s="232">
        <v>2011</v>
      </c>
      <c r="AB101" s="144"/>
      <c r="AC101" s="232"/>
      <c r="AD101" s="232"/>
      <c r="AE101" s="232"/>
      <c r="AF101" s="232"/>
      <c r="AG101" s="232"/>
      <c r="AH101" s="144">
        <v>3500</v>
      </c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  <c r="AV101" s="232"/>
      <c r="AW101" s="232"/>
      <c r="AX101" s="232"/>
      <c r="AY101" s="232"/>
      <c r="AZ101" s="232"/>
      <c r="BA101" s="232"/>
      <c r="BB101" s="232"/>
      <c r="BC101" s="232"/>
      <c r="BD101" s="232"/>
      <c r="BE101" s="232"/>
      <c r="BF101" s="268"/>
      <c r="BG101" s="268"/>
      <c r="BH101" s="268"/>
      <c r="BI101" s="268"/>
      <c r="BJ101" s="268"/>
      <c r="BK101" s="232"/>
    </row>
    <row r="102" spans="1:63" ht="24" hidden="1" customHeight="1" x14ac:dyDescent="0.15">
      <c r="A102" s="220"/>
      <c r="B102" s="147"/>
      <c r="C102" s="232" t="s">
        <v>752</v>
      </c>
      <c r="D102" s="232" t="s">
        <v>12303</v>
      </c>
      <c r="E102" s="232" t="s">
        <v>12304</v>
      </c>
      <c r="F102" s="232" t="s">
        <v>752</v>
      </c>
      <c r="G102" s="232" t="s">
        <v>12305</v>
      </c>
      <c r="H102" s="232"/>
      <c r="I102" s="232" t="s">
        <v>16013</v>
      </c>
      <c r="J102" s="232">
        <v>6</v>
      </c>
      <c r="K102" s="232"/>
      <c r="L102" s="144">
        <v>176640</v>
      </c>
      <c r="M102" s="165">
        <v>2424</v>
      </c>
      <c r="N102" s="165">
        <v>2891</v>
      </c>
      <c r="O102" s="232" t="s">
        <v>686</v>
      </c>
      <c r="P102" s="232">
        <v>400</v>
      </c>
      <c r="Q102" s="232">
        <v>1.2</v>
      </c>
      <c r="R102" s="232">
        <v>8</v>
      </c>
      <c r="S102" s="232"/>
      <c r="T102" s="232" t="s">
        <v>154</v>
      </c>
      <c r="U102" s="165">
        <v>70</v>
      </c>
      <c r="V102" s="165">
        <v>105</v>
      </c>
      <c r="W102" s="144">
        <v>4739</v>
      </c>
      <c r="X102" s="144">
        <v>5500</v>
      </c>
      <c r="Y102" s="232" t="s">
        <v>499</v>
      </c>
      <c r="Z102" s="232" t="s">
        <v>500</v>
      </c>
      <c r="AA102" s="232">
        <v>1996</v>
      </c>
      <c r="AB102" s="144">
        <v>10476</v>
      </c>
      <c r="AC102" s="232">
        <v>2920</v>
      </c>
      <c r="AD102" s="232">
        <v>336</v>
      </c>
      <c r="AE102" s="232"/>
      <c r="AF102" s="232"/>
      <c r="AG102" s="232"/>
      <c r="AH102" s="144">
        <v>10476</v>
      </c>
      <c r="AI102" s="232">
        <v>2003</v>
      </c>
      <c r="AJ102" s="232"/>
      <c r="AK102" s="232"/>
      <c r="AL102" s="232"/>
      <c r="AM102" s="232"/>
      <c r="AN102" s="232"/>
      <c r="AO102" s="232"/>
      <c r="AP102" s="232"/>
      <c r="AQ102" s="232" t="s">
        <v>683</v>
      </c>
      <c r="AR102" s="232">
        <v>8</v>
      </c>
      <c r="AS102" s="232"/>
      <c r="AT102" s="232" t="s">
        <v>12306</v>
      </c>
      <c r="AU102" s="232" t="s">
        <v>3193</v>
      </c>
      <c r="AV102" s="232" t="s">
        <v>743</v>
      </c>
      <c r="AW102" s="232">
        <v>1</v>
      </c>
      <c r="AX102" s="232"/>
      <c r="AY102" s="232" t="s">
        <v>12307</v>
      </c>
      <c r="AZ102" s="232" t="s">
        <v>12308</v>
      </c>
      <c r="BA102" s="232" t="s">
        <v>12309</v>
      </c>
      <c r="BB102" s="232">
        <v>1</v>
      </c>
      <c r="BC102" s="232"/>
      <c r="BD102" s="232"/>
      <c r="BE102" s="232" t="s">
        <v>12310</v>
      </c>
      <c r="BF102" s="268"/>
      <c r="BG102" s="268"/>
      <c r="BH102" s="268"/>
      <c r="BI102" s="268"/>
      <c r="BJ102" s="268"/>
      <c r="BK102" s="232"/>
    </row>
    <row r="103" spans="1:63" ht="24" hidden="1" customHeight="1" x14ac:dyDescent="0.15">
      <c r="A103" s="220" t="s">
        <v>146</v>
      </c>
      <c r="B103" s="147"/>
      <c r="C103" s="232" t="s">
        <v>753</v>
      </c>
      <c r="D103" s="232"/>
      <c r="E103" s="232" t="s">
        <v>754</v>
      </c>
      <c r="F103" s="232" t="s">
        <v>753</v>
      </c>
      <c r="G103" s="232"/>
      <c r="H103" s="232"/>
      <c r="I103" s="232" t="s">
        <v>753</v>
      </c>
      <c r="J103" s="232"/>
      <c r="K103" s="232"/>
      <c r="L103" s="144">
        <v>101450</v>
      </c>
      <c r="M103" s="165">
        <v>701</v>
      </c>
      <c r="N103" s="165">
        <v>704</v>
      </c>
      <c r="O103" s="232" t="s">
        <v>153</v>
      </c>
      <c r="P103" s="232">
        <v>400</v>
      </c>
      <c r="Q103" s="232"/>
      <c r="R103" s="232">
        <v>8</v>
      </c>
      <c r="S103" s="232"/>
      <c r="T103" s="232" t="s">
        <v>154</v>
      </c>
      <c r="U103" s="165">
        <v>70</v>
      </c>
      <c r="V103" s="165">
        <v>105</v>
      </c>
      <c r="W103" s="144">
        <v>2000</v>
      </c>
      <c r="X103" s="144">
        <v>2000</v>
      </c>
      <c r="Y103" s="232"/>
      <c r="Z103" s="232"/>
      <c r="AA103" s="232">
        <v>2004</v>
      </c>
      <c r="AB103" s="144">
        <v>14618</v>
      </c>
      <c r="AC103" s="232"/>
      <c r="AD103" s="232"/>
      <c r="AE103" s="232"/>
      <c r="AF103" s="232"/>
      <c r="AG103" s="232"/>
      <c r="AH103" s="144">
        <v>14618</v>
      </c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32"/>
      <c r="AT103" s="232"/>
      <c r="AU103" s="232"/>
      <c r="AV103" s="232"/>
      <c r="AW103" s="232"/>
      <c r="AX103" s="232"/>
      <c r="AY103" s="232"/>
      <c r="AZ103" s="232"/>
      <c r="BA103" s="232"/>
      <c r="BB103" s="232"/>
      <c r="BC103" s="232"/>
      <c r="BD103" s="232"/>
      <c r="BE103" s="232"/>
      <c r="BF103" s="232"/>
      <c r="BG103" s="232"/>
      <c r="BH103" s="232"/>
      <c r="BI103" s="232"/>
      <c r="BJ103" s="232"/>
      <c r="BK103" s="232"/>
    </row>
    <row r="104" spans="1:63" ht="24" hidden="1" customHeight="1" x14ac:dyDescent="0.15">
      <c r="A104" s="220" t="s">
        <v>147</v>
      </c>
      <c r="B104" s="147"/>
      <c r="C104" s="232" t="s">
        <v>753</v>
      </c>
      <c r="D104" s="232"/>
      <c r="E104" s="232" t="s">
        <v>755</v>
      </c>
      <c r="F104" s="232" t="s">
        <v>753</v>
      </c>
      <c r="G104" s="232"/>
      <c r="H104" s="232"/>
      <c r="I104" s="232" t="s">
        <v>753</v>
      </c>
      <c r="J104" s="232"/>
      <c r="K104" s="232"/>
      <c r="L104" s="144">
        <v>29289</v>
      </c>
      <c r="M104" s="165">
        <v>205</v>
      </c>
      <c r="N104" s="165">
        <v>483</v>
      </c>
      <c r="O104" s="232" t="s">
        <v>153</v>
      </c>
      <c r="P104" s="232">
        <v>400</v>
      </c>
      <c r="Q104" s="232"/>
      <c r="R104" s="232">
        <v>6</v>
      </c>
      <c r="S104" s="232"/>
      <c r="T104" s="232" t="s">
        <v>154</v>
      </c>
      <c r="U104" s="165">
        <v>70</v>
      </c>
      <c r="V104" s="165">
        <v>104</v>
      </c>
      <c r="W104" s="144">
        <v>3000</v>
      </c>
      <c r="X104" s="144">
        <v>4000</v>
      </c>
      <c r="Y104" s="232"/>
      <c r="Z104" s="232"/>
      <c r="AA104" s="232">
        <v>1987</v>
      </c>
      <c r="AB104" s="144">
        <v>651</v>
      </c>
      <c r="AC104" s="232"/>
      <c r="AD104" s="232"/>
      <c r="AE104" s="232"/>
      <c r="AF104" s="232"/>
      <c r="AG104" s="232"/>
      <c r="AH104" s="144">
        <v>651</v>
      </c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68"/>
      <c r="BG104" s="268"/>
      <c r="BH104" s="268"/>
      <c r="BI104" s="268"/>
      <c r="BJ104" s="268"/>
      <c r="BK104" s="232"/>
    </row>
    <row r="105" spans="1:63" ht="24" hidden="1" customHeight="1" x14ac:dyDescent="0.15">
      <c r="A105" s="220"/>
      <c r="B105" s="147"/>
      <c r="C105" s="232" t="s">
        <v>11363</v>
      </c>
      <c r="D105" s="232"/>
      <c r="E105" s="232" t="s">
        <v>11364</v>
      </c>
      <c r="F105" s="232" t="s">
        <v>11363</v>
      </c>
      <c r="G105" s="232"/>
      <c r="H105" s="232"/>
      <c r="I105" s="232" t="s">
        <v>11363</v>
      </c>
      <c r="J105" s="232"/>
      <c r="K105" s="232"/>
      <c r="L105" s="144">
        <v>44425</v>
      </c>
      <c r="M105" s="165"/>
      <c r="N105" s="165"/>
      <c r="O105" s="232" t="s">
        <v>2194</v>
      </c>
      <c r="P105" s="232">
        <v>400</v>
      </c>
      <c r="Q105" s="232"/>
      <c r="R105" s="232">
        <v>3</v>
      </c>
      <c r="S105" s="232"/>
      <c r="T105" s="232" t="s">
        <v>2195</v>
      </c>
      <c r="U105" s="165">
        <v>77.5</v>
      </c>
      <c r="V105" s="165">
        <v>111.5</v>
      </c>
      <c r="W105" s="144">
        <v>1000</v>
      </c>
      <c r="X105" s="144">
        <v>2000</v>
      </c>
      <c r="Y105" s="232"/>
      <c r="Z105" s="232"/>
      <c r="AA105" s="232">
        <v>2014</v>
      </c>
      <c r="AB105" s="144"/>
      <c r="AC105" s="232"/>
      <c r="AD105" s="232"/>
      <c r="AE105" s="232"/>
      <c r="AF105" s="232"/>
      <c r="AG105" s="232"/>
      <c r="AH105" s="144">
        <v>5159</v>
      </c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  <c r="AV105" s="232"/>
      <c r="AW105" s="232"/>
      <c r="AX105" s="232"/>
      <c r="AY105" s="232"/>
      <c r="AZ105" s="232"/>
      <c r="BA105" s="232"/>
      <c r="BB105" s="232"/>
      <c r="BC105" s="232"/>
      <c r="BD105" s="232"/>
      <c r="BE105" s="232"/>
      <c r="BF105" s="232"/>
      <c r="BG105" s="232"/>
      <c r="BH105" s="232"/>
      <c r="BI105" s="232"/>
      <c r="BJ105" s="232"/>
      <c r="BK105" s="232"/>
    </row>
    <row r="106" spans="1:63" s="703" customFormat="1" ht="24" hidden="1" customHeight="1" x14ac:dyDescent="0.2">
      <c r="A106" s="220"/>
      <c r="B106" s="147"/>
      <c r="C106" s="232" t="s">
        <v>756</v>
      </c>
      <c r="D106" s="232" t="s">
        <v>757</v>
      </c>
      <c r="E106" s="232" t="s">
        <v>758</v>
      </c>
      <c r="F106" s="232" t="s">
        <v>756</v>
      </c>
      <c r="G106" s="232" t="s">
        <v>759</v>
      </c>
      <c r="H106" s="232" t="s">
        <v>760</v>
      </c>
      <c r="I106" s="232" t="s">
        <v>17173</v>
      </c>
      <c r="J106" s="232">
        <v>3</v>
      </c>
      <c r="K106" s="232" t="s">
        <v>761</v>
      </c>
      <c r="L106" s="144">
        <v>37834</v>
      </c>
      <c r="M106" s="165">
        <v>5413</v>
      </c>
      <c r="N106" s="165">
        <v>5589</v>
      </c>
      <c r="O106" s="232" t="s">
        <v>153</v>
      </c>
      <c r="P106" s="232">
        <v>400</v>
      </c>
      <c r="Q106" s="232">
        <v>1.2</v>
      </c>
      <c r="R106" s="232">
        <v>8</v>
      </c>
      <c r="S106" s="232">
        <v>9793</v>
      </c>
      <c r="T106" s="232" t="s">
        <v>154</v>
      </c>
      <c r="U106" s="165">
        <v>72</v>
      </c>
      <c r="V106" s="165">
        <v>111</v>
      </c>
      <c r="W106" s="144">
        <v>3904</v>
      </c>
      <c r="X106" s="144">
        <v>5000</v>
      </c>
      <c r="Y106" s="232" t="s">
        <v>499</v>
      </c>
      <c r="Z106" s="232" t="s">
        <v>500</v>
      </c>
      <c r="AA106" s="232">
        <v>1991</v>
      </c>
      <c r="AB106" s="144">
        <v>5988</v>
      </c>
      <c r="AC106" s="232">
        <v>1702</v>
      </c>
      <c r="AD106" s="232">
        <v>1154</v>
      </c>
      <c r="AE106" s="232"/>
      <c r="AF106" s="232">
        <v>550</v>
      </c>
      <c r="AG106" s="232" t="s">
        <v>762</v>
      </c>
      <c r="AH106" s="144">
        <v>5988</v>
      </c>
      <c r="AI106" s="232">
        <v>1999</v>
      </c>
      <c r="AJ106" s="232">
        <v>2000</v>
      </c>
      <c r="AK106" s="232"/>
      <c r="AL106" s="232"/>
      <c r="AM106" s="232"/>
      <c r="AN106" s="232"/>
      <c r="AO106" s="232"/>
      <c r="AP106" s="232"/>
      <c r="AQ106" s="232" t="s">
        <v>683</v>
      </c>
      <c r="AR106" s="232">
        <v>3</v>
      </c>
      <c r="AS106" s="232">
        <v>1000</v>
      </c>
      <c r="AT106" s="232" t="s">
        <v>763</v>
      </c>
      <c r="AU106" s="232" t="s">
        <v>764</v>
      </c>
      <c r="AV106" s="232" t="s">
        <v>704</v>
      </c>
      <c r="AW106" s="232">
        <v>1</v>
      </c>
      <c r="AX106" s="232">
        <v>1200</v>
      </c>
      <c r="AY106" s="232" t="s">
        <v>153</v>
      </c>
      <c r="AZ106" s="232" t="s">
        <v>756</v>
      </c>
      <c r="BA106" s="232"/>
      <c r="BB106" s="232"/>
      <c r="BC106" s="232"/>
      <c r="BD106" s="232"/>
      <c r="BE106" s="232"/>
      <c r="BF106" s="268"/>
      <c r="BG106" s="268"/>
      <c r="BH106" s="268"/>
      <c r="BI106" s="268"/>
      <c r="BJ106" s="268"/>
      <c r="BK106" s="232"/>
    </row>
    <row r="107" spans="1:63" s="703" customFormat="1" ht="24" hidden="1" customHeight="1" x14ac:dyDescent="0.2">
      <c r="A107" s="220"/>
      <c r="B107" s="147"/>
      <c r="C107" s="232" t="s">
        <v>765</v>
      </c>
      <c r="D107" s="232"/>
      <c r="E107" s="232" t="s">
        <v>766</v>
      </c>
      <c r="F107" s="232" t="s">
        <v>765</v>
      </c>
      <c r="G107" s="232"/>
      <c r="H107" s="232"/>
      <c r="I107" s="232" t="s">
        <v>765</v>
      </c>
      <c r="J107" s="232"/>
      <c r="K107" s="232"/>
      <c r="L107" s="144">
        <v>16720</v>
      </c>
      <c r="M107" s="165">
        <v>859</v>
      </c>
      <c r="N107" s="165">
        <v>1159</v>
      </c>
      <c r="O107" s="232" t="s">
        <v>153</v>
      </c>
      <c r="P107" s="232">
        <v>400</v>
      </c>
      <c r="Q107" s="232"/>
      <c r="R107" s="232">
        <v>6</v>
      </c>
      <c r="S107" s="232"/>
      <c r="T107" s="232" t="s">
        <v>310</v>
      </c>
      <c r="U107" s="165">
        <v>68</v>
      </c>
      <c r="V107" s="165">
        <v>105</v>
      </c>
      <c r="W107" s="144">
        <v>900</v>
      </c>
      <c r="X107" s="144">
        <v>900</v>
      </c>
      <c r="Y107" s="232"/>
      <c r="Z107" s="232"/>
      <c r="AA107" s="232">
        <v>2009</v>
      </c>
      <c r="AB107" s="144"/>
      <c r="AC107" s="232"/>
      <c r="AD107" s="232"/>
      <c r="AE107" s="232"/>
      <c r="AF107" s="232"/>
      <c r="AG107" s="232"/>
      <c r="AH107" s="144">
        <v>2690</v>
      </c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  <c r="BF107" s="268"/>
      <c r="BG107" s="268"/>
      <c r="BH107" s="268"/>
      <c r="BI107" s="268"/>
      <c r="BJ107" s="268"/>
      <c r="BK107" s="232"/>
    </row>
    <row r="108" spans="1:63" s="703" customFormat="1" ht="24" hidden="1" customHeight="1" x14ac:dyDescent="0.2">
      <c r="A108" s="220"/>
      <c r="B108" s="147"/>
      <c r="C108" s="232" t="s">
        <v>765</v>
      </c>
      <c r="D108" s="232"/>
      <c r="E108" s="232" t="s">
        <v>16014</v>
      </c>
      <c r="F108" s="232" t="s">
        <v>765</v>
      </c>
      <c r="G108" s="232"/>
      <c r="H108" s="232"/>
      <c r="I108" s="232" t="s">
        <v>765</v>
      </c>
      <c r="J108" s="232"/>
      <c r="K108" s="232"/>
      <c r="L108" s="144">
        <v>17460</v>
      </c>
      <c r="M108" s="165">
        <v>245</v>
      </c>
      <c r="N108" s="165">
        <v>841</v>
      </c>
      <c r="O108" s="232" t="s">
        <v>153</v>
      </c>
      <c r="P108" s="232">
        <v>360</v>
      </c>
      <c r="Q108" s="232"/>
      <c r="R108" s="232">
        <v>6</v>
      </c>
      <c r="S108" s="232"/>
      <c r="T108" s="232" t="s">
        <v>154</v>
      </c>
      <c r="U108" s="165">
        <v>65</v>
      </c>
      <c r="V108" s="165">
        <v>105</v>
      </c>
      <c r="W108" s="144">
        <v>1000</v>
      </c>
      <c r="X108" s="144">
        <v>1000</v>
      </c>
      <c r="Y108" s="232"/>
      <c r="Z108" s="232"/>
      <c r="AA108" s="232">
        <v>2001</v>
      </c>
      <c r="AB108" s="144"/>
      <c r="AC108" s="232"/>
      <c r="AD108" s="232"/>
      <c r="AE108" s="232"/>
      <c r="AF108" s="232"/>
      <c r="AG108" s="232"/>
      <c r="AH108" s="144">
        <v>1037</v>
      </c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  <c r="BF108" s="268"/>
      <c r="BG108" s="268"/>
      <c r="BH108" s="268"/>
      <c r="BI108" s="268"/>
      <c r="BJ108" s="268"/>
      <c r="BK108" s="232"/>
    </row>
    <row r="109" spans="1:63" s="703" customFormat="1" ht="24" hidden="1" customHeight="1" x14ac:dyDescent="0.2">
      <c r="A109" s="1460"/>
      <c r="B109" s="147"/>
      <c r="C109" s="119" t="s">
        <v>765</v>
      </c>
      <c r="D109" s="119"/>
      <c r="E109" s="119" t="s">
        <v>767</v>
      </c>
      <c r="F109" s="119" t="s">
        <v>765</v>
      </c>
      <c r="G109" s="119"/>
      <c r="H109" s="119"/>
      <c r="I109" s="119" t="s">
        <v>4503</v>
      </c>
      <c r="J109" s="119"/>
      <c r="K109" s="119"/>
      <c r="L109" s="121">
        <v>95303</v>
      </c>
      <c r="M109" s="270">
        <v>355</v>
      </c>
      <c r="N109" s="270">
        <v>456</v>
      </c>
      <c r="O109" s="119" t="s">
        <v>153</v>
      </c>
      <c r="P109" s="119">
        <v>400</v>
      </c>
      <c r="Q109" s="119"/>
      <c r="R109" s="119">
        <v>6</v>
      </c>
      <c r="S109" s="119"/>
      <c r="T109" s="119" t="s">
        <v>310</v>
      </c>
      <c r="U109" s="270">
        <v>68</v>
      </c>
      <c r="V109" s="270">
        <v>105</v>
      </c>
      <c r="W109" s="121">
        <v>1000</v>
      </c>
      <c r="X109" s="121">
        <v>1500</v>
      </c>
      <c r="Y109" s="119"/>
      <c r="Z109" s="119"/>
      <c r="AA109" s="119">
        <v>2009</v>
      </c>
      <c r="AB109" s="121"/>
      <c r="AC109" s="119"/>
      <c r="AD109" s="119"/>
      <c r="AE109" s="119"/>
      <c r="AF109" s="119"/>
      <c r="AG109" s="119"/>
      <c r="AH109" s="121">
        <v>11109</v>
      </c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484"/>
      <c r="BG109" s="1484"/>
      <c r="BH109" s="1484"/>
      <c r="BI109" s="1484"/>
      <c r="BJ109" s="1484"/>
      <c r="BK109" s="119"/>
    </row>
    <row r="110" spans="1:63" s="703" customFormat="1" ht="24" hidden="1" customHeight="1" x14ac:dyDescent="0.2">
      <c r="A110" s="1460"/>
      <c r="B110" s="147"/>
      <c r="C110" s="119" t="s">
        <v>765</v>
      </c>
      <c r="D110" s="119"/>
      <c r="E110" s="119" t="s">
        <v>12311</v>
      </c>
      <c r="F110" s="119" t="s">
        <v>765</v>
      </c>
      <c r="G110" s="119"/>
      <c r="H110" s="119"/>
      <c r="I110" s="119" t="s">
        <v>4510</v>
      </c>
      <c r="J110" s="119"/>
      <c r="K110" s="119"/>
      <c r="L110" s="121">
        <v>29308</v>
      </c>
      <c r="M110" s="270">
        <v>431</v>
      </c>
      <c r="N110" s="270">
        <v>546</v>
      </c>
      <c r="O110" s="119" t="s">
        <v>153</v>
      </c>
      <c r="P110" s="119">
        <v>400</v>
      </c>
      <c r="Q110" s="119"/>
      <c r="R110" s="119">
        <v>6</v>
      </c>
      <c r="S110" s="119"/>
      <c r="T110" s="119" t="s">
        <v>310</v>
      </c>
      <c r="U110" s="270">
        <v>68</v>
      </c>
      <c r="V110" s="270">
        <v>105</v>
      </c>
      <c r="W110" s="121">
        <v>282</v>
      </c>
      <c r="X110" s="121">
        <v>320</v>
      </c>
      <c r="Y110" s="119"/>
      <c r="Z110" s="119"/>
      <c r="AA110" s="119">
        <v>2016</v>
      </c>
      <c r="AB110" s="121"/>
      <c r="AC110" s="119"/>
      <c r="AD110" s="119"/>
      <c r="AE110" s="119"/>
      <c r="AF110" s="119"/>
      <c r="AG110" s="119"/>
      <c r="AH110" s="121">
        <v>1982</v>
      </c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484"/>
      <c r="BG110" s="1484"/>
      <c r="BH110" s="1484"/>
      <c r="BI110" s="1484"/>
      <c r="BJ110" s="1484"/>
      <c r="BK110" s="119"/>
    </row>
    <row r="111" spans="1:63" s="703" customFormat="1" ht="24" hidden="1" customHeight="1" x14ac:dyDescent="0.2">
      <c r="A111" s="220"/>
      <c r="B111" s="147"/>
      <c r="C111" s="232" t="s">
        <v>768</v>
      </c>
      <c r="D111" s="232" t="s">
        <v>769</v>
      </c>
      <c r="E111" s="232" t="s">
        <v>770</v>
      </c>
      <c r="F111" s="232" t="s">
        <v>768</v>
      </c>
      <c r="G111" s="232" t="s">
        <v>771</v>
      </c>
      <c r="H111" s="232"/>
      <c r="I111" s="232" t="s">
        <v>768</v>
      </c>
      <c r="J111" s="232">
        <v>1</v>
      </c>
      <c r="K111" s="232" t="s">
        <v>685</v>
      </c>
      <c r="L111" s="144">
        <v>39799</v>
      </c>
      <c r="M111" s="165">
        <v>1843</v>
      </c>
      <c r="N111" s="165">
        <v>2455</v>
      </c>
      <c r="O111" s="232" t="s">
        <v>686</v>
      </c>
      <c r="P111" s="232">
        <v>400</v>
      </c>
      <c r="Q111" s="232">
        <v>1.2</v>
      </c>
      <c r="R111" s="232">
        <v>8</v>
      </c>
      <c r="S111" s="232"/>
      <c r="T111" s="232" t="s">
        <v>154</v>
      </c>
      <c r="U111" s="165">
        <v>75</v>
      </c>
      <c r="V111" s="165">
        <v>110</v>
      </c>
      <c r="W111" s="144">
        <v>6800</v>
      </c>
      <c r="X111" s="144">
        <v>10000</v>
      </c>
      <c r="Y111" s="232" t="s">
        <v>185</v>
      </c>
      <c r="Z111" s="232" t="s">
        <v>772</v>
      </c>
      <c r="AA111" s="232" t="s">
        <v>773</v>
      </c>
      <c r="AB111" s="144">
        <v>1605</v>
      </c>
      <c r="AC111" s="232">
        <v>10</v>
      </c>
      <c r="AD111" s="232"/>
      <c r="AE111" s="232"/>
      <c r="AF111" s="232"/>
      <c r="AG111" s="232"/>
      <c r="AH111" s="144">
        <v>1605</v>
      </c>
      <c r="AI111" s="232">
        <v>1995</v>
      </c>
      <c r="AJ111" s="232">
        <v>2002</v>
      </c>
      <c r="AK111" s="232"/>
      <c r="AL111" s="232"/>
      <c r="AM111" s="232"/>
      <c r="AN111" s="232"/>
      <c r="AO111" s="232"/>
      <c r="AP111" s="232"/>
      <c r="AQ111" s="232" t="s">
        <v>684</v>
      </c>
      <c r="AR111" s="232">
        <v>1</v>
      </c>
      <c r="AS111" s="232">
        <v>7857</v>
      </c>
      <c r="AT111" s="232" t="s">
        <v>154</v>
      </c>
      <c r="AU111" s="232" t="s">
        <v>774</v>
      </c>
      <c r="AV111" s="232" t="s">
        <v>687</v>
      </c>
      <c r="AW111" s="232">
        <v>2</v>
      </c>
      <c r="AX111" s="232">
        <v>1100</v>
      </c>
      <c r="AY111" s="232" t="s">
        <v>775</v>
      </c>
      <c r="AZ111" s="232" t="s">
        <v>776</v>
      </c>
      <c r="BA111" s="232" t="s">
        <v>683</v>
      </c>
      <c r="BB111" s="232">
        <v>2</v>
      </c>
      <c r="BC111" s="232">
        <v>1292</v>
      </c>
      <c r="BD111" s="232" t="s">
        <v>777</v>
      </c>
      <c r="BE111" s="232"/>
      <c r="BF111" s="232"/>
      <c r="BG111" s="232"/>
      <c r="BH111" s="232"/>
      <c r="BI111" s="232"/>
      <c r="BJ111" s="232"/>
      <c r="BK111" s="232"/>
    </row>
    <row r="112" spans="1:63" s="703" customFormat="1" ht="24" hidden="1" customHeight="1" x14ac:dyDescent="0.2">
      <c r="A112" s="220"/>
      <c r="B112" s="449"/>
      <c r="C112" s="232" t="s">
        <v>778</v>
      </c>
      <c r="D112" s="232"/>
      <c r="E112" s="232" t="s">
        <v>12312</v>
      </c>
      <c r="F112" s="232" t="s">
        <v>778</v>
      </c>
      <c r="G112" s="232"/>
      <c r="H112" s="232"/>
      <c r="I112" s="232" t="s">
        <v>778</v>
      </c>
      <c r="J112" s="232"/>
      <c r="K112" s="232"/>
      <c r="L112" s="144">
        <v>90384</v>
      </c>
      <c r="M112" s="165">
        <v>3100</v>
      </c>
      <c r="N112" s="165">
        <v>3405</v>
      </c>
      <c r="O112" s="232" t="s">
        <v>12313</v>
      </c>
      <c r="P112" s="232">
        <v>400</v>
      </c>
      <c r="Q112" s="232"/>
      <c r="R112" s="232">
        <v>8</v>
      </c>
      <c r="S112" s="232"/>
      <c r="T112" s="232" t="s">
        <v>154</v>
      </c>
      <c r="U112" s="165">
        <v>68</v>
      </c>
      <c r="V112" s="165">
        <v>105</v>
      </c>
      <c r="W112" s="144">
        <v>5000</v>
      </c>
      <c r="X112" s="144">
        <v>6000</v>
      </c>
      <c r="Y112" s="232"/>
      <c r="Z112" s="232"/>
      <c r="AA112" s="232">
        <v>2016</v>
      </c>
      <c r="AB112" s="144"/>
      <c r="AC112" s="232"/>
      <c r="AD112" s="232"/>
      <c r="AE112" s="232"/>
      <c r="AF112" s="232"/>
      <c r="AG112" s="232"/>
      <c r="AH112" s="144">
        <v>26300</v>
      </c>
      <c r="AI112" s="232"/>
      <c r="AJ112" s="232"/>
      <c r="AK112" s="232"/>
      <c r="AL112" s="232"/>
      <c r="AM112" s="232"/>
      <c r="AN112" s="232"/>
      <c r="AO112" s="232"/>
      <c r="AP112" s="232"/>
      <c r="AQ112" s="232"/>
      <c r="AR112" s="232"/>
      <c r="AS112" s="232"/>
      <c r="AT112" s="232"/>
      <c r="AU112" s="232"/>
      <c r="AV112" s="232"/>
      <c r="AW112" s="232"/>
      <c r="AX112" s="232"/>
      <c r="AY112" s="232"/>
      <c r="AZ112" s="232"/>
      <c r="BA112" s="232"/>
      <c r="BB112" s="232"/>
      <c r="BC112" s="232"/>
      <c r="BD112" s="232"/>
      <c r="BE112" s="232"/>
      <c r="BF112" s="268"/>
      <c r="BG112" s="268"/>
      <c r="BH112" s="268"/>
      <c r="BI112" s="268"/>
      <c r="BJ112" s="268"/>
      <c r="BK112" s="232"/>
    </row>
    <row r="113" spans="1:63" s="1179" customFormat="1" ht="24" hidden="1" customHeight="1" x14ac:dyDescent="0.2">
      <c r="A113" s="1257">
        <v>1</v>
      </c>
      <c r="B113" s="1253" t="s">
        <v>59</v>
      </c>
      <c r="C113" s="231" t="s">
        <v>55</v>
      </c>
      <c r="D113" s="231"/>
      <c r="E113" s="545">
        <f>COUNTA(E114:E129)</f>
        <v>16</v>
      </c>
      <c r="F113" s="231"/>
      <c r="G113" s="231"/>
      <c r="H113" s="231"/>
      <c r="I113" s="231"/>
      <c r="J113" s="231"/>
      <c r="K113" s="231"/>
      <c r="L113" s="1083">
        <f>SUM(L114:L129)</f>
        <v>932868</v>
      </c>
      <c r="M113" s="1083">
        <f>SUM(M114:M129)</f>
        <v>96209.61</v>
      </c>
      <c r="N113" s="1083">
        <f>SUM(N114:N129)</f>
        <v>91807.23</v>
      </c>
      <c r="O113" s="231"/>
      <c r="P113" s="231"/>
      <c r="Q113" s="231"/>
      <c r="R113" s="231"/>
      <c r="S113" s="231"/>
      <c r="T113" s="231"/>
      <c r="U113" s="1083"/>
      <c r="V113" s="1083"/>
      <c r="W113" s="241"/>
      <c r="X113" s="241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41"/>
      <c r="AI113" s="231"/>
      <c r="AJ113" s="231"/>
      <c r="AK113" s="231"/>
      <c r="AL113" s="231"/>
      <c r="AM113" s="231"/>
      <c r="AN113" s="231"/>
      <c r="AO113" s="231"/>
      <c r="AP113" s="231"/>
      <c r="AQ113" s="231"/>
      <c r="AR113" s="231"/>
      <c r="AS113" s="231"/>
      <c r="AT113" s="231"/>
      <c r="AU113" s="231"/>
      <c r="AV113" s="231"/>
      <c r="AW113" s="231"/>
      <c r="AX113" s="231"/>
      <c r="AY113" s="231"/>
      <c r="AZ113" s="231"/>
      <c r="BA113" s="231"/>
      <c r="BB113" s="231"/>
      <c r="BC113" s="231"/>
      <c r="BD113" s="231"/>
      <c r="BE113" s="231"/>
      <c r="BF113" s="1476"/>
      <c r="BG113" s="1476"/>
      <c r="BH113" s="1476"/>
      <c r="BI113" s="1476"/>
      <c r="BJ113" s="1476"/>
      <c r="BK113" s="231"/>
    </row>
    <row r="114" spans="1:63" s="703" customFormat="1" ht="24" hidden="1" customHeight="1" x14ac:dyDescent="0.2">
      <c r="A114" s="220">
        <v>2</v>
      </c>
      <c r="B114" s="147"/>
      <c r="C114" s="232" t="s">
        <v>495</v>
      </c>
      <c r="D114" s="232" t="s">
        <v>4772</v>
      </c>
      <c r="E114" s="232" t="s">
        <v>4773</v>
      </c>
      <c r="F114" s="232" t="s">
        <v>495</v>
      </c>
      <c r="G114" s="232" t="s">
        <v>4774</v>
      </c>
      <c r="H114" s="181" t="s">
        <v>498</v>
      </c>
      <c r="I114" s="232" t="s">
        <v>4785</v>
      </c>
      <c r="J114" s="232">
        <v>83</v>
      </c>
      <c r="K114" s="232" t="s">
        <v>4775</v>
      </c>
      <c r="L114" s="165">
        <v>33917</v>
      </c>
      <c r="M114" s="165">
        <v>4232</v>
      </c>
      <c r="N114" s="165">
        <v>12198</v>
      </c>
      <c r="O114" s="232" t="s">
        <v>3166</v>
      </c>
      <c r="P114" s="232">
        <v>400</v>
      </c>
      <c r="Q114" s="232">
        <v>1.25</v>
      </c>
      <c r="R114" s="232">
        <v>8</v>
      </c>
      <c r="S114" s="232">
        <v>4375</v>
      </c>
      <c r="T114" s="232" t="s">
        <v>154</v>
      </c>
      <c r="U114" s="165">
        <v>64</v>
      </c>
      <c r="V114" s="165">
        <v>105</v>
      </c>
      <c r="W114" s="144">
        <v>17608</v>
      </c>
      <c r="X114" s="144">
        <v>30000</v>
      </c>
      <c r="Y114" s="232" t="s">
        <v>499</v>
      </c>
      <c r="Z114" s="232" t="s">
        <v>500</v>
      </c>
      <c r="AA114" s="232">
        <v>1979</v>
      </c>
      <c r="AB114" s="232"/>
      <c r="AC114" s="232">
        <v>6197</v>
      </c>
      <c r="AD114" s="232">
        <v>751</v>
      </c>
      <c r="AE114" s="232"/>
      <c r="AF114" s="232">
        <v>53</v>
      </c>
      <c r="AG114" s="232"/>
      <c r="AH114" s="144">
        <v>7001</v>
      </c>
      <c r="AI114" s="232">
        <v>1998</v>
      </c>
      <c r="AJ114" s="232" t="s">
        <v>4776</v>
      </c>
      <c r="AK114" s="232">
        <v>1</v>
      </c>
      <c r="AL114" s="232">
        <v>1900</v>
      </c>
      <c r="AM114" s="232">
        <v>4</v>
      </c>
      <c r="AN114" s="232" t="s">
        <v>4777</v>
      </c>
      <c r="AO114" s="232">
        <v>1075</v>
      </c>
      <c r="AP114" s="232"/>
      <c r="AQ114" s="232" t="s">
        <v>684</v>
      </c>
      <c r="AR114" s="232">
        <v>1</v>
      </c>
      <c r="AS114" s="232">
        <v>7140</v>
      </c>
      <c r="AT114" s="182"/>
      <c r="AU114" s="232" t="s">
        <v>4778</v>
      </c>
      <c r="AV114" s="232" t="s">
        <v>4779</v>
      </c>
      <c r="AW114" s="232">
        <v>2</v>
      </c>
      <c r="AX114" s="232">
        <v>150</v>
      </c>
      <c r="AY114" s="232"/>
      <c r="AZ114" s="232"/>
      <c r="BA114" s="232" t="s">
        <v>4780</v>
      </c>
      <c r="BB114" s="232">
        <v>2</v>
      </c>
      <c r="BC114" s="232">
        <v>60</v>
      </c>
      <c r="BD114" s="232"/>
      <c r="BE114" s="232"/>
      <c r="BF114" s="232"/>
      <c r="BG114" s="177"/>
      <c r="BH114" s="177"/>
      <c r="BI114" s="177"/>
      <c r="BJ114" s="177"/>
      <c r="BK114" s="232"/>
    </row>
    <row r="115" spans="1:63" s="703" customFormat="1" ht="24" hidden="1" customHeight="1" x14ac:dyDescent="0.2">
      <c r="A115" s="220">
        <v>3</v>
      </c>
      <c r="B115" s="147"/>
      <c r="C115" s="232" t="s">
        <v>495</v>
      </c>
      <c r="D115" s="232" t="s">
        <v>4781</v>
      </c>
      <c r="E115" s="232" t="s">
        <v>4782</v>
      </c>
      <c r="F115" s="232" t="s">
        <v>495</v>
      </c>
      <c r="G115" s="232" t="s">
        <v>4783</v>
      </c>
      <c r="H115" s="181" t="s">
        <v>4784</v>
      </c>
      <c r="I115" s="232" t="s">
        <v>4785</v>
      </c>
      <c r="J115" s="232">
        <v>3</v>
      </c>
      <c r="K115" s="232" t="s">
        <v>4786</v>
      </c>
      <c r="L115" s="165">
        <v>37447</v>
      </c>
      <c r="M115" s="165">
        <v>834</v>
      </c>
      <c r="N115" s="165">
        <v>954</v>
      </c>
      <c r="O115" s="232" t="s">
        <v>3166</v>
      </c>
      <c r="P115" s="232">
        <v>400</v>
      </c>
      <c r="Q115" s="232">
        <v>1.2</v>
      </c>
      <c r="R115" s="232">
        <v>8</v>
      </c>
      <c r="S115" s="232">
        <v>4534</v>
      </c>
      <c r="T115" s="232" t="s">
        <v>154</v>
      </c>
      <c r="U115" s="165">
        <v>73</v>
      </c>
      <c r="V115" s="165">
        <v>108</v>
      </c>
      <c r="W115" s="144">
        <v>3000</v>
      </c>
      <c r="X115" s="144">
        <v>5000</v>
      </c>
      <c r="Y115" s="232" t="s">
        <v>4787</v>
      </c>
      <c r="Z115" s="232" t="s">
        <v>4788</v>
      </c>
      <c r="AA115" s="232">
        <v>1997</v>
      </c>
      <c r="AB115" s="232">
        <v>2342</v>
      </c>
      <c r="AC115" s="232" t="s">
        <v>1007</v>
      </c>
      <c r="AD115" s="232">
        <v>1180</v>
      </c>
      <c r="AE115" s="232"/>
      <c r="AF115" s="232"/>
      <c r="AG115" s="232"/>
      <c r="AH115" s="144">
        <v>3177</v>
      </c>
      <c r="AI115" s="232">
        <v>1999</v>
      </c>
      <c r="AJ115" s="232">
        <v>2001</v>
      </c>
      <c r="AK115" s="232"/>
      <c r="AL115" s="232"/>
      <c r="AM115" s="232"/>
      <c r="AN115" s="232"/>
      <c r="AO115" s="232"/>
      <c r="AP115" s="232"/>
      <c r="AQ115" s="232" t="s">
        <v>3181</v>
      </c>
      <c r="AR115" s="232">
        <v>1</v>
      </c>
      <c r="AS115" s="232">
        <v>130</v>
      </c>
      <c r="AT115" s="232"/>
      <c r="AU115" s="232" t="s">
        <v>4789</v>
      </c>
      <c r="AV115" s="232"/>
      <c r="AW115" s="232"/>
      <c r="AX115" s="232"/>
      <c r="AY115" s="232"/>
      <c r="AZ115" s="232"/>
      <c r="BA115" s="232"/>
      <c r="BB115" s="232"/>
      <c r="BC115" s="232"/>
      <c r="BD115" s="232"/>
      <c r="BE115" s="232"/>
      <c r="BF115" s="232"/>
      <c r="BG115" s="177"/>
      <c r="BH115" s="177"/>
      <c r="BI115" s="177"/>
      <c r="BJ115" s="177"/>
      <c r="BK115" s="232"/>
    </row>
    <row r="116" spans="1:63" s="703" customFormat="1" ht="24" hidden="1" customHeight="1" x14ac:dyDescent="0.2">
      <c r="A116" s="220"/>
      <c r="B116" s="147"/>
      <c r="C116" s="232" t="s">
        <v>4790</v>
      </c>
      <c r="D116" s="232"/>
      <c r="E116" s="232" t="s">
        <v>4791</v>
      </c>
      <c r="F116" s="232" t="s">
        <v>4790</v>
      </c>
      <c r="G116" s="232"/>
      <c r="H116" s="181"/>
      <c r="I116" s="232" t="s">
        <v>4790</v>
      </c>
      <c r="J116" s="232"/>
      <c r="K116" s="232"/>
      <c r="L116" s="165">
        <v>307010</v>
      </c>
      <c r="M116" s="165">
        <v>46272</v>
      </c>
      <c r="N116" s="165">
        <v>34717</v>
      </c>
      <c r="O116" s="232" t="s">
        <v>153</v>
      </c>
      <c r="P116" s="232">
        <v>400</v>
      </c>
      <c r="Q116" s="232"/>
      <c r="R116" s="232">
        <v>8</v>
      </c>
      <c r="S116" s="232"/>
      <c r="T116" s="232" t="s">
        <v>154</v>
      </c>
      <c r="U116" s="165">
        <v>67</v>
      </c>
      <c r="V116" s="165">
        <v>105</v>
      </c>
      <c r="W116" s="144">
        <v>15000</v>
      </c>
      <c r="X116" s="144">
        <v>15000</v>
      </c>
      <c r="Y116" s="232"/>
      <c r="Z116" s="232"/>
      <c r="AA116" s="232">
        <v>2017</v>
      </c>
      <c r="AB116" s="232"/>
      <c r="AC116" s="232"/>
      <c r="AD116" s="232"/>
      <c r="AE116" s="232"/>
      <c r="AF116" s="232"/>
      <c r="AG116" s="232"/>
      <c r="AH116" s="144">
        <v>120000</v>
      </c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  <c r="AS116" s="232"/>
      <c r="AT116" s="232"/>
      <c r="AU116" s="232"/>
      <c r="AV116" s="232"/>
      <c r="AW116" s="232"/>
      <c r="AX116" s="232"/>
      <c r="AY116" s="232"/>
      <c r="AZ116" s="232"/>
      <c r="BA116" s="232"/>
      <c r="BB116" s="232"/>
      <c r="BC116" s="232"/>
      <c r="BD116" s="232"/>
      <c r="BE116" s="232"/>
      <c r="BF116" s="232"/>
      <c r="BG116" s="177"/>
      <c r="BH116" s="177"/>
      <c r="BI116" s="177"/>
      <c r="BJ116" s="177"/>
      <c r="BK116" s="232"/>
    </row>
    <row r="117" spans="1:63" s="703" customFormat="1" ht="24" hidden="1" customHeight="1" x14ac:dyDescent="0.2">
      <c r="A117" s="220">
        <v>5</v>
      </c>
      <c r="B117" s="147"/>
      <c r="C117" s="232" t="s">
        <v>779</v>
      </c>
      <c r="D117" s="232" t="s">
        <v>4793</v>
      </c>
      <c r="E117" s="232" t="s">
        <v>4794</v>
      </c>
      <c r="F117" s="232" t="s">
        <v>779</v>
      </c>
      <c r="G117" s="232" t="s">
        <v>4795</v>
      </c>
      <c r="H117" s="181" t="s">
        <v>4796</v>
      </c>
      <c r="I117" s="232" t="s">
        <v>779</v>
      </c>
      <c r="J117" s="232">
        <v>9</v>
      </c>
      <c r="K117" s="232" t="s">
        <v>4786</v>
      </c>
      <c r="L117" s="165">
        <v>55063</v>
      </c>
      <c r="M117" s="165">
        <v>14771</v>
      </c>
      <c r="N117" s="165">
        <v>15379</v>
      </c>
      <c r="O117" s="232" t="s">
        <v>153</v>
      </c>
      <c r="P117" s="232">
        <v>400</v>
      </c>
      <c r="Q117" s="232">
        <v>1.25</v>
      </c>
      <c r="R117" s="232">
        <v>8</v>
      </c>
      <c r="S117" s="232">
        <v>3611</v>
      </c>
      <c r="T117" s="232" t="s">
        <v>154</v>
      </c>
      <c r="U117" s="165">
        <v>68</v>
      </c>
      <c r="V117" s="165">
        <v>105</v>
      </c>
      <c r="W117" s="144">
        <v>25000</v>
      </c>
      <c r="X117" s="144">
        <v>35000</v>
      </c>
      <c r="Y117" s="232" t="s">
        <v>185</v>
      </c>
      <c r="Z117" s="232" t="s">
        <v>500</v>
      </c>
      <c r="AA117" s="232">
        <v>1988</v>
      </c>
      <c r="AB117" s="232">
        <v>3092</v>
      </c>
      <c r="AC117" s="232"/>
      <c r="AD117" s="232">
        <v>850</v>
      </c>
      <c r="AE117" s="232"/>
      <c r="AF117" s="232"/>
      <c r="AG117" s="232"/>
      <c r="AH117" s="144">
        <v>3942</v>
      </c>
      <c r="AI117" s="232">
        <v>1998</v>
      </c>
      <c r="AJ117" s="232"/>
      <c r="AK117" s="232">
        <v>1</v>
      </c>
      <c r="AL117" s="232">
        <v>496</v>
      </c>
      <c r="AM117" s="232"/>
      <c r="AN117" s="232"/>
      <c r="AO117" s="232"/>
      <c r="AP117" s="232"/>
      <c r="AQ117" s="232"/>
      <c r="AR117" s="232"/>
      <c r="AS117" s="232"/>
      <c r="AT117" s="232"/>
      <c r="AU117" s="232"/>
      <c r="AV117" s="232"/>
      <c r="AW117" s="232"/>
      <c r="AX117" s="232"/>
      <c r="AY117" s="232"/>
      <c r="AZ117" s="232"/>
      <c r="BA117" s="232"/>
      <c r="BB117" s="232"/>
      <c r="BC117" s="232"/>
      <c r="BD117" s="232"/>
      <c r="BE117" s="232"/>
      <c r="BF117" s="232"/>
      <c r="BG117" s="177"/>
      <c r="BH117" s="177"/>
      <c r="BI117" s="177"/>
      <c r="BJ117" s="177"/>
      <c r="BK117" s="232"/>
    </row>
    <row r="118" spans="1:63" s="703" customFormat="1" ht="24" hidden="1" customHeight="1" x14ac:dyDescent="0.2">
      <c r="A118" s="220">
        <v>6</v>
      </c>
      <c r="B118" s="147"/>
      <c r="C118" s="232" t="s">
        <v>779</v>
      </c>
      <c r="D118" s="232" t="s">
        <v>4797</v>
      </c>
      <c r="E118" s="232" t="s">
        <v>4798</v>
      </c>
      <c r="F118" s="232" t="s">
        <v>779</v>
      </c>
      <c r="G118" s="232" t="s">
        <v>4799</v>
      </c>
      <c r="H118" s="181" t="s">
        <v>4796</v>
      </c>
      <c r="I118" s="232" t="s">
        <v>779</v>
      </c>
      <c r="J118" s="232">
        <v>2</v>
      </c>
      <c r="K118" s="232" t="s">
        <v>4786</v>
      </c>
      <c r="L118" s="165">
        <v>69620</v>
      </c>
      <c r="M118" s="165">
        <v>0</v>
      </c>
      <c r="N118" s="165">
        <v>0</v>
      </c>
      <c r="O118" s="232" t="s">
        <v>330</v>
      </c>
      <c r="P118" s="232">
        <v>400</v>
      </c>
      <c r="Q118" s="232">
        <v>1.25</v>
      </c>
      <c r="R118" s="232">
        <v>8</v>
      </c>
      <c r="S118" s="232">
        <v>3611</v>
      </c>
      <c r="T118" s="232" t="s">
        <v>154</v>
      </c>
      <c r="U118" s="165">
        <v>70</v>
      </c>
      <c r="V118" s="165">
        <v>105</v>
      </c>
      <c r="W118" s="144" t="s">
        <v>1007</v>
      </c>
      <c r="X118" s="144">
        <v>1300</v>
      </c>
      <c r="Y118" s="232" t="s">
        <v>185</v>
      </c>
      <c r="Z118" s="232" t="s">
        <v>500</v>
      </c>
      <c r="AA118" s="232">
        <v>1993</v>
      </c>
      <c r="AB118" s="232">
        <v>747</v>
      </c>
      <c r="AC118" s="232"/>
      <c r="AD118" s="232">
        <v>415</v>
      </c>
      <c r="AE118" s="232"/>
      <c r="AF118" s="232"/>
      <c r="AG118" s="232"/>
      <c r="AH118" s="144">
        <v>1162</v>
      </c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  <c r="AS118" s="232"/>
      <c r="AT118" s="182"/>
      <c r="AU118" s="232"/>
      <c r="AV118" s="232"/>
      <c r="AW118" s="232"/>
      <c r="AX118" s="232"/>
      <c r="AY118" s="232"/>
      <c r="AZ118" s="232"/>
      <c r="BA118" s="232"/>
      <c r="BB118" s="232"/>
      <c r="BC118" s="232"/>
      <c r="BD118" s="232"/>
      <c r="BE118" s="232"/>
      <c r="BF118" s="232"/>
      <c r="BG118" s="177"/>
      <c r="BH118" s="177"/>
      <c r="BI118" s="177"/>
      <c r="BJ118" s="177"/>
      <c r="BK118" s="232"/>
    </row>
    <row r="119" spans="1:63" s="703" customFormat="1" ht="24" hidden="1" customHeight="1" x14ac:dyDescent="0.2">
      <c r="A119" s="220"/>
      <c r="B119" s="147"/>
      <c r="C119" s="232" t="s">
        <v>4800</v>
      </c>
      <c r="D119" s="232" t="s">
        <v>4801</v>
      </c>
      <c r="E119" s="232" t="s">
        <v>4802</v>
      </c>
      <c r="F119" s="232" t="s">
        <v>4800</v>
      </c>
      <c r="G119" s="232" t="s">
        <v>4803</v>
      </c>
      <c r="H119" s="181" t="s">
        <v>4804</v>
      </c>
      <c r="I119" s="232" t="s">
        <v>4800</v>
      </c>
      <c r="J119" s="232">
        <v>2</v>
      </c>
      <c r="K119" s="232" t="s">
        <v>4786</v>
      </c>
      <c r="L119" s="165">
        <v>44812</v>
      </c>
      <c r="M119" s="165">
        <v>7730</v>
      </c>
      <c r="N119" s="165">
        <v>5074</v>
      </c>
      <c r="O119" s="232" t="s">
        <v>4805</v>
      </c>
      <c r="P119" s="232">
        <v>400</v>
      </c>
      <c r="Q119" s="232">
        <v>1.2</v>
      </c>
      <c r="R119" s="232">
        <v>8</v>
      </c>
      <c r="S119" s="232">
        <v>3257</v>
      </c>
      <c r="T119" s="232" t="s">
        <v>154</v>
      </c>
      <c r="U119" s="165">
        <v>75</v>
      </c>
      <c r="V119" s="165">
        <v>110</v>
      </c>
      <c r="W119" s="144">
        <v>6000</v>
      </c>
      <c r="X119" s="144">
        <v>8000</v>
      </c>
      <c r="Y119" s="232" t="s">
        <v>185</v>
      </c>
      <c r="Z119" s="232" t="s">
        <v>500</v>
      </c>
      <c r="AA119" s="232">
        <v>2006</v>
      </c>
      <c r="AB119" s="232">
        <v>533</v>
      </c>
      <c r="AC119" s="232">
        <v>0</v>
      </c>
      <c r="AD119" s="232">
        <v>400</v>
      </c>
      <c r="AE119" s="232">
        <v>0</v>
      </c>
      <c r="AF119" s="232">
        <v>0</v>
      </c>
      <c r="AG119" s="232">
        <v>0</v>
      </c>
      <c r="AH119" s="144">
        <v>10950</v>
      </c>
      <c r="AI119" s="232" t="s">
        <v>1007</v>
      </c>
      <c r="AJ119" s="232"/>
      <c r="AK119" s="232">
        <v>0</v>
      </c>
      <c r="AL119" s="232"/>
      <c r="AM119" s="232">
        <v>0</v>
      </c>
      <c r="AN119" s="232">
        <v>0</v>
      </c>
      <c r="AO119" s="232"/>
      <c r="AP119" s="232"/>
      <c r="AQ119" s="232">
        <v>0</v>
      </c>
      <c r="AR119" s="232">
        <v>0</v>
      </c>
      <c r="AS119" s="232">
        <v>0</v>
      </c>
      <c r="AT119" s="232">
        <v>0</v>
      </c>
      <c r="AU119" s="232">
        <v>0</v>
      </c>
      <c r="AV119" s="232"/>
      <c r="AW119" s="232"/>
      <c r="AX119" s="232"/>
      <c r="AY119" s="232"/>
      <c r="AZ119" s="232"/>
      <c r="BA119" s="232"/>
      <c r="BB119" s="232"/>
      <c r="BC119" s="232"/>
      <c r="BD119" s="232"/>
      <c r="BE119" s="232"/>
      <c r="BF119" s="232"/>
      <c r="BG119" s="177"/>
      <c r="BH119" s="177"/>
      <c r="BI119" s="177"/>
      <c r="BJ119" s="177"/>
      <c r="BK119" s="232"/>
    </row>
    <row r="120" spans="1:63" s="703" customFormat="1" ht="24" hidden="1" customHeight="1" x14ac:dyDescent="0.2">
      <c r="A120" s="220">
        <v>7</v>
      </c>
      <c r="B120" s="147"/>
      <c r="C120" s="232" t="s">
        <v>4800</v>
      </c>
      <c r="D120" s="232" t="s">
        <v>4801</v>
      </c>
      <c r="E120" s="232" t="s">
        <v>4806</v>
      </c>
      <c r="F120" s="232" t="s">
        <v>4800</v>
      </c>
      <c r="G120" s="232"/>
      <c r="H120" s="181"/>
      <c r="I120" s="232" t="s">
        <v>4800</v>
      </c>
      <c r="J120" s="232"/>
      <c r="K120" s="232"/>
      <c r="L120" s="165">
        <v>2672</v>
      </c>
      <c r="M120" s="165">
        <v>2672</v>
      </c>
      <c r="N120" s="165">
        <v>2672</v>
      </c>
      <c r="O120" s="232" t="s">
        <v>4805</v>
      </c>
      <c r="P120" s="232">
        <v>100</v>
      </c>
      <c r="Q120" s="232">
        <v>1.2</v>
      </c>
      <c r="R120" s="232">
        <v>6</v>
      </c>
      <c r="S120" s="232">
        <v>3257</v>
      </c>
      <c r="T120" s="232"/>
      <c r="U120" s="165"/>
      <c r="V120" s="165"/>
      <c r="W120" s="144">
        <v>104</v>
      </c>
      <c r="X120" s="144">
        <v>300</v>
      </c>
      <c r="Y120" s="232"/>
      <c r="Z120" s="232"/>
      <c r="AA120" s="232">
        <v>2011</v>
      </c>
      <c r="AB120" s="232">
        <v>533</v>
      </c>
      <c r="AC120" s="232">
        <v>0</v>
      </c>
      <c r="AD120" s="232">
        <v>400</v>
      </c>
      <c r="AE120" s="232">
        <v>0</v>
      </c>
      <c r="AF120" s="232">
        <v>0</v>
      </c>
      <c r="AG120" s="232">
        <v>0</v>
      </c>
      <c r="AH120" s="144">
        <v>1897</v>
      </c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  <c r="AS120" s="232"/>
      <c r="AT120" s="182"/>
      <c r="AU120" s="232"/>
      <c r="AV120" s="232"/>
      <c r="AW120" s="232"/>
      <c r="AX120" s="232"/>
      <c r="AY120" s="232"/>
      <c r="AZ120" s="232"/>
      <c r="BA120" s="232"/>
      <c r="BB120" s="232"/>
      <c r="BC120" s="232"/>
      <c r="BD120" s="232"/>
      <c r="BE120" s="232"/>
      <c r="BF120" s="232"/>
      <c r="BG120" s="177"/>
      <c r="BH120" s="177"/>
      <c r="BI120" s="177"/>
      <c r="BJ120" s="177"/>
      <c r="BK120" s="232"/>
    </row>
    <row r="121" spans="1:63" s="703" customFormat="1" ht="24" hidden="1" customHeight="1" x14ac:dyDescent="0.2">
      <c r="A121" s="220"/>
      <c r="B121" s="147"/>
      <c r="C121" s="232" t="s">
        <v>4800</v>
      </c>
      <c r="D121" s="232"/>
      <c r="E121" s="1327" t="s">
        <v>10298</v>
      </c>
      <c r="F121" s="232" t="s">
        <v>4800</v>
      </c>
      <c r="G121" s="232"/>
      <c r="H121" s="181"/>
      <c r="I121" s="232" t="s">
        <v>4800</v>
      </c>
      <c r="J121" s="232"/>
      <c r="K121" s="232"/>
      <c r="L121" s="165"/>
      <c r="M121" s="165">
        <v>423.58</v>
      </c>
      <c r="N121" s="165">
        <v>419.45</v>
      </c>
      <c r="O121" s="232" t="s">
        <v>4805</v>
      </c>
      <c r="P121" s="232">
        <v>400</v>
      </c>
      <c r="Q121" s="232"/>
      <c r="R121" s="232">
        <v>6</v>
      </c>
      <c r="S121" s="232"/>
      <c r="T121" s="232" t="s">
        <v>154</v>
      </c>
      <c r="U121" s="165">
        <v>68</v>
      </c>
      <c r="V121" s="165">
        <v>105</v>
      </c>
      <c r="W121" s="144"/>
      <c r="X121" s="144"/>
      <c r="Y121" s="232"/>
      <c r="Z121" s="232"/>
      <c r="AA121" s="232">
        <v>2017</v>
      </c>
      <c r="AB121" s="232"/>
      <c r="AC121" s="232"/>
      <c r="AD121" s="232"/>
      <c r="AE121" s="232"/>
      <c r="AF121" s="232"/>
      <c r="AG121" s="232"/>
      <c r="AH121" s="144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  <c r="AS121" s="232"/>
      <c r="AT121" s="182"/>
      <c r="AU121" s="232"/>
      <c r="AV121" s="232"/>
      <c r="AW121" s="232"/>
      <c r="AX121" s="232"/>
      <c r="AY121" s="232"/>
      <c r="AZ121" s="232"/>
      <c r="BA121" s="232"/>
      <c r="BB121" s="232"/>
      <c r="BC121" s="232"/>
      <c r="BD121" s="232"/>
      <c r="BE121" s="232"/>
      <c r="BF121" s="232"/>
      <c r="BG121" s="177"/>
      <c r="BH121" s="177"/>
      <c r="BI121" s="177"/>
      <c r="BJ121" s="177"/>
      <c r="BK121" s="232"/>
    </row>
    <row r="122" spans="1:63" s="703" customFormat="1" ht="24" hidden="1" customHeight="1" x14ac:dyDescent="0.2">
      <c r="A122" s="220"/>
      <c r="B122" s="147"/>
      <c r="C122" s="232" t="s">
        <v>502</v>
      </c>
      <c r="D122" s="232" t="s">
        <v>4808</v>
      </c>
      <c r="E122" s="232" t="s">
        <v>4809</v>
      </c>
      <c r="F122" s="232" t="s">
        <v>502</v>
      </c>
      <c r="G122" s="232" t="s">
        <v>4810</v>
      </c>
      <c r="H122" s="181" t="s">
        <v>4811</v>
      </c>
      <c r="I122" s="232" t="s">
        <v>502</v>
      </c>
      <c r="J122" s="232">
        <v>2</v>
      </c>
      <c r="K122" s="232" t="s">
        <v>4786</v>
      </c>
      <c r="L122" s="165">
        <v>34186</v>
      </c>
      <c r="M122" s="165">
        <v>1590.84</v>
      </c>
      <c r="N122" s="165">
        <v>2086.7800000000002</v>
      </c>
      <c r="O122" s="232" t="s">
        <v>3166</v>
      </c>
      <c r="P122" s="232">
        <v>400</v>
      </c>
      <c r="Q122" s="232">
        <v>1.2</v>
      </c>
      <c r="R122" s="232">
        <v>8</v>
      </c>
      <c r="S122" s="232">
        <v>3307</v>
      </c>
      <c r="T122" s="232" t="s">
        <v>310</v>
      </c>
      <c r="U122" s="165">
        <v>64</v>
      </c>
      <c r="V122" s="165">
        <v>100</v>
      </c>
      <c r="W122" s="144">
        <v>864</v>
      </c>
      <c r="X122" s="144">
        <v>6000</v>
      </c>
      <c r="Y122" s="232" t="s">
        <v>185</v>
      </c>
      <c r="Z122" s="232" t="s">
        <v>500</v>
      </c>
      <c r="AA122" s="232">
        <v>1990</v>
      </c>
      <c r="AB122" s="232">
        <v>458</v>
      </c>
      <c r="AC122" s="232">
        <v>0</v>
      </c>
      <c r="AD122" s="232">
        <v>525</v>
      </c>
      <c r="AE122" s="232">
        <v>0</v>
      </c>
      <c r="AF122" s="232">
        <v>0</v>
      </c>
      <c r="AG122" s="232"/>
      <c r="AH122" s="144">
        <v>6833</v>
      </c>
      <c r="AI122" s="232"/>
      <c r="AJ122" s="232"/>
      <c r="AK122" s="232">
        <v>0</v>
      </c>
      <c r="AL122" s="232">
        <v>0</v>
      </c>
      <c r="AM122" s="232">
        <v>0</v>
      </c>
      <c r="AN122" s="232">
        <v>0</v>
      </c>
      <c r="AO122" s="232"/>
      <c r="AP122" s="232"/>
      <c r="AQ122" s="232"/>
      <c r="AR122" s="232"/>
      <c r="AS122" s="232"/>
      <c r="AT122" s="182"/>
      <c r="AU122" s="232"/>
      <c r="AV122" s="232"/>
      <c r="AW122" s="232"/>
      <c r="AX122" s="232"/>
      <c r="AY122" s="232"/>
      <c r="AZ122" s="232"/>
      <c r="BA122" s="232"/>
      <c r="BB122" s="232"/>
      <c r="BC122" s="232"/>
      <c r="BD122" s="232"/>
      <c r="BE122" s="232"/>
      <c r="BF122" s="232"/>
      <c r="BG122" s="177"/>
      <c r="BH122" s="177"/>
      <c r="BI122" s="177"/>
      <c r="BJ122" s="177"/>
      <c r="BK122" s="232"/>
    </row>
    <row r="123" spans="1:63" s="703" customFormat="1" ht="24" hidden="1" customHeight="1" x14ac:dyDescent="0.2">
      <c r="A123" s="220">
        <v>8</v>
      </c>
      <c r="B123" s="180"/>
      <c r="C123" s="232" t="s">
        <v>2077</v>
      </c>
      <c r="D123" s="232" t="s">
        <v>4812</v>
      </c>
      <c r="E123" s="232" t="s">
        <v>4813</v>
      </c>
      <c r="F123" s="232" t="s">
        <v>2077</v>
      </c>
      <c r="G123" s="232" t="s">
        <v>4814</v>
      </c>
      <c r="H123" s="181" t="s">
        <v>4815</v>
      </c>
      <c r="I123" s="232" t="s">
        <v>2077</v>
      </c>
      <c r="J123" s="232">
        <v>1</v>
      </c>
      <c r="K123" s="232" t="s">
        <v>4816</v>
      </c>
      <c r="L123" s="165">
        <v>64145</v>
      </c>
      <c r="M123" s="165">
        <v>620</v>
      </c>
      <c r="N123" s="165">
        <v>960</v>
      </c>
      <c r="O123" s="232" t="s">
        <v>4805</v>
      </c>
      <c r="P123" s="232">
        <v>400</v>
      </c>
      <c r="Q123" s="232">
        <v>1.2</v>
      </c>
      <c r="R123" s="232">
        <v>8</v>
      </c>
      <c r="S123" s="232">
        <v>4991</v>
      </c>
      <c r="T123" s="232" t="s">
        <v>154</v>
      </c>
      <c r="U123" s="165">
        <v>68</v>
      </c>
      <c r="V123" s="165">
        <v>105</v>
      </c>
      <c r="W123" s="144">
        <v>5000</v>
      </c>
      <c r="X123" s="144">
        <v>10000</v>
      </c>
      <c r="Y123" s="232" t="s">
        <v>185</v>
      </c>
      <c r="Z123" s="232" t="s">
        <v>500</v>
      </c>
      <c r="AA123" s="232">
        <v>1998</v>
      </c>
      <c r="AB123" s="232">
        <v>5797</v>
      </c>
      <c r="AC123" s="232">
        <v>1100</v>
      </c>
      <c r="AD123" s="232"/>
      <c r="AE123" s="232"/>
      <c r="AF123" s="232"/>
      <c r="AG123" s="232"/>
      <c r="AH123" s="144">
        <v>6897</v>
      </c>
      <c r="AI123" s="232">
        <v>2000</v>
      </c>
      <c r="AJ123" s="232">
        <v>2003</v>
      </c>
      <c r="AK123" s="232"/>
      <c r="AL123" s="232"/>
      <c r="AM123" s="232"/>
      <c r="AN123" s="232"/>
      <c r="AO123" s="232"/>
      <c r="AP123" s="232"/>
      <c r="AQ123" s="232" t="s">
        <v>683</v>
      </c>
      <c r="AR123" s="232">
        <v>6</v>
      </c>
      <c r="AS123" s="232">
        <v>1874</v>
      </c>
      <c r="AT123" s="232"/>
      <c r="AU123" s="232" t="s">
        <v>4817</v>
      </c>
      <c r="AV123" s="232"/>
      <c r="AW123" s="232"/>
      <c r="AX123" s="232"/>
      <c r="AY123" s="232"/>
      <c r="AZ123" s="232"/>
      <c r="BA123" s="232"/>
      <c r="BB123" s="232"/>
      <c r="BC123" s="232"/>
      <c r="BD123" s="232"/>
      <c r="BE123" s="232"/>
      <c r="BF123" s="232"/>
      <c r="BG123" s="177"/>
      <c r="BH123" s="177"/>
      <c r="BI123" s="177"/>
      <c r="BJ123" s="177"/>
      <c r="BK123" s="232"/>
    </row>
    <row r="124" spans="1:63" s="703" customFormat="1" ht="24" hidden="1" customHeight="1" x14ac:dyDescent="0.2">
      <c r="A124" s="220">
        <v>9</v>
      </c>
      <c r="B124" s="147"/>
      <c r="C124" s="232" t="s">
        <v>4818</v>
      </c>
      <c r="D124" s="232"/>
      <c r="E124" s="232" t="s">
        <v>4819</v>
      </c>
      <c r="F124" s="232" t="s">
        <v>718</v>
      </c>
      <c r="G124" s="232"/>
      <c r="H124" s="181"/>
      <c r="I124" s="232" t="s">
        <v>4820</v>
      </c>
      <c r="J124" s="232"/>
      <c r="K124" s="232"/>
      <c r="L124" s="165">
        <v>19357</v>
      </c>
      <c r="M124" s="165"/>
      <c r="N124" s="165"/>
      <c r="O124" s="232" t="s">
        <v>3166</v>
      </c>
      <c r="P124" s="232">
        <v>400</v>
      </c>
      <c r="Q124" s="232"/>
      <c r="R124" s="232">
        <v>6</v>
      </c>
      <c r="S124" s="232"/>
      <c r="T124" s="232" t="s">
        <v>154</v>
      </c>
      <c r="U124" s="165"/>
      <c r="V124" s="165"/>
      <c r="W124" s="144">
        <v>40</v>
      </c>
      <c r="X124" s="144">
        <v>40</v>
      </c>
      <c r="Y124" s="232"/>
      <c r="Z124" s="232"/>
      <c r="AA124" s="232">
        <v>2011</v>
      </c>
      <c r="AB124" s="232"/>
      <c r="AC124" s="232"/>
      <c r="AD124" s="232"/>
      <c r="AE124" s="232"/>
      <c r="AF124" s="232"/>
      <c r="AG124" s="232"/>
      <c r="AH124" s="144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  <c r="AV124" s="232"/>
      <c r="AW124" s="232"/>
      <c r="AX124" s="232"/>
      <c r="AY124" s="232"/>
      <c r="AZ124" s="232"/>
      <c r="BA124" s="232"/>
      <c r="BB124" s="232"/>
      <c r="BC124" s="232"/>
      <c r="BD124" s="232"/>
      <c r="BE124" s="232"/>
      <c r="BF124" s="232"/>
      <c r="BG124" s="177"/>
      <c r="BH124" s="177"/>
      <c r="BI124" s="177"/>
      <c r="BJ124" s="177"/>
      <c r="BK124" s="232"/>
    </row>
    <row r="125" spans="1:63" s="703" customFormat="1" ht="24" hidden="1" customHeight="1" x14ac:dyDescent="0.2">
      <c r="A125" s="220">
        <v>10</v>
      </c>
      <c r="B125" s="147"/>
      <c r="C125" s="232" t="s">
        <v>4818</v>
      </c>
      <c r="D125" s="232" t="s">
        <v>4821</v>
      </c>
      <c r="E125" s="232" t="s">
        <v>4822</v>
      </c>
      <c r="F125" s="232" t="s">
        <v>4818</v>
      </c>
      <c r="G125" s="232" t="s">
        <v>4823</v>
      </c>
      <c r="H125" s="181" t="s">
        <v>4824</v>
      </c>
      <c r="I125" s="232" t="s">
        <v>4818</v>
      </c>
      <c r="J125" s="232">
        <v>2</v>
      </c>
      <c r="K125" s="232" t="s">
        <v>4825</v>
      </c>
      <c r="L125" s="165">
        <v>61144</v>
      </c>
      <c r="M125" s="165">
        <v>3209</v>
      </c>
      <c r="N125" s="165">
        <v>3093</v>
      </c>
      <c r="O125" s="232" t="s">
        <v>153</v>
      </c>
      <c r="P125" s="232">
        <v>400</v>
      </c>
      <c r="Q125" s="232">
        <v>1.2</v>
      </c>
      <c r="R125" s="232">
        <v>8</v>
      </c>
      <c r="S125" s="232">
        <v>4547</v>
      </c>
      <c r="T125" s="232" t="s">
        <v>154</v>
      </c>
      <c r="U125" s="165">
        <v>70</v>
      </c>
      <c r="V125" s="165">
        <v>100</v>
      </c>
      <c r="W125" s="144">
        <v>6400</v>
      </c>
      <c r="X125" s="144">
        <v>8000</v>
      </c>
      <c r="Y125" s="232" t="s">
        <v>185</v>
      </c>
      <c r="Z125" s="232" t="s">
        <v>500</v>
      </c>
      <c r="AA125" s="232">
        <v>2007</v>
      </c>
      <c r="AB125" s="232">
        <v>201</v>
      </c>
      <c r="AC125" s="232"/>
      <c r="AD125" s="232">
        <v>600</v>
      </c>
      <c r="AE125" s="232"/>
      <c r="AF125" s="232"/>
      <c r="AG125" s="232"/>
      <c r="AH125" s="144">
        <v>9215</v>
      </c>
      <c r="AI125" s="232">
        <v>1995</v>
      </c>
      <c r="AJ125" s="232">
        <v>1998</v>
      </c>
      <c r="AK125" s="232"/>
      <c r="AL125" s="232"/>
      <c r="AM125" s="232"/>
      <c r="AN125" s="232"/>
      <c r="AO125" s="232"/>
      <c r="AP125" s="232" t="s">
        <v>4826</v>
      </c>
      <c r="AQ125" s="232" t="s">
        <v>4827</v>
      </c>
      <c r="AR125" s="232">
        <v>1</v>
      </c>
      <c r="AS125" s="232">
        <v>300</v>
      </c>
      <c r="AT125" s="232" t="s">
        <v>4828</v>
      </c>
      <c r="AU125" s="232" t="s">
        <v>4818</v>
      </c>
      <c r="AV125" s="232"/>
      <c r="AW125" s="232"/>
      <c r="AX125" s="232"/>
      <c r="AY125" s="232"/>
      <c r="AZ125" s="232"/>
      <c r="BA125" s="232"/>
      <c r="BB125" s="232"/>
      <c r="BC125" s="232"/>
      <c r="BD125" s="232"/>
      <c r="BE125" s="232"/>
      <c r="BF125" s="232"/>
      <c r="BG125" s="177"/>
      <c r="BH125" s="177"/>
      <c r="BI125" s="177"/>
      <c r="BJ125" s="177"/>
      <c r="BK125" s="232"/>
    </row>
    <row r="126" spans="1:63" s="703" customFormat="1" ht="24" hidden="1" customHeight="1" x14ac:dyDescent="0.2">
      <c r="A126" s="220">
        <v>11</v>
      </c>
      <c r="B126" s="147"/>
      <c r="C126" s="232" t="s">
        <v>4829</v>
      </c>
      <c r="D126" s="232" t="s">
        <v>4830</v>
      </c>
      <c r="E126" s="232" t="s">
        <v>17268</v>
      </c>
      <c r="F126" s="232" t="s">
        <v>4829</v>
      </c>
      <c r="G126" s="232" t="s">
        <v>4831</v>
      </c>
      <c r="H126" s="181" t="s">
        <v>4832</v>
      </c>
      <c r="I126" s="232" t="s">
        <v>4829</v>
      </c>
      <c r="J126" s="232">
        <v>1</v>
      </c>
      <c r="K126" s="232" t="s">
        <v>685</v>
      </c>
      <c r="L126" s="165">
        <v>35709</v>
      </c>
      <c r="M126" s="165">
        <v>2208</v>
      </c>
      <c r="N126" s="165">
        <v>2598</v>
      </c>
      <c r="O126" s="232" t="s">
        <v>4805</v>
      </c>
      <c r="P126" s="232">
        <v>400</v>
      </c>
      <c r="Q126" s="232">
        <v>1.27</v>
      </c>
      <c r="R126" s="232">
        <v>8</v>
      </c>
      <c r="S126" s="232">
        <v>4064</v>
      </c>
      <c r="T126" s="232" t="s">
        <v>154</v>
      </c>
      <c r="U126" s="165">
        <v>68</v>
      </c>
      <c r="V126" s="165">
        <v>110</v>
      </c>
      <c r="W126" s="144">
        <v>6128</v>
      </c>
      <c r="X126" s="144">
        <v>6500</v>
      </c>
      <c r="Y126" s="232" t="s">
        <v>185</v>
      </c>
      <c r="Z126" s="232" t="s">
        <v>500</v>
      </c>
      <c r="AA126" s="232">
        <v>2006</v>
      </c>
      <c r="AB126" s="232">
        <v>136</v>
      </c>
      <c r="AC126" s="232">
        <v>220</v>
      </c>
      <c r="AD126" s="232">
        <v>262</v>
      </c>
      <c r="AE126" s="232" t="s">
        <v>1007</v>
      </c>
      <c r="AF126" s="232" t="s">
        <v>1007</v>
      </c>
      <c r="AG126" s="232" t="s">
        <v>1007</v>
      </c>
      <c r="AH126" s="144">
        <v>8411</v>
      </c>
      <c r="AI126" s="232">
        <v>1994</v>
      </c>
      <c r="AJ126" s="232"/>
      <c r="AK126" s="232" t="s">
        <v>1007</v>
      </c>
      <c r="AL126" s="232" t="s">
        <v>1007</v>
      </c>
      <c r="AM126" s="232" t="s">
        <v>1007</v>
      </c>
      <c r="AN126" s="232" t="s">
        <v>1007</v>
      </c>
      <c r="AO126" s="232"/>
      <c r="AP126" s="232"/>
      <c r="AQ126" s="232" t="s">
        <v>683</v>
      </c>
      <c r="AR126" s="232">
        <v>1</v>
      </c>
      <c r="AS126" s="232">
        <v>668</v>
      </c>
      <c r="AT126" s="182" t="s">
        <v>1007</v>
      </c>
      <c r="AU126" s="232" t="s">
        <v>4778</v>
      </c>
      <c r="AV126" s="232" t="s">
        <v>687</v>
      </c>
      <c r="AW126" s="232">
        <v>1</v>
      </c>
      <c r="AX126" s="232">
        <v>374</v>
      </c>
      <c r="AY126" s="232"/>
      <c r="AZ126" s="232" t="s">
        <v>4778</v>
      </c>
      <c r="BA126" s="232" t="s">
        <v>780</v>
      </c>
      <c r="BB126" s="232">
        <v>1</v>
      </c>
      <c r="BC126" s="232">
        <v>608</v>
      </c>
      <c r="BD126" s="232"/>
      <c r="BE126" s="232" t="s">
        <v>4778</v>
      </c>
      <c r="BF126" s="232" t="s">
        <v>4833</v>
      </c>
      <c r="BG126" s="177"/>
      <c r="BH126" s="177"/>
      <c r="BI126" s="177"/>
      <c r="BJ126" s="177"/>
      <c r="BK126" s="232"/>
    </row>
    <row r="127" spans="1:63" s="703" customFormat="1" ht="24" hidden="1" customHeight="1" x14ac:dyDescent="0.2">
      <c r="A127" s="220">
        <v>13</v>
      </c>
      <c r="B127" s="147"/>
      <c r="C127" s="232" t="s">
        <v>4834</v>
      </c>
      <c r="D127" s="232" t="s">
        <v>4835</v>
      </c>
      <c r="E127" s="232" t="s">
        <v>4836</v>
      </c>
      <c r="F127" s="232" t="s">
        <v>4834</v>
      </c>
      <c r="G127" s="232" t="s">
        <v>4837</v>
      </c>
      <c r="H127" s="181" t="s">
        <v>4838</v>
      </c>
      <c r="I127" s="232" t="s">
        <v>4834</v>
      </c>
      <c r="J127" s="232">
        <v>4</v>
      </c>
      <c r="K127" s="232" t="s">
        <v>4839</v>
      </c>
      <c r="L127" s="165">
        <v>44163</v>
      </c>
      <c r="M127" s="165">
        <v>2127</v>
      </c>
      <c r="N127" s="165">
        <v>2249</v>
      </c>
      <c r="O127" s="232" t="s">
        <v>153</v>
      </c>
      <c r="P127" s="232">
        <v>400</v>
      </c>
      <c r="Q127" s="232">
        <v>1.2</v>
      </c>
      <c r="R127" s="232">
        <v>8</v>
      </c>
      <c r="S127" s="232">
        <v>4319</v>
      </c>
      <c r="T127" s="232" t="s">
        <v>154</v>
      </c>
      <c r="U127" s="165">
        <v>70</v>
      </c>
      <c r="V127" s="165">
        <v>95</v>
      </c>
      <c r="W127" s="144" t="s">
        <v>1007</v>
      </c>
      <c r="X127" s="144">
        <v>7000</v>
      </c>
      <c r="Y127" s="232" t="s">
        <v>185</v>
      </c>
      <c r="Z127" s="232" t="s">
        <v>500</v>
      </c>
      <c r="AA127" s="232">
        <v>1990</v>
      </c>
      <c r="AB127" s="232">
        <v>1217</v>
      </c>
      <c r="AC127" s="232">
        <v>1121</v>
      </c>
      <c r="AD127" s="232">
        <v>600</v>
      </c>
      <c r="AE127" s="232" t="s">
        <v>1007</v>
      </c>
      <c r="AF127" s="232" t="s">
        <v>1007</v>
      </c>
      <c r="AG127" s="232" t="s">
        <v>1007</v>
      </c>
      <c r="AH127" s="144">
        <v>3938</v>
      </c>
      <c r="AI127" s="232">
        <v>2001</v>
      </c>
      <c r="AJ127" s="232"/>
      <c r="AK127" s="232">
        <v>1</v>
      </c>
      <c r="AL127" s="232">
        <v>870</v>
      </c>
      <c r="AM127" s="232" t="s">
        <v>1007</v>
      </c>
      <c r="AN127" s="232" t="s">
        <v>1007</v>
      </c>
      <c r="AO127" s="232"/>
      <c r="AP127" s="232"/>
      <c r="AQ127" s="232" t="s">
        <v>4840</v>
      </c>
      <c r="AR127" s="232">
        <v>1</v>
      </c>
      <c r="AS127" s="232">
        <v>3750</v>
      </c>
      <c r="AT127" s="182" t="s">
        <v>1007</v>
      </c>
      <c r="AU127" s="232" t="s">
        <v>4778</v>
      </c>
      <c r="AV127" s="232"/>
      <c r="AW127" s="232"/>
      <c r="AX127" s="232"/>
      <c r="AY127" s="232"/>
      <c r="AZ127" s="232"/>
      <c r="BA127" s="232"/>
      <c r="BB127" s="232"/>
      <c r="BC127" s="232"/>
      <c r="BD127" s="232"/>
      <c r="BE127" s="232"/>
      <c r="BF127" s="232"/>
      <c r="BG127" s="177"/>
      <c r="BH127" s="177"/>
      <c r="BI127" s="177"/>
      <c r="BJ127" s="177"/>
      <c r="BK127" s="232"/>
    </row>
    <row r="128" spans="1:63" s="703" customFormat="1" ht="24" hidden="1" customHeight="1" x14ac:dyDescent="0.2">
      <c r="A128" s="220"/>
      <c r="B128" s="147"/>
      <c r="C128" s="232" t="s">
        <v>4834</v>
      </c>
      <c r="D128" s="232" t="s">
        <v>4835</v>
      </c>
      <c r="E128" s="232" t="s">
        <v>4841</v>
      </c>
      <c r="F128" s="232" t="s">
        <v>4834</v>
      </c>
      <c r="G128" s="232" t="s">
        <v>4837</v>
      </c>
      <c r="H128" s="181" t="s">
        <v>4838</v>
      </c>
      <c r="I128" s="232" t="s">
        <v>4834</v>
      </c>
      <c r="J128" s="232">
        <v>4</v>
      </c>
      <c r="K128" s="232" t="s">
        <v>4839</v>
      </c>
      <c r="L128" s="165">
        <v>81623</v>
      </c>
      <c r="M128" s="165">
        <v>1730.19</v>
      </c>
      <c r="N128" s="165">
        <v>1362</v>
      </c>
      <c r="O128" s="232" t="s">
        <v>153</v>
      </c>
      <c r="P128" s="232">
        <v>400</v>
      </c>
      <c r="Q128" s="232">
        <v>1.2</v>
      </c>
      <c r="R128" s="232">
        <v>8</v>
      </c>
      <c r="S128" s="232">
        <v>4319</v>
      </c>
      <c r="T128" s="232" t="s">
        <v>310</v>
      </c>
      <c r="U128" s="165">
        <v>68</v>
      </c>
      <c r="V128" s="165">
        <v>105</v>
      </c>
      <c r="W128" s="144">
        <v>1404</v>
      </c>
      <c r="X128" s="144">
        <v>3000</v>
      </c>
      <c r="Y128" s="232" t="s">
        <v>185</v>
      </c>
      <c r="Z128" s="232" t="s">
        <v>500</v>
      </c>
      <c r="AA128" s="232">
        <v>2008</v>
      </c>
      <c r="AB128" s="232">
        <v>1217</v>
      </c>
      <c r="AC128" s="232">
        <v>1121</v>
      </c>
      <c r="AD128" s="232">
        <v>600</v>
      </c>
      <c r="AE128" s="232" t="s">
        <v>1007</v>
      </c>
      <c r="AF128" s="232" t="s">
        <v>1007</v>
      </c>
      <c r="AG128" s="232" t="s">
        <v>1007</v>
      </c>
      <c r="AH128" s="144">
        <v>17000</v>
      </c>
      <c r="AI128" s="232">
        <v>2001</v>
      </c>
      <c r="AJ128" s="232"/>
      <c r="AK128" s="232">
        <v>1</v>
      </c>
      <c r="AL128" s="232">
        <v>870</v>
      </c>
      <c r="AM128" s="232" t="s">
        <v>1007</v>
      </c>
      <c r="AN128" s="232" t="s">
        <v>1007</v>
      </c>
      <c r="AO128" s="232"/>
      <c r="AP128" s="232"/>
      <c r="AQ128" s="232" t="s">
        <v>4840</v>
      </c>
      <c r="AR128" s="232">
        <v>1</v>
      </c>
      <c r="AS128" s="232">
        <v>3750</v>
      </c>
      <c r="AT128" s="182" t="s">
        <v>1007</v>
      </c>
      <c r="AU128" s="232" t="s">
        <v>4778</v>
      </c>
      <c r="AV128" s="232"/>
      <c r="AW128" s="232"/>
      <c r="AX128" s="232"/>
      <c r="AY128" s="232"/>
      <c r="AZ128" s="232"/>
      <c r="BA128" s="232"/>
      <c r="BB128" s="232"/>
      <c r="BC128" s="232"/>
      <c r="BD128" s="232"/>
      <c r="BE128" s="232"/>
      <c r="BF128" s="232"/>
      <c r="BG128" s="177"/>
      <c r="BH128" s="177"/>
      <c r="BI128" s="177"/>
      <c r="BJ128" s="177"/>
      <c r="BK128" s="232"/>
    </row>
    <row r="129" spans="1:63" s="703" customFormat="1" ht="24" hidden="1" customHeight="1" x14ac:dyDescent="0.2">
      <c r="A129" s="220" t="s">
        <v>156</v>
      </c>
      <c r="B129" s="449"/>
      <c r="C129" s="232" t="s">
        <v>4842</v>
      </c>
      <c r="D129" s="232" t="s">
        <v>4843</v>
      </c>
      <c r="E129" s="232" t="s">
        <v>4844</v>
      </c>
      <c r="F129" s="232" t="s">
        <v>4842</v>
      </c>
      <c r="G129" s="232" t="s">
        <v>4845</v>
      </c>
      <c r="H129" s="181" t="s">
        <v>4846</v>
      </c>
      <c r="I129" s="232" t="s">
        <v>4842</v>
      </c>
      <c r="J129" s="232">
        <v>1</v>
      </c>
      <c r="K129" s="232" t="s">
        <v>4786</v>
      </c>
      <c r="L129" s="165">
        <v>42000</v>
      </c>
      <c r="M129" s="165">
        <v>7790</v>
      </c>
      <c r="N129" s="165">
        <v>8045</v>
      </c>
      <c r="O129" s="232" t="s">
        <v>153</v>
      </c>
      <c r="P129" s="232">
        <v>400</v>
      </c>
      <c r="Q129" s="232">
        <v>1.25</v>
      </c>
      <c r="R129" s="232">
        <v>8</v>
      </c>
      <c r="S129" s="232">
        <v>4363</v>
      </c>
      <c r="T129" s="232" t="s">
        <v>310</v>
      </c>
      <c r="U129" s="165">
        <v>70</v>
      </c>
      <c r="V129" s="165">
        <v>130</v>
      </c>
      <c r="W129" s="144">
        <v>9000</v>
      </c>
      <c r="X129" s="144">
        <v>12000</v>
      </c>
      <c r="Y129" s="232" t="s">
        <v>4847</v>
      </c>
      <c r="Z129" s="232" t="s">
        <v>500</v>
      </c>
      <c r="AA129" s="232">
        <v>1988</v>
      </c>
      <c r="AB129" s="232">
        <v>450</v>
      </c>
      <c r="AC129" s="232">
        <v>3289</v>
      </c>
      <c r="AD129" s="232">
        <v>450</v>
      </c>
      <c r="AE129" s="232">
        <v>1200</v>
      </c>
      <c r="AF129" s="232"/>
      <c r="AG129" s="232"/>
      <c r="AH129" s="144">
        <v>5389</v>
      </c>
      <c r="AI129" s="232">
        <v>1999</v>
      </c>
      <c r="AJ129" s="232"/>
      <c r="AK129" s="232">
        <v>1</v>
      </c>
      <c r="AL129" s="232">
        <v>300</v>
      </c>
      <c r="AM129" s="232"/>
      <c r="AN129" s="232"/>
      <c r="AO129" s="232"/>
      <c r="AP129" s="232"/>
      <c r="AQ129" s="232"/>
      <c r="AR129" s="232"/>
      <c r="AS129" s="232"/>
      <c r="AT129" s="232"/>
      <c r="AU129" s="232"/>
      <c r="AV129" s="232"/>
      <c r="AW129" s="232"/>
      <c r="AX129" s="232"/>
      <c r="AY129" s="232"/>
      <c r="AZ129" s="232"/>
      <c r="BA129" s="232"/>
      <c r="BB129" s="232"/>
      <c r="BC129" s="232"/>
      <c r="BD129" s="232"/>
      <c r="BE129" s="232"/>
      <c r="BF129" s="232"/>
      <c r="BG129" s="177"/>
      <c r="BH129" s="177"/>
      <c r="BI129" s="177"/>
      <c r="BJ129" s="177"/>
      <c r="BK129" s="232"/>
    </row>
    <row r="130" spans="1:63" s="1179" customFormat="1" ht="24" hidden="1" customHeight="1" x14ac:dyDescent="0.2">
      <c r="A130" s="1257" t="s">
        <v>159</v>
      </c>
      <c r="B130" s="1253" t="s">
        <v>94</v>
      </c>
      <c r="C130" s="231" t="s">
        <v>55</v>
      </c>
      <c r="D130" s="231"/>
      <c r="E130" s="545">
        <f>COUNTA(E131:E147)</f>
        <v>17</v>
      </c>
      <c r="F130" s="231"/>
      <c r="G130" s="231"/>
      <c r="H130" s="1178"/>
      <c r="I130" s="231"/>
      <c r="J130" s="231"/>
      <c r="K130" s="231"/>
      <c r="L130" s="1083">
        <f>SUM(L131:L147)</f>
        <v>2108110</v>
      </c>
      <c r="M130" s="1083">
        <f>SUM(M131:M147)</f>
        <v>126871.63999999998</v>
      </c>
      <c r="N130" s="1083">
        <f>SUM(N131:N147)</f>
        <v>144929.82</v>
      </c>
      <c r="O130" s="231"/>
      <c r="P130" s="231"/>
      <c r="Q130" s="231"/>
      <c r="R130" s="231"/>
      <c r="S130" s="231"/>
      <c r="T130" s="231"/>
      <c r="U130" s="1083"/>
      <c r="V130" s="1083"/>
      <c r="W130" s="241"/>
      <c r="X130" s="241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41"/>
      <c r="AI130" s="231"/>
      <c r="AJ130" s="231"/>
      <c r="AK130" s="231"/>
      <c r="AL130" s="231"/>
      <c r="AM130" s="231"/>
      <c r="AN130" s="231"/>
      <c r="AO130" s="231"/>
      <c r="AP130" s="231"/>
      <c r="AQ130" s="231"/>
      <c r="AR130" s="231"/>
      <c r="AS130" s="231"/>
      <c r="AT130" s="231"/>
      <c r="AU130" s="231"/>
      <c r="AV130" s="231"/>
      <c r="AW130" s="231"/>
      <c r="AX130" s="231"/>
      <c r="AY130" s="231"/>
      <c r="AZ130" s="231"/>
      <c r="BA130" s="231"/>
      <c r="BB130" s="231"/>
      <c r="BC130" s="231"/>
      <c r="BD130" s="231"/>
      <c r="BE130" s="231"/>
      <c r="BF130" s="231"/>
      <c r="BG130" s="1476"/>
      <c r="BH130" s="1476"/>
      <c r="BI130" s="231"/>
      <c r="BJ130" s="231"/>
      <c r="BK130" s="231"/>
    </row>
    <row r="131" spans="1:63" s="703" customFormat="1" ht="24" customHeight="1" x14ac:dyDescent="0.2">
      <c r="A131" s="220" t="s">
        <v>336</v>
      </c>
      <c r="B131" s="147"/>
      <c r="C131" s="232" t="s">
        <v>1882</v>
      </c>
      <c r="D131" s="232"/>
      <c r="E131" s="232" t="s">
        <v>5220</v>
      </c>
      <c r="F131" s="232" t="s">
        <v>1882</v>
      </c>
      <c r="G131" s="232"/>
      <c r="H131" s="232"/>
      <c r="I131" s="1658" t="s">
        <v>20771</v>
      </c>
      <c r="J131" s="232"/>
      <c r="K131" s="232"/>
      <c r="L131" s="165">
        <v>458874</v>
      </c>
      <c r="M131" s="165">
        <v>27109</v>
      </c>
      <c r="N131" s="165">
        <v>39074</v>
      </c>
      <c r="O131" s="232" t="s">
        <v>153</v>
      </c>
      <c r="P131" s="232">
        <v>400</v>
      </c>
      <c r="Q131" s="232"/>
      <c r="R131" s="232">
        <v>8</v>
      </c>
      <c r="S131" s="232"/>
      <c r="T131" s="232" t="s">
        <v>154</v>
      </c>
      <c r="U131" s="165">
        <v>72</v>
      </c>
      <c r="V131" s="165">
        <v>110</v>
      </c>
      <c r="W131" s="144">
        <v>26000</v>
      </c>
      <c r="X131" s="144">
        <v>32000</v>
      </c>
      <c r="Y131" s="232"/>
      <c r="Z131" s="232"/>
      <c r="AA131" s="232">
        <v>2001</v>
      </c>
      <c r="AB131" s="232"/>
      <c r="AC131" s="232"/>
      <c r="AD131" s="232"/>
      <c r="AE131" s="232"/>
      <c r="AF131" s="232"/>
      <c r="AG131" s="232"/>
      <c r="AH131" s="144">
        <v>70700</v>
      </c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32"/>
      <c r="AT131" s="232"/>
      <c r="AU131" s="232"/>
      <c r="AV131" s="232"/>
      <c r="AW131" s="232"/>
      <c r="AX131" s="232"/>
      <c r="AY131" s="232"/>
      <c r="AZ131" s="232"/>
      <c r="BA131" s="232"/>
      <c r="BB131" s="232"/>
      <c r="BC131" s="232"/>
      <c r="BD131" s="232"/>
      <c r="BE131" s="232"/>
      <c r="BF131" s="232"/>
      <c r="BG131" s="232"/>
      <c r="BH131" s="232"/>
      <c r="BI131" s="232"/>
      <c r="BJ131" s="232"/>
      <c r="BK131" s="232"/>
    </row>
    <row r="132" spans="1:63" s="703" customFormat="1" ht="24" customHeight="1" x14ac:dyDescent="0.2">
      <c r="A132" s="220"/>
      <c r="B132" s="147"/>
      <c r="C132" s="232" t="s">
        <v>5221</v>
      </c>
      <c r="D132" s="232"/>
      <c r="E132" s="232" t="s">
        <v>5222</v>
      </c>
      <c r="F132" s="232" t="s">
        <v>5221</v>
      </c>
      <c r="G132" s="232"/>
      <c r="H132" s="181"/>
      <c r="I132" s="232" t="s">
        <v>16161</v>
      </c>
      <c r="J132" s="232"/>
      <c r="K132" s="232"/>
      <c r="L132" s="165">
        <v>66110</v>
      </c>
      <c r="M132" s="165">
        <v>1388</v>
      </c>
      <c r="N132" s="165">
        <v>2676</v>
      </c>
      <c r="O132" s="232" t="s">
        <v>153</v>
      </c>
      <c r="P132" s="232">
        <v>400</v>
      </c>
      <c r="Q132" s="232"/>
      <c r="R132" s="232">
        <v>8</v>
      </c>
      <c r="S132" s="232"/>
      <c r="T132" s="232" t="s">
        <v>154</v>
      </c>
      <c r="U132" s="165">
        <v>75</v>
      </c>
      <c r="V132" s="165">
        <v>100</v>
      </c>
      <c r="W132" s="144">
        <v>20000</v>
      </c>
      <c r="X132" s="144">
        <v>27000</v>
      </c>
      <c r="Y132" s="232"/>
      <c r="Z132" s="232"/>
      <c r="AA132" s="232">
        <v>1990</v>
      </c>
      <c r="AB132" s="232"/>
      <c r="AC132" s="232"/>
      <c r="AD132" s="232"/>
      <c r="AE132" s="232"/>
      <c r="AF132" s="232"/>
      <c r="AG132" s="232"/>
      <c r="AH132" s="144">
        <v>6032</v>
      </c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  <c r="AV132" s="232"/>
      <c r="AW132" s="232"/>
      <c r="AX132" s="232"/>
      <c r="AY132" s="232"/>
      <c r="AZ132" s="232"/>
      <c r="BA132" s="232"/>
      <c r="BB132" s="232"/>
      <c r="BC132" s="232"/>
      <c r="BD132" s="232"/>
      <c r="BE132" s="232"/>
      <c r="BF132" s="232"/>
      <c r="BG132" s="232"/>
      <c r="BH132" s="232"/>
      <c r="BI132" s="232"/>
      <c r="BJ132" s="232"/>
      <c r="BK132" s="232"/>
    </row>
    <row r="133" spans="1:63" s="703" customFormat="1" ht="24" customHeight="1" x14ac:dyDescent="0.2">
      <c r="A133" s="220"/>
      <c r="B133" s="147"/>
      <c r="C133" s="232" t="s">
        <v>5223</v>
      </c>
      <c r="D133" s="232"/>
      <c r="E133" s="232" t="s">
        <v>5224</v>
      </c>
      <c r="F133" s="232" t="s">
        <v>5223</v>
      </c>
      <c r="G133" s="232"/>
      <c r="H133" s="181"/>
      <c r="I133" s="232" t="s">
        <v>10545</v>
      </c>
      <c r="J133" s="232"/>
      <c r="K133" s="232"/>
      <c r="L133" s="165">
        <v>113197</v>
      </c>
      <c r="M133" s="165">
        <v>13624</v>
      </c>
      <c r="N133" s="165">
        <v>8801</v>
      </c>
      <c r="O133" s="232" t="s">
        <v>153</v>
      </c>
      <c r="P133" s="232">
        <v>400</v>
      </c>
      <c r="Q133" s="232"/>
      <c r="R133" s="232">
        <v>8</v>
      </c>
      <c r="S133" s="232"/>
      <c r="T133" s="232" t="s">
        <v>154</v>
      </c>
      <c r="U133" s="165">
        <v>70</v>
      </c>
      <c r="V133" s="165">
        <v>105</v>
      </c>
      <c r="W133" s="144">
        <v>20000</v>
      </c>
      <c r="X133" s="144">
        <v>25000</v>
      </c>
      <c r="Y133" s="232"/>
      <c r="Z133" s="232"/>
      <c r="AA133" s="232">
        <v>1995</v>
      </c>
      <c r="AB133" s="232"/>
      <c r="AC133" s="232"/>
      <c r="AD133" s="232"/>
      <c r="AE133" s="232"/>
      <c r="AF133" s="232"/>
      <c r="AG133" s="232"/>
      <c r="AH133" s="144">
        <v>13804</v>
      </c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  <c r="AV133" s="232"/>
      <c r="AW133" s="232"/>
      <c r="AX133" s="232"/>
      <c r="AY133" s="232"/>
      <c r="AZ133" s="232"/>
      <c r="BA133" s="232"/>
      <c r="BB133" s="232"/>
      <c r="BC133" s="232"/>
      <c r="BD133" s="232"/>
      <c r="BE133" s="232"/>
      <c r="BF133" s="232"/>
      <c r="BG133" s="232"/>
      <c r="BH133" s="232"/>
      <c r="BI133" s="232"/>
      <c r="BJ133" s="232"/>
      <c r="BK133" s="232"/>
    </row>
    <row r="134" spans="1:63" s="703" customFormat="1" ht="24" customHeight="1" x14ac:dyDescent="0.2">
      <c r="A134" s="220"/>
      <c r="B134" s="147"/>
      <c r="C134" s="232" t="s">
        <v>1884</v>
      </c>
      <c r="D134" s="232"/>
      <c r="E134" s="232" t="s">
        <v>5225</v>
      </c>
      <c r="F134" s="232" t="s">
        <v>1884</v>
      </c>
      <c r="G134" s="232"/>
      <c r="H134" s="181"/>
      <c r="I134" s="232" t="s">
        <v>1884</v>
      </c>
      <c r="J134" s="232"/>
      <c r="K134" s="232"/>
      <c r="L134" s="165">
        <v>119209</v>
      </c>
      <c r="M134" s="165">
        <v>13464</v>
      </c>
      <c r="N134" s="165">
        <v>24593</v>
      </c>
      <c r="O134" s="232" t="s">
        <v>153</v>
      </c>
      <c r="P134" s="232">
        <v>400</v>
      </c>
      <c r="Q134" s="232"/>
      <c r="R134" s="232">
        <v>8</v>
      </c>
      <c r="S134" s="232"/>
      <c r="T134" s="232" t="s">
        <v>154</v>
      </c>
      <c r="U134" s="165">
        <v>70</v>
      </c>
      <c r="V134" s="165">
        <v>105</v>
      </c>
      <c r="W134" s="144">
        <v>17789</v>
      </c>
      <c r="X134" s="144">
        <v>25000</v>
      </c>
      <c r="Y134" s="232"/>
      <c r="Z134" s="232"/>
      <c r="AA134" s="232">
        <v>2008</v>
      </c>
      <c r="AB134" s="232"/>
      <c r="AC134" s="232"/>
      <c r="AD134" s="232"/>
      <c r="AE134" s="232"/>
      <c r="AF134" s="232"/>
      <c r="AG134" s="232"/>
      <c r="AH134" s="144">
        <v>46351</v>
      </c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  <c r="AV134" s="232"/>
      <c r="AW134" s="232"/>
      <c r="AX134" s="232"/>
      <c r="AY134" s="232"/>
      <c r="AZ134" s="232"/>
      <c r="BA134" s="232"/>
      <c r="BB134" s="232"/>
      <c r="BC134" s="232"/>
      <c r="BD134" s="232"/>
      <c r="BE134" s="232"/>
      <c r="BF134" s="232"/>
      <c r="BG134" s="232"/>
      <c r="BH134" s="232"/>
      <c r="BI134" s="232"/>
      <c r="BJ134" s="232"/>
      <c r="BK134" s="232"/>
    </row>
    <row r="135" spans="1:63" s="703" customFormat="1" ht="24" customHeight="1" x14ac:dyDescent="0.2">
      <c r="A135" s="220"/>
      <c r="B135" s="147"/>
      <c r="C135" s="232" t="s">
        <v>1886</v>
      </c>
      <c r="D135" s="232" t="s">
        <v>465</v>
      </c>
      <c r="E135" s="232" t="s">
        <v>5226</v>
      </c>
      <c r="F135" s="232" t="s">
        <v>1886</v>
      </c>
      <c r="G135" s="232" t="s">
        <v>466</v>
      </c>
      <c r="H135" s="232" t="s">
        <v>467</v>
      </c>
      <c r="I135" s="232" t="s">
        <v>1886</v>
      </c>
      <c r="J135" s="232" t="s">
        <v>468</v>
      </c>
      <c r="K135" s="232" t="s">
        <v>125</v>
      </c>
      <c r="L135" s="165">
        <v>34142</v>
      </c>
      <c r="M135" s="165">
        <v>2239.2399999999998</v>
      </c>
      <c r="N135" s="165">
        <v>4851.46</v>
      </c>
      <c r="O135" s="232" t="s">
        <v>16162</v>
      </c>
      <c r="P135" s="232">
        <v>400</v>
      </c>
      <c r="Q135" s="232"/>
      <c r="R135" s="232">
        <v>8</v>
      </c>
      <c r="S135" s="232"/>
      <c r="T135" s="232" t="s">
        <v>126</v>
      </c>
      <c r="U135" s="165">
        <v>70</v>
      </c>
      <c r="V135" s="165">
        <v>105</v>
      </c>
      <c r="W135" s="144">
        <v>16496</v>
      </c>
      <c r="X135" s="144">
        <v>19000</v>
      </c>
      <c r="Y135" s="232" t="s">
        <v>127</v>
      </c>
      <c r="Z135" s="232" t="s">
        <v>500</v>
      </c>
      <c r="AA135" s="232">
        <v>2001</v>
      </c>
      <c r="AB135" s="232"/>
      <c r="AC135" s="232" t="s">
        <v>128</v>
      </c>
      <c r="AD135" s="232" t="s">
        <v>129</v>
      </c>
      <c r="AE135" s="232"/>
      <c r="AF135" s="232"/>
      <c r="AG135" s="232"/>
      <c r="AH135" s="144">
        <v>20995</v>
      </c>
      <c r="AI135" s="232" t="s">
        <v>130</v>
      </c>
      <c r="AJ135" s="232" t="s">
        <v>131</v>
      </c>
      <c r="AK135" s="232" t="s">
        <v>132</v>
      </c>
      <c r="AL135" s="232"/>
      <c r="AM135" s="232"/>
      <c r="AN135" s="232"/>
      <c r="AO135" s="232"/>
      <c r="AP135" s="232"/>
      <c r="AQ135" s="232" t="s">
        <v>133</v>
      </c>
      <c r="AR135" s="232" t="s">
        <v>134</v>
      </c>
      <c r="AS135" s="232" t="s">
        <v>5228</v>
      </c>
      <c r="AT135" s="232"/>
      <c r="AU135" s="232" t="s">
        <v>1819</v>
      </c>
      <c r="AV135" s="232"/>
      <c r="AW135" s="232"/>
      <c r="AX135" s="232"/>
      <c r="AY135" s="232"/>
      <c r="AZ135" s="232"/>
      <c r="BA135" s="232"/>
      <c r="BB135" s="232"/>
      <c r="BC135" s="232"/>
      <c r="BD135" s="232"/>
      <c r="BE135" s="232"/>
      <c r="BF135" s="232"/>
      <c r="BG135" s="232"/>
      <c r="BH135" s="232"/>
      <c r="BI135" s="232"/>
      <c r="BJ135" s="232"/>
      <c r="BK135" s="232"/>
    </row>
    <row r="136" spans="1:63" s="703" customFormat="1" ht="24" customHeight="1" x14ac:dyDescent="0.2">
      <c r="A136" s="220" t="s">
        <v>337</v>
      </c>
      <c r="B136" s="147"/>
      <c r="C136" s="232" t="s">
        <v>1897</v>
      </c>
      <c r="D136" s="232" t="s">
        <v>671</v>
      </c>
      <c r="E136" s="232" t="s">
        <v>17305</v>
      </c>
      <c r="F136" s="232" t="s">
        <v>1897</v>
      </c>
      <c r="G136" s="232" t="s">
        <v>673</v>
      </c>
      <c r="H136" s="232" t="s">
        <v>674</v>
      </c>
      <c r="I136" s="232" t="s">
        <v>1897</v>
      </c>
      <c r="J136" s="232">
        <v>65</v>
      </c>
      <c r="K136" s="232" t="s">
        <v>675</v>
      </c>
      <c r="L136" s="165">
        <v>104006</v>
      </c>
      <c r="M136" s="165">
        <v>17943</v>
      </c>
      <c r="N136" s="165">
        <v>12091.41</v>
      </c>
      <c r="O136" s="232" t="s">
        <v>153</v>
      </c>
      <c r="P136" s="232">
        <v>400</v>
      </c>
      <c r="Q136" s="232">
        <v>1.25</v>
      </c>
      <c r="R136" s="232">
        <v>8</v>
      </c>
      <c r="S136" s="232">
        <v>4334</v>
      </c>
      <c r="T136" s="232" t="s">
        <v>154</v>
      </c>
      <c r="U136" s="165">
        <v>70</v>
      </c>
      <c r="V136" s="165">
        <v>105</v>
      </c>
      <c r="W136" s="144">
        <v>20000</v>
      </c>
      <c r="X136" s="144">
        <v>25000</v>
      </c>
      <c r="Y136" s="232" t="s">
        <v>499</v>
      </c>
      <c r="Z136" s="232" t="s">
        <v>500</v>
      </c>
      <c r="AA136" s="232">
        <v>1997</v>
      </c>
      <c r="AB136" s="232"/>
      <c r="AC136" s="232">
        <v>21363</v>
      </c>
      <c r="AD136" s="232">
        <v>1950</v>
      </c>
      <c r="AE136" s="232"/>
      <c r="AF136" s="232"/>
      <c r="AG136" s="232"/>
      <c r="AH136" s="144">
        <v>21390</v>
      </c>
      <c r="AI136" s="232">
        <v>1998</v>
      </c>
      <c r="AJ136" s="232">
        <v>2003</v>
      </c>
      <c r="AK136" s="232">
        <v>1</v>
      </c>
      <c r="AL136" s="232">
        <v>650</v>
      </c>
      <c r="AM136" s="232" t="s">
        <v>676</v>
      </c>
      <c r="AN136" s="232" t="s">
        <v>677</v>
      </c>
      <c r="AO136" s="232"/>
      <c r="AP136" s="232"/>
      <c r="AQ136" s="232" t="s">
        <v>678</v>
      </c>
      <c r="AR136" s="232"/>
      <c r="AS136" s="232">
        <v>2598</v>
      </c>
      <c r="AT136" s="232"/>
      <c r="AU136" s="232" t="s">
        <v>679</v>
      </c>
      <c r="AV136" s="232"/>
      <c r="AW136" s="232"/>
      <c r="AX136" s="232"/>
      <c r="AY136" s="232"/>
      <c r="AZ136" s="232"/>
      <c r="BA136" s="232"/>
      <c r="BB136" s="232"/>
      <c r="BC136" s="232"/>
      <c r="BD136" s="232"/>
      <c r="BE136" s="232"/>
      <c r="BF136" s="232"/>
      <c r="BG136" s="232"/>
      <c r="BH136" s="232"/>
      <c r="BI136" s="232"/>
      <c r="BJ136" s="232"/>
      <c r="BK136" s="232"/>
    </row>
    <row r="137" spans="1:63" s="703" customFormat="1" ht="24" customHeight="1" x14ac:dyDescent="0.2">
      <c r="A137" s="220" t="s">
        <v>338</v>
      </c>
      <c r="B137" s="147"/>
      <c r="C137" s="232" t="s">
        <v>1897</v>
      </c>
      <c r="D137" s="232"/>
      <c r="E137" s="232" t="s">
        <v>16163</v>
      </c>
      <c r="F137" s="232" t="s">
        <v>16164</v>
      </c>
      <c r="G137" s="232" t="s">
        <v>16164</v>
      </c>
      <c r="H137" s="232"/>
      <c r="I137" s="232" t="s">
        <v>1897</v>
      </c>
      <c r="J137" s="232">
        <v>65</v>
      </c>
      <c r="K137" s="232" t="s">
        <v>675</v>
      </c>
      <c r="L137" s="165">
        <v>104006</v>
      </c>
      <c r="M137" s="165">
        <v>17943</v>
      </c>
      <c r="N137" s="165">
        <v>12091.41</v>
      </c>
      <c r="O137" s="232"/>
      <c r="P137" s="232"/>
      <c r="Q137" s="232"/>
      <c r="R137" s="232"/>
      <c r="S137" s="232"/>
      <c r="T137" s="232"/>
      <c r="U137" s="165"/>
      <c r="V137" s="165"/>
      <c r="W137" s="144"/>
      <c r="X137" s="144"/>
      <c r="Y137" s="232"/>
      <c r="Z137" s="232"/>
      <c r="AA137" s="164">
        <v>2019</v>
      </c>
      <c r="AB137" s="164"/>
      <c r="AC137" s="164"/>
      <c r="AD137" s="164"/>
      <c r="AE137" s="164"/>
      <c r="AF137" s="164"/>
      <c r="AG137" s="164"/>
      <c r="AH137" s="164">
        <v>1485</v>
      </c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  <c r="AV137" s="232"/>
      <c r="AW137" s="232"/>
      <c r="AX137" s="232"/>
      <c r="AY137" s="232"/>
      <c r="AZ137" s="232"/>
      <c r="BA137" s="232"/>
      <c r="BB137" s="232"/>
      <c r="BC137" s="232"/>
      <c r="BD137" s="232"/>
      <c r="BE137" s="232"/>
      <c r="BF137" s="232"/>
      <c r="BG137" s="232"/>
      <c r="BH137" s="232"/>
      <c r="BI137" s="232"/>
      <c r="BJ137" s="232"/>
      <c r="BK137" s="232"/>
    </row>
    <row r="138" spans="1:63" s="703" customFormat="1" ht="24" customHeight="1" x14ac:dyDescent="0.2">
      <c r="A138" s="220" t="s">
        <v>339</v>
      </c>
      <c r="B138" s="147"/>
      <c r="C138" s="232" t="s">
        <v>5229</v>
      </c>
      <c r="D138" s="232"/>
      <c r="E138" s="232" t="s">
        <v>5230</v>
      </c>
      <c r="F138" s="232" t="s">
        <v>5229</v>
      </c>
      <c r="G138" s="232"/>
      <c r="H138" s="232"/>
      <c r="I138" s="232" t="s">
        <v>10546</v>
      </c>
      <c r="J138" s="232"/>
      <c r="K138" s="232"/>
      <c r="L138" s="165">
        <v>176103</v>
      </c>
      <c r="M138" s="165">
        <v>1965</v>
      </c>
      <c r="N138" s="165">
        <v>2745</v>
      </c>
      <c r="O138" s="232" t="s">
        <v>153</v>
      </c>
      <c r="P138" s="232">
        <v>400</v>
      </c>
      <c r="Q138" s="232"/>
      <c r="R138" s="232">
        <v>8</v>
      </c>
      <c r="S138" s="232"/>
      <c r="T138" s="232" t="s">
        <v>310</v>
      </c>
      <c r="U138" s="165">
        <v>68</v>
      </c>
      <c r="V138" s="165">
        <v>105</v>
      </c>
      <c r="W138" s="144">
        <v>1000</v>
      </c>
      <c r="X138" s="144">
        <v>6000</v>
      </c>
      <c r="Y138" s="232"/>
      <c r="Z138" s="232"/>
      <c r="AA138" s="232">
        <v>2012</v>
      </c>
      <c r="AB138" s="232"/>
      <c r="AC138" s="232"/>
      <c r="AD138" s="232"/>
      <c r="AE138" s="232"/>
      <c r="AF138" s="232"/>
      <c r="AG138" s="232"/>
      <c r="AH138" s="144">
        <v>16540</v>
      </c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  <c r="AV138" s="232"/>
      <c r="AW138" s="232"/>
      <c r="AX138" s="232"/>
      <c r="AY138" s="232"/>
      <c r="AZ138" s="232"/>
      <c r="BA138" s="232"/>
      <c r="BB138" s="232"/>
      <c r="BC138" s="232"/>
      <c r="BD138" s="232"/>
      <c r="BE138" s="232"/>
      <c r="BF138" s="232"/>
      <c r="BG138" s="232"/>
      <c r="BH138" s="232"/>
      <c r="BI138" s="232"/>
      <c r="BJ138" s="232"/>
      <c r="BK138" s="232"/>
    </row>
    <row r="139" spans="1:63" s="703" customFormat="1" ht="24" customHeight="1" x14ac:dyDescent="0.2">
      <c r="A139" s="220" t="s">
        <v>340</v>
      </c>
      <c r="B139" s="147"/>
      <c r="C139" s="232" t="s">
        <v>5231</v>
      </c>
      <c r="D139" s="232" t="s">
        <v>3039</v>
      </c>
      <c r="E139" s="232" t="s">
        <v>14836</v>
      </c>
      <c r="F139" s="232" t="s">
        <v>5231</v>
      </c>
      <c r="G139" s="262" t="s">
        <v>3041</v>
      </c>
      <c r="H139" s="142" t="s">
        <v>3042</v>
      </c>
      <c r="I139" s="232" t="s">
        <v>5231</v>
      </c>
      <c r="J139" s="148">
        <v>84</v>
      </c>
      <c r="K139" s="148" t="s">
        <v>3043</v>
      </c>
      <c r="L139" s="165">
        <v>198622</v>
      </c>
      <c r="M139" s="165">
        <v>3016.97</v>
      </c>
      <c r="N139" s="165">
        <v>4994.99</v>
      </c>
      <c r="O139" s="232" t="s">
        <v>5232</v>
      </c>
      <c r="P139" s="232">
        <v>400</v>
      </c>
      <c r="Q139" s="185">
        <v>1.25</v>
      </c>
      <c r="R139" s="232">
        <v>8</v>
      </c>
      <c r="S139" s="148"/>
      <c r="T139" s="232" t="s">
        <v>154</v>
      </c>
      <c r="U139" s="165">
        <v>73</v>
      </c>
      <c r="V139" s="165">
        <v>109</v>
      </c>
      <c r="W139" s="144">
        <v>5000</v>
      </c>
      <c r="X139" s="144">
        <v>11718</v>
      </c>
      <c r="Y139" s="148" t="s">
        <v>499</v>
      </c>
      <c r="Z139" s="148" t="s">
        <v>500</v>
      </c>
      <c r="AA139" s="232">
        <v>2006</v>
      </c>
      <c r="AB139" s="148">
        <v>108903</v>
      </c>
      <c r="AC139" s="148">
        <v>4500</v>
      </c>
      <c r="AD139" s="148">
        <v>994</v>
      </c>
      <c r="AE139" s="148"/>
      <c r="AF139" s="148"/>
      <c r="AG139" s="148"/>
      <c r="AH139" s="144">
        <v>20300</v>
      </c>
      <c r="AI139" s="232"/>
      <c r="AJ139" s="232"/>
      <c r="AK139" s="148">
        <v>1</v>
      </c>
      <c r="AL139" s="148">
        <v>12</v>
      </c>
      <c r="AM139" s="148">
        <v>4</v>
      </c>
      <c r="AN139" s="148">
        <v>500</v>
      </c>
      <c r="AO139" s="148">
        <v>14.6</v>
      </c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232"/>
      <c r="BH139" s="232"/>
      <c r="BI139" s="232"/>
      <c r="BJ139" s="232"/>
      <c r="BK139" s="232"/>
    </row>
    <row r="140" spans="1:63" s="703" customFormat="1" ht="24" customHeight="1" x14ac:dyDescent="0.2">
      <c r="A140" s="220" t="s">
        <v>341</v>
      </c>
      <c r="B140" s="147"/>
      <c r="C140" s="232" t="s">
        <v>5233</v>
      </c>
      <c r="D140" s="232" t="s">
        <v>5234</v>
      </c>
      <c r="E140" s="232" t="s">
        <v>5235</v>
      </c>
      <c r="F140" s="232" t="s">
        <v>5233</v>
      </c>
      <c r="G140" s="232" t="s">
        <v>5236</v>
      </c>
      <c r="H140" s="232" t="s">
        <v>5237</v>
      </c>
      <c r="I140" s="232" t="s">
        <v>5233</v>
      </c>
      <c r="J140" s="232">
        <v>4</v>
      </c>
      <c r="K140" s="232"/>
      <c r="L140" s="165">
        <v>141142</v>
      </c>
      <c r="M140" s="165">
        <v>6971</v>
      </c>
      <c r="N140" s="165">
        <v>6971</v>
      </c>
      <c r="O140" s="232" t="s">
        <v>153</v>
      </c>
      <c r="P140" s="232">
        <v>400</v>
      </c>
      <c r="Q140" s="232">
        <v>1.2</v>
      </c>
      <c r="R140" s="232">
        <v>8</v>
      </c>
      <c r="S140" s="232">
        <v>4613</v>
      </c>
      <c r="T140" s="232" t="s">
        <v>154</v>
      </c>
      <c r="U140" s="165">
        <v>68</v>
      </c>
      <c r="V140" s="165">
        <v>105</v>
      </c>
      <c r="W140" s="144">
        <v>1059</v>
      </c>
      <c r="X140" s="144">
        <v>5000</v>
      </c>
      <c r="Y140" s="268" t="s">
        <v>5238</v>
      </c>
      <c r="Z140" s="268" t="s">
        <v>5238</v>
      </c>
      <c r="AA140" s="232">
        <v>2018</v>
      </c>
      <c r="AB140" s="268">
        <v>998</v>
      </c>
      <c r="AC140" s="268">
        <v>2983</v>
      </c>
      <c r="AD140" s="268">
        <v>300</v>
      </c>
      <c r="AE140" s="268">
        <v>0</v>
      </c>
      <c r="AF140" s="268">
        <v>0</v>
      </c>
      <c r="AG140" s="268">
        <v>0</v>
      </c>
      <c r="AH140" s="144">
        <v>6695</v>
      </c>
      <c r="AI140" s="268"/>
      <c r="AJ140" s="268"/>
      <c r="AK140" s="268"/>
      <c r="AL140" s="268"/>
      <c r="AM140" s="268"/>
      <c r="AN140" s="268"/>
      <c r="AO140" s="268"/>
      <c r="AP140" s="268"/>
      <c r="AQ140" s="268"/>
      <c r="AR140" s="268"/>
      <c r="AS140" s="268"/>
      <c r="AT140" s="268"/>
      <c r="AU140" s="268"/>
      <c r="AV140" s="268"/>
      <c r="AW140" s="268"/>
      <c r="AX140" s="268"/>
      <c r="AY140" s="268"/>
      <c r="AZ140" s="268"/>
      <c r="BA140" s="268"/>
      <c r="BB140" s="268"/>
      <c r="BC140" s="268"/>
      <c r="BD140" s="268"/>
      <c r="BE140" s="268"/>
      <c r="BF140" s="268"/>
      <c r="BG140" s="268"/>
      <c r="BH140" s="268"/>
      <c r="BI140" s="268"/>
      <c r="BJ140" s="268"/>
      <c r="BK140" s="232"/>
    </row>
    <row r="141" spans="1:63" s="703" customFormat="1" ht="24" customHeight="1" x14ac:dyDescent="0.2">
      <c r="A141" s="220" t="s">
        <v>342</v>
      </c>
      <c r="B141" s="179"/>
      <c r="C141" s="232" t="s">
        <v>781</v>
      </c>
      <c r="D141" s="232"/>
      <c r="E141" s="232" t="s">
        <v>782</v>
      </c>
      <c r="F141" s="232" t="s">
        <v>781</v>
      </c>
      <c r="G141" s="232"/>
      <c r="H141" s="232"/>
      <c r="I141" s="232" t="s">
        <v>781</v>
      </c>
      <c r="J141" s="232"/>
      <c r="K141" s="232"/>
      <c r="L141" s="165">
        <v>118446</v>
      </c>
      <c r="M141" s="165">
        <v>4277</v>
      </c>
      <c r="N141" s="165">
        <v>7248</v>
      </c>
      <c r="O141" s="232" t="s">
        <v>686</v>
      </c>
      <c r="P141" s="232">
        <v>400</v>
      </c>
      <c r="Q141" s="232"/>
      <c r="R141" s="232">
        <v>8</v>
      </c>
      <c r="S141" s="232"/>
      <c r="T141" s="232" t="s">
        <v>154</v>
      </c>
      <c r="U141" s="165">
        <v>68</v>
      </c>
      <c r="V141" s="165">
        <v>105</v>
      </c>
      <c r="W141" s="144">
        <v>6000</v>
      </c>
      <c r="X141" s="144">
        <v>10000</v>
      </c>
      <c r="Y141" s="232"/>
      <c r="Z141" s="232"/>
      <c r="AA141" s="232">
        <v>2006</v>
      </c>
      <c r="AB141" s="232"/>
      <c r="AC141" s="232"/>
      <c r="AD141" s="232"/>
      <c r="AE141" s="232"/>
      <c r="AF141" s="232"/>
      <c r="AG141" s="232"/>
      <c r="AH141" s="144">
        <v>21340</v>
      </c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  <c r="AV141" s="232"/>
      <c r="AW141" s="232"/>
      <c r="AX141" s="232"/>
      <c r="AY141" s="232"/>
      <c r="AZ141" s="232"/>
      <c r="BA141" s="232"/>
      <c r="BB141" s="232"/>
      <c r="BC141" s="232"/>
      <c r="BD141" s="232"/>
      <c r="BE141" s="232"/>
      <c r="BF141" s="232"/>
      <c r="BG141" s="232"/>
      <c r="BH141" s="232"/>
      <c r="BI141" s="232"/>
      <c r="BJ141" s="232"/>
      <c r="BK141" s="232"/>
    </row>
    <row r="142" spans="1:63" s="703" customFormat="1" ht="24" customHeight="1" x14ac:dyDescent="0.2">
      <c r="A142" s="220" t="s">
        <v>343</v>
      </c>
      <c r="B142" s="147"/>
      <c r="C142" s="232" t="s">
        <v>5326</v>
      </c>
      <c r="D142" s="232"/>
      <c r="E142" s="232" t="s">
        <v>10547</v>
      </c>
      <c r="F142" s="232" t="s">
        <v>5326</v>
      </c>
      <c r="G142" s="232"/>
      <c r="H142" s="181"/>
      <c r="I142" s="232" t="s">
        <v>5326</v>
      </c>
      <c r="J142" s="232"/>
      <c r="K142" s="232"/>
      <c r="L142" s="165">
        <v>92299</v>
      </c>
      <c r="M142" s="165">
        <v>645.25</v>
      </c>
      <c r="N142" s="165">
        <v>929.03</v>
      </c>
      <c r="O142" s="232" t="s">
        <v>153</v>
      </c>
      <c r="P142" s="232">
        <v>400</v>
      </c>
      <c r="Q142" s="232"/>
      <c r="R142" s="232">
        <v>8</v>
      </c>
      <c r="S142" s="232"/>
      <c r="T142" s="232" t="s">
        <v>154</v>
      </c>
      <c r="U142" s="165">
        <v>70</v>
      </c>
      <c r="V142" s="165">
        <v>110</v>
      </c>
      <c r="W142" s="144">
        <v>5000</v>
      </c>
      <c r="X142" s="144">
        <v>10000</v>
      </c>
      <c r="Y142" s="232"/>
      <c r="Z142" s="232"/>
      <c r="AA142" s="232">
        <v>2017</v>
      </c>
      <c r="AB142" s="232"/>
      <c r="AC142" s="232"/>
      <c r="AD142" s="232"/>
      <c r="AE142" s="232"/>
      <c r="AF142" s="232"/>
      <c r="AG142" s="232"/>
      <c r="AH142" s="144">
        <v>21343</v>
      </c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  <c r="AV142" s="232"/>
      <c r="AW142" s="232"/>
      <c r="AX142" s="232"/>
      <c r="AY142" s="232"/>
      <c r="AZ142" s="232"/>
      <c r="BA142" s="232"/>
      <c r="BB142" s="232"/>
      <c r="BC142" s="232"/>
      <c r="BD142" s="232"/>
      <c r="BE142" s="232"/>
      <c r="BF142" s="232"/>
      <c r="BG142" s="232"/>
      <c r="BH142" s="232"/>
      <c r="BI142" s="232"/>
      <c r="BJ142" s="232"/>
      <c r="BK142" s="232"/>
    </row>
    <row r="143" spans="1:63" s="703" customFormat="1" ht="24" customHeight="1" x14ac:dyDescent="0.2">
      <c r="A143" s="220"/>
      <c r="B143" s="147"/>
      <c r="C143" s="232" t="s">
        <v>5239</v>
      </c>
      <c r="D143" s="232"/>
      <c r="E143" s="232" t="s">
        <v>5240</v>
      </c>
      <c r="F143" s="232" t="s">
        <v>5239</v>
      </c>
      <c r="G143" s="262"/>
      <c r="H143" s="142"/>
      <c r="I143" s="1658" t="s">
        <v>20876</v>
      </c>
      <c r="J143" s="148"/>
      <c r="K143" s="148"/>
      <c r="L143" s="165">
        <v>102602</v>
      </c>
      <c r="M143" s="165">
        <v>901.92</v>
      </c>
      <c r="N143" s="165">
        <v>1291.52</v>
      </c>
      <c r="O143" s="232" t="s">
        <v>5227</v>
      </c>
      <c r="P143" s="232">
        <v>400</v>
      </c>
      <c r="Q143" s="185">
        <v>2.4</v>
      </c>
      <c r="R143" s="232">
        <v>8</v>
      </c>
      <c r="S143" s="148">
        <v>0</v>
      </c>
      <c r="T143" s="232" t="s">
        <v>154</v>
      </c>
      <c r="U143" s="165">
        <v>75</v>
      </c>
      <c r="V143" s="165">
        <v>109</v>
      </c>
      <c r="W143" s="144">
        <v>1000</v>
      </c>
      <c r="X143" s="144">
        <v>12000</v>
      </c>
      <c r="Y143" s="148">
        <v>0</v>
      </c>
      <c r="Z143" s="148">
        <v>0</v>
      </c>
      <c r="AA143" s="232">
        <v>1996</v>
      </c>
      <c r="AB143" s="148">
        <v>111413</v>
      </c>
      <c r="AC143" s="148">
        <v>7846</v>
      </c>
      <c r="AD143" s="148">
        <v>3504</v>
      </c>
      <c r="AE143" s="148">
        <v>0</v>
      </c>
      <c r="AF143" s="148">
        <v>0</v>
      </c>
      <c r="AG143" s="148">
        <v>0</v>
      </c>
      <c r="AH143" s="144">
        <v>19343</v>
      </c>
      <c r="AI143" s="232"/>
      <c r="AJ143" s="232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232"/>
      <c r="BH143" s="232"/>
      <c r="BI143" s="232"/>
      <c r="BJ143" s="232"/>
      <c r="BK143" s="164"/>
    </row>
    <row r="144" spans="1:63" s="703" customFormat="1" ht="24" customHeight="1" x14ac:dyDescent="0.2">
      <c r="A144" s="220"/>
      <c r="B144" s="147"/>
      <c r="C144" s="232" t="s">
        <v>5241</v>
      </c>
      <c r="D144" s="232" t="s">
        <v>3024</v>
      </c>
      <c r="E144" s="232" t="s">
        <v>5242</v>
      </c>
      <c r="F144" s="232" t="s">
        <v>5241</v>
      </c>
      <c r="G144" s="232" t="s">
        <v>3026</v>
      </c>
      <c r="H144" s="181" t="s">
        <v>3027</v>
      </c>
      <c r="I144" s="232" t="s">
        <v>16165</v>
      </c>
      <c r="J144" s="232">
        <v>40</v>
      </c>
      <c r="K144" s="232" t="s">
        <v>3028</v>
      </c>
      <c r="L144" s="165">
        <v>115060</v>
      </c>
      <c r="M144" s="165">
        <v>12711</v>
      </c>
      <c r="N144" s="165">
        <v>12711</v>
      </c>
      <c r="O144" s="232" t="s">
        <v>153</v>
      </c>
      <c r="P144" s="165">
        <v>400</v>
      </c>
      <c r="Q144" s="165">
        <v>1.2</v>
      </c>
      <c r="R144" s="165">
        <v>8</v>
      </c>
      <c r="S144" s="165"/>
      <c r="T144" s="232" t="s">
        <v>154</v>
      </c>
      <c r="U144" s="165">
        <v>74</v>
      </c>
      <c r="V144" s="165">
        <v>110</v>
      </c>
      <c r="W144" s="1485">
        <v>15000</v>
      </c>
      <c r="X144" s="165">
        <v>20000</v>
      </c>
      <c r="Y144" s="165" t="s">
        <v>499</v>
      </c>
      <c r="Z144" s="165" t="s">
        <v>500</v>
      </c>
      <c r="AA144" s="232">
        <v>1995</v>
      </c>
      <c r="AB144" s="165">
        <v>2510</v>
      </c>
      <c r="AC144" s="165">
        <v>3346</v>
      </c>
      <c r="AD144" s="165">
        <v>2510</v>
      </c>
      <c r="AE144" s="165"/>
      <c r="AF144" s="165"/>
      <c r="AG144" s="165"/>
      <c r="AH144" s="165">
        <v>16309</v>
      </c>
      <c r="AI144" s="232"/>
      <c r="AJ144" s="232"/>
      <c r="AK144" s="232"/>
      <c r="AL144" s="232"/>
      <c r="AM144" s="232"/>
      <c r="AN144" s="232" t="s">
        <v>3029</v>
      </c>
      <c r="AO144" s="232"/>
      <c r="AP144" s="232"/>
      <c r="AQ144" s="232" t="s">
        <v>683</v>
      </c>
      <c r="AR144" s="232">
        <v>3</v>
      </c>
      <c r="AS144" s="232">
        <v>986</v>
      </c>
      <c r="AT144" s="232" t="s">
        <v>3030</v>
      </c>
      <c r="AU144" s="232" t="s">
        <v>3031</v>
      </c>
      <c r="AV144" s="232"/>
      <c r="AW144" s="232"/>
      <c r="AX144" s="232"/>
      <c r="AY144" s="232"/>
      <c r="AZ144" s="232"/>
      <c r="BA144" s="232"/>
      <c r="BB144" s="232"/>
      <c r="BC144" s="232"/>
      <c r="BD144" s="232"/>
      <c r="BE144" s="232"/>
      <c r="BF144" s="232"/>
      <c r="BG144" s="232"/>
      <c r="BH144" s="232"/>
      <c r="BI144" s="232"/>
      <c r="BJ144" s="232"/>
      <c r="BK144" s="232"/>
    </row>
    <row r="145" spans="1:63" s="703" customFormat="1" ht="24" customHeight="1" x14ac:dyDescent="0.2">
      <c r="A145" s="220" t="s">
        <v>156</v>
      </c>
      <c r="B145" s="147"/>
      <c r="C145" s="232" t="s">
        <v>5241</v>
      </c>
      <c r="D145" s="232"/>
      <c r="E145" s="232" t="s">
        <v>16166</v>
      </c>
      <c r="F145" s="232" t="s">
        <v>5241</v>
      </c>
      <c r="G145" s="232"/>
      <c r="H145" s="181"/>
      <c r="I145" s="232" t="s">
        <v>16165</v>
      </c>
      <c r="J145" s="232"/>
      <c r="K145" s="232"/>
      <c r="L145" s="165">
        <v>25562</v>
      </c>
      <c r="M145" s="165">
        <v>140.26</v>
      </c>
      <c r="N145" s="165"/>
      <c r="O145" s="232" t="s">
        <v>153</v>
      </c>
      <c r="P145" s="165">
        <v>380</v>
      </c>
      <c r="Q145" s="165"/>
      <c r="R145" s="165">
        <v>5</v>
      </c>
      <c r="S145" s="165"/>
      <c r="T145" s="232" t="s">
        <v>310</v>
      </c>
      <c r="U145" s="165">
        <v>60</v>
      </c>
      <c r="V145" s="165">
        <v>90</v>
      </c>
      <c r="W145" s="1485"/>
      <c r="X145" s="165">
        <v>200</v>
      </c>
      <c r="Y145" s="165"/>
      <c r="Z145" s="165"/>
      <c r="AA145" s="232">
        <v>2021</v>
      </c>
      <c r="AB145" s="165"/>
      <c r="AC145" s="165"/>
      <c r="AD145" s="165"/>
      <c r="AE145" s="165"/>
      <c r="AF145" s="165"/>
      <c r="AG145" s="165"/>
      <c r="AH145" s="165">
        <v>4101</v>
      </c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/>
      <c r="AZ145" s="232"/>
      <c r="BA145" s="232"/>
      <c r="BB145" s="232"/>
      <c r="BC145" s="232"/>
      <c r="BD145" s="232"/>
      <c r="BE145" s="232"/>
      <c r="BF145" s="232"/>
      <c r="BG145" s="232"/>
      <c r="BH145" s="232"/>
      <c r="BI145" s="232"/>
      <c r="BJ145" s="232"/>
      <c r="BK145" s="232"/>
    </row>
    <row r="146" spans="1:63" s="703" customFormat="1" ht="24" customHeight="1" x14ac:dyDescent="0.2">
      <c r="A146" s="220"/>
      <c r="B146" s="147"/>
      <c r="C146" s="232" t="s">
        <v>5243</v>
      </c>
      <c r="D146" s="232" t="s">
        <v>3033</v>
      </c>
      <c r="E146" s="232" t="s">
        <v>17306</v>
      </c>
      <c r="F146" s="232" t="s">
        <v>5243</v>
      </c>
      <c r="G146" s="232" t="s">
        <v>3035</v>
      </c>
      <c r="H146" s="181" t="s">
        <v>3036</v>
      </c>
      <c r="I146" s="232" t="s">
        <v>17307</v>
      </c>
      <c r="J146" s="232">
        <v>3</v>
      </c>
      <c r="K146" s="232" t="s">
        <v>3038</v>
      </c>
      <c r="L146" s="165">
        <v>44260</v>
      </c>
      <c r="M146" s="165">
        <v>901</v>
      </c>
      <c r="N146" s="165">
        <v>1328</v>
      </c>
      <c r="O146" s="232" t="s">
        <v>5227</v>
      </c>
      <c r="P146" s="232">
        <v>400</v>
      </c>
      <c r="Q146" s="232">
        <v>1.2</v>
      </c>
      <c r="R146" s="232">
        <v>8</v>
      </c>
      <c r="S146" s="232"/>
      <c r="T146" s="232" t="s">
        <v>154</v>
      </c>
      <c r="U146" s="165">
        <v>70</v>
      </c>
      <c r="V146" s="165">
        <v>110</v>
      </c>
      <c r="W146" s="144">
        <v>10000</v>
      </c>
      <c r="X146" s="144">
        <v>10000</v>
      </c>
      <c r="Y146" s="232" t="s">
        <v>499</v>
      </c>
      <c r="Z146" s="232" t="s">
        <v>500</v>
      </c>
      <c r="AA146" s="232">
        <v>1989</v>
      </c>
      <c r="AB146" s="232">
        <v>108903</v>
      </c>
      <c r="AC146" s="232">
        <v>4500</v>
      </c>
      <c r="AD146" s="232">
        <v>994</v>
      </c>
      <c r="AE146" s="232"/>
      <c r="AF146" s="232"/>
      <c r="AG146" s="232"/>
      <c r="AH146" s="144">
        <v>6472</v>
      </c>
      <c r="AI146" s="232">
        <v>0</v>
      </c>
      <c r="AJ146" s="232"/>
      <c r="AK146" s="232">
        <v>1</v>
      </c>
      <c r="AL146" s="232">
        <v>1324</v>
      </c>
      <c r="AM146" s="232">
        <v>5</v>
      </c>
      <c r="AN146" s="232">
        <v>1200</v>
      </c>
      <c r="AO146" s="232"/>
      <c r="AP146" s="232"/>
      <c r="AQ146" s="232"/>
      <c r="AR146" s="232"/>
      <c r="AS146" s="232"/>
      <c r="AT146" s="232"/>
      <c r="AU146" s="232"/>
      <c r="AV146" s="232"/>
      <c r="AW146" s="232"/>
      <c r="AX146" s="232"/>
      <c r="AY146" s="232"/>
      <c r="AZ146" s="232"/>
      <c r="BA146" s="232"/>
      <c r="BB146" s="232"/>
      <c r="BC146" s="232"/>
      <c r="BD146" s="232"/>
      <c r="BE146" s="232"/>
      <c r="BF146" s="232"/>
      <c r="BG146" s="232"/>
      <c r="BH146" s="232"/>
      <c r="BI146" s="232"/>
      <c r="BJ146" s="232"/>
      <c r="BK146" s="232"/>
    </row>
    <row r="147" spans="1:63" s="703" customFormat="1" ht="24" customHeight="1" x14ac:dyDescent="0.2">
      <c r="A147" s="220"/>
      <c r="B147" s="147"/>
      <c r="C147" s="232" t="s">
        <v>5244</v>
      </c>
      <c r="D147" s="232" t="s">
        <v>3033</v>
      </c>
      <c r="E147" s="232" t="s">
        <v>5245</v>
      </c>
      <c r="F147" s="232" t="s">
        <v>5244</v>
      </c>
      <c r="G147" s="232" t="s">
        <v>3035</v>
      </c>
      <c r="H147" s="181" t="s">
        <v>3036</v>
      </c>
      <c r="I147" s="232" t="s">
        <v>16167</v>
      </c>
      <c r="J147" s="232">
        <v>3</v>
      </c>
      <c r="K147" s="232" t="s">
        <v>3038</v>
      </c>
      <c r="L147" s="165">
        <v>94470</v>
      </c>
      <c r="M147" s="165">
        <v>1632</v>
      </c>
      <c r="N147" s="165">
        <v>2533</v>
      </c>
      <c r="O147" s="232" t="s">
        <v>153</v>
      </c>
      <c r="P147" s="232">
        <v>400</v>
      </c>
      <c r="Q147" s="232">
        <v>1.2</v>
      </c>
      <c r="R147" s="232">
        <v>8</v>
      </c>
      <c r="S147" s="232"/>
      <c r="T147" s="232" t="s">
        <v>154</v>
      </c>
      <c r="U147" s="165">
        <v>70</v>
      </c>
      <c r="V147" s="165">
        <v>110</v>
      </c>
      <c r="W147" s="144">
        <v>2000</v>
      </c>
      <c r="X147" s="144">
        <v>5000</v>
      </c>
      <c r="Y147" s="232" t="s">
        <v>499</v>
      </c>
      <c r="Z147" s="232" t="s">
        <v>500</v>
      </c>
      <c r="AA147" s="232">
        <v>2016</v>
      </c>
      <c r="AB147" s="232">
        <v>108903</v>
      </c>
      <c r="AC147" s="232">
        <v>4500</v>
      </c>
      <c r="AD147" s="232">
        <v>994</v>
      </c>
      <c r="AE147" s="232"/>
      <c r="AF147" s="232"/>
      <c r="AG147" s="232"/>
      <c r="AH147" s="144">
        <v>11500</v>
      </c>
      <c r="AI147" s="232">
        <v>0</v>
      </c>
      <c r="AJ147" s="232"/>
      <c r="AK147" s="232">
        <v>1</v>
      </c>
      <c r="AL147" s="232">
        <v>1324</v>
      </c>
      <c r="AM147" s="232">
        <v>5</v>
      </c>
      <c r="AN147" s="232">
        <v>1200</v>
      </c>
      <c r="AO147" s="232"/>
      <c r="AP147" s="232"/>
      <c r="AQ147" s="232"/>
      <c r="AR147" s="232"/>
      <c r="AS147" s="232"/>
      <c r="AT147" s="232"/>
      <c r="AU147" s="232"/>
      <c r="AV147" s="232"/>
      <c r="AW147" s="232"/>
      <c r="AX147" s="232"/>
      <c r="AY147" s="232"/>
      <c r="AZ147" s="232"/>
      <c r="BA147" s="232"/>
      <c r="BB147" s="232"/>
      <c r="BC147" s="232"/>
      <c r="BD147" s="232"/>
      <c r="BE147" s="232"/>
      <c r="BF147" s="232"/>
      <c r="BG147" s="232"/>
      <c r="BH147" s="232"/>
      <c r="BI147" s="177"/>
      <c r="BJ147" s="177"/>
      <c r="BK147" s="232"/>
    </row>
    <row r="148" spans="1:63" s="1179" customFormat="1" ht="24" hidden="1" customHeight="1" x14ac:dyDescent="0.2">
      <c r="A148" s="1257" t="s">
        <v>159</v>
      </c>
      <c r="B148" s="712" t="s">
        <v>95</v>
      </c>
      <c r="C148" s="231" t="s">
        <v>55</v>
      </c>
      <c r="D148" s="231"/>
      <c r="E148" s="545">
        <f>COUNTA(E149:E163)</f>
        <v>15</v>
      </c>
      <c r="F148" s="231"/>
      <c r="G148" s="231"/>
      <c r="H148" s="1178"/>
      <c r="I148" s="231" t="s">
        <v>2222</v>
      </c>
      <c r="J148" s="231"/>
      <c r="K148" s="231"/>
      <c r="L148" s="1083">
        <f>SUM(L149:L163)</f>
        <v>1251731</v>
      </c>
      <c r="M148" s="1083">
        <f>SUM(M149:M163)</f>
        <v>88671.44</v>
      </c>
      <c r="N148" s="1083">
        <f>SUM(N149:N163)</f>
        <v>80827.600000000006</v>
      </c>
      <c r="O148" s="231"/>
      <c r="P148" s="231"/>
      <c r="Q148" s="231"/>
      <c r="R148" s="231"/>
      <c r="S148" s="231"/>
      <c r="T148" s="231"/>
      <c r="U148" s="1083"/>
      <c r="V148" s="1083"/>
      <c r="W148" s="241"/>
      <c r="X148" s="241"/>
      <c r="Y148" s="231"/>
      <c r="Z148" s="231"/>
      <c r="AA148" s="231"/>
      <c r="AB148" s="231"/>
      <c r="AC148" s="231"/>
      <c r="AD148" s="231"/>
      <c r="AE148" s="231"/>
      <c r="AF148" s="231"/>
      <c r="AG148" s="231"/>
      <c r="AH148" s="241"/>
      <c r="AI148" s="231"/>
      <c r="AJ148" s="231"/>
      <c r="AK148" s="231"/>
      <c r="AL148" s="231"/>
      <c r="AM148" s="231"/>
      <c r="AN148" s="231"/>
      <c r="AO148" s="231"/>
      <c r="AP148" s="231"/>
      <c r="AQ148" s="231"/>
      <c r="AR148" s="231"/>
      <c r="AS148" s="231"/>
      <c r="AT148" s="231"/>
      <c r="AU148" s="231"/>
      <c r="AV148" s="231"/>
      <c r="AW148" s="231"/>
      <c r="AX148" s="231"/>
      <c r="AY148" s="231"/>
      <c r="AZ148" s="231"/>
      <c r="BA148" s="231"/>
      <c r="BB148" s="231"/>
      <c r="BC148" s="231"/>
      <c r="BD148" s="231"/>
      <c r="BE148" s="231"/>
      <c r="BF148" s="1476"/>
      <c r="BG148" s="1476"/>
      <c r="BH148" s="1476"/>
      <c r="BI148" s="1476"/>
      <c r="BJ148" s="1476"/>
      <c r="BK148" s="231"/>
    </row>
    <row r="149" spans="1:63" s="703" customFormat="1" ht="24" hidden="1" customHeight="1" x14ac:dyDescent="0.2">
      <c r="A149" s="220"/>
      <c r="B149" s="147"/>
      <c r="C149" s="232" t="s">
        <v>5706</v>
      </c>
      <c r="D149" s="232" t="s">
        <v>5302</v>
      </c>
      <c r="E149" s="232" t="s">
        <v>10487</v>
      </c>
      <c r="F149" s="232" t="s">
        <v>5706</v>
      </c>
      <c r="G149" s="232" t="s">
        <v>5304</v>
      </c>
      <c r="H149" s="181" t="s">
        <v>10488</v>
      </c>
      <c r="I149" s="232" t="s">
        <v>325</v>
      </c>
      <c r="J149" s="232" t="s">
        <v>2091</v>
      </c>
      <c r="K149" s="232"/>
      <c r="L149" s="165">
        <v>127524</v>
      </c>
      <c r="M149" s="165">
        <v>40310</v>
      </c>
      <c r="N149" s="165">
        <v>36311</v>
      </c>
      <c r="O149" s="232" t="s">
        <v>153</v>
      </c>
      <c r="P149" s="232">
        <v>400</v>
      </c>
      <c r="Q149" s="232">
        <v>1.2</v>
      </c>
      <c r="R149" s="232">
        <v>8</v>
      </c>
      <c r="S149" s="232">
        <v>3840</v>
      </c>
      <c r="T149" s="232" t="s">
        <v>154</v>
      </c>
      <c r="U149" s="165">
        <v>68</v>
      </c>
      <c r="V149" s="165">
        <v>105</v>
      </c>
      <c r="W149" s="144">
        <v>28000</v>
      </c>
      <c r="X149" s="144">
        <v>30000</v>
      </c>
      <c r="Y149" s="144">
        <v>30000</v>
      </c>
      <c r="Z149" s="232" t="s">
        <v>499</v>
      </c>
      <c r="AA149" s="232">
        <v>1980</v>
      </c>
      <c r="AB149" s="232">
        <v>1980</v>
      </c>
      <c r="AC149" s="232"/>
      <c r="AD149" s="232">
        <v>3443</v>
      </c>
      <c r="AE149" s="232">
        <v>630</v>
      </c>
      <c r="AF149" s="232"/>
      <c r="AG149" s="232"/>
      <c r="AH149" s="273">
        <v>3443</v>
      </c>
      <c r="AI149" s="144">
        <v>4073</v>
      </c>
      <c r="AJ149" s="232">
        <v>2003</v>
      </c>
      <c r="AK149" s="232"/>
      <c r="AL149" s="232">
        <v>1</v>
      </c>
      <c r="AM149" s="232">
        <v>930</v>
      </c>
      <c r="AN149" s="232">
        <v>4</v>
      </c>
      <c r="AO149" s="232" t="s">
        <v>10489</v>
      </c>
      <c r="AP149" s="232"/>
      <c r="AQ149" s="232"/>
      <c r="AR149" s="232"/>
      <c r="AS149" s="232"/>
      <c r="AT149" s="232"/>
      <c r="AU149" s="18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177"/>
      <c r="BH149" s="177"/>
      <c r="BI149" s="177"/>
      <c r="BJ149" s="177"/>
      <c r="BK149" s="232"/>
    </row>
    <row r="150" spans="1:63" s="703" customFormat="1" ht="24" hidden="1" customHeight="1" x14ac:dyDescent="0.2">
      <c r="A150" s="220"/>
      <c r="B150" s="147"/>
      <c r="C150" s="232" t="s">
        <v>5706</v>
      </c>
      <c r="D150" s="232"/>
      <c r="E150" s="232" t="s">
        <v>10490</v>
      </c>
      <c r="F150" s="232" t="s">
        <v>5706</v>
      </c>
      <c r="G150" s="232"/>
      <c r="H150" s="181"/>
      <c r="I150" s="232" t="s">
        <v>325</v>
      </c>
      <c r="J150" s="232"/>
      <c r="K150" s="232"/>
      <c r="L150" s="165"/>
      <c r="M150" s="165"/>
      <c r="N150" s="165">
        <v>4000</v>
      </c>
      <c r="O150" s="232" t="s">
        <v>153</v>
      </c>
      <c r="P150" s="232">
        <v>400</v>
      </c>
      <c r="Q150" s="232"/>
      <c r="R150" s="232">
        <v>8</v>
      </c>
      <c r="S150" s="232"/>
      <c r="T150" s="232"/>
      <c r="U150" s="165"/>
      <c r="V150" s="165"/>
      <c r="W150" s="144"/>
      <c r="X150" s="144"/>
      <c r="Y150" s="144"/>
      <c r="Z150" s="232"/>
      <c r="AA150" s="232"/>
      <c r="AB150" s="232"/>
      <c r="AC150" s="232"/>
      <c r="AD150" s="232"/>
      <c r="AE150" s="232"/>
      <c r="AF150" s="232"/>
      <c r="AG150" s="232"/>
      <c r="AH150" s="273"/>
      <c r="AI150" s="144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182"/>
      <c r="AV150" s="232"/>
      <c r="AW150" s="232"/>
      <c r="AX150" s="232"/>
      <c r="AY150" s="232"/>
      <c r="AZ150" s="232"/>
      <c r="BA150" s="232"/>
      <c r="BB150" s="232"/>
      <c r="BC150" s="232"/>
      <c r="BD150" s="232"/>
      <c r="BE150" s="232"/>
      <c r="BF150" s="232"/>
      <c r="BG150" s="177"/>
      <c r="BH150" s="177"/>
      <c r="BI150" s="177"/>
      <c r="BJ150" s="177"/>
      <c r="BK150" s="232" t="s">
        <v>10491</v>
      </c>
    </row>
    <row r="151" spans="1:63" s="703" customFormat="1" ht="24" hidden="1" customHeight="1" x14ac:dyDescent="0.2">
      <c r="A151" s="220"/>
      <c r="B151" s="180"/>
      <c r="C151" s="232" t="s">
        <v>5724</v>
      </c>
      <c r="D151" s="232" t="s">
        <v>5832</v>
      </c>
      <c r="E151" s="232" t="s">
        <v>10492</v>
      </c>
      <c r="F151" s="232" t="s">
        <v>5724</v>
      </c>
      <c r="G151" s="232" t="s">
        <v>5834</v>
      </c>
      <c r="H151" s="274" t="s">
        <v>10493</v>
      </c>
      <c r="I151" s="232" t="s">
        <v>5724</v>
      </c>
      <c r="J151" s="232" t="s">
        <v>5853</v>
      </c>
      <c r="K151" s="232" t="s">
        <v>10494</v>
      </c>
      <c r="L151" s="165">
        <v>30600</v>
      </c>
      <c r="M151" s="165">
        <v>5355</v>
      </c>
      <c r="N151" s="165">
        <v>6472</v>
      </c>
      <c r="O151" s="232" t="s">
        <v>153</v>
      </c>
      <c r="P151" s="232">
        <v>400</v>
      </c>
      <c r="Q151" s="232">
        <v>1.2</v>
      </c>
      <c r="R151" s="232">
        <v>8</v>
      </c>
      <c r="S151" s="232">
        <v>3840</v>
      </c>
      <c r="T151" s="232" t="s">
        <v>310</v>
      </c>
      <c r="U151" s="165">
        <v>74</v>
      </c>
      <c r="V151" s="165">
        <v>110</v>
      </c>
      <c r="W151" s="165">
        <v>6405</v>
      </c>
      <c r="X151" s="144">
        <v>10000</v>
      </c>
      <c r="Y151" s="144">
        <v>10000</v>
      </c>
      <c r="Z151" s="232" t="s">
        <v>185</v>
      </c>
      <c r="AA151" s="232">
        <v>1980</v>
      </c>
      <c r="AB151" s="232">
        <v>1980</v>
      </c>
      <c r="AC151" s="232">
        <v>688</v>
      </c>
      <c r="AD151" s="232"/>
      <c r="AE151" s="232">
        <v>1770</v>
      </c>
      <c r="AF151" s="232"/>
      <c r="AG151" s="232"/>
      <c r="AH151" s="273">
        <v>2338</v>
      </c>
      <c r="AI151" s="144">
        <v>2338</v>
      </c>
      <c r="AJ151" s="232"/>
      <c r="AK151" s="232"/>
      <c r="AL151" s="232">
        <v>1</v>
      </c>
      <c r="AM151" s="232">
        <v>256</v>
      </c>
      <c r="AN151" s="232"/>
      <c r="AO151" s="232"/>
      <c r="AP151" s="232"/>
      <c r="AQ151" s="232"/>
      <c r="AR151" s="232"/>
      <c r="AS151" s="232"/>
      <c r="AT151" s="232"/>
      <c r="AU151" s="182"/>
      <c r="AV151" s="232"/>
      <c r="AW151" s="232"/>
      <c r="AX151" s="232"/>
      <c r="AY151" s="232"/>
      <c r="AZ151" s="232"/>
      <c r="BA151" s="232"/>
      <c r="BB151" s="232"/>
      <c r="BC151" s="232"/>
      <c r="BD151" s="232"/>
      <c r="BE151" s="232"/>
      <c r="BF151" s="232"/>
      <c r="BG151" s="177"/>
      <c r="BH151" s="177"/>
      <c r="BI151" s="177"/>
      <c r="BJ151" s="177"/>
      <c r="BK151" s="232"/>
    </row>
    <row r="152" spans="1:63" s="703" customFormat="1" ht="24" hidden="1" customHeight="1" x14ac:dyDescent="0.2">
      <c r="A152" s="220"/>
      <c r="B152" s="180"/>
      <c r="C152" s="232" t="s">
        <v>5726</v>
      </c>
      <c r="D152" s="232" t="s">
        <v>10495</v>
      </c>
      <c r="E152" s="232" t="s">
        <v>10496</v>
      </c>
      <c r="F152" s="232" t="s">
        <v>5726</v>
      </c>
      <c r="G152" s="232" t="s">
        <v>10497</v>
      </c>
      <c r="H152" s="232"/>
      <c r="I152" s="232" t="s">
        <v>16220</v>
      </c>
      <c r="J152" s="232" t="s">
        <v>6161</v>
      </c>
      <c r="K152" s="232"/>
      <c r="L152" s="165">
        <v>135000</v>
      </c>
      <c r="M152" s="165">
        <v>25174</v>
      </c>
      <c r="N152" s="165">
        <v>12761</v>
      </c>
      <c r="O152" s="232" t="s">
        <v>153</v>
      </c>
      <c r="P152" s="232">
        <v>400</v>
      </c>
      <c r="Q152" s="232" t="s">
        <v>3209</v>
      </c>
      <c r="R152" s="232">
        <v>8</v>
      </c>
      <c r="S152" s="232" t="s">
        <v>10498</v>
      </c>
      <c r="T152" s="232" t="s">
        <v>154</v>
      </c>
      <c r="U152" s="165">
        <v>70</v>
      </c>
      <c r="V152" s="165">
        <v>107</v>
      </c>
      <c r="W152" s="144">
        <v>18137</v>
      </c>
      <c r="X152" s="144">
        <v>18137</v>
      </c>
      <c r="Y152" s="144">
        <v>18137</v>
      </c>
      <c r="Z152" s="232" t="s">
        <v>10499</v>
      </c>
      <c r="AA152" s="232">
        <v>1991</v>
      </c>
      <c r="AB152" s="232">
        <v>1991</v>
      </c>
      <c r="AC152" s="232">
        <v>3852</v>
      </c>
      <c r="AD152" s="232">
        <v>800</v>
      </c>
      <c r="AE152" s="232">
        <v>2450</v>
      </c>
      <c r="AF152" s="232"/>
      <c r="AG152" s="232">
        <v>828</v>
      </c>
      <c r="AH152" s="273">
        <v>3852</v>
      </c>
      <c r="AI152" s="144">
        <v>7930</v>
      </c>
      <c r="AJ152" s="232"/>
      <c r="AK152" s="232"/>
      <c r="AL152" s="232">
        <v>1</v>
      </c>
      <c r="AM152" s="232" t="s">
        <v>10500</v>
      </c>
      <c r="AN152" s="232">
        <v>8</v>
      </c>
      <c r="AO152" s="232" t="s">
        <v>10489</v>
      </c>
      <c r="AP152" s="232">
        <v>950</v>
      </c>
      <c r="AQ152" s="232"/>
      <c r="AR152" s="232" t="s">
        <v>683</v>
      </c>
      <c r="AS152" s="232">
        <v>1</v>
      </c>
      <c r="AT152" s="232">
        <v>300</v>
      </c>
      <c r="AU152" s="182"/>
      <c r="AV152" s="232" t="s">
        <v>4778</v>
      </c>
      <c r="AW152" s="232"/>
      <c r="AX152" s="232"/>
      <c r="AY152" s="232"/>
      <c r="AZ152" s="232"/>
      <c r="BA152" s="232"/>
      <c r="BB152" s="232"/>
      <c r="BC152" s="232"/>
      <c r="BD152" s="232"/>
      <c r="BE152" s="232"/>
      <c r="BF152" s="232"/>
      <c r="BG152" s="177"/>
      <c r="BH152" s="177"/>
      <c r="BI152" s="177"/>
      <c r="BJ152" s="177"/>
      <c r="BK152" s="232"/>
    </row>
    <row r="153" spans="1:63" s="703" customFormat="1" ht="24" hidden="1" customHeight="1" x14ac:dyDescent="0.2">
      <c r="A153" s="220" t="s">
        <v>336</v>
      </c>
      <c r="B153" s="180"/>
      <c r="C153" s="232" t="s">
        <v>5726</v>
      </c>
      <c r="D153" s="177"/>
      <c r="E153" s="232" t="s">
        <v>10501</v>
      </c>
      <c r="F153" s="232" t="s">
        <v>5726</v>
      </c>
      <c r="G153" s="232" t="s">
        <v>10497</v>
      </c>
      <c r="H153" s="232"/>
      <c r="I153" s="232" t="s">
        <v>16220</v>
      </c>
      <c r="J153" s="184"/>
      <c r="K153" s="177"/>
      <c r="L153" s="165">
        <v>20500</v>
      </c>
      <c r="M153" s="165">
        <v>149</v>
      </c>
      <c r="N153" s="165">
        <v>149</v>
      </c>
      <c r="O153" s="232" t="s">
        <v>153</v>
      </c>
      <c r="P153" s="232">
        <v>400</v>
      </c>
      <c r="Q153" s="232" t="s">
        <v>3209</v>
      </c>
      <c r="R153" s="232">
        <v>6</v>
      </c>
      <c r="S153" s="268"/>
      <c r="T153" s="232" t="s">
        <v>154</v>
      </c>
      <c r="U153" s="165">
        <v>70</v>
      </c>
      <c r="V153" s="165">
        <v>107</v>
      </c>
      <c r="W153" s="144">
        <v>300</v>
      </c>
      <c r="X153" s="144">
        <v>300</v>
      </c>
      <c r="Y153" s="268"/>
      <c r="Z153" s="268"/>
      <c r="AA153" s="232">
        <v>2008</v>
      </c>
      <c r="AB153" s="268"/>
      <c r="AC153" s="268"/>
      <c r="AD153" s="268"/>
      <c r="AE153" s="268"/>
      <c r="AF153" s="268"/>
      <c r="AG153" s="268"/>
      <c r="AH153" s="144">
        <v>3280</v>
      </c>
      <c r="AI153" s="268"/>
      <c r="AJ153" s="268"/>
      <c r="AK153" s="268"/>
      <c r="AL153" s="268"/>
      <c r="AM153" s="268"/>
      <c r="AN153" s="268"/>
      <c r="AO153" s="268"/>
      <c r="AP153" s="268"/>
      <c r="AQ153" s="268"/>
      <c r="AR153" s="268"/>
      <c r="AS153" s="268"/>
      <c r="AT153" s="268"/>
      <c r="AU153" s="268"/>
      <c r="AV153" s="268"/>
      <c r="AW153" s="268"/>
      <c r="AX153" s="268"/>
      <c r="AY153" s="268"/>
      <c r="AZ153" s="268"/>
      <c r="BA153" s="268"/>
      <c r="BB153" s="268"/>
      <c r="BC153" s="268"/>
      <c r="BD153" s="268"/>
      <c r="BE153" s="268"/>
      <c r="BF153" s="268"/>
      <c r="BG153" s="268"/>
      <c r="BH153" s="268"/>
      <c r="BI153" s="268"/>
      <c r="BJ153" s="268"/>
      <c r="BK153" s="232"/>
    </row>
    <row r="154" spans="1:63" s="703" customFormat="1" ht="24" hidden="1" customHeight="1" x14ac:dyDescent="0.2">
      <c r="A154" s="220"/>
      <c r="B154" s="180"/>
      <c r="C154" s="232" t="s">
        <v>5730</v>
      </c>
      <c r="D154" s="232" t="s">
        <v>10502</v>
      </c>
      <c r="E154" s="232" t="s">
        <v>14053</v>
      </c>
      <c r="F154" s="232" t="s">
        <v>5730</v>
      </c>
      <c r="G154" s="232" t="s">
        <v>10503</v>
      </c>
      <c r="H154" s="181" t="s">
        <v>10504</v>
      </c>
      <c r="I154" s="232" t="s">
        <v>5730</v>
      </c>
      <c r="J154" s="232" t="s">
        <v>7274</v>
      </c>
      <c r="K154" s="232" t="s">
        <v>10505</v>
      </c>
      <c r="L154" s="165">
        <v>43300</v>
      </c>
      <c r="M154" s="165">
        <v>1179</v>
      </c>
      <c r="N154" s="165">
        <v>1179</v>
      </c>
      <c r="O154" s="232" t="s">
        <v>153</v>
      </c>
      <c r="P154" s="232">
        <v>400</v>
      </c>
      <c r="Q154" s="232">
        <v>1.2</v>
      </c>
      <c r="R154" s="232">
        <v>8</v>
      </c>
      <c r="S154" s="232">
        <v>3840</v>
      </c>
      <c r="T154" s="232" t="s">
        <v>154</v>
      </c>
      <c r="U154" s="165">
        <v>69.7</v>
      </c>
      <c r="V154" s="165">
        <v>100</v>
      </c>
      <c r="W154" s="144">
        <v>15000</v>
      </c>
      <c r="X154" s="144">
        <v>15000</v>
      </c>
      <c r="Y154" s="144">
        <v>15000</v>
      </c>
      <c r="Z154" s="232" t="s">
        <v>499</v>
      </c>
      <c r="AA154" s="232">
        <v>1991</v>
      </c>
      <c r="AB154" s="232">
        <v>1991</v>
      </c>
      <c r="AC154" s="232" t="s">
        <v>10506</v>
      </c>
      <c r="AD154" s="232"/>
      <c r="AE154" s="232" t="s">
        <v>2469</v>
      </c>
      <c r="AF154" s="232"/>
      <c r="AG154" s="232"/>
      <c r="AH154" s="273">
        <v>1265</v>
      </c>
      <c r="AI154" s="144">
        <v>1765</v>
      </c>
      <c r="AJ154" s="232"/>
      <c r="AK154" s="232"/>
      <c r="AL154" s="232">
        <v>1</v>
      </c>
      <c r="AM154" s="232" t="s">
        <v>10507</v>
      </c>
      <c r="AN154" s="232">
        <v>5</v>
      </c>
      <c r="AO154" s="232" t="s">
        <v>10508</v>
      </c>
      <c r="AP154" s="232">
        <v>30</v>
      </c>
      <c r="AQ154" s="232"/>
      <c r="AR154" s="232" t="s">
        <v>683</v>
      </c>
      <c r="AS154" s="232">
        <v>9</v>
      </c>
      <c r="AT154" s="232">
        <v>4406</v>
      </c>
      <c r="AU154" s="232" t="s">
        <v>10509</v>
      </c>
      <c r="AV154" s="232" t="s">
        <v>1842</v>
      </c>
      <c r="AW154" s="232"/>
      <c r="AX154" s="232"/>
      <c r="AY154" s="232"/>
      <c r="AZ154" s="232"/>
      <c r="BA154" s="232"/>
      <c r="BB154" s="232"/>
      <c r="BC154" s="232"/>
      <c r="BD154" s="232"/>
      <c r="BE154" s="232"/>
      <c r="BF154" s="232"/>
      <c r="BG154" s="177"/>
      <c r="BH154" s="177"/>
      <c r="BI154" s="177"/>
      <c r="BJ154" s="177"/>
      <c r="BK154" s="232"/>
    </row>
    <row r="155" spans="1:63" s="703" customFormat="1" ht="24" hidden="1" customHeight="1" x14ac:dyDescent="0.2">
      <c r="A155" s="220" t="s">
        <v>337</v>
      </c>
      <c r="B155" s="147"/>
      <c r="C155" s="232" t="s">
        <v>5738</v>
      </c>
      <c r="D155" s="232" t="s">
        <v>10510</v>
      </c>
      <c r="E155" s="232" t="s">
        <v>10511</v>
      </c>
      <c r="F155" s="232" t="s">
        <v>10512</v>
      </c>
      <c r="G155" s="232" t="s">
        <v>10513</v>
      </c>
      <c r="H155" s="181"/>
      <c r="I155" s="232" t="s">
        <v>5738</v>
      </c>
      <c r="J155" s="232" t="s">
        <v>10514</v>
      </c>
      <c r="K155" s="232" t="s">
        <v>10515</v>
      </c>
      <c r="L155" s="165">
        <v>157205</v>
      </c>
      <c r="M155" s="165">
        <v>1071</v>
      </c>
      <c r="N155" s="165">
        <v>1071.1600000000001</v>
      </c>
      <c r="O155" s="232" t="s">
        <v>153</v>
      </c>
      <c r="P155" s="232">
        <v>400</v>
      </c>
      <c r="Q155" s="232" t="s">
        <v>3209</v>
      </c>
      <c r="R155" s="232">
        <v>8</v>
      </c>
      <c r="S155" s="232">
        <v>3840</v>
      </c>
      <c r="T155" s="232" t="s">
        <v>154</v>
      </c>
      <c r="U155" s="165">
        <v>68</v>
      </c>
      <c r="V155" s="165">
        <v>105</v>
      </c>
      <c r="W155" s="144">
        <v>10000</v>
      </c>
      <c r="X155" s="144">
        <v>10000</v>
      </c>
      <c r="Y155" s="144">
        <v>10000</v>
      </c>
      <c r="Z155" s="232" t="s">
        <v>10516</v>
      </c>
      <c r="AA155" s="232">
        <v>2002</v>
      </c>
      <c r="AB155" s="232">
        <v>2002</v>
      </c>
      <c r="AC155" s="232">
        <v>6622</v>
      </c>
      <c r="AD155" s="232">
        <v>4900</v>
      </c>
      <c r="AE155" s="232">
        <v>600</v>
      </c>
      <c r="AF155" s="232">
        <v>50</v>
      </c>
      <c r="AG155" s="232"/>
      <c r="AH155" s="273">
        <v>6622</v>
      </c>
      <c r="AI155" s="144">
        <v>12172</v>
      </c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182"/>
      <c r="AV155" s="232"/>
      <c r="AW155" s="232"/>
      <c r="AX155" s="232"/>
      <c r="AY155" s="232"/>
      <c r="AZ155" s="232"/>
      <c r="BA155" s="232"/>
      <c r="BB155" s="232"/>
      <c r="BC155" s="232"/>
      <c r="BD155" s="232"/>
      <c r="BE155" s="232"/>
      <c r="BF155" s="232"/>
      <c r="BG155" s="177"/>
      <c r="BH155" s="177"/>
      <c r="BI155" s="177"/>
      <c r="BJ155" s="177"/>
      <c r="BK155" s="232"/>
    </row>
    <row r="156" spans="1:63" s="703" customFormat="1" ht="24" hidden="1" customHeight="1" x14ac:dyDescent="0.2">
      <c r="A156" s="220">
        <v>5</v>
      </c>
      <c r="B156" s="147"/>
      <c r="C156" s="232" t="s">
        <v>5742</v>
      </c>
      <c r="D156" s="232" t="s">
        <v>10517</v>
      </c>
      <c r="E156" s="232" t="s">
        <v>10518</v>
      </c>
      <c r="F156" s="232" t="s">
        <v>5742</v>
      </c>
      <c r="G156" s="232" t="s">
        <v>5879</v>
      </c>
      <c r="H156" s="181" t="s">
        <v>5880</v>
      </c>
      <c r="I156" s="232" t="s">
        <v>5742</v>
      </c>
      <c r="J156" s="232" t="s">
        <v>2022</v>
      </c>
      <c r="K156" s="232"/>
      <c r="L156" s="165">
        <v>56850</v>
      </c>
      <c r="M156" s="165">
        <v>1315</v>
      </c>
      <c r="N156" s="165">
        <v>2078</v>
      </c>
      <c r="O156" s="232" t="s">
        <v>153</v>
      </c>
      <c r="P156" s="232">
        <v>400</v>
      </c>
      <c r="Q156" s="232">
        <v>1.2</v>
      </c>
      <c r="R156" s="232">
        <v>8</v>
      </c>
      <c r="S156" s="232">
        <v>3840</v>
      </c>
      <c r="T156" s="232" t="s">
        <v>310</v>
      </c>
      <c r="U156" s="165">
        <v>70</v>
      </c>
      <c r="V156" s="165">
        <v>102</v>
      </c>
      <c r="W156" s="144">
        <v>5000</v>
      </c>
      <c r="X156" s="144">
        <v>5000</v>
      </c>
      <c r="Y156" s="144">
        <v>5000</v>
      </c>
      <c r="Z156" s="232" t="s">
        <v>499</v>
      </c>
      <c r="AA156" s="232">
        <v>1994</v>
      </c>
      <c r="AB156" s="232">
        <v>1994</v>
      </c>
      <c r="AC156" s="232">
        <v>2209</v>
      </c>
      <c r="AD156" s="232">
        <v>1000</v>
      </c>
      <c r="AE156" s="232">
        <v>466</v>
      </c>
      <c r="AF156" s="232"/>
      <c r="AG156" s="232"/>
      <c r="AH156" s="273">
        <v>2209</v>
      </c>
      <c r="AI156" s="144">
        <v>3675</v>
      </c>
      <c r="AJ156" s="232">
        <v>2003</v>
      </c>
      <c r="AK156" s="232"/>
      <c r="AL156" s="232">
        <v>0</v>
      </c>
      <c r="AM156" s="232"/>
      <c r="AN156" s="232">
        <v>0</v>
      </c>
      <c r="AO156" s="232"/>
      <c r="AP156" s="232"/>
      <c r="AQ156" s="232"/>
      <c r="AR156" s="232" t="s">
        <v>780</v>
      </c>
      <c r="AS156" s="232">
        <v>1</v>
      </c>
      <c r="AT156" s="232">
        <v>608</v>
      </c>
      <c r="AU156" s="232" t="s">
        <v>10519</v>
      </c>
      <c r="AV156" s="232" t="s">
        <v>4778</v>
      </c>
      <c r="AW156" s="232" t="s">
        <v>4827</v>
      </c>
      <c r="AX156" s="232">
        <v>1</v>
      </c>
      <c r="AY156" s="232">
        <v>162</v>
      </c>
      <c r="AZ156" s="232" t="s">
        <v>10519</v>
      </c>
      <c r="BA156" s="232" t="s">
        <v>4778</v>
      </c>
      <c r="BB156" s="232"/>
      <c r="BC156" s="232"/>
      <c r="BD156" s="232"/>
      <c r="BE156" s="232"/>
      <c r="BF156" s="232"/>
      <c r="BG156" s="177"/>
      <c r="BH156" s="177"/>
      <c r="BI156" s="177"/>
      <c r="BJ156" s="177"/>
      <c r="BK156" s="232"/>
    </row>
    <row r="157" spans="1:63" s="703" customFormat="1" ht="24" hidden="1" customHeight="1" x14ac:dyDescent="0.2">
      <c r="A157" s="220">
        <v>6</v>
      </c>
      <c r="B157" s="147"/>
      <c r="C157" s="232" t="s">
        <v>383</v>
      </c>
      <c r="D157" s="232" t="s">
        <v>10520</v>
      </c>
      <c r="E157" s="232" t="s">
        <v>10521</v>
      </c>
      <c r="F157" s="232" t="s">
        <v>383</v>
      </c>
      <c r="G157" s="232" t="s">
        <v>10522</v>
      </c>
      <c r="H157" s="181"/>
      <c r="I157" s="232" t="s">
        <v>383</v>
      </c>
      <c r="J157" s="232" t="s">
        <v>5858</v>
      </c>
      <c r="K157" s="232"/>
      <c r="L157" s="165">
        <v>52830</v>
      </c>
      <c r="M157" s="165">
        <v>1127</v>
      </c>
      <c r="N157" s="165">
        <v>1127</v>
      </c>
      <c r="O157" s="232" t="s">
        <v>153</v>
      </c>
      <c r="P157" s="232">
        <v>400</v>
      </c>
      <c r="Q157" s="232">
        <v>1.2</v>
      </c>
      <c r="R157" s="232">
        <v>8</v>
      </c>
      <c r="S157" s="232">
        <v>720</v>
      </c>
      <c r="T157" s="232" t="s">
        <v>310</v>
      </c>
      <c r="U157" s="165">
        <v>68</v>
      </c>
      <c r="V157" s="165">
        <v>105</v>
      </c>
      <c r="W157" s="144">
        <v>4000</v>
      </c>
      <c r="X157" s="144">
        <v>5000</v>
      </c>
      <c r="Y157" s="144">
        <v>5000</v>
      </c>
      <c r="Z157" s="232" t="s">
        <v>185</v>
      </c>
      <c r="AA157" s="232">
        <v>2007</v>
      </c>
      <c r="AB157" s="232">
        <v>1992</v>
      </c>
      <c r="AC157" s="232">
        <v>1251</v>
      </c>
      <c r="AD157" s="232">
        <v>300</v>
      </c>
      <c r="AE157" s="232">
        <v>400</v>
      </c>
      <c r="AF157" s="232">
        <v>0</v>
      </c>
      <c r="AG157" s="232">
        <v>0</v>
      </c>
      <c r="AH157" s="273">
        <v>4300</v>
      </c>
      <c r="AI157" s="144">
        <v>1951</v>
      </c>
      <c r="AJ157" s="232">
        <v>1998</v>
      </c>
      <c r="AK157" s="232"/>
      <c r="AL157" s="232"/>
      <c r="AM157" s="232"/>
      <c r="AN157" s="232"/>
      <c r="AO157" s="232"/>
      <c r="AP157" s="232"/>
      <c r="AQ157" s="232"/>
      <c r="AR157" s="232" t="s">
        <v>683</v>
      </c>
      <c r="AS157" s="232">
        <v>5</v>
      </c>
      <c r="AT157" s="232">
        <v>3574</v>
      </c>
      <c r="AU157" s="182" t="s">
        <v>10523</v>
      </c>
      <c r="AV157" s="232" t="s">
        <v>10524</v>
      </c>
      <c r="AW157" s="232" t="s">
        <v>687</v>
      </c>
      <c r="AX157" s="232">
        <v>2</v>
      </c>
      <c r="AY157" s="232">
        <v>1334</v>
      </c>
      <c r="AZ157" s="232" t="s">
        <v>10525</v>
      </c>
      <c r="BA157" s="232" t="s">
        <v>10526</v>
      </c>
      <c r="BB157" s="232" t="s">
        <v>10527</v>
      </c>
      <c r="BC157" s="232">
        <v>4</v>
      </c>
      <c r="BD157" s="232">
        <v>400</v>
      </c>
      <c r="BE157" s="232"/>
      <c r="BF157" s="232"/>
      <c r="BG157" s="177"/>
      <c r="BH157" s="177"/>
      <c r="BI157" s="177"/>
      <c r="BJ157" s="177"/>
      <c r="BK157" s="232"/>
    </row>
    <row r="158" spans="1:63" s="703" customFormat="1" ht="24" hidden="1" customHeight="1" x14ac:dyDescent="0.2">
      <c r="A158" s="220">
        <v>7</v>
      </c>
      <c r="B158" s="180"/>
      <c r="C158" s="232" t="s">
        <v>5797</v>
      </c>
      <c r="D158" s="232" t="s">
        <v>10528</v>
      </c>
      <c r="E158" s="232" t="s">
        <v>14926</v>
      </c>
      <c r="F158" s="232" t="s">
        <v>5797</v>
      </c>
      <c r="G158" s="232" t="s">
        <v>10529</v>
      </c>
      <c r="H158" s="181">
        <v>0</v>
      </c>
      <c r="I158" s="232" t="s">
        <v>5797</v>
      </c>
      <c r="J158" s="232" t="s">
        <v>1871</v>
      </c>
      <c r="K158" s="232"/>
      <c r="L158" s="165">
        <v>38582</v>
      </c>
      <c r="M158" s="165">
        <v>697</v>
      </c>
      <c r="N158" s="165">
        <v>649</v>
      </c>
      <c r="O158" s="232" t="s">
        <v>154</v>
      </c>
      <c r="P158" s="232">
        <v>350</v>
      </c>
      <c r="Q158" s="232">
        <v>1.2</v>
      </c>
      <c r="R158" s="232">
        <v>8</v>
      </c>
      <c r="S158" s="232">
        <v>3360</v>
      </c>
      <c r="T158" s="232" t="s">
        <v>154</v>
      </c>
      <c r="U158" s="165">
        <v>68</v>
      </c>
      <c r="V158" s="165">
        <v>105</v>
      </c>
      <c r="W158" s="144">
        <v>3000</v>
      </c>
      <c r="X158" s="144">
        <v>3000</v>
      </c>
      <c r="Y158" s="144">
        <v>3000</v>
      </c>
      <c r="Z158" s="232" t="s">
        <v>10530</v>
      </c>
      <c r="AA158" s="232">
        <v>1997</v>
      </c>
      <c r="AB158" s="232">
        <v>1997</v>
      </c>
      <c r="AC158" s="232">
        <v>3204</v>
      </c>
      <c r="AD158" s="232" t="s">
        <v>1007</v>
      </c>
      <c r="AE158" s="232" t="s">
        <v>1007</v>
      </c>
      <c r="AF158" s="232">
        <v>656</v>
      </c>
      <c r="AG158" s="232" t="s">
        <v>1007</v>
      </c>
      <c r="AH158" s="273">
        <v>3204</v>
      </c>
      <c r="AI158" s="144">
        <v>3860</v>
      </c>
      <c r="AJ158" s="232" t="s">
        <v>1007</v>
      </c>
      <c r="AK158" s="232"/>
      <c r="AL158" s="232" t="s">
        <v>1007</v>
      </c>
      <c r="AM158" s="232"/>
      <c r="AN158" s="232" t="s">
        <v>1007</v>
      </c>
      <c r="AO158" s="232" t="s">
        <v>1007</v>
      </c>
      <c r="AP158" s="232"/>
      <c r="AQ158" s="232"/>
      <c r="AR158" s="232" t="s">
        <v>1007</v>
      </c>
      <c r="AS158" s="232" t="s">
        <v>1007</v>
      </c>
      <c r="AT158" s="232" t="s">
        <v>1007</v>
      </c>
      <c r="AU158" s="182" t="s">
        <v>1007</v>
      </c>
      <c r="AV158" s="232" t="s">
        <v>1007</v>
      </c>
      <c r="AW158" s="232" t="s">
        <v>1007</v>
      </c>
      <c r="AX158" s="232"/>
      <c r="AY158" s="232"/>
      <c r="AZ158" s="232"/>
      <c r="BA158" s="232"/>
      <c r="BB158" s="232"/>
      <c r="BC158" s="232"/>
      <c r="BD158" s="232"/>
      <c r="BE158" s="232"/>
      <c r="BF158" s="232"/>
      <c r="BG158" s="177"/>
      <c r="BH158" s="177"/>
      <c r="BI158" s="177"/>
      <c r="BJ158" s="177"/>
      <c r="BK158" s="232"/>
    </row>
    <row r="159" spans="1:63" s="703" customFormat="1" ht="24" hidden="1" customHeight="1" x14ac:dyDescent="0.2">
      <c r="A159" s="220">
        <v>8</v>
      </c>
      <c r="B159" s="147"/>
      <c r="C159" s="232" t="s">
        <v>5797</v>
      </c>
      <c r="D159" s="232"/>
      <c r="E159" s="232" t="s">
        <v>14054</v>
      </c>
      <c r="F159" s="232" t="s">
        <v>5797</v>
      </c>
      <c r="G159" s="232"/>
      <c r="H159" s="181"/>
      <c r="I159" s="232" t="s">
        <v>5797</v>
      </c>
      <c r="J159" s="232"/>
      <c r="K159" s="232"/>
      <c r="L159" s="165">
        <v>15140</v>
      </c>
      <c r="M159" s="165">
        <v>873</v>
      </c>
      <c r="N159" s="165">
        <v>632</v>
      </c>
      <c r="O159" s="232" t="s">
        <v>153</v>
      </c>
      <c r="P159" s="232">
        <v>400</v>
      </c>
      <c r="Q159" s="232"/>
      <c r="R159" s="232">
        <v>8</v>
      </c>
      <c r="S159" s="232"/>
      <c r="T159" s="232" t="s">
        <v>154</v>
      </c>
      <c r="U159" s="165">
        <v>68</v>
      </c>
      <c r="V159" s="165">
        <v>105</v>
      </c>
      <c r="W159" s="144">
        <v>3000</v>
      </c>
      <c r="X159" s="144">
        <v>3000</v>
      </c>
      <c r="Y159" s="144"/>
      <c r="Z159" s="232"/>
      <c r="AA159" s="232" t="s">
        <v>10531</v>
      </c>
      <c r="AB159" s="273">
        <v>5926</v>
      </c>
      <c r="AC159" s="268" t="s">
        <v>10532</v>
      </c>
      <c r="AD159" s="232"/>
      <c r="AE159" s="232"/>
      <c r="AF159" s="232"/>
      <c r="AG159" s="232"/>
      <c r="AH159" s="273">
        <v>5926</v>
      </c>
      <c r="AI159" s="144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32"/>
      <c r="AT159" s="232"/>
      <c r="AU159" s="182"/>
      <c r="AV159" s="232"/>
      <c r="AW159" s="232"/>
      <c r="AX159" s="232"/>
      <c r="AY159" s="232"/>
      <c r="AZ159" s="232"/>
      <c r="BA159" s="232"/>
      <c r="BB159" s="232"/>
      <c r="BC159" s="232"/>
      <c r="BD159" s="232"/>
      <c r="BE159" s="232"/>
      <c r="BF159" s="232"/>
      <c r="BG159" s="177"/>
      <c r="BH159" s="177"/>
      <c r="BI159" s="177"/>
      <c r="BJ159" s="177"/>
      <c r="BK159" s="232"/>
    </row>
    <row r="160" spans="1:63" s="703" customFormat="1" ht="24" hidden="1" customHeight="1" x14ac:dyDescent="0.2">
      <c r="A160" s="220">
        <v>9</v>
      </c>
      <c r="B160" s="147"/>
      <c r="C160" s="232" t="s">
        <v>5813</v>
      </c>
      <c r="D160" s="232" t="s">
        <v>10528</v>
      </c>
      <c r="E160" s="232" t="s">
        <v>10533</v>
      </c>
      <c r="F160" s="232" t="s">
        <v>5813</v>
      </c>
      <c r="G160" s="232" t="s">
        <v>10529</v>
      </c>
      <c r="H160" s="181">
        <v>0</v>
      </c>
      <c r="I160" s="232" t="s">
        <v>5813</v>
      </c>
      <c r="J160" s="232" t="s">
        <v>1871</v>
      </c>
      <c r="K160" s="232"/>
      <c r="L160" s="165">
        <v>131063</v>
      </c>
      <c r="M160" s="165">
        <v>3068</v>
      </c>
      <c r="N160" s="165">
        <v>3955</v>
      </c>
      <c r="O160" s="232" t="s">
        <v>153</v>
      </c>
      <c r="P160" s="232">
        <v>400</v>
      </c>
      <c r="Q160" s="232">
        <v>1.2</v>
      </c>
      <c r="R160" s="232">
        <v>8</v>
      </c>
      <c r="S160" s="232">
        <v>3360</v>
      </c>
      <c r="T160" s="232" t="s">
        <v>310</v>
      </c>
      <c r="U160" s="165">
        <v>68</v>
      </c>
      <c r="V160" s="165">
        <v>105</v>
      </c>
      <c r="W160" s="144">
        <v>6000</v>
      </c>
      <c r="X160" s="144">
        <v>6000</v>
      </c>
      <c r="Y160" s="144">
        <v>6000</v>
      </c>
      <c r="Z160" s="232" t="s">
        <v>10530</v>
      </c>
      <c r="AA160" s="232">
        <v>2006</v>
      </c>
      <c r="AB160" s="232">
        <v>2006</v>
      </c>
      <c r="AC160" s="232">
        <v>3204</v>
      </c>
      <c r="AD160" s="232" t="s">
        <v>1007</v>
      </c>
      <c r="AE160" s="232" t="s">
        <v>1007</v>
      </c>
      <c r="AF160" s="232">
        <v>656</v>
      </c>
      <c r="AG160" s="232" t="s">
        <v>1007</v>
      </c>
      <c r="AH160" s="273">
        <v>3204</v>
      </c>
      <c r="AI160" s="144">
        <v>9589</v>
      </c>
      <c r="AJ160" s="232" t="s">
        <v>1007</v>
      </c>
      <c r="AK160" s="232"/>
      <c r="AL160" s="232" t="s">
        <v>1007</v>
      </c>
      <c r="AM160" s="232"/>
      <c r="AN160" s="232" t="s">
        <v>1007</v>
      </c>
      <c r="AO160" s="232" t="s">
        <v>1007</v>
      </c>
      <c r="AP160" s="232"/>
      <c r="AQ160" s="232"/>
      <c r="AR160" s="232" t="s">
        <v>1007</v>
      </c>
      <c r="AS160" s="232" t="s">
        <v>1007</v>
      </c>
      <c r="AT160" s="232" t="s">
        <v>1007</v>
      </c>
      <c r="AU160" s="182" t="s">
        <v>1007</v>
      </c>
      <c r="AV160" s="232" t="s">
        <v>1007</v>
      </c>
      <c r="AW160" s="232" t="s">
        <v>1007</v>
      </c>
      <c r="AX160" s="232"/>
      <c r="AY160" s="232"/>
      <c r="AZ160" s="232"/>
      <c r="BA160" s="232"/>
      <c r="BB160" s="232"/>
      <c r="BC160" s="232"/>
      <c r="BD160" s="232"/>
      <c r="BE160" s="232"/>
      <c r="BF160" s="232"/>
      <c r="BG160" s="177"/>
      <c r="BH160" s="177"/>
      <c r="BI160" s="177"/>
      <c r="BJ160" s="177"/>
      <c r="BK160" s="232"/>
    </row>
    <row r="161" spans="1:63" s="703" customFormat="1" ht="24" hidden="1" customHeight="1" x14ac:dyDescent="0.2">
      <c r="A161" s="220"/>
      <c r="B161" s="147"/>
      <c r="C161" s="232" t="s">
        <v>5814</v>
      </c>
      <c r="D161" s="232"/>
      <c r="E161" s="232" t="s">
        <v>10534</v>
      </c>
      <c r="F161" s="232" t="s">
        <v>5814</v>
      </c>
      <c r="G161" s="232"/>
      <c r="H161" s="181"/>
      <c r="I161" s="232" t="s">
        <v>11677</v>
      </c>
      <c r="J161" s="232"/>
      <c r="K161" s="232"/>
      <c r="L161" s="165">
        <v>182133</v>
      </c>
      <c r="M161" s="165">
        <v>1648</v>
      </c>
      <c r="N161" s="165">
        <v>3084</v>
      </c>
      <c r="O161" s="232" t="s">
        <v>153</v>
      </c>
      <c r="P161" s="232">
        <v>400</v>
      </c>
      <c r="Q161" s="232"/>
      <c r="R161" s="232">
        <v>8</v>
      </c>
      <c r="S161" s="232"/>
      <c r="T161" s="232" t="s">
        <v>310</v>
      </c>
      <c r="U161" s="165">
        <v>68</v>
      </c>
      <c r="V161" s="165">
        <v>105</v>
      </c>
      <c r="W161" s="144">
        <v>1841</v>
      </c>
      <c r="X161" s="144">
        <v>1841</v>
      </c>
      <c r="Y161" s="144"/>
      <c r="Z161" s="232"/>
      <c r="AA161" s="232">
        <v>2008</v>
      </c>
      <c r="AB161" s="232"/>
      <c r="AC161" s="232"/>
      <c r="AD161" s="232"/>
      <c r="AE161" s="232"/>
      <c r="AF161" s="232"/>
      <c r="AG161" s="232"/>
      <c r="AH161" s="273">
        <v>3433</v>
      </c>
      <c r="AI161" s="144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32"/>
      <c r="AT161" s="232"/>
      <c r="AU161" s="182"/>
      <c r="AV161" s="232"/>
      <c r="AW161" s="232"/>
      <c r="AX161" s="232"/>
      <c r="AY161" s="232"/>
      <c r="AZ161" s="232"/>
      <c r="BA161" s="232"/>
      <c r="BB161" s="232"/>
      <c r="BC161" s="232"/>
      <c r="BD161" s="232"/>
      <c r="BE161" s="232"/>
      <c r="BF161" s="232"/>
      <c r="BG161" s="177"/>
      <c r="BH161" s="177"/>
      <c r="BI161" s="177"/>
      <c r="BJ161" s="177"/>
      <c r="BK161" s="232"/>
    </row>
    <row r="162" spans="1:63" s="703" customFormat="1" ht="24" hidden="1" customHeight="1" x14ac:dyDescent="0.2">
      <c r="A162" s="220"/>
      <c r="B162" s="147"/>
      <c r="C162" s="232" t="s">
        <v>5817</v>
      </c>
      <c r="D162" s="232" t="s">
        <v>5917</v>
      </c>
      <c r="E162" s="232" t="s">
        <v>10535</v>
      </c>
      <c r="F162" s="232" t="s">
        <v>5817</v>
      </c>
      <c r="G162" s="232" t="s">
        <v>1912</v>
      </c>
      <c r="H162" s="181" t="s">
        <v>10536</v>
      </c>
      <c r="I162" s="232" t="s">
        <v>16011</v>
      </c>
      <c r="J162" s="232" t="s">
        <v>5921</v>
      </c>
      <c r="K162" s="232"/>
      <c r="L162" s="165">
        <v>111779</v>
      </c>
      <c r="M162" s="165">
        <v>1011.44</v>
      </c>
      <c r="N162" s="165">
        <v>1011.44</v>
      </c>
      <c r="O162" s="232" t="s">
        <v>153</v>
      </c>
      <c r="P162" s="232">
        <v>400</v>
      </c>
      <c r="Q162" s="232">
        <v>1.2</v>
      </c>
      <c r="R162" s="232">
        <v>8</v>
      </c>
      <c r="S162" s="232">
        <v>3840</v>
      </c>
      <c r="T162" s="232" t="s">
        <v>154</v>
      </c>
      <c r="U162" s="165">
        <v>70</v>
      </c>
      <c r="V162" s="165">
        <v>105</v>
      </c>
      <c r="W162" s="144">
        <v>7000</v>
      </c>
      <c r="X162" s="144">
        <v>12500</v>
      </c>
      <c r="Y162" s="144">
        <v>12500</v>
      </c>
      <c r="Z162" s="232" t="s">
        <v>499</v>
      </c>
      <c r="AA162" s="232">
        <v>2001</v>
      </c>
      <c r="AB162" s="232">
        <v>2001</v>
      </c>
      <c r="AC162" s="232">
        <v>8702</v>
      </c>
      <c r="AD162" s="232">
        <v>3000</v>
      </c>
      <c r="AE162" s="232">
        <v>665</v>
      </c>
      <c r="AF162" s="232"/>
      <c r="AG162" s="232"/>
      <c r="AH162" s="273">
        <v>8702</v>
      </c>
      <c r="AI162" s="144">
        <v>21069</v>
      </c>
      <c r="AJ162" s="232"/>
      <c r="AK162" s="232"/>
      <c r="AL162" s="232">
        <v>1</v>
      </c>
      <c r="AM162" s="232">
        <v>218</v>
      </c>
      <c r="AN162" s="232">
        <v>4</v>
      </c>
      <c r="AO162" s="232" t="s">
        <v>5829</v>
      </c>
      <c r="AP162" s="232">
        <v>328</v>
      </c>
      <c r="AQ162" s="232"/>
      <c r="AR162" s="232" t="s">
        <v>10537</v>
      </c>
      <c r="AS162" s="232"/>
      <c r="AT162" s="232"/>
      <c r="AU162" s="182"/>
      <c r="AV162" s="232"/>
      <c r="AW162" s="232" t="s">
        <v>10538</v>
      </c>
      <c r="AX162" s="232"/>
      <c r="AY162" s="232"/>
      <c r="AZ162" s="232"/>
      <c r="BA162" s="232"/>
      <c r="BB162" s="232"/>
      <c r="BC162" s="232"/>
      <c r="BD162" s="232"/>
      <c r="BE162" s="232"/>
      <c r="BF162" s="232"/>
      <c r="BG162" s="177"/>
      <c r="BH162" s="177"/>
      <c r="BI162" s="177"/>
      <c r="BJ162" s="177"/>
      <c r="BK162" s="232"/>
    </row>
    <row r="163" spans="1:63" s="703" customFormat="1" ht="24" hidden="1" customHeight="1" x14ac:dyDescent="0.2">
      <c r="A163" s="220" t="s">
        <v>156</v>
      </c>
      <c r="B163" s="449"/>
      <c r="C163" s="232" t="s">
        <v>5819</v>
      </c>
      <c r="D163" s="232" t="s">
        <v>5917</v>
      </c>
      <c r="E163" s="232" t="s">
        <v>10539</v>
      </c>
      <c r="F163" s="232" t="s">
        <v>5819</v>
      </c>
      <c r="G163" s="232" t="s">
        <v>1912</v>
      </c>
      <c r="H163" s="181" t="s">
        <v>10536</v>
      </c>
      <c r="I163" s="232" t="s">
        <v>489</v>
      </c>
      <c r="J163" s="232" t="s">
        <v>5921</v>
      </c>
      <c r="K163" s="232"/>
      <c r="L163" s="165">
        <v>149225</v>
      </c>
      <c r="M163" s="165">
        <v>5694</v>
      </c>
      <c r="N163" s="165">
        <v>6348</v>
      </c>
      <c r="O163" s="232" t="s">
        <v>10540</v>
      </c>
      <c r="P163" s="232">
        <v>400</v>
      </c>
      <c r="Q163" s="232">
        <v>1.2</v>
      </c>
      <c r="R163" s="232">
        <v>8</v>
      </c>
      <c r="S163" s="232">
        <v>3840</v>
      </c>
      <c r="T163" s="232" t="s">
        <v>154</v>
      </c>
      <c r="U163" s="165">
        <v>70</v>
      </c>
      <c r="V163" s="165">
        <v>105</v>
      </c>
      <c r="W163" s="144">
        <v>7300</v>
      </c>
      <c r="X163" s="144">
        <v>13000</v>
      </c>
      <c r="Y163" s="144">
        <v>13000</v>
      </c>
      <c r="Z163" s="232" t="s">
        <v>499</v>
      </c>
      <c r="AA163" s="232">
        <v>2005</v>
      </c>
      <c r="AB163" s="232">
        <v>2005</v>
      </c>
      <c r="AC163" s="232">
        <v>8702</v>
      </c>
      <c r="AD163" s="232">
        <v>3000</v>
      </c>
      <c r="AE163" s="232">
        <v>665</v>
      </c>
      <c r="AF163" s="232"/>
      <c r="AG163" s="232"/>
      <c r="AH163" s="273">
        <v>8702</v>
      </c>
      <c r="AI163" s="144">
        <v>16400</v>
      </c>
      <c r="AJ163" s="232"/>
      <c r="AK163" s="232"/>
      <c r="AL163" s="232">
        <v>1</v>
      </c>
      <c r="AM163" s="232">
        <v>218</v>
      </c>
      <c r="AN163" s="232">
        <v>4</v>
      </c>
      <c r="AO163" s="232" t="s">
        <v>5829</v>
      </c>
      <c r="AP163" s="232">
        <v>328</v>
      </c>
      <c r="AQ163" s="232"/>
      <c r="AR163" s="232" t="s">
        <v>10537</v>
      </c>
      <c r="AS163" s="232"/>
      <c r="AT163" s="232"/>
      <c r="AU163" s="182"/>
      <c r="AV163" s="232"/>
      <c r="AW163" s="232" t="s">
        <v>10538</v>
      </c>
      <c r="AX163" s="232"/>
      <c r="AY163" s="232"/>
      <c r="AZ163" s="232"/>
      <c r="BA163" s="232"/>
      <c r="BB163" s="232"/>
      <c r="BC163" s="232"/>
      <c r="BD163" s="232"/>
      <c r="BE163" s="232"/>
      <c r="BF163" s="232"/>
      <c r="BG163" s="177"/>
      <c r="BH163" s="177"/>
      <c r="BI163" s="177"/>
      <c r="BJ163" s="177"/>
      <c r="BK163" s="232"/>
    </row>
    <row r="164" spans="1:63" s="703" customFormat="1" ht="24" hidden="1" customHeight="1" x14ac:dyDescent="0.2">
      <c r="A164" s="220">
        <v>2</v>
      </c>
      <c r="B164" s="1253" t="s">
        <v>0</v>
      </c>
      <c r="C164" s="231" t="s">
        <v>55</v>
      </c>
      <c r="D164" s="231"/>
      <c r="E164" s="545">
        <f>COUNTA(E165:E192)</f>
        <v>28</v>
      </c>
      <c r="F164" s="231"/>
      <c r="G164" s="231"/>
      <c r="H164" s="1178"/>
      <c r="I164" s="231"/>
      <c r="J164" s="231"/>
      <c r="K164" s="231"/>
      <c r="L164" s="1083">
        <f>SUM(L165:L192)</f>
        <v>1973739</v>
      </c>
      <c r="M164" s="1083">
        <f>SUM(M165:M192)</f>
        <v>76841</v>
      </c>
      <c r="N164" s="1083">
        <f>SUM(N165:N192)</f>
        <v>83052</v>
      </c>
      <c r="O164" s="231"/>
      <c r="P164" s="231"/>
      <c r="Q164" s="231"/>
      <c r="R164" s="231"/>
      <c r="S164" s="231"/>
      <c r="T164" s="231"/>
      <c r="U164" s="1083"/>
      <c r="V164" s="1083"/>
      <c r="W164" s="241"/>
      <c r="X164" s="241"/>
      <c r="Y164" s="231"/>
      <c r="Z164" s="231"/>
      <c r="AA164" s="231"/>
      <c r="AB164" s="231"/>
      <c r="AC164" s="231"/>
      <c r="AD164" s="231"/>
      <c r="AE164" s="231"/>
      <c r="AF164" s="231"/>
      <c r="AG164" s="231"/>
      <c r="AH164" s="241"/>
      <c r="AI164" s="231"/>
      <c r="AJ164" s="231"/>
      <c r="AK164" s="231"/>
      <c r="AL164" s="231"/>
      <c r="AM164" s="231"/>
      <c r="AN164" s="231"/>
      <c r="AO164" s="231"/>
      <c r="AP164" s="231"/>
      <c r="AQ164" s="231"/>
      <c r="AR164" s="231"/>
      <c r="AS164" s="231"/>
      <c r="AT164" s="1481"/>
      <c r="AU164" s="231"/>
      <c r="AV164" s="231"/>
      <c r="AW164" s="231"/>
      <c r="AX164" s="231"/>
      <c r="AY164" s="231"/>
      <c r="AZ164" s="231"/>
      <c r="BA164" s="231"/>
      <c r="BB164" s="231"/>
      <c r="BC164" s="231"/>
      <c r="BD164" s="231"/>
      <c r="BE164" s="231"/>
      <c r="BF164" s="1476"/>
      <c r="BG164" s="1476"/>
      <c r="BH164" s="1476"/>
      <c r="BI164" s="1476"/>
      <c r="BJ164" s="1476"/>
      <c r="BK164" s="231"/>
    </row>
    <row r="165" spans="1:63" s="703" customFormat="1" ht="24" hidden="1" customHeight="1" x14ac:dyDescent="0.2">
      <c r="A165" s="220"/>
      <c r="B165" s="147"/>
      <c r="C165" s="232" t="s">
        <v>1913</v>
      </c>
      <c r="D165" s="232" t="s">
        <v>2155</v>
      </c>
      <c r="E165" s="232" t="s">
        <v>6256</v>
      </c>
      <c r="F165" s="232" t="s">
        <v>1913</v>
      </c>
      <c r="G165" s="232" t="s">
        <v>2175</v>
      </c>
      <c r="H165" s="181"/>
      <c r="I165" s="232" t="s">
        <v>1913</v>
      </c>
      <c r="J165" s="232">
        <v>15</v>
      </c>
      <c r="K165" s="232"/>
      <c r="L165" s="165">
        <v>30480</v>
      </c>
      <c r="M165" s="165">
        <v>14811</v>
      </c>
      <c r="N165" s="165">
        <v>3461</v>
      </c>
      <c r="O165" s="232" t="s">
        <v>153</v>
      </c>
      <c r="P165" s="232">
        <v>400</v>
      </c>
      <c r="Q165" s="232">
        <v>1.2</v>
      </c>
      <c r="R165" s="232">
        <v>8</v>
      </c>
      <c r="S165" s="232"/>
      <c r="T165" s="232" t="s">
        <v>310</v>
      </c>
      <c r="U165" s="165">
        <v>70</v>
      </c>
      <c r="V165" s="165">
        <v>105</v>
      </c>
      <c r="W165" s="144">
        <v>15613</v>
      </c>
      <c r="X165" s="144">
        <v>20695</v>
      </c>
      <c r="Y165" s="144">
        <v>20000</v>
      </c>
      <c r="Z165" s="232" t="s">
        <v>499</v>
      </c>
      <c r="AA165" s="232">
        <v>1990</v>
      </c>
      <c r="AB165" s="232">
        <v>5090</v>
      </c>
      <c r="AC165" s="232"/>
      <c r="AD165" s="232">
        <v>600</v>
      </c>
      <c r="AE165" s="232"/>
      <c r="AF165" s="232"/>
      <c r="AG165" s="232"/>
      <c r="AH165" s="144">
        <v>5690</v>
      </c>
      <c r="AI165" s="144">
        <v>600</v>
      </c>
      <c r="AJ165" s="232"/>
      <c r="AK165" s="232"/>
      <c r="AL165" s="232">
        <v>1</v>
      </c>
      <c r="AM165" s="232"/>
      <c r="AN165" s="232"/>
      <c r="AO165" s="232"/>
      <c r="AP165" s="232"/>
      <c r="AQ165" s="232"/>
      <c r="AR165" s="232"/>
      <c r="AS165" s="232"/>
      <c r="AT165" s="232"/>
      <c r="AU165" s="232"/>
      <c r="AV165" s="232"/>
      <c r="AW165" s="232"/>
      <c r="AX165" s="232"/>
      <c r="AY165" s="232"/>
      <c r="AZ165" s="232"/>
      <c r="BA165" s="232"/>
      <c r="BB165" s="232"/>
      <c r="BC165" s="232"/>
      <c r="BD165" s="232"/>
      <c r="BE165" s="232"/>
      <c r="BF165" s="232"/>
      <c r="BG165" s="177"/>
      <c r="BH165" s="177"/>
      <c r="BI165" s="177"/>
      <c r="BJ165" s="177"/>
      <c r="BK165" s="232"/>
    </row>
    <row r="166" spans="1:63" s="703" customFormat="1" ht="24" hidden="1" customHeight="1" x14ac:dyDescent="0.2">
      <c r="A166" s="220"/>
      <c r="B166" s="147"/>
      <c r="C166" s="232" t="s">
        <v>1913</v>
      </c>
      <c r="D166" s="232" t="s">
        <v>6257</v>
      </c>
      <c r="E166" s="232" t="s">
        <v>6258</v>
      </c>
      <c r="F166" s="232" t="s">
        <v>1913</v>
      </c>
      <c r="G166" s="232" t="s">
        <v>2175</v>
      </c>
      <c r="H166" s="181"/>
      <c r="I166" s="232" t="s">
        <v>1913</v>
      </c>
      <c r="J166" s="232">
        <v>6</v>
      </c>
      <c r="K166" s="232"/>
      <c r="L166" s="165">
        <v>20958</v>
      </c>
      <c r="M166" s="165">
        <v>9976</v>
      </c>
      <c r="N166" s="165">
        <v>9976</v>
      </c>
      <c r="O166" s="232" t="s">
        <v>153</v>
      </c>
      <c r="P166" s="232">
        <v>400</v>
      </c>
      <c r="Q166" s="232">
        <v>1.2</v>
      </c>
      <c r="R166" s="232">
        <v>8</v>
      </c>
      <c r="S166" s="232"/>
      <c r="T166" s="232" t="s">
        <v>154</v>
      </c>
      <c r="U166" s="165">
        <v>68</v>
      </c>
      <c r="V166" s="165">
        <v>105</v>
      </c>
      <c r="W166" s="144">
        <v>17750</v>
      </c>
      <c r="X166" s="144">
        <v>20000</v>
      </c>
      <c r="Y166" s="144">
        <v>20000</v>
      </c>
      <c r="Z166" s="232" t="s">
        <v>499</v>
      </c>
      <c r="AA166" s="232">
        <v>1997</v>
      </c>
      <c r="AB166" s="232">
        <v>17823</v>
      </c>
      <c r="AC166" s="232"/>
      <c r="AD166" s="232">
        <v>400</v>
      </c>
      <c r="AE166" s="232"/>
      <c r="AF166" s="232"/>
      <c r="AG166" s="232"/>
      <c r="AH166" s="144">
        <v>15334</v>
      </c>
      <c r="AI166" s="144">
        <v>400</v>
      </c>
      <c r="AJ166" s="232"/>
      <c r="AK166" s="232"/>
      <c r="AL166" s="232">
        <v>1</v>
      </c>
      <c r="AM166" s="232"/>
      <c r="AN166" s="232"/>
      <c r="AO166" s="232"/>
      <c r="AP166" s="232"/>
      <c r="AQ166" s="232"/>
      <c r="AR166" s="232"/>
      <c r="AS166" s="232"/>
      <c r="AT166" s="232"/>
      <c r="AU166" s="232"/>
      <c r="AV166" s="232"/>
      <c r="AW166" s="232"/>
      <c r="AX166" s="232"/>
      <c r="AY166" s="232"/>
      <c r="AZ166" s="232"/>
      <c r="BA166" s="232"/>
      <c r="BB166" s="232"/>
      <c r="BC166" s="232"/>
      <c r="BD166" s="232"/>
      <c r="BE166" s="232"/>
      <c r="BF166" s="232"/>
      <c r="BG166" s="177"/>
      <c r="BH166" s="177"/>
      <c r="BI166" s="177"/>
      <c r="BJ166" s="177"/>
      <c r="BK166" s="232"/>
    </row>
    <row r="167" spans="1:63" s="703" customFormat="1" ht="24" hidden="1" customHeight="1" x14ac:dyDescent="0.2">
      <c r="A167" s="220"/>
      <c r="B167" s="147"/>
      <c r="C167" s="232" t="s">
        <v>1913</v>
      </c>
      <c r="D167" s="232" t="s">
        <v>6257</v>
      </c>
      <c r="E167" s="232" t="s">
        <v>6259</v>
      </c>
      <c r="F167" s="232" t="s">
        <v>1913</v>
      </c>
      <c r="G167" s="232" t="s">
        <v>2175</v>
      </c>
      <c r="H167" s="181"/>
      <c r="I167" s="232" t="s">
        <v>1913</v>
      </c>
      <c r="J167" s="232">
        <v>6</v>
      </c>
      <c r="K167" s="232"/>
      <c r="L167" s="165">
        <v>19500</v>
      </c>
      <c r="M167" s="165"/>
      <c r="N167" s="165"/>
      <c r="O167" s="232" t="s">
        <v>153</v>
      </c>
      <c r="P167" s="232">
        <v>400</v>
      </c>
      <c r="Q167" s="232">
        <v>1.2</v>
      </c>
      <c r="R167" s="232">
        <v>4</v>
      </c>
      <c r="S167" s="232"/>
      <c r="T167" s="232" t="s">
        <v>154</v>
      </c>
      <c r="U167" s="165">
        <v>68</v>
      </c>
      <c r="V167" s="165">
        <v>105</v>
      </c>
      <c r="W167" s="144"/>
      <c r="X167" s="144">
        <v>200</v>
      </c>
      <c r="Y167" s="144">
        <v>20000</v>
      </c>
      <c r="Z167" s="232" t="s">
        <v>499</v>
      </c>
      <c r="AA167" s="232">
        <v>2008</v>
      </c>
      <c r="AB167" s="232">
        <v>17823</v>
      </c>
      <c r="AC167" s="232"/>
      <c r="AD167" s="232">
        <v>400</v>
      </c>
      <c r="AE167" s="232"/>
      <c r="AF167" s="232"/>
      <c r="AG167" s="232"/>
      <c r="AH167" s="144">
        <v>1196</v>
      </c>
      <c r="AI167" s="144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32"/>
      <c r="AT167" s="232"/>
      <c r="AU167" s="182"/>
      <c r="AV167" s="232"/>
      <c r="AW167" s="232"/>
      <c r="AX167" s="232"/>
      <c r="AY167" s="232"/>
      <c r="AZ167" s="232"/>
      <c r="BA167" s="232"/>
      <c r="BB167" s="232"/>
      <c r="BC167" s="232"/>
      <c r="BD167" s="232"/>
      <c r="BE167" s="232"/>
      <c r="BF167" s="232"/>
      <c r="BG167" s="177"/>
      <c r="BH167" s="177"/>
      <c r="BI167" s="177"/>
      <c r="BJ167" s="177"/>
      <c r="BK167" s="232"/>
    </row>
    <row r="168" spans="1:63" s="703" customFormat="1" ht="24" hidden="1" customHeight="1" x14ac:dyDescent="0.2">
      <c r="A168" s="220">
        <v>4</v>
      </c>
      <c r="B168" s="147"/>
      <c r="C168" s="232" t="s">
        <v>6260</v>
      </c>
      <c r="D168" s="232" t="s">
        <v>6261</v>
      </c>
      <c r="E168" s="232" t="s">
        <v>6262</v>
      </c>
      <c r="F168" s="232" t="s">
        <v>6260</v>
      </c>
      <c r="G168" s="232" t="s">
        <v>6263</v>
      </c>
      <c r="H168" s="181"/>
      <c r="I168" s="232" t="s">
        <v>10559</v>
      </c>
      <c r="J168" s="232">
        <v>5.5555555555555552E-2</v>
      </c>
      <c r="K168" s="232" t="s">
        <v>6264</v>
      </c>
      <c r="L168" s="165">
        <v>17009</v>
      </c>
      <c r="M168" s="165">
        <v>2916</v>
      </c>
      <c r="N168" s="165">
        <v>5659</v>
      </c>
      <c r="O168" s="232" t="s">
        <v>153</v>
      </c>
      <c r="P168" s="232">
        <v>400</v>
      </c>
      <c r="Q168" s="232">
        <v>1.2</v>
      </c>
      <c r="R168" s="232">
        <v>8</v>
      </c>
      <c r="S168" s="232">
        <v>4500</v>
      </c>
      <c r="T168" s="232" t="s">
        <v>154</v>
      </c>
      <c r="U168" s="165">
        <v>70</v>
      </c>
      <c r="V168" s="165">
        <v>105</v>
      </c>
      <c r="W168" s="144">
        <v>12703</v>
      </c>
      <c r="X168" s="144">
        <v>22000</v>
      </c>
      <c r="Y168" s="144">
        <v>22000</v>
      </c>
      <c r="Z168" s="232" t="s">
        <v>499</v>
      </c>
      <c r="AA168" s="232">
        <v>1987</v>
      </c>
      <c r="AB168" s="232">
        <v>3348</v>
      </c>
      <c r="AC168" s="232">
        <v>200</v>
      </c>
      <c r="AD168" s="232">
        <v>1650</v>
      </c>
      <c r="AE168" s="232"/>
      <c r="AF168" s="232"/>
      <c r="AG168" s="232"/>
      <c r="AH168" s="144">
        <v>5198</v>
      </c>
      <c r="AI168" s="144">
        <v>1850</v>
      </c>
      <c r="AJ168" s="232"/>
      <c r="AK168" s="232"/>
      <c r="AL168" s="232">
        <v>1</v>
      </c>
      <c r="AM168" s="232">
        <v>198</v>
      </c>
      <c r="AN168" s="232"/>
      <c r="AO168" s="232"/>
      <c r="AP168" s="232"/>
      <c r="AQ168" s="232"/>
      <c r="AR168" s="232"/>
      <c r="AS168" s="232"/>
      <c r="AT168" s="232"/>
      <c r="AU168" s="182"/>
      <c r="AV168" s="232"/>
      <c r="AW168" s="232"/>
      <c r="AX168" s="232"/>
      <c r="AY168" s="232"/>
      <c r="AZ168" s="232"/>
      <c r="BA168" s="232"/>
      <c r="BB168" s="232"/>
      <c r="BC168" s="232"/>
      <c r="BD168" s="232"/>
      <c r="BE168" s="232"/>
      <c r="BF168" s="232"/>
      <c r="BG168" s="177"/>
      <c r="BH168" s="177"/>
      <c r="BI168" s="177"/>
      <c r="BJ168" s="177"/>
      <c r="BK168" s="232"/>
    </row>
    <row r="169" spans="1:63" s="703" customFormat="1" ht="24" hidden="1" customHeight="1" x14ac:dyDescent="0.2">
      <c r="A169" s="220" t="s">
        <v>156</v>
      </c>
      <c r="B169" s="147"/>
      <c r="C169" s="232" t="s">
        <v>6265</v>
      </c>
      <c r="D169" s="232"/>
      <c r="E169" s="232" t="s">
        <v>6266</v>
      </c>
      <c r="F169" s="232" t="s">
        <v>6265</v>
      </c>
      <c r="G169" s="232"/>
      <c r="H169" s="232"/>
      <c r="I169" s="232" t="s">
        <v>6265</v>
      </c>
      <c r="J169" s="232"/>
      <c r="K169" s="232"/>
      <c r="L169" s="165">
        <v>179425</v>
      </c>
      <c r="M169" s="165">
        <v>4361</v>
      </c>
      <c r="N169" s="165">
        <v>8277</v>
      </c>
      <c r="O169" s="232" t="s">
        <v>153</v>
      </c>
      <c r="P169" s="232">
        <v>400</v>
      </c>
      <c r="Q169" s="232"/>
      <c r="R169" s="232">
        <v>8</v>
      </c>
      <c r="S169" s="232"/>
      <c r="T169" s="232" t="s">
        <v>154</v>
      </c>
      <c r="U169" s="165">
        <v>68</v>
      </c>
      <c r="V169" s="165">
        <v>105</v>
      </c>
      <c r="W169" s="144">
        <v>7110</v>
      </c>
      <c r="X169" s="144">
        <v>10000</v>
      </c>
      <c r="Y169" s="144"/>
      <c r="Z169" s="232"/>
      <c r="AA169" s="232">
        <v>2011</v>
      </c>
      <c r="AB169" s="232"/>
      <c r="AC169" s="232"/>
      <c r="AD169" s="232"/>
      <c r="AE169" s="232"/>
      <c r="AF169" s="232"/>
      <c r="AG169" s="232"/>
      <c r="AH169" s="144">
        <v>37900</v>
      </c>
      <c r="AI169" s="144"/>
      <c r="AJ169" s="232"/>
      <c r="AK169" s="232"/>
      <c r="AL169" s="232"/>
      <c r="AM169" s="232"/>
      <c r="AN169" s="232"/>
      <c r="AO169" s="232"/>
      <c r="AP169" s="232"/>
      <c r="AQ169" s="232"/>
      <c r="AR169" s="232"/>
      <c r="AS169" s="232"/>
      <c r="AT169" s="232"/>
      <c r="AU169" s="232"/>
      <c r="AV169" s="232"/>
      <c r="AW169" s="232"/>
      <c r="AX169" s="232"/>
      <c r="AY169" s="232"/>
      <c r="AZ169" s="232"/>
      <c r="BA169" s="232"/>
      <c r="BB169" s="232"/>
      <c r="BC169" s="232"/>
      <c r="BD169" s="232"/>
      <c r="BE169" s="232"/>
      <c r="BF169" s="232"/>
      <c r="BG169" s="177"/>
      <c r="BH169" s="177"/>
      <c r="BI169" s="177"/>
      <c r="BJ169" s="177"/>
      <c r="BK169" s="232"/>
    </row>
    <row r="170" spans="1:63" s="703" customFormat="1" ht="24" hidden="1" customHeight="1" x14ac:dyDescent="0.2">
      <c r="A170" s="220">
        <v>6</v>
      </c>
      <c r="B170" s="147"/>
      <c r="C170" s="232" t="s">
        <v>6265</v>
      </c>
      <c r="D170" s="232"/>
      <c r="E170" s="232" t="s">
        <v>6267</v>
      </c>
      <c r="F170" s="232" t="s">
        <v>6265</v>
      </c>
      <c r="G170" s="232"/>
      <c r="H170" s="181"/>
      <c r="I170" s="232" t="s">
        <v>6265</v>
      </c>
      <c r="J170" s="1486"/>
      <c r="K170" s="232"/>
      <c r="L170" s="165">
        <v>41876</v>
      </c>
      <c r="M170" s="165">
        <v>208</v>
      </c>
      <c r="N170" s="165">
        <v>196</v>
      </c>
      <c r="O170" s="232" t="s">
        <v>153</v>
      </c>
      <c r="P170" s="232">
        <v>400</v>
      </c>
      <c r="Q170" s="232"/>
      <c r="R170" s="232">
        <v>5</v>
      </c>
      <c r="S170" s="232"/>
      <c r="T170" s="232" t="s">
        <v>310</v>
      </c>
      <c r="U170" s="165">
        <v>68</v>
      </c>
      <c r="V170" s="165">
        <v>105</v>
      </c>
      <c r="W170" s="144">
        <v>200</v>
      </c>
      <c r="X170" s="144">
        <v>200</v>
      </c>
      <c r="Y170" s="144"/>
      <c r="Z170" s="232"/>
      <c r="AA170" s="232">
        <v>2014</v>
      </c>
      <c r="AB170" s="232"/>
      <c r="AC170" s="232"/>
      <c r="AD170" s="232"/>
      <c r="AE170" s="232"/>
      <c r="AF170" s="232"/>
      <c r="AG170" s="232"/>
      <c r="AH170" s="144">
        <v>2650</v>
      </c>
      <c r="AI170" s="144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32"/>
      <c r="AT170" s="232"/>
      <c r="AU170" s="232"/>
      <c r="AV170" s="232"/>
      <c r="AW170" s="232"/>
      <c r="AX170" s="232"/>
      <c r="AY170" s="232"/>
      <c r="AZ170" s="232"/>
      <c r="BA170" s="232"/>
      <c r="BB170" s="232"/>
      <c r="BC170" s="232"/>
      <c r="BD170" s="232"/>
      <c r="BE170" s="232"/>
      <c r="BF170" s="232"/>
      <c r="BG170" s="177"/>
      <c r="BH170" s="177"/>
      <c r="BI170" s="177"/>
      <c r="BJ170" s="177"/>
      <c r="BK170" s="232"/>
    </row>
    <row r="171" spans="1:63" s="703" customFormat="1" ht="24" hidden="1" customHeight="1" x14ac:dyDescent="0.2">
      <c r="A171" s="220"/>
      <c r="B171" s="147"/>
      <c r="C171" s="232" t="s">
        <v>6268</v>
      </c>
      <c r="D171" s="232" t="s">
        <v>6269</v>
      </c>
      <c r="E171" s="232" t="s">
        <v>6270</v>
      </c>
      <c r="F171" s="232" t="s">
        <v>6268</v>
      </c>
      <c r="G171" s="232" t="s">
        <v>6271</v>
      </c>
      <c r="H171" s="181"/>
      <c r="I171" s="232" t="s">
        <v>6268</v>
      </c>
      <c r="J171" s="232" t="s">
        <v>5747</v>
      </c>
      <c r="K171" s="232"/>
      <c r="L171" s="165">
        <v>48000</v>
      </c>
      <c r="M171" s="165">
        <v>995</v>
      </c>
      <c r="N171" s="165">
        <v>2230</v>
      </c>
      <c r="O171" s="232" t="s">
        <v>153</v>
      </c>
      <c r="P171" s="232">
        <v>400</v>
      </c>
      <c r="Q171" s="232">
        <v>1.2</v>
      </c>
      <c r="R171" s="232">
        <v>8</v>
      </c>
      <c r="S171" s="232">
        <v>3840</v>
      </c>
      <c r="T171" s="232" t="s">
        <v>154</v>
      </c>
      <c r="U171" s="165">
        <v>68</v>
      </c>
      <c r="V171" s="165">
        <v>105</v>
      </c>
      <c r="W171" s="144">
        <v>8020</v>
      </c>
      <c r="X171" s="144">
        <v>11000</v>
      </c>
      <c r="Y171" s="144">
        <v>11000</v>
      </c>
      <c r="Z171" s="232" t="s">
        <v>499</v>
      </c>
      <c r="AA171" s="232">
        <v>2003</v>
      </c>
      <c r="AB171" s="232">
        <v>3315</v>
      </c>
      <c r="AC171" s="232">
        <v>400</v>
      </c>
      <c r="AD171" s="232">
        <v>2426</v>
      </c>
      <c r="AE171" s="232">
        <v>176</v>
      </c>
      <c r="AF171" s="232"/>
      <c r="AG171" s="232"/>
      <c r="AH171" s="144">
        <v>6317</v>
      </c>
      <c r="AI171" s="144">
        <v>3002</v>
      </c>
      <c r="AJ171" s="232"/>
      <c r="AK171" s="232"/>
      <c r="AL171" s="232">
        <v>1</v>
      </c>
      <c r="AM171" s="232"/>
      <c r="AN171" s="232"/>
      <c r="AO171" s="232"/>
      <c r="AP171" s="232"/>
      <c r="AQ171" s="232"/>
      <c r="AR171" s="232"/>
      <c r="AS171" s="232"/>
      <c r="AT171" s="232"/>
      <c r="AU171" s="182"/>
      <c r="AV171" s="232"/>
      <c r="AW171" s="232"/>
      <c r="AX171" s="232"/>
      <c r="AY171" s="232"/>
      <c r="AZ171" s="232"/>
      <c r="BA171" s="232"/>
      <c r="BB171" s="232"/>
      <c r="BC171" s="232"/>
      <c r="BD171" s="232"/>
      <c r="BE171" s="232"/>
      <c r="BF171" s="232"/>
      <c r="BG171" s="177"/>
      <c r="BH171" s="177"/>
      <c r="BI171" s="177"/>
      <c r="BJ171" s="177"/>
      <c r="BK171" s="232"/>
    </row>
    <row r="172" spans="1:63" s="703" customFormat="1" ht="24" hidden="1" customHeight="1" x14ac:dyDescent="0.2">
      <c r="A172" s="220"/>
      <c r="B172" s="147"/>
      <c r="C172" s="232" t="s">
        <v>6272</v>
      </c>
      <c r="D172" s="232" t="s">
        <v>6273</v>
      </c>
      <c r="E172" s="232" t="s">
        <v>6274</v>
      </c>
      <c r="F172" s="232" t="s">
        <v>6272</v>
      </c>
      <c r="G172" s="232" t="s">
        <v>6275</v>
      </c>
      <c r="H172" s="181"/>
      <c r="I172" s="232" t="s">
        <v>6272</v>
      </c>
      <c r="J172" s="232">
        <v>1</v>
      </c>
      <c r="K172" s="232" t="s">
        <v>6276</v>
      </c>
      <c r="L172" s="165">
        <v>44250</v>
      </c>
      <c r="M172" s="165">
        <v>293</v>
      </c>
      <c r="N172" s="165">
        <v>595</v>
      </c>
      <c r="O172" s="232" t="s">
        <v>153</v>
      </c>
      <c r="P172" s="232">
        <v>400</v>
      </c>
      <c r="Q172" s="232">
        <v>1.2</v>
      </c>
      <c r="R172" s="232">
        <v>8</v>
      </c>
      <c r="S172" s="232"/>
      <c r="T172" s="232" t="s">
        <v>154</v>
      </c>
      <c r="U172" s="165">
        <v>85</v>
      </c>
      <c r="V172" s="165">
        <v>105</v>
      </c>
      <c r="W172" s="144">
        <v>2500</v>
      </c>
      <c r="X172" s="144">
        <v>4000</v>
      </c>
      <c r="Y172" s="144">
        <v>4000</v>
      </c>
      <c r="Z172" s="232" t="s">
        <v>499</v>
      </c>
      <c r="AA172" s="232">
        <v>2000</v>
      </c>
      <c r="AB172" s="232">
        <v>1100</v>
      </c>
      <c r="AC172" s="232"/>
      <c r="AD172" s="232">
        <v>665</v>
      </c>
      <c r="AE172" s="232"/>
      <c r="AF172" s="232"/>
      <c r="AG172" s="232"/>
      <c r="AH172" s="144">
        <v>1765</v>
      </c>
      <c r="AI172" s="144">
        <v>665</v>
      </c>
      <c r="AJ172" s="232"/>
      <c r="AK172" s="232"/>
      <c r="AL172" s="232"/>
      <c r="AM172" s="232"/>
      <c r="AN172" s="232"/>
      <c r="AO172" s="232"/>
      <c r="AP172" s="232"/>
      <c r="AQ172" s="232"/>
      <c r="AR172" s="232" t="s">
        <v>683</v>
      </c>
      <c r="AS172" s="232">
        <v>3</v>
      </c>
      <c r="AT172" s="232">
        <v>2000</v>
      </c>
      <c r="AU172" s="182" t="s">
        <v>6277</v>
      </c>
      <c r="AV172" s="232" t="s">
        <v>6278</v>
      </c>
      <c r="AW172" s="232"/>
      <c r="AX172" s="232"/>
      <c r="AY172" s="232"/>
      <c r="AZ172" s="232"/>
      <c r="BA172" s="232"/>
      <c r="BB172" s="232"/>
      <c r="BC172" s="232"/>
      <c r="BD172" s="232"/>
      <c r="BE172" s="232"/>
      <c r="BF172" s="232"/>
      <c r="BG172" s="177"/>
      <c r="BH172" s="177"/>
      <c r="BI172" s="177"/>
      <c r="BJ172" s="177"/>
      <c r="BK172" s="232"/>
    </row>
    <row r="173" spans="1:63" s="703" customFormat="1" ht="24" hidden="1" customHeight="1" x14ac:dyDescent="0.2">
      <c r="A173" s="220">
        <v>7</v>
      </c>
      <c r="B173" s="147"/>
      <c r="C173" s="232" t="s">
        <v>6279</v>
      </c>
      <c r="D173" s="232"/>
      <c r="E173" s="232" t="s">
        <v>6280</v>
      </c>
      <c r="F173" s="232" t="s">
        <v>6279</v>
      </c>
      <c r="G173" s="232"/>
      <c r="H173" s="181"/>
      <c r="I173" s="232" t="s">
        <v>6279</v>
      </c>
      <c r="J173" s="232"/>
      <c r="K173" s="232"/>
      <c r="L173" s="165">
        <v>162572</v>
      </c>
      <c r="M173" s="165">
        <v>2823</v>
      </c>
      <c r="N173" s="165">
        <v>2823</v>
      </c>
      <c r="O173" s="232" t="s">
        <v>153</v>
      </c>
      <c r="P173" s="232">
        <v>400</v>
      </c>
      <c r="Q173" s="232"/>
      <c r="R173" s="232">
        <v>8</v>
      </c>
      <c r="S173" s="232"/>
      <c r="T173" s="232" t="s">
        <v>310</v>
      </c>
      <c r="U173" s="165">
        <v>68</v>
      </c>
      <c r="V173" s="165">
        <v>105</v>
      </c>
      <c r="W173" s="144">
        <v>1179</v>
      </c>
      <c r="X173" s="144">
        <v>5000</v>
      </c>
      <c r="Y173" s="144"/>
      <c r="Z173" s="232"/>
      <c r="AA173" s="232">
        <v>2008</v>
      </c>
      <c r="AB173" s="232"/>
      <c r="AC173" s="232"/>
      <c r="AD173" s="232"/>
      <c r="AE173" s="232"/>
      <c r="AF173" s="232"/>
      <c r="AG173" s="232"/>
      <c r="AH173" s="144">
        <v>27900</v>
      </c>
      <c r="AI173" s="144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182"/>
      <c r="AV173" s="232"/>
      <c r="AW173" s="232"/>
      <c r="AX173" s="232"/>
      <c r="AY173" s="232"/>
      <c r="AZ173" s="232"/>
      <c r="BA173" s="232"/>
      <c r="BB173" s="232"/>
      <c r="BC173" s="232"/>
      <c r="BD173" s="232"/>
      <c r="BE173" s="232"/>
      <c r="BF173" s="232"/>
      <c r="BG173" s="177"/>
      <c r="BH173" s="177"/>
      <c r="BI173" s="177"/>
      <c r="BJ173" s="177"/>
      <c r="BK173" s="232"/>
    </row>
    <row r="174" spans="1:63" s="703" customFormat="1" ht="24" hidden="1" customHeight="1" x14ac:dyDescent="0.2">
      <c r="A174" s="220"/>
      <c r="B174" s="147"/>
      <c r="C174" s="232" t="s">
        <v>6281</v>
      </c>
      <c r="D174" s="232" t="s">
        <v>6282</v>
      </c>
      <c r="E174" s="232" t="s">
        <v>6283</v>
      </c>
      <c r="F174" s="232" t="s">
        <v>6281</v>
      </c>
      <c r="G174" s="232" t="s">
        <v>6284</v>
      </c>
      <c r="H174" s="181"/>
      <c r="I174" s="232" t="s">
        <v>6281</v>
      </c>
      <c r="J174" s="232">
        <v>3</v>
      </c>
      <c r="K174" s="232" t="s">
        <v>6285</v>
      </c>
      <c r="L174" s="165">
        <v>70000</v>
      </c>
      <c r="M174" s="165">
        <v>3687</v>
      </c>
      <c r="N174" s="165">
        <v>5067</v>
      </c>
      <c r="O174" s="232" t="s">
        <v>153</v>
      </c>
      <c r="P174" s="232">
        <v>400</v>
      </c>
      <c r="Q174" s="232">
        <v>1.2</v>
      </c>
      <c r="R174" s="232">
        <v>8</v>
      </c>
      <c r="S174" s="232"/>
      <c r="T174" s="232" t="s">
        <v>154</v>
      </c>
      <c r="U174" s="165">
        <v>75</v>
      </c>
      <c r="V174" s="165">
        <v>105</v>
      </c>
      <c r="W174" s="144">
        <v>7900</v>
      </c>
      <c r="X174" s="144">
        <v>7500</v>
      </c>
      <c r="Y174" s="144">
        <v>7500</v>
      </c>
      <c r="Z174" s="232" t="s">
        <v>185</v>
      </c>
      <c r="AA174" s="232">
        <v>2001</v>
      </c>
      <c r="AB174" s="232">
        <v>11606</v>
      </c>
      <c r="AC174" s="232">
        <v>400</v>
      </c>
      <c r="AD174" s="232">
        <v>387</v>
      </c>
      <c r="AE174" s="232"/>
      <c r="AF174" s="232"/>
      <c r="AG174" s="232"/>
      <c r="AH174" s="144">
        <v>12393</v>
      </c>
      <c r="AI174" s="144">
        <v>787</v>
      </c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182"/>
      <c r="AV174" s="232"/>
      <c r="AW174" s="232"/>
      <c r="AX174" s="232"/>
      <c r="AY174" s="232"/>
      <c r="AZ174" s="232"/>
      <c r="BA174" s="232"/>
      <c r="BB174" s="232"/>
      <c r="BC174" s="232"/>
      <c r="BD174" s="232"/>
      <c r="BE174" s="232"/>
      <c r="BF174" s="232"/>
      <c r="BG174" s="177"/>
      <c r="BH174" s="177"/>
      <c r="BI174" s="177"/>
      <c r="BJ174" s="177"/>
      <c r="BK174" s="232"/>
    </row>
    <row r="175" spans="1:63" s="703" customFormat="1" ht="24" hidden="1" customHeight="1" x14ac:dyDescent="0.2">
      <c r="A175" s="220">
        <v>8</v>
      </c>
      <c r="B175" s="147"/>
      <c r="C175" s="232" t="s">
        <v>6286</v>
      </c>
      <c r="D175" s="232" t="s">
        <v>6287</v>
      </c>
      <c r="E175" s="232" t="s">
        <v>6288</v>
      </c>
      <c r="F175" s="232" t="s">
        <v>6286</v>
      </c>
      <c r="G175" s="232" t="s">
        <v>6289</v>
      </c>
      <c r="H175" s="181"/>
      <c r="I175" s="232" t="s">
        <v>6286</v>
      </c>
      <c r="J175" s="232">
        <v>1</v>
      </c>
      <c r="K175" s="232" t="s">
        <v>6290</v>
      </c>
      <c r="L175" s="165">
        <v>62585</v>
      </c>
      <c r="M175" s="165">
        <v>3163</v>
      </c>
      <c r="N175" s="165">
        <v>3163</v>
      </c>
      <c r="O175" s="232" t="s">
        <v>153</v>
      </c>
      <c r="P175" s="232">
        <v>400</v>
      </c>
      <c r="Q175" s="232"/>
      <c r="R175" s="232">
        <v>8</v>
      </c>
      <c r="S175" s="232"/>
      <c r="T175" s="232" t="s">
        <v>154</v>
      </c>
      <c r="U175" s="165">
        <v>70</v>
      </c>
      <c r="V175" s="165">
        <v>110</v>
      </c>
      <c r="W175" s="144">
        <v>4046</v>
      </c>
      <c r="X175" s="144">
        <v>6000</v>
      </c>
      <c r="Y175" s="144">
        <v>6000</v>
      </c>
      <c r="Z175" s="232" t="s">
        <v>185</v>
      </c>
      <c r="AA175" s="232">
        <v>1994</v>
      </c>
      <c r="AB175" s="232">
        <v>1909</v>
      </c>
      <c r="AC175" s="232"/>
      <c r="AD175" s="232">
        <v>480</v>
      </c>
      <c r="AE175" s="232"/>
      <c r="AF175" s="232"/>
      <c r="AG175" s="232"/>
      <c r="AH175" s="144">
        <v>2389</v>
      </c>
      <c r="AI175" s="144">
        <v>480</v>
      </c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182"/>
      <c r="AV175" s="232"/>
      <c r="AW175" s="232"/>
      <c r="AX175" s="232"/>
      <c r="AY175" s="232"/>
      <c r="AZ175" s="232"/>
      <c r="BA175" s="232"/>
      <c r="BB175" s="232"/>
      <c r="BC175" s="232"/>
      <c r="BD175" s="232"/>
      <c r="BE175" s="232"/>
      <c r="BF175" s="232"/>
      <c r="BG175" s="177"/>
      <c r="BH175" s="177"/>
      <c r="BI175" s="177"/>
      <c r="BJ175" s="177"/>
      <c r="BK175" s="232"/>
    </row>
    <row r="176" spans="1:63" s="703" customFormat="1" ht="24" hidden="1" customHeight="1" x14ac:dyDescent="0.2">
      <c r="A176" s="220">
        <v>9</v>
      </c>
      <c r="B176" s="147"/>
      <c r="C176" s="232" t="s">
        <v>6286</v>
      </c>
      <c r="D176" s="232"/>
      <c r="E176" s="232" t="s">
        <v>6291</v>
      </c>
      <c r="F176" s="232" t="s">
        <v>6286</v>
      </c>
      <c r="G176" s="232"/>
      <c r="H176" s="181"/>
      <c r="I176" s="232" t="s">
        <v>6286</v>
      </c>
      <c r="J176" s="232"/>
      <c r="K176" s="232"/>
      <c r="L176" s="165">
        <v>69420</v>
      </c>
      <c r="M176" s="165">
        <v>579</v>
      </c>
      <c r="N176" s="165">
        <v>579</v>
      </c>
      <c r="O176" s="232" t="s">
        <v>153</v>
      </c>
      <c r="P176" s="232">
        <v>400</v>
      </c>
      <c r="Q176" s="232"/>
      <c r="R176" s="232">
        <v>8</v>
      </c>
      <c r="S176" s="232"/>
      <c r="T176" s="232" t="s">
        <v>310</v>
      </c>
      <c r="U176" s="165">
        <v>68</v>
      </c>
      <c r="V176" s="165">
        <v>105</v>
      </c>
      <c r="W176" s="144">
        <v>500</v>
      </c>
      <c r="X176" s="144">
        <v>1000</v>
      </c>
      <c r="Y176" s="144"/>
      <c r="Z176" s="232"/>
      <c r="AA176" s="232">
        <v>2010</v>
      </c>
      <c r="AB176" s="232"/>
      <c r="AC176" s="232"/>
      <c r="AD176" s="232"/>
      <c r="AE176" s="232"/>
      <c r="AF176" s="232"/>
      <c r="AG176" s="232"/>
      <c r="AH176" s="144">
        <v>5078</v>
      </c>
      <c r="AI176" s="144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182"/>
      <c r="AV176" s="232"/>
      <c r="AW176" s="232"/>
      <c r="AX176" s="232"/>
      <c r="AY176" s="232"/>
      <c r="AZ176" s="232"/>
      <c r="BA176" s="232"/>
      <c r="BB176" s="232"/>
      <c r="BC176" s="232"/>
      <c r="BD176" s="232"/>
      <c r="BE176" s="232"/>
      <c r="BF176" s="232"/>
      <c r="BG176" s="177"/>
      <c r="BH176" s="177"/>
      <c r="BI176" s="177"/>
      <c r="BJ176" s="177"/>
      <c r="BK176" s="232"/>
    </row>
    <row r="177" spans="1:63" s="703" customFormat="1" ht="24" hidden="1" customHeight="1" x14ac:dyDescent="0.2">
      <c r="A177" s="220">
        <v>10</v>
      </c>
      <c r="B177" s="147"/>
      <c r="C177" s="232" t="s">
        <v>6292</v>
      </c>
      <c r="D177" s="232" t="s">
        <v>6293</v>
      </c>
      <c r="E177" s="232" t="s">
        <v>6294</v>
      </c>
      <c r="F177" s="232" t="s">
        <v>6292</v>
      </c>
      <c r="G177" s="232" t="s">
        <v>6295</v>
      </c>
      <c r="H177" s="232"/>
      <c r="I177" s="232" t="s">
        <v>6292</v>
      </c>
      <c r="J177" s="232">
        <v>3</v>
      </c>
      <c r="K177" s="232" t="s">
        <v>6296</v>
      </c>
      <c r="L177" s="165">
        <v>95700</v>
      </c>
      <c r="M177" s="165">
        <v>264</v>
      </c>
      <c r="N177" s="165">
        <v>492</v>
      </c>
      <c r="O177" s="232" t="s">
        <v>153</v>
      </c>
      <c r="P177" s="232">
        <v>400</v>
      </c>
      <c r="Q177" s="232">
        <v>1.2</v>
      </c>
      <c r="R177" s="232">
        <v>8</v>
      </c>
      <c r="S177" s="232"/>
      <c r="T177" s="232" t="s">
        <v>154</v>
      </c>
      <c r="U177" s="165">
        <v>70</v>
      </c>
      <c r="V177" s="165">
        <v>105</v>
      </c>
      <c r="W177" s="144"/>
      <c r="X177" s="144">
        <v>10000</v>
      </c>
      <c r="Y177" s="144">
        <v>10000</v>
      </c>
      <c r="Z177" s="232" t="s">
        <v>4788</v>
      </c>
      <c r="AA177" s="232">
        <v>2003</v>
      </c>
      <c r="AB177" s="232">
        <v>4187</v>
      </c>
      <c r="AC177" s="232"/>
      <c r="AD177" s="232">
        <v>466</v>
      </c>
      <c r="AE177" s="232"/>
      <c r="AF177" s="232"/>
      <c r="AG177" s="232"/>
      <c r="AH177" s="144">
        <v>4653</v>
      </c>
      <c r="AI177" s="144">
        <v>466</v>
      </c>
      <c r="AJ177" s="232"/>
      <c r="AK177" s="232"/>
      <c r="AL177" s="232"/>
      <c r="AM177" s="232"/>
      <c r="AN177" s="232"/>
      <c r="AO177" s="232" t="s">
        <v>3029</v>
      </c>
      <c r="AP177" s="232"/>
      <c r="AQ177" s="232"/>
      <c r="AR177" s="232" t="s">
        <v>683</v>
      </c>
      <c r="AS177" s="232">
        <v>6</v>
      </c>
      <c r="AT177" s="232">
        <v>5033</v>
      </c>
      <c r="AU177" s="232" t="s">
        <v>6297</v>
      </c>
      <c r="AV177" s="232" t="s">
        <v>6298</v>
      </c>
      <c r="AW177" s="232"/>
      <c r="AX177" s="232"/>
      <c r="AY177" s="232"/>
      <c r="AZ177" s="232"/>
      <c r="BA177" s="232"/>
      <c r="BB177" s="232"/>
      <c r="BC177" s="232"/>
      <c r="BD177" s="232"/>
      <c r="BE177" s="232"/>
      <c r="BF177" s="232"/>
      <c r="BG177" s="177"/>
      <c r="BH177" s="177"/>
      <c r="BI177" s="177"/>
      <c r="BJ177" s="177"/>
      <c r="BK177" s="232"/>
    </row>
    <row r="178" spans="1:63" s="703" customFormat="1" ht="24" hidden="1" customHeight="1" x14ac:dyDescent="0.2">
      <c r="A178" s="220">
        <v>11</v>
      </c>
      <c r="B178" s="147"/>
      <c r="C178" s="232" t="s">
        <v>6299</v>
      </c>
      <c r="D178" s="232" t="s">
        <v>6300</v>
      </c>
      <c r="E178" s="232" t="s">
        <v>6301</v>
      </c>
      <c r="F178" s="232" t="s">
        <v>6299</v>
      </c>
      <c r="G178" s="232" t="s">
        <v>6302</v>
      </c>
      <c r="H178" s="181"/>
      <c r="I178" s="232" t="s">
        <v>6299</v>
      </c>
      <c r="J178" s="232">
        <v>4</v>
      </c>
      <c r="K178" s="232"/>
      <c r="L178" s="165">
        <v>62408</v>
      </c>
      <c r="M178" s="165">
        <v>1085</v>
      </c>
      <c r="N178" s="165">
        <v>1085</v>
      </c>
      <c r="O178" s="232" t="s">
        <v>153</v>
      </c>
      <c r="P178" s="232">
        <v>400</v>
      </c>
      <c r="Q178" s="232">
        <v>8</v>
      </c>
      <c r="R178" s="232">
        <v>8</v>
      </c>
      <c r="S178" s="232">
        <v>68</v>
      </c>
      <c r="T178" s="232" t="s">
        <v>2198</v>
      </c>
      <c r="U178" s="165">
        <v>68</v>
      </c>
      <c r="V178" s="165">
        <v>98</v>
      </c>
      <c r="W178" s="144">
        <v>5308</v>
      </c>
      <c r="X178" s="144">
        <v>18000</v>
      </c>
      <c r="Y178" s="144">
        <v>6800</v>
      </c>
      <c r="Z178" s="232" t="s">
        <v>185</v>
      </c>
      <c r="AA178" s="232">
        <v>1992</v>
      </c>
      <c r="AB178" s="232">
        <v>1880</v>
      </c>
      <c r="AC178" s="232"/>
      <c r="AD178" s="232">
        <v>400</v>
      </c>
      <c r="AE178" s="232"/>
      <c r="AF178" s="232"/>
      <c r="AG178" s="232"/>
      <c r="AH178" s="144">
        <v>4801</v>
      </c>
      <c r="AI178" s="144">
        <v>400</v>
      </c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182"/>
      <c r="AV178" s="232"/>
      <c r="AW178" s="232"/>
      <c r="AX178" s="232"/>
      <c r="AY178" s="232"/>
      <c r="AZ178" s="232"/>
      <c r="BA178" s="232"/>
      <c r="BB178" s="232"/>
      <c r="BC178" s="232"/>
      <c r="BD178" s="232"/>
      <c r="BE178" s="232"/>
      <c r="BF178" s="232"/>
      <c r="BG178" s="177"/>
      <c r="BH178" s="177"/>
      <c r="BI178" s="177"/>
      <c r="BJ178" s="177"/>
      <c r="BK178" s="232"/>
    </row>
    <row r="179" spans="1:63" s="703" customFormat="1" ht="24" hidden="1" customHeight="1" x14ac:dyDescent="0.2">
      <c r="A179" s="220">
        <v>12</v>
      </c>
      <c r="B179" s="147"/>
      <c r="C179" s="232" t="s">
        <v>6303</v>
      </c>
      <c r="D179" s="232" t="s">
        <v>6304</v>
      </c>
      <c r="E179" s="232" t="s">
        <v>6305</v>
      </c>
      <c r="F179" s="232" t="s">
        <v>6303</v>
      </c>
      <c r="G179" s="232" t="s">
        <v>619</v>
      </c>
      <c r="H179" s="181"/>
      <c r="I179" s="232" t="s">
        <v>6303</v>
      </c>
      <c r="J179" s="232">
        <v>3</v>
      </c>
      <c r="K179" s="232"/>
      <c r="L179" s="165">
        <v>140361</v>
      </c>
      <c r="M179" s="165">
        <v>11867</v>
      </c>
      <c r="N179" s="165">
        <v>517</v>
      </c>
      <c r="O179" s="232" t="s">
        <v>153</v>
      </c>
      <c r="P179" s="232">
        <v>400</v>
      </c>
      <c r="Q179" s="232">
        <v>1.2</v>
      </c>
      <c r="R179" s="232">
        <v>8</v>
      </c>
      <c r="S179" s="232">
        <v>24220</v>
      </c>
      <c r="T179" s="232" t="s">
        <v>310</v>
      </c>
      <c r="U179" s="165">
        <v>70</v>
      </c>
      <c r="V179" s="165">
        <v>105</v>
      </c>
      <c r="W179" s="144">
        <v>2000</v>
      </c>
      <c r="X179" s="144">
        <v>7000</v>
      </c>
      <c r="Y179" s="144">
        <v>7000</v>
      </c>
      <c r="Z179" s="232" t="s">
        <v>499</v>
      </c>
      <c r="AA179" s="232">
        <v>1993</v>
      </c>
      <c r="AB179" s="232">
        <v>6721</v>
      </c>
      <c r="AC179" s="232"/>
      <c r="AD179" s="232">
        <v>413</v>
      </c>
      <c r="AE179" s="232"/>
      <c r="AF179" s="232"/>
      <c r="AG179" s="232"/>
      <c r="AH179" s="144">
        <v>7134</v>
      </c>
      <c r="AI179" s="144">
        <v>413</v>
      </c>
      <c r="AJ179" s="232"/>
      <c r="AK179" s="232"/>
      <c r="AL179" s="232"/>
      <c r="AM179" s="232"/>
      <c r="AN179" s="232"/>
      <c r="AO179" s="232"/>
      <c r="AP179" s="232"/>
      <c r="AQ179" s="232"/>
      <c r="AR179" s="232" t="s">
        <v>683</v>
      </c>
      <c r="AS179" s="232">
        <v>9</v>
      </c>
      <c r="AT179" s="232">
        <v>5523</v>
      </c>
      <c r="AU179" s="182" t="s">
        <v>6306</v>
      </c>
      <c r="AV179" s="232" t="s">
        <v>6307</v>
      </c>
      <c r="AW179" s="232"/>
      <c r="AX179" s="232"/>
      <c r="AY179" s="232"/>
      <c r="AZ179" s="232"/>
      <c r="BA179" s="232"/>
      <c r="BB179" s="232"/>
      <c r="BC179" s="232"/>
      <c r="BD179" s="232"/>
      <c r="BE179" s="232"/>
      <c r="BF179" s="232"/>
      <c r="BG179" s="177"/>
      <c r="BH179" s="177"/>
      <c r="BI179" s="177"/>
      <c r="BJ179" s="177"/>
      <c r="BK179" s="232"/>
    </row>
    <row r="180" spans="1:63" s="703" customFormat="1" ht="24" hidden="1" customHeight="1" x14ac:dyDescent="0.2">
      <c r="A180" s="220">
        <v>13</v>
      </c>
      <c r="B180" s="147"/>
      <c r="C180" s="232" t="s">
        <v>210</v>
      </c>
      <c r="D180" s="232" t="s">
        <v>211</v>
      </c>
      <c r="E180" s="232" t="s">
        <v>212</v>
      </c>
      <c r="F180" s="232" t="s">
        <v>210</v>
      </c>
      <c r="G180" s="232" t="s">
        <v>151</v>
      </c>
      <c r="H180" s="181"/>
      <c r="I180" s="232" t="s">
        <v>210</v>
      </c>
      <c r="J180" s="232">
        <v>3</v>
      </c>
      <c r="K180" s="232" t="s">
        <v>152</v>
      </c>
      <c r="L180" s="165">
        <v>93612</v>
      </c>
      <c r="M180" s="165">
        <v>972</v>
      </c>
      <c r="N180" s="165">
        <v>2320</v>
      </c>
      <c r="O180" s="232" t="s">
        <v>153</v>
      </c>
      <c r="P180" s="232">
        <v>400</v>
      </c>
      <c r="Q180" s="232">
        <v>8</v>
      </c>
      <c r="R180" s="232">
        <v>8</v>
      </c>
      <c r="S180" s="232"/>
      <c r="T180" s="232" t="s">
        <v>154</v>
      </c>
      <c r="U180" s="165">
        <v>68</v>
      </c>
      <c r="V180" s="165">
        <v>110</v>
      </c>
      <c r="W180" s="144">
        <v>432</v>
      </c>
      <c r="X180" s="144">
        <v>20000</v>
      </c>
      <c r="Y180" s="144">
        <v>20000</v>
      </c>
      <c r="Z180" s="232" t="s">
        <v>155</v>
      </c>
      <c r="AA180" s="232">
        <v>1988</v>
      </c>
      <c r="AB180" s="232">
        <v>450</v>
      </c>
      <c r="AC180" s="232"/>
      <c r="AD180" s="232">
        <v>550</v>
      </c>
      <c r="AE180" s="232"/>
      <c r="AF180" s="232"/>
      <c r="AG180" s="232"/>
      <c r="AH180" s="144">
        <v>3300</v>
      </c>
      <c r="AI180" s="144">
        <v>550</v>
      </c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182"/>
      <c r="AV180" s="232"/>
      <c r="AW180" s="232"/>
      <c r="AX180" s="232"/>
      <c r="AY180" s="232"/>
      <c r="AZ180" s="232"/>
      <c r="BA180" s="232"/>
      <c r="BB180" s="232"/>
      <c r="BC180" s="232"/>
      <c r="BD180" s="232"/>
      <c r="BE180" s="232"/>
      <c r="BF180" s="232"/>
      <c r="BG180" s="177"/>
      <c r="BH180" s="177"/>
      <c r="BI180" s="177"/>
      <c r="BJ180" s="177"/>
      <c r="BK180" s="232"/>
    </row>
    <row r="181" spans="1:63" s="703" customFormat="1" ht="24" hidden="1" customHeight="1" x14ac:dyDescent="0.2">
      <c r="A181" s="220"/>
      <c r="B181" s="147"/>
      <c r="C181" s="232" t="s">
        <v>210</v>
      </c>
      <c r="D181" s="232"/>
      <c r="E181" s="232" t="s">
        <v>17466</v>
      </c>
      <c r="F181" s="232" t="s">
        <v>210</v>
      </c>
      <c r="G181" s="232"/>
      <c r="H181" s="232"/>
      <c r="I181" s="232" t="s">
        <v>210</v>
      </c>
      <c r="J181" s="232"/>
      <c r="K181" s="232"/>
      <c r="L181" s="165">
        <v>93612</v>
      </c>
      <c r="M181" s="165">
        <v>2304</v>
      </c>
      <c r="N181" s="165">
        <v>2304</v>
      </c>
      <c r="O181" s="232" t="s">
        <v>153</v>
      </c>
      <c r="P181" s="232">
        <v>100</v>
      </c>
      <c r="Q181" s="232"/>
      <c r="R181" s="232">
        <v>6</v>
      </c>
      <c r="S181" s="232"/>
      <c r="T181" s="232"/>
      <c r="U181" s="165"/>
      <c r="V181" s="165"/>
      <c r="W181" s="144"/>
      <c r="X181" s="144">
        <v>600</v>
      </c>
      <c r="Y181" s="144"/>
      <c r="Z181" s="232"/>
      <c r="AA181" s="232">
        <v>2017</v>
      </c>
      <c r="AB181" s="232"/>
      <c r="AC181" s="232"/>
      <c r="AD181" s="232"/>
      <c r="AE181" s="232"/>
      <c r="AF181" s="232"/>
      <c r="AG181" s="232"/>
      <c r="AH181" s="144">
        <v>1800</v>
      </c>
      <c r="AI181" s="144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32"/>
      <c r="AT181" s="232"/>
      <c r="AU181" s="232"/>
      <c r="AV181" s="232"/>
      <c r="AW181" s="232"/>
      <c r="AX181" s="232"/>
      <c r="AY181" s="232"/>
      <c r="AZ181" s="232"/>
      <c r="BA181" s="232"/>
      <c r="BB181" s="232"/>
      <c r="BC181" s="232"/>
      <c r="BD181" s="232"/>
      <c r="BE181" s="232"/>
      <c r="BF181" s="232"/>
      <c r="BG181" s="177"/>
      <c r="BH181" s="177"/>
      <c r="BI181" s="177"/>
      <c r="BJ181" s="177"/>
      <c r="BK181" s="232"/>
    </row>
    <row r="182" spans="1:63" s="703" customFormat="1" ht="24" hidden="1" customHeight="1" x14ac:dyDescent="0.2">
      <c r="A182" s="220"/>
      <c r="B182" s="147"/>
      <c r="C182" s="232" t="s">
        <v>6308</v>
      </c>
      <c r="D182" s="232" t="s">
        <v>6309</v>
      </c>
      <c r="E182" s="232" t="s">
        <v>14022</v>
      </c>
      <c r="F182" s="232" t="s">
        <v>6308</v>
      </c>
      <c r="G182" s="232" t="s">
        <v>6310</v>
      </c>
      <c r="H182" s="181"/>
      <c r="I182" s="232" t="s">
        <v>6308</v>
      </c>
      <c r="J182" s="232">
        <v>4</v>
      </c>
      <c r="K182" s="232" t="s">
        <v>6290</v>
      </c>
      <c r="L182" s="165">
        <v>40621</v>
      </c>
      <c r="M182" s="165">
        <v>1472</v>
      </c>
      <c r="N182" s="165">
        <v>1742</v>
      </c>
      <c r="O182" s="232" t="s">
        <v>153</v>
      </c>
      <c r="P182" s="232">
        <v>400</v>
      </c>
      <c r="Q182" s="232"/>
      <c r="R182" s="232">
        <v>8</v>
      </c>
      <c r="S182" s="232"/>
      <c r="T182" s="232" t="s">
        <v>154</v>
      </c>
      <c r="U182" s="165">
        <v>70</v>
      </c>
      <c r="V182" s="165">
        <v>105</v>
      </c>
      <c r="W182" s="144"/>
      <c r="X182" s="144">
        <v>6000</v>
      </c>
      <c r="Y182" s="144">
        <v>6000</v>
      </c>
      <c r="Z182" s="232" t="s">
        <v>783</v>
      </c>
      <c r="AA182" s="232" t="s">
        <v>6311</v>
      </c>
      <c r="AB182" s="232">
        <v>690</v>
      </c>
      <c r="AC182" s="232"/>
      <c r="AD182" s="232">
        <v>300</v>
      </c>
      <c r="AE182" s="232"/>
      <c r="AF182" s="232"/>
      <c r="AG182" s="232"/>
      <c r="AH182" s="144" t="s">
        <v>6312</v>
      </c>
      <c r="AI182" s="144">
        <v>300</v>
      </c>
      <c r="AJ182" s="232"/>
      <c r="AK182" s="232"/>
      <c r="AL182" s="232"/>
      <c r="AM182" s="232"/>
      <c r="AN182" s="232"/>
      <c r="AO182" s="232"/>
      <c r="AP182" s="232"/>
      <c r="AQ182" s="232"/>
      <c r="AR182" s="232"/>
      <c r="AS182" s="232"/>
      <c r="AT182" s="232"/>
      <c r="AU182" s="182"/>
      <c r="AV182" s="232"/>
      <c r="AW182" s="232"/>
      <c r="AX182" s="232"/>
      <c r="AY182" s="232"/>
      <c r="AZ182" s="232"/>
      <c r="BA182" s="232"/>
      <c r="BB182" s="232"/>
      <c r="BC182" s="232"/>
      <c r="BD182" s="232"/>
      <c r="BE182" s="232"/>
      <c r="BF182" s="232"/>
      <c r="BG182" s="177"/>
      <c r="BH182" s="177"/>
      <c r="BI182" s="177"/>
      <c r="BJ182" s="177"/>
      <c r="BK182" s="232"/>
    </row>
    <row r="183" spans="1:63" s="703" customFormat="1" ht="24" hidden="1" customHeight="1" x14ac:dyDescent="0.2">
      <c r="A183" s="220"/>
      <c r="B183" s="180"/>
      <c r="C183" s="232" t="s">
        <v>6313</v>
      </c>
      <c r="D183" s="232"/>
      <c r="E183" s="232" t="s">
        <v>6314</v>
      </c>
      <c r="F183" s="232" t="s">
        <v>6313</v>
      </c>
      <c r="G183" s="232"/>
      <c r="H183" s="181"/>
      <c r="I183" s="232" t="s">
        <v>6313</v>
      </c>
      <c r="J183" s="232"/>
      <c r="K183" s="232"/>
      <c r="L183" s="165">
        <v>156254</v>
      </c>
      <c r="M183" s="165">
        <v>3408</v>
      </c>
      <c r="N183" s="165">
        <v>10223</v>
      </c>
      <c r="O183" s="232" t="s">
        <v>153</v>
      </c>
      <c r="P183" s="232">
        <v>400</v>
      </c>
      <c r="Q183" s="232"/>
      <c r="R183" s="232">
        <v>8</v>
      </c>
      <c r="S183" s="232"/>
      <c r="T183" s="232" t="s">
        <v>310</v>
      </c>
      <c r="U183" s="165">
        <v>70</v>
      </c>
      <c r="V183" s="165">
        <v>107</v>
      </c>
      <c r="W183" s="144">
        <v>200</v>
      </c>
      <c r="X183" s="144">
        <v>200</v>
      </c>
      <c r="Y183" s="144"/>
      <c r="Z183" s="232"/>
      <c r="AA183" s="232">
        <v>2009</v>
      </c>
      <c r="AB183" s="232"/>
      <c r="AC183" s="232"/>
      <c r="AD183" s="232"/>
      <c r="AE183" s="232"/>
      <c r="AF183" s="232"/>
      <c r="AG183" s="232"/>
      <c r="AH183" s="144">
        <v>2200</v>
      </c>
      <c r="AI183" s="144"/>
      <c r="AJ183" s="232"/>
      <c r="AK183" s="232"/>
      <c r="AL183" s="232"/>
      <c r="AM183" s="232"/>
      <c r="AN183" s="232"/>
      <c r="AO183" s="232"/>
      <c r="AP183" s="232"/>
      <c r="AQ183" s="232"/>
      <c r="AR183" s="232"/>
      <c r="AS183" s="232"/>
      <c r="AT183" s="232"/>
      <c r="AU183" s="182"/>
      <c r="AV183" s="232"/>
      <c r="AW183" s="232"/>
      <c r="AX183" s="232"/>
      <c r="AY183" s="232"/>
      <c r="AZ183" s="232"/>
      <c r="BA183" s="232"/>
      <c r="BB183" s="232"/>
      <c r="BC183" s="232"/>
      <c r="BD183" s="232"/>
      <c r="BE183" s="232"/>
      <c r="BF183" s="232"/>
      <c r="BG183" s="177"/>
      <c r="BH183" s="177"/>
      <c r="BI183" s="177"/>
      <c r="BJ183" s="177"/>
      <c r="BK183" s="232"/>
    </row>
    <row r="184" spans="1:63" s="703" customFormat="1" ht="24" hidden="1" customHeight="1" x14ac:dyDescent="0.2">
      <c r="A184" s="220">
        <v>14</v>
      </c>
      <c r="B184" s="180"/>
      <c r="C184" s="232" t="s">
        <v>6315</v>
      </c>
      <c r="D184" s="232" t="s">
        <v>6316</v>
      </c>
      <c r="E184" s="232" t="s">
        <v>6317</v>
      </c>
      <c r="F184" s="232" t="s">
        <v>6315</v>
      </c>
      <c r="G184" s="232" t="s">
        <v>6318</v>
      </c>
      <c r="H184" s="181"/>
      <c r="I184" s="232" t="s">
        <v>6315</v>
      </c>
      <c r="J184" s="232">
        <v>4</v>
      </c>
      <c r="K184" s="232" t="s">
        <v>6319</v>
      </c>
      <c r="L184" s="165">
        <v>115772</v>
      </c>
      <c r="M184" s="165">
        <v>718</v>
      </c>
      <c r="N184" s="165">
        <v>718</v>
      </c>
      <c r="O184" s="232" t="s">
        <v>153</v>
      </c>
      <c r="P184" s="232">
        <v>400</v>
      </c>
      <c r="Q184" s="232">
        <v>1.2</v>
      </c>
      <c r="R184" s="232">
        <v>8</v>
      </c>
      <c r="S184" s="232"/>
      <c r="T184" s="232" t="s">
        <v>154</v>
      </c>
      <c r="U184" s="165">
        <v>72</v>
      </c>
      <c r="V184" s="165">
        <v>110</v>
      </c>
      <c r="W184" s="144">
        <v>200</v>
      </c>
      <c r="X184" s="144">
        <v>9000</v>
      </c>
      <c r="Y184" s="144">
        <v>9000</v>
      </c>
      <c r="Z184" s="232" t="s">
        <v>783</v>
      </c>
      <c r="AA184" s="232">
        <v>2002</v>
      </c>
      <c r="AB184" s="232">
        <v>5200</v>
      </c>
      <c r="AC184" s="232"/>
      <c r="AD184" s="232">
        <v>685</v>
      </c>
      <c r="AE184" s="232"/>
      <c r="AF184" s="232"/>
      <c r="AG184" s="232"/>
      <c r="AH184" s="144">
        <v>5885</v>
      </c>
      <c r="AI184" s="144">
        <v>685</v>
      </c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32"/>
      <c r="AT184" s="232"/>
      <c r="AU184" s="182"/>
      <c r="AV184" s="232"/>
      <c r="AW184" s="232"/>
      <c r="AX184" s="232"/>
      <c r="AY184" s="232"/>
      <c r="AZ184" s="232"/>
      <c r="BA184" s="232"/>
      <c r="BB184" s="232"/>
      <c r="BC184" s="232"/>
      <c r="BD184" s="232"/>
      <c r="BE184" s="232"/>
      <c r="BF184" s="232"/>
      <c r="BG184" s="177"/>
      <c r="BH184" s="177"/>
      <c r="BI184" s="177"/>
      <c r="BJ184" s="177"/>
      <c r="BK184" s="232"/>
    </row>
    <row r="185" spans="1:63" s="703" customFormat="1" ht="24" hidden="1" customHeight="1" x14ac:dyDescent="0.2">
      <c r="A185" s="220"/>
      <c r="B185" s="180"/>
      <c r="C185" s="232" t="s">
        <v>6320</v>
      </c>
      <c r="D185" s="232" t="s">
        <v>6321</v>
      </c>
      <c r="E185" s="232" t="s">
        <v>6322</v>
      </c>
      <c r="F185" s="232" t="s">
        <v>6320</v>
      </c>
      <c r="G185" s="232" t="s">
        <v>6323</v>
      </c>
      <c r="H185" s="181"/>
      <c r="I185" s="232" t="s">
        <v>6320</v>
      </c>
      <c r="J185" s="232">
        <v>1</v>
      </c>
      <c r="K185" s="232" t="s">
        <v>152</v>
      </c>
      <c r="L185" s="165">
        <v>30472</v>
      </c>
      <c r="M185" s="165">
        <v>2359</v>
      </c>
      <c r="N185" s="165">
        <v>3771</v>
      </c>
      <c r="O185" s="232" t="s">
        <v>6324</v>
      </c>
      <c r="P185" s="232">
        <v>400</v>
      </c>
      <c r="Q185" s="232">
        <v>1.2</v>
      </c>
      <c r="R185" s="232">
        <v>8</v>
      </c>
      <c r="S185" s="232"/>
      <c r="T185" s="232" t="s">
        <v>154</v>
      </c>
      <c r="U185" s="165">
        <v>68</v>
      </c>
      <c r="V185" s="165">
        <v>105</v>
      </c>
      <c r="W185" s="144">
        <v>14079</v>
      </c>
      <c r="X185" s="144">
        <v>20000</v>
      </c>
      <c r="Y185" s="144">
        <v>10000</v>
      </c>
      <c r="Z185" s="232" t="s">
        <v>4788</v>
      </c>
      <c r="AA185" s="232">
        <v>2007</v>
      </c>
      <c r="AB185" s="232">
        <v>190</v>
      </c>
      <c r="AC185" s="232"/>
      <c r="AD185" s="232">
        <v>450</v>
      </c>
      <c r="AE185" s="232"/>
      <c r="AF185" s="232"/>
      <c r="AG185" s="232"/>
      <c r="AH185" s="144">
        <v>11425</v>
      </c>
      <c r="AI185" s="144">
        <v>450</v>
      </c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32"/>
      <c r="AT185" s="232"/>
      <c r="AU185" s="182"/>
      <c r="AV185" s="232"/>
      <c r="AW185" s="232"/>
      <c r="AX185" s="232"/>
      <c r="AY185" s="232"/>
      <c r="AZ185" s="232"/>
      <c r="BA185" s="232"/>
      <c r="BB185" s="232"/>
      <c r="BC185" s="232"/>
      <c r="BD185" s="232"/>
      <c r="BE185" s="232"/>
      <c r="BF185" s="232"/>
      <c r="BG185" s="177"/>
      <c r="BH185" s="177"/>
      <c r="BI185" s="177"/>
      <c r="BJ185" s="177"/>
      <c r="BK185" s="232"/>
    </row>
    <row r="186" spans="1:63" s="703" customFormat="1" ht="24" hidden="1" customHeight="1" x14ac:dyDescent="0.2">
      <c r="A186" s="220">
        <v>15</v>
      </c>
      <c r="B186" s="147"/>
      <c r="C186" s="232" t="s">
        <v>6320</v>
      </c>
      <c r="D186" s="232" t="s">
        <v>6321</v>
      </c>
      <c r="E186" s="232" t="s">
        <v>6325</v>
      </c>
      <c r="F186" s="232" t="s">
        <v>6320</v>
      </c>
      <c r="G186" s="232" t="s">
        <v>6323</v>
      </c>
      <c r="H186" s="181"/>
      <c r="I186" s="232" t="s">
        <v>6320</v>
      </c>
      <c r="J186" s="232">
        <v>1</v>
      </c>
      <c r="K186" s="232" t="s">
        <v>152</v>
      </c>
      <c r="L186" s="165">
        <v>18718</v>
      </c>
      <c r="M186" s="165">
        <v>41</v>
      </c>
      <c r="N186" s="165">
        <v>65</v>
      </c>
      <c r="O186" s="232" t="s">
        <v>6324</v>
      </c>
      <c r="P186" s="232">
        <v>400</v>
      </c>
      <c r="Q186" s="232">
        <v>1.2</v>
      </c>
      <c r="R186" s="232">
        <v>6</v>
      </c>
      <c r="S186" s="232"/>
      <c r="T186" s="232" t="s">
        <v>310</v>
      </c>
      <c r="U186" s="165">
        <v>68</v>
      </c>
      <c r="V186" s="165">
        <v>105</v>
      </c>
      <c r="W186" s="144">
        <v>900</v>
      </c>
      <c r="X186" s="144">
        <v>10000</v>
      </c>
      <c r="Y186" s="144">
        <v>10000</v>
      </c>
      <c r="Z186" s="232" t="s">
        <v>4788</v>
      </c>
      <c r="AA186" s="232">
        <v>2008</v>
      </c>
      <c r="AB186" s="232">
        <v>190</v>
      </c>
      <c r="AC186" s="232"/>
      <c r="AD186" s="232">
        <v>450</v>
      </c>
      <c r="AE186" s="232"/>
      <c r="AF186" s="232"/>
      <c r="AG186" s="232"/>
      <c r="AH186" s="144">
        <v>1322</v>
      </c>
      <c r="AI186" s="144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182"/>
      <c r="AV186" s="232"/>
      <c r="AW186" s="232"/>
      <c r="AX186" s="232"/>
      <c r="AY186" s="232"/>
      <c r="AZ186" s="232"/>
      <c r="BA186" s="232"/>
      <c r="BB186" s="232"/>
      <c r="BC186" s="232"/>
      <c r="BD186" s="232"/>
      <c r="BE186" s="232"/>
      <c r="BF186" s="232"/>
      <c r="BG186" s="177"/>
      <c r="BH186" s="177"/>
      <c r="BI186" s="177"/>
      <c r="BJ186" s="177"/>
      <c r="BK186" s="232"/>
    </row>
    <row r="187" spans="1:63" s="703" customFormat="1" ht="24" hidden="1" customHeight="1" x14ac:dyDescent="0.2">
      <c r="A187" s="220">
        <v>15</v>
      </c>
      <c r="B187" s="147"/>
      <c r="C187" s="232" t="s">
        <v>6326</v>
      </c>
      <c r="D187" s="232" t="s">
        <v>6327</v>
      </c>
      <c r="E187" s="232" t="s">
        <v>6328</v>
      </c>
      <c r="F187" s="232" t="s">
        <v>6326</v>
      </c>
      <c r="G187" s="232" t="s">
        <v>6329</v>
      </c>
      <c r="H187" s="181"/>
      <c r="I187" s="232" t="s">
        <v>6326</v>
      </c>
      <c r="J187" s="232">
        <v>1</v>
      </c>
      <c r="K187" s="232" t="s">
        <v>6330</v>
      </c>
      <c r="L187" s="165">
        <v>19800</v>
      </c>
      <c r="M187" s="165"/>
      <c r="N187" s="165"/>
      <c r="O187" s="232" t="s">
        <v>330</v>
      </c>
      <c r="P187" s="232">
        <v>400</v>
      </c>
      <c r="Q187" s="232">
        <v>1.2</v>
      </c>
      <c r="R187" s="232">
        <v>8</v>
      </c>
      <c r="S187" s="232"/>
      <c r="T187" s="232" t="s">
        <v>154</v>
      </c>
      <c r="U187" s="165">
        <v>62</v>
      </c>
      <c r="V187" s="165">
        <v>100</v>
      </c>
      <c r="W187" s="144">
        <v>198</v>
      </c>
      <c r="X187" s="144">
        <v>3000</v>
      </c>
      <c r="Y187" s="144">
        <v>3000</v>
      </c>
      <c r="Z187" s="232" t="s">
        <v>185</v>
      </c>
      <c r="AA187" s="232">
        <v>2002</v>
      </c>
      <c r="AB187" s="232">
        <v>541</v>
      </c>
      <c r="AC187" s="232"/>
      <c r="AD187" s="232"/>
      <c r="AE187" s="232"/>
      <c r="AF187" s="232"/>
      <c r="AG187" s="232"/>
      <c r="AH187" s="144">
        <v>541</v>
      </c>
      <c r="AI187" s="144">
        <v>0</v>
      </c>
      <c r="AJ187" s="232">
        <v>2001</v>
      </c>
      <c r="AK187" s="232"/>
      <c r="AL187" s="232">
        <v>0</v>
      </c>
      <c r="AM187" s="232"/>
      <c r="AN187" s="232">
        <v>4</v>
      </c>
      <c r="AO187" s="232" t="s">
        <v>3029</v>
      </c>
      <c r="AP187" s="232"/>
      <c r="AQ187" s="232"/>
      <c r="AR187" s="232" t="s">
        <v>687</v>
      </c>
      <c r="AS187" s="232">
        <v>4</v>
      </c>
      <c r="AT187" s="232">
        <v>2279</v>
      </c>
      <c r="AU187" s="182"/>
      <c r="AV187" s="232" t="s">
        <v>6326</v>
      </c>
      <c r="AW187" s="232"/>
      <c r="AX187" s="232"/>
      <c r="AY187" s="232"/>
      <c r="AZ187" s="232"/>
      <c r="BA187" s="232"/>
      <c r="BB187" s="232"/>
      <c r="BC187" s="232"/>
      <c r="BD187" s="232"/>
      <c r="BE187" s="232"/>
      <c r="BF187" s="232"/>
      <c r="BG187" s="177"/>
      <c r="BH187" s="177"/>
      <c r="BI187" s="177"/>
      <c r="BJ187" s="177"/>
      <c r="BK187" s="232"/>
    </row>
    <row r="188" spans="1:63" s="703" customFormat="1" ht="24" hidden="1" customHeight="1" x14ac:dyDescent="0.2">
      <c r="A188" s="220">
        <v>17</v>
      </c>
      <c r="B188" s="147"/>
      <c r="C188" s="232" t="s">
        <v>16285</v>
      </c>
      <c r="D188" s="232"/>
      <c r="E188" s="232" t="s">
        <v>17467</v>
      </c>
      <c r="F188" s="232" t="s">
        <v>16285</v>
      </c>
      <c r="G188" s="232"/>
      <c r="H188" s="181"/>
      <c r="I188" s="232" t="s">
        <v>16285</v>
      </c>
      <c r="J188" s="232"/>
      <c r="K188" s="232"/>
      <c r="L188" s="165">
        <v>76126</v>
      </c>
      <c r="M188" s="165">
        <v>1780</v>
      </c>
      <c r="N188" s="165">
        <v>2665</v>
      </c>
      <c r="O188" s="232" t="s">
        <v>2194</v>
      </c>
      <c r="P188" s="232">
        <v>400</v>
      </c>
      <c r="Q188" s="232"/>
      <c r="R188" s="232">
        <v>8</v>
      </c>
      <c r="S188" s="232"/>
      <c r="T188" s="232" t="s">
        <v>2198</v>
      </c>
      <c r="U188" s="165">
        <v>68</v>
      </c>
      <c r="V188" s="165">
        <v>105</v>
      </c>
      <c r="W188" s="144">
        <v>2615</v>
      </c>
      <c r="X188" s="144">
        <v>5000</v>
      </c>
      <c r="Y188" s="144"/>
      <c r="Z188" s="232"/>
      <c r="AA188" s="232">
        <v>2021</v>
      </c>
      <c r="AB188" s="232"/>
      <c r="AC188" s="232"/>
      <c r="AD188" s="232"/>
      <c r="AE188" s="232"/>
      <c r="AF188" s="232"/>
      <c r="AG188" s="232"/>
      <c r="AH188" s="144">
        <v>27300</v>
      </c>
      <c r="AI188" s="144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182"/>
      <c r="AV188" s="232"/>
      <c r="AW188" s="232"/>
      <c r="AX188" s="232"/>
      <c r="AY188" s="232"/>
      <c r="AZ188" s="232"/>
      <c r="BA188" s="232"/>
      <c r="BB188" s="232"/>
      <c r="BC188" s="232"/>
      <c r="BD188" s="232"/>
      <c r="BE188" s="232"/>
      <c r="BF188" s="232"/>
      <c r="BG188" s="177"/>
      <c r="BH188" s="177"/>
      <c r="BI188" s="177"/>
      <c r="BJ188" s="177"/>
      <c r="BK188" s="232"/>
    </row>
    <row r="189" spans="1:63" s="703" customFormat="1" ht="24" hidden="1" customHeight="1" x14ac:dyDescent="0.2">
      <c r="A189" s="220"/>
      <c r="B189" s="147"/>
      <c r="C189" s="232" t="s">
        <v>6331</v>
      </c>
      <c r="D189" s="232" t="s">
        <v>6332</v>
      </c>
      <c r="E189" s="232" t="s">
        <v>6333</v>
      </c>
      <c r="F189" s="232" t="s">
        <v>6331</v>
      </c>
      <c r="G189" s="232" t="s">
        <v>6334</v>
      </c>
      <c r="H189" s="181"/>
      <c r="I189" s="232" t="s">
        <v>6331</v>
      </c>
      <c r="J189" s="232">
        <v>2</v>
      </c>
      <c r="K189" s="232" t="s">
        <v>6335</v>
      </c>
      <c r="L189" s="165">
        <v>43902</v>
      </c>
      <c r="M189" s="165">
        <v>618</v>
      </c>
      <c r="N189" s="165">
        <v>4625</v>
      </c>
      <c r="O189" s="232" t="s">
        <v>153</v>
      </c>
      <c r="P189" s="232">
        <v>400</v>
      </c>
      <c r="Q189" s="232">
        <v>1.2</v>
      </c>
      <c r="R189" s="232">
        <v>8</v>
      </c>
      <c r="S189" s="232"/>
      <c r="T189" s="232" t="s">
        <v>310</v>
      </c>
      <c r="U189" s="165">
        <v>75</v>
      </c>
      <c r="V189" s="165">
        <v>105</v>
      </c>
      <c r="W189" s="144"/>
      <c r="X189" s="144">
        <v>4000</v>
      </c>
      <c r="Y189" s="144">
        <v>4000</v>
      </c>
      <c r="Z189" s="232" t="s">
        <v>185</v>
      </c>
      <c r="AA189" s="232">
        <v>1991</v>
      </c>
      <c r="AB189" s="232">
        <v>694</v>
      </c>
      <c r="AC189" s="232">
        <v>640</v>
      </c>
      <c r="AD189" s="232">
        <v>300</v>
      </c>
      <c r="AE189" s="232"/>
      <c r="AF189" s="232"/>
      <c r="AG189" s="232"/>
      <c r="AH189" s="144">
        <v>1634</v>
      </c>
      <c r="AI189" s="144">
        <v>940</v>
      </c>
      <c r="AJ189" s="232">
        <v>2003</v>
      </c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182"/>
      <c r="AV189" s="232"/>
      <c r="AW189" s="232"/>
      <c r="AX189" s="232"/>
      <c r="AY189" s="232"/>
      <c r="AZ189" s="232"/>
      <c r="BA189" s="232"/>
      <c r="BB189" s="232"/>
      <c r="BC189" s="232"/>
      <c r="BD189" s="232"/>
      <c r="BE189" s="232"/>
      <c r="BF189" s="232"/>
      <c r="BG189" s="177"/>
      <c r="BH189" s="177"/>
      <c r="BI189" s="177"/>
      <c r="BJ189" s="177"/>
      <c r="BK189" s="232"/>
    </row>
    <row r="190" spans="1:63" s="703" customFormat="1" ht="24" hidden="1" customHeight="1" x14ac:dyDescent="0.2">
      <c r="A190" s="220"/>
      <c r="B190" s="147"/>
      <c r="C190" s="232" t="s">
        <v>6336</v>
      </c>
      <c r="D190" s="232" t="s">
        <v>6332</v>
      </c>
      <c r="E190" s="232" t="s">
        <v>6337</v>
      </c>
      <c r="F190" s="232" t="s">
        <v>6336</v>
      </c>
      <c r="G190" s="232" t="s">
        <v>6334</v>
      </c>
      <c r="H190" s="181"/>
      <c r="I190" s="232" t="s">
        <v>6336</v>
      </c>
      <c r="J190" s="232">
        <v>2</v>
      </c>
      <c r="K190" s="232" t="s">
        <v>6335</v>
      </c>
      <c r="L190" s="165">
        <v>98955</v>
      </c>
      <c r="M190" s="165">
        <v>4857</v>
      </c>
      <c r="N190" s="165">
        <v>7572</v>
      </c>
      <c r="O190" s="232" t="s">
        <v>153</v>
      </c>
      <c r="P190" s="232">
        <v>400</v>
      </c>
      <c r="Q190" s="232">
        <v>1.2</v>
      </c>
      <c r="R190" s="232">
        <v>8</v>
      </c>
      <c r="S190" s="232"/>
      <c r="T190" s="232" t="s">
        <v>154</v>
      </c>
      <c r="U190" s="165">
        <v>68</v>
      </c>
      <c r="V190" s="165">
        <v>105</v>
      </c>
      <c r="W190" s="144">
        <v>312</v>
      </c>
      <c r="X190" s="144">
        <v>5000</v>
      </c>
      <c r="Y190" s="144">
        <v>4000</v>
      </c>
      <c r="Z190" s="232" t="s">
        <v>185</v>
      </c>
      <c r="AA190" s="232">
        <v>2007</v>
      </c>
      <c r="AB190" s="232">
        <v>694</v>
      </c>
      <c r="AC190" s="232">
        <v>640</v>
      </c>
      <c r="AD190" s="232">
        <v>300</v>
      </c>
      <c r="AE190" s="232"/>
      <c r="AF190" s="232"/>
      <c r="AG190" s="232"/>
      <c r="AH190" s="144">
        <v>10220</v>
      </c>
      <c r="AI190" s="144">
        <v>940</v>
      </c>
      <c r="AJ190" s="232">
        <v>2003</v>
      </c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18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177"/>
      <c r="BH190" s="177"/>
      <c r="BI190" s="177"/>
      <c r="BJ190" s="177"/>
      <c r="BK190" s="232"/>
    </row>
    <row r="191" spans="1:63" s="703" customFormat="1" ht="24" hidden="1" customHeight="1" x14ac:dyDescent="0.2">
      <c r="A191" s="220" t="s">
        <v>156</v>
      </c>
      <c r="B191" s="147"/>
      <c r="C191" s="232" t="s">
        <v>6338</v>
      </c>
      <c r="D191" s="232" t="s">
        <v>6332</v>
      </c>
      <c r="E191" s="232" t="s">
        <v>6339</v>
      </c>
      <c r="F191" s="232" t="s">
        <v>6338</v>
      </c>
      <c r="G191" s="232" t="s">
        <v>6334</v>
      </c>
      <c r="H191" s="181"/>
      <c r="I191" s="232" t="s">
        <v>6338</v>
      </c>
      <c r="J191" s="232">
        <v>2</v>
      </c>
      <c r="K191" s="232" t="s">
        <v>6335</v>
      </c>
      <c r="L191" s="165">
        <v>85252</v>
      </c>
      <c r="M191" s="165">
        <v>1284</v>
      </c>
      <c r="N191" s="165">
        <v>2927</v>
      </c>
      <c r="O191" s="232" t="s">
        <v>153</v>
      </c>
      <c r="P191" s="232">
        <v>400</v>
      </c>
      <c r="Q191" s="232">
        <v>1.2</v>
      </c>
      <c r="R191" s="232">
        <v>8</v>
      </c>
      <c r="S191" s="232"/>
      <c r="T191" s="232" t="s">
        <v>310</v>
      </c>
      <c r="U191" s="165">
        <v>68</v>
      </c>
      <c r="V191" s="165">
        <v>105</v>
      </c>
      <c r="W191" s="144">
        <v>880</v>
      </c>
      <c r="X191" s="144">
        <v>5000</v>
      </c>
      <c r="Y191" s="144">
        <v>4000</v>
      </c>
      <c r="Z191" s="232" t="s">
        <v>185</v>
      </c>
      <c r="AA191" s="232">
        <v>2016</v>
      </c>
      <c r="AB191" s="232">
        <v>694</v>
      </c>
      <c r="AC191" s="232">
        <v>640</v>
      </c>
      <c r="AD191" s="232">
        <v>300</v>
      </c>
      <c r="AE191" s="232"/>
      <c r="AF191" s="232"/>
      <c r="AG191" s="232"/>
      <c r="AH191" s="144">
        <v>17700</v>
      </c>
      <c r="AI191" s="144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18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F191" s="232"/>
      <c r="BG191" s="177"/>
      <c r="BH191" s="177"/>
      <c r="BI191" s="177"/>
      <c r="BJ191" s="177"/>
      <c r="BK191" s="232"/>
    </row>
    <row r="192" spans="1:63" s="703" customFormat="1" ht="24" hidden="1" customHeight="1" x14ac:dyDescent="0.2">
      <c r="A192" s="220"/>
      <c r="B192" s="449"/>
      <c r="C192" s="232" t="s">
        <v>6338</v>
      </c>
      <c r="D192" s="232"/>
      <c r="E192" s="232" t="s">
        <v>14023</v>
      </c>
      <c r="F192" s="232" t="s">
        <v>6338</v>
      </c>
      <c r="G192" s="232"/>
      <c r="H192" s="181"/>
      <c r="I192" s="232" t="s">
        <v>6338</v>
      </c>
      <c r="J192" s="232"/>
      <c r="K192" s="232"/>
      <c r="L192" s="165">
        <v>36099</v>
      </c>
      <c r="M192" s="165"/>
      <c r="N192" s="165"/>
      <c r="O192" s="232" t="s">
        <v>153</v>
      </c>
      <c r="P192" s="232">
        <v>400</v>
      </c>
      <c r="Q192" s="232"/>
      <c r="R192" s="232">
        <v>4</v>
      </c>
      <c r="S192" s="232"/>
      <c r="T192" s="232" t="s">
        <v>310</v>
      </c>
      <c r="U192" s="165">
        <v>64</v>
      </c>
      <c r="V192" s="165">
        <v>100</v>
      </c>
      <c r="W192" s="144"/>
      <c r="X192" s="144"/>
      <c r="Y192" s="144"/>
      <c r="Z192" s="232"/>
      <c r="AA192" s="232">
        <v>2019</v>
      </c>
      <c r="AB192" s="232"/>
      <c r="AC192" s="232"/>
      <c r="AD192" s="232"/>
      <c r="AE192" s="232"/>
      <c r="AF192" s="232"/>
      <c r="AG192" s="232"/>
      <c r="AH192" s="144">
        <v>5200</v>
      </c>
      <c r="AI192" s="144">
        <v>940</v>
      </c>
      <c r="AJ192" s="232">
        <v>2003</v>
      </c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18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F192" s="232"/>
      <c r="BG192" s="177"/>
      <c r="BH192" s="177"/>
      <c r="BI192" s="177"/>
      <c r="BJ192" s="177"/>
      <c r="BK192" s="232"/>
    </row>
    <row r="193" spans="1:63" s="1179" customFormat="1" ht="24" hidden="1" customHeight="1" x14ac:dyDescent="0.2">
      <c r="A193" s="1257" t="s">
        <v>93</v>
      </c>
      <c r="B193" s="1253" t="s">
        <v>58</v>
      </c>
      <c r="C193" s="231" t="s">
        <v>55</v>
      </c>
      <c r="D193" s="231"/>
      <c r="E193" s="545">
        <f>COUNTA(E194:E222)</f>
        <v>29</v>
      </c>
      <c r="F193" s="231"/>
      <c r="G193" s="231"/>
      <c r="H193" s="1178"/>
      <c r="I193" s="231"/>
      <c r="J193" s="231"/>
      <c r="K193" s="231"/>
      <c r="L193" s="1083">
        <f>SUM(L194:L222)</f>
        <v>1888683</v>
      </c>
      <c r="M193" s="1083">
        <f>SUM(M194:M222)</f>
        <v>106316.64</v>
      </c>
      <c r="N193" s="1083">
        <f>SUM(N194:N222)</f>
        <v>214319.02999999997</v>
      </c>
      <c r="O193" s="231"/>
      <c r="P193" s="231"/>
      <c r="Q193" s="231"/>
      <c r="R193" s="231"/>
      <c r="S193" s="231"/>
      <c r="T193" s="231"/>
      <c r="U193" s="1083"/>
      <c r="V193" s="1083"/>
      <c r="W193" s="241"/>
      <c r="X193" s="241"/>
      <c r="Y193" s="231"/>
      <c r="Z193" s="231"/>
      <c r="AA193" s="231"/>
      <c r="AB193" s="231"/>
      <c r="AC193" s="231"/>
      <c r="AD193" s="231"/>
      <c r="AE193" s="231"/>
      <c r="AF193" s="231"/>
      <c r="AG193" s="231"/>
      <c r="AH193" s="24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148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1476"/>
      <c r="BG193" s="1476"/>
      <c r="BH193" s="1476"/>
      <c r="BI193" s="1476"/>
      <c r="BJ193" s="1476"/>
      <c r="BK193" s="231"/>
    </row>
    <row r="194" spans="1:63" s="703" customFormat="1" ht="24" hidden="1" customHeight="1" x14ac:dyDescent="0.2">
      <c r="A194" s="220" t="s">
        <v>336</v>
      </c>
      <c r="B194" s="147"/>
      <c r="C194" s="232" t="s">
        <v>6788</v>
      </c>
      <c r="D194" s="232" t="s">
        <v>6789</v>
      </c>
      <c r="E194" s="232" t="s">
        <v>6790</v>
      </c>
      <c r="F194" s="232" t="s">
        <v>6788</v>
      </c>
      <c r="G194" s="232" t="s">
        <v>6791</v>
      </c>
      <c r="H194" s="181"/>
      <c r="I194" s="232" t="s">
        <v>6792</v>
      </c>
      <c r="J194" s="232">
        <v>14</v>
      </c>
      <c r="K194" s="232" t="s">
        <v>1549</v>
      </c>
      <c r="L194" s="165">
        <v>46943</v>
      </c>
      <c r="M194" s="165">
        <v>11028</v>
      </c>
      <c r="N194" s="165">
        <v>17609</v>
      </c>
      <c r="O194" s="232" t="s">
        <v>153</v>
      </c>
      <c r="P194" s="232">
        <v>400</v>
      </c>
      <c r="Q194" s="232">
        <v>1.2</v>
      </c>
      <c r="R194" s="232">
        <v>8</v>
      </c>
      <c r="S194" s="232">
        <v>3840</v>
      </c>
      <c r="T194" s="232" t="s">
        <v>154</v>
      </c>
      <c r="U194" s="165">
        <v>70</v>
      </c>
      <c r="V194" s="165">
        <v>105</v>
      </c>
      <c r="W194" s="144">
        <v>24474</v>
      </c>
      <c r="X194" s="144">
        <v>30000</v>
      </c>
      <c r="Y194" s="232" t="s">
        <v>499</v>
      </c>
      <c r="Z194" s="232" t="s">
        <v>500</v>
      </c>
      <c r="AA194" s="232">
        <v>1985</v>
      </c>
      <c r="AB194" s="232">
        <v>2377</v>
      </c>
      <c r="AC194" s="232">
        <v>2377</v>
      </c>
      <c r="AD194" s="232">
        <v>3892</v>
      </c>
      <c r="AE194" s="232"/>
      <c r="AF194" s="232"/>
      <c r="AG194" s="232"/>
      <c r="AH194" s="144">
        <v>8646</v>
      </c>
      <c r="AI194" s="144">
        <v>8646</v>
      </c>
      <c r="AJ194" s="232"/>
      <c r="AK194" s="232"/>
      <c r="AL194" s="232">
        <v>1</v>
      </c>
      <c r="AM194" s="232"/>
      <c r="AN194" s="232" t="s">
        <v>622</v>
      </c>
      <c r="AO194" s="232" t="s">
        <v>3029</v>
      </c>
      <c r="AP194" s="232"/>
      <c r="AQ194" s="232"/>
      <c r="AR194" s="232" t="s">
        <v>1330</v>
      </c>
      <c r="AS194" s="232">
        <v>2</v>
      </c>
      <c r="AT194" s="232">
        <v>200</v>
      </c>
      <c r="AU194" s="232" t="s">
        <v>6793</v>
      </c>
      <c r="AV194" s="232" t="s">
        <v>6791</v>
      </c>
      <c r="AW194" s="232"/>
      <c r="AX194" s="232"/>
      <c r="AY194" s="232"/>
      <c r="AZ194" s="232"/>
      <c r="BA194" s="232"/>
      <c r="BB194" s="232"/>
      <c r="BC194" s="232"/>
      <c r="BD194" s="232"/>
      <c r="BE194" s="232"/>
      <c r="BF194" s="232"/>
      <c r="BG194" s="177"/>
      <c r="BH194" s="177"/>
      <c r="BI194" s="177"/>
      <c r="BJ194" s="177"/>
      <c r="BK194" s="232"/>
    </row>
    <row r="195" spans="1:63" s="703" customFormat="1" ht="24" hidden="1" customHeight="1" x14ac:dyDescent="0.2">
      <c r="A195" s="220" t="s">
        <v>337</v>
      </c>
      <c r="B195" s="147"/>
      <c r="C195" s="232" t="s">
        <v>6794</v>
      </c>
      <c r="D195" s="232" t="s">
        <v>6795</v>
      </c>
      <c r="E195" s="232" t="s">
        <v>6796</v>
      </c>
      <c r="F195" s="232" t="s">
        <v>6794</v>
      </c>
      <c r="G195" s="232" t="s">
        <v>6797</v>
      </c>
      <c r="H195" s="181" t="s">
        <v>6798</v>
      </c>
      <c r="I195" s="232" t="s">
        <v>16416</v>
      </c>
      <c r="J195" s="232">
        <v>15</v>
      </c>
      <c r="K195" s="232" t="s">
        <v>6799</v>
      </c>
      <c r="L195" s="165">
        <v>34338</v>
      </c>
      <c r="M195" s="165">
        <v>6327</v>
      </c>
      <c r="N195" s="165">
        <v>6327</v>
      </c>
      <c r="O195" s="232" t="s">
        <v>153</v>
      </c>
      <c r="P195" s="232">
        <v>400</v>
      </c>
      <c r="Q195" s="232">
        <v>1.25</v>
      </c>
      <c r="R195" s="232">
        <v>8</v>
      </c>
      <c r="S195" s="232">
        <v>4000</v>
      </c>
      <c r="T195" s="232" t="s">
        <v>154</v>
      </c>
      <c r="U195" s="165">
        <v>72</v>
      </c>
      <c r="V195" s="165">
        <v>110</v>
      </c>
      <c r="W195" s="144">
        <v>12119</v>
      </c>
      <c r="X195" s="144">
        <v>15000</v>
      </c>
      <c r="Y195" s="232" t="s">
        <v>750</v>
      </c>
      <c r="Z195" s="232" t="s">
        <v>500</v>
      </c>
      <c r="AA195" s="232">
        <v>1979</v>
      </c>
      <c r="AB195" s="232">
        <v>2890</v>
      </c>
      <c r="AC195" s="232"/>
      <c r="AD195" s="232">
        <v>110</v>
      </c>
      <c r="AE195" s="232"/>
      <c r="AF195" s="232"/>
      <c r="AG195" s="232"/>
      <c r="AH195" s="144">
        <v>3000</v>
      </c>
      <c r="AI195" s="144">
        <v>3000</v>
      </c>
      <c r="AJ195" s="232">
        <v>1997</v>
      </c>
      <c r="AK195" s="232"/>
      <c r="AL195" s="232">
        <v>1</v>
      </c>
      <c r="AM195" s="232">
        <v>500</v>
      </c>
      <c r="AN195" s="232"/>
      <c r="AO195" s="232"/>
      <c r="AP195" s="232"/>
      <c r="AQ195" s="232"/>
      <c r="AR195" s="232"/>
      <c r="AS195" s="232"/>
      <c r="AT195" s="232"/>
      <c r="AU195" s="232"/>
      <c r="AV195" s="232"/>
      <c r="AW195" s="232"/>
      <c r="AX195" s="232"/>
      <c r="AY195" s="232"/>
      <c r="AZ195" s="232"/>
      <c r="BA195" s="232"/>
      <c r="BB195" s="232"/>
      <c r="BC195" s="232"/>
      <c r="BD195" s="232"/>
      <c r="BE195" s="232"/>
      <c r="BF195" s="232"/>
      <c r="BG195" s="177"/>
      <c r="BH195" s="177"/>
      <c r="BI195" s="177"/>
      <c r="BJ195" s="177"/>
      <c r="BK195" s="232"/>
    </row>
    <row r="196" spans="1:63" s="703" customFormat="1" ht="24" hidden="1" customHeight="1" x14ac:dyDescent="0.2">
      <c r="A196" s="220"/>
      <c r="B196" s="147"/>
      <c r="C196" s="232" t="s">
        <v>6794</v>
      </c>
      <c r="D196" s="232" t="s">
        <v>6800</v>
      </c>
      <c r="E196" s="232" t="s">
        <v>6801</v>
      </c>
      <c r="F196" s="232" t="s">
        <v>6794</v>
      </c>
      <c r="G196" s="232" t="s">
        <v>6802</v>
      </c>
      <c r="H196" s="181" t="s">
        <v>6798</v>
      </c>
      <c r="I196" s="232" t="s">
        <v>6794</v>
      </c>
      <c r="J196" s="232">
        <v>3</v>
      </c>
      <c r="K196" s="232" t="s">
        <v>6803</v>
      </c>
      <c r="L196" s="165">
        <v>73488</v>
      </c>
      <c r="M196" s="165">
        <v>793</v>
      </c>
      <c r="N196" s="165">
        <v>1165</v>
      </c>
      <c r="O196" s="232" t="s">
        <v>153</v>
      </c>
      <c r="P196" s="232">
        <v>400</v>
      </c>
      <c r="Q196" s="232">
        <v>1.25</v>
      </c>
      <c r="R196" s="232">
        <v>8</v>
      </c>
      <c r="S196" s="232">
        <v>4000</v>
      </c>
      <c r="T196" s="232" t="s">
        <v>310</v>
      </c>
      <c r="U196" s="165">
        <v>77</v>
      </c>
      <c r="V196" s="165">
        <v>109</v>
      </c>
      <c r="W196" s="144">
        <v>6500</v>
      </c>
      <c r="X196" s="144">
        <v>6500</v>
      </c>
      <c r="Y196" s="232" t="s">
        <v>185</v>
      </c>
      <c r="Z196" s="232" t="s">
        <v>500</v>
      </c>
      <c r="AA196" s="232">
        <v>2001</v>
      </c>
      <c r="AB196" s="232">
        <v>3612</v>
      </c>
      <c r="AC196" s="232">
        <v>1100</v>
      </c>
      <c r="AD196" s="232">
        <v>461</v>
      </c>
      <c r="AE196" s="232"/>
      <c r="AF196" s="232"/>
      <c r="AG196" s="232"/>
      <c r="AH196" s="144">
        <v>5173</v>
      </c>
      <c r="AI196" s="144">
        <v>5173</v>
      </c>
      <c r="AJ196" s="232">
        <v>2003</v>
      </c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  <c r="AV196" s="232"/>
      <c r="AW196" s="232"/>
      <c r="AX196" s="232"/>
      <c r="AY196" s="232"/>
      <c r="AZ196" s="232"/>
      <c r="BA196" s="232"/>
      <c r="BB196" s="232"/>
      <c r="BC196" s="232"/>
      <c r="BD196" s="232"/>
      <c r="BE196" s="232"/>
      <c r="BF196" s="232"/>
      <c r="BG196" s="177"/>
      <c r="BH196" s="177"/>
      <c r="BI196" s="177"/>
      <c r="BJ196" s="177"/>
      <c r="BK196" s="232"/>
    </row>
    <row r="197" spans="1:63" s="703" customFormat="1" ht="24" hidden="1" customHeight="1" x14ac:dyDescent="0.2">
      <c r="A197" s="220"/>
      <c r="B197" s="147"/>
      <c r="C197" s="232" t="s">
        <v>17931</v>
      </c>
      <c r="D197" s="232"/>
      <c r="E197" s="232" t="s">
        <v>17615</v>
      </c>
      <c r="F197" s="232" t="s">
        <v>6794</v>
      </c>
      <c r="G197" s="232"/>
      <c r="H197" s="232"/>
      <c r="I197" s="232" t="s">
        <v>6794</v>
      </c>
      <c r="J197" s="1487"/>
      <c r="K197" s="1487"/>
      <c r="L197" s="165">
        <v>44683</v>
      </c>
      <c r="M197" s="165">
        <v>333.08</v>
      </c>
      <c r="N197" s="165">
        <v>431.93</v>
      </c>
      <c r="O197" s="232" t="s">
        <v>153</v>
      </c>
      <c r="P197" s="232">
        <v>400</v>
      </c>
      <c r="Q197" s="232"/>
      <c r="R197" s="232">
        <v>6</v>
      </c>
      <c r="S197" s="232"/>
      <c r="T197" s="232" t="s">
        <v>310</v>
      </c>
      <c r="U197" s="165">
        <v>68</v>
      </c>
      <c r="V197" s="165">
        <v>105</v>
      </c>
      <c r="W197" s="144">
        <v>956</v>
      </c>
      <c r="X197" s="144">
        <v>1500</v>
      </c>
      <c r="Y197" s="232"/>
      <c r="Z197" s="232"/>
      <c r="AA197" s="232">
        <v>2009</v>
      </c>
      <c r="AB197" s="232"/>
      <c r="AC197" s="232"/>
      <c r="AD197" s="232"/>
      <c r="AE197" s="232"/>
      <c r="AF197" s="232"/>
      <c r="AG197" s="232"/>
      <c r="AH197" s="144">
        <v>9852</v>
      </c>
      <c r="AI197" s="144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  <c r="AV197" s="232"/>
      <c r="AW197" s="232"/>
      <c r="AX197" s="232"/>
      <c r="AY197" s="232"/>
      <c r="AZ197" s="232"/>
      <c r="BA197" s="232"/>
      <c r="BB197" s="232"/>
      <c r="BC197" s="232"/>
      <c r="BD197" s="232"/>
      <c r="BE197" s="232"/>
      <c r="BF197" s="232"/>
      <c r="BG197" s="177"/>
      <c r="BH197" s="177"/>
      <c r="BI197" s="177"/>
      <c r="BJ197" s="177"/>
      <c r="BK197" s="164" t="s">
        <v>17616</v>
      </c>
    </row>
    <row r="198" spans="1:63" s="703" customFormat="1" ht="24" hidden="1" customHeight="1" x14ac:dyDescent="0.2">
      <c r="A198" s="220"/>
      <c r="B198" s="147"/>
      <c r="C198" s="232" t="s">
        <v>6794</v>
      </c>
      <c r="D198" s="232"/>
      <c r="E198" s="232" t="s">
        <v>13814</v>
      </c>
      <c r="F198" s="232" t="s">
        <v>6794</v>
      </c>
      <c r="G198" s="232"/>
      <c r="H198" s="232"/>
      <c r="I198" s="232" t="s">
        <v>6794</v>
      </c>
      <c r="J198" s="1487"/>
      <c r="K198" s="1487"/>
      <c r="L198" s="165">
        <v>46170</v>
      </c>
      <c r="M198" s="165">
        <v>482</v>
      </c>
      <c r="N198" s="165">
        <v>482</v>
      </c>
      <c r="O198" s="232" t="s">
        <v>153</v>
      </c>
      <c r="P198" s="232">
        <v>400</v>
      </c>
      <c r="Q198" s="232"/>
      <c r="R198" s="232">
        <v>6</v>
      </c>
      <c r="S198" s="232"/>
      <c r="T198" s="232" t="s">
        <v>310</v>
      </c>
      <c r="U198" s="165">
        <v>68</v>
      </c>
      <c r="V198" s="165">
        <v>105</v>
      </c>
      <c r="W198" s="144">
        <v>290</v>
      </c>
      <c r="X198" s="144">
        <v>290</v>
      </c>
      <c r="Y198" s="232"/>
      <c r="Z198" s="232"/>
      <c r="AA198" s="232">
        <v>2019</v>
      </c>
      <c r="AB198" s="232"/>
      <c r="AC198" s="232"/>
      <c r="AD198" s="232"/>
      <c r="AE198" s="232"/>
      <c r="AF198" s="232"/>
      <c r="AG198" s="232"/>
      <c r="AH198" s="144">
        <v>13200</v>
      </c>
      <c r="AI198" s="144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32"/>
      <c r="AT198" s="232"/>
      <c r="AU198" s="232"/>
      <c r="AV198" s="232"/>
      <c r="AW198" s="232"/>
      <c r="AX198" s="232"/>
      <c r="AY198" s="232"/>
      <c r="AZ198" s="232"/>
      <c r="BA198" s="232"/>
      <c r="BB198" s="232"/>
      <c r="BC198" s="232"/>
      <c r="BD198" s="232"/>
      <c r="BE198" s="232"/>
      <c r="BF198" s="232"/>
      <c r="BG198" s="177"/>
      <c r="BH198" s="177"/>
      <c r="BI198" s="177"/>
      <c r="BJ198" s="177"/>
      <c r="BK198" s="164" t="s">
        <v>17616</v>
      </c>
    </row>
    <row r="199" spans="1:63" s="703" customFormat="1" ht="24" hidden="1" customHeight="1" x14ac:dyDescent="0.2">
      <c r="A199" s="220"/>
      <c r="B199" s="147"/>
      <c r="C199" s="232" t="s">
        <v>6804</v>
      </c>
      <c r="D199" s="232" t="s">
        <v>6805</v>
      </c>
      <c r="E199" s="232" t="s">
        <v>6806</v>
      </c>
      <c r="F199" s="232" t="s">
        <v>6804</v>
      </c>
      <c r="G199" s="232" t="s">
        <v>6807</v>
      </c>
      <c r="H199" s="232"/>
      <c r="I199" s="232" t="s">
        <v>6804</v>
      </c>
      <c r="J199" s="232">
        <v>5</v>
      </c>
      <c r="K199" s="232" t="s">
        <v>6808</v>
      </c>
      <c r="L199" s="165">
        <v>181818</v>
      </c>
      <c r="M199" s="165">
        <v>14840</v>
      </c>
      <c r="N199" s="165">
        <v>19761</v>
      </c>
      <c r="O199" s="232" t="s">
        <v>153</v>
      </c>
      <c r="P199" s="232">
        <v>400</v>
      </c>
      <c r="Q199" s="232">
        <v>1.2</v>
      </c>
      <c r="R199" s="232">
        <v>8</v>
      </c>
      <c r="S199" s="232">
        <v>3840</v>
      </c>
      <c r="T199" s="232" t="s">
        <v>154</v>
      </c>
      <c r="U199" s="165">
        <v>76</v>
      </c>
      <c r="V199" s="165">
        <v>112</v>
      </c>
      <c r="W199" s="144">
        <v>25000</v>
      </c>
      <c r="X199" s="144">
        <v>30000</v>
      </c>
      <c r="Y199" s="232" t="s">
        <v>499</v>
      </c>
      <c r="Z199" s="232" t="s">
        <v>500</v>
      </c>
      <c r="AA199" s="232">
        <v>2000</v>
      </c>
      <c r="AB199" s="232">
        <v>31280</v>
      </c>
      <c r="AC199" s="232">
        <v>6000</v>
      </c>
      <c r="AD199" s="232">
        <v>720</v>
      </c>
      <c r="AE199" s="232"/>
      <c r="AF199" s="232"/>
      <c r="AG199" s="232"/>
      <c r="AH199" s="144">
        <v>38000</v>
      </c>
      <c r="AI199" s="144">
        <v>38000</v>
      </c>
      <c r="AJ199" s="232"/>
      <c r="AK199" s="232"/>
      <c r="AL199" s="232">
        <v>1</v>
      </c>
      <c r="AM199" s="232"/>
      <c r="AN199" s="232"/>
      <c r="AO199" s="232"/>
      <c r="AP199" s="232"/>
      <c r="AQ199" s="232"/>
      <c r="AR199" s="232"/>
      <c r="AS199" s="232"/>
      <c r="AT199" s="232"/>
      <c r="AU199" s="182"/>
      <c r="AV199" s="232"/>
      <c r="AW199" s="232"/>
      <c r="AX199" s="232"/>
      <c r="AY199" s="232"/>
      <c r="AZ199" s="232"/>
      <c r="BA199" s="232"/>
      <c r="BB199" s="232"/>
      <c r="BC199" s="232"/>
      <c r="BD199" s="232"/>
      <c r="BE199" s="232"/>
      <c r="BF199" s="232"/>
      <c r="BG199" s="177"/>
      <c r="BH199" s="177"/>
      <c r="BI199" s="177"/>
      <c r="BJ199" s="177"/>
      <c r="BK199" s="1488"/>
    </row>
    <row r="200" spans="1:63" s="703" customFormat="1" ht="24" hidden="1" customHeight="1" x14ac:dyDescent="0.2">
      <c r="A200" s="220"/>
      <c r="B200" s="147"/>
      <c r="C200" s="232" t="s">
        <v>6804</v>
      </c>
      <c r="D200" s="232"/>
      <c r="E200" s="232" t="s">
        <v>6809</v>
      </c>
      <c r="F200" s="232" t="s">
        <v>6804</v>
      </c>
      <c r="G200" s="232"/>
      <c r="H200" s="232"/>
      <c r="I200" s="232" t="s">
        <v>6804</v>
      </c>
      <c r="J200" s="1487"/>
      <c r="K200" s="1487"/>
      <c r="L200" s="1350" t="s">
        <v>417</v>
      </c>
      <c r="M200" s="1350" t="s">
        <v>417</v>
      </c>
      <c r="N200" s="1350" t="s">
        <v>417</v>
      </c>
      <c r="O200" s="232" t="s">
        <v>153</v>
      </c>
      <c r="P200" s="232">
        <v>400</v>
      </c>
      <c r="Q200" s="232"/>
      <c r="R200" s="232">
        <v>4</v>
      </c>
      <c r="S200" s="232"/>
      <c r="T200" s="232" t="s">
        <v>154</v>
      </c>
      <c r="U200" s="165">
        <v>76</v>
      </c>
      <c r="V200" s="165">
        <v>112</v>
      </c>
      <c r="W200" s="144" t="s">
        <v>417</v>
      </c>
      <c r="X200" s="144" t="s">
        <v>417</v>
      </c>
      <c r="Y200" s="232"/>
      <c r="Z200" s="232"/>
      <c r="AA200" s="232">
        <v>2006</v>
      </c>
      <c r="AB200" s="232"/>
      <c r="AC200" s="232"/>
      <c r="AD200" s="232"/>
      <c r="AE200" s="232"/>
      <c r="AF200" s="232"/>
      <c r="AG200" s="232"/>
      <c r="AH200" s="144">
        <v>1400</v>
      </c>
      <c r="AI200" s="144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32"/>
      <c r="AT200" s="232"/>
      <c r="AU200" s="182"/>
      <c r="AV200" s="232"/>
      <c r="AW200" s="232"/>
      <c r="AX200" s="232"/>
      <c r="AY200" s="232"/>
      <c r="AZ200" s="232"/>
      <c r="BA200" s="232"/>
      <c r="BB200" s="232"/>
      <c r="BC200" s="232"/>
      <c r="BD200" s="232"/>
      <c r="BE200" s="232"/>
      <c r="BF200" s="232"/>
      <c r="BG200" s="177"/>
      <c r="BH200" s="177"/>
      <c r="BI200" s="177"/>
      <c r="BJ200" s="177"/>
      <c r="BK200" s="1488" t="s">
        <v>17617</v>
      </c>
    </row>
    <row r="201" spans="1:63" s="703" customFormat="1" ht="24" hidden="1" customHeight="1" x14ac:dyDescent="0.2">
      <c r="A201" s="220"/>
      <c r="B201" s="147"/>
      <c r="C201" s="232" t="s">
        <v>2080</v>
      </c>
      <c r="D201" s="232" t="s">
        <v>6810</v>
      </c>
      <c r="E201" s="232" t="s">
        <v>6811</v>
      </c>
      <c r="F201" s="232" t="s">
        <v>2080</v>
      </c>
      <c r="G201" s="232" t="s">
        <v>6812</v>
      </c>
      <c r="H201" s="232"/>
      <c r="I201" s="232" t="s">
        <v>2080</v>
      </c>
      <c r="J201" s="232">
        <v>6</v>
      </c>
      <c r="K201" s="232" t="s">
        <v>1549</v>
      </c>
      <c r="L201" s="165">
        <v>42338</v>
      </c>
      <c r="M201" s="165">
        <v>6724</v>
      </c>
      <c r="N201" s="165">
        <v>9113</v>
      </c>
      <c r="O201" s="232" t="s">
        <v>153</v>
      </c>
      <c r="P201" s="232">
        <v>400</v>
      </c>
      <c r="Q201" s="232">
        <v>1.2</v>
      </c>
      <c r="R201" s="232">
        <v>8</v>
      </c>
      <c r="S201" s="232">
        <v>3840</v>
      </c>
      <c r="T201" s="232" t="s">
        <v>154</v>
      </c>
      <c r="U201" s="165">
        <v>75</v>
      </c>
      <c r="V201" s="165">
        <v>106</v>
      </c>
      <c r="W201" s="144">
        <v>14857</v>
      </c>
      <c r="X201" s="144">
        <v>18000</v>
      </c>
      <c r="Y201" s="232" t="s">
        <v>499</v>
      </c>
      <c r="Z201" s="232" t="s">
        <v>500</v>
      </c>
      <c r="AA201" s="232">
        <v>1976</v>
      </c>
      <c r="AB201" s="232">
        <v>377</v>
      </c>
      <c r="AC201" s="232">
        <v>1800</v>
      </c>
      <c r="AD201" s="232"/>
      <c r="AE201" s="232"/>
      <c r="AF201" s="232"/>
      <c r="AG201" s="232"/>
      <c r="AH201" s="144">
        <v>12197</v>
      </c>
      <c r="AI201" s="144">
        <v>12197</v>
      </c>
      <c r="AJ201" s="232">
        <v>1990</v>
      </c>
      <c r="AK201" s="232"/>
      <c r="AL201" s="232">
        <v>1</v>
      </c>
      <c r="AM201" s="232"/>
      <c r="AN201" s="232"/>
      <c r="AO201" s="232"/>
      <c r="AP201" s="232"/>
      <c r="AQ201" s="232"/>
      <c r="AR201" s="232"/>
      <c r="AS201" s="232"/>
      <c r="AT201" s="232"/>
      <c r="AU201" s="182"/>
      <c r="AV201" s="232"/>
      <c r="AW201" s="232"/>
      <c r="AX201" s="232"/>
      <c r="AY201" s="232"/>
      <c r="AZ201" s="232"/>
      <c r="BA201" s="232"/>
      <c r="BB201" s="232"/>
      <c r="BC201" s="232"/>
      <c r="BD201" s="232"/>
      <c r="BE201" s="232"/>
      <c r="BF201" s="232"/>
      <c r="BG201" s="177"/>
      <c r="BH201" s="177"/>
      <c r="BI201" s="177"/>
      <c r="BJ201" s="177"/>
      <c r="BK201" s="232"/>
    </row>
    <row r="202" spans="1:63" s="703" customFormat="1" ht="24" hidden="1" customHeight="1" x14ac:dyDescent="0.2">
      <c r="A202" s="220" t="s">
        <v>339</v>
      </c>
      <c r="B202" s="147"/>
      <c r="C202" s="232" t="s">
        <v>2085</v>
      </c>
      <c r="D202" s="232" t="s">
        <v>6813</v>
      </c>
      <c r="E202" s="232" t="s">
        <v>6814</v>
      </c>
      <c r="F202" s="232" t="s">
        <v>2085</v>
      </c>
      <c r="G202" s="232" t="s">
        <v>6815</v>
      </c>
      <c r="H202" s="232" t="s">
        <v>223</v>
      </c>
      <c r="I202" s="232" t="s">
        <v>2085</v>
      </c>
      <c r="J202" s="232">
        <v>17</v>
      </c>
      <c r="K202" s="232" t="s">
        <v>6816</v>
      </c>
      <c r="L202" s="165">
        <v>79149</v>
      </c>
      <c r="M202" s="165">
        <v>10532</v>
      </c>
      <c r="N202" s="165">
        <v>25390</v>
      </c>
      <c r="O202" s="232" t="s">
        <v>3057</v>
      </c>
      <c r="P202" s="232">
        <v>400</v>
      </c>
      <c r="Q202" s="232">
        <v>1.2</v>
      </c>
      <c r="R202" s="232">
        <v>8</v>
      </c>
      <c r="S202" s="232">
        <v>3840</v>
      </c>
      <c r="T202" s="232" t="s">
        <v>154</v>
      </c>
      <c r="U202" s="165">
        <v>68</v>
      </c>
      <c r="V202" s="165">
        <v>105</v>
      </c>
      <c r="W202" s="144">
        <v>15554</v>
      </c>
      <c r="X202" s="144">
        <v>35000</v>
      </c>
      <c r="Y202" s="232" t="s">
        <v>6817</v>
      </c>
      <c r="Z202" s="232" t="s">
        <v>500</v>
      </c>
      <c r="AA202" s="232">
        <v>1984</v>
      </c>
      <c r="AB202" s="232">
        <v>3211</v>
      </c>
      <c r="AC202" s="232">
        <v>1500</v>
      </c>
      <c r="AD202" s="232"/>
      <c r="AE202" s="232"/>
      <c r="AF202" s="232"/>
      <c r="AG202" s="232"/>
      <c r="AH202" s="144">
        <v>8711</v>
      </c>
      <c r="AI202" s="144">
        <v>4711</v>
      </c>
      <c r="AJ202" s="232">
        <v>1997</v>
      </c>
      <c r="AK202" s="232" t="s">
        <v>6818</v>
      </c>
      <c r="AL202" s="232" t="s">
        <v>6819</v>
      </c>
      <c r="AM202" s="232">
        <v>1318900</v>
      </c>
      <c r="AN202" s="232" t="s">
        <v>622</v>
      </c>
      <c r="AO202" s="232" t="s">
        <v>3029</v>
      </c>
      <c r="AP202" s="232"/>
      <c r="AQ202" s="232"/>
      <c r="AR202" s="232"/>
      <c r="AS202" s="232"/>
      <c r="AT202" s="232"/>
      <c r="AU202" s="182"/>
      <c r="AV202" s="232"/>
      <c r="AW202" s="232"/>
      <c r="AX202" s="232"/>
      <c r="AY202" s="232"/>
      <c r="AZ202" s="232"/>
      <c r="BA202" s="232"/>
      <c r="BB202" s="232"/>
      <c r="BC202" s="232"/>
      <c r="BD202" s="232"/>
      <c r="BE202" s="232"/>
      <c r="BF202" s="232"/>
      <c r="BG202" s="177"/>
      <c r="BH202" s="177"/>
      <c r="BI202" s="177"/>
      <c r="BJ202" s="177"/>
      <c r="BK202" s="164"/>
    </row>
    <row r="203" spans="1:63" s="703" customFormat="1" ht="24" hidden="1" customHeight="1" x14ac:dyDescent="0.2">
      <c r="A203" s="220" t="s">
        <v>340</v>
      </c>
      <c r="B203" s="147"/>
      <c r="C203" s="232" t="s">
        <v>2085</v>
      </c>
      <c r="D203" s="232"/>
      <c r="E203" s="232" t="s">
        <v>3061</v>
      </c>
      <c r="F203" s="232" t="s">
        <v>2085</v>
      </c>
      <c r="G203" s="232" t="s">
        <v>6820</v>
      </c>
      <c r="H203" s="232" t="s">
        <v>6821</v>
      </c>
      <c r="I203" s="232" t="s">
        <v>2085</v>
      </c>
      <c r="J203" s="1487">
        <v>6</v>
      </c>
      <c r="K203" s="1487" t="s">
        <v>6822</v>
      </c>
      <c r="L203" s="165">
        <v>38153</v>
      </c>
      <c r="M203" s="165">
        <v>1779</v>
      </c>
      <c r="N203" s="165">
        <v>17529</v>
      </c>
      <c r="O203" s="232" t="s">
        <v>3057</v>
      </c>
      <c r="P203" s="232">
        <v>400</v>
      </c>
      <c r="Q203" s="232">
        <v>1.2</v>
      </c>
      <c r="R203" s="232">
        <v>4</v>
      </c>
      <c r="S203" s="232">
        <v>3840</v>
      </c>
      <c r="T203" s="232" t="s">
        <v>154</v>
      </c>
      <c r="U203" s="165">
        <v>68</v>
      </c>
      <c r="V203" s="165">
        <v>105</v>
      </c>
      <c r="W203" s="144">
        <v>2866</v>
      </c>
      <c r="X203" s="144">
        <v>3000</v>
      </c>
      <c r="Y203" s="232" t="s">
        <v>185</v>
      </c>
      <c r="Z203" s="232" t="s">
        <v>500</v>
      </c>
      <c r="AA203" s="232">
        <v>2012</v>
      </c>
      <c r="AB203" s="232">
        <v>5116</v>
      </c>
      <c r="AC203" s="232">
        <v>8311</v>
      </c>
      <c r="AD203" s="232">
        <v>600</v>
      </c>
      <c r="AE203" s="232"/>
      <c r="AF203" s="232"/>
      <c r="AG203" s="232"/>
      <c r="AH203" s="144">
        <v>30428</v>
      </c>
      <c r="AI203" s="144">
        <v>14027</v>
      </c>
      <c r="AJ203" s="232">
        <v>1994</v>
      </c>
      <c r="AK203" s="232">
        <v>2003</v>
      </c>
      <c r="AL203" s="232" t="s">
        <v>6823</v>
      </c>
      <c r="AM203" s="232">
        <v>1283</v>
      </c>
      <c r="AN203" s="232"/>
      <c r="AO203" s="232"/>
      <c r="AP203" s="232"/>
      <c r="AQ203" s="232" t="s">
        <v>6824</v>
      </c>
      <c r="AR203" s="232" t="s">
        <v>684</v>
      </c>
      <c r="AS203" s="232">
        <v>1</v>
      </c>
      <c r="AT203" s="232" t="s">
        <v>6825</v>
      </c>
      <c r="AU203" s="232" t="s">
        <v>154</v>
      </c>
      <c r="AV203" s="232" t="s">
        <v>6820</v>
      </c>
      <c r="AW203" s="232" t="s">
        <v>6826</v>
      </c>
      <c r="AX203" s="232">
        <v>1</v>
      </c>
      <c r="AY203" s="232" t="s">
        <v>6827</v>
      </c>
      <c r="AZ203" s="232" t="s">
        <v>153</v>
      </c>
      <c r="BA203" s="232" t="s">
        <v>6820</v>
      </c>
      <c r="BB203" s="232"/>
      <c r="BC203" s="232"/>
      <c r="BD203" s="232"/>
      <c r="BE203" s="232"/>
      <c r="BF203" s="232"/>
      <c r="BG203" s="177"/>
      <c r="BH203" s="177"/>
      <c r="BI203" s="177"/>
      <c r="BJ203" s="177"/>
      <c r="BK203" s="232"/>
    </row>
    <row r="204" spans="1:63" s="703" customFormat="1" ht="24" hidden="1" customHeight="1" x14ac:dyDescent="0.2">
      <c r="A204" s="220"/>
      <c r="B204" s="147"/>
      <c r="C204" s="232" t="s">
        <v>2085</v>
      </c>
      <c r="D204" s="232"/>
      <c r="E204" s="232" t="s">
        <v>6912</v>
      </c>
      <c r="F204" s="232" t="s">
        <v>2085</v>
      </c>
      <c r="G204" s="232"/>
      <c r="H204" s="232"/>
      <c r="I204" s="232" t="s">
        <v>2085</v>
      </c>
      <c r="J204" s="1487"/>
      <c r="K204" s="1487"/>
      <c r="L204" s="165">
        <v>22800</v>
      </c>
      <c r="M204" s="165" t="s">
        <v>417</v>
      </c>
      <c r="N204" s="165" t="s">
        <v>417</v>
      </c>
      <c r="O204" s="232" t="s">
        <v>3057</v>
      </c>
      <c r="P204" s="232">
        <v>400</v>
      </c>
      <c r="Q204" s="232"/>
      <c r="R204" s="232">
        <v>8</v>
      </c>
      <c r="S204" s="232"/>
      <c r="T204" s="232" t="s">
        <v>154</v>
      </c>
      <c r="U204" s="165">
        <v>75</v>
      </c>
      <c r="V204" s="165">
        <v>153</v>
      </c>
      <c r="W204" s="144">
        <v>800</v>
      </c>
      <c r="X204" s="144">
        <v>800</v>
      </c>
      <c r="Y204" s="232"/>
      <c r="Z204" s="232"/>
      <c r="AA204" s="232">
        <v>2012</v>
      </c>
      <c r="AB204" s="232"/>
      <c r="AC204" s="232"/>
      <c r="AD204" s="232"/>
      <c r="AE204" s="232"/>
      <c r="AF204" s="232"/>
      <c r="AG204" s="232"/>
      <c r="AH204" s="144" t="s">
        <v>417</v>
      </c>
      <c r="AI204" s="144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  <c r="AV204" s="232"/>
      <c r="AW204" s="232"/>
      <c r="AX204" s="232"/>
      <c r="AY204" s="232"/>
      <c r="AZ204" s="232"/>
      <c r="BA204" s="232"/>
      <c r="BB204" s="232"/>
      <c r="BC204" s="232"/>
      <c r="BD204" s="232"/>
      <c r="BE204" s="232"/>
      <c r="BF204" s="232"/>
      <c r="BG204" s="177"/>
      <c r="BH204" s="177"/>
      <c r="BI204" s="177"/>
      <c r="BJ204" s="177"/>
      <c r="BK204" s="164"/>
    </row>
    <row r="205" spans="1:63" s="703" customFormat="1" ht="24" hidden="1" customHeight="1" x14ac:dyDescent="0.2">
      <c r="A205" s="220"/>
      <c r="B205" s="147"/>
      <c r="C205" s="232" t="s">
        <v>6828</v>
      </c>
      <c r="D205" s="232" t="s">
        <v>17618</v>
      </c>
      <c r="E205" s="232" t="s">
        <v>6829</v>
      </c>
      <c r="F205" s="232" t="s">
        <v>6828</v>
      </c>
      <c r="G205" s="232" t="s">
        <v>6820</v>
      </c>
      <c r="H205" s="232" t="s">
        <v>6821</v>
      </c>
      <c r="I205" s="232" t="s">
        <v>6830</v>
      </c>
      <c r="J205" s="232">
        <v>6</v>
      </c>
      <c r="K205" s="232" t="s">
        <v>6822</v>
      </c>
      <c r="L205" s="165">
        <v>30041</v>
      </c>
      <c r="M205" s="165">
        <v>5245</v>
      </c>
      <c r="N205" s="165">
        <v>6450</v>
      </c>
      <c r="O205" s="232" t="s">
        <v>153</v>
      </c>
      <c r="P205" s="232">
        <v>400</v>
      </c>
      <c r="Q205" s="232">
        <v>1.2</v>
      </c>
      <c r="R205" s="232">
        <v>8</v>
      </c>
      <c r="S205" s="232">
        <v>3840</v>
      </c>
      <c r="T205" s="232" t="s">
        <v>154</v>
      </c>
      <c r="U205" s="165">
        <v>68</v>
      </c>
      <c r="V205" s="165">
        <v>105</v>
      </c>
      <c r="W205" s="144">
        <v>18000</v>
      </c>
      <c r="X205" s="144">
        <v>20500</v>
      </c>
      <c r="Y205" s="232" t="s">
        <v>185</v>
      </c>
      <c r="Z205" s="232" t="s">
        <v>500</v>
      </c>
      <c r="AA205" s="232">
        <v>1986</v>
      </c>
      <c r="AB205" s="232">
        <v>5116</v>
      </c>
      <c r="AC205" s="232">
        <v>8311</v>
      </c>
      <c r="AD205" s="232">
        <v>600</v>
      </c>
      <c r="AE205" s="232"/>
      <c r="AF205" s="232"/>
      <c r="AG205" s="232"/>
      <c r="AH205" s="144">
        <v>14687</v>
      </c>
      <c r="AI205" s="144">
        <v>14027</v>
      </c>
      <c r="AJ205" s="232">
        <v>1994</v>
      </c>
      <c r="AK205" s="232">
        <v>2003</v>
      </c>
      <c r="AL205" s="232" t="s">
        <v>6823</v>
      </c>
      <c r="AM205" s="232">
        <v>1283</v>
      </c>
      <c r="AN205" s="232"/>
      <c r="AO205" s="232"/>
      <c r="AP205" s="232"/>
      <c r="AQ205" s="232" t="s">
        <v>6824</v>
      </c>
      <c r="AR205" s="232" t="s">
        <v>684</v>
      </c>
      <c r="AS205" s="232">
        <v>1</v>
      </c>
      <c r="AT205" s="232" t="s">
        <v>6825</v>
      </c>
      <c r="AU205" s="182" t="s">
        <v>154</v>
      </c>
      <c r="AV205" s="232" t="s">
        <v>6820</v>
      </c>
      <c r="AW205" s="232" t="s">
        <v>6826</v>
      </c>
      <c r="AX205" s="232">
        <v>1</v>
      </c>
      <c r="AY205" s="232" t="s">
        <v>6827</v>
      </c>
      <c r="AZ205" s="232" t="s">
        <v>153</v>
      </c>
      <c r="BA205" s="232" t="s">
        <v>6820</v>
      </c>
      <c r="BB205" s="232"/>
      <c r="BC205" s="232"/>
      <c r="BD205" s="232"/>
      <c r="BE205" s="232"/>
      <c r="BF205" s="232"/>
      <c r="BG205" s="177"/>
      <c r="BH205" s="177"/>
      <c r="BI205" s="177"/>
      <c r="BJ205" s="177"/>
      <c r="BK205" s="232"/>
    </row>
    <row r="206" spans="1:63" s="703" customFormat="1" ht="24" hidden="1" customHeight="1" x14ac:dyDescent="0.2">
      <c r="A206" s="220"/>
      <c r="B206" s="147"/>
      <c r="C206" s="232" t="s">
        <v>6831</v>
      </c>
      <c r="D206" s="232" t="s">
        <v>6832</v>
      </c>
      <c r="E206" s="232" t="s">
        <v>6833</v>
      </c>
      <c r="F206" s="232" t="s">
        <v>6831</v>
      </c>
      <c r="G206" s="232" t="s">
        <v>6834</v>
      </c>
      <c r="H206" s="232" t="s">
        <v>6835</v>
      </c>
      <c r="I206" s="232" t="s">
        <v>16011</v>
      </c>
      <c r="J206" s="232">
        <v>1</v>
      </c>
      <c r="K206" s="232" t="s">
        <v>1549</v>
      </c>
      <c r="L206" s="165">
        <v>69500</v>
      </c>
      <c r="M206" s="165">
        <v>9721</v>
      </c>
      <c r="N206" s="165">
        <v>11355</v>
      </c>
      <c r="O206" s="232" t="s">
        <v>153</v>
      </c>
      <c r="P206" s="232">
        <v>400</v>
      </c>
      <c r="Q206" s="232">
        <v>1.2</v>
      </c>
      <c r="R206" s="232">
        <v>8</v>
      </c>
      <c r="S206" s="232">
        <v>3840</v>
      </c>
      <c r="T206" s="232" t="s">
        <v>154</v>
      </c>
      <c r="U206" s="165">
        <v>68</v>
      </c>
      <c r="V206" s="165">
        <v>110</v>
      </c>
      <c r="W206" s="144">
        <v>16344</v>
      </c>
      <c r="X206" s="144">
        <v>20000</v>
      </c>
      <c r="Y206" s="232" t="s">
        <v>6836</v>
      </c>
      <c r="Z206" s="232" t="s">
        <v>500</v>
      </c>
      <c r="AA206" s="232">
        <v>1990</v>
      </c>
      <c r="AB206" s="232">
        <v>6300</v>
      </c>
      <c r="AC206" s="232">
        <v>730</v>
      </c>
      <c r="AD206" s="232">
        <v>450</v>
      </c>
      <c r="AE206" s="232">
        <v>0</v>
      </c>
      <c r="AF206" s="232">
        <v>680</v>
      </c>
      <c r="AG206" s="232" t="s">
        <v>762</v>
      </c>
      <c r="AH206" s="144">
        <v>8160</v>
      </c>
      <c r="AI206" s="144">
        <v>8160</v>
      </c>
      <c r="AJ206" s="232">
        <v>1990</v>
      </c>
      <c r="AK206" s="232">
        <v>1998</v>
      </c>
      <c r="AL206" s="232">
        <v>1</v>
      </c>
      <c r="AM206" s="232">
        <v>600</v>
      </c>
      <c r="AN206" s="232"/>
      <c r="AO206" s="232"/>
      <c r="AP206" s="232"/>
      <c r="AQ206" s="232"/>
      <c r="AR206" s="232"/>
      <c r="AS206" s="232"/>
      <c r="AT206" s="232"/>
      <c r="AU206" s="182"/>
      <c r="AV206" s="232"/>
      <c r="AW206" s="232"/>
      <c r="AX206" s="232"/>
      <c r="AY206" s="232"/>
      <c r="AZ206" s="232"/>
      <c r="BA206" s="232"/>
      <c r="BB206" s="232"/>
      <c r="BC206" s="232"/>
      <c r="BD206" s="232"/>
      <c r="BE206" s="232"/>
      <c r="BF206" s="232"/>
      <c r="BG206" s="177"/>
      <c r="BH206" s="177"/>
      <c r="BI206" s="177"/>
      <c r="BJ206" s="177"/>
      <c r="BK206" s="232"/>
    </row>
    <row r="207" spans="1:63" s="703" customFormat="1" ht="24" hidden="1" customHeight="1" x14ac:dyDescent="0.2">
      <c r="A207" s="220"/>
      <c r="B207" s="147"/>
      <c r="C207" s="232" t="s">
        <v>6837</v>
      </c>
      <c r="D207" s="232" t="s">
        <v>6838</v>
      </c>
      <c r="E207" s="232" t="s">
        <v>6839</v>
      </c>
      <c r="F207" s="232" t="s">
        <v>6837</v>
      </c>
      <c r="G207" s="232" t="s">
        <v>6840</v>
      </c>
      <c r="H207" s="232"/>
      <c r="I207" s="232" t="s">
        <v>6841</v>
      </c>
      <c r="J207" s="232">
        <v>6</v>
      </c>
      <c r="K207" s="232" t="s">
        <v>1549</v>
      </c>
      <c r="L207" s="165">
        <v>34000</v>
      </c>
      <c r="M207" s="165">
        <v>2852</v>
      </c>
      <c r="N207" s="165">
        <v>2587</v>
      </c>
      <c r="O207" s="232" t="s">
        <v>11640</v>
      </c>
      <c r="P207" s="232">
        <v>400</v>
      </c>
      <c r="Q207" s="232">
        <v>1.2</v>
      </c>
      <c r="R207" s="232">
        <v>8</v>
      </c>
      <c r="S207" s="232">
        <v>3840</v>
      </c>
      <c r="T207" s="232" t="s">
        <v>154</v>
      </c>
      <c r="U207" s="165">
        <v>70</v>
      </c>
      <c r="V207" s="165">
        <v>105</v>
      </c>
      <c r="W207" s="165">
        <v>13528</v>
      </c>
      <c r="X207" s="144">
        <v>17000</v>
      </c>
      <c r="Y207" s="144" t="s">
        <v>499</v>
      </c>
      <c r="Z207" s="232" t="s">
        <v>5791</v>
      </c>
      <c r="AA207" s="232">
        <v>1992</v>
      </c>
      <c r="AB207" s="232">
        <v>21</v>
      </c>
      <c r="AC207" s="232">
        <v>7379</v>
      </c>
      <c r="AD207" s="232"/>
      <c r="AE207" s="232"/>
      <c r="AF207" s="232"/>
      <c r="AG207" s="232"/>
      <c r="AH207" s="232">
        <v>7400</v>
      </c>
      <c r="AI207" s="144">
        <v>7400</v>
      </c>
      <c r="AJ207" s="232"/>
      <c r="AK207" s="232"/>
      <c r="AL207" s="232">
        <v>1</v>
      </c>
      <c r="AM207" s="232"/>
      <c r="AN207" s="232"/>
      <c r="AO207" s="232"/>
      <c r="AP207" s="232"/>
      <c r="AQ207" s="232"/>
      <c r="AR207" s="232"/>
      <c r="AS207" s="232"/>
      <c r="AT207" s="232"/>
      <c r="AU207" s="182"/>
      <c r="AV207" s="232"/>
      <c r="AW207" s="232"/>
      <c r="AX207" s="232"/>
      <c r="AY207" s="232"/>
      <c r="AZ207" s="232"/>
      <c r="BA207" s="232"/>
      <c r="BB207" s="232"/>
      <c r="BC207" s="232"/>
      <c r="BD207" s="232"/>
      <c r="BE207" s="232"/>
      <c r="BF207" s="232"/>
      <c r="BG207" s="177"/>
      <c r="BH207" s="177"/>
      <c r="BI207" s="177"/>
      <c r="BJ207" s="177"/>
      <c r="BK207" s="232"/>
    </row>
    <row r="208" spans="1:63" s="703" customFormat="1" ht="24" hidden="1" customHeight="1" x14ac:dyDescent="0.2">
      <c r="A208" s="220" t="s">
        <v>341</v>
      </c>
      <c r="B208" s="147"/>
      <c r="C208" s="232" t="s">
        <v>6837</v>
      </c>
      <c r="D208" s="232"/>
      <c r="E208" s="232" t="s">
        <v>6842</v>
      </c>
      <c r="F208" s="232" t="s">
        <v>6837</v>
      </c>
      <c r="G208" s="232"/>
      <c r="H208" s="232"/>
      <c r="I208" s="232" t="s">
        <v>6841</v>
      </c>
      <c r="J208" s="1487"/>
      <c r="K208" s="1487"/>
      <c r="L208" s="165">
        <v>18885</v>
      </c>
      <c r="M208" s="165" t="s">
        <v>417</v>
      </c>
      <c r="N208" s="165" t="s">
        <v>417</v>
      </c>
      <c r="O208" s="232" t="s">
        <v>11640</v>
      </c>
      <c r="P208" s="232">
        <v>400</v>
      </c>
      <c r="Q208" s="232"/>
      <c r="R208" s="232">
        <v>4</v>
      </c>
      <c r="S208" s="232"/>
      <c r="T208" s="232" t="s">
        <v>154</v>
      </c>
      <c r="U208" s="165">
        <v>68</v>
      </c>
      <c r="V208" s="165">
        <v>105</v>
      </c>
      <c r="W208" s="144">
        <v>10200</v>
      </c>
      <c r="X208" s="144" t="s">
        <v>417</v>
      </c>
      <c r="Y208" s="232">
        <v>0</v>
      </c>
      <c r="Z208" s="232"/>
      <c r="AA208" s="232">
        <v>2006</v>
      </c>
      <c r="AB208" s="232">
        <v>2007</v>
      </c>
      <c r="AC208" s="232"/>
      <c r="AD208" s="232"/>
      <c r="AE208" s="232"/>
      <c r="AF208" s="232"/>
      <c r="AG208" s="232"/>
      <c r="AH208" s="144">
        <v>1755</v>
      </c>
      <c r="AI208" s="144">
        <v>1440</v>
      </c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182"/>
      <c r="AV208" s="232"/>
      <c r="AW208" s="232"/>
      <c r="AX208" s="232"/>
      <c r="AY208" s="232"/>
      <c r="AZ208" s="232"/>
      <c r="BA208" s="232"/>
      <c r="BB208" s="232"/>
      <c r="BC208" s="232"/>
      <c r="BD208" s="232"/>
      <c r="BE208" s="232"/>
      <c r="BF208" s="232"/>
      <c r="BG208" s="177"/>
      <c r="BH208" s="177"/>
      <c r="BI208" s="177"/>
      <c r="BJ208" s="177"/>
      <c r="BK208" s="232"/>
    </row>
    <row r="209" spans="1:63" s="703" customFormat="1" ht="24" hidden="1" customHeight="1" x14ac:dyDescent="0.2">
      <c r="A209" s="220" t="s">
        <v>342</v>
      </c>
      <c r="B209" s="147"/>
      <c r="C209" s="232" t="s">
        <v>6843</v>
      </c>
      <c r="D209" s="232" t="s">
        <v>6844</v>
      </c>
      <c r="E209" s="232" t="s">
        <v>6845</v>
      </c>
      <c r="F209" s="232" t="s">
        <v>6843</v>
      </c>
      <c r="G209" s="232" t="s">
        <v>6846</v>
      </c>
      <c r="H209" s="232"/>
      <c r="I209" s="232" t="s">
        <v>6843</v>
      </c>
      <c r="J209" s="232">
        <v>3</v>
      </c>
      <c r="K209" s="232" t="s">
        <v>1549</v>
      </c>
      <c r="L209" s="165">
        <v>42404</v>
      </c>
      <c r="M209" s="165">
        <v>2662.75</v>
      </c>
      <c r="N209" s="165">
        <v>3362.79</v>
      </c>
      <c r="O209" s="232" t="s">
        <v>153</v>
      </c>
      <c r="P209" s="232">
        <v>400</v>
      </c>
      <c r="Q209" s="232">
        <v>1.2</v>
      </c>
      <c r="R209" s="232">
        <v>8</v>
      </c>
      <c r="S209" s="232">
        <v>3840</v>
      </c>
      <c r="T209" s="232" t="s">
        <v>154</v>
      </c>
      <c r="U209" s="165">
        <v>70</v>
      </c>
      <c r="V209" s="165">
        <v>105</v>
      </c>
      <c r="W209" s="144">
        <v>4959</v>
      </c>
      <c r="X209" s="144">
        <v>9513</v>
      </c>
      <c r="Y209" s="232" t="s">
        <v>499</v>
      </c>
      <c r="Z209" s="232" t="s">
        <v>500</v>
      </c>
      <c r="AA209" s="232">
        <v>1983</v>
      </c>
      <c r="AB209" s="232">
        <v>1303</v>
      </c>
      <c r="AC209" s="232">
        <v>2140</v>
      </c>
      <c r="AD209" s="232"/>
      <c r="AE209" s="232"/>
      <c r="AF209" s="232">
        <v>372</v>
      </c>
      <c r="AG209" s="232" t="s">
        <v>2181</v>
      </c>
      <c r="AH209" s="144">
        <v>3815</v>
      </c>
      <c r="AI209" s="232">
        <v>3815</v>
      </c>
      <c r="AJ209" s="232">
        <v>1993</v>
      </c>
      <c r="AK209" s="232"/>
      <c r="AL209" s="232">
        <v>1</v>
      </c>
      <c r="AM209" s="232"/>
      <c r="AN209" s="232"/>
      <c r="AO209" s="232"/>
      <c r="AP209" s="232"/>
      <c r="AQ209" s="232"/>
      <c r="AR209" s="232"/>
      <c r="AS209" s="232"/>
      <c r="AT209" s="232"/>
      <c r="AU209" s="232"/>
      <c r="AV209" s="232"/>
      <c r="AW209" s="232"/>
      <c r="AX209" s="232"/>
      <c r="AY209" s="232"/>
      <c r="AZ209" s="232"/>
      <c r="BA209" s="232"/>
      <c r="BB209" s="232"/>
      <c r="BC209" s="232"/>
      <c r="BD209" s="232"/>
      <c r="BE209" s="232"/>
      <c r="BF209" s="232"/>
      <c r="BG209" s="232"/>
      <c r="BH209" s="232"/>
      <c r="BI209" s="232"/>
      <c r="BJ209" s="232"/>
      <c r="BK209" s="232"/>
    </row>
    <row r="210" spans="1:63" s="703" customFormat="1" ht="24" hidden="1" customHeight="1" x14ac:dyDescent="0.2">
      <c r="A210" s="220"/>
      <c r="B210" s="147"/>
      <c r="C210" s="232" t="s">
        <v>6877</v>
      </c>
      <c r="D210" s="232" t="s">
        <v>17619</v>
      </c>
      <c r="E210" s="232" t="s">
        <v>17620</v>
      </c>
      <c r="F210" s="232" t="s">
        <v>6877</v>
      </c>
      <c r="G210" s="232"/>
      <c r="H210" s="232"/>
      <c r="I210" s="232" t="s">
        <v>6877</v>
      </c>
      <c r="J210" s="232"/>
      <c r="K210" s="232">
        <v>12076</v>
      </c>
      <c r="L210" s="165">
        <v>160020</v>
      </c>
      <c r="M210" s="165" t="s">
        <v>417</v>
      </c>
      <c r="N210" s="165">
        <v>26598</v>
      </c>
      <c r="O210" s="232" t="s">
        <v>153</v>
      </c>
      <c r="P210" s="232">
        <v>400</v>
      </c>
      <c r="Q210" s="232">
        <v>7</v>
      </c>
      <c r="R210" s="232">
        <v>8</v>
      </c>
      <c r="S210" s="232">
        <v>300</v>
      </c>
      <c r="T210" s="232" t="s">
        <v>154</v>
      </c>
      <c r="U210" s="165">
        <v>75</v>
      </c>
      <c r="V210" s="165">
        <v>109</v>
      </c>
      <c r="W210" s="144">
        <v>7734</v>
      </c>
      <c r="X210" s="144" t="s">
        <v>417</v>
      </c>
      <c r="Y210" s="232"/>
      <c r="Z210" s="232"/>
      <c r="AA210" s="232">
        <v>2009</v>
      </c>
      <c r="AB210" s="232">
        <v>586</v>
      </c>
      <c r="AC210" s="232"/>
      <c r="AD210" s="232"/>
      <c r="AE210" s="232"/>
      <c r="AF210" s="232"/>
      <c r="AG210" s="232"/>
      <c r="AH210" s="144">
        <v>95000</v>
      </c>
      <c r="AI210" s="144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182"/>
      <c r="AV210" s="232"/>
      <c r="AW210" s="232"/>
      <c r="AX210" s="232"/>
      <c r="AY210" s="232"/>
      <c r="AZ210" s="232"/>
      <c r="BA210" s="232"/>
      <c r="BB210" s="232"/>
      <c r="BC210" s="232"/>
      <c r="BD210" s="232"/>
      <c r="BE210" s="232"/>
      <c r="BF210" s="232"/>
      <c r="BG210" s="177"/>
      <c r="BH210" s="177"/>
      <c r="BI210" s="177"/>
      <c r="BJ210" s="177"/>
      <c r="BK210" s="232"/>
    </row>
    <row r="211" spans="1:63" s="703" customFormat="1" ht="24" hidden="1" customHeight="1" x14ac:dyDescent="0.2">
      <c r="A211" s="220" t="s">
        <v>344</v>
      </c>
      <c r="B211" s="147"/>
      <c r="C211" s="232" t="s">
        <v>6847</v>
      </c>
      <c r="D211" s="232" t="s">
        <v>6848</v>
      </c>
      <c r="E211" s="232" t="s">
        <v>6849</v>
      </c>
      <c r="F211" s="232" t="s">
        <v>6847</v>
      </c>
      <c r="G211" s="232" t="s">
        <v>6850</v>
      </c>
      <c r="H211" s="232" t="s">
        <v>6851</v>
      </c>
      <c r="I211" s="232" t="s">
        <v>6852</v>
      </c>
      <c r="J211" s="232">
        <v>2</v>
      </c>
      <c r="K211" s="232" t="s">
        <v>152</v>
      </c>
      <c r="L211" s="165">
        <v>66343</v>
      </c>
      <c r="M211" s="165">
        <v>1248</v>
      </c>
      <c r="N211" s="165">
        <v>2385.6999999999998</v>
      </c>
      <c r="O211" s="232" t="s">
        <v>6853</v>
      </c>
      <c r="P211" s="232">
        <v>400</v>
      </c>
      <c r="Q211" s="232">
        <v>1.2</v>
      </c>
      <c r="R211" s="232">
        <v>8</v>
      </c>
      <c r="S211" s="232">
        <v>3840</v>
      </c>
      <c r="T211" s="232" t="s">
        <v>154</v>
      </c>
      <c r="U211" s="165">
        <v>68</v>
      </c>
      <c r="V211" s="165">
        <v>105</v>
      </c>
      <c r="W211" s="144">
        <v>1207</v>
      </c>
      <c r="X211" s="144">
        <v>10281</v>
      </c>
      <c r="Y211" s="232" t="s">
        <v>185</v>
      </c>
      <c r="Z211" s="232" t="s">
        <v>784</v>
      </c>
      <c r="AA211" s="232">
        <v>1996</v>
      </c>
      <c r="AB211" s="232">
        <v>250</v>
      </c>
      <c r="AC211" s="232">
        <v>250</v>
      </c>
      <c r="AD211" s="232">
        <v>1050</v>
      </c>
      <c r="AE211" s="232" t="s">
        <v>1007</v>
      </c>
      <c r="AF211" s="232" t="s">
        <v>1007</v>
      </c>
      <c r="AG211" s="232" t="s">
        <v>1007</v>
      </c>
      <c r="AH211" s="144">
        <v>1550</v>
      </c>
      <c r="AI211" s="144">
        <v>1550</v>
      </c>
      <c r="AJ211" s="232">
        <v>1999</v>
      </c>
      <c r="AK211" s="232">
        <v>2000</v>
      </c>
      <c r="AL211" s="232" t="s">
        <v>1007</v>
      </c>
      <c r="AM211" s="232"/>
      <c r="AN211" s="232" t="s">
        <v>1007</v>
      </c>
      <c r="AO211" s="232"/>
      <c r="AP211" s="232"/>
      <c r="AQ211" s="232"/>
      <c r="AR211" s="232" t="s">
        <v>1007</v>
      </c>
      <c r="AS211" s="232" t="s">
        <v>1007</v>
      </c>
      <c r="AT211" s="232" t="s">
        <v>1007</v>
      </c>
      <c r="AU211" s="182" t="s">
        <v>1007</v>
      </c>
      <c r="AV211" s="232" t="s">
        <v>1007</v>
      </c>
      <c r="AW211" s="232"/>
      <c r="AX211" s="232"/>
      <c r="AY211" s="232"/>
      <c r="AZ211" s="232"/>
      <c r="BA211" s="232"/>
      <c r="BB211" s="232"/>
      <c r="BC211" s="232"/>
      <c r="BD211" s="232"/>
      <c r="BE211" s="232"/>
      <c r="BF211" s="232"/>
      <c r="BG211" s="177"/>
      <c r="BH211" s="177"/>
      <c r="BI211" s="177"/>
      <c r="BJ211" s="177"/>
      <c r="BK211" s="232"/>
    </row>
    <row r="212" spans="1:63" s="703" customFormat="1" ht="24" hidden="1" customHeight="1" x14ac:dyDescent="0.2">
      <c r="A212" s="220" t="s">
        <v>121</v>
      </c>
      <c r="B212" s="147"/>
      <c r="C212" s="232" t="s">
        <v>6854</v>
      </c>
      <c r="D212" s="232"/>
      <c r="E212" s="232" t="s">
        <v>6855</v>
      </c>
      <c r="F212" s="232" t="s">
        <v>6854</v>
      </c>
      <c r="G212" s="232"/>
      <c r="H212" s="232"/>
      <c r="I212" s="232" t="s">
        <v>13815</v>
      </c>
      <c r="J212" s="232"/>
      <c r="K212" s="232"/>
      <c r="L212" s="165">
        <v>64161</v>
      </c>
      <c r="M212" s="165">
        <v>662</v>
      </c>
      <c r="N212" s="165">
        <v>1189</v>
      </c>
      <c r="O212" s="232" t="s">
        <v>153</v>
      </c>
      <c r="P212" s="232">
        <v>400</v>
      </c>
      <c r="Q212" s="232"/>
      <c r="R212" s="232">
        <v>8</v>
      </c>
      <c r="S212" s="232"/>
      <c r="T212" s="232" t="s">
        <v>310</v>
      </c>
      <c r="U212" s="165">
        <v>68</v>
      </c>
      <c r="V212" s="165">
        <v>110</v>
      </c>
      <c r="W212" s="144">
        <v>480</v>
      </c>
      <c r="X212" s="144">
        <v>5000</v>
      </c>
      <c r="Y212" s="232"/>
      <c r="Z212" s="232"/>
      <c r="AA212" s="232">
        <v>2004</v>
      </c>
      <c r="AB212" s="232"/>
      <c r="AC212" s="232"/>
      <c r="AD212" s="232"/>
      <c r="AE212" s="232"/>
      <c r="AF212" s="232"/>
      <c r="AG212" s="232"/>
      <c r="AH212" s="144">
        <v>4550</v>
      </c>
      <c r="AI212" s="144">
        <v>4550</v>
      </c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182"/>
      <c r="AV212" s="232"/>
      <c r="AW212" s="232"/>
      <c r="AX212" s="232"/>
      <c r="AY212" s="232"/>
      <c r="AZ212" s="232"/>
      <c r="BA212" s="232"/>
      <c r="BB212" s="232"/>
      <c r="BC212" s="232"/>
      <c r="BD212" s="232"/>
      <c r="BE212" s="232"/>
      <c r="BF212" s="232"/>
      <c r="BG212" s="177"/>
      <c r="BH212" s="177"/>
      <c r="BI212" s="177"/>
      <c r="BJ212" s="177"/>
      <c r="BK212" s="232"/>
    </row>
    <row r="213" spans="1:63" s="703" customFormat="1" ht="24" hidden="1" customHeight="1" x14ac:dyDescent="0.2">
      <c r="A213" s="220"/>
      <c r="B213" s="147"/>
      <c r="C213" s="232" t="s">
        <v>6856</v>
      </c>
      <c r="D213" s="232" t="s">
        <v>6857</v>
      </c>
      <c r="E213" s="232" t="s">
        <v>6858</v>
      </c>
      <c r="F213" s="232" t="s">
        <v>6856</v>
      </c>
      <c r="G213" s="232" t="s">
        <v>6859</v>
      </c>
      <c r="H213" s="232" t="s">
        <v>6860</v>
      </c>
      <c r="I213" s="232" t="s">
        <v>6856</v>
      </c>
      <c r="J213" s="232">
        <v>4</v>
      </c>
      <c r="K213" s="232" t="s">
        <v>152</v>
      </c>
      <c r="L213" s="165">
        <v>46768</v>
      </c>
      <c r="M213" s="165">
        <v>1490</v>
      </c>
      <c r="N213" s="165">
        <v>1702</v>
      </c>
      <c r="O213" s="232" t="s">
        <v>153</v>
      </c>
      <c r="P213" s="232">
        <v>400</v>
      </c>
      <c r="Q213" s="232">
        <v>1.2</v>
      </c>
      <c r="R213" s="232">
        <v>8</v>
      </c>
      <c r="S213" s="232">
        <v>3840</v>
      </c>
      <c r="T213" s="232" t="s">
        <v>310</v>
      </c>
      <c r="U213" s="165">
        <v>72</v>
      </c>
      <c r="V213" s="165">
        <v>100</v>
      </c>
      <c r="W213" s="144">
        <v>317</v>
      </c>
      <c r="X213" s="144">
        <v>5000</v>
      </c>
      <c r="Y213" s="232" t="s">
        <v>6861</v>
      </c>
      <c r="Z213" s="232" t="s">
        <v>500</v>
      </c>
      <c r="AA213" s="232">
        <v>1991</v>
      </c>
      <c r="AB213" s="232">
        <v>791</v>
      </c>
      <c r="AC213" s="232">
        <v>500</v>
      </c>
      <c r="AD213" s="232">
        <v>400</v>
      </c>
      <c r="AE213" s="232"/>
      <c r="AF213" s="232"/>
      <c r="AG213" s="232"/>
      <c r="AH213" s="144">
        <v>1691</v>
      </c>
      <c r="AI213" s="144">
        <v>1691</v>
      </c>
      <c r="AJ213" s="232">
        <v>2002</v>
      </c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182"/>
      <c r="AV213" s="232"/>
      <c r="AW213" s="232"/>
      <c r="AX213" s="232"/>
      <c r="AY213" s="232"/>
      <c r="AZ213" s="232"/>
      <c r="BA213" s="232"/>
      <c r="BB213" s="232"/>
      <c r="BC213" s="232"/>
      <c r="BD213" s="232"/>
      <c r="BE213" s="232"/>
      <c r="BF213" s="232"/>
      <c r="BG213" s="177"/>
      <c r="BH213" s="177"/>
      <c r="BI213" s="177"/>
      <c r="BJ213" s="177"/>
      <c r="BK213" s="232"/>
    </row>
    <row r="214" spans="1:63" s="703" customFormat="1" ht="24" hidden="1" customHeight="1" x14ac:dyDescent="0.2">
      <c r="A214" s="220" t="s">
        <v>145</v>
      </c>
      <c r="B214" s="147"/>
      <c r="C214" s="232" t="s">
        <v>6862</v>
      </c>
      <c r="D214" s="232" t="s">
        <v>6863</v>
      </c>
      <c r="E214" s="232" t="s">
        <v>6864</v>
      </c>
      <c r="F214" s="232" t="s">
        <v>6862</v>
      </c>
      <c r="G214" s="232" t="s">
        <v>6865</v>
      </c>
      <c r="H214" s="232" t="s">
        <v>6866</v>
      </c>
      <c r="I214" s="232" t="s">
        <v>6862</v>
      </c>
      <c r="J214" s="232">
        <v>5</v>
      </c>
      <c r="K214" s="232" t="s">
        <v>152</v>
      </c>
      <c r="L214" s="165">
        <v>65673</v>
      </c>
      <c r="M214" s="165">
        <v>2390</v>
      </c>
      <c r="N214" s="165">
        <v>9066</v>
      </c>
      <c r="O214" s="232" t="s">
        <v>153</v>
      </c>
      <c r="P214" s="232">
        <v>400</v>
      </c>
      <c r="Q214" s="232">
        <v>1.2</v>
      </c>
      <c r="R214" s="232">
        <v>8</v>
      </c>
      <c r="S214" s="232">
        <v>3840</v>
      </c>
      <c r="T214" s="232" t="s">
        <v>154</v>
      </c>
      <c r="U214" s="165">
        <v>75</v>
      </c>
      <c r="V214" s="165">
        <v>110</v>
      </c>
      <c r="W214" s="144">
        <v>8000</v>
      </c>
      <c r="X214" s="144">
        <v>10000</v>
      </c>
      <c r="Y214" s="232" t="s">
        <v>499</v>
      </c>
      <c r="Z214" s="232" t="s">
        <v>500</v>
      </c>
      <c r="AA214" s="232">
        <v>2001</v>
      </c>
      <c r="AB214" s="232">
        <v>2807</v>
      </c>
      <c r="AC214" s="232">
        <v>2211</v>
      </c>
      <c r="AD214" s="232">
        <v>538</v>
      </c>
      <c r="AE214" s="232"/>
      <c r="AF214" s="232"/>
      <c r="AG214" s="232"/>
      <c r="AH214" s="144">
        <v>5556</v>
      </c>
      <c r="AI214" s="144">
        <v>5556</v>
      </c>
      <c r="AJ214" s="232"/>
      <c r="AK214" s="232"/>
      <c r="AL214" s="232"/>
      <c r="AM214" s="232"/>
      <c r="AN214" s="232"/>
      <c r="AO214" s="232"/>
      <c r="AP214" s="232"/>
      <c r="AQ214" s="232"/>
      <c r="AR214" s="232" t="s">
        <v>683</v>
      </c>
      <c r="AS214" s="232">
        <v>3</v>
      </c>
      <c r="AT214" s="232">
        <v>1000</v>
      </c>
      <c r="AU214" s="182" t="s">
        <v>6867</v>
      </c>
      <c r="AV214" s="232" t="s">
        <v>6868</v>
      </c>
      <c r="AW214" s="232" t="s">
        <v>780</v>
      </c>
      <c r="AX214" s="232">
        <v>1</v>
      </c>
      <c r="AY214" s="232">
        <v>700</v>
      </c>
      <c r="AZ214" s="232" t="s">
        <v>6869</v>
      </c>
      <c r="BA214" s="232" t="s">
        <v>3160</v>
      </c>
      <c r="BB214" s="232" t="s">
        <v>687</v>
      </c>
      <c r="BC214" s="232">
        <v>2</v>
      </c>
      <c r="BD214" s="232">
        <v>1200</v>
      </c>
      <c r="BE214" s="232" t="s">
        <v>6870</v>
      </c>
      <c r="BF214" s="232" t="s">
        <v>3160</v>
      </c>
      <c r="BG214" s="177"/>
      <c r="BH214" s="177"/>
      <c r="BI214" s="177"/>
      <c r="BJ214" s="177"/>
      <c r="BK214" s="232"/>
    </row>
    <row r="215" spans="1:63" s="703" customFormat="1" ht="24" hidden="1" customHeight="1" x14ac:dyDescent="0.2">
      <c r="A215" s="220"/>
      <c r="B215" s="147"/>
      <c r="C215" s="232" t="s">
        <v>6862</v>
      </c>
      <c r="D215" s="232"/>
      <c r="E215" s="232" t="s">
        <v>6871</v>
      </c>
      <c r="F215" s="232" t="s">
        <v>6862</v>
      </c>
      <c r="G215" s="232"/>
      <c r="H215" s="232"/>
      <c r="I215" s="232" t="s">
        <v>6862</v>
      </c>
      <c r="J215" s="1487"/>
      <c r="K215" s="1487"/>
      <c r="L215" s="165">
        <v>71509</v>
      </c>
      <c r="M215" s="165">
        <v>65</v>
      </c>
      <c r="N215" s="165">
        <v>63</v>
      </c>
      <c r="O215" s="232" t="s">
        <v>153</v>
      </c>
      <c r="P215" s="232">
        <v>400</v>
      </c>
      <c r="Q215" s="232">
        <v>8</v>
      </c>
      <c r="R215" s="232">
        <v>8</v>
      </c>
      <c r="S215" s="232">
        <v>75</v>
      </c>
      <c r="T215" s="232" t="s">
        <v>310</v>
      </c>
      <c r="U215" s="165">
        <v>75</v>
      </c>
      <c r="V215" s="165">
        <v>100</v>
      </c>
      <c r="W215" s="144" t="s">
        <v>417</v>
      </c>
      <c r="X215" s="144">
        <v>5000</v>
      </c>
      <c r="Y215" s="232" t="s">
        <v>6872</v>
      </c>
      <c r="Z215" s="232"/>
      <c r="AA215" s="232">
        <v>2004</v>
      </c>
      <c r="AB215" s="232"/>
      <c r="AC215" s="232"/>
      <c r="AD215" s="232"/>
      <c r="AE215" s="232"/>
      <c r="AF215" s="232"/>
      <c r="AG215" s="232"/>
      <c r="AH215" s="144">
        <v>3500</v>
      </c>
      <c r="AI215" s="144">
        <v>1500</v>
      </c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182"/>
      <c r="AV215" s="232"/>
      <c r="AW215" s="232"/>
      <c r="AX215" s="232"/>
      <c r="AY215" s="232"/>
      <c r="AZ215" s="232"/>
      <c r="BA215" s="232"/>
      <c r="BB215" s="232"/>
      <c r="BC215" s="232"/>
      <c r="BD215" s="232"/>
      <c r="BE215" s="232"/>
      <c r="BF215" s="232"/>
      <c r="BG215" s="177"/>
      <c r="BH215" s="177"/>
      <c r="BI215" s="177"/>
      <c r="BJ215" s="177"/>
      <c r="BK215" s="232"/>
    </row>
    <row r="216" spans="1:63" s="703" customFormat="1" ht="24" hidden="1" customHeight="1" x14ac:dyDescent="0.2">
      <c r="A216" s="220"/>
      <c r="B216" s="147"/>
      <c r="C216" s="232" t="s">
        <v>6873</v>
      </c>
      <c r="D216" s="232" t="s">
        <v>17621</v>
      </c>
      <c r="E216" s="232" t="s">
        <v>6874</v>
      </c>
      <c r="F216" s="232" t="s">
        <v>6873</v>
      </c>
      <c r="G216" s="232" t="s">
        <v>6875</v>
      </c>
      <c r="H216" s="232"/>
      <c r="I216" s="232" t="s">
        <v>6873</v>
      </c>
      <c r="J216" s="232">
        <v>2</v>
      </c>
      <c r="K216" s="232" t="s">
        <v>152</v>
      </c>
      <c r="L216" s="165">
        <v>48182</v>
      </c>
      <c r="M216" s="165">
        <v>564</v>
      </c>
      <c r="N216" s="165">
        <v>1046</v>
      </c>
      <c r="O216" s="232" t="s">
        <v>153</v>
      </c>
      <c r="P216" s="232">
        <v>400</v>
      </c>
      <c r="Q216" s="232">
        <v>1.2</v>
      </c>
      <c r="R216" s="232">
        <v>8</v>
      </c>
      <c r="S216" s="232">
        <v>3840</v>
      </c>
      <c r="T216" s="232" t="s">
        <v>154</v>
      </c>
      <c r="U216" s="165">
        <v>70</v>
      </c>
      <c r="V216" s="165">
        <v>105</v>
      </c>
      <c r="W216" s="144">
        <v>5000</v>
      </c>
      <c r="X216" s="144">
        <v>5000</v>
      </c>
      <c r="Y216" s="232" t="s">
        <v>185</v>
      </c>
      <c r="Z216" s="232" t="s">
        <v>500</v>
      </c>
      <c r="AA216" s="232">
        <v>1993</v>
      </c>
      <c r="AB216" s="232">
        <v>670</v>
      </c>
      <c r="AC216" s="232">
        <v>1490</v>
      </c>
      <c r="AD216" s="232">
        <v>400</v>
      </c>
      <c r="AE216" s="232"/>
      <c r="AF216" s="232"/>
      <c r="AG216" s="232"/>
      <c r="AH216" s="144">
        <v>2560</v>
      </c>
      <c r="AI216" s="144">
        <v>2560</v>
      </c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182"/>
      <c r="AV216" s="232"/>
      <c r="AW216" s="232"/>
      <c r="AX216" s="232"/>
      <c r="AY216" s="232"/>
      <c r="AZ216" s="232"/>
      <c r="BA216" s="232"/>
      <c r="BB216" s="232"/>
      <c r="BC216" s="232"/>
      <c r="BD216" s="232"/>
      <c r="BE216" s="232"/>
      <c r="BF216" s="232"/>
      <c r="BG216" s="177"/>
      <c r="BH216" s="177"/>
      <c r="BI216" s="177"/>
      <c r="BJ216" s="177"/>
      <c r="BK216" s="232"/>
    </row>
    <row r="217" spans="1:63" s="703" customFormat="1" ht="24" hidden="1" customHeight="1" x14ac:dyDescent="0.2">
      <c r="A217" s="220"/>
      <c r="B217" s="147"/>
      <c r="C217" s="232" t="s">
        <v>2086</v>
      </c>
      <c r="D217" s="232" t="s">
        <v>17622</v>
      </c>
      <c r="E217" s="232" t="s">
        <v>6876</v>
      </c>
      <c r="F217" s="232" t="s">
        <v>2086</v>
      </c>
      <c r="G217" s="232"/>
      <c r="H217" s="232"/>
      <c r="I217" s="232" t="s">
        <v>2086</v>
      </c>
      <c r="J217" s="232"/>
      <c r="K217" s="232"/>
      <c r="L217" s="165">
        <v>102790</v>
      </c>
      <c r="M217" s="165">
        <v>2531</v>
      </c>
      <c r="N217" s="165">
        <v>2364</v>
      </c>
      <c r="O217" s="232" t="s">
        <v>153</v>
      </c>
      <c r="P217" s="232">
        <v>400</v>
      </c>
      <c r="Q217" s="232"/>
      <c r="R217" s="232">
        <v>8</v>
      </c>
      <c r="S217" s="232"/>
      <c r="T217" s="232" t="s">
        <v>310</v>
      </c>
      <c r="U217" s="165">
        <v>69</v>
      </c>
      <c r="V217" s="165">
        <v>105</v>
      </c>
      <c r="W217" s="144">
        <v>2995</v>
      </c>
      <c r="X217" s="144" t="s">
        <v>417</v>
      </c>
      <c r="Y217" s="232"/>
      <c r="Z217" s="232"/>
      <c r="AA217" s="232">
        <v>2016</v>
      </c>
      <c r="AB217" s="232"/>
      <c r="AC217" s="232"/>
      <c r="AD217" s="232"/>
      <c r="AE217" s="232"/>
      <c r="AF217" s="232"/>
      <c r="AG217" s="232"/>
      <c r="AH217" s="144">
        <v>16500</v>
      </c>
      <c r="AI217" s="144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182"/>
      <c r="AV217" s="232"/>
      <c r="AW217" s="232"/>
      <c r="AX217" s="232"/>
      <c r="AY217" s="232"/>
      <c r="AZ217" s="232"/>
      <c r="BA217" s="232"/>
      <c r="BB217" s="232"/>
      <c r="BC217" s="232"/>
      <c r="BD217" s="232"/>
      <c r="BE217" s="232"/>
      <c r="BF217" s="232"/>
      <c r="BG217" s="177"/>
      <c r="BH217" s="177"/>
      <c r="BI217" s="177"/>
      <c r="BJ217" s="177"/>
      <c r="BK217" s="232"/>
    </row>
    <row r="218" spans="1:63" s="703" customFormat="1" ht="24" hidden="1" customHeight="1" x14ac:dyDescent="0.2">
      <c r="A218" s="220"/>
      <c r="B218" s="147"/>
      <c r="C218" s="232" t="s">
        <v>6883</v>
      </c>
      <c r="D218" s="232"/>
      <c r="E218" s="232" t="s">
        <v>6884</v>
      </c>
      <c r="F218" s="232" t="s">
        <v>6883</v>
      </c>
      <c r="G218" s="232"/>
      <c r="H218" s="232"/>
      <c r="I218" s="232" t="s">
        <v>16379</v>
      </c>
      <c r="J218" s="232"/>
      <c r="K218" s="232"/>
      <c r="L218" s="165">
        <v>158177</v>
      </c>
      <c r="M218" s="165">
        <v>10503</v>
      </c>
      <c r="N218" s="165">
        <v>16367</v>
      </c>
      <c r="O218" s="232" t="s">
        <v>3057</v>
      </c>
      <c r="P218" s="232">
        <v>400</v>
      </c>
      <c r="Q218" s="232"/>
      <c r="R218" s="232">
        <v>8</v>
      </c>
      <c r="S218" s="232"/>
      <c r="T218" s="232" t="s">
        <v>154</v>
      </c>
      <c r="U218" s="165">
        <v>71</v>
      </c>
      <c r="V218" s="165">
        <v>144</v>
      </c>
      <c r="W218" s="144">
        <v>19699</v>
      </c>
      <c r="X218" s="144">
        <v>19699</v>
      </c>
      <c r="Y218" s="232"/>
      <c r="Z218" s="232"/>
      <c r="AA218" s="232">
        <v>2010</v>
      </c>
      <c r="AB218" s="232"/>
      <c r="AC218" s="232"/>
      <c r="AD218" s="232"/>
      <c r="AE218" s="232"/>
      <c r="AF218" s="232"/>
      <c r="AG218" s="232"/>
      <c r="AH218" s="144">
        <v>35018</v>
      </c>
      <c r="AI218" s="144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182"/>
      <c r="AV218" s="232"/>
      <c r="AW218" s="232"/>
      <c r="AX218" s="232"/>
      <c r="AY218" s="232"/>
      <c r="AZ218" s="232"/>
      <c r="BA218" s="232"/>
      <c r="BB218" s="232"/>
      <c r="BC218" s="232"/>
      <c r="BD218" s="232"/>
      <c r="BE218" s="232"/>
      <c r="BF218" s="232"/>
      <c r="BG218" s="177"/>
      <c r="BH218" s="177"/>
      <c r="BI218" s="232"/>
      <c r="BJ218" s="232"/>
      <c r="BK218" s="232"/>
    </row>
    <row r="219" spans="1:63" s="703" customFormat="1" ht="24" hidden="1" customHeight="1" x14ac:dyDescent="0.2">
      <c r="A219" s="220"/>
      <c r="B219" s="147"/>
      <c r="C219" s="232" t="s">
        <v>6880</v>
      </c>
      <c r="D219" s="232" t="s">
        <v>17623</v>
      </c>
      <c r="E219" s="232" t="s">
        <v>17624</v>
      </c>
      <c r="F219" s="232" t="s">
        <v>6880</v>
      </c>
      <c r="G219" s="232"/>
      <c r="H219" s="232"/>
      <c r="I219" s="232" t="s">
        <v>6880</v>
      </c>
      <c r="J219" s="232"/>
      <c r="K219" s="232"/>
      <c r="L219" s="165">
        <v>50544</v>
      </c>
      <c r="M219" s="165">
        <v>5633</v>
      </c>
      <c r="N219" s="165">
        <v>6960</v>
      </c>
      <c r="O219" s="232" t="s">
        <v>153</v>
      </c>
      <c r="P219" s="232">
        <v>400</v>
      </c>
      <c r="Q219" s="273"/>
      <c r="R219" s="273">
        <v>8</v>
      </c>
      <c r="S219" s="232"/>
      <c r="T219" s="232" t="s">
        <v>154</v>
      </c>
      <c r="U219" s="165">
        <v>70</v>
      </c>
      <c r="V219" s="165">
        <v>110</v>
      </c>
      <c r="W219" s="144">
        <v>10000</v>
      </c>
      <c r="X219" s="144">
        <v>10000</v>
      </c>
      <c r="Y219" s="232"/>
      <c r="Z219" s="232"/>
      <c r="AA219" s="232">
        <v>1996</v>
      </c>
      <c r="AB219" s="232"/>
      <c r="AC219" s="232"/>
      <c r="AD219" s="232"/>
      <c r="AE219" s="232"/>
      <c r="AF219" s="232"/>
      <c r="AG219" s="232"/>
      <c r="AH219" s="144">
        <v>5723</v>
      </c>
      <c r="AI219" s="144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  <c r="AV219" s="232"/>
      <c r="AW219" s="232"/>
      <c r="AX219" s="232"/>
      <c r="AY219" s="232"/>
      <c r="AZ219" s="232"/>
      <c r="BA219" s="232"/>
      <c r="BB219" s="232"/>
      <c r="BC219" s="232"/>
      <c r="BD219" s="232"/>
      <c r="BE219" s="232"/>
      <c r="BF219" s="232"/>
      <c r="BG219" s="232"/>
      <c r="BH219" s="232"/>
      <c r="BI219" s="177"/>
      <c r="BJ219" s="177"/>
      <c r="BK219" s="275"/>
    </row>
    <row r="220" spans="1:63" s="703" customFormat="1" ht="24" hidden="1" customHeight="1" x14ac:dyDescent="0.2">
      <c r="A220" s="220" t="s">
        <v>146</v>
      </c>
      <c r="B220" s="147"/>
      <c r="C220" s="232" t="s">
        <v>6937</v>
      </c>
      <c r="D220" s="232" t="s">
        <v>10542</v>
      </c>
      <c r="E220" s="232" t="s">
        <v>10543</v>
      </c>
      <c r="F220" s="232" t="s">
        <v>6937</v>
      </c>
      <c r="G220" s="232" t="s">
        <v>10544</v>
      </c>
      <c r="H220" s="232"/>
      <c r="I220" s="232" t="s">
        <v>6937</v>
      </c>
      <c r="J220" s="232">
        <v>1</v>
      </c>
      <c r="K220" s="232" t="s">
        <v>152</v>
      </c>
      <c r="L220" s="165">
        <v>61879</v>
      </c>
      <c r="M220" s="165">
        <v>699</v>
      </c>
      <c r="N220" s="165">
        <v>20640</v>
      </c>
      <c r="O220" s="232" t="s">
        <v>153</v>
      </c>
      <c r="P220" s="232">
        <v>400</v>
      </c>
      <c r="Q220" s="232">
        <v>1.2</v>
      </c>
      <c r="R220" s="232">
        <v>8</v>
      </c>
      <c r="S220" s="232">
        <v>3840</v>
      </c>
      <c r="T220" s="232" t="s">
        <v>310</v>
      </c>
      <c r="U220" s="165">
        <v>65</v>
      </c>
      <c r="V220" s="165">
        <v>110</v>
      </c>
      <c r="W220" s="144">
        <v>5000</v>
      </c>
      <c r="X220" s="144">
        <v>5000</v>
      </c>
      <c r="Y220" s="232" t="s">
        <v>185</v>
      </c>
      <c r="Z220" s="232" t="s">
        <v>500</v>
      </c>
      <c r="AA220" s="232">
        <v>1997</v>
      </c>
      <c r="AB220" s="232">
        <v>3550</v>
      </c>
      <c r="AC220" s="232">
        <v>1400</v>
      </c>
      <c r="AD220" s="232">
        <v>400</v>
      </c>
      <c r="AE220" s="232"/>
      <c r="AF220" s="232">
        <v>300</v>
      </c>
      <c r="AG220" s="232" t="s">
        <v>5032</v>
      </c>
      <c r="AH220" s="144">
        <v>5650</v>
      </c>
      <c r="AI220" s="232">
        <v>5650</v>
      </c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  <c r="AV220" s="232"/>
      <c r="AW220" s="232"/>
      <c r="AX220" s="232"/>
      <c r="AY220" s="232"/>
      <c r="AZ220" s="232"/>
      <c r="BA220" s="232"/>
      <c r="BB220" s="232"/>
      <c r="BC220" s="232"/>
      <c r="BD220" s="232"/>
      <c r="BE220" s="232"/>
      <c r="BF220" s="232"/>
      <c r="BG220" s="232"/>
      <c r="BH220" s="232"/>
      <c r="BI220" s="177"/>
      <c r="BJ220" s="177"/>
      <c r="BK220" s="232"/>
    </row>
    <row r="221" spans="1:63" s="703" customFormat="1" ht="24" hidden="1" customHeight="1" x14ac:dyDescent="0.2">
      <c r="A221" s="220" t="s">
        <v>147</v>
      </c>
      <c r="B221" s="147"/>
      <c r="C221" s="232" t="s">
        <v>6881</v>
      </c>
      <c r="D221" s="232"/>
      <c r="E221" s="232" t="s">
        <v>6882</v>
      </c>
      <c r="F221" s="232" t="s">
        <v>6881</v>
      </c>
      <c r="G221" s="232"/>
      <c r="H221" s="232"/>
      <c r="I221" s="232" t="s">
        <v>6881</v>
      </c>
      <c r="J221" s="232"/>
      <c r="K221" s="232"/>
      <c r="L221" s="165">
        <v>132227</v>
      </c>
      <c r="M221" s="165">
        <v>6427</v>
      </c>
      <c r="N221" s="165">
        <v>2518</v>
      </c>
      <c r="O221" s="232" t="s">
        <v>11640</v>
      </c>
      <c r="P221" s="232">
        <v>400</v>
      </c>
      <c r="Q221" s="232"/>
      <c r="R221" s="232">
        <v>8</v>
      </c>
      <c r="S221" s="232"/>
      <c r="T221" s="232" t="s">
        <v>154</v>
      </c>
      <c r="U221" s="165">
        <v>68</v>
      </c>
      <c r="V221" s="165">
        <v>105</v>
      </c>
      <c r="W221" s="144">
        <v>5470</v>
      </c>
      <c r="X221" s="144">
        <v>5470</v>
      </c>
      <c r="Y221" s="232"/>
      <c r="Z221" s="232"/>
      <c r="AA221" s="232">
        <v>2006</v>
      </c>
      <c r="AB221" s="232"/>
      <c r="AC221" s="232"/>
      <c r="AD221" s="232"/>
      <c r="AE221" s="232"/>
      <c r="AF221" s="232"/>
      <c r="AG221" s="232"/>
      <c r="AH221" s="144">
        <v>21039</v>
      </c>
      <c r="AI221" s="232">
        <v>19700</v>
      </c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32"/>
      <c r="AT221" s="232"/>
      <c r="AU221" s="232"/>
      <c r="AV221" s="232"/>
      <c r="AW221" s="232"/>
      <c r="AX221" s="232"/>
      <c r="AY221" s="232"/>
      <c r="AZ221" s="232"/>
      <c r="BA221" s="232"/>
      <c r="BB221" s="232"/>
      <c r="BC221" s="232"/>
      <c r="BD221" s="232"/>
      <c r="BE221" s="232"/>
      <c r="BF221" s="232"/>
      <c r="BG221" s="232"/>
      <c r="BH221" s="232"/>
      <c r="BI221" s="177"/>
      <c r="BJ221" s="177"/>
      <c r="BK221" s="232"/>
    </row>
    <row r="222" spans="1:63" s="703" customFormat="1" ht="24" hidden="1" customHeight="1" x14ac:dyDescent="0.2">
      <c r="A222" s="220"/>
      <c r="B222" s="1494"/>
      <c r="C222" s="232" t="s">
        <v>6885</v>
      </c>
      <c r="D222" s="232"/>
      <c r="E222" s="232" t="s">
        <v>6886</v>
      </c>
      <c r="F222" s="232" t="s">
        <v>6885</v>
      </c>
      <c r="G222" s="232"/>
      <c r="H222" s="232"/>
      <c r="I222" s="232" t="s">
        <v>6885</v>
      </c>
      <c r="J222" s="232"/>
      <c r="K222" s="232"/>
      <c r="L222" s="165">
        <v>55700</v>
      </c>
      <c r="M222" s="165">
        <v>785.81</v>
      </c>
      <c r="N222" s="165">
        <v>1857.61</v>
      </c>
      <c r="O222" s="232" t="s">
        <v>153</v>
      </c>
      <c r="P222" s="232">
        <v>400</v>
      </c>
      <c r="Q222" s="232"/>
      <c r="R222" s="232">
        <v>8</v>
      </c>
      <c r="S222" s="232"/>
      <c r="T222" s="232" t="s">
        <v>154</v>
      </c>
      <c r="U222" s="165">
        <v>68</v>
      </c>
      <c r="V222" s="165">
        <v>105</v>
      </c>
      <c r="W222" s="144">
        <v>774</v>
      </c>
      <c r="X222" s="144">
        <v>2000</v>
      </c>
      <c r="Y222" s="232"/>
      <c r="Z222" s="232"/>
      <c r="AA222" s="232">
        <v>2012</v>
      </c>
      <c r="AB222" s="232"/>
      <c r="AC222" s="232"/>
      <c r="AD222" s="232"/>
      <c r="AE222" s="232"/>
      <c r="AF222" s="232"/>
      <c r="AG222" s="232"/>
      <c r="AH222" s="144">
        <v>17200</v>
      </c>
      <c r="AI222" s="144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32"/>
      <c r="AT222" s="232"/>
      <c r="AU222" s="182"/>
      <c r="AV222" s="232"/>
      <c r="AW222" s="232"/>
      <c r="AX222" s="232"/>
      <c r="AY222" s="232"/>
      <c r="AZ222" s="232"/>
      <c r="BA222" s="232"/>
      <c r="BB222" s="232"/>
      <c r="BC222" s="232"/>
      <c r="BD222" s="232"/>
      <c r="BE222" s="232"/>
      <c r="BF222" s="232"/>
      <c r="BG222" s="177"/>
      <c r="BH222" s="177"/>
      <c r="BI222" s="177"/>
      <c r="BJ222" s="177"/>
      <c r="BK222" s="232"/>
    </row>
    <row r="223" spans="1:63" s="1179" customFormat="1" ht="24" hidden="1" customHeight="1" x14ac:dyDescent="0.2">
      <c r="A223" s="1257" t="s">
        <v>178</v>
      </c>
      <c r="B223" s="1253" t="s">
        <v>60</v>
      </c>
      <c r="C223" s="231" t="s">
        <v>55</v>
      </c>
      <c r="D223" s="231"/>
      <c r="E223" s="545">
        <f>COUNTA(E224:E253)</f>
        <v>30</v>
      </c>
      <c r="F223" s="231"/>
      <c r="G223" s="231"/>
      <c r="H223" s="1178"/>
      <c r="I223" s="231"/>
      <c r="J223" s="231"/>
      <c r="K223" s="231"/>
      <c r="L223" s="1083">
        <f>SUM(L224:L253)</f>
        <v>2392738.9</v>
      </c>
      <c r="M223" s="1083">
        <f>SUM(M224:M253)</f>
        <v>150018.90999999997</v>
      </c>
      <c r="N223" s="1083">
        <f>SUM(N224:N253)</f>
        <v>170637.87</v>
      </c>
      <c r="O223" s="231"/>
      <c r="P223" s="231"/>
      <c r="Q223" s="231"/>
      <c r="R223" s="231"/>
      <c r="S223" s="231"/>
      <c r="T223" s="231"/>
      <c r="U223" s="1083"/>
      <c r="V223" s="1083"/>
      <c r="W223" s="241"/>
      <c r="X223" s="241"/>
      <c r="Y223" s="231"/>
      <c r="Z223" s="231"/>
      <c r="AA223" s="231"/>
      <c r="AB223" s="231"/>
      <c r="AC223" s="231"/>
      <c r="AD223" s="231"/>
      <c r="AE223" s="231"/>
      <c r="AF223" s="231"/>
      <c r="AG223" s="231"/>
      <c r="AH223" s="241"/>
      <c r="AI223" s="231"/>
      <c r="AJ223" s="231"/>
      <c r="AK223" s="231"/>
      <c r="AL223" s="231"/>
      <c r="AM223" s="231"/>
      <c r="AN223" s="231"/>
      <c r="AO223" s="231"/>
      <c r="AP223" s="231"/>
      <c r="AQ223" s="231"/>
      <c r="AR223" s="231"/>
      <c r="AS223" s="231"/>
      <c r="AT223" s="1481"/>
      <c r="AU223" s="231"/>
      <c r="AV223" s="231"/>
      <c r="AW223" s="231"/>
      <c r="AX223" s="231"/>
      <c r="AY223" s="231"/>
      <c r="AZ223" s="231"/>
      <c r="BA223" s="231"/>
      <c r="BB223" s="231"/>
      <c r="BC223" s="231"/>
      <c r="BD223" s="231"/>
      <c r="BE223" s="231"/>
      <c r="BF223" s="1476"/>
      <c r="BG223" s="1476"/>
      <c r="BH223" s="1476"/>
      <c r="BI223" s="1476"/>
      <c r="BJ223" s="1476"/>
      <c r="BK223" s="231"/>
    </row>
    <row r="224" spans="1:63" s="703" customFormat="1" ht="24" hidden="1" customHeight="1" x14ac:dyDescent="0.2">
      <c r="A224" s="220" t="s">
        <v>156</v>
      </c>
      <c r="B224" s="180"/>
      <c r="C224" s="232" t="s">
        <v>322</v>
      </c>
      <c r="D224" s="232" t="s">
        <v>7288</v>
      </c>
      <c r="E224" s="232" t="s">
        <v>7289</v>
      </c>
      <c r="F224" s="232" t="s">
        <v>322</v>
      </c>
      <c r="G224" s="232" t="s">
        <v>7290</v>
      </c>
      <c r="H224" s="232" t="s">
        <v>148</v>
      </c>
      <c r="I224" s="232" t="s">
        <v>325</v>
      </c>
      <c r="J224" s="232"/>
      <c r="K224" s="232" t="s">
        <v>1549</v>
      </c>
      <c r="L224" s="165">
        <v>369924</v>
      </c>
      <c r="M224" s="165">
        <v>19370</v>
      </c>
      <c r="N224" s="165">
        <v>30820</v>
      </c>
      <c r="O224" s="232" t="s">
        <v>153</v>
      </c>
      <c r="P224" s="232">
        <v>400</v>
      </c>
      <c r="Q224" s="232">
        <v>1.2</v>
      </c>
      <c r="R224" s="232">
        <v>8</v>
      </c>
      <c r="S224" s="232"/>
      <c r="T224" s="232" t="s">
        <v>154</v>
      </c>
      <c r="U224" s="165">
        <v>75</v>
      </c>
      <c r="V224" s="165">
        <v>110</v>
      </c>
      <c r="W224" s="144">
        <v>27085</v>
      </c>
      <c r="X224" s="144">
        <v>30000</v>
      </c>
      <c r="Y224" s="232" t="s">
        <v>499</v>
      </c>
      <c r="Z224" s="232" t="s">
        <v>500</v>
      </c>
      <c r="AA224" s="232">
        <v>1993</v>
      </c>
      <c r="AB224" s="232">
        <v>20000</v>
      </c>
      <c r="AC224" s="232"/>
      <c r="AD224" s="232"/>
      <c r="AE224" s="232"/>
      <c r="AF224" s="232"/>
      <c r="AG224" s="232"/>
      <c r="AH224" s="144">
        <v>20000</v>
      </c>
      <c r="AI224" s="232"/>
      <c r="AJ224" s="232"/>
      <c r="AK224" s="232">
        <v>1</v>
      </c>
      <c r="AL224" s="232">
        <v>620</v>
      </c>
      <c r="AM224" s="232">
        <v>4</v>
      </c>
      <c r="AN224" s="232">
        <v>1400</v>
      </c>
      <c r="AO224" s="232"/>
      <c r="AP224" s="232"/>
      <c r="AQ224" s="232" t="s">
        <v>7291</v>
      </c>
      <c r="AR224" s="232">
        <v>1</v>
      </c>
      <c r="AS224" s="232">
        <v>584</v>
      </c>
      <c r="AT224" s="182"/>
      <c r="AU224" s="232" t="s">
        <v>7290</v>
      </c>
      <c r="AV224" s="232" t="s">
        <v>684</v>
      </c>
      <c r="AW224" s="232">
        <v>1</v>
      </c>
      <c r="AX224" s="232">
        <v>8100</v>
      </c>
      <c r="AY224" s="232"/>
      <c r="AZ224" s="232" t="s">
        <v>7290</v>
      </c>
      <c r="BA224" s="232"/>
      <c r="BB224" s="232"/>
      <c r="BC224" s="232"/>
      <c r="BD224" s="232"/>
      <c r="BE224" s="232"/>
      <c r="BF224" s="177"/>
      <c r="BG224" s="177"/>
      <c r="BH224" s="177"/>
      <c r="BI224" s="177"/>
      <c r="BJ224" s="177"/>
      <c r="BK224" s="232"/>
    </row>
    <row r="225" spans="1:63" s="703" customFormat="1" ht="24" hidden="1" customHeight="1" x14ac:dyDescent="0.2">
      <c r="A225" s="220" t="s">
        <v>156</v>
      </c>
      <c r="B225" s="147"/>
      <c r="C225" s="232" t="s">
        <v>322</v>
      </c>
      <c r="D225" s="232" t="s">
        <v>333</v>
      </c>
      <c r="E225" s="232" t="s">
        <v>7292</v>
      </c>
      <c r="F225" s="232" t="s">
        <v>322</v>
      </c>
      <c r="G225" s="232" t="s">
        <v>7293</v>
      </c>
      <c r="H225" s="181"/>
      <c r="I225" s="232" t="s">
        <v>325</v>
      </c>
      <c r="J225" s="232">
        <v>3</v>
      </c>
      <c r="K225" s="232"/>
      <c r="L225" s="165">
        <v>61833</v>
      </c>
      <c r="M225" s="165">
        <v>6758</v>
      </c>
      <c r="N225" s="165">
        <v>6758</v>
      </c>
      <c r="O225" s="232" t="s">
        <v>3057</v>
      </c>
      <c r="P225" s="232">
        <v>400</v>
      </c>
      <c r="Q225" s="232">
        <v>10</v>
      </c>
      <c r="R225" s="232">
        <v>8</v>
      </c>
      <c r="S225" s="232">
        <v>5000</v>
      </c>
      <c r="T225" s="232" t="s">
        <v>310</v>
      </c>
      <c r="U225" s="165">
        <v>68</v>
      </c>
      <c r="V225" s="165">
        <v>105</v>
      </c>
      <c r="W225" s="144">
        <v>5707</v>
      </c>
      <c r="X225" s="144">
        <v>5707</v>
      </c>
      <c r="Y225" s="232" t="s">
        <v>185</v>
      </c>
      <c r="Z225" s="232" t="s">
        <v>500</v>
      </c>
      <c r="AA225" s="232">
        <v>1963</v>
      </c>
      <c r="AB225" s="232"/>
      <c r="AC225" s="232"/>
      <c r="AD225" s="232"/>
      <c r="AE225" s="232"/>
      <c r="AF225" s="232"/>
      <c r="AG225" s="232"/>
      <c r="AH225" s="144">
        <v>304</v>
      </c>
      <c r="AI225" s="232"/>
      <c r="AJ225" s="232"/>
      <c r="AK225" s="232"/>
      <c r="AL225" s="232"/>
      <c r="AM225" s="232"/>
      <c r="AN225" s="232" t="s">
        <v>3029</v>
      </c>
      <c r="AO225" s="232"/>
      <c r="AP225" s="232"/>
      <c r="AQ225" s="232"/>
      <c r="AR225" s="232"/>
      <c r="AS225" s="232"/>
      <c r="AT225" s="182"/>
      <c r="AU225" s="232"/>
      <c r="AV225" s="232"/>
      <c r="AW225" s="232"/>
      <c r="AX225" s="232"/>
      <c r="AY225" s="232"/>
      <c r="AZ225" s="232"/>
      <c r="BA225" s="232"/>
      <c r="BB225" s="232"/>
      <c r="BC225" s="232"/>
      <c r="BD225" s="232"/>
      <c r="BE225" s="232"/>
      <c r="BF225" s="177"/>
      <c r="BG225" s="177"/>
      <c r="BH225" s="177"/>
      <c r="BI225" s="177"/>
      <c r="BJ225" s="177"/>
      <c r="BK225" s="232"/>
    </row>
    <row r="226" spans="1:63" s="703" customFormat="1" ht="24" hidden="1" customHeight="1" x14ac:dyDescent="0.2">
      <c r="A226" s="220"/>
      <c r="B226" s="147"/>
      <c r="C226" s="232" t="s">
        <v>7294</v>
      </c>
      <c r="D226" s="232"/>
      <c r="E226" s="232" t="s">
        <v>7295</v>
      </c>
      <c r="F226" s="232" t="s">
        <v>7294</v>
      </c>
      <c r="G226" s="232"/>
      <c r="H226" s="181"/>
      <c r="I226" s="232" t="s">
        <v>7294</v>
      </c>
      <c r="J226" s="232"/>
      <c r="K226" s="232"/>
      <c r="L226" s="165">
        <v>206214.9</v>
      </c>
      <c r="M226" s="165">
        <v>33496</v>
      </c>
      <c r="N226" s="165">
        <v>41160</v>
      </c>
      <c r="O226" s="232" t="s">
        <v>3057</v>
      </c>
      <c r="P226" s="232">
        <v>400</v>
      </c>
      <c r="Q226" s="232"/>
      <c r="R226" s="232">
        <v>8</v>
      </c>
      <c r="S226" s="232"/>
      <c r="T226" s="232" t="s">
        <v>154</v>
      </c>
      <c r="U226" s="165">
        <v>68</v>
      </c>
      <c r="V226" s="165">
        <v>105</v>
      </c>
      <c r="W226" s="144">
        <v>20116</v>
      </c>
      <c r="X226" s="144">
        <v>22000</v>
      </c>
      <c r="Y226" s="232"/>
      <c r="Z226" s="232"/>
      <c r="AA226" s="232">
        <v>2010</v>
      </c>
      <c r="AB226" s="232">
        <v>2010</v>
      </c>
      <c r="AC226" s="232">
        <v>2010</v>
      </c>
      <c r="AD226" s="232">
        <v>2010</v>
      </c>
      <c r="AE226" s="232">
        <v>2010</v>
      </c>
      <c r="AF226" s="232">
        <v>2010</v>
      </c>
      <c r="AG226" s="232">
        <v>2010</v>
      </c>
      <c r="AH226" s="144">
        <v>43918</v>
      </c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32"/>
      <c r="AT226" s="182"/>
      <c r="AU226" s="232"/>
      <c r="AV226" s="232"/>
      <c r="AW226" s="232"/>
      <c r="AX226" s="232"/>
      <c r="AY226" s="232"/>
      <c r="AZ226" s="232"/>
      <c r="BA226" s="232"/>
      <c r="BB226" s="232"/>
      <c r="BC226" s="232"/>
      <c r="BD226" s="232"/>
      <c r="BE226" s="232"/>
      <c r="BF226" s="177"/>
      <c r="BG226" s="177"/>
      <c r="BH226" s="177"/>
      <c r="BI226" s="177"/>
      <c r="BJ226" s="177"/>
      <c r="BK226" s="232"/>
    </row>
    <row r="227" spans="1:63" s="703" customFormat="1" ht="24" hidden="1" customHeight="1" x14ac:dyDescent="0.2">
      <c r="A227" s="220"/>
      <c r="B227" s="147"/>
      <c r="C227" s="232" t="s">
        <v>7299</v>
      </c>
      <c r="D227" s="232" t="s">
        <v>7300</v>
      </c>
      <c r="E227" s="232" t="s">
        <v>7301</v>
      </c>
      <c r="F227" s="232" t="s">
        <v>7299</v>
      </c>
      <c r="G227" s="232" t="s">
        <v>7302</v>
      </c>
      <c r="H227" s="181" t="s">
        <v>149</v>
      </c>
      <c r="I227" s="232" t="s">
        <v>7299</v>
      </c>
      <c r="J227" s="232">
        <v>3</v>
      </c>
      <c r="K227" s="232" t="s">
        <v>7303</v>
      </c>
      <c r="L227" s="1489">
        <v>32486</v>
      </c>
      <c r="M227" s="165">
        <v>789.11</v>
      </c>
      <c r="N227" s="165">
        <v>1045</v>
      </c>
      <c r="O227" s="232" t="s">
        <v>153</v>
      </c>
      <c r="P227" s="232">
        <v>400</v>
      </c>
      <c r="Q227" s="232">
        <v>1.2</v>
      </c>
      <c r="R227" s="232">
        <v>8</v>
      </c>
      <c r="S227" s="232"/>
      <c r="T227" s="232" t="s">
        <v>154</v>
      </c>
      <c r="U227" s="165">
        <v>75</v>
      </c>
      <c r="V227" s="165">
        <v>105</v>
      </c>
      <c r="W227" s="144">
        <v>5600</v>
      </c>
      <c r="X227" s="144">
        <v>20000</v>
      </c>
      <c r="Y227" s="232" t="s">
        <v>185</v>
      </c>
      <c r="Z227" s="232" t="s">
        <v>500</v>
      </c>
      <c r="AA227" s="232">
        <v>1970</v>
      </c>
      <c r="AB227" s="232">
        <v>200</v>
      </c>
      <c r="AC227" s="232">
        <v>16</v>
      </c>
      <c r="AD227" s="232">
        <v>60</v>
      </c>
      <c r="AE227" s="232"/>
      <c r="AF227" s="232"/>
      <c r="AG227" s="232"/>
      <c r="AH227" s="144">
        <v>272</v>
      </c>
      <c r="AI227" s="232">
        <v>2001</v>
      </c>
      <c r="AJ227" s="232"/>
      <c r="AK227" s="232">
        <v>1</v>
      </c>
      <c r="AL227" s="232"/>
      <c r="AM227" s="232"/>
      <c r="AN227" s="232"/>
      <c r="AO227" s="232"/>
      <c r="AP227" s="232"/>
      <c r="AQ227" s="232"/>
      <c r="AR227" s="232"/>
      <c r="AS227" s="232"/>
      <c r="AT227" s="182"/>
      <c r="AU227" s="232"/>
      <c r="AV227" s="232"/>
      <c r="AW227" s="232"/>
      <c r="AX227" s="232"/>
      <c r="AY227" s="232"/>
      <c r="AZ227" s="232"/>
      <c r="BA227" s="232"/>
      <c r="BB227" s="232"/>
      <c r="BC227" s="232"/>
      <c r="BD227" s="232"/>
      <c r="BE227" s="232"/>
      <c r="BF227" s="177"/>
      <c r="BG227" s="177"/>
      <c r="BH227" s="177"/>
      <c r="BI227" s="177"/>
      <c r="BJ227" s="177"/>
      <c r="BK227" s="232" t="s">
        <v>7304</v>
      </c>
    </row>
    <row r="228" spans="1:63" s="703" customFormat="1" ht="24" hidden="1" customHeight="1" x14ac:dyDescent="0.2">
      <c r="A228" s="220"/>
      <c r="B228" s="147"/>
      <c r="C228" s="232" t="s">
        <v>7305</v>
      </c>
      <c r="D228" s="232" t="s">
        <v>7306</v>
      </c>
      <c r="E228" s="232" t="s">
        <v>7307</v>
      </c>
      <c r="F228" s="232" t="s">
        <v>7305</v>
      </c>
      <c r="G228" s="232" t="s">
        <v>7308</v>
      </c>
      <c r="H228" s="181"/>
      <c r="I228" s="232" t="s">
        <v>7305</v>
      </c>
      <c r="J228" s="232">
        <v>5</v>
      </c>
      <c r="K228" s="232" t="s">
        <v>1549</v>
      </c>
      <c r="L228" s="165">
        <v>134596</v>
      </c>
      <c r="M228" s="165">
        <v>5229</v>
      </c>
      <c r="N228" s="165">
        <v>7981</v>
      </c>
      <c r="O228" s="232" t="s">
        <v>11640</v>
      </c>
      <c r="P228" s="232">
        <v>400</v>
      </c>
      <c r="Q228" s="232">
        <v>400</v>
      </c>
      <c r="R228" s="232">
        <v>8</v>
      </c>
      <c r="S228" s="232">
        <v>3200</v>
      </c>
      <c r="T228" s="232" t="s">
        <v>154</v>
      </c>
      <c r="U228" s="165">
        <v>75</v>
      </c>
      <c r="V228" s="165">
        <v>110</v>
      </c>
      <c r="W228" s="144">
        <v>6847</v>
      </c>
      <c r="X228" s="144">
        <v>10000</v>
      </c>
      <c r="Y228" s="232" t="s">
        <v>185</v>
      </c>
      <c r="Z228" s="232" t="s">
        <v>7309</v>
      </c>
      <c r="AA228" s="232">
        <v>1986</v>
      </c>
      <c r="AB228" s="232"/>
      <c r="AC228" s="232" t="s">
        <v>7310</v>
      </c>
      <c r="AD228" s="232" t="s">
        <v>7311</v>
      </c>
      <c r="AE228" s="232"/>
      <c r="AF228" s="232"/>
      <c r="AG228" s="232"/>
      <c r="AH228" s="144">
        <v>860</v>
      </c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32"/>
      <c r="AT228" s="182"/>
      <c r="AU228" s="232"/>
      <c r="AV228" s="232"/>
      <c r="AW228" s="232"/>
      <c r="AX228" s="232"/>
      <c r="AY228" s="232"/>
      <c r="AZ228" s="232"/>
      <c r="BA228" s="232"/>
      <c r="BB228" s="232"/>
      <c r="BC228" s="232"/>
      <c r="BD228" s="232"/>
      <c r="BE228" s="232"/>
      <c r="BF228" s="177"/>
      <c r="BG228" s="177"/>
      <c r="BH228" s="177"/>
      <c r="BI228" s="177"/>
      <c r="BJ228" s="177"/>
      <c r="BK228" s="232"/>
    </row>
    <row r="229" spans="1:63" s="703" customFormat="1" ht="24" hidden="1" customHeight="1" x14ac:dyDescent="0.2">
      <c r="A229" s="220" t="s">
        <v>156</v>
      </c>
      <c r="B229" s="147"/>
      <c r="C229" s="232" t="s">
        <v>7305</v>
      </c>
      <c r="D229" s="232" t="s">
        <v>7312</v>
      </c>
      <c r="E229" s="232" t="s">
        <v>7313</v>
      </c>
      <c r="F229" s="232" t="s">
        <v>7305</v>
      </c>
      <c r="G229" s="232" t="s">
        <v>7308</v>
      </c>
      <c r="H229" s="181"/>
      <c r="I229" s="232" t="s">
        <v>7305</v>
      </c>
      <c r="J229" s="232">
        <v>5</v>
      </c>
      <c r="K229" s="232" t="s">
        <v>1549</v>
      </c>
      <c r="L229" s="165">
        <v>42037</v>
      </c>
      <c r="M229" s="1490">
        <v>2162.9</v>
      </c>
      <c r="N229" s="165">
        <v>2371.6</v>
      </c>
      <c r="O229" s="232" t="s">
        <v>153</v>
      </c>
      <c r="P229" s="232">
        <v>400</v>
      </c>
      <c r="Q229" s="232">
        <v>400</v>
      </c>
      <c r="R229" s="232">
        <v>8</v>
      </c>
      <c r="S229" s="232">
        <v>3200</v>
      </c>
      <c r="T229" s="232" t="s">
        <v>154</v>
      </c>
      <c r="U229" s="165">
        <v>75</v>
      </c>
      <c r="V229" s="165">
        <v>110</v>
      </c>
      <c r="W229" s="144">
        <v>4868</v>
      </c>
      <c r="X229" s="144">
        <v>10000</v>
      </c>
      <c r="Y229" s="232" t="s">
        <v>185</v>
      </c>
      <c r="Z229" s="232" t="s">
        <v>7309</v>
      </c>
      <c r="AA229" s="232">
        <v>1982</v>
      </c>
      <c r="AB229" s="232" t="s">
        <v>751</v>
      </c>
      <c r="AC229" s="232" t="s">
        <v>7314</v>
      </c>
      <c r="AD229" s="232"/>
      <c r="AE229" s="232"/>
      <c r="AF229" s="232"/>
      <c r="AG229" s="232"/>
      <c r="AH229" s="144">
        <v>445</v>
      </c>
      <c r="AI229" s="232"/>
      <c r="AJ229" s="232"/>
      <c r="AK229" s="232"/>
      <c r="AL229" s="232"/>
      <c r="AM229" s="232"/>
      <c r="AN229" s="232"/>
      <c r="AO229" s="232"/>
      <c r="AP229" s="232"/>
      <c r="AQ229" s="232"/>
      <c r="AR229" s="232"/>
      <c r="AS229" s="232"/>
      <c r="AT229" s="182"/>
      <c r="AU229" s="232"/>
      <c r="AV229" s="232"/>
      <c r="AW229" s="232"/>
      <c r="AX229" s="232"/>
      <c r="AY229" s="232"/>
      <c r="AZ229" s="232"/>
      <c r="BA229" s="232"/>
      <c r="BB229" s="232"/>
      <c r="BC229" s="232"/>
      <c r="BD229" s="232"/>
      <c r="BE229" s="232"/>
      <c r="BF229" s="177"/>
      <c r="BG229" s="177"/>
      <c r="BH229" s="177"/>
      <c r="BI229" s="177"/>
      <c r="BJ229" s="177"/>
      <c r="BK229" s="232"/>
    </row>
    <row r="230" spans="1:63" s="703" customFormat="1" ht="24" hidden="1" customHeight="1" x14ac:dyDescent="0.2">
      <c r="A230" s="220" t="s">
        <v>156</v>
      </c>
      <c r="B230" s="147"/>
      <c r="C230" s="232" t="s">
        <v>785</v>
      </c>
      <c r="D230" s="232"/>
      <c r="E230" s="232" t="s">
        <v>7315</v>
      </c>
      <c r="F230" s="232" t="s">
        <v>785</v>
      </c>
      <c r="G230" s="232"/>
      <c r="H230" s="181"/>
      <c r="I230" s="232" t="s">
        <v>7316</v>
      </c>
      <c r="J230" s="232"/>
      <c r="K230" s="232"/>
      <c r="L230" s="165">
        <v>61127</v>
      </c>
      <c r="M230" s="165">
        <v>3496</v>
      </c>
      <c r="N230" s="165">
        <v>3512</v>
      </c>
      <c r="O230" s="232" t="s">
        <v>3057</v>
      </c>
      <c r="P230" s="232">
        <v>400</v>
      </c>
      <c r="Q230" s="232"/>
      <c r="R230" s="232">
        <v>8</v>
      </c>
      <c r="S230" s="232"/>
      <c r="T230" s="232" t="s">
        <v>154</v>
      </c>
      <c r="U230" s="165">
        <v>66</v>
      </c>
      <c r="V230" s="165">
        <v>100</v>
      </c>
      <c r="W230" s="144">
        <v>11476</v>
      </c>
      <c r="X230" s="144">
        <v>35000</v>
      </c>
      <c r="Y230" s="232"/>
      <c r="Z230" s="232"/>
      <c r="AA230" s="232">
        <v>2004</v>
      </c>
      <c r="AB230" s="232"/>
      <c r="AC230" s="232"/>
      <c r="AD230" s="232"/>
      <c r="AE230" s="232"/>
      <c r="AF230" s="232"/>
      <c r="AG230" s="232"/>
      <c r="AH230" s="144">
        <v>36100</v>
      </c>
      <c r="AI230" s="232"/>
      <c r="AJ230" s="232"/>
      <c r="AK230" s="232"/>
      <c r="AL230" s="232"/>
      <c r="AM230" s="232"/>
      <c r="AN230" s="232"/>
      <c r="AO230" s="232"/>
      <c r="AP230" s="232"/>
      <c r="AQ230" s="232"/>
      <c r="AR230" s="232"/>
      <c r="AS230" s="232"/>
      <c r="AT230" s="232"/>
      <c r="AU230" s="232"/>
      <c r="AV230" s="232"/>
      <c r="AW230" s="232"/>
      <c r="AX230" s="232"/>
      <c r="AY230" s="232"/>
      <c r="AZ230" s="232"/>
      <c r="BA230" s="232"/>
      <c r="BB230" s="232"/>
      <c r="BC230" s="232"/>
      <c r="BD230" s="232"/>
      <c r="BE230" s="232"/>
      <c r="BF230" s="177"/>
      <c r="BG230" s="177"/>
      <c r="BH230" s="177"/>
      <c r="BI230" s="177"/>
      <c r="BJ230" s="177"/>
      <c r="BK230" s="232" t="s">
        <v>7317</v>
      </c>
    </row>
    <row r="231" spans="1:63" s="703" customFormat="1" ht="24" hidden="1" customHeight="1" x14ac:dyDescent="0.2">
      <c r="A231" s="220" t="s">
        <v>156</v>
      </c>
      <c r="B231" s="147"/>
      <c r="C231" s="232" t="s">
        <v>785</v>
      </c>
      <c r="D231" s="232" t="s">
        <v>7318</v>
      </c>
      <c r="E231" s="232" t="s">
        <v>7319</v>
      </c>
      <c r="F231" s="232" t="s">
        <v>785</v>
      </c>
      <c r="G231" s="232" t="s">
        <v>786</v>
      </c>
      <c r="H231" s="232" t="s">
        <v>7320</v>
      </c>
      <c r="I231" s="232" t="s">
        <v>16439</v>
      </c>
      <c r="J231" s="232">
        <v>1</v>
      </c>
      <c r="K231" s="232"/>
      <c r="L231" s="165">
        <v>73500</v>
      </c>
      <c r="M231" s="165">
        <v>742</v>
      </c>
      <c r="N231" s="165">
        <v>1310</v>
      </c>
      <c r="O231" s="232" t="s">
        <v>15110</v>
      </c>
      <c r="P231" s="232">
        <v>400</v>
      </c>
      <c r="Q231" s="232"/>
      <c r="R231" s="232">
        <v>8</v>
      </c>
      <c r="S231" s="232"/>
      <c r="T231" s="232" t="s">
        <v>310</v>
      </c>
      <c r="U231" s="165">
        <v>80</v>
      </c>
      <c r="V231" s="165">
        <v>110</v>
      </c>
      <c r="W231" s="144">
        <v>3915</v>
      </c>
      <c r="X231" s="144">
        <v>10000</v>
      </c>
      <c r="Y231" s="232" t="s">
        <v>185</v>
      </c>
      <c r="Z231" s="232" t="s">
        <v>7321</v>
      </c>
      <c r="AA231" s="232">
        <v>1999</v>
      </c>
      <c r="AB231" s="232"/>
      <c r="AC231" s="232"/>
      <c r="AD231" s="232"/>
      <c r="AE231" s="232"/>
      <c r="AF231" s="232"/>
      <c r="AG231" s="232"/>
      <c r="AH231" s="144">
        <v>4000</v>
      </c>
      <c r="AI231" s="232"/>
      <c r="AJ231" s="232"/>
      <c r="AK231" s="232"/>
      <c r="AL231" s="232"/>
      <c r="AM231" s="232"/>
      <c r="AN231" s="232"/>
      <c r="AO231" s="232"/>
      <c r="AP231" s="232"/>
      <c r="AQ231" s="232"/>
      <c r="AR231" s="232"/>
      <c r="AS231" s="232"/>
      <c r="AT231" s="232"/>
      <c r="AU231" s="232"/>
      <c r="AV231" s="232"/>
      <c r="AW231" s="232"/>
      <c r="AX231" s="232"/>
      <c r="AY231" s="232"/>
      <c r="AZ231" s="232"/>
      <c r="BA231" s="232"/>
      <c r="BB231" s="232"/>
      <c r="BC231" s="232"/>
      <c r="BD231" s="232"/>
      <c r="BE231" s="232"/>
      <c r="BF231" s="177"/>
      <c r="BG231" s="177"/>
      <c r="BH231" s="177"/>
      <c r="BI231" s="177"/>
      <c r="BJ231" s="177"/>
      <c r="BK231" s="232" t="s">
        <v>7304</v>
      </c>
    </row>
    <row r="232" spans="1:63" s="703" customFormat="1" ht="24" hidden="1" customHeight="1" x14ac:dyDescent="0.2">
      <c r="A232" s="220" t="s">
        <v>156</v>
      </c>
      <c r="B232" s="147"/>
      <c r="C232" s="232" t="s">
        <v>7322</v>
      </c>
      <c r="D232" s="232" t="s">
        <v>7323</v>
      </c>
      <c r="E232" s="232" t="s">
        <v>11592</v>
      </c>
      <c r="F232" s="232" t="s">
        <v>7322</v>
      </c>
      <c r="G232" s="232" t="s">
        <v>7324</v>
      </c>
      <c r="H232" s="181"/>
      <c r="I232" s="232" t="s">
        <v>11593</v>
      </c>
      <c r="J232" s="232">
        <v>8</v>
      </c>
      <c r="K232" s="232" t="s">
        <v>7325</v>
      </c>
      <c r="L232" s="165">
        <v>64318</v>
      </c>
      <c r="M232" s="165">
        <v>2504</v>
      </c>
      <c r="N232" s="165">
        <v>3073</v>
      </c>
      <c r="O232" s="232" t="s">
        <v>153</v>
      </c>
      <c r="P232" s="232">
        <v>400</v>
      </c>
      <c r="Q232" s="232">
        <v>1.2</v>
      </c>
      <c r="R232" s="232">
        <v>8</v>
      </c>
      <c r="S232" s="232"/>
      <c r="T232" s="232" t="s">
        <v>154</v>
      </c>
      <c r="U232" s="165">
        <v>70</v>
      </c>
      <c r="V232" s="165">
        <v>105</v>
      </c>
      <c r="W232" s="144">
        <v>10000</v>
      </c>
      <c r="X232" s="144">
        <v>10000</v>
      </c>
      <c r="Y232" s="232" t="s">
        <v>185</v>
      </c>
      <c r="Z232" s="232" t="s">
        <v>500</v>
      </c>
      <c r="AA232" s="232">
        <v>1997</v>
      </c>
      <c r="AB232" s="232"/>
      <c r="AC232" s="232"/>
      <c r="AD232" s="232"/>
      <c r="AE232" s="232"/>
      <c r="AF232" s="232"/>
      <c r="AG232" s="232"/>
      <c r="AH232" s="144">
        <v>12000</v>
      </c>
      <c r="AI232" s="232"/>
      <c r="AJ232" s="232"/>
      <c r="AK232" s="232"/>
      <c r="AL232" s="232"/>
      <c r="AM232" s="232" t="s">
        <v>622</v>
      </c>
      <c r="AN232" s="232" t="s">
        <v>3029</v>
      </c>
      <c r="AO232" s="232"/>
      <c r="AP232" s="232"/>
      <c r="AQ232" s="232" t="s">
        <v>683</v>
      </c>
      <c r="AR232" s="232">
        <v>4</v>
      </c>
      <c r="AS232" s="232">
        <v>2750</v>
      </c>
      <c r="AT232" s="232" t="s">
        <v>7326</v>
      </c>
      <c r="AU232" s="232" t="s">
        <v>7327</v>
      </c>
      <c r="AV232" s="232"/>
      <c r="AW232" s="232"/>
      <c r="AX232" s="232"/>
      <c r="AY232" s="232"/>
      <c r="AZ232" s="232"/>
      <c r="BA232" s="232"/>
      <c r="BB232" s="232"/>
      <c r="BC232" s="232"/>
      <c r="BD232" s="232"/>
      <c r="BE232" s="232"/>
      <c r="BF232" s="232"/>
      <c r="BG232" s="232"/>
      <c r="BH232" s="232"/>
      <c r="BI232" s="232"/>
      <c r="BJ232" s="232"/>
      <c r="BK232" s="232"/>
    </row>
    <row r="233" spans="1:63" s="1461" customFormat="1" ht="24" hidden="1" customHeight="1" x14ac:dyDescent="0.15">
      <c r="A233" s="220" t="s">
        <v>93</v>
      </c>
      <c r="B233" s="147"/>
      <c r="C233" s="232" t="s">
        <v>7322</v>
      </c>
      <c r="D233" s="232" t="s">
        <v>7328</v>
      </c>
      <c r="E233" s="232" t="s">
        <v>7329</v>
      </c>
      <c r="F233" s="232" t="s">
        <v>7322</v>
      </c>
      <c r="G233" s="232" t="s">
        <v>7324</v>
      </c>
      <c r="H233" s="181"/>
      <c r="I233" s="232" t="s">
        <v>11593</v>
      </c>
      <c r="J233" s="232">
        <v>8</v>
      </c>
      <c r="K233" s="232" t="s">
        <v>7330</v>
      </c>
      <c r="L233" s="165">
        <v>22509</v>
      </c>
      <c r="M233" s="165">
        <v>93</v>
      </c>
      <c r="N233" s="165">
        <v>84</v>
      </c>
      <c r="O233" s="232" t="s">
        <v>330</v>
      </c>
      <c r="P233" s="232">
        <v>400</v>
      </c>
      <c r="Q233" s="232"/>
      <c r="R233" s="232">
        <v>6</v>
      </c>
      <c r="S233" s="232"/>
      <c r="T233" s="232" t="s">
        <v>330</v>
      </c>
      <c r="U233" s="165">
        <v>70</v>
      </c>
      <c r="V233" s="165">
        <v>105</v>
      </c>
      <c r="W233" s="144">
        <v>3000</v>
      </c>
      <c r="X233" s="144">
        <v>4000</v>
      </c>
      <c r="Y233" s="232" t="s">
        <v>185</v>
      </c>
      <c r="Z233" s="232" t="s">
        <v>500</v>
      </c>
      <c r="AA233" s="232">
        <v>2003</v>
      </c>
      <c r="AB233" s="232"/>
      <c r="AC233" s="232"/>
      <c r="AD233" s="232"/>
      <c r="AE233" s="232"/>
      <c r="AF233" s="232"/>
      <c r="AG233" s="232"/>
      <c r="AH233" s="144">
        <v>748</v>
      </c>
      <c r="AI233" s="232">
        <v>2003</v>
      </c>
      <c r="AJ233" s="232"/>
      <c r="AK233" s="232"/>
      <c r="AL233" s="232"/>
      <c r="AM233" s="232"/>
      <c r="AN233" s="232"/>
      <c r="AO233" s="232"/>
      <c r="AP233" s="232"/>
      <c r="AQ233" s="232" t="s">
        <v>684</v>
      </c>
      <c r="AR233" s="232">
        <v>1</v>
      </c>
      <c r="AS233" s="232">
        <v>13516</v>
      </c>
      <c r="AT233" s="232"/>
      <c r="AU233" s="232"/>
      <c r="AV233" s="232"/>
      <c r="AW233" s="232"/>
      <c r="AX233" s="232"/>
      <c r="AY233" s="232"/>
      <c r="AZ233" s="232"/>
      <c r="BA233" s="232"/>
      <c r="BB233" s="232"/>
      <c r="BC233" s="232"/>
      <c r="BD233" s="232"/>
      <c r="BE233" s="232"/>
      <c r="BF233" s="232"/>
      <c r="BG233" s="232"/>
      <c r="BH233" s="232"/>
      <c r="BI233" s="232"/>
      <c r="BJ233" s="232"/>
      <c r="BK233" s="232"/>
    </row>
    <row r="234" spans="1:63" s="1461" customFormat="1" ht="24" hidden="1" customHeight="1" x14ac:dyDescent="0.2">
      <c r="A234" s="220" t="s">
        <v>156</v>
      </c>
      <c r="B234" s="147"/>
      <c r="C234" s="232" t="s">
        <v>7331</v>
      </c>
      <c r="D234" s="232" t="s">
        <v>15111</v>
      </c>
      <c r="E234" s="232" t="s">
        <v>7332</v>
      </c>
      <c r="F234" s="232" t="s">
        <v>7331</v>
      </c>
      <c r="G234" s="232"/>
      <c r="H234" s="181"/>
      <c r="I234" s="232" t="s">
        <v>7333</v>
      </c>
      <c r="J234" s="232"/>
      <c r="K234" s="232"/>
      <c r="L234" s="165">
        <v>45329</v>
      </c>
      <c r="M234" s="165">
        <v>1735</v>
      </c>
      <c r="N234" s="165">
        <v>1941</v>
      </c>
      <c r="O234" s="232" t="s">
        <v>7334</v>
      </c>
      <c r="P234" s="232">
        <v>400</v>
      </c>
      <c r="Q234" s="232"/>
      <c r="R234" s="232">
        <v>8</v>
      </c>
      <c r="S234" s="232"/>
      <c r="T234" s="232" t="s">
        <v>154</v>
      </c>
      <c r="U234" s="165">
        <v>70</v>
      </c>
      <c r="V234" s="165">
        <v>105</v>
      </c>
      <c r="W234" s="144">
        <v>7500</v>
      </c>
      <c r="X234" s="144">
        <v>30000</v>
      </c>
      <c r="Y234" s="232"/>
      <c r="Z234" s="232"/>
      <c r="AA234" s="232">
        <v>1993</v>
      </c>
      <c r="AB234" s="232"/>
      <c r="AC234" s="232"/>
      <c r="AD234" s="232"/>
      <c r="AE234" s="232"/>
      <c r="AF234" s="232"/>
      <c r="AG234" s="232"/>
      <c r="AH234" s="144">
        <v>2203</v>
      </c>
      <c r="AI234" s="232"/>
      <c r="AJ234" s="232"/>
      <c r="AK234" s="232"/>
      <c r="AL234" s="232"/>
      <c r="AM234" s="232"/>
      <c r="AN234" s="232"/>
      <c r="AO234" s="232"/>
      <c r="AP234" s="232"/>
      <c r="AQ234" s="232"/>
      <c r="AR234" s="232"/>
      <c r="AS234" s="232"/>
      <c r="AT234" s="182"/>
      <c r="AU234" s="232"/>
      <c r="AV234" s="232"/>
      <c r="AW234" s="232"/>
      <c r="AX234" s="232"/>
      <c r="AY234" s="232"/>
      <c r="AZ234" s="232"/>
      <c r="BA234" s="232"/>
      <c r="BB234" s="232"/>
      <c r="BC234" s="232"/>
      <c r="BD234" s="232"/>
      <c r="BE234" s="232"/>
      <c r="BF234" s="177"/>
      <c r="BG234" s="177"/>
      <c r="BH234" s="177"/>
      <c r="BI234" s="177"/>
      <c r="BJ234" s="177"/>
      <c r="BK234" s="232"/>
    </row>
    <row r="235" spans="1:63" s="703" customFormat="1" ht="24" hidden="1" customHeight="1" x14ac:dyDescent="0.2">
      <c r="A235" s="220" t="s">
        <v>93</v>
      </c>
      <c r="B235" s="147"/>
      <c r="C235" s="232" t="s">
        <v>7331</v>
      </c>
      <c r="D235" s="232" t="s">
        <v>15112</v>
      </c>
      <c r="E235" s="232" t="s">
        <v>7335</v>
      </c>
      <c r="F235" s="232" t="s">
        <v>7331</v>
      </c>
      <c r="G235" s="232" t="s">
        <v>7336</v>
      </c>
      <c r="H235" s="181"/>
      <c r="I235" s="232" t="s">
        <v>7333</v>
      </c>
      <c r="J235" s="232">
        <v>2</v>
      </c>
      <c r="K235" s="232" t="s">
        <v>7337</v>
      </c>
      <c r="L235" s="165">
        <v>49385</v>
      </c>
      <c r="M235" s="165">
        <v>791</v>
      </c>
      <c r="N235" s="165">
        <v>859</v>
      </c>
      <c r="O235" s="232" t="s">
        <v>153</v>
      </c>
      <c r="P235" s="232">
        <v>400</v>
      </c>
      <c r="Q235" s="232">
        <v>1.2</v>
      </c>
      <c r="R235" s="232">
        <v>4</v>
      </c>
      <c r="S235" s="232"/>
      <c r="T235" s="232" t="s">
        <v>310</v>
      </c>
      <c r="U235" s="165">
        <v>68</v>
      </c>
      <c r="V235" s="165">
        <v>105</v>
      </c>
      <c r="W235" s="144">
        <v>280</v>
      </c>
      <c r="X235" s="144">
        <v>10000</v>
      </c>
      <c r="Y235" s="232" t="s">
        <v>499</v>
      </c>
      <c r="Z235" s="232" t="s">
        <v>500</v>
      </c>
      <c r="AA235" s="232">
        <v>1998</v>
      </c>
      <c r="AB235" s="232">
        <v>1603</v>
      </c>
      <c r="AC235" s="232">
        <v>200</v>
      </c>
      <c r="AD235" s="232">
        <v>400</v>
      </c>
      <c r="AE235" s="232"/>
      <c r="AF235" s="232"/>
      <c r="AG235" s="232"/>
      <c r="AH235" s="144">
        <v>5053</v>
      </c>
      <c r="AI235" s="232"/>
      <c r="AJ235" s="232"/>
      <c r="AK235" s="232"/>
      <c r="AL235" s="232"/>
      <c r="AM235" s="232"/>
      <c r="AN235" s="232"/>
      <c r="AO235" s="232"/>
      <c r="AP235" s="232"/>
      <c r="AQ235" s="232"/>
      <c r="AR235" s="232"/>
      <c r="AS235" s="232"/>
      <c r="AT235" s="232"/>
      <c r="AU235" s="232"/>
      <c r="AV235" s="232"/>
      <c r="AW235" s="232"/>
      <c r="AX235" s="232"/>
      <c r="AY235" s="232"/>
      <c r="AZ235" s="232"/>
      <c r="BA235" s="232"/>
      <c r="BB235" s="232"/>
      <c r="BC235" s="232"/>
      <c r="BD235" s="232"/>
      <c r="BE235" s="232"/>
      <c r="BF235" s="177"/>
      <c r="BG235" s="177"/>
      <c r="BH235" s="177"/>
      <c r="BI235" s="177"/>
      <c r="BJ235" s="177"/>
      <c r="BK235" s="232"/>
    </row>
    <row r="236" spans="1:63" s="703" customFormat="1" ht="24" hidden="1" customHeight="1" x14ac:dyDescent="0.2">
      <c r="A236" s="220" t="s">
        <v>156</v>
      </c>
      <c r="B236" s="147"/>
      <c r="C236" s="232" t="s">
        <v>7331</v>
      </c>
      <c r="D236" s="232" t="s">
        <v>15113</v>
      </c>
      <c r="E236" s="232" t="s">
        <v>7338</v>
      </c>
      <c r="F236" s="232" t="s">
        <v>7331</v>
      </c>
      <c r="G236" s="232" t="s">
        <v>7336</v>
      </c>
      <c r="H236" s="181"/>
      <c r="I236" s="232" t="s">
        <v>7333</v>
      </c>
      <c r="J236" s="232">
        <v>2</v>
      </c>
      <c r="K236" s="232" t="s">
        <v>7337</v>
      </c>
      <c r="L236" s="165">
        <v>39429</v>
      </c>
      <c r="M236" s="165">
        <v>160</v>
      </c>
      <c r="N236" s="165">
        <v>160</v>
      </c>
      <c r="O236" s="232" t="s">
        <v>153</v>
      </c>
      <c r="P236" s="232">
        <v>400</v>
      </c>
      <c r="Q236" s="232">
        <v>1.2</v>
      </c>
      <c r="R236" s="232">
        <v>4</v>
      </c>
      <c r="S236" s="232"/>
      <c r="T236" s="232" t="s">
        <v>310</v>
      </c>
      <c r="U236" s="165">
        <v>68</v>
      </c>
      <c r="V236" s="165">
        <v>105</v>
      </c>
      <c r="W236" s="144">
        <v>112</v>
      </c>
      <c r="X236" s="144">
        <v>10000</v>
      </c>
      <c r="Y236" s="232" t="s">
        <v>499</v>
      </c>
      <c r="Z236" s="232" t="s">
        <v>500</v>
      </c>
      <c r="AA236" s="232">
        <v>2006</v>
      </c>
      <c r="AB236" s="232">
        <v>4391</v>
      </c>
      <c r="AC236" s="232">
        <v>200</v>
      </c>
      <c r="AD236" s="232">
        <v>462</v>
      </c>
      <c r="AE236" s="232"/>
      <c r="AF236" s="232"/>
      <c r="AG236" s="232"/>
      <c r="AH236" s="144">
        <v>6573</v>
      </c>
      <c r="AI236" s="232">
        <v>2002</v>
      </c>
      <c r="AJ236" s="232"/>
      <c r="AK236" s="232"/>
      <c r="AL236" s="232"/>
      <c r="AM236" s="232"/>
      <c r="AN236" s="232"/>
      <c r="AO236" s="232"/>
      <c r="AP236" s="232"/>
      <c r="AQ236" s="232"/>
      <c r="AR236" s="232"/>
      <c r="AS236" s="232"/>
      <c r="AT236" s="232"/>
      <c r="AU236" s="232"/>
      <c r="AV236" s="232"/>
      <c r="AW236" s="232"/>
      <c r="AX236" s="232"/>
      <c r="AY236" s="232"/>
      <c r="AZ236" s="232"/>
      <c r="BA236" s="232"/>
      <c r="BB236" s="232"/>
      <c r="BC236" s="232"/>
      <c r="BD236" s="232"/>
      <c r="BE236" s="232"/>
      <c r="BF236" s="177"/>
      <c r="BG236" s="177"/>
      <c r="BH236" s="177"/>
      <c r="BI236" s="177"/>
      <c r="BJ236" s="177"/>
      <c r="BK236" s="232"/>
    </row>
    <row r="237" spans="1:63" s="703" customFormat="1" ht="24" hidden="1" customHeight="1" x14ac:dyDescent="0.2">
      <c r="A237" s="220" t="s">
        <v>156</v>
      </c>
      <c r="B237" s="147"/>
      <c r="C237" s="232" t="s">
        <v>7331</v>
      </c>
      <c r="D237" s="232" t="s">
        <v>15103</v>
      </c>
      <c r="E237" s="232" t="s">
        <v>7339</v>
      </c>
      <c r="F237" s="232" t="s">
        <v>7331</v>
      </c>
      <c r="G237" s="232"/>
      <c r="H237" s="181"/>
      <c r="I237" s="232" t="s">
        <v>7333</v>
      </c>
      <c r="J237" s="232"/>
      <c r="K237" s="232"/>
      <c r="L237" s="165">
        <v>98505</v>
      </c>
      <c r="M237" s="165">
        <v>326</v>
      </c>
      <c r="N237" s="165">
        <v>417</v>
      </c>
      <c r="O237" s="232" t="s">
        <v>7334</v>
      </c>
      <c r="P237" s="232">
        <v>400</v>
      </c>
      <c r="Q237" s="232"/>
      <c r="R237" s="232">
        <v>8</v>
      </c>
      <c r="S237" s="232"/>
      <c r="T237" s="232" t="s">
        <v>154</v>
      </c>
      <c r="U237" s="165">
        <v>72</v>
      </c>
      <c r="V237" s="165">
        <v>108</v>
      </c>
      <c r="W237" s="144">
        <v>3000</v>
      </c>
      <c r="X237" s="144">
        <v>10000</v>
      </c>
      <c r="Y237" s="232"/>
      <c r="Z237" s="232"/>
      <c r="AA237" s="232">
        <v>2012</v>
      </c>
      <c r="AB237" s="232"/>
      <c r="AC237" s="232"/>
      <c r="AD237" s="232"/>
      <c r="AE237" s="232"/>
      <c r="AF237" s="232"/>
      <c r="AG237" s="232"/>
      <c r="AH237" s="144">
        <v>16500</v>
      </c>
      <c r="AI237" s="232"/>
      <c r="AJ237" s="232"/>
      <c r="AK237" s="232"/>
      <c r="AL237" s="232"/>
      <c r="AM237" s="232"/>
      <c r="AN237" s="232"/>
      <c r="AO237" s="232"/>
      <c r="AP237" s="232"/>
      <c r="AQ237" s="232"/>
      <c r="AR237" s="232"/>
      <c r="AS237" s="232"/>
      <c r="AT237" s="182"/>
      <c r="AU237" s="232"/>
      <c r="AV237" s="232"/>
      <c r="AW237" s="232"/>
      <c r="AX237" s="232"/>
      <c r="AY237" s="232"/>
      <c r="AZ237" s="232"/>
      <c r="BA237" s="232"/>
      <c r="BB237" s="232"/>
      <c r="BC237" s="232"/>
      <c r="BD237" s="232"/>
      <c r="BE237" s="232"/>
      <c r="BF237" s="177"/>
      <c r="BG237" s="177"/>
      <c r="BH237" s="177"/>
      <c r="BI237" s="177"/>
      <c r="BJ237" s="177"/>
      <c r="BK237" s="232"/>
    </row>
    <row r="238" spans="1:63" s="703" customFormat="1" ht="24" hidden="1" customHeight="1" x14ac:dyDescent="0.2">
      <c r="A238" s="220" t="s">
        <v>156</v>
      </c>
      <c r="B238" s="147"/>
      <c r="C238" s="232" t="s">
        <v>7331</v>
      </c>
      <c r="D238" s="232" t="s">
        <v>15114</v>
      </c>
      <c r="E238" s="232" t="s">
        <v>7340</v>
      </c>
      <c r="F238" s="232" t="s">
        <v>7331</v>
      </c>
      <c r="G238" s="232"/>
      <c r="H238" s="232"/>
      <c r="I238" s="232" t="s">
        <v>7333</v>
      </c>
      <c r="J238" s="232"/>
      <c r="K238" s="232"/>
      <c r="L238" s="165">
        <v>26197</v>
      </c>
      <c r="M238" s="165">
        <v>125.44</v>
      </c>
      <c r="N238" s="165">
        <v>125.44</v>
      </c>
      <c r="O238" s="232" t="s">
        <v>153</v>
      </c>
      <c r="P238" s="232">
        <v>400</v>
      </c>
      <c r="Q238" s="232"/>
      <c r="R238" s="232">
        <v>4</v>
      </c>
      <c r="S238" s="232"/>
      <c r="T238" s="232" t="s">
        <v>310</v>
      </c>
      <c r="U238" s="165">
        <v>68</v>
      </c>
      <c r="V238" s="165">
        <v>105</v>
      </c>
      <c r="W238" s="144">
        <v>162</v>
      </c>
      <c r="X238" s="144">
        <v>162</v>
      </c>
      <c r="Y238" s="232"/>
      <c r="Z238" s="232"/>
      <c r="AA238" s="232">
        <v>2014</v>
      </c>
      <c r="AB238" s="232"/>
      <c r="AC238" s="232"/>
      <c r="AD238" s="232"/>
      <c r="AE238" s="232"/>
      <c r="AF238" s="232"/>
      <c r="AG238" s="232"/>
      <c r="AH238" s="144">
        <v>7500</v>
      </c>
      <c r="AI238" s="232"/>
      <c r="AJ238" s="232"/>
      <c r="AK238" s="232"/>
      <c r="AL238" s="232"/>
      <c r="AM238" s="232"/>
      <c r="AN238" s="232"/>
      <c r="AO238" s="232"/>
      <c r="AP238" s="232"/>
      <c r="AQ238" s="232"/>
      <c r="AR238" s="232"/>
      <c r="AS238" s="232"/>
      <c r="AT238" s="232"/>
      <c r="AU238" s="232"/>
      <c r="AV238" s="232"/>
      <c r="AW238" s="232"/>
      <c r="AX238" s="232"/>
      <c r="AY238" s="232"/>
      <c r="AZ238" s="232"/>
      <c r="BA238" s="232"/>
      <c r="BB238" s="232"/>
      <c r="BC238" s="232"/>
      <c r="BD238" s="232"/>
      <c r="BE238" s="232"/>
      <c r="BF238" s="177"/>
      <c r="BG238" s="177"/>
      <c r="BH238" s="177"/>
      <c r="BI238" s="177"/>
      <c r="BJ238" s="177"/>
      <c r="BK238" s="232" t="s">
        <v>7341</v>
      </c>
    </row>
    <row r="239" spans="1:63" s="703" customFormat="1" ht="24" hidden="1" customHeight="1" x14ac:dyDescent="0.2">
      <c r="A239" s="220" t="s">
        <v>156</v>
      </c>
      <c r="B239" s="147"/>
      <c r="C239" s="232" t="s">
        <v>787</v>
      </c>
      <c r="D239" s="232" t="s">
        <v>7342</v>
      </c>
      <c r="E239" s="232" t="s">
        <v>7343</v>
      </c>
      <c r="F239" s="232" t="s">
        <v>787</v>
      </c>
      <c r="G239" s="232" t="s">
        <v>7344</v>
      </c>
      <c r="H239" s="232" t="s">
        <v>7345</v>
      </c>
      <c r="I239" s="232" t="s">
        <v>325</v>
      </c>
      <c r="J239" s="232">
        <v>5</v>
      </c>
      <c r="K239" s="232"/>
      <c r="L239" s="165">
        <v>76486</v>
      </c>
      <c r="M239" s="165">
        <v>14536</v>
      </c>
      <c r="N239" s="165">
        <v>17061</v>
      </c>
      <c r="O239" s="232" t="s">
        <v>3132</v>
      </c>
      <c r="P239" s="232">
        <v>400</v>
      </c>
      <c r="Q239" s="232">
        <v>1.2</v>
      </c>
      <c r="R239" s="232">
        <v>8</v>
      </c>
      <c r="S239" s="232"/>
      <c r="T239" s="232" t="s">
        <v>154</v>
      </c>
      <c r="U239" s="232">
        <v>69</v>
      </c>
      <c r="V239" s="232">
        <v>105</v>
      </c>
      <c r="W239" s="165">
        <v>22000</v>
      </c>
      <c r="X239" s="165">
        <v>30000</v>
      </c>
      <c r="Y239" s="232" t="s">
        <v>499</v>
      </c>
      <c r="Z239" s="232" t="s">
        <v>500</v>
      </c>
      <c r="AA239" s="232">
        <v>2002</v>
      </c>
      <c r="AB239" s="232">
        <v>37700</v>
      </c>
      <c r="AC239" s="232">
        <v>3500</v>
      </c>
      <c r="AD239" s="232">
        <v>500</v>
      </c>
      <c r="AE239" s="232"/>
      <c r="AF239" s="232"/>
      <c r="AG239" s="232"/>
      <c r="AH239" s="165">
        <v>36000</v>
      </c>
      <c r="AI239" s="232"/>
      <c r="AJ239" s="232"/>
      <c r="AK239" s="232">
        <v>1</v>
      </c>
      <c r="AL239" s="232"/>
      <c r="AM239" s="232">
        <v>4</v>
      </c>
      <c r="AN239" s="232" t="s">
        <v>7346</v>
      </c>
      <c r="AO239" s="232"/>
      <c r="AP239" s="232"/>
      <c r="AQ239" s="232"/>
      <c r="AR239" s="232"/>
      <c r="AS239" s="232"/>
      <c r="AT239" s="232"/>
      <c r="AU239" s="232"/>
      <c r="AV239" s="232"/>
      <c r="AW239" s="232"/>
      <c r="AX239" s="232"/>
      <c r="AY239" s="232"/>
      <c r="AZ239" s="232"/>
      <c r="BA239" s="232"/>
      <c r="BB239" s="232"/>
      <c r="BC239" s="232"/>
      <c r="BD239" s="232"/>
      <c r="BE239" s="232"/>
      <c r="BF239" s="177"/>
      <c r="BG239" s="177"/>
      <c r="BH239" s="177"/>
      <c r="BI239" s="177"/>
      <c r="BJ239" s="177"/>
      <c r="BK239" s="232"/>
    </row>
    <row r="240" spans="1:63" s="703" customFormat="1" ht="24" hidden="1" customHeight="1" x14ac:dyDescent="0.2">
      <c r="A240" s="220"/>
      <c r="B240" s="147"/>
      <c r="C240" s="232" t="s">
        <v>788</v>
      </c>
      <c r="D240" s="232" t="s">
        <v>7347</v>
      </c>
      <c r="E240" s="232" t="s">
        <v>7348</v>
      </c>
      <c r="F240" s="232" t="s">
        <v>788</v>
      </c>
      <c r="G240" s="232" t="s">
        <v>7349</v>
      </c>
      <c r="H240" s="232" t="s">
        <v>7350</v>
      </c>
      <c r="I240" s="232" t="s">
        <v>4807</v>
      </c>
      <c r="J240" s="232">
        <v>1</v>
      </c>
      <c r="K240" s="232"/>
      <c r="L240" s="165">
        <v>51200</v>
      </c>
      <c r="M240" s="1490">
        <v>383.12</v>
      </c>
      <c r="N240" s="1490">
        <v>721.8</v>
      </c>
      <c r="O240" s="232" t="s">
        <v>153</v>
      </c>
      <c r="P240" s="232">
        <v>400</v>
      </c>
      <c r="Q240" s="232">
        <v>1.2</v>
      </c>
      <c r="R240" s="232">
        <v>8</v>
      </c>
      <c r="S240" s="232"/>
      <c r="T240" s="232" t="s">
        <v>310</v>
      </c>
      <c r="U240" s="165">
        <v>70</v>
      </c>
      <c r="V240" s="165">
        <v>105</v>
      </c>
      <c r="W240" s="144">
        <v>200</v>
      </c>
      <c r="X240" s="144">
        <v>7000</v>
      </c>
      <c r="Y240" s="232" t="s">
        <v>185</v>
      </c>
      <c r="Z240" s="232" t="s">
        <v>500</v>
      </c>
      <c r="AA240" s="232">
        <v>1991</v>
      </c>
      <c r="AB240" s="232">
        <v>597</v>
      </c>
      <c r="AC240" s="232">
        <v>597</v>
      </c>
      <c r="AD240" s="232">
        <v>440</v>
      </c>
      <c r="AE240" s="232"/>
      <c r="AF240" s="232"/>
      <c r="AG240" s="232"/>
      <c r="AH240" s="144">
        <v>1637</v>
      </c>
      <c r="AI240" s="232"/>
      <c r="AJ240" s="232"/>
      <c r="AK240" s="232"/>
      <c r="AL240" s="232"/>
      <c r="AM240" s="232"/>
      <c r="AN240" s="232"/>
      <c r="AO240" s="232"/>
      <c r="AP240" s="232"/>
      <c r="AQ240" s="232" t="s">
        <v>683</v>
      </c>
      <c r="AR240" s="232">
        <v>2</v>
      </c>
      <c r="AS240" s="232">
        <v>1436</v>
      </c>
      <c r="AT240" s="232" t="s">
        <v>7351</v>
      </c>
      <c r="AU240" s="232" t="s">
        <v>7352</v>
      </c>
      <c r="AV240" s="232" t="s">
        <v>7353</v>
      </c>
      <c r="AW240" s="232">
        <v>1</v>
      </c>
      <c r="AX240" s="232">
        <v>540</v>
      </c>
      <c r="AY240" s="232"/>
      <c r="AZ240" s="232" t="s">
        <v>7354</v>
      </c>
      <c r="BA240" s="232" t="s">
        <v>687</v>
      </c>
      <c r="BB240" s="232">
        <v>2</v>
      </c>
      <c r="BC240" s="232">
        <v>1482</v>
      </c>
      <c r="BD240" s="232" t="s">
        <v>7355</v>
      </c>
      <c r="BE240" s="232" t="s">
        <v>7356</v>
      </c>
      <c r="BF240" s="232"/>
      <c r="BG240" s="232"/>
      <c r="BH240" s="232"/>
      <c r="BI240" s="232"/>
      <c r="BJ240" s="232"/>
      <c r="BK240" s="232"/>
    </row>
    <row r="241" spans="1:63" s="703" customFormat="1" ht="24" hidden="1" customHeight="1" x14ac:dyDescent="0.2">
      <c r="A241" s="220" t="s">
        <v>156</v>
      </c>
      <c r="B241" s="147"/>
      <c r="C241" s="232" t="s">
        <v>788</v>
      </c>
      <c r="D241" s="232" t="s">
        <v>7347</v>
      </c>
      <c r="E241" s="232" t="s">
        <v>7357</v>
      </c>
      <c r="F241" s="232" t="s">
        <v>788</v>
      </c>
      <c r="G241" s="232" t="s">
        <v>7349</v>
      </c>
      <c r="H241" s="181" t="s">
        <v>7350</v>
      </c>
      <c r="I241" s="232" t="s">
        <v>4807</v>
      </c>
      <c r="J241" s="232">
        <v>1</v>
      </c>
      <c r="K241" s="232"/>
      <c r="L241" s="165">
        <v>36960</v>
      </c>
      <c r="M241" s="165">
        <v>186</v>
      </c>
      <c r="N241" s="165">
        <v>262</v>
      </c>
      <c r="O241" s="232" t="s">
        <v>153</v>
      </c>
      <c r="P241" s="232">
        <v>360</v>
      </c>
      <c r="Q241" s="232">
        <v>1.2</v>
      </c>
      <c r="R241" s="232">
        <v>4</v>
      </c>
      <c r="S241" s="232"/>
      <c r="T241" s="232" t="s">
        <v>310</v>
      </c>
      <c r="U241" s="165">
        <v>68</v>
      </c>
      <c r="V241" s="165">
        <v>105</v>
      </c>
      <c r="W241" s="144">
        <v>150</v>
      </c>
      <c r="X241" s="144">
        <v>5000</v>
      </c>
      <c r="Y241" s="232" t="s">
        <v>185</v>
      </c>
      <c r="Z241" s="232" t="s">
        <v>500</v>
      </c>
      <c r="AA241" s="232">
        <v>2003</v>
      </c>
      <c r="AB241" s="232">
        <v>597</v>
      </c>
      <c r="AC241" s="232">
        <v>597</v>
      </c>
      <c r="AD241" s="232">
        <v>440</v>
      </c>
      <c r="AE241" s="232"/>
      <c r="AF241" s="232"/>
      <c r="AG241" s="232"/>
      <c r="AH241" s="144">
        <v>1463</v>
      </c>
      <c r="AI241" s="232"/>
      <c r="AJ241" s="232"/>
      <c r="AK241" s="232"/>
      <c r="AL241" s="232"/>
      <c r="AM241" s="232"/>
      <c r="AN241" s="232"/>
      <c r="AO241" s="232"/>
      <c r="AP241" s="232"/>
      <c r="AQ241" s="232" t="s">
        <v>683</v>
      </c>
      <c r="AR241" s="232">
        <v>2</v>
      </c>
      <c r="AS241" s="232">
        <v>1436</v>
      </c>
      <c r="AT241" s="232" t="s">
        <v>7351</v>
      </c>
      <c r="AU241" s="232" t="s">
        <v>7352</v>
      </c>
      <c r="AV241" s="232" t="s">
        <v>7353</v>
      </c>
      <c r="AW241" s="232">
        <v>1</v>
      </c>
      <c r="AX241" s="232">
        <v>540</v>
      </c>
      <c r="AY241" s="232"/>
      <c r="AZ241" s="232" t="s">
        <v>7354</v>
      </c>
      <c r="BA241" s="232" t="s">
        <v>687</v>
      </c>
      <c r="BB241" s="232">
        <v>2</v>
      </c>
      <c r="BC241" s="232">
        <v>1482</v>
      </c>
      <c r="BD241" s="232" t="s">
        <v>7355</v>
      </c>
      <c r="BE241" s="232" t="s">
        <v>7356</v>
      </c>
      <c r="BF241" s="232"/>
      <c r="BG241" s="232"/>
      <c r="BH241" s="232"/>
      <c r="BI241" s="232"/>
      <c r="BJ241" s="232"/>
      <c r="BK241" s="266"/>
    </row>
    <row r="242" spans="1:63" s="703" customFormat="1" ht="24" hidden="1" customHeight="1" x14ac:dyDescent="0.2">
      <c r="A242" s="220" t="s">
        <v>93</v>
      </c>
      <c r="B242" s="147"/>
      <c r="C242" s="232" t="s">
        <v>7358</v>
      </c>
      <c r="D242" s="232" t="s">
        <v>7359</v>
      </c>
      <c r="E242" s="232" t="s">
        <v>7360</v>
      </c>
      <c r="F242" s="232" t="s">
        <v>7358</v>
      </c>
      <c r="G242" s="232" t="s">
        <v>15115</v>
      </c>
      <c r="H242" s="181" t="s">
        <v>7361</v>
      </c>
      <c r="I242" s="232" t="s">
        <v>489</v>
      </c>
      <c r="J242" s="232" t="s">
        <v>7362</v>
      </c>
      <c r="K242" s="232" t="s">
        <v>7363</v>
      </c>
      <c r="L242" s="165">
        <v>168704</v>
      </c>
      <c r="M242" s="165">
        <v>21462</v>
      </c>
      <c r="N242" s="165">
        <v>9505</v>
      </c>
      <c r="O242" s="232" t="s">
        <v>153</v>
      </c>
      <c r="P242" s="232">
        <v>400</v>
      </c>
      <c r="Q242" s="232">
        <v>1</v>
      </c>
      <c r="R242" s="232">
        <v>8</v>
      </c>
      <c r="S242" s="232">
        <v>3200</v>
      </c>
      <c r="T242" s="232" t="s">
        <v>153</v>
      </c>
      <c r="U242" s="165">
        <v>73</v>
      </c>
      <c r="V242" s="165">
        <v>109</v>
      </c>
      <c r="W242" s="144">
        <v>10000</v>
      </c>
      <c r="X242" s="144">
        <v>10000</v>
      </c>
      <c r="Y242" s="232" t="s">
        <v>185</v>
      </c>
      <c r="Z242" s="232"/>
      <c r="AA242" s="232">
        <v>1999</v>
      </c>
      <c r="AB242" s="232">
        <v>17847</v>
      </c>
      <c r="AC242" s="232">
        <v>800</v>
      </c>
      <c r="AD242" s="232">
        <v>530</v>
      </c>
      <c r="AE242" s="232"/>
      <c r="AF242" s="232"/>
      <c r="AG242" s="232"/>
      <c r="AH242" s="144">
        <v>19177</v>
      </c>
      <c r="AI242" s="232"/>
      <c r="AJ242" s="232"/>
      <c r="AK242" s="232"/>
      <c r="AL242" s="232"/>
      <c r="AM242" s="232"/>
      <c r="AN242" s="232"/>
      <c r="AO242" s="232"/>
      <c r="AP242" s="232"/>
      <c r="AQ242" s="232" t="s">
        <v>702</v>
      </c>
      <c r="AR242" s="232">
        <v>1</v>
      </c>
      <c r="AS242" s="232">
        <v>7957</v>
      </c>
      <c r="AT242" s="182" t="s">
        <v>7364</v>
      </c>
      <c r="AU242" s="232" t="s">
        <v>7358</v>
      </c>
      <c r="AV242" s="232"/>
      <c r="AW242" s="232"/>
      <c r="AX242" s="232"/>
      <c r="AY242" s="232"/>
      <c r="AZ242" s="232"/>
      <c r="BA242" s="232"/>
      <c r="BB242" s="232"/>
      <c r="BC242" s="232"/>
      <c r="BD242" s="232"/>
      <c r="BE242" s="232"/>
      <c r="BF242" s="177"/>
      <c r="BG242" s="177"/>
      <c r="BH242" s="177"/>
      <c r="BI242" s="177"/>
      <c r="BJ242" s="177"/>
      <c r="BK242" s="232"/>
    </row>
    <row r="243" spans="1:63" s="703" customFormat="1" ht="24" hidden="1" customHeight="1" x14ac:dyDescent="0.2">
      <c r="A243" s="220" t="s">
        <v>156</v>
      </c>
      <c r="B243" s="147"/>
      <c r="C243" s="232" t="s">
        <v>7365</v>
      </c>
      <c r="D243" s="232" t="s">
        <v>7366</v>
      </c>
      <c r="E243" s="232" t="s">
        <v>7367</v>
      </c>
      <c r="F243" s="232" t="s">
        <v>7365</v>
      </c>
      <c r="G243" s="232" t="s">
        <v>7368</v>
      </c>
      <c r="H243" s="181" t="s">
        <v>7369</v>
      </c>
      <c r="I243" s="232" t="s">
        <v>13712</v>
      </c>
      <c r="J243" s="232">
        <v>2</v>
      </c>
      <c r="K243" s="232" t="s">
        <v>7370</v>
      </c>
      <c r="L243" s="165">
        <v>56952</v>
      </c>
      <c r="M243" s="165">
        <v>9105.82</v>
      </c>
      <c r="N243" s="165">
        <v>2304.3000000000002</v>
      </c>
      <c r="O243" s="232" t="s">
        <v>153</v>
      </c>
      <c r="P243" s="232">
        <v>400</v>
      </c>
      <c r="Q243" s="232">
        <v>1.2</v>
      </c>
      <c r="R243" s="232">
        <v>8</v>
      </c>
      <c r="S243" s="232"/>
      <c r="T243" s="232" t="s">
        <v>310</v>
      </c>
      <c r="U243" s="165">
        <v>70</v>
      </c>
      <c r="V243" s="165">
        <v>109</v>
      </c>
      <c r="W243" s="144">
        <v>5302</v>
      </c>
      <c r="X243" s="144">
        <v>10000</v>
      </c>
      <c r="Y243" s="232" t="s">
        <v>185</v>
      </c>
      <c r="Z243" s="232" t="s">
        <v>500</v>
      </c>
      <c r="AA243" s="232">
        <v>2005</v>
      </c>
      <c r="AB243" s="232">
        <v>34</v>
      </c>
      <c r="AC243" s="232">
        <v>7</v>
      </c>
      <c r="AD243" s="232">
        <v>4</v>
      </c>
      <c r="AE243" s="232"/>
      <c r="AF243" s="232"/>
      <c r="AG243" s="232"/>
      <c r="AH243" s="144">
        <v>6740</v>
      </c>
      <c r="AI243" s="232"/>
      <c r="AJ243" s="232"/>
      <c r="AK243" s="232"/>
      <c r="AL243" s="232"/>
      <c r="AM243" s="232"/>
      <c r="AN243" s="232"/>
      <c r="AO243" s="232"/>
      <c r="AP243" s="232"/>
      <c r="AQ243" s="232"/>
      <c r="AR243" s="232"/>
      <c r="AS243" s="232"/>
      <c r="AT243" s="232"/>
      <c r="AU243" s="232"/>
      <c r="AV243" s="232"/>
      <c r="AW243" s="232"/>
      <c r="AX243" s="232"/>
      <c r="AY243" s="232"/>
      <c r="AZ243" s="232"/>
      <c r="BA243" s="232"/>
      <c r="BB243" s="232"/>
      <c r="BC243" s="232"/>
      <c r="BD243" s="232"/>
      <c r="BE243" s="232"/>
      <c r="BF243" s="177"/>
      <c r="BG243" s="177"/>
      <c r="BH243" s="177"/>
      <c r="BI243" s="177"/>
      <c r="BJ243" s="177"/>
      <c r="BK243" s="232"/>
    </row>
    <row r="244" spans="1:63" s="703" customFormat="1" ht="24" hidden="1" customHeight="1" x14ac:dyDescent="0.2">
      <c r="A244" s="220" t="s">
        <v>156</v>
      </c>
      <c r="B244" s="147"/>
      <c r="C244" s="232" t="s">
        <v>768</v>
      </c>
      <c r="D244" s="232" t="s">
        <v>7371</v>
      </c>
      <c r="E244" s="232" t="s">
        <v>7372</v>
      </c>
      <c r="F244" s="232" t="s">
        <v>768</v>
      </c>
      <c r="G244" s="232" t="s">
        <v>7373</v>
      </c>
      <c r="H244" s="181" t="s">
        <v>7374</v>
      </c>
      <c r="I244" s="232" t="s">
        <v>768</v>
      </c>
      <c r="J244" s="232">
        <v>1</v>
      </c>
      <c r="K244" s="232" t="s">
        <v>7375</v>
      </c>
      <c r="L244" s="165">
        <v>92560</v>
      </c>
      <c r="M244" s="165">
        <v>10520</v>
      </c>
      <c r="N244" s="165">
        <v>18545</v>
      </c>
      <c r="O244" s="232" t="s">
        <v>153</v>
      </c>
      <c r="P244" s="232">
        <v>400</v>
      </c>
      <c r="Q244" s="232">
        <v>1.2</v>
      </c>
      <c r="R244" s="232">
        <v>8</v>
      </c>
      <c r="S244" s="232"/>
      <c r="T244" s="232" t="s">
        <v>154</v>
      </c>
      <c r="U244" s="165">
        <v>70</v>
      </c>
      <c r="V244" s="165">
        <v>105</v>
      </c>
      <c r="W244" s="144">
        <v>6465</v>
      </c>
      <c r="X244" s="144">
        <v>10000</v>
      </c>
      <c r="Y244" s="232" t="s">
        <v>499</v>
      </c>
      <c r="Z244" s="232" t="s">
        <v>500</v>
      </c>
      <c r="AA244" s="232">
        <v>1998</v>
      </c>
      <c r="AB244" s="232">
        <v>5888</v>
      </c>
      <c r="AC244" s="232">
        <v>200</v>
      </c>
      <c r="AD244" s="232">
        <v>480</v>
      </c>
      <c r="AE244" s="232">
        <v>30</v>
      </c>
      <c r="AF244" s="232">
        <v>29</v>
      </c>
      <c r="AG244" s="232" t="s">
        <v>689</v>
      </c>
      <c r="AH244" s="144">
        <v>6627</v>
      </c>
      <c r="AI244" s="232">
        <v>1988</v>
      </c>
      <c r="AJ244" s="232"/>
      <c r="AK244" s="232"/>
      <c r="AL244" s="232"/>
      <c r="AM244" s="232"/>
      <c r="AN244" s="232"/>
      <c r="AO244" s="232"/>
      <c r="AP244" s="232"/>
      <c r="AQ244" s="232"/>
      <c r="AR244" s="232"/>
      <c r="AS244" s="232"/>
      <c r="AT244" s="182"/>
      <c r="AU244" s="232"/>
      <c r="AV244" s="232"/>
      <c r="AW244" s="232"/>
      <c r="AX244" s="232"/>
      <c r="AY244" s="232"/>
      <c r="AZ244" s="232"/>
      <c r="BA244" s="232"/>
      <c r="BB244" s="232"/>
      <c r="BC244" s="232"/>
      <c r="BD244" s="232"/>
      <c r="BE244" s="232"/>
      <c r="BF244" s="177"/>
      <c r="BG244" s="177"/>
      <c r="BH244" s="177"/>
      <c r="BI244" s="177"/>
      <c r="BJ244" s="177"/>
      <c r="BK244" s="164"/>
    </row>
    <row r="245" spans="1:63" s="703" customFormat="1" ht="24" hidden="1" customHeight="1" x14ac:dyDescent="0.2">
      <c r="A245" s="220" t="s">
        <v>156</v>
      </c>
      <c r="B245" s="180"/>
      <c r="C245" s="232" t="s">
        <v>768</v>
      </c>
      <c r="D245" s="232"/>
      <c r="E245" s="232" t="s">
        <v>7376</v>
      </c>
      <c r="F245" s="232" t="s">
        <v>768</v>
      </c>
      <c r="G245" s="232"/>
      <c r="H245" s="274"/>
      <c r="I245" s="232" t="s">
        <v>768</v>
      </c>
      <c r="J245" s="232"/>
      <c r="K245" s="232">
        <v>18410</v>
      </c>
      <c r="L245" s="165">
        <v>29693</v>
      </c>
      <c r="M245" s="165">
        <v>140</v>
      </c>
      <c r="N245" s="165">
        <v>140</v>
      </c>
      <c r="O245" s="232" t="s">
        <v>153</v>
      </c>
      <c r="P245" s="232">
        <v>400</v>
      </c>
      <c r="Q245" s="232">
        <v>6500</v>
      </c>
      <c r="R245" s="232">
        <v>4</v>
      </c>
      <c r="S245" s="232"/>
      <c r="T245" s="232" t="s">
        <v>310</v>
      </c>
      <c r="U245" s="165">
        <v>72</v>
      </c>
      <c r="V245" s="165">
        <v>109</v>
      </c>
      <c r="W245" s="144">
        <v>560</v>
      </c>
      <c r="X245" s="144">
        <v>5000</v>
      </c>
      <c r="Y245" s="232"/>
      <c r="Z245" s="232"/>
      <c r="AA245" s="232">
        <v>2006</v>
      </c>
      <c r="AB245" s="232"/>
      <c r="AC245" s="232"/>
      <c r="AD245" s="232">
        <v>2900</v>
      </c>
      <c r="AE245" s="232"/>
      <c r="AF245" s="232"/>
      <c r="AG245" s="232"/>
      <c r="AH245" s="144">
        <v>2900</v>
      </c>
      <c r="AI245" s="232"/>
      <c r="AJ245" s="232"/>
      <c r="AK245" s="232"/>
      <c r="AL245" s="232"/>
      <c r="AM245" s="232"/>
      <c r="AN245" s="232"/>
      <c r="AO245" s="232"/>
      <c r="AP245" s="232"/>
      <c r="AQ245" s="232"/>
      <c r="AR245" s="232"/>
      <c r="AS245" s="232"/>
      <c r="AT245" s="182"/>
      <c r="AU245" s="232"/>
      <c r="AV245" s="232"/>
      <c r="AW245" s="232"/>
      <c r="AX245" s="232"/>
      <c r="AY245" s="232"/>
      <c r="AZ245" s="232" t="s">
        <v>754</v>
      </c>
      <c r="BA245" s="232"/>
      <c r="BB245" s="232"/>
      <c r="BC245" s="232"/>
      <c r="BD245" s="232"/>
      <c r="BE245" s="232"/>
      <c r="BF245" s="177"/>
      <c r="BG245" s="177"/>
      <c r="BH245" s="177"/>
      <c r="BI245" s="177"/>
      <c r="BJ245" s="177"/>
      <c r="BK245" s="232"/>
    </row>
    <row r="246" spans="1:63" s="703" customFormat="1" ht="24" hidden="1" customHeight="1" x14ac:dyDescent="0.2">
      <c r="A246" s="220"/>
      <c r="B246" s="147"/>
      <c r="C246" s="136" t="s">
        <v>768</v>
      </c>
      <c r="D246" s="136"/>
      <c r="E246" s="139" t="s">
        <v>15116</v>
      </c>
      <c r="F246" s="136" t="s">
        <v>768</v>
      </c>
      <c r="G246" s="136"/>
      <c r="H246" s="136"/>
      <c r="I246" s="136" t="s">
        <v>768</v>
      </c>
      <c r="J246" s="136"/>
      <c r="K246" s="138"/>
      <c r="L246" s="138">
        <v>56130</v>
      </c>
      <c r="M246" s="138">
        <v>28</v>
      </c>
      <c r="N246" s="136">
        <v>228.21</v>
      </c>
      <c r="O246" s="136" t="s">
        <v>153</v>
      </c>
      <c r="P246" s="138">
        <v>400</v>
      </c>
      <c r="Q246" s="138"/>
      <c r="R246" s="138">
        <v>4</v>
      </c>
      <c r="S246" s="138"/>
      <c r="T246" s="136" t="s">
        <v>310</v>
      </c>
      <c r="U246" s="136">
        <v>70</v>
      </c>
      <c r="V246" s="136">
        <v>105</v>
      </c>
      <c r="W246" s="136">
        <v>390</v>
      </c>
      <c r="X246" s="187">
        <v>5000</v>
      </c>
      <c r="Y246" s="136"/>
      <c r="Z246" s="136"/>
      <c r="AA246" s="136">
        <v>2020</v>
      </c>
      <c r="AB246" s="136"/>
      <c r="AC246" s="136"/>
      <c r="AD246" s="138"/>
      <c r="AE246" s="136"/>
      <c r="AF246" s="136"/>
      <c r="AG246" s="136"/>
      <c r="AH246" s="136">
        <v>6500</v>
      </c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  <c r="BF246" s="136"/>
      <c r="BG246" s="136"/>
      <c r="BH246" s="136"/>
      <c r="BI246" s="136"/>
      <c r="BJ246" s="136"/>
      <c r="BK246" s="136"/>
    </row>
    <row r="247" spans="1:63" s="703" customFormat="1" ht="24" hidden="1" customHeight="1" x14ac:dyDescent="0.2">
      <c r="A247" s="220" t="s">
        <v>156</v>
      </c>
      <c r="B247" s="147"/>
      <c r="C247" s="232" t="s">
        <v>7377</v>
      </c>
      <c r="D247" s="232" t="s">
        <v>7378</v>
      </c>
      <c r="E247" s="232" t="s">
        <v>7379</v>
      </c>
      <c r="F247" s="232" t="s">
        <v>7377</v>
      </c>
      <c r="G247" s="232" t="s">
        <v>15107</v>
      </c>
      <c r="H247" s="181" t="s">
        <v>7380</v>
      </c>
      <c r="I247" s="232" t="s">
        <v>4451</v>
      </c>
      <c r="J247" s="232">
        <v>3</v>
      </c>
      <c r="K247" s="232"/>
      <c r="L247" s="165">
        <v>28106</v>
      </c>
      <c r="M247" s="165">
        <v>1329</v>
      </c>
      <c r="N247" s="165">
        <v>1329</v>
      </c>
      <c r="O247" s="232" t="s">
        <v>153</v>
      </c>
      <c r="P247" s="232">
        <v>400</v>
      </c>
      <c r="Q247" s="232">
        <v>1.2</v>
      </c>
      <c r="R247" s="232">
        <v>8</v>
      </c>
      <c r="S247" s="232">
        <v>3840</v>
      </c>
      <c r="T247" s="232" t="s">
        <v>154</v>
      </c>
      <c r="U247" s="165">
        <v>70</v>
      </c>
      <c r="V247" s="165">
        <v>110</v>
      </c>
      <c r="W247" s="144">
        <v>10000</v>
      </c>
      <c r="X247" s="144">
        <v>10000</v>
      </c>
      <c r="Y247" s="232" t="s">
        <v>185</v>
      </c>
      <c r="Z247" s="232" t="s">
        <v>500</v>
      </c>
      <c r="AA247" s="232">
        <v>1987</v>
      </c>
      <c r="AB247" s="232">
        <v>530</v>
      </c>
      <c r="AC247" s="232">
        <v>260</v>
      </c>
      <c r="AD247" s="232">
        <v>500</v>
      </c>
      <c r="AE247" s="232"/>
      <c r="AF247" s="232"/>
      <c r="AG247" s="232"/>
      <c r="AH247" s="144">
        <v>1290</v>
      </c>
      <c r="AI247" s="232">
        <v>1999</v>
      </c>
      <c r="AJ247" s="232">
        <v>2003</v>
      </c>
      <c r="AK247" s="232"/>
      <c r="AL247" s="232"/>
      <c r="AM247" s="232"/>
      <c r="AN247" s="232"/>
      <c r="AO247" s="232"/>
      <c r="AP247" s="232"/>
      <c r="AQ247" s="232"/>
      <c r="AR247" s="232"/>
      <c r="AS247" s="232"/>
      <c r="AT247" s="182"/>
      <c r="AU247" s="232"/>
      <c r="AV247" s="232"/>
      <c r="AW247" s="232"/>
      <c r="AX247" s="232"/>
      <c r="AY247" s="232"/>
      <c r="AZ247" s="232"/>
      <c r="BA247" s="232"/>
      <c r="BB247" s="232"/>
      <c r="BC247" s="232"/>
      <c r="BD247" s="232"/>
      <c r="BE247" s="232"/>
      <c r="BF247" s="177"/>
      <c r="BG247" s="177"/>
      <c r="BH247" s="177"/>
      <c r="BI247" s="177"/>
      <c r="BJ247" s="177"/>
      <c r="BK247" s="232"/>
    </row>
    <row r="248" spans="1:63" s="703" customFormat="1" ht="24" hidden="1" customHeight="1" x14ac:dyDescent="0.2">
      <c r="A248" s="220" t="s">
        <v>156</v>
      </c>
      <c r="B248" s="179"/>
      <c r="C248" s="232" t="s">
        <v>7381</v>
      </c>
      <c r="D248" s="232" t="s">
        <v>7382</v>
      </c>
      <c r="E248" s="232" t="s">
        <v>7382</v>
      </c>
      <c r="F248" s="232" t="s">
        <v>7381</v>
      </c>
      <c r="G248" s="232">
        <v>96288</v>
      </c>
      <c r="H248" s="181">
        <v>694.52</v>
      </c>
      <c r="I248" s="232" t="s">
        <v>11594</v>
      </c>
      <c r="J248" s="232" t="s">
        <v>153</v>
      </c>
      <c r="K248" s="232">
        <v>400</v>
      </c>
      <c r="L248" s="165">
        <v>96288</v>
      </c>
      <c r="M248" s="165">
        <v>694.52</v>
      </c>
      <c r="N248" s="165">
        <v>1110.52</v>
      </c>
      <c r="O248" s="232" t="s">
        <v>153</v>
      </c>
      <c r="P248" s="232">
        <v>400</v>
      </c>
      <c r="Q248" s="232">
        <v>8054</v>
      </c>
      <c r="R248" s="232">
        <v>8</v>
      </c>
      <c r="S248" s="232">
        <v>2205</v>
      </c>
      <c r="T248" s="232" t="s">
        <v>154</v>
      </c>
      <c r="U248" s="165">
        <v>70</v>
      </c>
      <c r="V248" s="165">
        <v>105</v>
      </c>
      <c r="W248" s="144">
        <v>7924</v>
      </c>
      <c r="X248" s="144">
        <v>8054</v>
      </c>
      <c r="Y248" s="232" t="s">
        <v>185</v>
      </c>
      <c r="Z248" s="232" t="s">
        <v>500</v>
      </c>
      <c r="AA248" s="232">
        <v>1993</v>
      </c>
      <c r="AB248" s="232">
        <v>1815</v>
      </c>
      <c r="AC248" s="232"/>
      <c r="AD248" s="232">
        <v>390</v>
      </c>
      <c r="AE248" s="232"/>
      <c r="AF248" s="232"/>
      <c r="AG248" s="232"/>
      <c r="AH248" s="144">
        <v>2205</v>
      </c>
      <c r="AI248" s="232"/>
      <c r="AJ248" s="232"/>
      <c r="AK248" s="232"/>
      <c r="AL248" s="232"/>
      <c r="AM248" s="232"/>
      <c r="AN248" s="232"/>
      <c r="AO248" s="232"/>
      <c r="AP248" s="232" t="s">
        <v>7384</v>
      </c>
      <c r="AQ248" s="232"/>
      <c r="AR248" s="232"/>
      <c r="AS248" s="232"/>
      <c r="AT248" s="182"/>
      <c r="AU248" s="232"/>
      <c r="AV248" s="232"/>
      <c r="AW248" s="232"/>
      <c r="AX248" s="232"/>
      <c r="AY248" s="232"/>
      <c r="AZ248" s="232"/>
      <c r="BA248" s="232"/>
      <c r="BB248" s="232"/>
      <c r="BC248" s="232"/>
      <c r="BD248" s="232"/>
      <c r="BE248" s="232"/>
      <c r="BF248" s="177"/>
      <c r="BG248" s="177"/>
      <c r="BH248" s="177"/>
      <c r="BI248" s="177"/>
      <c r="BJ248" s="177"/>
      <c r="BK248" s="136"/>
    </row>
    <row r="249" spans="1:63" s="703" customFormat="1" ht="24" hidden="1" customHeight="1" x14ac:dyDescent="0.2">
      <c r="A249" s="220" t="s">
        <v>156</v>
      </c>
      <c r="B249" s="147"/>
      <c r="C249" s="232" t="s">
        <v>7385</v>
      </c>
      <c r="D249" s="232"/>
      <c r="E249" s="232" t="s">
        <v>7386</v>
      </c>
      <c r="F249" s="232" t="s">
        <v>7385</v>
      </c>
      <c r="G249" s="232"/>
      <c r="H249" s="181"/>
      <c r="I249" s="232" t="s">
        <v>7385</v>
      </c>
      <c r="J249" s="232"/>
      <c r="K249" s="232"/>
      <c r="L249" s="165">
        <v>72775</v>
      </c>
      <c r="M249" s="165">
        <v>367</v>
      </c>
      <c r="N249" s="165">
        <v>763</v>
      </c>
      <c r="O249" s="232" t="s">
        <v>153</v>
      </c>
      <c r="P249" s="232">
        <v>400</v>
      </c>
      <c r="Q249" s="232"/>
      <c r="R249" s="232">
        <v>6</v>
      </c>
      <c r="S249" s="232"/>
      <c r="T249" s="232" t="s">
        <v>310</v>
      </c>
      <c r="U249" s="165">
        <v>68</v>
      </c>
      <c r="V249" s="165">
        <v>105</v>
      </c>
      <c r="W249" s="144">
        <v>3000</v>
      </c>
      <c r="X249" s="144">
        <v>5000</v>
      </c>
      <c r="Y249" s="232"/>
      <c r="Z249" s="232"/>
      <c r="AA249" s="232">
        <v>1992</v>
      </c>
      <c r="AB249" s="232"/>
      <c r="AC249" s="232"/>
      <c r="AD249" s="232"/>
      <c r="AE249" s="232"/>
      <c r="AF249" s="232"/>
      <c r="AG249" s="232"/>
      <c r="AH249" s="144">
        <v>2370</v>
      </c>
      <c r="AI249" s="232"/>
      <c r="AJ249" s="232"/>
      <c r="AK249" s="232"/>
      <c r="AL249" s="232"/>
      <c r="AM249" s="232"/>
      <c r="AN249" s="232"/>
      <c r="AO249" s="232"/>
      <c r="AP249" s="232"/>
      <c r="AQ249" s="232"/>
      <c r="AR249" s="232"/>
      <c r="AS249" s="232"/>
      <c r="AT249" s="182"/>
      <c r="AU249" s="232"/>
      <c r="AV249" s="232"/>
      <c r="AW249" s="232"/>
      <c r="AX249" s="232"/>
      <c r="AY249" s="232"/>
      <c r="AZ249" s="232"/>
      <c r="BA249" s="232"/>
      <c r="BB249" s="232"/>
      <c r="BC249" s="232"/>
      <c r="BD249" s="232"/>
      <c r="BE249" s="232"/>
      <c r="BF249" s="177"/>
      <c r="BG249" s="177"/>
      <c r="BH249" s="177"/>
      <c r="BI249" s="177"/>
      <c r="BJ249" s="177"/>
      <c r="BK249" s="232"/>
    </row>
    <row r="250" spans="1:63" s="703" customFormat="1" ht="24" hidden="1" customHeight="1" x14ac:dyDescent="0.2">
      <c r="A250" s="220"/>
      <c r="B250" s="147"/>
      <c r="C250" s="232" t="s">
        <v>789</v>
      </c>
      <c r="D250" s="232" t="s">
        <v>7387</v>
      </c>
      <c r="E250" s="232" t="s">
        <v>7388</v>
      </c>
      <c r="F250" s="232" t="s">
        <v>789</v>
      </c>
      <c r="G250" s="232" t="s">
        <v>7389</v>
      </c>
      <c r="H250" s="181" t="s">
        <v>790</v>
      </c>
      <c r="I250" s="232" t="s">
        <v>789</v>
      </c>
      <c r="J250" s="232">
        <v>4</v>
      </c>
      <c r="K250" s="232" t="s">
        <v>7390</v>
      </c>
      <c r="L250" s="165">
        <v>31795</v>
      </c>
      <c r="M250" s="165">
        <v>5468</v>
      </c>
      <c r="N250" s="165">
        <v>6318</v>
      </c>
      <c r="O250" s="232" t="s">
        <v>7391</v>
      </c>
      <c r="P250" s="232">
        <v>400</v>
      </c>
      <c r="Q250" s="232">
        <v>1.2</v>
      </c>
      <c r="R250" s="232">
        <v>8</v>
      </c>
      <c r="S250" s="232"/>
      <c r="T250" s="232" t="s">
        <v>154</v>
      </c>
      <c r="U250" s="165">
        <v>70</v>
      </c>
      <c r="V250" s="165">
        <v>157</v>
      </c>
      <c r="W250" s="144">
        <v>15000</v>
      </c>
      <c r="X250" s="144">
        <v>15000</v>
      </c>
      <c r="Y250" s="232" t="s">
        <v>185</v>
      </c>
      <c r="Z250" s="232" t="s">
        <v>500</v>
      </c>
      <c r="AA250" s="232">
        <v>1991</v>
      </c>
      <c r="AB250" s="232">
        <v>996</v>
      </c>
      <c r="AC250" s="232">
        <v>309</v>
      </c>
      <c r="AD250" s="232">
        <v>400</v>
      </c>
      <c r="AE250" s="232"/>
      <c r="AF250" s="232"/>
      <c r="AG250" s="232"/>
      <c r="AH250" s="144">
        <v>1705</v>
      </c>
      <c r="AI250" s="232"/>
      <c r="AJ250" s="232"/>
      <c r="AK250" s="232"/>
      <c r="AL250" s="232"/>
      <c r="AM250" s="232"/>
      <c r="AN250" s="232"/>
      <c r="AO250" s="232"/>
      <c r="AP250" s="232"/>
      <c r="AQ250" s="232" t="s">
        <v>683</v>
      </c>
      <c r="AR250" s="232">
        <v>4</v>
      </c>
      <c r="AS250" s="232">
        <v>2954</v>
      </c>
      <c r="AT250" s="182" t="s">
        <v>7392</v>
      </c>
      <c r="AU250" s="232" t="s">
        <v>7393</v>
      </c>
      <c r="AV250" s="232"/>
      <c r="AW250" s="232"/>
      <c r="AX250" s="232"/>
      <c r="AY250" s="232"/>
      <c r="AZ250" s="232"/>
      <c r="BA250" s="232"/>
      <c r="BB250" s="232"/>
      <c r="BC250" s="232"/>
      <c r="BD250" s="232"/>
      <c r="BE250" s="232"/>
      <c r="BF250" s="177"/>
      <c r="BG250" s="177"/>
      <c r="BH250" s="177"/>
      <c r="BI250" s="177"/>
      <c r="BJ250" s="177"/>
      <c r="BK250" s="232"/>
    </row>
    <row r="251" spans="1:63" s="1461" customFormat="1" ht="24" hidden="1" customHeight="1" x14ac:dyDescent="0.15">
      <c r="A251" s="220"/>
      <c r="B251" s="147"/>
      <c r="C251" s="232" t="s">
        <v>789</v>
      </c>
      <c r="D251" s="268"/>
      <c r="E251" s="232" t="s">
        <v>791</v>
      </c>
      <c r="F251" s="232" t="s">
        <v>789</v>
      </c>
      <c r="G251" s="232" t="s">
        <v>321</v>
      </c>
      <c r="H251" s="181" t="s">
        <v>790</v>
      </c>
      <c r="I251" s="232" t="s">
        <v>789</v>
      </c>
      <c r="J251" s="232"/>
      <c r="K251" s="268"/>
      <c r="L251" s="165">
        <v>15000</v>
      </c>
      <c r="M251" s="165" t="s">
        <v>417</v>
      </c>
      <c r="N251" s="165" t="s">
        <v>417</v>
      </c>
      <c r="O251" s="232" t="s">
        <v>153</v>
      </c>
      <c r="P251" s="232">
        <v>100</v>
      </c>
      <c r="Q251" s="232">
        <v>1.2</v>
      </c>
      <c r="R251" s="232">
        <v>2</v>
      </c>
      <c r="S251" s="268"/>
      <c r="T251" s="232" t="s">
        <v>310</v>
      </c>
      <c r="U251" s="232">
        <v>65</v>
      </c>
      <c r="V251" s="232">
        <v>102</v>
      </c>
      <c r="W251" s="232" t="s">
        <v>417</v>
      </c>
      <c r="X251" s="232">
        <v>300</v>
      </c>
      <c r="Y251" s="268"/>
      <c r="Z251" s="268"/>
      <c r="AA251" s="232">
        <v>2011</v>
      </c>
      <c r="AB251" s="268"/>
      <c r="AC251" s="268"/>
      <c r="AD251" s="268"/>
      <c r="AE251" s="268"/>
      <c r="AF251" s="268"/>
      <c r="AG251" s="268"/>
      <c r="AH251" s="144">
        <v>132</v>
      </c>
      <c r="AI251" s="432"/>
      <c r="AJ251" s="432"/>
      <c r="AK251" s="432"/>
      <c r="AL251" s="432"/>
      <c r="AM251" s="432"/>
      <c r="AN251" s="432"/>
      <c r="AO251" s="432"/>
      <c r="AP251" s="432"/>
      <c r="AQ251" s="432"/>
      <c r="AR251" s="432"/>
      <c r="AS251" s="432"/>
      <c r="AT251" s="432"/>
      <c r="AU251" s="432"/>
      <c r="AV251" s="432"/>
      <c r="AW251" s="432"/>
      <c r="AX251" s="432"/>
      <c r="AY251" s="432"/>
      <c r="AZ251" s="432"/>
      <c r="BA251" s="432"/>
      <c r="BB251" s="432"/>
      <c r="BC251" s="432"/>
      <c r="BD251" s="432"/>
      <c r="BE251" s="432"/>
      <c r="BF251" s="432"/>
      <c r="BG251" s="432"/>
      <c r="BH251" s="432"/>
      <c r="BI251" s="432"/>
      <c r="BJ251" s="432"/>
      <c r="BK251" s="232"/>
    </row>
    <row r="252" spans="1:63" s="1461" customFormat="1" ht="24" hidden="1" customHeight="1" x14ac:dyDescent="0.2">
      <c r="A252" s="220"/>
      <c r="B252" s="147"/>
      <c r="C252" s="232" t="s">
        <v>2099</v>
      </c>
      <c r="D252" s="232" t="s">
        <v>7394</v>
      </c>
      <c r="E252" s="232" t="s">
        <v>7395</v>
      </c>
      <c r="F252" s="232" t="s">
        <v>2099</v>
      </c>
      <c r="G252" s="232" t="s">
        <v>7396</v>
      </c>
      <c r="H252" s="181" t="s">
        <v>7397</v>
      </c>
      <c r="I252" s="232" t="s">
        <v>2099</v>
      </c>
      <c r="J252" s="232">
        <v>3</v>
      </c>
      <c r="K252" s="232" t="s">
        <v>152</v>
      </c>
      <c r="L252" s="165">
        <v>206049</v>
      </c>
      <c r="M252" s="165">
        <v>7317</v>
      </c>
      <c r="N252" s="165">
        <v>9708</v>
      </c>
      <c r="O252" s="232" t="s">
        <v>3057</v>
      </c>
      <c r="P252" s="232">
        <v>400</v>
      </c>
      <c r="Q252" s="232">
        <v>1.2</v>
      </c>
      <c r="R252" s="232">
        <v>8</v>
      </c>
      <c r="S252" s="232"/>
      <c r="T252" s="232" t="s">
        <v>154</v>
      </c>
      <c r="U252" s="165">
        <v>73</v>
      </c>
      <c r="V252" s="165">
        <v>109</v>
      </c>
      <c r="W252" s="165">
        <v>11000</v>
      </c>
      <c r="X252" s="144">
        <v>12000</v>
      </c>
      <c r="Y252" s="144">
        <v>10000</v>
      </c>
      <c r="Z252" s="232" t="s">
        <v>185</v>
      </c>
      <c r="AA252" s="232">
        <v>2009</v>
      </c>
      <c r="AB252" s="232">
        <v>1985</v>
      </c>
      <c r="AC252" s="232">
        <v>298</v>
      </c>
      <c r="AD252" s="232"/>
      <c r="AE252" s="232">
        <v>450</v>
      </c>
      <c r="AF252" s="232"/>
      <c r="AG252" s="232"/>
      <c r="AH252" s="165">
        <v>32500</v>
      </c>
      <c r="AI252" s="144">
        <v>748</v>
      </c>
      <c r="AJ252" s="232"/>
      <c r="AK252" s="232"/>
      <c r="AL252" s="232"/>
      <c r="AM252" s="232"/>
      <c r="AN252" s="232"/>
      <c r="AO252" s="232"/>
      <c r="AP252" s="232"/>
      <c r="AQ252" s="232"/>
      <c r="AR252" s="232"/>
      <c r="AS252" s="232"/>
      <c r="AT252" s="232"/>
      <c r="AU252" s="182"/>
      <c r="AV252" s="232"/>
      <c r="AW252" s="232"/>
      <c r="AX252" s="232"/>
      <c r="AY252" s="232"/>
      <c r="AZ252" s="232"/>
      <c r="BA252" s="232"/>
      <c r="BB252" s="232"/>
      <c r="BC252" s="232"/>
      <c r="BD252" s="232"/>
      <c r="BE252" s="232"/>
      <c r="BF252" s="232"/>
      <c r="BG252" s="177"/>
      <c r="BH252" s="177"/>
      <c r="BI252" s="177"/>
      <c r="BJ252" s="177"/>
      <c r="BK252" s="232" t="s">
        <v>7398</v>
      </c>
    </row>
    <row r="253" spans="1:63" s="1461" customFormat="1" ht="24" hidden="1" customHeight="1" x14ac:dyDescent="0.2">
      <c r="A253" s="220" t="s">
        <v>156</v>
      </c>
      <c r="B253" s="147"/>
      <c r="C253" s="232" t="s">
        <v>7399</v>
      </c>
      <c r="D253" s="232" t="s">
        <v>7400</v>
      </c>
      <c r="E253" s="232" t="s">
        <v>7401</v>
      </c>
      <c r="F253" s="232" t="s">
        <v>7399</v>
      </c>
      <c r="G253" s="232" t="s">
        <v>7402</v>
      </c>
      <c r="H253" s="181"/>
      <c r="I253" s="232" t="s">
        <v>7399</v>
      </c>
      <c r="J253" s="232">
        <v>4</v>
      </c>
      <c r="K253" s="232" t="s">
        <v>7403</v>
      </c>
      <c r="L253" s="165">
        <v>46651</v>
      </c>
      <c r="M253" s="165">
        <v>705</v>
      </c>
      <c r="N253" s="165">
        <v>1025</v>
      </c>
      <c r="O253" s="232" t="s">
        <v>153</v>
      </c>
      <c r="P253" s="232">
        <v>400</v>
      </c>
      <c r="Q253" s="232">
        <v>1.2</v>
      </c>
      <c r="R253" s="232">
        <v>9</v>
      </c>
      <c r="S253" s="232">
        <v>22492</v>
      </c>
      <c r="T253" s="232" t="s">
        <v>154</v>
      </c>
      <c r="U253" s="165">
        <v>73</v>
      </c>
      <c r="V253" s="165">
        <v>103</v>
      </c>
      <c r="W253" s="144">
        <v>6627</v>
      </c>
      <c r="X253" s="144">
        <v>10000</v>
      </c>
      <c r="Y253" s="232" t="s">
        <v>499</v>
      </c>
      <c r="Z253" s="232" t="s">
        <v>500</v>
      </c>
      <c r="AA253" s="232">
        <v>1990</v>
      </c>
      <c r="AB253" s="232">
        <v>3252</v>
      </c>
      <c r="AC253" s="232">
        <v>500</v>
      </c>
      <c r="AD253" s="232">
        <v>950</v>
      </c>
      <c r="AE253" s="232">
        <v>50</v>
      </c>
      <c r="AF253" s="232"/>
      <c r="AG253" s="232"/>
      <c r="AH253" s="144">
        <v>4752</v>
      </c>
      <c r="AI253" s="232" t="s">
        <v>7404</v>
      </c>
      <c r="AJ253" s="232" t="s">
        <v>7405</v>
      </c>
      <c r="AK253" s="232"/>
      <c r="AL253" s="232"/>
      <c r="AM253" s="232"/>
      <c r="AN253" s="232"/>
      <c r="AO253" s="232"/>
      <c r="AP253" s="232"/>
      <c r="AQ253" s="232"/>
      <c r="AR253" s="232"/>
      <c r="AS253" s="232"/>
      <c r="AT253" s="182"/>
      <c r="AU253" s="232"/>
      <c r="AV253" s="232"/>
      <c r="AW253" s="232"/>
      <c r="AX253" s="232"/>
      <c r="AY253" s="232"/>
      <c r="AZ253" s="232"/>
      <c r="BA253" s="232"/>
      <c r="BB253" s="232"/>
      <c r="BC253" s="232"/>
      <c r="BD253" s="232"/>
      <c r="BE253" s="232"/>
      <c r="BF253" s="177"/>
      <c r="BG253" s="177"/>
      <c r="BH253" s="177"/>
      <c r="BI253" s="177"/>
      <c r="BJ253" s="177"/>
      <c r="BK253" s="232"/>
    </row>
    <row r="254" spans="1:63" s="1458" customFormat="1" ht="24" hidden="1" customHeight="1" x14ac:dyDescent="0.15">
      <c r="A254" s="1495" t="s">
        <v>159</v>
      </c>
      <c r="B254" s="1496" t="s">
        <v>83</v>
      </c>
      <c r="C254" s="231" t="s">
        <v>55</v>
      </c>
      <c r="D254" s="231"/>
      <c r="E254" s="545">
        <f>COUNTA(E255:E268)</f>
        <v>14</v>
      </c>
      <c r="F254" s="231"/>
      <c r="G254" s="231"/>
      <c r="H254" s="1178"/>
      <c r="I254" s="231"/>
      <c r="J254" s="231"/>
      <c r="K254" s="231"/>
      <c r="L254" s="1083">
        <f>SUM(L255:L268)</f>
        <v>695144</v>
      </c>
      <c r="M254" s="1083">
        <f>SUM(M255:M268)</f>
        <v>112066</v>
      </c>
      <c r="N254" s="1083">
        <f>SUM(N255:N268)</f>
        <v>158238</v>
      </c>
      <c r="O254" s="231"/>
      <c r="P254" s="231"/>
      <c r="Q254" s="231"/>
      <c r="R254" s="231"/>
      <c r="S254" s="231"/>
      <c r="T254" s="231"/>
      <c r="U254" s="1083"/>
      <c r="V254" s="1083"/>
      <c r="W254" s="241"/>
      <c r="X254" s="241"/>
      <c r="Y254" s="231"/>
      <c r="Z254" s="231"/>
      <c r="AA254" s="231"/>
      <c r="AB254" s="231"/>
      <c r="AC254" s="231"/>
      <c r="AD254" s="231"/>
      <c r="AE254" s="231"/>
      <c r="AF254" s="231"/>
      <c r="AG254" s="231"/>
      <c r="AH254" s="241"/>
      <c r="AI254" s="231"/>
      <c r="AJ254" s="231"/>
      <c r="AK254" s="231"/>
      <c r="AL254" s="231"/>
      <c r="AM254" s="231"/>
      <c r="AN254" s="231"/>
      <c r="AO254" s="231"/>
      <c r="AP254" s="231"/>
      <c r="AQ254" s="231"/>
      <c r="AR254" s="231"/>
      <c r="AS254" s="231"/>
      <c r="AT254" s="231"/>
      <c r="AU254" s="231"/>
      <c r="AV254" s="231"/>
      <c r="AW254" s="231"/>
      <c r="AX254" s="231"/>
      <c r="AY254" s="231"/>
      <c r="AZ254" s="231"/>
      <c r="BA254" s="231"/>
      <c r="BB254" s="231"/>
      <c r="BC254" s="231"/>
      <c r="BD254" s="231"/>
      <c r="BE254" s="231"/>
      <c r="BF254" s="231"/>
      <c r="BG254" s="231"/>
      <c r="BH254" s="231"/>
      <c r="BI254" s="231"/>
      <c r="BJ254" s="231"/>
      <c r="BK254" s="231"/>
    </row>
    <row r="255" spans="1:63" s="1461" customFormat="1" ht="24" hidden="1" customHeight="1" x14ac:dyDescent="0.15">
      <c r="A255" s="1497" t="s">
        <v>336</v>
      </c>
      <c r="B255" s="838"/>
      <c r="C255" s="232" t="s">
        <v>8337</v>
      </c>
      <c r="D255" s="232" t="s">
        <v>8338</v>
      </c>
      <c r="E255" s="232" t="s">
        <v>14329</v>
      </c>
      <c r="F255" s="232" t="s">
        <v>8339</v>
      </c>
      <c r="G255" s="232" t="s">
        <v>14330</v>
      </c>
      <c r="H255" s="181" t="s">
        <v>8340</v>
      </c>
      <c r="I255" s="232" t="s">
        <v>8341</v>
      </c>
      <c r="J255" s="232" t="s">
        <v>1871</v>
      </c>
      <c r="K255" s="232" t="s">
        <v>14331</v>
      </c>
      <c r="L255" s="165">
        <v>30327</v>
      </c>
      <c r="M255" s="165">
        <v>12384</v>
      </c>
      <c r="N255" s="165">
        <v>38299</v>
      </c>
      <c r="O255" s="232" t="s">
        <v>153</v>
      </c>
      <c r="P255" s="232">
        <v>400</v>
      </c>
      <c r="Q255" s="232" t="s">
        <v>14332</v>
      </c>
      <c r="R255" s="232">
        <v>8</v>
      </c>
      <c r="S255" s="232" t="s">
        <v>14333</v>
      </c>
      <c r="T255" s="232" t="s">
        <v>154</v>
      </c>
      <c r="U255" s="165">
        <v>75</v>
      </c>
      <c r="V255" s="165">
        <v>109</v>
      </c>
      <c r="W255" s="144">
        <v>20053</v>
      </c>
      <c r="X255" s="144">
        <v>25000</v>
      </c>
      <c r="Y255" s="232" t="s">
        <v>3396</v>
      </c>
      <c r="Z255" s="232" t="s">
        <v>14334</v>
      </c>
      <c r="AA255" s="164">
        <v>1984</v>
      </c>
      <c r="AB255" s="232"/>
      <c r="AC255" s="232" t="s">
        <v>14335</v>
      </c>
      <c r="AD255" s="232" t="s">
        <v>14336</v>
      </c>
      <c r="AE255" s="232"/>
      <c r="AF255" s="232"/>
      <c r="AG255" s="232"/>
      <c r="AH255" s="144">
        <v>2535</v>
      </c>
      <c r="AI255" s="232" t="s">
        <v>14337</v>
      </c>
      <c r="AJ255" s="232"/>
      <c r="AK255" s="232" t="s">
        <v>4103</v>
      </c>
      <c r="AL255" s="232" t="s">
        <v>14338</v>
      </c>
      <c r="AM255" s="232"/>
      <c r="AN255" s="232"/>
      <c r="AO255" s="232"/>
      <c r="AP255" s="232"/>
      <c r="AQ255" s="232" t="s">
        <v>14339</v>
      </c>
      <c r="AR255" s="232" t="s">
        <v>14340</v>
      </c>
      <c r="AS255" s="232"/>
      <c r="AT255" s="232"/>
      <c r="AU255" s="232" t="s">
        <v>8342</v>
      </c>
      <c r="AV255" s="232" t="s">
        <v>649</v>
      </c>
      <c r="AW255" s="232" t="s">
        <v>792</v>
      </c>
      <c r="AX255" s="232"/>
      <c r="AY255" s="232"/>
      <c r="AZ255" s="232" t="s">
        <v>8342</v>
      </c>
      <c r="BA255" s="232" t="s">
        <v>8343</v>
      </c>
      <c r="BB255" s="232" t="s">
        <v>4732</v>
      </c>
      <c r="BC255" s="232"/>
      <c r="BD255" s="232"/>
      <c r="BE255" s="232" t="s">
        <v>8342</v>
      </c>
      <c r="BF255" s="232"/>
      <c r="BG255" s="232"/>
      <c r="BH255" s="232"/>
      <c r="BI255" s="232"/>
      <c r="BJ255" s="232"/>
      <c r="BK255" s="232"/>
    </row>
    <row r="256" spans="1:63" s="1461" customFormat="1" ht="24" hidden="1" customHeight="1" x14ac:dyDescent="0.15">
      <c r="A256" s="1497" t="s">
        <v>337</v>
      </c>
      <c r="B256" s="838"/>
      <c r="C256" s="232" t="s">
        <v>8337</v>
      </c>
      <c r="D256" s="232" t="s">
        <v>8338</v>
      </c>
      <c r="E256" s="232" t="s">
        <v>14341</v>
      </c>
      <c r="F256" s="232" t="s">
        <v>8339</v>
      </c>
      <c r="G256" s="232" t="s">
        <v>8344</v>
      </c>
      <c r="H256" s="181" t="s">
        <v>8340</v>
      </c>
      <c r="I256" s="232" t="s">
        <v>8341</v>
      </c>
      <c r="J256" s="232" t="s">
        <v>4986</v>
      </c>
      <c r="K256" s="232" t="s">
        <v>14342</v>
      </c>
      <c r="L256" s="165">
        <v>21662</v>
      </c>
      <c r="M256" s="165">
        <v>1222</v>
      </c>
      <c r="N256" s="165">
        <v>1250</v>
      </c>
      <c r="O256" s="232" t="s">
        <v>153</v>
      </c>
      <c r="P256" s="232">
        <v>400</v>
      </c>
      <c r="Q256" s="232" t="s">
        <v>14332</v>
      </c>
      <c r="R256" s="232">
        <v>6</v>
      </c>
      <c r="S256" s="232"/>
      <c r="T256" s="232" t="s">
        <v>154</v>
      </c>
      <c r="U256" s="165">
        <v>75</v>
      </c>
      <c r="V256" s="165">
        <v>111</v>
      </c>
      <c r="W256" s="144">
        <v>1000</v>
      </c>
      <c r="X256" s="144">
        <v>5000</v>
      </c>
      <c r="Y256" s="232" t="s">
        <v>14343</v>
      </c>
      <c r="Z256" s="232" t="s">
        <v>354</v>
      </c>
      <c r="AA256" s="164">
        <v>1984</v>
      </c>
      <c r="AB256" s="232"/>
      <c r="AC256" s="232" t="s">
        <v>14344</v>
      </c>
      <c r="AD256" s="232"/>
      <c r="AE256" s="232"/>
      <c r="AF256" s="232"/>
      <c r="AG256" s="232"/>
      <c r="AH256" s="144">
        <v>390</v>
      </c>
      <c r="AI256" s="232"/>
      <c r="AJ256" s="232"/>
      <c r="AK256" s="232"/>
      <c r="AL256" s="232"/>
      <c r="AM256" s="232"/>
      <c r="AN256" s="232"/>
      <c r="AO256" s="232"/>
      <c r="AP256" s="232"/>
      <c r="AQ256" s="232"/>
      <c r="AR256" s="232"/>
      <c r="AS256" s="232"/>
      <c r="AT256" s="232"/>
      <c r="AU256" s="232"/>
      <c r="AV256" s="232"/>
      <c r="AW256" s="232"/>
      <c r="AX256" s="232"/>
      <c r="AY256" s="232"/>
      <c r="AZ256" s="232"/>
      <c r="BA256" s="232"/>
      <c r="BB256" s="232"/>
      <c r="BC256" s="232"/>
      <c r="BD256" s="232"/>
      <c r="BE256" s="232"/>
      <c r="BF256" s="232"/>
      <c r="BG256" s="232"/>
      <c r="BH256" s="232"/>
      <c r="BI256" s="232"/>
      <c r="BJ256" s="232"/>
      <c r="BK256" s="232"/>
    </row>
    <row r="257" spans="1:63" s="1461" customFormat="1" ht="24" hidden="1" customHeight="1" x14ac:dyDescent="0.15">
      <c r="A257" s="1497"/>
      <c r="B257" s="838"/>
      <c r="C257" s="232" t="s">
        <v>8337</v>
      </c>
      <c r="D257" s="232"/>
      <c r="E257" s="232" t="s">
        <v>14345</v>
      </c>
      <c r="F257" s="232" t="s">
        <v>8339</v>
      </c>
      <c r="G257" s="232"/>
      <c r="H257" s="181"/>
      <c r="I257" s="232" t="s">
        <v>14346</v>
      </c>
      <c r="J257" s="232"/>
      <c r="K257" s="232"/>
      <c r="L257" s="165">
        <v>18202</v>
      </c>
      <c r="M257" s="165">
        <v>8033</v>
      </c>
      <c r="N257" s="165">
        <v>10905</v>
      </c>
      <c r="O257" s="232" t="s">
        <v>153</v>
      </c>
      <c r="P257" s="232">
        <v>400</v>
      </c>
      <c r="Q257" s="232"/>
      <c r="R257" s="232">
        <v>4</v>
      </c>
      <c r="S257" s="232"/>
      <c r="T257" s="232" t="s">
        <v>310</v>
      </c>
      <c r="U257" s="165">
        <v>68</v>
      </c>
      <c r="V257" s="165">
        <v>105</v>
      </c>
      <c r="W257" s="144"/>
      <c r="X257" s="144">
        <v>500</v>
      </c>
      <c r="Y257" s="232"/>
      <c r="Z257" s="232"/>
      <c r="AA257" s="164">
        <v>2016</v>
      </c>
      <c r="AB257" s="232"/>
      <c r="AC257" s="232"/>
      <c r="AD257" s="232"/>
      <c r="AE257" s="232"/>
      <c r="AF257" s="232"/>
      <c r="AG257" s="232"/>
      <c r="AH257" s="144">
        <v>1800</v>
      </c>
      <c r="AI257" s="232"/>
      <c r="AJ257" s="232"/>
      <c r="AK257" s="232"/>
      <c r="AL257" s="232"/>
      <c r="AM257" s="232"/>
      <c r="AN257" s="232"/>
      <c r="AO257" s="232"/>
      <c r="AP257" s="232"/>
      <c r="AQ257" s="232"/>
      <c r="AR257" s="232"/>
      <c r="AS257" s="232"/>
      <c r="AT257" s="232"/>
      <c r="AU257" s="232"/>
      <c r="AV257" s="232"/>
      <c r="AW257" s="232"/>
      <c r="AX257" s="232"/>
      <c r="AY257" s="232"/>
      <c r="AZ257" s="232"/>
      <c r="BA257" s="232"/>
      <c r="BB257" s="232"/>
      <c r="BC257" s="232"/>
      <c r="BD257" s="232"/>
      <c r="BE257" s="232"/>
      <c r="BF257" s="232"/>
      <c r="BG257" s="232"/>
      <c r="BH257" s="232"/>
      <c r="BI257" s="232"/>
      <c r="BJ257" s="232"/>
      <c r="BK257" s="232"/>
    </row>
    <row r="258" spans="1:63" s="1461" customFormat="1" ht="24" hidden="1" customHeight="1" x14ac:dyDescent="0.15">
      <c r="A258" s="1497" t="s">
        <v>338</v>
      </c>
      <c r="B258" s="838"/>
      <c r="C258" s="232" t="s">
        <v>8337</v>
      </c>
      <c r="D258" s="232"/>
      <c r="E258" s="232" t="s">
        <v>14347</v>
      </c>
      <c r="F258" s="232" t="s">
        <v>8339</v>
      </c>
      <c r="G258" s="232"/>
      <c r="H258" s="181"/>
      <c r="I258" s="232" t="s">
        <v>14348</v>
      </c>
      <c r="J258" s="232"/>
      <c r="K258" s="232"/>
      <c r="L258" s="165">
        <v>42328</v>
      </c>
      <c r="M258" s="165">
        <v>1114</v>
      </c>
      <c r="N258" s="165">
        <v>1806</v>
      </c>
      <c r="O258" s="232" t="s">
        <v>153</v>
      </c>
      <c r="P258" s="232">
        <v>400</v>
      </c>
      <c r="Q258" s="232"/>
      <c r="R258" s="232">
        <v>8</v>
      </c>
      <c r="S258" s="232"/>
      <c r="T258" s="232" t="s">
        <v>154</v>
      </c>
      <c r="U258" s="165">
        <v>75</v>
      </c>
      <c r="V258" s="165">
        <v>110</v>
      </c>
      <c r="W258" s="144">
        <v>6620</v>
      </c>
      <c r="X258" s="144">
        <v>10000</v>
      </c>
      <c r="Y258" s="232"/>
      <c r="Z258" s="232"/>
      <c r="AA258" s="164">
        <v>2002</v>
      </c>
      <c r="AB258" s="232"/>
      <c r="AC258" s="232"/>
      <c r="AD258" s="232"/>
      <c r="AE258" s="232"/>
      <c r="AF258" s="232"/>
      <c r="AG258" s="232"/>
      <c r="AH258" s="144">
        <v>6573</v>
      </c>
      <c r="AI258" s="232"/>
      <c r="AJ258" s="232"/>
      <c r="AK258" s="232"/>
      <c r="AL258" s="232"/>
      <c r="AM258" s="232"/>
      <c r="AN258" s="232"/>
      <c r="AO258" s="232"/>
      <c r="AP258" s="232"/>
      <c r="AQ258" s="232"/>
      <c r="AR258" s="232"/>
      <c r="AS258" s="232"/>
      <c r="AT258" s="232"/>
      <c r="AU258" s="232"/>
      <c r="AV258" s="232"/>
      <c r="AW258" s="232"/>
      <c r="AX258" s="232"/>
      <c r="AY258" s="232"/>
      <c r="AZ258" s="232"/>
      <c r="BA258" s="232"/>
      <c r="BB258" s="232"/>
      <c r="BC258" s="232"/>
      <c r="BD258" s="232"/>
      <c r="BE258" s="232"/>
      <c r="BF258" s="232"/>
      <c r="BG258" s="232"/>
      <c r="BH258" s="232"/>
      <c r="BI258" s="232"/>
      <c r="BJ258" s="232"/>
      <c r="BK258" s="232"/>
    </row>
    <row r="259" spans="1:63" s="1461" customFormat="1" ht="24" hidden="1" customHeight="1" x14ac:dyDescent="0.15">
      <c r="A259" s="1497" t="s">
        <v>339</v>
      </c>
      <c r="B259" s="838"/>
      <c r="C259" s="232" t="s">
        <v>8337</v>
      </c>
      <c r="D259" s="232" t="s">
        <v>8345</v>
      </c>
      <c r="E259" s="232" t="s">
        <v>14349</v>
      </c>
      <c r="F259" s="232" t="s">
        <v>8339</v>
      </c>
      <c r="G259" s="232" t="s">
        <v>14350</v>
      </c>
      <c r="H259" s="181" t="s">
        <v>14351</v>
      </c>
      <c r="I259" s="232" t="s">
        <v>8346</v>
      </c>
      <c r="J259" s="232" t="s">
        <v>5790</v>
      </c>
      <c r="K259" s="232"/>
      <c r="L259" s="165">
        <v>60132</v>
      </c>
      <c r="M259" s="165">
        <v>151</v>
      </c>
      <c r="N259" s="165">
        <v>271</v>
      </c>
      <c r="O259" s="232" t="s">
        <v>153</v>
      </c>
      <c r="P259" s="232">
        <v>400</v>
      </c>
      <c r="Q259" s="232" t="s">
        <v>3209</v>
      </c>
      <c r="R259" s="232">
        <v>8</v>
      </c>
      <c r="S259" s="232" t="s">
        <v>14352</v>
      </c>
      <c r="T259" s="232" t="s">
        <v>154</v>
      </c>
      <c r="U259" s="165">
        <v>75</v>
      </c>
      <c r="V259" s="165">
        <v>110</v>
      </c>
      <c r="W259" s="144">
        <v>800</v>
      </c>
      <c r="X259" s="144">
        <v>3000</v>
      </c>
      <c r="Y259" s="232" t="s">
        <v>14353</v>
      </c>
      <c r="Z259" s="232" t="s">
        <v>500</v>
      </c>
      <c r="AA259" s="164">
        <v>2006</v>
      </c>
      <c r="AB259" s="232" t="s">
        <v>14354</v>
      </c>
      <c r="AC259" s="232" t="s">
        <v>14355</v>
      </c>
      <c r="AD259" s="232" t="s">
        <v>14356</v>
      </c>
      <c r="AE259" s="232"/>
      <c r="AF259" s="232"/>
      <c r="AG259" s="232"/>
      <c r="AH259" s="144">
        <v>2500</v>
      </c>
      <c r="AI259" s="232"/>
      <c r="AJ259" s="232"/>
      <c r="AK259" s="232" t="s">
        <v>14357</v>
      </c>
      <c r="AL259" s="232" t="s">
        <v>14358</v>
      </c>
      <c r="AM259" s="232"/>
      <c r="AN259" s="232"/>
      <c r="AO259" s="232"/>
      <c r="AP259" s="232"/>
      <c r="AQ259" s="232" t="s">
        <v>1527</v>
      </c>
      <c r="AR259" s="232" t="s">
        <v>1585</v>
      </c>
      <c r="AS259" s="232"/>
      <c r="AT259" s="232" t="s">
        <v>14359</v>
      </c>
      <c r="AU259" s="232" t="s">
        <v>1819</v>
      </c>
      <c r="AV259" s="232" t="s">
        <v>8347</v>
      </c>
      <c r="AW259" s="232" t="s">
        <v>14360</v>
      </c>
      <c r="AX259" s="232" t="s">
        <v>14361</v>
      </c>
      <c r="AY259" s="232" t="s">
        <v>8348</v>
      </c>
      <c r="AZ259" s="232" t="s">
        <v>1819</v>
      </c>
      <c r="BA259" s="232" t="s">
        <v>8349</v>
      </c>
      <c r="BB259" s="232" t="s">
        <v>2772</v>
      </c>
      <c r="BC259" s="232" t="s">
        <v>8350</v>
      </c>
      <c r="BD259" s="232" t="s">
        <v>8351</v>
      </c>
      <c r="BE259" s="232" t="s">
        <v>1819</v>
      </c>
      <c r="BF259" s="232"/>
      <c r="BG259" s="232"/>
      <c r="BH259" s="232"/>
      <c r="BI259" s="232"/>
      <c r="BJ259" s="232"/>
      <c r="BK259" s="232"/>
    </row>
    <row r="260" spans="1:63" s="1461" customFormat="1" ht="24" hidden="1" customHeight="1" x14ac:dyDescent="0.15">
      <c r="A260" s="1497"/>
      <c r="B260" s="838"/>
      <c r="C260" s="232" t="s">
        <v>8337</v>
      </c>
      <c r="D260" s="232" t="s">
        <v>14362</v>
      </c>
      <c r="E260" s="232" t="s">
        <v>14362</v>
      </c>
      <c r="F260" s="232" t="s">
        <v>8339</v>
      </c>
      <c r="G260" s="232">
        <v>55853</v>
      </c>
      <c r="H260" s="181">
        <v>235</v>
      </c>
      <c r="I260" s="232" t="s">
        <v>14363</v>
      </c>
      <c r="J260" s="232">
        <v>55853</v>
      </c>
      <c r="K260" s="232">
        <v>235</v>
      </c>
      <c r="L260" s="165">
        <v>55853</v>
      </c>
      <c r="M260" s="165">
        <v>235</v>
      </c>
      <c r="N260" s="165">
        <v>316</v>
      </c>
      <c r="O260" s="232" t="s">
        <v>153</v>
      </c>
      <c r="P260" s="232">
        <v>400</v>
      </c>
      <c r="Q260" s="232">
        <v>68</v>
      </c>
      <c r="R260" s="232">
        <v>8</v>
      </c>
      <c r="S260" s="232">
        <v>1000</v>
      </c>
      <c r="T260" s="232" t="s">
        <v>310</v>
      </c>
      <c r="U260" s="165">
        <v>68</v>
      </c>
      <c r="V260" s="165">
        <v>105</v>
      </c>
      <c r="W260" s="144">
        <v>1000</v>
      </c>
      <c r="X260" s="144">
        <v>5000</v>
      </c>
      <c r="Y260" s="232"/>
      <c r="Z260" s="232"/>
      <c r="AA260" s="164">
        <v>2017</v>
      </c>
      <c r="AB260" s="232">
        <v>8350</v>
      </c>
      <c r="AC260" s="232"/>
      <c r="AD260" s="232"/>
      <c r="AE260" s="232"/>
      <c r="AF260" s="232"/>
      <c r="AG260" s="232"/>
      <c r="AH260" s="144">
        <v>8350</v>
      </c>
      <c r="AI260" s="232"/>
      <c r="AJ260" s="232"/>
      <c r="AK260" s="232"/>
      <c r="AL260" s="232"/>
      <c r="AM260" s="232"/>
      <c r="AN260" s="232"/>
      <c r="AO260" s="232"/>
      <c r="AP260" s="232"/>
      <c r="AQ260" s="232"/>
      <c r="AR260" s="232"/>
      <c r="AS260" s="232"/>
      <c r="AT260" s="232"/>
      <c r="AU260" s="232"/>
      <c r="AV260" s="232"/>
      <c r="AW260" s="232"/>
      <c r="AX260" s="232"/>
      <c r="AY260" s="232"/>
      <c r="AZ260" s="232"/>
      <c r="BA260" s="232"/>
      <c r="BB260" s="232"/>
      <c r="BC260" s="232"/>
      <c r="BD260" s="232"/>
      <c r="BE260" s="232"/>
      <c r="BF260" s="232"/>
      <c r="BG260" s="232"/>
      <c r="BH260" s="232"/>
      <c r="BI260" s="232"/>
      <c r="BJ260" s="232"/>
      <c r="BK260" s="232"/>
    </row>
    <row r="261" spans="1:63" s="1461" customFormat="1" ht="24" hidden="1" customHeight="1" x14ac:dyDescent="0.15">
      <c r="A261" s="1497"/>
      <c r="B261" s="838"/>
      <c r="C261" s="232" t="s">
        <v>8352</v>
      </c>
      <c r="D261" s="232"/>
      <c r="E261" s="232" t="s">
        <v>14364</v>
      </c>
      <c r="F261" s="232" t="s">
        <v>8339</v>
      </c>
      <c r="G261" s="232"/>
      <c r="H261" s="181"/>
      <c r="I261" s="232" t="s">
        <v>8355</v>
      </c>
      <c r="J261" s="232"/>
      <c r="K261" s="232"/>
      <c r="L261" s="165">
        <v>53548</v>
      </c>
      <c r="M261" s="165">
        <v>12326</v>
      </c>
      <c r="N261" s="165">
        <v>16439</v>
      </c>
      <c r="O261" s="232" t="s">
        <v>153</v>
      </c>
      <c r="P261" s="232">
        <v>400</v>
      </c>
      <c r="Q261" s="232"/>
      <c r="R261" s="232">
        <v>8</v>
      </c>
      <c r="S261" s="232"/>
      <c r="T261" s="232" t="s">
        <v>154</v>
      </c>
      <c r="U261" s="165">
        <v>78</v>
      </c>
      <c r="V261" s="165">
        <v>117</v>
      </c>
      <c r="W261" s="144">
        <v>6120</v>
      </c>
      <c r="X261" s="144">
        <v>6120</v>
      </c>
      <c r="Y261" s="232"/>
      <c r="Z261" s="232"/>
      <c r="AA261" s="164">
        <v>2001</v>
      </c>
      <c r="AB261" s="232">
        <v>8618</v>
      </c>
      <c r="AC261" s="232"/>
      <c r="AD261" s="232"/>
      <c r="AE261" s="232"/>
      <c r="AF261" s="232"/>
      <c r="AG261" s="232"/>
      <c r="AH261" s="144">
        <v>8618</v>
      </c>
      <c r="AI261" s="232"/>
      <c r="AJ261" s="232"/>
      <c r="AK261" s="232"/>
      <c r="AL261" s="232"/>
      <c r="AM261" s="232"/>
      <c r="AN261" s="232"/>
      <c r="AO261" s="232"/>
      <c r="AP261" s="232"/>
      <c r="AQ261" s="232"/>
      <c r="AR261" s="232"/>
      <c r="AS261" s="232"/>
      <c r="AT261" s="232"/>
      <c r="AU261" s="232"/>
      <c r="AV261" s="232"/>
      <c r="AW261" s="232"/>
      <c r="AX261" s="232"/>
      <c r="AY261" s="232"/>
      <c r="AZ261" s="232"/>
      <c r="BA261" s="232"/>
      <c r="BB261" s="232"/>
      <c r="BC261" s="232"/>
      <c r="BD261" s="232"/>
      <c r="BE261" s="232"/>
      <c r="BF261" s="232"/>
      <c r="BG261" s="232"/>
      <c r="BH261" s="232"/>
      <c r="BI261" s="232"/>
      <c r="BJ261" s="232"/>
      <c r="BK261" s="232"/>
    </row>
    <row r="262" spans="1:63" s="1461" customFormat="1" ht="24" hidden="1" customHeight="1" x14ac:dyDescent="0.15">
      <c r="A262" s="1497"/>
      <c r="B262" s="838"/>
      <c r="C262" s="232" t="s">
        <v>8352</v>
      </c>
      <c r="D262" s="232"/>
      <c r="E262" s="232" t="s">
        <v>14365</v>
      </c>
      <c r="F262" s="232" t="s">
        <v>8339</v>
      </c>
      <c r="G262" s="232"/>
      <c r="H262" s="181"/>
      <c r="I262" s="232" t="s">
        <v>8355</v>
      </c>
      <c r="J262" s="232"/>
      <c r="K262" s="232"/>
      <c r="L262" s="165"/>
      <c r="M262" s="165">
        <v>11526</v>
      </c>
      <c r="N262" s="165">
        <v>11729</v>
      </c>
      <c r="O262" s="232" t="s">
        <v>153</v>
      </c>
      <c r="P262" s="232">
        <v>400</v>
      </c>
      <c r="Q262" s="232"/>
      <c r="R262" s="232">
        <v>6</v>
      </c>
      <c r="S262" s="232"/>
      <c r="T262" s="232" t="s">
        <v>154</v>
      </c>
      <c r="U262" s="165">
        <v>78</v>
      </c>
      <c r="V262" s="165">
        <v>117</v>
      </c>
      <c r="W262" s="144"/>
      <c r="X262" s="144"/>
      <c r="Y262" s="232"/>
      <c r="Z262" s="232"/>
      <c r="AA262" s="164"/>
      <c r="AB262" s="232"/>
      <c r="AC262" s="232" t="s">
        <v>8356</v>
      </c>
      <c r="AD262" s="232"/>
      <c r="AE262" s="232"/>
      <c r="AF262" s="232"/>
      <c r="AG262" s="232"/>
      <c r="AH262" s="144"/>
      <c r="AI262" s="232"/>
      <c r="AJ262" s="232"/>
      <c r="AK262" s="232"/>
      <c r="AL262" s="232"/>
      <c r="AM262" s="232"/>
      <c r="AN262" s="232"/>
      <c r="AO262" s="232"/>
      <c r="AP262" s="232"/>
      <c r="AQ262" s="232"/>
      <c r="AR262" s="232"/>
      <c r="AS262" s="232"/>
      <c r="AT262" s="232"/>
      <c r="AU262" s="232"/>
      <c r="AV262" s="232"/>
      <c r="AW262" s="232"/>
      <c r="AX262" s="232"/>
      <c r="AY262" s="232"/>
      <c r="AZ262" s="232"/>
      <c r="BA262" s="232"/>
      <c r="BB262" s="232"/>
      <c r="BC262" s="232"/>
      <c r="BD262" s="232"/>
      <c r="BE262" s="232"/>
      <c r="BF262" s="232"/>
      <c r="BG262" s="232"/>
      <c r="BH262" s="232"/>
      <c r="BI262" s="232"/>
      <c r="BJ262" s="232"/>
      <c r="BK262" s="232" t="s">
        <v>8356</v>
      </c>
    </row>
    <row r="263" spans="1:63" s="1461" customFormat="1" ht="24" hidden="1" customHeight="1" x14ac:dyDescent="0.15">
      <c r="A263" s="1497"/>
      <c r="B263" s="838"/>
      <c r="C263" s="232" t="s">
        <v>8352</v>
      </c>
      <c r="D263" s="232"/>
      <c r="E263" s="232" t="s">
        <v>14366</v>
      </c>
      <c r="F263" s="232" t="s">
        <v>8339</v>
      </c>
      <c r="G263" s="232"/>
      <c r="H263" s="181"/>
      <c r="I263" s="232" t="s">
        <v>8355</v>
      </c>
      <c r="J263" s="232"/>
      <c r="K263" s="232"/>
      <c r="L263" s="165">
        <v>148462</v>
      </c>
      <c r="M263" s="165">
        <v>11600</v>
      </c>
      <c r="N263" s="165">
        <v>13299</v>
      </c>
      <c r="O263" s="232" t="s">
        <v>153</v>
      </c>
      <c r="P263" s="232">
        <v>400</v>
      </c>
      <c r="Q263" s="232"/>
      <c r="R263" s="232">
        <v>8</v>
      </c>
      <c r="S263" s="232"/>
      <c r="T263" s="232" t="s">
        <v>154</v>
      </c>
      <c r="U263" s="165">
        <v>75</v>
      </c>
      <c r="V263" s="165">
        <v>112</v>
      </c>
      <c r="W263" s="144">
        <v>3886</v>
      </c>
      <c r="X263" s="144">
        <v>500</v>
      </c>
      <c r="Y263" s="232"/>
      <c r="Z263" s="232"/>
      <c r="AA263" s="164">
        <v>2010</v>
      </c>
      <c r="AB263" s="232">
        <v>4500</v>
      </c>
      <c r="AC263" s="232"/>
      <c r="AD263" s="232"/>
      <c r="AE263" s="232"/>
      <c r="AF263" s="232"/>
      <c r="AG263" s="232"/>
      <c r="AH263" s="144">
        <v>4500</v>
      </c>
      <c r="AI263" s="232"/>
      <c r="AJ263" s="232"/>
      <c r="AK263" s="232"/>
      <c r="AL263" s="232"/>
      <c r="AM263" s="232"/>
      <c r="AN263" s="232"/>
      <c r="AO263" s="232"/>
      <c r="AP263" s="232"/>
      <c r="AQ263" s="232"/>
      <c r="AR263" s="232"/>
      <c r="AS263" s="232"/>
      <c r="AT263" s="232"/>
      <c r="AU263" s="232"/>
      <c r="AV263" s="232"/>
      <c r="AW263" s="232"/>
      <c r="AX263" s="232"/>
      <c r="AY263" s="232"/>
      <c r="AZ263" s="232"/>
      <c r="BA263" s="232"/>
      <c r="BB263" s="232"/>
      <c r="BC263" s="232"/>
      <c r="BD263" s="232"/>
      <c r="BE263" s="232"/>
      <c r="BF263" s="232"/>
      <c r="BG263" s="232"/>
      <c r="BH263" s="232"/>
      <c r="BI263" s="232"/>
      <c r="BJ263" s="232"/>
      <c r="BK263" s="232"/>
    </row>
    <row r="264" spans="1:63" s="1461" customFormat="1" ht="24" hidden="1" customHeight="1" x14ac:dyDescent="0.15">
      <c r="A264" s="1497"/>
      <c r="B264" s="838"/>
      <c r="C264" s="232" t="s">
        <v>8352</v>
      </c>
      <c r="D264" s="232"/>
      <c r="E264" s="232" t="s">
        <v>14367</v>
      </c>
      <c r="F264" s="232" t="s">
        <v>8339</v>
      </c>
      <c r="G264" s="232"/>
      <c r="H264" s="181"/>
      <c r="I264" s="232" t="s">
        <v>8358</v>
      </c>
      <c r="J264" s="232"/>
      <c r="K264" s="232"/>
      <c r="L264" s="165">
        <v>37590</v>
      </c>
      <c r="M264" s="165">
        <v>10275</v>
      </c>
      <c r="N264" s="165">
        <v>10436</v>
      </c>
      <c r="O264" s="232" t="s">
        <v>153</v>
      </c>
      <c r="P264" s="232">
        <v>400</v>
      </c>
      <c r="Q264" s="232"/>
      <c r="R264" s="232">
        <v>6</v>
      </c>
      <c r="S264" s="232"/>
      <c r="T264" s="232" t="s">
        <v>154</v>
      </c>
      <c r="U264" s="165">
        <v>75</v>
      </c>
      <c r="V264" s="165">
        <v>105</v>
      </c>
      <c r="W264" s="144">
        <v>750</v>
      </c>
      <c r="X264" s="144">
        <v>750</v>
      </c>
      <c r="Y264" s="232"/>
      <c r="Z264" s="232"/>
      <c r="AA264" s="164">
        <v>1993</v>
      </c>
      <c r="AB264" s="232">
        <v>1539</v>
      </c>
      <c r="AC264" s="232"/>
      <c r="AD264" s="232"/>
      <c r="AE264" s="232"/>
      <c r="AF264" s="232"/>
      <c r="AG264" s="232"/>
      <c r="AH264" s="144">
        <v>1539</v>
      </c>
      <c r="AI264" s="232"/>
      <c r="AJ264" s="232"/>
      <c r="AK264" s="232"/>
      <c r="AL264" s="232"/>
      <c r="AM264" s="232"/>
      <c r="AN264" s="232"/>
      <c r="AO264" s="232"/>
      <c r="AP264" s="232"/>
      <c r="AQ264" s="232"/>
      <c r="AR264" s="232"/>
      <c r="AS264" s="232"/>
      <c r="AT264" s="232"/>
      <c r="AU264" s="232"/>
      <c r="AV264" s="232"/>
      <c r="AW264" s="232"/>
      <c r="AX264" s="232"/>
      <c r="AY264" s="232"/>
      <c r="AZ264" s="232"/>
      <c r="BA264" s="232"/>
      <c r="BB264" s="232"/>
      <c r="BC264" s="232"/>
      <c r="BD264" s="232"/>
      <c r="BE264" s="232"/>
      <c r="BF264" s="232"/>
      <c r="BG264" s="232"/>
      <c r="BH264" s="232"/>
      <c r="BI264" s="232"/>
      <c r="BJ264" s="232"/>
      <c r="BK264" s="232"/>
    </row>
    <row r="265" spans="1:63" s="1461" customFormat="1" ht="24" hidden="1" customHeight="1" x14ac:dyDescent="0.15">
      <c r="A265" s="1497"/>
      <c r="B265" s="838"/>
      <c r="C265" s="232" t="s">
        <v>8352</v>
      </c>
      <c r="D265" s="232"/>
      <c r="E265" s="232" t="s">
        <v>14368</v>
      </c>
      <c r="F265" s="232" t="s">
        <v>8339</v>
      </c>
      <c r="G265" s="232"/>
      <c r="H265" s="181"/>
      <c r="I265" s="232" t="s">
        <v>8359</v>
      </c>
      <c r="J265" s="232"/>
      <c r="K265" s="232"/>
      <c r="L265" s="165">
        <v>66115</v>
      </c>
      <c r="M265" s="165">
        <v>12400</v>
      </c>
      <c r="N265" s="165">
        <v>12533</v>
      </c>
      <c r="O265" s="232" t="s">
        <v>153</v>
      </c>
      <c r="P265" s="232">
        <v>400</v>
      </c>
      <c r="Q265" s="232"/>
      <c r="R265" s="232">
        <v>4</v>
      </c>
      <c r="S265" s="232"/>
      <c r="T265" s="232" t="s">
        <v>310</v>
      </c>
      <c r="U265" s="165">
        <v>70</v>
      </c>
      <c r="V265" s="165">
        <v>105</v>
      </c>
      <c r="W265" s="144">
        <v>500</v>
      </c>
      <c r="X265" s="144">
        <v>500</v>
      </c>
      <c r="Y265" s="232"/>
      <c r="Z265" s="232"/>
      <c r="AA265" s="164">
        <v>2002</v>
      </c>
      <c r="AB265" s="232">
        <v>910</v>
      </c>
      <c r="AC265" s="232"/>
      <c r="AD265" s="232"/>
      <c r="AE265" s="232"/>
      <c r="AF265" s="232"/>
      <c r="AG265" s="232"/>
      <c r="AH265" s="144">
        <v>910</v>
      </c>
      <c r="AI265" s="232"/>
      <c r="AJ265" s="232"/>
      <c r="AK265" s="232"/>
      <c r="AL265" s="232"/>
      <c r="AM265" s="232"/>
      <c r="AN265" s="232"/>
      <c r="AO265" s="232"/>
      <c r="AP265" s="232"/>
      <c r="AQ265" s="232"/>
      <c r="AR265" s="232"/>
      <c r="AS265" s="232"/>
      <c r="AT265" s="232"/>
      <c r="AU265" s="232"/>
      <c r="AV265" s="232"/>
      <c r="AW265" s="232"/>
      <c r="AX265" s="232"/>
      <c r="AY265" s="232"/>
      <c r="AZ265" s="232"/>
      <c r="BA265" s="232"/>
      <c r="BB265" s="232"/>
      <c r="BC265" s="232"/>
      <c r="BD265" s="232"/>
      <c r="BE265" s="232"/>
      <c r="BF265" s="232"/>
      <c r="BG265" s="232"/>
      <c r="BH265" s="232"/>
      <c r="BI265" s="232"/>
      <c r="BJ265" s="232"/>
      <c r="BK265" s="232"/>
    </row>
    <row r="266" spans="1:63" s="1461" customFormat="1" ht="24" hidden="1" customHeight="1" x14ac:dyDescent="0.15">
      <c r="A266" s="1497"/>
      <c r="B266" s="838"/>
      <c r="C266" s="232" t="s">
        <v>8352</v>
      </c>
      <c r="D266" s="232"/>
      <c r="E266" s="232" t="s">
        <v>14369</v>
      </c>
      <c r="F266" s="232" t="s">
        <v>8339</v>
      </c>
      <c r="G266" s="232"/>
      <c r="H266" s="232"/>
      <c r="I266" s="232" t="s">
        <v>8362</v>
      </c>
      <c r="J266" s="232"/>
      <c r="K266" s="232"/>
      <c r="L266" s="165">
        <v>49586</v>
      </c>
      <c r="M266" s="165">
        <v>10550</v>
      </c>
      <c r="N266" s="165">
        <v>10678</v>
      </c>
      <c r="O266" s="232" t="s">
        <v>153</v>
      </c>
      <c r="P266" s="232">
        <v>400</v>
      </c>
      <c r="Q266" s="232"/>
      <c r="R266" s="232">
        <v>8</v>
      </c>
      <c r="S266" s="232"/>
      <c r="T266" s="232" t="s">
        <v>154</v>
      </c>
      <c r="U266" s="165">
        <v>68</v>
      </c>
      <c r="V266" s="165">
        <v>100</v>
      </c>
      <c r="W266" s="144">
        <v>2000</v>
      </c>
      <c r="X266" s="144">
        <v>2000</v>
      </c>
      <c r="Y266" s="232"/>
      <c r="Z266" s="232"/>
      <c r="AA266" s="164">
        <v>2002</v>
      </c>
      <c r="AB266" s="232">
        <v>1202</v>
      </c>
      <c r="AC266" s="232"/>
      <c r="AD266" s="232"/>
      <c r="AE266" s="232"/>
      <c r="AF266" s="232"/>
      <c r="AG266" s="232"/>
      <c r="AH266" s="144">
        <v>1202</v>
      </c>
      <c r="AI266" s="232"/>
      <c r="AJ266" s="232"/>
      <c r="AK266" s="232"/>
      <c r="AL266" s="232"/>
      <c r="AM266" s="232"/>
      <c r="AN266" s="232"/>
      <c r="AO266" s="232"/>
      <c r="AP266" s="232"/>
      <c r="AQ266" s="232"/>
      <c r="AR266" s="232"/>
      <c r="AS266" s="232"/>
      <c r="AT266" s="232"/>
      <c r="AU266" s="232"/>
      <c r="AV266" s="232"/>
      <c r="AW266" s="232"/>
      <c r="AX266" s="232"/>
      <c r="AY266" s="232"/>
      <c r="AZ266" s="232"/>
      <c r="BA266" s="232"/>
      <c r="BB266" s="232"/>
      <c r="BC266" s="232"/>
      <c r="BD266" s="232"/>
      <c r="BE266" s="232"/>
      <c r="BF266" s="232"/>
      <c r="BG266" s="232"/>
      <c r="BH266" s="232"/>
      <c r="BI266" s="232"/>
      <c r="BJ266" s="232"/>
      <c r="BK266" s="232"/>
    </row>
    <row r="267" spans="1:63" s="1461" customFormat="1" ht="24" hidden="1" customHeight="1" x14ac:dyDescent="0.15">
      <c r="A267" s="1497"/>
      <c r="B267" s="838"/>
      <c r="C267" s="232" t="s">
        <v>8352</v>
      </c>
      <c r="D267" s="232"/>
      <c r="E267" s="232" t="s">
        <v>14370</v>
      </c>
      <c r="F267" s="232" t="s">
        <v>8339</v>
      </c>
      <c r="G267" s="232"/>
      <c r="H267" s="232"/>
      <c r="I267" s="232" t="s">
        <v>8364</v>
      </c>
      <c r="J267" s="232"/>
      <c r="K267" s="232"/>
      <c r="L267" s="165">
        <v>66751</v>
      </c>
      <c r="M267" s="165">
        <v>10900</v>
      </c>
      <c r="N267" s="165">
        <v>11017</v>
      </c>
      <c r="O267" s="232" t="s">
        <v>153</v>
      </c>
      <c r="P267" s="232">
        <v>400</v>
      </c>
      <c r="Q267" s="232"/>
      <c r="R267" s="232">
        <v>8</v>
      </c>
      <c r="S267" s="232"/>
      <c r="T267" s="232" t="s">
        <v>154</v>
      </c>
      <c r="U267" s="165">
        <v>68</v>
      </c>
      <c r="V267" s="165">
        <v>100</v>
      </c>
      <c r="W267" s="144">
        <v>3000</v>
      </c>
      <c r="X267" s="144">
        <v>3000</v>
      </c>
      <c r="Y267" s="232"/>
      <c r="Z267" s="232"/>
      <c r="AA267" s="164">
        <v>1998</v>
      </c>
      <c r="AB267" s="232">
        <v>1108</v>
      </c>
      <c r="AC267" s="232"/>
      <c r="AD267" s="232"/>
      <c r="AE267" s="232"/>
      <c r="AF267" s="232"/>
      <c r="AG267" s="232"/>
      <c r="AH267" s="144">
        <v>1108</v>
      </c>
      <c r="AI267" s="232"/>
      <c r="AJ267" s="232"/>
      <c r="AK267" s="232"/>
      <c r="AL267" s="232"/>
      <c r="AM267" s="232"/>
      <c r="AN267" s="232"/>
      <c r="AO267" s="232"/>
      <c r="AP267" s="232"/>
      <c r="AQ267" s="232"/>
      <c r="AR267" s="232"/>
      <c r="AS267" s="232"/>
      <c r="AT267" s="232"/>
      <c r="AU267" s="232"/>
      <c r="AV267" s="232"/>
      <c r="AW267" s="232"/>
      <c r="AX267" s="232"/>
      <c r="AY267" s="232"/>
      <c r="AZ267" s="232"/>
      <c r="BA267" s="232"/>
      <c r="BB267" s="232"/>
      <c r="BC267" s="232"/>
      <c r="BD267" s="232"/>
      <c r="BE267" s="232"/>
      <c r="BF267" s="232"/>
      <c r="BG267" s="232"/>
      <c r="BH267" s="232"/>
      <c r="BI267" s="232"/>
      <c r="BJ267" s="232"/>
      <c r="BK267" s="232"/>
    </row>
    <row r="268" spans="1:63" s="1461" customFormat="1" ht="24" hidden="1" customHeight="1" x14ac:dyDescent="0.15">
      <c r="A268" s="1498"/>
      <c r="B268" s="377"/>
      <c r="C268" s="232" t="s">
        <v>8352</v>
      </c>
      <c r="D268" s="232"/>
      <c r="E268" s="232" t="s">
        <v>14371</v>
      </c>
      <c r="F268" s="232" t="s">
        <v>8339</v>
      </c>
      <c r="G268" s="232"/>
      <c r="H268" s="232"/>
      <c r="I268" s="232" t="s">
        <v>8365</v>
      </c>
      <c r="J268" s="232"/>
      <c r="K268" s="232"/>
      <c r="L268" s="165">
        <v>44588</v>
      </c>
      <c r="M268" s="165">
        <v>9350</v>
      </c>
      <c r="N268" s="165">
        <v>19260</v>
      </c>
      <c r="O268" s="232" t="s">
        <v>153</v>
      </c>
      <c r="P268" s="232">
        <v>400</v>
      </c>
      <c r="Q268" s="232"/>
      <c r="R268" s="232">
        <v>5</v>
      </c>
      <c r="S268" s="232"/>
      <c r="T268" s="232" t="s">
        <v>154</v>
      </c>
      <c r="U268" s="165">
        <v>70</v>
      </c>
      <c r="V268" s="165">
        <v>105</v>
      </c>
      <c r="W268" s="144">
        <v>488</v>
      </c>
      <c r="X268" s="144">
        <v>488</v>
      </c>
      <c r="Y268" s="232"/>
      <c r="Z268" s="232"/>
      <c r="AA268" s="232">
        <v>2004</v>
      </c>
      <c r="AB268" s="232">
        <v>1510</v>
      </c>
      <c r="AC268" s="232"/>
      <c r="AD268" s="232"/>
      <c r="AE268" s="232"/>
      <c r="AF268" s="232"/>
      <c r="AG268" s="232"/>
      <c r="AH268" s="144">
        <v>1510</v>
      </c>
      <c r="AI268" s="232"/>
      <c r="AJ268" s="232"/>
      <c r="AK268" s="232"/>
      <c r="AL268" s="232"/>
      <c r="AM268" s="232"/>
      <c r="AN268" s="232"/>
      <c r="AO268" s="232"/>
      <c r="AP268" s="232"/>
      <c r="AQ268" s="232"/>
      <c r="AR268" s="232"/>
      <c r="AS268" s="232"/>
      <c r="AT268" s="232"/>
      <c r="AU268" s="232"/>
      <c r="AV268" s="232"/>
      <c r="AW268" s="232"/>
      <c r="AX268" s="232"/>
      <c r="AY268" s="232"/>
      <c r="AZ268" s="232"/>
      <c r="BA268" s="232"/>
      <c r="BB268" s="232"/>
      <c r="BC268" s="232"/>
      <c r="BD268" s="232"/>
      <c r="BE268" s="232"/>
      <c r="BF268" s="232"/>
      <c r="BG268" s="232"/>
      <c r="BH268" s="232"/>
      <c r="BI268" s="232"/>
      <c r="BJ268" s="232"/>
      <c r="BK268" s="232"/>
    </row>
  </sheetData>
  <mergeCells count="38">
    <mergeCell ref="F2:F4"/>
    <mergeCell ref="AI2:AJ2"/>
    <mergeCell ref="AK2:AP2"/>
    <mergeCell ref="AI3:AI4"/>
    <mergeCell ref="AJ3:AJ4"/>
    <mergeCell ref="G2:G4"/>
    <mergeCell ref="B1:E1"/>
    <mergeCell ref="AH1:BK1"/>
    <mergeCell ref="BF3:BJ3"/>
    <mergeCell ref="AP3:AP4"/>
    <mergeCell ref="AQ3:AU3"/>
    <mergeCell ref="AV3:AZ3"/>
    <mergeCell ref="BA3:BE3"/>
    <mergeCell ref="AQ2:BJ2"/>
    <mergeCell ref="AK3:AL3"/>
    <mergeCell ref="AM3:AO3"/>
    <mergeCell ref="M2:M4"/>
    <mergeCell ref="N2:N4"/>
    <mergeCell ref="I2:I4"/>
    <mergeCell ref="J2:J4"/>
    <mergeCell ref="BK2:BK4"/>
    <mergeCell ref="E2:E4"/>
    <mergeCell ref="A2:A4"/>
    <mergeCell ref="B2:B4"/>
    <mergeCell ref="C2:C4"/>
    <mergeCell ref="D2:D4"/>
    <mergeCell ref="AB2:AH4"/>
    <mergeCell ref="AA2:AA4"/>
    <mergeCell ref="K2:K4"/>
    <mergeCell ref="L2:L4"/>
    <mergeCell ref="O2:V2"/>
    <mergeCell ref="T3:V3"/>
    <mergeCell ref="Y3:Y4"/>
    <mergeCell ref="W2:Z2"/>
    <mergeCell ref="Z3:Z4"/>
    <mergeCell ref="W3:W4"/>
    <mergeCell ref="X3:X4"/>
    <mergeCell ref="O3:S3"/>
  </mergeCells>
  <phoneticPr fontId="3" type="noConversion"/>
  <hyperlinks>
    <hyperlink ref="H9" r:id="rId1" display="www.stadium.seoul.kr" xr:uid="{00000000-0004-0000-0600-000000000000}"/>
    <hyperlink ref="H8" r:id="rId2" display="www.stadium.seoul.kr" xr:uid="{00000000-0004-0000-0600-000001000000}"/>
    <hyperlink ref="H7" r:id="rId3" display="www.stadium.seoul.kr" xr:uid="{00000000-0004-0000-0600-000002000000}"/>
    <hyperlink ref="H11" r:id="rId4" tooltip="http://www.stadium.busan.kr/" xr:uid="{00000000-0004-0000-0600-000003000000}"/>
    <hyperlink ref="H12" r:id="rId5" tooltip="http://www.stadium.busan.kr/" xr:uid="{00000000-0004-0000-0600-000004000000}"/>
    <hyperlink ref="H13" r:id="rId6" tooltip="http://www.stadium.busan.kr/" xr:uid="{00000000-0004-0000-0600-000005000000}"/>
    <hyperlink ref="H66" r:id="rId7" display="www.stadium.seoul.kr" xr:uid="{00000000-0004-0000-0600-000006000000}"/>
    <hyperlink ref="H149" r:id="rId8" xr:uid="{00000000-0004-0000-0600-000007000000}"/>
    <hyperlink ref="H151" r:id="rId9" xr:uid="{00000000-0004-0000-0600-000008000000}"/>
    <hyperlink ref="H156" r:id="rId10" xr:uid="{00000000-0004-0000-0600-000009000000}"/>
    <hyperlink ref="H160" r:id="rId11" display="www.stadium.seoul.kr" xr:uid="{00000000-0004-0000-0600-00000A000000}"/>
    <hyperlink ref="H162" r:id="rId12" xr:uid="{00000000-0004-0000-0600-00000B000000}"/>
    <hyperlink ref="H158" r:id="rId13" display="www.stadium.seoul.kr" xr:uid="{00000000-0004-0000-0600-00000C000000}"/>
    <hyperlink ref="H163" r:id="rId14" xr:uid="{00000000-0004-0000-0600-00000D000000}"/>
    <hyperlink ref="H154" r:id="rId15" xr:uid="{00000000-0004-0000-0600-00000E000000}"/>
  </hyperlinks>
  <printOptions horizontalCentered="1"/>
  <pageMargins left="0.78740157480314965" right="0.78740157480314965" top="0.98425196850393704" bottom="0.98425196850393704" header="4.4488188976377954" footer="0.51181102362204722"/>
  <pageSetup paperSize="9" scale="69" orientation="landscape" r:id="rId16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Z1137"/>
  <sheetViews>
    <sheetView view="pageBreakPreview" topLeftCell="B1" zoomScaleNormal="100" zoomScaleSheetLayoutView="100" workbookViewId="0">
      <pane ySplit="5" topLeftCell="A649" activePane="bottomLeft" state="frozen"/>
      <selection activeCell="A17" sqref="A17:L17"/>
      <selection pane="bottomLeft" activeCell="Q664" sqref="Q664"/>
    </sheetView>
  </sheetViews>
  <sheetFormatPr defaultColWidth="8.88671875" defaultRowHeight="24" customHeight="1" x14ac:dyDescent="0.15"/>
  <cols>
    <col min="1" max="1" width="8" style="170" hidden="1" customWidth="1"/>
    <col min="2" max="2" width="4.21875" style="170" customWidth="1"/>
    <col min="3" max="3" width="6.6640625" style="170" bestFit="1" customWidth="1"/>
    <col min="4" max="4" width="20.44140625" style="170" hidden="1" customWidth="1"/>
    <col min="5" max="5" width="17.21875" style="176" customWidth="1"/>
    <col min="6" max="6" width="7.5546875" style="170" customWidth="1"/>
    <col min="7" max="7" width="14" style="170" customWidth="1"/>
    <col min="8" max="8" width="1" style="170" hidden="1" customWidth="1"/>
    <col min="9" max="9" width="8" style="135" customWidth="1"/>
    <col min="10" max="10" width="7" style="135" bestFit="1" customWidth="1"/>
    <col min="11" max="11" width="7.88671875" style="135" bestFit="1" customWidth="1"/>
    <col min="12" max="12" width="7.77734375" style="170" customWidth="1"/>
    <col min="13" max="13" width="6.33203125" style="135" bestFit="1" customWidth="1"/>
    <col min="14" max="14" width="5.44140625" style="135" customWidth="1"/>
    <col min="15" max="15" width="6.5546875" style="135" customWidth="1"/>
    <col min="16" max="16" width="4.5546875" style="135" customWidth="1"/>
    <col min="17" max="17" width="6.109375" style="135" bestFit="1" customWidth="1"/>
    <col min="18" max="18" width="6.44140625" style="135" customWidth="1"/>
    <col min="19" max="19" width="8" style="170" bestFit="1" customWidth="1"/>
    <col min="20" max="20" width="10.21875" style="170" customWidth="1"/>
    <col min="21" max="21" width="6.5546875" style="170" bestFit="1" customWidth="1"/>
    <col min="22" max="23" width="11.21875" style="170" hidden="1" customWidth="1"/>
    <col min="24" max="24" width="10.77734375" style="170" hidden="1" customWidth="1"/>
    <col min="25" max="25" width="11.21875" style="170" hidden="1" customWidth="1"/>
    <col min="26" max="26" width="8.6640625" style="170" hidden="1" customWidth="1"/>
    <col min="27" max="27" width="5.77734375" style="170" hidden="1" customWidth="1"/>
    <col min="28" max="28" width="7.77734375" style="135" bestFit="1" customWidth="1"/>
    <col min="29" max="29" width="7.5546875" style="170" hidden="1" customWidth="1"/>
    <col min="30" max="30" width="5.77734375" style="170" hidden="1" customWidth="1"/>
    <col min="31" max="31" width="13.6640625" style="170" hidden="1" customWidth="1"/>
    <col min="32" max="32" width="9.77734375" style="170" hidden="1" customWidth="1"/>
    <col min="33" max="33" width="10.44140625" style="170" hidden="1" customWidth="1"/>
    <col min="34" max="34" width="8.44140625" style="170" hidden="1" customWidth="1"/>
    <col min="35" max="35" width="8.88671875" style="170" hidden="1" customWidth="1"/>
    <col min="36" max="36" width="17.33203125" style="170" hidden="1" customWidth="1"/>
    <col min="37" max="37" width="22" style="170" hidden="1" customWidth="1"/>
    <col min="38" max="38" width="6" style="170" hidden="1" customWidth="1"/>
    <col min="39" max="39" width="7.109375" style="170" hidden="1" customWidth="1"/>
    <col min="40" max="40" width="15.6640625" style="170" hidden="1" customWidth="1"/>
    <col min="41" max="41" width="15.109375" style="170" hidden="1" customWidth="1"/>
    <col min="42" max="42" width="10.77734375" style="170" hidden="1" customWidth="1"/>
    <col min="43" max="43" width="8.33203125" style="170" hidden="1" customWidth="1"/>
    <col min="44" max="44" width="6" style="170" hidden="1" customWidth="1"/>
    <col min="45" max="45" width="8.44140625" style="170" hidden="1" customWidth="1"/>
    <col min="46" max="46" width="15.6640625" style="170" hidden="1" customWidth="1"/>
    <col min="47" max="47" width="8" style="170" hidden="1" customWidth="1"/>
    <col min="48" max="48" width="4.6640625" style="170" hidden="1" customWidth="1"/>
    <col min="49" max="49" width="6" style="170" hidden="1" customWidth="1"/>
    <col min="50" max="50" width="14.44140625" style="170" bestFit="1" customWidth="1"/>
    <col min="51" max="16384" width="8.88671875" style="170"/>
  </cols>
  <sheetData>
    <row r="1" spans="1:52" s="213" customFormat="1" ht="24" customHeight="1" x14ac:dyDescent="0.15">
      <c r="B1" s="1817" t="s">
        <v>271</v>
      </c>
      <c r="C1" s="1817"/>
      <c r="D1" s="1817"/>
      <c r="E1" s="1817"/>
      <c r="I1" s="214"/>
      <c r="J1" s="214"/>
      <c r="K1" s="214"/>
      <c r="M1" s="214"/>
      <c r="N1" s="214"/>
      <c r="O1" s="214"/>
      <c r="P1" s="214"/>
      <c r="Q1" s="214"/>
      <c r="R1" s="214"/>
      <c r="U1" s="1818" t="s">
        <v>276</v>
      </c>
      <c r="V1" s="1818"/>
      <c r="W1" s="1818"/>
      <c r="X1" s="1818"/>
      <c r="Y1" s="1818"/>
      <c r="Z1" s="1818"/>
      <c r="AA1" s="1818"/>
      <c r="AB1" s="1818"/>
      <c r="AC1" s="1818"/>
      <c r="AD1" s="1818"/>
      <c r="AE1" s="1818"/>
      <c r="AF1" s="1818"/>
      <c r="AG1" s="1818"/>
      <c r="AH1" s="1818"/>
      <c r="AI1" s="1818"/>
      <c r="AJ1" s="1818"/>
      <c r="AK1" s="1818"/>
      <c r="AL1" s="1818"/>
      <c r="AM1" s="1818"/>
      <c r="AN1" s="1818"/>
      <c r="AO1" s="1818"/>
      <c r="AP1" s="1818"/>
      <c r="AQ1" s="1818"/>
      <c r="AR1" s="1818"/>
      <c r="AS1" s="1818"/>
      <c r="AT1" s="1818"/>
      <c r="AU1" s="1818"/>
      <c r="AV1" s="1818"/>
      <c r="AW1" s="1818"/>
      <c r="AX1" s="1818"/>
    </row>
    <row r="2" spans="1:52" ht="24" customHeight="1" x14ac:dyDescent="0.15">
      <c r="A2" s="1808" t="s">
        <v>297</v>
      </c>
      <c r="B2" s="1809" t="s">
        <v>4</v>
      </c>
      <c r="C2" s="1811" t="s">
        <v>397</v>
      </c>
      <c r="D2" s="1811" t="s">
        <v>299</v>
      </c>
      <c r="E2" s="1811" t="s">
        <v>300</v>
      </c>
      <c r="F2" s="1811" t="s">
        <v>400</v>
      </c>
      <c r="G2" s="1811" t="s">
        <v>233</v>
      </c>
      <c r="H2" s="1811" t="s">
        <v>403</v>
      </c>
      <c r="I2" s="1811" t="s">
        <v>234</v>
      </c>
      <c r="J2" s="1811" t="s">
        <v>235</v>
      </c>
      <c r="K2" s="1811" t="s">
        <v>236</v>
      </c>
      <c r="L2" s="1811" t="s">
        <v>408</v>
      </c>
      <c r="M2" s="1811"/>
      <c r="N2" s="1811"/>
      <c r="O2" s="1811"/>
      <c r="P2" s="1811"/>
      <c r="Q2" s="1811" t="s">
        <v>238</v>
      </c>
      <c r="R2" s="1811"/>
      <c r="S2" s="1811"/>
      <c r="T2" s="1811"/>
      <c r="U2" s="1811" t="s">
        <v>239</v>
      </c>
      <c r="V2" s="1814" t="s">
        <v>240</v>
      </c>
      <c r="W2" s="1814"/>
      <c r="X2" s="1814"/>
      <c r="Y2" s="1814"/>
      <c r="Z2" s="1814"/>
      <c r="AA2" s="1814"/>
      <c r="AB2" s="1814"/>
      <c r="AC2" s="1811" t="s">
        <v>241</v>
      </c>
      <c r="AD2" s="1811"/>
      <c r="AE2" s="1811" t="s">
        <v>242</v>
      </c>
      <c r="AF2" s="1811"/>
      <c r="AG2" s="1811"/>
      <c r="AH2" s="1811"/>
      <c r="AI2" s="1811"/>
      <c r="AJ2" s="1820"/>
      <c r="AK2" s="1811" t="s">
        <v>243</v>
      </c>
      <c r="AL2" s="1811"/>
      <c r="AM2" s="1811"/>
      <c r="AN2" s="1811"/>
      <c r="AO2" s="1811"/>
      <c r="AP2" s="1811"/>
      <c r="AQ2" s="1811"/>
      <c r="AR2" s="1811"/>
      <c r="AS2" s="1811"/>
      <c r="AT2" s="1811"/>
      <c r="AU2" s="1811"/>
      <c r="AV2" s="1811"/>
      <c r="AW2" s="1811"/>
      <c r="AX2" s="1812" t="s">
        <v>244</v>
      </c>
    </row>
    <row r="3" spans="1:52" ht="24" hidden="1" customHeight="1" x14ac:dyDescent="0.15">
      <c r="A3" s="1808"/>
      <c r="B3" s="1810"/>
      <c r="C3" s="1801"/>
      <c r="D3" s="1801"/>
      <c r="E3" s="1801"/>
      <c r="F3" s="1801"/>
      <c r="G3" s="1801"/>
      <c r="H3" s="1801"/>
      <c r="I3" s="1801"/>
      <c r="J3" s="1801"/>
      <c r="K3" s="1801"/>
      <c r="L3" s="1801" t="s">
        <v>471</v>
      </c>
      <c r="M3" s="1819"/>
      <c r="N3" s="1819"/>
      <c r="O3" s="1819"/>
      <c r="P3" s="1819"/>
      <c r="Q3" s="1801" t="s">
        <v>246</v>
      </c>
      <c r="R3" s="1801" t="s">
        <v>473</v>
      </c>
      <c r="S3" s="1801" t="s">
        <v>474</v>
      </c>
      <c r="T3" s="1801" t="s">
        <v>249</v>
      </c>
      <c r="U3" s="1801"/>
      <c r="V3" s="1815"/>
      <c r="W3" s="1815"/>
      <c r="X3" s="1815"/>
      <c r="Y3" s="1815"/>
      <c r="Z3" s="1815"/>
      <c r="AA3" s="1815"/>
      <c r="AB3" s="1815"/>
      <c r="AC3" s="1801" t="s">
        <v>250</v>
      </c>
      <c r="AD3" s="1801" t="s">
        <v>251</v>
      </c>
      <c r="AE3" s="1801" t="s">
        <v>252</v>
      </c>
      <c r="AF3" s="1801"/>
      <c r="AG3" s="1801" t="s">
        <v>253</v>
      </c>
      <c r="AH3" s="1819"/>
      <c r="AI3" s="1819"/>
      <c r="AJ3" s="1819" t="s">
        <v>254</v>
      </c>
      <c r="AK3" s="1801"/>
      <c r="AL3" s="1801"/>
      <c r="AM3" s="1801"/>
      <c r="AN3" s="1801"/>
      <c r="AO3" s="1801"/>
      <c r="AP3" s="1801"/>
      <c r="AQ3" s="1801"/>
      <c r="AR3" s="1801"/>
      <c r="AS3" s="1801"/>
      <c r="AT3" s="1801"/>
      <c r="AU3" s="1801"/>
      <c r="AV3" s="1801"/>
      <c r="AW3" s="1801"/>
      <c r="AX3" s="1813"/>
    </row>
    <row r="4" spans="1:52" ht="24" hidden="1" customHeight="1" x14ac:dyDescent="0.15">
      <c r="A4" s="1808"/>
      <c r="B4" s="1810"/>
      <c r="C4" s="1801"/>
      <c r="D4" s="1801"/>
      <c r="E4" s="1801"/>
      <c r="F4" s="1801"/>
      <c r="G4" s="1801"/>
      <c r="H4" s="1801"/>
      <c r="I4" s="1801"/>
      <c r="J4" s="1801"/>
      <c r="K4" s="1801"/>
      <c r="L4" s="246" t="s">
        <v>168</v>
      </c>
      <c r="M4" s="511" t="s">
        <v>157</v>
      </c>
      <c r="N4" s="511" t="s">
        <v>158</v>
      </c>
      <c r="O4" s="511" t="s">
        <v>143</v>
      </c>
      <c r="P4" s="511" t="s">
        <v>266</v>
      </c>
      <c r="Q4" s="1801"/>
      <c r="R4" s="1801"/>
      <c r="S4" s="1801"/>
      <c r="T4" s="1801"/>
      <c r="U4" s="1801"/>
      <c r="V4" s="1816"/>
      <c r="W4" s="1816"/>
      <c r="X4" s="1816"/>
      <c r="Y4" s="1816"/>
      <c r="Z4" s="1816"/>
      <c r="AA4" s="1816"/>
      <c r="AB4" s="1816"/>
      <c r="AC4" s="1801"/>
      <c r="AD4" s="1801"/>
      <c r="AE4" s="246" t="s">
        <v>262</v>
      </c>
      <c r="AF4" s="246" t="s">
        <v>263</v>
      </c>
      <c r="AG4" s="246" t="s">
        <v>262</v>
      </c>
      <c r="AH4" s="246" t="s">
        <v>264</v>
      </c>
      <c r="AI4" s="246" t="s">
        <v>263</v>
      </c>
      <c r="AJ4" s="1819"/>
      <c r="AK4" s="1801"/>
      <c r="AL4" s="1801"/>
      <c r="AM4" s="1801"/>
      <c r="AN4" s="1801"/>
      <c r="AO4" s="1801"/>
      <c r="AP4" s="1801"/>
      <c r="AQ4" s="1801"/>
      <c r="AR4" s="1801"/>
      <c r="AS4" s="1801"/>
      <c r="AT4" s="1801"/>
      <c r="AU4" s="1801"/>
      <c r="AV4" s="1801"/>
      <c r="AW4" s="1801"/>
      <c r="AX4" s="1813"/>
    </row>
    <row r="5" spans="1:52" s="1160" customFormat="1" ht="24" hidden="1" customHeight="1" x14ac:dyDescent="0.15">
      <c r="A5" s="1187"/>
      <c r="B5" s="1518" t="s">
        <v>48</v>
      </c>
      <c r="C5" s="231" t="s">
        <v>1</v>
      </c>
      <c r="D5" s="240"/>
      <c r="E5" s="545">
        <f>COUNTA(E7:E75,E77:E109,E111:E146,E148:E180,E182:E204,E206:E219,E221:E246,E248:E259,E261:E522,E524:E599,E601:E641,E643:E680,E682:E789,E791:E882,E884:E957,E959:E1114,E1116:E1137)</f>
        <v>1115</v>
      </c>
      <c r="F5" s="545"/>
      <c r="G5" s="545"/>
      <c r="H5" s="545">
        <f t="shared" ref="H5" si="0">COUNTA(H7:H75,H77:H109,H111:H146,H148:H180,H182:H204,H206:H219,H221:H246,H248:H259,H261:H522,H524:H599,H601:H641,H643:H680,H682:H789,H791:H882,H884:H957,H959:H1114,H1116:H1137)</f>
        <v>219</v>
      </c>
      <c r="I5" s="241">
        <f>SUM(I7:I75,I77:I109,I111:I146,I148:I180,I182:I204,I206:I219,I221:I246,I248:I259,I261:I522,I524:I599,I601:I641,I643:I680,I682:I789,I791:I882,I884:I957,I959:I1114,I1116:I1137)</f>
        <v>32642292.290000003</v>
      </c>
      <c r="J5" s="241">
        <f t="shared" ref="J5:K5" si="1">SUM(J7:J75,J77:J109,J111:J146,J148:J180,J182:J204,J206:J219,J221:J246,J248:J259,J261:J522,J524:J599,J601:J641,J643:J680,J682:J789,J791:J882,J884:J957,J959:J1114,J1116:J1137)</f>
        <v>962282.97999999986</v>
      </c>
      <c r="K5" s="241">
        <f t="shared" si="1"/>
        <v>1709572.7199999997</v>
      </c>
      <c r="L5" s="241"/>
      <c r="M5" s="241"/>
      <c r="N5" s="241"/>
      <c r="O5" s="241"/>
      <c r="P5" s="241">
        <f>P6+P76+P110+P147+P181+P205+P220+P247+P260+P523+P600+P642+P681+P790+P883+P958+P1115</f>
        <v>1364</v>
      </c>
      <c r="Q5" s="241"/>
      <c r="R5" s="241"/>
      <c r="S5" s="231"/>
      <c r="T5" s="231"/>
      <c r="U5" s="231"/>
      <c r="V5" s="240"/>
      <c r="W5" s="240"/>
      <c r="X5" s="240"/>
      <c r="Y5" s="240"/>
      <c r="Z5" s="240"/>
      <c r="AA5" s="240"/>
      <c r="AB5" s="248"/>
      <c r="AC5" s="231"/>
      <c r="AD5" s="231"/>
      <c r="AE5" s="240"/>
      <c r="AF5" s="240"/>
      <c r="AG5" s="240"/>
      <c r="AH5" s="240"/>
      <c r="AI5" s="240"/>
      <c r="AJ5" s="236"/>
      <c r="AK5" s="236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1082"/>
    </row>
    <row r="6" spans="1:52" s="1160" customFormat="1" ht="24" hidden="1" customHeight="1" x14ac:dyDescent="0.2">
      <c r="A6" s="1187"/>
      <c r="B6" s="1188" t="s">
        <v>56</v>
      </c>
      <c r="C6" s="231" t="s">
        <v>55</v>
      </c>
      <c r="D6" s="240"/>
      <c r="E6" s="545">
        <f>COUNTA(E7:E75)</f>
        <v>69</v>
      </c>
      <c r="F6" s="240"/>
      <c r="G6" s="240"/>
      <c r="H6" s="240"/>
      <c r="I6" s="241">
        <f>SUM(I7:I75)</f>
        <v>842701</v>
      </c>
      <c r="J6" s="241">
        <f>SUM(J7:J75)</f>
        <v>73298.3</v>
      </c>
      <c r="K6" s="241">
        <f>SUM(K7:K75)</f>
        <v>205126.19</v>
      </c>
      <c r="L6" s="241"/>
      <c r="M6" s="241"/>
      <c r="N6" s="241"/>
      <c r="O6" s="241"/>
      <c r="P6" s="241">
        <f>SUM(P7:P75)</f>
        <v>78</v>
      </c>
      <c r="Q6" s="241"/>
      <c r="R6" s="241"/>
      <c r="S6" s="231"/>
      <c r="T6" s="231"/>
      <c r="U6" s="231"/>
      <c r="V6" s="240"/>
      <c r="W6" s="240"/>
      <c r="X6" s="240"/>
      <c r="Y6" s="240"/>
      <c r="Z6" s="240"/>
      <c r="AA6" s="240"/>
      <c r="AB6" s="248"/>
      <c r="AC6" s="231"/>
      <c r="AD6" s="231"/>
      <c r="AE6" s="240"/>
      <c r="AF6" s="240"/>
      <c r="AG6" s="240"/>
      <c r="AH6" s="240"/>
      <c r="AI6" s="240"/>
      <c r="AJ6" s="236"/>
      <c r="AK6" s="236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1082"/>
      <c r="AZ6" s="1652" t="s">
        <v>20755</v>
      </c>
    </row>
    <row r="7" spans="1:52" ht="24" hidden="1" customHeight="1" x14ac:dyDescent="0.2">
      <c r="A7" s="216" t="s">
        <v>156</v>
      </c>
      <c r="B7" s="217"/>
      <c r="C7" s="232" t="s">
        <v>8572</v>
      </c>
      <c r="D7" s="148" t="s">
        <v>11798</v>
      </c>
      <c r="E7" s="149" t="s">
        <v>11799</v>
      </c>
      <c r="F7" s="148" t="s">
        <v>14376</v>
      </c>
      <c r="G7" s="148" t="s">
        <v>2362</v>
      </c>
      <c r="H7" s="144">
        <v>19790</v>
      </c>
      <c r="I7" s="144">
        <v>19790</v>
      </c>
      <c r="J7" s="144"/>
      <c r="K7" s="301"/>
      <c r="L7" s="144" t="s">
        <v>154</v>
      </c>
      <c r="M7" s="144" t="s">
        <v>15298</v>
      </c>
      <c r="N7" s="144" t="s">
        <v>15299</v>
      </c>
      <c r="O7" s="144" t="s">
        <v>15300</v>
      </c>
      <c r="P7" s="144">
        <v>2</v>
      </c>
      <c r="Q7" s="144">
        <v>120</v>
      </c>
      <c r="R7" s="144">
        <v>120</v>
      </c>
      <c r="S7" s="144" t="s">
        <v>15301</v>
      </c>
      <c r="T7" s="232" t="s">
        <v>11810</v>
      </c>
      <c r="U7" s="232">
        <v>2013</v>
      </c>
      <c r="V7" s="148"/>
      <c r="W7" s="148"/>
      <c r="X7" s="148"/>
      <c r="Y7" s="148"/>
      <c r="Z7" s="148"/>
      <c r="AA7" s="148">
        <v>920</v>
      </c>
      <c r="AB7" s="301"/>
      <c r="AC7" s="232"/>
      <c r="AD7" s="232"/>
      <c r="AE7" s="148"/>
      <c r="AF7" s="148"/>
      <c r="AG7" s="148"/>
      <c r="AH7" s="148"/>
      <c r="AI7" s="148"/>
      <c r="AJ7" s="299"/>
      <c r="AK7" s="299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721" t="s">
        <v>16713</v>
      </c>
      <c r="AZ7" s="1652" t="s">
        <v>20756</v>
      </c>
    </row>
    <row r="8" spans="1:52" ht="24" hidden="1" customHeight="1" x14ac:dyDescent="0.2">
      <c r="A8" s="216" t="s">
        <v>93</v>
      </c>
      <c r="B8" s="217"/>
      <c r="C8" s="232" t="s">
        <v>2428</v>
      </c>
      <c r="D8" s="232"/>
      <c r="E8" s="232" t="s">
        <v>14377</v>
      </c>
      <c r="F8" s="232" t="s">
        <v>670</v>
      </c>
      <c r="G8" s="232" t="s">
        <v>2597</v>
      </c>
      <c r="H8" s="148">
        <v>18968</v>
      </c>
      <c r="I8" s="250">
        <v>3456</v>
      </c>
      <c r="J8" s="301"/>
      <c r="K8" s="301"/>
      <c r="L8" s="250" t="s">
        <v>310</v>
      </c>
      <c r="M8" s="232">
        <v>48</v>
      </c>
      <c r="N8" s="144">
        <v>72</v>
      </c>
      <c r="O8" s="144">
        <v>3456</v>
      </c>
      <c r="P8" s="144">
        <v>1</v>
      </c>
      <c r="Q8" s="250"/>
      <c r="R8" s="250"/>
      <c r="S8" s="250" t="s">
        <v>185</v>
      </c>
      <c r="T8" s="232"/>
      <c r="U8" s="232">
        <v>2003</v>
      </c>
      <c r="V8" s="148"/>
      <c r="W8" s="148"/>
      <c r="X8" s="148"/>
      <c r="Y8" s="148"/>
      <c r="Z8" s="148"/>
      <c r="AA8" s="148">
        <v>500</v>
      </c>
      <c r="AB8" s="250"/>
      <c r="AC8" s="232"/>
      <c r="AD8" s="232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295"/>
      <c r="AZ8" s="1652" t="s">
        <v>20757</v>
      </c>
    </row>
    <row r="9" spans="1:52" ht="24" hidden="1" customHeight="1" x14ac:dyDescent="0.2">
      <c r="A9" s="216" t="s">
        <v>336</v>
      </c>
      <c r="B9" s="217"/>
      <c r="C9" s="232" t="s">
        <v>8578</v>
      </c>
      <c r="D9" s="232" t="s">
        <v>11800</v>
      </c>
      <c r="E9" s="232" t="s">
        <v>11801</v>
      </c>
      <c r="F9" s="232" t="s">
        <v>67</v>
      </c>
      <c r="G9" s="232" t="s">
        <v>619</v>
      </c>
      <c r="H9" s="148">
        <v>29976</v>
      </c>
      <c r="I9" s="250">
        <v>33391</v>
      </c>
      <c r="J9" s="301">
        <v>1802</v>
      </c>
      <c r="K9" s="250">
        <v>3414.1</v>
      </c>
      <c r="L9" s="250" t="s">
        <v>310</v>
      </c>
      <c r="M9" s="232">
        <v>105</v>
      </c>
      <c r="N9" s="144">
        <v>69</v>
      </c>
      <c r="O9" s="144">
        <v>14361</v>
      </c>
      <c r="P9" s="144">
        <v>1</v>
      </c>
      <c r="Q9" s="250">
        <v>15000</v>
      </c>
      <c r="R9" s="250">
        <v>15000</v>
      </c>
      <c r="S9" s="250" t="s">
        <v>499</v>
      </c>
      <c r="T9" s="232" t="s">
        <v>500</v>
      </c>
      <c r="U9" s="232">
        <v>1960</v>
      </c>
      <c r="V9" s="148"/>
      <c r="W9" s="148"/>
      <c r="X9" s="148"/>
      <c r="Y9" s="148"/>
      <c r="Z9" s="148"/>
      <c r="AA9" s="148">
        <v>885</v>
      </c>
      <c r="AB9" s="250">
        <v>885</v>
      </c>
      <c r="AC9" s="232"/>
      <c r="AD9" s="232" t="s">
        <v>621</v>
      </c>
      <c r="AE9" s="148"/>
      <c r="AF9" s="148" t="s">
        <v>628</v>
      </c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295"/>
      <c r="AZ9" s="1652" t="s">
        <v>20758</v>
      </c>
    </row>
    <row r="10" spans="1:52" ht="24" hidden="1" customHeight="1" x14ac:dyDescent="0.2">
      <c r="A10" s="216"/>
      <c r="B10" s="217"/>
      <c r="C10" s="232" t="s">
        <v>8578</v>
      </c>
      <c r="D10" s="232"/>
      <c r="E10" s="232" t="s">
        <v>14378</v>
      </c>
      <c r="F10" s="232" t="s">
        <v>67</v>
      </c>
      <c r="G10" s="232" t="s">
        <v>16688</v>
      </c>
      <c r="H10" s="148">
        <v>7350</v>
      </c>
      <c r="I10" s="250"/>
      <c r="J10" s="250"/>
      <c r="K10" s="301"/>
      <c r="L10" s="250" t="s">
        <v>330</v>
      </c>
      <c r="M10" s="232">
        <v>70</v>
      </c>
      <c r="N10" s="144">
        <v>80</v>
      </c>
      <c r="O10" s="144">
        <v>5600</v>
      </c>
      <c r="P10" s="144">
        <v>1</v>
      </c>
      <c r="Q10" s="250"/>
      <c r="R10" s="250"/>
      <c r="S10" s="250" t="s">
        <v>417</v>
      </c>
      <c r="T10" s="232" t="s">
        <v>417</v>
      </c>
      <c r="U10" s="232">
        <v>1988</v>
      </c>
      <c r="V10" s="148"/>
      <c r="W10" s="148"/>
      <c r="X10" s="148"/>
      <c r="Y10" s="148"/>
      <c r="Z10" s="148"/>
      <c r="AA10" s="148">
        <v>121</v>
      </c>
      <c r="AB10" s="250"/>
      <c r="AC10" s="232"/>
      <c r="AD10" s="232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295"/>
      <c r="AZ10" s="1652" t="s">
        <v>20759</v>
      </c>
    </row>
    <row r="11" spans="1:52" ht="24" hidden="1" customHeight="1" x14ac:dyDescent="0.2">
      <c r="A11" s="216"/>
      <c r="B11" s="217"/>
      <c r="C11" s="232" t="s">
        <v>8578</v>
      </c>
      <c r="D11" s="232" t="s">
        <v>11802</v>
      </c>
      <c r="E11" s="232" t="s">
        <v>14379</v>
      </c>
      <c r="F11" s="232" t="s">
        <v>67</v>
      </c>
      <c r="G11" s="232" t="s">
        <v>16688</v>
      </c>
      <c r="H11" s="148">
        <v>4534</v>
      </c>
      <c r="I11" s="250">
        <v>5283</v>
      </c>
      <c r="J11" s="250"/>
      <c r="K11" s="301"/>
      <c r="L11" s="250" t="s">
        <v>310</v>
      </c>
      <c r="M11" s="232"/>
      <c r="N11" s="144"/>
      <c r="O11" s="144">
        <v>2951</v>
      </c>
      <c r="P11" s="144">
        <v>4</v>
      </c>
      <c r="Q11" s="250"/>
      <c r="R11" s="250"/>
      <c r="S11" s="250"/>
      <c r="T11" s="232"/>
      <c r="U11" s="232">
        <v>1997</v>
      </c>
      <c r="V11" s="148"/>
      <c r="W11" s="148"/>
      <c r="X11" s="148"/>
      <c r="Y11" s="148"/>
      <c r="Z11" s="148"/>
      <c r="AA11" s="148"/>
      <c r="AB11" s="250"/>
      <c r="AC11" s="232"/>
      <c r="AD11" s="232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295"/>
      <c r="AZ11" s="1652" t="s">
        <v>20761</v>
      </c>
    </row>
    <row r="12" spans="1:52" ht="24" hidden="1" customHeight="1" x14ac:dyDescent="0.2">
      <c r="A12" s="216"/>
      <c r="B12" s="217"/>
      <c r="C12" s="232" t="s">
        <v>8568</v>
      </c>
      <c r="D12" s="232"/>
      <c r="E12" s="232" t="s">
        <v>14380</v>
      </c>
      <c r="F12" s="232" t="s">
        <v>14376</v>
      </c>
      <c r="G12" s="232" t="s">
        <v>8568</v>
      </c>
      <c r="H12" s="148">
        <v>9500</v>
      </c>
      <c r="I12" s="250"/>
      <c r="J12" s="250"/>
      <c r="K12" s="301"/>
      <c r="L12" s="250" t="s">
        <v>330</v>
      </c>
      <c r="M12" s="232">
        <v>50</v>
      </c>
      <c r="N12" s="144">
        <v>95</v>
      </c>
      <c r="O12" s="144">
        <v>9500</v>
      </c>
      <c r="P12" s="144">
        <v>2</v>
      </c>
      <c r="Q12" s="250"/>
      <c r="R12" s="250"/>
      <c r="S12" s="250"/>
      <c r="T12" s="232"/>
      <c r="U12" s="232" t="s">
        <v>11803</v>
      </c>
      <c r="V12" s="148"/>
      <c r="W12" s="148"/>
      <c r="X12" s="148"/>
      <c r="Y12" s="148"/>
      <c r="Z12" s="148"/>
      <c r="AA12" s="148"/>
      <c r="AB12" s="250"/>
      <c r="AC12" s="232"/>
      <c r="AD12" s="232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295"/>
      <c r="AZ12" s="1652" t="s">
        <v>20760</v>
      </c>
    </row>
    <row r="13" spans="1:52" ht="24" hidden="1" customHeight="1" x14ac:dyDescent="0.2">
      <c r="A13" s="216"/>
      <c r="B13" s="217"/>
      <c r="C13" s="299" t="s">
        <v>8568</v>
      </c>
      <c r="D13" s="299" t="s">
        <v>11804</v>
      </c>
      <c r="E13" s="299" t="s">
        <v>14381</v>
      </c>
      <c r="F13" s="299" t="s">
        <v>67</v>
      </c>
      <c r="G13" s="299" t="s">
        <v>8582</v>
      </c>
      <c r="H13" s="299">
        <v>3600</v>
      </c>
      <c r="I13" s="1192"/>
      <c r="J13" s="1192"/>
      <c r="K13" s="301"/>
      <c r="L13" s="1192" t="s">
        <v>310</v>
      </c>
      <c r="M13" s="299">
        <v>40</v>
      </c>
      <c r="N13" s="301">
        <v>90</v>
      </c>
      <c r="O13" s="301">
        <v>3600</v>
      </c>
      <c r="P13" s="301">
        <v>1</v>
      </c>
      <c r="Q13" s="1192"/>
      <c r="R13" s="1192"/>
      <c r="S13" s="1192"/>
      <c r="T13" s="164"/>
      <c r="U13" s="164">
        <v>2017</v>
      </c>
      <c r="V13" s="148"/>
      <c r="W13" s="148"/>
      <c r="X13" s="148"/>
      <c r="Y13" s="148"/>
      <c r="Z13" s="148"/>
      <c r="AA13" s="148"/>
      <c r="AB13" s="250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295"/>
      <c r="AZ13" s="1652" t="s">
        <v>20762</v>
      </c>
    </row>
    <row r="14" spans="1:52" ht="24" hidden="1" customHeight="1" x14ac:dyDescent="0.2">
      <c r="A14" s="216"/>
      <c r="B14" s="217"/>
      <c r="C14" s="299" t="s">
        <v>8568</v>
      </c>
      <c r="D14" s="299"/>
      <c r="E14" s="299" t="s">
        <v>11805</v>
      </c>
      <c r="F14" s="299" t="s">
        <v>8568</v>
      </c>
      <c r="G14" s="299" t="s">
        <v>8585</v>
      </c>
      <c r="H14" s="301">
        <v>5154</v>
      </c>
      <c r="I14" s="301">
        <v>5154</v>
      </c>
      <c r="J14" s="301"/>
      <c r="K14" s="301"/>
      <c r="L14" s="301" t="s">
        <v>310</v>
      </c>
      <c r="M14" s="299">
        <v>50</v>
      </c>
      <c r="N14" s="301">
        <v>90</v>
      </c>
      <c r="O14" s="301">
        <v>5154</v>
      </c>
      <c r="P14" s="301">
        <v>1</v>
      </c>
      <c r="Q14" s="301"/>
      <c r="R14" s="301"/>
      <c r="S14" s="301"/>
      <c r="T14" s="164"/>
      <c r="U14" s="164">
        <v>2017</v>
      </c>
      <c r="V14" s="148"/>
      <c r="W14" s="1193"/>
      <c r="X14" s="417"/>
      <c r="Y14" s="148"/>
      <c r="Z14" s="148"/>
      <c r="AA14" s="148">
        <v>800</v>
      </c>
      <c r="AB14" s="250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295"/>
      <c r="AZ14" s="1652" t="s">
        <v>20763</v>
      </c>
    </row>
    <row r="15" spans="1:52" ht="24" hidden="1" customHeight="1" x14ac:dyDescent="0.2">
      <c r="A15" s="216"/>
      <c r="B15" s="217"/>
      <c r="C15" s="299" t="s">
        <v>962</v>
      </c>
      <c r="D15" s="299" t="s">
        <v>11806</v>
      </c>
      <c r="E15" s="299" t="s">
        <v>14382</v>
      </c>
      <c r="F15" s="299" t="s">
        <v>67</v>
      </c>
      <c r="G15" s="299" t="s">
        <v>8567</v>
      </c>
      <c r="H15" s="299">
        <v>10800</v>
      </c>
      <c r="I15" s="301"/>
      <c r="J15" s="301"/>
      <c r="K15" s="301"/>
      <c r="L15" s="301" t="s">
        <v>154</v>
      </c>
      <c r="M15" s="299">
        <v>63</v>
      </c>
      <c r="N15" s="301">
        <v>100</v>
      </c>
      <c r="O15" s="301">
        <v>6300</v>
      </c>
      <c r="P15" s="301">
        <v>1</v>
      </c>
      <c r="Q15" s="301">
        <v>2000</v>
      </c>
      <c r="R15" s="301">
        <v>2000</v>
      </c>
      <c r="S15" s="301" t="s">
        <v>185</v>
      </c>
      <c r="T15" s="299" t="s">
        <v>793</v>
      </c>
      <c r="U15" s="299">
        <v>2009</v>
      </c>
      <c r="V15" s="299"/>
      <c r="W15" s="299"/>
      <c r="X15" s="299"/>
      <c r="Y15" s="299"/>
      <c r="Z15" s="299"/>
      <c r="AA15" s="299"/>
      <c r="AB15" s="301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  <c r="AV15" s="299"/>
      <c r="AW15" s="299"/>
      <c r="AX15" s="721"/>
      <c r="AZ15" s="1652" t="s">
        <v>20764</v>
      </c>
    </row>
    <row r="16" spans="1:52" ht="24" hidden="1" customHeight="1" x14ac:dyDescent="0.2">
      <c r="A16" s="216"/>
      <c r="B16" s="217"/>
      <c r="C16" s="299" t="s">
        <v>962</v>
      </c>
      <c r="D16" s="299" t="s">
        <v>11807</v>
      </c>
      <c r="E16" s="299" t="s">
        <v>14383</v>
      </c>
      <c r="F16" s="299" t="s">
        <v>67</v>
      </c>
      <c r="G16" s="299" t="s">
        <v>8689</v>
      </c>
      <c r="H16" s="299">
        <v>5600</v>
      </c>
      <c r="I16" s="301"/>
      <c r="J16" s="301"/>
      <c r="K16" s="301"/>
      <c r="L16" s="301" t="s">
        <v>310</v>
      </c>
      <c r="M16" s="299">
        <v>56</v>
      </c>
      <c r="N16" s="301">
        <v>100</v>
      </c>
      <c r="O16" s="301">
        <v>5600</v>
      </c>
      <c r="P16" s="301">
        <v>1</v>
      </c>
      <c r="Q16" s="301"/>
      <c r="R16" s="301"/>
      <c r="S16" s="301"/>
      <c r="T16" s="299"/>
      <c r="U16" s="299">
        <v>2007</v>
      </c>
      <c r="V16" s="299"/>
      <c r="W16" s="299"/>
      <c r="X16" s="299"/>
      <c r="Y16" s="299"/>
      <c r="Z16" s="299"/>
      <c r="AA16" s="299">
        <v>800</v>
      </c>
      <c r="AB16" s="301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721"/>
      <c r="AZ16" s="1652" t="s">
        <v>20765</v>
      </c>
    </row>
    <row r="17" spans="1:52" ht="24" hidden="1" customHeight="1" x14ac:dyDescent="0.2">
      <c r="A17" s="216"/>
      <c r="B17" s="217"/>
      <c r="C17" s="299" t="s">
        <v>962</v>
      </c>
      <c r="D17" s="299" t="s">
        <v>11808</v>
      </c>
      <c r="E17" s="299" t="s">
        <v>14384</v>
      </c>
      <c r="F17" s="299" t="s">
        <v>67</v>
      </c>
      <c r="G17" s="232" t="s">
        <v>16688</v>
      </c>
      <c r="H17" s="299">
        <v>9900</v>
      </c>
      <c r="I17" s="301"/>
      <c r="J17" s="301"/>
      <c r="K17" s="301"/>
      <c r="L17" s="301" t="s">
        <v>330</v>
      </c>
      <c r="M17" s="299">
        <v>55</v>
      </c>
      <c r="N17" s="301">
        <v>90</v>
      </c>
      <c r="O17" s="301">
        <v>9900</v>
      </c>
      <c r="P17" s="301">
        <v>2</v>
      </c>
      <c r="Q17" s="301"/>
      <c r="R17" s="301"/>
      <c r="S17" s="301"/>
      <c r="T17" s="299"/>
      <c r="U17" s="299">
        <v>2009</v>
      </c>
      <c r="V17" s="299"/>
      <c r="W17" s="299"/>
      <c r="X17" s="299"/>
      <c r="Y17" s="299"/>
      <c r="Z17" s="299"/>
      <c r="AA17" s="299"/>
      <c r="AB17" s="301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721"/>
      <c r="AZ17" s="1652" t="s">
        <v>20766</v>
      </c>
    </row>
    <row r="18" spans="1:52" ht="24" hidden="1" customHeight="1" x14ac:dyDescent="0.2">
      <c r="A18" s="216">
        <v>3</v>
      </c>
      <c r="B18" s="217"/>
      <c r="C18" s="299" t="s">
        <v>8561</v>
      </c>
      <c r="D18" s="299" t="s">
        <v>11809</v>
      </c>
      <c r="E18" s="299" t="s">
        <v>14385</v>
      </c>
      <c r="F18" s="299" t="s">
        <v>8561</v>
      </c>
      <c r="G18" s="299" t="s">
        <v>8694</v>
      </c>
      <c r="H18" s="299">
        <v>13304</v>
      </c>
      <c r="I18" s="301"/>
      <c r="J18" s="301"/>
      <c r="K18" s="301"/>
      <c r="L18" s="301" t="s">
        <v>310</v>
      </c>
      <c r="M18" s="299">
        <v>68</v>
      </c>
      <c r="N18" s="301">
        <v>105</v>
      </c>
      <c r="O18" s="301">
        <v>9953</v>
      </c>
      <c r="P18" s="301">
        <v>1</v>
      </c>
      <c r="Q18" s="301">
        <v>400</v>
      </c>
      <c r="R18" s="301">
        <v>400</v>
      </c>
      <c r="S18" s="301" t="s">
        <v>185</v>
      </c>
      <c r="T18" s="299" t="s">
        <v>11810</v>
      </c>
      <c r="U18" s="299">
        <v>2002</v>
      </c>
      <c r="V18" s="299" t="s">
        <v>11811</v>
      </c>
      <c r="W18" s="299"/>
      <c r="X18" s="299" t="s">
        <v>11812</v>
      </c>
      <c r="Y18" s="299"/>
      <c r="Z18" s="299"/>
      <c r="AA18" s="299">
        <v>5568</v>
      </c>
      <c r="AB18" s="1194">
        <v>5568</v>
      </c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  <c r="AV18" s="299"/>
      <c r="AW18" s="299"/>
      <c r="AX18" s="721"/>
      <c r="AZ18" s="1652" t="s">
        <v>20767</v>
      </c>
    </row>
    <row r="19" spans="1:52" ht="24" hidden="1" customHeight="1" x14ac:dyDescent="0.2">
      <c r="A19" s="216">
        <v>4</v>
      </c>
      <c r="B19" s="217"/>
      <c r="C19" s="232" t="s">
        <v>8561</v>
      </c>
      <c r="D19" s="232" t="s">
        <v>11813</v>
      </c>
      <c r="E19" s="232" t="s">
        <v>14386</v>
      </c>
      <c r="F19" s="232" t="s">
        <v>8561</v>
      </c>
      <c r="G19" s="232" t="s">
        <v>8694</v>
      </c>
      <c r="H19" s="148">
        <v>8547</v>
      </c>
      <c r="I19" s="144"/>
      <c r="J19" s="144"/>
      <c r="K19" s="301"/>
      <c r="L19" s="144" t="s">
        <v>310</v>
      </c>
      <c r="M19" s="232">
        <v>68</v>
      </c>
      <c r="N19" s="144">
        <v>105</v>
      </c>
      <c r="O19" s="144">
        <v>8547</v>
      </c>
      <c r="P19" s="144">
        <v>1</v>
      </c>
      <c r="Q19" s="144">
        <v>200</v>
      </c>
      <c r="R19" s="144">
        <v>200</v>
      </c>
      <c r="S19" s="144" t="s">
        <v>185</v>
      </c>
      <c r="T19" s="232" t="s">
        <v>11810</v>
      </c>
      <c r="U19" s="232">
        <v>2007</v>
      </c>
      <c r="V19" s="148"/>
      <c r="W19" s="148"/>
      <c r="X19" s="148"/>
      <c r="Y19" s="148"/>
      <c r="Z19" s="148"/>
      <c r="AA19" s="148">
        <v>1663</v>
      </c>
      <c r="AB19" s="144">
        <v>1663</v>
      </c>
      <c r="AC19" s="232"/>
      <c r="AD19" s="232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296"/>
      <c r="AZ19" s="1652" t="s">
        <v>20768</v>
      </c>
    </row>
    <row r="20" spans="1:52" ht="24" hidden="1" customHeight="1" x14ac:dyDescent="0.2">
      <c r="A20" s="216"/>
      <c r="B20" s="217"/>
      <c r="C20" s="299" t="s">
        <v>8561</v>
      </c>
      <c r="D20" s="299" t="s">
        <v>11814</v>
      </c>
      <c r="E20" s="299" t="s">
        <v>8562</v>
      </c>
      <c r="F20" s="299" t="s">
        <v>14387</v>
      </c>
      <c r="G20" s="299" t="s">
        <v>8694</v>
      </c>
      <c r="H20" s="299">
        <v>8186</v>
      </c>
      <c r="I20" s="301">
        <v>8186</v>
      </c>
      <c r="J20" s="301"/>
      <c r="K20" s="301"/>
      <c r="L20" s="301" t="s">
        <v>310</v>
      </c>
      <c r="M20" s="299">
        <v>67</v>
      </c>
      <c r="N20" s="301">
        <v>100</v>
      </c>
      <c r="O20" s="301">
        <v>8186</v>
      </c>
      <c r="P20" s="301">
        <v>1</v>
      </c>
      <c r="Q20" s="301"/>
      <c r="R20" s="301"/>
      <c r="S20" s="301"/>
      <c r="T20" s="164"/>
      <c r="U20" s="164">
        <v>2017</v>
      </c>
      <c r="V20" s="1193"/>
      <c r="W20" s="1193"/>
      <c r="X20" s="417"/>
      <c r="Y20" s="148"/>
      <c r="Z20" s="148"/>
      <c r="AA20" s="148">
        <v>878</v>
      </c>
      <c r="AB20" s="144">
        <v>878</v>
      </c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295"/>
      <c r="AZ20" s="1653" t="s">
        <v>20769</v>
      </c>
    </row>
    <row r="21" spans="1:52" ht="24" hidden="1" customHeight="1" x14ac:dyDescent="0.2">
      <c r="A21" s="237">
        <v>6</v>
      </c>
      <c r="B21" s="217"/>
      <c r="C21" s="232" t="s">
        <v>425</v>
      </c>
      <c r="D21" s="232" t="s">
        <v>11815</v>
      </c>
      <c r="E21" s="232" t="s">
        <v>16576</v>
      </c>
      <c r="F21" s="232" t="s">
        <v>8600</v>
      </c>
      <c r="G21" s="232" t="s">
        <v>8600</v>
      </c>
      <c r="H21" s="148">
        <v>4232</v>
      </c>
      <c r="I21" s="301">
        <v>8198</v>
      </c>
      <c r="J21" s="159">
        <v>132.30000000000001</v>
      </c>
      <c r="K21" s="301">
        <v>216.09</v>
      </c>
      <c r="L21" s="144" t="s">
        <v>16578</v>
      </c>
      <c r="M21" s="232">
        <v>54</v>
      </c>
      <c r="N21" s="144">
        <v>100</v>
      </c>
      <c r="O21" s="144">
        <v>5400</v>
      </c>
      <c r="P21" s="144">
        <v>1</v>
      </c>
      <c r="Q21" s="144"/>
      <c r="R21" s="144"/>
      <c r="S21" s="144" t="s">
        <v>417</v>
      </c>
      <c r="T21" s="232" t="s">
        <v>417</v>
      </c>
      <c r="U21" s="232">
        <v>2004</v>
      </c>
      <c r="V21" s="148"/>
      <c r="W21" s="148"/>
      <c r="X21" s="148"/>
      <c r="Y21" s="148"/>
      <c r="Z21" s="148"/>
      <c r="AA21" s="148"/>
      <c r="AB21" s="144"/>
      <c r="AC21" s="232"/>
      <c r="AD21" s="232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295" t="s">
        <v>16575</v>
      </c>
      <c r="AZ21" s="1653" t="s">
        <v>20770</v>
      </c>
    </row>
    <row r="22" spans="1:52" ht="24" hidden="1" customHeight="1" x14ac:dyDescent="0.15">
      <c r="A22" s="237"/>
      <c r="B22" s="217"/>
      <c r="C22" s="232" t="s">
        <v>425</v>
      </c>
      <c r="D22" s="232"/>
      <c r="E22" s="232" t="s">
        <v>16577</v>
      </c>
      <c r="F22" s="232" t="s">
        <v>8600</v>
      </c>
      <c r="G22" s="232" t="s">
        <v>8600</v>
      </c>
      <c r="H22" s="148"/>
      <c r="I22" s="144">
        <v>6255</v>
      </c>
      <c r="J22" s="144">
        <v>1999</v>
      </c>
      <c r="K22" s="301">
        <v>1999</v>
      </c>
      <c r="L22" s="144" t="s">
        <v>16578</v>
      </c>
      <c r="M22" s="232">
        <v>42</v>
      </c>
      <c r="N22" s="144">
        <v>84</v>
      </c>
      <c r="O22" s="144">
        <v>3528</v>
      </c>
      <c r="P22" s="144">
        <v>1</v>
      </c>
      <c r="Q22" s="144"/>
      <c r="R22" s="144"/>
      <c r="S22" s="144" t="s">
        <v>417</v>
      </c>
      <c r="T22" s="232" t="s">
        <v>417</v>
      </c>
      <c r="U22" s="232">
        <v>2019</v>
      </c>
      <c r="V22" s="148"/>
      <c r="W22" s="148"/>
      <c r="X22" s="148"/>
      <c r="Y22" s="148"/>
      <c r="Z22" s="148"/>
      <c r="AA22" s="148"/>
      <c r="AB22" s="144"/>
      <c r="AC22" s="232"/>
      <c r="AD22" s="232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295" t="s">
        <v>16727</v>
      </c>
    </row>
    <row r="23" spans="1:52" ht="24" hidden="1" customHeight="1" x14ac:dyDescent="0.15">
      <c r="A23" s="237">
        <v>7</v>
      </c>
      <c r="B23" s="217"/>
      <c r="C23" s="232" t="s">
        <v>8696</v>
      </c>
      <c r="D23" s="232" t="s">
        <v>11816</v>
      </c>
      <c r="E23" s="232" t="s">
        <v>11817</v>
      </c>
      <c r="F23" s="232" t="s">
        <v>8696</v>
      </c>
      <c r="G23" s="232" t="s">
        <v>8697</v>
      </c>
      <c r="H23" s="148">
        <v>33027</v>
      </c>
      <c r="I23" s="144">
        <v>12000</v>
      </c>
      <c r="J23" s="144"/>
      <c r="K23" s="301"/>
      <c r="L23" s="144" t="s">
        <v>310</v>
      </c>
      <c r="M23" s="232">
        <v>68</v>
      </c>
      <c r="N23" s="144">
        <v>110</v>
      </c>
      <c r="O23" s="144">
        <v>7480</v>
      </c>
      <c r="P23" s="144">
        <v>1</v>
      </c>
      <c r="Q23" s="144">
        <v>3000</v>
      </c>
      <c r="R23" s="144">
        <v>3000</v>
      </c>
      <c r="S23" s="144" t="s">
        <v>185</v>
      </c>
      <c r="T23" s="232" t="s">
        <v>500</v>
      </c>
      <c r="U23" s="232">
        <v>2000</v>
      </c>
      <c r="V23" s="148"/>
      <c r="W23" s="148"/>
      <c r="X23" s="148"/>
      <c r="Y23" s="148"/>
      <c r="Z23" s="148"/>
      <c r="AA23" s="148">
        <v>13593</v>
      </c>
      <c r="AB23" s="273">
        <v>13593</v>
      </c>
      <c r="AC23" s="232"/>
      <c r="AD23" s="232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295"/>
    </row>
    <row r="24" spans="1:52" ht="24" hidden="1" customHeight="1" x14ac:dyDescent="0.15">
      <c r="A24" s="237"/>
      <c r="B24" s="217"/>
      <c r="C24" s="232" t="s">
        <v>8601</v>
      </c>
      <c r="D24" s="232" t="s">
        <v>11818</v>
      </c>
      <c r="E24" s="232" t="s">
        <v>14388</v>
      </c>
      <c r="F24" s="232" t="s">
        <v>8601</v>
      </c>
      <c r="G24" s="232" t="s">
        <v>9102</v>
      </c>
      <c r="H24" s="148">
        <v>6528</v>
      </c>
      <c r="I24" s="144">
        <v>6528</v>
      </c>
      <c r="J24" s="301"/>
      <c r="K24" s="301"/>
      <c r="L24" s="144" t="s">
        <v>310</v>
      </c>
      <c r="M24" s="232">
        <v>102</v>
      </c>
      <c r="N24" s="144">
        <v>64</v>
      </c>
      <c r="O24" s="144">
        <v>6528</v>
      </c>
      <c r="P24" s="144">
        <v>1</v>
      </c>
      <c r="Q24" s="144"/>
      <c r="R24" s="144"/>
      <c r="S24" s="144"/>
      <c r="T24" s="232"/>
      <c r="U24" s="232">
        <v>2005</v>
      </c>
      <c r="V24" s="148"/>
      <c r="W24" s="148"/>
      <c r="X24" s="148"/>
      <c r="Y24" s="148"/>
      <c r="Z24" s="148"/>
      <c r="AA24" s="148"/>
      <c r="AB24" s="144"/>
      <c r="AC24" s="232"/>
      <c r="AD24" s="232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295"/>
    </row>
    <row r="25" spans="1:52" ht="24" hidden="1" customHeight="1" x14ac:dyDescent="0.15">
      <c r="A25" s="237"/>
      <c r="B25" s="217"/>
      <c r="C25" s="299" t="s">
        <v>8601</v>
      </c>
      <c r="D25" s="299" t="s">
        <v>11819</v>
      </c>
      <c r="E25" s="299" t="s">
        <v>11820</v>
      </c>
      <c r="F25" s="299" t="s">
        <v>67</v>
      </c>
      <c r="G25" s="299" t="s">
        <v>9102</v>
      </c>
      <c r="H25" s="299">
        <v>49830</v>
      </c>
      <c r="I25" s="1192">
        <v>8850</v>
      </c>
      <c r="J25" s="301"/>
      <c r="K25" s="301"/>
      <c r="L25" s="1192" t="s">
        <v>310</v>
      </c>
      <c r="M25" s="299">
        <v>68</v>
      </c>
      <c r="N25" s="301">
        <v>105</v>
      </c>
      <c r="O25" s="301">
        <v>7140</v>
      </c>
      <c r="P25" s="301">
        <v>1</v>
      </c>
      <c r="Q25" s="144"/>
      <c r="R25" s="144"/>
      <c r="S25" s="1192" t="s">
        <v>185</v>
      </c>
      <c r="T25" s="299" t="s">
        <v>1169</v>
      </c>
      <c r="U25" s="299">
        <v>2018</v>
      </c>
      <c r="V25" s="1193"/>
      <c r="W25" s="1193"/>
      <c r="X25" s="417"/>
      <c r="Y25" s="148"/>
      <c r="Z25" s="148"/>
      <c r="AA25" s="148"/>
      <c r="AB25" s="250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295"/>
    </row>
    <row r="26" spans="1:52" ht="24" hidden="1" customHeight="1" x14ac:dyDescent="0.15">
      <c r="A26" s="237"/>
      <c r="B26" s="217"/>
      <c r="C26" s="299" t="s">
        <v>345</v>
      </c>
      <c r="D26" s="299" t="s">
        <v>11821</v>
      </c>
      <c r="E26" s="299" t="s">
        <v>15302</v>
      </c>
      <c r="F26" s="299" t="s">
        <v>345</v>
      </c>
      <c r="G26" s="299" t="s">
        <v>11886</v>
      </c>
      <c r="H26" s="299">
        <v>8436</v>
      </c>
      <c r="I26" s="1192">
        <v>8436</v>
      </c>
      <c r="J26" s="286"/>
      <c r="K26" s="301"/>
      <c r="L26" s="1192" t="s">
        <v>310</v>
      </c>
      <c r="M26" s="299">
        <v>78</v>
      </c>
      <c r="N26" s="301">
        <v>109</v>
      </c>
      <c r="O26" s="301">
        <v>8436</v>
      </c>
      <c r="P26" s="301">
        <v>1</v>
      </c>
      <c r="Q26" s="144">
        <v>500</v>
      </c>
      <c r="R26" s="144">
        <v>500</v>
      </c>
      <c r="S26" s="1192" t="s">
        <v>417</v>
      </c>
      <c r="T26" s="164" t="s">
        <v>417</v>
      </c>
      <c r="U26" s="164">
        <v>2008</v>
      </c>
      <c r="V26" s="1193"/>
      <c r="W26" s="1193"/>
      <c r="X26" s="417"/>
      <c r="Y26" s="148"/>
      <c r="Z26" s="148"/>
      <c r="AA26" s="148">
        <v>21100</v>
      </c>
      <c r="AB26" s="250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295"/>
    </row>
    <row r="27" spans="1:52" ht="24" hidden="1" customHeight="1" x14ac:dyDescent="0.15">
      <c r="A27" s="237"/>
      <c r="B27" s="217"/>
      <c r="C27" s="299" t="s">
        <v>345</v>
      </c>
      <c r="D27" s="299" t="s">
        <v>8605</v>
      </c>
      <c r="E27" s="299" t="s">
        <v>15303</v>
      </c>
      <c r="F27" s="299" t="s">
        <v>345</v>
      </c>
      <c r="G27" s="299" t="s">
        <v>11886</v>
      </c>
      <c r="H27" s="299">
        <v>6630</v>
      </c>
      <c r="I27" s="1192">
        <v>6630</v>
      </c>
      <c r="J27" s="286"/>
      <c r="K27" s="301"/>
      <c r="L27" s="1192" t="s">
        <v>310</v>
      </c>
      <c r="M27" s="299">
        <v>65</v>
      </c>
      <c r="N27" s="301">
        <v>102</v>
      </c>
      <c r="O27" s="301">
        <v>6630</v>
      </c>
      <c r="P27" s="301">
        <v>1</v>
      </c>
      <c r="Q27" s="301">
        <v>500</v>
      </c>
      <c r="R27" s="301">
        <v>500</v>
      </c>
      <c r="S27" s="1192" t="s">
        <v>11822</v>
      </c>
      <c r="T27" s="299" t="s">
        <v>417</v>
      </c>
      <c r="U27" s="299" t="s">
        <v>11823</v>
      </c>
      <c r="V27" s="299"/>
      <c r="W27" s="299"/>
      <c r="X27" s="299"/>
      <c r="Y27" s="299"/>
      <c r="Z27" s="299"/>
      <c r="AA27" s="299"/>
      <c r="AB27" s="1192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721"/>
    </row>
    <row r="28" spans="1:52" ht="24" hidden="1" customHeight="1" x14ac:dyDescent="0.15">
      <c r="A28" s="237"/>
      <c r="B28" s="217"/>
      <c r="C28" s="299" t="s">
        <v>345</v>
      </c>
      <c r="D28" s="299" t="s">
        <v>9103</v>
      </c>
      <c r="E28" s="299" t="s">
        <v>15304</v>
      </c>
      <c r="F28" s="299" t="s">
        <v>345</v>
      </c>
      <c r="G28" s="299" t="s">
        <v>345</v>
      </c>
      <c r="H28" s="299">
        <v>34646</v>
      </c>
      <c r="I28" s="1192">
        <v>5376</v>
      </c>
      <c r="J28" s="286"/>
      <c r="K28" s="301"/>
      <c r="L28" s="1192" t="s">
        <v>330</v>
      </c>
      <c r="M28" s="299">
        <v>56</v>
      </c>
      <c r="N28" s="301">
        <v>100</v>
      </c>
      <c r="O28" s="301">
        <v>5600</v>
      </c>
      <c r="P28" s="301">
        <v>1</v>
      </c>
      <c r="Q28" s="301"/>
      <c r="R28" s="301"/>
      <c r="S28" s="1192" t="s">
        <v>417</v>
      </c>
      <c r="T28" s="299" t="s">
        <v>417</v>
      </c>
      <c r="U28" s="299">
        <v>1995</v>
      </c>
      <c r="V28" s="299"/>
      <c r="W28" s="299"/>
      <c r="X28" s="299"/>
      <c r="Y28" s="299"/>
      <c r="Z28" s="299"/>
      <c r="AA28" s="299"/>
      <c r="AB28" s="1192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721"/>
    </row>
    <row r="29" spans="1:52" ht="24" hidden="1" customHeight="1" x14ac:dyDescent="0.15">
      <c r="A29" s="237"/>
      <c r="B29" s="217"/>
      <c r="C29" s="299" t="s">
        <v>345</v>
      </c>
      <c r="D29" s="299"/>
      <c r="E29" s="299" t="s">
        <v>15305</v>
      </c>
      <c r="F29" s="299" t="s">
        <v>345</v>
      </c>
      <c r="G29" s="299" t="s">
        <v>8846</v>
      </c>
      <c r="H29" s="299">
        <v>38000</v>
      </c>
      <c r="I29" s="1192">
        <v>6825</v>
      </c>
      <c r="J29" s="286"/>
      <c r="K29" s="301"/>
      <c r="L29" s="1192" t="s">
        <v>310</v>
      </c>
      <c r="M29" s="299">
        <v>68</v>
      </c>
      <c r="N29" s="301">
        <v>100</v>
      </c>
      <c r="O29" s="301">
        <v>6825</v>
      </c>
      <c r="P29" s="301">
        <v>1</v>
      </c>
      <c r="Q29" s="301">
        <v>500</v>
      </c>
      <c r="R29" s="301">
        <v>500</v>
      </c>
      <c r="S29" s="1192"/>
      <c r="T29" s="299"/>
      <c r="U29" s="299">
        <v>2009</v>
      </c>
      <c r="V29" s="299"/>
      <c r="W29" s="299"/>
      <c r="X29" s="299"/>
      <c r="Y29" s="299"/>
      <c r="Z29" s="299"/>
      <c r="AA29" s="299"/>
      <c r="AB29" s="1192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721"/>
    </row>
    <row r="30" spans="1:52" ht="24" hidden="1" customHeight="1" x14ac:dyDescent="0.15">
      <c r="A30" s="237"/>
      <c r="B30" s="217"/>
      <c r="C30" s="299" t="s">
        <v>345</v>
      </c>
      <c r="D30" s="299"/>
      <c r="E30" s="1070" t="s">
        <v>16628</v>
      </c>
      <c r="F30" s="299" t="s">
        <v>16629</v>
      </c>
      <c r="G30" s="299" t="s">
        <v>16630</v>
      </c>
      <c r="H30" s="299"/>
      <c r="I30" s="1192">
        <v>5400</v>
      </c>
      <c r="J30" s="286"/>
      <c r="K30" s="301"/>
      <c r="L30" s="1192" t="s">
        <v>16631</v>
      </c>
      <c r="M30" s="299">
        <v>60</v>
      </c>
      <c r="N30" s="301">
        <v>90</v>
      </c>
      <c r="O30" s="301">
        <v>5400</v>
      </c>
      <c r="P30" s="301">
        <v>1</v>
      </c>
      <c r="Q30" s="301"/>
      <c r="R30" s="301"/>
      <c r="S30" s="1192"/>
      <c r="T30" s="299"/>
      <c r="U30" s="299">
        <v>2022</v>
      </c>
      <c r="V30" s="299"/>
      <c r="W30" s="299"/>
      <c r="X30" s="299"/>
      <c r="Y30" s="299"/>
      <c r="Z30" s="299"/>
      <c r="AA30" s="299"/>
      <c r="AB30" s="1192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299"/>
      <c r="AX30" s="721" t="s">
        <v>16632</v>
      </c>
    </row>
    <row r="31" spans="1:52" ht="24" hidden="1" customHeight="1" x14ac:dyDescent="0.15">
      <c r="A31" s="237"/>
      <c r="B31" s="217"/>
      <c r="C31" s="299" t="s">
        <v>8607</v>
      </c>
      <c r="D31" s="299" t="s">
        <v>11824</v>
      </c>
      <c r="E31" s="299" t="s">
        <v>11825</v>
      </c>
      <c r="F31" s="299" t="s">
        <v>8607</v>
      </c>
      <c r="G31" s="299" t="s">
        <v>8610</v>
      </c>
      <c r="H31" s="299">
        <v>9700</v>
      </c>
      <c r="I31" s="301">
        <v>9700</v>
      </c>
      <c r="J31" s="301"/>
      <c r="K31" s="301">
        <v>3534</v>
      </c>
      <c r="L31" s="144" t="s">
        <v>310</v>
      </c>
      <c r="M31" s="232">
        <v>64</v>
      </c>
      <c r="N31" s="301">
        <v>100</v>
      </c>
      <c r="O31" s="301">
        <v>6930</v>
      </c>
      <c r="P31" s="301">
        <v>1</v>
      </c>
      <c r="Q31" s="301">
        <v>700</v>
      </c>
      <c r="R31" s="301">
        <v>700</v>
      </c>
      <c r="S31" s="144" t="s">
        <v>185</v>
      </c>
      <c r="T31" s="164" t="s">
        <v>500</v>
      </c>
      <c r="U31" s="164">
        <v>2006</v>
      </c>
      <c r="V31" s="148"/>
      <c r="W31" s="148"/>
      <c r="X31" s="148"/>
      <c r="Y31" s="148"/>
      <c r="Z31" s="148"/>
      <c r="AA31" s="148">
        <v>8181</v>
      </c>
      <c r="AB31" s="144">
        <v>8181</v>
      </c>
      <c r="AC31" s="232"/>
      <c r="AD31" s="232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295"/>
    </row>
    <row r="32" spans="1:52" ht="24" hidden="1" customHeight="1" x14ac:dyDescent="0.15">
      <c r="A32" s="237"/>
      <c r="B32" s="217"/>
      <c r="C32" s="299" t="s">
        <v>8612</v>
      </c>
      <c r="D32" s="299"/>
      <c r="E32" s="299" t="s">
        <v>14389</v>
      </c>
      <c r="F32" s="299" t="s">
        <v>8612</v>
      </c>
      <c r="G32" s="299" t="s">
        <v>14390</v>
      </c>
      <c r="H32" s="299">
        <v>7560</v>
      </c>
      <c r="I32" s="301">
        <v>6526</v>
      </c>
      <c r="J32" s="301"/>
      <c r="K32" s="301"/>
      <c r="L32" s="301" t="s">
        <v>310</v>
      </c>
      <c r="M32" s="232">
        <v>60</v>
      </c>
      <c r="N32" s="301">
        <v>94</v>
      </c>
      <c r="O32" s="301">
        <v>5640</v>
      </c>
      <c r="P32" s="301">
        <v>1</v>
      </c>
      <c r="Q32" s="301">
        <v>126</v>
      </c>
      <c r="R32" s="301">
        <v>126</v>
      </c>
      <c r="S32" s="144" t="s">
        <v>185</v>
      </c>
      <c r="T32" s="232" t="s">
        <v>11810</v>
      </c>
      <c r="U32" s="164">
        <v>2004</v>
      </c>
      <c r="V32" s="148"/>
      <c r="W32" s="148"/>
      <c r="X32" s="148"/>
      <c r="Y32" s="148"/>
      <c r="Z32" s="148"/>
      <c r="AA32" s="148">
        <v>845</v>
      </c>
      <c r="AB32" s="144"/>
      <c r="AC32" s="232"/>
      <c r="AD32" s="232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295"/>
    </row>
    <row r="33" spans="1:50" ht="24" hidden="1" customHeight="1" x14ac:dyDescent="0.15">
      <c r="A33" s="237"/>
      <c r="B33" s="217"/>
      <c r="C33" s="299" t="s">
        <v>8612</v>
      </c>
      <c r="D33" s="299"/>
      <c r="E33" s="299" t="s">
        <v>11826</v>
      </c>
      <c r="F33" s="299" t="s">
        <v>8612</v>
      </c>
      <c r="G33" s="299" t="s">
        <v>14391</v>
      </c>
      <c r="H33" s="299">
        <v>1568</v>
      </c>
      <c r="I33" s="301">
        <v>1568</v>
      </c>
      <c r="J33" s="301"/>
      <c r="K33" s="301"/>
      <c r="L33" s="301" t="s">
        <v>310</v>
      </c>
      <c r="M33" s="299">
        <v>32</v>
      </c>
      <c r="N33" s="301">
        <v>49</v>
      </c>
      <c r="O33" s="301">
        <v>1568</v>
      </c>
      <c r="P33" s="301">
        <v>1</v>
      </c>
      <c r="Q33" s="301"/>
      <c r="R33" s="301"/>
      <c r="S33" s="301"/>
      <c r="T33" s="164"/>
      <c r="U33" s="164">
        <v>2013</v>
      </c>
      <c r="V33" s="1194"/>
      <c r="W33" s="1194"/>
      <c r="X33" s="1194"/>
      <c r="Y33" s="1194"/>
      <c r="Z33" s="1194"/>
      <c r="AA33" s="1194"/>
      <c r="AB33" s="301"/>
      <c r="AC33" s="1194"/>
      <c r="AD33" s="1194"/>
      <c r="AE33" s="1194"/>
      <c r="AF33" s="1194"/>
      <c r="AG33" s="1194"/>
      <c r="AH33" s="1194"/>
      <c r="AI33" s="1194"/>
      <c r="AJ33" s="1194"/>
      <c r="AK33" s="1194"/>
      <c r="AL33" s="1194"/>
      <c r="AM33" s="1194"/>
      <c r="AN33" s="1194"/>
      <c r="AO33" s="1194"/>
      <c r="AP33" s="1194"/>
      <c r="AQ33" s="1194"/>
      <c r="AR33" s="1194"/>
      <c r="AS33" s="1194"/>
      <c r="AT33" s="1194"/>
      <c r="AU33" s="1194"/>
      <c r="AV33" s="1194"/>
      <c r="AW33" s="1194"/>
      <c r="AX33" s="721"/>
    </row>
    <row r="34" spans="1:50" ht="24" hidden="1" customHeight="1" x14ac:dyDescent="0.15">
      <c r="A34" s="237"/>
      <c r="B34" s="217"/>
      <c r="C34" s="299" t="s">
        <v>965</v>
      </c>
      <c r="D34" s="299"/>
      <c r="E34" s="299" t="s">
        <v>14392</v>
      </c>
      <c r="F34" s="299" t="s">
        <v>67</v>
      </c>
      <c r="G34" s="232" t="s">
        <v>16688</v>
      </c>
      <c r="H34" s="299">
        <v>8400</v>
      </c>
      <c r="I34" s="301">
        <v>8128</v>
      </c>
      <c r="J34" s="301"/>
      <c r="K34" s="301"/>
      <c r="L34" s="301" t="s">
        <v>330</v>
      </c>
      <c r="M34" s="299">
        <v>60</v>
      </c>
      <c r="N34" s="301">
        <v>100</v>
      </c>
      <c r="O34" s="301">
        <v>6000</v>
      </c>
      <c r="P34" s="301">
        <v>1</v>
      </c>
      <c r="Q34" s="301">
        <v>0</v>
      </c>
      <c r="R34" s="301">
        <v>0</v>
      </c>
      <c r="S34" s="301">
        <v>0</v>
      </c>
      <c r="T34" s="164">
        <v>0</v>
      </c>
      <c r="U34" s="164">
        <v>1993</v>
      </c>
      <c r="V34" s="1194"/>
      <c r="W34" s="1194"/>
      <c r="X34" s="1194"/>
      <c r="Y34" s="1194"/>
      <c r="Z34" s="1194"/>
      <c r="AA34" s="1194">
        <v>132</v>
      </c>
      <c r="AB34" s="301"/>
      <c r="AC34" s="1194"/>
      <c r="AD34" s="1194"/>
      <c r="AE34" s="1194"/>
      <c r="AF34" s="1194"/>
      <c r="AG34" s="1194"/>
      <c r="AH34" s="1194"/>
      <c r="AI34" s="1194"/>
      <c r="AJ34" s="1194"/>
      <c r="AK34" s="1194"/>
      <c r="AL34" s="1194"/>
      <c r="AM34" s="1194"/>
      <c r="AN34" s="1194"/>
      <c r="AO34" s="1194"/>
      <c r="AP34" s="1194"/>
      <c r="AQ34" s="1194"/>
      <c r="AR34" s="1194"/>
      <c r="AS34" s="1194"/>
      <c r="AT34" s="1194"/>
      <c r="AU34" s="1194"/>
      <c r="AV34" s="1194"/>
      <c r="AW34" s="1194"/>
      <c r="AX34" s="721"/>
    </row>
    <row r="35" spans="1:50" ht="24" hidden="1" customHeight="1" x14ac:dyDescent="0.15">
      <c r="A35" s="237">
        <v>9</v>
      </c>
      <c r="B35" s="217"/>
      <c r="C35" s="232" t="s">
        <v>965</v>
      </c>
      <c r="D35" s="232" t="s">
        <v>11827</v>
      </c>
      <c r="E35" s="232" t="s">
        <v>11828</v>
      </c>
      <c r="F35" s="232" t="s">
        <v>67</v>
      </c>
      <c r="G35" s="232" t="s">
        <v>8567</v>
      </c>
      <c r="H35" s="148">
        <v>216712</v>
      </c>
      <c r="I35" s="1499">
        <v>216712</v>
      </c>
      <c r="J35" s="1499">
        <v>58724</v>
      </c>
      <c r="K35" s="1424">
        <v>166678</v>
      </c>
      <c r="L35" s="1499" t="s">
        <v>16694</v>
      </c>
      <c r="M35" s="261">
        <v>78</v>
      </c>
      <c r="N35" s="411">
        <v>117</v>
      </c>
      <c r="O35" s="411">
        <v>9126</v>
      </c>
      <c r="P35" s="411">
        <v>1</v>
      </c>
      <c r="Q35" s="411">
        <v>66704</v>
      </c>
      <c r="R35" s="411">
        <v>66704</v>
      </c>
      <c r="S35" s="1499" t="s">
        <v>11829</v>
      </c>
      <c r="T35" s="261" t="s">
        <v>11830</v>
      </c>
      <c r="U35" s="261">
        <v>2001</v>
      </c>
      <c r="V35" s="410"/>
      <c r="W35" s="410" t="s">
        <v>11831</v>
      </c>
      <c r="X35" s="410" t="s">
        <v>11832</v>
      </c>
      <c r="Y35" s="410"/>
      <c r="Z35" s="410"/>
      <c r="AA35" s="410">
        <v>660</v>
      </c>
      <c r="AB35" s="1500">
        <v>660000</v>
      </c>
      <c r="AC35" s="261"/>
      <c r="AD35" s="261">
        <v>2</v>
      </c>
      <c r="AE35" s="410"/>
      <c r="AF35" s="410">
        <v>322</v>
      </c>
      <c r="AG35" s="410" t="s">
        <v>11833</v>
      </c>
      <c r="AH35" s="410" t="s">
        <v>11834</v>
      </c>
      <c r="AI35" s="410"/>
      <c r="AJ35" s="1430"/>
      <c r="AK35" s="143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1501"/>
    </row>
    <row r="36" spans="1:50" ht="24" hidden="1" customHeight="1" x14ac:dyDescent="0.15">
      <c r="A36" s="237">
        <v>10</v>
      </c>
      <c r="B36" s="217"/>
      <c r="C36" s="232" t="s">
        <v>965</v>
      </c>
      <c r="D36" s="232" t="s">
        <v>11827</v>
      </c>
      <c r="E36" s="232" t="s">
        <v>14393</v>
      </c>
      <c r="F36" s="232" t="s">
        <v>67</v>
      </c>
      <c r="G36" s="232" t="s">
        <v>8567</v>
      </c>
      <c r="H36" s="148"/>
      <c r="I36" s="1499">
        <v>12271</v>
      </c>
      <c r="J36" s="1499">
        <v>765</v>
      </c>
      <c r="K36" s="1424"/>
      <c r="L36" s="1499" t="s">
        <v>310</v>
      </c>
      <c r="M36" s="261">
        <v>82.6</v>
      </c>
      <c r="N36" s="411">
        <v>120</v>
      </c>
      <c r="O36" s="411">
        <v>9910</v>
      </c>
      <c r="P36" s="411">
        <v>1</v>
      </c>
      <c r="Q36" s="411">
        <v>1012</v>
      </c>
      <c r="R36" s="411">
        <v>1012</v>
      </c>
      <c r="S36" s="1499" t="s">
        <v>11835</v>
      </c>
      <c r="T36" s="261" t="s">
        <v>11836</v>
      </c>
      <c r="U36" s="261">
        <v>2001</v>
      </c>
      <c r="V36" s="410"/>
      <c r="W36" s="410"/>
      <c r="X36" s="410"/>
      <c r="Y36" s="410"/>
      <c r="Z36" s="410"/>
      <c r="AA36" s="410" t="s">
        <v>14375</v>
      </c>
      <c r="AB36" s="1499"/>
      <c r="AC36" s="261"/>
      <c r="AD36" s="261"/>
      <c r="AE36" s="410"/>
      <c r="AF36" s="410"/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1502" t="s">
        <v>16695</v>
      </c>
    </row>
    <row r="37" spans="1:50" ht="24" hidden="1" customHeight="1" x14ac:dyDescent="0.15">
      <c r="A37" s="237">
        <v>11</v>
      </c>
      <c r="B37" s="217"/>
      <c r="C37" s="232" t="s">
        <v>965</v>
      </c>
      <c r="D37" s="232"/>
      <c r="E37" s="232" t="s">
        <v>14394</v>
      </c>
      <c r="F37" s="232" t="s">
        <v>67</v>
      </c>
      <c r="G37" s="232" t="s">
        <v>965</v>
      </c>
      <c r="H37" s="148">
        <v>8510</v>
      </c>
      <c r="I37" s="250">
        <v>8510</v>
      </c>
      <c r="J37" s="301"/>
      <c r="K37" s="301"/>
      <c r="L37" s="250" t="s">
        <v>310</v>
      </c>
      <c r="M37" s="232">
        <v>66</v>
      </c>
      <c r="N37" s="144">
        <v>102</v>
      </c>
      <c r="O37" s="144">
        <v>6732</v>
      </c>
      <c r="P37" s="144">
        <v>1</v>
      </c>
      <c r="Q37" s="144">
        <v>100</v>
      </c>
      <c r="R37" s="144">
        <v>100</v>
      </c>
      <c r="S37" s="250" t="s">
        <v>795</v>
      </c>
      <c r="T37" s="232"/>
      <c r="U37" s="232">
        <v>2005</v>
      </c>
      <c r="V37" s="148"/>
      <c r="W37" s="148"/>
      <c r="X37" s="148"/>
      <c r="Y37" s="148"/>
      <c r="Z37" s="148"/>
      <c r="AA37" s="148">
        <v>1186</v>
      </c>
      <c r="AB37" s="250"/>
      <c r="AC37" s="232"/>
      <c r="AD37" s="232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295"/>
    </row>
    <row r="38" spans="1:50" ht="24" hidden="1" customHeight="1" x14ac:dyDescent="0.15">
      <c r="A38" s="237"/>
      <c r="B38" s="217"/>
      <c r="C38" s="299" t="s">
        <v>15306</v>
      </c>
      <c r="D38" s="299" t="s">
        <v>11839</v>
      </c>
      <c r="E38" s="299" t="s">
        <v>14395</v>
      </c>
      <c r="F38" s="299" t="s">
        <v>67</v>
      </c>
      <c r="G38" s="299" t="s">
        <v>11840</v>
      </c>
      <c r="H38" s="299">
        <v>3600</v>
      </c>
      <c r="I38" s="1192">
        <v>6400</v>
      </c>
      <c r="J38" s="1192"/>
      <c r="K38" s="301"/>
      <c r="L38" s="1192" t="s">
        <v>310</v>
      </c>
      <c r="M38" s="299">
        <v>40</v>
      </c>
      <c r="N38" s="301">
        <v>90</v>
      </c>
      <c r="O38" s="301">
        <v>3600</v>
      </c>
      <c r="P38" s="301">
        <v>1</v>
      </c>
      <c r="Q38" s="1192"/>
      <c r="R38" s="1192"/>
      <c r="S38" s="1192"/>
      <c r="T38" s="299"/>
      <c r="U38" s="299">
        <v>2011</v>
      </c>
      <c r="V38" s="148"/>
      <c r="W38" s="148"/>
      <c r="X38" s="148"/>
      <c r="Y38" s="148"/>
      <c r="Z38" s="148"/>
      <c r="AA38" s="148"/>
      <c r="AB38" s="250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295"/>
    </row>
    <row r="39" spans="1:50" ht="24" hidden="1" customHeight="1" x14ac:dyDescent="0.15">
      <c r="A39" s="237">
        <v>12</v>
      </c>
      <c r="B39" s="217"/>
      <c r="C39" s="232" t="s">
        <v>614</v>
      </c>
      <c r="D39" s="232"/>
      <c r="E39" s="232" t="s">
        <v>14179</v>
      </c>
      <c r="F39" s="232" t="s">
        <v>614</v>
      </c>
      <c r="G39" s="232" t="s">
        <v>9116</v>
      </c>
      <c r="H39" s="148">
        <v>38240</v>
      </c>
      <c r="I39" s="250">
        <v>38240</v>
      </c>
      <c r="J39" s="301"/>
      <c r="K39" s="301"/>
      <c r="L39" s="250" t="s">
        <v>310</v>
      </c>
      <c r="M39" s="232">
        <v>70</v>
      </c>
      <c r="N39" s="144">
        <v>108</v>
      </c>
      <c r="O39" s="144">
        <v>7560</v>
      </c>
      <c r="P39" s="144">
        <v>1</v>
      </c>
      <c r="Q39" s="250"/>
      <c r="R39" s="250"/>
      <c r="S39" s="250"/>
      <c r="T39" s="232"/>
      <c r="U39" s="232">
        <v>2004</v>
      </c>
      <c r="V39" s="148"/>
      <c r="W39" s="148"/>
      <c r="X39" s="148"/>
      <c r="Y39" s="148"/>
      <c r="Z39" s="148"/>
      <c r="AA39" s="148">
        <v>950</v>
      </c>
      <c r="AB39" s="531">
        <v>950</v>
      </c>
      <c r="AC39" s="232"/>
      <c r="AD39" s="232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295"/>
    </row>
    <row r="40" spans="1:50" ht="24" hidden="1" customHeight="1" x14ac:dyDescent="0.15">
      <c r="A40" s="237"/>
      <c r="B40" s="217"/>
      <c r="C40" s="232" t="s">
        <v>614</v>
      </c>
      <c r="D40" s="232"/>
      <c r="E40" s="232" t="s">
        <v>14180</v>
      </c>
      <c r="F40" s="232" t="s">
        <v>614</v>
      </c>
      <c r="G40" s="232" t="s">
        <v>9116</v>
      </c>
      <c r="H40" s="148">
        <v>38240</v>
      </c>
      <c r="I40" s="250">
        <v>38240</v>
      </c>
      <c r="J40" s="301"/>
      <c r="K40" s="301"/>
      <c r="L40" s="250" t="s">
        <v>310</v>
      </c>
      <c r="M40" s="232">
        <v>64</v>
      </c>
      <c r="N40" s="144">
        <v>100</v>
      </c>
      <c r="O40" s="144">
        <v>8839</v>
      </c>
      <c r="P40" s="144">
        <v>1</v>
      </c>
      <c r="Q40" s="250"/>
      <c r="R40" s="250"/>
      <c r="S40" s="250"/>
      <c r="T40" s="232"/>
      <c r="U40" s="232">
        <v>2016</v>
      </c>
      <c r="V40" s="148"/>
      <c r="W40" s="148"/>
      <c r="X40" s="148"/>
      <c r="Y40" s="148"/>
      <c r="Z40" s="148"/>
      <c r="AA40" s="148">
        <v>1100</v>
      </c>
      <c r="AB40" s="250">
        <v>1100</v>
      </c>
      <c r="AC40" s="232"/>
      <c r="AD40" s="232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296"/>
    </row>
    <row r="41" spans="1:50" ht="24" hidden="1" customHeight="1" x14ac:dyDescent="0.15">
      <c r="A41" s="237">
        <v>13</v>
      </c>
      <c r="B41" s="217"/>
      <c r="C41" s="299" t="s">
        <v>614</v>
      </c>
      <c r="D41" s="299"/>
      <c r="E41" s="299" t="s">
        <v>14181</v>
      </c>
      <c r="F41" s="299" t="s">
        <v>614</v>
      </c>
      <c r="G41" s="299" t="s">
        <v>614</v>
      </c>
      <c r="H41" s="299">
        <v>35000</v>
      </c>
      <c r="I41" s="1192">
        <v>35000</v>
      </c>
      <c r="J41" s="301"/>
      <c r="K41" s="301"/>
      <c r="L41" s="1192" t="s">
        <v>330</v>
      </c>
      <c r="M41" s="299">
        <v>64</v>
      </c>
      <c r="N41" s="301">
        <v>100</v>
      </c>
      <c r="O41" s="301">
        <v>6400</v>
      </c>
      <c r="P41" s="301">
        <v>1</v>
      </c>
      <c r="Q41" s="1192"/>
      <c r="R41" s="1192"/>
      <c r="S41" s="1192"/>
      <c r="T41" s="299"/>
      <c r="U41" s="299" t="s">
        <v>968</v>
      </c>
      <c r="V41" s="299"/>
      <c r="W41" s="299"/>
      <c r="X41" s="299"/>
      <c r="Y41" s="299"/>
      <c r="Z41" s="299"/>
      <c r="AA41" s="299"/>
      <c r="AB41" s="1192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721"/>
    </row>
    <row r="42" spans="1:50" ht="24" hidden="1" customHeight="1" x14ac:dyDescent="0.15">
      <c r="A42" s="237"/>
      <c r="B42" s="217"/>
      <c r="C42" s="299" t="s">
        <v>794</v>
      </c>
      <c r="D42" s="299" t="s">
        <v>11849</v>
      </c>
      <c r="E42" s="299" t="s">
        <v>11850</v>
      </c>
      <c r="F42" s="299" t="s">
        <v>67</v>
      </c>
      <c r="G42" s="299" t="s">
        <v>15307</v>
      </c>
      <c r="H42" s="299">
        <v>5589</v>
      </c>
      <c r="I42" s="1192">
        <v>5589</v>
      </c>
      <c r="J42" s="301"/>
      <c r="K42" s="301"/>
      <c r="L42" s="1192" t="s">
        <v>310</v>
      </c>
      <c r="M42" s="299">
        <v>61.9</v>
      </c>
      <c r="N42" s="301">
        <v>90.3</v>
      </c>
      <c r="O42" s="301">
        <v>5589</v>
      </c>
      <c r="P42" s="301">
        <v>1</v>
      </c>
      <c r="Q42" s="1192"/>
      <c r="R42" s="1192"/>
      <c r="S42" s="1192"/>
      <c r="T42" s="299"/>
      <c r="U42" s="299">
        <v>2016</v>
      </c>
      <c r="V42" s="299"/>
      <c r="W42" s="299"/>
      <c r="X42" s="299"/>
      <c r="Y42" s="299"/>
      <c r="Z42" s="299">
        <v>500</v>
      </c>
      <c r="AA42" s="299"/>
      <c r="AB42" s="1192"/>
      <c r="AC42" s="232"/>
      <c r="AD42" s="232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295"/>
    </row>
    <row r="43" spans="1:50" ht="24" hidden="1" customHeight="1" x14ac:dyDescent="0.15">
      <c r="A43" s="237"/>
      <c r="B43" s="217"/>
      <c r="C43" s="299" t="s">
        <v>794</v>
      </c>
      <c r="D43" s="299" t="s">
        <v>11842</v>
      </c>
      <c r="E43" s="299" t="s">
        <v>11843</v>
      </c>
      <c r="F43" s="299" t="s">
        <v>794</v>
      </c>
      <c r="G43" s="299" t="s">
        <v>9124</v>
      </c>
      <c r="H43" s="299">
        <v>6208</v>
      </c>
      <c r="I43" s="1192">
        <v>6208</v>
      </c>
      <c r="J43" s="286"/>
      <c r="K43" s="286"/>
      <c r="L43" s="1192" t="s">
        <v>310</v>
      </c>
      <c r="M43" s="299">
        <v>64</v>
      </c>
      <c r="N43" s="301">
        <v>97</v>
      </c>
      <c r="O43" s="301">
        <v>6208</v>
      </c>
      <c r="P43" s="301">
        <v>1</v>
      </c>
      <c r="Q43" s="1192"/>
      <c r="R43" s="1192"/>
      <c r="S43" s="1192"/>
      <c r="T43" s="299"/>
      <c r="U43" s="299">
        <v>2015</v>
      </c>
      <c r="V43" s="299"/>
      <c r="W43" s="299"/>
      <c r="X43" s="299"/>
      <c r="Y43" s="299"/>
      <c r="Z43" s="299"/>
      <c r="AA43" s="299"/>
      <c r="AB43" s="1192"/>
      <c r="AC43" s="232"/>
      <c r="AD43" s="232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232"/>
    </row>
    <row r="44" spans="1:50" ht="24" hidden="1" customHeight="1" x14ac:dyDescent="0.15">
      <c r="A44" s="237"/>
      <c r="B44" s="217"/>
      <c r="C44" s="232" t="s">
        <v>794</v>
      </c>
      <c r="D44" s="232" t="s">
        <v>11844</v>
      </c>
      <c r="E44" s="232" t="s">
        <v>11845</v>
      </c>
      <c r="F44" s="232" t="s">
        <v>794</v>
      </c>
      <c r="G44" s="232" t="s">
        <v>794</v>
      </c>
      <c r="H44" s="148">
        <v>9876</v>
      </c>
      <c r="I44" s="250">
        <v>9876</v>
      </c>
      <c r="J44" s="250">
        <v>9876</v>
      </c>
      <c r="K44" s="286"/>
      <c r="L44" s="250" t="s">
        <v>310</v>
      </c>
      <c r="M44" s="232" t="s">
        <v>11846</v>
      </c>
      <c r="N44" s="144" t="s">
        <v>11847</v>
      </c>
      <c r="O44" s="144" t="s">
        <v>11848</v>
      </c>
      <c r="P44" s="144">
        <v>3</v>
      </c>
      <c r="Q44" s="250"/>
      <c r="R44" s="250"/>
      <c r="S44" s="250"/>
      <c r="T44" s="232"/>
      <c r="U44" s="232">
        <v>2010</v>
      </c>
      <c r="V44" s="148"/>
      <c r="W44" s="148"/>
      <c r="X44" s="148"/>
      <c r="Y44" s="148"/>
      <c r="Z44" s="148"/>
      <c r="AA44" s="148"/>
      <c r="AB44" s="250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232"/>
    </row>
    <row r="45" spans="1:50" ht="24" hidden="1" customHeight="1" x14ac:dyDescent="0.15">
      <c r="A45" s="237"/>
      <c r="B45" s="217"/>
      <c r="C45" s="299" t="s">
        <v>794</v>
      </c>
      <c r="D45" s="299" t="s">
        <v>8622</v>
      </c>
      <c r="E45" s="299" t="s">
        <v>11841</v>
      </c>
      <c r="F45" s="299" t="s">
        <v>67</v>
      </c>
      <c r="G45" s="299" t="s">
        <v>794</v>
      </c>
      <c r="H45" s="299">
        <v>10200</v>
      </c>
      <c r="I45" s="1192">
        <v>20000</v>
      </c>
      <c r="J45" s="301"/>
      <c r="K45" s="301"/>
      <c r="L45" s="1192" t="s">
        <v>310</v>
      </c>
      <c r="M45" s="299">
        <v>64</v>
      </c>
      <c r="N45" s="301">
        <v>100</v>
      </c>
      <c r="O45" s="301">
        <v>10200</v>
      </c>
      <c r="P45" s="301">
        <v>1</v>
      </c>
      <c r="Q45" s="1192">
        <v>1000</v>
      </c>
      <c r="R45" s="1192">
        <v>1000</v>
      </c>
      <c r="S45" s="1192" t="s">
        <v>185</v>
      </c>
      <c r="T45" s="299" t="s">
        <v>500</v>
      </c>
      <c r="U45" s="299">
        <v>2006</v>
      </c>
      <c r="V45" s="1193"/>
      <c r="W45" s="1193"/>
      <c r="X45" s="417"/>
      <c r="Y45" s="148"/>
      <c r="Z45" s="148"/>
      <c r="AA45" s="148">
        <v>1288</v>
      </c>
      <c r="AB45" s="250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295"/>
    </row>
    <row r="46" spans="1:50" ht="24" hidden="1" customHeight="1" x14ac:dyDescent="0.15">
      <c r="A46" s="237">
        <v>16</v>
      </c>
      <c r="B46" s="217"/>
      <c r="C46" s="299" t="s">
        <v>8564</v>
      </c>
      <c r="D46" s="299" t="s">
        <v>8629</v>
      </c>
      <c r="E46" s="299" t="s">
        <v>14396</v>
      </c>
      <c r="F46" s="299" t="s">
        <v>8564</v>
      </c>
      <c r="G46" s="299" t="s">
        <v>8564</v>
      </c>
      <c r="H46" s="299">
        <v>16000</v>
      </c>
      <c r="I46" s="1192">
        <v>7350</v>
      </c>
      <c r="J46" s="301"/>
      <c r="K46" s="301"/>
      <c r="L46" s="1192" t="s">
        <v>330</v>
      </c>
      <c r="M46" s="299">
        <v>70</v>
      </c>
      <c r="N46" s="301">
        <v>105</v>
      </c>
      <c r="O46" s="301">
        <v>7350</v>
      </c>
      <c r="P46" s="301">
        <v>1</v>
      </c>
      <c r="Q46" s="1192">
        <v>1000</v>
      </c>
      <c r="R46" s="1192">
        <v>1000</v>
      </c>
      <c r="S46" s="1192" t="s">
        <v>185</v>
      </c>
      <c r="T46" s="299" t="s">
        <v>500</v>
      </c>
      <c r="U46" s="299">
        <v>1989</v>
      </c>
      <c r="V46" s="1195"/>
      <c r="W46" s="1195"/>
      <c r="X46" s="1196"/>
      <c r="Y46" s="240"/>
      <c r="Z46" s="240"/>
      <c r="AA46" s="240"/>
      <c r="AB46" s="1197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1198"/>
    </row>
    <row r="47" spans="1:50" ht="24" hidden="1" customHeight="1" x14ac:dyDescent="0.15">
      <c r="A47" s="237">
        <v>17</v>
      </c>
      <c r="B47" s="217"/>
      <c r="C47" s="232" t="s">
        <v>8564</v>
      </c>
      <c r="D47" s="232" t="s">
        <v>11851</v>
      </c>
      <c r="E47" s="232" t="s">
        <v>11852</v>
      </c>
      <c r="F47" s="232" t="s">
        <v>8564</v>
      </c>
      <c r="G47" s="232" t="s">
        <v>8564</v>
      </c>
      <c r="H47" s="148">
        <v>25000</v>
      </c>
      <c r="I47" s="250">
        <v>5520</v>
      </c>
      <c r="J47" s="301"/>
      <c r="K47" s="301"/>
      <c r="L47" s="250" t="s">
        <v>330</v>
      </c>
      <c r="M47" s="232">
        <v>48</v>
      </c>
      <c r="N47" s="144">
        <v>115</v>
      </c>
      <c r="O47" s="144">
        <v>5520</v>
      </c>
      <c r="P47" s="144">
        <v>1</v>
      </c>
      <c r="Q47" s="250">
        <v>1500</v>
      </c>
      <c r="R47" s="250">
        <v>1500</v>
      </c>
      <c r="S47" s="250" t="s">
        <v>185</v>
      </c>
      <c r="T47" s="164" t="s">
        <v>500</v>
      </c>
      <c r="U47" s="164">
        <v>1989</v>
      </c>
      <c r="V47" s="148"/>
      <c r="W47" s="148"/>
      <c r="X47" s="148"/>
      <c r="Y47" s="148"/>
      <c r="Z47" s="148"/>
      <c r="AA47" s="148"/>
      <c r="AB47" s="250"/>
      <c r="AC47" s="232"/>
      <c r="AD47" s="232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295"/>
    </row>
    <row r="48" spans="1:50" ht="24" hidden="1" customHeight="1" x14ac:dyDescent="0.15">
      <c r="A48" s="237">
        <v>18</v>
      </c>
      <c r="B48" s="217"/>
      <c r="C48" s="299" t="s">
        <v>8564</v>
      </c>
      <c r="D48" s="299" t="s">
        <v>11851</v>
      </c>
      <c r="E48" s="299" t="s">
        <v>11853</v>
      </c>
      <c r="F48" s="299" t="s">
        <v>8564</v>
      </c>
      <c r="G48" s="299" t="s">
        <v>8564</v>
      </c>
      <c r="H48" s="299">
        <v>5000</v>
      </c>
      <c r="I48" s="1192">
        <v>5000</v>
      </c>
      <c r="J48" s="301"/>
      <c r="K48" s="301"/>
      <c r="L48" s="1192" t="s">
        <v>330</v>
      </c>
      <c r="M48" s="299">
        <v>50</v>
      </c>
      <c r="N48" s="301">
        <v>100</v>
      </c>
      <c r="O48" s="301">
        <v>5000</v>
      </c>
      <c r="P48" s="144">
        <v>1</v>
      </c>
      <c r="Q48" s="1192">
        <v>1500</v>
      </c>
      <c r="R48" s="1192">
        <v>1500</v>
      </c>
      <c r="S48" s="1192" t="s">
        <v>185</v>
      </c>
      <c r="T48" s="164" t="s">
        <v>500</v>
      </c>
      <c r="U48" s="164">
        <v>1989</v>
      </c>
      <c r="V48" s="1193"/>
      <c r="W48" s="1193"/>
      <c r="X48" s="417"/>
      <c r="Y48" s="148"/>
      <c r="Z48" s="148"/>
      <c r="AA48" s="148"/>
      <c r="AB48" s="250"/>
      <c r="AC48" s="232"/>
      <c r="AD48" s="232"/>
      <c r="AE48" s="232"/>
      <c r="AF48" s="148"/>
      <c r="AG48" s="232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295"/>
    </row>
    <row r="49" spans="1:50" ht="24" hidden="1" customHeight="1" x14ac:dyDescent="0.15">
      <c r="A49" s="237">
        <v>19</v>
      </c>
      <c r="B49" s="217"/>
      <c r="C49" s="232" t="s">
        <v>8564</v>
      </c>
      <c r="D49" s="232" t="s">
        <v>11854</v>
      </c>
      <c r="E49" s="232" t="s">
        <v>11855</v>
      </c>
      <c r="F49" s="232" t="s">
        <v>8564</v>
      </c>
      <c r="G49" s="232" t="s">
        <v>8564</v>
      </c>
      <c r="H49" s="148">
        <v>7350</v>
      </c>
      <c r="I49" s="144">
        <v>6324</v>
      </c>
      <c r="J49" s="301"/>
      <c r="K49" s="301"/>
      <c r="L49" s="144" t="s">
        <v>310</v>
      </c>
      <c r="M49" s="232">
        <v>62</v>
      </c>
      <c r="N49" s="144">
        <v>102</v>
      </c>
      <c r="O49" s="144">
        <v>6324</v>
      </c>
      <c r="P49" s="144">
        <v>1</v>
      </c>
      <c r="Q49" s="144">
        <v>1000</v>
      </c>
      <c r="R49" s="144">
        <v>1000</v>
      </c>
      <c r="S49" s="144" t="s">
        <v>185</v>
      </c>
      <c r="T49" s="232" t="s">
        <v>500</v>
      </c>
      <c r="U49" s="232">
        <v>2019</v>
      </c>
      <c r="V49" s="148"/>
      <c r="W49" s="148"/>
      <c r="X49" s="148"/>
      <c r="Y49" s="148"/>
      <c r="Z49" s="148"/>
      <c r="AA49" s="148"/>
      <c r="AB49" s="144"/>
      <c r="AC49" s="1199"/>
      <c r="AD49" s="1199"/>
      <c r="AE49" s="1199"/>
      <c r="AF49" s="1199"/>
      <c r="AG49" s="1199"/>
      <c r="AH49" s="1199"/>
      <c r="AI49" s="1199"/>
      <c r="AJ49" s="1199"/>
      <c r="AK49" s="1199"/>
      <c r="AL49" s="1199"/>
      <c r="AM49" s="1199"/>
      <c r="AN49" s="1199"/>
      <c r="AO49" s="1199"/>
      <c r="AP49" s="1199"/>
      <c r="AQ49" s="1199"/>
      <c r="AR49" s="1199"/>
      <c r="AS49" s="1199"/>
      <c r="AT49" s="1199"/>
      <c r="AU49" s="1199"/>
      <c r="AV49" s="1199"/>
      <c r="AW49" s="1199"/>
      <c r="AX49" s="295"/>
    </row>
    <row r="50" spans="1:50" ht="24" hidden="1" customHeight="1" x14ac:dyDescent="0.15">
      <c r="A50" s="237"/>
      <c r="B50" s="217"/>
      <c r="C50" s="232" t="s">
        <v>8564</v>
      </c>
      <c r="D50" s="232" t="s">
        <v>11856</v>
      </c>
      <c r="E50" s="232" t="s">
        <v>8565</v>
      </c>
      <c r="F50" s="232" t="s">
        <v>8564</v>
      </c>
      <c r="G50" s="232" t="s">
        <v>8564</v>
      </c>
      <c r="H50" s="148">
        <v>5400</v>
      </c>
      <c r="I50" s="144">
        <v>5400</v>
      </c>
      <c r="J50" s="301"/>
      <c r="K50" s="301"/>
      <c r="L50" s="144" t="s">
        <v>310</v>
      </c>
      <c r="M50" s="232">
        <v>60</v>
      </c>
      <c r="N50" s="144">
        <v>90</v>
      </c>
      <c r="O50" s="144">
        <v>5400</v>
      </c>
      <c r="P50" s="144">
        <v>1</v>
      </c>
      <c r="Q50" s="144"/>
      <c r="R50" s="144"/>
      <c r="S50" s="144"/>
      <c r="T50" s="232"/>
      <c r="U50" s="232">
        <v>2011</v>
      </c>
      <c r="V50" s="148"/>
      <c r="W50" s="148"/>
      <c r="X50" s="148"/>
      <c r="Y50" s="148"/>
      <c r="Z50" s="148"/>
      <c r="AA50" s="148"/>
      <c r="AB50" s="144"/>
      <c r="AC50" s="1199"/>
      <c r="AD50" s="1199"/>
      <c r="AE50" s="1199"/>
      <c r="AF50" s="1199"/>
      <c r="AG50" s="1199"/>
      <c r="AH50" s="1199"/>
      <c r="AI50" s="1199"/>
      <c r="AJ50" s="1199"/>
      <c r="AK50" s="1199"/>
      <c r="AL50" s="1199"/>
      <c r="AM50" s="1199"/>
      <c r="AN50" s="1199"/>
      <c r="AO50" s="1199"/>
      <c r="AP50" s="1199"/>
      <c r="AQ50" s="1199"/>
      <c r="AR50" s="1199"/>
      <c r="AS50" s="1199"/>
      <c r="AT50" s="1199"/>
      <c r="AU50" s="1199"/>
      <c r="AV50" s="1199"/>
      <c r="AW50" s="1199"/>
      <c r="AX50" s="295"/>
    </row>
    <row r="51" spans="1:50" ht="24" hidden="1" customHeight="1" x14ac:dyDescent="0.15">
      <c r="A51" s="237"/>
      <c r="B51" s="217"/>
      <c r="C51" s="232" t="s">
        <v>8564</v>
      </c>
      <c r="D51" s="232" t="s">
        <v>11857</v>
      </c>
      <c r="E51" s="232" t="s">
        <v>8566</v>
      </c>
      <c r="F51" s="232" t="s">
        <v>67</v>
      </c>
      <c r="G51" s="232" t="s">
        <v>8567</v>
      </c>
      <c r="H51" s="148">
        <v>4500</v>
      </c>
      <c r="I51" s="144">
        <v>4500</v>
      </c>
      <c r="J51" s="301"/>
      <c r="K51" s="301"/>
      <c r="L51" s="144" t="s">
        <v>310</v>
      </c>
      <c r="M51" s="232">
        <v>50</v>
      </c>
      <c r="N51" s="144">
        <v>90</v>
      </c>
      <c r="O51" s="144">
        <v>4500</v>
      </c>
      <c r="P51" s="144">
        <v>1</v>
      </c>
      <c r="Q51" s="144"/>
      <c r="R51" s="144"/>
      <c r="S51" s="144"/>
      <c r="T51" s="232"/>
      <c r="U51" s="232">
        <v>2015</v>
      </c>
      <c r="V51" s="148"/>
      <c r="W51" s="148"/>
      <c r="X51" s="148"/>
      <c r="Y51" s="148"/>
      <c r="Z51" s="148"/>
      <c r="AA51" s="148"/>
      <c r="AB51" s="144"/>
      <c r="AC51" s="1199"/>
      <c r="AD51" s="1199"/>
      <c r="AE51" s="1199"/>
      <c r="AF51" s="1199"/>
      <c r="AG51" s="1199"/>
      <c r="AH51" s="1199"/>
      <c r="AI51" s="1199"/>
      <c r="AJ51" s="1199"/>
      <c r="AK51" s="1199"/>
      <c r="AL51" s="1199"/>
      <c r="AM51" s="1199"/>
      <c r="AN51" s="1199"/>
      <c r="AO51" s="1199"/>
      <c r="AP51" s="1199"/>
      <c r="AQ51" s="1199"/>
      <c r="AR51" s="1199"/>
      <c r="AS51" s="1199"/>
      <c r="AT51" s="1199"/>
      <c r="AU51" s="1199"/>
      <c r="AV51" s="1199"/>
      <c r="AW51" s="1199"/>
      <c r="AX51" s="295"/>
    </row>
    <row r="52" spans="1:50" ht="24" hidden="1" customHeight="1" x14ac:dyDescent="0.15">
      <c r="A52" s="237">
        <v>20</v>
      </c>
      <c r="B52" s="219"/>
      <c r="C52" s="232" t="s">
        <v>8634</v>
      </c>
      <c r="D52" s="232"/>
      <c r="E52" s="232" t="s">
        <v>14397</v>
      </c>
      <c r="F52" s="232" t="s">
        <v>8634</v>
      </c>
      <c r="G52" s="232" t="s">
        <v>8933</v>
      </c>
      <c r="H52" s="148">
        <v>5098</v>
      </c>
      <c r="I52" s="144"/>
      <c r="J52" s="144"/>
      <c r="K52" s="301"/>
      <c r="L52" s="144" t="s">
        <v>310</v>
      </c>
      <c r="M52" s="232">
        <v>56</v>
      </c>
      <c r="N52" s="144">
        <v>91</v>
      </c>
      <c r="O52" s="144">
        <v>5098</v>
      </c>
      <c r="P52" s="144">
        <v>1</v>
      </c>
      <c r="Q52" s="144"/>
      <c r="R52" s="144"/>
      <c r="S52" s="144"/>
      <c r="T52" s="232"/>
      <c r="U52" s="232">
        <v>2007</v>
      </c>
      <c r="V52" s="148"/>
      <c r="W52" s="148"/>
      <c r="X52" s="148"/>
      <c r="Y52" s="148"/>
      <c r="Z52" s="148"/>
      <c r="AA52" s="148">
        <v>1030</v>
      </c>
      <c r="AB52" s="144"/>
      <c r="AC52" s="1199"/>
      <c r="AD52" s="1199"/>
      <c r="AE52" s="1199"/>
      <c r="AF52" s="1199"/>
      <c r="AG52" s="1199"/>
      <c r="AH52" s="1199"/>
      <c r="AI52" s="1199"/>
      <c r="AJ52" s="1199"/>
      <c r="AK52" s="1199"/>
      <c r="AL52" s="1199"/>
      <c r="AM52" s="1199"/>
      <c r="AN52" s="1199"/>
      <c r="AO52" s="1199"/>
      <c r="AP52" s="1199"/>
      <c r="AQ52" s="1199"/>
      <c r="AR52" s="1199"/>
      <c r="AS52" s="1199"/>
      <c r="AT52" s="1199"/>
      <c r="AU52" s="1199"/>
      <c r="AV52" s="1199"/>
      <c r="AW52" s="1199"/>
      <c r="AX52" s="295"/>
    </row>
    <row r="53" spans="1:50" ht="24" hidden="1" customHeight="1" x14ac:dyDescent="0.15">
      <c r="A53" s="237"/>
      <c r="B53" s="219"/>
      <c r="C53" s="232" t="s">
        <v>312</v>
      </c>
      <c r="D53" s="232"/>
      <c r="E53" s="232" t="s">
        <v>14398</v>
      </c>
      <c r="F53" s="232" t="s">
        <v>67</v>
      </c>
      <c r="G53" s="232" t="s">
        <v>16688</v>
      </c>
      <c r="H53" s="148">
        <v>8740</v>
      </c>
      <c r="I53" s="144">
        <v>8740</v>
      </c>
      <c r="J53" s="301"/>
      <c r="K53" s="301"/>
      <c r="L53" s="144" t="s">
        <v>330</v>
      </c>
      <c r="M53" s="232">
        <v>83</v>
      </c>
      <c r="N53" s="144">
        <v>105</v>
      </c>
      <c r="O53" s="144">
        <v>8740</v>
      </c>
      <c r="P53" s="144">
        <v>1</v>
      </c>
      <c r="Q53" s="144"/>
      <c r="R53" s="144"/>
      <c r="S53" s="144" t="s">
        <v>417</v>
      </c>
      <c r="T53" s="232" t="s">
        <v>417</v>
      </c>
      <c r="U53" s="232">
        <v>1988</v>
      </c>
      <c r="V53" s="148"/>
      <c r="W53" s="148"/>
      <c r="X53" s="148"/>
      <c r="Y53" s="148"/>
      <c r="Z53" s="148"/>
      <c r="AA53" s="148">
        <v>110</v>
      </c>
      <c r="AB53" s="144"/>
      <c r="AC53" s="1199"/>
      <c r="AD53" s="1199"/>
      <c r="AE53" s="1199"/>
      <c r="AF53" s="1199"/>
      <c r="AG53" s="1199"/>
      <c r="AH53" s="1199"/>
      <c r="AI53" s="1199"/>
      <c r="AJ53" s="1199"/>
      <c r="AK53" s="1199"/>
      <c r="AL53" s="1199"/>
      <c r="AM53" s="1199"/>
      <c r="AN53" s="1199"/>
      <c r="AO53" s="1199"/>
      <c r="AP53" s="1199"/>
      <c r="AQ53" s="1199"/>
      <c r="AR53" s="1199"/>
      <c r="AS53" s="1199"/>
      <c r="AT53" s="1199"/>
      <c r="AU53" s="1199"/>
      <c r="AV53" s="1199"/>
      <c r="AW53" s="1199"/>
      <c r="AX53" s="295"/>
    </row>
    <row r="54" spans="1:50" ht="24" hidden="1" customHeight="1" x14ac:dyDescent="0.15">
      <c r="A54" s="237"/>
      <c r="B54" s="217"/>
      <c r="C54" s="232" t="s">
        <v>312</v>
      </c>
      <c r="D54" s="232" t="s">
        <v>11858</v>
      </c>
      <c r="E54" s="232" t="s">
        <v>11859</v>
      </c>
      <c r="F54" s="232" t="s">
        <v>312</v>
      </c>
      <c r="G54" s="232" t="s">
        <v>8948</v>
      </c>
      <c r="H54" s="148">
        <v>7800</v>
      </c>
      <c r="I54" s="144">
        <v>7000</v>
      </c>
      <c r="J54" s="301"/>
      <c r="K54" s="301">
        <v>7000</v>
      </c>
      <c r="L54" s="144" t="s">
        <v>330</v>
      </c>
      <c r="M54" s="232">
        <v>65</v>
      </c>
      <c r="N54" s="144">
        <v>106</v>
      </c>
      <c r="O54" s="144">
        <v>6890</v>
      </c>
      <c r="P54" s="144">
        <v>1</v>
      </c>
      <c r="Q54" s="144"/>
      <c r="R54" s="144"/>
      <c r="S54" s="144" t="s">
        <v>417</v>
      </c>
      <c r="T54" s="232" t="s">
        <v>417</v>
      </c>
      <c r="U54" s="232">
        <v>1996</v>
      </c>
      <c r="V54" s="148"/>
      <c r="W54" s="148"/>
      <c r="X54" s="148"/>
      <c r="Y54" s="148"/>
      <c r="Z54" s="148"/>
      <c r="AA54" s="148">
        <v>80</v>
      </c>
      <c r="AB54" s="232">
        <v>80</v>
      </c>
      <c r="AC54" s="232"/>
      <c r="AD54" s="232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295"/>
    </row>
    <row r="55" spans="1:50" ht="24" hidden="1" customHeight="1" x14ac:dyDescent="0.15">
      <c r="A55" s="237">
        <v>21</v>
      </c>
      <c r="B55" s="217"/>
      <c r="C55" s="299" t="s">
        <v>312</v>
      </c>
      <c r="D55" s="299" t="s">
        <v>11858</v>
      </c>
      <c r="E55" s="299" t="s">
        <v>11860</v>
      </c>
      <c r="F55" s="299" t="s">
        <v>312</v>
      </c>
      <c r="G55" s="299" t="s">
        <v>8948</v>
      </c>
      <c r="H55" s="299">
        <v>8700</v>
      </c>
      <c r="I55" s="1192">
        <v>8700</v>
      </c>
      <c r="J55" s="301"/>
      <c r="K55" s="301">
        <v>6192</v>
      </c>
      <c r="L55" s="1192" t="s">
        <v>330</v>
      </c>
      <c r="M55" s="299">
        <v>70</v>
      </c>
      <c r="N55" s="301">
        <v>109</v>
      </c>
      <c r="O55" s="301">
        <v>7630</v>
      </c>
      <c r="P55" s="301">
        <v>1</v>
      </c>
      <c r="Q55" s="1192"/>
      <c r="R55" s="1192"/>
      <c r="S55" s="1192" t="s">
        <v>417</v>
      </c>
      <c r="T55" s="164" t="s">
        <v>417</v>
      </c>
      <c r="U55" s="164">
        <v>2002</v>
      </c>
      <c r="V55" s="1193"/>
      <c r="W55" s="1193"/>
      <c r="X55" s="417"/>
      <c r="Y55" s="148"/>
      <c r="Z55" s="148"/>
      <c r="AA55" s="148">
        <v>83</v>
      </c>
      <c r="AB55" s="299">
        <v>83</v>
      </c>
      <c r="AC55" s="1199"/>
      <c r="AD55" s="1199"/>
      <c r="AE55" s="1199"/>
      <c r="AF55" s="1199"/>
      <c r="AG55" s="1199"/>
      <c r="AH55" s="1199"/>
      <c r="AI55" s="1199"/>
      <c r="AJ55" s="1199"/>
      <c r="AK55" s="1199"/>
      <c r="AL55" s="1199"/>
      <c r="AM55" s="1199"/>
      <c r="AN55" s="1199"/>
      <c r="AO55" s="1199"/>
      <c r="AP55" s="1199"/>
      <c r="AQ55" s="1199"/>
      <c r="AR55" s="1199"/>
      <c r="AS55" s="1199"/>
      <c r="AT55" s="1199"/>
      <c r="AU55" s="1199"/>
      <c r="AV55" s="1199"/>
      <c r="AW55" s="1199"/>
      <c r="AX55" s="295"/>
    </row>
    <row r="56" spans="1:50" ht="24" hidden="1" customHeight="1" x14ac:dyDescent="0.15">
      <c r="A56" s="237">
        <v>21</v>
      </c>
      <c r="B56" s="217"/>
      <c r="C56" s="232" t="s">
        <v>312</v>
      </c>
      <c r="D56" s="232" t="s">
        <v>11861</v>
      </c>
      <c r="E56" s="232" t="s">
        <v>15308</v>
      </c>
      <c r="F56" s="232" t="s">
        <v>312</v>
      </c>
      <c r="G56" s="232" t="s">
        <v>8948</v>
      </c>
      <c r="H56" s="1199">
        <v>7500</v>
      </c>
      <c r="I56" s="250">
        <v>7593</v>
      </c>
      <c r="J56" s="301"/>
      <c r="K56" s="250">
        <v>7593</v>
      </c>
      <c r="L56" s="232" t="s">
        <v>310</v>
      </c>
      <c r="M56" s="144">
        <v>68</v>
      </c>
      <c r="N56" s="144">
        <v>104</v>
      </c>
      <c r="O56" s="144">
        <f>68*104</f>
        <v>7072</v>
      </c>
      <c r="P56" s="144">
        <v>1</v>
      </c>
      <c r="Q56" s="250"/>
      <c r="R56" s="250"/>
      <c r="S56" s="250" t="s">
        <v>417</v>
      </c>
      <c r="T56" s="164" t="s">
        <v>417</v>
      </c>
      <c r="U56" s="232" t="s">
        <v>15309</v>
      </c>
      <c r="V56" s="275">
        <v>110</v>
      </c>
      <c r="W56" s="275"/>
      <c r="X56" s="275"/>
      <c r="Y56" s="275"/>
      <c r="Z56" s="275"/>
      <c r="AA56" s="275"/>
      <c r="AB56" s="250">
        <f>110+1500</f>
        <v>1610</v>
      </c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721" t="s">
        <v>15310</v>
      </c>
    </row>
    <row r="57" spans="1:50" ht="24" hidden="1" customHeight="1" x14ac:dyDescent="0.15">
      <c r="A57" s="237">
        <v>21</v>
      </c>
      <c r="B57" s="217"/>
      <c r="C57" s="232" t="s">
        <v>312</v>
      </c>
      <c r="D57" s="232" t="s">
        <v>11862</v>
      </c>
      <c r="E57" s="232" t="s">
        <v>15311</v>
      </c>
      <c r="F57" s="232" t="s">
        <v>312</v>
      </c>
      <c r="G57" s="232" t="s">
        <v>8948</v>
      </c>
      <c r="H57" s="1199">
        <v>8200</v>
      </c>
      <c r="I57" s="250">
        <v>8500</v>
      </c>
      <c r="J57" s="301"/>
      <c r="K57" s="250">
        <v>8500</v>
      </c>
      <c r="L57" s="232" t="s">
        <v>310</v>
      </c>
      <c r="M57" s="144">
        <v>64</v>
      </c>
      <c r="N57" s="144">
        <v>100</v>
      </c>
      <c r="O57" s="144">
        <f>100*64</f>
        <v>6400</v>
      </c>
      <c r="P57" s="144">
        <v>1</v>
      </c>
      <c r="Q57" s="250"/>
      <c r="R57" s="250"/>
      <c r="S57" s="250" t="s">
        <v>417</v>
      </c>
      <c r="T57" s="164" t="s">
        <v>417</v>
      </c>
      <c r="U57" s="232" t="s">
        <v>15312</v>
      </c>
      <c r="V57" s="275"/>
      <c r="W57" s="275"/>
      <c r="X57" s="275"/>
      <c r="Y57" s="275"/>
      <c r="Z57" s="275"/>
      <c r="AA57" s="275"/>
      <c r="AB57" s="250">
        <f>96+1500</f>
        <v>1596</v>
      </c>
      <c r="AC57" s="299"/>
      <c r="AD57" s="299"/>
      <c r="AE57" s="299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721" t="s">
        <v>15313</v>
      </c>
    </row>
    <row r="58" spans="1:50" ht="24" hidden="1" customHeight="1" x14ac:dyDescent="0.15">
      <c r="A58" s="237">
        <v>22</v>
      </c>
      <c r="B58" s="217"/>
      <c r="C58" s="299" t="s">
        <v>312</v>
      </c>
      <c r="D58" s="299" t="s">
        <v>8636</v>
      </c>
      <c r="E58" s="299" t="s">
        <v>14399</v>
      </c>
      <c r="F58" s="299" t="s">
        <v>312</v>
      </c>
      <c r="G58" s="299" t="s">
        <v>8948</v>
      </c>
      <c r="H58" s="299">
        <v>6000</v>
      </c>
      <c r="I58" s="1192">
        <v>6000</v>
      </c>
      <c r="J58" s="301"/>
      <c r="K58" s="301"/>
      <c r="L58" s="1192" t="s">
        <v>310</v>
      </c>
      <c r="M58" s="299">
        <v>53</v>
      </c>
      <c r="N58" s="301">
        <v>78</v>
      </c>
      <c r="O58" s="301">
        <v>4134</v>
      </c>
      <c r="P58" s="301">
        <v>1</v>
      </c>
      <c r="Q58" s="1192"/>
      <c r="R58" s="1192"/>
      <c r="S58" s="1192" t="s">
        <v>417</v>
      </c>
      <c r="T58" s="299" t="s">
        <v>417</v>
      </c>
      <c r="U58" s="299">
        <v>1996</v>
      </c>
      <c r="V58" s="299"/>
      <c r="W58" s="299"/>
      <c r="X58" s="299"/>
      <c r="Y58" s="299"/>
      <c r="Z58" s="299"/>
      <c r="AA58" s="299">
        <v>1262</v>
      </c>
      <c r="AB58" s="1192">
        <v>70</v>
      </c>
      <c r="AC58" s="148"/>
      <c r="AD58" s="148"/>
      <c r="AE58" s="148"/>
      <c r="AF58" s="148"/>
      <c r="AG58" s="148"/>
      <c r="AH58" s="148"/>
      <c r="AI58" s="148"/>
      <c r="AJ58" s="148" t="s">
        <v>683</v>
      </c>
      <c r="AK58" s="148" t="s">
        <v>2394</v>
      </c>
      <c r="AL58" s="148" t="s">
        <v>11863</v>
      </c>
      <c r="AM58" s="148"/>
      <c r="AN58" s="148" t="s">
        <v>11864</v>
      </c>
      <c r="AO58" s="148" t="s">
        <v>780</v>
      </c>
      <c r="AP58" s="148" t="s">
        <v>1585</v>
      </c>
      <c r="AQ58" s="148" t="s">
        <v>1966</v>
      </c>
      <c r="AR58" s="148"/>
      <c r="AS58" s="148" t="s">
        <v>11864</v>
      </c>
      <c r="AT58" s="148" t="s">
        <v>4827</v>
      </c>
      <c r="AU58" s="148" t="s">
        <v>1585</v>
      </c>
      <c r="AV58" s="148" t="s">
        <v>11865</v>
      </c>
      <c r="AW58" s="148"/>
      <c r="AX58" s="295"/>
    </row>
    <row r="59" spans="1:50" ht="24" hidden="1" customHeight="1" x14ac:dyDescent="0.15">
      <c r="A59" s="237">
        <v>23</v>
      </c>
      <c r="B59" s="217"/>
      <c r="C59" s="299" t="s">
        <v>8641</v>
      </c>
      <c r="D59" s="299"/>
      <c r="E59" s="299" t="s">
        <v>16702</v>
      </c>
      <c r="F59" s="299" t="s">
        <v>67</v>
      </c>
      <c r="G59" s="299" t="s">
        <v>16704</v>
      </c>
      <c r="H59" s="299">
        <v>7140</v>
      </c>
      <c r="I59" s="1192">
        <v>7350</v>
      </c>
      <c r="J59" s="301"/>
      <c r="K59" s="301"/>
      <c r="L59" s="1192" t="s">
        <v>310</v>
      </c>
      <c r="M59" s="299">
        <v>75</v>
      </c>
      <c r="N59" s="301">
        <v>98</v>
      </c>
      <c r="O59" s="301">
        <v>7350</v>
      </c>
      <c r="P59" s="301">
        <v>1</v>
      </c>
      <c r="Q59" s="1192">
        <v>32</v>
      </c>
      <c r="R59" s="1192">
        <v>32</v>
      </c>
      <c r="S59" s="1192" t="s">
        <v>2199</v>
      </c>
      <c r="T59" s="299" t="s">
        <v>16703</v>
      </c>
      <c r="U59" s="299">
        <v>2006</v>
      </c>
      <c r="V59" s="299"/>
      <c r="W59" s="299"/>
      <c r="X59" s="299"/>
      <c r="Y59" s="299"/>
      <c r="Z59" s="299"/>
      <c r="AA59" s="299">
        <v>300</v>
      </c>
      <c r="AB59" s="1192">
        <v>300</v>
      </c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295"/>
    </row>
    <row r="60" spans="1:50" ht="24" hidden="1" customHeight="1" x14ac:dyDescent="0.15">
      <c r="A60" s="237">
        <v>24</v>
      </c>
      <c r="B60" s="217"/>
      <c r="C60" s="299" t="s">
        <v>8641</v>
      </c>
      <c r="D60" s="299" t="s">
        <v>15314</v>
      </c>
      <c r="E60" s="299" t="s">
        <v>15314</v>
      </c>
      <c r="F60" s="299" t="s">
        <v>8641</v>
      </c>
      <c r="G60" s="299" t="s">
        <v>15315</v>
      </c>
      <c r="H60" s="1192"/>
      <c r="I60" s="1192">
        <v>7140</v>
      </c>
      <c r="J60" s="299"/>
      <c r="K60" s="299"/>
      <c r="L60" s="299" t="s">
        <v>310</v>
      </c>
      <c r="M60" s="299">
        <v>68</v>
      </c>
      <c r="N60" s="301">
        <v>105</v>
      </c>
      <c r="O60" s="301">
        <v>7140</v>
      </c>
      <c r="P60" s="144">
        <v>1</v>
      </c>
      <c r="Q60" s="164"/>
      <c r="R60" s="164"/>
      <c r="S60" s="164">
        <v>2021</v>
      </c>
      <c r="T60" s="299"/>
      <c r="U60" s="295"/>
      <c r="V60" s="299"/>
      <c r="W60" s="299"/>
      <c r="X60" s="299"/>
      <c r="Y60" s="299"/>
      <c r="Z60" s="299"/>
      <c r="AA60" s="299"/>
      <c r="AB60" s="1192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295"/>
    </row>
    <row r="61" spans="1:50" ht="24" hidden="1" customHeight="1" x14ac:dyDescent="0.15">
      <c r="A61" s="216">
        <v>25</v>
      </c>
      <c r="B61" s="217"/>
      <c r="C61" s="299" t="s">
        <v>8641</v>
      </c>
      <c r="D61" s="299" t="s">
        <v>15316</v>
      </c>
      <c r="E61" s="299" t="s">
        <v>15316</v>
      </c>
      <c r="F61" s="299" t="s">
        <v>8641</v>
      </c>
      <c r="G61" s="299" t="s">
        <v>15315</v>
      </c>
      <c r="H61" s="1192"/>
      <c r="I61" s="1192">
        <v>4267</v>
      </c>
      <c r="J61" s="299"/>
      <c r="K61" s="299"/>
      <c r="L61" s="299" t="s">
        <v>310</v>
      </c>
      <c r="M61" s="299">
        <v>68</v>
      </c>
      <c r="N61" s="301">
        <v>105</v>
      </c>
      <c r="O61" s="301">
        <v>4237</v>
      </c>
      <c r="P61" s="144">
        <v>1</v>
      </c>
      <c r="Q61" s="164"/>
      <c r="R61" s="164"/>
      <c r="S61" s="164">
        <v>2021</v>
      </c>
      <c r="T61" s="299"/>
      <c r="U61" s="295"/>
      <c r="V61" s="299"/>
      <c r="W61" s="299"/>
      <c r="X61" s="299"/>
      <c r="Y61" s="299"/>
      <c r="Z61" s="299"/>
      <c r="AA61" s="299"/>
      <c r="AB61" s="1192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295"/>
    </row>
    <row r="62" spans="1:50" ht="24" hidden="1" customHeight="1" x14ac:dyDescent="0.15">
      <c r="A62" s="237">
        <v>26</v>
      </c>
      <c r="B62" s="217"/>
      <c r="C62" s="232" t="s">
        <v>8648</v>
      </c>
      <c r="D62" s="232" t="s">
        <v>11866</v>
      </c>
      <c r="E62" s="232" t="s">
        <v>11867</v>
      </c>
      <c r="F62" s="232" t="s">
        <v>8648</v>
      </c>
      <c r="G62" s="232" t="s">
        <v>8716</v>
      </c>
      <c r="H62" s="1199">
        <v>23754</v>
      </c>
      <c r="I62" s="250">
        <v>5780</v>
      </c>
      <c r="J62" s="301"/>
      <c r="K62" s="301"/>
      <c r="L62" s="250" t="s">
        <v>310</v>
      </c>
      <c r="M62" s="232">
        <v>55</v>
      </c>
      <c r="N62" s="144">
        <v>93</v>
      </c>
      <c r="O62" s="144">
        <v>5115</v>
      </c>
      <c r="P62" s="144">
        <v>1</v>
      </c>
      <c r="Q62" s="250"/>
      <c r="R62" s="250"/>
      <c r="S62" s="250"/>
      <c r="T62" s="164"/>
      <c r="U62" s="164">
        <v>2004</v>
      </c>
      <c r="V62" s="275"/>
      <c r="W62" s="275"/>
      <c r="X62" s="275"/>
      <c r="Y62" s="275"/>
      <c r="Z62" s="275"/>
      <c r="AA62" s="275">
        <v>1300</v>
      </c>
      <c r="AB62" s="232">
        <v>243</v>
      </c>
      <c r="AC62" s="232"/>
      <c r="AD62" s="232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296"/>
    </row>
    <row r="63" spans="1:50" ht="24" hidden="1" customHeight="1" x14ac:dyDescent="0.15">
      <c r="A63" s="237"/>
      <c r="B63" s="217"/>
      <c r="C63" s="299" t="s">
        <v>8648</v>
      </c>
      <c r="D63" s="299" t="s">
        <v>11868</v>
      </c>
      <c r="E63" s="299" t="s">
        <v>11869</v>
      </c>
      <c r="F63" s="299" t="s">
        <v>8648</v>
      </c>
      <c r="G63" s="299" t="s">
        <v>8716</v>
      </c>
      <c r="H63" s="299">
        <v>5580</v>
      </c>
      <c r="I63" s="1192">
        <v>2940</v>
      </c>
      <c r="J63" s="301"/>
      <c r="K63" s="301"/>
      <c r="L63" s="1192" t="s">
        <v>310</v>
      </c>
      <c r="M63" s="299">
        <v>42</v>
      </c>
      <c r="N63" s="301">
        <v>70</v>
      </c>
      <c r="O63" s="301">
        <v>2940</v>
      </c>
      <c r="P63" s="301">
        <v>1</v>
      </c>
      <c r="Q63" s="1192"/>
      <c r="R63" s="1192"/>
      <c r="S63" s="1192"/>
      <c r="T63" s="299"/>
      <c r="U63" s="299">
        <v>2000</v>
      </c>
      <c r="V63" s="299"/>
      <c r="W63" s="299"/>
      <c r="X63" s="299"/>
      <c r="Y63" s="299"/>
      <c r="Z63" s="299"/>
      <c r="AA63" s="299">
        <v>1104</v>
      </c>
      <c r="AB63" s="1192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295"/>
    </row>
    <row r="64" spans="1:50" ht="24" hidden="1" customHeight="1" x14ac:dyDescent="0.15">
      <c r="A64" s="237">
        <v>28</v>
      </c>
      <c r="B64" s="217"/>
      <c r="C64" s="232" t="s">
        <v>8650</v>
      </c>
      <c r="D64" s="232" t="s">
        <v>11870</v>
      </c>
      <c r="E64" s="232" t="s">
        <v>14400</v>
      </c>
      <c r="F64" s="232" t="s">
        <v>8650</v>
      </c>
      <c r="G64" s="232" t="s">
        <v>8650</v>
      </c>
      <c r="H64" s="148">
        <v>32523</v>
      </c>
      <c r="I64" s="144">
        <v>5856</v>
      </c>
      <c r="J64" s="301"/>
      <c r="K64" s="301"/>
      <c r="L64" s="144" t="s">
        <v>310</v>
      </c>
      <c r="M64" s="232">
        <v>61</v>
      </c>
      <c r="N64" s="144">
        <v>96</v>
      </c>
      <c r="O64" s="144">
        <v>5856</v>
      </c>
      <c r="P64" s="144">
        <v>1</v>
      </c>
      <c r="Q64" s="144"/>
      <c r="R64" s="144"/>
      <c r="S64" s="144"/>
      <c r="T64" s="232"/>
      <c r="U64" s="232">
        <v>2005</v>
      </c>
      <c r="V64" s="148"/>
      <c r="W64" s="148"/>
      <c r="X64" s="148"/>
      <c r="Y64" s="148"/>
      <c r="Z64" s="148"/>
      <c r="AA64" s="148">
        <v>900</v>
      </c>
      <c r="AB64" s="144"/>
      <c r="AC64" s="148"/>
      <c r="AD64" s="148"/>
      <c r="AE64" s="148"/>
      <c r="AF64" s="148"/>
      <c r="AG64" s="148"/>
      <c r="AH64" s="148"/>
      <c r="AI64" s="148"/>
      <c r="AJ64" s="148" t="s">
        <v>683</v>
      </c>
      <c r="AK64" s="148">
        <v>1</v>
      </c>
      <c r="AL64" s="148">
        <v>703</v>
      </c>
      <c r="AM64" s="148" t="s">
        <v>4911</v>
      </c>
      <c r="AN64" s="148" t="s">
        <v>623</v>
      </c>
      <c r="AO64" s="148"/>
      <c r="AP64" s="148"/>
      <c r="AQ64" s="148"/>
      <c r="AR64" s="148"/>
      <c r="AS64" s="148"/>
      <c r="AT64" s="148"/>
      <c r="AU64" s="148"/>
      <c r="AV64" s="148"/>
      <c r="AW64" s="148"/>
      <c r="AX64" s="296"/>
    </row>
    <row r="65" spans="1:50" ht="24" hidden="1" customHeight="1" x14ac:dyDescent="0.15">
      <c r="A65" s="237">
        <v>29</v>
      </c>
      <c r="B65" s="217"/>
      <c r="C65" s="232" t="s">
        <v>8650</v>
      </c>
      <c r="D65" s="232" t="s">
        <v>11871</v>
      </c>
      <c r="E65" s="232" t="s">
        <v>14401</v>
      </c>
      <c r="F65" s="232" t="s">
        <v>8650</v>
      </c>
      <c r="G65" s="232" t="s">
        <v>8650</v>
      </c>
      <c r="H65" s="148">
        <v>30353</v>
      </c>
      <c r="I65" s="144">
        <v>30353</v>
      </c>
      <c r="J65" s="301"/>
      <c r="K65" s="301"/>
      <c r="L65" s="144" t="s">
        <v>310</v>
      </c>
      <c r="M65" s="232">
        <v>45</v>
      </c>
      <c r="N65" s="144">
        <v>73</v>
      </c>
      <c r="O65" s="144">
        <v>3285</v>
      </c>
      <c r="P65" s="144">
        <v>1</v>
      </c>
      <c r="Q65" s="144"/>
      <c r="R65" s="144"/>
      <c r="S65" s="144"/>
      <c r="T65" s="232"/>
      <c r="U65" s="232">
        <v>2007</v>
      </c>
      <c r="V65" s="148"/>
      <c r="W65" s="148"/>
      <c r="X65" s="148"/>
      <c r="Y65" s="148"/>
      <c r="Z65" s="148"/>
      <c r="AA65" s="148">
        <v>985</v>
      </c>
      <c r="AB65" s="144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295"/>
    </row>
    <row r="66" spans="1:50" ht="24" hidden="1" customHeight="1" x14ac:dyDescent="0.15">
      <c r="A66" s="237">
        <v>30</v>
      </c>
      <c r="B66" s="217"/>
      <c r="C66" s="299" t="s">
        <v>8650</v>
      </c>
      <c r="D66" s="299" t="s">
        <v>11872</v>
      </c>
      <c r="E66" s="299" t="s">
        <v>14182</v>
      </c>
      <c r="F66" s="299" t="s">
        <v>8650</v>
      </c>
      <c r="G66" s="299" t="s">
        <v>8650</v>
      </c>
      <c r="H66" s="299">
        <v>56000</v>
      </c>
      <c r="I66" s="1192">
        <v>56000</v>
      </c>
      <c r="J66" s="301"/>
      <c r="K66" s="301"/>
      <c r="L66" s="1192" t="s">
        <v>310</v>
      </c>
      <c r="M66" s="299">
        <v>55</v>
      </c>
      <c r="N66" s="301">
        <v>100</v>
      </c>
      <c r="O66" s="301">
        <v>5500</v>
      </c>
      <c r="P66" s="301">
        <v>1</v>
      </c>
      <c r="Q66" s="1192"/>
      <c r="R66" s="1192"/>
      <c r="S66" s="1192"/>
      <c r="T66" s="164"/>
      <c r="U66" s="164">
        <v>2005</v>
      </c>
      <c r="V66" s="1193"/>
      <c r="W66" s="1193"/>
      <c r="X66" s="417"/>
      <c r="Y66" s="148"/>
      <c r="Z66" s="148"/>
      <c r="AA66" s="148">
        <v>8527</v>
      </c>
      <c r="AB66" s="250"/>
      <c r="AC66" s="232"/>
      <c r="AD66" s="232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295"/>
    </row>
    <row r="67" spans="1:50" ht="24" hidden="1" customHeight="1" x14ac:dyDescent="0.15">
      <c r="A67" s="237">
        <v>31</v>
      </c>
      <c r="B67" s="217"/>
      <c r="C67" s="299" t="s">
        <v>8650</v>
      </c>
      <c r="D67" s="299" t="s">
        <v>11873</v>
      </c>
      <c r="E67" s="299" t="s">
        <v>14402</v>
      </c>
      <c r="F67" s="299" t="s">
        <v>67</v>
      </c>
      <c r="G67" s="232" t="s">
        <v>16688</v>
      </c>
      <c r="H67" s="299">
        <v>7140</v>
      </c>
      <c r="I67" s="301">
        <v>7140</v>
      </c>
      <c r="J67" s="301"/>
      <c r="K67" s="301"/>
      <c r="L67" s="301" t="s">
        <v>330</v>
      </c>
      <c r="M67" s="299">
        <v>68</v>
      </c>
      <c r="N67" s="301">
        <v>105</v>
      </c>
      <c r="O67" s="301">
        <v>7140</v>
      </c>
      <c r="P67" s="301">
        <v>1</v>
      </c>
      <c r="Q67" s="301"/>
      <c r="R67" s="301"/>
      <c r="S67" s="301"/>
      <c r="T67" s="164"/>
      <c r="U67" s="164">
        <v>2005</v>
      </c>
      <c r="V67" s="1193"/>
      <c r="W67" s="1193"/>
      <c r="X67" s="417"/>
      <c r="Y67" s="148"/>
      <c r="Z67" s="148"/>
      <c r="AA67" s="148"/>
      <c r="AB67" s="144"/>
      <c r="AC67" s="232"/>
      <c r="AD67" s="232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295"/>
    </row>
    <row r="68" spans="1:50" ht="24" hidden="1" customHeight="1" x14ac:dyDescent="0.15">
      <c r="A68" s="237"/>
      <c r="B68" s="217"/>
      <c r="C68" s="299" t="s">
        <v>8650</v>
      </c>
      <c r="D68" s="299" t="s">
        <v>11874</v>
      </c>
      <c r="E68" s="299" t="s">
        <v>14403</v>
      </c>
      <c r="F68" s="299" t="s">
        <v>67</v>
      </c>
      <c r="G68" s="232" t="s">
        <v>16688</v>
      </c>
      <c r="H68" s="299">
        <v>3960</v>
      </c>
      <c r="I68" s="301">
        <v>6650</v>
      </c>
      <c r="J68" s="301"/>
      <c r="K68" s="301"/>
      <c r="L68" s="301" t="s">
        <v>330</v>
      </c>
      <c r="M68" s="299">
        <v>70</v>
      </c>
      <c r="N68" s="301">
        <v>95</v>
      </c>
      <c r="O68" s="301">
        <v>6650</v>
      </c>
      <c r="P68" s="301">
        <v>1</v>
      </c>
      <c r="Q68" s="301"/>
      <c r="R68" s="301"/>
      <c r="S68" s="301"/>
      <c r="T68" s="164"/>
      <c r="U68" s="164">
        <v>2009</v>
      </c>
      <c r="V68" s="1193"/>
      <c r="W68" s="1193"/>
      <c r="X68" s="417"/>
      <c r="Y68" s="148"/>
      <c r="Z68" s="148"/>
      <c r="AA68" s="148"/>
      <c r="AB68" s="144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295"/>
    </row>
    <row r="69" spans="1:50" ht="24" hidden="1" customHeight="1" x14ac:dyDescent="0.15">
      <c r="A69" s="237"/>
      <c r="B69" s="217"/>
      <c r="C69" s="299" t="s">
        <v>8656</v>
      </c>
      <c r="D69" s="299" t="s">
        <v>11875</v>
      </c>
      <c r="E69" s="299" t="s">
        <v>14404</v>
      </c>
      <c r="F69" s="299" t="s">
        <v>67</v>
      </c>
      <c r="G69" s="299" t="s">
        <v>8656</v>
      </c>
      <c r="H69" s="299">
        <v>7776</v>
      </c>
      <c r="I69" s="301">
        <v>7776</v>
      </c>
      <c r="J69" s="301"/>
      <c r="K69" s="301"/>
      <c r="L69" s="301" t="s">
        <v>310</v>
      </c>
      <c r="M69" s="299">
        <v>70</v>
      </c>
      <c r="N69" s="301">
        <v>110</v>
      </c>
      <c r="O69" s="301">
        <v>7700</v>
      </c>
      <c r="P69" s="301">
        <v>1</v>
      </c>
      <c r="Q69" s="301">
        <v>300</v>
      </c>
      <c r="R69" s="301">
        <v>300</v>
      </c>
      <c r="S69" s="301" t="s">
        <v>795</v>
      </c>
      <c r="T69" s="164" t="s">
        <v>54</v>
      </c>
      <c r="U69" s="164">
        <v>2008</v>
      </c>
      <c r="V69" s="1193"/>
      <c r="W69" s="1193"/>
      <c r="X69" s="417"/>
      <c r="Y69" s="148"/>
      <c r="Z69" s="148"/>
      <c r="AA69" s="148">
        <v>1500</v>
      </c>
      <c r="AB69" s="144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295"/>
    </row>
    <row r="70" spans="1:50" ht="24" hidden="1" customHeight="1" x14ac:dyDescent="0.15">
      <c r="A70" s="237"/>
      <c r="B70" s="217"/>
      <c r="C70" s="299" t="s">
        <v>8656</v>
      </c>
      <c r="D70" s="299" t="s">
        <v>11876</v>
      </c>
      <c r="E70" s="299" t="s">
        <v>11877</v>
      </c>
      <c r="F70" s="299" t="s">
        <v>67</v>
      </c>
      <c r="G70" s="299" t="s">
        <v>14405</v>
      </c>
      <c r="H70" s="299">
        <v>9800</v>
      </c>
      <c r="I70" s="301">
        <v>9800</v>
      </c>
      <c r="J70" s="301"/>
      <c r="K70" s="301"/>
      <c r="L70" s="301" t="s">
        <v>503</v>
      </c>
      <c r="M70" s="299">
        <v>70</v>
      </c>
      <c r="N70" s="301">
        <v>95</v>
      </c>
      <c r="O70" s="301">
        <v>6650</v>
      </c>
      <c r="P70" s="301">
        <v>1</v>
      </c>
      <c r="Q70" s="301"/>
      <c r="R70" s="301"/>
      <c r="S70" s="301"/>
      <c r="T70" s="164"/>
      <c r="U70" s="164">
        <v>2013</v>
      </c>
      <c r="V70" s="1193"/>
      <c r="W70" s="1193"/>
      <c r="X70" s="417"/>
      <c r="Y70" s="148"/>
      <c r="Z70" s="148"/>
      <c r="AA70" s="148"/>
      <c r="AB70" s="144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295"/>
    </row>
    <row r="71" spans="1:50" ht="24" hidden="1" customHeight="1" x14ac:dyDescent="0.15">
      <c r="A71" s="237">
        <v>33</v>
      </c>
      <c r="B71" s="217"/>
      <c r="C71" s="299" t="s">
        <v>623</v>
      </c>
      <c r="D71" s="299"/>
      <c r="E71" s="299" t="s">
        <v>14406</v>
      </c>
      <c r="F71" s="299" t="s">
        <v>67</v>
      </c>
      <c r="G71" s="232" t="s">
        <v>16688</v>
      </c>
      <c r="H71" s="299">
        <v>5280</v>
      </c>
      <c r="I71" s="1192">
        <v>5280</v>
      </c>
      <c r="J71" s="301"/>
      <c r="K71" s="301"/>
      <c r="L71" s="1192" t="s">
        <v>330</v>
      </c>
      <c r="M71" s="299">
        <v>66</v>
      </c>
      <c r="N71" s="301">
        <v>80</v>
      </c>
      <c r="O71" s="301">
        <v>5280</v>
      </c>
      <c r="P71" s="144">
        <v>1</v>
      </c>
      <c r="Q71" s="1192"/>
      <c r="R71" s="1192"/>
      <c r="S71" s="1192" t="s">
        <v>417</v>
      </c>
      <c r="T71" s="232" t="s">
        <v>417</v>
      </c>
      <c r="U71" s="232">
        <v>1986</v>
      </c>
      <c r="V71" s="1193"/>
      <c r="W71" s="1193"/>
      <c r="X71" s="417"/>
      <c r="Y71" s="148"/>
      <c r="Z71" s="148"/>
      <c r="AA71" s="148">
        <v>132</v>
      </c>
      <c r="AB71" s="250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295"/>
    </row>
    <row r="72" spans="1:50" ht="24" hidden="1" customHeight="1" x14ac:dyDescent="0.15">
      <c r="A72" s="237"/>
      <c r="B72" s="217"/>
      <c r="C72" s="299" t="s">
        <v>623</v>
      </c>
      <c r="D72" s="299" t="s">
        <v>11878</v>
      </c>
      <c r="E72" s="299" t="s">
        <v>11879</v>
      </c>
      <c r="F72" s="299" t="s">
        <v>623</v>
      </c>
      <c r="G72" s="299" t="s">
        <v>623</v>
      </c>
      <c r="H72" s="299">
        <v>15000</v>
      </c>
      <c r="I72" s="1192">
        <v>5076</v>
      </c>
      <c r="J72" s="301"/>
      <c r="K72" s="301"/>
      <c r="L72" s="1192" t="s">
        <v>310</v>
      </c>
      <c r="M72" s="299">
        <v>54</v>
      </c>
      <c r="N72" s="301">
        <v>94</v>
      </c>
      <c r="O72" s="301">
        <v>5076</v>
      </c>
      <c r="P72" s="144">
        <v>1</v>
      </c>
      <c r="Q72" s="1192">
        <v>300</v>
      </c>
      <c r="R72" s="1192">
        <v>300</v>
      </c>
      <c r="S72" s="1192" t="s">
        <v>4792</v>
      </c>
      <c r="T72" s="164" t="s">
        <v>11880</v>
      </c>
      <c r="U72" s="164">
        <v>2010</v>
      </c>
      <c r="V72" s="1193"/>
      <c r="W72" s="1193"/>
      <c r="X72" s="417"/>
      <c r="Y72" s="148"/>
      <c r="Z72" s="148"/>
      <c r="AA72" s="148">
        <v>990</v>
      </c>
      <c r="AB72" s="250">
        <v>386</v>
      </c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295"/>
    </row>
    <row r="73" spans="1:50" ht="24" hidden="1" customHeight="1" x14ac:dyDescent="0.15">
      <c r="A73" s="237"/>
      <c r="B73" s="217"/>
      <c r="C73" s="232" t="s">
        <v>623</v>
      </c>
      <c r="D73" s="232"/>
      <c r="E73" s="232" t="s">
        <v>11881</v>
      </c>
      <c r="F73" s="232" t="s">
        <v>623</v>
      </c>
      <c r="G73" s="232" t="s">
        <v>623</v>
      </c>
      <c r="H73" s="148">
        <v>6800</v>
      </c>
      <c r="I73" s="250">
        <v>6800</v>
      </c>
      <c r="J73" s="301"/>
      <c r="K73" s="301"/>
      <c r="L73" s="250" t="s">
        <v>310</v>
      </c>
      <c r="M73" s="232">
        <v>60</v>
      </c>
      <c r="N73" s="144">
        <v>92</v>
      </c>
      <c r="O73" s="144">
        <v>5520</v>
      </c>
      <c r="P73" s="144">
        <v>1</v>
      </c>
      <c r="Q73" s="250">
        <v>400</v>
      </c>
      <c r="R73" s="250">
        <v>400</v>
      </c>
      <c r="S73" s="250" t="s">
        <v>795</v>
      </c>
      <c r="T73" s="232" t="s">
        <v>54</v>
      </c>
      <c r="U73" s="232">
        <v>2006</v>
      </c>
      <c r="V73" s="148"/>
      <c r="W73" s="148"/>
      <c r="X73" s="148"/>
      <c r="Y73" s="148"/>
      <c r="Z73" s="148"/>
      <c r="AA73" s="148">
        <v>805</v>
      </c>
      <c r="AB73" s="250"/>
      <c r="AC73" s="232"/>
      <c r="AD73" s="232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296"/>
    </row>
    <row r="74" spans="1:50" ht="24" hidden="1" customHeight="1" x14ac:dyDescent="0.15">
      <c r="A74" s="237"/>
      <c r="B74" s="217"/>
      <c r="C74" s="232" t="s">
        <v>973</v>
      </c>
      <c r="D74" s="232"/>
      <c r="E74" s="232" t="s">
        <v>14407</v>
      </c>
      <c r="F74" s="232" t="s">
        <v>67</v>
      </c>
      <c r="G74" s="232" t="s">
        <v>16688</v>
      </c>
      <c r="H74" s="148">
        <v>12170</v>
      </c>
      <c r="I74" s="250">
        <v>12170</v>
      </c>
      <c r="J74" s="301"/>
      <c r="K74" s="301"/>
      <c r="L74" s="250" t="s">
        <v>330</v>
      </c>
      <c r="M74" s="232">
        <v>66</v>
      </c>
      <c r="N74" s="144">
        <v>92</v>
      </c>
      <c r="O74" s="144">
        <v>12170</v>
      </c>
      <c r="P74" s="144">
        <v>2</v>
      </c>
      <c r="Q74" s="250"/>
      <c r="R74" s="250"/>
      <c r="S74" s="250" t="s">
        <v>417</v>
      </c>
      <c r="T74" s="232" t="s">
        <v>417</v>
      </c>
      <c r="U74" s="232">
        <v>1993</v>
      </c>
      <c r="V74" s="148"/>
      <c r="W74" s="148"/>
      <c r="X74" s="148"/>
      <c r="Y74" s="148"/>
      <c r="Z74" s="148"/>
      <c r="AA74" s="148">
        <v>220</v>
      </c>
      <c r="AB74" s="250"/>
      <c r="AC74" s="232"/>
      <c r="AD74" s="232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295"/>
    </row>
    <row r="75" spans="1:50" ht="24" hidden="1" customHeight="1" x14ac:dyDescent="0.15">
      <c r="A75" s="237"/>
      <c r="B75" s="217"/>
      <c r="C75" s="299" t="s">
        <v>973</v>
      </c>
      <c r="D75" s="299" t="s">
        <v>11882</v>
      </c>
      <c r="E75" s="299" t="s">
        <v>11883</v>
      </c>
      <c r="F75" s="299" t="s">
        <v>973</v>
      </c>
      <c r="G75" s="299" t="s">
        <v>14408</v>
      </c>
      <c r="H75" s="299">
        <v>8970</v>
      </c>
      <c r="I75" s="1192">
        <v>8970</v>
      </c>
      <c r="J75" s="1192"/>
      <c r="K75" s="1192"/>
      <c r="L75" s="299" t="s">
        <v>310</v>
      </c>
      <c r="M75" s="301">
        <v>68</v>
      </c>
      <c r="N75" s="301">
        <v>105</v>
      </c>
      <c r="O75" s="144">
        <v>7140</v>
      </c>
      <c r="P75" s="144">
        <v>1</v>
      </c>
      <c r="Q75" s="1192"/>
      <c r="R75" s="1192"/>
      <c r="S75" s="1192"/>
      <c r="T75" s="164"/>
      <c r="U75" s="299">
        <v>2016</v>
      </c>
      <c r="V75" s="1193"/>
      <c r="W75" s="1193"/>
      <c r="X75" s="417"/>
      <c r="Y75" s="148"/>
      <c r="Z75" s="148"/>
      <c r="AA75" s="148">
        <v>2800</v>
      </c>
      <c r="AB75" s="250">
        <v>2800</v>
      </c>
      <c r="AC75" s="232"/>
      <c r="AD75" s="232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295"/>
    </row>
    <row r="76" spans="1:50" s="1160" customFormat="1" ht="24" hidden="1" customHeight="1" x14ac:dyDescent="0.15">
      <c r="A76" s="1184" t="s">
        <v>272</v>
      </c>
      <c r="B76" s="1188" t="s">
        <v>1973</v>
      </c>
      <c r="C76" s="231" t="s">
        <v>613</v>
      </c>
      <c r="D76" s="240"/>
      <c r="E76" s="545">
        <f>COUNTA(E77:E109)</f>
        <v>33</v>
      </c>
      <c r="F76" s="240"/>
      <c r="G76" s="240"/>
      <c r="H76" s="240"/>
      <c r="I76" s="241">
        <f>SUM(I77:I109)</f>
        <v>513730</v>
      </c>
      <c r="J76" s="241">
        <f>SUM(J77:J109)</f>
        <v>457.4</v>
      </c>
      <c r="K76" s="241">
        <f>SUM(K77:K109)</f>
        <v>16190</v>
      </c>
      <c r="L76" s="241"/>
      <c r="M76" s="241"/>
      <c r="N76" s="241"/>
      <c r="O76" s="241"/>
      <c r="P76" s="241">
        <f>SUM(P77:P109)</f>
        <v>42</v>
      </c>
      <c r="Q76" s="241"/>
      <c r="R76" s="241"/>
      <c r="S76" s="231"/>
      <c r="T76" s="231"/>
      <c r="U76" s="231"/>
      <c r="V76" s="240"/>
      <c r="W76" s="240"/>
      <c r="X76" s="240"/>
      <c r="Y76" s="240"/>
      <c r="Z76" s="240"/>
      <c r="AA76" s="240"/>
      <c r="AB76" s="241"/>
      <c r="AC76" s="231"/>
      <c r="AD76" s="231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983"/>
    </row>
    <row r="77" spans="1:50" ht="24" hidden="1" customHeight="1" x14ac:dyDescent="0.15">
      <c r="A77" s="216"/>
      <c r="B77" s="217"/>
      <c r="C77" s="232" t="s">
        <v>15399</v>
      </c>
      <c r="D77" s="232"/>
      <c r="E77" s="232" t="s">
        <v>15400</v>
      </c>
      <c r="F77" s="232" t="s">
        <v>15401</v>
      </c>
      <c r="G77" s="232" t="s">
        <v>15402</v>
      </c>
      <c r="H77" s="148"/>
      <c r="I77" s="144">
        <v>6097</v>
      </c>
      <c r="J77" s="144"/>
      <c r="K77" s="144"/>
      <c r="L77" s="232" t="s">
        <v>2195</v>
      </c>
      <c r="M77" s="144">
        <v>67</v>
      </c>
      <c r="N77" s="144">
        <v>91</v>
      </c>
      <c r="O77" s="144">
        <v>6097</v>
      </c>
      <c r="P77" s="144">
        <v>1</v>
      </c>
      <c r="Q77" s="144"/>
      <c r="R77" s="144"/>
      <c r="S77" s="232"/>
      <c r="T77" s="232"/>
      <c r="U77" s="232">
        <v>2006</v>
      </c>
      <c r="V77" s="232"/>
      <c r="W77" s="232"/>
      <c r="X77" s="232"/>
      <c r="Y77" s="232"/>
      <c r="Z77" s="232"/>
      <c r="AA77" s="232"/>
      <c r="AB77" s="232"/>
      <c r="AC77" s="232"/>
      <c r="AD77" s="232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285"/>
    </row>
    <row r="78" spans="1:50" ht="24" hidden="1" customHeight="1" x14ac:dyDescent="0.15">
      <c r="A78" s="216"/>
      <c r="B78" s="217"/>
      <c r="C78" s="232" t="s">
        <v>801</v>
      </c>
      <c r="D78" s="232"/>
      <c r="E78" s="232" t="s">
        <v>802</v>
      </c>
      <c r="F78" s="232" t="s">
        <v>801</v>
      </c>
      <c r="G78" s="232" t="s">
        <v>801</v>
      </c>
      <c r="H78" s="148"/>
      <c r="I78" s="144">
        <v>13999</v>
      </c>
      <c r="J78" s="144">
        <v>385</v>
      </c>
      <c r="K78" s="144">
        <v>16060</v>
      </c>
      <c r="L78" s="232" t="s">
        <v>310</v>
      </c>
      <c r="M78" s="144">
        <v>68</v>
      </c>
      <c r="N78" s="144">
        <v>105</v>
      </c>
      <c r="O78" s="144">
        <v>7140</v>
      </c>
      <c r="P78" s="144">
        <v>1</v>
      </c>
      <c r="Q78" s="144">
        <v>150</v>
      </c>
      <c r="R78" s="144">
        <v>300</v>
      </c>
      <c r="S78" s="232" t="s">
        <v>803</v>
      </c>
      <c r="T78" s="232" t="s">
        <v>804</v>
      </c>
      <c r="U78" s="232">
        <v>2008</v>
      </c>
      <c r="V78" s="232" t="s">
        <v>805</v>
      </c>
      <c r="W78" s="232"/>
      <c r="X78" s="232"/>
      <c r="Y78" s="232"/>
      <c r="Z78" s="232"/>
      <c r="AA78" s="232"/>
      <c r="AB78" s="232">
        <v>1750</v>
      </c>
      <c r="AC78" s="232"/>
      <c r="AD78" s="232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285"/>
    </row>
    <row r="79" spans="1:50" ht="24" hidden="1" customHeight="1" x14ac:dyDescent="0.15">
      <c r="A79" s="216"/>
      <c r="B79" s="217"/>
      <c r="C79" s="136" t="s">
        <v>1321</v>
      </c>
      <c r="D79" s="136"/>
      <c r="E79" s="139" t="s">
        <v>1982</v>
      </c>
      <c r="F79" s="136" t="s">
        <v>1321</v>
      </c>
      <c r="G79" s="136" t="s">
        <v>1321</v>
      </c>
      <c r="H79" s="136"/>
      <c r="I79" s="138">
        <v>5308</v>
      </c>
      <c r="J79" s="138"/>
      <c r="K79" s="138"/>
      <c r="L79" s="136" t="s">
        <v>310</v>
      </c>
      <c r="M79" s="138">
        <v>63.8</v>
      </c>
      <c r="N79" s="138">
        <v>83.2</v>
      </c>
      <c r="O79" s="138">
        <v>5308.16</v>
      </c>
      <c r="P79" s="138">
        <v>1</v>
      </c>
      <c r="Q79" s="138">
        <v>300</v>
      </c>
      <c r="R79" s="138">
        <v>300</v>
      </c>
      <c r="S79" s="136" t="s">
        <v>185</v>
      </c>
      <c r="T79" s="136" t="s">
        <v>784</v>
      </c>
      <c r="U79" s="136">
        <v>2008</v>
      </c>
      <c r="V79" s="136"/>
      <c r="W79" s="136"/>
      <c r="X79" s="136"/>
      <c r="Y79" s="136"/>
      <c r="Z79" s="136"/>
      <c r="AA79" s="136"/>
      <c r="AB79" s="138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V79" s="136"/>
      <c r="AW79" s="136"/>
      <c r="AX79" s="215"/>
    </row>
    <row r="80" spans="1:50" ht="24" hidden="1" customHeight="1" x14ac:dyDescent="0.15">
      <c r="A80" s="216"/>
      <c r="B80" s="217"/>
      <c r="C80" s="232" t="s">
        <v>818</v>
      </c>
      <c r="D80" s="232" t="s">
        <v>799</v>
      </c>
      <c r="E80" s="232" t="s">
        <v>1976</v>
      </c>
      <c r="F80" s="232" t="s">
        <v>637</v>
      </c>
      <c r="G80" s="232" t="s">
        <v>1975</v>
      </c>
      <c r="H80" s="148"/>
      <c r="I80" s="144">
        <v>7822</v>
      </c>
      <c r="J80" s="144"/>
      <c r="K80" s="144"/>
      <c r="L80" s="232" t="s">
        <v>310</v>
      </c>
      <c r="M80" s="144">
        <v>75</v>
      </c>
      <c r="N80" s="144">
        <v>105</v>
      </c>
      <c r="O80" s="144">
        <v>7822</v>
      </c>
      <c r="P80" s="144">
        <v>1</v>
      </c>
      <c r="Q80" s="144"/>
      <c r="R80" s="144"/>
      <c r="S80" s="164" t="s">
        <v>417</v>
      </c>
      <c r="T80" s="164" t="s">
        <v>417</v>
      </c>
      <c r="U80" s="232">
        <v>1998</v>
      </c>
      <c r="V80" s="148"/>
      <c r="W80" s="148">
        <v>1100</v>
      </c>
      <c r="X80" s="148"/>
      <c r="Y80" s="148"/>
      <c r="Z80" s="148"/>
      <c r="AA80" s="148"/>
      <c r="AB80" s="144"/>
      <c r="AC80" s="232"/>
      <c r="AD80" s="232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218"/>
    </row>
    <row r="81" spans="1:50" ht="24" hidden="1" customHeight="1" x14ac:dyDescent="0.15">
      <c r="A81" s="216"/>
      <c r="B81" s="217"/>
      <c r="C81" s="232" t="s">
        <v>651</v>
      </c>
      <c r="D81" s="232" t="s">
        <v>799</v>
      </c>
      <c r="E81" s="232" t="s">
        <v>806</v>
      </c>
      <c r="F81" s="232" t="s">
        <v>651</v>
      </c>
      <c r="G81" s="232" t="s">
        <v>651</v>
      </c>
      <c r="H81" s="148"/>
      <c r="I81" s="144">
        <v>28375</v>
      </c>
      <c r="J81" s="144"/>
      <c r="K81" s="144"/>
      <c r="L81" s="232" t="s">
        <v>2366</v>
      </c>
      <c r="M81" s="144" t="s">
        <v>2367</v>
      </c>
      <c r="N81" s="144" t="s">
        <v>2368</v>
      </c>
      <c r="O81" s="144" t="s">
        <v>2369</v>
      </c>
      <c r="P81" s="144" t="s">
        <v>2370</v>
      </c>
      <c r="Q81" s="144" t="s">
        <v>2371</v>
      </c>
      <c r="R81" s="144" t="s">
        <v>2371</v>
      </c>
      <c r="S81" s="164" t="s">
        <v>2372</v>
      </c>
      <c r="T81" s="164" t="s">
        <v>2373</v>
      </c>
      <c r="U81" s="232" t="s">
        <v>2374</v>
      </c>
      <c r="V81" s="148"/>
      <c r="W81" s="148">
        <v>1100</v>
      </c>
      <c r="X81" s="148"/>
      <c r="Y81" s="148"/>
      <c r="Z81" s="148"/>
      <c r="AA81" s="148"/>
      <c r="AB81" s="144">
        <v>1300</v>
      </c>
      <c r="AC81" s="232"/>
      <c r="AD81" s="232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218"/>
    </row>
    <row r="82" spans="1:50" ht="24" hidden="1" customHeight="1" x14ac:dyDescent="0.15">
      <c r="A82" s="216"/>
      <c r="B82" s="217"/>
      <c r="C82" s="232" t="s">
        <v>651</v>
      </c>
      <c r="D82" s="232"/>
      <c r="E82" s="232" t="s">
        <v>1974</v>
      </c>
      <c r="F82" s="232" t="s">
        <v>637</v>
      </c>
      <c r="G82" s="232" t="s">
        <v>2002</v>
      </c>
      <c r="H82" s="148"/>
      <c r="I82" s="144">
        <v>6016</v>
      </c>
      <c r="J82" s="144"/>
      <c r="K82" s="144"/>
      <c r="L82" s="232" t="s">
        <v>310</v>
      </c>
      <c r="M82" s="144">
        <v>64</v>
      </c>
      <c r="N82" s="144">
        <v>94</v>
      </c>
      <c r="O82" s="144">
        <v>6016</v>
      </c>
      <c r="P82" s="144">
        <v>1</v>
      </c>
      <c r="Q82" s="144"/>
      <c r="R82" s="144"/>
      <c r="S82" s="164"/>
      <c r="T82" s="164"/>
      <c r="U82" s="232">
        <v>1997</v>
      </c>
      <c r="V82" s="148"/>
      <c r="W82" s="148"/>
      <c r="X82" s="148"/>
      <c r="Y82" s="148"/>
      <c r="Z82" s="148"/>
      <c r="AA82" s="148"/>
      <c r="AB82" s="144"/>
      <c r="AC82" s="232"/>
      <c r="AD82" s="232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285"/>
    </row>
    <row r="83" spans="1:50" ht="24" hidden="1" customHeight="1" x14ac:dyDescent="0.15">
      <c r="A83" s="216"/>
      <c r="B83" s="217"/>
      <c r="C83" s="232" t="s">
        <v>819</v>
      </c>
      <c r="D83" s="232"/>
      <c r="E83" s="232" t="s">
        <v>820</v>
      </c>
      <c r="F83" s="232" t="s">
        <v>637</v>
      </c>
      <c r="G83" s="232" t="s">
        <v>821</v>
      </c>
      <c r="H83" s="148"/>
      <c r="I83" s="144">
        <v>15772</v>
      </c>
      <c r="J83" s="286"/>
      <c r="K83" s="287"/>
      <c r="L83" s="232" t="s">
        <v>154</v>
      </c>
      <c r="M83" s="144" t="s">
        <v>822</v>
      </c>
      <c r="N83" s="144" t="s">
        <v>823</v>
      </c>
      <c r="O83" s="144" t="s">
        <v>824</v>
      </c>
      <c r="P83" s="144">
        <v>2</v>
      </c>
      <c r="Q83" s="144"/>
      <c r="R83" s="144"/>
      <c r="S83" s="164"/>
      <c r="T83" s="164"/>
      <c r="U83" s="232">
        <v>2006</v>
      </c>
      <c r="V83" s="148"/>
      <c r="W83" s="148"/>
      <c r="X83" s="148"/>
      <c r="Y83" s="148"/>
      <c r="Z83" s="148"/>
      <c r="AA83" s="148"/>
      <c r="AB83" s="144"/>
      <c r="AC83" s="232"/>
      <c r="AD83" s="232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218"/>
    </row>
    <row r="84" spans="1:50" ht="24" hidden="1" customHeight="1" x14ac:dyDescent="0.15">
      <c r="A84" s="216"/>
      <c r="B84" s="217"/>
      <c r="C84" s="232" t="s">
        <v>680</v>
      </c>
      <c r="D84" s="232"/>
      <c r="E84" s="232" t="s">
        <v>15404</v>
      </c>
      <c r="F84" s="232" t="s">
        <v>637</v>
      </c>
      <c r="G84" s="232" t="s">
        <v>821</v>
      </c>
      <c r="H84" s="148"/>
      <c r="I84" s="144">
        <v>19700</v>
      </c>
      <c r="J84" s="144"/>
      <c r="K84" s="144"/>
      <c r="L84" s="232" t="s">
        <v>15405</v>
      </c>
      <c r="M84" s="144" t="s">
        <v>825</v>
      </c>
      <c r="N84" s="144" t="s">
        <v>826</v>
      </c>
      <c r="O84" s="144" t="s">
        <v>827</v>
      </c>
      <c r="P84" s="144">
        <v>2</v>
      </c>
      <c r="Q84" s="144"/>
      <c r="R84" s="144"/>
      <c r="S84" s="164"/>
      <c r="T84" s="164"/>
      <c r="U84" s="232">
        <v>2010</v>
      </c>
      <c r="V84" s="148"/>
      <c r="W84" s="148"/>
      <c r="X84" s="148"/>
      <c r="Y84" s="148"/>
      <c r="Z84" s="148"/>
      <c r="AA84" s="148"/>
      <c r="AB84" s="144"/>
      <c r="AC84" s="232"/>
      <c r="AD84" s="232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218"/>
    </row>
    <row r="85" spans="1:50" ht="24" hidden="1" customHeight="1" x14ac:dyDescent="0.15">
      <c r="A85" s="216"/>
      <c r="B85" s="217"/>
      <c r="C85" s="232" t="s">
        <v>797</v>
      </c>
      <c r="D85" s="232"/>
      <c r="E85" s="232" t="s">
        <v>15406</v>
      </c>
      <c r="F85" s="232" t="s">
        <v>797</v>
      </c>
      <c r="G85" s="232" t="s">
        <v>797</v>
      </c>
      <c r="H85" s="148"/>
      <c r="I85" s="144">
        <v>6120</v>
      </c>
      <c r="J85" s="144"/>
      <c r="K85" s="144"/>
      <c r="L85" s="232" t="s">
        <v>310</v>
      </c>
      <c r="M85" s="144">
        <v>68</v>
      </c>
      <c r="N85" s="144">
        <v>90</v>
      </c>
      <c r="O85" s="144">
        <v>6120</v>
      </c>
      <c r="P85" s="144">
        <v>1</v>
      </c>
      <c r="Q85" s="144"/>
      <c r="R85" s="144"/>
      <c r="S85" s="164"/>
      <c r="T85" s="164"/>
      <c r="U85" s="232">
        <v>2005</v>
      </c>
      <c r="V85" s="148"/>
      <c r="W85" s="148"/>
      <c r="X85" s="148"/>
      <c r="Y85" s="148"/>
      <c r="Z85" s="148"/>
      <c r="AA85" s="148"/>
      <c r="AB85" s="144">
        <v>609</v>
      </c>
      <c r="AC85" s="232"/>
      <c r="AD85" s="232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218"/>
    </row>
    <row r="86" spans="1:50" ht="24" hidden="1" customHeight="1" x14ac:dyDescent="0.15">
      <c r="A86" s="216"/>
      <c r="B86" s="217"/>
      <c r="C86" s="232" t="s">
        <v>797</v>
      </c>
      <c r="D86" s="232"/>
      <c r="E86" s="232" t="s">
        <v>798</v>
      </c>
      <c r="F86" s="232" t="s">
        <v>637</v>
      </c>
      <c r="G86" s="232" t="s">
        <v>797</v>
      </c>
      <c r="H86" s="148"/>
      <c r="I86" s="144">
        <v>7000</v>
      </c>
      <c r="J86" s="144"/>
      <c r="K86" s="144"/>
      <c r="L86" s="232" t="s">
        <v>503</v>
      </c>
      <c r="M86" s="144">
        <v>70</v>
      </c>
      <c r="N86" s="144">
        <v>100</v>
      </c>
      <c r="O86" s="144">
        <v>7000</v>
      </c>
      <c r="P86" s="144">
        <v>1</v>
      </c>
      <c r="Q86" s="144"/>
      <c r="R86" s="144"/>
      <c r="S86" s="164"/>
      <c r="T86" s="164"/>
      <c r="U86" s="232">
        <v>2008</v>
      </c>
      <c r="V86" s="148"/>
      <c r="W86" s="148"/>
      <c r="X86" s="148"/>
      <c r="Y86" s="148"/>
      <c r="Z86" s="148"/>
      <c r="AA86" s="148"/>
      <c r="AB86" s="144"/>
      <c r="AC86" s="232"/>
      <c r="AD86" s="232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218"/>
    </row>
    <row r="87" spans="1:50" ht="24" hidden="1" customHeight="1" x14ac:dyDescent="0.15">
      <c r="A87" s="216"/>
      <c r="B87" s="217"/>
      <c r="C87" s="232" t="s">
        <v>841</v>
      </c>
      <c r="D87" s="232"/>
      <c r="E87" s="232" t="s">
        <v>842</v>
      </c>
      <c r="F87" s="232" t="s">
        <v>843</v>
      </c>
      <c r="G87" s="232" t="s">
        <v>841</v>
      </c>
      <c r="H87" s="148"/>
      <c r="I87" s="144">
        <v>25350</v>
      </c>
      <c r="J87" s="144"/>
      <c r="K87" s="144"/>
      <c r="L87" s="232" t="s">
        <v>310</v>
      </c>
      <c r="M87" s="144" t="s">
        <v>844</v>
      </c>
      <c r="N87" s="144" t="s">
        <v>682</v>
      </c>
      <c r="O87" s="144">
        <v>24976</v>
      </c>
      <c r="P87" s="144">
        <v>3</v>
      </c>
      <c r="Q87" s="144"/>
      <c r="R87" s="144"/>
      <c r="S87" s="164"/>
      <c r="T87" s="164"/>
      <c r="U87" s="232">
        <v>2010</v>
      </c>
      <c r="V87" s="148"/>
      <c r="W87" s="148"/>
      <c r="X87" s="148"/>
      <c r="Y87" s="148"/>
      <c r="Z87" s="148"/>
      <c r="AA87" s="148"/>
      <c r="AB87" s="144"/>
      <c r="AC87" s="232"/>
      <c r="AD87" s="232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218"/>
    </row>
    <row r="88" spans="1:50" ht="24" hidden="1" customHeight="1" x14ac:dyDescent="0.15">
      <c r="A88" s="216"/>
      <c r="B88" s="219"/>
      <c r="C88" s="232" t="s">
        <v>841</v>
      </c>
      <c r="D88" s="232"/>
      <c r="E88" s="232" t="s">
        <v>845</v>
      </c>
      <c r="F88" s="232" t="s">
        <v>637</v>
      </c>
      <c r="G88" s="232" t="s">
        <v>841</v>
      </c>
      <c r="H88" s="148"/>
      <c r="I88" s="144">
        <v>13223</v>
      </c>
      <c r="J88" s="144">
        <v>72.400000000000006</v>
      </c>
      <c r="K88" s="144">
        <v>130</v>
      </c>
      <c r="L88" s="232" t="s">
        <v>503</v>
      </c>
      <c r="M88" s="144">
        <v>60</v>
      </c>
      <c r="N88" s="144">
        <v>90</v>
      </c>
      <c r="O88" s="144">
        <v>5400</v>
      </c>
      <c r="P88" s="144">
        <v>1</v>
      </c>
      <c r="Q88" s="144">
        <v>200</v>
      </c>
      <c r="R88" s="144">
        <v>200</v>
      </c>
      <c r="S88" s="232" t="s">
        <v>185</v>
      </c>
      <c r="T88" s="232" t="s">
        <v>784</v>
      </c>
      <c r="U88" s="232">
        <v>1994</v>
      </c>
      <c r="V88" s="148"/>
      <c r="W88" s="148"/>
      <c r="X88" s="148"/>
      <c r="Y88" s="148"/>
      <c r="Z88" s="148"/>
      <c r="AA88" s="148"/>
      <c r="AB88" s="144"/>
      <c r="AC88" s="232"/>
      <c r="AD88" s="232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218"/>
    </row>
    <row r="89" spans="1:50" ht="24" hidden="1" customHeight="1" x14ac:dyDescent="0.15">
      <c r="A89" s="216"/>
      <c r="B89" s="219"/>
      <c r="C89" s="232" t="s">
        <v>841</v>
      </c>
      <c r="D89" s="232"/>
      <c r="E89" s="139" t="s">
        <v>1980</v>
      </c>
      <c r="F89" s="232" t="s">
        <v>637</v>
      </c>
      <c r="G89" s="232" t="s">
        <v>1981</v>
      </c>
      <c r="H89" s="148"/>
      <c r="I89" s="144">
        <v>8470</v>
      </c>
      <c r="J89" s="144"/>
      <c r="K89" s="144"/>
      <c r="L89" s="232" t="s">
        <v>310</v>
      </c>
      <c r="M89" s="144">
        <v>77</v>
      </c>
      <c r="N89" s="144">
        <v>110</v>
      </c>
      <c r="O89" s="144">
        <v>8470</v>
      </c>
      <c r="P89" s="144">
        <v>1</v>
      </c>
      <c r="Q89" s="144"/>
      <c r="R89" s="144"/>
      <c r="S89" s="232"/>
      <c r="T89" s="232"/>
      <c r="U89" s="232">
        <v>2010</v>
      </c>
      <c r="V89" s="148"/>
      <c r="W89" s="148"/>
      <c r="X89" s="148"/>
      <c r="Y89" s="148"/>
      <c r="Z89" s="148"/>
      <c r="AA89" s="148"/>
      <c r="AB89" s="144">
        <v>934</v>
      </c>
      <c r="AC89" s="232"/>
      <c r="AD89" s="232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218"/>
    </row>
    <row r="90" spans="1:50" ht="24" hidden="1" customHeight="1" x14ac:dyDescent="0.15">
      <c r="A90" s="216"/>
      <c r="B90" s="219"/>
      <c r="C90" s="232" t="s">
        <v>807</v>
      </c>
      <c r="D90" s="232"/>
      <c r="E90" s="232" t="s">
        <v>808</v>
      </c>
      <c r="F90" s="232" t="s">
        <v>807</v>
      </c>
      <c r="G90" s="232" t="s">
        <v>807</v>
      </c>
      <c r="H90" s="148"/>
      <c r="I90" s="144">
        <v>9770</v>
      </c>
      <c r="J90" s="144"/>
      <c r="K90" s="144"/>
      <c r="L90" s="232" t="s">
        <v>154</v>
      </c>
      <c r="M90" s="144">
        <v>68</v>
      </c>
      <c r="N90" s="144">
        <v>105</v>
      </c>
      <c r="O90" s="144">
        <v>7140</v>
      </c>
      <c r="P90" s="144">
        <v>1</v>
      </c>
      <c r="Q90" s="144"/>
      <c r="R90" s="144"/>
      <c r="S90" s="164"/>
      <c r="T90" s="164"/>
      <c r="U90" s="232">
        <v>2006</v>
      </c>
      <c r="V90" s="148"/>
      <c r="W90" s="148"/>
      <c r="X90" s="148"/>
      <c r="Y90" s="148"/>
      <c r="Z90" s="148"/>
      <c r="AA90" s="148"/>
      <c r="AB90" s="144">
        <v>869</v>
      </c>
      <c r="AC90" s="232"/>
      <c r="AD90" s="232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218"/>
    </row>
    <row r="91" spans="1:50" ht="24" hidden="1" customHeight="1" x14ac:dyDescent="0.15">
      <c r="A91" s="216"/>
      <c r="B91" s="219"/>
      <c r="C91" s="232" t="s">
        <v>807</v>
      </c>
      <c r="D91" s="232"/>
      <c r="E91" s="232" t="s">
        <v>809</v>
      </c>
      <c r="F91" s="232" t="s">
        <v>637</v>
      </c>
      <c r="G91" s="232" t="s">
        <v>810</v>
      </c>
      <c r="H91" s="148"/>
      <c r="I91" s="144">
        <v>5760</v>
      </c>
      <c r="J91" s="144"/>
      <c r="K91" s="144"/>
      <c r="L91" s="232" t="s">
        <v>154</v>
      </c>
      <c r="M91" s="144">
        <v>64</v>
      </c>
      <c r="N91" s="144">
        <v>90</v>
      </c>
      <c r="O91" s="144">
        <v>5760</v>
      </c>
      <c r="P91" s="144">
        <v>1</v>
      </c>
      <c r="Q91" s="144"/>
      <c r="R91" s="144"/>
      <c r="S91" s="164"/>
      <c r="T91" s="164"/>
      <c r="U91" s="232">
        <v>1985</v>
      </c>
      <c r="V91" s="148"/>
      <c r="W91" s="148"/>
      <c r="X91" s="148"/>
      <c r="Y91" s="148"/>
      <c r="Z91" s="148"/>
      <c r="AA91" s="148"/>
      <c r="AB91" s="144"/>
      <c r="AC91" s="232"/>
      <c r="AD91" s="232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218"/>
    </row>
    <row r="92" spans="1:50" ht="24" hidden="1" customHeight="1" x14ac:dyDescent="0.15">
      <c r="A92" s="216"/>
      <c r="B92" s="217"/>
      <c r="C92" s="232" t="s">
        <v>807</v>
      </c>
      <c r="D92" s="232"/>
      <c r="E92" s="232" t="s">
        <v>811</v>
      </c>
      <c r="F92" s="232" t="s">
        <v>637</v>
      </c>
      <c r="G92" s="232" t="s">
        <v>812</v>
      </c>
      <c r="H92" s="148"/>
      <c r="I92" s="144">
        <v>6975</v>
      </c>
      <c r="J92" s="144"/>
      <c r="K92" s="144"/>
      <c r="L92" s="232" t="s">
        <v>310</v>
      </c>
      <c r="M92" s="144">
        <v>59</v>
      </c>
      <c r="N92" s="144">
        <v>87</v>
      </c>
      <c r="O92" s="144">
        <v>5133</v>
      </c>
      <c r="P92" s="144">
        <v>1</v>
      </c>
      <c r="Q92" s="144"/>
      <c r="R92" s="144"/>
      <c r="S92" s="164"/>
      <c r="T92" s="164"/>
      <c r="U92" s="232">
        <v>2009</v>
      </c>
      <c r="V92" s="148"/>
      <c r="W92" s="148"/>
      <c r="X92" s="148"/>
      <c r="Y92" s="148"/>
      <c r="Z92" s="148"/>
      <c r="AA92" s="148"/>
      <c r="AB92" s="144"/>
      <c r="AC92" s="232"/>
      <c r="AD92" s="232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285"/>
    </row>
    <row r="93" spans="1:50" ht="24" hidden="1" customHeight="1" x14ac:dyDescent="0.15">
      <c r="A93" s="216"/>
      <c r="B93" s="217"/>
      <c r="C93" s="232" t="s">
        <v>807</v>
      </c>
      <c r="D93" s="232"/>
      <c r="E93" s="232" t="s">
        <v>813</v>
      </c>
      <c r="F93" s="232" t="s">
        <v>807</v>
      </c>
      <c r="G93" s="232" t="s">
        <v>807</v>
      </c>
      <c r="H93" s="148"/>
      <c r="I93" s="144">
        <v>5249</v>
      </c>
      <c r="J93" s="144"/>
      <c r="K93" s="144"/>
      <c r="L93" s="232" t="s">
        <v>310</v>
      </c>
      <c r="M93" s="144">
        <v>50</v>
      </c>
      <c r="N93" s="144">
        <v>95</v>
      </c>
      <c r="O93" s="144">
        <v>4750</v>
      </c>
      <c r="P93" s="144">
        <v>1</v>
      </c>
      <c r="Q93" s="144"/>
      <c r="R93" s="144"/>
      <c r="S93" s="164"/>
      <c r="T93" s="164"/>
      <c r="U93" s="232">
        <v>2011</v>
      </c>
      <c r="V93" s="148"/>
      <c r="W93" s="148"/>
      <c r="X93" s="148"/>
      <c r="Y93" s="148"/>
      <c r="Z93" s="148"/>
      <c r="AA93" s="148"/>
      <c r="AB93" s="144">
        <v>660</v>
      </c>
      <c r="AC93" s="232"/>
      <c r="AD93" s="232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285"/>
    </row>
    <row r="94" spans="1:50" ht="24" hidden="1" customHeight="1" x14ac:dyDescent="0.15">
      <c r="A94" s="216"/>
      <c r="B94" s="217"/>
      <c r="C94" s="232" t="s">
        <v>807</v>
      </c>
      <c r="D94" s="232"/>
      <c r="E94" s="232" t="s">
        <v>814</v>
      </c>
      <c r="F94" s="232" t="s">
        <v>807</v>
      </c>
      <c r="G94" s="232" t="s">
        <v>807</v>
      </c>
      <c r="H94" s="148"/>
      <c r="I94" s="144">
        <v>20615</v>
      </c>
      <c r="J94" s="144"/>
      <c r="K94" s="144"/>
      <c r="L94" s="232" t="s">
        <v>503</v>
      </c>
      <c r="M94" s="144" t="s">
        <v>815</v>
      </c>
      <c r="N94" s="144" t="s">
        <v>816</v>
      </c>
      <c r="O94" s="144" t="s">
        <v>817</v>
      </c>
      <c r="P94" s="144">
        <v>2</v>
      </c>
      <c r="Q94" s="144"/>
      <c r="R94" s="144"/>
      <c r="S94" s="164"/>
      <c r="T94" s="164"/>
      <c r="U94" s="232">
        <v>2012</v>
      </c>
      <c r="V94" s="148"/>
      <c r="W94" s="148"/>
      <c r="X94" s="148"/>
      <c r="Y94" s="148"/>
      <c r="Z94" s="148"/>
      <c r="AA94" s="148"/>
      <c r="AB94" s="144">
        <v>3800</v>
      </c>
      <c r="AC94" s="232"/>
      <c r="AD94" s="232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218"/>
    </row>
    <row r="95" spans="1:50" ht="24" hidden="1" customHeight="1" x14ac:dyDescent="0.15">
      <c r="A95" s="216"/>
      <c r="B95" s="217"/>
      <c r="C95" s="232" t="s">
        <v>794</v>
      </c>
      <c r="D95" s="232" t="s">
        <v>799</v>
      </c>
      <c r="E95" s="232" t="s">
        <v>834</v>
      </c>
      <c r="F95" s="232" t="s">
        <v>637</v>
      </c>
      <c r="G95" s="232" t="s">
        <v>821</v>
      </c>
      <c r="H95" s="148"/>
      <c r="I95" s="144">
        <v>17072</v>
      </c>
      <c r="J95" s="144"/>
      <c r="K95" s="144"/>
      <c r="L95" s="232" t="s">
        <v>503</v>
      </c>
      <c r="M95" s="144" t="s">
        <v>1977</v>
      </c>
      <c r="N95" s="144" t="s">
        <v>1978</v>
      </c>
      <c r="O95" s="144">
        <v>17072</v>
      </c>
      <c r="P95" s="144">
        <v>2</v>
      </c>
      <c r="Q95" s="144"/>
      <c r="R95" s="144"/>
      <c r="S95" s="164" t="s">
        <v>417</v>
      </c>
      <c r="T95" s="164" t="s">
        <v>417</v>
      </c>
      <c r="U95" s="232">
        <v>2006</v>
      </c>
      <c r="V95" s="148"/>
      <c r="W95" s="148">
        <v>1100</v>
      </c>
      <c r="X95" s="148"/>
      <c r="Y95" s="148"/>
      <c r="Z95" s="148"/>
      <c r="AA95" s="148"/>
      <c r="AB95" s="144"/>
      <c r="AC95" s="232"/>
      <c r="AD95" s="232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218"/>
    </row>
    <row r="96" spans="1:50" ht="24" hidden="1" customHeight="1" x14ac:dyDescent="0.15">
      <c r="A96" s="216"/>
      <c r="B96" s="217"/>
      <c r="C96" s="136" t="s">
        <v>794</v>
      </c>
      <c r="D96" s="136"/>
      <c r="E96" s="232" t="s">
        <v>1979</v>
      </c>
      <c r="F96" s="136" t="s">
        <v>637</v>
      </c>
      <c r="G96" s="136" t="s">
        <v>821</v>
      </c>
      <c r="H96" s="136"/>
      <c r="I96" s="138">
        <v>25491</v>
      </c>
      <c r="J96" s="138"/>
      <c r="K96" s="138"/>
      <c r="L96" s="232" t="s">
        <v>503</v>
      </c>
      <c r="M96" s="138"/>
      <c r="N96" s="138"/>
      <c r="O96" s="138">
        <v>25491</v>
      </c>
      <c r="P96" s="138">
        <v>3</v>
      </c>
      <c r="Q96" s="138"/>
      <c r="R96" s="138"/>
      <c r="S96" s="136"/>
      <c r="T96" s="136"/>
      <c r="U96" s="136"/>
      <c r="V96" s="136"/>
      <c r="W96" s="136"/>
      <c r="X96" s="136"/>
      <c r="Y96" s="136"/>
      <c r="Z96" s="136"/>
      <c r="AA96" s="136"/>
      <c r="AB96" s="138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215"/>
    </row>
    <row r="97" spans="1:50" ht="24" hidden="1" customHeight="1" x14ac:dyDescent="0.15">
      <c r="A97" s="216"/>
      <c r="B97" s="217"/>
      <c r="C97" s="232" t="s">
        <v>794</v>
      </c>
      <c r="D97" s="232"/>
      <c r="E97" s="232" t="s">
        <v>835</v>
      </c>
      <c r="F97" s="232" t="s">
        <v>836</v>
      </c>
      <c r="G97" s="232" t="s">
        <v>810</v>
      </c>
      <c r="H97" s="148"/>
      <c r="I97" s="144">
        <v>7140</v>
      </c>
      <c r="J97" s="144"/>
      <c r="K97" s="144"/>
      <c r="L97" s="232" t="s">
        <v>310</v>
      </c>
      <c r="M97" s="144">
        <v>68</v>
      </c>
      <c r="N97" s="144">
        <v>105</v>
      </c>
      <c r="O97" s="144">
        <v>7140</v>
      </c>
      <c r="P97" s="144">
        <v>1</v>
      </c>
      <c r="Q97" s="144"/>
      <c r="R97" s="144"/>
      <c r="S97" s="164"/>
      <c r="T97" s="164"/>
      <c r="U97" s="275"/>
      <c r="V97" s="148"/>
      <c r="W97" s="148"/>
      <c r="X97" s="148"/>
      <c r="Y97" s="148"/>
      <c r="Z97" s="148"/>
      <c r="AA97" s="148"/>
      <c r="AB97" s="144"/>
      <c r="AC97" s="232"/>
      <c r="AD97" s="232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218"/>
    </row>
    <row r="98" spans="1:50" ht="24" hidden="1" customHeight="1" x14ac:dyDescent="0.15">
      <c r="A98" s="216"/>
      <c r="B98" s="219"/>
      <c r="C98" s="232" t="s">
        <v>794</v>
      </c>
      <c r="D98" s="232" t="s">
        <v>799</v>
      </c>
      <c r="E98" s="232" t="s">
        <v>800</v>
      </c>
      <c r="F98" s="232" t="s">
        <v>637</v>
      </c>
      <c r="G98" s="232" t="s">
        <v>619</v>
      </c>
      <c r="H98" s="148"/>
      <c r="I98" s="144">
        <v>15984</v>
      </c>
      <c r="J98" s="144"/>
      <c r="K98" s="144"/>
      <c r="L98" s="232" t="s">
        <v>154</v>
      </c>
      <c r="M98" s="144">
        <v>72</v>
      </c>
      <c r="N98" s="144">
        <v>111</v>
      </c>
      <c r="O98" s="144">
        <v>15984</v>
      </c>
      <c r="P98" s="144">
        <v>2</v>
      </c>
      <c r="Q98" s="144"/>
      <c r="R98" s="144"/>
      <c r="S98" s="232" t="s">
        <v>417</v>
      </c>
      <c r="T98" s="232" t="s">
        <v>417</v>
      </c>
      <c r="U98" s="232">
        <v>2002</v>
      </c>
      <c r="V98" s="232"/>
      <c r="W98" s="232">
        <v>1100</v>
      </c>
      <c r="X98" s="232"/>
      <c r="Y98" s="232"/>
      <c r="Z98" s="232"/>
      <c r="AA98" s="232"/>
      <c r="AB98" s="165">
        <v>1179</v>
      </c>
      <c r="AC98" s="232"/>
      <c r="AD98" s="232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285"/>
    </row>
    <row r="99" spans="1:50" ht="24" hidden="1" customHeight="1" x14ac:dyDescent="0.15">
      <c r="A99" s="216"/>
      <c r="B99" s="219"/>
      <c r="C99" s="136" t="s">
        <v>794</v>
      </c>
      <c r="D99" s="136"/>
      <c r="E99" s="139" t="s">
        <v>837</v>
      </c>
      <c r="F99" s="136" t="s">
        <v>794</v>
      </c>
      <c r="G99" s="136" t="s">
        <v>794</v>
      </c>
      <c r="H99" s="136"/>
      <c r="I99" s="138">
        <v>7769</v>
      </c>
      <c r="J99" s="138"/>
      <c r="K99" s="138"/>
      <c r="L99" s="136" t="s">
        <v>310</v>
      </c>
      <c r="M99" s="138">
        <v>74</v>
      </c>
      <c r="N99" s="138">
        <v>105</v>
      </c>
      <c r="O99" s="138">
        <v>7769</v>
      </c>
      <c r="P99" s="138">
        <v>1</v>
      </c>
      <c r="Q99" s="138">
        <v>200</v>
      </c>
      <c r="R99" s="138">
        <v>200</v>
      </c>
      <c r="S99" s="136" t="s">
        <v>185</v>
      </c>
      <c r="T99" s="136" t="s">
        <v>838</v>
      </c>
      <c r="U99" s="136">
        <v>2012</v>
      </c>
      <c r="V99" s="136"/>
      <c r="W99" s="136"/>
      <c r="X99" s="136"/>
      <c r="Y99" s="136"/>
      <c r="Z99" s="136"/>
      <c r="AA99" s="136"/>
      <c r="AB99" s="138">
        <v>1464</v>
      </c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215"/>
    </row>
    <row r="100" spans="1:50" ht="24" hidden="1" customHeight="1" x14ac:dyDescent="0.15">
      <c r="A100" s="216"/>
      <c r="B100" s="219"/>
      <c r="C100" s="136" t="s">
        <v>794</v>
      </c>
      <c r="D100" s="136"/>
      <c r="E100" s="139" t="s">
        <v>839</v>
      </c>
      <c r="F100" s="136" t="s">
        <v>794</v>
      </c>
      <c r="G100" s="136" t="s">
        <v>794</v>
      </c>
      <c r="H100" s="136"/>
      <c r="I100" s="138">
        <v>4320</v>
      </c>
      <c r="J100" s="138"/>
      <c r="K100" s="138"/>
      <c r="L100" s="136" t="s">
        <v>310</v>
      </c>
      <c r="M100" s="138">
        <v>54</v>
      </c>
      <c r="N100" s="138">
        <v>80</v>
      </c>
      <c r="O100" s="138">
        <v>4320</v>
      </c>
      <c r="P100" s="138">
        <v>1</v>
      </c>
      <c r="Q100" s="138"/>
      <c r="R100" s="138"/>
      <c r="S100" s="136" t="s">
        <v>417</v>
      </c>
      <c r="T100" s="136" t="s">
        <v>417</v>
      </c>
      <c r="U100" s="136">
        <v>2007</v>
      </c>
      <c r="V100" s="136"/>
      <c r="W100" s="136"/>
      <c r="X100" s="136"/>
      <c r="Y100" s="136"/>
      <c r="Z100" s="136"/>
      <c r="AA100" s="136"/>
      <c r="AB100" s="138" t="s">
        <v>417</v>
      </c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6"/>
      <c r="AX100" s="215"/>
    </row>
    <row r="101" spans="1:50" ht="24" hidden="1" customHeight="1" x14ac:dyDescent="0.15">
      <c r="A101" s="216"/>
      <c r="B101" s="219"/>
      <c r="C101" s="136" t="s">
        <v>794</v>
      </c>
      <c r="D101" s="136"/>
      <c r="E101" s="139" t="s">
        <v>2375</v>
      </c>
      <c r="F101" s="136" t="s">
        <v>794</v>
      </c>
      <c r="G101" s="136" t="s">
        <v>794</v>
      </c>
      <c r="H101" s="136"/>
      <c r="I101" s="138">
        <v>9145</v>
      </c>
      <c r="J101" s="138"/>
      <c r="K101" s="138"/>
      <c r="L101" s="136" t="s">
        <v>310</v>
      </c>
      <c r="M101" s="138">
        <v>51</v>
      </c>
      <c r="N101" s="138">
        <v>76</v>
      </c>
      <c r="O101" s="138">
        <v>3876</v>
      </c>
      <c r="P101" s="138">
        <v>1</v>
      </c>
      <c r="Q101" s="138"/>
      <c r="R101" s="138"/>
      <c r="S101" s="136" t="s">
        <v>417</v>
      </c>
      <c r="T101" s="136" t="s">
        <v>417</v>
      </c>
      <c r="U101" s="136">
        <v>2014</v>
      </c>
      <c r="V101" s="136"/>
      <c r="W101" s="136"/>
      <c r="X101" s="136"/>
      <c r="Y101" s="136"/>
      <c r="Z101" s="136"/>
      <c r="AA101" s="136"/>
      <c r="AB101" s="138" t="s">
        <v>417</v>
      </c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6"/>
      <c r="AV101" s="136"/>
      <c r="AW101" s="136"/>
      <c r="AX101" s="215"/>
    </row>
    <row r="102" spans="1:50" ht="24" hidden="1" customHeight="1" x14ac:dyDescent="0.15">
      <c r="A102" s="216"/>
      <c r="B102" s="219"/>
      <c r="C102" s="136" t="s">
        <v>794</v>
      </c>
      <c r="D102" s="136"/>
      <c r="E102" s="139" t="s">
        <v>840</v>
      </c>
      <c r="F102" s="136" t="s">
        <v>794</v>
      </c>
      <c r="G102" s="136" t="s">
        <v>794</v>
      </c>
      <c r="H102" s="136"/>
      <c r="I102" s="138">
        <v>7770</v>
      </c>
      <c r="J102" s="138"/>
      <c r="K102" s="138"/>
      <c r="L102" s="136" t="s">
        <v>310</v>
      </c>
      <c r="M102" s="138">
        <v>73</v>
      </c>
      <c r="N102" s="138">
        <v>104</v>
      </c>
      <c r="O102" s="138">
        <v>7592</v>
      </c>
      <c r="P102" s="138">
        <v>1</v>
      </c>
      <c r="Q102" s="138">
        <v>200</v>
      </c>
      <c r="R102" s="138">
        <v>200</v>
      </c>
      <c r="S102" s="136" t="s">
        <v>185</v>
      </c>
      <c r="T102" s="136" t="s">
        <v>784</v>
      </c>
      <c r="U102" s="136">
        <v>2012</v>
      </c>
      <c r="V102" s="136"/>
      <c r="W102" s="136"/>
      <c r="X102" s="136"/>
      <c r="Y102" s="136"/>
      <c r="Z102" s="136"/>
      <c r="AA102" s="136"/>
      <c r="AB102" s="138">
        <v>617</v>
      </c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215"/>
    </row>
    <row r="103" spans="1:50" ht="24" hidden="1" customHeight="1" x14ac:dyDescent="0.15">
      <c r="A103" s="216"/>
      <c r="B103" s="217"/>
      <c r="C103" s="232" t="s">
        <v>828</v>
      </c>
      <c r="D103" s="232"/>
      <c r="E103" s="232" t="s">
        <v>829</v>
      </c>
      <c r="F103" s="232" t="s">
        <v>637</v>
      </c>
      <c r="G103" s="232" t="s">
        <v>821</v>
      </c>
      <c r="H103" s="148"/>
      <c r="I103" s="144">
        <v>9430</v>
      </c>
      <c r="J103" s="144"/>
      <c r="K103" s="144"/>
      <c r="L103" s="232" t="s">
        <v>830</v>
      </c>
      <c r="M103" s="144">
        <v>82</v>
      </c>
      <c r="N103" s="144">
        <v>115</v>
      </c>
      <c r="O103" s="144">
        <v>9430</v>
      </c>
      <c r="P103" s="144">
        <v>1</v>
      </c>
      <c r="Q103" s="144"/>
      <c r="R103" s="144"/>
      <c r="S103" s="164"/>
      <c r="T103" s="164"/>
      <c r="U103" s="232">
        <v>2006</v>
      </c>
      <c r="V103" s="148"/>
      <c r="W103" s="148"/>
      <c r="X103" s="148"/>
      <c r="Y103" s="148"/>
      <c r="Z103" s="148"/>
      <c r="AA103" s="148"/>
      <c r="AB103" s="144"/>
      <c r="AC103" s="232"/>
      <c r="AD103" s="232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218"/>
    </row>
    <row r="104" spans="1:50" ht="24" hidden="1" customHeight="1" x14ac:dyDescent="0.15">
      <c r="A104" s="216"/>
      <c r="B104" s="217"/>
      <c r="C104" s="232" t="s">
        <v>828</v>
      </c>
      <c r="D104" s="232"/>
      <c r="E104" s="232" t="s">
        <v>831</v>
      </c>
      <c r="F104" s="232" t="s">
        <v>637</v>
      </c>
      <c r="G104" s="232" t="s">
        <v>821</v>
      </c>
      <c r="H104" s="148"/>
      <c r="I104" s="144">
        <v>9864</v>
      </c>
      <c r="J104" s="144"/>
      <c r="K104" s="144"/>
      <c r="L104" s="232" t="s">
        <v>830</v>
      </c>
      <c r="M104" s="144">
        <v>72</v>
      </c>
      <c r="N104" s="144">
        <v>137</v>
      </c>
      <c r="O104" s="144">
        <v>9864</v>
      </c>
      <c r="P104" s="144">
        <v>1</v>
      </c>
      <c r="Q104" s="144"/>
      <c r="R104" s="144"/>
      <c r="S104" s="164"/>
      <c r="T104" s="164"/>
      <c r="U104" s="232">
        <v>2006</v>
      </c>
      <c r="V104" s="148"/>
      <c r="W104" s="148"/>
      <c r="X104" s="148"/>
      <c r="Y104" s="148"/>
      <c r="Z104" s="148"/>
      <c r="AA104" s="148"/>
      <c r="AB104" s="144"/>
      <c r="AC104" s="232"/>
      <c r="AD104" s="232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218"/>
    </row>
    <row r="105" spans="1:50" ht="24" hidden="1" customHeight="1" x14ac:dyDescent="0.15">
      <c r="A105" s="216"/>
      <c r="B105" s="217"/>
      <c r="C105" s="232" t="s">
        <v>828</v>
      </c>
      <c r="D105" s="232"/>
      <c r="E105" s="232" t="s">
        <v>832</v>
      </c>
      <c r="F105" s="232" t="s">
        <v>637</v>
      </c>
      <c r="G105" s="232" t="s">
        <v>821</v>
      </c>
      <c r="H105" s="148"/>
      <c r="I105" s="144">
        <v>17976</v>
      </c>
      <c r="J105" s="144"/>
      <c r="K105" s="144"/>
      <c r="L105" s="232" t="s">
        <v>154</v>
      </c>
      <c r="M105" s="144">
        <v>107</v>
      </c>
      <c r="N105" s="144">
        <v>168</v>
      </c>
      <c r="O105" s="144">
        <v>17976</v>
      </c>
      <c r="P105" s="144">
        <v>2</v>
      </c>
      <c r="Q105" s="144"/>
      <c r="R105" s="144"/>
      <c r="S105" s="164"/>
      <c r="T105" s="164"/>
      <c r="U105" s="232">
        <v>1997</v>
      </c>
      <c r="V105" s="148"/>
      <c r="W105" s="148"/>
      <c r="X105" s="148"/>
      <c r="Y105" s="148"/>
      <c r="Z105" s="148"/>
      <c r="AA105" s="148"/>
      <c r="AB105" s="144"/>
      <c r="AC105" s="232"/>
      <c r="AD105" s="232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218"/>
    </row>
    <row r="106" spans="1:50" ht="24" hidden="1" customHeight="1" x14ac:dyDescent="0.15">
      <c r="A106" s="216"/>
      <c r="B106" s="217"/>
      <c r="C106" s="232" t="s">
        <v>828</v>
      </c>
      <c r="D106" s="232"/>
      <c r="E106" s="232" t="s">
        <v>833</v>
      </c>
      <c r="F106" s="232" t="s">
        <v>637</v>
      </c>
      <c r="G106" s="232" t="s">
        <v>821</v>
      </c>
      <c r="H106" s="148"/>
      <c r="I106" s="144">
        <v>16240</v>
      </c>
      <c r="J106" s="144"/>
      <c r="K106" s="144"/>
      <c r="L106" s="232" t="s">
        <v>503</v>
      </c>
      <c r="M106" s="144">
        <v>116</v>
      </c>
      <c r="N106" s="144">
        <v>140</v>
      </c>
      <c r="O106" s="144">
        <v>16240</v>
      </c>
      <c r="P106" s="144">
        <v>2</v>
      </c>
      <c r="Q106" s="144"/>
      <c r="R106" s="144"/>
      <c r="S106" s="164"/>
      <c r="T106" s="164"/>
      <c r="U106" s="232">
        <v>1997</v>
      </c>
      <c r="V106" s="148"/>
      <c r="W106" s="148"/>
      <c r="X106" s="148"/>
      <c r="Y106" s="148"/>
      <c r="Z106" s="148"/>
      <c r="AA106" s="148"/>
      <c r="AB106" s="144"/>
      <c r="AC106" s="232"/>
      <c r="AD106" s="232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218"/>
    </row>
    <row r="107" spans="1:50" ht="24" hidden="1" customHeight="1" x14ac:dyDescent="0.15">
      <c r="A107" s="216"/>
      <c r="B107" s="217"/>
      <c r="C107" s="232" t="s">
        <v>846</v>
      </c>
      <c r="D107" s="232"/>
      <c r="E107" s="232" t="s">
        <v>847</v>
      </c>
      <c r="F107" s="232" t="s">
        <v>846</v>
      </c>
      <c r="G107" s="232" t="s">
        <v>848</v>
      </c>
      <c r="H107" s="148"/>
      <c r="I107" s="144">
        <v>140066</v>
      </c>
      <c r="J107" s="144"/>
      <c r="K107" s="144"/>
      <c r="L107" s="136" t="s">
        <v>681</v>
      </c>
      <c r="M107" s="138" t="s">
        <v>849</v>
      </c>
      <c r="N107" s="138" t="s">
        <v>850</v>
      </c>
      <c r="O107" s="138" t="s">
        <v>851</v>
      </c>
      <c r="P107" s="138" t="s">
        <v>852</v>
      </c>
      <c r="Q107" s="144"/>
      <c r="R107" s="144"/>
      <c r="S107" s="232"/>
      <c r="T107" s="232"/>
      <c r="U107" s="232">
        <v>2012</v>
      </c>
      <c r="V107" s="148"/>
      <c r="W107" s="148"/>
      <c r="X107" s="148"/>
      <c r="Y107" s="148"/>
      <c r="Z107" s="148"/>
      <c r="AA107" s="148"/>
      <c r="AB107" s="144"/>
      <c r="AC107" s="232"/>
      <c r="AD107" s="232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218"/>
    </row>
    <row r="108" spans="1:50" ht="24" hidden="1" customHeight="1" x14ac:dyDescent="0.15">
      <c r="A108" s="216"/>
      <c r="B108" s="219"/>
      <c r="C108" s="232" t="s">
        <v>846</v>
      </c>
      <c r="D108" s="232" t="s">
        <v>799</v>
      </c>
      <c r="E108" s="232" t="s">
        <v>853</v>
      </c>
      <c r="F108" s="232" t="s">
        <v>846</v>
      </c>
      <c r="G108" s="232" t="s">
        <v>848</v>
      </c>
      <c r="H108" s="148"/>
      <c r="I108" s="144">
        <v>7004</v>
      </c>
      <c r="J108" s="144"/>
      <c r="K108" s="144"/>
      <c r="L108" s="232" t="s">
        <v>310</v>
      </c>
      <c r="M108" s="144">
        <v>68</v>
      </c>
      <c r="N108" s="144">
        <v>103</v>
      </c>
      <c r="O108" s="144">
        <v>7004</v>
      </c>
      <c r="P108" s="144">
        <v>1</v>
      </c>
      <c r="Q108" s="144"/>
      <c r="R108" s="144"/>
      <c r="S108" s="164" t="s">
        <v>417</v>
      </c>
      <c r="T108" s="164" t="s">
        <v>417</v>
      </c>
      <c r="U108" s="232">
        <v>2008</v>
      </c>
      <c r="V108" s="148"/>
      <c r="W108" s="148">
        <v>1100</v>
      </c>
      <c r="X108" s="148"/>
      <c r="Y108" s="148"/>
      <c r="Z108" s="148"/>
      <c r="AA108" s="148"/>
      <c r="AB108" s="144">
        <v>500</v>
      </c>
      <c r="AC108" s="232"/>
      <c r="AD108" s="232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218"/>
    </row>
    <row r="109" spans="1:50" ht="24" hidden="1" customHeight="1" x14ac:dyDescent="0.15">
      <c r="A109" s="216"/>
      <c r="B109" s="219"/>
      <c r="C109" s="136" t="s">
        <v>846</v>
      </c>
      <c r="D109" s="136"/>
      <c r="E109" s="139" t="s">
        <v>854</v>
      </c>
      <c r="F109" s="136" t="s">
        <v>846</v>
      </c>
      <c r="G109" s="136" t="s">
        <v>848</v>
      </c>
      <c r="H109" s="136"/>
      <c r="I109" s="138">
        <v>6838</v>
      </c>
      <c r="J109" s="138"/>
      <c r="K109" s="138"/>
      <c r="L109" s="136" t="s">
        <v>310</v>
      </c>
      <c r="M109" s="138">
        <v>56</v>
      </c>
      <c r="N109" s="138">
        <v>86</v>
      </c>
      <c r="O109" s="138">
        <v>6838</v>
      </c>
      <c r="P109" s="138">
        <v>1</v>
      </c>
      <c r="Q109" s="138"/>
      <c r="R109" s="138"/>
      <c r="S109" s="136"/>
      <c r="T109" s="136"/>
      <c r="U109" s="136">
        <v>2007</v>
      </c>
      <c r="V109" s="136"/>
      <c r="W109" s="136"/>
      <c r="X109" s="136"/>
      <c r="Y109" s="136"/>
      <c r="Z109" s="136"/>
      <c r="AA109" s="136"/>
      <c r="AB109" s="138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215"/>
    </row>
    <row r="110" spans="1:50" s="1160" customFormat="1" ht="24" hidden="1" customHeight="1" x14ac:dyDescent="0.15">
      <c r="A110" s="1184"/>
      <c r="B110" s="1188" t="s">
        <v>289</v>
      </c>
      <c r="C110" s="231" t="s">
        <v>55</v>
      </c>
      <c r="D110" s="240"/>
      <c r="E110" s="545">
        <f>COUNTA(E111:E146)</f>
        <v>36</v>
      </c>
      <c r="F110" s="240"/>
      <c r="G110" s="240"/>
      <c r="H110" s="240"/>
      <c r="I110" s="241">
        <f>SUM(I111:I146)</f>
        <v>646308</v>
      </c>
      <c r="J110" s="241">
        <f>SUM(J111:J146)</f>
        <v>28162</v>
      </c>
      <c r="K110" s="241">
        <f>SUM(K111:K146)</f>
        <v>44600</v>
      </c>
      <c r="L110" s="241"/>
      <c r="M110" s="241"/>
      <c r="N110" s="241"/>
      <c r="O110" s="241"/>
      <c r="P110" s="241">
        <f>SUM(P111:P146)</f>
        <v>45</v>
      </c>
      <c r="Q110" s="241"/>
      <c r="R110" s="241"/>
      <c r="S110" s="231"/>
      <c r="T110" s="231"/>
      <c r="U110" s="231"/>
      <c r="V110" s="240"/>
      <c r="W110" s="240"/>
      <c r="X110" s="240"/>
      <c r="Y110" s="240"/>
      <c r="Z110" s="240"/>
      <c r="AA110" s="240"/>
      <c r="AB110" s="241"/>
      <c r="AC110" s="231"/>
      <c r="AD110" s="231"/>
      <c r="AE110" s="240"/>
      <c r="AF110" s="240"/>
      <c r="AG110" s="240"/>
      <c r="AH110" s="240"/>
      <c r="AI110" s="240"/>
      <c r="AJ110" s="240"/>
      <c r="AK110" s="240"/>
      <c r="AL110" s="240"/>
      <c r="AM110" s="240"/>
      <c r="AN110" s="240"/>
      <c r="AO110" s="240"/>
      <c r="AP110" s="240"/>
      <c r="AQ110" s="240"/>
      <c r="AR110" s="240"/>
      <c r="AS110" s="240"/>
      <c r="AT110" s="240"/>
      <c r="AU110" s="240"/>
      <c r="AV110" s="240"/>
      <c r="AW110" s="240"/>
      <c r="AX110" s="983"/>
    </row>
    <row r="111" spans="1:50" ht="24" hidden="1" customHeight="1" x14ac:dyDescent="0.15">
      <c r="A111" s="216"/>
      <c r="B111" s="219"/>
      <c r="C111" s="232" t="s">
        <v>2223</v>
      </c>
      <c r="D111" s="148"/>
      <c r="E111" s="149" t="s">
        <v>15427</v>
      </c>
      <c r="F111" s="148" t="s">
        <v>2223</v>
      </c>
      <c r="G111" s="148" t="s">
        <v>2223</v>
      </c>
      <c r="H111" s="148"/>
      <c r="I111" s="144">
        <v>4048</v>
      </c>
      <c r="J111" s="144"/>
      <c r="K111" s="144"/>
      <c r="L111" s="144" t="s">
        <v>2195</v>
      </c>
      <c r="M111" s="144">
        <v>46</v>
      </c>
      <c r="N111" s="144">
        <v>88</v>
      </c>
      <c r="O111" s="144">
        <v>4048</v>
      </c>
      <c r="P111" s="144">
        <v>1</v>
      </c>
      <c r="Q111" s="144"/>
      <c r="R111" s="144"/>
      <c r="S111" s="232"/>
      <c r="T111" s="232"/>
      <c r="U111" s="232">
        <v>2015</v>
      </c>
      <c r="V111" s="148"/>
      <c r="W111" s="148"/>
      <c r="X111" s="148"/>
      <c r="Y111" s="148"/>
      <c r="Z111" s="148"/>
      <c r="AA111" s="148"/>
      <c r="AB111" s="144"/>
      <c r="AC111" s="232"/>
      <c r="AD111" s="232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218"/>
    </row>
    <row r="112" spans="1:50" ht="24" hidden="1" customHeight="1" x14ac:dyDescent="0.15">
      <c r="A112" s="216"/>
      <c r="B112" s="219"/>
      <c r="C112" s="232" t="s">
        <v>644</v>
      </c>
      <c r="D112" s="232" t="s">
        <v>9245</v>
      </c>
      <c r="E112" s="232" t="s">
        <v>9246</v>
      </c>
      <c r="F112" s="232" t="s">
        <v>644</v>
      </c>
      <c r="G112" s="232" t="s">
        <v>644</v>
      </c>
      <c r="H112" s="232" t="s">
        <v>4986</v>
      </c>
      <c r="I112" s="144">
        <v>19711</v>
      </c>
      <c r="J112" s="144">
        <v>175</v>
      </c>
      <c r="K112" s="144">
        <v>175</v>
      </c>
      <c r="L112" s="232" t="s">
        <v>503</v>
      </c>
      <c r="M112" s="144">
        <v>65</v>
      </c>
      <c r="N112" s="144">
        <v>120</v>
      </c>
      <c r="O112" s="144">
        <v>7800</v>
      </c>
      <c r="P112" s="144">
        <v>1</v>
      </c>
      <c r="Q112" s="144">
        <v>2000</v>
      </c>
      <c r="R112" s="144">
        <v>2000</v>
      </c>
      <c r="S112" s="232" t="s">
        <v>185</v>
      </c>
      <c r="T112" s="232" t="s">
        <v>354</v>
      </c>
      <c r="U112" s="232">
        <v>1995</v>
      </c>
      <c r="V112" s="148"/>
      <c r="W112" s="148" t="s">
        <v>9247</v>
      </c>
      <c r="X112" s="148"/>
      <c r="Y112" s="148"/>
      <c r="Z112" s="148"/>
      <c r="AA112" s="148"/>
      <c r="AB112" s="144">
        <v>3200</v>
      </c>
      <c r="AC112" s="232"/>
      <c r="AD112" s="232"/>
      <c r="AE112" s="148"/>
      <c r="AF112" s="148"/>
      <c r="AG112" s="232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218"/>
    </row>
    <row r="113" spans="1:50" ht="24" hidden="1" customHeight="1" x14ac:dyDescent="0.15">
      <c r="A113" s="216"/>
      <c r="B113" s="219"/>
      <c r="C113" s="232" t="s">
        <v>644</v>
      </c>
      <c r="D113" s="232" t="s">
        <v>9248</v>
      </c>
      <c r="E113" s="232" t="s">
        <v>9249</v>
      </c>
      <c r="F113" s="232" t="s">
        <v>9250</v>
      </c>
      <c r="G113" s="232" t="s">
        <v>9251</v>
      </c>
      <c r="H113" s="232" t="s">
        <v>5858</v>
      </c>
      <c r="I113" s="144">
        <v>8970</v>
      </c>
      <c r="J113" s="144"/>
      <c r="K113" s="144">
        <v>7848</v>
      </c>
      <c r="L113" s="232" t="s">
        <v>9252</v>
      </c>
      <c r="M113" s="144">
        <v>68</v>
      </c>
      <c r="N113" s="144">
        <v>105</v>
      </c>
      <c r="O113" s="144">
        <v>7140</v>
      </c>
      <c r="P113" s="144">
        <v>1</v>
      </c>
      <c r="Q113" s="144"/>
      <c r="R113" s="144">
        <v>200</v>
      </c>
      <c r="S113" s="232" t="s">
        <v>783</v>
      </c>
      <c r="T113" s="232"/>
      <c r="U113" s="232">
        <v>2001</v>
      </c>
      <c r="V113" s="148"/>
      <c r="W113" s="148" t="s">
        <v>9253</v>
      </c>
      <c r="X113" s="148"/>
      <c r="Y113" s="148"/>
      <c r="Z113" s="148"/>
      <c r="AA113" s="148"/>
      <c r="AB113" s="144">
        <v>615</v>
      </c>
      <c r="AC113" s="232"/>
      <c r="AD113" s="232"/>
      <c r="AE113" s="148"/>
      <c r="AF113" s="148"/>
      <c r="AG113" s="232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218"/>
    </row>
    <row r="114" spans="1:50" ht="24" hidden="1" customHeight="1" x14ac:dyDescent="0.15">
      <c r="A114" s="216"/>
      <c r="B114" s="219"/>
      <c r="C114" s="232" t="s">
        <v>644</v>
      </c>
      <c r="D114" s="232"/>
      <c r="E114" s="232" t="s">
        <v>9254</v>
      </c>
      <c r="F114" s="232" t="s">
        <v>2128</v>
      </c>
      <c r="G114" s="267" t="s">
        <v>16754</v>
      </c>
      <c r="H114" s="232"/>
      <c r="I114" s="144">
        <v>9125</v>
      </c>
      <c r="J114" s="144"/>
      <c r="K114" s="144"/>
      <c r="L114" s="232" t="s">
        <v>330</v>
      </c>
      <c r="M114" s="144">
        <v>70</v>
      </c>
      <c r="N114" s="144">
        <v>100</v>
      </c>
      <c r="O114" s="144">
        <v>8699</v>
      </c>
      <c r="P114" s="144">
        <v>1</v>
      </c>
      <c r="Q114" s="144"/>
      <c r="R114" s="144"/>
      <c r="S114" s="232"/>
      <c r="T114" s="232"/>
      <c r="U114" s="232">
        <v>2016</v>
      </c>
      <c r="V114" s="148"/>
      <c r="W114" s="148"/>
      <c r="X114" s="148"/>
      <c r="Y114" s="148"/>
      <c r="Z114" s="148"/>
      <c r="AA114" s="148"/>
      <c r="AB114" s="144">
        <v>200</v>
      </c>
      <c r="AC114" s="232"/>
      <c r="AD114" s="232"/>
      <c r="AE114" s="148"/>
      <c r="AF114" s="148"/>
      <c r="AG114" s="232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218"/>
    </row>
    <row r="115" spans="1:50" ht="24" hidden="1" customHeight="1" x14ac:dyDescent="0.15">
      <c r="A115" s="216"/>
      <c r="B115" s="219"/>
      <c r="C115" s="232" t="s">
        <v>651</v>
      </c>
      <c r="D115" s="232"/>
      <c r="E115" s="232" t="s">
        <v>14566</v>
      </c>
      <c r="F115" s="232" t="s">
        <v>651</v>
      </c>
      <c r="G115" s="232" t="s">
        <v>2228</v>
      </c>
      <c r="H115" s="232"/>
      <c r="I115" s="144"/>
      <c r="J115" s="144"/>
      <c r="K115" s="144"/>
      <c r="L115" s="232" t="s">
        <v>310</v>
      </c>
      <c r="M115" s="144">
        <v>95</v>
      </c>
      <c r="N115" s="144">
        <v>60</v>
      </c>
      <c r="O115" s="144">
        <v>5700</v>
      </c>
      <c r="P115" s="144">
        <v>1</v>
      </c>
      <c r="Q115" s="144">
        <v>500</v>
      </c>
      <c r="R115" s="144">
        <v>500</v>
      </c>
      <c r="S115" s="232" t="s">
        <v>185</v>
      </c>
      <c r="T115" s="232"/>
      <c r="U115" s="232">
        <v>2016</v>
      </c>
      <c r="V115" s="148"/>
      <c r="W115" s="148"/>
      <c r="X115" s="148"/>
      <c r="Y115" s="148"/>
      <c r="Z115" s="148"/>
      <c r="AA115" s="148"/>
      <c r="AB115" s="144">
        <v>3371</v>
      </c>
      <c r="AC115" s="232"/>
      <c r="AD115" s="232"/>
      <c r="AE115" s="148"/>
      <c r="AF115" s="148"/>
      <c r="AG115" s="232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218"/>
    </row>
    <row r="116" spans="1:50" ht="24" hidden="1" customHeight="1" x14ac:dyDescent="0.15">
      <c r="A116" s="216"/>
      <c r="B116" s="219"/>
      <c r="C116" s="232" t="s">
        <v>680</v>
      </c>
      <c r="D116" s="232"/>
      <c r="E116" s="232" t="s">
        <v>13872</v>
      </c>
      <c r="F116" s="232" t="s">
        <v>2128</v>
      </c>
      <c r="G116" s="267" t="s">
        <v>16755</v>
      </c>
      <c r="H116" s="232"/>
      <c r="I116" s="144">
        <v>45639</v>
      </c>
      <c r="J116" s="144">
        <v>25432</v>
      </c>
      <c r="K116" s="144">
        <v>25261</v>
      </c>
      <c r="L116" s="232" t="s">
        <v>154</v>
      </c>
      <c r="M116" s="144">
        <v>83</v>
      </c>
      <c r="N116" s="144">
        <v>117</v>
      </c>
      <c r="O116" s="144">
        <v>9758</v>
      </c>
      <c r="P116" s="144">
        <v>1</v>
      </c>
      <c r="Q116" s="144">
        <v>12419</v>
      </c>
      <c r="R116" s="144">
        <v>15000</v>
      </c>
      <c r="S116" s="232" t="s">
        <v>185</v>
      </c>
      <c r="T116" s="232" t="s">
        <v>354</v>
      </c>
      <c r="U116" s="232">
        <v>2019</v>
      </c>
      <c r="V116" s="148"/>
      <c r="W116" s="148"/>
      <c r="X116" s="148"/>
      <c r="Y116" s="148"/>
      <c r="Z116" s="148"/>
      <c r="AA116" s="148"/>
      <c r="AB116" s="144">
        <v>51500</v>
      </c>
      <c r="AC116" s="232"/>
      <c r="AD116" s="232"/>
      <c r="AE116" s="148"/>
      <c r="AF116" s="148"/>
      <c r="AG116" s="232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218"/>
    </row>
    <row r="117" spans="1:50" ht="24" hidden="1" customHeight="1" x14ac:dyDescent="0.15">
      <c r="A117" s="216"/>
      <c r="B117" s="219"/>
      <c r="C117" s="232" t="s">
        <v>680</v>
      </c>
      <c r="D117" s="232" t="s">
        <v>9255</v>
      </c>
      <c r="E117" s="232" t="s">
        <v>9256</v>
      </c>
      <c r="F117" s="232" t="s">
        <v>2128</v>
      </c>
      <c r="G117" s="267" t="s">
        <v>16753</v>
      </c>
      <c r="H117" s="148">
        <v>3</v>
      </c>
      <c r="I117" s="144">
        <v>54371</v>
      </c>
      <c r="J117" s="144">
        <v>228</v>
      </c>
      <c r="K117" s="144">
        <v>379</v>
      </c>
      <c r="L117" s="232" t="s">
        <v>9257</v>
      </c>
      <c r="M117" s="144">
        <v>72</v>
      </c>
      <c r="N117" s="144">
        <v>109</v>
      </c>
      <c r="O117" s="144">
        <v>39240</v>
      </c>
      <c r="P117" s="144">
        <v>5</v>
      </c>
      <c r="Q117" s="144">
        <v>180</v>
      </c>
      <c r="R117" s="144">
        <v>1000</v>
      </c>
      <c r="S117" s="232" t="s">
        <v>6902</v>
      </c>
      <c r="T117" s="232"/>
      <c r="U117" s="232">
        <v>2000</v>
      </c>
      <c r="V117" s="148"/>
      <c r="W117" s="148" t="s">
        <v>9258</v>
      </c>
      <c r="X117" s="148"/>
      <c r="Y117" s="148"/>
      <c r="Z117" s="148"/>
      <c r="AA117" s="148"/>
      <c r="AB117" s="144">
        <v>4211</v>
      </c>
      <c r="AC117" s="232"/>
      <c r="AD117" s="232"/>
      <c r="AE117" s="148"/>
      <c r="AF117" s="148"/>
      <c r="AG117" s="148">
        <v>8</v>
      </c>
      <c r="AH117" s="148" t="s">
        <v>9259</v>
      </c>
      <c r="AI117" s="148" t="s">
        <v>9260</v>
      </c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218"/>
    </row>
    <row r="118" spans="1:50" ht="24" hidden="1" customHeight="1" x14ac:dyDescent="0.15">
      <c r="A118" s="216"/>
      <c r="B118" s="219"/>
      <c r="C118" s="232" t="s">
        <v>680</v>
      </c>
      <c r="D118" s="232"/>
      <c r="E118" s="232" t="s">
        <v>9261</v>
      </c>
      <c r="F118" s="232" t="s">
        <v>9250</v>
      </c>
      <c r="G118" s="267" t="s">
        <v>2449</v>
      </c>
      <c r="H118" s="232"/>
      <c r="I118" s="144">
        <v>4029</v>
      </c>
      <c r="J118" s="144"/>
      <c r="K118" s="144"/>
      <c r="L118" s="232" t="s">
        <v>9252</v>
      </c>
      <c r="M118" s="144">
        <v>51</v>
      </c>
      <c r="N118" s="144">
        <v>79</v>
      </c>
      <c r="O118" s="144">
        <v>4029</v>
      </c>
      <c r="P118" s="144">
        <v>1</v>
      </c>
      <c r="Q118" s="144"/>
      <c r="R118" s="144"/>
      <c r="S118" s="232"/>
      <c r="T118" s="232"/>
      <c r="U118" s="232">
        <v>2001</v>
      </c>
      <c r="V118" s="148"/>
      <c r="W118" s="148"/>
      <c r="X118" s="148"/>
      <c r="Y118" s="148"/>
      <c r="Z118" s="148"/>
      <c r="AA118" s="148"/>
      <c r="AB118" s="144">
        <v>161</v>
      </c>
      <c r="AC118" s="232"/>
      <c r="AD118" s="232"/>
      <c r="AE118" s="148"/>
      <c r="AF118" s="148"/>
      <c r="AG118" s="232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218"/>
    </row>
    <row r="119" spans="1:50" ht="24" hidden="1" customHeight="1" x14ac:dyDescent="0.15">
      <c r="A119" s="216" t="s">
        <v>156</v>
      </c>
      <c r="B119" s="219"/>
      <c r="C119" s="232" t="s">
        <v>680</v>
      </c>
      <c r="D119" s="232"/>
      <c r="E119" s="232" t="s">
        <v>9262</v>
      </c>
      <c r="F119" s="232" t="s">
        <v>2128</v>
      </c>
      <c r="G119" s="267" t="s">
        <v>16755</v>
      </c>
      <c r="H119" s="232"/>
      <c r="I119" s="144">
        <v>10240</v>
      </c>
      <c r="J119" s="144"/>
      <c r="K119" s="144"/>
      <c r="L119" s="232" t="s">
        <v>310</v>
      </c>
      <c r="M119" s="144">
        <v>68.5</v>
      </c>
      <c r="N119" s="144">
        <v>106.5</v>
      </c>
      <c r="O119" s="144">
        <v>7295.25</v>
      </c>
      <c r="P119" s="144">
        <v>1</v>
      </c>
      <c r="Q119" s="144"/>
      <c r="R119" s="144"/>
      <c r="S119" s="232"/>
      <c r="T119" s="232"/>
      <c r="U119" s="232">
        <v>2016</v>
      </c>
      <c r="V119" s="148"/>
      <c r="W119" s="148"/>
      <c r="X119" s="148"/>
      <c r="Y119" s="148"/>
      <c r="Z119" s="148"/>
      <c r="AA119" s="148"/>
      <c r="AB119" s="144">
        <v>1390</v>
      </c>
      <c r="AC119" s="232"/>
      <c r="AD119" s="232"/>
      <c r="AE119" s="148"/>
      <c r="AF119" s="148"/>
      <c r="AG119" s="232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218"/>
    </row>
    <row r="120" spans="1:50" ht="24" hidden="1" customHeight="1" x14ac:dyDescent="0.15">
      <c r="A120" s="216"/>
      <c r="B120" s="217"/>
      <c r="C120" s="232" t="s">
        <v>680</v>
      </c>
      <c r="D120" s="232"/>
      <c r="E120" s="232" t="s">
        <v>13873</v>
      </c>
      <c r="F120" s="232" t="s">
        <v>2128</v>
      </c>
      <c r="G120" s="232" t="s">
        <v>680</v>
      </c>
      <c r="H120" s="232"/>
      <c r="I120" s="144">
        <v>12051</v>
      </c>
      <c r="J120" s="144"/>
      <c r="K120" s="144"/>
      <c r="L120" s="232" t="s">
        <v>310</v>
      </c>
      <c r="M120" s="144">
        <v>65</v>
      </c>
      <c r="N120" s="144">
        <v>90</v>
      </c>
      <c r="O120" s="144">
        <v>12051</v>
      </c>
      <c r="P120" s="144">
        <v>2</v>
      </c>
      <c r="Q120" s="144"/>
      <c r="R120" s="144"/>
      <c r="S120" s="232"/>
      <c r="T120" s="232"/>
      <c r="U120" s="232">
        <v>2019</v>
      </c>
      <c r="V120" s="148"/>
      <c r="W120" s="148"/>
      <c r="X120" s="148"/>
      <c r="Y120" s="148"/>
      <c r="Z120" s="148"/>
      <c r="AA120" s="148"/>
      <c r="AB120" s="144">
        <v>1400</v>
      </c>
      <c r="AC120" s="232"/>
      <c r="AD120" s="232"/>
      <c r="AE120" s="148"/>
      <c r="AF120" s="148"/>
      <c r="AG120" s="232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288"/>
    </row>
    <row r="121" spans="1:50" ht="24" hidden="1" customHeight="1" x14ac:dyDescent="0.15">
      <c r="A121" s="216"/>
      <c r="B121" s="217"/>
      <c r="C121" s="232" t="s">
        <v>680</v>
      </c>
      <c r="D121" s="232"/>
      <c r="E121" s="232" t="s">
        <v>9263</v>
      </c>
      <c r="F121" s="232" t="s">
        <v>680</v>
      </c>
      <c r="G121" s="232" t="s">
        <v>680</v>
      </c>
      <c r="H121" s="232"/>
      <c r="I121" s="144">
        <v>4122</v>
      </c>
      <c r="J121" s="144">
        <v>158</v>
      </c>
      <c r="K121" s="144">
        <v>158</v>
      </c>
      <c r="L121" s="232" t="s">
        <v>310</v>
      </c>
      <c r="M121" s="144">
        <v>56</v>
      </c>
      <c r="N121" s="144">
        <v>72</v>
      </c>
      <c r="O121" s="144">
        <v>4032</v>
      </c>
      <c r="P121" s="144">
        <v>1</v>
      </c>
      <c r="Q121" s="144"/>
      <c r="R121" s="144"/>
      <c r="S121" s="232"/>
      <c r="T121" s="232"/>
      <c r="U121" s="232">
        <v>2006</v>
      </c>
      <c r="V121" s="148"/>
      <c r="W121" s="148"/>
      <c r="X121" s="148"/>
      <c r="Y121" s="148"/>
      <c r="Z121" s="148"/>
      <c r="AA121" s="148"/>
      <c r="AB121" s="144">
        <v>4840</v>
      </c>
      <c r="AC121" s="232"/>
      <c r="AD121" s="232"/>
      <c r="AE121" s="148"/>
      <c r="AF121" s="148"/>
      <c r="AG121" s="232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288"/>
    </row>
    <row r="122" spans="1:50" ht="24" hidden="1" customHeight="1" x14ac:dyDescent="0.15">
      <c r="A122" s="216"/>
      <c r="B122" s="217"/>
      <c r="C122" s="232" t="s">
        <v>680</v>
      </c>
      <c r="D122" s="232"/>
      <c r="E122" s="232" t="s">
        <v>15428</v>
      </c>
      <c r="F122" s="232" t="s">
        <v>2128</v>
      </c>
      <c r="G122" s="267" t="s">
        <v>16756</v>
      </c>
      <c r="H122" s="232"/>
      <c r="I122" s="144">
        <v>6000</v>
      </c>
      <c r="J122" s="144"/>
      <c r="K122" s="144">
        <v>5100</v>
      </c>
      <c r="L122" s="232" t="s">
        <v>330</v>
      </c>
      <c r="M122" s="144">
        <v>50</v>
      </c>
      <c r="N122" s="144">
        <v>90</v>
      </c>
      <c r="O122" s="144">
        <v>4500</v>
      </c>
      <c r="P122" s="144">
        <v>2</v>
      </c>
      <c r="Q122" s="144"/>
      <c r="R122" s="144"/>
      <c r="S122" s="232"/>
      <c r="T122" s="232"/>
      <c r="U122" s="232">
        <v>2013</v>
      </c>
      <c r="V122" s="148"/>
      <c r="W122" s="148"/>
      <c r="X122" s="148"/>
      <c r="Y122" s="148"/>
      <c r="Z122" s="148"/>
      <c r="AA122" s="148"/>
      <c r="AB122" s="144">
        <v>200</v>
      </c>
      <c r="AC122" s="232"/>
      <c r="AD122" s="232"/>
      <c r="AE122" s="148"/>
      <c r="AF122" s="148"/>
      <c r="AG122" s="232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288"/>
    </row>
    <row r="123" spans="1:50" ht="24" hidden="1" customHeight="1" x14ac:dyDescent="0.15">
      <c r="A123" s="216"/>
      <c r="B123" s="217"/>
      <c r="C123" s="232" t="s">
        <v>680</v>
      </c>
      <c r="D123" s="232"/>
      <c r="E123" s="232" t="s">
        <v>15429</v>
      </c>
      <c r="F123" s="232" t="s">
        <v>680</v>
      </c>
      <c r="G123" s="232" t="s">
        <v>680</v>
      </c>
      <c r="H123" s="232"/>
      <c r="I123" s="144">
        <v>8700</v>
      </c>
      <c r="J123" s="144">
        <v>0</v>
      </c>
      <c r="K123" s="144">
        <v>0</v>
      </c>
      <c r="L123" s="232" t="s">
        <v>6356</v>
      </c>
      <c r="M123" s="144">
        <v>63</v>
      </c>
      <c r="N123" s="144">
        <v>100</v>
      </c>
      <c r="O123" s="144">
        <v>6300</v>
      </c>
      <c r="P123" s="144">
        <v>1</v>
      </c>
      <c r="Q123" s="144">
        <v>360</v>
      </c>
      <c r="R123" s="144">
        <v>500</v>
      </c>
      <c r="S123" s="232" t="s">
        <v>9264</v>
      </c>
      <c r="T123" s="232"/>
      <c r="U123" s="232">
        <v>2017</v>
      </c>
      <c r="V123" s="148"/>
      <c r="W123" s="148"/>
      <c r="X123" s="148"/>
      <c r="Y123" s="148"/>
      <c r="Z123" s="148"/>
      <c r="AA123" s="148"/>
      <c r="AB123" s="144">
        <v>1200</v>
      </c>
      <c r="AC123" s="232"/>
      <c r="AD123" s="232"/>
      <c r="AE123" s="148"/>
      <c r="AF123" s="148"/>
      <c r="AG123" s="232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288"/>
    </row>
    <row r="124" spans="1:50" ht="24" hidden="1" customHeight="1" x14ac:dyDescent="0.15">
      <c r="A124" s="216"/>
      <c r="B124" s="217"/>
      <c r="C124" s="232" t="s">
        <v>680</v>
      </c>
      <c r="D124" s="232"/>
      <c r="E124" s="232" t="s">
        <v>15430</v>
      </c>
      <c r="F124" s="232" t="s">
        <v>680</v>
      </c>
      <c r="G124" s="232" t="s">
        <v>680</v>
      </c>
      <c r="H124" s="232"/>
      <c r="I124" s="144">
        <v>38000</v>
      </c>
      <c r="J124" s="144">
        <v>0</v>
      </c>
      <c r="K124" s="144">
        <v>0</v>
      </c>
      <c r="L124" s="232" t="s">
        <v>15431</v>
      </c>
      <c r="M124" s="144">
        <v>55</v>
      </c>
      <c r="N124" s="144">
        <v>90</v>
      </c>
      <c r="O124" s="144">
        <v>4950</v>
      </c>
      <c r="P124" s="264" t="s">
        <v>15432</v>
      </c>
      <c r="Q124" s="144">
        <v>0</v>
      </c>
      <c r="R124" s="144">
        <v>0</v>
      </c>
      <c r="S124" s="232"/>
      <c r="T124" s="232"/>
      <c r="U124" s="232">
        <v>2021</v>
      </c>
      <c r="V124" s="148"/>
      <c r="W124" s="148"/>
      <c r="X124" s="148"/>
      <c r="Y124" s="148"/>
      <c r="Z124" s="148"/>
      <c r="AA124" s="148"/>
      <c r="AB124" s="144">
        <v>614</v>
      </c>
      <c r="AC124" s="232"/>
      <c r="AD124" s="232"/>
      <c r="AE124" s="148"/>
      <c r="AF124" s="148"/>
      <c r="AG124" s="232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288"/>
    </row>
    <row r="125" spans="1:50" ht="24" hidden="1" customHeight="1" x14ac:dyDescent="0.15">
      <c r="A125" s="216"/>
      <c r="B125" s="217"/>
      <c r="C125" s="232" t="s">
        <v>680</v>
      </c>
      <c r="D125" s="232"/>
      <c r="E125" s="232" t="s">
        <v>15433</v>
      </c>
      <c r="F125" s="232" t="s">
        <v>680</v>
      </c>
      <c r="G125" s="232" t="s">
        <v>680</v>
      </c>
      <c r="H125" s="232"/>
      <c r="I125" s="144">
        <v>15000</v>
      </c>
      <c r="J125" s="144">
        <v>0</v>
      </c>
      <c r="K125" s="144">
        <v>0</v>
      </c>
      <c r="L125" s="232" t="s">
        <v>15434</v>
      </c>
      <c r="M125" s="144">
        <v>55</v>
      </c>
      <c r="N125" s="144">
        <v>95</v>
      </c>
      <c r="O125" s="144">
        <v>5225</v>
      </c>
      <c r="P125" s="144">
        <v>2</v>
      </c>
      <c r="Q125" s="144">
        <v>0</v>
      </c>
      <c r="R125" s="144">
        <v>0</v>
      </c>
      <c r="S125" s="232"/>
      <c r="T125" s="232"/>
      <c r="U125" s="232">
        <v>2020</v>
      </c>
      <c r="V125" s="148"/>
      <c r="W125" s="148"/>
      <c r="X125" s="148"/>
      <c r="Y125" s="148"/>
      <c r="Z125" s="148"/>
      <c r="AA125" s="148"/>
      <c r="AB125" s="144">
        <v>75</v>
      </c>
      <c r="AC125" s="232"/>
      <c r="AD125" s="232"/>
      <c r="AE125" s="148"/>
      <c r="AF125" s="148"/>
      <c r="AG125" s="232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288"/>
    </row>
    <row r="126" spans="1:50" ht="24" hidden="1" customHeight="1" x14ac:dyDescent="0.15">
      <c r="A126" s="216"/>
      <c r="B126" s="217"/>
      <c r="C126" s="232" t="s">
        <v>2418</v>
      </c>
      <c r="D126" s="232" t="s">
        <v>9265</v>
      </c>
      <c r="E126" s="232" t="s">
        <v>9266</v>
      </c>
      <c r="F126" s="232" t="s">
        <v>2418</v>
      </c>
      <c r="G126" s="232" t="s">
        <v>2418</v>
      </c>
      <c r="H126" s="232">
        <v>4</v>
      </c>
      <c r="I126" s="144">
        <v>22260</v>
      </c>
      <c r="J126" s="144">
        <v>1632</v>
      </c>
      <c r="K126" s="144">
        <v>1632</v>
      </c>
      <c r="L126" s="232" t="s">
        <v>9267</v>
      </c>
      <c r="M126" s="144">
        <v>98</v>
      </c>
      <c r="N126" s="144">
        <v>124</v>
      </c>
      <c r="O126" s="144">
        <v>12250</v>
      </c>
      <c r="P126" s="144">
        <v>1</v>
      </c>
      <c r="Q126" s="144">
        <v>3190</v>
      </c>
      <c r="R126" s="144">
        <v>3300</v>
      </c>
      <c r="S126" s="232" t="s">
        <v>9264</v>
      </c>
      <c r="T126" s="232" t="s">
        <v>354</v>
      </c>
      <c r="U126" s="232">
        <v>1993</v>
      </c>
      <c r="V126" s="148"/>
      <c r="W126" s="148" t="s">
        <v>9268</v>
      </c>
      <c r="X126" s="148"/>
      <c r="Y126" s="148"/>
      <c r="Z126" s="148"/>
      <c r="AA126" s="148"/>
      <c r="AB126" s="144">
        <v>2268</v>
      </c>
      <c r="AC126" s="232"/>
      <c r="AD126" s="232"/>
      <c r="AE126" s="148">
        <v>1</v>
      </c>
      <c r="AF126" s="148" t="s">
        <v>2360</v>
      </c>
      <c r="AG126" s="232">
        <v>4</v>
      </c>
      <c r="AH126" s="148"/>
      <c r="AI126" s="148" t="s">
        <v>2361</v>
      </c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288"/>
    </row>
    <row r="127" spans="1:50" ht="24" hidden="1" customHeight="1" x14ac:dyDescent="0.15">
      <c r="A127" s="216"/>
      <c r="B127" s="217"/>
      <c r="C127" s="136" t="s">
        <v>2200</v>
      </c>
      <c r="D127" s="136"/>
      <c r="E127" s="139" t="s">
        <v>15435</v>
      </c>
      <c r="F127" s="136" t="s">
        <v>2200</v>
      </c>
      <c r="G127" s="136" t="s">
        <v>2200</v>
      </c>
      <c r="H127" s="136"/>
      <c r="I127" s="138">
        <v>3510</v>
      </c>
      <c r="J127" s="138"/>
      <c r="K127" s="138">
        <v>3510</v>
      </c>
      <c r="L127" s="136" t="s">
        <v>2195</v>
      </c>
      <c r="M127" s="138">
        <v>45</v>
      </c>
      <c r="N127" s="138">
        <v>72</v>
      </c>
      <c r="O127" s="138">
        <v>2510</v>
      </c>
      <c r="P127" s="138">
        <v>1</v>
      </c>
      <c r="Q127" s="138"/>
      <c r="R127" s="138"/>
      <c r="S127" s="136"/>
      <c r="T127" s="136"/>
      <c r="U127" s="136">
        <v>2018</v>
      </c>
      <c r="V127" s="136"/>
      <c r="W127" s="136"/>
      <c r="X127" s="136"/>
      <c r="Y127" s="136"/>
      <c r="Z127" s="136"/>
      <c r="AA127" s="136"/>
      <c r="AB127" s="138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  <c r="AW127" s="136"/>
      <c r="AX127" s="136"/>
    </row>
    <row r="128" spans="1:50" ht="24" hidden="1" customHeight="1" x14ac:dyDescent="0.15">
      <c r="A128" s="216"/>
      <c r="B128" s="217"/>
      <c r="C128" s="232" t="s">
        <v>2418</v>
      </c>
      <c r="D128" s="232" t="s">
        <v>9269</v>
      </c>
      <c r="E128" s="232" t="s">
        <v>9270</v>
      </c>
      <c r="F128" s="232" t="s">
        <v>2128</v>
      </c>
      <c r="G128" s="232" t="s">
        <v>9271</v>
      </c>
      <c r="H128" s="232">
        <v>1</v>
      </c>
      <c r="I128" s="144">
        <v>8970</v>
      </c>
      <c r="J128" s="144"/>
      <c r="K128" s="144"/>
      <c r="L128" s="232" t="s">
        <v>9252</v>
      </c>
      <c r="M128" s="144">
        <v>68</v>
      </c>
      <c r="N128" s="144">
        <v>105</v>
      </c>
      <c r="O128" s="144">
        <v>7140</v>
      </c>
      <c r="P128" s="144">
        <v>1</v>
      </c>
      <c r="Q128" s="144"/>
      <c r="R128" s="144">
        <v>200</v>
      </c>
      <c r="S128" s="232" t="s">
        <v>783</v>
      </c>
      <c r="T128" s="232"/>
      <c r="U128" s="232">
        <v>2000</v>
      </c>
      <c r="V128" s="148"/>
      <c r="W128" s="148" t="s">
        <v>9272</v>
      </c>
      <c r="X128" s="148"/>
      <c r="Y128" s="148"/>
      <c r="Z128" s="148"/>
      <c r="AA128" s="148"/>
      <c r="AB128" s="144">
        <v>558</v>
      </c>
      <c r="AC128" s="232"/>
      <c r="AD128" s="232"/>
      <c r="AE128" s="148"/>
      <c r="AF128" s="148"/>
      <c r="AG128" s="232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218" t="s">
        <v>14567</v>
      </c>
    </row>
    <row r="129" spans="1:50" ht="24" hidden="1" customHeight="1" x14ac:dyDescent="0.15">
      <c r="A129" s="216"/>
      <c r="B129" s="217"/>
      <c r="C129" s="232" t="s">
        <v>2418</v>
      </c>
      <c r="D129" s="232"/>
      <c r="E129" s="232" t="s">
        <v>14568</v>
      </c>
      <c r="F129" s="232" t="s">
        <v>2128</v>
      </c>
      <c r="G129" s="267" t="s">
        <v>16757</v>
      </c>
      <c r="H129" s="232"/>
      <c r="I129" s="144">
        <v>12150</v>
      </c>
      <c r="J129" s="144"/>
      <c r="K129" s="144"/>
      <c r="L129" s="232" t="s">
        <v>9267</v>
      </c>
      <c r="M129" s="144">
        <v>72</v>
      </c>
      <c r="N129" s="144">
        <v>109</v>
      </c>
      <c r="O129" s="144">
        <v>7848</v>
      </c>
      <c r="P129" s="144">
        <v>1</v>
      </c>
      <c r="Q129" s="144"/>
      <c r="R129" s="144"/>
      <c r="S129" s="232"/>
      <c r="T129" s="232"/>
      <c r="U129" s="232">
        <v>2020</v>
      </c>
      <c r="V129" s="148"/>
      <c r="W129" s="148"/>
      <c r="X129" s="148"/>
      <c r="Y129" s="148"/>
      <c r="Z129" s="148"/>
      <c r="AA129" s="148"/>
      <c r="AB129" s="144"/>
      <c r="AC129" s="232"/>
      <c r="AD129" s="232"/>
      <c r="AE129" s="148"/>
      <c r="AF129" s="148"/>
      <c r="AG129" s="232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218"/>
    </row>
    <row r="130" spans="1:50" ht="24" hidden="1" customHeight="1" x14ac:dyDescent="0.15">
      <c r="A130" s="216"/>
      <c r="B130" s="217"/>
      <c r="C130" s="232" t="s">
        <v>2126</v>
      </c>
      <c r="D130" s="232" t="s">
        <v>9273</v>
      </c>
      <c r="E130" s="232" t="s">
        <v>9274</v>
      </c>
      <c r="F130" s="232" t="s">
        <v>2128</v>
      </c>
      <c r="G130" s="232" t="s">
        <v>2126</v>
      </c>
      <c r="H130" s="232">
        <v>1</v>
      </c>
      <c r="I130" s="144">
        <v>30476</v>
      </c>
      <c r="J130" s="144"/>
      <c r="K130" s="144"/>
      <c r="L130" s="232" t="s">
        <v>9252</v>
      </c>
      <c r="M130" s="144">
        <v>68</v>
      </c>
      <c r="N130" s="144">
        <v>105</v>
      </c>
      <c r="O130" s="144">
        <v>7140</v>
      </c>
      <c r="P130" s="144">
        <v>1</v>
      </c>
      <c r="Q130" s="144">
        <v>200</v>
      </c>
      <c r="R130" s="144">
        <v>200</v>
      </c>
      <c r="S130" s="232" t="s">
        <v>783</v>
      </c>
      <c r="T130" s="232"/>
      <c r="U130" s="232">
        <v>2001</v>
      </c>
      <c r="V130" s="148"/>
      <c r="W130" s="148" t="s">
        <v>9275</v>
      </c>
      <c r="X130" s="148"/>
      <c r="Y130" s="148"/>
      <c r="Z130" s="148"/>
      <c r="AA130" s="148"/>
      <c r="AB130" s="144">
        <v>360</v>
      </c>
      <c r="AC130" s="232"/>
      <c r="AD130" s="232"/>
      <c r="AE130" s="232"/>
      <c r="AF130" s="148"/>
      <c r="AG130" s="232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218"/>
    </row>
    <row r="131" spans="1:50" ht="24" hidden="1" customHeight="1" x14ac:dyDescent="0.15">
      <c r="A131" s="216"/>
      <c r="B131" s="217"/>
      <c r="C131" s="232" t="s">
        <v>2126</v>
      </c>
      <c r="D131" s="232"/>
      <c r="E131" s="232" t="s">
        <v>9276</v>
      </c>
      <c r="F131" s="232" t="s">
        <v>2126</v>
      </c>
      <c r="G131" s="232" t="s">
        <v>13874</v>
      </c>
      <c r="H131" s="232"/>
      <c r="I131" s="144">
        <v>8566</v>
      </c>
      <c r="J131" s="144"/>
      <c r="K131" s="144"/>
      <c r="L131" s="232" t="s">
        <v>310</v>
      </c>
      <c r="M131" s="144">
        <v>64</v>
      </c>
      <c r="N131" s="144">
        <v>100</v>
      </c>
      <c r="O131" s="144">
        <v>7500</v>
      </c>
      <c r="P131" s="144">
        <v>1</v>
      </c>
      <c r="Q131" s="144"/>
      <c r="R131" s="144"/>
      <c r="S131" s="232"/>
      <c r="T131" s="232"/>
      <c r="U131" s="232">
        <v>2016</v>
      </c>
      <c r="V131" s="148"/>
      <c r="W131" s="148"/>
      <c r="X131" s="148"/>
      <c r="Y131" s="148"/>
      <c r="Z131" s="148"/>
      <c r="AA131" s="148"/>
      <c r="AB131" s="144">
        <v>904</v>
      </c>
      <c r="AC131" s="232"/>
      <c r="AD131" s="232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218"/>
    </row>
    <row r="132" spans="1:50" ht="24" hidden="1" customHeight="1" x14ac:dyDescent="0.15">
      <c r="A132" s="216"/>
      <c r="B132" s="217"/>
      <c r="C132" s="232" t="s">
        <v>2126</v>
      </c>
      <c r="D132" s="232"/>
      <c r="E132" s="267" t="s">
        <v>16758</v>
      </c>
      <c r="F132" s="267" t="s">
        <v>2128</v>
      </c>
      <c r="G132" s="267" t="s">
        <v>16759</v>
      </c>
      <c r="H132" s="232"/>
      <c r="I132" s="144">
        <v>44669</v>
      </c>
      <c r="J132" s="144">
        <v>246</v>
      </c>
      <c r="K132" s="144">
        <v>246</v>
      </c>
      <c r="L132" s="232" t="s">
        <v>330</v>
      </c>
      <c r="M132" s="144">
        <v>72</v>
      </c>
      <c r="N132" s="144">
        <v>109</v>
      </c>
      <c r="O132" s="144">
        <v>7848</v>
      </c>
      <c r="P132" s="144">
        <v>1</v>
      </c>
      <c r="Q132" s="144">
        <v>588</v>
      </c>
      <c r="R132" s="144">
        <v>10000</v>
      </c>
      <c r="S132" s="232" t="s">
        <v>499</v>
      </c>
      <c r="T132" s="232" t="s">
        <v>354</v>
      </c>
      <c r="U132" s="232">
        <v>2007</v>
      </c>
      <c r="V132" s="148"/>
      <c r="W132" s="148"/>
      <c r="X132" s="148"/>
      <c r="Y132" s="148"/>
      <c r="Z132" s="148"/>
      <c r="AA132" s="148"/>
      <c r="AB132" s="144">
        <v>3100</v>
      </c>
      <c r="AC132" s="232"/>
      <c r="AD132" s="232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218"/>
    </row>
    <row r="133" spans="1:50" ht="24" hidden="1" customHeight="1" x14ac:dyDescent="0.15">
      <c r="A133" s="216"/>
      <c r="B133" s="217"/>
      <c r="C133" s="232" t="s">
        <v>2126</v>
      </c>
      <c r="D133" s="232"/>
      <c r="E133" s="232" t="s">
        <v>2127</v>
      </c>
      <c r="F133" s="232" t="s">
        <v>2128</v>
      </c>
      <c r="G133" s="232" t="s">
        <v>13875</v>
      </c>
      <c r="H133" s="232"/>
      <c r="I133" s="144">
        <v>8284</v>
      </c>
      <c r="J133" s="144"/>
      <c r="K133" s="144"/>
      <c r="L133" s="232" t="s">
        <v>310</v>
      </c>
      <c r="M133" s="144">
        <v>76</v>
      </c>
      <c r="N133" s="144">
        <v>109</v>
      </c>
      <c r="O133" s="144">
        <v>8284</v>
      </c>
      <c r="P133" s="144">
        <v>1</v>
      </c>
      <c r="Q133" s="144"/>
      <c r="R133" s="144"/>
      <c r="S133" s="232"/>
      <c r="T133" s="232"/>
      <c r="U133" s="232">
        <v>2015</v>
      </c>
      <c r="V133" s="148"/>
      <c r="W133" s="148"/>
      <c r="X133" s="148"/>
      <c r="Y133" s="148"/>
      <c r="Z133" s="148"/>
      <c r="AA133" s="148"/>
      <c r="AB133" s="144">
        <v>1584</v>
      </c>
      <c r="AC133" s="232"/>
      <c r="AD133" s="232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218"/>
    </row>
    <row r="134" spans="1:50" ht="24" hidden="1" customHeight="1" x14ac:dyDescent="0.15">
      <c r="A134" s="216"/>
      <c r="B134" s="217"/>
      <c r="C134" s="232" t="s">
        <v>2139</v>
      </c>
      <c r="D134" s="232" t="s">
        <v>9277</v>
      </c>
      <c r="E134" s="139" t="s">
        <v>9278</v>
      </c>
      <c r="F134" s="136" t="s">
        <v>2128</v>
      </c>
      <c r="G134" s="232" t="s">
        <v>9279</v>
      </c>
      <c r="H134" s="232">
        <v>1</v>
      </c>
      <c r="I134" s="144">
        <v>30093</v>
      </c>
      <c r="J134" s="144"/>
      <c r="K134" s="144"/>
      <c r="L134" s="232" t="s">
        <v>9252</v>
      </c>
      <c r="M134" s="138" t="s">
        <v>9280</v>
      </c>
      <c r="N134" s="138" t="s">
        <v>9281</v>
      </c>
      <c r="O134" s="138">
        <v>10665</v>
      </c>
      <c r="P134" s="138">
        <v>2</v>
      </c>
      <c r="Q134" s="144">
        <v>200</v>
      </c>
      <c r="R134" s="144">
        <v>200</v>
      </c>
      <c r="S134" s="232" t="s">
        <v>783</v>
      </c>
      <c r="T134" s="232"/>
      <c r="U134" s="232">
        <v>2000</v>
      </c>
      <c r="V134" s="148" t="s">
        <v>9282</v>
      </c>
      <c r="W134" s="148"/>
      <c r="X134" s="148"/>
      <c r="Y134" s="148"/>
      <c r="Z134" s="148"/>
      <c r="AA134" s="148"/>
      <c r="AB134" s="144">
        <v>1286</v>
      </c>
      <c r="AC134" s="232"/>
      <c r="AD134" s="232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218"/>
    </row>
    <row r="135" spans="1:50" ht="24" hidden="1" customHeight="1" x14ac:dyDescent="0.15">
      <c r="A135" s="216"/>
      <c r="B135" s="217"/>
      <c r="C135" s="232" t="s">
        <v>2139</v>
      </c>
      <c r="D135" s="232"/>
      <c r="E135" s="232" t="s">
        <v>9283</v>
      </c>
      <c r="F135" s="232" t="s">
        <v>2139</v>
      </c>
      <c r="G135" s="232" t="s">
        <v>2483</v>
      </c>
      <c r="H135" s="232"/>
      <c r="I135" s="144">
        <v>31622</v>
      </c>
      <c r="J135" s="144"/>
      <c r="K135" s="144"/>
      <c r="L135" s="232" t="s">
        <v>330</v>
      </c>
      <c r="M135" s="144" t="s">
        <v>9285</v>
      </c>
      <c r="N135" s="144" t="s">
        <v>9286</v>
      </c>
      <c r="O135" s="144">
        <v>11120</v>
      </c>
      <c r="P135" s="144">
        <v>2</v>
      </c>
      <c r="Q135" s="144">
        <v>1000</v>
      </c>
      <c r="R135" s="144">
        <v>1000</v>
      </c>
      <c r="S135" s="232" t="s">
        <v>185</v>
      </c>
      <c r="T135" s="232"/>
      <c r="U135" s="232">
        <v>1985</v>
      </c>
      <c r="V135" s="148"/>
      <c r="W135" s="148"/>
      <c r="X135" s="148"/>
      <c r="Y135" s="148"/>
      <c r="Z135" s="148"/>
      <c r="AA135" s="148"/>
      <c r="AB135" s="144">
        <v>230</v>
      </c>
      <c r="AC135" s="232"/>
      <c r="AD135" s="232"/>
      <c r="AE135" s="148"/>
      <c r="AF135" s="148"/>
      <c r="AG135" s="232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218"/>
    </row>
    <row r="136" spans="1:50" ht="24" hidden="1" customHeight="1" x14ac:dyDescent="0.15">
      <c r="A136" s="216" t="s">
        <v>93</v>
      </c>
      <c r="B136" s="217"/>
      <c r="C136" s="232" t="s">
        <v>2139</v>
      </c>
      <c r="D136" s="232"/>
      <c r="E136" s="232" t="s">
        <v>9287</v>
      </c>
      <c r="F136" s="232" t="s">
        <v>2139</v>
      </c>
      <c r="G136" s="232" t="s">
        <v>2139</v>
      </c>
      <c r="H136" s="232"/>
      <c r="I136" s="144">
        <v>11660</v>
      </c>
      <c r="J136" s="144"/>
      <c r="K136" s="144"/>
      <c r="L136" s="232" t="s">
        <v>330</v>
      </c>
      <c r="M136" s="144">
        <v>80</v>
      </c>
      <c r="N136" s="144">
        <v>120</v>
      </c>
      <c r="O136" s="144">
        <v>9600</v>
      </c>
      <c r="P136" s="144">
        <v>1</v>
      </c>
      <c r="Q136" s="144"/>
      <c r="R136" s="144"/>
      <c r="S136" s="232"/>
      <c r="T136" s="232"/>
      <c r="U136" s="232">
        <v>2006</v>
      </c>
      <c r="V136" s="148"/>
      <c r="W136" s="148"/>
      <c r="X136" s="148"/>
      <c r="Y136" s="148"/>
      <c r="Z136" s="148"/>
      <c r="AA136" s="148"/>
      <c r="AB136" s="144">
        <v>75</v>
      </c>
      <c r="AC136" s="232"/>
      <c r="AD136" s="232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218"/>
    </row>
    <row r="137" spans="1:50" ht="24" hidden="1" customHeight="1" x14ac:dyDescent="0.15">
      <c r="A137" s="220">
        <v>3</v>
      </c>
      <c r="B137" s="217"/>
      <c r="C137" s="232" t="s">
        <v>2139</v>
      </c>
      <c r="D137" s="232"/>
      <c r="E137" s="232" t="s">
        <v>9288</v>
      </c>
      <c r="F137" s="232" t="s">
        <v>2139</v>
      </c>
      <c r="G137" s="232" t="s">
        <v>2483</v>
      </c>
      <c r="H137" s="232"/>
      <c r="I137" s="144">
        <v>17590</v>
      </c>
      <c r="J137" s="144">
        <v>42</v>
      </c>
      <c r="K137" s="144">
        <v>42</v>
      </c>
      <c r="L137" s="232" t="s">
        <v>310</v>
      </c>
      <c r="M137" s="144">
        <v>68</v>
      </c>
      <c r="N137" s="144">
        <v>109</v>
      </c>
      <c r="O137" s="144">
        <v>7412</v>
      </c>
      <c r="P137" s="144">
        <v>1</v>
      </c>
      <c r="Q137" s="144">
        <v>50</v>
      </c>
      <c r="R137" s="144">
        <v>50</v>
      </c>
      <c r="S137" s="232" t="s">
        <v>3782</v>
      </c>
      <c r="T137" s="232"/>
      <c r="U137" s="232">
        <v>2008</v>
      </c>
      <c r="V137" s="148"/>
      <c r="W137" s="148"/>
      <c r="X137" s="148"/>
      <c r="Y137" s="148"/>
      <c r="Z137" s="148"/>
      <c r="AA137" s="148"/>
      <c r="AB137" s="144">
        <v>2000</v>
      </c>
      <c r="AC137" s="232"/>
      <c r="AD137" s="232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218"/>
    </row>
    <row r="138" spans="1:50" ht="24" hidden="1" customHeight="1" x14ac:dyDescent="0.15">
      <c r="A138" s="220">
        <v>4</v>
      </c>
      <c r="B138" s="217"/>
      <c r="C138" s="232" t="s">
        <v>2139</v>
      </c>
      <c r="D138" s="232"/>
      <c r="E138" s="232" t="s">
        <v>9289</v>
      </c>
      <c r="F138" s="232" t="s">
        <v>2139</v>
      </c>
      <c r="G138" s="232" t="s">
        <v>2483</v>
      </c>
      <c r="H138" s="232"/>
      <c r="I138" s="144">
        <v>49380</v>
      </c>
      <c r="J138" s="144">
        <v>75</v>
      </c>
      <c r="K138" s="144">
        <v>75</v>
      </c>
      <c r="L138" s="232" t="s">
        <v>310</v>
      </c>
      <c r="M138" s="144">
        <v>68</v>
      </c>
      <c r="N138" s="144">
        <v>105</v>
      </c>
      <c r="O138" s="144">
        <v>7140</v>
      </c>
      <c r="P138" s="144">
        <v>1</v>
      </c>
      <c r="Q138" s="144">
        <v>100</v>
      </c>
      <c r="R138" s="144">
        <v>100</v>
      </c>
      <c r="S138" s="232" t="s">
        <v>185</v>
      </c>
      <c r="T138" s="232"/>
      <c r="U138" s="232">
        <v>2010</v>
      </c>
      <c r="V138" s="148"/>
      <c r="W138" s="148"/>
      <c r="X138" s="148"/>
      <c r="Y138" s="148"/>
      <c r="Z138" s="148"/>
      <c r="AA138" s="148"/>
      <c r="AB138" s="144">
        <v>11510</v>
      </c>
      <c r="AC138" s="232"/>
      <c r="AD138" s="232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218"/>
    </row>
    <row r="139" spans="1:50" ht="24" hidden="1" customHeight="1" x14ac:dyDescent="0.15">
      <c r="A139" s="220">
        <v>5</v>
      </c>
      <c r="B139" s="217"/>
      <c r="C139" s="136" t="s">
        <v>2139</v>
      </c>
      <c r="D139" s="136"/>
      <c r="E139" s="139" t="s">
        <v>9290</v>
      </c>
      <c r="F139" s="136" t="s">
        <v>2139</v>
      </c>
      <c r="G139" s="232" t="s">
        <v>2483</v>
      </c>
      <c r="H139" s="136"/>
      <c r="I139" s="138">
        <v>45580</v>
      </c>
      <c r="J139" s="138">
        <v>75</v>
      </c>
      <c r="K139" s="138">
        <v>75</v>
      </c>
      <c r="L139" s="136" t="s">
        <v>310</v>
      </c>
      <c r="M139" s="138">
        <v>68</v>
      </c>
      <c r="N139" s="138">
        <v>105</v>
      </c>
      <c r="O139" s="138">
        <v>7140</v>
      </c>
      <c r="P139" s="138">
        <v>1</v>
      </c>
      <c r="Q139" s="138">
        <v>100</v>
      </c>
      <c r="R139" s="138">
        <v>100</v>
      </c>
      <c r="S139" s="136" t="s">
        <v>185</v>
      </c>
      <c r="T139" s="136"/>
      <c r="U139" s="136">
        <v>2010</v>
      </c>
      <c r="V139" s="136"/>
      <c r="W139" s="136"/>
      <c r="X139" s="136"/>
      <c r="Y139" s="136"/>
      <c r="Z139" s="136"/>
      <c r="AA139" s="136"/>
      <c r="AB139" s="138">
        <v>13220</v>
      </c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215"/>
    </row>
    <row r="140" spans="1:50" ht="24" hidden="1" customHeight="1" x14ac:dyDescent="0.15">
      <c r="A140" s="220">
        <v>6</v>
      </c>
      <c r="B140" s="217"/>
      <c r="C140" s="136" t="s">
        <v>2139</v>
      </c>
      <c r="D140" s="136"/>
      <c r="E140" s="139" t="s">
        <v>9291</v>
      </c>
      <c r="F140" s="136" t="s">
        <v>2139</v>
      </c>
      <c r="G140" s="232" t="s">
        <v>2139</v>
      </c>
      <c r="H140" s="136"/>
      <c r="I140" s="138">
        <v>14350</v>
      </c>
      <c r="J140" s="138"/>
      <c r="K140" s="138"/>
      <c r="L140" s="136" t="s">
        <v>330</v>
      </c>
      <c r="M140" s="138" t="s">
        <v>9292</v>
      </c>
      <c r="N140" s="138" t="s">
        <v>9293</v>
      </c>
      <c r="O140" s="138">
        <v>14350</v>
      </c>
      <c r="P140" s="138">
        <v>2</v>
      </c>
      <c r="Q140" s="138"/>
      <c r="R140" s="138"/>
      <c r="S140" s="136"/>
      <c r="T140" s="136"/>
      <c r="U140" s="136">
        <v>1994</v>
      </c>
      <c r="V140" s="136"/>
      <c r="W140" s="136"/>
      <c r="X140" s="136"/>
      <c r="Y140" s="136"/>
      <c r="Z140" s="136"/>
      <c r="AA140" s="136"/>
      <c r="AB140" s="138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  <c r="AW140" s="136"/>
      <c r="AX140" s="215"/>
    </row>
    <row r="141" spans="1:50" ht="24" hidden="1" customHeight="1" x14ac:dyDescent="0.15">
      <c r="A141" s="220">
        <v>7</v>
      </c>
      <c r="B141" s="217"/>
      <c r="C141" s="232" t="s">
        <v>2139</v>
      </c>
      <c r="D141" s="232"/>
      <c r="E141" s="232" t="s">
        <v>9294</v>
      </c>
      <c r="F141" s="232" t="s">
        <v>2139</v>
      </c>
      <c r="G141" s="232" t="s">
        <v>2483</v>
      </c>
      <c r="H141" s="232"/>
      <c r="I141" s="144">
        <v>9600</v>
      </c>
      <c r="J141" s="144"/>
      <c r="K141" s="144"/>
      <c r="L141" s="232" t="s">
        <v>154</v>
      </c>
      <c r="M141" s="144">
        <v>80</v>
      </c>
      <c r="N141" s="144">
        <v>120</v>
      </c>
      <c r="O141" s="144">
        <v>9600</v>
      </c>
      <c r="P141" s="144">
        <v>1</v>
      </c>
      <c r="Q141" s="144"/>
      <c r="R141" s="144"/>
      <c r="S141" s="232"/>
      <c r="T141" s="232"/>
      <c r="U141" s="232">
        <v>2009</v>
      </c>
      <c r="V141" s="148"/>
      <c r="W141" s="148"/>
      <c r="X141" s="148"/>
      <c r="Y141" s="148"/>
      <c r="Z141" s="148"/>
      <c r="AA141" s="148"/>
      <c r="AB141" s="144"/>
      <c r="AC141" s="232"/>
      <c r="AD141" s="232"/>
      <c r="AE141" s="148"/>
      <c r="AF141" s="148"/>
      <c r="AG141" s="232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218"/>
    </row>
    <row r="142" spans="1:50" ht="24" hidden="1" customHeight="1" x14ac:dyDescent="0.15">
      <c r="A142" s="220"/>
      <c r="B142" s="217"/>
      <c r="C142" s="232" t="s">
        <v>2139</v>
      </c>
      <c r="D142" s="232" t="s">
        <v>9295</v>
      </c>
      <c r="E142" s="232" t="s">
        <v>9296</v>
      </c>
      <c r="F142" s="232" t="s">
        <v>2139</v>
      </c>
      <c r="G142" s="232" t="s">
        <v>2483</v>
      </c>
      <c r="H142" s="232" t="s">
        <v>2483</v>
      </c>
      <c r="I142" s="144">
        <v>27400</v>
      </c>
      <c r="J142" s="144">
        <v>99</v>
      </c>
      <c r="K142" s="144">
        <v>99</v>
      </c>
      <c r="L142" s="232" t="s">
        <v>310</v>
      </c>
      <c r="M142" s="144">
        <v>65</v>
      </c>
      <c r="N142" s="144">
        <v>109</v>
      </c>
      <c r="O142" s="144">
        <v>7055</v>
      </c>
      <c r="P142" s="144">
        <v>1</v>
      </c>
      <c r="Q142" s="144">
        <v>150</v>
      </c>
      <c r="R142" s="144">
        <v>150</v>
      </c>
      <c r="S142" s="232" t="s">
        <v>185</v>
      </c>
      <c r="T142" s="232"/>
      <c r="U142" s="232">
        <v>2014</v>
      </c>
      <c r="V142" s="148">
        <v>4064</v>
      </c>
      <c r="W142" s="148"/>
      <c r="X142" s="148"/>
      <c r="Y142" s="148"/>
      <c r="Z142" s="148"/>
      <c r="AA142" s="148"/>
      <c r="AB142" s="144">
        <v>4064</v>
      </c>
      <c r="AC142" s="232"/>
      <c r="AD142" s="232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218"/>
    </row>
    <row r="143" spans="1:50" ht="24" hidden="1" customHeight="1" x14ac:dyDescent="0.15">
      <c r="A143" s="220"/>
      <c r="B143" s="217"/>
      <c r="C143" s="232" t="s">
        <v>2139</v>
      </c>
      <c r="D143" s="139" t="s">
        <v>9297</v>
      </c>
      <c r="E143" s="139" t="s">
        <v>9298</v>
      </c>
      <c r="F143" s="136" t="s">
        <v>2139</v>
      </c>
      <c r="G143" s="232" t="s">
        <v>2483</v>
      </c>
      <c r="H143" s="232" t="s">
        <v>2483</v>
      </c>
      <c r="I143" s="144">
        <v>7536</v>
      </c>
      <c r="J143" s="144"/>
      <c r="K143" s="144"/>
      <c r="L143" s="232" t="s">
        <v>310</v>
      </c>
      <c r="M143" s="138">
        <v>65</v>
      </c>
      <c r="N143" s="138">
        <v>100</v>
      </c>
      <c r="O143" s="138">
        <v>7526</v>
      </c>
      <c r="P143" s="138">
        <v>1</v>
      </c>
      <c r="Q143" s="144">
        <v>100</v>
      </c>
      <c r="R143" s="144">
        <v>100</v>
      </c>
      <c r="S143" s="232" t="s">
        <v>185</v>
      </c>
      <c r="T143" s="232"/>
      <c r="U143" s="232">
        <v>2014</v>
      </c>
      <c r="V143" s="144">
        <v>53600</v>
      </c>
      <c r="W143" s="232" t="s">
        <v>9299</v>
      </c>
      <c r="X143" s="136"/>
      <c r="Y143" s="136"/>
      <c r="Z143" s="136"/>
      <c r="AA143" s="136"/>
      <c r="AB143" s="144">
        <v>53600</v>
      </c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218"/>
    </row>
    <row r="144" spans="1:50" ht="24" hidden="1" customHeight="1" x14ac:dyDescent="0.15">
      <c r="A144" s="220"/>
      <c r="B144" s="217"/>
      <c r="C144" s="232" t="s">
        <v>2139</v>
      </c>
      <c r="D144" s="139"/>
      <c r="E144" s="139" t="s">
        <v>9300</v>
      </c>
      <c r="F144" s="136" t="s">
        <v>2139</v>
      </c>
      <c r="G144" s="232" t="s">
        <v>2483</v>
      </c>
      <c r="H144" s="232"/>
      <c r="I144" s="144">
        <v>7140</v>
      </c>
      <c r="J144" s="144"/>
      <c r="K144" s="144"/>
      <c r="L144" s="232" t="s">
        <v>330</v>
      </c>
      <c r="M144" s="138">
        <v>68</v>
      </c>
      <c r="N144" s="138">
        <v>105</v>
      </c>
      <c r="O144" s="138">
        <v>7140</v>
      </c>
      <c r="P144" s="138">
        <v>1</v>
      </c>
      <c r="Q144" s="144"/>
      <c r="R144" s="144"/>
      <c r="S144" s="232"/>
      <c r="T144" s="232"/>
      <c r="U144" s="232">
        <v>2012</v>
      </c>
      <c r="V144" s="144"/>
      <c r="W144" s="232"/>
      <c r="X144" s="136"/>
      <c r="Y144" s="136"/>
      <c r="Z144" s="136"/>
      <c r="AA144" s="136"/>
      <c r="AB144" s="144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  <c r="AW144" s="136"/>
      <c r="AX144" s="218"/>
    </row>
    <row r="145" spans="1:51" ht="24" hidden="1" customHeight="1" x14ac:dyDescent="0.15">
      <c r="A145" s="220"/>
      <c r="B145" s="217"/>
      <c r="C145" s="232" t="s">
        <v>2139</v>
      </c>
      <c r="D145" s="232"/>
      <c r="E145" s="139" t="s">
        <v>9301</v>
      </c>
      <c r="F145" s="136" t="s">
        <v>2128</v>
      </c>
      <c r="G145" s="232" t="s">
        <v>2144</v>
      </c>
      <c r="H145" s="232"/>
      <c r="I145" s="144">
        <v>8000</v>
      </c>
      <c r="J145" s="144"/>
      <c r="K145" s="144"/>
      <c r="L145" s="232" t="s">
        <v>310</v>
      </c>
      <c r="M145" s="138">
        <v>65</v>
      </c>
      <c r="N145" s="138">
        <v>98</v>
      </c>
      <c r="O145" s="138">
        <v>6730</v>
      </c>
      <c r="P145" s="138">
        <v>1</v>
      </c>
      <c r="Q145" s="144"/>
      <c r="R145" s="144"/>
      <c r="S145" s="232"/>
      <c r="T145" s="232"/>
      <c r="U145" s="232">
        <v>2010</v>
      </c>
      <c r="V145" s="148"/>
      <c r="W145" s="148"/>
      <c r="X145" s="148"/>
      <c r="Y145" s="148"/>
      <c r="Z145" s="148"/>
      <c r="AA145" s="148"/>
      <c r="AB145" s="144">
        <v>650</v>
      </c>
      <c r="AC145" s="232"/>
      <c r="AD145" s="232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218"/>
    </row>
    <row r="146" spans="1:51" ht="24" hidden="1" customHeight="1" x14ac:dyDescent="0.15">
      <c r="A146" s="220"/>
      <c r="B146" s="217"/>
      <c r="C146" s="232" t="s">
        <v>2139</v>
      </c>
      <c r="D146" s="232"/>
      <c r="E146" s="139" t="s">
        <v>13876</v>
      </c>
      <c r="F146" s="136" t="s">
        <v>2139</v>
      </c>
      <c r="G146" s="232" t="s">
        <v>2483</v>
      </c>
      <c r="H146" s="232"/>
      <c r="I146" s="144">
        <v>7466</v>
      </c>
      <c r="J146" s="144"/>
      <c r="K146" s="144"/>
      <c r="L146" s="232" t="s">
        <v>310</v>
      </c>
      <c r="M146" s="138">
        <v>68</v>
      </c>
      <c r="N146" s="138">
        <v>107</v>
      </c>
      <c r="O146" s="138">
        <v>7276</v>
      </c>
      <c r="P146" s="138">
        <v>1</v>
      </c>
      <c r="Q146" s="144"/>
      <c r="R146" s="144"/>
      <c r="S146" s="232"/>
      <c r="T146" s="232"/>
      <c r="U146" s="232">
        <v>2007</v>
      </c>
      <c r="V146" s="148"/>
      <c r="W146" s="148"/>
      <c r="X146" s="148"/>
      <c r="Y146" s="148"/>
      <c r="Z146" s="148"/>
      <c r="AA146" s="148"/>
      <c r="AB146" s="144"/>
      <c r="AC146" s="232"/>
      <c r="AD146" s="232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218"/>
    </row>
    <row r="147" spans="1:51" s="1200" customFormat="1" ht="24" hidden="1" customHeight="1" x14ac:dyDescent="0.15">
      <c r="A147" s="1257"/>
      <c r="B147" s="1503" t="s">
        <v>16801</v>
      </c>
      <c r="C147" s="650" t="s">
        <v>613</v>
      </c>
      <c r="D147" s="666"/>
      <c r="E147" s="676">
        <f>COUNTA(E148:E180)</f>
        <v>33</v>
      </c>
      <c r="F147" s="666"/>
      <c r="G147" s="666"/>
      <c r="H147" s="650"/>
      <c r="I147" s="665">
        <f>SUM(I148:I180)</f>
        <v>1057914.3</v>
      </c>
      <c r="J147" s="665">
        <f>SUM(J148:J180)</f>
        <v>50297.100000000006</v>
      </c>
      <c r="K147" s="665">
        <f>SUM(K148:K180)</f>
        <v>145068.93</v>
      </c>
      <c r="L147" s="665"/>
      <c r="M147" s="665"/>
      <c r="N147" s="665"/>
      <c r="O147" s="665"/>
      <c r="P147" s="665">
        <f>SUM(P148:P180)</f>
        <v>35</v>
      </c>
      <c r="Q147" s="665"/>
      <c r="R147" s="665"/>
      <c r="S147" s="650"/>
      <c r="T147" s="650"/>
      <c r="U147" s="650"/>
      <c r="V147" s="666"/>
      <c r="W147" s="666"/>
      <c r="X147" s="666"/>
      <c r="Y147" s="666"/>
      <c r="Z147" s="666"/>
      <c r="AA147" s="666"/>
      <c r="AB147" s="665"/>
      <c r="AC147" s="650"/>
      <c r="AD147" s="650"/>
      <c r="AE147" s="666"/>
      <c r="AF147" s="666"/>
      <c r="AG147" s="650"/>
      <c r="AH147" s="666"/>
      <c r="AI147" s="666"/>
      <c r="AJ147" s="666"/>
      <c r="AK147" s="666"/>
      <c r="AL147" s="666"/>
      <c r="AM147" s="666"/>
      <c r="AN147" s="666"/>
      <c r="AO147" s="666"/>
      <c r="AP147" s="666"/>
      <c r="AQ147" s="666"/>
      <c r="AR147" s="666"/>
      <c r="AS147" s="666"/>
      <c r="AT147" s="666"/>
      <c r="AU147" s="666"/>
      <c r="AV147" s="666"/>
      <c r="AW147" s="666"/>
      <c r="AX147" s="1504"/>
      <c r="AY147" s="1505"/>
    </row>
    <row r="148" spans="1:51" s="1201" customFormat="1" ht="24" hidden="1" customHeight="1" x14ac:dyDescent="0.15">
      <c r="A148" s="216" t="s">
        <v>336</v>
      </c>
      <c r="B148" s="1506"/>
      <c r="C148" s="625" t="s">
        <v>855</v>
      </c>
      <c r="D148" s="625" t="s">
        <v>856</v>
      </c>
      <c r="E148" s="625" t="s">
        <v>857</v>
      </c>
      <c r="F148" s="625" t="s">
        <v>654</v>
      </c>
      <c r="G148" s="625" t="s">
        <v>2595</v>
      </c>
      <c r="H148" s="627">
        <v>1</v>
      </c>
      <c r="I148" s="626">
        <v>12324</v>
      </c>
      <c r="J148" s="626"/>
      <c r="K148" s="626"/>
      <c r="L148" s="625" t="s">
        <v>330</v>
      </c>
      <c r="M148" s="626">
        <v>72</v>
      </c>
      <c r="N148" s="626">
        <v>109</v>
      </c>
      <c r="O148" s="626">
        <v>7848</v>
      </c>
      <c r="P148" s="626">
        <v>1</v>
      </c>
      <c r="Q148" s="626">
        <v>500</v>
      </c>
      <c r="R148" s="626">
        <v>500</v>
      </c>
      <c r="S148" s="625" t="s">
        <v>783</v>
      </c>
      <c r="T148" s="625" t="s">
        <v>783</v>
      </c>
      <c r="U148" s="625">
        <v>1986</v>
      </c>
      <c r="V148" s="627"/>
      <c r="W148" s="627">
        <v>72</v>
      </c>
      <c r="X148" s="627"/>
      <c r="Y148" s="627">
        <v>140</v>
      </c>
      <c r="Z148" s="627"/>
      <c r="AA148" s="627"/>
      <c r="AB148" s="626">
        <v>212</v>
      </c>
      <c r="AC148" s="625"/>
      <c r="AD148" s="625"/>
      <c r="AE148" s="627"/>
      <c r="AF148" s="627"/>
      <c r="AG148" s="627"/>
      <c r="AH148" s="627"/>
      <c r="AI148" s="627"/>
      <c r="AJ148" s="627"/>
      <c r="AK148" s="627"/>
      <c r="AL148" s="627"/>
      <c r="AM148" s="627"/>
      <c r="AN148" s="627"/>
      <c r="AO148" s="627"/>
      <c r="AP148" s="627"/>
      <c r="AQ148" s="627"/>
      <c r="AR148" s="627"/>
      <c r="AS148" s="627"/>
      <c r="AT148" s="627"/>
      <c r="AU148" s="627"/>
      <c r="AV148" s="627"/>
      <c r="AW148" s="627"/>
      <c r="AX148" s="1507"/>
      <c r="AY148" s="207"/>
    </row>
    <row r="149" spans="1:51" s="1201" customFormat="1" ht="24" hidden="1" customHeight="1" x14ac:dyDescent="0.15">
      <c r="A149" s="216"/>
      <c r="B149" s="987"/>
      <c r="C149" s="625" t="s">
        <v>855</v>
      </c>
      <c r="D149" s="625"/>
      <c r="E149" s="625" t="s">
        <v>859</v>
      </c>
      <c r="F149" s="625" t="s">
        <v>855</v>
      </c>
      <c r="G149" s="625" t="s">
        <v>855</v>
      </c>
      <c r="H149" s="627"/>
      <c r="I149" s="626">
        <v>33252</v>
      </c>
      <c r="J149" s="626"/>
      <c r="K149" s="626"/>
      <c r="L149" s="625" t="s">
        <v>310</v>
      </c>
      <c r="M149" s="626">
        <v>60</v>
      </c>
      <c r="N149" s="626">
        <v>90</v>
      </c>
      <c r="O149" s="626">
        <v>5400</v>
      </c>
      <c r="P149" s="626">
        <v>1</v>
      </c>
      <c r="Q149" s="626"/>
      <c r="R149" s="626"/>
      <c r="S149" s="625"/>
      <c r="T149" s="625"/>
      <c r="U149" s="625">
        <v>2005</v>
      </c>
      <c r="V149" s="627"/>
      <c r="W149" s="627"/>
      <c r="X149" s="627"/>
      <c r="Y149" s="627"/>
      <c r="Z149" s="627"/>
      <c r="AA149" s="627"/>
      <c r="AB149" s="626">
        <v>1200</v>
      </c>
      <c r="AC149" s="625"/>
      <c r="AD149" s="625"/>
      <c r="AE149" s="627"/>
      <c r="AF149" s="627"/>
      <c r="AG149" s="627"/>
      <c r="AH149" s="627"/>
      <c r="AI149" s="627"/>
      <c r="AJ149" s="627"/>
      <c r="AK149" s="627"/>
      <c r="AL149" s="627"/>
      <c r="AM149" s="627"/>
      <c r="AN149" s="627"/>
      <c r="AO149" s="627"/>
      <c r="AP149" s="627"/>
      <c r="AQ149" s="627"/>
      <c r="AR149" s="627"/>
      <c r="AS149" s="627"/>
      <c r="AT149" s="627"/>
      <c r="AU149" s="627"/>
      <c r="AV149" s="627"/>
      <c r="AW149" s="627"/>
      <c r="AX149" s="1507" t="s">
        <v>684</v>
      </c>
      <c r="AY149" s="207"/>
    </row>
    <row r="150" spans="1:51" s="1201" customFormat="1" ht="24" hidden="1" customHeight="1" x14ac:dyDescent="0.15">
      <c r="A150" s="216"/>
      <c r="B150" s="987"/>
      <c r="C150" s="625" t="s">
        <v>855</v>
      </c>
      <c r="D150" s="625"/>
      <c r="E150" s="625" t="s">
        <v>860</v>
      </c>
      <c r="F150" s="625" t="s">
        <v>855</v>
      </c>
      <c r="G150" s="625" t="s">
        <v>855</v>
      </c>
      <c r="H150" s="627"/>
      <c r="I150" s="626">
        <v>78328</v>
      </c>
      <c r="J150" s="626"/>
      <c r="K150" s="626"/>
      <c r="L150" s="625" t="s">
        <v>310</v>
      </c>
      <c r="M150" s="626">
        <v>64</v>
      </c>
      <c r="N150" s="626">
        <v>100</v>
      </c>
      <c r="O150" s="626">
        <v>6400</v>
      </c>
      <c r="P150" s="626">
        <v>1</v>
      </c>
      <c r="Q150" s="626">
        <v>2000</v>
      </c>
      <c r="R150" s="626">
        <v>2000</v>
      </c>
      <c r="S150" s="625" t="s">
        <v>185</v>
      </c>
      <c r="T150" s="625" t="s">
        <v>784</v>
      </c>
      <c r="U150" s="625">
        <v>2008</v>
      </c>
      <c r="V150" s="627"/>
      <c r="W150" s="627"/>
      <c r="X150" s="627"/>
      <c r="Y150" s="627"/>
      <c r="Z150" s="627"/>
      <c r="AA150" s="627"/>
      <c r="AB150" s="626">
        <v>984</v>
      </c>
      <c r="AC150" s="625"/>
      <c r="AD150" s="625"/>
      <c r="AE150" s="627"/>
      <c r="AF150" s="627"/>
      <c r="AG150" s="627"/>
      <c r="AH150" s="627"/>
      <c r="AI150" s="627"/>
      <c r="AJ150" s="627"/>
      <c r="AK150" s="627"/>
      <c r="AL150" s="627"/>
      <c r="AM150" s="627"/>
      <c r="AN150" s="627"/>
      <c r="AO150" s="627"/>
      <c r="AP150" s="627"/>
      <c r="AQ150" s="627"/>
      <c r="AR150" s="627"/>
      <c r="AS150" s="627"/>
      <c r="AT150" s="627"/>
      <c r="AU150" s="627"/>
      <c r="AV150" s="627"/>
      <c r="AW150" s="627"/>
      <c r="AX150" s="1507" t="s">
        <v>861</v>
      </c>
      <c r="AY150" s="207"/>
    </row>
    <row r="151" spans="1:51" s="1201" customFormat="1" ht="24" hidden="1" customHeight="1" x14ac:dyDescent="0.15">
      <c r="A151" s="216"/>
      <c r="B151" s="987"/>
      <c r="C151" s="625" t="s">
        <v>855</v>
      </c>
      <c r="D151" s="625"/>
      <c r="E151" s="625" t="s">
        <v>862</v>
      </c>
      <c r="F151" s="625" t="s">
        <v>855</v>
      </c>
      <c r="G151" s="625" t="s">
        <v>855</v>
      </c>
      <c r="H151" s="627"/>
      <c r="I151" s="626">
        <v>5885</v>
      </c>
      <c r="J151" s="626"/>
      <c r="K151" s="626"/>
      <c r="L151" s="625" t="s">
        <v>310</v>
      </c>
      <c r="M151" s="626">
        <v>53</v>
      </c>
      <c r="N151" s="626">
        <v>90</v>
      </c>
      <c r="O151" s="626">
        <v>4770</v>
      </c>
      <c r="P151" s="626">
        <v>1</v>
      </c>
      <c r="Q151" s="626"/>
      <c r="R151" s="626"/>
      <c r="S151" s="625"/>
      <c r="T151" s="625"/>
      <c r="U151" s="625">
        <v>2012</v>
      </c>
      <c r="V151" s="627"/>
      <c r="W151" s="627"/>
      <c r="X151" s="627"/>
      <c r="Y151" s="627"/>
      <c r="Z151" s="627"/>
      <c r="AA151" s="627"/>
      <c r="AB151" s="626"/>
      <c r="AC151" s="625"/>
      <c r="AD151" s="625"/>
      <c r="AE151" s="627"/>
      <c r="AF151" s="627"/>
      <c r="AG151" s="627"/>
      <c r="AH151" s="627"/>
      <c r="AI151" s="627"/>
      <c r="AJ151" s="627"/>
      <c r="AK151" s="627"/>
      <c r="AL151" s="627"/>
      <c r="AM151" s="627"/>
      <c r="AN151" s="627"/>
      <c r="AO151" s="627"/>
      <c r="AP151" s="627"/>
      <c r="AQ151" s="627"/>
      <c r="AR151" s="627"/>
      <c r="AS151" s="627"/>
      <c r="AT151" s="627"/>
      <c r="AU151" s="627"/>
      <c r="AV151" s="627"/>
      <c r="AW151" s="627"/>
      <c r="AX151" s="1507"/>
      <c r="AY151" s="207"/>
    </row>
    <row r="152" spans="1:51" s="1201" customFormat="1" ht="24" hidden="1" customHeight="1" x14ac:dyDescent="0.15">
      <c r="A152" s="216"/>
      <c r="B152" s="987"/>
      <c r="C152" s="720" t="s">
        <v>855</v>
      </c>
      <c r="D152" s="720"/>
      <c r="E152" s="726" t="s">
        <v>12006</v>
      </c>
      <c r="F152" s="720" t="s">
        <v>855</v>
      </c>
      <c r="G152" s="720" t="s">
        <v>855</v>
      </c>
      <c r="H152" s="720"/>
      <c r="I152" s="719">
        <v>9939</v>
      </c>
      <c r="J152" s="719"/>
      <c r="K152" s="719"/>
      <c r="L152" s="720" t="s">
        <v>310</v>
      </c>
      <c r="M152" s="719">
        <v>79.8</v>
      </c>
      <c r="N152" s="719">
        <v>44.8</v>
      </c>
      <c r="O152" s="719">
        <v>3600</v>
      </c>
      <c r="P152" s="719">
        <v>1</v>
      </c>
      <c r="Q152" s="719"/>
      <c r="R152" s="719"/>
      <c r="S152" s="720"/>
      <c r="T152" s="720"/>
      <c r="U152" s="720">
        <v>2017</v>
      </c>
      <c r="V152" s="720"/>
      <c r="W152" s="720"/>
      <c r="X152" s="720"/>
      <c r="Y152" s="720"/>
      <c r="Z152" s="720"/>
      <c r="AA152" s="720"/>
      <c r="AB152" s="801">
        <v>1500</v>
      </c>
      <c r="AC152" s="720"/>
      <c r="AD152" s="720"/>
      <c r="AE152" s="720"/>
      <c r="AF152" s="720"/>
      <c r="AG152" s="720"/>
      <c r="AH152" s="720"/>
      <c r="AI152" s="720"/>
      <c r="AJ152" s="720"/>
      <c r="AK152" s="720"/>
      <c r="AL152" s="720"/>
      <c r="AM152" s="720"/>
      <c r="AN152" s="720"/>
      <c r="AO152" s="720"/>
      <c r="AP152" s="720"/>
      <c r="AQ152" s="720"/>
      <c r="AR152" s="720"/>
      <c r="AS152" s="720"/>
      <c r="AT152" s="720"/>
      <c r="AU152" s="720"/>
      <c r="AV152" s="720"/>
      <c r="AW152" s="720"/>
      <c r="AX152" s="1508" t="s">
        <v>10421</v>
      </c>
      <c r="AY152" s="207"/>
    </row>
    <row r="153" spans="1:51" s="1201" customFormat="1" ht="24" hidden="1" customHeight="1" x14ac:dyDescent="0.15">
      <c r="A153" s="216"/>
      <c r="B153" s="987"/>
      <c r="C153" s="720" t="s">
        <v>670</v>
      </c>
      <c r="D153" s="720"/>
      <c r="E153" s="726" t="s">
        <v>2596</v>
      </c>
      <c r="F153" s="720" t="s">
        <v>670</v>
      </c>
      <c r="G153" s="720" t="s">
        <v>2597</v>
      </c>
      <c r="H153" s="720"/>
      <c r="I153" s="719">
        <v>50555</v>
      </c>
      <c r="J153" s="719"/>
      <c r="K153" s="719"/>
      <c r="L153" s="720" t="s">
        <v>310</v>
      </c>
      <c r="M153" s="719">
        <v>68</v>
      </c>
      <c r="N153" s="719">
        <v>103</v>
      </c>
      <c r="O153" s="719">
        <v>7004</v>
      </c>
      <c r="P153" s="719">
        <v>1</v>
      </c>
      <c r="Q153" s="719">
        <v>510</v>
      </c>
      <c r="R153" s="719">
        <v>510</v>
      </c>
      <c r="S153" s="720" t="s">
        <v>185</v>
      </c>
      <c r="T153" s="720" t="s">
        <v>784</v>
      </c>
      <c r="U153" s="720">
        <v>2012</v>
      </c>
      <c r="V153" s="720"/>
      <c r="W153" s="720"/>
      <c r="X153" s="720"/>
      <c r="Y153" s="720"/>
      <c r="Z153" s="720"/>
      <c r="AA153" s="720"/>
      <c r="AB153" s="801" t="s">
        <v>10417</v>
      </c>
      <c r="AC153" s="720"/>
      <c r="AD153" s="720"/>
      <c r="AE153" s="720"/>
      <c r="AF153" s="720"/>
      <c r="AG153" s="720"/>
      <c r="AH153" s="720"/>
      <c r="AI153" s="720"/>
      <c r="AJ153" s="720"/>
      <c r="AK153" s="720"/>
      <c r="AL153" s="720"/>
      <c r="AM153" s="720"/>
      <c r="AN153" s="720"/>
      <c r="AO153" s="720"/>
      <c r="AP153" s="720"/>
      <c r="AQ153" s="720"/>
      <c r="AR153" s="720"/>
      <c r="AS153" s="720"/>
      <c r="AT153" s="720"/>
      <c r="AU153" s="720"/>
      <c r="AV153" s="720"/>
      <c r="AW153" s="720"/>
      <c r="AX153" s="1508" t="s">
        <v>2598</v>
      </c>
      <c r="AY153" s="207"/>
    </row>
    <row r="154" spans="1:51" s="1201" customFormat="1" ht="24" hidden="1" customHeight="1" x14ac:dyDescent="0.15">
      <c r="A154" s="216"/>
      <c r="B154" s="987"/>
      <c r="C154" s="720" t="s">
        <v>670</v>
      </c>
      <c r="D154" s="720"/>
      <c r="E154" s="726" t="s">
        <v>2599</v>
      </c>
      <c r="F154" s="720" t="s">
        <v>670</v>
      </c>
      <c r="G154" s="720" t="s">
        <v>670</v>
      </c>
      <c r="H154" s="720"/>
      <c r="I154" s="719">
        <v>60117</v>
      </c>
      <c r="J154" s="719"/>
      <c r="K154" s="719"/>
      <c r="L154" s="720" t="s">
        <v>310</v>
      </c>
      <c r="M154" s="719">
        <v>51</v>
      </c>
      <c r="N154" s="719">
        <v>85</v>
      </c>
      <c r="O154" s="719">
        <v>5970</v>
      </c>
      <c r="P154" s="719">
        <v>1</v>
      </c>
      <c r="Q154" s="719"/>
      <c r="R154" s="719"/>
      <c r="S154" s="720"/>
      <c r="T154" s="720"/>
      <c r="U154" s="720">
        <v>2007</v>
      </c>
      <c r="V154" s="720"/>
      <c r="W154" s="720"/>
      <c r="X154" s="720"/>
      <c r="Y154" s="720"/>
      <c r="Z154" s="720"/>
      <c r="AA154" s="720"/>
      <c r="AB154" s="1509">
        <v>960</v>
      </c>
      <c r="AC154" s="720"/>
      <c r="AD154" s="720"/>
      <c r="AE154" s="720"/>
      <c r="AF154" s="720"/>
      <c r="AG154" s="720"/>
      <c r="AH154" s="720"/>
      <c r="AI154" s="720"/>
      <c r="AJ154" s="720"/>
      <c r="AK154" s="720"/>
      <c r="AL154" s="720"/>
      <c r="AM154" s="720"/>
      <c r="AN154" s="720"/>
      <c r="AO154" s="720"/>
      <c r="AP154" s="720"/>
      <c r="AQ154" s="720"/>
      <c r="AR154" s="720"/>
      <c r="AS154" s="720"/>
      <c r="AT154" s="720"/>
      <c r="AU154" s="720"/>
      <c r="AV154" s="720"/>
      <c r="AW154" s="720"/>
      <c r="AX154" s="1508" t="s">
        <v>2600</v>
      </c>
      <c r="AY154" s="207"/>
    </row>
    <row r="155" spans="1:51" s="1201" customFormat="1" ht="24" hidden="1" customHeight="1" x14ac:dyDescent="0.15">
      <c r="A155" s="216"/>
      <c r="B155" s="987"/>
      <c r="C155" s="720" t="s">
        <v>670</v>
      </c>
      <c r="D155" s="720"/>
      <c r="E155" s="726" t="s">
        <v>2601</v>
      </c>
      <c r="F155" s="720" t="s">
        <v>654</v>
      </c>
      <c r="G155" s="720" t="s">
        <v>2602</v>
      </c>
      <c r="H155" s="720"/>
      <c r="I155" s="719">
        <v>62155</v>
      </c>
      <c r="J155" s="719">
        <v>25263.97</v>
      </c>
      <c r="K155" s="719">
        <v>112517.26</v>
      </c>
      <c r="L155" s="720" t="s">
        <v>154</v>
      </c>
      <c r="M155" s="719">
        <v>78</v>
      </c>
      <c r="N155" s="719">
        <v>117</v>
      </c>
      <c r="O155" s="719">
        <v>9126</v>
      </c>
      <c r="P155" s="719">
        <v>1</v>
      </c>
      <c r="Q155" s="719">
        <v>19299</v>
      </c>
      <c r="R155" s="719">
        <v>19299</v>
      </c>
      <c r="S155" s="720" t="s">
        <v>185</v>
      </c>
      <c r="T155" s="720" t="s">
        <v>500</v>
      </c>
      <c r="U155" s="720">
        <v>2012</v>
      </c>
      <c r="V155" s="720"/>
      <c r="W155" s="720"/>
      <c r="X155" s="720"/>
      <c r="Y155" s="720"/>
      <c r="Z155" s="720"/>
      <c r="AA155" s="720"/>
      <c r="AB155" s="1509">
        <v>85300</v>
      </c>
      <c r="AC155" s="720"/>
      <c r="AD155" s="720"/>
      <c r="AE155" s="720"/>
      <c r="AF155" s="720"/>
      <c r="AG155" s="720"/>
      <c r="AH155" s="720"/>
      <c r="AI155" s="720"/>
      <c r="AJ155" s="720"/>
      <c r="AK155" s="720"/>
      <c r="AL155" s="720"/>
      <c r="AM155" s="720"/>
      <c r="AN155" s="720"/>
      <c r="AO155" s="720"/>
      <c r="AP155" s="720"/>
      <c r="AQ155" s="720"/>
      <c r="AR155" s="720"/>
      <c r="AS155" s="720"/>
      <c r="AT155" s="720"/>
      <c r="AU155" s="720"/>
      <c r="AV155" s="720"/>
      <c r="AW155" s="720"/>
      <c r="AX155" s="1508"/>
      <c r="AY155" s="207"/>
    </row>
    <row r="156" spans="1:51" s="1201" customFormat="1" ht="24" hidden="1" customHeight="1" x14ac:dyDescent="0.15">
      <c r="A156" s="216"/>
      <c r="B156" s="987"/>
      <c r="C156" s="720" t="s">
        <v>670</v>
      </c>
      <c r="D156" s="720"/>
      <c r="E156" s="726" t="s">
        <v>10418</v>
      </c>
      <c r="F156" s="720" t="s">
        <v>654</v>
      </c>
      <c r="G156" s="720" t="s">
        <v>10419</v>
      </c>
      <c r="H156" s="720"/>
      <c r="I156" s="719">
        <v>6400</v>
      </c>
      <c r="J156" s="719"/>
      <c r="K156" s="719">
        <v>6400</v>
      </c>
      <c r="L156" s="720" t="s">
        <v>310</v>
      </c>
      <c r="M156" s="719">
        <v>64</v>
      </c>
      <c r="N156" s="719">
        <v>100</v>
      </c>
      <c r="O156" s="719">
        <v>6400</v>
      </c>
      <c r="P156" s="719">
        <v>1</v>
      </c>
      <c r="Q156" s="719"/>
      <c r="R156" s="719"/>
      <c r="S156" s="720"/>
      <c r="T156" s="720"/>
      <c r="U156" s="720">
        <v>2010</v>
      </c>
      <c r="V156" s="720"/>
      <c r="W156" s="720"/>
      <c r="X156" s="720"/>
      <c r="Y156" s="720"/>
      <c r="Z156" s="720"/>
      <c r="AA156" s="720"/>
      <c r="AB156" s="719"/>
      <c r="AC156" s="720"/>
      <c r="AD156" s="720"/>
      <c r="AE156" s="720"/>
      <c r="AF156" s="720"/>
      <c r="AG156" s="720"/>
      <c r="AH156" s="720"/>
      <c r="AI156" s="720"/>
      <c r="AJ156" s="720"/>
      <c r="AK156" s="720"/>
      <c r="AL156" s="720"/>
      <c r="AM156" s="720"/>
      <c r="AN156" s="720"/>
      <c r="AO156" s="720"/>
      <c r="AP156" s="720"/>
      <c r="AQ156" s="720"/>
      <c r="AR156" s="720"/>
      <c r="AS156" s="720"/>
      <c r="AT156" s="720"/>
      <c r="AU156" s="720"/>
      <c r="AV156" s="720"/>
      <c r="AW156" s="720"/>
      <c r="AX156" s="1508" t="s">
        <v>684</v>
      </c>
      <c r="AY156" s="207"/>
    </row>
    <row r="157" spans="1:51" s="1201" customFormat="1" ht="24" hidden="1" customHeight="1" x14ac:dyDescent="0.15">
      <c r="A157" s="216"/>
      <c r="B157" s="987"/>
      <c r="C157" s="625" t="s">
        <v>670</v>
      </c>
      <c r="D157" s="625"/>
      <c r="E157" s="625" t="s">
        <v>14005</v>
      </c>
      <c r="F157" s="625" t="s">
        <v>670</v>
      </c>
      <c r="G157" s="625" t="s">
        <v>670</v>
      </c>
      <c r="H157" s="627"/>
      <c r="I157" s="626">
        <v>60632</v>
      </c>
      <c r="J157" s="626"/>
      <c r="K157" s="626"/>
      <c r="L157" s="625" t="s">
        <v>310</v>
      </c>
      <c r="M157" s="626">
        <v>68</v>
      </c>
      <c r="N157" s="626">
        <v>105</v>
      </c>
      <c r="O157" s="626">
        <v>13119</v>
      </c>
      <c r="P157" s="626">
        <v>1</v>
      </c>
      <c r="Q157" s="626"/>
      <c r="R157" s="626"/>
      <c r="S157" s="625"/>
      <c r="T157" s="625"/>
      <c r="U157" s="625">
        <v>2012</v>
      </c>
      <c r="V157" s="627"/>
      <c r="W157" s="627"/>
      <c r="X157" s="627"/>
      <c r="Y157" s="627"/>
      <c r="Z157" s="627"/>
      <c r="AA157" s="627"/>
      <c r="AB157" s="626"/>
      <c r="AC157" s="625"/>
      <c r="AD157" s="625"/>
      <c r="AE157" s="627"/>
      <c r="AF157" s="627"/>
      <c r="AG157" s="627"/>
      <c r="AH157" s="627"/>
      <c r="AI157" s="627"/>
      <c r="AJ157" s="627"/>
      <c r="AK157" s="627"/>
      <c r="AL157" s="627"/>
      <c r="AM157" s="627"/>
      <c r="AN157" s="627"/>
      <c r="AO157" s="627"/>
      <c r="AP157" s="627"/>
      <c r="AQ157" s="627"/>
      <c r="AR157" s="627"/>
      <c r="AS157" s="627"/>
      <c r="AT157" s="627"/>
      <c r="AU157" s="627"/>
      <c r="AV157" s="627"/>
      <c r="AW157" s="627"/>
      <c r="AX157" s="1507" t="s">
        <v>14006</v>
      </c>
      <c r="AY157" s="207"/>
    </row>
    <row r="158" spans="1:51" s="1201" customFormat="1" ht="24" hidden="1" customHeight="1" x14ac:dyDescent="0.15">
      <c r="A158" s="216"/>
      <c r="B158" s="987"/>
      <c r="C158" s="625" t="s">
        <v>863</v>
      </c>
      <c r="D158" s="625"/>
      <c r="E158" s="625" t="s">
        <v>864</v>
      </c>
      <c r="F158" s="625" t="s">
        <v>863</v>
      </c>
      <c r="G158" s="625" t="s">
        <v>863</v>
      </c>
      <c r="H158" s="627"/>
      <c r="I158" s="626">
        <v>14750</v>
      </c>
      <c r="J158" s="626"/>
      <c r="K158" s="626"/>
      <c r="L158" s="625" t="s">
        <v>310</v>
      </c>
      <c r="M158" s="626">
        <v>68</v>
      </c>
      <c r="N158" s="626">
        <v>105</v>
      </c>
      <c r="O158" s="626">
        <v>7140</v>
      </c>
      <c r="P158" s="626">
        <v>1</v>
      </c>
      <c r="Q158" s="626">
        <v>800</v>
      </c>
      <c r="R158" s="626">
        <v>800</v>
      </c>
      <c r="S158" s="625" t="s">
        <v>185</v>
      </c>
      <c r="T158" s="625"/>
      <c r="U158" s="625">
        <v>2007</v>
      </c>
      <c r="V158" s="627"/>
      <c r="W158" s="627"/>
      <c r="X158" s="627"/>
      <c r="Y158" s="627"/>
      <c r="Z158" s="627"/>
      <c r="AA158" s="627"/>
      <c r="AB158" s="626">
        <v>2000</v>
      </c>
      <c r="AC158" s="625"/>
      <c r="AD158" s="625"/>
      <c r="AE158" s="627"/>
      <c r="AF158" s="627"/>
      <c r="AG158" s="627"/>
      <c r="AH158" s="627"/>
      <c r="AI158" s="627"/>
      <c r="AJ158" s="627"/>
      <c r="AK158" s="627"/>
      <c r="AL158" s="627"/>
      <c r="AM158" s="627"/>
      <c r="AN158" s="627"/>
      <c r="AO158" s="627"/>
      <c r="AP158" s="627"/>
      <c r="AQ158" s="627"/>
      <c r="AR158" s="627"/>
      <c r="AS158" s="627"/>
      <c r="AT158" s="627"/>
      <c r="AU158" s="627"/>
      <c r="AV158" s="627"/>
      <c r="AW158" s="627"/>
      <c r="AX158" s="1507"/>
      <c r="AY158" s="207"/>
    </row>
    <row r="159" spans="1:51" s="1201" customFormat="1" ht="24" hidden="1" customHeight="1" x14ac:dyDescent="0.15">
      <c r="A159" s="216"/>
      <c r="B159" s="987"/>
      <c r="C159" s="625" t="s">
        <v>865</v>
      </c>
      <c r="D159" s="625" t="s">
        <v>866</v>
      </c>
      <c r="E159" s="625" t="s">
        <v>867</v>
      </c>
      <c r="F159" s="625" t="s">
        <v>865</v>
      </c>
      <c r="G159" s="625" t="s">
        <v>865</v>
      </c>
      <c r="H159" s="627">
        <v>1</v>
      </c>
      <c r="I159" s="626">
        <v>22280</v>
      </c>
      <c r="J159" s="626">
        <v>50</v>
      </c>
      <c r="K159" s="626">
        <v>50</v>
      </c>
      <c r="L159" s="625" t="s">
        <v>310</v>
      </c>
      <c r="M159" s="626">
        <v>67</v>
      </c>
      <c r="N159" s="626">
        <v>103</v>
      </c>
      <c r="O159" s="626">
        <v>7365</v>
      </c>
      <c r="P159" s="626">
        <v>1</v>
      </c>
      <c r="Q159" s="626">
        <v>700</v>
      </c>
      <c r="R159" s="626">
        <v>700</v>
      </c>
      <c r="S159" s="625" t="s">
        <v>185</v>
      </c>
      <c r="T159" s="625" t="s">
        <v>185</v>
      </c>
      <c r="U159" s="625">
        <v>1985</v>
      </c>
      <c r="V159" s="627"/>
      <c r="W159" s="627">
        <v>27</v>
      </c>
      <c r="X159" s="627"/>
      <c r="Y159" s="627">
        <v>100</v>
      </c>
      <c r="Z159" s="627"/>
      <c r="AA159" s="627"/>
      <c r="AB159" s="626">
        <v>127</v>
      </c>
      <c r="AC159" s="625"/>
      <c r="AD159" s="625"/>
      <c r="AE159" s="627"/>
      <c r="AF159" s="627"/>
      <c r="AG159" s="627"/>
      <c r="AH159" s="627"/>
      <c r="AI159" s="627"/>
      <c r="AJ159" s="627"/>
      <c r="AK159" s="627" t="s">
        <v>780</v>
      </c>
      <c r="AL159" s="627">
        <v>2</v>
      </c>
      <c r="AM159" s="627">
        <v>900</v>
      </c>
      <c r="AN159" s="627" t="s">
        <v>868</v>
      </c>
      <c r="AO159" s="627" t="s">
        <v>865</v>
      </c>
      <c r="AP159" s="627" t="s">
        <v>687</v>
      </c>
      <c r="AQ159" s="627">
        <v>1</v>
      </c>
      <c r="AR159" s="627">
        <v>400</v>
      </c>
      <c r="AS159" s="627" t="s">
        <v>869</v>
      </c>
      <c r="AT159" s="627" t="s">
        <v>865</v>
      </c>
      <c r="AU159" s="627"/>
      <c r="AV159" s="627"/>
      <c r="AW159" s="627"/>
      <c r="AX159" s="1507" t="s">
        <v>870</v>
      </c>
      <c r="AY159" s="207"/>
    </row>
    <row r="160" spans="1:51" s="1201" customFormat="1" ht="24" hidden="1" customHeight="1" x14ac:dyDescent="0.15">
      <c r="A160" s="216"/>
      <c r="B160" s="987"/>
      <c r="C160" s="625" t="s">
        <v>865</v>
      </c>
      <c r="D160" s="625" t="s">
        <v>866</v>
      </c>
      <c r="E160" s="625" t="s">
        <v>16802</v>
      </c>
      <c r="F160" s="625" t="s">
        <v>865</v>
      </c>
      <c r="G160" s="625" t="s">
        <v>16803</v>
      </c>
      <c r="H160" s="627">
        <v>1</v>
      </c>
      <c r="I160" s="626">
        <v>12698</v>
      </c>
      <c r="J160" s="626">
        <v>316</v>
      </c>
      <c r="K160" s="626">
        <v>306</v>
      </c>
      <c r="L160" s="625" t="s">
        <v>310</v>
      </c>
      <c r="M160" s="626">
        <v>68</v>
      </c>
      <c r="N160" s="626">
        <v>100</v>
      </c>
      <c r="O160" s="626">
        <v>6800</v>
      </c>
      <c r="P160" s="626">
        <v>1</v>
      </c>
      <c r="Q160" s="626">
        <v>596</v>
      </c>
      <c r="R160" s="626">
        <v>596</v>
      </c>
      <c r="S160" s="625" t="s">
        <v>185</v>
      </c>
      <c r="T160" s="625" t="s">
        <v>784</v>
      </c>
      <c r="U160" s="625">
        <v>2022</v>
      </c>
      <c r="V160" s="627"/>
      <c r="W160" s="627"/>
      <c r="X160" s="627"/>
      <c r="Y160" s="627"/>
      <c r="Z160" s="627"/>
      <c r="AA160" s="627"/>
      <c r="AB160" s="626">
        <v>15940</v>
      </c>
      <c r="AC160" s="625"/>
      <c r="AD160" s="625"/>
      <c r="AE160" s="627"/>
      <c r="AF160" s="627"/>
      <c r="AG160" s="627"/>
      <c r="AH160" s="627"/>
      <c r="AI160" s="627"/>
      <c r="AJ160" s="627"/>
      <c r="AK160" s="627"/>
      <c r="AL160" s="627"/>
      <c r="AM160" s="627"/>
      <c r="AN160" s="627"/>
      <c r="AO160" s="627"/>
      <c r="AP160" s="627"/>
      <c r="AQ160" s="627"/>
      <c r="AR160" s="627"/>
      <c r="AS160" s="627"/>
      <c r="AT160" s="627"/>
      <c r="AU160" s="627"/>
      <c r="AV160" s="627"/>
      <c r="AW160" s="627"/>
      <c r="AX160" s="1507" t="s">
        <v>16809</v>
      </c>
      <c r="AY160" s="207"/>
    </row>
    <row r="161" spans="1:51" s="1201" customFormat="1" ht="24" hidden="1" customHeight="1" x14ac:dyDescent="0.15">
      <c r="A161" s="216"/>
      <c r="B161" s="987"/>
      <c r="C161" s="625" t="s">
        <v>865</v>
      </c>
      <c r="D161" s="625" t="s">
        <v>866</v>
      </c>
      <c r="E161" s="625" t="s">
        <v>16804</v>
      </c>
      <c r="F161" s="625" t="s">
        <v>865</v>
      </c>
      <c r="G161" s="625" t="s">
        <v>16803</v>
      </c>
      <c r="H161" s="627">
        <v>1</v>
      </c>
      <c r="I161" s="626">
        <v>9110.2999999999993</v>
      </c>
      <c r="J161" s="626">
        <v>82.75</v>
      </c>
      <c r="K161" s="626">
        <v>82</v>
      </c>
      <c r="L161" s="625" t="s">
        <v>154</v>
      </c>
      <c r="M161" s="626">
        <v>75</v>
      </c>
      <c r="N161" s="626">
        <v>110</v>
      </c>
      <c r="O161" s="626">
        <v>8250</v>
      </c>
      <c r="P161" s="626">
        <v>1</v>
      </c>
      <c r="Q161" s="626"/>
      <c r="R161" s="626"/>
      <c r="S161" s="625"/>
      <c r="T161" s="625"/>
      <c r="U161" s="625">
        <v>2019</v>
      </c>
      <c r="V161" s="627"/>
      <c r="W161" s="627"/>
      <c r="X161" s="627"/>
      <c r="Y161" s="627"/>
      <c r="Z161" s="627"/>
      <c r="AA161" s="627"/>
      <c r="AB161" s="626"/>
      <c r="AC161" s="625"/>
      <c r="AD161" s="625"/>
      <c r="AE161" s="627"/>
      <c r="AF161" s="627"/>
      <c r="AG161" s="627"/>
      <c r="AH161" s="627"/>
      <c r="AI161" s="627"/>
      <c r="AJ161" s="627"/>
      <c r="AK161" s="627"/>
      <c r="AL161" s="627"/>
      <c r="AM161" s="627"/>
      <c r="AN161" s="627"/>
      <c r="AO161" s="627"/>
      <c r="AP161" s="627"/>
      <c r="AQ161" s="627"/>
      <c r="AR161" s="627"/>
      <c r="AS161" s="627"/>
      <c r="AT161" s="627"/>
      <c r="AU161" s="627"/>
      <c r="AV161" s="627"/>
      <c r="AW161" s="627"/>
      <c r="AX161" s="1507" t="s">
        <v>16810</v>
      </c>
      <c r="AY161" s="207"/>
    </row>
    <row r="162" spans="1:51" s="1201" customFormat="1" ht="24" hidden="1" customHeight="1" x14ac:dyDescent="0.15">
      <c r="A162" s="216"/>
      <c r="B162" s="987"/>
      <c r="C162" s="625" t="s">
        <v>871</v>
      </c>
      <c r="D162" s="625" t="s">
        <v>872</v>
      </c>
      <c r="E162" s="625" t="s">
        <v>873</v>
      </c>
      <c r="F162" s="625" t="s">
        <v>871</v>
      </c>
      <c r="G162" s="625" t="s">
        <v>871</v>
      </c>
      <c r="H162" s="627">
        <v>1</v>
      </c>
      <c r="I162" s="626">
        <v>14222</v>
      </c>
      <c r="J162" s="626">
        <v>1060</v>
      </c>
      <c r="K162" s="626">
        <v>1326</v>
      </c>
      <c r="L162" s="625" t="s">
        <v>310</v>
      </c>
      <c r="M162" s="626">
        <v>70</v>
      </c>
      <c r="N162" s="626">
        <v>106</v>
      </c>
      <c r="O162" s="626">
        <v>7420</v>
      </c>
      <c r="P162" s="626">
        <v>1</v>
      </c>
      <c r="Q162" s="626">
        <v>671</v>
      </c>
      <c r="R162" s="626">
        <v>2000</v>
      </c>
      <c r="S162" s="625" t="s">
        <v>185</v>
      </c>
      <c r="T162" s="625" t="s">
        <v>185</v>
      </c>
      <c r="U162" s="625">
        <v>2006</v>
      </c>
      <c r="V162" s="627"/>
      <c r="W162" s="627">
        <v>3</v>
      </c>
      <c r="X162" s="627"/>
      <c r="Y162" s="627"/>
      <c r="Z162" s="627"/>
      <c r="AA162" s="627"/>
      <c r="AB162" s="626">
        <v>2400</v>
      </c>
      <c r="AC162" s="625"/>
      <c r="AD162" s="625"/>
      <c r="AE162" s="627"/>
      <c r="AF162" s="627"/>
      <c r="AG162" s="627"/>
      <c r="AH162" s="627"/>
      <c r="AI162" s="627"/>
      <c r="AJ162" s="627"/>
      <c r="AK162" s="627"/>
      <c r="AL162" s="627"/>
      <c r="AM162" s="627"/>
      <c r="AN162" s="627"/>
      <c r="AO162" s="627"/>
      <c r="AP162" s="627"/>
      <c r="AQ162" s="627"/>
      <c r="AR162" s="627"/>
      <c r="AS162" s="627"/>
      <c r="AT162" s="627"/>
      <c r="AU162" s="627"/>
      <c r="AV162" s="627"/>
      <c r="AW162" s="627"/>
      <c r="AX162" s="1507"/>
      <c r="AY162" s="207"/>
    </row>
    <row r="163" spans="1:51" s="1201" customFormat="1" ht="24" hidden="1" customHeight="1" x14ac:dyDescent="0.15">
      <c r="A163" s="216"/>
      <c r="B163" s="987"/>
      <c r="C163" s="625" t="s">
        <v>871</v>
      </c>
      <c r="D163" s="625" t="s">
        <v>874</v>
      </c>
      <c r="E163" s="625" t="s">
        <v>875</v>
      </c>
      <c r="F163" s="625" t="s">
        <v>871</v>
      </c>
      <c r="G163" s="625" t="s">
        <v>871</v>
      </c>
      <c r="H163" s="627">
        <v>1</v>
      </c>
      <c r="I163" s="626">
        <v>32058</v>
      </c>
      <c r="J163" s="626"/>
      <c r="K163" s="626"/>
      <c r="L163" s="625" t="s">
        <v>310</v>
      </c>
      <c r="M163" s="626">
        <v>68</v>
      </c>
      <c r="N163" s="626">
        <v>105</v>
      </c>
      <c r="O163" s="626">
        <v>7140</v>
      </c>
      <c r="P163" s="626">
        <v>1</v>
      </c>
      <c r="Q163" s="626">
        <v>2000</v>
      </c>
      <c r="R163" s="626">
        <v>2000</v>
      </c>
      <c r="S163" s="625" t="s">
        <v>185</v>
      </c>
      <c r="T163" s="625" t="s">
        <v>784</v>
      </c>
      <c r="U163" s="625">
        <v>2013</v>
      </c>
      <c r="V163" s="627"/>
      <c r="W163" s="627"/>
      <c r="X163" s="627"/>
      <c r="Y163" s="627"/>
      <c r="Z163" s="627"/>
      <c r="AA163" s="627"/>
      <c r="AB163" s="626">
        <v>4100</v>
      </c>
      <c r="AC163" s="625"/>
      <c r="AD163" s="625"/>
      <c r="AE163" s="627"/>
      <c r="AF163" s="627"/>
      <c r="AG163" s="627"/>
      <c r="AH163" s="627"/>
      <c r="AI163" s="627"/>
      <c r="AJ163" s="627"/>
      <c r="AK163" s="627"/>
      <c r="AL163" s="627"/>
      <c r="AM163" s="627"/>
      <c r="AN163" s="627"/>
      <c r="AO163" s="627"/>
      <c r="AP163" s="627"/>
      <c r="AQ163" s="627"/>
      <c r="AR163" s="627"/>
      <c r="AS163" s="627"/>
      <c r="AT163" s="627"/>
      <c r="AU163" s="627"/>
      <c r="AV163" s="627"/>
      <c r="AW163" s="627"/>
      <c r="AX163" s="1507" t="s">
        <v>2604</v>
      </c>
      <c r="AY163" s="207"/>
    </row>
    <row r="164" spans="1:51" s="1201" customFormat="1" ht="24" hidden="1" customHeight="1" x14ac:dyDescent="0.15">
      <c r="A164" s="216"/>
      <c r="B164" s="987"/>
      <c r="C164" s="625" t="s">
        <v>871</v>
      </c>
      <c r="D164" s="625"/>
      <c r="E164" s="625" t="s">
        <v>1953</v>
      </c>
      <c r="F164" s="625" t="s">
        <v>871</v>
      </c>
      <c r="G164" s="625" t="s">
        <v>871</v>
      </c>
      <c r="H164" s="627"/>
      <c r="I164" s="626">
        <v>6539</v>
      </c>
      <c r="J164" s="626"/>
      <c r="K164" s="626"/>
      <c r="L164" s="625" t="s">
        <v>310</v>
      </c>
      <c r="M164" s="626">
        <v>55</v>
      </c>
      <c r="N164" s="626">
        <v>75</v>
      </c>
      <c r="O164" s="626">
        <v>4690</v>
      </c>
      <c r="P164" s="626">
        <v>1</v>
      </c>
      <c r="Q164" s="626"/>
      <c r="R164" s="626"/>
      <c r="S164" s="625"/>
      <c r="T164" s="625"/>
      <c r="U164" s="625">
        <v>2014</v>
      </c>
      <c r="V164" s="627"/>
      <c r="W164" s="627"/>
      <c r="X164" s="627"/>
      <c r="Y164" s="627"/>
      <c r="Z164" s="627"/>
      <c r="AA164" s="627"/>
      <c r="AB164" s="626">
        <v>500</v>
      </c>
      <c r="AC164" s="625"/>
      <c r="AD164" s="625"/>
      <c r="AE164" s="627"/>
      <c r="AF164" s="627"/>
      <c r="AG164" s="627"/>
      <c r="AH164" s="627"/>
      <c r="AI164" s="627"/>
      <c r="AJ164" s="627"/>
      <c r="AK164" s="627"/>
      <c r="AL164" s="627"/>
      <c r="AM164" s="627"/>
      <c r="AN164" s="627"/>
      <c r="AO164" s="627"/>
      <c r="AP164" s="627"/>
      <c r="AQ164" s="627"/>
      <c r="AR164" s="627"/>
      <c r="AS164" s="627"/>
      <c r="AT164" s="627"/>
      <c r="AU164" s="627"/>
      <c r="AV164" s="627"/>
      <c r="AW164" s="627"/>
      <c r="AX164" s="1507"/>
      <c r="AY164" s="207"/>
    </row>
    <row r="165" spans="1:51" s="1201" customFormat="1" ht="24" hidden="1" customHeight="1" x14ac:dyDescent="0.15">
      <c r="A165" s="216"/>
      <c r="B165" s="987"/>
      <c r="C165" s="625" t="s">
        <v>644</v>
      </c>
      <c r="D165" s="625"/>
      <c r="E165" s="625" t="s">
        <v>876</v>
      </c>
      <c r="F165" s="625" t="s">
        <v>644</v>
      </c>
      <c r="G165" s="625" t="s">
        <v>325</v>
      </c>
      <c r="H165" s="627"/>
      <c r="I165" s="626">
        <v>9830</v>
      </c>
      <c r="J165" s="626"/>
      <c r="K165" s="626"/>
      <c r="L165" s="625" t="s">
        <v>310</v>
      </c>
      <c r="M165" s="626">
        <v>60</v>
      </c>
      <c r="N165" s="626">
        <v>90</v>
      </c>
      <c r="O165" s="626">
        <v>5400</v>
      </c>
      <c r="P165" s="626">
        <v>1</v>
      </c>
      <c r="Q165" s="626">
        <v>2000</v>
      </c>
      <c r="R165" s="626">
        <v>2000</v>
      </c>
      <c r="S165" s="625" t="s">
        <v>185</v>
      </c>
      <c r="T165" s="625" t="s">
        <v>784</v>
      </c>
      <c r="U165" s="625">
        <v>2004</v>
      </c>
      <c r="V165" s="627"/>
      <c r="W165" s="627"/>
      <c r="X165" s="627"/>
      <c r="Y165" s="627"/>
      <c r="Z165" s="627"/>
      <c r="AA165" s="627"/>
      <c r="AB165" s="626">
        <v>991</v>
      </c>
      <c r="AC165" s="625"/>
      <c r="AD165" s="625"/>
      <c r="AE165" s="627"/>
      <c r="AF165" s="627"/>
      <c r="AG165" s="627"/>
      <c r="AH165" s="627"/>
      <c r="AI165" s="627"/>
      <c r="AJ165" s="627"/>
      <c r="AK165" s="627"/>
      <c r="AL165" s="627"/>
      <c r="AM165" s="627"/>
      <c r="AN165" s="627"/>
      <c r="AO165" s="627"/>
      <c r="AP165" s="627"/>
      <c r="AQ165" s="627"/>
      <c r="AR165" s="627"/>
      <c r="AS165" s="627"/>
      <c r="AT165" s="627"/>
      <c r="AU165" s="627"/>
      <c r="AV165" s="627"/>
      <c r="AW165" s="627"/>
      <c r="AX165" s="1507" t="s">
        <v>877</v>
      </c>
      <c r="AY165" s="207"/>
    </row>
    <row r="166" spans="1:51" s="1201" customFormat="1" ht="24" hidden="1" customHeight="1" x14ac:dyDescent="0.15">
      <c r="A166" s="216">
        <v>4</v>
      </c>
      <c r="B166" s="987"/>
      <c r="C166" s="720" t="s">
        <v>644</v>
      </c>
      <c r="D166" s="720"/>
      <c r="E166" s="720" t="s">
        <v>14581</v>
      </c>
      <c r="F166" s="720" t="s">
        <v>644</v>
      </c>
      <c r="G166" s="720" t="s">
        <v>325</v>
      </c>
      <c r="H166" s="720"/>
      <c r="I166" s="719">
        <v>9779</v>
      </c>
      <c r="J166" s="719"/>
      <c r="K166" s="719"/>
      <c r="L166" s="720" t="s">
        <v>310</v>
      </c>
      <c r="M166" s="719">
        <v>60</v>
      </c>
      <c r="N166" s="719">
        <v>90</v>
      </c>
      <c r="O166" s="719">
        <v>5400</v>
      </c>
      <c r="P166" s="719">
        <v>1</v>
      </c>
      <c r="Q166" s="719">
        <v>500</v>
      </c>
      <c r="R166" s="719">
        <v>500</v>
      </c>
      <c r="S166" s="720" t="s">
        <v>185</v>
      </c>
      <c r="T166" s="720" t="s">
        <v>784</v>
      </c>
      <c r="U166" s="720">
        <v>2009</v>
      </c>
      <c r="V166" s="720"/>
      <c r="W166" s="720"/>
      <c r="X166" s="720"/>
      <c r="Y166" s="720"/>
      <c r="Z166" s="720"/>
      <c r="AA166" s="720"/>
      <c r="AB166" s="719">
        <v>1300</v>
      </c>
      <c r="AC166" s="720"/>
      <c r="AD166" s="720"/>
      <c r="AE166" s="720"/>
      <c r="AF166" s="720"/>
      <c r="AG166" s="720"/>
      <c r="AH166" s="720"/>
      <c r="AI166" s="720"/>
      <c r="AJ166" s="720"/>
      <c r="AK166" s="720"/>
      <c r="AL166" s="720"/>
      <c r="AM166" s="720"/>
      <c r="AN166" s="720"/>
      <c r="AO166" s="720"/>
      <c r="AP166" s="720"/>
      <c r="AQ166" s="720"/>
      <c r="AR166" s="720"/>
      <c r="AS166" s="720"/>
      <c r="AT166" s="720"/>
      <c r="AU166" s="720"/>
      <c r="AV166" s="720"/>
      <c r="AW166" s="720"/>
      <c r="AX166" s="1508" t="s">
        <v>10420</v>
      </c>
      <c r="AY166" s="207"/>
    </row>
    <row r="167" spans="1:51" s="1201" customFormat="1" ht="24" hidden="1" customHeight="1" x14ac:dyDescent="0.15">
      <c r="A167" s="216"/>
      <c r="B167" s="987"/>
      <c r="C167" s="720" t="s">
        <v>644</v>
      </c>
      <c r="D167" s="720"/>
      <c r="E167" s="720" t="s">
        <v>16805</v>
      </c>
      <c r="F167" s="720" t="s">
        <v>644</v>
      </c>
      <c r="G167" s="720" t="s">
        <v>325</v>
      </c>
      <c r="H167" s="720"/>
      <c r="I167" s="719">
        <v>76368</v>
      </c>
      <c r="J167" s="719"/>
      <c r="K167" s="719"/>
      <c r="L167" s="720" t="s">
        <v>310</v>
      </c>
      <c r="M167" s="719" t="s">
        <v>16806</v>
      </c>
      <c r="N167" s="719" t="s">
        <v>16807</v>
      </c>
      <c r="O167" s="719" t="s">
        <v>16808</v>
      </c>
      <c r="P167" s="719">
        <v>2</v>
      </c>
      <c r="Q167" s="719"/>
      <c r="R167" s="719"/>
      <c r="S167" s="720" t="s">
        <v>185</v>
      </c>
      <c r="T167" s="720" t="s">
        <v>784</v>
      </c>
      <c r="U167" s="720">
        <v>2016</v>
      </c>
      <c r="V167" s="720"/>
      <c r="W167" s="720"/>
      <c r="X167" s="720"/>
      <c r="Y167" s="720"/>
      <c r="Z167" s="720"/>
      <c r="AA167" s="720"/>
      <c r="AB167" s="719"/>
      <c r="AC167" s="720"/>
      <c r="AD167" s="720"/>
      <c r="AE167" s="720"/>
      <c r="AF167" s="720"/>
      <c r="AG167" s="720"/>
      <c r="AH167" s="720"/>
      <c r="AI167" s="720"/>
      <c r="AJ167" s="720"/>
      <c r="AK167" s="720"/>
      <c r="AL167" s="720"/>
      <c r="AM167" s="720"/>
      <c r="AN167" s="720"/>
      <c r="AO167" s="720"/>
      <c r="AP167" s="720"/>
      <c r="AQ167" s="720"/>
      <c r="AR167" s="720"/>
      <c r="AS167" s="720"/>
      <c r="AT167" s="720"/>
      <c r="AU167" s="720"/>
      <c r="AV167" s="720"/>
      <c r="AW167" s="720"/>
      <c r="AX167" s="1508" t="s">
        <v>16811</v>
      </c>
      <c r="AY167" s="207"/>
    </row>
    <row r="168" spans="1:51" s="1201" customFormat="1" ht="24" hidden="1" customHeight="1" x14ac:dyDescent="0.15">
      <c r="A168" s="216" t="s">
        <v>156</v>
      </c>
      <c r="B168" s="987"/>
      <c r="C168" s="720" t="s">
        <v>878</v>
      </c>
      <c r="D168" s="720"/>
      <c r="E168" s="720" t="s">
        <v>879</v>
      </c>
      <c r="F168" s="720" t="s">
        <v>654</v>
      </c>
      <c r="G168" s="720" t="s">
        <v>880</v>
      </c>
      <c r="H168" s="720"/>
      <c r="I168" s="719">
        <v>7175</v>
      </c>
      <c r="J168" s="719"/>
      <c r="K168" s="719"/>
      <c r="L168" s="720" t="s">
        <v>310</v>
      </c>
      <c r="M168" s="719">
        <v>65</v>
      </c>
      <c r="N168" s="719">
        <v>100</v>
      </c>
      <c r="O168" s="719">
        <v>7175</v>
      </c>
      <c r="P168" s="719">
        <v>1</v>
      </c>
      <c r="Q168" s="719"/>
      <c r="R168" s="719">
        <v>300</v>
      </c>
      <c r="S168" s="720" t="s">
        <v>185</v>
      </c>
      <c r="T168" s="720" t="s">
        <v>784</v>
      </c>
      <c r="U168" s="720">
        <v>2006</v>
      </c>
      <c r="V168" s="720"/>
      <c r="W168" s="720"/>
      <c r="X168" s="720"/>
      <c r="Y168" s="720"/>
      <c r="Z168" s="720"/>
      <c r="AA168" s="720"/>
      <c r="AB168" s="719"/>
      <c r="AC168" s="720"/>
      <c r="AD168" s="720"/>
      <c r="AE168" s="720"/>
      <c r="AF168" s="720"/>
      <c r="AG168" s="720"/>
      <c r="AH168" s="720"/>
      <c r="AI168" s="720"/>
      <c r="AJ168" s="720"/>
      <c r="AK168" s="720"/>
      <c r="AL168" s="720"/>
      <c r="AM168" s="720"/>
      <c r="AN168" s="720"/>
      <c r="AO168" s="720"/>
      <c r="AP168" s="720"/>
      <c r="AQ168" s="720"/>
      <c r="AR168" s="720"/>
      <c r="AS168" s="720"/>
      <c r="AT168" s="720"/>
      <c r="AU168" s="720"/>
      <c r="AV168" s="720"/>
      <c r="AW168" s="720"/>
      <c r="AX168" s="1508" t="s">
        <v>10421</v>
      </c>
      <c r="AY168" s="207"/>
    </row>
    <row r="169" spans="1:51" s="1201" customFormat="1" ht="24" hidden="1" customHeight="1" x14ac:dyDescent="0.15">
      <c r="A169" s="216" t="s">
        <v>93</v>
      </c>
      <c r="B169" s="987"/>
      <c r="C169" s="720" t="s">
        <v>878</v>
      </c>
      <c r="D169" s="720"/>
      <c r="E169" s="720" t="s">
        <v>881</v>
      </c>
      <c r="F169" s="720" t="s">
        <v>878</v>
      </c>
      <c r="G169" s="720" t="s">
        <v>882</v>
      </c>
      <c r="H169" s="720"/>
      <c r="I169" s="719">
        <v>34643</v>
      </c>
      <c r="J169" s="719"/>
      <c r="K169" s="719"/>
      <c r="L169" s="720" t="s">
        <v>310</v>
      </c>
      <c r="M169" s="719">
        <v>57</v>
      </c>
      <c r="N169" s="719">
        <v>100</v>
      </c>
      <c r="O169" s="719">
        <v>5700</v>
      </c>
      <c r="P169" s="719">
        <v>1</v>
      </c>
      <c r="Q169" s="719"/>
      <c r="R169" s="719"/>
      <c r="S169" s="720"/>
      <c r="T169" s="720"/>
      <c r="U169" s="720">
        <v>2016</v>
      </c>
      <c r="V169" s="720"/>
      <c r="W169" s="720"/>
      <c r="X169" s="720"/>
      <c r="Y169" s="720"/>
      <c r="Z169" s="720"/>
      <c r="AA169" s="720"/>
      <c r="AB169" s="719">
        <v>350</v>
      </c>
      <c r="AC169" s="720"/>
      <c r="AD169" s="720"/>
      <c r="AE169" s="720"/>
      <c r="AF169" s="720"/>
      <c r="AG169" s="720"/>
      <c r="AH169" s="720"/>
      <c r="AI169" s="720"/>
      <c r="AJ169" s="720"/>
      <c r="AK169" s="720"/>
      <c r="AL169" s="720"/>
      <c r="AM169" s="720"/>
      <c r="AN169" s="720"/>
      <c r="AO169" s="720"/>
      <c r="AP169" s="720"/>
      <c r="AQ169" s="720"/>
      <c r="AR169" s="720"/>
      <c r="AS169" s="720"/>
      <c r="AT169" s="720"/>
      <c r="AU169" s="720"/>
      <c r="AV169" s="720"/>
      <c r="AW169" s="720"/>
      <c r="AX169" s="1510"/>
      <c r="AY169" s="207"/>
    </row>
    <row r="170" spans="1:51" s="1201" customFormat="1" ht="24" hidden="1" customHeight="1" x14ac:dyDescent="0.15">
      <c r="A170" s="216"/>
      <c r="B170" s="987"/>
      <c r="C170" s="720" t="s">
        <v>878</v>
      </c>
      <c r="D170" s="720"/>
      <c r="E170" s="720" t="s">
        <v>883</v>
      </c>
      <c r="F170" s="720" t="s">
        <v>878</v>
      </c>
      <c r="G170" s="720" t="s">
        <v>882</v>
      </c>
      <c r="H170" s="720"/>
      <c r="I170" s="719">
        <v>16814</v>
      </c>
      <c r="J170" s="719"/>
      <c r="K170" s="719"/>
      <c r="L170" s="720" t="s">
        <v>310</v>
      </c>
      <c r="M170" s="719">
        <v>55</v>
      </c>
      <c r="N170" s="719">
        <v>94</v>
      </c>
      <c r="O170" s="719">
        <v>5170</v>
      </c>
      <c r="P170" s="719">
        <v>1</v>
      </c>
      <c r="Q170" s="719"/>
      <c r="R170" s="719"/>
      <c r="S170" s="720"/>
      <c r="T170" s="720"/>
      <c r="U170" s="720">
        <v>2009</v>
      </c>
      <c r="V170" s="720"/>
      <c r="W170" s="720"/>
      <c r="X170" s="720"/>
      <c r="Y170" s="720"/>
      <c r="Z170" s="720"/>
      <c r="AA170" s="720"/>
      <c r="AB170" s="719">
        <v>960</v>
      </c>
      <c r="AC170" s="720"/>
      <c r="AD170" s="720"/>
      <c r="AE170" s="720"/>
      <c r="AF170" s="720"/>
      <c r="AG170" s="720"/>
      <c r="AH170" s="720"/>
      <c r="AI170" s="720"/>
      <c r="AJ170" s="720"/>
      <c r="AK170" s="720"/>
      <c r="AL170" s="720"/>
      <c r="AM170" s="720"/>
      <c r="AN170" s="720"/>
      <c r="AO170" s="720"/>
      <c r="AP170" s="720"/>
      <c r="AQ170" s="720"/>
      <c r="AR170" s="720"/>
      <c r="AS170" s="720"/>
      <c r="AT170" s="720"/>
      <c r="AU170" s="720"/>
      <c r="AV170" s="720"/>
      <c r="AW170" s="720"/>
      <c r="AX170" s="1510"/>
      <c r="AY170" s="207"/>
    </row>
    <row r="171" spans="1:51" s="1201" customFormat="1" ht="24" hidden="1" customHeight="1" x14ac:dyDescent="0.15">
      <c r="A171" s="216"/>
      <c r="B171" s="987"/>
      <c r="C171" s="720" t="s">
        <v>884</v>
      </c>
      <c r="D171" s="720"/>
      <c r="E171" s="720" t="s">
        <v>14007</v>
      </c>
      <c r="F171" s="720" t="s">
        <v>884</v>
      </c>
      <c r="G171" s="720" t="s">
        <v>884</v>
      </c>
      <c r="H171" s="720"/>
      <c r="I171" s="719">
        <v>32391</v>
      </c>
      <c r="J171" s="719">
        <v>18400</v>
      </c>
      <c r="K171" s="719">
        <v>18400</v>
      </c>
      <c r="L171" s="720" t="s">
        <v>154</v>
      </c>
      <c r="M171" s="719">
        <v>70</v>
      </c>
      <c r="N171" s="719">
        <v>105</v>
      </c>
      <c r="O171" s="719">
        <v>7350</v>
      </c>
      <c r="P171" s="719">
        <v>1</v>
      </c>
      <c r="Q171" s="719">
        <v>600</v>
      </c>
      <c r="R171" s="719">
        <v>600</v>
      </c>
      <c r="S171" s="720" t="s">
        <v>185</v>
      </c>
      <c r="T171" s="720" t="s">
        <v>500</v>
      </c>
      <c r="U171" s="720">
        <v>2017</v>
      </c>
      <c r="V171" s="720"/>
      <c r="W171" s="720"/>
      <c r="X171" s="720"/>
      <c r="Y171" s="720"/>
      <c r="Z171" s="720"/>
      <c r="AA171" s="720"/>
      <c r="AB171" s="719">
        <v>3850</v>
      </c>
      <c r="AC171" s="720"/>
      <c r="AD171" s="720"/>
      <c r="AE171" s="720"/>
      <c r="AF171" s="720"/>
      <c r="AG171" s="720"/>
      <c r="AH171" s="720"/>
      <c r="AI171" s="720"/>
      <c r="AJ171" s="720"/>
      <c r="AK171" s="720"/>
      <c r="AL171" s="720"/>
      <c r="AM171" s="720"/>
      <c r="AN171" s="720"/>
      <c r="AO171" s="720"/>
      <c r="AP171" s="720"/>
      <c r="AQ171" s="720"/>
      <c r="AR171" s="720"/>
      <c r="AS171" s="720"/>
      <c r="AT171" s="720"/>
      <c r="AU171" s="720"/>
      <c r="AV171" s="720"/>
      <c r="AW171" s="720"/>
      <c r="AX171" s="1508" t="s">
        <v>14008</v>
      </c>
      <c r="AY171" s="207"/>
    </row>
    <row r="172" spans="1:51" s="1201" customFormat="1" ht="24" hidden="1" customHeight="1" x14ac:dyDescent="0.15">
      <c r="A172" s="216"/>
      <c r="B172" s="987"/>
      <c r="C172" s="720" t="s">
        <v>884</v>
      </c>
      <c r="D172" s="720"/>
      <c r="E172" s="720" t="s">
        <v>885</v>
      </c>
      <c r="F172" s="720" t="s">
        <v>884</v>
      </c>
      <c r="G172" s="720" t="s">
        <v>884</v>
      </c>
      <c r="H172" s="720"/>
      <c r="I172" s="719">
        <v>27910</v>
      </c>
      <c r="J172" s="719">
        <v>632.54999999999995</v>
      </c>
      <c r="K172" s="719">
        <v>809.71</v>
      </c>
      <c r="L172" s="720" t="s">
        <v>310</v>
      </c>
      <c r="M172" s="719">
        <v>68</v>
      </c>
      <c r="N172" s="719">
        <v>105</v>
      </c>
      <c r="O172" s="719">
        <v>10797</v>
      </c>
      <c r="P172" s="719">
        <v>1</v>
      </c>
      <c r="Q172" s="719">
        <v>900</v>
      </c>
      <c r="R172" s="719">
        <v>900</v>
      </c>
      <c r="S172" s="720" t="s">
        <v>185</v>
      </c>
      <c r="T172" s="720" t="s">
        <v>500</v>
      </c>
      <c r="U172" s="720">
        <v>2009</v>
      </c>
      <c r="V172" s="720"/>
      <c r="W172" s="720"/>
      <c r="X172" s="720"/>
      <c r="Y172" s="720"/>
      <c r="Z172" s="720"/>
      <c r="AA172" s="720"/>
      <c r="AB172" s="719">
        <v>4199</v>
      </c>
      <c r="AC172" s="720"/>
      <c r="AD172" s="720"/>
      <c r="AE172" s="720"/>
      <c r="AF172" s="720"/>
      <c r="AG172" s="720"/>
      <c r="AH172" s="720"/>
      <c r="AI172" s="720"/>
      <c r="AJ172" s="720"/>
      <c r="AK172" s="720"/>
      <c r="AL172" s="720"/>
      <c r="AM172" s="720"/>
      <c r="AN172" s="720"/>
      <c r="AO172" s="720"/>
      <c r="AP172" s="720"/>
      <c r="AQ172" s="720"/>
      <c r="AR172" s="720"/>
      <c r="AS172" s="720"/>
      <c r="AT172" s="720"/>
      <c r="AU172" s="720"/>
      <c r="AV172" s="720"/>
      <c r="AW172" s="720"/>
      <c r="AX172" s="1508" t="s">
        <v>10422</v>
      </c>
      <c r="AY172" s="207"/>
    </row>
    <row r="173" spans="1:51" s="1201" customFormat="1" ht="24" hidden="1" customHeight="1" x14ac:dyDescent="0.15">
      <c r="A173" s="216"/>
      <c r="B173" s="987"/>
      <c r="C173" s="720" t="s">
        <v>884</v>
      </c>
      <c r="D173" s="720"/>
      <c r="E173" s="720" t="s">
        <v>886</v>
      </c>
      <c r="F173" s="720" t="s">
        <v>884</v>
      </c>
      <c r="G173" s="720" t="s">
        <v>884</v>
      </c>
      <c r="H173" s="720"/>
      <c r="I173" s="719">
        <v>16359</v>
      </c>
      <c r="J173" s="719">
        <v>849</v>
      </c>
      <c r="K173" s="719">
        <v>849</v>
      </c>
      <c r="L173" s="720" t="s">
        <v>310</v>
      </c>
      <c r="M173" s="719">
        <v>64</v>
      </c>
      <c r="N173" s="719">
        <v>100</v>
      </c>
      <c r="O173" s="719">
        <v>10150</v>
      </c>
      <c r="P173" s="719">
        <v>1</v>
      </c>
      <c r="Q173" s="719">
        <v>840</v>
      </c>
      <c r="R173" s="719">
        <v>840</v>
      </c>
      <c r="S173" s="720" t="s">
        <v>185</v>
      </c>
      <c r="T173" s="720" t="s">
        <v>500</v>
      </c>
      <c r="U173" s="720">
        <v>2010</v>
      </c>
      <c r="V173" s="720"/>
      <c r="W173" s="720"/>
      <c r="X173" s="720"/>
      <c r="Y173" s="720"/>
      <c r="Z173" s="720"/>
      <c r="AA173" s="720"/>
      <c r="AB173" s="719">
        <v>3050</v>
      </c>
      <c r="AC173" s="720"/>
      <c r="AD173" s="720"/>
      <c r="AE173" s="720"/>
      <c r="AF173" s="720"/>
      <c r="AG173" s="720"/>
      <c r="AH173" s="720"/>
      <c r="AI173" s="720"/>
      <c r="AJ173" s="720"/>
      <c r="AK173" s="720"/>
      <c r="AL173" s="720"/>
      <c r="AM173" s="720"/>
      <c r="AN173" s="720"/>
      <c r="AO173" s="720"/>
      <c r="AP173" s="720"/>
      <c r="AQ173" s="720"/>
      <c r="AR173" s="720"/>
      <c r="AS173" s="720"/>
      <c r="AT173" s="720"/>
      <c r="AU173" s="720"/>
      <c r="AV173" s="720"/>
      <c r="AW173" s="720"/>
      <c r="AX173" s="1508" t="s">
        <v>887</v>
      </c>
      <c r="AY173" s="207"/>
    </row>
    <row r="174" spans="1:51" s="1201" customFormat="1" ht="24" hidden="1" customHeight="1" x14ac:dyDescent="0.15">
      <c r="A174" s="216"/>
      <c r="B174" s="987"/>
      <c r="C174" s="720" t="s">
        <v>884</v>
      </c>
      <c r="D174" s="720"/>
      <c r="E174" s="720" t="s">
        <v>888</v>
      </c>
      <c r="F174" s="720" t="s">
        <v>884</v>
      </c>
      <c r="G174" s="720" t="s">
        <v>884</v>
      </c>
      <c r="H174" s="720"/>
      <c r="I174" s="719">
        <v>37380</v>
      </c>
      <c r="J174" s="719">
        <v>867</v>
      </c>
      <c r="K174" s="719">
        <v>867.36</v>
      </c>
      <c r="L174" s="720" t="s">
        <v>310</v>
      </c>
      <c r="M174" s="719">
        <v>68</v>
      </c>
      <c r="N174" s="719">
        <v>105</v>
      </c>
      <c r="O174" s="719">
        <v>10842</v>
      </c>
      <c r="P174" s="719">
        <v>1</v>
      </c>
      <c r="Q174" s="719">
        <v>900</v>
      </c>
      <c r="R174" s="719">
        <v>900</v>
      </c>
      <c r="S174" s="720" t="s">
        <v>185</v>
      </c>
      <c r="T174" s="720" t="s">
        <v>500</v>
      </c>
      <c r="U174" s="720">
        <v>2010</v>
      </c>
      <c r="V174" s="720"/>
      <c r="W174" s="720"/>
      <c r="X174" s="720"/>
      <c r="Y174" s="720"/>
      <c r="Z174" s="720"/>
      <c r="AA174" s="720"/>
      <c r="AB174" s="719">
        <v>3464</v>
      </c>
      <c r="AC174" s="720"/>
      <c r="AD174" s="720"/>
      <c r="AE174" s="720"/>
      <c r="AF174" s="720"/>
      <c r="AG174" s="720"/>
      <c r="AH174" s="720"/>
      <c r="AI174" s="720"/>
      <c r="AJ174" s="720"/>
      <c r="AK174" s="720"/>
      <c r="AL174" s="720"/>
      <c r="AM174" s="720"/>
      <c r="AN174" s="720"/>
      <c r="AO174" s="720"/>
      <c r="AP174" s="720"/>
      <c r="AQ174" s="720"/>
      <c r="AR174" s="720"/>
      <c r="AS174" s="720"/>
      <c r="AT174" s="720"/>
      <c r="AU174" s="720"/>
      <c r="AV174" s="720"/>
      <c r="AW174" s="720"/>
      <c r="AX174" s="1508" t="s">
        <v>889</v>
      </c>
      <c r="AY174" s="207"/>
    </row>
    <row r="175" spans="1:51" s="1201" customFormat="1" ht="24" hidden="1" customHeight="1" x14ac:dyDescent="0.15">
      <c r="A175" s="216"/>
      <c r="B175" s="987"/>
      <c r="C175" s="720" t="s">
        <v>884</v>
      </c>
      <c r="D175" s="720"/>
      <c r="E175" s="720" t="s">
        <v>890</v>
      </c>
      <c r="F175" s="720" t="s">
        <v>884</v>
      </c>
      <c r="G175" s="720" t="s">
        <v>884</v>
      </c>
      <c r="H175" s="720"/>
      <c r="I175" s="719">
        <v>17000</v>
      </c>
      <c r="J175" s="719">
        <v>922</v>
      </c>
      <c r="K175" s="719">
        <v>922</v>
      </c>
      <c r="L175" s="720" t="s">
        <v>310</v>
      </c>
      <c r="M175" s="719">
        <v>65</v>
      </c>
      <c r="N175" s="719">
        <v>100</v>
      </c>
      <c r="O175" s="719">
        <v>8506</v>
      </c>
      <c r="P175" s="719">
        <v>1</v>
      </c>
      <c r="Q175" s="719">
        <v>950</v>
      </c>
      <c r="R175" s="719">
        <v>950</v>
      </c>
      <c r="S175" s="720" t="s">
        <v>185</v>
      </c>
      <c r="T175" s="720" t="s">
        <v>500</v>
      </c>
      <c r="U175" s="720">
        <v>2010</v>
      </c>
      <c r="V175" s="720"/>
      <c r="W175" s="720"/>
      <c r="X175" s="720"/>
      <c r="Y175" s="720"/>
      <c r="Z175" s="720"/>
      <c r="AA175" s="720"/>
      <c r="AB175" s="719">
        <v>2510</v>
      </c>
      <c r="AC175" s="720"/>
      <c r="AD175" s="720"/>
      <c r="AE175" s="720"/>
      <c r="AF175" s="720"/>
      <c r="AG175" s="720"/>
      <c r="AH175" s="720"/>
      <c r="AI175" s="720"/>
      <c r="AJ175" s="720"/>
      <c r="AK175" s="720"/>
      <c r="AL175" s="720"/>
      <c r="AM175" s="720"/>
      <c r="AN175" s="720"/>
      <c r="AO175" s="720"/>
      <c r="AP175" s="720"/>
      <c r="AQ175" s="720"/>
      <c r="AR175" s="720"/>
      <c r="AS175" s="720"/>
      <c r="AT175" s="720"/>
      <c r="AU175" s="720"/>
      <c r="AV175" s="720"/>
      <c r="AW175" s="720"/>
      <c r="AX175" s="1508" t="s">
        <v>2605</v>
      </c>
      <c r="AY175" s="207"/>
    </row>
    <row r="176" spans="1:51" s="1201" customFormat="1" ht="24" hidden="1" customHeight="1" x14ac:dyDescent="0.15">
      <c r="A176" s="216"/>
      <c r="B176" s="987"/>
      <c r="C176" s="720" t="s">
        <v>884</v>
      </c>
      <c r="D176" s="720"/>
      <c r="E176" s="720" t="s">
        <v>2606</v>
      </c>
      <c r="F176" s="720" t="s">
        <v>884</v>
      </c>
      <c r="G176" s="720" t="s">
        <v>884</v>
      </c>
      <c r="H176" s="720"/>
      <c r="I176" s="719">
        <v>130547</v>
      </c>
      <c r="J176" s="719">
        <v>1215</v>
      </c>
      <c r="K176" s="719">
        <v>1215</v>
      </c>
      <c r="L176" s="720" t="s">
        <v>310</v>
      </c>
      <c r="M176" s="719">
        <v>68</v>
      </c>
      <c r="N176" s="719">
        <v>105</v>
      </c>
      <c r="O176" s="719">
        <v>14393</v>
      </c>
      <c r="P176" s="719">
        <v>1</v>
      </c>
      <c r="Q176" s="719">
        <v>1100</v>
      </c>
      <c r="R176" s="719">
        <v>1100</v>
      </c>
      <c r="S176" s="720" t="s">
        <v>185</v>
      </c>
      <c r="T176" s="720" t="s">
        <v>500</v>
      </c>
      <c r="U176" s="720">
        <v>2013</v>
      </c>
      <c r="V176" s="720"/>
      <c r="W176" s="720"/>
      <c r="X176" s="720"/>
      <c r="Y176" s="720"/>
      <c r="Z176" s="720"/>
      <c r="AA176" s="720"/>
      <c r="AB176" s="719">
        <v>7900</v>
      </c>
      <c r="AC176" s="720"/>
      <c r="AD176" s="720"/>
      <c r="AE176" s="720"/>
      <c r="AF176" s="720"/>
      <c r="AG176" s="720"/>
      <c r="AH176" s="720"/>
      <c r="AI176" s="720"/>
      <c r="AJ176" s="720"/>
      <c r="AK176" s="720"/>
      <c r="AL176" s="720"/>
      <c r="AM176" s="720"/>
      <c r="AN176" s="720"/>
      <c r="AO176" s="720"/>
      <c r="AP176" s="720"/>
      <c r="AQ176" s="720"/>
      <c r="AR176" s="720"/>
      <c r="AS176" s="720"/>
      <c r="AT176" s="720"/>
      <c r="AU176" s="720"/>
      <c r="AV176" s="720"/>
      <c r="AW176" s="720"/>
      <c r="AX176" s="1508" t="s">
        <v>2607</v>
      </c>
      <c r="AY176" s="207"/>
    </row>
    <row r="177" spans="1:51" s="1201" customFormat="1" ht="24" hidden="1" customHeight="1" x14ac:dyDescent="0.15">
      <c r="A177" s="216"/>
      <c r="B177" s="987"/>
      <c r="C177" s="720" t="s">
        <v>884</v>
      </c>
      <c r="D177" s="720"/>
      <c r="E177" s="720" t="s">
        <v>2608</v>
      </c>
      <c r="F177" s="720" t="s">
        <v>884</v>
      </c>
      <c r="G177" s="720" t="s">
        <v>884</v>
      </c>
      <c r="H177" s="720"/>
      <c r="I177" s="719">
        <v>12018</v>
      </c>
      <c r="J177" s="719">
        <v>592</v>
      </c>
      <c r="K177" s="719">
        <v>592</v>
      </c>
      <c r="L177" s="720" t="s">
        <v>310</v>
      </c>
      <c r="M177" s="719">
        <v>56</v>
      </c>
      <c r="N177" s="719">
        <v>85</v>
      </c>
      <c r="O177" s="719">
        <v>7415</v>
      </c>
      <c r="P177" s="719">
        <v>1</v>
      </c>
      <c r="Q177" s="719">
        <v>810</v>
      </c>
      <c r="R177" s="719">
        <v>810</v>
      </c>
      <c r="S177" s="720" t="s">
        <v>185</v>
      </c>
      <c r="T177" s="720" t="s">
        <v>500</v>
      </c>
      <c r="U177" s="720">
        <v>2013</v>
      </c>
      <c r="V177" s="720"/>
      <c r="W177" s="720"/>
      <c r="X177" s="720"/>
      <c r="Y177" s="720"/>
      <c r="Z177" s="720"/>
      <c r="AA177" s="720"/>
      <c r="AB177" s="719">
        <v>2442</v>
      </c>
      <c r="AC177" s="720"/>
      <c r="AD177" s="720"/>
      <c r="AE177" s="720"/>
      <c r="AF177" s="720"/>
      <c r="AG177" s="720"/>
      <c r="AH177" s="720"/>
      <c r="AI177" s="720"/>
      <c r="AJ177" s="720"/>
      <c r="AK177" s="720"/>
      <c r="AL177" s="720"/>
      <c r="AM177" s="720"/>
      <c r="AN177" s="720"/>
      <c r="AO177" s="720"/>
      <c r="AP177" s="720"/>
      <c r="AQ177" s="720"/>
      <c r="AR177" s="720"/>
      <c r="AS177" s="720"/>
      <c r="AT177" s="720"/>
      <c r="AU177" s="720"/>
      <c r="AV177" s="720"/>
      <c r="AW177" s="720"/>
      <c r="AX177" s="1508" t="s">
        <v>889</v>
      </c>
      <c r="AY177" s="207"/>
    </row>
    <row r="178" spans="1:51" s="1201" customFormat="1" ht="24" hidden="1" customHeight="1" x14ac:dyDescent="0.15">
      <c r="A178" s="216"/>
      <c r="B178" s="987"/>
      <c r="C178" s="720" t="s">
        <v>891</v>
      </c>
      <c r="D178" s="720"/>
      <c r="E178" s="720" t="s">
        <v>892</v>
      </c>
      <c r="F178" s="720" t="s">
        <v>891</v>
      </c>
      <c r="G178" s="720" t="s">
        <v>891</v>
      </c>
      <c r="H178" s="720"/>
      <c r="I178" s="719">
        <v>30112</v>
      </c>
      <c r="J178" s="719"/>
      <c r="K178" s="719"/>
      <c r="L178" s="720" t="s">
        <v>310</v>
      </c>
      <c r="M178" s="719">
        <v>70</v>
      </c>
      <c r="N178" s="719">
        <v>90</v>
      </c>
      <c r="O178" s="719">
        <v>6300</v>
      </c>
      <c r="P178" s="719">
        <v>1</v>
      </c>
      <c r="Q178" s="719">
        <v>200</v>
      </c>
      <c r="R178" s="719">
        <v>200</v>
      </c>
      <c r="S178" s="720" t="s">
        <v>185</v>
      </c>
      <c r="T178" s="720" t="s">
        <v>784</v>
      </c>
      <c r="U178" s="720">
        <v>2008</v>
      </c>
      <c r="V178" s="720"/>
      <c r="W178" s="720"/>
      <c r="X178" s="720"/>
      <c r="Y178" s="720"/>
      <c r="Z178" s="720"/>
      <c r="AA178" s="720"/>
      <c r="AB178" s="719">
        <v>994</v>
      </c>
      <c r="AC178" s="720"/>
      <c r="AD178" s="720"/>
      <c r="AE178" s="720"/>
      <c r="AF178" s="720"/>
      <c r="AG178" s="720"/>
      <c r="AH178" s="720"/>
      <c r="AI178" s="720"/>
      <c r="AJ178" s="720"/>
      <c r="AK178" s="720"/>
      <c r="AL178" s="720"/>
      <c r="AM178" s="720"/>
      <c r="AN178" s="720"/>
      <c r="AO178" s="720"/>
      <c r="AP178" s="720"/>
      <c r="AQ178" s="720"/>
      <c r="AR178" s="720"/>
      <c r="AS178" s="720"/>
      <c r="AT178" s="720"/>
      <c r="AU178" s="720"/>
      <c r="AV178" s="720"/>
      <c r="AW178" s="720"/>
      <c r="AX178" s="1508"/>
      <c r="AY178" s="207"/>
    </row>
    <row r="179" spans="1:51" s="1201" customFormat="1" ht="24" hidden="1" customHeight="1" x14ac:dyDescent="0.15">
      <c r="A179" s="216"/>
      <c r="B179" s="987"/>
      <c r="C179" s="720" t="s">
        <v>891</v>
      </c>
      <c r="D179" s="720"/>
      <c r="E179" s="720" t="s">
        <v>893</v>
      </c>
      <c r="F179" s="720" t="s">
        <v>654</v>
      </c>
      <c r="G179" s="720" t="s">
        <v>894</v>
      </c>
      <c r="H179" s="720"/>
      <c r="I179" s="719">
        <v>98879</v>
      </c>
      <c r="J179" s="719">
        <v>46.83</v>
      </c>
      <c r="K179" s="719">
        <v>524.66999999999996</v>
      </c>
      <c r="L179" s="720" t="s">
        <v>310</v>
      </c>
      <c r="M179" s="719">
        <v>68</v>
      </c>
      <c r="N179" s="719">
        <v>103</v>
      </c>
      <c r="O179" s="719">
        <v>8029</v>
      </c>
      <c r="P179" s="719">
        <v>2</v>
      </c>
      <c r="Q179" s="719">
        <v>1200</v>
      </c>
      <c r="R179" s="719">
        <v>1200</v>
      </c>
      <c r="S179" s="720" t="s">
        <v>895</v>
      </c>
      <c r="T179" s="720" t="s">
        <v>895</v>
      </c>
      <c r="U179" s="720">
        <v>2010</v>
      </c>
      <c r="V179" s="720"/>
      <c r="W179" s="720"/>
      <c r="X179" s="720"/>
      <c r="Y179" s="720"/>
      <c r="Z179" s="720"/>
      <c r="AA179" s="720"/>
      <c r="AB179" s="719" t="s">
        <v>896</v>
      </c>
      <c r="AC179" s="720"/>
      <c r="AD179" s="720"/>
      <c r="AE179" s="720"/>
      <c r="AF179" s="720"/>
      <c r="AG179" s="720"/>
      <c r="AH179" s="720"/>
      <c r="AI179" s="720"/>
      <c r="AJ179" s="720"/>
      <c r="AK179" s="720"/>
      <c r="AL179" s="720"/>
      <c r="AM179" s="720"/>
      <c r="AN179" s="720"/>
      <c r="AO179" s="720"/>
      <c r="AP179" s="720"/>
      <c r="AQ179" s="720"/>
      <c r="AR179" s="720"/>
      <c r="AS179" s="720"/>
      <c r="AT179" s="720"/>
      <c r="AU179" s="720"/>
      <c r="AV179" s="720"/>
      <c r="AW179" s="720"/>
      <c r="AX179" s="1508"/>
      <c r="AY179" s="207"/>
    </row>
    <row r="180" spans="1:51" s="1201" customFormat="1" ht="24" hidden="1" customHeight="1" x14ac:dyDescent="0.15">
      <c r="A180" s="216"/>
      <c r="B180" s="987"/>
      <c r="C180" s="720" t="s">
        <v>891</v>
      </c>
      <c r="D180" s="720"/>
      <c r="E180" s="720" t="s">
        <v>2609</v>
      </c>
      <c r="F180" s="720" t="s">
        <v>654</v>
      </c>
      <c r="G180" s="720" t="s">
        <v>2610</v>
      </c>
      <c r="H180" s="720"/>
      <c r="I180" s="719">
        <v>9465</v>
      </c>
      <c r="J180" s="719"/>
      <c r="K180" s="719">
        <v>207.93</v>
      </c>
      <c r="L180" s="720" t="s">
        <v>154</v>
      </c>
      <c r="M180" s="719">
        <v>75</v>
      </c>
      <c r="N180" s="719">
        <v>110</v>
      </c>
      <c r="O180" s="719">
        <v>9465</v>
      </c>
      <c r="P180" s="719">
        <v>1</v>
      </c>
      <c r="Q180" s="719"/>
      <c r="R180" s="719"/>
      <c r="S180" s="720"/>
      <c r="T180" s="720"/>
      <c r="U180" s="720">
        <v>2006</v>
      </c>
      <c r="V180" s="719">
        <v>1906</v>
      </c>
      <c r="W180" s="720"/>
      <c r="X180" s="720"/>
      <c r="Y180" s="720"/>
      <c r="Z180" s="720"/>
      <c r="AA180" s="720"/>
      <c r="AB180" s="719">
        <v>1906</v>
      </c>
      <c r="AC180" s="720"/>
      <c r="AD180" s="720"/>
      <c r="AE180" s="720"/>
      <c r="AF180" s="720"/>
      <c r="AG180" s="720"/>
      <c r="AH180" s="720"/>
      <c r="AI180" s="720"/>
      <c r="AJ180" s="720"/>
      <c r="AK180" s="720"/>
      <c r="AL180" s="720"/>
      <c r="AM180" s="720"/>
      <c r="AN180" s="720"/>
      <c r="AO180" s="720"/>
      <c r="AP180" s="720"/>
      <c r="AQ180" s="720"/>
      <c r="AR180" s="720"/>
      <c r="AS180" s="720"/>
      <c r="AT180" s="720"/>
      <c r="AU180" s="720"/>
      <c r="AV180" s="720"/>
      <c r="AW180" s="720"/>
      <c r="AX180" s="1508"/>
      <c r="AY180" s="207"/>
    </row>
    <row r="181" spans="1:51" s="1160" customFormat="1" ht="24" hidden="1" customHeight="1" x14ac:dyDescent="0.15">
      <c r="A181" s="1184"/>
      <c r="B181" s="981" t="s">
        <v>348</v>
      </c>
      <c r="C181" s="650" t="s">
        <v>55</v>
      </c>
      <c r="D181" s="666"/>
      <c r="E181" s="676">
        <f>COUNTA(E182:E204)</f>
        <v>23</v>
      </c>
      <c r="F181" s="666"/>
      <c r="G181" s="666"/>
      <c r="H181" s="666"/>
      <c r="I181" s="665">
        <f>SUM(I182:I204)</f>
        <v>312323</v>
      </c>
      <c r="J181" s="665">
        <f>SUM(J182:J204)</f>
        <v>146</v>
      </c>
      <c r="K181" s="665">
        <f>SUM(K182:K204)</f>
        <v>10062</v>
      </c>
      <c r="L181" s="665"/>
      <c r="M181" s="665"/>
      <c r="N181" s="665"/>
      <c r="O181" s="665"/>
      <c r="P181" s="665">
        <f>SUM(P182:P204)</f>
        <v>34</v>
      </c>
      <c r="Q181" s="665"/>
      <c r="R181" s="665"/>
      <c r="S181" s="650"/>
      <c r="T181" s="650"/>
      <c r="U181" s="650"/>
      <c r="V181" s="666"/>
      <c r="W181" s="666"/>
      <c r="X181" s="666"/>
      <c r="Y181" s="666"/>
      <c r="Z181" s="666"/>
      <c r="AA181" s="666"/>
      <c r="AB181" s="665"/>
      <c r="AC181" s="650"/>
      <c r="AD181" s="650"/>
      <c r="AE181" s="666"/>
      <c r="AF181" s="666"/>
      <c r="AG181" s="666"/>
      <c r="AH181" s="666"/>
      <c r="AI181" s="666"/>
      <c r="AJ181" s="666"/>
      <c r="AK181" s="666"/>
      <c r="AL181" s="666"/>
      <c r="AM181" s="666"/>
      <c r="AN181" s="666"/>
      <c r="AO181" s="666"/>
      <c r="AP181" s="666"/>
      <c r="AQ181" s="666"/>
      <c r="AR181" s="666"/>
      <c r="AS181" s="666"/>
      <c r="AT181" s="666"/>
      <c r="AU181" s="666"/>
      <c r="AV181" s="666"/>
      <c r="AW181" s="666"/>
      <c r="AX181" s="983"/>
    </row>
    <row r="182" spans="1:51" ht="24" hidden="1" customHeight="1" x14ac:dyDescent="0.15">
      <c r="A182" s="216" t="s">
        <v>156</v>
      </c>
      <c r="B182" s="219"/>
      <c r="C182" s="625" t="s">
        <v>2745</v>
      </c>
      <c r="D182" s="625"/>
      <c r="E182" s="625" t="s">
        <v>2746</v>
      </c>
      <c r="F182" s="625" t="s">
        <v>863</v>
      </c>
      <c r="G182" s="625" t="s">
        <v>863</v>
      </c>
      <c r="H182" s="627"/>
      <c r="I182" s="626">
        <v>17585</v>
      </c>
      <c r="J182" s="626">
        <v>62</v>
      </c>
      <c r="K182" s="626">
        <v>62</v>
      </c>
      <c r="L182" s="625" t="s">
        <v>310</v>
      </c>
      <c r="M182" s="626">
        <v>55</v>
      </c>
      <c r="N182" s="626">
        <v>95</v>
      </c>
      <c r="O182" s="626">
        <v>6175</v>
      </c>
      <c r="P182" s="626">
        <v>1</v>
      </c>
      <c r="Q182" s="626"/>
      <c r="R182" s="626">
        <v>500</v>
      </c>
      <c r="S182" s="625"/>
      <c r="T182" s="625"/>
      <c r="U182" s="625">
        <v>2006</v>
      </c>
      <c r="V182" s="627"/>
      <c r="W182" s="627"/>
      <c r="X182" s="627"/>
      <c r="Y182" s="627"/>
      <c r="Z182" s="627"/>
      <c r="AA182" s="627"/>
      <c r="AB182" s="626">
        <v>3400</v>
      </c>
      <c r="AC182" s="625"/>
      <c r="AD182" s="625"/>
      <c r="AE182" s="627"/>
      <c r="AF182" s="627"/>
      <c r="AG182" s="627"/>
      <c r="AH182" s="627"/>
      <c r="AI182" s="627"/>
      <c r="AJ182" s="627"/>
      <c r="AK182" s="627"/>
      <c r="AL182" s="627"/>
      <c r="AM182" s="627"/>
      <c r="AN182" s="627"/>
      <c r="AO182" s="627"/>
      <c r="AP182" s="627"/>
      <c r="AQ182" s="627"/>
      <c r="AR182" s="627"/>
      <c r="AS182" s="627"/>
      <c r="AT182" s="627"/>
      <c r="AU182" s="627"/>
      <c r="AV182" s="627"/>
      <c r="AW182" s="627"/>
      <c r="AX182" s="218"/>
    </row>
    <row r="183" spans="1:51" ht="24" hidden="1" customHeight="1" x14ac:dyDescent="0.15">
      <c r="A183" s="216"/>
      <c r="B183" s="219"/>
      <c r="C183" s="625" t="s">
        <v>2223</v>
      </c>
      <c r="D183" s="627"/>
      <c r="E183" s="631" t="s">
        <v>16915</v>
      </c>
      <c r="F183" s="627" t="s">
        <v>2223</v>
      </c>
      <c r="G183" s="627" t="s">
        <v>16916</v>
      </c>
      <c r="H183" s="627"/>
      <c r="I183" s="626">
        <v>17526</v>
      </c>
      <c r="J183" s="626">
        <v>84</v>
      </c>
      <c r="K183" s="626">
        <v>10000</v>
      </c>
      <c r="L183" s="626" t="s">
        <v>2195</v>
      </c>
      <c r="M183" s="626">
        <v>60</v>
      </c>
      <c r="N183" s="626">
        <v>98</v>
      </c>
      <c r="O183" s="626">
        <v>5880</v>
      </c>
      <c r="P183" s="626">
        <v>1</v>
      </c>
      <c r="Q183" s="626"/>
      <c r="R183" s="626"/>
      <c r="S183" s="625"/>
      <c r="T183" s="625"/>
      <c r="U183" s="625">
        <v>2022</v>
      </c>
      <c r="V183" s="627"/>
      <c r="W183" s="627"/>
      <c r="X183" s="627"/>
      <c r="Y183" s="627"/>
      <c r="Z183" s="627"/>
      <c r="AA183" s="627"/>
      <c r="AB183" s="626">
        <v>3220</v>
      </c>
      <c r="AC183" s="625"/>
      <c r="AD183" s="625"/>
      <c r="AE183" s="627"/>
      <c r="AF183" s="627"/>
      <c r="AG183" s="627"/>
      <c r="AH183" s="627"/>
      <c r="AI183" s="627"/>
      <c r="AJ183" s="627"/>
      <c r="AK183" s="627"/>
      <c r="AL183" s="627"/>
      <c r="AM183" s="627"/>
      <c r="AN183" s="627"/>
      <c r="AO183" s="627"/>
      <c r="AP183" s="627"/>
      <c r="AQ183" s="627"/>
      <c r="AR183" s="627"/>
      <c r="AS183" s="627"/>
      <c r="AT183" s="627"/>
      <c r="AU183" s="627"/>
      <c r="AV183" s="627"/>
      <c r="AW183" s="627"/>
      <c r="AX183" s="218" t="s">
        <v>16917</v>
      </c>
    </row>
    <row r="184" spans="1:51" ht="24" hidden="1" customHeight="1" x14ac:dyDescent="0.15">
      <c r="A184" s="216"/>
      <c r="B184" s="219"/>
      <c r="C184" s="625" t="s">
        <v>644</v>
      </c>
      <c r="D184" s="625"/>
      <c r="E184" s="625" t="s">
        <v>2747</v>
      </c>
      <c r="F184" s="625" t="s">
        <v>665</v>
      </c>
      <c r="G184" s="625" t="s">
        <v>644</v>
      </c>
      <c r="H184" s="627"/>
      <c r="I184" s="626">
        <v>27260</v>
      </c>
      <c r="J184" s="626"/>
      <c r="K184" s="626"/>
      <c r="L184" s="625" t="s">
        <v>310</v>
      </c>
      <c r="M184" s="626">
        <v>68</v>
      </c>
      <c r="N184" s="626">
        <v>110</v>
      </c>
      <c r="O184" s="626">
        <v>7480</v>
      </c>
      <c r="P184" s="626">
        <v>1</v>
      </c>
      <c r="Q184" s="626">
        <v>572</v>
      </c>
      <c r="R184" s="626">
        <v>6000</v>
      </c>
      <c r="S184" s="625" t="s">
        <v>499</v>
      </c>
      <c r="T184" s="625" t="s">
        <v>500</v>
      </c>
      <c r="U184" s="625">
        <v>1997</v>
      </c>
      <c r="V184" s="627"/>
      <c r="W184" s="627"/>
      <c r="X184" s="627"/>
      <c r="Y184" s="627"/>
      <c r="Z184" s="627"/>
      <c r="AA184" s="627"/>
      <c r="AB184" s="626">
        <v>16426</v>
      </c>
      <c r="AC184" s="625"/>
      <c r="AD184" s="625"/>
      <c r="AE184" s="627"/>
      <c r="AF184" s="627"/>
      <c r="AG184" s="627"/>
      <c r="AH184" s="627"/>
      <c r="AI184" s="627"/>
      <c r="AJ184" s="627"/>
      <c r="AK184" s="627"/>
      <c r="AL184" s="627"/>
      <c r="AM184" s="627"/>
      <c r="AN184" s="627"/>
      <c r="AO184" s="627"/>
      <c r="AP184" s="627"/>
      <c r="AQ184" s="627"/>
      <c r="AR184" s="627"/>
      <c r="AS184" s="627"/>
      <c r="AT184" s="627"/>
      <c r="AU184" s="627"/>
      <c r="AV184" s="627"/>
      <c r="AW184" s="627"/>
      <c r="AX184" s="218"/>
    </row>
    <row r="185" spans="1:51" ht="24" hidden="1" customHeight="1" x14ac:dyDescent="0.15">
      <c r="A185" s="216"/>
      <c r="B185" s="219"/>
      <c r="C185" s="625" t="s">
        <v>644</v>
      </c>
      <c r="D185" s="625"/>
      <c r="E185" s="625" t="s">
        <v>16918</v>
      </c>
      <c r="F185" s="625" t="s">
        <v>644</v>
      </c>
      <c r="G185" s="625" t="s">
        <v>2748</v>
      </c>
      <c r="H185" s="627"/>
      <c r="I185" s="626">
        <v>12800</v>
      </c>
      <c r="J185" s="626"/>
      <c r="K185" s="626"/>
      <c r="L185" s="625" t="s">
        <v>503</v>
      </c>
      <c r="M185" s="626">
        <v>64</v>
      </c>
      <c r="N185" s="626">
        <v>100</v>
      </c>
      <c r="O185" s="626">
        <v>12400</v>
      </c>
      <c r="P185" s="626">
        <v>2</v>
      </c>
      <c r="Q185" s="626"/>
      <c r="R185" s="626"/>
      <c r="S185" s="625"/>
      <c r="T185" s="625"/>
      <c r="U185" s="625">
        <v>2009</v>
      </c>
      <c r="V185" s="627"/>
      <c r="W185" s="627"/>
      <c r="X185" s="627"/>
      <c r="Y185" s="627"/>
      <c r="Z185" s="627"/>
      <c r="AA185" s="627"/>
      <c r="AB185" s="626">
        <v>700</v>
      </c>
      <c r="AC185" s="625"/>
      <c r="AD185" s="625"/>
      <c r="AE185" s="627"/>
      <c r="AF185" s="627"/>
      <c r="AG185" s="627"/>
      <c r="AH185" s="627"/>
      <c r="AI185" s="627"/>
      <c r="AJ185" s="627"/>
      <c r="AK185" s="627"/>
      <c r="AL185" s="627"/>
      <c r="AM185" s="627"/>
      <c r="AN185" s="627"/>
      <c r="AO185" s="627"/>
      <c r="AP185" s="627"/>
      <c r="AQ185" s="627"/>
      <c r="AR185" s="627"/>
      <c r="AS185" s="627"/>
      <c r="AT185" s="627"/>
      <c r="AU185" s="627"/>
      <c r="AV185" s="627"/>
      <c r="AW185" s="627"/>
      <c r="AX185" s="218" t="s">
        <v>9393</v>
      </c>
    </row>
    <row r="186" spans="1:51" ht="24" hidden="1" customHeight="1" x14ac:dyDescent="0.15">
      <c r="A186" s="216"/>
      <c r="B186" s="217"/>
      <c r="C186" s="625" t="s">
        <v>644</v>
      </c>
      <c r="D186" s="625"/>
      <c r="E186" s="625" t="s">
        <v>2749</v>
      </c>
      <c r="F186" s="625" t="s">
        <v>644</v>
      </c>
      <c r="G186" s="625" t="s">
        <v>644</v>
      </c>
      <c r="H186" s="627"/>
      <c r="I186" s="626">
        <v>7776</v>
      </c>
      <c r="J186" s="626"/>
      <c r="K186" s="626"/>
      <c r="L186" s="625" t="s">
        <v>154</v>
      </c>
      <c r="M186" s="626">
        <v>70</v>
      </c>
      <c r="N186" s="626">
        <v>110</v>
      </c>
      <c r="O186" s="626">
        <v>7776</v>
      </c>
      <c r="P186" s="626">
        <v>1</v>
      </c>
      <c r="Q186" s="626"/>
      <c r="R186" s="626"/>
      <c r="S186" s="625"/>
      <c r="T186" s="625"/>
      <c r="U186" s="625">
        <v>2005</v>
      </c>
      <c r="V186" s="627"/>
      <c r="W186" s="627"/>
      <c r="X186" s="627"/>
      <c r="Y186" s="627"/>
      <c r="Z186" s="627"/>
      <c r="AA186" s="627"/>
      <c r="AB186" s="626">
        <v>100</v>
      </c>
      <c r="AC186" s="625"/>
      <c r="AD186" s="625"/>
      <c r="AE186" s="627"/>
      <c r="AF186" s="627"/>
      <c r="AG186" s="627"/>
      <c r="AH186" s="627"/>
      <c r="AI186" s="627"/>
      <c r="AJ186" s="627"/>
      <c r="AK186" s="627"/>
      <c r="AL186" s="627"/>
      <c r="AM186" s="627"/>
      <c r="AN186" s="627"/>
      <c r="AO186" s="627"/>
      <c r="AP186" s="627"/>
      <c r="AQ186" s="627"/>
      <c r="AR186" s="627"/>
      <c r="AS186" s="627"/>
      <c r="AT186" s="627"/>
      <c r="AU186" s="627"/>
      <c r="AV186" s="627"/>
      <c r="AW186" s="627"/>
      <c r="AX186" s="218"/>
    </row>
    <row r="187" spans="1:51" ht="24" hidden="1" customHeight="1" x14ac:dyDescent="0.15">
      <c r="A187" s="216"/>
      <c r="B187" s="217"/>
      <c r="C187" s="625" t="s">
 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   <c r="I187" s="626">
        <v>12150</v>
      </c>
      <c r="J187" s="626"/>
      <c r="K187" s="626"/>
      <c r="L187" s="625" t="s">
        <v>154</v>
      </c>
      <c r="M187" s="626">
        <v>45</v>
      </c>
      <c r="N187" s="626">
        <v>90</v>
      </c>
      <c r="O187" s="626">
        <v>12150</v>
      </c>
      <c r="P187" s="626">
        <v>3</v>
      </c>
      <c r="Q187" s="626"/>
      <c r="R187" s="626"/>
      <c r="S187" s="625"/>
      <c r="T187" s="625"/>
      <c r="U187" s="625">
        <v>2001</v>
      </c>
      <c r="V187" s="627"/>
      <c r="W187" s="627"/>
      <c r="X187" s="627"/>
      <c r="Y187" s="627"/>
      <c r="Z187" s="627"/>
      <c r="AA187" s="627"/>
      <c r="AB187" s="626">
        <v>150</v>
      </c>
      <c r="AC187" s="625"/>
      <c r="AD187" s="625"/>
      <c r="AE187" s="627"/>
      <c r="AF187" s="627"/>
      <c r="AG187" s="627"/>
      <c r="AH187" s="627"/>
      <c r="AI187" s="627"/>
      <c r="AJ187" s="627"/>
      <c r="AK187" s="627"/>
      <c r="AL187" s="627"/>
      <c r="AM187" s="627"/>
      <c r="AN187" s="627"/>
      <c r="AO187" s="627"/>
      <c r="AP187" s="627"/>
      <c r="AQ187" s="627"/>
      <c r="AR187" s="627"/>
      <c r="AS187" s="627"/>
      <c r="AT187" s="627"/>
      <c r="AU187" s="627"/>
      <c r="AV187" s="627"/>
      <c r="AW187" s="627"/>
      <c r="AX187" s="218"/>
    </row>
    <row r="188" spans="1:51" ht="24" hidden="1" customHeight="1" x14ac:dyDescent="0.15">
      <c r="A188" s="216"/>
      <c r="B188" s="217"/>
      <c r="C188" s="625" t="s">
        <v>644</v>
      </c>
      <c r="D188" s="625"/>
      <c r="E188" s="625" t="s">
        <v>12279</v>
      </c>
      <c r="F188" s="625" t="s">
        <v>644</v>
      </c>
      <c r="G188" s="625" t="s">
        <v>644</v>
      </c>
      <c r="H188" s="627"/>
      <c r="I188" s="626">
        <v>4987</v>
      </c>
      <c r="J188" s="626"/>
      <c r="K188" s="626"/>
      <c r="L188" s="625" t="s">
        <v>503</v>
      </c>
      <c r="M188" s="626">
        <v>54</v>
      </c>
      <c r="N188" s="626">
        <v>80</v>
      </c>
      <c r="O188" s="626">
        <v>4987</v>
      </c>
      <c r="P188" s="626">
        <v>1</v>
      </c>
      <c r="Q188" s="626"/>
      <c r="R188" s="626"/>
      <c r="S188" s="625"/>
      <c r="T188" s="625"/>
      <c r="U188" s="625">
        <v>2018</v>
      </c>
      <c r="V188" s="627"/>
      <c r="W188" s="627"/>
      <c r="X188" s="627"/>
      <c r="Y188" s="627"/>
      <c r="Z188" s="627"/>
      <c r="AA188" s="627"/>
      <c r="AB188" s="626">
        <v>130</v>
      </c>
      <c r="AC188" s="625"/>
      <c r="AD188" s="625"/>
      <c r="AE188" s="627"/>
      <c r="AF188" s="627"/>
      <c r="AG188" s="627"/>
      <c r="AH188" s="627"/>
      <c r="AI188" s="627"/>
      <c r="AJ188" s="627"/>
      <c r="AK188" s="627"/>
      <c r="AL188" s="627"/>
      <c r="AM188" s="627"/>
      <c r="AN188" s="627"/>
      <c r="AO188" s="627"/>
      <c r="AP188" s="627"/>
      <c r="AQ188" s="627"/>
      <c r="AR188" s="627"/>
      <c r="AS188" s="627"/>
      <c r="AT188" s="627"/>
      <c r="AU188" s="627"/>
      <c r="AV188" s="627"/>
      <c r="AW188" s="627"/>
      <c r="AX188" s="218"/>
    </row>
    <row r="189" spans="1:51" ht="24" hidden="1" customHeight="1" x14ac:dyDescent="0.15">
      <c r="A189" s="216"/>
      <c r="B189" s="217"/>
      <c r="C189" s="625" t="s">
        <v>680</v>
      </c>
      <c r="D189" s="625"/>
      <c r="E189" s="625" t="s">
        <v>2750</v>
      </c>
      <c r="F189" s="625" t="s">
        <v>680</v>
      </c>
      <c r="G189" s="625" t="s">
        <v>680</v>
      </c>
      <c r="H189" s="627"/>
      <c r="I189" s="626">
        <v>5292</v>
      </c>
      <c r="J189" s="626"/>
      <c r="K189" s="626"/>
      <c r="L189" s="625" t="s">
        <v>310</v>
      </c>
      <c r="M189" s="626">
        <v>63</v>
      </c>
      <c r="N189" s="626">
        <v>84</v>
      </c>
      <c r="O189" s="626">
        <v>5292</v>
      </c>
      <c r="P189" s="626">
        <v>1</v>
      </c>
      <c r="Q189" s="626"/>
      <c r="R189" s="626">
        <v>500</v>
      </c>
      <c r="S189" s="625" t="s">
        <v>185</v>
      </c>
      <c r="T189" s="625" t="s">
        <v>784</v>
      </c>
      <c r="U189" s="625">
        <v>2005</v>
      </c>
      <c r="V189" s="627"/>
      <c r="W189" s="627"/>
      <c r="X189" s="627"/>
      <c r="Y189" s="627"/>
      <c r="Z189" s="627"/>
      <c r="AA189" s="627"/>
      <c r="AB189" s="626">
        <v>374</v>
      </c>
      <c r="AC189" s="625"/>
      <c r="AD189" s="625"/>
      <c r="AE189" s="627"/>
      <c r="AF189" s="627"/>
      <c r="AG189" s="627"/>
      <c r="AH189" s="627"/>
      <c r="AI189" s="627"/>
      <c r="AJ189" s="627"/>
      <c r="AK189" s="627"/>
      <c r="AL189" s="627"/>
      <c r="AM189" s="627"/>
      <c r="AN189" s="627"/>
      <c r="AO189" s="627"/>
      <c r="AP189" s="627"/>
      <c r="AQ189" s="627"/>
      <c r="AR189" s="627"/>
      <c r="AS189" s="627"/>
      <c r="AT189" s="627"/>
      <c r="AU189" s="627"/>
      <c r="AV189" s="627"/>
      <c r="AW189" s="627"/>
      <c r="AX189" s="218"/>
    </row>
    <row r="190" spans="1:51" ht="24" hidden="1" customHeight="1" x14ac:dyDescent="0.15">
      <c r="A190" s="216"/>
      <c r="B190" s="217"/>
      <c r="C190" s="625" t="s">
        <v>680</v>
      </c>
      <c r="D190" s="625"/>
      <c r="E190" s="625" t="s">
        <v>2751</v>
      </c>
      <c r="F190" s="625" t="s">
        <v>680</v>
      </c>
      <c r="G190" s="625" t="s">
        <v>680</v>
      </c>
      <c r="H190" s="627"/>
      <c r="I190" s="626">
        <v>8214</v>
      </c>
      <c r="J190" s="626"/>
      <c r="K190" s="626"/>
      <c r="L190" s="625" t="s">
        <v>310</v>
      </c>
      <c r="M190" s="626">
        <v>74</v>
      </c>
      <c r="N190" s="626">
        <v>111</v>
      </c>
      <c r="O190" s="626">
        <v>8214</v>
      </c>
      <c r="P190" s="626">
        <v>1</v>
      </c>
      <c r="Q190" s="626"/>
      <c r="R190" s="626">
        <v>200</v>
      </c>
      <c r="S190" s="625" t="s">
        <v>185</v>
      </c>
      <c r="T190" s="625" t="s">
        <v>784</v>
      </c>
      <c r="U190" s="625">
        <v>2007</v>
      </c>
      <c r="V190" s="627"/>
      <c r="W190" s="627"/>
      <c r="X190" s="627"/>
      <c r="Y190" s="627"/>
      <c r="Z190" s="627"/>
      <c r="AA190" s="627"/>
      <c r="AB190" s="626">
        <v>655</v>
      </c>
      <c r="AC190" s="625"/>
      <c r="AD190" s="625"/>
      <c r="AE190" s="627"/>
      <c r="AF190" s="627"/>
      <c r="AG190" s="627"/>
      <c r="AH190" s="627"/>
      <c r="AI190" s="627"/>
      <c r="AJ190" s="627"/>
      <c r="AK190" s="627"/>
      <c r="AL190" s="627"/>
      <c r="AM190" s="627"/>
      <c r="AN190" s="627"/>
      <c r="AO190" s="627"/>
      <c r="AP190" s="627"/>
      <c r="AQ190" s="627"/>
      <c r="AR190" s="627"/>
      <c r="AS190" s="627"/>
      <c r="AT190" s="627"/>
      <c r="AU190" s="627"/>
      <c r="AV190" s="627"/>
      <c r="AW190" s="627"/>
      <c r="AX190" s="218"/>
    </row>
    <row r="191" spans="1:51" ht="24" hidden="1" customHeight="1" x14ac:dyDescent="0.15">
      <c r="A191" s="216"/>
      <c r="B191" s="217"/>
      <c r="C191" s="625" t="s">
        <v>680</v>
      </c>
      <c r="D191" s="625"/>
      <c r="E191" s="625" t="s">
        <v>2752</v>
      </c>
      <c r="F191" s="625" t="s">
        <v>680</v>
      </c>
      <c r="G191" s="625" t="s">
        <v>680</v>
      </c>
      <c r="H191" s="627"/>
      <c r="I191" s="626">
        <v>7350</v>
      </c>
      <c r="J191" s="626"/>
      <c r="K191" s="626"/>
      <c r="L191" s="625" t="s">
        <v>330</v>
      </c>
      <c r="M191" s="626">
        <v>70</v>
      </c>
      <c r="N191" s="626">
        <v>105</v>
      </c>
      <c r="O191" s="626">
        <v>7350</v>
      </c>
      <c r="P191" s="626">
        <v>1</v>
      </c>
      <c r="Q191" s="626"/>
      <c r="R191" s="626">
        <v>100</v>
      </c>
      <c r="S191" s="625" t="s">
        <v>185</v>
      </c>
      <c r="T191" s="625" t="s">
        <v>784</v>
      </c>
      <c r="U191" s="625">
        <v>2009</v>
      </c>
      <c r="V191" s="627"/>
      <c r="W191" s="627"/>
      <c r="X191" s="627"/>
      <c r="Y191" s="627"/>
      <c r="Z191" s="627"/>
      <c r="AA191" s="627"/>
      <c r="AB191" s="626">
        <v>300</v>
      </c>
      <c r="AC191" s="625"/>
      <c r="AD191" s="625"/>
      <c r="AE191" s="627"/>
      <c r="AF191" s="627"/>
      <c r="AG191" s="627"/>
      <c r="AH191" s="627"/>
      <c r="AI191" s="627"/>
      <c r="AJ191" s="627"/>
      <c r="AK191" s="627"/>
      <c r="AL191" s="627"/>
      <c r="AM191" s="627"/>
      <c r="AN191" s="627"/>
      <c r="AO191" s="627"/>
      <c r="AP191" s="627"/>
      <c r="AQ191" s="627"/>
      <c r="AR191" s="627"/>
      <c r="AS191" s="627"/>
      <c r="AT191" s="627"/>
      <c r="AU191" s="627"/>
      <c r="AV191" s="627"/>
      <c r="AW191" s="627"/>
      <c r="AX191" s="218"/>
    </row>
    <row r="192" spans="1:51" ht="24" hidden="1" customHeight="1" x14ac:dyDescent="0.15">
      <c r="A192" s="216"/>
      <c r="B192" s="217"/>
      <c r="C192" s="625" t="s">
        <v>680</v>
      </c>
      <c r="D192" s="625"/>
      <c r="E192" s="625" t="s">
        <v>2753</v>
      </c>
      <c r="F192" s="625" t="s">
        <v>680</v>
      </c>
      <c r="G192" s="625" t="s">
        <v>680</v>
      </c>
      <c r="H192" s="627"/>
      <c r="I192" s="626">
        <v>7070</v>
      </c>
      <c r="J192" s="626"/>
      <c r="K192" s="626"/>
      <c r="L192" s="625" t="s">
        <v>330</v>
      </c>
      <c r="M192" s="626">
        <v>70</v>
      </c>
      <c r="N192" s="626">
        <v>101</v>
      </c>
      <c r="O192" s="626">
        <v>7070</v>
      </c>
      <c r="P192" s="626">
        <v>1</v>
      </c>
      <c r="Q192" s="626"/>
      <c r="R192" s="626">
        <v>100</v>
      </c>
      <c r="S192" s="625" t="s">
        <v>185</v>
      </c>
      <c r="T192" s="625" t="s">
        <v>784</v>
      </c>
      <c r="U192" s="625">
        <v>1998</v>
      </c>
      <c r="V192" s="627"/>
      <c r="W192" s="627"/>
      <c r="X192" s="627"/>
      <c r="Y192" s="627"/>
      <c r="Z192" s="627"/>
      <c r="AA192" s="627"/>
      <c r="AB192" s="626">
        <v>300</v>
      </c>
      <c r="AC192" s="625"/>
      <c r="AD192" s="625"/>
      <c r="AE192" s="627"/>
      <c r="AF192" s="627"/>
      <c r="AG192" s="627"/>
      <c r="AH192" s="627"/>
      <c r="AI192" s="627"/>
      <c r="AJ192" s="627"/>
      <c r="AK192" s="627"/>
      <c r="AL192" s="627"/>
      <c r="AM192" s="627"/>
      <c r="AN192" s="627"/>
      <c r="AO192" s="627"/>
      <c r="AP192" s="627"/>
      <c r="AQ192" s="627"/>
      <c r="AR192" s="627"/>
      <c r="AS192" s="627"/>
      <c r="AT192" s="627"/>
      <c r="AU192" s="627"/>
      <c r="AV192" s="627"/>
      <c r="AW192" s="627"/>
      <c r="AX192" s="218"/>
    </row>
    <row r="193" spans="1:50" ht="24" hidden="1" customHeight="1" x14ac:dyDescent="0.15">
      <c r="A193" s="216"/>
      <c r="B193" s="217"/>
      <c r="C193" s="625" t="s">
        <v>680</v>
      </c>
      <c r="D193" s="625"/>
      <c r="E193" s="625" t="s">
        <v>2754</v>
      </c>
      <c r="F193" s="625" t="s">
        <v>680</v>
      </c>
      <c r="G193" s="625" t="s">
        <v>680</v>
      </c>
      <c r="H193" s="627"/>
      <c r="I193" s="626">
        <v>14280</v>
      </c>
      <c r="J193" s="626"/>
      <c r="K193" s="626"/>
      <c r="L193" s="625" t="s">
        <v>503</v>
      </c>
      <c r="M193" s="626">
        <v>68</v>
      </c>
      <c r="N193" s="626">
        <v>105</v>
      </c>
      <c r="O193" s="626">
        <v>7140</v>
      </c>
      <c r="P193" s="626">
        <v>2</v>
      </c>
      <c r="Q193" s="626"/>
      <c r="R193" s="626"/>
      <c r="S193" s="625"/>
      <c r="T193" s="625"/>
      <c r="U193" s="625">
        <v>2014</v>
      </c>
      <c r="V193" s="627"/>
      <c r="W193" s="627"/>
      <c r="X193" s="627"/>
      <c r="Y193" s="627"/>
      <c r="Z193" s="627"/>
      <c r="AA193" s="627"/>
      <c r="AB193" s="626">
        <v>150</v>
      </c>
      <c r="AC193" s="625"/>
      <c r="AD193" s="625"/>
      <c r="AE193" s="627"/>
      <c r="AF193" s="627"/>
      <c r="AG193" s="627"/>
      <c r="AH193" s="627"/>
      <c r="AI193" s="627"/>
      <c r="AJ193" s="627"/>
      <c r="AK193" s="627"/>
      <c r="AL193" s="627"/>
      <c r="AM193" s="627"/>
      <c r="AN193" s="627"/>
      <c r="AO193" s="627"/>
      <c r="AP193" s="627"/>
      <c r="AQ193" s="627"/>
      <c r="AR193" s="627"/>
      <c r="AS193" s="627"/>
      <c r="AT193" s="627"/>
      <c r="AU193" s="627"/>
      <c r="AV193" s="627"/>
      <c r="AW193" s="627"/>
      <c r="AX193" s="218"/>
    </row>
    <row r="194" spans="1:50" ht="24" hidden="1" customHeight="1" x14ac:dyDescent="0.15">
      <c r="A194" s="216"/>
      <c r="B194" s="217"/>
      <c r="C194" s="625" t="s">
        <v>897</v>
      </c>
      <c r="D194" s="625"/>
      <c r="E194" s="625" t="s">
        <v>2755</v>
      </c>
      <c r="F194" s="625" t="s">
        <v>665</v>
      </c>
      <c r="G194" s="625" t="s">
        <v>2756</v>
      </c>
      <c r="H194" s="627"/>
      <c r="I194" s="626">
        <v>7920</v>
      </c>
      <c r="J194" s="626"/>
      <c r="K194" s="626"/>
      <c r="L194" s="625" t="s">
        <v>310</v>
      </c>
      <c r="M194" s="626">
        <v>72</v>
      </c>
      <c r="N194" s="626">
        <v>110</v>
      </c>
      <c r="O194" s="626">
        <v>7920</v>
      </c>
      <c r="P194" s="626">
        <v>1</v>
      </c>
      <c r="Q194" s="626"/>
      <c r="R194" s="626">
        <v>100</v>
      </c>
      <c r="S194" s="625" t="s">
        <v>185</v>
      </c>
      <c r="T194" s="625" t="s">
        <v>784</v>
      </c>
      <c r="U194" s="625">
        <v>2004</v>
      </c>
      <c r="V194" s="627"/>
      <c r="W194" s="627"/>
      <c r="X194" s="627"/>
      <c r="Y194" s="627"/>
      <c r="Z194" s="627"/>
      <c r="AA194" s="627"/>
      <c r="AB194" s="626">
        <v>785</v>
      </c>
      <c r="AC194" s="625"/>
      <c r="AD194" s="625"/>
      <c r="AE194" s="627"/>
      <c r="AF194" s="627"/>
      <c r="AG194" s="627"/>
      <c r="AH194" s="627"/>
      <c r="AI194" s="627"/>
      <c r="AJ194" s="627"/>
      <c r="AK194" s="627"/>
      <c r="AL194" s="627"/>
      <c r="AM194" s="627"/>
      <c r="AN194" s="627"/>
      <c r="AO194" s="627"/>
      <c r="AP194" s="627"/>
      <c r="AQ194" s="627"/>
      <c r="AR194" s="627"/>
      <c r="AS194" s="627"/>
      <c r="AT194" s="627"/>
      <c r="AU194" s="627"/>
      <c r="AV194" s="627"/>
      <c r="AW194" s="627"/>
      <c r="AX194" s="218"/>
    </row>
    <row r="195" spans="1:50" ht="24" hidden="1" customHeight="1" x14ac:dyDescent="0.15">
      <c r="A195" s="216"/>
      <c r="B195" s="217"/>
      <c r="C195" s="625" t="s">
        <v>897</v>
      </c>
      <c r="D195" s="625"/>
      <c r="E195" s="625" t="s">
        <v>2757</v>
      </c>
      <c r="F195" s="625" t="s">
        <v>897</v>
      </c>
      <c r="G195" s="625" t="s">
        <v>2766</v>
      </c>
      <c r="H195" s="627"/>
      <c r="I195" s="626">
        <v>7300</v>
      </c>
      <c r="J195" s="626"/>
      <c r="K195" s="626"/>
      <c r="L195" s="625" t="s">
        <v>310</v>
      </c>
      <c r="M195" s="626">
        <v>68</v>
      </c>
      <c r="N195" s="626">
        <v>105</v>
      </c>
      <c r="O195" s="626">
        <v>9041</v>
      </c>
      <c r="P195" s="626">
        <v>1</v>
      </c>
      <c r="Q195" s="626"/>
      <c r="R195" s="626">
        <v>200</v>
      </c>
      <c r="S195" s="625" t="s">
        <v>185</v>
      </c>
      <c r="T195" s="625" t="s">
        <v>784</v>
      </c>
      <c r="U195" s="625">
        <v>2010</v>
      </c>
      <c r="V195" s="627"/>
      <c r="W195" s="627"/>
      <c r="X195" s="627"/>
      <c r="Y195" s="627"/>
      <c r="Z195" s="627"/>
      <c r="AA195" s="627"/>
      <c r="AB195" s="626">
        <v>3103</v>
      </c>
      <c r="AC195" s="625"/>
      <c r="AD195" s="625"/>
      <c r="AE195" s="627"/>
      <c r="AF195" s="627"/>
      <c r="AG195" s="627"/>
      <c r="AH195" s="627"/>
      <c r="AI195" s="627"/>
      <c r="AJ195" s="627"/>
      <c r="AK195" s="627"/>
      <c r="AL195" s="627"/>
      <c r="AM195" s="627"/>
      <c r="AN195" s="627"/>
      <c r="AO195" s="627"/>
      <c r="AP195" s="627"/>
      <c r="AQ195" s="627"/>
      <c r="AR195" s="627"/>
      <c r="AS195" s="627"/>
      <c r="AT195" s="627"/>
      <c r="AU195" s="627"/>
      <c r="AV195" s="627"/>
      <c r="AW195" s="627"/>
      <c r="AX195" s="218"/>
    </row>
    <row r="196" spans="1:50" ht="24" hidden="1" customHeight="1" x14ac:dyDescent="0.15">
      <c r="A196" s="216"/>
      <c r="B196" s="217"/>
      <c r="C196" s="625" t="s">
        <v>897</v>
      </c>
      <c r="D196" s="625"/>
      <c r="E196" s="625" t="s">
        <v>2758</v>
      </c>
      <c r="F196" s="625" t="s">
        <v>897</v>
      </c>
      <c r="G196" s="625" t="s">
        <v>2766</v>
      </c>
      <c r="H196" s="627"/>
      <c r="I196" s="626">
        <v>10050</v>
      </c>
      <c r="J196" s="626"/>
      <c r="K196" s="626"/>
      <c r="L196" s="625" t="s">
        <v>310</v>
      </c>
      <c r="M196" s="626">
        <v>52</v>
      </c>
      <c r="N196" s="626">
        <v>92</v>
      </c>
      <c r="O196" s="626">
        <v>4780</v>
      </c>
      <c r="P196" s="626">
        <v>1</v>
      </c>
      <c r="Q196" s="626"/>
      <c r="R196" s="626">
        <v>200</v>
      </c>
      <c r="S196" s="625"/>
      <c r="T196" s="625"/>
      <c r="U196" s="625">
        <v>2010</v>
      </c>
      <c r="V196" s="627"/>
      <c r="W196" s="627"/>
      <c r="X196" s="627"/>
      <c r="Y196" s="627"/>
      <c r="Z196" s="627"/>
      <c r="AA196" s="627"/>
      <c r="AB196" s="626">
        <v>483</v>
      </c>
      <c r="AC196" s="625"/>
      <c r="AD196" s="625"/>
      <c r="AE196" s="627"/>
      <c r="AF196" s="627"/>
      <c r="AG196" s="627"/>
      <c r="AH196" s="627"/>
      <c r="AI196" s="627"/>
      <c r="AJ196" s="627"/>
      <c r="AK196" s="627"/>
      <c r="AL196" s="627"/>
      <c r="AM196" s="627"/>
      <c r="AN196" s="627"/>
      <c r="AO196" s="627"/>
      <c r="AP196" s="627"/>
      <c r="AQ196" s="627"/>
      <c r="AR196" s="627"/>
      <c r="AS196" s="627"/>
      <c r="AT196" s="627"/>
      <c r="AU196" s="627"/>
      <c r="AV196" s="627"/>
      <c r="AW196" s="627"/>
      <c r="AX196" s="218"/>
    </row>
    <row r="197" spans="1:50" ht="24" hidden="1" customHeight="1" x14ac:dyDescent="0.15">
      <c r="A197" s="216"/>
      <c r="B197" s="217"/>
      <c r="C197" s="625" t="s">
        <v>897</v>
      </c>
      <c r="D197" s="625"/>
      <c r="E197" s="625" t="s">
        <v>2759</v>
      </c>
      <c r="F197" s="650" t="s">
        <v>15519</v>
      </c>
      <c r="G197" s="625" t="s">
        <v>15520</v>
      </c>
      <c r="H197" s="627"/>
      <c r="I197" s="626">
        <v>40500</v>
      </c>
      <c r="J197" s="626"/>
      <c r="K197" s="626"/>
      <c r="L197" s="625" t="s">
        <v>330</v>
      </c>
      <c r="M197" s="626">
        <v>68</v>
      </c>
      <c r="N197" s="626">
        <v>105</v>
      </c>
      <c r="O197" s="626">
        <v>34564</v>
      </c>
      <c r="P197" s="626">
        <v>3</v>
      </c>
      <c r="Q197" s="626"/>
      <c r="R197" s="626">
        <v>600</v>
      </c>
      <c r="S197" s="625"/>
      <c r="T197" s="625"/>
      <c r="U197" s="625">
        <v>2003</v>
      </c>
      <c r="V197" s="627"/>
      <c r="W197" s="627"/>
      <c r="X197" s="627"/>
      <c r="Y197" s="627"/>
      <c r="Z197" s="627"/>
      <c r="AA197" s="627"/>
      <c r="AB197" s="626">
        <v>189</v>
      </c>
      <c r="AC197" s="625"/>
      <c r="AD197" s="625"/>
      <c r="AE197" s="627"/>
      <c r="AF197" s="627"/>
      <c r="AG197" s="627"/>
      <c r="AH197" s="627"/>
      <c r="AI197" s="627"/>
      <c r="AJ197" s="627"/>
      <c r="AK197" s="627"/>
      <c r="AL197" s="627"/>
      <c r="AM197" s="627"/>
      <c r="AN197" s="627"/>
      <c r="AO197" s="627"/>
      <c r="AP197" s="627"/>
      <c r="AQ197" s="627"/>
      <c r="AR197" s="627"/>
      <c r="AS197" s="627"/>
      <c r="AT197" s="627"/>
      <c r="AU197" s="627"/>
      <c r="AV197" s="627"/>
      <c r="AW197" s="627"/>
      <c r="AX197" s="218"/>
    </row>
    <row r="198" spans="1:50" ht="24" hidden="1" customHeight="1" x14ac:dyDescent="0.15">
      <c r="A198" s="216"/>
      <c r="B198" s="217"/>
      <c r="C198" s="625" t="s">
        <v>897</v>
      </c>
      <c r="D198" s="625"/>
      <c r="E198" s="625" t="s">
        <v>2760</v>
      </c>
      <c r="F198" s="625" t="s">
        <v>897</v>
      </c>
      <c r="G198" s="625" t="s">
        <v>2761</v>
      </c>
      <c r="H198" s="627"/>
      <c r="I198" s="626">
        <v>12000</v>
      </c>
      <c r="J198" s="626"/>
      <c r="K198" s="626"/>
      <c r="L198" s="625" t="s">
        <v>330</v>
      </c>
      <c r="M198" s="626">
        <v>60</v>
      </c>
      <c r="N198" s="626">
        <v>90</v>
      </c>
      <c r="O198" s="626">
        <v>12000</v>
      </c>
      <c r="P198" s="626">
        <v>2</v>
      </c>
      <c r="Q198" s="626"/>
      <c r="R198" s="626">
        <v>200</v>
      </c>
      <c r="S198" s="625"/>
      <c r="T198" s="625"/>
      <c r="U198" s="625">
        <v>2001</v>
      </c>
      <c r="V198" s="627"/>
      <c r="W198" s="627"/>
      <c r="X198" s="627"/>
      <c r="Y198" s="627"/>
      <c r="Z198" s="627"/>
      <c r="AA198" s="627"/>
      <c r="AB198" s="626"/>
      <c r="AC198" s="625"/>
      <c r="AD198" s="625"/>
      <c r="AE198" s="627"/>
      <c r="AF198" s="627"/>
      <c r="AG198" s="627"/>
      <c r="AH198" s="627"/>
      <c r="AI198" s="627"/>
      <c r="AJ198" s="627"/>
      <c r="AK198" s="627"/>
      <c r="AL198" s="627"/>
      <c r="AM198" s="627"/>
      <c r="AN198" s="627"/>
      <c r="AO198" s="627"/>
      <c r="AP198" s="627"/>
      <c r="AQ198" s="627"/>
      <c r="AR198" s="627"/>
      <c r="AS198" s="627"/>
      <c r="AT198" s="627"/>
      <c r="AU198" s="627"/>
      <c r="AV198" s="627"/>
      <c r="AW198" s="627"/>
      <c r="AX198" s="218"/>
    </row>
    <row r="199" spans="1:50" ht="24" hidden="1" customHeight="1" x14ac:dyDescent="0.15">
      <c r="A199" s="216"/>
      <c r="B199" s="217"/>
      <c r="C199" s="625" t="s">
        <v>897</v>
      </c>
      <c r="D199" s="625"/>
      <c r="E199" s="625" t="s">
        <v>2762</v>
      </c>
      <c r="F199" s="625" t="s">
        <v>897</v>
      </c>
      <c r="G199" s="625" t="s">
        <v>2766</v>
      </c>
      <c r="H199" s="627"/>
      <c r="I199" s="626">
        <v>5664</v>
      </c>
      <c r="J199" s="626"/>
      <c r="K199" s="626"/>
      <c r="L199" s="625" t="s">
        <v>310</v>
      </c>
      <c r="M199" s="626">
        <v>58.4</v>
      </c>
      <c r="N199" s="626">
        <v>95.2</v>
      </c>
      <c r="O199" s="626">
        <v>5660</v>
      </c>
      <c r="P199" s="626">
        <v>1</v>
      </c>
      <c r="Q199" s="626"/>
      <c r="R199" s="626">
        <v>200</v>
      </c>
      <c r="S199" s="625"/>
      <c r="T199" s="625"/>
      <c r="U199" s="625">
        <v>2010</v>
      </c>
      <c r="V199" s="627"/>
      <c r="W199" s="627"/>
      <c r="X199" s="627"/>
      <c r="Y199" s="627"/>
      <c r="Z199" s="627"/>
      <c r="AA199" s="627"/>
      <c r="AB199" s="626">
        <v>375</v>
      </c>
      <c r="AC199" s="625"/>
      <c r="AD199" s="625"/>
      <c r="AE199" s="627"/>
      <c r="AF199" s="627"/>
      <c r="AG199" s="627"/>
      <c r="AH199" s="627"/>
      <c r="AI199" s="627"/>
      <c r="AJ199" s="627"/>
      <c r="AK199" s="627"/>
      <c r="AL199" s="627"/>
      <c r="AM199" s="627"/>
      <c r="AN199" s="627"/>
      <c r="AO199" s="627"/>
      <c r="AP199" s="627"/>
      <c r="AQ199" s="627"/>
      <c r="AR199" s="627"/>
      <c r="AS199" s="627"/>
      <c r="AT199" s="627"/>
      <c r="AU199" s="627"/>
      <c r="AV199" s="627"/>
      <c r="AW199" s="627"/>
      <c r="AX199" s="218"/>
    </row>
    <row r="200" spans="1:50" ht="24" hidden="1" customHeight="1" x14ac:dyDescent="0.15">
      <c r="A200" s="216"/>
      <c r="B200" s="217"/>
      <c r="C200" s="625" t="s">
        <v>897</v>
      </c>
      <c r="D200" s="625"/>
      <c r="E200" s="625" t="s">
        <v>898</v>
      </c>
      <c r="F200" s="625" t="s">
        <v>897</v>
      </c>
      <c r="G200" s="625" t="s">
        <v>2766</v>
      </c>
      <c r="H200" s="627"/>
      <c r="I200" s="626">
        <v>5000</v>
      </c>
      <c r="J200" s="626"/>
      <c r="K200" s="626"/>
      <c r="L200" s="625" t="s">
        <v>310</v>
      </c>
      <c r="M200" s="626">
        <v>60</v>
      </c>
      <c r="N200" s="626">
        <v>98</v>
      </c>
      <c r="O200" s="626">
        <v>6400</v>
      </c>
      <c r="P200" s="626">
        <v>1</v>
      </c>
      <c r="Q200" s="626"/>
      <c r="R200" s="626">
        <v>200</v>
      </c>
      <c r="S200" s="625"/>
      <c r="T200" s="625"/>
      <c r="U200" s="625">
        <v>2013</v>
      </c>
      <c r="V200" s="627"/>
      <c r="W200" s="627"/>
      <c r="X200" s="627"/>
      <c r="Y200" s="627"/>
      <c r="Z200" s="627"/>
      <c r="AA200" s="627"/>
      <c r="AB200" s="626">
        <v>16</v>
      </c>
      <c r="AC200" s="625"/>
      <c r="AD200" s="625"/>
      <c r="AE200" s="627"/>
      <c r="AF200" s="627"/>
      <c r="AG200" s="627"/>
      <c r="AH200" s="627"/>
      <c r="AI200" s="627"/>
      <c r="AJ200" s="627"/>
      <c r="AK200" s="627"/>
      <c r="AL200" s="627"/>
      <c r="AM200" s="627"/>
      <c r="AN200" s="627"/>
      <c r="AO200" s="627"/>
      <c r="AP200" s="627"/>
      <c r="AQ200" s="627"/>
      <c r="AR200" s="627"/>
      <c r="AS200" s="627"/>
      <c r="AT200" s="627"/>
      <c r="AU200" s="627"/>
      <c r="AV200" s="627"/>
      <c r="AW200" s="627"/>
      <c r="AX200" s="218"/>
    </row>
    <row r="201" spans="1:50" ht="24" hidden="1" customHeight="1" x14ac:dyDescent="0.15">
      <c r="A201" s="216"/>
      <c r="B201" s="217"/>
      <c r="C201" s="625" t="s">
        <v>897</v>
      </c>
      <c r="D201" s="625"/>
      <c r="E201" s="625" t="s">
        <v>899</v>
      </c>
      <c r="F201" s="625" t="s">
        <v>897</v>
      </c>
      <c r="G201" s="625" t="s">
        <v>2766</v>
      </c>
      <c r="H201" s="627"/>
      <c r="I201" s="626">
        <v>5400</v>
      </c>
      <c r="J201" s="626"/>
      <c r="K201" s="626"/>
      <c r="L201" s="625" t="s">
        <v>310</v>
      </c>
      <c r="M201" s="626">
        <v>60</v>
      </c>
      <c r="N201" s="626">
        <v>79</v>
      </c>
      <c r="O201" s="626">
        <v>4740</v>
      </c>
      <c r="P201" s="626">
        <v>1</v>
      </c>
      <c r="Q201" s="626"/>
      <c r="R201" s="626">
        <v>200</v>
      </c>
      <c r="S201" s="625"/>
      <c r="T201" s="625"/>
      <c r="U201" s="625">
        <v>2013</v>
      </c>
      <c r="V201" s="627"/>
      <c r="W201" s="627"/>
      <c r="X201" s="627"/>
      <c r="Y201" s="627"/>
      <c r="Z201" s="627"/>
      <c r="AA201" s="627"/>
      <c r="AB201" s="626">
        <v>34</v>
      </c>
      <c r="AC201" s="625"/>
      <c r="AD201" s="625"/>
      <c r="AE201" s="627"/>
      <c r="AF201" s="627"/>
      <c r="AG201" s="627"/>
      <c r="AH201" s="627"/>
      <c r="AI201" s="627"/>
      <c r="AJ201" s="627"/>
      <c r="AK201" s="627"/>
      <c r="AL201" s="627"/>
      <c r="AM201" s="627"/>
      <c r="AN201" s="627"/>
      <c r="AO201" s="627"/>
      <c r="AP201" s="627"/>
      <c r="AQ201" s="627"/>
      <c r="AR201" s="627"/>
      <c r="AS201" s="627"/>
      <c r="AT201" s="627"/>
      <c r="AU201" s="627"/>
      <c r="AV201" s="627"/>
      <c r="AW201" s="627"/>
      <c r="AX201" s="218"/>
    </row>
    <row r="202" spans="1:50" ht="24" hidden="1" customHeight="1" x14ac:dyDescent="0.15">
      <c r="A202" s="216"/>
      <c r="B202" s="217"/>
      <c r="C202" s="625" t="s">
        <v>897</v>
      </c>
      <c r="D202" s="625"/>
      <c r="E202" s="625" t="s">
        <v>2763</v>
      </c>
      <c r="F202" s="625" t="s">
        <v>897</v>
      </c>
      <c r="G202" s="625" t="s">
        <v>2766</v>
      </c>
      <c r="H202" s="627"/>
      <c r="I202" s="626">
        <v>4400</v>
      </c>
      <c r="J202" s="626"/>
      <c r="K202" s="626"/>
      <c r="L202" s="625" t="s">
        <v>330</v>
      </c>
      <c r="M202" s="626">
        <v>68</v>
      </c>
      <c r="N202" s="626">
        <v>105</v>
      </c>
      <c r="O202" s="626">
        <v>14280</v>
      </c>
      <c r="P202" s="626">
        <v>2</v>
      </c>
      <c r="Q202" s="626"/>
      <c r="R202" s="626">
        <v>400</v>
      </c>
      <c r="S202" s="625"/>
      <c r="T202" s="625"/>
      <c r="U202" s="625">
        <v>2014</v>
      </c>
      <c r="V202" s="627"/>
      <c r="W202" s="627"/>
      <c r="X202" s="627"/>
      <c r="Y202" s="627"/>
      <c r="Z202" s="627"/>
      <c r="AA202" s="627"/>
      <c r="AB202" s="626">
        <v>300</v>
      </c>
      <c r="AC202" s="625"/>
      <c r="AD202" s="625"/>
      <c r="AE202" s="627"/>
      <c r="AF202" s="627"/>
      <c r="AG202" s="627"/>
      <c r="AH202" s="627"/>
      <c r="AI202" s="627"/>
      <c r="AJ202" s="627"/>
      <c r="AK202" s="627"/>
      <c r="AL202" s="627"/>
      <c r="AM202" s="627"/>
      <c r="AN202" s="627"/>
      <c r="AO202" s="627"/>
      <c r="AP202" s="627"/>
      <c r="AQ202" s="627"/>
      <c r="AR202" s="627"/>
      <c r="AS202" s="627"/>
      <c r="AT202" s="627"/>
      <c r="AU202" s="627"/>
      <c r="AV202" s="627"/>
      <c r="AW202" s="627"/>
      <c r="AX202" s="218"/>
    </row>
    <row r="203" spans="1:50" ht="24" hidden="1" customHeight="1" x14ac:dyDescent="0.15">
      <c r="B203" s="158"/>
      <c r="C203" s="258" t="s">
        <v>897</v>
      </c>
      <c r="D203" s="258"/>
      <c r="E203" s="258" t="s">
        <v>2764</v>
      </c>
      <c r="F203" s="258" t="s">
        <v>665</v>
      </c>
      <c r="G203" s="258" t="s">
        <v>666</v>
      </c>
      <c r="H203" s="603"/>
      <c r="I203" s="260">
        <v>67146</v>
      </c>
      <c r="J203" s="260">
        <v>0</v>
      </c>
      <c r="K203" s="260">
        <v>0</v>
      </c>
      <c r="L203" s="258" t="s">
        <v>310</v>
      </c>
      <c r="M203" s="260">
        <v>68</v>
      </c>
      <c r="N203" s="260">
        <v>105</v>
      </c>
      <c r="O203" s="260">
        <v>35880</v>
      </c>
      <c r="P203" s="260">
        <v>4</v>
      </c>
      <c r="Q203" s="260"/>
      <c r="R203" s="260"/>
      <c r="S203" s="258"/>
      <c r="T203" s="258"/>
      <c r="U203" s="258">
        <v>2015</v>
      </c>
      <c r="V203" s="603"/>
      <c r="W203" s="603"/>
      <c r="X203" s="603"/>
      <c r="Y203" s="603"/>
      <c r="Z203" s="603"/>
      <c r="AA203" s="603"/>
      <c r="AB203" s="260">
        <v>9000</v>
      </c>
      <c r="AC203" s="625"/>
      <c r="AD203" s="625"/>
      <c r="AE203" s="627"/>
      <c r="AF203" s="627"/>
      <c r="AG203" s="627"/>
      <c r="AH203" s="627"/>
      <c r="AI203" s="627"/>
      <c r="AJ203" s="627"/>
      <c r="AK203" s="627"/>
      <c r="AL203" s="627"/>
      <c r="AM203" s="627"/>
      <c r="AN203" s="627"/>
      <c r="AO203" s="627"/>
      <c r="AP203" s="627"/>
      <c r="AQ203" s="627"/>
      <c r="AR203" s="627"/>
      <c r="AS203" s="627"/>
      <c r="AT203" s="627"/>
      <c r="AU203" s="627"/>
      <c r="AV203" s="627"/>
      <c r="AW203" s="627"/>
      <c r="AX203" s="625"/>
    </row>
    <row r="204" spans="1:50" ht="24" hidden="1" customHeight="1" x14ac:dyDescent="0.15">
      <c r="A204" s="216"/>
      <c r="B204" s="289"/>
      <c r="C204" s="625" t="s">
        <v>897</v>
      </c>
      <c r="D204" s="625"/>
      <c r="E204" s="625" t="s">
        <v>2765</v>
      </c>
      <c r="F204" s="625" t="s">
        <v>897</v>
      </c>
      <c r="G204" s="625" t="s">
        <v>2766</v>
      </c>
      <c r="H204" s="627"/>
      <c r="I204" s="626">
        <v>4653</v>
      </c>
      <c r="J204" s="626"/>
      <c r="K204" s="626"/>
      <c r="L204" s="625" t="s">
        <v>310</v>
      </c>
      <c r="M204" s="626">
        <v>57</v>
      </c>
      <c r="N204" s="626">
        <v>103</v>
      </c>
      <c r="O204" s="626">
        <v>5871</v>
      </c>
      <c r="P204" s="626">
        <v>1</v>
      </c>
      <c r="Q204" s="626"/>
      <c r="R204" s="626">
        <v>200</v>
      </c>
      <c r="S204" s="625"/>
      <c r="T204" s="625"/>
      <c r="U204" s="625">
        <v>2015</v>
      </c>
      <c r="V204" s="627"/>
      <c r="W204" s="627"/>
      <c r="X204" s="627"/>
      <c r="Y204" s="627"/>
      <c r="Z204" s="627"/>
      <c r="AA204" s="627"/>
      <c r="AB204" s="626"/>
      <c r="AC204" s="625"/>
      <c r="AD204" s="625"/>
      <c r="AE204" s="627"/>
      <c r="AF204" s="627"/>
      <c r="AG204" s="627"/>
      <c r="AH204" s="627"/>
      <c r="AI204" s="627"/>
      <c r="AJ204" s="627"/>
      <c r="AK204" s="627"/>
      <c r="AL204" s="627"/>
      <c r="AM204" s="627"/>
      <c r="AN204" s="627"/>
      <c r="AO204" s="627"/>
      <c r="AP204" s="627"/>
      <c r="AQ204" s="627"/>
      <c r="AR204" s="627"/>
      <c r="AS204" s="627"/>
      <c r="AT204" s="627"/>
      <c r="AU204" s="627"/>
      <c r="AV204" s="627"/>
      <c r="AW204" s="627"/>
      <c r="AX204" s="218"/>
    </row>
    <row r="205" spans="1:50" s="1160" customFormat="1" ht="24" hidden="1" customHeight="1" x14ac:dyDescent="0.15">
      <c r="A205" s="1184"/>
      <c r="B205" s="981" t="s">
        <v>135</v>
      </c>
      <c r="C205" s="650" t="s">
        <v>55</v>
      </c>
      <c r="D205" s="666"/>
      <c r="E205" s="676">
        <f>COUNTA(E206:E219)</f>
        <v>14</v>
      </c>
      <c r="F205" s="666"/>
      <c r="G205" s="666"/>
      <c r="H205" s="666"/>
      <c r="I205" s="665">
        <f>SUM(I206:I219)</f>
        <v>536398.19999999995</v>
      </c>
      <c r="J205" s="665">
        <f t="shared" ref="J205:P205" si="2">SUM(J206:J219)</f>
        <v>41045</v>
      </c>
      <c r="K205" s="665">
        <f t="shared" si="2"/>
        <v>106496.16</v>
      </c>
      <c r="L205" s="665"/>
      <c r="M205" s="665"/>
      <c r="N205" s="665"/>
      <c r="O205" s="665"/>
      <c r="P205" s="665">
        <f t="shared" si="2"/>
        <v>19</v>
      </c>
      <c r="Q205" s="665"/>
      <c r="R205" s="665"/>
      <c r="S205" s="650"/>
      <c r="T205" s="650"/>
      <c r="U205" s="650"/>
      <c r="V205" s="666"/>
      <c r="W205" s="666"/>
      <c r="X205" s="666"/>
      <c r="Y205" s="666"/>
      <c r="Z205" s="666"/>
      <c r="AA205" s="666"/>
      <c r="AB205" s="665"/>
      <c r="AC205" s="650"/>
      <c r="AD205" s="650"/>
      <c r="AE205" s="666"/>
      <c r="AF205" s="666"/>
      <c r="AG205" s="666"/>
      <c r="AH205" s="666"/>
      <c r="AI205" s="666"/>
      <c r="AJ205" s="666"/>
      <c r="AK205" s="666"/>
      <c r="AL205" s="666"/>
      <c r="AM205" s="666"/>
      <c r="AN205" s="666"/>
      <c r="AO205" s="666"/>
      <c r="AP205" s="666"/>
      <c r="AQ205" s="666"/>
      <c r="AR205" s="666"/>
      <c r="AS205" s="666"/>
      <c r="AT205" s="666"/>
      <c r="AU205" s="666"/>
      <c r="AV205" s="666"/>
      <c r="AW205" s="666"/>
      <c r="AX205" s="983"/>
    </row>
    <row r="206" spans="1:50" ht="24" hidden="1" customHeight="1" x14ac:dyDescent="0.15">
      <c r="A206" s="216" t="s">
        <v>156</v>
      </c>
      <c r="B206" s="217"/>
      <c r="C206" s="625" t="s">
        <v>9318</v>
      </c>
      <c r="D206" s="625" t="s">
        <v>9319</v>
      </c>
      <c r="E206" s="625" t="s">
        <v>9320</v>
      </c>
      <c r="F206" s="625" t="s">
        <v>672</v>
      </c>
      <c r="G206" s="625" t="s">
        <v>8224</v>
      </c>
      <c r="H206" s="627">
        <v>5</v>
      </c>
      <c r="I206" s="626">
        <v>32992</v>
      </c>
      <c r="J206" s="626"/>
      <c r="K206" s="626"/>
      <c r="L206" s="625" t="s">
        <v>310</v>
      </c>
      <c r="M206" s="626">
        <v>80</v>
      </c>
      <c r="N206" s="626">
        <v>120</v>
      </c>
      <c r="O206" s="626">
        <v>9600</v>
      </c>
      <c r="P206" s="626">
        <v>1</v>
      </c>
      <c r="Q206" s="626"/>
      <c r="R206" s="626">
        <v>3300</v>
      </c>
      <c r="S206" s="648" t="s">
        <v>417</v>
      </c>
      <c r="T206" s="648" t="s">
        <v>417</v>
      </c>
      <c r="U206" s="625">
        <v>1982</v>
      </c>
      <c r="V206" s="627"/>
      <c r="W206" s="627">
        <v>141</v>
      </c>
      <c r="X206" s="627"/>
      <c r="Y206" s="627">
        <v>120</v>
      </c>
      <c r="Z206" s="627"/>
      <c r="AA206" s="627"/>
      <c r="AB206" s="626">
        <v>261</v>
      </c>
      <c r="AC206" s="625"/>
      <c r="AD206" s="625"/>
      <c r="AE206" s="627"/>
      <c r="AF206" s="627"/>
      <c r="AG206" s="627"/>
      <c r="AH206" s="627"/>
      <c r="AI206" s="627"/>
      <c r="AJ206" s="627"/>
      <c r="AK206" s="627"/>
      <c r="AL206" s="627"/>
      <c r="AM206" s="627"/>
      <c r="AN206" s="627"/>
      <c r="AO206" s="627"/>
      <c r="AP206" s="627"/>
      <c r="AQ206" s="627"/>
      <c r="AR206" s="627"/>
      <c r="AS206" s="627"/>
      <c r="AT206" s="627"/>
      <c r="AU206" s="627"/>
      <c r="AV206" s="627"/>
      <c r="AW206" s="627"/>
      <c r="AX206" s="218"/>
    </row>
    <row r="207" spans="1:50" ht="24" hidden="1" customHeight="1" x14ac:dyDescent="0.15">
      <c r="A207" s="216"/>
      <c r="B207" s="217"/>
      <c r="C207" s="625" t="s">
        <v>9318</v>
      </c>
      <c r="D207" s="625"/>
      <c r="E207" s="625" t="s">
        <v>9321</v>
      </c>
      <c r="F207" s="625" t="s">
        <v>670</v>
      </c>
      <c r="G207" s="625" t="s">
        <v>670</v>
      </c>
      <c r="H207" s="627"/>
      <c r="I207" s="626">
        <v>18409</v>
      </c>
      <c r="J207" s="626"/>
      <c r="K207" s="626"/>
      <c r="L207" s="625" t="s">
        <v>310</v>
      </c>
      <c r="M207" s="626">
        <v>50</v>
      </c>
      <c r="N207" s="626">
        <v>84</v>
      </c>
      <c r="O207" s="626">
        <v>4200</v>
      </c>
      <c r="P207" s="626">
        <v>1</v>
      </c>
      <c r="Q207" s="626"/>
      <c r="R207" s="626">
        <v>0</v>
      </c>
      <c r="S207" s="625"/>
      <c r="T207" s="625"/>
      <c r="U207" s="625">
        <v>2015</v>
      </c>
      <c r="V207" s="627"/>
      <c r="W207" s="627"/>
      <c r="X207" s="627"/>
      <c r="Y207" s="627"/>
      <c r="Z207" s="627"/>
      <c r="AA207" s="627"/>
      <c r="AB207" s="626"/>
      <c r="AC207" s="625"/>
      <c r="AD207" s="625"/>
      <c r="AE207" s="627"/>
      <c r="AF207" s="627"/>
      <c r="AG207" s="627"/>
      <c r="AH207" s="627"/>
      <c r="AI207" s="627"/>
      <c r="AJ207" s="627"/>
      <c r="AK207" s="686"/>
      <c r="AL207" s="627"/>
      <c r="AM207" s="627"/>
      <c r="AN207" s="627"/>
      <c r="AO207" s="627"/>
      <c r="AP207" s="627"/>
      <c r="AQ207" s="627"/>
      <c r="AR207" s="627"/>
      <c r="AS207" s="627"/>
      <c r="AT207" s="627"/>
      <c r="AU207" s="627"/>
      <c r="AV207" s="627"/>
      <c r="AW207" s="627"/>
      <c r="AX207" s="218"/>
    </row>
    <row r="208" spans="1:50" ht="24" hidden="1" customHeight="1" x14ac:dyDescent="0.15">
      <c r="A208" s="216"/>
      <c r="B208" s="217"/>
      <c r="C208" s="625" t="s">
        <v>9318</v>
      </c>
      <c r="D208" s="625"/>
      <c r="E208" s="625" t="s">
        <v>14662</v>
      </c>
      <c r="F208" s="625" t="s">
        <v>672</v>
      </c>
      <c r="G208" s="625" t="s">
        <v>325</v>
      </c>
      <c r="H208" s="627">
        <v>88605</v>
      </c>
      <c r="I208" s="626">
        <v>88605</v>
      </c>
      <c r="J208" s="626">
        <v>1661</v>
      </c>
      <c r="K208" s="626">
        <v>563.71</v>
      </c>
      <c r="L208" s="625" t="s">
        <v>310</v>
      </c>
      <c r="M208" s="626">
        <v>68</v>
      </c>
      <c r="N208" s="626">
        <v>105</v>
      </c>
      <c r="O208" s="626">
        <v>7140</v>
      </c>
      <c r="P208" s="626">
        <v>5</v>
      </c>
      <c r="Q208" s="626">
        <v>1555</v>
      </c>
      <c r="R208" s="626">
        <v>2000</v>
      </c>
      <c r="S208" s="625" t="s">
        <v>499</v>
      </c>
      <c r="T208" s="625" t="s">
        <v>500</v>
      </c>
      <c r="U208" s="625">
        <v>2020</v>
      </c>
      <c r="V208" s="627">
        <v>68100</v>
      </c>
      <c r="W208" s="627"/>
      <c r="X208" s="627"/>
      <c r="Y208" s="627"/>
      <c r="Z208" s="627"/>
      <c r="AA208" s="627"/>
      <c r="AB208" s="626">
        <v>68100</v>
      </c>
      <c r="AC208" s="625"/>
      <c r="AD208" s="625"/>
      <c r="AE208" s="627"/>
      <c r="AF208" s="627"/>
      <c r="AG208" s="627"/>
      <c r="AH208" s="627"/>
      <c r="AI208" s="627"/>
      <c r="AJ208" s="627"/>
      <c r="AK208" s="686"/>
      <c r="AL208" s="627"/>
      <c r="AM208" s="627"/>
      <c r="AN208" s="627"/>
      <c r="AO208" s="627"/>
      <c r="AP208" s="627"/>
      <c r="AQ208" s="627"/>
      <c r="AR208" s="627"/>
      <c r="AS208" s="627"/>
      <c r="AT208" s="627"/>
      <c r="AU208" s="627"/>
      <c r="AV208" s="627"/>
      <c r="AW208" s="627"/>
      <c r="AX208" s="218"/>
    </row>
    <row r="209" spans="1:50" ht="24" hidden="1" customHeight="1" x14ac:dyDescent="0.15">
      <c r="A209" s="216"/>
      <c r="B209" s="217"/>
      <c r="C209" s="625" t="s">
        <v>644</v>
      </c>
      <c r="D209" s="625"/>
      <c r="E209" s="625" t="s">
        <v>9322</v>
      </c>
      <c r="F209" s="625" t="s">
        <v>672</v>
      </c>
      <c r="G209" s="625" t="s">
        <v>1528</v>
      </c>
      <c r="H209" s="627"/>
      <c r="I209" s="626">
        <v>7725</v>
      </c>
      <c r="J209" s="626"/>
      <c r="K209" s="626"/>
      <c r="L209" s="625" t="s">
        <v>330</v>
      </c>
      <c r="M209" s="626">
        <v>70</v>
      </c>
      <c r="N209" s="626">
        <v>110</v>
      </c>
      <c r="O209" s="626">
        <v>7725</v>
      </c>
      <c r="P209" s="626">
        <v>1</v>
      </c>
      <c r="Q209" s="626">
        <v>300</v>
      </c>
      <c r="R209" s="626">
        <v>500</v>
      </c>
      <c r="S209" s="625" t="s">
        <v>185</v>
      </c>
      <c r="T209" s="625" t="s">
        <v>784</v>
      </c>
      <c r="U209" s="625">
        <v>1991</v>
      </c>
      <c r="V209" s="627"/>
      <c r="W209" s="627"/>
      <c r="X209" s="627"/>
      <c r="Y209" s="627"/>
      <c r="Z209" s="627"/>
      <c r="AA209" s="627"/>
      <c r="AB209" s="626"/>
      <c r="AC209" s="625"/>
      <c r="AD209" s="625"/>
      <c r="AE209" s="627"/>
      <c r="AF209" s="627"/>
      <c r="AG209" s="627"/>
      <c r="AH209" s="627"/>
      <c r="AI209" s="627"/>
      <c r="AJ209" s="627"/>
      <c r="AK209" s="627"/>
      <c r="AL209" s="627"/>
      <c r="AM209" s="627"/>
      <c r="AN209" s="627"/>
      <c r="AO209" s="627"/>
      <c r="AP209" s="627"/>
      <c r="AQ209" s="627"/>
      <c r="AR209" s="627"/>
      <c r="AS209" s="627"/>
      <c r="AT209" s="627"/>
      <c r="AU209" s="627"/>
      <c r="AV209" s="627"/>
      <c r="AW209" s="627"/>
      <c r="AX209" s="218"/>
    </row>
    <row r="210" spans="1:50" ht="24" hidden="1" customHeight="1" x14ac:dyDescent="0.15">
      <c r="A210" s="216"/>
      <c r="B210" s="217"/>
      <c r="C210" s="625" t="s">
        <v>644</v>
      </c>
      <c r="D210" s="625"/>
      <c r="E210" s="625" t="s">
        <v>9323</v>
      </c>
      <c r="F210" s="625" t="s">
        <v>672</v>
      </c>
      <c r="G210" s="625" t="s">
        <v>9324</v>
      </c>
      <c r="H210" s="627"/>
      <c r="I210" s="626">
        <v>9600</v>
      </c>
      <c r="J210" s="626"/>
      <c r="K210" s="626"/>
      <c r="L210" s="625" t="s">
        <v>154</v>
      </c>
      <c r="M210" s="626">
        <v>80</v>
      </c>
      <c r="N210" s="626">
        <v>120</v>
      </c>
      <c r="O210" s="626">
        <v>9600</v>
      </c>
      <c r="P210" s="626">
        <v>1</v>
      </c>
      <c r="Q210" s="626"/>
      <c r="R210" s="626">
        <v>0</v>
      </c>
      <c r="S210" s="625"/>
      <c r="T210" s="625"/>
      <c r="U210" s="625">
        <v>2007</v>
      </c>
      <c r="V210" s="627"/>
      <c r="W210" s="627"/>
      <c r="X210" s="627"/>
      <c r="Y210" s="627"/>
      <c r="Z210" s="627"/>
      <c r="AA210" s="627"/>
      <c r="AB210" s="626">
        <v>870</v>
      </c>
      <c r="AC210" s="625"/>
      <c r="AD210" s="625"/>
      <c r="AE210" s="627"/>
      <c r="AF210" s="627"/>
      <c r="AG210" s="627"/>
      <c r="AH210" s="627"/>
      <c r="AI210" s="627"/>
      <c r="AJ210" s="627"/>
      <c r="AK210" s="686"/>
      <c r="AL210" s="627"/>
      <c r="AM210" s="627"/>
      <c r="AN210" s="627"/>
      <c r="AO210" s="627"/>
      <c r="AP210" s="627"/>
      <c r="AQ210" s="627"/>
      <c r="AR210" s="627"/>
      <c r="AS210" s="627"/>
      <c r="AT210" s="627"/>
      <c r="AU210" s="627"/>
      <c r="AV210" s="627"/>
      <c r="AW210" s="627"/>
      <c r="AX210" s="218"/>
    </row>
    <row r="211" spans="1:50" ht="24" hidden="1" customHeight="1" x14ac:dyDescent="0.15">
      <c r="A211" s="216"/>
      <c r="B211" s="217"/>
      <c r="C211" s="625" t="s">
        <v>644</v>
      </c>
      <c r="D211" s="625"/>
      <c r="E211" s="625" t="s">
        <v>9325</v>
      </c>
      <c r="F211" s="625" t="s">
        <v>644</v>
      </c>
      <c r="G211" s="625" t="s">
        <v>14663</v>
      </c>
      <c r="H211" s="627"/>
      <c r="I211" s="626">
        <v>37417</v>
      </c>
      <c r="J211" s="626"/>
      <c r="K211" s="626"/>
      <c r="L211" s="625" t="s">
        <v>310</v>
      </c>
      <c r="M211" s="626">
        <v>68</v>
      </c>
      <c r="N211" s="626">
        <v>105</v>
      </c>
      <c r="O211" s="626">
        <v>11140</v>
      </c>
      <c r="P211" s="626">
        <v>1</v>
      </c>
      <c r="Q211" s="626"/>
      <c r="R211" s="626"/>
      <c r="S211" s="625" t="s">
        <v>185</v>
      </c>
      <c r="T211" s="625"/>
      <c r="U211" s="625">
        <v>2010</v>
      </c>
      <c r="V211" s="627"/>
      <c r="W211" s="627"/>
      <c r="X211" s="627"/>
      <c r="Y211" s="627"/>
      <c r="Z211" s="627"/>
      <c r="AA211" s="627"/>
      <c r="AB211" s="626">
        <v>787</v>
      </c>
      <c r="AC211" s="625"/>
      <c r="AD211" s="625"/>
      <c r="AE211" s="627"/>
      <c r="AF211" s="627"/>
      <c r="AG211" s="627"/>
      <c r="AH211" s="627"/>
      <c r="AI211" s="627"/>
      <c r="AJ211" s="627"/>
      <c r="AK211" s="686"/>
      <c r="AL211" s="627"/>
      <c r="AM211" s="627"/>
      <c r="AN211" s="627"/>
      <c r="AO211" s="627"/>
      <c r="AP211" s="627"/>
      <c r="AQ211" s="627"/>
      <c r="AR211" s="627"/>
      <c r="AS211" s="627"/>
      <c r="AT211" s="627"/>
      <c r="AU211" s="627"/>
      <c r="AV211" s="627"/>
      <c r="AW211" s="627"/>
      <c r="AX211" s="218"/>
    </row>
    <row r="212" spans="1:50" ht="24" hidden="1" customHeight="1" x14ac:dyDescent="0.15">
      <c r="A212" s="216"/>
      <c r="B212" s="217"/>
      <c r="C212" s="625" t="s">
        <v>644</v>
      </c>
      <c r="D212" s="625"/>
      <c r="E212" s="625" t="s">
        <v>9326</v>
      </c>
      <c r="F212" s="625" t="s">
        <v>644</v>
      </c>
      <c r="G212" s="625" t="s">
        <v>14664</v>
      </c>
      <c r="H212" s="627"/>
      <c r="I212" s="626">
        <v>50149</v>
      </c>
      <c r="J212" s="626">
        <v>306</v>
      </c>
      <c r="K212" s="626"/>
      <c r="L212" s="625" t="s">
        <v>310</v>
      </c>
      <c r="M212" s="626">
        <v>68</v>
      </c>
      <c r="N212" s="626">
        <v>105</v>
      </c>
      <c r="O212" s="626">
        <v>7140</v>
      </c>
      <c r="P212" s="626">
        <v>1</v>
      </c>
      <c r="Q212" s="626"/>
      <c r="R212" s="626"/>
      <c r="S212" s="625"/>
      <c r="T212" s="625"/>
      <c r="U212" s="625">
        <v>2012</v>
      </c>
      <c r="V212" s="627"/>
      <c r="W212" s="627"/>
      <c r="X212" s="627"/>
      <c r="Y212" s="627"/>
      <c r="Z212" s="627"/>
      <c r="AA212" s="627"/>
      <c r="AB212" s="626">
        <v>5004</v>
      </c>
      <c r="AC212" s="625"/>
      <c r="AD212" s="625"/>
      <c r="AE212" s="627"/>
      <c r="AF212" s="627"/>
      <c r="AG212" s="627"/>
      <c r="AH212" s="627"/>
      <c r="AI212" s="627"/>
      <c r="AJ212" s="627"/>
      <c r="AK212" s="686"/>
      <c r="AL212" s="627"/>
      <c r="AM212" s="627"/>
      <c r="AN212" s="627"/>
      <c r="AO212" s="627"/>
      <c r="AP212" s="627"/>
      <c r="AQ212" s="627"/>
      <c r="AR212" s="627"/>
      <c r="AS212" s="627"/>
      <c r="AT212" s="627"/>
      <c r="AU212" s="627"/>
      <c r="AV212" s="627"/>
      <c r="AW212" s="627"/>
      <c r="AX212" s="218" t="s">
        <v>9327</v>
      </c>
    </row>
    <row r="213" spans="1:50" ht="24" hidden="1" customHeight="1" x14ac:dyDescent="0.15">
      <c r="A213" s="216"/>
      <c r="B213" s="217"/>
      <c r="C213" s="625" t="s">
        <v>1506</v>
      </c>
      <c r="D213" s="625" t="s">
        <v>9328</v>
      </c>
      <c r="E213" s="625" t="s">
        <v>9329</v>
      </c>
      <c r="F213" s="625" t="s">
        <v>672</v>
      </c>
      <c r="G213" s="625" t="s">
        <v>14665</v>
      </c>
      <c r="H213" s="627">
        <v>19</v>
      </c>
      <c r="I213" s="626">
        <v>172378</v>
      </c>
      <c r="J213" s="626">
        <v>34444</v>
      </c>
      <c r="K213" s="626">
        <v>101314</v>
      </c>
      <c r="L213" s="625" t="s">
        <v>154</v>
      </c>
      <c r="M213" s="626">
        <v>68</v>
      </c>
      <c r="N213" s="626">
        <v>105</v>
      </c>
      <c r="O213" s="626">
        <v>7140</v>
      </c>
      <c r="P213" s="626">
        <v>1</v>
      </c>
      <c r="Q213" s="626">
        <v>40903</v>
      </c>
      <c r="R213" s="626">
        <v>42000</v>
      </c>
      <c r="S213" s="625" t="s">
        <v>499</v>
      </c>
      <c r="T213" s="625" t="s">
        <v>1194</v>
      </c>
      <c r="U213" s="625">
        <v>2001</v>
      </c>
      <c r="V213" s="627"/>
      <c r="W213" s="627">
        <v>103450</v>
      </c>
      <c r="X213" s="627">
        <v>38200</v>
      </c>
      <c r="Y213" s="627">
        <v>2250</v>
      </c>
      <c r="Z213" s="627"/>
      <c r="AA213" s="627"/>
      <c r="AB213" s="626">
        <v>143900</v>
      </c>
      <c r="AC213" s="625"/>
      <c r="AD213" s="625"/>
      <c r="AE213" s="627">
        <v>2</v>
      </c>
      <c r="AF213" s="627">
        <v>5192</v>
      </c>
      <c r="AG213" s="627" t="s">
        <v>9330</v>
      </c>
      <c r="AH213" s="627" t="s">
        <v>9331</v>
      </c>
      <c r="AI213" s="627">
        <v>316</v>
      </c>
      <c r="AJ213" s="627"/>
      <c r="AK213" s="686" t="s">
        <v>9332</v>
      </c>
      <c r="AL213" s="627" t="s">
        <v>9333</v>
      </c>
      <c r="AM213" s="627">
        <v>2847</v>
      </c>
      <c r="AN213" s="627"/>
      <c r="AO213" s="627" t="s">
        <v>1842</v>
      </c>
      <c r="AP213" s="627" t="s">
        <v>3061</v>
      </c>
      <c r="AQ213" s="627">
        <v>1</v>
      </c>
      <c r="AR213" s="627">
        <v>7140</v>
      </c>
      <c r="AS213" s="627" t="s">
        <v>154</v>
      </c>
      <c r="AT213" s="627" t="s">
        <v>688</v>
      </c>
      <c r="AU213" s="627"/>
      <c r="AV213" s="627"/>
      <c r="AW213" s="627"/>
      <c r="AX213" s="218" t="s">
        <v>14666</v>
      </c>
    </row>
    <row r="214" spans="1:50" ht="24" hidden="1" customHeight="1" x14ac:dyDescent="0.15">
      <c r="A214" s="216"/>
      <c r="B214" s="217"/>
      <c r="C214" s="625" t="s">
        <v>1506</v>
      </c>
      <c r="D214" s="625"/>
      <c r="E214" s="625" t="s">
        <v>9334</v>
      </c>
      <c r="F214" s="625" t="s">
        <v>672</v>
      </c>
      <c r="G214" s="625" t="s">
        <v>14665</v>
      </c>
      <c r="H214" s="627"/>
      <c r="I214" s="626">
        <v>11241</v>
      </c>
      <c r="J214" s="626">
        <v>500</v>
      </c>
      <c r="K214" s="626">
        <v>484</v>
      </c>
      <c r="L214" s="625" t="s">
        <v>154</v>
      </c>
      <c r="M214" s="626">
        <v>68</v>
      </c>
      <c r="N214" s="626">
        <v>105</v>
      </c>
      <c r="O214" s="626">
        <v>7140</v>
      </c>
      <c r="P214" s="626">
        <v>1</v>
      </c>
      <c r="Q214" s="626">
        <v>478</v>
      </c>
      <c r="R214" s="626">
        <v>500</v>
      </c>
      <c r="S214" s="625" t="s">
        <v>499</v>
      </c>
      <c r="T214" s="625" t="s">
        <v>500</v>
      </c>
      <c r="U214" s="625">
        <v>2001</v>
      </c>
      <c r="V214" s="627"/>
      <c r="W214" s="627"/>
      <c r="X214" s="627"/>
      <c r="Y214" s="627"/>
      <c r="Z214" s="627"/>
      <c r="AA214" s="627"/>
      <c r="AB214" s="626"/>
      <c r="AC214" s="625"/>
      <c r="AD214" s="625"/>
      <c r="AE214" s="627"/>
      <c r="AF214" s="627"/>
      <c r="AG214" s="627"/>
      <c r="AH214" s="627"/>
      <c r="AI214" s="627"/>
      <c r="AJ214" s="627"/>
      <c r="AK214" s="686"/>
      <c r="AL214" s="627"/>
      <c r="AM214" s="627"/>
      <c r="AN214" s="627"/>
      <c r="AO214" s="627"/>
      <c r="AP214" s="627"/>
      <c r="AQ214" s="627"/>
      <c r="AR214" s="627"/>
      <c r="AS214" s="627"/>
      <c r="AT214" s="627"/>
      <c r="AU214" s="627"/>
      <c r="AV214" s="627"/>
      <c r="AW214" s="627"/>
      <c r="AX214" s="218" t="s">
        <v>14666</v>
      </c>
    </row>
    <row r="215" spans="1:50" ht="24" hidden="1" customHeight="1" x14ac:dyDescent="0.15">
      <c r="A215" s="216"/>
      <c r="B215" s="217"/>
      <c r="C215" s="625" t="s">
        <v>1506</v>
      </c>
      <c r="D215" s="625"/>
      <c r="E215" s="625" t="s">
        <v>9335</v>
      </c>
      <c r="F215" s="625" t="s">
        <v>672</v>
      </c>
      <c r="G215" s="625" t="s">
        <v>9336</v>
      </c>
      <c r="H215" s="627"/>
      <c r="I215" s="626">
        <v>4000</v>
      </c>
      <c r="J215" s="626"/>
      <c r="K215" s="626"/>
      <c r="L215" s="625" t="s">
        <v>154</v>
      </c>
      <c r="M215" s="626">
        <v>50</v>
      </c>
      <c r="N215" s="626">
        <v>80</v>
      </c>
      <c r="O215" s="626">
        <v>4000</v>
      </c>
      <c r="P215" s="626">
        <v>1</v>
      </c>
      <c r="Q215" s="626"/>
      <c r="R215" s="626">
        <v>0</v>
      </c>
      <c r="S215" s="625"/>
      <c r="T215" s="625"/>
      <c r="U215" s="625">
        <v>2007</v>
      </c>
      <c r="V215" s="627"/>
      <c r="W215" s="627"/>
      <c r="X215" s="627"/>
      <c r="Y215" s="627"/>
      <c r="Z215" s="627"/>
      <c r="AA215" s="627"/>
      <c r="AB215" s="626">
        <v>550</v>
      </c>
      <c r="AC215" s="625"/>
      <c r="AD215" s="625"/>
      <c r="AE215" s="627"/>
      <c r="AF215" s="627"/>
      <c r="AG215" s="627"/>
      <c r="AH215" s="627"/>
      <c r="AI215" s="627"/>
      <c r="AJ215" s="627"/>
      <c r="AK215" s="686"/>
      <c r="AL215" s="627"/>
      <c r="AM215" s="627"/>
      <c r="AN215" s="627"/>
      <c r="AO215" s="627"/>
      <c r="AP215" s="627"/>
      <c r="AQ215" s="627"/>
      <c r="AR215" s="627"/>
      <c r="AS215" s="627"/>
      <c r="AT215" s="627"/>
      <c r="AU215" s="627"/>
      <c r="AV215" s="627"/>
      <c r="AW215" s="627"/>
      <c r="AX215" s="218"/>
    </row>
    <row r="216" spans="1:50" ht="24" hidden="1" customHeight="1" x14ac:dyDescent="0.15">
      <c r="A216" s="216"/>
      <c r="B216" s="217"/>
      <c r="C216" s="625" t="s">
        <v>1087</v>
      </c>
      <c r="D216" s="625"/>
      <c r="E216" s="625" t="s">
        <v>9337</v>
      </c>
      <c r="F216" s="625" t="s">
        <v>672</v>
      </c>
      <c r="G216" s="625" t="s">
        <v>9324</v>
      </c>
      <c r="H216" s="627"/>
      <c r="I216" s="626">
        <v>10672</v>
      </c>
      <c r="J216" s="626"/>
      <c r="K216" s="626"/>
      <c r="L216" s="625" t="s">
        <v>154</v>
      </c>
      <c r="M216" s="626">
        <v>92</v>
      </c>
      <c r="N216" s="626">
        <v>116</v>
      </c>
      <c r="O216" s="626">
        <v>10672</v>
      </c>
      <c r="P216" s="626">
        <v>1</v>
      </c>
      <c r="Q216" s="626"/>
      <c r="R216" s="626">
        <v>0</v>
      </c>
      <c r="S216" s="625"/>
      <c r="T216" s="625"/>
      <c r="U216" s="625">
        <v>2007</v>
      </c>
      <c r="V216" s="627"/>
      <c r="W216" s="627"/>
      <c r="X216" s="627"/>
      <c r="Y216" s="627"/>
      <c r="Z216" s="627"/>
      <c r="AA216" s="627"/>
      <c r="AB216" s="626">
        <v>900</v>
      </c>
      <c r="AC216" s="625"/>
      <c r="AD216" s="625"/>
      <c r="AE216" s="627"/>
      <c r="AF216" s="627"/>
      <c r="AG216" s="627"/>
      <c r="AH216" s="627"/>
      <c r="AI216" s="627"/>
      <c r="AJ216" s="627"/>
      <c r="AK216" s="686"/>
      <c r="AL216" s="627"/>
      <c r="AM216" s="627"/>
      <c r="AN216" s="627"/>
      <c r="AO216" s="627"/>
      <c r="AP216" s="627"/>
      <c r="AQ216" s="627"/>
      <c r="AR216" s="627"/>
      <c r="AS216" s="627"/>
      <c r="AT216" s="627"/>
      <c r="AU216" s="627"/>
      <c r="AV216" s="627"/>
      <c r="AW216" s="627"/>
      <c r="AX216" s="218"/>
    </row>
    <row r="217" spans="1:50" ht="24" hidden="1" customHeight="1" x14ac:dyDescent="0.15">
      <c r="A217" s="216"/>
      <c r="B217" s="217"/>
      <c r="C217" s="625" t="s">
        <v>1087</v>
      </c>
      <c r="D217" s="625" t="s">
        <v>9319</v>
      </c>
      <c r="E217" s="625" t="s">
        <v>9338</v>
      </c>
      <c r="F217" s="625" t="s">
        <v>1087</v>
      </c>
      <c r="G217" s="625" t="s">
        <v>11781</v>
      </c>
      <c r="H217" s="627">
        <v>5</v>
      </c>
      <c r="I217" s="626">
        <v>12255</v>
      </c>
      <c r="J217" s="626"/>
      <c r="K217" s="626"/>
      <c r="L217" s="625" t="s">
        <v>310</v>
      </c>
      <c r="M217" s="626">
        <v>64</v>
      </c>
      <c r="N217" s="626">
        <v>100</v>
      </c>
      <c r="O217" s="626">
        <v>6400</v>
      </c>
      <c r="P217" s="626">
        <v>1</v>
      </c>
      <c r="Q217" s="626"/>
      <c r="R217" s="626">
        <v>0</v>
      </c>
      <c r="S217" s="648"/>
      <c r="T217" s="648"/>
      <c r="U217" s="625">
        <v>2007</v>
      </c>
      <c r="V217" s="627"/>
      <c r="W217" s="627">
        <v>141</v>
      </c>
      <c r="X217" s="627"/>
      <c r="Y217" s="627">
        <v>120</v>
      </c>
      <c r="Z217" s="627"/>
      <c r="AA217" s="627"/>
      <c r="AB217" s="626">
        <v>781</v>
      </c>
      <c r="AC217" s="625"/>
      <c r="AD217" s="625"/>
      <c r="AE217" s="627"/>
      <c r="AF217" s="627"/>
      <c r="AG217" s="627"/>
      <c r="AH217" s="627"/>
      <c r="AI217" s="627"/>
      <c r="AJ217" s="627"/>
      <c r="AK217" s="627"/>
      <c r="AL217" s="627"/>
      <c r="AM217" s="627"/>
      <c r="AN217" s="627"/>
      <c r="AO217" s="627"/>
      <c r="AP217" s="627"/>
      <c r="AQ217" s="627"/>
      <c r="AR217" s="627"/>
      <c r="AS217" s="627"/>
      <c r="AT217" s="627"/>
      <c r="AU217" s="627"/>
      <c r="AV217" s="627"/>
      <c r="AW217" s="627"/>
      <c r="AX217" s="218"/>
    </row>
    <row r="218" spans="1:50" ht="24" hidden="1" customHeight="1" x14ac:dyDescent="0.15">
      <c r="A218" s="216" t="s">
        <v>93</v>
      </c>
      <c r="B218" s="217"/>
      <c r="C218" s="625" t="s">
        <v>1087</v>
      </c>
      <c r="D218" s="625"/>
      <c r="E218" s="625" t="s">
        <v>9339</v>
      </c>
      <c r="F218" s="625" t="s">
        <v>672</v>
      </c>
      <c r="G218" s="625" t="s">
        <v>9324</v>
      </c>
      <c r="H218" s="627"/>
      <c r="I218" s="626">
        <v>2400</v>
      </c>
      <c r="J218" s="626"/>
      <c r="K218" s="626"/>
      <c r="L218" s="625" t="s">
        <v>154</v>
      </c>
      <c r="M218" s="626">
        <v>40</v>
      </c>
      <c r="N218" s="626">
        <v>60</v>
      </c>
      <c r="O218" s="626">
        <v>2400</v>
      </c>
      <c r="P218" s="626">
        <v>1</v>
      </c>
      <c r="Q218" s="626"/>
      <c r="R218" s="626">
        <v>0</v>
      </c>
      <c r="S218" s="625"/>
      <c r="T218" s="625"/>
      <c r="U218" s="625">
        <v>2007</v>
      </c>
      <c r="V218" s="627"/>
      <c r="W218" s="627"/>
      <c r="X218" s="627"/>
      <c r="Y218" s="627"/>
      <c r="Z218" s="627"/>
      <c r="AA218" s="627"/>
      <c r="AB218" s="626">
        <v>450</v>
      </c>
      <c r="AC218" s="265"/>
      <c r="AD218" s="265"/>
      <c r="AE218" s="237"/>
      <c r="AF218" s="237"/>
      <c r="AG218" s="237"/>
      <c r="AH218" s="237"/>
      <c r="AI218" s="237"/>
      <c r="AJ218" s="237"/>
      <c r="AK218" s="290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  <c r="AV218" s="237"/>
      <c r="AW218" s="237"/>
      <c r="AX218" s="291"/>
    </row>
    <row r="219" spans="1:50" ht="24" hidden="1" customHeight="1" x14ac:dyDescent="0.15">
      <c r="A219" s="216"/>
      <c r="B219" s="289"/>
      <c r="C219" s="625" t="s">
        <v>1087</v>
      </c>
      <c r="D219" s="613"/>
      <c r="E219" s="680" t="s">
        <v>9340</v>
      </c>
      <c r="F219" s="613" t="s">
        <v>672</v>
      </c>
      <c r="G219" s="613" t="s">
        <v>14665</v>
      </c>
      <c r="H219" s="613"/>
      <c r="I219" s="614">
        <v>78555.199999999997</v>
      </c>
      <c r="J219" s="614">
        <v>4134</v>
      </c>
      <c r="K219" s="614">
        <v>4134.45</v>
      </c>
      <c r="L219" s="613" t="s">
        <v>154</v>
      </c>
      <c r="M219" s="614">
        <v>80</v>
      </c>
      <c r="N219" s="614">
        <v>120</v>
      </c>
      <c r="O219" s="614">
        <v>9600</v>
      </c>
      <c r="P219" s="614">
        <v>2</v>
      </c>
      <c r="Q219" s="614"/>
      <c r="R219" s="614">
        <v>0</v>
      </c>
      <c r="S219" s="613"/>
      <c r="T219" s="613"/>
      <c r="U219" s="625">
        <v>2014</v>
      </c>
      <c r="V219" s="625"/>
      <c r="W219" s="625"/>
      <c r="X219" s="625"/>
      <c r="Y219" s="625"/>
      <c r="Z219" s="625"/>
      <c r="AA219" s="625"/>
      <c r="AB219" s="626">
        <v>21700</v>
      </c>
      <c r="AC219" s="687"/>
      <c r="AD219" s="687"/>
      <c r="AE219" s="687"/>
      <c r="AF219" s="687"/>
      <c r="AG219" s="687"/>
      <c r="AH219" s="687"/>
      <c r="AI219" s="687"/>
      <c r="AJ219" s="687"/>
      <c r="AK219" s="687"/>
      <c r="AL219" s="687"/>
      <c r="AM219" s="687"/>
      <c r="AN219" s="687"/>
      <c r="AO219" s="687"/>
      <c r="AP219" s="687"/>
      <c r="AQ219" s="687"/>
      <c r="AR219" s="687"/>
      <c r="AS219" s="687"/>
      <c r="AT219" s="687"/>
      <c r="AU219" s="687"/>
      <c r="AV219" s="687"/>
      <c r="AW219" s="687"/>
      <c r="AX219" s="688" t="s">
        <v>14666</v>
      </c>
    </row>
    <row r="220" spans="1:50" s="1160" customFormat="1" ht="24" hidden="1" customHeight="1" x14ac:dyDescent="0.15">
      <c r="A220" s="1184"/>
      <c r="B220" s="981" t="s">
        <v>136</v>
      </c>
      <c r="C220" s="650" t="s">
        <v>55</v>
      </c>
      <c r="D220" s="666"/>
      <c r="E220" s="676">
        <f>COUNTA(E221:E246)</f>
        <v>26</v>
      </c>
      <c r="F220" s="666"/>
      <c r="G220" s="666"/>
      <c r="H220" s="666"/>
      <c r="I220" s="665">
        <f>SUM(I221:I246)</f>
        <v>1617501.32</v>
      </c>
      <c r="J220" s="665">
        <f>SUM(J221:J246)</f>
        <v>20306.75</v>
      </c>
      <c r="K220" s="665">
        <f>SUM(K221:K246)</f>
        <v>86185</v>
      </c>
      <c r="L220" s="665"/>
      <c r="M220" s="665"/>
      <c r="N220" s="665"/>
      <c r="O220" s="665"/>
      <c r="P220" s="665">
        <f>SUM(P221:P246)</f>
        <v>32</v>
      </c>
      <c r="Q220" s="665"/>
      <c r="R220" s="665"/>
      <c r="S220" s="650"/>
      <c r="T220" s="650"/>
      <c r="U220" s="650"/>
      <c r="V220" s="666"/>
      <c r="W220" s="666"/>
      <c r="X220" s="666"/>
      <c r="Y220" s="666"/>
      <c r="Z220" s="666"/>
      <c r="AA220" s="666"/>
      <c r="AB220" s="665"/>
      <c r="AC220" s="650"/>
      <c r="AD220" s="650"/>
      <c r="AE220" s="666"/>
      <c r="AF220" s="666"/>
      <c r="AG220" s="666"/>
      <c r="AH220" s="666"/>
      <c r="AI220" s="666"/>
      <c r="AJ220" s="666"/>
      <c r="AK220" s="666"/>
      <c r="AL220" s="666"/>
      <c r="AM220" s="666"/>
      <c r="AN220" s="666"/>
      <c r="AO220" s="666"/>
      <c r="AP220" s="666"/>
      <c r="AQ220" s="666"/>
      <c r="AR220" s="666"/>
      <c r="AS220" s="666"/>
      <c r="AT220" s="666"/>
      <c r="AU220" s="666"/>
      <c r="AV220" s="666"/>
      <c r="AW220" s="666"/>
      <c r="AX220" s="983"/>
    </row>
    <row r="221" spans="1:50" ht="24" hidden="1" customHeight="1" x14ac:dyDescent="0.15">
      <c r="A221" s="216" t="s">
        <v>156</v>
      </c>
      <c r="B221" s="217"/>
      <c r="C221" s="625" t="s">
        <v>670</v>
      </c>
      <c r="D221" s="627"/>
      <c r="E221" s="631" t="s">
        <v>12100</v>
      </c>
      <c r="F221" s="627" t="s">
        <v>670</v>
      </c>
      <c r="G221" s="627" t="s">
        <v>15550</v>
      </c>
      <c r="H221" s="627"/>
      <c r="I221" s="626">
        <v>47445</v>
      </c>
      <c r="J221" s="626"/>
      <c r="K221" s="626"/>
      <c r="L221" s="625" t="s">
        <v>310</v>
      </c>
      <c r="M221" s="626">
        <v>68</v>
      </c>
      <c r="N221" s="626">
        <v>105</v>
      </c>
      <c r="O221" s="626">
        <v>7140</v>
      </c>
      <c r="P221" s="626">
        <v>1</v>
      </c>
      <c r="Q221" s="626">
        <v>450</v>
      </c>
      <c r="R221" s="626">
        <v>450</v>
      </c>
      <c r="S221" s="625" t="s">
        <v>185</v>
      </c>
      <c r="T221" s="625" t="s">
        <v>500</v>
      </c>
      <c r="U221" s="625">
        <v>2011</v>
      </c>
      <c r="V221" s="627"/>
      <c r="W221" s="627"/>
      <c r="X221" s="627"/>
      <c r="Y221" s="627"/>
      <c r="Z221" s="627"/>
      <c r="AA221" s="627"/>
      <c r="AB221" s="626">
        <v>8278</v>
      </c>
      <c r="AC221" s="625"/>
      <c r="AD221" s="625"/>
      <c r="AE221" s="627"/>
      <c r="AF221" s="627"/>
      <c r="AG221" s="627"/>
      <c r="AH221" s="627"/>
      <c r="AI221" s="627"/>
      <c r="AJ221" s="627"/>
      <c r="AK221" s="627"/>
      <c r="AL221" s="627"/>
      <c r="AM221" s="627"/>
      <c r="AN221" s="627"/>
      <c r="AO221" s="627"/>
      <c r="AP221" s="627"/>
      <c r="AQ221" s="627"/>
      <c r="AR221" s="627"/>
      <c r="AS221" s="627"/>
      <c r="AT221" s="627"/>
      <c r="AU221" s="627"/>
      <c r="AV221" s="627"/>
      <c r="AW221" s="627"/>
      <c r="AX221" s="218" t="s">
        <v>14679</v>
      </c>
    </row>
    <row r="222" spans="1:50" ht="24" hidden="1" customHeight="1" x14ac:dyDescent="0.15">
      <c r="A222" s="216"/>
      <c r="B222" s="217"/>
      <c r="C222" s="625" t="s">
        <v>670</v>
      </c>
      <c r="D222" s="625"/>
      <c r="E222" s="625" t="s">
        <v>16979</v>
      </c>
      <c r="F222" s="625" t="s">
        <v>670</v>
      </c>
      <c r="G222" s="627" t="s">
        <v>15550</v>
      </c>
      <c r="H222" s="627"/>
      <c r="I222" s="626">
        <v>37606</v>
      </c>
      <c r="J222" s="626"/>
      <c r="K222" s="626"/>
      <c r="L222" s="625" t="s">
        <v>310</v>
      </c>
      <c r="M222" s="626" t="s">
        <v>13986</v>
      </c>
      <c r="N222" s="626" t="s">
        <v>13987</v>
      </c>
      <c r="O222" s="626">
        <v>17120</v>
      </c>
      <c r="P222" s="626">
        <v>3</v>
      </c>
      <c r="Q222" s="626">
        <v>700</v>
      </c>
      <c r="R222" s="626">
        <v>700</v>
      </c>
      <c r="S222" s="625" t="s">
        <v>185</v>
      </c>
      <c r="T222" s="625" t="s">
        <v>784</v>
      </c>
      <c r="U222" s="625">
        <v>2011</v>
      </c>
      <c r="V222" s="627"/>
      <c r="W222" s="627"/>
      <c r="X222" s="627"/>
      <c r="Y222" s="627"/>
      <c r="Z222" s="627"/>
      <c r="AA222" s="627"/>
      <c r="AB222" s="626">
        <v>3150</v>
      </c>
      <c r="AC222" s="625"/>
      <c r="AD222" s="625"/>
      <c r="AE222" s="627"/>
      <c r="AF222" s="627"/>
      <c r="AG222" s="627"/>
      <c r="AH222" s="627"/>
      <c r="AI222" s="627"/>
      <c r="AJ222" s="627"/>
      <c r="AK222" s="627"/>
      <c r="AL222" s="627"/>
      <c r="AM222" s="627"/>
      <c r="AN222" s="627"/>
      <c r="AO222" s="627"/>
      <c r="AP222" s="627"/>
      <c r="AQ222" s="627"/>
      <c r="AR222" s="627"/>
      <c r="AS222" s="627"/>
      <c r="AT222" s="627"/>
      <c r="AU222" s="627"/>
      <c r="AV222" s="627"/>
      <c r="AW222" s="627"/>
      <c r="AX222" s="218" t="s">
        <v>14680</v>
      </c>
    </row>
    <row r="223" spans="1:50" ht="24" hidden="1" customHeight="1" x14ac:dyDescent="0.15">
      <c r="A223" s="216"/>
      <c r="B223" s="217"/>
      <c r="C223" s="625" t="s">
        <v>670</v>
      </c>
      <c r="D223" s="625"/>
      <c r="E223" s="625" t="s">
        <v>14681</v>
      </c>
      <c r="F223" s="625" t="s">
        <v>670</v>
      </c>
      <c r="G223" s="627" t="s">
        <v>15550</v>
      </c>
      <c r="H223" s="627"/>
      <c r="I223" s="626">
        <v>12000</v>
      </c>
      <c r="J223" s="626"/>
      <c r="K223" s="626"/>
      <c r="L223" s="625" t="s">
        <v>310</v>
      </c>
      <c r="M223" s="626">
        <v>64</v>
      </c>
      <c r="N223" s="626">
        <v>100</v>
      </c>
      <c r="O223" s="626">
        <v>6400</v>
      </c>
      <c r="P223" s="626">
        <v>1</v>
      </c>
      <c r="Q223" s="626">
        <v>150</v>
      </c>
      <c r="R223" s="626">
        <v>150</v>
      </c>
      <c r="S223" s="625" t="s">
        <v>185</v>
      </c>
      <c r="T223" s="625" t="s">
        <v>500</v>
      </c>
      <c r="U223" s="625">
        <v>2018</v>
      </c>
      <c r="V223" s="627"/>
      <c r="W223" s="627"/>
      <c r="X223" s="627"/>
      <c r="Y223" s="627"/>
      <c r="Z223" s="627"/>
      <c r="AA223" s="627"/>
      <c r="AB223" s="626"/>
      <c r="AC223" s="625"/>
      <c r="AD223" s="625"/>
      <c r="AE223" s="627"/>
      <c r="AF223" s="627"/>
      <c r="AG223" s="627"/>
      <c r="AH223" s="627"/>
      <c r="AI223" s="627"/>
      <c r="AJ223" s="627"/>
      <c r="AK223" s="627"/>
      <c r="AL223" s="627"/>
      <c r="AM223" s="627"/>
      <c r="AN223" s="627"/>
      <c r="AO223" s="627"/>
      <c r="AP223" s="627"/>
      <c r="AQ223" s="627"/>
      <c r="AR223" s="627"/>
      <c r="AS223" s="627"/>
      <c r="AT223" s="627"/>
      <c r="AU223" s="627"/>
      <c r="AV223" s="627"/>
      <c r="AW223" s="627"/>
      <c r="AX223" s="218" t="s">
        <v>14682</v>
      </c>
    </row>
    <row r="224" spans="1:50" ht="24" hidden="1" customHeight="1" x14ac:dyDescent="0.15">
      <c r="A224" s="216"/>
      <c r="B224" s="217"/>
      <c r="C224" s="625" t="s">
        <v>651</v>
      </c>
      <c r="D224" s="625" t="s">
        <v>12101</v>
      </c>
      <c r="E224" s="625" t="s">
        <v>12102</v>
      </c>
      <c r="F224" s="625" t="s">
        <v>12103</v>
      </c>
      <c r="G224" s="625" t="s">
        <v>15548</v>
      </c>
      <c r="H224" s="627">
        <v>30</v>
      </c>
      <c r="I224" s="626">
        <v>912310</v>
      </c>
      <c r="J224" s="626">
        <v>17302</v>
      </c>
      <c r="K224" s="626">
        <v>81706</v>
      </c>
      <c r="L224" s="625" t="s">
        <v>154</v>
      </c>
      <c r="M224" s="626">
        <v>79</v>
      </c>
      <c r="N224" s="626">
        <v>116</v>
      </c>
      <c r="O224" s="626">
        <v>9164</v>
      </c>
      <c r="P224" s="626">
        <v>1</v>
      </c>
      <c r="Q224" s="626">
        <v>37897</v>
      </c>
      <c r="R224" s="626">
        <v>37897</v>
      </c>
      <c r="S224" s="625" t="s">
        <v>12104</v>
      </c>
      <c r="T224" s="625" t="s">
        <v>12105</v>
      </c>
      <c r="U224" s="625">
        <v>2001</v>
      </c>
      <c r="V224" s="627"/>
      <c r="W224" s="627">
        <v>116802</v>
      </c>
      <c r="X224" s="627"/>
      <c r="Y224" s="627">
        <v>34600</v>
      </c>
      <c r="Z224" s="627"/>
      <c r="AA224" s="627"/>
      <c r="AB224" s="626">
        <v>151402</v>
      </c>
      <c r="AC224" s="625"/>
      <c r="AD224" s="625"/>
      <c r="AE224" s="627">
        <v>1</v>
      </c>
      <c r="AF224" s="627" t="s">
        <v>12106</v>
      </c>
      <c r="AG224" s="627"/>
      <c r="AH224" s="627" t="s">
        <v>12107</v>
      </c>
      <c r="AI224" s="627"/>
      <c r="AJ224" s="627"/>
      <c r="AK224" s="627" t="s">
        <v>12108</v>
      </c>
      <c r="AL224" s="627">
        <v>1</v>
      </c>
      <c r="AM224" s="627">
        <v>1073</v>
      </c>
      <c r="AN224" s="627" t="s">
        <v>12109</v>
      </c>
      <c r="AO224" s="627" t="s">
        <v>325</v>
      </c>
      <c r="AP224" s="627" t="s">
        <v>7810</v>
      </c>
      <c r="AQ224" s="627" t="s">
        <v>12110</v>
      </c>
      <c r="AR224" s="627"/>
      <c r="AS224" s="627"/>
      <c r="AT224" s="627"/>
      <c r="AU224" s="627"/>
      <c r="AV224" s="627"/>
      <c r="AW224" s="627"/>
      <c r="AX224" s="218"/>
    </row>
    <row r="225" spans="1:51" ht="24" hidden="1" customHeight="1" x14ac:dyDescent="0.15">
      <c r="A225" s="216"/>
      <c r="B225" s="217"/>
      <c r="C225" s="613" t="s">
        <v>651</v>
      </c>
      <c r="D225" s="613"/>
      <c r="E225" s="680" t="s">
        <v>12111</v>
      </c>
      <c r="F225" s="613" t="s">
        <v>12103</v>
      </c>
      <c r="G225" s="625" t="s">
        <v>15548</v>
      </c>
      <c r="H225" s="613"/>
      <c r="I225" s="614"/>
      <c r="J225" s="776">
        <v>545</v>
      </c>
      <c r="K225" s="776">
        <v>1074</v>
      </c>
      <c r="L225" s="613" t="s">
        <v>154</v>
      </c>
      <c r="M225" s="614">
        <v>68</v>
      </c>
      <c r="N225" s="614">
        <v>105</v>
      </c>
      <c r="O225" s="614">
        <v>7140</v>
      </c>
      <c r="P225" s="614">
        <v>1</v>
      </c>
      <c r="Q225" s="776">
        <v>2590</v>
      </c>
      <c r="R225" s="614">
        <v>2590</v>
      </c>
      <c r="S225" s="613" t="s">
        <v>12112</v>
      </c>
      <c r="T225" s="613" t="s">
        <v>500</v>
      </c>
      <c r="U225" s="613">
        <v>2001</v>
      </c>
      <c r="V225" s="613"/>
      <c r="W225" s="613"/>
      <c r="X225" s="613"/>
      <c r="Y225" s="613"/>
      <c r="Z225" s="613"/>
      <c r="AA225" s="613"/>
      <c r="AB225" s="614" t="s">
        <v>11837</v>
      </c>
      <c r="AC225" s="613"/>
      <c r="AD225" s="613"/>
      <c r="AE225" s="613"/>
      <c r="AF225" s="613"/>
      <c r="AG225" s="613"/>
      <c r="AH225" s="613"/>
      <c r="AI225" s="613"/>
      <c r="AJ225" s="613"/>
      <c r="AK225" s="613"/>
      <c r="AL225" s="613"/>
      <c r="AM225" s="613"/>
      <c r="AN225" s="613"/>
      <c r="AO225" s="613"/>
      <c r="AP225" s="613"/>
      <c r="AQ225" s="613"/>
      <c r="AR225" s="613"/>
      <c r="AS225" s="613"/>
      <c r="AT225" s="613"/>
      <c r="AU225" s="613"/>
      <c r="AV225" s="613"/>
      <c r="AW225" s="613"/>
      <c r="AX225" s="292" t="s">
        <v>11838</v>
      </c>
    </row>
    <row r="226" spans="1:51" ht="24" hidden="1" customHeight="1" x14ac:dyDescent="0.15">
      <c r="A226" s="216"/>
      <c r="B226" s="217"/>
      <c r="C226" s="613" t="s">
        <v>651</v>
      </c>
      <c r="D226" s="613"/>
      <c r="E226" s="680" t="s">
        <v>16980</v>
      </c>
      <c r="F226" s="613" t="s">
        <v>2228</v>
      </c>
      <c r="G226" s="613" t="s">
        <v>12113</v>
      </c>
      <c r="H226" s="613"/>
      <c r="I226" s="614">
        <v>15440</v>
      </c>
      <c r="J226" s="776">
        <v>33</v>
      </c>
      <c r="K226" s="776">
        <v>33</v>
      </c>
      <c r="L226" s="613" t="s">
        <v>310</v>
      </c>
      <c r="M226" s="614">
        <v>54</v>
      </c>
      <c r="N226" s="614">
        <v>104</v>
      </c>
      <c r="O226" s="614">
        <v>5616</v>
      </c>
      <c r="P226" s="614">
        <v>1</v>
      </c>
      <c r="Q226" s="776">
        <v>300</v>
      </c>
      <c r="R226" s="614">
        <v>300</v>
      </c>
      <c r="S226" s="613" t="s">
        <v>185</v>
      </c>
      <c r="T226" s="613"/>
      <c r="U226" s="613">
        <v>2009</v>
      </c>
      <c r="V226" s="613"/>
      <c r="W226" s="613"/>
      <c r="X226" s="613"/>
      <c r="Y226" s="613"/>
      <c r="Z226" s="613"/>
      <c r="AA226" s="613"/>
      <c r="AB226" s="614">
        <v>1519</v>
      </c>
      <c r="AC226" s="613"/>
      <c r="AD226" s="613"/>
      <c r="AE226" s="613"/>
      <c r="AF226" s="613"/>
      <c r="AG226" s="613"/>
      <c r="AH226" s="613"/>
      <c r="AI226" s="613"/>
      <c r="AJ226" s="613"/>
      <c r="AK226" s="613"/>
      <c r="AL226" s="613"/>
      <c r="AM226" s="613"/>
      <c r="AN226" s="613"/>
      <c r="AO226" s="613"/>
      <c r="AP226" s="613"/>
      <c r="AQ226" s="613"/>
      <c r="AR226" s="613"/>
      <c r="AS226" s="613"/>
      <c r="AT226" s="613"/>
      <c r="AU226" s="613"/>
      <c r="AV226" s="613"/>
      <c r="AW226" s="613"/>
      <c r="AX226" s="292"/>
    </row>
    <row r="227" spans="1:51" ht="24" hidden="1" customHeight="1" x14ac:dyDescent="0.15">
      <c r="A227" s="216"/>
      <c r="B227" s="217"/>
      <c r="C227" s="613" t="s">
        <v>2228</v>
      </c>
      <c r="D227" s="613"/>
      <c r="E227" s="680" t="s">
        <v>16981</v>
      </c>
      <c r="F227" s="613" t="s">
        <v>2228</v>
      </c>
      <c r="G227" s="613" t="s">
        <v>12113</v>
      </c>
      <c r="H227" s="613"/>
      <c r="I227" s="1511">
        <v>8294</v>
      </c>
      <c r="J227" s="776"/>
      <c r="K227" s="776"/>
      <c r="L227" s="613" t="s">
        <v>310</v>
      </c>
      <c r="M227" s="614">
        <v>53</v>
      </c>
      <c r="N227" s="614">
        <v>96</v>
      </c>
      <c r="O227" s="614">
        <f>N227*M227</f>
        <v>5088</v>
      </c>
      <c r="P227" s="614">
        <v>1</v>
      </c>
      <c r="Q227" s="776"/>
      <c r="R227" s="614"/>
      <c r="S227" s="613"/>
      <c r="T227" s="613"/>
      <c r="U227" s="613">
        <v>2011</v>
      </c>
      <c r="V227" s="613"/>
      <c r="W227" s="613"/>
      <c r="X227" s="613"/>
      <c r="Y227" s="613"/>
      <c r="Z227" s="613"/>
      <c r="AA227" s="613"/>
      <c r="AB227" s="614">
        <v>2092</v>
      </c>
      <c r="AC227" s="613"/>
      <c r="AD227" s="613"/>
      <c r="AE227" s="613"/>
      <c r="AF227" s="613"/>
      <c r="AG227" s="613"/>
      <c r="AH227" s="613"/>
      <c r="AI227" s="613"/>
      <c r="AJ227" s="613"/>
      <c r="AK227" s="613"/>
      <c r="AL227" s="613"/>
      <c r="AM227" s="613"/>
      <c r="AN227" s="613"/>
      <c r="AO227" s="613"/>
      <c r="AP227" s="613"/>
      <c r="AQ227" s="613"/>
      <c r="AR227" s="613"/>
      <c r="AS227" s="613"/>
      <c r="AT227" s="613"/>
      <c r="AU227" s="613"/>
      <c r="AV227" s="613"/>
      <c r="AW227" s="613"/>
      <c r="AX227" s="292" t="s">
        <v>16982</v>
      </c>
      <c r="AY227" s="170" t="s">
        <v>16983</v>
      </c>
    </row>
    <row r="228" spans="1:51" ht="24" hidden="1" customHeight="1" x14ac:dyDescent="0.15">
      <c r="A228" s="216"/>
      <c r="B228" s="217"/>
      <c r="C228" s="625" t="s">
        <v>863</v>
      </c>
      <c r="D228" s="625"/>
      <c r="E228" s="625" t="s">
        <v>12114</v>
      </c>
      <c r="F228" s="625" t="s">
        <v>2223</v>
      </c>
      <c r="G228" s="625" t="s">
        <v>12115</v>
      </c>
      <c r="H228" s="627"/>
      <c r="I228" s="626">
        <v>81942</v>
      </c>
      <c r="J228" s="626">
        <v>82</v>
      </c>
      <c r="K228" s="626">
        <v>82</v>
      </c>
      <c r="L228" s="625" t="s">
        <v>681</v>
      </c>
      <c r="M228" s="626" t="s">
        <v>849</v>
      </c>
      <c r="N228" s="626" t="s">
        <v>850</v>
      </c>
      <c r="O228" s="626" t="s">
        <v>2026</v>
      </c>
      <c r="P228" s="626">
        <v>2</v>
      </c>
      <c r="Q228" s="626">
        <v>1000</v>
      </c>
      <c r="R228" s="626">
        <v>1000</v>
      </c>
      <c r="S228" s="625" t="s">
        <v>2028</v>
      </c>
      <c r="T228" s="625" t="s">
        <v>500</v>
      </c>
      <c r="U228" s="625">
        <v>1996</v>
      </c>
      <c r="V228" s="627"/>
      <c r="W228" s="627"/>
      <c r="X228" s="627"/>
      <c r="Y228" s="627"/>
      <c r="Z228" s="627"/>
      <c r="AA228" s="627"/>
      <c r="AB228" s="626">
        <v>6410</v>
      </c>
      <c r="AC228" s="625"/>
      <c r="AD228" s="625"/>
      <c r="AE228" s="627"/>
      <c r="AF228" s="627"/>
      <c r="AG228" s="627"/>
      <c r="AH228" s="627"/>
      <c r="AI228" s="627"/>
      <c r="AJ228" s="627"/>
      <c r="AK228" s="627" t="s">
        <v>2029</v>
      </c>
      <c r="AL228" s="627">
        <v>1</v>
      </c>
      <c r="AM228" s="627"/>
      <c r="AN228" s="627"/>
      <c r="AO228" s="627" t="s">
        <v>2030</v>
      </c>
      <c r="AP228" s="627"/>
      <c r="AQ228" s="627"/>
      <c r="AR228" s="627"/>
      <c r="AS228" s="627"/>
      <c r="AT228" s="627"/>
      <c r="AU228" s="627"/>
      <c r="AV228" s="627"/>
      <c r="AW228" s="627"/>
      <c r="AX228" s="218" t="s">
        <v>16984</v>
      </c>
    </row>
    <row r="229" spans="1:51" ht="24" hidden="1" customHeight="1" x14ac:dyDescent="0.15">
      <c r="A229" s="216"/>
      <c r="B229" s="217"/>
      <c r="C229" s="258" t="s">
        <v>680</v>
      </c>
      <c r="D229" s="258" t="s">
        <v>5234</v>
      </c>
      <c r="E229" s="258" t="s">
        <v>16985</v>
      </c>
      <c r="F229" s="258" t="s">
        <v>680</v>
      </c>
      <c r="G229" s="258" t="s">
        <v>15549</v>
      </c>
      <c r="H229" s="627">
        <v>4</v>
      </c>
      <c r="I229" s="626" t="s">
        <v>16986</v>
      </c>
      <c r="J229" s="260">
        <v>68</v>
      </c>
      <c r="K229" s="260">
        <v>68</v>
      </c>
      <c r="L229" s="625" t="s">
        <v>16987</v>
      </c>
      <c r="M229" s="626" t="s">
        <v>16988</v>
      </c>
      <c r="N229" s="626" t="s">
        <v>16989</v>
      </c>
      <c r="O229" s="626" t="s">
        <v>16986</v>
      </c>
      <c r="P229" s="626">
        <v>2</v>
      </c>
      <c r="Q229" s="260">
        <v>1350</v>
      </c>
      <c r="R229" s="260">
        <v>1350</v>
      </c>
      <c r="S229" s="258" t="s">
        <v>2028</v>
      </c>
      <c r="T229" s="258" t="s">
        <v>9623</v>
      </c>
      <c r="U229" s="258">
        <v>2002</v>
      </c>
      <c r="V229" s="603"/>
      <c r="W229" s="603"/>
      <c r="X229" s="603"/>
      <c r="Y229" s="603"/>
      <c r="Z229" s="603"/>
      <c r="AA229" s="603"/>
      <c r="AB229" s="260">
        <v>4281</v>
      </c>
      <c r="AC229" s="258"/>
      <c r="AD229" s="258"/>
      <c r="AE229" s="603"/>
      <c r="AF229" s="603"/>
      <c r="AG229" s="603"/>
      <c r="AH229" s="603"/>
      <c r="AI229" s="603"/>
      <c r="AJ229" s="603"/>
      <c r="AK229" s="603"/>
      <c r="AL229" s="603"/>
      <c r="AM229" s="603"/>
      <c r="AN229" s="603"/>
      <c r="AO229" s="603"/>
      <c r="AP229" s="603"/>
      <c r="AQ229" s="603"/>
      <c r="AR229" s="603"/>
      <c r="AS229" s="603"/>
      <c r="AT229" s="603"/>
      <c r="AU229" s="603"/>
      <c r="AV229" s="603"/>
      <c r="AW229" s="603"/>
      <c r="AX229" s="985"/>
    </row>
    <row r="230" spans="1:51" ht="24" hidden="1" customHeight="1" x14ac:dyDescent="0.15">
      <c r="A230" s="216"/>
      <c r="B230" s="217"/>
      <c r="C230" s="625" t="s">
        <v>680</v>
      </c>
      <c r="D230" s="625"/>
      <c r="E230" s="625" t="s">
        <v>16990</v>
      </c>
      <c r="F230" s="625" t="s">
        <v>680</v>
      </c>
      <c r="G230" s="258" t="s">
        <v>15549</v>
      </c>
      <c r="H230" s="627"/>
      <c r="I230" s="626">
        <v>26013</v>
      </c>
      <c r="J230" s="626">
        <v>131</v>
      </c>
      <c r="K230" s="626">
        <v>131</v>
      </c>
      <c r="L230" s="625" t="s">
        <v>310</v>
      </c>
      <c r="M230" s="626">
        <v>64</v>
      </c>
      <c r="N230" s="626">
        <v>100</v>
      </c>
      <c r="O230" s="626">
        <v>8140</v>
      </c>
      <c r="P230" s="626">
        <v>1</v>
      </c>
      <c r="Q230" s="626">
        <v>465</v>
      </c>
      <c r="R230" s="626">
        <v>465</v>
      </c>
      <c r="S230" s="625" t="s">
        <v>185</v>
      </c>
      <c r="T230" s="625" t="s">
        <v>500</v>
      </c>
      <c r="U230" s="625">
        <v>2005</v>
      </c>
      <c r="V230" s="627"/>
      <c r="W230" s="627"/>
      <c r="X230" s="627"/>
      <c r="Y230" s="627"/>
      <c r="Z230" s="627"/>
      <c r="AA230" s="627"/>
      <c r="AB230" s="626">
        <v>3150</v>
      </c>
      <c r="AC230" s="625"/>
      <c r="AD230" s="625"/>
      <c r="AE230" s="627"/>
      <c r="AF230" s="627"/>
      <c r="AG230" s="627"/>
      <c r="AH230" s="627"/>
      <c r="AI230" s="627"/>
      <c r="AJ230" s="627"/>
      <c r="AK230" s="627"/>
      <c r="AL230" s="627"/>
      <c r="AM230" s="627"/>
      <c r="AN230" s="627"/>
      <c r="AO230" s="627"/>
      <c r="AP230" s="627"/>
      <c r="AQ230" s="627"/>
      <c r="AR230" s="627"/>
      <c r="AS230" s="627"/>
      <c r="AT230" s="627"/>
      <c r="AU230" s="627"/>
      <c r="AV230" s="627"/>
      <c r="AW230" s="627"/>
      <c r="AX230" s="218"/>
    </row>
    <row r="231" spans="1:51" ht="24" hidden="1" customHeight="1" x14ac:dyDescent="0.15">
      <c r="A231" s="216"/>
      <c r="B231" s="217"/>
      <c r="C231" s="625" t="s">
        <v>680</v>
      </c>
      <c r="D231" s="625"/>
      <c r="E231" s="625" t="s">
        <v>16991</v>
      </c>
      <c r="F231" s="625" t="s">
        <v>680</v>
      </c>
      <c r="G231" s="258" t="s">
        <v>15549</v>
      </c>
      <c r="H231" s="627"/>
      <c r="I231" s="626">
        <v>15798</v>
      </c>
      <c r="J231" s="626">
        <v>122</v>
      </c>
      <c r="K231" s="626">
        <v>122</v>
      </c>
      <c r="L231" s="625" t="s">
        <v>310</v>
      </c>
      <c r="M231" s="626">
        <v>60</v>
      </c>
      <c r="N231" s="626">
        <v>96</v>
      </c>
      <c r="O231" s="626">
        <v>7126</v>
      </c>
      <c r="P231" s="626">
        <v>1</v>
      </c>
      <c r="Q231" s="626">
        <v>140</v>
      </c>
      <c r="R231" s="626">
        <v>140</v>
      </c>
      <c r="S231" s="625" t="s">
        <v>185</v>
      </c>
      <c r="T231" s="625" t="s">
        <v>500</v>
      </c>
      <c r="U231" s="625">
        <v>2006</v>
      </c>
      <c r="V231" s="627"/>
      <c r="W231" s="627"/>
      <c r="X231" s="627"/>
      <c r="Y231" s="627"/>
      <c r="Z231" s="627"/>
      <c r="AA231" s="627"/>
      <c r="AB231" s="626">
        <v>2800</v>
      </c>
      <c r="AC231" s="625"/>
      <c r="AD231" s="625"/>
      <c r="AE231" s="627"/>
      <c r="AF231" s="627"/>
      <c r="AG231" s="627"/>
      <c r="AH231" s="627"/>
      <c r="AI231" s="627"/>
      <c r="AJ231" s="627"/>
      <c r="AK231" s="627"/>
      <c r="AL231" s="627"/>
      <c r="AM231" s="627"/>
      <c r="AN231" s="627"/>
      <c r="AO231" s="627"/>
      <c r="AP231" s="627"/>
      <c r="AQ231" s="627"/>
      <c r="AR231" s="627"/>
      <c r="AS231" s="627"/>
      <c r="AT231" s="627"/>
      <c r="AU231" s="627"/>
      <c r="AV231" s="627"/>
      <c r="AW231" s="627"/>
      <c r="AX231" s="218"/>
    </row>
    <row r="232" spans="1:51" ht="24" hidden="1" customHeight="1" x14ac:dyDescent="0.15">
      <c r="A232" s="216"/>
      <c r="B232" s="217"/>
      <c r="C232" s="625" t="s">
        <v>680</v>
      </c>
      <c r="D232" s="627"/>
      <c r="E232" s="645" t="s">
        <v>12117</v>
      </c>
      <c r="F232" s="627" t="s">
        <v>680</v>
      </c>
      <c r="G232" s="258" t="s">
        <v>15549</v>
      </c>
      <c r="H232" s="657"/>
      <c r="I232" s="626">
        <v>9822</v>
      </c>
      <c r="J232" s="626"/>
      <c r="K232" s="626"/>
      <c r="L232" s="627" t="s">
        <v>310</v>
      </c>
      <c r="M232" s="626">
        <v>49</v>
      </c>
      <c r="N232" s="626">
        <v>78</v>
      </c>
      <c r="O232" s="626">
        <v>3822</v>
      </c>
      <c r="P232" s="626">
        <v>1</v>
      </c>
      <c r="Q232" s="626">
        <v>250</v>
      </c>
      <c r="R232" s="626">
        <v>250</v>
      </c>
      <c r="S232" s="626" t="s">
        <v>185</v>
      </c>
      <c r="T232" s="627" t="s">
        <v>500</v>
      </c>
      <c r="U232" s="625">
        <v>2018</v>
      </c>
      <c r="V232" s="627"/>
      <c r="W232" s="627"/>
      <c r="X232" s="627"/>
      <c r="Y232" s="627"/>
      <c r="Z232" s="627"/>
      <c r="AA232" s="627"/>
      <c r="AB232" s="626">
        <v>4700</v>
      </c>
      <c r="AC232" s="625"/>
      <c r="AD232" s="625"/>
      <c r="AE232" s="627"/>
      <c r="AF232" s="627"/>
      <c r="AG232" s="627"/>
      <c r="AH232" s="627"/>
      <c r="AI232" s="627"/>
      <c r="AJ232" s="627"/>
      <c r="AK232" s="627"/>
      <c r="AL232" s="627"/>
      <c r="AM232" s="627"/>
      <c r="AN232" s="627"/>
      <c r="AO232" s="627"/>
      <c r="AP232" s="627"/>
      <c r="AQ232" s="627"/>
      <c r="AR232" s="627"/>
      <c r="AS232" s="627"/>
      <c r="AT232" s="627"/>
      <c r="AU232" s="627"/>
      <c r="AV232" s="627"/>
      <c r="AW232" s="627"/>
      <c r="AX232" s="292" t="s">
        <v>12118</v>
      </c>
    </row>
    <row r="233" spans="1:51" ht="24" hidden="1" customHeight="1" x14ac:dyDescent="0.15">
      <c r="A233" s="216"/>
      <c r="B233" s="217"/>
      <c r="C233" s="625" t="s">
        <v>680</v>
      </c>
      <c r="D233" s="625"/>
      <c r="E233" s="625" t="s">
        <v>12119</v>
      </c>
      <c r="F233" s="625" t="s">
        <v>680</v>
      </c>
      <c r="G233" s="258" t="s">
        <v>15549</v>
      </c>
      <c r="H233" s="627"/>
      <c r="I233" s="626">
        <v>21334</v>
      </c>
      <c r="J233" s="626">
        <v>90</v>
      </c>
      <c r="K233" s="626">
        <v>90</v>
      </c>
      <c r="L233" s="625" t="s">
        <v>310</v>
      </c>
      <c r="M233" s="626">
        <v>64</v>
      </c>
      <c r="N233" s="626">
        <v>105</v>
      </c>
      <c r="O233" s="626">
        <v>7140</v>
      </c>
      <c r="P233" s="626">
        <v>1</v>
      </c>
      <c r="Q233" s="626">
        <v>760</v>
      </c>
      <c r="R233" s="626">
        <v>760</v>
      </c>
      <c r="S233" s="625" t="s">
        <v>185</v>
      </c>
      <c r="T233" s="625" t="s">
        <v>500</v>
      </c>
      <c r="U233" s="625">
        <v>2010</v>
      </c>
      <c r="V233" s="627"/>
      <c r="W233" s="627"/>
      <c r="X233" s="627"/>
      <c r="Y233" s="627"/>
      <c r="Z233" s="627"/>
      <c r="AA233" s="627"/>
      <c r="AB233" s="626">
        <v>5800</v>
      </c>
      <c r="AC233" s="625"/>
      <c r="AD233" s="625"/>
      <c r="AE233" s="627"/>
      <c r="AF233" s="627"/>
      <c r="AG233" s="627"/>
      <c r="AH233" s="627"/>
      <c r="AI233" s="627"/>
      <c r="AJ233" s="627"/>
      <c r="AK233" s="627"/>
      <c r="AL233" s="627"/>
      <c r="AM233" s="627"/>
      <c r="AN233" s="627"/>
      <c r="AO233" s="627"/>
      <c r="AP233" s="627"/>
      <c r="AQ233" s="627"/>
      <c r="AR233" s="627"/>
      <c r="AS233" s="627"/>
      <c r="AT233" s="627"/>
      <c r="AU233" s="627"/>
      <c r="AV233" s="627"/>
      <c r="AW233" s="627"/>
      <c r="AX233" s="221" t="s">
        <v>12120</v>
      </c>
    </row>
    <row r="234" spans="1:51" ht="24" hidden="1" customHeight="1" x14ac:dyDescent="0.15">
      <c r="A234" s="216" t="s">
        <v>93</v>
      </c>
      <c r="B234" s="217"/>
      <c r="C234" s="625" t="s">
        <v>12121</v>
      </c>
      <c r="D234" s="625" t="s">
        <v>12122</v>
      </c>
      <c r="E234" s="625" t="s">
        <v>12123</v>
      </c>
      <c r="F234" s="625" t="s">
        <v>12121</v>
      </c>
      <c r="G234" s="625" t="s">
        <v>15551</v>
      </c>
      <c r="H234" s="627"/>
      <c r="I234" s="626">
        <v>44073</v>
      </c>
      <c r="J234" s="626">
        <v>65</v>
      </c>
      <c r="K234" s="626">
        <v>50</v>
      </c>
      <c r="L234" s="625" t="s">
        <v>310</v>
      </c>
      <c r="M234" s="626">
        <v>63</v>
      </c>
      <c r="N234" s="626">
        <v>104</v>
      </c>
      <c r="O234" s="626">
        <v>6552</v>
      </c>
      <c r="P234" s="626">
        <v>1</v>
      </c>
      <c r="Q234" s="626">
        <v>1500</v>
      </c>
      <c r="R234" s="626">
        <v>2000</v>
      </c>
      <c r="S234" s="625" t="s">
        <v>12124</v>
      </c>
      <c r="T234" s="625" t="s">
        <v>500</v>
      </c>
      <c r="U234" s="625">
        <v>2002</v>
      </c>
      <c r="V234" s="627"/>
      <c r="W234" s="627"/>
      <c r="X234" s="627"/>
      <c r="Y234" s="627"/>
      <c r="Z234" s="627"/>
      <c r="AA234" s="627"/>
      <c r="AB234" s="626">
        <v>290</v>
      </c>
      <c r="AC234" s="625"/>
      <c r="AD234" s="625"/>
      <c r="AE234" s="627"/>
      <c r="AF234" s="627"/>
      <c r="AG234" s="627"/>
      <c r="AH234" s="627"/>
      <c r="AI234" s="627"/>
      <c r="AJ234" s="627"/>
      <c r="AK234" s="627"/>
      <c r="AL234" s="627"/>
      <c r="AM234" s="627"/>
      <c r="AN234" s="627"/>
      <c r="AO234" s="627"/>
      <c r="AP234" s="627"/>
      <c r="AQ234" s="627"/>
      <c r="AR234" s="627"/>
      <c r="AS234" s="627"/>
      <c r="AT234" s="627"/>
      <c r="AU234" s="627"/>
      <c r="AV234" s="627"/>
      <c r="AW234" s="627"/>
      <c r="AX234" s="221" t="s">
        <v>12125</v>
      </c>
    </row>
    <row r="235" spans="1:51" ht="24" hidden="1" customHeight="1" x14ac:dyDescent="0.15">
      <c r="A235" s="216" t="s">
        <v>336</v>
      </c>
      <c r="B235" s="217"/>
      <c r="C235" s="625" t="s">
        <v>12121</v>
      </c>
      <c r="D235" s="625"/>
      <c r="E235" s="625" t="s">
        <v>16992</v>
      </c>
      <c r="F235" s="625" t="s">
        <v>12121</v>
      </c>
      <c r="G235" s="625" t="s">
        <v>15551</v>
      </c>
      <c r="H235" s="627"/>
      <c r="I235" s="626">
        <v>20650</v>
      </c>
      <c r="J235" s="626">
        <v>160</v>
      </c>
      <c r="K235" s="626">
        <v>160</v>
      </c>
      <c r="L235" s="625" t="s">
        <v>310</v>
      </c>
      <c r="M235" s="626">
        <v>55</v>
      </c>
      <c r="N235" s="626">
        <v>95</v>
      </c>
      <c r="O235" s="626">
        <v>5225</v>
      </c>
      <c r="P235" s="626">
        <v>1</v>
      </c>
      <c r="Q235" s="626"/>
      <c r="R235" s="626">
        <v>1000</v>
      </c>
      <c r="S235" s="625" t="s">
        <v>193</v>
      </c>
      <c r="T235" s="625" t="s">
        <v>500</v>
      </c>
      <c r="U235" s="625">
        <v>2006</v>
      </c>
      <c r="V235" s="627"/>
      <c r="W235" s="627"/>
      <c r="X235" s="627"/>
      <c r="Y235" s="627"/>
      <c r="Z235" s="627"/>
      <c r="AA235" s="627"/>
      <c r="AB235" s="626">
        <v>6800</v>
      </c>
      <c r="AC235" s="625"/>
      <c r="AD235" s="625"/>
      <c r="AE235" s="627"/>
      <c r="AF235" s="627"/>
      <c r="AG235" s="627"/>
      <c r="AH235" s="627"/>
      <c r="AI235" s="627"/>
      <c r="AJ235" s="627"/>
      <c r="AK235" s="627"/>
      <c r="AL235" s="627"/>
      <c r="AM235" s="627"/>
      <c r="AN235" s="627"/>
      <c r="AO235" s="627"/>
      <c r="AP235" s="627"/>
      <c r="AQ235" s="627"/>
      <c r="AR235" s="627"/>
      <c r="AS235" s="627"/>
      <c r="AT235" s="627"/>
      <c r="AU235" s="627"/>
      <c r="AV235" s="627"/>
      <c r="AW235" s="627"/>
      <c r="AX235" s="218" t="s">
        <v>12126</v>
      </c>
    </row>
    <row r="236" spans="1:51" ht="24" hidden="1" customHeight="1" x14ac:dyDescent="0.15">
      <c r="A236" s="216"/>
      <c r="B236" s="217"/>
      <c r="C236" s="625" t="s">
        <v>12121</v>
      </c>
      <c r="D236" s="625"/>
      <c r="E236" s="625" t="s">
        <v>16993</v>
      </c>
      <c r="F236" s="625" t="s">
        <v>12121</v>
      </c>
      <c r="G236" s="625" t="s">
        <v>15551</v>
      </c>
      <c r="H236" s="627"/>
      <c r="I236" s="626">
        <v>48221</v>
      </c>
      <c r="J236" s="626">
        <v>210</v>
      </c>
      <c r="K236" s="626">
        <v>210</v>
      </c>
      <c r="L236" s="625" t="s">
        <v>310</v>
      </c>
      <c r="M236" s="626">
        <v>78</v>
      </c>
      <c r="N236" s="626">
        <v>122</v>
      </c>
      <c r="O236" s="626">
        <v>9516</v>
      </c>
      <c r="P236" s="626">
        <v>1</v>
      </c>
      <c r="Q236" s="626"/>
      <c r="R236" s="626">
        <v>2000</v>
      </c>
      <c r="S236" s="625" t="s">
        <v>193</v>
      </c>
      <c r="T236" s="625" t="s">
        <v>500</v>
      </c>
      <c r="U236" s="625">
        <v>2004</v>
      </c>
      <c r="V236" s="627"/>
      <c r="W236" s="627"/>
      <c r="X236" s="627"/>
      <c r="Y236" s="627"/>
      <c r="Z236" s="627"/>
      <c r="AA236" s="627"/>
      <c r="AB236" s="626">
        <v>5210</v>
      </c>
      <c r="AC236" s="625"/>
      <c r="AD236" s="625"/>
      <c r="AE236" s="627"/>
      <c r="AF236" s="627"/>
      <c r="AG236" s="627"/>
      <c r="AH236" s="627"/>
      <c r="AI236" s="627"/>
      <c r="AJ236" s="627"/>
      <c r="AK236" s="627"/>
      <c r="AL236" s="627"/>
      <c r="AM236" s="627"/>
      <c r="AN236" s="627"/>
      <c r="AO236" s="627"/>
      <c r="AP236" s="627"/>
      <c r="AQ236" s="627"/>
      <c r="AR236" s="627"/>
      <c r="AS236" s="627"/>
      <c r="AT236" s="627"/>
      <c r="AU236" s="627"/>
      <c r="AV236" s="627"/>
      <c r="AW236" s="627"/>
      <c r="AX236" s="221" t="s">
        <v>12127</v>
      </c>
    </row>
    <row r="237" spans="1:51" ht="24" hidden="1" customHeight="1" x14ac:dyDescent="0.15">
      <c r="A237" s="216"/>
      <c r="B237" s="217"/>
      <c r="C237" s="625" t="s">
        <v>12121</v>
      </c>
      <c r="D237" s="625"/>
      <c r="E237" s="625" t="s">
        <v>16994</v>
      </c>
      <c r="F237" s="625" t="s">
        <v>12121</v>
      </c>
      <c r="G237" s="625" t="s">
        <v>15551</v>
      </c>
      <c r="H237" s="627"/>
      <c r="I237" s="626">
        <v>49054</v>
      </c>
      <c r="J237" s="626"/>
      <c r="K237" s="626"/>
      <c r="L237" s="625" t="s">
        <v>310</v>
      </c>
      <c r="M237" s="626">
        <v>68</v>
      </c>
      <c r="N237" s="943">
        <v>105</v>
      </c>
      <c r="O237" s="626">
        <v>7140</v>
      </c>
      <c r="P237" s="626">
        <v>1</v>
      </c>
      <c r="Q237" s="626"/>
      <c r="R237" s="626">
        <v>1000</v>
      </c>
      <c r="S237" s="625" t="s">
        <v>193</v>
      </c>
      <c r="T237" s="625" t="s">
        <v>500</v>
      </c>
      <c r="U237" s="625">
        <v>2007</v>
      </c>
      <c r="V237" s="627"/>
      <c r="W237" s="627"/>
      <c r="X237" s="627"/>
      <c r="Y237" s="627"/>
      <c r="Z237" s="627"/>
      <c r="AA237" s="627"/>
      <c r="AB237" s="626">
        <v>3000</v>
      </c>
      <c r="AC237" s="625"/>
      <c r="AD237" s="625"/>
      <c r="AE237" s="627"/>
      <c r="AF237" s="627"/>
      <c r="AG237" s="627"/>
      <c r="AH237" s="627"/>
      <c r="AI237" s="627"/>
      <c r="AJ237" s="627"/>
      <c r="AK237" s="627"/>
      <c r="AL237" s="627"/>
      <c r="AM237" s="627"/>
      <c r="AN237" s="627"/>
      <c r="AO237" s="627"/>
      <c r="AP237" s="627"/>
      <c r="AQ237" s="627"/>
      <c r="AR237" s="627"/>
      <c r="AS237" s="627"/>
      <c r="AT237" s="627"/>
      <c r="AU237" s="627"/>
      <c r="AV237" s="627"/>
      <c r="AW237" s="627"/>
      <c r="AX237" s="221" t="s">
        <v>12128</v>
      </c>
    </row>
    <row r="238" spans="1:51" ht="24" hidden="1" customHeight="1" x14ac:dyDescent="0.15">
      <c r="A238" s="216"/>
      <c r="B238" s="217"/>
      <c r="C238" s="625" t="s">
        <v>12121</v>
      </c>
      <c r="D238" s="625"/>
      <c r="E238" s="625" t="s">
        <v>16995</v>
      </c>
      <c r="F238" s="625" t="s">
        <v>12121</v>
      </c>
      <c r="G238" s="625" t="s">
        <v>15551</v>
      </c>
      <c r="H238" s="627"/>
      <c r="I238" s="626">
        <v>83544</v>
      </c>
      <c r="J238" s="626">
        <v>587</v>
      </c>
      <c r="K238" s="626">
        <v>668</v>
      </c>
      <c r="L238" s="625" t="s">
        <v>12129</v>
      </c>
      <c r="M238" s="626" t="s">
        <v>12130</v>
      </c>
      <c r="N238" s="626" t="s">
        <v>12131</v>
      </c>
      <c r="O238" s="626">
        <v>19940</v>
      </c>
      <c r="P238" s="626">
        <v>3</v>
      </c>
      <c r="Q238" s="626"/>
      <c r="R238" s="626">
        <v>4890</v>
      </c>
      <c r="S238" s="625" t="s">
        <v>12116</v>
      </c>
      <c r="T238" s="625" t="s">
        <v>500</v>
      </c>
      <c r="U238" s="625">
        <v>2007</v>
      </c>
      <c r="V238" s="627"/>
      <c r="W238" s="627"/>
      <c r="X238" s="627"/>
      <c r="Y238" s="627"/>
      <c r="Z238" s="627"/>
      <c r="AA238" s="627"/>
      <c r="AB238" s="626">
        <v>21260</v>
      </c>
      <c r="AC238" s="625"/>
      <c r="AD238" s="625"/>
      <c r="AE238" s="627"/>
      <c r="AF238" s="627"/>
      <c r="AG238" s="627"/>
      <c r="AH238" s="627"/>
      <c r="AI238" s="627"/>
      <c r="AJ238" s="627"/>
      <c r="AK238" s="627"/>
      <c r="AL238" s="627"/>
      <c r="AM238" s="627"/>
      <c r="AN238" s="627"/>
      <c r="AO238" s="627"/>
      <c r="AP238" s="627"/>
      <c r="AQ238" s="627"/>
      <c r="AR238" s="627"/>
      <c r="AS238" s="627"/>
      <c r="AT238" s="627"/>
      <c r="AU238" s="627"/>
      <c r="AV238" s="627"/>
      <c r="AW238" s="627"/>
      <c r="AX238" s="218" t="s">
        <v>12132</v>
      </c>
    </row>
    <row r="239" spans="1:51" ht="24" hidden="1" customHeight="1" x14ac:dyDescent="0.15">
      <c r="A239" s="216"/>
      <c r="B239" s="217"/>
      <c r="C239" s="625" t="s">
        <v>2333</v>
      </c>
      <c r="D239" s="625"/>
      <c r="E239" s="625" t="s">
        <v>16996</v>
      </c>
      <c r="F239" s="625" t="s">
        <v>2229</v>
      </c>
      <c r="G239" s="625" t="s">
        <v>16997</v>
      </c>
      <c r="H239" s="627"/>
      <c r="I239" s="626">
        <v>7817</v>
      </c>
      <c r="J239" s="626"/>
      <c r="K239" s="626"/>
      <c r="L239" s="625" t="s">
        <v>2195</v>
      </c>
      <c r="M239" s="626">
        <v>64</v>
      </c>
      <c r="N239" s="626">
        <v>105</v>
      </c>
      <c r="O239" s="626">
        <f>N239*M239</f>
        <v>6720</v>
      </c>
      <c r="P239" s="626">
        <v>1</v>
      </c>
      <c r="Q239" s="626"/>
      <c r="R239" s="626">
        <v>200</v>
      </c>
      <c r="S239" s="625" t="s">
        <v>12124</v>
      </c>
      <c r="T239" s="625"/>
      <c r="U239" s="625">
        <v>2004</v>
      </c>
      <c r="V239" s="627"/>
      <c r="W239" s="627"/>
      <c r="X239" s="627"/>
      <c r="Y239" s="627"/>
      <c r="Z239" s="627"/>
      <c r="AA239" s="627"/>
      <c r="AB239" s="626"/>
      <c r="AC239" s="625"/>
      <c r="AD239" s="625"/>
      <c r="AE239" s="627"/>
      <c r="AF239" s="627"/>
      <c r="AG239" s="627"/>
      <c r="AH239" s="627"/>
      <c r="AI239" s="627"/>
      <c r="AJ239" s="627"/>
      <c r="AK239" s="627"/>
      <c r="AL239" s="627"/>
      <c r="AM239" s="627"/>
      <c r="AN239" s="627"/>
      <c r="AO239" s="627"/>
      <c r="AP239" s="627"/>
      <c r="AQ239" s="627"/>
      <c r="AR239" s="627"/>
      <c r="AS239" s="627"/>
      <c r="AT239" s="627"/>
      <c r="AU239" s="627"/>
      <c r="AV239" s="627"/>
      <c r="AW239" s="627"/>
      <c r="AX239" s="218"/>
      <c r="AY239" s="170" t="s">
        <v>16983</v>
      </c>
    </row>
    <row r="240" spans="1:51" ht="24" hidden="1" customHeight="1" x14ac:dyDescent="0.15">
      <c r="A240" s="216"/>
      <c r="B240" s="217"/>
      <c r="C240" s="625" t="s">
        <v>12121</v>
      </c>
      <c r="D240" s="625"/>
      <c r="E240" s="625" t="s">
        <v>16998</v>
      </c>
      <c r="F240" s="625" t="s">
        <v>12103</v>
      </c>
      <c r="G240" s="625" t="s">
        <v>12133</v>
      </c>
      <c r="H240" s="627"/>
      <c r="I240" s="626">
        <v>5532.32</v>
      </c>
      <c r="J240" s="626"/>
      <c r="K240" s="626"/>
      <c r="L240" s="625" t="s">
        <v>310</v>
      </c>
      <c r="M240" s="626">
        <v>50</v>
      </c>
      <c r="N240" s="626">
        <v>90</v>
      </c>
      <c r="O240" s="626">
        <v>4500</v>
      </c>
      <c r="P240" s="626">
        <v>1</v>
      </c>
      <c r="Q240" s="626"/>
      <c r="R240" s="626">
        <v>150</v>
      </c>
      <c r="S240" s="625" t="s">
        <v>12124</v>
      </c>
      <c r="T240" s="625"/>
      <c r="U240" s="625">
        <v>2012</v>
      </c>
      <c r="V240" s="627"/>
      <c r="W240" s="627"/>
      <c r="X240" s="627"/>
      <c r="Y240" s="627"/>
      <c r="Z240" s="627"/>
      <c r="AA240" s="627"/>
      <c r="AB240" s="626"/>
      <c r="AC240" s="625"/>
      <c r="AD240" s="625"/>
      <c r="AE240" s="627"/>
      <c r="AF240" s="627"/>
      <c r="AG240" s="627"/>
      <c r="AH240" s="627"/>
      <c r="AI240" s="627"/>
      <c r="AJ240" s="627"/>
      <c r="AK240" s="627"/>
      <c r="AL240" s="627"/>
      <c r="AM240" s="627"/>
      <c r="AN240" s="627"/>
      <c r="AO240" s="627"/>
      <c r="AP240" s="627"/>
      <c r="AQ240" s="627"/>
      <c r="AR240" s="627"/>
      <c r="AS240" s="627"/>
      <c r="AT240" s="627"/>
      <c r="AU240" s="627"/>
      <c r="AV240" s="627"/>
      <c r="AW240" s="627"/>
      <c r="AX240" s="218"/>
    </row>
    <row r="241" spans="1:50" ht="24" hidden="1" customHeight="1" x14ac:dyDescent="0.15">
      <c r="A241" s="216"/>
      <c r="B241" s="217"/>
      <c r="C241" s="625" t="s">
        <v>12121</v>
      </c>
      <c r="D241" s="625"/>
      <c r="E241" s="625" t="s">
        <v>16999</v>
      </c>
      <c r="F241" s="625" t="s">
        <v>12121</v>
      </c>
      <c r="G241" s="625" t="s">
        <v>15551</v>
      </c>
      <c r="H241" s="627"/>
      <c r="I241" s="626">
        <v>57081</v>
      </c>
      <c r="J241" s="626"/>
      <c r="K241" s="626"/>
      <c r="L241" s="625" t="s">
        <v>310</v>
      </c>
      <c r="M241" s="626">
        <v>67</v>
      </c>
      <c r="N241" s="626">
        <v>107</v>
      </c>
      <c r="O241" s="626">
        <v>7169</v>
      </c>
      <c r="P241" s="626">
        <v>1</v>
      </c>
      <c r="Q241" s="626"/>
      <c r="R241" s="626">
        <v>2000</v>
      </c>
      <c r="S241" s="625" t="s">
        <v>193</v>
      </c>
      <c r="T241" s="625" t="s">
        <v>500</v>
      </c>
      <c r="U241" s="625">
        <v>2009</v>
      </c>
      <c r="V241" s="627"/>
      <c r="W241" s="627"/>
      <c r="X241" s="627"/>
      <c r="Y241" s="627"/>
      <c r="Z241" s="627"/>
      <c r="AA241" s="627"/>
      <c r="AB241" s="626">
        <v>9798</v>
      </c>
      <c r="AC241" s="625"/>
      <c r="AD241" s="625"/>
      <c r="AE241" s="627"/>
      <c r="AF241" s="627"/>
      <c r="AG241" s="627"/>
      <c r="AH241" s="627"/>
      <c r="AI241" s="627"/>
      <c r="AJ241" s="627"/>
      <c r="AK241" s="627"/>
      <c r="AL241" s="627"/>
      <c r="AM241" s="627"/>
      <c r="AN241" s="627"/>
      <c r="AO241" s="627"/>
      <c r="AP241" s="627"/>
      <c r="AQ241" s="627"/>
      <c r="AR241" s="627"/>
      <c r="AS241" s="627"/>
      <c r="AT241" s="627"/>
      <c r="AU241" s="627"/>
      <c r="AV241" s="627"/>
      <c r="AW241" s="627"/>
      <c r="AX241" s="221" t="s">
        <v>12134</v>
      </c>
    </row>
    <row r="242" spans="1:50" ht="24" hidden="1" customHeight="1" x14ac:dyDescent="0.15">
      <c r="A242" s="216"/>
      <c r="B242" s="217"/>
      <c r="C242" s="625" t="s">
        <v>12121</v>
      </c>
      <c r="D242" s="625"/>
      <c r="E242" s="625" t="s">
        <v>12135</v>
      </c>
      <c r="F242" s="625" t="s">
        <v>12121</v>
      </c>
      <c r="G242" s="625" t="s">
        <v>15551</v>
      </c>
      <c r="H242" s="627"/>
      <c r="I242" s="626">
        <v>18050</v>
      </c>
      <c r="J242" s="626"/>
      <c r="K242" s="626"/>
      <c r="L242" s="625" t="s">
        <v>310</v>
      </c>
      <c r="M242" s="626">
        <v>64</v>
      </c>
      <c r="N242" s="626">
        <v>100</v>
      </c>
      <c r="O242" s="626">
        <v>6400</v>
      </c>
      <c r="P242" s="626">
        <v>1</v>
      </c>
      <c r="Q242" s="626"/>
      <c r="R242" s="626"/>
      <c r="S242" s="625"/>
      <c r="T242" s="625"/>
      <c r="U242" s="625">
        <v>2009</v>
      </c>
      <c r="V242" s="627"/>
      <c r="W242" s="627"/>
      <c r="X242" s="627"/>
      <c r="Y242" s="627"/>
      <c r="Z242" s="627"/>
      <c r="AA242" s="627"/>
      <c r="AB242" s="626">
        <v>3004</v>
      </c>
      <c r="AC242" s="625"/>
      <c r="AD242" s="625"/>
      <c r="AE242" s="627"/>
      <c r="AF242" s="627"/>
      <c r="AG242" s="627"/>
      <c r="AH242" s="627"/>
      <c r="AI242" s="627"/>
      <c r="AJ242" s="627"/>
      <c r="AK242" s="627"/>
      <c r="AL242" s="627"/>
      <c r="AM242" s="627"/>
      <c r="AN242" s="627"/>
      <c r="AO242" s="627"/>
      <c r="AP242" s="627"/>
      <c r="AQ242" s="627"/>
      <c r="AR242" s="627"/>
      <c r="AS242" s="627"/>
      <c r="AT242" s="627"/>
      <c r="AU242" s="627"/>
      <c r="AV242" s="627"/>
      <c r="AW242" s="627"/>
      <c r="AX242" s="218" t="s">
        <v>12136</v>
      </c>
    </row>
    <row r="243" spans="1:50" ht="24" hidden="1" customHeight="1" x14ac:dyDescent="0.15">
      <c r="A243" s="216"/>
      <c r="B243" s="217"/>
      <c r="C243" s="625" t="s">
        <v>12121</v>
      </c>
      <c r="D243" s="627"/>
      <c r="E243" s="645" t="s">
        <v>17000</v>
      </c>
      <c r="F243" s="627" t="s">
        <v>12121</v>
      </c>
      <c r="G243" s="625" t="s">
        <v>15551</v>
      </c>
      <c r="H243" s="626">
        <v>19385</v>
      </c>
      <c r="I243" s="626">
        <v>19385</v>
      </c>
      <c r="J243" s="626"/>
      <c r="K243" s="614"/>
      <c r="L243" s="627" t="s">
        <v>310</v>
      </c>
      <c r="M243" s="626">
        <v>53</v>
      </c>
      <c r="N243" s="626">
        <v>96</v>
      </c>
      <c r="O243" s="626">
        <f>N243*M243</f>
        <v>5088</v>
      </c>
      <c r="P243" s="626">
        <v>1</v>
      </c>
      <c r="Q243" s="626"/>
      <c r="R243" s="626"/>
      <c r="S243" s="627"/>
      <c r="T243" s="627"/>
      <c r="U243" s="625">
        <v>2010</v>
      </c>
      <c r="V243" s="626">
        <v>1500</v>
      </c>
      <c r="W243" s="613"/>
      <c r="X243" s="613"/>
      <c r="Y243" s="613"/>
      <c r="Z243" s="613"/>
      <c r="AA243" s="613"/>
      <c r="AB243" s="626">
        <v>1500</v>
      </c>
      <c r="AC243" s="613"/>
      <c r="AD243" s="613"/>
      <c r="AE243" s="613"/>
      <c r="AF243" s="613"/>
      <c r="AG243" s="613"/>
      <c r="AH243" s="613"/>
      <c r="AI243" s="613"/>
      <c r="AJ243" s="613"/>
      <c r="AK243" s="613"/>
      <c r="AL243" s="613"/>
      <c r="AM243" s="613"/>
      <c r="AN243" s="613"/>
      <c r="AO243" s="613"/>
      <c r="AP243" s="613"/>
      <c r="AQ243" s="613"/>
      <c r="AR243" s="613"/>
      <c r="AS243" s="613"/>
      <c r="AT243" s="613"/>
      <c r="AU243" s="613"/>
      <c r="AV243" s="613"/>
      <c r="AW243" s="613"/>
      <c r="AX243" s="292" t="s">
        <v>12137</v>
      </c>
    </row>
    <row r="244" spans="1:50" ht="24" hidden="1" customHeight="1" x14ac:dyDescent="0.15">
      <c r="A244" s="216"/>
      <c r="B244" s="217"/>
      <c r="C244" s="625" t="s">
        <v>12121</v>
      </c>
      <c r="D244" s="627"/>
      <c r="E244" s="645" t="s">
        <v>12138</v>
      </c>
      <c r="F244" s="627" t="s">
        <v>12121</v>
      </c>
      <c r="G244" s="625" t="s">
        <v>15551</v>
      </c>
      <c r="H244" s="626">
        <v>15352</v>
      </c>
      <c r="I244" s="626">
        <v>15352</v>
      </c>
      <c r="J244" s="626"/>
      <c r="K244" s="614"/>
      <c r="L244" s="627" t="s">
        <v>310</v>
      </c>
      <c r="M244" s="626">
        <v>68</v>
      </c>
      <c r="N244" s="626">
        <v>100</v>
      </c>
      <c r="O244" s="626">
        <v>6800</v>
      </c>
      <c r="P244" s="626">
        <v>1</v>
      </c>
      <c r="Q244" s="626"/>
      <c r="R244" s="626"/>
      <c r="S244" s="627" t="s">
        <v>193</v>
      </c>
      <c r="T244" s="627"/>
      <c r="U244" s="625">
        <v>2010</v>
      </c>
      <c r="V244" s="626">
        <v>3570</v>
      </c>
      <c r="W244" s="613"/>
      <c r="X244" s="613"/>
      <c r="Y244" s="613"/>
      <c r="Z244" s="613"/>
      <c r="AA244" s="613"/>
      <c r="AB244" s="626">
        <v>3570</v>
      </c>
      <c r="AC244" s="613"/>
      <c r="AD244" s="613"/>
      <c r="AE244" s="613"/>
      <c r="AF244" s="613"/>
      <c r="AG244" s="613"/>
      <c r="AH244" s="613"/>
      <c r="AI244" s="613"/>
      <c r="AJ244" s="613"/>
      <c r="AK244" s="613"/>
      <c r="AL244" s="613"/>
      <c r="AM244" s="613"/>
      <c r="AN244" s="613"/>
      <c r="AO244" s="613"/>
      <c r="AP244" s="613"/>
      <c r="AQ244" s="613"/>
      <c r="AR244" s="613"/>
      <c r="AS244" s="613"/>
      <c r="AT244" s="613"/>
      <c r="AU244" s="613"/>
      <c r="AV244" s="613"/>
      <c r="AW244" s="613"/>
      <c r="AX244" s="292"/>
    </row>
    <row r="245" spans="1:50" ht="24" hidden="1" customHeight="1" x14ac:dyDescent="0.15">
      <c r="A245" s="216"/>
      <c r="B245" s="217"/>
      <c r="C245" s="613" t="s">
        <v>12121</v>
      </c>
      <c r="D245" s="613"/>
      <c r="E245" s="680" t="s">
        <v>12139</v>
      </c>
      <c r="F245" s="613" t="s">
        <v>12121</v>
      </c>
      <c r="G245" s="625" t="s">
        <v>15551</v>
      </c>
      <c r="H245" s="613"/>
      <c r="I245" s="614">
        <v>48317</v>
      </c>
      <c r="J245" s="614">
        <v>911.75</v>
      </c>
      <c r="K245" s="614">
        <v>1791</v>
      </c>
      <c r="L245" s="613" t="s">
        <v>310</v>
      </c>
      <c r="M245" s="614">
        <v>68</v>
      </c>
      <c r="N245" s="614">
        <v>105</v>
      </c>
      <c r="O245" s="614">
        <v>7140</v>
      </c>
      <c r="P245" s="614">
        <v>1</v>
      </c>
      <c r="Q245" s="614"/>
      <c r="R245" s="614">
        <v>1000</v>
      </c>
      <c r="S245" s="627" t="s">
        <v>193</v>
      </c>
      <c r="T245" s="625" t="s">
        <v>500</v>
      </c>
      <c r="U245" s="613">
        <v>2011</v>
      </c>
      <c r="V245" s="613"/>
      <c r="W245" s="613"/>
      <c r="X245" s="613"/>
      <c r="Y245" s="613"/>
      <c r="Z245" s="613"/>
      <c r="AA245" s="613"/>
      <c r="AB245" s="614">
        <v>8004</v>
      </c>
      <c r="AC245" s="613"/>
      <c r="AD245" s="613"/>
      <c r="AE245" s="613"/>
      <c r="AF245" s="613"/>
      <c r="AG245" s="613"/>
      <c r="AH245" s="613"/>
      <c r="AI245" s="613"/>
      <c r="AJ245" s="613"/>
      <c r="AK245" s="613"/>
      <c r="AL245" s="613"/>
      <c r="AM245" s="613"/>
      <c r="AN245" s="613"/>
      <c r="AO245" s="613"/>
      <c r="AP245" s="613"/>
      <c r="AQ245" s="613"/>
      <c r="AR245" s="613"/>
      <c r="AS245" s="613"/>
      <c r="AT245" s="613"/>
      <c r="AU245" s="613"/>
      <c r="AV245" s="613"/>
      <c r="AW245" s="613"/>
      <c r="AX245" s="215" t="s">
        <v>12140</v>
      </c>
    </row>
    <row r="246" spans="1:50" ht="24" hidden="1" customHeight="1" x14ac:dyDescent="0.15">
      <c r="A246" s="216"/>
      <c r="B246" s="289"/>
      <c r="C246" s="613" t="s">
        <v>12121</v>
      </c>
      <c r="D246" s="613"/>
      <c r="E246" s="680" t="s">
        <v>12141</v>
      </c>
      <c r="F246" s="613" t="s">
        <v>12121</v>
      </c>
      <c r="G246" s="625" t="s">
        <v>15551</v>
      </c>
      <c r="H246" s="613"/>
      <c r="I246" s="614">
        <v>12421</v>
      </c>
      <c r="J246" s="614"/>
      <c r="K246" s="614"/>
      <c r="L246" s="613" t="s">
        <v>310</v>
      </c>
      <c r="M246" s="614">
        <v>63</v>
      </c>
      <c r="N246" s="614">
        <v>99</v>
      </c>
      <c r="O246" s="614">
        <v>6237</v>
      </c>
      <c r="P246" s="614">
        <v>1</v>
      </c>
      <c r="Q246" s="614"/>
      <c r="R246" s="614">
        <v>1000</v>
      </c>
      <c r="S246" s="627" t="s">
        <v>193</v>
      </c>
      <c r="T246" s="625" t="s">
        <v>500</v>
      </c>
      <c r="U246" s="613">
        <v>2011</v>
      </c>
      <c r="V246" s="613"/>
      <c r="W246" s="613"/>
      <c r="X246" s="613"/>
      <c r="Y246" s="613"/>
      <c r="Z246" s="613"/>
      <c r="AA246" s="613"/>
      <c r="AB246" s="614">
        <v>4137</v>
      </c>
      <c r="AC246" s="613"/>
      <c r="AD246" s="613"/>
      <c r="AE246" s="613"/>
      <c r="AF246" s="613"/>
      <c r="AG246" s="613"/>
      <c r="AH246" s="613"/>
      <c r="AI246" s="613"/>
      <c r="AJ246" s="613"/>
      <c r="AK246" s="613"/>
      <c r="AL246" s="613"/>
      <c r="AM246" s="613"/>
      <c r="AN246" s="613"/>
      <c r="AO246" s="613"/>
      <c r="AP246" s="613"/>
      <c r="AQ246" s="613"/>
      <c r="AR246" s="613"/>
      <c r="AS246" s="613"/>
      <c r="AT246" s="613"/>
      <c r="AU246" s="613"/>
      <c r="AV246" s="613"/>
      <c r="AW246" s="613"/>
      <c r="AX246" s="215" t="s">
        <v>12142</v>
      </c>
    </row>
    <row r="247" spans="1:50" s="1160" customFormat="1" ht="24" hidden="1" customHeight="1" x14ac:dyDescent="0.15">
      <c r="A247" s="1184"/>
      <c r="B247" s="981" t="s">
        <v>508</v>
      </c>
      <c r="C247" s="650" t="s">
        <v>55</v>
      </c>
      <c r="D247" s="813"/>
      <c r="E247" s="676">
        <f>COUNTA(E248:E259)</f>
        <v>12</v>
      </c>
      <c r="F247" s="813"/>
      <c r="G247" s="813"/>
      <c r="H247" s="813"/>
      <c r="I247" s="814">
        <f>SUM(I248:I259)</f>
        <v>326942</v>
      </c>
      <c r="J247" s="814">
        <f>SUM(J248:J259)</f>
        <v>173</v>
      </c>
      <c r="K247" s="814">
        <f>SUM(K248:K259)</f>
        <v>190</v>
      </c>
      <c r="L247" s="813"/>
      <c r="M247" s="814"/>
      <c r="N247" s="814"/>
      <c r="O247" s="814"/>
      <c r="P247" s="814">
        <f>SUM(P248:P259)</f>
        <v>13</v>
      </c>
      <c r="Q247" s="814"/>
      <c r="R247" s="814"/>
      <c r="S247" s="666"/>
      <c r="T247" s="650"/>
      <c r="U247" s="813"/>
      <c r="V247" s="813"/>
      <c r="W247" s="813"/>
      <c r="X247" s="813"/>
      <c r="Y247" s="813"/>
      <c r="Z247" s="813"/>
      <c r="AA247" s="813"/>
      <c r="AB247" s="814"/>
      <c r="AC247" s="813"/>
      <c r="AD247" s="813"/>
      <c r="AE247" s="813"/>
      <c r="AF247" s="813"/>
      <c r="AG247" s="813"/>
      <c r="AH247" s="813"/>
      <c r="AI247" s="813"/>
      <c r="AJ247" s="813"/>
      <c r="AK247" s="813"/>
      <c r="AL247" s="813"/>
      <c r="AM247" s="813"/>
      <c r="AN247" s="813"/>
      <c r="AO247" s="813"/>
      <c r="AP247" s="813"/>
      <c r="AQ247" s="813"/>
      <c r="AR247" s="813"/>
      <c r="AS247" s="813"/>
      <c r="AT247" s="813"/>
      <c r="AU247" s="813"/>
      <c r="AV247" s="813"/>
      <c r="AW247" s="813"/>
      <c r="AX247" s="1082"/>
    </row>
    <row r="248" spans="1:50" ht="24" hidden="1" customHeight="1" x14ac:dyDescent="0.15">
      <c r="A248" s="216"/>
      <c r="B248" s="217"/>
      <c r="C248" s="625" t="s">
        <v>2955</v>
      </c>
      <c r="D248" s="625" t="s">
        <v>2956</v>
      </c>
      <c r="E248" s="625" t="s">
        <v>15279</v>
      </c>
      <c r="F248" s="625" t="s">
        <v>2955</v>
      </c>
      <c r="G248" s="625" t="s">
        <v>17052</v>
      </c>
      <c r="H248" s="627">
        <v>1</v>
      </c>
      <c r="I248" s="626">
        <v>8492</v>
      </c>
      <c r="J248" s="626"/>
      <c r="K248" s="626"/>
      <c r="L248" s="625" t="s">
        <v>310</v>
      </c>
      <c r="M248" s="626">
        <v>64</v>
      </c>
      <c r="N248" s="626">
        <v>100</v>
      </c>
      <c r="O248" s="626">
        <v>6400</v>
      </c>
      <c r="P248" s="626">
        <v>1</v>
      </c>
      <c r="Q248" s="626">
        <v>2942</v>
      </c>
      <c r="R248" s="626">
        <v>2942</v>
      </c>
      <c r="S248" s="625" t="s">
        <v>499</v>
      </c>
      <c r="T248" s="625" t="s">
        <v>354</v>
      </c>
      <c r="U248" s="625">
        <v>2004</v>
      </c>
      <c r="V248" s="627"/>
      <c r="W248" s="627">
        <v>45.5</v>
      </c>
      <c r="X248" s="627">
        <v>236.5</v>
      </c>
      <c r="Y248" s="627"/>
      <c r="Z248" s="627"/>
      <c r="AA248" s="627"/>
      <c r="AB248" s="626">
        <v>2300</v>
      </c>
      <c r="AC248" s="625"/>
      <c r="AD248" s="625"/>
      <c r="AE248" s="627"/>
      <c r="AF248" s="627"/>
      <c r="AG248" s="627"/>
      <c r="AH248" s="627"/>
      <c r="AI248" s="627"/>
      <c r="AJ248" s="627" t="s">
        <v>2957</v>
      </c>
      <c r="AK248" s="627"/>
      <c r="AL248" s="627"/>
      <c r="AM248" s="627"/>
      <c r="AN248" s="627"/>
      <c r="AO248" s="627"/>
      <c r="AP248" s="627"/>
      <c r="AQ248" s="627"/>
      <c r="AR248" s="627"/>
      <c r="AS248" s="627"/>
      <c r="AT248" s="627"/>
      <c r="AU248" s="627"/>
      <c r="AV248" s="627"/>
      <c r="AW248" s="627"/>
      <c r="AX248" s="218"/>
    </row>
    <row r="249" spans="1:50" ht="24" hidden="1" customHeight="1" x14ac:dyDescent="0.15">
      <c r="A249" s="216"/>
      <c r="B249" s="217"/>
      <c r="C249" s="625" t="s">
        <v>2955</v>
      </c>
      <c r="D249" s="625"/>
      <c r="E249" s="625" t="s">
        <v>2958</v>
      </c>
      <c r="F249" s="625" t="s">
        <v>2955</v>
      </c>
      <c r="G249" s="625" t="s">
        <v>13946</v>
      </c>
      <c r="H249" s="627"/>
      <c r="I249" s="626">
        <v>12300</v>
      </c>
      <c r="J249" s="626">
        <v>173</v>
      </c>
      <c r="K249" s="626">
        <v>190</v>
      </c>
      <c r="L249" s="625" t="s">
        <v>310</v>
      </c>
      <c r="M249" s="626">
        <v>68</v>
      </c>
      <c r="N249" s="626">
        <v>105</v>
      </c>
      <c r="O249" s="626">
        <v>7140</v>
      </c>
      <c r="P249" s="626">
        <v>1</v>
      </c>
      <c r="Q249" s="626">
        <v>300</v>
      </c>
      <c r="R249" s="626">
        <v>1000</v>
      </c>
      <c r="S249" s="625" t="s">
        <v>185</v>
      </c>
      <c r="T249" s="625" t="s">
        <v>354</v>
      </c>
      <c r="U249" s="625">
        <v>2018</v>
      </c>
      <c r="V249" s="627"/>
      <c r="W249" s="627"/>
      <c r="X249" s="627"/>
      <c r="Y249" s="627"/>
      <c r="Z249" s="627"/>
      <c r="AA249" s="627"/>
      <c r="AB249" s="626">
        <v>4100</v>
      </c>
      <c r="AC249" s="625"/>
      <c r="AD249" s="625"/>
      <c r="AE249" s="627"/>
      <c r="AF249" s="627"/>
      <c r="AG249" s="627"/>
      <c r="AH249" s="627"/>
      <c r="AI249" s="627"/>
      <c r="AJ249" s="627"/>
      <c r="AK249" s="627"/>
      <c r="AL249" s="627"/>
      <c r="AM249" s="627"/>
      <c r="AN249" s="627"/>
      <c r="AO249" s="627"/>
      <c r="AP249" s="627"/>
      <c r="AQ249" s="627"/>
      <c r="AR249" s="627"/>
      <c r="AS249" s="627"/>
      <c r="AT249" s="627"/>
      <c r="AU249" s="627"/>
      <c r="AV249" s="627"/>
      <c r="AW249" s="627"/>
      <c r="AX249" s="218"/>
    </row>
    <row r="250" spans="1:50" ht="24" hidden="1" customHeight="1" x14ac:dyDescent="0.15">
      <c r="A250" s="216"/>
      <c r="B250" s="217"/>
      <c r="C250" s="625" t="s">
        <v>2955</v>
      </c>
      <c r="D250" s="625"/>
      <c r="E250" s="625" t="s">
        <v>13947</v>
      </c>
      <c r="F250" s="625" t="s">
        <v>2955</v>
      </c>
      <c r="G250" s="625" t="s">
        <v>17052</v>
      </c>
      <c r="H250" s="627"/>
      <c r="I250" s="626">
        <v>8300</v>
      </c>
      <c r="J250" s="626"/>
      <c r="K250" s="626"/>
      <c r="L250" s="625" t="s">
        <v>310</v>
      </c>
      <c r="M250" s="626">
        <v>70</v>
      </c>
      <c r="N250" s="626">
        <v>100</v>
      </c>
      <c r="O250" s="626">
        <v>7000</v>
      </c>
      <c r="P250" s="626">
        <v>1</v>
      </c>
      <c r="Q250" s="626"/>
      <c r="R250" s="626"/>
      <c r="S250" s="625"/>
      <c r="T250" s="625"/>
      <c r="U250" s="625">
        <v>2016</v>
      </c>
      <c r="V250" s="627"/>
      <c r="W250" s="627"/>
      <c r="X250" s="627"/>
      <c r="Y250" s="627"/>
      <c r="Z250" s="627"/>
      <c r="AA250" s="627"/>
      <c r="AB250" s="626"/>
      <c r="AC250" s="625"/>
      <c r="AD250" s="625"/>
      <c r="AE250" s="627"/>
      <c r="AF250" s="627"/>
      <c r="AG250" s="627"/>
      <c r="AH250" s="627"/>
      <c r="AI250" s="627"/>
      <c r="AJ250" s="627"/>
      <c r="AK250" s="627"/>
      <c r="AL250" s="627"/>
      <c r="AM250" s="627"/>
      <c r="AN250" s="627"/>
      <c r="AO250" s="627"/>
      <c r="AP250" s="627"/>
      <c r="AQ250" s="627"/>
      <c r="AR250" s="627"/>
      <c r="AS250" s="627"/>
      <c r="AT250" s="627"/>
      <c r="AU250" s="627"/>
      <c r="AV250" s="627"/>
      <c r="AW250" s="627"/>
      <c r="AX250" s="218"/>
    </row>
    <row r="251" spans="1:50" ht="24" hidden="1" customHeight="1" x14ac:dyDescent="0.15">
      <c r="A251" s="216"/>
      <c r="B251" s="217"/>
      <c r="C251" s="625" t="s">
        <v>2955</v>
      </c>
      <c r="D251" s="625"/>
      <c r="E251" s="625" t="s">
        <v>12265</v>
      </c>
      <c r="F251" s="625" t="s">
        <v>2955</v>
      </c>
      <c r="G251" s="625" t="s">
        <v>17052</v>
      </c>
      <c r="H251" s="627"/>
      <c r="I251" s="626">
        <v>8150</v>
      </c>
      <c r="J251" s="626"/>
      <c r="K251" s="626"/>
      <c r="L251" s="625" t="s">
        <v>310</v>
      </c>
      <c r="M251" s="626">
        <v>68</v>
      </c>
      <c r="N251" s="626">
        <v>105</v>
      </c>
      <c r="O251" s="626">
        <v>7140</v>
      </c>
      <c r="P251" s="626">
        <v>1</v>
      </c>
      <c r="Q251" s="626"/>
      <c r="R251" s="626"/>
      <c r="S251" s="625"/>
      <c r="T251" s="625"/>
      <c r="U251" s="625">
        <v>2013</v>
      </c>
      <c r="V251" s="627"/>
      <c r="W251" s="627"/>
      <c r="X251" s="627"/>
      <c r="Y251" s="627"/>
      <c r="Z251" s="627"/>
      <c r="AA251" s="627"/>
      <c r="AB251" s="626"/>
      <c r="AC251" s="625"/>
      <c r="AD251" s="625"/>
      <c r="AE251" s="627"/>
      <c r="AF251" s="627"/>
      <c r="AG251" s="627"/>
      <c r="AH251" s="627"/>
      <c r="AI251" s="627"/>
      <c r="AJ251" s="627"/>
      <c r="AK251" s="627"/>
      <c r="AL251" s="627"/>
      <c r="AM251" s="627"/>
      <c r="AN251" s="627"/>
      <c r="AO251" s="627"/>
      <c r="AP251" s="627"/>
      <c r="AQ251" s="627"/>
      <c r="AR251" s="627"/>
      <c r="AS251" s="627"/>
      <c r="AT251" s="627"/>
      <c r="AU251" s="627"/>
      <c r="AV251" s="627"/>
      <c r="AW251" s="627"/>
      <c r="AX251" s="218"/>
    </row>
    <row r="252" spans="1:50" ht="24" hidden="1" customHeight="1" x14ac:dyDescent="0.15">
      <c r="A252" s="216"/>
      <c r="B252" s="217"/>
      <c r="C252" s="625" t="s">
        <v>2955</v>
      </c>
      <c r="D252" s="625"/>
      <c r="E252" s="625" t="s">
        <v>12266</v>
      </c>
      <c r="F252" s="625" t="s">
        <v>2955</v>
      </c>
      <c r="G252" s="625" t="s">
        <v>17052</v>
      </c>
      <c r="H252" s="627"/>
      <c r="I252" s="626">
        <v>17300</v>
      </c>
      <c r="J252" s="626"/>
      <c r="K252" s="626"/>
      <c r="L252" s="625" t="s">
        <v>310</v>
      </c>
      <c r="M252" s="626">
        <v>68</v>
      </c>
      <c r="N252" s="626">
        <v>105</v>
      </c>
      <c r="O252" s="626">
        <v>10000</v>
      </c>
      <c r="P252" s="626">
        <v>1</v>
      </c>
      <c r="Q252" s="626"/>
      <c r="R252" s="626"/>
      <c r="S252" s="625"/>
      <c r="T252" s="625"/>
      <c r="U252" s="625">
        <v>2016</v>
      </c>
      <c r="V252" s="627"/>
      <c r="W252" s="627"/>
      <c r="X252" s="627"/>
      <c r="Y252" s="627"/>
      <c r="Z252" s="627"/>
      <c r="AA252" s="627"/>
      <c r="AB252" s="626">
        <v>4000</v>
      </c>
      <c r="AC252" s="625"/>
      <c r="AD252" s="625"/>
      <c r="AE252" s="627"/>
      <c r="AF252" s="627"/>
      <c r="AG252" s="627"/>
      <c r="AH252" s="627"/>
      <c r="AI252" s="627"/>
      <c r="AJ252" s="627"/>
      <c r="AK252" s="627"/>
      <c r="AL252" s="627"/>
      <c r="AM252" s="627"/>
      <c r="AN252" s="627"/>
      <c r="AO252" s="627"/>
      <c r="AP252" s="627"/>
      <c r="AQ252" s="627"/>
      <c r="AR252" s="627"/>
      <c r="AS252" s="627"/>
      <c r="AT252" s="627"/>
      <c r="AU252" s="627"/>
      <c r="AV252" s="627"/>
      <c r="AW252" s="627"/>
      <c r="AX252" s="218"/>
    </row>
    <row r="253" spans="1:50" ht="24" hidden="1" customHeight="1" x14ac:dyDescent="0.15">
      <c r="A253" s="216"/>
      <c r="B253" s="217"/>
      <c r="C253" s="625" t="s">
        <v>2955</v>
      </c>
      <c r="D253" s="625"/>
      <c r="E253" s="625" t="s">
        <v>12267</v>
      </c>
      <c r="F253" s="625" t="s">
        <v>2955</v>
      </c>
      <c r="G253" s="625" t="s">
        <v>17052</v>
      </c>
      <c r="H253" s="627"/>
      <c r="I253" s="626">
        <v>7668</v>
      </c>
      <c r="J253" s="626"/>
      <c r="K253" s="626"/>
      <c r="L253" s="625" t="s">
        <v>310</v>
      </c>
      <c r="M253" s="626">
        <v>64</v>
      </c>
      <c r="N253" s="626">
        <v>100</v>
      </c>
      <c r="O253" s="626">
        <v>6336</v>
      </c>
      <c r="P253" s="626">
        <v>1</v>
      </c>
      <c r="Q253" s="626"/>
      <c r="R253" s="626"/>
      <c r="S253" s="625"/>
      <c r="T253" s="625"/>
      <c r="U253" s="625">
        <v>2017</v>
      </c>
      <c r="V253" s="627"/>
      <c r="W253" s="627"/>
      <c r="X253" s="627"/>
      <c r="Y253" s="627"/>
      <c r="Z253" s="627"/>
      <c r="AA253" s="627"/>
      <c r="AB253" s="626">
        <v>4000</v>
      </c>
      <c r="AC253" s="625"/>
      <c r="AD253" s="625"/>
      <c r="AE253" s="627"/>
      <c r="AF253" s="627"/>
      <c r="AG253" s="627"/>
      <c r="AH253" s="627"/>
      <c r="AI253" s="627"/>
      <c r="AJ253" s="627"/>
      <c r="AK253" s="627"/>
      <c r="AL253" s="627"/>
      <c r="AM253" s="627"/>
      <c r="AN253" s="627"/>
      <c r="AO253" s="627"/>
      <c r="AP253" s="627"/>
      <c r="AQ253" s="627"/>
      <c r="AR253" s="627"/>
      <c r="AS253" s="627"/>
      <c r="AT253" s="627"/>
      <c r="AU253" s="627"/>
      <c r="AV253" s="627"/>
      <c r="AW253" s="627"/>
      <c r="AX253" s="218"/>
    </row>
    <row r="254" spans="1:50" ht="24" hidden="1" customHeight="1" x14ac:dyDescent="0.15">
      <c r="A254" s="216"/>
      <c r="B254" s="217"/>
      <c r="C254" s="656" t="s">
        <v>2955</v>
      </c>
      <c r="D254" s="625"/>
      <c r="E254" s="625" t="s">
        <v>12268</v>
      </c>
      <c r="F254" s="625" t="s">
        <v>2955</v>
      </c>
      <c r="G254" s="625" t="s">
        <v>17052</v>
      </c>
      <c r="H254" s="627"/>
      <c r="I254" s="626">
        <v>3700</v>
      </c>
      <c r="J254" s="626"/>
      <c r="K254" s="626"/>
      <c r="L254" s="625" t="s">
        <v>310</v>
      </c>
      <c r="M254" s="626">
        <v>47</v>
      </c>
      <c r="N254" s="626">
        <v>62</v>
      </c>
      <c r="O254" s="626">
        <v>2914</v>
      </c>
      <c r="P254" s="626">
        <v>1</v>
      </c>
      <c r="Q254" s="626"/>
      <c r="R254" s="626"/>
      <c r="S254" s="625"/>
      <c r="T254" s="625"/>
      <c r="U254" s="625">
        <v>2018</v>
      </c>
      <c r="V254" s="627"/>
      <c r="W254" s="627"/>
      <c r="X254" s="627"/>
      <c r="Y254" s="627"/>
      <c r="Z254" s="627"/>
      <c r="AA254" s="627"/>
      <c r="AB254" s="626"/>
      <c r="AC254" s="625"/>
      <c r="AD254" s="625"/>
      <c r="AE254" s="627"/>
      <c r="AF254" s="627"/>
      <c r="AG254" s="627"/>
      <c r="AH254" s="627"/>
      <c r="AI254" s="627"/>
      <c r="AJ254" s="627"/>
      <c r="AK254" s="627"/>
      <c r="AL254" s="627"/>
      <c r="AM254" s="627"/>
      <c r="AN254" s="627"/>
      <c r="AO254" s="627"/>
      <c r="AP254" s="627"/>
      <c r="AQ254" s="627"/>
      <c r="AR254" s="627"/>
      <c r="AS254" s="627"/>
      <c r="AT254" s="627"/>
      <c r="AU254" s="627"/>
      <c r="AV254" s="627"/>
      <c r="AW254" s="627"/>
      <c r="AX254" s="218"/>
    </row>
    <row r="255" spans="1:50" ht="24" hidden="1" customHeight="1" x14ac:dyDescent="0.15">
      <c r="A255" s="216"/>
      <c r="B255" s="217"/>
      <c r="C255" s="625" t="s">
        <v>2955</v>
      </c>
      <c r="D255" s="625"/>
      <c r="E255" s="625" t="s">
        <v>15280</v>
      </c>
      <c r="F255" s="625" t="s">
        <v>2955</v>
      </c>
      <c r="G255" s="625" t="s">
        <v>17052</v>
      </c>
      <c r="H255" s="627"/>
      <c r="I255" s="626">
        <v>9930</v>
      </c>
      <c r="J255" s="626"/>
      <c r="K255" s="626"/>
      <c r="L255" s="625" t="s">
        <v>310</v>
      </c>
      <c r="M255" s="626"/>
      <c r="N255" s="626"/>
      <c r="O255" s="626"/>
      <c r="P255" s="626">
        <v>1</v>
      </c>
      <c r="Q255" s="626"/>
      <c r="R255" s="626"/>
      <c r="S255" s="625"/>
      <c r="T255" s="625"/>
      <c r="U255" s="625">
        <v>2021</v>
      </c>
      <c r="V255" s="627"/>
      <c r="W255" s="627"/>
      <c r="X255" s="627"/>
      <c r="Y255" s="627"/>
      <c r="Z255" s="627"/>
      <c r="AA255" s="627"/>
      <c r="AB255" s="626"/>
      <c r="AC255" s="625"/>
      <c r="AD255" s="625"/>
      <c r="AE255" s="627"/>
      <c r="AF255" s="627"/>
      <c r="AG255" s="627"/>
      <c r="AH255" s="627"/>
      <c r="AI255" s="627"/>
      <c r="AJ255" s="627"/>
      <c r="AK255" s="627"/>
      <c r="AL255" s="627"/>
      <c r="AM255" s="627"/>
      <c r="AN255" s="627"/>
      <c r="AO255" s="627"/>
      <c r="AP255" s="627"/>
      <c r="AQ255" s="627"/>
      <c r="AR255" s="627"/>
      <c r="AS255" s="627"/>
      <c r="AT255" s="627"/>
      <c r="AU255" s="627"/>
      <c r="AV255" s="627"/>
      <c r="AW255" s="627"/>
      <c r="AX255" s="218"/>
    </row>
    <row r="256" spans="1:50" ht="24" hidden="1" customHeight="1" x14ac:dyDescent="0.15">
      <c r="A256" s="216"/>
      <c r="B256" s="217"/>
      <c r="C256" s="625" t="s">
        <v>2955</v>
      </c>
      <c r="D256" s="625"/>
      <c r="E256" s="625" t="s">
        <v>15667</v>
      </c>
      <c r="F256" s="625" t="s">
        <v>15668</v>
      </c>
      <c r="G256" s="625" t="s">
        <v>15669</v>
      </c>
      <c r="H256" s="627"/>
      <c r="I256" s="626">
        <v>16482</v>
      </c>
      <c r="J256" s="626"/>
      <c r="K256" s="626"/>
      <c r="L256" s="625" t="s">
        <v>2195</v>
      </c>
      <c r="M256" s="626">
        <v>72</v>
      </c>
      <c r="N256" s="626">
        <v>108</v>
      </c>
      <c r="O256" s="626">
        <v>7776</v>
      </c>
      <c r="P256" s="626">
        <v>1</v>
      </c>
      <c r="Q256" s="626">
        <v>34</v>
      </c>
      <c r="R256" s="626">
        <v>84</v>
      </c>
      <c r="S256" s="625" t="s">
        <v>2199</v>
      </c>
      <c r="T256" s="625" t="s">
        <v>2230</v>
      </c>
      <c r="U256" s="625">
        <v>2020</v>
      </c>
      <c r="V256" s="627"/>
      <c r="W256" s="627"/>
      <c r="X256" s="627"/>
      <c r="Y256" s="627"/>
      <c r="Z256" s="627"/>
      <c r="AA256" s="627"/>
      <c r="AB256" s="626"/>
      <c r="AC256" s="625"/>
      <c r="AD256" s="625"/>
      <c r="AE256" s="627"/>
      <c r="AF256" s="627"/>
      <c r="AG256" s="627"/>
      <c r="AH256" s="627"/>
      <c r="AI256" s="627"/>
      <c r="AJ256" s="627"/>
      <c r="AK256" s="627"/>
      <c r="AL256" s="627"/>
      <c r="AM256" s="627"/>
      <c r="AN256" s="627"/>
      <c r="AO256" s="627"/>
      <c r="AP256" s="627"/>
      <c r="AQ256" s="627"/>
      <c r="AR256" s="627"/>
      <c r="AS256" s="627"/>
      <c r="AT256" s="627"/>
      <c r="AU256" s="627"/>
      <c r="AV256" s="627"/>
      <c r="AW256" s="627"/>
      <c r="AX256" s="218"/>
    </row>
    <row r="257" spans="1:50" ht="24" hidden="1" customHeight="1" x14ac:dyDescent="0.15">
      <c r="A257" s="216"/>
      <c r="B257" s="217"/>
      <c r="C257" s="625" t="s">
        <v>2955</v>
      </c>
      <c r="D257" s="625"/>
      <c r="E257" s="625" t="s">
        <v>17054</v>
      </c>
      <c r="F257" s="625" t="s">
        <v>15668</v>
      </c>
      <c r="G257" s="625" t="s">
        <v>17052</v>
      </c>
      <c r="H257" s="627"/>
      <c r="I257" s="626">
        <v>100930</v>
      </c>
      <c r="J257" s="626"/>
      <c r="K257" s="626"/>
      <c r="L257" s="625" t="s">
        <v>2198</v>
      </c>
      <c r="M257" s="626">
        <v>68</v>
      </c>
      <c r="N257" s="626">
        <v>105</v>
      </c>
      <c r="O257" s="626">
        <v>7140</v>
      </c>
      <c r="P257" s="626">
        <v>1</v>
      </c>
      <c r="Q257" s="626">
        <v>996</v>
      </c>
      <c r="R257" s="626">
        <v>996</v>
      </c>
      <c r="S257" s="625" t="s">
        <v>2199</v>
      </c>
      <c r="T257" s="625"/>
      <c r="U257" s="625">
        <v>2022</v>
      </c>
      <c r="V257" s="627"/>
      <c r="W257" s="627"/>
      <c r="X257" s="627"/>
      <c r="Y257" s="627"/>
      <c r="Z257" s="627"/>
      <c r="AA257" s="627"/>
      <c r="AB257" s="626"/>
      <c r="AC257" s="625"/>
      <c r="AD257" s="625"/>
      <c r="AE257" s="627"/>
      <c r="AF257" s="627"/>
      <c r="AG257" s="627"/>
      <c r="AH257" s="627"/>
      <c r="AI257" s="627"/>
      <c r="AJ257" s="627"/>
      <c r="AK257" s="627"/>
      <c r="AL257" s="627"/>
      <c r="AM257" s="627"/>
      <c r="AN257" s="627"/>
      <c r="AO257" s="627"/>
      <c r="AP257" s="627"/>
      <c r="AQ257" s="627"/>
      <c r="AR257" s="627"/>
      <c r="AS257" s="627"/>
      <c r="AT257" s="627"/>
      <c r="AU257" s="627"/>
      <c r="AV257" s="627"/>
      <c r="AW257" s="627"/>
      <c r="AX257" s="218"/>
    </row>
    <row r="258" spans="1:50" ht="24" hidden="1" customHeight="1" x14ac:dyDescent="0.15">
      <c r="A258" s="216"/>
      <c r="B258" s="217"/>
      <c r="C258" s="625" t="s">
        <v>15668</v>
      </c>
      <c r="D258" s="625"/>
      <c r="E258" s="625" t="s">
        <v>17055</v>
      </c>
      <c r="F258" s="625" t="s">
        <v>15668</v>
      </c>
      <c r="G258" s="625" t="s">
        <v>17052</v>
      </c>
      <c r="H258" s="627"/>
      <c r="I258" s="626">
        <v>100930</v>
      </c>
      <c r="J258" s="626"/>
      <c r="K258" s="626"/>
      <c r="L258" s="625" t="s">
        <v>2195</v>
      </c>
      <c r="M258" s="626"/>
      <c r="N258" s="626"/>
      <c r="O258" s="626"/>
      <c r="P258" s="626">
        <v>1</v>
      </c>
      <c r="Q258" s="626"/>
      <c r="R258" s="626"/>
      <c r="S258" s="625"/>
      <c r="T258" s="625"/>
      <c r="U258" s="625">
        <v>2022</v>
      </c>
      <c r="V258" s="627"/>
      <c r="W258" s="627"/>
      <c r="X258" s="627"/>
      <c r="Y258" s="627"/>
      <c r="Z258" s="627"/>
      <c r="AA258" s="627"/>
      <c r="AB258" s="626"/>
      <c r="AC258" s="625"/>
      <c r="AD258" s="625"/>
      <c r="AE258" s="627"/>
      <c r="AF258" s="627"/>
      <c r="AG258" s="627"/>
      <c r="AH258" s="627"/>
      <c r="AI258" s="627"/>
      <c r="AJ258" s="627"/>
      <c r="AK258" s="627"/>
      <c r="AL258" s="627"/>
      <c r="AM258" s="627"/>
      <c r="AN258" s="627"/>
      <c r="AO258" s="627"/>
      <c r="AP258" s="627"/>
      <c r="AQ258" s="627"/>
      <c r="AR258" s="627"/>
      <c r="AS258" s="627"/>
      <c r="AT258" s="627"/>
      <c r="AU258" s="627"/>
      <c r="AV258" s="627"/>
      <c r="AW258" s="627"/>
      <c r="AX258" s="218"/>
    </row>
    <row r="259" spans="1:50" ht="24" hidden="1" customHeight="1" x14ac:dyDescent="0.15">
      <c r="A259" s="216"/>
      <c r="B259" s="217"/>
      <c r="C259" s="625" t="s">
        <v>2955</v>
      </c>
      <c r="D259" s="625"/>
      <c r="E259" s="625" t="s">
        <v>17056</v>
      </c>
      <c r="F259" s="625" t="s">
        <v>15668</v>
      </c>
      <c r="G259" s="625" t="s">
        <v>17052</v>
      </c>
      <c r="H259" s="627"/>
      <c r="I259" s="626">
        <v>32760</v>
      </c>
      <c r="J259" s="626"/>
      <c r="K259" s="626"/>
      <c r="L259" s="625" t="s">
        <v>2195</v>
      </c>
      <c r="M259" s="626"/>
      <c r="N259" s="626"/>
      <c r="O259" s="626"/>
      <c r="P259" s="626">
        <v>2</v>
      </c>
      <c r="Q259" s="626"/>
      <c r="R259" s="626"/>
      <c r="S259" s="625"/>
      <c r="T259" s="625"/>
      <c r="U259" s="625">
        <v>2022</v>
      </c>
      <c r="V259" s="627"/>
      <c r="W259" s="627"/>
      <c r="X259" s="627"/>
      <c r="Y259" s="627"/>
      <c r="Z259" s="627"/>
      <c r="AA259" s="627"/>
      <c r="AB259" s="626"/>
      <c r="AC259" s="625"/>
      <c r="AD259" s="625"/>
      <c r="AE259" s="627"/>
      <c r="AF259" s="627"/>
      <c r="AG259" s="627"/>
      <c r="AH259" s="627"/>
      <c r="AI259" s="627"/>
      <c r="AJ259" s="627"/>
      <c r="AK259" s="627"/>
      <c r="AL259" s="627"/>
      <c r="AM259" s="627"/>
      <c r="AN259" s="627"/>
      <c r="AO259" s="627"/>
      <c r="AP259" s="627"/>
      <c r="AQ259" s="627"/>
      <c r="AR259" s="627"/>
      <c r="AS259" s="627"/>
      <c r="AT259" s="627"/>
      <c r="AU259" s="627"/>
      <c r="AV259" s="627"/>
      <c r="AW259" s="627"/>
      <c r="AX259" s="218"/>
    </row>
    <row r="260" spans="1:50" s="1160" customFormat="1" ht="24" hidden="1" customHeight="1" x14ac:dyDescent="0.15">
      <c r="A260" s="1184"/>
      <c r="B260" s="981" t="s">
        <v>610</v>
      </c>
      <c r="C260" s="650" t="s">
        <v>1</v>
      </c>
      <c r="D260" s="666"/>
      <c r="E260" s="676">
        <f>COUNTA(E261:E522)</f>
        <v>262</v>
      </c>
      <c r="F260" s="666"/>
      <c r="G260" s="666"/>
      <c r="H260" s="666"/>
      <c r="I260" s="665">
        <f>SUM(I261:I522)</f>
        <v>8996488.370000001</v>
      </c>
      <c r="J260" s="665">
        <f>SUM(J261:J522)</f>
        <v>277836.44</v>
      </c>
      <c r="K260" s="665">
        <f>SUM(K261:K522)</f>
        <v>308301.12999999995</v>
      </c>
      <c r="L260" s="665"/>
      <c r="M260" s="665"/>
      <c r="N260" s="665"/>
      <c r="O260" s="665"/>
      <c r="P260" s="665">
        <f>SUM(P261:P522)</f>
        <v>321</v>
      </c>
      <c r="Q260" s="665"/>
      <c r="R260" s="665"/>
      <c r="S260" s="650"/>
      <c r="T260" s="650"/>
      <c r="U260" s="650"/>
      <c r="V260" s="666"/>
      <c r="W260" s="666"/>
      <c r="X260" s="666"/>
      <c r="Y260" s="666"/>
      <c r="Z260" s="666"/>
      <c r="AA260" s="666"/>
      <c r="AB260" s="665"/>
      <c r="AC260" s="650"/>
      <c r="AD260" s="650"/>
      <c r="AE260" s="666"/>
      <c r="AF260" s="666"/>
      <c r="AG260" s="666"/>
      <c r="AH260" s="666"/>
      <c r="AI260" s="666"/>
      <c r="AJ260" s="666"/>
      <c r="AK260" s="666"/>
      <c r="AL260" s="666"/>
      <c r="AM260" s="666"/>
      <c r="AN260" s="666"/>
      <c r="AO260" s="666"/>
      <c r="AP260" s="666"/>
      <c r="AQ260" s="666"/>
      <c r="AR260" s="666"/>
      <c r="AS260" s="666"/>
      <c r="AT260" s="666"/>
      <c r="AU260" s="666"/>
      <c r="AV260" s="666"/>
      <c r="AW260" s="666"/>
      <c r="AX260" s="983"/>
    </row>
    <row r="261" spans="1:50" s="207" customFormat="1" ht="24" hidden="1" customHeight="1" x14ac:dyDescent="0.15">
      <c r="A261" s="216"/>
      <c r="B261" s="603"/>
      <c r="C261" s="625" t="s">
        <v>2044</v>
      </c>
      <c r="D261" s="625" t="s">
        <v>12470</v>
      </c>
      <c r="E261" s="625" t="s">
        <v>11395</v>
      </c>
      <c r="F261" s="625" t="s">
        <v>2044</v>
      </c>
      <c r="G261" s="625" t="s">
        <v>11396</v>
      </c>
      <c r="H261" s="627"/>
      <c r="I261" s="626">
        <v>206557</v>
      </c>
      <c r="J261" s="626"/>
      <c r="K261" s="626"/>
      <c r="L261" s="625" t="s">
        <v>310</v>
      </c>
      <c r="M261" s="626">
        <v>64</v>
      </c>
      <c r="N261" s="626">
        <v>100</v>
      </c>
      <c r="O261" s="626">
        <v>6400</v>
      </c>
      <c r="P261" s="626">
        <v>1</v>
      </c>
      <c r="Q261" s="626"/>
      <c r="R261" s="626"/>
      <c r="S261" s="625"/>
      <c r="T261" s="625"/>
      <c r="U261" s="625">
        <v>2018</v>
      </c>
      <c r="V261" s="627"/>
      <c r="W261" s="627"/>
      <c r="X261" s="627"/>
      <c r="Y261" s="627"/>
      <c r="Z261" s="627"/>
      <c r="AA261" s="627"/>
      <c r="AB261" s="626">
        <v>21026</v>
      </c>
      <c r="AC261" s="625"/>
      <c r="AD261" s="625"/>
      <c r="AE261" s="627"/>
      <c r="AF261" s="627"/>
      <c r="AG261" s="627"/>
      <c r="AH261" s="627"/>
      <c r="AI261" s="627"/>
      <c r="AJ261" s="627"/>
      <c r="AK261" s="627"/>
      <c r="AL261" s="627"/>
      <c r="AM261" s="627"/>
      <c r="AN261" s="627"/>
      <c r="AO261" s="627"/>
      <c r="AP261" s="627"/>
      <c r="AQ261" s="627"/>
      <c r="AR261" s="627"/>
      <c r="AS261" s="627"/>
      <c r="AT261" s="627"/>
      <c r="AU261" s="627"/>
      <c r="AV261" s="627"/>
      <c r="AW261" s="627"/>
      <c r="AX261" s="295" t="s">
        <v>11397</v>
      </c>
    </row>
    <row r="262" spans="1:50" s="207" customFormat="1" ht="24" hidden="1" customHeight="1" x14ac:dyDescent="0.15">
      <c r="A262" s="216"/>
      <c r="B262" s="158"/>
      <c r="C262" s="625" t="s">
        <v>3023</v>
      </c>
      <c r="D262" s="625" t="s">
        <v>9459</v>
      </c>
      <c r="E262" s="625" t="s">
        <v>9460</v>
      </c>
      <c r="F262" s="625" t="s">
        <v>9461</v>
      </c>
      <c r="G262" s="625" t="s">
        <v>9462</v>
      </c>
      <c r="H262" s="627">
        <v>45</v>
      </c>
      <c r="I262" s="626">
        <v>411908</v>
      </c>
      <c r="J262" s="626">
        <v>43980</v>
      </c>
      <c r="K262" s="626">
        <v>89154</v>
      </c>
      <c r="L262" s="625" t="s">
        <v>154</v>
      </c>
      <c r="M262" s="626">
        <v>77</v>
      </c>
      <c r="N262" s="626">
        <v>114</v>
      </c>
      <c r="O262" s="626">
        <v>8778</v>
      </c>
      <c r="P262" s="626">
        <v>1</v>
      </c>
      <c r="Q262" s="626">
        <v>43923</v>
      </c>
      <c r="R262" s="626">
        <v>44000</v>
      </c>
      <c r="S262" s="625" t="s">
        <v>9463</v>
      </c>
      <c r="T262" s="625" t="s">
        <v>5777</v>
      </c>
      <c r="U262" s="625">
        <v>2002</v>
      </c>
      <c r="V262" s="627">
        <v>78810</v>
      </c>
      <c r="W262" s="627">
        <v>118216</v>
      </c>
      <c r="X262" s="627"/>
      <c r="Y262" s="627"/>
      <c r="Z262" s="627">
        <v>28200</v>
      </c>
      <c r="AA262" s="627"/>
      <c r="AB262" s="626">
        <v>225226</v>
      </c>
      <c r="AC262" s="625"/>
      <c r="AD262" s="625"/>
      <c r="AE262" s="627">
        <v>2</v>
      </c>
      <c r="AF262" s="627">
        <v>4189</v>
      </c>
      <c r="AG262" s="627" t="s">
        <v>9464</v>
      </c>
      <c r="AH262" s="627" t="s">
        <v>9465</v>
      </c>
      <c r="AI262" s="627">
        <v>227</v>
      </c>
      <c r="AJ262" s="627"/>
      <c r="AK262" s="627"/>
      <c r="AL262" s="627"/>
      <c r="AM262" s="627"/>
      <c r="AN262" s="627"/>
      <c r="AO262" s="627"/>
      <c r="AP262" s="627"/>
      <c r="AQ262" s="627"/>
      <c r="AR262" s="627"/>
      <c r="AS262" s="627"/>
      <c r="AT262" s="627"/>
      <c r="AU262" s="627"/>
      <c r="AV262" s="627"/>
      <c r="AW262" s="627"/>
      <c r="AX262" s="295"/>
    </row>
    <row r="263" spans="1:50" s="207" customFormat="1" ht="24" hidden="1" customHeight="1" x14ac:dyDescent="0.15">
      <c r="A263" s="216"/>
      <c r="B263" s="158"/>
      <c r="C263" s="625" t="s">
        <v>3023</v>
      </c>
      <c r="D263" s="625" t="s">
        <v>290</v>
      </c>
      <c r="E263" s="625" t="s">
        <v>9466</v>
      </c>
      <c r="F263" s="625" t="s">
        <v>9461</v>
      </c>
      <c r="G263" s="625" t="s">
        <v>9462</v>
      </c>
      <c r="H263" s="627">
        <v>46</v>
      </c>
      <c r="I263" s="626">
        <v>411908</v>
      </c>
      <c r="J263" s="626">
        <v>8778</v>
      </c>
      <c r="K263" s="626"/>
      <c r="L263" s="625" t="s">
        <v>154</v>
      </c>
      <c r="M263" s="626">
        <v>74</v>
      </c>
      <c r="N263" s="626">
        <v>111</v>
      </c>
      <c r="O263" s="626">
        <v>8214</v>
      </c>
      <c r="P263" s="626">
        <v>1</v>
      </c>
      <c r="Q263" s="626">
        <v>1044</v>
      </c>
      <c r="R263" s="626">
        <v>1100</v>
      </c>
      <c r="S263" s="625" t="s">
        <v>3236</v>
      </c>
      <c r="T263" s="625" t="s">
        <v>354</v>
      </c>
      <c r="U263" s="625">
        <v>2002</v>
      </c>
      <c r="V263" s="627"/>
      <c r="W263" s="627"/>
      <c r="X263" s="627"/>
      <c r="Y263" s="627"/>
      <c r="Z263" s="627"/>
      <c r="AA263" s="627"/>
      <c r="AB263" s="626">
        <v>2021</v>
      </c>
      <c r="AC263" s="625"/>
      <c r="AD263" s="625"/>
      <c r="AE263" s="627"/>
      <c r="AF263" s="627"/>
      <c r="AG263" s="627" t="s">
        <v>9467</v>
      </c>
      <c r="AH263" s="627" t="s">
        <v>9468</v>
      </c>
      <c r="AI263" s="627">
        <v>291</v>
      </c>
      <c r="AJ263" s="627"/>
      <c r="AK263" s="627"/>
      <c r="AL263" s="627"/>
      <c r="AM263" s="627"/>
      <c r="AN263" s="627"/>
      <c r="AO263" s="627"/>
      <c r="AP263" s="627"/>
      <c r="AQ263" s="627"/>
      <c r="AR263" s="627"/>
      <c r="AS263" s="627"/>
      <c r="AT263" s="627"/>
      <c r="AU263" s="627"/>
      <c r="AV263" s="627"/>
      <c r="AW263" s="627"/>
      <c r="AX263" s="295" t="s">
        <v>7023</v>
      </c>
    </row>
    <row r="264" spans="1:50" s="207" customFormat="1" ht="24" hidden="1" customHeight="1" x14ac:dyDescent="0.15">
      <c r="A264" s="216"/>
      <c r="B264" s="158"/>
      <c r="C264" s="625" t="s">
        <v>3023</v>
      </c>
      <c r="D264" s="625" t="s">
        <v>291</v>
      </c>
      <c r="E264" s="625" t="s">
        <v>9469</v>
      </c>
      <c r="F264" s="625" t="s">
        <v>9461</v>
      </c>
      <c r="G264" s="625" t="s">
        <v>9462</v>
      </c>
      <c r="H264" s="627">
        <v>47</v>
      </c>
      <c r="I264" s="626">
        <v>411908</v>
      </c>
      <c r="J264" s="626">
        <v>8214</v>
      </c>
      <c r="K264" s="626"/>
      <c r="L264" s="625" t="s">
        <v>154</v>
      </c>
      <c r="M264" s="626">
        <v>73.5</v>
      </c>
      <c r="N264" s="626">
        <v>111</v>
      </c>
      <c r="O264" s="626">
        <v>8158</v>
      </c>
      <c r="P264" s="626">
        <v>1</v>
      </c>
      <c r="Q264" s="626">
        <v>66</v>
      </c>
      <c r="R264" s="626">
        <v>100</v>
      </c>
      <c r="S264" s="625" t="s">
        <v>3765</v>
      </c>
      <c r="T264" s="625" t="s">
        <v>354</v>
      </c>
      <c r="U264" s="625">
        <v>2002</v>
      </c>
      <c r="V264" s="627"/>
      <c r="W264" s="627"/>
      <c r="X264" s="627"/>
      <c r="Y264" s="627"/>
      <c r="Z264" s="627"/>
      <c r="AA264" s="627"/>
      <c r="AB264" s="626">
        <v>821</v>
      </c>
      <c r="AC264" s="625"/>
      <c r="AD264" s="625"/>
      <c r="AE264" s="627"/>
      <c r="AF264" s="627"/>
      <c r="AG264" s="627" t="s">
        <v>9470</v>
      </c>
      <c r="AH264" s="627" t="s">
        <v>9468</v>
      </c>
      <c r="AI264" s="627">
        <v>291</v>
      </c>
      <c r="AJ264" s="627"/>
      <c r="AK264" s="627"/>
      <c r="AL264" s="627"/>
      <c r="AM264" s="627"/>
      <c r="AN264" s="627"/>
      <c r="AO264" s="627"/>
      <c r="AP264" s="627"/>
      <c r="AQ264" s="627"/>
      <c r="AR264" s="627"/>
      <c r="AS264" s="627"/>
      <c r="AT264" s="627"/>
      <c r="AU264" s="627"/>
      <c r="AV264" s="627"/>
      <c r="AW264" s="627"/>
      <c r="AX264" s="295" t="s">
        <v>7023</v>
      </c>
    </row>
    <row r="265" spans="1:50" s="207" customFormat="1" ht="24" hidden="1" customHeight="1" x14ac:dyDescent="0.15">
      <c r="A265" s="216"/>
      <c r="B265" s="158"/>
      <c r="C265" s="625" t="s">
        <v>3023</v>
      </c>
      <c r="D265" s="625" t="s">
        <v>9459</v>
      </c>
      <c r="E265" s="625" t="s">
        <v>9471</v>
      </c>
      <c r="F265" s="625" t="s">
        <v>9461</v>
      </c>
      <c r="G265" s="625" t="s">
        <v>9462</v>
      </c>
      <c r="H265" s="627">
        <v>45</v>
      </c>
      <c r="I265" s="626">
        <v>411908</v>
      </c>
      <c r="J265" s="626">
        <v>8400</v>
      </c>
      <c r="K265" s="626"/>
      <c r="L265" s="625" t="s">
        <v>310</v>
      </c>
      <c r="M265" s="626">
        <v>73.5</v>
      </c>
      <c r="N265" s="626">
        <v>111</v>
      </c>
      <c r="O265" s="626">
        <v>8400</v>
      </c>
      <c r="P265" s="626">
        <v>1</v>
      </c>
      <c r="Q265" s="626">
        <v>142</v>
      </c>
      <c r="R265" s="626">
        <v>200</v>
      </c>
      <c r="S265" s="625" t="s">
        <v>3236</v>
      </c>
      <c r="T265" s="625" t="s">
        <v>1111</v>
      </c>
      <c r="U265" s="625">
        <v>2003</v>
      </c>
      <c r="V265" s="627"/>
      <c r="W265" s="627"/>
      <c r="X265" s="627"/>
      <c r="Y265" s="627"/>
      <c r="Z265" s="627"/>
      <c r="AA265" s="627"/>
      <c r="AB265" s="626"/>
      <c r="AC265" s="625"/>
      <c r="AD265" s="625"/>
      <c r="AE265" s="627"/>
      <c r="AF265" s="627"/>
      <c r="AG265" s="627"/>
      <c r="AH265" s="627"/>
      <c r="AI265" s="627"/>
      <c r="AJ265" s="627"/>
      <c r="AK265" s="627"/>
      <c r="AL265" s="627"/>
      <c r="AM265" s="627"/>
      <c r="AN265" s="627"/>
      <c r="AO265" s="627"/>
      <c r="AP265" s="627"/>
      <c r="AQ265" s="627"/>
      <c r="AR265" s="627"/>
      <c r="AS265" s="627"/>
      <c r="AT265" s="627"/>
      <c r="AU265" s="627"/>
      <c r="AV265" s="627"/>
      <c r="AW265" s="627"/>
      <c r="AX265" s="295" t="s">
        <v>7023</v>
      </c>
    </row>
    <row r="266" spans="1:50" s="207" customFormat="1" ht="24" hidden="1" customHeight="1" x14ac:dyDescent="0.15">
      <c r="A266" s="216"/>
      <c r="B266" s="158"/>
      <c r="C266" s="625" t="s">
        <v>3023</v>
      </c>
      <c r="D266" s="625" t="s">
        <v>9459</v>
      </c>
      <c r="E266" s="625" t="s">
        <v>420</v>
      </c>
      <c r="F266" s="625" t="s">
        <v>9461</v>
      </c>
      <c r="G266" s="625" t="s">
        <v>9462</v>
      </c>
      <c r="H266" s="627">
        <v>45</v>
      </c>
      <c r="I266" s="626">
        <v>411908</v>
      </c>
      <c r="J266" s="626">
        <v>8173</v>
      </c>
      <c r="K266" s="626"/>
      <c r="L266" s="625" t="s">
        <v>310</v>
      </c>
      <c r="M266" s="626">
        <v>73.5</v>
      </c>
      <c r="N266" s="626">
        <v>111</v>
      </c>
      <c r="O266" s="626">
        <v>8188</v>
      </c>
      <c r="P266" s="626">
        <v>1</v>
      </c>
      <c r="Q266" s="626">
        <v>194</v>
      </c>
      <c r="R266" s="626">
        <v>300</v>
      </c>
      <c r="S266" s="625" t="s">
        <v>3236</v>
      </c>
      <c r="T266" s="625" t="s">
        <v>9472</v>
      </c>
      <c r="U266" s="625">
        <v>2004</v>
      </c>
      <c r="V266" s="627"/>
      <c r="W266" s="627"/>
      <c r="X266" s="627"/>
      <c r="Y266" s="627"/>
      <c r="Z266" s="627"/>
      <c r="AA266" s="627"/>
      <c r="AB266" s="626">
        <v>842</v>
      </c>
      <c r="AC266" s="625"/>
      <c r="AD266" s="625"/>
      <c r="AE266" s="627"/>
      <c r="AF266" s="627"/>
      <c r="AG266" s="627" t="s">
        <v>9473</v>
      </c>
      <c r="AH266" s="627" t="s">
        <v>9474</v>
      </c>
      <c r="AI266" s="627">
        <v>101</v>
      </c>
      <c r="AJ266" s="627"/>
      <c r="AK266" s="627"/>
      <c r="AL266" s="627"/>
      <c r="AM266" s="627"/>
      <c r="AN266" s="627"/>
      <c r="AO266" s="627"/>
      <c r="AP266" s="627"/>
      <c r="AQ266" s="627"/>
      <c r="AR266" s="627"/>
      <c r="AS266" s="627"/>
      <c r="AT266" s="627"/>
      <c r="AU266" s="627"/>
      <c r="AV266" s="627"/>
      <c r="AW266" s="627"/>
      <c r="AX266" s="295" t="s">
        <v>7023</v>
      </c>
    </row>
    <row r="267" spans="1:50" s="207" customFormat="1" ht="24" hidden="1" customHeight="1" x14ac:dyDescent="0.15">
      <c r="A267" s="216"/>
      <c r="B267" s="158"/>
      <c r="C267" s="625" t="s">
        <v>3023</v>
      </c>
      <c r="D267" s="625" t="s">
        <v>3234</v>
      </c>
      <c r="E267" s="625" t="s">
        <v>9475</v>
      </c>
      <c r="F267" s="625" t="s">
        <v>3023</v>
      </c>
      <c r="G267" s="625" t="s">
        <v>9452</v>
      </c>
      <c r="H267" s="627">
        <v>40</v>
      </c>
      <c r="I267" s="626">
        <v>9771</v>
      </c>
      <c r="J267" s="626">
        <v>9771</v>
      </c>
      <c r="K267" s="626">
        <v>9771</v>
      </c>
      <c r="L267" s="625" t="s">
        <v>310</v>
      </c>
      <c r="M267" s="626">
        <v>72</v>
      </c>
      <c r="N267" s="626">
        <v>102</v>
      </c>
      <c r="O267" s="626">
        <v>7344</v>
      </c>
      <c r="P267" s="626">
        <v>1</v>
      </c>
      <c r="Q267" s="626">
        <v>508</v>
      </c>
      <c r="R267" s="626">
        <v>616</v>
      </c>
      <c r="S267" s="625" t="s">
        <v>364</v>
      </c>
      <c r="T267" s="625" t="s">
        <v>500</v>
      </c>
      <c r="U267" s="625">
        <v>2000</v>
      </c>
      <c r="V267" s="627">
        <v>916</v>
      </c>
      <c r="W267" s="627"/>
      <c r="X267" s="627"/>
      <c r="Y267" s="627"/>
      <c r="Z267" s="627"/>
      <c r="AA267" s="627"/>
      <c r="AB267" s="626">
        <v>916</v>
      </c>
      <c r="AC267" s="625"/>
      <c r="AD267" s="625"/>
      <c r="AE267" s="627" t="s">
        <v>9476</v>
      </c>
      <c r="AF267" s="627">
        <v>29714</v>
      </c>
      <c r="AG267" s="627">
        <v>4</v>
      </c>
      <c r="AH267" s="627" t="s">
        <v>7961</v>
      </c>
      <c r="AI267" s="627">
        <v>115</v>
      </c>
      <c r="AJ267" s="627"/>
      <c r="AK267" s="627"/>
      <c r="AL267" s="627"/>
      <c r="AM267" s="627"/>
      <c r="AN267" s="627"/>
      <c r="AO267" s="627"/>
      <c r="AP267" s="627"/>
      <c r="AQ267" s="627"/>
      <c r="AR267" s="627"/>
      <c r="AS267" s="627"/>
      <c r="AT267" s="627"/>
      <c r="AU267" s="627"/>
      <c r="AV267" s="627"/>
      <c r="AW267" s="627"/>
      <c r="AX267" s="295"/>
    </row>
    <row r="268" spans="1:50" s="207" customFormat="1" ht="24" hidden="1" customHeight="1" x14ac:dyDescent="0.15">
      <c r="A268" s="216"/>
      <c r="B268" s="158"/>
      <c r="C268" s="625" t="s">
        <v>3023</v>
      </c>
      <c r="D268" s="625" t="s">
        <v>9477</v>
      </c>
      <c r="E268" s="625" t="s">
        <v>9478</v>
      </c>
      <c r="F268" s="625" t="s">
        <v>3023</v>
      </c>
      <c r="G268" s="625" t="s">
        <v>9479</v>
      </c>
      <c r="H268" s="627">
        <v>1</v>
      </c>
      <c r="I268" s="626">
        <v>7700</v>
      </c>
      <c r="J268" s="626"/>
      <c r="K268" s="626"/>
      <c r="L268" s="625" t="s">
        <v>310</v>
      </c>
      <c r="M268" s="626">
        <v>65</v>
      </c>
      <c r="N268" s="626">
        <v>96</v>
      </c>
      <c r="O268" s="626">
        <v>6240</v>
      </c>
      <c r="P268" s="626">
        <v>1</v>
      </c>
      <c r="Q268" s="626">
        <v>448</v>
      </c>
      <c r="R268" s="626">
        <v>600</v>
      </c>
      <c r="S268" s="625" t="s">
        <v>364</v>
      </c>
      <c r="T268" s="625" t="s">
        <v>417</v>
      </c>
      <c r="U268" s="625">
        <v>2004</v>
      </c>
      <c r="V268" s="627">
        <v>460</v>
      </c>
      <c r="W268" s="627"/>
      <c r="X268" s="627"/>
      <c r="Y268" s="627"/>
      <c r="Z268" s="627"/>
      <c r="AA268" s="627"/>
      <c r="AB268" s="626">
        <v>730</v>
      </c>
      <c r="AC268" s="625"/>
      <c r="AD268" s="625"/>
      <c r="AE268" s="627"/>
      <c r="AF268" s="627"/>
      <c r="AG268" s="627"/>
      <c r="AH268" s="627"/>
      <c r="AI268" s="627"/>
      <c r="AJ268" s="627"/>
      <c r="AK268" s="627" t="s">
        <v>683</v>
      </c>
      <c r="AL268" s="627">
        <v>3</v>
      </c>
      <c r="AM268" s="627">
        <v>2000</v>
      </c>
      <c r="AN268" s="627" t="s">
        <v>184</v>
      </c>
      <c r="AO268" s="627" t="s">
        <v>9480</v>
      </c>
      <c r="AP268" s="627" t="s">
        <v>9481</v>
      </c>
      <c r="AQ268" s="627">
        <v>1</v>
      </c>
      <c r="AR268" s="627">
        <v>200</v>
      </c>
      <c r="AS268" s="627" t="s">
        <v>330</v>
      </c>
      <c r="AT268" s="627" t="s">
        <v>9480</v>
      </c>
      <c r="AU268" s="627"/>
      <c r="AV268" s="627"/>
      <c r="AW268" s="627"/>
      <c r="AX268" s="295"/>
    </row>
    <row r="269" spans="1:50" s="207" customFormat="1" ht="24" hidden="1" customHeight="1" x14ac:dyDescent="0.15">
      <c r="A269" s="216"/>
      <c r="B269" s="158"/>
      <c r="C269" s="625" t="s">
        <v>3023</v>
      </c>
      <c r="D269" s="625" t="s">
        <v>3339</v>
      </c>
      <c r="E269" s="625" t="s">
        <v>9482</v>
      </c>
      <c r="F269" s="625" t="s">
        <v>3023</v>
      </c>
      <c r="G269" s="625" t="s">
        <v>9479</v>
      </c>
      <c r="H269" s="627">
        <v>1</v>
      </c>
      <c r="I269" s="626">
        <v>9920</v>
      </c>
      <c r="J269" s="626"/>
      <c r="K269" s="626"/>
      <c r="L269" s="625" t="s">
        <v>310</v>
      </c>
      <c r="M269" s="626">
        <v>70</v>
      </c>
      <c r="N269" s="626">
        <v>110</v>
      </c>
      <c r="O269" s="626">
        <v>7700</v>
      </c>
      <c r="P269" s="626">
        <v>1</v>
      </c>
      <c r="Q269" s="626">
        <v>558</v>
      </c>
      <c r="R269" s="626">
        <v>700</v>
      </c>
      <c r="S269" s="625" t="s">
        <v>364</v>
      </c>
      <c r="T269" s="625" t="s">
        <v>417</v>
      </c>
      <c r="U269" s="625">
        <v>2004</v>
      </c>
      <c r="V269" s="627">
        <v>123</v>
      </c>
      <c r="W269" s="627"/>
      <c r="X269" s="627"/>
      <c r="Y269" s="627"/>
      <c r="Z269" s="627"/>
      <c r="AA269" s="627"/>
      <c r="AB269" s="626"/>
      <c r="AC269" s="625"/>
      <c r="AD269" s="625"/>
      <c r="AE269" s="627"/>
      <c r="AF269" s="627"/>
      <c r="AG269" s="627">
        <v>4</v>
      </c>
      <c r="AH269" s="627" t="s">
        <v>3029</v>
      </c>
      <c r="AI269" s="627">
        <v>40</v>
      </c>
      <c r="AJ269" s="627"/>
      <c r="AK269" s="627"/>
      <c r="AL269" s="627"/>
      <c r="AM269" s="627"/>
      <c r="AN269" s="627"/>
      <c r="AO269" s="627"/>
      <c r="AP269" s="627"/>
      <c r="AQ269" s="627"/>
      <c r="AR269" s="627"/>
      <c r="AS269" s="627"/>
      <c r="AT269" s="627"/>
      <c r="AU269" s="627"/>
      <c r="AV269" s="627"/>
      <c r="AW269" s="627"/>
      <c r="AX269" s="295"/>
    </row>
    <row r="270" spans="1:50" s="207" customFormat="1" ht="24" hidden="1" customHeight="1" x14ac:dyDescent="0.15">
      <c r="A270" s="216"/>
      <c r="B270" s="158"/>
      <c r="C270" s="625" t="s">
        <v>3023</v>
      </c>
      <c r="D270" s="625" t="s">
        <v>9483</v>
      </c>
      <c r="E270" s="625" t="s">
        <v>9484</v>
      </c>
      <c r="F270" s="625" t="s">
        <v>3023</v>
      </c>
      <c r="G270" s="625" t="s">
        <v>9485</v>
      </c>
      <c r="H270" s="627"/>
      <c r="I270" s="626">
        <v>13502</v>
      </c>
      <c r="J270" s="626"/>
      <c r="K270" s="626"/>
      <c r="L270" s="625" t="s">
        <v>310</v>
      </c>
      <c r="M270" s="626">
        <v>70</v>
      </c>
      <c r="N270" s="626">
        <v>106</v>
      </c>
      <c r="O270" s="626">
        <v>7420</v>
      </c>
      <c r="P270" s="626">
        <v>1</v>
      </c>
      <c r="Q270" s="626">
        <v>16</v>
      </c>
      <c r="R270" s="626">
        <v>100</v>
      </c>
      <c r="S270" s="625" t="s">
        <v>3765</v>
      </c>
      <c r="T270" s="625" t="s">
        <v>417</v>
      </c>
      <c r="U270" s="625">
        <v>2005</v>
      </c>
      <c r="V270" s="627"/>
      <c r="W270" s="627"/>
      <c r="X270" s="627"/>
      <c r="Y270" s="627"/>
      <c r="Z270" s="627"/>
      <c r="AA270" s="627"/>
      <c r="AB270" s="626">
        <v>800</v>
      </c>
      <c r="AC270" s="625"/>
      <c r="AD270" s="625"/>
      <c r="AE270" s="627"/>
      <c r="AF270" s="627"/>
      <c r="AG270" s="627"/>
      <c r="AH270" s="627"/>
      <c r="AI270" s="627"/>
      <c r="AJ270" s="627"/>
      <c r="AK270" s="627"/>
      <c r="AL270" s="627"/>
      <c r="AM270" s="627"/>
      <c r="AN270" s="627"/>
      <c r="AO270" s="627"/>
      <c r="AP270" s="627"/>
      <c r="AQ270" s="627"/>
      <c r="AR270" s="627"/>
      <c r="AS270" s="627"/>
      <c r="AT270" s="627"/>
      <c r="AU270" s="627"/>
      <c r="AV270" s="627"/>
      <c r="AW270" s="627"/>
      <c r="AX270" s="295"/>
    </row>
    <row r="271" spans="1:50" s="207" customFormat="1" ht="24" hidden="1" customHeight="1" x14ac:dyDescent="0.15">
      <c r="A271" s="216"/>
      <c r="B271" s="158"/>
      <c r="C271" s="625" t="s">
        <v>3023</v>
      </c>
      <c r="D271" s="625" t="s">
        <v>9486</v>
      </c>
      <c r="E271" s="625" t="s">
        <v>9487</v>
      </c>
      <c r="F271" s="625" t="s">
        <v>3023</v>
      </c>
      <c r="G271" s="625" t="s">
        <v>9452</v>
      </c>
      <c r="H271" s="627"/>
      <c r="I271" s="626">
        <v>8400</v>
      </c>
      <c r="J271" s="626"/>
      <c r="K271" s="626"/>
      <c r="L271" s="625" t="s">
        <v>310</v>
      </c>
      <c r="M271" s="626">
        <v>75</v>
      </c>
      <c r="N271" s="626">
        <v>112</v>
      </c>
      <c r="O271" s="626">
        <v>8214</v>
      </c>
      <c r="P271" s="626">
        <v>1</v>
      </c>
      <c r="Q271" s="626"/>
      <c r="R271" s="626"/>
      <c r="S271" s="625"/>
      <c r="T271" s="625" t="s">
        <v>417</v>
      </c>
      <c r="U271" s="625">
        <v>2005</v>
      </c>
      <c r="V271" s="627"/>
      <c r="W271" s="627"/>
      <c r="X271" s="627"/>
      <c r="Y271" s="627"/>
      <c r="Z271" s="627"/>
      <c r="AA271" s="627"/>
      <c r="AB271" s="626">
        <v>3758</v>
      </c>
      <c r="AC271" s="625"/>
      <c r="AD271" s="625"/>
      <c r="AE271" s="627"/>
      <c r="AF271" s="627"/>
      <c r="AG271" s="627"/>
      <c r="AH271" s="627"/>
      <c r="AI271" s="627"/>
      <c r="AJ271" s="627"/>
      <c r="AK271" s="627"/>
      <c r="AL271" s="627"/>
      <c r="AM271" s="627"/>
      <c r="AN271" s="627"/>
      <c r="AO271" s="627"/>
      <c r="AP271" s="627"/>
      <c r="AQ271" s="627"/>
      <c r="AR271" s="627"/>
      <c r="AS271" s="627"/>
      <c r="AT271" s="627"/>
      <c r="AU271" s="627"/>
      <c r="AV271" s="627"/>
      <c r="AW271" s="627"/>
      <c r="AX271" s="295"/>
    </row>
    <row r="272" spans="1:50" s="207" customFormat="1" ht="24" hidden="1" customHeight="1" x14ac:dyDescent="0.15">
      <c r="A272" s="216"/>
      <c r="B272" s="158"/>
      <c r="C272" s="625" t="s">
        <v>3023</v>
      </c>
      <c r="D272" s="625" t="s">
        <v>9488</v>
      </c>
      <c r="E272" s="625" t="s">
        <v>9489</v>
      </c>
      <c r="F272" s="625" t="s">
        <v>3023</v>
      </c>
      <c r="G272" s="625" t="s">
        <v>9479</v>
      </c>
      <c r="H272" s="627"/>
      <c r="I272" s="626">
        <v>6220</v>
      </c>
      <c r="J272" s="626"/>
      <c r="K272" s="626"/>
      <c r="L272" s="625" t="s">
        <v>310</v>
      </c>
      <c r="M272" s="626">
        <v>55</v>
      </c>
      <c r="N272" s="626">
        <v>90</v>
      </c>
      <c r="O272" s="626">
        <v>4950</v>
      </c>
      <c r="P272" s="626">
        <v>1</v>
      </c>
      <c r="Q272" s="626">
        <v>270</v>
      </c>
      <c r="R272" s="626">
        <v>300</v>
      </c>
      <c r="S272" s="625" t="s">
        <v>364</v>
      </c>
      <c r="T272" s="625" t="s">
        <v>417</v>
      </c>
      <c r="U272" s="625">
        <v>2010</v>
      </c>
      <c r="V272" s="627"/>
      <c r="W272" s="627"/>
      <c r="X272" s="627"/>
      <c r="Y272" s="627"/>
      <c r="Z272" s="627"/>
      <c r="AA272" s="627"/>
      <c r="AB272" s="626">
        <v>1100</v>
      </c>
      <c r="AC272" s="625"/>
      <c r="AD272" s="625"/>
      <c r="AE272" s="627"/>
      <c r="AF272" s="627"/>
      <c r="AG272" s="627"/>
      <c r="AH272" s="627"/>
      <c r="AI272" s="627"/>
      <c r="AJ272" s="627"/>
      <c r="AK272" s="627"/>
      <c r="AL272" s="627"/>
      <c r="AM272" s="627"/>
      <c r="AN272" s="627"/>
      <c r="AO272" s="627"/>
      <c r="AP272" s="627"/>
      <c r="AQ272" s="627"/>
      <c r="AR272" s="627"/>
      <c r="AS272" s="627"/>
      <c r="AT272" s="627"/>
      <c r="AU272" s="627"/>
      <c r="AV272" s="627"/>
      <c r="AW272" s="627"/>
      <c r="AX272" s="295"/>
    </row>
    <row r="273" spans="1:50" s="207" customFormat="1" ht="24" hidden="1" customHeight="1" x14ac:dyDescent="0.15">
      <c r="A273" s="216"/>
      <c r="B273" s="158"/>
      <c r="C273" s="625" t="s">
        <v>15612</v>
      </c>
      <c r="D273" s="625"/>
      <c r="E273" s="625" t="s">
        <v>15613</v>
      </c>
      <c r="F273" s="625" t="s">
        <v>15612</v>
      </c>
      <c r="G273" s="625" t="s">
        <v>9479</v>
      </c>
      <c r="H273" s="627"/>
      <c r="I273" s="626">
        <v>6220</v>
      </c>
      <c r="J273" s="626"/>
      <c r="K273" s="626"/>
      <c r="L273" s="625" t="s">
        <v>2195</v>
      </c>
      <c r="M273" s="626"/>
      <c r="N273" s="626"/>
      <c r="O273" s="626">
        <v>5664</v>
      </c>
      <c r="P273" s="626">
        <v>1</v>
      </c>
      <c r="Q273" s="626"/>
      <c r="R273" s="626"/>
      <c r="S273" s="625"/>
      <c r="T273" s="625"/>
      <c r="U273" s="625">
        <v>2010</v>
      </c>
      <c r="V273" s="627"/>
      <c r="W273" s="627"/>
      <c r="X273" s="627"/>
      <c r="Y273" s="627"/>
      <c r="Z273" s="627"/>
      <c r="AA273" s="627"/>
      <c r="AB273" s="626"/>
      <c r="AC273" s="625"/>
      <c r="AD273" s="625"/>
      <c r="AE273" s="627"/>
      <c r="AF273" s="627"/>
      <c r="AG273" s="627"/>
      <c r="AH273" s="627"/>
      <c r="AI273" s="627"/>
      <c r="AJ273" s="627"/>
      <c r="AK273" s="627"/>
      <c r="AL273" s="627"/>
      <c r="AM273" s="627"/>
      <c r="AN273" s="627"/>
      <c r="AO273" s="627"/>
      <c r="AP273" s="627"/>
      <c r="AQ273" s="627"/>
      <c r="AR273" s="627"/>
      <c r="AS273" s="627"/>
      <c r="AT273" s="627"/>
      <c r="AU273" s="627"/>
      <c r="AV273" s="627"/>
      <c r="AW273" s="627"/>
      <c r="AX273" s="295"/>
    </row>
    <row r="274" spans="1:50" s="207" customFormat="1" ht="24" hidden="1" customHeight="1" x14ac:dyDescent="0.15">
      <c r="A274" s="216"/>
      <c r="B274" s="158"/>
      <c r="C274" s="625" t="s">
        <v>2031</v>
      </c>
      <c r="D274" s="625" t="s">
        <v>2032</v>
      </c>
      <c r="E274" s="625" t="s">
        <v>2033</v>
      </c>
      <c r="F274" s="625" t="s">
        <v>2031</v>
      </c>
      <c r="G274" s="625" t="s">
        <v>12480</v>
      </c>
      <c r="H274" s="627"/>
      <c r="I274" s="626">
        <v>156918</v>
      </c>
      <c r="J274" s="626">
        <v>9753</v>
      </c>
      <c r="K274" s="626">
        <v>47130</v>
      </c>
      <c r="L274" s="625" t="s">
        <v>2034</v>
      </c>
      <c r="M274" s="626">
        <v>78</v>
      </c>
      <c r="N274" s="626">
        <v>115</v>
      </c>
      <c r="O274" s="626">
        <v>47130</v>
      </c>
      <c r="P274" s="626">
        <v>5</v>
      </c>
      <c r="Q274" s="626" t="s">
        <v>12481</v>
      </c>
      <c r="R274" s="626" t="s">
        <v>12482</v>
      </c>
      <c r="S274" s="625" t="s">
        <v>12483</v>
      </c>
      <c r="T274" s="625" t="s">
        <v>12484</v>
      </c>
      <c r="U274" s="625" t="s">
        <v>12485</v>
      </c>
      <c r="V274" s="627"/>
      <c r="W274" s="627"/>
      <c r="X274" s="627"/>
      <c r="Y274" s="627"/>
      <c r="Z274" s="627"/>
      <c r="AA274" s="627"/>
      <c r="AB274" s="626" t="s">
        <v>15614</v>
      </c>
      <c r="AC274" s="625"/>
      <c r="AD274" s="625"/>
      <c r="AE274" s="627"/>
      <c r="AF274" s="627"/>
      <c r="AG274" s="627"/>
      <c r="AH274" s="627"/>
      <c r="AI274" s="627"/>
      <c r="AJ274" s="627"/>
      <c r="AK274" s="627"/>
      <c r="AL274" s="627"/>
      <c r="AM274" s="627"/>
      <c r="AN274" s="627"/>
      <c r="AO274" s="627"/>
      <c r="AP274" s="627"/>
      <c r="AQ274" s="627"/>
      <c r="AR274" s="627"/>
      <c r="AS274" s="627"/>
      <c r="AT274" s="627"/>
      <c r="AU274" s="627"/>
      <c r="AV274" s="627"/>
      <c r="AW274" s="627"/>
      <c r="AX274" s="296"/>
    </row>
    <row r="275" spans="1:50" s="207" customFormat="1" ht="24" hidden="1" customHeight="1" x14ac:dyDescent="0.15">
      <c r="A275" s="216"/>
      <c r="B275" s="158"/>
      <c r="C275" s="625" t="s">
        <v>2031</v>
      </c>
      <c r="D275" s="625" t="s">
        <v>2035</v>
      </c>
      <c r="E275" s="625" t="s">
        <v>2036</v>
      </c>
      <c r="F275" s="625" t="s">
        <v>2031</v>
      </c>
      <c r="G275" s="625" t="s">
        <v>2037</v>
      </c>
      <c r="H275" s="627"/>
      <c r="I275" s="626">
        <v>7821.6</v>
      </c>
      <c r="J275" s="626">
        <v>7822</v>
      </c>
      <c r="K275" s="626">
        <v>7821.6</v>
      </c>
      <c r="L275" s="625" t="s">
        <v>310</v>
      </c>
      <c r="M275" s="626">
        <v>68</v>
      </c>
      <c r="N275" s="626">
        <v>105</v>
      </c>
      <c r="O275" s="626">
        <v>7140</v>
      </c>
      <c r="P275" s="626">
        <v>1</v>
      </c>
      <c r="Q275" s="626">
        <v>800</v>
      </c>
      <c r="R275" s="626">
        <v>800</v>
      </c>
      <c r="S275" s="625" t="s">
        <v>185</v>
      </c>
      <c r="T275" s="625" t="s">
        <v>784</v>
      </c>
      <c r="U275" s="625">
        <v>2009</v>
      </c>
      <c r="V275" s="627"/>
      <c r="W275" s="627"/>
      <c r="X275" s="627"/>
      <c r="Y275" s="627"/>
      <c r="Z275" s="627"/>
      <c r="AA275" s="627"/>
      <c r="AB275" s="626"/>
      <c r="AC275" s="625"/>
      <c r="AD275" s="625"/>
      <c r="AE275" s="627"/>
      <c r="AF275" s="627"/>
      <c r="AG275" s="627"/>
      <c r="AH275" s="627"/>
      <c r="AI275" s="627"/>
      <c r="AJ275" s="627"/>
      <c r="AK275" s="627"/>
      <c r="AL275" s="627"/>
      <c r="AM275" s="627"/>
      <c r="AN275" s="627"/>
      <c r="AO275" s="627"/>
      <c r="AP275" s="627"/>
      <c r="AQ275" s="627"/>
      <c r="AR275" s="627"/>
      <c r="AS275" s="627"/>
      <c r="AT275" s="627"/>
      <c r="AU275" s="627"/>
      <c r="AV275" s="627"/>
      <c r="AW275" s="627"/>
      <c r="AX275" s="295" t="s">
        <v>2038</v>
      </c>
    </row>
    <row r="276" spans="1:50" s="207" customFormat="1" ht="24" hidden="1" customHeight="1" x14ac:dyDescent="0.15">
      <c r="A276" s="216"/>
      <c r="B276" s="158"/>
      <c r="C276" s="625" t="s">
        <v>2031</v>
      </c>
      <c r="D276" s="625" t="s">
        <v>2039</v>
      </c>
      <c r="E276" s="625" t="s">
        <v>2040</v>
      </c>
      <c r="F276" s="625" t="s">
        <v>2031</v>
      </c>
      <c r="G276" s="625" t="s">
        <v>2041</v>
      </c>
      <c r="H276" s="627"/>
      <c r="I276" s="626">
        <v>42014</v>
      </c>
      <c r="J276" s="626"/>
      <c r="K276" s="626"/>
      <c r="L276" s="625" t="s">
        <v>310</v>
      </c>
      <c r="M276" s="626">
        <v>64</v>
      </c>
      <c r="N276" s="626">
        <v>100</v>
      </c>
      <c r="O276" s="626">
        <v>6400</v>
      </c>
      <c r="P276" s="626">
        <v>1</v>
      </c>
      <c r="Q276" s="626">
        <v>245</v>
      </c>
      <c r="R276" s="626">
        <v>245</v>
      </c>
      <c r="S276" s="625" t="s">
        <v>185</v>
      </c>
      <c r="T276" s="625" t="s">
        <v>784</v>
      </c>
      <c r="U276" s="625">
        <v>2010</v>
      </c>
      <c r="V276" s="627"/>
      <c r="W276" s="627"/>
      <c r="X276" s="627"/>
      <c r="Y276" s="627"/>
      <c r="Z276" s="627"/>
      <c r="AA276" s="627"/>
      <c r="AB276" s="626"/>
      <c r="AC276" s="625"/>
      <c r="AD276" s="625"/>
      <c r="AE276" s="627"/>
      <c r="AF276" s="627"/>
      <c r="AG276" s="627"/>
      <c r="AH276" s="627"/>
      <c r="AI276" s="627"/>
      <c r="AJ276" s="627"/>
      <c r="AK276" s="627"/>
      <c r="AL276" s="627"/>
      <c r="AM276" s="627"/>
      <c r="AN276" s="627"/>
      <c r="AO276" s="627"/>
      <c r="AP276" s="627"/>
      <c r="AQ276" s="627"/>
      <c r="AR276" s="627"/>
      <c r="AS276" s="627"/>
      <c r="AT276" s="627"/>
      <c r="AU276" s="627"/>
      <c r="AV276" s="627"/>
      <c r="AW276" s="627"/>
      <c r="AX276" s="295"/>
    </row>
    <row r="277" spans="1:50" s="207" customFormat="1" ht="24" hidden="1" customHeight="1" x14ac:dyDescent="0.15">
      <c r="A277" s="216"/>
      <c r="B277" s="158"/>
      <c r="C277" s="625" t="s">
        <v>2031</v>
      </c>
      <c r="D277" s="625" t="s">
        <v>2042</v>
      </c>
      <c r="E277" s="625" t="s">
        <v>2043</v>
      </c>
      <c r="F277" s="625" t="s">
        <v>2044</v>
      </c>
      <c r="G277" s="625" t="s">
        <v>2041</v>
      </c>
      <c r="H277" s="627"/>
      <c r="I277" s="626">
        <v>66815</v>
      </c>
      <c r="J277" s="626"/>
      <c r="K277" s="626"/>
      <c r="L277" s="625" t="s">
        <v>310</v>
      </c>
      <c r="M277" s="626">
        <v>64</v>
      </c>
      <c r="N277" s="626">
        <v>100</v>
      </c>
      <c r="O277" s="626">
        <v>15774</v>
      </c>
      <c r="P277" s="626">
        <v>1</v>
      </c>
      <c r="Q277" s="626">
        <v>400</v>
      </c>
      <c r="R277" s="626">
        <v>400</v>
      </c>
      <c r="S277" s="625" t="s">
        <v>185</v>
      </c>
      <c r="T277" s="625" t="s">
        <v>784</v>
      </c>
      <c r="U277" s="625">
        <v>2006</v>
      </c>
      <c r="V277" s="627"/>
      <c r="W277" s="627"/>
      <c r="X277" s="627"/>
      <c r="Y277" s="627"/>
      <c r="Z277" s="627"/>
      <c r="AA277" s="627"/>
      <c r="AB277" s="626"/>
      <c r="AC277" s="625"/>
      <c r="AD277" s="625"/>
      <c r="AE277" s="627"/>
      <c r="AF277" s="627"/>
      <c r="AG277" s="627"/>
      <c r="AH277" s="627"/>
      <c r="AI277" s="627"/>
      <c r="AJ277" s="627"/>
      <c r="AK277" s="627"/>
      <c r="AL277" s="627"/>
      <c r="AM277" s="627"/>
      <c r="AN277" s="627"/>
      <c r="AO277" s="627"/>
      <c r="AP277" s="627"/>
      <c r="AQ277" s="627"/>
      <c r="AR277" s="627"/>
      <c r="AS277" s="627"/>
      <c r="AT277" s="627"/>
      <c r="AU277" s="627"/>
      <c r="AV277" s="627"/>
      <c r="AW277" s="627"/>
      <c r="AX277" s="295"/>
    </row>
    <row r="278" spans="1:50" s="207" customFormat="1" ht="24" hidden="1" customHeight="1" x14ac:dyDescent="0.15">
      <c r="A278" s="216"/>
      <c r="B278" s="158"/>
      <c r="C278" s="625" t="s">
        <v>2031</v>
      </c>
      <c r="D278" s="625" t="s">
        <v>2045</v>
      </c>
      <c r="E278" s="625" t="s">
        <v>2046</v>
      </c>
      <c r="F278" s="625" t="s">
        <v>2031</v>
      </c>
      <c r="G278" s="625" t="s">
        <v>2041</v>
      </c>
      <c r="H278" s="627"/>
      <c r="I278" s="626">
        <v>84884</v>
      </c>
      <c r="J278" s="626"/>
      <c r="K278" s="626"/>
      <c r="L278" s="625" t="s">
        <v>310</v>
      </c>
      <c r="M278" s="626">
        <v>65</v>
      </c>
      <c r="N278" s="626">
        <v>98</v>
      </c>
      <c r="O278" s="626">
        <v>18145</v>
      </c>
      <c r="P278" s="626">
        <v>3</v>
      </c>
      <c r="Q278" s="626"/>
      <c r="R278" s="626"/>
      <c r="S278" s="625"/>
      <c r="T278" s="625"/>
      <c r="U278" s="625">
        <v>2012</v>
      </c>
      <c r="V278" s="627"/>
      <c r="W278" s="627"/>
      <c r="X278" s="627"/>
      <c r="Y278" s="627"/>
      <c r="Z278" s="627"/>
      <c r="AA278" s="627"/>
      <c r="AB278" s="626"/>
      <c r="AC278" s="625"/>
      <c r="AD278" s="625"/>
      <c r="AE278" s="627"/>
      <c r="AF278" s="627"/>
      <c r="AG278" s="627"/>
      <c r="AH278" s="627"/>
      <c r="AI278" s="627"/>
      <c r="AJ278" s="627"/>
      <c r="AK278" s="627"/>
      <c r="AL278" s="627"/>
      <c r="AM278" s="627"/>
      <c r="AN278" s="627"/>
      <c r="AO278" s="627"/>
      <c r="AP278" s="627"/>
      <c r="AQ278" s="627"/>
      <c r="AR278" s="627"/>
      <c r="AS278" s="627"/>
      <c r="AT278" s="627"/>
      <c r="AU278" s="627"/>
      <c r="AV278" s="627"/>
      <c r="AW278" s="627"/>
      <c r="AX278" s="295"/>
    </row>
    <row r="279" spans="1:50" s="207" customFormat="1" ht="24" hidden="1" customHeight="1" x14ac:dyDescent="0.15">
      <c r="A279" s="216"/>
      <c r="B279" s="158"/>
      <c r="C279" s="625" t="s">
        <v>2031</v>
      </c>
      <c r="D279" s="625" t="s">
        <v>12486</v>
      </c>
      <c r="E279" s="625" t="s">
        <v>2047</v>
      </c>
      <c r="F279" s="625" t="s">
        <v>2031</v>
      </c>
      <c r="G279" s="625" t="s">
        <v>2041</v>
      </c>
      <c r="H279" s="627"/>
      <c r="I279" s="626">
        <v>5400</v>
      </c>
      <c r="J279" s="626"/>
      <c r="K279" s="626"/>
      <c r="L279" s="625" t="s">
        <v>310</v>
      </c>
      <c r="M279" s="626">
        <v>60</v>
      </c>
      <c r="N279" s="626">
        <v>90</v>
      </c>
      <c r="O279" s="626">
        <v>5400</v>
      </c>
      <c r="P279" s="626">
        <v>1</v>
      </c>
      <c r="Q279" s="626"/>
      <c r="R279" s="626"/>
      <c r="S279" s="625"/>
      <c r="T279" s="625"/>
      <c r="U279" s="625">
        <v>2014</v>
      </c>
      <c r="V279" s="627"/>
      <c r="W279" s="627"/>
      <c r="X279" s="627"/>
      <c r="Y279" s="627"/>
      <c r="Z279" s="627"/>
      <c r="AA279" s="627"/>
      <c r="AB279" s="626">
        <v>850</v>
      </c>
      <c r="AC279" s="625"/>
      <c r="AD279" s="625"/>
      <c r="AE279" s="627"/>
      <c r="AF279" s="627"/>
      <c r="AG279" s="627"/>
      <c r="AH279" s="627"/>
      <c r="AI279" s="627"/>
      <c r="AJ279" s="627"/>
      <c r="AK279" s="627"/>
      <c r="AL279" s="627"/>
      <c r="AM279" s="627"/>
      <c r="AN279" s="627"/>
      <c r="AO279" s="627"/>
      <c r="AP279" s="627"/>
      <c r="AQ279" s="627"/>
      <c r="AR279" s="627"/>
      <c r="AS279" s="627"/>
      <c r="AT279" s="627"/>
      <c r="AU279" s="627"/>
      <c r="AV279" s="627"/>
      <c r="AW279" s="627"/>
      <c r="AX279" s="295"/>
    </row>
    <row r="280" spans="1:50" s="207" customFormat="1" ht="24" hidden="1" customHeight="1" x14ac:dyDescent="0.15">
      <c r="A280" s="216"/>
      <c r="B280" s="158"/>
      <c r="C280" s="625" t="s">
        <v>3044</v>
      </c>
      <c r="D280" s="625" t="s">
        <v>3648</v>
      </c>
      <c r="E280" s="625" t="s">
        <v>12471</v>
      </c>
      <c r="F280" s="625" t="s">
        <v>3044</v>
      </c>
      <c r="G280" s="625" t="s">
        <v>3047</v>
      </c>
      <c r="H280" s="627">
        <v>7320</v>
      </c>
      <c r="I280" s="626"/>
      <c r="J280" s="626"/>
      <c r="K280" s="626"/>
      <c r="L280" s="625" t="s">
        <v>310</v>
      </c>
      <c r="M280" s="626">
        <v>100</v>
      </c>
      <c r="N280" s="626">
        <v>7320</v>
      </c>
      <c r="O280" s="626">
        <v>1</v>
      </c>
      <c r="P280" s="626"/>
      <c r="Q280" s="626"/>
      <c r="R280" s="626" t="s">
        <v>417</v>
      </c>
      <c r="S280" s="625" t="s">
        <v>417</v>
      </c>
      <c r="T280" s="720"/>
      <c r="U280" s="625">
        <v>1994</v>
      </c>
      <c r="V280" s="627" t="s">
        <v>9490</v>
      </c>
      <c r="W280" s="627"/>
      <c r="X280" s="627"/>
      <c r="Y280" s="627"/>
      <c r="Z280" s="627"/>
      <c r="AA280" s="627"/>
      <c r="AB280" s="626"/>
      <c r="AC280" s="625"/>
      <c r="AD280" s="625"/>
      <c r="AE280" s="627"/>
      <c r="AF280" s="627"/>
      <c r="AG280" s="627"/>
      <c r="AH280" s="627"/>
      <c r="AI280" s="627"/>
      <c r="AJ280" s="627"/>
      <c r="AK280" s="627"/>
      <c r="AL280" s="627"/>
      <c r="AM280" s="627"/>
      <c r="AN280" s="627"/>
      <c r="AO280" s="627"/>
      <c r="AP280" s="627"/>
      <c r="AQ280" s="627"/>
      <c r="AR280" s="627"/>
      <c r="AS280" s="627"/>
      <c r="AT280" s="627"/>
      <c r="AU280" s="627"/>
      <c r="AV280" s="627"/>
      <c r="AW280" s="627"/>
      <c r="AX280" s="295" t="s">
        <v>9490</v>
      </c>
    </row>
    <row r="281" spans="1:50" s="207" customFormat="1" ht="24" hidden="1" customHeight="1" x14ac:dyDescent="0.15">
      <c r="A281" s="216"/>
      <c r="B281" s="158"/>
      <c r="C281" s="625" t="s">
        <v>3044</v>
      </c>
      <c r="D281" s="625" t="s">
        <v>3366</v>
      </c>
      <c r="E281" s="625" t="s">
        <v>12472</v>
      </c>
      <c r="F281" s="625" t="s">
        <v>3044</v>
      </c>
      <c r="G281" s="625" t="s">
        <v>3047</v>
      </c>
      <c r="H281" s="627">
        <v>8362</v>
      </c>
      <c r="I281" s="626"/>
      <c r="J281" s="626"/>
      <c r="K281" s="626"/>
      <c r="L281" s="625" t="s">
        <v>310</v>
      </c>
      <c r="M281" s="626">
        <v>110</v>
      </c>
      <c r="N281" s="626">
        <v>8362</v>
      </c>
      <c r="O281" s="626">
        <v>1</v>
      </c>
      <c r="P281" s="626"/>
      <c r="Q281" s="626"/>
      <c r="R281" s="626" t="s">
        <v>417</v>
      </c>
      <c r="S281" s="625" t="s">
        <v>417</v>
      </c>
      <c r="T281" s="720"/>
      <c r="U281" s="625">
        <v>1996</v>
      </c>
      <c r="V281" s="627" t="s">
        <v>9491</v>
      </c>
      <c r="W281" s="627"/>
      <c r="X281" s="627"/>
      <c r="Y281" s="627"/>
      <c r="Z281" s="627"/>
      <c r="AA281" s="627"/>
      <c r="AB281" s="626"/>
      <c r="AC281" s="625"/>
      <c r="AD281" s="625"/>
      <c r="AE281" s="627"/>
      <c r="AF281" s="627"/>
      <c r="AG281" s="627"/>
      <c r="AH281" s="627"/>
      <c r="AI281" s="627"/>
      <c r="AJ281" s="627"/>
      <c r="AK281" s="627"/>
      <c r="AL281" s="627"/>
      <c r="AM281" s="627"/>
      <c r="AN281" s="627"/>
      <c r="AO281" s="627"/>
      <c r="AP281" s="627"/>
      <c r="AQ281" s="627"/>
      <c r="AR281" s="627"/>
      <c r="AS281" s="627"/>
      <c r="AT281" s="627"/>
      <c r="AU281" s="627"/>
      <c r="AV281" s="627"/>
      <c r="AW281" s="627"/>
      <c r="AX281" s="295" t="s">
        <v>9491</v>
      </c>
    </row>
    <row r="282" spans="1:50" s="207" customFormat="1" ht="24" hidden="1" customHeight="1" x14ac:dyDescent="0.15">
      <c r="A282" s="216"/>
      <c r="B282" s="158"/>
      <c r="C282" s="625" t="s">
        <v>3044</v>
      </c>
      <c r="D282" s="625" t="s">
        <v>9492</v>
      </c>
      <c r="E282" s="625" t="s">
        <v>12473</v>
      </c>
      <c r="F282" s="625" t="s">
        <v>3044</v>
      </c>
      <c r="G282" s="625" t="s">
        <v>4396</v>
      </c>
      <c r="H282" s="627">
        <v>12786</v>
      </c>
      <c r="I282" s="626"/>
      <c r="J282" s="626"/>
      <c r="K282" s="626"/>
      <c r="L282" s="625" t="s">
        <v>330</v>
      </c>
      <c r="M282" s="626">
        <v>120</v>
      </c>
      <c r="N282" s="626">
        <v>12000</v>
      </c>
      <c r="O282" s="626">
        <v>1</v>
      </c>
      <c r="P282" s="626"/>
      <c r="Q282" s="626"/>
      <c r="R282" s="626" t="s">
        <v>417</v>
      </c>
      <c r="S282" s="625" t="s">
        <v>417</v>
      </c>
      <c r="T282" s="720"/>
      <c r="U282" s="625">
        <v>2001</v>
      </c>
      <c r="V282" s="627"/>
      <c r="W282" s="627"/>
      <c r="X282" s="627"/>
      <c r="Y282" s="627"/>
      <c r="Z282" s="627"/>
      <c r="AA282" s="627"/>
      <c r="AB282" s="626"/>
      <c r="AC282" s="625"/>
      <c r="AD282" s="625"/>
      <c r="AE282" s="627"/>
      <c r="AF282" s="627"/>
      <c r="AG282" s="627"/>
      <c r="AH282" s="627"/>
      <c r="AI282" s="627"/>
      <c r="AJ282" s="627"/>
      <c r="AK282" s="627"/>
      <c r="AL282" s="627"/>
      <c r="AM282" s="627"/>
      <c r="AN282" s="627"/>
      <c r="AO282" s="627"/>
      <c r="AP282" s="627"/>
      <c r="AQ282" s="627"/>
      <c r="AR282" s="627"/>
      <c r="AS282" s="627"/>
      <c r="AT282" s="627"/>
      <c r="AU282" s="627"/>
      <c r="AV282" s="627"/>
      <c r="AW282" s="627"/>
      <c r="AX282" s="295"/>
    </row>
    <row r="283" spans="1:50" s="207" customFormat="1" ht="24" hidden="1" customHeight="1" x14ac:dyDescent="0.15">
      <c r="A283" s="216"/>
      <c r="B283" s="158"/>
      <c r="C283" s="625" t="s">
        <v>3044</v>
      </c>
      <c r="D283" s="625" t="s">
        <v>3364</v>
      </c>
      <c r="E283" s="625" t="s">
        <v>12474</v>
      </c>
      <c r="F283" s="625" t="s">
        <v>3044</v>
      </c>
      <c r="G283" s="625" t="s">
        <v>3047</v>
      </c>
      <c r="H283" s="627">
        <v>8212</v>
      </c>
      <c r="I283" s="626"/>
      <c r="J283" s="626"/>
      <c r="K283" s="626"/>
      <c r="L283" s="625" t="s">
        <v>310</v>
      </c>
      <c r="M283" s="626">
        <v>110</v>
      </c>
      <c r="N283" s="626">
        <v>8212</v>
      </c>
      <c r="O283" s="626">
        <v>1</v>
      </c>
      <c r="P283" s="626"/>
      <c r="Q283" s="626"/>
      <c r="R283" s="626" t="s">
        <v>417</v>
      </c>
      <c r="S283" s="625" t="s">
        <v>417</v>
      </c>
      <c r="T283" s="720"/>
      <c r="U283" s="625">
        <v>2002</v>
      </c>
      <c r="V283" s="627"/>
      <c r="W283" s="627"/>
      <c r="X283" s="627"/>
      <c r="Y283" s="627"/>
      <c r="Z283" s="627"/>
      <c r="AA283" s="627"/>
      <c r="AB283" s="626"/>
      <c r="AC283" s="625"/>
      <c r="AD283" s="625"/>
      <c r="AE283" s="627"/>
      <c r="AF283" s="627"/>
      <c r="AG283" s="627"/>
      <c r="AH283" s="627"/>
      <c r="AI283" s="627"/>
      <c r="AJ283" s="627"/>
      <c r="AK283" s="627"/>
      <c r="AL283" s="627"/>
      <c r="AM283" s="627"/>
      <c r="AN283" s="627"/>
      <c r="AO283" s="627"/>
      <c r="AP283" s="627"/>
      <c r="AQ283" s="627"/>
      <c r="AR283" s="627"/>
      <c r="AS283" s="627"/>
      <c r="AT283" s="627"/>
      <c r="AU283" s="627"/>
      <c r="AV283" s="627"/>
      <c r="AW283" s="627"/>
      <c r="AX283" s="295"/>
    </row>
    <row r="284" spans="1:50" s="207" customFormat="1" ht="24" hidden="1" customHeight="1" x14ac:dyDescent="0.15">
      <c r="A284" s="216"/>
      <c r="B284" s="158"/>
      <c r="C284" s="625" t="s">
        <v>3044</v>
      </c>
      <c r="D284" s="625" t="s">
        <v>3361</v>
      </c>
      <c r="E284" s="625" t="s">
        <v>12475</v>
      </c>
      <c r="F284" s="625" t="s">
        <v>3363</v>
      </c>
      <c r="G284" s="625" t="s">
        <v>3047</v>
      </c>
      <c r="H284" s="627">
        <v>7530</v>
      </c>
      <c r="I284" s="626"/>
      <c r="J284" s="626"/>
      <c r="K284" s="626"/>
      <c r="L284" s="625" t="s">
        <v>310</v>
      </c>
      <c r="M284" s="626">
        <v>108</v>
      </c>
      <c r="N284" s="626">
        <v>7530</v>
      </c>
      <c r="O284" s="626">
        <v>1</v>
      </c>
      <c r="P284" s="626"/>
      <c r="Q284" s="626"/>
      <c r="R284" s="626" t="s">
        <v>417</v>
      </c>
      <c r="S284" s="625" t="s">
        <v>417</v>
      </c>
      <c r="T284" s="720"/>
      <c r="U284" s="625">
        <v>2002</v>
      </c>
      <c r="V284" s="627"/>
      <c r="W284" s="627"/>
      <c r="X284" s="627"/>
      <c r="Y284" s="627"/>
      <c r="Z284" s="627"/>
      <c r="AA284" s="627"/>
      <c r="AB284" s="626"/>
      <c r="AC284" s="625"/>
      <c r="AD284" s="625"/>
      <c r="AE284" s="627"/>
      <c r="AF284" s="627"/>
      <c r="AG284" s="627"/>
      <c r="AH284" s="627"/>
      <c r="AI284" s="627"/>
      <c r="AJ284" s="627"/>
      <c r="AK284" s="627"/>
      <c r="AL284" s="627"/>
      <c r="AM284" s="627"/>
      <c r="AN284" s="627"/>
      <c r="AO284" s="627"/>
      <c r="AP284" s="627"/>
      <c r="AQ284" s="627"/>
      <c r="AR284" s="627"/>
      <c r="AS284" s="627"/>
      <c r="AT284" s="627"/>
      <c r="AU284" s="627"/>
      <c r="AV284" s="627"/>
      <c r="AW284" s="627"/>
      <c r="AX284" s="295"/>
    </row>
    <row r="285" spans="1:50" s="207" customFormat="1" ht="24" hidden="1" customHeight="1" x14ac:dyDescent="0.15">
      <c r="A285" s="216"/>
      <c r="B285" s="158"/>
      <c r="C285" s="625" t="s">
        <v>3044</v>
      </c>
      <c r="D285" s="625" t="s">
        <v>9493</v>
      </c>
      <c r="E285" s="625" t="s">
        <v>12476</v>
      </c>
      <c r="F285" s="625" t="s">
        <v>3044</v>
      </c>
      <c r="G285" s="625" t="s">
        <v>3047</v>
      </c>
      <c r="H285" s="627">
        <v>47375</v>
      </c>
      <c r="I285" s="626">
        <v>653</v>
      </c>
      <c r="J285" s="626">
        <v>894</v>
      </c>
      <c r="K285" s="626"/>
      <c r="L285" s="625" t="s">
        <v>310</v>
      </c>
      <c r="M285" s="626">
        <v>100</v>
      </c>
      <c r="N285" s="626">
        <v>7072</v>
      </c>
      <c r="O285" s="626">
        <v>1</v>
      </c>
      <c r="P285" s="626"/>
      <c r="Q285" s="626"/>
      <c r="R285" s="626"/>
      <c r="S285" s="625"/>
      <c r="T285" s="720"/>
      <c r="U285" s="625">
        <v>2010</v>
      </c>
      <c r="V285" s="627"/>
      <c r="W285" s="627"/>
      <c r="X285" s="627"/>
      <c r="Y285" s="627"/>
      <c r="Z285" s="627"/>
      <c r="AA285" s="627"/>
      <c r="AB285" s="626">
        <v>16000</v>
      </c>
      <c r="AC285" s="625"/>
      <c r="AD285" s="625"/>
      <c r="AE285" s="627"/>
      <c r="AF285" s="627"/>
      <c r="AG285" s="627"/>
      <c r="AH285" s="627"/>
      <c r="AI285" s="627"/>
      <c r="AJ285" s="627"/>
      <c r="AK285" s="627"/>
      <c r="AL285" s="627"/>
      <c r="AM285" s="627"/>
      <c r="AN285" s="627"/>
      <c r="AO285" s="627"/>
      <c r="AP285" s="627"/>
      <c r="AQ285" s="627"/>
      <c r="AR285" s="627"/>
      <c r="AS285" s="627"/>
      <c r="AT285" s="627"/>
      <c r="AU285" s="627"/>
      <c r="AV285" s="627"/>
      <c r="AW285" s="627"/>
      <c r="AX285" s="295"/>
    </row>
    <row r="286" spans="1:50" s="207" customFormat="1" ht="24" hidden="1" customHeight="1" x14ac:dyDescent="0.15">
      <c r="A286" s="216"/>
      <c r="B286" s="158"/>
      <c r="C286" s="625" t="s">
        <v>3044</v>
      </c>
      <c r="D286" s="625" t="s">
        <v>9494</v>
      </c>
      <c r="E286" s="625" t="s">
        <v>9495</v>
      </c>
      <c r="F286" s="625" t="s">
        <v>3044</v>
      </c>
      <c r="G286" s="625" t="s">
        <v>9496</v>
      </c>
      <c r="H286" s="627">
        <v>9519</v>
      </c>
      <c r="I286" s="626"/>
      <c r="J286" s="626"/>
      <c r="K286" s="626"/>
      <c r="L286" s="625" t="s">
        <v>310</v>
      </c>
      <c r="M286" s="626">
        <v>104</v>
      </c>
      <c r="N286" s="626">
        <v>9519</v>
      </c>
      <c r="O286" s="626">
        <v>1</v>
      </c>
      <c r="P286" s="626"/>
      <c r="Q286" s="626"/>
      <c r="R286" s="626"/>
      <c r="S286" s="625"/>
      <c r="T286" s="720"/>
      <c r="U286" s="625">
        <v>2012</v>
      </c>
      <c r="V286" s="627"/>
      <c r="W286" s="627"/>
      <c r="X286" s="627"/>
      <c r="Y286" s="627"/>
      <c r="Z286" s="627"/>
      <c r="AA286" s="627"/>
      <c r="AB286" s="626">
        <v>1100</v>
      </c>
      <c r="AC286" s="625"/>
      <c r="AD286" s="625"/>
      <c r="AE286" s="627"/>
      <c r="AF286" s="627"/>
      <c r="AG286" s="627"/>
      <c r="AH286" s="627"/>
      <c r="AI286" s="627"/>
      <c r="AJ286" s="627"/>
      <c r="AK286" s="627"/>
      <c r="AL286" s="627"/>
      <c r="AM286" s="627"/>
      <c r="AN286" s="627"/>
      <c r="AO286" s="627"/>
      <c r="AP286" s="627"/>
      <c r="AQ286" s="627"/>
      <c r="AR286" s="627"/>
      <c r="AS286" s="627"/>
      <c r="AT286" s="627"/>
      <c r="AU286" s="627"/>
      <c r="AV286" s="627"/>
      <c r="AW286" s="627"/>
      <c r="AX286" s="295"/>
    </row>
    <row r="287" spans="1:50" s="207" customFormat="1" ht="24" hidden="1" customHeight="1" x14ac:dyDescent="0.15">
      <c r="A287" s="216"/>
      <c r="B287" s="158"/>
      <c r="C287" s="625" t="s">
        <v>3044</v>
      </c>
      <c r="D287" s="625" t="s">
        <v>4146</v>
      </c>
      <c r="E287" s="625" t="s">
        <v>9497</v>
      </c>
      <c r="F287" s="625" t="s">
        <v>3044</v>
      </c>
      <c r="G287" s="625" t="s">
        <v>3047</v>
      </c>
      <c r="H287" s="627">
        <v>6840</v>
      </c>
      <c r="I287" s="626">
        <v>1077</v>
      </c>
      <c r="J287" s="626">
        <v>1360</v>
      </c>
      <c r="K287" s="626"/>
      <c r="L287" s="625" t="s">
        <v>310</v>
      </c>
      <c r="M287" s="626">
        <v>109</v>
      </c>
      <c r="N287" s="626">
        <v>8175</v>
      </c>
      <c r="O287" s="626">
        <v>1</v>
      </c>
      <c r="P287" s="626">
        <v>1</v>
      </c>
      <c r="Q287" s="626">
        <v>2425</v>
      </c>
      <c r="R287" s="626" t="s">
        <v>185</v>
      </c>
      <c r="S287" s="625" t="s">
        <v>500</v>
      </c>
      <c r="T287" s="720"/>
      <c r="U287" s="625">
        <v>2004</v>
      </c>
      <c r="V287" s="627"/>
      <c r="W287" s="627"/>
      <c r="X287" s="627"/>
      <c r="Y287" s="627"/>
      <c r="Z287" s="627"/>
      <c r="AA287" s="627"/>
      <c r="AB287" s="626">
        <v>5000</v>
      </c>
      <c r="AC287" s="625"/>
      <c r="AD287" s="625"/>
      <c r="AE287" s="627"/>
      <c r="AF287" s="627"/>
      <c r="AG287" s="627"/>
      <c r="AH287" s="627"/>
      <c r="AI287" s="627"/>
      <c r="AJ287" s="627"/>
      <c r="AK287" s="627"/>
      <c r="AL287" s="627"/>
      <c r="AM287" s="627"/>
      <c r="AN287" s="627"/>
      <c r="AO287" s="627"/>
      <c r="AP287" s="627"/>
      <c r="AQ287" s="627"/>
      <c r="AR287" s="627"/>
      <c r="AS287" s="627"/>
      <c r="AT287" s="627"/>
      <c r="AU287" s="627"/>
      <c r="AV287" s="627"/>
      <c r="AW287" s="627"/>
      <c r="AX287" s="295"/>
    </row>
    <row r="288" spans="1:50" s="207" customFormat="1" ht="24" hidden="1" customHeight="1" x14ac:dyDescent="0.15">
      <c r="A288" s="216"/>
      <c r="B288" s="158"/>
      <c r="C288" s="625" t="s">
        <v>3044</v>
      </c>
      <c r="D288" s="625" t="s">
        <v>3378</v>
      </c>
      <c r="E288" s="625" t="s">
        <v>9498</v>
      </c>
      <c r="F288" s="625" t="s">
        <v>3044</v>
      </c>
      <c r="G288" s="625" t="s">
        <v>3047</v>
      </c>
      <c r="H288" s="627">
        <v>284801</v>
      </c>
      <c r="I288" s="626">
        <v>26745</v>
      </c>
      <c r="J288" s="626">
        <v>60460</v>
      </c>
      <c r="K288" s="626"/>
      <c r="L288" s="625" t="s">
        <v>154</v>
      </c>
      <c r="M288" s="626">
        <v>109</v>
      </c>
      <c r="N288" s="626">
        <v>8175</v>
      </c>
      <c r="O288" s="626">
        <v>1</v>
      </c>
      <c r="P288" s="626">
        <v>1</v>
      </c>
      <c r="Q288" s="626">
        <v>43000</v>
      </c>
      <c r="R288" s="626" t="s">
        <v>185</v>
      </c>
      <c r="S288" s="625" t="s">
        <v>500</v>
      </c>
      <c r="T288" s="720"/>
      <c r="U288" s="625">
        <v>2003</v>
      </c>
      <c r="V288" s="627"/>
      <c r="W288" s="627"/>
      <c r="X288" s="627"/>
      <c r="Y288" s="627"/>
      <c r="Z288" s="627"/>
      <c r="AA288" s="627"/>
      <c r="AB288" s="626">
        <v>114397</v>
      </c>
      <c r="AC288" s="625"/>
      <c r="AD288" s="625"/>
      <c r="AE288" s="627"/>
      <c r="AF288" s="627"/>
      <c r="AG288" s="627"/>
      <c r="AH288" s="627"/>
      <c r="AI288" s="627"/>
      <c r="AJ288" s="627"/>
      <c r="AK288" s="627"/>
      <c r="AL288" s="627"/>
      <c r="AM288" s="627"/>
      <c r="AN288" s="627"/>
      <c r="AO288" s="627"/>
      <c r="AP288" s="627"/>
      <c r="AQ288" s="627"/>
      <c r="AR288" s="627"/>
      <c r="AS288" s="627"/>
      <c r="AT288" s="627"/>
      <c r="AU288" s="627"/>
      <c r="AV288" s="627"/>
      <c r="AW288" s="627"/>
      <c r="AX288" s="295"/>
    </row>
    <row r="289" spans="1:50" s="207" customFormat="1" ht="24" hidden="1" customHeight="1" x14ac:dyDescent="0.15">
      <c r="A289" s="216"/>
      <c r="B289" s="158"/>
      <c r="C289" s="625" t="s">
        <v>3044</v>
      </c>
      <c r="D289" s="625" t="s">
        <v>3378</v>
      </c>
      <c r="E289" s="625" t="s">
        <v>9499</v>
      </c>
      <c r="F289" s="625" t="s">
        <v>3044</v>
      </c>
      <c r="G289" s="625" t="s">
        <v>3047</v>
      </c>
      <c r="H289" s="627">
        <v>17199</v>
      </c>
      <c r="I289" s="626">
        <v>462.57</v>
      </c>
      <c r="J289" s="626"/>
      <c r="K289" s="626"/>
      <c r="L289" s="625" t="s">
        <v>154</v>
      </c>
      <c r="M289" s="626">
        <v>109</v>
      </c>
      <c r="N289" s="626">
        <v>8175</v>
      </c>
      <c r="O289" s="626">
        <v>1</v>
      </c>
      <c r="P289" s="626">
        <v>1</v>
      </c>
      <c r="Q289" s="626">
        <v>1000</v>
      </c>
      <c r="R289" s="626" t="s">
        <v>185</v>
      </c>
      <c r="S289" s="625" t="s">
        <v>500</v>
      </c>
      <c r="T289" s="720"/>
      <c r="U289" s="625">
        <v>2003</v>
      </c>
      <c r="V289" s="627" t="s">
        <v>9500</v>
      </c>
      <c r="W289" s="627"/>
      <c r="X289" s="627"/>
      <c r="Y289" s="627"/>
      <c r="Z289" s="627"/>
      <c r="AA289" s="627"/>
      <c r="AB289" s="626"/>
      <c r="AC289" s="625"/>
      <c r="AD289" s="625"/>
      <c r="AE289" s="627"/>
      <c r="AF289" s="627"/>
      <c r="AG289" s="627"/>
      <c r="AH289" s="627"/>
      <c r="AI289" s="627"/>
      <c r="AJ289" s="627"/>
      <c r="AK289" s="627"/>
      <c r="AL289" s="627"/>
      <c r="AM289" s="627"/>
      <c r="AN289" s="627"/>
      <c r="AO289" s="627"/>
      <c r="AP289" s="627"/>
      <c r="AQ289" s="627"/>
      <c r="AR289" s="627"/>
      <c r="AS289" s="627"/>
      <c r="AT289" s="627"/>
      <c r="AU289" s="627"/>
      <c r="AV289" s="627"/>
      <c r="AW289" s="627"/>
      <c r="AX289" s="295" t="s">
        <v>9500</v>
      </c>
    </row>
    <row r="290" spans="1:50" s="207" customFormat="1" ht="24" hidden="1" customHeight="1" x14ac:dyDescent="0.15">
      <c r="A290" s="216"/>
      <c r="B290" s="158"/>
      <c r="C290" s="625" t="s">
        <v>3044</v>
      </c>
      <c r="D290" s="625" t="s">
        <v>12477</v>
      </c>
      <c r="E290" s="625" t="s">
        <v>9501</v>
      </c>
      <c r="F290" s="625" t="s">
        <v>3044</v>
      </c>
      <c r="G290" s="625" t="s">
        <v>4396</v>
      </c>
      <c r="H290" s="627">
        <v>8000</v>
      </c>
      <c r="I290" s="626"/>
      <c r="J290" s="626"/>
      <c r="K290" s="626"/>
      <c r="L290" s="625" t="s">
        <v>9502</v>
      </c>
      <c r="M290" s="626">
        <v>120</v>
      </c>
      <c r="N290" s="626">
        <v>12000</v>
      </c>
      <c r="O290" s="626">
        <v>1</v>
      </c>
      <c r="P290" s="626"/>
      <c r="Q290" s="626"/>
      <c r="R290" s="626"/>
      <c r="S290" s="625"/>
      <c r="T290" s="720"/>
      <c r="U290" s="625">
        <v>1986</v>
      </c>
      <c r="V290" s="627"/>
      <c r="W290" s="627"/>
      <c r="X290" s="627"/>
      <c r="Y290" s="627"/>
      <c r="Z290" s="627"/>
      <c r="AA290" s="627"/>
      <c r="AB290" s="626"/>
      <c r="AC290" s="625"/>
      <c r="AD290" s="625"/>
      <c r="AE290" s="627"/>
      <c r="AF290" s="627"/>
      <c r="AG290" s="627"/>
      <c r="AH290" s="627"/>
      <c r="AI290" s="627"/>
      <c r="AJ290" s="627"/>
      <c r="AK290" s="627"/>
      <c r="AL290" s="627"/>
      <c r="AM290" s="627"/>
      <c r="AN290" s="627"/>
      <c r="AO290" s="627"/>
      <c r="AP290" s="627"/>
      <c r="AQ290" s="627"/>
      <c r="AR290" s="627"/>
      <c r="AS290" s="627"/>
      <c r="AT290" s="627"/>
      <c r="AU290" s="627"/>
      <c r="AV290" s="627"/>
      <c r="AW290" s="627"/>
      <c r="AX290" s="295"/>
    </row>
    <row r="291" spans="1:50" s="207" customFormat="1" ht="24" hidden="1" customHeight="1" x14ac:dyDescent="0.15">
      <c r="A291" s="216"/>
      <c r="B291" s="158"/>
      <c r="C291" s="625" t="s">
        <v>3044</v>
      </c>
      <c r="D291" s="625" t="s">
        <v>3659</v>
      </c>
      <c r="E291" s="625" t="s">
        <v>9503</v>
      </c>
      <c r="F291" s="625" t="s">
        <v>3044</v>
      </c>
      <c r="G291" s="625" t="s">
        <v>9504</v>
      </c>
      <c r="H291" s="627">
        <v>1750</v>
      </c>
      <c r="I291" s="626"/>
      <c r="J291" s="626"/>
      <c r="K291" s="626"/>
      <c r="L291" s="625" t="s">
        <v>9502</v>
      </c>
      <c r="M291" s="626">
        <v>120</v>
      </c>
      <c r="N291" s="626">
        <v>12000</v>
      </c>
      <c r="O291" s="626">
        <v>1</v>
      </c>
      <c r="P291" s="626"/>
      <c r="Q291" s="626"/>
      <c r="R291" s="626"/>
      <c r="S291" s="625"/>
      <c r="T291" s="720"/>
      <c r="U291" s="625">
        <v>1996</v>
      </c>
      <c r="V291" s="627"/>
      <c r="W291" s="627"/>
      <c r="X291" s="627"/>
      <c r="Y291" s="627"/>
      <c r="Z291" s="627"/>
      <c r="AA291" s="627"/>
      <c r="AB291" s="626"/>
      <c r="AC291" s="625"/>
      <c r="AD291" s="625"/>
      <c r="AE291" s="627"/>
      <c r="AF291" s="627"/>
      <c r="AG291" s="627"/>
      <c r="AH291" s="627"/>
      <c r="AI291" s="627"/>
      <c r="AJ291" s="627"/>
      <c r="AK291" s="627"/>
      <c r="AL291" s="627"/>
      <c r="AM291" s="627"/>
      <c r="AN291" s="627"/>
      <c r="AO291" s="627"/>
      <c r="AP291" s="627"/>
      <c r="AQ291" s="627"/>
      <c r="AR291" s="627"/>
      <c r="AS291" s="627"/>
      <c r="AT291" s="627"/>
      <c r="AU291" s="627"/>
      <c r="AV291" s="627"/>
      <c r="AW291" s="627"/>
      <c r="AX291" s="295"/>
    </row>
    <row r="292" spans="1:50" s="207" customFormat="1" ht="24" hidden="1" customHeight="1" x14ac:dyDescent="0.15">
      <c r="A292" s="216"/>
      <c r="B292" s="158"/>
      <c r="C292" s="625" t="s">
        <v>3044</v>
      </c>
      <c r="D292" s="625" t="s">
        <v>12478</v>
      </c>
      <c r="E292" s="625" t="s">
        <v>9505</v>
      </c>
      <c r="F292" s="625" t="s">
        <v>3044</v>
      </c>
      <c r="G292" s="625" t="s">
        <v>9504</v>
      </c>
      <c r="H292" s="627">
        <v>2255</v>
      </c>
      <c r="I292" s="626"/>
      <c r="J292" s="626"/>
      <c r="K292" s="626"/>
      <c r="L292" s="625" t="s">
        <v>9502</v>
      </c>
      <c r="M292" s="626">
        <v>120</v>
      </c>
      <c r="N292" s="626">
        <v>12000</v>
      </c>
      <c r="O292" s="626">
        <v>1</v>
      </c>
      <c r="P292" s="626"/>
      <c r="Q292" s="626"/>
      <c r="R292" s="626"/>
      <c r="S292" s="625"/>
      <c r="T292" s="720"/>
      <c r="U292" s="625">
        <v>1996</v>
      </c>
      <c r="V292" s="627"/>
      <c r="W292" s="627"/>
      <c r="X292" s="627"/>
      <c r="Y292" s="627"/>
      <c r="Z292" s="627"/>
      <c r="AA292" s="627"/>
      <c r="AB292" s="626"/>
      <c r="AC292" s="625"/>
      <c r="AD292" s="625"/>
      <c r="AE292" s="627"/>
      <c r="AF292" s="627"/>
      <c r="AG292" s="627"/>
      <c r="AH292" s="627"/>
      <c r="AI292" s="627"/>
      <c r="AJ292" s="627"/>
      <c r="AK292" s="627"/>
      <c r="AL292" s="627"/>
      <c r="AM292" s="627"/>
      <c r="AN292" s="627"/>
      <c r="AO292" s="627"/>
      <c r="AP292" s="627"/>
      <c r="AQ292" s="627"/>
      <c r="AR292" s="627"/>
      <c r="AS292" s="627"/>
      <c r="AT292" s="627"/>
      <c r="AU292" s="627"/>
      <c r="AV292" s="627"/>
      <c r="AW292" s="627"/>
      <c r="AX292" s="295"/>
    </row>
    <row r="293" spans="1:50" s="207" customFormat="1" ht="24" hidden="1" customHeight="1" x14ac:dyDescent="0.15">
      <c r="A293" s="216"/>
      <c r="B293" s="158"/>
      <c r="C293" s="625" t="s">
        <v>3044</v>
      </c>
      <c r="D293" s="625" t="s">
        <v>3358</v>
      </c>
      <c r="E293" s="625" t="s">
        <v>9506</v>
      </c>
      <c r="F293" s="625" t="s">
        <v>3044</v>
      </c>
      <c r="G293" s="625" t="s">
        <v>9504</v>
      </c>
      <c r="H293" s="627">
        <v>4978</v>
      </c>
      <c r="I293" s="626"/>
      <c r="J293" s="626"/>
      <c r="K293" s="626"/>
      <c r="L293" s="625" t="s">
        <v>9502</v>
      </c>
      <c r="M293" s="626">
        <v>120</v>
      </c>
      <c r="N293" s="626">
        <v>12000</v>
      </c>
      <c r="O293" s="626">
        <v>1</v>
      </c>
      <c r="P293" s="626"/>
      <c r="Q293" s="626"/>
      <c r="R293" s="626"/>
      <c r="S293" s="625"/>
      <c r="T293" s="720"/>
      <c r="U293" s="625">
        <v>1996</v>
      </c>
      <c r="V293" s="627"/>
      <c r="W293" s="627"/>
      <c r="X293" s="627"/>
      <c r="Y293" s="627"/>
      <c r="Z293" s="627"/>
      <c r="AA293" s="627"/>
      <c r="AB293" s="626"/>
      <c r="AC293" s="625"/>
      <c r="AD293" s="625"/>
      <c r="AE293" s="627"/>
      <c r="AF293" s="627"/>
      <c r="AG293" s="627"/>
      <c r="AH293" s="627"/>
      <c r="AI293" s="627"/>
      <c r="AJ293" s="627"/>
      <c r="AK293" s="627"/>
      <c r="AL293" s="627"/>
      <c r="AM293" s="627"/>
      <c r="AN293" s="627"/>
      <c r="AO293" s="627"/>
      <c r="AP293" s="627"/>
      <c r="AQ293" s="627"/>
      <c r="AR293" s="627"/>
      <c r="AS293" s="627"/>
      <c r="AT293" s="627"/>
      <c r="AU293" s="627"/>
      <c r="AV293" s="627"/>
      <c r="AW293" s="627"/>
      <c r="AX293" s="295"/>
    </row>
    <row r="294" spans="1:50" s="207" customFormat="1" ht="24" hidden="1" customHeight="1" x14ac:dyDescent="0.15">
      <c r="A294" s="216"/>
      <c r="B294" s="158"/>
      <c r="C294" s="625" t="s">
        <v>3044</v>
      </c>
      <c r="D294" s="625" t="s">
        <v>12479</v>
      </c>
      <c r="E294" s="625" t="s">
        <v>9507</v>
      </c>
      <c r="F294" s="625" t="s">
        <v>3044</v>
      </c>
      <c r="G294" s="625" t="s">
        <v>3047</v>
      </c>
      <c r="H294" s="627">
        <v>9722</v>
      </c>
      <c r="I294" s="626"/>
      <c r="J294" s="626"/>
      <c r="K294" s="626"/>
      <c r="L294" s="625" t="s">
        <v>310</v>
      </c>
      <c r="M294" s="626">
        <v>95</v>
      </c>
      <c r="N294" s="626">
        <v>4275</v>
      </c>
      <c r="O294" s="626">
        <v>1</v>
      </c>
      <c r="P294" s="626"/>
      <c r="Q294" s="626"/>
      <c r="R294" s="626"/>
      <c r="S294" s="625"/>
      <c r="T294" s="720"/>
      <c r="U294" s="625">
        <v>2012</v>
      </c>
      <c r="V294" s="627"/>
      <c r="W294" s="627"/>
      <c r="X294" s="627"/>
      <c r="Y294" s="627"/>
      <c r="Z294" s="627"/>
      <c r="AA294" s="627"/>
      <c r="AB294" s="626"/>
      <c r="AC294" s="625"/>
      <c r="AD294" s="625"/>
      <c r="AE294" s="627"/>
      <c r="AF294" s="627"/>
      <c r="AG294" s="627"/>
      <c r="AH294" s="627"/>
      <c r="AI294" s="627"/>
      <c r="AJ294" s="627"/>
      <c r="AK294" s="627"/>
      <c r="AL294" s="627"/>
      <c r="AM294" s="627"/>
      <c r="AN294" s="627"/>
      <c r="AO294" s="627"/>
      <c r="AP294" s="627"/>
      <c r="AQ294" s="627"/>
      <c r="AR294" s="627"/>
      <c r="AS294" s="627"/>
      <c r="AT294" s="627"/>
      <c r="AU294" s="627"/>
      <c r="AV294" s="627"/>
      <c r="AW294" s="627"/>
      <c r="AX294" s="295"/>
    </row>
    <row r="295" spans="1:50" s="207" customFormat="1" ht="24" hidden="1" customHeight="1" x14ac:dyDescent="0.15">
      <c r="A295" s="216"/>
      <c r="B295" s="158"/>
      <c r="C295" s="625" t="s">
        <v>3044</v>
      </c>
      <c r="D295" s="625"/>
      <c r="E295" s="625" t="s">
        <v>17075</v>
      </c>
      <c r="F295" s="625" t="s">
        <v>15939</v>
      </c>
      <c r="G295" s="625" t="s">
        <v>17076</v>
      </c>
      <c r="H295" s="627"/>
      <c r="I295" s="626"/>
      <c r="J295" s="626"/>
      <c r="K295" s="626"/>
      <c r="L295" s="625" t="s">
        <v>17077</v>
      </c>
      <c r="M295" s="626">
        <v>120</v>
      </c>
      <c r="N295" s="626">
        <v>100</v>
      </c>
      <c r="O295" s="626">
        <v>12000</v>
      </c>
      <c r="P295" s="626">
        <v>1</v>
      </c>
      <c r="Q295" s="626"/>
      <c r="R295" s="626"/>
      <c r="S295" s="625"/>
      <c r="T295" s="625"/>
      <c r="U295" s="625">
        <v>2022</v>
      </c>
      <c r="V295" s="627"/>
      <c r="W295" s="627"/>
      <c r="X295" s="627"/>
      <c r="Y295" s="627"/>
      <c r="Z295" s="627"/>
      <c r="AA295" s="627"/>
      <c r="AB295" s="626">
        <v>240</v>
      </c>
      <c r="AC295" s="625"/>
      <c r="AD295" s="625"/>
      <c r="AE295" s="627"/>
      <c r="AF295" s="627"/>
      <c r="AG295" s="627"/>
      <c r="AH295" s="627"/>
      <c r="AI295" s="627"/>
      <c r="AJ295" s="627"/>
      <c r="AK295" s="627"/>
      <c r="AL295" s="627"/>
      <c r="AM295" s="627"/>
      <c r="AN295" s="627"/>
      <c r="AO295" s="627"/>
      <c r="AP295" s="627"/>
      <c r="AQ295" s="627"/>
      <c r="AR295" s="627"/>
      <c r="AS295" s="627"/>
      <c r="AT295" s="627"/>
      <c r="AU295" s="627"/>
      <c r="AV295" s="627"/>
      <c r="AW295" s="627"/>
      <c r="AX295" s="295" t="s">
        <v>17078</v>
      </c>
    </row>
    <row r="296" spans="1:50" s="207" customFormat="1" ht="24" hidden="1" customHeight="1" x14ac:dyDescent="0.15">
      <c r="A296" s="216"/>
      <c r="B296" s="158"/>
      <c r="C296" s="625" t="s">
        <v>15615</v>
      </c>
      <c r="D296" s="625"/>
      <c r="E296" s="625" t="s">
        <v>15616</v>
      </c>
      <c r="F296" s="625" t="s">
        <v>15615</v>
      </c>
      <c r="G296" s="625" t="s">
        <v>15617</v>
      </c>
      <c r="H296" s="627"/>
      <c r="I296" s="647">
        <v>101864</v>
      </c>
      <c r="J296" s="647">
        <v>6007</v>
      </c>
      <c r="K296" s="647">
        <v>7100</v>
      </c>
      <c r="L296" s="625" t="s">
        <v>2198</v>
      </c>
      <c r="M296" s="626">
        <v>72</v>
      </c>
      <c r="N296" s="647">
        <v>111</v>
      </c>
      <c r="O296" s="626">
        <v>7992</v>
      </c>
      <c r="P296" s="626">
        <v>1</v>
      </c>
      <c r="Q296" s="626">
        <v>17745</v>
      </c>
      <c r="R296" s="626">
        <v>27000</v>
      </c>
      <c r="S296" s="625"/>
      <c r="T296" s="625"/>
      <c r="U296" s="625">
        <v>1984</v>
      </c>
      <c r="V296" s="627"/>
      <c r="W296" s="627"/>
      <c r="X296" s="627"/>
      <c r="Y296" s="627"/>
      <c r="Z296" s="627"/>
      <c r="AA296" s="627"/>
      <c r="AB296" s="626">
        <v>2501</v>
      </c>
      <c r="AC296" s="625"/>
      <c r="AD296" s="625"/>
      <c r="AE296" s="627"/>
      <c r="AF296" s="627"/>
      <c r="AG296" s="627"/>
      <c r="AH296" s="627"/>
      <c r="AI296" s="627"/>
      <c r="AJ296" s="627"/>
      <c r="AK296" s="627"/>
      <c r="AL296" s="627"/>
      <c r="AM296" s="627"/>
      <c r="AN296" s="627"/>
      <c r="AO296" s="627"/>
      <c r="AP296" s="627"/>
      <c r="AQ296" s="627"/>
      <c r="AR296" s="627"/>
      <c r="AS296" s="627"/>
      <c r="AT296" s="627"/>
      <c r="AU296" s="627"/>
      <c r="AV296" s="627"/>
      <c r="AW296" s="627"/>
      <c r="AX296" s="295"/>
    </row>
    <row r="297" spans="1:50" s="207" customFormat="1" ht="24" hidden="1" customHeight="1" x14ac:dyDescent="0.15">
      <c r="A297" s="216"/>
      <c r="B297" s="158"/>
      <c r="C297" s="625" t="s">
        <v>15615</v>
      </c>
      <c r="D297" s="625"/>
      <c r="E297" s="625" t="s">
        <v>15618</v>
      </c>
      <c r="F297" s="625" t="s">
        <v>15615</v>
      </c>
      <c r="G297" s="625" t="s">
        <v>15617</v>
      </c>
      <c r="H297" s="627"/>
      <c r="I297" s="647">
        <v>117141</v>
      </c>
      <c r="J297" s="647">
        <v>18422</v>
      </c>
      <c r="K297" s="647">
        <v>37163</v>
      </c>
      <c r="L297" s="625" t="s">
        <v>2198</v>
      </c>
      <c r="M297" s="626">
        <v>72</v>
      </c>
      <c r="N297" s="626">
        <v>109</v>
      </c>
      <c r="O297" s="626">
        <v>7848</v>
      </c>
      <c r="P297" s="626">
        <v>1</v>
      </c>
      <c r="Q297" s="626">
        <v>16879</v>
      </c>
      <c r="R297" s="626">
        <v>20000</v>
      </c>
      <c r="S297" s="625"/>
      <c r="T297" s="625"/>
      <c r="U297" s="625">
        <v>2001</v>
      </c>
      <c r="V297" s="627"/>
      <c r="W297" s="627"/>
      <c r="X297" s="627"/>
      <c r="Y297" s="627"/>
      <c r="Z297" s="627"/>
      <c r="AA297" s="627"/>
      <c r="AB297" s="626">
        <v>108800</v>
      </c>
      <c r="AC297" s="625"/>
      <c r="AD297" s="625"/>
      <c r="AE297" s="627"/>
      <c r="AF297" s="627"/>
      <c r="AG297" s="627"/>
      <c r="AH297" s="627"/>
      <c r="AI297" s="627"/>
      <c r="AJ297" s="627"/>
      <c r="AK297" s="627"/>
      <c r="AL297" s="627"/>
      <c r="AM297" s="627"/>
      <c r="AN297" s="627"/>
      <c r="AO297" s="627"/>
      <c r="AP297" s="627"/>
      <c r="AQ297" s="627"/>
      <c r="AR297" s="627"/>
      <c r="AS297" s="627"/>
      <c r="AT297" s="627"/>
      <c r="AU297" s="627"/>
      <c r="AV297" s="627"/>
      <c r="AW297" s="627"/>
      <c r="AX297" s="295"/>
    </row>
    <row r="298" spans="1:50" s="207" customFormat="1" ht="24" hidden="1" customHeight="1" x14ac:dyDescent="0.15">
      <c r="A298" s="216"/>
      <c r="B298" s="158"/>
      <c r="C298" s="625" t="s">
        <v>3032</v>
      </c>
      <c r="D298" s="625" t="s">
        <v>9508</v>
      </c>
      <c r="E298" s="625" t="s">
        <v>9509</v>
      </c>
      <c r="F298" s="625" t="s">
        <v>3032</v>
      </c>
      <c r="G298" s="625" t="s">
        <v>3037</v>
      </c>
      <c r="H298" s="627">
        <v>2</v>
      </c>
      <c r="I298" s="626">
        <v>9967</v>
      </c>
      <c r="J298" s="626">
        <v>190.39</v>
      </c>
      <c r="K298" s="626">
        <v>255</v>
      </c>
      <c r="L298" s="625" t="s">
        <v>310</v>
      </c>
      <c r="M298" s="626">
        <v>50</v>
      </c>
      <c r="N298" s="626">
        <v>75</v>
      </c>
      <c r="O298" s="626">
        <v>3750</v>
      </c>
      <c r="P298" s="626">
        <v>1</v>
      </c>
      <c r="Q298" s="626"/>
      <c r="R298" s="626"/>
      <c r="S298" s="625"/>
      <c r="T298" s="625"/>
      <c r="U298" s="625">
        <v>2018</v>
      </c>
      <c r="V298" s="627">
        <v>2336</v>
      </c>
      <c r="W298" s="627"/>
      <c r="X298" s="627"/>
      <c r="Y298" s="627"/>
      <c r="Z298" s="627"/>
      <c r="AA298" s="627"/>
      <c r="AB298" s="626">
        <v>2085</v>
      </c>
      <c r="AC298" s="625"/>
      <c r="AD298" s="625"/>
      <c r="AE298" s="627"/>
      <c r="AF298" s="627"/>
      <c r="AG298" s="627" t="s">
        <v>9510</v>
      </c>
      <c r="AH298" s="627" t="s">
        <v>7075</v>
      </c>
      <c r="AI298" s="627" t="s">
        <v>1007</v>
      </c>
      <c r="AJ298" s="627"/>
      <c r="AK298" s="627"/>
      <c r="AL298" s="627"/>
      <c r="AM298" s="627"/>
      <c r="AN298" s="627"/>
      <c r="AO298" s="627"/>
      <c r="AP298" s="627"/>
      <c r="AQ298" s="627"/>
      <c r="AR298" s="627"/>
      <c r="AS298" s="627"/>
      <c r="AT298" s="627"/>
      <c r="AU298" s="627"/>
      <c r="AV298" s="627"/>
      <c r="AW298" s="627"/>
      <c r="AX298" s="295"/>
    </row>
    <row r="299" spans="1:50" s="207" customFormat="1" ht="24" hidden="1" customHeight="1" x14ac:dyDescent="0.15">
      <c r="A299" s="216"/>
      <c r="B299" s="158"/>
      <c r="C299" s="625" t="s">
        <v>3032</v>
      </c>
      <c r="D299" s="625" t="s">
        <v>9511</v>
      </c>
      <c r="E299" s="625" t="s">
        <v>9512</v>
      </c>
      <c r="F299" s="625" t="s">
        <v>9513</v>
      </c>
      <c r="G299" s="625" t="s">
        <v>3037</v>
      </c>
      <c r="H299" s="627">
        <v>45</v>
      </c>
      <c r="I299" s="626">
        <v>13203</v>
      </c>
      <c r="J299" s="626"/>
      <c r="K299" s="626"/>
      <c r="L299" s="625" t="s">
        <v>310</v>
      </c>
      <c r="M299" s="626">
        <v>73</v>
      </c>
      <c r="N299" s="626">
        <v>111</v>
      </c>
      <c r="O299" s="626">
        <v>8103</v>
      </c>
      <c r="P299" s="626">
        <v>1</v>
      </c>
      <c r="Q299" s="626">
        <v>446</v>
      </c>
      <c r="R299" s="626">
        <v>500</v>
      </c>
      <c r="S299" s="625" t="s">
        <v>3236</v>
      </c>
      <c r="T299" s="625"/>
      <c r="U299" s="625">
        <v>2008</v>
      </c>
      <c r="V299" s="627">
        <v>78810</v>
      </c>
      <c r="W299" s="627">
        <v>118216</v>
      </c>
      <c r="X299" s="627"/>
      <c r="Y299" s="627"/>
      <c r="Z299" s="627">
        <v>28200</v>
      </c>
      <c r="AA299" s="627"/>
      <c r="AB299" s="626">
        <v>2269</v>
      </c>
      <c r="AC299" s="625"/>
      <c r="AD299" s="625"/>
      <c r="AE299" s="627">
        <v>2</v>
      </c>
      <c r="AF299" s="627">
        <v>4189</v>
      </c>
      <c r="AG299" s="627" t="s">
        <v>9464</v>
      </c>
      <c r="AH299" s="627" t="s">
        <v>9465</v>
      </c>
      <c r="AI299" s="627">
        <v>227</v>
      </c>
      <c r="AJ299" s="627"/>
      <c r="AK299" s="627"/>
      <c r="AL299" s="627"/>
      <c r="AM299" s="627"/>
      <c r="AN299" s="627"/>
      <c r="AO299" s="627"/>
      <c r="AP299" s="627"/>
      <c r="AQ299" s="627"/>
      <c r="AR299" s="627"/>
      <c r="AS299" s="627"/>
      <c r="AT299" s="627"/>
      <c r="AU299" s="627"/>
      <c r="AV299" s="627"/>
      <c r="AW299" s="627"/>
      <c r="AX299" s="295" t="s">
        <v>9514</v>
      </c>
    </row>
    <row r="300" spans="1:50" s="207" customFormat="1" ht="24" hidden="1" customHeight="1" x14ac:dyDescent="0.15">
      <c r="A300" s="216"/>
      <c r="B300" s="158"/>
      <c r="C300" s="625" t="s">
        <v>3032</v>
      </c>
      <c r="D300" s="625" t="s">
        <v>9515</v>
      </c>
      <c r="E300" s="625" t="s">
        <v>9516</v>
      </c>
      <c r="F300" s="625" t="s">
        <v>9513</v>
      </c>
      <c r="G300" s="625" t="s">
        <v>3037</v>
      </c>
      <c r="H300" s="627">
        <v>46</v>
      </c>
      <c r="I300" s="626">
        <v>7412</v>
      </c>
      <c r="J300" s="626"/>
      <c r="K300" s="626"/>
      <c r="L300" s="625" t="s">
        <v>310</v>
      </c>
      <c r="M300" s="626">
        <v>64</v>
      </c>
      <c r="N300" s="626">
        <v>105</v>
      </c>
      <c r="O300" s="626">
        <v>6720</v>
      </c>
      <c r="P300" s="626">
        <v>1</v>
      </c>
      <c r="Q300" s="626">
        <v>200</v>
      </c>
      <c r="R300" s="626">
        <v>500</v>
      </c>
      <c r="S300" s="625" t="s">
        <v>185</v>
      </c>
      <c r="T300" s="625"/>
      <c r="U300" s="625">
        <v>2008</v>
      </c>
      <c r="V300" s="627"/>
      <c r="W300" s="627"/>
      <c r="X300" s="627"/>
      <c r="Y300" s="627"/>
      <c r="Z300" s="627"/>
      <c r="AA300" s="627"/>
      <c r="AB300" s="626">
        <v>2094</v>
      </c>
      <c r="AC300" s="625"/>
      <c r="AD300" s="625"/>
      <c r="AE300" s="627"/>
      <c r="AF300" s="627"/>
      <c r="AG300" s="627" t="s">
        <v>9467</v>
      </c>
      <c r="AH300" s="627" t="s">
        <v>9468</v>
      </c>
      <c r="AI300" s="627">
        <v>291</v>
      </c>
      <c r="AJ300" s="627"/>
      <c r="AK300" s="627"/>
      <c r="AL300" s="627"/>
      <c r="AM300" s="627"/>
      <c r="AN300" s="627"/>
      <c r="AO300" s="627"/>
      <c r="AP300" s="627"/>
      <c r="AQ300" s="627"/>
      <c r="AR300" s="627"/>
      <c r="AS300" s="627"/>
      <c r="AT300" s="627"/>
      <c r="AU300" s="627"/>
      <c r="AV300" s="627"/>
      <c r="AW300" s="627"/>
      <c r="AX300" s="295"/>
    </row>
    <row r="301" spans="1:50" s="207" customFormat="1" ht="24" hidden="1" customHeight="1" x14ac:dyDescent="0.15">
      <c r="A301" s="216"/>
      <c r="B301" s="158"/>
      <c r="C301" s="625" t="s">
        <v>3032</v>
      </c>
      <c r="D301" s="625" t="s">
        <v>9517</v>
      </c>
      <c r="E301" s="625" t="s">
        <v>9518</v>
      </c>
      <c r="F301" s="625" t="s">
        <v>3032</v>
      </c>
      <c r="G301" s="258" t="s">
        <v>3037</v>
      </c>
      <c r="H301" s="627"/>
      <c r="I301" s="626">
        <v>17940</v>
      </c>
      <c r="J301" s="626"/>
      <c r="K301" s="626"/>
      <c r="L301" s="625" t="s">
        <v>310</v>
      </c>
      <c r="M301" s="626">
        <v>68</v>
      </c>
      <c r="N301" s="626">
        <v>105</v>
      </c>
      <c r="O301" s="626">
        <v>14280</v>
      </c>
      <c r="P301" s="626">
        <v>2</v>
      </c>
      <c r="Q301" s="626">
        <v>147</v>
      </c>
      <c r="R301" s="626">
        <v>500</v>
      </c>
      <c r="S301" s="625" t="s">
        <v>364</v>
      </c>
      <c r="T301" s="625"/>
      <c r="U301" s="625">
        <v>2011</v>
      </c>
      <c r="V301" s="627"/>
      <c r="W301" s="627"/>
      <c r="X301" s="627"/>
      <c r="Y301" s="627"/>
      <c r="Z301" s="627"/>
      <c r="AA301" s="627"/>
      <c r="AB301" s="626">
        <v>3777</v>
      </c>
      <c r="AC301" s="625"/>
      <c r="AD301" s="625"/>
      <c r="AE301" s="627"/>
      <c r="AF301" s="627"/>
      <c r="AG301" s="627"/>
      <c r="AH301" s="627"/>
      <c r="AI301" s="627"/>
      <c r="AJ301" s="627"/>
      <c r="AK301" s="627"/>
      <c r="AL301" s="627"/>
      <c r="AM301" s="627"/>
      <c r="AN301" s="627"/>
      <c r="AO301" s="627"/>
      <c r="AP301" s="627"/>
      <c r="AQ301" s="627"/>
      <c r="AR301" s="627"/>
      <c r="AS301" s="627"/>
      <c r="AT301" s="627"/>
      <c r="AU301" s="627"/>
      <c r="AV301" s="627"/>
      <c r="AW301" s="627"/>
      <c r="AX301" s="295"/>
    </row>
    <row r="302" spans="1:50" s="207" customFormat="1" ht="24" hidden="1" customHeight="1" x14ac:dyDescent="0.15">
      <c r="A302" s="216"/>
      <c r="B302" s="158"/>
      <c r="C302" s="625" t="s">
        <v>3032</v>
      </c>
      <c r="D302" s="625"/>
      <c r="E302" s="625" t="s">
        <v>12487</v>
      </c>
      <c r="F302" s="625" t="s">
        <v>3032</v>
      </c>
      <c r="G302" s="625" t="s">
        <v>3037</v>
      </c>
      <c r="H302" s="627"/>
      <c r="I302" s="626">
        <v>35000</v>
      </c>
      <c r="J302" s="626"/>
      <c r="K302" s="626"/>
      <c r="L302" s="625" t="s">
        <v>310</v>
      </c>
      <c r="M302" s="626">
        <v>68</v>
      </c>
      <c r="N302" s="626">
        <v>105</v>
      </c>
      <c r="O302" s="626">
        <v>14280</v>
      </c>
      <c r="P302" s="626">
        <v>2</v>
      </c>
      <c r="Q302" s="626"/>
      <c r="R302" s="626"/>
      <c r="S302" s="625"/>
      <c r="T302" s="625"/>
      <c r="U302" s="625">
        <v>2020</v>
      </c>
      <c r="V302" s="627"/>
      <c r="W302" s="627"/>
      <c r="X302" s="627"/>
      <c r="Y302" s="627"/>
      <c r="Z302" s="627"/>
      <c r="AA302" s="627"/>
      <c r="AB302" s="626">
        <v>3500</v>
      </c>
      <c r="AC302" s="625"/>
      <c r="AD302" s="625"/>
      <c r="AE302" s="627"/>
      <c r="AF302" s="627"/>
      <c r="AG302" s="627"/>
      <c r="AH302" s="627"/>
      <c r="AI302" s="627"/>
      <c r="AJ302" s="627"/>
      <c r="AK302" s="627"/>
      <c r="AL302" s="627"/>
      <c r="AM302" s="627"/>
      <c r="AN302" s="627"/>
      <c r="AO302" s="627"/>
      <c r="AP302" s="627"/>
      <c r="AQ302" s="627"/>
      <c r="AR302" s="627"/>
      <c r="AS302" s="627"/>
      <c r="AT302" s="627"/>
      <c r="AU302" s="627"/>
      <c r="AV302" s="627"/>
      <c r="AW302" s="627"/>
      <c r="AX302" s="295"/>
    </row>
    <row r="303" spans="1:50" s="207" customFormat="1" ht="24" hidden="1" customHeight="1" x14ac:dyDescent="0.15">
      <c r="A303" s="216"/>
      <c r="B303" s="158"/>
      <c r="C303" s="625" t="s">
        <v>15615</v>
      </c>
      <c r="D303" s="625"/>
      <c r="E303" s="625" t="s">
        <v>15619</v>
      </c>
      <c r="F303" s="625" t="s">
        <v>3032</v>
      </c>
      <c r="G303" s="625" t="s">
        <v>3037</v>
      </c>
      <c r="H303" s="627"/>
      <c r="I303" s="626">
        <v>4680</v>
      </c>
      <c r="J303" s="626"/>
      <c r="K303" s="626"/>
      <c r="L303" s="625" t="s">
        <v>2195</v>
      </c>
      <c r="M303" s="626">
        <v>52</v>
      </c>
      <c r="N303" s="626">
        <v>94</v>
      </c>
      <c r="O303" s="626">
        <v>4888</v>
      </c>
      <c r="P303" s="626">
        <v>1</v>
      </c>
      <c r="Q303" s="626"/>
      <c r="R303" s="626"/>
      <c r="S303" s="625"/>
      <c r="T303" s="625"/>
      <c r="U303" s="625">
        <v>1998</v>
      </c>
      <c r="V303" s="627"/>
      <c r="W303" s="627"/>
      <c r="X303" s="627"/>
      <c r="Y303" s="627"/>
      <c r="Z303" s="627"/>
      <c r="AA303" s="627"/>
      <c r="AB303" s="626"/>
      <c r="AC303" s="625"/>
      <c r="AD303" s="625"/>
      <c r="AE303" s="627"/>
      <c r="AF303" s="627"/>
      <c r="AG303" s="627"/>
      <c r="AH303" s="627"/>
      <c r="AI303" s="627"/>
      <c r="AJ303" s="627"/>
      <c r="AK303" s="627"/>
      <c r="AL303" s="627"/>
      <c r="AM303" s="627"/>
      <c r="AN303" s="627"/>
      <c r="AO303" s="627"/>
      <c r="AP303" s="627"/>
      <c r="AQ303" s="627"/>
      <c r="AR303" s="627"/>
      <c r="AS303" s="627"/>
      <c r="AT303" s="627"/>
      <c r="AU303" s="627"/>
      <c r="AV303" s="627"/>
      <c r="AW303" s="627"/>
      <c r="AX303" s="295"/>
    </row>
    <row r="304" spans="1:50" s="207" customFormat="1" ht="24" hidden="1" customHeight="1" x14ac:dyDescent="0.15">
      <c r="A304" s="216"/>
      <c r="B304" s="158"/>
      <c r="C304" s="625" t="s">
        <v>15615</v>
      </c>
      <c r="D304" s="625"/>
      <c r="E304" s="625" t="s">
        <v>15620</v>
      </c>
      <c r="F304" s="625" t="s">
        <v>3032</v>
      </c>
      <c r="G304" s="625" t="s">
        <v>15621</v>
      </c>
      <c r="H304" s="627"/>
      <c r="I304" s="626">
        <v>7420</v>
      </c>
      <c r="J304" s="626"/>
      <c r="K304" s="626"/>
      <c r="L304" s="625" t="s">
        <v>2195</v>
      </c>
      <c r="M304" s="626">
        <v>45</v>
      </c>
      <c r="N304" s="626">
        <v>75</v>
      </c>
      <c r="O304" s="626">
        <v>3375</v>
      </c>
      <c r="P304" s="626">
        <v>1</v>
      </c>
      <c r="Q304" s="626"/>
      <c r="R304" s="626"/>
      <c r="S304" s="625"/>
      <c r="T304" s="625"/>
      <c r="U304" s="625">
        <v>2020</v>
      </c>
      <c r="V304" s="627"/>
      <c r="W304" s="627"/>
      <c r="X304" s="627"/>
      <c r="Y304" s="627"/>
      <c r="Z304" s="627"/>
      <c r="AA304" s="627"/>
      <c r="AB304" s="626">
        <v>1221</v>
      </c>
      <c r="AC304" s="625"/>
      <c r="AD304" s="625"/>
      <c r="AE304" s="627"/>
      <c r="AF304" s="627"/>
      <c r="AG304" s="627"/>
      <c r="AH304" s="627"/>
      <c r="AI304" s="627"/>
      <c r="AJ304" s="627"/>
      <c r="AK304" s="627"/>
      <c r="AL304" s="627"/>
      <c r="AM304" s="627"/>
      <c r="AN304" s="627"/>
      <c r="AO304" s="627"/>
      <c r="AP304" s="627"/>
      <c r="AQ304" s="627"/>
      <c r="AR304" s="627"/>
      <c r="AS304" s="627"/>
      <c r="AT304" s="627"/>
      <c r="AU304" s="627"/>
      <c r="AV304" s="627"/>
      <c r="AW304" s="627"/>
      <c r="AX304" s="295"/>
    </row>
    <row r="305" spans="1:50" s="207" customFormat="1" ht="24" hidden="1" customHeight="1" x14ac:dyDescent="0.15">
      <c r="A305" s="216"/>
      <c r="B305" s="158"/>
      <c r="C305" s="625" t="s">
        <v>15615</v>
      </c>
      <c r="D305" s="625"/>
      <c r="E305" s="625" t="s">
        <v>15622</v>
      </c>
      <c r="F305" s="625" t="s">
        <v>3032</v>
      </c>
      <c r="G305" s="625" t="s">
        <v>15615</v>
      </c>
      <c r="H305" s="627"/>
      <c r="I305" s="626">
        <v>5808</v>
      </c>
      <c r="J305" s="626"/>
      <c r="K305" s="626"/>
      <c r="L305" s="625" t="s">
        <v>15434</v>
      </c>
      <c r="M305" s="626">
        <v>60</v>
      </c>
      <c r="N305" s="626">
        <v>82</v>
      </c>
      <c r="O305" s="626">
        <v>4920</v>
      </c>
      <c r="P305" s="626">
        <v>1</v>
      </c>
      <c r="Q305" s="626"/>
      <c r="R305" s="626"/>
      <c r="S305" s="625"/>
      <c r="T305" s="625"/>
      <c r="U305" s="625">
        <v>2012</v>
      </c>
      <c r="V305" s="627"/>
      <c r="W305" s="627"/>
      <c r="X305" s="627"/>
      <c r="Y305" s="627"/>
      <c r="Z305" s="627"/>
      <c r="AA305" s="627"/>
      <c r="AB305" s="626">
        <v>91</v>
      </c>
      <c r="AC305" s="625"/>
      <c r="AD305" s="625"/>
      <c r="AE305" s="627"/>
      <c r="AF305" s="627"/>
      <c r="AG305" s="627"/>
      <c r="AH305" s="627"/>
      <c r="AI305" s="627"/>
      <c r="AJ305" s="627"/>
      <c r="AK305" s="627"/>
      <c r="AL305" s="627"/>
      <c r="AM305" s="627"/>
      <c r="AN305" s="627"/>
      <c r="AO305" s="627"/>
      <c r="AP305" s="627"/>
      <c r="AQ305" s="627"/>
      <c r="AR305" s="627"/>
      <c r="AS305" s="627"/>
      <c r="AT305" s="627"/>
      <c r="AU305" s="627"/>
      <c r="AV305" s="627"/>
      <c r="AW305" s="627"/>
      <c r="AX305" s="295"/>
    </row>
    <row r="306" spans="1:50" s="207" customFormat="1" ht="24" hidden="1" customHeight="1" x14ac:dyDescent="0.15">
      <c r="A306" s="216"/>
      <c r="B306" s="158"/>
      <c r="C306" s="625" t="s">
        <v>15615</v>
      </c>
      <c r="D306" s="625"/>
      <c r="E306" s="625" t="s">
        <v>15623</v>
      </c>
      <c r="F306" s="625" t="s">
        <v>3032</v>
      </c>
      <c r="G306" s="625" t="s">
        <v>15624</v>
      </c>
      <c r="H306" s="627"/>
      <c r="I306" s="626">
        <v>6825</v>
      </c>
      <c r="J306" s="626"/>
      <c r="K306" s="626"/>
      <c r="L306" s="625" t="s">
        <v>2195</v>
      </c>
      <c r="M306" s="626">
        <v>65</v>
      </c>
      <c r="N306" s="626">
        <v>105</v>
      </c>
      <c r="O306" s="626">
        <v>6825</v>
      </c>
      <c r="P306" s="626">
        <v>1</v>
      </c>
      <c r="Q306" s="626"/>
      <c r="R306" s="626"/>
      <c r="S306" s="625"/>
      <c r="T306" s="625"/>
      <c r="U306" s="625">
        <v>2013</v>
      </c>
      <c r="V306" s="627"/>
      <c r="W306" s="627"/>
      <c r="X306" s="627"/>
      <c r="Y306" s="627"/>
      <c r="Z306" s="627"/>
      <c r="AA306" s="627"/>
      <c r="AB306" s="626">
        <v>496</v>
      </c>
      <c r="AC306" s="625"/>
      <c r="AD306" s="625"/>
      <c r="AE306" s="627"/>
      <c r="AF306" s="627"/>
      <c r="AG306" s="627"/>
      <c r="AH306" s="627"/>
      <c r="AI306" s="627"/>
      <c r="AJ306" s="627"/>
      <c r="AK306" s="627"/>
      <c r="AL306" s="627"/>
      <c r="AM306" s="627"/>
      <c r="AN306" s="627"/>
      <c r="AO306" s="627"/>
      <c r="AP306" s="627"/>
      <c r="AQ306" s="627"/>
      <c r="AR306" s="627"/>
      <c r="AS306" s="627"/>
      <c r="AT306" s="627"/>
      <c r="AU306" s="627"/>
      <c r="AV306" s="627"/>
      <c r="AW306" s="627"/>
      <c r="AX306" s="295"/>
    </row>
    <row r="307" spans="1:50" s="207" customFormat="1" ht="24" hidden="1" customHeight="1" x14ac:dyDescent="0.15">
      <c r="A307" s="216"/>
      <c r="B307" s="158"/>
      <c r="C307" s="625" t="s">
        <v>3117</v>
      </c>
      <c r="D307" s="625" t="s">
        <v>9561</v>
      </c>
      <c r="E307" s="625" t="s">
        <v>9562</v>
      </c>
      <c r="F307" s="625" t="s">
        <v>3117</v>
      </c>
      <c r="G307" s="625" t="s">
        <v>3120</v>
      </c>
      <c r="H307" s="627"/>
      <c r="I307" s="626">
        <v>12153</v>
      </c>
      <c r="J307" s="626">
        <v>280</v>
      </c>
      <c r="K307" s="626">
        <v>280</v>
      </c>
      <c r="L307" s="625" t="s">
        <v>310</v>
      </c>
      <c r="M307" s="626">
        <v>64</v>
      </c>
      <c r="N307" s="626">
        <v>100</v>
      </c>
      <c r="O307" s="626">
        <v>6982</v>
      </c>
      <c r="P307" s="626">
        <v>1</v>
      </c>
      <c r="Q307" s="626">
        <v>366</v>
      </c>
      <c r="R307" s="626">
        <v>400</v>
      </c>
      <c r="S307" s="648" t="s">
        <v>364</v>
      </c>
      <c r="T307" s="648" t="s">
        <v>1111</v>
      </c>
      <c r="U307" s="625">
        <v>2006</v>
      </c>
      <c r="V307" s="627"/>
      <c r="W307" s="627"/>
      <c r="X307" s="627"/>
      <c r="Y307" s="627"/>
      <c r="Z307" s="627"/>
      <c r="AA307" s="627"/>
      <c r="AB307" s="626">
        <v>1204</v>
      </c>
      <c r="AC307" s="625"/>
      <c r="AD307" s="625"/>
      <c r="AE307" s="627"/>
      <c r="AF307" s="627"/>
      <c r="AG307" s="627"/>
      <c r="AH307" s="627"/>
      <c r="AI307" s="627"/>
      <c r="AJ307" s="627"/>
      <c r="AK307" s="627"/>
      <c r="AL307" s="627"/>
      <c r="AM307" s="627"/>
      <c r="AN307" s="627"/>
      <c r="AO307" s="627"/>
      <c r="AP307" s="627"/>
      <c r="AQ307" s="627"/>
      <c r="AR307" s="627"/>
      <c r="AS307" s="627"/>
      <c r="AT307" s="627"/>
      <c r="AU307" s="627"/>
      <c r="AV307" s="627"/>
      <c r="AW307" s="627"/>
      <c r="AX307" s="296"/>
    </row>
    <row r="308" spans="1:50" s="207" customFormat="1" ht="24" hidden="1" customHeight="1" x14ac:dyDescent="0.15">
      <c r="A308" s="216"/>
      <c r="B308" s="158"/>
      <c r="C308" s="625" t="s">
        <v>3117</v>
      </c>
      <c r="D308" s="625" t="s">
        <v>9563</v>
      </c>
      <c r="E308" s="625" t="s">
        <v>9564</v>
      </c>
      <c r="F308" s="625" t="s">
        <v>3117</v>
      </c>
      <c r="G308" s="625" t="s">
        <v>3120</v>
      </c>
      <c r="H308" s="627"/>
      <c r="I308" s="626">
        <v>7480</v>
      </c>
      <c r="J308" s="626"/>
      <c r="K308" s="626"/>
      <c r="L308" s="625" t="s">
        <v>310</v>
      </c>
      <c r="M308" s="626">
        <v>64</v>
      </c>
      <c r="N308" s="626">
        <v>100</v>
      </c>
      <c r="O308" s="626">
        <v>6400</v>
      </c>
      <c r="P308" s="626">
        <v>1</v>
      </c>
      <c r="Q308" s="626"/>
      <c r="R308" s="626"/>
      <c r="S308" s="648"/>
      <c r="T308" s="648"/>
      <c r="U308" s="625">
        <v>2007</v>
      </c>
      <c r="V308" s="627"/>
      <c r="W308" s="627"/>
      <c r="X308" s="627"/>
      <c r="Y308" s="627"/>
      <c r="Z308" s="627"/>
      <c r="AA308" s="627"/>
      <c r="AB308" s="626"/>
      <c r="AC308" s="625"/>
      <c r="AD308" s="625"/>
      <c r="AE308" s="627"/>
      <c r="AF308" s="627"/>
      <c r="AG308" s="627"/>
      <c r="AH308" s="627"/>
      <c r="AI308" s="627"/>
      <c r="AJ308" s="627"/>
      <c r="AK308" s="627"/>
      <c r="AL308" s="627"/>
      <c r="AM308" s="627"/>
      <c r="AN308" s="627"/>
      <c r="AO308" s="627"/>
      <c r="AP308" s="627"/>
      <c r="AQ308" s="627"/>
      <c r="AR308" s="627"/>
      <c r="AS308" s="627"/>
      <c r="AT308" s="627"/>
      <c r="AU308" s="627"/>
      <c r="AV308" s="627"/>
      <c r="AW308" s="627"/>
      <c r="AX308" s="295"/>
    </row>
    <row r="309" spans="1:50" s="207" customFormat="1" ht="24" hidden="1" customHeight="1" x14ac:dyDescent="0.15">
      <c r="A309" s="216"/>
      <c r="B309" s="158"/>
      <c r="C309" s="625" t="s">
        <v>3117</v>
      </c>
      <c r="D309" s="625" t="s">
        <v>12500</v>
      </c>
      <c r="E309" s="625" t="s">
        <v>9565</v>
      </c>
      <c r="F309" s="625" t="s">
        <v>3117</v>
      </c>
      <c r="G309" s="625" t="s">
        <v>3120</v>
      </c>
      <c r="H309" s="627"/>
      <c r="I309" s="626">
        <v>10184</v>
      </c>
      <c r="J309" s="626"/>
      <c r="K309" s="626"/>
      <c r="L309" s="625" t="s">
        <v>310</v>
      </c>
      <c r="M309" s="626">
        <v>68</v>
      </c>
      <c r="N309" s="626">
        <v>105</v>
      </c>
      <c r="O309" s="626">
        <v>7140</v>
      </c>
      <c r="P309" s="626">
        <v>1</v>
      </c>
      <c r="Q309" s="626"/>
      <c r="R309" s="626"/>
      <c r="S309" s="648"/>
      <c r="T309" s="648"/>
      <c r="U309" s="625">
        <v>2015</v>
      </c>
      <c r="V309" s="627"/>
      <c r="W309" s="627"/>
      <c r="X309" s="627"/>
      <c r="Y309" s="627"/>
      <c r="Z309" s="627"/>
      <c r="AA309" s="627"/>
      <c r="AB309" s="626"/>
      <c r="AC309" s="625"/>
      <c r="AD309" s="625"/>
      <c r="AE309" s="627"/>
      <c r="AF309" s="627"/>
      <c r="AG309" s="627"/>
      <c r="AH309" s="627"/>
      <c r="AI309" s="627"/>
      <c r="AJ309" s="627"/>
      <c r="AK309" s="627"/>
      <c r="AL309" s="627"/>
      <c r="AM309" s="627"/>
      <c r="AN309" s="627"/>
      <c r="AO309" s="627"/>
      <c r="AP309" s="627"/>
      <c r="AQ309" s="627"/>
      <c r="AR309" s="627"/>
      <c r="AS309" s="627"/>
      <c r="AT309" s="627"/>
      <c r="AU309" s="627"/>
      <c r="AV309" s="627"/>
      <c r="AW309" s="627"/>
      <c r="AX309" s="295"/>
    </row>
    <row r="310" spans="1:50" s="207" customFormat="1" ht="24" hidden="1" customHeight="1" x14ac:dyDescent="0.15">
      <c r="A310" s="216"/>
      <c r="B310" s="158"/>
      <c r="C310" s="625" t="s">
        <v>3117</v>
      </c>
      <c r="D310" s="625" t="s">
        <v>12501</v>
      </c>
      <c r="E310" s="293" t="s">
        <v>12502</v>
      </c>
      <c r="F310" s="293" t="s">
        <v>3117</v>
      </c>
      <c r="G310" s="293" t="s">
        <v>3120</v>
      </c>
      <c r="H310" s="604"/>
      <c r="I310" s="297">
        <v>48167</v>
      </c>
      <c r="J310" s="297"/>
      <c r="K310" s="297"/>
      <c r="L310" s="293" t="s">
        <v>310</v>
      </c>
      <c r="M310" s="297">
        <v>66</v>
      </c>
      <c r="N310" s="297">
        <v>96</v>
      </c>
      <c r="O310" s="297">
        <v>6336</v>
      </c>
      <c r="P310" s="297">
        <v>1</v>
      </c>
      <c r="Q310" s="297"/>
      <c r="R310" s="297"/>
      <c r="S310" s="293"/>
      <c r="T310" s="293"/>
      <c r="U310" s="293">
        <v>2016</v>
      </c>
      <c r="V310" s="604"/>
      <c r="W310" s="604"/>
      <c r="X310" s="604"/>
      <c r="Y310" s="604"/>
      <c r="Z310" s="604"/>
      <c r="AA310" s="604"/>
      <c r="AB310" s="297"/>
      <c r="AC310" s="293"/>
      <c r="AD310" s="293"/>
      <c r="AE310" s="604"/>
      <c r="AF310" s="604"/>
      <c r="AG310" s="604"/>
      <c r="AH310" s="604"/>
      <c r="AI310" s="604"/>
      <c r="AJ310" s="604"/>
      <c r="AK310" s="604"/>
      <c r="AL310" s="604"/>
      <c r="AM310" s="604"/>
      <c r="AN310" s="604"/>
      <c r="AO310" s="604"/>
      <c r="AP310" s="604"/>
      <c r="AQ310" s="604"/>
      <c r="AR310" s="604"/>
      <c r="AS310" s="604"/>
      <c r="AT310" s="604"/>
      <c r="AU310" s="604"/>
      <c r="AV310" s="604"/>
      <c r="AW310" s="604"/>
      <c r="AX310" s="298"/>
    </row>
    <row r="311" spans="1:50" s="207" customFormat="1" ht="24" hidden="1" customHeight="1" x14ac:dyDescent="0.15">
      <c r="A311" s="216"/>
      <c r="B311" s="158"/>
      <c r="C311" s="625" t="s">
        <v>3117</v>
      </c>
      <c r="D311" s="625" t="s">
        <v>9566</v>
      </c>
      <c r="E311" s="625" t="s">
        <v>12503</v>
      </c>
      <c r="F311" s="625" t="s">
        <v>3117</v>
      </c>
      <c r="G311" s="625" t="s">
        <v>3120</v>
      </c>
      <c r="H311" s="627"/>
      <c r="I311" s="626">
        <v>6800</v>
      </c>
      <c r="J311" s="626"/>
      <c r="K311" s="626"/>
      <c r="L311" s="625" t="s">
        <v>310</v>
      </c>
      <c r="M311" s="626">
        <v>64</v>
      </c>
      <c r="N311" s="626">
        <v>100</v>
      </c>
      <c r="O311" s="626">
        <v>6400</v>
      </c>
      <c r="P311" s="626">
        <v>1</v>
      </c>
      <c r="Q311" s="626">
        <v>350</v>
      </c>
      <c r="R311" s="626">
        <v>350</v>
      </c>
      <c r="S311" s="625" t="s">
        <v>185</v>
      </c>
      <c r="T311" s="625" t="s">
        <v>784</v>
      </c>
      <c r="U311" s="625">
        <v>2014</v>
      </c>
      <c r="V311" s="627"/>
      <c r="W311" s="627"/>
      <c r="X311" s="627"/>
      <c r="Y311" s="627"/>
      <c r="Z311" s="627"/>
      <c r="AA311" s="627"/>
      <c r="AB311" s="626">
        <v>8112</v>
      </c>
      <c r="AC311" s="625"/>
      <c r="AD311" s="625"/>
      <c r="AE311" s="627"/>
      <c r="AF311" s="627"/>
      <c r="AG311" s="627"/>
      <c r="AH311" s="627"/>
      <c r="AI311" s="627"/>
      <c r="AJ311" s="627"/>
      <c r="AK311" s="627"/>
      <c r="AL311" s="627"/>
      <c r="AM311" s="627"/>
      <c r="AN311" s="627"/>
      <c r="AO311" s="627"/>
      <c r="AP311" s="627"/>
      <c r="AQ311" s="627"/>
      <c r="AR311" s="627"/>
      <c r="AS311" s="627"/>
      <c r="AT311" s="627"/>
      <c r="AU311" s="627"/>
      <c r="AV311" s="627"/>
      <c r="AW311" s="627"/>
      <c r="AX311" s="295"/>
    </row>
    <row r="312" spans="1:50" s="207" customFormat="1" ht="24" hidden="1" customHeight="1" x14ac:dyDescent="0.15">
      <c r="A312" s="216"/>
      <c r="B312" s="158"/>
      <c r="C312" s="625" t="s">
        <v>3117</v>
      </c>
      <c r="D312" s="625" t="s">
        <v>12504</v>
      </c>
      <c r="E312" s="625" t="s">
        <v>9567</v>
      </c>
      <c r="F312" s="625" t="s">
        <v>3117</v>
      </c>
      <c r="G312" s="625" t="s">
        <v>3120</v>
      </c>
      <c r="H312" s="627"/>
      <c r="I312" s="626">
        <v>7247</v>
      </c>
      <c r="J312" s="626"/>
      <c r="K312" s="626"/>
      <c r="L312" s="625" t="s">
        <v>310</v>
      </c>
      <c r="M312" s="626">
        <v>70</v>
      </c>
      <c r="N312" s="626">
        <v>100</v>
      </c>
      <c r="O312" s="626">
        <v>7000</v>
      </c>
      <c r="P312" s="626">
        <v>1</v>
      </c>
      <c r="Q312" s="626"/>
      <c r="R312" s="626"/>
      <c r="S312" s="625"/>
      <c r="T312" s="625"/>
      <c r="U312" s="625">
        <v>2017</v>
      </c>
      <c r="V312" s="627"/>
      <c r="W312" s="627"/>
      <c r="X312" s="627"/>
      <c r="Y312" s="627"/>
      <c r="Z312" s="627"/>
      <c r="AA312" s="627"/>
      <c r="AB312" s="626"/>
      <c r="AC312" s="625"/>
      <c r="AD312" s="625"/>
      <c r="AE312" s="627"/>
      <c r="AF312" s="627"/>
      <c r="AG312" s="627"/>
      <c r="AH312" s="627"/>
      <c r="AI312" s="627"/>
      <c r="AJ312" s="627"/>
      <c r="AK312" s="627"/>
      <c r="AL312" s="627"/>
      <c r="AM312" s="627"/>
      <c r="AN312" s="627"/>
      <c r="AO312" s="627"/>
      <c r="AP312" s="627"/>
      <c r="AQ312" s="627"/>
      <c r="AR312" s="627"/>
      <c r="AS312" s="627"/>
      <c r="AT312" s="627"/>
      <c r="AU312" s="627"/>
      <c r="AV312" s="627"/>
      <c r="AW312" s="627"/>
      <c r="AX312" s="295"/>
    </row>
    <row r="313" spans="1:50" s="207" customFormat="1" ht="24" hidden="1" customHeight="1" x14ac:dyDescent="0.15">
      <c r="A313" s="216"/>
      <c r="B313" s="158"/>
      <c r="C313" s="625" t="s">
        <v>3117</v>
      </c>
      <c r="D313" s="625" t="s">
        <v>12505</v>
      </c>
      <c r="E313" s="625" t="s">
        <v>9568</v>
      </c>
      <c r="F313" s="625" t="s">
        <v>3117</v>
      </c>
      <c r="G313" s="625" t="s">
        <v>3120</v>
      </c>
      <c r="H313" s="627"/>
      <c r="I313" s="626">
        <v>6800</v>
      </c>
      <c r="J313" s="626"/>
      <c r="K313" s="626"/>
      <c r="L313" s="625" t="s">
        <v>310</v>
      </c>
      <c r="M313" s="626">
        <v>64</v>
      </c>
      <c r="N313" s="626">
        <v>100</v>
      </c>
      <c r="O313" s="626">
        <v>6400</v>
      </c>
      <c r="P313" s="626">
        <v>1</v>
      </c>
      <c r="Q313" s="626"/>
      <c r="R313" s="626"/>
      <c r="S313" s="648"/>
      <c r="T313" s="648"/>
      <c r="U313" s="625">
        <v>2013</v>
      </c>
      <c r="V313" s="627"/>
      <c r="W313" s="627"/>
      <c r="X313" s="627"/>
      <c r="Y313" s="627"/>
      <c r="Z313" s="627"/>
      <c r="AA313" s="627"/>
      <c r="AB313" s="626"/>
      <c r="AC313" s="625"/>
      <c r="AD313" s="625"/>
      <c r="AE313" s="627"/>
      <c r="AF313" s="627"/>
      <c r="AG313" s="627"/>
      <c r="AH313" s="627"/>
      <c r="AI313" s="627"/>
      <c r="AJ313" s="627"/>
      <c r="AK313" s="627"/>
      <c r="AL313" s="627"/>
      <c r="AM313" s="627"/>
      <c r="AN313" s="627"/>
      <c r="AO313" s="627"/>
      <c r="AP313" s="627"/>
      <c r="AQ313" s="627"/>
      <c r="AR313" s="627"/>
      <c r="AS313" s="627"/>
      <c r="AT313" s="627"/>
      <c r="AU313" s="627"/>
      <c r="AV313" s="627"/>
      <c r="AW313" s="627"/>
      <c r="AX313" s="295"/>
    </row>
    <row r="314" spans="1:50" s="207" customFormat="1" ht="24" hidden="1" customHeight="1" x14ac:dyDescent="0.15">
      <c r="A314" s="216"/>
      <c r="B314" s="158"/>
      <c r="C314" s="625" t="s">
        <v>3117</v>
      </c>
      <c r="D314" s="625" t="s">
        <v>12506</v>
      </c>
      <c r="E314" s="625" t="s">
        <v>9569</v>
      </c>
      <c r="F314" s="625" t="s">
        <v>3117</v>
      </c>
      <c r="G314" s="625" t="s">
        <v>3120</v>
      </c>
      <c r="H314" s="627"/>
      <c r="I314" s="626">
        <v>7668</v>
      </c>
      <c r="J314" s="626"/>
      <c r="K314" s="626"/>
      <c r="L314" s="625" t="s">
        <v>310</v>
      </c>
      <c r="M314" s="626">
        <v>68</v>
      </c>
      <c r="N314" s="626">
        <v>105</v>
      </c>
      <c r="O314" s="626">
        <v>7140</v>
      </c>
      <c r="P314" s="626">
        <v>1</v>
      </c>
      <c r="Q314" s="626"/>
      <c r="R314" s="626"/>
      <c r="S314" s="648"/>
      <c r="T314" s="648"/>
      <c r="U314" s="625">
        <v>2012</v>
      </c>
      <c r="V314" s="627"/>
      <c r="W314" s="627"/>
      <c r="X314" s="627"/>
      <c r="Y314" s="627"/>
      <c r="Z314" s="627"/>
      <c r="AA314" s="627"/>
      <c r="AB314" s="626"/>
      <c r="AC314" s="625"/>
      <c r="AD314" s="625"/>
      <c r="AE314" s="627"/>
      <c r="AF314" s="627"/>
      <c r="AG314" s="627"/>
      <c r="AH314" s="627"/>
      <c r="AI314" s="627"/>
      <c r="AJ314" s="627"/>
      <c r="AK314" s="627"/>
      <c r="AL314" s="627"/>
      <c r="AM314" s="627"/>
      <c r="AN314" s="627"/>
      <c r="AO314" s="627"/>
      <c r="AP314" s="627"/>
      <c r="AQ314" s="627"/>
      <c r="AR314" s="627"/>
      <c r="AS314" s="627"/>
      <c r="AT314" s="627"/>
      <c r="AU314" s="627"/>
      <c r="AV314" s="627"/>
      <c r="AW314" s="627"/>
      <c r="AX314" s="295"/>
    </row>
    <row r="315" spans="1:50" s="207" customFormat="1" ht="24" hidden="1" customHeight="1" x14ac:dyDescent="0.15">
      <c r="A315" s="216"/>
      <c r="B315" s="158"/>
      <c r="C315" s="258" t="s">
        <v>3117</v>
      </c>
      <c r="D315" s="625" t="s">
        <v>12507</v>
      </c>
      <c r="E315" s="625" t="s">
        <v>9570</v>
      </c>
      <c r="F315" s="625" t="s">
        <v>3117</v>
      </c>
      <c r="G315" s="625" t="s">
        <v>3120</v>
      </c>
      <c r="H315" s="627"/>
      <c r="I315" s="626">
        <v>8800</v>
      </c>
      <c r="J315" s="626"/>
      <c r="K315" s="626"/>
      <c r="L315" s="625" t="s">
        <v>310</v>
      </c>
      <c r="M315" s="626">
        <v>60</v>
      </c>
      <c r="N315" s="626">
        <v>85</v>
      </c>
      <c r="O315" s="626">
        <v>5100</v>
      </c>
      <c r="P315" s="626">
        <v>1</v>
      </c>
      <c r="Q315" s="626"/>
      <c r="R315" s="626"/>
      <c r="S315" s="648"/>
      <c r="T315" s="648"/>
      <c r="U315" s="625">
        <v>2017</v>
      </c>
      <c r="V315" s="627"/>
      <c r="W315" s="627"/>
      <c r="X315" s="627"/>
      <c r="Y315" s="627"/>
      <c r="Z315" s="627"/>
      <c r="AA315" s="627"/>
      <c r="AB315" s="626"/>
      <c r="AC315" s="625"/>
      <c r="AD315" s="625"/>
      <c r="AE315" s="627"/>
      <c r="AF315" s="627"/>
      <c r="AG315" s="627"/>
      <c r="AH315" s="627"/>
      <c r="AI315" s="627"/>
      <c r="AJ315" s="627"/>
      <c r="AK315" s="627"/>
      <c r="AL315" s="627"/>
      <c r="AM315" s="627"/>
      <c r="AN315" s="627"/>
      <c r="AO315" s="627"/>
      <c r="AP315" s="627"/>
      <c r="AQ315" s="627"/>
      <c r="AR315" s="627"/>
      <c r="AS315" s="627"/>
      <c r="AT315" s="627"/>
      <c r="AU315" s="627"/>
      <c r="AV315" s="627"/>
      <c r="AW315" s="627"/>
      <c r="AX315" s="295"/>
    </row>
    <row r="316" spans="1:50" s="207" customFormat="1" ht="24" hidden="1" customHeight="1" x14ac:dyDescent="0.15">
      <c r="A316" s="216"/>
      <c r="B316" s="158"/>
      <c r="C316" s="625" t="s">
        <v>3117</v>
      </c>
      <c r="D316" s="625" t="s">
        <v>12508</v>
      </c>
      <c r="E316" s="625" t="s">
        <v>9571</v>
      </c>
      <c r="F316" s="625" t="s">
        <v>3117</v>
      </c>
      <c r="G316" s="625" t="s">
        <v>3120</v>
      </c>
      <c r="H316" s="627"/>
      <c r="I316" s="626">
        <v>7140</v>
      </c>
      <c r="J316" s="626"/>
      <c r="K316" s="626"/>
      <c r="L316" s="625" t="s">
        <v>330</v>
      </c>
      <c r="M316" s="626">
        <v>70</v>
      </c>
      <c r="N316" s="626">
        <v>100</v>
      </c>
      <c r="O316" s="626">
        <v>7000</v>
      </c>
      <c r="P316" s="626">
        <v>1</v>
      </c>
      <c r="Q316" s="626"/>
      <c r="R316" s="626"/>
      <c r="S316" s="648"/>
      <c r="T316" s="648"/>
      <c r="U316" s="625">
        <v>2015</v>
      </c>
      <c r="V316" s="627"/>
      <c r="W316" s="627"/>
      <c r="X316" s="627"/>
      <c r="Y316" s="627"/>
      <c r="Z316" s="627"/>
      <c r="AA316" s="627"/>
      <c r="AB316" s="626"/>
      <c r="AC316" s="625"/>
      <c r="AD316" s="625"/>
      <c r="AE316" s="627"/>
      <c r="AF316" s="627"/>
      <c r="AG316" s="627"/>
      <c r="AH316" s="627"/>
      <c r="AI316" s="627"/>
      <c r="AJ316" s="627"/>
      <c r="AK316" s="627"/>
      <c r="AL316" s="627"/>
      <c r="AM316" s="627"/>
      <c r="AN316" s="627"/>
      <c r="AO316" s="627"/>
      <c r="AP316" s="627"/>
      <c r="AQ316" s="627"/>
      <c r="AR316" s="627"/>
      <c r="AS316" s="627"/>
      <c r="AT316" s="627"/>
      <c r="AU316" s="627"/>
      <c r="AV316" s="627"/>
      <c r="AW316" s="627"/>
      <c r="AX316" s="295"/>
    </row>
    <row r="317" spans="1:50" s="207" customFormat="1" ht="24" hidden="1" customHeight="1" x14ac:dyDescent="0.15">
      <c r="A317" s="216"/>
      <c r="B317" s="158"/>
      <c r="C317" s="625" t="s">
        <v>3117</v>
      </c>
      <c r="D317" s="625" t="s">
        <v>12509</v>
      </c>
      <c r="E317" s="625" t="s">
        <v>9572</v>
      </c>
      <c r="F317" s="625" t="s">
        <v>3117</v>
      </c>
      <c r="G317" s="625" t="s">
        <v>3120</v>
      </c>
      <c r="H317" s="627"/>
      <c r="I317" s="626">
        <v>7140</v>
      </c>
      <c r="J317" s="626"/>
      <c r="K317" s="626"/>
      <c r="L317" s="625" t="s">
        <v>154</v>
      </c>
      <c r="M317" s="626">
        <v>70</v>
      </c>
      <c r="N317" s="626">
        <v>90</v>
      </c>
      <c r="O317" s="626">
        <v>6300</v>
      </c>
      <c r="P317" s="626">
        <v>1</v>
      </c>
      <c r="Q317" s="626"/>
      <c r="R317" s="626"/>
      <c r="S317" s="648"/>
      <c r="T317" s="648"/>
      <c r="U317" s="625">
        <v>2014</v>
      </c>
      <c r="V317" s="627"/>
      <c r="W317" s="627"/>
      <c r="X317" s="627"/>
      <c r="Y317" s="627"/>
      <c r="Z317" s="627"/>
      <c r="AA317" s="627"/>
      <c r="AB317" s="626"/>
      <c r="AC317" s="625"/>
      <c r="AD317" s="625"/>
      <c r="AE317" s="627"/>
      <c r="AF317" s="627"/>
      <c r="AG317" s="627"/>
      <c r="AH317" s="627"/>
      <c r="AI317" s="627"/>
      <c r="AJ317" s="627"/>
      <c r="AK317" s="627"/>
      <c r="AL317" s="627"/>
      <c r="AM317" s="627"/>
      <c r="AN317" s="627"/>
      <c r="AO317" s="627"/>
      <c r="AP317" s="627"/>
      <c r="AQ317" s="627"/>
      <c r="AR317" s="627"/>
      <c r="AS317" s="627"/>
      <c r="AT317" s="627"/>
      <c r="AU317" s="627"/>
      <c r="AV317" s="627"/>
      <c r="AW317" s="627"/>
      <c r="AX317" s="295"/>
    </row>
    <row r="318" spans="1:50" s="207" customFormat="1" ht="24" hidden="1" customHeight="1" x14ac:dyDescent="0.15">
      <c r="A318" s="216"/>
      <c r="B318" s="158"/>
      <c r="C318" s="625" t="s">
        <v>3117</v>
      </c>
      <c r="D318" s="625" t="s">
        <v>12510</v>
      </c>
      <c r="E318" s="625" t="s">
        <v>11399</v>
      </c>
      <c r="F318" s="625" t="s">
        <v>3117</v>
      </c>
      <c r="G318" s="625" t="s">
        <v>3120</v>
      </c>
      <c r="H318" s="627"/>
      <c r="I318" s="626">
        <v>4500</v>
      </c>
      <c r="J318" s="626"/>
      <c r="K318" s="626"/>
      <c r="L318" s="625" t="s">
        <v>503</v>
      </c>
      <c r="M318" s="626"/>
      <c r="N318" s="626"/>
      <c r="O318" s="626">
        <v>4500</v>
      </c>
      <c r="P318" s="626">
        <v>1</v>
      </c>
      <c r="Q318" s="626"/>
      <c r="R318" s="626"/>
      <c r="S318" s="625"/>
      <c r="T318" s="625"/>
      <c r="U318" s="625">
        <v>2005</v>
      </c>
      <c r="V318" s="627"/>
      <c r="W318" s="627"/>
      <c r="X318" s="627"/>
      <c r="Y318" s="627"/>
      <c r="Z318" s="627"/>
      <c r="AA318" s="627"/>
      <c r="AB318" s="626"/>
      <c r="AC318" s="625"/>
      <c r="AD318" s="625"/>
      <c r="AE318" s="627"/>
      <c r="AF318" s="627"/>
      <c r="AG318" s="627"/>
      <c r="AH318" s="627"/>
      <c r="AI318" s="627"/>
      <c r="AJ318" s="627"/>
      <c r="AK318" s="627"/>
      <c r="AL318" s="627"/>
      <c r="AM318" s="627"/>
      <c r="AN318" s="627"/>
      <c r="AO318" s="627"/>
      <c r="AP318" s="627"/>
      <c r="AQ318" s="627"/>
      <c r="AR318" s="627"/>
      <c r="AS318" s="627"/>
      <c r="AT318" s="627"/>
      <c r="AU318" s="627"/>
      <c r="AV318" s="627"/>
      <c r="AW318" s="627"/>
      <c r="AX318" s="295"/>
    </row>
    <row r="319" spans="1:50" s="207" customFormat="1" ht="24" hidden="1" customHeight="1" x14ac:dyDescent="0.15">
      <c r="A319" s="216"/>
      <c r="B319" s="158"/>
      <c r="C319" s="293" t="s">
        <v>3117</v>
      </c>
      <c r="D319" s="625" t="s">
        <v>3121</v>
      </c>
      <c r="E319" s="625" t="s">
        <v>11400</v>
      </c>
      <c r="F319" s="625" t="s">
        <v>3117</v>
      </c>
      <c r="G319" s="625" t="s">
        <v>3120</v>
      </c>
      <c r="H319" s="627"/>
      <c r="I319" s="626">
        <v>14350</v>
      </c>
      <c r="J319" s="626"/>
      <c r="K319" s="626"/>
      <c r="L319" s="625" t="s">
        <v>310</v>
      </c>
      <c r="M319" s="626"/>
      <c r="N319" s="626"/>
      <c r="O319" s="626">
        <v>14350</v>
      </c>
      <c r="P319" s="626">
        <v>1</v>
      </c>
      <c r="Q319" s="626"/>
      <c r="R319" s="626"/>
      <c r="S319" s="625"/>
      <c r="T319" s="625"/>
      <c r="U319" s="625">
        <v>2009</v>
      </c>
      <c r="V319" s="627"/>
      <c r="W319" s="627"/>
      <c r="X319" s="627"/>
      <c r="Y319" s="627"/>
      <c r="Z319" s="627"/>
      <c r="AA319" s="627"/>
      <c r="AB319" s="626"/>
      <c r="AC319" s="625"/>
      <c r="AD319" s="625"/>
      <c r="AE319" s="627"/>
      <c r="AF319" s="627"/>
      <c r="AG319" s="627"/>
      <c r="AH319" s="627"/>
      <c r="AI319" s="627"/>
      <c r="AJ319" s="627"/>
      <c r="AK319" s="627"/>
      <c r="AL319" s="627"/>
      <c r="AM319" s="627"/>
      <c r="AN319" s="627"/>
      <c r="AO319" s="627"/>
      <c r="AP319" s="627"/>
      <c r="AQ319" s="627"/>
      <c r="AR319" s="627"/>
      <c r="AS319" s="627"/>
      <c r="AT319" s="627"/>
      <c r="AU319" s="627"/>
      <c r="AV319" s="627"/>
      <c r="AW319" s="627"/>
      <c r="AX319" s="295"/>
    </row>
    <row r="320" spans="1:50" s="207" customFormat="1" ht="24" hidden="1" customHeight="1" x14ac:dyDescent="0.15">
      <c r="A320" s="216"/>
      <c r="B320" s="158"/>
      <c r="C320" s="625" t="s">
        <v>3117</v>
      </c>
      <c r="D320" s="625" t="s">
        <v>12505</v>
      </c>
      <c r="E320" s="625" t="s">
        <v>11401</v>
      </c>
      <c r="F320" s="625" t="s">
        <v>3117</v>
      </c>
      <c r="G320" s="625" t="s">
        <v>3120</v>
      </c>
      <c r="H320" s="627"/>
      <c r="I320" s="626">
        <v>2664</v>
      </c>
      <c r="J320" s="626"/>
      <c r="K320" s="626"/>
      <c r="L320" s="625" t="s">
        <v>310</v>
      </c>
      <c r="M320" s="626"/>
      <c r="N320" s="626"/>
      <c r="O320" s="626">
        <v>2664</v>
      </c>
      <c r="P320" s="626">
        <v>1</v>
      </c>
      <c r="Q320" s="626"/>
      <c r="R320" s="626"/>
      <c r="S320" s="625"/>
      <c r="T320" s="625"/>
      <c r="U320" s="625">
        <v>2015</v>
      </c>
      <c r="V320" s="627"/>
      <c r="W320" s="627"/>
      <c r="X320" s="627"/>
      <c r="Y320" s="627"/>
      <c r="Z320" s="627"/>
      <c r="AA320" s="627"/>
      <c r="AB320" s="626"/>
      <c r="AC320" s="625"/>
      <c r="AD320" s="625"/>
      <c r="AE320" s="627"/>
      <c r="AF320" s="627"/>
      <c r="AG320" s="627"/>
      <c r="AH320" s="627"/>
      <c r="AI320" s="627"/>
      <c r="AJ320" s="627"/>
      <c r="AK320" s="627"/>
      <c r="AL320" s="627"/>
      <c r="AM320" s="627"/>
      <c r="AN320" s="627"/>
      <c r="AO320" s="627"/>
      <c r="AP320" s="627"/>
      <c r="AQ320" s="627"/>
      <c r="AR320" s="627"/>
      <c r="AS320" s="627"/>
      <c r="AT320" s="627"/>
      <c r="AU320" s="627"/>
      <c r="AV320" s="627"/>
      <c r="AW320" s="627"/>
      <c r="AX320" s="295"/>
    </row>
    <row r="321" spans="1:50" s="207" customFormat="1" ht="24" hidden="1" customHeight="1" x14ac:dyDescent="0.15">
      <c r="A321" s="216"/>
      <c r="B321" s="158"/>
      <c r="C321" s="625" t="s">
        <v>3117</v>
      </c>
      <c r="D321" s="625" t="s">
        <v>12511</v>
      </c>
      <c r="E321" s="625" t="s">
        <v>11402</v>
      </c>
      <c r="F321" s="625" t="s">
        <v>3117</v>
      </c>
      <c r="G321" s="625" t="s">
        <v>3120</v>
      </c>
      <c r="H321" s="627"/>
      <c r="I321" s="626">
        <v>5400</v>
      </c>
      <c r="J321" s="626"/>
      <c r="K321" s="626"/>
      <c r="L321" s="625" t="s">
        <v>310</v>
      </c>
      <c r="M321" s="626"/>
      <c r="N321" s="626"/>
      <c r="O321" s="626">
        <v>5400</v>
      </c>
      <c r="P321" s="626">
        <v>1</v>
      </c>
      <c r="Q321" s="626"/>
      <c r="R321" s="626"/>
      <c r="S321" s="625"/>
      <c r="T321" s="625"/>
      <c r="U321" s="625">
        <v>2005</v>
      </c>
      <c r="V321" s="627"/>
      <c r="W321" s="627"/>
      <c r="X321" s="627"/>
      <c r="Y321" s="627"/>
      <c r="Z321" s="627"/>
      <c r="AA321" s="627"/>
      <c r="AB321" s="626"/>
      <c r="AC321" s="625"/>
      <c r="AD321" s="625"/>
      <c r="AE321" s="627"/>
      <c r="AF321" s="627"/>
      <c r="AG321" s="627"/>
      <c r="AH321" s="627"/>
      <c r="AI321" s="627"/>
      <c r="AJ321" s="627"/>
      <c r="AK321" s="627"/>
      <c r="AL321" s="627"/>
      <c r="AM321" s="627"/>
      <c r="AN321" s="627"/>
      <c r="AO321" s="627"/>
      <c r="AP321" s="627"/>
      <c r="AQ321" s="627"/>
      <c r="AR321" s="627"/>
      <c r="AS321" s="627"/>
      <c r="AT321" s="627"/>
      <c r="AU321" s="627"/>
      <c r="AV321" s="627"/>
      <c r="AW321" s="627"/>
      <c r="AX321" s="295"/>
    </row>
    <row r="322" spans="1:50" s="207" customFormat="1" ht="24" hidden="1" customHeight="1" x14ac:dyDescent="0.15">
      <c r="A322" s="216"/>
      <c r="B322" s="158"/>
      <c r="C322" s="625" t="s">
        <v>3117</v>
      </c>
      <c r="D322" s="625" t="s">
        <v>12512</v>
      </c>
      <c r="E322" s="625" t="s">
        <v>11403</v>
      </c>
      <c r="F322" s="625" t="s">
        <v>3117</v>
      </c>
      <c r="G322" s="625" t="s">
        <v>3117</v>
      </c>
      <c r="H322" s="627"/>
      <c r="I322" s="626">
        <v>4675</v>
      </c>
      <c r="J322" s="626"/>
      <c r="K322" s="626"/>
      <c r="L322" s="625" t="s">
        <v>310</v>
      </c>
      <c r="M322" s="626"/>
      <c r="N322" s="626"/>
      <c r="O322" s="626">
        <v>4675</v>
      </c>
      <c r="P322" s="626">
        <v>1</v>
      </c>
      <c r="Q322" s="626"/>
      <c r="R322" s="626"/>
      <c r="S322" s="625"/>
      <c r="T322" s="625"/>
      <c r="U322" s="625">
        <v>2017</v>
      </c>
      <c r="V322" s="627"/>
      <c r="W322" s="627"/>
      <c r="X322" s="627"/>
      <c r="Y322" s="627"/>
      <c r="Z322" s="627"/>
      <c r="AA322" s="627"/>
      <c r="AB322" s="626"/>
      <c r="AC322" s="625"/>
      <c r="AD322" s="625"/>
      <c r="AE322" s="627"/>
      <c r="AF322" s="627"/>
      <c r="AG322" s="627"/>
      <c r="AH322" s="627"/>
      <c r="AI322" s="627"/>
      <c r="AJ322" s="627"/>
      <c r="AK322" s="627"/>
      <c r="AL322" s="627"/>
      <c r="AM322" s="627"/>
      <c r="AN322" s="627"/>
      <c r="AO322" s="627"/>
      <c r="AP322" s="627"/>
      <c r="AQ322" s="627"/>
      <c r="AR322" s="627"/>
      <c r="AS322" s="627"/>
      <c r="AT322" s="627"/>
      <c r="AU322" s="627"/>
      <c r="AV322" s="627"/>
      <c r="AW322" s="627"/>
      <c r="AX322" s="295"/>
    </row>
    <row r="323" spans="1:50" s="207" customFormat="1" ht="24" hidden="1" customHeight="1" x14ac:dyDescent="0.15">
      <c r="A323" s="216"/>
      <c r="B323" s="158"/>
      <c r="C323" s="625" t="s">
        <v>3117</v>
      </c>
      <c r="D323" s="625" t="s">
        <v>12513</v>
      </c>
      <c r="E323" s="625" t="s">
        <v>11404</v>
      </c>
      <c r="F323" s="625" t="s">
        <v>3117</v>
      </c>
      <c r="G323" s="625" t="s">
        <v>3120</v>
      </c>
      <c r="H323" s="627"/>
      <c r="I323" s="626">
        <v>4590</v>
      </c>
      <c r="J323" s="626"/>
      <c r="K323" s="626"/>
      <c r="L323" s="625" t="s">
        <v>310</v>
      </c>
      <c r="M323" s="626"/>
      <c r="N323" s="626"/>
      <c r="O323" s="626">
        <v>4590</v>
      </c>
      <c r="P323" s="626">
        <v>1</v>
      </c>
      <c r="Q323" s="626"/>
      <c r="R323" s="626"/>
      <c r="S323" s="625"/>
      <c r="T323" s="625"/>
      <c r="U323" s="625">
        <v>2017</v>
      </c>
      <c r="V323" s="627"/>
      <c r="W323" s="627"/>
      <c r="X323" s="627"/>
      <c r="Y323" s="627"/>
      <c r="Z323" s="627"/>
      <c r="AA323" s="627"/>
      <c r="AB323" s="626"/>
      <c r="AC323" s="625"/>
      <c r="AD323" s="625"/>
      <c r="AE323" s="627"/>
      <c r="AF323" s="627"/>
      <c r="AG323" s="627"/>
      <c r="AH323" s="627"/>
      <c r="AI323" s="627"/>
      <c r="AJ323" s="627"/>
      <c r="AK323" s="627"/>
      <c r="AL323" s="627"/>
      <c r="AM323" s="627"/>
      <c r="AN323" s="627"/>
      <c r="AO323" s="627"/>
      <c r="AP323" s="627"/>
      <c r="AQ323" s="627"/>
      <c r="AR323" s="627"/>
      <c r="AS323" s="627"/>
      <c r="AT323" s="627"/>
      <c r="AU323" s="627"/>
      <c r="AV323" s="627"/>
      <c r="AW323" s="627"/>
      <c r="AX323" s="295"/>
    </row>
    <row r="324" spans="1:50" s="207" customFormat="1" ht="24" hidden="1" customHeight="1" x14ac:dyDescent="0.15">
      <c r="A324" s="216"/>
      <c r="B324" s="158"/>
      <c r="C324" s="625" t="s">
        <v>3117</v>
      </c>
      <c r="D324" s="625" t="s">
        <v>12514</v>
      </c>
      <c r="E324" s="625" t="s">
        <v>11405</v>
      </c>
      <c r="F324" s="625" t="s">
        <v>3117</v>
      </c>
      <c r="G324" s="625" t="s">
        <v>3120</v>
      </c>
      <c r="H324" s="627"/>
      <c r="I324" s="626">
        <v>3750</v>
      </c>
      <c r="J324" s="626"/>
      <c r="K324" s="626"/>
      <c r="L324" s="625" t="s">
        <v>310</v>
      </c>
      <c r="M324" s="626"/>
      <c r="N324" s="626"/>
      <c r="O324" s="626">
        <v>3750</v>
      </c>
      <c r="P324" s="626">
        <v>1</v>
      </c>
      <c r="Q324" s="626"/>
      <c r="R324" s="626"/>
      <c r="S324" s="625"/>
      <c r="T324" s="625"/>
      <c r="U324" s="625">
        <v>2014</v>
      </c>
      <c r="V324" s="627"/>
      <c r="W324" s="627"/>
      <c r="X324" s="627"/>
      <c r="Y324" s="627"/>
      <c r="Z324" s="627"/>
      <c r="AA324" s="627"/>
      <c r="AB324" s="626"/>
      <c r="AC324" s="625"/>
      <c r="AD324" s="625"/>
      <c r="AE324" s="627"/>
      <c r="AF324" s="627"/>
      <c r="AG324" s="627"/>
      <c r="AH324" s="627"/>
      <c r="AI324" s="627"/>
      <c r="AJ324" s="627"/>
      <c r="AK324" s="627"/>
      <c r="AL324" s="627"/>
      <c r="AM324" s="627"/>
      <c r="AN324" s="627"/>
      <c r="AO324" s="627"/>
      <c r="AP324" s="627"/>
      <c r="AQ324" s="627"/>
      <c r="AR324" s="627"/>
      <c r="AS324" s="627"/>
      <c r="AT324" s="627"/>
      <c r="AU324" s="627"/>
      <c r="AV324" s="627"/>
      <c r="AW324" s="627"/>
      <c r="AX324" s="295"/>
    </row>
    <row r="325" spans="1:50" s="207" customFormat="1" ht="24" hidden="1" customHeight="1" x14ac:dyDescent="0.15">
      <c r="A325" s="216"/>
      <c r="B325" s="158"/>
      <c r="C325" s="625" t="s">
        <v>3117</v>
      </c>
      <c r="D325" s="625" t="s">
        <v>12515</v>
      </c>
      <c r="E325" s="625" t="s">
        <v>11406</v>
      </c>
      <c r="F325" s="625" t="s">
        <v>3117</v>
      </c>
      <c r="G325" s="625" t="s">
        <v>3120</v>
      </c>
      <c r="H325" s="627"/>
      <c r="I325" s="626">
        <v>2940</v>
      </c>
      <c r="J325" s="626"/>
      <c r="K325" s="626"/>
      <c r="L325" s="625" t="s">
        <v>310</v>
      </c>
      <c r="M325" s="626"/>
      <c r="N325" s="626"/>
      <c r="O325" s="626">
        <v>2940</v>
      </c>
      <c r="P325" s="626">
        <v>1</v>
      </c>
      <c r="Q325" s="626"/>
      <c r="R325" s="626"/>
      <c r="S325" s="625"/>
      <c r="T325" s="625"/>
      <c r="U325" s="625">
        <v>2008</v>
      </c>
      <c r="V325" s="627"/>
      <c r="W325" s="627"/>
      <c r="X325" s="627"/>
      <c r="Y325" s="627"/>
      <c r="Z325" s="627"/>
      <c r="AA325" s="627"/>
      <c r="AB325" s="626"/>
      <c r="AC325" s="625"/>
      <c r="AD325" s="625"/>
      <c r="AE325" s="627"/>
      <c r="AF325" s="627"/>
      <c r="AG325" s="627"/>
      <c r="AH325" s="627"/>
      <c r="AI325" s="627"/>
      <c r="AJ325" s="627"/>
      <c r="AK325" s="627"/>
      <c r="AL325" s="627"/>
      <c r="AM325" s="627"/>
      <c r="AN325" s="627"/>
      <c r="AO325" s="627"/>
      <c r="AP325" s="627"/>
      <c r="AQ325" s="627"/>
      <c r="AR325" s="627"/>
      <c r="AS325" s="627"/>
      <c r="AT325" s="627"/>
      <c r="AU325" s="627"/>
      <c r="AV325" s="627"/>
      <c r="AW325" s="627"/>
      <c r="AX325" s="295"/>
    </row>
    <row r="326" spans="1:50" s="207" customFormat="1" ht="24" hidden="1" customHeight="1" x14ac:dyDescent="0.15">
      <c r="A326" s="216"/>
      <c r="B326" s="158"/>
      <c r="C326" s="625" t="s">
        <v>3117</v>
      </c>
      <c r="D326" s="625" t="s">
        <v>3122</v>
      </c>
      <c r="E326" s="625" t="s">
        <v>11407</v>
      </c>
      <c r="F326" s="625" t="s">
        <v>3117</v>
      </c>
      <c r="G326" s="625" t="s">
        <v>3120</v>
      </c>
      <c r="H326" s="627"/>
      <c r="I326" s="626">
        <v>6450</v>
      </c>
      <c r="J326" s="626"/>
      <c r="K326" s="626"/>
      <c r="L326" s="625" t="s">
        <v>310</v>
      </c>
      <c r="M326" s="626"/>
      <c r="N326" s="626"/>
      <c r="O326" s="626">
        <v>6450</v>
      </c>
      <c r="P326" s="626">
        <v>1</v>
      </c>
      <c r="Q326" s="626"/>
      <c r="R326" s="626"/>
      <c r="S326" s="625"/>
      <c r="T326" s="625"/>
      <c r="U326" s="625">
        <v>2008</v>
      </c>
      <c r="V326" s="627"/>
      <c r="W326" s="627"/>
      <c r="X326" s="627"/>
      <c r="Y326" s="627"/>
      <c r="Z326" s="627"/>
      <c r="AA326" s="627"/>
      <c r="AB326" s="626"/>
      <c r="AC326" s="625"/>
      <c r="AD326" s="625"/>
      <c r="AE326" s="716"/>
      <c r="AF326" s="716"/>
      <c r="AG326" s="716"/>
      <c r="AH326" s="716"/>
      <c r="AI326" s="716"/>
      <c r="AJ326" s="716"/>
      <c r="AK326" s="716"/>
      <c r="AL326" s="716"/>
      <c r="AM326" s="716"/>
      <c r="AN326" s="716"/>
      <c r="AO326" s="716"/>
      <c r="AP326" s="716"/>
      <c r="AQ326" s="716"/>
      <c r="AR326" s="716"/>
      <c r="AS326" s="716"/>
      <c r="AT326" s="716"/>
      <c r="AU326" s="716"/>
      <c r="AV326" s="716"/>
      <c r="AW326" s="716"/>
      <c r="AX326" s="295"/>
    </row>
    <row r="327" spans="1:50" s="207" customFormat="1" ht="24" hidden="1" customHeight="1" x14ac:dyDescent="0.15">
      <c r="A327" s="216"/>
      <c r="B327" s="158"/>
      <c r="C327" s="625" t="s">
        <v>3117</v>
      </c>
      <c r="D327" s="625" t="s">
        <v>12517</v>
      </c>
      <c r="E327" s="781" t="s">
        <v>11408</v>
      </c>
      <c r="F327" s="625" t="s">
        <v>3117</v>
      </c>
      <c r="G327" s="625" t="s">
        <v>3120</v>
      </c>
      <c r="H327" s="724"/>
      <c r="I327" s="1029">
        <v>5335</v>
      </c>
      <c r="J327" s="626"/>
      <c r="K327" s="626"/>
      <c r="L327" s="625" t="s">
        <v>310</v>
      </c>
      <c r="M327" s="626"/>
      <c r="N327" s="626"/>
      <c r="O327" s="626">
        <v>5335</v>
      </c>
      <c r="P327" s="626">
        <v>1</v>
      </c>
      <c r="Q327" s="626"/>
      <c r="R327" s="626"/>
      <c r="S327" s="625"/>
      <c r="T327" s="625"/>
      <c r="U327" s="625">
        <v>2014</v>
      </c>
      <c r="V327" s="716"/>
      <c r="W327" s="716"/>
      <c r="X327" s="716"/>
      <c r="Y327" s="716"/>
      <c r="Z327" s="716"/>
      <c r="AA327" s="716"/>
      <c r="AB327" s="626"/>
      <c r="AC327" s="625"/>
      <c r="AD327" s="625"/>
      <c r="AE327" s="716"/>
      <c r="AF327" s="716"/>
      <c r="AG327" s="716"/>
      <c r="AH327" s="716"/>
      <c r="AI327" s="716"/>
      <c r="AJ327" s="716"/>
      <c r="AK327" s="716"/>
      <c r="AL327" s="716"/>
      <c r="AM327" s="716"/>
      <c r="AN327" s="716"/>
      <c r="AO327" s="716"/>
      <c r="AP327" s="716"/>
      <c r="AQ327" s="716"/>
      <c r="AR327" s="716"/>
      <c r="AS327" s="716"/>
      <c r="AT327" s="716"/>
      <c r="AU327" s="716"/>
      <c r="AV327" s="716"/>
      <c r="AW327" s="716"/>
      <c r="AX327" s="295"/>
    </row>
    <row r="328" spans="1:50" s="207" customFormat="1" ht="24" hidden="1" customHeight="1" x14ac:dyDescent="0.15">
      <c r="A328" s="216"/>
      <c r="B328" s="158"/>
      <c r="C328" s="625" t="s">
        <v>3117</v>
      </c>
      <c r="D328" s="625" t="s">
        <v>12518</v>
      </c>
      <c r="E328" s="781" t="s">
        <v>11409</v>
      </c>
      <c r="F328" s="625" t="s">
        <v>3117</v>
      </c>
      <c r="G328" s="625" t="s">
        <v>3120</v>
      </c>
      <c r="H328" s="724"/>
      <c r="I328" s="1029">
        <v>3840</v>
      </c>
      <c r="J328" s="626"/>
      <c r="K328" s="626"/>
      <c r="L328" s="625" t="s">
        <v>310</v>
      </c>
      <c r="M328" s="626"/>
      <c r="N328" s="626"/>
      <c r="O328" s="626">
        <v>3840</v>
      </c>
      <c r="P328" s="626">
        <v>1</v>
      </c>
      <c r="Q328" s="626"/>
      <c r="R328" s="626"/>
      <c r="S328" s="625"/>
      <c r="T328" s="625"/>
      <c r="U328" s="625">
        <v>2017</v>
      </c>
      <c r="V328" s="716"/>
      <c r="W328" s="716"/>
      <c r="X328" s="716"/>
      <c r="Y328" s="716"/>
      <c r="Z328" s="716"/>
      <c r="AA328" s="716"/>
      <c r="AB328" s="626"/>
      <c r="AC328" s="625"/>
      <c r="AD328" s="625"/>
      <c r="AE328" s="716"/>
      <c r="AF328" s="716"/>
      <c r="AG328" s="716"/>
      <c r="AH328" s="716"/>
      <c r="AI328" s="716"/>
      <c r="AJ328" s="716"/>
      <c r="AK328" s="716"/>
      <c r="AL328" s="716"/>
      <c r="AM328" s="716"/>
      <c r="AN328" s="716"/>
      <c r="AO328" s="716"/>
      <c r="AP328" s="716"/>
      <c r="AQ328" s="716"/>
      <c r="AR328" s="716"/>
      <c r="AS328" s="716"/>
      <c r="AT328" s="716"/>
      <c r="AU328" s="716"/>
      <c r="AV328" s="716"/>
      <c r="AW328" s="716"/>
      <c r="AX328" s="295"/>
    </row>
    <row r="329" spans="1:50" s="207" customFormat="1" ht="24" hidden="1" customHeight="1" x14ac:dyDescent="0.15">
      <c r="A329" s="216"/>
      <c r="B329" s="158"/>
      <c r="C329" s="625" t="s">
        <v>3117</v>
      </c>
      <c r="D329" s="625" t="s">
        <v>12519</v>
      </c>
      <c r="E329" s="781" t="s">
        <v>11410</v>
      </c>
      <c r="F329" s="625" t="s">
        <v>3117</v>
      </c>
      <c r="G329" s="625" t="s">
        <v>3120</v>
      </c>
      <c r="H329" s="724"/>
      <c r="I329" s="1029">
        <v>3200</v>
      </c>
      <c r="J329" s="626"/>
      <c r="K329" s="626"/>
      <c r="L329" s="625" t="s">
        <v>310</v>
      </c>
      <c r="M329" s="626"/>
      <c r="N329" s="626"/>
      <c r="O329" s="626">
        <v>3200</v>
      </c>
      <c r="P329" s="626">
        <v>1</v>
      </c>
      <c r="Q329" s="626"/>
      <c r="R329" s="626"/>
      <c r="S329" s="625"/>
      <c r="T329" s="625"/>
      <c r="U329" s="625">
        <v>2015</v>
      </c>
      <c r="V329" s="716"/>
      <c r="W329" s="716"/>
      <c r="X329" s="716"/>
      <c r="Y329" s="716"/>
      <c r="Z329" s="716"/>
      <c r="AA329" s="716"/>
      <c r="AB329" s="626"/>
      <c r="AC329" s="625"/>
      <c r="AD329" s="625"/>
      <c r="AE329" s="716"/>
      <c r="AF329" s="716"/>
      <c r="AG329" s="716"/>
      <c r="AH329" s="716"/>
      <c r="AI329" s="716"/>
      <c r="AJ329" s="716"/>
      <c r="AK329" s="716"/>
      <c r="AL329" s="716"/>
      <c r="AM329" s="716"/>
      <c r="AN329" s="716"/>
      <c r="AO329" s="716"/>
      <c r="AP329" s="716"/>
      <c r="AQ329" s="716"/>
      <c r="AR329" s="716"/>
      <c r="AS329" s="716"/>
      <c r="AT329" s="716"/>
      <c r="AU329" s="716"/>
      <c r="AV329" s="716"/>
      <c r="AW329" s="716"/>
      <c r="AX329" s="295"/>
    </row>
    <row r="330" spans="1:50" s="207" customFormat="1" ht="24" hidden="1" customHeight="1" x14ac:dyDescent="0.15">
      <c r="A330" s="216"/>
      <c r="B330" s="158"/>
      <c r="C330" s="625" t="s">
        <v>3117</v>
      </c>
      <c r="D330" s="625" t="s">
        <v>12520</v>
      </c>
      <c r="E330" s="781" t="s">
        <v>12521</v>
      </c>
      <c r="F330" s="625" t="s">
        <v>3117</v>
      </c>
      <c r="G330" s="625" t="s">
        <v>3120</v>
      </c>
      <c r="H330" s="627"/>
      <c r="I330" s="1029">
        <v>7140</v>
      </c>
      <c r="J330" s="626"/>
      <c r="K330" s="626"/>
      <c r="L330" s="625" t="s">
        <v>310</v>
      </c>
      <c r="M330" s="626"/>
      <c r="N330" s="626"/>
      <c r="O330" s="626">
        <v>7140</v>
      </c>
      <c r="P330" s="626">
        <v>1</v>
      </c>
      <c r="Q330" s="626"/>
      <c r="R330" s="626"/>
      <c r="S330" s="625"/>
      <c r="T330" s="625"/>
      <c r="U330" s="625">
        <v>2019</v>
      </c>
      <c r="V330" s="716"/>
      <c r="W330" s="716"/>
      <c r="X330" s="716"/>
      <c r="Y330" s="716"/>
      <c r="Z330" s="716"/>
      <c r="AA330" s="716"/>
      <c r="AB330" s="626"/>
      <c r="AC330" s="625"/>
      <c r="AD330" s="625"/>
      <c r="AE330" s="716"/>
      <c r="AF330" s="716"/>
      <c r="AG330" s="716"/>
      <c r="AH330" s="716"/>
      <c r="AI330" s="716"/>
      <c r="AJ330" s="716"/>
      <c r="AK330" s="716"/>
      <c r="AL330" s="716"/>
      <c r="AM330" s="716"/>
      <c r="AN330" s="716"/>
      <c r="AO330" s="716"/>
      <c r="AP330" s="716"/>
      <c r="AQ330" s="716"/>
      <c r="AR330" s="716"/>
      <c r="AS330" s="716"/>
      <c r="AT330" s="716"/>
      <c r="AU330" s="716"/>
      <c r="AV330" s="716"/>
      <c r="AW330" s="716"/>
      <c r="AX330" s="625"/>
    </row>
    <row r="331" spans="1:50" s="207" customFormat="1" ht="24" hidden="1" customHeight="1" x14ac:dyDescent="0.15">
      <c r="A331" s="216"/>
      <c r="B331" s="158"/>
      <c r="C331" s="625" t="s">
        <v>3117</v>
      </c>
      <c r="D331" s="625" t="s">
        <v>12522</v>
      </c>
      <c r="E331" s="625" t="s">
        <v>12523</v>
      </c>
      <c r="F331" s="625" t="s">
        <v>3117</v>
      </c>
      <c r="G331" s="625" t="s">
        <v>3120</v>
      </c>
      <c r="H331" s="627"/>
      <c r="I331" s="626">
        <v>570</v>
      </c>
      <c r="J331" s="626"/>
      <c r="K331" s="626"/>
      <c r="L331" s="625" t="s">
        <v>153</v>
      </c>
      <c r="M331" s="626"/>
      <c r="N331" s="626"/>
      <c r="O331" s="626">
        <v>570</v>
      </c>
      <c r="P331" s="626">
        <v>1</v>
      </c>
      <c r="Q331" s="626"/>
      <c r="R331" s="626"/>
      <c r="S331" s="625"/>
      <c r="T331" s="625"/>
      <c r="U331" s="625">
        <v>2019</v>
      </c>
      <c r="V331" s="627"/>
      <c r="W331" s="627"/>
      <c r="X331" s="627"/>
      <c r="Y331" s="627"/>
      <c r="Z331" s="627"/>
      <c r="AA331" s="627"/>
      <c r="AB331" s="626"/>
      <c r="AC331" s="625"/>
      <c r="AD331" s="625"/>
      <c r="AE331" s="627"/>
      <c r="AF331" s="627"/>
      <c r="AG331" s="627"/>
      <c r="AH331" s="627"/>
      <c r="AI331" s="627"/>
      <c r="AJ331" s="627"/>
      <c r="AK331" s="627"/>
      <c r="AL331" s="627"/>
      <c r="AM331" s="627"/>
      <c r="AN331" s="627"/>
      <c r="AO331" s="627"/>
      <c r="AP331" s="627"/>
      <c r="AQ331" s="627"/>
      <c r="AR331" s="627"/>
      <c r="AS331" s="627"/>
      <c r="AT331" s="627"/>
      <c r="AU331" s="627"/>
      <c r="AV331" s="627"/>
      <c r="AW331" s="627"/>
      <c r="AX331" s="295"/>
    </row>
    <row r="332" spans="1:50" s="207" customFormat="1" ht="24" hidden="1" customHeight="1" x14ac:dyDescent="0.15">
      <c r="A332" s="216"/>
      <c r="B332" s="158"/>
      <c r="C332" s="625" t="s">
        <v>3117</v>
      </c>
      <c r="D332" s="625" t="s">
        <v>12524</v>
      </c>
      <c r="E332" s="625" t="s">
        <v>12525</v>
      </c>
      <c r="F332" s="625" t="s">
        <v>3117</v>
      </c>
      <c r="G332" s="625" t="s">
        <v>3120</v>
      </c>
      <c r="H332" s="627"/>
      <c r="I332" s="626">
        <v>7140</v>
      </c>
      <c r="J332" s="626"/>
      <c r="K332" s="626"/>
      <c r="L332" s="625" t="s">
        <v>310</v>
      </c>
      <c r="M332" s="626"/>
      <c r="N332" s="626"/>
      <c r="O332" s="626">
        <v>7140</v>
      </c>
      <c r="P332" s="626">
        <v>1</v>
      </c>
      <c r="Q332" s="626"/>
      <c r="R332" s="626"/>
      <c r="S332" s="625"/>
      <c r="T332" s="625"/>
      <c r="U332" s="625">
        <v>2017</v>
      </c>
      <c r="V332" s="627"/>
      <c r="W332" s="627"/>
      <c r="X332" s="627"/>
      <c r="Y332" s="627"/>
      <c r="Z332" s="627"/>
      <c r="AA332" s="627"/>
      <c r="AB332" s="626"/>
      <c r="AC332" s="625"/>
      <c r="AD332" s="625"/>
      <c r="AE332" s="627"/>
      <c r="AF332" s="627"/>
      <c r="AG332" s="627"/>
      <c r="AH332" s="627"/>
      <c r="AI332" s="627"/>
      <c r="AJ332" s="627"/>
      <c r="AK332" s="627"/>
      <c r="AL332" s="627"/>
      <c r="AM332" s="627"/>
      <c r="AN332" s="627"/>
      <c r="AO332" s="627"/>
      <c r="AP332" s="627"/>
      <c r="AQ332" s="627"/>
      <c r="AR332" s="627"/>
      <c r="AS332" s="627"/>
      <c r="AT332" s="627"/>
      <c r="AU332" s="627"/>
      <c r="AV332" s="627"/>
      <c r="AW332" s="627"/>
      <c r="AX332" s="295"/>
    </row>
    <row r="333" spans="1:50" s="207" customFormat="1" ht="24" hidden="1" customHeight="1" x14ac:dyDescent="0.15">
      <c r="A333" s="216"/>
      <c r="B333" s="158"/>
      <c r="C333" s="625" t="s">
        <v>3117</v>
      </c>
      <c r="D333" s="625" t="s">
        <v>12526</v>
      </c>
      <c r="E333" s="625" t="s">
        <v>12527</v>
      </c>
      <c r="F333" s="625" t="s">
        <v>3117</v>
      </c>
      <c r="G333" s="625" t="s">
        <v>3120</v>
      </c>
      <c r="H333" s="627"/>
      <c r="I333" s="626">
        <v>3071</v>
      </c>
      <c r="J333" s="626"/>
      <c r="K333" s="626"/>
      <c r="L333" s="625" t="s">
        <v>310</v>
      </c>
      <c r="M333" s="626"/>
      <c r="N333" s="626"/>
      <c r="O333" s="626">
        <v>3071</v>
      </c>
      <c r="P333" s="626">
        <v>1</v>
      </c>
      <c r="Q333" s="626"/>
      <c r="R333" s="626"/>
      <c r="S333" s="625"/>
      <c r="T333" s="625"/>
      <c r="U333" s="625">
        <v>2018</v>
      </c>
      <c r="V333" s="627"/>
      <c r="W333" s="627"/>
      <c r="X333" s="627"/>
      <c r="Y333" s="627"/>
      <c r="Z333" s="627"/>
      <c r="AA333" s="627"/>
      <c r="AB333" s="626"/>
      <c r="AC333" s="625"/>
      <c r="AD333" s="625"/>
      <c r="AE333" s="627"/>
      <c r="AF333" s="627"/>
      <c r="AG333" s="627"/>
      <c r="AH333" s="627"/>
      <c r="AI333" s="627"/>
      <c r="AJ333" s="627"/>
      <c r="AK333" s="627"/>
      <c r="AL333" s="627"/>
      <c r="AM333" s="627"/>
      <c r="AN333" s="627"/>
      <c r="AO333" s="627"/>
      <c r="AP333" s="627"/>
      <c r="AQ333" s="627"/>
      <c r="AR333" s="627"/>
      <c r="AS333" s="627"/>
      <c r="AT333" s="627"/>
      <c r="AU333" s="627"/>
      <c r="AV333" s="627"/>
      <c r="AW333" s="627"/>
      <c r="AX333" s="295"/>
    </row>
    <row r="334" spans="1:50" s="207" customFormat="1" ht="24" hidden="1" customHeight="1" x14ac:dyDescent="0.15">
      <c r="A334" s="216"/>
      <c r="B334" s="158"/>
      <c r="C334" s="625" t="s">
        <v>3117</v>
      </c>
      <c r="D334" s="625" t="s">
        <v>12528</v>
      </c>
      <c r="E334" s="625" t="s">
        <v>12529</v>
      </c>
      <c r="F334" s="625" t="s">
        <v>3117</v>
      </c>
      <c r="G334" s="625" t="s">
        <v>3120</v>
      </c>
      <c r="H334" s="627"/>
      <c r="I334" s="626">
        <v>4961</v>
      </c>
      <c r="J334" s="626"/>
      <c r="K334" s="626"/>
      <c r="L334" s="625" t="s">
        <v>310</v>
      </c>
      <c r="M334" s="626"/>
      <c r="N334" s="626"/>
      <c r="O334" s="626">
        <v>4961</v>
      </c>
      <c r="P334" s="626">
        <v>1</v>
      </c>
      <c r="Q334" s="626"/>
      <c r="R334" s="626"/>
      <c r="S334" s="625"/>
      <c r="T334" s="625"/>
      <c r="U334" s="625">
        <v>2018</v>
      </c>
      <c r="V334" s="627"/>
      <c r="W334" s="627"/>
      <c r="X334" s="627"/>
      <c r="Y334" s="627"/>
      <c r="Z334" s="627"/>
      <c r="AA334" s="627"/>
      <c r="AB334" s="626"/>
      <c r="AC334" s="625"/>
      <c r="AD334" s="625"/>
      <c r="AE334" s="627"/>
      <c r="AF334" s="627"/>
      <c r="AG334" s="627"/>
      <c r="AH334" s="627"/>
      <c r="AI334" s="627"/>
      <c r="AJ334" s="627"/>
      <c r="AK334" s="627"/>
      <c r="AL334" s="627"/>
      <c r="AM334" s="627"/>
      <c r="AN334" s="627"/>
      <c r="AO334" s="627"/>
      <c r="AP334" s="627"/>
      <c r="AQ334" s="627"/>
      <c r="AR334" s="627"/>
      <c r="AS334" s="627"/>
      <c r="AT334" s="627"/>
      <c r="AU334" s="627"/>
      <c r="AV334" s="627"/>
      <c r="AW334" s="627"/>
      <c r="AX334" s="295"/>
    </row>
    <row r="335" spans="1:50" s="207" customFormat="1" ht="24" hidden="1" customHeight="1" x14ac:dyDescent="0.15">
      <c r="A335" s="216"/>
      <c r="B335" s="158"/>
      <c r="C335" s="625" t="s">
        <v>3117</v>
      </c>
      <c r="D335" s="625" t="s">
        <v>12530</v>
      </c>
      <c r="E335" s="625" t="s">
        <v>12531</v>
      </c>
      <c r="F335" s="625" t="s">
        <v>3117</v>
      </c>
      <c r="G335" s="625" t="s">
        <v>3120</v>
      </c>
      <c r="H335" s="627"/>
      <c r="I335" s="626">
        <v>5980</v>
      </c>
      <c r="J335" s="626"/>
      <c r="K335" s="626"/>
      <c r="L335" s="625" t="s">
        <v>310</v>
      </c>
      <c r="M335" s="626"/>
      <c r="N335" s="626"/>
      <c r="O335" s="626">
        <v>5980</v>
      </c>
      <c r="P335" s="626">
        <v>1</v>
      </c>
      <c r="Q335" s="626"/>
      <c r="R335" s="626"/>
      <c r="S335" s="625"/>
      <c r="T335" s="625"/>
      <c r="U335" s="625">
        <v>2018</v>
      </c>
      <c r="V335" s="627"/>
      <c r="W335" s="627"/>
      <c r="X335" s="627"/>
      <c r="Y335" s="627"/>
      <c r="Z335" s="627"/>
      <c r="AA335" s="627"/>
      <c r="AB335" s="626"/>
      <c r="AC335" s="625"/>
      <c r="AD335" s="625"/>
      <c r="AE335" s="627"/>
      <c r="AF335" s="627"/>
      <c r="AG335" s="627"/>
      <c r="AH335" s="627"/>
      <c r="AI335" s="627"/>
      <c r="AJ335" s="627"/>
      <c r="AK335" s="627"/>
      <c r="AL335" s="627"/>
      <c r="AM335" s="627"/>
      <c r="AN335" s="627"/>
      <c r="AO335" s="627"/>
      <c r="AP335" s="627"/>
      <c r="AQ335" s="627"/>
      <c r="AR335" s="627"/>
      <c r="AS335" s="627"/>
      <c r="AT335" s="627"/>
      <c r="AU335" s="627"/>
      <c r="AV335" s="627"/>
      <c r="AW335" s="627"/>
      <c r="AX335" s="295"/>
    </row>
    <row r="336" spans="1:50" s="207" customFormat="1" ht="24" hidden="1" customHeight="1" x14ac:dyDescent="0.15">
      <c r="A336" s="216"/>
      <c r="B336" s="158"/>
      <c r="C336" s="625" t="s">
        <v>15625</v>
      </c>
      <c r="D336" s="625"/>
      <c r="E336" s="625" t="s">
        <v>15626</v>
      </c>
      <c r="F336" s="625" t="s">
        <v>15625</v>
      </c>
      <c r="G336" s="625" t="s">
        <v>15627</v>
      </c>
      <c r="H336" s="627"/>
      <c r="I336" s="626">
        <v>8543</v>
      </c>
      <c r="J336" s="626"/>
      <c r="K336" s="626"/>
      <c r="L336" s="625" t="s">
        <v>310</v>
      </c>
      <c r="M336" s="626"/>
      <c r="N336" s="626"/>
      <c r="O336" s="626">
        <v>8543</v>
      </c>
      <c r="P336" s="626">
        <v>1</v>
      </c>
      <c r="Q336" s="626"/>
      <c r="R336" s="626"/>
      <c r="S336" s="625"/>
      <c r="T336" s="625"/>
      <c r="U336" s="625">
        <v>2020</v>
      </c>
      <c r="V336" s="627"/>
      <c r="W336" s="627"/>
      <c r="X336" s="627"/>
      <c r="Y336" s="627"/>
      <c r="Z336" s="627"/>
      <c r="AA336" s="627"/>
      <c r="AB336" s="626"/>
      <c r="AC336" s="625"/>
      <c r="AD336" s="625"/>
      <c r="AE336" s="627"/>
      <c r="AF336" s="627"/>
      <c r="AG336" s="627"/>
      <c r="AH336" s="627"/>
      <c r="AI336" s="627"/>
      <c r="AJ336" s="627"/>
      <c r="AK336" s="627"/>
      <c r="AL336" s="627"/>
      <c r="AM336" s="627"/>
      <c r="AN336" s="627"/>
      <c r="AO336" s="627"/>
      <c r="AP336" s="627"/>
      <c r="AQ336" s="627"/>
      <c r="AR336" s="627"/>
      <c r="AS336" s="627"/>
      <c r="AT336" s="627"/>
      <c r="AU336" s="627"/>
      <c r="AV336" s="627"/>
      <c r="AW336" s="627"/>
      <c r="AX336" s="295"/>
    </row>
    <row r="337" spans="1:50" s="207" customFormat="1" ht="24" hidden="1" customHeight="1" x14ac:dyDescent="0.15">
      <c r="A337" s="216"/>
      <c r="B337" s="158"/>
      <c r="C337" s="625" t="s">
        <v>15625</v>
      </c>
      <c r="D337" s="625"/>
      <c r="E337" s="625" t="s">
        <v>17079</v>
      </c>
      <c r="F337" s="625" t="s">
        <v>15625</v>
      </c>
      <c r="G337" s="625" t="s">
        <v>15627</v>
      </c>
      <c r="H337" s="627"/>
      <c r="I337" s="626">
        <v>7170</v>
      </c>
      <c r="J337" s="626"/>
      <c r="K337" s="626"/>
      <c r="L337" s="625" t="s">
        <v>310</v>
      </c>
      <c r="M337" s="626"/>
      <c r="N337" s="626"/>
      <c r="O337" s="626">
        <v>7140</v>
      </c>
      <c r="P337" s="626">
        <v>1</v>
      </c>
      <c r="Q337" s="626"/>
      <c r="R337" s="626"/>
      <c r="S337" s="625"/>
      <c r="T337" s="625"/>
      <c r="U337" s="625">
        <v>2020</v>
      </c>
      <c r="V337" s="627"/>
      <c r="W337" s="627"/>
      <c r="X337" s="627"/>
      <c r="Y337" s="627"/>
      <c r="Z337" s="627"/>
      <c r="AA337" s="627"/>
      <c r="AB337" s="626"/>
      <c r="AC337" s="625"/>
      <c r="AD337" s="625"/>
      <c r="AE337" s="627"/>
      <c r="AF337" s="627"/>
      <c r="AG337" s="627"/>
      <c r="AH337" s="627"/>
      <c r="AI337" s="627"/>
      <c r="AJ337" s="627"/>
      <c r="AK337" s="627"/>
      <c r="AL337" s="627"/>
      <c r="AM337" s="627"/>
      <c r="AN337" s="627"/>
      <c r="AO337" s="627"/>
      <c r="AP337" s="627"/>
      <c r="AQ337" s="627"/>
      <c r="AR337" s="627"/>
      <c r="AS337" s="627"/>
      <c r="AT337" s="627"/>
      <c r="AU337" s="627"/>
      <c r="AV337" s="627"/>
      <c r="AW337" s="627"/>
      <c r="AX337" s="295" t="s">
        <v>17078</v>
      </c>
    </row>
    <row r="338" spans="1:50" s="207" customFormat="1" ht="24" hidden="1" customHeight="1" x14ac:dyDescent="0.15">
      <c r="A338" s="216"/>
      <c r="B338" s="158"/>
      <c r="C338" s="625" t="s">
        <v>3052</v>
      </c>
      <c r="D338" s="625" t="s">
        <v>12488</v>
      </c>
      <c r="E338" s="625" t="s">
        <v>9519</v>
      </c>
      <c r="F338" s="625" t="s">
        <v>9520</v>
      </c>
      <c r="G338" s="625" t="s">
        <v>12489</v>
      </c>
      <c r="H338" s="627">
        <v>2</v>
      </c>
      <c r="I338" s="626">
        <v>365319</v>
      </c>
      <c r="J338" s="626"/>
      <c r="K338" s="626"/>
      <c r="L338" s="625" t="s">
        <v>310</v>
      </c>
      <c r="M338" s="626">
        <v>70</v>
      </c>
      <c r="N338" s="626">
        <v>107</v>
      </c>
      <c r="O338" s="626">
        <v>7490</v>
      </c>
      <c r="P338" s="626">
        <v>1</v>
      </c>
      <c r="Q338" s="626">
        <v>10</v>
      </c>
      <c r="R338" s="626">
        <v>40</v>
      </c>
      <c r="S338" s="625" t="s">
        <v>9521</v>
      </c>
      <c r="T338" s="625" t="s">
        <v>9522</v>
      </c>
      <c r="U338" s="625">
        <v>2005</v>
      </c>
      <c r="V338" s="627"/>
      <c r="W338" s="627"/>
      <c r="X338" s="627"/>
      <c r="Y338" s="627"/>
      <c r="Z338" s="627"/>
      <c r="AA338" s="627"/>
      <c r="AB338" s="626">
        <v>2000</v>
      </c>
      <c r="AC338" s="625"/>
      <c r="AD338" s="625"/>
      <c r="AE338" s="627"/>
      <c r="AF338" s="627"/>
      <c r="AG338" s="627"/>
      <c r="AH338" s="627"/>
      <c r="AI338" s="627"/>
      <c r="AJ338" s="627"/>
      <c r="AK338" s="627"/>
      <c r="AL338" s="627"/>
      <c r="AM338" s="627"/>
      <c r="AN338" s="627"/>
      <c r="AO338" s="627"/>
      <c r="AP338" s="627"/>
      <c r="AQ338" s="627"/>
      <c r="AR338" s="627"/>
      <c r="AS338" s="627"/>
      <c r="AT338" s="627"/>
      <c r="AU338" s="627"/>
      <c r="AV338" s="627"/>
      <c r="AW338" s="627"/>
      <c r="AX338" s="295" t="s">
        <v>9523</v>
      </c>
    </row>
    <row r="339" spans="1:50" s="207" customFormat="1" ht="24" hidden="1" customHeight="1" x14ac:dyDescent="0.15">
      <c r="A339" s="216"/>
      <c r="B339" s="158"/>
      <c r="C339" s="625" t="s">
        <v>3052</v>
      </c>
      <c r="D339" s="625" t="s">
        <v>12490</v>
      </c>
      <c r="E339" s="625" t="s">
        <v>9524</v>
      </c>
      <c r="F339" s="625" t="s">
        <v>9520</v>
      </c>
      <c r="G339" s="625" t="s">
        <v>9532</v>
      </c>
      <c r="H339" s="627"/>
      <c r="I339" s="626">
        <v>13857</v>
      </c>
      <c r="J339" s="626"/>
      <c r="K339" s="626"/>
      <c r="L339" s="625" t="s">
        <v>310</v>
      </c>
      <c r="M339" s="626">
        <v>64</v>
      </c>
      <c r="N339" s="626">
        <v>101</v>
      </c>
      <c r="O339" s="626">
        <v>7344</v>
      </c>
      <c r="P339" s="626">
        <v>1</v>
      </c>
      <c r="Q339" s="626">
        <v>800</v>
      </c>
      <c r="R339" s="626">
        <v>1000</v>
      </c>
      <c r="S339" s="625" t="s">
        <v>185</v>
      </c>
      <c r="T339" s="625" t="s">
        <v>500</v>
      </c>
      <c r="U339" s="625">
        <v>2009</v>
      </c>
      <c r="V339" s="627"/>
      <c r="W339" s="627"/>
      <c r="X339" s="627"/>
      <c r="Y339" s="627"/>
      <c r="Z339" s="627"/>
      <c r="AA339" s="627"/>
      <c r="AB339" s="626">
        <v>1300</v>
      </c>
      <c r="AC339" s="625"/>
      <c r="AD339" s="625"/>
      <c r="AE339" s="627"/>
      <c r="AF339" s="627"/>
      <c r="AG339" s="627"/>
      <c r="AH339" s="627"/>
      <c r="AI339" s="627"/>
      <c r="AJ339" s="627"/>
      <c r="AK339" s="627"/>
      <c r="AL339" s="627"/>
      <c r="AM339" s="627"/>
      <c r="AN339" s="627"/>
      <c r="AO339" s="627"/>
      <c r="AP339" s="627"/>
      <c r="AQ339" s="627"/>
      <c r="AR339" s="627"/>
      <c r="AS339" s="627"/>
      <c r="AT339" s="627"/>
      <c r="AU339" s="627"/>
      <c r="AV339" s="627"/>
      <c r="AW339" s="627"/>
      <c r="AX339" s="295"/>
    </row>
    <row r="340" spans="1:50" s="207" customFormat="1" ht="24" hidden="1" customHeight="1" x14ac:dyDescent="0.15">
      <c r="A340" s="216"/>
      <c r="B340" s="158"/>
      <c r="C340" s="625" t="s">
        <v>3052</v>
      </c>
      <c r="D340" s="625" t="s">
        <v>12491</v>
      </c>
      <c r="E340" s="625" t="s">
        <v>900</v>
      </c>
      <c r="F340" s="625" t="s">
        <v>9520</v>
      </c>
      <c r="G340" s="625" t="s">
        <v>9453</v>
      </c>
      <c r="H340" s="627"/>
      <c r="I340" s="626">
        <v>14000</v>
      </c>
      <c r="J340" s="626"/>
      <c r="K340" s="626"/>
      <c r="L340" s="625" t="s">
        <v>154</v>
      </c>
      <c r="M340" s="626">
        <v>68</v>
      </c>
      <c r="N340" s="626">
        <v>105</v>
      </c>
      <c r="O340" s="626">
        <v>7140</v>
      </c>
      <c r="P340" s="626">
        <v>1</v>
      </c>
      <c r="Q340" s="626"/>
      <c r="R340" s="626"/>
      <c r="S340" s="625"/>
      <c r="T340" s="625"/>
      <c r="U340" s="625">
        <v>2001</v>
      </c>
      <c r="V340" s="627"/>
      <c r="W340" s="627"/>
      <c r="X340" s="627"/>
      <c r="Y340" s="627"/>
      <c r="Z340" s="627"/>
      <c r="AA340" s="627"/>
      <c r="AB340" s="626">
        <v>250</v>
      </c>
      <c r="AC340" s="625"/>
      <c r="AD340" s="625"/>
      <c r="AE340" s="627"/>
      <c r="AF340" s="627"/>
      <c r="AG340" s="627"/>
      <c r="AH340" s="627"/>
      <c r="AI340" s="627"/>
      <c r="AJ340" s="627"/>
      <c r="AK340" s="627"/>
      <c r="AL340" s="627"/>
      <c r="AM340" s="627"/>
      <c r="AN340" s="627"/>
      <c r="AO340" s="627"/>
      <c r="AP340" s="627"/>
      <c r="AQ340" s="627"/>
      <c r="AR340" s="627"/>
      <c r="AS340" s="627"/>
      <c r="AT340" s="627"/>
      <c r="AU340" s="627"/>
      <c r="AV340" s="627"/>
      <c r="AW340" s="627"/>
      <c r="AX340" s="295" t="s">
        <v>9526</v>
      </c>
    </row>
    <row r="341" spans="1:50" s="207" customFormat="1" ht="24" hidden="1" customHeight="1" x14ac:dyDescent="0.15">
      <c r="A341" s="216"/>
      <c r="B341" s="158"/>
      <c r="C341" s="625" t="s">
        <v>3052</v>
      </c>
      <c r="D341" s="625" t="s">
        <v>12492</v>
      </c>
      <c r="E341" s="625" t="s">
        <v>9527</v>
      </c>
      <c r="F341" s="625" t="s">
        <v>9520</v>
      </c>
      <c r="G341" s="625" t="s">
        <v>9532</v>
      </c>
      <c r="H341" s="627"/>
      <c r="I341" s="626">
        <v>9600</v>
      </c>
      <c r="J341" s="626"/>
      <c r="K341" s="626"/>
      <c r="L341" s="625" t="s">
        <v>310</v>
      </c>
      <c r="M341" s="626">
        <v>68</v>
      </c>
      <c r="N341" s="626">
        <v>105</v>
      </c>
      <c r="O341" s="626">
        <v>8400</v>
      </c>
      <c r="P341" s="626">
        <v>1</v>
      </c>
      <c r="Q341" s="626">
        <v>408</v>
      </c>
      <c r="R341" s="626">
        <v>408</v>
      </c>
      <c r="S341" s="625" t="s">
        <v>185</v>
      </c>
      <c r="T341" s="625" t="s">
        <v>1111</v>
      </c>
      <c r="U341" s="625">
        <v>2007</v>
      </c>
      <c r="V341" s="627"/>
      <c r="W341" s="627"/>
      <c r="X341" s="627"/>
      <c r="Y341" s="627"/>
      <c r="Z341" s="627"/>
      <c r="AA341" s="627"/>
      <c r="AB341" s="626">
        <v>1250</v>
      </c>
      <c r="AC341" s="625"/>
      <c r="AD341" s="625"/>
      <c r="AE341" s="627"/>
      <c r="AF341" s="627"/>
      <c r="AG341" s="627"/>
      <c r="AH341" s="627"/>
      <c r="AI341" s="627"/>
      <c r="AJ341" s="627"/>
      <c r="AK341" s="627"/>
      <c r="AL341" s="627"/>
      <c r="AM341" s="627"/>
      <c r="AN341" s="627"/>
      <c r="AO341" s="627"/>
      <c r="AP341" s="627"/>
      <c r="AQ341" s="627"/>
      <c r="AR341" s="627"/>
      <c r="AS341" s="627"/>
      <c r="AT341" s="627"/>
      <c r="AU341" s="627"/>
      <c r="AV341" s="627"/>
      <c r="AW341" s="627"/>
      <c r="AX341" s="295" t="s">
        <v>9528</v>
      </c>
    </row>
    <row r="342" spans="1:50" s="207" customFormat="1" ht="24" hidden="1" customHeight="1" x14ac:dyDescent="0.15">
      <c r="A342" s="216"/>
      <c r="B342" s="158"/>
      <c r="C342" s="625" t="s">
        <v>3052</v>
      </c>
      <c r="D342" s="625" t="s">
        <v>12493</v>
      </c>
      <c r="E342" s="625" t="s">
        <v>9529</v>
      </c>
      <c r="F342" s="625" t="s">
        <v>9520</v>
      </c>
      <c r="G342" s="625" t="s">
        <v>9532</v>
      </c>
      <c r="H342" s="627"/>
      <c r="I342" s="626">
        <v>8122</v>
      </c>
      <c r="J342" s="626"/>
      <c r="K342" s="626"/>
      <c r="L342" s="625" t="s">
        <v>310</v>
      </c>
      <c r="M342" s="626">
        <v>68</v>
      </c>
      <c r="N342" s="626">
        <v>105</v>
      </c>
      <c r="O342" s="626">
        <v>7140</v>
      </c>
      <c r="P342" s="626">
        <v>1</v>
      </c>
      <c r="Q342" s="626"/>
      <c r="R342" s="626"/>
      <c r="S342" s="625"/>
      <c r="T342" s="625"/>
      <c r="U342" s="625">
        <v>2016</v>
      </c>
      <c r="V342" s="627"/>
      <c r="W342" s="627"/>
      <c r="X342" s="627"/>
      <c r="Y342" s="627"/>
      <c r="Z342" s="627"/>
      <c r="AA342" s="627"/>
      <c r="AB342" s="626"/>
      <c r="AC342" s="625"/>
      <c r="AD342" s="625"/>
      <c r="AE342" s="627"/>
      <c r="AF342" s="627"/>
      <c r="AG342" s="627"/>
      <c r="AH342" s="627"/>
      <c r="AI342" s="627"/>
      <c r="AJ342" s="627"/>
      <c r="AK342" s="627"/>
      <c r="AL342" s="627"/>
      <c r="AM342" s="627"/>
      <c r="AN342" s="627"/>
      <c r="AO342" s="627"/>
      <c r="AP342" s="627"/>
      <c r="AQ342" s="627"/>
      <c r="AR342" s="627"/>
      <c r="AS342" s="627"/>
      <c r="AT342" s="627"/>
      <c r="AU342" s="627"/>
      <c r="AV342" s="627"/>
      <c r="AW342" s="627"/>
      <c r="AX342" s="295"/>
    </row>
    <row r="343" spans="1:50" s="207" customFormat="1" ht="24" hidden="1" customHeight="1" x14ac:dyDescent="0.15">
      <c r="A343" s="216"/>
      <c r="B343" s="158"/>
      <c r="C343" s="625" t="s">
        <v>3052</v>
      </c>
      <c r="D343" s="625" t="s">
        <v>12494</v>
      </c>
      <c r="E343" s="625" t="s">
        <v>9530</v>
      </c>
      <c r="F343" s="625" t="s">
        <v>9520</v>
      </c>
      <c r="G343" s="625" t="s">
        <v>9532</v>
      </c>
      <c r="H343" s="627"/>
      <c r="I343" s="626">
        <v>6600</v>
      </c>
      <c r="J343" s="626"/>
      <c r="K343" s="626"/>
      <c r="L343" s="625" t="s">
        <v>154</v>
      </c>
      <c r="M343" s="626">
        <v>64</v>
      </c>
      <c r="N343" s="626">
        <v>101</v>
      </c>
      <c r="O343" s="626">
        <v>6600</v>
      </c>
      <c r="P343" s="626">
        <v>1</v>
      </c>
      <c r="Q343" s="626"/>
      <c r="R343" s="626"/>
      <c r="S343" s="648"/>
      <c r="T343" s="648"/>
      <c r="U343" s="625">
        <v>1992</v>
      </c>
      <c r="V343" s="627"/>
      <c r="W343" s="627"/>
      <c r="X343" s="627"/>
      <c r="Y343" s="627"/>
      <c r="Z343" s="627"/>
      <c r="AA343" s="627"/>
      <c r="AB343" s="719"/>
      <c r="AC343" s="625"/>
      <c r="AD343" s="625"/>
      <c r="AE343" s="627"/>
      <c r="AF343" s="627"/>
      <c r="AG343" s="627"/>
      <c r="AH343" s="627"/>
      <c r="AI343" s="627"/>
      <c r="AJ343" s="720"/>
      <c r="AK343" s="720"/>
      <c r="AL343" s="627"/>
      <c r="AM343" s="627"/>
      <c r="AN343" s="627"/>
      <c r="AO343" s="627"/>
      <c r="AP343" s="627"/>
      <c r="AQ343" s="627"/>
      <c r="AR343" s="627"/>
      <c r="AS343" s="627"/>
      <c r="AT343" s="627"/>
      <c r="AU343" s="627"/>
      <c r="AV343" s="627"/>
      <c r="AW343" s="627"/>
      <c r="AX343" s="721"/>
    </row>
    <row r="344" spans="1:50" s="207" customFormat="1" ht="24" hidden="1" customHeight="1" x14ac:dyDescent="0.15">
      <c r="A344" s="216"/>
      <c r="B344" s="158"/>
      <c r="C344" s="625" t="s">
        <v>3052</v>
      </c>
      <c r="D344" s="625" t="s">
        <v>12495</v>
      </c>
      <c r="E344" s="625" t="s">
        <v>12496</v>
      </c>
      <c r="F344" s="625" t="s">
        <v>9520</v>
      </c>
      <c r="G344" s="625" t="s">
        <v>9532</v>
      </c>
      <c r="H344" s="627"/>
      <c r="I344" s="626">
        <v>4104</v>
      </c>
      <c r="J344" s="626"/>
      <c r="K344" s="626"/>
      <c r="L344" s="625" t="s">
        <v>2195</v>
      </c>
      <c r="M344" s="626">
        <v>36</v>
      </c>
      <c r="N344" s="626">
        <v>54</v>
      </c>
      <c r="O344" s="626">
        <v>1944</v>
      </c>
      <c r="P344" s="626">
        <v>1</v>
      </c>
      <c r="Q344" s="626"/>
      <c r="R344" s="626"/>
      <c r="S344" s="648"/>
      <c r="T344" s="648"/>
      <c r="U344" s="625">
        <v>2006</v>
      </c>
      <c r="V344" s="627"/>
      <c r="W344" s="627"/>
      <c r="X344" s="627">
        <v>2006</v>
      </c>
      <c r="Y344" s="627"/>
      <c r="Z344" s="627"/>
      <c r="AA344" s="627"/>
      <c r="AB344" s="626"/>
      <c r="AC344" s="625"/>
      <c r="AD344" s="625"/>
      <c r="AE344" s="627"/>
      <c r="AF344" s="627"/>
      <c r="AG344" s="627"/>
      <c r="AH344" s="627"/>
      <c r="AI344" s="627"/>
      <c r="AJ344" s="627"/>
      <c r="AK344" s="627"/>
      <c r="AL344" s="627"/>
      <c r="AM344" s="627"/>
      <c r="AN344" s="627"/>
      <c r="AO344" s="627"/>
      <c r="AP344" s="627"/>
      <c r="AQ344" s="627"/>
      <c r="AR344" s="627"/>
      <c r="AS344" s="627"/>
      <c r="AT344" s="627"/>
      <c r="AU344" s="627"/>
      <c r="AV344" s="627"/>
      <c r="AW344" s="627"/>
      <c r="AX344" s="295"/>
    </row>
    <row r="345" spans="1:50" s="207" customFormat="1" ht="24" hidden="1" customHeight="1" x14ac:dyDescent="0.15">
      <c r="A345" s="216"/>
      <c r="B345" s="158"/>
      <c r="C345" s="625" t="s">
        <v>3052</v>
      </c>
      <c r="D345" s="625" t="s">
        <v>12497</v>
      </c>
      <c r="E345" s="625" t="s">
        <v>12498</v>
      </c>
      <c r="F345" s="625" t="s">
        <v>9520</v>
      </c>
      <c r="G345" s="625" t="s">
        <v>9532</v>
      </c>
      <c r="H345" s="627"/>
      <c r="I345" s="722">
        <v>4888</v>
      </c>
      <c r="J345" s="626"/>
      <c r="K345" s="626"/>
      <c r="L345" s="625" t="s">
        <v>2195</v>
      </c>
      <c r="M345" s="626">
        <v>94</v>
      </c>
      <c r="N345" s="626">
        <v>52</v>
      </c>
      <c r="O345" s="626">
        <v>4888</v>
      </c>
      <c r="P345" s="626">
        <v>1</v>
      </c>
      <c r="Q345" s="626"/>
      <c r="R345" s="626"/>
      <c r="S345" s="648"/>
      <c r="T345" s="648"/>
      <c r="U345" s="625">
        <v>2018</v>
      </c>
      <c r="V345" s="627"/>
      <c r="W345" s="627"/>
      <c r="X345" s="627"/>
      <c r="Y345" s="627"/>
      <c r="Z345" s="627"/>
      <c r="AA345" s="627"/>
      <c r="AB345" s="719"/>
      <c r="AC345" s="625"/>
      <c r="AD345" s="625"/>
      <c r="AE345" s="627"/>
      <c r="AF345" s="627"/>
      <c r="AG345" s="627"/>
      <c r="AH345" s="627"/>
      <c r="AI345" s="627"/>
      <c r="AJ345" s="720"/>
      <c r="AK345" s="720"/>
      <c r="AL345" s="627"/>
      <c r="AM345" s="627"/>
      <c r="AN345" s="627"/>
      <c r="AO345" s="627"/>
      <c r="AP345" s="627"/>
      <c r="AQ345" s="627"/>
      <c r="AR345" s="627"/>
      <c r="AS345" s="627"/>
      <c r="AT345" s="627"/>
      <c r="AU345" s="627"/>
      <c r="AV345" s="627"/>
      <c r="AW345" s="627"/>
      <c r="AX345" s="721"/>
    </row>
    <row r="346" spans="1:50" s="207" customFormat="1" ht="24" hidden="1" customHeight="1" x14ac:dyDescent="0.15">
      <c r="A346" s="216"/>
      <c r="B346" s="158"/>
      <c r="C346" s="625" t="s">
        <v>3052</v>
      </c>
      <c r="D346" s="258" t="s">
        <v>12499</v>
      </c>
      <c r="E346" s="258" t="s">
        <v>9531</v>
      </c>
      <c r="F346" s="258" t="s">
        <v>9520</v>
      </c>
      <c r="G346" s="258" t="s">
        <v>9532</v>
      </c>
      <c r="H346" s="603"/>
      <c r="I346" s="260"/>
      <c r="J346" s="260"/>
      <c r="K346" s="260"/>
      <c r="L346" s="258">
        <v>4104</v>
      </c>
      <c r="M346" s="260"/>
      <c r="N346" s="260"/>
      <c r="O346" s="260" t="s">
        <v>310</v>
      </c>
      <c r="P346" s="260">
        <v>42</v>
      </c>
      <c r="Q346" s="260">
        <v>70</v>
      </c>
      <c r="R346" s="260">
        <v>2940</v>
      </c>
      <c r="S346" s="302">
        <v>1</v>
      </c>
      <c r="T346" s="302"/>
      <c r="U346" s="258"/>
      <c r="V346" s="603"/>
      <c r="W346" s="603"/>
      <c r="X346" s="603"/>
      <c r="Y346" s="603"/>
      <c r="Z346" s="603"/>
      <c r="AA346" s="603"/>
      <c r="AB346" s="260"/>
      <c r="AC346" s="258"/>
      <c r="AD346" s="258"/>
      <c r="AE346" s="603"/>
      <c r="AF346" s="603"/>
      <c r="AG346" s="603"/>
      <c r="AH346" s="603"/>
      <c r="AI346" s="603"/>
      <c r="AJ346" s="603"/>
      <c r="AK346" s="603"/>
      <c r="AL346" s="603"/>
      <c r="AM346" s="603"/>
      <c r="AN346" s="603"/>
      <c r="AO346" s="603"/>
      <c r="AP346" s="603"/>
      <c r="AQ346" s="603"/>
      <c r="AR346" s="603"/>
      <c r="AS346" s="603"/>
      <c r="AT346" s="603"/>
      <c r="AU346" s="603"/>
      <c r="AV346" s="603"/>
      <c r="AW346" s="603"/>
      <c r="AX346" s="723"/>
    </row>
    <row r="347" spans="1:50" s="207" customFormat="1" ht="24" hidden="1" customHeight="1" x14ac:dyDescent="0.15">
      <c r="A347" s="216"/>
      <c r="B347" s="158"/>
      <c r="C347" s="625" t="s">
        <v>358</v>
      </c>
      <c r="D347" s="625" t="s">
        <v>12542</v>
      </c>
      <c r="E347" s="625" t="s">
        <v>9573</v>
      </c>
      <c r="F347" s="625" t="s">
        <v>358</v>
      </c>
      <c r="G347" s="625" t="s">
        <v>1600</v>
      </c>
      <c r="H347" s="724"/>
      <c r="I347" s="626">
        <v>19033</v>
      </c>
      <c r="J347" s="626"/>
      <c r="K347" s="626">
        <v>7140</v>
      </c>
      <c r="L347" s="625" t="s">
        <v>310</v>
      </c>
      <c r="M347" s="626">
        <v>68</v>
      </c>
      <c r="N347" s="626">
        <v>105</v>
      </c>
      <c r="O347" s="626">
        <v>7140</v>
      </c>
      <c r="P347" s="626">
        <v>3</v>
      </c>
      <c r="Q347" s="626">
        <v>192</v>
      </c>
      <c r="R347" s="626">
        <v>2500</v>
      </c>
      <c r="S347" s="625" t="s">
        <v>499</v>
      </c>
      <c r="T347" s="625" t="s">
        <v>1111</v>
      </c>
      <c r="U347" s="625">
        <v>2007</v>
      </c>
      <c r="V347" s="724"/>
      <c r="W347" s="724"/>
      <c r="X347" s="724"/>
      <c r="Y347" s="724"/>
      <c r="Z347" s="724"/>
      <c r="AA347" s="724"/>
      <c r="AB347" s="626">
        <v>2000</v>
      </c>
      <c r="AC347" s="625"/>
      <c r="AD347" s="625"/>
      <c r="AE347" s="724"/>
      <c r="AF347" s="724"/>
      <c r="AG347" s="724"/>
      <c r="AH347" s="724"/>
      <c r="AI347" s="724"/>
      <c r="AJ347" s="724"/>
      <c r="AK347" s="724"/>
      <c r="AL347" s="724"/>
      <c r="AM347" s="724"/>
      <c r="AN347" s="724"/>
      <c r="AO347" s="724"/>
      <c r="AP347" s="724"/>
      <c r="AQ347" s="724"/>
      <c r="AR347" s="724"/>
      <c r="AS347" s="724"/>
      <c r="AT347" s="724"/>
      <c r="AU347" s="724"/>
      <c r="AV347" s="724"/>
      <c r="AW347" s="724"/>
      <c r="AX347" s="295"/>
    </row>
    <row r="348" spans="1:50" s="207" customFormat="1" ht="24" hidden="1" customHeight="1" x14ac:dyDescent="0.15">
      <c r="A348" s="216"/>
      <c r="B348" s="158"/>
      <c r="C348" s="625" t="s">
        <v>358</v>
      </c>
      <c r="D348" s="625" t="s">
        <v>12543</v>
      </c>
      <c r="E348" s="625" t="s">
        <v>9574</v>
      </c>
      <c r="F348" s="625" t="s">
        <v>358</v>
      </c>
      <c r="G348" s="625" t="s">
        <v>358</v>
      </c>
      <c r="H348" s="724"/>
      <c r="I348" s="626">
        <v>17155</v>
      </c>
      <c r="J348" s="626"/>
      <c r="K348" s="626">
        <v>10473</v>
      </c>
      <c r="L348" s="625" t="s">
        <v>310</v>
      </c>
      <c r="M348" s="626">
        <v>65</v>
      </c>
      <c r="N348" s="626">
        <v>100</v>
      </c>
      <c r="O348" s="626">
        <v>6500</v>
      </c>
      <c r="P348" s="626">
        <v>1</v>
      </c>
      <c r="Q348" s="626">
        <v>546</v>
      </c>
      <c r="R348" s="626">
        <v>568</v>
      </c>
      <c r="S348" s="625" t="s">
        <v>499</v>
      </c>
      <c r="T348" s="625" t="s">
        <v>1111</v>
      </c>
      <c r="U348" s="625">
        <v>2008</v>
      </c>
      <c r="V348" s="724"/>
      <c r="W348" s="724"/>
      <c r="X348" s="724"/>
      <c r="Y348" s="724"/>
      <c r="Z348" s="724"/>
      <c r="AA348" s="724"/>
      <c r="AB348" s="626">
        <v>5387</v>
      </c>
      <c r="AC348" s="625"/>
      <c r="AD348" s="625"/>
      <c r="AE348" s="724"/>
      <c r="AF348" s="724"/>
      <c r="AG348" s="724"/>
      <c r="AH348" s="724"/>
      <c r="AI348" s="724"/>
      <c r="AJ348" s="724"/>
      <c r="AK348" s="724"/>
      <c r="AL348" s="724"/>
      <c r="AM348" s="724"/>
      <c r="AN348" s="724"/>
      <c r="AO348" s="724"/>
      <c r="AP348" s="724"/>
      <c r="AQ348" s="724"/>
      <c r="AR348" s="724"/>
      <c r="AS348" s="724"/>
      <c r="AT348" s="724"/>
      <c r="AU348" s="724"/>
      <c r="AV348" s="724"/>
      <c r="AW348" s="724"/>
      <c r="AX348" s="295"/>
    </row>
    <row r="349" spans="1:50" s="207" customFormat="1" ht="24" hidden="1" customHeight="1" x14ac:dyDescent="0.15">
      <c r="A349" s="216"/>
      <c r="B349" s="158"/>
      <c r="C349" s="625" t="s">
        <v>358</v>
      </c>
      <c r="D349" s="625" t="s">
        <v>12544</v>
      </c>
      <c r="E349" s="625" t="s">
        <v>9575</v>
      </c>
      <c r="F349" s="625" t="s">
        <v>358</v>
      </c>
      <c r="G349" s="625" t="s">
        <v>358</v>
      </c>
      <c r="H349" s="724"/>
      <c r="I349" s="626">
        <v>9393</v>
      </c>
      <c r="J349" s="626"/>
      <c r="K349" s="626">
        <v>5810</v>
      </c>
      <c r="L349" s="625" t="s">
        <v>310</v>
      </c>
      <c r="M349" s="626">
        <v>50</v>
      </c>
      <c r="N349" s="626">
        <v>100</v>
      </c>
      <c r="O349" s="626">
        <v>5000</v>
      </c>
      <c r="P349" s="626">
        <v>1</v>
      </c>
      <c r="Q349" s="626"/>
      <c r="R349" s="626"/>
      <c r="S349" s="625"/>
      <c r="T349" s="625"/>
      <c r="U349" s="625">
        <v>2010</v>
      </c>
      <c r="V349" s="724"/>
      <c r="W349" s="724"/>
      <c r="X349" s="724"/>
      <c r="Y349" s="724"/>
      <c r="Z349" s="724"/>
      <c r="AA349" s="724"/>
      <c r="AB349" s="626">
        <v>980</v>
      </c>
      <c r="AC349" s="625"/>
      <c r="AD349" s="625"/>
      <c r="AE349" s="724"/>
      <c r="AF349" s="724"/>
      <c r="AG349" s="724"/>
      <c r="AH349" s="724"/>
      <c r="AI349" s="724"/>
      <c r="AJ349" s="724"/>
      <c r="AK349" s="724"/>
      <c r="AL349" s="724"/>
      <c r="AM349" s="724"/>
      <c r="AN349" s="724"/>
      <c r="AO349" s="724"/>
      <c r="AP349" s="724"/>
      <c r="AQ349" s="724"/>
      <c r="AR349" s="724"/>
      <c r="AS349" s="724"/>
      <c r="AT349" s="724"/>
      <c r="AU349" s="724"/>
      <c r="AV349" s="724"/>
      <c r="AW349" s="724"/>
      <c r="AX349" s="295"/>
    </row>
    <row r="350" spans="1:50" s="207" customFormat="1" ht="24" hidden="1" customHeight="1" x14ac:dyDescent="0.15">
      <c r="A350" s="216"/>
      <c r="B350" s="158"/>
      <c r="C350" s="625" t="s">
        <v>358</v>
      </c>
      <c r="D350" s="625" t="s">
        <v>12545</v>
      </c>
      <c r="E350" s="625" t="s">
        <v>359</v>
      </c>
      <c r="F350" s="625" t="s">
        <v>358</v>
      </c>
      <c r="G350" s="625" t="s">
        <v>358</v>
      </c>
      <c r="H350" s="724"/>
      <c r="I350" s="626">
        <v>9491</v>
      </c>
      <c r="J350" s="626"/>
      <c r="K350" s="626">
        <v>9000</v>
      </c>
      <c r="L350" s="625" t="s">
        <v>310</v>
      </c>
      <c r="M350" s="626">
        <v>47</v>
      </c>
      <c r="N350" s="626">
        <v>90</v>
      </c>
      <c r="O350" s="626">
        <v>4212</v>
      </c>
      <c r="P350" s="626">
        <v>1</v>
      </c>
      <c r="Q350" s="626"/>
      <c r="R350" s="626"/>
      <c r="S350" s="625"/>
      <c r="T350" s="625"/>
      <c r="U350" s="625">
        <v>2011</v>
      </c>
      <c r="V350" s="724"/>
      <c r="W350" s="724"/>
      <c r="X350" s="724"/>
      <c r="Y350" s="724"/>
      <c r="Z350" s="724"/>
      <c r="AA350" s="724"/>
      <c r="AB350" s="626">
        <v>350</v>
      </c>
      <c r="AC350" s="625"/>
      <c r="AD350" s="625"/>
      <c r="AE350" s="724"/>
      <c r="AF350" s="724"/>
      <c r="AG350" s="724"/>
      <c r="AH350" s="724"/>
      <c r="AI350" s="724"/>
      <c r="AJ350" s="724"/>
      <c r="AK350" s="724"/>
      <c r="AL350" s="724"/>
      <c r="AM350" s="724"/>
      <c r="AN350" s="724"/>
      <c r="AO350" s="724"/>
      <c r="AP350" s="724"/>
      <c r="AQ350" s="724"/>
      <c r="AR350" s="724"/>
      <c r="AS350" s="724"/>
      <c r="AT350" s="724"/>
      <c r="AU350" s="724"/>
      <c r="AV350" s="724"/>
      <c r="AW350" s="724"/>
      <c r="AX350" s="295"/>
    </row>
    <row r="351" spans="1:50" s="207" customFormat="1" ht="24" hidden="1" customHeight="1" x14ac:dyDescent="0.15">
      <c r="A351" s="216"/>
      <c r="B351" s="158"/>
      <c r="C351" s="625" t="s">
        <v>358</v>
      </c>
      <c r="D351" s="625" t="s">
        <v>12546</v>
      </c>
      <c r="E351" s="625" t="s">
        <v>360</v>
      </c>
      <c r="F351" s="625" t="s">
        <v>358</v>
      </c>
      <c r="G351" s="625" t="s">
        <v>358</v>
      </c>
      <c r="H351" s="724"/>
      <c r="I351" s="626">
        <v>6000</v>
      </c>
      <c r="J351" s="626"/>
      <c r="K351" s="626"/>
      <c r="L351" s="625" t="s">
        <v>310</v>
      </c>
      <c r="M351" s="626">
        <v>60</v>
      </c>
      <c r="N351" s="626">
        <v>100</v>
      </c>
      <c r="O351" s="626">
        <v>6000</v>
      </c>
      <c r="P351" s="626">
        <v>1</v>
      </c>
      <c r="Q351" s="626"/>
      <c r="R351" s="626"/>
      <c r="S351" s="625"/>
      <c r="T351" s="625"/>
      <c r="U351" s="625">
        <v>2018</v>
      </c>
      <c r="V351" s="724"/>
      <c r="W351" s="724"/>
      <c r="X351" s="724"/>
      <c r="Y351" s="724"/>
      <c r="Z351" s="724"/>
      <c r="AA351" s="724"/>
      <c r="AB351" s="626"/>
      <c r="AC351" s="625"/>
      <c r="AD351" s="625"/>
      <c r="AE351" s="724"/>
      <c r="AF351" s="724"/>
      <c r="AG351" s="724"/>
      <c r="AH351" s="724"/>
      <c r="AI351" s="724"/>
      <c r="AJ351" s="724"/>
      <c r="AK351" s="724"/>
      <c r="AL351" s="724"/>
      <c r="AM351" s="724"/>
      <c r="AN351" s="724"/>
      <c r="AO351" s="724"/>
      <c r="AP351" s="724"/>
      <c r="AQ351" s="724"/>
      <c r="AR351" s="724"/>
      <c r="AS351" s="724"/>
      <c r="AT351" s="724"/>
      <c r="AU351" s="724"/>
      <c r="AV351" s="724"/>
      <c r="AW351" s="724"/>
      <c r="AX351" s="295"/>
    </row>
    <row r="352" spans="1:50" s="207" customFormat="1" ht="24" hidden="1" customHeight="1" x14ac:dyDescent="0.15">
      <c r="A352" s="216"/>
      <c r="B352" s="158"/>
      <c r="C352" s="625" t="s">
        <v>358</v>
      </c>
      <c r="D352" s="625" t="s">
        <v>12547</v>
      </c>
      <c r="E352" s="625" t="s">
        <v>361</v>
      </c>
      <c r="F352" s="625" t="s">
        <v>358</v>
      </c>
      <c r="G352" s="625" t="s">
        <v>362</v>
      </c>
      <c r="H352" s="724"/>
      <c r="I352" s="626">
        <v>9202</v>
      </c>
      <c r="J352" s="626"/>
      <c r="K352" s="626">
        <v>1228</v>
      </c>
      <c r="L352" s="625" t="s">
        <v>310</v>
      </c>
      <c r="M352" s="626">
        <v>70</v>
      </c>
      <c r="N352" s="626">
        <v>110</v>
      </c>
      <c r="O352" s="626">
        <v>7700</v>
      </c>
      <c r="P352" s="626">
        <v>1</v>
      </c>
      <c r="Q352" s="626"/>
      <c r="R352" s="626"/>
      <c r="S352" s="625"/>
      <c r="T352" s="625"/>
      <c r="U352" s="625">
        <v>2011</v>
      </c>
      <c r="V352" s="724"/>
      <c r="W352" s="724"/>
      <c r="X352" s="724"/>
      <c r="Y352" s="724"/>
      <c r="Z352" s="724"/>
      <c r="AA352" s="724"/>
      <c r="AB352" s="626">
        <v>855</v>
      </c>
      <c r="AC352" s="625"/>
      <c r="AD352" s="625"/>
      <c r="AE352" s="724"/>
      <c r="AF352" s="724"/>
      <c r="AG352" s="724"/>
      <c r="AH352" s="724"/>
      <c r="AI352" s="724"/>
      <c r="AJ352" s="724"/>
      <c r="AK352" s="724"/>
      <c r="AL352" s="724"/>
      <c r="AM352" s="724"/>
      <c r="AN352" s="724"/>
      <c r="AO352" s="724"/>
      <c r="AP352" s="724"/>
      <c r="AQ352" s="724"/>
      <c r="AR352" s="724"/>
      <c r="AS352" s="724"/>
      <c r="AT352" s="724"/>
      <c r="AU352" s="724"/>
      <c r="AV352" s="724"/>
      <c r="AW352" s="724"/>
      <c r="AX352" s="295"/>
    </row>
    <row r="353" spans="1:50" s="207" customFormat="1" ht="24" hidden="1" customHeight="1" x14ac:dyDescent="0.15">
      <c r="A353" s="216"/>
      <c r="B353" s="158"/>
      <c r="C353" s="720" t="s">
        <v>358</v>
      </c>
      <c r="D353" s="720" t="s">
        <v>12548</v>
      </c>
      <c r="E353" s="720" t="s">
        <v>9576</v>
      </c>
      <c r="F353" s="720" t="s">
        <v>358</v>
      </c>
      <c r="G353" s="720" t="s">
        <v>362</v>
      </c>
      <c r="H353" s="720"/>
      <c r="I353" s="719">
        <v>13146</v>
      </c>
      <c r="J353" s="719"/>
      <c r="K353" s="719">
        <v>5500</v>
      </c>
      <c r="L353" s="720" t="s">
        <v>310</v>
      </c>
      <c r="M353" s="719">
        <v>76</v>
      </c>
      <c r="N353" s="719">
        <v>55</v>
      </c>
      <c r="O353" s="719">
        <v>4180</v>
      </c>
      <c r="P353" s="719">
        <v>1</v>
      </c>
      <c r="Q353" s="719"/>
      <c r="R353" s="719"/>
      <c r="S353" s="720"/>
      <c r="T353" s="720"/>
      <c r="U353" s="720">
        <v>2007</v>
      </c>
      <c r="V353" s="720"/>
      <c r="W353" s="720"/>
      <c r="X353" s="720"/>
      <c r="Y353" s="720"/>
      <c r="Z353" s="720"/>
      <c r="AA353" s="720"/>
      <c r="AB353" s="719">
        <v>2465</v>
      </c>
      <c r="AC353" s="720"/>
      <c r="AD353" s="720"/>
      <c r="AE353" s="720"/>
      <c r="AF353" s="720"/>
      <c r="AG353" s="720"/>
      <c r="AH353" s="720"/>
      <c r="AI353" s="720"/>
      <c r="AJ353" s="720"/>
      <c r="AK353" s="720"/>
      <c r="AL353" s="720"/>
      <c r="AM353" s="720"/>
      <c r="AN353" s="720"/>
      <c r="AO353" s="720"/>
      <c r="AP353" s="720"/>
      <c r="AQ353" s="720"/>
      <c r="AR353" s="720"/>
      <c r="AS353" s="720"/>
      <c r="AT353" s="720"/>
      <c r="AU353" s="720"/>
      <c r="AV353" s="720"/>
      <c r="AW353" s="720"/>
      <c r="AX353" s="721"/>
    </row>
    <row r="354" spans="1:50" s="207" customFormat="1" ht="24" hidden="1" customHeight="1" x14ac:dyDescent="0.15">
      <c r="A354" s="216"/>
      <c r="B354" s="158"/>
      <c r="C354" s="720" t="s">
        <v>358</v>
      </c>
      <c r="D354" s="720" t="s">
        <v>12549</v>
      </c>
      <c r="E354" s="720" t="s">
        <v>12550</v>
      </c>
      <c r="F354" s="720" t="s">
        <v>358</v>
      </c>
      <c r="G354" s="720" t="s">
        <v>358</v>
      </c>
      <c r="H354" s="720"/>
      <c r="I354" s="719">
        <v>13796</v>
      </c>
      <c r="J354" s="719"/>
      <c r="K354" s="719">
        <v>13707</v>
      </c>
      <c r="L354" s="720" t="s">
        <v>310</v>
      </c>
      <c r="M354" s="719">
        <v>46</v>
      </c>
      <c r="N354" s="719">
        <v>100</v>
      </c>
      <c r="O354" s="719">
        <v>4600</v>
      </c>
      <c r="P354" s="719">
        <v>1</v>
      </c>
      <c r="Q354" s="719"/>
      <c r="R354" s="719"/>
      <c r="S354" s="720"/>
      <c r="T354" s="720"/>
      <c r="U354" s="720">
        <v>2012</v>
      </c>
      <c r="V354" s="720"/>
      <c r="W354" s="720"/>
      <c r="X354" s="720"/>
      <c r="Y354" s="720"/>
      <c r="Z354" s="720"/>
      <c r="AA354" s="720"/>
      <c r="AB354" s="719">
        <v>183</v>
      </c>
      <c r="AC354" s="720"/>
      <c r="AD354" s="720"/>
      <c r="AE354" s="720"/>
      <c r="AF354" s="720"/>
      <c r="AG354" s="720"/>
      <c r="AH354" s="720"/>
      <c r="AI354" s="720"/>
      <c r="AJ354" s="720"/>
      <c r="AK354" s="720"/>
      <c r="AL354" s="720"/>
      <c r="AM354" s="720"/>
      <c r="AN354" s="720"/>
      <c r="AO354" s="720"/>
      <c r="AP354" s="720"/>
      <c r="AQ354" s="720"/>
      <c r="AR354" s="720"/>
      <c r="AS354" s="720"/>
      <c r="AT354" s="720"/>
      <c r="AU354" s="720"/>
      <c r="AV354" s="720"/>
      <c r="AW354" s="720"/>
      <c r="AX354" s="721"/>
    </row>
    <row r="355" spans="1:50" s="207" customFormat="1" ht="24" hidden="1" customHeight="1" x14ac:dyDescent="0.15">
      <c r="A355" s="216"/>
      <c r="B355" s="158"/>
      <c r="C355" s="720" t="s">
        <v>358</v>
      </c>
      <c r="D355" s="720" t="s">
        <v>12551</v>
      </c>
      <c r="E355" s="720" t="s">
        <v>9577</v>
      </c>
      <c r="F355" s="720" t="s">
        <v>358</v>
      </c>
      <c r="G355" s="720" t="s">
        <v>358</v>
      </c>
      <c r="H355" s="720"/>
      <c r="I355" s="719">
        <v>6200</v>
      </c>
      <c r="J355" s="719"/>
      <c r="K355" s="719"/>
      <c r="L355" s="720" t="s">
        <v>310</v>
      </c>
      <c r="M355" s="719">
        <v>60</v>
      </c>
      <c r="N355" s="719">
        <v>96</v>
      </c>
      <c r="O355" s="719">
        <v>5760</v>
      </c>
      <c r="P355" s="719">
        <v>1</v>
      </c>
      <c r="Q355" s="719"/>
      <c r="R355" s="719"/>
      <c r="S355" s="720"/>
      <c r="T355" s="720"/>
      <c r="U355" s="720">
        <v>2013</v>
      </c>
      <c r="V355" s="720"/>
      <c r="W355" s="720"/>
      <c r="X355" s="720"/>
      <c r="Y355" s="720"/>
      <c r="Z355" s="720"/>
      <c r="AA355" s="720"/>
      <c r="AB355" s="719">
        <v>700</v>
      </c>
      <c r="AC355" s="720"/>
      <c r="AD355" s="720"/>
      <c r="AE355" s="720"/>
      <c r="AF355" s="720"/>
      <c r="AG355" s="720"/>
      <c r="AH355" s="720"/>
      <c r="AI355" s="720"/>
      <c r="AJ355" s="720"/>
      <c r="AK355" s="720"/>
      <c r="AL355" s="720"/>
      <c r="AM355" s="720"/>
      <c r="AN355" s="720"/>
      <c r="AO355" s="720"/>
      <c r="AP355" s="720"/>
      <c r="AQ355" s="720"/>
      <c r="AR355" s="720"/>
      <c r="AS355" s="720"/>
      <c r="AT355" s="720"/>
      <c r="AU355" s="720"/>
      <c r="AV355" s="720"/>
      <c r="AW355" s="720"/>
      <c r="AX355" s="721"/>
    </row>
    <row r="356" spans="1:50" s="207" customFormat="1" ht="24" hidden="1" customHeight="1" x14ac:dyDescent="0.15">
      <c r="A356" s="216"/>
      <c r="B356" s="158"/>
      <c r="C356" s="720" t="s">
        <v>358</v>
      </c>
      <c r="D356" s="720" t="s">
        <v>12552</v>
      </c>
      <c r="E356" s="720" t="s">
        <v>12553</v>
      </c>
      <c r="F356" s="720" t="s">
        <v>358</v>
      </c>
      <c r="G356" s="720" t="s">
        <v>358</v>
      </c>
      <c r="H356" s="720"/>
      <c r="I356" s="719">
        <v>34848</v>
      </c>
      <c r="J356" s="719"/>
      <c r="K356" s="719"/>
      <c r="L356" s="720" t="s">
        <v>2195</v>
      </c>
      <c r="M356" s="719">
        <v>74</v>
      </c>
      <c r="N356" s="719">
        <v>110</v>
      </c>
      <c r="O356" s="719">
        <v>8140</v>
      </c>
      <c r="P356" s="719">
        <v>1</v>
      </c>
      <c r="Q356" s="719"/>
      <c r="R356" s="719"/>
      <c r="S356" s="720"/>
      <c r="T356" s="720"/>
      <c r="U356" s="720">
        <v>2014</v>
      </c>
      <c r="V356" s="720"/>
      <c r="W356" s="720"/>
      <c r="X356" s="720"/>
      <c r="Y356" s="720"/>
      <c r="Z356" s="720"/>
      <c r="AA356" s="720"/>
      <c r="AB356" s="719"/>
      <c r="AC356" s="720"/>
      <c r="AD356" s="720"/>
      <c r="AE356" s="720"/>
      <c r="AF356" s="720"/>
      <c r="AG356" s="720"/>
      <c r="AH356" s="720"/>
      <c r="AI356" s="720"/>
      <c r="AJ356" s="720"/>
      <c r="AK356" s="720"/>
      <c r="AL356" s="720"/>
      <c r="AM356" s="720"/>
      <c r="AN356" s="720"/>
      <c r="AO356" s="720"/>
      <c r="AP356" s="720"/>
      <c r="AQ356" s="720"/>
      <c r="AR356" s="720"/>
      <c r="AS356" s="720"/>
      <c r="AT356" s="720"/>
      <c r="AU356" s="720"/>
      <c r="AV356" s="720"/>
      <c r="AW356" s="720"/>
      <c r="AX356" s="721" t="s">
        <v>3420</v>
      </c>
    </row>
    <row r="357" spans="1:50" s="207" customFormat="1" ht="24" hidden="1" customHeight="1" x14ac:dyDescent="0.15">
      <c r="A357" s="216"/>
      <c r="B357" s="158"/>
      <c r="C357" s="720" t="s">
        <v>358</v>
      </c>
      <c r="D357" s="720" t="s">
        <v>12554</v>
      </c>
      <c r="E357" s="720" t="s">
        <v>9578</v>
      </c>
      <c r="F357" s="720" t="s">
        <v>358</v>
      </c>
      <c r="G357" s="720" t="s">
        <v>358</v>
      </c>
      <c r="H357" s="720"/>
      <c r="I357" s="719">
        <v>13081</v>
      </c>
      <c r="J357" s="719"/>
      <c r="K357" s="719"/>
      <c r="L357" s="720" t="s">
        <v>310</v>
      </c>
      <c r="M357" s="719">
        <v>50</v>
      </c>
      <c r="N357" s="719">
        <v>103</v>
      </c>
      <c r="O357" s="719">
        <v>5671</v>
      </c>
      <c r="P357" s="719">
        <v>1</v>
      </c>
      <c r="Q357" s="719"/>
      <c r="R357" s="719"/>
      <c r="S357" s="720"/>
      <c r="T357" s="720"/>
      <c r="U357" s="720">
        <v>2021</v>
      </c>
      <c r="V357" s="720"/>
      <c r="W357" s="720"/>
      <c r="X357" s="720"/>
      <c r="Y357" s="720"/>
      <c r="Z357" s="720"/>
      <c r="AA357" s="720"/>
      <c r="AB357" s="719"/>
      <c r="AC357" s="720"/>
      <c r="AD357" s="720"/>
      <c r="AE357" s="720"/>
      <c r="AF357" s="720"/>
      <c r="AG357" s="720"/>
      <c r="AH357" s="720"/>
      <c r="AI357" s="720"/>
      <c r="AJ357" s="720"/>
      <c r="AK357" s="720"/>
      <c r="AL357" s="720"/>
      <c r="AM357" s="720"/>
      <c r="AN357" s="720"/>
      <c r="AO357" s="720"/>
      <c r="AP357" s="720"/>
      <c r="AQ357" s="720"/>
      <c r="AR357" s="720"/>
      <c r="AS357" s="720"/>
      <c r="AT357" s="720"/>
      <c r="AU357" s="720"/>
      <c r="AV357" s="720"/>
      <c r="AW357" s="720"/>
      <c r="AX357" s="721"/>
    </row>
    <row r="358" spans="1:50" s="207" customFormat="1" ht="24" hidden="1" customHeight="1" x14ac:dyDescent="0.15">
      <c r="A358" s="216"/>
      <c r="B358" s="158"/>
      <c r="C358" s="720" t="s">
        <v>358</v>
      </c>
      <c r="D358" s="720" t="s">
        <v>12555</v>
      </c>
      <c r="E358" s="720" t="s">
        <v>9579</v>
      </c>
      <c r="F358" s="720" t="s">
        <v>358</v>
      </c>
      <c r="G358" s="627" t="s">
        <v>358</v>
      </c>
      <c r="H358" s="720"/>
      <c r="I358" s="719">
        <v>8634</v>
      </c>
      <c r="J358" s="719"/>
      <c r="K358" s="719"/>
      <c r="L358" s="720" t="s">
        <v>310</v>
      </c>
      <c r="M358" s="719">
        <v>58</v>
      </c>
      <c r="N358" s="719">
        <v>86</v>
      </c>
      <c r="O358" s="719">
        <v>4988</v>
      </c>
      <c r="P358" s="719">
        <v>1</v>
      </c>
      <c r="Q358" s="719"/>
      <c r="R358" s="719"/>
      <c r="S358" s="720"/>
      <c r="T358" s="720"/>
      <c r="U358" s="720">
        <v>2017</v>
      </c>
      <c r="V358" s="720"/>
      <c r="W358" s="720"/>
      <c r="X358" s="720"/>
      <c r="Y358" s="720"/>
      <c r="Z358" s="720"/>
      <c r="AA358" s="720"/>
      <c r="AB358" s="719"/>
      <c r="AC358" s="720"/>
      <c r="AD358" s="720"/>
      <c r="AE358" s="720"/>
      <c r="AF358" s="720"/>
      <c r="AG358" s="720"/>
      <c r="AH358" s="720"/>
      <c r="AI358" s="720"/>
      <c r="AJ358" s="720"/>
      <c r="AK358" s="720"/>
      <c r="AL358" s="720"/>
      <c r="AM358" s="720"/>
      <c r="AN358" s="720"/>
      <c r="AO358" s="720"/>
      <c r="AP358" s="720"/>
      <c r="AQ358" s="720"/>
      <c r="AR358" s="720"/>
      <c r="AS358" s="720"/>
      <c r="AT358" s="720"/>
      <c r="AU358" s="720"/>
      <c r="AV358" s="720"/>
      <c r="AW358" s="720"/>
      <c r="AX358" s="721"/>
    </row>
    <row r="359" spans="1:50" s="207" customFormat="1" ht="24" hidden="1" customHeight="1" x14ac:dyDescent="0.15">
      <c r="A359" s="216"/>
      <c r="B359" s="158"/>
      <c r="C359" s="720" t="s">
        <v>358</v>
      </c>
      <c r="D359" s="720" t="s">
        <v>12556</v>
      </c>
      <c r="E359" s="720" t="s">
        <v>9580</v>
      </c>
      <c r="F359" s="720" t="s">
        <v>358</v>
      </c>
      <c r="G359" s="627" t="s">
        <v>358</v>
      </c>
      <c r="H359" s="720"/>
      <c r="I359" s="719">
        <v>22552</v>
      </c>
      <c r="J359" s="719"/>
      <c r="K359" s="719"/>
      <c r="L359" s="720" t="s">
        <v>310</v>
      </c>
      <c r="M359" s="719">
        <v>68</v>
      </c>
      <c r="N359" s="719">
        <v>105</v>
      </c>
      <c r="O359" s="719">
        <v>7140</v>
      </c>
      <c r="P359" s="719">
        <v>1</v>
      </c>
      <c r="Q359" s="719"/>
      <c r="R359" s="719"/>
      <c r="S359" s="720"/>
      <c r="T359" s="720"/>
      <c r="U359" s="720">
        <v>2017</v>
      </c>
      <c r="V359" s="720"/>
      <c r="W359" s="720"/>
      <c r="X359" s="720"/>
      <c r="Y359" s="720"/>
      <c r="Z359" s="720"/>
      <c r="AA359" s="720"/>
      <c r="AB359" s="719">
        <v>5036</v>
      </c>
      <c r="AC359" s="720"/>
      <c r="AD359" s="720"/>
      <c r="AE359" s="720"/>
      <c r="AF359" s="720"/>
      <c r="AG359" s="720"/>
      <c r="AH359" s="720"/>
      <c r="AI359" s="720"/>
      <c r="AJ359" s="720"/>
      <c r="AK359" s="720"/>
      <c r="AL359" s="720"/>
      <c r="AM359" s="720"/>
      <c r="AN359" s="720"/>
      <c r="AO359" s="720"/>
      <c r="AP359" s="720"/>
      <c r="AQ359" s="720"/>
      <c r="AR359" s="720"/>
      <c r="AS359" s="720"/>
      <c r="AT359" s="720"/>
      <c r="AU359" s="720"/>
      <c r="AV359" s="720"/>
      <c r="AW359" s="720"/>
      <c r="AX359" s="721" t="s">
        <v>17080</v>
      </c>
    </row>
    <row r="360" spans="1:50" s="207" customFormat="1" ht="24" hidden="1" customHeight="1" x14ac:dyDescent="0.15">
      <c r="A360" s="216"/>
      <c r="B360" s="158"/>
      <c r="C360" s="720" t="s">
        <v>358</v>
      </c>
      <c r="D360" s="720" t="s">
        <v>12557</v>
      </c>
      <c r="E360" s="720" t="s">
        <v>12558</v>
      </c>
      <c r="F360" s="720" t="s">
        <v>358</v>
      </c>
      <c r="G360" s="627" t="s">
        <v>358</v>
      </c>
      <c r="H360" s="720"/>
      <c r="I360" s="719">
        <v>6400</v>
      </c>
      <c r="J360" s="719"/>
      <c r="K360" s="719"/>
      <c r="L360" s="720" t="s">
        <v>2195</v>
      </c>
      <c r="M360" s="719">
        <v>64</v>
      </c>
      <c r="N360" s="719">
        <v>100</v>
      </c>
      <c r="O360" s="719">
        <v>6400</v>
      </c>
      <c r="P360" s="719">
        <v>1</v>
      </c>
      <c r="Q360" s="719"/>
      <c r="R360" s="719"/>
      <c r="S360" s="720"/>
      <c r="T360" s="720"/>
      <c r="U360" s="720">
        <v>2017</v>
      </c>
      <c r="V360" s="720"/>
      <c r="W360" s="720"/>
      <c r="X360" s="720"/>
      <c r="Y360" s="720"/>
      <c r="Z360" s="720"/>
      <c r="AA360" s="720"/>
      <c r="AB360" s="719"/>
      <c r="AC360" s="720"/>
      <c r="AD360" s="720"/>
      <c r="AE360" s="720"/>
      <c r="AF360" s="720"/>
      <c r="AG360" s="720"/>
      <c r="AH360" s="720"/>
      <c r="AI360" s="720"/>
      <c r="AJ360" s="720"/>
      <c r="AK360" s="720"/>
      <c r="AL360" s="720"/>
      <c r="AM360" s="720"/>
      <c r="AN360" s="720"/>
      <c r="AO360" s="720"/>
      <c r="AP360" s="720"/>
      <c r="AQ360" s="720"/>
      <c r="AR360" s="720"/>
      <c r="AS360" s="720"/>
      <c r="AT360" s="720"/>
      <c r="AU360" s="720"/>
      <c r="AV360" s="720"/>
      <c r="AW360" s="720"/>
      <c r="AX360" s="721"/>
    </row>
    <row r="361" spans="1:50" s="207" customFormat="1" ht="24" hidden="1" customHeight="1" x14ac:dyDescent="0.15">
      <c r="A361" s="216"/>
      <c r="B361" s="158"/>
      <c r="C361" s="720" t="s">
        <v>358</v>
      </c>
      <c r="D361" s="720" t="s">
        <v>12559</v>
      </c>
      <c r="E361" s="720" t="s">
        <v>12560</v>
      </c>
      <c r="F361" s="720" t="s">
        <v>358</v>
      </c>
      <c r="G361" s="627" t="s">
        <v>358</v>
      </c>
      <c r="H361" s="720"/>
      <c r="I361" s="719">
        <v>8000</v>
      </c>
      <c r="J361" s="719"/>
      <c r="K361" s="719"/>
      <c r="L361" s="720" t="s">
        <v>2195</v>
      </c>
      <c r="M361" s="719">
        <v>64</v>
      </c>
      <c r="N361" s="719">
        <v>100</v>
      </c>
      <c r="O361" s="719">
        <v>6400</v>
      </c>
      <c r="P361" s="719">
        <v>1</v>
      </c>
      <c r="Q361" s="719"/>
      <c r="R361" s="719"/>
      <c r="S361" s="720"/>
      <c r="T361" s="720"/>
      <c r="U361" s="720">
        <v>2018</v>
      </c>
      <c r="V361" s="720"/>
      <c r="W361" s="720"/>
      <c r="X361" s="720"/>
      <c r="Y361" s="720"/>
      <c r="Z361" s="720"/>
      <c r="AA361" s="720"/>
      <c r="AB361" s="719"/>
      <c r="AC361" s="720"/>
      <c r="AD361" s="720"/>
      <c r="AE361" s="720"/>
      <c r="AF361" s="720"/>
      <c r="AG361" s="720"/>
      <c r="AH361" s="720"/>
      <c r="AI361" s="720"/>
      <c r="AJ361" s="720"/>
      <c r="AK361" s="720"/>
      <c r="AL361" s="720"/>
      <c r="AM361" s="720"/>
      <c r="AN361" s="720"/>
      <c r="AO361" s="720"/>
      <c r="AP361" s="720"/>
      <c r="AQ361" s="720"/>
      <c r="AR361" s="720"/>
      <c r="AS361" s="720"/>
      <c r="AT361" s="720"/>
      <c r="AU361" s="720"/>
      <c r="AV361" s="720"/>
      <c r="AW361" s="720"/>
      <c r="AX361" s="721"/>
    </row>
    <row r="362" spans="1:50" s="207" customFormat="1" ht="24" hidden="1" customHeight="1" x14ac:dyDescent="0.15">
      <c r="A362" s="216"/>
      <c r="B362" s="158"/>
      <c r="C362" s="720" t="s">
        <v>358</v>
      </c>
      <c r="D362" s="720" t="s">
        <v>12561</v>
      </c>
      <c r="E362" s="720" t="s">
        <v>9582</v>
      </c>
      <c r="F362" s="720" t="s">
        <v>358</v>
      </c>
      <c r="G362" s="627" t="s">
        <v>358</v>
      </c>
      <c r="H362" s="720"/>
      <c r="I362" s="719">
        <v>9644</v>
      </c>
      <c r="J362" s="719"/>
      <c r="K362" s="719"/>
      <c r="L362" s="720" t="s">
        <v>310</v>
      </c>
      <c r="M362" s="207">
        <v>67</v>
      </c>
      <c r="N362" s="719">
        <v>104</v>
      </c>
      <c r="O362" s="719"/>
      <c r="P362" s="719">
        <v>1</v>
      </c>
      <c r="Q362" s="719"/>
      <c r="R362" s="719"/>
      <c r="S362" s="720"/>
      <c r="T362" s="720"/>
      <c r="U362" s="720">
        <v>2015</v>
      </c>
      <c r="V362" s="720"/>
      <c r="W362" s="720"/>
      <c r="X362" s="720"/>
      <c r="Y362" s="720"/>
      <c r="Z362" s="720"/>
      <c r="AA362" s="720"/>
      <c r="AB362" s="719"/>
      <c r="AC362" s="720"/>
      <c r="AD362" s="720"/>
      <c r="AE362" s="720"/>
      <c r="AF362" s="720"/>
      <c r="AG362" s="720"/>
      <c r="AH362" s="720"/>
      <c r="AI362" s="720"/>
      <c r="AJ362" s="720"/>
      <c r="AK362" s="720"/>
      <c r="AL362" s="720"/>
      <c r="AM362" s="720"/>
      <c r="AN362" s="720"/>
      <c r="AO362" s="720"/>
      <c r="AP362" s="720"/>
      <c r="AQ362" s="720"/>
      <c r="AR362" s="720"/>
      <c r="AS362" s="720"/>
      <c r="AT362" s="720"/>
      <c r="AU362" s="720"/>
      <c r="AV362" s="720"/>
      <c r="AW362" s="720"/>
      <c r="AX362" s="721"/>
    </row>
    <row r="363" spans="1:50" s="207" customFormat="1" ht="24" hidden="1" customHeight="1" x14ac:dyDescent="0.15">
      <c r="A363" s="216"/>
      <c r="B363" s="158"/>
      <c r="C363" s="720" t="s">
        <v>15628</v>
      </c>
      <c r="D363" s="720"/>
      <c r="E363" s="720" t="s">
        <v>15629</v>
      </c>
      <c r="F363" s="720" t="s">
        <v>15628</v>
      </c>
      <c r="G363" s="720" t="s">
        <v>15628</v>
      </c>
      <c r="H363" s="720"/>
      <c r="I363" s="719">
        <v>4844</v>
      </c>
      <c r="J363" s="719"/>
      <c r="K363" s="719"/>
      <c r="L363" s="720" t="s">
        <v>2195</v>
      </c>
      <c r="M363" s="719">
        <v>47</v>
      </c>
      <c r="N363" s="719">
        <v>90</v>
      </c>
      <c r="O363" s="719">
        <v>4212</v>
      </c>
      <c r="P363" s="719">
        <v>1</v>
      </c>
      <c r="Q363" s="719"/>
      <c r="R363" s="719"/>
      <c r="S363" s="720"/>
      <c r="T363" s="720"/>
      <c r="U363" s="720">
        <v>2017</v>
      </c>
      <c r="V363" s="720"/>
      <c r="W363" s="720"/>
      <c r="X363" s="720"/>
      <c r="Y363" s="720"/>
      <c r="Z363" s="720"/>
      <c r="AA363" s="720"/>
      <c r="AB363" s="719"/>
      <c r="AC363" s="625"/>
      <c r="AD363" s="625"/>
      <c r="AE363" s="627"/>
      <c r="AF363" s="627"/>
      <c r="AG363" s="627"/>
      <c r="AH363" s="627"/>
      <c r="AI363" s="627"/>
      <c r="AJ363" s="627"/>
      <c r="AK363" s="627"/>
      <c r="AL363" s="627"/>
      <c r="AM363" s="627"/>
      <c r="AN363" s="627"/>
      <c r="AO363" s="627"/>
      <c r="AP363" s="627"/>
      <c r="AQ363" s="627"/>
      <c r="AR363" s="627"/>
      <c r="AS363" s="627"/>
      <c r="AT363" s="627"/>
      <c r="AU363" s="627"/>
      <c r="AV363" s="627"/>
      <c r="AW363" s="627"/>
      <c r="AX363" s="295"/>
    </row>
    <row r="364" spans="1:50" s="207" customFormat="1" ht="24" hidden="1" customHeight="1" x14ac:dyDescent="0.15">
      <c r="A364" s="216"/>
      <c r="B364" s="158"/>
      <c r="C364" s="625" t="s">
        <v>15628</v>
      </c>
      <c r="D364" s="625"/>
      <c r="E364" s="625" t="s">
        <v>15630</v>
      </c>
      <c r="F364" s="625" t="s">
        <v>15628</v>
      </c>
      <c r="G364" s="625" t="s">
        <v>15628</v>
      </c>
      <c r="H364" s="627"/>
      <c r="I364" s="626">
        <v>40213</v>
      </c>
      <c r="J364" s="626"/>
      <c r="K364" s="626"/>
      <c r="L364" s="625" t="s">
        <v>2195</v>
      </c>
      <c r="M364" s="626">
        <v>73</v>
      </c>
      <c r="N364" s="626">
        <v>115</v>
      </c>
      <c r="O364" s="626">
        <v>8367</v>
      </c>
      <c r="P364" s="626">
        <v>1</v>
      </c>
      <c r="Q364" s="626"/>
      <c r="R364" s="626"/>
      <c r="S364" s="625"/>
      <c r="T364" s="625"/>
      <c r="U364" s="625">
        <v>2019</v>
      </c>
      <c r="V364" s="627"/>
      <c r="W364" s="627"/>
      <c r="X364" s="627"/>
      <c r="Y364" s="627"/>
      <c r="Z364" s="627"/>
      <c r="AA364" s="627"/>
      <c r="AB364" s="626"/>
      <c r="AC364" s="625"/>
      <c r="AD364" s="625"/>
      <c r="AE364" s="627"/>
      <c r="AF364" s="627"/>
      <c r="AG364" s="627"/>
      <c r="AH364" s="627"/>
      <c r="AI364" s="627"/>
      <c r="AJ364" s="627"/>
      <c r="AK364" s="627"/>
      <c r="AL364" s="627"/>
      <c r="AM364" s="627"/>
      <c r="AN364" s="627"/>
      <c r="AO364" s="627"/>
      <c r="AP364" s="627"/>
      <c r="AQ364" s="627"/>
      <c r="AR364" s="627"/>
      <c r="AS364" s="627"/>
      <c r="AT364" s="627"/>
      <c r="AU364" s="627"/>
      <c r="AV364" s="627"/>
      <c r="AW364" s="627"/>
      <c r="AX364" s="295"/>
    </row>
    <row r="365" spans="1:50" s="207" customFormat="1" ht="24" hidden="1" customHeight="1" x14ac:dyDescent="0.15">
      <c r="A365" s="216"/>
      <c r="B365" s="158"/>
      <c r="C365" s="625" t="s">
        <v>15628</v>
      </c>
      <c r="D365" s="625"/>
      <c r="E365" s="625" t="s">
        <v>17081</v>
      </c>
      <c r="F365" s="625" t="s">
        <v>15628</v>
      </c>
      <c r="G365" s="625" t="s">
        <v>15628</v>
      </c>
      <c r="H365" s="627"/>
      <c r="I365" s="626">
        <v>4932</v>
      </c>
      <c r="J365" s="626"/>
      <c r="K365" s="626"/>
      <c r="L365" s="625" t="s">
        <v>2195</v>
      </c>
      <c r="M365" s="626">
        <v>75.5</v>
      </c>
      <c r="N365" s="626">
        <v>54</v>
      </c>
      <c r="O365" s="626">
        <v>4077</v>
      </c>
      <c r="P365" s="626">
        <v>1</v>
      </c>
      <c r="Q365" s="626"/>
      <c r="R365" s="626"/>
      <c r="S365" s="625"/>
      <c r="T365" s="625"/>
      <c r="U365" s="625">
        <v>2022</v>
      </c>
      <c r="V365" s="627"/>
      <c r="W365" s="627"/>
      <c r="X365" s="627"/>
      <c r="Y365" s="627"/>
      <c r="Z365" s="627"/>
      <c r="AA365" s="627"/>
      <c r="AB365" s="626">
        <v>1150</v>
      </c>
      <c r="AC365" s="625"/>
      <c r="AD365" s="625"/>
      <c r="AE365" s="627"/>
      <c r="AF365" s="627"/>
      <c r="AG365" s="627"/>
      <c r="AH365" s="627"/>
      <c r="AI365" s="627"/>
      <c r="AJ365" s="627"/>
      <c r="AK365" s="627"/>
      <c r="AL365" s="627"/>
      <c r="AM365" s="627"/>
      <c r="AN365" s="627"/>
      <c r="AO365" s="627"/>
      <c r="AP365" s="627"/>
      <c r="AQ365" s="627"/>
      <c r="AR365" s="627"/>
      <c r="AS365" s="627"/>
      <c r="AT365" s="627"/>
      <c r="AU365" s="627"/>
      <c r="AV365" s="627"/>
      <c r="AW365" s="627"/>
      <c r="AX365" s="295" t="s">
        <v>17078</v>
      </c>
    </row>
    <row r="366" spans="1:50" s="207" customFormat="1" ht="24" hidden="1" customHeight="1" x14ac:dyDescent="0.15">
      <c r="A366" s="216"/>
      <c r="B366" s="158"/>
      <c r="C366" s="720" t="s">
        <v>15631</v>
      </c>
      <c r="D366" s="720"/>
      <c r="E366" s="720" t="s">
        <v>15632</v>
      </c>
      <c r="F366" s="720" t="s">
        <v>15628</v>
      </c>
      <c r="G366" s="627" t="s">
        <v>15628</v>
      </c>
      <c r="H366" s="720"/>
      <c r="I366" s="719">
        <v>3465</v>
      </c>
      <c r="J366" s="719"/>
      <c r="K366" s="719"/>
      <c r="L366" s="720" t="s">
        <v>2195</v>
      </c>
      <c r="M366" s="720">
        <v>45</v>
      </c>
      <c r="N366" s="719">
        <v>77</v>
      </c>
      <c r="O366" s="719"/>
      <c r="P366" s="719">
        <v>1</v>
      </c>
      <c r="Q366" s="719">
        <v>50</v>
      </c>
      <c r="R366" s="719">
        <v>50</v>
      </c>
      <c r="S366" s="720" t="s">
        <v>2220</v>
      </c>
      <c r="T366" s="720" t="s">
        <v>15633</v>
      </c>
      <c r="U366" s="720">
        <v>2021</v>
      </c>
      <c r="V366" s="720"/>
      <c r="W366" s="720"/>
      <c r="X366" s="720"/>
      <c r="Y366" s="720"/>
      <c r="Z366" s="720"/>
      <c r="AA366" s="720"/>
      <c r="AB366" s="719"/>
      <c r="AC366" s="720"/>
      <c r="AD366" s="720"/>
      <c r="AE366" s="720"/>
      <c r="AF366" s="720"/>
      <c r="AG366" s="720"/>
      <c r="AH366" s="720"/>
      <c r="AI366" s="720"/>
      <c r="AJ366" s="720"/>
      <c r="AK366" s="720"/>
      <c r="AL366" s="720"/>
      <c r="AM366" s="720"/>
      <c r="AN366" s="720"/>
      <c r="AO366" s="720"/>
      <c r="AP366" s="720"/>
      <c r="AQ366" s="720"/>
      <c r="AR366" s="720"/>
      <c r="AS366" s="720"/>
      <c r="AT366" s="720"/>
      <c r="AU366" s="720"/>
      <c r="AV366" s="720"/>
      <c r="AW366" s="720"/>
      <c r="AX366" s="721" t="s">
        <v>17082</v>
      </c>
    </row>
    <row r="367" spans="1:50" s="207" customFormat="1" ht="24" hidden="1" customHeight="1" x14ac:dyDescent="0.15">
      <c r="A367" s="216"/>
      <c r="B367" s="158"/>
      <c r="C367" s="625" t="s">
        <v>3072</v>
      </c>
      <c r="D367" s="625" t="s">
        <v>9533</v>
      </c>
      <c r="E367" s="625" t="s">
        <v>9534</v>
      </c>
      <c r="F367" s="625" t="s">
        <v>3072</v>
      </c>
      <c r="G367" s="625" t="s">
        <v>3265</v>
      </c>
      <c r="H367" s="627"/>
      <c r="I367" s="626">
        <v>7245</v>
      </c>
      <c r="J367" s="626"/>
      <c r="K367" s="626"/>
      <c r="L367" s="625" t="s">
        <v>310</v>
      </c>
      <c r="M367" s="626">
        <v>69</v>
      </c>
      <c r="N367" s="626">
        <v>105</v>
      </c>
      <c r="O367" s="627">
        <v>7245</v>
      </c>
      <c r="P367" s="626">
        <v>1</v>
      </c>
      <c r="Q367" s="626"/>
      <c r="R367" s="626"/>
      <c r="S367" s="625"/>
      <c r="T367" s="625"/>
      <c r="U367" s="625">
        <v>2008</v>
      </c>
      <c r="V367" s="626"/>
      <c r="W367" s="625"/>
      <c r="X367" s="627"/>
      <c r="Y367" s="627"/>
      <c r="Z367" s="627"/>
      <c r="AA367" s="627"/>
      <c r="AB367" s="626">
        <v>983</v>
      </c>
      <c r="AC367" s="625"/>
      <c r="AD367" s="625"/>
      <c r="AE367" s="627"/>
      <c r="AF367" s="627"/>
      <c r="AG367" s="627"/>
      <c r="AH367" s="627"/>
      <c r="AI367" s="627"/>
      <c r="AJ367" s="627"/>
      <c r="AK367" s="627"/>
      <c r="AL367" s="627"/>
      <c r="AM367" s="627"/>
      <c r="AN367" s="627"/>
      <c r="AO367" s="627"/>
      <c r="AP367" s="627"/>
      <c r="AQ367" s="627"/>
      <c r="AR367" s="627"/>
      <c r="AS367" s="627"/>
      <c r="AT367" s="627"/>
      <c r="AU367" s="627"/>
      <c r="AV367" s="627"/>
      <c r="AW367" s="627"/>
      <c r="AX367" s="295"/>
    </row>
    <row r="368" spans="1:50" s="207" customFormat="1" ht="24" hidden="1" customHeight="1" x14ac:dyDescent="0.15">
      <c r="A368" s="216"/>
      <c r="B368" s="158"/>
      <c r="C368" s="625" t="s">
        <v>3072</v>
      </c>
      <c r="D368" s="625" t="s">
        <v>9535</v>
      </c>
      <c r="E368" s="625" t="s">
        <v>9536</v>
      </c>
      <c r="F368" s="625" t="s">
        <v>3072</v>
      </c>
      <c r="G368" s="625" t="s">
        <v>3265</v>
      </c>
      <c r="H368" s="627"/>
      <c r="I368" s="626">
        <v>7696</v>
      </c>
      <c r="J368" s="626"/>
      <c r="K368" s="626"/>
      <c r="L368" s="625" t="s">
        <v>310</v>
      </c>
      <c r="M368" s="626">
        <v>74</v>
      </c>
      <c r="N368" s="626">
        <v>104</v>
      </c>
      <c r="O368" s="626">
        <v>7696</v>
      </c>
      <c r="P368" s="626">
        <v>1</v>
      </c>
      <c r="Q368" s="626"/>
      <c r="R368" s="626"/>
      <c r="S368" s="625"/>
      <c r="T368" s="625"/>
      <c r="U368" s="625">
        <v>2004</v>
      </c>
      <c r="V368" s="627"/>
      <c r="W368" s="627"/>
      <c r="X368" s="627"/>
      <c r="Y368" s="627"/>
      <c r="Z368" s="627"/>
      <c r="AA368" s="627"/>
      <c r="AB368" s="626">
        <v>798</v>
      </c>
      <c r="AC368" s="625"/>
      <c r="AD368" s="625"/>
      <c r="AE368" s="627"/>
      <c r="AF368" s="627"/>
      <c r="AG368" s="627"/>
      <c r="AH368" s="627"/>
      <c r="AI368" s="627"/>
      <c r="AJ368" s="627"/>
      <c r="AK368" s="627"/>
      <c r="AL368" s="627"/>
      <c r="AM368" s="627"/>
      <c r="AN368" s="627"/>
      <c r="AO368" s="627"/>
      <c r="AP368" s="627"/>
      <c r="AQ368" s="627"/>
      <c r="AR368" s="627"/>
      <c r="AS368" s="627"/>
      <c r="AT368" s="627"/>
      <c r="AU368" s="627"/>
      <c r="AV368" s="627"/>
      <c r="AW368" s="627"/>
      <c r="AX368" s="295"/>
    </row>
    <row r="369" spans="1:50" s="207" customFormat="1" ht="24" hidden="1" customHeight="1" x14ac:dyDescent="0.15">
      <c r="A369" s="216"/>
      <c r="B369" s="158"/>
      <c r="C369" s="625" t="s">
        <v>3072</v>
      </c>
      <c r="D369" s="625" t="s">
        <v>9537</v>
      </c>
      <c r="E369" s="625" t="s">
        <v>9538</v>
      </c>
      <c r="F369" s="625" t="s">
        <v>3072</v>
      </c>
      <c r="G369" s="625" t="s">
        <v>3265</v>
      </c>
      <c r="H369" s="626"/>
      <c r="I369" s="626">
        <v>16194</v>
      </c>
      <c r="J369" s="626"/>
      <c r="K369" s="626"/>
      <c r="L369" s="625" t="s">
        <v>310</v>
      </c>
      <c r="M369" s="626">
        <v>70</v>
      </c>
      <c r="N369" s="626">
        <v>105</v>
      </c>
      <c r="O369" s="626">
        <v>7350</v>
      </c>
      <c r="P369" s="626">
        <v>1</v>
      </c>
      <c r="Q369" s="626"/>
      <c r="R369" s="626">
        <v>1000</v>
      </c>
      <c r="S369" s="625"/>
      <c r="T369" s="625"/>
      <c r="U369" s="625">
        <v>2004</v>
      </c>
      <c r="V369" s="626"/>
      <c r="W369" s="295"/>
      <c r="X369" s="627"/>
      <c r="Y369" s="627"/>
      <c r="Z369" s="627"/>
      <c r="AA369" s="627"/>
      <c r="AB369" s="626">
        <v>1362</v>
      </c>
      <c r="AC369" s="625"/>
      <c r="AD369" s="625"/>
      <c r="AE369" s="627"/>
      <c r="AF369" s="627"/>
      <c r="AG369" s="627"/>
      <c r="AH369" s="627"/>
      <c r="AI369" s="627"/>
      <c r="AJ369" s="627"/>
      <c r="AK369" s="627"/>
      <c r="AL369" s="627"/>
      <c r="AM369" s="627"/>
      <c r="AN369" s="627"/>
      <c r="AO369" s="627"/>
      <c r="AP369" s="627"/>
      <c r="AQ369" s="627"/>
      <c r="AR369" s="627"/>
      <c r="AS369" s="627"/>
      <c r="AT369" s="627"/>
      <c r="AU369" s="627"/>
      <c r="AV369" s="627"/>
      <c r="AW369" s="627"/>
      <c r="AX369" s="295"/>
    </row>
    <row r="370" spans="1:50" s="207" customFormat="1" ht="24" hidden="1" customHeight="1" x14ac:dyDescent="0.15">
      <c r="A370" s="216"/>
      <c r="B370" s="158"/>
      <c r="C370" s="625" t="s">
        <v>3072</v>
      </c>
      <c r="D370" s="625" t="s">
        <v>9539</v>
      </c>
      <c r="E370" s="625" t="s">
        <v>9540</v>
      </c>
      <c r="F370" s="625" t="s">
        <v>3072</v>
      </c>
      <c r="G370" s="625" t="s">
        <v>3265</v>
      </c>
      <c r="H370" s="626"/>
      <c r="I370" s="626">
        <v>13718</v>
      </c>
      <c r="J370" s="626"/>
      <c r="K370" s="626"/>
      <c r="L370" s="625" t="s">
        <v>154</v>
      </c>
      <c r="M370" s="626">
        <v>70</v>
      </c>
      <c r="N370" s="626">
        <v>120</v>
      </c>
      <c r="O370" s="626">
        <v>8400</v>
      </c>
      <c r="P370" s="626">
        <v>1</v>
      </c>
      <c r="Q370" s="626">
        <v>400</v>
      </c>
      <c r="R370" s="626">
        <v>400</v>
      </c>
      <c r="S370" s="625" t="s">
        <v>9541</v>
      </c>
      <c r="T370" s="625"/>
      <c r="U370" s="625">
        <v>2005</v>
      </c>
      <c r="V370" s="626"/>
      <c r="W370" s="295"/>
      <c r="X370" s="627"/>
      <c r="Y370" s="627"/>
      <c r="Z370" s="627"/>
      <c r="AA370" s="627"/>
      <c r="AB370" s="626"/>
      <c r="AC370" s="625"/>
      <c r="AD370" s="625"/>
      <c r="AE370" s="627"/>
      <c r="AF370" s="627"/>
      <c r="AG370" s="627"/>
      <c r="AH370" s="627"/>
      <c r="AI370" s="627"/>
      <c r="AJ370" s="627"/>
      <c r="AK370" s="627"/>
      <c r="AL370" s="627"/>
      <c r="AM370" s="627"/>
      <c r="AN370" s="627"/>
      <c r="AO370" s="627"/>
      <c r="AP370" s="627"/>
      <c r="AQ370" s="627"/>
      <c r="AR370" s="627"/>
      <c r="AS370" s="627"/>
      <c r="AT370" s="627"/>
      <c r="AU370" s="627"/>
      <c r="AV370" s="627"/>
      <c r="AW370" s="627"/>
      <c r="AX370" s="295"/>
    </row>
    <row r="371" spans="1:50" s="207" customFormat="1" ht="24" hidden="1" customHeight="1" x14ac:dyDescent="0.15">
      <c r="A371" s="216"/>
      <c r="B371" s="158"/>
      <c r="C371" s="625" t="s">
        <v>3072</v>
      </c>
      <c r="D371" s="625" t="s">
        <v>3271</v>
      </c>
      <c r="E371" s="625" t="s">
        <v>9542</v>
      </c>
      <c r="F371" s="625" t="s">
        <v>3072</v>
      </c>
      <c r="G371" s="625" t="s">
        <v>3265</v>
      </c>
      <c r="H371" s="626"/>
      <c r="I371" s="626">
        <v>36400</v>
      </c>
      <c r="J371" s="626"/>
      <c r="K371" s="626"/>
      <c r="L371" s="625" t="s">
        <v>9543</v>
      </c>
      <c r="M371" s="626" t="s">
        <v>9544</v>
      </c>
      <c r="N371" s="626" t="s">
        <v>9545</v>
      </c>
      <c r="O371" s="626" t="s">
        <v>9546</v>
      </c>
      <c r="P371" s="626" t="s">
        <v>9547</v>
      </c>
      <c r="Q371" s="626"/>
      <c r="R371" s="626"/>
      <c r="S371" s="625"/>
      <c r="T371" s="625"/>
      <c r="U371" s="625" t="s">
        <v>9548</v>
      </c>
      <c r="V371" s="626" t="s">
        <v>9549</v>
      </c>
      <c r="W371" s="725" t="s">
        <v>14372</v>
      </c>
      <c r="X371" s="724"/>
      <c r="Y371" s="724"/>
      <c r="Z371" s="724"/>
      <c r="AA371" s="724"/>
      <c r="AB371" s="626" t="s">
        <v>9549</v>
      </c>
      <c r="AC371" s="625"/>
      <c r="AD371" s="625"/>
      <c r="AE371" s="724"/>
      <c r="AF371" s="724"/>
      <c r="AG371" s="724"/>
      <c r="AH371" s="724"/>
      <c r="AI371" s="724"/>
      <c r="AJ371" s="724"/>
      <c r="AK371" s="724"/>
      <c r="AL371" s="724"/>
      <c r="AM371" s="724"/>
      <c r="AN371" s="724"/>
      <c r="AO371" s="724"/>
      <c r="AP371" s="724"/>
      <c r="AQ371" s="724"/>
      <c r="AR371" s="724"/>
      <c r="AS371" s="724"/>
      <c r="AT371" s="724"/>
      <c r="AU371" s="724"/>
      <c r="AV371" s="724"/>
      <c r="AW371" s="724"/>
      <c r="AX371" s="295" t="s">
        <v>9550</v>
      </c>
    </row>
    <row r="372" spans="1:50" s="207" customFormat="1" ht="24" hidden="1" customHeight="1" x14ac:dyDescent="0.15">
      <c r="A372" s="216"/>
      <c r="B372" s="158"/>
      <c r="C372" s="625" t="s">
        <v>3072</v>
      </c>
      <c r="D372" s="625" t="s">
        <v>9551</v>
      </c>
      <c r="E372" s="625" t="s">
        <v>11398</v>
      </c>
      <c r="F372" s="625" t="s">
        <v>3072</v>
      </c>
      <c r="G372" s="625" t="s">
        <v>3265</v>
      </c>
      <c r="H372" s="626"/>
      <c r="I372" s="626">
        <v>7140</v>
      </c>
      <c r="J372" s="626"/>
      <c r="K372" s="626"/>
      <c r="L372" s="625" t="s">
        <v>154</v>
      </c>
      <c r="M372" s="626">
        <v>68</v>
      </c>
      <c r="N372" s="626">
        <v>105</v>
      </c>
      <c r="O372" s="626">
        <v>7140</v>
      </c>
      <c r="P372" s="626">
        <v>1</v>
      </c>
      <c r="Q372" s="626">
        <v>430</v>
      </c>
      <c r="R372" s="626">
        <v>430</v>
      </c>
      <c r="S372" s="625" t="s">
        <v>499</v>
      </c>
      <c r="T372" s="625" t="s">
        <v>1111</v>
      </c>
      <c r="U372" s="625">
        <v>2006</v>
      </c>
      <c r="V372" s="626"/>
      <c r="W372" s="725"/>
      <c r="X372" s="724"/>
      <c r="Y372" s="724"/>
      <c r="Z372" s="724"/>
      <c r="AA372" s="724"/>
      <c r="AB372" s="626"/>
      <c r="AC372" s="625"/>
      <c r="AD372" s="625"/>
      <c r="AE372" s="724"/>
      <c r="AF372" s="724"/>
      <c r="AG372" s="724"/>
      <c r="AH372" s="724"/>
      <c r="AI372" s="724"/>
      <c r="AJ372" s="724"/>
      <c r="AK372" s="724"/>
      <c r="AL372" s="724"/>
      <c r="AM372" s="724"/>
      <c r="AN372" s="724"/>
      <c r="AO372" s="724"/>
      <c r="AP372" s="724"/>
      <c r="AQ372" s="724"/>
      <c r="AR372" s="724"/>
      <c r="AS372" s="724"/>
      <c r="AT372" s="724"/>
      <c r="AU372" s="724"/>
      <c r="AV372" s="724"/>
      <c r="AW372" s="724"/>
      <c r="AX372" s="295" t="s">
        <v>9552</v>
      </c>
    </row>
    <row r="373" spans="1:50" s="207" customFormat="1" ht="24" hidden="1" customHeight="1" x14ac:dyDescent="0.15">
      <c r="A373" s="216"/>
      <c r="B373" s="158"/>
      <c r="C373" s="625" t="s">
        <v>3072</v>
      </c>
      <c r="D373" s="625" t="s">
        <v>12532</v>
      </c>
      <c r="E373" s="625" t="s">
        <v>9553</v>
      </c>
      <c r="F373" s="625" t="s">
        <v>3072</v>
      </c>
      <c r="G373" s="625" t="s">
        <v>3265</v>
      </c>
      <c r="H373" s="626"/>
      <c r="I373" s="626">
        <v>13546</v>
      </c>
      <c r="J373" s="626"/>
      <c r="K373" s="626"/>
      <c r="L373" s="625" t="s">
        <v>310</v>
      </c>
      <c r="M373" s="626">
        <v>50</v>
      </c>
      <c r="N373" s="626">
        <v>90</v>
      </c>
      <c r="O373" s="626">
        <v>4500</v>
      </c>
      <c r="P373" s="626">
        <v>1</v>
      </c>
      <c r="Q373" s="626"/>
      <c r="R373" s="626"/>
      <c r="S373" s="625"/>
      <c r="T373" s="625"/>
      <c r="U373" s="625">
        <v>1995</v>
      </c>
      <c r="V373" s="626"/>
      <c r="W373" s="725"/>
      <c r="X373" s="724"/>
      <c r="Y373" s="724"/>
      <c r="Z373" s="724"/>
      <c r="AA373" s="724"/>
      <c r="AB373" s="626">
        <v>323</v>
      </c>
      <c r="AC373" s="625"/>
      <c r="AD373" s="625"/>
      <c r="AE373" s="724"/>
      <c r="AF373" s="724"/>
      <c r="AG373" s="724"/>
      <c r="AH373" s="724"/>
      <c r="AI373" s="724"/>
      <c r="AJ373" s="724"/>
      <c r="AK373" s="724"/>
      <c r="AL373" s="724"/>
      <c r="AM373" s="724"/>
      <c r="AN373" s="724"/>
      <c r="AO373" s="724"/>
      <c r="AP373" s="724"/>
      <c r="AQ373" s="724"/>
      <c r="AR373" s="724"/>
      <c r="AS373" s="724"/>
      <c r="AT373" s="724"/>
      <c r="AU373" s="724"/>
      <c r="AV373" s="724"/>
      <c r="AW373" s="724"/>
      <c r="AX373" s="295"/>
    </row>
    <row r="374" spans="1:50" s="207" customFormat="1" ht="24" hidden="1" customHeight="1" x14ac:dyDescent="0.15">
      <c r="A374" s="216"/>
      <c r="B374" s="158"/>
      <c r="C374" s="625" t="s">
        <v>3072</v>
      </c>
      <c r="D374" s="625" t="s">
        <v>12533</v>
      </c>
      <c r="E374" s="625" t="s">
        <v>9554</v>
      </c>
      <c r="F374" s="625" t="s">
        <v>3072</v>
      </c>
      <c r="G374" s="625" t="s">
        <v>3265</v>
      </c>
      <c r="H374" s="627"/>
      <c r="I374" s="626">
        <v>13102</v>
      </c>
      <c r="J374" s="626"/>
      <c r="K374" s="626"/>
      <c r="L374" s="625" t="s">
        <v>310</v>
      </c>
      <c r="M374" s="626">
        <v>42</v>
      </c>
      <c r="N374" s="626">
        <v>54</v>
      </c>
      <c r="O374" s="626">
        <v>2268</v>
      </c>
      <c r="P374" s="626">
        <v>1</v>
      </c>
      <c r="Q374" s="626"/>
      <c r="R374" s="626"/>
      <c r="S374" s="625"/>
      <c r="T374" s="625"/>
      <c r="U374" s="625">
        <v>1991</v>
      </c>
      <c r="V374" s="627"/>
      <c r="W374" s="627"/>
      <c r="X374" s="627"/>
      <c r="Y374" s="627"/>
      <c r="Z374" s="627"/>
      <c r="AA374" s="627"/>
      <c r="AB374" s="626">
        <v>297</v>
      </c>
      <c r="AC374" s="625"/>
      <c r="AD374" s="625"/>
      <c r="AE374" s="627"/>
      <c r="AF374" s="627"/>
      <c r="AG374" s="627"/>
      <c r="AH374" s="627"/>
      <c r="AI374" s="627"/>
      <c r="AJ374" s="627"/>
      <c r="AK374" s="627"/>
      <c r="AL374" s="627"/>
      <c r="AM374" s="627"/>
      <c r="AN374" s="627"/>
      <c r="AO374" s="627"/>
      <c r="AP374" s="627"/>
      <c r="AQ374" s="627"/>
      <c r="AR374" s="627"/>
      <c r="AS374" s="627"/>
      <c r="AT374" s="627"/>
      <c r="AU374" s="627"/>
      <c r="AV374" s="627"/>
      <c r="AW374" s="627"/>
      <c r="AX374" s="295"/>
    </row>
    <row r="375" spans="1:50" s="207" customFormat="1" ht="24" hidden="1" customHeight="1" x14ac:dyDescent="0.15">
      <c r="A375" s="216"/>
      <c r="B375" s="158"/>
      <c r="C375" s="625" t="s">
        <v>3072</v>
      </c>
      <c r="D375" s="625" t="s">
        <v>12534</v>
      </c>
      <c r="E375" s="625" t="s">
        <v>12535</v>
      </c>
      <c r="F375" s="625" t="s">
        <v>3072</v>
      </c>
      <c r="G375" s="625" t="s">
        <v>3265</v>
      </c>
      <c r="H375" s="627"/>
      <c r="I375" s="626">
        <v>37200</v>
      </c>
      <c r="J375" s="626"/>
      <c r="K375" s="626"/>
      <c r="L375" s="625" t="s">
        <v>9555</v>
      </c>
      <c r="M375" s="626" t="s">
        <v>9556</v>
      </c>
      <c r="N375" s="626" t="s">
        <v>9557</v>
      </c>
      <c r="O375" s="626" t="s">
        <v>9558</v>
      </c>
      <c r="P375" s="626" t="s">
        <v>9438</v>
      </c>
      <c r="Q375" s="626"/>
      <c r="R375" s="626"/>
      <c r="S375" s="625"/>
      <c r="T375" s="625"/>
      <c r="U375" s="625">
        <v>2016</v>
      </c>
      <c r="V375" s="627">
        <v>297</v>
      </c>
      <c r="W375" s="627"/>
      <c r="X375" s="627"/>
      <c r="Y375" s="627"/>
      <c r="Z375" s="627"/>
      <c r="AA375" s="627"/>
      <c r="AB375" s="626"/>
      <c r="AC375" s="625"/>
      <c r="AD375" s="625"/>
      <c r="AE375" s="627"/>
      <c r="AF375" s="627"/>
      <c r="AG375" s="627"/>
      <c r="AH375" s="627"/>
      <c r="AI375" s="627"/>
      <c r="AJ375" s="627"/>
      <c r="AK375" s="627"/>
      <c r="AL375" s="627"/>
      <c r="AM375" s="627"/>
      <c r="AN375" s="627"/>
      <c r="AO375" s="627"/>
      <c r="AP375" s="627"/>
      <c r="AQ375" s="627"/>
      <c r="AR375" s="627"/>
      <c r="AS375" s="627"/>
      <c r="AT375" s="627"/>
      <c r="AU375" s="627"/>
      <c r="AV375" s="627"/>
      <c r="AW375" s="627"/>
      <c r="AX375" s="295"/>
    </row>
    <row r="376" spans="1:50" s="207" customFormat="1" ht="24" hidden="1" customHeight="1" x14ac:dyDescent="0.15">
      <c r="A376" s="216"/>
      <c r="B376" s="158"/>
      <c r="C376" s="625" t="s">
        <v>3072</v>
      </c>
      <c r="D376" s="625" t="s">
        <v>12536</v>
      </c>
      <c r="E376" s="625" t="s">
        <v>9559</v>
      </c>
      <c r="F376" s="625" t="s">
        <v>3072</v>
      </c>
      <c r="G376" s="625" t="s">
        <v>3265</v>
      </c>
      <c r="H376" s="627"/>
      <c r="I376" s="626">
        <v>9744</v>
      </c>
      <c r="J376" s="626"/>
      <c r="K376" s="626"/>
      <c r="L376" s="625" t="s">
        <v>310</v>
      </c>
      <c r="M376" s="626">
        <v>44</v>
      </c>
      <c r="N376" s="626">
        <v>77</v>
      </c>
      <c r="O376" s="626">
        <v>3388</v>
      </c>
      <c r="P376" s="626">
        <v>1</v>
      </c>
      <c r="Q376" s="626"/>
      <c r="R376" s="626"/>
      <c r="S376" s="625"/>
      <c r="T376" s="625"/>
      <c r="U376" s="625"/>
      <c r="V376" s="627"/>
      <c r="W376" s="627"/>
      <c r="X376" s="627"/>
      <c r="Y376" s="627"/>
      <c r="Z376" s="627"/>
      <c r="AA376" s="627"/>
      <c r="AB376" s="626"/>
      <c r="AC376" s="625"/>
      <c r="AD376" s="625"/>
      <c r="AE376" s="627"/>
      <c r="AF376" s="627"/>
      <c r="AG376" s="627"/>
      <c r="AH376" s="627"/>
      <c r="AI376" s="627"/>
      <c r="AJ376" s="627"/>
      <c r="AK376" s="627"/>
      <c r="AL376" s="627"/>
      <c r="AM376" s="627"/>
      <c r="AN376" s="627"/>
      <c r="AO376" s="627"/>
      <c r="AP376" s="627"/>
      <c r="AQ376" s="627"/>
      <c r="AR376" s="627"/>
      <c r="AS376" s="627"/>
      <c r="AT376" s="627"/>
      <c r="AU376" s="627"/>
      <c r="AV376" s="627"/>
      <c r="AW376" s="627"/>
      <c r="AX376" s="295"/>
    </row>
    <row r="377" spans="1:50" s="207" customFormat="1" ht="24" hidden="1" customHeight="1" x14ac:dyDescent="0.15">
      <c r="A377" s="216"/>
      <c r="B377" s="158"/>
      <c r="C377" s="625" t="s">
        <v>3072</v>
      </c>
      <c r="D377" s="625" t="s">
        <v>12537</v>
      </c>
      <c r="E377" s="625" t="s">
        <v>9560</v>
      </c>
      <c r="F377" s="625" t="s">
        <v>3072</v>
      </c>
      <c r="G377" s="625" t="s">
        <v>3265</v>
      </c>
      <c r="H377" s="627"/>
      <c r="I377" s="626">
        <v>14528</v>
      </c>
      <c r="J377" s="626"/>
      <c r="K377" s="1512"/>
      <c r="L377" s="625" t="s">
        <v>310</v>
      </c>
      <c r="M377" s="626">
        <v>44</v>
      </c>
      <c r="N377" s="626">
        <v>89</v>
      </c>
      <c r="O377" s="626">
        <v>3916</v>
      </c>
      <c r="P377" s="626">
        <v>1</v>
      </c>
      <c r="Q377" s="626"/>
      <c r="R377" s="626"/>
      <c r="S377" s="625"/>
      <c r="T377" s="625"/>
      <c r="U377" s="625">
        <v>2017</v>
      </c>
      <c r="V377" s="627"/>
      <c r="W377" s="627"/>
      <c r="X377" s="627"/>
      <c r="Y377" s="627"/>
      <c r="Z377" s="627"/>
      <c r="AA377" s="627"/>
      <c r="AB377" s="626"/>
      <c r="AC377" s="625"/>
      <c r="AD377" s="625"/>
      <c r="AE377" s="627"/>
      <c r="AF377" s="627"/>
      <c r="AG377" s="627"/>
      <c r="AH377" s="627"/>
      <c r="AI377" s="627"/>
      <c r="AJ377" s="627"/>
      <c r="AK377" s="627"/>
      <c r="AL377" s="627"/>
      <c r="AM377" s="627"/>
      <c r="AN377" s="627"/>
      <c r="AO377" s="627"/>
      <c r="AP377" s="627"/>
      <c r="AQ377" s="627"/>
      <c r="AR377" s="627"/>
      <c r="AS377" s="627"/>
      <c r="AT377" s="627"/>
      <c r="AU377" s="627"/>
      <c r="AV377" s="627"/>
      <c r="AW377" s="627"/>
      <c r="AX377" s="295"/>
    </row>
    <row r="378" spans="1:50" s="207" customFormat="1" ht="24" hidden="1" customHeight="1" x14ac:dyDescent="0.15">
      <c r="A378" s="216"/>
      <c r="B378" s="158"/>
      <c r="C378" s="625" t="s">
        <v>3072</v>
      </c>
      <c r="D378" s="625" t="s">
        <v>12538</v>
      </c>
      <c r="E378" s="625" t="s">
        <v>12539</v>
      </c>
      <c r="F378" s="625" t="s">
        <v>3072</v>
      </c>
      <c r="G378" s="625" t="s">
        <v>3265</v>
      </c>
      <c r="H378" s="627"/>
      <c r="I378" s="626">
        <v>13755</v>
      </c>
      <c r="J378" s="626"/>
      <c r="K378" s="720"/>
      <c r="L378" s="626" t="s">
        <v>310</v>
      </c>
      <c r="M378" s="625">
        <v>52</v>
      </c>
      <c r="N378" s="626">
        <v>94</v>
      </c>
      <c r="O378" s="626">
        <v>4888</v>
      </c>
      <c r="P378" s="626">
        <v>1</v>
      </c>
      <c r="Q378" s="626"/>
      <c r="R378" s="626"/>
      <c r="S378" s="625"/>
      <c r="T378" s="720"/>
      <c r="U378" s="625">
        <v>1990</v>
      </c>
      <c r="V378" s="627"/>
      <c r="W378" s="627" t="s">
        <v>3317</v>
      </c>
      <c r="X378" s="627"/>
      <c r="Y378" s="627"/>
      <c r="Z378" s="627"/>
      <c r="AA378" s="627"/>
      <c r="AB378" s="626"/>
      <c r="AC378" s="625"/>
      <c r="AD378" s="625"/>
      <c r="AE378" s="627"/>
      <c r="AF378" s="627"/>
      <c r="AG378" s="627"/>
      <c r="AH378" s="627"/>
      <c r="AI378" s="627"/>
      <c r="AJ378" s="627"/>
      <c r="AK378" s="627"/>
      <c r="AL378" s="627"/>
      <c r="AM378" s="627"/>
      <c r="AN378" s="627"/>
      <c r="AO378" s="627"/>
      <c r="AP378" s="627"/>
      <c r="AQ378" s="627"/>
      <c r="AR378" s="627"/>
      <c r="AS378" s="627"/>
      <c r="AT378" s="627"/>
      <c r="AU378" s="627"/>
      <c r="AV378" s="627"/>
      <c r="AW378" s="627"/>
      <c r="AX378" s="625"/>
    </row>
    <row r="379" spans="1:50" s="207" customFormat="1" ht="24" hidden="1" customHeight="1" x14ac:dyDescent="0.15">
      <c r="A379" s="216"/>
      <c r="B379" s="158"/>
      <c r="C379" s="625" t="s">
        <v>3072</v>
      </c>
      <c r="D379" s="625" t="s">
        <v>12540</v>
      </c>
      <c r="E379" s="625" t="s">
        <v>12541</v>
      </c>
      <c r="F379" s="625" t="s">
        <v>3072</v>
      </c>
      <c r="G379" s="625" t="s">
        <v>3265</v>
      </c>
      <c r="H379" s="627"/>
      <c r="I379" s="626">
        <v>7885</v>
      </c>
      <c r="J379" s="626"/>
      <c r="K379" s="720"/>
      <c r="L379" s="626" t="s">
        <v>310</v>
      </c>
      <c r="M379" s="625">
        <v>55</v>
      </c>
      <c r="N379" s="626">
        <v>88</v>
      </c>
      <c r="O379" s="626">
        <v>4840</v>
      </c>
      <c r="P379" s="626">
        <v>1</v>
      </c>
      <c r="Q379" s="626"/>
      <c r="R379" s="626"/>
      <c r="S379" s="625"/>
      <c r="T379" s="720"/>
      <c r="U379" s="625">
        <v>2016</v>
      </c>
      <c r="V379" s="627" t="s">
        <v>3317</v>
      </c>
      <c r="W379" s="627"/>
      <c r="X379" s="627"/>
      <c r="Y379" s="627"/>
      <c r="Z379" s="627"/>
      <c r="AA379" s="627"/>
      <c r="AB379" s="626"/>
      <c r="AC379" s="625"/>
      <c r="AD379" s="625"/>
      <c r="AE379" s="627"/>
      <c r="AF379" s="627"/>
      <c r="AG379" s="627"/>
      <c r="AH379" s="627"/>
      <c r="AI379" s="627"/>
      <c r="AJ379" s="627"/>
      <c r="AK379" s="627"/>
      <c r="AL379" s="627"/>
      <c r="AM379" s="627"/>
      <c r="AN379" s="627"/>
      <c r="AO379" s="627"/>
      <c r="AP379" s="627"/>
      <c r="AQ379" s="627"/>
      <c r="AR379" s="627"/>
      <c r="AS379" s="627"/>
      <c r="AT379" s="627"/>
      <c r="AU379" s="627"/>
      <c r="AV379" s="627"/>
      <c r="AW379" s="627"/>
      <c r="AX379" s="625"/>
    </row>
    <row r="380" spans="1:50" s="207" customFormat="1" ht="24" hidden="1" customHeight="1" x14ac:dyDescent="0.15">
      <c r="A380" s="216"/>
      <c r="B380" s="158"/>
      <c r="C380" s="625" t="s">
        <v>3072</v>
      </c>
      <c r="D380" s="625" t="s">
        <v>15634</v>
      </c>
      <c r="E380" s="625" t="s">
        <v>15634</v>
      </c>
      <c r="F380" s="625" t="s">
        <v>15635</v>
      </c>
      <c r="G380" s="625" t="s">
        <v>15636</v>
      </c>
      <c r="H380" s="626">
        <v>19647</v>
      </c>
      <c r="I380" s="626">
        <v>19647</v>
      </c>
      <c r="J380" s="626"/>
      <c r="K380" s="720"/>
      <c r="L380" s="625" t="s">
        <v>2195</v>
      </c>
      <c r="M380" s="626">
        <v>48</v>
      </c>
      <c r="N380" s="626">
        <v>80</v>
      </c>
      <c r="O380" s="626">
        <v>3840</v>
      </c>
      <c r="P380" s="626">
        <v>1</v>
      </c>
      <c r="Q380" s="626"/>
      <c r="R380" s="626"/>
      <c r="S380" s="625"/>
      <c r="T380" s="625"/>
      <c r="U380" s="625">
        <v>2003</v>
      </c>
      <c r="V380" s="627"/>
      <c r="W380" s="627"/>
      <c r="X380" s="627"/>
      <c r="Y380" s="627"/>
      <c r="Z380" s="627"/>
      <c r="AA380" s="627"/>
      <c r="AB380" s="626"/>
      <c r="AC380" s="625"/>
      <c r="AD380" s="625"/>
      <c r="AE380" s="627"/>
      <c r="AF380" s="627"/>
      <c r="AG380" s="627"/>
      <c r="AH380" s="627"/>
      <c r="AI380" s="627"/>
      <c r="AJ380" s="627"/>
      <c r="AK380" s="627"/>
      <c r="AL380" s="627"/>
      <c r="AM380" s="627"/>
      <c r="AN380" s="627"/>
      <c r="AO380" s="627"/>
      <c r="AP380" s="627"/>
      <c r="AQ380" s="627"/>
      <c r="AR380" s="627"/>
      <c r="AS380" s="627"/>
      <c r="AT380" s="627"/>
      <c r="AU380" s="627"/>
      <c r="AV380" s="627"/>
      <c r="AW380" s="627"/>
      <c r="AX380" s="625"/>
    </row>
    <row r="381" spans="1:50" s="207" customFormat="1" ht="24" hidden="1" customHeight="1" x14ac:dyDescent="0.15">
      <c r="A381" s="216"/>
      <c r="B381" s="158"/>
      <c r="C381" s="720" t="s">
        <v>3101</v>
      </c>
      <c r="D381" s="716" t="s">
        <v>12565</v>
      </c>
      <c r="E381" s="726" t="s">
        <v>9590</v>
      </c>
      <c r="F381" s="720" t="s">
        <v>3101</v>
      </c>
      <c r="G381" s="720" t="s">
        <v>15637</v>
      </c>
      <c r="H381" s="716">
        <v>2</v>
      </c>
      <c r="I381" s="719">
        <v>32332</v>
      </c>
      <c r="J381" s="716"/>
      <c r="K381" s="716"/>
      <c r="L381" s="720" t="s">
        <v>310</v>
      </c>
      <c r="M381" s="719">
        <v>64</v>
      </c>
      <c r="N381" s="719">
        <v>100</v>
      </c>
      <c r="O381" s="716">
        <v>6400</v>
      </c>
      <c r="P381" s="719">
        <v>1</v>
      </c>
      <c r="Q381" s="716">
        <v>300</v>
      </c>
      <c r="R381" s="716">
        <v>830</v>
      </c>
      <c r="S381" s="716" t="s">
        <v>185</v>
      </c>
      <c r="T381" s="716" t="s">
        <v>500</v>
      </c>
      <c r="U381" s="720">
        <v>2001</v>
      </c>
      <c r="V381" s="716"/>
      <c r="W381" s="716">
        <v>1000</v>
      </c>
      <c r="X381" s="716">
        <v>1100</v>
      </c>
      <c r="Y381" s="716"/>
      <c r="Z381" s="716"/>
      <c r="AA381" s="716"/>
      <c r="AB381" s="716">
        <v>2100</v>
      </c>
      <c r="AC381" s="716"/>
      <c r="AD381" s="716"/>
      <c r="AE381" s="716"/>
      <c r="AF381" s="716"/>
      <c r="AG381" s="716"/>
      <c r="AH381" s="716"/>
      <c r="AI381" s="716"/>
      <c r="AJ381" s="716"/>
      <c r="AK381" s="716"/>
      <c r="AL381" s="716"/>
      <c r="AM381" s="716"/>
      <c r="AN381" s="716"/>
      <c r="AO381" s="716"/>
      <c r="AP381" s="716"/>
      <c r="AQ381" s="716"/>
      <c r="AR381" s="716"/>
      <c r="AS381" s="716"/>
      <c r="AT381" s="716"/>
      <c r="AU381" s="716"/>
      <c r="AV381" s="716"/>
      <c r="AW381" s="716"/>
      <c r="AX381" s="716"/>
    </row>
    <row r="382" spans="1:50" s="207" customFormat="1" ht="24" hidden="1" customHeight="1" x14ac:dyDescent="0.15">
      <c r="A382" s="216"/>
      <c r="B382" s="158"/>
      <c r="C382" s="720" t="s">
        <v>3101</v>
      </c>
      <c r="D382" s="716" t="s">
        <v>12565</v>
      </c>
      <c r="E382" s="726" t="s">
        <v>9590</v>
      </c>
      <c r="F382" s="720" t="s">
        <v>3101</v>
      </c>
      <c r="G382" s="720" t="s">
        <v>15637</v>
      </c>
      <c r="H382" s="716"/>
      <c r="I382" s="719">
        <v>7140</v>
      </c>
      <c r="J382" s="716"/>
      <c r="K382" s="716"/>
      <c r="L382" s="720" t="s">
        <v>310</v>
      </c>
      <c r="M382" s="719">
        <v>68</v>
      </c>
      <c r="N382" s="719">
        <v>105</v>
      </c>
      <c r="O382" s="716">
        <v>7140</v>
      </c>
      <c r="P382" s="719">
        <v>1</v>
      </c>
      <c r="Q382" s="716"/>
      <c r="R382" s="716"/>
      <c r="S382" s="716"/>
      <c r="T382" s="716"/>
      <c r="U382" s="720">
        <v>2015</v>
      </c>
      <c r="V382" s="716"/>
      <c r="W382" s="716"/>
      <c r="X382" s="716"/>
      <c r="Y382" s="716"/>
      <c r="Z382" s="716"/>
      <c r="AA382" s="716"/>
      <c r="AB382" s="716"/>
      <c r="AC382" s="716"/>
      <c r="AD382" s="716"/>
      <c r="AE382" s="716"/>
      <c r="AF382" s="716"/>
      <c r="AG382" s="716"/>
      <c r="AH382" s="716"/>
      <c r="AI382" s="716"/>
      <c r="AJ382" s="716"/>
      <c r="AK382" s="716"/>
      <c r="AL382" s="716"/>
      <c r="AM382" s="716"/>
      <c r="AN382" s="716"/>
      <c r="AO382" s="716"/>
      <c r="AP382" s="716"/>
      <c r="AQ382" s="716"/>
      <c r="AR382" s="716"/>
      <c r="AS382" s="716"/>
      <c r="AT382" s="716"/>
      <c r="AU382" s="716"/>
      <c r="AV382" s="716"/>
      <c r="AW382" s="716"/>
      <c r="AX382" s="716"/>
    </row>
    <row r="383" spans="1:50" s="207" customFormat="1" ht="24" hidden="1" customHeight="1" x14ac:dyDescent="0.15">
      <c r="A383" s="216"/>
      <c r="B383" s="158"/>
      <c r="C383" s="625" t="s">
        <v>3101</v>
      </c>
      <c r="D383" s="625" t="s">
        <v>3428</v>
      </c>
      <c r="E383" s="625" t="s">
        <v>9591</v>
      </c>
      <c r="F383" s="625" t="s">
        <v>3101</v>
      </c>
      <c r="G383" s="625" t="s">
        <v>12566</v>
      </c>
      <c r="H383" s="626">
        <v>1</v>
      </c>
      <c r="I383" s="626">
        <v>35000</v>
      </c>
      <c r="J383" s="626"/>
      <c r="K383" s="626"/>
      <c r="L383" s="625" t="s">
        <v>310</v>
      </c>
      <c r="M383" s="626">
        <v>60</v>
      </c>
      <c r="N383" s="626">
        <v>100</v>
      </c>
      <c r="O383" s="626">
        <v>6000</v>
      </c>
      <c r="P383" s="626">
        <v>1</v>
      </c>
      <c r="Q383" s="626"/>
      <c r="R383" s="626"/>
      <c r="S383" s="625" t="s">
        <v>417</v>
      </c>
      <c r="T383" s="625" t="s">
        <v>417</v>
      </c>
      <c r="U383" s="625">
        <v>2002</v>
      </c>
      <c r="V383" s="626"/>
      <c r="W383" s="725">
        <v>270</v>
      </c>
      <c r="X383" s="627"/>
      <c r="Y383" s="627"/>
      <c r="Z383" s="627"/>
      <c r="AA383" s="627"/>
      <c r="AB383" s="626">
        <v>270</v>
      </c>
      <c r="AC383" s="625"/>
      <c r="AD383" s="625"/>
      <c r="AE383" s="627"/>
      <c r="AF383" s="627"/>
      <c r="AG383" s="627"/>
      <c r="AH383" s="627"/>
      <c r="AI383" s="627"/>
      <c r="AJ383" s="627"/>
      <c r="AK383" s="627"/>
      <c r="AL383" s="627"/>
      <c r="AM383" s="627"/>
      <c r="AN383" s="627"/>
      <c r="AO383" s="627"/>
      <c r="AP383" s="627"/>
      <c r="AQ383" s="627"/>
      <c r="AR383" s="627"/>
      <c r="AS383" s="627"/>
      <c r="AT383" s="627"/>
      <c r="AU383" s="627"/>
      <c r="AV383" s="627"/>
      <c r="AW383" s="627"/>
      <c r="AX383" s="295"/>
    </row>
    <row r="384" spans="1:50" s="207" customFormat="1" ht="24" hidden="1" customHeight="1" x14ac:dyDescent="0.15">
      <c r="A384" s="216"/>
      <c r="B384" s="158"/>
      <c r="C384" s="625" t="s">
        <v>3101</v>
      </c>
      <c r="D384" s="625" t="s">
        <v>9592</v>
      </c>
      <c r="E384" s="625" t="s">
        <v>9593</v>
      </c>
      <c r="F384" s="625" t="s">
        <v>3101</v>
      </c>
      <c r="G384" s="625" t="s">
        <v>12566</v>
      </c>
      <c r="H384" s="627"/>
      <c r="I384" s="626">
        <v>43455</v>
      </c>
      <c r="J384" s="626"/>
      <c r="K384" s="626"/>
      <c r="L384" s="625" t="s">
        <v>310</v>
      </c>
      <c r="M384" s="626">
        <v>68</v>
      </c>
      <c r="N384" s="626">
        <v>105</v>
      </c>
      <c r="O384" s="626">
        <v>7140</v>
      </c>
      <c r="P384" s="626">
        <v>1</v>
      </c>
      <c r="Q384" s="626">
        <v>500</v>
      </c>
      <c r="R384" s="626">
        <v>1500</v>
      </c>
      <c r="S384" s="625" t="s">
        <v>185</v>
      </c>
      <c r="T384" s="625" t="s">
        <v>500</v>
      </c>
      <c r="U384" s="625">
        <v>2004</v>
      </c>
      <c r="V384" s="627"/>
      <c r="W384" s="627"/>
      <c r="X384" s="627"/>
      <c r="Y384" s="627"/>
      <c r="Z384" s="627"/>
      <c r="AA384" s="627"/>
      <c r="AB384" s="626">
        <v>2650</v>
      </c>
      <c r="AC384" s="625"/>
      <c r="AD384" s="625"/>
      <c r="AE384" s="627"/>
      <c r="AF384" s="627"/>
      <c r="AG384" s="627"/>
      <c r="AH384" s="627"/>
      <c r="AI384" s="627"/>
      <c r="AJ384" s="627"/>
      <c r="AK384" s="627"/>
      <c r="AL384" s="627"/>
      <c r="AM384" s="627"/>
      <c r="AN384" s="627"/>
      <c r="AO384" s="627"/>
      <c r="AP384" s="627"/>
      <c r="AQ384" s="627"/>
      <c r="AR384" s="627"/>
      <c r="AS384" s="627"/>
      <c r="AT384" s="627"/>
      <c r="AU384" s="627"/>
      <c r="AV384" s="627"/>
      <c r="AW384" s="627"/>
      <c r="AX384" s="296"/>
    </row>
    <row r="385" spans="1:50" s="207" customFormat="1" ht="24" hidden="1" customHeight="1" x14ac:dyDescent="0.15">
      <c r="A385" s="216"/>
      <c r="B385" s="158"/>
      <c r="C385" s="625" t="s">
        <v>3101</v>
      </c>
      <c r="D385" s="625" t="s">
        <v>9594</v>
      </c>
      <c r="E385" s="625" t="s">
        <v>9595</v>
      </c>
      <c r="F385" s="625" t="s">
        <v>3101</v>
      </c>
      <c r="G385" s="625" t="s">
        <v>12566</v>
      </c>
      <c r="H385" s="627"/>
      <c r="I385" s="626">
        <v>44912</v>
      </c>
      <c r="J385" s="626"/>
      <c r="K385" s="626"/>
      <c r="L385" s="625" t="s">
        <v>310</v>
      </c>
      <c r="M385" s="626">
        <v>68</v>
      </c>
      <c r="N385" s="626">
        <v>105</v>
      </c>
      <c r="O385" s="626">
        <v>7140</v>
      </c>
      <c r="P385" s="626">
        <v>1</v>
      </c>
      <c r="Q385" s="626">
        <v>80</v>
      </c>
      <c r="R385" s="626">
        <v>200</v>
      </c>
      <c r="S385" s="625" t="s">
        <v>185</v>
      </c>
      <c r="T385" s="625" t="s">
        <v>500</v>
      </c>
      <c r="U385" s="625">
        <v>2005</v>
      </c>
      <c r="V385" s="627"/>
      <c r="W385" s="627"/>
      <c r="X385" s="627"/>
      <c r="Y385" s="627"/>
      <c r="Z385" s="627"/>
      <c r="AA385" s="627"/>
      <c r="AB385" s="626">
        <v>2240</v>
      </c>
      <c r="AC385" s="625"/>
      <c r="AD385" s="625"/>
      <c r="AE385" s="627"/>
      <c r="AF385" s="627"/>
      <c r="AG385" s="627"/>
      <c r="AH385" s="627"/>
      <c r="AI385" s="627"/>
      <c r="AJ385" s="627"/>
      <c r="AK385" s="627"/>
      <c r="AL385" s="627"/>
      <c r="AM385" s="627"/>
      <c r="AN385" s="627"/>
      <c r="AO385" s="627"/>
      <c r="AP385" s="627"/>
      <c r="AQ385" s="627"/>
      <c r="AR385" s="627"/>
      <c r="AS385" s="627"/>
      <c r="AT385" s="627"/>
      <c r="AU385" s="627"/>
      <c r="AV385" s="627"/>
      <c r="AW385" s="627"/>
      <c r="AX385" s="295"/>
    </row>
    <row r="386" spans="1:50" s="207" customFormat="1" ht="24" hidden="1" customHeight="1" x14ac:dyDescent="0.15">
      <c r="A386" s="216"/>
      <c r="B386" s="158"/>
      <c r="C386" s="625" t="s">
        <v>3101</v>
      </c>
      <c r="D386" s="625" t="s">
        <v>12567</v>
      </c>
      <c r="E386" s="625" t="s">
        <v>9596</v>
      </c>
      <c r="F386" s="625" t="s">
        <v>3101</v>
      </c>
      <c r="G386" s="625" t="s">
        <v>15602</v>
      </c>
      <c r="H386" s="724"/>
      <c r="I386" s="626">
        <v>7140</v>
      </c>
      <c r="J386" s="626"/>
      <c r="K386" s="626"/>
      <c r="L386" s="625" t="s">
        <v>310</v>
      </c>
      <c r="M386" s="626">
        <v>68</v>
      </c>
      <c r="N386" s="626">
        <v>105</v>
      </c>
      <c r="O386" s="626">
        <v>7140</v>
      </c>
      <c r="P386" s="626">
        <v>1</v>
      </c>
      <c r="Q386" s="626"/>
      <c r="R386" s="626"/>
      <c r="S386" s="625"/>
      <c r="T386" s="625"/>
      <c r="U386" s="625">
        <v>2015</v>
      </c>
      <c r="V386" s="724"/>
      <c r="W386" s="724"/>
      <c r="X386" s="724"/>
      <c r="Y386" s="724"/>
      <c r="Z386" s="724"/>
      <c r="AA386" s="724"/>
      <c r="AB386" s="626"/>
      <c r="AC386" s="625"/>
      <c r="AD386" s="625"/>
      <c r="AE386" s="627"/>
      <c r="AF386" s="627"/>
      <c r="AG386" s="627"/>
      <c r="AH386" s="627"/>
      <c r="AI386" s="627"/>
      <c r="AJ386" s="627"/>
      <c r="AK386" s="627"/>
      <c r="AL386" s="627"/>
      <c r="AM386" s="627"/>
      <c r="AN386" s="627"/>
      <c r="AO386" s="627"/>
      <c r="AP386" s="627"/>
      <c r="AQ386" s="627"/>
      <c r="AR386" s="627"/>
      <c r="AS386" s="627"/>
      <c r="AT386" s="627"/>
      <c r="AU386" s="627"/>
      <c r="AV386" s="627"/>
      <c r="AW386" s="627"/>
      <c r="AX386" s="295"/>
    </row>
    <row r="387" spans="1:50" s="207" customFormat="1" ht="24" hidden="1" customHeight="1" x14ac:dyDescent="0.15">
      <c r="A387" s="216"/>
      <c r="B387" s="158"/>
      <c r="C387" s="625" t="s">
        <v>3101</v>
      </c>
      <c r="D387" s="625" t="s">
        <v>9597</v>
      </c>
      <c r="E387" s="625" t="s">
        <v>9598</v>
      </c>
      <c r="F387" s="625" t="s">
        <v>3101</v>
      </c>
      <c r="G387" s="625" t="s">
        <v>15602</v>
      </c>
      <c r="H387" s="627"/>
      <c r="I387" s="626">
        <v>9700</v>
      </c>
      <c r="J387" s="626"/>
      <c r="K387" s="626"/>
      <c r="L387" s="625" t="s">
        <v>310</v>
      </c>
      <c r="M387" s="626">
        <v>72.8</v>
      </c>
      <c r="N387" s="626">
        <v>108.8</v>
      </c>
      <c r="O387" s="626">
        <v>7921</v>
      </c>
      <c r="P387" s="626">
        <v>1</v>
      </c>
      <c r="Q387" s="626">
        <v>25</v>
      </c>
      <c r="R387" s="626"/>
      <c r="S387" s="625" t="s">
        <v>4554</v>
      </c>
      <c r="T387" s="625" t="s">
        <v>1169</v>
      </c>
      <c r="U387" s="625">
        <v>1998</v>
      </c>
      <c r="V387" s="627"/>
      <c r="W387" s="627"/>
      <c r="X387" s="627"/>
      <c r="Y387" s="627"/>
      <c r="Z387" s="627"/>
      <c r="AA387" s="627"/>
      <c r="AB387" s="626">
        <v>1200</v>
      </c>
      <c r="AC387" s="625"/>
      <c r="AD387" s="625"/>
      <c r="AE387" s="627"/>
      <c r="AF387" s="627"/>
      <c r="AG387" s="627"/>
      <c r="AH387" s="627"/>
      <c r="AI387" s="627"/>
      <c r="AJ387" s="627"/>
      <c r="AK387" s="627"/>
      <c r="AL387" s="627"/>
      <c r="AM387" s="627"/>
      <c r="AN387" s="627"/>
      <c r="AO387" s="627"/>
      <c r="AP387" s="627"/>
      <c r="AQ387" s="627"/>
      <c r="AR387" s="627"/>
      <c r="AS387" s="627"/>
      <c r="AT387" s="627"/>
      <c r="AU387" s="627"/>
      <c r="AV387" s="627"/>
      <c r="AW387" s="627"/>
      <c r="AX387" s="295"/>
    </row>
    <row r="388" spans="1:50" s="207" customFormat="1" ht="24" hidden="1" customHeight="1" x14ac:dyDescent="0.15">
      <c r="A388" s="216"/>
      <c r="B388" s="158"/>
      <c r="C388" s="625" t="s">
        <v>3101</v>
      </c>
      <c r="D388" s="625" t="s">
        <v>12568</v>
      </c>
      <c r="E388" s="625" t="s">
        <v>9600</v>
      </c>
      <c r="F388" s="625" t="s">
        <v>3101</v>
      </c>
      <c r="G388" s="625" t="s">
        <v>15637</v>
      </c>
      <c r="H388" s="627"/>
      <c r="I388" s="626">
        <v>7321</v>
      </c>
      <c r="J388" s="626"/>
      <c r="K388" s="626"/>
      <c r="L388" s="625" t="s">
        <v>310</v>
      </c>
      <c r="M388" s="626">
        <v>65</v>
      </c>
      <c r="N388" s="626">
        <v>105</v>
      </c>
      <c r="O388" s="626">
        <v>6825</v>
      </c>
      <c r="P388" s="626">
        <v>1</v>
      </c>
      <c r="Q388" s="626"/>
      <c r="R388" s="626"/>
      <c r="S388" s="625"/>
      <c r="T388" s="625" t="s">
        <v>500</v>
      </c>
      <c r="U388" s="625">
        <v>2016</v>
      </c>
      <c r="V388" s="627"/>
      <c r="W388" s="627"/>
      <c r="X388" s="627"/>
      <c r="Y388" s="627"/>
      <c r="Z388" s="627"/>
      <c r="AA388" s="627"/>
      <c r="AB388" s="626"/>
      <c r="AC388" s="625"/>
      <c r="AD388" s="625"/>
      <c r="AE388" s="627"/>
      <c r="AF388" s="627"/>
      <c r="AG388" s="627"/>
      <c r="AH388" s="627"/>
      <c r="AI388" s="627"/>
      <c r="AJ388" s="627"/>
      <c r="AK388" s="627"/>
      <c r="AL388" s="627"/>
      <c r="AM388" s="627"/>
      <c r="AN388" s="627"/>
      <c r="AO388" s="627"/>
      <c r="AP388" s="627"/>
      <c r="AQ388" s="627"/>
      <c r="AR388" s="627"/>
      <c r="AS388" s="627"/>
      <c r="AT388" s="627"/>
      <c r="AU388" s="627"/>
      <c r="AV388" s="627"/>
      <c r="AW388" s="627"/>
      <c r="AX388" s="625"/>
    </row>
    <row r="389" spans="1:50" s="207" customFormat="1" ht="24" hidden="1" customHeight="1" x14ac:dyDescent="0.15">
      <c r="A389" s="216"/>
      <c r="B389" s="158"/>
      <c r="C389" s="625" t="s">
        <v>3101</v>
      </c>
      <c r="D389" s="625" t="s">
        <v>9599</v>
      </c>
      <c r="E389" s="625" t="s">
        <v>9601</v>
      </c>
      <c r="F389" s="625" t="s">
        <v>3101</v>
      </c>
      <c r="G389" s="625" t="s">
        <v>15637</v>
      </c>
      <c r="H389" s="627"/>
      <c r="I389" s="626">
        <v>7140</v>
      </c>
      <c r="J389" s="626"/>
      <c r="K389" s="626"/>
      <c r="L389" s="625" t="s">
        <v>310</v>
      </c>
      <c r="M389" s="626">
        <v>68</v>
      </c>
      <c r="N389" s="626">
        <v>105</v>
      </c>
      <c r="O389" s="626">
        <v>7140</v>
      </c>
      <c r="P389" s="626">
        <v>1</v>
      </c>
      <c r="Q389" s="626">
        <v>80</v>
      </c>
      <c r="R389" s="626"/>
      <c r="S389" s="648" t="s">
        <v>185</v>
      </c>
      <c r="T389" s="648" t="s">
        <v>500</v>
      </c>
      <c r="U389" s="625">
        <v>2008</v>
      </c>
      <c r="V389" s="627"/>
      <c r="W389" s="627"/>
      <c r="X389" s="627"/>
      <c r="Y389" s="627"/>
      <c r="Z389" s="627"/>
      <c r="AA389" s="627"/>
      <c r="AB389" s="626"/>
      <c r="AC389" s="625"/>
      <c r="AD389" s="625"/>
      <c r="AE389" s="627"/>
      <c r="AF389" s="627"/>
      <c r="AG389" s="627"/>
      <c r="AH389" s="627"/>
      <c r="AI389" s="627"/>
      <c r="AJ389" s="627"/>
      <c r="AK389" s="627"/>
      <c r="AL389" s="627"/>
      <c r="AM389" s="627"/>
      <c r="AN389" s="627"/>
      <c r="AO389" s="627"/>
      <c r="AP389" s="627"/>
      <c r="AQ389" s="627"/>
      <c r="AR389" s="627"/>
      <c r="AS389" s="627"/>
      <c r="AT389" s="627"/>
      <c r="AU389" s="627"/>
      <c r="AV389" s="627"/>
      <c r="AW389" s="627"/>
      <c r="AX389" s="295"/>
    </row>
    <row r="390" spans="1:50" s="207" customFormat="1" ht="24" hidden="1" customHeight="1" x14ac:dyDescent="0.15">
      <c r="A390" s="216"/>
      <c r="B390" s="158"/>
      <c r="C390" s="625" t="s">
        <v>3101</v>
      </c>
      <c r="D390" s="625" t="s">
        <v>12569</v>
      </c>
      <c r="E390" s="625" t="s">
        <v>11414</v>
      </c>
      <c r="F390" s="625" t="s">
        <v>3101</v>
      </c>
      <c r="G390" s="625" t="s">
        <v>15602</v>
      </c>
      <c r="H390" s="627"/>
      <c r="I390" s="626">
        <v>7560</v>
      </c>
      <c r="J390" s="626"/>
      <c r="K390" s="626"/>
      <c r="L390" s="625" t="s">
        <v>310</v>
      </c>
      <c r="M390" s="626">
        <v>64</v>
      </c>
      <c r="N390" s="626">
        <v>100</v>
      </c>
      <c r="O390" s="626">
        <v>6400</v>
      </c>
      <c r="P390" s="626">
        <v>1</v>
      </c>
      <c r="Q390" s="626"/>
      <c r="R390" s="626"/>
      <c r="S390" s="625" t="s">
        <v>185</v>
      </c>
      <c r="T390" s="625" t="s">
        <v>500</v>
      </c>
      <c r="U390" s="625">
        <v>2018</v>
      </c>
      <c r="V390" s="627"/>
      <c r="W390" s="627"/>
      <c r="X390" s="627"/>
      <c r="Y390" s="627"/>
      <c r="Z390" s="627"/>
      <c r="AA390" s="627"/>
      <c r="AB390" s="626">
        <v>10.8</v>
      </c>
      <c r="AC390" s="625"/>
      <c r="AD390" s="625"/>
      <c r="AE390" s="627"/>
      <c r="AF390" s="627"/>
      <c r="AG390" s="627"/>
      <c r="AH390" s="627"/>
      <c r="AI390" s="627"/>
      <c r="AJ390" s="627"/>
      <c r="AK390" s="627"/>
      <c r="AL390" s="627"/>
      <c r="AM390" s="627"/>
      <c r="AN390" s="627"/>
      <c r="AO390" s="627"/>
      <c r="AP390" s="627"/>
      <c r="AQ390" s="627"/>
      <c r="AR390" s="627"/>
      <c r="AS390" s="627"/>
      <c r="AT390" s="627"/>
      <c r="AU390" s="627"/>
      <c r="AV390" s="627"/>
      <c r="AW390" s="627"/>
      <c r="AX390" s="295"/>
    </row>
    <row r="391" spans="1:50" s="207" customFormat="1" ht="24" hidden="1" customHeight="1" x14ac:dyDescent="0.15">
      <c r="A391" s="216"/>
      <c r="B391" s="158"/>
      <c r="C391" s="720" t="s">
        <v>3077</v>
      </c>
      <c r="D391" s="720" t="s">
        <v>1003</v>
      </c>
      <c r="E391" s="720" t="s">
        <v>9583</v>
      </c>
      <c r="F391" s="720" t="s">
        <v>3077</v>
      </c>
      <c r="G391" s="627" t="s">
        <v>15603</v>
      </c>
      <c r="H391" s="720"/>
      <c r="I391" s="719">
        <v>77786</v>
      </c>
      <c r="J391" s="719">
        <v>0</v>
      </c>
      <c r="K391" s="719">
        <v>0</v>
      </c>
      <c r="L391" s="720" t="s">
        <v>310</v>
      </c>
      <c r="M391" s="719">
        <v>64</v>
      </c>
      <c r="N391" s="719">
        <v>100</v>
      </c>
      <c r="O391" s="719">
        <v>6400</v>
      </c>
      <c r="P391" s="719">
        <v>1</v>
      </c>
      <c r="Q391" s="719">
        <v>1120</v>
      </c>
      <c r="R391" s="719">
        <v>1344</v>
      </c>
      <c r="S391" s="720" t="s">
        <v>364</v>
      </c>
      <c r="T391" s="720" t="s">
        <v>500</v>
      </c>
      <c r="U391" s="720">
        <v>2006</v>
      </c>
      <c r="V391" s="720"/>
      <c r="W391" s="720"/>
      <c r="X391" s="720"/>
      <c r="Y391" s="720"/>
      <c r="Z391" s="720"/>
      <c r="AA391" s="720"/>
      <c r="AB391" s="719">
        <v>23756</v>
      </c>
      <c r="AC391" s="720"/>
      <c r="AD391" s="720"/>
      <c r="AE391" s="720"/>
      <c r="AF391" s="720"/>
      <c r="AG391" s="720"/>
      <c r="AH391" s="720"/>
      <c r="AI391" s="720"/>
      <c r="AJ391" s="720"/>
      <c r="AK391" s="720"/>
      <c r="AL391" s="720"/>
      <c r="AM391" s="720"/>
      <c r="AN391" s="720"/>
      <c r="AO391" s="720"/>
      <c r="AP391" s="720"/>
      <c r="AQ391" s="720"/>
      <c r="AR391" s="720"/>
      <c r="AS391" s="720"/>
      <c r="AT391" s="720"/>
      <c r="AU391" s="720"/>
      <c r="AV391" s="720"/>
      <c r="AW391" s="720"/>
      <c r="AX391" s="721"/>
    </row>
    <row r="392" spans="1:50" s="207" customFormat="1" ht="24" hidden="1" customHeight="1" x14ac:dyDescent="0.15">
      <c r="A392" s="216"/>
      <c r="B392" s="158"/>
      <c r="C392" s="720" t="s">
        <v>3077</v>
      </c>
      <c r="D392" s="716" t="s">
        <v>9584</v>
      </c>
      <c r="E392" s="726" t="s">
        <v>9585</v>
      </c>
      <c r="F392" s="720" t="s">
        <v>3077</v>
      </c>
      <c r="G392" s="627" t="s">
        <v>3077</v>
      </c>
      <c r="H392" s="716"/>
      <c r="I392" s="719">
        <v>7875</v>
      </c>
      <c r="J392" s="719"/>
      <c r="K392" s="719"/>
      <c r="L392" s="720" t="s">
        <v>310</v>
      </c>
      <c r="M392" s="719">
        <v>68</v>
      </c>
      <c r="N392" s="719">
        <v>100</v>
      </c>
      <c r="O392" s="719">
        <v>6800</v>
      </c>
      <c r="P392" s="719">
        <v>1</v>
      </c>
      <c r="Q392" s="719">
        <v>300</v>
      </c>
      <c r="R392" s="719">
        <v>500</v>
      </c>
      <c r="S392" s="720" t="s">
        <v>364</v>
      </c>
      <c r="T392" s="720" t="s">
        <v>500</v>
      </c>
      <c r="U392" s="720">
        <v>2006</v>
      </c>
      <c r="V392" s="716"/>
      <c r="W392" s="716"/>
      <c r="X392" s="716"/>
      <c r="Y392" s="716"/>
      <c r="Z392" s="716"/>
      <c r="AA392" s="716"/>
      <c r="AB392" s="719">
        <v>816</v>
      </c>
      <c r="AC392" s="716"/>
      <c r="AD392" s="716"/>
      <c r="AE392" s="716"/>
      <c r="AF392" s="716"/>
      <c r="AG392" s="716"/>
      <c r="AH392" s="716"/>
      <c r="AI392" s="716"/>
      <c r="AJ392" s="716"/>
      <c r="AK392" s="716"/>
      <c r="AL392" s="716"/>
      <c r="AM392" s="716"/>
      <c r="AN392" s="716"/>
      <c r="AO392" s="716"/>
      <c r="AP392" s="716"/>
      <c r="AQ392" s="716"/>
      <c r="AR392" s="716"/>
      <c r="AS392" s="716"/>
      <c r="AT392" s="716"/>
      <c r="AU392" s="716"/>
      <c r="AV392" s="716"/>
      <c r="AW392" s="716"/>
      <c r="AX392" s="720"/>
    </row>
    <row r="393" spans="1:50" s="207" customFormat="1" ht="24" hidden="1" customHeight="1" x14ac:dyDescent="0.15">
      <c r="A393" s="216"/>
      <c r="B393" s="158"/>
      <c r="C393" s="720" t="s">
        <v>3077</v>
      </c>
      <c r="D393" s="716" t="s">
        <v>12562</v>
      </c>
      <c r="E393" s="726" t="s">
        <v>9586</v>
      </c>
      <c r="F393" s="720" t="s">
        <v>3077</v>
      </c>
      <c r="G393" s="627" t="s">
        <v>15603</v>
      </c>
      <c r="H393" s="716"/>
      <c r="I393" s="719">
        <v>58954</v>
      </c>
      <c r="J393" s="719">
        <v>296</v>
      </c>
      <c r="K393" s="719">
        <v>296</v>
      </c>
      <c r="L393" s="720" t="s">
        <v>5248</v>
      </c>
      <c r="M393" s="719" t="s">
        <v>9587</v>
      </c>
      <c r="N393" s="719" t="s">
        <v>826</v>
      </c>
      <c r="O393" s="719" t="s">
        <v>9588</v>
      </c>
      <c r="P393" s="719" t="s">
        <v>2027</v>
      </c>
      <c r="Q393" s="719" t="s">
        <v>9589</v>
      </c>
      <c r="R393" s="719">
        <v>700</v>
      </c>
      <c r="S393" s="720" t="s">
        <v>364</v>
      </c>
      <c r="T393" s="720" t="s">
        <v>500</v>
      </c>
      <c r="U393" s="720">
        <v>2017</v>
      </c>
      <c r="V393" s="716"/>
      <c r="W393" s="716"/>
      <c r="X393" s="716"/>
      <c r="Y393" s="716"/>
      <c r="Z393" s="716"/>
      <c r="AA393" s="716"/>
      <c r="AB393" s="719">
        <v>8952</v>
      </c>
      <c r="AC393" s="716"/>
      <c r="AD393" s="716"/>
      <c r="AE393" s="716"/>
      <c r="AF393" s="716"/>
      <c r="AG393" s="716"/>
      <c r="AH393" s="716"/>
      <c r="AI393" s="716"/>
      <c r="AJ393" s="716"/>
      <c r="AK393" s="716"/>
      <c r="AL393" s="716"/>
      <c r="AM393" s="716"/>
      <c r="AN393" s="716"/>
      <c r="AO393" s="716"/>
      <c r="AP393" s="716"/>
      <c r="AQ393" s="716"/>
      <c r="AR393" s="716"/>
      <c r="AS393" s="716"/>
      <c r="AT393" s="716"/>
      <c r="AU393" s="716"/>
      <c r="AV393" s="716"/>
      <c r="AW393" s="716"/>
      <c r="AX393" s="720"/>
    </row>
    <row r="394" spans="1:50" s="207" customFormat="1" ht="24" hidden="1" customHeight="1" x14ac:dyDescent="0.15">
      <c r="A394" s="216"/>
      <c r="B394" s="158"/>
      <c r="C394" s="720" t="s">
        <v>3077</v>
      </c>
      <c r="D394" s="716" t="s">
        <v>12563</v>
      </c>
      <c r="E394" s="726" t="s">
        <v>11411</v>
      </c>
      <c r="F394" s="720" t="s">
        <v>3077</v>
      </c>
      <c r="G394" s="627" t="s">
        <v>15603</v>
      </c>
      <c r="H394" s="716"/>
      <c r="I394" s="719">
        <v>103143</v>
      </c>
      <c r="J394" s="716">
        <v>0</v>
      </c>
      <c r="K394" s="716">
        <v>0</v>
      </c>
      <c r="L394" s="720" t="s">
        <v>310</v>
      </c>
      <c r="M394" s="719">
        <v>60</v>
      </c>
      <c r="N394" s="719">
        <v>90</v>
      </c>
      <c r="O394" s="716">
        <v>5400</v>
      </c>
      <c r="P394" s="719">
        <v>1</v>
      </c>
      <c r="Q394" s="716"/>
      <c r="R394" s="716"/>
      <c r="S394" s="716"/>
      <c r="T394" s="716"/>
      <c r="U394" s="720">
        <v>2018</v>
      </c>
      <c r="V394" s="716"/>
      <c r="W394" s="716"/>
      <c r="X394" s="716"/>
      <c r="Y394" s="716"/>
      <c r="Z394" s="716"/>
      <c r="AA394" s="716"/>
      <c r="AB394" s="716">
        <v>185</v>
      </c>
      <c r="AC394" s="716"/>
      <c r="AD394" s="716"/>
      <c r="AE394" s="716"/>
      <c r="AF394" s="716"/>
      <c r="AG394" s="716"/>
      <c r="AH394" s="716"/>
      <c r="AI394" s="716"/>
      <c r="AJ394" s="716"/>
      <c r="AK394" s="716"/>
      <c r="AL394" s="716"/>
      <c r="AM394" s="716"/>
      <c r="AN394" s="716"/>
      <c r="AO394" s="716"/>
      <c r="AP394" s="716"/>
      <c r="AQ394" s="716"/>
      <c r="AR394" s="716"/>
      <c r="AS394" s="716"/>
      <c r="AT394" s="716"/>
      <c r="AU394" s="716"/>
      <c r="AV394" s="716"/>
      <c r="AW394" s="716"/>
      <c r="AX394" s="716"/>
    </row>
    <row r="395" spans="1:50" s="207" customFormat="1" ht="24" hidden="1" customHeight="1" x14ac:dyDescent="0.15">
      <c r="A395" s="216"/>
      <c r="B395" s="158"/>
      <c r="C395" s="720" t="s">
        <v>3077</v>
      </c>
      <c r="D395" s="716" t="s">
        <v>12564</v>
      </c>
      <c r="E395" s="726" t="s">
        <v>11412</v>
      </c>
      <c r="F395" s="720" t="s">
        <v>3077</v>
      </c>
      <c r="G395" s="627" t="s">
        <v>15603</v>
      </c>
      <c r="H395" s="716"/>
      <c r="I395" s="719">
        <v>17238</v>
      </c>
      <c r="J395" s="716"/>
      <c r="K395" s="716"/>
      <c r="L395" s="720" t="s">
        <v>310</v>
      </c>
      <c r="M395" s="719">
        <v>57</v>
      </c>
      <c r="N395" s="719">
        <v>97</v>
      </c>
      <c r="O395" s="716">
        <v>8689</v>
      </c>
      <c r="P395" s="719">
        <v>1</v>
      </c>
      <c r="Q395" s="716"/>
      <c r="R395" s="716"/>
      <c r="S395" s="716"/>
      <c r="T395" s="716"/>
      <c r="U395" s="720">
        <v>2018</v>
      </c>
      <c r="V395" s="716"/>
      <c r="W395" s="716"/>
      <c r="X395" s="716"/>
      <c r="Y395" s="716"/>
      <c r="Z395" s="716"/>
      <c r="AA395" s="716"/>
      <c r="AB395" s="719">
        <v>2800</v>
      </c>
      <c r="AC395" s="716"/>
      <c r="AD395" s="716"/>
      <c r="AE395" s="716"/>
      <c r="AF395" s="716"/>
      <c r="AG395" s="716"/>
      <c r="AH395" s="716"/>
      <c r="AI395" s="716"/>
      <c r="AJ395" s="716"/>
      <c r="AK395" s="716"/>
      <c r="AL395" s="716"/>
      <c r="AM395" s="716"/>
      <c r="AN395" s="716"/>
      <c r="AO395" s="716"/>
      <c r="AP395" s="716"/>
      <c r="AQ395" s="716"/>
      <c r="AR395" s="716"/>
      <c r="AS395" s="716"/>
      <c r="AT395" s="716"/>
      <c r="AU395" s="716"/>
      <c r="AV395" s="716"/>
      <c r="AW395" s="716"/>
      <c r="AX395" s="716" t="s">
        <v>11413</v>
      </c>
    </row>
    <row r="396" spans="1:50" s="207" customFormat="1" ht="24" hidden="1" customHeight="1" x14ac:dyDescent="0.15">
      <c r="A396" s="216"/>
      <c r="B396" s="158"/>
      <c r="C396" s="720" t="s">
        <v>15638</v>
      </c>
      <c r="D396" s="716"/>
      <c r="E396" s="720" t="s">
        <v>15639</v>
      </c>
      <c r="F396" s="720" t="s">
        <v>15638</v>
      </c>
      <c r="G396" s="720" t="s">
        <v>15640</v>
      </c>
      <c r="H396" s="716"/>
      <c r="I396" s="719"/>
      <c r="J396" s="716"/>
      <c r="K396" s="716"/>
      <c r="L396" s="720" t="s">
        <v>2195</v>
      </c>
      <c r="M396" s="720">
        <v>64</v>
      </c>
      <c r="N396" s="720">
        <v>100</v>
      </c>
      <c r="O396" s="720">
        <v>6400</v>
      </c>
      <c r="P396" s="720">
        <v>1</v>
      </c>
      <c r="Q396" s="716"/>
      <c r="R396" s="716"/>
      <c r="S396" s="716"/>
      <c r="T396" s="716"/>
      <c r="U396" s="720">
        <v>2020</v>
      </c>
      <c r="V396" s="716"/>
      <c r="W396" s="716"/>
      <c r="X396" s="716"/>
      <c r="Y396" s="716"/>
      <c r="Z396" s="716"/>
      <c r="AA396" s="716"/>
      <c r="AB396" s="719"/>
      <c r="AC396" s="716"/>
      <c r="AD396" s="716"/>
      <c r="AE396" s="716"/>
      <c r="AF396" s="716"/>
      <c r="AG396" s="716"/>
      <c r="AH396" s="716"/>
      <c r="AI396" s="716"/>
      <c r="AJ396" s="716"/>
      <c r="AK396" s="716"/>
      <c r="AL396" s="716"/>
      <c r="AM396" s="716"/>
      <c r="AN396" s="716"/>
      <c r="AO396" s="716"/>
      <c r="AP396" s="716"/>
      <c r="AQ396" s="716"/>
      <c r="AR396" s="716"/>
      <c r="AS396" s="716"/>
      <c r="AT396" s="716"/>
      <c r="AU396" s="716"/>
      <c r="AV396" s="716"/>
      <c r="AW396" s="716"/>
      <c r="AX396" s="716"/>
    </row>
    <row r="397" spans="1:50" s="207" customFormat="1" ht="24" hidden="1" customHeight="1" x14ac:dyDescent="0.15">
      <c r="A397" s="216"/>
      <c r="B397" s="158"/>
      <c r="C397" s="625" t="s">
        <v>3107</v>
      </c>
      <c r="D397" s="625" t="s">
        <v>12570</v>
      </c>
      <c r="E397" s="625" t="s">
        <v>12571</v>
      </c>
      <c r="F397" s="625" t="s">
        <v>3107</v>
      </c>
      <c r="G397" s="625" t="s">
        <v>12572</v>
      </c>
      <c r="H397" s="627" t="s">
        <v>5858</v>
      </c>
      <c r="I397" s="626">
        <v>38014</v>
      </c>
      <c r="J397" s="626"/>
      <c r="K397" s="626"/>
      <c r="L397" s="625" t="s">
        <v>12573</v>
      </c>
      <c r="M397" s="626">
        <v>68</v>
      </c>
      <c r="N397" s="626">
        <v>105</v>
      </c>
      <c r="O397" s="626">
        <v>14280</v>
      </c>
      <c r="P397" s="626">
        <v>2</v>
      </c>
      <c r="Q397" s="626"/>
      <c r="R397" s="626" t="s">
        <v>417</v>
      </c>
      <c r="S397" s="625" t="s">
        <v>417</v>
      </c>
      <c r="T397" s="625" t="s">
        <v>9623</v>
      </c>
      <c r="U397" s="625">
        <v>2004</v>
      </c>
      <c r="V397" s="627"/>
      <c r="W397" s="627"/>
      <c r="X397" s="627"/>
      <c r="Y397" s="627"/>
      <c r="Z397" s="627"/>
      <c r="AA397" s="627"/>
      <c r="AB397" s="626">
        <v>2200</v>
      </c>
      <c r="AC397" s="625"/>
      <c r="AD397" s="625"/>
      <c r="AE397" s="627"/>
      <c r="AF397" s="627"/>
      <c r="AG397" s="627"/>
      <c r="AH397" s="627"/>
      <c r="AI397" s="627"/>
      <c r="AJ397" s="627"/>
      <c r="AK397" s="627"/>
      <c r="AL397" s="627"/>
      <c r="AM397" s="627"/>
      <c r="AN397" s="627"/>
      <c r="AO397" s="627"/>
      <c r="AP397" s="627"/>
      <c r="AQ397" s="627"/>
      <c r="AR397" s="627"/>
      <c r="AS397" s="627"/>
      <c r="AT397" s="627"/>
      <c r="AU397" s="627"/>
      <c r="AV397" s="627"/>
      <c r="AW397" s="627"/>
      <c r="AX397" s="625" t="s">
        <v>9624</v>
      </c>
    </row>
    <row r="398" spans="1:50" s="207" customFormat="1" ht="24" hidden="1" customHeight="1" x14ac:dyDescent="0.15">
      <c r="A398" s="216"/>
      <c r="B398" s="158"/>
      <c r="C398" s="625" t="s">
        <v>3107</v>
      </c>
      <c r="D398" s="625" t="s">
        <v>12446</v>
      </c>
      <c r="E398" s="625" t="s">
        <v>12574</v>
      </c>
      <c r="F398" s="625" t="s">
        <v>3107</v>
      </c>
      <c r="G398" s="625" t="s">
        <v>12572</v>
      </c>
      <c r="H398" s="627"/>
      <c r="I398" s="626">
        <v>9120</v>
      </c>
      <c r="J398" s="626">
        <v>6000</v>
      </c>
      <c r="K398" s="626"/>
      <c r="L398" s="625" t="s">
        <v>7001</v>
      </c>
      <c r="M398" s="626">
        <v>63</v>
      </c>
      <c r="N398" s="626">
        <v>107</v>
      </c>
      <c r="O398" s="626">
        <v>6000</v>
      </c>
      <c r="P398" s="626">
        <v>1</v>
      </c>
      <c r="Q398" s="626"/>
      <c r="R398" s="626"/>
      <c r="S398" s="625"/>
      <c r="T398" s="625" t="s">
        <v>9623</v>
      </c>
      <c r="U398" s="625">
        <v>2004</v>
      </c>
      <c r="V398" s="627">
        <v>97</v>
      </c>
      <c r="W398" s="627"/>
      <c r="X398" s="627"/>
      <c r="Y398" s="627"/>
      <c r="Z398" s="627"/>
      <c r="AA398" s="627"/>
      <c r="AB398" s="626">
        <v>1400</v>
      </c>
      <c r="AC398" s="625"/>
      <c r="AD398" s="625"/>
      <c r="AE398" s="627"/>
      <c r="AF398" s="627"/>
      <c r="AG398" s="627"/>
      <c r="AH398" s="627"/>
      <c r="AI398" s="627"/>
      <c r="AJ398" s="627"/>
      <c r="AK398" s="627" t="s">
        <v>683</v>
      </c>
      <c r="AL398" s="627">
        <v>8</v>
      </c>
      <c r="AM398" s="627">
        <v>4958</v>
      </c>
      <c r="AN398" s="627"/>
      <c r="AO398" s="627" t="s">
        <v>9602</v>
      </c>
      <c r="AP398" s="627" t="s">
        <v>780</v>
      </c>
      <c r="AQ398" s="627">
        <v>1</v>
      </c>
      <c r="AR398" s="627">
        <v>1124</v>
      </c>
      <c r="AS398" s="627" t="s">
        <v>9603</v>
      </c>
      <c r="AT398" s="627" t="s">
        <v>9604</v>
      </c>
      <c r="AU398" s="627"/>
      <c r="AV398" s="627"/>
      <c r="AW398" s="627"/>
      <c r="AX398" s="295" t="s">
        <v>9625</v>
      </c>
    </row>
    <row r="399" spans="1:50" s="207" customFormat="1" ht="24" hidden="1" customHeight="1" x14ac:dyDescent="0.15">
      <c r="A399" s="216"/>
      <c r="B399" s="158"/>
      <c r="C399" s="625" t="s">
        <v>3107</v>
      </c>
      <c r="D399" s="625" t="s">
        <v>12575</v>
      </c>
      <c r="E399" s="625" t="s">
        <v>12576</v>
      </c>
      <c r="F399" s="625" t="s">
        <v>3107</v>
      </c>
      <c r="G399" s="625" t="s">
        <v>12572</v>
      </c>
      <c r="H399" s="724"/>
      <c r="I399" s="626">
        <v>14280</v>
      </c>
      <c r="J399" s="626">
        <v>7140</v>
      </c>
      <c r="K399" s="626"/>
      <c r="L399" s="625" t="s">
        <v>7001</v>
      </c>
      <c r="M399" s="626">
        <v>68</v>
      </c>
      <c r="N399" s="626">
        <v>105</v>
      </c>
      <c r="O399" s="626">
        <v>14280</v>
      </c>
      <c r="P399" s="626">
        <v>2</v>
      </c>
      <c r="Q399" s="626"/>
      <c r="R399" s="626"/>
      <c r="S399" s="625"/>
      <c r="T399" s="625" t="s">
        <v>9623</v>
      </c>
      <c r="U399" s="625">
        <v>2010</v>
      </c>
      <c r="V399" s="724"/>
      <c r="W399" s="724"/>
      <c r="X399" s="724"/>
      <c r="Y399" s="724"/>
      <c r="Z399" s="724"/>
      <c r="AA399" s="724"/>
      <c r="AB399" s="626">
        <v>1400</v>
      </c>
      <c r="AC399" s="625"/>
      <c r="AD399" s="625"/>
      <c r="AE399" s="627"/>
      <c r="AF399" s="627"/>
      <c r="AG399" s="627"/>
      <c r="AH399" s="627"/>
      <c r="AI399" s="627"/>
      <c r="AJ399" s="627"/>
      <c r="AK399" s="627"/>
      <c r="AL399" s="627"/>
      <c r="AM399" s="627"/>
      <c r="AN399" s="627"/>
      <c r="AO399" s="627"/>
      <c r="AP399" s="627"/>
      <c r="AQ399" s="627"/>
      <c r="AR399" s="627"/>
      <c r="AS399" s="627"/>
      <c r="AT399" s="627"/>
      <c r="AU399" s="627"/>
      <c r="AV399" s="627"/>
      <c r="AW399" s="627"/>
      <c r="AX399" s="295" t="s">
        <v>9626</v>
      </c>
    </row>
    <row r="400" spans="1:50" s="207" customFormat="1" ht="24" hidden="1" customHeight="1" x14ac:dyDescent="0.15">
      <c r="A400" s="216"/>
      <c r="B400" s="158"/>
      <c r="C400" s="625" t="s">
        <v>3107</v>
      </c>
      <c r="D400" s="625" t="s">
        <v>12577</v>
      </c>
      <c r="E400" s="625" t="s">
        <v>9627</v>
      </c>
      <c r="F400" s="625" t="s">
        <v>3107</v>
      </c>
      <c r="G400" s="625" t="s">
        <v>15604</v>
      </c>
      <c r="H400" s="627">
        <v>8741</v>
      </c>
      <c r="I400" s="626">
        <v>8741</v>
      </c>
      <c r="J400" s="626">
        <v>7140</v>
      </c>
      <c r="K400" s="626"/>
      <c r="L400" s="625" t="s">
        <v>7001</v>
      </c>
      <c r="M400" s="626">
        <v>68</v>
      </c>
      <c r="N400" s="626">
        <v>105</v>
      </c>
      <c r="O400" s="626">
        <v>7140</v>
      </c>
      <c r="P400" s="626">
        <v>1</v>
      </c>
      <c r="Q400" s="626"/>
      <c r="R400" s="626"/>
      <c r="S400" s="625"/>
      <c r="T400" s="625"/>
      <c r="U400" s="625">
        <v>2014</v>
      </c>
      <c r="V400" s="627"/>
      <c r="W400" s="627"/>
      <c r="X400" s="627"/>
      <c r="Y400" s="627"/>
      <c r="Z400" s="627"/>
      <c r="AA400" s="627"/>
      <c r="AB400" s="626">
        <v>5500</v>
      </c>
      <c r="AC400" s="625"/>
      <c r="AD400" s="625"/>
      <c r="AE400" s="627"/>
      <c r="AF400" s="627"/>
      <c r="AG400" s="627"/>
      <c r="AH400" s="627"/>
      <c r="AI400" s="627"/>
      <c r="AJ400" s="627"/>
      <c r="AK400" s="627"/>
      <c r="AL400" s="627"/>
      <c r="AM400" s="627"/>
      <c r="AN400" s="627"/>
      <c r="AO400" s="627"/>
      <c r="AP400" s="627"/>
      <c r="AQ400" s="627"/>
      <c r="AR400" s="627"/>
      <c r="AS400" s="627"/>
      <c r="AT400" s="627"/>
      <c r="AU400" s="627"/>
      <c r="AV400" s="627"/>
      <c r="AW400" s="627"/>
      <c r="AX400" s="295"/>
    </row>
    <row r="401" spans="1:50" s="207" customFormat="1" ht="24" hidden="1" customHeight="1" x14ac:dyDescent="0.15">
      <c r="A401" s="216"/>
      <c r="B401" s="158"/>
      <c r="C401" s="625" t="s">
        <v>3107</v>
      </c>
      <c r="D401" s="625" t="s">
        <v>12578</v>
      </c>
      <c r="E401" s="625" t="s">
        <v>9628</v>
      </c>
      <c r="F401" s="625" t="s">
        <v>3107</v>
      </c>
      <c r="G401" s="625" t="s">
        <v>12572</v>
      </c>
      <c r="H401" s="627">
        <v>8741</v>
      </c>
      <c r="I401" s="626">
        <v>18078</v>
      </c>
      <c r="J401" s="626">
        <v>7140</v>
      </c>
      <c r="K401" s="626"/>
      <c r="L401" s="625" t="s">
        <v>7001</v>
      </c>
      <c r="M401" s="626">
        <v>68</v>
      </c>
      <c r="N401" s="626">
        <v>105</v>
      </c>
      <c r="O401" s="626">
        <v>7140</v>
      </c>
      <c r="P401" s="626">
        <v>1</v>
      </c>
      <c r="Q401" s="626"/>
      <c r="R401" s="626"/>
      <c r="S401" s="625"/>
      <c r="T401" s="625" t="s">
        <v>9629</v>
      </c>
      <c r="U401" s="625">
        <v>2017</v>
      </c>
      <c r="V401" s="627">
        <v>5544</v>
      </c>
      <c r="W401" s="627" t="s">
        <v>3730</v>
      </c>
      <c r="X401" s="627"/>
      <c r="Y401" s="627"/>
      <c r="Z401" s="627"/>
      <c r="AA401" s="627"/>
      <c r="AB401" s="626"/>
      <c r="AC401" s="625"/>
      <c r="AD401" s="625"/>
      <c r="AE401" s="627"/>
      <c r="AF401" s="627"/>
      <c r="AG401" s="627"/>
      <c r="AH401" s="627"/>
      <c r="AI401" s="627"/>
      <c r="AJ401" s="627"/>
      <c r="AK401" s="627"/>
      <c r="AL401" s="627"/>
      <c r="AM401" s="627"/>
      <c r="AN401" s="627"/>
      <c r="AO401" s="627"/>
      <c r="AP401" s="627"/>
      <c r="AQ401" s="627"/>
      <c r="AR401" s="627"/>
      <c r="AS401" s="627"/>
      <c r="AT401" s="627"/>
      <c r="AU401" s="627"/>
      <c r="AV401" s="627"/>
      <c r="AW401" s="627"/>
      <c r="AX401" s="295"/>
    </row>
    <row r="402" spans="1:50" s="207" customFormat="1" ht="24" hidden="1" customHeight="1" x14ac:dyDescent="0.15">
      <c r="A402" s="216"/>
      <c r="B402" s="158"/>
      <c r="C402" s="625" t="s">
        <v>3107</v>
      </c>
      <c r="D402" s="625" t="s">
        <v>12579</v>
      </c>
      <c r="E402" s="625" t="s">
        <v>11417</v>
      </c>
      <c r="F402" s="625" t="s">
        <v>3107</v>
      </c>
      <c r="G402" s="625" t="s">
        <v>4422</v>
      </c>
      <c r="H402" s="627"/>
      <c r="I402" s="626">
        <v>6942</v>
      </c>
      <c r="J402" s="626">
        <v>4409</v>
      </c>
      <c r="K402" s="626"/>
      <c r="L402" s="625" t="s">
        <v>7001</v>
      </c>
      <c r="M402" s="626">
        <v>45</v>
      </c>
      <c r="N402" s="626">
        <v>100</v>
      </c>
      <c r="O402" s="626">
        <v>4500</v>
      </c>
      <c r="P402" s="626">
        <v>1</v>
      </c>
      <c r="Q402" s="626"/>
      <c r="R402" s="626"/>
      <c r="S402" s="648"/>
      <c r="T402" s="648"/>
      <c r="U402" s="625">
        <v>2016</v>
      </c>
      <c r="V402" s="627">
        <v>5544</v>
      </c>
      <c r="W402" s="627" t="s">
        <v>3730</v>
      </c>
      <c r="X402" s="627"/>
      <c r="Y402" s="627"/>
      <c r="Z402" s="627"/>
      <c r="AA402" s="627"/>
      <c r="AB402" s="626">
        <v>300</v>
      </c>
      <c r="AC402" s="625"/>
      <c r="AD402" s="625"/>
      <c r="AE402" s="627"/>
      <c r="AF402" s="627"/>
      <c r="AG402" s="627"/>
      <c r="AH402" s="627"/>
      <c r="AI402" s="627"/>
      <c r="AJ402" s="627"/>
      <c r="AK402" s="627"/>
      <c r="AL402" s="627"/>
      <c r="AM402" s="627"/>
      <c r="AN402" s="627"/>
      <c r="AO402" s="627"/>
      <c r="AP402" s="627"/>
      <c r="AQ402" s="627"/>
      <c r="AR402" s="627"/>
      <c r="AS402" s="627"/>
      <c r="AT402" s="627"/>
      <c r="AU402" s="627"/>
      <c r="AV402" s="627"/>
      <c r="AW402" s="627"/>
      <c r="AX402" s="295"/>
    </row>
    <row r="403" spans="1:50" s="207" customFormat="1" ht="24" hidden="1" customHeight="1" x14ac:dyDescent="0.15">
      <c r="A403" s="216"/>
      <c r="B403" s="158"/>
      <c r="C403" s="625" t="s">
        <v>3107</v>
      </c>
      <c r="D403" s="625" t="s">
        <v>12575</v>
      </c>
      <c r="E403" s="625" t="s">
        <v>12580</v>
      </c>
      <c r="F403" s="625" t="s">
        <v>3107</v>
      </c>
      <c r="G403" s="625" t="s">
        <v>3107</v>
      </c>
      <c r="H403" s="627"/>
      <c r="I403" s="626">
        <v>8200</v>
      </c>
      <c r="J403" s="626">
        <v>7140</v>
      </c>
      <c r="K403" s="626"/>
      <c r="L403" s="625" t="s">
        <v>7546</v>
      </c>
      <c r="M403" s="626"/>
      <c r="N403" s="626"/>
      <c r="O403" s="626"/>
      <c r="P403" s="626">
        <v>1</v>
      </c>
      <c r="Q403" s="626"/>
      <c r="R403" s="626"/>
      <c r="S403" s="625"/>
      <c r="T403" s="648"/>
      <c r="U403" s="625">
        <v>2010</v>
      </c>
      <c r="V403" s="627"/>
      <c r="W403" s="627"/>
      <c r="X403" s="627"/>
      <c r="Y403" s="627"/>
      <c r="Z403" s="627"/>
      <c r="AA403" s="627"/>
      <c r="AB403" s="626"/>
      <c r="AC403" s="625"/>
      <c r="AD403" s="625"/>
      <c r="AE403" s="627"/>
      <c r="AF403" s="627"/>
      <c r="AG403" s="627"/>
      <c r="AH403" s="627"/>
      <c r="AI403" s="627"/>
      <c r="AJ403" s="627"/>
      <c r="AK403" s="627"/>
      <c r="AL403" s="627"/>
      <c r="AM403" s="627"/>
      <c r="AN403" s="627"/>
      <c r="AO403" s="627"/>
      <c r="AP403" s="627"/>
      <c r="AQ403" s="627"/>
      <c r="AR403" s="627"/>
      <c r="AS403" s="627"/>
      <c r="AT403" s="627"/>
      <c r="AU403" s="627"/>
      <c r="AV403" s="627"/>
      <c r="AW403" s="627"/>
      <c r="AX403" s="295"/>
    </row>
    <row r="404" spans="1:50" s="207" customFormat="1" ht="24" hidden="1" customHeight="1" x14ac:dyDescent="0.15">
      <c r="A404" s="216"/>
      <c r="B404" s="158"/>
      <c r="C404" s="625" t="s">
        <v>3145</v>
      </c>
      <c r="D404" s="625" t="s">
        <v>12599</v>
      </c>
      <c r="E404" s="625" t="s">
        <v>9630</v>
      </c>
      <c r="F404" s="625" t="s">
        <v>3145</v>
      </c>
      <c r="G404" s="625" t="s">
        <v>15641</v>
      </c>
      <c r="H404" s="627"/>
      <c r="I404" s="626">
        <v>6460</v>
      </c>
      <c r="J404" s="626"/>
      <c r="K404" s="626"/>
      <c r="L404" s="625" t="s">
        <v>310</v>
      </c>
      <c r="M404" s="626">
        <v>68</v>
      </c>
      <c r="N404" s="626">
        <v>95</v>
      </c>
      <c r="O404" s="626">
        <v>6460</v>
      </c>
      <c r="P404" s="626">
        <v>1</v>
      </c>
      <c r="Q404" s="626" t="s">
        <v>2226</v>
      </c>
      <c r="R404" s="707" t="s">
        <v>417</v>
      </c>
      <c r="S404" s="648" t="s">
        <v>417</v>
      </c>
      <c r="T404" s="625" t="s">
        <v>417</v>
      </c>
      <c r="U404" s="625">
        <v>2014</v>
      </c>
      <c r="V404" s="627"/>
      <c r="W404" s="627"/>
      <c r="X404" s="627"/>
      <c r="Y404" s="627"/>
      <c r="Z404" s="627"/>
      <c r="AA404" s="627"/>
      <c r="AB404" s="626" t="s">
        <v>3489</v>
      </c>
      <c r="AC404" s="625"/>
      <c r="AD404" s="625"/>
      <c r="AE404" s="627"/>
      <c r="AF404" s="627"/>
      <c r="AG404" s="627"/>
      <c r="AH404" s="627"/>
      <c r="AI404" s="627"/>
      <c r="AJ404" s="627"/>
      <c r="AK404" s="627"/>
      <c r="AL404" s="627"/>
      <c r="AM404" s="627"/>
      <c r="AN404" s="627"/>
      <c r="AO404" s="627"/>
      <c r="AP404" s="627"/>
      <c r="AQ404" s="627"/>
      <c r="AR404" s="627"/>
      <c r="AS404" s="627"/>
      <c r="AT404" s="627"/>
      <c r="AU404" s="627"/>
      <c r="AV404" s="627"/>
      <c r="AW404" s="627"/>
      <c r="AX404" s="295"/>
    </row>
    <row r="405" spans="1:50" s="207" customFormat="1" ht="24" hidden="1" customHeight="1" x14ac:dyDescent="0.15">
      <c r="A405" s="216"/>
      <c r="B405" s="158"/>
      <c r="C405" s="625" t="s">
        <v>3145</v>
      </c>
      <c r="D405" s="625" t="s">
        <v>3756</v>
      </c>
      <c r="E405" s="625" t="s">
        <v>9631</v>
      </c>
      <c r="F405" s="625" t="s">
        <v>3145</v>
      </c>
      <c r="G405" s="625" t="s">
        <v>15641</v>
      </c>
      <c r="H405" s="626">
        <v>45</v>
      </c>
      <c r="I405" s="626">
        <v>145117</v>
      </c>
      <c r="J405" s="626"/>
      <c r="K405" s="626"/>
      <c r="L405" s="625" t="s">
        <v>310</v>
      </c>
      <c r="M405" s="626">
        <v>70</v>
      </c>
      <c r="N405" s="626">
        <v>110</v>
      </c>
      <c r="O405" s="626">
        <v>7700</v>
      </c>
      <c r="P405" s="626">
        <v>1</v>
      </c>
      <c r="Q405" s="626">
        <v>50</v>
      </c>
      <c r="R405" s="707">
        <v>100</v>
      </c>
      <c r="S405" s="648" t="s">
        <v>364</v>
      </c>
      <c r="T405" s="625"/>
      <c r="U405" s="625">
        <v>2007</v>
      </c>
      <c r="V405" s="626">
        <v>78810</v>
      </c>
      <c r="W405" s="625">
        <v>118216</v>
      </c>
      <c r="X405" s="627"/>
      <c r="Y405" s="627"/>
      <c r="Z405" s="627">
        <v>28200</v>
      </c>
      <c r="AA405" s="627"/>
      <c r="AB405" s="626">
        <v>788</v>
      </c>
      <c r="AC405" s="625"/>
      <c r="AD405" s="625"/>
      <c r="AE405" s="627"/>
      <c r="AF405" s="627"/>
      <c r="AG405" s="627"/>
      <c r="AH405" s="627"/>
      <c r="AI405" s="627"/>
      <c r="AJ405" s="627"/>
      <c r="AK405" s="627"/>
      <c r="AL405" s="627"/>
      <c r="AM405" s="627"/>
      <c r="AN405" s="627"/>
      <c r="AO405" s="627"/>
      <c r="AP405" s="627"/>
      <c r="AQ405" s="627"/>
      <c r="AR405" s="627"/>
      <c r="AS405" s="627"/>
      <c r="AT405" s="627"/>
      <c r="AU405" s="627"/>
      <c r="AV405" s="627"/>
      <c r="AW405" s="627"/>
      <c r="AX405" s="295"/>
    </row>
    <row r="406" spans="1:50" s="207" customFormat="1" ht="24" hidden="1" customHeight="1" x14ac:dyDescent="0.15">
      <c r="A406" s="216"/>
      <c r="B406" s="158"/>
      <c r="C406" s="625" t="s">
        <v>3128</v>
      </c>
      <c r="D406" s="625" t="s">
        <v>12581</v>
      </c>
      <c r="E406" s="625" t="s">
        <v>12582</v>
      </c>
      <c r="F406" s="625" t="s">
        <v>3128</v>
      </c>
      <c r="G406" s="625" t="s">
        <v>3128</v>
      </c>
      <c r="H406" s="627">
        <v>26</v>
      </c>
      <c r="I406" s="626">
        <v>22070</v>
      </c>
      <c r="J406" s="626"/>
      <c r="K406" s="626"/>
      <c r="L406" s="625" t="s">
        <v>310</v>
      </c>
      <c r="M406" s="626">
        <v>68</v>
      </c>
      <c r="N406" s="626">
        <v>102</v>
      </c>
      <c r="O406" s="626">
        <v>6936</v>
      </c>
      <c r="P406" s="626">
        <v>1</v>
      </c>
      <c r="Q406" s="626">
        <v>2451</v>
      </c>
      <c r="R406" s="626">
        <v>3000</v>
      </c>
      <c r="S406" s="625" t="s">
        <v>499</v>
      </c>
      <c r="T406" s="648" t="s">
        <v>354</v>
      </c>
      <c r="U406" s="625">
        <v>2003</v>
      </c>
      <c r="V406" s="627">
        <v>1461</v>
      </c>
      <c r="W406" s="627">
        <v>400</v>
      </c>
      <c r="X406" s="627"/>
      <c r="Y406" s="627"/>
      <c r="Z406" s="627"/>
      <c r="AA406" s="627"/>
      <c r="AB406" s="626">
        <v>1910</v>
      </c>
      <c r="AC406" s="625"/>
      <c r="AD406" s="625"/>
      <c r="AE406" s="627"/>
      <c r="AF406" s="627"/>
      <c r="AG406" s="627">
        <v>4</v>
      </c>
      <c r="AH406" s="627"/>
      <c r="AI406" s="627">
        <v>92427250</v>
      </c>
      <c r="AJ406" s="627"/>
      <c r="AK406" s="627"/>
      <c r="AL406" s="627"/>
      <c r="AM406" s="627"/>
      <c r="AN406" s="627"/>
      <c r="AO406" s="627"/>
      <c r="AP406" s="627"/>
      <c r="AQ406" s="627"/>
      <c r="AR406" s="627"/>
      <c r="AS406" s="627"/>
      <c r="AT406" s="627"/>
      <c r="AU406" s="627"/>
      <c r="AV406" s="627"/>
      <c r="AW406" s="627"/>
      <c r="AX406" s="295"/>
    </row>
    <row r="407" spans="1:50" s="207" customFormat="1" ht="24" hidden="1" customHeight="1" x14ac:dyDescent="0.15">
      <c r="A407" s="216"/>
      <c r="B407" s="158"/>
      <c r="C407" s="625" t="s">
        <v>3128</v>
      </c>
      <c r="D407" s="625" t="s">
        <v>12583</v>
      </c>
      <c r="E407" s="625" t="s">
        <v>9610</v>
      </c>
      <c r="F407" s="625" t="s">
        <v>3128</v>
      </c>
      <c r="G407" s="625" t="s">
        <v>3128</v>
      </c>
      <c r="H407" s="627"/>
      <c r="I407" s="626">
        <v>26549</v>
      </c>
      <c r="J407" s="626"/>
      <c r="K407" s="626"/>
      <c r="L407" s="625" t="s">
        <v>310</v>
      </c>
      <c r="M407" s="626">
        <v>70</v>
      </c>
      <c r="N407" s="626">
        <v>104</v>
      </c>
      <c r="O407" s="626">
        <v>7280</v>
      </c>
      <c r="P407" s="626">
        <v>1</v>
      </c>
      <c r="Q407" s="626">
        <v>153</v>
      </c>
      <c r="R407" s="626">
        <v>1000</v>
      </c>
      <c r="S407" s="625" t="s">
        <v>499</v>
      </c>
      <c r="T407" s="625" t="s">
        <v>3642</v>
      </c>
      <c r="U407" s="625">
        <v>1997</v>
      </c>
      <c r="V407" s="627">
        <v>584</v>
      </c>
      <c r="W407" s="627"/>
      <c r="X407" s="627"/>
      <c r="Y407" s="627"/>
      <c r="Z407" s="627"/>
      <c r="AA407" s="627"/>
      <c r="AB407" s="626">
        <v>1311</v>
      </c>
      <c r="AC407" s="625"/>
      <c r="AD407" s="625"/>
      <c r="AE407" s="627"/>
      <c r="AF407" s="627"/>
      <c r="AG407" s="627"/>
      <c r="AH407" s="627"/>
      <c r="AI407" s="627"/>
      <c r="AJ407" s="627"/>
      <c r="AK407" s="627"/>
      <c r="AL407" s="627"/>
      <c r="AM407" s="627"/>
      <c r="AN407" s="627"/>
      <c r="AO407" s="627"/>
      <c r="AP407" s="627"/>
      <c r="AQ407" s="627"/>
      <c r="AR407" s="627"/>
      <c r="AS407" s="627"/>
      <c r="AT407" s="627"/>
      <c r="AU407" s="627"/>
      <c r="AV407" s="627"/>
      <c r="AW407" s="627"/>
      <c r="AX407" s="295"/>
    </row>
    <row r="408" spans="1:50" s="207" customFormat="1" ht="24" hidden="1" customHeight="1" x14ac:dyDescent="0.15">
      <c r="A408" s="216"/>
      <c r="B408" s="158"/>
      <c r="C408" s="625" t="s">
        <v>3128</v>
      </c>
      <c r="D408" s="625" t="s">
        <v>12584</v>
      </c>
      <c r="E408" s="625" t="s">
        <v>9611</v>
      </c>
      <c r="F408" s="625" t="s">
        <v>3128</v>
      </c>
      <c r="G408" s="625" t="s">
        <v>3128</v>
      </c>
      <c r="H408" s="627"/>
      <c r="I408" s="626">
        <v>20700</v>
      </c>
      <c r="J408" s="626"/>
      <c r="K408" s="626"/>
      <c r="L408" s="625" t="s">
        <v>310</v>
      </c>
      <c r="M408" s="626">
        <v>70</v>
      </c>
      <c r="N408" s="626">
        <v>104</v>
      </c>
      <c r="O408" s="626">
        <v>7280</v>
      </c>
      <c r="P408" s="626">
        <v>1</v>
      </c>
      <c r="Q408" s="626">
        <v>544</v>
      </c>
      <c r="R408" s="626">
        <v>1000</v>
      </c>
      <c r="S408" s="625" t="s">
        <v>499</v>
      </c>
      <c r="T408" s="625" t="s">
        <v>354</v>
      </c>
      <c r="U408" s="625">
        <v>1995</v>
      </c>
      <c r="V408" s="627">
        <v>649</v>
      </c>
      <c r="W408" s="627"/>
      <c r="X408" s="627"/>
      <c r="Y408" s="627"/>
      <c r="Z408" s="627"/>
      <c r="AA408" s="627"/>
      <c r="AB408" s="626">
        <v>1467</v>
      </c>
      <c r="AC408" s="625"/>
      <c r="AD408" s="625"/>
      <c r="AE408" s="627"/>
      <c r="AF408" s="627"/>
      <c r="AG408" s="627"/>
      <c r="AH408" s="627"/>
      <c r="AI408" s="627"/>
      <c r="AJ408" s="627"/>
      <c r="AK408" s="627"/>
      <c r="AL408" s="627"/>
      <c r="AM408" s="627"/>
      <c r="AN408" s="627"/>
      <c r="AO408" s="627"/>
      <c r="AP408" s="627"/>
      <c r="AQ408" s="627"/>
      <c r="AR408" s="627"/>
      <c r="AS408" s="627"/>
      <c r="AT408" s="627"/>
      <c r="AU408" s="627"/>
      <c r="AV408" s="627"/>
      <c r="AW408" s="627"/>
      <c r="AX408" s="295"/>
    </row>
    <row r="409" spans="1:50" s="207" customFormat="1" ht="24" hidden="1" customHeight="1" x14ac:dyDescent="0.15">
      <c r="A409" s="216"/>
      <c r="B409" s="158"/>
      <c r="C409" s="625" t="s">
        <v>3128</v>
      </c>
      <c r="D409" s="625" t="s">
        <v>12585</v>
      </c>
      <c r="E409" s="625" t="s">
        <v>9612</v>
      </c>
      <c r="F409" s="625" t="s">
        <v>3128</v>
      </c>
      <c r="G409" s="625" t="s">
        <v>3128</v>
      </c>
      <c r="H409" s="627"/>
      <c r="I409" s="626">
        <v>12400</v>
      </c>
      <c r="J409" s="626"/>
      <c r="K409" s="626"/>
      <c r="L409" s="625" t="s">
        <v>310</v>
      </c>
      <c r="M409" s="626">
        <v>64</v>
      </c>
      <c r="N409" s="626">
        <v>100</v>
      </c>
      <c r="O409" s="626">
        <v>6400</v>
      </c>
      <c r="P409" s="626">
        <v>1</v>
      </c>
      <c r="Q409" s="626"/>
      <c r="R409" s="626"/>
      <c r="S409" s="625"/>
      <c r="T409" s="625"/>
      <c r="U409" s="625">
        <v>1997</v>
      </c>
      <c r="V409" s="627">
        <v>649</v>
      </c>
      <c r="W409" s="627"/>
      <c r="X409" s="627"/>
      <c r="Y409" s="627"/>
      <c r="Z409" s="627"/>
      <c r="AA409" s="627"/>
      <c r="AB409" s="626">
        <v>680</v>
      </c>
      <c r="AC409" s="625"/>
      <c r="AD409" s="625"/>
      <c r="AE409" s="627"/>
      <c r="AF409" s="627"/>
      <c r="AG409" s="627"/>
      <c r="AH409" s="627"/>
      <c r="AI409" s="627"/>
      <c r="AJ409" s="627"/>
      <c r="AK409" s="627"/>
      <c r="AL409" s="627"/>
      <c r="AM409" s="627"/>
      <c r="AN409" s="627"/>
      <c r="AO409" s="627"/>
      <c r="AP409" s="627"/>
      <c r="AQ409" s="627"/>
      <c r="AR409" s="627"/>
      <c r="AS409" s="627"/>
      <c r="AT409" s="627"/>
      <c r="AU409" s="627"/>
      <c r="AV409" s="627"/>
      <c r="AW409" s="627"/>
      <c r="AX409" s="295"/>
    </row>
    <row r="410" spans="1:50" s="207" customFormat="1" ht="24" hidden="1" customHeight="1" x14ac:dyDescent="0.15">
      <c r="A410" s="216"/>
      <c r="B410" s="158"/>
      <c r="C410" s="625" t="s">
        <v>3128</v>
      </c>
      <c r="D410" s="625" t="s">
        <v>12586</v>
      </c>
      <c r="E410" s="625" t="s">
        <v>9613</v>
      </c>
      <c r="F410" s="625" t="s">
        <v>3128</v>
      </c>
      <c r="G410" s="625" t="s">
        <v>3128</v>
      </c>
      <c r="H410" s="627"/>
      <c r="I410" s="626">
        <v>14228</v>
      </c>
      <c r="J410" s="626"/>
      <c r="K410" s="626"/>
      <c r="L410" s="625" t="s">
        <v>310</v>
      </c>
      <c r="M410" s="626">
        <v>64</v>
      </c>
      <c r="N410" s="626">
        <v>100</v>
      </c>
      <c r="O410" s="626">
        <v>6400</v>
      </c>
      <c r="P410" s="626">
        <v>1</v>
      </c>
      <c r="Q410" s="626">
        <v>260</v>
      </c>
      <c r="R410" s="626"/>
      <c r="S410" s="625" t="s">
        <v>499</v>
      </c>
      <c r="T410" s="625"/>
      <c r="U410" s="625">
        <v>2005</v>
      </c>
      <c r="V410" s="627">
        <v>649</v>
      </c>
      <c r="W410" s="627"/>
      <c r="X410" s="627"/>
      <c r="Y410" s="627"/>
      <c r="Z410" s="627"/>
      <c r="AA410" s="627"/>
      <c r="AB410" s="626">
        <v>956</v>
      </c>
      <c r="AC410" s="625"/>
      <c r="AD410" s="625"/>
      <c r="AE410" s="627"/>
      <c r="AF410" s="627"/>
      <c r="AG410" s="627"/>
      <c r="AH410" s="627"/>
      <c r="AI410" s="627"/>
      <c r="AJ410" s="627"/>
      <c r="AK410" s="627"/>
      <c r="AL410" s="627"/>
      <c r="AM410" s="627"/>
      <c r="AN410" s="627"/>
      <c r="AO410" s="627"/>
      <c r="AP410" s="627"/>
      <c r="AQ410" s="627"/>
      <c r="AR410" s="627"/>
      <c r="AS410" s="627"/>
      <c r="AT410" s="627"/>
      <c r="AU410" s="627"/>
      <c r="AV410" s="627"/>
      <c r="AW410" s="627"/>
      <c r="AX410" s="295"/>
    </row>
    <row r="411" spans="1:50" s="207" customFormat="1" ht="24" hidden="1" customHeight="1" x14ac:dyDescent="0.15">
      <c r="A411" s="216"/>
      <c r="B411" s="158"/>
      <c r="C411" s="625" t="s">
        <v>3128</v>
      </c>
      <c r="D411" s="625" t="s">
        <v>12587</v>
      </c>
      <c r="E411" s="625" t="s">
        <v>9614</v>
      </c>
      <c r="F411" s="625" t="s">
        <v>3128</v>
      </c>
      <c r="G411" s="625" t="s">
        <v>3128</v>
      </c>
      <c r="H411" s="627"/>
      <c r="I411" s="626">
        <v>23820</v>
      </c>
      <c r="J411" s="626"/>
      <c r="K411" s="626"/>
      <c r="L411" s="625" t="s">
        <v>310</v>
      </c>
      <c r="M411" s="626">
        <v>68</v>
      </c>
      <c r="N411" s="626">
        <v>102</v>
      </c>
      <c r="O411" s="626">
        <v>6936</v>
      </c>
      <c r="P411" s="626">
        <v>1</v>
      </c>
      <c r="Q411" s="626">
        <v>560</v>
      </c>
      <c r="R411" s="626"/>
      <c r="S411" s="625" t="s">
        <v>499</v>
      </c>
      <c r="T411" s="625" t="s">
        <v>3642</v>
      </c>
      <c r="U411" s="625">
        <v>2006</v>
      </c>
      <c r="V411" s="627">
        <v>649</v>
      </c>
      <c r="W411" s="627"/>
      <c r="X411" s="627"/>
      <c r="Y411" s="627"/>
      <c r="Z411" s="627"/>
      <c r="AA411" s="627"/>
      <c r="AB411" s="626">
        <v>1773</v>
      </c>
      <c r="AC411" s="625"/>
      <c r="AD411" s="625"/>
      <c r="AE411" s="627"/>
      <c r="AF411" s="627"/>
      <c r="AG411" s="627"/>
      <c r="AH411" s="627"/>
      <c r="AI411" s="627"/>
      <c r="AJ411" s="627"/>
      <c r="AK411" s="627"/>
      <c r="AL411" s="627"/>
      <c r="AM411" s="627"/>
      <c r="AN411" s="627"/>
      <c r="AO411" s="627"/>
      <c r="AP411" s="627"/>
      <c r="AQ411" s="627"/>
      <c r="AR411" s="627"/>
      <c r="AS411" s="627"/>
      <c r="AT411" s="627"/>
      <c r="AU411" s="627"/>
      <c r="AV411" s="627"/>
      <c r="AW411" s="627"/>
      <c r="AX411" s="295"/>
    </row>
    <row r="412" spans="1:50" s="207" customFormat="1" ht="24" hidden="1" customHeight="1" x14ac:dyDescent="0.15">
      <c r="A412" s="216"/>
      <c r="B412" s="158"/>
      <c r="C412" s="625" t="s">
        <v>3128</v>
      </c>
      <c r="D412" s="625" t="s">
        <v>12448</v>
      </c>
      <c r="E412" s="625" t="s">
        <v>9615</v>
      </c>
      <c r="F412" s="625" t="s">
        <v>3128</v>
      </c>
      <c r="G412" s="625" t="s">
        <v>3128</v>
      </c>
      <c r="H412" s="627"/>
      <c r="I412" s="626">
        <v>35607</v>
      </c>
      <c r="J412" s="626"/>
      <c r="K412" s="626"/>
      <c r="L412" s="625" t="s">
        <v>310</v>
      </c>
      <c r="M412" s="626">
        <v>68</v>
      </c>
      <c r="N412" s="626">
        <v>105</v>
      </c>
      <c r="O412" s="626">
        <v>7140</v>
      </c>
      <c r="P412" s="626">
        <v>1</v>
      </c>
      <c r="Q412" s="626">
        <v>696</v>
      </c>
      <c r="R412" s="626"/>
      <c r="S412" s="625" t="s">
        <v>499</v>
      </c>
      <c r="T412" s="625" t="s">
        <v>3642</v>
      </c>
      <c r="U412" s="625">
        <v>2006</v>
      </c>
      <c r="V412" s="627"/>
      <c r="W412" s="627"/>
      <c r="X412" s="627"/>
      <c r="Y412" s="627"/>
      <c r="Z412" s="627"/>
      <c r="AA412" s="627"/>
      <c r="AB412" s="626">
        <v>2798</v>
      </c>
      <c r="AC412" s="625"/>
      <c r="AD412" s="625"/>
      <c r="AE412" s="627"/>
      <c r="AF412" s="627"/>
      <c r="AG412" s="627"/>
      <c r="AH412" s="627"/>
      <c r="AI412" s="627"/>
      <c r="AJ412" s="627"/>
      <c r="AK412" s="627"/>
      <c r="AL412" s="627"/>
      <c r="AM412" s="627"/>
      <c r="AN412" s="627"/>
      <c r="AO412" s="627"/>
      <c r="AP412" s="627"/>
      <c r="AQ412" s="627"/>
      <c r="AR412" s="627"/>
      <c r="AS412" s="627"/>
      <c r="AT412" s="627"/>
      <c r="AU412" s="627"/>
      <c r="AV412" s="627"/>
      <c r="AW412" s="627"/>
      <c r="AX412" s="295" t="s">
        <v>3233</v>
      </c>
    </row>
    <row r="413" spans="1:50" s="207" customFormat="1" ht="24" hidden="1" customHeight="1" x14ac:dyDescent="0.15">
      <c r="A413" s="216"/>
      <c r="B413" s="158"/>
      <c r="C413" s="720" t="s">
        <v>3128</v>
      </c>
      <c r="D413" s="720" t="s">
        <v>12448</v>
      </c>
      <c r="E413" s="720" t="s">
        <v>11415</v>
      </c>
      <c r="F413" s="720" t="s">
        <v>3128</v>
      </c>
      <c r="G413" s="625" t="s">
        <v>3128</v>
      </c>
      <c r="H413" s="720"/>
      <c r="I413" s="719">
        <v>158101</v>
      </c>
      <c r="J413" s="719">
        <v>16701</v>
      </c>
      <c r="K413" s="719">
        <v>22314.61</v>
      </c>
      <c r="L413" s="720" t="s">
        <v>154</v>
      </c>
      <c r="M413" s="719">
        <v>68</v>
      </c>
      <c r="N413" s="719">
        <v>105</v>
      </c>
      <c r="O413" s="719">
        <v>7140</v>
      </c>
      <c r="P413" s="719">
        <v>1</v>
      </c>
      <c r="Q413" s="719">
        <v>23000</v>
      </c>
      <c r="R413" s="719"/>
      <c r="S413" s="720" t="s">
        <v>499</v>
      </c>
      <c r="T413" s="720" t="s">
        <v>3642</v>
      </c>
      <c r="U413" s="720">
        <v>2004</v>
      </c>
      <c r="V413" s="720"/>
      <c r="W413" s="720"/>
      <c r="X413" s="720"/>
      <c r="Y413" s="720"/>
      <c r="Z413" s="720"/>
      <c r="AA413" s="720"/>
      <c r="AB413" s="719">
        <v>72748</v>
      </c>
      <c r="AC413" s="720"/>
      <c r="AD413" s="720"/>
      <c r="AE413" s="720"/>
      <c r="AF413" s="720"/>
      <c r="AG413" s="720"/>
      <c r="AH413" s="720"/>
      <c r="AI413" s="720"/>
      <c r="AJ413" s="720"/>
      <c r="AK413" s="720"/>
      <c r="AL413" s="720"/>
      <c r="AM413" s="720"/>
      <c r="AN413" s="720"/>
      <c r="AO413" s="720"/>
      <c r="AP413" s="720"/>
      <c r="AQ413" s="720"/>
      <c r="AR413" s="720"/>
      <c r="AS413" s="720"/>
      <c r="AT413" s="720"/>
      <c r="AU413" s="720"/>
      <c r="AV413" s="720"/>
      <c r="AW413" s="720"/>
      <c r="AX413" s="721"/>
    </row>
    <row r="414" spans="1:50" s="207" customFormat="1" ht="24" hidden="1" customHeight="1" x14ac:dyDescent="0.15">
      <c r="A414" s="216"/>
      <c r="B414" s="158"/>
      <c r="C414" s="625" t="s">
        <v>3128</v>
      </c>
      <c r="D414" s="625" t="s">
        <v>12588</v>
      </c>
      <c r="E414" s="625" t="s">
        <v>9616</v>
      </c>
      <c r="F414" s="625" t="s">
        <v>3128</v>
      </c>
      <c r="G414" s="625" t="s">
        <v>3128</v>
      </c>
      <c r="H414" s="627"/>
      <c r="I414" s="626">
        <v>17245</v>
      </c>
      <c r="J414" s="626"/>
      <c r="K414" s="626"/>
      <c r="L414" s="625" t="s">
        <v>310</v>
      </c>
      <c r="M414" s="626">
        <v>60</v>
      </c>
      <c r="N414" s="626">
        <v>95</v>
      </c>
      <c r="O414" s="626">
        <v>5700</v>
      </c>
      <c r="P414" s="626">
        <v>1</v>
      </c>
      <c r="Q414" s="626"/>
      <c r="R414" s="626"/>
      <c r="S414" s="625"/>
      <c r="T414" s="625"/>
      <c r="U414" s="720">
        <v>1997</v>
      </c>
      <c r="V414" s="627"/>
      <c r="W414" s="627"/>
      <c r="X414" s="627"/>
      <c r="Y414" s="627"/>
      <c r="Z414" s="627"/>
      <c r="AA414" s="627"/>
      <c r="AB414" s="626">
        <v>1480</v>
      </c>
      <c r="AC414" s="625"/>
      <c r="AD414" s="625"/>
      <c r="AE414" s="627"/>
      <c r="AF414" s="627"/>
      <c r="AG414" s="627"/>
      <c r="AH414" s="627"/>
      <c r="AI414" s="627"/>
      <c r="AJ414" s="627"/>
      <c r="AK414" s="627"/>
      <c r="AL414" s="627"/>
      <c r="AM414" s="627"/>
      <c r="AN414" s="627"/>
      <c r="AO414" s="627"/>
      <c r="AP414" s="627"/>
      <c r="AQ414" s="627"/>
      <c r="AR414" s="627"/>
      <c r="AS414" s="627"/>
      <c r="AT414" s="627"/>
      <c r="AU414" s="627"/>
      <c r="AV414" s="627"/>
      <c r="AW414" s="627"/>
      <c r="AX414" s="295"/>
    </row>
    <row r="415" spans="1:50" s="207" customFormat="1" ht="24" hidden="1" customHeight="1" x14ac:dyDescent="0.15">
      <c r="A415" s="216"/>
      <c r="B415" s="158"/>
      <c r="C415" s="720" t="s">
        <v>3128</v>
      </c>
      <c r="D415" s="720" t="s">
        <v>12589</v>
      </c>
      <c r="E415" s="720" t="s">
        <v>9617</v>
      </c>
      <c r="F415" s="720" t="s">
        <v>3128</v>
      </c>
      <c r="G415" s="625" t="s">
        <v>3128</v>
      </c>
      <c r="H415" s="720"/>
      <c r="I415" s="719">
        <v>30677</v>
      </c>
      <c r="J415" s="719"/>
      <c r="K415" s="719"/>
      <c r="L415" s="720" t="s">
        <v>310</v>
      </c>
      <c r="M415" s="719">
        <v>68</v>
      </c>
      <c r="N415" s="719">
        <v>105</v>
      </c>
      <c r="O415" s="719">
        <v>7140</v>
      </c>
      <c r="P415" s="719">
        <v>1</v>
      </c>
      <c r="Q415" s="719"/>
      <c r="R415" s="719"/>
      <c r="S415" s="720"/>
      <c r="T415" s="720"/>
      <c r="U415" s="720">
        <v>2008</v>
      </c>
      <c r="V415" s="720"/>
      <c r="W415" s="720"/>
      <c r="X415" s="720"/>
      <c r="Y415" s="720"/>
      <c r="Z415" s="720"/>
      <c r="AA415" s="720"/>
      <c r="AB415" s="719">
        <v>1830</v>
      </c>
      <c r="AC415" s="720"/>
      <c r="AD415" s="720"/>
      <c r="AE415" s="720"/>
      <c r="AF415" s="720"/>
      <c r="AG415" s="720"/>
      <c r="AH415" s="720"/>
      <c r="AI415" s="720"/>
      <c r="AJ415" s="720"/>
      <c r="AK415" s="720"/>
      <c r="AL415" s="720"/>
      <c r="AM415" s="720"/>
      <c r="AN415" s="720"/>
      <c r="AO415" s="720"/>
      <c r="AP415" s="720"/>
      <c r="AQ415" s="720"/>
      <c r="AR415" s="720"/>
      <c r="AS415" s="720"/>
      <c r="AT415" s="720"/>
      <c r="AU415" s="720"/>
      <c r="AV415" s="720"/>
      <c r="AW415" s="720"/>
      <c r="AX415" s="721"/>
    </row>
    <row r="416" spans="1:50" s="207" customFormat="1" ht="24" hidden="1" customHeight="1" x14ac:dyDescent="0.15">
      <c r="A416" s="216"/>
      <c r="B416" s="158"/>
      <c r="C416" s="720" t="s">
        <v>3128</v>
      </c>
      <c r="D416" s="720" t="s">
        <v>12590</v>
      </c>
      <c r="E416" s="720" t="s">
        <v>9618</v>
      </c>
      <c r="F416" s="720" t="s">
        <v>3128</v>
      </c>
      <c r="G416" s="625" t="s">
        <v>3128</v>
      </c>
      <c r="H416" s="720"/>
      <c r="I416" s="719">
        <v>66879</v>
      </c>
      <c r="J416" s="719"/>
      <c r="K416" s="719"/>
      <c r="L416" s="720" t="s">
        <v>310</v>
      </c>
      <c r="M416" s="719">
        <v>65</v>
      </c>
      <c r="N416" s="719">
        <v>100</v>
      </c>
      <c r="O416" s="719">
        <v>6500</v>
      </c>
      <c r="P416" s="719">
        <v>2</v>
      </c>
      <c r="Q416" s="719"/>
      <c r="R416" s="719"/>
      <c r="S416" s="720"/>
      <c r="T416" s="720"/>
      <c r="U416" s="720">
        <v>2009</v>
      </c>
      <c r="V416" s="720"/>
      <c r="W416" s="720"/>
      <c r="X416" s="720"/>
      <c r="Y416" s="720"/>
      <c r="Z416" s="720"/>
      <c r="AA416" s="720"/>
      <c r="AB416" s="719">
        <v>4451</v>
      </c>
      <c r="AC416" s="720"/>
      <c r="AD416" s="720"/>
      <c r="AE416" s="720"/>
      <c r="AF416" s="720"/>
      <c r="AG416" s="720"/>
      <c r="AH416" s="720"/>
      <c r="AI416" s="720"/>
      <c r="AJ416" s="720"/>
      <c r="AK416" s="720"/>
      <c r="AL416" s="720"/>
      <c r="AM416" s="720"/>
      <c r="AN416" s="720"/>
      <c r="AO416" s="720"/>
      <c r="AP416" s="720"/>
      <c r="AQ416" s="720"/>
      <c r="AR416" s="720"/>
      <c r="AS416" s="720"/>
      <c r="AT416" s="720"/>
      <c r="AU416" s="720"/>
      <c r="AV416" s="720"/>
      <c r="AW416" s="720"/>
      <c r="AX416" s="721"/>
    </row>
    <row r="417" spans="1:50" s="207" customFormat="1" ht="24" hidden="1" customHeight="1" x14ac:dyDescent="0.15">
      <c r="A417" s="216"/>
      <c r="B417" s="158"/>
      <c r="C417" s="720" t="s">
        <v>3128</v>
      </c>
      <c r="D417" s="720" t="s">
        <v>12591</v>
      </c>
      <c r="E417" s="720" t="s">
        <v>9619</v>
      </c>
      <c r="F417" s="720" t="s">
        <v>3128</v>
      </c>
      <c r="G417" s="625" t="s">
        <v>9620</v>
      </c>
      <c r="H417" s="720"/>
      <c r="I417" s="719">
        <v>113753</v>
      </c>
      <c r="J417" s="719">
        <v>4070.08</v>
      </c>
      <c r="K417" s="719">
        <v>9482.0499999999993</v>
      </c>
      <c r="L417" s="720" t="s">
        <v>12592</v>
      </c>
      <c r="M417" s="719">
        <v>80</v>
      </c>
      <c r="N417" s="719">
        <v>120</v>
      </c>
      <c r="O417" s="719">
        <v>67200</v>
      </c>
      <c r="P417" s="719">
        <v>7</v>
      </c>
      <c r="Q417" s="719"/>
      <c r="R417" s="719"/>
      <c r="S417" s="720"/>
      <c r="T417" s="720"/>
      <c r="U417" s="720">
        <v>2003</v>
      </c>
      <c r="V417" s="720"/>
      <c r="W417" s="720"/>
      <c r="X417" s="720"/>
      <c r="Y417" s="720"/>
      <c r="Z417" s="720"/>
      <c r="AA417" s="720"/>
      <c r="AB417" s="719"/>
      <c r="AC417" s="720"/>
      <c r="AD417" s="720"/>
      <c r="AE417" s="720"/>
      <c r="AF417" s="720"/>
      <c r="AG417" s="720"/>
      <c r="AH417" s="720"/>
      <c r="AI417" s="720"/>
      <c r="AJ417" s="720"/>
      <c r="AK417" s="720"/>
      <c r="AL417" s="720"/>
      <c r="AM417" s="720"/>
      <c r="AN417" s="720"/>
      <c r="AO417" s="720"/>
      <c r="AP417" s="720"/>
      <c r="AQ417" s="720"/>
      <c r="AR417" s="720"/>
      <c r="AS417" s="720"/>
      <c r="AT417" s="720"/>
      <c r="AU417" s="720"/>
      <c r="AV417" s="720"/>
      <c r="AW417" s="720"/>
      <c r="AX417" s="721"/>
    </row>
    <row r="418" spans="1:50" s="207" customFormat="1" ht="24" hidden="1" customHeight="1" x14ac:dyDescent="0.15">
      <c r="A418" s="216"/>
      <c r="B418" s="158"/>
      <c r="C418" s="720" t="s">
        <v>3128</v>
      </c>
      <c r="D418" s="720" t="s">
        <v>12593</v>
      </c>
      <c r="E418" s="720" t="s">
        <v>12594</v>
      </c>
      <c r="F418" s="720" t="s">
        <v>3128</v>
      </c>
      <c r="G418" s="625" t="s">
        <v>3128</v>
      </c>
      <c r="H418" s="720"/>
      <c r="I418" s="1190">
        <v>59405.9</v>
      </c>
      <c r="J418" s="719"/>
      <c r="K418" s="719"/>
      <c r="L418" s="720" t="s">
        <v>310</v>
      </c>
      <c r="M418" s="719">
        <v>68</v>
      </c>
      <c r="N418" s="719">
        <v>102</v>
      </c>
      <c r="O418" s="719">
        <v>13872</v>
      </c>
      <c r="P418" s="719">
        <v>1</v>
      </c>
      <c r="Q418" s="719"/>
      <c r="R418" s="719"/>
      <c r="S418" s="720"/>
      <c r="T418" s="720"/>
      <c r="U418" s="720">
        <v>2009</v>
      </c>
      <c r="V418" s="720"/>
      <c r="W418" s="720"/>
      <c r="X418" s="720"/>
      <c r="Y418" s="720"/>
      <c r="Z418" s="720"/>
      <c r="AA418" s="720"/>
      <c r="AB418" s="719"/>
      <c r="AC418" s="720"/>
      <c r="AD418" s="720"/>
      <c r="AE418" s="720"/>
      <c r="AF418" s="720"/>
      <c r="AG418" s="720"/>
      <c r="AH418" s="720"/>
      <c r="AI418" s="720"/>
      <c r="AJ418" s="720"/>
      <c r="AK418" s="720"/>
      <c r="AL418" s="720"/>
      <c r="AM418" s="720"/>
      <c r="AN418" s="720"/>
      <c r="AO418" s="720"/>
      <c r="AP418" s="720"/>
      <c r="AQ418" s="720"/>
      <c r="AR418" s="720"/>
      <c r="AS418" s="720"/>
      <c r="AT418" s="720"/>
      <c r="AU418" s="720"/>
      <c r="AV418" s="720"/>
      <c r="AW418" s="720"/>
      <c r="AX418" s="721"/>
    </row>
    <row r="419" spans="1:50" s="207" customFormat="1" ht="24" hidden="1" customHeight="1" x14ac:dyDescent="0.15">
      <c r="A419" s="216"/>
      <c r="B419" s="158"/>
      <c r="C419" s="720" t="s">
        <v>3128</v>
      </c>
      <c r="D419" s="720" t="s">
        <v>12595</v>
      </c>
      <c r="E419" s="720" t="s">
        <v>11416</v>
      </c>
      <c r="F419" s="720" t="s">
        <v>3128</v>
      </c>
      <c r="G419" s="625" t="s">
        <v>3128</v>
      </c>
      <c r="H419" s="720"/>
      <c r="I419" s="1190">
        <v>127127.9</v>
      </c>
      <c r="J419" s="719"/>
      <c r="K419" s="719"/>
      <c r="L419" s="720" t="s">
        <v>310</v>
      </c>
      <c r="M419" s="719">
        <v>70</v>
      </c>
      <c r="N419" s="719">
        <v>104</v>
      </c>
      <c r="O419" s="719">
        <v>7280</v>
      </c>
      <c r="P419" s="719">
        <v>1</v>
      </c>
      <c r="Q419" s="719"/>
      <c r="R419" s="719"/>
      <c r="S419" s="720"/>
      <c r="T419" s="720"/>
      <c r="U419" s="720">
        <v>2014</v>
      </c>
      <c r="V419" s="720"/>
      <c r="W419" s="720"/>
      <c r="X419" s="720"/>
      <c r="Y419" s="720"/>
      <c r="Z419" s="720"/>
      <c r="AA419" s="720"/>
      <c r="AB419" s="719"/>
      <c r="AC419" s="720"/>
      <c r="AD419" s="720"/>
      <c r="AE419" s="720"/>
      <c r="AF419" s="720"/>
      <c r="AG419" s="720"/>
      <c r="AH419" s="720"/>
      <c r="AI419" s="720"/>
      <c r="AJ419" s="720"/>
      <c r="AK419" s="720"/>
      <c r="AL419" s="720"/>
      <c r="AM419" s="720"/>
      <c r="AN419" s="720"/>
      <c r="AO419" s="720"/>
      <c r="AP419" s="720"/>
      <c r="AQ419" s="720"/>
      <c r="AR419" s="720"/>
      <c r="AS419" s="720"/>
      <c r="AT419" s="720"/>
      <c r="AU419" s="720"/>
      <c r="AV419" s="720"/>
      <c r="AW419" s="720"/>
      <c r="AX419" s="721"/>
    </row>
    <row r="420" spans="1:50" s="207" customFormat="1" ht="24" hidden="1" customHeight="1" x14ac:dyDescent="0.15">
      <c r="A420" s="216"/>
      <c r="B420" s="158"/>
      <c r="C420" s="720" t="s">
        <v>3128</v>
      </c>
      <c r="D420" s="720" t="s">
        <v>12596</v>
      </c>
      <c r="E420" s="720" t="s">
        <v>9621</v>
      </c>
      <c r="F420" s="720" t="s">
        <v>3128</v>
      </c>
      <c r="G420" s="625" t="s">
        <v>3128</v>
      </c>
      <c r="H420" s="720"/>
      <c r="I420" s="719">
        <v>21804</v>
      </c>
      <c r="J420" s="719"/>
      <c r="K420" s="719"/>
      <c r="L420" s="720" t="s">
        <v>310</v>
      </c>
      <c r="M420" s="719">
        <v>68</v>
      </c>
      <c r="N420" s="719">
        <v>109</v>
      </c>
      <c r="O420" s="719">
        <v>7490</v>
      </c>
      <c r="P420" s="719">
        <v>1</v>
      </c>
      <c r="Q420" s="719"/>
      <c r="R420" s="719"/>
      <c r="S420" s="720"/>
      <c r="T420" s="720"/>
      <c r="U420" s="720">
        <v>2015</v>
      </c>
      <c r="V420" s="720"/>
      <c r="W420" s="720"/>
      <c r="X420" s="720"/>
      <c r="Y420" s="720"/>
      <c r="Z420" s="720"/>
      <c r="AA420" s="720"/>
      <c r="AB420" s="719">
        <v>5405</v>
      </c>
      <c r="AC420" s="720"/>
      <c r="AD420" s="720"/>
      <c r="AE420" s="720"/>
      <c r="AF420" s="720"/>
      <c r="AG420" s="720"/>
      <c r="AH420" s="720"/>
      <c r="AI420" s="720"/>
      <c r="AJ420" s="720"/>
      <c r="AK420" s="720"/>
      <c r="AL420" s="720"/>
      <c r="AM420" s="720"/>
      <c r="AN420" s="720"/>
      <c r="AO420" s="720"/>
      <c r="AP420" s="720"/>
      <c r="AQ420" s="720"/>
      <c r="AR420" s="720"/>
      <c r="AS420" s="720"/>
      <c r="AT420" s="720"/>
      <c r="AU420" s="720"/>
      <c r="AV420" s="720"/>
      <c r="AW420" s="720"/>
      <c r="AX420" s="721"/>
    </row>
    <row r="421" spans="1:50" s="207" customFormat="1" ht="24" hidden="1" customHeight="1" x14ac:dyDescent="0.15">
      <c r="A421" s="216"/>
      <c r="B421" s="158"/>
      <c r="C421" s="720" t="s">
        <v>3128</v>
      </c>
      <c r="D421" s="720" t="s">
        <v>12597</v>
      </c>
      <c r="E421" s="720" t="s">
        <v>9622</v>
      </c>
      <c r="F421" s="720" t="s">
        <v>3128</v>
      </c>
      <c r="G421" s="625" t="s">
        <v>3128</v>
      </c>
      <c r="H421" s="716"/>
      <c r="I421" s="719">
        <v>12350</v>
      </c>
      <c r="J421" s="716"/>
      <c r="K421" s="716"/>
      <c r="L421" s="720" t="s">
        <v>310</v>
      </c>
      <c r="M421" s="719">
        <v>64</v>
      </c>
      <c r="N421" s="719">
        <v>100</v>
      </c>
      <c r="O421" s="719">
        <v>7420</v>
      </c>
      <c r="P421" s="719">
        <v>1</v>
      </c>
      <c r="Q421" s="724"/>
      <c r="R421" s="724"/>
      <c r="S421" s="720"/>
      <c r="T421" s="720"/>
      <c r="U421" s="720">
        <v>2017</v>
      </c>
      <c r="V421" s="724"/>
      <c r="W421" s="724"/>
      <c r="X421" s="724"/>
      <c r="Y421" s="724"/>
      <c r="Z421" s="724"/>
      <c r="AA421" s="724"/>
      <c r="AB421" s="719">
        <v>2590</v>
      </c>
      <c r="AC421" s="724"/>
      <c r="AD421" s="724"/>
      <c r="AE421" s="724"/>
      <c r="AF421" s="724"/>
      <c r="AG421" s="724"/>
      <c r="AH421" s="724"/>
      <c r="AI421" s="724"/>
      <c r="AJ421" s="724"/>
      <c r="AK421" s="724"/>
      <c r="AL421" s="720"/>
      <c r="AM421" s="720"/>
      <c r="AN421" s="720"/>
      <c r="AO421" s="720"/>
      <c r="AP421" s="720"/>
      <c r="AQ421" s="720"/>
      <c r="AR421" s="720"/>
      <c r="AS421" s="720"/>
      <c r="AT421" s="720"/>
      <c r="AU421" s="720"/>
      <c r="AV421" s="720"/>
      <c r="AW421" s="720"/>
      <c r="AX421" s="721"/>
    </row>
    <row r="422" spans="1:50" s="207" customFormat="1" ht="24" hidden="1" customHeight="1" x14ac:dyDescent="0.15">
      <c r="A422" s="216"/>
      <c r="B422" s="158"/>
      <c r="C422" s="625" t="s">
        <v>1611</v>
      </c>
      <c r="D422" s="625" t="s">
        <v>9605</v>
      </c>
      <c r="E422" s="625" t="s">
        <v>9606</v>
      </c>
      <c r="F422" s="625" t="s">
        <v>1611</v>
      </c>
      <c r="G422" s="625" t="s">
        <v>325</v>
      </c>
      <c r="H422" s="627"/>
      <c r="I422" s="626">
        <v>4186</v>
      </c>
      <c r="J422" s="626"/>
      <c r="K422" s="626"/>
      <c r="L422" s="625" t="s">
        <v>310</v>
      </c>
      <c r="M422" s="626">
        <v>46</v>
      </c>
      <c r="N422" s="626">
        <v>91</v>
      </c>
      <c r="O422" s="626">
        <v>4186</v>
      </c>
      <c r="P422" s="626">
        <v>1</v>
      </c>
      <c r="Q422" s="626"/>
      <c r="R422" s="626"/>
      <c r="S422" s="625"/>
      <c r="T422" s="625"/>
      <c r="U422" s="625">
        <v>2006</v>
      </c>
      <c r="V422" s="627"/>
      <c r="W422" s="627"/>
      <c r="X422" s="627"/>
      <c r="Y422" s="627"/>
      <c r="Z422" s="627"/>
      <c r="AA422" s="627"/>
      <c r="AB422" s="626"/>
      <c r="AC422" s="625"/>
      <c r="AD422" s="625"/>
      <c r="AE422" s="627"/>
      <c r="AF422" s="627"/>
      <c r="AG422" s="627"/>
      <c r="AH422" s="627"/>
      <c r="AI422" s="627"/>
      <c r="AJ422" s="627"/>
      <c r="AK422" s="627"/>
      <c r="AL422" s="627"/>
      <c r="AM422" s="627"/>
      <c r="AN422" s="627"/>
      <c r="AO422" s="627"/>
      <c r="AP422" s="627"/>
      <c r="AQ422" s="627"/>
      <c r="AR422" s="627"/>
      <c r="AS422" s="627"/>
      <c r="AT422" s="627"/>
      <c r="AU422" s="627"/>
      <c r="AV422" s="627"/>
      <c r="AW422" s="627"/>
      <c r="AX422" s="295"/>
    </row>
    <row r="423" spans="1:50" s="207" customFormat="1" ht="24" hidden="1" customHeight="1" x14ac:dyDescent="0.15">
      <c r="A423" s="216"/>
      <c r="B423" s="158"/>
      <c r="C423" s="625" t="s">
        <v>1611</v>
      </c>
      <c r="D423" s="625" t="s">
        <v>9607</v>
      </c>
      <c r="E423" s="625" t="s">
        <v>9608</v>
      </c>
      <c r="F423" s="625" t="s">
        <v>1611</v>
      </c>
      <c r="G423" s="625" t="s">
        <v>325</v>
      </c>
      <c r="H423" s="627"/>
      <c r="I423" s="626">
        <v>7140</v>
      </c>
      <c r="J423" s="626"/>
      <c r="K423" s="626"/>
      <c r="L423" s="625" t="s">
        <v>310</v>
      </c>
      <c r="M423" s="626">
        <v>68</v>
      </c>
      <c r="N423" s="626">
        <v>105</v>
      </c>
      <c r="O423" s="626">
        <v>7140</v>
      </c>
      <c r="P423" s="626">
        <v>1</v>
      </c>
      <c r="Q423" s="626">
        <v>400</v>
      </c>
      <c r="R423" s="707"/>
      <c r="S423" s="648" t="s">
        <v>185</v>
      </c>
      <c r="T423" s="625"/>
      <c r="U423" s="625">
        <v>2008</v>
      </c>
      <c r="V423" s="627"/>
      <c r="W423" s="627"/>
      <c r="X423" s="627"/>
      <c r="Y423" s="627"/>
      <c r="Z423" s="627"/>
      <c r="AA423" s="627"/>
      <c r="AB423" s="626"/>
      <c r="AC423" s="625"/>
      <c r="AD423" s="625"/>
      <c r="AE423" s="627"/>
      <c r="AF423" s="627"/>
      <c r="AG423" s="627"/>
      <c r="AH423" s="627"/>
      <c r="AI423" s="627"/>
      <c r="AJ423" s="627"/>
      <c r="AK423" s="627"/>
      <c r="AL423" s="627"/>
      <c r="AM423" s="627"/>
      <c r="AN423" s="627"/>
      <c r="AO423" s="627"/>
      <c r="AP423" s="627"/>
      <c r="AQ423" s="627"/>
      <c r="AR423" s="627"/>
      <c r="AS423" s="627"/>
      <c r="AT423" s="627"/>
      <c r="AU423" s="627"/>
      <c r="AV423" s="627"/>
      <c r="AW423" s="627"/>
      <c r="AX423" s="295"/>
    </row>
    <row r="424" spans="1:50" s="207" customFormat="1" ht="24" hidden="1" customHeight="1" x14ac:dyDescent="0.15">
      <c r="A424" s="216"/>
      <c r="B424" s="158"/>
      <c r="C424" s="625" t="s">
        <v>1611</v>
      </c>
      <c r="D424" s="625" t="s">
        <v>12598</v>
      </c>
      <c r="E424" s="625" t="s">
        <v>9609</v>
      </c>
      <c r="F424" s="625" t="s">
        <v>1611</v>
      </c>
      <c r="G424" s="625" t="s">
        <v>325</v>
      </c>
      <c r="H424" s="627"/>
      <c r="I424" s="626">
        <v>7931</v>
      </c>
      <c r="J424" s="626"/>
      <c r="K424" s="626"/>
      <c r="L424" s="625" t="s">
        <v>310</v>
      </c>
      <c r="M424" s="626">
        <v>68</v>
      </c>
      <c r="N424" s="626">
        <v>105</v>
      </c>
      <c r="O424" s="626">
        <v>7140</v>
      </c>
      <c r="P424" s="626">
        <v>1</v>
      </c>
      <c r="Q424" s="626"/>
      <c r="R424" s="626"/>
      <c r="S424" s="625"/>
      <c r="T424" s="625"/>
      <c r="U424" s="625">
        <v>2016</v>
      </c>
      <c r="V424" s="627"/>
      <c r="W424" s="627"/>
      <c r="X424" s="627"/>
      <c r="Y424" s="627"/>
      <c r="Z424" s="627"/>
      <c r="AA424" s="627"/>
      <c r="AB424" s="626"/>
      <c r="AC424" s="625"/>
      <c r="AD424" s="625"/>
      <c r="AE424" s="627"/>
      <c r="AF424" s="627"/>
      <c r="AG424" s="627"/>
      <c r="AH424" s="627"/>
      <c r="AI424" s="627"/>
      <c r="AJ424" s="627"/>
      <c r="AK424" s="627"/>
      <c r="AL424" s="627"/>
      <c r="AM424" s="627"/>
      <c r="AN424" s="627"/>
      <c r="AO424" s="627"/>
      <c r="AP424" s="627"/>
      <c r="AQ424" s="627"/>
      <c r="AR424" s="627"/>
      <c r="AS424" s="627"/>
      <c r="AT424" s="627"/>
      <c r="AU424" s="627"/>
      <c r="AV424" s="627"/>
      <c r="AW424" s="627"/>
      <c r="AX424" s="295"/>
    </row>
    <row r="425" spans="1:50" s="207" customFormat="1" ht="24" hidden="1" customHeight="1" x14ac:dyDescent="0.15">
      <c r="A425" s="216"/>
      <c r="B425" s="158"/>
      <c r="C425" s="625" t="s">
        <v>665</v>
      </c>
      <c r="D425" s="625" t="s">
        <v>12600</v>
      </c>
      <c r="E425" s="625" t="s">
        <v>12601</v>
      </c>
      <c r="F425" s="625" t="s">
        <v>665</v>
      </c>
      <c r="G425" s="625" t="s">
        <v>15642</v>
      </c>
      <c r="H425" s="626"/>
      <c r="I425" s="626">
        <v>5460</v>
      </c>
      <c r="J425" s="626"/>
      <c r="K425" s="626"/>
      <c r="L425" s="625" t="s">
        <v>310</v>
      </c>
      <c r="M425" s="626">
        <v>59</v>
      </c>
      <c r="N425" s="626">
        <v>96</v>
      </c>
      <c r="O425" s="626">
        <v>5460</v>
      </c>
      <c r="P425" s="626">
        <v>1</v>
      </c>
      <c r="Q425" s="626"/>
      <c r="R425" s="707"/>
      <c r="S425" s="648"/>
      <c r="T425" s="625" t="s">
        <v>9634</v>
      </c>
      <c r="U425" s="625">
        <v>2011</v>
      </c>
      <c r="V425" s="626">
        <v>227</v>
      </c>
      <c r="W425" s="625"/>
      <c r="X425" s="724"/>
      <c r="Y425" s="724"/>
      <c r="Z425" s="724"/>
      <c r="AA425" s="724"/>
      <c r="AB425" s="626">
        <v>227</v>
      </c>
      <c r="AC425" s="625"/>
      <c r="AD425" s="625"/>
      <c r="AE425" s="724"/>
      <c r="AF425" s="724"/>
      <c r="AG425" s="724"/>
      <c r="AH425" s="724"/>
      <c r="AI425" s="724"/>
      <c r="AJ425" s="724"/>
      <c r="AK425" s="724"/>
      <c r="AL425" s="724"/>
      <c r="AM425" s="724"/>
      <c r="AN425" s="724"/>
      <c r="AO425" s="724"/>
      <c r="AP425" s="724"/>
      <c r="AQ425" s="724"/>
      <c r="AR425" s="724"/>
      <c r="AS425" s="724"/>
      <c r="AT425" s="724"/>
      <c r="AU425" s="724"/>
      <c r="AV425" s="724"/>
      <c r="AW425" s="724"/>
      <c r="AX425" s="295"/>
    </row>
    <row r="426" spans="1:50" s="207" customFormat="1" ht="24" hidden="1" customHeight="1" x14ac:dyDescent="0.15">
      <c r="A426" s="216"/>
      <c r="B426" s="158"/>
      <c r="C426" s="727" t="s">
        <v>665</v>
      </c>
      <c r="D426" s="727" t="s">
        <v>12602</v>
      </c>
      <c r="E426" s="728" t="s">
        <v>9635</v>
      </c>
      <c r="F426" s="728" t="s">
        <v>665</v>
      </c>
      <c r="G426" s="728" t="s">
        <v>3481</v>
      </c>
      <c r="H426" s="724"/>
      <c r="I426" s="303">
        <v>29777</v>
      </c>
      <c r="J426" s="303"/>
      <c r="K426" s="303"/>
      <c r="L426" s="727" t="s">
        <v>310</v>
      </c>
      <c r="M426" s="729">
        <v>64</v>
      </c>
      <c r="N426" s="729">
        <v>100</v>
      </c>
      <c r="O426" s="729">
        <v>7910</v>
      </c>
      <c r="P426" s="729">
        <v>1</v>
      </c>
      <c r="Q426" s="729"/>
      <c r="R426" s="729"/>
      <c r="S426" s="727"/>
      <c r="T426" s="727" t="s">
        <v>9636</v>
      </c>
      <c r="U426" s="727">
        <v>2013</v>
      </c>
      <c r="V426" s="724">
        <v>593</v>
      </c>
      <c r="W426" s="724" t="s">
        <v>12603</v>
      </c>
      <c r="X426" s="724"/>
      <c r="Y426" s="724"/>
      <c r="Z426" s="724"/>
      <c r="AA426" s="724"/>
      <c r="AB426" s="729">
        <v>593</v>
      </c>
      <c r="AC426" s="625"/>
      <c r="AD426" s="625"/>
      <c r="AE426" s="724"/>
      <c r="AF426" s="724"/>
      <c r="AG426" s="724"/>
      <c r="AH426" s="724"/>
      <c r="AI426" s="724"/>
      <c r="AJ426" s="724"/>
      <c r="AK426" s="724"/>
      <c r="AL426" s="724"/>
      <c r="AM426" s="724"/>
      <c r="AN426" s="724"/>
      <c r="AO426" s="724"/>
      <c r="AP426" s="724"/>
      <c r="AQ426" s="724"/>
      <c r="AR426" s="724"/>
      <c r="AS426" s="724"/>
      <c r="AT426" s="724"/>
      <c r="AU426" s="724"/>
      <c r="AV426" s="724"/>
      <c r="AW426" s="724"/>
      <c r="AX426" s="725"/>
    </row>
    <row r="427" spans="1:50" s="207" customFormat="1" ht="24" hidden="1" customHeight="1" x14ac:dyDescent="0.15">
      <c r="A427" s="216"/>
      <c r="B427" s="158"/>
      <c r="C427" s="727" t="s">
        <v>665</v>
      </c>
      <c r="D427" s="727" t="s">
        <v>12604</v>
      </c>
      <c r="E427" s="727" t="s">
        <v>9638</v>
      </c>
      <c r="F427" s="727" t="s">
        <v>665</v>
      </c>
      <c r="G427" s="727" t="s">
        <v>3605</v>
      </c>
      <c r="H427" s="730"/>
      <c r="I427" s="729">
        <v>22561</v>
      </c>
      <c r="J427" s="729"/>
      <c r="K427" s="729"/>
      <c r="L427" s="727" t="s">
        <v>310</v>
      </c>
      <c r="M427" s="729">
        <v>63</v>
      </c>
      <c r="N427" s="729">
        <v>103</v>
      </c>
      <c r="O427" s="729">
        <v>6489</v>
      </c>
      <c r="P427" s="729">
        <v>1</v>
      </c>
      <c r="Q427" s="729"/>
      <c r="R427" s="729"/>
      <c r="S427" s="727"/>
      <c r="T427" s="727"/>
      <c r="U427" s="727">
        <v>2016</v>
      </c>
      <c r="V427" s="730"/>
      <c r="W427" s="730" t="s">
        <v>9639</v>
      </c>
      <c r="X427" s="724"/>
      <c r="Y427" s="724"/>
      <c r="Z427" s="730"/>
      <c r="AA427" s="724"/>
      <c r="AB427" s="729"/>
      <c r="AC427" s="625"/>
      <c r="AD427" s="625"/>
      <c r="AE427" s="724"/>
      <c r="AF427" s="724"/>
      <c r="AG427" s="724"/>
      <c r="AH427" s="724"/>
      <c r="AI427" s="724"/>
      <c r="AJ427" s="724"/>
      <c r="AK427" s="724"/>
      <c r="AL427" s="724"/>
      <c r="AM427" s="724"/>
      <c r="AN427" s="724"/>
      <c r="AO427" s="724"/>
      <c r="AP427" s="724"/>
      <c r="AQ427" s="724"/>
      <c r="AR427" s="724"/>
      <c r="AS427" s="724"/>
      <c r="AT427" s="724"/>
      <c r="AU427" s="724"/>
      <c r="AV427" s="724"/>
      <c r="AW427" s="724"/>
      <c r="AX427" s="296" t="s">
        <v>9639</v>
      </c>
    </row>
    <row r="428" spans="1:50" s="207" customFormat="1" ht="24" hidden="1" customHeight="1" x14ac:dyDescent="0.15">
      <c r="A428" s="216"/>
      <c r="B428" s="158"/>
      <c r="C428" s="625" t="s">
        <v>665</v>
      </c>
      <c r="D428" s="625" t="s">
        <v>12605</v>
      </c>
      <c r="E428" s="625" t="s">
        <v>9640</v>
      </c>
      <c r="F428" s="625" t="s">
        <v>665</v>
      </c>
      <c r="G428" s="625" t="s">
        <v>3485</v>
      </c>
      <c r="H428" s="731"/>
      <c r="I428" s="626">
        <v>26552</v>
      </c>
      <c r="J428" s="626"/>
      <c r="K428" s="626"/>
      <c r="L428" s="625" t="s">
        <v>310</v>
      </c>
      <c r="M428" s="626">
        <v>64</v>
      </c>
      <c r="N428" s="626">
        <v>100</v>
      </c>
      <c r="O428" s="626">
        <v>12800</v>
      </c>
      <c r="P428" s="626">
        <v>2</v>
      </c>
      <c r="Q428" s="626"/>
      <c r="R428" s="626"/>
      <c r="S428" s="625"/>
      <c r="T428" s="625"/>
      <c r="U428" s="625">
        <v>2016</v>
      </c>
      <c r="V428" s="627"/>
      <c r="W428" s="627" t="s">
        <v>3486</v>
      </c>
      <c r="X428" s="627"/>
      <c r="Y428" s="627"/>
      <c r="Z428" s="627"/>
      <c r="AA428" s="627"/>
      <c r="AB428" s="626"/>
      <c r="AC428" s="625"/>
      <c r="AD428" s="625"/>
      <c r="AE428" s="627"/>
      <c r="AF428" s="627"/>
      <c r="AG428" s="627"/>
      <c r="AH428" s="627"/>
      <c r="AI428" s="627"/>
      <c r="AJ428" s="627"/>
      <c r="AK428" s="627"/>
      <c r="AL428" s="627"/>
      <c r="AM428" s="627"/>
      <c r="AN428" s="627"/>
      <c r="AO428" s="627"/>
      <c r="AP428" s="627"/>
      <c r="AQ428" s="627"/>
      <c r="AR428" s="627"/>
      <c r="AS428" s="627"/>
      <c r="AT428" s="627"/>
      <c r="AU428" s="627"/>
      <c r="AV428" s="627"/>
      <c r="AW428" s="627"/>
      <c r="AX428" s="296" t="s">
        <v>3486</v>
      </c>
    </row>
    <row r="429" spans="1:50" s="207" customFormat="1" ht="24" hidden="1" customHeight="1" x14ac:dyDescent="0.15">
      <c r="A429" s="216"/>
      <c r="B429" s="158"/>
      <c r="C429" s="625" t="s">
        <v>665</v>
      </c>
      <c r="D429" s="625" t="s">
        <v>12606</v>
      </c>
      <c r="E429" s="625" t="s">
        <v>12607</v>
      </c>
      <c r="F429" s="625" t="s">
        <v>665</v>
      </c>
      <c r="G429" s="625" t="s">
        <v>12608</v>
      </c>
      <c r="H429" s="731"/>
      <c r="I429" s="626">
        <v>29813</v>
      </c>
      <c r="J429" s="626">
        <v>2000</v>
      </c>
      <c r="K429" s="626"/>
      <c r="L429" s="625" t="s">
        <v>310</v>
      </c>
      <c r="M429" s="626">
        <v>64</v>
      </c>
      <c r="N429" s="626">
        <v>100</v>
      </c>
      <c r="O429" s="626">
        <v>6400</v>
      </c>
      <c r="P429" s="626">
        <v>1</v>
      </c>
      <c r="Q429" s="626"/>
      <c r="R429" s="626"/>
      <c r="S429" s="625"/>
      <c r="T429" s="625"/>
      <c r="U429" s="625">
        <v>2018</v>
      </c>
      <c r="V429" s="627">
        <v>11945</v>
      </c>
      <c r="W429" s="627"/>
      <c r="X429" s="627"/>
      <c r="Y429" s="627"/>
      <c r="Z429" s="627"/>
      <c r="AA429" s="627"/>
      <c r="AB429" s="626"/>
      <c r="AC429" s="625"/>
      <c r="AD429" s="625"/>
      <c r="AE429" s="627"/>
      <c r="AF429" s="627"/>
      <c r="AG429" s="627"/>
      <c r="AH429" s="627"/>
      <c r="AI429" s="627"/>
      <c r="AJ429" s="627"/>
      <c r="AK429" s="627"/>
      <c r="AL429" s="627"/>
      <c r="AM429" s="627"/>
      <c r="AN429" s="627"/>
      <c r="AO429" s="627"/>
      <c r="AP429" s="627"/>
      <c r="AQ429" s="627"/>
      <c r="AR429" s="627"/>
      <c r="AS429" s="627"/>
      <c r="AT429" s="627"/>
      <c r="AU429" s="627"/>
      <c r="AV429" s="627"/>
      <c r="AW429" s="627"/>
      <c r="AX429" s="296"/>
    </row>
    <row r="430" spans="1:50" s="207" customFormat="1" ht="24" hidden="1" customHeight="1" x14ac:dyDescent="0.15">
      <c r="A430" s="216"/>
      <c r="B430" s="158"/>
      <c r="C430" s="625" t="s">
        <v>3125</v>
      </c>
      <c r="D430" s="625" t="s">
        <v>12609</v>
      </c>
      <c r="E430" s="625" t="s">
        <v>1940</v>
      </c>
      <c r="F430" s="625" t="s">
        <v>3125</v>
      </c>
      <c r="G430" s="625" t="s">
        <v>9632</v>
      </c>
      <c r="H430" s="627">
        <v>1</v>
      </c>
      <c r="I430" s="626">
        <v>13491</v>
      </c>
      <c r="J430" s="626">
        <v>115</v>
      </c>
      <c r="K430" s="626"/>
      <c r="L430" s="625" t="s">
        <v>310</v>
      </c>
      <c r="M430" s="626">
        <v>68</v>
      </c>
      <c r="N430" s="626">
        <v>105</v>
      </c>
      <c r="O430" s="626">
        <v>13390</v>
      </c>
      <c r="P430" s="626">
        <v>1</v>
      </c>
      <c r="Q430" s="626"/>
      <c r="R430" s="626">
        <v>4200</v>
      </c>
      <c r="S430" s="625" t="s">
        <v>185</v>
      </c>
      <c r="T430" s="625" t="s">
        <v>9623</v>
      </c>
      <c r="U430" s="625">
        <v>1986</v>
      </c>
      <c r="V430" s="627">
        <v>758</v>
      </c>
      <c r="W430" s="627">
        <v>120</v>
      </c>
      <c r="X430" s="627"/>
      <c r="Y430" s="627"/>
      <c r="Z430" s="627"/>
      <c r="AA430" s="627"/>
      <c r="AB430" s="626">
        <v>1633</v>
      </c>
      <c r="AC430" s="625"/>
      <c r="AD430" s="625"/>
      <c r="AE430" s="627"/>
      <c r="AF430" s="627"/>
      <c r="AG430" s="627" t="s">
        <v>8440</v>
      </c>
      <c r="AH430" s="627" t="s">
        <v>9633</v>
      </c>
      <c r="AI430" s="627">
        <v>23</v>
      </c>
      <c r="AJ430" s="627"/>
      <c r="AK430" s="627"/>
      <c r="AL430" s="627"/>
      <c r="AM430" s="627"/>
      <c r="AN430" s="627"/>
      <c r="AO430" s="627"/>
      <c r="AP430" s="627"/>
      <c r="AQ430" s="627"/>
      <c r="AR430" s="627"/>
      <c r="AS430" s="627"/>
      <c r="AT430" s="627"/>
      <c r="AU430" s="627"/>
      <c r="AV430" s="627"/>
      <c r="AW430" s="627"/>
      <c r="AX430" s="295" t="s">
        <v>17083</v>
      </c>
    </row>
    <row r="431" spans="1:50" s="207" customFormat="1" ht="24" hidden="1" customHeight="1" x14ac:dyDescent="0.15">
      <c r="A431" s="216"/>
      <c r="B431" s="158"/>
      <c r="C431" s="293" t="s">
        <v>3186</v>
      </c>
      <c r="D431" s="625" t="s">
        <v>12454</v>
      </c>
      <c r="E431" s="625" t="s">
        <v>6906</v>
      </c>
      <c r="F431" s="625" t="s">
        <v>3186</v>
      </c>
      <c r="G431" s="625" t="s">
        <v>3188</v>
      </c>
      <c r="H431" s="627"/>
      <c r="I431" s="626">
        <v>17318</v>
      </c>
      <c r="J431" s="626"/>
      <c r="K431" s="626"/>
      <c r="L431" s="625" t="s">
        <v>310</v>
      </c>
      <c r="M431" s="626">
        <v>68</v>
      </c>
      <c r="N431" s="626">
        <v>105</v>
      </c>
      <c r="O431" s="626">
        <v>14280</v>
      </c>
      <c r="P431" s="626">
        <v>2</v>
      </c>
      <c r="Q431" s="626"/>
      <c r="R431" s="626"/>
      <c r="S431" s="625"/>
      <c r="T431" s="625"/>
      <c r="U431" s="625">
        <v>2011</v>
      </c>
      <c r="V431" s="627"/>
      <c r="W431" s="627"/>
      <c r="X431" s="627"/>
      <c r="Y431" s="627"/>
      <c r="Z431" s="627"/>
      <c r="AA431" s="627"/>
      <c r="AB431" s="626"/>
      <c r="AC431" s="625"/>
      <c r="AD431" s="625"/>
      <c r="AE431" s="627"/>
      <c r="AF431" s="627"/>
      <c r="AG431" s="627"/>
      <c r="AH431" s="627"/>
      <c r="AI431" s="627"/>
      <c r="AJ431" s="627"/>
      <c r="AK431" s="627"/>
      <c r="AL431" s="627"/>
      <c r="AM431" s="627"/>
      <c r="AN431" s="627"/>
      <c r="AO431" s="627"/>
      <c r="AP431" s="627"/>
      <c r="AQ431" s="627"/>
      <c r="AR431" s="627"/>
      <c r="AS431" s="627"/>
      <c r="AT431" s="627"/>
      <c r="AU431" s="627"/>
      <c r="AV431" s="627"/>
      <c r="AW431" s="627"/>
      <c r="AX431" s="1191"/>
    </row>
    <row r="432" spans="1:50" s="207" customFormat="1" ht="24" hidden="1" customHeight="1" x14ac:dyDescent="0.15">
      <c r="A432" s="216"/>
      <c r="B432" s="158"/>
      <c r="C432" s="293" t="s">
        <v>3186</v>
      </c>
      <c r="D432" s="625" t="s">
        <v>12610</v>
      </c>
      <c r="E432" s="625" t="s">
        <v>3321</v>
      </c>
      <c r="F432" s="625" t="s">
        <v>3186</v>
      </c>
      <c r="G432" s="625" t="s">
        <v>3188</v>
      </c>
      <c r="H432" s="627"/>
      <c r="I432" s="626">
        <v>116078</v>
      </c>
      <c r="J432" s="626"/>
      <c r="K432" s="626"/>
      <c r="L432" s="625" t="s">
        <v>9668</v>
      </c>
      <c r="M432" s="626">
        <v>68</v>
      </c>
      <c r="N432" s="626">
        <v>105</v>
      </c>
      <c r="O432" s="626">
        <v>32400</v>
      </c>
      <c r="P432" s="626">
        <v>4</v>
      </c>
      <c r="Q432" s="626"/>
      <c r="R432" s="626"/>
      <c r="S432" s="625"/>
      <c r="T432" s="625"/>
      <c r="U432" s="625">
        <v>2011</v>
      </c>
      <c r="V432" s="627"/>
      <c r="W432" s="627"/>
      <c r="X432" s="627"/>
      <c r="Y432" s="627"/>
      <c r="Z432" s="627"/>
      <c r="AA432" s="627"/>
      <c r="AB432" s="626">
        <v>600</v>
      </c>
      <c r="AC432" s="625"/>
      <c r="AD432" s="625"/>
      <c r="AE432" s="627"/>
      <c r="AF432" s="627"/>
      <c r="AG432" s="627"/>
      <c r="AH432" s="627"/>
      <c r="AI432" s="627"/>
      <c r="AJ432" s="627"/>
      <c r="AK432" s="627"/>
      <c r="AL432" s="627"/>
      <c r="AM432" s="627"/>
      <c r="AN432" s="627"/>
      <c r="AO432" s="627"/>
      <c r="AP432" s="627"/>
      <c r="AQ432" s="627"/>
      <c r="AR432" s="627"/>
      <c r="AS432" s="627"/>
      <c r="AT432" s="627"/>
      <c r="AU432" s="627"/>
      <c r="AV432" s="627"/>
      <c r="AW432" s="627"/>
      <c r="AX432" s="1191"/>
    </row>
    <row r="433" spans="1:50" s="207" customFormat="1" ht="24" hidden="1" customHeight="1" x14ac:dyDescent="0.15">
      <c r="A433" s="216"/>
      <c r="B433" s="158"/>
      <c r="C433" s="625" t="s">
        <v>363</v>
      </c>
      <c r="D433" s="625" t="s">
        <v>9664</v>
      </c>
      <c r="E433" s="625" t="s">
        <v>9665</v>
      </c>
      <c r="F433" s="625" t="s">
        <v>363</v>
      </c>
      <c r="G433" s="625" t="s">
        <v>325</v>
      </c>
      <c r="H433" s="627"/>
      <c r="I433" s="626">
        <v>33278</v>
      </c>
      <c r="J433" s="626">
        <v>294.17</v>
      </c>
      <c r="K433" s="626">
        <v>473</v>
      </c>
      <c r="L433" s="625" t="s">
        <v>310</v>
      </c>
      <c r="M433" s="626">
        <v>64</v>
      </c>
      <c r="N433" s="626">
        <v>100</v>
      </c>
      <c r="O433" s="626">
        <v>6400</v>
      </c>
      <c r="P433" s="626">
        <v>1</v>
      </c>
      <c r="Q433" s="626">
        <v>344</v>
      </c>
      <c r="R433" s="626">
        <v>344</v>
      </c>
      <c r="S433" s="625" t="s">
        <v>364</v>
      </c>
      <c r="T433" s="625" t="s">
        <v>500</v>
      </c>
      <c r="U433" s="625">
        <v>2010</v>
      </c>
      <c r="V433" s="627"/>
      <c r="W433" s="627"/>
      <c r="X433" s="627"/>
      <c r="Y433" s="627"/>
      <c r="Z433" s="627"/>
      <c r="AA433" s="627"/>
      <c r="AB433" s="626"/>
      <c r="AC433" s="625"/>
      <c r="AD433" s="625"/>
      <c r="AE433" s="627"/>
      <c r="AF433" s="627"/>
      <c r="AG433" s="627"/>
      <c r="AH433" s="627"/>
      <c r="AI433" s="627"/>
      <c r="AJ433" s="627"/>
      <c r="AK433" s="627"/>
      <c r="AL433" s="627"/>
      <c r="AM433" s="627"/>
      <c r="AN433" s="627"/>
      <c r="AO433" s="627"/>
      <c r="AP433" s="627"/>
      <c r="AQ433" s="627"/>
      <c r="AR433" s="627"/>
      <c r="AS433" s="627"/>
      <c r="AT433" s="627"/>
      <c r="AU433" s="627"/>
      <c r="AV433" s="627"/>
      <c r="AW433" s="627"/>
      <c r="AX433" s="295"/>
    </row>
    <row r="434" spans="1:50" s="207" customFormat="1" ht="24" hidden="1" customHeight="1" x14ac:dyDescent="0.15">
      <c r="A434" s="216"/>
      <c r="B434" s="158"/>
      <c r="C434" s="625" t="s">
        <v>363</v>
      </c>
      <c r="D434" s="625" t="s">
        <v>9666</v>
      </c>
      <c r="E434" s="625" t="s">
        <v>9667</v>
      </c>
      <c r="F434" s="625" t="s">
        <v>363</v>
      </c>
      <c r="G434" s="625" t="s">
        <v>325</v>
      </c>
      <c r="H434" s="627"/>
      <c r="I434" s="626">
        <v>41822</v>
      </c>
      <c r="J434" s="626"/>
      <c r="K434" s="626"/>
      <c r="L434" s="625" t="s">
        <v>310</v>
      </c>
      <c r="M434" s="626">
        <v>60</v>
      </c>
      <c r="N434" s="626">
        <v>90</v>
      </c>
      <c r="O434" s="626">
        <v>5400</v>
      </c>
      <c r="P434" s="626">
        <v>1</v>
      </c>
      <c r="Q434" s="626">
        <v>170</v>
      </c>
      <c r="R434" s="626">
        <v>170</v>
      </c>
      <c r="S434" s="625" t="s">
        <v>364</v>
      </c>
      <c r="T434" s="625" t="s">
        <v>500</v>
      </c>
      <c r="U434" s="625">
        <v>2011</v>
      </c>
      <c r="V434" s="627"/>
      <c r="W434" s="627"/>
      <c r="X434" s="627"/>
      <c r="Y434" s="627"/>
      <c r="Z434" s="627"/>
      <c r="AA434" s="627"/>
      <c r="AB434" s="626"/>
      <c r="AC434" s="625"/>
      <c r="AD434" s="625"/>
      <c r="AE434" s="627"/>
      <c r="AF434" s="627"/>
      <c r="AG434" s="627"/>
      <c r="AH434" s="627"/>
      <c r="AI434" s="627"/>
      <c r="AJ434" s="627"/>
      <c r="AK434" s="627"/>
      <c r="AL434" s="627"/>
      <c r="AM434" s="627"/>
      <c r="AN434" s="627"/>
      <c r="AO434" s="627"/>
      <c r="AP434" s="627"/>
      <c r="AQ434" s="627"/>
      <c r="AR434" s="627"/>
      <c r="AS434" s="627"/>
      <c r="AT434" s="627"/>
      <c r="AU434" s="627"/>
      <c r="AV434" s="627"/>
      <c r="AW434" s="627"/>
      <c r="AX434" s="295"/>
    </row>
    <row r="435" spans="1:50" s="207" customFormat="1" ht="24" hidden="1" customHeight="1" x14ac:dyDescent="0.15">
      <c r="A435" s="216"/>
      <c r="B435" s="158"/>
      <c r="C435" s="625" t="s">
        <v>3174</v>
      </c>
      <c r="D435" s="625" t="s">
        <v>12611</v>
      </c>
      <c r="E435" s="625" t="s">
        <v>12612</v>
      </c>
      <c r="F435" s="625" t="s">
        <v>3174</v>
      </c>
      <c r="G435" s="625" t="s">
        <v>15643</v>
      </c>
      <c r="H435" s="627"/>
      <c r="I435" s="626">
        <v>6732</v>
      </c>
      <c r="J435" s="626"/>
      <c r="K435" s="626"/>
      <c r="L435" s="625" t="s">
        <v>310</v>
      </c>
      <c r="M435" s="626">
        <v>66</v>
      </c>
      <c r="N435" s="626">
        <v>102</v>
      </c>
      <c r="O435" s="626">
        <v>6732</v>
      </c>
      <c r="P435" s="626">
        <v>1</v>
      </c>
      <c r="Q435" s="626">
        <v>800</v>
      </c>
      <c r="R435" s="626">
        <v>800</v>
      </c>
      <c r="S435" s="625" t="s">
        <v>499</v>
      </c>
      <c r="T435" s="625" t="s">
        <v>1111</v>
      </c>
      <c r="U435" s="625">
        <v>2004</v>
      </c>
      <c r="V435" s="627"/>
      <c r="W435" s="627"/>
      <c r="X435" s="627"/>
      <c r="Y435" s="627"/>
      <c r="Z435" s="627"/>
      <c r="AA435" s="627"/>
      <c r="AB435" s="626">
        <v>5500</v>
      </c>
      <c r="AC435" s="625"/>
      <c r="AD435" s="625"/>
      <c r="AE435" s="627"/>
      <c r="AF435" s="627"/>
      <c r="AG435" s="627"/>
      <c r="AH435" s="627"/>
      <c r="AI435" s="627"/>
      <c r="AJ435" s="627"/>
      <c r="AK435" s="627"/>
      <c r="AL435" s="627"/>
      <c r="AM435" s="627"/>
      <c r="AN435" s="627"/>
      <c r="AO435" s="627"/>
      <c r="AP435" s="627"/>
      <c r="AQ435" s="627"/>
      <c r="AR435" s="627"/>
      <c r="AS435" s="627"/>
      <c r="AT435" s="627"/>
      <c r="AU435" s="627"/>
      <c r="AV435" s="627"/>
      <c r="AW435" s="627"/>
      <c r="AX435" s="295"/>
    </row>
    <row r="436" spans="1:50" s="207" customFormat="1" ht="24" hidden="1" customHeight="1" x14ac:dyDescent="0.15">
      <c r="A436" s="216"/>
      <c r="B436" s="158"/>
      <c r="C436" s="625" t="s">
        <v>3174</v>
      </c>
      <c r="D436" s="625" t="s">
        <v>12613</v>
      </c>
      <c r="E436" s="625" t="s">
        <v>11420</v>
      </c>
      <c r="F436" s="625" t="s">
        <v>3174</v>
      </c>
      <c r="G436" s="625" t="s">
        <v>15643</v>
      </c>
      <c r="H436" s="627"/>
      <c r="I436" s="626">
        <v>6732</v>
      </c>
      <c r="J436" s="626"/>
      <c r="K436" s="626"/>
      <c r="L436" s="625" t="s">
        <v>310</v>
      </c>
      <c r="M436" s="626">
        <v>66</v>
      </c>
      <c r="N436" s="626">
        <v>102</v>
      </c>
      <c r="O436" s="626">
        <v>6732</v>
      </c>
      <c r="P436" s="626">
        <v>1</v>
      </c>
      <c r="Q436" s="626">
        <v>300</v>
      </c>
      <c r="R436" s="626">
        <v>300</v>
      </c>
      <c r="S436" s="625" t="s">
        <v>499</v>
      </c>
      <c r="T436" s="625" t="s">
        <v>1111</v>
      </c>
      <c r="U436" s="625">
        <v>2006</v>
      </c>
      <c r="V436" s="627"/>
      <c r="W436" s="627"/>
      <c r="X436" s="627"/>
      <c r="Y436" s="627"/>
      <c r="Z436" s="627"/>
      <c r="AA436" s="627"/>
      <c r="AB436" s="626">
        <v>8600</v>
      </c>
      <c r="AC436" s="625"/>
      <c r="AD436" s="625"/>
      <c r="AE436" s="627"/>
      <c r="AF436" s="627"/>
      <c r="AG436" s="627"/>
      <c r="AH436" s="627"/>
      <c r="AI436" s="627"/>
      <c r="AJ436" s="627"/>
      <c r="AK436" s="627"/>
      <c r="AL436" s="627"/>
      <c r="AM436" s="627"/>
      <c r="AN436" s="627"/>
      <c r="AO436" s="627"/>
      <c r="AP436" s="627"/>
      <c r="AQ436" s="627"/>
      <c r="AR436" s="627"/>
      <c r="AS436" s="627"/>
      <c r="AT436" s="627"/>
      <c r="AU436" s="627"/>
      <c r="AV436" s="627"/>
      <c r="AW436" s="627"/>
      <c r="AX436" s="295"/>
    </row>
    <row r="437" spans="1:50" s="207" customFormat="1" ht="24" hidden="1" customHeight="1" x14ac:dyDescent="0.15">
      <c r="A437" s="216"/>
      <c r="B437" s="158"/>
      <c r="C437" s="625" t="s">
        <v>3174</v>
      </c>
      <c r="D437" s="625" t="s">
        <v>12614</v>
      </c>
      <c r="E437" s="625" t="s">
        <v>11421</v>
      </c>
      <c r="F437" s="625" t="s">
        <v>3174</v>
      </c>
      <c r="G437" s="625" t="s">
        <v>15643</v>
      </c>
      <c r="H437" s="627"/>
      <c r="I437" s="626">
        <v>7140</v>
      </c>
      <c r="J437" s="626"/>
      <c r="K437" s="626"/>
      <c r="L437" s="625" t="s">
        <v>310</v>
      </c>
      <c r="M437" s="625">
        <v>68</v>
      </c>
      <c r="N437" s="626">
        <v>105</v>
      </c>
      <c r="O437" s="626">
        <v>7140</v>
      </c>
      <c r="P437" s="626">
        <v>1</v>
      </c>
      <c r="Q437" s="626">
        <v>376</v>
      </c>
      <c r="R437" s="626">
        <v>376</v>
      </c>
      <c r="S437" s="625" t="s">
        <v>499</v>
      </c>
      <c r="T437" s="625" t="s">
        <v>1111</v>
      </c>
      <c r="U437" s="625">
        <v>2008</v>
      </c>
      <c r="V437" s="627"/>
      <c r="W437" s="627"/>
      <c r="X437" s="627"/>
      <c r="Y437" s="627"/>
      <c r="Z437" s="627"/>
      <c r="AA437" s="627"/>
      <c r="AB437" s="626">
        <v>2620</v>
      </c>
      <c r="AC437" s="625"/>
      <c r="AD437" s="625"/>
      <c r="AE437" s="627"/>
      <c r="AF437" s="627"/>
      <c r="AG437" s="627"/>
      <c r="AH437" s="627"/>
      <c r="AI437" s="627"/>
      <c r="AJ437" s="627"/>
      <c r="AK437" s="627"/>
      <c r="AL437" s="627"/>
      <c r="AM437" s="627"/>
      <c r="AN437" s="627"/>
      <c r="AO437" s="627"/>
      <c r="AP437" s="627"/>
      <c r="AQ437" s="627"/>
      <c r="AR437" s="627"/>
      <c r="AS437" s="627"/>
      <c r="AT437" s="627"/>
      <c r="AU437" s="627"/>
      <c r="AV437" s="627"/>
      <c r="AW437" s="627"/>
      <c r="AX437" s="295"/>
    </row>
    <row r="438" spans="1:50" s="207" customFormat="1" ht="24" hidden="1" customHeight="1" x14ac:dyDescent="0.15">
      <c r="A438" s="216"/>
      <c r="B438" s="158"/>
      <c r="C438" s="625" t="s">
        <v>3174</v>
      </c>
      <c r="D438" s="625" t="s">
        <v>12615</v>
      </c>
      <c r="E438" s="625" t="s">
        <v>9669</v>
      </c>
      <c r="F438" s="625" t="s">
        <v>3174</v>
      </c>
      <c r="G438" s="625" t="s">
        <v>15644</v>
      </c>
      <c r="H438" s="627"/>
      <c r="I438" s="626">
        <v>5107</v>
      </c>
      <c r="J438" s="626"/>
      <c r="K438" s="626"/>
      <c r="L438" s="625" t="s">
        <v>310</v>
      </c>
      <c r="M438" s="626">
        <v>44</v>
      </c>
      <c r="N438" s="626">
        <v>77</v>
      </c>
      <c r="O438" s="626">
        <v>3388</v>
      </c>
      <c r="P438" s="626">
        <v>1</v>
      </c>
      <c r="Q438" s="626">
        <v>100</v>
      </c>
      <c r="R438" s="626">
        <v>100</v>
      </c>
      <c r="S438" s="625" t="s">
        <v>185</v>
      </c>
      <c r="T438" s="625" t="s">
        <v>804</v>
      </c>
      <c r="U438" s="625">
        <v>2009</v>
      </c>
      <c r="V438" s="626"/>
      <c r="W438" s="627"/>
      <c r="X438" s="627"/>
      <c r="Y438" s="627"/>
      <c r="Z438" s="627"/>
      <c r="AA438" s="627"/>
      <c r="AB438" s="626">
        <v>561</v>
      </c>
      <c r="AC438" s="625"/>
      <c r="AD438" s="625"/>
      <c r="AE438" s="627"/>
      <c r="AF438" s="627"/>
      <c r="AG438" s="627"/>
      <c r="AH438" s="627"/>
      <c r="AI438" s="627"/>
      <c r="AJ438" s="627"/>
      <c r="AK438" s="627"/>
      <c r="AL438" s="627"/>
      <c r="AM438" s="627"/>
      <c r="AN438" s="627"/>
      <c r="AO438" s="627"/>
      <c r="AP438" s="627"/>
      <c r="AQ438" s="627"/>
      <c r="AR438" s="627"/>
      <c r="AS438" s="627"/>
      <c r="AT438" s="627"/>
      <c r="AU438" s="627"/>
      <c r="AV438" s="627"/>
      <c r="AW438" s="627"/>
      <c r="AX438" s="295"/>
    </row>
    <row r="439" spans="1:50" s="207" customFormat="1" ht="24" hidden="1" customHeight="1" x14ac:dyDescent="0.15">
      <c r="A439" s="216"/>
      <c r="B439" s="158"/>
      <c r="C439" s="625" t="s">
        <v>3174</v>
      </c>
      <c r="D439" s="625" t="s">
        <v>12616</v>
      </c>
      <c r="E439" s="625" t="s">
        <v>11422</v>
      </c>
      <c r="F439" s="625" t="s">
        <v>3174</v>
      </c>
      <c r="G439" s="625" t="s">
        <v>15643</v>
      </c>
      <c r="H439" s="627"/>
      <c r="I439" s="626">
        <v>6841</v>
      </c>
      <c r="J439" s="626"/>
      <c r="K439" s="626"/>
      <c r="L439" s="625" t="s">
        <v>310</v>
      </c>
      <c r="M439" s="626">
        <v>62.2</v>
      </c>
      <c r="N439" s="626">
        <v>100</v>
      </c>
      <c r="O439" s="626">
        <v>6200</v>
      </c>
      <c r="P439" s="626">
        <v>1</v>
      </c>
      <c r="Q439" s="626">
        <v>150</v>
      </c>
      <c r="R439" s="626">
        <v>150</v>
      </c>
      <c r="S439" s="625" t="s">
        <v>185</v>
      </c>
      <c r="T439" s="625" t="s">
        <v>9670</v>
      </c>
      <c r="U439" s="625">
        <v>2011</v>
      </c>
      <c r="V439" s="627"/>
      <c r="W439" s="627"/>
      <c r="X439" s="627"/>
      <c r="Y439" s="627"/>
      <c r="Z439" s="627"/>
      <c r="AA439" s="627"/>
      <c r="AB439" s="626">
        <v>1171</v>
      </c>
      <c r="AC439" s="625"/>
      <c r="AD439" s="625"/>
      <c r="AE439" s="627"/>
      <c r="AF439" s="627"/>
      <c r="AG439" s="627"/>
      <c r="AH439" s="627"/>
      <c r="AI439" s="627"/>
      <c r="AJ439" s="627"/>
      <c r="AK439" s="627"/>
      <c r="AL439" s="627"/>
      <c r="AM439" s="627"/>
      <c r="AN439" s="627"/>
      <c r="AO439" s="627"/>
      <c r="AP439" s="627"/>
      <c r="AQ439" s="627"/>
      <c r="AR439" s="627"/>
      <c r="AS439" s="627"/>
      <c r="AT439" s="627"/>
      <c r="AU439" s="627"/>
      <c r="AV439" s="627"/>
      <c r="AW439" s="627"/>
      <c r="AX439" s="295"/>
    </row>
    <row r="440" spans="1:50" s="207" customFormat="1" ht="24" hidden="1" customHeight="1" x14ac:dyDescent="0.15">
      <c r="A440" s="216"/>
      <c r="B440" s="158"/>
      <c r="C440" s="625" t="s">
        <v>3174</v>
      </c>
      <c r="D440" s="625" t="s">
        <v>12617</v>
      </c>
      <c r="E440" s="625" t="s">
        <v>9671</v>
      </c>
      <c r="F440" s="625" t="s">
        <v>3174</v>
      </c>
      <c r="G440" s="625" t="s">
        <v>15643</v>
      </c>
      <c r="H440" s="627"/>
      <c r="I440" s="626">
        <v>9093</v>
      </c>
      <c r="J440" s="626"/>
      <c r="K440" s="626"/>
      <c r="L440" s="625" t="s">
        <v>310</v>
      </c>
      <c r="M440" s="626">
        <v>68</v>
      </c>
      <c r="N440" s="626">
        <v>105</v>
      </c>
      <c r="O440" s="626">
        <v>7140</v>
      </c>
      <c r="P440" s="626">
        <v>1</v>
      </c>
      <c r="Q440" s="626">
        <v>228</v>
      </c>
      <c r="R440" s="626">
        <v>228</v>
      </c>
      <c r="S440" s="625" t="s">
        <v>499</v>
      </c>
      <c r="T440" s="625" t="s">
        <v>500</v>
      </c>
      <c r="U440" s="625">
        <v>2010</v>
      </c>
      <c r="V440" s="627"/>
      <c r="W440" s="627"/>
      <c r="X440" s="627"/>
      <c r="Y440" s="627"/>
      <c r="Z440" s="627"/>
      <c r="AA440" s="627"/>
      <c r="AB440" s="626">
        <v>4700</v>
      </c>
      <c r="AC440" s="625"/>
      <c r="AD440" s="625"/>
      <c r="AE440" s="627"/>
      <c r="AF440" s="627"/>
      <c r="AG440" s="627"/>
      <c r="AH440" s="627"/>
      <c r="AI440" s="627"/>
      <c r="AJ440" s="627"/>
      <c r="AK440" s="627"/>
      <c r="AL440" s="627"/>
      <c r="AM440" s="627"/>
      <c r="AN440" s="627"/>
      <c r="AO440" s="627"/>
      <c r="AP440" s="627"/>
      <c r="AQ440" s="627"/>
      <c r="AR440" s="627"/>
      <c r="AS440" s="627"/>
      <c r="AT440" s="627"/>
      <c r="AU440" s="627"/>
      <c r="AV440" s="627"/>
      <c r="AW440" s="627"/>
      <c r="AX440" s="295" t="s">
        <v>16259</v>
      </c>
    </row>
    <row r="441" spans="1:50" s="207" customFormat="1" ht="24" hidden="1" customHeight="1" x14ac:dyDescent="0.15">
      <c r="A441" s="216"/>
      <c r="B441" s="158"/>
      <c r="C441" s="625" t="s">
        <v>3174</v>
      </c>
      <c r="D441" s="625" t="s">
        <v>12618</v>
      </c>
      <c r="E441" s="625" t="s">
        <v>17084</v>
      </c>
      <c r="F441" s="625" t="s">
        <v>3174</v>
      </c>
      <c r="G441" s="625" t="s">
        <v>12619</v>
      </c>
      <c r="H441" s="627"/>
      <c r="I441" s="626">
        <v>7093</v>
      </c>
      <c r="J441" s="626"/>
      <c r="K441" s="626"/>
      <c r="L441" s="625" t="s">
        <v>310</v>
      </c>
      <c r="M441" s="626">
        <v>55</v>
      </c>
      <c r="N441" s="626">
        <v>105</v>
      </c>
      <c r="O441" s="626">
        <v>5775</v>
      </c>
      <c r="P441" s="626">
        <v>1</v>
      </c>
      <c r="Q441" s="626"/>
      <c r="R441" s="626"/>
      <c r="S441" s="625"/>
      <c r="T441" s="625"/>
      <c r="U441" s="625">
        <v>2004</v>
      </c>
      <c r="V441" s="627"/>
      <c r="W441" s="627"/>
      <c r="X441" s="627"/>
      <c r="Y441" s="627"/>
      <c r="Z441" s="627"/>
      <c r="AA441" s="627"/>
      <c r="AB441" s="626">
        <v>650</v>
      </c>
      <c r="AC441" s="625"/>
      <c r="AD441" s="625"/>
      <c r="AE441" s="627"/>
      <c r="AF441" s="627"/>
      <c r="AG441" s="627"/>
      <c r="AH441" s="627"/>
      <c r="AI441" s="627"/>
      <c r="AJ441" s="627"/>
      <c r="AK441" s="627"/>
      <c r="AL441" s="627"/>
      <c r="AM441" s="627"/>
      <c r="AN441" s="627"/>
      <c r="AO441" s="627"/>
      <c r="AP441" s="627"/>
      <c r="AQ441" s="627"/>
      <c r="AR441" s="627"/>
      <c r="AS441" s="627"/>
      <c r="AT441" s="627"/>
      <c r="AU441" s="627"/>
      <c r="AV441" s="627"/>
      <c r="AW441" s="627"/>
      <c r="AX441" s="295"/>
    </row>
    <row r="442" spans="1:50" s="207" customFormat="1" ht="24" hidden="1" customHeight="1" x14ac:dyDescent="0.15">
      <c r="A442" s="216"/>
      <c r="B442" s="158"/>
      <c r="C442" s="625" t="s">
        <v>3174</v>
      </c>
      <c r="D442" s="625" t="s">
        <v>12620</v>
      </c>
      <c r="E442" s="625" t="s">
        <v>11423</v>
      </c>
      <c r="F442" s="625" t="s">
        <v>3174</v>
      </c>
      <c r="G442" s="625" t="s">
        <v>15643</v>
      </c>
      <c r="H442" s="627"/>
      <c r="I442" s="626">
        <v>7890</v>
      </c>
      <c r="J442" s="626"/>
      <c r="K442" s="626"/>
      <c r="L442" s="625" t="s">
        <v>310</v>
      </c>
      <c r="M442" s="626">
        <v>68</v>
      </c>
      <c r="N442" s="626">
        <v>109</v>
      </c>
      <c r="O442" s="626">
        <v>7412</v>
      </c>
      <c r="P442" s="626">
        <v>1</v>
      </c>
      <c r="Q442" s="626">
        <v>376</v>
      </c>
      <c r="R442" s="626">
        <v>376</v>
      </c>
      <c r="S442" s="625"/>
      <c r="T442" s="625"/>
      <c r="U442" s="625">
        <v>2013</v>
      </c>
      <c r="V442" s="627"/>
      <c r="W442" s="627"/>
      <c r="X442" s="627"/>
      <c r="Y442" s="627"/>
      <c r="Z442" s="627"/>
      <c r="AA442" s="627"/>
      <c r="AB442" s="626"/>
      <c r="AC442" s="625"/>
      <c r="AD442" s="625"/>
      <c r="AE442" s="627"/>
      <c r="AF442" s="627"/>
      <c r="AG442" s="627"/>
      <c r="AH442" s="627"/>
      <c r="AI442" s="627"/>
      <c r="AJ442" s="627"/>
      <c r="AK442" s="627"/>
      <c r="AL442" s="627"/>
      <c r="AM442" s="627"/>
      <c r="AN442" s="627"/>
      <c r="AO442" s="627"/>
      <c r="AP442" s="627"/>
      <c r="AQ442" s="627"/>
      <c r="AR442" s="627"/>
      <c r="AS442" s="627"/>
      <c r="AT442" s="627"/>
      <c r="AU442" s="627"/>
      <c r="AV442" s="627"/>
      <c r="AW442" s="627"/>
      <c r="AX442" s="295"/>
    </row>
    <row r="443" spans="1:50" s="207" customFormat="1" ht="24" hidden="1" customHeight="1" x14ac:dyDescent="0.15">
      <c r="A443" s="216"/>
      <c r="B443" s="158"/>
      <c r="C443" s="625" t="s">
        <v>3174</v>
      </c>
      <c r="D443" s="625" t="s">
        <v>12621</v>
      </c>
      <c r="E443" s="625" t="s">
        <v>11424</v>
      </c>
      <c r="F443" s="625" t="s">
        <v>3174</v>
      </c>
      <c r="G443" s="625" t="s">
        <v>15643</v>
      </c>
      <c r="H443" s="627"/>
      <c r="I443" s="626">
        <v>16855</v>
      </c>
      <c r="J443" s="626"/>
      <c r="K443" s="626"/>
      <c r="L443" s="625" t="s">
        <v>310</v>
      </c>
      <c r="M443" s="626">
        <v>68</v>
      </c>
      <c r="N443" s="626">
        <v>105</v>
      </c>
      <c r="O443" s="626">
        <v>7140</v>
      </c>
      <c r="P443" s="626">
        <v>1</v>
      </c>
      <c r="Q443" s="626"/>
      <c r="R443" s="626"/>
      <c r="S443" s="625" t="s">
        <v>185</v>
      </c>
      <c r="T443" s="625" t="s">
        <v>500</v>
      </c>
      <c r="U443" s="625">
        <v>2017</v>
      </c>
      <c r="V443" s="627"/>
      <c r="W443" s="627"/>
      <c r="X443" s="627"/>
      <c r="Y443" s="627"/>
      <c r="Z443" s="627"/>
      <c r="AA443" s="627"/>
      <c r="AB443" s="626"/>
      <c r="AC443" s="625"/>
      <c r="AD443" s="625"/>
      <c r="AE443" s="627"/>
      <c r="AF443" s="627"/>
      <c r="AG443" s="627"/>
      <c r="AH443" s="627"/>
      <c r="AI443" s="627"/>
      <c r="AJ443" s="627"/>
      <c r="AK443" s="627"/>
      <c r="AL443" s="627"/>
      <c r="AM443" s="627"/>
      <c r="AN443" s="627"/>
      <c r="AO443" s="627"/>
      <c r="AP443" s="627"/>
      <c r="AQ443" s="627"/>
      <c r="AR443" s="627"/>
      <c r="AS443" s="627"/>
      <c r="AT443" s="627"/>
      <c r="AU443" s="627"/>
      <c r="AV443" s="627"/>
      <c r="AW443" s="627"/>
      <c r="AX443" s="295"/>
    </row>
    <row r="444" spans="1:50" s="207" customFormat="1" ht="24" hidden="1" customHeight="1" x14ac:dyDescent="0.15">
      <c r="A444" s="216"/>
      <c r="B444" s="158"/>
      <c r="C444" s="625" t="s">
        <v>3154</v>
      </c>
      <c r="D444" s="625" t="s">
        <v>9641</v>
      </c>
      <c r="E444" s="625" t="s">
        <v>9642</v>
      </c>
      <c r="F444" s="625" t="s">
        <v>3154</v>
      </c>
      <c r="G444" s="625" t="s">
        <v>3154</v>
      </c>
      <c r="H444" s="627">
        <v>13</v>
      </c>
      <c r="I444" s="626">
        <v>25331</v>
      </c>
      <c r="J444" s="626">
        <v>281</v>
      </c>
      <c r="K444" s="626">
        <v>353</v>
      </c>
      <c r="L444" s="625" t="s">
        <v>310</v>
      </c>
      <c r="M444" s="626">
        <v>71</v>
      </c>
      <c r="N444" s="626">
        <v>110</v>
      </c>
      <c r="O444" s="626">
        <v>15620</v>
      </c>
      <c r="P444" s="626">
        <v>2</v>
      </c>
      <c r="Q444" s="626">
        <v>1000</v>
      </c>
      <c r="R444" s="626">
        <v>1000</v>
      </c>
      <c r="S444" s="625" t="s">
        <v>185</v>
      </c>
      <c r="T444" s="625" t="s">
        <v>500</v>
      </c>
      <c r="U444" s="625">
        <v>2008</v>
      </c>
      <c r="V444" s="626">
        <v>420</v>
      </c>
      <c r="W444" s="625"/>
      <c r="X444" s="627"/>
      <c r="Y444" s="627"/>
      <c r="Z444" s="627"/>
      <c r="AA444" s="627"/>
      <c r="AB444" s="626">
        <v>2261</v>
      </c>
      <c r="AC444" s="625"/>
      <c r="AD444" s="625"/>
      <c r="AE444" s="627"/>
      <c r="AF444" s="627"/>
      <c r="AG444" s="627"/>
      <c r="AH444" s="627"/>
      <c r="AI444" s="627"/>
      <c r="AJ444" s="627"/>
      <c r="AK444" s="627"/>
      <c r="AL444" s="627"/>
      <c r="AM444" s="627"/>
      <c r="AN444" s="627"/>
      <c r="AO444" s="627"/>
      <c r="AP444" s="627"/>
      <c r="AQ444" s="627"/>
      <c r="AR444" s="627"/>
      <c r="AS444" s="627"/>
      <c r="AT444" s="627"/>
      <c r="AU444" s="627"/>
      <c r="AV444" s="627"/>
      <c r="AW444" s="627"/>
      <c r="AX444" s="295"/>
    </row>
    <row r="445" spans="1:50" s="207" customFormat="1" ht="24" hidden="1" customHeight="1" x14ac:dyDescent="0.15">
      <c r="A445" s="216"/>
      <c r="B445" s="158"/>
      <c r="C445" s="625" t="s">
        <v>3154</v>
      </c>
      <c r="D445" s="625" t="s">
        <v>9643</v>
      </c>
      <c r="E445" s="625" t="s">
        <v>9644</v>
      </c>
      <c r="F445" s="625" t="s">
        <v>3154</v>
      </c>
      <c r="G445" s="625" t="s">
        <v>3154</v>
      </c>
      <c r="H445" s="627"/>
      <c r="I445" s="626">
        <v>9715</v>
      </c>
      <c r="J445" s="626">
        <v>0</v>
      </c>
      <c r="K445" s="732">
        <v>0</v>
      </c>
      <c r="L445" s="625" t="s">
        <v>310</v>
      </c>
      <c r="M445" s="626">
        <v>68</v>
      </c>
      <c r="N445" s="626">
        <v>105</v>
      </c>
      <c r="O445" s="626">
        <v>7140</v>
      </c>
      <c r="P445" s="626">
        <v>1</v>
      </c>
      <c r="Q445" s="626">
        <v>600</v>
      </c>
      <c r="R445" s="626">
        <v>600</v>
      </c>
      <c r="S445" s="625" t="s">
        <v>4792</v>
      </c>
      <c r="T445" s="625" t="s">
        <v>500</v>
      </c>
      <c r="U445" s="625">
        <v>2008</v>
      </c>
      <c r="V445" s="627"/>
      <c r="W445" s="627"/>
      <c r="X445" s="627"/>
      <c r="Y445" s="627"/>
      <c r="Z445" s="627"/>
      <c r="AA445" s="627"/>
      <c r="AB445" s="626">
        <v>7800</v>
      </c>
      <c r="AC445" s="625"/>
      <c r="AD445" s="625"/>
      <c r="AE445" s="627"/>
      <c r="AF445" s="627"/>
      <c r="AG445" s="627"/>
      <c r="AH445" s="627"/>
      <c r="AI445" s="627"/>
      <c r="AJ445" s="627"/>
      <c r="AK445" s="627"/>
      <c r="AL445" s="627"/>
      <c r="AM445" s="627"/>
      <c r="AN445" s="627"/>
      <c r="AO445" s="627"/>
      <c r="AP445" s="627"/>
      <c r="AQ445" s="627"/>
      <c r="AR445" s="627"/>
      <c r="AS445" s="627"/>
      <c r="AT445" s="627"/>
      <c r="AU445" s="627"/>
      <c r="AV445" s="627"/>
      <c r="AW445" s="627"/>
      <c r="AX445" s="648"/>
    </row>
    <row r="446" spans="1:50" s="207" customFormat="1" ht="24" hidden="1" customHeight="1" x14ac:dyDescent="0.15">
      <c r="A446" s="216"/>
      <c r="B446" s="158"/>
      <c r="C446" s="625" t="s">
        <v>3154</v>
      </c>
      <c r="D446" s="625" t="s">
        <v>4239</v>
      </c>
      <c r="E446" s="625" t="s">
        <v>9645</v>
      </c>
      <c r="F446" s="625" t="s">
        <v>3154</v>
      </c>
      <c r="G446" s="625" t="s">
        <v>4240</v>
      </c>
      <c r="H446" s="627"/>
      <c r="I446" s="626">
        <v>25690</v>
      </c>
      <c r="J446" s="626">
        <v>22</v>
      </c>
      <c r="K446" s="732">
        <v>22</v>
      </c>
      <c r="L446" s="625" t="s">
        <v>330</v>
      </c>
      <c r="M446" s="626">
        <v>75</v>
      </c>
      <c r="N446" s="626">
        <v>110</v>
      </c>
      <c r="O446" s="626">
        <v>8250</v>
      </c>
      <c r="P446" s="626">
        <v>1</v>
      </c>
      <c r="Q446" s="626"/>
      <c r="R446" s="626">
        <v>200</v>
      </c>
      <c r="S446" s="625" t="s">
        <v>795</v>
      </c>
      <c r="T446" s="625" t="s">
        <v>500</v>
      </c>
      <c r="U446" s="625">
        <v>2011</v>
      </c>
      <c r="V446" s="627"/>
      <c r="W446" s="627"/>
      <c r="X446" s="627"/>
      <c r="Y446" s="627"/>
      <c r="Z446" s="627"/>
      <c r="AA446" s="627"/>
      <c r="AB446" s="626">
        <v>2800</v>
      </c>
      <c r="AC446" s="625"/>
      <c r="AD446" s="625"/>
      <c r="AE446" s="627"/>
      <c r="AF446" s="627"/>
      <c r="AG446" s="627"/>
      <c r="AH446" s="627"/>
      <c r="AI446" s="627"/>
      <c r="AJ446" s="627"/>
      <c r="AK446" s="627"/>
      <c r="AL446" s="627"/>
      <c r="AM446" s="627"/>
      <c r="AN446" s="627"/>
      <c r="AO446" s="627"/>
      <c r="AP446" s="627"/>
      <c r="AQ446" s="627"/>
      <c r="AR446" s="627"/>
      <c r="AS446" s="627"/>
      <c r="AT446" s="627"/>
      <c r="AU446" s="627"/>
      <c r="AV446" s="627"/>
      <c r="AW446" s="627"/>
      <c r="AX446" s="648"/>
    </row>
    <row r="447" spans="1:50" s="207" customFormat="1" ht="24" hidden="1" customHeight="1" x14ac:dyDescent="0.15">
      <c r="A447" s="216"/>
      <c r="B447" s="158"/>
      <c r="C447" s="625" t="s">
        <v>3154</v>
      </c>
      <c r="D447" s="625" t="s">
        <v>9646</v>
      </c>
      <c r="E447" s="625" t="s">
        <v>9647</v>
      </c>
      <c r="F447" s="625" t="s">
        <v>3154</v>
      </c>
      <c r="G447" s="625" t="s">
        <v>3154</v>
      </c>
      <c r="H447" s="627"/>
      <c r="I447" s="626">
        <v>28719</v>
      </c>
      <c r="J447" s="626">
        <v>22</v>
      </c>
      <c r="K447" s="732">
        <v>22</v>
      </c>
      <c r="L447" s="625" t="s">
        <v>310</v>
      </c>
      <c r="M447" s="626">
        <v>68</v>
      </c>
      <c r="N447" s="626">
        <v>105</v>
      </c>
      <c r="O447" s="626">
        <v>7140</v>
      </c>
      <c r="P447" s="626">
        <v>1</v>
      </c>
      <c r="Q447" s="626"/>
      <c r="R447" s="626">
        <v>200</v>
      </c>
      <c r="S447" s="625" t="s">
        <v>795</v>
      </c>
      <c r="T447" s="625" t="s">
        <v>500</v>
      </c>
      <c r="U447" s="625">
        <v>2011</v>
      </c>
      <c r="V447" s="627"/>
      <c r="W447" s="627"/>
      <c r="X447" s="627"/>
      <c r="Y447" s="627"/>
      <c r="Z447" s="627"/>
      <c r="AA447" s="627"/>
      <c r="AB447" s="626">
        <v>4700</v>
      </c>
      <c r="AC447" s="625"/>
      <c r="AD447" s="625"/>
      <c r="AE447" s="627"/>
      <c r="AF447" s="627"/>
      <c r="AG447" s="627"/>
      <c r="AH447" s="627"/>
      <c r="AI447" s="627"/>
      <c r="AJ447" s="627"/>
      <c r="AK447" s="627"/>
      <c r="AL447" s="627"/>
      <c r="AM447" s="627"/>
      <c r="AN447" s="627"/>
      <c r="AO447" s="627"/>
      <c r="AP447" s="627"/>
      <c r="AQ447" s="627"/>
      <c r="AR447" s="627"/>
      <c r="AS447" s="627"/>
      <c r="AT447" s="627"/>
      <c r="AU447" s="627"/>
      <c r="AV447" s="627"/>
      <c r="AW447" s="627"/>
      <c r="AX447" s="648"/>
    </row>
    <row r="448" spans="1:50" s="207" customFormat="1" ht="24" hidden="1" customHeight="1" x14ac:dyDescent="0.15">
      <c r="A448" s="216"/>
      <c r="B448" s="158"/>
      <c r="C448" s="625" t="s">
        <v>3154</v>
      </c>
      <c r="D448" s="625" t="s">
        <v>9648</v>
      </c>
      <c r="E448" s="625" t="s">
        <v>9649</v>
      </c>
      <c r="F448" s="625" t="s">
        <v>3154</v>
      </c>
      <c r="G448" s="625" t="s">
        <v>3154</v>
      </c>
      <c r="H448" s="627"/>
      <c r="I448" s="626">
        <v>27636</v>
      </c>
      <c r="J448" s="626">
        <v>98</v>
      </c>
      <c r="K448" s="626">
        <v>98</v>
      </c>
      <c r="L448" s="625" t="s">
        <v>310</v>
      </c>
      <c r="M448" s="626">
        <v>68</v>
      </c>
      <c r="N448" s="626">
        <v>105</v>
      </c>
      <c r="O448" s="626">
        <v>7140</v>
      </c>
      <c r="P448" s="626">
        <v>1</v>
      </c>
      <c r="Q448" s="626">
        <v>400</v>
      </c>
      <c r="R448" s="626">
        <v>400</v>
      </c>
      <c r="S448" s="625" t="s">
        <v>795</v>
      </c>
      <c r="T448" s="625" t="s">
        <v>500</v>
      </c>
      <c r="U448" s="625">
        <v>2012</v>
      </c>
      <c r="V448" s="627">
        <v>4700</v>
      </c>
      <c r="W448" s="627"/>
      <c r="X448" s="627"/>
      <c r="Y448" s="627"/>
      <c r="Z448" s="627"/>
      <c r="AA448" s="627"/>
      <c r="AB448" s="626">
        <v>6310</v>
      </c>
      <c r="AC448" s="625"/>
      <c r="AD448" s="625"/>
      <c r="AE448" s="627"/>
      <c r="AF448" s="627"/>
      <c r="AG448" s="627"/>
      <c r="AH448" s="627"/>
      <c r="AI448" s="627"/>
      <c r="AJ448" s="627"/>
      <c r="AK448" s="627"/>
      <c r="AL448" s="627"/>
      <c r="AM448" s="627"/>
      <c r="AN448" s="627"/>
      <c r="AO448" s="627"/>
      <c r="AP448" s="627"/>
      <c r="AQ448" s="627"/>
      <c r="AR448" s="627"/>
      <c r="AS448" s="627"/>
      <c r="AT448" s="627"/>
      <c r="AU448" s="627"/>
      <c r="AV448" s="627"/>
      <c r="AW448" s="627"/>
      <c r="AX448" s="295"/>
    </row>
    <row r="449" spans="1:50" s="207" customFormat="1" ht="24" hidden="1" customHeight="1" x14ac:dyDescent="0.15">
      <c r="A449" s="216"/>
      <c r="B449" s="158"/>
      <c r="C449" s="625" t="s">
        <v>3154</v>
      </c>
      <c r="D449" s="625" t="s">
        <v>9650</v>
      </c>
      <c r="E449" s="625" t="s">
        <v>9651</v>
      </c>
      <c r="F449" s="625" t="s">
        <v>3154</v>
      </c>
      <c r="G449" s="625" t="s">
        <v>3154</v>
      </c>
      <c r="H449" s="627"/>
      <c r="I449" s="626">
        <v>33373</v>
      </c>
      <c r="J449" s="626">
        <v>159</v>
      </c>
      <c r="K449" s="626">
        <v>151</v>
      </c>
      <c r="L449" s="625" t="s">
        <v>330</v>
      </c>
      <c r="M449" s="626">
        <v>68</v>
      </c>
      <c r="N449" s="626">
        <v>105</v>
      </c>
      <c r="O449" s="626">
        <v>7140</v>
      </c>
      <c r="P449" s="626">
        <v>1</v>
      </c>
      <c r="Q449" s="626"/>
      <c r="R449" s="626">
        <v>200</v>
      </c>
      <c r="S449" s="625" t="s">
        <v>795</v>
      </c>
      <c r="T449" s="625" t="s">
        <v>500</v>
      </c>
      <c r="U449" s="625">
        <v>2010</v>
      </c>
      <c r="V449" s="627"/>
      <c r="W449" s="627"/>
      <c r="X449" s="627"/>
      <c r="Y449" s="627"/>
      <c r="Z449" s="627"/>
      <c r="AA449" s="627"/>
      <c r="AB449" s="626">
        <v>4027</v>
      </c>
      <c r="AC449" s="625"/>
      <c r="AD449" s="625"/>
      <c r="AE449" s="627"/>
      <c r="AF449" s="627"/>
      <c r="AG449" s="627"/>
      <c r="AH449" s="627"/>
      <c r="AI449" s="627"/>
      <c r="AJ449" s="627"/>
      <c r="AK449" s="627"/>
      <c r="AL449" s="627"/>
      <c r="AM449" s="627"/>
      <c r="AN449" s="627"/>
      <c r="AO449" s="627"/>
      <c r="AP449" s="627"/>
      <c r="AQ449" s="627"/>
      <c r="AR449" s="627"/>
      <c r="AS449" s="627"/>
      <c r="AT449" s="627"/>
      <c r="AU449" s="627"/>
      <c r="AV449" s="627"/>
      <c r="AW449" s="627"/>
      <c r="AX449" s="295"/>
    </row>
    <row r="450" spans="1:50" s="207" customFormat="1" ht="24" hidden="1" customHeight="1" x14ac:dyDescent="0.15">
      <c r="A450" s="216"/>
      <c r="B450" s="158"/>
      <c r="C450" s="625" t="s">
        <v>3154</v>
      </c>
      <c r="D450" s="627" t="s">
        <v>9652</v>
      </c>
      <c r="E450" s="631" t="s">
        <v>9653</v>
      </c>
      <c r="F450" s="627" t="s">
        <v>3154</v>
      </c>
      <c r="G450" s="627" t="s">
        <v>3154</v>
      </c>
      <c r="H450" s="627"/>
      <c r="I450" s="626">
        <v>29720</v>
      </c>
      <c r="J450" s="626">
        <v>84</v>
      </c>
      <c r="K450" s="626">
        <v>84</v>
      </c>
      <c r="L450" s="625" t="s">
        <v>310</v>
      </c>
      <c r="M450" s="626">
        <v>78</v>
      </c>
      <c r="N450" s="626">
        <v>105</v>
      </c>
      <c r="O450" s="626">
        <v>8190</v>
      </c>
      <c r="P450" s="626">
        <v>1</v>
      </c>
      <c r="Q450" s="626">
        <v>300</v>
      </c>
      <c r="R450" s="626">
        <v>300</v>
      </c>
      <c r="S450" s="625" t="s">
        <v>795</v>
      </c>
      <c r="T450" s="625" t="s">
        <v>500</v>
      </c>
      <c r="U450" s="625">
        <v>2004</v>
      </c>
      <c r="V450" s="627"/>
      <c r="W450" s="627"/>
      <c r="X450" s="627"/>
      <c r="Y450" s="627"/>
      <c r="Z450" s="627"/>
      <c r="AA450" s="627"/>
      <c r="AB450" s="626">
        <v>2410</v>
      </c>
      <c r="AC450" s="625"/>
      <c r="AD450" s="625"/>
      <c r="AE450" s="627"/>
      <c r="AF450" s="627"/>
      <c r="AG450" s="627"/>
      <c r="AH450" s="627"/>
      <c r="AI450" s="627"/>
      <c r="AJ450" s="627"/>
      <c r="AK450" s="627"/>
      <c r="AL450" s="627"/>
      <c r="AM450" s="627"/>
      <c r="AN450" s="627"/>
      <c r="AO450" s="627"/>
      <c r="AP450" s="627"/>
      <c r="AQ450" s="627"/>
      <c r="AR450" s="627"/>
      <c r="AS450" s="627"/>
      <c r="AT450" s="627"/>
      <c r="AU450" s="627"/>
      <c r="AV450" s="627"/>
      <c r="AW450" s="627"/>
      <c r="AX450" s="295"/>
    </row>
    <row r="451" spans="1:50" s="207" customFormat="1" ht="24" hidden="1" customHeight="1" x14ac:dyDescent="0.15">
      <c r="A451" s="216"/>
      <c r="B451" s="158"/>
      <c r="C451" s="720" t="s">
        <v>3154</v>
      </c>
      <c r="D451" s="720" t="s">
        <v>9654</v>
      </c>
      <c r="E451" s="726" t="s">
        <v>9655</v>
      </c>
      <c r="F451" s="720" t="s">
        <v>3154</v>
      </c>
      <c r="G451" s="720" t="s">
        <v>3154</v>
      </c>
      <c r="H451" s="720"/>
      <c r="I451" s="626">
        <v>29600</v>
      </c>
      <c r="J451" s="719"/>
      <c r="K451" s="719"/>
      <c r="L451" s="626" t="s">
        <v>330</v>
      </c>
      <c r="M451" s="626">
        <v>74</v>
      </c>
      <c r="N451" s="626">
        <v>120</v>
      </c>
      <c r="O451" s="626">
        <v>8880</v>
      </c>
      <c r="P451" s="719">
        <v>1</v>
      </c>
      <c r="Q451" s="719">
        <v>400</v>
      </c>
      <c r="R451" s="719">
        <v>400</v>
      </c>
      <c r="S451" s="719" t="s">
        <v>795</v>
      </c>
      <c r="T451" s="719" t="s">
        <v>500</v>
      </c>
      <c r="U451" s="720">
        <v>2009</v>
      </c>
      <c r="V451" s="720"/>
      <c r="W451" s="720"/>
      <c r="X451" s="720"/>
      <c r="Y451" s="720"/>
      <c r="Z451" s="720"/>
      <c r="AA451" s="720"/>
      <c r="AB451" s="720">
        <v>1670</v>
      </c>
      <c r="AC451" s="720"/>
      <c r="AD451" s="719"/>
      <c r="AE451" s="720"/>
      <c r="AF451" s="720"/>
      <c r="AG451" s="720"/>
      <c r="AH451" s="720"/>
      <c r="AI451" s="720"/>
      <c r="AJ451" s="720"/>
      <c r="AK451" s="720"/>
      <c r="AL451" s="720"/>
      <c r="AM451" s="720"/>
      <c r="AN451" s="720"/>
      <c r="AO451" s="720"/>
      <c r="AP451" s="720"/>
      <c r="AQ451" s="720"/>
      <c r="AR451" s="720"/>
      <c r="AS451" s="720"/>
      <c r="AT451" s="720"/>
      <c r="AU451" s="720"/>
      <c r="AV451" s="720"/>
      <c r="AW451" s="720"/>
      <c r="AX451" s="295"/>
    </row>
    <row r="452" spans="1:50" s="207" customFormat="1" ht="24" hidden="1" customHeight="1" x14ac:dyDescent="0.15">
      <c r="A452" s="216"/>
      <c r="B452" s="158"/>
      <c r="C452" s="625" t="s">
        <v>3154</v>
      </c>
      <c r="D452" s="625" t="s">
        <v>9656</v>
      </c>
      <c r="E452" s="625" t="s">
        <v>9657</v>
      </c>
      <c r="F452" s="625" t="s">
        <v>3154</v>
      </c>
      <c r="G452" s="625" t="s">
        <v>3154</v>
      </c>
      <c r="H452" s="627"/>
      <c r="I452" s="626">
        <v>27711</v>
      </c>
      <c r="J452" s="626">
        <v>18.48</v>
      </c>
      <c r="K452" s="626">
        <v>18.48</v>
      </c>
      <c r="L452" s="625" t="s">
        <v>310</v>
      </c>
      <c r="M452" s="626">
        <v>74</v>
      </c>
      <c r="N452" s="626">
        <v>120</v>
      </c>
      <c r="O452" s="626">
        <v>8880</v>
      </c>
      <c r="P452" s="626">
        <v>1</v>
      </c>
      <c r="Q452" s="720">
        <v>400</v>
      </c>
      <c r="R452" s="626">
        <v>400</v>
      </c>
      <c r="S452" s="625" t="s">
        <v>795</v>
      </c>
      <c r="T452" s="625" t="s">
        <v>500</v>
      </c>
      <c r="U452" s="625">
        <v>2013</v>
      </c>
      <c r="V452" s="627"/>
      <c r="W452" s="627"/>
      <c r="X452" s="627"/>
      <c r="Y452" s="627"/>
      <c r="Z452" s="627"/>
      <c r="AA452" s="627"/>
      <c r="AB452" s="626">
        <v>493</v>
      </c>
      <c r="AC452" s="625"/>
      <c r="AD452" s="625"/>
      <c r="AE452" s="627"/>
      <c r="AF452" s="627"/>
      <c r="AG452" s="627"/>
      <c r="AH452" s="627"/>
      <c r="AI452" s="627"/>
      <c r="AJ452" s="627"/>
      <c r="AK452" s="627"/>
      <c r="AL452" s="627"/>
      <c r="AM452" s="627"/>
      <c r="AN452" s="627"/>
      <c r="AO452" s="627"/>
      <c r="AP452" s="627"/>
      <c r="AQ452" s="627"/>
      <c r="AR452" s="627"/>
      <c r="AS452" s="627"/>
      <c r="AT452" s="627"/>
      <c r="AU452" s="627"/>
      <c r="AV452" s="627"/>
      <c r="AW452" s="627"/>
      <c r="AX452" s="296"/>
    </row>
    <row r="453" spans="1:50" s="207" customFormat="1" ht="24" hidden="1" customHeight="1" x14ac:dyDescent="0.15">
      <c r="A453" s="222"/>
      <c r="B453" s="158"/>
      <c r="C453" s="625" t="s">
        <v>3154</v>
      </c>
      <c r="D453" s="625" t="s">
        <v>9658</v>
      </c>
      <c r="E453" s="625" t="s">
        <v>9659</v>
      </c>
      <c r="F453" s="625" t="s">
        <v>3154</v>
      </c>
      <c r="G453" s="625" t="s">
        <v>3154</v>
      </c>
      <c r="H453" s="627"/>
      <c r="I453" s="626">
        <v>39270</v>
      </c>
      <c r="J453" s="626"/>
      <c r="K453" s="626"/>
      <c r="L453" s="625" t="s">
        <v>310</v>
      </c>
      <c r="M453" s="626">
        <v>70</v>
      </c>
      <c r="N453" s="626">
        <v>105</v>
      </c>
      <c r="O453" s="626">
        <v>7350</v>
      </c>
      <c r="P453" s="626">
        <v>1</v>
      </c>
      <c r="Q453" s="720"/>
      <c r="R453" s="626">
        <v>200</v>
      </c>
      <c r="S453" s="625" t="s">
        <v>795</v>
      </c>
      <c r="T453" s="625" t="s">
        <v>500</v>
      </c>
      <c r="U453" s="625">
        <v>2007</v>
      </c>
      <c r="V453" s="627"/>
      <c r="W453" s="627"/>
      <c r="X453" s="627"/>
      <c r="Y453" s="627"/>
      <c r="Z453" s="627"/>
      <c r="AA453" s="627"/>
      <c r="AB453" s="626"/>
      <c r="AC453" s="625"/>
      <c r="AD453" s="625"/>
      <c r="AE453" s="627"/>
      <c r="AF453" s="627"/>
      <c r="AG453" s="627"/>
      <c r="AH453" s="627"/>
      <c r="AI453" s="627"/>
      <c r="AJ453" s="627"/>
      <c r="AK453" s="627"/>
      <c r="AL453" s="627"/>
      <c r="AM453" s="627"/>
      <c r="AN453" s="627"/>
      <c r="AO453" s="627"/>
      <c r="AP453" s="627"/>
      <c r="AQ453" s="627"/>
      <c r="AR453" s="627"/>
      <c r="AS453" s="627"/>
      <c r="AT453" s="627"/>
      <c r="AU453" s="627"/>
      <c r="AV453" s="627"/>
      <c r="AW453" s="627"/>
      <c r="AX453" s="295"/>
    </row>
    <row r="454" spans="1:50" s="207" customFormat="1" ht="24" hidden="1" customHeight="1" x14ac:dyDescent="0.15">
      <c r="A454" s="222"/>
      <c r="B454" s="158"/>
      <c r="C454" s="720" t="s">
        <v>3154</v>
      </c>
      <c r="D454" s="720" t="s">
        <v>12622</v>
      </c>
      <c r="E454" s="726" t="s">
        <v>9660</v>
      </c>
      <c r="F454" s="720" t="s">
        <v>3154</v>
      </c>
      <c r="G454" s="625" t="s">
        <v>3154</v>
      </c>
      <c r="H454" s="720"/>
      <c r="I454" s="626">
        <v>7140</v>
      </c>
      <c r="J454" s="719"/>
      <c r="K454" s="719"/>
      <c r="L454" s="720" t="s">
        <v>310</v>
      </c>
      <c r="M454" s="719">
        <v>68</v>
      </c>
      <c r="N454" s="719">
        <v>105</v>
      </c>
      <c r="O454" s="719">
        <v>7140</v>
      </c>
      <c r="P454" s="719">
        <v>1</v>
      </c>
      <c r="Q454" s="719"/>
      <c r="R454" s="719"/>
      <c r="S454" s="720"/>
      <c r="T454" s="720"/>
      <c r="U454" s="720">
        <v>2014</v>
      </c>
      <c r="V454" s="720">
        <v>2940</v>
      </c>
      <c r="W454" s="720" t="s">
        <v>9661</v>
      </c>
      <c r="X454" s="720"/>
      <c r="Y454" s="720"/>
      <c r="Z454" s="720"/>
      <c r="AA454" s="720"/>
      <c r="AB454" s="719"/>
      <c r="AC454" s="720"/>
      <c r="AD454" s="720"/>
      <c r="AE454" s="720"/>
      <c r="AF454" s="720"/>
      <c r="AG454" s="720"/>
      <c r="AH454" s="720"/>
      <c r="AI454" s="720"/>
      <c r="AJ454" s="720"/>
      <c r="AK454" s="720"/>
      <c r="AL454" s="720"/>
      <c r="AM454" s="720"/>
      <c r="AN454" s="720"/>
      <c r="AO454" s="720"/>
      <c r="AP454" s="720"/>
      <c r="AQ454" s="720"/>
      <c r="AR454" s="720"/>
      <c r="AS454" s="720"/>
      <c r="AT454" s="720"/>
      <c r="AU454" s="720"/>
      <c r="AV454" s="720"/>
      <c r="AW454" s="720"/>
      <c r="AX454" s="721"/>
    </row>
    <row r="455" spans="1:50" s="207" customFormat="1" ht="24" hidden="1" customHeight="1" x14ac:dyDescent="0.15">
      <c r="A455" s="222"/>
      <c r="B455" s="158"/>
      <c r="C455" s="625" t="s">
        <v>3154</v>
      </c>
      <c r="D455" s="625" t="s">
        <v>12457</v>
      </c>
      <c r="E455" s="625" t="s">
        <v>3163</v>
      </c>
      <c r="F455" s="625" t="s">
        <v>3164</v>
      </c>
      <c r="G455" s="625" t="s">
        <v>3165</v>
      </c>
      <c r="H455" s="627"/>
      <c r="I455" s="626">
        <v>85157</v>
      </c>
      <c r="J455" s="626">
        <v>14823</v>
      </c>
      <c r="K455" s="626">
        <v>14823</v>
      </c>
      <c r="L455" s="625" t="s">
        <v>154</v>
      </c>
      <c r="M455" s="626">
        <v>68</v>
      </c>
      <c r="N455" s="626">
        <v>105</v>
      </c>
      <c r="O455" s="626">
        <v>7350</v>
      </c>
      <c r="P455" s="626">
        <v>1</v>
      </c>
      <c r="Q455" s="626">
        <v>20305</v>
      </c>
      <c r="R455" s="626">
        <v>30000</v>
      </c>
      <c r="S455" s="625" t="s">
        <v>795</v>
      </c>
      <c r="T455" s="625" t="s">
        <v>500</v>
      </c>
      <c r="U455" s="625">
        <v>2001</v>
      </c>
      <c r="V455" s="627"/>
      <c r="W455" s="627"/>
      <c r="X455" s="627"/>
      <c r="Y455" s="627"/>
      <c r="Z455" s="627"/>
      <c r="AA455" s="627"/>
      <c r="AB455" s="626"/>
      <c r="AC455" s="625"/>
      <c r="AD455" s="625"/>
      <c r="AE455" s="627"/>
      <c r="AF455" s="627"/>
      <c r="AG455" s="627"/>
      <c r="AH455" s="627"/>
      <c r="AI455" s="627"/>
      <c r="AJ455" s="627"/>
      <c r="AK455" s="627"/>
      <c r="AL455" s="627"/>
      <c r="AM455" s="627"/>
      <c r="AN455" s="627"/>
      <c r="AO455" s="627"/>
      <c r="AP455" s="627"/>
      <c r="AQ455" s="627"/>
      <c r="AR455" s="627"/>
      <c r="AS455" s="627"/>
      <c r="AT455" s="627"/>
      <c r="AU455" s="627"/>
      <c r="AV455" s="627"/>
      <c r="AW455" s="627"/>
      <c r="AX455" s="295"/>
    </row>
    <row r="456" spans="1:50" s="207" customFormat="1" ht="24" hidden="1" customHeight="1" x14ac:dyDescent="0.15">
      <c r="A456" s="216"/>
      <c r="B456" s="158"/>
      <c r="C456" s="625" t="s">
        <v>3154</v>
      </c>
      <c r="D456" s="625" t="s">
        <v>12623</v>
      </c>
      <c r="E456" s="625" t="s">
        <v>12624</v>
      </c>
      <c r="F456" s="625" t="s">
        <v>3154</v>
      </c>
      <c r="G456" s="625" t="s">
        <v>3154</v>
      </c>
      <c r="H456" s="627"/>
      <c r="I456" s="626">
        <v>2950</v>
      </c>
      <c r="J456" s="707"/>
      <c r="K456" s="707"/>
      <c r="L456" s="625" t="s">
        <v>330</v>
      </c>
      <c r="M456" s="626">
        <v>55</v>
      </c>
      <c r="N456" s="626">
        <v>50</v>
      </c>
      <c r="O456" s="626">
        <v>2950</v>
      </c>
      <c r="P456" s="626">
        <v>1</v>
      </c>
      <c r="Q456" s="626"/>
      <c r="R456" s="626"/>
      <c r="S456" s="625"/>
      <c r="T456" s="625"/>
      <c r="U456" s="625">
        <v>2003</v>
      </c>
      <c r="V456" s="627"/>
      <c r="W456" s="627"/>
      <c r="X456" s="627"/>
      <c r="Y456" s="627"/>
      <c r="Z456" s="627"/>
      <c r="AA456" s="627"/>
      <c r="AB456" s="626"/>
      <c r="AC456" s="625"/>
      <c r="AD456" s="625"/>
      <c r="AE456" s="627"/>
      <c r="AF456" s="627"/>
      <c r="AG456" s="627"/>
      <c r="AH456" s="627"/>
      <c r="AI456" s="627"/>
      <c r="AJ456" s="627"/>
      <c r="AK456" s="627"/>
      <c r="AL456" s="627"/>
      <c r="AM456" s="627"/>
      <c r="AN456" s="627"/>
      <c r="AO456" s="627"/>
      <c r="AP456" s="627"/>
      <c r="AQ456" s="627"/>
      <c r="AR456" s="627"/>
      <c r="AS456" s="627"/>
      <c r="AT456" s="627"/>
      <c r="AU456" s="627"/>
      <c r="AV456" s="627"/>
      <c r="AW456" s="627"/>
      <c r="AX456" s="295"/>
    </row>
    <row r="457" spans="1:50" s="207" customFormat="1" ht="24" hidden="1" customHeight="1" x14ac:dyDescent="0.15">
      <c r="A457" s="216"/>
      <c r="B457" s="158"/>
      <c r="C457" s="720" t="s">
        <v>3154</v>
      </c>
      <c r="D457" s="720" t="s">
        <v>12625</v>
      </c>
      <c r="E457" s="720" t="s">
        <v>12626</v>
      </c>
      <c r="F457" s="720" t="s">
        <v>3154</v>
      </c>
      <c r="G457" s="625" t="s">
        <v>3154</v>
      </c>
      <c r="H457" s="720"/>
      <c r="I457" s="719">
        <v>20000</v>
      </c>
      <c r="J457" s="719"/>
      <c r="K457" s="719"/>
      <c r="L457" s="720" t="s">
        <v>154</v>
      </c>
      <c r="M457" s="719">
        <v>68</v>
      </c>
      <c r="N457" s="719">
        <v>105</v>
      </c>
      <c r="O457" s="719">
        <v>7140</v>
      </c>
      <c r="P457" s="719">
        <v>2</v>
      </c>
      <c r="Q457" s="719"/>
      <c r="R457" s="719"/>
      <c r="S457" s="625"/>
      <c r="T457" s="625"/>
      <c r="U457" s="720">
        <v>2015</v>
      </c>
      <c r="V457" s="720"/>
      <c r="W457" s="720"/>
      <c r="X457" s="720"/>
      <c r="Y457" s="720"/>
      <c r="Z457" s="720"/>
      <c r="AA457" s="720"/>
      <c r="AB457" s="719"/>
      <c r="AC457" s="720"/>
      <c r="AD457" s="720"/>
      <c r="AE457" s="720"/>
      <c r="AF457" s="720"/>
      <c r="AG457" s="720"/>
      <c r="AH457" s="720"/>
      <c r="AI457" s="720"/>
      <c r="AJ457" s="720"/>
      <c r="AK457" s="720"/>
      <c r="AL457" s="720"/>
      <c r="AM457" s="720"/>
      <c r="AN457" s="720"/>
      <c r="AO457" s="720"/>
      <c r="AP457" s="720"/>
      <c r="AQ457" s="720"/>
      <c r="AR457" s="720"/>
      <c r="AS457" s="720"/>
      <c r="AT457" s="720"/>
      <c r="AU457" s="720"/>
      <c r="AV457" s="720"/>
      <c r="AW457" s="720"/>
      <c r="AX457" s="721"/>
    </row>
    <row r="458" spans="1:50" s="207" customFormat="1" ht="24" hidden="1" customHeight="1" x14ac:dyDescent="0.15">
      <c r="A458" s="216"/>
      <c r="B458" s="158"/>
      <c r="C458" s="720" t="s">
        <v>3154</v>
      </c>
      <c r="D458" s="720" t="s">
        <v>9654</v>
      </c>
      <c r="E458" s="720" t="s">
        <v>9662</v>
      </c>
      <c r="F458" s="720" t="s">
        <v>3154</v>
      </c>
      <c r="G458" s="625" t="s">
        <v>3154</v>
      </c>
      <c r="H458" s="720"/>
      <c r="I458" s="719">
        <v>14021</v>
      </c>
      <c r="J458" s="719"/>
      <c r="K458" s="719"/>
      <c r="L458" s="720" t="s">
        <v>310</v>
      </c>
      <c r="M458" s="719">
        <v>64</v>
      </c>
      <c r="N458" s="719">
        <v>100</v>
      </c>
      <c r="O458" s="719">
        <v>7140</v>
      </c>
      <c r="P458" s="719">
        <v>1</v>
      </c>
      <c r="Q458" s="719"/>
      <c r="R458" s="719">
        <v>200</v>
      </c>
      <c r="S458" s="625" t="s">
        <v>795</v>
      </c>
      <c r="T458" s="625"/>
      <c r="U458" s="720">
        <v>2016</v>
      </c>
      <c r="V458" s="720"/>
      <c r="W458" s="720"/>
      <c r="X458" s="720"/>
      <c r="Y458" s="720"/>
      <c r="Z458" s="720"/>
      <c r="AA458" s="720"/>
      <c r="AB458" s="719"/>
      <c r="AC458" s="720"/>
      <c r="AD458" s="720"/>
      <c r="AE458" s="720"/>
      <c r="AF458" s="720"/>
      <c r="AG458" s="720"/>
      <c r="AH458" s="720"/>
      <c r="AI458" s="720"/>
      <c r="AJ458" s="720"/>
      <c r="AK458" s="720"/>
      <c r="AL458" s="720"/>
      <c r="AM458" s="720"/>
      <c r="AN458" s="720"/>
      <c r="AO458" s="720"/>
      <c r="AP458" s="720"/>
      <c r="AQ458" s="720"/>
      <c r="AR458" s="720"/>
      <c r="AS458" s="720"/>
      <c r="AT458" s="720"/>
      <c r="AU458" s="720"/>
      <c r="AV458" s="720"/>
      <c r="AW458" s="720"/>
      <c r="AX458" s="721"/>
    </row>
    <row r="459" spans="1:50" s="207" customFormat="1" ht="24" hidden="1" customHeight="1" x14ac:dyDescent="0.15">
      <c r="A459" s="216"/>
      <c r="B459" s="158"/>
      <c r="C459" s="720" t="s">
        <v>3154</v>
      </c>
      <c r="D459" s="720" t="s">
        <v>12627</v>
      </c>
      <c r="E459" s="720" t="s">
        <v>9663</v>
      </c>
      <c r="F459" s="720" t="s">
        <v>3154</v>
      </c>
      <c r="G459" s="625" t="s">
        <v>3154</v>
      </c>
      <c r="H459" s="720"/>
      <c r="I459" s="719">
        <v>11000</v>
      </c>
      <c r="J459" s="719"/>
      <c r="K459" s="719"/>
      <c r="L459" s="720" t="s">
        <v>154</v>
      </c>
      <c r="M459" s="719">
        <v>64</v>
      </c>
      <c r="N459" s="719">
        <v>100</v>
      </c>
      <c r="O459" s="719">
        <v>6400</v>
      </c>
      <c r="P459" s="719">
        <v>1</v>
      </c>
      <c r="Q459" s="719"/>
      <c r="R459" s="719"/>
      <c r="S459" s="625"/>
      <c r="T459" s="625"/>
      <c r="U459" s="720">
        <v>2018</v>
      </c>
      <c r="V459" s="720"/>
      <c r="W459" s="720"/>
      <c r="X459" s="720"/>
      <c r="Y459" s="720"/>
      <c r="Z459" s="720"/>
      <c r="AA459" s="720"/>
      <c r="AB459" s="719"/>
      <c r="AC459" s="720"/>
      <c r="AD459" s="720"/>
      <c r="AE459" s="720"/>
      <c r="AF459" s="720"/>
      <c r="AG459" s="720"/>
      <c r="AH459" s="720"/>
      <c r="AI459" s="720"/>
      <c r="AJ459" s="720"/>
      <c r="AK459" s="720"/>
      <c r="AL459" s="720"/>
      <c r="AM459" s="720"/>
      <c r="AN459" s="720"/>
      <c r="AO459" s="720"/>
      <c r="AP459" s="720"/>
      <c r="AQ459" s="720"/>
      <c r="AR459" s="720"/>
      <c r="AS459" s="720"/>
      <c r="AT459" s="720"/>
      <c r="AU459" s="720"/>
      <c r="AV459" s="720"/>
      <c r="AW459" s="720"/>
      <c r="AX459" s="721"/>
    </row>
    <row r="460" spans="1:50" s="207" customFormat="1" ht="24" hidden="1" customHeight="1" x14ac:dyDescent="0.15">
      <c r="A460" s="216"/>
      <c r="B460" s="158"/>
      <c r="C460" s="720" t="s">
        <v>3154</v>
      </c>
      <c r="D460" s="720" t="s">
        <v>12628</v>
      </c>
      <c r="E460" s="720" t="s">
        <v>11418</v>
      </c>
      <c r="F460" s="720" t="s">
        <v>3154</v>
      </c>
      <c r="G460" s="625" t="s">
        <v>3154</v>
      </c>
      <c r="H460" s="720"/>
      <c r="I460" s="719">
        <v>22730</v>
      </c>
      <c r="J460" s="719">
        <v>132</v>
      </c>
      <c r="K460" s="719">
        <v>163</v>
      </c>
      <c r="L460" s="720" t="s">
        <v>310</v>
      </c>
      <c r="M460" s="719">
        <v>68</v>
      </c>
      <c r="N460" s="719">
        <v>105</v>
      </c>
      <c r="O460" s="719">
        <v>7140</v>
      </c>
      <c r="P460" s="719">
        <v>1</v>
      </c>
      <c r="Q460" s="719">
        <v>200</v>
      </c>
      <c r="R460" s="719">
        <v>200</v>
      </c>
      <c r="S460" s="625" t="s">
        <v>4792</v>
      </c>
      <c r="T460" s="720" t="s">
        <v>500</v>
      </c>
      <c r="U460" s="720">
        <v>2006</v>
      </c>
      <c r="V460" s="720"/>
      <c r="W460" s="720" t="s">
        <v>11419</v>
      </c>
      <c r="X460" s="720"/>
      <c r="Y460" s="720"/>
      <c r="Z460" s="720"/>
      <c r="AA460" s="720"/>
      <c r="AB460" s="719"/>
      <c r="AC460" s="720"/>
      <c r="AD460" s="720"/>
      <c r="AE460" s="720"/>
      <c r="AF460" s="720"/>
      <c r="AG460" s="720"/>
      <c r="AH460" s="720"/>
      <c r="AI460" s="720"/>
      <c r="AJ460" s="720"/>
      <c r="AK460" s="720"/>
      <c r="AL460" s="720"/>
      <c r="AM460" s="720"/>
      <c r="AN460" s="720"/>
      <c r="AO460" s="720"/>
      <c r="AP460" s="720"/>
      <c r="AQ460" s="720"/>
      <c r="AR460" s="720"/>
      <c r="AS460" s="720"/>
      <c r="AT460" s="720"/>
      <c r="AU460" s="720"/>
      <c r="AV460" s="720"/>
      <c r="AW460" s="720"/>
      <c r="AX460" s="721"/>
    </row>
    <row r="461" spans="1:50" s="207" customFormat="1" ht="24" hidden="1" customHeight="1" x14ac:dyDescent="0.15">
      <c r="A461" s="216"/>
      <c r="B461" s="158"/>
      <c r="C461" s="720" t="s">
        <v>3154</v>
      </c>
      <c r="D461" s="720" t="s">
        <v>12629</v>
      </c>
      <c r="E461" s="720" t="s">
        <v>12630</v>
      </c>
      <c r="F461" s="720" t="s">
        <v>3154</v>
      </c>
      <c r="G461" s="625" t="s">
        <v>3154</v>
      </c>
      <c r="H461" s="720">
        <v>22703</v>
      </c>
      <c r="I461" s="719"/>
      <c r="J461" s="719">
        <v>132</v>
      </c>
      <c r="K461" s="719">
        <v>163</v>
      </c>
      <c r="L461" s="720" t="s">
        <v>310</v>
      </c>
      <c r="M461" s="719">
        <v>68</v>
      </c>
      <c r="N461" s="719">
        <v>105</v>
      </c>
      <c r="O461" s="719">
        <v>7140</v>
      </c>
      <c r="P461" s="719">
        <v>1</v>
      </c>
      <c r="Q461" s="719">
        <v>200</v>
      </c>
      <c r="R461" s="719">
        <v>200</v>
      </c>
      <c r="S461" s="625" t="s">
        <v>4792</v>
      </c>
      <c r="T461" s="720" t="s">
        <v>500</v>
      </c>
      <c r="U461" s="720">
        <v>2018</v>
      </c>
      <c r="V461" s="720">
        <v>170</v>
      </c>
      <c r="W461" s="720"/>
      <c r="X461" s="720"/>
      <c r="Y461" s="720"/>
      <c r="Z461" s="720"/>
      <c r="AA461" s="720"/>
      <c r="AB461" s="719"/>
      <c r="AC461" s="720"/>
      <c r="AD461" s="720"/>
      <c r="AE461" s="720"/>
      <c r="AF461" s="720"/>
      <c r="AG461" s="720"/>
      <c r="AH461" s="720"/>
      <c r="AI461" s="720"/>
      <c r="AJ461" s="720"/>
      <c r="AK461" s="720"/>
      <c r="AL461" s="720"/>
      <c r="AM461" s="720"/>
      <c r="AN461" s="720"/>
      <c r="AO461" s="720"/>
      <c r="AP461" s="720"/>
      <c r="AQ461" s="720"/>
      <c r="AR461" s="720"/>
      <c r="AS461" s="720"/>
      <c r="AT461" s="720"/>
      <c r="AU461" s="720"/>
      <c r="AV461" s="720"/>
      <c r="AW461" s="720"/>
      <c r="AX461" s="721"/>
    </row>
    <row r="462" spans="1:50" s="207" customFormat="1" ht="24" hidden="1" customHeight="1" x14ac:dyDescent="0.15">
      <c r="A462" s="216"/>
      <c r="B462" s="158"/>
      <c r="C462" s="625" t="s">
        <v>3306</v>
      </c>
      <c r="D462" s="726" t="s">
        <v>12631</v>
      </c>
      <c r="E462" s="625" t="s">
        <v>12632</v>
      </c>
      <c r="F462" s="625" t="s">
        <v>3306</v>
      </c>
      <c r="G462" s="625" t="s">
        <v>12633</v>
      </c>
      <c r="H462" s="627"/>
      <c r="I462" s="626">
        <v>57479</v>
      </c>
      <c r="J462" s="626"/>
      <c r="K462" s="626"/>
      <c r="L462" s="625" t="s">
        <v>310</v>
      </c>
      <c r="M462" s="626">
        <v>62</v>
      </c>
      <c r="N462" s="626">
        <v>101</v>
      </c>
      <c r="O462" s="626">
        <v>6262</v>
      </c>
      <c r="P462" s="626">
        <v>1</v>
      </c>
      <c r="Q462" s="626">
        <v>120</v>
      </c>
      <c r="R462" s="626">
        <v>120</v>
      </c>
      <c r="S462" s="625" t="s">
        <v>795</v>
      </c>
      <c r="T462" s="625" t="s">
        <v>1111</v>
      </c>
      <c r="U462" s="625">
        <v>2009</v>
      </c>
      <c r="V462" s="627"/>
      <c r="W462" s="627"/>
      <c r="X462" s="627"/>
      <c r="Y462" s="627"/>
      <c r="Z462" s="627"/>
      <c r="AA462" s="627"/>
      <c r="AB462" s="626">
        <v>3900</v>
      </c>
      <c r="AC462" s="625"/>
      <c r="AD462" s="625"/>
      <c r="AE462" s="627"/>
      <c r="AF462" s="627"/>
      <c r="AG462" s="627"/>
      <c r="AH462" s="627"/>
      <c r="AI462" s="627"/>
      <c r="AJ462" s="627"/>
      <c r="AK462" s="627"/>
      <c r="AL462" s="627"/>
      <c r="AM462" s="627"/>
      <c r="AN462" s="627"/>
      <c r="AO462" s="627"/>
      <c r="AP462" s="627"/>
      <c r="AQ462" s="627"/>
      <c r="AR462" s="627"/>
      <c r="AS462" s="627"/>
      <c r="AT462" s="627"/>
      <c r="AU462" s="627"/>
      <c r="AV462" s="627"/>
      <c r="AW462" s="627"/>
      <c r="AX462" s="295" t="s">
        <v>9672</v>
      </c>
    </row>
    <row r="463" spans="1:50" s="207" customFormat="1" ht="24" hidden="1" customHeight="1" x14ac:dyDescent="0.15">
      <c r="A463" s="216"/>
      <c r="B463" s="158"/>
      <c r="C463" s="625" t="s">
        <v>3306</v>
      </c>
      <c r="D463" s="625" t="s">
        <v>9673</v>
      </c>
      <c r="E463" s="625" t="s">
        <v>12634</v>
      </c>
      <c r="F463" s="625" t="s">
        <v>3306</v>
      </c>
      <c r="G463" s="625" t="s">
        <v>12635</v>
      </c>
      <c r="H463" s="627">
        <v>2</v>
      </c>
      <c r="I463" s="626">
        <v>9940</v>
      </c>
      <c r="J463" s="626"/>
      <c r="K463" s="626"/>
      <c r="L463" s="625" t="s">
        <v>310</v>
      </c>
      <c r="M463" s="626">
        <v>68</v>
      </c>
      <c r="N463" s="626">
        <v>106</v>
      </c>
      <c r="O463" s="626">
        <v>7208</v>
      </c>
      <c r="P463" s="626">
        <v>1</v>
      </c>
      <c r="Q463" s="626">
        <v>668</v>
      </c>
      <c r="R463" s="626">
        <v>668</v>
      </c>
      <c r="S463" s="625" t="s">
        <v>499</v>
      </c>
      <c r="T463" s="625" t="s">
        <v>15645</v>
      </c>
      <c r="U463" s="625">
        <v>2002</v>
      </c>
      <c r="V463" s="626"/>
      <c r="W463" s="295" t="s">
        <v>15646</v>
      </c>
      <c r="X463" s="724"/>
      <c r="Y463" s="724"/>
      <c r="Z463" s="724"/>
      <c r="AA463" s="724"/>
      <c r="AB463" s="626"/>
      <c r="AC463" s="625"/>
      <c r="AD463" s="625"/>
      <c r="AE463" s="627"/>
      <c r="AF463" s="627"/>
      <c r="AG463" s="627"/>
      <c r="AH463" s="627"/>
      <c r="AI463" s="627"/>
      <c r="AJ463" s="627"/>
      <c r="AK463" s="627"/>
      <c r="AL463" s="627"/>
      <c r="AM463" s="627"/>
      <c r="AN463" s="627"/>
      <c r="AO463" s="627"/>
      <c r="AP463" s="627"/>
      <c r="AQ463" s="627"/>
      <c r="AR463" s="627"/>
      <c r="AS463" s="627"/>
      <c r="AT463" s="627"/>
      <c r="AU463" s="627"/>
      <c r="AV463" s="627"/>
      <c r="AW463" s="627"/>
      <c r="AX463" s="295" t="s">
        <v>15646</v>
      </c>
    </row>
    <row r="464" spans="1:50" s="207" customFormat="1" ht="24" hidden="1" customHeight="1" x14ac:dyDescent="0.15">
      <c r="A464" s="216"/>
      <c r="B464" s="158"/>
      <c r="C464" s="720" t="s">
        <v>3168</v>
      </c>
      <c r="D464" s="720" t="s">
        <v>9675</v>
      </c>
      <c r="E464" s="720" t="s">
        <v>12636</v>
      </c>
      <c r="F464" s="720" t="s">
        <v>3168</v>
      </c>
      <c r="G464" s="720" t="s">
        <v>15647</v>
      </c>
      <c r="H464" s="720"/>
      <c r="I464" s="733">
        <v>7009</v>
      </c>
      <c r="J464" s="720">
        <v>147</v>
      </c>
      <c r="K464" s="720">
        <v>147</v>
      </c>
      <c r="L464" s="720" t="s">
        <v>310</v>
      </c>
      <c r="M464" s="719">
        <v>62</v>
      </c>
      <c r="N464" s="719">
        <v>95</v>
      </c>
      <c r="O464" s="719">
        <v>5890</v>
      </c>
      <c r="P464" s="719">
        <v>1</v>
      </c>
      <c r="Q464" s="720">
        <v>300</v>
      </c>
      <c r="R464" s="720">
        <v>1000</v>
      </c>
      <c r="S464" s="720" t="s">
        <v>185</v>
      </c>
      <c r="T464" s="720" t="s">
        <v>500</v>
      </c>
      <c r="U464" s="720">
        <v>2003</v>
      </c>
      <c r="V464" s="720"/>
      <c r="W464" s="720"/>
      <c r="X464" s="720"/>
      <c r="Y464" s="720"/>
      <c r="Z464" s="720"/>
      <c r="AA464" s="720"/>
      <c r="AB464" s="720">
        <v>487</v>
      </c>
      <c r="AC464" s="720"/>
      <c r="AD464" s="720"/>
      <c r="AE464" s="720"/>
      <c r="AF464" s="720"/>
      <c r="AG464" s="720"/>
      <c r="AH464" s="720"/>
      <c r="AI464" s="720"/>
      <c r="AJ464" s="720"/>
      <c r="AK464" s="720"/>
      <c r="AL464" s="720"/>
      <c r="AM464" s="720"/>
      <c r="AN464" s="720"/>
      <c r="AO464" s="720"/>
      <c r="AP464" s="720"/>
      <c r="AQ464" s="720"/>
      <c r="AR464" s="720"/>
      <c r="AS464" s="720"/>
      <c r="AT464" s="720"/>
      <c r="AU464" s="720"/>
      <c r="AV464" s="720"/>
      <c r="AW464" s="720"/>
      <c r="AX464" s="1180"/>
    </row>
    <row r="465" spans="1:50" s="207" customFormat="1" ht="24" hidden="1" customHeight="1" x14ac:dyDescent="0.15">
      <c r="A465" s="216"/>
      <c r="B465" s="158"/>
      <c r="C465" s="720" t="s">
        <v>3168</v>
      </c>
      <c r="D465" s="720" t="s">
        <v>9676</v>
      </c>
      <c r="E465" s="720" t="s">
        <v>9677</v>
      </c>
      <c r="F465" s="720" t="s">
        <v>3168</v>
      </c>
      <c r="G465" s="720" t="s">
        <v>325</v>
      </c>
      <c r="H465" s="720"/>
      <c r="I465" s="733">
        <v>42421</v>
      </c>
      <c r="J465" s="720">
        <v>50</v>
      </c>
      <c r="K465" s="720">
        <v>50</v>
      </c>
      <c r="L465" s="720" t="s">
        <v>310</v>
      </c>
      <c r="M465" s="719">
        <v>68</v>
      </c>
      <c r="N465" s="719">
        <v>103</v>
      </c>
      <c r="O465" s="719">
        <v>6500</v>
      </c>
      <c r="P465" s="719">
        <v>1</v>
      </c>
      <c r="Q465" s="720">
        <v>393</v>
      </c>
      <c r="R465" s="733">
        <v>393</v>
      </c>
      <c r="S465" s="720" t="s">
        <v>499</v>
      </c>
      <c r="T465" s="720" t="s">
        <v>500</v>
      </c>
      <c r="U465" s="720">
        <v>2005</v>
      </c>
      <c r="V465" s="720"/>
      <c r="W465" s="720"/>
      <c r="X465" s="720"/>
      <c r="Y465" s="720"/>
      <c r="Z465" s="720"/>
      <c r="AA465" s="720"/>
      <c r="AB465" s="733">
        <v>1200</v>
      </c>
      <c r="AC465" s="720"/>
      <c r="AD465" s="720"/>
      <c r="AE465" s="720"/>
      <c r="AF465" s="720"/>
      <c r="AG465" s="720"/>
      <c r="AH465" s="720"/>
      <c r="AI465" s="720"/>
      <c r="AJ465" s="720"/>
      <c r="AK465" s="720"/>
      <c r="AL465" s="720"/>
      <c r="AM465" s="720"/>
      <c r="AN465" s="720"/>
      <c r="AO465" s="720"/>
      <c r="AP465" s="720"/>
      <c r="AQ465" s="720"/>
      <c r="AR465" s="720"/>
      <c r="AS465" s="720"/>
      <c r="AT465" s="720"/>
      <c r="AU465" s="720"/>
      <c r="AV465" s="720"/>
      <c r="AW465" s="720"/>
      <c r="AX465" s="721"/>
    </row>
    <row r="466" spans="1:50" s="207" customFormat="1" ht="24" hidden="1" customHeight="1" x14ac:dyDescent="0.15">
      <c r="A466" s="216"/>
      <c r="B466" s="158"/>
      <c r="C466" s="720" t="s">
        <v>3168</v>
      </c>
      <c r="D466" s="720" t="s">
        <v>9678</v>
      </c>
      <c r="E466" s="720" t="s">
        <v>9679</v>
      </c>
      <c r="F466" s="720" t="s">
        <v>3168</v>
      </c>
      <c r="G466" s="720" t="s">
        <v>15648</v>
      </c>
      <c r="H466" s="720"/>
      <c r="I466" s="733">
        <v>19477</v>
      </c>
      <c r="J466" s="720">
        <v>196.58</v>
      </c>
      <c r="K466" s="720">
        <v>208.66</v>
      </c>
      <c r="L466" s="720" t="s">
        <v>310</v>
      </c>
      <c r="M466" s="719">
        <v>68</v>
      </c>
      <c r="N466" s="719">
        <v>100</v>
      </c>
      <c r="O466" s="719">
        <v>6800</v>
      </c>
      <c r="P466" s="719">
        <v>1</v>
      </c>
      <c r="Q466" s="720">
        <v>354</v>
      </c>
      <c r="R466" s="733">
        <v>1000</v>
      </c>
      <c r="S466" s="720" t="s">
        <v>499</v>
      </c>
      <c r="T466" s="720" t="s">
        <v>500</v>
      </c>
      <c r="U466" s="720">
        <v>2009</v>
      </c>
      <c r="V466" s="720"/>
      <c r="W466" s="720"/>
      <c r="X466" s="720"/>
      <c r="Y466" s="720"/>
      <c r="Z466" s="720"/>
      <c r="AA466" s="720"/>
      <c r="AB466" s="733">
        <v>2278</v>
      </c>
      <c r="AC466" s="720"/>
      <c r="AD466" s="720"/>
      <c r="AE466" s="720"/>
      <c r="AF466" s="720"/>
      <c r="AG466" s="720"/>
      <c r="AH466" s="720"/>
      <c r="AI466" s="720"/>
      <c r="AJ466" s="720"/>
      <c r="AK466" s="720"/>
      <c r="AL466" s="720"/>
      <c r="AM466" s="720"/>
      <c r="AN466" s="720"/>
      <c r="AO466" s="720"/>
      <c r="AP466" s="720"/>
      <c r="AQ466" s="720"/>
      <c r="AR466" s="720"/>
      <c r="AS466" s="720"/>
      <c r="AT466" s="720"/>
      <c r="AU466" s="720"/>
      <c r="AV466" s="720"/>
      <c r="AW466" s="720"/>
      <c r="AX466" s="721"/>
    </row>
    <row r="467" spans="1:50" s="207" customFormat="1" ht="24" hidden="1" customHeight="1" x14ac:dyDescent="0.15">
      <c r="A467" s="216"/>
      <c r="B467" s="158"/>
      <c r="C467" s="720" t="s">
        <v>3168</v>
      </c>
      <c r="D467" s="720" t="s">
        <v>9680</v>
      </c>
      <c r="E467" s="720" t="s">
        <v>12637</v>
      </c>
      <c r="F467" s="720" t="s">
        <v>3168</v>
      </c>
      <c r="G467" s="720" t="s">
        <v>15649</v>
      </c>
      <c r="H467" s="720"/>
      <c r="I467" s="733">
        <v>15000</v>
      </c>
      <c r="J467" s="720">
        <v>182</v>
      </c>
      <c r="K467" s="720">
        <v>147</v>
      </c>
      <c r="L467" s="720" t="s">
        <v>310</v>
      </c>
      <c r="M467" s="719">
        <v>64</v>
      </c>
      <c r="N467" s="719">
        <v>97</v>
      </c>
      <c r="O467" s="719">
        <v>6208</v>
      </c>
      <c r="P467" s="719">
        <v>1</v>
      </c>
      <c r="Q467" s="720">
        <v>168</v>
      </c>
      <c r="R467" s="733">
        <v>200</v>
      </c>
      <c r="S467" s="720" t="s">
        <v>499</v>
      </c>
      <c r="T467" s="720" t="s">
        <v>500</v>
      </c>
      <c r="U467" s="720">
        <v>2012</v>
      </c>
      <c r="V467" s="720"/>
      <c r="W467" s="720"/>
      <c r="X467" s="720"/>
      <c r="Y467" s="720"/>
      <c r="Z467" s="720"/>
      <c r="AA467" s="720"/>
      <c r="AB467" s="733">
        <v>1462</v>
      </c>
      <c r="AC467" s="720"/>
      <c r="AD467" s="720"/>
      <c r="AE467" s="720"/>
      <c r="AF467" s="720"/>
      <c r="AG467" s="720"/>
      <c r="AH467" s="720"/>
      <c r="AI467" s="720"/>
      <c r="AJ467" s="720"/>
      <c r="AK467" s="720"/>
      <c r="AL467" s="720"/>
      <c r="AM467" s="720"/>
      <c r="AN467" s="720"/>
      <c r="AO467" s="720"/>
      <c r="AP467" s="720"/>
      <c r="AQ467" s="720"/>
      <c r="AR467" s="720"/>
      <c r="AS467" s="720"/>
      <c r="AT467" s="720"/>
      <c r="AU467" s="720"/>
      <c r="AV467" s="720"/>
      <c r="AW467" s="720"/>
      <c r="AX467" s="721"/>
    </row>
    <row r="468" spans="1:50" s="207" customFormat="1" ht="24" hidden="1" customHeight="1" x14ac:dyDescent="0.15">
      <c r="A468" s="216"/>
      <c r="B468" s="158"/>
      <c r="C468" s="720" t="s">
        <v>3168</v>
      </c>
      <c r="D468" s="720" t="s">
        <v>9681</v>
      </c>
      <c r="E468" s="720" t="s">
        <v>12638</v>
      </c>
      <c r="F468" s="720" t="s">
        <v>3168</v>
      </c>
      <c r="G468" s="720" t="s">
        <v>15649</v>
      </c>
      <c r="H468" s="720"/>
      <c r="I468" s="733">
        <v>16136</v>
      </c>
      <c r="J468" s="720">
        <v>132</v>
      </c>
      <c r="K468" s="720">
        <v>132</v>
      </c>
      <c r="L468" s="720" t="s">
        <v>310</v>
      </c>
      <c r="M468" s="719">
        <v>64</v>
      </c>
      <c r="N468" s="719">
        <v>97</v>
      </c>
      <c r="O468" s="719">
        <v>6208</v>
      </c>
      <c r="P468" s="719">
        <v>1</v>
      </c>
      <c r="Q468" s="720">
        <v>192</v>
      </c>
      <c r="R468" s="733">
        <v>220</v>
      </c>
      <c r="S468" s="720" t="s">
        <v>499</v>
      </c>
      <c r="T468" s="720" t="s">
        <v>500</v>
      </c>
      <c r="U468" s="720">
        <v>2012</v>
      </c>
      <c r="V468" s="720"/>
      <c r="W468" s="720"/>
      <c r="X468" s="720"/>
      <c r="Y468" s="720"/>
      <c r="Z468" s="720"/>
      <c r="AA468" s="720"/>
      <c r="AB468" s="733">
        <v>1490</v>
      </c>
      <c r="AC468" s="720"/>
      <c r="AD468" s="720"/>
      <c r="AE468" s="720"/>
      <c r="AF468" s="720"/>
      <c r="AG468" s="720"/>
      <c r="AH468" s="720"/>
      <c r="AI468" s="720"/>
      <c r="AJ468" s="720"/>
      <c r="AK468" s="720"/>
      <c r="AL468" s="720"/>
      <c r="AM468" s="720"/>
      <c r="AN468" s="720"/>
      <c r="AO468" s="720"/>
      <c r="AP468" s="720"/>
      <c r="AQ468" s="720"/>
      <c r="AR468" s="720"/>
      <c r="AS468" s="720"/>
      <c r="AT468" s="720"/>
      <c r="AU468" s="720"/>
      <c r="AV468" s="720"/>
      <c r="AW468" s="720"/>
      <c r="AX468" s="721"/>
    </row>
    <row r="469" spans="1:50" s="207" customFormat="1" ht="24" hidden="1" customHeight="1" x14ac:dyDescent="0.15">
      <c r="A469" s="216"/>
      <c r="B469" s="158"/>
      <c r="C469" s="720" t="s">
        <v>3168</v>
      </c>
      <c r="D469" s="720" t="s">
        <v>9682</v>
      </c>
      <c r="E469" s="720" t="s">
        <v>9682</v>
      </c>
      <c r="F469" s="720" t="s">
        <v>3168</v>
      </c>
      <c r="G469" s="720" t="s">
        <v>325</v>
      </c>
      <c r="H469" s="733">
        <v>42421</v>
      </c>
      <c r="I469" s="733">
        <v>42421</v>
      </c>
      <c r="J469" s="720">
        <v>76.5</v>
      </c>
      <c r="K469" s="720">
        <v>76.5</v>
      </c>
      <c r="L469" s="720" t="s">
        <v>310</v>
      </c>
      <c r="M469" s="719">
        <v>66</v>
      </c>
      <c r="N469" s="719">
        <v>102</v>
      </c>
      <c r="O469" s="719">
        <v>6732</v>
      </c>
      <c r="P469" s="719">
        <v>1</v>
      </c>
      <c r="Q469" s="720">
        <v>334</v>
      </c>
      <c r="R469" s="733">
        <v>334</v>
      </c>
      <c r="S469" s="720" t="s">
        <v>499</v>
      </c>
      <c r="T469" s="720" t="s">
        <v>500</v>
      </c>
      <c r="U469" s="720">
        <v>2014</v>
      </c>
      <c r="V469" s="733">
        <v>1667</v>
      </c>
      <c r="W469" s="720" t="s">
        <v>9683</v>
      </c>
      <c r="X469" s="720"/>
      <c r="Y469" s="720"/>
      <c r="Z469" s="720"/>
      <c r="AA469" s="720"/>
      <c r="AB469" s="733">
        <v>1667</v>
      </c>
      <c r="AC469" s="720" t="s">
        <v>9683</v>
      </c>
      <c r="AD469" s="720"/>
      <c r="AE469" s="720"/>
      <c r="AF469" s="720"/>
      <c r="AG469" s="720"/>
      <c r="AH469" s="720"/>
      <c r="AI469" s="720"/>
      <c r="AJ469" s="720"/>
      <c r="AK469" s="720"/>
      <c r="AL469" s="720"/>
      <c r="AM469" s="720"/>
      <c r="AN469" s="720"/>
      <c r="AO469" s="720"/>
      <c r="AP469" s="720"/>
      <c r="AQ469" s="720"/>
      <c r="AR469" s="720"/>
      <c r="AS469" s="720"/>
      <c r="AT469" s="720"/>
      <c r="AU469" s="720"/>
      <c r="AV469" s="720"/>
      <c r="AW469" s="720"/>
      <c r="AX469" s="721"/>
    </row>
    <row r="470" spans="1:50" s="207" customFormat="1" ht="24" hidden="1" customHeight="1" x14ac:dyDescent="0.15">
      <c r="A470" s="216"/>
      <c r="B470" s="158"/>
      <c r="C470" s="625" t="s">
        <v>3168</v>
      </c>
      <c r="D470" s="627" t="s">
        <v>9682</v>
      </c>
      <c r="E470" s="645" t="s">
        <v>11425</v>
      </c>
      <c r="F470" s="627" t="s">
        <v>3168</v>
      </c>
      <c r="G470" s="627" t="s">
        <v>11426</v>
      </c>
      <c r="H470" s="657"/>
      <c r="I470" s="626">
        <v>11156</v>
      </c>
      <c r="J470" s="626"/>
      <c r="K470" s="626"/>
      <c r="L470" s="626" t="s">
        <v>310</v>
      </c>
      <c r="M470" s="626">
        <v>66</v>
      </c>
      <c r="N470" s="626">
        <v>105</v>
      </c>
      <c r="O470" s="626">
        <v>6930</v>
      </c>
      <c r="P470" s="626">
        <v>1</v>
      </c>
      <c r="Q470" s="626">
        <v>324</v>
      </c>
      <c r="R470" s="626">
        <v>324</v>
      </c>
      <c r="S470" s="626" t="s">
        <v>185</v>
      </c>
      <c r="T470" s="626" t="s">
        <v>500</v>
      </c>
      <c r="U470" s="720">
        <v>2018</v>
      </c>
      <c r="V470" s="627"/>
      <c r="W470" s="625"/>
      <c r="X470" s="627"/>
      <c r="Y470" s="627"/>
      <c r="Z470" s="627"/>
      <c r="AA470" s="627"/>
      <c r="AB470" s="722">
        <v>2000</v>
      </c>
      <c r="AC470" s="627"/>
      <c r="AD470" s="626"/>
      <c r="AE470" s="625"/>
      <c r="AF470" s="625"/>
      <c r="AG470" s="627"/>
      <c r="AH470" s="627"/>
      <c r="AI470" s="627"/>
      <c r="AJ470" s="627"/>
      <c r="AK470" s="627"/>
      <c r="AL470" s="627"/>
      <c r="AM470" s="627"/>
      <c r="AN470" s="627"/>
      <c r="AO470" s="627"/>
      <c r="AP470" s="627"/>
      <c r="AQ470" s="627"/>
      <c r="AR470" s="627"/>
      <c r="AS470" s="627"/>
      <c r="AT470" s="627"/>
      <c r="AU470" s="627"/>
      <c r="AV470" s="627"/>
      <c r="AW470" s="627"/>
      <c r="AX470" s="734"/>
    </row>
    <row r="471" spans="1:50" s="207" customFormat="1" ht="24" hidden="1" customHeight="1" x14ac:dyDescent="0.15">
      <c r="A471" s="216"/>
      <c r="B471" s="158"/>
      <c r="C471" s="720" t="s">
        <v>3168</v>
      </c>
      <c r="D471" s="720" t="s">
        <v>9680</v>
      </c>
      <c r="E471" s="720" t="s">
        <v>15650</v>
      </c>
      <c r="F471" s="720" t="s">
        <v>3168</v>
      </c>
      <c r="G471" s="720" t="s">
        <v>15649</v>
      </c>
      <c r="H471" s="720"/>
      <c r="I471" s="733">
        <v>87246.9</v>
      </c>
      <c r="J471" s="720">
        <v>40.14</v>
      </c>
      <c r="K471" s="720">
        <v>40.14</v>
      </c>
      <c r="L471" s="720" t="s">
        <v>310</v>
      </c>
      <c r="M471" s="719">
        <v>72</v>
      </c>
      <c r="N471" s="719">
        <v>105</v>
      </c>
      <c r="O471" s="719">
        <v>7560</v>
      </c>
      <c r="P471" s="719">
        <v>1</v>
      </c>
      <c r="Q471" s="720">
        <v>100</v>
      </c>
      <c r="R471" s="733">
        <v>100</v>
      </c>
      <c r="S471" s="625" t="s">
        <v>185</v>
      </c>
      <c r="T471" s="625" t="s">
        <v>12665</v>
      </c>
      <c r="U471" s="720">
        <v>2014</v>
      </c>
      <c r="V471" s="720"/>
      <c r="W471" s="720"/>
      <c r="X471" s="720"/>
      <c r="Y471" s="720"/>
      <c r="Z471" s="720"/>
      <c r="AA471" s="720"/>
      <c r="AB471" s="733"/>
      <c r="AC471" s="720"/>
      <c r="AD471" s="720"/>
      <c r="AE471" s="720"/>
      <c r="AF471" s="720"/>
      <c r="AG471" s="720"/>
      <c r="AH471" s="720"/>
      <c r="AI471" s="720"/>
      <c r="AJ471" s="720"/>
      <c r="AK471" s="720"/>
      <c r="AL471" s="720"/>
      <c r="AM471" s="720"/>
      <c r="AN471" s="720"/>
      <c r="AO471" s="720"/>
      <c r="AP471" s="720"/>
      <c r="AQ471" s="720"/>
      <c r="AR471" s="720"/>
      <c r="AS471" s="720"/>
      <c r="AT471" s="720"/>
      <c r="AU471" s="720"/>
      <c r="AV471" s="720"/>
      <c r="AW471" s="720"/>
      <c r="AX471" s="721" t="s">
        <v>15651</v>
      </c>
    </row>
    <row r="472" spans="1:50" s="207" customFormat="1" ht="24" hidden="1" customHeight="1" x14ac:dyDescent="0.15">
      <c r="A472" s="216"/>
      <c r="B472" s="158"/>
      <c r="C472" s="720" t="s">
        <v>3168</v>
      </c>
      <c r="D472" s="720" t="s">
        <v>9681</v>
      </c>
      <c r="E472" s="720" t="s">
        <v>15652</v>
      </c>
      <c r="F472" s="720" t="s">
        <v>3168</v>
      </c>
      <c r="G472" s="720" t="s">
        <v>15649</v>
      </c>
      <c r="H472" s="720"/>
      <c r="I472" s="733">
        <v>11567.5</v>
      </c>
      <c r="J472" s="720">
        <v>83.79</v>
      </c>
      <c r="K472" s="720">
        <v>77.19</v>
      </c>
      <c r="L472" s="720" t="s">
        <v>310</v>
      </c>
      <c r="M472" s="719">
        <v>50</v>
      </c>
      <c r="N472" s="719">
        <v>80</v>
      </c>
      <c r="O472" s="719">
        <v>4000</v>
      </c>
      <c r="P472" s="719">
        <v>1</v>
      </c>
      <c r="Q472" s="720">
        <v>60</v>
      </c>
      <c r="R472" s="733">
        <v>60</v>
      </c>
      <c r="S472" s="720" t="s">
        <v>499</v>
      </c>
      <c r="T472" s="720" t="s">
        <v>2280</v>
      </c>
      <c r="U472" s="720">
        <v>2014</v>
      </c>
      <c r="V472" s="720"/>
      <c r="W472" s="720"/>
      <c r="X472" s="720"/>
      <c r="Y472" s="720"/>
      <c r="Z472" s="720"/>
      <c r="AA472" s="720"/>
      <c r="AB472" s="733"/>
      <c r="AC472" s="720"/>
      <c r="AD472" s="720"/>
      <c r="AE472" s="720"/>
      <c r="AF472" s="720"/>
      <c r="AG472" s="720"/>
      <c r="AH472" s="720"/>
      <c r="AI472" s="720"/>
      <c r="AJ472" s="720"/>
      <c r="AK472" s="720"/>
      <c r="AL472" s="720"/>
      <c r="AM472" s="720"/>
      <c r="AN472" s="720"/>
      <c r="AO472" s="720"/>
      <c r="AP472" s="720"/>
      <c r="AQ472" s="720"/>
      <c r="AR472" s="720"/>
      <c r="AS472" s="720"/>
      <c r="AT472" s="720"/>
      <c r="AU472" s="720"/>
      <c r="AV472" s="720"/>
      <c r="AW472" s="720"/>
      <c r="AX472" s="721" t="s">
        <v>15651</v>
      </c>
    </row>
    <row r="473" spans="1:50" s="207" customFormat="1" ht="24" hidden="1" customHeight="1" x14ac:dyDescent="0.15">
      <c r="A473" s="216"/>
      <c r="B473" s="158"/>
      <c r="C473" s="625" t="s">
        <v>3526</v>
      </c>
      <c r="D473" s="625" t="s">
        <v>12644</v>
      </c>
      <c r="E473" s="625" t="s">
        <v>12645</v>
      </c>
      <c r="F473" s="625" t="s">
        <v>3526</v>
      </c>
      <c r="G473" s="625" t="s">
        <v>3528</v>
      </c>
      <c r="H473" s="627">
        <v>1</v>
      </c>
      <c r="I473" s="626">
        <v>30557</v>
      </c>
      <c r="J473" s="626">
        <v>250</v>
      </c>
      <c r="K473" s="626">
        <v>296</v>
      </c>
      <c r="L473" s="625" t="s">
        <v>310</v>
      </c>
      <c r="M473" s="626">
        <v>64</v>
      </c>
      <c r="N473" s="626">
        <v>100</v>
      </c>
      <c r="O473" s="626">
        <v>6400</v>
      </c>
      <c r="P473" s="626">
        <v>1</v>
      </c>
      <c r="Q473" s="626">
        <v>1000</v>
      </c>
      <c r="R473" s="626">
        <v>3000</v>
      </c>
      <c r="S473" s="625" t="s">
        <v>185</v>
      </c>
      <c r="T473" s="625" t="s">
        <v>500</v>
      </c>
      <c r="U473" s="625">
        <v>1986</v>
      </c>
      <c r="V473" s="627">
        <v>399</v>
      </c>
      <c r="W473" s="627"/>
      <c r="X473" s="627"/>
      <c r="Y473" s="627"/>
      <c r="Z473" s="627"/>
      <c r="AA473" s="627"/>
      <c r="AB473" s="626">
        <v>399</v>
      </c>
      <c r="AC473" s="625"/>
      <c r="AD473" s="625"/>
      <c r="AE473" s="627"/>
      <c r="AF473" s="627"/>
      <c r="AG473" s="627"/>
      <c r="AH473" s="627"/>
      <c r="AI473" s="627"/>
      <c r="AJ473" s="627"/>
      <c r="AK473" s="627" t="s">
        <v>4827</v>
      </c>
      <c r="AL473" s="627">
        <v>1</v>
      </c>
      <c r="AM473" s="627">
        <v>600</v>
      </c>
      <c r="AN473" s="627"/>
      <c r="AO473" s="627" t="s">
        <v>688</v>
      </c>
      <c r="AP473" s="627" t="s">
        <v>780</v>
      </c>
      <c r="AQ473" s="627">
        <v>1</v>
      </c>
      <c r="AR473" s="627">
        <v>600</v>
      </c>
      <c r="AS473" s="627"/>
      <c r="AT473" s="627" t="s">
        <v>688</v>
      </c>
      <c r="AU473" s="627"/>
      <c r="AV473" s="627"/>
      <c r="AW473" s="627"/>
      <c r="AX473" s="295"/>
    </row>
    <row r="474" spans="1:50" s="207" customFormat="1" ht="24" hidden="1" customHeight="1" x14ac:dyDescent="0.15">
      <c r="A474" s="216"/>
      <c r="B474" s="158"/>
      <c r="C474" s="625" t="s">
        <v>3526</v>
      </c>
      <c r="D474" s="625" t="s">
        <v>12646</v>
      </c>
      <c r="E474" s="625" t="s">
        <v>12647</v>
      </c>
      <c r="F474" s="625" t="s">
        <v>3526</v>
      </c>
      <c r="G474" s="625" t="s">
        <v>3528</v>
      </c>
      <c r="H474" s="731">
        <v>1</v>
      </c>
      <c r="I474" s="626">
        <v>15500</v>
      </c>
      <c r="J474" s="626">
        <v>90</v>
      </c>
      <c r="K474" s="626">
        <v>141.11000000000001</v>
      </c>
      <c r="L474" s="625" t="s">
        <v>310</v>
      </c>
      <c r="M474" s="626">
        <v>50</v>
      </c>
      <c r="N474" s="626">
        <v>100</v>
      </c>
      <c r="O474" s="626">
        <v>5000</v>
      </c>
      <c r="P474" s="626">
        <v>1</v>
      </c>
      <c r="Q474" s="626">
        <v>100</v>
      </c>
      <c r="R474" s="626">
        <v>3000</v>
      </c>
      <c r="S474" s="625" t="s">
        <v>9692</v>
      </c>
      <c r="T474" s="625" t="s">
        <v>9522</v>
      </c>
      <c r="U474" s="625">
        <v>1993</v>
      </c>
      <c r="V474" s="627"/>
      <c r="W474" s="627"/>
      <c r="X474" s="627"/>
      <c r="Y474" s="627"/>
      <c r="Z474" s="627"/>
      <c r="AA474" s="627"/>
      <c r="AB474" s="626">
        <v>2023</v>
      </c>
      <c r="AC474" s="625"/>
      <c r="AD474" s="625"/>
      <c r="AE474" s="627"/>
      <c r="AF474" s="627"/>
      <c r="AG474" s="627"/>
      <c r="AH474" s="627"/>
      <c r="AI474" s="627"/>
      <c r="AJ474" s="627"/>
      <c r="AK474" s="627"/>
      <c r="AL474" s="627"/>
      <c r="AM474" s="627"/>
      <c r="AN474" s="627"/>
      <c r="AO474" s="627"/>
      <c r="AP474" s="627"/>
      <c r="AQ474" s="627"/>
      <c r="AR474" s="627"/>
      <c r="AS474" s="627"/>
      <c r="AT474" s="627"/>
      <c r="AU474" s="627"/>
      <c r="AV474" s="627"/>
      <c r="AW474" s="627"/>
      <c r="AX474" s="295"/>
    </row>
    <row r="475" spans="1:50" s="207" customFormat="1" ht="24" hidden="1" customHeight="1" x14ac:dyDescent="0.15">
      <c r="A475" s="216"/>
      <c r="B475" s="158"/>
      <c r="C475" s="625" t="s">
        <v>3526</v>
      </c>
      <c r="D475" s="625" t="s">
        <v>12648</v>
      </c>
      <c r="E475" s="625" t="s">
        <v>12649</v>
      </c>
      <c r="F475" s="625" t="s">
        <v>3526</v>
      </c>
      <c r="G475" s="625" t="s">
        <v>3528</v>
      </c>
      <c r="H475" s="627">
        <v>2</v>
      </c>
      <c r="I475" s="626">
        <v>34503</v>
      </c>
      <c r="J475" s="626">
        <v>115</v>
      </c>
      <c r="K475" s="626">
        <v>115</v>
      </c>
      <c r="L475" s="625" t="s">
        <v>310</v>
      </c>
      <c r="M475" s="626">
        <v>64</v>
      </c>
      <c r="N475" s="626">
        <v>100</v>
      </c>
      <c r="O475" s="626">
        <v>6400</v>
      </c>
      <c r="P475" s="626">
        <v>1</v>
      </c>
      <c r="Q475" s="735">
        <v>1300</v>
      </c>
      <c r="R475" s="626">
        <v>5000</v>
      </c>
      <c r="S475" s="625" t="s">
        <v>185</v>
      </c>
      <c r="T475" s="625" t="s">
        <v>784</v>
      </c>
      <c r="U475" s="625">
        <v>2003</v>
      </c>
      <c r="V475" s="627"/>
      <c r="W475" s="627"/>
      <c r="X475" s="627"/>
      <c r="Y475" s="627"/>
      <c r="Z475" s="627"/>
      <c r="AA475" s="627"/>
      <c r="AB475" s="626">
        <v>6700</v>
      </c>
      <c r="AC475" s="625"/>
      <c r="AD475" s="625"/>
      <c r="AE475" s="627"/>
      <c r="AF475" s="627"/>
      <c r="AG475" s="627"/>
      <c r="AH475" s="627"/>
      <c r="AI475" s="627"/>
      <c r="AJ475" s="627"/>
      <c r="AK475" s="627"/>
      <c r="AL475" s="627"/>
      <c r="AM475" s="627"/>
      <c r="AN475" s="627"/>
      <c r="AO475" s="627"/>
      <c r="AP475" s="627"/>
      <c r="AQ475" s="627"/>
      <c r="AR475" s="627"/>
      <c r="AS475" s="627"/>
      <c r="AT475" s="627"/>
      <c r="AU475" s="627"/>
      <c r="AV475" s="627"/>
      <c r="AW475" s="627"/>
      <c r="AX475" s="295"/>
    </row>
    <row r="476" spans="1:50" s="207" customFormat="1" ht="24" hidden="1" customHeight="1" x14ac:dyDescent="0.15">
      <c r="A476" s="216"/>
      <c r="B476" s="158"/>
      <c r="C476" s="625" t="s">
        <v>1004</v>
      </c>
      <c r="D476" s="627" t="s">
        <v>3175</v>
      </c>
      <c r="E476" s="631" t="s">
        <v>12639</v>
      </c>
      <c r="F476" s="627" t="s">
        <v>1004</v>
      </c>
      <c r="G476" s="627" t="s">
        <v>12460</v>
      </c>
      <c r="H476" s="657" t="s">
        <v>9684</v>
      </c>
      <c r="I476" s="626">
        <v>54000</v>
      </c>
      <c r="J476" s="626">
        <v>157</v>
      </c>
      <c r="K476" s="626">
        <v>305</v>
      </c>
      <c r="L476" s="626" t="s">
        <v>310</v>
      </c>
      <c r="M476" s="626">
        <v>68</v>
      </c>
      <c r="N476" s="626">
        <v>105</v>
      </c>
      <c r="O476" s="626">
        <v>7140</v>
      </c>
      <c r="P476" s="626">
        <v>1</v>
      </c>
      <c r="Q476" s="626">
        <v>200</v>
      </c>
      <c r="R476" s="626">
        <v>200</v>
      </c>
      <c r="S476" s="626" t="s">
        <v>185</v>
      </c>
      <c r="T476" s="626"/>
      <c r="U476" s="720">
        <v>2009</v>
      </c>
      <c r="V476" s="627"/>
      <c r="W476" s="625"/>
      <c r="X476" s="627"/>
      <c r="Y476" s="627"/>
      <c r="Z476" s="627"/>
      <c r="AA476" s="627"/>
      <c r="AB476" s="722">
        <v>4850</v>
      </c>
      <c r="AC476" s="627"/>
      <c r="AD476" s="626">
        <v>4850</v>
      </c>
      <c r="AE476" s="625"/>
      <c r="AF476" s="625"/>
      <c r="AG476" s="627">
        <v>2</v>
      </c>
      <c r="AH476" s="627">
        <v>4189</v>
      </c>
      <c r="AI476" s="627" t="s">
        <v>9464</v>
      </c>
      <c r="AJ476" s="627" t="s">
        <v>9465</v>
      </c>
      <c r="AK476" s="627">
        <v>227</v>
      </c>
      <c r="AL476" s="627"/>
      <c r="AM476" s="627"/>
      <c r="AN476" s="627"/>
      <c r="AO476" s="627"/>
      <c r="AP476" s="627"/>
      <c r="AQ476" s="627"/>
      <c r="AR476" s="627"/>
      <c r="AS476" s="627"/>
      <c r="AT476" s="627"/>
      <c r="AU476" s="627"/>
      <c r="AV476" s="627"/>
      <c r="AW476" s="627"/>
      <c r="AX476" s="734" t="s">
        <v>9685</v>
      </c>
    </row>
    <row r="477" spans="1:50" s="207" customFormat="1" ht="24" hidden="1" customHeight="1" x14ac:dyDescent="0.15">
      <c r="A477" s="216"/>
      <c r="B477" s="158"/>
      <c r="C477" s="720" t="s">
        <v>1004</v>
      </c>
      <c r="D477" s="720" t="s">
        <v>4252</v>
      </c>
      <c r="E477" s="726" t="s">
        <v>12640</v>
      </c>
      <c r="F477" s="720" t="s">
        <v>1004</v>
      </c>
      <c r="G477" s="720" t="s">
        <v>12460</v>
      </c>
      <c r="H477" s="720"/>
      <c r="I477" s="626">
        <v>49532</v>
      </c>
      <c r="J477" s="719">
        <v>2164</v>
      </c>
      <c r="K477" s="719">
        <v>2724</v>
      </c>
      <c r="L477" s="626" t="s">
        <v>310</v>
      </c>
      <c r="M477" s="626">
        <v>68</v>
      </c>
      <c r="N477" s="626">
        <v>105</v>
      </c>
      <c r="O477" s="626">
        <v>7140</v>
      </c>
      <c r="P477" s="719">
        <v>1</v>
      </c>
      <c r="Q477" s="719"/>
      <c r="R477" s="719"/>
      <c r="S477" s="719"/>
      <c r="T477" s="719"/>
      <c r="U477" s="720">
        <v>2009</v>
      </c>
      <c r="V477" s="720"/>
      <c r="W477" s="720"/>
      <c r="X477" s="720"/>
      <c r="Y477" s="720"/>
      <c r="Z477" s="720"/>
      <c r="AA477" s="720"/>
      <c r="AB477" s="720">
        <v>650</v>
      </c>
      <c r="AC477" s="720"/>
      <c r="AD477" s="719"/>
      <c r="AE477" s="720"/>
      <c r="AF477" s="720"/>
      <c r="AG477" s="720"/>
      <c r="AH477" s="720"/>
      <c r="AI477" s="720"/>
      <c r="AJ477" s="720"/>
      <c r="AK477" s="720"/>
      <c r="AL477" s="720"/>
      <c r="AM477" s="720"/>
      <c r="AN477" s="720"/>
      <c r="AO477" s="720"/>
      <c r="AP477" s="720"/>
      <c r="AQ477" s="720"/>
      <c r="AR477" s="720"/>
      <c r="AS477" s="720"/>
      <c r="AT477" s="720"/>
      <c r="AU477" s="720"/>
      <c r="AV477" s="720"/>
      <c r="AW477" s="720"/>
      <c r="AX477" s="721" t="s">
        <v>11427</v>
      </c>
    </row>
    <row r="478" spans="1:50" s="207" customFormat="1" ht="24" hidden="1" customHeight="1" x14ac:dyDescent="0.15">
      <c r="A478" s="216"/>
      <c r="B478" s="158"/>
      <c r="C478" s="625" t="s">
        <v>1004</v>
      </c>
      <c r="D478" s="625" t="s">
        <v>9686</v>
      </c>
      <c r="E478" s="625" t="s">
        <v>12641</v>
      </c>
      <c r="F478" s="625" t="s">
        <v>1004</v>
      </c>
      <c r="G478" s="720" t="s">
        <v>1004</v>
      </c>
      <c r="H478" s="627"/>
      <c r="I478" s="626">
        <v>41062</v>
      </c>
      <c r="J478" s="626">
        <v>1698</v>
      </c>
      <c r="K478" s="626">
        <v>1975</v>
      </c>
      <c r="L478" s="625" t="s">
        <v>310</v>
      </c>
      <c r="M478" s="626">
        <v>68</v>
      </c>
      <c r="N478" s="626">
        <v>105</v>
      </c>
      <c r="O478" s="626">
        <v>7140</v>
      </c>
      <c r="P478" s="626">
        <v>1</v>
      </c>
      <c r="Q478" s="720">
        <v>360</v>
      </c>
      <c r="R478" s="626">
        <v>360</v>
      </c>
      <c r="S478" s="625" t="s">
        <v>185</v>
      </c>
      <c r="T478" s="625" t="s">
        <v>500</v>
      </c>
      <c r="U478" s="625">
        <v>2010</v>
      </c>
      <c r="V478" s="627"/>
      <c r="W478" s="627"/>
      <c r="X478" s="627"/>
      <c r="Y478" s="627"/>
      <c r="Z478" s="627"/>
      <c r="AA478" s="627"/>
      <c r="AB478" s="626">
        <v>1312</v>
      </c>
      <c r="AC478" s="625"/>
      <c r="AD478" s="625"/>
      <c r="AE478" s="627"/>
      <c r="AF478" s="627"/>
      <c r="AG478" s="627"/>
      <c r="AH478" s="627"/>
      <c r="AI478" s="627"/>
      <c r="AJ478" s="627"/>
      <c r="AK478" s="627"/>
      <c r="AL478" s="627"/>
      <c r="AM478" s="627"/>
      <c r="AN478" s="627"/>
      <c r="AO478" s="627"/>
      <c r="AP478" s="627"/>
      <c r="AQ478" s="627"/>
      <c r="AR478" s="627"/>
      <c r="AS478" s="627"/>
      <c r="AT478" s="627"/>
      <c r="AU478" s="627"/>
      <c r="AV478" s="627"/>
      <c r="AW478" s="627"/>
      <c r="AX478" s="295"/>
    </row>
    <row r="479" spans="1:50" s="207" customFormat="1" ht="24" hidden="1" customHeight="1" x14ac:dyDescent="0.15">
      <c r="A479" s="216"/>
      <c r="B479" s="158"/>
      <c r="C479" s="625" t="s">
        <v>1004</v>
      </c>
      <c r="D479" s="625" t="s">
        <v>1954</v>
      </c>
      <c r="E479" s="625" t="s">
        <v>1955</v>
      </c>
      <c r="F479" s="625" t="s">
        <v>1004</v>
      </c>
      <c r="G479" s="720" t="s">
        <v>1004</v>
      </c>
      <c r="H479" s="627"/>
      <c r="I479" s="626">
        <v>13123</v>
      </c>
      <c r="J479" s="626">
        <v>335</v>
      </c>
      <c r="K479" s="626">
        <v>161</v>
      </c>
      <c r="L479" s="625" t="s">
        <v>310</v>
      </c>
      <c r="M479" s="626">
        <v>73</v>
      </c>
      <c r="N479" s="626">
        <v>103</v>
      </c>
      <c r="O479" s="626">
        <v>7519</v>
      </c>
      <c r="P479" s="626">
        <v>1</v>
      </c>
      <c r="Q479" s="720">
        <v>150</v>
      </c>
      <c r="R479" s="626">
        <v>150</v>
      </c>
      <c r="S479" s="625" t="s">
        <v>185</v>
      </c>
      <c r="T479" s="625" t="s">
        <v>500</v>
      </c>
      <c r="U479" s="625">
        <v>2011</v>
      </c>
      <c r="V479" s="627"/>
      <c r="W479" s="627"/>
      <c r="X479" s="627"/>
      <c r="Y479" s="627"/>
      <c r="Z479" s="627"/>
      <c r="AA479" s="627"/>
      <c r="AB479" s="626">
        <v>1026</v>
      </c>
      <c r="AC479" s="625"/>
      <c r="AD479" s="625"/>
      <c r="AE479" s="627"/>
      <c r="AF479" s="627"/>
      <c r="AG479" s="627"/>
      <c r="AH479" s="627"/>
      <c r="AI479" s="627"/>
      <c r="AJ479" s="627"/>
      <c r="AK479" s="627"/>
      <c r="AL479" s="627"/>
      <c r="AM479" s="627"/>
      <c r="AN479" s="627"/>
      <c r="AO479" s="627"/>
      <c r="AP479" s="627"/>
      <c r="AQ479" s="627"/>
      <c r="AR479" s="627"/>
      <c r="AS479" s="627"/>
      <c r="AT479" s="627"/>
      <c r="AU479" s="627"/>
      <c r="AV479" s="627"/>
      <c r="AW479" s="627"/>
      <c r="AX479" s="295"/>
    </row>
    <row r="480" spans="1:50" s="207" customFormat="1" ht="24" hidden="1" customHeight="1" x14ac:dyDescent="0.15">
      <c r="A480" s="216"/>
      <c r="B480" s="158"/>
      <c r="C480" s="625" t="s">
        <v>1004</v>
      </c>
      <c r="D480" s="625" t="s">
        <v>9687</v>
      </c>
      <c r="E480" s="625" t="s">
        <v>12642</v>
      </c>
      <c r="F480" s="625" t="s">
        <v>1004</v>
      </c>
      <c r="G480" s="720" t="s">
        <v>1004</v>
      </c>
      <c r="H480" s="627"/>
      <c r="I480" s="626">
        <v>9830</v>
      </c>
      <c r="J480" s="626">
        <v>649.36</v>
      </c>
      <c r="K480" s="626">
        <v>964.02</v>
      </c>
      <c r="L480" s="625" t="s">
        <v>310</v>
      </c>
      <c r="M480" s="626">
        <v>54</v>
      </c>
      <c r="N480" s="626">
        <v>88</v>
      </c>
      <c r="O480" s="626">
        <v>4752</v>
      </c>
      <c r="P480" s="626">
        <v>1</v>
      </c>
      <c r="Q480" s="720">
        <v>280</v>
      </c>
      <c r="R480" s="626">
        <v>280</v>
      </c>
      <c r="S480" s="625" t="s">
        <v>185</v>
      </c>
      <c r="T480" s="625" t="s">
        <v>500</v>
      </c>
      <c r="U480" s="625">
        <v>2004</v>
      </c>
      <c r="V480" s="627"/>
      <c r="W480" s="627"/>
      <c r="X480" s="627"/>
      <c r="Y480" s="627"/>
      <c r="Z480" s="627"/>
      <c r="AA480" s="627"/>
      <c r="AB480" s="626">
        <v>1975</v>
      </c>
      <c r="AC480" s="625"/>
      <c r="AD480" s="625"/>
      <c r="AE480" s="627"/>
      <c r="AF480" s="627"/>
      <c r="AG480" s="627"/>
      <c r="AH480" s="627"/>
      <c r="AI480" s="627"/>
      <c r="AJ480" s="627"/>
      <c r="AK480" s="627"/>
      <c r="AL480" s="627"/>
      <c r="AM480" s="627"/>
      <c r="AN480" s="627"/>
      <c r="AO480" s="627"/>
      <c r="AP480" s="627"/>
      <c r="AQ480" s="627"/>
      <c r="AR480" s="627"/>
      <c r="AS480" s="627"/>
      <c r="AT480" s="627"/>
      <c r="AU480" s="627"/>
      <c r="AV480" s="627"/>
      <c r="AW480" s="627"/>
      <c r="AX480" s="295"/>
    </row>
    <row r="481" spans="1:50" s="207" customFormat="1" ht="24" hidden="1" customHeight="1" x14ac:dyDescent="0.15">
      <c r="A481" s="216"/>
      <c r="B481" s="158"/>
      <c r="C481" s="625" t="s">
        <v>1004</v>
      </c>
      <c r="D481" s="736" t="s">
        <v>9688</v>
      </c>
      <c r="E481" s="631" t="s">
        <v>9689</v>
      </c>
      <c r="F481" s="627" t="s">
        <v>1004</v>
      </c>
      <c r="G481" s="720" t="s">
        <v>1004</v>
      </c>
      <c r="H481" s="627"/>
      <c r="I481" s="626">
        <v>15862</v>
      </c>
      <c r="J481" s="626">
        <v>41.96</v>
      </c>
      <c r="K481" s="626">
        <v>41.86</v>
      </c>
      <c r="L481" s="626" t="s">
        <v>310</v>
      </c>
      <c r="M481" s="626">
        <v>40</v>
      </c>
      <c r="N481" s="626">
        <v>80</v>
      </c>
      <c r="O481" s="626">
        <v>3200</v>
      </c>
      <c r="P481" s="626">
        <v>1</v>
      </c>
      <c r="Q481" s="626">
        <v>150</v>
      </c>
      <c r="R481" s="626">
        <v>150</v>
      </c>
      <c r="S481" s="719" t="s">
        <v>185</v>
      </c>
      <c r="T481" s="719" t="s">
        <v>500</v>
      </c>
      <c r="U481" s="625">
        <v>2004</v>
      </c>
      <c r="V481" s="627"/>
      <c r="W481" s="627"/>
      <c r="X481" s="627"/>
      <c r="Y481" s="627"/>
      <c r="Z481" s="627"/>
      <c r="AA481" s="627"/>
      <c r="AB481" s="626">
        <v>1975</v>
      </c>
      <c r="AC481" s="625"/>
      <c r="AD481" s="625"/>
      <c r="AE481" s="627"/>
      <c r="AF481" s="627"/>
      <c r="AG481" s="627"/>
      <c r="AH481" s="627"/>
      <c r="AI481" s="627"/>
      <c r="AJ481" s="627"/>
      <c r="AK481" s="627"/>
      <c r="AL481" s="627"/>
      <c r="AM481" s="627"/>
      <c r="AN481" s="627"/>
      <c r="AO481" s="627"/>
      <c r="AP481" s="627"/>
      <c r="AQ481" s="627"/>
      <c r="AR481" s="627"/>
      <c r="AS481" s="627"/>
      <c r="AT481" s="627"/>
      <c r="AU481" s="627"/>
      <c r="AV481" s="627"/>
      <c r="AW481" s="627"/>
      <c r="AX481" s="625"/>
    </row>
    <row r="482" spans="1:50" s="207" customFormat="1" ht="24" hidden="1" customHeight="1" x14ac:dyDescent="0.15">
      <c r="A482" s="216"/>
      <c r="B482" s="158"/>
      <c r="C482" s="625" t="s">
        <v>1004</v>
      </c>
      <c r="D482" s="736" t="s">
        <v>9690</v>
      </c>
      <c r="E482" s="631" t="s">
        <v>12643</v>
      </c>
      <c r="F482" s="627" t="s">
        <v>1004</v>
      </c>
      <c r="G482" s="627" t="s">
        <v>1004</v>
      </c>
      <c r="H482" s="627"/>
      <c r="I482" s="626">
        <v>91440</v>
      </c>
      <c r="J482" s="626"/>
      <c r="K482" s="626"/>
      <c r="L482" s="626" t="s">
        <v>310</v>
      </c>
      <c r="M482" s="626">
        <v>68</v>
      </c>
      <c r="N482" s="626">
        <v>105</v>
      </c>
      <c r="O482" s="626">
        <v>21420</v>
      </c>
      <c r="P482" s="626">
        <v>3</v>
      </c>
      <c r="Q482" s="626">
        <v>300</v>
      </c>
      <c r="R482" s="626">
        <v>300</v>
      </c>
      <c r="S482" s="625" t="s">
        <v>185</v>
      </c>
      <c r="T482" s="625" t="s">
        <v>500</v>
      </c>
      <c r="U482" s="625">
        <v>2015</v>
      </c>
      <c r="V482" s="627"/>
      <c r="W482" s="627"/>
      <c r="X482" s="627"/>
      <c r="Y482" s="627"/>
      <c r="Z482" s="627"/>
      <c r="AA482" s="627"/>
      <c r="AB482" s="626">
        <v>6785</v>
      </c>
      <c r="AC482" s="625"/>
      <c r="AD482" s="625"/>
      <c r="AE482" s="627"/>
      <c r="AF482" s="627"/>
      <c r="AG482" s="627"/>
      <c r="AH482" s="627"/>
      <c r="AI482" s="627"/>
      <c r="AJ482" s="627"/>
      <c r="AK482" s="627"/>
      <c r="AL482" s="627"/>
      <c r="AM482" s="627"/>
      <c r="AN482" s="627"/>
      <c r="AO482" s="627"/>
      <c r="AP482" s="627"/>
      <c r="AQ482" s="627"/>
      <c r="AR482" s="627"/>
      <c r="AS482" s="627"/>
      <c r="AT482" s="627"/>
      <c r="AU482" s="627"/>
      <c r="AV482" s="627"/>
      <c r="AW482" s="627"/>
      <c r="AX482" s="625"/>
    </row>
    <row r="483" spans="1:50" s="207" customFormat="1" ht="24" hidden="1" customHeight="1" x14ac:dyDescent="0.15">
      <c r="A483" s="216"/>
      <c r="B483" s="158"/>
      <c r="C483" s="625" t="s">
        <v>1004</v>
      </c>
      <c r="D483" s="736" t="s">
        <v>9691</v>
      </c>
      <c r="E483" s="631" t="s">
        <v>2110</v>
      </c>
      <c r="F483" s="627" t="s">
        <v>1004</v>
      </c>
      <c r="G483" s="627" t="s">
        <v>12460</v>
      </c>
      <c r="H483" s="627"/>
      <c r="I483" s="626">
        <v>18055</v>
      </c>
      <c r="J483" s="626"/>
      <c r="K483" s="626"/>
      <c r="L483" s="626" t="s">
        <v>310</v>
      </c>
      <c r="M483" s="626">
        <v>68</v>
      </c>
      <c r="N483" s="626">
        <v>105</v>
      </c>
      <c r="O483" s="626">
        <v>7140</v>
      </c>
      <c r="P483" s="626">
        <v>1</v>
      </c>
      <c r="Q483" s="626">
        <v>350</v>
      </c>
      <c r="R483" s="626">
        <v>350</v>
      </c>
      <c r="S483" s="625" t="s">
        <v>185</v>
      </c>
      <c r="T483" s="625" t="s">
        <v>1169</v>
      </c>
      <c r="U483" s="625">
        <v>2015</v>
      </c>
      <c r="V483" s="627"/>
      <c r="W483" s="627"/>
      <c r="X483" s="627"/>
      <c r="Y483" s="627"/>
      <c r="Z483" s="627"/>
      <c r="AA483" s="627"/>
      <c r="AB483" s="626">
        <v>4430</v>
      </c>
      <c r="AC483" s="625"/>
      <c r="AD483" s="625"/>
      <c r="AE483" s="627"/>
      <c r="AF483" s="627"/>
      <c r="AG483" s="627"/>
      <c r="AH483" s="627"/>
      <c r="AI483" s="627"/>
      <c r="AJ483" s="627"/>
      <c r="AK483" s="627"/>
      <c r="AL483" s="627"/>
      <c r="AM483" s="627"/>
      <c r="AN483" s="627"/>
      <c r="AO483" s="627"/>
      <c r="AP483" s="627"/>
      <c r="AQ483" s="627"/>
      <c r="AR483" s="627"/>
      <c r="AS483" s="627"/>
      <c r="AT483" s="627"/>
      <c r="AU483" s="627"/>
      <c r="AV483" s="627"/>
      <c r="AW483" s="627"/>
      <c r="AX483" s="625"/>
    </row>
    <row r="484" spans="1:50" s="207" customFormat="1" ht="24" hidden="1" customHeight="1" x14ac:dyDescent="0.15">
      <c r="A484" s="216"/>
      <c r="B484" s="158"/>
      <c r="C484" s="720" t="s">
        <v>3327</v>
      </c>
      <c r="D484" s="720" t="s">
        <v>9705</v>
      </c>
      <c r="E484" s="720" t="s">
        <v>15653</v>
      </c>
      <c r="F484" s="720" t="s">
        <v>3327</v>
      </c>
      <c r="G484" s="720" t="s">
        <v>3327</v>
      </c>
      <c r="H484" s="720">
        <v>1</v>
      </c>
      <c r="I484" s="719">
        <v>118322</v>
      </c>
      <c r="J484" s="719"/>
      <c r="K484" s="719"/>
      <c r="L484" s="720" t="s">
        <v>2195</v>
      </c>
      <c r="M484" s="719">
        <v>70</v>
      </c>
      <c r="N484" s="719">
        <v>150</v>
      </c>
      <c r="O484" s="719">
        <v>7350</v>
      </c>
      <c r="P484" s="719">
        <v>2</v>
      </c>
      <c r="Q484" s="719" t="s">
        <v>417</v>
      </c>
      <c r="R484" s="719" t="s">
        <v>417</v>
      </c>
      <c r="S484" s="720" t="s">
        <v>417</v>
      </c>
      <c r="T484" s="720" t="s">
        <v>417</v>
      </c>
      <c r="U484" s="720">
        <v>2019</v>
      </c>
      <c r="V484" s="720">
        <v>460</v>
      </c>
      <c r="W484" s="720"/>
      <c r="X484" s="720"/>
      <c r="Y484" s="720"/>
      <c r="Z484" s="720"/>
      <c r="AA484" s="720"/>
      <c r="AB484" s="719">
        <v>4000</v>
      </c>
      <c r="AC484" s="720"/>
      <c r="AD484" s="720"/>
      <c r="AE484" s="720"/>
      <c r="AF484" s="720"/>
      <c r="AG484" s="720"/>
      <c r="AH484" s="720"/>
      <c r="AI484" s="720"/>
      <c r="AJ484" s="720"/>
      <c r="AK484" s="720" t="s">
        <v>683</v>
      </c>
      <c r="AL484" s="720">
        <v>3</v>
      </c>
      <c r="AM484" s="720">
        <v>2000</v>
      </c>
      <c r="AN484" s="720" t="s">
        <v>184</v>
      </c>
      <c r="AO484" s="720" t="s">
        <v>9480</v>
      </c>
      <c r="AP484" s="720" t="s">
        <v>9481</v>
      </c>
      <c r="AQ484" s="720">
        <v>1</v>
      </c>
      <c r="AR484" s="720">
        <v>200</v>
      </c>
      <c r="AS484" s="720" t="s">
        <v>330</v>
      </c>
      <c r="AT484" s="720" t="s">
        <v>9480</v>
      </c>
      <c r="AU484" s="720"/>
      <c r="AV484" s="720"/>
      <c r="AW484" s="720"/>
      <c r="AX484" s="721"/>
    </row>
    <row r="485" spans="1:50" s="207" customFormat="1" ht="24" hidden="1" customHeight="1" x14ac:dyDescent="0.15">
      <c r="A485" s="216"/>
      <c r="B485" s="158"/>
      <c r="C485" s="720" t="s">
        <v>3327</v>
      </c>
      <c r="D485" s="720" t="s">
        <v>12650</v>
      </c>
      <c r="E485" s="720" t="s">
        <v>12651</v>
      </c>
      <c r="F485" s="720" t="s">
        <v>3327</v>
      </c>
      <c r="G485" s="720" t="s">
        <v>3327</v>
      </c>
      <c r="H485" s="720">
        <v>1</v>
      </c>
      <c r="I485" s="719">
        <v>42878</v>
      </c>
      <c r="J485" s="719"/>
      <c r="K485" s="719"/>
      <c r="L485" s="720" t="s">
        <v>310</v>
      </c>
      <c r="M485" s="719">
        <v>64</v>
      </c>
      <c r="N485" s="719">
        <v>100</v>
      </c>
      <c r="O485" s="719">
        <v>6400</v>
      </c>
      <c r="P485" s="719">
        <v>1</v>
      </c>
      <c r="Q485" s="719">
        <v>1500</v>
      </c>
      <c r="R485" s="719">
        <v>1500</v>
      </c>
      <c r="S485" s="720" t="s">
        <v>185</v>
      </c>
      <c r="T485" s="720" t="s">
        <v>9706</v>
      </c>
      <c r="U485" s="720">
        <v>2011</v>
      </c>
      <c r="V485" s="720">
        <v>123</v>
      </c>
      <c r="W485" s="720"/>
      <c r="X485" s="720"/>
      <c r="Y485" s="720"/>
      <c r="Z485" s="720"/>
      <c r="AA485" s="720"/>
      <c r="AB485" s="719">
        <v>5000</v>
      </c>
      <c r="AC485" s="720"/>
      <c r="AD485" s="720"/>
      <c r="AE485" s="720"/>
      <c r="AF485" s="720"/>
      <c r="AG485" s="720">
        <v>4</v>
      </c>
      <c r="AH485" s="720" t="s">
        <v>3029</v>
      </c>
      <c r="AI485" s="720">
        <v>40</v>
      </c>
      <c r="AJ485" s="720"/>
      <c r="AK485" s="720"/>
      <c r="AL485" s="720"/>
      <c r="AM485" s="720"/>
      <c r="AN485" s="720"/>
      <c r="AO485" s="720"/>
      <c r="AP485" s="720"/>
      <c r="AQ485" s="720"/>
      <c r="AR485" s="720"/>
      <c r="AS485" s="720"/>
      <c r="AT485" s="720"/>
      <c r="AU485" s="720"/>
      <c r="AV485" s="720"/>
      <c r="AW485" s="720"/>
      <c r="AX485" s="721"/>
    </row>
    <row r="486" spans="1:50" s="207" customFormat="1" ht="24" hidden="1" customHeight="1" x14ac:dyDescent="0.15">
      <c r="A486" s="216"/>
      <c r="B486" s="158"/>
      <c r="C486" s="720" t="s">
        <v>3327</v>
      </c>
      <c r="D486" s="720" t="s">
        <v>9707</v>
      </c>
      <c r="E486" s="720" t="s">
        <v>12652</v>
      </c>
      <c r="F486" s="720" t="s">
        <v>3327</v>
      </c>
      <c r="G486" s="720" t="s">
        <v>3327</v>
      </c>
      <c r="H486" s="720">
        <v>1</v>
      </c>
      <c r="I486" s="719">
        <v>29058</v>
      </c>
      <c r="J486" s="719"/>
      <c r="K486" s="719"/>
      <c r="L486" s="720" t="s">
        <v>310</v>
      </c>
      <c r="M486" s="719">
        <v>80</v>
      </c>
      <c r="N486" s="719">
        <v>110</v>
      </c>
      <c r="O486" s="719">
        <v>8800</v>
      </c>
      <c r="P486" s="719">
        <v>2</v>
      </c>
      <c r="Q486" s="719" t="s">
        <v>417</v>
      </c>
      <c r="R486" s="719" t="s">
        <v>417</v>
      </c>
      <c r="S486" s="720" t="s">
        <v>417</v>
      </c>
      <c r="T486" s="720" t="s">
        <v>417</v>
      </c>
      <c r="U486" s="720">
        <v>2019</v>
      </c>
      <c r="V486" s="720">
        <v>435</v>
      </c>
      <c r="W486" s="720">
        <v>400</v>
      </c>
      <c r="X486" s="720"/>
      <c r="Y486" s="720"/>
      <c r="Z486" s="720"/>
      <c r="AA486" s="720"/>
      <c r="AB486" s="719">
        <v>1700</v>
      </c>
      <c r="AC486" s="720"/>
      <c r="AD486" s="720"/>
      <c r="AE486" s="720"/>
      <c r="AF486" s="720"/>
      <c r="AG486" s="720"/>
      <c r="AH486" s="720"/>
      <c r="AI486" s="720"/>
      <c r="AJ486" s="720"/>
      <c r="AK486" s="720" t="s">
        <v>780</v>
      </c>
      <c r="AL486" s="720">
        <v>1</v>
      </c>
      <c r="AM486" s="720">
        <v>300</v>
      </c>
      <c r="AN486" s="720" t="s">
        <v>330</v>
      </c>
      <c r="AO486" s="720" t="s">
        <v>9708</v>
      </c>
      <c r="AP486" s="720" t="s">
        <v>2395</v>
      </c>
      <c r="AQ486" s="720">
        <v>2</v>
      </c>
      <c r="AR486" s="720">
        <v>500</v>
      </c>
      <c r="AS486" s="720" t="s">
        <v>330</v>
      </c>
      <c r="AT486" s="720" t="s">
        <v>9708</v>
      </c>
      <c r="AU486" s="720"/>
      <c r="AV486" s="720"/>
      <c r="AW486" s="720"/>
      <c r="AX486" s="721" t="s">
        <v>12653</v>
      </c>
    </row>
    <row r="487" spans="1:50" s="207" customFormat="1" ht="24" hidden="1" customHeight="1" x14ac:dyDescent="0.15">
      <c r="B487" s="158"/>
      <c r="C487" s="720" t="s">
        <v>3327</v>
      </c>
      <c r="D487" s="720" t="s">
        <v>9705</v>
      </c>
      <c r="E487" s="720" t="s">
        <v>15654</v>
      </c>
      <c r="F487" s="720" t="s">
        <v>3327</v>
      </c>
      <c r="G487" s="720" t="s">
        <v>3327</v>
      </c>
      <c r="H487" s="720">
        <v>1</v>
      </c>
      <c r="I487" s="719">
        <v>7552</v>
      </c>
      <c r="J487" s="719"/>
      <c r="K487" s="719"/>
      <c r="L487" s="720" t="s">
        <v>2195</v>
      </c>
      <c r="M487" s="719">
        <v>70</v>
      </c>
      <c r="N487" s="719">
        <v>150</v>
      </c>
      <c r="O487" s="719">
        <v>7350</v>
      </c>
      <c r="P487" s="719">
        <v>2</v>
      </c>
      <c r="Q487" s="719" t="s">
        <v>417</v>
      </c>
      <c r="R487" s="719" t="s">
        <v>417</v>
      </c>
      <c r="S487" s="720" t="s">
        <v>417</v>
      </c>
      <c r="T487" s="720" t="s">
        <v>417</v>
      </c>
      <c r="U487" s="720">
        <v>2019</v>
      </c>
      <c r="V487" s="720">
        <v>460</v>
      </c>
      <c r="W487" s="720"/>
      <c r="X487" s="720"/>
      <c r="Y487" s="720"/>
      <c r="Z487" s="720"/>
      <c r="AA487" s="720"/>
      <c r="AB487" s="719">
        <v>300</v>
      </c>
      <c r="AC487" s="720"/>
      <c r="AD487" s="720"/>
      <c r="AE487" s="720"/>
      <c r="AF487" s="720"/>
      <c r="AG487" s="720"/>
      <c r="AH487" s="720"/>
      <c r="AI487" s="720"/>
      <c r="AJ487" s="720"/>
      <c r="AK487" s="720" t="s">
        <v>683</v>
      </c>
      <c r="AL487" s="720">
        <v>3</v>
      </c>
      <c r="AM487" s="720">
        <v>2000</v>
      </c>
      <c r="AN487" s="720" t="s">
        <v>184</v>
      </c>
      <c r="AO487" s="720" t="s">
        <v>9480</v>
      </c>
      <c r="AP487" s="720" t="s">
        <v>9481</v>
      </c>
      <c r="AQ487" s="720">
        <v>1</v>
      </c>
      <c r="AR487" s="720">
        <v>200</v>
      </c>
      <c r="AS487" s="720" t="s">
        <v>330</v>
      </c>
      <c r="AT487" s="720" t="s">
        <v>9480</v>
      </c>
      <c r="AU487" s="720"/>
      <c r="AV487" s="720"/>
      <c r="AW487" s="720"/>
      <c r="AX487" s="721"/>
    </row>
    <row r="488" spans="1:50" s="207" customFormat="1" ht="24" hidden="1" customHeight="1" x14ac:dyDescent="0.15">
      <c r="A488" s="216"/>
      <c r="B488" s="158"/>
      <c r="C488" s="720" t="s">
        <v>3327</v>
      </c>
      <c r="D488" s="625" t="s">
        <v>9709</v>
      </c>
      <c r="E488" s="625" t="s">
        <v>12654</v>
      </c>
      <c r="F488" s="720" t="s">
        <v>3327</v>
      </c>
      <c r="G488" s="720" t="s">
        <v>3327</v>
      </c>
      <c r="H488" s="627">
        <v>1</v>
      </c>
      <c r="I488" s="626">
        <v>31974</v>
      </c>
      <c r="J488" s="626"/>
      <c r="K488" s="626"/>
      <c r="L488" s="625" t="s">
        <v>310</v>
      </c>
      <c r="M488" s="626">
        <v>64</v>
      </c>
      <c r="N488" s="626">
        <v>102</v>
      </c>
      <c r="O488" s="626">
        <v>6528</v>
      </c>
      <c r="P488" s="626">
        <v>1</v>
      </c>
      <c r="Q488" s="626" t="s">
        <v>417</v>
      </c>
      <c r="R488" s="626" t="s">
        <v>417</v>
      </c>
      <c r="S488" s="625" t="s">
        <v>417</v>
      </c>
      <c r="T488" s="625" t="s">
        <v>417</v>
      </c>
      <c r="U488" s="625">
        <v>1999</v>
      </c>
      <c r="V488" s="627">
        <v>773</v>
      </c>
      <c r="W488" s="627">
        <v>500</v>
      </c>
      <c r="X488" s="627"/>
      <c r="Y488" s="627"/>
      <c r="Z488" s="627"/>
      <c r="AA488" s="627"/>
      <c r="AB488" s="626">
        <v>1973</v>
      </c>
      <c r="AC488" s="625"/>
      <c r="AD488" s="625"/>
      <c r="AE488" s="627"/>
      <c r="AF488" s="627"/>
      <c r="AG488" s="627">
        <v>6</v>
      </c>
      <c r="AH488" s="627" t="s">
        <v>3029</v>
      </c>
      <c r="AI488" s="627">
        <v>150</v>
      </c>
      <c r="AJ488" s="627"/>
      <c r="AK488" s="627" t="s">
        <v>683</v>
      </c>
      <c r="AL488" s="627">
        <v>2</v>
      </c>
      <c r="AM488" s="627">
        <v>1280</v>
      </c>
      <c r="AN488" s="627" t="s">
        <v>184</v>
      </c>
      <c r="AO488" s="627" t="s">
        <v>9710</v>
      </c>
      <c r="AP488" s="627" t="s">
        <v>9481</v>
      </c>
      <c r="AQ488" s="627">
        <v>1</v>
      </c>
      <c r="AR488" s="627">
        <v>200</v>
      </c>
      <c r="AS488" s="627" t="s">
        <v>330</v>
      </c>
      <c r="AT488" s="627" t="s">
        <v>9710</v>
      </c>
      <c r="AU488" s="627"/>
      <c r="AV488" s="627"/>
      <c r="AW488" s="627"/>
      <c r="AX488" s="721"/>
    </row>
    <row r="489" spans="1:50" s="207" customFormat="1" ht="24" hidden="1" customHeight="1" x14ac:dyDescent="0.15">
      <c r="A489" s="216"/>
      <c r="B489" s="158"/>
      <c r="C489" s="720" t="s">
        <v>3327</v>
      </c>
      <c r="D489" s="625" t="s">
        <v>9711</v>
      </c>
      <c r="E489" s="625" t="s">
        <v>12655</v>
      </c>
      <c r="F489" s="720" t="s">
        <v>3327</v>
      </c>
      <c r="G489" s="720" t="s">
        <v>3327</v>
      </c>
      <c r="H489" s="627">
        <v>1</v>
      </c>
      <c r="I489" s="626">
        <v>38308</v>
      </c>
      <c r="J489" s="626"/>
      <c r="K489" s="626"/>
      <c r="L489" s="625" t="s">
        <v>154</v>
      </c>
      <c r="M489" s="626">
        <v>70</v>
      </c>
      <c r="N489" s="626">
        <v>105</v>
      </c>
      <c r="O489" s="626">
        <v>7350</v>
      </c>
      <c r="P489" s="626">
        <v>1</v>
      </c>
      <c r="Q489" s="626" t="s">
        <v>417</v>
      </c>
      <c r="R489" s="626" t="s">
        <v>417</v>
      </c>
      <c r="S489" s="625" t="s">
        <v>417</v>
      </c>
      <c r="T489" s="625" t="s">
        <v>417</v>
      </c>
      <c r="U489" s="625">
        <v>2001</v>
      </c>
      <c r="V489" s="627">
        <v>500</v>
      </c>
      <c r="W489" s="627"/>
      <c r="X489" s="627"/>
      <c r="Y489" s="627"/>
      <c r="Z489" s="627"/>
      <c r="AA489" s="627"/>
      <c r="AB489" s="626">
        <v>500</v>
      </c>
      <c r="AC489" s="625"/>
      <c r="AD489" s="625"/>
      <c r="AE489" s="627"/>
      <c r="AF489" s="627"/>
      <c r="AG489" s="627"/>
      <c r="AH489" s="627"/>
      <c r="AI489" s="627"/>
      <c r="AJ489" s="627"/>
      <c r="AK489" s="627" t="s">
        <v>683</v>
      </c>
      <c r="AL489" s="627">
        <v>2</v>
      </c>
      <c r="AM489" s="627">
        <v>1300</v>
      </c>
      <c r="AN489" s="627" t="s">
        <v>184</v>
      </c>
      <c r="AO489" s="627" t="s">
        <v>9712</v>
      </c>
      <c r="AP489" s="627" t="s">
        <v>4827</v>
      </c>
      <c r="AQ489" s="627">
        <v>1</v>
      </c>
      <c r="AR489" s="627">
        <v>200</v>
      </c>
      <c r="AS489" s="627" t="s">
        <v>330</v>
      </c>
      <c r="AT489" s="627" t="s">
        <v>9712</v>
      </c>
      <c r="AU489" s="627" t="s">
        <v>2395</v>
      </c>
      <c r="AV489" s="627">
        <v>2</v>
      </c>
      <c r="AW489" s="627">
        <v>500</v>
      </c>
      <c r="AX489" s="721"/>
    </row>
    <row r="490" spans="1:50" s="207" customFormat="1" ht="24" hidden="1" customHeight="1" x14ac:dyDescent="0.15">
      <c r="A490" s="216"/>
      <c r="B490" s="158"/>
      <c r="C490" s="720" t="s">
        <v>3327</v>
      </c>
      <c r="D490" s="625" t="s">
        <v>12656</v>
      </c>
      <c r="E490" s="625" t="s">
        <v>12657</v>
      </c>
      <c r="F490" s="720" t="s">
        <v>3327</v>
      </c>
      <c r="G490" s="720" t="s">
        <v>3327</v>
      </c>
      <c r="H490" s="627"/>
      <c r="I490" s="626">
        <v>16650</v>
      </c>
      <c r="J490" s="626"/>
      <c r="K490" s="626"/>
      <c r="L490" s="625" t="s">
        <v>310</v>
      </c>
      <c r="M490" s="626">
        <v>68</v>
      </c>
      <c r="N490" s="626">
        <v>105</v>
      </c>
      <c r="O490" s="626">
        <v>7140</v>
      </c>
      <c r="P490" s="626">
        <v>1</v>
      </c>
      <c r="Q490" s="626"/>
      <c r="R490" s="626">
        <v>200</v>
      </c>
      <c r="S490" s="625" t="s">
        <v>185</v>
      </c>
      <c r="T490" s="625" t="s">
        <v>784</v>
      </c>
      <c r="U490" s="625">
        <v>2004</v>
      </c>
      <c r="V490" s="627"/>
      <c r="W490" s="627"/>
      <c r="X490" s="627"/>
      <c r="Y490" s="627"/>
      <c r="Z490" s="627"/>
      <c r="AA490" s="627"/>
      <c r="AB490" s="626">
        <v>2638</v>
      </c>
      <c r="AC490" s="625"/>
      <c r="AD490" s="625"/>
      <c r="AE490" s="627"/>
      <c r="AF490" s="627"/>
      <c r="AG490" s="627"/>
      <c r="AH490" s="627"/>
      <c r="AI490" s="627"/>
      <c r="AJ490" s="627"/>
      <c r="AK490" s="627"/>
      <c r="AL490" s="627"/>
      <c r="AM490" s="627"/>
      <c r="AN490" s="627"/>
      <c r="AO490" s="627"/>
      <c r="AP490" s="627"/>
      <c r="AQ490" s="627"/>
      <c r="AR490" s="627"/>
      <c r="AS490" s="627"/>
      <c r="AT490" s="627"/>
      <c r="AU490" s="627"/>
      <c r="AV490" s="627"/>
      <c r="AW490" s="627"/>
      <c r="AX490" s="721"/>
    </row>
    <row r="491" spans="1:50" s="207" customFormat="1" ht="24" hidden="1" customHeight="1" x14ac:dyDescent="0.15">
      <c r="A491" s="216"/>
      <c r="B491" s="158"/>
      <c r="C491" s="720" t="s">
        <v>3327</v>
      </c>
      <c r="D491" s="625" t="s">
        <v>9713</v>
      </c>
      <c r="E491" s="625" t="s">
        <v>12658</v>
      </c>
      <c r="F491" s="720" t="s">
        <v>3327</v>
      </c>
      <c r="G491" s="720" t="s">
        <v>3327</v>
      </c>
      <c r="H491" s="627">
        <v>1</v>
      </c>
      <c r="I491" s="626">
        <v>27143</v>
      </c>
      <c r="J491" s="626"/>
      <c r="K491" s="626"/>
      <c r="L491" s="625" t="s">
        <v>310</v>
      </c>
      <c r="M491" s="626">
        <v>64</v>
      </c>
      <c r="N491" s="626">
        <v>100</v>
      </c>
      <c r="O491" s="626">
        <v>6400</v>
      </c>
      <c r="P491" s="626">
        <v>1</v>
      </c>
      <c r="Q491" s="626" t="s">
        <v>417</v>
      </c>
      <c r="R491" s="626" t="s">
        <v>417</v>
      </c>
      <c r="S491" s="625" t="s">
        <v>417</v>
      </c>
      <c r="T491" s="625" t="s">
        <v>417</v>
      </c>
      <c r="U491" s="625">
        <v>1998</v>
      </c>
      <c r="V491" s="627">
        <v>110</v>
      </c>
      <c r="W491" s="627">
        <v>100</v>
      </c>
      <c r="X491" s="627"/>
      <c r="Y491" s="627"/>
      <c r="Z491" s="627"/>
      <c r="AA491" s="627"/>
      <c r="AB491" s="626">
        <v>1310</v>
      </c>
      <c r="AC491" s="625"/>
      <c r="AD491" s="625"/>
      <c r="AE491" s="627"/>
      <c r="AF491" s="627"/>
      <c r="AG491" s="627"/>
      <c r="AH491" s="627"/>
      <c r="AI491" s="627"/>
      <c r="AJ491" s="627"/>
      <c r="AK491" s="627" t="s">
        <v>683</v>
      </c>
      <c r="AL491" s="627">
        <v>1</v>
      </c>
      <c r="AM491" s="627">
        <v>230</v>
      </c>
      <c r="AN491" s="627" t="s">
        <v>184</v>
      </c>
      <c r="AO491" s="627" t="s">
        <v>9714</v>
      </c>
      <c r="AP491" s="627" t="s">
        <v>9715</v>
      </c>
      <c r="AQ491" s="627">
        <v>1</v>
      </c>
      <c r="AR491" s="627">
        <v>300</v>
      </c>
      <c r="AS491" s="627" t="s">
        <v>330</v>
      </c>
      <c r="AT491" s="627" t="s">
        <v>9714</v>
      </c>
      <c r="AU491" s="627" t="s">
        <v>3181</v>
      </c>
      <c r="AV491" s="627">
        <v>1</v>
      </c>
      <c r="AW491" s="627">
        <v>50</v>
      </c>
      <c r="AX491" s="721"/>
    </row>
    <row r="492" spans="1:50" s="207" customFormat="1" ht="24" hidden="1" customHeight="1" x14ac:dyDescent="0.15">
      <c r="A492" s="216"/>
      <c r="B492" s="158"/>
      <c r="C492" s="720" t="s">
        <v>3327</v>
      </c>
      <c r="D492" s="625" t="s">
        <v>9716</v>
      </c>
      <c r="E492" s="625" t="s">
        <v>12659</v>
      </c>
      <c r="F492" s="720" t="s">
        <v>3327</v>
      </c>
      <c r="G492" s="720" t="s">
        <v>3327</v>
      </c>
      <c r="H492" s="627">
        <v>1</v>
      </c>
      <c r="I492" s="626">
        <v>17788</v>
      </c>
      <c r="J492" s="626">
        <v>109.08</v>
      </c>
      <c r="K492" s="626">
        <v>109</v>
      </c>
      <c r="L492" s="625" t="s">
        <v>310</v>
      </c>
      <c r="M492" s="626">
        <v>64</v>
      </c>
      <c r="N492" s="626">
        <v>100</v>
      </c>
      <c r="O492" s="626">
        <v>6400</v>
      </c>
      <c r="P492" s="626">
        <v>1</v>
      </c>
      <c r="Q492" s="626" t="s">
        <v>417</v>
      </c>
      <c r="R492" s="626" t="s">
        <v>417</v>
      </c>
      <c r="S492" s="625" t="s">
        <v>417</v>
      </c>
      <c r="T492" s="625" t="s">
        <v>417</v>
      </c>
      <c r="U492" s="625">
        <v>1996</v>
      </c>
      <c r="V492" s="627">
        <v>330</v>
      </c>
      <c r="W492" s="627">
        <v>232</v>
      </c>
      <c r="X492" s="627"/>
      <c r="Y492" s="627"/>
      <c r="Z492" s="627"/>
      <c r="AA492" s="627"/>
      <c r="AB492" s="626">
        <v>1132</v>
      </c>
      <c r="AC492" s="625"/>
      <c r="AD492" s="625"/>
      <c r="AE492" s="627"/>
      <c r="AF492" s="627"/>
      <c r="AG492" s="627"/>
      <c r="AH492" s="627"/>
      <c r="AI492" s="627"/>
      <c r="AJ492" s="627"/>
      <c r="AK492" s="627" t="s">
        <v>683</v>
      </c>
      <c r="AL492" s="627">
        <v>2</v>
      </c>
      <c r="AM492" s="627">
        <v>1278</v>
      </c>
      <c r="AN492" s="627" t="s">
        <v>184</v>
      </c>
      <c r="AO492" s="627" t="s">
        <v>9717</v>
      </c>
      <c r="AP492" s="627" t="s">
        <v>3181</v>
      </c>
      <c r="AQ492" s="627">
        <v>1</v>
      </c>
      <c r="AR492" s="627">
        <v>300</v>
      </c>
      <c r="AS492" s="627" t="s">
        <v>330</v>
      </c>
      <c r="AT492" s="627" t="s">
        <v>9717</v>
      </c>
      <c r="AU492" s="627" t="s">
        <v>780</v>
      </c>
      <c r="AV492" s="627">
        <v>1</v>
      </c>
      <c r="AW492" s="627">
        <v>200</v>
      </c>
      <c r="AX492" s="721"/>
    </row>
    <row r="493" spans="1:50" s="207" customFormat="1" ht="24" hidden="1" customHeight="1" x14ac:dyDescent="0.15">
      <c r="A493" s="216"/>
      <c r="B493" s="158"/>
      <c r="C493" s="720" t="s">
        <v>3327</v>
      </c>
      <c r="D493" s="625" t="s">
        <v>12660</v>
      </c>
      <c r="E493" s="625" t="s">
        <v>12661</v>
      </c>
      <c r="F493" s="720" t="s">
        <v>3327</v>
      </c>
      <c r="G493" s="720" t="s">
        <v>3327</v>
      </c>
      <c r="H493" s="626">
        <v>1</v>
      </c>
      <c r="I493" s="626">
        <v>32764</v>
      </c>
      <c r="J493" s="626"/>
      <c r="K493" s="626"/>
      <c r="L493" s="625" t="s">
        <v>310</v>
      </c>
      <c r="M493" s="626">
        <v>70</v>
      </c>
      <c r="N493" s="626">
        <v>109</v>
      </c>
      <c r="O493" s="626">
        <v>7630</v>
      </c>
      <c r="P493" s="626">
        <v>1</v>
      </c>
      <c r="Q493" s="626" t="s">
        <v>417</v>
      </c>
      <c r="R493" s="626" t="s">
        <v>417</v>
      </c>
      <c r="S493" s="625" t="s">
        <v>417</v>
      </c>
      <c r="T493" s="625" t="s">
        <v>417</v>
      </c>
      <c r="U493" s="625">
        <v>2013</v>
      </c>
      <c r="V493" s="626">
        <v>550</v>
      </c>
      <c r="W493" s="625">
        <v>500</v>
      </c>
      <c r="X493" s="627"/>
      <c r="Y493" s="627"/>
      <c r="Z493" s="627"/>
      <c r="AA493" s="627"/>
      <c r="AB493" s="626">
        <v>1500</v>
      </c>
      <c r="AC493" s="625"/>
      <c r="AD493" s="625"/>
      <c r="AE493" s="627"/>
      <c r="AF493" s="627"/>
      <c r="AG493" s="627"/>
      <c r="AH493" s="627"/>
      <c r="AI493" s="627"/>
      <c r="AJ493" s="627"/>
      <c r="AK493" s="627" t="s">
        <v>683</v>
      </c>
      <c r="AL493" s="627">
        <v>2</v>
      </c>
      <c r="AM493" s="627">
        <v>1280</v>
      </c>
      <c r="AN493" s="627" t="s">
        <v>184</v>
      </c>
      <c r="AO493" s="627" t="s">
        <v>9718</v>
      </c>
      <c r="AP493" s="627" t="s">
        <v>2395</v>
      </c>
      <c r="AQ493" s="627">
        <v>2</v>
      </c>
      <c r="AR493" s="627">
        <v>300</v>
      </c>
      <c r="AS493" s="627" t="s">
        <v>330</v>
      </c>
      <c r="AT493" s="627" t="s">
        <v>9718</v>
      </c>
      <c r="AU493" s="627"/>
      <c r="AV493" s="627"/>
      <c r="AW493" s="627"/>
      <c r="AX493" s="721"/>
    </row>
    <row r="494" spans="1:50" s="207" customFormat="1" ht="24" hidden="1" customHeight="1" x14ac:dyDescent="0.15">
      <c r="A494" s="216"/>
      <c r="B494" s="158"/>
      <c r="C494" s="720" t="s">
        <v>3327</v>
      </c>
      <c r="D494" s="625" t="s">
        <v>12662</v>
      </c>
      <c r="E494" s="625" t="s">
        <v>12663</v>
      </c>
      <c r="F494" s="720" t="s">
        <v>3327</v>
      </c>
      <c r="G494" s="720" t="s">
        <v>3327</v>
      </c>
      <c r="H494" s="626"/>
      <c r="I494" s="626">
        <v>51520</v>
      </c>
      <c r="J494" s="626">
        <v>74</v>
      </c>
      <c r="K494" s="626">
        <v>74</v>
      </c>
      <c r="L494" s="625" t="s">
        <v>310</v>
      </c>
      <c r="M494" s="626">
        <v>68</v>
      </c>
      <c r="N494" s="626">
        <v>105</v>
      </c>
      <c r="O494" s="626">
        <v>7140</v>
      </c>
      <c r="P494" s="626">
        <v>1</v>
      </c>
      <c r="Q494" s="626">
        <v>3000</v>
      </c>
      <c r="R494" s="626">
        <v>3000</v>
      </c>
      <c r="S494" s="625" t="s">
        <v>185</v>
      </c>
      <c r="T494" s="625" t="s">
        <v>9719</v>
      </c>
      <c r="U494" s="625">
        <v>2009</v>
      </c>
      <c r="V494" s="626"/>
      <c r="W494" s="625"/>
      <c r="X494" s="627"/>
      <c r="Y494" s="627"/>
      <c r="Z494" s="627"/>
      <c r="AA494" s="627"/>
      <c r="AB494" s="626">
        <v>9509</v>
      </c>
      <c r="AC494" s="625"/>
      <c r="AD494" s="625"/>
      <c r="AE494" s="627"/>
      <c r="AF494" s="627"/>
      <c r="AG494" s="627"/>
      <c r="AH494" s="627"/>
      <c r="AI494" s="627"/>
      <c r="AJ494" s="627"/>
      <c r="AK494" s="627"/>
      <c r="AL494" s="627"/>
      <c r="AM494" s="627"/>
      <c r="AN494" s="627"/>
      <c r="AO494" s="627"/>
      <c r="AP494" s="627"/>
      <c r="AQ494" s="627"/>
      <c r="AR494" s="627"/>
      <c r="AS494" s="627"/>
      <c r="AT494" s="627"/>
      <c r="AU494" s="627"/>
      <c r="AV494" s="627"/>
      <c r="AW494" s="627"/>
      <c r="AX494" s="721" t="s">
        <v>9720</v>
      </c>
    </row>
    <row r="495" spans="1:50" s="207" customFormat="1" ht="24" hidden="1" customHeight="1" x14ac:dyDescent="0.15">
      <c r="A495" s="216"/>
      <c r="B495" s="158"/>
      <c r="C495" s="720" t="s">
        <v>3327</v>
      </c>
      <c r="D495" s="625" t="s">
        <v>9721</v>
      </c>
      <c r="E495" s="625" t="s">
        <v>12664</v>
      </c>
      <c r="F495" s="720" t="s">
        <v>3327</v>
      </c>
      <c r="G495" s="720" t="s">
        <v>3327</v>
      </c>
      <c r="H495" s="626">
        <v>1</v>
      </c>
      <c r="I495" s="626">
        <v>24150</v>
      </c>
      <c r="J495" s="626"/>
      <c r="K495" s="626"/>
      <c r="L495" s="625" t="s">
        <v>310</v>
      </c>
      <c r="M495" s="626">
        <v>92</v>
      </c>
      <c r="N495" s="626">
        <v>100</v>
      </c>
      <c r="O495" s="626">
        <v>9200</v>
      </c>
      <c r="P495" s="626">
        <v>1</v>
      </c>
      <c r="Q495" s="626">
        <v>5000</v>
      </c>
      <c r="R495" s="626">
        <v>5000</v>
      </c>
      <c r="S495" s="625" t="s">
        <v>185</v>
      </c>
      <c r="T495" s="625" t="s">
        <v>12665</v>
      </c>
      <c r="U495" s="625">
        <v>2013</v>
      </c>
      <c r="V495" s="625">
        <v>743</v>
      </c>
      <c r="W495" s="625">
        <v>500</v>
      </c>
      <c r="X495" s="625"/>
      <c r="Y495" s="625"/>
      <c r="Z495" s="625"/>
      <c r="AA495" s="625"/>
      <c r="AB495" s="626">
        <v>2000</v>
      </c>
      <c r="AC495" s="625"/>
      <c r="AD495" s="625"/>
      <c r="AE495" s="627"/>
      <c r="AF495" s="627"/>
      <c r="AG495" s="627"/>
      <c r="AH495" s="627"/>
      <c r="AI495" s="627"/>
      <c r="AJ495" s="627"/>
      <c r="AK495" s="627" t="s">
        <v>9481</v>
      </c>
      <c r="AL495" s="627">
        <v>1</v>
      </c>
      <c r="AM495" s="627">
        <v>900</v>
      </c>
      <c r="AN495" s="627" t="s">
        <v>330</v>
      </c>
      <c r="AO495" s="627" t="s">
        <v>9722</v>
      </c>
      <c r="AP495" s="627" t="s">
        <v>780</v>
      </c>
      <c r="AQ495" s="627">
        <v>1</v>
      </c>
      <c r="AR495" s="627">
        <v>300</v>
      </c>
      <c r="AS495" s="627" t="s">
        <v>330</v>
      </c>
      <c r="AT495" s="627" t="s">
        <v>9722</v>
      </c>
      <c r="AU495" s="627" t="s">
        <v>683</v>
      </c>
      <c r="AV495" s="627">
        <v>1</v>
      </c>
      <c r="AW495" s="627">
        <v>625</v>
      </c>
      <c r="AX495" s="295"/>
    </row>
    <row r="496" spans="1:50" s="207" customFormat="1" ht="24" hidden="1" customHeight="1" x14ac:dyDescent="0.15">
      <c r="A496" s="216"/>
      <c r="B496" s="158"/>
      <c r="C496" s="625" t="s">
        <v>3327</v>
      </c>
      <c r="D496" s="625" t="s">
        <v>12666</v>
      </c>
      <c r="E496" s="625" t="s">
        <v>12667</v>
      </c>
      <c r="F496" s="625" t="s">
        <v>3327</v>
      </c>
      <c r="G496" s="625" t="s">
        <v>3327</v>
      </c>
      <c r="H496" s="627"/>
      <c r="I496" s="626">
        <v>13514</v>
      </c>
      <c r="J496" s="626"/>
      <c r="K496" s="626"/>
      <c r="L496" s="625" t="s">
        <v>310</v>
      </c>
      <c r="M496" s="626">
        <v>68</v>
      </c>
      <c r="N496" s="626">
        <v>100</v>
      </c>
      <c r="O496" s="626">
        <v>6800</v>
      </c>
      <c r="P496" s="626">
        <v>1</v>
      </c>
      <c r="Q496" s="626">
        <v>400</v>
      </c>
      <c r="R496" s="626">
        <v>400</v>
      </c>
      <c r="S496" s="625" t="s">
        <v>185</v>
      </c>
      <c r="T496" s="625" t="s">
        <v>784</v>
      </c>
      <c r="U496" s="625">
        <v>2009</v>
      </c>
      <c r="V496" s="627"/>
      <c r="W496" s="627"/>
      <c r="X496" s="627"/>
      <c r="Y496" s="627"/>
      <c r="Z496" s="627"/>
      <c r="AA496" s="627"/>
      <c r="AB496" s="626">
        <v>3561</v>
      </c>
      <c r="AC496" s="625"/>
      <c r="AD496" s="625"/>
      <c r="AE496" s="627"/>
      <c r="AF496" s="627"/>
      <c r="AG496" s="627"/>
      <c r="AH496" s="627"/>
      <c r="AI496" s="627"/>
      <c r="AJ496" s="627"/>
      <c r="AK496" s="627"/>
      <c r="AL496" s="627"/>
      <c r="AM496" s="627"/>
      <c r="AN496" s="627"/>
      <c r="AO496" s="627"/>
      <c r="AP496" s="627"/>
      <c r="AQ496" s="627"/>
      <c r="AR496" s="627"/>
      <c r="AS496" s="627"/>
      <c r="AT496" s="627"/>
      <c r="AU496" s="627"/>
      <c r="AV496" s="627"/>
      <c r="AW496" s="627"/>
      <c r="AX496" s="295"/>
    </row>
    <row r="497" spans="1:50" s="207" customFormat="1" ht="24" hidden="1" customHeight="1" x14ac:dyDescent="0.15">
      <c r="A497" s="220"/>
      <c r="B497" s="158"/>
      <c r="C497" s="625" t="s">
        <v>3327</v>
      </c>
      <c r="D497" s="625" t="s">
        <v>12668</v>
      </c>
      <c r="E497" s="625" t="s">
        <v>11428</v>
      </c>
      <c r="F497" s="625" t="s">
        <v>3327</v>
      </c>
      <c r="G497" s="625" t="s">
        <v>12669</v>
      </c>
      <c r="H497" s="627"/>
      <c r="I497" s="626">
        <v>164077</v>
      </c>
      <c r="J497" s="626"/>
      <c r="K497" s="626"/>
      <c r="L497" s="625" t="s">
        <v>2195</v>
      </c>
      <c r="M497" s="626">
        <v>68</v>
      </c>
      <c r="N497" s="626">
        <v>105</v>
      </c>
      <c r="O497" s="626">
        <v>7140</v>
      </c>
      <c r="P497" s="626">
        <v>1</v>
      </c>
      <c r="Q497" s="626">
        <v>6300</v>
      </c>
      <c r="R497" s="626">
        <v>10000</v>
      </c>
      <c r="S497" s="625" t="s">
        <v>185</v>
      </c>
      <c r="T497" s="625" t="s">
        <v>784</v>
      </c>
      <c r="U497" s="625">
        <v>2018</v>
      </c>
      <c r="V497" s="627"/>
      <c r="W497" s="627"/>
      <c r="X497" s="627"/>
      <c r="Y497" s="627"/>
      <c r="Z497" s="627"/>
      <c r="AA497" s="627"/>
      <c r="AB497" s="626">
        <v>500</v>
      </c>
      <c r="AC497" s="625"/>
      <c r="AD497" s="625"/>
      <c r="AE497" s="627"/>
      <c r="AF497" s="627"/>
      <c r="AG497" s="627"/>
      <c r="AH497" s="627"/>
      <c r="AI497" s="627"/>
      <c r="AJ497" s="627"/>
      <c r="AK497" s="627"/>
      <c r="AL497" s="627"/>
      <c r="AM497" s="627"/>
      <c r="AN497" s="627"/>
      <c r="AO497" s="627"/>
      <c r="AP497" s="627"/>
      <c r="AQ497" s="627"/>
      <c r="AR497" s="627"/>
      <c r="AS497" s="627"/>
      <c r="AT497" s="627"/>
      <c r="AU497" s="627"/>
      <c r="AV497" s="627"/>
      <c r="AW497" s="627"/>
      <c r="AX497" s="295" t="s">
        <v>11429</v>
      </c>
    </row>
    <row r="498" spans="1:50" s="207" customFormat="1" ht="24" hidden="1" customHeight="1" x14ac:dyDescent="0.15">
      <c r="A498" s="222"/>
      <c r="B498" s="158"/>
      <c r="C498" s="625" t="s">
        <v>3327</v>
      </c>
      <c r="D498" s="625" t="s">
        <v>12668</v>
      </c>
      <c r="E498" s="625" t="s">
        <v>11430</v>
      </c>
      <c r="F498" s="625" t="s">
        <v>3327</v>
      </c>
      <c r="G498" s="625" t="s">
        <v>12669</v>
      </c>
      <c r="H498" s="627"/>
      <c r="I498" s="626">
        <v>164077</v>
      </c>
      <c r="J498" s="626"/>
      <c r="K498" s="626"/>
      <c r="L498" s="625" t="s">
        <v>310</v>
      </c>
      <c r="M498" s="626">
        <v>64</v>
      </c>
      <c r="N498" s="626">
        <v>80</v>
      </c>
      <c r="O498" s="626">
        <v>5120</v>
      </c>
      <c r="P498" s="626">
        <v>1</v>
      </c>
      <c r="Q498" s="626"/>
      <c r="R498" s="626"/>
      <c r="S498" s="625"/>
      <c r="T498" s="625"/>
      <c r="U498" s="625">
        <v>2018</v>
      </c>
      <c r="V498" s="627"/>
      <c r="W498" s="627"/>
      <c r="X498" s="627"/>
      <c r="Y498" s="627"/>
      <c r="Z498" s="627"/>
      <c r="AA498" s="627"/>
      <c r="AB498" s="626">
        <v>800</v>
      </c>
      <c r="AC498" s="625"/>
      <c r="AD498" s="625"/>
      <c r="AE498" s="627"/>
      <c r="AF498" s="627"/>
      <c r="AG498" s="627"/>
      <c r="AH498" s="627"/>
      <c r="AI498" s="627"/>
      <c r="AJ498" s="627"/>
      <c r="AK498" s="627"/>
      <c r="AL498" s="627"/>
      <c r="AM498" s="627"/>
      <c r="AN498" s="627"/>
      <c r="AO498" s="627"/>
      <c r="AP498" s="627"/>
      <c r="AQ498" s="627"/>
      <c r="AR498" s="627"/>
      <c r="AS498" s="627"/>
      <c r="AT498" s="627"/>
      <c r="AU498" s="627"/>
      <c r="AV498" s="627"/>
      <c r="AW498" s="627"/>
      <c r="AX498" s="295" t="s">
        <v>11429</v>
      </c>
    </row>
    <row r="499" spans="1:50" s="207" customFormat="1" ht="24" hidden="1" customHeight="1" x14ac:dyDescent="0.15">
      <c r="A499" s="222"/>
      <c r="B499" s="158"/>
      <c r="C499" s="625" t="s">
        <v>3189</v>
      </c>
      <c r="D499" s="625" t="s">
        <v>9693</v>
      </c>
      <c r="E499" s="625" t="s">
        <v>17085</v>
      </c>
      <c r="F499" s="625" t="s">
        <v>3189</v>
      </c>
      <c r="G499" s="625" t="s">
        <v>3189</v>
      </c>
      <c r="H499" s="627"/>
      <c r="I499" s="626">
        <v>50659</v>
      </c>
      <c r="J499" s="626"/>
      <c r="K499" s="626"/>
      <c r="L499" s="625" t="s">
        <v>310</v>
      </c>
      <c r="M499" s="626">
        <v>68</v>
      </c>
      <c r="N499" s="626">
        <v>105</v>
      </c>
      <c r="O499" s="626">
        <v>9257</v>
      </c>
      <c r="P499" s="626">
        <v>1</v>
      </c>
      <c r="Q499" s="626">
        <v>500</v>
      </c>
      <c r="R499" s="626">
        <v>1200</v>
      </c>
      <c r="S499" s="625" t="s">
        <v>185</v>
      </c>
      <c r="T499" s="625" t="s">
        <v>784</v>
      </c>
      <c r="U499" s="625">
        <v>2005</v>
      </c>
      <c r="V499" s="627"/>
      <c r="W499" s="627"/>
      <c r="X499" s="627"/>
      <c r="Y499" s="627"/>
      <c r="Z499" s="627"/>
      <c r="AA499" s="627"/>
      <c r="AB499" s="626">
        <v>2555</v>
      </c>
      <c r="AC499" s="625"/>
      <c r="AD499" s="625"/>
      <c r="AE499" s="627"/>
      <c r="AF499" s="627"/>
      <c r="AG499" s="627"/>
      <c r="AH499" s="627"/>
      <c r="AI499" s="627"/>
      <c r="AJ499" s="627"/>
      <c r="AK499" s="627"/>
      <c r="AL499" s="627"/>
      <c r="AM499" s="627"/>
      <c r="AN499" s="627"/>
      <c r="AO499" s="627"/>
      <c r="AP499" s="627"/>
      <c r="AQ499" s="627"/>
      <c r="AR499" s="627"/>
      <c r="AS499" s="627"/>
      <c r="AT499" s="627"/>
      <c r="AU499" s="627"/>
      <c r="AV499" s="627"/>
      <c r="AW499" s="627"/>
      <c r="AX499" s="295" t="s">
        <v>17086</v>
      </c>
    </row>
    <row r="500" spans="1:50" s="207" customFormat="1" ht="24" hidden="1" customHeight="1" x14ac:dyDescent="0.15">
      <c r="A500" s="222"/>
      <c r="B500" s="158"/>
      <c r="C500" s="625" t="s">
        <v>3189</v>
      </c>
      <c r="D500" s="625" t="s">
        <v>9694</v>
      </c>
      <c r="E500" s="625" t="s">
        <v>12670</v>
      </c>
      <c r="F500" s="625" t="s">
        <v>3189</v>
      </c>
      <c r="G500" s="625" t="s">
        <v>3189</v>
      </c>
      <c r="H500" s="627"/>
      <c r="I500" s="626">
        <v>56419</v>
      </c>
      <c r="J500" s="626"/>
      <c r="K500" s="626"/>
      <c r="L500" s="625" t="s">
        <v>154</v>
      </c>
      <c r="M500" s="626">
        <v>68</v>
      </c>
      <c r="N500" s="626">
        <v>105</v>
      </c>
      <c r="O500" s="626">
        <v>7140</v>
      </c>
      <c r="P500" s="626">
        <v>1</v>
      </c>
      <c r="Q500" s="626">
        <v>500</v>
      </c>
      <c r="R500" s="626">
        <v>1200</v>
      </c>
      <c r="S500" s="625" t="s">
        <v>185</v>
      </c>
      <c r="T500" s="625" t="s">
        <v>784</v>
      </c>
      <c r="U500" s="625">
        <v>2005</v>
      </c>
      <c r="V500" s="627"/>
      <c r="W500" s="627"/>
      <c r="X500" s="627"/>
      <c r="Y500" s="627"/>
      <c r="Z500" s="627"/>
      <c r="AA500" s="627"/>
      <c r="AB500" s="626"/>
      <c r="AC500" s="625"/>
      <c r="AD500" s="625"/>
      <c r="AE500" s="627"/>
      <c r="AF500" s="627"/>
      <c r="AG500" s="627"/>
      <c r="AH500" s="627"/>
      <c r="AI500" s="627"/>
      <c r="AJ500" s="627"/>
      <c r="AK500" s="627"/>
      <c r="AL500" s="627"/>
      <c r="AM500" s="627"/>
      <c r="AN500" s="627"/>
      <c r="AO500" s="627"/>
      <c r="AP500" s="627"/>
      <c r="AQ500" s="627"/>
      <c r="AR500" s="627"/>
      <c r="AS500" s="627"/>
      <c r="AT500" s="627"/>
      <c r="AU500" s="627"/>
      <c r="AV500" s="627"/>
      <c r="AW500" s="627"/>
      <c r="AX500" s="295"/>
    </row>
    <row r="501" spans="1:50" s="207" customFormat="1" ht="24" hidden="1" customHeight="1" x14ac:dyDescent="0.15">
      <c r="A501" s="222"/>
      <c r="B501" s="158"/>
      <c r="C501" s="625" t="s">
        <v>3189</v>
      </c>
      <c r="D501" s="625" t="s">
        <v>9695</v>
      </c>
      <c r="E501" s="625" t="s">
        <v>12671</v>
      </c>
      <c r="F501" s="625" t="s">
        <v>3189</v>
      </c>
      <c r="G501" s="625" t="s">
        <v>3189</v>
      </c>
      <c r="H501" s="627"/>
      <c r="I501" s="626">
        <v>38875</v>
      </c>
      <c r="J501" s="626"/>
      <c r="K501" s="626"/>
      <c r="L501" s="625" t="s">
        <v>310</v>
      </c>
      <c r="M501" s="626">
        <v>80</v>
      </c>
      <c r="N501" s="626">
        <v>120</v>
      </c>
      <c r="O501" s="626">
        <v>9600</v>
      </c>
      <c r="P501" s="626">
        <v>1</v>
      </c>
      <c r="Q501" s="626"/>
      <c r="R501" s="626"/>
      <c r="S501" s="625"/>
      <c r="T501" s="625"/>
      <c r="U501" s="625">
        <v>2006</v>
      </c>
      <c r="V501" s="627"/>
      <c r="W501" s="627"/>
      <c r="X501" s="627"/>
      <c r="Y501" s="627"/>
      <c r="Z501" s="627"/>
      <c r="AA501" s="627"/>
      <c r="AB501" s="626"/>
      <c r="AC501" s="625"/>
      <c r="AD501" s="625"/>
      <c r="AE501" s="627"/>
      <c r="AF501" s="627"/>
      <c r="AG501" s="627"/>
      <c r="AH501" s="627"/>
      <c r="AI501" s="627"/>
      <c r="AJ501" s="627"/>
      <c r="AK501" s="627"/>
      <c r="AL501" s="627"/>
      <c r="AM501" s="627"/>
      <c r="AN501" s="627"/>
      <c r="AO501" s="627"/>
      <c r="AP501" s="627"/>
      <c r="AQ501" s="627"/>
      <c r="AR501" s="627"/>
      <c r="AS501" s="627"/>
      <c r="AT501" s="627"/>
      <c r="AU501" s="627"/>
      <c r="AV501" s="627"/>
      <c r="AW501" s="627"/>
      <c r="AX501" s="295"/>
    </row>
    <row r="502" spans="1:50" s="207" customFormat="1" ht="24" hidden="1" customHeight="1" x14ac:dyDescent="0.15">
      <c r="A502" s="222"/>
      <c r="B502" s="158"/>
      <c r="C502" s="625" t="s">
        <v>3189</v>
      </c>
      <c r="D502" s="625" t="s">
        <v>9696</v>
      </c>
      <c r="E502" s="625" t="s">
        <v>12672</v>
      </c>
      <c r="F502" s="625" t="s">
        <v>3189</v>
      </c>
      <c r="G502" s="625" t="s">
        <v>3189</v>
      </c>
      <c r="H502" s="627">
        <v>1</v>
      </c>
      <c r="I502" s="626">
        <v>47103</v>
      </c>
      <c r="J502" s="626"/>
      <c r="K502" s="626"/>
      <c r="L502" s="625" t="s">
        <v>310</v>
      </c>
      <c r="M502" s="626">
        <v>70</v>
      </c>
      <c r="N502" s="626">
        <v>114</v>
      </c>
      <c r="O502" s="626">
        <v>7980</v>
      </c>
      <c r="P502" s="626">
        <v>1</v>
      </c>
      <c r="Q502" s="626">
        <v>500</v>
      </c>
      <c r="R502" s="626">
        <v>1200</v>
      </c>
      <c r="S502" s="625" t="s">
        <v>185</v>
      </c>
      <c r="T502" s="625" t="s">
        <v>784</v>
      </c>
      <c r="U502" s="625">
        <v>2003</v>
      </c>
      <c r="V502" s="627">
        <v>460</v>
      </c>
      <c r="W502" s="627"/>
      <c r="X502" s="627"/>
      <c r="Y502" s="627"/>
      <c r="Z502" s="627"/>
      <c r="AA502" s="627"/>
      <c r="AB502" s="626">
        <v>722</v>
      </c>
      <c r="AC502" s="625"/>
      <c r="AD502" s="625"/>
      <c r="AE502" s="627"/>
      <c r="AF502" s="627"/>
      <c r="AG502" s="627"/>
      <c r="AH502" s="627"/>
      <c r="AI502" s="627"/>
      <c r="AJ502" s="627"/>
      <c r="AK502" s="627" t="s">
        <v>683</v>
      </c>
      <c r="AL502" s="627">
        <v>3</v>
      </c>
      <c r="AM502" s="627">
        <v>2000</v>
      </c>
      <c r="AN502" s="627" t="s">
        <v>184</v>
      </c>
      <c r="AO502" s="627" t="s">
        <v>9480</v>
      </c>
      <c r="AP502" s="627" t="s">
        <v>9481</v>
      </c>
      <c r="AQ502" s="627">
        <v>1</v>
      </c>
      <c r="AR502" s="627">
        <v>200</v>
      </c>
      <c r="AS502" s="627" t="s">
        <v>330</v>
      </c>
      <c r="AT502" s="627" t="s">
        <v>9480</v>
      </c>
      <c r="AU502" s="627"/>
      <c r="AV502" s="627"/>
      <c r="AW502" s="627"/>
      <c r="AX502" s="296"/>
    </row>
    <row r="503" spans="1:50" s="207" customFormat="1" ht="24" hidden="1" customHeight="1" x14ac:dyDescent="0.15">
      <c r="A503" s="222"/>
      <c r="B503" s="158"/>
      <c r="C503" s="625" t="s">
        <v>3189</v>
      </c>
      <c r="D503" s="625" t="s">
        <v>9697</v>
      </c>
      <c r="E503" s="625" t="s">
        <v>12673</v>
      </c>
      <c r="F503" s="625" t="s">
        <v>3189</v>
      </c>
      <c r="G503" s="625" t="s">
        <v>3189</v>
      </c>
      <c r="H503" s="627">
        <v>1</v>
      </c>
      <c r="I503" s="626">
        <v>19642</v>
      </c>
      <c r="J503" s="626"/>
      <c r="K503" s="626"/>
      <c r="L503" s="625" t="s">
        <v>310</v>
      </c>
      <c r="M503" s="626">
        <v>68</v>
      </c>
      <c r="N503" s="626">
        <v>105</v>
      </c>
      <c r="O503" s="626">
        <v>7140</v>
      </c>
      <c r="P503" s="626">
        <v>1</v>
      </c>
      <c r="Q503" s="626">
        <v>200</v>
      </c>
      <c r="R503" s="626">
        <v>1000</v>
      </c>
      <c r="S503" s="625" t="s">
        <v>185</v>
      </c>
      <c r="T503" s="625" t="s">
        <v>9698</v>
      </c>
      <c r="U503" s="625">
        <v>2007</v>
      </c>
      <c r="V503" s="627">
        <v>460</v>
      </c>
      <c r="W503" s="627"/>
      <c r="X503" s="627"/>
      <c r="Y503" s="627"/>
      <c r="Z503" s="627"/>
      <c r="AA503" s="627"/>
      <c r="AB503" s="626">
        <v>1024</v>
      </c>
      <c r="AC503" s="625"/>
      <c r="AD503" s="625"/>
      <c r="AE503" s="627"/>
      <c r="AF503" s="627"/>
      <c r="AG503" s="627"/>
      <c r="AH503" s="627"/>
      <c r="AI503" s="627"/>
      <c r="AJ503" s="627"/>
      <c r="AK503" s="627" t="s">
        <v>683</v>
      </c>
      <c r="AL503" s="627">
        <v>3</v>
      </c>
      <c r="AM503" s="627">
        <v>2000</v>
      </c>
      <c r="AN503" s="627" t="s">
        <v>184</v>
      </c>
      <c r="AO503" s="627" t="s">
        <v>9480</v>
      </c>
      <c r="AP503" s="627" t="s">
        <v>9481</v>
      </c>
      <c r="AQ503" s="627">
        <v>1</v>
      </c>
      <c r="AR503" s="627">
        <v>200</v>
      </c>
      <c r="AS503" s="627" t="s">
        <v>330</v>
      </c>
      <c r="AT503" s="627" t="s">
        <v>9480</v>
      </c>
      <c r="AU503" s="627"/>
      <c r="AV503" s="627"/>
      <c r="AW503" s="627"/>
      <c r="AX503" s="295"/>
    </row>
    <row r="504" spans="1:50" s="207" customFormat="1" ht="24" hidden="1" customHeight="1" x14ac:dyDescent="0.15">
      <c r="A504" s="222"/>
      <c r="B504" s="158"/>
      <c r="C504" s="625" t="s">
        <v>3189</v>
      </c>
      <c r="D504" s="625" t="s">
        <v>9699</v>
      </c>
      <c r="E504" s="625" t="s">
        <v>12674</v>
      </c>
      <c r="F504" s="625" t="s">
        <v>3189</v>
      </c>
      <c r="G504" s="625" t="s">
        <v>3189</v>
      </c>
      <c r="H504" s="627">
        <v>1</v>
      </c>
      <c r="I504" s="626">
        <v>101427</v>
      </c>
      <c r="J504" s="626"/>
      <c r="K504" s="626"/>
      <c r="L504" s="625" t="s">
        <v>310</v>
      </c>
      <c r="M504" s="626">
        <v>68</v>
      </c>
      <c r="N504" s="626">
        <v>105</v>
      </c>
      <c r="O504" s="626">
        <v>7140</v>
      </c>
      <c r="P504" s="626">
        <v>1</v>
      </c>
      <c r="Q504" s="626">
        <v>500</v>
      </c>
      <c r="R504" s="626">
        <v>1200</v>
      </c>
      <c r="S504" s="625" t="s">
        <v>185</v>
      </c>
      <c r="T504" s="625" t="s">
        <v>9698</v>
      </c>
      <c r="U504" s="625">
        <v>2008</v>
      </c>
      <c r="V504" s="627">
        <v>460</v>
      </c>
      <c r="W504" s="627"/>
      <c r="X504" s="627"/>
      <c r="Y504" s="627"/>
      <c r="Z504" s="627"/>
      <c r="AA504" s="627"/>
      <c r="AB504" s="626">
        <v>2600</v>
      </c>
      <c r="AC504" s="625"/>
      <c r="AD504" s="625"/>
      <c r="AE504" s="627"/>
      <c r="AF504" s="627"/>
      <c r="AG504" s="627"/>
      <c r="AH504" s="627"/>
      <c r="AI504" s="627"/>
      <c r="AJ504" s="627"/>
      <c r="AK504" s="627" t="s">
        <v>683</v>
      </c>
      <c r="AL504" s="627">
        <v>3</v>
      </c>
      <c r="AM504" s="627">
        <v>2000</v>
      </c>
      <c r="AN504" s="627" t="s">
        <v>184</v>
      </c>
      <c r="AO504" s="627" t="s">
        <v>9480</v>
      </c>
      <c r="AP504" s="627" t="s">
        <v>9481</v>
      </c>
      <c r="AQ504" s="627">
        <v>1</v>
      </c>
      <c r="AR504" s="627">
        <v>200</v>
      </c>
      <c r="AS504" s="627" t="s">
        <v>330</v>
      </c>
      <c r="AT504" s="627" t="s">
        <v>9480</v>
      </c>
      <c r="AU504" s="627"/>
      <c r="AV504" s="627"/>
      <c r="AW504" s="627"/>
      <c r="AX504" s="295"/>
    </row>
    <row r="505" spans="1:50" s="207" customFormat="1" ht="24" hidden="1" customHeight="1" x14ac:dyDescent="0.15">
      <c r="A505" s="222"/>
      <c r="B505" s="158"/>
      <c r="C505" s="625" t="s">
        <v>3189</v>
      </c>
      <c r="D505" s="625" t="s">
        <v>9700</v>
      </c>
      <c r="E505" s="625" t="s">
        <v>12675</v>
      </c>
      <c r="F505" s="625" t="s">
        <v>3189</v>
      </c>
      <c r="G505" s="625" t="s">
        <v>3189</v>
      </c>
      <c r="H505" s="627"/>
      <c r="I505" s="626">
        <v>59950</v>
      </c>
      <c r="J505" s="626"/>
      <c r="K505" s="626"/>
      <c r="L505" s="625" t="s">
        <v>154</v>
      </c>
      <c r="M505" s="626">
        <v>68</v>
      </c>
      <c r="N505" s="626">
        <v>105</v>
      </c>
      <c r="O505" s="626">
        <v>7140</v>
      </c>
      <c r="P505" s="626">
        <v>1</v>
      </c>
      <c r="Q505" s="626">
        <v>300</v>
      </c>
      <c r="R505" s="626">
        <v>1200</v>
      </c>
      <c r="S505" s="625" t="s">
        <v>185</v>
      </c>
      <c r="T505" s="625" t="s">
        <v>784</v>
      </c>
      <c r="U505" s="625">
        <v>2009</v>
      </c>
      <c r="V505" s="627"/>
      <c r="W505" s="627"/>
      <c r="X505" s="627"/>
      <c r="Y505" s="627"/>
      <c r="Z505" s="627"/>
      <c r="AA505" s="627"/>
      <c r="AB505" s="626">
        <v>3000</v>
      </c>
      <c r="AC505" s="625"/>
      <c r="AD505" s="625"/>
      <c r="AE505" s="627"/>
      <c r="AF505" s="627"/>
      <c r="AG505" s="627"/>
      <c r="AH505" s="627"/>
      <c r="AI505" s="627"/>
      <c r="AJ505" s="627"/>
      <c r="AK505" s="627"/>
      <c r="AL505" s="627"/>
      <c r="AM505" s="627"/>
      <c r="AN505" s="627"/>
      <c r="AO505" s="627"/>
      <c r="AP505" s="627"/>
      <c r="AQ505" s="627"/>
      <c r="AR505" s="627"/>
      <c r="AS505" s="627"/>
      <c r="AT505" s="627"/>
      <c r="AU505" s="627"/>
      <c r="AV505" s="627"/>
      <c r="AW505" s="627"/>
      <c r="AX505" s="295"/>
    </row>
    <row r="506" spans="1:50" s="207" customFormat="1" ht="24" hidden="1" customHeight="1" x14ac:dyDescent="0.15">
      <c r="A506" s="222"/>
      <c r="B506" s="158"/>
      <c r="C506" s="625" t="s">
        <v>3189</v>
      </c>
      <c r="D506" s="625" t="s">
        <v>9701</v>
      </c>
      <c r="E506" s="625" t="s">
        <v>12676</v>
      </c>
      <c r="F506" s="625" t="s">
        <v>3189</v>
      </c>
      <c r="G506" s="625" t="s">
        <v>3189</v>
      </c>
      <c r="H506" s="627"/>
      <c r="I506" s="626">
        <v>72628</v>
      </c>
      <c r="J506" s="626"/>
      <c r="K506" s="626"/>
      <c r="L506" s="625" t="s">
        <v>310</v>
      </c>
      <c r="M506" s="626">
        <v>72</v>
      </c>
      <c r="N506" s="626">
        <v>110</v>
      </c>
      <c r="O506" s="626">
        <v>7920</v>
      </c>
      <c r="P506" s="626">
        <v>1</v>
      </c>
      <c r="Q506" s="626">
        <v>500</v>
      </c>
      <c r="R506" s="626">
        <v>1200</v>
      </c>
      <c r="S506" s="625" t="s">
        <v>185</v>
      </c>
      <c r="T506" s="625" t="s">
        <v>784</v>
      </c>
      <c r="U506" s="625">
        <v>2010</v>
      </c>
      <c r="V506" s="627"/>
      <c r="W506" s="627"/>
      <c r="X506" s="627"/>
      <c r="Y506" s="627"/>
      <c r="Z506" s="627"/>
      <c r="AA506" s="627"/>
      <c r="AB506" s="626">
        <v>6756</v>
      </c>
      <c r="AC506" s="625"/>
      <c r="AD506" s="625"/>
      <c r="AE506" s="627"/>
      <c r="AF506" s="627"/>
      <c r="AG506" s="627"/>
      <c r="AH506" s="627"/>
      <c r="AI506" s="627"/>
      <c r="AJ506" s="627"/>
      <c r="AK506" s="627"/>
      <c r="AL506" s="627"/>
      <c r="AM506" s="627"/>
      <c r="AN506" s="627"/>
      <c r="AO506" s="627"/>
      <c r="AP506" s="627"/>
      <c r="AQ506" s="627"/>
      <c r="AR506" s="627"/>
      <c r="AS506" s="627"/>
      <c r="AT506" s="627"/>
      <c r="AU506" s="627"/>
      <c r="AV506" s="627"/>
      <c r="AW506" s="627"/>
      <c r="AX506" s="295"/>
    </row>
    <row r="507" spans="1:50" s="207" customFormat="1" ht="24" hidden="1" customHeight="1" x14ac:dyDescent="0.15">
      <c r="A507" s="222"/>
      <c r="B507" s="158"/>
      <c r="C507" s="625" t="s">
        <v>3189</v>
      </c>
      <c r="D507" s="625" t="s">
        <v>9702</v>
      </c>
      <c r="E507" s="625" t="s">
        <v>12677</v>
      </c>
      <c r="F507" s="625" t="s">
        <v>3189</v>
      </c>
      <c r="G507" s="625" t="s">
        <v>3189</v>
      </c>
      <c r="H507" s="627">
        <v>52550</v>
      </c>
      <c r="I507" s="626">
        <v>52550</v>
      </c>
      <c r="J507" s="626"/>
      <c r="K507" s="732"/>
      <c r="L507" s="625" t="s">
        <v>310</v>
      </c>
      <c r="M507" s="626">
        <v>72</v>
      </c>
      <c r="N507" s="626">
        <v>110</v>
      </c>
      <c r="O507" s="626">
        <v>7920</v>
      </c>
      <c r="P507" s="626">
        <v>1</v>
      </c>
      <c r="Q507" s="626">
        <v>200</v>
      </c>
      <c r="R507" s="626">
        <v>1000</v>
      </c>
      <c r="S507" s="625" t="s">
        <v>185</v>
      </c>
      <c r="T507" s="625" t="s">
        <v>784</v>
      </c>
      <c r="U507" s="625">
        <v>2011</v>
      </c>
      <c r="V507" s="627">
        <v>4800</v>
      </c>
      <c r="W507" s="627" t="s">
        <v>9703</v>
      </c>
      <c r="X507" s="627"/>
      <c r="Y507" s="627"/>
      <c r="Z507" s="627"/>
      <c r="AA507" s="627"/>
      <c r="AB507" s="626"/>
      <c r="AC507" s="625"/>
      <c r="AD507" s="625"/>
      <c r="AE507" s="627"/>
      <c r="AF507" s="627"/>
      <c r="AG507" s="627"/>
      <c r="AH507" s="627"/>
      <c r="AI507" s="627"/>
      <c r="AJ507" s="627"/>
      <c r="AK507" s="627"/>
      <c r="AL507" s="627"/>
      <c r="AM507" s="627"/>
      <c r="AN507" s="627"/>
      <c r="AO507" s="627"/>
      <c r="AP507" s="627"/>
      <c r="AQ507" s="627"/>
      <c r="AR507" s="627"/>
      <c r="AS507" s="627"/>
      <c r="AT507" s="627"/>
      <c r="AU507" s="627"/>
      <c r="AV507" s="627"/>
      <c r="AW507" s="627"/>
      <c r="AX507" s="296"/>
    </row>
    <row r="508" spans="1:50" s="207" customFormat="1" ht="24" hidden="1" customHeight="1" x14ac:dyDescent="0.15">
      <c r="A508" s="222"/>
      <c r="B508" s="158"/>
      <c r="C508" s="625" t="s">
        <v>3189</v>
      </c>
      <c r="D508" s="625" t="s">
        <v>9704</v>
      </c>
      <c r="E508" s="625" t="s">
        <v>12678</v>
      </c>
      <c r="F508" s="625" t="s">
        <v>3189</v>
      </c>
      <c r="G508" s="625" t="s">
        <v>3189</v>
      </c>
      <c r="H508" s="627">
        <v>28072</v>
      </c>
      <c r="I508" s="626">
        <v>28072</v>
      </c>
      <c r="J508" s="626"/>
      <c r="K508" s="732"/>
      <c r="L508" s="625" t="s">
        <v>154</v>
      </c>
      <c r="M508" s="626">
        <v>72</v>
      </c>
      <c r="N508" s="626">
        <v>111</v>
      </c>
      <c r="O508" s="626">
        <v>7992</v>
      </c>
      <c r="P508" s="626">
        <v>1</v>
      </c>
      <c r="Q508" s="626">
        <v>200</v>
      </c>
      <c r="R508" s="626">
        <v>1000</v>
      </c>
      <c r="S508" s="625" t="s">
        <v>185</v>
      </c>
      <c r="T508" s="625" t="s">
        <v>3787</v>
      </c>
      <c r="U508" s="625">
        <v>2011</v>
      </c>
      <c r="V508" s="627">
        <v>5400</v>
      </c>
      <c r="W508" s="627" t="s">
        <v>9703</v>
      </c>
      <c r="X508" s="627"/>
      <c r="Y508" s="627"/>
      <c r="Z508" s="627"/>
      <c r="AA508" s="627"/>
      <c r="AB508" s="626"/>
      <c r="AC508" s="625"/>
      <c r="AD508" s="625"/>
      <c r="AE508" s="627"/>
      <c r="AF508" s="627"/>
      <c r="AG508" s="627"/>
      <c r="AH508" s="627"/>
      <c r="AI508" s="627"/>
      <c r="AJ508" s="627"/>
      <c r="AK508" s="627"/>
      <c r="AL508" s="627"/>
      <c r="AM508" s="627"/>
      <c r="AN508" s="627"/>
      <c r="AO508" s="627"/>
      <c r="AP508" s="627"/>
      <c r="AQ508" s="627"/>
      <c r="AR508" s="627"/>
      <c r="AS508" s="627"/>
      <c r="AT508" s="627"/>
      <c r="AU508" s="627"/>
      <c r="AV508" s="627"/>
      <c r="AW508" s="627"/>
      <c r="AX508" s="296"/>
    </row>
    <row r="509" spans="1:50" s="207" customFormat="1" ht="24" hidden="1" customHeight="1" x14ac:dyDescent="0.15">
      <c r="A509" s="222"/>
      <c r="B509" s="158"/>
      <c r="C509" s="625" t="s">
        <v>3189</v>
      </c>
      <c r="D509" s="625"/>
      <c r="E509" s="625" t="s">
        <v>15655</v>
      </c>
      <c r="F509" s="625" t="s">
        <v>15656</v>
      </c>
      <c r="G509" s="625" t="s">
        <v>15656</v>
      </c>
      <c r="H509" s="627"/>
      <c r="I509" s="626">
        <v>37896</v>
      </c>
      <c r="J509" s="626"/>
      <c r="K509" s="732"/>
      <c r="L509" s="625" t="s">
        <v>310</v>
      </c>
      <c r="M509" s="626">
        <v>70</v>
      </c>
      <c r="N509" s="626">
        <v>102</v>
      </c>
      <c r="O509" s="626">
        <v>7140</v>
      </c>
      <c r="P509" s="626">
        <v>1</v>
      </c>
      <c r="Q509" s="626"/>
      <c r="R509" s="626"/>
      <c r="S509" s="625" t="s">
        <v>2220</v>
      </c>
      <c r="T509" s="625" t="s">
        <v>15657</v>
      </c>
      <c r="U509" s="625">
        <v>2021</v>
      </c>
      <c r="V509" s="627"/>
      <c r="W509" s="627"/>
      <c r="X509" s="627"/>
      <c r="Y509" s="627"/>
      <c r="Z509" s="627"/>
      <c r="AA509" s="627"/>
      <c r="AB509" s="626">
        <v>9800</v>
      </c>
      <c r="AC509" s="625"/>
      <c r="AD509" s="625"/>
      <c r="AE509" s="627"/>
      <c r="AF509" s="627"/>
      <c r="AG509" s="627"/>
      <c r="AH509" s="627"/>
      <c r="AI509" s="627"/>
      <c r="AJ509" s="627"/>
      <c r="AK509" s="627"/>
      <c r="AL509" s="627"/>
      <c r="AM509" s="627"/>
      <c r="AN509" s="627"/>
      <c r="AO509" s="627"/>
      <c r="AP509" s="627"/>
      <c r="AQ509" s="627"/>
      <c r="AR509" s="627"/>
      <c r="AS509" s="627"/>
      <c r="AT509" s="627"/>
      <c r="AU509" s="627"/>
      <c r="AV509" s="627"/>
      <c r="AW509" s="627"/>
      <c r="AX509" s="296"/>
    </row>
    <row r="510" spans="1:50" s="207" customFormat="1" ht="24" hidden="1" customHeight="1" x14ac:dyDescent="0.15">
      <c r="A510" s="222"/>
      <c r="B510" s="158"/>
      <c r="C510" s="625" t="s">
        <v>3189</v>
      </c>
      <c r="D510" s="625"/>
      <c r="E510" s="625" t="s">
        <v>15658</v>
      </c>
      <c r="F510" s="625" t="s">
        <v>15656</v>
      </c>
      <c r="G510" s="625" t="s">
        <v>15656</v>
      </c>
      <c r="H510" s="627"/>
      <c r="I510" s="626">
        <v>80522</v>
      </c>
      <c r="J510" s="626"/>
      <c r="K510" s="732"/>
      <c r="L510" s="625" t="s">
        <v>310</v>
      </c>
      <c r="M510" s="626">
        <v>68</v>
      </c>
      <c r="N510" s="626">
        <v>105</v>
      </c>
      <c r="O510" s="626">
        <v>7850</v>
      </c>
      <c r="P510" s="626">
        <v>1</v>
      </c>
      <c r="Q510" s="626">
        <v>4275</v>
      </c>
      <c r="R510" s="626">
        <v>16000</v>
      </c>
      <c r="S510" s="625" t="s">
        <v>2220</v>
      </c>
      <c r="T510" s="625" t="s">
        <v>2310</v>
      </c>
      <c r="U510" s="625">
        <v>1991</v>
      </c>
      <c r="V510" s="627"/>
      <c r="W510" s="627"/>
      <c r="X510" s="627"/>
      <c r="Y510" s="627"/>
      <c r="Z510" s="627"/>
      <c r="AA510" s="627"/>
      <c r="AB510" s="626"/>
      <c r="AC510" s="625"/>
      <c r="AD510" s="625"/>
      <c r="AE510" s="627"/>
      <c r="AF510" s="627"/>
      <c r="AG510" s="627"/>
      <c r="AH510" s="627"/>
      <c r="AI510" s="627"/>
      <c r="AJ510" s="627"/>
      <c r="AK510" s="627"/>
      <c r="AL510" s="627"/>
      <c r="AM510" s="627"/>
      <c r="AN510" s="627"/>
      <c r="AO510" s="627"/>
      <c r="AP510" s="627"/>
      <c r="AQ510" s="627"/>
      <c r="AR510" s="627"/>
      <c r="AS510" s="627"/>
      <c r="AT510" s="627"/>
      <c r="AU510" s="627"/>
      <c r="AV510" s="627"/>
      <c r="AW510" s="627"/>
      <c r="AX510" s="296"/>
    </row>
    <row r="511" spans="1:50" s="207" customFormat="1" ht="24" hidden="1" customHeight="1" x14ac:dyDescent="0.15">
      <c r="A511" s="222"/>
      <c r="B511" s="158"/>
      <c r="C511" s="625" t="s">
        <v>3195</v>
      </c>
      <c r="D511" s="625" t="s">
        <v>9723</v>
      </c>
      <c r="E511" s="625" t="s">
        <v>12679</v>
      </c>
      <c r="F511" s="625" t="s">
        <v>3195</v>
      </c>
      <c r="G511" s="625" t="s">
        <v>3195</v>
      </c>
      <c r="H511" s="627"/>
      <c r="I511" s="626"/>
      <c r="J511" s="626"/>
      <c r="K511" s="626"/>
      <c r="L511" s="625" t="s">
        <v>9724</v>
      </c>
      <c r="M511" s="626">
        <v>70</v>
      </c>
      <c r="N511" s="626">
        <v>100</v>
      </c>
      <c r="O511" s="626">
        <v>14000</v>
      </c>
      <c r="P511" s="626">
        <v>2</v>
      </c>
      <c r="Q511" s="626"/>
      <c r="R511" s="626"/>
      <c r="S511" s="625"/>
      <c r="T511" s="625"/>
      <c r="U511" s="625">
        <v>2001</v>
      </c>
      <c r="V511" s="627">
        <v>649</v>
      </c>
      <c r="W511" s="627"/>
      <c r="X511" s="627"/>
      <c r="Y511" s="627"/>
      <c r="Z511" s="627"/>
      <c r="AA511" s="627"/>
      <c r="AB511" s="626"/>
      <c r="AC511" s="625"/>
      <c r="AD511" s="625"/>
      <c r="AE511" s="627"/>
      <c r="AF511" s="627"/>
      <c r="AG511" s="627"/>
      <c r="AH511" s="627"/>
      <c r="AI511" s="627"/>
      <c r="AJ511" s="627"/>
      <c r="AK511" s="627"/>
      <c r="AL511" s="627"/>
      <c r="AM511" s="627"/>
      <c r="AN511" s="627"/>
      <c r="AO511" s="627"/>
      <c r="AP511" s="627"/>
      <c r="AQ511" s="627"/>
      <c r="AR511" s="627"/>
      <c r="AS511" s="627"/>
      <c r="AT511" s="627"/>
      <c r="AU511" s="627"/>
      <c r="AV511" s="627"/>
      <c r="AW511" s="627"/>
      <c r="AX511" s="295" t="s">
        <v>3233</v>
      </c>
    </row>
    <row r="512" spans="1:50" s="207" customFormat="1" ht="24" hidden="1" customHeight="1" x14ac:dyDescent="0.15">
      <c r="A512" s="222" t="s">
        <v>156</v>
      </c>
      <c r="B512" s="158"/>
      <c r="C512" s="625" t="s">
        <v>3195</v>
      </c>
      <c r="D512" s="625"/>
      <c r="E512" s="625" t="s">
        <v>12680</v>
      </c>
      <c r="F512" s="625" t="s">
        <v>3195</v>
      </c>
      <c r="G512" s="625" t="s">
        <v>3195</v>
      </c>
      <c r="H512" s="627"/>
      <c r="I512" s="626">
        <v>6800</v>
      </c>
      <c r="J512" s="626">
        <v>100</v>
      </c>
      <c r="K512" s="626">
        <v>97</v>
      </c>
      <c r="L512" s="625" t="s">
        <v>310</v>
      </c>
      <c r="M512" s="626">
        <v>58</v>
      </c>
      <c r="N512" s="626">
        <v>92</v>
      </c>
      <c r="O512" s="626">
        <v>5336</v>
      </c>
      <c r="P512" s="626">
        <v>1</v>
      </c>
      <c r="Q512" s="626">
        <v>200</v>
      </c>
      <c r="R512" s="626">
        <v>200</v>
      </c>
      <c r="S512" s="625" t="s">
        <v>185</v>
      </c>
      <c r="T512" s="625" t="s">
        <v>804</v>
      </c>
      <c r="U512" s="625">
        <v>2008</v>
      </c>
      <c r="V512" s="627">
        <v>650</v>
      </c>
      <c r="W512" s="627"/>
      <c r="X512" s="627"/>
      <c r="Y512" s="627"/>
      <c r="Z512" s="627"/>
      <c r="AA512" s="627"/>
      <c r="AB512" s="626">
        <v>1100</v>
      </c>
      <c r="AC512" s="625"/>
      <c r="AD512" s="625"/>
      <c r="AE512" s="627"/>
      <c r="AF512" s="627"/>
      <c r="AG512" s="627"/>
      <c r="AH512" s="627"/>
      <c r="AI512" s="627"/>
      <c r="AJ512" s="627"/>
      <c r="AK512" s="627"/>
      <c r="AL512" s="627"/>
      <c r="AM512" s="627"/>
      <c r="AN512" s="627"/>
      <c r="AO512" s="627"/>
      <c r="AP512" s="627"/>
      <c r="AQ512" s="627"/>
      <c r="AR512" s="627"/>
      <c r="AS512" s="627"/>
      <c r="AT512" s="627"/>
      <c r="AU512" s="627"/>
      <c r="AV512" s="627"/>
      <c r="AW512" s="627"/>
      <c r="AX512" s="295" t="s">
        <v>1007</v>
      </c>
    </row>
    <row r="513" spans="1:50" s="207" customFormat="1" ht="24" hidden="1" customHeight="1" x14ac:dyDescent="0.15">
      <c r="A513" s="222" t="s">
        <v>336</v>
      </c>
      <c r="B513" s="158"/>
      <c r="C513" s="625" t="s">
        <v>3203</v>
      </c>
      <c r="D513" s="625" t="s">
        <v>12686</v>
      </c>
      <c r="E513" s="625" t="s">
        <v>12687</v>
      </c>
      <c r="F513" s="625" t="s">
        <v>3203</v>
      </c>
      <c r="G513" s="625" t="s">
        <v>15610</v>
      </c>
      <c r="H513" s="627"/>
      <c r="I513" s="626">
        <v>36794</v>
      </c>
      <c r="J513" s="626"/>
      <c r="K513" s="626"/>
      <c r="L513" s="625" t="s">
        <v>310</v>
      </c>
      <c r="M513" s="626">
        <v>50</v>
      </c>
      <c r="N513" s="626">
        <v>90</v>
      </c>
      <c r="O513" s="626">
        <v>4500</v>
      </c>
      <c r="P513" s="626">
        <v>1</v>
      </c>
      <c r="Q513" s="626" t="s">
        <v>417</v>
      </c>
      <c r="R513" s="626">
        <v>600</v>
      </c>
      <c r="S513" s="625" t="s">
        <v>417</v>
      </c>
      <c r="T513" s="625" t="s">
        <v>784</v>
      </c>
      <c r="U513" s="625">
        <v>2005</v>
      </c>
      <c r="V513" s="627"/>
      <c r="W513" s="627"/>
      <c r="X513" s="627"/>
      <c r="Y513" s="627"/>
      <c r="Z513" s="627"/>
      <c r="AA513" s="627"/>
      <c r="AB513" s="626">
        <v>2500</v>
      </c>
      <c r="AC513" s="625"/>
      <c r="AD513" s="625"/>
      <c r="AE513" s="627"/>
      <c r="AF513" s="627"/>
      <c r="AG513" s="627"/>
      <c r="AH513" s="627"/>
      <c r="AI513" s="627"/>
      <c r="AJ513" s="627"/>
      <c r="AK513" s="627"/>
      <c r="AL513" s="627"/>
      <c r="AM513" s="627"/>
      <c r="AN513" s="627"/>
      <c r="AO513" s="627"/>
      <c r="AP513" s="627"/>
      <c r="AQ513" s="627"/>
      <c r="AR513" s="627"/>
      <c r="AS513" s="627"/>
      <c r="AT513" s="627"/>
      <c r="AU513" s="627"/>
      <c r="AV513" s="627"/>
      <c r="AW513" s="627"/>
      <c r="AX513" s="295"/>
    </row>
    <row r="514" spans="1:50" s="207" customFormat="1" ht="24" hidden="1" customHeight="1" x14ac:dyDescent="0.15">
      <c r="A514" s="222"/>
      <c r="B514" s="158"/>
      <c r="C514" s="625" t="s">
        <v>3219</v>
      </c>
      <c r="D514" s="625" t="s">
        <v>12681</v>
      </c>
      <c r="E514" s="625" t="s">
        <v>12682</v>
      </c>
      <c r="F514" s="625" t="s">
        <v>3219</v>
      </c>
      <c r="G514" s="625" t="s">
        <v>12683</v>
      </c>
      <c r="H514" s="627"/>
      <c r="I514" s="626">
        <v>43062</v>
      </c>
      <c r="J514" s="626"/>
      <c r="K514" s="626"/>
      <c r="L514" s="625" t="s">
        <v>330</v>
      </c>
      <c r="M514" s="626">
        <v>68</v>
      </c>
      <c r="N514" s="626">
        <v>105</v>
      </c>
      <c r="O514" s="626">
        <v>7140</v>
      </c>
      <c r="P514" s="626">
        <v>1</v>
      </c>
      <c r="Q514" s="626"/>
      <c r="R514" s="626"/>
      <c r="S514" s="625"/>
      <c r="T514" s="625"/>
      <c r="U514" s="625">
        <v>2009</v>
      </c>
      <c r="V514" s="627"/>
      <c r="W514" s="627"/>
      <c r="X514" s="627"/>
      <c r="Y514" s="627"/>
      <c r="Z514" s="627"/>
      <c r="AA514" s="627"/>
      <c r="AB514" s="626">
        <v>6820</v>
      </c>
      <c r="AC514" s="625"/>
      <c r="AD514" s="625"/>
      <c r="AE514" s="627"/>
      <c r="AF514" s="627"/>
      <c r="AG514" s="627"/>
      <c r="AH514" s="627"/>
      <c r="AI514" s="627"/>
      <c r="AJ514" s="627"/>
      <c r="AK514" s="627"/>
      <c r="AL514" s="627"/>
      <c r="AM514" s="627"/>
      <c r="AN514" s="627"/>
      <c r="AO514" s="627"/>
      <c r="AP514" s="627"/>
      <c r="AQ514" s="627"/>
      <c r="AR514" s="627"/>
      <c r="AS514" s="627"/>
      <c r="AT514" s="627"/>
      <c r="AU514" s="627"/>
      <c r="AV514" s="627"/>
      <c r="AW514" s="627"/>
      <c r="AX514" s="295"/>
    </row>
    <row r="515" spans="1:50" s="207" customFormat="1" ht="24" hidden="1" customHeight="1" x14ac:dyDescent="0.15">
      <c r="A515" s="222"/>
      <c r="B515" s="158"/>
      <c r="C515" s="625" t="s">
        <v>3219</v>
      </c>
      <c r="D515" s="625" t="s">
        <v>12684</v>
      </c>
      <c r="E515" s="625" t="s">
        <v>9725</v>
      </c>
      <c r="F515" s="625" t="s">
        <v>3219</v>
      </c>
      <c r="G515" s="625" t="s">
        <v>325</v>
      </c>
      <c r="H515" s="627"/>
      <c r="I515" s="626">
        <v>108834</v>
      </c>
      <c r="J515" s="626">
        <v>265.91000000000003</v>
      </c>
      <c r="K515" s="626">
        <v>265.91000000000003</v>
      </c>
      <c r="L515" s="625" t="s">
        <v>310</v>
      </c>
      <c r="M515" s="626">
        <v>68</v>
      </c>
      <c r="N515" s="626">
        <v>105</v>
      </c>
      <c r="O515" s="626">
        <v>14280</v>
      </c>
      <c r="P515" s="626">
        <v>2</v>
      </c>
      <c r="Q515" s="626"/>
      <c r="R515" s="626"/>
      <c r="S515" s="625"/>
      <c r="T515" s="625"/>
      <c r="U515" s="625">
        <v>2011</v>
      </c>
      <c r="V515" s="627">
        <v>649</v>
      </c>
      <c r="W515" s="627"/>
      <c r="X515" s="627"/>
      <c r="Y515" s="627"/>
      <c r="Z515" s="627"/>
      <c r="AA515" s="627"/>
      <c r="AB515" s="626">
        <v>6960</v>
      </c>
      <c r="AC515" s="625"/>
      <c r="AD515" s="625"/>
      <c r="AE515" s="627"/>
      <c r="AF515" s="627"/>
      <c r="AG515" s="627"/>
      <c r="AH515" s="627"/>
      <c r="AI515" s="627"/>
      <c r="AJ515" s="627"/>
      <c r="AK515" s="627"/>
      <c r="AL515" s="627"/>
      <c r="AM515" s="627"/>
      <c r="AN515" s="627"/>
      <c r="AO515" s="627"/>
      <c r="AP515" s="627"/>
      <c r="AQ515" s="627"/>
      <c r="AR515" s="627"/>
      <c r="AS515" s="627"/>
      <c r="AT515" s="627"/>
      <c r="AU515" s="627"/>
      <c r="AV515" s="627"/>
      <c r="AW515" s="627"/>
      <c r="AX515" s="295" t="s">
        <v>9726</v>
      </c>
    </row>
    <row r="516" spans="1:50" s="207" customFormat="1" ht="24" hidden="1" customHeight="1" x14ac:dyDescent="0.15">
      <c r="A516" s="222"/>
      <c r="B516" s="158"/>
      <c r="C516" s="625" t="s">
        <v>3219</v>
      </c>
      <c r="D516" s="625" t="s">
        <v>9727</v>
      </c>
      <c r="E516" s="625" t="s">
        <v>9728</v>
      </c>
      <c r="F516" s="625" t="s">
        <v>3219</v>
      </c>
      <c r="G516" s="625" t="s">
        <v>12685</v>
      </c>
      <c r="H516" s="627"/>
      <c r="I516" s="626">
        <v>25421</v>
      </c>
      <c r="J516" s="626">
        <v>0</v>
      </c>
      <c r="K516" s="626">
        <v>0</v>
      </c>
      <c r="L516" s="625" t="s">
        <v>330</v>
      </c>
      <c r="M516" s="626">
        <v>56</v>
      </c>
      <c r="N516" s="626">
        <v>105</v>
      </c>
      <c r="O516" s="626">
        <v>5880</v>
      </c>
      <c r="P516" s="626">
        <v>1</v>
      </c>
      <c r="Q516" s="626"/>
      <c r="R516" s="626"/>
      <c r="S516" s="625"/>
      <c r="T516" s="625"/>
      <c r="U516" s="625">
        <v>2012</v>
      </c>
      <c r="V516" s="627">
        <v>649</v>
      </c>
      <c r="W516" s="627"/>
      <c r="X516" s="627"/>
      <c r="Y516" s="627"/>
      <c r="Z516" s="627"/>
      <c r="AA516" s="627"/>
      <c r="AB516" s="626">
        <v>2240</v>
      </c>
      <c r="AC516" s="625"/>
      <c r="AD516" s="625"/>
      <c r="AE516" s="627"/>
      <c r="AF516" s="627"/>
      <c r="AG516" s="627"/>
      <c r="AH516" s="627"/>
      <c r="AI516" s="627"/>
      <c r="AJ516" s="627"/>
      <c r="AK516" s="627"/>
      <c r="AL516" s="627"/>
      <c r="AM516" s="627"/>
      <c r="AN516" s="627"/>
      <c r="AO516" s="627"/>
      <c r="AP516" s="627"/>
      <c r="AQ516" s="627"/>
      <c r="AR516" s="627"/>
      <c r="AS516" s="627"/>
      <c r="AT516" s="627"/>
      <c r="AU516" s="627"/>
      <c r="AV516" s="627"/>
      <c r="AW516" s="627"/>
      <c r="AX516" s="295"/>
    </row>
    <row r="517" spans="1:50" s="207" customFormat="1" ht="24" hidden="1" customHeight="1" x14ac:dyDescent="0.15">
      <c r="A517" s="222"/>
      <c r="B517" s="158"/>
      <c r="C517" s="625" t="s">
        <v>3219</v>
      </c>
      <c r="D517" s="625" t="s">
        <v>9729</v>
      </c>
      <c r="E517" s="625" t="s">
        <v>9730</v>
      </c>
      <c r="F517" s="625" t="s">
        <v>3219</v>
      </c>
      <c r="G517" s="625" t="s">
        <v>9731</v>
      </c>
      <c r="H517" s="627"/>
      <c r="I517" s="626">
        <v>44241</v>
      </c>
      <c r="J517" s="626">
        <v>158</v>
      </c>
      <c r="K517" s="626">
        <v>158</v>
      </c>
      <c r="L517" s="625" t="s">
        <v>310</v>
      </c>
      <c r="M517" s="626">
        <v>65</v>
      </c>
      <c r="N517" s="626">
        <v>105</v>
      </c>
      <c r="O517" s="626">
        <v>6825</v>
      </c>
      <c r="P517" s="626">
        <v>1</v>
      </c>
      <c r="Q517" s="626"/>
      <c r="R517" s="626"/>
      <c r="S517" s="625"/>
      <c r="T517" s="625"/>
      <c r="U517" s="625">
        <v>2013</v>
      </c>
      <c r="V517" s="627"/>
      <c r="W517" s="627"/>
      <c r="X517" s="627"/>
      <c r="Y517" s="627"/>
      <c r="Z517" s="627"/>
      <c r="AA517" s="627"/>
      <c r="AB517" s="626">
        <v>10000</v>
      </c>
      <c r="AC517" s="625"/>
      <c r="AD517" s="625"/>
      <c r="AE517" s="627"/>
      <c r="AF517" s="627"/>
      <c r="AG517" s="627"/>
      <c r="AH517" s="627"/>
      <c r="AI517" s="627"/>
      <c r="AJ517" s="627"/>
      <c r="AK517" s="627"/>
      <c r="AL517" s="627"/>
      <c r="AM517" s="627"/>
      <c r="AN517" s="627"/>
      <c r="AO517" s="627"/>
      <c r="AP517" s="627"/>
      <c r="AQ517" s="627"/>
      <c r="AR517" s="627"/>
      <c r="AS517" s="627"/>
      <c r="AT517" s="627"/>
      <c r="AU517" s="627"/>
      <c r="AV517" s="627"/>
      <c r="AW517" s="627"/>
      <c r="AX517" s="295"/>
    </row>
    <row r="518" spans="1:50" s="207" customFormat="1" ht="24" hidden="1" customHeight="1" x14ac:dyDescent="0.15">
      <c r="A518" s="222"/>
      <c r="B518" s="158"/>
      <c r="C518" s="625" t="s">
        <v>3219</v>
      </c>
      <c r="D518" s="625"/>
      <c r="E518" s="625" t="s">
        <v>15659</v>
      </c>
      <c r="F518" s="625" t="s">
        <v>3219</v>
      </c>
      <c r="G518" s="625" t="s">
        <v>15660</v>
      </c>
      <c r="H518" s="627"/>
      <c r="I518" s="626">
        <v>29451</v>
      </c>
      <c r="J518" s="626">
        <v>0</v>
      </c>
      <c r="K518" s="626">
        <v>0</v>
      </c>
      <c r="L518" s="625" t="s">
        <v>2195</v>
      </c>
      <c r="M518" s="626">
        <v>65</v>
      </c>
      <c r="N518" s="626">
        <v>100</v>
      </c>
      <c r="O518" s="626">
        <v>6500</v>
      </c>
      <c r="P518" s="626">
        <v>1</v>
      </c>
      <c r="Q518" s="626"/>
      <c r="R518" s="626"/>
      <c r="S518" s="625"/>
      <c r="T518" s="625"/>
      <c r="U518" s="625">
        <v>2020</v>
      </c>
      <c r="V518" s="627"/>
      <c r="W518" s="627"/>
      <c r="X518" s="627"/>
      <c r="Y518" s="627"/>
      <c r="Z518" s="627"/>
      <c r="AA518" s="627"/>
      <c r="AB518" s="626">
        <v>16350</v>
      </c>
      <c r="AC518" s="625"/>
      <c r="AD518" s="625"/>
      <c r="AE518" s="627"/>
      <c r="AF518" s="627"/>
      <c r="AG518" s="627"/>
      <c r="AH518" s="627"/>
      <c r="AI518" s="627"/>
      <c r="AJ518" s="627"/>
      <c r="AK518" s="627"/>
      <c r="AL518" s="627"/>
      <c r="AM518" s="627"/>
      <c r="AN518" s="627"/>
      <c r="AO518" s="627"/>
      <c r="AP518" s="627"/>
      <c r="AQ518" s="627"/>
      <c r="AR518" s="627"/>
      <c r="AS518" s="627"/>
      <c r="AT518" s="627"/>
      <c r="AU518" s="627"/>
      <c r="AV518" s="627"/>
      <c r="AW518" s="627"/>
      <c r="AX518" s="295"/>
    </row>
    <row r="519" spans="1:50" s="207" customFormat="1" ht="24" hidden="1" customHeight="1" x14ac:dyDescent="0.15">
      <c r="A519" s="222"/>
      <c r="B519" s="158"/>
      <c r="C519" s="625" t="s">
        <v>3223</v>
      </c>
      <c r="D519" s="625" t="s">
        <v>12688</v>
      </c>
      <c r="E519" s="625" t="s">
        <v>12689</v>
      </c>
      <c r="F519" s="625" t="s">
        <v>3223</v>
      </c>
      <c r="G519" s="625" t="s">
        <v>325</v>
      </c>
      <c r="H519" s="627"/>
      <c r="I519" s="626">
        <v>7420</v>
      </c>
      <c r="J519" s="626"/>
      <c r="K519" s="626"/>
      <c r="L519" s="625" t="s">
        <v>310</v>
      </c>
      <c r="M519" s="626">
        <v>64</v>
      </c>
      <c r="N519" s="626">
        <v>100</v>
      </c>
      <c r="O519" s="626">
        <v>6400</v>
      </c>
      <c r="P519" s="626">
        <v>1</v>
      </c>
      <c r="Q519" s="626">
        <v>434</v>
      </c>
      <c r="R519" s="626"/>
      <c r="S519" s="625"/>
      <c r="T519" s="625"/>
      <c r="U519" s="625"/>
      <c r="V519" s="627"/>
      <c r="W519" s="627"/>
      <c r="X519" s="627"/>
      <c r="Y519" s="627"/>
      <c r="Z519" s="627"/>
      <c r="AA519" s="627"/>
      <c r="AB519" s="626"/>
      <c r="AC519" s="625"/>
      <c r="AD519" s="625"/>
      <c r="AE519" s="627"/>
      <c r="AF519" s="627"/>
      <c r="AG519" s="627"/>
      <c r="AH519" s="627"/>
      <c r="AI519" s="627"/>
      <c r="AJ519" s="627"/>
      <c r="AK519" s="627"/>
      <c r="AL519" s="627"/>
      <c r="AM519" s="627"/>
      <c r="AN519" s="627"/>
      <c r="AO519" s="627"/>
      <c r="AP519" s="627"/>
      <c r="AQ519" s="627"/>
      <c r="AR519" s="627"/>
      <c r="AS519" s="627"/>
      <c r="AT519" s="627"/>
      <c r="AU519" s="627"/>
      <c r="AV519" s="627"/>
      <c r="AW519" s="627"/>
      <c r="AX519" s="295"/>
    </row>
    <row r="520" spans="1:50" s="207" customFormat="1" ht="24" hidden="1" customHeight="1" x14ac:dyDescent="0.15">
      <c r="A520" s="222"/>
      <c r="B520" s="158"/>
      <c r="C520" s="625" t="s">
        <v>3223</v>
      </c>
      <c r="D520" s="625" t="s">
        <v>12690</v>
      </c>
      <c r="E520" s="625" t="s">
        <v>12691</v>
      </c>
      <c r="F520" s="625" t="s">
        <v>3223</v>
      </c>
      <c r="G520" s="625" t="s">
        <v>325</v>
      </c>
      <c r="H520" s="627"/>
      <c r="I520" s="626">
        <v>18138</v>
      </c>
      <c r="J520" s="626"/>
      <c r="K520" s="626"/>
      <c r="L520" s="625" t="s">
        <v>310</v>
      </c>
      <c r="M520" s="626">
        <v>64</v>
      </c>
      <c r="N520" s="626">
        <v>95</v>
      </c>
      <c r="O520" s="626">
        <v>7070</v>
      </c>
      <c r="P520" s="626">
        <v>1</v>
      </c>
      <c r="Q520" s="626"/>
      <c r="R520" s="626"/>
      <c r="S520" s="625"/>
      <c r="T520" s="625"/>
      <c r="U520" s="625">
        <v>2007</v>
      </c>
      <c r="V520" s="627">
        <v>649</v>
      </c>
      <c r="W520" s="627"/>
      <c r="X520" s="627"/>
      <c r="Y520" s="627"/>
      <c r="Z520" s="627"/>
      <c r="AA520" s="627"/>
      <c r="AB520" s="626">
        <v>2000</v>
      </c>
      <c r="AC520" s="625"/>
      <c r="AD520" s="625"/>
      <c r="AE520" s="627"/>
      <c r="AF520" s="627"/>
      <c r="AG520" s="627"/>
      <c r="AH520" s="627"/>
      <c r="AI520" s="627"/>
      <c r="AJ520" s="627"/>
      <c r="AK520" s="627"/>
      <c r="AL520" s="627"/>
      <c r="AM520" s="627"/>
      <c r="AN520" s="627"/>
      <c r="AO520" s="627"/>
      <c r="AP520" s="627"/>
      <c r="AQ520" s="627"/>
      <c r="AR520" s="627"/>
      <c r="AS520" s="627"/>
      <c r="AT520" s="627"/>
      <c r="AU520" s="627"/>
      <c r="AV520" s="627"/>
      <c r="AW520" s="627"/>
      <c r="AX520" s="295"/>
    </row>
    <row r="521" spans="1:50" s="207" customFormat="1" ht="24" hidden="1" customHeight="1" x14ac:dyDescent="0.15">
      <c r="A521" s="222"/>
      <c r="B521" s="158"/>
      <c r="C521" s="625" t="s">
        <v>15661</v>
      </c>
      <c r="D521" s="625"/>
      <c r="E521" s="625" t="s">
        <v>15662</v>
      </c>
      <c r="F521" s="625" t="s">
        <v>15661</v>
      </c>
      <c r="G521" s="625" t="s">
        <v>15663</v>
      </c>
      <c r="H521" s="627"/>
      <c r="I521" s="626">
        <v>7225</v>
      </c>
      <c r="J521" s="626"/>
      <c r="K521" s="626"/>
      <c r="L521" s="625" t="s">
        <v>2195</v>
      </c>
      <c r="M521" s="626">
        <v>46</v>
      </c>
      <c r="N521" s="626">
        <v>72</v>
      </c>
      <c r="O521" s="626">
        <v>3312</v>
      </c>
      <c r="P521" s="626">
        <v>1</v>
      </c>
      <c r="Q521" s="626">
        <v>60</v>
      </c>
      <c r="R521" s="626">
        <v>60</v>
      </c>
      <c r="S521" s="625" t="s">
        <v>2220</v>
      </c>
      <c r="T521" s="625" t="s">
        <v>15664</v>
      </c>
      <c r="U521" s="625">
        <v>2014</v>
      </c>
      <c r="V521" s="627"/>
      <c r="W521" s="627"/>
      <c r="X521" s="627"/>
      <c r="Y521" s="627"/>
      <c r="Z521" s="627"/>
      <c r="AA521" s="627"/>
      <c r="AB521" s="626"/>
      <c r="AC521" s="625"/>
      <c r="AD521" s="625"/>
      <c r="AE521" s="627"/>
      <c r="AF521" s="627"/>
      <c r="AG521" s="627"/>
      <c r="AH521" s="627"/>
      <c r="AI521" s="627"/>
      <c r="AJ521" s="627"/>
      <c r="AK521" s="627"/>
      <c r="AL521" s="627"/>
      <c r="AM521" s="627"/>
      <c r="AN521" s="627"/>
      <c r="AO521" s="627"/>
      <c r="AP521" s="627"/>
      <c r="AQ521" s="627"/>
      <c r="AR521" s="627"/>
      <c r="AS521" s="627"/>
      <c r="AT521" s="627"/>
      <c r="AU521" s="627"/>
      <c r="AV521" s="627"/>
      <c r="AW521" s="627"/>
      <c r="AX521" s="295"/>
    </row>
    <row r="522" spans="1:50" s="207" customFormat="1" ht="24" hidden="1" customHeight="1" x14ac:dyDescent="0.15">
      <c r="A522" s="222"/>
      <c r="B522" s="604"/>
      <c r="C522" s="625" t="s">
        <v>3223</v>
      </c>
      <c r="D522" s="625" t="s">
        <v>12690</v>
      </c>
      <c r="E522" s="625" t="s">
        <v>15665</v>
      </c>
      <c r="F522" s="625" t="s">
        <v>3223</v>
      </c>
      <c r="G522" s="625" t="s">
        <v>15666</v>
      </c>
      <c r="H522" s="627"/>
      <c r="I522" s="626">
        <v>9202</v>
      </c>
      <c r="J522" s="626"/>
      <c r="K522" s="626"/>
      <c r="L522" s="625" t="s">
        <v>310</v>
      </c>
      <c r="M522" s="626">
        <v>90</v>
      </c>
      <c r="N522" s="626">
        <v>100</v>
      </c>
      <c r="O522" s="626">
        <v>9102</v>
      </c>
      <c r="P522" s="626">
        <v>1</v>
      </c>
      <c r="Q522" s="626"/>
      <c r="R522" s="626"/>
      <c r="S522" s="625"/>
      <c r="T522" s="625"/>
      <c r="U522" s="625">
        <v>2021</v>
      </c>
      <c r="V522" s="627">
        <v>649</v>
      </c>
      <c r="W522" s="627"/>
      <c r="X522" s="627"/>
      <c r="Y522" s="627"/>
      <c r="Z522" s="627"/>
      <c r="AA522" s="627"/>
      <c r="AB522" s="626">
        <v>937</v>
      </c>
      <c r="AC522" s="625"/>
      <c r="AD522" s="625"/>
      <c r="AE522" s="627"/>
      <c r="AF522" s="627"/>
      <c r="AG522" s="627"/>
      <c r="AH522" s="627"/>
      <c r="AI522" s="627"/>
      <c r="AJ522" s="627"/>
      <c r="AK522" s="627"/>
      <c r="AL522" s="627"/>
      <c r="AM522" s="627"/>
      <c r="AN522" s="627"/>
      <c r="AO522" s="627"/>
      <c r="AP522" s="627"/>
      <c r="AQ522" s="627"/>
      <c r="AR522" s="627"/>
      <c r="AS522" s="627"/>
      <c r="AT522" s="627"/>
      <c r="AU522" s="627"/>
      <c r="AV522" s="627"/>
      <c r="AW522" s="627"/>
      <c r="AX522" s="295"/>
    </row>
    <row r="523" spans="1:50" s="1160" customFormat="1" ht="24" hidden="1" customHeight="1" x14ac:dyDescent="0.15">
      <c r="A523" s="1181"/>
      <c r="B523" s="1182" t="s">
        <v>57</v>
      </c>
      <c r="C523" s="650" t="s">
        <v>55</v>
      </c>
      <c r="D523" s="666"/>
      <c r="E523" s="676">
        <f>COUNTA(E524:E599)</f>
        <v>76</v>
      </c>
      <c r="F523" s="666"/>
      <c r="G523" s="666"/>
      <c r="H523" s="666"/>
      <c r="I523" s="665">
        <f>SUM(I524:I599)</f>
        <v>2029271</v>
      </c>
      <c r="J523" s="665">
        <f>SUM(J524:J599)</f>
        <v>58780.009999999995</v>
      </c>
      <c r="K523" s="665">
        <f>SUM(K524:K599)</f>
        <v>63582.58</v>
      </c>
      <c r="L523" s="665"/>
      <c r="M523" s="665"/>
      <c r="N523" s="665">
        <f>SUM(N524:N599)</f>
        <v>7900</v>
      </c>
      <c r="O523" s="665">
        <f>SUM(O524:O599)</f>
        <v>679654</v>
      </c>
      <c r="P523" s="665">
        <f>SUM(P524:P599)</f>
        <v>89</v>
      </c>
      <c r="Q523" s="665">
        <f>SUM(Q524:Q599)</f>
        <v>51106</v>
      </c>
      <c r="R523" s="665">
        <f>SUM(R524:R599)</f>
        <v>94622</v>
      </c>
      <c r="S523" s="665"/>
      <c r="T523" s="665"/>
      <c r="U523" s="665"/>
      <c r="V523" s="665">
        <f t="shared" ref="V523:AB523" si="3">SUM(V524:V599)</f>
        <v>224138</v>
      </c>
      <c r="W523" s="665">
        <f t="shared" si="3"/>
        <v>20201</v>
      </c>
      <c r="X523" s="665">
        <f t="shared" si="3"/>
        <v>38825</v>
      </c>
      <c r="Y523" s="665">
        <f t="shared" si="3"/>
        <v>2041</v>
      </c>
      <c r="Z523" s="665">
        <f t="shared" si="3"/>
        <v>2040</v>
      </c>
      <c r="AA523" s="665">
        <f t="shared" si="3"/>
        <v>3995</v>
      </c>
      <c r="AB523" s="665">
        <f t="shared" si="3"/>
        <v>224138</v>
      </c>
      <c r="AC523" s="650"/>
      <c r="AD523" s="650"/>
      <c r="AE523" s="666"/>
      <c r="AF523" s="666"/>
      <c r="AG523" s="666"/>
      <c r="AH523" s="666"/>
      <c r="AI523" s="666"/>
      <c r="AJ523" s="666"/>
      <c r="AK523" s="666"/>
      <c r="AL523" s="666"/>
      <c r="AM523" s="666"/>
      <c r="AN523" s="666"/>
      <c r="AO523" s="666"/>
      <c r="AP523" s="666"/>
      <c r="AQ523" s="666"/>
      <c r="AR523" s="666"/>
      <c r="AS523" s="666"/>
      <c r="AT523" s="666"/>
      <c r="AU523" s="666"/>
      <c r="AV523" s="666"/>
      <c r="AW523" s="666"/>
      <c r="AX523" s="1183"/>
    </row>
    <row r="524" spans="1:50" ht="24" hidden="1" customHeight="1" x14ac:dyDescent="0.15">
      <c r="A524" s="222"/>
      <c r="B524" s="840"/>
      <c r="C524" s="656" t="s">
        <v>690</v>
      </c>
      <c r="D524" s="769" t="s">
        <v>901</v>
      </c>
      <c r="E524" s="645" t="s">
        <v>902</v>
      </c>
      <c r="F524" s="769" t="s">
        <v>690</v>
      </c>
      <c r="G524" s="769" t="s">
        <v>4449</v>
      </c>
      <c r="H524" s="769"/>
      <c r="I524" s="626">
        <v>12998</v>
      </c>
      <c r="J524" s="626"/>
      <c r="K524" s="626"/>
      <c r="L524" s="769" t="s">
        <v>310</v>
      </c>
      <c r="M524" s="626">
        <v>70</v>
      </c>
      <c r="N524" s="626">
        <v>109</v>
      </c>
      <c r="O524" s="626">
        <v>7630</v>
      </c>
      <c r="P524" s="626">
        <v>1</v>
      </c>
      <c r="Q524" s="626"/>
      <c r="R524" s="626">
        <v>200</v>
      </c>
      <c r="S524" s="627" t="s">
        <v>185</v>
      </c>
      <c r="T524" s="627" t="s">
        <v>500</v>
      </c>
      <c r="U524" s="625">
        <v>2009</v>
      </c>
      <c r="V524" s="626">
        <v>863</v>
      </c>
      <c r="W524" s="626" t="s">
        <v>903</v>
      </c>
      <c r="X524" s="626"/>
      <c r="Y524" s="626"/>
      <c r="Z524" s="626"/>
      <c r="AA524" s="626"/>
      <c r="AB524" s="626">
        <v>863</v>
      </c>
      <c r="AC524" s="769" t="s">
        <v>904</v>
      </c>
      <c r="AD524" s="769"/>
      <c r="AE524" s="769"/>
      <c r="AF524" s="769"/>
      <c r="AG524" s="769"/>
      <c r="AH524" s="769"/>
      <c r="AI524" s="769"/>
      <c r="AJ524" s="769"/>
      <c r="AK524" s="769"/>
      <c r="AL524" s="769"/>
      <c r="AM524" s="769"/>
      <c r="AN524" s="769"/>
      <c r="AO524" s="769"/>
      <c r="AP524" s="769"/>
      <c r="AQ524" s="769"/>
      <c r="AR524" s="769"/>
      <c r="AS524" s="769"/>
      <c r="AT524" s="769"/>
      <c r="AU524" s="769"/>
      <c r="AV524" s="769"/>
      <c r="AW524" s="769"/>
      <c r="AX524" s="769"/>
    </row>
    <row r="525" spans="1:50" ht="24" hidden="1" customHeight="1" x14ac:dyDescent="0.15">
      <c r="A525" s="222"/>
      <c r="B525" s="307"/>
      <c r="C525" s="656" t="s">
        <v>690</v>
      </c>
      <c r="D525" s="769"/>
      <c r="E525" s="645" t="s">
        <v>906</v>
      </c>
      <c r="F525" s="769" t="s">
        <v>690</v>
      </c>
      <c r="G525" s="769" t="s">
        <v>4449</v>
      </c>
      <c r="H525" s="769"/>
      <c r="I525" s="626">
        <v>24267</v>
      </c>
      <c r="J525" s="626"/>
      <c r="K525" s="626"/>
      <c r="L525" s="769" t="s">
        <v>310</v>
      </c>
      <c r="M525" s="626" t="s">
        <v>907</v>
      </c>
      <c r="N525" s="626" t="s">
        <v>908</v>
      </c>
      <c r="O525" s="626">
        <v>15502</v>
      </c>
      <c r="P525" s="626">
        <v>2</v>
      </c>
      <c r="Q525" s="626"/>
      <c r="R525" s="626">
        <v>604</v>
      </c>
      <c r="S525" s="627" t="s">
        <v>499</v>
      </c>
      <c r="T525" s="627"/>
      <c r="U525" s="625" t="s">
        <v>909</v>
      </c>
      <c r="V525" s="626" t="s">
        <v>910</v>
      </c>
      <c r="W525" s="626"/>
      <c r="X525" s="626"/>
      <c r="Y525" s="626"/>
      <c r="Z525" s="626"/>
      <c r="AA525" s="626"/>
      <c r="AB525" s="626" t="s">
        <v>910</v>
      </c>
      <c r="AC525" s="769"/>
      <c r="AD525" s="769"/>
      <c r="AE525" s="769"/>
      <c r="AF525" s="769"/>
      <c r="AG525" s="769"/>
      <c r="AH525" s="769"/>
      <c r="AI525" s="769"/>
      <c r="AJ525" s="769"/>
      <c r="AK525" s="769"/>
      <c r="AL525" s="769"/>
      <c r="AM525" s="769"/>
      <c r="AN525" s="769"/>
      <c r="AO525" s="769"/>
      <c r="AP525" s="769"/>
      <c r="AQ525" s="769"/>
      <c r="AR525" s="769"/>
      <c r="AS525" s="769"/>
      <c r="AT525" s="769"/>
      <c r="AU525" s="769"/>
      <c r="AV525" s="769"/>
      <c r="AW525" s="769"/>
      <c r="AX525" s="769"/>
    </row>
    <row r="526" spans="1:50" ht="24" hidden="1" customHeight="1" x14ac:dyDescent="0.15">
      <c r="A526" s="222" t="s">
        <v>337</v>
      </c>
      <c r="B526" s="307"/>
      <c r="C526" s="656" t="s">
        <v>695</v>
      </c>
      <c r="D526" s="769" t="s">
        <v>905</v>
      </c>
      <c r="E526" s="645" t="s">
        <v>911</v>
      </c>
      <c r="F526" s="769" t="s">
        <v>695</v>
      </c>
      <c r="G526" s="769" t="s">
        <v>695</v>
      </c>
      <c r="H526" s="769"/>
      <c r="I526" s="626">
        <v>9823</v>
      </c>
      <c r="J526" s="626"/>
      <c r="K526" s="626"/>
      <c r="L526" s="769" t="s">
        <v>310</v>
      </c>
      <c r="M526" s="626">
        <v>60</v>
      </c>
      <c r="N526" s="626">
        <v>103</v>
      </c>
      <c r="O526" s="626">
        <v>6893</v>
      </c>
      <c r="P526" s="626">
        <v>1</v>
      </c>
      <c r="Q526" s="626">
        <v>400</v>
      </c>
      <c r="R526" s="626">
        <v>1000</v>
      </c>
      <c r="S526" s="627" t="s">
        <v>185</v>
      </c>
      <c r="T526" s="627"/>
      <c r="U526" s="625">
        <v>2006</v>
      </c>
      <c r="V526" s="626">
        <v>979</v>
      </c>
      <c r="W526" s="626"/>
      <c r="X526" s="626"/>
      <c r="Y526" s="626"/>
      <c r="Z526" s="626"/>
      <c r="AA526" s="626"/>
      <c r="AB526" s="626">
        <v>979</v>
      </c>
      <c r="AC526" s="769"/>
      <c r="AD526" s="769"/>
      <c r="AE526" s="769"/>
      <c r="AF526" s="769"/>
      <c r="AG526" s="769"/>
      <c r="AH526" s="769"/>
      <c r="AI526" s="769"/>
      <c r="AJ526" s="769"/>
      <c r="AK526" s="769"/>
      <c r="AL526" s="769"/>
      <c r="AM526" s="769"/>
      <c r="AN526" s="769"/>
      <c r="AO526" s="769"/>
      <c r="AP526" s="769"/>
      <c r="AQ526" s="769"/>
      <c r="AR526" s="769"/>
      <c r="AS526" s="769"/>
      <c r="AT526" s="769"/>
      <c r="AU526" s="769"/>
      <c r="AV526" s="769"/>
      <c r="AW526" s="769"/>
      <c r="AX526" s="769"/>
    </row>
    <row r="527" spans="1:50" ht="24" hidden="1" customHeight="1" x14ac:dyDescent="0.15">
      <c r="A527" s="222"/>
      <c r="B527" s="307"/>
      <c r="C527" s="656" t="s">
        <v>695</v>
      </c>
      <c r="D527" s="769"/>
      <c r="E527" s="645" t="s">
        <v>12315</v>
      </c>
      <c r="F527" s="769" t="s">
        <v>695</v>
      </c>
      <c r="G527" s="769" t="s">
        <v>695</v>
      </c>
      <c r="H527" s="769"/>
      <c r="I527" s="626">
        <v>9824</v>
      </c>
      <c r="J527" s="626"/>
      <c r="K527" s="626"/>
      <c r="L527" s="769" t="s">
        <v>310</v>
      </c>
      <c r="M527" s="626">
        <v>60</v>
      </c>
      <c r="N527" s="626">
        <v>103</v>
      </c>
      <c r="O527" s="626">
        <v>6893</v>
      </c>
      <c r="P527" s="626">
        <v>1</v>
      </c>
      <c r="Q527" s="626"/>
      <c r="R527" s="626"/>
      <c r="S527" s="627"/>
      <c r="T527" s="627"/>
      <c r="U527" s="625">
        <v>2012</v>
      </c>
      <c r="V527" s="626"/>
      <c r="W527" s="626"/>
      <c r="X527" s="626"/>
      <c r="Y527" s="626"/>
      <c r="Z527" s="626"/>
      <c r="AA527" s="626"/>
      <c r="AB527" s="626"/>
      <c r="AC527" s="769"/>
      <c r="AD527" s="769"/>
      <c r="AE527" s="769"/>
      <c r="AF527" s="769"/>
      <c r="AG527" s="769"/>
      <c r="AH527" s="769"/>
      <c r="AI527" s="769"/>
      <c r="AJ527" s="769"/>
      <c r="AK527" s="769"/>
      <c r="AL527" s="769"/>
      <c r="AM527" s="769"/>
      <c r="AN527" s="769"/>
      <c r="AO527" s="769"/>
      <c r="AP527" s="769"/>
      <c r="AQ527" s="769"/>
      <c r="AR527" s="769"/>
      <c r="AS527" s="769"/>
      <c r="AT527" s="769"/>
      <c r="AU527" s="769"/>
      <c r="AV527" s="769"/>
      <c r="AW527" s="769"/>
      <c r="AX527" s="841"/>
    </row>
    <row r="528" spans="1:50" ht="24" hidden="1" customHeight="1" x14ac:dyDescent="0.15">
      <c r="A528" s="222"/>
      <c r="B528" s="307"/>
      <c r="C528" s="656" t="s">
        <v>695</v>
      </c>
      <c r="D528" s="769"/>
      <c r="E528" s="645" t="s">
        <v>12316</v>
      </c>
      <c r="F528" s="769" t="s">
        <v>695</v>
      </c>
      <c r="G528" s="769" t="s">
        <v>695</v>
      </c>
      <c r="H528" s="769"/>
      <c r="I528" s="626">
        <v>22000</v>
      </c>
      <c r="J528" s="626"/>
      <c r="K528" s="626"/>
      <c r="L528" s="769" t="s">
        <v>310</v>
      </c>
      <c r="M528" s="626">
        <v>68</v>
      </c>
      <c r="N528" s="626">
        <v>105</v>
      </c>
      <c r="O528" s="626">
        <v>8214</v>
      </c>
      <c r="P528" s="626">
        <v>1</v>
      </c>
      <c r="Q528" s="626">
        <v>30</v>
      </c>
      <c r="R528" s="626">
        <v>100</v>
      </c>
      <c r="S528" s="627" t="s">
        <v>185</v>
      </c>
      <c r="T528" s="627" t="s">
        <v>1111</v>
      </c>
      <c r="U528" s="625">
        <v>2014</v>
      </c>
      <c r="V528" s="626">
        <v>1500</v>
      </c>
      <c r="W528" s="626"/>
      <c r="X528" s="626"/>
      <c r="Y528" s="626"/>
      <c r="Z528" s="626"/>
      <c r="AA528" s="626"/>
      <c r="AB528" s="626">
        <v>1500</v>
      </c>
      <c r="AC528" s="769"/>
      <c r="AD528" s="769"/>
      <c r="AE528" s="769"/>
      <c r="AF528" s="769"/>
      <c r="AG528" s="769"/>
      <c r="AH528" s="769"/>
      <c r="AI528" s="769"/>
      <c r="AJ528" s="769"/>
      <c r="AK528" s="769"/>
      <c r="AL528" s="769"/>
      <c r="AM528" s="769"/>
      <c r="AN528" s="769"/>
      <c r="AO528" s="769"/>
      <c r="AP528" s="769"/>
      <c r="AQ528" s="769"/>
      <c r="AR528" s="769"/>
      <c r="AS528" s="769"/>
      <c r="AT528" s="769"/>
      <c r="AU528" s="769"/>
      <c r="AV528" s="769"/>
      <c r="AW528" s="769"/>
      <c r="AX528" s="841"/>
    </row>
    <row r="529" spans="1:50" ht="24" hidden="1" customHeight="1" x14ac:dyDescent="0.15">
      <c r="A529" s="222"/>
      <c r="B529" s="307"/>
      <c r="C529" s="656" t="s">
        <v>695</v>
      </c>
      <c r="D529" s="769"/>
      <c r="E529" s="680" t="s">
        <v>16016</v>
      </c>
      <c r="F529" s="613" t="s">
        <v>16017</v>
      </c>
      <c r="G529" s="769" t="s">
        <v>17174</v>
      </c>
      <c r="H529" s="769"/>
      <c r="I529" s="614">
        <v>52664</v>
      </c>
      <c r="J529" s="614"/>
      <c r="K529" s="614"/>
      <c r="L529" s="613" t="s">
        <v>2195</v>
      </c>
      <c r="M529" s="614">
        <v>68</v>
      </c>
      <c r="N529" s="614">
        <v>105</v>
      </c>
      <c r="O529" s="614">
        <v>8060</v>
      </c>
      <c r="P529" s="614">
        <v>1</v>
      </c>
      <c r="Q529" s="614">
        <v>240</v>
      </c>
      <c r="R529" s="614">
        <v>300</v>
      </c>
      <c r="S529" s="613" t="s">
        <v>2220</v>
      </c>
      <c r="T529" s="613" t="s">
        <v>16028</v>
      </c>
      <c r="U529" s="613">
        <v>2018</v>
      </c>
      <c r="V529" s="614">
        <v>2000</v>
      </c>
      <c r="W529" s="626"/>
      <c r="X529" s="626"/>
      <c r="Y529" s="626"/>
      <c r="Z529" s="626"/>
      <c r="AA529" s="626"/>
      <c r="AB529" s="614">
        <v>2000</v>
      </c>
      <c r="AC529" s="769"/>
      <c r="AD529" s="769"/>
      <c r="AE529" s="769"/>
      <c r="AF529" s="769"/>
      <c r="AG529" s="769"/>
      <c r="AH529" s="769"/>
      <c r="AI529" s="769"/>
      <c r="AJ529" s="769"/>
      <c r="AK529" s="769"/>
      <c r="AL529" s="769"/>
      <c r="AM529" s="769"/>
      <c r="AN529" s="769"/>
      <c r="AO529" s="769"/>
      <c r="AP529" s="769"/>
      <c r="AQ529" s="769"/>
      <c r="AR529" s="769"/>
      <c r="AS529" s="769"/>
      <c r="AT529" s="769"/>
      <c r="AU529" s="769"/>
      <c r="AV529" s="769"/>
      <c r="AW529" s="769"/>
      <c r="AX529" s="308"/>
    </row>
    <row r="530" spans="1:50" ht="24" hidden="1" customHeight="1" x14ac:dyDescent="0.15">
      <c r="A530" s="222"/>
      <c r="B530" s="307"/>
      <c r="C530" s="656" t="s">
        <v>695</v>
      </c>
      <c r="D530" s="625" t="s">
        <v>695</v>
      </c>
      <c r="E530" s="613" t="s">
        <v>16018</v>
      </c>
      <c r="F530" s="613" t="s">
        <v>16017</v>
      </c>
      <c r="G530" s="614" t="s">
        <v>16017</v>
      </c>
      <c r="H530" s="614">
        <v>52664</v>
      </c>
      <c r="I530" s="614">
        <v>29850</v>
      </c>
      <c r="J530" s="613"/>
      <c r="K530" s="614"/>
      <c r="L530" s="613" t="s">
        <v>2195</v>
      </c>
      <c r="M530" s="614">
        <v>70</v>
      </c>
      <c r="N530" s="614">
        <v>107</v>
      </c>
      <c r="O530" s="614">
        <v>11900</v>
      </c>
      <c r="P530" s="614">
        <v>1</v>
      </c>
      <c r="Q530" s="613">
        <v>100</v>
      </c>
      <c r="R530" s="613">
        <v>100</v>
      </c>
      <c r="S530" s="613" t="s">
        <v>2220</v>
      </c>
      <c r="T530" s="614" t="s">
        <v>16029</v>
      </c>
      <c r="U530" s="613">
        <v>2015</v>
      </c>
      <c r="V530" s="135"/>
      <c r="W530" s="626"/>
      <c r="X530" s="626"/>
      <c r="Y530" s="626"/>
      <c r="Z530" s="626"/>
      <c r="AA530" s="626"/>
      <c r="AC530" s="769"/>
      <c r="AD530" s="769"/>
      <c r="AE530" s="769"/>
      <c r="AF530" s="769"/>
      <c r="AG530" s="769"/>
      <c r="AH530" s="769"/>
      <c r="AI530" s="769"/>
      <c r="AJ530" s="769"/>
      <c r="AK530" s="769"/>
      <c r="AL530" s="769"/>
      <c r="AM530" s="769"/>
      <c r="AN530" s="769"/>
      <c r="AO530" s="769"/>
      <c r="AP530" s="769"/>
      <c r="AQ530" s="769"/>
      <c r="AR530" s="769"/>
      <c r="AS530" s="769"/>
      <c r="AT530" s="769"/>
      <c r="AU530" s="769"/>
      <c r="AV530" s="769"/>
      <c r="AW530" s="769"/>
      <c r="AX530" s="308"/>
    </row>
    <row r="531" spans="1:50" ht="24" hidden="1" customHeight="1" x14ac:dyDescent="0.15">
      <c r="A531" s="222"/>
      <c r="B531" s="307"/>
      <c r="C531" s="656" t="s">
        <v>1628</v>
      </c>
      <c r="D531" s="625" t="s">
        <v>695</v>
      </c>
      <c r="E531" s="680" t="s">
        <v>12318</v>
      </c>
      <c r="F531" s="769" t="s">
        <v>1628</v>
      </c>
      <c r="G531" s="613" t="s">
        <v>16011</v>
      </c>
      <c r="H531" s="614">
        <v>29850</v>
      </c>
      <c r="I531" s="626">
        <v>8928</v>
      </c>
      <c r="J531" s="626"/>
      <c r="K531" s="626"/>
      <c r="L531" s="769" t="s">
        <v>154</v>
      </c>
      <c r="M531" s="626">
        <v>68</v>
      </c>
      <c r="N531" s="626">
        <v>105</v>
      </c>
      <c r="O531" s="626">
        <v>7140</v>
      </c>
      <c r="P531" s="626">
        <v>1</v>
      </c>
      <c r="Q531" s="626"/>
      <c r="R531" s="626"/>
      <c r="S531" s="627"/>
      <c r="T531" s="627" t="s">
        <v>1830</v>
      </c>
      <c r="U531" s="625">
        <v>2001</v>
      </c>
      <c r="V531" s="626">
        <v>741</v>
      </c>
      <c r="W531" s="626"/>
      <c r="X531" s="626"/>
      <c r="Y531" s="626"/>
      <c r="Z531" s="626"/>
      <c r="AA531" s="626"/>
      <c r="AB531" s="626">
        <v>741</v>
      </c>
      <c r="AC531" s="769"/>
      <c r="AD531" s="769"/>
      <c r="AE531" s="769"/>
      <c r="AF531" s="769"/>
      <c r="AG531" s="769"/>
      <c r="AH531" s="769"/>
      <c r="AI531" s="769"/>
      <c r="AJ531" s="769"/>
      <c r="AK531" s="769"/>
      <c r="AL531" s="769"/>
      <c r="AM531" s="769"/>
      <c r="AN531" s="769"/>
      <c r="AO531" s="769"/>
      <c r="AP531" s="769"/>
      <c r="AQ531" s="769"/>
      <c r="AR531" s="769"/>
      <c r="AS531" s="769"/>
      <c r="AT531" s="769"/>
      <c r="AU531" s="769"/>
      <c r="AV531" s="769"/>
      <c r="AW531" s="769"/>
      <c r="AX531" s="308"/>
    </row>
    <row r="532" spans="1:50" ht="24" hidden="1" customHeight="1" x14ac:dyDescent="0.15">
      <c r="A532" s="222"/>
      <c r="B532" s="307"/>
      <c r="C532" s="656" t="s">
        <v>1628</v>
      </c>
      <c r="D532" s="613" t="s">
        <v>12317</v>
      </c>
      <c r="E532" s="842" t="s">
        <v>12322</v>
      </c>
      <c r="F532" s="769" t="s">
        <v>1628</v>
      </c>
      <c r="G532" s="613" t="s">
        <v>16011</v>
      </c>
      <c r="H532" s="769"/>
      <c r="I532" s="626">
        <v>92045</v>
      </c>
      <c r="J532" s="626">
        <v>849.17</v>
      </c>
      <c r="K532" s="626">
        <v>1347.91</v>
      </c>
      <c r="L532" s="769" t="s">
        <v>12323</v>
      </c>
      <c r="M532" s="626">
        <v>68</v>
      </c>
      <c r="N532" s="626">
        <v>105</v>
      </c>
      <c r="O532" s="626">
        <v>21420</v>
      </c>
      <c r="P532" s="626">
        <v>3</v>
      </c>
      <c r="Q532" s="626">
        <v>1500</v>
      </c>
      <c r="R532" s="626">
        <v>3000</v>
      </c>
      <c r="S532" s="627" t="s">
        <v>12324</v>
      </c>
      <c r="T532" s="627" t="s">
        <v>1830</v>
      </c>
      <c r="U532" s="625">
        <v>2010</v>
      </c>
      <c r="V532" s="626">
        <v>24817</v>
      </c>
      <c r="W532" s="626" t="s">
        <v>12319</v>
      </c>
      <c r="X532" s="626"/>
      <c r="Y532" s="626" t="s">
        <v>12320</v>
      </c>
      <c r="Z532" s="626"/>
      <c r="AA532" s="626"/>
      <c r="AB532" s="626">
        <v>24817</v>
      </c>
      <c r="AC532" s="769"/>
      <c r="AD532" s="769"/>
      <c r="AE532" s="769"/>
      <c r="AF532" s="769"/>
      <c r="AG532" s="769"/>
      <c r="AH532" s="769"/>
      <c r="AI532" s="769"/>
      <c r="AJ532" s="769" t="s">
        <v>12321</v>
      </c>
      <c r="AK532" s="769"/>
      <c r="AL532" s="769"/>
      <c r="AM532" s="769"/>
      <c r="AN532" s="769"/>
      <c r="AO532" s="769"/>
      <c r="AP532" s="769"/>
      <c r="AQ532" s="769"/>
      <c r="AR532" s="769"/>
      <c r="AS532" s="769"/>
      <c r="AT532" s="769"/>
      <c r="AU532" s="769"/>
      <c r="AV532" s="769"/>
      <c r="AW532" s="769"/>
      <c r="AX532" s="308"/>
    </row>
    <row r="533" spans="1:50" ht="24" hidden="1" customHeight="1" x14ac:dyDescent="0.15">
      <c r="A533" s="222"/>
      <c r="B533" s="307"/>
      <c r="C533" s="656" t="s">
        <v>16015</v>
      </c>
      <c r="D533" s="613"/>
      <c r="E533" s="842" t="s">
        <v>16019</v>
      </c>
      <c r="F533" s="769" t="s">
        <v>16015</v>
      </c>
      <c r="G533" s="625" t="s">
        <v>16020</v>
      </c>
      <c r="H533" s="769"/>
      <c r="I533" s="626">
        <v>31824</v>
      </c>
      <c r="J533" s="626"/>
      <c r="K533" s="626"/>
      <c r="L533" s="769" t="s">
        <v>2195</v>
      </c>
      <c r="M533" s="626">
        <v>68</v>
      </c>
      <c r="N533" s="626">
        <v>105</v>
      </c>
      <c r="O533" s="626">
        <v>7140</v>
      </c>
      <c r="P533" s="626">
        <v>1</v>
      </c>
      <c r="Q533" s="626">
        <v>40</v>
      </c>
      <c r="R533" s="626">
        <v>40</v>
      </c>
      <c r="S533" s="627" t="s">
        <v>16030</v>
      </c>
      <c r="T533" s="627" t="s">
        <v>2329</v>
      </c>
      <c r="U533" s="625">
        <v>2021</v>
      </c>
      <c r="V533" s="626">
        <v>3800</v>
      </c>
      <c r="W533" s="626"/>
      <c r="X533" s="626"/>
      <c r="Y533" s="626"/>
      <c r="Z533" s="626"/>
      <c r="AA533" s="626"/>
      <c r="AB533" s="626">
        <v>3800</v>
      </c>
      <c r="AC533" s="769"/>
      <c r="AD533" s="769"/>
      <c r="AE533" s="769"/>
      <c r="AF533" s="769"/>
      <c r="AG533" s="769"/>
      <c r="AH533" s="769"/>
      <c r="AI533" s="769"/>
      <c r="AJ533" s="769"/>
      <c r="AK533" s="769"/>
      <c r="AL533" s="769"/>
      <c r="AM533" s="769"/>
      <c r="AN533" s="769"/>
      <c r="AO533" s="769"/>
      <c r="AP533" s="769"/>
      <c r="AQ533" s="769"/>
      <c r="AR533" s="769"/>
      <c r="AS533" s="769"/>
      <c r="AT533" s="769"/>
      <c r="AU533" s="769"/>
      <c r="AV533" s="769"/>
      <c r="AW533" s="769"/>
      <c r="AX533" s="308"/>
    </row>
    <row r="534" spans="1:50" ht="24" hidden="1" customHeight="1" x14ac:dyDescent="0.15">
      <c r="A534" s="222"/>
      <c r="B534" s="307"/>
      <c r="C534" s="656" t="s">
        <v>709</v>
      </c>
      <c r="D534" s="613"/>
      <c r="E534" s="645" t="s">
        <v>912</v>
      </c>
      <c r="F534" s="769" t="s">
        <v>709</v>
      </c>
      <c r="G534" s="613" t="s">
        <v>325</v>
      </c>
      <c r="H534" s="769"/>
      <c r="I534" s="626">
        <v>11830</v>
      </c>
      <c r="J534" s="626"/>
      <c r="K534" s="626"/>
      <c r="L534" s="769" t="s">
        <v>310</v>
      </c>
      <c r="M534" s="626">
        <v>64</v>
      </c>
      <c r="N534" s="626">
        <v>100</v>
      </c>
      <c r="O534" s="626">
        <v>10000</v>
      </c>
      <c r="P534" s="626">
        <v>1</v>
      </c>
      <c r="Q534" s="626">
        <v>500</v>
      </c>
      <c r="R534" s="614">
        <v>1000</v>
      </c>
      <c r="S534" s="769" t="s">
        <v>913</v>
      </c>
      <c r="T534" s="626" t="s">
        <v>793</v>
      </c>
      <c r="U534" s="625" t="s">
        <v>914</v>
      </c>
      <c r="V534" s="626" t="s">
        <v>915</v>
      </c>
      <c r="W534" s="626"/>
      <c r="X534" s="626"/>
      <c r="Y534" s="626"/>
      <c r="Z534" s="626"/>
      <c r="AA534" s="626"/>
      <c r="AB534" s="626" t="s">
        <v>915</v>
      </c>
      <c r="AC534" s="769"/>
      <c r="AD534" s="769"/>
      <c r="AE534" s="769"/>
      <c r="AF534" s="769"/>
      <c r="AG534" s="769"/>
      <c r="AH534" s="769"/>
      <c r="AI534" s="769"/>
      <c r="AJ534" s="769"/>
      <c r="AK534" s="769"/>
      <c r="AL534" s="769"/>
      <c r="AM534" s="769"/>
      <c r="AN534" s="769"/>
      <c r="AO534" s="769"/>
      <c r="AP534" s="769"/>
      <c r="AQ534" s="769"/>
      <c r="AR534" s="769"/>
      <c r="AS534" s="769"/>
      <c r="AT534" s="769"/>
      <c r="AU534" s="769"/>
      <c r="AV534" s="769"/>
      <c r="AW534" s="769"/>
      <c r="AX534" s="308"/>
    </row>
    <row r="535" spans="1:50" ht="24" hidden="1" customHeight="1" x14ac:dyDescent="0.15">
      <c r="A535" s="222"/>
      <c r="B535" s="307"/>
      <c r="C535" s="758" t="s">
        <v>709</v>
      </c>
      <c r="D535" s="769"/>
      <c r="E535" s="680" t="s">
        <v>12325</v>
      </c>
      <c r="F535" s="613" t="s">
        <v>709</v>
      </c>
      <c r="G535" s="613" t="s">
        <v>325</v>
      </c>
      <c r="H535" s="769">
        <v>79</v>
      </c>
      <c r="I535" s="614">
        <v>57910</v>
      </c>
      <c r="J535" s="614">
        <v>623</v>
      </c>
      <c r="K535" s="614">
        <v>725</v>
      </c>
      <c r="L535" s="613" t="s">
        <v>310</v>
      </c>
      <c r="M535" s="614">
        <v>64</v>
      </c>
      <c r="N535" s="614">
        <v>100</v>
      </c>
      <c r="O535" s="614">
        <v>10000</v>
      </c>
      <c r="P535" s="614">
        <v>2</v>
      </c>
      <c r="Q535" s="614">
        <v>1000</v>
      </c>
      <c r="R535" s="614">
        <v>1500</v>
      </c>
      <c r="S535" s="613" t="s">
        <v>499</v>
      </c>
      <c r="T535" s="613" t="s">
        <v>916</v>
      </c>
      <c r="U535" s="613">
        <v>2013</v>
      </c>
      <c r="V535" s="614">
        <v>8921</v>
      </c>
      <c r="W535" s="626"/>
      <c r="X535" s="626"/>
      <c r="Y535" s="626"/>
      <c r="Z535" s="626"/>
      <c r="AA535" s="626"/>
      <c r="AB535" s="614">
        <v>8921</v>
      </c>
      <c r="AC535" s="769"/>
      <c r="AD535" s="769"/>
      <c r="AE535" s="769"/>
      <c r="AF535" s="769"/>
      <c r="AG535" s="769"/>
      <c r="AH535" s="769"/>
      <c r="AI535" s="769"/>
      <c r="AJ535" s="769"/>
      <c r="AK535" s="769"/>
      <c r="AL535" s="769"/>
      <c r="AM535" s="769"/>
      <c r="AN535" s="769"/>
      <c r="AO535" s="769"/>
      <c r="AP535" s="769"/>
      <c r="AQ535" s="769"/>
      <c r="AR535" s="769"/>
      <c r="AS535" s="769"/>
      <c r="AT535" s="769"/>
      <c r="AU535" s="769"/>
      <c r="AV535" s="769"/>
      <c r="AW535" s="769"/>
      <c r="AX535" s="308"/>
    </row>
    <row r="536" spans="1:50" ht="24" hidden="1" customHeight="1" x14ac:dyDescent="0.15">
      <c r="A536" s="222"/>
      <c r="B536" s="307"/>
      <c r="C536" s="656" t="s">
        <v>711</v>
      </c>
      <c r="D536" s="613"/>
      <c r="E536" s="645" t="s">
        <v>918</v>
      </c>
      <c r="F536" s="769" t="s">
        <v>711</v>
      </c>
      <c r="G536" s="627" t="s">
        <v>711</v>
      </c>
      <c r="H536" s="613"/>
      <c r="I536" s="626">
        <v>26953</v>
      </c>
      <c r="J536" s="626">
        <v>7992</v>
      </c>
      <c r="K536" s="626">
        <v>7992</v>
      </c>
      <c r="L536" s="627" t="s">
        <v>310</v>
      </c>
      <c r="M536" s="626">
        <v>72</v>
      </c>
      <c r="N536" s="626">
        <v>111</v>
      </c>
      <c r="O536" s="626">
        <v>7992</v>
      </c>
      <c r="P536" s="626">
        <v>1</v>
      </c>
      <c r="Q536" s="626">
        <v>2550</v>
      </c>
      <c r="R536" s="626">
        <v>4000</v>
      </c>
      <c r="S536" s="699" t="s">
        <v>185</v>
      </c>
      <c r="T536" s="699" t="s">
        <v>919</v>
      </c>
      <c r="U536" s="625">
        <v>2003</v>
      </c>
      <c r="V536" s="626">
        <v>1380</v>
      </c>
      <c r="W536" s="613">
        <v>2011</v>
      </c>
      <c r="X536" s="613">
        <v>2011</v>
      </c>
      <c r="Y536" s="613">
        <v>2011</v>
      </c>
      <c r="Z536" s="613">
        <v>2011</v>
      </c>
      <c r="AA536" s="613">
        <v>2011</v>
      </c>
      <c r="AB536" s="626">
        <v>1380</v>
      </c>
      <c r="AC536" s="613"/>
      <c r="AD536" s="613"/>
      <c r="AE536" s="613"/>
      <c r="AF536" s="613"/>
      <c r="AG536" s="613"/>
      <c r="AH536" s="613"/>
      <c r="AI536" s="613"/>
      <c r="AJ536" s="613"/>
      <c r="AK536" s="613"/>
      <c r="AL536" s="613"/>
      <c r="AM536" s="613"/>
      <c r="AN536" s="613"/>
      <c r="AO536" s="613"/>
      <c r="AP536" s="613"/>
      <c r="AQ536" s="613"/>
      <c r="AR536" s="613"/>
      <c r="AS536" s="613"/>
      <c r="AT536" s="613"/>
      <c r="AU536" s="613"/>
      <c r="AV536" s="613"/>
      <c r="AW536" s="613"/>
      <c r="AX536" s="308"/>
    </row>
    <row r="537" spans="1:50" ht="24" hidden="1" customHeight="1" x14ac:dyDescent="0.15">
      <c r="A537" s="222"/>
      <c r="B537" s="307"/>
      <c r="C537" s="656" t="s">
        <v>711</v>
      </c>
      <c r="D537" s="769" t="s">
        <v>917</v>
      </c>
      <c r="E537" s="645" t="s">
        <v>921</v>
      </c>
      <c r="F537" s="769" t="s">
        <v>711</v>
      </c>
      <c r="G537" s="627" t="s">
        <v>711</v>
      </c>
      <c r="H537" s="627">
        <v>1</v>
      </c>
      <c r="I537" s="626">
        <v>26952</v>
      </c>
      <c r="J537" s="626">
        <v>7383</v>
      </c>
      <c r="K537" s="626">
        <v>7383</v>
      </c>
      <c r="L537" s="627" t="s">
        <v>310</v>
      </c>
      <c r="M537" s="626">
        <v>69</v>
      </c>
      <c r="N537" s="626">
        <v>107</v>
      </c>
      <c r="O537" s="626">
        <v>7383</v>
      </c>
      <c r="P537" s="626">
        <v>1</v>
      </c>
      <c r="Q537" s="626">
        <v>720</v>
      </c>
      <c r="R537" s="626">
        <v>1000</v>
      </c>
      <c r="S537" s="627" t="s">
        <v>185</v>
      </c>
      <c r="T537" s="627" t="s">
        <v>919</v>
      </c>
      <c r="U537" s="625">
        <v>2003</v>
      </c>
      <c r="V537" s="647">
        <v>1200</v>
      </c>
      <c r="W537" s="627"/>
      <c r="X537" s="627" t="s">
        <v>920</v>
      </c>
      <c r="Y537" s="627"/>
      <c r="Z537" s="627"/>
      <c r="AA537" s="627"/>
      <c r="AB537" s="647">
        <v>1200</v>
      </c>
      <c r="AC537" s="627"/>
      <c r="AD537" s="627"/>
      <c r="AE537" s="627"/>
      <c r="AF537" s="627"/>
      <c r="AG537" s="627"/>
      <c r="AH537" s="627"/>
      <c r="AI537" s="627"/>
      <c r="AJ537" s="627"/>
      <c r="AK537" s="627"/>
      <c r="AL537" s="627"/>
      <c r="AM537" s="627"/>
      <c r="AN537" s="627"/>
      <c r="AO537" s="627"/>
      <c r="AP537" s="627"/>
      <c r="AQ537" s="627"/>
      <c r="AR537" s="627"/>
      <c r="AS537" s="627"/>
      <c r="AT537" s="627"/>
      <c r="AU537" s="627"/>
      <c r="AV537" s="627"/>
      <c r="AW537" s="627"/>
      <c r="AX537" s="292"/>
    </row>
    <row r="538" spans="1:50" ht="24" hidden="1" customHeight="1" x14ac:dyDescent="0.15">
      <c r="A538" s="222"/>
      <c r="B538" s="307"/>
      <c r="C538" s="656" t="s">
        <v>711</v>
      </c>
      <c r="D538" s="769" t="s">
        <v>917</v>
      </c>
      <c r="E538" s="645" t="s">
        <v>922</v>
      </c>
      <c r="F538" s="769" t="s">
        <v>711</v>
      </c>
      <c r="G538" s="627" t="s">
        <v>711</v>
      </c>
      <c r="H538" s="627">
        <v>1</v>
      </c>
      <c r="I538" s="626">
        <v>33387</v>
      </c>
      <c r="J538" s="626">
        <v>7306</v>
      </c>
      <c r="K538" s="626">
        <v>7306</v>
      </c>
      <c r="L538" s="627" t="s">
        <v>310</v>
      </c>
      <c r="M538" s="626">
        <v>68</v>
      </c>
      <c r="N538" s="626">
        <v>105</v>
      </c>
      <c r="O538" s="626">
        <v>7140</v>
      </c>
      <c r="P538" s="626">
        <v>1</v>
      </c>
      <c r="Q538" s="626">
        <v>1000</v>
      </c>
      <c r="R538" s="626">
        <v>1500</v>
      </c>
      <c r="S538" s="699" t="s">
        <v>185</v>
      </c>
      <c r="T538" s="699" t="s">
        <v>919</v>
      </c>
      <c r="U538" s="625">
        <v>2007</v>
      </c>
      <c r="V538" s="647">
        <v>2680</v>
      </c>
      <c r="W538" s="625"/>
      <c r="X538" s="625" t="s">
        <v>920</v>
      </c>
      <c r="Y538" s="625"/>
      <c r="Z538" s="625"/>
      <c r="AA538" s="625"/>
      <c r="AB538" s="647">
        <v>2680</v>
      </c>
      <c r="AC538" s="627"/>
      <c r="AD538" s="627"/>
      <c r="AE538" s="627"/>
      <c r="AF538" s="627"/>
      <c r="AG538" s="627"/>
      <c r="AH538" s="627"/>
      <c r="AI538" s="627"/>
      <c r="AJ538" s="627"/>
      <c r="AK538" s="627"/>
      <c r="AL538" s="627"/>
      <c r="AM538" s="627"/>
      <c r="AN538" s="627"/>
      <c r="AO538" s="627"/>
      <c r="AP538" s="627"/>
      <c r="AQ538" s="627"/>
      <c r="AR538" s="627"/>
      <c r="AS538" s="627"/>
      <c r="AT538" s="627"/>
      <c r="AU538" s="627"/>
      <c r="AV538" s="627"/>
      <c r="AW538" s="627"/>
      <c r="AX538" s="292"/>
    </row>
    <row r="539" spans="1:50" ht="24" hidden="1" customHeight="1" x14ac:dyDescent="0.15">
      <c r="A539" s="222"/>
      <c r="B539" s="307"/>
      <c r="C539" s="656" t="s">
        <v>711</v>
      </c>
      <c r="D539" s="769"/>
      <c r="E539" s="645" t="s">
        <v>12326</v>
      </c>
      <c r="F539" s="769" t="s">
        <v>711</v>
      </c>
      <c r="G539" s="627" t="s">
        <v>711</v>
      </c>
      <c r="H539" s="627"/>
      <c r="I539" s="626">
        <v>18350</v>
      </c>
      <c r="J539" s="626">
        <v>368</v>
      </c>
      <c r="K539" s="626">
        <v>368</v>
      </c>
      <c r="L539" s="627" t="s">
        <v>154</v>
      </c>
      <c r="M539" s="626">
        <v>68</v>
      </c>
      <c r="N539" s="626">
        <v>105</v>
      </c>
      <c r="O539" s="626">
        <v>7140</v>
      </c>
      <c r="P539" s="626">
        <v>1</v>
      </c>
      <c r="Q539" s="626">
        <v>216</v>
      </c>
      <c r="R539" s="626">
        <v>250</v>
      </c>
      <c r="S539" s="627" t="s">
        <v>10636</v>
      </c>
      <c r="T539" s="627" t="s">
        <v>919</v>
      </c>
      <c r="U539" s="625">
        <v>2016</v>
      </c>
      <c r="V539" s="626">
        <v>1900</v>
      </c>
      <c r="W539" s="625"/>
      <c r="X539" s="625"/>
      <c r="Y539" s="625"/>
      <c r="Z539" s="625"/>
      <c r="AA539" s="625"/>
      <c r="AB539" s="626">
        <v>1900</v>
      </c>
      <c r="AC539" s="627"/>
      <c r="AD539" s="627"/>
      <c r="AE539" s="627"/>
      <c r="AF539" s="627"/>
      <c r="AG539" s="627"/>
      <c r="AH539" s="627"/>
      <c r="AI539" s="627"/>
      <c r="AJ539" s="627"/>
      <c r="AK539" s="627"/>
      <c r="AL539" s="627"/>
      <c r="AM539" s="627"/>
      <c r="AN539" s="627"/>
      <c r="AO539" s="627"/>
      <c r="AP539" s="627"/>
      <c r="AQ539" s="627"/>
      <c r="AR539" s="627"/>
      <c r="AS539" s="627"/>
      <c r="AT539" s="627"/>
      <c r="AU539" s="627"/>
      <c r="AV539" s="627"/>
      <c r="AW539" s="627"/>
      <c r="AX539" s="292"/>
    </row>
    <row r="540" spans="1:50" ht="24" hidden="1" customHeight="1" x14ac:dyDescent="0.15">
      <c r="A540" s="222"/>
      <c r="B540" s="307"/>
      <c r="C540" s="656" t="s">
        <v>711</v>
      </c>
      <c r="D540" s="769"/>
      <c r="E540" s="645" t="s">
        <v>713</v>
      </c>
      <c r="F540" s="769" t="s">
        <v>711</v>
      </c>
      <c r="G540" s="627" t="s">
        <v>711</v>
      </c>
      <c r="H540" s="627"/>
      <c r="I540" s="626">
        <v>69278</v>
      </c>
      <c r="J540" s="626">
        <v>18260</v>
      </c>
      <c r="K540" s="626">
        <v>18260</v>
      </c>
      <c r="L540" s="627" t="s">
        <v>154</v>
      </c>
      <c r="M540" s="626">
        <v>68</v>
      </c>
      <c r="N540" s="626">
        <v>105</v>
      </c>
      <c r="O540" s="626">
        <v>7140</v>
      </c>
      <c r="P540" s="626">
        <v>1</v>
      </c>
      <c r="Q540" s="626">
        <v>4000</v>
      </c>
      <c r="R540" s="626">
        <v>15000</v>
      </c>
      <c r="S540" s="627" t="s">
        <v>185</v>
      </c>
      <c r="T540" s="627" t="s">
        <v>500</v>
      </c>
      <c r="U540" s="625">
        <v>1992</v>
      </c>
      <c r="V540" s="626">
        <v>3255</v>
      </c>
      <c r="W540" s="627"/>
      <c r="X540" s="627"/>
      <c r="Y540" s="627"/>
      <c r="Z540" s="627"/>
      <c r="AA540" s="627"/>
      <c r="AB540" s="626">
        <v>3255</v>
      </c>
      <c r="AC540" s="627"/>
      <c r="AD540" s="627"/>
      <c r="AE540" s="627"/>
      <c r="AF540" s="627"/>
      <c r="AG540" s="627"/>
      <c r="AH540" s="627"/>
      <c r="AI540" s="627"/>
      <c r="AJ540" s="627"/>
      <c r="AK540" s="627"/>
      <c r="AL540" s="627"/>
      <c r="AM540" s="627"/>
      <c r="AN540" s="627"/>
      <c r="AO540" s="627"/>
      <c r="AP540" s="627"/>
      <c r="AQ540" s="627"/>
      <c r="AR540" s="627"/>
      <c r="AS540" s="627"/>
      <c r="AT540" s="627"/>
      <c r="AU540" s="627"/>
      <c r="AV540" s="627"/>
      <c r="AW540" s="627"/>
      <c r="AX540" s="292"/>
    </row>
    <row r="541" spans="1:50" ht="24" hidden="1" customHeight="1" x14ac:dyDescent="0.15">
      <c r="A541" s="222"/>
      <c r="B541" s="307"/>
      <c r="C541" s="656" t="s">
        <v>711</v>
      </c>
      <c r="D541" s="769"/>
      <c r="E541" s="645" t="s">
        <v>10582</v>
      </c>
      <c r="F541" s="769" t="s">
        <v>711</v>
      </c>
      <c r="G541" s="627" t="s">
        <v>711</v>
      </c>
      <c r="H541" s="627"/>
      <c r="I541" s="626">
        <v>10350</v>
      </c>
      <c r="J541" s="626">
        <v>108</v>
      </c>
      <c r="K541" s="626">
        <v>173</v>
      </c>
      <c r="L541" s="627" t="s">
        <v>310</v>
      </c>
      <c r="M541" s="626">
        <v>68</v>
      </c>
      <c r="N541" s="626">
        <v>105</v>
      </c>
      <c r="O541" s="626">
        <v>7140</v>
      </c>
      <c r="P541" s="626">
        <v>1</v>
      </c>
      <c r="Q541" s="626">
        <v>160</v>
      </c>
      <c r="R541" s="626">
        <v>200</v>
      </c>
      <c r="S541" s="627" t="s">
        <v>185</v>
      </c>
      <c r="T541" s="627" t="s">
        <v>793</v>
      </c>
      <c r="U541" s="625">
        <v>2017</v>
      </c>
      <c r="V541" s="626">
        <v>1900</v>
      </c>
      <c r="W541" s="627">
        <v>1000</v>
      </c>
      <c r="X541" s="627">
        <v>500</v>
      </c>
      <c r="Y541" s="627">
        <v>30</v>
      </c>
      <c r="Z541" s="627">
        <v>29</v>
      </c>
      <c r="AA541" s="627" t="s">
        <v>689</v>
      </c>
      <c r="AB541" s="626">
        <v>1900</v>
      </c>
      <c r="AC541" s="627"/>
      <c r="AD541" s="627"/>
      <c r="AE541" s="627"/>
      <c r="AF541" s="627"/>
      <c r="AG541" s="627"/>
      <c r="AH541" s="627"/>
      <c r="AI541" s="627"/>
      <c r="AJ541" s="627"/>
      <c r="AK541" s="627"/>
      <c r="AL541" s="627"/>
      <c r="AM541" s="627"/>
      <c r="AN541" s="627"/>
      <c r="AO541" s="627"/>
      <c r="AP541" s="627"/>
      <c r="AQ541" s="627"/>
      <c r="AR541" s="627"/>
      <c r="AS541" s="627"/>
      <c r="AT541" s="627"/>
      <c r="AU541" s="627"/>
      <c r="AV541" s="627"/>
      <c r="AW541" s="627"/>
      <c r="AX541" s="292"/>
    </row>
    <row r="542" spans="1:50" ht="24" hidden="1" customHeight="1" x14ac:dyDescent="0.15">
      <c r="A542" s="222"/>
      <c r="B542" s="307"/>
      <c r="C542" s="656" t="s">
        <v>711</v>
      </c>
      <c r="D542" s="769"/>
      <c r="E542" s="645" t="s">
        <v>10583</v>
      </c>
      <c r="F542" s="769" t="s">
        <v>711</v>
      </c>
      <c r="G542" s="627" t="s">
        <v>711</v>
      </c>
      <c r="H542" s="627"/>
      <c r="I542" s="626">
        <v>10729</v>
      </c>
      <c r="J542" s="626"/>
      <c r="K542" s="626"/>
      <c r="L542" s="627" t="s">
        <v>310</v>
      </c>
      <c r="M542" s="626">
        <v>68</v>
      </c>
      <c r="N542" s="626">
        <v>105</v>
      </c>
      <c r="O542" s="626">
        <v>7140</v>
      </c>
      <c r="P542" s="626">
        <v>1</v>
      </c>
      <c r="Q542" s="626">
        <v>500</v>
      </c>
      <c r="R542" s="626">
        <v>500</v>
      </c>
      <c r="S542" s="627" t="s">
        <v>185</v>
      </c>
      <c r="T542" s="627" t="s">
        <v>500</v>
      </c>
      <c r="U542" s="625">
        <v>2017</v>
      </c>
      <c r="V542" s="626">
        <v>2235</v>
      </c>
      <c r="W542" s="627"/>
      <c r="X542" s="627"/>
      <c r="Y542" s="627"/>
      <c r="Z542" s="627"/>
      <c r="AA542" s="627"/>
      <c r="AB542" s="626">
        <v>2235</v>
      </c>
      <c r="AC542" s="627"/>
      <c r="AD542" s="627"/>
      <c r="AE542" s="627"/>
      <c r="AF542" s="627"/>
      <c r="AG542" s="627"/>
      <c r="AH542" s="627"/>
      <c r="AI542" s="627"/>
      <c r="AJ542" s="627"/>
      <c r="AK542" s="627"/>
      <c r="AL542" s="627"/>
      <c r="AM542" s="627"/>
      <c r="AN542" s="627"/>
      <c r="AO542" s="627"/>
      <c r="AP542" s="627"/>
      <c r="AQ542" s="627"/>
      <c r="AR542" s="627"/>
      <c r="AS542" s="627"/>
      <c r="AT542" s="627"/>
      <c r="AU542" s="627"/>
      <c r="AV542" s="627"/>
      <c r="AW542" s="627"/>
      <c r="AX542" s="772"/>
    </row>
    <row r="543" spans="1:50" ht="24" hidden="1" customHeight="1" x14ac:dyDescent="0.15">
      <c r="A543" s="222"/>
      <c r="B543" s="307"/>
      <c r="C543" s="656" t="s">
        <v>719</v>
      </c>
      <c r="D543" s="769"/>
      <c r="E543" s="645" t="s">
        <v>16021</v>
      </c>
      <c r="F543" s="769" t="s">
        <v>719</v>
      </c>
      <c r="G543" s="627" t="s">
        <v>16022</v>
      </c>
      <c r="H543" s="627"/>
      <c r="I543" s="626">
        <v>19622</v>
      </c>
      <c r="J543" s="626">
        <v>169</v>
      </c>
      <c r="K543" s="626">
        <v>169</v>
      </c>
      <c r="L543" s="627" t="s">
        <v>310</v>
      </c>
      <c r="M543" s="626">
        <v>72</v>
      </c>
      <c r="N543" s="626">
        <v>109</v>
      </c>
      <c r="O543" s="626">
        <v>9086</v>
      </c>
      <c r="P543" s="626">
        <v>1</v>
      </c>
      <c r="Q543" s="626">
        <v>292</v>
      </c>
      <c r="R543" s="626">
        <v>292</v>
      </c>
      <c r="S543" s="627" t="s">
        <v>499</v>
      </c>
      <c r="T543" s="627" t="s">
        <v>916</v>
      </c>
      <c r="U543" s="625">
        <v>2005</v>
      </c>
      <c r="V543" s="626">
        <v>1074</v>
      </c>
      <c r="W543" s="627"/>
      <c r="X543" s="627"/>
      <c r="Y543" s="627"/>
      <c r="Z543" s="627"/>
      <c r="AA543" s="627"/>
      <c r="AB543" s="626">
        <v>1074</v>
      </c>
      <c r="AC543" s="627"/>
      <c r="AD543" s="627"/>
      <c r="AE543" s="627"/>
      <c r="AF543" s="627"/>
      <c r="AG543" s="627"/>
      <c r="AH543" s="627"/>
      <c r="AI543" s="627"/>
      <c r="AJ543" s="627"/>
      <c r="AK543" s="627"/>
      <c r="AL543" s="627"/>
      <c r="AM543" s="627"/>
      <c r="AN543" s="627"/>
      <c r="AO543" s="627"/>
      <c r="AP543" s="627"/>
      <c r="AQ543" s="627"/>
      <c r="AR543" s="627"/>
      <c r="AS543" s="627"/>
      <c r="AT543" s="627"/>
      <c r="AU543" s="627"/>
      <c r="AV543" s="627"/>
      <c r="AW543" s="627"/>
      <c r="AX543" s="772"/>
    </row>
    <row r="544" spans="1:50" ht="24" hidden="1" customHeight="1" x14ac:dyDescent="0.15">
      <c r="A544" s="222"/>
      <c r="B544" s="307"/>
      <c r="C544" s="656" t="s">
        <v>719</v>
      </c>
      <c r="D544" s="769"/>
      <c r="E544" s="645" t="s">
        <v>16023</v>
      </c>
      <c r="F544" s="769" t="s">
        <v>719</v>
      </c>
      <c r="G544" s="627" t="s">
        <v>16022</v>
      </c>
      <c r="H544" s="627"/>
      <c r="I544" s="626">
        <v>11870</v>
      </c>
      <c r="J544" s="626">
        <v>108</v>
      </c>
      <c r="K544" s="626">
        <v>108</v>
      </c>
      <c r="L544" s="627" t="s">
        <v>310</v>
      </c>
      <c r="M544" s="626">
        <v>75</v>
      </c>
      <c r="N544" s="626">
        <v>102</v>
      </c>
      <c r="O544" s="626">
        <v>7650</v>
      </c>
      <c r="P544" s="626">
        <v>1</v>
      </c>
      <c r="Q544" s="626">
        <v>62</v>
      </c>
      <c r="R544" s="626">
        <v>62</v>
      </c>
      <c r="S544" s="627" t="s">
        <v>499</v>
      </c>
      <c r="T544" s="627" t="s">
        <v>923</v>
      </c>
      <c r="U544" s="625">
        <v>2007</v>
      </c>
      <c r="V544" s="626">
        <v>1079</v>
      </c>
      <c r="W544" s="627"/>
      <c r="X544" s="627"/>
      <c r="Y544" s="627"/>
      <c r="Z544" s="627"/>
      <c r="AA544" s="627"/>
      <c r="AB544" s="626">
        <v>1079</v>
      </c>
      <c r="AC544" s="627"/>
      <c r="AD544" s="627"/>
      <c r="AE544" s="627"/>
      <c r="AF544" s="627"/>
      <c r="AG544" s="627"/>
      <c r="AH544" s="627"/>
      <c r="AI544" s="627"/>
      <c r="AJ544" s="627"/>
      <c r="AK544" s="627"/>
      <c r="AL544" s="627"/>
      <c r="AM544" s="627"/>
      <c r="AN544" s="627"/>
      <c r="AO544" s="627"/>
      <c r="AP544" s="627"/>
      <c r="AQ544" s="627"/>
      <c r="AR544" s="627"/>
      <c r="AS544" s="627"/>
      <c r="AT544" s="627"/>
      <c r="AU544" s="627"/>
      <c r="AV544" s="627"/>
      <c r="AW544" s="627"/>
      <c r="AX544" s="772"/>
    </row>
    <row r="545" spans="1:50" ht="24" hidden="1" customHeight="1" x14ac:dyDescent="0.15">
      <c r="A545" s="222"/>
      <c r="B545" s="307"/>
      <c r="C545" s="656" t="s">
        <v>723</v>
      </c>
      <c r="D545" s="769"/>
      <c r="E545" s="645" t="s">
        <v>924</v>
      </c>
      <c r="F545" s="769" t="s">
        <v>723</v>
      </c>
      <c r="G545" s="627" t="s">
        <v>723</v>
      </c>
      <c r="H545" s="627"/>
      <c r="I545" s="626">
        <v>8026</v>
      </c>
      <c r="J545" s="626"/>
      <c r="K545" s="626"/>
      <c r="L545" s="627" t="s">
        <v>310</v>
      </c>
      <c r="M545" s="626">
        <v>66</v>
      </c>
      <c r="N545" s="626">
        <v>120</v>
      </c>
      <c r="O545" s="626">
        <v>7920</v>
      </c>
      <c r="P545" s="626">
        <v>1</v>
      </c>
      <c r="Q545" s="626"/>
      <c r="R545" s="626"/>
      <c r="S545" s="627"/>
      <c r="T545" s="627"/>
      <c r="U545" s="625">
        <v>2007</v>
      </c>
      <c r="V545" s="626">
        <v>780</v>
      </c>
      <c r="W545" s="627"/>
      <c r="X545" s="627"/>
      <c r="Y545" s="627"/>
      <c r="Z545" s="627"/>
      <c r="AA545" s="627"/>
      <c r="AB545" s="626">
        <v>780</v>
      </c>
      <c r="AC545" s="627"/>
      <c r="AD545" s="627"/>
      <c r="AE545" s="627"/>
      <c r="AF545" s="627"/>
      <c r="AG545" s="627"/>
      <c r="AH545" s="627"/>
      <c r="AI545" s="627"/>
      <c r="AJ545" s="627"/>
      <c r="AK545" s="627"/>
      <c r="AL545" s="627"/>
      <c r="AM545" s="627"/>
      <c r="AN545" s="627"/>
      <c r="AO545" s="627"/>
      <c r="AP545" s="627"/>
      <c r="AQ545" s="627"/>
      <c r="AR545" s="627"/>
      <c r="AS545" s="627"/>
      <c r="AT545" s="627"/>
      <c r="AU545" s="627"/>
      <c r="AV545" s="627"/>
      <c r="AW545" s="627"/>
      <c r="AX545" s="772"/>
    </row>
    <row r="546" spans="1:50" ht="24" hidden="1" customHeight="1" x14ac:dyDescent="0.15">
      <c r="A546" s="222"/>
      <c r="B546" s="307"/>
      <c r="C546" s="656" t="s">
        <v>723</v>
      </c>
      <c r="D546" s="769"/>
      <c r="E546" s="645" t="s">
        <v>12291</v>
      </c>
      <c r="F546" s="769" t="s">
        <v>723</v>
      </c>
      <c r="G546" s="627" t="s">
        <v>723</v>
      </c>
      <c r="H546" s="627"/>
      <c r="I546" s="626">
        <v>45289</v>
      </c>
      <c r="J546" s="626">
        <v>1327</v>
      </c>
      <c r="K546" s="626">
        <v>2479</v>
      </c>
      <c r="L546" s="627" t="s">
        <v>310</v>
      </c>
      <c r="M546" s="626">
        <v>70</v>
      </c>
      <c r="N546" s="626">
        <v>110</v>
      </c>
      <c r="O546" s="626">
        <v>7734</v>
      </c>
      <c r="P546" s="626">
        <v>1</v>
      </c>
      <c r="Q546" s="626">
        <v>10000</v>
      </c>
      <c r="R546" s="626">
        <v>15000</v>
      </c>
      <c r="S546" s="627" t="s">
        <v>185</v>
      </c>
      <c r="T546" s="627" t="s">
        <v>1007</v>
      </c>
      <c r="U546" s="625">
        <v>1984</v>
      </c>
      <c r="V546" s="626">
        <v>9786</v>
      </c>
      <c r="W546" s="627"/>
      <c r="X546" s="627"/>
      <c r="Y546" s="627"/>
      <c r="Z546" s="627"/>
      <c r="AA546" s="627"/>
      <c r="AB546" s="626">
        <v>9786</v>
      </c>
      <c r="AC546" s="627"/>
      <c r="AD546" s="627"/>
      <c r="AE546" s="627"/>
      <c r="AF546" s="627"/>
      <c r="AG546" s="627"/>
      <c r="AH546" s="627"/>
      <c r="AI546" s="627"/>
      <c r="AJ546" s="627"/>
      <c r="AK546" s="627"/>
      <c r="AL546" s="627"/>
      <c r="AM546" s="627"/>
      <c r="AN546" s="627"/>
      <c r="AO546" s="627"/>
      <c r="AP546" s="627"/>
      <c r="AQ546" s="627"/>
      <c r="AR546" s="627"/>
      <c r="AS546" s="627"/>
      <c r="AT546" s="627"/>
      <c r="AU546" s="627"/>
      <c r="AV546" s="627"/>
      <c r="AW546" s="627"/>
      <c r="AX546" s="627"/>
    </row>
    <row r="547" spans="1:50" ht="24" hidden="1" customHeight="1" x14ac:dyDescent="0.15">
      <c r="A547" s="222"/>
      <c r="B547" s="307"/>
      <c r="C547" s="656" t="s">
        <v>723</v>
      </c>
      <c r="D547" s="769" t="s">
        <v>724</v>
      </c>
      <c r="E547" s="645" t="s">
        <v>12292</v>
      </c>
      <c r="F547" s="769" t="s">
        <v>723</v>
      </c>
      <c r="G547" s="627" t="s">
        <v>723</v>
      </c>
      <c r="H547" s="627"/>
      <c r="I547" s="626">
        <v>65651</v>
      </c>
      <c r="J547" s="626">
        <v>4540</v>
      </c>
      <c r="K547" s="626">
        <v>5004</v>
      </c>
      <c r="L547" s="627" t="s">
        <v>310</v>
      </c>
      <c r="M547" s="626">
        <v>68</v>
      </c>
      <c r="N547" s="626">
        <v>105</v>
      </c>
      <c r="O547" s="626">
        <v>7683</v>
      </c>
      <c r="P547" s="626">
        <v>1</v>
      </c>
      <c r="Q547" s="626">
        <v>5000</v>
      </c>
      <c r="R547" s="626">
        <v>6500</v>
      </c>
      <c r="S547" s="627" t="s">
        <v>185</v>
      </c>
      <c r="T547" s="627"/>
      <c r="U547" s="625">
        <v>1993</v>
      </c>
      <c r="V547" s="626">
        <v>9279</v>
      </c>
      <c r="W547" s="627">
        <v>10000</v>
      </c>
      <c r="X547" s="627">
        <v>15000</v>
      </c>
      <c r="Y547" s="627" t="s">
        <v>185</v>
      </c>
      <c r="Z547" s="627" t="s">
        <v>500</v>
      </c>
      <c r="AA547" s="627">
        <v>1984</v>
      </c>
      <c r="AB547" s="626">
        <v>9279</v>
      </c>
      <c r="AC547" s="627">
        <v>4203</v>
      </c>
      <c r="AD547" s="627">
        <v>406</v>
      </c>
      <c r="AE547" s="627"/>
      <c r="AF547" s="627">
        <v>100</v>
      </c>
      <c r="AG547" s="627"/>
      <c r="AH547" s="627">
        <v>9786</v>
      </c>
      <c r="AI547" s="627"/>
      <c r="AJ547" s="627"/>
      <c r="AK547" s="627"/>
      <c r="AL547" s="627"/>
      <c r="AM547" s="627"/>
      <c r="AN547" s="627"/>
      <c r="AO547" s="627"/>
      <c r="AP547" s="627"/>
      <c r="AQ547" s="627"/>
      <c r="AR547" s="627"/>
      <c r="AS547" s="627"/>
      <c r="AT547" s="627"/>
      <c r="AU547" s="627"/>
      <c r="AV547" s="627"/>
      <c r="AW547" s="627"/>
      <c r="AX547" s="627"/>
    </row>
    <row r="548" spans="1:50" ht="24" hidden="1" customHeight="1" x14ac:dyDescent="0.15">
      <c r="A548" s="309" t="s">
        <v>339</v>
      </c>
      <c r="B548" s="307"/>
      <c r="C548" s="656" t="s">
        <v>723</v>
      </c>
      <c r="D548" s="769"/>
      <c r="E548" s="625" t="s">
        <v>14723</v>
      </c>
      <c r="F548" s="625" t="s">
        <v>723</v>
      </c>
      <c r="G548" s="625" t="s">
        <v>723</v>
      </c>
      <c r="H548" s="627"/>
      <c r="I548" s="626"/>
      <c r="J548" s="647"/>
      <c r="K548" s="647"/>
      <c r="L548" s="627" t="s">
        <v>310</v>
      </c>
      <c r="M548" s="647">
        <v>68</v>
      </c>
      <c r="N548" s="647">
        <v>105</v>
      </c>
      <c r="O548" s="647">
        <v>7140</v>
      </c>
      <c r="P548" s="625">
        <v>2</v>
      </c>
      <c r="Q548" s="647"/>
      <c r="R548" s="647"/>
      <c r="S548" s="625"/>
      <c r="T548" s="625"/>
      <c r="U548" s="625">
        <v>2020</v>
      </c>
      <c r="V548" s="626">
        <v>1588</v>
      </c>
      <c r="W548" s="627">
        <v>400</v>
      </c>
      <c r="X548" s="627">
        <v>200</v>
      </c>
      <c r="Y548" s="627"/>
      <c r="Z548" s="627"/>
      <c r="AA548" s="627"/>
      <c r="AB548" s="626">
        <v>1588</v>
      </c>
      <c r="AC548" s="627"/>
      <c r="AD548" s="627"/>
      <c r="AE548" s="627"/>
      <c r="AF548" s="627"/>
      <c r="AG548" s="627"/>
      <c r="AH548" s="627"/>
      <c r="AI548" s="627"/>
      <c r="AJ548" s="627"/>
      <c r="AK548" s="627"/>
      <c r="AL548" s="627"/>
      <c r="AM548" s="627"/>
      <c r="AN548" s="627"/>
      <c r="AO548" s="627"/>
      <c r="AP548" s="627"/>
      <c r="AQ548" s="627"/>
      <c r="AR548" s="627"/>
      <c r="AS548" s="627"/>
      <c r="AT548" s="627"/>
      <c r="AU548" s="627"/>
      <c r="AV548" s="627"/>
      <c r="AW548" s="627"/>
      <c r="AX548" s="292"/>
    </row>
    <row r="549" spans="1:50" ht="24" hidden="1" customHeight="1" x14ac:dyDescent="0.15">
      <c r="A549" s="309"/>
      <c r="B549" s="307"/>
      <c r="C549" s="656" t="s">
        <v>353</v>
      </c>
      <c r="D549" s="625"/>
      <c r="E549" s="625" t="s">
        <v>12327</v>
      </c>
      <c r="F549" s="625" t="s">
        <v>353</v>
      </c>
      <c r="G549" s="625" t="s">
        <v>353</v>
      </c>
      <c r="H549" s="625"/>
      <c r="I549" s="626">
        <v>20925</v>
      </c>
      <c r="J549" s="647"/>
      <c r="K549" s="647"/>
      <c r="L549" s="627" t="s">
        <v>310</v>
      </c>
      <c r="M549" s="647">
        <v>66</v>
      </c>
      <c r="N549" s="647">
        <v>100</v>
      </c>
      <c r="O549" s="647">
        <v>6600</v>
      </c>
      <c r="P549" s="625">
        <v>1</v>
      </c>
      <c r="Q549" s="626">
        <v>150</v>
      </c>
      <c r="R549" s="626">
        <v>500</v>
      </c>
      <c r="S549" s="625" t="s">
        <v>185</v>
      </c>
      <c r="T549" s="625" t="s">
        <v>919</v>
      </c>
      <c r="U549" s="625">
        <v>2004</v>
      </c>
      <c r="V549" s="626">
        <v>1500</v>
      </c>
      <c r="W549" s="626"/>
      <c r="X549" s="626"/>
      <c r="Y549" s="625"/>
      <c r="Z549" s="625"/>
      <c r="AA549" s="625"/>
      <c r="AB549" s="626">
        <v>1500</v>
      </c>
      <c r="AC549" s="625"/>
      <c r="AD549" s="625"/>
      <c r="AE549" s="625"/>
      <c r="AF549" s="625"/>
      <c r="AG549" s="625"/>
      <c r="AH549" s="626"/>
      <c r="AI549" s="627"/>
      <c r="AJ549" s="627"/>
      <c r="AK549" s="627"/>
      <c r="AL549" s="627"/>
      <c r="AM549" s="627"/>
      <c r="AN549" s="627"/>
      <c r="AO549" s="627"/>
      <c r="AP549" s="627"/>
      <c r="AQ549" s="627"/>
      <c r="AR549" s="627"/>
      <c r="AS549" s="627"/>
      <c r="AT549" s="627"/>
      <c r="AU549" s="627"/>
      <c r="AV549" s="627"/>
      <c r="AW549" s="627"/>
      <c r="AX549" s="292"/>
    </row>
    <row r="550" spans="1:50" ht="24" hidden="1" customHeight="1" x14ac:dyDescent="0.15">
      <c r="A550" s="309"/>
      <c r="B550" s="307"/>
      <c r="C550" s="656" t="s">
        <v>353</v>
      </c>
      <c r="D550" s="625" t="s">
        <v>917</v>
      </c>
      <c r="E550" s="645" t="s">
        <v>12328</v>
      </c>
      <c r="F550" s="769" t="s">
        <v>353</v>
      </c>
      <c r="G550" s="627" t="s">
        <v>353</v>
      </c>
      <c r="H550" s="625">
        <v>1</v>
      </c>
      <c r="I550" s="626">
        <v>25606</v>
      </c>
      <c r="J550" s="626">
        <v>687</v>
      </c>
      <c r="K550" s="626">
        <v>834</v>
      </c>
      <c r="L550" s="627" t="s">
        <v>310</v>
      </c>
      <c r="M550" s="626">
        <v>74</v>
      </c>
      <c r="N550" s="626">
        <v>109</v>
      </c>
      <c r="O550" s="626">
        <v>8066</v>
      </c>
      <c r="P550" s="626">
        <v>1</v>
      </c>
      <c r="Q550" s="626">
        <v>250</v>
      </c>
      <c r="R550" s="626">
        <v>600</v>
      </c>
      <c r="S550" s="627" t="s">
        <v>185</v>
      </c>
      <c r="T550" s="627" t="s">
        <v>354</v>
      </c>
      <c r="U550" s="625">
        <v>2009</v>
      </c>
      <c r="V550" s="626">
        <v>2000</v>
      </c>
      <c r="W550" s="625"/>
      <c r="X550" s="625" t="s">
        <v>920</v>
      </c>
      <c r="Y550" s="625"/>
      <c r="Z550" s="625"/>
      <c r="AA550" s="625"/>
      <c r="AB550" s="626">
        <v>2000</v>
      </c>
      <c r="AC550" s="625"/>
      <c r="AD550" s="625"/>
      <c r="AE550" s="625"/>
      <c r="AF550" s="625"/>
      <c r="AG550" s="625"/>
      <c r="AH550" s="626"/>
      <c r="AI550" s="627"/>
      <c r="AJ550" s="627"/>
      <c r="AK550" s="627"/>
      <c r="AL550" s="627"/>
      <c r="AM550" s="627"/>
      <c r="AN550" s="627"/>
      <c r="AO550" s="627"/>
      <c r="AP550" s="627"/>
      <c r="AQ550" s="627"/>
      <c r="AR550" s="627"/>
      <c r="AS550" s="627"/>
      <c r="AT550" s="627"/>
      <c r="AU550" s="627"/>
      <c r="AV550" s="627"/>
      <c r="AW550" s="627"/>
      <c r="AX550" s="292"/>
    </row>
    <row r="551" spans="1:50" ht="24" hidden="1" customHeight="1" x14ac:dyDescent="0.15">
      <c r="A551" s="222" t="s">
        <v>337</v>
      </c>
      <c r="B551" s="307"/>
      <c r="C551" s="656" t="s">
        <v>353</v>
      </c>
      <c r="D551" s="769"/>
      <c r="E551" s="645" t="s">
        <v>12329</v>
      </c>
      <c r="F551" s="769" t="s">
        <v>353</v>
      </c>
      <c r="G551" s="627" t="s">
        <v>353</v>
      </c>
      <c r="H551" s="627"/>
      <c r="I551" s="626">
        <v>33042</v>
      </c>
      <c r="J551" s="626">
        <v>578.9</v>
      </c>
      <c r="K551" s="626">
        <v>649.74</v>
      </c>
      <c r="L551" s="627" t="s">
        <v>310</v>
      </c>
      <c r="M551" s="626">
        <v>72</v>
      </c>
      <c r="N551" s="626">
        <v>109</v>
      </c>
      <c r="O551" s="626">
        <v>7848</v>
      </c>
      <c r="P551" s="626">
        <v>1</v>
      </c>
      <c r="Q551" s="626">
        <v>200</v>
      </c>
      <c r="R551" s="626">
        <v>600</v>
      </c>
      <c r="S551" s="627" t="s">
        <v>185</v>
      </c>
      <c r="T551" s="627" t="s">
        <v>500</v>
      </c>
      <c r="U551" s="625">
        <v>2009</v>
      </c>
      <c r="V551" s="626">
        <v>1500</v>
      </c>
      <c r="W551" s="627"/>
      <c r="X551" s="627"/>
      <c r="Y551" s="627"/>
      <c r="Z551" s="627"/>
      <c r="AA551" s="627"/>
      <c r="AB551" s="626">
        <v>1500</v>
      </c>
      <c r="AC551" s="627"/>
      <c r="AD551" s="627"/>
      <c r="AE551" s="627"/>
      <c r="AF551" s="627"/>
      <c r="AG551" s="627"/>
      <c r="AH551" s="627"/>
      <c r="AI551" s="627"/>
      <c r="AJ551" s="627"/>
      <c r="AK551" s="627"/>
      <c r="AL551" s="627"/>
      <c r="AM551" s="627"/>
      <c r="AN551" s="627"/>
      <c r="AO551" s="627"/>
      <c r="AP551" s="627"/>
      <c r="AQ551" s="627"/>
      <c r="AR551" s="627"/>
      <c r="AS551" s="627"/>
      <c r="AT551" s="627"/>
      <c r="AU551" s="627"/>
      <c r="AV551" s="627"/>
      <c r="AW551" s="627"/>
      <c r="AX551" s="627"/>
    </row>
    <row r="552" spans="1:50" ht="24" hidden="1" customHeight="1" x14ac:dyDescent="0.15">
      <c r="A552" s="222"/>
      <c r="B552" s="307"/>
      <c r="C552" s="843" t="s">
        <v>353</v>
      </c>
      <c r="D552" s="769"/>
      <c r="E552" s="1202" t="s">
        <v>12330</v>
      </c>
      <c r="F552" s="844" t="s">
        <v>353</v>
      </c>
      <c r="G552" s="627" t="s">
        <v>353</v>
      </c>
      <c r="H552" s="627"/>
      <c r="I552" s="845">
        <v>26311</v>
      </c>
      <c r="J552" s="845"/>
      <c r="K552" s="845">
        <v>406</v>
      </c>
      <c r="L552" s="846" t="s">
        <v>310</v>
      </c>
      <c r="M552" s="845">
        <v>74</v>
      </c>
      <c r="N552" s="845">
        <v>111</v>
      </c>
      <c r="O552" s="845">
        <v>8676</v>
      </c>
      <c r="P552" s="845">
        <v>1</v>
      </c>
      <c r="Q552" s="845">
        <v>200</v>
      </c>
      <c r="R552" s="845">
        <v>600</v>
      </c>
      <c r="S552" s="846" t="s">
        <v>185</v>
      </c>
      <c r="T552" s="846" t="s">
        <v>500</v>
      </c>
      <c r="U552" s="847">
        <v>2010</v>
      </c>
      <c r="V552" s="845">
        <v>2500</v>
      </c>
      <c r="W552" s="627"/>
      <c r="X552" s="627"/>
      <c r="Y552" s="627"/>
      <c r="Z552" s="627"/>
      <c r="AA552" s="627"/>
      <c r="AB552" s="845">
        <v>2500</v>
      </c>
      <c r="AC552" s="627"/>
      <c r="AD552" s="627"/>
      <c r="AE552" s="627"/>
      <c r="AF552" s="627"/>
      <c r="AG552" s="627"/>
      <c r="AH552" s="627"/>
      <c r="AI552" s="627"/>
      <c r="AJ552" s="627"/>
      <c r="AK552" s="627"/>
      <c r="AL552" s="627"/>
      <c r="AM552" s="627"/>
      <c r="AN552" s="627"/>
      <c r="AO552" s="627"/>
      <c r="AP552" s="627"/>
      <c r="AQ552" s="627"/>
      <c r="AR552" s="627"/>
      <c r="AS552" s="627"/>
      <c r="AT552" s="627"/>
      <c r="AU552" s="627"/>
      <c r="AV552" s="627"/>
      <c r="AW552" s="627"/>
      <c r="AX552" s="627"/>
    </row>
    <row r="553" spans="1:50" ht="24" hidden="1" customHeight="1" x14ac:dyDescent="0.15">
      <c r="A553" s="222"/>
      <c r="B553" s="307"/>
      <c r="C553" s="843" t="s">
        <v>353</v>
      </c>
      <c r="D553" s="846"/>
      <c r="E553" s="1202" t="s">
        <v>12331</v>
      </c>
      <c r="F553" s="846" t="s">
        <v>353</v>
      </c>
      <c r="G553" s="627" t="s">
        <v>353</v>
      </c>
      <c r="H553" s="846"/>
      <c r="I553" s="845">
        <v>5850</v>
      </c>
      <c r="J553" s="845"/>
      <c r="K553" s="845"/>
      <c r="L553" s="846" t="s">
        <v>154</v>
      </c>
      <c r="M553" s="845">
        <v>65</v>
      </c>
      <c r="N553" s="845">
        <v>90</v>
      </c>
      <c r="O553" s="845">
        <v>5850</v>
      </c>
      <c r="P553" s="845">
        <v>1</v>
      </c>
      <c r="Q553" s="845">
        <v>500</v>
      </c>
      <c r="R553" s="845">
        <v>2000</v>
      </c>
      <c r="S553" s="846" t="s">
        <v>185</v>
      </c>
      <c r="T553" s="846" t="s">
        <v>500</v>
      </c>
      <c r="U553" s="847">
        <v>2003</v>
      </c>
      <c r="V553" s="845">
        <v>150</v>
      </c>
      <c r="W553" s="846"/>
      <c r="X553" s="846"/>
      <c r="Y553" s="846"/>
      <c r="Z553" s="846"/>
      <c r="AA553" s="846"/>
      <c r="AB553" s="845">
        <v>150</v>
      </c>
      <c r="AC553" s="627"/>
      <c r="AD553" s="627"/>
      <c r="AE553" s="627"/>
      <c r="AF553" s="627"/>
      <c r="AG553" s="627"/>
      <c r="AH553" s="627"/>
      <c r="AI553" s="627"/>
      <c r="AJ553" s="627"/>
      <c r="AK553" s="627"/>
      <c r="AL553" s="627"/>
      <c r="AM553" s="627"/>
      <c r="AN553" s="627"/>
      <c r="AO553" s="627"/>
      <c r="AP553" s="627"/>
      <c r="AQ553" s="627"/>
      <c r="AR553" s="627"/>
      <c r="AS553" s="627"/>
      <c r="AT553" s="627"/>
      <c r="AU553" s="627"/>
      <c r="AV553" s="627"/>
      <c r="AW553" s="627"/>
      <c r="AX553" s="627"/>
    </row>
    <row r="554" spans="1:50" ht="24" hidden="1" customHeight="1" x14ac:dyDescent="0.15">
      <c r="A554" s="222"/>
      <c r="B554" s="307"/>
      <c r="C554" s="758" t="s">
        <v>353</v>
      </c>
      <c r="D554" s="846"/>
      <c r="E554" s="680" t="s">
        <v>12332</v>
      </c>
      <c r="F554" s="613" t="s">
        <v>353</v>
      </c>
      <c r="G554" s="627" t="s">
        <v>353</v>
      </c>
      <c r="H554" s="846"/>
      <c r="I554" s="614">
        <v>26965</v>
      </c>
      <c r="J554" s="614">
        <v>380</v>
      </c>
      <c r="K554" s="614">
        <v>380</v>
      </c>
      <c r="L554" s="613" t="s">
        <v>310</v>
      </c>
      <c r="M554" s="614">
        <v>78</v>
      </c>
      <c r="N554" s="614">
        <v>113</v>
      </c>
      <c r="O554" s="614">
        <v>8814</v>
      </c>
      <c r="P554" s="614">
        <v>1</v>
      </c>
      <c r="Q554" s="614">
        <v>588</v>
      </c>
      <c r="R554" s="614">
        <v>1500</v>
      </c>
      <c r="S554" s="613" t="s">
        <v>185</v>
      </c>
      <c r="T554" s="613" t="s">
        <v>500</v>
      </c>
      <c r="U554" s="613">
        <v>2013</v>
      </c>
      <c r="V554" s="614">
        <v>4400</v>
      </c>
      <c r="W554" s="846"/>
      <c r="X554" s="846"/>
      <c r="Y554" s="846"/>
      <c r="Z554" s="846"/>
      <c r="AA554" s="846"/>
      <c r="AB554" s="614">
        <v>4400</v>
      </c>
      <c r="AC554" s="627"/>
      <c r="AD554" s="627"/>
      <c r="AE554" s="627"/>
      <c r="AF554" s="627"/>
      <c r="AG554" s="627"/>
      <c r="AH554" s="627"/>
      <c r="AI554" s="627"/>
      <c r="AJ554" s="627"/>
      <c r="AK554" s="627"/>
      <c r="AL554" s="627"/>
      <c r="AM554" s="627"/>
      <c r="AN554" s="627"/>
      <c r="AO554" s="627"/>
      <c r="AP554" s="627"/>
      <c r="AQ554" s="627"/>
      <c r="AR554" s="627"/>
      <c r="AS554" s="627"/>
      <c r="AT554" s="627"/>
      <c r="AU554" s="627"/>
      <c r="AV554" s="627"/>
      <c r="AW554" s="627"/>
      <c r="AX554" s="627"/>
    </row>
    <row r="555" spans="1:50" ht="24" hidden="1" customHeight="1" x14ac:dyDescent="0.15">
      <c r="A555" s="222"/>
      <c r="B555" s="307"/>
      <c r="C555" s="758" t="s">
        <v>353</v>
      </c>
      <c r="D555" s="613"/>
      <c r="E555" s="680" t="s">
        <v>12333</v>
      </c>
      <c r="F555" s="613" t="s">
        <v>353</v>
      </c>
      <c r="G555" s="627" t="s">
        <v>353</v>
      </c>
      <c r="H555" s="613"/>
      <c r="I555" s="614">
        <v>33739</v>
      </c>
      <c r="J555" s="614">
        <v>347</v>
      </c>
      <c r="K555" s="614">
        <v>347</v>
      </c>
      <c r="L555" s="613" t="s">
        <v>310</v>
      </c>
      <c r="M555" s="614">
        <v>75</v>
      </c>
      <c r="N555" s="614">
        <v>110</v>
      </c>
      <c r="O555" s="614">
        <v>8250</v>
      </c>
      <c r="P555" s="614">
        <v>1</v>
      </c>
      <c r="Q555" s="614">
        <v>300</v>
      </c>
      <c r="R555" s="614">
        <v>1500</v>
      </c>
      <c r="S555" s="846" t="s">
        <v>185</v>
      </c>
      <c r="T555" s="846" t="s">
        <v>500</v>
      </c>
      <c r="U555" s="613">
        <v>2013</v>
      </c>
      <c r="V555" s="614">
        <v>3372</v>
      </c>
      <c r="W555" s="613"/>
      <c r="X555" s="613"/>
      <c r="Y555" s="613"/>
      <c r="Z555" s="613"/>
      <c r="AA555" s="613"/>
      <c r="AB555" s="614">
        <v>3372</v>
      </c>
      <c r="AC555" s="613"/>
      <c r="AD555" s="613"/>
      <c r="AE555" s="613"/>
      <c r="AF555" s="613"/>
      <c r="AG555" s="613"/>
      <c r="AH555" s="613"/>
      <c r="AI555" s="613"/>
      <c r="AJ555" s="613"/>
      <c r="AK555" s="613"/>
      <c r="AL555" s="613"/>
      <c r="AM555" s="613"/>
      <c r="AN555" s="613"/>
      <c r="AO555" s="613"/>
      <c r="AP555" s="613"/>
      <c r="AQ555" s="613"/>
      <c r="AR555" s="613"/>
      <c r="AS555" s="613"/>
      <c r="AT555" s="613"/>
      <c r="AU555" s="613"/>
      <c r="AV555" s="613"/>
      <c r="AW555" s="613"/>
      <c r="AX555" s="627"/>
    </row>
    <row r="556" spans="1:50" ht="24" hidden="1" customHeight="1" x14ac:dyDescent="0.15">
      <c r="B556" s="307"/>
      <c r="C556" s="758" t="s">
        <v>353</v>
      </c>
      <c r="D556" s="613"/>
      <c r="E556" s="680" t="s">
        <v>12334</v>
      </c>
      <c r="F556" s="613" t="s">
        <v>353</v>
      </c>
      <c r="G556" s="627" t="s">
        <v>353</v>
      </c>
      <c r="H556" s="613"/>
      <c r="I556" s="614">
        <v>33739</v>
      </c>
      <c r="J556" s="614">
        <v>347</v>
      </c>
      <c r="K556" s="614">
        <v>347</v>
      </c>
      <c r="L556" s="613" t="s">
        <v>310</v>
      </c>
      <c r="M556" s="614">
        <v>75</v>
      </c>
      <c r="N556" s="614">
        <v>110</v>
      </c>
      <c r="O556" s="614">
        <v>8250</v>
      </c>
      <c r="P556" s="614">
        <v>1</v>
      </c>
      <c r="Q556" s="614">
        <v>300</v>
      </c>
      <c r="R556" s="614">
        <v>1500</v>
      </c>
      <c r="S556" s="613" t="s">
        <v>185</v>
      </c>
      <c r="T556" s="613" t="s">
        <v>500</v>
      </c>
      <c r="U556" s="613">
        <v>2018</v>
      </c>
      <c r="V556" s="614">
        <v>3372</v>
      </c>
      <c r="W556" s="613"/>
      <c r="X556" s="613"/>
      <c r="Y556" s="613"/>
      <c r="Z556" s="613"/>
      <c r="AA556" s="613"/>
      <c r="AB556" s="614">
        <v>3372</v>
      </c>
      <c r="AC556" s="613"/>
      <c r="AD556" s="613"/>
      <c r="AE556" s="613"/>
      <c r="AF556" s="613"/>
      <c r="AG556" s="613"/>
      <c r="AH556" s="613"/>
      <c r="AI556" s="613"/>
      <c r="AJ556" s="613"/>
      <c r="AK556" s="613"/>
      <c r="AL556" s="613"/>
      <c r="AM556" s="613"/>
      <c r="AN556" s="613"/>
      <c r="AO556" s="613"/>
      <c r="AP556" s="613"/>
      <c r="AQ556" s="613"/>
      <c r="AR556" s="613"/>
      <c r="AS556" s="613"/>
      <c r="AT556" s="613"/>
      <c r="AU556" s="613"/>
      <c r="AV556" s="613"/>
      <c r="AW556" s="613"/>
      <c r="AX556" s="627"/>
    </row>
    <row r="557" spans="1:50" ht="24" hidden="1" customHeight="1" x14ac:dyDescent="0.15">
      <c r="B557" s="307"/>
      <c r="C557" s="758" t="s">
        <v>353</v>
      </c>
      <c r="D557" s="613"/>
      <c r="E557" s="680" t="s">
        <v>12335</v>
      </c>
      <c r="F557" s="613" t="s">
        <v>353</v>
      </c>
      <c r="G557" s="627" t="s">
        <v>353</v>
      </c>
      <c r="H557" s="613"/>
      <c r="I557" s="614">
        <v>42711</v>
      </c>
      <c r="J557" s="614">
        <v>92.4</v>
      </c>
      <c r="K557" s="614">
        <v>92.4</v>
      </c>
      <c r="L557" s="613" t="s">
        <v>310</v>
      </c>
      <c r="M557" s="614">
        <v>75</v>
      </c>
      <c r="N557" s="614">
        <v>110</v>
      </c>
      <c r="O557" s="614">
        <v>8250</v>
      </c>
      <c r="P557" s="614">
        <v>1</v>
      </c>
      <c r="Q557" s="614">
        <v>200</v>
      </c>
      <c r="R557" s="614">
        <v>1000</v>
      </c>
      <c r="S557" s="613" t="s">
        <v>185</v>
      </c>
      <c r="T557" s="613" t="s">
        <v>500</v>
      </c>
      <c r="U557" s="613">
        <v>2018</v>
      </c>
      <c r="V557" s="614">
        <v>9482</v>
      </c>
      <c r="W557" s="613"/>
      <c r="X557" s="613"/>
      <c r="Y557" s="613"/>
      <c r="Z557" s="613"/>
      <c r="AA557" s="613"/>
      <c r="AB557" s="614">
        <v>9482</v>
      </c>
      <c r="AC557" s="613"/>
      <c r="AD557" s="613"/>
      <c r="AE557" s="613"/>
      <c r="AF557" s="613"/>
      <c r="AG557" s="613"/>
      <c r="AH557" s="613"/>
      <c r="AI557" s="613"/>
      <c r="AJ557" s="613"/>
      <c r="AK557" s="613"/>
      <c r="AL557" s="613"/>
      <c r="AM557" s="613"/>
      <c r="AN557" s="613"/>
      <c r="AO557" s="613"/>
      <c r="AP557" s="613"/>
      <c r="AQ557" s="613"/>
      <c r="AR557" s="613"/>
      <c r="AS557" s="613"/>
      <c r="AT557" s="613"/>
      <c r="AU557" s="613"/>
      <c r="AV557" s="613"/>
      <c r="AW557" s="613"/>
      <c r="AX557" s="627"/>
    </row>
    <row r="558" spans="1:50" ht="24" hidden="1" customHeight="1" x14ac:dyDescent="0.15">
      <c r="B558" s="307"/>
      <c r="C558" s="758" t="s">
        <v>353</v>
      </c>
      <c r="D558" s="613"/>
      <c r="E558" s="680" t="s">
        <v>14724</v>
      </c>
      <c r="F558" s="613" t="s">
        <v>353</v>
      </c>
      <c r="G558" s="627" t="s">
        <v>353</v>
      </c>
      <c r="H558" s="613"/>
      <c r="I558" s="614">
        <v>44599</v>
      </c>
      <c r="J558" s="614">
        <v>663.09</v>
      </c>
      <c r="K558" s="614">
        <v>663.09</v>
      </c>
      <c r="L558" s="614" t="s">
        <v>310</v>
      </c>
      <c r="M558" s="613">
        <v>68</v>
      </c>
      <c r="N558" s="614">
        <v>105</v>
      </c>
      <c r="O558" s="614">
        <v>7140</v>
      </c>
      <c r="P558" s="614">
        <v>1</v>
      </c>
      <c r="Q558" s="614">
        <v>766</v>
      </c>
      <c r="R558" s="614">
        <v>2000</v>
      </c>
      <c r="S558" s="614" t="s">
        <v>185</v>
      </c>
      <c r="T558" s="613" t="s">
        <v>500</v>
      </c>
      <c r="U558" s="613">
        <v>2020</v>
      </c>
      <c r="V558" s="614">
        <v>20440</v>
      </c>
      <c r="W558" s="613"/>
      <c r="X558" s="613"/>
      <c r="Y558" s="613"/>
      <c r="Z558" s="613"/>
      <c r="AA558" s="613"/>
      <c r="AB558" s="614">
        <v>20440</v>
      </c>
      <c r="AC558" s="613"/>
      <c r="AD558" s="613"/>
      <c r="AE558" s="613"/>
      <c r="AF558" s="613"/>
      <c r="AG558" s="613"/>
      <c r="AH558" s="613"/>
      <c r="AI558" s="613"/>
      <c r="AJ558" s="613"/>
      <c r="AK558" s="613"/>
      <c r="AL558" s="613"/>
      <c r="AM558" s="613"/>
      <c r="AN558" s="613"/>
      <c r="AO558" s="613"/>
      <c r="AP558" s="613"/>
      <c r="AQ558" s="613"/>
      <c r="AR558" s="613"/>
      <c r="AS558" s="613"/>
      <c r="AT558" s="613"/>
      <c r="AU558" s="613"/>
      <c r="AV558" s="613"/>
      <c r="AW558" s="613"/>
      <c r="AX558" s="850"/>
    </row>
    <row r="559" spans="1:50" ht="24" hidden="1" customHeight="1" x14ac:dyDescent="0.15">
      <c r="B559" s="307"/>
      <c r="C559" s="758" t="s">
        <v>730</v>
      </c>
      <c r="D559" s="613"/>
      <c r="E559" s="680" t="s">
        <v>12336</v>
      </c>
      <c r="F559" s="613" t="s">
        <v>730</v>
      </c>
      <c r="G559" s="613" t="s">
        <v>730</v>
      </c>
      <c r="H559" s="613"/>
      <c r="I559" s="614">
        <v>26016</v>
      </c>
      <c r="J559" s="614">
        <v>366</v>
      </c>
      <c r="K559" s="614">
        <v>365</v>
      </c>
      <c r="L559" s="613" t="s">
        <v>310</v>
      </c>
      <c r="M559" s="614">
        <v>68</v>
      </c>
      <c r="N559" s="614">
        <v>105</v>
      </c>
      <c r="O559" s="614">
        <v>14280</v>
      </c>
      <c r="P559" s="614">
        <v>2</v>
      </c>
      <c r="Q559" s="614">
        <v>1500</v>
      </c>
      <c r="R559" s="614">
        <v>2000</v>
      </c>
      <c r="S559" s="613" t="s">
        <v>185</v>
      </c>
      <c r="T559" s="613" t="s">
        <v>500</v>
      </c>
      <c r="U559" s="613">
        <v>2006</v>
      </c>
      <c r="V559" s="614">
        <v>2029</v>
      </c>
      <c r="W559" s="613"/>
      <c r="X559" s="613"/>
      <c r="Y559" s="613"/>
      <c r="Z559" s="613"/>
      <c r="AA559" s="613"/>
      <c r="AB559" s="614">
        <v>2029</v>
      </c>
      <c r="AC559" s="613"/>
      <c r="AD559" s="613"/>
      <c r="AE559" s="613"/>
      <c r="AF559" s="613"/>
      <c r="AG559" s="613"/>
      <c r="AH559" s="613"/>
      <c r="AI559" s="613"/>
      <c r="AJ559" s="613"/>
      <c r="AK559" s="613"/>
      <c r="AL559" s="613"/>
      <c r="AM559" s="613"/>
      <c r="AN559" s="613"/>
      <c r="AO559" s="613"/>
      <c r="AP559" s="613"/>
      <c r="AQ559" s="613"/>
      <c r="AR559" s="613"/>
      <c r="AS559" s="613"/>
      <c r="AT559" s="613"/>
      <c r="AU559" s="613"/>
      <c r="AV559" s="613"/>
      <c r="AW559" s="613"/>
      <c r="AX559" s="850"/>
    </row>
    <row r="560" spans="1:50" ht="24" hidden="1" customHeight="1" x14ac:dyDescent="0.15">
      <c r="B560" s="307"/>
      <c r="C560" s="758" t="s">
        <v>730</v>
      </c>
      <c r="D560" s="613"/>
      <c r="E560" s="680" t="s">
        <v>12337</v>
      </c>
      <c r="F560" s="613" t="s">
        <v>730</v>
      </c>
      <c r="G560" s="613" t="s">
        <v>730</v>
      </c>
      <c r="H560" s="613">
        <v>44599</v>
      </c>
      <c r="I560" s="614">
        <v>17459</v>
      </c>
      <c r="J560" s="614">
        <v>5.25</v>
      </c>
      <c r="K560" s="614">
        <v>5.25</v>
      </c>
      <c r="L560" s="613" t="s">
        <v>310</v>
      </c>
      <c r="M560" s="614">
        <v>68</v>
      </c>
      <c r="N560" s="614">
        <v>105</v>
      </c>
      <c r="O560" s="614">
        <v>14280</v>
      </c>
      <c r="P560" s="614">
        <v>1</v>
      </c>
      <c r="Q560" s="614"/>
      <c r="R560" s="614"/>
      <c r="S560" s="613" t="s">
        <v>185</v>
      </c>
      <c r="T560" s="613" t="s">
        <v>500</v>
      </c>
      <c r="U560" s="613">
        <v>2018</v>
      </c>
      <c r="V560" s="614">
        <v>1200</v>
      </c>
      <c r="W560" s="613"/>
      <c r="X560" s="613"/>
      <c r="Y560" s="613"/>
      <c r="Z560" s="613"/>
      <c r="AA560" s="613"/>
      <c r="AB560" s="614">
        <v>1200</v>
      </c>
      <c r="AC560" s="613"/>
      <c r="AD560" s="613"/>
      <c r="AE560" s="613"/>
      <c r="AF560" s="613"/>
      <c r="AG560" s="613"/>
      <c r="AH560" s="613"/>
      <c r="AI560" s="613"/>
      <c r="AJ560" s="613"/>
      <c r="AK560" s="613"/>
      <c r="AL560" s="613"/>
      <c r="AM560" s="613"/>
      <c r="AN560" s="613"/>
      <c r="AO560" s="613"/>
      <c r="AP560" s="613"/>
      <c r="AQ560" s="613"/>
      <c r="AR560" s="613"/>
      <c r="AS560" s="613"/>
      <c r="AT560" s="613"/>
      <c r="AU560" s="613"/>
      <c r="AV560" s="613"/>
      <c r="AW560" s="613"/>
      <c r="AX560" s="850"/>
    </row>
    <row r="561" spans="1:50" ht="24" hidden="1" customHeight="1" x14ac:dyDescent="0.15">
      <c r="A561" s="309"/>
      <c r="B561" s="307"/>
      <c r="C561" s="656" t="s">
        <v>730</v>
      </c>
      <c r="D561" s="613"/>
      <c r="E561" s="680" t="s">
        <v>12338</v>
      </c>
      <c r="F561" s="769" t="s">
        <v>730</v>
      </c>
      <c r="G561" s="627" t="s">
        <v>730</v>
      </c>
      <c r="H561" s="613"/>
      <c r="I561" s="614">
        <v>18522</v>
      </c>
      <c r="J561" s="614">
        <v>186.77</v>
      </c>
      <c r="K561" s="614">
        <v>186.77</v>
      </c>
      <c r="L561" s="627" t="s">
        <v>310</v>
      </c>
      <c r="M561" s="614">
        <v>68</v>
      </c>
      <c r="N561" s="614">
        <v>105</v>
      </c>
      <c r="O561" s="614">
        <v>14280</v>
      </c>
      <c r="P561" s="614">
        <v>2</v>
      </c>
      <c r="Q561" s="614"/>
      <c r="R561" s="614"/>
      <c r="S561" s="613" t="s">
        <v>185</v>
      </c>
      <c r="T561" s="613" t="s">
        <v>500</v>
      </c>
      <c r="U561" s="613">
        <v>2013</v>
      </c>
      <c r="V561" s="614">
        <v>1500</v>
      </c>
      <c r="W561" s="613"/>
      <c r="X561" s="613"/>
      <c r="Y561" s="613"/>
      <c r="Z561" s="613"/>
      <c r="AA561" s="613"/>
      <c r="AB561" s="614">
        <v>1500</v>
      </c>
      <c r="AC561" s="613"/>
      <c r="AD561" s="613"/>
      <c r="AE561" s="613"/>
      <c r="AF561" s="613"/>
      <c r="AG561" s="613"/>
      <c r="AH561" s="613"/>
      <c r="AI561" s="613"/>
      <c r="AJ561" s="613"/>
      <c r="AK561" s="613"/>
      <c r="AL561" s="613"/>
      <c r="AM561" s="613"/>
      <c r="AN561" s="613"/>
      <c r="AO561" s="613"/>
      <c r="AP561" s="613"/>
      <c r="AQ561" s="613"/>
      <c r="AR561" s="613"/>
      <c r="AS561" s="613"/>
      <c r="AT561" s="613"/>
      <c r="AU561" s="613"/>
      <c r="AV561" s="613"/>
      <c r="AW561" s="613"/>
      <c r="AX561" s="215"/>
    </row>
    <row r="562" spans="1:50" ht="24" hidden="1" customHeight="1" x14ac:dyDescent="0.15">
      <c r="A562" s="309"/>
      <c r="B562" s="307"/>
      <c r="C562" s="656" t="s">
        <v>730</v>
      </c>
      <c r="D562" s="613"/>
      <c r="E562" s="680" t="s">
        <v>17175</v>
      </c>
      <c r="F562" s="769" t="s">
        <v>730</v>
      </c>
      <c r="G562" s="627" t="s">
        <v>730</v>
      </c>
      <c r="H562" s="613"/>
      <c r="I562" s="614"/>
      <c r="J562" s="614"/>
      <c r="K562" s="614"/>
      <c r="L562" s="627" t="s">
        <v>310</v>
      </c>
      <c r="M562" s="614">
        <v>68</v>
      </c>
      <c r="N562" s="614">
        <v>105</v>
      </c>
      <c r="O562" s="614">
        <v>14280</v>
      </c>
      <c r="P562" s="614">
        <v>1</v>
      </c>
      <c r="Q562" s="614"/>
      <c r="R562" s="614"/>
      <c r="S562" s="613" t="s">
        <v>185</v>
      </c>
      <c r="T562" s="613" t="s">
        <v>500</v>
      </c>
      <c r="U562" s="613">
        <v>2012</v>
      </c>
      <c r="V562" s="614"/>
      <c r="W562" s="613"/>
      <c r="X562" s="613"/>
      <c r="Y562" s="613"/>
      <c r="Z562" s="613"/>
      <c r="AA562" s="613"/>
      <c r="AB562" s="614"/>
      <c r="AC562" s="613"/>
      <c r="AD562" s="613"/>
      <c r="AE562" s="613"/>
      <c r="AF562" s="613"/>
      <c r="AG562" s="613"/>
      <c r="AH562" s="613"/>
      <c r="AI562" s="613"/>
      <c r="AJ562" s="613"/>
      <c r="AK562" s="613"/>
      <c r="AL562" s="613"/>
      <c r="AM562" s="613"/>
      <c r="AN562" s="613"/>
      <c r="AO562" s="613"/>
      <c r="AP562" s="613"/>
      <c r="AQ562" s="613"/>
      <c r="AR562" s="613"/>
      <c r="AS562" s="613"/>
      <c r="AT562" s="613"/>
      <c r="AU562" s="613"/>
      <c r="AV562" s="613"/>
      <c r="AW562" s="613"/>
      <c r="AX562" s="850" t="s">
        <v>17091</v>
      </c>
    </row>
    <row r="563" spans="1:50" ht="24" hidden="1" customHeight="1" x14ac:dyDescent="0.15">
      <c r="A563" s="309"/>
      <c r="B563" s="307"/>
      <c r="C563" s="656" t="s">
        <v>730</v>
      </c>
      <c r="D563" s="613"/>
      <c r="E563" s="680" t="s">
        <v>17176</v>
      </c>
      <c r="F563" s="769" t="s">
        <v>730</v>
      </c>
      <c r="G563" s="627" t="s">
        <v>730</v>
      </c>
      <c r="H563" s="613"/>
      <c r="I563" s="614"/>
      <c r="J563" s="614"/>
      <c r="K563" s="614"/>
      <c r="L563" s="627" t="s">
        <v>310</v>
      </c>
      <c r="M563" s="614">
        <v>68</v>
      </c>
      <c r="N563" s="614">
        <v>105</v>
      </c>
      <c r="O563" s="614">
        <v>14280</v>
      </c>
      <c r="P563" s="614">
        <v>1</v>
      </c>
      <c r="Q563" s="614"/>
      <c r="R563" s="614"/>
      <c r="S563" s="613" t="s">
        <v>185</v>
      </c>
      <c r="T563" s="613" t="s">
        <v>500</v>
      </c>
      <c r="U563" s="613">
        <v>2020</v>
      </c>
      <c r="V563" s="614"/>
      <c r="W563" s="613"/>
      <c r="X563" s="613"/>
      <c r="Y563" s="613"/>
      <c r="Z563" s="613"/>
      <c r="AA563" s="613"/>
      <c r="AB563" s="614"/>
      <c r="AC563" s="613"/>
      <c r="AD563" s="613"/>
      <c r="AE563" s="613"/>
      <c r="AF563" s="613"/>
      <c r="AG563" s="613"/>
      <c r="AH563" s="613"/>
      <c r="AI563" s="613"/>
      <c r="AJ563" s="613"/>
      <c r="AK563" s="613"/>
      <c r="AL563" s="613"/>
      <c r="AM563" s="613"/>
      <c r="AN563" s="613"/>
      <c r="AO563" s="613"/>
      <c r="AP563" s="613"/>
      <c r="AQ563" s="613"/>
      <c r="AR563" s="613"/>
      <c r="AS563" s="613"/>
      <c r="AT563" s="613"/>
      <c r="AU563" s="613"/>
      <c r="AV563" s="613"/>
      <c r="AW563" s="613"/>
      <c r="AX563" s="850" t="s">
        <v>17091</v>
      </c>
    </row>
    <row r="564" spans="1:50" ht="24" hidden="1" customHeight="1" x14ac:dyDescent="0.15">
      <c r="A564" s="309"/>
      <c r="B564" s="307"/>
      <c r="C564" s="656" t="s">
        <v>730</v>
      </c>
      <c r="D564" s="613"/>
      <c r="E564" s="680" t="s">
        <v>17177</v>
      </c>
      <c r="F564" s="769" t="s">
        <v>730</v>
      </c>
      <c r="G564" s="627" t="s">
        <v>730</v>
      </c>
      <c r="H564" s="613"/>
      <c r="I564" s="614"/>
      <c r="J564" s="614"/>
      <c r="K564" s="614"/>
      <c r="L564" s="627" t="s">
        <v>310</v>
      </c>
      <c r="M564" s="614">
        <v>68</v>
      </c>
      <c r="N564" s="614">
        <v>105</v>
      </c>
      <c r="O564" s="614">
        <v>14280</v>
      </c>
      <c r="P564" s="614">
        <v>1</v>
      </c>
      <c r="Q564" s="614"/>
      <c r="R564" s="614"/>
      <c r="S564" s="613" t="s">
        <v>185</v>
      </c>
      <c r="T564" s="613" t="s">
        <v>500</v>
      </c>
      <c r="U564" s="613">
        <v>2016</v>
      </c>
      <c r="V564" s="614"/>
      <c r="W564" s="613"/>
      <c r="X564" s="613"/>
      <c r="Y564" s="613"/>
      <c r="Z564" s="613"/>
      <c r="AA564" s="613"/>
      <c r="AB564" s="614"/>
      <c r="AC564" s="613"/>
      <c r="AD564" s="613"/>
      <c r="AE564" s="613"/>
      <c r="AF564" s="613"/>
      <c r="AG564" s="613"/>
      <c r="AH564" s="613"/>
      <c r="AI564" s="613"/>
      <c r="AJ564" s="613"/>
      <c r="AK564" s="613"/>
      <c r="AL564" s="613"/>
      <c r="AM564" s="613"/>
      <c r="AN564" s="613"/>
      <c r="AO564" s="613"/>
      <c r="AP564" s="613"/>
      <c r="AQ564" s="613"/>
      <c r="AR564" s="613"/>
      <c r="AS564" s="613"/>
      <c r="AT564" s="613"/>
      <c r="AU564" s="613"/>
      <c r="AV564" s="613"/>
      <c r="AW564" s="613"/>
      <c r="AX564" s="850" t="s">
        <v>17091</v>
      </c>
    </row>
    <row r="565" spans="1:50" ht="24" hidden="1" customHeight="1" x14ac:dyDescent="0.15">
      <c r="A565" s="309"/>
      <c r="B565" s="307"/>
      <c r="C565" s="656" t="s">
        <v>745</v>
      </c>
      <c r="D565" s="613"/>
      <c r="E565" s="645" t="s">
        <v>925</v>
      </c>
      <c r="F565" s="769" t="s">
        <v>745</v>
      </c>
      <c r="G565" s="627" t="s">
        <v>745</v>
      </c>
      <c r="H565" s="613"/>
      <c r="I565" s="626">
        <v>80660</v>
      </c>
      <c r="J565" s="626"/>
      <c r="K565" s="626"/>
      <c r="L565" s="627" t="s">
        <v>310</v>
      </c>
      <c r="M565" s="626">
        <v>78</v>
      </c>
      <c r="N565" s="626">
        <v>113</v>
      </c>
      <c r="O565" s="626">
        <v>17628</v>
      </c>
      <c r="P565" s="626">
        <v>2</v>
      </c>
      <c r="Q565" s="626">
        <v>200</v>
      </c>
      <c r="R565" s="626">
        <v>200</v>
      </c>
      <c r="S565" s="627" t="s">
        <v>185</v>
      </c>
      <c r="T565" s="627"/>
      <c r="U565" s="625">
        <v>2009</v>
      </c>
      <c r="V565" s="626">
        <v>1500</v>
      </c>
      <c r="W565" s="613"/>
      <c r="X565" s="613"/>
      <c r="Y565" s="613"/>
      <c r="Z565" s="613"/>
      <c r="AA565" s="613"/>
      <c r="AB565" s="626">
        <v>1500</v>
      </c>
      <c r="AC565" s="613"/>
      <c r="AD565" s="613"/>
      <c r="AE565" s="613"/>
      <c r="AF565" s="613"/>
      <c r="AG565" s="613"/>
      <c r="AH565" s="613"/>
      <c r="AI565" s="613"/>
      <c r="AJ565" s="613"/>
      <c r="AK565" s="613"/>
      <c r="AL565" s="613"/>
      <c r="AM565" s="613"/>
      <c r="AN565" s="613"/>
      <c r="AO565" s="613"/>
      <c r="AP565" s="613"/>
      <c r="AQ565" s="613"/>
      <c r="AR565" s="613"/>
      <c r="AS565" s="613"/>
      <c r="AT565" s="613"/>
      <c r="AU565" s="613"/>
      <c r="AV565" s="613"/>
      <c r="AW565" s="613"/>
      <c r="AX565" s="850"/>
    </row>
    <row r="566" spans="1:50" ht="24" hidden="1" customHeight="1" x14ac:dyDescent="0.15">
      <c r="A566" s="309"/>
      <c r="B566" s="307"/>
      <c r="C566" s="851" t="s">
        <v>1247</v>
      </c>
      <c r="D566" s="613"/>
      <c r="E566" s="852" t="s">
        <v>12339</v>
      </c>
      <c r="F566" s="853" t="s">
        <v>1247</v>
      </c>
      <c r="G566" s="854" t="s">
        <v>1247</v>
      </c>
      <c r="H566" s="613"/>
      <c r="I566" s="855">
        <v>40396</v>
      </c>
      <c r="J566" s="855"/>
      <c r="K566" s="855"/>
      <c r="L566" s="854" t="s">
        <v>310</v>
      </c>
      <c r="M566" s="855">
        <v>64</v>
      </c>
      <c r="N566" s="855">
        <v>100</v>
      </c>
      <c r="O566" s="855">
        <v>6400</v>
      </c>
      <c r="P566" s="855">
        <v>1</v>
      </c>
      <c r="Q566" s="855">
        <v>204</v>
      </c>
      <c r="R566" s="855">
        <v>204</v>
      </c>
      <c r="S566" s="854" t="s">
        <v>499</v>
      </c>
      <c r="T566" s="854" t="s">
        <v>12340</v>
      </c>
      <c r="U566" s="784">
        <v>2011</v>
      </c>
      <c r="V566" s="855"/>
      <c r="W566" s="613"/>
      <c r="X566" s="613"/>
      <c r="Y566" s="613"/>
      <c r="Z566" s="613"/>
      <c r="AA566" s="613"/>
      <c r="AB566" s="855"/>
      <c r="AC566" s="627"/>
      <c r="AD566" s="627"/>
      <c r="AE566" s="627"/>
      <c r="AF566" s="627"/>
      <c r="AG566" s="627"/>
      <c r="AH566" s="627"/>
      <c r="AI566" s="627"/>
      <c r="AJ566" s="627"/>
      <c r="AK566" s="627"/>
      <c r="AL566" s="627"/>
      <c r="AM566" s="627"/>
      <c r="AN566" s="627"/>
      <c r="AO566" s="627"/>
      <c r="AP566" s="627"/>
      <c r="AQ566" s="627"/>
      <c r="AR566" s="627"/>
      <c r="AS566" s="627"/>
      <c r="AT566" s="627"/>
      <c r="AU566" s="627"/>
      <c r="AV566" s="627"/>
      <c r="AW566" s="627"/>
      <c r="AX566" s="215"/>
    </row>
    <row r="567" spans="1:50" ht="24" hidden="1" customHeight="1" x14ac:dyDescent="0.15">
      <c r="A567" s="309"/>
      <c r="B567" s="307"/>
      <c r="C567" s="851" t="s">
        <v>1247</v>
      </c>
      <c r="D567" s="769"/>
      <c r="E567" s="852" t="s">
        <v>12341</v>
      </c>
      <c r="F567" s="853" t="s">
        <v>1247</v>
      </c>
      <c r="G567" s="854" t="s">
        <v>1247</v>
      </c>
      <c r="H567" s="627"/>
      <c r="I567" s="855">
        <v>58826</v>
      </c>
      <c r="J567" s="855"/>
      <c r="K567" s="855"/>
      <c r="L567" s="854" t="s">
        <v>12342</v>
      </c>
      <c r="M567" s="855">
        <v>70</v>
      </c>
      <c r="N567" s="855">
        <v>105</v>
      </c>
      <c r="O567" s="855">
        <v>14700</v>
      </c>
      <c r="P567" s="855">
        <v>2</v>
      </c>
      <c r="Q567" s="855">
        <v>300</v>
      </c>
      <c r="R567" s="855">
        <v>300</v>
      </c>
      <c r="S567" s="854" t="s">
        <v>185</v>
      </c>
      <c r="T567" s="854" t="s">
        <v>500</v>
      </c>
      <c r="U567" s="784">
        <v>2004</v>
      </c>
      <c r="V567" s="855">
        <v>2175</v>
      </c>
      <c r="W567" s="627"/>
      <c r="X567" s="627"/>
      <c r="Y567" s="627"/>
      <c r="Z567" s="627"/>
      <c r="AA567" s="627"/>
      <c r="AB567" s="855">
        <v>2175</v>
      </c>
      <c r="AC567" s="627"/>
      <c r="AD567" s="627"/>
      <c r="AE567" s="627"/>
      <c r="AF567" s="627"/>
      <c r="AG567" s="627"/>
      <c r="AH567" s="627"/>
      <c r="AI567" s="627"/>
      <c r="AJ567" s="627"/>
      <c r="AK567" s="627"/>
      <c r="AL567" s="627"/>
      <c r="AM567" s="627"/>
      <c r="AN567" s="627"/>
      <c r="AO567" s="627"/>
      <c r="AP567" s="627"/>
      <c r="AQ567" s="627"/>
      <c r="AR567" s="627"/>
      <c r="AS567" s="627"/>
      <c r="AT567" s="627"/>
      <c r="AU567" s="627"/>
      <c r="AV567" s="627"/>
      <c r="AW567" s="627"/>
      <c r="AX567" s="292"/>
    </row>
    <row r="568" spans="1:50" ht="24" hidden="1" customHeight="1" x14ac:dyDescent="0.15">
      <c r="A568" s="309"/>
      <c r="B568" s="307"/>
      <c r="C568" s="851" t="s">
        <v>1247</v>
      </c>
      <c r="D568" s="853"/>
      <c r="E568" s="852" t="s">
        <v>12343</v>
      </c>
      <c r="F568" s="853" t="s">
        <v>1247</v>
      </c>
      <c r="G568" s="854" t="s">
        <v>1247</v>
      </c>
      <c r="H568" s="854"/>
      <c r="I568" s="855">
        <v>42726</v>
      </c>
      <c r="J568" s="855"/>
      <c r="K568" s="855"/>
      <c r="L568" s="854" t="s">
        <v>310</v>
      </c>
      <c r="M568" s="855">
        <v>68</v>
      </c>
      <c r="N568" s="855">
        <v>105</v>
      </c>
      <c r="O568" s="855">
        <v>7140</v>
      </c>
      <c r="P568" s="855">
        <v>1</v>
      </c>
      <c r="Q568" s="855">
        <v>300</v>
      </c>
      <c r="R568" s="855">
        <v>300</v>
      </c>
      <c r="S568" s="854" t="s">
        <v>185</v>
      </c>
      <c r="T568" s="854" t="s">
        <v>500</v>
      </c>
      <c r="U568" s="784">
        <v>2017</v>
      </c>
      <c r="V568" s="855">
        <v>7600</v>
      </c>
      <c r="W568" s="854"/>
      <c r="X568" s="854"/>
      <c r="Y568" s="854"/>
      <c r="Z568" s="854"/>
      <c r="AA568" s="854"/>
      <c r="AB568" s="855">
        <v>7600</v>
      </c>
      <c r="AC568" s="627"/>
      <c r="AD568" s="627"/>
      <c r="AE568" s="627"/>
      <c r="AF568" s="627"/>
      <c r="AG568" s="627"/>
      <c r="AH568" s="627"/>
      <c r="AI568" s="627"/>
      <c r="AJ568" s="627"/>
      <c r="AK568" s="627"/>
      <c r="AL568" s="627"/>
      <c r="AM568" s="627"/>
      <c r="AN568" s="627"/>
      <c r="AO568" s="627"/>
      <c r="AP568" s="627"/>
      <c r="AQ568" s="627"/>
      <c r="AR568" s="627"/>
      <c r="AS568" s="627"/>
      <c r="AT568" s="627"/>
      <c r="AU568" s="627"/>
      <c r="AV568" s="627"/>
      <c r="AW568" s="627"/>
      <c r="AX568" s="292"/>
    </row>
    <row r="569" spans="1:50" ht="24" hidden="1" customHeight="1" x14ac:dyDescent="0.15">
      <c r="A569" s="309"/>
      <c r="B569" s="307"/>
      <c r="C569" s="851" t="s">
        <v>1247</v>
      </c>
      <c r="D569" s="853"/>
      <c r="E569" s="852" t="s">
        <v>12344</v>
      </c>
      <c r="F569" s="853" t="s">
        <v>1247</v>
      </c>
      <c r="G569" s="854" t="s">
        <v>1247</v>
      </c>
      <c r="H569" s="854"/>
      <c r="I569" s="855">
        <v>9344</v>
      </c>
      <c r="J569" s="855"/>
      <c r="K569" s="855"/>
      <c r="L569" s="854" t="s">
        <v>310</v>
      </c>
      <c r="M569" s="855">
        <v>68</v>
      </c>
      <c r="N569" s="855">
        <v>105</v>
      </c>
      <c r="O569" s="855">
        <v>7140</v>
      </c>
      <c r="P569" s="855">
        <v>1</v>
      </c>
      <c r="Q569" s="855"/>
      <c r="R569" s="855"/>
      <c r="S569" s="854"/>
      <c r="T569" s="854"/>
      <c r="U569" s="784">
        <v>2018</v>
      </c>
      <c r="V569" s="855">
        <v>3300</v>
      </c>
      <c r="W569" s="854"/>
      <c r="X569" s="854"/>
      <c r="Y569" s="854"/>
      <c r="Z569" s="854"/>
      <c r="AA569" s="854"/>
      <c r="AB569" s="855">
        <v>3300</v>
      </c>
      <c r="AC569" s="627"/>
      <c r="AD569" s="627"/>
      <c r="AE569" s="627"/>
      <c r="AF569" s="627"/>
      <c r="AG569" s="627"/>
      <c r="AH569" s="627"/>
      <c r="AI569" s="627"/>
      <c r="AJ569" s="627"/>
      <c r="AK569" s="627"/>
      <c r="AL569" s="627"/>
      <c r="AM569" s="627"/>
      <c r="AN569" s="627"/>
      <c r="AO569" s="627"/>
      <c r="AP569" s="627"/>
      <c r="AQ569" s="627"/>
      <c r="AR569" s="627"/>
      <c r="AS569" s="627"/>
      <c r="AT569" s="627"/>
      <c r="AU569" s="627"/>
      <c r="AV569" s="627"/>
      <c r="AW569" s="627"/>
      <c r="AX569" s="215"/>
    </row>
    <row r="570" spans="1:50" ht="24" hidden="1" customHeight="1" x14ac:dyDescent="0.15">
      <c r="A570" s="309"/>
      <c r="B570" s="307"/>
      <c r="C570" s="851" t="s">
        <v>1247</v>
      </c>
      <c r="D570" s="853"/>
      <c r="E570" s="852" t="s">
        <v>12314</v>
      </c>
      <c r="F570" s="853" t="s">
        <v>1247</v>
      </c>
      <c r="G570" s="854" t="s">
        <v>1247</v>
      </c>
      <c r="H570" s="854"/>
      <c r="I570" s="855">
        <v>15104</v>
      </c>
      <c r="J570" s="855"/>
      <c r="K570" s="855"/>
      <c r="L570" s="854" t="s">
        <v>310</v>
      </c>
      <c r="M570" s="855">
        <v>68</v>
      </c>
      <c r="N570" s="855">
        <v>105</v>
      </c>
      <c r="O570" s="855">
        <v>7140</v>
      </c>
      <c r="P570" s="855">
        <v>1</v>
      </c>
      <c r="Q570" s="855">
        <v>300</v>
      </c>
      <c r="R570" s="855">
        <v>300</v>
      </c>
      <c r="S570" s="854" t="s">
        <v>185</v>
      </c>
      <c r="T570" s="854" t="s">
        <v>500</v>
      </c>
      <c r="U570" s="784">
        <v>2019</v>
      </c>
      <c r="V570" s="855">
        <v>3200</v>
      </c>
      <c r="W570" s="854"/>
      <c r="X570" s="854"/>
      <c r="Y570" s="854"/>
      <c r="Z570" s="854"/>
      <c r="AA570" s="854"/>
      <c r="AB570" s="855">
        <v>3200</v>
      </c>
      <c r="AC570" s="627"/>
      <c r="AD570" s="627"/>
      <c r="AE570" s="627"/>
      <c r="AF570" s="627"/>
      <c r="AG570" s="627"/>
      <c r="AH570" s="627"/>
      <c r="AI570" s="627"/>
      <c r="AJ570" s="627"/>
      <c r="AK570" s="627"/>
      <c r="AL570" s="627"/>
      <c r="AM570" s="627"/>
      <c r="AN570" s="627"/>
      <c r="AO570" s="627"/>
      <c r="AP570" s="627"/>
      <c r="AQ570" s="627"/>
      <c r="AR570" s="627"/>
      <c r="AS570" s="627"/>
      <c r="AT570" s="627"/>
      <c r="AU570" s="627"/>
      <c r="AV570" s="627"/>
      <c r="AW570" s="627"/>
      <c r="AX570" s="850"/>
    </row>
    <row r="571" spans="1:50" ht="24" hidden="1" customHeight="1" x14ac:dyDescent="0.15">
      <c r="A571" s="309"/>
      <c r="B571" s="307"/>
      <c r="C571" s="656" t="s">
        <v>4477</v>
      </c>
      <c r="D571" s="853"/>
      <c r="E571" s="645" t="s">
        <v>12345</v>
      </c>
      <c r="F571" s="769" t="s">
        <v>4477</v>
      </c>
      <c r="G571" s="627" t="s">
        <v>12346</v>
      </c>
      <c r="H571" s="854"/>
      <c r="I571" s="626">
        <v>60570</v>
      </c>
      <c r="J571" s="626">
        <v>607</v>
      </c>
      <c r="K571" s="626">
        <v>721</v>
      </c>
      <c r="L571" s="627" t="s">
        <v>310</v>
      </c>
      <c r="M571" s="626">
        <v>68</v>
      </c>
      <c r="N571" s="626">
        <v>105</v>
      </c>
      <c r="O571" s="626">
        <v>7140</v>
      </c>
      <c r="P571" s="626">
        <v>1</v>
      </c>
      <c r="Q571" s="626">
        <v>1000</v>
      </c>
      <c r="R571" s="626">
        <v>1000</v>
      </c>
      <c r="S571" s="627" t="s">
        <v>185</v>
      </c>
      <c r="T571" s="627" t="s">
        <v>500</v>
      </c>
      <c r="U571" s="625">
        <v>2011</v>
      </c>
      <c r="V571" s="626"/>
      <c r="W571" s="854"/>
      <c r="X571" s="854"/>
      <c r="Y571" s="854"/>
      <c r="Z571" s="854"/>
      <c r="AA571" s="854"/>
      <c r="AB571" s="626"/>
      <c r="AC571" s="627"/>
      <c r="AD571" s="627"/>
      <c r="AE571" s="627"/>
      <c r="AF571" s="627"/>
      <c r="AG571" s="627"/>
      <c r="AH571" s="627"/>
      <c r="AI571" s="627"/>
      <c r="AJ571" s="627"/>
      <c r="AK571" s="627"/>
      <c r="AL571" s="627"/>
      <c r="AM571" s="627"/>
      <c r="AN571" s="627"/>
      <c r="AO571" s="627"/>
      <c r="AP571" s="627"/>
      <c r="AQ571" s="627"/>
      <c r="AR571" s="627"/>
      <c r="AS571" s="627"/>
      <c r="AT571" s="627"/>
      <c r="AU571" s="627"/>
      <c r="AV571" s="627"/>
      <c r="AW571" s="627"/>
      <c r="AX571" s="850"/>
    </row>
    <row r="572" spans="1:50" ht="24" hidden="1" customHeight="1" x14ac:dyDescent="0.15">
      <c r="A572" s="309"/>
      <c r="B572" s="307"/>
      <c r="C572" s="656" t="s">
        <v>752</v>
      </c>
      <c r="D572" s="853"/>
      <c r="E572" s="645" t="s">
        <v>926</v>
      </c>
      <c r="F572" s="769" t="s">
        <v>752</v>
      </c>
      <c r="G572" s="627" t="s">
        <v>16013</v>
      </c>
      <c r="H572" s="854"/>
      <c r="I572" s="626">
        <v>8229</v>
      </c>
      <c r="J572" s="626"/>
      <c r="K572" s="626"/>
      <c r="L572" s="627" t="s">
        <v>310</v>
      </c>
      <c r="M572" s="626">
        <v>74</v>
      </c>
      <c r="N572" s="626">
        <v>110</v>
      </c>
      <c r="O572" s="626">
        <v>9220</v>
      </c>
      <c r="P572" s="626">
        <v>1</v>
      </c>
      <c r="Q572" s="626"/>
      <c r="R572" s="626"/>
      <c r="S572" s="627"/>
      <c r="T572" s="627"/>
      <c r="U572" s="625">
        <v>2005</v>
      </c>
      <c r="V572" s="626">
        <v>1121</v>
      </c>
      <c r="W572" s="854"/>
      <c r="X572" s="854"/>
      <c r="Y572" s="854"/>
      <c r="Z572" s="854"/>
      <c r="AA572" s="854"/>
      <c r="AB572" s="626">
        <v>1121</v>
      </c>
      <c r="AC572" s="627"/>
      <c r="AD572" s="627"/>
      <c r="AE572" s="627"/>
      <c r="AF572" s="627"/>
      <c r="AG572" s="627"/>
      <c r="AH572" s="627"/>
      <c r="AI572" s="627"/>
      <c r="AJ572" s="627"/>
      <c r="AK572" s="627"/>
      <c r="AL572" s="627"/>
      <c r="AM572" s="627"/>
      <c r="AN572" s="627"/>
      <c r="AO572" s="627"/>
      <c r="AP572" s="627"/>
      <c r="AQ572" s="627"/>
      <c r="AR572" s="627"/>
      <c r="AS572" s="627"/>
      <c r="AT572" s="627"/>
      <c r="AU572" s="627"/>
      <c r="AV572" s="627"/>
      <c r="AW572" s="627"/>
      <c r="AX572" s="850"/>
    </row>
    <row r="573" spans="1:50" ht="24" hidden="1" customHeight="1" x14ac:dyDescent="0.15">
      <c r="A573" s="309"/>
      <c r="B573" s="307"/>
      <c r="C573" s="705" t="s">
        <v>752</v>
      </c>
      <c r="D573" s="769"/>
      <c r="E573" s="311" t="s">
        <v>928</v>
      </c>
      <c r="F573" s="312" t="s">
        <v>752</v>
      </c>
      <c r="G573" s="603" t="s">
        <v>16013</v>
      </c>
      <c r="H573" s="627"/>
      <c r="I573" s="260">
        <v>8249</v>
      </c>
      <c r="J573" s="260"/>
      <c r="K573" s="260"/>
      <c r="L573" s="603" t="s">
        <v>310</v>
      </c>
      <c r="M573" s="260">
        <v>68</v>
      </c>
      <c r="N573" s="260">
        <v>105</v>
      </c>
      <c r="O573" s="260">
        <v>8249</v>
      </c>
      <c r="P573" s="260">
        <v>1</v>
      </c>
      <c r="Q573" s="260"/>
      <c r="R573" s="260"/>
      <c r="S573" s="603"/>
      <c r="T573" s="603"/>
      <c r="U573" s="258">
        <v>2008</v>
      </c>
      <c r="V573" s="260">
        <v>403</v>
      </c>
      <c r="W573" s="627"/>
      <c r="X573" s="627"/>
      <c r="Y573" s="627"/>
      <c r="Z573" s="627"/>
      <c r="AA573" s="627"/>
      <c r="AB573" s="260">
        <v>403</v>
      </c>
      <c r="AC573" s="627"/>
      <c r="AD573" s="627"/>
      <c r="AE573" s="627"/>
      <c r="AF573" s="627"/>
      <c r="AG573" s="627"/>
      <c r="AH573" s="627"/>
      <c r="AI573" s="627"/>
      <c r="AJ573" s="627"/>
      <c r="AK573" s="627"/>
      <c r="AL573" s="627"/>
      <c r="AM573" s="627"/>
      <c r="AN573" s="627"/>
      <c r="AO573" s="627"/>
      <c r="AP573" s="627"/>
      <c r="AQ573" s="627"/>
      <c r="AR573" s="627"/>
      <c r="AS573" s="627"/>
      <c r="AT573" s="627"/>
      <c r="AU573" s="627"/>
      <c r="AV573" s="627"/>
      <c r="AW573" s="627"/>
      <c r="AX573" s="613"/>
    </row>
    <row r="574" spans="1:50" ht="24" hidden="1" customHeight="1" x14ac:dyDescent="0.15">
      <c r="A574" s="309"/>
      <c r="B574" s="307"/>
      <c r="C574" s="656" t="s">
        <v>752</v>
      </c>
      <c r="D574" s="769"/>
      <c r="E574" s="645" t="s">
        <v>927</v>
      </c>
      <c r="F574" s="769" t="s">
        <v>752</v>
      </c>
      <c r="G574" s="603" t="s">
        <v>16013</v>
      </c>
      <c r="H574" s="627"/>
      <c r="I574" s="626">
        <v>29190</v>
      </c>
      <c r="J574" s="626"/>
      <c r="K574" s="626"/>
      <c r="L574" s="627" t="s">
        <v>310</v>
      </c>
      <c r="M574" s="626">
        <v>72</v>
      </c>
      <c r="N574" s="626">
        <v>108</v>
      </c>
      <c r="O574" s="626">
        <v>15888</v>
      </c>
      <c r="P574" s="626">
        <v>2</v>
      </c>
      <c r="Q574" s="626"/>
      <c r="R574" s="626"/>
      <c r="S574" s="627"/>
      <c r="T574" s="627"/>
      <c r="U574" s="625">
        <v>2016</v>
      </c>
      <c r="V574" s="626">
        <v>1075</v>
      </c>
      <c r="W574" s="627"/>
      <c r="X574" s="627"/>
      <c r="Y574" s="627"/>
      <c r="Z574" s="627"/>
      <c r="AA574" s="627"/>
      <c r="AB574" s="626">
        <v>1075</v>
      </c>
      <c r="AC574" s="627"/>
      <c r="AD574" s="627"/>
      <c r="AE574" s="627"/>
      <c r="AF574" s="627"/>
      <c r="AG574" s="627"/>
      <c r="AH574" s="627"/>
      <c r="AI574" s="627"/>
      <c r="AJ574" s="627"/>
      <c r="AK574" s="627"/>
      <c r="AL574" s="627"/>
      <c r="AM574" s="627"/>
      <c r="AN574" s="627"/>
      <c r="AO574" s="627"/>
      <c r="AP574" s="627"/>
      <c r="AQ574" s="627"/>
      <c r="AR574" s="627"/>
      <c r="AS574" s="627"/>
      <c r="AT574" s="627"/>
      <c r="AU574" s="627"/>
      <c r="AV574" s="627"/>
      <c r="AW574" s="627"/>
      <c r="AX574" s="627"/>
    </row>
    <row r="575" spans="1:50" ht="24" hidden="1" customHeight="1" x14ac:dyDescent="0.15">
      <c r="A575" s="309"/>
      <c r="B575" s="307"/>
      <c r="C575" s="656" t="s">
        <v>752</v>
      </c>
      <c r="D575" s="769"/>
      <c r="E575" s="645" t="s">
        <v>16024</v>
      </c>
      <c r="F575" s="769" t="s">
        <v>16013</v>
      </c>
      <c r="G575" s="627" t="s">
        <v>16013</v>
      </c>
      <c r="H575" s="627"/>
      <c r="I575" s="626">
        <v>7140</v>
      </c>
      <c r="J575" s="626"/>
      <c r="K575" s="626"/>
      <c r="L575" s="627" t="s">
        <v>2195</v>
      </c>
      <c r="M575" s="626">
        <v>68</v>
      </c>
      <c r="N575" s="626">
        <v>105</v>
      </c>
      <c r="O575" s="626">
        <v>7140</v>
      </c>
      <c r="P575" s="626">
        <v>1</v>
      </c>
      <c r="Q575" s="626"/>
      <c r="R575" s="626"/>
      <c r="S575" s="627"/>
      <c r="T575" s="627"/>
      <c r="U575" s="625">
        <v>2020</v>
      </c>
      <c r="V575" s="626">
        <v>2316</v>
      </c>
      <c r="W575" s="627"/>
      <c r="X575" s="627"/>
      <c r="Y575" s="627"/>
      <c r="Z575" s="627"/>
      <c r="AA575" s="627"/>
      <c r="AB575" s="626">
        <v>2316</v>
      </c>
      <c r="AC575" s="627"/>
      <c r="AD575" s="627"/>
      <c r="AE575" s="627"/>
      <c r="AF575" s="627"/>
      <c r="AG575" s="627"/>
      <c r="AH575" s="627"/>
      <c r="AI575" s="627"/>
      <c r="AJ575" s="627"/>
      <c r="AK575" s="627"/>
      <c r="AL575" s="627"/>
      <c r="AM575" s="627"/>
      <c r="AN575" s="627"/>
      <c r="AO575" s="627"/>
      <c r="AP575" s="627"/>
      <c r="AQ575" s="627"/>
      <c r="AR575" s="627"/>
      <c r="AS575" s="627"/>
      <c r="AT575" s="627"/>
      <c r="AU575" s="627"/>
      <c r="AV575" s="627"/>
      <c r="AW575" s="627"/>
      <c r="AX575" s="627"/>
    </row>
    <row r="576" spans="1:50" ht="24" hidden="1" customHeight="1" x14ac:dyDescent="0.15">
      <c r="A576" s="309"/>
      <c r="B576" s="307"/>
      <c r="C576" s="656" t="s">
        <v>752</v>
      </c>
      <c r="D576" s="312"/>
      <c r="E576" s="311" t="s">
        <v>16025</v>
      </c>
      <c r="F576" s="769" t="s">
        <v>16013</v>
      </c>
      <c r="G576" s="627" t="s">
        <v>16013</v>
      </c>
      <c r="H576" s="603"/>
      <c r="I576" s="260">
        <v>7140</v>
      </c>
      <c r="J576" s="260"/>
      <c r="K576" s="260"/>
      <c r="L576" s="627" t="s">
        <v>2195</v>
      </c>
      <c r="M576" s="626">
        <v>68</v>
      </c>
      <c r="N576" s="626">
        <v>105</v>
      </c>
      <c r="O576" s="626">
        <v>7140</v>
      </c>
      <c r="P576" s="626">
        <v>1</v>
      </c>
      <c r="Q576" s="260"/>
      <c r="R576" s="260"/>
      <c r="S576" s="603"/>
      <c r="T576" s="603"/>
      <c r="U576" s="258">
        <v>2018</v>
      </c>
      <c r="V576" s="260"/>
      <c r="W576" s="603"/>
      <c r="X576" s="603"/>
      <c r="Y576" s="603"/>
      <c r="Z576" s="603"/>
      <c r="AA576" s="603"/>
      <c r="AB576" s="260"/>
      <c r="AC576" s="627"/>
      <c r="AD576" s="627"/>
      <c r="AE576" s="627"/>
      <c r="AF576" s="627"/>
      <c r="AG576" s="627"/>
      <c r="AH576" s="627"/>
      <c r="AI576" s="627"/>
      <c r="AJ576" s="627"/>
      <c r="AK576" s="627"/>
      <c r="AL576" s="627"/>
      <c r="AM576" s="627"/>
      <c r="AN576" s="627"/>
      <c r="AO576" s="627"/>
      <c r="AP576" s="627"/>
      <c r="AQ576" s="627"/>
      <c r="AR576" s="627"/>
      <c r="AS576" s="627"/>
      <c r="AT576" s="627"/>
      <c r="AU576" s="627"/>
      <c r="AV576" s="627"/>
      <c r="AW576" s="627"/>
      <c r="AX576" s="627"/>
    </row>
    <row r="577" spans="1:50" ht="24" hidden="1" customHeight="1" x14ac:dyDescent="0.15">
      <c r="A577" s="309"/>
      <c r="B577" s="307"/>
      <c r="C577" s="656" t="s">
        <v>753</v>
      </c>
      <c r="D577" s="769"/>
      <c r="E577" s="645" t="s">
        <v>930</v>
      </c>
      <c r="F577" s="769" t="s">
        <v>753</v>
      </c>
      <c r="G577" s="627" t="s">
        <v>753</v>
      </c>
      <c r="H577" s="627"/>
      <c r="I577" s="626">
        <v>6790</v>
      </c>
      <c r="J577" s="626"/>
      <c r="K577" s="626"/>
      <c r="L577" s="627" t="s">
        <v>154</v>
      </c>
      <c r="M577" s="626">
        <v>68</v>
      </c>
      <c r="N577" s="626">
        <v>100</v>
      </c>
      <c r="O577" s="626">
        <v>6790</v>
      </c>
      <c r="P577" s="626">
        <v>1</v>
      </c>
      <c r="Q577" s="626"/>
      <c r="R577" s="626"/>
      <c r="S577" s="627" t="s">
        <v>417</v>
      </c>
      <c r="T577" s="627" t="s">
        <v>417</v>
      </c>
      <c r="U577" s="625">
        <v>2003</v>
      </c>
      <c r="V577" s="626">
        <v>108</v>
      </c>
      <c r="W577" s="627"/>
      <c r="X577" s="627"/>
      <c r="Y577" s="627"/>
      <c r="Z577" s="627"/>
      <c r="AA577" s="627"/>
      <c r="AB577" s="626">
        <v>108</v>
      </c>
      <c r="AC577" s="627"/>
      <c r="AD577" s="627"/>
      <c r="AE577" s="627"/>
      <c r="AF577" s="627"/>
      <c r="AG577" s="627"/>
      <c r="AH577" s="627"/>
      <c r="AI577" s="627"/>
      <c r="AJ577" s="627"/>
      <c r="AK577" s="627"/>
      <c r="AL577" s="627"/>
      <c r="AM577" s="627"/>
      <c r="AN577" s="627"/>
      <c r="AO577" s="627"/>
      <c r="AP577" s="627"/>
      <c r="AQ577" s="627"/>
      <c r="AR577" s="627"/>
      <c r="AS577" s="627"/>
      <c r="AT577" s="627"/>
      <c r="AU577" s="627"/>
      <c r="AV577" s="627"/>
      <c r="AW577" s="627"/>
      <c r="AX577" s="627"/>
    </row>
    <row r="578" spans="1:50" ht="24" hidden="1" customHeight="1" x14ac:dyDescent="0.15">
      <c r="A578" s="309"/>
      <c r="B578" s="307"/>
      <c r="C578" s="656" t="s">
        <v>753</v>
      </c>
      <c r="D578" s="769" t="s">
        <v>929</v>
      </c>
      <c r="E578" s="645" t="s">
        <v>931</v>
      </c>
      <c r="F578" s="627" t="s">
        <v>753</v>
      </c>
      <c r="G578" s="627" t="s">
        <v>753</v>
      </c>
      <c r="H578" s="627">
        <v>4</v>
      </c>
      <c r="I578" s="626">
        <v>8000</v>
      </c>
      <c r="J578" s="626"/>
      <c r="K578" s="626"/>
      <c r="L578" s="627" t="s">
        <v>310</v>
      </c>
      <c r="M578" s="626">
        <v>68</v>
      </c>
      <c r="N578" s="626">
        <v>105</v>
      </c>
      <c r="O578" s="626">
        <v>7184</v>
      </c>
      <c r="P578" s="626">
        <v>1</v>
      </c>
      <c r="Q578" s="626"/>
      <c r="R578" s="626">
        <v>3000</v>
      </c>
      <c r="S578" s="699" t="s">
        <v>417</v>
      </c>
      <c r="T578" s="699" t="s">
        <v>417</v>
      </c>
      <c r="U578" s="625">
        <v>2005</v>
      </c>
      <c r="V578" s="626">
        <v>1000</v>
      </c>
      <c r="W578" s="627">
        <v>6790</v>
      </c>
      <c r="X578" s="627">
        <v>20285</v>
      </c>
      <c r="Y578" s="627"/>
      <c r="Z578" s="627"/>
      <c r="AA578" s="627"/>
      <c r="AB578" s="626">
        <v>1000</v>
      </c>
      <c r="AC578" s="627"/>
      <c r="AD578" s="627"/>
      <c r="AE578" s="627"/>
      <c r="AF578" s="627"/>
      <c r="AG578" s="627"/>
      <c r="AH578" s="627"/>
      <c r="AI578" s="627"/>
      <c r="AJ578" s="627"/>
      <c r="AK578" s="627"/>
      <c r="AL578" s="627"/>
      <c r="AM578" s="627"/>
      <c r="AN578" s="627"/>
      <c r="AO578" s="627"/>
      <c r="AP578" s="627"/>
      <c r="AQ578" s="627"/>
      <c r="AR578" s="627"/>
      <c r="AS578" s="627"/>
      <c r="AT578" s="627"/>
      <c r="AU578" s="627"/>
      <c r="AV578" s="627"/>
      <c r="AW578" s="627"/>
      <c r="AX578" s="627"/>
    </row>
    <row r="579" spans="1:50" ht="24" hidden="1" customHeight="1" x14ac:dyDescent="0.15">
      <c r="A579" s="309"/>
      <c r="B579" s="307"/>
      <c r="C579" s="656" t="s">
        <v>753</v>
      </c>
      <c r="D579" s="627"/>
      <c r="E579" s="645" t="s">
        <v>932</v>
      </c>
      <c r="F579" s="627" t="s">
        <v>753</v>
      </c>
      <c r="G579" s="627" t="s">
        <v>753</v>
      </c>
      <c r="H579" s="627"/>
      <c r="I579" s="626">
        <v>8000</v>
      </c>
      <c r="J579" s="626"/>
      <c r="K579" s="626"/>
      <c r="L579" s="627" t="s">
        <v>310</v>
      </c>
      <c r="M579" s="626">
        <v>66</v>
      </c>
      <c r="N579" s="626">
        <v>102</v>
      </c>
      <c r="O579" s="626">
        <v>6732</v>
      </c>
      <c r="P579" s="626">
        <v>1</v>
      </c>
      <c r="Q579" s="626"/>
      <c r="R579" s="626">
        <v>3000</v>
      </c>
      <c r="S579" s="699"/>
      <c r="T579" s="699"/>
      <c r="U579" s="625">
        <v>2004</v>
      </c>
      <c r="V579" s="626">
        <v>1000</v>
      </c>
      <c r="W579" s="627"/>
      <c r="X579" s="627"/>
      <c r="Y579" s="627"/>
      <c r="Z579" s="627"/>
      <c r="AA579" s="627"/>
      <c r="AB579" s="626">
        <v>1000</v>
      </c>
      <c r="AC579" s="627"/>
      <c r="AD579" s="627"/>
      <c r="AE579" s="627"/>
      <c r="AF579" s="627"/>
      <c r="AG579" s="627"/>
      <c r="AH579" s="627"/>
      <c r="AI579" s="627"/>
      <c r="AJ579" s="627"/>
      <c r="AK579" s="627"/>
      <c r="AL579" s="627"/>
      <c r="AM579" s="627"/>
      <c r="AN579" s="627"/>
      <c r="AO579" s="627"/>
      <c r="AP579" s="627"/>
      <c r="AQ579" s="627"/>
      <c r="AR579" s="627"/>
      <c r="AS579" s="627"/>
      <c r="AT579" s="627"/>
      <c r="AU579" s="627"/>
      <c r="AV579" s="627"/>
      <c r="AW579" s="627"/>
      <c r="AX579" s="627"/>
    </row>
    <row r="580" spans="1:50" ht="24" hidden="1" customHeight="1" x14ac:dyDescent="0.15">
      <c r="A580" s="309"/>
      <c r="B580" s="307"/>
      <c r="C580" s="656" t="s">
        <v>753</v>
      </c>
      <c r="D580" s="627"/>
      <c r="E580" s="645" t="s">
        <v>933</v>
      </c>
      <c r="F580" s="627" t="s">
        <v>753</v>
      </c>
      <c r="G580" s="627" t="s">
        <v>753</v>
      </c>
      <c r="H580" s="627"/>
      <c r="I580" s="626">
        <v>9900</v>
      </c>
      <c r="J580" s="626"/>
      <c r="K580" s="626"/>
      <c r="L580" s="627" t="s">
        <v>310</v>
      </c>
      <c r="M580" s="626">
        <v>70</v>
      </c>
      <c r="N580" s="626">
        <v>106</v>
      </c>
      <c r="O580" s="626">
        <v>7420</v>
      </c>
      <c r="P580" s="626">
        <v>1</v>
      </c>
      <c r="Q580" s="626">
        <v>3000</v>
      </c>
      <c r="R580" s="626">
        <v>3000</v>
      </c>
      <c r="S580" s="699"/>
      <c r="T580" s="699"/>
      <c r="U580" s="625">
        <v>2007</v>
      </c>
      <c r="V580" s="626">
        <v>2100</v>
      </c>
      <c r="W580" s="627"/>
      <c r="X580" s="627"/>
      <c r="Y580" s="627"/>
      <c r="Z580" s="627"/>
      <c r="AA580" s="627"/>
      <c r="AB580" s="626">
        <v>2100</v>
      </c>
      <c r="AC580" s="627"/>
      <c r="AD580" s="627"/>
      <c r="AE580" s="627"/>
      <c r="AF580" s="627"/>
      <c r="AG580" s="627"/>
      <c r="AH580" s="627"/>
      <c r="AI580" s="627"/>
      <c r="AJ580" s="627"/>
      <c r="AK580" s="627"/>
      <c r="AL580" s="627"/>
      <c r="AM580" s="627"/>
      <c r="AN580" s="627"/>
      <c r="AO580" s="627"/>
      <c r="AP580" s="627"/>
      <c r="AQ580" s="627"/>
      <c r="AR580" s="627"/>
      <c r="AS580" s="627"/>
      <c r="AT580" s="627"/>
      <c r="AU580" s="627"/>
      <c r="AV580" s="627"/>
      <c r="AW580" s="627"/>
      <c r="AX580" s="627"/>
    </row>
    <row r="581" spans="1:50" ht="24" hidden="1" customHeight="1" x14ac:dyDescent="0.15">
      <c r="A581" s="309"/>
      <c r="B581" s="307"/>
      <c r="C581" s="656" t="s">
        <v>753</v>
      </c>
      <c r="D581" s="627"/>
      <c r="E581" s="645" t="s">
        <v>12347</v>
      </c>
      <c r="F581" s="627" t="s">
        <v>753</v>
      </c>
      <c r="G581" s="627" t="s">
        <v>753</v>
      </c>
      <c r="H581" s="627"/>
      <c r="I581" s="626">
        <v>19553</v>
      </c>
      <c r="J581" s="626"/>
      <c r="K581" s="626"/>
      <c r="L581" s="627" t="s">
        <v>154</v>
      </c>
      <c r="M581" s="626">
        <v>68</v>
      </c>
      <c r="N581" s="626">
        <v>105</v>
      </c>
      <c r="O581" s="626">
        <v>19553</v>
      </c>
      <c r="P581" s="626">
        <v>2</v>
      </c>
      <c r="Q581" s="626">
        <v>1000</v>
      </c>
      <c r="R581" s="626">
        <v>1000</v>
      </c>
      <c r="S581" s="627" t="s">
        <v>11348</v>
      </c>
      <c r="T581" s="699"/>
      <c r="U581" s="625">
        <v>2017</v>
      </c>
      <c r="V581" s="626">
        <v>4800</v>
      </c>
      <c r="W581" s="627"/>
      <c r="X581" s="627"/>
      <c r="Y581" s="627"/>
      <c r="Z581" s="627"/>
      <c r="AA581" s="627"/>
      <c r="AB581" s="626">
        <v>4800</v>
      </c>
      <c r="AC581" s="627"/>
      <c r="AD581" s="627"/>
      <c r="AE581" s="627"/>
      <c r="AF581" s="627"/>
      <c r="AG581" s="627"/>
      <c r="AH581" s="627"/>
      <c r="AI581" s="627"/>
      <c r="AJ581" s="627"/>
      <c r="AK581" s="627"/>
      <c r="AL581" s="627"/>
      <c r="AM581" s="627"/>
      <c r="AN581" s="627"/>
      <c r="AO581" s="627"/>
      <c r="AP581" s="627"/>
      <c r="AQ581" s="627"/>
      <c r="AR581" s="627"/>
      <c r="AS581" s="627"/>
      <c r="AT581" s="627"/>
      <c r="AU581" s="627"/>
      <c r="AV581" s="627"/>
      <c r="AW581" s="627"/>
      <c r="AX581" s="627"/>
    </row>
    <row r="582" spans="1:50" ht="24" hidden="1" customHeight="1" x14ac:dyDescent="0.15">
      <c r="A582" s="309"/>
      <c r="B582" s="307"/>
      <c r="C582" s="656" t="s">
        <v>753</v>
      </c>
      <c r="D582" s="627"/>
      <c r="E582" s="645" t="s">
        <v>16026</v>
      </c>
      <c r="F582" s="627" t="s">
        <v>753</v>
      </c>
      <c r="G582" s="627" t="s">
        <v>753</v>
      </c>
      <c r="H582" s="627"/>
      <c r="I582" s="626">
        <v>33187</v>
      </c>
      <c r="J582" s="626"/>
      <c r="K582" s="626"/>
      <c r="L582" s="627" t="s">
        <v>2195</v>
      </c>
      <c r="M582" s="626">
        <v>68</v>
      </c>
      <c r="N582" s="626">
        <v>105</v>
      </c>
      <c r="O582" s="626">
        <v>7140</v>
      </c>
      <c r="P582" s="626">
        <v>1</v>
      </c>
      <c r="Q582" s="626">
        <v>200</v>
      </c>
      <c r="R582" s="626">
        <v>200</v>
      </c>
      <c r="S582" s="627"/>
      <c r="T582" s="699"/>
      <c r="U582" s="625">
        <v>2021</v>
      </c>
      <c r="V582" s="626">
        <v>3341</v>
      </c>
      <c r="W582" s="627"/>
      <c r="X582" s="627"/>
      <c r="Y582" s="627"/>
      <c r="Z582" s="627"/>
      <c r="AA582" s="627"/>
      <c r="AB582" s="626">
        <v>3341</v>
      </c>
      <c r="AC582" s="627"/>
      <c r="AD582" s="627"/>
      <c r="AE582" s="627"/>
      <c r="AF582" s="627"/>
      <c r="AG582" s="627"/>
      <c r="AH582" s="627"/>
      <c r="AI582" s="627"/>
      <c r="AJ582" s="627"/>
      <c r="AK582" s="627"/>
      <c r="AL582" s="627"/>
      <c r="AM582" s="627"/>
      <c r="AN582" s="627"/>
      <c r="AO582" s="627"/>
      <c r="AP582" s="627"/>
      <c r="AQ582" s="627"/>
      <c r="AR582" s="627"/>
      <c r="AS582" s="627"/>
      <c r="AT582" s="627"/>
      <c r="AU582" s="627"/>
      <c r="AV582" s="627"/>
      <c r="AW582" s="627"/>
      <c r="AX582" s="772"/>
    </row>
    <row r="583" spans="1:50" ht="24" hidden="1" customHeight="1" x14ac:dyDescent="0.15">
      <c r="A583" s="216"/>
      <c r="B583" s="307"/>
      <c r="C583" s="656" t="s">
        <v>756</v>
      </c>
      <c r="D583" s="627" t="s">
        <v>934</v>
      </c>
      <c r="E583" s="645" t="s">
        <v>796</v>
      </c>
      <c r="F583" s="627" t="s">
        <v>756</v>
      </c>
      <c r="G583" s="627" t="s">
        <v>17173</v>
      </c>
      <c r="H583" s="627">
        <v>3</v>
      </c>
      <c r="I583" s="626">
        <v>9530</v>
      </c>
      <c r="J583" s="626"/>
      <c r="K583" s="626"/>
      <c r="L583" s="627" t="s">
        <v>310</v>
      </c>
      <c r="M583" s="626">
        <v>70</v>
      </c>
      <c r="N583" s="626">
        <v>105</v>
      </c>
      <c r="O583" s="626">
        <v>7350</v>
      </c>
      <c r="P583" s="626">
        <v>1</v>
      </c>
      <c r="Q583" s="626">
        <v>178</v>
      </c>
      <c r="R583" s="626">
        <v>300</v>
      </c>
      <c r="S583" s="627" t="s">
        <v>499</v>
      </c>
      <c r="T583" s="627"/>
      <c r="U583" s="625">
        <v>2003</v>
      </c>
      <c r="V583" s="626">
        <v>900</v>
      </c>
      <c r="W583" s="627"/>
      <c r="X583" s="627">
        <v>829</v>
      </c>
      <c r="Y583" s="627"/>
      <c r="Z583" s="627"/>
      <c r="AA583" s="627"/>
      <c r="AB583" s="626">
        <v>900</v>
      </c>
      <c r="AC583" s="627"/>
      <c r="AD583" s="627"/>
      <c r="AE583" s="627"/>
      <c r="AF583" s="627"/>
      <c r="AG583" s="627"/>
      <c r="AH583" s="627"/>
      <c r="AI583" s="627"/>
      <c r="AJ583" s="627"/>
      <c r="AK583" s="627"/>
      <c r="AL583" s="627"/>
      <c r="AM583" s="627"/>
      <c r="AN583" s="627"/>
      <c r="AO583" s="627"/>
      <c r="AP583" s="627"/>
      <c r="AQ583" s="627"/>
      <c r="AR583" s="627"/>
      <c r="AS583" s="627"/>
      <c r="AT583" s="627"/>
      <c r="AU583" s="627"/>
      <c r="AV583" s="627"/>
      <c r="AW583" s="627"/>
      <c r="AX583" s="292"/>
    </row>
    <row r="584" spans="1:50" ht="24" hidden="1" customHeight="1" x14ac:dyDescent="0.15">
      <c r="A584" s="216"/>
      <c r="B584" s="307"/>
      <c r="C584" s="656" t="s">
        <v>756</v>
      </c>
      <c r="D584" s="627"/>
      <c r="E584" s="645" t="s">
        <v>900</v>
      </c>
      <c r="F584" s="627" t="s">
        <v>756</v>
      </c>
      <c r="G584" s="627" t="s">
        <v>17173</v>
      </c>
      <c r="H584" s="627"/>
      <c r="I584" s="626">
        <v>9915</v>
      </c>
      <c r="J584" s="626"/>
      <c r="K584" s="626"/>
      <c r="L584" s="627" t="s">
        <v>154</v>
      </c>
      <c r="M584" s="626">
        <v>70</v>
      </c>
      <c r="N584" s="626">
        <v>105</v>
      </c>
      <c r="O584" s="626">
        <v>7350</v>
      </c>
      <c r="P584" s="626">
        <v>1</v>
      </c>
      <c r="Q584" s="626">
        <v>178</v>
      </c>
      <c r="R584" s="626">
        <v>300</v>
      </c>
      <c r="S584" s="627" t="s">
        <v>499</v>
      </c>
      <c r="T584" s="627"/>
      <c r="U584" s="625">
        <v>2002</v>
      </c>
      <c r="V584" s="626">
        <v>124</v>
      </c>
      <c r="W584" s="627"/>
      <c r="X584" s="627"/>
      <c r="Y584" s="627"/>
      <c r="Z584" s="627"/>
      <c r="AA584" s="627"/>
      <c r="AB584" s="626">
        <v>124</v>
      </c>
      <c r="AC584" s="627"/>
      <c r="AD584" s="627"/>
      <c r="AE584" s="627"/>
      <c r="AF584" s="627"/>
      <c r="AG584" s="627"/>
      <c r="AH584" s="627"/>
      <c r="AI584" s="627"/>
      <c r="AJ584" s="627"/>
      <c r="AK584" s="627"/>
      <c r="AL584" s="627"/>
      <c r="AM584" s="627"/>
      <c r="AN584" s="627"/>
      <c r="AO584" s="627"/>
      <c r="AP584" s="627"/>
      <c r="AQ584" s="627"/>
      <c r="AR584" s="627"/>
      <c r="AS584" s="627"/>
      <c r="AT584" s="627"/>
      <c r="AU584" s="627"/>
      <c r="AV584" s="627"/>
      <c r="AW584" s="627"/>
      <c r="AX584" s="292"/>
    </row>
    <row r="585" spans="1:50" ht="24" hidden="1" customHeight="1" x14ac:dyDescent="0.15">
      <c r="A585" s="216"/>
      <c r="B585" s="307"/>
      <c r="C585" s="656" t="s">
        <v>765</v>
      </c>
      <c r="D585" s="627"/>
      <c r="E585" s="627" t="s">
        <v>14725</v>
      </c>
      <c r="F585" s="627" t="s">
        <v>765</v>
      </c>
      <c r="G585" s="627" t="s">
        <v>4505</v>
      </c>
      <c r="H585" s="627"/>
      <c r="I585" s="626">
        <v>25516</v>
      </c>
      <c r="J585" s="626">
        <v>722.63</v>
      </c>
      <c r="K585" s="626">
        <v>936.62</v>
      </c>
      <c r="L585" s="627" t="s">
        <v>310</v>
      </c>
      <c r="M585" s="626">
        <v>60</v>
      </c>
      <c r="N585" s="626">
        <v>95</v>
      </c>
      <c r="O585" s="626">
        <v>5700</v>
      </c>
      <c r="P585" s="626">
        <v>1</v>
      </c>
      <c r="Q585" s="626">
        <v>600</v>
      </c>
      <c r="R585" s="626">
        <v>800</v>
      </c>
      <c r="S585" s="627" t="s">
        <v>499</v>
      </c>
      <c r="T585" s="627"/>
      <c r="U585" s="625">
        <v>2009</v>
      </c>
      <c r="V585" s="626">
        <v>5400</v>
      </c>
      <c r="W585" s="627"/>
      <c r="X585" s="627"/>
      <c r="Y585" s="627"/>
      <c r="Z585" s="627"/>
      <c r="AA585" s="627"/>
      <c r="AB585" s="626">
        <v>5400</v>
      </c>
      <c r="AC585" s="627"/>
      <c r="AD585" s="627"/>
      <c r="AE585" s="627"/>
      <c r="AF585" s="627"/>
      <c r="AG585" s="627"/>
      <c r="AH585" s="627"/>
      <c r="AI585" s="627"/>
      <c r="AJ585" s="627"/>
      <c r="AK585" s="627"/>
      <c r="AL585" s="627"/>
      <c r="AM585" s="627"/>
      <c r="AN585" s="627"/>
      <c r="AO585" s="627"/>
      <c r="AP585" s="627"/>
      <c r="AQ585" s="627"/>
      <c r="AR585" s="627"/>
      <c r="AS585" s="627"/>
      <c r="AT585" s="627"/>
      <c r="AU585" s="627"/>
      <c r="AV585" s="627"/>
      <c r="AW585" s="627"/>
      <c r="AX585" s="292"/>
    </row>
    <row r="586" spans="1:50" ht="24" hidden="1" customHeight="1" x14ac:dyDescent="0.15">
      <c r="A586" s="216"/>
      <c r="B586" s="307"/>
      <c r="C586" s="656" t="s">
        <v>765</v>
      </c>
      <c r="D586" s="627"/>
      <c r="E586" s="627" t="s">
        <v>14726</v>
      </c>
      <c r="F586" s="627" t="s">
        <v>765</v>
      </c>
      <c r="G586" s="627" t="s">
        <v>4709</v>
      </c>
      <c r="H586" s="627"/>
      <c r="I586" s="626">
        <v>35011</v>
      </c>
      <c r="J586" s="626">
        <v>159.80000000000001</v>
      </c>
      <c r="K586" s="626">
        <v>159.80000000000001</v>
      </c>
      <c r="L586" s="627" t="s">
        <v>310</v>
      </c>
      <c r="M586" s="626">
        <v>68</v>
      </c>
      <c r="N586" s="626">
        <v>105</v>
      </c>
      <c r="O586" s="626">
        <v>7140</v>
      </c>
      <c r="P586" s="626">
        <v>1</v>
      </c>
      <c r="Q586" s="626">
        <v>650</v>
      </c>
      <c r="R586" s="626">
        <v>1000</v>
      </c>
      <c r="S586" s="627" t="s">
        <v>499</v>
      </c>
      <c r="T586" s="627"/>
      <c r="U586" s="625">
        <v>2012</v>
      </c>
      <c r="V586" s="626">
        <v>2800</v>
      </c>
      <c r="W586" s="627"/>
      <c r="X586" s="627"/>
      <c r="Y586" s="627"/>
      <c r="Z586" s="627"/>
      <c r="AA586" s="627"/>
      <c r="AB586" s="626">
        <v>2800</v>
      </c>
      <c r="AC586" s="627"/>
      <c r="AD586" s="627"/>
      <c r="AE586" s="627"/>
      <c r="AF586" s="627"/>
      <c r="AG586" s="627"/>
      <c r="AH586" s="627"/>
      <c r="AI586" s="627"/>
      <c r="AJ586" s="627"/>
      <c r="AK586" s="627"/>
      <c r="AL586" s="627"/>
      <c r="AM586" s="627"/>
      <c r="AN586" s="627"/>
      <c r="AO586" s="627"/>
      <c r="AP586" s="627"/>
      <c r="AQ586" s="627"/>
      <c r="AR586" s="627"/>
      <c r="AS586" s="627"/>
      <c r="AT586" s="627"/>
      <c r="AU586" s="627"/>
      <c r="AV586" s="627"/>
      <c r="AW586" s="627"/>
      <c r="AX586" s="292"/>
    </row>
    <row r="587" spans="1:50" ht="24" hidden="1" customHeight="1" x14ac:dyDescent="0.15">
      <c r="A587" s="216"/>
      <c r="B587" s="307"/>
      <c r="C587" s="656" t="s">
        <v>765</v>
      </c>
      <c r="D587" s="627"/>
      <c r="E587" s="627" t="s">
        <v>14727</v>
      </c>
      <c r="F587" s="627" t="s">
        <v>765</v>
      </c>
      <c r="G587" s="627" t="s">
        <v>4508</v>
      </c>
      <c r="H587" s="627"/>
      <c r="I587" s="626">
        <v>10434</v>
      </c>
      <c r="J587" s="626"/>
      <c r="K587" s="626"/>
      <c r="L587" s="627" t="s">
        <v>310</v>
      </c>
      <c r="M587" s="626">
        <v>68</v>
      </c>
      <c r="N587" s="626">
        <v>105</v>
      </c>
      <c r="O587" s="626">
        <v>7140</v>
      </c>
      <c r="P587" s="626">
        <v>1</v>
      </c>
      <c r="Q587" s="626">
        <v>1000</v>
      </c>
      <c r="R587" s="626">
        <v>1500</v>
      </c>
      <c r="S587" s="627" t="s">
        <v>185</v>
      </c>
      <c r="T587" s="627"/>
      <c r="U587" s="625">
        <v>2014</v>
      </c>
      <c r="V587" s="626">
        <v>1500</v>
      </c>
      <c r="W587" s="627"/>
      <c r="X587" s="627"/>
      <c r="Y587" s="627"/>
      <c r="Z587" s="627"/>
      <c r="AA587" s="627"/>
      <c r="AB587" s="626">
        <v>1500</v>
      </c>
      <c r="AC587" s="627"/>
      <c r="AD587" s="627"/>
      <c r="AE587" s="627"/>
      <c r="AF587" s="627"/>
      <c r="AG587" s="627"/>
      <c r="AH587" s="627"/>
      <c r="AI587" s="627"/>
      <c r="AJ587" s="627"/>
      <c r="AK587" s="627"/>
      <c r="AL587" s="627"/>
      <c r="AM587" s="627"/>
      <c r="AN587" s="627"/>
      <c r="AO587" s="627"/>
      <c r="AP587" s="627"/>
      <c r="AQ587" s="627"/>
      <c r="AR587" s="627"/>
      <c r="AS587" s="627"/>
      <c r="AT587" s="627"/>
      <c r="AU587" s="627"/>
      <c r="AV587" s="627"/>
      <c r="AW587" s="627"/>
      <c r="AX587" s="292"/>
    </row>
    <row r="588" spans="1:50" ht="24" hidden="1" customHeight="1" x14ac:dyDescent="0.15">
      <c r="A588" s="216"/>
      <c r="B588" s="307"/>
      <c r="C588" s="656" t="s">
        <v>765</v>
      </c>
      <c r="D588" s="627"/>
      <c r="E588" s="627" t="s">
        <v>14728</v>
      </c>
      <c r="F588" s="627" t="s">
        <v>765</v>
      </c>
      <c r="G588" s="627" t="s">
        <v>4503</v>
      </c>
      <c r="H588" s="627"/>
      <c r="I588" s="626">
        <v>95303</v>
      </c>
      <c r="J588" s="626">
        <v>665</v>
      </c>
      <c r="K588" s="626">
        <v>810</v>
      </c>
      <c r="L588" s="627" t="s">
        <v>310</v>
      </c>
      <c r="M588" s="626">
        <v>68</v>
      </c>
      <c r="N588" s="626">
        <v>105</v>
      </c>
      <c r="O588" s="626">
        <v>7140</v>
      </c>
      <c r="P588" s="626">
        <v>1</v>
      </c>
      <c r="Q588" s="626">
        <v>1000</v>
      </c>
      <c r="R588" s="626">
        <v>1500</v>
      </c>
      <c r="S588" s="627" t="s">
        <v>185</v>
      </c>
      <c r="T588" s="627"/>
      <c r="U588" s="625">
        <v>2009</v>
      </c>
      <c r="V588" s="626">
        <v>1100</v>
      </c>
      <c r="W588" s="627"/>
      <c r="X588" s="627"/>
      <c r="Y588" s="627"/>
      <c r="Z588" s="627"/>
      <c r="AA588" s="627"/>
      <c r="AB588" s="626">
        <v>1100</v>
      </c>
      <c r="AC588" s="627"/>
      <c r="AD588" s="627"/>
      <c r="AE588" s="627"/>
      <c r="AF588" s="627"/>
      <c r="AG588" s="627"/>
      <c r="AH588" s="627"/>
      <c r="AI588" s="627"/>
      <c r="AJ588" s="627"/>
      <c r="AK588" s="627"/>
      <c r="AL588" s="627"/>
      <c r="AM588" s="627"/>
      <c r="AN588" s="627"/>
      <c r="AO588" s="627"/>
      <c r="AP588" s="627"/>
      <c r="AQ588" s="627"/>
      <c r="AR588" s="627"/>
      <c r="AS588" s="627"/>
      <c r="AT588" s="627"/>
      <c r="AU588" s="627"/>
      <c r="AV588" s="627"/>
      <c r="AW588" s="627"/>
      <c r="AX588" s="292"/>
    </row>
    <row r="589" spans="1:50" ht="24" hidden="1" customHeight="1" x14ac:dyDescent="0.15">
      <c r="A589" s="216"/>
      <c r="B589" s="307"/>
      <c r="C589" s="656" t="s">
        <v>765</v>
      </c>
      <c r="D589" s="627"/>
      <c r="E589" s="627" t="s">
        <v>16027</v>
      </c>
      <c r="F589" s="627" t="s">
        <v>765</v>
      </c>
      <c r="G589" s="627" t="s">
        <v>765</v>
      </c>
      <c r="H589" s="627"/>
      <c r="I589" s="626">
        <v>17460</v>
      </c>
      <c r="J589" s="626">
        <v>245</v>
      </c>
      <c r="K589" s="626">
        <v>841</v>
      </c>
      <c r="L589" s="627" t="s">
        <v>154</v>
      </c>
      <c r="M589" s="626">
        <v>65</v>
      </c>
      <c r="N589" s="626">
        <v>105</v>
      </c>
      <c r="O589" s="626">
        <v>6825</v>
      </c>
      <c r="P589" s="626">
        <v>1</v>
      </c>
      <c r="Q589" s="626">
        <v>1000</v>
      </c>
      <c r="R589" s="626">
        <v>1000</v>
      </c>
      <c r="S589" s="627" t="s">
        <v>185</v>
      </c>
      <c r="T589" s="627"/>
      <c r="U589" s="625">
        <v>2001</v>
      </c>
      <c r="V589" s="626">
        <v>1037</v>
      </c>
      <c r="W589" s="627"/>
      <c r="X589" s="627"/>
      <c r="Y589" s="627"/>
      <c r="Z589" s="627"/>
      <c r="AA589" s="627"/>
      <c r="AB589" s="626">
        <v>1037</v>
      </c>
      <c r="AC589" s="627"/>
      <c r="AD589" s="627"/>
      <c r="AE589" s="627"/>
      <c r="AF589" s="627"/>
      <c r="AG589" s="627"/>
      <c r="AH589" s="627"/>
      <c r="AI589" s="627"/>
      <c r="AJ589" s="627"/>
      <c r="AK589" s="627"/>
      <c r="AL589" s="627"/>
      <c r="AM589" s="627"/>
      <c r="AN589" s="627"/>
      <c r="AO589" s="627"/>
      <c r="AP589" s="627"/>
      <c r="AQ589" s="627"/>
      <c r="AR589" s="627"/>
      <c r="AS589" s="627"/>
      <c r="AT589" s="627"/>
      <c r="AU589" s="627"/>
      <c r="AV589" s="627"/>
      <c r="AW589" s="627"/>
      <c r="AX589" s="292"/>
    </row>
    <row r="590" spans="1:50" ht="24" hidden="1" customHeight="1" x14ac:dyDescent="0.15">
      <c r="A590" s="216"/>
      <c r="B590" s="307"/>
      <c r="C590" s="748" t="s">
        <v>765</v>
      </c>
      <c r="D590" s="625"/>
      <c r="E590" s="625" t="s">
        <v>14729</v>
      </c>
      <c r="F590" s="625" t="s">
        <v>765</v>
      </c>
      <c r="G590" s="625" t="s">
        <v>4510</v>
      </c>
      <c r="H590" s="625"/>
      <c r="I590" s="647">
        <v>29308</v>
      </c>
      <c r="J590" s="625">
        <v>431</v>
      </c>
      <c r="K590" s="625">
        <v>546</v>
      </c>
      <c r="L590" s="626" t="s">
        <v>310</v>
      </c>
      <c r="M590" s="647">
        <v>68</v>
      </c>
      <c r="N590" s="647">
        <v>105</v>
      </c>
      <c r="O590" s="647">
        <v>7140</v>
      </c>
      <c r="P590" s="625">
        <v>1</v>
      </c>
      <c r="Q590" s="625">
        <v>282</v>
      </c>
      <c r="R590" s="625">
        <v>320</v>
      </c>
      <c r="S590" s="625" t="s">
        <v>185</v>
      </c>
      <c r="T590" s="625"/>
      <c r="U590" s="625">
        <v>2016</v>
      </c>
      <c r="V590" s="626">
        <v>1982</v>
      </c>
      <c r="W590" s="626"/>
      <c r="X590" s="626"/>
      <c r="Y590" s="625"/>
      <c r="Z590" s="625"/>
      <c r="AA590" s="625"/>
      <c r="AB590" s="626">
        <v>1982</v>
      </c>
      <c r="AC590" s="625"/>
      <c r="AD590" s="625"/>
      <c r="AE590" s="625"/>
      <c r="AF590" s="625"/>
      <c r="AG590" s="625"/>
      <c r="AH590" s="626">
        <v>1982</v>
      </c>
      <c r="AI590" s="625"/>
      <c r="AJ590" s="625"/>
      <c r="AK590" s="625"/>
      <c r="AL590" s="625"/>
      <c r="AM590" s="625"/>
      <c r="AN590" s="625"/>
      <c r="AO590" s="625"/>
      <c r="AP590" s="625"/>
      <c r="AQ590" s="625"/>
      <c r="AR590" s="625"/>
      <c r="AS590" s="625"/>
      <c r="AT590" s="625"/>
      <c r="AU590" s="625"/>
      <c r="AV590" s="625"/>
      <c r="AW590" s="625"/>
      <c r="AX590" s="625"/>
    </row>
    <row r="591" spans="1:50" ht="24" hidden="1" customHeight="1" x14ac:dyDescent="0.15">
      <c r="A591" s="216"/>
      <c r="B591" s="307"/>
      <c r="C591" s="656" t="s">
        <v>768</v>
      </c>
      <c r="D591" s="627"/>
      <c r="E591" s="627" t="s">
        <v>935</v>
      </c>
      <c r="F591" s="627" t="s">
        <v>768</v>
      </c>
      <c r="G591" s="627" t="s">
        <v>768</v>
      </c>
      <c r="H591" s="627"/>
      <c r="I591" s="626">
        <v>17966</v>
      </c>
      <c r="J591" s="626"/>
      <c r="K591" s="626"/>
      <c r="L591" s="627" t="s">
        <v>310</v>
      </c>
      <c r="M591" s="626">
        <v>68</v>
      </c>
      <c r="N591" s="626">
        <v>105</v>
      </c>
      <c r="O591" s="626">
        <v>7140</v>
      </c>
      <c r="P591" s="626">
        <v>1</v>
      </c>
      <c r="Q591" s="626"/>
      <c r="R591" s="626">
        <v>400</v>
      </c>
      <c r="S591" s="627"/>
      <c r="T591" s="627"/>
      <c r="U591" s="625">
        <v>2007</v>
      </c>
      <c r="V591" s="626">
        <v>1248</v>
      </c>
      <c r="W591" s="627"/>
      <c r="X591" s="627"/>
      <c r="Y591" s="627"/>
      <c r="Z591" s="627"/>
      <c r="AA591" s="627"/>
      <c r="AB591" s="626">
        <v>1248</v>
      </c>
      <c r="AC591" s="627"/>
      <c r="AD591" s="627"/>
      <c r="AE591" s="627"/>
      <c r="AF591" s="627"/>
      <c r="AG591" s="627"/>
      <c r="AH591" s="627"/>
      <c r="AI591" s="627"/>
      <c r="AJ591" s="627"/>
      <c r="AK591" s="627"/>
      <c r="AL591" s="627"/>
      <c r="AM591" s="627"/>
      <c r="AN591" s="627"/>
      <c r="AO591" s="627"/>
      <c r="AP591" s="627"/>
      <c r="AQ591" s="627"/>
      <c r="AR591" s="627"/>
      <c r="AS591" s="627"/>
      <c r="AT591" s="627"/>
      <c r="AU591" s="627"/>
      <c r="AV591" s="627"/>
      <c r="AW591" s="627"/>
      <c r="AX591" s="292"/>
    </row>
    <row r="592" spans="1:50" ht="24" hidden="1" customHeight="1" x14ac:dyDescent="0.15">
      <c r="A592" s="216" t="s">
        <v>93</v>
      </c>
      <c r="B592" s="307"/>
      <c r="C592" s="656" t="s">
        <v>768</v>
      </c>
      <c r="D592" s="627"/>
      <c r="E592" s="627" t="s">
        <v>936</v>
      </c>
      <c r="F592" s="627" t="s">
        <v>768</v>
      </c>
      <c r="G592" s="627" t="s">
        <v>768</v>
      </c>
      <c r="H592" s="627"/>
      <c r="I592" s="626">
        <v>37017</v>
      </c>
      <c r="J592" s="626"/>
      <c r="K592" s="626">
        <v>303</v>
      </c>
      <c r="L592" s="627" t="s">
        <v>937</v>
      </c>
      <c r="M592" s="626">
        <v>68</v>
      </c>
      <c r="N592" s="626">
        <v>105</v>
      </c>
      <c r="O592" s="626">
        <v>7140</v>
      </c>
      <c r="P592" s="626">
        <v>1</v>
      </c>
      <c r="Q592" s="626">
        <v>300</v>
      </c>
      <c r="R592" s="626">
        <v>1000</v>
      </c>
      <c r="S592" s="627" t="s">
        <v>185</v>
      </c>
      <c r="T592" s="627"/>
      <c r="U592" s="625">
        <v>2008</v>
      </c>
      <c r="V592" s="626">
        <v>4000</v>
      </c>
      <c r="W592" s="627"/>
      <c r="X592" s="627"/>
      <c r="Y592" s="627"/>
      <c r="Z592" s="627"/>
      <c r="AA592" s="627"/>
      <c r="AB592" s="626">
        <v>4000</v>
      </c>
      <c r="AC592" s="627"/>
      <c r="AD592" s="627"/>
      <c r="AE592" s="627"/>
      <c r="AF592" s="627"/>
      <c r="AG592" s="627"/>
      <c r="AH592" s="627"/>
      <c r="AI592" s="627"/>
      <c r="AJ592" s="627"/>
      <c r="AK592" s="627"/>
      <c r="AL592" s="627"/>
      <c r="AM592" s="627"/>
      <c r="AN592" s="627"/>
      <c r="AO592" s="627"/>
      <c r="AP592" s="627"/>
      <c r="AQ592" s="627"/>
      <c r="AR592" s="627"/>
      <c r="AS592" s="627"/>
      <c r="AT592" s="627"/>
      <c r="AU592" s="627"/>
      <c r="AV592" s="627"/>
      <c r="AW592" s="627"/>
      <c r="AX592" s="315"/>
    </row>
    <row r="593" spans="1:50" ht="24" hidden="1" customHeight="1" x14ac:dyDescent="0.15">
      <c r="A593" s="216"/>
      <c r="B593" s="307"/>
      <c r="C593" s="656" t="s">
        <v>768</v>
      </c>
      <c r="D593" s="627"/>
      <c r="E593" s="627" t="s">
        <v>938</v>
      </c>
      <c r="F593" s="627" t="s">
        <v>768</v>
      </c>
      <c r="G593" s="627" t="s">
        <v>768</v>
      </c>
      <c r="H593" s="627"/>
      <c r="I593" s="626">
        <v>54490</v>
      </c>
      <c r="J593" s="626"/>
      <c r="K593" s="626">
        <v>85</v>
      </c>
      <c r="L593" s="627" t="s">
        <v>366</v>
      </c>
      <c r="M593" s="626">
        <v>68</v>
      </c>
      <c r="N593" s="626">
        <v>105</v>
      </c>
      <c r="O593" s="626">
        <v>14280</v>
      </c>
      <c r="P593" s="626">
        <v>2</v>
      </c>
      <c r="Q593" s="626">
        <v>400</v>
      </c>
      <c r="R593" s="626">
        <v>1000</v>
      </c>
      <c r="S593" s="627" t="s">
        <v>939</v>
      </c>
      <c r="T593" s="627"/>
      <c r="U593" s="625">
        <v>2008</v>
      </c>
      <c r="V593" s="626">
        <v>1500</v>
      </c>
      <c r="W593" s="627"/>
      <c r="X593" s="627"/>
      <c r="Y593" s="627"/>
      <c r="Z593" s="627"/>
      <c r="AA593" s="627"/>
      <c r="AB593" s="626">
        <v>1500</v>
      </c>
      <c r="AC593" s="627"/>
      <c r="AD593" s="627"/>
      <c r="AE593" s="627"/>
      <c r="AF593" s="627"/>
      <c r="AG593" s="627"/>
      <c r="AH593" s="627"/>
      <c r="AI593" s="627"/>
      <c r="AJ593" s="627"/>
      <c r="AK593" s="627"/>
      <c r="AL593" s="627"/>
      <c r="AM593" s="627"/>
      <c r="AN593" s="627"/>
      <c r="AO593" s="627"/>
      <c r="AP593" s="627"/>
      <c r="AQ593" s="627"/>
      <c r="AR593" s="627"/>
      <c r="AS593" s="627"/>
      <c r="AT593" s="627"/>
      <c r="AU593" s="627"/>
      <c r="AV593" s="627"/>
      <c r="AW593" s="627"/>
      <c r="AX593" s="292"/>
    </row>
    <row r="594" spans="1:50" ht="24" hidden="1" customHeight="1" x14ac:dyDescent="0.15">
      <c r="A594" s="216"/>
      <c r="B594" s="307"/>
      <c r="C594" s="656" t="s">
        <v>768</v>
      </c>
      <c r="D594" s="627"/>
      <c r="E594" s="627" t="s">
        <v>940</v>
      </c>
      <c r="F594" s="627" t="s">
        <v>768</v>
      </c>
      <c r="G594" s="627" t="s">
        <v>768</v>
      </c>
      <c r="H594" s="627"/>
      <c r="I594" s="626">
        <v>26297</v>
      </c>
      <c r="J594" s="626">
        <v>163</v>
      </c>
      <c r="K594" s="626">
        <v>184</v>
      </c>
      <c r="L594" s="627" t="s">
        <v>310</v>
      </c>
      <c r="M594" s="626">
        <v>68</v>
      </c>
      <c r="N594" s="626">
        <v>105</v>
      </c>
      <c r="O594" s="626">
        <v>7140</v>
      </c>
      <c r="P594" s="626">
        <v>1</v>
      </c>
      <c r="Q594" s="626">
        <v>50</v>
      </c>
      <c r="R594" s="626">
        <v>100</v>
      </c>
      <c r="S594" s="627" t="s">
        <v>499</v>
      </c>
      <c r="T594" s="627"/>
      <c r="U594" s="625">
        <v>2007</v>
      </c>
      <c r="V594" s="626">
        <v>1743</v>
      </c>
      <c r="W594" s="627"/>
      <c r="X594" s="627"/>
      <c r="Y594" s="627"/>
      <c r="Z594" s="627"/>
      <c r="AA594" s="627"/>
      <c r="AB594" s="626">
        <v>1743</v>
      </c>
      <c r="AC594" s="627"/>
      <c r="AD594" s="627"/>
      <c r="AE594" s="627"/>
      <c r="AF594" s="627"/>
      <c r="AG594" s="627"/>
      <c r="AH594" s="627"/>
      <c r="AI594" s="627"/>
      <c r="AJ594" s="627"/>
      <c r="AK594" s="627"/>
      <c r="AL594" s="627"/>
      <c r="AM594" s="627"/>
      <c r="AN594" s="627"/>
      <c r="AO594" s="627"/>
      <c r="AP594" s="627"/>
      <c r="AQ594" s="627"/>
      <c r="AR594" s="627"/>
      <c r="AS594" s="627"/>
      <c r="AT594" s="627"/>
      <c r="AU594" s="627"/>
      <c r="AV594" s="627"/>
      <c r="AW594" s="627"/>
      <c r="AX594" s="292"/>
    </row>
    <row r="595" spans="1:50" ht="24" hidden="1" customHeight="1" x14ac:dyDescent="0.15">
      <c r="A595" s="216"/>
      <c r="B595" s="307"/>
      <c r="C595" s="656" t="s">
        <v>768</v>
      </c>
      <c r="D595" s="627"/>
      <c r="E595" s="645" t="s">
        <v>12348</v>
      </c>
      <c r="F595" s="627" t="s">
        <v>768</v>
      </c>
      <c r="G595" s="627" t="s">
        <v>768</v>
      </c>
      <c r="H595" s="627"/>
      <c r="I595" s="626">
        <v>7300</v>
      </c>
      <c r="J595" s="626"/>
      <c r="K595" s="626"/>
      <c r="L595" s="627" t="s">
        <v>310</v>
      </c>
      <c r="M595" s="626">
        <v>73</v>
      </c>
      <c r="N595" s="626">
        <v>100</v>
      </c>
      <c r="O595" s="626">
        <v>7300</v>
      </c>
      <c r="P595" s="626">
        <v>1</v>
      </c>
      <c r="Q595" s="626"/>
      <c r="R595" s="626"/>
      <c r="S595" s="627"/>
      <c r="T595" s="627"/>
      <c r="U595" s="625">
        <v>2016</v>
      </c>
      <c r="V595" s="626">
        <v>1320</v>
      </c>
      <c r="W595" s="627"/>
      <c r="X595" s="627"/>
      <c r="Y595" s="627"/>
      <c r="Z595" s="627"/>
      <c r="AA595" s="627"/>
      <c r="AB595" s="626">
        <v>1320</v>
      </c>
      <c r="AC595" s="627"/>
      <c r="AD595" s="627"/>
      <c r="AE595" s="627"/>
      <c r="AF595" s="627"/>
      <c r="AG595" s="627"/>
      <c r="AH595" s="627"/>
      <c r="AI595" s="627"/>
      <c r="AJ595" s="627"/>
      <c r="AK595" s="627"/>
      <c r="AL595" s="627"/>
      <c r="AM595" s="627"/>
      <c r="AN595" s="627"/>
      <c r="AO595" s="627"/>
      <c r="AP595" s="627"/>
      <c r="AQ595" s="627"/>
      <c r="AR595" s="627"/>
      <c r="AS595" s="627"/>
      <c r="AT595" s="627"/>
      <c r="AU595" s="627"/>
      <c r="AV595" s="627"/>
      <c r="AW595" s="627"/>
      <c r="AX595" s="292"/>
    </row>
    <row r="596" spans="1:50" ht="24" hidden="1" customHeight="1" x14ac:dyDescent="0.15">
      <c r="A596" s="216"/>
      <c r="B596" s="307"/>
      <c r="C596" s="656" t="s">
        <v>778</v>
      </c>
      <c r="D596" s="627"/>
      <c r="E596" s="645" t="s">
        <v>941</v>
      </c>
      <c r="F596" s="627" t="s">
        <v>778</v>
      </c>
      <c r="G596" s="627" t="s">
        <v>778</v>
      </c>
      <c r="H596" s="627"/>
      <c r="I596" s="626">
        <v>10000</v>
      </c>
      <c r="J596" s="626"/>
      <c r="K596" s="626"/>
      <c r="L596" s="627" t="s">
        <v>154</v>
      </c>
      <c r="M596" s="626">
        <v>66</v>
      </c>
      <c r="N596" s="626">
        <v>102</v>
      </c>
      <c r="O596" s="626">
        <v>6732</v>
      </c>
      <c r="P596" s="626">
        <v>1</v>
      </c>
      <c r="Q596" s="626">
        <v>100</v>
      </c>
      <c r="R596" s="626">
        <v>150</v>
      </c>
      <c r="S596" s="627"/>
      <c r="T596" s="627"/>
      <c r="U596" s="625">
        <v>2009</v>
      </c>
      <c r="V596" s="626">
        <v>343</v>
      </c>
      <c r="W596" s="627"/>
      <c r="X596" s="627"/>
      <c r="Y596" s="627"/>
      <c r="Z596" s="627"/>
      <c r="AA596" s="627"/>
      <c r="AB596" s="626">
        <v>343</v>
      </c>
      <c r="AC596" s="627"/>
      <c r="AD596" s="627"/>
      <c r="AE596" s="627"/>
      <c r="AF596" s="627"/>
      <c r="AG596" s="627"/>
      <c r="AH596" s="627"/>
      <c r="AI596" s="627"/>
      <c r="AJ596" s="627"/>
      <c r="AK596" s="627"/>
      <c r="AL596" s="627"/>
      <c r="AM596" s="627"/>
      <c r="AN596" s="627"/>
      <c r="AO596" s="627"/>
      <c r="AP596" s="627"/>
      <c r="AQ596" s="627"/>
      <c r="AR596" s="627"/>
      <c r="AS596" s="627"/>
      <c r="AT596" s="627"/>
      <c r="AU596" s="627"/>
      <c r="AV596" s="627"/>
      <c r="AW596" s="627"/>
      <c r="AX596" s="292"/>
    </row>
    <row r="597" spans="1:50" ht="24" hidden="1" customHeight="1" x14ac:dyDescent="0.15">
      <c r="A597" s="216"/>
      <c r="B597" s="307"/>
      <c r="C597" s="656" t="s">
        <v>778</v>
      </c>
      <c r="D597" s="627"/>
      <c r="E597" s="627" t="s">
        <v>942</v>
      </c>
      <c r="F597" s="627" t="s">
        <v>778</v>
      </c>
      <c r="G597" s="627" t="s">
        <v>778</v>
      </c>
      <c r="H597" s="627"/>
      <c r="I597" s="626">
        <v>11787</v>
      </c>
      <c r="J597" s="626"/>
      <c r="K597" s="626"/>
      <c r="L597" s="627" t="s">
        <v>310</v>
      </c>
      <c r="M597" s="626">
        <v>71</v>
      </c>
      <c r="N597" s="626">
        <v>106</v>
      </c>
      <c r="O597" s="626">
        <v>7526</v>
      </c>
      <c r="P597" s="626">
        <v>1</v>
      </c>
      <c r="Q597" s="626">
        <v>100</v>
      </c>
      <c r="R597" s="626">
        <v>300</v>
      </c>
      <c r="S597" s="627"/>
      <c r="T597" s="627"/>
      <c r="U597" s="625">
        <v>2011</v>
      </c>
      <c r="V597" s="626">
        <v>600</v>
      </c>
      <c r="W597" s="627"/>
      <c r="X597" s="627"/>
      <c r="Y597" s="627"/>
      <c r="Z597" s="627"/>
      <c r="AA597" s="627"/>
      <c r="AB597" s="626">
        <v>600</v>
      </c>
      <c r="AC597" s="627"/>
      <c r="AD597" s="627"/>
      <c r="AE597" s="627"/>
      <c r="AF597" s="627"/>
      <c r="AG597" s="627"/>
      <c r="AH597" s="627"/>
      <c r="AI597" s="627"/>
      <c r="AJ597" s="627"/>
      <c r="AK597" s="627"/>
      <c r="AL597" s="627"/>
      <c r="AM597" s="627"/>
      <c r="AN597" s="627"/>
      <c r="AO597" s="627"/>
      <c r="AP597" s="627"/>
      <c r="AQ597" s="627"/>
      <c r="AR597" s="627"/>
      <c r="AS597" s="627"/>
      <c r="AT597" s="627"/>
      <c r="AU597" s="627"/>
      <c r="AV597" s="627"/>
      <c r="AW597" s="627"/>
      <c r="AX597" s="292"/>
    </row>
    <row r="598" spans="1:50" ht="24" hidden="1" customHeight="1" x14ac:dyDescent="0.15">
      <c r="A598" s="216"/>
      <c r="B598" s="307"/>
      <c r="C598" s="656" t="s">
        <v>778</v>
      </c>
      <c r="D598" s="627"/>
      <c r="E598" s="627" t="s">
        <v>943</v>
      </c>
      <c r="F598" s="627" t="s">
        <v>778</v>
      </c>
      <c r="G598" s="627" t="s">
        <v>778</v>
      </c>
      <c r="H598" s="627"/>
      <c r="I598" s="626">
        <v>22645</v>
      </c>
      <c r="J598" s="626"/>
      <c r="K598" s="626"/>
      <c r="L598" s="627" t="s">
        <v>310</v>
      </c>
      <c r="M598" s="626">
        <v>68</v>
      </c>
      <c r="N598" s="626">
        <v>105</v>
      </c>
      <c r="O598" s="626">
        <v>7223</v>
      </c>
      <c r="P598" s="626">
        <v>2</v>
      </c>
      <c r="Q598" s="626">
        <v>500</v>
      </c>
      <c r="R598" s="626">
        <v>500</v>
      </c>
      <c r="S598" s="627" t="s">
        <v>185</v>
      </c>
      <c r="T598" s="627"/>
      <c r="U598" s="625">
        <v>2019</v>
      </c>
      <c r="V598" s="626">
        <v>2000</v>
      </c>
      <c r="W598" s="627"/>
      <c r="X598" s="627"/>
      <c r="Y598" s="627"/>
      <c r="Z598" s="627"/>
      <c r="AA598" s="627"/>
      <c r="AB598" s="626">
        <v>2000</v>
      </c>
      <c r="AC598" s="627"/>
      <c r="AD598" s="627"/>
      <c r="AE598" s="627"/>
      <c r="AF598" s="627"/>
      <c r="AG598" s="627"/>
      <c r="AH598" s="627"/>
      <c r="AI598" s="627"/>
      <c r="AJ598" s="627"/>
      <c r="AK598" s="627"/>
      <c r="AL598" s="627"/>
      <c r="AM598" s="627"/>
      <c r="AN598" s="627"/>
      <c r="AO598" s="627"/>
      <c r="AP598" s="627"/>
      <c r="AQ598" s="627"/>
      <c r="AR598" s="627"/>
      <c r="AS598" s="627"/>
      <c r="AT598" s="627"/>
      <c r="AU598" s="627"/>
      <c r="AV598" s="627"/>
      <c r="AW598" s="627"/>
      <c r="AX598" s="292"/>
    </row>
    <row r="599" spans="1:50" ht="24" hidden="1" customHeight="1" x14ac:dyDescent="0.15">
      <c r="A599" s="216"/>
      <c r="B599" s="858"/>
      <c r="C599" s="656" t="s">
        <v>778</v>
      </c>
      <c r="D599" s="627"/>
      <c r="E599" s="627" t="s">
        <v>12312</v>
      </c>
      <c r="F599" s="627" t="s">
        <v>778</v>
      </c>
      <c r="G599" s="627" t="s">
        <v>778</v>
      </c>
      <c r="H599" s="627"/>
      <c r="I599" s="626">
        <v>90384</v>
      </c>
      <c r="J599" s="626">
        <v>3100</v>
      </c>
      <c r="K599" s="626">
        <v>3405</v>
      </c>
      <c r="L599" s="627" t="s">
        <v>154</v>
      </c>
      <c r="M599" s="626">
        <v>68</v>
      </c>
      <c r="N599" s="626">
        <v>105</v>
      </c>
      <c r="O599" s="626">
        <v>7140</v>
      </c>
      <c r="P599" s="626">
        <v>1</v>
      </c>
      <c r="Q599" s="626">
        <v>5000</v>
      </c>
      <c r="R599" s="626">
        <v>6000</v>
      </c>
      <c r="S599" s="627" t="s">
        <v>499</v>
      </c>
      <c r="T599" s="627"/>
      <c r="U599" s="625">
        <v>2016</v>
      </c>
      <c r="V599" s="626">
        <v>26300</v>
      </c>
      <c r="W599" s="627"/>
      <c r="X599" s="627"/>
      <c r="Y599" s="627"/>
      <c r="Z599" s="627"/>
      <c r="AA599" s="627"/>
      <c r="AB599" s="626">
        <v>26300</v>
      </c>
      <c r="AC599" s="627"/>
      <c r="AD599" s="627"/>
      <c r="AE599" s="627"/>
      <c r="AF599" s="627"/>
      <c r="AG599" s="627"/>
      <c r="AH599" s="627"/>
      <c r="AI599" s="627"/>
      <c r="AJ599" s="627"/>
      <c r="AK599" s="627"/>
      <c r="AL599" s="627"/>
      <c r="AM599" s="627"/>
      <c r="AN599" s="627"/>
      <c r="AO599" s="627"/>
      <c r="AP599" s="627"/>
      <c r="AQ599" s="627"/>
      <c r="AR599" s="627"/>
      <c r="AS599" s="627"/>
      <c r="AT599" s="627"/>
      <c r="AU599" s="627"/>
      <c r="AV599" s="627"/>
      <c r="AW599" s="627"/>
      <c r="AX599" s="292"/>
    </row>
    <row r="600" spans="1:50" s="1160" customFormat="1" ht="24" hidden="1" customHeight="1" x14ac:dyDescent="0.15">
      <c r="A600" s="1184"/>
      <c r="B600" s="981" t="s">
        <v>59</v>
      </c>
      <c r="C600" s="650" t="s">
        <v>55</v>
      </c>
      <c r="D600" s="666"/>
      <c r="E600" s="676">
        <f>COUNTA(E601:E641)</f>
        <v>41</v>
      </c>
      <c r="F600" s="666"/>
      <c r="G600" s="666"/>
      <c r="H600" s="666"/>
      <c r="I600" s="1001">
        <f>SUM(I601:I641)</f>
        <v>1236478</v>
      </c>
      <c r="J600" s="1001">
        <f>SUM(J601:J641)</f>
        <v>36361.67</v>
      </c>
      <c r="K600" s="1001">
        <f>SUM(K601:K641)</f>
        <v>34235.81</v>
      </c>
      <c r="L600" s="1001"/>
      <c r="M600" s="1001"/>
      <c r="N600" s="1001"/>
      <c r="O600" s="1001"/>
      <c r="P600" s="1001">
        <f>SUM(P601:P641)</f>
        <v>55</v>
      </c>
      <c r="Q600" s="665"/>
      <c r="R600" s="665"/>
      <c r="S600" s="650"/>
      <c r="T600" s="650"/>
      <c r="U600" s="650"/>
      <c r="V600" s="666"/>
      <c r="W600" s="666"/>
      <c r="X600" s="666"/>
      <c r="Y600" s="666"/>
      <c r="Z600" s="666"/>
      <c r="AA600" s="666"/>
      <c r="AB600" s="665"/>
      <c r="AC600" s="666"/>
      <c r="AD600" s="666"/>
      <c r="AE600" s="666"/>
      <c r="AF600" s="666"/>
      <c r="AG600" s="666"/>
      <c r="AH600" s="666"/>
      <c r="AI600" s="666"/>
      <c r="AJ600" s="666"/>
      <c r="AK600" s="666"/>
      <c r="AL600" s="666"/>
      <c r="AM600" s="666"/>
      <c r="AN600" s="666"/>
      <c r="AO600" s="666"/>
      <c r="AP600" s="666"/>
      <c r="AQ600" s="666"/>
      <c r="AR600" s="666"/>
      <c r="AS600" s="666"/>
      <c r="AT600" s="666"/>
      <c r="AU600" s="666"/>
      <c r="AV600" s="666"/>
      <c r="AW600" s="666"/>
      <c r="AX600" s="983"/>
    </row>
    <row r="601" spans="1:50" ht="24" hidden="1" customHeight="1" x14ac:dyDescent="0.15">
      <c r="A601" s="216"/>
      <c r="B601" s="217"/>
      <c r="C601" s="625" t="s">
        <v>495</v>
      </c>
      <c r="D601" s="625"/>
      <c r="E601" s="625" t="s">
        <v>4848</v>
      </c>
      <c r="F601" s="625" t="s">
        <v>495</v>
      </c>
      <c r="G601" s="625" t="s">
        <v>4849</v>
      </c>
      <c r="H601" s="627"/>
      <c r="I601" s="626">
        <v>52417</v>
      </c>
      <c r="J601" s="626">
        <v>235</v>
      </c>
      <c r="K601" s="626">
        <v>235</v>
      </c>
      <c r="L601" s="625" t="s">
        <v>310</v>
      </c>
      <c r="M601" s="626">
        <v>105</v>
      </c>
      <c r="N601" s="626">
        <v>68</v>
      </c>
      <c r="O601" s="626">
        <v>26000</v>
      </c>
      <c r="P601" s="626">
        <v>4</v>
      </c>
      <c r="Q601" s="627">
        <v>628</v>
      </c>
      <c r="R601" s="627">
        <v>1500</v>
      </c>
      <c r="S601" s="625" t="s">
        <v>185</v>
      </c>
      <c r="T601" s="625" t="s">
        <v>4850</v>
      </c>
      <c r="U601" s="625">
        <v>2009</v>
      </c>
      <c r="V601" s="627"/>
      <c r="W601" s="627"/>
      <c r="X601" s="627"/>
      <c r="Y601" s="627"/>
      <c r="Z601" s="627"/>
      <c r="AA601" s="627"/>
      <c r="AB601" s="626">
        <v>11661</v>
      </c>
      <c r="AC601" s="627"/>
      <c r="AD601" s="627"/>
      <c r="AE601" s="627"/>
      <c r="AF601" s="627"/>
      <c r="AG601" s="627"/>
      <c r="AH601" s="627"/>
      <c r="AI601" s="627"/>
      <c r="AJ601" s="627"/>
      <c r="AK601" s="627"/>
      <c r="AL601" s="627"/>
      <c r="AM601" s="627"/>
      <c r="AN601" s="627"/>
      <c r="AO601" s="627"/>
      <c r="AP601" s="627"/>
      <c r="AQ601" s="627"/>
      <c r="AR601" s="627"/>
      <c r="AS601" s="627"/>
      <c r="AT601" s="627"/>
      <c r="AU601" s="627"/>
      <c r="AV601" s="627"/>
      <c r="AW601" s="627"/>
      <c r="AX601" s="218"/>
    </row>
    <row r="602" spans="1:50" ht="24" hidden="1" customHeight="1" x14ac:dyDescent="0.15">
      <c r="A602" s="216"/>
      <c r="B602" s="217"/>
      <c r="C602" s="625" t="s">
        <v>495</v>
      </c>
      <c r="D602" s="625"/>
      <c r="E602" s="625" t="s">
        <v>4851</v>
      </c>
      <c r="F602" s="625" t="s">
        <v>495</v>
      </c>
      <c r="G602" s="625" t="s">
        <v>4849</v>
      </c>
      <c r="H602" s="627"/>
      <c r="I602" s="626">
        <v>74541</v>
      </c>
      <c r="J602" s="626">
        <v>679</v>
      </c>
      <c r="K602" s="626">
        <v>667</v>
      </c>
      <c r="L602" s="625" t="s">
        <v>310</v>
      </c>
      <c r="M602" s="626">
        <v>115</v>
      </c>
      <c r="N602" s="626">
        <v>70</v>
      </c>
      <c r="O602" s="626">
        <v>8050</v>
      </c>
      <c r="P602" s="626">
        <v>1</v>
      </c>
      <c r="Q602" s="627">
        <v>145</v>
      </c>
      <c r="R602" s="627">
        <v>200</v>
      </c>
      <c r="S602" s="625" t="s">
        <v>185</v>
      </c>
      <c r="T602" s="625" t="s">
        <v>354</v>
      </c>
      <c r="U602" s="625">
        <v>2012</v>
      </c>
      <c r="V602" s="627"/>
      <c r="W602" s="627"/>
      <c r="X602" s="627"/>
      <c r="Y602" s="627"/>
      <c r="Z602" s="627"/>
      <c r="AA602" s="627"/>
      <c r="AB602" s="626">
        <v>4000</v>
      </c>
      <c r="AC602" s="627"/>
      <c r="AD602" s="627"/>
      <c r="AE602" s="627"/>
      <c r="AF602" s="627"/>
      <c r="AG602" s="627"/>
      <c r="AH602" s="627"/>
      <c r="AI602" s="627"/>
      <c r="AJ602" s="627"/>
      <c r="AK602" s="627"/>
      <c r="AL602" s="627"/>
      <c r="AM602" s="627"/>
      <c r="AN602" s="627"/>
      <c r="AO602" s="627"/>
      <c r="AP602" s="627"/>
      <c r="AQ602" s="627"/>
      <c r="AR602" s="627"/>
      <c r="AS602" s="627"/>
      <c r="AT602" s="627"/>
      <c r="AU602" s="627"/>
      <c r="AV602" s="627"/>
      <c r="AW602" s="627"/>
      <c r="AX602" s="218"/>
    </row>
    <row r="603" spans="1:50" ht="24" hidden="1" customHeight="1" x14ac:dyDescent="0.15">
      <c r="A603" s="216"/>
      <c r="B603" s="217"/>
      <c r="C603" s="625" t="s">
        <v>495</v>
      </c>
      <c r="D603" s="625"/>
      <c r="E603" s="625" t="s">
        <v>4852</v>
      </c>
      <c r="F603" s="625" t="s">
        <v>495</v>
      </c>
      <c r="G603" s="625" t="s">
        <v>12080</v>
      </c>
      <c r="H603" s="627"/>
      <c r="I603" s="626">
        <v>10224</v>
      </c>
      <c r="J603" s="626">
        <v>0</v>
      </c>
      <c r="K603" s="626">
        <v>0</v>
      </c>
      <c r="L603" s="625" t="s">
        <v>310</v>
      </c>
      <c r="M603" s="626">
        <v>101</v>
      </c>
      <c r="N603" s="626">
        <v>53</v>
      </c>
      <c r="O603" s="626">
        <v>5326</v>
      </c>
      <c r="P603" s="626">
        <v>1</v>
      </c>
      <c r="Q603" s="627"/>
      <c r="R603" s="627"/>
      <c r="S603" s="625"/>
      <c r="T603" s="625"/>
      <c r="U603" s="625">
        <v>2012</v>
      </c>
      <c r="V603" s="627"/>
      <c r="W603" s="627"/>
      <c r="X603" s="627"/>
      <c r="Y603" s="627"/>
      <c r="Z603" s="627"/>
      <c r="AA603" s="627"/>
      <c r="AB603" s="626">
        <v>1500</v>
      </c>
      <c r="AC603" s="627"/>
      <c r="AD603" s="627"/>
      <c r="AE603" s="627"/>
      <c r="AF603" s="627"/>
      <c r="AG603" s="627"/>
      <c r="AH603" s="627"/>
      <c r="AI603" s="627"/>
      <c r="AJ603" s="627"/>
      <c r="AK603" s="627"/>
      <c r="AL603" s="627"/>
      <c r="AM603" s="627"/>
      <c r="AN603" s="627"/>
      <c r="AO603" s="627"/>
      <c r="AP603" s="627"/>
      <c r="AQ603" s="627"/>
      <c r="AR603" s="627"/>
      <c r="AS603" s="627"/>
      <c r="AT603" s="627"/>
      <c r="AU603" s="627"/>
      <c r="AV603" s="627"/>
      <c r="AW603" s="627"/>
      <c r="AX603" s="218"/>
    </row>
    <row r="604" spans="1:50" ht="24" hidden="1" customHeight="1" x14ac:dyDescent="0.15">
      <c r="A604" s="216"/>
      <c r="B604" s="217"/>
      <c r="C604" s="625" t="s">
        <v>495</v>
      </c>
      <c r="D604" s="625"/>
      <c r="E604" s="625" t="s">
        <v>4853</v>
      </c>
      <c r="F604" s="625" t="s">
        <v>495</v>
      </c>
      <c r="G604" s="625" t="s">
        <v>4849</v>
      </c>
      <c r="H604" s="627"/>
      <c r="I604" s="626">
        <v>46738</v>
      </c>
      <c r="J604" s="626">
        <v>765.54</v>
      </c>
      <c r="K604" s="626">
        <v>765.54</v>
      </c>
      <c r="L604" s="625" t="s">
        <v>310</v>
      </c>
      <c r="M604" s="626">
        <v>105</v>
      </c>
      <c r="N604" s="626">
        <v>68</v>
      </c>
      <c r="O604" s="626">
        <v>19790</v>
      </c>
      <c r="P604" s="626">
        <v>3</v>
      </c>
      <c r="Q604" s="627">
        <v>850</v>
      </c>
      <c r="R604" s="627">
        <v>1500</v>
      </c>
      <c r="S604" s="625" t="s">
        <v>185</v>
      </c>
      <c r="T604" s="625" t="s">
        <v>4850</v>
      </c>
      <c r="U604" s="625">
        <v>2015</v>
      </c>
      <c r="V604" s="627"/>
      <c r="W604" s="627"/>
      <c r="X604" s="627"/>
      <c r="Y604" s="627"/>
      <c r="Z604" s="627"/>
      <c r="AA604" s="627"/>
      <c r="AB604" s="626">
        <v>7464</v>
      </c>
      <c r="AC604" s="627"/>
      <c r="AD604" s="627"/>
      <c r="AE604" s="627"/>
      <c r="AF604" s="627"/>
      <c r="AG604" s="627"/>
      <c r="AH604" s="627"/>
      <c r="AI604" s="627"/>
      <c r="AJ604" s="627"/>
      <c r="AK604" s="627"/>
      <c r="AL604" s="627"/>
      <c r="AM604" s="627"/>
      <c r="AN604" s="627"/>
      <c r="AO604" s="627"/>
      <c r="AP604" s="627"/>
      <c r="AQ604" s="627"/>
      <c r="AR604" s="627"/>
      <c r="AS604" s="627"/>
      <c r="AT604" s="627"/>
      <c r="AU604" s="627"/>
      <c r="AV604" s="627"/>
      <c r="AW604" s="627"/>
      <c r="AX604" s="218"/>
    </row>
    <row r="605" spans="1:50" ht="24" hidden="1" customHeight="1" x14ac:dyDescent="0.15">
      <c r="A605" s="216"/>
      <c r="B605" s="217"/>
      <c r="C605" s="625" t="s">
        <v>495</v>
      </c>
      <c r="D605" s="625"/>
      <c r="E605" s="625" t="s">
        <v>16031</v>
      </c>
      <c r="F605" s="625" t="s">
        <v>495</v>
      </c>
      <c r="G605" s="625" t="s">
        <v>4849</v>
      </c>
      <c r="H605" s="627"/>
      <c r="I605" s="626">
        <v>52746</v>
      </c>
      <c r="J605" s="626">
        <v>0</v>
      </c>
      <c r="K605" s="626">
        <v>0</v>
      </c>
      <c r="L605" s="625" t="s">
        <v>310</v>
      </c>
      <c r="M605" s="626">
        <v>105</v>
      </c>
      <c r="N605" s="626">
        <v>68</v>
      </c>
      <c r="O605" s="626">
        <v>7140</v>
      </c>
      <c r="P605" s="626">
        <v>1</v>
      </c>
      <c r="Q605" s="627"/>
      <c r="R605" s="627"/>
      <c r="S605" s="625"/>
      <c r="T605" s="625" t="s">
        <v>4850</v>
      </c>
      <c r="U605" s="625">
        <v>2020</v>
      </c>
      <c r="V605" s="627"/>
      <c r="W605" s="627"/>
      <c r="X605" s="627"/>
      <c r="Y605" s="627"/>
      <c r="Z605" s="627"/>
      <c r="AA605" s="627"/>
      <c r="AB605" s="626">
        <v>34600</v>
      </c>
      <c r="AC605" s="627"/>
      <c r="AD605" s="627"/>
      <c r="AE605" s="627"/>
      <c r="AF605" s="627"/>
      <c r="AG605" s="627"/>
      <c r="AH605" s="627"/>
      <c r="AI605" s="627"/>
      <c r="AJ605" s="627"/>
      <c r="AK605" s="627"/>
      <c r="AL605" s="627"/>
      <c r="AM605" s="627"/>
      <c r="AN605" s="627"/>
      <c r="AO605" s="627"/>
      <c r="AP605" s="627"/>
      <c r="AQ605" s="627"/>
      <c r="AR605" s="627"/>
      <c r="AS605" s="627"/>
      <c r="AT605" s="627"/>
      <c r="AU605" s="627"/>
      <c r="AV605" s="627"/>
      <c r="AW605" s="627"/>
      <c r="AX605" s="218"/>
    </row>
    <row r="606" spans="1:50" ht="24" hidden="1" customHeight="1" x14ac:dyDescent="0.15">
      <c r="A606" s="216"/>
      <c r="B606" s="217"/>
      <c r="C606" s="625" t="s">
        <v>4790</v>
      </c>
      <c r="D606" s="625" t="s">
        <v>2956</v>
      </c>
      <c r="E606" s="625" t="s">
        <v>4854</v>
      </c>
      <c r="F606" s="625" t="s">
        <v>4790</v>
      </c>
      <c r="G606" s="625" t="s">
        <v>10299</v>
      </c>
      <c r="H606" s="627">
        <v>1</v>
      </c>
      <c r="I606" s="626">
        <v>17667</v>
      </c>
      <c r="J606" s="626">
        <v>367.62</v>
      </c>
      <c r="K606" s="626">
        <v>465.39</v>
      </c>
      <c r="L606" s="625" t="s">
        <v>310</v>
      </c>
      <c r="M606" s="626">
        <v>105</v>
      </c>
      <c r="N606" s="626">
        <v>68</v>
      </c>
      <c r="O606" s="626">
        <v>14280</v>
      </c>
      <c r="P606" s="626">
        <v>2</v>
      </c>
      <c r="Q606" s="627">
        <v>338</v>
      </c>
      <c r="R606" s="627">
        <v>338</v>
      </c>
      <c r="S606" s="625" t="s">
        <v>499</v>
      </c>
      <c r="T606" s="625" t="s">
        <v>354</v>
      </c>
      <c r="U606" s="625">
        <v>2009</v>
      </c>
      <c r="V606" s="627"/>
      <c r="W606" s="627">
        <v>45.5</v>
      </c>
      <c r="X606" s="627">
        <v>236.5</v>
      </c>
      <c r="Y606" s="627"/>
      <c r="Z606" s="627"/>
      <c r="AA606" s="627"/>
      <c r="AB606" s="626">
        <v>2600</v>
      </c>
      <c r="AC606" s="627"/>
      <c r="AD606" s="627"/>
      <c r="AE606" s="627"/>
      <c r="AF606" s="627"/>
      <c r="AG606" s="627"/>
      <c r="AH606" s="627"/>
      <c r="AI606" s="627"/>
      <c r="AJ606" s="627" t="s">
        <v>2957</v>
      </c>
      <c r="AK606" s="627"/>
      <c r="AL606" s="627"/>
      <c r="AM606" s="627"/>
      <c r="AN606" s="627"/>
      <c r="AO606" s="627"/>
      <c r="AP606" s="627"/>
      <c r="AQ606" s="627"/>
      <c r="AR606" s="627"/>
      <c r="AS606" s="627"/>
      <c r="AT606" s="627"/>
      <c r="AU606" s="627"/>
      <c r="AV606" s="627"/>
      <c r="AW606" s="627"/>
      <c r="AX606" s="218"/>
    </row>
    <row r="607" spans="1:50" ht="24" hidden="1" customHeight="1" x14ac:dyDescent="0.15">
      <c r="A607" s="216"/>
      <c r="B607" s="217"/>
      <c r="C607" s="625" t="s">
        <v>4790</v>
      </c>
      <c r="D607" s="625" t="s">
        <v>4856</v>
      </c>
      <c r="E607" s="625" t="s">
        <v>4857</v>
      </c>
      <c r="F607" s="625" t="s">
        <v>4790</v>
      </c>
      <c r="G607" s="625" t="s">
        <v>4858</v>
      </c>
      <c r="H607" s="627">
        <v>6</v>
      </c>
      <c r="I607" s="626">
        <v>19830</v>
      </c>
      <c r="J607" s="626"/>
      <c r="K607" s="626"/>
      <c r="L607" s="625" t="s">
        <v>154</v>
      </c>
      <c r="M607" s="626">
        <v>66</v>
      </c>
      <c r="N607" s="626">
        <v>100</v>
      </c>
      <c r="O607" s="626">
        <v>6600</v>
      </c>
      <c r="P607" s="626">
        <v>1</v>
      </c>
      <c r="Q607" s="627"/>
      <c r="R607" s="627">
        <v>1000</v>
      </c>
      <c r="S607" s="625" t="s">
        <v>185</v>
      </c>
      <c r="T607" s="625"/>
      <c r="U607" s="625">
        <v>2003</v>
      </c>
      <c r="V607" s="627"/>
      <c r="W607" s="627">
        <v>50</v>
      </c>
      <c r="X607" s="627"/>
      <c r="Y607" s="627">
        <v>50</v>
      </c>
      <c r="Z607" s="627"/>
      <c r="AA607" s="627"/>
      <c r="AB607" s="626">
        <v>100</v>
      </c>
      <c r="AC607" s="627"/>
      <c r="AD607" s="627"/>
      <c r="AE607" s="627"/>
      <c r="AF607" s="627"/>
      <c r="AG607" s="627"/>
      <c r="AH607" s="627"/>
      <c r="AI607" s="627"/>
      <c r="AJ607" s="627"/>
      <c r="AK607" s="627"/>
      <c r="AL607" s="627"/>
      <c r="AM607" s="627"/>
      <c r="AN607" s="627"/>
      <c r="AO607" s="627"/>
      <c r="AP607" s="627"/>
      <c r="AQ607" s="627"/>
      <c r="AR607" s="627"/>
      <c r="AS607" s="627"/>
      <c r="AT607" s="627"/>
      <c r="AU607" s="627"/>
      <c r="AV607" s="627"/>
      <c r="AW607" s="627"/>
      <c r="AX607" s="218"/>
    </row>
    <row r="608" spans="1:50" ht="24" hidden="1" customHeight="1" x14ac:dyDescent="0.15">
      <c r="A608" s="216"/>
      <c r="B608" s="217"/>
      <c r="C608" s="625" t="s">
        <v>4790</v>
      </c>
      <c r="D608" s="625"/>
      <c r="E608" s="625" t="s">
        <v>10300</v>
      </c>
      <c r="F608" s="625" t="s">
        <v>4790</v>
      </c>
      <c r="G608" s="625" t="s">
        <v>4855</v>
      </c>
      <c r="H608" s="627"/>
      <c r="I608" s="626">
        <v>5855</v>
      </c>
      <c r="J608" s="626"/>
      <c r="K608" s="626"/>
      <c r="L608" s="625" t="s">
        <v>310</v>
      </c>
      <c r="M608" s="626">
        <v>53</v>
      </c>
      <c r="N608" s="626">
        <v>94</v>
      </c>
      <c r="O608" s="626">
        <v>4982</v>
      </c>
      <c r="P608" s="626">
        <v>1</v>
      </c>
      <c r="Q608" s="627">
        <v>60</v>
      </c>
      <c r="R608" s="627">
        <v>25</v>
      </c>
      <c r="S608" s="625" t="s">
        <v>838</v>
      </c>
      <c r="T608" s="625"/>
      <c r="U608" s="625">
        <v>2010</v>
      </c>
      <c r="V608" s="627"/>
      <c r="W608" s="627"/>
      <c r="X608" s="627"/>
      <c r="Y608" s="627"/>
      <c r="Z608" s="627"/>
      <c r="AA608" s="627"/>
      <c r="AB608" s="626">
        <v>394</v>
      </c>
      <c r="AC608" s="627"/>
      <c r="AD608" s="627"/>
      <c r="AE608" s="627"/>
      <c r="AF608" s="627"/>
      <c r="AG608" s="627"/>
      <c r="AH608" s="627"/>
      <c r="AI608" s="627"/>
      <c r="AJ608" s="627"/>
      <c r="AK608" s="627"/>
      <c r="AL608" s="627"/>
      <c r="AM608" s="627"/>
      <c r="AN608" s="627"/>
      <c r="AO608" s="627"/>
      <c r="AP608" s="627"/>
      <c r="AQ608" s="627"/>
      <c r="AR608" s="627"/>
      <c r="AS608" s="627"/>
      <c r="AT608" s="627"/>
      <c r="AU608" s="627"/>
      <c r="AV608" s="627"/>
      <c r="AW608" s="627"/>
      <c r="AX608" s="218"/>
    </row>
    <row r="609" spans="1:50" ht="24" hidden="1" customHeight="1" x14ac:dyDescent="0.15">
      <c r="A609" s="216"/>
      <c r="B609" s="217"/>
      <c r="C609" s="625" t="s">
        <v>4790</v>
      </c>
      <c r="D609" s="625"/>
      <c r="E609" s="625" t="s">
        <v>4859</v>
      </c>
      <c r="F609" s="625" t="s">
        <v>4790</v>
      </c>
      <c r="G609" s="625" t="s">
        <v>10299</v>
      </c>
      <c r="H609" s="627"/>
      <c r="I609" s="626">
        <v>14280</v>
      </c>
      <c r="J609" s="626">
        <v>273.47000000000003</v>
      </c>
      <c r="K609" s="626">
        <v>273.47000000000003</v>
      </c>
      <c r="L609" s="625" t="s">
        <v>310</v>
      </c>
      <c r="M609" s="626">
        <v>105</v>
      </c>
      <c r="N609" s="626">
        <v>68</v>
      </c>
      <c r="O609" s="626">
        <v>14280</v>
      </c>
      <c r="P609" s="626">
        <v>2</v>
      </c>
      <c r="Q609" s="627">
        <v>500</v>
      </c>
      <c r="R609" s="627">
        <v>500</v>
      </c>
      <c r="S609" s="625" t="s">
        <v>185</v>
      </c>
      <c r="T609" s="625" t="s">
        <v>354</v>
      </c>
      <c r="U609" s="625">
        <v>2011</v>
      </c>
      <c r="V609" s="627"/>
      <c r="W609" s="627"/>
      <c r="X609" s="627"/>
      <c r="Y609" s="627"/>
      <c r="Z609" s="627"/>
      <c r="AA609" s="627"/>
      <c r="AB609" s="626">
        <v>7238</v>
      </c>
      <c r="AC609" s="627"/>
      <c r="AD609" s="627"/>
      <c r="AE609" s="627"/>
      <c r="AF609" s="627"/>
      <c r="AG609" s="627"/>
      <c r="AH609" s="627"/>
      <c r="AI609" s="627"/>
      <c r="AJ609" s="627"/>
      <c r="AK609" s="627"/>
      <c r="AL609" s="627"/>
      <c r="AM609" s="627"/>
      <c r="AN609" s="627"/>
      <c r="AO609" s="627"/>
      <c r="AP609" s="627"/>
      <c r="AQ609" s="627"/>
      <c r="AR609" s="627"/>
      <c r="AS609" s="627"/>
      <c r="AT609" s="627"/>
      <c r="AU609" s="627"/>
      <c r="AV609" s="627"/>
      <c r="AW609" s="627"/>
      <c r="AX609" s="218"/>
    </row>
    <row r="610" spans="1:50" ht="24" hidden="1" customHeight="1" x14ac:dyDescent="0.15">
      <c r="A610" s="216"/>
      <c r="B610" s="217"/>
      <c r="C610" s="625" t="s">
        <v>4790</v>
      </c>
      <c r="D610" s="625"/>
      <c r="E610" s="625" t="s">
        <v>4860</v>
      </c>
      <c r="F610" s="625" t="s">
        <v>4790</v>
      </c>
      <c r="G610" s="625" t="s">
        <v>10299</v>
      </c>
      <c r="H610" s="627"/>
      <c r="I610" s="626">
        <v>11760</v>
      </c>
      <c r="J610" s="626"/>
      <c r="K610" s="626"/>
      <c r="L610" s="625" t="s">
        <v>503</v>
      </c>
      <c r="M610" s="626">
        <v>140</v>
      </c>
      <c r="N610" s="626">
        <v>84</v>
      </c>
      <c r="O610" s="626">
        <v>11760</v>
      </c>
      <c r="P610" s="626">
        <v>1</v>
      </c>
      <c r="Q610" s="627">
        <v>700</v>
      </c>
      <c r="R610" s="627">
        <v>700</v>
      </c>
      <c r="S610" s="625" t="s">
        <v>185</v>
      </c>
      <c r="T610" s="625" t="s">
        <v>354</v>
      </c>
      <c r="U610" s="625">
        <v>2011</v>
      </c>
      <c r="V610" s="627"/>
      <c r="W610" s="627"/>
      <c r="X610" s="627"/>
      <c r="Y610" s="627"/>
      <c r="Z610" s="627"/>
      <c r="AA610" s="627"/>
      <c r="AB610" s="626"/>
      <c r="AC610" s="627"/>
      <c r="AD610" s="627"/>
      <c r="AE610" s="627"/>
      <c r="AF610" s="627"/>
      <c r="AG610" s="627"/>
      <c r="AH610" s="627"/>
      <c r="AI610" s="627"/>
      <c r="AJ610" s="627"/>
      <c r="AK610" s="627"/>
      <c r="AL610" s="627"/>
      <c r="AM610" s="627"/>
      <c r="AN610" s="627"/>
      <c r="AO610" s="627"/>
      <c r="AP610" s="627"/>
      <c r="AQ610" s="627"/>
      <c r="AR610" s="627"/>
      <c r="AS610" s="627"/>
      <c r="AT610" s="627"/>
      <c r="AU610" s="627"/>
      <c r="AV610" s="627"/>
      <c r="AW610" s="627"/>
      <c r="AX610" s="218"/>
    </row>
    <row r="611" spans="1:50" ht="24" hidden="1" customHeight="1" x14ac:dyDescent="0.15">
      <c r="A611" s="216"/>
      <c r="B611" s="217"/>
      <c r="C611" s="625" t="s">
        <v>4790</v>
      </c>
      <c r="D611" s="625"/>
      <c r="E611" s="625" t="s">
        <v>4861</v>
      </c>
      <c r="F611" s="625" t="s">
        <v>4790</v>
      </c>
      <c r="G611" s="625" t="s">
        <v>4862</v>
      </c>
      <c r="H611" s="627"/>
      <c r="I611" s="626">
        <v>14441</v>
      </c>
      <c r="J611" s="626">
        <v>99.7</v>
      </c>
      <c r="K611" s="626">
        <v>99.7</v>
      </c>
      <c r="L611" s="625" t="s">
        <v>310</v>
      </c>
      <c r="M611" s="626">
        <v>111</v>
      </c>
      <c r="N611" s="626">
        <v>74</v>
      </c>
      <c r="O611" s="626">
        <v>8214</v>
      </c>
      <c r="P611" s="626">
        <v>1</v>
      </c>
      <c r="Q611" s="627">
        <v>150</v>
      </c>
      <c r="R611" s="627">
        <v>150</v>
      </c>
      <c r="S611" s="625" t="s">
        <v>185</v>
      </c>
      <c r="T611" s="625" t="s">
        <v>354</v>
      </c>
      <c r="U611" s="625">
        <v>2014</v>
      </c>
      <c r="V611" s="627"/>
      <c r="W611" s="627"/>
      <c r="X611" s="627"/>
      <c r="Y611" s="627"/>
      <c r="Z611" s="627"/>
      <c r="AA611" s="627"/>
      <c r="AB611" s="626">
        <v>1200</v>
      </c>
      <c r="AC611" s="627"/>
      <c r="AD611" s="627"/>
      <c r="AE611" s="627"/>
      <c r="AF611" s="627"/>
      <c r="AG611" s="627"/>
      <c r="AH611" s="627"/>
      <c r="AI611" s="627"/>
      <c r="AJ611" s="627"/>
      <c r="AK611" s="627"/>
      <c r="AL611" s="627"/>
      <c r="AM611" s="627"/>
      <c r="AN611" s="627"/>
      <c r="AO611" s="627"/>
      <c r="AP611" s="627"/>
      <c r="AQ611" s="627"/>
      <c r="AR611" s="627"/>
      <c r="AS611" s="627"/>
      <c r="AT611" s="627"/>
      <c r="AU611" s="627"/>
      <c r="AV611" s="627"/>
      <c r="AW611" s="627"/>
      <c r="AX611" s="218"/>
    </row>
    <row r="612" spans="1:50" ht="24" hidden="1" customHeight="1" x14ac:dyDescent="0.15">
      <c r="A612" s="216"/>
      <c r="B612" s="217"/>
      <c r="C612" s="625" t="s">
        <v>4790</v>
      </c>
      <c r="D612" s="625"/>
      <c r="E612" s="625" t="s">
        <v>4863</v>
      </c>
      <c r="F612" s="625" t="s">
        <v>4790</v>
      </c>
      <c r="G612" s="625" t="s">
        <v>4864</v>
      </c>
      <c r="H612" s="627"/>
      <c r="I612" s="626">
        <v>20836</v>
      </c>
      <c r="J612" s="626">
        <v>100</v>
      </c>
      <c r="K612" s="626">
        <v>99.7</v>
      </c>
      <c r="L612" s="625" t="s">
        <v>310</v>
      </c>
      <c r="M612" s="626">
        <v>103</v>
      </c>
      <c r="N612" s="626">
        <v>112</v>
      </c>
      <c r="O612" s="626">
        <v>11536</v>
      </c>
      <c r="P612" s="626">
        <v>1</v>
      </c>
      <c r="Q612" s="627">
        <v>400</v>
      </c>
      <c r="R612" s="627">
        <v>400</v>
      </c>
      <c r="S612" s="625" t="s">
        <v>185</v>
      </c>
      <c r="T612" s="625" t="s">
        <v>354</v>
      </c>
      <c r="U612" s="625">
        <v>2014</v>
      </c>
      <c r="V612" s="627"/>
      <c r="W612" s="627"/>
      <c r="X612" s="627"/>
      <c r="Y612" s="627"/>
      <c r="Z612" s="627"/>
      <c r="AA612" s="627"/>
      <c r="AB612" s="626">
        <v>2900</v>
      </c>
      <c r="AC612" s="627"/>
      <c r="AD612" s="627"/>
      <c r="AE612" s="627"/>
      <c r="AF612" s="627"/>
      <c r="AG612" s="627"/>
      <c r="AH612" s="627"/>
      <c r="AI612" s="627"/>
      <c r="AJ612" s="627"/>
      <c r="AK612" s="627"/>
      <c r="AL612" s="627"/>
      <c r="AM612" s="627"/>
      <c r="AN612" s="627"/>
      <c r="AO612" s="627"/>
      <c r="AP612" s="627"/>
      <c r="AQ612" s="627"/>
      <c r="AR612" s="627"/>
      <c r="AS612" s="627"/>
      <c r="AT612" s="627"/>
      <c r="AU612" s="627"/>
      <c r="AV612" s="627"/>
      <c r="AW612" s="627"/>
      <c r="AX612" s="218"/>
    </row>
    <row r="613" spans="1:50" ht="24" hidden="1" customHeight="1" x14ac:dyDescent="0.15">
      <c r="A613" s="216"/>
      <c r="B613" s="217"/>
      <c r="C613" s="625" t="s">
        <v>4790</v>
      </c>
      <c r="D613" s="625"/>
      <c r="E613" s="625" t="s">
        <v>14164</v>
      </c>
      <c r="F613" s="625" t="s">
        <v>4790</v>
      </c>
      <c r="G613" s="625" t="s">
        <v>4790</v>
      </c>
      <c r="H613" s="627"/>
      <c r="I613" s="626">
        <v>9161</v>
      </c>
      <c r="J613" s="626">
        <v>94</v>
      </c>
      <c r="K613" s="626">
        <v>94</v>
      </c>
      <c r="L613" s="625" t="s">
        <v>310</v>
      </c>
      <c r="M613" s="626">
        <v>115</v>
      </c>
      <c r="N613" s="626">
        <v>80</v>
      </c>
      <c r="O613" s="626">
        <v>9161</v>
      </c>
      <c r="P613" s="626">
        <v>1</v>
      </c>
      <c r="Q613" s="627">
        <v>300</v>
      </c>
      <c r="R613" s="627">
        <v>300</v>
      </c>
      <c r="S613" s="625" t="s">
        <v>185</v>
      </c>
      <c r="T613" s="625" t="s">
        <v>354</v>
      </c>
      <c r="U613" s="625">
        <v>2018</v>
      </c>
      <c r="V613" s="627"/>
      <c r="W613" s="627"/>
      <c r="X613" s="627"/>
      <c r="Y613" s="627"/>
      <c r="Z613" s="627"/>
      <c r="AA613" s="627"/>
      <c r="AB613" s="626">
        <v>3100</v>
      </c>
      <c r="AC613" s="627"/>
      <c r="AD613" s="627"/>
      <c r="AE613" s="627"/>
      <c r="AF613" s="627"/>
      <c r="AG613" s="627"/>
      <c r="AH613" s="627"/>
      <c r="AI613" s="627"/>
      <c r="AJ613" s="627"/>
      <c r="AK613" s="627"/>
      <c r="AL613" s="627"/>
      <c r="AM613" s="627"/>
      <c r="AN613" s="627"/>
      <c r="AO613" s="627"/>
      <c r="AP613" s="627"/>
      <c r="AQ613" s="627"/>
      <c r="AR613" s="627"/>
      <c r="AS613" s="627"/>
      <c r="AT613" s="627"/>
      <c r="AU613" s="627"/>
      <c r="AV613" s="627"/>
      <c r="AW613" s="627"/>
      <c r="AX613" s="218"/>
    </row>
    <row r="614" spans="1:50" ht="24" hidden="1" customHeight="1" x14ac:dyDescent="0.15">
      <c r="A614" s="216"/>
      <c r="B614" s="217"/>
      <c r="C614" s="625" t="s">
        <v>4790</v>
      </c>
      <c r="D614" s="625"/>
      <c r="E614" s="625" t="s">
        <v>14165</v>
      </c>
      <c r="F614" s="625" t="s">
        <v>4790</v>
      </c>
      <c r="G614" s="625" t="s">
        <v>4790</v>
      </c>
      <c r="H614" s="627"/>
      <c r="I614" s="626">
        <v>1196</v>
      </c>
      <c r="J614" s="626">
        <v>94</v>
      </c>
      <c r="K614" s="626">
        <v>94</v>
      </c>
      <c r="L614" s="625" t="s">
        <v>310</v>
      </c>
      <c r="M614" s="626">
        <v>46</v>
      </c>
      <c r="N614" s="626">
        <v>26</v>
      </c>
      <c r="O614" s="626">
        <v>1196</v>
      </c>
      <c r="P614" s="626">
        <v>1</v>
      </c>
      <c r="Q614" s="627"/>
      <c r="R614" s="627"/>
      <c r="S614" s="625"/>
      <c r="T614" s="625"/>
      <c r="U614" s="625">
        <v>2018</v>
      </c>
      <c r="V614" s="627"/>
      <c r="W614" s="627"/>
      <c r="X614" s="627"/>
      <c r="Y614" s="627"/>
      <c r="Z614" s="627"/>
      <c r="AA614" s="627"/>
      <c r="AB614" s="626">
        <v>3100</v>
      </c>
      <c r="AC614" s="627"/>
      <c r="AD614" s="627"/>
      <c r="AE614" s="627"/>
      <c r="AF614" s="627"/>
      <c r="AG614" s="627"/>
      <c r="AH614" s="627"/>
      <c r="AI614" s="627"/>
      <c r="AJ614" s="627"/>
      <c r="AK614" s="627"/>
      <c r="AL614" s="627"/>
      <c r="AM614" s="627"/>
      <c r="AN614" s="627"/>
      <c r="AO614" s="627"/>
      <c r="AP614" s="627"/>
      <c r="AQ614" s="627"/>
      <c r="AR614" s="627"/>
      <c r="AS614" s="627"/>
      <c r="AT614" s="627"/>
      <c r="AU614" s="627"/>
      <c r="AV614" s="627"/>
      <c r="AW614" s="627"/>
      <c r="AX614" s="218"/>
    </row>
    <row r="615" spans="1:50" ht="24" hidden="1" customHeight="1" x14ac:dyDescent="0.15">
      <c r="A615" s="216"/>
      <c r="B615" s="1513"/>
      <c r="C615" s="625" t="s">
        <v>4790</v>
      </c>
      <c r="D615" s="625"/>
      <c r="E615" s="625" t="s">
        <v>17269</v>
      </c>
      <c r="F615" s="625" t="s">
        <v>4790</v>
      </c>
      <c r="G615" s="625" t="s">
        <v>4790</v>
      </c>
      <c r="H615" s="627"/>
      <c r="I615" s="626">
        <v>32203</v>
      </c>
      <c r="J615" s="626">
        <v>210</v>
      </c>
      <c r="K615" s="626">
        <v>353</v>
      </c>
      <c r="L615" s="625" t="s">
        <v>2195</v>
      </c>
      <c r="M615" s="626">
        <v>68</v>
      </c>
      <c r="N615" s="626">
        <v>46</v>
      </c>
      <c r="O615" s="626">
        <v>12512</v>
      </c>
      <c r="P615" s="626">
        <v>4</v>
      </c>
      <c r="Q615" s="627">
        <v>234</v>
      </c>
      <c r="R615" s="627">
        <v>234</v>
      </c>
      <c r="S615" s="625" t="s">
        <v>2220</v>
      </c>
      <c r="T615" s="625" t="s">
        <v>2230</v>
      </c>
      <c r="U615" s="625">
        <v>2022</v>
      </c>
      <c r="V615" s="627"/>
      <c r="W615" s="627"/>
      <c r="X615" s="627"/>
      <c r="Y615" s="627"/>
      <c r="Z615" s="627"/>
      <c r="AA615" s="627"/>
      <c r="AB615" s="626">
        <v>4500</v>
      </c>
      <c r="AC615" s="627"/>
      <c r="AD615" s="627"/>
      <c r="AE615" s="627"/>
      <c r="AF615" s="627"/>
      <c r="AG615" s="627"/>
      <c r="AH615" s="627"/>
      <c r="AI615" s="627"/>
      <c r="AJ615" s="627"/>
      <c r="AK615" s="627"/>
      <c r="AL615" s="627"/>
      <c r="AM615" s="627"/>
      <c r="AN615" s="627"/>
      <c r="AO615" s="627"/>
      <c r="AP615" s="627"/>
      <c r="AQ615" s="627"/>
      <c r="AR615" s="627"/>
      <c r="AS615" s="627"/>
      <c r="AT615" s="627"/>
      <c r="AU615" s="627"/>
      <c r="AV615" s="627"/>
      <c r="AW615" s="627"/>
      <c r="AX615" s="218"/>
    </row>
    <row r="616" spans="1:50" ht="24" hidden="1" customHeight="1" x14ac:dyDescent="0.15">
      <c r="A616" s="216"/>
      <c r="B616" s="217"/>
      <c r="C616" s="625" t="s">
        <v>779</v>
      </c>
      <c r="D616" s="625"/>
      <c r="E616" s="625" t="s">
        <v>4865</v>
      </c>
      <c r="F616" s="625" t="s">
        <v>779</v>
      </c>
      <c r="G616" s="625" t="s">
        <v>779</v>
      </c>
      <c r="H616" s="627"/>
      <c r="I616" s="626">
        <v>31619</v>
      </c>
      <c r="J616" s="626">
        <v>215</v>
      </c>
      <c r="K616" s="626">
        <v>215</v>
      </c>
      <c r="L616" s="625" t="s">
        <v>310</v>
      </c>
      <c r="M616" s="626">
        <v>64</v>
      </c>
      <c r="N616" s="626">
        <v>105</v>
      </c>
      <c r="O616" s="626">
        <v>13440</v>
      </c>
      <c r="P616" s="626">
        <v>2</v>
      </c>
      <c r="Q616" s="627">
        <v>1520</v>
      </c>
      <c r="R616" s="627">
        <v>2000</v>
      </c>
      <c r="S616" s="625" t="s">
        <v>185</v>
      </c>
      <c r="T616" s="625" t="s">
        <v>4850</v>
      </c>
      <c r="U616" s="625">
        <v>2008</v>
      </c>
      <c r="V616" s="627"/>
      <c r="W616" s="627"/>
      <c r="X616" s="627"/>
      <c r="Y616" s="627"/>
      <c r="Z616" s="627"/>
      <c r="AA616" s="627"/>
      <c r="AB616" s="626">
        <v>4000</v>
      </c>
      <c r="AC616" s="627"/>
      <c r="AD616" s="627"/>
      <c r="AE616" s="627"/>
      <c r="AF616" s="627"/>
      <c r="AG616" s="627"/>
      <c r="AH616" s="627"/>
      <c r="AI616" s="627"/>
      <c r="AJ616" s="627"/>
      <c r="AK616" s="627"/>
      <c r="AL616" s="627"/>
      <c r="AM616" s="627"/>
      <c r="AN616" s="627"/>
      <c r="AO616" s="627"/>
      <c r="AP616" s="627"/>
      <c r="AQ616" s="627"/>
      <c r="AR616" s="627"/>
      <c r="AS616" s="627"/>
      <c r="AT616" s="627"/>
      <c r="AU616" s="627"/>
      <c r="AV616" s="627"/>
      <c r="AW616" s="627"/>
      <c r="AX616" s="218"/>
    </row>
    <row r="617" spans="1:50" ht="24" hidden="1" customHeight="1" x14ac:dyDescent="0.15">
      <c r="A617" s="216"/>
      <c r="B617" s="217"/>
      <c r="C617" s="625" t="s">
        <v>779</v>
      </c>
      <c r="D617" s="625"/>
      <c r="E617" s="625" t="s">
        <v>4865</v>
      </c>
      <c r="F617" s="625" t="s">
        <v>779</v>
      </c>
      <c r="G617" s="625" t="s">
        <v>779</v>
      </c>
      <c r="H617" s="627"/>
      <c r="I617" s="626">
        <v>21181</v>
      </c>
      <c r="J617" s="626">
        <v>580</v>
      </c>
      <c r="K617" s="626">
        <v>1188</v>
      </c>
      <c r="L617" s="625" t="s">
        <v>310</v>
      </c>
      <c r="M617" s="626">
        <v>68</v>
      </c>
      <c r="N617" s="626">
        <v>105</v>
      </c>
      <c r="O617" s="626">
        <v>7140</v>
      </c>
      <c r="P617" s="626">
        <v>1</v>
      </c>
      <c r="Q617" s="627">
        <v>1000</v>
      </c>
      <c r="R617" s="627">
        <v>1300</v>
      </c>
      <c r="S617" s="625" t="s">
        <v>185</v>
      </c>
      <c r="T617" s="625" t="s">
        <v>354</v>
      </c>
      <c r="U617" s="625">
        <v>2008</v>
      </c>
      <c r="V617" s="627"/>
      <c r="W617" s="627"/>
      <c r="X617" s="627"/>
      <c r="Y617" s="627"/>
      <c r="Z617" s="627"/>
      <c r="AA617" s="627"/>
      <c r="AB617" s="626">
        <v>2180</v>
      </c>
      <c r="AC617" s="627"/>
      <c r="AD617" s="627"/>
      <c r="AE617" s="627"/>
      <c r="AF617" s="627"/>
      <c r="AG617" s="627"/>
      <c r="AH617" s="627"/>
      <c r="AI617" s="627"/>
      <c r="AJ617" s="627"/>
      <c r="AK617" s="627"/>
      <c r="AL617" s="627"/>
      <c r="AM617" s="627"/>
      <c r="AN617" s="627"/>
      <c r="AO617" s="627"/>
      <c r="AP617" s="627"/>
      <c r="AQ617" s="627"/>
      <c r="AR617" s="627"/>
      <c r="AS617" s="627"/>
      <c r="AT617" s="627"/>
      <c r="AU617" s="627"/>
      <c r="AV617" s="627"/>
      <c r="AW617" s="627"/>
      <c r="AX617" s="218"/>
    </row>
    <row r="618" spans="1:50" ht="24" hidden="1" customHeight="1" x14ac:dyDescent="0.15">
      <c r="A618" s="216"/>
      <c r="B618" s="217"/>
      <c r="C618" s="625" t="s">
        <v>779</v>
      </c>
      <c r="D618" s="625"/>
      <c r="E618" s="625" t="s">
        <v>4866</v>
      </c>
      <c r="F618" s="625" t="s">
        <v>779</v>
      </c>
      <c r="G618" s="625" t="s">
        <v>779</v>
      </c>
      <c r="H618" s="627"/>
      <c r="I618" s="626">
        <v>99494</v>
      </c>
      <c r="J618" s="626">
        <v>1397</v>
      </c>
      <c r="K618" s="626">
        <v>2746</v>
      </c>
      <c r="L618" s="625" t="s">
        <v>310</v>
      </c>
      <c r="M618" s="626">
        <v>76</v>
      </c>
      <c r="N618" s="626">
        <v>120</v>
      </c>
      <c r="O618" s="626">
        <v>17385</v>
      </c>
      <c r="P618" s="626">
        <v>3</v>
      </c>
      <c r="Q618" s="627">
        <v>100</v>
      </c>
      <c r="R618" s="627">
        <v>100</v>
      </c>
      <c r="S618" s="625" t="s">
        <v>185</v>
      </c>
      <c r="T618" s="625" t="s">
        <v>354</v>
      </c>
      <c r="U618" s="625">
        <v>2011</v>
      </c>
      <c r="V618" s="627"/>
      <c r="W618" s="627"/>
      <c r="X618" s="627"/>
      <c r="Y618" s="627"/>
      <c r="Z618" s="627"/>
      <c r="AA618" s="627"/>
      <c r="AB618" s="626">
        <v>12500</v>
      </c>
      <c r="AC618" s="627"/>
      <c r="AD618" s="627"/>
      <c r="AE618" s="627"/>
      <c r="AF618" s="627"/>
      <c r="AG618" s="627"/>
      <c r="AH618" s="627"/>
      <c r="AI618" s="627"/>
      <c r="AJ618" s="627"/>
      <c r="AK618" s="627"/>
      <c r="AL618" s="627"/>
      <c r="AM618" s="627"/>
      <c r="AN618" s="627"/>
      <c r="AO618" s="627"/>
      <c r="AP618" s="627"/>
      <c r="AQ618" s="627"/>
      <c r="AR618" s="627"/>
      <c r="AS618" s="627"/>
      <c r="AT618" s="627"/>
      <c r="AU618" s="627"/>
      <c r="AV618" s="627"/>
      <c r="AW618" s="627"/>
      <c r="AX618" s="218"/>
    </row>
    <row r="619" spans="1:50" ht="24" hidden="1" customHeight="1" x14ac:dyDescent="0.15">
      <c r="A619" s="216"/>
      <c r="B619" s="217"/>
      <c r="C619" s="625" t="s">
        <v>4800</v>
      </c>
      <c r="D619" s="625"/>
      <c r="E619" s="625" t="s">
        <v>4867</v>
      </c>
      <c r="F619" s="625" t="s">
        <v>4800</v>
      </c>
      <c r="G619" s="625" t="s">
        <v>4800</v>
      </c>
      <c r="H619" s="627"/>
      <c r="I619" s="626">
        <v>8970</v>
      </c>
      <c r="J619" s="626"/>
      <c r="K619" s="626"/>
      <c r="L619" s="625" t="s">
        <v>310</v>
      </c>
      <c r="M619" s="626">
        <v>78</v>
      </c>
      <c r="N619" s="626">
        <v>115</v>
      </c>
      <c r="O619" s="626">
        <v>8970</v>
      </c>
      <c r="P619" s="626">
        <v>1</v>
      </c>
      <c r="Q619" s="627"/>
      <c r="R619" s="627">
        <v>300</v>
      </c>
      <c r="S619" s="625" t="s">
        <v>185</v>
      </c>
      <c r="T619" s="625" t="s">
        <v>354</v>
      </c>
      <c r="U619" s="625">
        <v>2008</v>
      </c>
      <c r="V619" s="627"/>
      <c r="W619" s="627"/>
      <c r="X619" s="627"/>
      <c r="Y619" s="627"/>
      <c r="Z619" s="627"/>
      <c r="AA619" s="627"/>
      <c r="AB619" s="627">
        <v>1430</v>
      </c>
      <c r="AC619" s="627"/>
      <c r="AD619" s="627"/>
      <c r="AE619" s="627"/>
      <c r="AF619" s="627"/>
      <c r="AG619" s="627"/>
      <c r="AH619" s="627"/>
      <c r="AI619" s="627"/>
      <c r="AJ619" s="627"/>
      <c r="AK619" s="627"/>
      <c r="AL619" s="627"/>
      <c r="AM619" s="627"/>
      <c r="AN619" s="627"/>
      <c r="AO619" s="627"/>
      <c r="AP619" s="627"/>
      <c r="AQ619" s="627"/>
      <c r="AR619" s="627"/>
      <c r="AS619" s="627"/>
      <c r="AT619" s="627"/>
      <c r="AU619" s="627"/>
      <c r="AV619" s="627"/>
      <c r="AW619" s="627"/>
      <c r="AX619" s="218" t="s">
        <v>4868</v>
      </c>
    </row>
    <row r="620" spans="1:50" ht="24" hidden="1" customHeight="1" x14ac:dyDescent="0.15">
      <c r="A620" s="216"/>
      <c r="B620" s="217"/>
      <c r="C620" s="625" t="s">
        <v>4800</v>
      </c>
      <c r="D620" s="625"/>
      <c r="E620" s="625" t="s">
        <v>4867</v>
      </c>
      <c r="F620" s="625" t="s">
        <v>4800</v>
      </c>
      <c r="G620" s="625" t="s">
        <v>4800</v>
      </c>
      <c r="H620" s="627"/>
      <c r="I620" s="626">
        <v>7350</v>
      </c>
      <c r="J620" s="626"/>
      <c r="K620" s="626"/>
      <c r="L620" s="625" t="s">
        <v>310</v>
      </c>
      <c r="M620" s="626">
        <v>70</v>
      </c>
      <c r="N620" s="626">
        <v>105</v>
      </c>
      <c r="O620" s="626">
        <v>7350</v>
      </c>
      <c r="P620" s="626">
        <v>1</v>
      </c>
      <c r="Q620" s="627">
        <v>363</v>
      </c>
      <c r="R620" s="627">
        <v>363</v>
      </c>
      <c r="S620" s="625" t="s">
        <v>499</v>
      </c>
      <c r="T620" s="625" t="s">
        <v>4869</v>
      </c>
      <c r="U620" s="625">
        <v>2008</v>
      </c>
      <c r="V620" s="627"/>
      <c r="W620" s="627"/>
      <c r="X620" s="627"/>
      <c r="Y620" s="627"/>
      <c r="Z620" s="627"/>
      <c r="AA620" s="627"/>
      <c r="AB620" s="626">
        <v>1000</v>
      </c>
      <c r="AC620" s="627"/>
      <c r="AD620" s="627"/>
      <c r="AE620" s="627"/>
      <c r="AF620" s="627"/>
      <c r="AG620" s="627"/>
      <c r="AH620" s="627"/>
      <c r="AI620" s="627"/>
      <c r="AJ620" s="627"/>
      <c r="AK620" s="627"/>
      <c r="AL620" s="627"/>
      <c r="AM620" s="627"/>
      <c r="AN620" s="627"/>
      <c r="AO620" s="627"/>
      <c r="AP620" s="627"/>
      <c r="AQ620" s="627"/>
      <c r="AR620" s="627"/>
      <c r="AS620" s="627"/>
      <c r="AT620" s="627"/>
      <c r="AU620" s="627"/>
      <c r="AV620" s="627"/>
      <c r="AW620" s="627"/>
      <c r="AX620" s="218" t="s">
        <v>4870</v>
      </c>
    </row>
    <row r="621" spans="1:50" ht="24" hidden="1" customHeight="1" x14ac:dyDescent="0.15">
      <c r="A621" s="216"/>
      <c r="B621" s="217"/>
      <c r="C621" s="625" t="s">
        <v>4800</v>
      </c>
      <c r="D621" s="625"/>
      <c r="E621" s="625" t="s">
        <v>4802</v>
      </c>
      <c r="F621" s="625" t="s">
        <v>4800</v>
      </c>
      <c r="G621" s="625" t="s">
        <v>4800</v>
      </c>
      <c r="H621" s="627"/>
      <c r="I621" s="647">
        <v>44812</v>
      </c>
      <c r="J621" s="647">
        <v>7730</v>
      </c>
      <c r="K621" s="647">
        <v>5074</v>
      </c>
      <c r="L621" s="625" t="s">
        <v>154</v>
      </c>
      <c r="M621" s="626">
        <v>75</v>
      </c>
      <c r="N621" s="626">
        <v>100</v>
      </c>
      <c r="O621" s="626">
        <v>7500</v>
      </c>
      <c r="P621" s="626">
        <v>1</v>
      </c>
      <c r="Q621" s="876">
        <v>6000</v>
      </c>
      <c r="R621" s="626">
        <v>8000</v>
      </c>
      <c r="S621" s="625" t="s">
        <v>499</v>
      </c>
      <c r="T621" s="625"/>
      <c r="U621" s="625">
        <v>2006</v>
      </c>
      <c r="V621" s="627"/>
      <c r="W621" s="627"/>
      <c r="X621" s="627"/>
      <c r="Y621" s="627"/>
      <c r="Z621" s="627"/>
      <c r="AA621" s="627"/>
      <c r="AB621" s="626">
        <v>10950</v>
      </c>
      <c r="AC621" s="627"/>
      <c r="AD621" s="627"/>
      <c r="AE621" s="627"/>
      <c r="AF621" s="627"/>
      <c r="AG621" s="627"/>
      <c r="AH621" s="627"/>
      <c r="AI621" s="627"/>
      <c r="AJ621" s="627"/>
      <c r="AK621" s="627"/>
      <c r="AL621" s="627"/>
      <c r="AM621" s="627"/>
      <c r="AN621" s="627"/>
      <c r="AO621" s="627"/>
      <c r="AP621" s="627"/>
      <c r="AQ621" s="627"/>
      <c r="AR621" s="627"/>
      <c r="AS621" s="627"/>
      <c r="AT621" s="627"/>
      <c r="AU621" s="627"/>
      <c r="AV621" s="627"/>
      <c r="AW621" s="627"/>
      <c r="AX621" s="218"/>
    </row>
    <row r="622" spans="1:50" ht="24" hidden="1" customHeight="1" x14ac:dyDescent="0.15">
      <c r="A622" s="216"/>
      <c r="B622" s="217"/>
      <c r="C622" s="625" t="s">
        <v>4800</v>
      </c>
      <c r="D622" s="625"/>
      <c r="E622" s="625" t="s">
        <v>4871</v>
      </c>
      <c r="F622" s="625" t="s">
        <v>4800</v>
      </c>
      <c r="G622" s="625" t="s">
        <v>4800</v>
      </c>
      <c r="H622" s="627"/>
      <c r="I622" s="626">
        <v>8970</v>
      </c>
      <c r="J622" s="626"/>
      <c r="K622" s="626"/>
      <c r="L622" s="625" t="s">
        <v>154</v>
      </c>
      <c r="M622" s="626">
        <v>78</v>
      </c>
      <c r="N622" s="626">
        <v>115</v>
      </c>
      <c r="O622" s="626">
        <v>8970</v>
      </c>
      <c r="P622" s="626">
        <v>1</v>
      </c>
      <c r="Q622" s="627"/>
      <c r="R622" s="627"/>
      <c r="S622" s="625"/>
      <c r="T622" s="625"/>
      <c r="U622" s="625">
        <v>2011</v>
      </c>
      <c r="V622" s="627"/>
      <c r="W622" s="627"/>
      <c r="X622" s="627"/>
      <c r="Y622" s="627"/>
      <c r="Z622" s="627"/>
      <c r="AA622" s="627"/>
      <c r="AB622" s="626">
        <v>1500</v>
      </c>
      <c r="AC622" s="627"/>
      <c r="AD622" s="627"/>
      <c r="AE622" s="627"/>
      <c r="AF622" s="627"/>
      <c r="AG622" s="627"/>
      <c r="AH622" s="627"/>
      <c r="AI622" s="627"/>
      <c r="AJ622" s="627"/>
      <c r="AK622" s="627"/>
      <c r="AL622" s="627"/>
      <c r="AM622" s="627"/>
      <c r="AN622" s="627"/>
      <c r="AO622" s="627"/>
      <c r="AP622" s="627"/>
      <c r="AQ622" s="627"/>
      <c r="AR622" s="627"/>
      <c r="AS622" s="627"/>
      <c r="AT622" s="627"/>
      <c r="AU622" s="627"/>
      <c r="AV622" s="627"/>
      <c r="AW622" s="627"/>
      <c r="AX622" s="218"/>
    </row>
    <row r="623" spans="1:50" ht="24" hidden="1" customHeight="1" x14ac:dyDescent="0.15">
      <c r="A623" s="216"/>
      <c r="B623" s="217"/>
      <c r="C623" s="625" t="s">
        <v>4800</v>
      </c>
      <c r="D623" s="625"/>
      <c r="E623" s="625" t="s">
        <v>10298</v>
      </c>
      <c r="F623" s="625" t="s">
        <v>4800</v>
      </c>
      <c r="G623" s="625" t="s">
        <v>4800</v>
      </c>
      <c r="H623" s="627"/>
      <c r="I623" s="626"/>
      <c r="J623" s="626">
        <v>423.58</v>
      </c>
      <c r="K623" s="626">
        <v>419.45</v>
      </c>
      <c r="L623" s="625" t="s">
        <v>154</v>
      </c>
      <c r="M623" s="626">
        <v>68</v>
      </c>
      <c r="N623" s="626">
        <v>105</v>
      </c>
      <c r="O623" s="626">
        <v>7140</v>
      </c>
      <c r="P623" s="626">
        <v>1</v>
      </c>
      <c r="Q623" s="627"/>
      <c r="R623" s="627"/>
      <c r="S623" s="625"/>
      <c r="T623" s="625" t="s">
        <v>354</v>
      </c>
      <c r="U623" s="625">
        <v>2017</v>
      </c>
      <c r="V623" s="627"/>
      <c r="W623" s="627"/>
      <c r="X623" s="627"/>
      <c r="Y623" s="627"/>
      <c r="Z623" s="627"/>
      <c r="AA623" s="627"/>
      <c r="AB623" s="626"/>
      <c r="AC623" s="627"/>
      <c r="AD623" s="627"/>
      <c r="AE623" s="627"/>
      <c r="AF623" s="627"/>
      <c r="AG623" s="627"/>
      <c r="AH623" s="627"/>
      <c r="AI623" s="627"/>
      <c r="AJ623" s="627"/>
      <c r="AK623" s="627"/>
      <c r="AL623" s="627"/>
      <c r="AM623" s="627"/>
      <c r="AN623" s="627"/>
      <c r="AO623" s="627"/>
      <c r="AP623" s="627"/>
      <c r="AQ623" s="627"/>
      <c r="AR623" s="627"/>
      <c r="AS623" s="627"/>
      <c r="AT623" s="627"/>
      <c r="AU623" s="627"/>
      <c r="AV623" s="627"/>
      <c r="AW623" s="627"/>
      <c r="AX623" s="218"/>
    </row>
    <row r="624" spans="1:50" ht="24" hidden="1" customHeight="1" x14ac:dyDescent="0.15">
      <c r="A624" s="216"/>
      <c r="B624" s="217"/>
      <c r="C624" s="613" t="s">
        <v>4872</v>
      </c>
      <c r="D624" s="613" t="s">
        <v>4856</v>
      </c>
      <c r="E624" s="613" t="s">
        <v>16032</v>
      </c>
      <c r="F624" s="613" t="s">
        <v>4872</v>
      </c>
      <c r="G624" s="613" t="s">
        <v>4872</v>
      </c>
      <c r="H624" s="613">
        <v>6</v>
      </c>
      <c r="I624" s="626">
        <v>9900</v>
      </c>
      <c r="J624" s="626"/>
      <c r="K624" s="626"/>
      <c r="L624" s="613" t="s">
        <v>154</v>
      </c>
      <c r="M624" s="626">
        <v>72</v>
      </c>
      <c r="N624" s="626">
        <v>110</v>
      </c>
      <c r="O624" s="626">
        <v>7920</v>
      </c>
      <c r="P624" s="626">
        <v>1</v>
      </c>
      <c r="Q624" s="627"/>
      <c r="R624" s="627"/>
      <c r="S624" s="613" t="s">
        <v>417</v>
      </c>
      <c r="T624" s="613" t="s">
        <v>417</v>
      </c>
      <c r="U624" s="613">
        <v>1998</v>
      </c>
      <c r="V624" s="613"/>
      <c r="W624" s="613">
        <v>50</v>
      </c>
      <c r="X624" s="613"/>
      <c r="Y624" s="613">
        <v>50</v>
      </c>
      <c r="Z624" s="613"/>
      <c r="AA624" s="613"/>
      <c r="AB624" s="614">
        <v>100</v>
      </c>
      <c r="AC624" s="613"/>
      <c r="AD624" s="613"/>
      <c r="AE624" s="613"/>
      <c r="AF624" s="613"/>
      <c r="AG624" s="613"/>
      <c r="AH624" s="613"/>
      <c r="AI624" s="613"/>
      <c r="AJ624" s="613"/>
      <c r="AK624" s="613"/>
      <c r="AL624" s="613"/>
      <c r="AM624" s="613"/>
      <c r="AN624" s="613"/>
      <c r="AO624" s="613"/>
      <c r="AP624" s="613"/>
      <c r="AQ624" s="613"/>
      <c r="AR624" s="613"/>
      <c r="AS624" s="613"/>
      <c r="AT624" s="613"/>
      <c r="AU624" s="613"/>
      <c r="AV624" s="613"/>
      <c r="AW624" s="613"/>
      <c r="AX624" s="218"/>
    </row>
    <row r="625" spans="1:50" ht="24" hidden="1" customHeight="1" x14ac:dyDescent="0.15">
      <c r="A625" s="216"/>
      <c r="B625" s="217"/>
      <c r="C625" s="613" t="s">
        <v>4872</v>
      </c>
      <c r="D625" s="613"/>
      <c r="E625" s="613" t="s">
        <v>16033</v>
      </c>
      <c r="F625" s="613" t="s">
        <v>4872</v>
      </c>
      <c r="G625" s="613" t="s">
        <v>4872</v>
      </c>
      <c r="H625" s="613"/>
      <c r="I625" s="626">
        <v>8970</v>
      </c>
      <c r="J625" s="626"/>
      <c r="K625" s="626"/>
      <c r="L625" s="613" t="s">
        <v>2195</v>
      </c>
      <c r="M625" s="626">
        <v>68</v>
      </c>
      <c r="N625" s="626">
        <v>105</v>
      </c>
      <c r="O625" s="626">
        <v>7140</v>
      </c>
      <c r="P625" s="626">
        <v>1</v>
      </c>
      <c r="Q625" s="627"/>
      <c r="R625" s="627"/>
      <c r="S625" s="613"/>
      <c r="T625" s="613"/>
      <c r="U625" s="613">
        <v>2011</v>
      </c>
      <c r="V625" s="613"/>
      <c r="W625" s="613"/>
      <c r="X625" s="613"/>
      <c r="Y625" s="613"/>
      <c r="Z625" s="613"/>
      <c r="AA625" s="613"/>
      <c r="AB625" s="614">
        <v>683</v>
      </c>
      <c r="AC625" s="613"/>
      <c r="AD625" s="613"/>
      <c r="AE625" s="613"/>
      <c r="AF625" s="613"/>
      <c r="AG625" s="613"/>
      <c r="AH625" s="613"/>
      <c r="AI625" s="613"/>
      <c r="AJ625" s="613"/>
      <c r="AK625" s="613"/>
      <c r="AL625" s="613"/>
      <c r="AM625" s="613"/>
      <c r="AN625" s="613"/>
      <c r="AO625" s="613"/>
      <c r="AP625" s="613"/>
      <c r="AQ625" s="613"/>
      <c r="AR625" s="613"/>
      <c r="AS625" s="613"/>
      <c r="AT625" s="613"/>
      <c r="AU625" s="613"/>
      <c r="AV625" s="613"/>
      <c r="AW625" s="613"/>
      <c r="AX625" s="218"/>
    </row>
    <row r="626" spans="1:50" ht="24" hidden="1" customHeight="1" x14ac:dyDescent="0.15">
      <c r="A626" s="216"/>
      <c r="B626" s="217"/>
      <c r="C626" s="613" t="s">
        <v>4818</v>
      </c>
      <c r="D626" s="613"/>
      <c r="E626" s="613" t="s">
        <v>4819</v>
      </c>
      <c r="F626" s="613" t="s">
        <v>718</v>
      </c>
      <c r="G626" s="613" t="s">
        <v>4820</v>
      </c>
      <c r="H626" s="613"/>
      <c r="I626" s="626">
        <v>7140</v>
      </c>
      <c r="J626" s="626"/>
      <c r="K626" s="626"/>
      <c r="L626" s="613" t="s">
        <v>154</v>
      </c>
      <c r="M626" s="626">
        <v>105</v>
      </c>
      <c r="N626" s="626">
        <v>68</v>
      </c>
      <c r="O626" s="626">
        <v>7140</v>
      </c>
      <c r="P626" s="626">
        <v>1</v>
      </c>
      <c r="Q626" s="627"/>
      <c r="R626" s="627"/>
      <c r="S626" s="613"/>
      <c r="T626" s="613"/>
      <c r="U626" s="613"/>
      <c r="V626" s="613"/>
      <c r="W626" s="613"/>
      <c r="X626" s="613"/>
      <c r="Y626" s="613"/>
      <c r="Z626" s="613"/>
      <c r="AA626" s="613"/>
      <c r="AB626" s="614"/>
      <c r="AC626" s="613"/>
      <c r="AD626" s="613"/>
      <c r="AE626" s="613"/>
      <c r="AF626" s="613"/>
      <c r="AG626" s="613"/>
      <c r="AH626" s="613"/>
      <c r="AI626" s="613"/>
      <c r="AJ626" s="613"/>
      <c r="AK626" s="613"/>
      <c r="AL626" s="613"/>
      <c r="AM626" s="613"/>
      <c r="AN626" s="613"/>
      <c r="AO626" s="613"/>
      <c r="AP626" s="613"/>
      <c r="AQ626" s="613"/>
      <c r="AR626" s="613"/>
      <c r="AS626" s="613"/>
      <c r="AT626" s="613"/>
      <c r="AU626" s="613"/>
      <c r="AV626" s="613"/>
      <c r="AW626" s="613"/>
      <c r="AX626" s="316"/>
    </row>
    <row r="627" spans="1:50" ht="24" hidden="1" customHeight="1" x14ac:dyDescent="0.15">
      <c r="A627" s="216"/>
      <c r="B627" s="217"/>
      <c r="C627" s="625" t="s">
        <v>4818</v>
      </c>
      <c r="D627" s="625"/>
      <c r="E627" s="625" t="s">
        <v>4873</v>
      </c>
      <c r="F627" s="625" t="s">
        <v>4818</v>
      </c>
      <c r="G627" s="625" t="s">
        <v>4818</v>
      </c>
      <c r="H627" s="627"/>
      <c r="I627" s="626">
        <v>10800</v>
      </c>
      <c r="J627" s="626"/>
      <c r="K627" s="626"/>
      <c r="L627" s="625" t="s">
        <v>310</v>
      </c>
      <c r="M627" s="626">
        <v>90</v>
      </c>
      <c r="N627" s="626">
        <v>120</v>
      </c>
      <c r="O627" s="626">
        <v>10800</v>
      </c>
      <c r="P627" s="626">
        <v>1</v>
      </c>
      <c r="Q627" s="627"/>
      <c r="R627" s="627"/>
      <c r="S627" s="648"/>
      <c r="T627" s="648"/>
      <c r="U627" s="625">
        <v>2001</v>
      </c>
      <c r="V627" s="627"/>
      <c r="W627" s="627"/>
      <c r="X627" s="627"/>
      <c r="Y627" s="627"/>
      <c r="Z627" s="627"/>
      <c r="AA627" s="627"/>
      <c r="AB627" s="626">
        <v>900</v>
      </c>
      <c r="AC627" s="627"/>
      <c r="AD627" s="627"/>
      <c r="AE627" s="627"/>
      <c r="AF627" s="627"/>
      <c r="AG627" s="627"/>
      <c r="AH627" s="627"/>
      <c r="AI627" s="627"/>
      <c r="AJ627" s="627"/>
      <c r="AK627" s="627"/>
      <c r="AL627" s="627"/>
      <c r="AM627" s="627"/>
      <c r="AN627" s="627"/>
      <c r="AO627" s="627"/>
      <c r="AP627" s="627"/>
      <c r="AQ627" s="627"/>
      <c r="AR627" s="627"/>
      <c r="AS627" s="627"/>
      <c r="AT627" s="627"/>
      <c r="AU627" s="627"/>
      <c r="AV627" s="627"/>
      <c r="AW627" s="627"/>
      <c r="AX627" s="218"/>
    </row>
    <row r="628" spans="1:50" ht="24" hidden="1" customHeight="1" x14ac:dyDescent="0.15">
      <c r="A628" s="216"/>
      <c r="B628" s="217"/>
      <c r="C628" s="625" t="s">
        <v>4818</v>
      </c>
      <c r="D628" s="625"/>
      <c r="E628" s="625" t="s">
        <v>4874</v>
      </c>
      <c r="F628" s="625" t="s">
        <v>4818</v>
      </c>
      <c r="G628" s="625" t="s">
        <v>4875</v>
      </c>
      <c r="H628" s="627"/>
      <c r="I628" s="626">
        <v>7089</v>
      </c>
      <c r="J628" s="626"/>
      <c r="K628" s="626"/>
      <c r="L628" s="625" t="s">
        <v>310</v>
      </c>
      <c r="M628" s="626">
        <v>70</v>
      </c>
      <c r="N628" s="626">
        <v>101</v>
      </c>
      <c r="O628" s="626">
        <v>7089</v>
      </c>
      <c r="P628" s="626">
        <v>1</v>
      </c>
      <c r="Q628" s="627"/>
      <c r="R628" s="648"/>
      <c r="S628" s="613"/>
      <c r="T628" s="648"/>
      <c r="U628" s="625">
        <v>2014</v>
      </c>
      <c r="V628" s="627"/>
      <c r="W628" s="627"/>
      <c r="X628" s="627"/>
      <c r="Y628" s="627"/>
      <c r="Z628" s="627"/>
      <c r="AA628" s="627"/>
      <c r="AB628" s="626">
        <v>1000</v>
      </c>
      <c r="AC628" s="627"/>
      <c r="AD628" s="627"/>
      <c r="AE628" s="627"/>
      <c r="AF628" s="627"/>
      <c r="AG628" s="627"/>
      <c r="AH628" s="627"/>
      <c r="AI628" s="627"/>
      <c r="AJ628" s="627"/>
      <c r="AK628" s="627"/>
      <c r="AL628" s="627"/>
      <c r="AM628" s="627"/>
      <c r="AN628" s="627"/>
      <c r="AO628" s="627"/>
      <c r="AP628" s="627"/>
      <c r="AQ628" s="627"/>
      <c r="AR628" s="627"/>
      <c r="AS628" s="627"/>
      <c r="AT628" s="627"/>
      <c r="AU628" s="627"/>
      <c r="AV628" s="627"/>
      <c r="AW628" s="627"/>
      <c r="AX628" s="218"/>
    </row>
    <row r="629" spans="1:50" ht="24" hidden="1" customHeight="1" x14ac:dyDescent="0.15">
      <c r="A629" s="216"/>
      <c r="B629" s="217"/>
      <c r="C629" s="625" t="s">
        <v>4818</v>
      </c>
      <c r="D629" s="625"/>
      <c r="E629" s="625" t="s">
        <v>4876</v>
      </c>
      <c r="F629" s="625" t="s">
        <v>4818</v>
      </c>
      <c r="G629" s="625" t="s">
        <v>4818</v>
      </c>
      <c r="H629" s="649"/>
      <c r="I629" s="614">
        <v>4988</v>
      </c>
      <c r="J629" s="614"/>
      <c r="K629" s="614"/>
      <c r="L629" s="613" t="s">
        <v>310</v>
      </c>
      <c r="M629" s="614">
        <v>56</v>
      </c>
      <c r="N629" s="614">
        <v>89</v>
      </c>
      <c r="O629" s="614">
        <v>4984</v>
      </c>
      <c r="P629" s="614">
        <v>1</v>
      </c>
      <c r="Q629" s="614"/>
      <c r="R629" s="614"/>
      <c r="S629" s="613"/>
      <c r="T629" s="613"/>
      <c r="U629" s="613">
        <v>2016</v>
      </c>
      <c r="V629" s="613"/>
      <c r="W629" s="613"/>
      <c r="X629" s="613"/>
      <c r="Y629" s="613"/>
      <c r="Z629" s="613"/>
      <c r="AA629" s="613"/>
      <c r="AB629" s="614">
        <v>1347</v>
      </c>
      <c r="AC629" s="613"/>
      <c r="AD629" s="613"/>
      <c r="AE629" s="613"/>
      <c r="AF629" s="613"/>
      <c r="AG629" s="613"/>
      <c r="AH629" s="613"/>
      <c r="AI629" s="613"/>
      <c r="AJ629" s="613"/>
      <c r="AK629" s="613"/>
      <c r="AL629" s="613"/>
      <c r="AM629" s="613"/>
      <c r="AN629" s="613"/>
      <c r="AO629" s="613"/>
      <c r="AP629" s="613"/>
      <c r="AQ629" s="613"/>
      <c r="AR629" s="613"/>
      <c r="AS629" s="613"/>
      <c r="AT629" s="613"/>
      <c r="AU629" s="613"/>
      <c r="AV629" s="613"/>
      <c r="AW629" s="613"/>
      <c r="AX629" s="215"/>
    </row>
    <row r="630" spans="1:50" ht="24" hidden="1" customHeight="1" x14ac:dyDescent="0.15">
      <c r="A630" s="216"/>
      <c r="B630" s="217"/>
      <c r="C630" s="613" t="s">
        <v>4818</v>
      </c>
      <c r="D630" s="613"/>
      <c r="E630" s="613" t="s">
        <v>14815</v>
      </c>
      <c r="F630" s="613" t="s">
        <v>4818</v>
      </c>
      <c r="G630" s="613" t="s">
        <v>4818</v>
      </c>
      <c r="H630" s="613"/>
      <c r="I630" s="626">
        <v>137821</v>
      </c>
      <c r="J630" s="626">
        <v>0</v>
      </c>
      <c r="K630" s="626">
        <v>0</v>
      </c>
      <c r="L630" s="613" t="s">
        <v>310</v>
      </c>
      <c r="M630" s="626">
        <v>68</v>
      </c>
      <c r="N630" s="626">
        <v>105</v>
      </c>
      <c r="O630" s="626">
        <v>7104</v>
      </c>
      <c r="P630" s="626">
        <v>2</v>
      </c>
      <c r="Q630" s="627"/>
      <c r="R630" s="627"/>
      <c r="S630" s="613" t="s">
        <v>185</v>
      </c>
      <c r="T630" s="613" t="s">
        <v>354</v>
      </c>
      <c r="U630" s="613">
        <v>2020</v>
      </c>
      <c r="V630" s="613"/>
      <c r="W630" s="613"/>
      <c r="X630" s="613"/>
      <c r="Y630" s="613"/>
      <c r="Z630" s="613"/>
      <c r="AA630" s="613"/>
      <c r="AB630" s="626">
        <v>35244</v>
      </c>
      <c r="AC630" s="613"/>
      <c r="AD630" s="613"/>
      <c r="AE630" s="613"/>
      <c r="AF630" s="613"/>
      <c r="AG630" s="613"/>
      <c r="AH630" s="613"/>
      <c r="AI630" s="613"/>
      <c r="AJ630" s="613"/>
      <c r="AK630" s="613"/>
      <c r="AL630" s="613"/>
      <c r="AM630" s="613"/>
      <c r="AN630" s="613"/>
      <c r="AO630" s="613"/>
      <c r="AP630" s="613"/>
      <c r="AQ630" s="613"/>
      <c r="AR630" s="613"/>
      <c r="AS630" s="613"/>
      <c r="AT630" s="613"/>
      <c r="AU630" s="613"/>
      <c r="AV630" s="613"/>
      <c r="AW630" s="613"/>
      <c r="AX630" s="215"/>
    </row>
    <row r="631" spans="1:50" ht="24" hidden="1" customHeight="1" x14ac:dyDescent="0.15">
      <c r="A631" s="216"/>
      <c r="B631" s="217"/>
      <c r="C631" s="613" t="s">
        <v>4829</v>
      </c>
      <c r="D631" s="613"/>
      <c r="E631" s="613" t="s">
        <v>4877</v>
      </c>
      <c r="F631" s="613" t="s">
        <v>4829</v>
      </c>
      <c r="G631" s="613" t="s">
        <v>4829</v>
      </c>
      <c r="H631" s="613"/>
      <c r="I631" s="626">
        <v>9272</v>
      </c>
      <c r="J631" s="626"/>
      <c r="K631" s="626"/>
      <c r="L631" s="613" t="s">
        <v>310</v>
      </c>
      <c r="M631" s="626">
        <v>66</v>
      </c>
      <c r="N631" s="626">
        <v>112</v>
      </c>
      <c r="O631" s="626">
        <v>7392</v>
      </c>
      <c r="P631" s="626">
        <v>1</v>
      </c>
      <c r="Q631" s="627"/>
      <c r="R631" s="627">
        <v>1200</v>
      </c>
      <c r="S631" s="613" t="s">
        <v>185</v>
      </c>
      <c r="T631" s="613" t="s">
        <v>354</v>
      </c>
      <c r="U631" s="613">
        <v>2009</v>
      </c>
      <c r="V631" s="613"/>
      <c r="W631" s="613"/>
      <c r="X631" s="613"/>
      <c r="Y631" s="613"/>
      <c r="Z631" s="613"/>
      <c r="AA631" s="613"/>
      <c r="AB631" s="626">
        <v>553</v>
      </c>
      <c r="AC631" s="613"/>
      <c r="AD631" s="613"/>
      <c r="AE631" s="613"/>
      <c r="AF631" s="613"/>
      <c r="AG631" s="613"/>
      <c r="AH631" s="613"/>
      <c r="AI631" s="613"/>
      <c r="AJ631" s="613"/>
      <c r="AK631" s="613"/>
      <c r="AL631" s="613"/>
      <c r="AM631" s="613"/>
      <c r="AN631" s="613"/>
      <c r="AO631" s="613"/>
      <c r="AP631" s="613"/>
      <c r="AQ631" s="613"/>
      <c r="AR631" s="613"/>
      <c r="AS631" s="613"/>
      <c r="AT631" s="613"/>
      <c r="AU631" s="613"/>
      <c r="AV631" s="613"/>
      <c r="AW631" s="613"/>
      <c r="AX631" s="215"/>
    </row>
    <row r="632" spans="1:50" ht="24" hidden="1" customHeight="1" x14ac:dyDescent="0.15">
      <c r="A632" s="216"/>
      <c r="B632" s="217"/>
      <c r="C632" s="613" t="s">
        <v>4834</v>
      </c>
      <c r="D632" s="613" t="s">
        <v>4834</v>
      </c>
      <c r="E632" s="613" t="s">
        <v>4878</v>
      </c>
      <c r="F632" s="613" t="s">
        <v>4834</v>
      </c>
      <c r="G632" s="613" t="s">
        <v>4834</v>
      </c>
      <c r="H632" s="613"/>
      <c r="I632" s="626">
        <v>15817</v>
      </c>
      <c r="J632" s="626">
        <v>9032</v>
      </c>
      <c r="K632" s="626">
        <v>9032</v>
      </c>
      <c r="L632" s="613" t="s">
        <v>310</v>
      </c>
      <c r="M632" s="626">
        <v>105</v>
      </c>
      <c r="N632" s="626">
        <v>68</v>
      </c>
      <c r="O632" s="626">
        <v>8970</v>
      </c>
      <c r="P632" s="626">
        <v>1</v>
      </c>
      <c r="Q632" s="627"/>
      <c r="R632" s="627"/>
      <c r="S632" s="613"/>
      <c r="T632" s="613"/>
      <c r="U632" s="613">
        <v>2011</v>
      </c>
      <c r="V632" s="613"/>
      <c r="W632" s="613"/>
      <c r="X632" s="613"/>
      <c r="Y632" s="613"/>
      <c r="Z632" s="613"/>
      <c r="AA632" s="613"/>
      <c r="AB632" s="626">
        <v>7400</v>
      </c>
      <c r="AC632" s="613"/>
      <c r="AD632" s="613"/>
      <c r="AE632" s="613"/>
      <c r="AF632" s="613"/>
      <c r="AG632" s="613"/>
      <c r="AH632" s="613"/>
      <c r="AI632" s="613"/>
      <c r="AJ632" s="613"/>
      <c r="AK632" s="613"/>
      <c r="AL632" s="613"/>
      <c r="AM632" s="613"/>
      <c r="AN632" s="613"/>
      <c r="AO632" s="613"/>
      <c r="AP632" s="613"/>
      <c r="AQ632" s="613"/>
      <c r="AR632" s="613"/>
      <c r="AS632" s="613"/>
      <c r="AT632" s="613"/>
      <c r="AU632" s="613"/>
      <c r="AV632" s="613"/>
      <c r="AW632" s="613"/>
      <c r="AX632" s="215"/>
    </row>
    <row r="633" spans="1:50" ht="24" hidden="1" customHeight="1" x14ac:dyDescent="0.15">
      <c r="A633" s="216"/>
      <c r="B633" s="217"/>
      <c r="C633" s="613" t="s">
        <v>4834</v>
      </c>
      <c r="D633" s="613" t="s">
        <v>4834</v>
      </c>
      <c r="E633" s="613" t="s">
        <v>4879</v>
      </c>
      <c r="F633" s="613" t="s">
        <v>4834</v>
      </c>
      <c r="G633" s="613" t="s">
        <v>4834</v>
      </c>
      <c r="H633" s="613"/>
      <c r="I633" s="626">
        <v>33532</v>
      </c>
      <c r="J633" s="626">
        <v>7140</v>
      </c>
      <c r="K633" s="626">
        <v>7140</v>
      </c>
      <c r="L633" s="613" t="s">
        <v>310</v>
      </c>
      <c r="M633" s="626">
        <v>105</v>
      </c>
      <c r="N633" s="626">
        <v>68</v>
      </c>
      <c r="O633" s="626">
        <v>8940</v>
      </c>
      <c r="P633" s="626">
        <v>1</v>
      </c>
      <c r="Q633" s="627"/>
      <c r="R633" s="627"/>
      <c r="S633" s="613"/>
      <c r="T633" s="613"/>
      <c r="U633" s="613">
        <v>2016</v>
      </c>
      <c r="V633" s="613"/>
      <c r="W633" s="613"/>
      <c r="X633" s="613"/>
      <c r="Y633" s="613"/>
      <c r="Z633" s="613"/>
      <c r="AA633" s="613"/>
      <c r="AB633" s="626">
        <v>5300</v>
      </c>
      <c r="AC633" s="613"/>
      <c r="AD633" s="613"/>
      <c r="AE633" s="613"/>
      <c r="AF633" s="613"/>
      <c r="AG633" s="613"/>
      <c r="AH633" s="613"/>
      <c r="AI633" s="613"/>
      <c r="AJ633" s="613"/>
      <c r="AK633" s="613"/>
      <c r="AL633" s="613"/>
      <c r="AM633" s="613"/>
      <c r="AN633" s="613"/>
      <c r="AO633" s="613"/>
      <c r="AP633" s="613"/>
      <c r="AQ633" s="613"/>
      <c r="AR633" s="613"/>
      <c r="AS633" s="613"/>
      <c r="AT633" s="613"/>
      <c r="AU633" s="613"/>
      <c r="AV633" s="613"/>
      <c r="AW633" s="613"/>
      <c r="AX633" s="215"/>
    </row>
    <row r="634" spans="1:50" ht="24" hidden="1" customHeight="1" x14ac:dyDescent="0.15">
      <c r="A634" s="216"/>
      <c r="B634" s="217"/>
      <c r="C634" s="613" t="s">
        <v>4834</v>
      </c>
      <c r="D634" s="613"/>
      <c r="E634" s="613" t="s">
        <v>10301</v>
      </c>
      <c r="F634" s="613" t="s">
        <v>4834</v>
      </c>
      <c r="G634" s="613" t="s">
        <v>4834</v>
      </c>
      <c r="H634" s="613"/>
      <c r="I634" s="626">
        <v>50051</v>
      </c>
      <c r="J634" s="626">
        <v>469</v>
      </c>
      <c r="K634" s="626">
        <v>472</v>
      </c>
      <c r="L634" s="613" t="s">
        <v>310</v>
      </c>
      <c r="M634" s="626">
        <v>58</v>
      </c>
      <c r="N634" s="626">
        <v>95</v>
      </c>
      <c r="O634" s="626">
        <v>5510</v>
      </c>
      <c r="P634" s="626">
        <v>1</v>
      </c>
      <c r="Q634" s="627"/>
      <c r="R634" s="627">
        <v>330</v>
      </c>
      <c r="S634" s="613" t="s">
        <v>185</v>
      </c>
      <c r="T634" s="613" t="s">
        <v>354</v>
      </c>
      <c r="U634" s="613">
        <v>2017</v>
      </c>
      <c r="V634" s="613"/>
      <c r="W634" s="613"/>
      <c r="X634" s="613"/>
      <c r="Y634" s="613"/>
      <c r="Z634" s="613"/>
      <c r="AA634" s="613"/>
      <c r="AB634" s="626"/>
      <c r="AC634" s="613"/>
      <c r="AD634" s="613"/>
      <c r="AE634" s="613"/>
      <c r="AF634" s="613"/>
      <c r="AG634" s="613"/>
      <c r="AH634" s="613"/>
      <c r="AI634" s="613"/>
      <c r="AJ634" s="613"/>
      <c r="AK634" s="613"/>
      <c r="AL634" s="613"/>
      <c r="AM634" s="613"/>
      <c r="AN634" s="613"/>
      <c r="AO634" s="613"/>
      <c r="AP634" s="613"/>
      <c r="AQ634" s="613"/>
      <c r="AR634" s="613"/>
      <c r="AS634" s="613"/>
      <c r="AT634" s="613"/>
      <c r="AU634" s="613"/>
      <c r="AV634" s="613"/>
      <c r="AW634" s="613"/>
      <c r="AX634" s="215"/>
    </row>
    <row r="635" spans="1:50" ht="24" hidden="1" customHeight="1" x14ac:dyDescent="0.15">
      <c r="A635" s="216"/>
      <c r="B635" s="217"/>
      <c r="C635" s="613" t="s">
        <v>16034</v>
      </c>
      <c r="D635" s="613"/>
      <c r="E635" s="613" t="s">
        <v>16035</v>
      </c>
      <c r="F635" s="613" t="s">
        <v>16034</v>
      </c>
      <c r="G635" s="613" t="s">
        <v>16034</v>
      </c>
      <c r="H635" s="613"/>
      <c r="I635" s="626">
        <v>24800</v>
      </c>
      <c r="J635" s="626"/>
      <c r="K635" s="626"/>
      <c r="L635" s="613" t="s">
        <v>2195</v>
      </c>
      <c r="M635" s="626">
        <v>68</v>
      </c>
      <c r="N635" s="626">
        <v>105</v>
      </c>
      <c r="O635" s="626">
        <v>7140</v>
      </c>
      <c r="P635" s="626">
        <v>1</v>
      </c>
      <c r="Q635" s="627"/>
      <c r="R635" s="627"/>
      <c r="S635" s="613"/>
      <c r="T635" s="613"/>
      <c r="U635" s="613">
        <v>2020</v>
      </c>
      <c r="V635" s="613"/>
      <c r="W635" s="613"/>
      <c r="X635" s="613"/>
      <c r="Y635" s="613"/>
      <c r="Z635" s="613"/>
      <c r="AA635" s="613"/>
      <c r="AB635" s="626">
        <v>3890</v>
      </c>
      <c r="AC635" s="613"/>
      <c r="AD635" s="613"/>
      <c r="AE635" s="613"/>
      <c r="AF635" s="613"/>
      <c r="AG635" s="613"/>
      <c r="AH635" s="613"/>
      <c r="AI635" s="613"/>
      <c r="AJ635" s="613"/>
      <c r="AK635" s="613"/>
      <c r="AL635" s="613"/>
      <c r="AM635" s="613"/>
      <c r="AN635" s="613"/>
      <c r="AO635" s="613"/>
      <c r="AP635" s="613"/>
      <c r="AQ635" s="613"/>
      <c r="AR635" s="613"/>
      <c r="AS635" s="613"/>
      <c r="AT635" s="613"/>
      <c r="AU635" s="613"/>
      <c r="AV635" s="613"/>
      <c r="AW635" s="613"/>
      <c r="AX635" s="850"/>
    </row>
    <row r="636" spans="1:50" ht="24" hidden="1" customHeight="1" x14ac:dyDescent="0.15">
      <c r="A636" s="216"/>
      <c r="B636" s="217"/>
      <c r="C636" s="613" t="s">
        <v>16034</v>
      </c>
      <c r="D636" s="613"/>
      <c r="E636" s="613" t="s">
        <v>16036</v>
      </c>
      <c r="F636" s="613" t="s">
        <v>16034</v>
      </c>
      <c r="G636" s="613" t="s">
        <v>16034</v>
      </c>
      <c r="H636" s="613"/>
      <c r="I636" s="626">
        <v>42000</v>
      </c>
      <c r="J636" s="626">
        <v>6456.76</v>
      </c>
      <c r="K636" s="626">
        <v>4802.5600000000004</v>
      </c>
      <c r="L636" s="613" t="s">
        <v>2195</v>
      </c>
      <c r="M636" s="626">
        <v>70</v>
      </c>
      <c r="N636" s="626">
        <v>107</v>
      </c>
      <c r="O636" s="626">
        <v>7490</v>
      </c>
      <c r="P636" s="626">
        <v>1</v>
      </c>
      <c r="Q636" s="627">
        <v>9000</v>
      </c>
      <c r="R636" s="627">
        <v>12000</v>
      </c>
      <c r="S636" s="613" t="s">
        <v>2199</v>
      </c>
      <c r="T636" s="613" t="s">
        <v>2230</v>
      </c>
      <c r="U636" s="613">
        <v>1988</v>
      </c>
      <c r="V636" s="613"/>
      <c r="W636" s="613"/>
      <c r="X636" s="613"/>
      <c r="Y636" s="613"/>
      <c r="Z636" s="613"/>
      <c r="AA636" s="613"/>
      <c r="AB636" s="626">
        <v>5389</v>
      </c>
      <c r="AC636" s="613"/>
      <c r="AD636" s="613"/>
      <c r="AE636" s="613"/>
      <c r="AF636" s="613"/>
      <c r="AG636" s="613"/>
      <c r="AH636" s="613"/>
      <c r="AI636" s="613"/>
      <c r="AJ636" s="613"/>
      <c r="AK636" s="613"/>
      <c r="AL636" s="613"/>
      <c r="AM636" s="613"/>
      <c r="AN636" s="613"/>
      <c r="AO636" s="613"/>
      <c r="AP636" s="613"/>
      <c r="AQ636" s="613"/>
      <c r="AR636" s="613"/>
      <c r="AS636" s="613"/>
      <c r="AT636" s="613"/>
      <c r="AU636" s="613"/>
      <c r="AV636" s="613"/>
      <c r="AW636" s="613"/>
      <c r="AX636" s="850"/>
    </row>
    <row r="637" spans="1:50" ht="24" hidden="1" customHeight="1" x14ac:dyDescent="0.15">
      <c r="A637" s="216"/>
      <c r="B637" s="217"/>
      <c r="C637" s="613" t="s">
        <v>4842</v>
      </c>
      <c r="D637" s="613"/>
      <c r="E637" s="613" t="s">
        <v>4880</v>
      </c>
      <c r="F637" s="613" t="s">
        <v>4842</v>
      </c>
      <c r="G637" s="613" t="s">
        <v>4842</v>
      </c>
      <c r="H637" s="613"/>
      <c r="I637" s="626">
        <v>21107</v>
      </c>
      <c r="J637" s="626"/>
      <c r="K637" s="626"/>
      <c r="L637" s="613" t="s">
        <v>310</v>
      </c>
      <c r="M637" s="626">
        <v>72</v>
      </c>
      <c r="N637" s="626">
        <v>110</v>
      </c>
      <c r="O637" s="626">
        <v>7920</v>
      </c>
      <c r="P637" s="626">
        <v>1</v>
      </c>
      <c r="Q637" s="627"/>
      <c r="R637" s="627"/>
      <c r="S637" s="613"/>
      <c r="T637" s="613"/>
      <c r="U637" s="613">
        <v>2006</v>
      </c>
      <c r="V637" s="613"/>
      <c r="W637" s="613"/>
      <c r="X637" s="613"/>
      <c r="Y637" s="613"/>
      <c r="Z637" s="613"/>
      <c r="AA637" s="613"/>
      <c r="AB637" s="626"/>
      <c r="AC637" s="613"/>
      <c r="AD637" s="613"/>
      <c r="AE637" s="613"/>
      <c r="AF637" s="613"/>
      <c r="AG637" s="613"/>
      <c r="AH637" s="613"/>
      <c r="AI637" s="613"/>
      <c r="AJ637" s="613"/>
      <c r="AK637" s="613"/>
      <c r="AL637" s="613"/>
      <c r="AM637" s="613"/>
      <c r="AN637" s="613"/>
      <c r="AO637" s="613"/>
      <c r="AP637" s="613"/>
      <c r="AQ637" s="613"/>
      <c r="AR637" s="613"/>
      <c r="AS637" s="613"/>
      <c r="AT637" s="613"/>
      <c r="AU637" s="613"/>
      <c r="AV637" s="613"/>
      <c r="AW637" s="613"/>
      <c r="AX637" s="215"/>
    </row>
    <row r="638" spans="1:50" ht="24" hidden="1" customHeight="1" x14ac:dyDescent="0.15">
      <c r="A638" s="216"/>
      <c r="B638" s="217"/>
      <c r="C638" s="613" t="s">
        <v>4842</v>
      </c>
      <c r="D638" s="613"/>
      <c r="E638" s="613" t="s">
        <v>4881</v>
      </c>
      <c r="F638" s="613" t="s">
        <v>4842</v>
      </c>
      <c r="G638" s="613" t="s">
        <v>4842</v>
      </c>
      <c r="H638" s="613"/>
      <c r="I638" s="626">
        <v>42000</v>
      </c>
      <c r="J638" s="626"/>
      <c r="K638" s="626"/>
      <c r="L638" s="613" t="s">
        <v>154</v>
      </c>
      <c r="M638" s="626">
        <v>65</v>
      </c>
      <c r="N638" s="626">
        <v>110</v>
      </c>
      <c r="O638" s="626">
        <v>7150</v>
      </c>
      <c r="P638" s="626">
        <v>1</v>
      </c>
      <c r="Q638" s="627"/>
      <c r="R638" s="627"/>
      <c r="S638" s="613"/>
      <c r="T638" s="613"/>
      <c r="U638" s="613">
        <v>2005</v>
      </c>
      <c r="V638" s="613"/>
      <c r="W638" s="613"/>
      <c r="X638" s="613"/>
      <c r="Y638" s="613"/>
      <c r="Z638" s="613"/>
      <c r="AA638" s="613"/>
      <c r="AB638" s="626">
        <v>4033</v>
      </c>
      <c r="AC638" s="613"/>
      <c r="AD638" s="613"/>
      <c r="AE638" s="613"/>
      <c r="AF638" s="613"/>
      <c r="AG638" s="613"/>
      <c r="AH638" s="613"/>
      <c r="AI638" s="613"/>
      <c r="AJ638" s="613"/>
      <c r="AK638" s="613"/>
      <c r="AL638" s="613"/>
      <c r="AM638" s="613"/>
      <c r="AN638" s="613"/>
      <c r="AO638" s="613"/>
      <c r="AP638" s="613"/>
      <c r="AQ638" s="613"/>
      <c r="AR638" s="613"/>
      <c r="AS638" s="613"/>
      <c r="AT638" s="613"/>
      <c r="AU638" s="613"/>
      <c r="AV638" s="613"/>
      <c r="AW638" s="613"/>
      <c r="AX638" s="215"/>
    </row>
    <row r="639" spans="1:50" ht="24" hidden="1" customHeight="1" x14ac:dyDescent="0.15">
      <c r="A639" s="216"/>
      <c r="B639" s="217"/>
      <c r="C639" s="613" t="s">
        <v>4842</v>
      </c>
      <c r="D639" s="613"/>
      <c r="E639" s="613" t="s">
        <v>4882</v>
      </c>
      <c r="F639" s="613" t="s">
        <v>4842</v>
      </c>
      <c r="G639" s="613" t="s">
        <v>4842</v>
      </c>
      <c r="H639" s="613"/>
      <c r="I639" s="626">
        <v>21000</v>
      </c>
      <c r="J639" s="626"/>
      <c r="K639" s="626"/>
      <c r="L639" s="613" t="s">
        <v>2195</v>
      </c>
      <c r="M639" s="626">
        <v>75</v>
      </c>
      <c r="N639" s="626">
        <v>110</v>
      </c>
      <c r="O639" s="626">
        <v>8250</v>
      </c>
      <c r="P639" s="626">
        <v>1</v>
      </c>
      <c r="Q639" s="627"/>
      <c r="R639" s="627"/>
      <c r="S639" s="613"/>
      <c r="T639" s="613"/>
      <c r="U639" s="613">
        <v>2005</v>
      </c>
      <c r="V639" s="613"/>
      <c r="W639" s="613"/>
      <c r="X639" s="613"/>
      <c r="Y639" s="613"/>
      <c r="Z639" s="613"/>
      <c r="AA639" s="613"/>
      <c r="AB639" s="626">
        <v>1200</v>
      </c>
      <c r="AC639" s="613"/>
      <c r="AD639" s="613"/>
      <c r="AE639" s="613"/>
      <c r="AF639" s="613"/>
      <c r="AG639" s="613"/>
      <c r="AH639" s="613"/>
      <c r="AI639" s="613"/>
      <c r="AJ639" s="613"/>
      <c r="AK639" s="613"/>
      <c r="AL639" s="613"/>
      <c r="AM639" s="613"/>
      <c r="AN639" s="613"/>
      <c r="AO639" s="613"/>
      <c r="AP639" s="613"/>
      <c r="AQ639" s="613"/>
      <c r="AR639" s="613"/>
      <c r="AS639" s="613"/>
      <c r="AT639" s="613"/>
      <c r="AU639" s="613"/>
      <c r="AV639" s="613"/>
      <c r="AW639" s="613"/>
      <c r="AX639" s="215"/>
    </row>
    <row r="640" spans="1:50" ht="24" hidden="1" customHeight="1" x14ac:dyDescent="0.15">
      <c r="A640" s="216"/>
      <c r="B640" s="217"/>
      <c r="C640" s="613" t="s">
        <v>4842</v>
      </c>
      <c r="D640" s="613"/>
      <c r="E640" s="613" t="s">
        <v>4883</v>
      </c>
      <c r="F640" s="613" t="s">
        <v>4842</v>
      </c>
      <c r="G640" s="613" t="s">
        <v>4842</v>
      </c>
      <c r="H640" s="613"/>
      <c r="I640" s="626">
        <v>165000</v>
      </c>
      <c r="J640" s="626"/>
      <c r="K640" s="626"/>
      <c r="L640" s="613" t="s">
        <v>154</v>
      </c>
      <c r="M640" s="626">
        <v>64</v>
      </c>
      <c r="N640" s="626">
        <v>100</v>
      </c>
      <c r="O640" s="626">
        <v>8140</v>
      </c>
      <c r="P640" s="626">
        <v>1</v>
      </c>
      <c r="Q640" s="627"/>
      <c r="R640" s="627"/>
      <c r="S640" s="613"/>
      <c r="T640" s="613"/>
      <c r="U640" s="613">
        <v>2011</v>
      </c>
      <c r="V640" s="613"/>
      <c r="W640" s="613"/>
      <c r="X640" s="613"/>
      <c r="Y640" s="613"/>
      <c r="Z640" s="613"/>
      <c r="AA640" s="613"/>
      <c r="AB640" s="626">
        <v>10000</v>
      </c>
      <c r="AC640" s="613"/>
      <c r="AD640" s="613"/>
      <c r="AE640" s="613"/>
      <c r="AF640" s="613"/>
      <c r="AG640" s="613"/>
      <c r="AH640" s="613"/>
      <c r="AI640" s="613"/>
      <c r="AJ640" s="613"/>
      <c r="AK640" s="613"/>
      <c r="AL640" s="613"/>
      <c r="AM640" s="613"/>
      <c r="AN640" s="613"/>
      <c r="AO640" s="613"/>
      <c r="AP640" s="613"/>
      <c r="AQ640" s="613"/>
      <c r="AR640" s="613"/>
      <c r="AS640" s="613"/>
      <c r="AT640" s="613"/>
      <c r="AU640" s="613"/>
      <c r="AV640" s="613"/>
      <c r="AW640" s="613"/>
      <c r="AX640" s="215" t="s">
        <v>10302</v>
      </c>
    </row>
    <row r="641" spans="1:50" ht="24" hidden="1" customHeight="1" x14ac:dyDescent="0.15">
      <c r="A641" s="216"/>
      <c r="B641" s="289"/>
      <c r="C641" s="613" t="s">
        <v>4842</v>
      </c>
      <c r="D641" s="613"/>
      <c r="E641" s="613" t="s">
        <v>4884</v>
      </c>
      <c r="F641" s="613" t="s">
        <v>4842</v>
      </c>
      <c r="G641" s="613" t="s">
        <v>4842</v>
      </c>
      <c r="H641" s="613"/>
      <c r="I641" s="626">
        <v>18900</v>
      </c>
      <c r="J641" s="626"/>
      <c r="K641" s="626"/>
      <c r="L641" s="613" t="s">
        <v>503</v>
      </c>
      <c r="M641" s="626">
        <v>90</v>
      </c>
      <c r="N641" s="626">
        <v>50</v>
      </c>
      <c r="O641" s="626">
        <v>5094</v>
      </c>
      <c r="P641" s="626">
        <v>1</v>
      </c>
      <c r="Q641" s="627"/>
      <c r="R641" s="627"/>
      <c r="S641" s="613"/>
      <c r="T641" s="613"/>
      <c r="U641" s="613">
        <v>2015</v>
      </c>
      <c r="V641" s="613"/>
      <c r="W641" s="613"/>
      <c r="X641" s="613"/>
      <c r="Y641" s="613"/>
      <c r="Z641" s="613"/>
      <c r="AA641" s="613"/>
      <c r="AB641" s="626">
        <v>1500</v>
      </c>
      <c r="AC641" s="613"/>
      <c r="AD641" s="613"/>
      <c r="AE641" s="613"/>
      <c r="AF641" s="613"/>
      <c r="AG641" s="613"/>
      <c r="AH641" s="613"/>
      <c r="AI641" s="613"/>
      <c r="AJ641" s="613"/>
      <c r="AK641" s="613"/>
      <c r="AL641" s="613"/>
      <c r="AM641" s="613"/>
      <c r="AN641" s="613"/>
      <c r="AO641" s="613"/>
      <c r="AP641" s="613"/>
      <c r="AQ641" s="613"/>
      <c r="AR641" s="613"/>
      <c r="AS641" s="613"/>
      <c r="AT641" s="613"/>
      <c r="AU641" s="613"/>
      <c r="AV641" s="613"/>
      <c r="AW641" s="613"/>
      <c r="AX641" s="613"/>
    </row>
    <row r="642" spans="1:50" s="1160" customFormat="1" ht="24" hidden="1" customHeight="1" x14ac:dyDescent="0.15">
      <c r="A642" s="1184"/>
      <c r="B642" s="1185" t="s">
        <v>94</v>
      </c>
      <c r="C642" s="650" t="s">
        <v>55</v>
      </c>
      <c r="D642" s="666"/>
      <c r="E642" s="676">
        <f>COUNTA(E643:E680)</f>
        <v>38</v>
      </c>
      <c r="F642" s="666"/>
      <c r="G642" s="666"/>
      <c r="H642" s="666"/>
      <c r="I642" s="665">
        <f>SUM(I643:I680)</f>
        <v>1305451</v>
      </c>
      <c r="J642" s="665">
        <f>SUM(J643:J680)</f>
        <v>37861</v>
      </c>
      <c r="K642" s="665">
        <f>SUM(K643:K680)</f>
        <v>56496</v>
      </c>
      <c r="L642" s="650"/>
      <c r="M642" s="665"/>
      <c r="N642" s="665"/>
      <c r="O642" s="665"/>
      <c r="P642" s="665">
        <f>SUM(P643:P680)</f>
        <v>61</v>
      </c>
      <c r="Q642" s="665"/>
      <c r="R642" s="665"/>
      <c r="S642" s="650"/>
      <c r="T642" s="650"/>
      <c r="U642" s="650"/>
      <c r="V642" s="666"/>
      <c r="W642" s="666"/>
      <c r="X642" s="666"/>
      <c r="Y642" s="666"/>
      <c r="Z642" s="666"/>
      <c r="AA642" s="666"/>
      <c r="AB642" s="814"/>
      <c r="AC642" s="650"/>
      <c r="AD642" s="650"/>
      <c r="AE642" s="666"/>
      <c r="AF642" s="666"/>
      <c r="AG642" s="666"/>
      <c r="AH642" s="666"/>
      <c r="AI642" s="666"/>
      <c r="AJ642" s="813"/>
      <c r="AK642" s="813"/>
      <c r="AL642" s="666"/>
      <c r="AM642" s="666"/>
      <c r="AN642" s="666"/>
      <c r="AO642" s="666"/>
      <c r="AP642" s="666"/>
      <c r="AQ642" s="666"/>
      <c r="AR642" s="666"/>
      <c r="AS642" s="666"/>
      <c r="AT642" s="666"/>
      <c r="AU642" s="666"/>
      <c r="AV642" s="666"/>
      <c r="AW642" s="666"/>
      <c r="AX642" s="1082"/>
    </row>
    <row r="643" spans="1:50" ht="24" customHeight="1" x14ac:dyDescent="0.15">
      <c r="A643" s="216"/>
      <c r="B643" s="219"/>
      <c r="C643" s="625" t="s">
        <v>1882</v>
      </c>
      <c r="D643" s="625"/>
      <c r="E643" s="625" t="s">
        <v>5246</v>
      </c>
      <c r="F643" s="625" t="s">
        <v>1882</v>
      </c>
      <c r="G643" s="651" t="s">
        <v>20771</v>
      </c>
      <c r="H643" s="627"/>
      <c r="I643" s="626">
        <v>190550</v>
      </c>
      <c r="J643" s="626">
        <v>5713</v>
      </c>
      <c r="K643" s="626">
        <v>20221</v>
      </c>
      <c r="L643" s="625" t="s">
        <v>2034</v>
      </c>
      <c r="M643" s="626">
        <v>79</v>
      </c>
      <c r="N643" s="626">
        <v>116</v>
      </c>
      <c r="O643" s="626">
        <v>45820</v>
      </c>
      <c r="P643" s="626">
        <v>5</v>
      </c>
      <c r="Q643" s="626">
        <v>4231</v>
      </c>
      <c r="R643" s="626">
        <v>4231</v>
      </c>
      <c r="S643" s="625" t="s">
        <v>4792</v>
      </c>
      <c r="T643" s="625" t="s">
        <v>354</v>
      </c>
      <c r="U643" s="834">
        <v>2008</v>
      </c>
      <c r="V643" s="626"/>
      <c r="W643" s="626"/>
      <c r="X643" s="626"/>
      <c r="Y643" s="626"/>
      <c r="Z643" s="626"/>
      <c r="AA643" s="626"/>
      <c r="AB643" s="626">
        <v>127500</v>
      </c>
      <c r="AC643" s="625"/>
      <c r="AD643" s="625"/>
      <c r="AE643" s="627"/>
      <c r="AF643" s="627"/>
      <c r="AG643" s="627"/>
      <c r="AH643" s="627"/>
      <c r="AI643" s="627"/>
      <c r="AJ643" s="613"/>
      <c r="AK643" s="613"/>
      <c r="AL643" s="627"/>
      <c r="AM643" s="627"/>
      <c r="AN643" s="627"/>
      <c r="AO643" s="627"/>
      <c r="AP643" s="627"/>
      <c r="AQ643" s="627"/>
      <c r="AR643" s="627"/>
      <c r="AS643" s="627"/>
      <c r="AT643" s="627"/>
      <c r="AU643" s="627"/>
      <c r="AV643" s="627"/>
      <c r="AW643" s="627"/>
      <c r="AX643" s="215"/>
    </row>
    <row r="644" spans="1:50" ht="24" customHeight="1" x14ac:dyDescent="0.15">
      <c r="A644" s="216"/>
      <c r="B644" s="219"/>
      <c r="C644" s="625" t="s">
        <v>1882</v>
      </c>
      <c r="D644" s="625"/>
      <c r="E644" s="625" t="s">
        <v>5247</v>
      </c>
      <c r="F644" s="625" t="s">
        <v>1882</v>
      </c>
      <c r="G644" s="625" t="s">
        <v>14837</v>
      </c>
      <c r="H644" s="627"/>
      <c r="I644" s="626">
        <v>105310</v>
      </c>
      <c r="J644" s="626">
        <v>1717</v>
      </c>
      <c r="K644" s="626">
        <v>2172</v>
      </c>
      <c r="L644" s="625" t="s">
        <v>5248</v>
      </c>
      <c r="M644" s="626">
        <v>68</v>
      </c>
      <c r="N644" s="626">
        <v>150</v>
      </c>
      <c r="O644" s="626">
        <v>22600</v>
      </c>
      <c r="P644" s="626">
        <v>2</v>
      </c>
      <c r="Q644" s="626"/>
      <c r="R644" s="626">
        <v>200</v>
      </c>
      <c r="S644" s="625"/>
      <c r="T644" s="625"/>
      <c r="U644" s="834">
        <v>2011</v>
      </c>
      <c r="V644" s="626"/>
      <c r="W644" s="626"/>
      <c r="X644" s="626"/>
      <c r="Y644" s="626"/>
      <c r="Z644" s="626"/>
      <c r="AA644" s="626"/>
      <c r="AB644" s="626">
        <v>13962</v>
      </c>
      <c r="AC644" s="625"/>
      <c r="AD644" s="625"/>
      <c r="AE644" s="627"/>
      <c r="AF644" s="627"/>
      <c r="AG644" s="627"/>
      <c r="AH644" s="627"/>
      <c r="AI644" s="627"/>
      <c r="AJ644" s="613"/>
      <c r="AK644" s="613"/>
      <c r="AL644" s="627"/>
      <c r="AM644" s="627"/>
      <c r="AN644" s="627"/>
      <c r="AO644" s="627"/>
      <c r="AP644" s="627"/>
      <c r="AQ644" s="627"/>
      <c r="AR644" s="627"/>
      <c r="AS644" s="627"/>
      <c r="AT644" s="627"/>
      <c r="AU644" s="627"/>
      <c r="AV644" s="627"/>
      <c r="AW644" s="627"/>
      <c r="AX644" s="215"/>
    </row>
    <row r="645" spans="1:50" ht="24" customHeight="1" x14ac:dyDescent="0.15">
      <c r="A645" s="216"/>
      <c r="B645" s="219"/>
      <c r="C645" s="1663" t="s">
        <v>1882</v>
      </c>
      <c r="D645" s="1659" t="s">
        <v>1882</v>
      </c>
      <c r="E645" s="1663" t="s">
        <v>20772</v>
      </c>
      <c r="F645" s="1663" t="s">
        <v>1882</v>
      </c>
      <c r="G645" s="1663" t="s">
        <v>20771</v>
      </c>
      <c r="H645" s="1660" t="s">
        <v>2160</v>
      </c>
      <c r="I645" s="1664">
        <v>18945</v>
      </c>
      <c r="J645" s="1664">
        <v>563</v>
      </c>
      <c r="K645" s="1664">
        <v>563</v>
      </c>
      <c r="L645" s="1663" t="s">
        <v>7001</v>
      </c>
      <c r="M645" s="1664">
        <v>70</v>
      </c>
      <c r="N645" s="1664">
        <v>105</v>
      </c>
      <c r="O645" s="1664">
        <v>7841</v>
      </c>
      <c r="P645" s="1664">
        <v>1</v>
      </c>
      <c r="Q645" s="1664">
        <v>2500</v>
      </c>
      <c r="R645" s="1664">
        <v>2500</v>
      </c>
      <c r="S645" s="1663" t="s">
        <v>3396</v>
      </c>
      <c r="T645" s="1663" t="s">
        <v>354</v>
      </c>
      <c r="U645" s="1665">
        <v>2001</v>
      </c>
      <c r="V645" s="1661">
        <v>2147</v>
      </c>
      <c r="W645" s="1661"/>
      <c r="X645" s="1661"/>
      <c r="Y645" s="1661"/>
      <c r="Z645" s="1661"/>
      <c r="AA645" s="1661">
        <v>2147</v>
      </c>
      <c r="AB645" s="1664"/>
      <c r="AC645" s="1659">
        <v>2147</v>
      </c>
      <c r="AD645" s="1659"/>
      <c r="AE645" s="1660"/>
      <c r="AF645" s="1660"/>
      <c r="AG645" s="1660"/>
      <c r="AH645" s="1660"/>
      <c r="AI645" s="1660"/>
      <c r="AJ645" s="1662"/>
      <c r="AK645" s="1662"/>
      <c r="AL645" s="1660"/>
      <c r="AM645" s="1660"/>
      <c r="AN645" s="1660"/>
      <c r="AO645" s="1660"/>
      <c r="AP645" s="1660"/>
      <c r="AQ645" s="1660"/>
      <c r="AR645" s="1660"/>
      <c r="AS645" s="1660"/>
      <c r="AT645" s="1660"/>
      <c r="AU645" s="1660"/>
      <c r="AV645" s="1660"/>
      <c r="AW645" s="1660"/>
      <c r="AX645" s="1666" t="s">
        <v>20908</v>
      </c>
    </row>
    <row r="646" spans="1:50" ht="24" customHeight="1" x14ac:dyDescent="0.15">
      <c r="A646" s="216"/>
      <c r="B646" s="219"/>
      <c r="C646" s="625" t="s">
        <v>5221</v>
      </c>
      <c r="D646" s="625"/>
      <c r="E646" s="625" t="s">
        <v>16168</v>
      </c>
      <c r="F646" s="625" t="s">
        <v>5221</v>
      </c>
      <c r="G646" s="625" t="s">
        <v>5221</v>
      </c>
      <c r="H646" s="627"/>
      <c r="I646" s="626">
        <v>20400</v>
      </c>
      <c r="J646" s="626"/>
      <c r="K646" s="626"/>
      <c r="L646" s="625" t="s">
        <v>154</v>
      </c>
      <c r="M646" s="626">
        <v>68</v>
      </c>
      <c r="N646" s="626">
        <v>105</v>
      </c>
      <c r="O646" s="626">
        <v>14280</v>
      </c>
      <c r="P646" s="626">
        <v>2</v>
      </c>
      <c r="Q646" s="626"/>
      <c r="R646" s="626"/>
      <c r="S646" s="625"/>
      <c r="T646" s="625"/>
      <c r="U646" s="834">
        <v>2018</v>
      </c>
      <c r="V646" s="626"/>
      <c r="W646" s="626"/>
      <c r="X646" s="626"/>
      <c r="Y646" s="626"/>
      <c r="Z646" s="626"/>
      <c r="AA646" s="626"/>
      <c r="AB646" s="626">
        <v>1213</v>
      </c>
      <c r="AC646" s="625"/>
      <c r="AD646" s="625"/>
      <c r="AE646" s="627"/>
      <c r="AF646" s="627"/>
      <c r="AG646" s="627"/>
      <c r="AH646" s="627"/>
      <c r="AI646" s="627"/>
      <c r="AJ646" s="613"/>
      <c r="AK646" s="613"/>
      <c r="AL646" s="627"/>
      <c r="AM646" s="627"/>
      <c r="AN646" s="627"/>
      <c r="AO646" s="627"/>
      <c r="AP646" s="627"/>
      <c r="AQ646" s="627"/>
      <c r="AR646" s="627"/>
      <c r="AS646" s="627"/>
      <c r="AT646" s="627"/>
      <c r="AU646" s="627"/>
      <c r="AV646" s="627"/>
      <c r="AW646" s="627"/>
      <c r="AX646" s="215"/>
    </row>
    <row r="647" spans="1:50" ht="24" customHeight="1" x14ac:dyDescent="0.15">
      <c r="A647" s="216"/>
      <c r="B647" s="219"/>
      <c r="C647" s="625" t="s">
        <v>5223</v>
      </c>
      <c r="D647" s="625"/>
      <c r="E647" s="625" t="s">
        <v>14838</v>
      </c>
      <c r="F647" s="625" t="s">
        <v>5223</v>
      </c>
      <c r="G647" s="625" t="s">
        <v>14839</v>
      </c>
      <c r="H647" s="627"/>
      <c r="I647" s="626">
        <v>7490</v>
      </c>
      <c r="J647" s="626"/>
      <c r="K647" s="626"/>
      <c r="L647" s="625" t="s">
        <v>310</v>
      </c>
      <c r="M647" s="626">
        <v>70</v>
      </c>
      <c r="N647" s="626">
        <v>105</v>
      </c>
      <c r="O647" s="626">
        <v>7350</v>
      </c>
      <c r="P647" s="626">
        <v>1</v>
      </c>
      <c r="Q647" s="626"/>
      <c r="R647" s="626"/>
      <c r="S647" s="625"/>
      <c r="T647" s="625"/>
      <c r="U647" s="625">
        <v>2014</v>
      </c>
      <c r="V647" s="626"/>
      <c r="W647" s="626"/>
      <c r="X647" s="626"/>
      <c r="Y647" s="626"/>
      <c r="Z647" s="626"/>
      <c r="AA647" s="626"/>
      <c r="AB647" s="626">
        <v>800</v>
      </c>
      <c r="AC647" s="625"/>
      <c r="AD647" s="625"/>
      <c r="AE647" s="627"/>
      <c r="AF647" s="627"/>
      <c r="AG647" s="627"/>
      <c r="AH647" s="627"/>
      <c r="AI647" s="627"/>
      <c r="AJ647" s="613"/>
      <c r="AK647" s="613"/>
      <c r="AL647" s="627"/>
      <c r="AM647" s="627"/>
      <c r="AN647" s="627"/>
      <c r="AO647" s="627"/>
      <c r="AP647" s="627"/>
      <c r="AQ647" s="627"/>
      <c r="AR647" s="627"/>
      <c r="AS647" s="627"/>
      <c r="AT647" s="627"/>
      <c r="AU647" s="627"/>
      <c r="AV647" s="627"/>
      <c r="AW647" s="627"/>
      <c r="AX647" s="215"/>
    </row>
    <row r="648" spans="1:50" ht="24" customHeight="1" x14ac:dyDescent="0.15">
      <c r="A648" s="216"/>
      <c r="B648" s="219"/>
      <c r="C648" s="625" t="s">
        <v>5223</v>
      </c>
      <c r="D648" s="625"/>
      <c r="E648" s="625" t="s">
        <v>14840</v>
      </c>
      <c r="F648" s="625" t="s">
        <v>5223</v>
      </c>
      <c r="G648" s="625" t="s">
        <v>5223</v>
      </c>
      <c r="H648" s="627"/>
      <c r="I648" s="626">
        <v>12800</v>
      </c>
      <c r="J648" s="626"/>
      <c r="K648" s="626"/>
      <c r="L648" s="625" t="s">
        <v>5248</v>
      </c>
      <c r="M648" s="626">
        <v>64</v>
      </c>
      <c r="N648" s="626">
        <v>100</v>
      </c>
      <c r="O648" s="626">
        <v>12800</v>
      </c>
      <c r="P648" s="626">
        <v>2</v>
      </c>
      <c r="Q648" s="626"/>
      <c r="R648" s="626"/>
      <c r="S648" s="625"/>
      <c r="T648" s="625"/>
      <c r="U648" s="625">
        <v>2020</v>
      </c>
      <c r="V648" s="626"/>
      <c r="W648" s="626"/>
      <c r="X648" s="626"/>
      <c r="Y648" s="626"/>
      <c r="Z648" s="626"/>
      <c r="AA648" s="626"/>
      <c r="AB648" s="626">
        <v>637</v>
      </c>
      <c r="AC648" s="625"/>
      <c r="AD648" s="625"/>
      <c r="AE648" s="627"/>
      <c r="AF648" s="627"/>
      <c r="AG648" s="627"/>
      <c r="AH648" s="627"/>
      <c r="AI648" s="627"/>
      <c r="AJ648" s="613"/>
      <c r="AK648" s="613"/>
      <c r="AL648" s="627"/>
      <c r="AM648" s="627"/>
      <c r="AN648" s="627"/>
      <c r="AO648" s="627"/>
      <c r="AP648" s="627"/>
      <c r="AQ648" s="627"/>
      <c r="AR648" s="627"/>
      <c r="AS648" s="627"/>
      <c r="AT648" s="627"/>
      <c r="AU648" s="627"/>
      <c r="AV648" s="627"/>
      <c r="AW648" s="627"/>
      <c r="AX648" s="215"/>
    </row>
    <row r="649" spans="1:50" ht="24" customHeight="1" x14ac:dyDescent="0.15">
      <c r="A649" s="216"/>
      <c r="B649" s="219"/>
      <c r="C649" s="625" t="s">
        <v>1884</v>
      </c>
      <c r="D649" s="625"/>
      <c r="E649" s="625" t="s">
        <v>5249</v>
      </c>
      <c r="F649" s="625" t="s">
        <v>1884</v>
      </c>
      <c r="G649" s="625" t="s">
        <v>1884</v>
      </c>
      <c r="H649" s="627"/>
      <c r="I649" s="626">
        <v>20500</v>
      </c>
      <c r="J649" s="626">
        <v>7426</v>
      </c>
      <c r="K649" s="626">
        <v>14323</v>
      </c>
      <c r="L649" s="625" t="s">
        <v>154</v>
      </c>
      <c r="M649" s="626">
        <v>70</v>
      </c>
      <c r="N649" s="626">
        <v>105</v>
      </c>
      <c r="O649" s="626">
        <v>7350</v>
      </c>
      <c r="P649" s="626">
        <v>1</v>
      </c>
      <c r="Q649" s="626">
        <v>555</v>
      </c>
      <c r="R649" s="626">
        <v>1000</v>
      </c>
      <c r="S649" s="625" t="s">
        <v>5251</v>
      </c>
      <c r="T649" s="625" t="s">
        <v>354</v>
      </c>
      <c r="U649" s="625">
        <v>2008</v>
      </c>
      <c r="V649" s="626"/>
      <c r="W649" s="626"/>
      <c r="X649" s="626"/>
      <c r="Y649" s="626"/>
      <c r="Z649" s="626"/>
      <c r="AA649" s="626"/>
      <c r="AB649" s="626">
        <v>700</v>
      </c>
      <c r="AC649" s="625"/>
      <c r="AD649" s="625"/>
      <c r="AE649" s="627"/>
      <c r="AF649" s="627"/>
      <c r="AG649" s="627"/>
      <c r="AH649" s="627"/>
      <c r="AI649" s="627"/>
      <c r="AJ649" s="613"/>
      <c r="AK649" s="613"/>
      <c r="AL649" s="627"/>
      <c r="AM649" s="627"/>
      <c r="AN649" s="627"/>
      <c r="AO649" s="627"/>
      <c r="AP649" s="627"/>
      <c r="AQ649" s="627"/>
      <c r="AR649" s="627"/>
      <c r="AS649" s="627"/>
      <c r="AT649" s="627"/>
      <c r="AU649" s="627"/>
      <c r="AV649" s="627"/>
      <c r="AW649" s="627"/>
      <c r="AX649" s="215"/>
    </row>
    <row r="650" spans="1:50" ht="24" customHeight="1" x14ac:dyDescent="0.15">
      <c r="A650" s="216"/>
      <c r="B650" s="219"/>
      <c r="C650" s="625" t="s">
        <v>1884</v>
      </c>
      <c r="D650" s="625"/>
      <c r="E650" s="625" t="s">
        <v>5250</v>
      </c>
      <c r="F650" s="625" t="s">
        <v>1884</v>
      </c>
      <c r="G650" s="625" t="s">
        <v>1884</v>
      </c>
      <c r="H650" s="627"/>
      <c r="I650" s="626">
        <v>59332</v>
      </c>
      <c r="J650" s="626"/>
      <c r="K650" s="626"/>
      <c r="L650" s="625" t="s">
        <v>310</v>
      </c>
      <c r="M650" s="626">
        <v>65</v>
      </c>
      <c r="N650" s="626">
        <v>96</v>
      </c>
      <c r="O650" s="626">
        <v>6240</v>
      </c>
      <c r="P650" s="626">
        <v>1</v>
      </c>
      <c r="Q650" s="626"/>
      <c r="R650" s="626"/>
      <c r="S650" s="625"/>
      <c r="T650" s="625"/>
      <c r="U650" s="625">
        <v>2012</v>
      </c>
      <c r="V650" s="626"/>
      <c r="W650" s="626"/>
      <c r="X650" s="626"/>
      <c r="Y650" s="626"/>
      <c r="Z650" s="626"/>
      <c r="AA650" s="626"/>
      <c r="AB650" s="626">
        <v>1500</v>
      </c>
      <c r="AC650" s="625"/>
      <c r="AD650" s="625"/>
      <c r="AE650" s="627"/>
      <c r="AF650" s="627"/>
      <c r="AG650" s="627"/>
      <c r="AH650" s="627"/>
      <c r="AI650" s="627"/>
      <c r="AJ650" s="613"/>
      <c r="AK650" s="613"/>
      <c r="AL650" s="627"/>
      <c r="AM650" s="627"/>
      <c r="AN650" s="627"/>
      <c r="AO650" s="627"/>
      <c r="AP650" s="627"/>
      <c r="AQ650" s="627"/>
      <c r="AR650" s="627"/>
      <c r="AS650" s="627"/>
      <c r="AT650" s="627"/>
      <c r="AU650" s="627"/>
      <c r="AV650" s="627"/>
      <c r="AW650" s="627"/>
      <c r="AX650" s="215"/>
    </row>
    <row r="651" spans="1:50" s="895" customFormat="1" ht="24" customHeight="1" x14ac:dyDescent="0.15">
      <c r="A651" s="216"/>
      <c r="B651" s="1685"/>
      <c r="C651" s="651" t="s">
        <v>1884</v>
      </c>
      <c r="D651" s="625"/>
      <c r="E651" s="651" t="s">
        <v>5252</v>
      </c>
      <c r="F651" s="651" t="s">
        <v>1884</v>
      </c>
      <c r="G651" s="651" t="s">
        <v>1884</v>
      </c>
      <c r="H651" s="627"/>
      <c r="I651" s="1672">
        <v>19619</v>
      </c>
      <c r="J651" s="1672">
        <v>18375</v>
      </c>
      <c r="K651" s="1672"/>
      <c r="L651" s="651" t="s">
        <v>310</v>
      </c>
      <c r="M651" s="1672">
        <v>110</v>
      </c>
      <c r="N651" s="1672">
        <v>74</v>
      </c>
      <c r="O651" s="1672">
        <v>8140</v>
      </c>
      <c r="P651" s="1672">
        <v>2</v>
      </c>
      <c r="Q651" s="1672">
        <v>504</v>
      </c>
      <c r="R651" s="1672">
        <v>1000</v>
      </c>
      <c r="S651" s="651" t="s">
        <v>5251</v>
      </c>
      <c r="T651" s="651" t="s">
        <v>354</v>
      </c>
      <c r="U651" s="651">
        <v>2014</v>
      </c>
      <c r="V651" s="626"/>
      <c r="W651" s="626"/>
      <c r="X651" s="626"/>
      <c r="Y651" s="626"/>
      <c r="Z651" s="626"/>
      <c r="AA651" s="626"/>
      <c r="AB651" s="1672">
        <v>1600</v>
      </c>
      <c r="AC651" s="625"/>
      <c r="AD651" s="625"/>
      <c r="AE651" s="627"/>
      <c r="AF651" s="627"/>
      <c r="AG651" s="627"/>
      <c r="AH651" s="627"/>
      <c r="AI651" s="627"/>
      <c r="AJ651" s="613"/>
      <c r="AK651" s="613"/>
      <c r="AL651" s="627"/>
      <c r="AM651" s="627"/>
      <c r="AN651" s="627"/>
      <c r="AO651" s="627"/>
      <c r="AP651" s="627"/>
      <c r="AQ651" s="627"/>
      <c r="AR651" s="627"/>
      <c r="AS651" s="627"/>
      <c r="AT651" s="627"/>
      <c r="AU651" s="627"/>
      <c r="AV651" s="627"/>
      <c r="AW651" s="627"/>
      <c r="AX651" s="1666"/>
    </row>
    <row r="652" spans="1:50" ht="24" customHeight="1" x14ac:dyDescent="0.15">
      <c r="A652" s="216"/>
      <c r="B652" s="219"/>
      <c r="C652" s="625" t="s">
        <v>1884</v>
      </c>
      <c r="D652" s="625"/>
      <c r="E652" s="625" t="s">
        <v>5253</v>
      </c>
      <c r="F652" s="625" t="s">
        <v>1884</v>
      </c>
      <c r="G652" s="625" t="s">
        <v>1884</v>
      </c>
      <c r="H652" s="627"/>
      <c r="I652" s="626">
        <v>7140</v>
      </c>
      <c r="J652" s="626">
        <v>2850</v>
      </c>
      <c r="K652" s="626"/>
      <c r="L652" s="625" t="s">
        <v>5254</v>
      </c>
      <c r="M652" s="626">
        <v>70</v>
      </c>
      <c r="N652" s="626">
        <v>105</v>
      </c>
      <c r="O652" s="626">
        <v>14700</v>
      </c>
      <c r="P652" s="626">
        <v>2</v>
      </c>
      <c r="Q652" s="626">
        <v>200</v>
      </c>
      <c r="R652" s="626">
        <v>200</v>
      </c>
      <c r="S652" s="625" t="s">
        <v>5251</v>
      </c>
      <c r="T652" s="625" t="s">
        <v>354</v>
      </c>
      <c r="U652" s="625">
        <v>2016</v>
      </c>
      <c r="V652" s="626"/>
      <c r="W652" s="626"/>
      <c r="X652" s="626"/>
      <c r="Y652" s="626"/>
      <c r="Z652" s="626"/>
      <c r="AA652" s="626"/>
      <c r="AB652" s="626">
        <v>1110</v>
      </c>
      <c r="AC652" s="625"/>
      <c r="AD652" s="625"/>
      <c r="AE652" s="627"/>
      <c r="AF652" s="627"/>
      <c r="AG652" s="627"/>
      <c r="AH652" s="627"/>
      <c r="AI652" s="627"/>
      <c r="AJ652" s="613"/>
      <c r="AK652" s="613"/>
      <c r="AL652" s="627"/>
      <c r="AM652" s="627"/>
      <c r="AN652" s="627"/>
      <c r="AO652" s="627"/>
      <c r="AP652" s="627"/>
      <c r="AQ652" s="627"/>
      <c r="AR652" s="627"/>
      <c r="AS652" s="627"/>
      <c r="AT652" s="627"/>
      <c r="AU652" s="627"/>
      <c r="AV652" s="627"/>
      <c r="AW652" s="627"/>
      <c r="AX652" s="215" t="s">
        <v>17308</v>
      </c>
    </row>
    <row r="653" spans="1:50" ht="24" customHeight="1" x14ac:dyDescent="0.15">
      <c r="A653" s="216"/>
      <c r="B653" s="219"/>
      <c r="C653" s="625" t="s">
        <v>1886</v>
      </c>
      <c r="D653" s="625"/>
      <c r="E653" s="625" t="s">
        <v>5255</v>
      </c>
      <c r="F653" s="625" t="s">
        <v>1886</v>
      </c>
      <c r="G653" s="625" t="s">
        <v>1886</v>
      </c>
      <c r="H653" s="627"/>
      <c r="I653" s="626">
        <v>9375</v>
      </c>
      <c r="J653" s="626"/>
      <c r="K653" s="626"/>
      <c r="L653" s="625" t="s">
        <v>310</v>
      </c>
      <c r="M653" s="626">
        <v>76</v>
      </c>
      <c r="N653" s="626">
        <v>123</v>
      </c>
      <c r="O653" s="626">
        <v>9419</v>
      </c>
      <c r="P653" s="626">
        <v>1</v>
      </c>
      <c r="Q653" s="626">
        <v>200</v>
      </c>
      <c r="R653" s="626">
        <v>200</v>
      </c>
      <c r="S653" s="625" t="s">
        <v>499</v>
      </c>
      <c r="T653" s="625" t="s">
        <v>354</v>
      </c>
      <c r="U653" s="625">
        <v>2019</v>
      </c>
      <c r="V653" s="626"/>
      <c r="W653" s="626"/>
      <c r="X653" s="626"/>
      <c r="Y653" s="626"/>
      <c r="Z653" s="626"/>
      <c r="AA653" s="626"/>
      <c r="AB653" s="626">
        <v>1000</v>
      </c>
      <c r="AC653" s="625"/>
      <c r="AD653" s="625"/>
      <c r="AE653" s="627"/>
      <c r="AF653" s="627"/>
      <c r="AG653" s="627"/>
      <c r="AH653" s="627"/>
      <c r="AI653" s="627"/>
      <c r="AJ653" s="613"/>
      <c r="AK653" s="613"/>
      <c r="AL653" s="627"/>
      <c r="AM653" s="627"/>
      <c r="AN653" s="627"/>
      <c r="AO653" s="627"/>
      <c r="AP653" s="627"/>
      <c r="AQ653" s="627"/>
      <c r="AR653" s="627"/>
      <c r="AS653" s="627"/>
      <c r="AT653" s="627"/>
      <c r="AU653" s="627"/>
      <c r="AV653" s="627"/>
      <c r="AW653" s="627"/>
      <c r="AX653" s="215"/>
    </row>
    <row r="654" spans="1:50" ht="24" customHeight="1" x14ac:dyDescent="0.15">
      <c r="A654" s="216"/>
      <c r="B654" s="219"/>
      <c r="C654" s="625" t="s">
        <v>16169</v>
      </c>
      <c r="D654" s="625"/>
      <c r="E654" s="625" t="s">
        <v>16170</v>
      </c>
      <c r="F654" s="625" t="s">
        <v>16169</v>
      </c>
      <c r="G654" s="625" t="s">
        <v>16169</v>
      </c>
      <c r="H654" s="627"/>
      <c r="I654" s="626">
        <v>8147</v>
      </c>
      <c r="J654" s="626"/>
      <c r="K654" s="626"/>
      <c r="L654" s="625" t="s">
        <v>2198</v>
      </c>
      <c r="M654" s="626">
        <v>74</v>
      </c>
      <c r="N654" s="626">
        <v>110</v>
      </c>
      <c r="O654" s="626">
        <v>8147</v>
      </c>
      <c r="P654" s="626">
        <v>1</v>
      </c>
      <c r="Q654" s="626">
        <v>2500</v>
      </c>
      <c r="R654" s="626">
        <v>2500</v>
      </c>
      <c r="S654" s="625" t="s">
        <v>2199</v>
      </c>
      <c r="T654" s="625" t="s">
        <v>354</v>
      </c>
      <c r="U654" s="625">
        <v>2001</v>
      </c>
      <c r="V654" s="626"/>
      <c r="W654" s="626"/>
      <c r="X654" s="626"/>
      <c r="Y654" s="626"/>
      <c r="Z654" s="626"/>
      <c r="AA654" s="626"/>
      <c r="AB654" s="626">
        <v>29991</v>
      </c>
      <c r="AC654" s="625"/>
      <c r="AD654" s="625"/>
      <c r="AE654" s="627"/>
      <c r="AF654" s="627"/>
      <c r="AG654" s="627"/>
      <c r="AH654" s="627"/>
      <c r="AI654" s="627"/>
      <c r="AJ654" s="613"/>
      <c r="AK654" s="613"/>
      <c r="AL654" s="627"/>
      <c r="AM654" s="627"/>
      <c r="AN654" s="627"/>
      <c r="AO654" s="627"/>
      <c r="AP654" s="627"/>
      <c r="AQ654" s="627"/>
      <c r="AR654" s="627"/>
      <c r="AS654" s="627"/>
      <c r="AT654" s="627"/>
      <c r="AU654" s="627"/>
      <c r="AV654" s="627"/>
      <c r="AW654" s="627"/>
      <c r="AX654" s="215"/>
    </row>
    <row r="655" spans="1:50" ht="24" customHeight="1" x14ac:dyDescent="0.15">
      <c r="A655" s="216"/>
      <c r="B655" s="219"/>
      <c r="C655" s="1663" t="s">
        <v>16169</v>
      </c>
      <c r="D655" s="1663"/>
      <c r="E655" s="1663" t="s">
        <v>20850</v>
      </c>
      <c r="F655" s="1663" t="s">
        <v>16169</v>
      </c>
      <c r="G655" s="1663" t="s">
        <v>16169</v>
      </c>
      <c r="H655" s="1669"/>
      <c r="I655" s="1664">
        <v>36649</v>
      </c>
      <c r="J655" s="1664"/>
      <c r="K655" s="1664"/>
      <c r="L655" s="1663" t="s">
        <v>2195</v>
      </c>
      <c r="M655" s="1664">
        <v>76</v>
      </c>
      <c r="N655" s="1664">
        <v>121</v>
      </c>
      <c r="O655" s="1664">
        <v>18392</v>
      </c>
      <c r="P655" s="1664">
        <v>2</v>
      </c>
      <c r="Q655" s="1664">
        <v>500</v>
      </c>
      <c r="R655" s="1664">
        <v>1000</v>
      </c>
      <c r="S655" s="1663" t="s">
        <v>5251</v>
      </c>
      <c r="T655" s="1663"/>
      <c r="U655" s="1663">
        <v>2023</v>
      </c>
      <c r="V655" s="1664"/>
      <c r="W655" s="1664"/>
      <c r="X655" s="1664"/>
      <c r="Y655" s="1664"/>
      <c r="Z655" s="1664"/>
      <c r="AA655" s="1664"/>
      <c r="AB655" s="1664">
        <v>4000</v>
      </c>
      <c r="AC655" s="1659"/>
      <c r="AD655" s="1659"/>
      <c r="AE655" s="1660"/>
      <c r="AF655" s="1660"/>
      <c r="AG655" s="1660"/>
      <c r="AH655" s="1660"/>
      <c r="AI655" s="1660"/>
      <c r="AJ655" s="1662"/>
      <c r="AK655" s="1662"/>
      <c r="AL655" s="1660"/>
      <c r="AM655" s="1660"/>
      <c r="AN655" s="1660"/>
      <c r="AO655" s="1660"/>
      <c r="AP655" s="1660"/>
      <c r="AQ655" s="1660"/>
      <c r="AR655" s="1660"/>
      <c r="AS655" s="1660"/>
      <c r="AT655" s="1660"/>
      <c r="AU655" s="1660"/>
      <c r="AV655" s="1660"/>
      <c r="AW655" s="1660"/>
      <c r="AX655" s="215"/>
    </row>
    <row r="656" spans="1:50" ht="24" customHeight="1" x14ac:dyDescent="0.15">
      <c r="A656" s="216"/>
      <c r="B656" s="219"/>
      <c r="C656" s="625" t="s">
        <v>1897</v>
      </c>
      <c r="D656" s="625"/>
      <c r="E656" s="625" t="s">
        <v>5256</v>
      </c>
      <c r="F656" s="625" t="s">
        <v>1897</v>
      </c>
      <c r="G656" s="625" t="s">
        <v>5257</v>
      </c>
      <c r="H656" s="627"/>
      <c r="I656" s="626">
        <v>25982</v>
      </c>
      <c r="J656" s="626"/>
      <c r="K656" s="626"/>
      <c r="L656" s="625" t="s">
        <v>310</v>
      </c>
      <c r="M656" s="626">
        <v>68</v>
      </c>
      <c r="N656" s="626">
        <v>100</v>
      </c>
      <c r="O656" s="626">
        <v>6800</v>
      </c>
      <c r="P656" s="626">
        <v>1</v>
      </c>
      <c r="Q656" s="626">
        <v>600</v>
      </c>
      <c r="R656" s="626">
        <v>600</v>
      </c>
      <c r="S656" s="625" t="s">
        <v>5258</v>
      </c>
      <c r="T656" s="625" t="s">
        <v>500</v>
      </c>
      <c r="U656" s="645">
        <v>2007</v>
      </c>
      <c r="V656" s="626"/>
      <c r="W656" s="626"/>
      <c r="X656" s="626"/>
      <c r="Y656" s="626"/>
      <c r="Z656" s="626"/>
      <c r="AA656" s="626"/>
      <c r="AB656" s="626">
        <v>600</v>
      </c>
      <c r="AC656" s="625"/>
      <c r="AD656" s="625"/>
      <c r="AE656" s="627"/>
      <c r="AF656" s="627"/>
      <c r="AG656" s="627"/>
      <c r="AH656" s="627"/>
      <c r="AI656" s="627"/>
      <c r="AJ656" s="613"/>
      <c r="AK656" s="613"/>
      <c r="AL656" s="627"/>
      <c r="AM656" s="627"/>
      <c r="AN656" s="627"/>
      <c r="AO656" s="627"/>
      <c r="AP656" s="627"/>
      <c r="AQ656" s="627"/>
      <c r="AR656" s="627"/>
      <c r="AS656" s="627"/>
      <c r="AT656" s="627"/>
      <c r="AU656" s="627"/>
      <c r="AV656" s="627"/>
      <c r="AW656" s="627"/>
      <c r="AX656" s="215"/>
    </row>
    <row r="657" spans="1:50" ht="24" customHeight="1" x14ac:dyDescent="0.15">
      <c r="A657" s="216"/>
      <c r="B657" s="219"/>
      <c r="C657" s="625" t="s">
        <v>1897</v>
      </c>
      <c r="D657" s="625"/>
      <c r="E657" s="625" t="s">
        <v>16171</v>
      </c>
      <c r="F657" s="625" t="s">
        <v>1897</v>
      </c>
      <c r="G657" s="625" t="s">
        <v>10012</v>
      </c>
      <c r="H657" s="627"/>
      <c r="I657" s="626">
        <v>18000</v>
      </c>
      <c r="J657" s="626"/>
      <c r="K657" s="626">
        <v>18000</v>
      </c>
      <c r="L657" s="625" t="s">
        <v>154</v>
      </c>
      <c r="M657" s="626"/>
      <c r="N657" s="626"/>
      <c r="O657" s="626"/>
      <c r="P657" s="626">
        <v>2</v>
      </c>
      <c r="Q657" s="626"/>
      <c r="R657" s="626"/>
      <c r="S657" s="625"/>
      <c r="T657" s="625"/>
      <c r="U657" s="645">
        <v>2010</v>
      </c>
      <c r="V657" s="626"/>
      <c r="W657" s="626"/>
      <c r="X657" s="626"/>
      <c r="Y657" s="626"/>
      <c r="Z657" s="626"/>
      <c r="AA657" s="626"/>
      <c r="AB657" s="626"/>
      <c r="AC657" s="625"/>
      <c r="AD657" s="625"/>
      <c r="AE657" s="627"/>
      <c r="AF657" s="627"/>
      <c r="AG657" s="627"/>
      <c r="AH657" s="627"/>
      <c r="AI657" s="627"/>
      <c r="AJ657" s="613"/>
      <c r="AK657" s="613"/>
      <c r="AL657" s="627"/>
      <c r="AM657" s="627"/>
      <c r="AN657" s="627"/>
      <c r="AO657" s="627"/>
      <c r="AP657" s="627"/>
      <c r="AQ657" s="627"/>
      <c r="AR657" s="627"/>
      <c r="AS657" s="627"/>
      <c r="AT657" s="627"/>
      <c r="AU657" s="627"/>
      <c r="AV657" s="627"/>
      <c r="AW657" s="627"/>
      <c r="AX657" s="215"/>
    </row>
    <row r="658" spans="1:50" s="1714" customFormat="1" ht="24" customHeight="1" x14ac:dyDescent="0.15">
      <c r="A658" s="216"/>
      <c r="B658" s="1712"/>
      <c r="C658" s="1663" t="s">
        <v>20762</v>
      </c>
      <c r="D658" s="1710" t="s">
        <v>20857</v>
      </c>
      <c r="E658" s="1663" t="s">
        <v>20857</v>
      </c>
      <c r="F658" s="1663" t="s">
        <v>20762</v>
      </c>
      <c r="G658" s="1663" t="s">
        <v>20762</v>
      </c>
      <c r="H658" s="1711"/>
      <c r="I658" s="1664">
        <v>4827</v>
      </c>
      <c r="J658" s="1663"/>
      <c r="K658" s="1664"/>
      <c r="L658" s="1663" t="s">
        <v>2195</v>
      </c>
      <c r="M658" s="1664">
        <v>48</v>
      </c>
      <c r="N658" s="1664">
        <v>76</v>
      </c>
      <c r="O658" s="1664">
        <v>3648</v>
      </c>
      <c r="P658" s="1664">
        <v>1</v>
      </c>
      <c r="Q658" s="1664">
        <v>0</v>
      </c>
      <c r="R658" s="1664">
        <v>0</v>
      </c>
      <c r="S658" s="1663"/>
      <c r="T658" s="1663"/>
      <c r="U658" s="1677">
        <v>2006</v>
      </c>
      <c r="V658" s="1661"/>
      <c r="W658" s="1661"/>
      <c r="X658" s="1661"/>
      <c r="Y658" s="1661"/>
      <c r="Z658" s="1661"/>
      <c r="AA658" s="1661"/>
      <c r="AB658" s="1664">
        <v>500</v>
      </c>
      <c r="AC658" s="1659"/>
      <c r="AD658" s="1659"/>
      <c r="AE658" s="1660"/>
      <c r="AF658" s="1660"/>
      <c r="AG658" s="1660"/>
      <c r="AH658" s="1660"/>
      <c r="AI658" s="1660"/>
      <c r="AJ658" s="1662"/>
      <c r="AK658" s="1662"/>
      <c r="AL658" s="1660"/>
      <c r="AM658" s="1660"/>
      <c r="AN658" s="1660"/>
      <c r="AO658" s="1660"/>
      <c r="AP658" s="1660"/>
      <c r="AQ658" s="1660"/>
      <c r="AR658" s="1660"/>
      <c r="AS658" s="1660"/>
      <c r="AT658" s="1660"/>
      <c r="AU658" s="1660"/>
      <c r="AV658" s="1660"/>
      <c r="AW658" s="1660"/>
      <c r="AX658" s="1713"/>
    </row>
    <row r="659" spans="1:50" ht="24" customHeight="1" x14ac:dyDescent="0.15">
      <c r="A659" s="216"/>
      <c r="B659" s="219"/>
      <c r="C659" s="625" t="s">
        <v>5229</v>
      </c>
      <c r="D659" s="625"/>
      <c r="E659" s="625" t="s">
        <v>5259</v>
      </c>
      <c r="F659" s="625" t="s">
        <v>5229</v>
      </c>
      <c r="G659" s="625" t="s">
        <v>10546</v>
      </c>
      <c r="H659" s="627"/>
      <c r="I659" s="626">
        <v>12609</v>
      </c>
      <c r="J659" s="626"/>
      <c r="K659" s="626"/>
      <c r="L659" s="625" t="s">
        <v>310</v>
      </c>
      <c r="M659" s="626">
        <v>70</v>
      </c>
      <c r="N659" s="626">
        <v>106</v>
      </c>
      <c r="O659" s="626">
        <v>7420</v>
      </c>
      <c r="P659" s="626">
        <v>1</v>
      </c>
      <c r="Q659" s="626">
        <v>300</v>
      </c>
      <c r="R659" s="626">
        <v>300</v>
      </c>
      <c r="S659" s="625" t="s">
        <v>5258</v>
      </c>
      <c r="T659" s="625" t="s">
        <v>354</v>
      </c>
      <c r="U659" s="645">
        <v>2009</v>
      </c>
      <c r="V659" s="626"/>
      <c r="W659" s="626"/>
      <c r="X659" s="626"/>
      <c r="Y659" s="626"/>
      <c r="Z659" s="626"/>
      <c r="AA659" s="626"/>
      <c r="AB659" s="626">
        <v>1100</v>
      </c>
      <c r="AC659" s="625"/>
      <c r="AD659" s="625"/>
      <c r="AE659" s="627"/>
      <c r="AF659" s="627"/>
      <c r="AG659" s="627"/>
      <c r="AH659" s="627"/>
      <c r="AI659" s="627"/>
      <c r="AJ659" s="613"/>
      <c r="AK659" s="613"/>
      <c r="AL659" s="627"/>
      <c r="AM659" s="627"/>
      <c r="AN659" s="627"/>
      <c r="AO659" s="627"/>
      <c r="AP659" s="627"/>
      <c r="AQ659" s="627"/>
      <c r="AR659" s="627"/>
      <c r="AS659" s="627"/>
      <c r="AT659" s="627"/>
      <c r="AU659" s="627"/>
      <c r="AV659" s="627"/>
      <c r="AW659" s="627"/>
      <c r="AX659" s="215"/>
    </row>
    <row r="660" spans="1:50" ht="24" customHeight="1" x14ac:dyDescent="0.15">
      <c r="A660" s="216"/>
      <c r="B660" s="219"/>
      <c r="C660" s="625" t="s">
        <v>5231</v>
      </c>
      <c r="D660" s="625"/>
      <c r="E660" s="625" t="s">
        <v>5260</v>
      </c>
      <c r="F660" s="625" t="s">
        <v>5231</v>
      </c>
      <c r="G660" s="625" t="s">
        <v>14841</v>
      </c>
      <c r="H660" s="627"/>
      <c r="I660" s="626">
        <v>8288</v>
      </c>
      <c r="J660" s="626"/>
      <c r="K660" s="626"/>
      <c r="L660" s="625" t="s">
        <v>310</v>
      </c>
      <c r="M660" s="626">
        <v>74</v>
      </c>
      <c r="N660" s="626">
        <v>112</v>
      </c>
      <c r="O660" s="626">
        <v>8288</v>
      </c>
      <c r="P660" s="626">
        <v>1</v>
      </c>
      <c r="Q660" s="626">
        <v>300</v>
      </c>
      <c r="R660" s="626">
        <v>300</v>
      </c>
      <c r="S660" s="625" t="s">
        <v>499</v>
      </c>
      <c r="T660" s="625" t="s">
        <v>1169</v>
      </c>
      <c r="U660" s="625">
        <v>2006</v>
      </c>
      <c r="V660" s="627"/>
      <c r="W660" s="627"/>
      <c r="X660" s="627"/>
      <c r="Y660" s="627"/>
      <c r="Z660" s="627"/>
      <c r="AA660" s="627"/>
      <c r="AB660" s="614">
        <v>700</v>
      </c>
      <c r="AC660" s="625"/>
      <c r="AD660" s="625"/>
      <c r="AE660" s="627"/>
      <c r="AF660" s="627"/>
      <c r="AG660" s="627"/>
      <c r="AH660" s="627"/>
      <c r="AI660" s="627"/>
      <c r="AJ660" s="613"/>
      <c r="AK660" s="613"/>
      <c r="AL660" s="627"/>
      <c r="AM660" s="627"/>
      <c r="AN660" s="627"/>
      <c r="AO660" s="627"/>
      <c r="AP660" s="627"/>
      <c r="AQ660" s="627"/>
      <c r="AR660" s="627"/>
      <c r="AS660" s="627"/>
      <c r="AT660" s="627"/>
      <c r="AU660" s="627"/>
      <c r="AV660" s="627"/>
      <c r="AW660" s="627"/>
      <c r="AX660" s="215"/>
    </row>
    <row r="661" spans="1:50" ht="24" customHeight="1" x14ac:dyDescent="0.15">
      <c r="A661" s="216"/>
      <c r="B661" s="219"/>
      <c r="C661" s="625" t="s">
        <v>5231</v>
      </c>
      <c r="D661" s="625"/>
      <c r="E661" s="625" t="s">
        <v>5261</v>
      </c>
      <c r="F661" s="625" t="s">
        <v>5231</v>
      </c>
      <c r="G661" s="625" t="s">
        <v>5262</v>
      </c>
      <c r="H661" s="627"/>
      <c r="I661" s="626">
        <v>5040</v>
      </c>
      <c r="J661" s="626"/>
      <c r="K661" s="626"/>
      <c r="L661" s="625" t="s">
        <v>310</v>
      </c>
      <c r="M661" s="626">
        <v>56</v>
      </c>
      <c r="N661" s="626">
        <v>90</v>
      </c>
      <c r="O661" s="626">
        <v>5040</v>
      </c>
      <c r="P661" s="626">
        <v>1</v>
      </c>
      <c r="Q661" s="626"/>
      <c r="R661" s="626"/>
      <c r="S661" s="625"/>
      <c r="T661" s="625"/>
      <c r="U661" s="625">
        <v>2010</v>
      </c>
      <c r="V661" s="627"/>
      <c r="W661" s="627"/>
      <c r="X661" s="627"/>
      <c r="Y661" s="627"/>
      <c r="Z661" s="627"/>
      <c r="AA661" s="627"/>
      <c r="AB661" s="614">
        <v>500</v>
      </c>
      <c r="AC661" s="625"/>
      <c r="AD661" s="625"/>
      <c r="AE661" s="627"/>
      <c r="AF661" s="627"/>
      <c r="AG661" s="627"/>
      <c r="AH661" s="627"/>
      <c r="AI661" s="627"/>
      <c r="AJ661" s="613"/>
      <c r="AK661" s="613"/>
      <c r="AL661" s="627"/>
      <c r="AM661" s="627"/>
      <c r="AN661" s="627"/>
      <c r="AO661" s="627"/>
      <c r="AP661" s="627"/>
      <c r="AQ661" s="627"/>
      <c r="AR661" s="627"/>
      <c r="AS661" s="627"/>
      <c r="AT661" s="627"/>
      <c r="AU661" s="627"/>
      <c r="AV661" s="627"/>
      <c r="AW661" s="627"/>
      <c r="AX661" s="215"/>
    </row>
    <row r="662" spans="1:50" ht="24" customHeight="1" x14ac:dyDescent="0.15">
      <c r="A662" s="216"/>
      <c r="B662" s="219"/>
      <c r="C662" s="625" t="s">
        <v>5231</v>
      </c>
      <c r="D662" s="625"/>
      <c r="E662" s="625" t="s">
        <v>17309</v>
      </c>
      <c r="F662" s="625" t="s">
        <v>5231</v>
      </c>
      <c r="G662" s="625" t="s">
        <v>14841</v>
      </c>
      <c r="H662" s="627"/>
      <c r="I662" s="626">
        <v>15840</v>
      </c>
      <c r="J662" s="626"/>
      <c r="K662" s="626"/>
      <c r="L662" s="625" t="s">
        <v>310</v>
      </c>
      <c r="M662" s="626">
        <v>72</v>
      </c>
      <c r="N662" s="626">
        <v>110</v>
      </c>
      <c r="O662" s="626">
        <v>7920</v>
      </c>
      <c r="P662" s="626">
        <v>2</v>
      </c>
      <c r="Q662" s="626">
        <v>50</v>
      </c>
      <c r="R662" s="626">
        <v>50</v>
      </c>
      <c r="S662" s="625" t="s">
        <v>17310</v>
      </c>
      <c r="T662" s="625" t="s">
        <v>793</v>
      </c>
      <c r="U662" s="625">
        <v>2015</v>
      </c>
      <c r="V662" s="627"/>
      <c r="W662" s="627"/>
      <c r="X662" s="627"/>
      <c r="Y662" s="627"/>
      <c r="Z662" s="627"/>
      <c r="AA662" s="627"/>
      <c r="AB662" s="614">
        <v>2000</v>
      </c>
      <c r="AC662" s="625"/>
      <c r="AD662" s="625"/>
      <c r="AE662" s="627"/>
      <c r="AF662" s="627"/>
      <c r="AG662" s="627"/>
      <c r="AH662" s="627"/>
      <c r="AI662" s="627"/>
      <c r="AJ662" s="613"/>
      <c r="AK662" s="613"/>
      <c r="AL662" s="627"/>
      <c r="AM662" s="627"/>
      <c r="AN662" s="627"/>
      <c r="AO662" s="627"/>
      <c r="AP662" s="627"/>
      <c r="AQ662" s="627"/>
      <c r="AR662" s="627"/>
      <c r="AS662" s="627"/>
      <c r="AT662" s="627"/>
      <c r="AU662" s="627"/>
      <c r="AV662" s="627"/>
      <c r="AW662" s="627"/>
      <c r="AX662" s="215" t="s">
        <v>17311</v>
      </c>
    </row>
    <row r="663" spans="1:50" ht="24" customHeight="1" x14ac:dyDescent="0.15">
      <c r="A663" s="216"/>
      <c r="B663" s="219"/>
      <c r="C663" s="625" t="s">
        <v>5233</v>
      </c>
      <c r="D663" s="625"/>
      <c r="E663" s="625" t="s">
        <v>5263</v>
      </c>
      <c r="F663" s="625" t="s">
        <v>5233</v>
      </c>
      <c r="G663" s="625" t="s">
        <v>5233</v>
      </c>
      <c r="H663" s="627"/>
      <c r="I663" s="626">
        <v>21183</v>
      </c>
      <c r="J663" s="626">
        <v>1105</v>
      </c>
      <c r="K663" s="626">
        <v>1105</v>
      </c>
      <c r="L663" s="625" t="s">
        <v>310</v>
      </c>
      <c r="M663" s="626">
        <v>70</v>
      </c>
      <c r="N663" s="626">
        <v>108</v>
      </c>
      <c r="O663" s="626">
        <v>7560</v>
      </c>
      <c r="P663" s="626">
        <v>2</v>
      </c>
      <c r="Q663" s="626">
        <v>100</v>
      </c>
      <c r="R663" s="626">
        <v>100</v>
      </c>
      <c r="S663" s="625" t="s">
        <v>795</v>
      </c>
      <c r="T663" s="625"/>
      <c r="U663" s="625">
        <v>2010</v>
      </c>
      <c r="V663" s="627"/>
      <c r="W663" s="627"/>
      <c r="X663" s="627"/>
      <c r="Y663" s="627"/>
      <c r="Z663" s="627"/>
      <c r="AA663" s="627"/>
      <c r="AB663" s="614">
        <v>820</v>
      </c>
      <c r="AC663" s="625"/>
      <c r="AD663" s="625"/>
      <c r="AE663" s="627"/>
      <c r="AF663" s="627"/>
      <c r="AG663" s="627"/>
      <c r="AH663" s="627"/>
      <c r="AI663" s="627"/>
      <c r="AJ663" s="613"/>
      <c r="AK663" s="613"/>
      <c r="AL663" s="627"/>
      <c r="AM663" s="627"/>
      <c r="AN663" s="627"/>
      <c r="AO663" s="627"/>
      <c r="AP663" s="627"/>
      <c r="AQ663" s="627"/>
      <c r="AR663" s="627"/>
      <c r="AS663" s="627"/>
      <c r="AT663" s="627"/>
      <c r="AU663" s="627"/>
      <c r="AV663" s="627"/>
      <c r="AW663" s="627"/>
      <c r="AX663" s="215"/>
    </row>
    <row r="664" spans="1:50" ht="24" customHeight="1" x14ac:dyDescent="0.15">
      <c r="A664" s="216"/>
      <c r="B664" s="219"/>
      <c r="C664" s="625" t="s">
        <v>781</v>
      </c>
      <c r="D664" s="625"/>
      <c r="E664" s="625" t="s">
        <v>944</v>
      </c>
      <c r="F664" s="625" t="s">
        <v>781</v>
      </c>
      <c r="G664" s="625" t="s">
        <v>945</v>
      </c>
      <c r="H664" s="627"/>
      <c r="I664" s="626">
        <v>160000</v>
      </c>
      <c r="J664" s="626"/>
      <c r="K664" s="626"/>
      <c r="L664" s="625" t="s">
        <v>154</v>
      </c>
      <c r="M664" s="626">
        <v>68</v>
      </c>
      <c r="N664" s="626">
        <v>100</v>
      </c>
      <c r="O664" s="626">
        <v>68000</v>
      </c>
      <c r="P664" s="626">
        <v>10</v>
      </c>
      <c r="Q664" s="626"/>
      <c r="R664" s="626"/>
      <c r="S664" s="625"/>
      <c r="T664" s="625"/>
      <c r="U664" s="625">
        <v>2012</v>
      </c>
      <c r="V664" s="627"/>
      <c r="W664" s="627"/>
      <c r="X664" s="627"/>
      <c r="Y664" s="627"/>
      <c r="Z664" s="627"/>
      <c r="AA664" s="627"/>
      <c r="AB664" s="614">
        <v>300</v>
      </c>
      <c r="AC664" s="625"/>
      <c r="AD664" s="625"/>
      <c r="AE664" s="627"/>
      <c r="AF664" s="627"/>
      <c r="AG664" s="627"/>
      <c r="AH664" s="627"/>
      <c r="AI664" s="627"/>
      <c r="AJ664" s="613"/>
      <c r="AK664" s="613"/>
      <c r="AL664" s="627"/>
      <c r="AM664" s="627"/>
      <c r="AN664" s="627"/>
      <c r="AO664" s="627"/>
      <c r="AP664" s="627"/>
      <c r="AQ664" s="627"/>
      <c r="AR664" s="627"/>
      <c r="AS664" s="627"/>
      <c r="AT664" s="627"/>
      <c r="AU664" s="627"/>
      <c r="AV664" s="627"/>
      <c r="AW664" s="627"/>
      <c r="AX664" s="215"/>
    </row>
    <row r="665" spans="1:50" ht="24" customHeight="1" x14ac:dyDescent="0.15">
      <c r="A665" s="216"/>
      <c r="B665" s="219"/>
      <c r="C665" s="625" t="s">
        <v>781</v>
      </c>
      <c r="D665" s="625"/>
      <c r="E665" s="625" t="s">
        <v>946</v>
      </c>
      <c r="F665" s="625" t="s">
        <v>781</v>
      </c>
      <c r="G665" s="625" t="s">
        <v>945</v>
      </c>
      <c r="H665" s="627"/>
      <c r="I665" s="626">
        <v>5644</v>
      </c>
      <c r="J665" s="626"/>
      <c r="K665" s="626"/>
      <c r="L665" s="625" t="s">
        <v>310</v>
      </c>
      <c r="M665" s="626">
        <v>65</v>
      </c>
      <c r="N665" s="626">
        <v>80</v>
      </c>
      <c r="O665" s="626">
        <v>5200</v>
      </c>
      <c r="P665" s="626">
        <v>1</v>
      </c>
      <c r="Q665" s="626"/>
      <c r="R665" s="626"/>
      <c r="S665" s="625"/>
      <c r="T665" s="625"/>
      <c r="U665" s="625">
        <v>2009</v>
      </c>
      <c r="V665" s="627"/>
      <c r="W665" s="627"/>
      <c r="X665" s="627"/>
      <c r="Y665" s="627"/>
      <c r="Z665" s="627"/>
      <c r="AA665" s="627"/>
      <c r="AB665" s="614">
        <v>80</v>
      </c>
      <c r="AC665" s="625"/>
      <c r="AD665" s="625"/>
      <c r="AE665" s="627"/>
      <c r="AF665" s="627"/>
      <c r="AG665" s="627"/>
      <c r="AH665" s="627"/>
      <c r="AI665" s="627"/>
      <c r="AJ665" s="613"/>
      <c r="AK665" s="613"/>
      <c r="AL665" s="627"/>
      <c r="AM665" s="627"/>
      <c r="AN665" s="627"/>
      <c r="AO665" s="627"/>
      <c r="AP665" s="627"/>
      <c r="AQ665" s="627"/>
      <c r="AR665" s="627"/>
      <c r="AS665" s="627"/>
      <c r="AT665" s="627"/>
      <c r="AU665" s="627"/>
      <c r="AV665" s="627"/>
      <c r="AW665" s="627"/>
      <c r="AX665" s="317"/>
    </row>
    <row r="666" spans="1:50" s="895" customFormat="1" ht="24" customHeight="1" x14ac:dyDescent="0.15">
      <c r="A666" s="216"/>
      <c r="B666" s="1685"/>
      <c r="C666" s="651" t="s">
        <v>5326</v>
      </c>
      <c r="D666" s="1659"/>
      <c r="E666" s="1663" t="s">
        <v>20865</v>
      </c>
      <c r="F666" s="651" t="s">
        <v>5326</v>
      </c>
      <c r="G666" s="651" t="s">
        <v>5326</v>
      </c>
      <c r="H666" s="1660"/>
      <c r="I666" s="1664">
        <v>11878</v>
      </c>
      <c r="J666" s="1664"/>
      <c r="K666" s="1664"/>
      <c r="L666" s="1663" t="s">
        <v>154</v>
      </c>
      <c r="M666" s="1664">
        <v>68</v>
      </c>
      <c r="N666" s="1664">
        <v>105</v>
      </c>
      <c r="O666" s="1664">
        <v>7140</v>
      </c>
      <c r="P666" s="1664">
        <v>1</v>
      </c>
      <c r="Q666" s="1664">
        <v>32</v>
      </c>
      <c r="R666" s="1664">
        <v>32</v>
      </c>
      <c r="S666" s="1663" t="s">
        <v>17310</v>
      </c>
      <c r="T666" s="1663" t="s">
        <v>20866</v>
      </c>
      <c r="U666" s="1663">
        <v>2013</v>
      </c>
      <c r="V666" s="1660"/>
      <c r="W666" s="1660"/>
      <c r="X666" s="1660"/>
      <c r="Y666" s="1660"/>
      <c r="Z666" s="1660"/>
      <c r="AA666" s="1660"/>
      <c r="AB666" s="1675">
        <v>344</v>
      </c>
      <c r="AC666" s="1659"/>
      <c r="AD666" s="1659"/>
      <c r="AE666" s="1660"/>
      <c r="AF666" s="1660"/>
      <c r="AG666" s="1660"/>
      <c r="AH666" s="1660"/>
      <c r="AI666" s="1660"/>
      <c r="AJ666" s="1662"/>
      <c r="AK666" s="1662"/>
      <c r="AL666" s="1660"/>
      <c r="AM666" s="1660"/>
      <c r="AN666" s="1660"/>
      <c r="AO666" s="1660"/>
      <c r="AP666" s="1660"/>
      <c r="AQ666" s="1660"/>
      <c r="AR666" s="1660"/>
      <c r="AS666" s="1660"/>
      <c r="AT666" s="1660"/>
      <c r="AU666" s="1660"/>
      <c r="AV666" s="1660"/>
      <c r="AW666" s="1660"/>
      <c r="AX666" s="1727"/>
    </row>
    <row r="667" spans="1:50" s="895" customFormat="1" ht="24" customHeight="1" x14ac:dyDescent="0.15">
      <c r="A667" s="216"/>
      <c r="B667" s="1685"/>
      <c r="C667" s="1724" t="s">
        <v>5326</v>
      </c>
      <c r="D667" s="625"/>
      <c r="E667" s="1724" t="s">
        <v>12071</v>
      </c>
      <c r="F667" s="1724" t="s">
        <v>5326</v>
      </c>
      <c r="G667" s="1724" t="s">
        <v>5326</v>
      </c>
      <c r="H667" s="627"/>
      <c r="I667" s="1723">
        <v>92338</v>
      </c>
      <c r="J667" s="1723"/>
      <c r="K667" s="1723"/>
      <c r="L667" s="1724" t="s">
        <v>310</v>
      </c>
      <c r="M667" s="1723">
        <v>65</v>
      </c>
      <c r="N667" s="1723">
        <v>80</v>
      </c>
      <c r="O667" s="1723"/>
      <c r="P667" s="1723">
        <v>1</v>
      </c>
      <c r="Q667" s="1723"/>
      <c r="R667" s="1723"/>
      <c r="S667" s="1724"/>
      <c r="T667" s="1724"/>
      <c r="U667" s="1724">
        <v>2013</v>
      </c>
      <c r="V667" s="627" t="s">
        <v>499</v>
      </c>
      <c r="W667" s="627" t="s">
        <v>500</v>
      </c>
      <c r="X667" s="627">
        <v>2016</v>
      </c>
      <c r="Y667" s="627">
        <v>108903</v>
      </c>
      <c r="Z667" s="627">
        <v>4500</v>
      </c>
      <c r="AA667" s="627">
        <v>994</v>
      </c>
      <c r="AB667" s="1699">
        <v>7335</v>
      </c>
      <c r="AC667" s="625"/>
      <c r="AD667" s="625"/>
      <c r="AE667" s="627">
        <v>11500</v>
      </c>
      <c r="AF667" s="627"/>
      <c r="AG667" s="627"/>
      <c r="AH667" s="627"/>
      <c r="AI667" s="627"/>
      <c r="AJ667" s="613"/>
      <c r="AK667" s="613"/>
      <c r="AL667" s="627"/>
      <c r="AM667" s="627"/>
      <c r="AN667" s="627"/>
      <c r="AO667" s="627"/>
      <c r="AP667" s="627"/>
      <c r="AQ667" s="627"/>
      <c r="AR667" s="627"/>
      <c r="AS667" s="627"/>
      <c r="AT667" s="627"/>
      <c r="AU667" s="627"/>
      <c r="AV667" s="627"/>
      <c r="AW667" s="627"/>
      <c r="AX667" s="1666"/>
    </row>
    <row r="668" spans="1:50" ht="24" customHeight="1" x14ac:dyDescent="0.15">
      <c r="A668" s="216"/>
      <c r="B668" s="219"/>
      <c r="C668" s="625" t="s">
        <v>5239</v>
      </c>
      <c r="D668" s="625"/>
      <c r="E668" s="625" t="s">
        <v>16172</v>
      </c>
      <c r="F668" s="625" t="s">
        <v>5239</v>
      </c>
      <c r="G668" s="651" t="s">
        <v>20877</v>
      </c>
      <c r="H668" s="627"/>
      <c r="I668" s="626">
        <v>27231</v>
      </c>
      <c r="J668" s="626"/>
      <c r="K668" s="626"/>
      <c r="L668" s="625" t="s">
        <v>310</v>
      </c>
      <c r="M668" s="626">
        <v>66</v>
      </c>
      <c r="N668" s="626">
        <v>100</v>
      </c>
      <c r="O668" s="626">
        <v>6600</v>
      </c>
      <c r="P668" s="626">
        <v>1</v>
      </c>
      <c r="Q668" s="626"/>
      <c r="R668" s="626"/>
      <c r="S668" s="625"/>
      <c r="T668" s="625"/>
      <c r="U668" s="625">
        <v>2021</v>
      </c>
      <c r="V668" s="627"/>
      <c r="W668" s="627"/>
      <c r="X668" s="627"/>
      <c r="Y668" s="627"/>
      <c r="Z668" s="627"/>
      <c r="AA668" s="627"/>
      <c r="AB668" s="614">
        <v>1680</v>
      </c>
      <c r="AC668" s="625"/>
      <c r="AD668" s="625"/>
      <c r="AE668" s="627"/>
      <c r="AF668" s="627"/>
      <c r="AG668" s="627"/>
      <c r="AH668" s="627"/>
      <c r="AI668" s="627"/>
      <c r="AJ668" s="613"/>
      <c r="AK668" s="613"/>
      <c r="AL668" s="627"/>
      <c r="AM668" s="627"/>
      <c r="AN668" s="627"/>
      <c r="AO668" s="627"/>
      <c r="AP668" s="627"/>
      <c r="AQ668" s="627"/>
      <c r="AR668" s="627"/>
      <c r="AS668" s="627"/>
      <c r="AT668" s="627"/>
      <c r="AU668" s="627"/>
      <c r="AV668" s="627"/>
      <c r="AW668" s="627"/>
      <c r="AX668" s="318"/>
    </row>
    <row r="669" spans="1:50" ht="24" customHeight="1" x14ac:dyDescent="0.15">
      <c r="A669" s="216"/>
      <c r="B669" s="219"/>
      <c r="C669" s="625" t="s">
        <v>5241</v>
      </c>
      <c r="D669" s="625"/>
      <c r="E669" s="625" t="s">
        <v>5264</v>
      </c>
      <c r="F669" s="625" t="s">
        <v>5241</v>
      </c>
      <c r="G669" s="625" t="s">
        <v>5241</v>
      </c>
      <c r="H669" s="627"/>
      <c r="I669" s="626">
        <v>7357</v>
      </c>
      <c r="J669" s="626"/>
      <c r="K669" s="626"/>
      <c r="L669" s="625" t="s">
        <v>310</v>
      </c>
      <c r="M669" s="626">
        <v>77</v>
      </c>
      <c r="N669" s="626">
        <v>95</v>
      </c>
      <c r="O669" s="626">
        <v>7315</v>
      </c>
      <c r="P669" s="626">
        <v>1</v>
      </c>
      <c r="Q669" s="626"/>
      <c r="R669" s="626"/>
      <c r="S669" s="625"/>
      <c r="T669" s="625"/>
      <c r="U669" s="625">
        <v>2010</v>
      </c>
      <c r="V669" s="627"/>
      <c r="W669" s="627"/>
      <c r="X669" s="627"/>
      <c r="Y669" s="627"/>
      <c r="Z669" s="627"/>
      <c r="AA669" s="627"/>
      <c r="AB669" s="614">
        <v>947</v>
      </c>
      <c r="AC669" s="625"/>
      <c r="AD669" s="625"/>
      <c r="AE669" s="627"/>
      <c r="AF669" s="627"/>
      <c r="AG669" s="627"/>
      <c r="AH669" s="627"/>
      <c r="AI669" s="627"/>
      <c r="AJ669" s="613"/>
      <c r="AK669" s="613"/>
      <c r="AL669" s="627"/>
      <c r="AM669" s="627"/>
      <c r="AN669" s="627"/>
      <c r="AO669" s="627"/>
      <c r="AP669" s="627"/>
      <c r="AQ669" s="627"/>
      <c r="AR669" s="627"/>
      <c r="AS669" s="627"/>
      <c r="AT669" s="627"/>
      <c r="AU669" s="627"/>
      <c r="AV669" s="627"/>
      <c r="AW669" s="627"/>
      <c r="AX669" s="215"/>
    </row>
    <row r="670" spans="1:50" ht="24" customHeight="1" x14ac:dyDescent="0.15">
      <c r="A670" s="216"/>
      <c r="B670" s="219"/>
      <c r="C670" s="625" t="s">
        <v>5241</v>
      </c>
      <c r="D670" s="625"/>
      <c r="E670" s="625" t="s">
        <v>5265</v>
      </c>
      <c r="F670" s="625" t="s">
        <v>5241</v>
      </c>
      <c r="G670" s="625" t="s">
        <v>5241</v>
      </c>
      <c r="H670" s="627"/>
      <c r="I670" s="626">
        <v>8000</v>
      </c>
      <c r="J670" s="626"/>
      <c r="K670" s="626"/>
      <c r="L670" s="625" t="s">
        <v>310</v>
      </c>
      <c r="M670" s="626">
        <v>80</v>
      </c>
      <c r="N670" s="626">
        <v>100</v>
      </c>
      <c r="O670" s="626">
        <v>8000</v>
      </c>
      <c r="P670" s="626">
        <v>1</v>
      </c>
      <c r="Q670" s="626"/>
      <c r="R670" s="626">
        <v>2000</v>
      </c>
      <c r="S670" s="625" t="s">
        <v>185</v>
      </c>
      <c r="T670" s="625" t="s">
        <v>354</v>
      </c>
      <c r="U670" s="625">
        <v>2008</v>
      </c>
      <c r="V670" s="627"/>
      <c r="W670" s="627"/>
      <c r="X670" s="627"/>
      <c r="Y670" s="627"/>
      <c r="Z670" s="627"/>
      <c r="AA670" s="627"/>
      <c r="AB670" s="614">
        <v>3938</v>
      </c>
      <c r="AC670" s="625"/>
      <c r="AD670" s="625"/>
      <c r="AE670" s="627"/>
      <c r="AF670" s="627"/>
      <c r="AG670" s="627"/>
      <c r="AH670" s="627"/>
      <c r="AI670" s="627"/>
      <c r="AJ670" s="613"/>
      <c r="AK670" s="613"/>
      <c r="AL670" s="627"/>
      <c r="AM670" s="627"/>
      <c r="AN670" s="627"/>
      <c r="AO670" s="627"/>
      <c r="AP670" s="627"/>
      <c r="AQ670" s="627"/>
      <c r="AR670" s="627"/>
      <c r="AS670" s="627"/>
      <c r="AT670" s="627"/>
      <c r="AU670" s="627"/>
      <c r="AV670" s="627"/>
      <c r="AW670" s="627"/>
      <c r="AX670" s="215"/>
    </row>
    <row r="671" spans="1:50" ht="24" customHeight="1" x14ac:dyDescent="0.15">
      <c r="A671" s="216"/>
      <c r="B671" s="219"/>
      <c r="C671" s="625" t="s">
        <v>17312</v>
      </c>
      <c r="D671" s="625"/>
      <c r="E671" s="625" t="s">
        <v>17313</v>
      </c>
      <c r="F671" s="625" t="s">
        <v>17312</v>
      </c>
      <c r="G671" s="625" t="s">
        <v>17312</v>
      </c>
      <c r="H671" s="627"/>
      <c r="I671" s="626">
        <v>6045</v>
      </c>
      <c r="J671" s="626"/>
      <c r="K671" s="626"/>
      <c r="L671" s="625" t="s">
        <v>2195</v>
      </c>
      <c r="M671" s="626">
        <v>65</v>
      </c>
      <c r="N671" s="626">
        <v>93</v>
      </c>
      <c r="O671" s="626">
        <v>6045</v>
      </c>
      <c r="P671" s="626">
        <v>1</v>
      </c>
      <c r="Q671" s="626"/>
      <c r="R671" s="626"/>
      <c r="S671" s="625" t="s">
        <v>17314</v>
      </c>
      <c r="T671" s="625" t="s">
        <v>2226</v>
      </c>
      <c r="U671" s="625">
        <v>2022</v>
      </c>
      <c r="V671" s="627"/>
      <c r="W671" s="627"/>
      <c r="X671" s="627"/>
      <c r="Y671" s="627"/>
      <c r="Z671" s="627"/>
      <c r="AA671" s="627"/>
      <c r="AB671" s="614" t="s">
        <v>2226</v>
      </c>
      <c r="AC671" s="625"/>
      <c r="AD671" s="625"/>
      <c r="AE671" s="627"/>
      <c r="AF671" s="627"/>
      <c r="AG671" s="627"/>
      <c r="AH671" s="627"/>
      <c r="AI671" s="627"/>
      <c r="AJ671" s="613"/>
      <c r="AK671" s="613"/>
      <c r="AL671" s="627"/>
      <c r="AM671" s="627"/>
      <c r="AN671" s="627"/>
      <c r="AO671" s="627"/>
      <c r="AP671" s="627"/>
      <c r="AQ671" s="627"/>
      <c r="AR671" s="627"/>
      <c r="AS671" s="627"/>
      <c r="AT671" s="627"/>
      <c r="AU671" s="627"/>
      <c r="AV671" s="627"/>
      <c r="AW671" s="627"/>
      <c r="AX671" s="215" t="s">
        <v>17315</v>
      </c>
    </row>
    <row r="672" spans="1:50" ht="24" customHeight="1" x14ac:dyDescent="0.15">
      <c r="A672" s="216"/>
      <c r="B672" s="219"/>
      <c r="C672" s="625" t="s">
        <v>5243</v>
      </c>
      <c r="D672" s="625"/>
      <c r="E672" s="625" t="s">
        <v>12068</v>
      </c>
      <c r="F672" s="625" t="s">
        <v>5243</v>
      </c>
      <c r="G672" s="625" t="s">
        <v>5243</v>
      </c>
      <c r="H672" s="627"/>
      <c r="I672" s="626">
        <v>17628</v>
      </c>
      <c r="J672" s="626">
        <v>112</v>
      </c>
      <c r="K672" s="626">
        <v>112</v>
      </c>
      <c r="L672" s="625" t="s">
        <v>310</v>
      </c>
      <c r="M672" s="626">
        <v>68</v>
      </c>
      <c r="N672" s="626">
        <v>110</v>
      </c>
      <c r="O672" s="626">
        <v>7682</v>
      </c>
      <c r="P672" s="626">
        <v>1</v>
      </c>
      <c r="Q672" s="626">
        <v>380</v>
      </c>
      <c r="R672" s="626">
        <v>380</v>
      </c>
      <c r="S672" s="625" t="s">
        <v>185</v>
      </c>
      <c r="T672" s="625" t="s">
        <v>500</v>
      </c>
      <c r="U672" s="625">
        <v>2006</v>
      </c>
      <c r="V672" s="627"/>
      <c r="W672" s="627"/>
      <c r="X672" s="627"/>
      <c r="Y672" s="627"/>
      <c r="Z672" s="627"/>
      <c r="AA672" s="627"/>
      <c r="AB672" s="614">
        <v>600</v>
      </c>
      <c r="AC672" s="625"/>
      <c r="AD672" s="625"/>
      <c r="AE672" s="627"/>
      <c r="AF672" s="627"/>
      <c r="AG672" s="627"/>
      <c r="AH672" s="627"/>
      <c r="AI672" s="627"/>
      <c r="AJ672" s="613"/>
      <c r="AK672" s="613"/>
      <c r="AL672" s="627"/>
      <c r="AM672" s="627"/>
      <c r="AN672" s="627"/>
      <c r="AO672" s="627"/>
      <c r="AP672" s="627"/>
      <c r="AQ672" s="627"/>
      <c r="AR672" s="627"/>
      <c r="AS672" s="627"/>
      <c r="AT672" s="627"/>
      <c r="AU672" s="627"/>
      <c r="AV672" s="627"/>
      <c r="AW672" s="627"/>
      <c r="AX672" s="215"/>
    </row>
    <row r="673" spans="1:50" ht="24" customHeight="1" x14ac:dyDescent="0.15">
      <c r="A673" s="216" t="s">
        <v>156</v>
      </c>
      <c r="B673" s="219"/>
      <c r="C673" s="625" t="s">
        <v>5243</v>
      </c>
      <c r="D673" s="625"/>
      <c r="E673" s="625" t="s">
        <v>12069</v>
      </c>
      <c r="F673" s="625" t="s">
        <v>5243</v>
      </c>
      <c r="G673" s="625" t="s">
        <v>5243</v>
      </c>
      <c r="H673" s="627"/>
      <c r="I673" s="626">
        <v>8054</v>
      </c>
      <c r="J673" s="626"/>
      <c r="K673" s="626"/>
      <c r="L673" s="625" t="s">
        <v>154</v>
      </c>
      <c r="M673" s="626">
        <v>78</v>
      </c>
      <c r="N673" s="626">
        <v>115</v>
      </c>
      <c r="O673" s="626">
        <v>8054</v>
      </c>
      <c r="P673" s="626">
        <v>1</v>
      </c>
      <c r="Q673" s="626"/>
      <c r="R673" s="626">
        <v>200</v>
      </c>
      <c r="S673" s="625" t="s">
        <v>185</v>
      </c>
      <c r="T673" s="625" t="s">
        <v>500</v>
      </c>
      <c r="U673" s="625">
        <v>2010</v>
      </c>
      <c r="V673" s="627"/>
      <c r="W673" s="627"/>
      <c r="X673" s="627"/>
      <c r="Y673" s="627"/>
      <c r="Z673" s="627"/>
      <c r="AA673" s="627"/>
      <c r="AB673" s="614">
        <v>300</v>
      </c>
      <c r="AC673" s="625"/>
      <c r="AD673" s="625"/>
      <c r="AE673" s="627"/>
      <c r="AF673" s="627"/>
      <c r="AG673" s="627"/>
      <c r="AH673" s="627"/>
      <c r="AI673" s="627"/>
      <c r="AJ673" s="613"/>
      <c r="AK673" s="613"/>
      <c r="AL673" s="627"/>
      <c r="AM673" s="627"/>
      <c r="AN673" s="627"/>
      <c r="AO673" s="627"/>
      <c r="AP673" s="627"/>
      <c r="AQ673" s="627"/>
      <c r="AR673" s="627"/>
      <c r="AS673" s="627"/>
      <c r="AT673" s="627"/>
      <c r="AU673" s="627"/>
      <c r="AV673" s="627"/>
      <c r="AW673" s="627"/>
      <c r="AX673" s="215"/>
    </row>
    <row r="674" spans="1:50" ht="24" customHeight="1" x14ac:dyDescent="0.15">
      <c r="A674" s="216"/>
      <c r="B674" s="219"/>
      <c r="C674" s="625" t="s">
        <v>5243</v>
      </c>
      <c r="D674" s="625"/>
      <c r="E674" s="625" t="s">
        <v>12070</v>
      </c>
      <c r="F674" s="625" t="s">
        <v>5243</v>
      </c>
      <c r="G674" s="625" t="s">
        <v>5243</v>
      </c>
      <c r="H674" s="627"/>
      <c r="I674" s="626">
        <v>7654</v>
      </c>
      <c r="J674" s="626"/>
      <c r="K674" s="626"/>
      <c r="L674" s="625" t="s">
        <v>310</v>
      </c>
      <c r="M674" s="626">
        <v>70</v>
      </c>
      <c r="N674" s="626">
        <v>107</v>
      </c>
      <c r="O674" s="626">
        <v>7490</v>
      </c>
      <c r="P674" s="626">
        <v>1</v>
      </c>
      <c r="Q674" s="626"/>
      <c r="R674" s="626"/>
      <c r="S674" s="625"/>
      <c r="T674" s="625"/>
      <c r="U674" s="625">
        <v>2018</v>
      </c>
      <c r="V674" s="627"/>
      <c r="W674" s="627"/>
      <c r="X674" s="627"/>
      <c r="Y674" s="627"/>
      <c r="Z674" s="627"/>
      <c r="AA674" s="627"/>
      <c r="AB674" s="614">
        <v>1202</v>
      </c>
      <c r="AC674" s="625"/>
      <c r="AD674" s="625"/>
      <c r="AE674" s="627"/>
      <c r="AF674" s="627"/>
      <c r="AG674" s="627"/>
      <c r="AH674" s="627"/>
      <c r="AI674" s="627"/>
      <c r="AJ674" s="627"/>
      <c r="AK674" s="627"/>
      <c r="AL674" s="627"/>
      <c r="AM674" s="627"/>
      <c r="AN674" s="627"/>
      <c r="AO674" s="627"/>
      <c r="AP674" s="627"/>
      <c r="AQ674" s="627"/>
      <c r="AR674" s="627"/>
      <c r="AS674" s="627"/>
      <c r="AT674" s="627"/>
      <c r="AU674" s="627"/>
      <c r="AV674" s="627"/>
      <c r="AW674" s="627"/>
      <c r="AX674" s="318"/>
    </row>
    <row r="675" spans="1:50" ht="24" customHeight="1" x14ac:dyDescent="0.15">
      <c r="A675" s="216"/>
      <c r="B675" s="219"/>
      <c r="C675" s="625" t="s">
        <v>5243</v>
      </c>
      <c r="D675" s="625"/>
      <c r="E675" s="625" t="s">
        <v>14842</v>
      </c>
      <c r="F675" s="625" t="s">
        <v>5243</v>
      </c>
      <c r="G675" s="625" t="s">
        <v>5243</v>
      </c>
      <c r="H675" s="627"/>
      <c r="I675" s="626">
        <v>8250</v>
      </c>
      <c r="J675" s="626"/>
      <c r="K675" s="626"/>
      <c r="L675" s="625" t="s">
        <v>310</v>
      </c>
      <c r="M675" s="626">
        <v>75</v>
      </c>
      <c r="N675" s="626">
        <v>110</v>
      </c>
      <c r="O675" s="626">
        <v>8250</v>
      </c>
      <c r="P675" s="626">
        <v>1</v>
      </c>
      <c r="Q675" s="626"/>
      <c r="R675" s="626">
        <v>200</v>
      </c>
      <c r="S675" s="625" t="s">
        <v>185</v>
      </c>
      <c r="T675" s="625" t="s">
        <v>500</v>
      </c>
      <c r="U675" s="625">
        <v>2019</v>
      </c>
      <c r="V675" s="627"/>
      <c r="W675" s="627"/>
      <c r="X675" s="627"/>
      <c r="Y675" s="627"/>
      <c r="Z675" s="627"/>
      <c r="AA675" s="627"/>
      <c r="AB675" s="614">
        <v>1050</v>
      </c>
      <c r="AC675" s="625"/>
      <c r="AD675" s="625"/>
      <c r="AE675" s="627"/>
      <c r="AF675" s="627"/>
      <c r="AG675" s="627"/>
      <c r="AH675" s="627"/>
      <c r="AI675" s="627"/>
      <c r="AJ675" s="627"/>
      <c r="AK675" s="627"/>
      <c r="AL675" s="627"/>
      <c r="AM675" s="627"/>
      <c r="AN675" s="627"/>
      <c r="AO675" s="627"/>
      <c r="AP675" s="627"/>
      <c r="AQ675" s="627"/>
      <c r="AR675" s="627"/>
      <c r="AS675" s="627"/>
      <c r="AT675" s="627"/>
      <c r="AU675" s="627"/>
      <c r="AV675" s="627"/>
      <c r="AW675" s="627"/>
      <c r="AX675" s="318"/>
    </row>
    <row r="676" spans="1:50" ht="24" customHeight="1" x14ac:dyDescent="0.15">
      <c r="A676" s="216" t="s">
        <v>93</v>
      </c>
      <c r="B676" s="219"/>
      <c r="C676" s="625" t="s">
        <v>5243</v>
      </c>
      <c r="D676" s="625"/>
      <c r="E676" s="625" t="s">
        <v>16173</v>
      </c>
      <c r="F676" s="625" t="s">
        <v>16174</v>
      </c>
      <c r="G676" s="625" t="s">
        <v>16174</v>
      </c>
      <c r="H676" s="627"/>
      <c r="I676" s="626">
        <v>7488</v>
      </c>
      <c r="J676" s="626"/>
      <c r="K676" s="626"/>
      <c r="L676" s="625" t="s">
        <v>2198</v>
      </c>
      <c r="M676" s="626">
        <v>72</v>
      </c>
      <c r="N676" s="626">
        <v>104</v>
      </c>
      <c r="O676" s="626">
        <v>7488</v>
      </c>
      <c r="P676" s="626">
        <v>1</v>
      </c>
      <c r="Q676" s="626">
        <v>0</v>
      </c>
      <c r="R676" s="626">
        <v>0</v>
      </c>
      <c r="S676" s="625"/>
      <c r="T676" s="625"/>
      <c r="U676" s="625">
        <v>2021</v>
      </c>
      <c r="V676" s="627"/>
      <c r="W676" s="627"/>
      <c r="X676" s="627"/>
      <c r="Y676" s="627"/>
      <c r="Z676" s="627"/>
      <c r="AA676" s="627"/>
      <c r="AB676" s="614">
        <v>1300</v>
      </c>
      <c r="AC676" s="625"/>
      <c r="AD676" s="625"/>
      <c r="AE676" s="627"/>
      <c r="AF676" s="627"/>
      <c r="AG676" s="627"/>
      <c r="AH676" s="627"/>
      <c r="AI676" s="627"/>
      <c r="AJ676" s="627"/>
      <c r="AK676" s="627"/>
      <c r="AL676" s="627"/>
      <c r="AM676" s="627"/>
      <c r="AN676" s="627"/>
      <c r="AO676" s="627"/>
      <c r="AP676" s="627"/>
      <c r="AQ676" s="627"/>
      <c r="AR676" s="627"/>
      <c r="AS676" s="627"/>
      <c r="AT676" s="627"/>
      <c r="AU676" s="627"/>
      <c r="AV676" s="627"/>
      <c r="AW676" s="627"/>
      <c r="AX676" s="318"/>
    </row>
    <row r="677" spans="1:50" s="895" customFormat="1" ht="24" customHeight="1" x14ac:dyDescent="0.15">
      <c r="A677" s="216"/>
      <c r="B677" s="1685"/>
      <c r="C677" s="651" t="s">
        <v>5244</v>
      </c>
      <c r="D677" s="1659"/>
      <c r="E677" s="1663" t="s">
        <v>20899</v>
      </c>
      <c r="F677" s="1663" t="s">
        <v>17342</v>
      </c>
      <c r="G677" s="1663" t="s">
        <v>17342</v>
      </c>
      <c r="H677" s="1660"/>
      <c r="I677" s="1664">
        <v>112814</v>
      </c>
      <c r="J677" s="1664"/>
      <c r="K677" s="1664"/>
      <c r="L677" s="1663" t="s">
        <v>2198</v>
      </c>
      <c r="M677" s="1664">
        <v>75</v>
      </c>
      <c r="N677" s="1664">
        <v>110</v>
      </c>
      <c r="O677" s="1664">
        <v>8970</v>
      </c>
      <c r="P677" s="1664">
        <v>1</v>
      </c>
      <c r="Q677" s="1664"/>
      <c r="R677" s="1664"/>
      <c r="S677" s="1663"/>
      <c r="T677" s="1663"/>
      <c r="U677" s="1663">
        <v>2016</v>
      </c>
      <c r="V677" s="1660"/>
      <c r="W677" s="1660"/>
      <c r="X677" s="1660"/>
      <c r="Y677" s="1660"/>
      <c r="Z677" s="1660"/>
      <c r="AA677" s="1660"/>
      <c r="AB677" s="1675">
        <v>3800</v>
      </c>
      <c r="AC677" s="1659"/>
      <c r="AD677" s="1659"/>
      <c r="AE677" s="1660"/>
      <c r="AF677" s="1660"/>
      <c r="AG677" s="1660"/>
      <c r="AH677" s="1660"/>
      <c r="AI677" s="1660"/>
      <c r="AJ677" s="1660"/>
      <c r="AK677" s="1660"/>
      <c r="AL677" s="1660"/>
      <c r="AM677" s="1660"/>
      <c r="AN677" s="1660"/>
      <c r="AO677" s="1660"/>
      <c r="AP677" s="1660"/>
      <c r="AQ677" s="1660"/>
      <c r="AR677" s="1660"/>
      <c r="AS677" s="1660"/>
      <c r="AT677" s="1660"/>
      <c r="AU677" s="1660"/>
      <c r="AV677" s="1660"/>
      <c r="AW677" s="1660"/>
      <c r="AX677" s="1741" t="s">
        <v>16008</v>
      </c>
    </row>
    <row r="678" spans="1:50" s="895" customFormat="1" ht="24" customHeight="1" x14ac:dyDescent="0.15">
      <c r="A678" s="216"/>
      <c r="B678" s="1685"/>
      <c r="C678" s="651" t="s">
        <v>5244</v>
      </c>
      <c r="D678" s="1659"/>
      <c r="E678" s="1663" t="s">
        <v>20900</v>
      </c>
      <c r="F678" s="1663" t="s">
        <v>17342</v>
      </c>
      <c r="G678" s="1663" t="s">
        <v>17342</v>
      </c>
      <c r="H678" s="1660"/>
      <c r="I678" s="1664">
        <v>112814</v>
      </c>
      <c r="J678" s="1664"/>
      <c r="K678" s="1664"/>
      <c r="L678" s="1663" t="s">
        <v>2195</v>
      </c>
      <c r="M678" s="1664">
        <v>75</v>
      </c>
      <c r="N678" s="1664">
        <v>85</v>
      </c>
      <c r="O678" s="1664">
        <v>6400</v>
      </c>
      <c r="P678" s="1664">
        <v>1</v>
      </c>
      <c r="Q678" s="1664"/>
      <c r="R678" s="1664"/>
      <c r="S678" s="1663"/>
      <c r="T678" s="1663"/>
      <c r="U678" s="1663">
        <v>2016</v>
      </c>
      <c r="V678" s="1660"/>
      <c r="W678" s="1660"/>
      <c r="X678" s="1660"/>
      <c r="Y678" s="1660"/>
      <c r="Z678" s="1660"/>
      <c r="AA678" s="1660"/>
      <c r="AB678" s="1675">
        <v>3800</v>
      </c>
      <c r="AC678" s="1659"/>
      <c r="AD678" s="1659"/>
      <c r="AE678" s="1660"/>
      <c r="AF678" s="1660"/>
      <c r="AG678" s="1660"/>
      <c r="AH678" s="1660"/>
      <c r="AI678" s="1660"/>
      <c r="AJ678" s="1660"/>
      <c r="AK678" s="1660"/>
      <c r="AL678" s="1660"/>
      <c r="AM678" s="1660"/>
      <c r="AN678" s="1660"/>
      <c r="AO678" s="1660"/>
      <c r="AP678" s="1660"/>
      <c r="AQ678" s="1660"/>
      <c r="AR678" s="1660"/>
      <c r="AS678" s="1660"/>
      <c r="AT678" s="1660"/>
      <c r="AU678" s="1660"/>
      <c r="AV678" s="1660"/>
      <c r="AW678" s="1660"/>
      <c r="AX678" s="1741" t="s">
        <v>16008</v>
      </c>
    </row>
    <row r="679" spans="1:50" ht="24" customHeight="1" x14ac:dyDescent="0.15">
      <c r="A679" s="216"/>
      <c r="B679" s="219"/>
      <c r="C679" s="625" t="s">
        <v>5244</v>
      </c>
      <c r="D679" s="625" t="s">
        <v>5266</v>
      </c>
      <c r="E679" s="625" t="s">
        <v>5266</v>
      </c>
      <c r="F679" s="625" t="s">
        <v>5244</v>
      </c>
      <c r="G679" s="625" t="s">
        <v>5244</v>
      </c>
      <c r="H679" s="627"/>
      <c r="I679" s="626">
        <v>42115</v>
      </c>
      <c r="J679" s="626"/>
      <c r="K679" s="626"/>
      <c r="L679" s="625" t="s">
        <v>310</v>
      </c>
      <c r="M679" s="626">
        <v>68</v>
      </c>
      <c r="N679" s="626">
        <v>105</v>
      </c>
      <c r="O679" s="626">
        <v>12000</v>
      </c>
      <c r="P679" s="626">
        <v>2</v>
      </c>
      <c r="Q679" s="626"/>
      <c r="R679" s="626"/>
      <c r="S679" s="625"/>
      <c r="T679" s="625"/>
      <c r="U679" s="625">
        <v>2015</v>
      </c>
      <c r="V679" s="627">
        <v>3800</v>
      </c>
      <c r="W679" s="627"/>
      <c r="X679" s="627"/>
      <c r="Y679" s="627"/>
      <c r="Z679" s="627"/>
      <c r="AA679" s="627"/>
      <c r="AB679" s="614">
        <v>3800</v>
      </c>
      <c r="AC679" s="625"/>
      <c r="AD679" s="625"/>
      <c r="AE679" s="627"/>
      <c r="AF679" s="627"/>
      <c r="AG679" s="627"/>
      <c r="AH679" s="627"/>
      <c r="AI679" s="627"/>
      <c r="AJ679" s="613"/>
      <c r="AK679" s="613"/>
      <c r="AL679" s="627"/>
      <c r="AM679" s="627"/>
      <c r="AN679" s="627"/>
      <c r="AO679" s="627"/>
      <c r="AP679" s="627"/>
      <c r="AQ679" s="627"/>
      <c r="AR679" s="627"/>
      <c r="AS679" s="627"/>
      <c r="AT679" s="627"/>
      <c r="AU679" s="627"/>
      <c r="AV679" s="627"/>
      <c r="AW679" s="627"/>
      <c r="AX679" s="1666" t="s">
        <v>20901</v>
      </c>
    </row>
    <row r="680" spans="1:50" ht="24" customHeight="1" x14ac:dyDescent="0.15">
      <c r="A680" s="216"/>
      <c r="B680" s="223"/>
      <c r="C680" s="625" t="s">
        <v>5244</v>
      </c>
      <c r="D680" s="625"/>
      <c r="E680" s="258" t="s">
        <v>14843</v>
      </c>
      <c r="F680" s="258" t="s">
        <v>5244</v>
      </c>
      <c r="G680" s="258" t="s">
        <v>5244</v>
      </c>
      <c r="H680" s="627"/>
      <c r="I680" s="260">
        <v>42115</v>
      </c>
      <c r="J680" s="936"/>
      <c r="K680" s="936"/>
      <c r="L680" s="625" t="s">
        <v>310</v>
      </c>
      <c r="M680" s="626">
        <v>68</v>
      </c>
      <c r="N680" s="626">
        <v>105</v>
      </c>
      <c r="O680" s="626">
        <v>4081</v>
      </c>
      <c r="P680" s="626">
        <v>1</v>
      </c>
      <c r="Q680" s="626"/>
      <c r="R680" s="626"/>
      <c r="S680" s="625"/>
      <c r="T680" s="625"/>
      <c r="U680" s="625">
        <v>2020</v>
      </c>
      <c r="V680" s="627"/>
      <c r="W680" s="627"/>
      <c r="X680" s="627"/>
      <c r="Y680" s="627"/>
      <c r="Z680" s="627"/>
      <c r="AA680" s="627"/>
      <c r="AB680" s="614">
        <v>1000</v>
      </c>
      <c r="AC680" s="625"/>
      <c r="AD680" s="625"/>
      <c r="AE680" s="627"/>
      <c r="AF680" s="627"/>
      <c r="AG680" s="627"/>
      <c r="AH680" s="627"/>
      <c r="AI680" s="627"/>
      <c r="AJ680" s="627"/>
      <c r="AK680" s="627"/>
      <c r="AL680" s="627"/>
      <c r="AM680" s="627"/>
      <c r="AN680" s="627"/>
      <c r="AO680" s="627"/>
      <c r="AP680" s="627"/>
      <c r="AQ680" s="627"/>
      <c r="AR680" s="627"/>
      <c r="AS680" s="627"/>
      <c r="AT680" s="627"/>
      <c r="AU680" s="627"/>
      <c r="AV680" s="627"/>
      <c r="AW680" s="627"/>
      <c r="AX680" s="318"/>
    </row>
    <row r="681" spans="1:50" s="1160" customFormat="1" ht="24" hidden="1" customHeight="1" x14ac:dyDescent="0.15">
      <c r="A681" s="1184"/>
      <c r="B681" s="1186" t="s">
        <v>95</v>
      </c>
      <c r="C681" s="650" t="s">
        <v>55</v>
      </c>
      <c r="D681" s="976"/>
      <c r="E681" s="676">
        <f>COUNTA(E682:E789)</f>
        <v>108</v>
      </c>
      <c r="F681" s="976"/>
      <c r="G681" s="976" t="s">
        <v>2222</v>
      </c>
      <c r="H681" s="1001"/>
      <c r="I681" s="665">
        <f>SUM(I682:I789)</f>
        <v>3365551</v>
      </c>
      <c r="J681" s="665">
        <f>SUM(J682:J789)</f>
        <v>104071.42000000001</v>
      </c>
      <c r="K681" s="665">
        <f>SUM(K682:K789)</f>
        <v>179728.38999999998</v>
      </c>
      <c r="L681" s="650"/>
      <c r="M681" s="665"/>
      <c r="N681" s="665"/>
      <c r="O681" s="665"/>
      <c r="P681" s="665">
        <f>SUM(P682:P789)</f>
        <v>112</v>
      </c>
      <c r="Q681" s="665"/>
      <c r="R681" s="665"/>
      <c r="S681" s="650"/>
      <c r="T681" s="650"/>
      <c r="U681" s="650"/>
      <c r="V681" s="976"/>
      <c r="W681" s="976"/>
      <c r="X681" s="976"/>
      <c r="Y681" s="976"/>
      <c r="Z681" s="976"/>
      <c r="AA681" s="976"/>
      <c r="AB681" s="665"/>
      <c r="AC681" s="650"/>
      <c r="AD681" s="650"/>
      <c r="AE681" s="976"/>
      <c r="AF681" s="976"/>
      <c r="AG681" s="976"/>
      <c r="AH681" s="976"/>
      <c r="AI681" s="976"/>
      <c r="AJ681" s="976"/>
      <c r="AK681" s="976"/>
      <c r="AL681" s="976"/>
      <c r="AM681" s="976"/>
      <c r="AN681" s="976"/>
      <c r="AO681" s="976"/>
      <c r="AP681" s="976"/>
      <c r="AQ681" s="976"/>
      <c r="AR681" s="976"/>
      <c r="AS681" s="976"/>
      <c r="AT681" s="976"/>
      <c r="AU681" s="976"/>
      <c r="AV681" s="976"/>
      <c r="AW681" s="976"/>
      <c r="AX681" s="983"/>
    </row>
    <row r="682" spans="1:50" ht="24" hidden="1" customHeight="1" x14ac:dyDescent="0.15">
      <c r="A682" s="216"/>
      <c r="B682" s="224"/>
      <c r="C682" s="625" t="s">
        <v>5706</v>
      </c>
      <c r="D682" s="625" t="s">
        <v>5707</v>
      </c>
      <c r="E682" s="625" t="s">
        <v>5708</v>
      </c>
      <c r="F682" s="625" t="s">
        <v>5706</v>
      </c>
      <c r="G682" s="625" t="s">
        <v>5709</v>
      </c>
      <c r="H682" s="683" t="s">
        <v>2091</v>
      </c>
      <c r="I682" s="626">
        <v>328487</v>
      </c>
      <c r="J682" s="626">
        <v>52466</v>
      </c>
      <c r="K682" s="626">
        <v>93487</v>
      </c>
      <c r="L682" s="625" t="s">
        <v>154</v>
      </c>
      <c r="M682" s="626">
        <v>68</v>
      </c>
      <c r="N682" s="626">
        <v>105</v>
      </c>
      <c r="O682" s="626">
        <v>7140</v>
      </c>
      <c r="P682" s="626">
        <v>1</v>
      </c>
      <c r="Q682" s="626">
        <v>42477</v>
      </c>
      <c r="R682" s="626">
        <v>50000</v>
      </c>
      <c r="S682" s="625" t="s">
        <v>499</v>
      </c>
      <c r="T682" s="625" t="s">
        <v>5710</v>
      </c>
      <c r="U682" s="625">
        <v>2001</v>
      </c>
      <c r="V682" s="706">
        <v>68160</v>
      </c>
      <c r="W682" s="706">
        <v>45440</v>
      </c>
      <c r="X682" s="706"/>
      <c r="Y682" s="706">
        <v>31400</v>
      </c>
      <c r="Z682" s="706"/>
      <c r="AA682" s="683"/>
      <c r="AB682" s="626">
        <v>145000</v>
      </c>
      <c r="AC682" s="625"/>
      <c r="AD682" s="625"/>
      <c r="AE682" s="683">
        <v>8</v>
      </c>
      <c r="AF682" s="706">
        <v>3800</v>
      </c>
      <c r="AG682" s="683">
        <v>4</v>
      </c>
      <c r="AH682" s="683" t="s">
        <v>5711</v>
      </c>
      <c r="AI682" s="706">
        <v>1300</v>
      </c>
      <c r="AJ682" s="683"/>
      <c r="AK682" s="683"/>
      <c r="AL682" s="683"/>
      <c r="AM682" s="683"/>
      <c r="AN682" s="683"/>
      <c r="AO682" s="683"/>
      <c r="AP682" s="683"/>
      <c r="AQ682" s="683"/>
      <c r="AR682" s="683"/>
      <c r="AS682" s="683"/>
      <c r="AT682" s="683"/>
      <c r="AU682" s="683"/>
      <c r="AV682" s="683"/>
      <c r="AW682" s="683"/>
      <c r="AX682" s="218"/>
    </row>
    <row r="683" spans="1:50" ht="24" hidden="1" customHeight="1" x14ac:dyDescent="0.15">
      <c r="A683" s="216"/>
      <c r="B683" s="224"/>
      <c r="C683" s="625" t="s">
        <v>5706</v>
      </c>
      <c r="D683" s="625" t="s">
        <v>5707</v>
      </c>
      <c r="E683" s="625" t="s">
        <v>5712</v>
      </c>
      <c r="F683" s="625" t="s">
        <v>5706</v>
      </c>
      <c r="G683" s="625" t="s">
        <v>5709</v>
      </c>
      <c r="H683" s="683" t="s">
        <v>2091</v>
      </c>
      <c r="I683" s="626"/>
      <c r="J683" s="626">
        <v>506</v>
      </c>
      <c r="K683" s="626">
        <v>884</v>
      </c>
      <c r="L683" s="625" t="s">
        <v>154</v>
      </c>
      <c r="M683" s="626">
        <v>68</v>
      </c>
      <c r="N683" s="626">
        <v>105</v>
      </c>
      <c r="O683" s="626">
        <v>7140</v>
      </c>
      <c r="P683" s="626">
        <v>1</v>
      </c>
      <c r="Q683" s="626">
        <v>535</v>
      </c>
      <c r="R683" s="626">
        <v>1500</v>
      </c>
      <c r="S683" s="625" t="s">
        <v>499</v>
      </c>
      <c r="T683" s="625" t="s">
        <v>500</v>
      </c>
      <c r="U683" s="625">
        <v>2001</v>
      </c>
      <c r="V683" s="706">
        <v>68160</v>
      </c>
      <c r="W683" s="706">
        <v>45440</v>
      </c>
      <c r="X683" s="706"/>
      <c r="Y683" s="706">
        <v>31400</v>
      </c>
      <c r="Z683" s="706"/>
      <c r="AA683" s="683"/>
      <c r="AB683" s="626"/>
      <c r="AC683" s="625"/>
      <c r="AD683" s="625"/>
      <c r="AE683" s="683">
        <v>8</v>
      </c>
      <c r="AF683" s="706">
        <v>3800</v>
      </c>
      <c r="AG683" s="683">
        <v>4</v>
      </c>
      <c r="AH683" s="683" t="s">
        <v>5711</v>
      </c>
      <c r="AI683" s="706">
        <v>1300</v>
      </c>
      <c r="AJ683" s="683"/>
      <c r="AK683" s="683"/>
      <c r="AL683" s="683"/>
      <c r="AM683" s="683"/>
      <c r="AN683" s="683"/>
      <c r="AO683" s="683"/>
      <c r="AP683" s="683"/>
      <c r="AQ683" s="683"/>
      <c r="AR683" s="683"/>
      <c r="AS683" s="683"/>
      <c r="AT683" s="683"/>
      <c r="AU683" s="683"/>
      <c r="AV683" s="683"/>
      <c r="AW683" s="683"/>
      <c r="AX683" s="218" t="s">
        <v>3233</v>
      </c>
    </row>
    <row r="684" spans="1:50" ht="24" hidden="1" customHeight="1" x14ac:dyDescent="0.15">
      <c r="A684" s="216"/>
      <c r="B684" s="224"/>
      <c r="C684" s="625" t="s">
        <v>5706</v>
      </c>
      <c r="D684" s="625" t="s">
        <v>5707</v>
      </c>
      <c r="E684" s="625" t="s">
        <v>5713</v>
      </c>
      <c r="F684" s="625" t="s">
        <v>5706</v>
      </c>
      <c r="G684" s="625" t="s">
        <v>5709</v>
      </c>
      <c r="H684" s="683" t="s">
        <v>2091</v>
      </c>
      <c r="I684" s="626">
        <v>247537</v>
      </c>
      <c r="J684" s="626">
        <v>3461</v>
      </c>
      <c r="K684" s="626">
        <v>4266</v>
      </c>
      <c r="L684" s="625" t="s">
        <v>310</v>
      </c>
      <c r="M684" s="626">
        <v>64</v>
      </c>
      <c r="N684" s="626">
        <v>100</v>
      </c>
      <c r="O684" s="626">
        <v>12800</v>
      </c>
      <c r="P684" s="626">
        <v>2</v>
      </c>
      <c r="Q684" s="626">
        <v>2800</v>
      </c>
      <c r="R684" s="626">
        <v>3800</v>
      </c>
      <c r="S684" s="625" t="s">
        <v>5714</v>
      </c>
      <c r="T684" s="625" t="s">
        <v>500</v>
      </c>
      <c r="U684" s="625">
        <v>2004</v>
      </c>
      <c r="V684" s="706">
        <v>68160</v>
      </c>
      <c r="W684" s="706">
        <v>45440</v>
      </c>
      <c r="X684" s="706"/>
      <c r="Y684" s="706">
        <v>31400</v>
      </c>
      <c r="Z684" s="706"/>
      <c r="AA684" s="683"/>
      <c r="AB684" s="626">
        <v>1450</v>
      </c>
      <c r="AC684" s="625"/>
      <c r="AD684" s="625"/>
      <c r="AE684" s="683">
        <v>8</v>
      </c>
      <c r="AF684" s="706">
        <v>3800</v>
      </c>
      <c r="AG684" s="683">
        <v>4</v>
      </c>
      <c r="AH684" s="683" t="s">
        <v>5711</v>
      </c>
      <c r="AI684" s="706">
        <v>1300</v>
      </c>
      <c r="AJ684" s="683"/>
      <c r="AK684" s="683"/>
      <c r="AL684" s="683"/>
      <c r="AM684" s="683"/>
      <c r="AN684" s="683"/>
      <c r="AO684" s="683"/>
      <c r="AP684" s="683"/>
      <c r="AQ684" s="683"/>
      <c r="AR684" s="683"/>
      <c r="AS684" s="683"/>
      <c r="AT684" s="683"/>
      <c r="AU684" s="683"/>
      <c r="AV684" s="683"/>
      <c r="AW684" s="683"/>
      <c r="AX684" s="218"/>
    </row>
    <row r="685" spans="1:50" ht="24" hidden="1" customHeight="1" x14ac:dyDescent="0.15">
      <c r="A685" s="216"/>
      <c r="B685" s="224"/>
      <c r="C685" s="625" t="s">
        <v>5706</v>
      </c>
      <c r="D685" s="625"/>
      <c r="E685" s="625" t="s">
        <v>5715</v>
      </c>
      <c r="F685" s="625" t="s">
        <v>5706</v>
      </c>
      <c r="G685" s="625" t="s">
        <v>5709</v>
      </c>
      <c r="H685" s="683"/>
      <c r="I685" s="626"/>
      <c r="J685" s="626"/>
      <c r="K685" s="626"/>
      <c r="L685" s="625" t="s">
        <v>310</v>
      </c>
      <c r="M685" s="626">
        <v>20</v>
      </c>
      <c r="N685" s="626">
        <v>40</v>
      </c>
      <c r="O685" s="626">
        <v>2400</v>
      </c>
      <c r="P685" s="626">
        <v>2</v>
      </c>
      <c r="Q685" s="626"/>
      <c r="R685" s="626"/>
      <c r="S685" s="625"/>
      <c r="T685" s="625"/>
      <c r="U685" s="625" t="s">
        <v>14055</v>
      </c>
      <c r="V685" s="706"/>
      <c r="W685" s="706"/>
      <c r="X685" s="706"/>
      <c r="Y685" s="706"/>
      <c r="Z685" s="706"/>
      <c r="AA685" s="683"/>
      <c r="AB685" s="626">
        <v>536</v>
      </c>
      <c r="AC685" s="625"/>
      <c r="AD685" s="625"/>
      <c r="AE685" s="683"/>
      <c r="AF685" s="706"/>
      <c r="AG685" s="683"/>
      <c r="AH685" s="683"/>
      <c r="AI685" s="706"/>
      <c r="AJ685" s="683"/>
      <c r="AK685" s="683"/>
      <c r="AL685" s="683"/>
      <c r="AM685" s="683"/>
      <c r="AN685" s="683"/>
      <c r="AO685" s="683"/>
      <c r="AP685" s="683"/>
      <c r="AQ685" s="683"/>
      <c r="AR685" s="683"/>
      <c r="AS685" s="683"/>
      <c r="AT685" s="683"/>
      <c r="AU685" s="683"/>
      <c r="AV685" s="683"/>
      <c r="AW685" s="683"/>
      <c r="AX685" s="218" t="s">
        <v>3233</v>
      </c>
    </row>
    <row r="686" spans="1:50" ht="24" hidden="1" customHeight="1" x14ac:dyDescent="0.15">
      <c r="A686" s="216"/>
      <c r="B686" s="224"/>
      <c r="C686" s="625" t="s">
        <v>5706</v>
      </c>
      <c r="D686" s="625" t="s">
        <v>5707</v>
      </c>
      <c r="E686" s="625" t="s">
        <v>5716</v>
      </c>
      <c r="F686" s="625" t="s">
        <v>5706</v>
      </c>
      <c r="G686" s="625" t="s">
        <v>5709</v>
      </c>
      <c r="H686" s="683" t="s">
        <v>2091</v>
      </c>
      <c r="I686" s="626">
        <v>42436</v>
      </c>
      <c r="J686" s="626">
        <v>203</v>
      </c>
      <c r="K686" s="626">
        <v>203</v>
      </c>
      <c r="L686" s="625" t="s">
        <v>310</v>
      </c>
      <c r="M686" s="626">
        <v>60</v>
      </c>
      <c r="N686" s="626">
        <v>100</v>
      </c>
      <c r="O686" s="626">
        <v>6000</v>
      </c>
      <c r="P686" s="626">
        <v>1</v>
      </c>
      <c r="Q686" s="626">
        <v>120</v>
      </c>
      <c r="R686" s="626">
        <v>200</v>
      </c>
      <c r="S686" s="625" t="s">
        <v>5714</v>
      </c>
      <c r="T686" s="625" t="s">
        <v>500</v>
      </c>
      <c r="U686" s="625">
        <v>2005</v>
      </c>
      <c r="V686" s="706">
        <v>68160</v>
      </c>
      <c r="W686" s="706">
        <v>45440</v>
      </c>
      <c r="X686" s="706"/>
      <c r="Y686" s="706">
        <v>31400</v>
      </c>
      <c r="Z686" s="706"/>
      <c r="AA686" s="683"/>
      <c r="AB686" s="626">
        <v>2687</v>
      </c>
      <c r="AC686" s="625"/>
      <c r="AD686" s="625"/>
      <c r="AE686" s="683">
        <v>8</v>
      </c>
      <c r="AF686" s="706">
        <v>3800</v>
      </c>
      <c r="AG686" s="683">
        <v>4</v>
      </c>
      <c r="AH686" s="683" t="s">
        <v>5711</v>
      </c>
      <c r="AI686" s="706">
        <v>1300</v>
      </c>
      <c r="AJ686" s="683"/>
      <c r="AK686" s="683"/>
      <c r="AL686" s="683"/>
      <c r="AM686" s="683"/>
      <c r="AN686" s="683"/>
      <c r="AO686" s="683"/>
      <c r="AP686" s="683"/>
      <c r="AQ686" s="683"/>
      <c r="AR686" s="683"/>
      <c r="AS686" s="683"/>
      <c r="AT686" s="683"/>
      <c r="AU686" s="683"/>
      <c r="AV686" s="683"/>
      <c r="AW686" s="683"/>
      <c r="AX686" s="218"/>
    </row>
    <row r="687" spans="1:50" ht="24" hidden="1" customHeight="1" x14ac:dyDescent="0.15">
      <c r="A687" s="216"/>
      <c r="B687" s="224"/>
      <c r="C687" s="625" t="s">
        <v>5706</v>
      </c>
      <c r="D687" s="625"/>
      <c r="E687" s="625" t="s">
        <v>5717</v>
      </c>
      <c r="F687" s="625" t="s">
        <v>5706</v>
      </c>
      <c r="G687" s="625" t="s">
        <v>5709</v>
      </c>
      <c r="H687" s="683"/>
      <c r="I687" s="626"/>
      <c r="J687" s="626"/>
      <c r="K687" s="626"/>
      <c r="L687" s="625" t="s">
        <v>310</v>
      </c>
      <c r="M687" s="626">
        <v>25</v>
      </c>
      <c r="N687" s="626">
        <v>40</v>
      </c>
      <c r="O687" s="626">
        <v>1000</v>
      </c>
      <c r="P687" s="626">
        <v>1</v>
      </c>
      <c r="Q687" s="626"/>
      <c r="R687" s="626"/>
      <c r="S687" s="625"/>
      <c r="T687" s="625"/>
      <c r="U687" s="625">
        <v>2005</v>
      </c>
      <c r="V687" s="706"/>
      <c r="W687" s="706"/>
      <c r="X687" s="706"/>
      <c r="Y687" s="706"/>
      <c r="Z687" s="706"/>
      <c r="AA687" s="683"/>
      <c r="AB687" s="626">
        <v>130</v>
      </c>
      <c r="AC687" s="625"/>
      <c r="AD687" s="625"/>
      <c r="AE687" s="683"/>
      <c r="AF687" s="706"/>
      <c r="AG687" s="683"/>
      <c r="AH687" s="683"/>
      <c r="AI687" s="706"/>
      <c r="AJ687" s="683"/>
      <c r="AK687" s="683"/>
      <c r="AL687" s="683"/>
      <c r="AM687" s="683"/>
      <c r="AN687" s="683"/>
      <c r="AO687" s="683"/>
      <c r="AP687" s="683"/>
      <c r="AQ687" s="683"/>
      <c r="AR687" s="683"/>
      <c r="AS687" s="683"/>
      <c r="AT687" s="683"/>
      <c r="AU687" s="683"/>
      <c r="AV687" s="683"/>
      <c r="AW687" s="683"/>
      <c r="AX687" s="218" t="s">
        <v>3456</v>
      </c>
    </row>
    <row r="688" spans="1:50" ht="24" hidden="1" customHeight="1" x14ac:dyDescent="0.15">
      <c r="A688" s="216"/>
      <c r="B688" s="224"/>
      <c r="C688" s="625" t="s">
        <v>5706</v>
      </c>
      <c r="D688" s="625"/>
      <c r="E688" s="625" t="s">
        <v>5718</v>
      </c>
      <c r="F688" s="625" t="s">
        <v>5706</v>
      </c>
      <c r="G688" s="625" t="s">
        <v>5709</v>
      </c>
      <c r="H688" s="683"/>
      <c r="I688" s="626">
        <v>7933</v>
      </c>
      <c r="J688" s="626">
        <v>9363</v>
      </c>
      <c r="K688" s="626">
        <v>17464</v>
      </c>
      <c r="L688" s="625" t="s">
        <v>154</v>
      </c>
      <c r="M688" s="626">
        <v>68</v>
      </c>
      <c r="N688" s="626">
        <v>105</v>
      </c>
      <c r="O688" s="626">
        <v>7140</v>
      </c>
      <c r="P688" s="626">
        <v>1</v>
      </c>
      <c r="Q688" s="626">
        <v>28000</v>
      </c>
      <c r="R688" s="626">
        <v>30000</v>
      </c>
      <c r="S688" s="625" t="s">
        <v>499</v>
      </c>
      <c r="T688" s="625" t="s">
        <v>500</v>
      </c>
      <c r="U688" s="625">
        <v>1980</v>
      </c>
      <c r="V688" s="706"/>
      <c r="W688" s="706"/>
      <c r="X688" s="706"/>
      <c r="Y688" s="706"/>
      <c r="Z688" s="706"/>
      <c r="AA688" s="683"/>
      <c r="AB688" s="626"/>
      <c r="AC688" s="625"/>
      <c r="AD688" s="625"/>
      <c r="AE688" s="683"/>
      <c r="AF688" s="706"/>
      <c r="AG688" s="683"/>
      <c r="AH688" s="683"/>
      <c r="AI688" s="706"/>
      <c r="AJ688" s="683"/>
      <c r="AK688" s="683"/>
      <c r="AL688" s="683"/>
      <c r="AM688" s="683"/>
      <c r="AN688" s="683"/>
      <c r="AO688" s="683"/>
      <c r="AP688" s="683"/>
      <c r="AQ688" s="683"/>
      <c r="AR688" s="683"/>
      <c r="AS688" s="683"/>
      <c r="AT688" s="683"/>
      <c r="AU688" s="683"/>
      <c r="AV688" s="683"/>
      <c r="AW688" s="683"/>
      <c r="AX688" s="218"/>
    </row>
    <row r="689" spans="1:51" ht="24" hidden="1" customHeight="1" x14ac:dyDescent="0.15">
      <c r="A689" s="216"/>
      <c r="B689" s="224"/>
      <c r="C689" s="625" t="s">
        <v>5706</v>
      </c>
      <c r="D689" s="625"/>
      <c r="E689" s="625" t="s">
        <v>5719</v>
      </c>
      <c r="F689" s="625" t="s">
        <v>5706</v>
      </c>
      <c r="G689" s="625" t="s">
        <v>5709</v>
      </c>
      <c r="H689" s="683"/>
      <c r="I689" s="626">
        <v>147279</v>
      </c>
      <c r="J689" s="626">
        <v>1572</v>
      </c>
      <c r="K689" s="626">
        <v>1283</v>
      </c>
      <c r="L689" s="625" t="s">
        <v>3437</v>
      </c>
      <c r="M689" s="626" t="s">
        <v>14056</v>
      </c>
      <c r="N689" s="626" t="s">
        <v>14057</v>
      </c>
      <c r="O689" s="626" t="s">
        <v>14058</v>
      </c>
      <c r="P689" s="626">
        <v>3</v>
      </c>
      <c r="Q689" s="626">
        <v>198</v>
      </c>
      <c r="R689" s="626">
        <v>250</v>
      </c>
      <c r="S689" s="625" t="s">
        <v>5720</v>
      </c>
      <c r="T689" s="625" t="s">
        <v>5721</v>
      </c>
      <c r="U689" s="625" t="s">
        <v>14059</v>
      </c>
      <c r="V689" s="706"/>
      <c r="W689" s="706"/>
      <c r="X689" s="706"/>
      <c r="Y689" s="706"/>
      <c r="Z689" s="706"/>
      <c r="AA689" s="683"/>
      <c r="AB689" s="626">
        <v>2206</v>
      </c>
      <c r="AC689" s="625"/>
      <c r="AD689" s="625"/>
      <c r="AE689" s="683"/>
      <c r="AF689" s="706"/>
      <c r="AG689" s="683"/>
      <c r="AH689" s="683"/>
      <c r="AI689" s="706"/>
      <c r="AJ689" s="683"/>
      <c r="AK689" s="683"/>
      <c r="AL689" s="683"/>
      <c r="AM689" s="683"/>
      <c r="AN689" s="683"/>
      <c r="AO689" s="683"/>
      <c r="AP689" s="683"/>
      <c r="AQ689" s="683"/>
      <c r="AR689" s="683"/>
      <c r="AS689" s="683"/>
      <c r="AT689" s="683"/>
      <c r="AU689" s="683"/>
      <c r="AV689" s="683"/>
      <c r="AW689" s="683"/>
      <c r="AX689" s="218" t="s">
        <v>17356</v>
      </c>
    </row>
    <row r="690" spans="1:51" ht="24" hidden="1" customHeight="1" x14ac:dyDescent="0.15">
      <c r="A690" s="216"/>
      <c r="B690" s="224"/>
      <c r="C690" s="625" t="s">
        <v>5706</v>
      </c>
      <c r="D690" s="625"/>
      <c r="E690" s="625" t="s">
        <v>10567</v>
      </c>
      <c r="F690" s="625" t="s">
        <v>5706</v>
      </c>
      <c r="G690" s="625" t="s">
        <v>5709</v>
      </c>
      <c r="H690" s="683"/>
      <c r="I690" s="626">
        <v>34000</v>
      </c>
      <c r="J690" s="626">
        <v>151</v>
      </c>
      <c r="K690" s="626">
        <v>151</v>
      </c>
      <c r="L690" s="625" t="s">
        <v>154</v>
      </c>
      <c r="M690" s="626">
        <v>68</v>
      </c>
      <c r="N690" s="626">
        <v>105</v>
      </c>
      <c r="O690" s="626">
        <v>8214</v>
      </c>
      <c r="P690" s="626">
        <v>1</v>
      </c>
      <c r="Q690" s="626"/>
      <c r="R690" s="626"/>
      <c r="S690" s="625"/>
      <c r="T690" s="625" t="s">
        <v>500</v>
      </c>
      <c r="U690" s="625">
        <v>2017</v>
      </c>
      <c r="V690" s="706"/>
      <c r="W690" s="706"/>
      <c r="X690" s="706"/>
      <c r="Y690" s="706"/>
      <c r="Z690" s="706"/>
      <c r="AA690" s="683"/>
      <c r="AB690" s="626">
        <v>1145</v>
      </c>
      <c r="AC690" s="625"/>
      <c r="AD690" s="625"/>
      <c r="AE690" s="683"/>
      <c r="AF690" s="706"/>
      <c r="AG690" s="683"/>
      <c r="AH690" s="683"/>
      <c r="AI690" s="706"/>
      <c r="AJ690" s="683"/>
      <c r="AK690" s="683"/>
      <c r="AL690" s="683"/>
      <c r="AM690" s="683"/>
      <c r="AN690" s="683"/>
      <c r="AO690" s="683"/>
      <c r="AP690" s="683"/>
      <c r="AQ690" s="683"/>
      <c r="AR690" s="683"/>
      <c r="AS690" s="683"/>
      <c r="AT690" s="683"/>
      <c r="AU690" s="683"/>
      <c r="AV690" s="683"/>
      <c r="AW690" s="683"/>
      <c r="AX690" s="218"/>
    </row>
    <row r="691" spans="1:51" ht="24" hidden="1" customHeight="1" x14ac:dyDescent="0.15">
      <c r="A691" s="216"/>
      <c r="B691" s="224"/>
      <c r="C691" s="625" t="s">
        <v>5706</v>
      </c>
      <c r="D691" s="625"/>
      <c r="E691" s="625" t="s">
        <v>10568</v>
      </c>
      <c r="F691" s="625" t="s">
        <v>5706</v>
      </c>
      <c r="G691" s="625" t="s">
        <v>5709</v>
      </c>
      <c r="H691" s="683"/>
      <c r="I691" s="626">
        <v>17125</v>
      </c>
      <c r="J691" s="626">
        <v>98.7</v>
      </c>
      <c r="K691" s="626">
        <v>98.7</v>
      </c>
      <c r="L691" s="625" t="s">
        <v>310</v>
      </c>
      <c r="M691" s="626">
        <v>68</v>
      </c>
      <c r="N691" s="626">
        <v>105</v>
      </c>
      <c r="O691" s="626">
        <v>8835</v>
      </c>
      <c r="P691" s="626">
        <v>1</v>
      </c>
      <c r="Q691" s="626"/>
      <c r="R691" s="626"/>
      <c r="S691" s="625"/>
      <c r="T691" s="625" t="s">
        <v>500</v>
      </c>
      <c r="U691" s="625">
        <v>2017</v>
      </c>
      <c r="V691" s="706"/>
      <c r="W691" s="706"/>
      <c r="X691" s="706"/>
      <c r="Y691" s="706"/>
      <c r="Z691" s="706"/>
      <c r="AA691" s="683"/>
      <c r="AB691" s="626">
        <v>4639</v>
      </c>
      <c r="AC691" s="625"/>
      <c r="AD691" s="625"/>
      <c r="AE691" s="683"/>
      <c r="AF691" s="706"/>
      <c r="AG691" s="683"/>
      <c r="AH691" s="683"/>
      <c r="AI691" s="706"/>
      <c r="AJ691" s="683"/>
      <c r="AK691" s="683"/>
      <c r="AL691" s="683"/>
      <c r="AM691" s="683"/>
      <c r="AN691" s="683"/>
      <c r="AO691" s="683"/>
      <c r="AP691" s="683"/>
      <c r="AQ691" s="683"/>
      <c r="AR691" s="683"/>
      <c r="AS691" s="683"/>
      <c r="AT691" s="683"/>
      <c r="AU691" s="683"/>
      <c r="AV691" s="683"/>
      <c r="AW691" s="683"/>
      <c r="AX691" s="218"/>
    </row>
    <row r="692" spans="1:51" ht="24" hidden="1" customHeight="1" x14ac:dyDescent="0.15">
      <c r="A692" s="216"/>
      <c r="B692" s="224"/>
      <c r="C692" s="625" t="s">
        <v>5706</v>
      </c>
      <c r="D692" s="625"/>
      <c r="E692" s="625" t="s">
        <v>5722</v>
      </c>
      <c r="F692" s="625" t="s">
        <v>5723</v>
      </c>
      <c r="G692" s="625" t="s">
        <v>5723</v>
      </c>
      <c r="H692" s="683"/>
      <c r="I692" s="626">
        <v>968</v>
      </c>
      <c r="J692" s="626"/>
      <c r="K692" s="626"/>
      <c r="L692" s="625" t="s">
        <v>310</v>
      </c>
      <c r="M692" s="626">
        <v>22</v>
      </c>
      <c r="N692" s="626">
        <v>42</v>
      </c>
      <c r="O692" s="626">
        <v>924</v>
      </c>
      <c r="P692" s="626">
        <v>1</v>
      </c>
      <c r="Q692" s="626"/>
      <c r="R692" s="626"/>
      <c r="S692" s="625"/>
      <c r="T692" s="625"/>
      <c r="U692" s="625">
        <v>2009</v>
      </c>
      <c r="V692" s="706"/>
      <c r="W692" s="706"/>
      <c r="X692" s="706"/>
      <c r="Y692" s="706"/>
      <c r="Z692" s="706"/>
      <c r="AA692" s="683"/>
      <c r="AB692" s="626">
        <v>120</v>
      </c>
      <c r="AC692" s="625"/>
      <c r="AD692" s="625"/>
      <c r="AE692" s="683"/>
      <c r="AF692" s="706"/>
      <c r="AG692" s="683"/>
      <c r="AH692" s="683"/>
      <c r="AI692" s="706"/>
      <c r="AJ692" s="683"/>
      <c r="AK692" s="683"/>
      <c r="AL692" s="683"/>
      <c r="AM692" s="683"/>
      <c r="AN692" s="683"/>
      <c r="AO692" s="683"/>
      <c r="AP692" s="683"/>
      <c r="AQ692" s="683"/>
      <c r="AR692" s="683"/>
      <c r="AS692" s="683"/>
      <c r="AT692" s="683"/>
      <c r="AU692" s="683"/>
      <c r="AV692" s="683"/>
      <c r="AW692" s="683"/>
      <c r="AX692" s="218"/>
    </row>
    <row r="693" spans="1:51" s="895" customFormat="1" ht="24" hidden="1" customHeight="1" x14ac:dyDescent="0.15">
      <c r="A693" s="216"/>
      <c r="B693" s="224"/>
      <c r="C693" s="625" t="s">
        <v>5724</v>
      </c>
      <c r="D693" s="625"/>
      <c r="E693" s="625" t="s">
        <v>17357</v>
      </c>
      <c r="F693" s="625" t="s">
        <v>5724</v>
      </c>
      <c r="G693" s="625" t="s">
        <v>5724</v>
      </c>
      <c r="H693" s="683"/>
      <c r="I693" s="626">
        <v>80640</v>
      </c>
      <c r="J693" s="626">
        <v>912</v>
      </c>
      <c r="K693" s="626">
        <v>1482</v>
      </c>
      <c r="L693" s="625" t="s">
        <v>310</v>
      </c>
      <c r="M693" s="626">
        <v>69</v>
      </c>
      <c r="N693" s="626">
        <v>104</v>
      </c>
      <c r="O693" s="626">
        <v>7176</v>
      </c>
      <c r="P693" s="626">
        <v>1</v>
      </c>
      <c r="Q693" s="626">
        <v>200</v>
      </c>
      <c r="R693" s="626">
        <v>1000</v>
      </c>
      <c r="S693" s="625" t="s">
        <v>5714</v>
      </c>
      <c r="T693" s="625"/>
      <c r="U693" s="625">
        <v>2005</v>
      </c>
      <c r="V693" s="706"/>
      <c r="W693" s="706"/>
      <c r="X693" s="706"/>
      <c r="Y693" s="706"/>
      <c r="Z693" s="706"/>
      <c r="AA693" s="683"/>
      <c r="AB693" s="626">
        <v>236</v>
      </c>
      <c r="AC693" s="625"/>
      <c r="AD693" s="625"/>
      <c r="AE693" s="683"/>
      <c r="AF693" s="706"/>
      <c r="AG693" s="683"/>
      <c r="AH693" s="683"/>
      <c r="AI693" s="706"/>
      <c r="AJ693" s="683"/>
      <c r="AK693" s="683"/>
      <c r="AL693" s="683"/>
      <c r="AM693" s="683"/>
      <c r="AN693" s="683"/>
      <c r="AO693" s="683"/>
      <c r="AP693" s="683"/>
      <c r="AQ693" s="683"/>
      <c r="AR693" s="683"/>
      <c r="AS693" s="683"/>
      <c r="AT693" s="683"/>
      <c r="AU693" s="683"/>
      <c r="AV693" s="683"/>
      <c r="AW693" s="683"/>
      <c r="AX693" s="218"/>
      <c r="AY693" s="170"/>
    </row>
    <row r="694" spans="1:51" s="895" customFormat="1" ht="24" hidden="1" customHeight="1" x14ac:dyDescent="0.15">
      <c r="A694" s="216"/>
      <c r="B694" s="224"/>
      <c r="C694" s="625" t="s">
        <v>5724</v>
      </c>
      <c r="D694" s="625"/>
      <c r="E694" s="625" t="s">
        <v>17358</v>
      </c>
      <c r="F694" s="625" t="s">
        <v>5724</v>
      </c>
      <c r="G694" s="625" t="s">
        <v>5724</v>
      </c>
      <c r="H694" s="683"/>
      <c r="I694" s="626">
        <v>12054</v>
      </c>
      <c r="J694" s="626"/>
      <c r="K694" s="626"/>
      <c r="L694" s="625" t="s">
        <v>310</v>
      </c>
      <c r="M694" s="626">
        <v>68</v>
      </c>
      <c r="N694" s="626">
        <v>105</v>
      </c>
      <c r="O694" s="626">
        <v>7140</v>
      </c>
      <c r="P694" s="626">
        <v>1</v>
      </c>
      <c r="Q694" s="626"/>
      <c r="R694" s="626"/>
      <c r="S694" s="625"/>
      <c r="T694" s="625"/>
      <c r="U694" s="625">
        <v>2008</v>
      </c>
      <c r="V694" s="706"/>
      <c r="W694" s="706"/>
      <c r="X694" s="706"/>
      <c r="Y694" s="706"/>
      <c r="Z694" s="706"/>
      <c r="AA694" s="683"/>
      <c r="AB694" s="626">
        <v>1378</v>
      </c>
      <c r="AC694" s="625"/>
      <c r="AD694" s="625"/>
      <c r="AE694" s="683"/>
      <c r="AF694" s="706"/>
      <c r="AG694" s="683"/>
      <c r="AH694" s="683"/>
      <c r="AI694" s="706"/>
      <c r="AJ694" s="683"/>
      <c r="AK694" s="683"/>
      <c r="AL694" s="683"/>
      <c r="AM694" s="683"/>
      <c r="AN694" s="683"/>
      <c r="AO694" s="683"/>
      <c r="AP694" s="683"/>
      <c r="AQ694" s="683"/>
      <c r="AR694" s="683"/>
      <c r="AS694" s="683"/>
      <c r="AT694" s="683"/>
      <c r="AU694" s="683"/>
      <c r="AV694" s="683"/>
      <c r="AW694" s="683"/>
      <c r="AX694" s="218"/>
      <c r="AY694" s="170"/>
    </row>
    <row r="695" spans="1:51" s="895" customFormat="1" ht="24" hidden="1" customHeight="1" x14ac:dyDescent="0.15">
      <c r="A695" s="216"/>
      <c r="B695" s="224"/>
      <c r="C695" s="625" t="s">
        <v>5724</v>
      </c>
      <c r="D695" s="625"/>
      <c r="E695" s="625" t="s">
        <v>17359</v>
      </c>
      <c r="F695" s="625" t="s">
        <v>5724</v>
      </c>
      <c r="G695" s="625" t="s">
        <v>5724</v>
      </c>
      <c r="H695" s="683"/>
      <c r="I695" s="626">
        <v>14704</v>
      </c>
      <c r="J695" s="626"/>
      <c r="K695" s="626"/>
      <c r="L695" s="625" t="s">
        <v>154</v>
      </c>
      <c r="M695" s="626">
        <v>68</v>
      </c>
      <c r="N695" s="626">
        <v>110</v>
      </c>
      <c r="O695" s="626">
        <v>7480</v>
      </c>
      <c r="P695" s="626">
        <v>1</v>
      </c>
      <c r="Q695" s="626">
        <v>100</v>
      </c>
      <c r="R695" s="626"/>
      <c r="S695" s="625" t="s">
        <v>185</v>
      </c>
      <c r="T695" s="625" t="s">
        <v>500</v>
      </c>
      <c r="U695" s="625">
        <v>2004</v>
      </c>
      <c r="V695" s="706"/>
      <c r="W695" s="706"/>
      <c r="X695" s="706"/>
      <c r="Y695" s="706"/>
      <c r="Z695" s="706"/>
      <c r="AA695" s="683"/>
      <c r="AB695" s="626"/>
      <c r="AC695" s="625"/>
      <c r="AD695" s="625"/>
      <c r="AE695" s="683"/>
      <c r="AF695" s="706"/>
      <c r="AG695" s="683"/>
      <c r="AH695" s="683"/>
      <c r="AI695" s="706"/>
      <c r="AJ695" s="683"/>
      <c r="AK695" s="683"/>
      <c r="AL695" s="683"/>
      <c r="AM695" s="683"/>
      <c r="AN695" s="683"/>
      <c r="AO695" s="683"/>
      <c r="AP695" s="683"/>
      <c r="AQ695" s="683"/>
      <c r="AR695" s="683"/>
      <c r="AS695" s="683"/>
      <c r="AT695" s="683"/>
      <c r="AU695" s="683"/>
      <c r="AV695" s="683"/>
      <c r="AW695" s="683"/>
      <c r="AX695" s="218"/>
      <c r="AY695" s="170"/>
    </row>
    <row r="696" spans="1:51" s="895" customFormat="1" ht="24" hidden="1" customHeight="1" x14ac:dyDescent="0.15">
      <c r="A696" s="216"/>
      <c r="B696" s="224"/>
      <c r="C696" s="625" t="s">
        <v>5724</v>
      </c>
      <c r="D696" s="625"/>
      <c r="E696" s="625" t="s">
        <v>17360</v>
      </c>
      <c r="F696" s="625" t="s">
        <v>5724</v>
      </c>
      <c r="G696" s="625" t="s">
        <v>5724</v>
      </c>
      <c r="H696" s="683"/>
      <c r="I696" s="626">
        <v>28677</v>
      </c>
      <c r="J696" s="626"/>
      <c r="K696" s="626"/>
      <c r="L696" s="625" t="s">
        <v>310</v>
      </c>
      <c r="M696" s="626">
        <v>70</v>
      </c>
      <c r="N696" s="626">
        <v>105</v>
      </c>
      <c r="O696" s="626">
        <v>7350</v>
      </c>
      <c r="P696" s="626">
        <v>1</v>
      </c>
      <c r="Q696" s="626"/>
      <c r="R696" s="626"/>
      <c r="S696" s="625" t="s">
        <v>185</v>
      </c>
      <c r="T696" s="625" t="s">
        <v>5725</v>
      </c>
      <c r="U696" s="625">
        <v>2008</v>
      </c>
      <c r="V696" s="706"/>
      <c r="W696" s="706"/>
      <c r="X696" s="706"/>
      <c r="Y696" s="706"/>
      <c r="Z696" s="706"/>
      <c r="AA696" s="683"/>
      <c r="AB696" s="626"/>
      <c r="AC696" s="625"/>
      <c r="AD696" s="625"/>
      <c r="AE696" s="683"/>
      <c r="AF696" s="706"/>
      <c r="AG696" s="683"/>
      <c r="AH696" s="683"/>
      <c r="AI696" s="706"/>
      <c r="AJ696" s="683"/>
      <c r="AK696" s="683"/>
      <c r="AL696" s="683"/>
      <c r="AM696" s="683"/>
      <c r="AN696" s="683"/>
      <c r="AO696" s="683"/>
      <c r="AP696" s="683"/>
      <c r="AQ696" s="683"/>
      <c r="AR696" s="683"/>
      <c r="AS696" s="683"/>
      <c r="AT696" s="683"/>
      <c r="AU696" s="683"/>
      <c r="AV696" s="683"/>
      <c r="AW696" s="683"/>
      <c r="AX696" s="218"/>
      <c r="AY696" s="170"/>
    </row>
    <row r="697" spans="1:51" s="895" customFormat="1" ht="24" hidden="1" customHeight="1" x14ac:dyDescent="0.15">
      <c r="A697" s="216"/>
      <c r="B697" s="224"/>
      <c r="C697" s="625" t="s">
        <v>5724</v>
      </c>
      <c r="D697" s="625"/>
      <c r="E697" s="625" t="s">
        <v>17361</v>
      </c>
      <c r="F697" s="625" t="s">
        <v>5724</v>
      </c>
      <c r="G697" s="625" t="s">
        <v>5724</v>
      </c>
      <c r="H697" s="683"/>
      <c r="I697" s="626">
        <v>29816</v>
      </c>
      <c r="J697" s="626">
        <v>97.5</v>
      </c>
      <c r="K697" s="626">
        <v>195</v>
      </c>
      <c r="L697" s="625" t="s">
        <v>310</v>
      </c>
      <c r="M697" s="626">
        <v>78</v>
      </c>
      <c r="N697" s="626">
        <v>115</v>
      </c>
      <c r="O697" s="626">
        <v>8970</v>
      </c>
      <c r="P697" s="626">
        <v>1</v>
      </c>
      <c r="Q697" s="626">
        <v>620</v>
      </c>
      <c r="R697" s="626"/>
      <c r="S697" s="625" t="s">
        <v>185</v>
      </c>
      <c r="T697" s="625" t="s">
        <v>5725</v>
      </c>
      <c r="U697" s="625">
        <v>2012</v>
      </c>
      <c r="V697" s="706"/>
      <c r="W697" s="706"/>
      <c r="X697" s="706"/>
      <c r="Y697" s="706"/>
      <c r="Z697" s="706"/>
      <c r="AA697" s="683"/>
      <c r="AB697" s="626">
        <v>1046</v>
      </c>
      <c r="AC697" s="625"/>
      <c r="AD697" s="625"/>
      <c r="AE697" s="683"/>
      <c r="AF697" s="706"/>
      <c r="AG697" s="683"/>
      <c r="AH697" s="683"/>
      <c r="AI697" s="706"/>
      <c r="AJ697" s="683"/>
      <c r="AK697" s="683"/>
      <c r="AL697" s="683"/>
      <c r="AM697" s="683"/>
      <c r="AN697" s="683"/>
      <c r="AO697" s="683"/>
      <c r="AP697" s="683"/>
      <c r="AQ697" s="683"/>
      <c r="AR697" s="683"/>
      <c r="AS697" s="683"/>
      <c r="AT697" s="683"/>
      <c r="AU697" s="683"/>
      <c r="AV697" s="683"/>
      <c r="AW697" s="683"/>
      <c r="AX697" s="218"/>
      <c r="AY697" s="170"/>
    </row>
    <row r="698" spans="1:51" s="895" customFormat="1" ht="24" hidden="1" customHeight="1" x14ac:dyDescent="0.15">
      <c r="A698" s="216"/>
      <c r="B698" s="224"/>
      <c r="C698" s="625" t="s">
        <v>5724</v>
      </c>
      <c r="D698" s="625"/>
      <c r="E698" s="625" t="s">
        <v>14060</v>
      </c>
      <c r="F698" s="625" t="s">
        <v>5724</v>
      </c>
      <c r="G698" s="625" t="s">
        <v>5724</v>
      </c>
      <c r="H698" s="683"/>
      <c r="I698" s="626">
        <v>8000</v>
      </c>
      <c r="J698" s="626"/>
      <c r="K698" s="626"/>
      <c r="L698" s="625" t="s">
        <v>310</v>
      </c>
      <c r="M698" s="626">
        <v>64</v>
      </c>
      <c r="N698" s="626">
        <v>101</v>
      </c>
      <c r="O698" s="626">
        <v>6464</v>
      </c>
      <c r="P698" s="626">
        <v>1</v>
      </c>
      <c r="Q698" s="626"/>
      <c r="R698" s="626"/>
      <c r="S698" s="625"/>
      <c r="T698" s="625"/>
      <c r="U698" s="625">
        <v>2012</v>
      </c>
      <c r="V698" s="706"/>
      <c r="W698" s="706"/>
      <c r="X698" s="706"/>
      <c r="Y698" s="706"/>
      <c r="Z698" s="706"/>
      <c r="AA698" s="683"/>
      <c r="AB698" s="626"/>
      <c r="AC698" s="625"/>
      <c r="AD698" s="625"/>
      <c r="AE698" s="683"/>
      <c r="AF698" s="706"/>
      <c r="AG698" s="683"/>
      <c r="AH698" s="683"/>
      <c r="AI698" s="706"/>
      <c r="AJ698" s="683"/>
      <c r="AK698" s="683"/>
      <c r="AL698" s="683"/>
      <c r="AM698" s="683"/>
      <c r="AN698" s="683"/>
      <c r="AO698" s="683"/>
      <c r="AP698" s="683"/>
      <c r="AQ698" s="683"/>
      <c r="AR698" s="683"/>
      <c r="AS698" s="683"/>
      <c r="AT698" s="683"/>
      <c r="AU698" s="683"/>
      <c r="AV698" s="683"/>
      <c r="AW698" s="683"/>
      <c r="AX698" s="218"/>
      <c r="AY698" s="170"/>
    </row>
    <row r="699" spans="1:51" s="895" customFormat="1" ht="24" hidden="1" customHeight="1" x14ac:dyDescent="0.15">
      <c r="A699" s="216"/>
      <c r="B699" s="224"/>
      <c r="C699" s="625" t="s">
        <v>5724</v>
      </c>
      <c r="D699" s="625"/>
      <c r="E699" s="625" t="s">
        <v>16219</v>
      </c>
      <c r="F699" s="625" t="s">
        <v>5724</v>
      </c>
      <c r="G699" s="625" t="s">
        <v>5724</v>
      </c>
      <c r="H699" s="683"/>
      <c r="I699" s="626">
        <v>14877</v>
      </c>
      <c r="J699" s="626">
        <v>542</v>
      </c>
      <c r="K699" s="626">
        <v>554</v>
      </c>
      <c r="L699" s="625" t="s">
        <v>310</v>
      </c>
      <c r="M699" s="626">
        <v>68</v>
      </c>
      <c r="N699" s="626">
        <v>105</v>
      </c>
      <c r="O699" s="626">
        <f>M699*N699</f>
        <v>7140</v>
      </c>
      <c r="P699" s="626">
        <v>1</v>
      </c>
      <c r="Q699" s="626">
        <v>200</v>
      </c>
      <c r="R699" s="626"/>
      <c r="S699" s="625" t="s">
        <v>2220</v>
      </c>
      <c r="T699" s="625" t="s">
        <v>2204</v>
      </c>
      <c r="U699" s="625">
        <v>2021</v>
      </c>
      <c r="V699" s="706"/>
      <c r="W699" s="706"/>
      <c r="X699" s="706"/>
      <c r="Y699" s="706"/>
      <c r="Z699" s="706"/>
      <c r="AA699" s="683"/>
      <c r="AB699" s="626"/>
      <c r="AC699" s="625"/>
      <c r="AD699" s="625"/>
      <c r="AE699" s="683"/>
      <c r="AF699" s="706"/>
      <c r="AG699" s="683"/>
      <c r="AH699" s="683"/>
      <c r="AI699" s="706"/>
      <c r="AJ699" s="683"/>
      <c r="AK699" s="683"/>
      <c r="AL699" s="683"/>
      <c r="AM699" s="683"/>
      <c r="AN699" s="683"/>
      <c r="AO699" s="683"/>
      <c r="AP699" s="683"/>
      <c r="AQ699" s="683"/>
      <c r="AR699" s="683"/>
      <c r="AS699" s="683"/>
      <c r="AT699" s="683"/>
      <c r="AU699" s="683"/>
      <c r="AV699" s="683"/>
      <c r="AW699" s="683"/>
      <c r="AX699" s="218"/>
      <c r="AY699" s="170"/>
    </row>
    <row r="700" spans="1:51" ht="24" hidden="1" customHeight="1" x14ac:dyDescent="0.15">
      <c r="A700" s="216"/>
      <c r="B700" s="224"/>
      <c r="C700" s="625" t="s">
        <v>5726</v>
      </c>
      <c r="D700" s="625"/>
      <c r="E700" s="625" t="s">
        <v>17362</v>
      </c>
      <c r="F700" s="714" t="s">
        <v>5726</v>
      </c>
      <c r="G700" s="714" t="s">
        <v>17363</v>
      </c>
      <c r="H700" s="947"/>
      <c r="I700" s="830">
        <v>88850</v>
      </c>
      <c r="J700" s="830">
        <v>6500</v>
      </c>
      <c r="K700" s="830">
        <v>0</v>
      </c>
      <c r="L700" s="714" t="s">
        <v>310</v>
      </c>
      <c r="M700" s="830">
        <v>65</v>
      </c>
      <c r="N700" s="830">
        <v>100</v>
      </c>
      <c r="O700" s="830">
        <v>6500</v>
      </c>
      <c r="P700" s="830">
        <v>1</v>
      </c>
      <c r="Q700" s="830">
        <v>300</v>
      </c>
      <c r="R700" s="830">
        <v>1000</v>
      </c>
      <c r="S700" s="714" t="s">
        <v>185</v>
      </c>
      <c r="T700" s="714" t="s">
        <v>500</v>
      </c>
      <c r="U700" s="714">
        <v>2008</v>
      </c>
      <c r="V700" s="948"/>
      <c r="W700" s="948"/>
      <c r="X700" s="948"/>
      <c r="Y700" s="948"/>
      <c r="Z700" s="948"/>
      <c r="AA700" s="947"/>
      <c r="AB700" s="830">
        <v>500</v>
      </c>
      <c r="AC700" s="625"/>
      <c r="AD700" s="625"/>
      <c r="AE700" s="683"/>
      <c r="AF700" s="706"/>
      <c r="AG700" s="683"/>
      <c r="AH700" s="683"/>
      <c r="AI700" s="706"/>
      <c r="AJ700" s="683"/>
      <c r="AK700" s="683"/>
      <c r="AL700" s="683"/>
      <c r="AM700" s="683"/>
      <c r="AN700" s="683"/>
      <c r="AO700" s="683"/>
      <c r="AP700" s="683"/>
      <c r="AQ700" s="683"/>
      <c r="AR700" s="683"/>
      <c r="AS700" s="683"/>
      <c r="AT700" s="683"/>
      <c r="AU700" s="683"/>
      <c r="AV700" s="683"/>
      <c r="AW700" s="683"/>
      <c r="AX700" s="218" t="s">
        <v>17364</v>
      </c>
    </row>
    <row r="701" spans="1:51" ht="24" hidden="1" customHeight="1" x14ac:dyDescent="0.15">
      <c r="A701" s="216"/>
      <c r="B701" s="224"/>
      <c r="C701" s="625" t="s">
        <v>5726</v>
      </c>
      <c r="D701" s="625"/>
      <c r="E701" s="625" t="s">
        <v>17365</v>
      </c>
      <c r="F701" s="625" t="s">
        <v>5726</v>
      </c>
      <c r="G701" s="625" t="s">
        <v>17363</v>
      </c>
      <c r="H701" s="683"/>
      <c r="I701" s="626">
        <v>9164</v>
      </c>
      <c r="J701" s="626">
        <v>167</v>
      </c>
      <c r="K701" s="626">
        <v>167</v>
      </c>
      <c r="L701" s="625" t="s">
        <v>503</v>
      </c>
      <c r="M701" s="626">
        <v>79</v>
      </c>
      <c r="N701" s="626">
        <v>116</v>
      </c>
      <c r="O701" s="626">
        <v>9164</v>
      </c>
      <c r="P701" s="626">
        <v>1</v>
      </c>
      <c r="Q701" s="626"/>
      <c r="R701" s="626"/>
      <c r="S701" s="625"/>
      <c r="T701" s="625"/>
      <c r="U701" s="625">
        <v>2007</v>
      </c>
      <c r="V701" s="706"/>
      <c r="W701" s="706"/>
      <c r="X701" s="706"/>
      <c r="Y701" s="706"/>
      <c r="Z701" s="706"/>
      <c r="AA701" s="683"/>
      <c r="AB701" s="626">
        <v>200</v>
      </c>
      <c r="AC701" s="625"/>
      <c r="AD701" s="625"/>
      <c r="AE701" s="683"/>
      <c r="AF701" s="706"/>
      <c r="AG701" s="683"/>
      <c r="AH701" s="683"/>
      <c r="AI701" s="706"/>
      <c r="AJ701" s="683"/>
      <c r="AK701" s="683"/>
      <c r="AL701" s="683"/>
      <c r="AM701" s="683"/>
      <c r="AN701" s="683"/>
      <c r="AO701" s="683"/>
      <c r="AP701" s="683"/>
      <c r="AQ701" s="683"/>
      <c r="AR701" s="683"/>
      <c r="AS701" s="683"/>
      <c r="AT701" s="683"/>
      <c r="AU701" s="683"/>
      <c r="AV701" s="683"/>
      <c r="AW701" s="683"/>
      <c r="AX701" s="218"/>
    </row>
    <row r="702" spans="1:51" ht="24" hidden="1" customHeight="1" x14ac:dyDescent="0.15">
      <c r="A702" s="216"/>
      <c r="B702" s="224"/>
      <c r="C702" s="625" t="s">
        <v>5726</v>
      </c>
      <c r="D702" s="625"/>
      <c r="E702" s="625" t="s">
        <v>17366</v>
      </c>
      <c r="F702" s="714" t="s">
        <v>5726</v>
      </c>
      <c r="G702" s="714" t="s">
        <v>17363</v>
      </c>
      <c r="H702" s="947"/>
      <c r="I702" s="830">
        <v>65189</v>
      </c>
      <c r="J702" s="830">
        <v>7549</v>
      </c>
      <c r="K702" s="830">
        <v>529</v>
      </c>
      <c r="L702" s="714" t="s">
        <v>310</v>
      </c>
      <c r="M702" s="830">
        <v>68</v>
      </c>
      <c r="N702" s="830">
        <v>105</v>
      </c>
      <c r="O702" s="830">
        <v>7140</v>
      </c>
      <c r="P702" s="830">
        <v>1</v>
      </c>
      <c r="Q702" s="830">
        <v>500</v>
      </c>
      <c r="R702" s="830">
        <v>2000</v>
      </c>
      <c r="S702" s="714" t="s">
        <v>185</v>
      </c>
      <c r="T702" s="714" t="s">
        <v>500</v>
      </c>
      <c r="U702" s="714">
        <v>2006</v>
      </c>
      <c r="V702" s="948"/>
      <c r="W702" s="948"/>
      <c r="X702" s="948"/>
      <c r="Y702" s="948"/>
      <c r="Z702" s="948"/>
      <c r="AA702" s="947"/>
      <c r="AB702" s="830">
        <v>11283</v>
      </c>
      <c r="AC702" s="625"/>
      <c r="AD702" s="625"/>
      <c r="AE702" s="683"/>
      <c r="AF702" s="706"/>
      <c r="AG702" s="683"/>
      <c r="AH702" s="683"/>
      <c r="AI702" s="706"/>
      <c r="AJ702" s="683"/>
      <c r="AK702" s="683"/>
      <c r="AL702" s="683"/>
      <c r="AM702" s="683"/>
      <c r="AN702" s="683"/>
      <c r="AO702" s="683"/>
      <c r="AP702" s="683"/>
      <c r="AQ702" s="683"/>
      <c r="AR702" s="683"/>
      <c r="AS702" s="683"/>
      <c r="AT702" s="683"/>
      <c r="AU702" s="683"/>
      <c r="AV702" s="683"/>
      <c r="AW702" s="683"/>
      <c r="AX702" s="218" t="s">
        <v>17364</v>
      </c>
    </row>
    <row r="703" spans="1:51" ht="24" hidden="1" customHeight="1" x14ac:dyDescent="0.15">
      <c r="A703" s="216"/>
      <c r="B703" s="224"/>
      <c r="C703" s="625" t="s">
        <v>5726</v>
      </c>
      <c r="D703" s="625"/>
      <c r="E703" s="625" t="s">
        <v>17367</v>
      </c>
      <c r="F703" s="714" t="s">
        <v>16250</v>
      </c>
      <c r="G703" s="714" t="s">
        <v>16224</v>
      </c>
      <c r="H703" s="947"/>
      <c r="I703" s="830">
        <v>6359</v>
      </c>
      <c r="J703" s="830"/>
      <c r="K703" s="830"/>
      <c r="L703" s="714" t="s">
        <v>310</v>
      </c>
      <c r="M703" s="830"/>
      <c r="N703" s="830"/>
      <c r="O703" s="830"/>
      <c r="P703" s="830"/>
      <c r="Q703" s="830"/>
      <c r="R703" s="830"/>
      <c r="S703" s="714"/>
      <c r="T703" s="714"/>
      <c r="U703" s="714"/>
      <c r="V703" s="948"/>
      <c r="W703" s="948"/>
      <c r="X703" s="948"/>
      <c r="Y703" s="948"/>
      <c r="Z703" s="948"/>
      <c r="AA703" s="947"/>
      <c r="AB703" s="830"/>
      <c r="AC703" s="625"/>
      <c r="AD703" s="625"/>
      <c r="AE703" s="683"/>
      <c r="AF703" s="706"/>
      <c r="AG703" s="683"/>
      <c r="AH703" s="683"/>
      <c r="AI703" s="706"/>
      <c r="AJ703" s="683"/>
      <c r="AK703" s="683"/>
      <c r="AL703" s="683"/>
      <c r="AM703" s="683"/>
      <c r="AN703" s="683"/>
      <c r="AO703" s="683"/>
      <c r="AP703" s="683"/>
      <c r="AQ703" s="683"/>
      <c r="AR703" s="683"/>
      <c r="AS703" s="683"/>
      <c r="AT703" s="683"/>
      <c r="AU703" s="683"/>
      <c r="AV703" s="683"/>
      <c r="AW703" s="683"/>
      <c r="AX703" s="218"/>
    </row>
    <row r="704" spans="1:51" ht="24" hidden="1" customHeight="1" x14ac:dyDescent="0.15">
      <c r="A704" s="216"/>
      <c r="B704" s="224"/>
      <c r="C704" s="625" t="s">
        <v>5726</v>
      </c>
      <c r="D704" s="625"/>
      <c r="E704" s="625" t="s">
        <v>17368</v>
      </c>
      <c r="F704" s="714" t="s">
        <v>5726</v>
      </c>
      <c r="G704" s="714" t="s">
        <v>16221</v>
      </c>
      <c r="H704" s="947"/>
      <c r="I704" s="830">
        <v>26800</v>
      </c>
      <c r="J704" s="830">
        <v>52</v>
      </c>
      <c r="K704" s="830">
        <v>52</v>
      </c>
      <c r="L704" s="714" t="s">
        <v>310</v>
      </c>
      <c r="M704" s="830">
        <v>68</v>
      </c>
      <c r="N704" s="830">
        <v>104</v>
      </c>
      <c r="O704" s="830">
        <v>7072</v>
      </c>
      <c r="P704" s="830">
        <v>1</v>
      </c>
      <c r="Q704" s="830">
        <v>200</v>
      </c>
      <c r="R704" s="830">
        <v>500</v>
      </c>
      <c r="S704" s="714" t="s">
        <v>185</v>
      </c>
      <c r="T704" s="714" t="s">
        <v>500</v>
      </c>
      <c r="U704" s="714">
        <v>2009</v>
      </c>
      <c r="V704" s="948"/>
      <c r="W704" s="948"/>
      <c r="X704" s="948"/>
      <c r="Y704" s="948"/>
      <c r="Z704" s="948"/>
      <c r="AA704" s="947"/>
      <c r="AB704" s="830">
        <v>4050</v>
      </c>
      <c r="AC704" s="625"/>
      <c r="AD704" s="625"/>
      <c r="AE704" s="683"/>
      <c r="AF704" s="706"/>
      <c r="AG704" s="683"/>
      <c r="AH704" s="683"/>
      <c r="AI704" s="706"/>
      <c r="AJ704" s="683"/>
      <c r="AK704" s="683"/>
      <c r="AL704" s="683"/>
      <c r="AM704" s="683"/>
      <c r="AN704" s="683"/>
      <c r="AO704" s="683"/>
      <c r="AP704" s="683"/>
      <c r="AQ704" s="683"/>
      <c r="AR704" s="683"/>
      <c r="AS704" s="683"/>
      <c r="AT704" s="683"/>
      <c r="AU704" s="683"/>
      <c r="AV704" s="683"/>
      <c r="AW704" s="683"/>
      <c r="AX704" s="218"/>
    </row>
    <row r="705" spans="1:50" ht="24" hidden="1" customHeight="1" x14ac:dyDescent="0.15">
      <c r="A705" s="216"/>
      <c r="B705" s="224"/>
      <c r="C705" s="625" t="s">
        <v>16250</v>
      </c>
      <c r="D705" s="625"/>
      <c r="E705" s="625" t="s">
        <v>17369</v>
      </c>
      <c r="F705" s="714" t="s">
        <v>16250</v>
      </c>
      <c r="G705" s="714" t="s">
        <v>17363</v>
      </c>
      <c r="H705" s="947"/>
      <c r="I705" s="830">
        <v>116096</v>
      </c>
      <c r="J705" s="830"/>
      <c r="K705" s="830"/>
      <c r="L705" s="714" t="s">
        <v>310</v>
      </c>
      <c r="M705" s="830"/>
      <c r="N705" s="830"/>
      <c r="O705" s="830"/>
      <c r="P705" s="830"/>
      <c r="Q705" s="830"/>
      <c r="R705" s="830"/>
      <c r="S705" s="714"/>
      <c r="T705" s="714"/>
      <c r="U705" s="714"/>
      <c r="V705" s="948"/>
      <c r="W705" s="948"/>
      <c r="X705" s="948"/>
      <c r="Y705" s="948"/>
      <c r="Z705" s="948"/>
      <c r="AA705" s="947"/>
      <c r="AB705" s="830"/>
      <c r="AC705" s="625"/>
      <c r="AD705" s="625"/>
      <c r="AE705" s="683"/>
      <c r="AF705" s="706"/>
      <c r="AG705" s="683"/>
      <c r="AH705" s="683"/>
      <c r="AI705" s="706"/>
      <c r="AJ705" s="683"/>
      <c r="AK705" s="683"/>
      <c r="AL705" s="683"/>
      <c r="AM705" s="683"/>
      <c r="AN705" s="683"/>
      <c r="AO705" s="683"/>
      <c r="AP705" s="683"/>
      <c r="AQ705" s="683"/>
      <c r="AR705" s="683"/>
      <c r="AS705" s="683"/>
      <c r="AT705" s="683"/>
      <c r="AU705" s="683"/>
      <c r="AV705" s="683"/>
      <c r="AW705" s="683"/>
      <c r="AX705" s="218"/>
    </row>
    <row r="706" spans="1:50" ht="24" hidden="1" customHeight="1" x14ac:dyDescent="0.15">
      <c r="A706" s="216"/>
      <c r="B706" s="224"/>
      <c r="C706" s="625" t="s">
        <v>5726</v>
      </c>
      <c r="D706" s="625"/>
      <c r="E706" s="625" t="s">
        <v>17370</v>
      </c>
      <c r="F706" s="714" t="s">
        <v>16250</v>
      </c>
      <c r="G706" s="714" t="s">
        <v>17363</v>
      </c>
      <c r="H706" s="947"/>
      <c r="I706" s="830">
        <v>1125</v>
      </c>
      <c r="J706" s="830"/>
      <c r="K706" s="830"/>
      <c r="L706" s="714" t="s">
        <v>310</v>
      </c>
      <c r="M706" s="830"/>
      <c r="N706" s="830"/>
      <c r="O706" s="830"/>
      <c r="P706" s="830"/>
      <c r="Q706" s="830"/>
      <c r="R706" s="830"/>
      <c r="S706" s="714"/>
      <c r="T706" s="714"/>
      <c r="U706" s="714"/>
      <c r="V706" s="948"/>
      <c r="W706" s="948"/>
      <c r="X706" s="948"/>
      <c r="Y706" s="948"/>
      <c r="Z706" s="948"/>
      <c r="AA706" s="947"/>
      <c r="AB706" s="830"/>
      <c r="AC706" s="625"/>
      <c r="AD706" s="625"/>
      <c r="AE706" s="683"/>
      <c r="AF706" s="706"/>
      <c r="AG706" s="683"/>
      <c r="AH706" s="683"/>
      <c r="AI706" s="706"/>
      <c r="AJ706" s="683"/>
      <c r="AK706" s="683"/>
      <c r="AL706" s="683"/>
      <c r="AM706" s="683"/>
      <c r="AN706" s="683"/>
      <c r="AO706" s="683"/>
      <c r="AP706" s="683"/>
      <c r="AQ706" s="683"/>
      <c r="AR706" s="683"/>
      <c r="AS706" s="683"/>
      <c r="AT706" s="683"/>
      <c r="AU706" s="683"/>
      <c r="AV706" s="683"/>
      <c r="AW706" s="683"/>
      <c r="AX706" s="218"/>
    </row>
    <row r="707" spans="1:50" ht="24" hidden="1" customHeight="1" x14ac:dyDescent="0.15">
      <c r="A707" s="216"/>
      <c r="B707" s="224"/>
      <c r="C707" s="625" t="s">
        <v>5726</v>
      </c>
      <c r="D707" s="625"/>
      <c r="E707" s="625" t="s">
        <v>17371</v>
      </c>
      <c r="F707" s="714" t="s">
        <v>5726</v>
      </c>
      <c r="G707" s="947" t="s">
        <v>16222</v>
      </c>
      <c r="H707" s="947"/>
      <c r="I707" s="830">
        <v>9336</v>
      </c>
      <c r="J707" s="830"/>
      <c r="K707" s="830"/>
      <c r="L707" s="714" t="s">
        <v>310</v>
      </c>
      <c r="M707" s="830">
        <v>68</v>
      </c>
      <c r="N707" s="830">
        <v>99</v>
      </c>
      <c r="O707" s="830">
        <v>6336</v>
      </c>
      <c r="P707" s="830">
        <v>1</v>
      </c>
      <c r="Q707" s="830"/>
      <c r="R707" s="830"/>
      <c r="S707" s="714"/>
      <c r="T707" s="714"/>
      <c r="U707" s="714">
        <v>2009</v>
      </c>
      <c r="V707" s="948"/>
      <c r="W707" s="948"/>
      <c r="X707" s="948"/>
      <c r="Y707" s="948"/>
      <c r="Z707" s="948"/>
      <c r="AA707" s="947"/>
      <c r="AB707" s="830"/>
      <c r="AC707" s="625"/>
      <c r="AD707" s="625"/>
      <c r="AE707" s="683"/>
      <c r="AF707" s="706"/>
      <c r="AG707" s="683"/>
      <c r="AH707" s="683"/>
      <c r="AI707" s="706"/>
      <c r="AJ707" s="683"/>
      <c r="AK707" s="683"/>
      <c r="AL707" s="683"/>
      <c r="AM707" s="683"/>
      <c r="AN707" s="683"/>
      <c r="AO707" s="683"/>
      <c r="AP707" s="683"/>
      <c r="AQ707" s="683"/>
      <c r="AR707" s="683"/>
      <c r="AS707" s="683"/>
      <c r="AT707" s="683"/>
      <c r="AU707" s="683"/>
      <c r="AV707" s="683"/>
      <c r="AW707" s="683"/>
      <c r="AX707" s="218"/>
    </row>
    <row r="708" spans="1:50" ht="24" hidden="1" customHeight="1" x14ac:dyDescent="0.15">
      <c r="A708" s="216"/>
      <c r="B708" s="224"/>
      <c r="C708" s="625" t="s">
        <v>5726</v>
      </c>
      <c r="D708" s="625"/>
      <c r="E708" s="625" t="s">
        <v>5727</v>
      </c>
      <c r="F708" s="714" t="s">
        <v>5726</v>
      </c>
      <c r="G708" s="714" t="s">
        <v>17363</v>
      </c>
      <c r="H708" s="947"/>
      <c r="I708" s="830">
        <v>43235</v>
      </c>
      <c r="J708" s="830">
        <v>150</v>
      </c>
      <c r="K708" s="830">
        <v>150</v>
      </c>
      <c r="L708" s="714" t="s">
        <v>310</v>
      </c>
      <c r="M708" s="830">
        <v>64</v>
      </c>
      <c r="N708" s="830">
        <v>100</v>
      </c>
      <c r="O708" s="830">
        <v>6400</v>
      </c>
      <c r="P708" s="830">
        <v>1</v>
      </c>
      <c r="Q708" s="830"/>
      <c r="R708" s="830"/>
      <c r="S708" s="714"/>
      <c r="T708" s="714"/>
      <c r="U708" s="714">
        <v>2009</v>
      </c>
      <c r="V708" s="948"/>
      <c r="W708" s="948"/>
      <c r="X708" s="948"/>
      <c r="Y708" s="948"/>
      <c r="Z708" s="948"/>
      <c r="AA708" s="947"/>
      <c r="AB708" s="830">
        <v>9320</v>
      </c>
      <c r="AC708" s="625"/>
      <c r="AD708" s="625"/>
      <c r="AE708" s="683"/>
      <c r="AF708" s="706"/>
      <c r="AG708" s="683"/>
      <c r="AH708" s="683"/>
      <c r="AI708" s="706"/>
      <c r="AJ708" s="683"/>
      <c r="AK708" s="683"/>
      <c r="AL708" s="683"/>
      <c r="AM708" s="683"/>
      <c r="AN708" s="683"/>
      <c r="AO708" s="683"/>
      <c r="AP708" s="683"/>
      <c r="AQ708" s="683"/>
      <c r="AR708" s="683"/>
      <c r="AS708" s="683"/>
      <c r="AT708" s="683"/>
      <c r="AU708" s="683"/>
      <c r="AV708" s="683"/>
      <c r="AW708" s="683"/>
      <c r="AX708" s="218" t="s">
        <v>17364</v>
      </c>
    </row>
    <row r="709" spans="1:50" ht="24" hidden="1" customHeight="1" x14ac:dyDescent="0.15">
      <c r="A709" s="216"/>
      <c r="B709" s="224"/>
      <c r="C709" s="625" t="s">
        <v>5726</v>
      </c>
      <c r="D709" s="625"/>
      <c r="E709" s="625" t="s">
        <v>17372</v>
      </c>
      <c r="F709" s="714" t="s">
        <v>5726</v>
      </c>
      <c r="G709" s="714" t="s">
        <v>16223</v>
      </c>
      <c r="H709" s="947"/>
      <c r="I709" s="830">
        <v>69388</v>
      </c>
      <c r="J709" s="830">
        <v>227</v>
      </c>
      <c r="K709" s="830">
        <v>227</v>
      </c>
      <c r="L709" s="714" t="s">
        <v>310</v>
      </c>
      <c r="M709" s="830">
        <v>68</v>
      </c>
      <c r="N709" s="830">
        <v>105</v>
      </c>
      <c r="O709" s="830">
        <v>7140</v>
      </c>
      <c r="P709" s="830">
        <v>2</v>
      </c>
      <c r="Q709" s="830">
        <v>420</v>
      </c>
      <c r="R709" s="830">
        <v>420</v>
      </c>
      <c r="S709" s="714" t="s">
        <v>499</v>
      </c>
      <c r="T709" s="714" t="s">
        <v>500</v>
      </c>
      <c r="U709" s="714">
        <v>2010</v>
      </c>
      <c r="V709" s="948"/>
      <c r="W709" s="948"/>
      <c r="X709" s="948"/>
      <c r="Y709" s="948"/>
      <c r="Z709" s="948"/>
      <c r="AA709" s="947"/>
      <c r="AB709" s="830">
        <v>6350</v>
      </c>
      <c r="AC709" s="625"/>
      <c r="AD709" s="625"/>
      <c r="AE709" s="683"/>
      <c r="AF709" s="706"/>
      <c r="AG709" s="683"/>
      <c r="AH709" s="683"/>
      <c r="AI709" s="706"/>
      <c r="AJ709" s="683"/>
      <c r="AK709" s="683"/>
      <c r="AL709" s="683"/>
      <c r="AM709" s="683"/>
      <c r="AN709" s="683"/>
      <c r="AO709" s="683"/>
      <c r="AP709" s="683"/>
      <c r="AQ709" s="683"/>
      <c r="AR709" s="683"/>
      <c r="AS709" s="683"/>
      <c r="AT709" s="683"/>
      <c r="AU709" s="683"/>
      <c r="AV709" s="683"/>
      <c r="AW709" s="683"/>
      <c r="AX709" s="218" t="s">
        <v>17364</v>
      </c>
    </row>
    <row r="710" spans="1:50" ht="24" hidden="1" customHeight="1" x14ac:dyDescent="0.15">
      <c r="A710" s="216"/>
      <c r="B710" s="224"/>
      <c r="C710" s="625" t="s">
        <v>5726</v>
      </c>
      <c r="D710" s="625"/>
      <c r="E710" s="625" t="s">
        <v>5728</v>
      </c>
      <c r="F710" s="714" t="s">
        <v>5726</v>
      </c>
      <c r="G710" s="714" t="s">
        <v>5729</v>
      </c>
      <c r="H710" s="947"/>
      <c r="I710" s="830">
        <v>8400</v>
      </c>
      <c r="J710" s="830"/>
      <c r="K710" s="830"/>
      <c r="L710" s="714" t="s">
        <v>154</v>
      </c>
      <c r="M710" s="830">
        <v>70</v>
      </c>
      <c r="N710" s="830">
        <v>120</v>
      </c>
      <c r="O710" s="830">
        <v>8400</v>
      </c>
      <c r="P710" s="830">
        <v>1</v>
      </c>
      <c r="Q710" s="830"/>
      <c r="R710" s="830"/>
      <c r="S710" s="714"/>
      <c r="T710" s="714"/>
      <c r="U710" s="714">
        <v>2012</v>
      </c>
      <c r="V710" s="948"/>
      <c r="W710" s="948"/>
      <c r="X710" s="948"/>
      <c r="Y710" s="948"/>
      <c r="Z710" s="948"/>
      <c r="AA710" s="947"/>
      <c r="AB710" s="830"/>
      <c r="AC710" s="625"/>
      <c r="AD710" s="625"/>
      <c r="AE710" s="683"/>
      <c r="AF710" s="706"/>
      <c r="AG710" s="683"/>
      <c r="AH710" s="683"/>
      <c r="AI710" s="706"/>
      <c r="AJ710" s="683"/>
      <c r="AK710" s="683"/>
      <c r="AL710" s="683"/>
      <c r="AM710" s="683"/>
      <c r="AN710" s="683"/>
      <c r="AO710" s="683"/>
      <c r="AP710" s="683"/>
      <c r="AQ710" s="683"/>
      <c r="AR710" s="683"/>
      <c r="AS710" s="683"/>
      <c r="AT710" s="683"/>
      <c r="AU710" s="683"/>
      <c r="AV710" s="683"/>
      <c r="AW710" s="683"/>
      <c r="AX710" s="218"/>
    </row>
    <row r="711" spans="1:50" ht="24" hidden="1" customHeight="1" x14ac:dyDescent="0.15">
      <c r="A711" s="216"/>
      <c r="B711" s="224"/>
      <c r="C711" s="613" t="s">
        <v>5726</v>
      </c>
      <c r="D711" s="613"/>
      <c r="E711" s="625" t="s">
        <v>17373</v>
      </c>
      <c r="F711" s="613" t="s">
        <v>16250</v>
      </c>
      <c r="G711" s="625" t="s">
        <v>17363</v>
      </c>
      <c r="H711" s="683"/>
      <c r="I711" s="949">
        <v>5100</v>
      </c>
      <c r="J711" s="626"/>
      <c r="K711" s="626"/>
      <c r="L711" s="625" t="s">
        <v>2195</v>
      </c>
      <c r="M711" s="626">
        <v>93</v>
      </c>
      <c r="N711" s="626">
        <v>55</v>
      </c>
      <c r="O711" s="626">
        <v>5100</v>
      </c>
      <c r="P711" s="626"/>
      <c r="Q711" s="626"/>
      <c r="R711" s="626"/>
      <c r="S711" s="625"/>
      <c r="T711" s="625"/>
      <c r="U711" s="625"/>
      <c r="V711" s="706"/>
      <c r="W711" s="706"/>
      <c r="X711" s="706"/>
      <c r="Y711" s="706"/>
      <c r="Z711" s="706"/>
      <c r="AA711" s="683"/>
      <c r="AB711" s="626"/>
      <c r="AC711" s="613"/>
      <c r="AD711" s="613"/>
      <c r="AE711" s="613"/>
      <c r="AF711" s="613"/>
      <c r="AG711" s="613"/>
      <c r="AH711" s="613"/>
      <c r="AI711" s="613"/>
      <c r="AJ711" s="613"/>
      <c r="AK711" s="613"/>
      <c r="AL711" s="613"/>
      <c r="AM711" s="613"/>
      <c r="AN711" s="613"/>
      <c r="AO711" s="613"/>
      <c r="AP711" s="613"/>
      <c r="AQ711" s="613"/>
      <c r="AR711" s="613"/>
      <c r="AS711" s="613"/>
      <c r="AT711" s="613"/>
      <c r="AU711" s="613"/>
      <c r="AV711" s="613"/>
      <c r="AW711" s="613"/>
      <c r="AX711" s="215"/>
    </row>
    <row r="712" spans="1:50" ht="24" hidden="1" customHeight="1" x14ac:dyDescent="0.15">
      <c r="A712" s="216"/>
      <c r="B712" s="224"/>
      <c r="C712" s="613" t="s">
        <v>5726</v>
      </c>
      <c r="D712" s="613"/>
      <c r="E712" s="625" t="s">
        <v>17374</v>
      </c>
      <c r="F712" s="950" t="s">
        <v>16250</v>
      </c>
      <c r="G712" s="714" t="s">
        <v>17375</v>
      </c>
      <c r="H712" s="947"/>
      <c r="I712" s="951">
        <v>4690</v>
      </c>
      <c r="J712" s="830"/>
      <c r="K712" s="830"/>
      <c r="L712" s="830" t="s">
        <v>2198</v>
      </c>
      <c r="M712" s="830">
        <v>50</v>
      </c>
      <c r="N712" s="830">
        <v>80</v>
      </c>
      <c r="O712" s="830">
        <v>4200</v>
      </c>
      <c r="P712" s="830">
        <v>1</v>
      </c>
      <c r="Q712" s="830">
        <v>240</v>
      </c>
      <c r="R712" s="714">
        <v>500</v>
      </c>
      <c r="S712" s="714" t="s">
        <v>17376</v>
      </c>
      <c r="T712" s="714" t="s">
        <v>2204</v>
      </c>
      <c r="U712" s="714">
        <v>2016</v>
      </c>
      <c r="V712" s="948"/>
      <c r="W712" s="948"/>
      <c r="X712" s="948"/>
      <c r="Y712" s="948"/>
      <c r="Z712" s="948"/>
      <c r="AA712" s="947"/>
      <c r="AB712" s="830"/>
      <c r="AC712" s="613"/>
      <c r="AD712" s="613"/>
      <c r="AE712" s="613"/>
      <c r="AF712" s="613"/>
      <c r="AG712" s="613"/>
      <c r="AH712" s="613"/>
      <c r="AI712" s="613"/>
      <c r="AJ712" s="613"/>
      <c r="AK712" s="613"/>
      <c r="AL712" s="613"/>
      <c r="AM712" s="613"/>
      <c r="AN712" s="613"/>
      <c r="AO712" s="613"/>
      <c r="AP712" s="613"/>
      <c r="AQ712" s="613"/>
      <c r="AR712" s="613"/>
      <c r="AS712" s="613"/>
      <c r="AT712" s="613"/>
      <c r="AU712" s="613"/>
      <c r="AV712" s="613"/>
      <c r="AW712" s="613"/>
      <c r="AX712" s="215"/>
    </row>
    <row r="713" spans="1:50" ht="24" hidden="1" customHeight="1" x14ac:dyDescent="0.15">
      <c r="A713" s="216"/>
      <c r="B713" s="224"/>
      <c r="C713" s="613" t="s">
        <v>5726</v>
      </c>
      <c r="D713" s="613"/>
      <c r="E713" s="613" t="s">
        <v>17377</v>
      </c>
      <c r="F713" s="950" t="s">
        <v>16250</v>
      </c>
      <c r="G713" s="714" t="s">
        <v>16281</v>
      </c>
      <c r="H713" s="947"/>
      <c r="I713" s="951">
        <v>12635</v>
      </c>
      <c r="J713" s="830"/>
      <c r="K713" s="830"/>
      <c r="L713" s="830" t="s">
        <v>2198</v>
      </c>
      <c r="M713" s="830"/>
      <c r="N713" s="830"/>
      <c r="O713" s="830"/>
      <c r="P713" s="830"/>
      <c r="Q713" s="830"/>
      <c r="R713" s="830"/>
      <c r="S713" s="714"/>
      <c r="T713" s="714"/>
      <c r="U713" s="714"/>
      <c r="V713" s="948"/>
      <c r="W713" s="948"/>
      <c r="X713" s="948"/>
      <c r="Y713" s="948"/>
      <c r="Z713" s="948"/>
      <c r="AA713" s="947"/>
      <c r="AB713" s="830"/>
      <c r="AC713" s="613"/>
      <c r="AD713" s="613"/>
      <c r="AE713" s="613"/>
      <c r="AF713" s="613"/>
      <c r="AG713" s="613"/>
      <c r="AH713" s="613"/>
      <c r="AI713" s="613"/>
      <c r="AJ713" s="613"/>
      <c r="AK713" s="613"/>
      <c r="AL713" s="613"/>
      <c r="AM713" s="613"/>
      <c r="AN713" s="613"/>
      <c r="AO713" s="613"/>
      <c r="AP713" s="613"/>
      <c r="AQ713" s="613"/>
      <c r="AR713" s="613"/>
      <c r="AS713" s="613"/>
      <c r="AT713" s="613"/>
      <c r="AU713" s="613"/>
      <c r="AV713" s="613"/>
      <c r="AW713" s="613"/>
      <c r="AX713" s="215"/>
    </row>
    <row r="714" spans="1:50" ht="24" hidden="1" customHeight="1" x14ac:dyDescent="0.15">
      <c r="A714" s="216"/>
      <c r="B714" s="224"/>
      <c r="C714" s="613" t="s">
        <v>5726</v>
      </c>
      <c r="D714" s="613"/>
      <c r="E714" s="613" t="s">
        <v>17378</v>
      </c>
      <c r="F714" s="950" t="s">
        <v>16250</v>
      </c>
      <c r="G714" s="714" t="s">
        <v>16281</v>
      </c>
      <c r="H714" s="947"/>
      <c r="I714" s="951">
        <v>8795</v>
      </c>
      <c r="J714" s="830"/>
      <c r="K714" s="830"/>
      <c r="L714" s="714"/>
      <c r="M714" s="830"/>
      <c r="N714" s="830"/>
      <c r="O714" s="830"/>
      <c r="P714" s="830"/>
      <c r="Q714" s="830"/>
      <c r="R714" s="830"/>
      <c r="S714" s="714"/>
      <c r="T714" s="714"/>
      <c r="U714" s="714"/>
      <c r="V714" s="948"/>
      <c r="W714" s="948"/>
      <c r="X714" s="948"/>
      <c r="Y714" s="948"/>
      <c r="Z714" s="948"/>
      <c r="AA714" s="947"/>
      <c r="AB714" s="830"/>
      <c r="AC714" s="613"/>
      <c r="AD714" s="613"/>
      <c r="AE714" s="613"/>
      <c r="AF714" s="613"/>
      <c r="AG714" s="613"/>
      <c r="AH714" s="613"/>
      <c r="AI714" s="613"/>
      <c r="AJ714" s="613"/>
      <c r="AK714" s="613"/>
      <c r="AL714" s="613"/>
      <c r="AM714" s="613"/>
      <c r="AN714" s="613"/>
      <c r="AO714" s="613"/>
      <c r="AP714" s="613"/>
      <c r="AQ714" s="613"/>
      <c r="AR714" s="613"/>
      <c r="AS714" s="613"/>
      <c r="AT714" s="613"/>
      <c r="AU714" s="613"/>
      <c r="AV714" s="613"/>
      <c r="AW714" s="613"/>
      <c r="AX714" s="215"/>
    </row>
    <row r="715" spans="1:50" ht="24" hidden="1" customHeight="1" x14ac:dyDescent="0.15">
      <c r="A715" s="216"/>
      <c r="B715" s="224"/>
      <c r="C715" s="613" t="s">
        <v>5730</v>
      </c>
      <c r="D715" s="613"/>
      <c r="E715" s="613" t="s">
        <v>5731</v>
      </c>
      <c r="F715" s="613" t="s">
        <v>5730</v>
      </c>
      <c r="G715" s="625" t="s">
        <v>5730</v>
      </c>
      <c r="H715" s="613"/>
      <c r="I715" s="614">
        <v>2640</v>
      </c>
      <c r="J715" s="614">
        <v>34</v>
      </c>
      <c r="K715" s="614">
        <v>34</v>
      </c>
      <c r="L715" s="613" t="s">
        <v>310</v>
      </c>
      <c r="M715" s="614">
        <v>64</v>
      </c>
      <c r="N715" s="614">
        <v>32</v>
      </c>
      <c r="O715" s="614">
        <v>2048</v>
      </c>
      <c r="P715" s="614">
        <v>1</v>
      </c>
      <c r="Q715" s="614"/>
      <c r="R715" s="614"/>
      <c r="S715" s="613"/>
      <c r="T715" s="625"/>
      <c r="U715" s="613">
        <v>2008</v>
      </c>
      <c r="V715" s="613"/>
      <c r="W715" s="613"/>
      <c r="X715" s="613"/>
      <c r="Y715" s="613"/>
      <c r="Z715" s="613"/>
      <c r="AA715" s="613"/>
      <c r="AB715" s="614">
        <v>250</v>
      </c>
      <c r="AC715" s="613"/>
      <c r="AD715" s="613"/>
      <c r="AE715" s="613"/>
      <c r="AF715" s="613"/>
      <c r="AG715" s="613"/>
      <c r="AH715" s="613"/>
      <c r="AI715" s="613"/>
      <c r="AJ715" s="613"/>
      <c r="AK715" s="613"/>
      <c r="AL715" s="613"/>
      <c r="AM715" s="613"/>
      <c r="AN715" s="613"/>
      <c r="AO715" s="613"/>
      <c r="AP715" s="613"/>
      <c r="AQ715" s="613"/>
      <c r="AR715" s="613"/>
      <c r="AS715" s="613"/>
      <c r="AT715" s="613"/>
      <c r="AU715" s="613"/>
      <c r="AV715" s="613"/>
      <c r="AW715" s="613"/>
      <c r="AX715" s="215"/>
    </row>
    <row r="716" spans="1:50" ht="24" hidden="1" customHeight="1" x14ac:dyDescent="0.15">
      <c r="A716" s="216"/>
      <c r="B716" s="224"/>
      <c r="C716" s="613" t="s">
        <v>5730</v>
      </c>
      <c r="D716" s="613"/>
      <c r="E716" s="613" t="s">
        <v>14061</v>
      </c>
      <c r="F716" s="613" t="s">
        <v>5730</v>
      </c>
      <c r="G716" s="625" t="s">
        <v>5730</v>
      </c>
      <c r="H716" s="613"/>
      <c r="I716" s="614">
        <v>10800</v>
      </c>
      <c r="J716" s="614">
        <v>1179</v>
      </c>
      <c r="K716" s="614">
        <v>1179</v>
      </c>
      <c r="L716" s="613" t="s">
        <v>154</v>
      </c>
      <c r="M716" s="614">
        <v>70</v>
      </c>
      <c r="N716" s="614">
        <v>110</v>
      </c>
      <c r="O716" s="614">
        <v>7700</v>
      </c>
      <c r="P716" s="614">
        <v>1</v>
      </c>
      <c r="Q716" s="614">
        <v>12000</v>
      </c>
      <c r="R716" s="614">
        <v>15000</v>
      </c>
      <c r="S716" s="613" t="s">
        <v>499</v>
      </c>
      <c r="T716" s="625" t="s">
        <v>500</v>
      </c>
      <c r="U716" s="613">
        <v>1991</v>
      </c>
      <c r="V716" s="613"/>
      <c r="W716" s="613"/>
      <c r="X716" s="613"/>
      <c r="Y716" s="613"/>
      <c r="Z716" s="613"/>
      <c r="AA716" s="613"/>
      <c r="AB716" s="614">
        <v>5175</v>
      </c>
      <c r="AC716" s="613"/>
      <c r="AD716" s="613"/>
      <c r="AE716" s="613"/>
      <c r="AF716" s="613"/>
      <c r="AG716" s="613"/>
      <c r="AH716" s="613"/>
      <c r="AI716" s="613"/>
      <c r="AJ716" s="613"/>
      <c r="AK716" s="613"/>
      <c r="AL716" s="613"/>
      <c r="AM716" s="613"/>
      <c r="AN716" s="613"/>
      <c r="AO716" s="613"/>
      <c r="AP716" s="613"/>
      <c r="AQ716" s="613"/>
      <c r="AR716" s="613"/>
      <c r="AS716" s="613"/>
      <c r="AT716" s="613"/>
      <c r="AU716" s="613"/>
      <c r="AV716" s="613"/>
      <c r="AW716" s="613"/>
      <c r="AX716" s="952"/>
    </row>
    <row r="717" spans="1:50" ht="24" hidden="1" customHeight="1" x14ac:dyDescent="0.15">
      <c r="A717" s="216"/>
      <c r="B717" s="224"/>
      <c r="C717" s="613" t="s">
        <v>5730</v>
      </c>
      <c r="D717" s="613"/>
      <c r="E717" s="613" t="s">
        <v>17379</v>
      </c>
      <c r="F717" s="613" t="s">
        <v>5730</v>
      </c>
      <c r="G717" s="625" t="s">
        <v>5730</v>
      </c>
      <c r="H717" s="613"/>
      <c r="I717" s="614">
        <v>104687</v>
      </c>
      <c r="J717" s="614">
        <v>0</v>
      </c>
      <c r="K717" s="614">
        <v>0</v>
      </c>
      <c r="L717" s="613" t="s">
        <v>310</v>
      </c>
      <c r="M717" s="614">
        <v>68</v>
      </c>
      <c r="N717" s="614">
        <v>105</v>
      </c>
      <c r="O717" s="614">
        <v>7140</v>
      </c>
      <c r="P717" s="614">
        <v>1</v>
      </c>
      <c r="Q717" s="614">
        <v>300</v>
      </c>
      <c r="R717" s="614">
        <v>400</v>
      </c>
      <c r="S717" s="613" t="s">
        <v>499</v>
      </c>
      <c r="T717" s="625" t="s">
        <v>500</v>
      </c>
      <c r="U717" s="613">
        <v>2006</v>
      </c>
      <c r="V717" s="613"/>
      <c r="W717" s="613"/>
      <c r="X717" s="613"/>
      <c r="Y717" s="613"/>
      <c r="Z717" s="613"/>
      <c r="AA717" s="613"/>
      <c r="AB717" s="614">
        <v>605</v>
      </c>
      <c r="AC717" s="613"/>
      <c r="AD717" s="613"/>
      <c r="AE717" s="613"/>
      <c r="AF717" s="613"/>
      <c r="AG717" s="613"/>
      <c r="AH717" s="613"/>
      <c r="AI717" s="613"/>
      <c r="AJ717" s="613"/>
      <c r="AK717" s="613"/>
      <c r="AL717" s="613"/>
      <c r="AM717" s="613"/>
      <c r="AN717" s="613"/>
      <c r="AO717" s="613"/>
      <c r="AP717" s="613"/>
      <c r="AQ717" s="613"/>
      <c r="AR717" s="613"/>
      <c r="AS717" s="613"/>
      <c r="AT717" s="613"/>
      <c r="AU717" s="613"/>
      <c r="AV717" s="613"/>
      <c r="AW717" s="613"/>
      <c r="AX717" s="215"/>
    </row>
    <row r="718" spans="1:50" ht="24" hidden="1" customHeight="1" x14ac:dyDescent="0.15">
      <c r="A718" s="216"/>
      <c r="B718" s="224"/>
      <c r="C718" s="613" t="s">
        <v>5730</v>
      </c>
      <c r="D718" s="613"/>
      <c r="E718" s="613" t="s">
        <v>5732</v>
      </c>
      <c r="F718" s="613" t="s">
        <v>5730</v>
      </c>
      <c r="G718" s="625" t="s">
        <v>5730</v>
      </c>
      <c r="H718" s="613"/>
      <c r="I718" s="614">
        <v>12937</v>
      </c>
      <c r="J718" s="614"/>
      <c r="K718" s="614"/>
      <c r="L718" s="613" t="s">
        <v>310</v>
      </c>
      <c r="M718" s="614">
        <v>68</v>
      </c>
      <c r="N718" s="614">
        <v>105</v>
      </c>
      <c r="O718" s="614">
        <v>7140</v>
      </c>
      <c r="P718" s="614">
        <v>1</v>
      </c>
      <c r="Q718" s="614"/>
      <c r="R718" s="614"/>
      <c r="S718" s="613"/>
      <c r="T718" s="625"/>
      <c r="U718" s="613">
        <v>2010</v>
      </c>
      <c r="V718" s="613"/>
      <c r="W718" s="613"/>
      <c r="X718" s="613"/>
      <c r="Y718" s="613"/>
      <c r="Z718" s="613"/>
      <c r="AA718" s="613"/>
      <c r="AB718" s="614">
        <v>1320</v>
      </c>
      <c r="AC718" s="613"/>
      <c r="AD718" s="613"/>
      <c r="AE718" s="613"/>
      <c r="AF718" s="613"/>
      <c r="AG718" s="613"/>
      <c r="AH718" s="613"/>
      <c r="AI718" s="613"/>
      <c r="AJ718" s="613"/>
      <c r="AK718" s="613"/>
      <c r="AL718" s="613"/>
      <c r="AM718" s="613"/>
      <c r="AN718" s="613"/>
      <c r="AO718" s="613"/>
      <c r="AP718" s="613"/>
      <c r="AQ718" s="613"/>
      <c r="AR718" s="613"/>
      <c r="AS718" s="613"/>
      <c r="AT718" s="613"/>
      <c r="AU718" s="613"/>
      <c r="AV718" s="613"/>
      <c r="AW718" s="613"/>
      <c r="AX718" s="215"/>
    </row>
    <row r="719" spans="1:50" ht="24" hidden="1" customHeight="1" x14ac:dyDescent="0.15">
      <c r="A719" s="216"/>
      <c r="B719" s="224"/>
      <c r="C719" s="613" t="s">
        <v>5730</v>
      </c>
      <c r="D719" s="613"/>
      <c r="E719" s="613" t="s">
        <v>5733</v>
      </c>
      <c r="F719" s="613" t="s">
        <v>5730</v>
      </c>
      <c r="G719" s="625" t="s">
        <v>5730</v>
      </c>
      <c r="H719" s="613"/>
      <c r="I719" s="614">
        <v>9931</v>
      </c>
      <c r="J719" s="614">
        <v>420</v>
      </c>
      <c r="K719" s="614">
        <v>1102</v>
      </c>
      <c r="L719" s="613" t="s">
        <v>310</v>
      </c>
      <c r="M719" s="614">
        <v>68</v>
      </c>
      <c r="N719" s="614">
        <v>105</v>
      </c>
      <c r="O719" s="614">
        <v>7140</v>
      </c>
      <c r="P719" s="614">
        <v>1</v>
      </c>
      <c r="Q719" s="614">
        <v>170</v>
      </c>
      <c r="R719" s="614">
        <v>170</v>
      </c>
      <c r="S719" s="613" t="s">
        <v>185</v>
      </c>
      <c r="T719" s="625" t="s">
        <v>500</v>
      </c>
      <c r="U719" s="613">
        <v>2008</v>
      </c>
      <c r="V719" s="613"/>
      <c r="W719" s="613"/>
      <c r="X719" s="613"/>
      <c r="Y719" s="613"/>
      <c r="Z719" s="613"/>
      <c r="AA719" s="613"/>
      <c r="AB719" s="614">
        <v>650</v>
      </c>
      <c r="AC719" s="613"/>
      <c r="AD719" s="613"/>
      <c r="AE719" s="613"/>
      <c r="AF719" s="613"/>
      <c r="AG719" s="613"/>
      <c r="AH719" s="613"/>
      <c r="AI719" s="613"/>
      <c r="AJ719" s="613"/>
      <c r="AK719" s="613"/>
      <c r="AL719" s="613"/>
      <c r="AM719" s="613"/>
      <c r="AN719" s="613"/>
      <c r="AO719" s="613"/>
      <c r="AP719" s="613"/>
      <c r="AQ719" s="613"/>
      <c r="AR719" s="613"/>
      <c r="AS719" s="613"/>
      <c r="AT719" s="613"/>
      <c r="AU719" s="613"/>
      <c r="AV719" s="613"/>
      <c r="AW719" s="613"/>
      <c r="AX719" s="215"/>
    </row>
    <row r="720" spans="1:50" ht="24" hidden="1" customHeight="1" x14ac:dyDescent="0.15">
      <c r="A720" s="216"/>
      <c r="B720" s="224"/>
      <c r="C720" s="613" t="s">
        <v>5730</v>
      </c>
      <c r="D720" s="613"/>
      <c r="E720" s="613" t="s">
        <v>5734</v>
      </c>
      <c r="F720" s="613" t="s">
        <v>5730</v>
      </c>
      <c r="G720" s="625" t="s">
        <v>5730</v>
      </c>
      <c r="H720" s="613"/>
      <c r="I720" s="614">
        <v>2450</v>
      </c>
      <c r="J720" s="614"/>
      <c r="K720" s="614"/>
      <c r="L720" s="613" t="s">
        <v>310</v>
      </c>
      <c r="M720" s="614">
        <v>24</v>
      </c>
      <c r="N720" s="614">
        <v>40</v>
      </c>
      <c r="O720" s="614">
        <v>960</v>
      </c>
      <c r="P720" s="614">
        <v>1</v>
      </c>
      <c r="Q720" s="614"/>
      <c r="R720" s="614"/>
      <c r="S720" s="613"/>
      <c r="T720" s="625"/>
      <c r="U720" s="613">
        <v>2009</v>
      </c>
      <c r="V720" s="613"/>
      <c r="W720" s="613"/>
      <c r="X720" s="613"/>
      <c r="Y720" s="613"/>
      <c r="Z720" s="613"/>
      <c r="AA720" s="613"/>
      <c r="AB720" s="614">
        <v>730</v>
      </c>
      <c r="AC720" s="613"/>
      <c r="AD720" s="613"/>
      <c r="AE720" s="613"/>
      <c r="AF720" s="613"/>
      <c r="AG720" s="613"/>
      <c r="AH720" s="613"/>
      <c r="AI720" s="613"/>
      <c r="AJ720" s="613"/>
      <c r="AK720" s="613"/>
      <c r="AL720" s="613"/>
      <c r="AM720" s="613"/>
      <c r="AN720" s="613"/>
      <c r="AO720" s="613"/>
      <c r="AP720" s="613"/>
      <c r="AQ720" s="613"/>
      <c r="AR720" s="613"/>
      <c r="AS720" s="613"/>
      <c r="AT720" s="613"/>
      <c r="AU720" s="613"/>
      <c r="AV720" s="613"/>
      <c r="AW720" s="613"/>
      <c r="AX720" s="215"/>
    </row>
    <row r="721" spans="1:51" ht="24" hidden="1" customHeight="1" x14ac:dyDescent="0.15">
      <c r="A721" s="216"/>
      <c r="B721" s="224"/>
      <c r="C721" s="613" t="s">
        <v>5730</v>
      </c>
      <c r="D721" s="613"/>
      <c r="E721" s="613" t="s">
        <v>5735</v>
      </c>
      <c r="F721" s="613" t="s">
        <v>5730</v>
      </c>
      <c r="G721" s="625" t="s">
        <v>5730</v>
      </c>
      <c r="H721" s="613"/>
      <c r="I721" s="614">
        <v>1008</v>
      </c>
      <c r="J721" s="614"/>
      <c r="K721" s="614"/>
      <c r="L721" s="613" t="s">
        <v>310</v>
      </c>
      <c r="M721" s="614">
        <v>16</v>
      </c>
      <c r="N721" s="614">
        <v>38</v>
      </c>
      <c r="O721" s="614">
        <v>608</v>
      </c>
      <c r="P721" s="614">
        <v>1</v>
      </c>
      <c r="Q721" s="614"/>
      <c r="R721" s="614"/>
      <c r="S721" s="613"/>
      <c r="T721" s="625"/>
      <c r="U721" s="613">
        <v>2010</v>
      </c>
      <c r="V721" s="613"/>
      <c r="W721" s="613"/>
      <c r="X721" s="613"/>
      <c r="Y721" s="613"/>
      <c r="Z721" s="613"/>
      <c r="AA721" s="613"/>
      <c r="AB721" s="614">
        <v>650</v>
      </c>
      <c r="AC721" s="613"/>
      <c r="AD721" s="613"/>
      <c r="AE721" s="613"/>
      <c r="AF721" s="613"/>
      <c r="AG721" s="613"/>
      <c r="AH721" s="613"/>
      <c r="AI721" s="613"/>
      <c r="AJ721" s="613"/>
      <c r="AK721" s="613"/>
      <c r="AL721" s="613"/>
      <c r="AM721" s="613"/>
      <c r="AN721" s="613"/>
      <c r="AO721" s="613"/>
      <c r="AP721" s="613"/>
      <c r="AQ721" s="613"/>
      <c r="AR721" s="613"/>
      <c r="AS721" s="613"/>
      <c r="AT721" s="613"/>
      <c r="AU721" s="613"/>
      <c r="AV721" s="613"/>
      <c r="AW721" s="613"/>
      <c r="AX721" s="952"/>
    </row>
    <row r="722" spans="1:51" ht="24" hidden="1" customHeight="1" x14ac:dyDescent="0.15">
      <c r="A722" s="216"/>
      <c r="B722" s="224"/>
      <c r="C722" s="613" t="s">
        <v>5730</v>
      </c>
      <c r="D722" s="613"/>
      <c r="E722" s="613" t="s">
        <v>5736</v>
      </c>
      <c r="F722" s="613" t="s">
        <v>5730</v>
      </c>
      <c r="G722" s="625" t="s">
        <v>5730</v>
      </c>
      <c r="H722" s="613"/>
      <c r="I722" s="614">
        <v>847</v>
      </c>
      <c r="J722" s="614"/>
      <c r="K722" s="614"/>
      <c r="L722" s="613" t="s">
        <v>310</v>
      </c>
      <c r="M722" s="614">
        <v>18</v>
      </c>
      <c r="N722" s="614">
        <v>31</v>
      </c>
      <c r="O722" s="614">
        <v>558</v>
      </c>
      <c r="P722" s="614">
        <v>1</v>
      </c>
      <c r="Q722" s="614"/>
      <c r="R722" s="614"/>
      <c r="S722" s="613"/>
      <c r="T722" s="625"/>
      <c r="U722" s="613">
        <v>2014</v>
      </c>
      <c r="V722" s="613"/>
      <c r="W722" s="613"/>
      <c r="X722" s="613"/>
      <c r="Y722" s="613"/>
      <c r="Z722" s="613"/>
      <c r="AA722" s="613"/>
      <c r="AB722" s="614">
        <v>200</v>
      </c>
      <c r="AC722" s="613"/>
      <c r="AD722" s="613"/>
      <c r="AE722" s="613"/>
      <c r="AF722" s="613"/>
      <c r="AG722" s="613"/>
      <c r="AH722" s="613"/>
      <c r="AI722" s="613"/>
      <c r="AJ722" s="613"/>
      <c r="AK722" s="613"/>
      <c r="AL722" s="613"/>
      <c r="AM722" s="613"/>
      <c r="AN722" s="613"/>
      <c r="AO722" s="613"/>
      <c r="AP722" s="613"/>
      <c r="AQ722" s="613"/>
      <c r="AR722" s="613"/>
      <c r="AS722" s="613"/>
      <c r="AT722" s="613"/>
      <c r="AU722" s="613"/>
      <c r="AV722" s="613"/>
      <c r="AW722" s="613"/>
      <c r="AX722" s="952"/>
    </row>
    <row r="723" spans="1:51" ht="24" hidden="1" customHeight="1" x14ac:dyDescent="0.15">
      <c r="A723" s="216" t="s">
        <v>336</v>
      </c>
      <c r="B723" s="224"/>
      <c r="C723" s="613" t="s">
        <v>5730</v>
      </c>
      <c r="D723" s="613"/>
      <c r="E723" s="613" t="s">
        <v>17380</v>
      </c>
      <c r="F723" s="613" t="s">
        <v>5730</v>
      </c>
      <c r="G723" s="613" t="s">
        <v>5730</v>
      </c>
      <c r="H723" s="613"/>
      <c r="I723" s="614">
        <v>2976</v>
      </c>
      <c r="J723" s="614"/>
      <c r="K723" s="614"/>
      <c r="L723" s="613" t="s">
        <v>310</v>
      </c>
      <c r="M723" s="614">
        <v>20</v>
      </c>
      <c r="N723" s="614">
        <v>40</v>
      </c>
      <c r="O723" s="614">
        <v>608</v>
      </c>
      <c r="P723" s="614">
        <v>2</v>
      </c>
      <c r="Q723" s="614"/>
      <c r="R723" s="614"/>
      <c r="S723" s="613"/>
      <c r="T723" s="625"/>
      <c r="U723" s="613">
        <v>2014</v>
      </c>
      <c r="V723" s="613"/>
      <c r="W723" s="613"/>
      <c r="X723" s="613"/>
      <c r="Y723" s="613"/>
      <c r="Z723" s="613"/>
      <c r="AA723" s="613"/>
      <c r="AB723" s="614">
        <v>500</v>
      </c>
      <c r="AC723" s="613"/>
      <c r="AD723" s="613"/>
      <c r="AE723" s="613"/>
      <c r="AF723" s="613"/>
      <c r="AG723" s="613"/>
      <c r="AH723" s="613"/>
      <c r="AI723" s="613"/>
      <c r="AJ723" s="613"/>
      <c r="AK723" s="613"/>
      <c r="AL723" s="613"/>
      <c r="AM723" s="613"/>
      <c r="AN723" s="613"/>
      <c r="AO723" s="613"/>
      <c r="AP723" s="613"/>
      <c r="AQ723" s="613"/>
      <c r="AR723" s="613"/>
      <c r="AS723" s="613"/>
      <c r="AT723" s="613"/>
      <c r="AU723" s="613"/>
      <c r="AV723" s="613"/>
      <c r="AW723" s="613"/>
      <c r="AX723" s="215"/>
    </row>
    <row r="724" spans="1:51" ht="24" hidden="1" customHeight="1" x14ac:dyDescent="0.15">
      <c r="A724" s="216"/>
      <c r="B724" s="224"/>
      <c r="C724" s="613" t="s">
        <v>5730</v>
      </c>
      <c r="D724" s="613"/>
      <c r="E724" s="613" t="s">
        <v>5737</v>
      </c>
      <c r="F724" s="613" t="s">
        <v>5730</v>
      </c>
      <c r="G724" s="613" t="s">
        <v>5730</v>
      </c>
      <c r="H724" s="613"/>
      <c r="I724" s="614">
        <v>7140</v>
      </c>
      <c r="J724" s="614">
        <v>28</v>
      </c>
      <c r="K724" s="614">
        <v>12769</v>
      </c>
      <c r="L724" s="613" t="s">
        <v>310</v>
      </c>
      <c r="M724" s="614">
        <v>68</v>
      </c>
      <c r="N724" s="614">
        <v>105</v>
      </c>
      <c r="O724" s="614">
        <v>7140</v>
      </c>
      <c r="P724" s="614">
        <v>1</v>
      </c>
      <c r="Q724" s="614"/>
      <c r="R724" s="614"/>
      <c r="S724" s="613"/>
      <c r="T724" s="625"/>
      <c r="U724" s="613">
        <v>2016</v>
      </c>
      <c r="V724" s="613"/>
      <c r="W724" s="613"/>
      <c r="X724" s="613"/>
      <c r="Y724" s="613"/>
      <c r="Z724" s="613"/>
      <c r="AA724" s="613"/>
      <c r="AB724" s="614">
        <v>2748</v>
      </c>
      <c r="AC724" s="613"/>
      <c r="AD724" s="613"/>
      <c r="AE724" s="613"/>
      <c r="AF724" s="613"/>
      <c r="AG724" s="613"/>
      <c r="AH724" s="613"/>
      <c r="AI724" s="613"/>
      <c r="AJ724" s="613"/>
      <c r="AK724" s="613"/>
      <c r="AL724" s="613"/>
      <c r="AM724" s="613"/>
      <c r="AN724" s="613"/>
      <c r="AO724" s="613"/>
      <c r="AP724" s="613"/>
      <c r="AQ724" s="613"/>
      <c r="AR724" s="613"/>
      <c r="AS724" s="613"/>
      <c r="AT724" s="613"/>
      <c r="AU724" s="613"/>
      <c r="AV724" s="613"/>
      <c r="AW724" s="613"/>
      <c r="AX724" s="215"/>
    </row>
    <row r="725" spans="1:51" ht="24" hidden="1" customHeight="1" x14ac:dyDescent="0.15">
      <c r="A725" s="216"/>
      <c r="B725" s="224"/>
      <c r="C725" s="613" t="s">
        <v>5730</v>
      </c>
      <c r="D725" s="613"/>
      <c r="E725" s="613" t="s">
        <v>17381</v>
      </c>
      <c r="F725" s="613" t="s">
        <v>5730</v>
      </c>
      <c r="G725" s="613" t="s">
        <v>5730</v>
      </c>
      <c r="H725" s="613"/>
      <c r="I725" s="614">
        <v>5612</v>
      </c>
      <c r="J725" s="614"/>
      <c r="K725" s="614"/>
      <c r="L725" s="613" t="s">
        <v>310</v>
      </c>
      <c r="M725" s="614">
        <v>26</v>
      </c>
      <c r="N725" s="614">
        <v>47</v>
      </c>
      <c r="O725" s="614">
        <v>1222</v>
      </c>
      <c r="P725" s="614">
        <v>1</v>
      </c>
      <c r="Q725" s="614"/>
      <c r="R725" s="614"/>
      <c r="S725" s="613"/>
      <c r="T725" s="625"/>
      <c r="U725" s="613">
        <v>2016</v>
      </c>
      <c r="V725" s="613"/>
      <c r="W725" s="613"/>
      <c r="X725" s="613"/>
      <c r="Y725" s="613"/>
      <c r="Z725" s="613"/>
      <c r="AA725" s="613"/>
      <c r="AB725" s="614">
        <v>150</v>
      </c>
      <c r="AC725" s="613"/>
      <c r="AD725" s="613"/>
      <c r="AE725" s="613"/>
      <c r="AF725" s="613"/>
      <c r="AG725" s="613"/>
      <c r="AH725" s="613"/>
      <c r="AI725" s="613"/>
      <c r="AJ725" s="613"/>
      <c r="AK725" s="613"/>
      <c r="AL725" s="613"/>
      <c r="AM725" s="613"/>
      <c r="AN725" s="613"/>
      <c r="AO725" s="613"/>
      <c r="AP725" s="613"/>
      <c r="AQ725" s="613"/>
      <c r="AR725" s="613"/>
      <c r="AS725" s="613"/>
      <c r="AT725" s="613"/>
      <c r="AU725" s="613"/>
      <c r="AV725" s="613"/>
      <c r="AW725" s="613"/>
      <c r="AX725" s="215"/>
    </row>
    <row r="726" spans="1:51" ht="24" hidden="1" customHeight="1" x14ac:dyDescent="0.15">
      <c r="A726" s="216"/>
      <c r="B726" s="224"/>
      <c r="C726" s="613" t="s">
        <v>16225</v>
      </c>
      <c r="D726" s="613"/>
      <c r="E726" s="613" t="s">
        <v>16226</v>
      </c>
      <c r="F726" s="613" t="s">
        <v>16225</v>
      </c>
      <c r="G726" s="613" t="s">
        <v>16225</v>
      </c>
      <c r="H726" s="613"/>
      <c r="I726" s="614">
        <v>24509</v>
      </c>
      <c r="J726" s="614">
        <v>204.3</v>
      </c>
      <c r="K726" s="614">
        <v>204.3</v>
      </c>
      <c r="L726" s="613" t="s">
        <v>2195</v>
      </c>
      <c r="M726" s="614">
        <v>68</v>
      </c>
      <c r="N726" s="614">
        <v>105</v>
      </c>
      <c r="O726" s="614">
        <v>7140</v>
      </c>
      <c r="P726" s="614">
        <v>1</v>
      </c>
      <c r="Q726" s="614"/>
      <c r="R726" s="614"/>
      <c r="S726" s="613"/>
      <c r="T726" s="625"/>
      <c r="U726" s="613">
        <v>2021</v>
      </c>
      <c r="V726" s="613"/>
      <c r="W726" s="613"/>
      <c r="X726" s="613"/>
      <c r="Y726" s="613"/>
      <c r="Z726" s="613"/>
      <c r="AA726" s="613"/>
      <c r="AB726" s="614">
        <v>5800</v>
      </c>
      <c r="AC726" s="613"/>
      <c r="AD726" s="613"/>
      <c r="AE726" s="613"/>
      <c r="AF726" s="613"/>
      <c r="AG726" s="613"/>
      <c r="AH726" s="613"/>
      <c r="AI726" s="613"/>
      <c r="AJ726" s="613"/>
      <c r="AK726" s="613"/>
      <c r="AL726" s="613"/>
      <c r="AM726" s="613"/>
      <c r="AN726" s="613"/>
      <c r="AO726" s="613"/>
      <c r="AP726" s="613"/>
      <c r="AQ726" s="613"/>
      <c r="AR726" s="613"/>
      <c r="AS726" s="613"/>
      <c r="AT726" s="613"/>
      <c r="AU726" s="613"/>
      <c r="AV726" s="613"/>
      <c r="AW726" s="613"/>
      <c r="AX726" s="215"/>
    </row>
    <row r="727" spans="1:51" ht="24" hidden="1" customHeight="1" x14ac:dyDescent="0.15">
      <c r="A727" s="216"/>
      <c r="B727" s="224"/>
      <c r="C727" s="613" t="s">
        <v>16225</v>
      </c>
      <c r="D727" s="613"/>
      <c r="E727" s="613" t="s">
        <v>16227</v>
      </c>
      <c r="F727" s="613" t="s">
        <v>16225</v>
      </c>
      <c r="G727" s="613" t="s">
        <v>16225</v>
      </c>
      <c r="H727" s="613"/>
      <c r="I727" s="614">
        <v>24509</v>
      </c>
      <c r="J727" s="614">
        <v>204.3</v>
      </c>
      <c r="K727" s="614">
        <v>204.3</v>
      </c>
      <c r="L727" s="613" t="s">
        <v>2195</v>
      </c>
      <c r="M727" s="614">
        <v>64</v>
      </c>
      <c r="N727" s="614">
        <v>32</v>
      </c>
      <c r="O727" s="614">
        <v>2048</v>
      </c>
      <c r="P727" s="614">
        <v>1</v>
      </c>
      <c r="Q727" s="614"/>
      <c r="R727" s="614"/>
      <c r="S727" s="613"/>
      <c r="T727" s="625"/>
      <c r="U727" s="613">
        <v>2021</v>
      </c>
      <c r="V727" s="613"/>
      <c r="W727" s="613"/>
      <c r="X727" s="613"/>
      <c r="Y727" s="613"/>
      <c r="Z727" s="613"/>
      <c r="AA727" s="613"/>
      <c r="AB727" s="614">
        <v>5800</v>
      </c>
      <c r="AC727" s="613"/>
      <c r="AD727" s="613"/>
      <c r="AE727" s="613"/>
      <c r="AF727" s="613"/>
      <c r="AG727" s="613"/>
      <c r="AH727" s="613"/>
      <c r="AI727" s="613"/>
      <c r="AJ727" s="613"/>
      <c r="AK727" s="613"/>
      <c r="AL727" s="613"/>
      <c r="AM727" s="613"/>
      <c r="AN727" s="613"/>
      <c r="AO727" s="613"/>
      <c r="AP727" s="613"/>
      <c r="AQ727" s="613"/>
      <c r="AR727" s="613"/>
      <c r="AS727" s="613"/>
      <c r="AT727" s="613"/>
      <c r="AU727" s="613"/>
      <c r="AV727" s="613"/>
      <c r="AW727" s="613"/>
      <c r="AX727" s="215" t="s">
        <v>16228</v>
      </c>
    </row>
    <row r="728" spans="1:51" ht="24" hidden="1" customHeight="1" x14ac:dyDescent="0.15">
      <c r="A728" s="216"/>
      <c r="B728" s="224"/>
      <c r="C728" s="613" t="s">
        <v>5738</v>
      </c>
      <c r="D728" s="613"/>
      <c r="E728" s="613" t="s">
        <v>5739</v>
      </c>
      <c r="F728" s="613" t="s">
        <v>5738</v>
      </c>
      <c r="G728" s="613" t="s">
        <v>5738</v>
      </c>
      <c r="H728" s="613"/>
      <c r="I728" s="614">
        <v>17124</v>
      </c>
      <c r="J728" s="614"/>
      <c r="K728" s="614"/>
      <c r="L728" s="613" t="s">
        <v>310</v>
      </c>
      <c r="M728" s="614">
        <v>68</v>
      </c>
      <c r="N728" s="614">
        <v>105</v>
      </c>
      <c r="O728" s="614">
        <v>14280</v>
      </c>
      <c r="P728" s="614">
        <v>2</v>
      </c>
      <c r="Q728" s="614">
        <v>500</v>
      </c>
      <c r="R728" s="614">
        <v>700</v>
      </c>
      <c r="S728" s="613" t="s">
        <v>185</v>
      </c>
      <c r="T728" s="625"/>
      <c r="U728" s="613">
        <v>1996</v>
      </c>
      <c r="V728" s="613"/>
      <c r="W728" s="613"/>
      <c r="X728" s="613"/>
      <c r="Y728" s="613"/>
      <c r="Z728" s="613"/>
      <c r="AA728" s="613"/>
      <c r="AB728" s="614">
        <v>2850</v>
      </c>
      <c r="AC728" s="613"/>
      <c r="AD728" s="613"/>
      <c r="AE728" s="613"/>
      <c r="AF728" s="613"/>
      <c r="AG728" s="613"/>
      <c r="AH728" s="613"/>
      <c r="AI728" s="613"/>
      <c r="AJ728" s="613"/>
      <c r="AK728" s="613"/>
      <c r="AL728" s="613"/>
      <c r="AM728" s="613"/>
      <c r="AN728" s="613"/>
      <c r="AO728" s="613"/>
      <c r="AP728" s="613"/>
      <c r="AQ728" s="613"/>
      <c r="AR728" s="613"/>
      <c r="AS728" s="613"/>
      <c r="AT728" s="613"/>
      <c r="AU728" s="613"/>
      <c r="AV728" s="613"/>
      <c r="AW728" s="613"/>
      <c r="AX728" s="215"/>
    </row>
    <row r="729" spans="1:51" ht="24" hidden="1" customHeight="1" x14ac:dyDescent="0.15">
      <c r="A729" s="216"/>
      <c r="B729" s="224"/>
      <c r="C729" s="613" t="s">
        <v>5738</v>
      </c>
      <c r="D729" s="613"/>
      <c r="E729" s="613" t="s">
        <v>17382</v>
      </c>
      <c r="F729" s="613" t="s">
        <v>5738</v>
      </c>
      <c r="G729" s="613" t="s">
        <v>5740</v>
      </c>
      <c r="H729" s="613"/>
      <c r="I729" s="614">
        <v>26940</v>
      </c>
      <c r="J729" s="614"/>
      <c r="K729" s="614"/>
      <c r="L729" s="613" t="s">
        <v>503</v>
      </c>
      <c r="M729" s="614">
        <v>64</v>
      </c>
      <c r="N729" s="614">
        <v>100</v>
      </c>
      <c r="O729" s="614">
        <v>6400</v>
      </c>
      <c r="P729" s="614">
        <v>1</v>
      </c>
      <c r="Q729" s="614"/>
      <c r="R729" s="614"/>
      <c r="S729" s="613"/>
      <c r="T729" s="625"/>
      <c r="U729" s="613">
        <v>1989</v>
      </c>
      <c r="V729" s="613"/>
      <c r="W729" s="613"/>
      <c r="X729" s="613"/>
      <c r="Y729" s="613"/>
      <c r="Z729" s="613"/>
      <c r="AA729" s="613"/>
      <c r="AB729" s="614">
        <v>150</v>
      </c>
      <c r="AC729" s="613"/>
      <c r="AD729" s="613"/>
      <c r="AE729" s="613"/>
      <c r="AF729" s="613"/>
      <c r="AG729" s="613"/>
      <c r="AH729" s="613"/>
      <c r="AI729" s="613"/>
      <c r="AJ729" s="613"/>
      <c r="AK729" s="613"/>
      <c r="AL729" s="613"/>
      <c r="AM729" s="613"/>
      <c r="AN729" s="613"/>
      <c r="AO729" s="613"/>
      <c r="AP729" s="613"/>
      <c r="AQ729" s="613"/>
      <c r="AR729" s="613"/>
      <c r="AS729" s="613"/>
      <c r="AT729" s="613"/>
      <c r="AU729" s="613"/>
      <c r="AV729" s="613"/>
      <c r="AW729" s="613"/>
      <c r="AX729" s="215"/>
    </row>
    <row r="730" spans="1:51" ht="24" hidden="1" customHeight="1" x14ac:dyDescent="0.15">
      <c r="A730" s="216"/>
      <c r="B730" s="224"/>
      <c r="C730" s="613" t="s">
        <v>5738</v>
      </c>
      <c r="D730" s="613"/>
      <c r="E730" s="613" t="s">
        <v>5741</v>
      </c>
      <c r="F730" s="613" t="s">
        <v>5738</v>
      </c>
      <c r="G730" s="613" t="s">
        <v>5738</v>
      </c>
      <c r="H730" s="613"/>
      <c r="I730" s="614">
        <v>45061</v>
      </c>
      <c r="J730" s="614">
        <v>24</v>
      </c>
      <c r="K730" s="614">
        <v>24</v>
      </c>
      <c r="L730" s="613" t="s">
        <v>154</v>
      </c>
      <c r="M730" s="614">
        <v>64</v>
      </c>
      <c r="N730" s="614">
        <v>100</v>
      </c>
      <c r="O730" s="614">
        <v>6400</v>
      </c>
      <c r="P730" s="614">
        <v>1</v>
      </c>
      <c r="Q730" s="614"/>
      <c r="R730" s="614"/>
      <c r="S730" s="613"/>
      <c r="T730" s="625"/>
      <c r="U730" s="613">
        <v>2011</v>
      </c>
      <c r="V730" s="613"/>
      <c r="W730" s="613"/>
      <c r="X730" s="613"/>
      <c r="Y730" s="613"/>
      <c r="Z730" s="613"/>
      <c r="AA730" s="613"/>
      <c r="AB730" s="614">
        <v>2969</v>
      </c>
      <c r="AC730" s="613"/>
      <c r="AD730" s="613"/>
      <c r="AE730" s="613"/>
      <c r="AF730" s="613"/>
      <c r="AG730" s="613"/>
      <c r="AH730" s="613"/>
      <c r="AI730" s="613"/>
      <c r="AJ730" s="613"/>
      <c r="AK730" s="613"/>
      <c r="AL730" s="613"/>
      <c r="AM730" s="613"/>
      <c r="AN730" s="613"/>
      <c r="AO730" s="613"/>
      <c r="AP730" s="613"/>
      <c r="AQ730" s="613"/>
      <c r="AR730" s="613"/>
      <c r="AS730" s="613"/>
      <c r="AT730" s="613"/>
      <c r="AU730" s="613"/>
      <c r="AV730" s="613"/>
      <c r="AW730" s="613"/>
      <c r="AX730" s="215"/>
    </row>
    <row r="731" spans="1:51" s="895" customFormat="1" ht="24" hidden="1" customHeight="1" x14ac:dyDescent="0.15">
      <c r="A731" s="216"/>
      <c r="B731" s="224"/>
      <c r="C731" s="613" t="s">
        <v>17383</v>
      </c>
      <c r="D731" s="613"/>
      <c r="E731" s="613" t="s">
        <v>17384</v>
      </c>
      <c r="F731" s="613" t="s">
        <v>17383</v>
      </c>
      <c r="G731" s="613" t="s">
        <v>17385</v>
      </c>
      <c r="H731" s="613"/>
      <c r="I731" s="614">
        <v>251442</v>
      </c>
      <c r="J731" s="614">
        <v>9145</v>
      </c>
      <c r="K731" s="614">
        <v>9145</v>
      </c>
      <c r="L731" s="613" t="s">
        <v>2195</v>
      </c>
      <c r="M731" s="614">
        <v>78</v>
      </c>
      <c r="N731" s="614">
        <v>115</v>
      </c>
      <c r="O731" s="614">
        <v>8970</v>
      </c>
      <c r="P731" s="614">
        <v>1</v>
      </c>
      <c r="Q731" s="614"/>
      <c r="R731" s="614"/>
      <c r="S731" s="613"/>
      <c r="T731" s="625"/>
      <c r="U731" s="613">
        <v>2021</v>
      </c>
      <c r="V731" s="613"/>
      <c r="W731" s="613"/>
      <c r="X731" s="613"/>
      <c r="Y731" s="613"/>
      <c r="Z731" s="613"/>
      <c r="AA731" s="613"/>
      <c r="AB731" s="614">
        <v>1938</v>
      </c>
      <c r="AC731" s="613"/>
      <c r="AD731" s="613"/>
      <c r="AE731" s="613"/>
      <c r="AF731" s="613"/>
      <c r="AG731" s="613"/>
      <c r="AH731" s="613"/>
      <c r="AI731" s="613"/>
      <c r="AJ731" s="613"/>
      <c r="AK731" s="613"/>
      <c r="AL731" s="613"/>
      <c r="AM731" s="613"/>
      <c r="AN731" s="613"/>
      <c r="AO731" s="613"/>
      <c r="AP731" s="613"/>
      <c r="AQ731" s="613"/>
      <c r="AR731" s="613"/>
      <c r="AS731" s="613"/>
      <c r="AT731" s="613"/>
      <c r="AU731" s="613"/>
      <c r="AV731" s="613"/>
      <c r="AW731" s="613"/>
      <c r="AX731" s="215"/>
      <c r="AY731" s="170"/>
    </row>
    <row r="732" spans="1:51" ht="24" hidden="1" customHeight="1" x14ac:dyDescent="0.15">
      <c r="A732" s="216"/>
      <c r="B732" s="224"/>
      <c r="C732" s="613" t="s">
        <v>5742</v>
      </c>
      <c r="D732" s="613"/>
      <c r="E732" s="613" t="s">
        <v>743</v>
      </c>
      <c r="F732" s="613" t="s">
        <v>5742</v>
      </c>
      <c r="G732" s="613" t="s">
        <v>12016</v>
      </c>
      <c r="H732" s="613"/>
      <c r="I732" s="614">
        <v>1600</v>
      </c>
      <c r="J732" s="614"/>
      <c r="K732" s="614"/>
      <c r="L732" s="613" t="s">
        <v>310</v>
      </c>
      <c r="M732" s="614">
        <v>20</v>
      </c>
      <c r="N732" s="614">
        <v>40</v>
      </c>
      <c r="O732" s="614">
        <v>1600</v>
      </c>
      <c r="P732" s="614">
        <v>2</v>
      </c>
      <c r="Q732" s="614"/>
      <c r="R732" s="614"/>
      <c r="S732" s="613"/>
      <c r="T732" s="625"/>
      <c r="U732" s="613">
        <v>2007</v>
      </c>
      <c r="V732" s="613"/>
      <c r="W732" s="613"/>
      <c r="X732" s="613"/>
      <c r="Y732" s="613"/>
      <c r="Z732" s="613"/>
      <c r="AA732" s="613"/>
      <c r="AB732" s="614">
        <v>550</v>
      </c>
      <c r="AC732" s="613"/>
      <c r="AD732" s="613"/>
      <c r="AE732" s="613"/>
      <c r="AF732" s="613"/>
      <c r="AG732" s="613"/>
      <c r="AH732" s="613"/>
      <c r="AI732" s="613"/>
      <c r="AJ732" s="613"/>
      <c r="AK732" s="613"/>
      <c r="AL732" s="613"/>
      <c r="AM732" s="613"/>
      <c r="AN732" s="613"/>
      <c r="AO732" s="613"/>
      <c r="AP732" s="613"/>
      <c r="AQ732" s="613"/>
      <c r="AR732" s="613"/>
      <c r="AS732" s="613"/>
      <c r="AT732" s="613"/>
      <c r="AU732" s="613"/>
      <c r="AV732" s="613"/>
      <c r="AW732" s="613"/>
      <c r="AX732" s="215"/>
    </row>
    <row r="733" spans="1:51" ht="24" hidden="1" customHeight="1" x14ac:dyDescent="0.15">
      <c r="A733" s="216"/>
      <c r="B733" s="224"/>
      <c r="C733" s="613" t="s">
        <v>5742</v>
      </c>
      <c r="D733" s="613"/>
      <c r="E733" s="613" t="s">
        <v>17386</v>
      </c>
      <c r="F733" s="613" t="s">
        <v>5742</v>
      </c>
      <c r="G733" s="613" t="s">
        <v>12016</v>
      </c>
      <c r="H733" s="613"/>
      <c r="I733" s="614">
        <v>51290</v>
      </c>
      <c r="J733" s="614">
        <v>284</v>
      </c>
      <c r="K733" s="614">
        <v>284</v>
      </c>
      <c r="L733" s="613" t="s">
        <v>310</v>
      </c>
      <c r="M733" s="614">
        <v>68</v>
      </c>
      <c r="N733" s="614">
        <v>105</v>
      </c>
      <c r="O733" s="614">
        <v>14280</v>
      </c>
      <c r="P733" s="614">
        <v>2</v>
      </c>
      <c r="Q733" s="614">
        <v>300</v>
      </c>
      <c r="R733" s="614">
        <v>500</v>
      </c>
      <c r="S733" s="613" t="s">
        <v>499</v>
      </c>
      <c r="T733" s="625" t="s">
        <v>895</v>
      </c>
      <c r="U733" s="613">
        <v>2008</v>
      </c>
      <c r="V733" s="613"/>
      <c r="W733" s="613"/>
      <c r="X733" s="613"/>
      <c r="Y733" s="613"/>
      <c r="Z733" s="613"/>
      <c r="AA733" s="613"/>
      <c r="AB733" s="614">
        <v>6900</v>
      </c>
      <c r="AC733" s="613"/>
      <c r="AD733" s="613"/>
      <c r="AE733" s="613"/>
      <c r="AF733" s="613"/>
      <c r="AG733" s="613"/>
      <c r="AH733" s="613"/>
      <c r="AI733" s="613"/>
      <c r="AJ733" s="613"/>
      <c r="AK733" s="613"/>
      <c r="AL733" s="613"/>
      <c r="AM733" s="613"/>
      <c r="AN733" s="613"/>
      <c r="AO733" s="613"/>
      <c r="AP733" s="613"/>
      <c r="AQ733" s="613"/>
      <c r="AR733" s="613"/>
      <c r="AS733" s="613"/>
      <c r="AT733" s="613"/>
      <c r="AU733" s="613"/>
      <c r="AV733" s="613"/>
      <c r="AW733" s="613"/>
      <c r="AX733" s="215"/>
    </row>
    <row r="734" spans="1:51" ht="24" hidden="1" customHeight="1" x14ac:dyDescent="0.15">
      <c r="A734" s="216"/>
      <c r="B734" s="224"/>
      <c r="C734" s="613" t="s">
        <v>5744</v>
      </c>
      <c r="D734" s="613" t="s">
        <v>5745</v>
      </c>
      <c r="E734" s="613" t="s">
        <v>5746</v>
      </c>
      <c r="F734" s="613" t="s">
        <v>5744</v>
      </c>
      <c r="G734" s="613" t="s">
        <v>16229</v>
      </c>
      <c r="H734" s="613" t="s">
        <v>5747</v>
      </c>
      <c r="I734" s="614">
        <v>31550</v>
      </c>
      <c r="J734" s="614">
        <v>706</v>
      </c>
      <c r="K734" s="614">
        <v>915</v>
      </c>
      <c r="L734" s="613" t="s">
        <v>154</v>
      </c>
      <c r="M734" s="614">
        <v>65</v>
      </c>
      <c r="N734" s="614">
        <v>100</v>
      </c>
      <c r="O734" s="614">
        <v>6500</v>
      </c>
      <c r="P734" s="614">
        <v>1</v>
      </c>
      <c r="Q734" s="614">
        <v>3377</v>
      </c>
      <c r="R734" s="614">
        <v>3377</v>
      </c>
      <c r="S734" s="613" t="s">
        <v>499</v>
      </c>
      <c r="T734" s="625" t="s">
        <v>500</v>
      </c>
      <c r="U734" s="613">
        <v>2003</v>
      </c>
      <c r="V734" s="613">
        <v>3054</v>
      </c>
      <c r="W734" s="613">
        <v>500</v>
      </c>
      <c r="X734" s="613">
        <v>665</v>
      </c>
      <c r="Y734" s="613">
        <v>176</v>
      </c>
      <c r="Z734" s="613"/>
      <c r="AA734" s="613"/>
      <c r="AB734" s="614">
        <v>4395</v>
      </c>
      <c r="AC734" s="613"/>
      <c r="AD734" s="613"/>
      <c r="AE734" s="613"/>
      <c r="AF734" s="613"/>
      <c r="AG734" s="613"/>
      <c r="AH734" s="613"/>
      <c r="AI734" s="613"/>
      <c r="AJ734" s="613"/>
      <c r="AK734" s="613" t="s">
        <v>5748</v>
      </c>
      <c r="AL734" s="613" t="s">
        <v>1585</v>
      </c>
      <c r="AM734" s="613">
        <v>1239</v>
      </c>
      <c r="AN734" s="613"/>
      <c r="AO734" s="613"/>
      <c r="AP734" s="613"/>
      <c r="AQ734" s="613"/>
      <c r="AR734" s="613"/>
      <c r="AS734" s="613"/>
      <c r="AT734" s="613"/>
      <c r="AU734" s="613"/>
      <c r="AV734" s="613"/>
      <c r="AW734" s="613"/>
      <c r="AX734" s="215"/>
    </row>
    <row r="735" spans="1:51" ht="24" hidden="1" customHeight="1" x14ac:dyDescent="0.15">
      <c r="A735" s="216"/>
      <c r="B735" s="224"/>
      <c r="C735" s="613" t="s">
        <v>5744</v>
      </c>
      <c r="D735" s="613"/>
      <c r="E735" s="613" t="s">
        <v>5749</v>
      </c>
      <c r="F735" s="613" t="s">
        <v>5744</v>
      </c>
      <c r="G735" s="613" t="s">
        <v>5744</v>
      </c>
      <c r="H735" s="613"/>
      <c r="I735" s="614">
        <v>20238</v>
      </c>
      <c r="J735" s="614">
        <v>628</v>
      </c>
      <c r="K735" s="614">
        <v>628</v>
      </c>
      <c r="L735" s="613" t="s">
        <v>310</v>
      </c>
      <c r="M735" s="614">
        <v>65</v>
      </c>
      <c r="N735" s="614">
        <v>100</v>
      </c>
      <c r="O735" s="614">
        <v>6500</v>
      </c>
      <c r="P735" s="614">
        <v>1</v>
      </c>
      <c r="Q735" s="614">
        <v>1000</v>
      </c>
      <c r="R735" s="614">
        <v>2000</v>
      </c>
      <c r="S735" s="613" t="s">
        <v>185</v>
      </c>
      <c r="T735" s="625" t="s">
        <v>500</v>
      </c>
      <c r="U735" s="613">
        <v>2005</v>
      </c>
      <c r="V735" s="613"/>
      <c r="W735" s="613"/>
      <c r="X735" s="613"/>
      <c r="Y735" s="613"/>
      <c r="Z735" s="613"/>
      <c r="AA735" s="613"/>
      <c r="AB735" s="614">
        <v>3282</v>
      </c>
      <c r="AC735" s="613"/>
      <c r="AD735" s="613"/>
      <c r="AE735" s="613"/>
      <c r="AF735" s="613"/>
      <c r="AG735" s="613"/>
      <c r="AH735" s="613"/>
      <c r="AI735" s="613"/>
      <c r="AJ735" s="613"/>
      <c r="AK735" s="613"/>
      <c r="AL735" s="613"/>
      <c r="AM735" s="613"/>
      <c r="AN735" s="613"/>
      <c r="AO735" s="613"/>
      <c r="AP735" s="613"/>
      <c r="AQ735" s="613"/>
      <c r="AR735" s="613"/>
      <c r="AS735" s="613"/>
      <c r="AT735" s="613"/>
      <c r="AU735" s="613"/>
      <c r="AV735" s="613"/>
      <c r="AW735" s="613"/>
      <c r="AX735" s="215"/>
    </row>
    <row r="736" spans="1:51" ht="24" hidden="1" customHeight="1" x14ac:dyDescent="0.15">
      <c r="A736" s="216"/>
      <c r="B736" s="224"/>
      <c r="C736" s="613" t="s">
        <v>5744</v>
      </c>
      <c r="D736" s="613"/>
      <c r="E736" s="613" t="s">
        <v>5750</v>
      </c>
      <c r="F736" s="613" t="s">
        <v>5744</v>
      </c>
      <c r="G736" s="613" t="s">
        <v>5744</v>
      </c>
      <c r="H736" s="613"/>
      <c r="I736" s="614">
        <v>6463</v>
      </c>
      <c r="J736" s="614"/>
      <c r="K736" s="614"/>
      <c r="L736" s="613" t="s">
        <v>310</v>
      </c>
      <c r="M736" s="614">
        <v>40</v>
      </c>
      <c r="N736" s="614">
        <v>70</v>
      </c>
      <c r="O736" s="614">
        <v>2800</v>
      </c>
      <c r="P736" s="614">
        <v>1</v>
      </c>
      <c r="Q736" s="614">
        <v>200</v>
      </c>
      <c r="R736" s="614">
        <v>300</v>
      </c>
      <c r="S736" s="613" t="s">
        <v>185</v>
      </c>
      <c r="T736" s="625" t="s">
        <v>500</v>
      </c>
      <c r="U736" s="613">
        <v>2005</v>
      </c>
      <c r="V736" s="613"/>
      <c r="W736" s="613"/>
      <c r="X736" s="613"/>
      <c r="Y736" s="613"/>
      <c r="Z736" s="613"/>
      <c r="AA736" s="613"/>
      <c r="AB736" s="614">
        <v>550</v>
      </c>
      <c r="AC736" s="613"/>
      <c r="AD736" s="613"/>
      <c r="AE736" s="613"/>
      <c r="AF736" s="613"/>
      <c r="AG736" s="613"/>
      <c r="AH736" s="613"/>
      <c r="AI736" s="613"/>
      <c r="AJ736" s="613"/>
      <c r="AK736" s="613"/>
      <c r="AL736" s="613"/>
      <c r="AM736" s="613"/>
      <c r="AN736" s="613"/>
      <c r="AO736" s="613"/>
      <c r="AP736" s="613"/>
      <c r="AQ736" s="613"/>
      <c r="AR736" s="613"/>
      <c r="AS736" s="613"/>
      <c r="AT736" s="613"/>
      <c r="AU736" s="613"/>
      <c r="AV736" s="613"/>
      <c r="AW736" s="613"/>
      <c r="AX736" s="215"/>
    </row>
    <row r="737" spans="1:50" ht="24" hidden="1" customHeight="1" x14ac:dyDescent="0.15">
      <c r="A737" s="216"/>
      <c r="B737" s="224"/>
      <c r="C737" s="613" t="s">
        <v>5744</v>
      </c>
      <c r="D737" s="613"/>
      <c r="E737" s="613" t="s">
        <v>5751</v>
      </c>
      <c r="F737" s="613" t="s">
        <v>5744</v>
      </c>
      <c r="G737" s="613" t="s">
        <v>5744</v>
      </c>
      <c r="H737" s="613"/>
      <c r="I737" s="614">
        <v>16902</v>
      </c>
      <c r="J737" s="614"/>
      <c r="K737" s="614"/>
      <c r="L737" s="613" t="s">
        <v>154</v>
      </c>
      <c r="M737" s="614">
        <v>70</v>
      </c>
      <c r="N737" s="614">
        <v>105</v>
      </c>
      <c r="O737" s="614">
        <v>7350</v>
      </c>
      <c r="P737" s="614">
        <v>1</v>
      </c>
      <c r="Q737" s="614"/>
      <c r="R737" s="614"/>
      <c r="S737" s="613"/>
      <c r="T737" s="625"/>
      <c r="U737" s="613">
        <v>2005</v>
      </c>
      <c r="V737" s="613"/>
      <c r="W737" s="613"/>
      <c r="X737" s="613"/>
      <c r="Y737" s="613"/>
      <c r="Z737" s="613"/>
      <c r="AA737" s="613"/>
      <c r="AB737" s="614"/>
      <c r="AC737" s="613"/>
      <c r="AD737" s="613"/>
      <c r="AE737" s="613"/>
      <c r="AF737" s="613"/>
      <c r="AG737" s="613"/>
      <c r="AH737" s="613"/>
      <c r="AI737" s="613"/>
      <c r="AJ737" s="613"/>
      <c r="AK737" s="613"/>
      <c r="AL737" s="613"/>
      <c r="AM737" s="613"/>
      <c r="AN737" s="613"/>
      <c r="AO737" s="613"/>
      <c r="AP737" s="613"/>
      <c r="AQ737" s="613"/>
      <c r="AR737" s="613"/>
      <c r="AS737" s="613"/>
      <c r="AT737" s="613"/>
      <c r="AU737" s="613"/>
      <c r="AV737" s="613"/>
      <c r="AW737" s="613"/>
      <c r="AX737" s="215"/>
    </row>
    <row r="738" spans="1:50" ht="24" hidden="1" customHeight="1" x14ac:dyDescent="0.15">
      <c r="A738" s="216"/>
      <c r="B738" s="224"/>
      <c r="C738" s="625" t="s">
        <v>5744</v>
      </c>
      <c r="D738" s="625"/>
      <c r="E738" s="625" t="s">
        <v>5752</v>
      </c>
      <c r="F738" s="625" t="s">
        <v>5744</v>
      </c>
      <c r="G738" s="625" t="s">
        <v>5753</v>
      </c>
      <c r="H738" s="683"/>
      <c r="I738" s="626">
        <v>11782</v>
      </c>
      <c r="J738" s="626"/>
      <c r="K738" s="626"/>
      <c r="L738" s="625" t="s">
        <v>310</v>
      </c>
      <c r="M738" s="626">
        <v>65.5</v>
      </c>
      <c r="N738" s="626">
        <v>107</v>
      </c>
      <c r="O738" s="626">
        <v>7062</v>
      </c>
      <c r="P738" s="626">
        <v>1</v>
      </c>
      <c r="Q738" s="626">
        <v>200</v>
      </c>
      <c r="R738" s="626">
        <v>2000</v>
      </c>
      <c r="S738" s="625" t="s">
        <v>185</v>
      </c>
      <c r="T738" s="625" t="s">
        <v>500</v>
      </c>
      <c r="U738" s="625">
        <v>2007</v>
      </c>
      <c r="V738" s="706"/>
      <c r="W738" s="706"/>
      <c r="X738" s="706"/>
      <c r="Y738" s="706"/>
      <c r="Z738" s="706"/>
      <c r="AA738" s="683"/>
      <c r="AB738" s="626">
        <v>1000</v>
      </c>
      <c r="AC738" s="625"/>
      <c r="AD738" s="625"/>
      <c r="AE738" s="683"/>
      <c r="AF738" s="683"/>
      <c r="AG738" s="683"/>
      <c r="AH738" s="683"/>
      <c r="AI738" s="706"/>
      <c r="AJ738" s="683"/>
      <c r="AK738" s="683"/>
      <c r="AL738" s="683"/>
      <c r="AM738" s="683"/>
      <c r="AN738" s="683"/>
      <c r="AO738" s="683"/>
      <c r="AP738" s="683"/>
      <c r="AQ738" s="683"/>
      <c r="AR738" s="683"/>
      <c r="AS738" s="683"/>
      <c r="AT738" s="683"/>
      <c r="AU738" s="683"/>
      <c r="AV738" s="683"/>
      <c r="AW738" s="683"/>
      <c r="AX738" s="218"/>
    </row>
    <row r="739" spans="1:50" ht="24" hidden="1" customHeight="1" x14ac:dyDescent="0.15">
      <c r="A739" s="216"/>
      <c r="B739" s="224"/>
      <c r="C739" s="625" t="s">
        <v>5744</v>
      </c>
      <c r="D739" s="625"/>
      <c r="E739" s="625" t="s">
        <v>5754</v>
      </c>
      <c r="F739" s="625" t="s">
        <v>5744</v>
      </c>
      <c r="G739" s="625" t="s">
        <v>5755</v>
      </c>
      <c r="H739" s="683"/>
      <c r="I739" s="626">
        <v>32000</v>
      </c>
      <c r="J739" s="626"/>
      <c r="K739" s="626"/>
      <c r="L739" s="625" t="s">
        <v>310</v>
      </c>
      <c r="M739" s="626">
        <v>68</v>
      </c>
      <c r="N739" s="626">
        <v>105</v>
      </c>
      <c r="O739" s="626">
        <v>7140</v>
      </c>
      <c r="P739" s="626">
        <v>1</v>
      </c>
      <c r="Q739" s="626">
        <v>1000</v>
      </c>
      <c r="R739" s="626">
        <v>2000</v>
      </c>
      <c r="S739" s="625" t="s">
        <v>185</v>
      </c>
      <c r="T739" s="625" t="s">
        <v>500</v>
      </c>
      <c r="U739" s="625">
        <v>2008</v>
      </c>
      <c r="V739" s="706"/>
      <c r="W739" s="706"/>
      <c r="X739" s="706"/>
      <c r="Y739" s="706"/>
      <c r="Z739" s="706"/>
      <c r="AA739" s="683"/>
      <c r="AB739" s="626">
        <v>600</v>
      </c>
      <c r="AC739" s="625"/>
      <c r="AD739" s="625"/>
      <c r="AE739" s="683"/>
      <c r="AF739" s="683"/>
      <c r="AG739" s="683"/>
      <c r="AH739" s="683"/>
      <c r="AI739" s="706"/>
      <c r="AJ739" s="683"/>
      <c r="AK739" s="683"/>
      <c r="AL739" s="683"/>
      <c r="AM739" s="683"/>
      <c r="AN739" s="683"/>
      <c r="AO739" s="683"/>
      <c r="AP739" s="683"/>
      <c r="AQ739" s="683"/>
      <c r="AR739" s="683"/>
      <c r="AS739" s="683"/>
      <c r="AT739" s="683"/>
      <c r="AU739" s="683"/>
      <c r="AV739" s="683"/>
      <c r="AW739" s="683"/>
      <c r="AX739" s="218"/>
    </row>
    <row r="740" spans="1:50" ht="24" hidden="1" customHeight="1" x14ac:dyDescent="0.15">
      <c r="A740" s="216"/>
      <c r="B740" s="224"/>
      <c r="C740" s="625" t="s">
        <v>5744</v>
      </c>
      <c r="D740" s="625"/>
      <c r="E740" s="625" t="s">
        <v>5756</v>
      </c>
      <c r="F740" s="625" t="s">
        <v>5744</v>
      </c>
      <c r="G740" s="625" t="s">
        <v>5744</v>
      </c>
      <c r="H740" s="683"/>
      <c r="I740" s="626">
        <v>27313</v>
      </c>
      <c r="J740" s="626"/>
      <c r="K740" s="626"/>
      <c r="L740" s="625" t="s">
        <v>310</v>
      </c>
      <c r="M740" s="626">
        <v>68</v>
      </c>
      <c r="N740" s="626">
        <v>105</v>
      </c>
      <c r="O740" s="626">
        <v>7140</v>
      </c>
      <c r="P740" s="626">
        <v>1</v>
      </c>
      <c r="Q740" s="626"/>
      <c r="R740" s="626"/>
      <c r="S740" s="625"/>
      <c r="T740" s="625"/>
      <c r="U740" s="625">
        <v>2010</v>
      </c>
      <c r="V740" s="706"/>
      <c r="W740" s="706"/>
      <c r="X740" s="706"/>
      <c r="Y740" s="706"/>
      <c r="Z740" s="706"/>
      <c r="AA740" s="683"/>
      <c r="AB740" s="626">
        <v>2241</v>
      </c>
      <c r="AC740" s="625"/>
      <c r="AD740" s="625"/>
      <c r="AE740" s="683"/>
      <c r="AF740" s="683"/>
      <c r="AG740" s="683"/>
      <c r="AH740" s="683"/>
      <c r="AI740" s="706"/>
      <c r="AJ740" s="683"/>
      <c r="AK740" s="683"/>
      <c r="AL740" s="683"/>
      <c r="AM740" s="683"/>
      <c r="AN740" s="683"/>
      <c r="AO740" s="683"/>
      <c r="AP740" s="683"/>
      <c r="AQ740" s="683"/>
      <c r="AR740" s="683"/>
      <c r="AS740" s="683"/>
      <c r="AT740" s="683"/>
      <c r="AU740" s="683"/>
      <c r="AV740" s="683"/>
      <c r="AW740" s="683"/>
      <c r="AX740" s="218" t="s">
        <v>17364</v>
      </c>
    </row>
    <row r="741" spans="1:50" ht="24" hidden="1" customHeight="1" x14ac:dyDescent="0.15">
      <c r="A741" s="216"/>
      <c r="B741" s="224"/>
      <c r="C741" s="625" t="s">
        <v>5744</v>
      </c>
      <c r="D741" s="625"/>
      <c r="E741" s="625" t="s">
        <v>5757</v>
      </c>
      <c r="F741" s="625" t="s">
        <v>5744</v>
      </c>
      <c r="G741" s="625" t="s">
        <v>5744</v>
      </c>
      <c r="H741" s="683"/>
      <c r="I741" s="626">
        <v>24930</v>
      </c>
      <c r="J741" s="626"/>
      <c r="K741" s="626"/>
      <c r="L741" s="625" t="s">
        <v>310</v>
      </c>
      <c r="M741" s="626">
        <v>68</v>
      </c>
      <c r="N741" s="626">
        <v>105</v>
      </c>
      <c r="O741" s="626">
        <v>7140</v>
      </c>
      <c r="P741" s="626">
        <v>1</v>
      </c>
      <c r="Q741" s="626"/>
      <c r="R741" s="626"/>
      <c r="S741" s="625"/>
      <c r="T741" s="625"/>
      <c r="U741" s="625">
        <v>2010</v>
      </c>
      <c r="V741" s="706"/>
      <c r="W741" s="706"/>
      <c r="X741" s="706"/>
      <c r="Y741" s="706"/>
      <c r="Z741" s="706"/>
      <c r="AA741" s="683"/>
      <c r="AB741" s="626">
        <v>2180</v>
      </c>
      <c r="AC741" s="625"/>
      <c r="AD741" s="625"/>
      <c r="AE741" s="683"/>
      <c r="AF741" s="683"/>
      <c r="AG741" s="683"/>
      <c r="AH741" s="683"/>
      <c r="AI741" s="706"/>
      <c r="AJ741" s="683"/>
      <c r="AK741" s="683"/>
      <c r="AL741" s="683"/>
      <c r="AM741" s="683"/>
      <c r="AN741" s="683"/>
      <c r="AO741" s="683"/>
      <c r="AP741" s="683"/>
      <c r="AQ741" s="683"/>
      <c r="AR741" s="683"/>
      <c r="AS741" s="683"/>
      <c r="AT741" s="683"/>
      <c r="AU741" s="683"/>
      <c r="AV741" s="683"/>
      <c r="AW741" s="683"/>
      <c r="AX741" s="218"/>
    </row>
    <row r="742" spans="1:50" ht="24" hidden="1" customHeight="1" x14ac:dyDescent="0.15">
      <c r="A742" s="216"/>
      <c r="B742" s="224"/>
      <c r="C742" s="625" t="s">
        <v>5744</v>
      </c>
      <c r="D742" s="625"/>
      <c r="E742" s="625" t="s">
        <v>5758</v>
      </c>
      <c r="F742" s="625" t="s">
        <v>5744</v>
      </c>
      <c r="G742" s="625" t="s">
        <v>5744</v>
      </c>
      <c r="H742" s="683"/>
      <c r="I742" s="626">
        <v>8075</v>
      </c>
      <c r="J742" s="626"/>
      <c r="K742" s="626"/>
      <c r="L742" s="625" t="s">
        <v>310</v>
      </c>
      <c r="M742" s="626">
        <v>40</v>
      </c>
      <c r="N742" s="626">
        <v>90</v>
      </c>
      <c r="O742" s="626">
        <v>3600</v>
      </c>
      <c r="P742" s="626">
        <v>1</v>
      </c>
      <c r="Q742" s="626"/>
      <c r="R742" s="626"/>
      <c r="S742" s="625"/>
      <c r="T742" s="625"/>
      <c r="U742" s="625">
        <v>2010</v>
      </c>
      <c r="V742" s="706"/>
      <c r="W742" s="706"/>
      <c r="X742" s="706"/>
      <c r="Y742" s="706"/>
      <c r="Z742" s="706"/>
      <c r="AA742" s="683"/>
      <c r="AB742" s="626">
        <v>689</v>
      </c>
      <c r="AC742" s="625"/>
      <c r="AD742" s="625"/>
      <c r="AE742" s="683"/>
      <c r="AF742" s="683"/>
      <c r="AG742" s="683"/>
      <c r="AH742" s="683"/>
      <c r="AI742" s="706"/>
      <c r="AJ742" s="683"/>
      <c r="AK742" s="683"/>
      <c r="AL742" s="683"/>
      <c r="AM742" s="683"/>
      <c r="AN742" s="683"/>
      <c r="AO742" s="683"/>
      <c r="AP742" s="683"/>
      <c r="AQ742" s="683"/>
      <c r="AR742" s="683"/>
      <c r="AS742" s="683"/>
      <c r="AT742" s="683"/>
      <c r="AU742" s="683"/>
      <c r="AV742" s="683"/>
      <c r="AW742" s="683"/>
      <c r="AX742" s="218"/>
    </row>
    <row r="743" spans="1:50" ht="24" hidden="1" customHeight="1" x14ac:dyDescent="0.15">
      <c r="A743" s="216"/>
      <c r="B743" s="224"/>
      <c r="C743" s="625" t="s">
        <v>5744</v>
      </c>
      <c r="D743" s="625"/>
      <c r="E743" s="625" t="s">
        <v>5759</v>
      </c>
      <c r="F743" s="625" t="s">
        <v>5744</v>
      </c>
      <c r="G743" s="625" t="s">
        <v>5755</v>
      </c>
      <c r="H743" s="683"/>
      <c r="I743" s="626">
        <v>77052</v>
      </c>
      <c r="J743" s="626">
        <v>129</v>
      </c>
      <c r="K743" s="626">
        <v>129</v>
      </c>
      <c r="L743" s="625" t="s">
        <v>154</v>
      </c>
      <c r="M743" s="626">
        <v>60</v>
      </c>
      <c r="N743" s="626">
        <v>100</v>
      </c>
      <c r="O743" s="626">
        <v>6000</v>
      </c>
      <c r="P743" s="626">
        <v>1</v>
      </c>
      <c r="Q743" s="626">
        <v>150</v>
      </c>
      <c r="R743" s="626">
        <v>150</v>
      </c>
      <c r="S743" s="625" t="s">
        <v>2603</v>
      </c>
      <c r="T743" s="625" t="s">
        <v>500</v>
      </c>
      <c r="U743" s="625">
        <v>2004</v>
      </c>
      <c r="V743" s="706"/>
      <c r="W743" s="706"/>
      <c r="X743" s="706"/>
      <c r="Y743" s="706"/>
      <c r="Z743" s="706"/>
      <c r="AA743" s="683"/>
      <c r="AB743" s="626"/>
      <c r="AC743" s="625"/>
      <c r="AD743" s="625"/>
      <c r="AE743" s="683"/>
      <c r="AF743" s="683"/>
      <c r="AG743" s="683"/>
      <c r="AH743" s="683"/>
      <c r="AI743" s="706"/>
      <c r="AJ743" s="683"/>
      <c r="AK743" s="683"/>
      <c r="AL743" s="683"/>
      <c r="AM743" s="683"/>
      <c r="AN743" s="683"/>
      <c r="AO743" s="683"/>
      <c r="AP743" s="683"/>
      <c r="AQ743" s="683"/>
      <c r="AR743" s="683"/>
      <c r="AS743" s="683"/>
      <c r="AT743" s="683"/>
      <c r="AU743" s="683"/>
      <c r="AV743" s="683"/>
      <c r="AW743" s="683"/>
      <c r="AX743" s="218"/>
    </row>
    <row r="744" spans="1:50" ht="24" hidden="1" customHeight="1" x14ac:dyDescent="0.15">
      <c r="A744" s="216"/>
      <c r="B744" s="224"/>
      <c r="C744" s="625" t="s">
        <v>5744</v>
      </c>
      <c r="D744" s="625"/>
      <c r="E744" s="625" t="s">
        <v>5760</v>
      </c>
      <c r="F744" s="625" t="s">
        <v>5744</v>
      </c>
      <c r="G744" s="625" t="s">
        <v>5753</v>
      </c>
      <c r="H744" s="683"/>
      <c r="I744" s="626">
        <v>7700</v>
      </c>
      <c r="J744" s="626"/>
      <c r="K744" s="626">
        <v>7700</v>
      </c>
      <c r="L744" s="625" t="s">
        <v>503</v>
      </c>
      <c r="M744" s="626">
        <v>50</v>
      </c>
      <c r="N744" s="626">
        <v>80</v>
      </c>
      <c r="O744" s="626">
        <v>4000</v>
      </c>
      <c r="P744" s="626">
        <v>1</v>
      </c>
      <c r="Q744" s="626"/>
      <c r="R744" s="626"/>
      <c r="S744" s="625"/>
      <c r="T744" s="625"/>
      <c r="U744" s="625">
        <v>1996</v>
      </c>
      <c r="V744" s="706"/>
      <c r="W744" s="706"/>
      <c r="X744" s="706"/>
      <c r="Y744" s="706"/>
      <c r="Z744" s="706"/>
      <c r="AA744" s="683"/>
      <c r="AB744" s="626"/>
      <c r="AC744" s="625"/>
      <c r="AD744" s="625"/>
      <c r="AE744" s="683"/>
      <c r="AF744" s="683"/>
      <c r="AG744" s="683"/>
      <c r="AH744" s="683"/>
      <c r="AI744" s="706"/>
      <c r="AJ744" s="683"/>
      <c r="AK744" s="683"/>
      <c r="AL744" s="683"/>
      <c r="AM744" s="683"/>
      <c r="AN744" s="683"/>
      <c r="AO744" s="683"/>
      <c r="AP744" s="683"/>
      <c r="AQ744" s="683"/>
      <c r="AR744" s="683"/>
      <c r="AS744" s="683"/>
      <c r="AT744" s="683"/>
      <c r="AU744" s="683"/>
      <c r="AV744" s="683"/>
      <c r="AW744" s="683"/>
      <c r="AX744" s="218"/>
    </row>
    <row r="745" spans="1:50" ht="24" hidden="1" customHeight="1" x14ac:dyDescent="0.15">
      <c r="A745" s="216"/>
      <c r="B745" s="224"/>
      <c r="C745" s="625" t="s">
        <v>5744</v>
      </c>
      <c r="D745" s="625"/>
      <c r="E745" s="625" t="s">
        <v>5761</v>
      </c>
      <c r="F745" s="625" t="s">
        <v>5744</v>
      </c>
      <c r="G745" s="625" t="s">
        <v>5762</v>
      </c>
      <c r="H745" s="683"/>
      <c r="I745" s="626">
        <v>5011</v>
      </c>
      <c r="J745" s="626"/>
      <c r="K745" s="626">
        <v>4590</v>
      </c>
      <c r="L745" s="625" t="s">
        <v>154</v>
      </c>
      <c r="M745" s="626">
        <v>51</v>
      </c>
      <c r="N745" s="626">
        <v>90</v>
      </c>
      <c r="O745" s="626">
        <v>4590</v>
      </c>
      <c r="P745" s="626">
        <v>1</v>
      </c>
      <c r="Q745" s="626"/>
      <c r="R745" s="626"/>
      <c r="S745" s="625"/>
      <c r="T745" s="625"/>
      <c r="U745" s="625">
        <v>1992</v>
      </c>
      <c r="V745" s="706"/>
      <c r="W745" s="706"/>
      <c r="X745" s="706"/>
      <c r="Y745" s="706"/>
      <c r="Z745" s="706"/>
      <c r="AA745" s="683"/>
      <c r="AB745" s="626"/>
      <c r="AC745" s="625"/>
      <c r="AD745" s="625"/>
      <c r="AE745" s="683"/>
      <c r="AF745" s="683"/>
      <c r="AG745" s="683"/>
      <c r="AH745" s="683"/>
      <c r="AI745" s="706"/>
      <c r="AJ745" s="683"/>
      <c r="AK745" s="683"/>
      <c r="AL745" s="683"/>
      <c r="AM745" s="683"/>
      <c r="AN745" s="683"/>
      <c r="AO745" s="683"/>
      <c r="AP745" s="683"/>
      <c r="AQ745" s="683"/>
      <c r="AR745" s="683"/>
      <c r="AS745" s="683"/>
      <c r="AT745" s="683"/>
      <c r="AU745" s="683"/>
      <c r="AV745" s="683"/>
      <c r="AW745" s="683"/>
      <c r="AX745" s="218"/>
    </row>
    <row r="746" spans="1:50" ht="24" hidden="1" customHeight="1" x14ac:dyDescent="0.15">
      <c r="A746" s="216"/>
      <c r="B746" s="224"/>
      <c r="C746" s="625" t="s">
        <v>5744</v>
      </c>
      <c r="D746" s="625"/>
      <c r="E746" s="625" t="s">
        <v>5763</v>
      </c>
      <c r="F746" s="625" t="s">
        <v>5744</v>
      </c>
      <c r="G746" s="625" t="s">
        <v>5764</v>
      </c>
      <c r="H746" s="683"/>
      <c r="I746" s="626">
        <v>6848</v>
      </c>
      <c r="J746" s="626"/>
      <c r="K746" s="626">
        <v>6488</v>
      </c>
      <c r="L746" s="625" t="s">
        <v>3276</v>
      </c>
      <c r="M746" s="626">
        <v>60</v>
      </c>
      <c r="N746" s="626">
        <v>92</v>
      </c>
      <c r="O746" s="626">
        <v>5520</v>
      </c>
      <c r="P746" s="626">
        <v>1</v>
      </c>
      <c r="Q746" s="626"/>
      <c r="R746" s="626"/>
      <c r="S746" s="625"/>
      <c r="T746" s="625"/>
      <c r="U746" s="625">
        <v>2011</v>
      </c>
      <c r="V746" s="706"/>
      <c r="W746" s="706"/>
      <c r="X746" s="706"/>
      <c r="Y746" s="706"/>
      <c r="Z746" s="706"/>
      <c r="AA746" s="683"/>
      <c r="AB746" s="626">
        <v>1458</v>
      </c>
      <c r="AC746" s="625"/>
      <c r="AD746" s="625"/>
      <c r="AE746" s="683"/>
      <c r="AF746" s="683"/>
      <c r="AG746" s="683"/>
      <c r="AH746" s="683"/>
      <c r="AI746" s="706"/>
      <c r="AJ746" s="683"/>
      <c r="AK746" s="683"/>
      <c r="AL746" s="683"/>
      <c r="AM746" s="683"/>
      <c r="AN746" s="683"/>
      <c r="AO746" s="683"/>
      <c r="AP746" s="683"/>
      <c r="AQ746" s="683"/>
      <c r="AR746" s="683"/>
      <c r="AS746" s="683"/>
      <c r="AT746" s="683"/>
      <c r="AU746" s="683"/>
      <c r="AV746" s="683"/>
      <c r="AW746" s="683"/>
      <c r="AX746" s="218"/>
    </row>
    <row r="747" spans="1:50" ht="24" hidden="1" customHeight="1" x14ac:dyDescent="0.15">
      <c r="A747" s="216"/>
      <c r="B747" s="224"/>
      <c r="C747" s="625" t="s">
        <v>5744</v>
      </c>
      <c r="D747" s="625"/>
      <c r="E747" s="625" t="s">
        <v>5765</v>
      </c>
      <c r="F747" s="625" t="s">
        <v>5744</v>
      </c>
      <c r="G747" s="625" t="s">
        <v>5766</v>
      </c>
      <c r="H747" s="683"/>
      <c r="I747" s="626">
        <v>6400</v>
      </c>
      <c r="J747" s="626"/>
      <c r="K747" s="626">
        <v>6400</v>
      </c>
      <c r="L747" s="625" t="s">
        <v>310</v>
      </c>
      <c r="M747" s="626">
        <v>64</v>
      </c>
      <c r="N747" s="626">
        <v>100</v>
      </c>
      <c r="O747" s="626">
        <v>6400</v>
      </c>
      <c r="P747" s="626">
        <v>1</v>
      </c>
      <c r="Q747" s="626"/>
      <c r="R747" s="626"/>
      <c r="S747" s="625"/>
      <c r="T747" s="625"/>
      <c r="U747" s="625">
        <v>2011</v>
      </c>
      <c r="V747" s="706"/>
      <c r="W747" s="706"/>
      <c r="X747" s="706"/>
      <c r="Y747" s="706"/>
      <c r="Z747" s="706"/>
      <c r="AA747" s="683"/>
      <c r="AB747" s="626">
        <v>549</v>
      </c>
      <c r="AC747" s="625"/>
      <c r="AD747" s="625"/>
      <c r="AE747" s="683"/>
      <c r="AF747" s="683"/>
      <c r="AG747" s="683"/>
      <c r="AH747" s="683"/>
      <c r="AI747" s="706"/>
      <c r="AJ747" s="683"/>
      <c r="AK747" s="683"/>
      <c r="AL747" s="683"/>
      <c r="AM747" s="683"/>
      <c r="AN747" s="683"/>
      <c r="AO747" s="683"/>
      <c r="AP747" s="683"/>
      <c r="AQ747" s="683"/>
      <c r="AR747" s="683"/>
      <c r="AS747" s="683"/>
      <c r="AT747" s="683"/>
      <c r="AU747" s="683"/>
      <c r="AV747" s="683"/>
      <c r="AW747" s="683"/>
      <c r="AX747" s="218"/>
    </row>
    <row r="748" spans="1:50" ht="24" hidden="1" customHeight="1" x14ac:dyDescent="0.15">
      <c r="A748" s="216"/>
      <c r="B748" s="224"/>
      <c r="C748" s="625" t="s">
        <v>5744</v>
      </c>
      <c r="D748" s="625"/>
      <c r="E748" s="293" t="s">
        <v>5767</v>
      </c>
      <c r="F748" s="625" t="s">
        <v>5744</v>
      </c>
      <c r="G748" s="625" t="s">
        <v>5768</v>
      </c>
      <c r="H748" s="683"/>
      <c r="I748" s="626">
        <v>6400</v>
      </c>
      <c r="J748" s="626"/>
      <c r="K748" s="626"/>
      <c r="L748" s="625" t="s">
        <v>310</v>
      </c>
      <c r="M748" s="626">
        <v>64</v>
      </c>
      <c r="N748" s="626">
        <v>100</v>
      </c>
      <c r="O748" s="626">
        <v>6400</v>
      </c>
      <c r="P748" s="626">
        <v>1</v>
      </c>
      <c r="Q748" s="626"/>
      <c r="R748" s="626"/>
      <c r="S748" s="625"/>
      <c r="T748" s="625"/>
      <c r="U748" s="625">
        <v>2013</v>
      </c>
      <c r="V748" s="706"/>
      <c r="W748" s="706"/>
      <c r="X748" s="706"/>
      <c r="Y748" s="706"/>
      <c r="Z748" s="706"/>
      <c r="AA748" s="683"/>
      <c r="AB748" s="626">
        <v>2600</v>
      </c>
      <c r="AC748" s="625"/>
      <c r="AD748" s="625"/>
      <c r="AE748" s="683"/>
      <c r="AF748" s="683"/>
      <c r="AG748" s="683"/>
      <c r="AH748" s="683"/>
      <c r="AI748" s="706"/>
      <c r="AJ748" s="683"/>
      <c r="AK748" s="683"/>
      <c r="AL748" s="683"/>
      <c r="AM748" s="683"/>
      <c r="AN748" s="683"/>
      <c r="AO748" s="683"/>
      <c r="AP748" s="683"/>
      <c r="AQ748" s="683"/>
      <c r="AR748" s="683"/>
      <c r="AS748" s="683"/>
      <c r="AT748" s="683"/>
      <c r="AU748" s="683"/>
      <c r="AV748" s="683"/>
      <c r="AW748" s="683"/>
      <c r="AX748" s="218"/>
    </row>
    <row r="749" spans="1:50" ht="24" hidden="1" customHeight="1" x14ac:dyDescent="0.15">
      <c r="A749" s="216"/>
      <c r="B749" s="224"/>
      <c r="C749" s="625" t="s">
        <v>5744</v>
      </c>
      <c r="D749" s="625"/>
      <c r="E749" s="625" t="s">
        <v>5769</v>
      </c>
      <c r="F749" s="625" t="s">
        <v>5744</v>
      </c>
      <c r="G749" s="625" t="s">
        <v>5770</v>
      </c>
      <c r="H749" s="683"/>
      <c r="I749" s="626">
        <v>10000</v>
      </c>
      <c r="J749" s="626"/>
      <c r="K749" s="626"/>
      <c r="L749" s="625" t="s">
        <v>310</v>
      </c>
      <c r="M749" s="626">
        <v>24</v>
      </c>
      <c r="N749" s="626">
        <v>37</v>
      </c>
      <c r="O749" s="626">
        <v>888</v>
      </c>
      <c r="P749" s="626">
        <v>1</v>
      </c>
      <c r="Q749" s="626"/>
      <c r="R749" s="626"/>
      <c r="S749" s="625"/>
      <c r="T749" s="625"/>
      <c r="U749" s="625">
        <v>2014</v>
      </c>
      <c r="V749" s="625">
        <v>2014</v>
      </c>
      <c r="W749" s="706"/>
      <c r="X749" s="706"/>
      <c r="Y749" s="706"/>
      <c r="Z749" s="706"/>
      <c r="AA749" s="683"/>
      <c r="AB749" s="626">
        <v>128</v>
      </c>
      <c r="AC749" s="625"/>
      <c r="AD749" s="625"/>
      <c r="AE749" s="683"/>
      <c r="AF749" s="683"/>
      <c r="AG749" s="683"/>
      <c r="AH749" s="683"/>
      <c r="AI749" s="706"/>
      <c r="AJ749" s="683"/>
      <c r="AK749" s="683"/>
      <c r="AL749" s="683"/>
      <c r="AM749" s="683"/>
      <c r="AN749" s="683"/>
      <c r="AO749" s="683"/>
      <c r="AP749" s="683"/>
      <c r="AQ749" s="683"/>
      <c r="AR749" s="683"/>
      <c r="AS749" s="683"/>
      <c r="AT749" s="683"/>
      <c r="AU749" s="683"/>
      <c r="AV749" s="683"/>
      <c r="AW749" s="683"/>
      <c r="AX749" s="218"/>
    </row>
    <row r="750" spans="1:50" ht="24" hidden="1" customHeight="1" x14ac:dyDescent="0.15">
      <c r="A750" s="216"/>
      <c r="B750" s="224"/>
      <c r="C750" s="625" t="s">
        <v>5744</v>
      </c>
      <c r="D750" s="625"/>
      <c r="E750" s="625" t="s">
        <v>5771</v>
      </c>
      <c r="F750" s="625" t="s">
        <v>5744</v>
      </c>
      <c r="G750" s="625" t="s">
        <v>5744</v>
      </c>
      <c r="H750" s="683"/>
      <c r="I750" s="626">
        <v>434</v>
      </c>
      <c r="J750" s="626"/>
      <c r="K750" s="626"/>
      <c r="L750" s="625" t="s">
        <v>310</v>
      </c>
      <c r="M750" s="626">
        <v>16</v>
      </c>
      <c r="N750" s="626">
        <v>33</v>
      </c>
      <c r="O750" s="626">
        <v>528</v>
      </c>
      <c r="P750" s="626">
        <v>1</v>
      </c>
      <c r="Q750" s="626"/>
      <c r="R750" s="626"/>
      <c r="S750" s="625"/>
      <c r="T750" s="625"/>
      <c r="U750" s="625">
        <v>2014</v>
      </c>
      <c r="V750" s="625">
        <v>2014</v>
      </c>
      <c r="W750" s="706"/>
      <c r="X750" s="706"/>
      <c r="Y750" s="706"/>
      <c r="Z750" s="706"/>
      <c r="AA750" s="683"/>
      <c r="AB750" s="626">
        <v>106</v>
      </c>
      <c r="AC750" s="625"/>
      <c r="AD750" s="625"/>
      <c r="AE750" s="683"/>
      <c r="AF750" s="683"/>
      <c r="AG750" s="683"/>
      <c r="AH750" s="683"/>
      <c r="AI750" s="706"/>
      <c r="AJ750" s="683"/>
      <c r="AK750" s="683"/>
      <c r="AL750" s="683"/>
      <c r="AM750" s="683"/>
      <c r="AN750" s="683"/>
      <c r="AO750" s="683"/>
      <c r="AP750" s="683"/>
      <c r="AQ750" s="683"/>
      <c r="AR750" s="683"/>
      <c r="AS750" s="683"/>
      <c r="AT750" s="683"/>
      <c r="AU750" s="683"/>
      <c r="AV750" s="683"/>
      <c r="AW750" s="683"/>
      <c r="AX750" s="218"/>
    </row>
    <row r="751" spans="1:50" ht="24" hidden="1" customHeight="1" x14ac:dyDescent="0.15">
      <c r="A751" s="216"/>
      <c r="B751" s="224"/>
      <c r="C751" s="625" t="s">
        <v>5744</v>
      </c>
      <c r="D751" s="625"/>
      <c r="E751" s="625" t="s">
        <v>5772</v>
      </c>
      <c r="F751" s="625" t="s">
        <v>5744</v>
      </c>
      <c r="G751" s="625" t="s">
        <v>5773</v>
      </c>
      <c r="H751" s="683"/>
      <c r="I751" s="626">
        <v>7140</v>
      </c>
      <c r="J751" s="626"/>
      <c r="K751" s="626"/>
      <c r="L751" s="625" t="s">
        <v>310</v>
      </c>
      <c r="M751" s="626">
        <v>68</v>
      </c>
      <c r="N751" s="626">
        <v>105</v>
      </c>
      <c r="O751" s="626">
        <v>7140</v>
      </c>
      <c r="P751" s="626"/>
      <c r="Q751" s="626"/>
      <c r="R751" s="626"/>
      <c r="S751" s="625"/>
      <c r="T751" s="625"/>
      <c r="U751" s="625">
        <v>2016</v>
      </c>
      <c r="V751" s="706"/>
      <c r="W751" s="706"/>
      <c r="X751" s="706"/>
      <c r="Y751" s="706"/>
      <c r="Z751" s="706"/>
      <c r="AA751" s="683"/>
      <c r="AB751" s="626">
        <v>2155</v>
      </c>
      <c r="AC751" s="625"/>
      <c r="AD751" s="625"/>
      <c r="AE751" s="683"/>
      <c r="AF751" s="683"/>
      <c r="AG751" s="683"/>
      <c r="AH751" s="683"/>
      <c r="AI751" s="706"/>
      <c r="AJ751" s="683"/>
      <c r="AK751" s="683"/>
      <c r="AL751" s="683"/>
      <c r="AM751" s="683"/>
      <c r="AN751" s="683"/>
      <c r="AO751" s="683"/>
      <c r="AP751" s="683"/>
      <c r="AQ751" s="683"/>
      <c r="AR751" s="683"/>
      <c r="AS751" s="683"/>
      <c r="AT751" s="683"/>
      <c r="AU751" s="683"/>
      <c r="AV751" s="683"/>
      <c r="AW751" s="683"/>
      <c r="AX751" s="218"/>
    </row>
    <row r="752" spans="1:50" ht="24" hidden="1" customHeight="1" x14ac:dyDescent="0.15">
      <c r="A752" s="216"/>
      <c r="B752" s="224"/>
      <c r="C752" s="625" t="s">
        <v>5744</v>
      </c>
      <c r="D752" s="625"/>
      <c r="E752" s="625" t="s">
        <v>5774</v>
      </c>
      <c r="F752" s="625" t="s">
        <v>5744</v>
      </c>
      <c r="G752" s="625" t="s">
        <v>5775</v>
      </c>
      <c r="H752" s="683"/>
      <c r="I752" s="626">
        <v>7526</v>
      </c>
      <c r="J752" s="626"/>
      <c r="K752" s="626"/>
      <c r="L752" s="625" t="s">
        <v>310</v>
      </c>
      <c r="M752" s="716">
        <v>71</v>
      </c>
      <c r="N752" s="716">
        <v>106</v>
      </c>
      <c r="O752" s="736">
        <v>7526</v>
      </c>
      <c r="P752" s="626"/>
      <c r="Q752" s="626"/>
      <c r="R752" s="626"/>
      <c r="S752" s="625"/>
      <c r="T752" s="625"/>
      <c r="U752" s="625">
        <v>2016</v>
      </c>
      <c r="V752" s="706"/>
      <c r="W752" s="706"/>
      <c r="X752" s="706"/>
      <c r="Y752" s="706"/>
      <c r="Z752" s="706"/>
      <c r="AA752" s="683"/>
      <c r="AB752" s="626">
        <v>1858</v>
      </c>
      <c r="AC752" s="625"/>
      <c r="AD752" s="625"/>
      <c r="AE752" s="683"/>
      <c r="AF752" s="683"/>
      <c r="AG752" s="683"/>
      <c r="AH752" s="683"/>
      <c r="AI752" s="706"/>
      <c r="AJ752" s="683"/>
      <c r="AK752" s="683"/>
      <c r="AL752" s="683"/>
      <c r="AM752" s="683"/>
      <c r="AN752" s="683"/>
      <c r="AO752" s="683"/>
      <c r="AP752" s="683"/>
      <c r="AQ752" s="683"/>
      <c r="AR752" s="683"/>
      <c r="AS752" s="683"/>
      <c r="AT752" s="683"/>
      <c r="AU752" s="683"/>
      <c r="AV752" s="683"/>
      <c r="AW752" s="683"/>
      <c r="AX752" s="218" t="s">
        <v>17364</v>
      </c>
    </row>
    <row r="753" spans="1:51" ht="24" hidden="1" customHeight="1" x14ac:dyDescent="0.15">
      <c r="A753" s="216"/>
      <c r="B753" s="224"/>
      <c r="C753" s="625" t="s">
        <v>14062</v>
      </c>
      <c r="D753" s="625" t="s">
        <v>14062</v>
      </c>
      <c r="E753" s="625" t="s">
        <v>14063</v>
      </c>
      <c r="F753" s="625" t="s">
        <v>5744</v>
      </c>
      <c r="G753" s="625" t="s">
        <v>14064</v>
      </c>
      <c r="H753" s="683"/>
      <c r="I753" s="626">
        <v>8263</v>
      </c>
      <c r="J753" s="626"/>
      <c r="K753" s="626"/>
      <c r="L753" s="625" t="s">
        <v>310</v>
      </c>
      <c r="M753" s="716">
        <v>75</v>
      </c>
      <c r="N753" s="716">
        <v>110</v>
      </c>
      <c r="O753" s="736">
        <v>8250</v>
      </c>
      <c r="P753" s="626">
        <v>1</v>
      </c>
      <c r="Q753" s="626"/>
      <c r="R753" s="626"/>
      <c r="S753" s="625"/>
      <c r="T753" s="625"/>
      <c r="U753" s="625">
        <v>2014</v>
      </c>
      <c r="V753" s="706"/>
      <c r="W753" s="706"/>
      <c r="X753" s="706"/>
      <c r="Y753" s="706"/>
      <c r="Z753" s="706"/>
      <c r="AA753" s="683"/>
      <c r="AB753" s="626">
        <v>12486</v>
      </c>
      <c r="AC753" s="625"/>
      <c r="AD753" s="625"/>
      <c r="AE753" s="683"/>
      <c r="AF753" s="683"/>
      <c r="AG753" s="683"/>
      <c r="AH753" s="683"/>
      <c r="AI753" s="706"/>
      <c r="AJ753" s="683"/>
      <c r="AK753" s="683"/>
      <c r="AL753" s="683"/>
      <c r="AM753" s="683"/>
      <c r="AN753" s="683"/>
      <c r="AO753" s="683"/>
      <c r="AP753" s="683"/>
      <c r="AQ753" s="683"/>
      <c r="AR753" s="683"/>
      <c r="AS753" s="683"/>
      <c r="AT753" s="683"/>
      <c r="AU753" s="683"/>
      <c r="AV753" s="683"/>
      <c r="AW753" s="683"/>
      <c r="AX753" s="218"/>
    </row>
    <row r="754" spans="1:51" ht="24" hidden="1" customHeight="1" x14ac:dyDescent="0.15">
      <c r="A754" s="216"/>
      <c r="B754" s="224"/>
      <c r="C754" s="625" t="s">
        <v>14062</v>
      </c>
      <c r="D754" s="625" t="s">
        <v>14062</v>
      </c>
      <c r="E754" s="625" t="s">
        <v>14065</v>
      </c>
      <c r="F754" s="625" t="s">
        <v>5744</v>
      </c>
      <c r="G754" s="625" t="s">
        <v>14064</v>
      </c>
      <c r="H754" s="683"/>
      <c r="I754" s="626">
        <v>1520</v>
      </c>
      <c r="J754" s="626"/>
      <c r="K754" s="626"/>
      <c r="L754" s="625" t="s">
        <v>153</v>
      </c>
      <c r="M754" s="626">
        <v>40</v>
      </c>
      <c r="N754" s="626">
        <v>45</v>
      </c>
      <c r="O754" s="626">
        <v>1800</v>
      </c>
      <c r="P754" s="626">
        <v>2</v>
      </c>
      <c r="Q754" s="626"/>
      <c r="R754" s="626"/>
      <c r="S754" s="625"/>
      <c r="T754" s="625"/>
      <c r="U754" s="625">
        <v>2014</v>
      </c>
      <c r="V754" s="706"/>
      <c r="W754" s="706"/>
      <c r="X754" s="706"/>
      <c r="Y754" s="706"/>
      <c r="Z754" s="706"/>
      <c r="AA754" s="683"/>
      <c r="AB754" s="626">
        <v>12486</v>
      </c>
      <c r="AC754" s="625"/>
      <c r="AD754" s="625"/>
      <c r="AE754" s="683"/>
      <c r="AF754" s="683"/>
      <c r="AG754" s="683"/>
      <c r="AH754" s="683"/>
      <c r="AI754" s="706"/>
      <c r="AJ754" s="683"/>
      <c r="AK754" s="683"/>
      <c r="AL754" s="683"/>
      <c r="AM754" s="683"/>
      <c r="AN754" s="683"/>
      <c r="AO754" s="683"/>
      <c r="AP754" s="683"/>
      <c r="AQ754" s="683"/>
      <c r="AR754" s="683"/>
      <c r="AS754" s="683"/>
      <c r="AT754" s="683"/>
      <c r="AU754" s="683"/>
      <c r="AV754" s="683"/>
      <c r="AW754" s="683"/>
      <c r="AX754" s="218"/>
    </row>
    <row r="755" spans="1:51" s="895" customFormat="1" ht="24" hidden="1" customHeight="1" x14ac:dyDescent="0.15">
      <c r="A755" s="216"/>
      <c r="B755" s="224"/>
      <c r="C755" s="625" t="s">
        <v>14062</v>
      </c>
      <c r="D755" s="625"/>
      <c r="E755" s="625" t="s">
        <v>17387</v>
      </c>
      <c r="F755" s="625" t="s">
        <v>16229</v>
      </c>
      <c r="G755" s="625" t="s">
        <v>17388</v>
      </c>
      <c r="H755" s="683"/>
      <c r="I755" s="626">
        <v>34960</v>
      </c>
      <c r="J755" s="626">
        <v>240</v>
      </c>
      <c r="K755" s="626">
        <v>240</v>
      </c>
      <c r="L755" s="625" t="s">
        <v>2195</v>
      </c>
      <c r="M755" s="626">
        <v>68</v>
      </c>
      <c r="N755" s="626">
        <v>105</v>
      </c>
      <c r="O755" s="626">
        <v>8970</v>
      </c>
      <c r="P755" s="626">
        <v>1</v>
      </c>
      <c r="Q755" s="626"/>
      <c r="R755" s="626"/>
      <c r="S755" s="625"/>
      <c r="T755" s="625"/>
      <c r="U755" s="625">
        <v>2022</v>
      </c>
      <c r="V755" s="706"/>
      <c r="W755" s="706"/>
      <c r="X755" s="706"/>
      <c r="Y755" s="706"/>
      <c r="Z755" s="706"/>
      <c r="AA755" s="683"/>
      <c r="AB755" s="626">
        <v>6020</v>
      </c>
      <c r="AC755" s="625"/>
      <c r="AD755" s="625"/>
      <c r="AE755" s="683"/>
      <c r="AF755" s="683"/>
      <c r="AG755" s="683"/>
      <c r="AH755" s="683"/>
      <c r="AI755" s="706"/>
      <c r="AJ755" s="683"/>
      <c r="AK755" s="683"/>
      <c r="AL755" s="683"/>
      <c r="AM755" s="683"/>
      <c r="AN755" s="683"/>
      <c r="AO755" s="683"/>
      <c r="AP755" s="683"/>
      <c r="AQ755" s="683"/>
      <c r="AR755" s="683"/>
      <c r="AS755" s="683"/>
      <c r="AT755" s="683"/>
      <c r="AU755" s="683"/>
      <c r="AV755" s="683"/>
      <c r="AW755" s="683"/>
      <c r="AX755" s="218"/>
      <c r="AY755" s="170"/>
    </row>
    <row r="756" spans="1:51" ht="24" hidden="1" customHeight="1" x14ac:dyDescent="0.15">
      <c r="A756" s="216"/>
      <c r="B756" s="224"/>
      <c r="C756" s="625" t="s">
        <v>273</v>
      </c>
      <c r="D756" s="625" t="s">
        <v>437</v>
      </c>
      <c r="E756" s="625" t="s">
        <v>5776</v>
      </c>
      <c r="F756" s="625" t="s">
        <v>273</v>
      </c>
      <c r="G756" s="625" t="s">
        <v>383</v>
      </c>
      <c r="H756" s="683" t="s">
        <v>126</v>
      </c>
      <c r="I756" s="626">
        <v>30413</v>
      </c>
      <c r="J756" s="626"/>
      <c r="K756" s="626"/>
      <c r="L756" s="625" t="s">
        <v>154</v>
      </c>
      <c r="M756" s="626">
        <v>96</v>
      </c>
      <c r="N756" s="626">
        <v>134</v>
      </c>
      <c r="O756" s="626">
        <v>12864</v>
      </c>
      <c r="P756" s="626">
        <v>1</v>
      </c>
      <c r="Q756" s="626">
        <v>200</v>
      </c>
      <c r="R756" s="626">
        <v>1500</v>
      </c>
      <c r="S756" s="625" t="s">
        <v>499</v>
      </c>
      <c r="T756" s="625" t="s">
        <v>5777</v>
      </c>
      <c r="U756" s="625">
        <v>2004</v>
      </c>
      <c r="V756" s="706">
        <v>3054</v>
      </c>
      <c r="W756" s="706">
        <v>500</v>
      </c>
      <c r="X756" s="706">
        <v>665</v>
      </c>
      <c r="Y756" s="706">
        <v>176</v>
      </c>
      <c r="Z756" s="706"/>
      <c r="AA756" s="683"/>
      <c r="AB756" s="626">
        <v>472</v>
      </c>
      <c r="AC756" s="625"/>
      <c r="AD756" s="625"/>
      <c r="AE756" s="683"/>
      <c r="AF756" s="683"/>
      <c r="AG756" s="683"/>
      <c r="AH756" s="683"/>
      <c r="AI756" s="706"/>
      <c r="AJ756" s="683"/>
      <c r="AK756" s="683" t="s">
        <v>5748</v>
      </c>
      <c r="AL756" s="683" t="s">
        <v>1585</v>
      </c>
      <c r="AM756" s="683">
        <v>1239</v>
      </c>
      <c r="AN756" s="683"/>
      <c r="AO756" s="683"/>
      <c r="AP756" s="683"/>
      <c r="AQ756" s="683"/>
      <c r="AR756" s="683"/>
      <c r="AS756" s="683"/>
      <c r="AT756" s="683"/>
      <c r="AU756" s="683"/>
      <c r="AV756" s="683"/>
      <c r="AW756" s="683"/>
      <c r="AX756" s="218"/>
    </row>
    <row r="757" spans="1:51" ht="24" hidden="1" customHeight="1" x14ac:dyDescent="0.15">
      <c r="A757" s="216"/>
      <c r="B757" s="224"/>
      <c r="C757" s="625" t="s">
        <v>273</v>
      </c>
      <c r="D757" s="625" t="s">
        <v>274</v>
      </c>
      <c r="E757" s="625" t="s">
        <v>5778</v>
      </c>
      <c r="F757" s="625" t="s">
        <v>273</v>
      </c>
      <c r="G757" s="625" t="s">
        <v>383</v>
      </c>
      <c r="H757" s="683" t="s">
        <v>126</v>
      </c>
      <c r="I757" s="626">
        <v>39500</v>
      </c>
      <c r="J757" s="626"/>
      <c r="K757" s="626"/>
      <c r="L757" s="625" t="s">
        <v>154</v>
      </c>
      <c r="M757" s="626">
        <v>83</v>
      </c>
      <c r="N757" s="626">
        <v>128</v>
      </c>
      <c r="O757" s="626">
        <v>10624</v>
      </c>
      <c r="P757" s="626">
        <v>1</v>
      </c>
      <c r="Q757" s="626">
        <v>250</v>
      </c>
      <c r="R757" s="626">
        <v>1800</v>
      </c>
      <c r="S757" s="625" t="s">
        <v>499</v>
      </c>
      <c r="T757" s="625" t="s">
        <v>5777</v>
      </c>
      <c r="U757" s="625">
        <v>2004</v>
      </c>
      <c r="V757" s="706">
        <v>3054</v>
      </c>
      <c r="W757" s="706">
        <v>500</v>
      </c>
      <c r="X757" s="706">
        <v>665</v>
      </c>
      <c r="Y757" s="706">
        <v>176</v>
      </c>
      <c r="Z757" s="706"/>
      <c r="AA757" s="683"/>
      <c r="AB757" s="626">
        <v>506</v>
      </c>
      <c r="AC757" s="625"/>
      <c r="AD757" s="625"/>
      <c r="AE757" s="683"/>
      <c r="AF757" s="683"/>
      <c r="AG757" s="683"/>
      <c r="AH757" s="683"/>
      <c r="AI757" s="706"/>
      <c r="AJ757" s="683"/>
      <c r="AK757" s="683" t="s">
        <v>5748</v>
      </c>
      <c r="AL757" s="683" t="s">
        <v>1585</v>
      </c>
      <c r="AM757" s="683">
        <v>1239</v>
      </c>
      <c r="AN757" s="683"/>
      <c r="AO757" s="683"/>
      <c r="AP757" s="683"/>
      <c r="AQ757" s="683"/>
      <c r="AR757" s="683"/>
      <c r="AS757" s="683"/>
      <c r="AT757" s="683"/>
      <c r="AU757" s="683"/>
      <c r="AV757" s="683"/>
      <c r="AW757" s="683"/>
      <c r="AX757" s="218"/>
    </row>
    <row r="758" spans="1:51" ht="24" hidden="1" customHeight="1" x14ac:dyDescent="0.15">
      <c r="A758" s="216"/>
      <c r="B758" s="224"/>
      <c r="C758" s="625" t="s">
        <v>383</v>
      </c>
      <c r="D758" s="625"/>
      <c r="E758" s="625" t="s">
        <v>5779</v>
      </c>
      <c r="F758" s="625" t="s">
        <v>383</v>
      </c>
      <c r="G758" s="625" t="s">
        <v>383</v>
      </c>
      <c r="H758" s="683"/>
      <c r="I758" s="626">
        <v>17930</v>
      </c>
      <c r="J758" s="626"/>
      <c r="K758" s="626"/>
      <c r="L758" s="625" t="s">
        <v>154</v>
      </c>
      <c r="M758" s="626">
        <v>68</v>
      </c>
      <c r="N758" s="626">
        <v>105</v>
      </c>
      <c r="O758" s="626">
        <v>7140</v>
      </c>
      <c r="P758" s="626">
        <v>1</v>
      </c>
      <c r="Q758" s="626"/>
      <c r="R758" s="626"/>
      <c r="S758" s="625"/>
      <c r="T758" s="625"/>
      <c r="U758" s="625">
        <v>2004</v>
      </c>
      <c r="V758" s="706"/>
      <c r="W758" s="706"/>
      <c r="X758" s="706"/>
      <c r="Y758" s="706"/>
      <c r="Z758" s="706"/>
      <c r="AA758" s="683"/>
      <c r="AB758" s="626">
        <v>495</v>
      </c>
      <c r="AC758" s="625"/>
      <c r="AD758" s="625"/>
      <c r="AE758" s="683"/>
      <c r="AF758" s="683"/>
      <c r="AG758" s="683"/>
      <c r="AH758" s="683"/>
      <c r="AI758" s="706"/>
      <c r="AJ758" s="683"/>
      <c r="AK758" s="683"/>
      <c r="AL758" s="683"/>
      <c r="AM758" s="683"/>
      <c r="AN758" s="683"/>
      <c r="AO758" s="683"/>
      <c r="AP758" s="683"/>
      <c r="AQ758" s="683"/>
      <c r="AR758" s="683"/>
      <c r="AS758" s="683"/>
      <c r="AT758" s="683"/>
      <c r="AU758" s="683"/>
      <c r="AV758" s="683"/>
      <c r="AW758" s="683"/>
      <c r="AX758" s="218"/>
    </row>
    <row r="759" spans="1:51" ht="24" hidden="1" customHeight="1" x14ac:dyDescent="0.15">
      <c r="A759" s="216"/>
      <c r="B759" s="224"/>
      <c r="C759" s="625" t="s">
        <v>383</v>
      </c>
      <c r="D759" s="625"/>
      <c r="E759" s="625" t="s">
        <v>5780</v>
      </c>
      <c r="F759" s="625" t="s">
        <v>383</v>
      </c>
      <c r="G759" s="625" t="s">
        <v>383</v>
      </c>
      <c r="H759" s="683"/>
      <c r="I759" s="626">
        <v>33071</v>
      </c>
      <c r="J759" s="626"/>
      <c r="K759" s="626"/>
      <c r="L759" s="625" t="s">
        <v>154</v>
      </c>
      <c r="M759" s="626">
        <v>70</v>
      </c>
      <c r="N759" s="626">
        <v>109</v>
      </c>
      <c r="O759" s="626">
        <v>7630</v>
      </c>
      <c r="P759" s="626">
        <v>1</v>
      </c>
      <c r="Q759" s="626"/>
      <c r="R759" s="626"/>
      <c r="S759" s="625"/>
      <c r="T759" s="625"/>
      <c r="U759" s="625">
        <v>2007</v>
      </c>
      <c r="V759" s="706"/>
      <c r="W759" s="706"/>
      <c r="X759" s="706"/>
      <c r="Y759" s="706"/>
      <c r="Z759" s="706"/>
      <c r="AA759" s="683"/>
      <c r="AB759" s="626">
        <v>478</v>
      </c>
      <c r="AC759" s="625"/>
      <c r="AD759" s="625"/>
      <c r="AE759" s="683"/>
      <c r="AF759" s="683"/>
      <c r="AG759" s="683"/>
      <c r="AH759" s="683"/>
      <c r="AI759" s="706"/>
      <c r="AJ759" s="683"/>
      <c r="AK759" s="683"/>
      <c r="AL759" s="683"/>
      <c r="AM759" s="683"/>
      <c r="AN759" s="683"/>
      <c r="AO759" s="683"/>
      <c r="AP759" s="683"/>
      <c r="AQ759" s="683"/>
      <c r="AR759" s="683"/>
      <c r="AS759" s="683"/>
      <c r="AT759" s="683"/>
      <c r="AU759" s="683"/>
      <c r="AV759" s="683"/>
      <c r="AW759" s="683"/>
      <c r="AX759" s="218"/>
    </row>
    <row r="760" spans="1:51" ht="24" hidden="1" customHeight="1" x14ac:dyDescent="0.15">
      <c r="A760" s="216"/>
      <c r="B760" s="224"/>
      <c r="C760" s="625" t="s">
        <v>383</v>
      </c>
      <c r="D760" s="625"/>
      <c r="E760" s="625" t="s">
        <v>5781</v>
      </c>
      <c r="F760" s="625" t="s">
        <v>383</v>
      </c>
      <c r="G760" s="625" t="s">
        <v>383</v>
      </c>
      <c r="H760" s="683"/>
      <c r="I760" s="626">
        <v>28000</v>
      </c>
      <c r="J760" s="626"/>
      <c r="K760" s="626"/>
      <c r="L760" s="625" t="s">
        <v>154</v>
      </c>
      <c r="M760" s="626">
        <v>83</v>
      </c>
      <c r="N760" s="626">
        <v>128</v>
      </c>
      <c r="O760" s="626">
        <v>12864</v>
      </c>
      <c r="P760" s="626">
        <v>1</v>
      </c>
      <c r="Q760" s="626"/>
      <c r="R760" s="626"/>
      <c r="S760" s="625"/>
      <c r="T760" s="625"/>
      <c r="U760" s="625">
        <v>2008</v>
      </c>
      <c r="V760" s="706"/>
      <c r="W760" s="706"/>
      <c r="X760" s="706"/>
      <c r="Y760" s="706"/>
      <c r="Z760" s="706"/>
      <c r="AA760" s="683"/>
      <c r="AB760" s="626">
        <v>980</v>
      </c>
      <c r="AC760" s="625"/>
      <c r="AD760" s="625"/>
      <c r="AE760" s="683"/>
      <c r="AF760" s="683"/>
      <c r="AG760" s="683"/>
      <c r="AH760" s="683"/>
      <c r="AI760" s="706"/>
      <c r="AJ760" s="683"/>
      <c r="AK760" s="683"/>
      <c r="AL760" s="683"/>
      <c r="AM760" s="683"/>
      <c r="AN760" s="683"/>
      <c r="AO760" s="683"/>
      <c r="AP760" s="683"/>
      <c r="AQ760" s="683"/>
      <c r="AR760" s="683"/>
      <c r="AS760" s="683"/>
      <c r="AT760" s="683"/>
      <c r="AU760" s="683"/>
      <c r="AV760" s="683"/>
      <c r="AW760" s="683"/>
      <c r="AX760" s="218"/>
    </row>
    <row r="761" spans="1:51" ht="24" hidden="1" customHeight="1" x14ac:dyDescent="0.15">
      <c r="A761" s="216"/>
      <c r="B761" s="224"/>
      <c r="C761" s="625" t="s">
        <v>383</v>
      </c>
      <c r="D761" s="625"/>
      <c r="E761" s="625" t="s">
        <v>5782</v>
      </c>
      <c r="F761" s="625" t="s">
        <v>383</v>
      </c>
      <c r="G761" s="625" t="s">
        <v>383</v>
      </c>
      <c r="H761" s="683"/>
      <c r="I761" s="626">
        <v>5875</v>
      </c>
      <c r="J761" s="626"/>
      <c r="K761" s="626"/>
      <c r="L761" s="625" t="s">
        <v>154</v>
      </c>
      <c r="M761" s="626">
        <v>40</v>
      </c>
      <c r="N761" s="626">
        <v>100</v>
      </c>
      <c r="O761" s="626">
        <v>4000</v>
      </c>
      <c r="P761" s="626">
        <v>1</v>
      </c>
      <c r="Q761" s="626"/>
      <c r="R761" s="626"/>
      <c r="S761" s="625"/>
      <c r="T761" s="625"/>
      <c r="U761" s="625">
        <v>2006</v>
      </c>
      <c r="V761" s="706"/>
      <c r="W761" s="706"/>
      <c r="X761" s="706"/>
      <c r="Y761" s="706"/>
      <c r="Z761" s="706"/>
      <c r="AA761" s="683"/>
      <c r="AB761" s="626">
        <v>850</v>
      </c>
      <c r="AC761" s="625"/>
      <c r="AD761" s="625"/>
      <c r="AE761" s="683"/>
      <c r="AF761" s="683"/>
      <c r="AG761" s="683"/>
      <c r="AH761" s="683"/>
      <c r="AI761" s="706"/>
      <c r="AJ761" s="683"/>
      <c r="AK761" s="683"/>
      <c r="AL761" s="683"/>
      <c r="AM761" s="683"/>
      <c r="AN761" s="683"/>
      <c r="AO761" s="683"/>
      <c r="AP761" s="683"/>
      <c r="AQ761" s="683"/>
      <c r="AR761" s="683"/>
      <c r="AS761" s="683"/>
      <c r="AT761" s="683"/>
      <c r="AU761" s="683"/>
      <c r="AV761" s="683"/>
      <c r="AW761" s="683"/>
      <c r="AX761" s="218"/>
    </row>
    <row r="762" spans="1:51" ht="24" hidden="1" customHeight="1" x14ac:dyDescent="0.15">
      <c r="A762" s="216"/>
      <c r="B762" s="224"/>
      <c r="C762" s="625" t="s">
        <v>383</v>
      </c>
      <c r="D762" s="625"/>
      <c r="E762" s="625" t="s">
        <v>5783</v>
      </c>
      <c r="F762" s="625" t="s">
        <v>383</v>
      </c>
      <c r="G762" s="625" t="s">
        <v>383</v>
      </c>
      <c r="H762" s="683"/>
      <c r="I762" s="626">
        <v>27789</v>
      </c>
      <c r="J762" s="626"/>
      <c r="K762" s="626"/>
      <c r="L762" s="625" t="s">
        <v>154</v>
      </c>
      <c r="M762" s="626">
        <v>102</v>
      </c>
      <c r="N762" s="626">
        <v>65</v>
      </c>
      <c r="O762" s="626">
        <v>6630</v>
      </c>
      <c r="P762" s="626">
        <v>1</v>
      </c>
      <c r="Q762" s="626"/>
      <c r="R762" s="626"/>
      <c r="S762" s="625"/>
      <c r="T762" s="625"/>
      <c r="U762" s="625">
        <v>2012</v>
      </c>
      <c r="V762" s="706"/>
      <c r="W762" s="706"/>
      <c r="X762" s="706"/>
      <c r="Y762" s="706"/>
      <c r="Z762" s="706"/>
      <c r="AA762" s="683"/>
      <c r="AB762" s="626">
        <v>731</v>
      </c>
      <c r="AC762" s="625"/>
      <c r="AD762" s="625"/>
      <c r="AE762" s="683"/>
      <c r="AF762" s="683"/>
      <c r="AG762" s="683"/>
      <c r="AH762" s="683"/>
      <c r="AI762" s="706"/>
      <c r="AJ762" s="683"/>
      <c r="AK762" s="683"/>
      <c r="AL762" s="683"/>
      <c r="AM762" s="683"/>
      <c r="AN762" s="683"/>
      <c r="AO762" s="683"/>
      <c r="AP762" s="683"/>
      <c r="AQ762" s="683"/>
      <c r="AR762" s="683"/>
      <c r="AS762" s="683"/>
      <c r="AT762" s="683"/>
      <c r="AU762" s="683"/>
      <c r="AV762" s="683"/>
      <c r="AW762" s="683"/>
      <c r="AX762" s="218"/>
    </row>
    <row r="763" spans="1:51" ht="24" hidden="1" customHeight="1" x14ac:dyDescent="0.15">
      <c r="A763" s="216" t="s">
        <v>156</v>
      </c>
      <c r="B763" s="224"/>
      <c r="C763" s="625" t="s">
        <v>383</v>
      </c>
      <c r="D763" s="625"/>
      <c r="E763" s="625" t="s">
        <v>5784</v>
      </c>
      <c r="F763" s="625" t="s">
        <v>383</v>
      </c>
      <c r="G763" s="625" t="s">
        <v>383</v>
      </c>
      <c r="H763" s="683"/>
      <c r="I763" s="626">
        <v>28772</v>
      </c>
      <c r="J763" s="626">
        <v>1673</v>
      </c>
      <c r="K763" s="626">
        <v>1508</v>
      </c>
      <c r="L763" s="625" t="s">
        <v>154</v>
      </c>
      <c r="M763" s="626">
        <v>60</v>
      </c>
      <c r="N763" s="626">
        <v>90</v>
      </c>
      <c r="O763" s="626">
        <v>5400</v>
      </c>
      <c r="P763" s="626">
        <v>1</v>
      </c>
      <c r="Q763" s="626"/>
      <c r="R763" s="626"/>
      <c r="S763" s="625"/>
      <c r="T763" s="625"/>
      <c r="U763" s="625">
        <v>2013</v>
      </c>
      <c r="V763" s="706"/>
      <c r="W763" s="706"/>
      <c r="X763" s="706"/>
      <c r="Y763" s="706"/>
      <c r="Z763" s="706"/>
      <c r="AA763" s="683"/>
      <c r="AB763" s="626">
        <v>2500</v>
      </c>
      <c r="AC763" s="625"/>
      <c r="AD763" s="625"/>
      <c r="AE763" s="683"/>
      <c r="AF763" s="683"/>
      <c r="AG763" s="683"/>
      <c r="AH763" s="683"/>
      <c r="AI763" s="706"/>
      <c r="AJ763" s="683"/>
      <c r="AK763" s="683"/>
      <c r="AL763" s="683"/>
      <c r="AM763" s="683"/>
      <c r="AN763" s="683"/>
      <c r="AO763" s="683"/>
      <c r="AP763" s="683"/>
      <c r="AQ763" s="683"/>
      <c r="AR763" s="683"/>
      <c r="AS763" s="683"/>
      <c r="AT763" s="683"/>
      <c r="AU763" s="683"/>
      <c r="AV763" s="683"/>
      <c r="AW763" s="683"/>
      <c r="AX763" s="218"/>
    </row>
    <row r="764" spans="1:51" ht="24" hidden="1" customHeight="1" x14ac:dyDescent="0.15">
      <c r="A764" s="216" t="s">
        <v>93</v>
      </c>
      <c r="B764" s="224"/>
      <c r="C764" s="625" t="s">
        <v>383</v>
      </c>
      <c r="D764" s="625"/>
      <c r="E764" s="625" t="s">
        <v>5785</v>
      </c>
      <c r="F764" s="625" t="s">
        <v>383</v>
      </c>
      <c r="G764" s="625" t="s">
        <v>383</v>
      </c>
      <c r="H764" s="683"/>
      <c r="I764" s="626">
        <v>42095</v>
      </c>
      <c r="J764" s="626"/>
      <c r="K764" s="626"/>
      <c r="L764" s="625" t="s">
        <v>154</v>
      </c>
      <c r="M764" s="626">
        <v>60</v>
      </c>
      <c r="N764" s="626">
        <v>100</v>
      </c>
      <c r="O764" s="626">
        <v>7500</v>
      </c>
      <c r="P764" s="626">
        <v>1</v>
      </c>
      <c r="Q764" s="626"/>
      <c r="R764" s="626"/>
      <c r="S764" s="625"/>
      <c r="T764" s="625"/>
      <c r="U764" s="625">
        <v>2015</v>
      </c>
      <c r="V764" s="706"/>
      <c r="W764" s="706"/>
      <c r="X764" s="706"/>
      <c r="Y764" s="706"/>
      <c r="Z764" s="706"/>
      <c r="AA764" s="683"/>
      <c r="AB764" s="626">
        <v>500</v>
      </c>
      <c r="AC764" s="625"/>
      <c r="AD764" s="625"/>
      <c r="AE764" s="683"/>
      <c r="AF764" s="683"/>
      <c r="AG764" s="683"/>
      <c r="AH764" s="683"/>
      <c r="AI764" s="706"/>
      <c r="AJ764" s="683"/>
      <c r="AK764" s="683"/>
      <c r="AL764" s="683"/>
      <c r="AM764" s="683"/>
      <c r="AN764" s="683"/>
      <c r="AO764" s="683"/>
      <c r="AP764" s="683"/>
      <c r="AQ764" s="683"/>
      <c r="AR764" s="683"/>
      <c r="AS764" s="683"/>
      <c r="AT764" s="683"/>
      <c r="AU764" s="683"/>
      <c r="AV764" s="683"/>
      <c r="AW764" s="683"/>
      <c r="AX764" s="218"/>
    </row>
    <row r="765" spans="1:51" ht="24" hidden="1" customHeight="1" x14ac:dyDescent="0.15">
      <c r="A765" s="216" t="s">
        <v>336</v>
      </c>
      <c r="B765" s="224"/>
      <c r="C765" s="625" t="s">
        <v>383</v>
      </c>
      <c r="D765" s="625"/>
      <c r="E765" s="625" t="s">
        <v>12017</v>
      </c>
      <c r="F765" s="625" t="s">
        <v>383</v>
      </c>
      <c r="G765" s="625" t="s">
        <v>383</v>
      </c>
      <c r="H765" s="683"/>
      <c r="I765" s="626">
        <v>416</v>
      </c>
      <c r="J765" s="626"/>
      <c r="K765" s="626"/>
      <c r="L765" s="625" t="s">
        <v>310</v>
      </c>
      <c r="M765" s="626">
        <v>18</v>
      </c>
      <c r="N765" s="626">
        <v>38</v>
      </c>
      <c r="O765" s="626">
        <v>684</v>
      </c>
      <c r="P765" s="626">
        <v>1</v>
      </c>
      <c r="Q765" s="626"/>
      <c r="R765" s="626"/>
      <c r="S765" s="625"/>
      <c r="T765" s="625"/>
      <c r="U765" s="625">
        <v>2018</v>
      </c>
      <c r="V765" s="706"/>
      <c r="W765" s="706"/>
      <c r="X765" s="706"/>
      <c r="Y765" s="706"/>
      <c r="Z765" s="706"/>
      <c r="AA765" s="683"/>
      <c r="AB765" s="626">
        <v>90</v>
      </c>
      <c r="AC765" s="625"/>
      <c r="AD765" s="625"/>
      <c r="AE765" s="683"/>
      <c r="AF765" s="683"/>
      <c r="AG765" s="683"/>
      <c r="AH765" s="683"/>
      <c r="AI765" s="706"/>
      <c r="AJ765" s="683"/>
      <c r="AK765" s="683"/>
      <c r="AL765" s="683"/>
      <c r="AM765" s="683"/>
      <c r="AN765" s="683"/>
      <c r="AO765" s="683"/>
      <c r="AP765" s="683"/>
      <c r="AQ765" s="683"/>
      <c r="AR765" s="683"/>
      <c r="AS765" s="683"/>
      <c r="AT765" s="683"/>
      <c r="AU765" s="683"/>
      <c r="AV765" s="683"/>
      <c r="AW765" s="683"/>
      <c r="AX765" s="218"/>
    </row>
    <row r="766" spans="1:51" ht="24" hidden="1" customHeight="1" x14ac:dyDescent="0.15">
      <c r="A766" s="216"/>
      <c r="B766" s="224"/>
      <c r="C766" s="625" t="s">
        <v>5786</v>
      </c>
      <c r="D766" s="625" t="s">
        <v>5787</v>
      </c>
      <c r="E766" s="625" t="s">
        <v>5788</v>
      </c>
      <c r="F766" s="625" t="s">
        <v>5786</v>
      </c>
      <c r="G766" s="625" t="s">
        <v>5789</v>
      </c>
      <c r="H766" s="683" t="s">
        <v>5790</v>
      </c>
      <c r="I766" s="626">
        <v>30029</v>
      </c>
      <c r="J766" s="626">
        <v>454</v>
      </c>
      <c r="K766" s="626">
        <v>454</v>
      </c>
      <c r="L766" s="625" t="s">
        <v>154</v>
      </c>
      <c r="M766" s="626">
        <v>65</v>
      </c>
      <c r="N766" s="626">
        <v>121</v>
      </c>
      <c r="O766" s="626">
        <v>7865</v>
      </c>
      <c r="P766" s="626">
        <v>1</v>
      </c>
      <c r="Q766" s="626">
        <v>4000</v>
      </c>
      <c r="R766" s="626">
        <v>5000</v>
      </c>
      <c r="S766" s="625" t="s">
        <v>499</v>
      </c>
      <c r="T766" s="625" t="s">
        <v>5791</v>
      </c>
      <c r="U766" s="625">
        <v>1989</v>
      </c>
      <c r="V766" s="706">
        <v>509</v>
      </c>
      <c r="W766" s="706"/>
      <c r="X766" s="706">
        <v>410</v>
      </c>
      <c r="Y766" s="706"/>
      <c r="Z766" s="706"/>
      <c r="AA766" s="683"/>
      <c r="AB766" s="626">
        <v>919</v>
      </c>
      <c r="AC766" s="625">
        <v>1991</v>
      </c>
      <c r="AD766" s="625">
        <v>2000</v>
      </c>
      <c r="AE766" s="683"/>
      <c r="AF766" s="683"/>
      <c r="AG766" s="683"/>
      <c r="AH766" s="683"/>
      <c r="AI766" s="706"/>
      <c r="AJ766" s="683"/>
      <c r="AK766" s="683"/>
      <c r="AL766" s="683"/>
      <c r="AM766" s="683"/>
      <c r="AN766" s="683"/>
      <c r="AO766" s="683"/>
      <c r="AP766" s="683"/>
      <c r="AQ766" s="683"/>
      <c r="AR766" s="683"/>
      <c r="AS766" s="683"/>
      <c r="AT766" s="683"/>
      <c r="AU766" s="683"/>
      <c r="AV766" s="683"/>
      <c r="AW766" s="683"/>
      <c r="AX766" s="218"/>
    </row>
    <row r="767" spans="1:51" ht="24" hidden="1" customHeight="1" x14ac:dyDescent="0.15">
      <c r="A767" s="216"/>
      <c r="B767" s="224"/>
      <c r="C767" s="625" t="s">
        <v>5786</v>
      </c>
      <c r="D767" s="625"/>
      <c r="E767" s="625" t="s">
        <v>5792</v>
      </c>
      <c r="F767" s="625" t="s">
        <v>5786</v>
      </c>
      <c r="G767" s="625" t="s">
        <v>5786</v>
      </c>
      <c r="H767" s="683"/>
      <c r="I767" s="626">
        <v>12750</v>
      </c>
      <c r="J767" s="626">
        <v>729</v>
      </c>
      <c r="K767" s="626">
        <v>707</v>
      </c>
      <c r="L767" s="625" t="s">
        <v>310</v>
      </c>
      <c r="M767" s="626">
        <v>50</v>
      </c>
      <c r="N767" s="626">
        <v>90</v>
      </c>
      <c r="O767" s="626">
        <v>4500</v>
      </c>
      <c r="P767" s="626">
        <v>1</v>
      </c>
      <c r="Q767" s="626">
        <v>186</v>
      </c>
      <c r="R767" s="626">
        <v>200</v>
      </c>
      <c r="S767" s="625" t="s">
        <v>499</v>
      </c>
      <c r="T767" s="625" t="s">
        <v>500</v>
      </c>
      <c r="U767" s="625">
        <v>2009</v>
      </c>
      <c r="V767" s="706"/>
      <c r="W767" s="706"/>
      <c r="X767" s="706"/>
      <c r="Y767" s="706"/>
      <c r="Z767" s="706"/>
      <c r="AA767" s="683"/>
      <c r="AB767" s="626">
        <v>1683</v>
      </c>
      <c r="AC767" s="625"/>
      <c r="AD767" s="625"/>
      <c r="AE767" s="683"/>
      <c r="AF767" s="683"/>
      <c r="AG767" s="683"/>
      <c r="AH767" s="683"/>
      <c r="AI767" s="706"/>
      <c r="AJ767" s="683"/>
      <c r="AK767" s="683"/>
      <c r="AL767" s="683"/>
      <c r="AM767" s="683"/>
      <c r="AN767" s="683"/>
      <c r="AO767" s="683"/>
      <c r="AP767" s="683"/>
      <c r="AQ767" s="683"/>
      <c r="AR767" s="683"/>
      <c r="AS767" s="683"/>
      <c r="AT767" s="683"/>
      <c r="AU767" s="683"/>
      <c r="AV767" s="683"/>
      <c r="AW767" s="683"/>
      <c r="AX767" s="218"/>
    </row>
    <row r="768" spans="1:51" ht="24" hidden="1" customHeight="1" x14ac:dyDescent="0.15">
      <c r="A768" s="216"/>
      <c r="B768" s="224"/>
      <c r="C768" s="625" t="s">
        <v>5786</v>
      </c>
      <c r="D768" s="625"/>
      <c r="E768" s="625" t="s">
        <v>5793</v>
      </c>
      <c r="F768" s="625" t="s">
        <v>5786</v>
      </c>
      <c r="G768" s="625" t="s">
        <v>5786</v>
      </c>
      <c r="H768" s="683"/>
      <c r="I768" s="626">
        <v>14150</v>
      </c>
      <c r="J768" s="626">
        <v>965</v>
      </c>
      <c r="K768" s="626">
        <v>694</v>
      </c>
      <c r="L768" s="625" t="s">
        <v>310</v>
      </c>
      <c r="M768" s="626">
        <v>68</v>
      </c>
      <c r="N768" s="626">
        <v>105</v>
      </c>
      <c r="O768" s="626">
        <v>7140</v>
      </c>
      <c r="P768" s="626">
        <v>1</v>
      </c>
      <c r="Q768" s="626">
        <v>96</v>
      </c>
      <c r="R768" s="626">
        <v>100</v>
      </c>
      <c r="S768" s="625" t="s">
        <v>499</v>
      </c>
      <c r="T768" s="625" t="s">
        <v>500</v>
      </c>
      <c r="U768" s="625">
        <v>2009</v>
      </c>
      <c r="V768" s="706"/>
      <c r="W768" s="706"/>
      <c r="X768" s="706"/>
      <c r="Y768" s="706"/>
      <c r="Z768" s="706"/>
      <c r="AA768" s="683"/>
      <c r="AB768" s="626">
        <v>2456</v>
      </c>
      <c r="AC768" s="625"/>
      <c r="AD768" s="625"/>
      <c r="AE768" s="683"/>
      <c r="AF768" s="683"/>
      <c r="AG768" s="683"/>
      <c r="AH768" s="683"/>
      <c r="AI768" s="706"/>
      <c r="AJ768" s="683"/>
      <c r="AK768" s="683"/>
      <c r="AL768" s="683"/>
      <c r="AM768" s="683"/>
      <c r="AN768" s="683"/>
      <c r="AO768" s="683"/>
      <c r="AP768" s="683"/>
      <c r="AQ768" s="683"/>
      <c r="AR768" s="683"/>
      <c r="AS768" s="683"/>
      <c r="AT768" s="683"/>
      <c r="AU768" s="683"/>
      <c r="AV768" s="683"/>
      <c r="AW768" s="683"/>
      <c r="AX768" s="218"/>
    </row>
    <row r="769" spans="1:50" ht="24" hidden="1" customHeight="1" x14ac:dyDescent="0.15">
      <c r="A769" s="216"/>
      <c r="B769" s="224"/>
      <c r="C769" s="625" t="s">
        <v>5786</v>
      </c>
      <c r="D769" s="625"/>
      <c r="E769" s="625" t="s">
        <v>5794</v>
      </c>
      <c r="F769" s="625" t="s">
        <v>5786</v>
      </c>
      <c r="G769" s="625" t="s">
        <v>5786</v>
      </c>
      <c r="H769" s="683"/>
      <c r="I769" s="626">
        <v>18609</v>
      </c>
      <c r="J769" s="626">
        <v>1200</v>
      </c>
      <c r="K769" s="626">
        <v>1177</v>
      </c>
      <c r="L769" s="625" t="s">
        <v>310</v>
      </c>
      <c r="M769" s="626">
        <v>68</v>
      </c>
      <c r="N769" s="626">
        <v>105</v>
      </c>
      <c r="O769" s="626">
        <v>7140</v>
      </c>
      <c r="P769" s="626">
        <v>1</v>
      </c>
      <c r="Q769" s="626">
        <v>186</v>
      </c>
      <c r="R769" s="626">
        <v>200</v>
      </c>
      <c r="S769" s="625" t="s">
        <v>499</v>
      </c>
      <c r="T769" s="625" t="s">
        <v>500</v>
      </c>
      <c r="U769" s="625">
        <v>2009</v>
      </c>
      <c r="V769" s="706"/>
      <c r="W769" s="706"/>
      <c r="X769" s="706"/>
      <c r="Y769" s="706"/>
      <c r="Z769" s="706"/>
      <c r="AA769" s="683"/>
      <c r="AB769" s="626">
        <v>2674</v>
      </c>
      <c r="AC769" s="625"/>
      <c r="AD769" s="625"/>
      <c r="AE769" s="683"/>
      <c r="AF769" s="683"/>
      <c r="AG769" s="683"/>
      <c r="AH769" s="683"/>
      <c r="AI769" s="706"/>
      <c r="AJ769" s="683"/>
      <c r="AK769" s="683"/>
      <c r="AL769" s="683"/>
      <c r="AM769" s="683"/>
      <c r="AN769" s="683"/>
      <c r="AO769" s="683"/>
      <c r="AP769" s="683"/>
      <c r="AQ769" s="683"/>
      <c r="AR769" s="683"/>
      <c r="AS769" s="683"/>
      <c r="AT769" s="683"/>
      <c r="AU769" s="683"/>
      <c r="AV769" s="683"/>
      <c r="AW769" s="683"/>
      <c r="AX769" s="218"/>
    </row>
    <row r="770" spans="1:50" ht="24" hidden="1" customHeight="1" x14ac:dyDescent="0.15">
      <c r="A770" s="216"/>
      <c r="B770" s="224"/>
      <c r="C770" s="625" t="s">
        <v>5786</v>
      </c>
      <c r="D770" s="625"/>
      <c r="E770" s="625" t="s">
        <v>5795</v>
      </c>
      <c r="F770" s="625" t="s">
        <v>5786</v>
      </c>
      <c r="G770" s="625" t="s">
        <v>5786</v>
      </c>
      <c r="H770" s="683"/>
      <c r="I770" s="626">
        <v>21446</v>
      </c>
      <c r="J770" s="626">
        <v>716</v>
      </c>
      <c r="K770" s="626">
        <v>694</v>
      </c>
      <c r="L770" s="625" t="s">
        <v>310</v>
      </c>
      <c r="M770" s="626">
        <v>68</v>
      </c>
      <c r="N770" s="626">
        <v>105</v>
      </c>
      <c r="O770" s="626">
        <v>7140</v>
      </c>
      <c r="P770" s="626">
        <v>1</v>
      </c>
      <c r="Q770" s="626">
        <v>186</v>
      </c>
      <c r="R770" s="626">
        <v>200</v>
      </c>
      <c r="S770" s="625" t="s">
        <v>499</v>
      </c>
      <c r="T770" s="625" t="s">
        <v>500</v>
      </c>
      <c r="U770" s="625">
        <v>2009</v>
      </c>
      <c r="V770" s="706"/>
      <c r="W770" s="706"/>
      <c r="X770" s="706"/>
      <c r="Y770" s="706"/>
      <c r="Z770" s="706"/>
      <c r="AA770" s="683"/>
      <c r="AB770" s="626">
        <v>2790</v>
      </c>
      <c r="AC770" s="625"/>
      <c r="AD770" s="625"/>
      <c r="AE770" s="683"/>
      <c r="AF770" s="683"/>
      <c r="AG770" s="683"/>
      <c r="AH770" s="683"/>
      <c r="AI770" s="706"/>
      <c r="AJ770" s="683"/>
      <c r="AK770" s="683"/>
      <c r="AL770" s="683"/>
      <c r="AM770" s="683"/>
      <c r="AN770" s="683"/>
      <c r="AO770" s="683"/>
      <c r="AP770" s="683"/>
      <c r="AQ770" s="683"/>
      <c r="AR770" s="683"/>
      <c r="AS770" s="683"/>
      <c r="AT770" s="683"/>
      <c r="AU770" s="683"/>
      <c r="AV770" s="683"/>
      <c r="AW770" s="683"/>
      <c r="AX770" s="218"/>
    </row>
    <row r="771" spans="1:50" ht="24" hidden="1" customHeight="1" x14ac:dyDescent="0.15">
      <c r="A771" s="216"/>
      <c r="B771" s="224"/>
      <c r="C771" s="625" t="s">
        <v>5786</v>
      </c>
      <c r="D771" s="625"/>
      <c r="E771" s="625" t="s">
        <v>5796</v>
      </c>
      <c r="F771" s="625" t="s">
        <v>5786</v>
      </c>
      <c r="G771" s="625" t="s">
        <v>5786</v>
      </c>
      <c r="H771" s="683"/>
      <c r="I771" s="626">
        <v>13137</v>
      </c>
      <c r="J771" s="626"/>
      <c r="K771" s="626"/>
      <c r="L771" s="625" t="s">
        <v>154</v>
      </c>
      <c r="M771" s="626">
        <v>68</v>
      </c>
      <c r="N771" s="626">
        <v>105</v>
      </c>
      <c r="O771" s="626">
        <v>7738</v>
      </c>
      <c r="P771" s="626">
        <v>1</v>
      </c>
      <c r="Q771" s="626"/>
      <c r="R771" s="626"/>
      <c r="S771" s="625"/>
      <c r="T771" s="625"/>
      <c r="U771" s="625">
        <v>2008</v>
      </c>
      <c r="V771" s="626"/>
      <c r="W771" s="625"/>
      <c r="X771" s="706"/>
      <c r="Y771" s="706"/>
      <c r="Z771" s="706"/>
      <c r="AA771" s="683"/>
      <c r="AB771" s="626">
        <v>791</v>
      </c>
      <c r="AC771" s="625"/>
      <c r="AD771" s="625"/>
      <c r="AE771" s="683"/>
      <c r="AF771" s="683"/>
      <c r="AG771" s="683"/>
      <c r="AH771" s="683"/>
      <c r="AI771" s="706"/>
      <c r="AJ771" s="683"/>
      <c r="AK771" s="683"/>
      <c r="AL771" s="683"/>
      <c r="AM771" s="683"/>
      <c r="AN771" s="683"/>
      <c r="AO771" s="683"/>
      <c r="AP771" s="683"/>
      <c r="AQ771" s="683"/>
      <c r="AR771" s="683"/>
      <c r="AS771" s="683"/>
      <c r="AT771" s="683"/>
      <c r="AU771" s="683"/>
      <c r="AV771" s="683"/>
      <c r="AW771" s="683"/>
      <c r="AX771" s="218"/>
    </row>
    <row r="772" spans="1:50" ht="24" hidden="1" customHeight="1" x14ac:dyDescent="0.15">
      <c r="A772" s="216"/>
      <c r="B772" s="224"/>
      <c r="C772" s="625" t="s">
        <v>5797</v>
      </c>
      <c r="D772" s="625" t="s">
        <v>5745</v>
      </c>
      <c r="E772" s="625" t="s">
        <v>5798</v>
      </c>
      <c r="F772" s="625" t="s">
        <v>5797</v>
      </c>
      <c r="G772" s="625" t="s">
        <v>5797</v>
      </c>
      <c r="H772" s="683" t="s">
        <v>5747</v>
      </c>
      <c r="I772" s="626">
        <v>9869</v>
      </c>
      <c r="J772" s="626"/>
      <c r="K772" s="626"/>
      <c r="L772" s="625" t="s">
        <v>154</v>
      </c>
      <c r="M772" s="626">
        <v>75</v>
      </c>
      <c r="N772" s="626">
        <v>110</v>
      </c>
      <c r="O772" s="626">
        <v>8250</v>
      </c>
      <c r="P772" s="626">
        <v>1</v>
      </c>
      <c r="Q772" s="626"/>
      <c r="R772" s="626"/>
      <c r="S772" s="625"/>
      <c r="T772" s="625"/>
      <c r="U772" s="625">
        <v>2004</v>
      </c>
      <c r="V772" s="706">
        <v>3054</v>
      </c>
      <c r="W772" s="706">
        <v>500</v>
      </c>
      <c r="X772" s="706">
        <v>665</v>
      </c>
      <c r="Y772" s="706">
        <v>176</v>
      </c>
      <c r="Z772" s="706"/>
      <c r="AA772" s="683"/>
      <c r="AB772" s="626">
        <v>277</v>
      </c>
      <c r="AC772" s="625"/>
      <c r="AD772" s="625"/>
      <c r="AE772" s="683"/>
      <c r="AF772" s="683"/>
      <c r="AG772" s="683"/>
      <c r="AH772" s="683"/>
      <c r="AI772" s="706"/>
      <c r="AJ772" s="683"/>
      <c r="AK772" s="683" t="s">
        <v>5748</v>
      </c>
      <c r="AL772" s="683" t="s">
        <v>1585</v>
      </c>
      <c r="AM772" s="683">
        <v>1239</v>
      </c>
      <c r="AN772" s="683"/>
      <c r="AO772" s="683"/>
      <c r="AP772" s="683"/>
      <c r="AQ772" s="683"/>
      <c r="AR772" s="683"/>
      <c r="AS772" s="683"/>
      <c r="AT772" s="683"/>
      <c r="AU772" s="683"/>
      <c r="AV772" s="683"/>
      <c r="AW772" s="683"/>
      <c r="AX772" s="218"/>
    </row>
    <row r="773" spans="1:50" ht="24" hidden="1" customHeight="1" x14ac:dyDescent="0.15">
      <c r="A773" s="216"/>
      <c r="B773" s="224"/>
      <c r="C773" s="625" t="s">
        <v>5797</v>
      </c>
      <c r="D773" s="625" t="s">
        <v>5787</v>
      </c>
      <c r="E773" s="625" t="s">
        <v>5799</v>
      </c>
      <c r="F773" s="625" t="s">
        <v>5797</v>
      </c>
      <c r="G773" s="626" t="s">
        <v>5797</v>
      </c>
      <c r="H773" s="626" t="s">
        <v>5790</v>
      </c>
      <c r="I773" s="626">
        <v>45795</v>
      </c>
      <c r="J773" s="625">
        <v>623</v>
      </c>
      <c r="K773" s="626">
        <v>637</v>
      </c>
      <c r="L773" s="625" t="s">
        <v>154</v>
      </c>
      <c r="M773" s="626">
        <v>68</v>
      </c>
      <c r="N773" s="626">
        <v>105</v>
      </c>
      <c r="O773" s="626">
        <v>7140</v>
      </c>
      <c r="P773" s="626">
        <v>1</v>
      </c>
      <c r="Q773" s="625">
        <v>80</v>
      </c>
      <c r="R773" s="625">
        <v>300</v>
      </c>
      <c r="S773" s="625" t="s">
        <v>5800</v>
      </c>
      <c r="T773" s="626" t="s">
        <v>5801</v>
      </c>
      <c r="U773" s="625">
        <v>2014</v>
      </c>
      <c r="V773" s="706">
        <v>502</v>
      </c>
      <c r="W773" s="706" t="s">
        <v>5802</v>
      </c>
      <c r="X773" s="706">
        <v>410</v>
      </c>
      <c r="Y773" s="706"/>
      <c r="Z773" s="706"/>
      <c r="AA773" s="683"/>
      <c r="AB773" s="626">
        <v>502</v>
      </c>
      <c r="AC773" s="625" t="s">
        <v>5802</v>
      </c>
      <c r="AD773" s="625">
        <v>2000</v>
      </c>
      <c r="AE773" s="683"/>
      <c r="AF773" s="683"/>
      <c r="AG773" s="683"/>
      <c r="AH773" s="683"/>
      <c r="AI773" s="706"/>
      <c r="AJ773" s="683"/>
      <c r="AK773" s="683"/>
      <c r="AL773" s="683"/>
      <c r="AM773" s="683"/>
      <c r="AN773" s="683"/>
      <c r="AO773" s="683"/>
      <c r="AP773" s="683"/>
      <c r="AQ773" s="683"/>
      <c r="AR773" s="683"/>
      <c r="AS773" s="683"/>
      <c r="AT773" s="683"/>
      <c r="AU773" s="683"/>
      <c r="AV773" s="683"/>
      <c r="AW773" s="683"/>
      <c r="AX773" s="218"/>
    </row>
    <row r="774" spans="1:50" ht="24" hidden="1" customHeight="1" x14ac:dyDescent="0.15">
      <c r="A774" s="216"/>
      <c r="B774" s="224"/>
      <c r="C774" s="625" t="s">
        <v>5797</v>
      </c>
      <c r="D774" s="625" t="s">
        <v>5803</v>
      </c>
      <c r="E774" s="625" t="s">
        <v>5804</v>
      </c>
      <c r="F774" s="625" t="s">
        <v>5797</v>
      </c>
      <c r="G774" s="626" t="s">
        <v>5797</v>
      </c>
      <c r="H774" s="626" t="s">
        <v>5805</v>
      </c>
      <c r="I774" s="626">
        <v>20916</v>
      </c>
      <c r="J774" s="625"/>
      <c r="K774" s="626"/>
      <c r="L774" s="625" t="s">
        <v>154</v>
      </c>
      <c r="M774" s="626">
        <v>75</v>
      </c>
      <c r="N774" s="626">
        <v>110</v>
      </c>
      <c r="O774" s="626">
        <v>8250</v>
      </c>
      <c r="P774" s="626">
        <v>1</v>
      </c>
      <c r="Q774" s="625"/>
      <c r="R774" s="625"/>
      <c r="S774" s="625"/>
      <c r="T774" s="626"/>
      <c r="U774" s="625">
        <v>2004</v>
      </c>
      <c r="V774" s="218">
        <v>430</v>
      </c>
      <c r="W774" s="706">
        <v>750</v>
      </c>
      <c r="X774" s="706"/>
      <c r="Y774" s="706"/>
      <c r="Z774" s="706"/>
      <c r="AA774" s="683"/>
      <c r="AB774" s="626">
        <v>350</v>
      </c>
      <c r="AC774" s="626" t="s">
        <v>5806</v>
      </c>
      <c r="AD774" s="625"/>
      <c r="AE774" s="683"/>
      <c r="AF774" s="683"/>
      <c r="AG774" s="683"/>
      <c r="AH774" s="683"/>
      <c r="AI774" s="706"/>
      <c r="AJ774" s="683"/>
      <c r="AK774" s="683"/>
      <c r="AL774" s="683"/>
      <c r="AM774" s="683"/>
      <c r="AN774" s="683"/>
      <c r="AO774" s="683"/>
      <c r="AP774" s="683"/>
      <c r="AQ774" s="683"/>
      <c r="AR774" s="683"/>
      <c r="AS774" s="683"/>
      <c r="AT774" s="683"/>
      <c r="AU774" s="683"/>
      <c r="AV774" s="683"/>
      <c r="AW774" s="683"/>
      <c r="AX774" s="218"/>
    </row>
    <row r="775" spans="1:50" ht="24" hidden="1" customHeight="1" x14ac:dyDescent="0.15">
      <c r="A775" s="216"/>
      <c r="B775" s="224"/>
      <c r="C775" s="625" t="s">
        <v>5797</v>
      </c>
      <c r="D775" s="625" t="s">
        <v>5807</v>
      </c>
      <c r="E775" s="625" t="s">
        <v>5808</v>
      </c>
      <c r="F775" s="625" t="s">
        <v>5797</v>
      </c>
      <c r="G775" s="625" t="s">
        <v>5797</v>
      </c>
      <c r="H775" s="683"/>
      <c r="I775" s="626">
        <v>1125</v>
      </c>
      <c r="J775" s="626"/>
      <c r="K775" s="626"/>
      <c r="L775" s="625" t="s">
        <v>310</v>
      </c>
      <c r="M775" s="626">
        <v>25</v>
      </c>
      <c r="N775" s="626">
        <v>45</v>
      </c>
      <c r="O775" s="626">
        <v>1125</v>
      </c>
      <c r="P775" s="626">
        <v>1</v>
      </c>
      <c r="Q775" s="626"/>
      <c r="R775" s="626"/>
      <c r="S775" s="625"/>
      <c r="T775" s="625"/>
      <c r="U775" s="625">
        <v>2011</v>
      </c>
      <c r="V775" s="706">
        <v>430</v>
      </c>
      <c r="W775" s="706">
        <v>750</v>
      </c>
      <c r="X775" s="706"/>
      <c r="Y775" s="706"/>
      <c r="Z775" s="706"/>
      <c r="AA775" s="683"/>
      <c r="AB775" s="626">
        <v>145</v>
      </c>
      <c r="AC775" s="625" t="s">
        <v>5806</v>
      </c>
      <c r="AD775" s="625"/>
      <c r="AE775" s="683"/>
      <c r="AF775" s="683"/>
      <c r="AG775" s="683"/>
      <c r="AH775" s="683"/>
      <c r="AI775" s="706"/>
      <c r="AJ775" s="683"/>
      <c r="AK775" s="683"/>
      <c r="AL775" s="683"/>
      <c r="AM775" s="683"/>
      <c r="AN775" s="683"/>
      <c r="AO775" s="683"/>
      <c r="AP775" s="683"/>
      <c r="AQ775" s="683"/>
      <c r="AR775" s="683"/>
      <c r="AS775" s="683"/>
      <c r="AT775" s="683"/>
      <c r="AU775" s="683"/>
      <c r="AV775" s="683"/>
      <c r="AW775" s="683"/>
      <c r="AX775" s="218"/>
    </row>
    <row r="776" spans="1:50" ht="24" hidden="1" customHeight="1" x14ac:dyDescent="0.15">
      <c r="A776" s="216"/>
      <c r="B776" s="224"/>
      <c r="C776" s="625" t="s">
        <v>5797</v>
      </c>
      <c r="D776" s="625" t="s">
        <v>5807</v>
      </c>
      <c r="E776" s="625" t="s">
        <v>5809</v>
      </c>
      <c r="F776" s="625" t="s">
        <v>5797</v>
      </c>
      <c r="G776" s="625" t="s">
        <v>5797</v>
      </c>
      <c r="H776" s="683">
        <v>25742</v>
      </c>
      <c r="I776" s="626">
        <v>25742</v>
      </c>
      <c r="J776" s="626"/>
      <c r="K776" s="626"/>
      <c r="L776" s="625" t="s">
        <v>310</v>
      </c>
      <c r="M776" s="626">
        <v>64</v>
      </c>
      <c r="N776" s="626">
        <v>100</v>
      </c>
      <c r="O776" s="626">
        <v>6400</v>
      </c>
      <c r="P776" s="626">
        <v>1</v>
      </c>
      <c r="Q776" s="626">
        <v>130</v>
      </c>
      <c r="R776" s="626">
        <v>130</v>
      </c>
      <c r="S776" s="625" t="s">
        <v>185</v>
      </c>
      <c r="T776" s="625" t="s">
        <v>804</v>
      </c>
      <c r="U776" s="625">
        <v>2015</v>
      </c>
      <c r="V776" s="706" t="s">
        <v>5810</v>
      </c>
      <c r="W776" s="706">
        <v>750</v>
      </c>
      <c r="X776" s="706"/>
      <c r="Y776" s="706"/>
      <c r="Z776" s="706"/>
      <c r="AA776" s="683"/>
      <c r="AB776" s="626">
        <v>2235</v>
      </c>
      <c r="AC776" s="625">
        <v>2235</v>
      </c>
      <c r="AD776" s="625"/>
      <c r="AE776" s="683"/>
      <c r="AF776" s="683"/>
      <c r="AG776" s="683"/>
      <c r="AH776" s="683"/>
      <c r="AI776" s="706"/>
      <c r="AJ776" s="683"/>
      <c r="AK776" s="683"/>
      <c r="AL776" s="683"/>
      <c r="AM776" s="683"/>
      <c r="AN776" s="683"/>
      <c r="AO776" s="683"/>
      <c r="AP776" s="683"/>
      <c r="AQ776" s="683"/>
      <c r="AR776" s="683"/>
      <c r="AS776" s="683"/>
      <c r="AT776" s="683"/>
      <c r="AU776" s="683"/>
      <c r="AV776" s="683"/>
      <c r="AW776" s="683"/>
      <c r="AX776" s="218"/>
    </row>
    <row r="777" spans="1:50" ht="24" hidden="1" customHeight="1" x14ac:dyDescent="0.15">
      <c r="A777" s="216"/>
      <c r="B777" s="224"/>
      <c r="C777" s="625" t="s">
        <v>5797</v>
      </c>
      <c r="D777" s="625"/>
      <c r="E777" s="625" t="s">
        <v>5811</v>
      </c>
      <c r="F777" s="625" t="s">
        <v>5812</v>
      </c>
      <c r="G777" s="625" t="s">
        <v>5797</v>
      </c>
      <c r="H777" s="683"/>
      <c r="I777" s="626">
        <v>25000</v>
      </c>
      <c r="J777" s="626"/>
      <c r="K777" s="626"/>
      <c r="L777" s="625" t="s">
        <v>310</v>
      </c>
      <c r="M777" s="626">
        <v>66</v>
      </c>
      <c r="N777" s="626">
        <v>104</v>
      </c>
      <c r="O777" s="626">
        <v>7700</v>
      </c>
      <c r="P777" s="626">
        <v>1</v>
      </c>
      <c r="Q777" s="626"/>
      <c r="R777" s="626"/>
      <c r="S777" s="625"/>
      <c r="T777" s="625"/>
      <c r="U777" s="625">
        <v>2016</v>
      </c>
      <c r="V777" s="706"/>
      <c r="W777" s="706"/>
      <c r="X777" s="706"/>
      <c r="Y777" s="706"/>
      <c r="Z777" s="706"/>
      <c r="AA777" s="683"/>
      <c r="AB777" s="626">
        <v>1600</v>
      </c>
      <c r="AC777" s="625"/>
      <c r="AD777" s="625"/>
      <c r="AE777" s="683"/>
      <c r="AF777" s="683"/>
      <c r="AG777" s="683"/>
      <c r="AH777" s="683"/>
      <c r="AI777" s="706"/>
      <c r="AJ777" s="683"/>
      <c r="AK777" s="683"/>
      <c r="AL777" s="683"/>
      <c r="AM777" s="683"/>
      <c r="AN777" s="683"/>
      <c r="AO777" s="683"/>
      <c r="AP777" s="683"/>
      <c r="AQ777" s="683"/>
      <c r="AR777" s="683"/>
      <c r="AS777" s="683"/>
      <c r="AT777" s="683"/>
      <c r="AU777" s="683"/>
      <c r="AV777" s="683"/>
      <c r="AW777" s="683"/>
      <c r="AX777" s="218"/>
    </row>
    <row r="778" spans="1:50" ht="24" hidden="1" customHeight="1" x14ac:dyDescent="0.15">
      <c r="A778" s="216"/>
      <c r="B778" s="224"/>
      <c r="C778" s="625" t="s">
        <v>16230</v>
      </c>
      <c r="D778" s="625"/>
      <c r="E778" s="625" t="s">
        <v>16231</v>
      </c>
      <c r="F778" s="625" t="s">
        <v>16230</v>
      </c>
      <c r="G778" s="625" t="s">
        <v>16230</v>
      </c>
      <c r="H778" s="683"/>
      <c r="I778" s="626">
        <v>1215</v>
      </c>
      <c r="J778" s="626"/>
      <c r="K778" s="626"/>
      <c r="L778" s="625" t="s">
        <v>2195</v>
      </c>
      <c r="M778" s="626">
        <v>23</v>
      </c>
      <c r="N778" s="626">
        <v>45</v>
      </c>
      <c r="O778" s="626">
        <v>1035</v>
      </c>
      <c r="P778" s="626">
        <v>1</v>
      </c>
      <c r="Q778" s="626"/>
      <c r="R778" s="626"/>
      <c r="S778" s="625"/>
      <c r="T778" s="625"/>
      <c r="U778" s="625">
        <v>2021</v>
      </c>
      <c r="V778" s="706"/>
      <c r="W778" s="706"/>
      <c r="X778" s="706"/>
      <c r="Y778" s="706"/>
      <c r="Z778" s="706"/>
      <c r="AA778" s="683"/>
      <c r="AB778" s="626">
        <v>184</v>
      </c>
      <c r="AC778" s="625"/>
      <c r="AD778" s="625"/>
      <c r="AE778" s="683"/>
      <c r="AF778" s="683"/>
      <c r="AG778" s="683"/>
      <c r="AH778" s="683"/>
      <c r="AI778" s="706"/>
      <c r="AJ778" s="683"/>
      <c r="AK778" s="683"/>
      <c r="AL778" s="683"/>
      <c r="AM778" s="683"/>
      <c r="AN778" s="683"/>
      <c r="AO778" s="683"/>
      <c r="AP778" s="683"/>
      <c r="AQ778" s="683"/>
      <c r="AR778" s="683"/>
      <c r="AS778" s="683"/>
      <c r="AT778" s="683"/>
      <c r="AU778" s="683"/>
      <c r="AV778" s="683"/>
      <c r="AW778" s="683"/>
      <c r="AX778" s="218"/>
    </row>
    <row r="779" spans="1:50" ht="24" hidden="1" customHeight="1" x14ac:dyDescent="0.15">
      <c r="A779" s="216"/>
      <c r="B779" s="224"/>
      <c r="C779" s="625" t="s">
        <v>5813</v>
      </c>
      <c r="D779" s="625"/>
      <c r="E779" s="625" t="s">
        <v>17389</v>
      </c>
      <c r="F779" s="625" t="s">
        <v>5813</v>
      </c>
      <c r="G779" s="625" t="s">
        <v>5813</v>
      </c>
      <c r="H779" s="683"/>
      <c r="I779" s="626">
        <v>7150</v>
      </c>
      <c r="J779" s="626"/>
      <c r="K779" s="626"/>
      <c r="L779" s="625" t="s">
        <v>154</v>
      </c>
      <c r="M779" s="626">
        <v>68</v>
      </c>
      <c r="N779" s="626">
        <v>105</v>
      </c>
      <c r="O779" s="626">
        <v>7140</v>
      </c>
      <c r="P779" s="626">
        <v>1</v>
      </c>
      <c r="Q779" s="626"/>
      <c r="R779" s="626"/>
      <c r="S779" s="625"/>
      <c r="T779" s="625"/>
      <c r="U779" s="625">
        <v>2006</v>
      </c>
      <c r="V779" s="706"/>
      <c r="W779" s="706"/>
      <c r="X779" s="706"/>
      <c r="Y779" s="706"/>
      <c r="Z779" s="706"/>
      <c r="AA779" s="683"/>
      <c r="AB779" s="626"/>
      <c r="AC779" s="625"/>
      <c r="AD779" s="625"/>
      <c r="AE779" s="683"/>
      <c r="AF779" s="683"/>
      <c r="AG779" s="683"/>
      <c r="AH779" s="683"/>
      <c r="AI779" s="706"/>
      <c r="AJ779" s="683"/>
      <c r="AK779" s="683"/>
      <c r="AL779" s="683"/>
      <c r="AM779" s="683"/>
      <c r="AN779" s="683"/>
      <c r="AO779" s="683"/>
      <c r="AP779" s="683"/>
      <c r="AQ779" s="683"/>
      <c r="AR779" s="683"/>
      <c r="AS779" s="683"/>
      <c r="AT779" s="683"/>
      <c r="AU779" s="683"/>
      <c r="AV779" s="683"/>
      <c r="AW779" s="683"/>
      <c r="AX779" s="218"/>
    </row>
    <row r="780" spans="1:50" ht="24" hidden="1" customHeight="1" x14ac:dyDescent="0.15">
      <c r="A780" s="216"/>
      <c r="B780" s="224"/>
      <c r="C780" s="625" t="s">
        <v>12036</v>
      </c>
      <c r="D780" s="625"/>
      <c r="E780" s="625" t="s">
        <v>16232</v>
      </c>
      <c r="F780" s="625" t="s">
        <v>12036</v>
      </c>
      <c r="G780" s="625" t="s">
        <v>12036</v>
      </c>
      <c r="H780" s="683"/>
      <c r="I780" s="626">
        <v>30387</v>
      </c>
      <c r="J780" s="626"/>
      <c r="K780" s="626"/>
      <c r="L780" s="625" t="s">
        <v>2195</v>
      </c>
      <c r="M780" s="626"/>
      <c r="N780" s="626"/>
      <c r="O780" s="626">
        <v>8227</v>
      </c>
      <c r="P780" s="626">
        <v>1</v>
      </c>
      <c r="Q780" s="626"/>
      <c r="R780" s="626"/>
      <c r="S780" s="625"/>
      <c r="T780" s="625"/>
      <c r="U780" s="625">
        <v>2021</v>
      </c>
      <c r="V780" s="706"/>
      <c r="W780" s="706"/>
      <c r="X780" s="706"/>
      <c r="Y780" s="706"/>
      <c r="Z780" s="706"/>
      <c r="AA780" s="683"/>
      <c r="AB780" s="626">
        <v>4780</v>
      </c>
      <c r="AC780" s="625"/>
      <c r="AD780" s="625"/>
      <c r="AE780" s="683"/>
      <c r="AF780" s="683"/>
      <c r="AG780" s="683"/>
      <c r="AH780" s="683"/>
      <c r="AI780" s="706"/>
      <c r="AJ780" s="683"/>
      <c r="AK780" s="683"/>
      <c r="AL780" s="683"/>
      <c r="AM780" s="683"/>
      <c r="AN780" s="683"/>
      <c r="AO780" s="683"/>
      <c r="AP780" s="683"/>
      <c r="AQ780" s="683"/>
      <c r="AR780" s="683"/>
      <c r="AS780" s="683"/>
      <c r="AT780" s="683"/>
      <c r="AU780" s="683"/>
      <c r="AV780" s="683"/>
      <c r="AW780" s="683"/>
      <c r="AX780" s="218"/>
    </row>
    <row r="781" spans="1:50" ht="24" hidden="1" customHeight="1" x14ac:dyDescent="0.15">
      <c r="A781" s="216"/>
      <c r="B781" s="224"/>
      <c r="C781" s="625" t="s">
        <v>5814</v>
      </c>
      <c r="D781" s="625" t="s">
        <v>5803</v>
      </c>
      <c r="E781" s="625" t="s">
        <v>5815</v>
      </c>
      <c r="F781" s="625" t="s">
        <v>5814</v>
      </c>
      <c r="G781" s="625" t="s">
        <v>11677</v>
      </c>
      <c r="H781" s="683" t="s">
        <v>5805</v>
      </c>
      <c r="I781" s="626">
        <v>16462</v>
      </c>
      <c r="J781" s="626">
        <v>60</v>
      </c>
      <c r="K781" s="626">
        <v>60</v>
      </c>
      <c r="L781" s="625" t="s">
        <v>310</v>
      </c>
      <c r="M781" s="626">
        <v>64</v>
      </c>
      <c r="N781" s="626">
        <v>100</v>
      </c>
      <c r="O781" s="626">
        <v>6400</v>
      </c>
      <c r="P781" s="626">
        <v>1</v>
      </c>
      <c r="Q781" s="626">
        <v>300</v>
      </c>
      <c r="R781" s="626">
        <v>1000</v>
      </c>
      <c r="S781" s="625" t="s">
        <v>185</v>
      </c>
      <c r="T781" s="625" t="s">
        <v>5791</v>
      </c>
      <c r="U781" s="625">
        <v>2004</v>
      </c>
      <c r="V781" s="706">
        <v>430</v>
      </c>
      <c r="W781" s="706">
        <v>750</v>
      </c>
      <c r="X781" s="706"/>
      <c r="Y781" s="706"/>
      <c r="Z781" s="706"/>
      <c r="AA781" s="683"/>
      <c r="AB781" s="626">
        <v>300</v>
      </c>
      <c r="AC781" s="625" t="s">
        <v>5806</v>
      </c>
      <c r="AD781" s="625"/>
      <c r="AE781" s="683"/>
      <c r="AF781" s="683"/>
      <c r="AG781" s="683"/>
      <c r="AH781" s="683"/>
      <c r="AI781" s="706"/>
      <c r="AJ781" s="683"/>
      <c r="AK781" s="683"/>
      <c r="AL781" s="683"/>
      <c r="AM781" s="683"/>
      <c r="AN781" s="683"/>
      <c r="AO781" s="683"/>
      <c r="AP781" s="683"/>
      <c r="AQ781" s="683"/>
      <c r="AR781" s="683"/>
      <c r="AS781" s="683"/>
      <c r="AT781" s="683"/>
      <c r="AU781" s="683"/>
      <c r="AV781" s="683"/>
      <c r="AW781" s="683"/>
      <c r="AX781" s="218"/>
    </row>
    <row r="782" spans="1:50" ht="24" hidden="1" customHeight="1" x14ac:dyDescent="0.15">
      <c r="A782" s="216"/>
      <c r="B782" s="224"/>
      <c r="C782" s="613" t="s">
        <v>5814</v>
      </c>
      <c r="D782" s="613" t="s">
        <v>5803</v>
      </c>
      <c r="E782" s="613" t="s">
        <v>17390</v>
      </c>
      <c r="F782" s="613" t="s">
        <v>5814</v>
      </c>
      <c r="G782" s="613" t="s">
        <v>11677</v>
      </c>
      <c r="H782" s="613" t="s">
        <v>5805</v>
      </c>
      <c r="I782" s="614">
        <v>78640</v>
      </c>
      <c r="J782" s="614">
        <v>228.13</v>
      </c>
      <c r="K782" s="614">
        <v>332.3</v>
      </c>
      <c r="L782" s="613" t="s">
        <v>154</v>
      </c>
      <c r="M782" s="614">
        <v>60</v>
      </c>
      <c r="N782" s="614">
        <v>100</v>
      </c>
      <c r="O782" s="614">
        <v>6000</v>
      </c>
      <c r="P782" s="614">
        <v>1</v>
      </c>
      <c r="Q782" s="776">
        <v>500</v>
      </c>
      <c r="R782" s="614">
        <v>1500</v>
      </c>
      <c r="S782" s="613" t="s">
        <v>185</v>
      </c>
      <c r="T782" s="613" t="s">
        <v>5791</v>
      </c>
      <c r="U782" s="613">
        <v>1997</v>
      </c>
      <c r="V782" s="613">
        <v>430</v>
      </c>
      <c r="W782" s="613">
        <v>750</v>
      </c>
      <c r="X782" s="613"/>
      <c r="Y782" s="613"/>
      <c r="Z782" s="613"/>
      <c r="AA782" s="613"/>
      <c r="AB782" s="614">
        <v>1180</v>
      </c>
      <c r="AC782" s="613" t="s">
        <v>5806</v>
      </c>
      <c r="AD782" s="613"/>
      <c r="AE782" s="613"/>
      <c r="AF782" s="613"/>
      <c r="AG782" s="613"/>
      <c r="AH782" s="613"/>
      <c r="AI782" s="613"/>
      <c r="AJ782" s="613"/>
      <c r="AK782" s="613"/>
      <c r="AL782" s="613"/>
      <c r="AM782" s="613"/>
      <c r="AN782" s="613"/>
      <c r="AO782" s="613"/>
      <c r="AP782" s="613"/>
      <c r="AQ782" s="613"/>
      <c r="AR782" s="613"/>
      <c r="AS782" s="613"/>
      <c r="AT782" s="613"/>
      <c r="AU782" s="613"/>
      <c r="AV782" s="613"/>
      <c r="AW782" s="613"/>
      <c r="AX782" s="215"/>
    </row>
    <row r="783" spans="1:50" ht="24" hidden="1" customHeight="1" x14ac:dyDescent="0.15">
      <c r="A783" s="216"/>
      <c r="B783" s="224"/>
      <c r="C783" s="613" t="s">
        <v>5814</v>
      </c>
      <c r="D783" s="613"/>
      <c r="E783" s="680" t="s">
        <v>5816</v>
      </c>
      <c r="F783" s="613" t="s">
        <v>5814</v>
      </c>
      <c r="G783" s="613" t="s">
        <v>11677</v>
      </c>
      <c r="H783" s="613"/>
      <c r="I783" s="614">
        <v>182133</v>
      </c>
      <c r="J783" s="614"/>
      <c r="K783" s="614"/>
      <c r="L783" s="613" t="s">
        <v>310</v>
      </c>
      <c r="M783" s="614">
        <v>51</v>
      </c>
      <c r="N783" s="614">
        <v>46</v>
      </c>
      <c r="O783" s="614">
        <v>2355</v>
      </c>
      <c r="P783" s="614">
        <v>1</v>
      </c>
      <c r="Q783" s="614"/>
      <c r="R783" s="614"/>
      <c r="S783" s="613"/>
      <c r="T783" s="613"/>
      <c r="U783" s="613">
        <v>2013</v>
      </c>
      <c r="V783" s="613"/>
      <c r="W783" s="613"/>
      <c r="X783" s="613"/>
      <c r="Y783" s="613"/>
      <c r="Z783" s="613"/>
      <c r="AA783" s="613"/>
      <c r="AB783" s="614"/>
      <c r="AC783" s="613"/>
      <c r="AD783" s="613"/>
      <c r="AE783" s="613"/>
      <c r="AF783" s="613"/>
      <c r="AG783" s="613"/>
      <c r="AH783" s="613"/>
      <c r="AI783" s="613"/>
      <c r="AJ783" s="613"/>
      <c r="AK783" s="613"/>
      <c r="AL783" s="613"/>
      <c r="AM783" s="613"/>
      <c r="AN783" s="613"/>
      <c r="AO783" s="613"/>
      <c r="AP783" s="613"/>
      <c r="AQ783" s="613"/>
      <c r="AR783" s="613"/>
      <c r="AS783" s="613"/>
      <c r="AT783" s="613"/>
      <c r="AU783" s="613"/>
      <c r="AV783" s="613"/>
      <c r="AW783" s="613"/>
      <c r="AX783" s="215"/>
    </row>
    <row r="784" spans="1:50" ht="24" hidden="1" customHeight="1" x14ac:dyDescent="0.15">
      <c r="A784" s="216"/>
      <c r="B784" s="224"/>
      <c r="C784" s="613" t="s">
        <v>5814</v>
      </c>
      <c r="D784" s="613"/>
      <c r="E784" s="680" t="s">
        <v>14066</v>
      </c>
      <c r="F784" s="613" t="s">
        <v>5814</v>
      </c>
      <c r="G784" s="613" t="s">
        <v>11677</v>
      </c>
      <c r="H784" s="613"/>
      <c r="I784" s="614">
        <v>52607</v>
      </c>
      <c r="J784" s="614"/>
      <c r="K784" s="614"/>
      <c r="L784" s="613" t="s">
        <v>310</v>
      </c>
      <c r="M784" s="614">
        <v>78</v>
      </c>
      <c r="N784" s="614">
        <v>115</v>
      </c>
      <c r="O784" s="614">
        <v>8970</v>
      </c>
      <c r="P784" s="614">
        <v>1</v>
      </c>
      <c r="Q784" s="614"/>
      <c r="R784" s="614"/>
      <c r="S784" s="613" t="s">
        <v>185</v>
      </c>
      <c r="T784" s="613" t="s">
        <v>784</v>
      </c>
      <c r="U784" s="613">
        <v>2019</v>
      </c>
      <c r="V784" s="613"/>
      <c r="W784" s="613"/>
      <c r="X784" s="613"/>
      <c r="Y784" s="613"/>
      <c r="Z784" s="613"/>
      <c r="AA784" s="613"/>
      <c r="AB784" s="614"/>
      <c r="AC784" s="613"/>
      <c r="AD784" s="613"/>
      <c r="AE784" s="613"/>
      <c r="AF784" s="613"/>
      <c r="AG784" s="613"/>
      <c r="AH784" s="613"/>
      <c r="AI784" s="613"/>
      <c r="AJ784" s="613"/>
      <c r="AK784" s="613"/>
      <c r="AL784" s="613"/>
      <c r="AM784" s="613"/>
      <c r="AN784" s="613"/>
      <c r="AO784" s="613"/>
      <c r="AP784" s="613"/>
      <c r="AQ784" s="613"/>
      <c r="AR784" s="613"/>
      <c r="AS784" s="613"/>
      <c r="AT784" s="613"/>
      <c r="AU784" s="613"/>
      <c r="AV784" s="613"/>
      <c r="AW784" s="613"/>
      <c r="AX784" s="215"/>
    </row>
    <row r="785" spans="1:50" ht="24" hidden="1" customHeight="1" x14ac:dyDescent="0.15">
      <c r="A785" s="216"/>
      <c r="B785" s="224"/>
      <c r="C785" s="613" t="s">
        <v>5817</v>
      </c>
      <c r="D785" s="613"/>
      <c r="E785" s="680" t="s">
        <v>5818</v>
      </c>
      <c r="F785" s="613" t="s">
        <v>5817</v>
      </c>
      <c r="G785" s="613" t="s">
        <v>16011</v>
      </c>
      <c r="H785" s="613"/>
      <c r="I785" s="614">
        <v>27141</v>
      </c>
      <c r="J785" s="614">
        <v>180.49</v>
      </c>
      <c r="K785" s="614">
        <v>236.79</v>
      </c>
      <c r="L785" s="613" t="s">
        <v>310</v>
      </c>
      <c r="M785" s="614">
        <v>68</v>
      </c>
      <c r="N785" s="614">
        <v>105</v>
      </c>
      <c r="O785" s="614">
        <v>14280</v>
      </c>
      <c r="P785" s="614">
        <v>2</v>
      </c>
      <c r="Q785" s="614"/>
      <c r="R785" s="614"/>
      <c r="S785" s="613"/>
      <c r="T785" s="613"/>
      <c r="U785" s="613">
        <v>2011</v>
      </c>
      <c r="V785" s="613"/>
      <c r="W785" s="613"/>
      <c r="X785" s="613"/>
      <c r="Y785" s="613"/>
      <c r="Z785" s="613"/>
      <c r="AA785" s="613"/>
      <c r="AB785" s="614">
        <v>5836</v>
      </c>
      <c r="AC785" s="613"/>
      <c r="AD785" s="613"/>
      <c r="AE785" s="613"/>
      <c r="AF785" s="613"/>
      <c r="AG785" s="613"/>
      <c r="AH785" s="613"/>
      <c r="AI785" s="613"/>
      <c r="AJ785" s="613"/>
      <c r="AK785" s="613"/>
      <c r="AL785" s="613"/>
      <c r="AM785" s="613"/>
      <c r="AN785" s="613"/>
      <c r="AO785" s="613"/>
      <c r="AP785" s="613"/>
      <c r="AQ785" s="613"/>
      <c r="AR785" s="613"/>
      <c r="AS785" s="613"/>
      <c r="AT785" s="613"/>
      <c r="AU785" s="613"/>
      <c r="AV785" s="613"/>
      <c r="AW785" s="613"/>
      <c r="AX785" s="215"/>
    </row>
    <row r="786" spans="1:50" ht="24" hidden="1" customHeight="1" x14ac:dyDescent="0.15">
      <c r="A786" s="216"/>
      <c r="B786" s="224"/>
      <c r="C786" s="613" t="s">
        <v>5819</v>
      </c>
      <c r="D786" s="613"/>
      <c r="E786" s="613" t="s">
        <v>5820</v>
      </c>
      <c r="F786" s="613" t="s">
        <v>5819</v>
      </c>
      <c r="G786" s="613" t="s">
        <v>5819</v>
      </c>
      <c r="H786" s="613"/>
      <c r="I786" s="614">
        <v>17940</v>
      </c>
      <c r="J786" s="614"/>
      <c r="K786" s="614"/>
      <c r="L786" s="613" t="s">
        <v>3482</v>
      </c>
      <c r="M786" s="614">
        <v>78</v>
      </c>
      <c r="N786" s="614">
        <v>115</v>
      </c>
      <c r="O786" s="614">
        <v>17940</v>
      </c>
      <c r="P786" s="614">
        <v>2</v>
      </c>
      <c r="Q786" s="614"/>
      <c r="R786" s="614"/>
      <c r="S786" s="613"/>
      <c r="T786" s="613"/>
      <c r="U786" s="613">
        <v>2009</v>
      </c>
      <c r="V786" s="613"/>
      <c r="W786" s="613"/>
      <c r="X786" s="613"/>
      <c r="Y786" s="613"/>
      <c r="Z786" s="613"/>
      <c r="AA786" s="613"/>
      <c r="AB786" s="614">
        <v>1400</v>
      </c>
      <c r="AC786" s="613"/>
      <c r="AD786" s="613"/>
      <c r="AE786" s="613"/>
      <c r="AF786" s="613"/>
      <c r="AG786" s="613"/>
      <c r="AH786" s="613"/>
      <c r="AI786" s="613"/>
      <c r="AJ786" s="613"/>
      <c r="AK786" s="613"/>
      <c r="AL786" s="613"/>
      <c r="AM786" s="613"/>
      <c r="AN786" s="613"/>
      <c r="AO786" s="613"/>
      <c r="AP786" s="613"/>
      <c r="AQ786" s="613"/>
      <c r="AR786" s="613"/>
      <c r="AS786" s="613"/>
      <c r="AT786" s="613"/>
      <c r="AU786" s="613"/>
      <c r="AV786" s="613"/>
      <c r="AW786" s="613"/>
      <c r="AX786" s="215"/>
    </row>
    <row r="787" spans="1:50" ht="24" hidden="1" customHeight="1" x14ac:dyDescent="0.15">
      <c r="A787" s="216"/>
      <c r="B787" s="224"/>
      <c r="C787" s="613" t="s">
        <v>5819</v>
      </c>
      <c r="D787" s="613"/>
      <c r="E787" s="613" t="s">
        <v>5821</v>
      </c>
      <c r="F787" s="613" t="s">
        <v>5819</v>
      </c>
      <c r="G787" s="613" t="s">
        <v>5822</v>
      </c>
      <c r="H787" s="613"/>
      <c r="I787" s="614">
        <v>4896</v>
      </c>
      <c r="J787" s="614"/>
      <c r="K787" s="614"/>
      <c r="L787" s="613" t="s">
        <v>5823</v>
      </c>
      <c r="M787" s="614">
        <v>51</v>
      </c>
      <c r="N787" s="614">
        <v>96</v>
      </c>
      <c r="O787" s="614">
        <v>4896</v>
      </c>
      <c r="P787" s="614">
        <v>1</v>
      </c>
      <c r="Q787" s="614"/>
      <c r="R787" s="614"/>
      <c r="S787" s="613"/>
      <c r="T787" s="613"/>
      <c r="U787" s="613">
        <v>2013</v>
      </c>
      <c r="V787" s="613"/>
      <c r="W787" s="613"/>
      <c r="X787" s="613"/>
      <c r="Y787" s="613"/>
      <c r="Z787" s="613"/>
      <c r="AA787" s="613"/>
      <c r="AB787" s="614">
        <v>400</v>
      </c>
      <c r="AC787" s="613"/>
      <c r="AD787" s="613"/>
      <c r="AE787" s="613"/>
      <c r="AF787" s="613"/>
      <c r="AG787" s="613"/>
      <c r="AH787" s="613"/>
      <c r="AI787" s="613"/>
      <c r="AJ787" s="613"/>
      <c r="AK787" s="613"/>
      <c r="AL787" s="613"/>
      <c r="AM787" s="613"/>
      <c r="AN787" s="613"/>
      <c r="AO787" s="613"/>
      <c r="AP787" s="613"/>
      <c r="AQ787" s="613"/>
      <c r="AR787" s="613"/>
      <c r="AS787" s="613"/>
      <c r="AT787" s="613"/>
      <c r="AU787" s="613"/>
      <c r="AV787" s="613"/>
      <c r="AW787" s="613"/>
      <c r="AX787" s="215"/>
    </row>
    <row r="788" spans="1:50" ht="24" hidden="1" customHeight="1" x14ac:dyDescent="0.15">
      <c r="A788" s="216"/>
      <c r="B788" s="224"/>
      <c r="C788" s="613" t="s">
        <v>5819</v>
      </c>
      <c r="D788" s="613"/>
      <c r="E788" s="613" t="s">
        <v>5824</v>
      </c>
      <c r="F788" s="613" t="s">
        <v>5819</v>
      </c>
      <c r="G788" s="613" t="s">
        <v>5825</v>
      </c>
      <c r="H788" s="613"/>
      <c r="I788" s="614">
        <v>1650</v>
      </c>
      <c r="J788" s="614"/>
      <c r="K788" s="614"/>
      <c r="L788" s="613" t="s">
        <v>310</v>
      </c>
      <c r="M788" s="780">
        <v>35.1</v>
      </c>
      <c r="N788" s="614">
        <v>47</v>
      </c>
      <c r="O788" s="614">
        <v>1650</v>
      </c>
      <c r="P788" s="614">
        <v>1</v>
      </c>
      <c r="Q788" s="614"/>
      <c r="R788" s="614"/>
      <c r="S788" s="613"/>
      <c r="T788" s="613"/>
      <c r="U788" s="613">
        <v>2011</v>
      </c>
      <c r="V788" s="613"/>
      <c r="W788" s="613"/>
      <c r="X788" s="613"/>
      <c r="Y788" s="613"/>
      <c r="Z788" s="613"/>
      <c r="AA788" s="613"/>
      <c r="AB788" s="614"/>
      <c r="AC788" s="613"/>
      <c r="AD788" s="613"/>
      <c r="AE788" s="613"/>
      <c r="AF788" s="613"/>
      <c r="AG788" s="613"/>
      <c r="AH788" s="613"/>
      <c r="AI788" s="613"/>
      <c r="AJ788" s="613"/>
      <c r="AK788" s="613"/>
      <c r="AL788" s="613"/>
      <c r="AM788" s="613"/>
      <c r="AN788" s="613"/>
      <c r="AO788" s="613"/>
      <c r="AP788" s="613"/>
      <c r="AQ788" s="613"/>
      <c r="AR788" s="613"/>
      <c r="AS788" s="613"/>
      <c r="AT788" s="613"/>
      <c r="AU788" s="613"/>
      <c r="AV788" s="613"/>
      <c r="AW788" s="613"/>
      <c r="AX788" s="215"/>
    </row>
    <row r="789" spans="1:50" ht="24" hidden="1" customHeight="1" x14ac:dyDescent="0.15">
      <c r="A789" s="216"/>
      <c r="B789" s="224"/>
      <c r="C789" s="613" t="s">
        <v>5819</v>
      </c>
      <c r="D789" s="613"/>
      <c r="E789" s="613" t="s">
        <v>4754</v>
      </c>
      <c r="F789" s="613" t="s">
        <v>5819</v>
      </c>
      <c r="G789" s="613" t="s">
        <v>489</v>
      </c>
      <c r="H789" s="613"/>
      <c r="I789" s="614">
        <v>1196</v>
      </c>
      <c r="J789" s="614"/>
      <c r="K789" s="614"/>
      <c r="L789" s="613" t="s">
        <v>310</v>
      </c>
      <c r="M789" s="614">
        <v>22</v>
      </c>
      <c r="N789" s="614">
        <v>42</v>
      </c>
      <c r="O789" s="614">
        <v>924</v>
      </c>
      <c r="P789" s="614">
        <v>1</v>
      </c>
      <c r="Q789" s="614"/>
      <c r="R789" s="614"/>
      <c r="S789" s="613"/>
      <c r="T789" s="613"/>
      <c r="U789" s="613">
        <v>2005</v>
      </c>
      <c r="V789" s="613"/>
      <c r="W789" s="613"/>
      <c r="X789" s="613"/>
      <c r="Y789" s="613"/>
      <c r="Z789" s="613"/>
      <c r="AA789" s="613"/>
      <c r="AB789" s="614">
        <v>300</v>
      </c>
      <c r="AC789" s="613"/>
      <c r="AD789" s="613"/>
      <c r="AE789" s="613"/>
      <c r="AF789" s="613"/>
      <c r="AG789" s="613"/>
      <c r="AH789" s="613"/>
      <c r="AI789" s="613"/>
      <c r="AJ789" s="613"/>
      <c r="AK789" s="613"/>
      <c r="AL789" s="613"/>
      <c r="AM789" s="613"/>
      <c r="AN789" s="613"/>
      <c r="AO789" s="613"/>
      <c r="AP789" s="613"/>
      <c r="AQ789" s="613"/>
      <c r="AR789" s="613"/>
      <c r="AS789" s="613"/>
      <c r="AT789" s="613"/>
      <c r="AU789" s="613"/>
      <c r="AV789" s="613"/>
      <c r="AW789" s="613"/>
      <c r="AX789" s="215"/>
    </row>
    <row r="790" spans="1:50" ht="24" hidden="1" customHeight="1" x14ac:dyDescent="0.15">
      <c r="A790" s="216"/>
      <c r="B790" s="981" t="s">
        <v>0</v>
      </c>
      <c r="C790" s="650" t="s">
        <v>55</v>
      </c>
      <c r="D790" s="666"/>
      <c r="E790" s="676">
        <f>COUNTA(E791:E882)</f>
        <v>92</v>
      </c>
      <c r="F790" s="666"/>
      <c r="G790" s="666"/>
      <c r="H790" s="666"/>
      <c r="I790" s="665">
        <f>SUM(I791:I882)</f>
        <v>2985210</v>
      </c>
      <c r="J790" s="665">
        <f>SUM(J791:J882)</f>
        <v>44489.66</v>
      </c>
      <c r="K790" s="665">
        <f>SUM(K791:K882)</f>
        <v>131712.24</v>
      </c>
      <c r="L790" s="650"/>
      <c r="M790" s="665"/>
      <c r="N790" s="665"/>
      <c r="O790" s="665"/>
      <c r="P790" s="665">
        <f>SUM(P791:P882)</f>
        <v>122</v>
      </c>
      <c r="Q790" s="665"/>
      <c r="R790" s="665"/>
      <c r="S790" s="650"/>
      <c r="T790" s="650"/>
      <c r="U790" s="650"/>
      <c r="V790" s="982"/>
      <c r="W790" s="982"/>
      <c r="X790" s="982"/>
      <c r="Y790" s="982"/>
      <c r="Z790" s="982"/>
      <c r="AA790" s="666"/>
      <c r="AB790" s="665"/>
      <c r="AC790" s="650"/>
      <c r="AD790" s="650"/>
      <c r="AE790" s="666"/>
      <c r="AF790" s="666"/>
      <c r="AG790" s="666"/>
      <c r="AH790" s="666"/>
      <c r="AI790" s="982"/>
      <c r="AJ790" s="666"/>
      <c r="AK790" s="666"/>
      <c r="AL790" s="666"/>
      <c r="AM790" s="666"/>
      <c r="AN790" s="666"/>
      <c r="AO790" s="666"/>
      <c r="AP790" s="666"/>
      <c r="AQ790" s="666"/>
      <c r="AR790" s="666"/>
      <c r="AS790" s="666"/>
      <c r="AT790" s="666"/>
      <c r="AU790" s="666"/>
      <c r="AV790" s="666"/>
      <c r="AW790" s="666"/>
      <c r="AX790" s="983"/>
    </row>
    <row r="791" spans="1:50" ht="24" hidden="1" customHeight="1" x14ac:dyDescent="0.15">
      <c r="A791" s="216"/>
      <c r="B791" s="217"/>
      <c r="C791" s="625" t="s">
        <v>10548</v>
      </c>
      <c r="D791" s="625" t="s">
        <v>10549</v>
      </c>
      <c r="E791" s="625" t="s">
        <v>10550</v>
      </c>
      <c r="F791" s="625" t="s">
        <v>10548</v>
      </c>
      <c r="G791" s="625" t="s">
        <v>10548</v>
      </c>
      <c r="H791" s="627">
        <v>15</v>
      </c>
      <c r="I791" s="626">
        <v>7665</v>
      </c>
      <c r="J791" s="626"/>
      <c r="K791" s="626"/>
      <c r="L791" s="625" t="s">
        <v>2195</v>
      </c>
      <c r="M791" s="626">
        <v>64</v>
      </c>
      <c r="N791" s="626">
        <v>100</v>
      </c>
      <c r="O791" s="626">
        <v>6400</v>
      </c>
      <c r="P791" s="626">
        <v>1</v>
      </c>
      <c r="Q791" s="626"/>
      <c r="R791" s="626"/>
      <c r="S791" s="648"/>
      <c r="T791" s="648"/>
      <c r="U791" s="625">
        <v>2010</v>
      </c>
      <c r="V791" s="627"/>
      <c r="W791" s="627"/>
      <c r="X791" s="627"/>
      <c r="Y791" s="627"/>
      <c r="Z791" s="627"/>
      <c r="AA791" s="627"/>
      <c r="AB791" s="626">
        <v>6400</v>
      </c>
      <c r="AC791" s="625"/>
      <c r="AD791" s="625"/>
      <c r="AE791" s="627"/>
      <c r="AF791" s="627"/>
      <c r="AG791" s="627"/>
      <c r="AH791" s="627"/>
      <c r="AI791" s="627"/>
      <c r="AJ791" s="627"/>
      <c r="AK791" s="627"/>
      <c r="AL791" s="627"/>
      <c r="AM791" s="627"/>
      <c r="AN791" s="627"/>
      <c r="AO791" s="627"/>
      <c r="AP791" s="627"/>
      <c r="AQ791" s="627"/>
      <c r="AR791" s="627"/>
      <c r="AS791" s="627"/>
      <c r="AT791" s="627"/>
      <c r="AU791" s="627"/>
      <c r="AV791" s="627"/>
      <c r="AW791" s="627"/>
      <c r="AX791" s="218"/>
    </row>
    <row r="792" spans="1:50" ht="24" hidden="1" customHeight="1" x14ac:dyDescent="0.15">
      <c r="A792" s="216"/>
      <c r="B792" s="217"/>
      <c r="C792" s="625" t="s">
        <v>2154</v>
      </c>
      <c r="D792" s="625" t="s">
        <v>2155</v>
      </c>
      <c r="E792" s="625" t="s">
        <v>2156</v>
      </c>
      <c r="F792" s="625" t="s">
        <v>2154</v>
      </c>
      <c r="G792" s="625" t="s">
        <v>2154</v>
      </c>
      <c r="H792" s="627">
        <v>15</v>
      </c>
      <c r="I792" s="626">
        <v>214934</v>
      </c>
      <c r="J792" s="626">
        <v>16112</v>
      </c>
      <c r="K792" s="626">
        <v>20845</v>
      </c>
      <c r="L792" s="625" t="s">
        <v>154</v>
      </c>
      <c r="M792" s="626">
        <v>79</v>
      </c>
      <c r="N792" s="626">
        <v>116</v>
      </c>
      <c r="O792" s="626">
        <v>27492</v>
      </c>
      <c r="P792" s="626">
        <v>3</v>
      </c>
      <c r="Q792" s="626">
        <v>9132</v>
      </c>
      <c r="R792" s="626">
        <v>9132</v>
      </c>
      <c r="S792" s="625" t="s">
        <v>2157</v>
      </c>
      <c r="T792" s="625" t="s">
        <v>500</v>
      </c>
      <c r="U792" s="625">
        <v>2009</v>
      </c>
      <c r="V792" s="627"/>
      <c r="W792" s="627"/>
      <c r="X792" s="627"/>
      <c r="Y792" s="627"/>
      <c r="Z792" s="627"/>
      <c r="AA792" s="627"/>
      <c r="AB792" s="626">
        <v>71500</v>
      </c>
      <c r="AC792" s="625"/>
      <c r="AD792" s="625"/>
      <c r="AE792" s="627"/>
      <c r="AF792" s="627"/>
      <c r="AG792" s="627"/>
      <c r="AH792" s="627"/>
      <c r="AI792" s="627"/>
      <c r="AJ792" s="627"/>
      <c r="AK792" s="627"/>
      <c r="AL792" s="627"/>
      <c r="AM792" s="627"/>
      <c r="AN792" s="627"/>
      <c r="AO792" s="627"/>
      <c r="AP792" s="627"/>
      <c r="AQ792" s="627"/>
      <c r="AR792" s="627"/>
      <c r="AS792" s="627"/>
      <c r="AT792" s="627"/>
      <c r="AU792" s="627"/>
      <c r="AV792" s="627"/>
      <c r="AW792" s="627"/>
      <c r="AX792" s="218"/>
    </row>
    <row r="793" spans="1:50" ht="24" hidden="1" customHeight="1" x14ac:dyDescent="0.15">
      <c r="A793" s="216"/>
      <c r="B793" s="217"/>
      <c r="C793" s="625" t="s">
        <v>10548</v>
      </c>
      <c r="D793" s="625"/>
      <c r="E793" s="625" t="s">
        <v>10551</v>
      </c>
      <c r="F793" s="625" t="s">
        <v>10548</v>
      </c>
      <c r="G793" s="625" t="s">
        <v>10548</v>
      </c>
      <c r="H793" s="627">
        <v>15</v>
      </c>
      <c r="I793" s="626"/>
      <c r="J793" s="626"/>
      <c r="K793" s="626"/>
      <c r="L793" s="625" t="s">
        <v>2195</v>
      </c>
      <c r="M793" s="626">
        <v>78</v>
      </c>
      <c r="N793" s="626">
        <v>115</v>
      </c>
      <c r="O793" s="626">
        <v>26910</v>
      </c>
      <c r="P793" s="626">
        <v>3</v>
      </c>
      <c r="Q793" s="626">
        <v>1240</v>
      </c>
      <c r="R793" s="626">
        <v>1240</v>
      </c>
      <c r="S793" s="625" t="s">
        <v>10552</v>
      </c>
      <c r="T793" s="625" t="s">
        <v>2204</v>
      </c>
      <c r="U793" s="625"/>
      <c r="V793" s="627"/>
      <c r="W793" s="627"/>
      <c r="X793" s="627"/>
      <c r="Y793" s="627"/>
      <c r="Z793" s="627"/>
      <c r="AA793" s="627"/>
      <c r="AB793" s="626"/>
      <c r="AC793" s="625"/>
      <c r="AD793" s="625"/>
      <c r="AE793" s="627"/>
      <c r="AF793" s="627"/>
      <c r="AG793" s="627"/>
      <c r="AH793" s="627"/>
      <c r="AI793" s="627"/>
      <c r="AJ793" s="627"/>
      <c r="AK793" s="627"/>
      <c r="AL793" s="627"/>
      <c r="AM793" s="627"/>
      <c r="AN793" s="627"/>
      <c r="AO793" s="627"/>
      <c r="AP793" s="627"/>
      <c r="AQ793" s="627"/>
      <c r="AR793" s="627"/>
      <c r="AS793" s="627"/>
      <c r="AT793" s="627"/>
      <c r="AU793" s="627"/>
      <c r="AV793" s="627"/>
      <c r="AW793" s="627"/>
      <c r="AX793" s="218"/>
    </row>
    <row r="794" spans="1:50" ht="24" hidden="1" customHeight="1" x14ac:dyDescent="0.15">
      <c r="A794" s="216"/>
      <c r="B794" s="217"/>
      <c r="C794" s="625" t="s">
        <v>10548</v>
      </c>
      <c r="D794" s="625"/>
      <c r="E794" s="625" t="s">
        <v>10553</v>
      </c>
      <c r="F794" s="625" t="s">
        <v>10548</v>
      </c>
      <c r="G794" s="625" t="s">
        <v>10548</v>
      </c>
      <c r="H794" s="627">
        <v>15</v>
      </c>
      <c r="I794" s="626"/>
      <c r="J794" s="626"/>
      <c r="K794" s="626"/>
      <c r="L794" s="625" t="s">
        <v>2195</v>
      </c>
      <c r="M794" s="626">
        <v>67</v>
      </c>
      <c r="N794" s="626">
        <v>109</v>
      </c>
      <c r="O794" s="626">
        <v>7303</v>
      </c>
      <c r="P794" s="626">
        <v>1</v>
      </c>
      <c r="Q794" s="626">
        <v>370</v>
      </c>
      <c r="R794" s="626">
        <v>370</v>
      </c>
      <c r="S794" s="625" t="s">
        <v>10552</v>
      </c>
      <c r="T794" s="625" t="s">
        <v>2204</v>
      </c>
      <c r="U794" s="625"/>
      <c r="V794" s="627"/>
      <c r="W794" s="627"/>
      <c r="X794" s="627"/>
      <c r="Y794" s="627"/>
      <c r="Z794" s="627"/>
      <c r="AA794" s="627"/>
      <c r="AB794" s="626"/>
      <c r="AC794" s="625"/>
      <c r="AD794" s="625"/>
      <c r="AE794" s="627"/>
      <c r="AF794" s="627"/>
      <c r="AG794" s="627"/>
      <c r="AH794" s="627"/>
      <c r="AI794" s="627"/>
      <c r="AJ794" s="627"/>
      <c r="AK794" s="627"/>
      <c r="AL794" s="627"/>
      <c r="AM794" s="627"/>
      <c r="AN794" s="627"/>
      <c r="AO794" s="627"/>
      <c r="AP794" s="627"/>
      <c r="AQ794" s="627"/>
      <c r="AR794" s="627"/>
      <c r="AS794" s="627"/>
      <c r="AT794" s="627"/>
      <c r="AU794" s="627"/>
      <c r="AV794" s="627"/>
      <c r="AW794" s="627"/>
      <c r="AX794" s="218"/>
    </row>
    <row r="795" spans="1:50" ht="24" hidden="1" customHeight="1" x14ac:dyDescent="0.15">
      <c r="A795" s="216"/>
      <c r="B795" s="217"/>
      <c r="C795" s="625" t="s">
        <v>10548</v>
      </c>
      <c r="D795" s="625"/>
      <c r="E795" s="625" t="s">
        <v>10554</v>
      </c>
      <c r="F795" s="625" t="s">
        <v>10548</v>
      </c>
      <c r="G795" s="625" t="s">
        <v>10548</v>
      </c>
      <c r="H795" s="627"/>
      <c r="I795" s="626">
        <v>7900</v>
      </c>
      <c r="J795" s="626"/>
      <c r="K795" s="626"/>
      <c r="L795" s="625" t="s">
        <v>2195</v>
      </c>
      <c r="M795" s="626">
        <v>65</v>
      </c>
      <c r="N795" s="626">
        <v>100</v>
      </c>
      <c r="O795" s="626">
        <v>6500</v>
      </c>
      <c r="P795" s="626">
        <v>1</v>
      </c>
      <c r="Q795" s="626">
        <v>500</v>
      </c>
      <c r="R795" s="626">
        <v>500</v>
      </c>
      <c r="S795" s="625"/>
      <c r="T795" s="625"/>
      <c r="U795" s="625">
        <v>2003</v>
      </c>
      <c r="V795" s="627"/>
      <c r="W795" s="627"/>
      <c r="X795" s="627"/>
      <c r="Y795" s="627"/>
      <c r="Z795" s="627"/>
      <c r="AA795" s="627"/>
      <c r="AB795" s="626">
        <v>150</v>
      </c>
      <c r="AC795" s="625"/>
      <c r="AD795" s="625"/>
      <c r="AE795" s="627"/>
      <c r="AF795" s="627"/>
      <c r="AG795" s="627"/>
      <c r="AH795" s="627"/>
      <c r="AI795" s="627"/>
      <c r="AJ795" s="627"/>
      <c r="AK795" s="627"/>
      <c r="AL795" s="627"/>
      <c r="AM795" s="627"/>
      <c r="AN795" s="627"/>
      <c r="AO795" s="627"/>
      <c r="AP795" s="627"/>
      <c r="AQ795" s="627"/>
      <c r="AR795" s="627"/>
      <c r="AS795" s="627"/>
      <c r="AT795" s="627"/>
      <c r="AU795" s="627"/>
      <c r="AV795" s="627"/>
      <c r="AW795" s="627"/>
      <c r="AX795" s="218"/>
    </row>
    <row r="796" spans="1:50" ht="24" hidden="1" customHeight="1" x14ac:dyDescent="0.15">
      <c r="A796" s="216"/>
      <c r="B796" s="217"/>
      <c r="C796" s="625" t="s">
        <v>10555</v>
      </c>
      <c r="D796" s="625" t="s">
        <v>10549</v>
      </c>
      <c r="E796" s="625" t="s">
        <v>10556</v>
      </c>
      <c r="F796" s="625" t="s">
        <v>10555</v>
      </c>
      <c r="G796" s="625" t="s">
        <v>10555</v>
      </c>
      <c r="H796" s="627">
        <v>15</v>
      </c>
      <c r="I796" s="626">
        <v>14300</v>
      </c>
      <c r="J796" s="626"/>
      <c r="K796" s="626"/>
      <c r="L796" s="625" t="s">
        <v>2195</v>
      </c>
      <c r="M796" s="626">
        <v>99</v>
      </c>
      <c r="N796" s="626">
        <v>118</v>
      </c>
      <c r="O796" s="626">
        <v>11682</v>
      </c>
      <c r="P796" s="626">
        <v>2</v>
      </c>
      <c r="Q796" s="626"/>
      <c r="R796" s="626">
        <v>200</v>
      </c>
      <c r="S796" s="648" t="s">
        <v>2199</v>
      </c>
      <c r="T796" s="625" t="s">
        <v>2204</v>
      </c>
      <c r="U796" s="984">
        <v>2001</v>
      </c>
      <c r="V796" s="627">
        <v>17</v>
      </c>
      <c r="W796" s="627"/>
      <c r="X796" s="627"/>
      <c r="Y796" s="627"/>
      <c r="Z796" s="627"/>
      <c r="AA796" s="627"/>
      <c r="AB796" s="626">
        <v>350</v>
      </c>
      <c r="AC796" s="625"/>
      <c r="AD796" s="625"/>
      <c r="AE796" s="627"/>
      <c r="AF796" s="627"/>
      <c r="AG796" s="627"/>
      <c r="AH796" s="627"/>
      <c r="AI796" s="627"/>
      <c r="AJ796" s="627"/>
      <c r="AK796" s="627"/>
      <c r="AL796" s="627"/>
      <c r="AM796" s="627"/>
      <c r="AN796" s="627"/>
      <c r="AO796" s="627"/>
      <c r="AP796" s="627"/>
      <c r="AQ796" s="627"/>
      <c r="AR796" s="627"/>
      <c r="AS796" s="627"/>
      <c r="AT796" s="627"/>
      <c r="AU796" s="627"/>
      <c r="AV796" s="627"/>
      <c r="AW796" s="627"/>
      <c r="AX796" s="218"/>
    </row>
    <row r="797" spans="1:50" ht="24" hidden="1" customHeight="1" x14ac:dyDescent="0.15">
      <c r="A797" s="216"/>
      <c r="B797" s="217"/>
      <c r="C797" s="625" t="s">
        <v>10555</v>
      </c>
      <c r="D797" s="625" t="s">
        <v>10549</v>
      </c>
      <c r="E797" s="625" t="s">
        <v>10557</v>
      </c>
      <c r="F797" s="625" t="s">
        <v>10555</v>
      </c>
      <c r="G797" s="625" t="s">
        <v>10555</v>
      </c>
      <c r="H797" s="627">
        <v>15</v>
      </c>
      <c r="I797" s="626">
        <v>51810</v>
      </c>
      <c r="J797" s="626">
        <v>106</v>
      </c>
      <c r="K797" s="626">
        <v>106</v>
      </c>
      <c r="L797" s="625" t="s">
        <v>2195</v>
      </c>
      <c r="M797" s="626">
        <v>106</v>
      </c>
      <c r="N797" s="626">
        <v>116</v>
      </c>
      <c r="O797" s="626">
        <v>29523</v>
      </c>
      <c r="P797" s="626">
        <v>3</v>
      </c>
      <c r="Q797" s="626">
        <v>400</v>
      </c>
      <c r="R797" s="626">
        <v>400</v>
      </c>
      <c r="S797" s="625" t="s">
        <v>2199</v>
      </c>
      <c r="T797" s="625" t="s">
        <v>2204</v>
      </c>
      <c r="U797" s="625">
        <v>2009</v>
      </c>
      <c r="V797" s="625">
        <v>17</v>
      </c>
      <c r="W797" s="625"/>
      <c r="X797" s="625"/>
      <c r="Y797" s="625"/>
      <c r="Z797" s="625"/>
      <c r="AA797" s="625"/>
      <c r="AB797" s="625">
        <v>5390</v>
      </c>
      <c r="AC797" s="625"/>
      <c r="AD797" s="625"/>
      <c r="AE797" s="627"/>
      <c r="AF797" s="627"/>
      <c r="AG797" s="627"/>
      <c r="AH797" s="627"/>
      <c r="AI797" s="627"/>
      <c r="AJ797" s="627"/>
      <c r="AK797" s="627"/>
      <c r="AL797" s="627"/>
      <c r="AM797" s="627"/>
      <c r="AN797" s="627"/>
      <c r="AO797" s="627"/>
      <c r="AP797" s="627"/>
      <c r="AQ797" s="627"/>
      <c r="AR797" s="627"/>
      <c r="AS797" s="627"/>
      <c r="AT797" s="627"/>
      <c r="AU797" s="627"/>
      <c r="AV797" s="627"/>
      <c r="AW797" s="627"/>
      <c r="AX797" s="1806"/>
    </row>
    <row r="798" spans="1:50" ht="24" hidden="1" customHeight="1" x14ac:dyDescent="0.15">
      <c r="A798" s="216"/>
      <c r="B798" s="217"/>
      <c r="C798" s="625" t="s">
        <v>10555</v>
      </c>
      <c r="D798" s="625" t="s">
        <v>10549</v>
      </c>
      <c r="E798" s="625" t="s">
        <v>10558</v>
      </c>
      <c r="F798" s="625" t="s">
        <v>10555</v>
      </c>
      <c r="G798" s="625" t="s">
        <v>10555</v>
      </c>
      <c r="H798" s="627">
        <v>15</v>
      </c>
      <c r="I798" s="626">
        <v>51810</v>
      </c>
      <c r="J798" s="626">
        <v>106</v>
      </c>
      <c r="K798" s="626">
        <v>106</v>
      </c>
      <c r="L798" s="625" t="s">
        <v>2198</v>
      </c>
      <c r="M798" s="626">
        <v>106</v>
      </c>
      <c r="N798" s="626">
        <v>116</v>
      </c>
      <c r="O798" s="626">
        <v>9841</v>
      </c>
      <c r="P798" s="626">
        <v>1</v>
      </c>
      <c r="Q798" s="626">
        <v>400</v>
      </c>
      <c r="R798" s="626">
        <v>400</v>
      </c>
      <c r="S798" s="625" t="s">
        <v>2199</v>
      </c>
      <c r="T798" s="625" t="s">
        <v>2204</v>
      </c>
      <c r="U798" s="625">
        <v>2009</v>
      </c>
      <c r="V798" s="625">
        <v>17</v>
      </c>
      <c r="W798" s="625"/>
      <c r="X798" s="625"/>
      <c r="Y798" s="625"/>
      <c r="Z798" s="625"/>
      <c r="AA798" s="625"/>
      <c r="AB798" s="625">
        <v>5390</v>
      </c>
      <c r="AC798" s="625"/>
      <c r="AD798" s="625"/>
      <c r="AE798" s="627"/>
      <c r="AF798" s="627"/>
      <c r="AG798" s="627"/>
      <c r="AH798" s="627"/>
      <c r="AI798" s="627"/>
      <c r="AJ798" s="627"/>
      <c r="AK798" s="627"/>
      <c r="AL798" s="627"/>
      <c r="AM798" s="627"/>
      <c r="AN798" s="627"/>
      <c r="AO798" s="627"/>
      <c r="AP798" s="627"/>
      <c r="AQ798" s="627"/>
      <c r="AR798" s="627"/>
      <c r="AS798" s="627"/>
      <c r="AT798" s="627"/>
      <c r="AU798" s="627"/>
      <c r="AV798" s="627"/>
      <c r="AW798" s="627"/>
      <c r="AX798" s="1807"/>
    </row>
    <row r="799" spans="1:50" ht="24" hidden="1" customHeight="1" x14ac:dyDescent="0.15">
      <c r="A799" s="216"/>
      <c r="B799" s="217"/>
      <c r="C799" s="625" t="s">
        <v>10555</v>
      </c>
      <c r="D799" s="625"/>
      <c r="E799" s="625" t="s">
        <v>17468</v>
      </c>
      <c r="F799" s="625" t="s">
        <v>10555</v>
      </c>
      <c r="G799" s="625" t="s">
        <v>10555</v>
      </c>
      <c r="H799" s="627"/>
      <c r="I799" s="626">
        <v>22984</v>
      </c>
      <c r="J799" s="626"/>
      <c r="K799" s="626"/>
      <c r="L799" s="625" t="s">
        <v>2195</v>
      </c>
      <c r="M799" s="626">
        <v>90</v>
      </c>
      <c r="N799" s="626">
        <v>45</v>
      </c>
      <c r="O799" s="626">
        <f>M799*N799</f>
        <v>4050</v>
      </c>
      <c r="P799" s="626">
        <v>1</v>
      </c>
      <c r="Q799" s="626"/>
      <c r="R799" s="626"/>
      <c r="S799" s="625"/>
      <c r="T799" s="625"/>
      <c r="U799" s="625">
        <v>2017</v>
      </c>
      <c r="V799" s="627"/>
      <c r="W799" s="627"/>
      <c r="X799" s="627"/>
      <c r="Y799" s="627"/>
      <c r="Z799" s="627"/>
      <c r="AA799" s="627"/>
      <c r="AB799" s="260">
        <v>900</v>
      </c>
      <c r="AC799" s="625"/>
      <c r="AD799" s="625"/>
      <c r="AE799" s="627"/>
      <c r="AF799" s="627"/>
      <c r="AG799" s="627"/>
      <c r="AH799" s="627"/>
      <c r="AI799" s="627"/>
      <c r="AJ799" s="627"/>
      <c r="AK799" s="627"/>
      <c r="AL799" s="627"/>
      <c r="AM799" s="627"/>
      <c r="AN799" s="627"/>
      <c r="AO799" s="627"/>
      <c r="AP799" s="627"/>
      <c r="AQ799" s="627"/>
      <c r="AR799" s="627"/>
      <c r="AS799" s="627"/>
      <c r="AT799" s="627"/>
      <c r="AU799" s="627"/>
      <c r="AV799" s="627"/>
      <c r="AW799" s="627"/>
      <c r="AX799" s="218"/>
    </row>
    <row r="800" spans="1:50" ht="24" hidden="1" customHeight="1" x14ac:dyDescent="0.15">
      <c r="A800" s="216"/>
      <c r="B800" s="217"/>
      <c r="C800" s="625" t="s">
        <v>10555</v>
      </c>
      <c r="D800" s="625"/>
      <c r="E800" s="714" t="s">
        <v>17469</v>
      </c>
      <c r="F800" s="714" t="s">
        <v>10555</v>
      </c>
      <c r="G800" s="714" t="s">
        <v>10555</v>
      </c>
      <c r="H800" s="831">
        <v>15</v>
      </c>
      <c r="I800" s="830">
        <v>21765</v>
      </c>
      <c r="J800" s="830"/>
      <c r="K800" s="830">
        <v>21765</v>
      </c>
      <c r="L800" s="714" t="s">
        <v>2195</v>
      </c>
      <c r="M800" s="830">
        <v>68</v>
      </c>
      <c r="N800" s="830">
        <v>105</v>
      </c>
      <c r="O800" s="830">
        <v>21765</v>
      </c>
      <c r="P800" s="830"/>
      <c r="Q800" s="830"/>
      <c r="R800" s="830">
        <v>200</v>
      </c>
      <c r="S800" s="1514" t="s">
        <v>2220</v>
      </c>
      <c r="T800" s="714" t="s">
        <v>2204</v>
      </c>
      <c r="U800" s="1515">
        <v>2001</v>
      </c>
      <c r="V800" s="831">
        <v>17</v>
      </c>
      <c r="W800" s="831"/>
      <c r="X800" s="831"/>
      <c r="Y800" s="831"/>
      <c r="Z800" s="831"/>
      <c r="AA800" s="831"/>
      <c r="AB800" s="830">
        <v>350</v>
      </c>
      <c r="AC800" s="625"/>
      <c r="AD800" s="625"/>
      <c r="AE800" s="627"/>
      <c r="AF800" s="627"/>
      <c r="AG800" s="627"/>
      <c r="AH800" s="627"/>
      <c r="AI800" s="627"/>
      <c r="AJ800" s="627"/>
      <c r="AK800" s="627"/>
      <c r="AL800" s="627"/>
      <c r="AM800" s="627"/>
      <c r="AN800" s="627"/>
      <c r="AO800" s="627"/>
      <c r="AP800" s="627"/>
      <c r="AQ800" s="627"/>
      <c r="AR800" s="627"/>
      <c r="AS800" s="627"/>
      <c r="AT800" s="627"/>
      <c r="AU800" s="627"/>
      <c r="AV800" s="627"/>
      <c r="AW800" s="627"/>
      <c r="AX800" s="218"/>
    </row>
    <row r="801" spans="1:50" ht="24" hidden="1" customHeight="1" x14ac:dyDescent="0.15">
      <c r="A801" s="216"/>
      <c r="B801" s="217"/>
      <c r="C801" s="625" t="s">
        <v>10555</v>
      </c>
      <c r="D801" s="625"/>
      <c r="E801" s="714" t="s">
        <v>17470</v>
      </c>
      <c r="F801" s="714" t="s">
        <v>10555</v>
      </c>
      <c r="G801" s="714" t="s">
        <v>10555</v>
      </c>
      <c r="H801" s="831">
        <v>15</v>
      </c>
      <c r="I801" s="830">
        <v>21765</v>
      </c>
      <c r="J801" s="830"/>
      <c r="K801" s="830">
        <v>21765</v>
      </c>
      <c r="L801" s="714" t="s">
        <v>2198</v>
      </c>
      <c r="M801" s="830">
        <v>68</v>
      </c>
      <c r="N801" s="830">
        <v>105</v>
      </c>
      <c r="O801" s="830">
        <v>21765</v>
      </c>
      <c r="P801" s="830"/>
      <c r="Q801" s="830"/>
      <c r="R801" s="830">
        <v>200</v>
      </c>
      <c r="S801" s="1514" t="s">
        <v>2220</v>
      </c>
      <c r="T801" s="714" t="s">
        <v>2204</v>
      </c>
      <c r="U801" s="1515">
        <v>2001</v>
      </c>
      <c r="V801" s="831">
        <v>17</v>
      </c>
      <c r="W801" s="831"/>
      <c r="X801" s="831"/>
      <c r="Y801" s="831"/>
      <c r="Z801" s="831"/>
      <c r="AA801" s="831"/>
      <c r="AB801" s="830">
        <v>350</v>
      </c>
      <c r="AC801" s="625"/>
      <c r="AD801" s="625"/>
      <c r="AE801" s="627"/>
      <c r="AF801" s="627"/>
      <c r="AG801" s="627"/>
      <c r="AH801" s="627"/>
      <c r="AI801" s="627"/>
      <c r="AJ801" s="627"/>
      <c r="AK801" s="627"/>
      <c r="AL801" s="627"/>
      <c r="AM801" s="627"/>
      <c r="AN801" s="627"/>
      <c r="AO801" s="627"/>
      <c r="AP801" s="627"/>
      <c r="AQ801" s="627"/>
      <c r="AR801" s="627"/>
      <c r="AS801" s="627"/>
      <c r="AT801" s="627"/>
      <c r="AU801" s="627"/>
      <c r="AV801" s="627"/>
      <c r="AW801" s="627"/>
      <c r="AX801" s="218"/>
    </row>
    <row r="802" spans="1:50" ht="24" hidden="1" customHeight="1" x14ac:dyDescent="0.15">
      <c r="A802" s="216"/>
      <c r="B802" s="217"/>
      <c r="C802" s="625" t="s">
        <v>10555</v>
      </c>
      <c r="D802" s="625"/>
      <c r="E802" s="714" t="s">
        <v>17471</v>
      </c>
      <c r="F802" s="714" t="s">
        <v>10555</v>
      </c>
      <c r="G802" s="714" t="s">
        <v>10555</v>
      </c>
      <c r="H802" s="831">
        <v>15</v>
      </c>
      <c r="I802" s="830">
        <v>14300</v>
      </c>
      <c r="J802" s="830"/>
      <c r="K802" s="830"/>
      <c r="L802" s="714" t="s">
        <v>2198</v>
      </c>
      <c r="M802" s="830">
        <v>99</v>
      </c>
      <c r="N802" s="830">
        <v>118</v>
      </c>
      <c r="O802" s="830">
        <v>11682</v>
      </c>
      <c r="P802" s="830">
        <v>2</v>
      </c>
      <c r="Q802" s="830"/>
      <c r="R802" s="830">
        <v>200</v>
      </c>
      <c r="S802" s="1514" t="s">
        <v>2199</v>
      </c>
      <c r="T802" s="714" t="s">
        <v>2204</v>
      </c>
      <c r="U802" s="1515">
        <v>2001</v>
      </c>
      <c r="V802" s="831">
        <v>17</v>
      </c>
      <c r="W802" s="831"/>
      <c r="X802" s="831"/>
      <c r="Y802" s="831"/>
      <c r="Z802" s="831"/>
      <c r="AA802" s="831"/>
      <c r="AB802" s="830">
        <v>350</v>
      </c>
      <c r="AC802" s="625"/>
      <c r="AD802" s="625"/>
      <c r="AE802" s="627"/>
      <c r="AF802" s="627"/>
      <c r="AG802" s="627"/>
      <c r="AH802" s="627"/>
      <c r="AI802" s="627"/>
      <c r="AJ802" s="627"/>
      <c r="AK802" s="627"/>
      <c r="AL802" s="627"/>
      <c r="AM802" s="627"/>
      <c r="AN802" s="627"/>
      <c r="AO802" s="627"/>
      <c r="AP802" s="627"/>
      <c r="AQ802" s="627"/>
      <c r="AR802" s="627"/>
      <c r="AS802" s="627"/>
      <c r="AT802" s="627"/>
      <c r="AU802" s="627"/>
      <c r="AV802" s="627"/>
      <c r="AW802" s="627"/>
      <c r="AX802" s="218"/>
    </row>
    <row r="803" spans="1:50" ht="24" hidden="1" customHeight="1" x14ac:dyDescent="0.15">
      <c r="A803" s="216"/>
      <c r="B803" s="217"/>
      <c r="C803" s="625" t="s">
        <v>10559</v>
      </c>
      <c r="D803" s="625"/>
      <c r="E803" s="625" t="s">
        <v>10560</v>
      </c>
      <c r="F803" s="625" t="s">
        <v>10559</v>
      </c>
      <c r="G803" s="625" t="s">
        <v>10559</v>
      </c>
      <c r="H803" s="627"/>
      <c r="I803" s="626">
        <v>8214</v>
      </c>
      <c r="J803" s="626"/>
      <c r="K803" s="626">
        <v>8214</v>
      </c>
      <c r="L803" s="625" t="s">
        <v>2195</v>
      </c>
      <c r="M803" s="626">
        <v>68</v>
      </c>
      <c r="N803" s="626">
        <v>105</v>
      </c>
      <c r="O803" s="626">
        <v>7140</v>
      </c>
      <c r="P803" s="626">
        <v>1</v>
      </c>
      <c r="Q803" s="626">
        <v>120</v>
      </c>
      <c r="R803" s="626">
        <v>200</v>
      </c>
      <c r="S803" s="625" t="s">
        <v>2199</v>
      </c>
      <c r="T803" s="625" t="s">
        <v>10561</v>
      </c>
      <c r="U803" s="625">
        <v>2004</v>
      </c>
      <c r="V803" s="627"/>
      <c r="W803" s="627"/>
      <c r="X803" s="627"/>
      <c r="Y803" s="627"/>
      <c r="Z803" s="627"/>
      <c r="AA803" s="627"/>
      <c r="AB803" s="260">
        <v>1400</v>
      </c>
      <c r="AC803" s="625"/>
      <c r="AD803" s="625"/>
      <c r="AE803" s="627"/>
      <c r="AF803" s="627"/>
      <c r="AG803" s="627"/>
      <c r="AH803" s="627"/>
      <c r="AI803" s="627"/>
      <c r="AJ803" s="627"/>
      <c r="AK803" s="627"/>
      <c r="AL803" s="627"/>
      <c r="AM803" s="627"/>
      <c r="AN803" s="627"/>
      <c r="AO803" s="627"/>
      <c r="AP803" s="627"/>
      <c r="AQ803" s="627"/>
      <c r="AR803" s="627"/>
      <c r="AS803" s="627"/>
      <c r="AT803" s="627"/>
      <c r="AU803" s="627"/>
      <c r="AV803" s="627"/>
      <c r="AW803" s="627"/>
      <c r="AX803" s="319"/>
    </row>
    <row r="804" spans="1:50" ht="24" hidden="1" customHeight="1" x14ac:dyDescent="0.15">
      <c r="A804" s="216"/>
      <c r="B804" s="217"/>
      <c r="C804" s="625" t="s">
        <v>10559</v>
      </c>
      <c r="D804" s="625"/>
      <c r="E804" s="625" t="s">
        <v>10562</v>
      </c>
      <c r="F804" s="625" t="s">
        <v>10559</v>
      </c>
      <c r="G804" s="625" t="s">
        <v>10559</v>
      </c>
      <c r="H804" s="627"/>
      <c r="I804" s="626">
        <v>23000</v>
      </c>
      <c r="J804" s="626">
        <v>79</v>
      </c>
      <c r="K804" s="626">
        <v>164</v>
      </c>
      <c r="L804" s="625" t="s">
        <v>2195</v>
      </c>
      <c r="M804" s="626">
        <v>64</v>
      </c>
      <c r="N804" s="626">
        <v>100</v>
      </c>
      <c r="O804" s="626">
        <v>6400</v>
      </c>
      <c r="P804" s="626">
        <v>1</v>
      </c>
      <c r="Q804" s="626">
        <v>200</v>
      </c>
      <c r="R804" s="626"/>
      <c r="S804" s="625" t="s">
        <v>2199</v>
      </c>
      <c r="T804" s="648"/>
      <c r="U804" s="625">
        <v>2006</v>
      </c>
      <c r="V804" s="627"/>
      <c r="W804" s="627"/>
      <c r="X804" s="627"/>
      <c r="Y804" s="627"/>
      <c r="Z804" s="627"/>
      <c r="AA804" s="627"/>
      <c r="AB804" s="626">
        <v>74</v>
      </c>
      <c r="AC804" s="625"/>
      <c r="AD804" s="625"/>
      <c r="AE804" s="627"/>
      <c r="AF804" s="627"/>
      <c r="AG804" s="627"/>
      <c r="AH804" s="627"/>
      <c r="AI804" s="627"/>
      <c r="AJ804" s="627"/>
      <c r="AK804" s="627"/>
      <c r="AL804" s="627"/>
      <c r="AM804" s="627"/>
      <c r="AN804" s="627"/>
      <c r="AO804" s="627"/>
      <c r="AP804" s="627"/>
      <c r="AQ804" s="627"/>
      <c r="AR804" s="627"/>
      <c r="AS804" s="627"/>
      <c r="AT804" s="627"/>
      <c r="AU804" s="627"/>
      <c r="AV804" s="627"/>
      <c r="AW804" s="627"/>
      <c r="AX804" s="218"/>
    </row>
    <row r="805" spans="1:50" ht="24" hidden="1" customHeight="1" x14ac:dyDescent="0.15">
      <c r="A805" s="216" t="s">
        <v>337</v>
      </c>
      <c r="B805" s="217"/>
      <c r="C805" s="625" t="s">
        <v>10559</v>
      </c>
      <c r="D805" s="625"/>
      <c r="E805" s="625" t="s">
        <v>10563</v>
      </c>
      <c r="F805" s="625" t="s">
        <v>10559</v>
      </c>
      <c r="G805" s="625" t="s">
        <v>10559</v>
      </c>
      <c r="H805" s="627"/>
      <c r="I805" s="626">
        <v>65000</v>
      </c>
      <c r="J805" s="626"/>
      <c r="K805" s="626"/>
      <c r="L805" s="625" t="s">
        <v>2195</v>
      </c>
      <c r="M805" s="626">
        <v>60</v>
      </c>
      <c r="N805" s="626">
        <v>96</v>
      </c>
      <c r="O805" s="626">
        <v>5760</v>
      </c>
      <c r="P805" s="626">
        <v>1</v>
      </c>
      <c r="Q805" s="626">
        <v>100</v>
      </c>
      <c r="R805" s="626"/>
      <c r="S805" s="625" t="s">
        <v>10564</v>
      </c>
      <c r="T805" s="648"/>
      <c r="U805" s="625">
        <v>2015</v>
      </c>
      <c r="V805" s="627"/>
      <c r="W805" s="627"/>
      <c r="X805" s="627"/>
      <c r="Y805" s="627"/>
      <c r="Z805" s="627"/>
      <c r="AA805" s="627"/>
      <c r="AB805" s="626">
        <v>900</v>
      </c>
      <c r="AC805" s="625"/>
      <c r="AD805" s="625"/>
      <c r="AE805" s="627"/>
      <c r="AF805" s="627"/>
      <c r="AG805" s="627"/>
      <c r="AH805" s="627"/>
      <c r="AI805" s="627"/>
      <c r="AJ805" s="627"/>
      <c r="AK805" s="627"/>
      <c r="AL805" s="627"/>
      <c r="AM805" s="627"/>
      <c r="AN805" s="627"/>
      <c r="AO805" s="627"/>
      <c r="AP805" s="627"/>
      <c r="AQ805" s="627"/>
      <c r="AR805" s="627"/>
      <c r="AS805" s="627"/>
      <c r="AT805" s="627"/>
      <c r="AU805" s="627"/>
      <c r="AV805" s="627"/>
      <c r="AW805" s="627"/>
      <c r="AX805" s="218"/>
    </row>
    <row r="806" spans="1:50" ht="24" hidden="1" customHeight="1" x14ac:dyDescent="0.15">
      <c r="A806" s="216"/>
      <c r="B806" s="217"/>
      <c r="C806" s="625" t="s">
        <v>10559</v>
      </c>
      <c r="D806" s="625"/>
      <c r="E806" s="625" t="s">
        <v>10565</v>
      </c>
      <c r="F806" s="625" t="s">
        <v>10559</v>
      </c>
      <c r="G806" s="625" t="s">
        <v>10559</v>
      </c>
      <c r="H806" s="627"/>
      <c r="I806" s="626">
        <v>23481</v>
      </c>
      <c r="J806" s="626"/>
      <c r="K806" s="626"/>
      <c r="L806" s="625" t="s">
        <v>2195</v>
      </c>
      <c r="M806" s="626">
        <v>74</v>
      </c>
      <c r="N806" s="626">
        <v>111</v>
      </c>
      <c r="O806" s="626">
        <v>8214</v>
      </c>
      <c r="P806" s="626">
        <v>1</v>
      </c>
      <c r="Q806" s="626"/>
      <c r="R806" s="626"/>
      <c r="S806" s="625"/>
      <c r="T806" s="648"/>
      <c r="U806" s="625">
        <v>2010</v>
      </c>
      <c r="V806" s="627"/>
      <c r="W806" s="627"/>
      <c r="X806" s="627"/>
      <c r="Y806" s="627"/>
      <c r="Z806" s="627"/>
      <c r="AA806" s="627"/>
      <c r="AB806" s="626">
        <v>2000</v>
      </c>
      <c r="AC806" s="625"/>
      <c r="AD806" s="625"/>
      <c r="AE806" s="627"/>
      <c r="AF806" s="627"/>
      <c r="AG806" s="627"/>
      <c r="AH806" s="627"/>
      <c r="AI806" s="627"/>
      <c r="AJ806" s="627"/>
      <c r="AK806" s="627"/>
      <c r="AL806" s="627"/>
      <c r="AM806" s="627"/>
      <c r="AN806" s="627"/>
      <c r="AO806" s="627"/>
      <c r="AP806" s="627"/>
      <c r="AQ806" s="627"/>
      <c r="AR806" s="627"/>
      <c r="AS806" s="627"/>
      <c r="AT806" s="627"/>
      <c r="AU806" s="627"/>
      <c r="AV806" s="627"/>
      <c r="AW806" s="627"/>
      <c r="AX806" s="218"/>
    </row>
    <row r="807" spans="1:50" ht="24" hidden="1" customHeight="1" x14ac:dyDescent="0.15">
      <c r="A807" s="216"/>
      <c r="B807" s="217"/>
      <c r="C807" s="625" t="s">
        <v>6260</v>
      </c>
      <c r="D807" s="625"/>
      <c r="E807" s="625" t="s">
        <v>6340</v>
      </c>
      <c r="F807" s="625" t="s">
        <v>6260</v>
      </c>
      <c r="G807" s="625" t="s">
        <v>10559</v>
      </c>
      <c r="H807" s="627"/>
      <c r="I807" s="626">
        <v>17931</v>
      </c>
      <c r="J807" s="626">
        <v>382</v>
      </c>
      <c r="K807" s="626">
        <v>382</v>
      </c>
      <c r="L807" s="625" t="s">
        <v>310</v>
      </c>
      <c r="M807" s="626">
        <v>64</v>
      </c>
      <c r="N807" s="626">
        <v>100</v>
      </c>
      <c r="O807" s="626">
        <v>8114</v>
      </c>
      <c r="P807" s="626">
        <v>1</v>
      </c>
      <c r="Q807" s="626"/>
      <c r="R807" s="626">
        <v>100</v>
      </c>
      <c r="S807" s="625" t="s">
        <v>499</v>
      </c>
      <c r="T807" s="648"/>
      <c r="U807" s="625">
        <v>2014</v>
      </c>
      <c r="V807" s="627"/>
      <c r="W807" s="627"/>
      <c r="X807" s="627"/>
      <c r="Y807" s="627"/>
      <c r="Z807" s="627"/>
      <c r="AA807" s="627"/>
      <c r="AB807" s="626">
        <v>8446</v>
      </c>
      <c r="AC807" s="625"/>
      <c r="AD807" s="625"/>
      <c r="AE807" s="627"/>
      <c r="AF807" s="627"/>
      <c r="AG807" s="627"/>
      <c r="AH807" s="627"/>
      <c r="AI807" s="627"/>
      <c r="AJ807" s="627"/>
      <c r="AK807" s="627"/>
      <c r="AL807" s="627"/>
      <c r="AM807" s="627"/>
      <c r="AN807" s="627"/>
      <c r="AO807" s="627"/>
      <c r="AP807" s="627"/>
      <c r="AQ807" s="627"/>
      <c r="AR807" s="627"/>
      <c r="AS807" s="627"/>
      <c r="AT807" s="627"/>
      <c r="AU807" s="627"/>
      <c r="AV807" s="627"/>
      <c r="AW807" s="627"/>
      <c r="AX807" s="218"/>
    </row>
    <row r="808" spans="1:50" ht="24" hidden="1" customHeight="1" x14ac:dyDescent="0.15">
      <c r="A808" s="216"/>
      <c r="B808" s="217"/>
      <c r="C808" s="625" t="s">
        <v>6260</v>
      </c>
      <c r="D808" s="625"/>
      <c r="E808" s="625" t="s">
        <v>14964</v>
      </c>
      <c r="F808" s="625" t="s">
        <v>6260</v>
      </c>
      <c r="G808" s="625" t="s">
        <v>10559</v>
      </c>
      <c r="H808" s="627"/>
      <c r="I808" s="626">
        <v>12780</v>
      </c>
      <c r="J808" s="626">
        <v>302.39999999999998</v>
      </c>
      <c r="K808" s="626">
        <v>302.39999999999998</v>
      </c>
      <c r="L808" s="625" t="s">
        <v>310</v>
      </c>
      <c r="M808" s="626">
        <v>54</v>
      </c>
      <c r="N808" s="626">
        <v>80</v>
      </c>
      <c r="O808" s="626">
        <v>8640</v>
      </c>
      <c r="P808" s="626">
        <v>2</v>
      </c>
      <c r="Q808" s="626"/>
      <c r="R808" s="626"/>
      <c r="S808" s="625"/>
      <c r="T808" s="648" t="s">
        <v>2204</v>
      </c>
      <c r="U808" s="625">
        <v>2019</v>
      </c>
      <c r="V808" s="627"/>
      <c r="W808" s="627"/>
      <c r="X808" s="627"/>
      <c r="Y808" s="627"/>
      <c r="Z808" s="627"/>
      <c r="AA808" s="627"/>
      <c r="AB808" s="626">
        <v>2000</v>
      </c>
      <c r="AC808" s="625"/>
      <c r="AD808" s="625"/>
      <c r="AE808" s="627"/>
      <c r="AF808" s="627"/>
      <c r="AG808" s="627"/>
      <c r="AH808" s="627"/>
      <c r="AI808" s="627"/>
      <c r="AJ808" s="627"/>
      <c r="AK808" s="627"/>
      <c r="AL808" s="627"/>
      <c r="AM808" s="627"/>
      <c r="AN808" s="627"/>
      <c r="AO808" s="627"/>
      <c r="AP808" s="627"/>
      <c r="AQ808" s="627"/>
      <c r="AR808" s="627"/>
      <c r="AS808" s="627"/>
      <c r="AT808" s="627"/>
      <c r="AU808" s="627"/>
      <c r="AV808" s="627"/>
      <c r="AW808" s="627"/>
      <c r="AX808" s="218"/>
    </row>
    <row r="809" spans="1:50" ht="24" hidden="1" customHeight="1" x14ac:dyDescent="0.15">
      <c r="A809" s="216"/>
      <c r="B809" s="217"/>
      <c r="C809" s="625" t="s">
        <v>6260</v>
      </c>
      <c r="D809" s="625"/>
      <c r="E809" s="625" t="s">
        <v>6341</v>
      </c>
      <c r="F809" s="625" t="s">
        <v>6260</v>
      </c>
      <c r="G809" s="625" t="s">
        <v>10559</v>
      </c>
      <c r="H809" s="627"/>
      <c r="I809" s="626">
        <v>68864</v>
      </c>
      <c r="J809" s="626">
        <v>43</v>
      </c>
      <c r="K809" s="626">
        <v>43</v>
      </c>
      <c r="L809" s="625" t="s">
        <v>310</v>
      </c>
      <c r="M809" s="626">
        <v>63</v>
      </c>
      <c r="N809" s="626">
        <v>100</v>
      </c>
      <c r="O809" s="626">
        <v>29795</v>
      </c>
      <c r="P809" s="626">
        <v>2</v>
      </c>
      <c r="Q809" s="626"/>
      <c r="R809" s="626"/>
      <c r="S809" s="625"/>
      <c r="T809" s="648"/>
      <c r="U809" s="625">
        <v>2015</v>
      </c>
      <c r="V809" s="627"/>
      <c r="W809" s="627"/>
      <c r="X809" s="627"/>
      <c r="Y809" s="627"/>
      <c r="Z809" s="627"/>
      <c r="AA809" s="627"/>
      <c r="AB809" s="626">
        <v>11541</v>
      </c>
      <c r="AC809" s="625"/>
      <c r="AD809" s="625"/>
      <c r="AE809" s="627"/>
      <c r="AF809" s="627"/>
      <c r="AG809" s="627"/>
      <c r="AH809" s="627"/>
      <c r="AI809" s="627"/>
      <c r="AJ809" s="627"/>
      <c r="AK809" s="627"/>
      <c r="AL809" s="627"/>
      <c r="AM809" s="627"/>
      <c r="AN809" s="627"/>
      <c r="AO809" s="627"/>
      <c r="AP809" s="627"/>
      <c r="AQ809" s="627"/>
      <c r="AR809" s="627"/>
      <c r="AS809" s="627"/>
      <c r="AT809" s="627"/>
      <c r="AU809" s="627"/>
      <c r="AV809" s="627"/>
      <c r="AW809" s="627"/>
      <c r="AX809" s="218"/>
    </row>
    <row r="810" spans="1:50" ht="24" hidden="1" customHeight="1" x14ac:dyDescent="0.15">
      <c r="A810" s="216"/>
      <c r="B810" s="217"/>
      <c r="C810" s="625" t="s">
        <v>6265</v>
      </c>
      <c r="D810" s="625"/>
      <c r="E810" s="625" t="s">
        <v>14965</v>
      </c>
      <c r="F810" s="625" t="s">
        <v>6265</v>
      </c>
      <c r="G810" s="625" t="s">
        <v>6265</v>
      </c>
      <c r="H810" s="627"/>
      <c r="I810" s="626">
        <v>14440</v>
      </c>
      <c r="J810" s="626"/>
      <c r="K810" s="626"/>
      <c r="L810" s="625" t="s">
        <v>154</v>
      </c>
      <c r="M810" s="626">
        <v>64</v>
      </c>
      <c r="N810" s="626">
        <v>105</v>
      </c>
      <c r="O810" s="626">
        <v>6720</v>
      </c>
      <c r="P810" s="626">
        <v>1</v>
      </c>
      <c r="Q810" s="626"/>
      <c r="R810" s="626"/>
      <c r="S810" s="625"/>
      <c r="T810" s="648"/>
      <c r="U810" s="625">
        <v>2009</v>
      </c>
      <c r="V810" s="627"/>
      <c r="W810" s="627"/>
      <c r="X810" s="627"/>
      <c r="Y810" s="627"/>
      <c r="Z810" s="627"/>
      <c r="AA810" s="627"/>
      <c r="AB810" s="626"/>
      <c r="AC810" s="625"/>
      <c r="AD810" s="625"/>
      <c r="AE810" s="627"/>
      <c r="AF810" s="627"/>
      <c r="AG810" s="627"/>
      <c r="AH810" s="627"/>
      <c r="AI810" s="627"/>
      <c r="AJ810" s="627"/>
      <c r="AK810" s="627"/>
      <c r="AL810" s="627"/>
      <c r="AM810" s="627"/>
      <c r="AN810" s="627"/>
      <c r="AO810" s="627"/>
      <c r="AP810" s="627"/>
      <c r="AQ810" s="627"/>
      <c r="AR810" s="627"/>
      <c r="AS810" s="627"/>
      <c r="AT810" s="627"/>
      <c r="AU810" s="627"/>
      <c r="AV810" s="627"/>
      <c r="AW810" s="627"/>
      <c r="AX810" s="218"/>
    </row>
    <row r="811" spans="1:50" ht="24" hidden="1" customHeight="1" x14ac:dyDescent="0.15">
      <c r="A811" s="216"/>
      <c r="B811" s="217"/>
      <c r="C811" s="625" t="s">
        <v>6265</v>
      </c>
      <c r="D811" s="625"/>
      <c r="E811" s="625" t="s">
        <v>14966</v>
      </c>
      <c r="F811" s="625" t="s">
        <v>6265</v>
      </c>
      <c r="G811" s="625" t="s">
        <v>6265</v>
      </c>
      <c r="H811" s="627"/>
      <c r="I811" s="626">
        <v>7140</v>
      </c>
      <c r="J811" s="626">
        <v>81</v>
      </c>
      <c r="K811" s="626">
        <v>81</v>
      </c>
      <c r="L811" s="625" t="s">
        <v>310</v>
      </c>
      <c r="M811" s="626">
        <v>65</v>
      </c>
      <c r="N811" s="626">
        <v>100</v>
      </c>
      <c r="O811" s="626">
        <v>6500</v>
      </c>
      <c r="P811" s="626">
        <v>1</v>
      </c>
      <c r="Q811" s="626"/>
      <c r="R811" s="626">
        <v>400</v>
      </c>
      <c r="S811" s="625" t="s">
        <v>185</v>
      </c>
      <c r="T811" s="648" t="s">
        <v>500</v>
      </c>
      <c r="U811" s="625">
        <v>2011</v>
      </c>
      <c r="V811" s="627"/>
      <c r="W811" s="627"/>
      <c r="X811" s="627"/>
      <c r="Y811" s="627"/>
      <c r="Z811" s="627"/>
      <c r="AA811" s="627"/>
      <c r="AB811" s="626">
        <v>2000</v>
      </c>
      <c r="AC811" s="625"/>
      <c r="AD811" s="625"/>
      <c r="AE811" s="627"/>
      <c r="AF811" s="627"/>
      <c r="AG811" s="627"/>
      <c r="AH811" s="627"/>
      <c r="AI811" s="627"/>
      <c r="AJ811" s="627"/>
      <c r="AK811" s="627"/>
      <c r="AL811" s="627"/>
      <c r="AM811" s="627"/>
      <c r="AN811" s="627"/>
      <c r="AO811" s="627"/>
      <c r="AP811" s="627"/>
      <c r="AQ811" s="627"/>
      <c r="AR811" s="627"/>
      <c r="AS811" s="627"/>
      <c r="AT811" s="627"/>
      <c r="AU811" s="627"/>
      <c r="AV811" s="627"/>
      <c r="AW811" s="627"/>
      <c r="AX811" s="218"/>
    </row>
    <row r="812" spans="1:50" ht="24" hidden="1" customHeight="1" x14ac:dyDescent="0.15">
      <c r="A812" s="216"/>
      <c r="B812" s="217"/>
      <c r="C812" s="625" t="s">
        <v>6265</v>
      </c>
      <c r="D812" s="625"/>
      <c r="E812" s="625" t="s">
        <v>14967</v>
      </c>
      <c r="F812" s="625" t="s">
        <v>6265</v>
      </c>
      <c r="G812" s="625" t="s">
        <v>6265</v>
      </c>
      <c r="H812" s="627"/>
      <c r="I812" s="626">
        <v>44850</v>
      </c>
      <c r="J812" s="626">
        <v>2684</v>
      </c>
      <c r="K812" s="626">
        <v>6712</v>
      </c>
      <c r="L812" s="625" t="s">
        <v>154</v>
      </c>
      <c r="M812" s="626">
        <v>70</v>
      </c>
      <c r="N812" s="626">
        <v>110</v>
      </c>
      <c r="O812" s="626">
        <v>7700</v>
      </c>
      <c r="P812" s="626">
        <v>1</v>
      </c>
      <c r="Q812" s="626">
        <v>7110</v>
      </c>
      <c r="R812" s="626">
        <v>10000</v>
      </c>
      <c r="S812" s="648" t="s">
        <v>185</v>
      </c>
      <c r="T812" s="648" t="s">
        <v>500</v>
      </c>
      <c r="U812" s="625">
        <v>2011</v>
      </c>
      <c r="V812" s="627"/>
      <c r="W812" s="627"/>
      <c r="X812" s="627"/>
      <c r="Y812" s="627"/>
      <c r="Z812" s="627"/>
      <c r="AA812" s="627"/>
      <c r="AB812" s="626">
        <v>39900</v>
      </c>
      <c r="AC812" s="625"/>
      <c r="AD812" s="625"/>
      <c r="AE812" s="627"/>
      <c r="AF812" s="627"/>
      <c r="AG812" s="627"/>
      <c r="AH812" s="627"/>
      <c r="AI812" s="627"/>
      <c r="AJ812" s="627"/>
      <c r="AK812" s="627"/>
      <c r="AL812" s="627"/>
      <c r="AM812" s="627"/>
      <c r="AN812" s="627"/>
      <c r="AO812" s="627"/>
      <c r="AP812" s="627"/>
      <c r="AQ812" s="627"/>
      <c r="AR812" s="627"/>
      <c r="AS812" s="627"/>
      <c r="AT812" s="627"/>
      <c r="AU812" s="627"/>
      <c r="AV812" s="627"/>
      <c r="AW812" s="627"/>
      <c r="AX812" s="218"/>
    </row>
    <row r="813" spans="1:50" ht="24" hidden="1" customHeight="1" x14ac:dyDescent="0.15">
      <c r="A813" s="216"/>
      <c r="B813" s="217"/>
      <c r="C813" s="625" t="s">
        <v>6268</v>
      </c>
      <c r="D813" s="625"/>
      <c r="E813" s="625" t="s">
        <v>14968</v>
      </c>
      <c r="F813" s="625" t="s">
        <v>6268</v>
      </c>
      <c r="G813" s="625" t="s">
        <v>6268</v>
      </c>
      <c r="H813" s="627"/>
      <c r="I813" s="626">
        <v>13150</v>
      </c>
      <c r="J813" s="626"/>
      <c r="K813" s="626"/>
      <c r="L813" s="625" t="s">
        <v>310</v>
      </c>
      <c r="M813" s="626">
        <v>78</v>
      </c>
      <c r="N813" s="626">
        <v>115</v>
      </c>
      <c r="O813" s="626">
        <v>8970</v>
      </c>
      <c r="P813" s="626">
        <v>1</v>
      </c>
      <c r="Q813" s="626">
        <v>430</v>
      </c>
      <c r="R813" s="626">
        <v>1000</v>
      </c>
      <c r="S813" s="625" t="s">
        <v>185</v>
      </c>
      <c r="T813" s="648" t="s">
        <v>1200</v>
      </c>
      <c r="U813" s="625">
        <v>2005</v>
      </c>
      <c r="V813" s="627"/>
      <c r="W813" s="627"/>
      <c r="X813" s="627"/>
      <c r="Y813" s="627"/>
      <c r="Z813" s="627"/>
      <c r="AA813" s="627"/>
      <c r="AB813" s="626">
        <v>2529</v>
      </c>
      <c r="AC813" s="625"/>
      <c r="AD813" s="625"/>
      <c r="AE813" s="627"/>
      <c r="AF813" s="627"/>
      <c r="AG813" s="627"/>
      <c r="AH813" s="627"/>
      <c r="AI813" s="627"/>
      <c r="AJ813" s="627"/>
      <c r="AK813" s="627"/>
      <c r="AL813" s="627"/>
      <c r="AM813" s="627"/>
      <c r="AN813" s="627"/>
      <c r="AO813" s="627"/>
      <c r="AP813" s="627"/>
      <c r="AQ813" s="627"/>
      <c r="AR813" s="627"/>
      <c r="AS813" s="627"/>
      <c r="AT813" s="627"/>
      <c r="AU813" s="627"/>
      <c r="AV813" s="627"/>
      <c r="AW813" s="627"/>
      <c r="AX813" s="218"/>
    </row>
    <row r="814" spans="1:50" ht="24" hidden="1" customHeight="1" x14ac:dyDescent="0.15">
      <c r="A814" s="216"/>
      <c r="B814" s="217"/>
      <c r="C814" s="625" t="s">
        <v>6268</v>
      </c>
      <c r="D814" s="625"/>
      <c r="E814" s="625" t="s">
        <v>14969</v>
      </c>
      <c r="F814" s="625" t="s">
        <v>6268</v>
      </c>
      <c r="G814" s="625" t="s">
        <v>6268</v>
      </c>
      <c r="H814" s="627"/>
      <c r="I814" s="626">
        <v>10120</v>
      </c>
      <c r="J814" s="626">
        <v>288</v>
      </c>
      <c r="K814" s="626">
        <v>288</v>
      </c>
      <c r="L814" s="625" t="s">
        <v>310</v>
      </c>
      <c r="M814" s="626">
        <v>78</v>
      </c>
      <c r="N814" s="626">
        <v>115</v>
      </c>
      <c r="O814" s="626">
        <v>8970</v>
      </c>
      <c r="P814" s="626">
        <v>1</v>
      </c>
      <c r="Q814" s="626">
        <v>430</v>
      </c>
      <c r="R814" s="626">
        <v>1000</v>
      </c>
      <c r="S814" s="625" t="s">
        <v>185</v>
      </c>
      <c r="T814" s="625" t="s">
        <v>1200</v>
      </c>
      <c r="U814" s="625">
        <v>2006</v>
      </c>
      <c r="V814" s="627"/>
      <c r="W814" s="627"/>
      <c r="X814" s="627"/>
      <c r="Y814" s="627"/>
      <c r="Z814" s="627"/>
      <c r="AA814" s="627"/>
      <c r="AB814" s="626">
        <v>1948</v>
      </c>
      <c r="AC814" s="625"/>
      <c r="AD814" s="625"/>
      <c r="AE814" s="627"/>
      <c r="AF814" s="627"/>
      <c r="AG814" s="627"/>
      <c r="AH814" s="627"/>
      <c r="AI814" s="627"/>
      <c r="AJ814" s="627"/>
      <c r="AK814" s="627"/>
      <c r="AL814" s="627"/>
      <c r="AM814" s="627"/>
      <c r="AN814" s="627"/>
      <c r="AO814" s="627"/>
      <c r="AP814" s="627"/>
      <c r="AQ814" s="627"/>
      <c r="AR814" s="627"/>
      <c r="AS814" s="627"/>
      <c r="AT814" s="627"/>
      <c r="AU814" s="627"/>
      <c r="AV814" s="627"/>
      <c r="AW814" s="627"/>
      <c r="AX814" s="218"/>
    </row>
    <row r="815" spans="1:50" ht="24" hidden="1" customHeight="1" x14ac:dyDescent="0.15">
      <c r="A815" s="216"/>
      <c r="B815" s="217"/>
      <c r="C815" s="625" t="s">
        <v>6268</v>
      </c>
      <c r="D815" s="625"/>
      <c r="E815" s="625" t="s">
        <v>14970</v>
      </c>
      <c r="F815" s="625" t="s">
        <v>6268</v>
      </c>
      <c r="G815" s="625" t="s">
        <v>6268</v>
      </c>
      <c r="H815" s="627"/>
      <c r="I815" s="626">
        <v>11576</v>
      </c>
      <c r="J815" s="626"/>
      <c r="K815" s="626"/>
      <c r="L815" s="625" t="s">
        <v>14971</v>
      </c>
      <c r="M815" s="626">
        <v>86</v>
      </c>
      <c r="N815" s="626">
        <v>120</v>
      </c>
      <c r="O815" s="626">
        <v>10320</v>
      </c>
      <c r="P815" s="626">
        <v>1</v>
      </c>
      <c r="Q815" s="626"/>
      <c r="R815" s="626"/>
      <c r="S815" s="625"/>
      <c r="T815" s="625"/>
      <c r="U815" s="625">
        <v>2004</v>
      </c>
      <c r="V815" s="627"/>
      <c r="W815" s="627"/>
      <c r="X815" s="627"/>
      <c r="Y815" s="627"/>
      <c r="Z815" s="627"/>
      <c r="AA815" s="627"/>
      <c r="AB815" s="626"/>
      <c r="AC815" s="625"/>
      <c r="AD815" s="625"/>
      <c r="AE815" s="627"/>
      <c r="AF815" s="627"/>
      <c r="AG815" s="627"/>
      <c r="AH815" s="627"/>
      <c r="AI815" s="627"/>
      <c r="AJ815" s="627"/>
      <c r="AK815" s="627"/>
      <c r="AL815" s="627"/>
      <c r="AM815" s="627"/>
      <c r="AN815" s="627"/>
      <c r="AO815" s="627"/>
      <c r="AP815" s="627"/>
      <c r="AQ815" s="627"/>
      <c r="AR815" s="627"/>
      <c r="AS815" s="627"/>
      <c r="AT815" s="627"/>
      <c r="AU815" s="627"/>
      <c r="AV815" s="627"/>
      <c r="AW815" s="627"/>
      <c r="AX815" s="218"/>
    </row>
    <row r="816" spans="1:50" ht="24" hidden="1" customHeight="1" x14ac:dyDescent="0.15">
      <c r="A816" s="216"/>
      <c r="B816" s="217"/>
      <c r="C816" s="625" t="s">
        <v>6268</v>
      </c>
      <c r="D816" s="625"/>
      <c r="E816" s="625" t="s">
        <v>14972</v>
      </c>
      <c r="F816" s="625" t="s">
        <v>6268</v>
      </c>
      <c r="G816" s="625" t="s">
        <v>6268</v>
      </c>
      <c r="H816" s="627"/>
      <c r="I816" s="626">
        <v>9436</v>
      </c>
      <c r="J816" s="626">
        <v>507</v>
      </c>
      <c r="K816" s="626">
        <v>453</v>
      </c>
      <c r="L816" s="625" t="s">
        <v>310</v>
      </c>
      <c r="M816" s="626">
        <v>68</v>
      </c>
      <c r="N816" s="626">
        <v>105</v>
      </c>
      <c r="O816" s="626">
        <v>7140</v>
      </c>
      <c r="P816" s="626">
        <v>1</v>
      </c>
      <c r="Q816" s="626">
        <v>680</v>
      </c>
      <c r="R816" s="626">
        <v>1000</v>
      </c>
      <c r="S816" s="625" t="s">
        <v>185</v>
      </c>
      <c r="T816" s="625" t="s">
        <v>1200</v>
      </c>
      <c r="U816" s="625">
        <v>2009</v>
      </c>
      <c r="V816" s="627"/>
      <c r="W816" s="627"/>
      <c r="X816" s="627"/>
      <c r="Y816" s="627"/>
      <c r="Z816" s="627"/>
      <c r="AA816" s="627"/>
      <c r="AB816" s="626">
        <v>4500</v>
      </c>
      <c r="AC816" s="625"/>
      <c r="AD816" s="625"/>
      <c r="AE816" s="627"/>
      <c r="AF816" s="627"/>
      <c r="AG816" s="627"/>
      <c r="AH816" s="627"/>
      <c r="AI816" s="627"/>
      <c r="AJ816" s="627"/>
      <c r="AK816" s="627"/>
      <c r="AL816" s="627"/>
      <c r="AM816" s="627"/>
      <c r="AN816" s="627"/>
      <c r="AO816" s="627"/>
      <c r="AP816" s="627"/>
      <c r="AQ816" s="627"/>
      <c r="AR816" s="627"/>
      <c r="AS816" s="627"/>
      <c r="AT816" s="627"/>
      <c r="AU816" s="627"/>
      <c r="AV816" s="627"/>
      <c r="AW816" s="627"/>
      <c r="AX816" s="218"/>
    </row>
    <row r="817" spans="1:50" ht="24" hidden="1" customHeight="1" x14ac:dyDescent="0.15">
      <c r="A817" s="216"/>
      <c r="B817" s="217"/>
      <c r="C817" s="625" t="s">
        <v>6268</v>
      </c>
      <c r="D817" s="625"/>
      <c r="E817" s="625" t="s">
        <v>14973</v>
      </c>
      <c r="F817" s="625" t="s">
        <v>6268</v>
      </c>
      <c r="G817" s="625" t="s">
        <v>6268</v>
      </c>
      <c r="H817" s="627"/>
      <c r="I817" s="626">
        <v>9204</v>
      </c>
      <c r="J817" s="626"/>
      <c r="K817" s="626"/>
      <c r="L817" s="625" t="s">
        <v>310</v>
      </c>
      <c r="M817" s="626">
        <v>68</v>
      </c>
      <c r="N817" s="626">
        <v>105</v>
      </c>
      <c r="O817" s="626">
        <v>7140</v>
      </c>
      <c r="P817" s="626">
        <v>1</v>
      </c>
      <c r="Q817" s="626">
        <v>1462</v>
      </c>
      <c r="R817" s="626">
        <v>1600</v>
      </c>
      <c r="S817" s="625" t="s">
        <v>185</v>
      </c>
      <c r="T817" s="625" t="s">
        <v>1200</v>
      </c>
      <c r="U817" s="625">
        <v>2009</v>
      </c>
      <c r="V817" s="627"/>
      <c r="W817" s="627"/>
      <c r="X817" s="627"/>
      <c r="Y817" s="627"/>
      <c r="Z817" s="627"/>
      <c r="AA817" s="627"/>
      <c r="AB817" s="626">
        <v>3500</v>
      </c>
      <c r="AC817" s="625"/>
      <c r="AD817" s="625"/>
      <c r="AE817" s="627"/>
      <c r="AF817" s="627"/>
      <c r="AG817" s="627"/>
      <c r="AH817" s="627"/>
      <c r="AI817" s="627"/>
      <c r="AJ817" s="627"/>
      <c r="AK817" s="627"/>
      <c r="AL817" s="627"/>
      <c r="AM817" s="627"/>
      <c r="AN817" s="627"/>
      <c r="AO817" s="627"/>
      <c r="AP817" s="627"/>
      <c r="AQ817" s="627"/>
      <c r="AR817" s="627"/>
      <c r="AS817" s="627"/>
      <c r="AT817" s="627"/>
      <c r="AU817" s="627"/>
      <c r="AV817" s="627"/>
      <c r="AW817" s="627"/>
      <c r="AX817" s="218"/>
    </row>
    <row r="818" spans="1:50" ht="24" hidden="1" customHeight="1" x14ac:dyDescent="0.15">
      <c r="A818" s="216"/>
      <c r="B818" s="217"/>
      <c r="C818" s="625" t="s">
        <v>16286</v>
      </c>
      <c r="D818" s="625"/>
      <c r="E818" s="625" t="s">
        <v>16287</v>
      </c>
      <c r="F818" s="625" t="s">
        <v>16286</v>
      </c>
      <c r="G818" s="625" t="s">
        <v>16286</v>
      </c>
      <c r="H818" s="627"/>
      <c r="I818" s="626">
        <v>52121</v>
      </c>
      <c r="J818" s="626">
        <v>261</v>
      </c>
      <c r="K818" s="626">
        <v>261</v>
      </c>
      <c r="L818" s="625" t="s">
        <v>2195</v>
      </c>
      <c r="M818" s="626">
        <v>78</v>
      </c>
      <c r="N818" s="626">
        <v>117</v>
      </c>
      <c r="O818" s="626">
        <v>9087</v>
      </c>
      <c r="P818" s="626">
        <v>1</v>
      </c>
      <c r="Q818" s="626">
        <v>378</v>
      </c>
      <c r="R818" s="626"/>
      <c r="S818" s="625" t="s">
        <v>2220</v>
      </c>
      <c r="T818" s="625" t="s">
        <v>2204</v>
      </c>
      <c r="U818" s="625">
        <v>2021</v>
      </c>
      <c r="V818" s="627"/>
      <c r="W818" s="627"/>
      <c r="X818" s="627"/>
      <c r="Y818" s="627"/>
      <c r="Z818" s="627"/>
      <c r="AA818" s="627"/>
      <c r="AB818" s="626">
        <v>9300</v>
      </c>
      <c r="AC818" s="625"/>
      <c r="AD818" s="625"/>
      <c r="AE818" s="627"/>
      <c r="AF818" s="627"/>
      <c r="AG818" s="627"/>
      <c r="AH818" s="627"/>
      <c r="AI818" s="627"/>
      <c r="AJ818" s="627"/>
      <c r="AK818" s="627"/>
      <c r="AL818" s="627"/>
      <c r="AM818" s="627"/>
      <c r="AN818" s="627"/>
      <c r="AO818" s="627"/>
      <c r="AP818" s="627"/>
      <c r="AQ818" s="627"/>
      <c r="AR818" s="627"/>
      <c r="AS818" s="627"/>
      <c r="AT818" s="627"/>
      <c r="AU818" s="627"/>
      <c r="AV818" s="627"/>
      <c r="AW818" s="627"/>
      <c r="AX818" s="218"/>
    </row>
    <row r="819" spans="1:50" ht="24" hidden="1" customHeight="1" x14ac:dyDescent="0.15">
      <c r="A819" s="216"/>
      <c r="B819" s="217"/>
      <c r="C819" s="625" t="s">
        <v>6272</v>
      </c>
      <c r="D819" s="625"/>
      <c r="E819" s="625" t="s">
        <v>14974</v>
      </c>
      <c r="F819" s="625" t="s">
        <v>6272</v>
      </c>
      <c r="G819" s="625" t="s">
        <v>6272</v>
      </c>
      <c r="H819" s="627"/>
      <c r="I819" s="626">
        <v>6468</v>
      </c>
      <c r="J819" s="626"/>
      <c r="K819" s="626"/>
      <c r="L819" s="625" t="s">
        <v>154</v>
      </c>
      <c r="M819" s="626">
        <v>66</v>
      </c>
      <c r="N819" s="626">
        <v>98</v>
      </c>
      <c r="O819" s="626">
        <v>6468</v>
      </c>
      <c r="P819" s="626">
        <v>1</v>
      </c>
      <c r="Q819" s="626">
        <v>300</v>
      </c>
      <c r="R819" s="626">
        <v>580</v>
      </c>
      <c r="S819" s="625" t="s">
        <v>185</v>
      </c>
      <c r="T819" s="625" t="s">
        <v>500</v>
      </c>
      <c r="U819" s="625">
        <v>2006</v>
      </c>
      <c r="V819" s="627"/>
      <c r="W819" s="627"/>
      <c r="X819" s="627"/>
      <c r="Y819" s="627"/>
      <c r="Z819" s="627"/>
      <c r="AA819" s="627"/>
      <c r="AB819" s="626">
        <v>300</v>
      </c>
      <c r="AC819" s="625"/>
      <c r="AD819" s="625"/>
      <c r="AE819" s="627"/>
      <c r="AF819" s="627"/>
      <c r="AG819" s="627"/>
      <c r="AH819" s="627"/>
      <c r="AI819" s="627"/>
      <c r="AJ819" s="627"/>
      <c r="AK819" s="627"/>
      <c r="AL819" s="627"/>
      <c r="AM819" s="627"/>
      <c r="AN819" s="627"/>
      <c r="AO819" s="627"/>
      <c r="AP819" s="627"/>
      <c r="AQ819" s="627"/>
      <c r="AR819" s="627"/>
      <c r="AS819" s="627"/>
      <c r="AT819" s="627"/>
      <c r="AU819" s="627"/>
      <c r="AV819" s="627"/>
      <c r="AW819" s="627"/>
      <c r="AX819" s="218"/>
    </row>
    <row r="820" spans="1:50" ht="24" hidden="1" customHeight="1" x14ac:dyDescent="0.15">
      <c r="A820" s="216"/>
      <c r="B820" s="217"/>
      <c r="C820" s="625" t="s">
        <v>6272</v>
      </c>
      <c r="D820" s="625" t="s">
        <v>6272</v>
      </c>
      <c r="E820" s="625" t="s">
        <v>6274</v>
      </c>
      <c r="F820" s="625" t="s">
        <v>6272</v>
      </c>
      <c r="G820" s="625" t="s">
        <v>6272</v>
      </c>
      <c r="H820" s="627">
        <v>1</v>
      </c>
      <c r="I820" s="626">
        <v>44250</v>
      </c>
      <c r="J820" s="626">
        <v>293</v>
      </c>
      <c r="K820" s="626">
        <v>595</v>
      </c>
      <c r="L820" s="625" t="s">
        <v>154</v>
      </c>
      <c r="M820" s="626">
        <v>85</v>
      </c>
      <c r="N820" s="626">
        <v>105</v>
      </c>
      <c r="O820" s="626">
        <v>8925</v>
      </c>
      <c r="P820" s="626">
        <v>1</v>
      </c>
      <c r="Q820" s="626">
        <v>2500</v>
      </c>
      <c r="R820" s="626">
        <v>4000</v>
      </c>
      <c r="S820" s="625" t="s">
        <v>185</v>
      </c>
      <c r="T820" s="625" t="s">
        <v>500</v>
      </c>
      <c r="U820" s="625">
        <v>2000</v>
      </c>
      <c r="V820" s="627">
        <v>4000</v>
      </c>
      <c r="W820" s="627">
        <v>4000</v>
      </c>
      <c r="X820" s="627" t="s">
        <v>499</v>
      </c>
      <c r="Y820" s="627">
        <v>2000</v>
      </c>
      <c r="Z820" s="627">
        <v>1100</v>
      </c>
      <c r="AA820" s="627"/>
      <c r="AB820" s="626">
        <v>1765</v>
      </c>
      <c r="AC820" s="625"/>
      <c r="AD820" s="625"/>
      <c r="AE820" s="627"/>
      <c r="AF820" s="627"/>
      <c r="AG820" s="627"/>
      <c r="AH820" s="627"/>
      <c r="AI820" s="627"/>
      <c r="AJ820" s="627"/>
      <c r="AK820" s="627"/>
      <c r="AL820" s="627"/>
      <c r="AM820" s="627"/>
      <c r="AN820" s="627"/>
      <c r="AO820" s="627"/>
      <c r="AP820" s="627"/>
      <c r="AQ820" s="627"/>
      <c r="AR820" s="627"/>
      <c r="AS820" s="627"/>
      <c r="AT820" s="627"/>
      <c r="AU820" s="627"/>
      <c r="AV820" s="627"/>
      <c r="AW820" s="627"/>
      <c r="AX820" s="218"/>
    </row>
    <row r="821" spans="1:50" ht="24" hidden="1" customHeight="1" x14ac:dyDescent="0.15">
      <c r="A821" s="216"/>
      <c r="B821" s="217"/>
      <c r="C821" s="625" t="s">
        <v>6272</v>
      </c>
      <c r="D821" s="625"/>
      <c r="E821" s="625" t="s">
        <v>14975</v>
      </c>
      <c r="F821" s="625" t="s">
        <v>6272</v>
      </c>
      <c r="G821" s="625" t="s">
        <v>6272</v>
      </c>
      <c r="H821" s="627"/>
      <c r="I821" s="626">
        <v>48841</v>
      </c>
      <c r="J821" s="626"/>
      <c r="K821" s="626"/>
      <c r="L821" s="625" t="s">
        <v>154</v>
      </c>
      <c r="M821" s="626">
        <v>70</v>
      </c>
      <c r="N821" s="626">
        <v>105</v>
      </c>
      <c r="O821" s="626">
        <v>7350</v>
      </c>
      <c r="P821" s="626">
        <v>1</v>
      </c>
      <c r="Q821" s="626"/>
      <c r="R821" s="626"/>
      <c r="S821" s="625" t="s">
        <v>1007</v>
      </c>
      <c r="T821" s="625" t="s">
        <v>1007</v>
      </c>
      <c r="U821" s="625">
        <v>2019</v>
      </c>
      <c r="V821" s="627"/>
      <c r="W821" s="627"/>
      <c r="X821" s="627"/>
      <c r="Y821" s="627"/>
      <c r="Z821" s="627"/>
      <c r="AA821" s="627"/>
      <c r="AB821" s="626">
        <v>300</v>
      </c>
      <c r="AC821" s="625"/>
      <c r="AD821" s="625"/>
      <c r="AE821" s="627"/>
      <c r="AF821" s="627"/>
      <c r="AG821" s="627"/>
      <c r="AH821" s="627"/>
      <c r="AI821" s="627"/>
      <c r="AJ821" s="627"/>
      <c r="AK821" s="627"/>
      <c r="AL821" s="627"/>
      <c r="AM821" s="627"/>
      <c r="AN821" s="627"/>
      <c r="AO821" s="627"/>
      <c r="AP821" s="627"/>
      <c r="AQ821" s="627"/>
      <c r="AR821" s="627"/>
      <c r="AS821" s="627"/>
      <c r="AT821" s="627"/>
      <c r="AU821" s="627"/>
      <c r="AV821" s="627"/>
      <c r="AW821" s="627"/>
      <c r="AX821" s="218"/>
    </row>
    <row r="822" spans="1:50" ht="24" hidden="1" customHeight="1" x14ac:dyDescent="0.15">
      <c r="A822" s="216"/>
      <c r="B822" s="217"/>
      <c r="C822" s="625" t="s">
        <v>6272</v>
      </c>
      <c r="D822" s="625"/>
      <c r="E822" s="625" t="s">
        <v>14976</v>
      </c>
      <c r="F822" s="625" t="s">
        <v>6272</v>
      </c>
      <c r="G822" s="625" t="s">
        <v>6272</v>
      </c>
      <c r="H822" s="627"/>
      <c r="I822" s="626">
        <v>19392</v>
      </c>
      <c r="J822" s="626">
        <v>94.66</v>
      </c>
      <c r="K822" s="626">
        <v>94.66</v>
      </c>
      <c r="L822" s="625" t="s">
        <v>310</v>
      </c>
      <c r="M822" s="626">
        <v>68</v>
      </c>
      <c r="N822" s="626">
        <v>100</v>
      </c>
      <c r="O822" s="626">
        <v>6800</v>
      </c>
      <c r="P822" s="626">
        <v>1</v>
      </c>
      <c r="Q822" s="626"/>
      <c r="R822" s="626"/>
      <c r="S822" s="625" t="s">
        <v>185</v>
      </c>
      <c r="T822" s="625" t="s">
        <v>154</v>
      </c>
      <c r="U822" s="625">
        <v>2013</v>
      </c>
      <c r="V822" s="627"/>
      <c r="W822" s="627"/>
      <c r="X822" s="627"/>
      <c r="Y822" s="627"/>
      <c r="Z822" s="627"/>
      <c r="AA822" s="627"/>
      <c r="AB822" s="626">
        <v>1500</v>
      </c>
      <c r="AC822" s="625"/>
      <c r="AD822" s="625"/>
      <c r="AE822" s="627"/>
      <c r="AF822" s="627"/>
      <c r="AG822" s="627"/>
      <c r="AH822" s="627"/>
      <c r="AI822" s="627"/>
      <c r="AJ822" s="627"/>
      <c r="AK822" s="627"/>
      <c r="AL822" s="627"/>
      <c r="AM822" s="627"/>
      <c r="AN822" s="627"/>
      <c r="AO822" s="627"/>
      <c r="AP822" s="627"/>
      <c r="AQ822" s="627"/>
      <c r="AR822" s="627"/>
      <c r="AS822" s="627"/>
      <c r="AT822" s="627"/>
      <c r="AU822" s="627"/>
      <c r="AV822" s="627"/>
      <c r="AW822" s="627"/>
      <c r="AX822" s="218"/>
    </row>
    <row r="823" spans="1:50" ht="24" hidden="1" customHeight="1" x14ac:dyDescent="0.15">
      <c r="A823" s="216"/>
      <c r="B823" s="217"/>
      <c r="C823" s="625" t="s">
        <v>16288</v>
      </c>
      <c r="D823" s="625"/>
      <c r="E823" s="625" t="s">
        <v>16289</v>
      </c>
      <c r="F823" s="625" t="s">
        <v>16288</v>
      </c>
      <c r="G823" s="625" t="s">
        <v>16288</v>
      </c>
      <c r="H823" s="627"/>
      <c r="I823" s="626">
        <v>11700</v>
      </c>
      <c r="J823" s="626"/>
      <c r="K823" s="626"/>
      <c r="L823" s="625" t="s">
        <v>2198</v>
      </c>
      <c r="M823" s="626">
        <v>65</v>
      </c>
      <c r="N823" s="626">
        <v>94</v>
      </c>
      <c r="O823" s="626">
        <v>6100</v>
      </c>
      <c r="P823" s="626">
        <v>1</v>
      </c>
      <c r="Q823" s="626"/>
      <c r="R823" s="626"/>
      <c r="S823" s="625"/>
      <c r="T823" s="625" t="s">
        <v>2198</v>
      </c>
      <c r="U823" s="625">
        <v>2012</v>
      </c>
      <c r="V823" s="627"/>
      <c r="W823" s="627"/>
      <c r="X823" s="627"/>
      <c r="Y823" s="627"/>
      <c r="Z823" s="627"/>
      <c r="AA823" s="627"/>
      <c r="AB823" s="626">
        <v>100</v>
      </c>
      <c r="AC823" s="625"/>
      <c r="AD823" s="625"/>
      <c r="AE823" s="627"/>
      <c r="AF823" s="627"/>
      <c r="AG823" s="627"/>
      <c r="AH823" s="627"/>
      <c r="AI823" s="627"/>
      <c r="AJ823" s="627"/>
      <c r="AK823" s="627"/>
      <c r="AL823" s="627"/>
      <c r="AM823" s="627"/>
      <c r="AN823" s="627"/>
      <c r="AO823" s="627"/>
      <c r="AP823" s="627"/>
      <c r="AQ823" s="627"/>
      <c r="AR823" s="627"/>
      <c r="AS823" s="627"/>
      <c r="AT823" s="627"/>
      <c r="AU823" s="627"/>
      <c r="AV823" s="627"/>
      <c r="AW823" s="627"/>
      <c r="AX823" s="218"/>
    </row>
    <row r="824" spans="1:50" ht="24" hidden="1" customHeight="1" x14ac:dyDescent="0.15">
      <c r="A824" s="216"/>
      <c r="B824" s="217"/>
      <c r="C824" s="625" t="s">
        <v>6342</v>
      </c>
      <c r="D824" s="625" t="s">
        <v>2155</v>
      </c>
      <c r="E824" s="625" t="s">
        <v>16290</v>
      </c>
      <c r="F824" s="625" t="s">
        <v>6342</v>
      </c>
      <c r="G824" s="625" t="s">
        <v>6342</v>
      </c>
      <c r="H824" s="625">
        <v>15</v>
      </c>
      <c r="I824" s="722">
        <v>7981</v>
      </c>
      <c r="J824" s="647"/>
      <c r="K824" s="647"/>
      <c r="L824" s="647" t="s">
        <v>310</v>
      </c>
      <c r="M824" s="625">
        <v>45</v>
      </c>
      <c r="N824" s="625">
        <v>90</v>
      </c>
      <c r="O824" s="722">
        <v>4050</v>
      </c>
      <c r="P824" s="625">
        <v>1</v>
      </c>
      <c r="Q824" s="722"/>
      <c r="R824" s="722"/>
      <c r="S824" s="647"/>
      <c r="T824" s="647"/>
      <c r="U824" s="625">
        <v>2009</v>
      </c>
      <c r="V824" s="626"/>
      <c r="W824" s="626"/>
      <c r="X824" s="625"/>
      <c r="Y824" s="625"/>
      <c r="Z824" s="625"/>
      <c r="AA824" s="625"/>
      <c r="AB824" s="722">
        <v>1000</v>
      </c>
      <c r="AC824" s="625"/>
      <c r="AD824" s="625"/>
      <c r="AE824" s="627"/>
      <c r="AF824" s="627"/>
      <c r="AG824" s="627"/>
      <c r="AH824" s="627"/>
      <c r="AI824" s="627"/>
      <c r="AJ824" s="627"/>
      <c r="AK824" s="627"/>
      <c r="AL824" s="627"/>
      <c r="AM824" s="627"/>
      <c r="AN824" s="627"/>
      <c r="AO824" s="627"/>
      <c r="AP824" s="627"/>
      <c r="AQ824" s="627"/>
      <c r="AR824" s="627"/>
      <c r="AS824" s="627"/>
      <c r="AT824" s="627"/>
      <c r="AU824" s="627"/>
      <c r="AV824" s="627"/>
      <c r="AW824" s="627"/>
      <c r="AX824" s="218"/>
    </row>
    <row r="825" spans="1:50" ht="24" hidden="1" customHeight="1" x14ac:dyDescent="0.15">
      <c r="A825" s="216"/>
      <c r="B825" s="217"/>
      <c r="C825" s="625" t="s">
        <v>6342</v>
      </c>
      <c r="D825" s="625"/>
      <c r="E825" s="625" t="s">
        <v>14977</v>
      </c>
      <c r="F825" s="625" t="s">
        <v>6342</v>
      </c>
      <c r="G825" s="625" t="s">
        <v>6342</v>
      </c>
      <c r="H825" s="627"/>
      <c r="I825" s="626">
        <v>51544</v>
      </c>
      <c r="J825" s="626">
        <v>465.12</v>
      </c>
      <c r="K825" s="626">
        <v>708.2</v>
      </c>
      <c r="L825" s="625" t="s">
        <v>310</v>
      </c>
      <c r="M825" s="626">
        <v>91</v>
      </c>
      <c r="N825" s="626">
        <v>126</v>
      </c>
      <c r="O825" s="626">
        <v>11428</v>
      </c>
      <c r="P825" s="626">
        <v>1</v>
      </c>
      <c r="Q825" s="626"/>
      <c r="R825" s="626"/>
      <c r="S825" s="648"/>
      <c r="T825" s="648" t="s">
        <v>14978</v>
      </c>
      <c r="U825" s="625">
        <v>2013</v>
      </c>
      <c r="V825" s="627"/>
      <c r="W825" s="627"/>
      <c r="X825" s="627"/>
      <c r="Y825" s="627"/>
      <c r="Z825" s="627"/>
      <c r="AA825" s="627"/>
      <c r="AB825" s="626">
        <v>7800</v>
      </c>
      <c r="AC825" s="625"/>
      <c r="AD825" s="625"/>
      <c r="AE825" s="627"/>
      <c r="AF825" s="627"/>
      <c r="AG825" s="627"/>
      <c r="AH825" s="627"/>
      <c r="AI825" s="706"/>
      <c r="AJ825" s="627"/>
      <c r="AK825" s="627"/>
      <c r="AL825" s="627"/>
      <c r="AM825" s="627"/>
      <c r="AN825" s="627"/>
      <c r="AO825" s="627"/>
      <c r="AP825" s="627"/>
      <c r="AQ825" s="627"/>
      <c r="AR825" s="627"/>
      <c r="AS825" s="627"/>
      <c r="AT825" s="627"/>
      <c r="AU825" s="627"/>
      <c r="AV825" s="627"/>
      <c r="AW825" s="627"/>
      <c r="AX825" s="218"/>
    </row>
    <row r="826" spans="1:50" ht="24" hidden="1" customHeight="1" x14ac:dyDescent="0.15">
      <c r="A826" s="216"/>
      <c r="B826" s="217"/>
      <c r="C826" s="625" t="s">
        <v>6342</v>
      </c>
      <c r="D826" s="625"/>
      <c r="E826" s="625" t="s">
        <v>14979</v>
      </c>
      <c r="F826" s="625" t="s">
        <v>6342</v>
      </c>
      <c r="G826" s="625" t="s">
        <v>6342</v>
      </c>
      <c r="H826" s="627"/>
      <c r="I826" s="626">
        <v>68902</v>
      </c>
      <c r="J826" s="626"/>
      <c r="K826" s="626"/>
      <c r="L826" s="625" t="s">
        <v>310</v>
      </c>
      <c r="M826" s="626">
        <v>68</v>
      </c>
      <c r="N826" s="626">
        <v>105</v>
      </c>
      <c r="O826" s="626">
        <v>7140</v>
      </c>
      <c r="P826" s="626">
        <v>1</v>
      </c>
      <c r="Q826" s="626"/>
      <c r="R826" s="626"/>
      <c r="S826" s="648"/>
      <c r="T826" s="625" t="s">
        <v>500</v>
      </c>
      <c r="U826" s="625">
        <v>2012</v>
      </c>
      <c r="V826" s="627"/>
      <c r="W826" s="627"/>
      <c r="X826" s="627"/>
      <c r="Y826" s="627"/>
      <c r="Z826" s="627"/>
      <c r="AA826" s="627"/>
      <c r="AB826" s="626">
        <v>6600</v>
      </c>
      <c r="AC826" s="625"/>
      <c r="AD826" s="625"/>
      <c r="AE826" s="627"/>
      <c r="AF826" s="627"/>
      <c r="AG826" s="627"/>
      <c r="AH826" s="627"/>
      <c r="AI826" s="706"/>
      <c r="AJ826" s="627"/>
      <c r="AK826" s="627"/>
      <c r="AL826" s="627"/>
      <c r="AM826" s="627"/>
      <c r="AN826" s="627"/>
      <c r="AO826" s="627"/>
      <c r="AP826" s="627"/>
      <c r="AQ826" s="627"/>
      <c r="AR826" s="627"/>
      <c r="AS826" s="627"/>
      <c r="AT826" s="627"/>
      <c r="AU826" s="627"/>
      <c r="AV826" s="627"/>
      <c r="AW826" s="627"/>
      <c r="AX826" s="218"/>
    </row>
    <row r="827" spans="1:50" ht="24" hidden="1" customHeight="1" x14ac:dyDescent="0.15">
      <c r="A827" s="216"/>
      <c r="B827" s="217"/>
      <c r="C827" s="625" t="s">
        <v>6342</v>
      </c>
      <c r="D827" s="625"/>
      <c r="E827" s="625" t="s">
        <v>6343</v>
      </c>
      <c r="F827" s="625" t="s">
        <v>6342</v>
      </c>
      <c r="G827" s="625" t="s">
        <v>6342</v>
      </c>
      <c r="H827" s="627"/>
      <c r="I827" s="626">
        <v>42888</v>
      </c>
      <c r="J827" s="626">
        <v>3813</v>
      </c>
      <c r="K827" s="626">
        <v>777</v>
      </c>
      <c r="L827" s="625" t="s">
        <v>310</v>
      </c>
      <c r="M827" s="626">
        <v>112</v>
      </c>
      <c r="N827" s="626">
        <v>112</v>
      </c>
      <c r="O827" s="626">
        <v>12633</v>
      </c>
      <c r="P827" s="626">
        <v>1</v>
      </c>
      <c r="Q827" s="626">
        <v>200</v>
      </c>
      <c r="R827" s="626">
        <v>500</v>
      </c>
      <c r="S827" s="648" t="s">
        <v>939</v>
      </c>
      <c r="T827" s="625" t="s">
        <v>500</v>
      </c>
      <c r="U827" s="625">
        <v>2016</v>
      </c>
      <c r="V827" s="627"/>
      <c r="W827" s="627"/>
      <c r="X827" s="627"/>
      <c r="Y827" s="627"/>
      <c r="Z827" s="627"/>
      <c r="AA827" s="627"/>
      <c r="AB827" s="626">
        <v>5600</v>
      </c>
      <c r="AC827" s="625"/>
      <c r="AD827" s="625"/>
      <c r="AE827" s="627"/>
      <c r="AF827" s="627"/>
      <c r="AG827" s="627"/>
      <c r="AH827" s="627"/>
      <c r="AI827" s="706"/>
      <c r="AJ827" s="627"/>
      <c r="AK827" s="627"/>
      <c r="AL827" s="627"/>
      <c r="AM827" s="627"/>
      <c r="AN827" s="627"/>
      <c r="AO827" s="627"/>
      <c r="AP827" s="627"/>
      <c r="AQ827" s="627"/>
      <c r="AR827" s="627"/>
      <c r="AS827" s="627"/>
      <c r="AT827" s="627"/>
      <c r="AU827" s="627"/>
      <c r="AV827" s="627"/>
      <c r="AW827" s="627"/>
      <c r="AX827" s="218"/>
    </row>
    <row r="828" spans="1:50" ht="24" hidden="1" customHeight="1" x14ac:dyDescent="0.15">
      <c r="A828" s="216"/>
      <c r="B828" s="217"/>
      <c r="C828" s="625" t="s">
        <v>6279</v>
      </c>
      <c r="D828" s="625"/>
      <c r="E828" s="625" t="s">
        <v>14980</v>
      </c>
      <c r="F828" s="625" t="s">
        <v>6279</v>
      </c>
      <c r="G828" s="625" t="s">
        <v>6279</v>
      </c>
      <c r="H828" s="627"/>
      <c r="I828" s="626"/>
      <c r="J828" s="626">
        <v>470</v>
      </c>
      <c r="K828" s="626">
        <v>470</v>
      </c>
      <c r="L828" s="625" t="s">
        <v>14981</v>
      </c>
      <c r="M828" s="626" t="s">
        <v>14982</v>
      </c>
      <c r="N828" s="626" t="s">
        <v>14983</v>
      </c>
      <c r="O828" s="626">
        <v>26122</v>
      </c>
      <c r="P828" s="626">
        <v>4</v>
      </c>
      <c r="Q828" s="626">
        <v>500</v>
      </c>
      <c r="R828" s="626">
        <v>500</v>
      </c>
      <c r="S828" s="625" t="s">
        <v>499</v>
      </c>
      <c r="T828" s="625"/>
      <c r="U828" s="625">
        <v>2008</v>
      </c>
      <c r="V828" s="627"/>
      <c r="W828" s="627"/>
      <c r="X828" s="627"/>
      <c r="Y828" s="627"/>
      <c r="Z828" s="627"/>
      <c r="AA828" s="627"/>
      <c r="AB828" s="626">
        <v>27960</v>
      </c>
      <c r="AC828" s="625"/>
      <c r="AD828" s="625"/>
      <c r="AE828" s="627"/>
      <c r="AF828" s="627"/>
      <c r="AG828" s="627"/>
      <c r="AH828" s="627"/>
      <c r="AI828" s="706"/>
      <c r="AJ828" s="627"/>
      <c r="AK828" s="627"/>
      <c r="AL828" s="627"/>
      <c r="AM828" s="627"/>
      <c r="AN828" s="627"/>
      <c r="AO828" s="627"/>
      <c r="AP828" s="627"/>
      <c r="AQ828" s="627"/>
      <c r="AR828" s="627"/>
      <c r="AS828" s="627"/>
      <c r="AT828" s="627"/>
      <c r="AU828" s="627"/>
      <c r="AV828" s="627"/>
      <c r="AW828" s="627"/>
      <c r="AX828" s="218"/>
    </row>
    <row r="829" spans="1:50" ht="24" hidden="1" customHeight="1" x14ac:dyDescent="0.15">
      <c r="A829" s="216"/>
      <c r="B829" s="217"/>
      <c r="C829" s="625" t="s">
        <v>6281</v>
      </c>
      <c r="D829" s="625"/>
      <c r="E829" s="625" t="s">
        <v>14984</v>
      </c>
      <c r="F829" s="625" t="s">
        <v>6281</v>
      </c>
      <c r="G829" s="625" t="s">
        <v>6281</v>
      </c>
      <c r="H829" s="627"/>
      <c r="I829" s="626">
        <v>70000</v>
      </c>
      <c r="J829" s="626">
        <v>3687</v>
      </c>
      <c r="K829" s="626">
        <v>5067</v>
      </c>
      <c r="L829" s="625" t="s">
        <v>154</v>
      </c>
      <c r="M829" s="626">
        <v>75</v>
      </c>
      <c r="N829" s="626">
        <v>105</v>
      </c>
      <c r="O829" s="626">
        <v>7878</v>
      </c>
      <c r="P829" s="626">
        <v>1</v>
      </c>
      <c r="Q829" s="626">
        <v>7900</v>
      </c>
      <c r="R829" s="626">
        <v>7900</v>
      </c>
      <c r="S829" s="625" t="s">
        <v>499</v>
      </c>
      <c r="T829" s="625" t="s">
        <v>500</v>
      </c>
      <c r="U829" s="625">
        <v>2001</v>
      </c>
      <c r="V829" s="706"/>
      <c r="W829" s="706"/>
      <c r="X829" s="706"/>
      <c r="Y829" s="706"/>
      <c r="Z829" s="706"/>
      <c r="AA829" s="627"/>
      <c r="AB829" s="626">
        <v>12393</v>
      </c>
      <c r="AC829" s="625"/>
      <c r="AD829" s="625"/>
      <c r="AE829" s="627"/>
      <c r="AF829" s="627"/>
      <c r="AG829" s="627"/>
      <c r="AH829" s="627"/>
      <c r="AI829" s="627"/>
      <c r="AJ829" s="627"/>
      <c r="AK829" s="627"/>
      <c r="AL829" s="627"/>
      <c r="AM829" s="627"/>
      <c r="AN829" s="627"/>
      <c r="AO829" s="627"/>
      <c r="AP829" s="627"/>
      <c r="AQ829" s="627"/>
      <c r="AR829" s="627"/>
      <c r="AS829" s="627"/>
      <c r="AT829" s="627"/>
      <c r="AU829" s="627"/>
      <c r="AV829" s="627"/>
      <c r="AW829" s="627"/>
      <c r="AX829" s="218"/>
    </row>
    <row r="830" spans="1:50" ht="24" hidden="1" customHeight="1" x14ac:dyDescent="0.15">
      <c r="A830" s="216"/>
      <c r="B830" s="217"/>
      <c r="C830" s="625" t="s">
        <v>6281</v>
      </c>
      <c r="D830" s="625"/>
      <c r="E830" s="625" t="s">
        <v>14985</v>
      </c>
      <c r="F830" s="625" t="s">
        <v>6281</v>
      </c>
      <c r="G830" s="625" t="s">
        <v>6281</v>
      </c>
      <c r="H830" s="627"/>
      <c r="I830" s="626">
        <v>39860</v>
      </c>
      <c r="J830" s="626"/>
      <c r="K830" s="626"/>
      <c r="L830" s="625" t="s">
        <v>310</v>
      </c>
      <c r="M830" s="626">
        <v>68</v>
      </c>
      <c r="N830" s="626">
        <v>112</v>
      </c>
      <c r="O830" s="626">
        <v>12182</v>
      </c>
      <c r="P830" s="626">
        <v>2</v>
      </c>
      <c r="Q830" s="626">
        <v>150</v>
      </c>
      <c r="R830" s="626">
        <v>200</v>
      </c>
      <c r="S830" s="625" t="s">
        <v>185</v>
      </c>
      <c r="T830" s="625" t="s">
        <v>500</v>
      </c>
      <c r="U830" s="625">
        <v>2007</v>
      </c>
      <c r="V830" s="627"/>
      <c r="W830" s="627"/>
      <c r="X830" s="627"/>
      <c r="Y830" s="627"/>
      <c r="Z830" s="627"/>
      <c r="AA830" s="627"/>
      <c r="AB830" s="626">
        <v>1050</v>
      </c>
      <c r="AC830" s="625"/>
      <c r="AD830" s="625"/>
      <c r="AE830" s="627"/>
      <c r="AF830" s="627"/>
      <c r="AG830" s="627"/>
      <c r="AH830" s="627"/>
      <c r="AI830" s="627"/>
      <c r="AJ830" s="627"/>
      <c r="AK830" s="627"/>
      <c r="AL830" s="627"/>
      <c r="AM830" s="627"/>
      <c r="AN830" s="627"/>
      <c r="AO830" s="627"/>
      <c r="AP830" s="627"/>
      <c r="AQ830" s="627"/>
      <c r="AR830" s="627"/>
      <c r="AS830" s="627"/>
      <c r="AT830" s="627"/>
      <c r="AU830" s="627"/>
      <c r="AV830" s="627"/>
      <c r="AW830" s="627"/>
      <c r="AX830" s="218"/>
    </row>
    <row r="831" spans="1:50" ht="24" hidden="1" customHeight="1" x14ac:dyDescent="0.15">
      <c r="A831" s="216"/>
      <c r="B831" s="217"/>
      <c r="C831" s="625" t="s">
        <v>6281</v>
      </c>
      <c r="D831" s="625"/>
      <c r="E831" s="625" t="s">
        <v>14986</v>
      </c>
      <c r="F831" s="625" t="s">
        <v>6281</v>
      </c>
      <c r="G831" s="625" t="s">
        <v>6281</v>
      </c>
      <c r="H831" s="627"/>
      <c r="I831" s="626">
        <v>8814</v>
      </c>
      <c r="J831" s="626"/>
      <c r="K831" s="626"/>
      <c r="L831" s="625" t="s">
        <v>310</v>
      </c>
      <c r="M831" s="626">
        <v>68</v>
      </c>
      <c r="N831" s="626">
        <v>105</v>
      </c>
      <c r="O831" s="626">
        <v>7140</v>
      </c>
      <c r="P831" s="626">
        <v>1</v>
      </c>
      <c r="Q831" s="626">
        <v>360</v>
      </c>
      <c r="R831" s="626">
        <v>500</v>
      </c>
      <c r="S831" s="625" t="s">
        <v>185</v>
      </c>
      <c r="T831" s="625" t="s">
        <v>500</v>
      </c>
      <c r="U831" s="625">
        <v>2012</v>
      </c>
      <c r="V831" s="627"/>
      <c r="W831" s="627"/>
      <c r="X831" s="627"/>
      <c r="Y831" s="627"/>
      <c r="Z831" s="627"/>
      <c r="AA831" s="627"/>
      <c r="AB831" s="626">
        <v>609</v>
      </c>
      <c r="AC831" s="625"/>
      <c r="AD831" s="625"/>
      <c r="AE831" s="627"/>
      <c r="AF831" s="627"/>
      <c r="AG831" s="627"/>
      <c r="AH831" s="627"/>
      <c r="AI831" s="627"/>
      <c r="AJ831" s="627"/>
      <c r="AK831" s="627"/>
      <c r="AL831" s="627"/>
      <c r="AM831" s="627"/>
      <c r="AN831" s="627"/>
      <c r="AO831" s="627"/>
      <c r="AP831" s="627"/>
      <c r="AQ831" s="627"/>
      <c r="AR831" s="627"/>
      <c r="AS831" s="627"/>
      <c r="AT831" s="627"/>
      <c r="AU831" s="627"/>
      <c r="AV831" s="627"/>
      <c r="AW831" s="627"/>
      <c r="AX831" s="218"/>
    </row>
    <row r="832" spans="1:50" ht="24" hidden="1" customHeight="1" x14ac:dyDescent="0.15">
      <c r="A832" s="216"/>
      <c r="B832" s="217"/>
      <c r="C832" s="625" t="s">
        <v>6281</v>
      </c>
      <c r="D832" s="625"/>
      <c r="E832" s="625" t="s">
        <v>14987</v>
      </c>
      <c r="F832" s="625" t="s">
        <v>6281</v>
      </c>
      <c r="G832" s="625" t="s">
        <v>6281</v>
      </c>
      <c r="H832" s="627"/>
      <c r="I832" s="626">
        <v>22806</v>
      </c>
      <c r="J832" s="626"/>
      <c r="K832" s="626"/>
      <c r="L832" s="625" t="s">
        <v>310</v>
      </c>
      <c r="M832" s="626">
        <v>68</v>
      </c>
      <c r="N832" s="626">
        <v>105</v>
      </c>
      <c r="O832" s="626">
        <v>15215</v>
      </c>
      <c r="P832" s="626">
        <v>2</v>
      </c>
      <c r="Q832" s="626">
        <v>240</v>
      </c>
      <c r="R832" s="626">
        <v>3000</v>
      </c>
      <c r="S832" s="625" t="s">
        <v>185</v>
      </c>
      <c r="T832" s="625" t="s">
        <v>500</v>
      </c>
      <c r="U832" s="625">
        <v>2010</v>
      </c>
      <c r="V832" s="627"/>
      <c r="W832" s="627"/>
      <c r="X832" s="627"/>
      <c r="Y832" s="627"/>
      <c r="Z832" s="627"/>
      <c r="AA832" s="627"/>
      <c r="AB832" s="626">
        <v>5556</v>
      </c>
      <c r="AC832" s="625"/>
      <c r="AD832" s="625"/>
      <c r="AE832" s="627"/>
      <c r="AF832" s="627"/>
      <c r="AG832" s="627"/>
      <c r="AH832" s="627"/>
      <c r="AI832" s="627"/>
      <c r="AJ832" s="627"/>
      <c r="AK832" s="627"/>
      <c r="AL832" s="627"/>
      <c r="AM832" s="627"/>
      <c r="AN832" s="627"/>
      <c r="AO832" s="627"/>
      <c r="AP832" s="627"/>
      <c r="AQ832" s="627"/>
      <c r="AR832" s="627"/>
      <c r="AS832" s="627"/>
      <c r="AT832" s="627"/>
      <c r="AU832" s="627"/>
      <c r="AV832" s="627"/>
      <c r="AW832" s="627"/>
      <c r="AX832" s="218"/>
    </row>
    <row r="833" spans="1:50" ht="24" hidden="1" customHeight="1" x14ac:dyDescent="0.15">
      <c r="A833" s="216"/>
      <c r="B833" s="217"/>
      <c r="C833" s="625" t="s">
        <v>6286</v>
      </c>
      <c r="D833" s="625"/>
      <c r="E833" s="625" t="s">
        <v>12227</v>
      </c>
      <c r="F833" s="625" t="s">
        <v>6286</v>
      </c>
      <c r="G833" s="625" t="s">
        <v>6286</v>
      </c>
      <c r="H833" s="627"/>
      <c r="I833" s="626">
        <v>62585</v>
      </c>
      <c r="J833" s="626">
        <v>3163</v>
      </c>
      <c r="K833" s="626">
        <v>3163</v>
      </c>
      <c r="L833" s="625" t="s">
        <v>154</v>
      </c>
      <c r="M833" s="626">
        <v>68</v>
      </c>
      <c r="N833" s="626">
        <v>105</v>
      </c>
      <c r="O833" s="626">
        <v>7140</v>
      </c>
      <c r="P833" s="626">
        <v>1</v>
      </c>
      <c r="Q833" s="626">
        <v>4046</v>
      </c>
      <c r="R833" s="626">
        <v>6000</v>
      </c>
      <c r="S833" s="625" t="s">
        <v>12228</v>
      </c>
      <c r="T833" s="625" t="s">
        <v>500</v>
      </c>
      <c r="U833" s="625">
        <v>1994</v>
      </c>
      <c r="V833" s="627"/>
      <c r="W833" s="627"/>
      <c r="X833" s="627"/>
      <c r="Y833" s="627"/>
      <c r="Z833" s="627"/>
      <c r="AA833" s="627"/>
      <c r="AB833" s="626">
        <v>2389</v>
      </c>
      <c r="AC833" s="625"/>
      <c r="AD833" s="625"/>
      <c r="AE833" s="627"/>
      <c r="AF833" s="627"/>
      <c r="AG833" s="627"/>
      <c r="AH833" s="627"/>
      <c r="AI833" s="627"/>
      <c r="AJ833" s="627"/>
      <c r="AK833" s="627"/>
      <c r="AL833" s="627"/>
      <c r="AM833" s="627"/>
      <c r="AN833" s="627"/>
      <c r="AO833" s="627"/>
      <c r="AP833" s="627"/>
      <c r="AQ833" s="627"/>
      <c r="AR833" s="627"/>
      <c r="AS833" s="627"/>
      <c r="AT833" s="627"/>
      <c r="AU833" s="627"/>
      <c r="AV833" s="627"/>
      <c r="AW833" s="627"/>
      <c r="AX833" s="218"/>
    </row>
    <row r="834" spans="1:50" ht="24" hidden="1" customHeight="1" x14ac:dyDescent="0.15">
      <c r="A834" s="216"/>
      <c r="B834" s="217"/>
      <c r="C834" s="625" t="s">
        <v>6286</v>
      </c>
      <c r="D834" s="625"/>
      <c r="E834" s="625" t="s">
        <v>12229</v>
      </c>
      <c r="F834" s="625" t="s">
        <v>6286</v>
      </c>
      <c r="G834" s="625" t="s">
        <v>6286</v>
      </c>
      <c r="H834" s="627"/>
      <c r="I834" s="626">
        <v>69420</v>
      </c>
      <c r="J834" s="626">
        <v>579</v>
      </c>
      <c r="K834" s="626">
        <v>579</v>
      </c>
      <c r="L834" s="625" t="s">
        <v>12230</v>
      </c>
      <c r="M834" s="626">
        <v>68</v>
      </c>
      <c r="N834" s="626">
        <v>105</v>
      </c>
      <c r="O834" s="626">
        <v>21420</v>
      </c>
      <c r="P834" s="626">
        <v>3</v>
      </c>
      <c r="Q834" s="626">
        <v>500</v>
      </c>
      <c r="R834" s="626">
        <v>1000</v>
      </c>
      <c r="S834" s="625" t="s">
        <v>185</v>
      </c>
      <c r="T834" s="625" t="s">
        <v>500</v>
      </c>
      <c r="U834" s="625">
        <v>2018</v>
      </c>
      <c r="V834" s="627"/>
      <c r="W834" s="627"/>
      <c r="X834" s="627"/>
      <c r="Y834" s="627"/>
      <c r="Z834" s="627"/>
      <c r="AA834" s="627"/>
      <c r="AB834" s="626">
        <v>8247</v>
      </c>
      <c r="AC834" s="625"/>
      <c r="AD834" s="625"/>
      <c r="AE834" s="627"/>
      <c r="AF834" s="627"/>
      <c r="AG834" s="627"/>
      <c r="AH834" s="627"/>
      <c r="AI834" s="627"/>
      <c r="AJ834" s="627"/>
      <c r="AK834" s="627"/>
      <c r="AL834" s="627"/>
      <c r="AM834" s="627"/>
      <c r="AN834" s="627"/>
      <c r="AO834" s="627"/>
      <c r="AP834" s="627"/>
      <c r="AQ834" s="627"/>
      <c r="AR834" s="627"/>
      <c r="AS834" s="627"/>
      <c r="AT834" s="627"/>
      <c r="AU834" s="627"/>
      <c r="AV834" s="627"/>
      <c r="AW834" s="627"/>
      <c r="AX834" s="218"/>
    </row>
    <row r="835" spans="1:50" ht="24" hidden="1" customHeight="1" x14ac:dyDescent="0.15">
      <c r="A835" s="216"/>
      <c r="B835" s="217"/>
      <c r="C835" s="625" t="s">
        <v>6286</v>
      </c>
      <c r="D835" s="625"/>
      <c r="E835" s="625" t="s">
        <v>12231</v>
      </c>
      <c r="F835" s="625" t="s">
        <v>6286</v>
      </c>
      <c r="G835" s="625" t="s">
        <v>6286</v>
      </c>
      <c r="H835" s="627"/>
      <c r="I835" s="626">
        <v>57657</v>
      </c>
      <c r="J835" s="626">
        <v>100</v>
      </c>
      <c r="K835" s="626">
        <v>100</v>
      </c>
      <c r="L835" s="625" t="s">
        <v>7447</v>
      </c>
      <c r="M835" s="626">
        <v>68</v>
      </c>
      <c r="N835" s="626">
        <v>105</v>
      </c>
      <c r="O835" s="626">
        <v>21420</v>
      </c>
      <c r="P835" s="626">
        <v>3</v>
      </c>
      <c r="Q835" s="626"/>
      <c r="R835" s="626"/>
      <c r="S835" s="625"/>
      <c r="T835" s="625"/>
      <c r="U835" s="625">
        <v>2010</v>
      </c>
      <c r="V835" s="627"/>
      <c r="W835" s="627"/>
      <c r="X835" s="627"/>
      <c r="Y835" s="627"/>
      <c r="Z835" s="627"/>
      <c r="AA835" s="627"/>
      <c r="AB835" s="626">
        <v>3349</v>
      </c>
      <c r="AC835" s="625"/>
      <c r="AD835" s="625"/>
      <c r="AE835" s="627"/>
      <c r="AF835" s="627"/>
      <c r="AG835" s="627"/>
      <c r="AH835" s="627"/>
      <c r="AI835" s="627"/>
      <c r="AJ835" s="627"/>
      <c r="AK835" s="627"/>
      <c r="AL835" s="627"/>
      <c r="AM835" s="627"/>
      <c r="AN835" s="627"/>
      <c r="AO835" s="627"/>
      <c r="AP835" s="627"/>
      <c r="AQ835" s="627"/>
      <c r="AR835" s="627"/>
      <c r="AS835" s="627"/>
      <c r="AT835" s="627"/>
      <c r="AU835" s="627"/>
      <c r="AV835" s="627"/>
      <c r="AW835" s="627"/>
      <c r="AX835" s="318"/>
    </row>
    <row r="836" spans="1:50" ht="24" hidden="1" customHeight="1" x14ac:dyDescent="0.15">
      <c r="A836" s="216"/>
      <c r="B836" s="217"/>
      <c r="C836" s="625" t="s">
        <v>6292</v>
      </c>
      <c r="D836" s="625"/>
      <c r="E836" s="625" t="s">
        <v>14988</v>
      </c>
      <c r="F836" s="625" t="s">
        <v>6292</v>
      </c>
      <c r="G836" s="625" t="s">
        <v>6292</v>
      </c>
      <c r="H836" s="627"/>
      <c r="I836" s="626">
        <v>7350</v>
      </c>
      <c r="J836" s="626"/>
      <c r="K836" s="626"/>
      <c r="L836" s="625" t="s">
        <v>154</v>
      </c>
      <c r="M836" s="626">
        <v>64</v>
      </c>
      <c r="N836" s="626">
        <v>100</v>
      </c>
      <c r="O836" s="626">
        <v>6400</v>
      </c>
      <c r="P836" s="626">
        <v>1</v>
      </c>
      <c r="Q836" s="626">
        <v>200</v>
      </c>
      <c r="R836" s="626">
        <v>500</v>
      </c>
      <c r="S836" s="625" t="s">
        <v>185</v>
      </c>
      <c r="T836" s="648" t="s">
        <v>500</v>
      </c>
      <c r="U836" s="625">
        <v>2006</v>
      </c>
      <c r="V836" s="627"/>
      <c r="W836" s="627"/>
      <c r="X836" s="627"/>
      <c r="Y836" s="627"/>
      <c r="Z836" s="627"/>
      <c r="AA836" s="627"/>
      <c r="AB836" s="626">
        <v>300</v>
      </c>
      <c r="AC836" s="625"/>
      <c r="AD836" s="625"/>
      <c r="AE836" s="627"/>
      <c r="AF836" s="627"/>
      <c r="AG836" s="627"/>
      <c r="AH836" s="627"/>
      <c r="AI836" s="627"/>
      <c r="AJ836" s="627"/>
      <c r="AK836" s="627"/>
      <c r="AL836" s="627"/>
      <c r="AM836" s="627"/>
      <c r="AN836" s="627"/>
      <c r="AO836" s="627"/>
      <c r="AP836" s="627"/>
      <c r="AQ836" s="627"/>
      <c r="AR836" s="627"/>
      <c r="AS836" s="627"/>
      <c r="AT836" s="627"/>
      <c r="AU836" s="627"/>
      <c r="AV836" s="627"/>
      <c r="AW836" s="627"/>
      <c r="AX836" s="218"/>
    </row>
    <row r="837" spans="1:50" ht="24" hidden="1" customHeight="1" x14ac:dyDescent="0.15">
      <c r="A837" s="216"/>
      <c r="B837" s="217"/>
      <c r="C837" s="625" t="s">
        <v>6292</v>
      </c>
      <c r="D837" s="625"/>
      <c r="E837" s="625" t="s">
        <v>14989</v>
      </c>
      <c r="F837" s="625" t="s">
        <v>6292</v>
      </c>
      <c r="G837" s="625" t="s">
        <v>6292</v>
      </c>
      <c r="H837" s="627"/>
      <c r="I837" s="626">
        <v>37784</v>
      </c>
      <c r="J837" s="986">
        <v>102</v>
      </c>
      <c r="K837" s="986">
        <v>102</v>
      </c>
      <c r="L837" s="625" t="s">
        <v>310</v>
      </c>
      <c r="M837" s="626">
        <v>77</v>
      </c>
      <c r="N837" s="626">
        <v>115</v>
      </c>
      <c r="O837" s="626">
        <v>8970</v>
      </c>
      <c r="P837" s="626">
        <v>1</v>
      </c>
      <c r="Q837" s="626">
        <v>200</v>
      </c>
      <c r="R837" s="626">
        <v>500</v>
      </c>
      <c r="S837" s="625" t="s">
        <v>185</v>
      </c>
      <c r="T837" s="625" t="s">
        <v>500</v>
      </c>
      <c r="U837" s="625">
        <v>2010</v>
      </c>
      <c r="V837" s="627"/>
      <c r="W837" s="627"/>
      <c r="X837" s="627"/>
      <c r="Y837" s="627"/>
      <c r="Z837" s="627"/>
      <c r="AA837" s="627"/>
      <c r="AB837" s="626">
        <v>3005</v>
      </c>
      <c r="AC837" s="625"/>
      <c r="AD837" s="625"/>
      <c r="AE837" s="627"/>
      <c r="AF837" s="627"/>
      <c r="AG837" s="627"/>
      <c r="AH837" s="627"/>
      <c r="AI837" s="627"/>
      <c r="AJ837" s="627"/>
      <c r="AK837" s="627"/>
      <c r="AL837" s="627"/>
      <c r="AM837" s="627"/>
      <c r="AN837" s="627"/>
      <c r="AO837" s="627"/>
      <c r="AP837" s="627"/>
      <c r="AQ837" s="627"/>
      <c r="AR837" s="627"/>
      <c r="AS837" s="627"/>
      <c r="AT837" s="627"/>
      <c r="AU837" s="627"/>
      <c r="AV837" s="627"/>
      <c r="AW837" s="627"/>
      <c r="AX837" s="218"/>
    </row>
    <row r="838" spans="1:50" ht="24" hidden="1" customHeight="1" x14ac:dyDescent="0.15">
      <c r="A838" s="216"/>
      <c r="B838" s="217"/>
      <c r="C838" s="625" t="s">
        <v>6292</v>
      </c>
      <c r="D838" s="625"/>
      <c r="E838" s="625" t="s">
        <v>14990</v>
      </c>
      <c r="F838" s="625" t="s">
        <v>6292</v>
      </c>
      <c r="G838" s="625" t="s">
        <v>6292</v>
      </c>
      <c r="H838" s="627"/>
      <c r="I838" s="626">
        <v>9416</v>
      </c>
      <c r="J838" s="986">
        <v>102</v>
      </c>
      <c r="K838" s="986">
        <v>102</v>
      </c>
      <c r="L838" s="625" t="s">
        <v>310</v>
      </c>
      <c r="M838" s="626">
        <v>74</v>
      </c>
      <c r="N838" s="626">
        <v>113</v>
      </c>
      <c r="O838" s="626">
        <v>8362</v>
      </c>
      <c r="P838" s="626">
        <v>1</v>
      </c>
      <c r="Q838" s="626">
        <v>200</v>
      </c>
      <c r="R838" s="626">
        <v>500</v>
      </c>
      <c r="S838" s="625" t="s">
        <v>185</v>
      </c>
      <c r="T838" s="625" t="s">
        <v>500</v>
      </c>
      <c r="U838" s="625">
        <v>2010</v>
      </c>
      <c r="V838" s="627"/>
      <c r="W838" s="627"/>
      <c r="X838" s="627"/>
      <c r="Y838" s="627"/>
      <c r="Z838" s="627"/>
      <c r="AA838" s="627"/>
      <c r="AB838" s="626">
        <v>1372</v>
      </c>
      <c r="AC838" s="625"/>
      <c r="AD838" s="625"/>
      <c r="AE838" s="627"/>
      <c r="AF838" s="627"/>
      <c r="AG838" s="627"/>
      <c r="AH838" s="627"/>
      <c r="AI838" s="627"/>
      <c r="AJ838" s="627"/>
      <c r="AK838" s="627"/>
      <c r="AL838" s="627"/>
      <c r="AM838" s="627"/>
      <c r="AN838" s="627"/>
      <c r="AO838" s="627"/>
      <c r="AP838" s="627"/>
      <c r="AQ838" s="627"/>
      <c r="AR838" s="627"/>
      <c r="AS838" s="627"/>
      <c r="AT838" s="627"/>
      <c r="AU838" s="627"/>
      <c r="AV838" s="627"/>
      <c r="AW838" s="627"/>
      <c r="AX838" s="218"/>
    </row>
    <row r="839" spans="1:50" ht="24" hidden="1" customHeight="1" x14ac:dyDescent="0.15">
      <c r="A839" s="216"/>
      <c r="B839" s="217"/>
      <c r="C839" s="625" t="s">
        <v>6292</v>
      </c>
      <c r="D839" s="625"/>
      <c r="E839" s="625" t="s">
        <v>14991</v>
      </c>
      <c r="F839" s="625" t="s">
        <v>6292</v>
      </c>
      <c r="G839" s="625" t="s">
        <v>6292</v>
      </c>
      <c r="H839" s="627"/>
      <c r="I839" s="626">
        <v>9028</v>
      </c>
      <c r="J839" s="986"/>
      <c r="K839" s="986"/>
      <c r="L839" s="625" t="s">
        <v>154</v>
      </c>
      <c r="M839" s="626">
        <v>68</v>
      </c>
      <c r="N839" s="626">
        <v>105</v>
      </c>
      <c r="O839" s="626">
        <v>7140</v>
      </c>
      <c r="P839" s="626">
        <v>1</v>
      </c>
      <c r="Q839" s="626"/>
      <c r="R839" s="626"/>
      <c r="S839" s="625"/>
      <c r="T839" s="625"/>
      <c r="U839" s="625">
        <v>2009</v>
      </c>
      <c r="V839" s="627"/>
      <c r="W839" s="627"/>
      <c r="X839" s="627"/>
      <c r="Y839" s="627"/>
      <c r="Z839" s="627"/>
      <c r="AA839" s="627"/>
      <c r="AB839" s="626">
        <v>842</v>
      </c>
      <c r="AC839" s="625"/>
      <c r="AD839" s="625"/>
      <c r="AE839" s="627"/>
      <c r="AF839" s="627"/>
      <c r="AG839" s="627"/>
      <c r="AH839" s="627"/>
      <c r="AI839" s="627"/>
      <c r="AJ839" s="627"/>
      <c r="AK839" s="627"/>
      <c r="AL839" s="627"/>
      <c r="AM839" s="627"/>
      <c r="AN839" s="627"/>
      <c r="AO839" s="627"/>
      <c r="AP839" s="627"/>
      <c r="AQ839" s="627"/>
      <c r="AR839" s="627"/>
      <c r="AS839" s="627"/>
      <c r="AT839" s="627"/>
      <c r="AU839" s="627"/>
      <c r="AV839" s="627"/>
      <c r="AW839" s="627"/>
      <c r="AX839" s="218"/>
    </row>
    <row r="840" spans="1:50" ht="24" hidden="1" customHeight="1" x14ac:dyDescent="0.15">
      <c r="A840" s="216"/>
      <c r="B840" s="217"/>
      <c r="C840" s="625" t="s">
        <v>6299</v>
      </c>
      <c r="D840" s="625"/>
      <c r="E840" s="625" t="s">
        <v>16291</v>
      </c>
      <c r="F840" s="625" t="s">
        <v>6299</v>
      </c>
      <c r="G840" s="625" t="s">
        <v>6299</v>
      </c>
      <c r="H840" s="627"/>
      <c r="I840" s="626">
        <v>7700</v>
      </c>
      <c r="J840" s="986"/>
      <c r="K840" s="986"/>
      <c r="L840" s="625" t="s">
        <v>2195</v>
      </c>
      <c r="M840" s="626">
        <v>110</v>
      </c>
      <c r="N840" s="626">
        <v>70</v>
      </c>
      <c r="O840" s="626">
        <v>7700</v>
      </c>
      <c r="P840" s="626">
        <v>1</v>
      </c>
      <c r="Q840" s="626"/>
      <c r="R840" s="626"/>
      <c r="S840" s="625" t="s">
        <v>10674</v>
      </c>
      <c r="T840" s="625" t="s">
        <v>500</v>
      </c>
      <c r="U840" s="625">
        <v>2011</v>
      </c>
      <c r="V840" s="627">
        <v>2602</v>
      </c>
      <c r="W840" s="627"/>
      <c r="X840" s="627"/>
      <c r="Y840" s="627"/>
      <c r="Z840" s="627"/>
      <c r="AA840" s="627"/>
      <c r="AB840" s="626">
        <v>805</v>
      </c>
      <c r="AC840" s="625"/>
      <c r="AD840" s="625"/>
      <c r="AE840" s="627"/>
      <c r="AF840" s="627"/>
      <c r="AG840" s="627"/>
      <c r="AH840" s="627"/>
      <c r="AI840" s="627"/>
      <c r="AJ840" s="627"/>
      <c r="AK840" s="627"/>
      <c r="AL840" s="627"/>
      <c r="AM840" s="627"/>
      <c r="AN840" s="627"/>
      <c r="AO840" s="627"/>
      <c r="AP840" s="627"/>
      <c r="AQ840" s="627"/>
      <c r="AR840" s="627"/>
      <c r="AS840" s="627"/>
      <c r="AT840" s="627"/>
      <c r="AU840" s="627"/>
      <c r="AV840" s="627"/>
      <c r="AW840" s="627"/>
      <c r="AX840" s="218"/>
    </row>
    <row r="841" spans="1:50" ht="24" hidden="1" customHeight="1" x14ac:dyDescent="0.15">
      <c r="A841" s="216"/>
      <c r="B841" s="217"/>
      <c r="C841" s="625" t="s">
        <v>16292</v>
      </c>
      <c r="D841" s="625"/>
      <c r="E841" s="625" t="s">
        <v>16293</v>
      </c>
      <c r="F841" s="625" t="s">
        <v>16292</v>
      </c>
      <c r="G841" s="625" t="s">
        <v>16292</v>
      </c>
      <c r="H841" s="627"/>
      <c r="I841" s="626">
        <v>6825</v>
      </c>
      <c r="J841" s="986"/>
      <c r="K841" s="986"/>
      <c r="L841" s="625" t="s">
        <v>2195</v>
      </c>
      <c r="M841" s="626">
        <v>105</v>
      </c>
      <c r="N841" s="626">
        <v>65</v>
      </c>
      <c r="O841" s="626">
        <v>6825</v>
      </c>
      <c r="P841" s="626">
        <v>1</v>
      </c>
      <c r="Q841" s="626">
        <v>180</v>
      </c>
      <c r="R841" s="626"/>
      <c r="S841" s="625" t="s">
        <v>10674</v>
      </c>
      <c r="T841" s="625" t="s">
        <v>500</v>
      </c>
      <c r="U841" s="625">
        <v>2011</v>
      </c>
      <c r="V841" s="627"/>
      <c r="W841" s="627"/>
      <c r="X841" s="627"/>
      <c r="Y841" s="627"/>
      <c r="Z841" s="627"/>
      <c r="AA841" s="627"/>
      <c r="AB841" s="626">
        <v>1500</v>
      </c>
      <c r="AC841" s="625"/>
      <c r="AD841" s="625"/>
      <c r="AE841" s="627"/>
      <c r="AF841" s="627"/>
      <c r="AG841" s="627"/>
      <c r="AH841" s="627"/>
      <c r="AI841" s="627"/>
      <c r="AJ841" s="627"/>
      <c r="AK841" s="627"/>
      <c r="AL841" s="627"/>
      <c r="AM841" s="627"/>
      <c r="AN841" s="627"/>
      <c r="AO841" s="627"/>
      <c r="AP841" s="627"/>
      <c r="AQ841" s="627"/>
      <c r="AR841" s="627"/>
      <c r="AS841" s="627"/>
      <c r="AT841" s="627"/>
      <c r="AU841" s="627"/>
      <c r="AV841" s="627"/>
      <c r="AW841" s="627"/>
      <c r="AX841" s="218"/>
    </row>
    <row r="842" spans="1:50" ht="24" hidden="1" customHeight="1" x14ac:dyDescent="0.15">
      <c r="A842" s="216"/>
      <c r="B842" s="217"/>
      <c r="C842" s="625" t="s">
        <v>16292</v>
      </c>
      <c r="D842" s="625"/>
      <c r="E842" s="625" t="s">
        <v>16294</v>
      </c>
      <c r="F842" s="625" t="s">
        <v>16292</v>
      </c>
      <c r="G842" s="625" t="s">
        <v>16292</v>
      </c>
      <c r="H842" s="627"/>
      <c r="I842" s="626">
        <v>8140</v>
      </c>
      <c r="J842" s="986"/>
      <c r="K842" s="986"/>
      <c r="L842" s="625" t="s">
        <v>2195</v>
      </c>
      <c r="M842" s="626">
        <v>110</v>
      </c>
      <c r="N842" s="626">
        <v>74</v>
      </c>
      <c r="O842" s="626">
        <v>8140</v>
      </c>
      <c r="P842" s="626">
        <v>3</v>
      </c>
      <c r="Q842" s="626"/>
      <c r="R842" s="626"/>
      <c r="S842" s="625"/>
      <c r="T842" s="625"/>
      <c r="U842" s="625">
        <v>2020</v>
      </c>
      <c r="V842" s="627"/>
      <c r="W842" s="627"/>
      <c r="X842" s="627"/>
      <c r="Y842" s="627"/>
      <c r="Z842" s="627"/>
      <c r="AA842" s="627"/>
      <c r="AB842" s="626"/>
      <c r="AC842" s="625"/>
      <c r="AD842" s="625"/>
      <c r="AE842" s="627"/>
      <c r="AF842" s="627"/>
      <c r="AG842" s="627"/>
      <c r="AH842" s="627"/>
      <c r="AI842" s="627"/>
      <c r="AJ842" s="627"/>
      <c r="AK842" s="627"/>
      <c r="AL842" s="627"/>
      <c r="AM842" s="627"/>
      <c r="AN842" s="627"/>
      <c r="AO842" s="627"/>
      <c r="AP842" s="627"/>
      <c r="AQ842" s="627"/>
      <c r="AR842" s="627"/>
      <c r="AS842" s="627"/>
      <c r="AT842" s="627"/>
      <c r="AU842" s="627"/>
      <c r="AV842" s="627"/>
      <c r="AW842" s="627"/>
      <c r="AX842" s="218"/>
    </row>
    <row r="843" spans="1:50" ht="24" hidden="1" customHeight="1" x14ac:dyDescent="0.15">
      <c r="A843" s="216"/>
      <c r="B843" s="217"/>
      <c r="C843" s="625" t="s">
        <v>6303</v>
      </c>
      <c r="D843" s="625" t="s">
        <v>14992</v>
      </c>
      <c r="E843" s="625" t="s">
        <v>16295</v>
      </c>
      <c r="F843" s="625" t="s">
        <v>6303</v>
      </c>
      <c r="G843" s="625" t="s">
        <v>16296</v>
      </c>
      <c r="H843" s="627">
        <v>67683</v>
      </c>
      <c r="I843" s="626">
        <v>100100</v>
      </c>
      <c r="J843" s="626"/>
      <c r="K843" s="626">
        <v>483</v>
      </c>
      <c r="L843" s="625" t="s">
        <v>16297</v>
      </c>
      <c r="M843" s="626">
        <v>80</v>
      </c>
      <c r="N843" s="626">
        <v>120</v>
      </c>
      <c r="O843" s="626">
        <v>67200</v>
      </c>
      <c r="P843" s="626">
        <v>7</v>
      </c>
      <c r="Q843" s="626">
        <v>2500</v>
      </c>
      <c r="R843" s="626">
        <v>5000</v>
      </c>
      <c r="S843" s="625" t="s">
        <v>2220</v>
      </c>
      <c r="T843" s="625" t="s">
        <v>2204</v>
      </c>
      <c r="U843" s="625" t="s">
        <v>16298</v>
      </c>
      <c r="V843" s="627"/>
      <c r="W843" s="627"/>
      <c r="X843" s="627"/>
      <c r="Y843" s="627"/>
      <c r="Z843" s="627"/>
      <c r="AA843" s="627"/>
      <c r="AB843" s="626">
        <v>6245</v>
      </c>
      <c r="AC843" s="625"/>
      <c r="AD843" s="625"/>
      <c r="AE843" s="627"/>
      <c r="AF843" s="627"/>
      <c r="AG843" s="627"/>
      <c r="AH843" s="627"/>
      <c r="AI843" s="627"/>
      <c r="AJ843" s="627"/>
      <c r="AK843" s="627"/>
      <c r="AL843" s="627"/>
      <c r="AM843" s="627"/>
      <c r="AN843" s="627"/>
      <c r="AO843" s="627"/>
      <c r="AP843" s="627"/>
      <c r="AQ843" s="627"/>
      <c r="AR843" s="627"/>
      <c r="AS843" s="627"/>
      <c r="AT843" s="627"/>
      <c r="AU843" s="627"/>
      <c r="AV843" s="627"/>
      <c r="AW843" s="627"/>
      <c r="AX843" s="218"/>
    </row>
    <row r="844" spans="1:50" ht="24" hidden="1" customHeight="1" x14ac:dyDescent="0.15">
      <c r="A844" s="216"/>
      <c r="B844" s="217"/>
      <c r="C844" s="625" t="s">
        <v>210</v>
      </c>
      <c r="D844" s="625"/>
      <c r="E844" s="625" t="s">
        <v>14993</v>
      </c>
      <c r="F844" s="625" t="s">
        <v>210</v>
      </c>
      <c r="G844" s="625" t="s">
        <v>210</v>
      </c>
      <c r="H844" s="627"/>
      <c r="I844" s="626">
        <v>93348</v>
      </c>
      <c r="J844" s="626"/>
      <c r="K844" s="626">
        <v>97</v>
      </c>
      <c r="L844" s="625" t="s">
        <v>310</v>
      </c>
      <c r="M844" s="626">
        <v>65</v>
      </c>
      <c r="N844" s="626">
        <v>100</v>
      </c>
      <c r="O844" s="626">
        <v>19500</v>
      </c>
      <c r="P844" s="626">
        <v>3</v>
      </c>
      <c r="Q844" s="626"/>
      <c r="R844" s="626">
        <v>1000</v>
      </c>
      <c r="S844" s="625" t="s">
        <v>185</v>
      </c>
      <c r="T844" s="625" t="s">
        <v>1200</v>
      </c>
      <c r="U844" s="625">
        <v>2006</v>
      </c>
      <c r="V844" s="627"/>
      <c r="W844" s="627"/>
      <c r="X844" s="627"/>
      <c r="Y844" s="627"/>
      <c r="Z844" s="627"/>
      <c r="AA844" s="627"/>
      <c r="AB844" s="626">
        <v>11600</v>
      </c>
      <c r="AC844" s="625"/>
      <c r="AD844" s="625"/>
      <c r="AE844" s="627"/>
      <c r="AF844" s="627"/>
      <c r="AG844" s="627"/>
      <c r="AH844" s="627"/>
      <c r="AI844" s="627"/>
      <c r="AJ844" s="627"/>
      <c r="AK844" s="627"/>
      <c r="AL844" s="627"/>
      <c r="AM844" s="627"/>
      <c r="AN844" s="627"/>
      <c r="AO844" s="627"/>
      <c r="AP844" s="627"/>
      <c r="AQ844" s="627"/>
      <c r="AR844" s="627"/>
      <c r="AS844" s="627"/>
      <c r="AT844" s="627"/>
      <c r="AU844" s="627"/>
      <c r="AV844" s="627"/>
      <c r="AW844" s="627"/>
      <c r="AX844" s="218"/>
    </row>
    <row r="845" spans="1:50" ht="24" hidden="1" customHeight="1" x14ac:dyDescent="0.15">
      <c r="A845" s="216"/>
      <c r="B845" s="217"/>
      <c r="C845" s="625" t="s">
        <v>210</v>
      </c>
      <c r="D845" s="625"/>
      <c r="E845" s="625" t="s">
        <v>14994</v>
      </c>
      <c r="F845" s="625" t="s">
        <v>210</v>
      </c>
      <c r="G845" s="625" t="s">
        <v>210</v>
      </c>
      <c r="H845" s="627"/>
      <c r="I845" s="626">
        <v>17646</v>
      </c>
      <c r="J845" s="626"/>
      <c r="K845" s="626"/>
      <c r="L845" s="625" t="s">
        <v>310</v>
      </c>
      <c r="M845" s="626">
        <v>68</v>
      </c>
      <c r="N845" s="626">
        <v>105</v>
      </c>
      <c r="O845" s="626">
        <v>7140</v>
      </c>
      <c r="P845" s="626">
        <v>1</v>
      </c>
      <c r="Q845" s="626"/>
      <c r="R845" s="626"/>
      <c r="S845" s="625"/>
      <c r="T845" s="625"/>
      <c r="U845" s="625">
        <v>2010</v>
      </c>
      <c r="V845" s="627"/>
      <c r="W845" s="627"/>
      <c r="X845" s="627"/>
      <c r="Y845" s="627"/>
      <c r="Z845" s="627"/>
      <c r="AA845" s="627"/>
      <c r="AB845" s="626">
        <v>1700</v>
      </c>
      <c r="AC845" s="625"/>
      <c r="AD845" s="625"/>
      <c r="AE845" s="627"/>
      <c r="AF845" s="627"/>
      <c r="AG845" s="627"/>
      <c r="AH845" s="627"/>
      <c r="AI845" s="627"/>
      <c r="AJ845" s="627"/>
      <c r="AK845" s="627"/>
      <c r="AL845" s="627"/>
      <c r="AM845" s="627"/>
      <c r="AN845" s="627"/>
      <c r="AO845" s="627"/>
      <c r="AP845" s="627"/>
      <c r="AQ845" s="627"/>
      <c r="AR845" s="627"/>
      <c r="AS845" s="627"/>
      <c r="AT845" s="627"/>
      <c r="AU845" s="627"/>
      <c r="AV845" s="627"/>
      <c r="AW845" s="627"/>
      <c r="AX845" s="218"/>
    </row>
    <row r="846" spans="1:50" ht="24" hidden="1" customHeight="1" x14ac:dyDescent="0.15">
      <c r="A846" s="216"/>
      <c r="B846" s="217"/>
      <c r="C846" s="625" t="s">
        <v>210</v>
      </c>
      <c r="D846" s="625"/>
      <c r="E846" s="625" t="s">
        <v>14995</v>
      </c>
      <c r="F846" s="625" t="s">
        <v>210</v>
      </c>
      <c r="G846" s="625" t="s">
        <v>210</v>
      </c>
      <c r="H846" s="627"/>
      <c r="I846" s="626">
        <v>6000</v>
      </c>
      <c r="J846" s="626"/>
      <c r="K846" s="626"/>
      <c r="L846" s="625" t="s">
        <v>310</v>
      </c>
      <c r="M846" s="626">
        <v>57</v>
      </c>
      <c r="N846" s="626">
        <v>96</v>
      </c>
      <c r="O846" s="626">
        <v>5472</v>
      </c>
      <c r="P846" s="626">
        <v>1</v>
      </c>
      <c r="Q846" s="626"/>
      <c r="R846" s="626"/>
      <c r="S846" s="625"/>
      <c r="T846" s="625"/>
      <c r="U846" s="625">
        <v>2009</v>
      </c>
      <c r="V846" s="627"/>
      <c r="W846" s="627"/>
      <c r="X846" s="627"/>
      <c r="Y846" s="627"/>
      <c r="Z846" s="627"/>
      <c r="AA846" s="627"/>
      <c r="AB846" s="626">
        <v>620</v>
      </c>
      <c r="AC846" s="625"/>
      <c r="AD846" s="625"/>
      <c r="AE846" s="627"/>
      <c r="AF846" s="627"/>
      <c r="AG846" s="627"/>
      <c r="AH846" s="627"/>
      <c r="AI846" s="627"/>
      <c r="AJ846" s="627"/>
      <c r="AK846" s="627"/>
      <c r="AL846" s="627"/>
      <c r="AM846" s="627"/>
      <c r="AN846" s="627"/>
      <c r="AO846" s="627"/>
      <c r="AP846" s="627"/>
      <c r="AQ846" s="627"/>
      <c r="AR846" s="627"/>
      <c r="AS846" s="627"/>
      <c r="AT846" s="627"/>
      <c r="AU846" s="627"/>
      <c r="AV846" s="627"/>
      <c r="AW846" s="627"/>
      <c r="AX846" s="218"/>
    </row>
    <row r="847" spans="1:50" ht="24" hidden="1" customHeight="1" x14ac:dyDescent="0.15">
      <c r="A847" s="216"/>
      <c r="B847" s="217"/>
      <c r="C847" s="625" t="s">
        <v>210</v>
      </c>
      <c r="D847" s="625"/>
      <c r="E847" s="625" t="s">
        <v>14996</v>
      </c>
      <c r="F847" s="625" t="s">
        <v>210</v>
      </c>
      <c r="G847" s="625" t="s">
        <v>210</v>
      </c>
      <c r="H847" s="627"/>
      <c r="I847" s="626">
        <v>9228</v>
      </c>
      <c r="J847" s="626"/>
      <c r="K847" s="626"/>
      <c r="L847" s="625" t="s">
        <v>154</v>
      </c>
      <c r="M847" s="626">
        <v>68</v>
      </c>
      <c r="N847" s="626">
        <v>105</v>
      </c>
      <c r="O847" s="626">
        <v>7140</v>
      </c>
      <c r="P847" s="626">
        <v>1</v>
      </c>
      <c r="Q847" s="626"/>
      <c r="R847" s="626"/>
      <c r="S847" s="625"/>
      <c r="T847" s="625"/>
      <c r="U847" s="625">
        <v>2010</v>
      </c>
      <c r="V847" s="627"/>
      <c r="W847" s="627"/>
      <c r="X847" s="627"/>
      <c r="Y847" s="627"/>
      <c r="Z847" s="627"/>
      <c r="AA847" s="627"/>
      <c r="AB847" s="626">
        <v>2000</v>
      </c>
      <c r="AC847" s="625"/>
      <c r="AD847" s="625"/>
      <c r="AE847" s="627"/>
      <c r="AF847" s="627"/>
      <c r="AG847" s="627"/>
      <c r="AH847" s="627"/>
      <c r="AI847" s="627"/>
      <c r="AJ847" s="627"/>
      <c r="AK847" s="627"/>
      <c r="AL847" s="627"/>
      <c r="AM847" s="627"/>
      <c r="AN847" s="627"/>
      <c r="AO847" s="627"/>
      <c r="AP847" s="627"/>
      <c r="AQ847" s="627"/>
      <c r="AR847" s="627"/>
      <c r="AS847" s="627"/>
      <c r="AT847" s="627"/>
      <c r="AU847" s="627"/>
      <c r="AV847" s="627"/>
      <c r="AW847" s="627"/>
      <c r="AX847" s="218"/>
    </row>
    <row r="848" spans="1:50" ht="24" hidden="1" customHeight="1" x14ac:dyDescent="0.15">
      <c r="A848" s="216"/>
      <c r="B848" s="217"/>
      <c r="C848" s="625" t="s">
        <v>6308</v>
      </c>
      <c r="D848" s="625"/>
      <c r="E848" s="625" t="s">
        <v>14997</v>
      </c>
      <c r="F848" s="625" t="s">
        <v>6308</v>
      </c>
      <c r="G848" s="625" t="s">
        <v>6415</v>
      </c>
      <c r="H848" s="627"/>
      <c r="I848" s="626">
        <v>136089</v>
      </c>
      <c r="J848" s="626">
        <v>435</v>
      </c>
      <c r="K848" s="626"/>
      <c r="L848" s="625" t="s">
        <v>154</v>
      </c>
      <c r="M848" s="626">
        <v>70</v>
      </c>
      <c r="N848" s="626">
        <v>120</v>
      </c>
      <c r="O848" s="626">
        <v>24730</v>
      </c>
      <c r="P848" s="626">
        <v>2</v>
      </c>
      <c r="Q848" s="626"/>
      <c r="R848" s="626">
        <v>2800</v>
      </c>
      <c r="S848" s="625" t="s">
        <v>185</v>
      </c>
      <c r="T848" s="625" t="s">
        <v>1200</v>
      </c>
      <c r="U848" s="625">
        <v>2002</v>
      </c>
      <c r="V848" s="627"/>
      <c r="W848" s="627"/>
      <c r="X848" s="627"/>
      <c r="Y848" s="627"/>
      <c r="Z848" s="627"/>
      <c r="AA848" s="627"/>
      <c r="AB848" s="626"/>
      <c r="AC848" s="625"/>
      <c r="AD848" s="625"/>
      <c r="AE848" s="627"/>
      <c r="AF848" s="627"/>
      <c r="AG848" s="627"/>
      <c r="AH848" s="627"/>
      <c r="AI848" s="627"/>
      <c r="AJ848" s="627"/>
      <c r="AK848" s="627"/>
      <c r="AL848" s="627"/>
      <c r="AM848" s="627"/>
      <c r="AN848" s="627"/>
      <c r="AO848" s="627"/>
      <c r="AP848" s="627"/>
      <c r="AQ848" s="627"/>
      <c r="AR848" s="627"/>
      <c r="AS848" s="627"/>
      <c r="AT848" s="627"/>
      <c r="AU848" s="627"/>
      <c r="AV848" s="627"/>
      <c r="AW848" s="627"/>
      <c r="AX848" s="218"/>
    </row>
    <row r="849" spans="1:50" ht="24" hidden="1" customHeight="1" x14ac:dyDescent="0.15">
      <c r="A849" s="216"/>
      <c r="B849" s="217"/>
      <c r="C849" s="625" t="s">
        <v>6308</v>
      </c>
      <c r="D849" s="625"/>
      <c r="E849" s="625" t="s">
        <v>14998</v>
      </c>
      <c r="F849" s="625" t="s">
        <v>6308</v>
      </c>
      <c r="G849" s="625" t="s">
        <v>6308</v>
      </c>
      <c r="H849" s="627"/>
      <c r="I849" s="626">
        <v>136089</v>
      </c>
      <c r="J849" s="626"/>
      <c r="K849" s="626"/>
      <c r="L849" s="625" t="s">
        <v>310</v>
      </c>
      <c r="M849" s="626">
        <v>70</v>
      </c>
      <c r="N849" s="626">
        <v>104</v>
      </c>
      <c r="O849" s="626">
        <v>7245</v>
      </c>
      <c r="P849" s="626">
        <v>1</v>
      </c>
      <c r="Q849" s="626"/>
      <c r="R849" s="626">
        <v>1400</v>
      </c>
      <c r="S849" s="648"/>
      <c r="T849" s="625"/>
      <c r="U849" s="625" t="s">
        <v>14999</v>
      </c>
      <c r="V849" s="627"/>
      <c r="W849" s="627"/>
      <c r="X849" s="627"/>
      <c r="Y849" s="627"/>
      <c r="Z849" s="627"/>
      <c r="AA849" s="627"/>
      <c r="AB849" s="626">
        <v>728</v>
      </c>
      <c r="AC849" s="625"/>
      <c r="AD849" s="625"/>
      <c r="AE849" s="627"/>
      <c r="AF849" s="627"/>
      <c r="AG849" s="627"/>
      <c r="AH849" s="627"/>
      <c r="AI849" s="627"/>
      <c r="AJ849" s="627"/>
      <c r="AK849" s="627"/>
      <c r="AL849" s="627"/>
      <c r="AM849" s="627"/>
      <c r="AN849" s="627"/>
      <c r="AO849" s="627"/>
      <c r="AP849" s="627"/>
      <c r="AQ849" s="627"/>
      <c r="AR849" s="627"/>
      <c r="AS849" s="627"/>
      <c r="AT849" s="627"/>
      <c r="AU849" s="627"/>
      <c r="AV849" s="627"/>
      <c r="AW849" s="627"/>
      <c r="AX849" s="319"/>
    </row>
    <row r="850" spans="1:50" ht="24" hidden="1" customHeight="1" x14ac:dyDescent="0.15">
      <c r="A850" s="216" t="s">
        <v>338</v>
      </c>
      <c r="B850" s="217"/>
      <c r="C850" s="625" t="s">
        <v>6308</v>
      </c>
      <c r="D850" s="625"/>
      <c r="E850" s="625" t="s">
        <v>12232</v>
      </c>
      <c r="F850" s="625" t="s">
        <v>6308</v>
      </c>
      <c r="G850" s="625" t="s">
        <v>6308</v>
      </c>
      <c r="H850" s="627"/>
      <c r="I850" s="626">
        <v>40621</v>
      </c>
      <c r="J850" s="626"/>
      <c r="K850" s="626"/>
      <c r="L850" s="625" t="s">
        <v>154</v>
      </c>
      <c r="M850" s="626">
        <v>73</v>
      </c>
      <c r="N850" s="626">
        <v>105</v>
      </c>
      <c r="O850" s="626">
        <v>7665</v>
      </c>
      <c r="P850" s="626">
        <v>1</v>
      </c>
      <c r="Q850" s="626"/>
      <c r="R850" s="626">
        <v>2000</v>
      </c>
      <c r="S850" s="625" t="s">
        <v>12233</v>
      </c>
      <c r="T850" s="625" t="s">
        <v>12234</v>
      </c>
      <c r="U850" s="625">
        <v>1998</v>
      </c>
      <c r="V850" s="627"/>
      <c r="W850" s="627"/>
      <c r="X850" s="627"/>
      <c r="Y850" s="627"/>
      <c r="Z850" s="627"/>
      <c r="AA850" s="627"/>
      <c r="AB850" s="626">
        <v>600</v>
      </c>
      <c r="AC850" s="625"/>
      <c r="AD850" s="625"/>
      <c r="AE850" s="627"/>
      <c r="AF850" s="627"/>
      <c r="AG850" s="627"/>
      <c r="AH850" s="627"/>
      <c r="AI850" s="627"/>
      <c r="AJ850" s="627"/>
      <c r="AK850" s="627"/>
      <c r="AL850" s="627"/>
      <c r="AM850" s="627"/>
      <c r="AN850" s="627"/>
      <c r="AO850" s="627"/>
      <c r="AP850" s="627"/>
      <c r="AQ850" s="627"/>
      <c r="AR850" s="627"/>
      <c r="AS850" s="627"/>
      <c r="AT850" s="627"/>
      <c r="AU850" s="627"/>
      <c r="AV850" s="627"/>
      <c r="AW850" s="627"/>
      <c r="AX850" s="218"/>
    </row>
    <row r="851" spans="1:50" ht="24" hidden="1" customHeight="1" x14ac:dyDescent="0.15">
      <c r="A851" s="216"/>
      <c r="B851" s="217"/>
      <c r="C851" s="625" t="s">
        <v>6308</v>
      </c>
      <c r="D851" s="625"/>
      <c r="E851" s="625" t="s">
        <v>12235</v>
      </c>
      <c r="F851" s="625" t="s">
        <v>6308</v>
      </c>
      <c r="G851" s="625" t="s">
        <v>6308</v>
      </c>
      <c r="H851" s="627"/>
      <c r="I851" s="626">
        <v>71104</v>
      </c>
      <c r="J851" s="626"/>
      <c r="K851" s="626"/>
      <c r="L851" s="625" t="s">
        <v>310</v>
      </c>
      <c r="M851" s="626">
        <v>78</v>
      </c>
      <c r="N851" s="626">
        <v>109</v>
      </c>
      <c r="O851" s="626">
        <v>17004</v>
      </c>
      <c r="P851" s="626">
        <v>2</v>
      </c>
      <c r="Q851" s="626"/>
      <c r="R851" s="626"/>
      <c r="S851" s="625"/>
      <c r="T851" s="625"/>
      <c r="U851" s="625">
        <v>2013</v>
      </c>
      <c r="V851" s="627"/>
      <c r="W851" s="627"/>
      <c r="X851" s="627"/>
      <c r="Y851" s="627"/>
      <c r="Z851" s="627"/>
      <c r="AA851" s="627"/>
      <c r="AB851" s="626">
        <v>1200</v>
      </c>
      <c r="AC851" s="625"/>
      <c r="AD851" s="625"/>
      <c r="AE851" s="627"/>
      <c r="AF851" s="627"/>
      <c r="AG851" s="627"/>
      <c r="AH851" s="627"/>
      <c r="AI851" s="627"/>
      <c r="AJ851" s="627"/>
      <c r="AK851" s="627"/>
      <c r="AL851" s="627"/>
      <c r="AM851" s="627"/>
      <c r="AN851" s="627"/>
      <c r="AO851" s="627"/>
      <c r="AP851" s="627"/>
      <c r="AQ851" s="627"/>
      <c r="AR851" s="627"/>
      <c r="AS851" s="627"/>
      <c r="AT851" s="627"/>
      <c r="AU851" s="627"/>
      <c r="AV851" s="627"/>
      <c r="AW851" s="627"/>
      <c r="AX851" s="599"/>
    </row>
    <row r="852" spans="1:50" ht="24" hidden="1" customHeight="1" x14ac:dyDescent="0.15">
      <c r="A852" s="216"/>
      <c r="B852" s="217"/>
      <c r="C852" s="625" t="s">
        <v>6313</v>
      </c>
      <c r="D852" s="625"/>
      <c r="E852" s="625" t="s">
        <v>15000</v>
      </c>
      <c r="F852" s="625" t="s">
        <v>6313</v>
      </c>
      <c r="G852" s="625" t="s">
        <v>6313</v>
      </c>
      <c r="H852" s="627"/>
      <c r="I852" s="626">
        <v>156254</v>
      </c>
      <c r="J852" s="626">
        <v>1828</v>
      </c>
      <c r="K852" s="626">
        <v>26759</v>
      </c>
      <c r="L852" s="625" t="s">
        <v>310</v>
      </c>
      <c r="M852" s="626">
        <v>68</v>
      </c>
      <c r="N852" s="626">
        <v>105</v>
      </c>
      <c r="O852" s="626">
        <v>7140</v>
      </c>
      <c r="P852" s="626">
        <v>1</v>
      </c>
      <c r="Q852" s="626"/>
      <c r="R852" s="626">
        <v>20000</v>
      </c>
      <c r="S852" s="625"/>
      <c r="T852" s="625" t="s">
        <v>500</v>
      </c>
      <c r="U852" s="625">
        <v>2009</v>
      </c>
      <c r="V852" s="627"/>
      <c r="W852" s="627"/>
      <c r="X852" s="627"/>
      <c r="Y852" s="627"/>
      <c r="Z852" s="627"/>
      <c r="AA852" s="627"/>
      <c r="AB852" s="626">
        <v>22000</v>
      </c>
      <c r="AC852" s="625"/>
      <c r="AD852" s="625"/>
      <c r="AE852" s="627"/>
      <c r="AF852" s="627"/>
      <c r="AG852" s="627">
        <v>8</v>
      </c>
      <c r="AH852" s="627"/>
      <c r="AI852" s="627"/>
      <c r="AJ852" s="627"/>
      <c r="AK852" s="627"/>
      <c r="AL852" s="627"/>
      <c r="AM852" s="627"/>
      <c r="AN852" s="627"/>
      <c r="AO852" s="627"/>
      <c r="AP852" s="627"/>
      <c r="AQ852" s="627"/>
      <c r="AR852" s="627"/>
      <c r="AS852" s="627"/>
      <c r="AT852" s="627"/>
      <c r="AU852" s="627"/>
      <c r="AV852" s="627"/>
      <c r="AW852" s="627"/>
      <c r="AX852" s="320"/>
    </row>
    <row r="853" spans="1:50" ht="24" hidden="1" customHeight="1" x14ac:dyDescent="0.15">
      <c r="A853" s="216"/>
      <c r="B853" s="217"/>
      <c r="C853" s="625" t="s">
        <v>6313</v>
      </c>
      <c r="D853" s="625"/>
      <c r="E853" s="625" t="s">
        <v>6344</v>
      </c>
      <c r="F853" s="625" t="s">
        <v>6313</v>
      </c>
      <c r="G853" s="625" t="s">
        <v>6313</v>
      </c>
      <c r="H853" s="627"/>
      <c r="I853" s="626">
        <v>9052</v>
      </c>
      <c r="J853" s="626">
        <v>85</v>
      </c>
      <c r="K853" s="626"/>
      <c r="L853" s="625" t="s">
        <v>310</v>
      </c>
      <c r="M853" s="626">
        <v>68</v>
      </c>
      <c r="N853" s="626">
        <v>105</v>
      </c>
      <c r="O853" s="626">
        <v>7140</v>
      </c>
      <c r="P853" s="626">
        <v>1</v>
      </c>
      <c r="Q853" s="626"/>
      <c r="R853" s="626">
        <v>200</v>
      </c>
      <c r="S853" s="625" t="s">
        <v>185</v>
      </c>
      <c r="T853" s="625" t="s">
        <v>500</v>
      </c>
      <c r="U853" s="625">
        <v>2014</v>
      </c>
      <c r="V853" s="627"/>
      <c r="W853" s="627"/>
      <c r="X853" s="627"/>
      <c r="Y853" s="627"/>
      <c r="Z853" s="627"/>
      <c r="AA853" s="627"/>
      <c r="AB853" s="626">
        <v>2200</v>
      </c>
      <c r="AC853" s="625"/>
      <c r="AD853" s="625"/>
      <c r="AE853" s="627"/>
      <c r="AF853" s="627"/>
      <c r="AG853" s="627"/>
      <c r="AH853" s="627"/>
      <c r="AI853" s="627"/>
      <c r="AJ853" s="627"/>
      <c r="AK853" s="627"/>
      <c r="AL853" s="627"/>
      <c r="AM853" s="627"/>
      <c r="AN853" s="627"/>
      <c r="AO853" s="627"/>
      <c r="AP853" s="627"/>
      <c r="AQ853" s="627"/>
      <c r="AR853" s="627"/>
      <c r="AS853" s="627"/>
      <c r="AT853" s="627"/>
      <c r="AU853" s="627"/>
      <c r="AV853" s="627"/>
      <c r="AW853" s="627"/>
      <c r="AX853" s="218"/>
    </row>
    <row r="854" spans="1:50" ht="24" hidden="1" customHeight="1" x14ac:dyDescent="0.15">
      <c r="A854" s="216"/>
      <c r="B854" s="217"/>
      <c r="C854" s="625" t="s">
        <v>6313</v>
      </c>
      <c r="D854" s="625"/>
      <c r="E854" s="625" t="s">
        <v>12236</v>
      </c>
      <c r="F854" s="625" t="s">
        <v>6313</v>
      </c>
      <c r="G854" s="625" t="s">
        <v>6313</v>
      </c>
      <c r="H854" s="627"/>
      <c r="I854" s="626">
        <v>9531</v>
      </c>
      <c r="J854" s="626">
        <v>44</v>
      </c>
      <c r="K854" s="626">
        <v>44</v>
      </c>
      <c r="L854" s="625" t="s">
        <v>310</v>
      </c>
      <c r="M854" s="626">
        <v>59</v>
      </c>
      <c r="N854" s="626">
        <v>91</v>
      </c>
      <c r="O854" s="626">
        <v>5369</v>
      </c>
      <c r="P854" s="626">
        <v>1</v>
      </c>
      <c r="Q854" s="626"/>
      <c r="R854" s="626">
        <v>200</v>
      </c>
      <c r="S854" s="625"/>
      <c r="T854" s="625" t="s">
        <v>500</v>
      </c>
      <c r="U854" s="625">
        <v>2017</v>
      </c>
      <c r="V854" s="627"/>
      <c r="W854" s="627"/>
      <c r="X854" s="627"/>
      <c r="Y854" s="627"/>
      <c r="Z854" s="627"/>
      <c r="AA854" s="627"/>
      <c r="AB854" s="626">
        <v>1364</v>
      </c>
      <c r="AC854" s="625"/>
      <c r="AD854" s="625"/>
      <c r="AE854" s="627"/>
      <c r="AF854" s="627"/>
      <c r="AG854" s="627"/>
      <c r="AH854" s="627"/>
      <c r="AI854" s="627"/>
      <c r="AJ854" s="627"/>
      <c r="AK854" s="627"/>
      <c r="AL854" s="627"/>
      <c r="AM854" s="627"/>
      <c r="AN854" s="627"/>
      <c r="AO854" s="627"/>
      <c r="AP854" s="627"/>
      <c r="AQ854" s="627"/>
      <c r="AR854" s="627"/>
      <c r="AS854" s="627"/>
      <c r="AT854" s="627"/>
      <c r="AU854" s="627"/>
      <c r="AV854" s="627"/>
      <c r="AW854" s="627"/>
      <c r="AX854" s="218"/>
    </row>
    <row r="855" spans="1:50" ht="24" hidden="1" customHeight="1" x14ac:dyDescent="0.15">
      <c r="A855" s="216"/>
      <c r="B855" s="217"/>
      <c r="C855" s="625" t="s">
        <v>16299</v>
      </c>
      <c r="D855" s="625"/>
      <c r="E855" s="625" t="s">
        <v>16300</v>
      </c>
      <c r="F855" s="625" t="s">
        <v>16299</v>
      </c>
      <c r="G855" s="625" t="s">
        <v>16299</v>
      </c>
      <c r="H855" s="627"/>
      <c r="I855" s="626">
        <v>2600</v>
      </c>
      <c r="J855" s="626"/>
      <c r="K855" s="626"/>
      <c r="L855" s="625" t="s">
        <v>2195</v>
      </c>
      <c r="M855" s="626">
        <v>35</v>
      </c>
      <c r="N855" s="626">
        <v>60</v>
      </c>
      <c r="O855" s="626">
        <v>2100</v>
      </c>
      <c r="P855" s="626">
        <v>1</v>
      </c>
      <c r="Q855" s="626"/>
      <c r="R855" s="626">
        <v>100</v>
      </c>
      <c r="S855" s="625" t="s">
        <v>2220</v>
      </c>
      <c r="T855" s="625" t="s">
        <v>2204</v>
      </c>
      <c r="U855" s="625">
        <v>2021</v>
      </c>
      <c r="V855" s="627"/>
      <c r="W855" s="627"/>
      <c r="X855" s="627"/>
      <c r="Y855" s="627"/>
      <c r="Z855" s="627"/>
      <c r="AA855" s="627"/>
      <c r="AB855" s="626">
        <v>512</v>
      </c>
      <c r="AC855" s="625"/>
      <c r="AD855" s="625"/>
      <c r="AE855" s="627"/>
      <c r="AF855" s="627"/>
      <c r="AG855" s="627"/>
      <c r="AH855" s="627"/>
      <c r="AI855" s="627"/>
      <c r="AJ855" s="627"/>
      <c r="AK855" s="627"/>
      <c r="AL855" s="627"/>
      <c r="AM855" s="627"/>
      <c r="AN855" s="627"/>
      <c r="AO855" s="627"/>
      <c r="AP855" s="627"/>
      <c r="AQ855" s="627"/>
      <c r="AR855" s="627"/>
      <c r="AS855" s="627"/>
      <c r="AT855" s="627"/>
      <c r="AU855" s="627"/>
      <c r="AV855" s="627"/>
      <c r="AW855" s="627"/>
      <c r="AX855" s="218"/>
    </row>
    <row r="856" spans="1:50" ht="24" hidden="1" customHeight="1" x14ac:dyDescent="0.15">
      <c r="A856" s="216"/>
      <c r="B856" s="217"/>
      <c r="C856" s="625" t="s">
        <v>6315</v>
      </c>
      <c r="D856" s="625"/>
      <c r="E856" s="625" t="s">
        <v>15001</v>
      </c>
      <c r="F856" s="625" t="s">
        <v>6315</v>
      </c>
      <c r="G856" s="625" t="s">
        <v>6315</v>
      </c>
      <c r="H856" s="627"/>
      <c r="I856" s="626">
        <v>115772</v>
      </c>
      <c r="J856" s="626">
        <v>213</v>
      </c>
      <c r="K856" s="626">
        <v>213</v>
      </c>
      <c r="L856" s="625" t="s">
        <v>154</v>
      </c>
      <c r="M856" s="626">
        <v>72</v>
      </c>
      <c r="N856" s="626">
        <v>110</v>
      </c>
      <c r="O856" s="626">
        <v>7920</v>
      </c>
      <c r="P856" s="626">
        <v>1</v>
      </c>
      <c r="Q856" s="626"/>
      <c r="R856" s="626">
        <v>900</v>
      </c>
      <c r="S856" s="625" t="s">
        <v>185</v>
      </c>
      <c r="T856" s="625" t="s">
        <v>784</v>
      </c>
      <c r="U856" s="625">
        <v>2002</v>
      </c>
      <c r="V856" s="627"/>
      <c r="W856" s="627"/>
      <c r="X856" s="627"/>
      <c r="Y856" s="627"/>
      <c r="Z856" s="627"/>
      <c r="AA856" s="627"/>
      <c r="AB856" s="626">
        <v>5774</v>
      </c>
      <c r="AC856" s="625"/>
      <c r="AD856" s="625"/>
      <c r="AE856" s="627"/>
      <c r="AF856" s="627"/>
      <c r="AG856" s="627"/>
      <c r="AH856" s="627"/>
      <c r="AI856" s="627"/>
      <c r="AJ856" s="627"/>
      <c r="AK856" s="627"/>
      <c r="AL856" s="627"/>
      <c r="AM856" s="627"/>
      <c r="AN856" s="627"/>
      <c r="AO856" s="627"/>
      <c r="AP856" s="627"/>
      <c r="AQ856" s="627"/>
      <c r="AR856" s="627"/>
      <c r="AS856" s="627"/>
      <c r="AT856" s="627"/>
      <c r="AU856" s="627"/>
      <c r="AV856" s="627"/>
      <c r="AW856" s="627"/>
      <c r="AX856" s="218"/>
    </row>
    <row r="857" spans="1:50" ht="24" hidden="1" customHeight="1" x14ac:dyDescent="0.15">
      <c r="A857" s="216"/>
      <c r="B857" s="217"/>
      <c r="C857" s="625" t="s">
        <v>6315</v>
      </c>
      <c r="D857" s="625"/>
      <c r="E857" s="625" t="s">
        <v>15002</v>
      </c>
      <c r="F857" s="625" t="s">
        <v>6315</v>
      </c>
      <c r="G857" s="625" t="s">
        <v>6315</v>
      </c>
      <c r="H857" s="627"/>
      <c r="I857" s="626">
        <v>10708</v>
      </c>
      <c r="J857" s="626"/>
      <c r="K857" s="626"/>
      <c r="L857" s="625" t="s">
        <v>503</v>
      </c>
      <c r="M857" s="626">
        <v>72</v>
      </c>
      <c r="N857" s="626">
        <v>109</v>
      </c>
      <c r="O857" s="626">
        <v>7848</v>
      </c>
      <c r="P857" s="626">
        <v>1</v>
      </c>
      <c r="Q857" s="626"/>
      <c r="R857" s="626"/>
      <c r="S857" s="625"/>
      <c r="T857" s="625"/>
      <c r="U857" s="625">
        <v>2011</v>
      </c>
      <c r="V857" s="627"/>
      <c r="W857" s="627"/>
      <c r="X857" s="627"/>
      <c r="Y857" s="627"/>
      <c r="Z857" s="627"/>
      <c r="AA857" s="627"/>
      <c r="AB857" s="626">
        <v>387</v>
      </c>
      <c r="AC857" s="625"/>
      <c r="AD857" s="625"/>
      <c r="AE857" s="627"/>
      <c r="AF857" s="627"/>
      <c r="AG857" s="627"/>
      <c r="AH857" s="627"/>
      <c r="AI857" s="627"/>
      <c r="AJ857" s="627"/>
      <c r="AK857" s="627"/>
      <c r="AL857" s="627"/>
      <c r="AM857" s="627"/>
      <c r="AN857" s="627"/>
      <c r="AO857" s="627"/>
      <c r="AP857" s="627"/>
      <c r="AQ857" s="627"/>
      <c r="AR857" s="627"/>
      <c r="AS857" s="627"/>
      <c r="AT857" s="627"/>
      <c r="AU857" s="627"/>
      <c r="AV857" s="627"/>
      <c r="AW857" s="627"/>
      <c r="AX857" s="218"/>
    </row>
    <row r="858" spans="1:50" ht="24" hidden="1" customHeight="1" x14ac:dyDescent="0.15">
      <c r="A858" s="216"/>
      <c r="B858" s="217"/>
      <c r="C858" s="625" t="s">
        <v>6320</v>
      </c>
      <c r="D858" s="625"/>
      <c r="E858" s="625" t="s">
        <v>15003</v>
      </c>
      <c r="F858" s="625" t="s">
        <v>6320</v>
      </c>
      <c r="G858" s="625" t="s">
        <v>6320</v>
      </c>
      <c r="H858" s="627"/>
      <c r="I858" s="626">
        <v>54339</v>
      </c>
      <c r="J858" s="626">
        <v>311.5</v>
      </c>
      <c r="K858" s="626">
        <v>450</v>
      </c>
      <c r="L858" s="625" t="s">
        <v>310</v>
      </c>
      <c r="M858" s="626">
        <v>68</v>
      </c>
      <c r="N858" s="626">
        <v>105</v>
      </c>
      <c r="O858" s="626">
        <v>7140</v>
      </c>
      <c r="P858" s="626">
        <v>2</v>
      </c>
      <c r="Q858" s="626">
        <v>240</v>
      </c>
      <c r="R858" s="626"/>
      <c r="S858" s="625" t="s">
        <v>185</v>
      </c>
      <c r="T858" s="625" t="s">
        <v>500</v>
      </c>
      <c r="U858" s="625">
        <v>2018</v>
      </c>
      <c r="V858" s="627"/>
      <c r="W858" s="627"/>
      <c r="X858" s="627"/>
      <c r="Y858" s="627"/>
      <c r="Z858" s="627"/>
      <c r="AA858" s="627"/>
      <c r="AB858" s="626">
        <v>2400</v>
      </c>
      <c r="AC858" s="625"/>
      <c r="AD858" s="625"/>
      <c r="AE858" s="627"/>
      <c r="AF858" s="627"/>
      <c r="AG858" s="627"/>
      <c r="AH858" s="627"/>
      <c r="AI858" s="627"/>
      <c r="AJ858" s="627"/>
      <c r="AK858" s="627"/>
      <c r="AL858" s="627"/>
      <c r="AM858" s="627"/>
      <c r="AN858" s="627"/>
      <c r="AO858" s="627"/>
      <c r="AP858" s="627"/>
      <c r="AQ858" s="627"/>
      <c r="AR858" s="627"/>
      <c r="AS858" s="627"/>
      <c r="AT858" s="627"/>
      <c r="AU858" s="627"/>
      <c r="AV858" s="627"/>
      <c r="AW858" s="627"/>
      <c r="AX858" s="218"/>
    </row>
    <row r="859" spans="1:50" ht="24" hidden="1" customHeight="1" x14ac:dyDescent="0.15">
      <c r="A859" s="216"/>
      <c r="B859" s="217"/>
      <c r="C859" s="625" t="s">
        <v>6320</v>
      </c>
      <c r="D859" s="625"/>
      <c r="E859" s="625" t="s">
        <v>15004</v>
      </c>
      <c r="F859" s="625" t="s">
        <v>6320</v>
      </c>
      <c r="G859" s="625" t="s">
        <v>6320</v>
      </c>
      <c r="H859" s="627"/>
      <c r="I859" s="626">
        <v>8985</v>
      </c>
      <c r="J859" s="626">
        <v>96</v>
      </c>
      <c r="K859" s="626">
        <v>141</v>
      </c>
      <c r="L859" s="625" t="s">
        <v>310</v>
      </c>
      <c r="M859" s="626">
        <v>68</v>
      </c>
      <c r="N859" s="626">
        <v>105</v>
      </c>
      <c r="O859" s="626">
        <v>7140</v>
      </c>
      <c r="P859" s="626">
        <v>1</v>
      </c>
      <c r="Q859" s="626">
        <v>100</v>
      </c>
      <c r="R859" s="626"/>
      <c r="S859" s="648" t="s">
        <v>185</v>
      </c>
      <c r="T859" s="648" t="s">
        <v>500</v>
      </c>
      <c r="U859" s="625">
        <v>2007</v>
      </c>
      <c r="V859" s="627"/>
      <c r="W859" s="627"/>
      <c r="X859" s="627"/>
      <c r="Y859" s="627"/>
      <c r="Z859" s="627"/>
      <c r="AA859" s="627"/>
      <c r="AB859" s="626"/>
      <c r="AC859" s="625"/>
      <c r="AD859" s="625"/>
      <c r="AE859" s="627"/>
      <c r="AF859" s="627"/>
      <c r="AG859" s="627"/>
      <c r="AH859" s="627"/>
      <c r="AI859" s="627"/>
      <c r="AJ859" s="627"/>
      <c r="AK859" s="627"/>
      <c r="AL859" s="627"/>
      <c r="AM859" s="627"/>
      <c r="AN859" s="627"/>
      <c r="AO859" s="627"/>
      <c r="AP859" s="627"/>
      <c r="AQ859" s="627"/>
      <c r="AR859" s="627"/>
      <c r="AS859" s="627"/>
      <c r="AT859" s="627"/>
      <c r="AU859" s="627"/>
      <c r="AV859" s="627"/>
      <c r="AW859" s="627"/>
      <c r="AX859" s="218"/>
    </row>
    <row r="860" spans="1:50" ht="24" hidden="1" customHeight="1" x14ac:dyDescent="0.15">
      <c r="A860" s="216"/>
      <c r="B860" s="217"/>
      <c r="C860" s="625" t="s">
        <v>6326</v>
      </c>
      <c r="D860" s="625"/>
      <c r="E860" s="625" t="s">
        <v>10566</v>
      </c>
      <c r="F860" s="625" t="s">
        <v>6326</v>
      </c>
      <c r="G860" s="625" t="s">
        <v>6326</v>
      </c>
      <c r="H860" s="627"/>
      <c r="I860" s="626">
        <v>25906</v>
      </c>
      <c r="J860" s="626"/>
      <c r="K860" s="626"/>
      <c r="L860" s="625" t="s">
        <v>310</v>
      </c>
      <c r="M860" s="626">
        <v>68</v>
      </c>
      <c r="N860" s="626">
        <v>105</v>
      </c>
      <c r="O860" s="626">
        <v>9723</v>
      </c>
      <c r="P860" s="626">
        <v>1</v>
      </c>
      <c r="Q860" s="626"/>
      <c r="R860" s="626"/>
      <c r="S860" s="625"/>
      <c r="T860" s="648"/>
      <c r="U860" s="625">
        <v>2017</v>
      </c>
      <c r="V860" s="627"/>
      <c r="W860" s="627"/>
      <c r="X860" s="627"/>
      <c r="Y860" s="627"/>
      <c r="Z860" s="627"/>
      <c r="AA860" s="627"/>
      <c r="AB860" s="626">
        <v>3000</v>
      </c>
      <c r="AC860" s="625"/>
      <c r="AD860" s="625"/>
      <c r="AE860" s="627"/>
      <c r="AF860" s="627"/>
      <c r="AG860" s="627"/>
      <c r="AH860" s="627"/>
      <c r="AI860" s="627"/>
      <c r="AJ860" s="627"/>
      <c r="AK860" s="627"/>
      <c r="AL860" s="627"/>
      <c r="AM860" s="627"/>
      <c r="AN860" s="627"/>
      <c r="AO860" s="627"/>
      <c r="AP860" s="627"/>
      <c r="AQ860" s="627"/>
      <c r="AR860" s="627"/>
      <c r="AS860" s="627"/>
      <c r="AT860" s="627"/>
      <c r="AU860" s="627"/>
      <c r="AV860" s="627"/>
      <c r="AW860" s="627"/>
      <c r="AX860" s="218"/>
    </row>
    <row r="861" spans="1:50" ht="24" hidden="1" customHeight="1" x14ac:dyDescent="0.15">
      <c r="A861" s="216"/>
      <c r="B861" s="217"/>
      <c r="C861" s="625" t="s">
        <v>16285</v>
      </c>
      <c r="D861" s="625"/>
      <c r="E861" s="625" t="s">
        <v>16301</v>
      </c>
      <c r="F861" s="625" t="s">
        <v>16285</v>
      </c>
      <c r="G861" s="625" t="s">
        <v>16285</v>
      </c>
      <c r="H861" s="627"/>
      <c r="I861" s="626">
        <v>8214</v>
      </c>
      <c r="J861" s="626"/>
      <c r="K861" s="626"/>
      <c r="L861" s="625" t="s">
        <v>2195</v>
      </c>
      <c r="M861" s="626">
        <v>68</v>
      </c>
      <c r="N861" s="626">
        <v>105</v>
      </c>
      <c r="O861" s="626">
        <v>8214</v>
      </c>
      <c r="P861" s="626">
        <v>1</v>
      </c>
      <c r="Q861" s="626"/>
      <c r="R861" s="626"/>
      <c r="S861" s="625"/>
      <c r="T861" s="648"/>
      <c r="U861" s="625">
        <v>2021</v>
      </c>
      <c r="V861" s="627"/>
      <c r="W861" s="627"/>
      <c r="X861" s="627"/>
      <c r="Y861" s="627"/>
      <c r="Z861" s="627"/>
      <c r="AA861" s="627"/>
      <c r="AB861" s="626"/>
      <c r="AC861" s="625"/>
      <c r="AD861" s="625"/>
      <c r="AE861" s="627"/>
      <c r="AF861" s="627"/>
      <c r="AG861" s="627"/>
      <c r="AH861" s="627"/>
      <c r="AI861" s="627"/>
      <c r="AJ861" s="627"/>
      <c r="AK861" s="627"/>
      <c r="AL861" s="627"/>
      <c r="AM861" s="627"/>
      <c r="AN861" s="627"/>
      <c r="AO861" s="627"/>
      <c r="AP861" s="627"/>
      <c r="AQ861" s="627"/>
      <c r="AR861" s="627"/>
      <c r="AS861" s="627"/>
      <c r="AT861" s="627"/>
      <c r="AU861" s="627"/>
      <c r="AV861" s="627"/>
      <c r="AW861" s="627"/>
      <c r="AX861" s="725"/>
    </row>
    <row r="862" spans="1:50" ht="24" hidden="1" customHeight="1" x14ac:dyDescent="0.15">
      <c r="A862" s="216"/>
      <c r="B862" s="217"/>
      <c r="C862" s="625" t="s">
        <v>6331</v>
      </c>
      <c r="D862" s="625"/>
      <c r="E862" s="625" t="s">
        <v>15005</v>
      </c>
      <c r="F862" s="625" t="s">
        <v>6331</v>
      </c>
      <c r="G862" s="625" t="s">
        <v>6331</v>
      </c>
      <c r="H862" s="627"/>
      <c r="I862" s="626">
        <v>17642</v>
      </c>
      <c r="J862" s="626">
        <v>79.98</v>
      </c>
      <c r="K862" s="626">
        <v>79.98</v>
      </c>
      <c r="L862" s="625" t="s">
        <v>310</v>
      </c>
      <c r="M862" s="626">
        <v>72</v>
      </c>
      <c r="N862" s="626">
        <v>110</v>
      </c>
      <c r="O862" s="626">
        <v>7920</v>
      </c>
      <c r="P862" s="626">
        <v>1</v>
      </c>
      <c r="Q862" s="626"/>
      <c r="R862" s="626"/>
      <c r="S862" s="625"/>
      <c r="T862" s="648"/>
      <c r="U862" s="625">
        <v>2008</v>
      </c>
      <c r="V862" s="627"/>
      <c r="W862" s="627"/>
      <c r="X862" s="627"/>
      <c r="Y862" s="627"/>
      <c r="Z862" s="627"/>
      <c r="AA862" s="627"/>
      <c r="AB862" s="626">
        <v>1000</v>
      </c>
      <c r="AC862" s="625"/>
      <c r="AD862" s="625"/>
      <c r="AE862" s="627"/>
      <c r="AF862" s="627"/>
      <c r="AG862" s="627"/>
      <c r="AH862" s="627"/>
      <c r="AI862" s="627"/>
      <c r="AJ862" s="627"/>
      <c r="AK862" s="627"/>
      <c r="AL862" s="627"/>
      <c r="AM862" s="627"/>
      <c r="AN862" s="627"/>
      <c r="AO862" s="627"/>
      <c r="AP862" s="627"/>
      <c r="AQ862" s="627"/>
      <c r="AR862" s="627"/>
      <c r="AS862" s="627"/>
      <c r="AT862" s="627"/>
      <c r="AU862" s="627"/>
      <c r="AV862" s="627"/>
      <c r="AW862" s="627"/>
      <c r="AX862" s="295"/>
    </row>
    <row r="863" spans="1:50" s="207" customFormat="1" ht="24" hidden="1" customHeight="1" x14ac:dyDescent="0.15">
      <c r="A863" s="216"/>
      <c r="B863" s="987"/>
      <c r="C863" s="625" t="s">
        <v>6331</v>
      </c>
      <c r="D863" s="625"/>
      <c r="E863" s="625" t="s">
        <v>12232</v>
      </c>
      <c r="F863" s="625" t="s">
        <v>6331</v>
      </c>
      <c r="G863" s="625" t="s">
        <v>6331</v>
      </c>
      <c r="H863" s="627"/>
      <c r="I863" s="626">
        <v>35308</v>
      </c>
      <c r="J863" s="626">
        <v>850</v>
      </c>
      <c r="K863" s="626">
        <v>852</v>
      </c>
      <c r="L863" s="625" t="s">
        <v>310</v>
      </c>
      <c r="M863" s="626">
        <v>75</v>
      </c>
      <c r="N863" s="626">
        <v>105</v>
      </c>
      <c r="O863" s="626">
        <v>7875</v>
      </c>
      <c r="P863" s="626">
        <v>1</v>
      </c>
      <c r="Q863" s="626">
        <v>580</v>
      </c>
      <c r="R863" s="626">
        <v>4000</v>
      </c>
      <c r="S863" s="648" t="s">
        <v>15006</v>
      </c>
      <c r="T863" s="648" t="s">
        <v>500</v>
      </c>
      <c r="U863" s="625">
        <v>2003</v>
      </c>
      <c r="V863" s="627"/>
      <c r="W863" s="627"/>
      <c r="X863" s="627"/>
      <c r="Y863" s="627"/>
      <c r="Z863" s="627"/>
      <c r="AA863" s="627"/>
      <c r="AB863" s="626"/>
      <c r="AC863" s="625"/>
      <c r="AD863" s="625"/>
      <c r="AE863" s="627"/>
      <c r="AF863" s="627"/>
      <c r="AG863" s="627"/>
      <c r="AH863" s="627"/>
      <c r="AI863" s="627"/>
      <c r="AJ863" s="627"/>
      <c r="AK863" s="627"/>
      <c r="AL863" s="627"/>
      <c r="AM863" s="627"/>
      <c r="AN863" s="627"/>
      <c r="AO863" s="627"/>
      <c r="AP863" s="627"/>
      <c r="AQ863" s="627"/>
      <c r="AR863" s="627"/>
      <c r="AS863" s="627"/>
      <c r="AT863" s="627"/>
      <c r="AU863" s="627"/>
      <c r="AV863" s="627"/>
      <c r="AW863" s="627"/>
      <c r="AX863" s="218"/>
    </row>
    <row r="864" spans="1:50" ht="24" hidden="1" customHeight="1" x14ac:dyDescent="0.15">
      <c r="A864" s="216"/>
      <c r="B864" s="217"/>
      <c r="C864" s="625" t="s">
        <v>6331</v>
      </c>
      <c r="D864" s="625"/>
      <c r="E864" s="625" t="s">
        <v>9725</v>
      </c>
      <c r="F864" s="625" t="s">
        <v>6331</v>
      </c>
      <c r="G864" s="625" t="s">
        <v>6331</v>
      </c>
      <c r="H864" s="627"/>
      <c r="I864" s="626">
        <v>18146</v>
      </c>
      <c r="J864" s="626"/>
      <c r="K864" s="626"/>
      <c r="L864" s="625" t="s">
        <v>310</v>
      </c>
      <c r="M864" s="626">
        <v>78</v>
      </c>
      <c r="N864" s="626">
        <v>115</v>
      </c>
      <c r="O864" s="626">
        <v>8970</v>
      </c>
      <c r="P864" s="626">
        <v>1</v>
      </c>
      <c r="Q864" s="626"/>
      <c r="R864" s="626"/>
      <c r="S864" s="648"/>
      <c r="T864" s="648"/>
      <c r="U864" s="625">
        <v>2005</v>
      </c>
      <c r="V864" s="627"/>
      <c r="W864" s="627"/>
      <c r="X864" s="627"/>
      <c r="Y864" s="627"/>
      <c r="Z864" s="627"/>
      <c r="AA864" s="627"/>
      <c r="AB864" s="626">
        <v>1000</v>
      </c>
      <c r="AC864" s="625"/>
      <c r="AD864" s="625"/>
      <c r="AE864" s="627"/>
      <c r="AF864" s="627"/>
      <c r="AG864" s="627"/>
      <c r="AH864" s="627"/>
      <c r="AI864" s="627"/>
      <c r="AJ864" s="627"/>
      <c r="AK864" s="627"/>
      <c r="AL864" s="627"/>
      <c r="AM864" s="627"/>
      <c r="AN864" s="627"/>
      <c r="AO864" s="627"/>
      <c r="AP864" s="627"/>
      <c r="AQ864" s="627"/>
      <c r="AR864" s="627"/>
      <c r="AS864" s="627"/>
      <c r="AT864" s="627"/>
      <c r="AU864" s="627"/>
      <c r="AV864" s="627"/>
      <c r="AW864" s="627"/>
      <c r="AX864" s="218"/>
    </row>
    <row r="865" spans="1:50" ht="24" hidden="1" customHeight="1" x14ac:dyDescent="0.15">
      <c r="A865" s="216"/>
      <c r="B865" s="217"/>
      <c r="C865" s="625" t="s">
        <v>17472</v>
      </c>
      <c r="D865" s="625"/>
      <c r="E865" s="625" t="s">
        <v>17473</v>
      </c>
      <c r="F865" s="625" t="s">
        <v>17472</v>
      </c>
      <c r="G865" s="625" t="s">
        <v>17472</v>
      </c>
      <c r="H865" s="627"/>
      <c r="I865" s="626">
        <v>17012</v>
      </c>
      <c r="J865" s="626"/>
      <c r="K865" s="626"/>
      <c r="L865" s="625" t="s">
        <v>2195</v>
      </c>
      <c r="M865" s="626">
        <v>64</v>
      </c>
      <c r="N865" s="626">
        <v>100</v>
      </c>
      <c r="O865" s="626">
        <v>6400</v>
      </c>
      <c r="P865" s="626">
        <v>1</v>
      </c>
      <c r="Q865" s="626">
        <v>100</v>
      </c>
      <c r="R865" s="626">
        <v>100</v>
      </c>
      <c r="S865" s="648" t="s">
        <v>2220</v>
      </c>
      <c r="T865" s="648"/>
      <c r="U865" s="625">
        <v>2021</v>
      </c>
      <c r="V865" s="627"/>
      <c r="W865" s="627"/>
      <c r="X865" s="627"/>
      <c r="Y865" s="627"/>
      <c r="Z865" s="627"/>
      <c r="AA865" s="627"/>
      <c r="AB865" s="626"/>
      <c r="AC865" s="625"/>
      <c r="AD865" s="625"/>
      <c r="AE865" s="627"/>
      <c r="AF865" s="627"/>
      <c r="AG865" s="627"/>
      <c r="AH865" s="627"/>
      <c r="AI865" s="627"/>
      <c r="AJ865" s="627"/>
      <c r="AK865" s="627"/>
      <c r="AL865" s="627"/>
      <c r="AM865" s="627"/>
      <c r="AN865" s="627"/>
      <c r="AO865" s="627"/>
      <c r="AP865" s="627"/>
      <c r="AQ865" s="627"/>
      <c r="AR865" s="627"/>
      <c r="AS865" s="627"/>
      <c r="AT865" s="627"/>
      <c r="AU865" s="627"/>
      <c r="AV865" s="627"/>
      <c r="AW865" s="627"/>
      <c r="AX865" s="218"/>
    </row>
    <row r="866" spans="1:50" ht="24" hidden="1" customHeight="1" x14ac:dyDescent="0.15">
      <c r="A866" s="216"/>
      <c r="B866" s="217"/>
      <c r="C866" s="625" t="s">
        <v>16302</v>
      </c>
      <c r="D866" s="625"/>
      <c r="E866" s="625" t="s">
        <v>16303</v>
      </c>
      <c r="F866" s="625" t="s">
        <v>16302</v>
      </c>
      <c r="G866" s="625" t="s">
        <v>16302</v>
      </c>
      <c r="H866" s="627"/>
      <c r="I866" s="626">
        <v>98955</v>
      </c>
      <c r="J866" s="626">
        <v>4857</v>
      </c>
      <c r="K866" s="626">
        <v>7572</v>
      </c>
      <c r="L866" s="625" t="s">
        <v>2198</v>
      </c>
      <c r="M866" s="626">
        <v>68</v>
      </c>
      <c r="N866" s="626">
        <v>105</v>
      </c>
      <c r="O866" s="626">
        <v>7140</v>
      </c>
      <c r="P866" s="626">
        <v>1</v>
      </c>
      <c r="Q866" s="626">
        <v>312</v>
      </c>
      <c r="R866" s="626">
        <v>5000</v>
      </c>
      <c r="S866" s="648" t="s">
        <v>2199</v>
      </c>
      <c r="T866" s="648" t="s">
        <v>2204</v>
      </c>
      <c r="U866" s="625">
        <v>2007</v>
      </c>
      <c r="V866" s="627"/>
      <c r="W866" s="627"/>
      <c r="X866" s="627"/>
      <c r="Y866" s="627"/>
      <c r="Z866" s="627"/>
      <c r="AA866" s="627"/>
      <c r="AB866" s="626">
        <v>10220</v>
      </c>
      <c r="AC866" s="625"/>
      <c r="AD866" s="625"/>
      <c r="AE866" s="627"/>
      <c r="AF866" s="627"/>
      <c r="AG866" s="627"/>
      <c r="AH866" s="627"/>
      <c r="AI866" s="627"/>
      <c r="AJ866" s="627"/>
      <c r="AK866" s="627"/>
      <c r="AL866" s="627"/>
      <c r="AM866" s="627"/>
      <c r="AN866" s="627"/>
      <c r="AO866" s="627"/>
      <c r="AP866" s="627"/>
      <c r="AQ866" s="627"/>
      <c r="AR866" s="627"/>
      <c r="AS866" s="627"/>
      <c r="AT866" s="627"/>
      <c r="AU866" s="627"/>
      <c r="AV866" s="627"/>
      <c r="AW866" s="627"/>
      <c r="AX866" s="218"/>
    </row>
    <row r="867" spans="1:50" ht="24" hidden="1" customHeight="1" x14ac:dyDescent="0.15">
      <c r="A867" s="216"/>
      <c r="B867" s="217"/>
      <c r="C867" s="625" t="s">
        <v>6336</v>
      </c>
      <c r="D867" s="625"/>
      <c r="E867" s="625" t="s">
        <v>15007</v>
      </c>
      <c r="F867" s="625" t="s">
        <v>6336</v>
      </c>
      <c r="G867" s="625" t="s">
        <v>6336</v>
      </c>
      <c r="H867" s="627"/>
      <c r="I867" s="626">
        <v>24725</v>
      </c>
      <c r="J867" s="626">
        <v>1320</v>
      </c>
      <c r="K867" s="626">
        <v>1253</v>
      </c>
      <c r="L867" s="625" t="s">
        <v>310</v>
      </c>
      <c r="M867" s="626">
        <v>68</v>
      </c>
      <c r="N867" s="626">
        <v>105</v>
      </c>
      <c r="O867" s="626">
        <v>7140</v>
      </c>
      <c r="P867" s="626">
        <v>1</v>
      </c>
      <c r="Q867" s="626">
        <v>314</v>
      </c>
      <c r="R867" s="626">
        <v>1500</v>
      </c>
      <c r="S867" s="648" t="s">
        <v>499</v>
      </c>
      <c r="T867" s="648" t="s">
        <v>500</v>
      </c>
      <c r="U867" s="625">
        <v>2013</v>
      </c>
      <c r="V867" s="627"/>
      <c r="W867" s="627"/>
      <c r="X867" s="627"/>
      <c r="Y867" s="627"/>
      <c r="Z867" s="627"/>
      <c r="AA867" s="627"/>
      <c r="AB867" s="626">
        <v>4900</v>
      </c>
      <c r="AC867" s="625"/>
      <c r="AD867" s="625"/>
      <c r="AE867" s="627"/>
      <c r="AF867" s="627"/>
      <c r="AG867" s="627"/>
      <c r="AH867" s="627"/>
      <c r="AI867" s="627"/>
      <c r="AJ867" s="627"/>
      <c r="AK867" s="627"/>
      <c r="AL867" s="627"/>
      <c r="AM867" s="627"/>
      <c r="AN867" s="627"/>
      <c r="AO867" s="627"/>
      <c r="AP867" s="627"/>
      <c r="AQ867" s="627"/>
      <c r="AR867" s="627"/>
      <c r="AS867" s="627"/>
      <c r="AT867" s="627"/>
      <c r="AU867" s="627"/>
      <c r="AV867" s="627"/>
      <c r="AW867" s="627"/>
      <c r="AX867" s="218"/>
    </row>
    <row r="868" spans="1:50" ht="24" hidden="1" customHeight="1" x14ac:dyDescent="0.15">
      <c r="A868" s="216"/>
      <c r="B868" s="217"/>
      <c r="C868" s="625" t="s">
        <v>6336</v>
      </c>
      <c r="D868" s="625"/>
      <c r="E868" s="625" t="s">
        <v>15008</v>
      </c>
      <c r="F868" s="625" t="s">
        <v>6336</v>
      </c>
      <c r="G868" s="625" t="s">
        <v>6336</v>
      </c>
      <c r="H868" s="627"/>
      <c r="I868" s="626">
        <v>13192</v>
      </c>
      <c r="J868" s="626"/>
      <c r="K868" s="626"/>
      <c r="L868" s="625" t="s">
        <v>310</v>
      </c>
      <c r="M868" s="626">
        <v>68</v>
      </c>
      <c r="N868" s="626">
        <v>105</v>
      </c>
      <c r="O868" s="626">
        <v>7140</v>
      </c>
      <c r="P868" s="626">
        <v>1</v>
      </c>
      <c r="Q868" s="626"/>
      <c r="R868" s="626"/>
      <c r="S868" s="648"/>
      <c r="T868" s="648"/>
      <c r="U868" s="625">
        <v>2019</v>
      </c>
      <c r="V868" s="627"/>
      <c r="W868" s="627"/>
      <c r="X868" s="627"/>
      <c r="Y868" s="627"/>
      <c r="Z868" s="627"/>
      <c r="AA868" s="627"/>
      <c r="AB868" s="626">
        <v>2900</v>
      </c>
      <c r="AC868" s="625"/>
      <c r="AD868" s="625"/>
      <c r="AE868" s="627"/>
      <c r="AF868" s="627"/>
      <c r="AG868" s="627"/>
      <c r="AH868" s="627"/>
      <c r="AI868" s="627"/>
      <c r="AJ868" s="627"/>
      <c r="AK868" s="627"/>
      <c r="AL868" s="627"/>
      <c r="AM868" s="627"/>
      <c r="AN868" s="627"/>
      <c r="AO868" s="627"/>
      <c r="AP868" s="627"/>
      <c r="AQ868" s="627"/>
      <c r="AR868" s="627"/>
      <c r="AS868" s="627"/>
      <c r="AT868" s="627"/>
      <c r="AU868" s="627"/>
      <c r="AV868" s="627"/>
      <c r="AW868" s="627"/>
      <c r="AX868" s="218"/>
    </row>
    <row r="869" spans="1:50" ht="24" hidden="1" customHeight="1" x14ac:dyDescent="0.15">
      <c r="A869" s="216"/>
      <c r="B869" s="217"/>
      <c r="C869" s="625" t="s">
        <v>6338</v>
      </c>
      <c r="D869" s="625"/>
      <c r="E869" s="625" t="s">
        <v>15009</v>
      </c>
      <c r="F869" s="625" t="s">
        <v>6338</v>
      </c>
      <c r="G869" s="625" t="s">
        <v>6338</v>
      </c>
      <c r="H869" s="627"/>
      <c r="I869" s="626">
        <v>9000</v>
      </c>
      <c r="J869" s="626"/>
      <c r="K869" s="626"/>
      <c r="L869" s="625" t="s">
        <v>154</v>
      </c>
      <c r="M869" s="626">
        <v>70</v>
      </c>
      <c r="N869" s="626">
        <v>105</v>
      </c>
      <c r="O869" s="626">
        <v>7350</v>
      </c>
      <c r="P869" s="626">
        <v>1</v>
      </c>
      <c r="Q869" s="626"/>
      <c r="R869" s="626"/>
      <c r="S869" s="625"/>
      <c r="T869" s="625"/>
      <c r="U869" s="625">
        <v>2005</v>
      </c>
      <c r="V869" s="627"/>
      <c r="W869" s="627"/>
      <c r="X869" s="627"/>
      <c r="Y869" s="627"/>
      <c r="Z869" s="627"/>
      <c r="AA869" s="627"/>
      <c r="AB869" s="626">
        <v>200</v>
      </c>
      <c r="AC869" s="625"/>
      <c r="AD869" s="625"/>
      <c r="AE869" s="627"/>
      <c r="AF869" s="627"/>
      <c r="AG869" s="627"/>
      <c r="AH869" s="627"/>
      <c r="AI869" s="627"/>
      <c r="AJ869" s="627"/>
      <c r="AK869" s="627"/>
      <c r="AL869" s="627"/>
      <c r="AM869" s="627"/>
      <c r="AN869" s="627"/>
      <c r="AO869" s="627"/>
      <c r="AP869" s="627"/>
      <c r="AQ869" s="627"/>
      <c r="AR869" s="627"/>
      <c r="AS869" s="627"/>
      <c r="AT869" s="627"/>
      <c r="AU869" s="627"/>
      <c r="AV869" s="627"/>
      <c r="AW869" s="627"/>
      <c r="AX869" s="218"/>
    </row>
    <row r="870" spans="1:50" ht="24" hidden="1" customHeight="1" x14ac:dyDescent="0.15">
      <c r="A870" s="216"/>
      <c r="B870" s="217"/>
      <c r="C870" s="625" t="s">
        <v>6338</v>
      </c>
      <c r="D870" s="625" t="s">
        <v>15010</v>
      </c>
      <c r="E870" s="625" t="s">
        <v>15011</v>
      </c>
      <c r="F870" s="625" t="s">
        <v>6338</v>
      </c>
      <c r="G870" s="625" t="s">
        <v>6338</v>
      </c>
      <c r="H870" s="627" t="s">
        <v>4986</v>
      </c>
      <c r="I870" s="626">
        <v>14250</v>
      </c>
      <c r="J870" s="626"/>
      <c r="K870" s="626"/>
      <c r="L870" s="625" t="s">
        <v>154</v>
      </c>
      <c r="M870" s="626">
        <v>70</v>
      </c>
      <c r="N870" s="626">
        <v>105</v>
      </c>
      <c r="O870" s="626">
        <v>7350</v>
      </c>
      <c r="P870" s="626">
        <v>1</v>
      </c>
      <c r="Q870" s="626"/>
      <c r="R870" s="626"/>
      <c r="S870" s="648"/>
      <c r="T870" s="648"/>
      <c r="U870" s="625">
        <v>2000</v>
      </c>
      <c r="V870" s="627">
        <v>70</v>
      </c>
      <c r="W870" s="627"/>
      <c r="X870" s="627"/>
      <c r="Y870" s="627">
        <v>50</v>
      </c>
      <c r="Z870" s="627"/>
      <c r="AA870" s="627"/>
      <c r="AB870" s="626">
        <v>120</v>
      </c>
      <c r="AC870" s="625"/>
      <c r="AD870" s="625"/>
      <c r="AE870" s="627"/>
      <c r="AF870" s="627"/>
      <c r="AG870" s="627"/>
      <c r="AH870" s="627"/>
      <c r="AI870" s="627"/>
      <c r="AJ870" s="627"/>
      <c r="AK870" s="627"/>
      <c r="AL870" s="627"/>
      <c r="AM870" s="627"/>
      <c r="AN870" s="627"/>
      <c r="AO870" s="627"/>
      <c r="AP870" s="627"/>
      <c r="AQ870" s="627"/>
      <c r="AR870" s="627"/>
      <c r="AS870" s="627"/>
      <c r="AT870" s="627"/>
      <c r="AU870" s="627"/>
      <c r="AV870" s="627"/>
      <c r="AW870" s="627"/>
      <c r="AX870" s="218"/>
    </row>
    <row r="871" spans="1:50" ht="24" hidden="1" customHeight="1" x14ac:dyDescent="0.15">
      <c r="A871" s="216"/>
      <c r="B871" s="217"/>
      <c r="C871" s="625" t="s">
        <v>6338</v>
      </c>
      <c r="D871" s="625"/>
      <c r="E871" s="625" t="s">
        <v>15012</v>
      </c>
      <c r="F871" s="625" t="s">
        <v>6338</v>
      </c>
      <c r="G871" s="625" t="s">
        <v>6338</v>
      </c>
      <c r="H871" s="627"/>
      <c r="I871" s="626">
        <v>21867</v>
      </c>
      <c r="J871" s="626"/>
      <c r="K871" s="626"/>
      <c r="L871" s="625" t="s">
        <v>154</v>
      </c>
      <c r="M871" s="626">
        <v>70</v>
      </c>
      <c r="N871" s="626">
        <v>110</v>
      </c>
      <c r="O871" s="626">
        <v>7700</v>
      </c>
      <c r="P871" s="626">
        <v>1</v>
      </c>
      <c r="Q871" s="626"/>
      <c r="R871" s="626"/>
      <c r="S871" s="648"/>
      <c r="T871" s="648"/>
      <c r="U871" s="625">
        <v>2006</v>
      </c>
      <c r="V871" s="627"/>
      <c r="W871" s="627"/>
      <c r="X871" s="627"/>
      <c r="Y871" s="627"/>
      <c r="Z871" s="627"/>
      <c r="AA871" s="627"/>
      <c r="AB871" s="626">
        <v>1163</v>
      </c>
      <c r="AC871" s="625"/>
      <c r="AD871" s="625"/>
      <c r="AE871" s="627"/>
      <c r="AF871" s="627"/>
      <c r="AG871" s="627"/>
      <c r="AH871" s="627"/>
      <c r="AI871" s="627"/>
      <c r="AJ871" s="627"/>
      <c r="AK871" s="627"/>
      <c r="AL871" s="627"/>
      <c r="AM871" s="627"/>
      <c r="AN871" s="627"/>
      <c r="AO871" s="627"/>
      <c r="AP871" s="627"/>
      <c r="AQ871" s="627"/>
      <c r="AR871" s="627"/>
      <c r="AS871" s="627"/>
      <c r="AT871" s="627"/>
      <c r="AU871" s="627"/>
      <c r="AV871" s="627"/>
      <c r="AW871" s="627"/>
      <c r="AX871" s="218"/>
    </row>
    <row r="872" spans="1:50" ht="24" hidden="1" customHeight="1" x14ac:dyDescent="0.15">
      <c r="A872" s="216"/>
      <c r="B872" s="217"/>
      <c r="C872" s="625" t="s">
        <v>6338</v>
      </c>
      <c r="D872" s="625"/>
      <c r="E872" s="625" t="s">
        <v>15013</v>
      </c>
      <c r="F872" s="625" t="s">
        <v>6338</v>
      </c>
      <c r="G872" s="625" t="s">
        <v>6338</v>
      </c>
      <c r="H872" s="627"/>
      <c r="I872" s="626">
        <v>9400</v>
      </c>
      <c r="J872" s="626"/>
      <c r="K872" s="626"/>
      <c r="L872" s="625" t="s">
        <v>154</v>
      </c>
      <c r="M872" s="626">
        <v>70</v>
      </c>
      <c r="N872" s="626">
        <v>105</v>
      </c>
      <c r="O872" s="626">
        <v>7350</v>
      </c>
      <c r="P872" s="626">
        <v>1</v>
      </c>
      <c r="Q872" s="626"/>
      <c r="R872" s="626"/>
      <c r="S872" s="648"/>
      <c r="T872" s="648"/>
      <c r="U872" s="625">
        <v>2006</v>
      </c>
      <c r="V872" s="627"/>
      <c r="W872" s="627"/>
      <c r="X872" s="627"/>
      <c r="Y872" s="627"/>
      <c r="Z872" s="627"/>
      <c r="AA872" s="627"/>
      <c r="AB872" s="626">
        <v>100</v>
      </c>
      <c r="AC872" s="625"/>
      <c r="AD872" s="625"/>
      <c r="AE872" s="627"/>
      <c r="AF872" s="627"/>
      <c r="AG872" s="627"/>
      <c r="AH872" s="627"/>
      <c r="AI872" s="627"/>
      <c r="AJ872" s="627"/>
      <c r="AK872" s="627"/>
      <c r="AL872" s="627"/>
      <c r="AM872" s="627"/>
      <c r="AN872" s="627"/>
      <c r="AO872" s="627"/>
      <c r="AP872" s="627"/>
      <c r="AQ872" s="627"/>
      <c r="AR872" s="627"/>
      <c r="AS872" s="627"/>
      <c r="AT872" s="627"/>
      <c r="AU872" s="627"/>
      <c r="AV872" s="627"/>
      <c r="AW872" s="627"/>
      <c r="AX872" s="218"/>
    </row>
    <row r="873" spans="1:50" ht="24" hidden="1" customHeight="1" x14ac:dyDescent="0.15">
      <c r="A873" s="216"/>
      <c r="B873" s="217"/>
      <c r="C873" s="625" t="s">
        <v>6338</v>
      </c>
      <c r="D873" s="625"/>
      <c r="E873" s="625" t="s">
        <v>15014</v>
      </c>
      <c r="F873" s="625" t="s">
        <v>6338</v>
      </c>
      <c r="G873" s="625" t="s">
        <v>6338</v>
      </c>
      <c r="H873" s="627"/>
      <c r="I873" s="626">
        <v>15300</v>
      </c>
      <c r="J873" s="626"/>
      <c r="K873" s="626"/>
      <c r="L873" s="625" t="s">
        <v>154</v>
      </c>
      <c r="M873" s="626">
        <v>70</v>
      </c>
      <c r="N873" s="626">
        <v>105</v>
      </c>
      <c r="O873" s="626">
        <v>7350</v>
      </c>
      <c r="P873" s="626">
        <v>1</v>
      </c>
      <c r="Q873" s="626"/>
      <c r="R873" s="626"/>
      <c r="S873" s="648"/>
      <c r="T873" s="648"/>
      <c r="U873" s="625">
        <v>2006</v>
      </c>
      <c r="V873" s="627"/>
      <c r="W873" s="627"/>
      <c r="X873" s="627"/>
      <c r="Y873" s="627"/>
      <c r="Z873" s="627"/>
      <c r="AA873" s="627"/>
      <c r="AB873" s="626">
        <v>120</v>
      </c>
      <c r="AC873" s="625"/>
      <c r="AD873" s="625"/>
      <c r="AE873" s="627"/>
      <c r="AF873" s="627"/>
      <c r="AG873" s="627"/>
      <c r="AH873" s="627"/>
      <c r="AI873" s="627"/>
      <c r="AJ873" s="627"/>
      <c r="AK873" s="627"/>
      <c r="AL873" s="627"/>
      <c r="AM873" s="627"/>
      <c r="AN873" s="627"/>
      <c r="AO873" s="627"/>
      <c r="AP873" s="627"/>
      <c r="AQ873" s="627"/>
      <c r="AR873" s="627"/>
      <c r="AS873" s="627"/>
      <c r="AT873" s="627"/>
      <c r="AU873" s="627"/>
      <c r="AV873" s="627"/>
      <c r="AW873" s="627"/>
      <c r="AX873" s="218"/>
    </row>
    <row r="874" spans="1:50" ht="24" hidden="1" customHeight="1" x14ac:dyDescent="0.15">
      <c r="A874" s="216"/>
      <c r="B874" s="217"/>
      <c r="C874" s="625" t="s">
        <v>6338</v>
      </c>
      <c r="D874" s="625" t="s">
        <v>15010</v>
      </c>
      <c r="E874" s="625" t="s">
        <v>15015</v>
      </c>
      <c r="F874" s="625" t="s">
        <v>6338</v>
      </c>
      <c r="G874" s="625" t="s">
        <v>6338</v>
      </c>
      <c r="H874" s="627" t="s">
        <v>4986</v>
      </c>
      <c r="I874" s="626">
        <v>10400</v>
      </c>
      <c r="J874" s="626"/>
      <c r="K874" s="626"/>
      <c r="L874" s="625" t="s">
        <v>310</v>
      </c>
      <c r="M874" s="626">
        <v>68</v>
      </c>
      <c r="N874" s="626">
        <v>105</v>
      </c>
      <c r="O874" s="626">
        <v>7140</v>
      </c>
      <c r="P874" s="626">
        <v>1</v>
      </c>
      <c r="Q874" s="626"/>
      <c r="R874" s="626"/>
      <c r="S874" s="648"/>
      <c r="T874" s="648"/>
      <c r="U874" s="625">
        <v>2000</v>
      </c>
      <c r="V874" s="627">
        <v>70</v>
      </c>
      <c r="W874" s="627"/>
      <c r="X874" s="627"/>
      <c r="Y874" s="627">
        <v>50</v>
      </c>
      <c r="Z874" s="627"/>
      <c r="AA874" s="627"/>
      <c r="AB874" s="626">
        <v>200</v>
      </c>
      <c r="AC874" s="625"/>
      <c r="AD874" s="625"/>
      <c r="AE874" s="627"/>
      <c r="AF874" s="627"/>
      <c r="AG874" s="627"/>
      <c r="AH874" s="627"/>
      <c r="AI874" s="627"/>
      <c r="AJ874" s="627"/>
      <c r="AK874" s="627"/>
      <c r="AL874" s="627"/>
      <c r="AM874" s="627"/>
      <c r="AN874" s="627"/>
      <c r="AO874" s="627"/>
      <c r="AP874" s="627"/>
      <c r="AQ874" s="627"/>
      <c r="AR874" s="627"/>
      <c r="AS874" s="627"/>
      <c r="AT874" s="627"/>
      <c r="AU874" s="627"/>
      <c r="AV874" s="627"/>
      <c r="AW874" s="627"/>
      <c r="AX874" s="218"/>
    </row>
    <row r="875" spans="1:50" ht="24" hidden="1" customHeight="1" x14ac:dyDescent="0.15">
      <c r="A875" s="216"/>
      <c r="B875" s="217"/>
      <c r="C875" s="625" t="s">
        <v>6338</v>
      </c>
      <c r="D875" s="625"/>
      <c r="E875" s="625" t="s">
        <v>15016</v>
      </c>
      <c r="F875" s="625" t="s">
        <v>6338</v>
      </c>
      <c r="G875" s="625" t="s">
        <v>6338</v>
      </c>
      <c r="H875" s="627"/>
      <c r="I875" s="626">
        <v>7234</v>
      </c>
      <c r="J875" s="626">
        <v>370</v>
      </c>
      <c r="K875" s="626">
        <v>358</v>
      </c>
      <c r="L875" s="625" t="s">
        <v>310</v>
      </c>
      <c r="M875" s="626">
        <v>68</v>
      </c>
      <c r="N875" s="626">
        <v>105</v>
      </c>
      <c r="O875" s="626">
        <v>7140</v>
      </c>
      <c r="P875" s="626">
        <v>1</v>
      </c>
      <c r="Q875" s="626"/>
      <c r="R875" s="626"/>
      <c r="S875" s="648"/>
      <c r="T875" s="648"/>
      <c r="U875" s="625">
        <v>2013</v>
      </c>
      <c r="V875" s="627"/>
      <c r="W875" s="627"/>
      <c r="X875" s="627"/>
      <c r="Y875" s="627"/>
      <c r="Z875" s="627"/>
      <c r="AA875" s="627"/>
      <c r="AB875" s="626">
        <v>1250</v>
      </c>
      <c r="AC875" s="625"/>
      <c r="AD875" s="625"/>
      <c r="AE875" s="627"/>
      <c r="AF875" s="627"/>
      <c r="AG875" s="627"/>
      <c r="AH875" s="627"/>
      <c r="AI875" s="627"/>
      <c r="AJ875" s="627"/>
      <c r="AK875" s="627"/>
      <c r="AL875" s="627"/>
      <c r="AM875" s="627"/>
      <c r="AN875" s="627"/>
      <c r="AO875" s="627"/>
      <c r="AP875" s="627"/>
      <c r="AQ875" s="627"/>
      <c r="AR875" s="627"/>
      <c r="AS875" s="627"/>
      <c r="AT875" s="627"/>
      <c r="AU875" s="627"/>
      <c r="AV875" s="627"/>
      <c r="AW875" s="627"/>
      <c r="AX875" s="218"/>
    </row>
    <row r="876" spans="1:50" ht="24" hidden="1" customHeight="1" x14ac:dyDescent="0.15">
      <c r="A876" s="216"/>
      <c r="B876" s="217"/>
      <c r="C876" s="625" t="s">
        <v>6338</v>
      </c>
      <c r="D876" s="625"/>
      <c r="E876" s="625" t="s">
        <v>15017</v>
      </c>
      <c r="F876" s="625" t="s">
        <v>6338</v>
      </c>
      <c r="G876" s="625" t="s">
        <v>6338</v>
      </c>
      <c r="H876" s="627"/>
      <c r="I876" s="626">
        <v>11688</v>
      </c>
      <c r="J876" s="626">
        <v>180</v>
      </c>
      <c r="K876" s="626">
        <v>165</v>
      </c>
      <c r="L876" s="625" t="s">
        <v>310</v>
      </c>
      <c r="M876" s="626">
        <v>64</v>
      </c>
      <c r="N876" s="626">
        <v>100</v>
      </c>
      <c r="O876" s="626">
        <v>6400</v>
      </c>
      <c r="P876" s="626">
        <v>1</v>
      </c>
      <c r="Q876" s="626"/>
      <c r="R876" s="626"/>
      <c r="S876" s="648"/>
      <c r="T876" s="648"/>
      <c r="U876" s="625">
        <v>2013</v>
      </c>
      <c r="V876" s="627"/>
      <c r="W876" s="627"/>
      <c r="X876" s="627"/>
      <c r="Y876" s="627"/>
      <c r="Z876" s="627"/>
      <c r="AA876" s="627"/>
      <c r="AB876" s="626">
        <v>1561</v>
      </c>
      <c r="AC876" s="625"/>
      <c r="AD876" s="625"/>
      <c r="AE876" s="627"/>
      <c r="AF876" s="627"/>
      <c r="AG876" s="627"/>
      <c r="AH876" s="627"/>
      <c r="AI876" s="627"/>
      <c r="AJ876" s="627"/>
      <c r="AK876" s="627"/>
      <c r="AL876" s="627"/>
      <c r="AM876" s="627"/>
      <c r="AN876" s="627"/>
      <c r="AO876" s="627"/>
      <c r="AP876" s="627"/>
      <c r="AQ876" s="627"/>
      <c r="AR876" s="627"/>
      <c r="AS876" s="627"/>
      <c r="AT876" s="627"/>
      <c r="AU876" s="627"/>
      <c r="AV876" s="627"/>
      <c r="AW876" s="627"/>
      <c r="AX876" s="218"/>
    </row>
    <row r="877" spans="1:50" ht="24" hidden="1" customHeight="1" x14ac:dyDescent="0.15">
      <c r="A877" s="216"/>
      <c r="B877" s="217"/>
      <c r="C877" s="625" t="s">
        <v>6338</v>
      </c>
      <c r="D877" s="625"/>
      <c r="E877" s="625" t="s">
        <v>15018</v>
      </c>
      <c r="F877" s="625" t="s">
        <v>6338</v>
      </c>
      <c r="G877" s="625" t="s">
        <v>6338</v>
      </c>
      <c r="H877" s="627"/>
      <c r="I877" s="626">
        <v>18980</v>
      </c>
      <c r="J877" s="626"/>
      <c r="K877" s="626"/>
      <c r="L877" s="625" t="s">
        <v>154</v>
      </c>
      <c r="M877" s="626">
        <v>68</v>
      </c>
      <c r="N877" s="626">
        <v>100</v>
      </c>
      <c r="O877" s="626">
        <v>6800</v>
      </c>
      <c r="P877" s="626">
        <v>1</v>
      </c>
      <c r="Q877" s="626"/>
      <c r="R877" s="626"/>
      <c r="S877" s="648"/>
      <c r="T877" s="648"/>
      <c r="U877" s="625">
        <v>2009</v>
      </c>
      <c r="V877" s="627"/>
      <c r="W877" s="627"/>
      <c r="X877" s="627"/>
      <c r="Y877" s="627"/>
      <c r="Z877" s="627"/>
      <c r="AA877" s="627"/>
      <c r="AB877" s="626">
        <v>539</v>
      </c>
      <c r="AC877" s="625"/>
      <c r="AD877" s="625"/>
      <c r="AE877" s="627"/>
      <c r="AF877" s="627"/>
      <c r="AG877" s="627"/>
      <c r="AH877" s="627"/>
      <c r="AI877" s="627"/>
      <c r="AJ877" s="627"/>
      <c r="AK877" s="627"/>
      <c r="AL877" s="627"/>
      <c r="AM877" s="627"/>
      <c r="AN877" s="627"/>
      <c r="AO877" s="627"/>
      <c r="AP877" s="627"/>
      <c r="AQ877" s="627"/>
      <c r="AR877" s="627"/>
      <c r="AS877" s="627"/>
      <c r="AT877" s="627"/>
      <c r="AU877" s="627"/>
      <c r="AV877" s="627"/>
      <c r="AW877" s="627"/>
      <c r="AX877" s="218"/>
    </row>
    <row r="878" spans="1:50" ht="24" hidden="1" customHeight="1" x14ac:dyDescent="0.15">
      <c r="A878" s="216"/>
      <c r="B878" s="217"/>
      <c r="C878" s="625" t="s">
        <v>6338</v>
      </c>
      <c r="D878" s="625"/>
      <c r="E878" s="625" t="s">
        <v>15019</v>
      </c>
      <c r="F878" s="625" t="s">
        <v>6338</v>
      </c>
      <c r="G878" s="625" t="s">
        <v>6338</v>
      </c>
      <c r="H878" s="627"/>
      <c r="I878" s="626">
        <v>9820</v>
      </c>
      <c r="J878" s="626"/>
      <c r="K878" s="626"/>
      <c r="L878" s="625" t="s">
        <v>154</v>
      </c>
      <c r="M878" s="626">
        <v>75</v>
      </c>
      <c r="N878" s="626">
        <v>110</v>
      </c>
      <c r="O878" s="626">
        <v>8250</v>
      </c>
      <c r="P878" s="626">
        <v>1</v>
      </c>
      <c r="Q878" s="626"/>
      <c r="R878" s="626"/>
      <c r="S878" s="648"/>
      <c r="T878" s="648"/>
      <c r="U878" s="625">
        <v>2010</v>
      </c>
      <c r="V878" s="627"/>
      <c r="W878" s="627"/>
      <c r="X878" s="627"/>
      <c r="Y878" s="627"/>
      <c r="Z878" s="627"/>
      <c r="AA878" s="627"/>
      <c r="AB878" s="626">
        <v>256</v>
      </c>
      <c r="AC878" s="625"/>
      <c r="AD878" s="625"/>
      <c r="AE878" s="627"/>
      <c r="AF878" s="627"/>
      <c r="AG878" s="627"/>
      <c r="AH878" s="627"/>
      <c r="AI878" s="627"/>
      <c r="AJ878" s="627"/>
      <c r="AK878" s="627"/>
      <c r="AL878" s="627"/>
      <c r="AM878" s="627"/>
      <c r="AN878" s="627"/>
      <c r="AO878" s="627"/>
      <c r="AP878" s="627"/>
      <c r="AQ878" s="627"/>
      <c r="AR878" s="627"/>
      <c r="AS878" s="627"/>
      <c r="AT878" s="627"/>
      <c r="AU878" s="627"/>
      <c r="AV878" s="627"/>
      <c r="AW878" s="627"/>
      <c r="AX878" s="218"/>
    </row>
    <row r="879" spans="1:50" ht="24" hidden="1" customHeight="1" x14ac:dyDescent="0.15">
      <c r="A879" s="216"/>
      <c r="B879" s="217"/>
      <c r="C879" s="625" t="s">
        <v>6338</v>
      </c>
      <c r="D879" s="625" t="s">
        <v>15020</v>
      </c>
      <c r="E879" s="625" t="s">
        <v>16304</v>
      </c>
      <c r="F879" s="625" t="s">
        <v>6338</v>
      </c>
      <c r="G879" s="625" t="s">
        <v>16305</v>
      </c>
      <c r="H879" s="627"/>
      <c r="I879" s="626">
        <v>5880</v>
      </c>
      <c r="J879" s="626"/>
      <c r="K879" s="626"/>
      <c r="L879" s="625" t="s">
        <v>2198</v>
      </c>
      <c r="M879" s="626">
        <v>50</v>
      </c>
      <c r="N879" s="626">
        <v>109</v>
      </c>
      <c r="O879" s="626">
        <v>5450</v>
      </c>
      <c r="P879" s="626">
        <v>1</v>
      </c>
      <c r="Q879" s="626"/>
      <c r="R879" s="626"/>
      <c r="S879" s="648"/>
      <c r="T879" s="648"/>
      <c r="U879" s="625">
        <v>2014</v>
      </c>
      <c r="V879" s="627"/>
      <c r="W879" s="627"/>
      <c r="X879" s="627"/>
      <c r="Y879" s="627"/>
      <c r="Z879" s="627"/>
      <c r="AA879" s="627"/>
      <c r="AB879" s="626">
        <v>123</v>
      </c>
      <c r="AC879" s="625"/>
      <c r="AD879" s="625"/>
      <c r="AE879" s="627"/>
      <c r="AF879" s="627"/>
      <c r="AG879" s="627"/>
      <c r="AH879" s="627"/>
      <c r="AI879" s="627"/>
      <c r="AJ879" s="627"/>
      <c r="AK879" s="627"/>
      <c r="AL879" s="627"/>
      <c r="AM879" s="627"/>
      <c r="AN879" s="627"/>
      <c r="AO879" s="627"/>
      <c r="AP879" s="627"/>
      <c r="AQ879" s="627"/>
      <c r="AR879" s="627"/>
      <c r="AS879" s="627"/>
      <c r="AT879" s="627"/>
      <c r="AU879" s="627"/>
      <c r="AV879" s="627"/>
      <c r="AW879" s="627"/>
      <c r="AX879" s="218"/>
    </row>
    <row r="880" spans="1:50" ht="24" hidden="1" customHeight="1" x14ac:dyDescent="0.15">
      <c r="A880" s="216"/>
      <c r="B880" s="217"/>
      <c r="C880" s="625" t="s">
        <v>6338</v>
      </c>
      <c r="D880" s="625"/>
      <c r="E880" s="625" t="s">
        <v>15021</v>
      </c>
      <c r="F880" s="625" t="s">
        <v>6338</v>
      </c>
      <c r="G880" s="625" t="s">
        <v>6338</v>
      </c>
      <c r="H880" s="627"/>
      <c r="I880" s="626">
        <v>8177</v>
      </c>
      <c r="J880" s="626"/>
      <c r="K880" s="626"/>
      <c r="L880" s="625" t="s">
        <v>310</v>
      </c>
      <c r="M880" s="626">
        <v>64</v>
      </c>
      <c r="N880" s="626">
        <v>100</v>
      </c>
      <c r="O880" s="626">
        <v>6400</v>
      </c>
      <c r="P880" s="626">
        <v>1</v>
      </c>
      <c r="Q880" s="626"/>
      <c r="R880" s="626"/>
      <c r="S880" s="648"/>
      <c r="T880" s="648"/>
      <c r="U880" s="625">
        <v>2019</v>
      </c>
      <c r="V880" s="627"/>
      <c r="W880" s="627"/>
      <c r="X880" s="627"/>
      <c r="Y880" s="627"/>
      <c r="Z880" s="627"/>
      <c r="AA880" s="627"/>
      <c r="AB880" s="626">
        <v>1200</v>
      </c>
      <c r="AC880" s="625"/>
      <c r="AD880" s="625"/>
      <c r="AE880" s="627"/>
      <c r="AF880" s="627"/>
      <c r="AG880" s="627"/>
      <c r="AH880" s="627"/>
      <c r="AI880" s="627"/>
      <c r="AJ880" s="627"/>
      <c r="AK880" s="627"/>
      <c r="AL880" s="627"/>
      <c r="AM880" s="627"/>
      <c r="AN880" s="627"/>
      <c r="AO880" s="627"/>
      <c r="AP880" s="627"/>
      <c r="AQ880" s="627"/>
      <c r="AR880" s="627"/>
      <c r="AS880" s="627"/>
      <c r="AT880" s="627"/>
      <c r="AU880" s="627"/>
      <c r="AV880" s="627"/>
      <c r="AW880" s="627"/>
      <c r="AX880" s="218"/>
    </row>
    <row r="881" spans="1:50" ht="24" hidden="1" customHeight="1" x14ac:dyDescent="0.15">
      <c r="C881" s="613" t="s">
        <v>16305</v>
      </c>
      <c r="D881" s="613"/>
      <c r="E881" s="625" t="s">
        <v>17474</v>
      </c>
      <c r="F881" s="625" t="s">
        <v>6338</v>
      </c>
      <c r="G881" s="625" t="s">
        <v>6338</v>
      </c>
      <c r="H881" s="627"/>
      <c r="I881" s="626">
        <v>7220</v>
      </c>
      <c r="J881" s="626"/>
      <c r="K881" s="626"/>
      <c r="L881" s="625" t="s">
        <v>310</v>
      </c>
      <c r="M881" s="626">
        <v>60</v>
      </c>
      <c r="N881" s="626">
        <v>90</v>
      </c>
      <c r="O881" s="626">
        <v>5400</v>
      </c>
      <c r="P881" s="626">
        <v>1</v>
      </c>
      <c r="Q881" s="626"/>
      <c r="R881" s="626"/>
      <c r="S881" s="648"/>
      <c r="T881" s="648"/>
      <c r="U881" s="625">
        <v>2022</v>
      </c>
      <c r="V881" s="627"/>
      <c r="W881" s="627"/>
      <c r="X881" s="627"/>
      <c r="Y881" s="627"/>
      <c r="Z881" s="627"/>
      <c r="AA881" s="627"/>
      <c r="AB881" s="626">
        <v>684</v>
      </c>
      <c r="AC881" s="613"/>
      <c r="AD881" s="613"/>
      <c r="AE881" s="613"/>
      <c r="AF881" s="613"/>
      <c r="AG881" s="613"/>
      <c r="AH881" s="613"/>
      <c r="AI881" s="613"/>
      <c r="AJ881" s="613"/>
      <c r="AK881" s="613"/>
      <c r="AL881" s="613"/>
      <c r="AM881" s="613"/>
      <c r="AN881" s="613"/>
      <c r="AO881" s="613"/>
      <c r="AP881" s="613"/>
      <c r="AQ881" s="613"/>
      <c r="AR881" s="613"/>
      <c r="AS881" s="613"/>
      <c r="AT881" s="613"/>
      <c r="AU881" s="613"/>
      <c r="AV881" s="613"/>
      <c r="AW881" s="613"/>
      <c r="AX881" s="613"/>
    </row>
    <row r="882" spans="1:50" ht="24" hidden="1" customHeight="1" x14ac:dyDescent="0.15">
      <c r="C882" s="613" t="s">
        <v>16305</v>
      </c>
      <c r="D882" s="613"/>
      <c r="E882" s="625" t="s">
        <v>17475</v>
      </c>
      <c r="F882" s="625" t="s">
        <v>6338</v>
      </c>
      <c r="G882" s="625" t="s">
        <v>6338</v>
      </c>
      <c r="H882" s="627"/>
      <c r="I882" s="626">
        <v>59537</v>
      </c>
      <c r="J882" s="626"/>
      <c r="K882" s="626"/>
      <c r="L882" s="625" t="s">
        <v>310</v>
      </c>
      <c r="M882" s="626">
        <v>68</v>
      </c>
      <c r="N882" s="626">
        <v>105</v>
      </c>
      <c r="O882" s="626">
        <v>7140</v>
      </c>
      <c r="P882" s="626">
        <v>1</v>
      </c>
      <c r="Q882" s="626"/>
      <c r="R882" s="626"/>
      <c r="S882" s="648"/>
      <c r="T882" s="648"/>
      <c r="U882" s="625">
        <v>2022</v>
      </c>
      <c r="V882" s="627"/>
      <c r="W882" s="627"/>
      <c r="X882" s="627"/>
      <c r="Y882" s="627"/>
      <c r="Z882" s="627"/>
      <c r="AA882" s="627"/>
      <c r="AB882" s="626">
        <v>3200</v>
      </c>
      <c r="AC882" s="613"/>
      <c r="AD882" s="613"/>
      <c r="AE882" s="613"/>
      <c r="AF882" s="613"/>
      <c r="AG882" s="613"/>
      <c r="AH882" s="613"/>
      <c r="AI882" s="613"/>
      <c r="AJ882" s="613"/>
      <c r="AK882" s="613"/>
      <c r="AL882" s="613"/>
      <c r="AM882" s="613"/>
      <c r="AN882" s="613"/>
      <c r="AO882" s="613"/>
      <c r="AP882" s="613"/>
      <c r="AQ882" s="613"/>
      <c r="AR882" s="613"/>
      <c r="AS882" s="613"/>
      <c r="AT882" s="613"/>
      <c r="AU882" s="613"/>
      <c r="AV882" s="613"/>
      <c r="AW882" s="613"/>
      <c r="AX882" s="613"/>
    </row>
    <row r="883" spans="1:50" s="1160" customFormat="1" ht="24" hidden="1" customHeight="1" x14ac:dyDescent="0.15">
      <c r="A883" s="1184"/>
      <c r="B883" s="981" t="s">
        <v>58</v>
      </c>
      <c r="C883" s="650" t="s">
        <v>55</v>
      </c>
      <c r="D883" s="666"/>
      <c r="E883" s="676">
        <f>COUNTA(E884:E957)</f>
        <v>74</v>
      </c>
      <c r="F883" s="666"/>
      <c r="G883" s="666"/>
      <c r="H883" s="666"/>
      <c r="I883" s="665">
        <f>SUM(I884:I957)</f>
        <v>2013736</v>
      </c>
      <c r="J883" s="665">
        <f>SUM(J884:J957)</f>
        <v>8899.619999999999</v>
      </c>
      <c r="K883" s="665">
        <f>SUM(K884:K957)</f>
        <v>10272.94</v>
      </c>
      <c r="L883" s="665"/>
      <c r="M883" s="665"/>
      <c r="N883" s="665"/>
      <c r="O883" s="665"/>
      <c r="P883" s="665">
        <f>SUM(P884:P957)</f>
        <v>98</v>
      </c>
      <c r="Q883" s="665"/>
      <c r="R883" s="665"/>
      <c r="S883" s="650"/>
      <c r="T883" s="650"/>
      <c r="U883" s="650"/>
      <c r="V883" s="666"/>
      <c r="W883" s="666"/>
      <c r="X883" s="666"/>
      <c r="Y883" s="666"/>
      <c r="Z883" s="666"/>
      <c r="AA883" s="666"/>
      <c r="AB883" s="665"/>
      <c r="AC883" s="650"/>
      <c r="AD883" s="650"/>
      <c r="AE883" s="666"/>
      <c r="AF883" s="666"/>
      <c r="AG883" s="666"/>
      <c r="AH883" s="666"/>
      <c r="AI883" s="666"/>
      <c r="AJ883" s="666"/>
      <c r="AK883" s="666"/>
      <c r="AL883" s="666"/>
      <c r="AM883" s="666"/>
      <c r="AN883" s="666"/>
      <c r="AO883" s="666"/>
      <c r="AP883" s="666"/>
      <c r="AQ883" s="666"/>
      <c r="AR883" s="666"/>
      <c r="AS883" s="666"/>
      <c r="AT883" s="666"/>
      <c r="AU883" s="666"/>
      <c r="AV883" s="666"/>
      <c r="AW883" s="666"/>
      <c r="AX883" s="983"/>
    </row>
    <row r="884" spans="1:50" ht="24" hidden="1" customHeight="1" x14ac:dyDescent="0.15">
      <c r="A884" s="216"/>
      <c r="B884" s="219"/>
      <c r="C884" s="625" t="s">
        <v>6788</v>
      </c>
      <c r="D884" s="625" t="s">
        <v>6887</v>
      </c>
      <c r="E884" s="625" t="s">
        <v>6888</v>
      </c>
      <c r="F884" s="625" t="s">
        <v>6788</v>
      </c>
      <c r="G884" s="625" t="s">
        <v>6788</v>
      </c>
      <c r="H884" s="627">
        <v>1</v>
      </c>
      <c r="I884" s="626">
        <v>13285</v>
      </c>
      <c r="J884" s="626">
        <v>0</v>
      </c>
      <c r="K884" s="626">
        <v>0</v>
      </c>
      <c r="L884" s="625" t="s">
        <v>154</v>
      </c>
      <c r="M884" s="626">
        <v>85</v>
      </c>
      <c r="N884" s="626">
        <v>115</v>
      </c>
      <c r="O884" s="626">
        <v>9925</v>
      </c>
      <c r="P884" s="626">
        <v>1</v>
      </c>
      <c r="Q884" s="626">
        <v>650</v>
      </c>
      <c r="R884" s="626">
        <v>650</v>
      </c>
      <c r="S884" s="625" t="s">
        <v>185</v>
      </c>
      <c r="T884" s="625" t="s">
        <v>1169</v>
      </c>
      <c r="U884" s="625">
        <v>1985</v>
      </c>
      <c r="V884" s="627">
        <v>3</v>
      </c>
      <c r="W884" s="627"/>
      <c r="X884" s="627"/>
      <c r="Y884" s="627">
        <v>200</v>
      </c>
      <c r="Z884" s="627"/>
      <c r="AA884" s="627"/>
      <c r="AB884" s="626">
        <v>203</v>
      </c>
      <c r="AC884" s="625"/>
      <c r="AD884" s="625"/>
      <c r="AE884" s="627"/>
      <c r="AF884" s="627"/>
      <c r="AG884" s="627"/>
      <c r="AH884" s="627"/>
      <c r="AI884" s="627"/>
      <c r="AJ884" s="627"/>
      <c r="AK884" s="627"/>
      <c r="AL884" s="627"/>
      <c r="AM884" s="627"/>
      <c r="AN884" s="627"/>
      <c r="AO884" s="627"/>
      <c r="AP884" s="627"/>
      <c r="AQ884" s="627"/>
      <c r="AR884" s="627"/>
      <c r="AS884" s="627"/>
      <c r="AT884" s="627"/>
      <c r="AU884" s="627"/>
      <c r="AV884" s="627"/>
      <c r="AW884" s="627"/>
      <c r="AX884" s="218"/>
    </row>
    <row r="885" spans="1:50" ht="24" hidden="1" customHeight="1" x14ac:dyDescent="0.15">
      <c r="A885" s="216"/>
      <c r="B885" s="219"/>
      <c r="C885" s="625" t="s">
        <v>6788</v>
      </c>
      <c r="D885" s="625"/>
      <c r="E885" s="625" t="s">
        <v>6889</v>
      </c>
      <c r="F885" s="625" t="s">
        <v>6788</v>
      </c>
      <c r="G885" s="625" t="s">
        <v>6788</v>
      </c>
      <c r="H885" s="627"/>
      <c r="I885" s="626">
        <v>7280</v>
      </c>
      <c r="J885" s="626">
        <v>0</v>
      </c>
      <c r="K885" s="626">
        <v>0</v>
      </c>
      <c r="L885" s="625" t="s">
        <v>310</v>
      </c>
      <c r="M885" s="626">
        <v>70</v>
      </c>
      <c r="N885" s="626">
        <v>104</v>
      </c>
      <c r="O885" s="626">
        <v>7280</v>
      </c>
      <c r="P885" s="626">
        <v>1</v>
      </c>
      <c r="Q885" s="626" t="s">
        <v>417</v>
      </c>
      <c r="R885" s="626" t="s">
        <v>417</v>
      </c>
      <c r="S885" s="625" t="s">
        <v>417</v>
      </c>
      <c r="T885" s="625" t="s">
        <v>417</v>
      </c>
      <c r="U885" s="625">
        <v>2004</v>
      </c>
      <c r="V885" s="627"/>
      <c r="W885" s="627"/>
      <c r="X885" s="627"/>
      <c r="Y885" s="627"/>
      <c r="Z885" s="627"/>
      <c r="AA885" s="627"/>
      <c r="AB885" s="626">
        <v>600</v>
      </c>
      <c r="AC885" s="625"/>
      <c r="AD885" s="625"/>
      <c r="AE885" s="627"/>
      <c r="AF885" s="627"/>
      <c r="AG885" s="627"/>
      <c r="AH885" s="627"/>
      <c r="AI885" s="627"/>
      <c r="AJ885" s="627"/>
      <c r="AK885" s="627"/>
      <c r="AL885" s="627"/>
      <c r="AM885" s="627"/>
      <c r="AN885" s="627"/>
      <c r="AO885" s="627"/>
      <c r="AP885" s="627"/>
      <c r="AQ885" s="627"/>
      <c r="AR885" s="627"/>
      <c r="AS885" s="627"/>
      <c r="AT885" s="627"/>
      <c r="AU885" s="627"/>
      <c r="AV885" s="627"/>
      <c r="AW885" s="627"/>
      <c r="AX885" s="218"/>
    </row>
    <row r="886" spans="1:50" ht="24" hidden="1" customHeight="1" x14ac:dyDescent="0.15">
      <c r="A886" s="216"/>
      <c r="B886" s="219"/>
      <c r="C886" s="625" t="s">
        <v>6788</v>
      </c>
      <c r="D886" s="625"/>
      <c r="E886" s="625" t="s">
        <v>6890</v>
      </c>
      <c r="F886" s="625" t="s">
        <v>6788</v>
      </c>
      <c r="G886" s="625" t="s">
        <v>16380</v>
      </c>
      <c r="H886" s="627"/>
      <c r="I886" s="626">
        <v>11700</v>
      </c>
      <c r="J886" s="626">
        <v>0</v>
      </c>
      <c r="K886" s="626">
        <v>0</v>
      </c>
      <c r="L886" s="625" t="s">
        <v>154</v>
      </c>
      <c r="M886" s="626">
        <v>78</v>
      </c>
      <c r="N886" s="626">
        <v>150</v>
      </c>
      <c r="O886" s="626">
        <v>11700</v>
      </c>
      <c r="P886" s="626">
        <v>1</v>
      </c>
      <c r="Q886" s="626">
        <v>200</v>
      </c>
      <c r="R886" s="626">
        <v>200</v>
      </c>
      <c r="S886" s="625" t="s">
        <v>185</v>
      </c>
      <c r="T886" s="625" t="s">
        <v>354</v>
      </c>
      <c r="U886" s="625">
        <v>1995</v>
      </c>
      <c r="V886" s="627"/>
      <c r="W886" s="627"/>
      <c r="X886" s="627"/>
      <c r="Y886" s="627"/>
      <c r="Z886" s="627"/>
      <c r="AA886" s="627"/>
      <c r="AB886" s="626">
        <v>400</v>
      </c>
      <c r="AC886" s="625"/>
      <c r="AD886" s="625"/>
      <c r="AE886" s="627"/>
      <c r="AF886" s="627"/>
      <c r="AG886" s="627"/>
      <c r="AH886" s="627"/>
      <c r="AI886" s="627"/>
      <c r="AJ886" s="627"/>
      <c r="AK886" s="627"/>
      <c r="AL886" s="627"/>
      <c r="AM886" s="627"/>
      <c r="AN886" s="627"/>
      <c r="AO886" s="627"/>
      <c r="AP886" s="627"/>
      <c r="AQ886" s="627"/>
      <c r="AR886" s="627"/>
      <c r="AS886" s="627"/>
      <c r="AT886" s="627"/>
      <c r="AU886" s="627"/>
      <c r="AV886" s="627"/>
      <c r="AW886" s="627"/>
      <c r="AX886" s="218"/>
    </row>
    <row r="887" spans="1:50" ht="24" hidden="1" customHeight="1" x14ac:dyDescent="0.15">
      <c r="A887" s="216"/>
      <c r="B887" s="219"/>
      <c r="C887" s="625" t="s">
        <v>6788</v>
      </c>
      <c r="D887" s="625"/>
      <c r="E887" s="625" t="s">
        <v>6891</v>
      </c>
      <c r="F887" s="625" t="s">
        <v>6788</v>
      </c>
      <c r="G887" s="625" t="s">
        <v>16381</v>
      </c>
      <c r="H887" s="627"/>
      <c r="I887" s="626">
        <v>22613</v>
      </c>
      <c r="J887" s="626">
        <v>0</v>
      </c>
      <c r="K887" s="626">
        <v>0</v>
      </c>
      <c r="L887" s="625" t="s">
        <v>310</v>
      </c>
      <c r="M887" s="626">
        <v>66</v>
      </c>
      <c r="N887" s="626">
        <v>100</v>
      </c>
      <c r="O887" s="626">
        <v>6600</v>
      </c>
      <c r="P887" s="626">
        <v>1</v>
      </c>
      <c r="Q887" s="626">
        <v>100</v>
      </c>
      <c r="R887" s="626">
        <v>100</v>
      </c>
      <c r="S887" s="625" t="s">
        <v>185</v>
      </c>
      <c r="T887" s="625" t="s">
        <v>6892</v>
      </c>
      <c r="U887" s="625">
        <v>2008</v>
      </c>
      <c r="V887" s="627"/>
      <c r="W887" s="627"/>
      <c r="X887" s="627"/>
      <c r="Y887" s="627"/>
      <c r="Z887" s="627"/>
      <c r="AA887" s="627"/>
      <c r="AB887" s="626">
        <v>1900</v>
      </c>
      <c r="AC887" s="625"/>
      <c r="AD887" s="625"/>
      <c r="AE887" s="627"/>
      <c r="AF887" s="627"/>
      <c r="AG887" s="627"/>
      <c r="AH887" s="627"/>
      <c r="AI887" s="627"/>
      <c r="AJ887" s="627"/>
      <c r="AK887" s="627"/>
      <c r="AL887" s="627"/>
      <c r="AM887" s="627"/>
      <c r="AN887" s="627"/>
      <c r="AO887" s="627"/>
      <c r="AP887" s="627"/>
      <c r="AQ887" s="627"/>
      <c r="AR887" s="627"/>
      <c r="AS887" s="627"/>
      <c r="AT887" s="627"/>
      <c r="AU887" s="627"/>
      <c r="AV887" s="627"/>
      <c r="AW887" s="627"/>
      <c r="AX887" s="218"/>
    </row>
    <row r="888" spans="1:50" ht="24" hidden="1" customHeight="1" x14ac:dyDescent="0.15">
      <c r="A888" s="216"/>
      <c r="B888" s="219"/>
      <c r="C888" s="625" t="s">
        <v>6788</v>
      </c>
      <c r="D888" s="625"/>
      <c r="E888" s="625" t="s">
        <v>6893</v>
      </c>
      <c r="F888" s="625" t="s">
        <v>6788</v>
      </c>
      <c r="G888" s="625" t="s">
        <v>16382</v>
      </c>
      <c r="H888" s="627"/>
      <c r="I888" s="626">
        <v>7300</v>
      </c>
      <c r="J888" s="626">
        <v>0</v>
      </c>
      <c r="K888" s="626">
        <v>0</v>
      </c>
      <c r="L888" s="625" t="s">
        <v>503</v>
      </c>
      <c r="M888" s="626">
        <v>70</v>
      </c>
      <c r="N888" s="626">
        <v>100</v>
      </c>
      <c r="O888" s="626">
        <v>7000</v>
      </c>
      <c r="P888" s="626">
        <v>1</v>
      </c>
      <c r="Q888" s="626">
        <v>0</v>
      </c>
      <c r="R888" s="626">
        <v>0</v>
      </c>
      <c r="S888" s="625" t="s">
        <v>417</v>
      </c>
      <c r="T888" s="625" t="s">
        <v>417</v>
      </c>
      <c r="U888" s="625">
        <v>2012</v>
      </c>
      <c r="V888" s="627"/>
      <c r="W888" s="627"/>
      <c r="X888" s="627"/>
      <c r="Y888" s="627"/>
      <c r="Z888" s="627"/>
      <c r="AA888" s="627"/>
      <c r="AB888" s="626">
        <v>1000</v>
      </c>
      <c r="AC888" s="625"/>
      <c r="AD888" s="625"/>
      <c r="AE888" s="627"/>
      <c r="AF888" s="627"/>
      <c r="AG888" s="627"/>
      <c r="AH888" s="627"/>
      <c r="AI888" s="627"/>
      <c r="AJ888" s="627"/>
      <c r="AK888" s="627"/>
      <c r="AL888" s="627"/>
      <c r="AM888" s="627"/>
      <c r="AN888" s="627"/>
      <c r="AO888" s="627"/>
      <c r="AP888" s="627"/>
      <c r="AQ888" s="627"/>
      <c r="AR888" s="627"/>
      <c r="AS888" s="627"/>
      <c r="AT888" s="627"/>
      <c r="AU888" s="627"/>
      <c r="AV888" s="627"/>
      <c r="AW888" s="627"/>
      <c r="AX888" s="218"/>
    </row>
    <row r="889" spans="1:50" ht="24" hidden="1" customHeight="1" x14ac:dyDescent="0.15">
      <c r="A889" s="216"/>
      <c r="B889" s="219"/>
      <c r="C889" s="625" t="s">
        <v>6788</v>
      </c>
      <c r="D889" s="625"/>
      <c r="E889" s="625" t="s">
        <v>6894</v>
      </c>
      <c r="F889" s="625" t="s">
        <v>6788</v>
      </c>
      <c r="G889" s="627" t="s">
        <v>16383</v>
      </c>
      <c r="H889" s="627"/>
      <c r="I889" s="626">
        <v>13000</v>
      </c>
      <c r="J889" s="626">
        <v>0</v>
      </c>
      <c r="K889" s="626">
        <v>0</v>
      </c>
      <c r="L889" s="625" t="s">
        <v>310</v>
      </c>
      <c r="M889" s="626">
        <v>74</v>
      </c>
      <c r="N889" s="626">
        <v>111</v>
      </c>
      <c r="O889" s="626">
        <v>8214</v>
      </c>
      <c r="P889" s="626">
        <v>1</v>
      </c>
      <c r="Q889" s="626">
        <v>0</v>
      </c>
      <c r="R889" s="626">
        <v>0</v>
      </c>
      <c r="S889" s="625" t="s">
        <v>417</v>
      </c>
      <c r="T889" s="625" t="s">
        <v>417</v>
      </c>
      <c r="U889" s="625">
        <v>2010</v>
      </c>
      <c r="V889" s="627"/>
      <c r="W889" s="627"/>
      <c r="X889" s="627"/>
      <c r="Y889" s="627"/>
      <c r="Z889" s="627"/>
      <c r="AA889" s="627"/>
      <c r="AB889" s="626">
        <v>6000</v>
      </c>
      <c r="AC889" s="625"/>
      <c r="AD889" s="625"/>
      <c r="AE889" s="627"/>
      <c r="AF889" s="627"/>
      <c r="AG889" s="627"/>
      <c r="AH889" s="627"/>
      <c r="AI889" s="627"/>
      <c r="AJ889" s="627"/>
      <c r="AK889" s="627"/>
      <c r="AL889" s="627"/>
      <c r="AM889" s="627"/>
      <c r="AN889" s="627"/>
      <c r="AO889" s="627"/>
      <c r="AP889" s="627"/>
      <c r="AQ889" s="627"/>
      <c r="AR889" s="627"/>
      <c r="AS889" s="627"/>
      <c r="AT889" s="627"/>
      <c r="AU889" s="627"/>
      <c r="AV889" s="627"/>
      <c r="AW889" s="627"/>
      <c r="AX889" s="218"/>
    </row>
    <row r="890" spans="1:50" ht="24" hidden="1" customHeight="1" x14ac:dyDescent="0.15">
      <c r="A890" s="216"/>
      <c r="B890" s="219"/>
      <c r="C890" s="625" t="s">
        <v>6788</v>
      </c>
      <c r="D890" s="625"/>
      <c r="E890" s="625" t="s">
        <v>6895</v>
      </c>
      <c r="F890" s="625" t="s">
        <v>6788</v>
      </c>
      <c r="G890" s="625" t="s">
        <v>16384</v>
      </c>
      <c r="H890" s="627"/>
      <c r="I890" s="626">
        <v>7992</v>
      </c>
      <c r="J890" s="626">
        <v>0</v>
      </c>
      <c r="K890" s="626">
        <v>0</v>
      </c>
      <c r="L890" s="625" t="s">
        <v>310</v>
      </c>
      <c r="M890" s="626">
        <v>68</v>
      </c>
      <c r="N890" s="626">
        <v>100</v>
      </c>
      <c r="O890" s="626">
        <v>6800</v>
      </c>
      <c r="P890" s="626">
        <v>1</v>
      </c>
      <c r="Q890" s="626">
        <v>300</v>
      </c>
      <c r="R890" s="626">
        <v>300</v>
      </c>
      <c r="S890" s="625" t="s">
        <v>185</v>
      </c>
      <c r="T890" s="625" t="s">
        <v>354</v>
      </c>
      <c r="U890" s="625">
        <v>2005</v>
      </c>
      <c r="V890" s="627"/>
      <c r="W890" s="627"/>
      <c r="X890" s="627"/>
      <c r="Y890" s="627"/>
      <c r="Z890" s="627"/>
      <c r="AA890" s="627"/>
      <c r="AB890" s="626">
        <v>600</v>
      </c>
      <c r="AC890" s="625"/>
      <c r="AD890" s="625"/>
      <c r="AE890" s="627"/>
      <c r="AF890" s="627"/>
      <c r="AG890" s="627"/>
      <c r="AH890" s="627"/>
      <c r="AI890" s="627"/>
      <c r="AJ890" s="627"/>
      <c r="AK890" s="627"/>
      <c r="AL890" s="627"/>
      <c r="AM890" s="627"/>
      <c r="AN890" s="627"/>
      <c r="AO890" s="627"/>
      <c r="AP890" s="627"/>
      <c r="AQ890" s="627"/>
      <c r="AR890" s="627"/>
      <c r="AS890" s="627"/>
      <c r="AT890" s="627"/>
      <c r="AU890" s="627"/>
      <c r="AV890" s="627"/>
      <c r="AW890" s="627"/>
      <c r="AX890" s="218"/>
    </row>
    <row r="891" spans="1:50" ht="24" hidden="1" customHeight="1" x14ac:dyDescent="0.15">
      <c r="A891" s="216"/>
      <c r="B891" s="219"/>
      <c r="C891" s="625" t="s">
        <v>6788</v>
      </c>
      <c r="D891" s="625"/>
      <c r="E891" s="625" t="s">
        <v>6896</v>
      </c>
      <c r="F891" s="625" t="s">
        <v>6788</v>
      </c>
      <c r="G891" s="625" t="s">
        <v>6788</v>
      </c>
      <c r="H891" s="627"/>
      <c r="I891" s="626">
        <v>11569</v>
      </c>
      <c r="J891" s="626">
        <v>0</v>
      </c>
      <c r="K891" s="626">
        <v>0</v>
      </c>
      <c r="L891" s="625" t="s">
        <v>310</v>
      </c>
      <c r="M891" s="626">
        <v>65</v>
      </c>
      <c r="N891" s="626">
        <v>90</v>
      </c>
      <c r="O891" s="626">
        <v>5850</v>
      </c>
      <c r="P891" s="626">
        <v>1</v>
      </c>
      <c r="Q891" s="626">
        <v>0</v>
      </c>
      <c r="R891" s="626">
        <v>0</v>
      </c>
      <c r="S891" s="625" t="s">
        <v>417</v>
      </c>
      <c r="T891" s="625" t="s">
        <v>417</v>
      </c>
      <c r="U891" s="625">
        <v>2012</v>
      </c>
      <c r="V891" s="627"/>
      <c r="W891" s="627"/>
      <c r="X891" s="627"/>
      <c r="Y891" s="627"/>
      <c r="Z891" s="627"/>
      <c r="AA891" s="627"/>
      <c r="AB891" s="626">
        <v>1000</v>
      </c>
      <c r="AC891" s="625"/>
      <c r="AD891" s="625"/>
      <c r="AE891" s="627"/>
      <c r="AF891" s="627"/>
      <c r="AG891" s="627"/>
      <c r="AH891" s="627"/>
      <c r="AI891" s="627"/>
      <c r="AJ891" s="627"/>
      <c r="AK891" s="627"/>
      <c r="AL891" s="627"/>
      <c r="AM891" s="627"/>
      <c r="AN891" s="627"/>
      <c r="AO891" s="627"/>
      <c r="AP891" s="627"/>
      <c r="AQ891" s="627"/>
      <c r="AR891" s="627"/>
      <c r="AS891" s="627"/>
      <c r="AT891" s="627"/>
      <c r="AU891" s="627"/>
      <c r="AV891" s="627"/>
      <c r="AW891" s="627"/>
      <c r="AX891" s="218"/>
    </row>
    <row r="892" spans="1:50" ht="24" hidden="1" customHeight="1" x14ac:dyDescent="0.15">
      <c r="A892" s="216"/>
      <c r="B892" s="219"/>
      <c r="C892" s="625" t="s">
        <v>6788</v>
      </c>
      <c r="D892" s="625"/>
      <c r="E892" s="625" t="s">
        <v>16385</v>
      </c>
      <c r="F892" s="625" t="s">
        <v>6788</v>
      </c>
      <c r="G892" s="625" t="s">
        <v>6788</v>
      </c>
      <c r="H892" s="627"/>
      <c r="I892" s="626">
        <v>11349</v>
      </c>
      <c r="J892" s="626">
        <v>0</v>
      </c>
      <c r="K892" s="626">
        <v>0</v>
      </c>
      <c r="L892" s="625" t="s">
        <v>503</v>
      </c>
      <c r="M892" s="626">
        <v>56</v>
      </c>
      <c r="N892" s="626">
        <v>90</v>
      </c>
      <c r="O892" s="626">
        <v>5040</v>
      </c>
      <c r="P892" s="626">
        <v>1</v>
      </c>
      <c r="Q892" s="626">
        <v>0</v>
      </c>
      <c r="R892" s="626">
        <v>0</v>
      </c>
      <c r="S892" s="625" t="s">
        <v>417</v>
      </c>
      <c r="T892" s="625" t="s">
        <v>417</v>
      </c>
      <c r="U892" s="625">
        <v>2000</v>
      </c>
      <c r="V892" s="627"/>
      <c r="W892" s="627"/>
      <c r="X892" s="627"/>
      <c r="Y892" s="627"/>
      <c r="Z892" s="627"/>
      <c r="AA892" s="627"/>
      <c r="AB892" s="626"/>
      <c r="AC892" s="625"/>
      <c r="AD892" s="625"/>
      <c r="AE892" s="627"/>
      <c r="AF892" s="627"/>
      <c r="AG892" s="627"/>
      <c r="AH892" s="627"/>
      <c r="AI892" s="627"/>
      <c r="AJ892" s="627"/>
      <c r="AK892" s="627"/>
      <c r="AL892" s="627"/>
      <c r="AM892" s="627"/>
      <c r="AN892" s="627"/>
      <c r="AO892" s="627"/>
      <c r="AP892" s="627"/>
      <c r="AQ892" s="627"/>
      <c r="AR892" s="627"/>
      <c r="AS892" s="627"/>
      <c r="AT892" s="627"/>
      <c r="AU892" s="627"/>
      <c r="AV892" s="627"/>
      <c r="AW892" s="627"/>
      <c r="AX892" s="218"/>
    </row>
    <row r="893" spans="1:50" ht="24" hidden="1" customHeight="1" x14ac:dyDescent="0.15">
      <c r="A893" s="216"/>
      <c r="B893" s="219"/>
      <c r="C893" s="625" t="s">
        <v>6788</v>
      </c>
      <c r="D893" s="625"/>
      <c r="E893" s="625" t="s">
        <v>6897</v>
      </c>
      <c r="F893" s="625" t="s">
        <v>6788</v>
      </c>
      <c r="G893" s="625" t="s">
        <v>16386</v>
      </c>
      <c r="H893" s="627"/>
      <c r="I893" s="626">
        <v>4000</v>
      </c>
      <c r="J893" s="626">
        <v>0</v>
      </c>
      <c r="K893" s="626">
        <v>0</v>
      </c>
      <c r="L893" s="625" t="s">
        <v>310</v>
      </c>
      <c r="M893" s="626">
        <v>41</v>
      </c>
      <c r="N893" s="626">
        <v>90</v>
      </c>
      <c r="O893" s="626">
        <v>3690</v>
      </c>
      <c r="P893" s="626">
        <v>1</v>
      </c>
      <c r="Q893" s="626">
        <v>0</v>
      </c>
      <c r="R893" s="626">
        <v>0</v>
      </c>
      <c r="S893" s="625" t="s">
        <v>417</v>
      </c>
      <c r="T893" s="625" t="s">
        <v>417</v>
      </c>
      <c r="U893" s="625">
        <v>2012</v>
      </c>
      <c r="V893" s="627"/>
      <c r="W893" s="627"/>
      <c r="X893" s="627"/>
      <c r="Y893" s="627"/>
      <c r="Z893" s="627"/>
      <c r="AA893" s="627"/>
      <c r="AB893" s="626">
        <v>1000</v>
      </c>
      <c r="AC893" s="625"/>
      <c r="AD893" s="625"/>
      <c r="AE893" s="627"/>
      <c r="AF893" s="627"/>
      <c r="AG893" s="627"/>
      <c r="AH893" s="627"/>
      <c r="AI893" s="627"/>
      <c r="AJ893" s="627"/>
      <c r="AK893" s="627"/>
      <c r="AL893" s="627"/>
      <c r="AM893" s="627"/>
      <c r="AN893" s="627"/>
      <c r="AO893" s="627"/>
      <c r="AP893" s="627"/>
      <c r="AQ893" s="627"/>
      <c r="AR893" s="627"/>
      <c r="AS893" s="627"/>
      <c r="AT893" s="627"/>
      <c r="AU893" s="627"/>
      <c r="AV893" s="627"/>
      <c r="AW893" s="627"/>
      <c r="AX893" s="218"/>
    </row>
    <row r="894" spans="1:50" ht="24" hidden="1" customHeight="1" x14ac:dyDescent="0.15">
      <c r="A894" s="216"/>
      <c r="B894" s="217"/>
      <c r="C894" s="625" t="s">
        <v>6788</v>
      </c>
      <c r="D894" s="625"/>
      <c r="E894" s="625" t="s">
        <v>6898</v>
      </c>
      <c r="F894" s="625" t="s">
        <v>6788</v>
      </c>
      <c r="G894" s="625" t="s">
        <v>6788</v>
      </c>
      <c r="H894" s="627"/>
      <c r="I894" s="626">
        <v>27000</v>
      </c>
      <c r="J894" s="626">
        <v>0</v>
      </c>
      <c r="K894" s="626">
        <v>0</v>
      </c>
      <c r="L894" s="625" t="s">
        <v>310</v>
      </c>
      <c r="M894" s="626">
        <v>41</v>
      </c>
      <c r="N894" s="626">
        <v>90</v>
      </c>
      <c r="O894" s="626">
        <v>3690</v>
      </c>
      <c r="P894" s="626">
        <v>2</v>
      </c>
      <c r="Q894" s="626">
        <v>0</v>
      </c>
      <c r="R894" s="626">
        <v>0</v>
      </c>
      <c r="S894" s="625" t="s">
        <v>417</v>
      </c>
      <c r="T894" s="625" t="s">
        <v>417</v>
      </c>
      <c r="U894" s="625">
        <v>2012</v>
      </c>
      <c r="V894" s="627"/>
      <c r="W894" s="627"/>
      <c r="X894" s="627"/>
      <c r="Y894" s="627"/>
      <c r="Z894" s="627"/>
      <c r="AA894" s="627"/>
      <c r="AB894" s="626"/>
      <c r="AC894" s="625"/>
      <c r="AD894" s="625"/>
      <c r="AE894" s="627"/>
      <c r="AF894" s="627"/>
      <c r="AG894" s="627"/>
      <c r="AH894" s="627"/>
      <c r="AI894" s="627"/>
      <c r="AJ894" s="627"/>
      <c r="AK894" s="627"/>
      <c r="AL894" s="627"/>
      <c r="AM894" s="627"/>
      <c r="AN894" s="627"/>
      <c r="AO894" s="627"/>
      <c r="AP894" s="627"/>
      <c r="AQ894" s="627"/>
      <c r="AR894" s="627"/>
      <c r="AS894" s="627"/>
      <c r="AT894" s="627"/>
      <c r="AU894" s="627"/>
      <c r="AV894" s="627"/>
      <c r="AW894" s="627"/>
      <c r="AX894" s="218"/>
    </row>
    <row r="895" spans="1:50" ht="24" hidden="1" customHeight="1" x14ac:dyDescent="0.15">
      <c r="A895" s="216"/>
      <c r="B895" s="217"/>
      <c r="C895" s="625" t="s">
        <v>6788</v>
      </c>
      <c r="D895" s="625"/>
      <c r="E895" s="625" t="s">
        <v>6899</v>
      </c>
      <c r="F895" s="625" t="s">
        <v>6788</v>
      </c>
      <c r="G895" s="625" t="s">
        <v>6900</v>
      </c>
      <c r="H895" s="627"/>
      <c r="I895" s="626">
        <v>31718</v>
      </c>
      <c r="J895" s="626">
        <v>0</v>
      </c>
      <c r="K895" s="626">
        <v>0</v>
      </c>
      <c r="L895" s="625" t="s">
        <v>310</v>
      </c>
      <c r="M895" s="626">
        <v>68</v>
      </c>
      <c r="N895" s="626">
        <v>105</v>
      </c>
      <c r="O895" s="626">
        <v>7140</v>
      </c>
      <c r="P895" s="626">
        <v>3</v>
      </c>
      <c r="Q895" s="626">
        <v>900</v>
      </c>
      <c r="R895" s="626">
        <v>900</v>
      </c>
      <c r="S895" s="625" t="s">
        <v>895</v>
      </c>
      <c r="T895" s="625" t="s">
        <v>895</v>
      </c>
      <c r="U895" s="625">
        <v>2013</v>
      </c>
      <c r="V895" s="627"/>
      <c r="W895" s="627"/>
      <c r="X895" s="627"/>
      <c r="Y895" s="627"/>
      <c r="Z895" s="627"/>
      <c r="AA895" s="627"/>
      <c r="AB895" s="626">
        <v>3000</v>
      </c>
      <c r="AC895" s="625"/>
      <c r="AD895" s="625"/>
      <c r="AE895" s="627"/>
      <c r="AF895" s="627"/>
      <c r="AG895" s="627"/>
      <c r="AH895" s="627"/>
      <c r="AI895" s="627"/>
      <c r="AJ895" s="627"/>
      <c r="AK895" s="627"/>
      <c r="AL895" s="627"/>
      <c r="AM895" s="627"/>
      <c r="AN895" s="627"/>
      <c r="AO895" s="627"/>
      <c r="AP895" s="627"/>
      <c r="AQ895" s="627"/>
      <c r="AR895" s="627"/>
      <c r="AS895" s="627"/>
      <c r="AT895" s="627"/>
      <c r="AU895" s="627"/>
      <c r="AV895" s="627"/>
      <c r="AW895" s="627"/>
      <c r="AX895" s="218"/>
    </row>
    <row r="896" spans="1:50" ht="24" hidden="1" customHeight="1" x14ac:dyDescent="0.15">
      <c r="A896" s="216"/>
      <c r="B896" s="217"/>
      <c r="C896" s="625" t="s">
        <v>6794</v>
      </c>
      <c r="D896" s="625" t="s">
        <v>17625</v>
      </c>
      <c r="E896" s="625" t="s">
        <v>6901</v>
      </c>
      <c r="F896" s="714" t="s">
        <v>6794</v>
      </c>
      <c r="G896" s="625" t="s">
        <v>17626</v>
      </c>
      <c r="H896" s="627">
        <v>6</v>
      </c>
      <c r="I896" s="626">
        <v>18092</v>
      </c>
      <c r="J896" s="626">
        <v>0</v>
      </c>
      <c r="K896" s="626">
        <v>0</v>
      </c>
      <c r="L896" s="625" t="s">
        <v>310</v>
      </c>
      <c r="M896" s="626">
        <v>66</v>
      </c>
      <c r="N896" s="626">
        <v>104</v>
      </c>
      <c r="O896" s="626">
        <v>6864</v>
      </c>
      <c r="P896" s="626">
        <v>1</v>
      </c>
      <c r="Q896" s="626">
        <v>300</v>
      </c>
      <c r="R896" s="626">
        <v>300</v>
      </c>
      <c r="S896" s="625" t="s">
        <v>185</v>
      </c>
      <c r="T896" s="625" t="s">
        <v>354</v>
      </c>
      <c r="U896" s="625">
        <v>2003</v>
      </c>
      <c r="V896" s="627">
        <v>2140</v>
      </c>
      <c r="W896" s="627"/>
      <c r="X896" s="627"/>
      <c r="Y896" s="627"/>
      <c r="Z896" s="627"/>
      <c r="AA896" s="627"/>
      <c r="AB896" s="626">
        <v>2140</v>
      </c>
      <c r="AC896" s="625"/>
      <c r="AD896" s="625"/>
      <c r="AE896" s="627"/>
      <c r="AF896" s="627"/>
      <c r="AG896" s="627"/>
      <c r="AH896" s="627"/>
      <c r="AI896" s="627"/>
      <c r="AJ896" s="627"/>
      <c r="AK896" s="627"/>
      <c r="AL896" s="627"/>
      <c r="AM896" s="627"/>
      <c r="AN896" s="627"/>
      <c r="AO896" s="627"/>
      <c r="AP896" s="627"/>
      <c r="AQ896" s="627"/>
      <c r="AR896" s="627"/>
      <c r="AS896" s="627"/>
      <c r="AT896" s="627"/>
      <c r="AU896" s="627"/>
      <c r="AV896" s="627"/>
      <c r="AW896" s="627"/>
      <c r="AX896" s="218"/>
    </row>
    <row r="897" spans="1:50" ht="24" hidden="1" customHeight="1" x14ac:dyDescent="0.15">
      <c r="A897" s="216"/>
      <c r="B897" s="217"/>
      <c r="C897" s="625" t="s">
        <v>6794</v>
      </c>
      <c r="D897" s="714" t="s">
        <v>17627</v>
      </c>
      <c r="E897" s="714" t="s">
        <v>17628</v>
      </c>
      <c r="F897" s="714" t="s">
        <v>6794</v>
      </c>
      <c r="G897" s="625" t="s">
        <v>16416</v>
      </c>
      <c r="H897" s="627"/>
      <c r="I897" s="626">
        <v>29090</v>
      </c>
      <c r="J897" s="626">
        <v>0</v>
      </c>
      <c r="K897" s="626">
        <v>0</v>
      </c>
      <c r="L897" s="625" t="s">
        <v>154</v>
      </c>
      <c r="M897" s="626">
        <v>74</v>
      </c>
      <c r="N897" s="626">
        <v>111</v>
      </c>
      <c r="O897" s="626">
        <v>24642</v>
      </c>
      <c r="P897" s="626">
        <v>3</v>
      </c>
      <c r="Q897" s="626">
        <v>41</v>
      </c>
      <c r="R897" s="626">
        <v>41</v>
      </c>
      <c r="S897" s="625" t="s">
        <v>6902</v>
      </c>
      <c r="T897" s="625" t="s">
        <v>1111</v>
      </c>
      <c r="U897" s="625">
        <v>2004</v>
      </c>
      <c r="V897" s="627"/>
      <c r="W897" s="627"/>
      <c r="X897" s="627"/>
      <c r="Y897" s="627"/>
      <c r="Z897" s="627"/>
      <c r="AA897" s="627"/>
      <c r="AB897" s="626">
        <v>912</v>
      </c>
      <c r="AC897" s="625"/>
      <c r="AD897" s="625"/>
      <c r="AE897" s="627"/>
      <c r="AF897" s="627"/>
      <c r="AG897" s="627"/>
      <c r="AH897" s="627"/>
      <c r="AI897" s="627"/>
      <c r="AJ897" s="627"/>
      <c r="AK897" s="627"/>
      <c r="AL897" s="627"/>
      <c r="AM897" s="627"/>
      <c r="AN897" s="627"/>
      <c r="AO897" s="627"/>
      <c r="AP897" s="627"/>
      <c r="AQ897" s="627"/>
      <c r="AR897" s="627"/>
      <c r="AS897" s="627"/>
      <c r="AT897" s="627"/>
      <c r="AU897" s="627"/>
      <c r="AV897" s="627"/>
      <c r="AW897" s="627"/>
      <c r="AX897" s="218"/>
    </row>
    <row r="898" spans="1:50" ht="24" hidden="1" customHeight="1" x14ac:dyDescent="0.15">
      <c r="A898" s="216"/>
      <c r="B898" s="217"/>
      <c r="C898" s="714" t="s">
        <v>6794</v>
      </c>
      <c r="D898" s="714" t="s">
        <v>17629</v>
      </c>
      <c r="E898" s="714" t="s">
        <v>17630</v>
      </c>
      <c r="F898" s="714" t="s">
        <v>6794</v>
      </c>
      <c r="G898" s="714" t="s">
        <v>16416</v>
      </c>
      <c r="H898" s="627"/>
      <c r="I898" s="626">
        <v>11736</v>
      </c>
      <c r="J898" s="626">
        <v>0</v>
      </c>
      <c r="K898" s="626">
        <v>0</v>
      </c>
      <c r="L898" s="625" t="s">
        <v>154</v>
      </c>
      <c r="M898" s="626">
        <v>72</v>
      </c>
      <c r="N898" s="626">
        <v>111</v>
      </c>
      <c r="O898" s="626">
        <v>7992</v>
      </c>
      <c r="P898" s="626">
        <v>1</v>
      </c>
      <c r="Q898" s="626">
        <v>0</v>
      </c>
      <c r="R898" s="626">
        <v>0</v>
      </c>
      <c r="S898" s="625" t="s">
        <v>417</v>
      </c>
      <c r="T898" s="625" t="s">
        <v>417</v>
      </c>
      <c r="U898" s="625">
        <v>1987</v>
      </c>
      <c r="V898" s="627"/>
      <c r="W898" s="627"/>
      <c r="X898" s="627"/>
      <c r="Y898" s="627"/>
      <c r="Z898" s="627"/>
      <c r="AA898" s="627"/>
      <c r="AB898" s="626">
        <v>17</v>
      </c>
      <c r="AC898" s="625"/>
      <c r="AD898" s="625"/>
      <c r="AE898" s="627"/>
      <c r="AF898" s="627"/>
      <c r="AG898" s="627"/>
      <c r="AH898" s="627"/>
      <c r="AI898" s="627"/>
      <c r="AJ898" s="627"/>
      <c r="AK898" s="627"/>
      <c r="AL898" s="627"/>
      <c r="AM898" s="627"/>
      <c r="AN898" s="627"/>
      <c r="AO898" s="627"/>
      <c r="AP898" s="627"/>
      <c r="AQ898" s="627"/>
      <c r="AR898" s="627"/>
      <c r="AS898" s="627"/>
      <c r="AT898" s="627"/>
      <c r="AU898" s="627"/>
      <c r="AV898" s="627"/>
      <c r="AW898" s="627"/>
      <c r="AX898" s="218"/>
    </row>
    <row r="899" spans="1:50" ht="24" hidden="1" customHeight="1" x14ac:dyDescent="0.15">
      <c r="A899" s="216"/>
      <c r="B899" s="217"/>
      <c r="C899" s="625" t="s">
        <v>6794</v>
      </c>
      <c r="D899" s="714" t="s">
        <v>17631</v>
      </c>
      <c r="E899" s="714" t="s">
        <v>10579</v>
      </c>
      <c r="F899" s="714" t="s">
        <v>6794</v>
      </c>
      <c r="G899" s="714" t="s">
        <v>16416</v>
      </c>
      <c r="H899" s="627"/>
      <c r="I899" s="626">
        <v>29680</v>
      </c>
      <c r="J899" s="626">
        <v>0</v>
      </c>
      <c r="K899" s="626">
        <v>0</v>
      </c>
      <c r="L899" s="625" t="s">
        <v>154</v>
      </c>
      <c r="M899" s="626">
        <v>74</v>
      </c>
      <c r="N899" s="626">
        <v>111</v>
      </c>
      <c r="O899" s="626">
        <v>24642</v>
      </c>
      <c r="P899" s="626">
        <v>3</v>
      </c>
      <c r="Q899" s="626">
        <v>0</v>
      </c>
      <c r="R899" s="626">
        <v>0</v>
      </c>
      <c r="S899" s="625" t="s">
        <v>417</v>
      </c>
      <c r="T899" s="625" t="s">
        <v>417</v>
      </c>
      <c r="U899" s="625">
        <v>2004</v>
      </c>
      <c r="V899" s="627"/>
      <c r="W899" s="627"/>
      <c r="X899" s="627"/>
      <c r="Y899" s="627"/>
      <c r="Z899" s="627"/>
      <c r="AA899" s="627"/>
      <c r="AB899" s="626">
        <v>850</v>
      </c>
      <c r="AC899" s="625"/>
      <c r="AD899" s="625"/>
      <c r="AE899" s="627"/>
      <c r="AF899" s="627"/>
      <c r="AG899" s="627"/>
      <c r="AH899" s="627"/>
      <c r="AI899" s="627"/>
      <c r="AJ899" s="627"/>
      <c r="AK899" s="627"/>
      <c r="AL899" s="627"/>
      <c r="AM899" s="627"/>
      <c r="AN899" s="627"/>
      <c r="AO899" s="627"/>
      <c r="AP899" s="627"/>
      <c r="AQ899" s="627"/>
      <c r="AR899" s="627"/>
      <c r="AS899" s="627"/>
      <c r="AT899" s="627"/>
      <c r="AU899" s="627"/>
      <c r="AV899" s="627"/>
      <c r="AW899" s="627"/>
      <c r="AX899" s="218"/>
    </row>
    <row r="900" spans="1:50" ht="24" hidden="1" customHeight="1" x14ac:dyDescent="0.15">
      <c r="A900" s="216"/>
      <c r="B900" s="217"/>
      <c r="C900" s="625" t="s">
        <v>6794</v>
      </c>
      <c r="D900" s="714" t="s">
        <v>17632</v>
      </c>
      <c r="E900" s="714" t="s">
        <v>17633</v>
      </c>
      <c r="F900" s="714" t="s">
        <v>6794</v>
      </c>
      <c r="G900" s="625" t="s">
        <v>16416</v>
      </c>
      <c r="H900" s="627"/>
      <c r="I900" s="626">
        <v>10850</v>
      </c>
      <c r="J900" s="626">
        <v>0</v>
      </c>
      <c r="K900" s="626">
        <v>0</v>
      </c>
      <c r="L900" s="625" t="s">
        <v>310</v>
      </c>
      <c r="M900" s="626">
        <v>80</v>
      </c>
      <c r="N900" s="626">
        <v>117</v>
      </c>
      <c r="O900" s="626">
        <v>9360</v>
      </c>
      <c r="P900" s="626">
        <v>1</v>
      </c>
      <c r="Q900" s="626">
        <v>516</v>
      </c>
      <c r="R900" s="626">
        <v>516</v>
      </c>
      <c r="S900" s="625" t="s">
        <v>185</v>
      </c>
      <c r="T900" s="625" t="s">
        <v>354</v>
      </c>
      <c r="U900" s="625">
        <v>2005</v>
      </c>
      <c r="V900" s="627"/>
      <c r="W900" s="627"/>
      <c r="X900" s="627"/>
      <c r="Y900" s="627"/>
      <c r="Z900" s="627"/>
      <c r="AA900" s="627"/>
      <c r="AB900" s="626">
        <v>1188</v>
      </c>
      <c r="AC900" s="625"/>
      <c r="AD900" s="625"/>
      <c r="AE900" s="627"/>
      <c r="AF900" s="627"/>
      <c r="AG900" s="627"/>
      <c r="AH900" s="627"/>
      <c r="AI900" s="627"/>
      <c r="AJ900" s="627"/>
      <c r="AK900" s="627"/>
      <c r="AL900" s="627"/>
      <c r="AM900" s="627"/>
      <c r="AN900" s="627"/>
      <c r="AO900" s="627"/>
      <c r="AP900" s="627"/>
      <c r="AQ900" s="627"/>
      <c r="AR900" s="627"/>
      <c r="AS900" s="627"/>
      <c r="AT900" s="627"/>
      <c r="AU900" s="627"/>
      <c r="AV900" s="627"/>
      <c r="AW900" s="627"/>
      <c r="AX900" s="218"/>
    </row>
    <row r="901" spans="1:50" ht="24" hidden="1" customHeight="1" x14ac:dyDescent="0.15">
      <c r="A901" s="216"/>
      <c r="B901" s="217"/>
      <c r="C901" s="625" t="s">
        <v>6794</v>
      </c>
      <c r="D901" s="714" t="s">
        <v>17634</v>
      </c>
      <c r="E901" s="714" t="s">
        <v>17635</v>
      </c>
      <c r="F901" s="714" t="s">
        <v>6794</v>
      </c>
      <c r="G901" s="625" t="s">
        <v>16416</v>
      </c>
      <c r="H901" s="627"/>
      <c r="I901" s="626">
        <v>46820</v>
      </c>
      <c r="J901" s="626">
        <v>285.08999999999997</v>
      </c>
      <c r="K901" s="626">
        <v>285.08999999999997</v>
      </c>
      <c r="L901" s="625" t="s">
        <v>310</v>
      </c>
      <c r="M901" s="626">
        <v>75</v>
      </c>
      <c r="N901" s="626">
        <v>112</v>
      </c>
      <c r="O901" s="626">
        <v>16800</v>
      </c>
      <c r="P901" s="626">
        <v>2</v>
      </c>
      <c r="Q901" s="626">
        <v>1866</v>
      </c>
      <c r="R901" s="626">
        <v>1866</v>
      </c>
      <c r="S901" s="625" t="s">
        <v>185</v>
      </c>
      <c r="T901" s="625" t="s">
        <v>354</v>
      </c>
      <c r="U901" s="625">
        <v>2007</v>
      </c>
      <c r="V901" s="627"/>
      <c r="W901" s="627"/>
      <c r="X901" s="627"/>
      <c r="Y901" s="627"/>
      <c r="Z901" s="627"/>
      <c r="AA901" s="627"/>
      <c r="AB901" s="626">
        <v>9333</v>
      </c>
      <c r="AC901" s="625"/>
      <c r="AD901" s="625"/>
      <c r="AE901" s="627"/>
      <c r="AF901" s="627"/>
      <c r="AG901" s="627"/>
      <c r="AH901" s="627"/>
      <c r="AI901" s="627"/>
      <c r="AJ901" s="627"/>
      <c r="AK901" s="627"/>
      <c r="AL901" s="627"/>
      <c r="AM901" s="627"/>
      <c r="AN901" s="627"/>
      <c r="AO901" s="627"/>
      <c r="AP901" s="627"/>
      <c r="AQ901" s="627"/>
      <c r="AR901" s="627"/>
      <c r="AS901" s="627"/>
      <c r="AT901" s="627"/>
      <c r="AU901" s="627"/>
      <c r="AV901" s="627"/>
      <c r="AW901" s="627"/>
      <c r="AX901" s="218"/>
    </row>
    <row r="902" spans="1:50" ht="24" hidden="1" customHeight="1" x14ac:dyDescent="0.15">
      <c r="A902" s="216"/>
      <c r="B902" s="217"/>
      <c r="C902" s="625" t="s">
        <v>6794</v>
      </c>
      <c r="D902" s="714" t="s">
        <v>17636</v>
      </c>
      <c r="E902" s="714" t="s">
        <v>6903</v>
      </c>
      <c r="F902" s="714" t="s">
        <v>6794</v>
      </c>
      <c r="G902" s="714" t="s">
        <v>17637</v>
      </c>
      <c r="H902" s="627"/>
      <c r="I902" s="626">
        <v>24951</v>
      </c>
      <c r="J902" s="626">
        <v>0</v>
      </c>
      <c r="K902" s="626">
        <v>0</v>
      </c>
      <c r="L902" s="625" t="s">
        <v>310</v>
      </c>
      <c r="M902" s="626">
        <v>74</v>
      </c>
      <c r="N902" s="626">
        <v>111</v>
      </c>
      <c r="O902" s="626">
        <v>8214</v>
      </c>
      <c r="P902" s="626">
        <v>1</v>
      </c>
      <c r="Q902" s="626">
        <v>288</v>
      </c>
      <c r="R902" s="626">
        <v>288</v>
      </c>
      <c r="S902" s="625" t="s">
        <v>185</v>
      </c>
      <c r="T902" s="625" t="s">
        <v>354</v>
      </c>
      <c r="U902" s="625">
        <v>2008</v>
      </c>
      <c r="V902" s="627"/>
      <c r="W902" s="627"/>
      <c r="X902" s="627"/>
      <c r="Y902" s="627"/>
      <c r="Z902" s="627"/>
      <c r="AA902" s="627"/>
      <c r="AB902" s="626">
        <v>3635</v>
      </c>
      <c r="AC902" s="625"/>
      <c r="AD902" s="625"/>
      <c r="AE902" s="627"/>
      <c r="AF902" s="627"/>
      <c r="AG902" s="627"/>
      <c r="AH902" s="627"/>
      <c r="AI902" s="627"/>
      <c r="AJ902" s="627"/>
      <c r="AK902" s="627"/>
      <c r="AL902" s="627"/>
      <c r="AM902" s="627"/>
      <c r="AN902" s="627"/>
      <c r="AO902" s="627"/>
      <c r="AP902" s="627"/>
      <c r="AQ902" s="627"/>
      <c r="AR902" s="627"/>
      <c r="AS902" s="627"/>
      <c r="AT902" s="627"/>
      <c r="AU902" s="627"/>
      <c r="AV902" s="627"/>
      <c r="AW902" s="627"/>
      <c r="AX902" s="218"/>
    </row>
    <row r="903" spans="1:50" ht="24" hidden="1" customHeight="1" x14ac:dyDescent="0.15">
      <c r="A903" s="216"/>
      <c r="B903" s="217"/>
      <c r="C903" s="625" t="s">
        <v>6794</v>
      </c>
      <c r="D903" s="714" t="s">
        <v>17638</v>
      </c>
      <c r="E903" s="714" t="s">
        <v>6904</v>
      </c>
      <c r="F903" s="714" t="s">
        <v>6794</v>
      </c>
      <c r="G903" s="714" t="s">
        <v>17639</v>
      </c>
      <c r="H903" s="627"/>
      <c r="I903" s="626">
        <v>11213</v>
      </c>
      <c r="J903" s="626">
        <v>159.43</v>
      </c>
      <c r="K903" s="626">
        <v>159.43</v>
      </c>
      <c r="L903" s="625" t="s">
        <v>310</v>
      </c>
      <c r="M903" s="626">
        <v>50</v>
      </c>
      <c r="N903" s="626">
        <v>73</v>
      </c>
      <c r="O903" s="626">
        <v>3650</v>
      </c>
      <c r="P903" s="626">
        <v>1</v>
      </c>
      <c r="Q903" s="626">
        <v>0</v>
      </c>
      <c r="R903" s="626">
        <v>0</v>
      </c>
      <c r="S903" s="625" t="s">
        <v>417</v>
      </c>
      <c r="T903" s="625" t="s">
        <v>417</v>
      </c>
      <c r="U903" s="625">
        <v>2009</v>
      </c>
      <c r="V903" s="627"/>
      <c r="W903" s="627"/>
      <c r="X903" s="627"/>
      <c r="Y903" s="627"/>
      <c r="Z903" s="627"/>
      <c r="AA903" s="627"/>
      <c r="AB903" s="626">
        <v>1800</v>
      </c>
      <c r="AC903" s="625"/>
      <c r="AD903" s="625"/>
      <c r="AE903" s="627"/>
      <c r="AF903" s="627"/>
      <c r="AG903" s="627"/>
      <c r="AH903" s="627"/>
      <c r="AI903" s="627"/>
      <c r="AJ903" s="627"/>
      <c r="AK903" s="627"/>
      <c r="AL903" s="627"/>
      <c r="AM903" s="627"/>
      <c r="AN903" s="627"/>
      <c r="AO903" s="627"/>
      <c r="AP903" s="627"/>
      <c r="AQ903" s="627"/>
      <c r="AR903" s="627"/>
      <c r="AS903" s="627"/>
      <c r="AT903" s="627"/>
      <c r="AU903" s="627"/>
      <c r="AV903" s="627"/>
      <c r="AW903" s="627"/>
      <c r="AX903" s="218"/>
    </row>
    <row r="904" spans="1:50" ht="24" hidden="1" customHeight="1" x14ac:dyDescent="0.15">
      <c r="A904" s="216"/>
      <c r="B904" s="217"/>
      <c r="C904" s="625" t="s">
        <v>6794</v>
      </c>
      <c r="D904" s="714" t="s">
        <v>17640</v>
      </c>
      <c r="E904" s="714" t="s">
        <v>6905</v>
      </c>
      <c r="F904" s="714" t="s">
        <v>6794</v>
      </c>
      <c r="G904" s="714" t="s">
        <v>17641</v>
      </c>
      <c r="H904" s="627"/>
      <c r="I904" s="626">
        <v>44683</v>
      </c>
      <c r="J904" s="626">
        <v>333.08</v>
      </c>
      <c r="K904" s="626">
        <v>431.93</v>
      </c>
      <c r="L904" s="625" t="s">
        <v>310</v>
      </c>
      <c r="M904" s="626">
        <v>68</v>
      </c>
      <c r="N904" s="626">
        <v>105</v>
      </c>
      <c r="O904" s="626">
        <v>7863</v>
      </c>
      <c r="P904" s="626">
        <v>1</v>
      </c>
      <c r="Q904" s="626">
        <v>956</v>
      </c>
      <c r="R904" s="626">
        <v>1500</v>
      </c>
      <c r="S904" s="625" t="s">
        <v>185</v>
      </c>
      <c r="T904" s="625" t="s">
        <v>354</v>
      </c>
      <c r="U904" s="625">
        <v>2009</v>
      </c>
      <c r="V904" s="627"/>
      <c r="W904" s="627"/>
      <c r="X904" s="627"/>
      <c r="Y904" s="627"/>
      <c r="Z904" s="627"/>
      <c r="AA904" s="627"/>
      <c r="AB904" s="626">
        <v>9852</v>
      </c>
      <c r="AC904" s="625"/>
      <c r="AD904" s="625"/>
      <c r="AE904" s="627"/>
      <c r="AF904" s="627"/>
      <c r="AG904" s="627"/>
      <c r="AH904" s="627"/>
      <c r="AI904" s="627"/>
      <c r="AJ904" s="627"/>
      <c r="AK904" s="627"/>
      <c r="AL904" s="627"/>
      <c r="AM904" s="627"/>
      <c r="AN904" s="627"/>
      <c r="AO904" s="627"/>
      <c r="AP904" s="627"/>
      <c r="AQ904" s="627"/>
      <c r="AR904" s="627"/>
      <c r="AS904" s="627"/>
      <c r="AT904" s="627"/>
      <c r="AU904" s="627"/>
      <c r="AV904" s="627"/>
      <c r="AW904" s="627"/>
      <c r="AX904" s="218"/>
    </row>
    <row r="905" spans="1:50" ht="24" hidden="1" customHeight="1" x14ac:dyDescent="0.15">
      <c r="A905" s="216"/>
      <c r="B905" s="217"/>
      <c r="C905" s="625" t="s">
        <v>6794</v>
      </c>
      <c r="D905" s="714" t="s">
        <v>17642</v>
      </c>
      <c r="E905" s="714" t="s">
        <v>15065</v>
      </c>
      <c r="F905" s="714" t="s">
        <v>6794</v>
      </c>
      <c r="G905" s="714" t="s">
        <v>16416</v>
      </c>
      <c r="H905" s="627"/>
      <c r="I905" s="626">
        <v>16033</v>
      </c>
      <c r="J905" s="626">
        <v>121</v>
      </c>
      <c r="K905" s="626">
        <v>121</v>
      </c>
      <c r="L905" s="625" t="s">
        <v>310</v>
      </c>
      <c r="M905" s="626">
        <v>60</v>
      </c>
      <c r="N905" s="626">
        <v>80</v>
      </c>
      <c r="O905" s="626">
        <v>4800</v>
      </c>
      <c r="P905" s="626">
        <v>1</v>
      </c>
      <c r="Q905" s="626">
        <v>0</v>
      </c>
      <c r="R905" s="626">
        <v>100</v>
      </c>
      <c r="S905" s="625"/>
      <c r="T905" s="625" t="s">
        <v>354</v>
      </c>
      <c r="U905" s="625">
        <v>2017</v>
      </c>
      <c r="V905" s="627"/>
      <c r="W905" s="627"/>
      <c r="X905" s="627"/>
      <c r="Y905" s="627"/>
      <c r="Z905" s="627"/>
      <c r="AA905" s="627"/>
      <c r="AB905" s="626">
        <v>800</v>
      </c>
      <c r="AC905" s="625"/>
      <c r="AD905" s="625"/>
      <c r="AE905" s="627"/>
      <c r="AF905" s="627"/>
      <c r="AG905" s="627"/>
      <c r="AH905" s="627"/>
      <c r="AI905" s="627"/>
      <c r="AJ905" s="627"/>
      <c r="AK905" s="627"/>
      <c r="AL905" s="627"/>
      <c r="AM905" s="627"/>
      <c r="AN905" s="627"/>
      <c r="AO905" s="627"/>
      <c r="AP905" s="627"/>
      <c r="AQ905" s="627"/>
      <c r="AR905" s="627"/>
      <c r="AS905" s="627"/>
      <c r="AT905" s="627"/>
      <c r="AU905" s="627"/>
      <c r="AV905" s="627"/>
      <c r="AW905" s="627"/>
      <c r="AX905" s="218"/>
    </row>
    <row r="906" spans="1:50" ht="24" hidden="1" customHeight="1" x14ac:dyDescent="0.15">
      <c r="A906" s="216"/>
      <c r="B906" s="217"/>
      <c r="C906" s="625" t="s">
        <v>6794</v>
      </c>
      <c r="D906" s="714" t="s">
        <v>17643</v>
      </c>
      <c r="E906" s="714" t="s">
        <v>15066</v>
      </c>
      <c r="F906" s="714" t="s">
        <v>6794</v>
      </c>
      <c r="G906" s="714" t="s">
        <v>17644</v>
      </c>
      <c r="H906" s="627"/>
      <c r="I906" s="626">
        <v>46170</v>
      </c>
      <c r="J906" s="626">
        <v>482</v>
      </c>
      <c r="K906" s="626">
        <v>482</v>
      </c>
      <c r="L906" s="625" t="s">
        <v>310</v>
      </c>
      <c r="M906" s="626">
        <v>7</v>
      </c>
      <c r="N906" s="626">
        <v>400</v>
      </c>
      <c r="O906" s="626">
        <v>15000</v>
      </c>
      <c r="P906" s="626">
        <v>1</v>
      </c>
      <c r="Q906" s="626">
        <v>290</v>
      </c>
      <c r="R906" s="626">
        <v>1000</v>
      </c>
      <c r="S906" s="625" t="s">
        <v>185</v>
      </c>
      <c r="T906" s="625" t="s">
        <v>1169</v>
      </c>
      <c r="U906" s="625">
        <v>2019</v>
      </c>
      <c r="V906" s="627"/>
      <c r="W906" s="627"/>
      <c r="X906" s="627"/>
      <c r="Y906" s="627"/>
      <c r="Z906" s="627"/>
      <c r="AA906" s="627"/>
      <c r="AB906" s="626">
        <v>13200</v>
      </c>
      <c r="AC906" s="625"/>
      <c r="AD906" s="625"/>
      <c r="AE906" s="627"/>
      <c r="AF906" s="627"/>
      <c r="AG906" s="627"/>
      <c r="AH906" s="627"/>
      <c r="AI906" s="627"/>
      <c r="AJ906" s="627"/>
      <c r="AK906" s="627"/>
      <c r="AL906" s="627"/>
      <c r="AM906" s="627"/>
      <c r="AN906" s="627"/>
      <c r="AO906" s="627"/>
      <c r="AP906" s="627"/>
      <c r="AQ906" s="627"/>
      <c r="AR906" s="627"/>
      <c r="AS906" s="627"/>
      <c r="AT906" s="627"/>
      <c r="AU906" s="627"/>
      <c r="AV906" s="627"/>
      <c r="AW906" s="627"/>
      <c r="AX906" s="218"/>
    </row>
    <row r="907" spans="1:50" ht="24" hidden="1" customHeight="1" x14ac:dyDescent="0.15">
      <c r="A907" s="216"/>
      <c r="B907" s="217"/>
      <c r="C907" s="714" t="s">
        <v>6794</v>
      </c>
      <c r="D907" s="714" t="s">
        <v>17645</v>
      </c>
      <c r="E907" s="714" t="s">
        <v>17646</v>
      </c>
      <c r="F907" s="714" t="s">
        <v>6794</v>
      </c>
      <c r="G907" s="714" t="s">
        <v>16416</v>
      </c>
      <c r="H907" s="831"/>
      <c r="I907" s="830">
        <v>8214</v>
      </c>
      <c r="J907" s="830">
        <v>0</v>
      </c>
      <c r="K907" s="830">
        <v>0</v>
      </c>
      <c r="L907" s="714" t="s">
        <v>2198</v>
      </c>
      <c r="M907" s="830">
        <v>74</v>
      </c>
      <c r="N907" s="830">
        <v>111</v>
      </c>
      <c r="O907" s="830">
        <v>8214</v>
      </c>
      <c r="P907" s="830">
        <v>1</v>
      </c>
      <c r="Q907" s="830">
        <v>0</v>
      </c>
      <c r="R907" s="830">
        <v>0</v>
      </c>
      <c r="S907" s="714" t="s">
        <v>2226</v>
      </c>
      <c r="T907" s="714" t="s">
        <v>2226</v>
      </c>
      <c r="U907" s="714">
        <v>2018</v>
      </c>
      <c r="V907" s="831"/>
      <c r="W907" s="831"/>
      <c r="X907" s="831"/>
      <c r="Y907" s="831"/>
      <c r="Z907" s="831"/>
      <c r="AA907" s="831"/>
      <c r="AB907" s="830"/>
      <c r="AC907" s="714"/>
      <c r="AD907" s="714"/>
      <c r="AE907" s="831"/>
      <c r="AF907" s="831"/>
      <c r="AG907" s="831"/>
      <c r="AH907" s="831"/>
      <c r="AI907" s="831"/>
      <c r="AJ907" s="831"/>
      <c r="AK907" s="831"/>
      <c r="AL907" s="831"/>
      <c r="AM907" s="831"/>
      <c r="AN907" s="831"/>
      <c r="AO907" s="831"/>
      <c r="AP907" s="831"/>
      <c r="AQ907" s="831"/>
      <c r="AR907" s="831"/>
      <c r="AS907" s="831"/>
      <c r="AT907" s="831"/>
      <c r="AU907" s="831"/>
      <c r="AV907" s="831"/>
      <c r="AW907" s="831"/>
      <c r="AX907" s="1516"/>
    </row>
    <row r="908" spans="1:50" ht="24" hidden="1" customHeight="1" x14ac:dyDescent="0.15">
      <c r="A908" s="216"/>
      <c r="B908" s="217"/>
      <c r="C908" s="625" t="s">
        <v>6804</v>
      </c>
      <c r="D908" s="625"/>
      <c r="E908" s="625" t="s">
        <v>6906</v>
      </c>
      <c r="F908" s="625" t="s">
        <v>6804</v>
      </c>
      <c r="G908" s="625" t="s">
        <v>6804</v>
      </c>
      <c r="H908" s="627">
        <v>6</v>
      </c>
      <c r="I908" s="626">
        <v>0</v>
      </c>
      <c r="J908" s="626">
        <v>0</v>
      </c>
      <c r="K908" s="626">
        <v>0</v>
      </c>
      <c r="L908" s="625" t="s">
        <v>6907</v>
      </c>
      <c r="M908" s="626">
        <v>76</v>
      </c>
      <c r="N908" s="626">
        <v>112</v>
      </c>
      <c r="O908" s="626">
        <v>8512</v>
      </c>
      <c r="P908" s="626">
        <v>1</v>
      </c>
      <c r="Q908" s="626">
        <v>800</v>
      </c>
      <c r="R908" s="626">
        <v>800</v>
      </c>
      <c r="S908" s="625" t="s">
        <v>185</v>
      </c>
      <c r="T908" s="625" t="s">
        <v>354</v>
      </c>
      <c r="U908" s="625">
        <v>2006</v>
      </c>
      <c r="V908" s="627">
        <v>2140</v>
      </c>
      <c r="W908" s="627"/>
      <c r="X908" s="627"/>
      <c r="Y908" s="627"/>
      <c r="Z908" s="627"/>
      <c r="AA908" s="627"/>
      <c r="AB908" s="626">
        <v>1400</v>
      </c>
      <c r="AC908" s="625"/>
      <c r="AD908" s="625"/>
      <c r="AE908" s="627"/>
      <c r="AF908" s="627"/>
      <c r="AG908" s="627"/>
      <c r="AH908" s="627"/>
      <c r="AI908" s="627"/>
      <c r="AJ908" s="627"/>
      <c r="AK908" s="627"/>
      <c r="AL908" s="627"/>
      <c r="AM908" s="627"/>
      <c r="AN908" s="627"/>
      <c r="AO908" s="627"/>
      <c r="AP908" s="627"/>
      <c r="AQ908" s="627"/>
      <c r="AR908" s="627"/>
      <c r="AS908" s="627"/>
      <c r="AT908" s="627"/>
      <c r="AU908" s="627"/>
      <c r="AV908" s="627"/>
      <c r="AW908" s="627"/>
      <c r="AX908" s="218"/>
    </row>
    <row r="909" spans="1:50" ht="24" hidden="1" customHeight="1" x14ac:dyDescent="0.15">
      <c r="A909" s="216"/>
      <c r="B909" s="217"/>
      <c r="C909" s="625" t="s">
        <v>6804</v>
      </c>
      <c r="D909" s="625"/>
      <c r="E909" s="625" t="s">
        <v>15067</v>
      </c>
      <c r="F909" s="625" t="s">
        <v>6804</v>
      </c>
      <c r="G909" s="625" t="s">
        <v>6804</v>
      </c>
      <c r="H909" s="627"/>
      <c r="I909" s="626">
        <v>0</v>
      </c>
      <c r="J909" s="626">
        <v>0</v>
      </c>
      <c r="K909" s="626">
        <v>0</v>
      </c>
      <c r="L909" s="625" t="s">
        <v>310</v>
      </c>
      <c r="M909" s="626">
        <v>64</v>
      </c>
      <c r="N909" s="626">
        <v>100</v>
      </c>
      <c r="O909" s="626">
        <v>8280</v>
      </c>
      <c r="P909" s="626">
        <v>1</v>
      </c>
      <c r="Q909" s="626">
        <v>100</v>
      </c>
      <c r="R909" s="626">
        <v>100</v>
      </c>
      <c r="S909" s="625" t="s">
        <v>185</v>
      </c>
      <c r="T909" s="625" t="s">
        <v>417</v>
      </c>
      <c r="U909" s="625">
        <v>2020</v>
      </c>
      <c r="V909" s="627"/>
      <c r="W909" s="627"/>
      <c r="X909" s="627"/>
      <c r="Y909" s="627"/>
      <c r="Z909" s="627"/>
      <c r="AA909" s="627"/>
      <c r="AB909" s="626">
        <v>1800</v>
      </c>
      <c r="AC909" s="625"/>
      <c r="AD909" s="625"/>
      <c r="AE909" s="627"/>
      <c r="AF909" s="627"/>
      <c r="AG909" s="627"/>
      <c r="AH909" s="627"/>
      <c r="AI909" s="627"/>
      <c r="AJ909" s="627"/>
      <c r="AK909" s="627"/>
      <c r="AL909" s="627"/>
      <c r="AM909" s="627"/>
      <c r="AN909" s="627"/>
      <c r="AO909" s="627"/>
      <c r="AP909" s="627"/>
      <c r="AQ909" s="627"/>
      <c r="AR909" s="627"/>
      <c r="AS909" s="627"/>
      <c r="AT909" s="627"/>
      <c r="AU909" s="627"/>
      <c r="AV909" s="627"/>
      <c r="AW909" s="627"/>
      <c r="AX909" s="218"/>
    </row>
    <row r="910" spans="1:50" ht="24" hidden="1" customHeight="1" x14ac:dyDescent="0.15">
      <c r="A910" s="216"/>
      <c r="B910" s="217"/>
      <c r="C910" s="625" t="s">
        <v>2080</v>
      </c>
      <c r="D910" s="625"/>
      <c r="E910" s="625" t="s">
        <v>6908</v>
      </c>
      <c r="F910" s="625" t="s">
        <v>2080</v>
      </c>
      <c r="G910" s="625" t="s">
        <v>2080</v>
      </c>
      <c r="H910" s="627"/>
      <c r="I910" s="626">
        <v>9600</v>
      </c>
      <c r="J910" s="626">
        <v>0</v>
      </c>
      <c r="K910" s="626">
        <v>0</v>
      </c>
      <c r="L910" s="625" t="s">
        <v>310</v>
      </c>
      <c r="M910" s="626">
        <v>68</v>
      </c>
      <c r="N910" s="626">
        <v>105</v>
      </c>
      <c r="O910" s="626">
        <v>7140</v>
      </c>
      <c r="P910" s="626">
        <v>1</v>
      </c>
      <c r="Q910" s="626">
        <v>212</v>
      </c>
      <c r="R910" s="626">
        <v>500</v>
      </c>
      <c r="S910" s="625" t="s">
        <v>185</v>
      </c>
      <c r="T910" s="625" t="s">
        <v>2691</v>
      </c>
      <c r="U910" s="625">
        <v>2014</v>
      </c>
      <c r="V910" s="627"/>
      <c r="W910" s="627"/>
      <c r="X910" s="627"/>
      <c r="Y910" s="627"/>
      <c r="Z910" s="627"/>
      <c r="AA910" s="627"/>
      <c r="AB910" s="626">
        <v>900</v>
      </c>
      <c r="AC910" s="625"/>
      <c r="AD910" s="625"/>
      <c r="AE910" s="627"/>
      <c r="AF910" s="627"/>
      <c r="AG910" s="627"/>
      <c r="AH910" s="627"/>
      <c r="AI910" s="627"/>
      <c r="AJ910" s="627"/>
      <c r="AK910" s="627"/>
      <c r="AL910" s="627"/>
      <c r="AM910" s="627"/>
      <c r="AN910" s="627"/>
      <c r="AO910" s="627"/>
      <c r="AP910" s="627"/>
      <c r="AQ910" s="627"/>
      <c r="AR910" s="627"/>
      <c r="AS910" s="627"/>
      <c r="AT910" s="627"/>
      <c r="AU910" s="627"/>
      <c r="AV910" s="627"/>
      <c r="AW910" s="627"/>
      <c r="AX910" s="218"/>
    </row>
    <row r="911" spans="1:50" ht="24" hidden="1" customHeight="1" x14ac:dyDescent="0.15">
      <c r="A911" s="216"/>
      <c r="B911" s="217"/>
      <c r="C911" s="625" t="s">
        <v>2080</v>
      </c>
      <c r="D911" s="625"/>
      <c r="E911" s="625" t="s">
        <v>6926</v>
      </c>
      <c r="F911" s="625" t="s">
        <v>2080</v>
      </c>
      <c r="G911" s="625" t="s">
        <v>2080</v>
      </c>
      <c r="H911" s="627"/>
      <c r="I911" s="626">
        <v>9600</v>
      </c>
      <c r="J911" s="626">
        <v>0</v>
      </c>
      <c r="K911" s="626">
        <v>0</v>
      </c>
      <c r="L911" s="625" t="s">
        <v>154</v>
      </c>
      <c r="M911" s="626">
        <v>68</v>
      </c>
      <c r="N911" s="626">
        <v>105</v>
      </c>
      <c r="O911" s="626">
        <v>7140</v>
      </c>
      <c r="P911" s="626">
        <v>1</v>
      </c>
      <c r="Q911" s="626">
        <v>0</v>
      </c>
      <c r="R911" s="626">
        <v>0</v>
      </c>
      <c r="S911" s="625" t="s">
        <v>417</v>
      </c>
      <c r="T911" s="625" t="s">
        <v>417</v>
      </c>
      <c r="U911" s="625">
        <v>2011</v>
      </c>
      <c r="V911" s="627"/>
      <c r="W911" s="627"/>
      <c r="X911" s="627"/>
      <c r="Y911" s="627"/>
      <c r="Z911" s="627"/>
      <c r="AA911" s="627"/>
      <c r="AB911" s="626">
        <v>150</v>
      </c>
      <c r="AC911" s="625"/>
      <c r="AD911" s="625"/>
      <c r="AE911" s="627"/>
      <c r="AF911" s="627"/>
      <c r="AG911" s="627"/>
      <c r="AH911" s="627"/>
      <c r="AI911" s="627"/>
      <c r="AJ911" s="627"/>
      <c r="AK911" s="627"/>
      <c r="AL911" s="627"/>
      <c r="AM911" s="627"/>
      <c r="AN911" s="627"/>
      <c r="AO911" s="627"/>
      <c r="AP911" s="627"/>
      <c r="AQ911" s="627"/>
      <c r="AR911" s="627"/>
      <c r="AS911" s="627"/>
      <c r="AT911" s="627"/>
      <c r="AU911" s="627"/>
      <c r="AV911" s="627"/>
      <c r="AW911" s="627"/>
      <c r="AX911" s="218"/>
    </row>
    <row r="912" spans="1:50" ht="24" hidden="1" customHeight="1" x14ac:dyDescent="0.15">
      <c r="A912" s="216" t="s">
        <v>93</v>
      </c>
      <c r="B912" s="217"/>
      <c r="C912" s="625" t="s">
        <v>2080</v>
      </c>
      <c r="D912" s="625"/>
      <c r="E912" s="625" t="s">
        <v>10580</v>
      </c>
      <c r="F912" s="625" t="s">
        <v>2080</v>
      </c>
      <c r="G912" s="625" t="s">
        <v>2080</v>
      </c>
      <c r="H912" s="627"/>
      <c r="I912" s="626">
        <v>9600</v>
      </c>
      <c r="J912" s="626">
        <v>0</v>
      </c>
      <c r="K912" s="626">
        <v>0</v>
      </c>
      <c r="L912" s="625" t="s">
        <v>310</v>
      </c>
      <c r="M912" s="626">
        <v>68</v>
      </c>
      <c r="N912" s="626">
        <v>105</v>
      </c>
      <c r="O912" s="626">
        <v>7140</v>
      </c>
      <c r="P912" s="626">
        <v>1</v>
      </c>
      <c r="Q912" s="626">
        <v>212</v>
      </c>
      <c r="R912" s="626">
        <v>500</v>
      </c>
      <c r="S912" s="625" t="s">
        <v>185</v>
      </c>
      <c r="T912" s="625" t="s">
        <v>2691</v>
      </c>
      <c r="U912" s="625">
        <v>2011</v>
      </c>
      <c r="V912" s="627"/>
      <c r="W912" s="627"/>
      <c r="X912" s="627"/>
      <c r="Y912" s="627"/>
      <c r="Z912" s="627"/>
      <c r="AA912" s="627"/>
      <c r="AB912" s="626">
        <v>1000</v>
      </c>
      <c r="AC912" s="625"/>
      <c r="AD912" s="625"/>
      <c r="AE912" s="627"/>
      <c r="AF912" s="627"/>
      <c r="AG912" s="627"/>
      <c r="AH912" s="627"/>
      <c r="AI912" s="627"/>
      <c r="AJ912" s="627"/>
      <c r="AK912" s="627"/>
      <c r="AL912" s="627"/>
      <c r="AM912" s="627"/>
      <c r="AN912" s="627"/>
      <c r="AO912" s="627"/>
      <c r="AP912" s="627"/>
      <c r="AQ912" s="627"/>
      <c r="AR912" s="627"/>
      <c r="AS912" s="627"/>
      <c r="AT912" s="627"/>
      <c r="AU912" s="627"/>
      <c r="AV912" s="627"/>
      <c r="AW912" s="627"/>
      <c r="AX912" s="218"/>
    </row>
    <row r="913" spans="1:51" ht="24" hidden="1" customHeight="1" x14ac:dyDescent="0.15">
      <c r="A913" s="216" t="s">
        <v>336</v>
      </c>
      <c r="B913" s="217"/>
      <c r="C913" s="625" t="s">
        <v>2080</v>
      </c>
      <c r="D913" s="625"/>
      <c r="E913" s="625" t="s">
        <v>2081</v>
      </c>
      <c r="F913" s="625" t="s">
        <v>2080</v>
      </c>
      <c r="G913" s="625" t="s">
        <v>2080</v>
      </c>
      <c r="H913" s="627"/>
      <c r="I913" s="626">
        <v>9990</v>
      </c>
      <c r="J913" s="626">
        <v>0</v>
      </c>
      <c r="K913" s="626">
        <v>0</v>
      </c>
      <c r="L913" s="625" t="s">
        <v>310</v>
      </c>
      <c r="M913" s="626">
        <v>68</v>
      </c>
      <c r="N913" s="626">
        <v>105</v>
      </c>
      <c r="O913" s="626">
        <v>7140</v>
      </c>
      <c r="P913" s="626">
        <v>1</v>
      </c>
      <c r="Q913" s="626">
        <v>0</v>
      </c>
      <c r="R913" s="626">
        <v>0</v>
      </c>
      <c r="S913" s="625" t="s">
        <v>417</v>
      </c>
      <c r="T913" s="625" t="s">
        <v>417</v>
      </c>
      <c r="U913" s="625">
        <v>2011</v>
      </c>
      <c r="V913" s="627"/>
      <c r="W913" s="627"/>
      <c r="X913" s="627"/>
      <c r="Y913" s="627"/>
      <c r="Z913" s="627"/>
      <c r="AA913" s="627"/>
      <c r="AB913" s="626">
        <v>1127</v>
      </c>
      <c r="AC913" s="625"/>
      <c r="AD913" s="625"/>
      <c r="AE913" s="627"/>
      <c r="AF913" s="627"/>
      <c r="AG913" s="627"/>
      <c r="AH913" s="627"/>
      <c r="AI913" s="627"/>
      <c r="AJ913" s="627"/>
      <c r="AK913" s="627"/>
      <c r="AL913" s="627"/>
      <c r="AM913" s="627"/>
      <c r="AN913" s="627"/>
      <c r="AO913" s="627"/>
      <c r="AP913" s="627"/>
      <c r="AQ913" s="627"/>
      <c r="AR913" s="627"/>
      <c r="AS913" s="627"/>
      <c r="AT913" s="627"/>
      <c r="AU913" s="627"/>
      <c r="AV913" s="627"/>
      <c r="AW913" s="627"/>
      <c r="AX913" s="218" t="s">
        <v>15068</v>
      </c>
    </row>
    <row r="914" spans="1:51" ht="24" hidden="1" customHeight="1" x14ac:dyDescent="0.15">
      <c r="A914" s="216"/>
      <c r="B914" s="217"/>
      <c r="C914" s="625" t="s">
        <v>2080</v>
      </c>
      <c r="D914" s="625"/>
      <c r="E914" s="625" t="s">
        <v>6909</v>
      </c>
      <c r="F914" s="625" t="s">
        <v>2080</v>
      </c>
      <c r="G914" s="625" t="s">
        <v>2080</v>
      </c>
      <c r="H914" s="627"/>
      <c r="I914" s="626">
        <v>9500</v>
      </c>
      <c r="J914" s="626">
        <v>0</v>
      </c>
      <c r="K914" s="626">
        <v>0</v>
      </c>
      <c r="L914" s="625" t="s">
        <v>310</v>
      </c>
      <c r="M914" s="626">
        <v>68</v>
      </c>
      <c r="N914" s="626">
        <v>105</v>
      </c>
      <c r="O914" s="626">
        <v>7140</v>
      </c>
      <c r="P914" s="626">
        <v>1</v>
      </c>
      <c r="Q914" s="626">
        <v>400</v>
      </c>
      <c r="R914" s="626">
        <v>500</v>
      </c>
      <c r="S914" s="625" t="s">
        <v>185</v>
      </c>
      <c r="T914" s="625" t="s">
        <v>2691</v>
      </c>
      <c r="U914" s="625">
        <v>2008</v>
      </c>
      <c r="V914" s="627"/>
      <c r="W914" s="627"/>
      <c r="X914" s="627"/>
      <c r="Y914" s="627"/>
      <c r="Z914" s="627"/>
      <c r="AA914" s="627"/>
      <c r="AB914" s="626">
        <v>650</v>
      </c>
      <c r="AC914" s="625"/>
      <c r="AD914" s="625"/>
      <c r="AE914" s="627"/>
      <c r="AF914" s="627"/>
      <c r="AG914" s="627"/>
      <c r="AH914" s="627"/>
      <c r="AI914" s="627"/>
      <c r="AJ914" s="627"/>
      <c r="AK914" s="627"/>
      <c r="AL914" s="627"/>
      <c r="AM914" s="627"/>
      <c r="AN914" s="627"/>
      <c r="AO914" s="627"/>
      <c r="AP914" s="627"/>
      <c r="AQ914" s="627"/>
      <c r="AR914" s="627"/>
      <c r="AS914" s="627"/>
      <c r="AT914" s="627"/>
      <c r="AU914" s="627"/>
      <c r="AV914" s="627"/>
      <c r="AW914" s="627"/>
      <c r="AX914" s="218"/>
    </row>
    <row r="915" spans="1:51" ht="24" hidden="1" customHeight="1" x14ac:dyDescent="0.15">
      <c r="A915" s="216"/>
      <c r="B915" s="217"/>
      <c r="C915" s="625" t="s">
        <v>2085</v>
      </c>
      <c r="D915" s="625"/>
      <c r="E915" s="625" t="s">
        <v>6910</v>
      </c>
      <c r="F915" s="714" t="s">
        <v>2085</v>
      </c>
      <c r="G915" s="625" t="s">
        <v>2085</v>
      </c>
      <c r="H915" s="627"/>
      <c r="I915" s="626">
        <v>8064</v>
      </c>
      <c r="J915" s="626">
        <v>0</v>
      </c>
      <c r="K915" s="626">
        <v>0</v>
      </c>
      <c r="L915" s="625" t="s">
        <v>310</v>
      </c>
      <c r="M915" s="626">
        <v>68</v>
      </c>
      <c r="N915" s="626">
        <v>105</v>
      </c>
      <c r="O915" s="626">
        <v>7140</v>
      </c>
      <c r="P915" s="626">
        <v>1</v>
      </c>
      <c r="Q915" s="626" t="s">
        <v>417</v>
      </c>
      <c r="R915" s="626" t="s">
        <v>417</v>
      </c>
      <c r="S915" s="625" t="s">
        <v>185</v>
      </c>
      <c r="T915" s="625" t="s">
        <v>354</v>
      </c>
      <c r="U915" s="625">
        <v>2010</v>
      </c>
      <c r="V915" s="627"/>
      <c r="W915" s="627"/>
      <c r="X915" s="627"/>
      <c r="Y915" s="627"/>
      <c r="Z915" s="627"/>
      <c r="AA915" s="627"/>
      <c r="AB915" s="626">
        <v>9333</v>
      </c>
      <c r="AC915" s="625"/>
      <c r="AD915" s="625"/>
      <c r="AE915" s="627"/>
      <c r="AF915" s="627"/>
      <c r="AG915" s="627"/>
      <c r="AH915" s="627"/>
      <c r="AI915" s="627"/>
      <c r="AJ915" s="627"/>
      <c r="AK915" s="627"/>
      <c r="AL915" s="627"/>
      <c r="AM915" s="627"/>
      <c r="AN915" s="627"/>
      <c r="AO915" s="627"/>
      <c r="AP915" s="627"/>
      <c r="AQ915" s="627"/>
      <c r="AR915" s="627"/>
      <c r="AS915" s="627"/>
      <c r="AT915" s="627"/>
      <c r="AU915" s="627"/>
      <c r="AV915" s="627"/>
      <c r="AW915" s="627"/>
      <c r="AX915" s="218"/>
    </row>
    <row r="916" spans="1:51" ht="24" hidden="1" customHeight="1" x14ac:dyDescent="0.15">
      <c r="A916" s="216"/>
      <c r="B916" s="217"/>
      <c r="C916" s="625" t="s">
        <v>2085</v>
      </c>
      <c r="D916" s="625"/>
      <c r="E916" s="625" t="s">
        <v>6911</v>
      </c>
      <c r="F916" s="714" t="s">
        <v>2085</v>
      </c>
      <c r="G916" s="625" t="s">
        <v>2085</v>
      </c>
      <c r="H916" s="627"/>
      <c r="I916" s="626">
        <v>9060</v>
      </c>
      <c r="J916" s="626">
        <v>0</v>
      </c>
      <c r="K916" s="626">
        <v>0</v>
      </c>
      <c r="L916" s="625" t="s">
        <v>310</v>
      </c>
      <c r="M916" s="626">
        <v>68</v>
      </c>
      <c r="N916" s="626">
        <v>105</v>
      </c>
      <c r="O916" s="626">
        <v>7140</v>
      </c>
      <c r="P916" s="626">
        <v>1</v>
      </c>
      <c r="Q916" s="626" t="s">
        <v>417</v>
      </c>
      <c r="R916" s="626" t="s">
        <v>417</v>
      </c>
      <c r="S916" s="625" t="s">
        <v>185</v>
      </c>
      <c r="T916" s="625" t="s">
        <v>354</v>
      </c>
      <c r="U916" s="625">
        <v>2011</v>
      </c>
      <c r="V916" s="627"/>
      <c r="W916" s="627"/>
      <c r="X916" s="627"/>
      <c r="Y916" s="627"/>
      <c r="Z916" s="627"/>
      <c r="AA916" s="627"/>
      <c r="AB916" s="626" t="s">
        <v>417</v>
      </c>
      <c r="AC916" s="625"/>
      <c r="AD916" s="625"/>
      <c r="AE916" s="627"/>
      <c r="AF916" s="627"/>
      <c r="AG916" s="627"/>
      <c r="AH916" s="627"/>
      <c r="AI916" s="627"/>
      <c r="AJ916" s="627"/>
      <c r="AK916" s="627"/>
      <c r="AL916" s="627"/>
      <c r="AM916" s="627"/>
      <c r="AN916" s="627"/>
      <c r="AO916" s="627"/>
      <c r="AP916" s="627"/>
      <c r="AQ916" s="627"/>
      <c r="AR916" s="627"/>
      <c r="AS916" s="627"/>
      <c r="AT916" s="627"/>
      <c r="AU916" s="627"/>
      <c r="AV916" s="627"/>
      <c r="AW916" s="627"/>
      <c r="AX916" s="218"/>
    </row>
    <row r="917" spans="1:51" ht="24" hidden="1" customHeight="1" x14ac:dyDescent="0.15">
      <c r="A917" s="216"/>
      <c r="B917" s="217"/>
      <c r="C917" s="625" t="s">
        <v>2085</v>
      </c>
      <c r="D917" s="625"/>
      <c r="E917" s="625" t="s">
        <v>6912</v>
      </c>
      <c r="F917" s="714" t="s">
        <v>2085</v>
      </c>
      <c r="G917" s="625" t="s">
        <v>2085</v>
      </c>
      <c r="H917" s="627"/>
      <c r="I917" s="626">
        <v>33984</v>
      </c>
      <c r="J917" s="626">
        <v>0</v>
      </c>
      <c r="K917" s="626">
        <v>0</v>
      </c>
      <c r="L917" s="625" t="s">
        <v>154</v>
      </c>
      <c r="M917" s="626">
        <v>59</v>
      </c>
      <c r="N917" s="626">
        <v>96</v>
      </c>
      <c r="O917" s="626">
        <v>5664</v>
      </c>
      <c r="P917" s="626">
        <v>6</v>
      </c>
      <c r="Q917" s="626" t="s">
        <v>417</v>
      </c>
      <c r="R917" s="626" t="s">
        <v>417</v>
      </c>
      <c r="S917" s="625" t="s">
        <v>417</v>
      </c>
      <c r="T917" s="625" t="s">
        <v>417</v>
      </c>
      <c r="U917" s="625">
        <v>2012</v>
      </c>
      <c r="V917" s="627"/>
      <c r="W917" s="627"/>
      <c r="X917" s="627"/>
      <c r="Y917" s="627"/>
      <c r="Z917" s="627"/>
      <c r="AA917" s="627"/>
      <c r="AB917" s="626" t="s">
        <v>417</v>
      </c>
      <c r="AC917" s="625"/>
      <c r="AD917" s="625"/>
      <c r="AE917" s="627"/>
      <c r="AF917" s="627"/>
      <c r="AG917" s="627"/>
      <c r="AH917" s="627"/>
      <c r="AI917" s="627"/>
      <c r="AJ917" s="627"/>
      <c r="AK917" s="627"/>
      <c r="AL917" s="627"/>
      <c r="AM917" s="627"/>
      <c r="AN917" s="627"/>
      <c r="AO917" s="627"/>
      <c r="AP917" s="627"/>
      <c r="AQ917" s="627"/>
      <c r="AR917" s="627"/>
      <c r="AS917" s="627"/>
      <c r="AT917" s="627"/>
      <c r="AU917" s="627"/>
      <c r="AV917" s="627"/>
      <c r="AW917" s="627"/>
      <c r="AX917" s="218"/>
    </row>
    <row r="918" spans="1:51" ht="24" hidden="1" customHeight="1" x14ac:dyDescent="0.15">
      <c r="A918" s="216"/>
      <c r="B918" s="217"/>
      <c r="C918" s="625" t="s">
        <v>2085</v>
      </c>
      <c r="D918" s="625"/>
      <c r="E918" s="625" t="s">
        <v>6913</v>
      </c>
      <c r="F918" s="714" t="s">
        <v>2085</v>
      </c>
      <c r="G918" s="625" t="s">
        <v>2085</v>
      </c>
      <c r="H918" s="627"/>
      <c r="I918" s="626">
        <v>38153</v>
      </c>
      <c r="J918" s="626">
        <v>0</v>
      </c>
      <c r="K918" s="626">
        <v>0</v>
      </c>
      <c r="L918" s="625" t="s">
        <v>154</v>
      </c>
      <c r="M918" s="626">
        <v>68</v>
      </c>
      <c r="N918" s="626">
        <v>105</v>
      </c>
      <c r="O918" s="626">
        <v>7140</v>
      </c>
      <c r="P918" s="626">
        <v>1</v>
      </c>
      <c r="Q918" s="626">
        <v>2866</v>
      </c>
      <c r="R918" s="626">
        <v>3000</v>
      </c>
      <c r="S918" s="625" t="s">
        <v>185</v>
      </c>
      <c r="T918" s="625" t="s">
        <v>500</v>
      </c>
      <c r="U918" s="625">
        <v>2012</v>
      </c>
      <c r="V918" s="627"/>
      <c r="W918" s="627"/>
      <c r="X918" s="627"/>
      <c r="Y918" s="627"/>
      <c r="Z918" s="627"/>
      <c r="AA918" s="627"/>
      <c r="AB918" s="626">
        <v>30428</v>
      </c>
      <c r="AC918" s="625"/>
      <c r="AD918" s="625"/>
      <c r="AE918" s="627"/>
      <c r="AF918" s="627"/>
      <c r="AG918" s="627"/>
      <c r="AH918" s="627"/>
      <c r="AI918" s="627"/>
      <c r="AJ918" s="627"/>
      <c r="AK918" s="627"/>
      <c r="AL918" s="627"/>
      <c r="AM918" s="627"/>
      <c r="AN918" s="627"/>
      <c r="AO918" s="627"/>
      <c r="AP918" s="627"/>
      <c r="AQ918" s="627"/>
      <c r="AR918" s="627"/>
      <c r="AS918" s="627"/>
      <c r="AT918" s="627"/>
      <c r="AU918" s="627"/>
      <c r="AV918" s="627"/>
      <c r="AW918" s="627"/>
      <c r="AX918" s="218"/>
    </row>
    <row r="919" spans="1:51" ht="24" hidden="1" customHeight="1" x14ac:dyDescent="0.15">
      <c r="A919" s="216"/>
      <c r="B919" s="217"/>
      <c r="C919" s="625" t="s">
        <v>2085</v>
      </c>
      <c r="D919" s="625"/>
      <c r="E919" s="625" t="s">
        <v>6914</v>
      </c>
      <c r="F919" s="714" t="s">
        <v>2085</v>
      </c>
      <c r="G919" s="625" t="s">
        <v>2085</v>
      </c>
      <c r="H919" s="627"/>
      <c r="I919" s="626">
        <v>39758</v>
      </c>
      <c r="J919" s="626">
        <v>0</v>
      </c>
      <c r="K919" s="626">
        <v>0</v>
      </c>
      <c r="L919" s="625" t="s">
        <v>310</v>
      </c>
      <c r="M919" s="626">
        <v>45</v>
      </c>
      <c r="N919" s="626">
        <v>90</v>
      </c>
      <c r="O919" s="626">
        <v>4050</v>
      </c>
      <c r="P919" s="626">
        <v>1</v>
      </c>
      <c r="Q919" s="626" t="s">
        <v>417</v>
      </c>
      <c r="R919" s="626" t="s">
        <v>417</v>
      </c>
      <c r="S919" s="625" t="s">
        <v>417</v>
      </c>
      <c r="T919" s="625" t="s">
        <v>417</v>
      </c>
      <c r="U919" s="625">
        <v>2015</v>
      </c>
      <c r="V919" s="627"/>
      <c r="W919" s="627"/>
      <c r="X919" s="627"/>
      <c r="Y919" s="627"/>
      <c r="Z919" s="627"/>
      <c r="AA919" s="627"/>
      <c r="AB919" s="626">
        <v>6700</v>
      </c>
      <c r="AC919" s="625"/>
      <c r="AD919" s="625"/>
      <c r="AE919" s="627"/>
      <c r="AF919" s="627"/>
      <c r="AG919" s="627"/>
      <c r="AH919" s="627"/>
      <c r="AI919" s="627"/>
      <c r="AJ919" s="627"/>
      <c r="AK919" s="627"/>
      <c r="AL919" s="627"/>
      <c r="AM919" s="627"/>
      <c r="AN919" s="627"/>
      <c r="AO919" s="627"/>
      <c r="AP919" s="627"/>
      <c r="AQ919" s="627"/>
      <c r="AR919" s="627"/>
      <c r="AS919" s="627"/>
      <c r="AT919" s="627"/>
      <c r="AU919" s="627"/>
      <c r="AV919" s="627"/>
      <c r="AW919" s="627"/>
      <c r="AX919" s="218"/>
    </row>
    <row r="920" spans="1:51" ht="24" hidden="1" customHeight="1" x14ac:dyDescent="0.15">
      <c r="A920" s="216"/>
      <c r="B920" s="217"/>
      <c r="C920" s="625" t="s">
        <v>2085</v>
      </c>
      <c r="D920" s="625"/>
      <c r="E920" s="625" t="s">
        <v>6915</v>
      </c>
      <c r="F920" s="714" t="s">
        <v>2085</v>
      </c>
      <c r="G920" s="625" t="s">
        <v>2085</v>
      </c>
      <c r="H920" s="627"/>
      <c r="I920" s="626">
        <v>27268</v>
      </c>
      <c r="J920" s="626">
        <v>0</v>
      </c>
      <c r="K920" s="626">
        <v>0</v>
      </c>
      <c r="L920" s="625" t="s">
        <v>310</v>
      </c>
      <c r="M920" s="626">
        <v>68</v>
      </c>
      <c r="N920" s="626">
        <v>105</v>
      </c>
      <c r="O920" s="626">
        <v>7140</v>
      </c>
      <c r="P920" s="626">
        <v>1</v>
      </c>
      <c r="Q920" s="626">
        <v>160</v>
      </c>
      <c r="R920" s="626">
        <v>160</v>
      </c>
      <c r="S920" s="625" t="s">
        <v>185</v>
      </c>
      <c r="T920" s="625" t="s">
        <v>417</v>
      </c>
      <c r="U920" s="625">
        <v>2019</v>
      </c>
      <c r="V920" s="627"/>
      <c r="W920" s="627"/>
      <c r="X920" s="627"/>
      <c r="Y920" s="627"/>
      <c r="Z920" s="627"/>
      <c r="AA920" s="627"/>
      <c r="AB920" s="626">
        <v>6500</v>
      </c>
      <c r="AC920" s="625"/>
      <c r="AD920" s="625"/>
      <c r="AE920" s="627"/>
      <c r="AF920" s="627"/>
      <c r="AG920" s="627"/>
      <c r="AH920" s="627"/>
      <c r="AI920" s="627"/>
      <c r="AJ920" s="627"/>
      <c r="AK920" s="627"/>
      <c r="AL920" s="627"/>
      <c r="AM920" s="627"/>
      <c r="AN920" s="627"/>
      <c r="AO920" s="627"/>
      <c r="AP920" s="627"/>
      <c r="AQ920" s="627"/>
      <c r="AR920" s="627"/>
      <c r="AS920" s="627"/>
      <c r="AT920" s="627"/>
      <c r="AU920" s="627"/>
      <c r="AV920" s="627"/>
      <c r="AW920" s="627"/>
      <c r="AX920" s="218"/>
    </row>
    <row r="921" spans="1:51" s="895" customFormat="1" ht="24" hidden="1" customHeight="1" x14ac:dyDescent="0.15">
      <c r="A921" s="170"/>
      <c r="B921" s="613"/>
      <c r="C921" s="613" t="s">
        <v>16429</v>
      </c>
      <c r="D921" s="613"/>
      <c r="E921" s="680" t="s">
        <v>17647</v>
      </c>
      <c r="F921" s="950" t="s">
        <v>16429</v>
      </c>
      <c r="G921" s="613" t="s">
        <v>16429</v>
      </c>
      <c r="H921" s="613"/>
      <c r="I921" s="614">
        <v>38722</v>
      </c>
      <c r="J921" s="614">
        <v>0</v>
      </c>
      <c r="K921" s="614">
        <v>0</v>
      </c>
      <c r="L921" s="613" t="s">
        <v>15434</v>
      </c>
      <c r="M921" s="614">
        <v>60</v>
      </c>
      <c r="N921" s="614">
        <v>85</v>
      </c>
      <c r="O921" s="614">
        <v>5100</v>
      </c>
      <c r="P921" s="614">
        <v>1</v>
      </c>
      <c r="Q921" s="626" t="s">
        <v>417</v>
      </c>
      <c r="R921" s="626" t="s">
        <v>417</v>
      </c>
      <c r="S921" s="625" t="s">
        <v>417</v>
      </c>
      <c r="T921" s="625" t="s">
        <v>417</v>
      </c>
      <c r="U921" s="613">
        <v>2017</v>
      </c>
      <c r="V921" s="613"/>
      <c r="W921" s="613"/>
      <c r="X921" s="613"/>
      <c r="Y921" s="613"/>
      <c r="Z921" s="613"/>
      <c r="AA921" s="613"/>
      <c r="AB921" s="614">
        <v>1077</v>
      </c>
      <c r="AC921" s="613"/>
      <c r="AD921" s="613"/>
      <c r="AE921" s="613"/>
      <c r="AF921" s="613"/>
      <c r="AG921" s="613"/>
      <c r="AH921" s="613"/>
      <c r="AI921" s="613"/>
      <c r="AJ921" s="613"/>
      <c r="AK921" s="613"/>
      <c r="AL921" s="613"/>
      <c r="AM921" s="613"/>
      <c r="AN921" s="613"/>
      <c r="AO921" s="613"/>
      <c r="AP921" s="613"/>
      <c r="AQ921" s="613"/>
      <c r="AR921" s="613"/>
      <c r="AS921" s="613"/>
      <c r="AT921" s="613"/>
      <c r="AU921" s="613"/>
      <c r="AV921" s="613"/>
      <c r="AW921" s="613"/>
      <c r="AX921" s="613"/>
      <c r="AY921" s="170"/>
    </row>
    <row r="922" spans="1:51" s="895" customFormat="1" ht="24" hidden="1" customHeight="1" x14ac:dyDescent="0.15">
      <c r="A922" s="170"/>
      <c r="B922" s="613"/>
      <c r="C922" s="613" t="s">
        <v>16429</v>
      </c>
      <c r="D922" s="613"/>
      <c r="E922" s="680" t="s">
        <v>17648</v>
      </c>
      <c r="F922" s="950" t="s">
        <v>16429</v>
      </c>
      <c r="G922" s="613" t="s">
        <v>16429</v>
      </c>
      <c r="H922" s="613"/>
      <c r="I922" s="614">
        <v>34592</v>
      </c>
      <c r="J922" s="614">
        <v>0</v>
      </c>
      <c r="K922" s="614">
        <v>0</v>
      </c>
      <c r="L922" s="613" t="s">
        <v>15434</v>
      </c>
      <c r="M922" s="614">
        <v>90</v>
      </c>
      <c r="N922" s="614">
        <v>120</v>
      </c>
      <c r="O922" s="614">
        <v>10800</v>
      </c>
      <c r="P922" s="614">
        <v>1</v>
      </c>
      <c r="Q922" s="626" t="s">
        <v>417</v>
      </c>
      <c r="R922" s="626" t="s">
        <v>417</v>
      </c>
      <c r="S922" s="625" t="s">
        <v>417</v>
      </c>
      <c r="T922" s="625" t="s">
        <v>417</v>
      </c>
      <c r="U922" s="613">
        <v>2017</v>
      </c>
      <c r="V922" s="613"/>
      <c r="W922" s="613"/>
      <c r="X922" s="613"/>
      <c r="Y922" s="613"/>
      <c r="Z922" s="613"/>
      <c r="AA922" s="613"/>
      <c r="AB922" s="614">
        <v>1982</v>
      </c>
      <c r="AC922" s="613"/>
      <c r="AD922" s="613"/>
      <c r="AE922" s="613"/>
      <c r="AF922" s="613"/>
      <c r="AG922" s="613"/>
      <c r="AH922" s="613"/>
      <c r="AI922" s="613"/>
      <c r="AJ922" s="613"/>
      <c r="AK922" s="613"/>
      <c r="AL922" s="613"/>
      <c r="AM922" s="613"/>
      <c r="AN922" s="613"/>
      <c r="AO922" s="613"/>
      <c r="AP922" s="613"/>
      <c r="AQ922" s="613"/>
      <c r="AR922" s="613"/>
      <c r="AS922" s="613"/>
      <c r="AT922" s="613"/>
      <c r="AU922" s="613"/>
      <c r="AV922" s="613"/>
      <c r="AW922" s="613"/>
      <c r="AX922" s="613"/>
      <c r="AY922" s="170"/>
    </row>
    <row r="923" spans="1:51" ht="24" hidden="1" customHeight="1" x14ac:dyDescent="0.15">
      <c r="A923" s="216"/>
      <c r="B923" s="217"/>
      <c r="C923" s="625" t="s">
        <v>6828</v>
      </c>
      <c r="D923" s="625" t="s">
        <v>17618</v>
      </c>
      <c r="E923" s="625" t="s">
        <v>6916</v>
      </c>
      <c r="F923" s="625" t="s">
        <v>6828</v>
      </c>
      <c r="G923" s="625" t="s">
        <v>6830</v>
      </c>
      <c r="H923" s="627"/>
      <c r="I923" s="626">
        <v>6403</v>
      </c>
      <c r="J923" s="626">
        <v>0</v>
      </c>
      <c r="K923" s="626">
        <v>0</v>
      </c>
      <c r="L923" s="625" t="s">
        <v>310</v>
      </c>
      <c r="M923" s="626">
        <v>67</v>
      </c>
      <c r="N923" s="626">
        <v>96</v>
      </c>
      <c r="O923" s="626">
        <v>6403</v>
      </c>
      <c r="P923" s="626">
        <v>1</v>
      </c>
      <c r="Q923" s="626">
        <v>0</v>
      </c>
      <c r="R923" s="626">
        <v>0</v>
      </c>
      <c r="S923" s="625" t="s">
        <v>417</v>
      </c>
      <c r="T923" s="625" t="s">
        <v>417</v>
      </c>
      <c r="U923" s="625">
        <v>2007</v>
      </c>
      <c r="V923" s="627"/>
      <c r="W923" s="627"/>
      <c r="X923" s="627"/>
      <c r="Y923" s="627"/>
      <c r="Z923" s="627"/>
      <c r="AA923" s="627"/>
      <c r="AB923" s="626">
        <v>990</v>
      </c>
      <c r="AC923" s="625"/>
      <c r="AD923" s="625"/>
      <c r="AE923" s="627"/>
      <c r="AF923" s="627"/>
      <c r="AG923" s="627"/>
      <c r="AH923" s="627"/>
      <c r="AI923" s="627"/>
      <c r="AJ923" s="627"/>
      <c r="AK923" s="627"/>
      <c r="AL923" s="627"/>
      <c r="AM923" s="627"/>
      <c r="AN923" s="627"/>
      <c r="AO923" s="627"/>
      <c r="AP923" s="627"/>
      <c r="AQ923" s="627"/>
      <c r="AR923" s="627"/>
      <c r="AS923" s="627"/>
      <c r="AT923" s="627"/>
      <c r="AU923" s="627"/>
      <c r="AV923" s="627"/>
      <c r="AW923" s="627"/>
      <c r="AX923" s="218"/>
    </row>
    <row r="924" spans="1:51" ht="24" hidden="1" customHeight="1" x14ac:dyDescent="0.15">
      <c r="A924" s="216"/>
      <c r="B924" s="217"/>
      <c r="C924" s="625" t="s">
        <v>6828</v>
      </c>
      <c r="D924" s="625" t="s">
        <v>17649</v>
      </c>
      <c r="E924" s="625" t="s">
        <v>6917</v>
      </c>
      <c r="F924" s="625" t="s">
        <v>6828</v>
      </c>
      <c r="G924" s="625" t="s">
        <v>13816</v>
      </c>
      <c r="H924" s="627"/>
      <c r="I924" s="626">
        <v>7314</v>
      </c>
      <c r="J924" s="626">
        <v>0</v>
      </c>
      <c r="K924" s="626">
        <v>0</v>
      </c>
      <c r="L924" s="625" t="s">
        <v>310</v>
      </c>
      <c r="M924" s="626">
        <v>69</v>
      </c>
      <c r="N924" s="626">
        <v>106</v>
      </c>
      <c r="O924" s="626">
        <v>7314</v>
      </c>
      <c r="P924" s="626">
        <v>1</v>
      </c>
      <c r="Q924" s="626">
        <v>0</v>
      </c>
      <c r="R924" s="626">
        <v>0</v>
      </c>
      <c r="S924" s="625" t="s">
        <v>417</v>
      </c>
      <c r="T924" s="625" t="s">
        <v>417</v>
      </c>
      <c r="U924" s="625">
        <v>2011</v>
      </c>
      <c r="V924" s="627"/>
      <c r="W924" s="627"/>
      <c r="X924" s="627"/>
      <c r="Y924" s="627"/>
      <c r="Z924" s="627"/>
      <c r="AA924" s="627"/>
      <c r="AB924" s="626">
        <v>850</v>
      </c>
      <c r="AC924" s="625"/>
      <c r="AD924" s="625"/>
      <c r="AE924" s="627"/>
      <c r="AF924" s="627"/>
      <c r="AG924" s="627"/>
      <c r="AH924" s="627"/>
      <c r="AI924" s="627"/>
      <c r="AJ924" s="627"/>
      <c r="AK924" s="627"/>
      <c r="AL924" s="627"/>
      <c r="AM924" s="627"/>
      <c r="AN924" s="627"/>
      <c r="AO924" s="627"/>
      <c r="AP924" s="627"/>
      <c r="AQ924" s="627"/>
      <c r="AR924" s="627"/>
      <c r="AS924" s="627"/>
      <c r="AT924" s="627"/>
      <c r="AU924" s="627"/>
      <c r="AV924" s="627"/>
      <c r="AW924" s="627"/>
      <c r="AX924" s="218"/>
    </row>
    <row r="925" spans="1:51" ht="24" hidden="1" customHeight="1" x14ac:dyDescent="0.15">
      <c r="A925" s="216"/>
      <c r="B925" s="217"/>
      <c r="C925" s="625" t="s">
        <v>6831</v>
      </c>
      <c r="D925" s="625" t="s">
        <v>6887</v>
      </c>
      <c r="E925" s="625" t="s">
        <v>6918</v>
      </c>
      <c r="F925" s="625" t="s">
        <v>6831</v>
      </c>
      <c r="G925" s="625" t="s">
        <v>6831</v>
      </c>
      <c r="H925" s="627">
        <v>1</v>
      </c>
      <c r="I925" s="626">
        <v>19200</v>
      </c>
      <c r="J925" s="626">
        <v>0</v>
      </c>
      <c r="K925" s="626">
        <v>0</v>
      </c>
      <c r="L925" s="625" t="s">
        <v>154</v>
      </c>
      <c r="M925" s="626">
        <v>80</v>
      </c>
      <c r="N925" s="626">
        <v>120</v>
      </c>
      <c r="O925" s="626">
        <v>9600</v>
      </c>
      <c r="P925" s="626">
        <v>2</v>
      </c>
      <c r="Q925" s="626">
        <v>0</v>
      </c>
      <c r="R925" s="626">
        <v>0</v>
      </c>
      <c r="S925" s="625" t="s">
        <v>417</v>
      </c>
      <c r="T925" s="625" t="s">
        <v>417</v>
      </c>
      <c r="U925" s="625">
        <v>2008</v>
      </c>
      <c r="V925" s="627">
        <v>3</v>
      </c>
      <c r="W925" s="627"/>
      <c r="X925" s="627"/>
      <c r="Y925" s="627">
        <v>200</v>
      </c>
      <c r="Z925" s="627"/>
      <c r="AA925" s="627"/>
      <c r="AB925" s="626">
        <v>3054</v>
      </c>
      <c r="AC925" s="625"/>
      <c r="AD925" s="625"/>
      <c r="AE925" s="627"/>
      <c r="AF925" s="627"/>
      <c r="AG925" s="627"/>
      <c r="AH925" s="627"/>
      <c r="AI925" s="627"/>
      <c r="AJ925" s="627"/>
      <c r="AK925" s="627"/>
      <c r="AL925" s="627"/>
      <c r="AM925" s="627"/>
      <c r="AN925" s="627"/>
      <c r="AO925" s="627"/>
      <c r="AP925" s="627"/>
      <c r="AQ925" s="627"/>
      <c r="AR925" s="627"/>
      <c r="AS925" s="627"/>
      <c r="AT925" s="627"/>
      <c r="AU925" s="627"/>
      <c r="AV925" s="627"/>
      <c r="AW925" s="627"/>
      <c r="AX925" s="321"/>
    </row>
    <row r="926" spans="1:51" ht="24" hidden="1" customHeight="1" x14ac:dyDescent="0.15">
      <c r="A926" s="216"/>
      <c r="B926" s="217"/>
      <c r="C926" s="625" t="s">
        <v>6831</v>
      </c>
      <c r="D926" s="625" t="s">
        <v>6887</v>
      </c>
      <c r="E926" s="625" t="s">
        <v>6919</v>
      </c>
      <c r="F926" s="625" t="s">
        <v>6831</v>
      </c>
      <c r="G926" s="625" t="s">
        <v>6831</v>
      </c>
      <c r="H926" s="627">
        <v>1</v>
      </c>
      <c r="I926" s="626">
        <v>19200</v>
      </c>
      <c r="J926" s="626">
        <v>0</v>
      </c>
      <c r="K926" s="626">
        <v>0</v>
      </c>
      <c r="L926" s="625" t="s">
        <v>310</v>
      </c>
      <c r="M926" s="626">
        <v>80</v>
      </c>
      <c r="N926" s="626">
        <v>120</v>
      </c>
      <c r="O926" s="626">
        <v>9600</v>
      </c>
      <c r="P926" s="626">
        <v>2</v>
      </c>
      <c r="Q926" s="626">
        <v>0</v>
      </c>
      <c r="R926" s="626">
        <v>0</v>
      </c>
      <c r="S926" s="625" t="s">
        <v>417</v>
      </c>
      <c r="T926" s="625" t="s">
        <v>417</v>
      </c>
      <c r="U926" s="625">
        <v>2015</v>
      </c>
      <c r="V926" s="627">
        <v>3</v>
      </c>
      <c r="W926" s="627"/>
      <c r="X926" s="627"/>
      <c r="Y926" s="627">
        <v>200</v>
      </c>
      <c r="Z926" s="627"/>
      <c r="AA926" s="627"/>
      <c r="AB926" s="626">
        <v>1700</v>
      </c>
      <c r="AC926" s="625"/>
      <c r="AD926" s="625"/>
      <c r="AE926" s="627"/>
      <c r="AF926" s="627"/>
      <c r="AG926" s="627"/>
      <c r="AH926" s="627"/>
      <c r="AI926" s="627"/>
      <c r="AJ926" s="627"/>
      <c r="AK926" s="627"/>
      <c r="AL926" s="627"/>
      <c r="AM926" s="627"/>
      <c r="AN926" s="627"/>
      <c r="AO926" s="627"/>
      <c r="AP926" s="627"/>
      <c r="AQ926" s="627"/>
      <c r="AR926" s="627"/>
      <c r="AS926" s="627"/>
      <c r="AT926" s="627"/>
      <c r="AU926" s="627"/>
      <c r="AV926" s="627"/>
      <c r="AW926" s="627"/>
      <c r="AX926" s="322"/>
    </row>
    <row r="927" spans="1:51" ht="24" hidden="1" customHeight="1" x14ac:dyDescent="0.15">
      <c r="A927" s="216"/>
      <c r="B927" s="217"/>
      <c r="C927" s="625" t="s">
        <v>6837</v>
      </c>
      <c r="D927" s="625"/>
      <c r="E927" s="625" t="s">
        <v>6920</v>
      </c>
      <c r="F927" s="625" t="s">
        <v>6837</v>
      </c>
      <c r="G927" s="625" t="s">
        <v>6837</v>
      </c>
      <c r="H927" s="627"/>
      <c r="I927" s="626">
        <v>10586</v>
      </c>
      <c r="J927" s="626">
        <v>0</v>
      </c>
      <c r="K927" s="626">
        <v>0</v>
      </c>
      <c r="L927" s="625" t="s">
        <v>310</v>
      </c>
      <c r="M927" s="626">
        <v>68</v>
      </c>
      <c r="N927" s="626">
        <v>105</v>
      </c>
      <c r="O927" s="626">
        <v>7140</v>
      </c>
      <c r="P927" s="626">
        <v>1</v>
      </c>
      <c r="Q927" s="626">
        <v>584</v>
      </c>
      <c r="R927" s="626">
        <v>0</v>
      </c>
      <c r="S927" s="625" t="s">
        <v>6921</v>
      </c>
      <c r="T927" s="625" t="s">
        <v>417</v>
      </c>
      <c r="U927" s="625">
        <v>2009</v>
      </c>
      <c r="V927" s="627"/>
      <c r="W927" s="627"/>
      <c r="X927" s="627"/>
      <c r="Y927" s="627"/>
      <c r="Z927" s="627"/>
      <c r="AA927" s="627"/>
      <c r="AB927" s="626">
        <v>1280</v>
      </c>
      <c r="AC927" s="625"/>
      <c r="AD927" s="625"/>
      <c r="AE927" s="627"/>
      <c r="AF927" s="627"/>
      <c r="AG927" s="627"/>
      <c r="AH927" s="627"/>
      <c r="AI927" s="627"/>
      <c r="AJ927" s="627"/>
      <c r="AK927" s="627"/>
      <c r="AL927" s="627"/>
      <c r="AM927" s="627"/>
      <c r="AN927" s="627"/>
      <c r="AO927" s="627"/>
      <c r="AP927" s="627"/>
      <c r="AQ927" s="627"/>
      <c r="AR927" s="627"/>
      <c r="AS927" s="627"/>
      <c r="AT927" s="627"/>
      <c r="AU927" s="627"/>
      <c r="AV927" s="627"/>
      <c r="AW927" s="627"/>
      <c r="AX927" s="322" t="s">
        <v>6922</v>
      </c>
    </row>
    <row r="928" spans="1:51" ht="24" hidden="1" customHeight="1" x14ac:dyDescent="0.15">
      <c r="A928" s="216"/>
      <c r="B928" s="217"/>
      <c r="C928" s="625" t="s">
        <v>6837</v>
      </c>
      <c r="D928" s="714" t="s">
        <v>17650</v>
      </c>
      <c r="E928" s="625" t="s">
        <v>17651</v>
      </c>
      <c r="F928" s="625" t="s">
        <v>6837</v>
      </c>
      <c r="G928" s="625" t="s">
        <v>6837</v>
      </c>
      <c r="H928" s="627"/>
      <c r="I928" s="626">
        <v>73460</v>
      </c>
      <c r="J928" s="626">
        <v>0</v>
      </c>
      <c r="K928" s="626">
        <v>0</v>
      </c>
      <c r="L928" s="625" t="s">
        <v>310</v>
      </c>
      <c r="M928" s="830">
        <v>68</v>
      </c>
      <c r="N928" s="830">
        <v>110</v>
      </c>
      <c r="O928" s="830">
        <v>9400</v>
      </c>
      <c r="P928" s="626">
        <v>4</v>
      </c>
      <c r="Q928" s="626">
        <v>504</v>
      </c>
      <c r="R928" s="626">
        <v>504</v>
      </c>
      <c r="S928" s="625" t="s">
        <v>13817</v>
      </c>
      <c r="T928" s="625" t="s">
        <v>417</v>
      </c>
      <c r="U928" s="625">
        <v>2017</v>
      </c>
      <c r="V928" s="627"/>
      <c r="W928" s="627"/>
      <c r="X928" s="627"/>
      <c r="Y928" s="627"/>
      <c r="Z928" s="627"/>
      <c r="AA928" s="627"/>
      <c r="AB928" s="626">
        <v>5000</v>
      </c>
      <c r="AC928" s="625"/>
      <c r="AD928" s="625"/>
      <c r="AE928" s="627"/>
      <c r="AF928" s="627"/>
      <c r="AG928" s="627"/>
      <c r="AH928" s="627"/>
      <c r="AI928" s="627"/>
      <c r="AJ928" s="627"/>
      <c r="AK928" s="627"/>
      <c r="AL928" s="627"/>
      <c r="AM928" s="627"/>
      <c r="AN928" s="627"/>
      <c r="AO928" s="627"/>
      <c r="AP928" s="627"/>
      <c r="AQ928" s="627"/>
      <c r="AR928" s="627"/>
      <c r="AS928" s="627"/>
      <c r="AT928" s="627"/>
      <c r="AU928" s="627"/>
      <c r="AV928" s="627"/>
      <c r="AW928" s="627"/>
      <c r="AX928" s="322" t="s">
        <v>17652</v>
      </c>
    </row>
    <row r="929" spans="1:50" ht="24" hidden="1" customHeight="1" x14ac:dyDescent="0.15">
      <c r="A929" s="216"/>
      <c r="B929" s="217"/>
      <c r="C929" s="714" t="s">
        <v>6837</v>
      </c>
      <c r="D929" s="714" t="s">
        <v>17653</v>
      </c>
      <c r="E929" s="714" t="s">
        <v>17654</v>
      </c>
      <c r="F929" s="714" t="s">
        <v>6837</v>
      </c>
      <c r="G929" s="714" t="s">
        <v>6837</v>
      </c>
      <c r="H929" s="627"/>
      <c r="I929" s="830">
        <v>6500</v>
      </c>
      <c r="J929" s="830">
        <v>0</v>
      </c>
      <c r="K929" s="830">
        <v>0</v>
      </c>
      <c r="L929" s="714" t="s">
        <v>310</v>
      </c>
      <c r="M929" s="830">
        <v>65</v>
      </c>
      <c r="N929" s="830">
        <v>100</v>
      </c>
      <c r="O929" s="830">
        <v>6500</v>
      </c>
      <c r="P929" s="830">
        <v>1</v>
      </c>
      <c r="Q929" s="830" t="s">
        <v>2226</v>
      </c>
      <c r="R929" s="830" t="s">
        <v>2226</v>
      </c>
      <c r="S929" s="714" t="s">
        <v>2226</v>
      </c>
      <c r="T929" s="714" t="s">
        <v>417</v>
      </c>
      <c r="U929" s="714"/>
      <c r="V929" s="627"/>
      <c r="W929" s="627"/>
      <c r="X929" s="627"/>
      <c r="Y929" s="627"/>
      <c r="Z929" s="627"/>
      <c r="AA929" s="627"/>
      <c r="AB929" s="626">
        <v>300</v>
      </c>
      <c r="AC929" s="625"/>
      <c r="AD929" s="625"/>
      <c r="AE929" s="627"/>
      <c r="AF929" s="627"/>
      <c r="AG929" s="627"/>
      <c r="AH929" s="627"/>
      <c r="AI929" s="627"/>
      <c r="AJ929" s="627"/>
      <c r="AK929" s="627"/>
      <c r="AL929" s="627"/>
      <c r="AM929" s="627"/>
      <c r="AN929" s="627"/>
      <c r="AO929" s="627"/>
      <c r="AP929" s="627"/>
      <c r="AQ929" s="627"/>
      <c r="AR929" s="627"/>
      <c r="AS929" s="627"/>
      <c r="AT929" s="627"/>
      <c r="AU929" s="627"/>
      <c r="AV929" s="627"/>
      <c r="AW929" s="627"/>
      <c r="AX929" s="322"/>
    </row>
    <row r="930" spans="1:50" ht="24" hidden="1" customHeight="1" x14ac:dyDescent="0.15">
      <c r="A930" s="216"/>
      <c r="B930" s="217"/>
      <c r="C930" s="625" t="s">
        <v>6843</v>
      </c>
      <c r="D930" s="625" t="s">
        <v>17655</v>
      </c>
      <c r="E930" s="625" t="s">
        <v>6923</v>
      </c>
      <c r="F930" s="625" t="s">
        <v>6843</v>
      </c>
      <c r="G930" s="625" t="s">
        <v>6924</v>
      </c>
      <c r="H930" s="627"/>
      <c r="I930" s="626">
        <v>8800</v>
      </c>
      <c r="J930" s="626">
        <v>0</v>
      </c>
      <c r="K930" s="626">
        <v>0</v>
      </c>
      <c r="L930" s="625" t="s">
        <v>310</v>
      </c>
      <c r="M930" s="626">
        <v>68</v>
      </c>
      <c r="N930" s="626">
        <v>105</v>
      </c>
      <c r="O930" s="626">
        <v>7140</v>
      </c>
      <c r="P930" s="626">
        <v>1</v>
      </c>
      <c r="Q930" s="626">
        <v>0</v>
      </c>
      <c r="R930" s="626">
        <v>0</v>
      </c>
      <c r="S930" s="625" t="s">
        <v>417</v>
      </c>
      <c r="T930" s="625" t="s">
        <v>417</v>
      </c>
      <c r="U930" s="625">
        <v>2010</v>
      </c>
      <c r="V930" s="627"/>
      <c r="W930" s="627"/>
      <c r="X930" s="627"/>
      <c r="Y930" s="627"/>
      <c r="Z930" s="627"/>
      <c r="AA930" s="627"/>
      <c r="AB930" s="626">
        <v>1000</v>
      </c>
      <c r="AC930" s="625"/>
      <c r="AD930" s="625"/>
      <c r="AE930" s="627"/>
      <c r="AF930" s="627"/>
      <c r="AG930" s="627"/>
      <c r="AH930" s="627"/>
      <c r="AI930" s="627"/>
      <c r="AJ930" s="627"/>
      <c r="AK930" s="627"/>
      <c r="AL930" s="627"/>
      <c r="AM930" s="627"/>
      <c r="AN930" s="627"/>
      <c r="AO930" s="627"/>
      <c r="AP930" s="627"/>
      <c r="AQ930" s="627"/>
      <c r="AR930" s="627"/>
      <c r="AS930" s="627"/>
      <c r="AT930" s="627"/>
      <c r="AU930" s="627"/>
      <c r="AV930" s="627"/>
      <c r="AW930" s="627"/>
      <c r="AX930" s="322"/>
    </row>
    <row r="931" spans="1:50" ht="24" hidden="1" customHeight="1" x14ac:dyDescent="0.15">
      <c r="A931" s="216"/>
      <c r="B931" s="217"/>
      <c r="C931" s="625" t="s">
        <v>6877</v>
      </c>
      <c r="D931" s="625"/>
      <c r="E931" s="625" t="s">
        <v>15069</v>
      </c>
      <c r="F931" s="625" t="s">
        <v>6877</v>
      </c>
      <c r="G931" s="625" t="s">
        <v>6877</v>
      </c>
      <c r="H931" s="627"/>
      <c r="I931" s="626">
        <v>8742</v>
      </c>
      <c r="J931" s="626">
        <v>0</v>
      </c>
      <c r="K931" s="626">
        <v>0</v>
      </c>
      <c r="L931" s="625" t="s">
        <v>310</v>
      </c>
      <c r="M931" s="626">
        <v>68</v>
      </c>
      <c r="N931" s="626">
        <v>105</v>
      </c>
      <c r="O931" s="626">
        <v>7140</v>
      </c>
      <c r="P931" s="626">
        <v>1</v>
      </c>
      <c r="Q931" s="626">
        <v>0</v>
      </c>
      <c r="R931" s="626">
        <v>0</v>
      </c>
      <c r="S931" s="625" t="s">
        <v>417</v>
      </c>
      <c r="T931" s="625" t="s">
        <v>417</v>
      </c>
      <c r="U931" s="625">
        <v>2020</v>
      </c>
      <c r="V931" s="627"/>
      <c r="W931" s="627"/>
      <c r="X931" s="627"/>
      <c r="Y931" s="627"/>
      <c r="Z931" s="627"/>
      <c r="AA931" s="627"/>
      <c r="AB931" s="626">
        <v>950</v>
      </c>
      <c r="AC931" s="625"/>
      <c r="AD931" s="625"/>
      <c r="AE931" s="627"/>
      <c r="AF931" s="627"/>
      <c r="AG931" s="627"/>
      <c r="AH931" s="627"/>
      <c r="AI931" s="627"/>
      <c r="AJ931" s="627"/>
      <c r="AK931" s="627"/>
      <c r="AL931" s="627"/>
      <c r="AM931" s="627"/>
      <c r="AN931" s="627"/>
      <c r="AO931" s="627"/>
      <c r="AP931" s="627"/>
      <c r="AQ931" s="627"/>
      <c r="AR931" s="627"/>
      <c r="AS931" s="627"/>
      <c r="AT931" s="627"/>
      <c r="AU931" s="627"/>
      <c r="AV931" s="627"/>
      <c r="AW931" s="627"/>
      <c r="AX931" s="218"/>
    </row>
    <row r="932" spans="1:50" ht="24" hidden="1" customHeight="1" x14ac:dyDescent="0.15">
      <c r="A932" s="216"/>
      <c r="B932" s="217"/>
      <c r="C932" s="625" t="s">
        <v>6925</v>
      </c>
      <c r="D932" s="625"/>
      <c r="E932" s="625" t="s">
        <v>6908</v>
      </c>
      <c r="F932" s="625" t="s">
        <v>6925</v>
      </c>
      <c r="G932" s="625" t="s">
        <v>6925</v>
      </c>
      <c r="H932" s="627"/>
      <c r="I932" s="626"/>
      <c r="J932" s="626">
        <v>0</v>
      </c>
      <c r="K932" s="626">
        <v>0</v>
      </c>
      <c r="L932" s="625" t="s">
        <v>310</v>
      </c>
      <c r="M932" s="626">
        <v>64</v>
      </c>
      <c r="N932" s="626">
        <v>105</v>
      </c>
      <c r="O932" s="626">
        <v>6720</v>
      </c>
      <c r="P932" s="626">
        <v>1</v>
      </c>
      <c r="Q932" s="626">
        <v>0</v>
      </c>
      <c r="R932" s="626">
        <v>0</v>
      </c>
      <c r="S932" s="625" t="s">
        <v>6902</v>
      </c>
      <c r="T932" s="625" t="s">
        <v>417</v>
      </c>
      <c r="U932" s="625">
        <v>2012</v>
      </c>
      <c r="V932" s="627"/>
      <c r="W932" s="627"/>
      <c r="X932" s="627"/>
      <c r="Y932" s="627"/>
      <c r="Z932" s="627"/>
      <c r="AA932" s="627"/>
      <c r="AB932" s="626">
        <v>382</v>
      </c>
      <c r="AC932" s="625"/>
      <c r="AD932" s="625"/>
      <c r="AE932" s="627"/>
      <c r="AF932" s="627"/>
      <c r="AG932" s="627"/>
      <c r="AH932" s="627"/>
      <c r="AI932" s="627"/>
      <c r="AJ932" s="627"/>
      <c r="AK932" s="627"/>
      <c r="AL932" s="627"/>
      <c r="AM932" s="627"/>
      <c r="AN932" s="627"/>
      <c r="AO932" s="627"/>
      <c r="AP932" s="627"/>
      <c r="AQ932" s="627"/>
      <c r="AR932" s="627"/>
      <c r="AS932" s="627"/>
      <c r="AT932" s="627"/>
      <c r="AU932" s="627"/>
      <c r="AV932" s="627"/>
      <c r="AW932" s="627"/>
      <c r="AX932" s="218"/>
    </row>
    <row r="933" spans="1:50" ht="24" hidden="1" customHeight="1" x14ac:dyDescent="0.15">
      <c r="A933" s="216"/>
      <c r="B933" s="217"/>
      <c r="C933" s="625" t="s">
        <v>6925</v>
      </c>
      <c r="D933" s="625"/>
      <c r="E933" s="625" t="s">
        <v>6926</v>
      </c>
      <c r="F933" s="625" t="s">
        <v>6925</v>
      </c>
      <c r="G933" s="625" t="s">
        <v>6925</v>
      </c>
      <c r="H933" s="627"/>
      <c r="I933" s="626">
        <v>59800</v>
      </c>
      <c r="J933" s="626">
        <v>0</v>
      </c>
      <c r="K933" s="626">
        <v>0</v>
      </c>
      <c r="L933" s="625" t="s">
        <v>154</v>
      </c>
      <c r="M933" s="626">
        <v>68</v>
      </c>
      <c r="N933" s="626">
        <v>105</v>
      </c>
      <c r="O933" s="626">
        <v>7140</v>
      </c>
      <c r="P933" s="626">
        <v>1</v>
      </c>
      <c r="Q933" s="626">
        <v>600</v>
      </c>
      <c r="R933" s="626">
        <v>600</v>
      </c>
      <c r="S933" s="625" t="s">
        <v>185</v>
      </c>
      <c r="T933" s="625" t="s">
        <v>354</v>
      </c>
      <c r="U933" s="625">
        <v>2006</v>
      </c>
      <c r="V933" s="627"/>
      <c r="W933" s="627"/>
      <c r="X933" s="627"/>
      <c r="Y933" s="627"/>
      <c r="Z933" s="627"/>
      <c r="AA933" s="627"/>
      <c r="AB933" s="626">
        <v>1533</v>
      </c>
      <c r="AC933" s="625"/>
      <c r="AD933" s="625"/>
      <c r="AE933" s="627"/>
      <c r="AF933" s="627"/>
      <c r="AG933" s="627"/>
      <c r="AH933" s="627"/>
      <c r="AI933" s="627"/>
      <c r="AJ933" s="627"/>
      <c r="AK933" s="627"/>
      <c r="AL933" s="627"/>
      <c r="AM933" s="627"/>
      <c r="AN933" s="627"/>
      <c r="AO933" s="627"/>
      <c r="AP933" s="627"/>
      <c r="AQ933" s="627"/>
      <c r="AR933" s="627"/>
      <c r="AS933" s="627"/>
      <c r="AT933" s="627"/>
      <c r="AU933" s="627"/>
      <c r="AV933" s="627"/>
      <c r="AW933" s="627"/>
      <c r="AX933" s="218"/>
    </row>
    <row r="934" spans="1:50" ht="24" hidden="1" customHeight="1" x14ac:dyDescent="0.15">
      <c r="A934" s="216"/>
      <c r="B934" s="217"/>
      <c r="C934" s="625" t="s">
        <v>6854</v>
      </c>
      <c r="D934" s="625"/>
      <c r="E934" s="625" t="s">
        <v>6927</v>
      </c>
      <c r="F934" s="625" t="s">
        <v>6854</v>
      </c>
      <c r="G934" s="625" t="s">
        <v>13815</v>
      </c>
      <c r="H934" s="627"/>
      <c r="I934" s="626">
        <v>46070</v>
      </c>
      <c r="J934" s="626">
        <v>0</v>
      </c>
      <c r="K934" s="626">
        <v>0</v>
      </c>
      <c r="L934" s="625" t="s">
        <v>310</v>
      </c>
      <c r="M934" s="626">
        <v>85</v>
      </c>
      <c r="N934" s="626">
        <v>113</v>
      </c>
      <c r="O934" s="626">
        <v>9605</v>
      </c>
      <c r="P934" s="626">
        <v>1</v>
      </c>
      <c r="Q934" s="626">
        <v>0</v>
      </c>
      <c r="R934" s="626">
        <v>0</v>
      </c>
      <c r="S934" s="625" t="s">
        <v>417</v>
      </c>
      <c r="T934" s="625" t="s">
        <v>417</v>
      </c>
      <c r="U934" s="625">
        <v>2007</v>
      </c>
      <c r="V934" s="627"/>
      <c r="W934" s="627"/>
      <c r="X934" s="627"/>
      <c r="Y934" s="627"/>
      <c r="Z934" s="627"/>
      <c r="AA934" s="627"/>
      <c r="AB934" s="626">
        <v>530</v>
      </c>
      <c r="AC934" s="625"/>
      <c r="AD934" s="625"/>
      <c r="AE934" s="627"/>
      <c r="AF934" s="627"/>
      <c r="AG934" s="627"/>
      <c r="AH934" s="627"/>
      <c r="AI934" s="627"/>
      <c r="AJ934" s="627"/>
      <c r="AK934" s="627"/>
      <c r="AL934" s="627"/>
      <c r="AM934" s="627"/>
      <c r="AN934" s="627"/>
      <c r="AO934" s="627"/>
      <c r="AP934" s="627"/>
      <c r="AQ934" s="627"/>
      <c r="AR934" s="627"/>
      <c r="AS934" s="627"/>
      <c r="AT934" s="627"/>
      <c r="AU934" s="627"/>
      <c r="AV934" s="627"/>
      <c r="AW934" s="627"/>
      <c r="AX934" s="322"/>
    </row>
    <row r="935" spans="1:50" ht="24" hidden="1" customHeight="1" x14ac:dyDescent="0.15">
      <c r="A935" s="216"/>
      <c r="B935" s="217"/>
      <c r="C935" s="625" t="s">
        <v>6856</v>
      </c>
      <c r="D935" s="625"/>
      <c r="E935" s="625" t="s">
        <v>6927</v>
      </c>
      <c r="F935" s="625" t="s">
        <v>6856</v>
      </c>
      <c r="G935" s="625" t="s">
        <v>6856</v>
      </c>
      <c r="H935" s="627"/>
      <c r="I935" s="626">
        <v>28691</v>
      </c>
      <c r="J935" s="626">
        <v>0</v>
      </c>
      <c r="K935" s="626">
        <v>0</v>
      </c>
      <c r="L935" s="625" t="s">
        <v>310</v>
      </c>
      <c r="M935" s="626">
        <v>65</v>
      </c>
      <c r="N935" s="626">
        <v>108</v>
      </c>
      <c r="O935" s="626">
        <v>7020</v>
      </c>
      <c r="P935" s="626">
        <v>1</v>
      </c>
      <c r="Q935" s="626">
        <v>100</v>
      </c>
      <c r="R935" s="626">
        <v>100</v>
      </c>
      <c r="S935" s="625" t="s">
        <v>185</v>
      </c>
      <c r="T935" s="625" t="s">
        <v>2691</v>
      </c>
      <c r="U935" s="625">
        <v>2013</v>
      </c>
      <c r="V935" s="627"/>
      <c r="W935" s="627"/>
      <c r="X935" s="627"/>
      <c r="Y935" s="627"/>
      <c r="Z935" s="627"/>
      <c r="AA935" s="627"/>
      <c r="AB935" s="626">
        <v>3700</v>
      </c>
      <c r="AC935" s="625"/>
      <c r="AD935" s="625"/>
      <c r="AE935" s="627"/>
      <c r="AF935" s="627"/>
      <c r="AG935" s="627"/>
      <c r="AH935" s="627"/>
      <c r="AI935" s="627"/>
      <c r="AJ935" s="627"/>
      <c r="AK935" s="627"/>
      <c r="AL935" s="627"/>
      <c r="AM935" s="627"/>
      <c r="AN935" s="627"/>
      <c r="AO935" s="627"/>
      <c r="AP935" s="627"/>
      <c r="AQ935" s="627"/>
      <c r="AR935" s="627"/>
      <c r="AS935" s="627"/>
      <c r="AT935" s="627"/>
      <c r="AU935" s="627"/>
      <c r="AV935" s="627"/>
      <c r="AW935" s="627"/>
      <c r="AX935" s="322" t="s">
        <v>10581</v>
      </c>
    </row>
    <row r="936" spans="1:50" ht="24" hidden="1" customHeight="1" x14ac:dyDescent="0.15">
      <c r="A936" s="216"/>
      <c r="B936" s="217"/>
      <c r="C936" s="625" t="s">
        <v>6862</v>
      </c>
      <c r="D936" s="625"/>
      <c r="E936" s="625" t="s">
        <v>6928</v>
      </c>
      <c r="F936" s="625" t="s">
        <v>6862</v>
      </c>
      <c r="G936" s="625" t="s">
        <v>6862</v>
      </c>
      <c r="H936" s="627"/>
      <c r="I936" s="626">
        <v>39788</v>
      </c>
      <c r="J936" s="626">
        <v>344.59</v>
      </c>
      <c r="K936" s="626">
        <v>391.21</v>
      </c>
      <c r="L936" s="625" t="s">
        <v>310</v>
      </c>
      <c r="M936" s="626">
        <v>75</v>
      </c>
      <c r="N936" s="626">
        <v>110</v>
      </c>
      <c r="O936" s="626">
        <v>8250</v>
      </c>
      <c r="P936" s="626">
        <v>1</v>
      </c>
      <c r="Q936" s="626">
        <v>400</v>
      </c>
      <c r="R936" s="626">
        <v>1000</v>
      </c>
      <c r="S936" s="625" t="s">
        <v>185</v>
      </c>
      <c r="T936" s="625" t="s">
        <v>1830</v>
      </c>
      <c r="U936" s="625">
        <v>2008</v>
      </c>
      <c r="V936" s="627"/>
      <c r="W936" s="627"/>
      <c r="X936" s="627"/>
      <c r="Y936" s="627"/>
      <c r="Z936" s="627"/>
      <c r="AA936" s="627"/>
      <c r="AB936" s="626">
        <v>2150</v>
      </c>
      <c r="AC936" s="625"/>
      <c r="AD936" s="625"/>
      <c r="AE936" s="627"/>
      <c r="AF936" s="627"/>
      <c r="AG936" s="627"/>
      <c r="AH936" s="627"/>
      <c r="AI936" s="627"/>
      <c r="AJ936" s="627"/>
      <c r="AK936" s="627"/>
      <c r="AL936" s="627"/>
      <c r="AM936" s="627"/>
      <c r="AN936" s="627"/>
      <c r="AO936" s="627"/>
      <c r="AP936" s="627"/>
      <c r="AQ936" s="627"/>
      <c r="AR936" s="627"/>
      <c r="AS936" s="627"/>
      <c r="AT936" s="627"/>
      <c r="AU936" s="627"/>
      <c r="AV936" s="627"/>
      <c r="AW936" s="627"/>
      <c r="AX936" s="218"/>
    </row>
    <row r="937" spans="1:50" ht="24" hidden="1" customHeight="1" x14ac:dyDescent="0.15">
      <c r="A937" s="216"/>
      <c r="B937" s="217"/>
      <c r="C937" s="625" t="s">
        <v>6862</v>
      </c>
      <c r="D937" s="625"/>
      <c r="E937" s="625" t="s">
        <v>6929</v>
      </c>
      <c r="F937" s="625" t="s">
        <v>6862</v>
      </c>
      <c r="G937" s="625" t="s">
        <v>6862</v>
      </c>
      <c r="H937" s="627"/>
      <c r="I937" s="626">
        <v>38920</v>
      </c>
      <c r="J937" s="626">
        <v>123</v>
      </c>
      <c r="K937" s="626">
        <v>199</v>
      </c>
      <c r="L937" s="625" t="s">
        <v>310</v>
      </c>
      <c r="M937" s="626">
        <v>75</v>
      </c>
      <c r="N937" s="626">
        <v>110</v>
      </c>
      <c r="O937" s="626">
        <v>8250</v>
      </c>
      <c r="P937" s="626">
        <v>1</v>
      </c>
      <c r="Q937" s="626">
        <v>200</v>
      </c>
      <c r="R937" s="626">
        <v>200</v>
      </c>
      <c r="S937" s="625" t="s">
        <v>185</v>
      </c>
      <c r="T937" s="625" t="s">
        <v>1169</v>
      </c>
      <c r="U937" s="625">
        <v>2007</v>
      </c>
      <c r="V937" s="627"/>
      <c r="W937" s="627"/>
      <c r="X937" s="627"/>
      <c r="Y937" s="627"/>
      <c r="Z937" s="627"/>
      <c r="AA937" s="627"/>
      <c r="AB937" s="626">
        <v>3250</v>
      </c>
      <c r="AC937" s="625"/>
      <c r="AD937" s="625"/>
      <c r="AE937" s="627"/>
      <c r="AF937" s="627"/>
      <c r="AG937" s="627"/>
      <c r="AH937" s="627"/>
      <c r="AI937" s="627"/>
      <c r="AJ937" s="627"/>
      <c r="AK937" s="627"/>
      <c r="AL937" s="627"/>
      <c r="AM937" s="627"/>
      <c r="AN937" s="627"/>
      <c r="AO937" s="627"/>
      <c r="AP937" s="627"/>
      <c r="AQ937" s="627"/>
      <c r="AR937" s="627"/>
      <c r="AS937" s="627"/>
      <c r="AT937" s="627"/>
      <c r="AU937" s="627"/>
      <c r="AV937" s="627"/>
      <c r="AW937" s="627"/>
      <c r="AX937" s="322"/>
    </row>
    <row r="938" spans="1:50" ht="24" hidden="1" customHeight="1" x14ac:dyDescent="0.15">
      <c r="A938" s="216"/>
      <c r="B938" s="217"/>
      <c r="C938" s="625" t="s">
        <v>6862</v>
      </c>
      <c r="D938" s="627"/>
      <c r="E938" s="645" t="s">
        <v>6930</v>
      </c>
      <c r="F938" s="627" t="s">
        <v>6862</v>
      </c>
      <c r="G938" s="627" t="s">
        <v>6862</v>
      </c>
      <c r="H938" s="627"/>
      <c r="I938" s="626">
        <v>85000</v>
      </c>
      <c r="J938" s="626">
        <v>188.53</v>
      </c>
      <c r="K938" s="626">
        <v>226.38</v>
      </c>
      <c r="L938" s="627" t="s">
        <v>310</v>
      </c>
      <c r="M938" s="626">
        <v>75</v>
      </c>
      <c r="N938" s="626">
        <v>110</v>
      </c>
      <c r="O938" s="626">
        <v>8250</v>
      </c>
      <c r="P938" s="626">
        <v>2</v>
      </c>
      <c r="Q938" s="626">
        <v>2000</v>
      </c>
      <c r="R938" s="626">
        <v>3000</v>
      </c>
      <c r="S938" s="627" t="s">
        <v>185</v>
      </c>
      <c r="T938" s="627" t="s">
        <v>1169</v>
      </c>
      <c r="U938" s="625">
        <v>2011</v>
      </c>
      <c r="V938" s="627"/>
      <c r="W938" s="627"/>
      <c r="X938" s="627"/>
      <c r="Y938" s="627"/>
      <c r="Z938" s="627"/>
      <c r="AA938" s="627"/>
      <c r="AB938" s="626">
        <v>9000</v>
      </c>
      <c r="AC938" s="625"/>
      <c r="AD938" s="625"/>
      <c r="AE938" s="627"/>
      <c r="AF938" s="627"/>
      <c r="AG938" s="627"/>
      <c r="AH938" s="627"/>
      <c r="AI938" s="627"/>
      <c r="AJ938" s="627"/>
      <c r="AK938" s="627"/>
      <c r="AL938" s="627"/>
      <c r="AM938" s="627"/>
      <c r="AN938" s="627"/>
      <c r="AO938" s="627"/>
      <c r="AP938" s="627"/>
      <c r="AQ938" s="627"/>
      <c r="AR938" s="627"/>
      <c r="AS938" s="627"/>
      <c r="AT938" s="627"/>
      <c r="AU938" s="627"/>
      <c r="AV938" s="627"/>
      <c r="AW938" s="627"/>
      <c r="AX938" s="323"/>
    </row>
    <row r="939" spans="1:50" ht="24" hidden="1" customHeight="1" x14ac:dyDescent="0.15">
      <c r="A939" s="216"/>
      <c r="B939" s="217"/>
      <c r="C939" s="625" t="s">
        <v>6862</v>
      </c>
      <c r="D939" s="625"/>
      <c r="E939" s="645" t="s">
        <v>15070</v>
      </c>
      <c r="F939" s="645" t="s">
        <v>6862</v>
      </c>
      <c r="G939" s="625" t="s">
        <v>6862</v>
      </c>
      <c r="H939" s="627"/>
      <c r="I939" s="626">
        <v>104720</v>
      </c>
      <c r="J939" s="626">
        <v>0</v>
      </c>
      <c r="K939" s="626">
        <v>0</v>
      </c>
      <c r="L939" s="627" t="s">
        <v>154</v>
      </c>
      <c r="M939" s="626">
        <v>68</v>
      </c>
      <c r="N939" s="626">
        <v>105</v>
      </c>
      <c r="O939" s="626">
        <v>16000</v>
      </c>
      <c r="P939" s="626">
        <v>2</v>
      </c>
      <c r="Q939" s="626">
        <v>200</v>
      </c>
      <c r="R939" s="626">
        <v>200</v>
      </c>
      <c r="S939" s="627" t="s">
        <v>2220</v>
      </c>
      <c r="T939" s="627" t="s">
        <v>16387</v>
      </c>
      <c r="U939" s="625">
        <v>2020</v>
      </c>
      <c r="V939" s="627"/>
      <c r="W939" s="627"/>
      <c r="X939" s="627"/>
      <c r="Y939" s="627"/>
      <c r="Z939" s="627"/>
      <c r="AA939" s="627"/>
      <c r="AB939" s="626">
        <v>9100</v>
      </c>
      <c r="AC939" s="625"/>
      <c r="AD939" s="625"/>
      <c r="AE939" s="627"/>
      <c r="AF939" s="627"/>
      <c r="AG939" s="627"/>
      <c r="AH939" s="627"/>
      <c r="AI939" s="627"/>
      <c r="AJ939" s="627"/>
      <c r="AK939" s="627"/>
      <c r="AL939" s="627"/>
      <c r="AM939" s="627"/>
      <c r="AN939" s="627"/>
      <c r="AO939" s="627"/>
      <c r="AP939" s="627"/>
      <c r="AQ939" s="627"/>
      <c r="AR939" s="627"/>
      <c r="AS939" s="627"/>
      <c r="AT939" s="627"/>
      <c r="AU939" s="627"/>
      <c r="AV939" s="627"/>
      <c r="AW939" s="627"/>
      <c r="AX939" s="292"/>
    </row>
    <row r="940" spans="1:50" ht="24" hidden="1" customHeight="1" x14ac:dyDescent="0.15">
      <c r="A940" s="216"/>
      <c r="B940" s="217"/>
      <c r="C940" s="625" t="s">
        <v>6873</v>
      </c>
      <c r="D940" s="625" t="s">
        <v>489</v>
      </c>
      <c r="E940" s="625" t="s">
        <v>17656</v>
      </c>
      <c r="F940" s="625" t="s">
        <v>6873</v>
      </c>
      <c r="G940" s="625" t="s">
        <v>489</v>
      </c>
      <c r="H940" s="627"/>
      <c r="I940" s="626">
        <v>8240</v>
      </c>
      <c r="J940" s="626">
        <v>0</v>
      </c>
      <c r="K940" s="626">
        <v>0</v>
      </c>
      <c r="L940" s="625" t="s">
        <v>310</v>
      </c>
      <c r="M940" s="626">
        <v>75</v>
      </c>
      <c r="N940" s="626">
        <v>110</v>
      </c>
      <c r="O940" s="626">
        <v>8240</v>
      </c>
      <c r="P940" s="626">
        <v>1</v>
      </c>
      <c r="Q940" s="626">
        <v>0</v>
      </c>
      <c r="R940" s="626">
        <v>0</v>
      </c>
      <c r="S940" s="625" t="s">
        <v>417</v>
      </c>
      <c r="T940" s="883" t="s">
        <v>417</v>
      </c>
      <c r="U940" s="613">
        <v>2015</v>
      </c>
      <c r="V940" s="613"/>
      <c r="W940" s="613"/>
      <c r="X940" s="613"/>
      <c r="Y940" s="613"/>
      <c r="Z940" s="613"/>
      <c r="AA940" s="613"/>
      <c r="AB940" s="614">
        <v>2233</v>
      </c>
      <c r="AC940" s="625"/>
      <c r="AD940" s="625"/>
      <c r="AE940" s="627"/>
      <c r="AF940" s="627"/>
      <c r="AG940" s="627"/>
      <c r="AH940" s="627"/>
      <c r="AI940" s="627"/>
      <c r="AJ940" s="627"/>
      <c r="AK940" s="627"/>
      <c r="AL940" s="627"/>
      <c r="AM940" s="627"/>
      <c r="AN940" s="627"/>
      <c r="AO940" s="627"/>
      <c r="AP940" s="627"/>
      <c r="AQ940" s="627"/>
      <c r="AR940" s="627"/>
      <c r="AS940" s="627"/>
      <c r="AT940" s="627"/>
      <c r="AU940" s="627"/>
      <c r="AV940" s="627"/>
      <c r="AW940" s="627"/>
      <c r="AX940" s="322"/>
    </row>
    <row r="941" spans="1:50" ht="24" hidden="1" customHeight="1" x14ac:dyDescent="0.15">
      <c r="A941" s="216"/>
      <c r="B941" s="217"/>
      <c r="C941" s="625" t="s">
        <v>6931</v>
      </c>
      <c r="D941" s="625"/>
      <c r="E941" s="625" t="s">
        <v>6927</v>
      </c>
      <c r="F941" s="625" t="s">
        <v>6931</v>
      </c>
      <c r="G941" s="625" t="s">
        <v>6931</v>
      </c>
      <c r="H941" s="627"/>
      <c r="I941" s="626">
        <v>47809</v>
      </c>
      <c r="J941" s="626">
        <v>0</v>
      </c>
      <c r="K941" s="626">
        <v>0</v>
      </c>
      <c r="L941" s="625" t="s">
        <v>17657</v>
      </c>
      <c r="M941" s="626">
        <v>80</v>
      </c>
      <c r="N941" s="626">
        <v>115</v>
      </c>
      <c r="O941" s="626">
        <v>18400</v>
      </c>
      <c r="P941" s="626">
        <v>2</v>
      </c>
      <c r="Q941" s="626">
        <v>0</v>
      </c>
      <c r="R941" s="626">
        <v>0</v>
      </c>
      <c r="S941" s="625" t="s">
        <v>417</v>
      </c>
      <c r="T941" s="883" t="s">
        <v>417</v>
      </c>
      <c r="U941" s="625">
        <v>2005</v>
      </c>
      <c r="V941" s="627"/>
      <c r="W941" s="627"/>
      <c r="X941" s="627"/>
      <c r="Y941" s="627"/>
      <c r="Z941" s="627"/>
      <c r="AA941" s="627"/>
      <c r="AB941" s="626">
        <v>2223</v>
      </c>
      <c r="AC941" s="625"/>
      <c r="AD941" s="625"/>
      <c r="AE941" s="627"/>
      <c r="AF941" s="627"/>
      <c r="AG941" s="627"/>
      <c r="AH941" s="627"/>
      <c r="AI941" s="627"/>
      <c r="AJ941" s="627"/>
      <c r="AK941" s="627"/>
      <c r="AL941" s="627"/>
      <c r="AM941" s="627"/>
      <c r="AN941" s="627"/>
      <c r="AO941" s="627"/>
      <c r="AP941" s="627"/>
      <c r="AQ941" s="627"/>
      <c r="AR941" s="627"/>
      <c r="AS941" s="627"/>
      <c r="AT941" s="627"/>
      <c r="AU941" s="627"/>
      <c r="AV941" s="627"/>
      <c r="AW941" s="627"/>
      <c r="AX941" s="322"/>
    </row>
    <row r="942" spans="1:50" ht="24" hidden="1" customHeight="1" x14ac:dyDescent="0.15">
      <c r="A942" s="216"/>
      <c r="B942" s="217"/>
      <c r="C942" s="625" t="s">
        <v>6931</v>
      </c>
      <c r="D942" s="625"/>
      <c r="E942" s="625" t="s">
        <v>6932</v>
      </c>
      <c r="F942" s="625" t="s">
        <v>6931</v>
      </c>
      <c r="G942" s="625" t="s">
        <v>6931</v>
      </c>
      <c r="H942" s="627"/>
      <c r="I942" s="626">
        <v>20000</v>
      </c>
      <c r="J942" s="626">
        <v>0</v>
      </c>
      <c r="K942" s="626">
        <v>0</v>
      </c>
      <c r="L942" s="625" t="s">
        <v>503</v>
      </c>
      <c r="M942" s="626">
        <v>68</v>
      </c>
      <c r="N942" s="626">
        <v>104</v>
      </c>
      <c r="O942" s="626">
        <v>7072</v>
      </c>
      <c r="P942" s="626">
        <v>1</v>
      </c>
      <c r="Q942" s="626">
        <v>0</v>
      </c>
      <c r="R942" s="626">
        <v>0</v>
      </c>
      <c r="S942" s="625" t="s">
        <v>417</v>
      </c>
      <c r="T942" s="625" t="s">
        <v>417</v>
      </c>
      <c r="U942" s="625">
        <v>2011</v>
      </c>
      <c r="V942" s="627"/>
      <c r="W942" s="627"/>
      <c r="X942" s="627"/>
      <c r="Y942" s="627"/>
      <c r="Z942" s="627"/>
      <c r="AA942" s="627"/>
      <c r="AB942" s="626"/>
      <c r="AC942" s="625"/>
      <c r="AD942" s="625"/>
      <c r="AE942" s="627"/>
      <c r="AF942" s="627"/>
      <c r="AG942" s="627"/>
      <c r="AH942" s="627"/>
      <c r="AI942" s="627"/>
      <c r="AJ942" s="627"/>
      <c r="AK942" s="627"/>
      <c r="AL942" s="627"/>
      <c r="AM942" s="627"/>
      <c r="AN942" s="627"/>
      <c r="AO942" s="627"/>
      <c r="AP942" s="627"/>
      <c r="AQ942" s="627"/>
      <c r="AR942" s="627"/>
      <c r="AS942" s="627"/>
      <c r="AT942" s="627"/>
      <c r="AU942" s="627"/>
      <c r="AV942" s="627"/>
      <c r="AW942" s="627"/>
      <c r="AX942" s="218"/>
    </row>
    <row r="943" spans="1:50" ht="24" hidden="1" customHeight="1" x14ac:dyDescent="0.15">
      <c r="A943" s="216"/>
      <c r="B943" s="217"/>
      <c r="C943" s="625" t="s">
        <v>6931</v>
      </c>
      <c r="D943" s="625"/>
      <c r="E943" s="625" t="s">
        <v>6932</v>
      </c>
      <c r="F943" s="625" t="s">
        <v>6931</v>
      </c>
      <c r="G943" s="625" t="s">
        <v>6931</v>
      </c>
      <c r="H943" s="627"/>
      <c r="I943" s="626">
        <v>10717</v>
      </c>
      <c r="J943" s="626">
        <v>0</v>
      </c>
      <c r="K943" s="626">
        <v>0</v>
      </c>
      <c r="L943" s="625" t="s">
        <v>310</v>
      </c>
      <c r="M943" s="626">
        <v>70</v>
      </c>
      <c r="N943" s="626">
        <v>104</v>
      </c>
      <c r="O943" s="626">
        <v>7280</v>
      </c>
      <c r="P943" s="626">
        <v>1</v>
      </c>
      <c r="Q943" s="626">
        <v>0</v>
      </c>
      <c r="R943" s="626">
        <v>0</v>
      </c>
      <c r="S943" s="625" t="s">
        <v>417</v>
      </c>
      <c r="T943" s="883" t="s">
        <v>417</v>
      </c>
      <c r="U943" s="625">
        <v>2011</v>
      </c>
      <c r="V943" s="627"/>
      <c r="W943" s="627"/>
      <c r="X943" s="627"/>
      <c r="Y943" s="627"/>
      <c r="Z943" s="627"/>
      <c r="AA943" s="627"/>
      <c r="AB943" s="626">
        <v>550</v>
      </c>
      <c r="AC943" s="625"/>
      <c r="AD943" s="625"/>
      <c r="AE943" s="627"/>
      <c r="AF943" s="627"/>
      <c r="AG943" s="627"/>
      <c r="AH943" s="627"/>
      <c r="AI943" s="627"/>
      <c r="AJ943" s="627"/>
      <c r="AK943" s="627"/>
      <c r="AL943" s="627"/>
      <c r="AM943" s="627"/>
      <c r="AN943" s="627"/>
      <c r="AO943" s="627"/>
      <c r="AP943" s="627"/>
      <c r="AQ943" s="627"/>
      <c r="AR943" s="627"/>
      <c r="AS943" s="627"/>
      <c r="AT943" s="627"/>
      <c r="AU943" s="627"/>
      <c r="AV943" s="627"/>
      <c r="AW943" s="627"/>
      <c r="AX943" s="322"/>
    </row>
    <row r="944" spans="1:50" ht="24" hidden="1" customHeight="1" x14ac:dyDescent="0.15">
      <c r="A944" s="216"/>
      <c r="B944" s="217"/>
      <c r="C944" s="714" t="s">
        <v>6883</v>
      </c>
      <c r="D944" s="714"/>
      <c r="E944" s="714" t="s">
        <v>6933</v>
      </c>
      <c r="F944" s="714" t="s">
        <v>6883</v>
      </c>
      <c r="G944" s="714" t="s">
        <v>6883</v>
      </c>
      <c r="H944" s="831"/>
      <c r="I944" s="830">
        <v>29987</v>
      </c>
      <c r="J944" s="830">
        <v>126</v>
      </c>
      <c r="K944" s="830">
        <v>126</v>
      </c>
      <c r="L944" s="714" t="s">
        <v>310</v>
      </c>
      <c r="M944" s="830">
        <v>74</v>
      </c>
      <c r="N944" s="830">
        <v>111</v>
      </c>
      <c r="O944" s="830">
        <v>8214</v>
      </c>
      <c r="P944" s="830">
        <v>1</v>
      </c>
      <c r="Q944" s="830">
        <v>308</v>
      </c>
      <c r="R944" s="626">
        <v>0</v>
      </c>
      <c r="S944" s="625" t="s">
        <v>185</v>
      </c>
      <c r="T944" s="625" t="s">
        <v>6934</v>
      </c>
      <c r="U944" s="625">
        <v>2009</v>
      </c>
      <c r="V944" s="627"/>
      <c r="W944" s="627"/>
      <c r="X944" s="627"/>
      <c r="Y944" s="627"/>
      <c r="Z944" s="627"/>
      <c r="AA944" s="627"/>
      <c r="AB944" s="626">
        <v>1413</v>
      </c>
      <c r="AC944" s="625"/>
      <c r="AD944" s="625"/>
      <c r="AE944" s="627"/>
      <c r="AF944" s="627"/>
      <c r="AG944" s="627"/>
      <c r="AH944" s="627"/>
      <c r="AI944" s="627"/>
      <c r="AJ944" s="627"/>
      <c r="AK944" s="627"/>
      <c r="AL944" s="627"/>
      <c r="AM944" s="627"/>
      <c r="AN944" s="627"/>
      <c r="AO944" s="627"/>
      <c r="AP944" s="627"/>
      <c r="AQ944" s="627"/>
      <c r="AR944" s="627"/>
      <c r="AS944" s="627"/>
      <c r="AT944" s="627"/>
      <c r="AU944" s="627"/>
      <c r="AV944" s="627"/>
      <c r="AW944" s="627"/>
      <c r="AX944" s="218"/>
    </row>
    <row r="945" spans="1:50" ht="24" hidden="1" customHeight="1" x14ac:dyDescent="0.15">
      <c r="A945" s="216"/>
      <c r="B945" s="217"/>
      <c r="C945" s="714" t="s">
        <v>6883</v>
      </c>
      <c r="D945" s="714"/>
      <c r="E945" s="714" t="s">
        <v>11641</v>
      </c>
      <c r="F945" s="714" t="s">
        <v>6883</v>
      </c>
      <c r="G945" s="714" t="s">
        <v>6883</v>
      </c>
      <c r="H945" s="831"/>
      <c r="I945" s="830">
        <v>117400</v>
      </c>
      <c r="J945" s="830">
        <v>0</v>
      </c>
      <c r="K945" s="830">
        <v>0</v>
      </c>
      <c r="L945" s="714" t="s">
        <v>154</v>
      </c>
      <c r="M945" s="830">
        <v>68</v>
      </c>
      <c r="N945" s="830">
        <v>105</v>
      </c>
      <c r="O945" s="830">
        <v>7140</v>
      </c>
      <c r="P945" s="830">
        <v>3</v>
      </c>
      <c r="Q945" s="830">
        <v>0</v>
      </c>
      <c r="R945" s="626">
        <v>0</v>
      </c>
      <c r="S945" s="625" t="s">
        <v>417</v>
      </c>
      <c r="T945" s="625" t="s">
        <v>417</v>
      </c>
      <c r="U945" s="625">
        <v>2015</v>
      </c>
      <c r="V945" s="627"/>
      <c r="W945" s="627"/>
      <c r="X945" s="627"/>
      <c r="Y945" s="627"/>
      <c r="Z945" s="627"/>
      <c r="AA945" s="627"/>
      <c r="AB945" s="626">
        <v>5000</v>
      </c>
      <c r="AC945" s="625"/>
      <c r="AD945" s="625"/>
      <c r="AE945" s="627"/>
      <c r="AF945" s="627"/>
      <c r="AG945" s="627"/>
      <c r="AH945" s="627"/>
      <c r="AI945" s="627"/>
      <c r="AJ945" s="627"/>
      <c r="AK945" s="627"/>
      <c r="AL945" s="627"/>
      <c r="AM945" s="627"/>
      <c r="AN945" s="627"/>
      <c r="AO945" s="627"/>
      <c r="AP945" s="627"/>
      <c r="AQ945" s="627"/>
      <c r="AR945" s="627"/>
      <c r="AS945" s="627"/>
      <c r="AT945" s="627"/>
      <c r="AU945" s="627"/>
      <c r="AV945" s="627"/>
      <c r="AW945" s="627"/>
      <c r="AX945" s="218"/>
    </row>
    <row r="946" spans="1:50" ht="24" hidden="1" customHeight="1" x14ac:dyDescent="0.15">
      <c r="A946" s="216"/>
      <c r="B946" s="217"/>
      <c r="C946" s="714" t="s">
        <v>6883</v>
      </c>
      <c r="D946" s="714"/>
      <c r="E946" s="714" t="s">
        <v>11642</v>
      </c>
      <c r="F946" s="714" t="s">
        <v>6883</v>
      </c>
      <c r="G946" s="714" t="s">
        <v>6883</v>
      </c>
      <c r="H946" s="831"/>
      <c r="I946" s="830">
        <v>33440</v>
      </c>
      <c r="J946" s="830">
        <v>0</v>
      </c>
      <c r="K946" s="830">
        <v>0</v>
      </c>
      <c r="L946" s="714" t="s">
        <v>330</v>
      </c>
      <c r="M946" s="830">
        <v>68</v>
      </c>
      <c r="N946" s="830">
        <v>105</v>
      </c>
      <c r="O946" s="830">
        <v>7140</v>
      </c>
      <c r="P946" s="830">
        <v>1</v>
      </c>
      <c r="Q946" s="830">
        <v>0</v>
      </c>
      <c r="R946" s="626">
        <v>0</v>
      </c>
      <c r="S946" s="625" t="s">
        <v>417</v>
      </c>
      <c r="T946" s="625" t="s">
        <v>417</v>
      </c>
      <c r="U946" s="625">
        <v>2003</v>
      </c>
      <c r="V946" s="627"/>
      <c r="W946" s="627"/>
      <c r="X946" s="627"/>
      <c r="Y946" s="627"/>
      <c r="Z946" s="627"/>
      <c r="AA946" s="627"/>
      <c r="AB946" s="626"/>
      <c r="AC946" s="625"/>
      <c r="AD946" s="625"/>
      <c r="AE946" s="627"/>
      <c r="AF946" s="627"/>
      <c r="AG946" s="627"/>
      <c r="AH946" s="627"/>
      <c r="AI946" s="627"/>
      <c r="AJ946" s="627"/>
      <c r="AK946" s="627"/>
      <c r="AL946" s="627"/>
      <c r="AM946" s="627"/>
      <c r="AN946" s="627"/>
      <c r="AO946" s="627"/>
      <c r="AP946" s="627"/>
      <c r="AQ946" s="627"/>
      <c r="AR946" s="627"/>
      <c r="AS946" s="627"/>
      <c r="AT946" s="627"/>
      <c r="AU946" s="627"/>
      <c r="AV946" s="627"/>
      <c r="AW946" s="627"/>
      <c r="AX946" s="218"/>
    </row>
    <row r="947" spans="1:50" ht="24" hidden="1" customHeight="1" x14ac:dyDescent="0.15">
      <c r="A947" s="216"/>
      <c r="B947" s="219"/>
      <c r="C947" s="625" t="s">
        <v>6880</v>
      </c>
      <c r="D947" s="625"/>
      <c r="E947" s="625" t="s">
        <v>6935</v>
      </c>
      <c r="F947" s="625" t="s">
        <v>6880</v>
      </c>
      <c r="G947" s="625" t="s">
        <v>6880</v>
      </c>
      <c r="H947" s="627"/>
      <c r="I947" s="626">
        <v>8880</v>
      </c>
      <c r="J947" s="626">
        <v>0</v>
      </c>
      <c r="K947" s="626">
        <v>0</v>
      </c>
      <c r="L947" s="625" t="s">
        <v>310</v>
      </c>
      <c r="M947" s="626">
        <v>70</v>
      </c>
      <c r="N947" s="626">
        <v>110</v>
      </c>
      <c r="O947" s="626">
        <v>7700</v>
      </c>
      <c r="P947" s="626">
        <v>1</v>
      </c>
      <c r="Q947" s="626">
        <v>0</v>
      </c>
      <c r="R947" s="626">
        <v>0</v>
      </c>
      <c r="S947" s="625" t="s">
        <v>417</v>
      </c>
      <c r="T947" s="625" t="s">
        <v>1830</v>
      </c>
      <c r="U947" s="625">
        <v>2009</v>
      </c>
      <c r="V947" s="627"/>
      <c r="W947" s="627"/>
      <c r="X947" s="627"/>
      <c r="Y947" s="627"/>
      <c r="Z947" s="627"/>
      <c r="AA947" s="627"/>
      <c r="AB947" s="626">
        <v>1000</v>
      </c>
      <c r="AC947" s="625"/>
      <c r="AD947" s="625"/>
      <c r="AE947" s="627"/>
      <c r="AF947" s="627"/>
      <c r="AG947" s="627"/>
      <c r="AH947" s="627"/>
      <c r="AI947" s="627"/>
      <c r="AJ947" s="627"/>
      <c r="AK947" s="627"/>
      <c r="AL947" s="627"/>
      <c r="AM947" s="627"/>
      <c r="AN947" s="627"/>
      <c r="AO947" s="627"/>
      <c r="AP947" s="627"/>
      <c r="AQ947" s="627"/>
      <c r="AR947" s="627"/>
      <c r="AS947" s="627"/>
      <c r="AT947" s="627"/>
      <c r="AU947" s="627"/>
      <c r="AV947" s="627"/>
      <c r="AW947" s="627"/>
      <c r="AX947" s="218"/>
    </row>
    <row r="948" spans="1:50" ht="24" hidden="1" customHeight="1" x14ac:dyDescent="0.15">
      <c r="A948" s="216"/>
      <c r="B948" s="217"/>
      <c r="C948" s="625" t="s">
        <v>6937</v>
      </c>
      <c r="D948" s="625"/>
      <c r="E948" s="625" t="s">
        <v>6938</v>
      </c>
      <c r="F948" s="625" t="s">
        <v>6937</v>
      </c>
      <c r="G948" s="625" t="s">
        <v>6937</v>
      </c>
      <c r="H948" s="627"/>
      <c r="I948" s="626">
        <v>2773</v>
      </c>
      <c r="J948" s="626">
        <v>0</v>
      </c>
      <c r="K948" s="626">
        <v>0</v>
      </c>
      <c r="L948" s="625" t="s">
        <v>310</v>
      </c>
      <c r="M948" s="626">
        <v>47</v>
      </c>
      <c r="N948" s="626">
        <v>59</v>
      </c>
      <c r="O948" s="626">
        <v>2773</v>
      </c>
      <c r="P948" s="626">
        <v>1</v>
      </c>
      <c r="Q948" s="626">
        <v>200</v>
      </c>
      <c r="R948" s="626">
        <v>200</v>
      </c>
      <c r="S948" s="625" t="s">
        <v>185</v>
      </c>
      <c r="T948" s="625" t="s">
        <v>417</v>
      </c>
      <c r="U948" s="625">
        <v>2015</v>
      </c>
      <c r="V948" s="627"/>
      <c r="W948" s="627"/>
      <c r="X948" s="627"/>
      <c r="Y948" s="627"/>
      <c r="Z948" s="627"/>
      <c r="AA948" s="627"/>
      <c r="AB948" s="626"/>
      <c r="AC948" s="625"/>
      <c r="AD948" s="625"/>
      <c r="AE948" s="627"/>
      <c r="AF948" s="627"/>
      <c r="AG948" s="627"/>
      <c r="AH948" s="627"/>
      <c r="AI948" s="627"/>
      <c r="AJ948" s="627"/>
      <c r="AK948" s="627"/>
      <c r="AL948" s="627"/>
      <c r="AM948" s="627"/>
      <c r="AN948" s="627"/>
      <c r="AO948" s="627"/>
      <c r="AP948" s="627"/>
      <c r="AQ948" s="627"/>
      <c r="AR948" s="627"/>
      <c r="AS948" s="627"/>
      <c r="AT948" s="627"/>
      <c r="AU948" s="627"/>
      <c r="AV948" s="627"/>
      <c r="AW948" s="627"/>
      <c r="AX948" s="218"/>
    </row>
    <row r="949" spans="1:50" ht="24" hidden="1" customHeight="1" x14ac:dyDescent="0.15">
      <c r="A949" s="216"/>
      <c r="B949" s="217"/>
      <c r="C949" s="625" t="s">
        <v>6937</v>
      </c>
      <c r="D949" s="625" t="s">
        <v>6887</v>
      </c>
      <c r="E949" s="625" t="s">
        <v>6939</v>
      </c>
      <c r="F949" s="625" t="s">
        <v>6937</v>
      </c>
      <c r="G949" s="625" t="s">
        <v>6937</v>
      </c>
      <c r="H949" s="627">
        <v>1</v>
      </c>
      <c r="I949" s="626">
        <v>34584</v>
      </c>
      <c r="J949" s="626">
        <v>0</v>
      </c>
      <c r="K949" s="626">
        <v>0</v>
      </c>
      <c r="L949" s="625" t="s">
        <v>310</v>
      </c>
      <c r="M949" s="626">
        <v>70</v>
      </c>
      <c r="N949" s="626">
        <v>105</v>
      </c>
      <c r="O949" s="626">
        <v>10011</v>
      </c>
      <c r="P949" s="626">
        <v>1</v>
      </c>
      <c r="Q949" s="626">
        <v>200</v>
      </c>
      <c r="R949" s="626">
        <v>200</v>
      </c>
      <c r="S949" s="625" t="s">
        <v>185</v>
      </c>
      <c r="T949" s="625" t="s">
        <v>417</v>
      </c>
      <c r="U949" s="625">
        <v>2012</v>
      </c>
      <c r="V949" s="627">
        <v>3</v>
      </c>
      <c r="W949" s="627"/>
      <c r="X949" s="627"/>
      <c r="Y949" s="627">
        <v>200</v>
      </c>
      <c r="Z949" s="627"/>
      <c r="AA949" s="627"/>
      <c r="AB949" s="626">
        <v>553</v>
      </c>
      <c r="AC949" s="625"/>
      <c r="AD949" s="625"/>
      <c r="AE949" s="627"/>
      <c r="AF949" s="627"/>
      <c r="AG949" s="627"/>
      <c r="AH949" s="627"/>
      <c r="AI949" s="627"/>
      <c r="AJ949" s="627"/>
      <c r="AK949" s="627"/>
      <c r="AL949" s="627"/>
      <c r="AM949" s="627"/>
      <c r="AN949" s="627"/>
      <c r="AO949" s="627"/>
      <c r="AP949" s="627"/>
      <c r="AQ949" s="627"/>
      <c r="AR949" s="627"/>
      <c r="AS949" s="627"/>
      <c r="AT949" s="627"/>
      <c r="AU949" s="627"/>
      <c r="AV949" s="627"/>
      <c r="AW949" s="627"/>
      <c r="AX949" s="218"/>
    </row>
    <row r="950" spans="1:50" ht="24" hidden="1" customHeight="1" x14ac:dyDescent="0.15">
      <c r="A950" s="216"/>
      <c r="B950" s="217"/>
      <c r="C950" s="625" t="s">
        <v>16388</v>
      </c>
      <c r="D950" s="625"/>
      <c r="E950" s="625" t="s">
        <v>16389</v>
      </c>
      <c r="F950" s="625" t="s">
        <v>16388</v>
      </c>
      <c r="G950" s="625" t="s">
        <v>16390</v>
      </c>
      <c r="H950" s="627"/>
      <c r="I950" s="626">
        <v>8874</v>
      </c>
      <c r="J950" s="626">
        <v>0</v>
      </c>
      <c r="K950" s="626">
        <v>0</v>
      </c>
      <c r="L950" s="625" t="s">
        <v>2195</v>
      </c>
      <c r="M950" s="626">
        <v>70</v>
      </c>
      <c r="N950" s="626">
        <v>105</v>
      </c>
      <c r="O950" s="626">
        <v>7700</v>
      </c>
      <c r="P950" s="626">
        <v>1</v>
      </c>
      <c r="Q950" s="626">
        <v>0</v>
      </c>
      <c r="R950" s="626">
        <v>0</v>
      </c>
      <c r="S950" s="625" t="s">
        <v>2226</v>
      </c>
      <c r="T950" s="625" t="s">
        <v>2226</v>
      </c>
      <c r="U950" s="625">
        <v>2020</v>
      </c>
      <c r="V950" s="627"/>
      <c r="W950" s="627"/>
      <c r="X950" s="627"/>
      <c r="Y950" s="627"/>
      <c r="Z950" s="627"/>
      <c r="AA950" s="627"/>
      <c r="AB950" s="626">
        <v>29500</v>
      </c>
      <c r="AC950" s="625"/>
      <c r="AD950" s="625"/>
      <c r="AE950" s="627"/>
      <c r="AF950" s="627"/>
      <c r="AG950" s="627"/>
      <c r="AH950" s="627"/>
      <c r="AI950" s="627"/>
      <c r="AJ950" s="627"/>
      <c r="AK950" s="627"/>
      <c r="AL950" s="627"/>
      <c r="AM950" s="627"/>
      <c r="AN950" s="627"/>
      <c r="AO950" s="627"/>
      <c r="AP950" s="627"/>
      <c r="AQ950" s="627"/>
      <c r="AR950" s="627"/>
      <c r="AS950" s="627"/>
      <c r="AT950" s="627"/>
      <c r="AU950" s="627"/>
      <c r="AV950" s="627"/>
      <c r="AW950" s="627"/>
      <c r="AX950" s="218"/>
    </row>
    <row r="951" spans="1:50" ht="24" hidden="1" customHeight="1" x14ac:dyDescent="0.15">
      <c r="A951" s="216"/>
      <c r="B951" s="217"/>
      <c r="C951" s="625" t="s">
        <v>6881</v>
      </c>
      <c r="D951" s="625"/>
      <c r="E951" s="625" t="s">
        <v>6940</v>
      </c>
      <c r="F951" s="625" t="s">
        <v>6881</v>
      </c>
      <c r="G951" s="625" t="s">
        <v>6881</v>
      </c>
      <c r="H951" s="627"/>
      <c r="I951" s="626">
        <v>132227</v>
      </c>
      <c r="J951" s="626">
        <v>6427</v>
      </c>
      <c r="K951" s="626">
        <v>7582</v>
      </c>
      <c r="L951" s="625" t="s">
        <v>2195</v>
      </c>
      <c r="M951" s="626">
        <v>68</v>
      </c>
      <c r="N951" s="626">
        <v>105</v>
      </c>
      <c r="O951" s="626">
        <v>7140</v>
      </c>
      <c r="P951" s="626">
        <v>1</v>
      </c>
      <c r="Q951" s="626">
        <v>0</v>
      </c>
      <c r="R951" s="626">
        <v>500</v>
      </c>
      <c r="S951" s="625" t="s">
        <v>417</v>
      </c>
      <c r="T951" s="625" t="s">
        <v>1830</v>
      </c>
      <c r="U951" s="625">
        <v>2007</v>
      </c>
      <c r="V951" s="627"/>
      <c r="W951" s="627"/>
      <c r="X951" s="627"/>
      <c r="Y951" s="627"/>
      <c r="Z951" s="627"/>
      <c r="AA951" s="627"/>
      <c r="AB951" s="626">
        <v>1399</v>
      </c>
      <c r="AC951" s="625"/>
      <c r="AD951" s="625"/>
      <c r="AE951" s="627"/>
      <c r="AF951" s="627"/>
      <c r="AG951" s="627"/>
      <c r="AH951" s="627"/>
      <c r="AI951" s="627"/>
      <c r="AJ951" s="627"/>
      <c r="AK951" s="627"/>
      <c r="AL951" s="627"/>
      <c r="AM951" s="627"/>
      <c r="AN951" s="627"/>
      <c r="AO951" s="627"/>
      <c r="AP951" s="627"/>
      <c r="AQ951" s="627"/>
      <c r="AR951" s="627"/>
      <c r="AS951" s="627"/>
      <c r="AT951" s="627"/>
      <c r="AU951" s="627"/>
      <c r="AV951" s="627"/>
      <c r="AW951" s="627"/>
      <c r="AX951" s="218" t="s">
        <v>17658</v>
      </c>
    </row>
    <row r="952" spans="1:50" ht="24" hidden="1" customHeight="1" x14ac:dyDescent="0.15">
      <c r="A952" s="216"/>
      <c r="B952" s="217"/>
      <c r="C952" s="625" t="s">
        <v>6881</v>
      </c>
      <c r="D952" s="627"/>
      <c r="E952" s="645" t="s">
        <v>6942</v>
      </c>
      <c r="F952" s="627" t="s">
        <v>6881</v>
      </c>
      <c r="G952" s="627" t="s">
        <v>6881</v>
      </c>
      <c r="H952" s="657"/>
      <c r="I952" s="626">
        <v>21914</v>
      </c>
      <c r="J952" s="626">
        <v>100.9</v>
      </c>
      <c r="K952" s="626">
        <v>100.9</v>
      </c>
      <c r="L952" s="627" t="s">
        <v>310</v>
      </c>
      <c r="M952" s="626">
        <v>68</v>
      </c>
      <c r="N952" s="626">
        <v>105</v>
      </c>
      <c r="O952" s="626">
        <v>7140</v>
      </c>
      <c r="P952" s="626">
        <v>1</v>
      </c>
      <c r="Q952" s="626">
        <v>0</v>
      </c>
      <c r="R952" s="626">
        <v>0</v>
      </c>
      <c r="S952" s="627" t="s">
        <v>417</v>
      </c>
      <c r="T952" s="627" t="s">
        <v>417</v>
      </c>
      <c r="U952" s="625">
        <v>2016</v>
      </c>
      <c r="V952" s="627"/>
      <c r="W952" s="627"/>
      <c r="X952" s="627"/>
      <c r="Y952" s="627"/>
      <c r="Z952" s="627"/>
      <c r="AA952" s="627"/>
      <c r="AB952" s="626">
        <v>3500</v>
      </c>
      <c r="AC952" s="625"/>
      <c r="AD952" s="625"/>
      <c r="AE952" s="627"/>
      <c r="AF952" s="627"/>
      <c r="AG952" s="627"/>
      <c r="AH952" s="627"/>
      <c r="AI952" s="627"/>
      <c r="AJ952" s="627"/>
      <c r="AK952" s="627"/>
      <c r="AL952" s="627"/>
      <c r="AM952" s="627"/>
      <c r="AN952" s="627"/>
      <c r="AO952" s="627"/>
      <c r="AP952" s="627"/>
      <c r="AQ952" s="627"/>
      <c r="AR952" s="627"/>
      <c r="AS952" s="627"/>
      <c r="AT952" s="627"/>
      <c r="AU952" s="627"/>
      <c r="AV952" s="627"/>
      <c r="AW952" s="627"/>
      <c r="AX952" s="292"/>
    </row>
    <row r="953" spans="1:50" ht="24" hidden="1" customHeight="1" x14ac:dyDescent="0.15">
      <c r="A953" s="216"/>
      <c r="B953" s="217"/>
      <c r="C953" s="625" t="s">
        <v>6881</v>
      </c>
      <c r="D953" s="625"/>
      <c r="E953" s="625" t="s">
        <v>6941</v>
      </c>
      <c r="F953" s="625" t="s">
        <v>6881</v>
      </c>
      <c r="G953" s="625" t="s">
        <v>6881</v>
      </c>
      <c r="H953" s="627"/>
      <c r="I953" s="626">
        <v>61776</v>
      </c>
      <c r="J953" s="626">
        <v>209</v>
      </c>
      <c r="K953" s="626">
        <v>168</v>
      </c>
      <c r="L953" s="625" t="s">
        <v>310</v>
      </c>
      <c r="M953" s="626">
        <v>69</v>
      </c>
      <c r="N953" s="626">
        <v>104</v>
      </c>
      <c r="O953" s="626">
        <v>7176</v>
      </c>
      <c r="P953" s="626">
        <v>1</v>
      </c>
      <c r="Q953" s="626">
        <v>0</v>
      </c>
      <c r="R953" s="626">
        <v>500</v>
      </c>
      <c r="S953" s="625" t="s">
        <v>417</v>
      </c>
      <c r="T953" s="625" t="s">
        <v>1830</v>
      </c>
      <c r="U953" s="625">
        <v>2007</v>
      </c>
      <c r="V953" s="627"/>
      <c r="W953" s="627"/>
      <c r="X953" s="627"/>
      <c r="Y953" s="627"/>
      <c r="Z953" s="627"/>
      <c r="AA953" s="627"/>
      <c r="AB953" s="626">
        <v>3893</v>
      </c>
      <c r="AC953" s="625"/>
      <c r="AD953" s="625"/>
      <c r="AE953" s="627"/>
      <c r="AF953" s="627"/>
      <c r="AG953" s="627"/>
      <c r="AH953" s="627"/>
      <c r="AI953" s="627"/>
      <c r="AJ953" s="627"/>
      <c r="AK953" s="627"/>
      <c r="AL953" s="627"/>
      <c r="AM953" s="627"/>
      <c r="AN953" s="627"/>
      <c r="AO953" s="627"/>
      <c r="AP953" s="627"/>
      <c r="AQ953" s="627"/>
      <c r="AR953" s="627"/>
      <c r="AS953" s="627"/>
      <c r="AT953" s="627"/>
      <c r="AU953" s="627"/>
      <c r="AV953" s="627"/>
      <c r="AW953" s="627"/>
      <c r="AX953" s="218"/>
    </row>
    <row r="954" spans="1:50" ht="24" hidden="1" customHeight="1" x14ac:dyDescent="0.15">
      <c r="A954" s="216"/>
      <c r="B954" s="217"/>
      <c r="C954" s="625" t="s">
        <v>6881</v>
      </c>
      <c r="D954" s="625"/>
      <c r="E954" s="625" t="s">
        <v>11643</v>
      </c>
      <c r="F954" s="625" t="s">
        <v>6881</v>
      </c>
      <c r="G954" s="625" t="s">
        <v>6881</v>
      </c>
      <c r="H954" s="627"/>
      <c r="I954" s="626">
        <v>29000</v>
      </c>
      <c r="J954" s="626">
        <v>0</v>
      </c>
      <c r="K954" s="626">
        <v>0</v>
      </c>
      <c r="L954" s="625" t="s">
        <v>310</v>
      </c>
      <c r="M954" s="626">
        <v>68</v>
      </c>
      <c r="N954" s="626">
        <v>105</v>
      </c>
      <c r="O954" s="626">
        <v>7140</v>
      </c>
      <c r="P954" s="626">
        <v>1</v>
      </c>
      <c r="Q954" s="626">
        <v>0</v>
      </c>
      <c r="R954" s="626">
        <v>0</v>
      </c>
      <c r="S954" s="625" t="s">
        <v>417</v>
      </c>
      <c r="T954" s="625" t="s">
        <v>417</v>
      </c>
      <c r="U954" s="625">
        <v>2009</v>
      </c>
      <c r="V954" s="627"/>
      <c r="W954" s="627"/>
      <c r="X954" s="627"/>
      <c r="Y954" s="627"/>
      <c r="Z954" s="627"/>
      <c r="AA954" s="627"/>
      <c r="AB954" s="626">
        <v>2470</v>
      </c>
      <c r="AC954" s="625"/>
      <c r="AD954" s="625"/>
      <c r="AE954" s="627"/>
      <c r="AF954" s="627"/>
      <c r="AG954" s="627"/>
      <c r="AH954" s="627"/>
      <c r="AI954" s="627"/>
      <c r="AJ954" s="627"/>
      <c r="AK954" s="627"/>
      <c r="AL954" s="627"/>
      <c r="AM954" s="627"/>
      <c r="AN954" s="627"/>
      <c r="AO954" s="627"/>
      <c r="AP954" s="627"/>
      <c r="AQ954" s="627"/>
      <c r="AR954" s="627"/>
      <c r="AS954" s="627"/>
      <c r="AT954" s="627"/>
      <c r="AU954" s="627"/>
      <c r="AV954" s="627"/>
      <c r="AW954" s="627"/>
      <c r="AX954" s="218"/>
    </row>
    <row r="955" spans="1:50" ht="24" hidden="1" customHeight="1" x14ac:dyDescent="0.15">
      <c r="A955" s="216"/>
      <c r="B955" s="217"/>
      <c r="C955" s="625" t="s">
        <v>6881</v>
      </c>
      <c r="D955" s="625"/>
      <c r="E955" s="625" t="s">
        <v>11644</v>
      </c>
      <c r="F955" s="625" t="s">
        <v>6881</v>
      </c>
      <c r="G955" s="625" t="s">
        <v>6881</v>
      </c>
      <c r="H955" s="627"/>
      <c r="I955" s="626">
        <v>64000</v>
      </c>
      <c r="J955" s="626">
        <v>0</v>
      </c>
      <c r="K955" s="626">
        <v>0</v>
      </c>
      <c r="L955" s="625" t="s">
        <v>310</v>
      </c>
      <c r="M955" s="626">
        <v>68</v>
      </c>
      <c r="N955" s="626">
        <v>105</v>
      </c>
      <c r="O955" s="626">
        <v>11140</v>
      </c>
      <c r="P955" s="626">
        <v>2</v>
      </c>
      <c r="Q955" s="626">
        <v>0</v>
      </c>
      <c r="R955" s="626">
        <v>0</v>
      </c>
      <c r="S955" s="625" t="s">
        <v>417</v>
      </c>
      <c r="T955" s="625" t="s">
        <v>417</v>
      </c>
      <c r="U955" s="625">
        <v>2012</v>
      </c>
      <c r="V955" s="627"/>
      <c r="W955" s="627"/>
      <c r="X955" s="627"/>
      <c r="Y955" s="627"/>
      <c r="Z955" s="627"/>
      <c r="AA955" s="627"/>
      <c r="AB955" s="626">
        <v>8000</v>
      </c>
      <c r="AC955" s="625"/>
      <c r="AD955" s="625"/>
      <c r="AE955" s="627"/>
      <c r="AF955" s="627"/>
      <c r="AG955" s="627"/>
      <c r="AH955" s="627"/>
      <c r="AI955" s="627"/>
      <c r="AJ955" s="627"/>
      <c r="AK955" s="627"/>
      <c r="AL955" s="627"/>
      <c r="AM955" s="627"/>
      <c r="AN955" s="627"/>
      <c r="AO955" s="627"/>
      <c r="AP955" s="627"/>
      <c r="AQ955" s="627"/>
      <c r="AR955" s="627"/>
      <c r="AS955" s="627"/>
      <c r="AT955" s="627"/>
      <c r="AU955" s="627"/>
      <c r="AV955" s="627"/>
      <c r="AW955" s="627"/>
      <c r="AX955" s="218"/>
    </row>
    <row r="956" spans="1:50" ht="24" hidden="1" customHeight="1" x14ac:dyDescent="0.15">
      <c r="A956" s="216"/>
      <c r="B956" s="217"/>
      <c r="C956" s="625" t="s">
        <v>6881</v>
      </c>
      <c r="D956" s="625"/>
      <c r="E956" s="625" t="s">
        <v>11645</v>
      </c>
      <c r="F956" s="625" t="s">
        <v>6881</v>
      </c>
      <c r="G956" s="625" t="s">
        <v>6881</v>
      </c>
      <c r="H956" s="627"/>
      <c r="I956" s="626">
        <v>8892</v>
      </c>
      <c r="J956" s="626">
        <v>0</v>
      </c>
      <c r="K956" s="626">
        <v>0</v>
      </c>
      <c r="L956" s="625" t="s">
        <v>154</v>
      </c>
      <c r="M956" s="626">
        <v>68</v>
      </c>
      <c r="N956" s="626">
        <v>105</v>
      </c>
      <c r="O956" s="626">
        <v>7140</v>
      </c>
      <c r="P956" s="626">
        <v>1</v>
      </c>
      <c r="Q956" s="626">
        <v>0</v>
      </c>
      <c r="R956" s="626">
        <v>0</v>
      </c>
      <c r="S956" s="625" t="s">
        <v>417</v>
      </c>
      <c r="T956" s="625" t="s">
        <v>417</v>
      </c>
      <c r="U956" s="625">
        <v>2017</v>
      </c>
      <c r="V956" s="627"/>
      <c r="W956" s="627"/>
      <c r="X956" s="627"/>
      <c r="Y956" s="627"/>
      <c r="Z956" s="627"/>
      <c r="AA956" s="627"/>
      <c r="AB956" s="626">
        <v>1856</v>
      </c>
      <c r="AC956" s="625"/>
      <c r="AD956" s="625"/>
      <c r="AE956" s="627"/>
      <c r="AF956" s="627"/>
      <c r="AG956" s="627"/>
      <c r="AH956" s="627"/>
      <c r="AI956" s="627"/>
      <c r="AJ956" s="627"/>
      <c r="AK956" s="627"/>
      <c r="AL956" s="627"/>
      <c r="AM956" s="627"/>
      <c r="AN956" s="627"/>
      <c r="AO956" s="627"/>
      <c r="AP956" s="627"/>
      <c r="AQ956" s="627"/>
      <c r="AR956" s="627"/>
      <c r="AS956" s="627"/>
      <c r="AT956" s="627"/>
      <c r="AU956" s="627"/>
      <c r="AV956" s="627"/>
      <c r="AW956" s="627"/>
      <c r="AX956" s="218"/>
    </row>
    <row r="957" spans="1:50" ht="24" hidden="1" customHeight="1" x14ac:dyDescent="0.15">
      <c r="A957" s="216"/>
      <c r="B957" s="217"/>
      <c r="C957" s="625" t="s">
        <v>6881</v>
      </c>
      <c r="D957" s="625"/>
      <c r="E957" s="625" t="s">
        <v>11646</v>
      </c>
      <c r="F957" s="625" t="s">
        <v>6881</v>
      </c>
      <c r="G957" s="625" t="s">
        <v>6881</v>
      </c>
      <c r="H957" s="627"/>
      <c r="I957" s="626">
        <v>65800</v>
      </c>
      <c r="J957" s="626">
        <v>0</v>
      </c>
      <c r="K957" s="626">
        <v>0</v>
      </c>
      <c r="L957" s="625" t="s">
        <v>310</v>
      </c>
      <c r="M957" s="626">
        <v>68</v>
      </c>
      <c r="N957" s="626">
        <v>105</v>
      </c>
      <c r="O957" s="626">
        <v>7140</v>
      </c>
      <c r="P957" s="626">
        <v>1</v>
      </c>
      <c r="Q957" s="626">
        <v>0</v>
      </c>
      <c r="R957" s="626">
        <v>0</v>
      </c>
      <c r="S957" s="625" t="s">
        <v>417</v>
      </c>
      <c r="T957" s="625" t="s">
        <v>417</v>
      </c>
      <c r="U957" s="625">
        <v>2018</v>
      </c>
      <c r="V957" s="627"/>
      <c r="W957" s="627"/>
      <c r="X957" s="627"/>
      <c r="Y957" s="627"/>
      <c r="Z957" s="627"/>
      <c r="AA957" s="627"/>
      <c r="AB957" s="626">
        <v>20834</v>
      </c>
      <c r="AC957" s="625"/>
      <c r="AD957" s="625"/>
      <c r="AE957" s="627"/>
      <c r="AF957" s="627"/>
      <c r="AG957" s="627"/>
      <c r="AH957" s="627"/>
      <c r="AI957" s="627"/>
      <c r="AJ957" s="627"/>
      <c r="AK957" s="627"/>
      <c r="AL957" s="627"/>
      <c r="AM957" s="627"/>
      <c r="AN957" s="627"/>
      <c r="AO957" s="627"/>
      <c r="AP957" s="627"/>
      <c r="AQ957" s="627"/>
      <c r="AR957" s="627"/>
      <c r="AS957" s="627"/>
      <c r="AT957" s="627"/>
      <c r="AU957" s="627"/>
      <c r="AV957" s="627"/>
      <c r="AW957" s="627"/>
      <c r="AX957" s="218"/>
    </row>
    <row r="958" spans="1:50" s="1160" customFormat="1" ht="24" hidden="1" customHeight="1" x14ac:dyDescent="0.15">
      <c r="A958" s="1184"/>
      <c r="B958" s="1188" t="s">
        <v>60</v>
      </c>
      <c r="C958" s="231" t="s">
        <v>55</v>
      </c>
      <c r="D958" s="240"/>
      <c r="E958" s="545">
        <f>COUNTA(E959:E1114)</f>
        <v>156</v>
      </c>
      <c r="F958" s="240"/>
      <c r="G958" s="240"/>
      <c r="H958" s="240"/>
      <c r="I958" s="241">
        <f>SUM(I959:I1114)</f>
        <v>4098127.1</v>
      </c>
      <c r="J958" s="241">
        <f>SUM(J959:J1114)</f>
        <v>40763.920000000006</v>
      </c>
      <c r="K958" s="241">
        <f>SUM(K959:K1114)</f>
        <v>84679.349999999977</v>
      </c>
      <c r="L958" s="241"/>
      <c r="M958" s="241"/>
      <c r="N958" s="241"/>
      <c r="O958" s="241"/>
      <c r="P958" s="241">
        <f>SUM(P959:P1114)</f>
        <v>184</v>
      </c>
      <c r="Q958" s="241"/>
      <c r="R958" s="241"/>
      <c r="S958" s="231"/>
      <c r="T958" s="231"/>
      <c r="U958" s="231"/>
      <c r="V958" s="240"/>
      <c r="W958" s="240"/>
      <c r="X958" s="240"/>
      <c r="Y958" s="240"/>
      <c r="Z958" s="240"/>
      <c r="AA958" s="240"/>
      <c r="AB958" s="241"/>
      <c r="AC958" s="231"/>
      <c r="AD958" s="231"/>
      <c r="AE958" s="240"/>
      <c r="AF958" s="240"/>
      <c r="AG958" s="240"/>
      <c r="AH958" s="240"/>
      <c r="AI958" s="240"/>
      <c r="AJ958" s="240"/>
      <c r="AK958" s="240"/>
      <c r="AL958" s="240"/>
      <c r="AM958" s="240"/>
      <c r="AN958" s="240"/>
      <c r="AO958" s="240"/>
      <c r="AP958" s="240"/>
      <c r="AQ958" s="240"/>
      <c r="AR958" s="240"/>
      <c r="AS958" s="240"/>
      <c r="AT958" s="240"/>
      <c r="AU958" s="240"/>
      <c r="AV958" s="240"/>
      <c r="AW958" s="240"/>
      <c r="AX958" s="983"/>
    </row>
    <row r="959" spans="1:50" ht="24" hidden="1" customHeight="1" x14ac:dyDescent="0.15">
      <c r="A959" s="216"/>
      <c r="B959" s="217"/>
      <c r="C959" s="232" t="s">
        <v>322</v>
      </c>
      <c r="D959" s="232" t="s">
        <v>7406</v>
      </c>
      <c r="E959" s="232" t="s">
        <v>7407</v>
      </c>
      <c r="F959" s="232" t="s">
        <v>322</v>
      </c>
      <c r="G959" s="232" t="s">
        <v>325</v>
      </c>
      <c r="H959" s="148"/>
      <c r="I959" s="144">
        <v>101142</v>
      </c>
      <c r="J959" s="144">
        <v>10997</v>
      </c>
      <c r="K959" s="144">
        <v>13000</v>
      </c>
      <c r="L959" s="232" t="s">
        <v>154</v>
      </c>
      <c r="M959" s="144">
        <v>77</v>
      </c>
      <c r="N959" s="144">
        <v>95</v>
      </c>
      <c r="O959" s="144">
        <v>7315</v>
      </c>
      <c r="P959" s="144">
        <v>1</v>
      </c>
      <c r="Q959" s="144">
        <v>0</v>
      </c>
      <c r="R959" s="144">
        <v>0</v>
      </c>
      <c r="S959" s="232" t="s">
        <v>795</v>
      </c>
      <c r="T959" s="232" t="s">
        <v>500</v>
      </c>
      <c r="U959" s="232">
        <v>1981</v>
      </c>
      <c r="V959" s="148"/>
      <c r="W959" s="148"/>
      <c r="X959" s="148"/>
      <c r="Y959" s="148"/>
      <c r="Z959" s="148"/>
      <c r="AA959" s="148"/>
      <c r="AB959" s="144">
        <v>150</v>
      </c>
      <c r="AC959" s="232"/>
      <c r="AD959" s="232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218" t="s">
        <v>7408</v>
      </c>
    </row>
    <row r="960" spans="1:50" ht="24" hidden="1" customHeight="1" x14ac:dyDescent="0.15">
      <c r="A960" s="216"/>
      <c r="B960" s="217"/>
      <c r="C960" s="232" t="s">
        <v>322</v>
      </c>
      <c r="D960" s="232" t="s">
        <v>7409</v>
      </c>
      <c r="E960" s="232" t="s">
        <v>7410</v>
      </c>
      <c r="F960" s="232" t="s">
        <v>322</v>
      </c>
      <c r="G960" s="232" t="s">
        <v>325</v>
      </c>
      <c r="H960" s="148"/>
      <c r="I960" s="144">
        <v>25822</v>
      </c>
      <c r="J960" s="144"/>
      <c r="K960" s="144">
        <v>197</v>
      </c>
      <c r="L960" s="232" t="s">
        <v>154</v>
      </c>
      <c r="M960" s="144">
        <v>75</v>
      </c>
      <c r="N960" s="144">
        <v>110</v>
      </c>
      <c r="O960" s="144">
        <v>8250</v>
      </c>
      <c r="P960" s="144">
        <v>1</v>
      </c>
      <c r="Q960" s="144">
        <v>1000</v>
      </c>
      <c r="R960" s="144">
        <v>5000</v>
      </c>
      <c r="S960" s="232" t="s">
        <v>326</v>
      </c>
      <c r="T960" s="232"/>
      <c r="U960" s="232">
        <v>1993</v>
      </c>
      <c r="V960" s="148"/>
      <c r="W960" s="148"/>
      <c r="X960" s="148"/>
      <c r="Y960" s="148"/>
      <c r="Z960" s="148"/>
      <c r="AA960" s="148"/>
      <c r="AB960" s="144">
        <v>2500</v>
      </c>
      <c r="AC960" s="232"/>
      <c r="AD960" s="232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218"/>
    </row>
    <row r="961" spans="1:50" ht="24" hidden="1" customHeight="1" x14ac:dyDescent="0.15">
      <c r="A961" s="216"/>
      <c r="B961" s="217"/>
      <c r="C961" s="232" t="s">
        <v>322</v>
      </c>
      <c r="D961" s="232" t="s">
        <v>7406</v>
      </c>
      <c r="E961" s="232" t="s">
        <v>7411</v>
      </c>
      <c r="F961" s="232" t="s">
        <v>322</v>
      </c>
      <c r="G961" s="232" t="s">
        <v>325</v>
      </c>
      <c r="H961" s="148"/>
      <c r="I961" s="144">
        <v>23867</v>
      </c>
      <c r="J961" s="144">
        <v>6960</v>
      </c>
      <c r="K961" s="144">
        <v>10393</v>
      </c>
      <c r="L961" s="232" t="s">
        <v>154</v>
      </c>
      <c r="M961" s="144">
        <v>68</v>
      </c>
      <c r="N961" s="144">
        <v>105</v>
      </c>
      <c r="O961" s="144">
        <v>7140</v>
      </c>
      <c r="P961" s="144">
        <v>1</v>
      </c>
      <c r="Q961" s="144">
        <v>15071</v>
      </c>
      <c r="R961" s="144">
        <v>15071</v>
      </c>
      <c r="S961" s="232" t="s">
        <v>795</v>
      </c>
      <c r="T961" s="232" t="s">
        <v>500</v>
      </c>
      <c r="U961" s="232">
        <v>2009</v>
      </c>
      <c r="V961" s="148"/>
      <c r="W961" s="148"/>
      <c r="X961" s="148"/>
      <c r="Y961" s="148"/>
      <c r="Z961" s="148"/>
      <c r="AA961" s="148"/>
      <c r="AB961" s="144">
        <v>116800</v>
      </c>
      <c r="AC961" s="232"/>
      <c r="AD961" s="232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218"/>
    </row>
    <row r="962" spans="1:50" ht="24" hidden="1" customHeight="1" x14ac:dyDescent="0.15">
      <c r="A962" s="216"/>
      <c r="B962" s="217"/>
      <c r="C962" s="232" t="s">
        <v>322</v>
      </c>
      <c r="D962" s="232" t="s">
        <v>7406</v>
      </c>
      <c r="E962" s="232" t="s">
        <v>7412</v>
      </c>
      <c r="F962" s="232" t="s">
        <v>322</v>
      </c>
      <c r="G962" s="232" t="s">
        <v>325</v>
      </c>
      <c r="H962" s="148"/>
      <c r="I962" s="144">
        <v>10040</v>
      </c>
      <c r="J962" s="144">
        <v>161</v>
      </c>
      <c r="K962" s="144">
        <v>172</v>
      </c>
      <c r="L962" s="232" t="s">
        <v>310</v>
      </c>
      <c r="M962" s="144">
        <v>68</v>
      </c>
      <c r="N962" s="144">
        <v>105</v>
      </c>
      <c r="O962" s="144">
        <v>7140</v>
      </c>
      <c r="P962" s="144">
        <v>1</v>
      </c>
      <c r="Q962" s="144">
        <v>502</v>
      </c>
      <c r="R962" s="144">
        <v>502</v>
      </c>
      <c r="S962" s="232" t="s">
        <v>795</v>
      </c>
      <c r="T962" s="232" t="s">
        <v>500</v>
      </c>
      <c r="U962" s="232">
        <v>2009</v>
      </c>
      <c r="V962" s="148"/>
      <c r="W962" s="148"/>
      <c r="X962" s="148"/>
      <c r="Y962" s="148"/>
      <c r="Z962" s="148"/>
      <c r="AA962" s="148"/>
      <c r="AB962" s="144"/>
      <c r="AC962" s="232"/>
      <c r="AD962" s="232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218" t="s">
        <v>7413</v>
      </c>
    </row>
    <row r="963" spans="1:50" ht="24" hidden="1" customHeight="1" x14ac:dyDescent="0.15">
      <c r="A963" s="216"/>
      <c r="B963" s="217"/>
      <c r="C963" s="232" t="s">
        <v>322</v>
      </c>
      <c r="D963" s="232" t="s">
        <v>7406</v>
      </c>
      <c r="E963" s="232" t="s">
        <v>7414</v>
      </c>
      <c r="F963" s="232" t="s">
        <v>322</v>
      </c>
      <c r="G963" s="232" t="s">
        <v>325</v>
      </c>
      <c r="H963" s="148"/>
      <c r="I963" s="144">
        <v>10040</v>
      </c>
      <c r="J963" s="144">
        <v>161</v>
      </c>
      <c r="K963" s="144">
        <v>172</v>
      </c>
      <c r="L963" s="232" t="s">
        <v>154</v>
      </c>
      <c r="M963" s="144">
        <v>68</v>
      </c>
      <c r="N963" s="144">
        <v>105</v>
      </c>
      <c r="O963" s="144">
        <v>7140</v>
      </c>
      <c r="P963" s="144">
        <v>1</v>
      </c>
      <c r="Q963" s="144">
        <v>502</v>
      </c>
      <c r="R963" s="144">
        <v>502</v>
      </c>
      <c r="S963" s="232" t="s">
        <v>795</v>
      </c>
      <c r="T963" s="232" t="s">
        <v>500</v>
      </c>
      <c r="U963" s="232">
        <v>2009</v>
      </c>
      <c r="V963" s="148"/>
      <c r="W963" s="148"/>
      <c r="X963" s="148"/>
      <c r="Y963" s="148"/>
      <c r="Z963" s="148"/>
      <c r="AA963" s="148"/>
      <c r="AB963" s="144"/>
      <c r="AC963" s="232"/>
      <c r="AD963" s="232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218" t="s">
        <v>7413</v>
      </c>
    </row>
    <row r="964" spans="1:50" ht="24" hidden="1" customHeight="1" x14ac:dyDescent="0.15">
      <c r="A964" s="216"/>
      <c r="B964" s="217"/>
      <c r="C964" s="232" t="s">
        <v>322</v>
      </c>
      <c r="D964" s="232" t="s">
        <v>7406</v>
      </c>
      <c r="E964" s="232" t="s">
        <v>7415</v>
      </c>
      <c r="F964" s="232" t="s">
        <v>322</v>
      </c>
      <c r="G964" s="232" t="s">
        <v>325</v>
      </c>
      <c r="H964" s="148"/>
      <c r="I964" s="144">
        <v>10040</v>
      </c>
      <c r="J964" s="144">
        <v>161</v>
      </c>
      <c r="K964" s="144">
        <v>172</v>
      </c>
      <c r="L964" s="232" t="s">
        <v>154</v>
      </c>
      <c r="M964" s="144">
        <v>68</v>
      </c>
      <c r="N964" s="144">
        <v>105</v>
      </c>
      <c r="O964" s="144">
        <v>7140</v>
      </c>
      <c r="P964" s="144">
        <v>1</v>
      </c>
      <c r="Q964" s="144">
        <v>502</v>
      </c>
      <c r="R964" s="144">
        <v>502</v>
      </c>
      <c r="S964" s="232" t="s">
        <v>795</v>
      </c>
      <c r="T964" s="232" t="s">
        <v>500</v>
      </c>
      <c r="U964" s="232">
        <v>2009</v>
      </c>
      <c r="V964" s="148"/>
      <c r="W964" s="148"/>
      <c r="X964" s="148"/>
      <c r="Y964" s="148"/>
      <c r="Z964" s="148"/>
      <c r="AA964" s="148"/>
      <c r="AB964" s="144"/>
      <c r="AC964" s="232"/>
      <c r="AD964" s="232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218" t="s">
        <v>7413</v>
      </c>
    </row>
    <row r="965" spans="1:50" ht="24" hidden="1" customHeight="1" x14ac:dyDescent="0.15">
      <c r="A965" s="216"/>
      <c r="B965" s="217"/>
      <c r="C965" s="232" t="s">
        <v>322</v>
      </c>
      <c r="D965" s="232" t="s">
        <v>7406</v>
      </c>
      <c r="E965" s="232" t="s">
        <v>7416</v>
      </c>
      <c r="F965" s="232" t="s">
        <v>322</v>
      </c>
      <c r="G965" s="232" t="s">
        <v>325</v>
      </c>
      <c r="H965" s="148"/>
      <c r="I965" s="144">
        <v>10040</v>
      </c>
      <c r="J965" s="144">
        <v>161</v>
      </c>
      <c r="K965" s="144">
        <v>172</v>
      </c>
      <c r="L965" s="232" t="s">
        <v>310</v>
      </c>
      <c r="M965" s="144">
        <v>68</v>
      </c>
      <c r="N965" s="144">
        <v>105</v>
      </c>
      <c r="O965" s="144">
        <v>7140</v>
      </c>
      <c r="P965" s="144">
        <v>1</v>
      </c>
      <c r="Q965" s="144">
        <v>502</v>
      </c>
      <c r="R965" s="144">
        <v>502</v>
      </c>
      <c r="S965" s="232" t="s">
        <v>795</v>
      </c>
      <c r="T965" s="232" t="s">
        <v>500</v>
      </c>
      <c r="U965" s="232">
        <v>2009</v>
      </c>
      <c r="V965" s="148"/>
      <c r="W965" s="148"/>
      <c r="X965" s="148"/>
      <c r="Y965" s="148"/>
      <c r="Z965" s="148"/>
      <c r="AA965" s="148"/>
      <c r="AB965" s="144"/>
      <c r="AC965" s="232"/>
      <c r="AD965" s="232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218" t="s">
        <v>7413</v>
      </c>
    </row>
    <row r="966" spans="1:50" ht="24" hidden="1" customHeight="1" x14ac:dyDescent="0.15">
      <c r="A966" s="216"/>
      <c r="B966" s="217"/>
      <c r="C966" s="232" t="s">
        <v>322</v>
      </c>
      <c r="D966" s="232" t="s">
        <v>7406</v>
      </c>
      <c r="E966" s="232" t="s">
        <v>7417</v>
      </c>
      <c r="F966" s="232" t="s">
        <v>322</v>
      </c>
      <c r="G966" s="232" t="s">
        <v>325</v>
      </c>
      <c r="H966" s="148"/>
      <c r="I966" s="144">
        <v>10040</v>
      </c>
      <c r="J966" s="144">
        <v>4754</v>
      </c>
      <c r="K966" s="144">
        <v>4303</v>
      </c>
      <c r="L966" s="232" t="s">
        <v>310</v>
      </c>
      <c r="M966" s="144">
        <v>68</v>
      </c>
      <c r="N966" s="144">
        <v>53</v>
      </c>
      <c r="O966" s="144">
        <v>3604</v>
      </c>
      <c r="P966" s="144">
        <v>1</v>
      </c>
      <c r="Q966" s="144"/>
      <c r="R966" s="144"/>
      <c r="S966" s="232"/>
      <c r="T966" s="232" t="s">
        <v>500</v>
      </c>
      <c r="U966" s="232">
        <v>2009</v>
      </c>
      <c r="V966" s="148"/>
      <c r="W966" s="148"/>
      <c r="X966" s="148"/>
      <c r="Y966" s="148"/>
      <c r="Z966" s="148"/>
      <c r="AA966" s="148"/>
      <c r="AB966" s="144"/>
      <c r="AC966" s="232"/>
      <c r="AD966" s="232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218" t="s">
        <v>7413</v>
      </c>
    </row>
    <row r="967" spans="1:50" ht="24" hidden="1" customHeight="1" x14ac:dyDescent="0.15">
      <c r="A967" s="216"/>
      <c r="B967" s="217"/>
      <c r="C967" s="232" t="s">
        <v>322</v>
      </c>
      <c r="D967" s="232" t="s">
        <v>323</v>
      </c>
      <c r="E967" s="232" t="s">
        <v>324</v>
      </c>
      <c r="F967" s="232" t="s">
        <v>322</v>
      </c>
      <c r="G967" s="232" t="s">
        <v>325</v>
      </c>
      <c r="H967" s="148">
        <v>5</v>
      </c>
      <c r="I967" s="144">
        <v>8588</v>
      </c>
      <c r="J967" s="144">
        <v>154.80000000000001</v>
      </c>
      <c r="K967" s="144">
        <v>154.80000000000001</v>
      </c>
      <c r="L967" s="232" t="s">
        <v>310</v>
      </c>
      <c r="M967" s="144">
        <v>100</v>
      </c>
      <c r="N967" s="144">
        <v>64</v>
      </c>
      <c r="O967" s="144">
        <v>6400</v>
      </c>
      <c r="P967" s="144">
        <v>1</v>
      </c>
      <c r="Q967" s="144">
        <v>150</v>
      </c>
      <c r="R967" s="144">
        <v>150</v>
      </c>
      <c r="S967" s="232" t="s">
        <v>326</v>
      </c>
      <c r="T967" s="232" t="s">
        <v>500</v>
      </c>
      <c r="U967" s="232">
        <v>1980</v>
      </c>
      <c r="V967" s="148"/>
      <c r="W967" s="148"/>
      <c r="X967" s="148"/>
      <c r="Y967" s="148"/>
      <c r="Z967" s="148"/>
      <c r="AA967" s="148"/>
      <c r="AB967" s="144">
        <v>200</v>
      </c>
      <c r="AC967" s="232"/>
      <c r="AD967" s="232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218"/>
    </row>
    <row r="968" spans="1:50" ht="24" hidden="1" customHeight="1" x14ac:dyDescent="0.15">
      <c r="A968" s="216"/>
      <c r="B968" s="217"/>
      <c r="C968" s="232" t="s">
        <v>322</v>
      </c>
      <c r="D968" s="232"/>
      <c r="E968" s="232" t="s">
        <v>7418</v>
      </c>
      <c r="F968" s="232" t="s">
        <v>322</v>
      </c>
      <c r="G968" s="232" t="s">
        <v>7419</v>
      </c>
      <c r="H968" s="148"/>
      <c r="I968" s="144">
        <v>53166</v>
      </c>
      <c r="J968" s="144">
        <v>567.6</v>
      </c>
      <c r="K968" s="144">
        <v>1275.19</v>
      </c>
      <c r="L968" s="232" t="s">
        <v>310</v>
      </c>
      <c r="M968" s="144">
        <v>68</v>
      </c>
      <c r="N968" s="144">
        <v>105</v>
      </c>
      <c r="O968" s="144">
        <v>7140</v>
      </c>
      <c r="P968" s="144">
        <v>1</v>
      </c>
      <c r="Q968" s="144">
        <v>374</v>
      </c>
      <c r="R968" s="144">
        <v>5000</v>
      </c>
      <c r="S968" s="232" t="s">
        <v>795</v>
      </c>
      <c r="T968" s="232" t="s">
        <v>500</v>
      </c>
      <c r="U968" s="232">
        <v>2010</v>
      </c>
      <c r="V968" s="148"/>
      <c r="W968" s="148"/>
      <c r="X968" s="148"/>
      <c r="Y968" s="148"/>
      <c r="Z968" s="148"/>
      <c r="AA968" s="148"/>
      <c r="AB968" s="144">
        <v>206</v>
      </c>
      <c r="AC968" s="232"/>
      <c r="AD968" s="232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218"/>
    </row>
    <row r="969" spans="1:50" ht="24" hidden="1" customHeight="1" x14ac:dyDescent="0.15">
      <c r="A969" s="216"/>
      <c r="B969" s="217"/>
      <c r="C969" s="232" t="s">
        <v>322</v>
      </c>
      <c r="D969" s="232"/>
      <c r="E969" s="232" t="s">
        <v>7420</v>
      </c>
      <c r="F969" s="232" t="s">
        <v>322</v>
      </c>
      <c r="G969" s="232" t="s">
        <v>7421</v>
      </c>
      <c r="H969" s="148"/>
      <c r="I969" s="144">
        <v>30092</v>
      </c>
      <c r="J969" s="144">
        <v>110</v>
      </c>
      <c r="K969" s="144">
        <v>110</v>
      </c>
      <c r="L969" s="232" t="s">
        <v>310</v>
      </c>
      <c r="M969" s="144">
        <v>70</v>
      </c>
      <c r="N969" s="144">
        <v>105</v>
      </c>
      <c r="O969" s="144">
        <v>7350</v>
      </c>
      <c r="P969" s="144">
        <v>1</v>
      </c>
      <c r="Q969" s="144">
        <v>316</v>
      </c>
      <c r="R969" s="144">
        <v>316</v>
      </c>
      <c r="S969" s="232" t="s">
        <v>795</v>
      </c>
      <c r="T969" s="232" t="s">
        <v>500</v>
      </c>
      <c r="U969" s="232">
        <v>2012</v>
      </c>
      <c r="V969" s="148"/>
      <c r="W969" s="148"/>
      <c r="X969" s="148"/>
      <c r="Y969" s="148"/>
      <c r="Z969" s="148"/>
      <c r="AA969" s="148"/>
      <c r="AB969" s="144">
        <v>12900</v>
      </c>
      <c r="AC969" s="232"/>
      <c r="AD969" s="232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218"/>
    </row>
    <row r="970" spans="1:50" ht="24" hidden="1" customHeight="1" x14ac:dyDescent="0.15">
      <c r="A970" s="216"/>
      <c r="B970" s="217"/>
      <c r="C970" s="232" t="s">
        <v>322</v>
      </c>
      <c r="D970" s="232"/>
      <c r="E970" s="232" t="s">
        <v>7422</v>
      </c>
      <c r="F970" s="232" t="s">
        <v>322</v>
      </c>
      <c r="G970" s="232" t="s">
        <v>7423</v>
      </c>
      <c r="H970" s="148"/>
      <c r="I970" s="144">
        <v>31800</v>
      </c>
      <c r="J970" s="144"/>
      <c r="K970" s="144"/>
      <c r="L970" s="232" t="s">
        <v>310</v>
      </c>
      <c r="M970" s="144">
        <v>65</v>
      </c>
      <c r="N970" s="144">
        <v>100</v>
      </c>
      <c r="O970" s="144">
        <v>6500</v>
      </c>
      <c r="P970" s="144">
        <v>1</v>
      </c>
      <c r="Q970" s="144"/>
      <c r="R970" s="144"/>
      <c r="S970" s="232"/>
      <c r="T970" s="232"/>
      <c r="U970" s="232">
        <v>1995</v>
      </c>
      <c r="V970" s="148"/>
      <c r="W970" s="148"/>
      <c r="X970" s="148"/>
      <c r="Y970" s="148"/>
      <c r="Z970" s="148"/>
      <c r="AA970" s="148"/>
      <c r="AB970" s="144"/>
      <c r="AC970" s="232"/>
      <c r="AD970" s="232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218"/>
    </row>
    <row r="971" spans="1:50" ht="24" hidden="1" customHeight="1" x14ac:dyDescent="0.15">
      <c r="A971" s="216"/>
      <c r="B971" s="217"/>
      <c r="C971" s="232" t="s">
        <v>322</v>
      </c>
      <c r="D971" s="232"/>
      <c r="E971" s="232" t="s">
        <v>7424</v>
      </c>
      <c r="F971" s="232" t="s">
        <v>322</v>
      </c>
      <c r="G971" s="232" t="s">
        <v>7425</v>
      </c>
      <c r="H971" s="148"/>
      <c r="I971" s="144">
        <v>16550</v>
      </c>
      <c r="J971" s="144"/>
      <c r="K971" s="144"/>
      <c r="L971" s="232" t="s">
        <v>310</v>
      </c>
      <c r="M971" s="144">
        <v>71</v>
      </c>
      <c r="N971" s="144">
        <v>105</v>
      </c>
      <c r="O971" s="144">
        <v>7455</v>
      </c>
      <c r="P971" s="144">
        <v>1</v>
      </c>
      <c r="Q971" s="144"/>
      <c r="R971" s="144"/>
      <c r="S971" s="232"/>
      <c r="T971" s="232"/>
      <c r="U971" s="232">
        <v>1988</v>
      </c>
      <c r="V971" s="148"/>
      <c r="W971" s="148"/>
      <c r="X971" s="148"/>
      <c r="Y971" s="148"/>
      <c r="Z971" s="148"/>
      <c r="AA971" s="148"/>
      <c r="AB971" s="144">
        <v>275</v>
      </c>
      <c r="AC971" s="232"/>
      <c r="AD971" s="232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218"/>
    </row>
    <row r="972" spans="1:50" ht="24" hidden="1" customHeight="1" x14ac:dyDescent="0.15">
      <c r="A972" s="216"/>
      <c r="B972" s="217"/>
      <c r="C972" s="232" t="s">
        <v>322</v>
      </c>
      <c r="D972" s="232"/>
      <c r="E972" s="232" t="s">
        <v>7426</v>
      </c>
      <c r="F972" s="232" t="s">
        <v>322</v>
      </c>
      <c r="G972" s="232" t="s">
        <v>7427</v>
      </c>
      <c r="H972" s="148"/>
      <c r="I972" s="144">
        <v>26338</v>
      </c>
      <c r="J972" s="144">
        <v>335.9</v>
      </c>
      <c r="K972" s="144">
        <v>241.98</v>
      </c>
      <c r="L972" s="232" t="s">
        <v>310</v>
      </c>
      <c r="M972" s="144">
        <v>70</v>
      </c>
      <c r="N972" s="144">
        <v>108</v>
      </c>
      <c r="O972" s="144">
        <v>7560</v>
      </c>
      <c r="P972" s="144">
        <v>1</v>
      </c>
      <c r="Q972" s="144">
        <v>252</v>
      </c>
      <c r="R972" s="144">
        <v>252</v>
      </c>
      <c r="S972" s="232" t="s">
        <v>795</v>
      </c>
      <c r="T972" s="232" t="s">
        <v>500</v>
      </c>
      <c r="U972" s="232">
        <v>2010</v>
      </c>
      <c r="V972" s="148"/>
      <c r="W972" s="148"/>
      <c r="X972" s="148"/>
      <c r="Y972" s="148"/>
      <c r="Z972" s="148"/>
      <c r="AA972" s="148"/>
      <c r="AB972" s="144">
        <v>7800</v>
      </c>
      <c r="AC972" s="232"/>
      <c r="AD972" s="232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218"/>
    </row>
    <row r="973" spans="1:50" ht="24" hidden="1" customHeight="1" x14ac:dyDescent="0.15">
      <c r="A973" s="216"/>
      <c r="B973" s="217"/>
      <c r="C973" s="232" t="s">
        <v>322</v>
      </c>
      <c r="D973" s="232" t="s">
        <v>7428</v>
      </c>
      <c r="E973" s="232" t="s">
        <v>7429</v>
      </c>
      <c r="F973" s="232" t="s">
        <v>322</v>
      </c>
      <c r="G973" s="232" t="s">
        <v>7430</v>
      </c>
      <c r="H973" s="148">
        <v>1</v>
      </c>
      <c r="I973" s="144">
        <v>25884</v>
      </c>
      <c r="J973" s="144">
        <v>242</v>
      </c>
      <c r="K973" s="144">
        <v>484</v>
      </c>
      <c r="L973" s="232" t="s">
        <v>310</v>
      </c>
      <c r="M973" s="144">
        <v>65</v>
      </c>
      <c r="N973" s="144">
        <v>100</v>
      </c>
      <c r="O973" s="144">
        <v>6500</v>
      </c>
      <c r="P973" s="144">
        <v>1</v>
      </c>
      <c r="Q973" s="144">
        <v>200</v>
      </c>
      <c r="R973" s="144">
        <v>500</v>
      </c>
      <c r="S973" s="232" t="s">
        <v>326</v>
      </c>
      <c r="T973" s="232" t="s">
        <v>500</v>
      </c>
      <c r="U973" s="232">
        <v>1998</v>
      </c>
      <c r="V973" s="148">
        <v>1631359</v>
      </c>
      <c r="W973" s="148">
        <v>1000000</v>
      </c>
      <c r="X973" s="148"/>
      <c r="Y973" s="148"/>
      <c r="Z973" s="148"/>
      <c r="AA973" s="148"/>
      <c r="AB973" s="144">
        <v>2631</v>
      </c>
      <c r="AC973" s="232"/>
      <c r="AD973" s="232"/>
      <c r="AE973" s="148"/>
      <c r="AF973" s="148"/>
      <c r="AG973" s="148"/>
      <c r="AH973" s="148"/>
      <c r="AI973" s="148"/>
      <c r="AJ973" s="148"/>
      <c r="AK973" s="148" t="s">
        <v>1640</v>
      </c>
      <c r="AL973" s="148">
        <v>1</v>
      </c>
      <c r="AM973" s="148">
        <v>66</v>
      </c>
      <c r="AN973" s="148" t="s">
        <v>7431</v>
      </c>
      <c r="AO973" s="148" t="s">
        <v>7432</v>
      </c>
      <c r="AP973" s="148" t="s">
        <v>4827</v>
      </c>
      <c r="AQ973" s="148" t="s">
        <v>1585</v>
      </c>
      <c r="AR973" s="148">
        <v>706</v>
      </c>
      <c r="AS973" s="148" t="s">
        <v>183</v>
      </c>
      <c r="AT973" s="148" t="s">
        <v>7432</v>
      </c>
      <c r="AU973" s="148"/>
      <c r="AV973" s="148"/>
      <c r="AW973" s="148"/>
      <c r="AX973" s="218"/>
    </row>
    <row r="974" spans="1:50" ht="24" hidden="1" customHeight="1" x14ac:dyDescent="0.15">
      <c r="A974" s="216"/>
      <c r="B974" s="217"/>
      <c r="C974" s="232" t="s">
        <v>322</v>
      </c>
      <c r="D974" s="232" t="s">
        <v>7433</v>
      </c>
      <c r="E974" s="232" t="s">
        <v>7434</v>
      </c>
      <c r="F974" s="232" t="s">
        <v>322</v>
      </c>
      <c r="G974" s="232" t="s">
        <v>322</v>
      </c>
      <c r="H974" s="148" t="s">
        <v>3500</v>
      </c>
      <c r="I974" s="144">
        <v>16469</v>
      </c>
      <c r="J974" s="144">
        <v>326</v>
      </c>
      <c r="K974" s="144">
        <v>498</v>
      </c>
      <c r="L974" s="232" t="s">
        <v>310</v>
      </c>
      <c r="M974" s="144">
        <v>76</v>
      </c>
      <c r="N974" s="144">
        <v>98</v>
      </c>
      <c r="O974" s="144">
        <v>7448</v>
      </c>
      <c r="P974" s="144">
        <v>1</v>
      </c>
      <c r="Q974" s="144">
        <v>30</v>
      </c>
      <c r="R974" s="144">
        <v>200</v>
      </c>
      <c r="S974" s="232" t="s">
        <v>185</v>
      </c>
      <c r="T974" s="232" t="s">
        <v>500</v>
      </c>
      <c r="U974" s="232">
        <v>2002</v>
      </c>
      <c r="V974" s="148">
        <v>0</v>
      </c>
      <c r="W974" s="148"/>
      <c r="X974" s="148"/>
      <c r="Y974" s="148"/>
      <c r="Z974" s="148"/>
      <c r="AA974" s="148"/>
      <c r="AB974" s="144">
        <v>1500</v>
      </c>
      <c r="AC974" s="232">
        <v>2002</v>
      </c>
      <c r="AD974" s="232">
        <v>2003</v>
      </c>
      <c r="AE974" s="148"/>
      <c r="AF974" s="148"/>
      <c r="AG974" s="148"/>
      <c r="AH974" s="148"/>
      <c r="AI974" s="148"/>
      <c r="AJ974" s="148"/>
      <c r="AK974" s="148" t="s">
        <v>780</v>
      </c>
      <c r="AL974" s="148">
        <v>1</v>
      </c>
      <c r="AM974" s="148">
        <v>420</v>
      </c>
      <c r="AN974" s="148" t="s">
        <v>7435</v>
      </c>
      <c r="AO974" s="148"/>
      <c r="AP974" s="148" t="s">
        <v>687</v>
      </c>
      <c r="AQ974" s="148">
        <v>2</v>
      </c>
      <c r="AR974" s="148">
        <v>1000</v>
      </c>
      <c r="AS974" s="148"/>
      <c r="AT974" s="148"/>
      <c r="AU974" s="148"/>
      <c r="AV974" s="148"/>
      <c r="AW974" s="148"/>
      <c r="AX974" s="218" t="s">
        <v>7436</v>
      </c>
    </row>
    <row r="975" spans="1:50" ht="24" hidden="1" customHeight="1" x14ac:dyDescent="0.15">
      <c r="A975" s="216"/>
      <c r="B975" s="217"/>
      <c r="C975" s="232" t="s">
        <v>322</v>
      </c>
      <c r="D975" s="232"/>
      <c r="E975" s="232" t="s">
        <v>7437</v>
      </c>
      <c r="F975" s="232" t="s">
        <v>322</v>
      </c>
      <c r="G975" s="232" t="s">
        <v>322</v>
      </c>
      <c r="H975" s="148"/>
      <c r="I975" s="144">
        <v>16331</v>
      </c>
      <c r="J975" s="144">
        <v>537</v>
      </c>
      <c r="K975" s="144">
        <v>935</v>
      </c>
      <c r="L975" s="232" t="s">
        <v>310</v>
      </c>
      <c r="M975" s="144">
        <v>72</v>
      </c>
      <c r="N975" s="144">
        <v>109</v>
      </c>
      <c r="O975" s="144">
        <v>7848</v>
      </c>
      <c r="P975" s="144">
        <v>1</v>
      </c>
      <c r="Q975" s="144">
        <v>516</v>
      </c>
      <c r="R975" s="144">
        <v>516</v>
      </c>
      <c r="S975" s="232" t="s">
        <v>7438</v>
      </c>
      <c r="T975" s="232" t="s">
        <v>500</v>
      </c>
      <c r="U975" s="232">
        <v>1997</v>
      </c>
      <c r="V975" s="148"/>
      <c r="W975" s="148"/>
      <c r="X975" s="148"/>
      <c r="Y975" s="148"/>
      <c r="Z975" s="148"/>
      <c r="AA975" s="148"/>
      <c r="AB975" s="144">
        <v>217</v>
      </c>
      <c r="AC975" s="232"/>
      <c r="AD975" s="232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218"/>
    </row>
    <row r="976" spans="1:50" ht="24" hidden="1" customHeight="1" x14ac:dyDescent="0.15">
      <c r="A976" s="216"/>
      <c r="B976" s="217"/>
      <c r="C976" s="232" t="s">
        <v>322</v>
      </c>
      <c r="D976" s="232"/>
      <c r="E976" s="232" t="s">
        <v>7439</v>
      </c>
      <c r="F976" s="232" t="s">
        <v>322</v>
      </c>
      <c r="G976" s="232" t="s">
        <v>322</v>
      </c>
      <c r="H976" s="148"/>
      <c r="I976" s="144">
        <v>14617</v>
      </c>
      <c r="J976" s="144">
        <v>1018</v>
      </c>
      <c r="K976" s="144">
        <v>1018</v>
      </c>
      <c r="L976" s="232" t="s">
        <v>310</v>
      </c>
      <c r="M976" s="144">
        <v>71</v>
      </c>
      <c r="N976" s="144">
        <v>110</v>
      </c>
      <c r="O976" s="144">
        <v>7810</v>
      </c>
      <c r="P976" s="144">
        <v>1</v>
      </c>
      <c r="Q976" s="144">
        <v>560</v>
      </c>
      <c r="R976" s="144">
        <v>560</v>
      </c>
      <c r="S976" s="232" t="s">
        <v>7438</v>
      </c>
      <c r="T976" s="232" t="s">
        <v>500</v>
      </c>
      <c r="U976" s="232">
        <v>2009</v>
      </c>
      <c r="V976" s="148"/>
      <c r="W976" s="148"/>
      <c r="X976" s="148"/>
      <c r="Y976" s="148"/>
      <c r="Z976" s="148"/>
      <c r="AA976" s="148"/>
      <c r="AB976" s="144">
        <v>4300</v>
      </c>
      <c r="AC976" s="232"/>
      <c r="AD976" s="232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218"/>
    </row>
    <row r="977" spans="1:50" ht="24" hidden="1" customHeight="1" x14ac:dyDescent="0.15">
      <c r="A977" s="216"/>
      <c r="B977" s="217"/>
      <c r="C977" s="232" t="s">
        <v>322</v>
      </c>
      <c r="D977" s="232"/>
      <c r="E977" s="232" t="s">
        <v>7440</v>
      </c>
      <c r="F977" s="232" t="s">
        <v>322</v>
      </c>
      <c r="G977" s="232" t="s">
        <v>322</v>
      </c>
      <c r="H977" s="148"/>
      <c r="I977" s="144">
        <v>29014</v>
      </c>
      <c r="J977" s="144"/>
      <c r="K977" s="144"/>
      <c r="L977" s="232" t="s">
        <v>330</v>
      </c>
      <c r="M977" s="144">
        <v>75</v>
      </c>
      <c r="N977" s="144">
        <v>115</v>
      </c>
      <c r="O977" s="144">
        <v>8625</v>
      </c>
      <c r="P977" s="144">
        <v>1</v>
      </c>
      <c r="Q977" s="144"/>
      <c r="R977" s="144"/>
      <c r="S977" s="232"/>
      <c r="T977" s="232"/>
      <c r="U977" s="232">
        <v>2010</v>
      </c>
      <c r="V977" s="148"/>
      <c r="W977" s="148"/>
      <c r="X977" s="148"/>
      <c r="Y977" s="148"/>
      <c r="Z977" s="148"/>
      <c r="AA977" s="148"/>
      <c r="AB977" s="144"/>
      <c r="AC977" s="232"/>
      <c r="AD977" s="232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218"/>
    </row>
    <row r="978" spans="1:50" ht="24" hidden="1" customHeight="1" x14ac:dyDescent="0.15">
      <c r="A978" s="216"/>
      <c r="B978" s="217"/>
      <c r="C978" s="232" t="s">
        <v>322</v>
      </c>
      <c r="D978" s="232"/>
      <c r="E978" s="232" t="s">
        <v>7441</v>
      </c>
      <c r="F978" s="232" t="s">
        <v>322</v>
      </c>
      <c r="G978" s="232" t="s">
        <v>322</v>
      </c>
      <c r="H978" s="148"/>
      <c r="I978" s="144">
        <v>7648</v>
      </c>
      <c r="J978" s="144"/>
      <c r="K978" s="144"/>
      <c r="L978" s="232" t="s">
        <v>310</v>
      </c>
      <c r="M978" s="144">
        <v>68</v>
      </c>
      <c r="N978" s="144">
        <v>114</v>
      </c>
      <c r="O978" s="144">
        <v>7752</v>
      </c>
      <c r="P978" s="144">
        <v>1</v>
      </c>
      <c r="Q978" s="144"/>
      <c r="R978" s="144"/>
      <c r="S978" s="232"/>
      <c r="T978" s="232"/>
      <c r="U978" s="232">
        <v>2013</v>
      </c>
      <c r="V978" s="148"/>
      <c r="W978" s="148"/>
      <c r="X978" s="148"/>
      <c r="Y978" s="148"/>
      <c r="Z978" s="148"/>
      <c r="AA978" s="148"/>
      <c r="AB978" s="144"/>
      <c r="AC978" s="232"/>
      <c r="AD978" s="232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218"/>
    </row>
    <row r="979" spans="1:50" ht="24" hidden="1" customHeight="1" x14ac:dyDescent="0.15">
      <c r="A979" s="216"/>
      <c r="B979" s="217"/>
      <c r="C979" s="232" t="s">
        <v>322</v>
      </c>
      <c r="D979" s="232"/>
      <c r="E979" s="232" t="s">
        <v>7442</v>
      </c>
      <c r="F979" s="232" t="s">
        <v>322</v>
      </c>
      <c r="G979" s="232" t="s">
        <v>322</v>
      </c>
      <c r="H979" s="148"/>
      <c r="I979" s="144">
        <v>15060</v>
      </c>
      <c r="J979" s="144"/>
      <c r="K979" s="144"/>
      <c r="L979" s="232" t="s">
        <v>330</v>
      </c>
      <c r="M979" s="144">
        <v>67</v>
      </c>
      <c r="N979" s="144">
        <v>103</v>
      </c>
      <c r="O979" s="144">
        <v>6901</v>
      </c>
      <c r="P979" s="144">
        <v>1</v>
      </c>
      <c r="Q979" s="144"/>
      <c r="R979" s="144"/>
      <c r="S979" s="232"/>
      <c r="T979" s="232"/>
      <c r="U979" s="232">
        <v>2010</v>
      </c>
      <c r="V979" s="148"/>
      <c r="W979" s="148"/>
      <c r="X979" s="148"/>
      <c r="Y979" s="148"/>
      <c r="Z979" s="148"/>
      <c r="AA979" s="148"/>
      <c r="AB979" s="144"/>
      <c r="AC979" s="232"/>
      <c r="AD979" s="232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218"/>
    </row>
    <row r="980" spans="1:50" ht="24" hidden="1" customHeight="1" x14ac:dyDescent="0.15">
      <c r="A980" s="216"/>
      <c r="B980" s="217"/>
      <c r="C980" s="232" t="s">
        <v>322</v>
      </c>
      <c r="D980" s="232"/>
      <c r="E980" s="232" t="s">
        <v>7443</v>
      </c>
      <c r="F980" s="232" t="s">
        <v>322</v>
      </c>
      <c r="G980" s="232" t="s">
        <v>322</v>
      </c>
      <c r="H980" s="148"/>
      <c r="I980" s="144">
        <v>6800</v>
      </c>
      <c r="J980" s="144"/>
      <c r="K980" s="144"/>
      <c r="L980" s="232" t="s">
        <v>330</v>
      </c>
      <c r="M980" s="144">
        <v>73</v>
      </c>
      <c r="N980" s="144">
        <v>110</v>
      </c>
      <c r="O980" s="144">
        <v>6800</v>
      </c>
      <c r="P980" s="144">
        <v>1</v>
      </c>
      <c r="Q980" s="144"/>
      <c r="R980" s="144"/>
      <c r="S980" s="232"/>
      <c r="T980" s="232"/>
      <c r="U980" s="232">
        <v>2011</v>
      </c>
      <c r="V980" s="148"/>
      <c r="W980" s="148"/>
      <c r="X980" s="148"/>
      <c r="Y980" s="148"/>
      <c r="Z980" s="148"/>
      <c r="AA980" s="148"/>
      <c r="AB980" s="144"/>
      <c r="AC980" s="232"/>
      <c r="AD980" s="232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218"/>
    </row>
    <row r="981" spans="1:50" ht="24" hidden="1" customHeight="1" x14ac:dyDescent="0.15">
      <c r="A981" s="216"/>
      <c r="B981" s="217"/>
      <c r="C981" s="232" t="s">
        <v>322</v>
      </c>
      <c r="D981" s="232"/>
      <c r="E981" s="232" t="s">
        <v>7444</v>
      </c>
      <c r="F981" s="232" t="s">
        <v>322</v>
      </c>
      <c r="G981" s="232" t="s">
        <v>322</v>
      </c>
      <c r="H981" s="148"/>
      <c r="I981" s="144">
        <v>8030</v>
      </c>
      <c r="J981" s="144"/>
      <c r="K981" s="144"/>
      <c r="L981" s="232" t="s">
        <v>330</v>
      </c>
      <c r="M981" s="144">
        <v>68</v>
      </c>
      <c r="N981" s="144">
        <v>118</v>
      </c>
      <c r="O981" s="144">
        <v>8024</v>
      </c>
      <c r="P981" s="144">
        <v>1</v>
      </c>
      <c r="Q981" s="144"/>
      <c r="R981" s="144"/>
      <c r="S981" s="232"/>
      <c r="T981" s="232"/>
      <c r="U981" s="232">
        <v>2011</v>
      </c>
      <c r="V981" s="148"/>
      <c r="W981" s="148"/>
      <c r="X981" s="148"/>
      <c r="Y981" s="148"/>
      <c r="Z981" s="148"/>
      <c r="AA981" s="148"/>
      <c r="AB981" s="144"/>
      <c r="AC981" s="232"/>
      <c r="AD981" s="232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218"/>
    </row>
    <row r="982" spans="1:50" ht="24" hidden="1" customHeight="1" x14ac:dyDescent="0.15">
      <c r="A982" s="216"/>
      <c r="B982" s="217"/>
      <c r="C982" s="232" t="s">
        <v>322</v>
      </c>
      <c r="D982" s="232"/>
      <c r="E982" s="232" t="s">
        <v>10569</v>
      </c>
      <c r="F982" s="232" t="s">
        <v>322</v>
      </c>
      <c r="G982" s="232" t="s">
        <v>322</v>
      </c>
      <c r="H982" s="148"/>
      <c r="I982" s="144">
        <v>18011</v>
      </c>
      <c r="J982" s="144"/>
      <c r="K982" s="144"/>
      <c r="L982" s="232" t="s">
        <v>310</v>
      </c>
      <c r="M982" s="144">
        <v>77</v>
      </c>
      <c r="N982" s="144">
        <v>45</v>
      </c>
      <c r="O982" s="144">
        <v>3465</v>
      </c>
      <c r="P982" s="144">
        <v>1</v>
      </c>
      <c r="Q982" s="144"/>
      <c r="R982" s="144"/>
      <c r="S982" s="232"/>
      <c r="T982" s="232"/>
      <c r="U982" s="232">
        <v>2017</v>
      </c>
      <c r="V982" s="148"/>
      <c r="W982" s="148"/>
      <c r="X982" s="148"/>
      <c r="Y982" s="148"/>
      <c r="Z982" s="148"/>
      <c r="AA982" s="148"/>
      <c r="AB982" s="144"/>
      <c r="AC982" s="232"/>
      <c r="AD982" s="232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218"/>
    </row>
    <row r="983" spans="1:50" ht="24" hidden="1" customHeight="1" x14ac:dyDescent="0.15">
      <c r="A983" s="216"/>
      <c r="B983" s="217"/>
      <c r="C983" s="232" t="s">
        <v>322</v>
      </c>
      <c r="D983" s="232"/>
      <c r="E983" s="232" t="s">
        <v>11595</v>
      </c>
      <c r="F983" s="232" t="s">
        <v>322</v>
      </c>
      <c r="G983" s="232" t="s">
        <v>322</v>
      </c>
      <c r="H983" s="148"/>
      <c r="I983" s="144">
        <v>17357</v>
      </c>
      <c r="J983" s="144">
        <v>84.27</v>
      </c>
      <c r="K983" s="144">
        <v>84.27</v>
      </c>
      <c r="L983" s="232" t="s">
        <v>310</v>
      </c>
      <c r="M983" s="144">
        <v>61</v>
      </c>
      <c r="N983" s="144">
        <v>91</v>
      </c>
      <c r="O983" s="144">
        <v>5551</v>
      </c>
      <c r="P983" s="144">
        <v>1</v>
      </c>
      <c r="Q983" s="144"/>
      <c r="R983" s="144"/>
      <c r="S983" s="232"/>
      <c r="T983" s="232"/>
      <c r="U983" s="232">
        <v>2018</v>
      </c>
      <c r="V983" s="148"/>
      <c r="W983" s="148"/>
      <c r="X983" s="148"/>
      <c r="Y983" s="148"/>
      <c r="Z983" s="148"/>
      <c r="AA983" s="148"/>
      <c r="AB983" s="144">
        <v>7100</v>
      </c>
      <c r="AC983" s="232"/>
      <c r="AD983" s="232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218"/>
    </row>
    <row r="984" spans="1:50" ht="24" hidden="1" customHeight="1" x14ac:dyDescent="0.15">
      <c r="A984" s="216"/>
      <c r="B984" s="217"/>
      <c r="C984" s="232" t="s">
        <v>322</v>
      </c>
      <c r="D984" s="232"/>
      <c r="E984" s="232" t="s">
        <v>15096</v>
      </c>
      <c r="F984" s="232" t="s">
        <v>322</v>
      </c>
      <c r="G984" s="232" t="s">
        <v>322</v>
      </c>
      <c r="H984" s="148"/>
      <c r="I984" s="144">
        <v>14085</v>
      </c>
      <c r="J984" s="144">
        <v>179</v>
      </c>
      <c r="K984" s="144"/>
      <c r="L984" s="232" t="s">
        <v>310</v>
      </c>
      <c r="M984" s="144">
        <v>100</v>
      </c>
      <c r="N984" s="144">
        <v>68</v>
      </c>
      <c r="O984" s="144">
        <v>6800</v>
      </c>
      <c r="P984" s="144">
        <v>1</v>
      </c>
      <c r="Q984" s="144"/>
      <c r="R984" s="144"/>
      <c r="S984" s="232"/>
      <c r="T984" s="232"/>
      <c r="U984" s="232">
        <v>2009</v>
      </c>
      <c r="V984" s="148"/>
      <c r="W984" s="148"/>
      <c r="X984" s="148"/>
      <c r="Y984" s="148"/>
      <c r="Z984" s="148"/>
      <c r="AA984" s="148"/>
      <c r="AB984" s="144"/>
      <c r="AC984" s="232"/>
      <c r="AD984" s="232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218"/>
    </row>
    <row r="985" spans="1:50" ht="24" hidden="1" customHeight="1" x14ac:dyDescent="0.15">
      <c r="A985" s="216"/>
      <c r="B985" s="217"/>
      <c r="C985" s="232" t="s">
        <v>322</v>
      </c>
      <c r="D985" s="232"/>
      <c r="E985" s="232" t="s">
        <v>16434</v>
      </c>
      <c r="F985" s="232" t="s">
        <v>322</v>
      </c>
      <c r="G985" s="232" t="s">
        <v>322</v>
      </c>
      <c r="H985" s="148"/>
      <c r="I985" s="144">
        <v>11850</v>
      </c>
      <c r="J985" s="144"/>
      <c r="K985" s="144"/>
      <c r="L985" s="232" t="s">
        <v>310</v>
      </c>
      <c r="M985" s="144">
        <v>98</v>
      </c>
      <c r="N985" s="144">
        <v>51.3</v>
      </c>
      <c r="O985" s="144">
        <v>5021</v>
      </c>
      <c r="P985" s="144">
        <v>1</v>
      </c>
      <c r="Q985" s="144"/>
      <c r="R985" s="144"/>
      <c r="S985" s="232" t="s">
        <v>16435</v>
      </c>
      <c r="T985" s="232"/>
      <c r="U985" s="232">
        <v>2021</v>
      </c>
      <c r="V985" s="148"/>
      <c r="W985" s="148"/>
      <c r="X985" s="148"/>
      <c r="Y985" s="148"/>
      <c r="Z985" s="148"/>
      <c r="AA985" s="148"/>
      <c r="AB985" s="144">
        <v>6400</v>
      </c>
      <c r="AC985" s="232"/>
      <c r="AD985" s="232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218"/>
    </row>
    <row r="986" spans="1:50" ht="24" hidden="1" customHeight="1" x14ac:dyDescent="0.15">
      <c r="A986" s="216"/>
      <c r="B986" s="217"/>
      <c r="C986" s="232" t="s">
        <v>7294</v>
      </c>
      <c r="D986" s="232" t="s">
        <v>7296</v>
      </c>
      <c r="E986" s="232" t="s">
        <v>7445</v>
      </c>
      <c r="F986" s="232" t="s">
        <v>7294</v>
      </c>
      <c r="G986" s="232" t="s">
        <v>7294</v>
      </c>
      <c r="H986" s="148"/>
      <c r="I986" s="144">
        <v>11308</v>
      </c>
      <c r="J986" s="144">
        <v>187</v>
      </c>
      <c r="K986" s="144">
        <v>320</v>
      </c>
      <c r="L986" s="232" t="s">
        <v>310</v>
      </c>
      <c r="M986" s="144">
        <v>77</v>
      </c>
      <c r="N986" s="144">
        <v>111</v>
      </c>
      <c r="O986" s="144">
        <v>8547</v>
      </c>
      <c r="P986" s="144">
        <v>1</v>
      </c>
      <c r="Q986" s="144">
        <v>2416</v>
      </c>
      <c r="R986" s="144">
        <v>2500</v>
      </c>
      <c r="S986" s="232" t="s">
        <v>499</v>
      </c>
      <c r="T986" s="232" t="s">
        <v>1276</v>
      </c>
      <c r="U986" s="232">
        <v>2005</v>
      </c>
      <c r="V986" s="148"/>
      <c r="W986" s="148"/>
      <c r="X986" s="148"/>
      <c r="Y986" s="148"/>
      <c r="Z986" s="148"/>
      <c r="AA986" s="148"/>
      <c r="AB986" s="144">
        <v>5400</v>
      </c>
      <c r="AC986" s="232"/>
      <c r="AD986" s="232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218"/>
    </row>
    <row r="987" spans="1:50" ht="24" hidden="1" customHeight="1" x14ac:dyDescent="0.15">
      <c r="A987" s="216"/>
      <c r="B987" s="217"/>
      <c r="C987" s="232" t="s">
        <v>7294</v>
      </c>
      <c r="D987" s="232"/>
      <c r="E987" s="232" t="s">
        <v>7446</v>
      </c>
      <c r="F987" s="232" t="s">
        <v>7294</v>
      </c>
      <c r="G987" s="232" t="s">
        <v>7294</v>
      </c>
      <c r="H987" s="148"/>
      <c r="I987" s="144">
        <v>65070</v>
      </c>
      <c r="J987" s="144">
        <v>352</v>
      </c>
      <c r="K987" s="144">
        <v>352</v>
      </c>
      <c r="L987" s="232" t="s">
        <v>7447</v>
      </c>
      <c r="M987" s="144">
        <v>68</v>
      </c>
      <c r="N987" s="144">
        <v>105</v>
      </c>
      <c r="O987" s="144">
        <v>23300</v>
      </c>
      <c r="P987" s="144">
        <v>3</v>
      </c>
      <c r="Q987" s="144">
        <v>1684</v>
      </c>
      <c r="R987" s="144">
        <v>2000</v>
      </c>
      <c r="S987" s="232" t="s">
        <v>499</v>
      </c>
      <c r="T987" s="232" t="s">
        <v>500</v>
      </c>
      <c r="U987" s="232">
        <v>2008</v>
      </c>
      <c r="V987" s="148"/>
      <c r="W987" s="148"/>
      <c r="X987" s="148"/>
      <c r="Y987" s="148"/>
      <c r="Z987" s="148"/>
      <c r="AA987" s="148"/>
      <c r="AB987" s="144">
        <v>5500</v>
      </c>
      <c r="AC987" s="232"/>
      <c r="AD987" s="232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218"/>
    </row>
    <row r="988" spans="1:50" ht="24" hidden="1" customHeight="1" x14ac:dyDescent="0.15">
      <c r="A988" s="216"/>
      <c r="B988" s="217"/>
      <c r="C988" s="232" t="s">
        <v>7294</v>
      </c>
      <c r="D988" s="232"/>
      <c r="E988" s="232" t="s">
        <v>7448</v>
      </c>
      <c r="F988" s="232" t="s">
        <v>7294</v>
      </c>
      <c r="G988" s="232" t="s">
        <v>7294</v>
      </c>
      <c r="H988" s="148"/>
      <c r="I988" s="144"/>
      <c r="J988" s="144"/>
      <c r="K988" s="144"/>
      <c r="L988" s="232" t="s">
        <v>2198</v>
      </c>
      <c r="M988" s="144">
        <v>68</v>
      </c>
      <c r="N988" s="144">
        <v>105</v>
      </c>
      <c r="O988" s="144">
        <v>12812</v>
      </c>
      <c r="P988" s="144">
        <v>2</v>
      </c>
      <c r="Q988" s="144">
        <v>550</v>
      </c>
      <c r="R988" s="144">
        <v>550</v>
      </c>
      <c r="S988" s="232" t="s">
        <v>499</v>
      </c>
      <c r="T988" s="232" t="s">
        <v>1194</v>
      </c>
      <c r="U988" s="232">
        <v>2010</v>
      </c>
      <c r="V988" s="148"/>
      <c r="W988" s="148"/>
      <c r="X988" s="148"/>
      <c r="Y988" s="148"/>
      <c r="Z988" s="148"/>
      <c r="AA988" s="148"/>
      <c r="AB988" s="144">
        <v>408</v>
      </c>
      <c r="AC988" s="232"/>
      <c r="AD988" s="232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218" t="s">
        <v>7449</v>
      </c>
    </row>
    <row r="989" spans="1:50" ht="24" hidden="1" customHeight="1" x14ac:dyDescent="0.15">
      <c r="A989" s="216"/>
      <c r="B989" s="217"/>
      <c r="C989" s="232" t="s">
        <v>7299</v>
      </c>
      <c r="D989" s="232" t="s">
        <v>7450</v>
      </c>
      <c r="E989" s="232" t="s">
        <v>10570</v>
      </c>
      <c r="F989" s="232" t="s">
        <v>7299</v>
      </c>
      <c r="G989" s="232" t="s">
        <v>7451</v>
      </c>
      <c r="H989" s="148">
        <v>2</v>
      </c>
      <c r="I989" s="144">
        <v>65880</v>
      </c>
      <c r="J989" s="144">
        <v>63</v>
      </c>
      <c r="K989" s="144">
        <v>75</v>
      </c>
      <c r="L989" s="232" t="s">
        <v>17802</v>
      </c>
      <c r="M989" s="144">
        <v>75</v>
      </c>
      <c r="N989" s="144">
        <v>107</v>
      </c>
      <c r="O989" s="144">
        <v>16050</v>
      </c>
      <c r="P989" s="144">
        <v>2</v>
      </c>
      <c r="Q989" s="144">
        <v>50</v>
      </c>
      <c r="R989" s="144">
        <v>1500</v>
      </c>
      <c r="S989" s="232" t="s">
        <v>4554</v>
      </c>
      <c r="T989" s="232" t="s">
        <v>500</v>
      </c>
      <c r="U989" s="232">
        <v>2006</v>
      </c>
      <c r="V989" s="148">
        <v>878</v>
      </c>
      <c r="W989" s="148"/>
      <c r="X989" s="148"/>
      <c r="Y989" s="148"/>
      <c r="Z989" s="148"/>
      <c r="AA989" s="148"/>
      <c r="AB989" s="144">
        <v>2800</v>
      </c>
      <c r="AC989" s="232"/>
      <c r="AD989" s="232"/>
      <c r="AE989" s="148"/>
      <c r="AF989" s="148"/>
      <c r="AG989" s="148"/>
      <c r="AH989" s="148"/>
      <c r="AI989" s="148"/>
      <c r="AJ989" s="148"/>
      <c r="AK989" s="148" t="s">
        <v>7452</v>
      </c>
      <c r="AL989" s="148">
        <v>1</v>
      </c>
      <c r="AM989" s="148">
        <v>7326</v>
      </c>
      <c r="AN989" s="148"/>
      <c r="AO989" s="148" t="s">
        <v>5333</v>
      </c>
      <c r="AP989" s="148"/>
      <c r="AQ989" s="148"/>
      <c r="AR989" s="148"/>
      <c r="AS989" s="148"/>
      <c r="AT989" s="148"/>
      <c r="AU989" s="148"/>
      <c r="AV989" s="148"/>
      <c r="AW989" s="148"/>
      <c r="AX989" s="218"/>
    </row>
    <row r="990" spans="1:50" ht="24" hidden="1" customHeight="1" x14ac:dyDescent="0.15">
      <c r="A990" s="216"/>
      <c r="B990" s="217"/>
      <c r="C990" s="232" t="s">
        <v>7299</v>
      </c>
      <c r="D990" s="232" t="s">
        <v>7453</v>
      </c>
      <c r="E990" s="232" t="s">
        <v>7454</v>
      </c>
      <c r="F990" s="232" t="s">
        <v>7299</v>
      </c>
      <c r="G990" s="232" t="s">
        <v>7299</v>
      </c>
      <c r="H990" s="148"/>
      <c r="I990" s="144">
        <v>9330</v>
      </c>
      <c r="J990" s="144"/>
      <c r="K990" s="144"/>
      <c r="L990" s="232" t="s">
        <v>330</v>
      </c>
      <c r="M990" s="144">
        <v>60</v>
      </c>
      <c r="N990" s="144">
        <v>90</v>
      </c>
      <c r="O990" s="144">
        <v>5400</v>
      </c>
      <c r="P990" s="144">
        <v>1</v>
      </c>
      <c r="Q990" s="144">
        <v>300</v>
      </c>
      <c r="R990" s="144">
        <v>500</v>
      </c>
      <c r="S990" s="232" t="s">
        <v>185</v>
      </c>
      <c r="T990" s="232" t="s">
        <v>500</v>
      </c>
      <c r="U990" s="232">
        <v>1992</v>
      </c>
      <c r="V990" s="148">
        <v>22</v>
      </c>
      <c r="W990" s="148"/>
      <c r="X990" s="148"/>
      <c r="Y990" s="148"/>
      <c r="Z990" s="148"/>
      <c r="AA990" s="148"/>
      <c r="AB990" s="144">
        <v>22</v>
      </c>
      <c r="AC990" s="232"/>
      <c r="AD990" s="232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218"/>
    </row>
    <row r="991" spans="1:50" ht="24" hidden="1" customHeight="1" x14ac:dyDescent="0.15">
      <c r="A991" s="216"/>
      <c r="B991" s="217"/>
      <c r="C991" s="232" t="s">
        <v>7299</v>
      </c>
      <c r="D991" s="232"/>
      <c r="E991" s="232" t="s">
        <v>10571</v>
      </c>
      <c r="F991" s="232" t="s">
        <v>7299</v>
      </c>
      <c r="G991" s="232" t="s">
        <v>7451</v>
      </c>
      <c r="H991" s="148"/>
      <c r="I991" s="144">
        <v>10694</v>
      </c>
      <c r="J991" s="144">
        <v>82</v>
      </c>
      <c r="K991" s="144">
        <v>79</v>
      </c>
      <c r="L991" s="232" t="s">
        <v>310</v>
      </c>
      <c r="M991" s="144">
        <v>74</v>
      </c>
      <c r="N991" s="144">
        <v>109</v>
      </c>
      <c r="O991" s="144">
        <v>8066</v>
      </c>
      <c r="P991" s="144">
        <v>1</v>
      </c>
      <c r="Q991" s="144"/>
      <c r="R991" s="144"/>
      <c r="S991" s="232"/>
      <c r="T991" s="232"/>
      <c r="U991" s="232">
        <v>2008</v>
      </c>
      <c r="V991" s="148"/>
      <c r="W991" s="148"/>
      <c r="X991" s="148"/>
      <c r="Y991" s="148"/>
      <c r="Z991" s="148"/>
      <c r="AA991" s="148"/>
      <c r="AB991" s="144">
        <v>800</v>
      </c>
      <c r="AC991" s="232"/>
      <c r="AD991" s="232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218"/>
    </row>
    <row r="992" spans="1:50" ht="24" hidden="1" customHeight="1" x14ac:dyDescent="0.15">
      <c r="A992" s="216"/>
      <c r="B992" s="217"/>
      <c r="C992" s="136" t="s">
        <v>7299</v>
      </c>
      <c r="D992" s="136"/>
      <c r="E992" s="136" t="s">
        <v>7455</v>
      </c>
      <c r="F992" s="136" t="s">
        <v>7299</v>
      </c>
      <c r="G992" s="136" t="s">
        <v>7451</v>
      </c>
      <c r="H992" s="136"/>
      <c r="I992" s="138">
        <v>250287</v>
      </c>
      <c r="J992" s="138">
        <v>559</v>
      </c>
      <c r="K992" s="138">
        <v>490</v>
      </c>
      <c r="L992" s="232" t="s">
        <v>17803</v>
      </c>
      <c r="M992" s="144">
        <v>68</v>
      </c>
      <c r="N992" s="144">
        <v>105</v>
      </c>
      <c r="O992" s="144">
        <v>42840</v>
      </c>
      <c r="P992" s="144">
        <v>6</v>
      </c>
      <c r="Q992" s="144">
        <v>800</v>
      </c>
      <c r="R992" s="144">
        <v>800</v>
      </c>
      <c r="S992" s="232" t="s">
        <v>185</v>
      </c>
      <c r="T992" s="232" t="s">
        <v>1169</v>
      </c>
      <c r="U992" s="232">
        <v>2010</v>
      </c>
      <c r="V992" s="148"/>
      <c r="W992" s="148"/>
      <c r="X992" s="148"/>
      <c r="Y992" s="148"/>
      <c r="Z992" s="148"/>
      <c r="AA992" s="148"/>
      <c r="AB992" s="144">
        <v>1505</v>
      </c>
      <c r="AC992" s="232"/>
      <c r="AD992" s="232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218"/>
    </row>
    <row r="993" spans="1:50" ht="24" hidden="1" customHeight="1" x14ac:dyDescent="0.15">
      <c r="A993" s="216"/>
      <c r="B993" s="217"/>
      <c r="C993" s="136" t="s">
        <v>7305</v>
      </c>
      <c r="D993" s="136" t="s">
        <v>7456</v>
      </c>
      <c r="E993" s="136" t="s">
        <v>13713</v>
      </c>
      <c r="F993" s="136" t="s">
        <v>7305</v>
      </c>
      <c r="G993" s="136" t="s">
        <v>7305</v>
      </c>
      <c r="H993" s="136"/>
      <c r="I993" s="138">
        <v>20542</v>
      </c>
      <c r="J993" s="138"/>
      <c r="K993" s="138"/>
      <c r="L993" s="232" t="s">
        <v>310</v>
      </c>
      <c r="M993" s="144">
        <v>75</v>
      </c>
      <c r="N993" s="144">
        <v>112</v>
      </c>
      <c r="O993" s="144">
        <v>8400</v>
      </c>
      <c r="P993" s="144">
        <v>1</v>
      </c>
      <c r="Q993" s="144"/>
      <c r="R993" s="144"/>
      <c r="S993" s="232"/>
      <c r="T993" s="232"/>
      <c r="U993" s="232">
        <v>2007</v>
      </c>
      <c r="V993" s="148">
        <v>300</v>
      </c>
      <c r="W993" s="148">
        <v>400</v>
      </c>
      <c r="X993" s="148"/>
      <c r="Y993" s="148"/>
      <c r="Z993" s="148"/>
      <c r="AA993" s="148"/>
      <c r="AB993" s="144">
        <v>3300</v>
      </c>
      <c r="AC993" s="232">
        <v>2000</v>
      </c>
      <c r="AD993" s="232"/>
      <c r="AE993" s="148"/>
      <c r="AF993" s="148"/>
      <c r="AG993" s="148"/>
      <c r="AH993" s="148"/>
      <c r="AI993" s="148"/>
      <c r="AJ993" s="148"/>
      <c r="AK993" s="148" t="s">
        <v>687</v>
      </c>
      <c r="AL993" s="148">
        <v>2</v>
      </c>
      <c r="AM993" s="148">
        <v>900</v>
      </c>
      <c r="AN993" s="148" t="s">
        <v>7457</v>
      </c>
      <c r="AO993" s="148" t="s">
        <v>7458</v>
      </c>
      <c r="AP993" s="148"/>
      <c r="AQ993" s="148"/>
      <c r="AR993" s="148"/>
      <c r="AS993" s="148"/>
      <c r="AT993" s="148"/>
      <c r="AU993" s="148"/>
      <c r="AV993" s="148"/>
      <c r="AW993" s="148"/>
      <c r="AX993" s="218"/>
    </row>
    <row r="994" spans="1:50" ht="24" hidden="1" customHeight="1" x14ac:dyDescent="0.15">
      <c r="A994" s="216"/>
      <c r="B994" s="217"/>
      <c r="C994" s="136" t="s">
        <v>7305</v>
      </c>
      <c r="D994" s="136"/>
      <c r="E994" s="136" t="s">
        <v>7459</v>
      </c>
      <c r="F994" s="136" t="s">
        <v>7305</v>
      </c>
      <c r="G994" s="136" t="s">
        <v>7305</v>
      </c>
      <c r="H994" s="136"/>
      <c r="I994" s="138">
        <v>18855</v>
      </c>
      <c r="J994" s="138">
        <v>68</v>
      </c>
      <c r="K994" s="138">
        <v>68</v>
      </c>
      <c r="L994" s="232" t="s">
        <v>310</v>
      </c>
      <c r="M994" s="144">
        <v>78</v>
      </c>
      <c r="N994" s="144">
        <v>115</v>
      </c>
      <c r="O994" s="144">
        <v>8970</v>
      </c>
      <c r="P994" s="144">
        <v>1</v>
      </c>
      <c r="Q994" s="144"/>
      <c r="R994" s="144"/>
      <c r="S994" s="232"/>
      <c r="T994" s="232"/>
      <c r="U994" s="232">
        <v>2009</v>
      </c>
      <c r="V994" s="148"/>
      <c r="W994" s="148"/>
      <c r="X994" s="148"/>
      <c r="Y994" s="148"/>
      <c r="Z994" s="148"/>
      <c r="AA994" s="148"/>
      <c r="AB994" s="144">
        <v>6866</v>
      </c>
      <c r="AC994" s="232"/>
      <c r="AD994" s="232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218"/>
    </row>
    <row r="995" spans="1:50" ht="24" hidden="1" customHeight="1" x14ac:dyDescent="0.15">
      <c r="A995" s="216"/>
      <c r="B995" s="217"/>
      <c r="C995" s="136" t="s">
        <v>7305</v>
      </c>
      <c r="D995" s="136"/>
      <c r="E995" s="136" t="s">
        <v>7460</v>
      </c>
      <c r="F995" s="136" t="s">
        <v>7305</v>
      </c>
      <c r="G995" s="136" t="s">
        <v>7305</v>
      </c>
      <c r="H995" s="136"/>
      <c r="I995" s="138">
        <v>9310</v>
      </c>
      <c r="J995" s="138"/>
      <c r="K995" s="138"/>
      <c r="L995" s="232" t="s">
        <v>310</v>
      </c>
      <c r="M995" s="144">
        <v>86</v>
      </c>
      <c r="N995" s="144">
        <v>108</v>
      </c>
      <c r="O995" s="144">
        <v>9310</v>
      </c>
      <c r="P995" s="144">
        <v>1</v>
      </c>
      <c r="Q995" s="144"/>
      <c r="R995" s="144"/>
      <c r="S995" s="232"/>
      <c r="T995" s="232"/>
      <c r="U995" s="232">
        <v>2011</v>
      </c>
      <c r="V995" s="148"/>
      <c r="W995" s="148"/>
      <c r="X995" s="148"/>
      <c r="Y995" s="148"/>
      <c r="Z995" s="148"/>
      <c r="AA995" s="148"/>
      <c r="AB995" s="144">
        <v>1000</v>
      </c>
      <c r="AC995" s="232"/>
      <c r="AD995" s="232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218"/>
    </row>
    <row r="996" spans="1:50" ht="24" hidden="1" customHeight="1" x14ac:dyDescent="0.15">
      <c r="A996" s="216"/>
      <c r="B996" s="217"/>
      <c r="C996" s="136" t="s">
        <v>7305</v>
      </c>
      <c r="D996" s="136"/>
      <c r="E996" s="136" t="s">
        <v>13714</v>
      </c>
      <c r="F996" s="136" t="s">
        <v>7305</v>
      </c>
      <c r="G996" s="136" t="s">
        <v>7305</v>
      </c>
      <c r="H996" s="136"/>
      <c r="I996" s="138">
        <v>22710</v>
      </c>
      <c r="J996" s="138">
        <v>94.5</v>
      </c>
      <c r="K996" s="138">
        <v>94.5</v>
      </c>
      <c r="L996" s="232" t="s">
        <v>310</v>
      </c>
      <c r="M996" s="144">
        <v>73.2</v>
      </c>
      <c r="N996" s="144">
        <v>111</v>
      </c>
      <c r="O996" s="144">
        <v>8125</v>
      </c>
      <c r="P996" s="144">
        <v>1</v>
      </c>
      <c r="Q996" s="144"/>
      <c r="R996" s="144"/>
      <c r="S996" s="232"/>
      <c r="T996" s="232"/>
      <c r="U996" s="232">
        <v>2017</v>
      </c>
      <c r="V996" s="148"/>
      <c r="W996" s="148"/>
      <c r="X996" s="148"/>
      <c r="Y996" s="148"/>
      <c r="Z996" s="148"/>
      <c r="AA996" s="148"/>
      <c r="AB996" s="144">
        <v>2582</v>
      </c>
      <c r="AC996" s="232"/>
      <c r="AD996" s="232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218"/>
    </row>
    <row r="997" spans="1:50" ht="24" hidden="1" customHeight="1" x14ac:dyDescent="0.15">
      <c r="A997" s="216"/>
      <c r="B997" s="217"/>
      <c r="C997" s="136" t="s">
        <v>7305</v>
      </c>
      <c r="D997" s="136"/>
      <c r="E997" s="136" t="s">
        <v>15097</v>
      </c>
      <c r="F997" s="136" t="s">
        <v>7305</v>
      </c>
      <c r="G997" s="136" t="s">
        <v>7305</v>
      </c>
      <c r="H997" s="136"/>
      <c r="I997" s="138">
        <v>35300</v>
      </c>
      <c r="J997" s="138"/>
      <c r="K997" s="138"/>
      <c r="L997" s="232" t="s">
        <v>310</v>
      </c>
      <c r="M997" s="144">
        <v>76</v>
      </c>
      <c r="N997" s="144">
        <v>110</v>
      </c>
      <c r="O997" s="144">
        <v>8360</v>
      </c>
      <c r="P997" s="144">
        <v>2</v>
      </c>
      <c r="Q997" s="144"/>
      <c r="R997" s="144"/>
      <c r="S997" s="232"/>
      <c r="T997" s="232"/>
      <c r="U997" s="232">
        <v>2017</v>
      </c>
      <c r="V997" s="148"/>
      <c r="W997" s="148"/>
      <c r="X997" s="148"/>
      <c r="Y997" s="148"/>
      <c r="Z997" s="148"/>
      <c r="AA997" s="148"/>
      <c r="AB997" s="144">
        <v>2889</v>
      </c>
      <c r="AC997" s="232"/>
      <c r="AD997" s="232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218" t="s">
        <v>15098</v>
      </c>
    </row>
    <row r="998" spans="1:50" ht="24" hidden="1" customHeight="1" x14ac:dyDescent="0.15">
      <c r="A998" s="216"/>
      <c r="B998" s="217"/>
      <c r="C998" s="136" t="s">
        <v>785</v>
      </c>
      <c r="D998" s="136"/>
      <c r="E998" s="136" t="s">
        <v>7461</v>
      </c>
      <c r="F998" s="136" t="s">
        <v>785</v>
      </c>
      <c r="G998" s="136" t="s">
        <v>7462</v>
      </c>
      <c r="H998" s="136"/>
      <c r="I998" s="138">
        <v>37373</v>
      </c>
      <c r="J998" s="138"/>
      <c r="K998" s="138"/>
      <c r="L998" s="232" t="s">
        <v>310</v>
      </c>
      <c r="M998" s="144">
        <v>65</v>
      </c>
      <c r="N998" s="144">
        <v>100</v>
      </c>
      <c r="O998" s="144">
        <v>7561</v>
      </c>
      <c r="P998" s="144">
        <v>1</v>
      </c>
      <c r="Q998" s="144">
        <v>500</v>
      </c>
      <c r="R998" s="144">
        <v>500</v>
      </c>
      <c r="S998" s="232" t="s">
        <v>185</v>
      </c>
      <c r="T998" s="232" t="s">
        <v>7463</v>
      </c>
      <c r="U998" s="232">
        <v>2005</v>
      </c>
      <c r="V998" s="148"/>
      <c r="W998" s="148"/>
      <c r="X998" s="148"/>
      <c r="Y998" s="148"/>
      <c r="Z998" s="148"/>
      <c r="AA998" s="148"/>
      <c r="AB998" s="144">
        <v>6940</v>
      </c>
      <c r="AC998" s="232"/>
      <c r="AD998" s="232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218"/>
    </row>
    <row r="999" spans="1:50" ht="24" hidden="1" customHeight="1" x14ac:dyDescent="0.15">
      <c r="A999" s="216"/>
      <c r="B999" s="217"/>
      <c r="C999" s="232" t="s">
        <v>785</v>
      </c>
      <c r="D999" s="232"/>
      <c r="E999" s="232" t="s">
        <v>7464</v>
      </c>
      <c r="F999" s="232" t="s">
        <v>785</v>
      </c>
      <c r="G999" s="232" t="s">
        <v>7462</v>
      </c>
      <c r="H999" s="148"/>
      <c r="I999" s="144">
        <v>38399</v>
      </c>
      <c r="J999" s="144"/>
      <c r="K999" s="144"/>
      <c r="L999" s="232" t="s">
        <v>310</v>
      </c>
      <c r="M999" s="144">
        <v>72</v>
      </c>
      <c r="N999" s="144">
        <v>108</v>
      </c>
      <c r="O999" s="144">
        <v>8348</v>
      </c>
      <c r="P999" s="144">
        <v>1</v>
      </c>
      <c r="Q999" s="144">
        <v>500</v>
      </c>
      <c r="R999" s="144">
        <v>500</v>
      </c>
      <c r="S999" s="232" t="s">
        <v>185</v>
      </c>
      <c r="T999" s="232" t="s">
        <v>7463</v>
      </c>
      <c r="U999" s="232">
        <v>2005</v>
      </c>
      <c r="V999" s="148"/>
      <c r="W999" s="148"/>
      <c r="X999" s="148"/>
      <c r="Y999" s="148"/>
      <c r="Z999" s="148"/>
      <c r="AA999" s="148"/>
      <c r="AB999" s="144">
        <v>8090</v>
      </c>
      <c r="AC999" s="232"/>
      <c r="AD999" s="232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218"/>
    </row>
    <row r="1000" spans="1:50" ht="24" hidden="1" customHeight="1" x14ac:dyDescent="0.15">
      <c r="A1000" s="216"/>
      <c r="B1000" s="217"/>
      <c r="C1000" s="232" t="s">
        <v>785</v>
      </c>
      <c r="D1000" s="232"/>
      <c r="E1000" s="232" t="s">
        <v>7465</v>
      </c>
      <c r="F1000" s="232" t="s">
        <v>785</v>
      </c>
      <c r="G1000" s="232" t="s">
        <v>7462</v>
      </c>
      <c r="H1000" s="148"/>
      <c r="I1000" s="144">
        <v>31750</v>
      </c>
      <c r="J1000" s="144"/>
      <c r="K1000" s="144"/>
      <c r="L1000" s="232" t="s">
        <v>310</v>
      </c>
      <c r="M1000" s="144">
        <v>65</v>
      </c>
      <c r="N1000" s="144">
        <v>105</v>
      </c>
      <c r="O1000" s="144">
        <v>6825</v>
      </c>
      <c r="P1000" s="144">
        <v>1</v>
      </c>
      <c r="Q1000" s="144">
        <v>500</v>
      </c>
      <c r="R1000" s="144">
        <v>500</v>
      </c>
      <c r="S1000" s="232" t="s">
        <v>185</v>
      </c>
      <c r="T1000" s="232" t="s">
        <v>7463</v>
      </c>
      <c r="U1000" s="232">
        <v>2005</v>
      </c>
      <c r="V1000" s="148"/>
      <c r="W1000" s="148"/>
      <c r="X1000" s="148"/>
      <c r="Y1000" s="148"/>
      <c r="Z1000" s="148"/>
      <c r="AA1000" s="148"/>
      <c r="AB1000" s="144">
        <v>6670</v>
      </c>
      <c r="AC1000" s="232"/>
      <c r="AD1000" s="232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218"/>
    </row>
    <row r="1001" spans="1:50" ht="24" hidden="1" customHeight="1" x14ac:dyDescent="0.15">
      <c r="A1001" s="216"/>
      <c r="B1001" s="217"/>
      <c r="C1001" s="232" t="s">
        <v>785</v>
      </c>
      <c r="D1001" s="232"/>
      <c r="E1001" s="232" t="s">
        <v>7466</v>
      </c>
      <c r="F1001" s="232" t="s">
        <v>785</v>
      </c>
      <c r="G1001" s="232" t="s">
        <v>7467</v>
      </c>
      <c r="H1001" s="148"/>
      <c r="I1001" s="144">
        <v>33390</v>
      </c>
      <c r="J1001" s="144"/>
      <c r="K1001" s="144"/>
      <c r="L1001" s="232" t="s">
        <v>330</v>
      </c>
      <c r="M1001" s="144">
        <v>70</v>
      </c>
      <c r="N1001" s="144">
        <v>105</v>
      </c>
      <c r="O1001" s="144">
        <v>7350</v>
      </c>
      <c r="P1001" s="144">
        <v>1</v>
      </c>
      <c r="Q1001" s="144"/>
      <c r="R1001" s="144"/>
      <c r="S1001" s="232"/>
      <c r="T1001" s="232"/>
      <c r="U1001" s="232">
        <v>2009</v>
      </c>
      <c r="V1001" s="148"/>
      <c r="W1001" s="148"/>
      <c r="X1001" s="148"/>
      <c r="Y1001" s="148"/>
      <c r="Z1001" s="148"/>
      <c r="AA1001" s="148"/>
      <c r="AB1001" s="144">
        <v>4434</v>
      </c>
      <c r="AC1001" s="232"/>
      <c r="AD1001" s="232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218"/>
    </row>
    <row r="1002" spans="1:50" ht="24" hidden="1" customHeight="1" x14ac:dyDescent="0.15">
      <c r="A1002" s="216"/>
      <c r="B1002" s="217"/>
      <c r="C1002" s="232" t="s">
        <v>785</v>
      </c>
      <c r="D1002" s="232"/>
      <c r="E1002" s="232" t="s">
        <v>7468</v>
      </c>
      <c r="F1002" s="232" t="s">
        <v>785</v>
      </c>
      <c r="G1002" s="232" t="s">
        <v>7469</v>
      </c>
      <c r="H1002" s="148"/>
      <c r="I1002" s="144">
        <v>50201</v>
      </c>
      <c r="J1002" s="144"/>
      <c r="K1002" s="144"/>
      <c r="L1002" s="232" t="s">
        <v>7470</v>
      </c>
      <c r="M1002" s="144">
        <v>65</v>
      </c>
      <c r="N1002" s="144">
        <v>93</v>
      </c>
      <c r="O1002" s="144">
        <v>12090</v>
      </c>
      <c r="P1002" s="144">
        <v>2</v>
      </c>
      <c r="Q1002" s="144"/>
      <c r="R1002" s="144"/>
      <c r="S1002" s="232"/>
      <c r="T1002" s="232"/>
      <c r="U1002" s="232">
        <v>2003</v>
      </c>
      <c r="V1002" s="148"/>
      <c r="W1002" s="148"/>
      <c r="X1002" s="148"/>
      <c r="Y1002" s="148"/>
      <c r="Z1002" s="148"/>
      <c r="AA1002" s="148"/>
      <c r="AB1002" s="144">
        <v>100</v>
      </c>
      <c r="AC1002" s="232"/>
      <c r="AD1002" s="232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218"/>
    </row>
    <row r="1003" spans="1:50" ht="24" hidden="1" customHeight="1" x14ac:dyDescent="0.15">
      <c r="A1003" s="216"/>
      <c r="B1003" s="217"/>
      <c r="C1003" s="232" t="s">
        <v>785</v>
      </c>
      <c r="D1003" s="232"/>
      <c r="E1003" s="232" t="s">
        <v>7471</v>
      </c>
      <c r="F1003" s="232" t="s">
        <v>785</v>
      </c>
      <c r="G1003" s="232" t="s">
        <v>7472</v>
      </c>
      <c r="H1003" s="148"/>
      <c r="I1003" s="144">
        <v>16708</v>
      </c>
      <c r="J1003" s="144"/>
      <c r="K1003" s="144"/>
      <c r="L1003" s="232" t="s">
        <v>7473</v>
      </c>
      <c r="M1003" s="144">
        <v>73</v>
      </c>
      <c r="N1003" s="144">
        <v>115</v>
      </c>
      <c r="O1003" s="144">
        <v>8351</v>
      </c>
      <c r="P1003" s="144">
        <v>2</v>
      </c>
      <c r="Q1003" s="144"/>
      <c r="R1003" s="144"/>
      <c r="S1003" s="232"/>
      <c r="T1003" s="232"/>
      <c r="U1003" s="232">
        <v>2013</v>
      </c>
      <c r="V1003" s="148"/>
      <c r="W1003" s="148"/>
      <c r="X1003" s="148"/>
      <c r="Y1003" s="148"/>
      <c r="Z1003" s="148"/>
      <c r="AA1003" s="148"/>
      <c r="AB1003" s="144">
        <v>400</v>
      </c>
      <c r="AC1003" s="232"/>
      <c r="AD1003" s="232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218"/>
    </row>
    <row r="1004" spans="1:50" ht="24" hidden="1" customHeight="1" x14ac:dyDescent="0.15">
      <c r="A1004" s="216"/>
      <c r="B1004" s="217"/>
      <c r="C1004" s="232" t="s">
        <v>785</v>
      </c>
      <c r="D1004" s="232"/>
      <c r="E1004" s="232" t="s">
        <v>7474</v>
      </c>
      <c r="F1004" s="232" t="s">
        <v>785</v>
      </c>
      <c r="G1004" s="232" t="s">
        <v>7316</v>
      </c>
      <c r="H1004" s="148"/>
      <c r="I1004" s="144">
        <v>41909</v>
      </c>
      <c r="J1004" s="144"/>
      <c r="K1004" s="144"/>
      <c r="L1004" s="232" t="s">
        <v>310</v>
      </c>
      <c r="M1004" s="144">
        <v>64</v>
      </c>
      <c r="N1004" s="144">
        <v>100</v>
      </c>
      <c r="O1004" s="144">
        <v>7420</v>
      </c>
      <c r="P1004" s="144">
        <v>1</v>
      </c>
      <c r="Q1004" s="144">
        <v>500</v>
      </c>
      <c r="R1004" s="144">
        <v>500</v>
      </c>
      <c r="S1004" s="232" t="s">
        <v>185</v>
      </c>
      <c r="T1004" s="232" t="s">
        <v>7463</v>
      </c>
      <c r="U1004" s="232">
        <v>2015</v>
      </c>
      <c r="V1004" s="148"/>
      <c r="W1004" s="148"/>
      <c r="X1004" s="148"/>
      <c r="Y1004" s="148"/>
      <c r="Z1004" s="148"/>
      <c r="AA1004" s="148"/>
      <c r="AB1004" s="144">
        <v>8648</v>
      </c>
      <c r="AC1004" s="232"/>
      <c r="AD1004" s="232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218"/>
    </row>
    <row r="1005" spans="1:50" ht="24" hidden="1" customHeight="1" x14ac:dyDescent="0.15">
      <c r="A1005" s="216"/>
      <c r="B1005" s="217"/>
      <c r="C1005" s="232" t="s">
        <v>16436</v>
      </c>
      <c r="D1005" s="232"/>
      <c r="E1005" s="232" t="s">
        <v>16437</v>
      </c>
      <c r="F1005" s="232" t="s">
        <v>16438</v>
      </c>
      <c r="G1005" s="232" t="s">
        <v>16439</v>
      </c>
      <c r="H1005" s="148"/>
      <c r="I1005" s="144">
        <v>19160</v>
      </c>
      <c r="J1005" s="144"/>
      <c r="K1005" s="144"/>
      <c r="L1005" s="232" t="s">
        <v>2195</v>
      </c>
      <c r="M1005" s="144">
        <v>68</v>
      </c>
      <c r="N1005" s="144">
        <v>105</v>
      </c>
      <c r="O1005" s="144">
        <v>7140</v>
      </c>
      <c r="P1005" s="144">
        <v>1</v>
      </c>
      <c r="Q1005" s="144"/>
      <c r="R1005" s="144"/>
      <c r="S1005" s="232"/>
      <c r="T1005" s="232"/>
      <c r="U1005" s="232">
        <v>2021</v>
      </c>
      <c r="V1005" s="148"/>
      <c r="W1005" s="148"/>
      <c r="X1005" s="148"/>
      <c r="Y1005" s="148"/>
      <c r="Z1005" s="148"/>
      <c r="AA1005" s="148"/>
      <c r="AB1005" s="144">
        <v>5600</v>
      </c>
      <c r="AC1005" s="232"/>
      <c r="AD1005" s="232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218" t="s">
        <v>16440</v>
      </c>
    </row>
    <row r="1006" spans="1:50" ht="24" hidden="1" customHeight="1" x14ac:dyDescent="0.15">
      <c r="A1006" s="216"/>
      <c r="B1006" s="217"/>
      <c r="C1006" s="232" t="s">
        <v>7322</v>
      </c>
      <c r="D1006" s="232"/>
      <c r="E1006" s="232" t="s">
        <v>11596</v>
      </c>
      <c r="F1006" s="232" t="s">
        <v>7322</v>
      </c>
      <c r="G1006" s="232" t="s">
        <v>11593</v>
      </c>
      <c r="H1006" s="148"/>
      <c r="I1006" s="144">
        <v>18167</v>
      </c>
      <c r="J1006" s="144"/>
      <c r="K1006" s="144"/>
      <c r="L1006" s="232" t="s">
        <v>2195</v>
      </c>
      <c r="M1006" s="144">
        <v>72</v>
      </c>
      <c r="N1006" s="144">
        <v>110</v>
      </c>
      <c r="O1006" s="144">
        <v>7920</v>
      </c>
      <c r="P1006" s="144">
        <v>1</v>
      </c>
      <c r="Q1006" s="144">
        <v>1800</v>
      </c>
      <c r="R1006" s="144">
        <v>3000</v>
      </c>
      <c r="S1006" s="232" t="s">
        <v>7475</v>
      </c>
      <c r="T1006" s="232" t="s">
        <v>500</v>
      </c>
      <c r="U1006" s="232">
        <v>2005</v>
      </c>
      <c r="V1006" s="148"/>
      <c r="W1006" s="148"/>
      <c r="X1006" s="148"/>
      <c r="Y1006" s="148"/>
      <c r="Z1006" s="148"/>
      <c r="AA1006" s="148"/>
      <c r="AB1006" s="144">
        <v>2000</v>
      </c>
      <c r="AC1006" s="232"/>
      <c r="AD1006" s="232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218" t="s">
        <v>11597</v>
      </c>
    </row>
    <row r="1007" spans="1:50" ht="24" hidden="1" customHeight="1" x14ac:dyDescent="0.15">
      <c r="A1007" s="216"/>
      <c r="B1007" s="217"/>
      <c r="C1007" s="232" t="s">
        <v>7322</v>
      </c>
      <c r="D1007" s="232"/>
      <c r="E1007" s="232" t="s">
        <v>7476</v>
      </c>
      <c r="F1007" s="232" t="s">
        <v>7322</v>
      </c>
      <c r="G1007" s="232" t="s">
        <v>16441</v>
      </c>
      <c r="H1007" s="148"/>
      <c r="I1007" s="144">
        <v>11411</v>
      </c>
      <c r="J1007" s="144">
        <v>104</v>
      </c>
      <c r="K1007" s="144">
        <v>104</v>
      </c>
      <c r="L1007" s="232" t="s">
        <v>503</v>
      </c>
      <c r="M1007" s="144">
        <v>68</v>
      </c>
      <c r="N1007" s="144">
        <v>105</v>
      </c>
      <c r="O1007" s="144">
        <v>7140</v>
      </c>
      <c r="P1007" s="144">
        <v>1</v>
      </c>
      <c r="Q1007" s="144">
        <v>3000</v>
      </c>
      <c r="R1007" s="144">
        <v>3000</v>
      </c>
      <c r="S1007" s="232" t="s">
        <v>185</v>
      </c>
      <c r="T1007" s="232" t="s">
        <v>838</v>
      </c>
      <c r="U1007" s="232">
        <v>2011</v>
      </c>
      <c r="V1007" s="148"/>
      <c r="W1007" s="148"/>
      <c r="X1007" s="148"/>
      <c r="Y1007" s="148"/>
      <c r="Z1007" s="148"/>
      <c r="AA1007" s="148"/>
      <c r="AB1007" s="144">
        <v>1800</v>
      </c>
      <c r="AC1007" s="232"/>
      <c r="AD1007" s="232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318"/>
    </row>
    <row r="1008" spans="1:50" ht="24" hidden="1" customHeight="1" x14ac:dyDescent="0.15">
      <c r="A1008" s="216"/>
      <c r="B1008" s="217"/>
      <c r="C1008" s="232" t="s">
        <v>7331</v>
      </c>
      <c r="D1008" s="232" t="s">
        <v>15099</v>
      </c>
      <c r="E1008" s="232" t="s">
        <v>7477</v>
      </c>
      <c r="F1008" s="232" t="s">
        <v>7331</v>
      </c>
      <c r="G1008" s="232" t="s">
        <v>7478</v>
      </c>
      <c r="H1008" s="148"/>
      <c r="I1008" s="273">
        <v>8337</v>
      </c>
      <c r="J1008" s="144"/>
      <c r="K1008" s="144"/>
      <c r="L1008" s="232" t="s">
        <v>310</v>
      </c>
      <c r="M1008" s="144">
        <v>64</v>
      </c>
      <c r="N1008" s="144">
        <v>100</v>
      </c>
      <c r="O1008" s="144">
        <v>6400</v>
      </c>
      <c r="P1008" s="144">
        <v>1</v>
      </c>
      <c r="Q1008" s="144">
        <v>330</v>
      </c>
      <c r="R1008" s="144"/>
      <c r="S1008" s="232" t="s">
        <v>499</v>
      </c>
      <c r="T1008" s="232" t="s">
        <v>1169</v>
      </c>
      <c r="U1008" s="232">
        <v>2007</v>
      </c>
      <c r="V1008" s="148"/>
      <c r="W1008" s="148"/>
      <c r="X1008" s="148"/>
      <c r="Y1008" s="148"/>
      <c r="Z1008" s="148"/>
      <c r="AA1008" s="148"/>
      <c r="AB1008" s="144">
        <v>548</v>
      </c>
      <c r="AC1008" s="232"/>
      <c r="AD1008" s="232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318"/>
    </row>
    <row r="1009" spans="1:50" ht="24" hidden="1" customHeight="1" x14ac:dyDescent="0.15">
      <c r="A1009" s="216"/>
      <c r="B1009" s="217"/>
      <c r="C1009" s="232" t="s">
        <v>7331</v>
      </c>
      <c r="D1009" s="232" t="s">
        <v>15100</v>
      </c>
      <c r="E1009" s="232" t="s">
        <v>7479</v>
      </c>
      <c r="F1009" s="232" t="s">
        <v>7331</v>
      </c>
      <c r="G1009" s="232" t="s">
        <v>7333</v>
      </c>
      <c r="H1009" s="148"/>
      <c r="I1009" s="144">
        <v>19264</v>
      </c>
      <c r="J1009" s="144"/>
      <c r="K1009" s="144"/>
      <c r="L1009" s="232" t="s">
        <v>310</v>
      </c>
      <c r="M1009" s="144">
        <v>68</v>
      </c>
      <c r="N1009" s="144">
        <v>105</v>
      </c>
      <c r="O1009" s="144">
        <v>7140</v>
      </c>
      <c r="P1009" s="144">
        <v>1</v>
      </c>
      <c r="Q1009" s="144">
        <v>460</v>
      </c>
      <c r="R1009" s="144">
        <v>1000</v>
      </c>
      <c r="S1009" s="232" t="s">
        <v>185</v>
      </c>
      <c r="T1009" s="232" t="s">
        <v>500</v>
      </c>
      <c r="U1009" s="232">
        <v>2006</v>
      </c>
      <c r="V1009" s="148"/>
      <c r="W1009" s="148"/>
      <c r="X1009" s="148"/>
      <c r="Y1009" s="148"/>
      <c r="Z1009" s="148"/>
      <c r="AA1009" s="148"/>
      <c r="AB1009" s="144">
        <v>2400</v>
      </c>
      <c r="AC1009" s="232"/>
      <c r="AD1009" s="232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218"/>
    </row>
    <row r="1010" spans="1:50" ht="24" hidden="1" customHeight="1" x14ac:dyDescent="0.15">
      <c r="A1010" s="216"/>
      <c r="B1010" s="217"/>
      <c r="C1010" s="232" t="s">
        <v>7331</v>
      </c>
      <c r="D1010" s="232" t="s">
        <v>15101</v>
      </c>
      <c r="E1010" s="232" t="s">
        <v>15102</v>
      </c>
      <c r="F1010" s="232" t="s">
        <v>7331</v>
      </c>
      <c r="G1010" s="232" t="s">
        <v>7333</v>
      </c>
      <c r="H1010" s="148">
        <v>52906</v>
      </c>
      <c r="I1010" s="144">
        <v>52906</v>
      </c>
      <c r="J1010" s="144">
        <v>236</v>
      </c>
      <c r="K1010" s="144">
        <v>236</v>
      </c>
      <c r="L1010" s="232" t="s">
        <v>310</v>
      </c>
      <c r="M1010" s="144">
        <v>80</v>
      </c>
      <c r="N1010" s="144">
        <v>123</v>
      </c>
      <c r="O1010" s="144">
        <v>9935</v>
      </c>
      <c r="P1010" s="144">
        <v>1</v>
      </c>
      <c r="Q1010" s="144">
        <v>328</v>
      </c>
      <c r="R1010" s="144">
        <v>1000</v>
      </c>
      <c r="S1010" s="232" t="s">
        <v>499</v>
      </c>
      <c r="T1010" s="232" t="s">
        <v>500</v>
      </c>
      <c r="U1010" s="232">
        <v>2020</v>
      </c>
      <c r="V1010" s="148"/>
      <c r="W1010" s="148"/>
      <c r="X1010" s="148"/>
      <c r="Y1010" s="148"/>
      <c r="Z1010" s="148"/>
      <c r="AA1010" s="148"/>
      <c r="AB1010" s="144"/>
      <c r="AC1010" s="232"/>
      <c r="AD1010" s="232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218"/>
    </row>
    <row r="1011" spans="1:50" ht="24" hidden="1" customHeight="1" x14ac:dyDescent="0.15">
      <c r="A1011" s="216"/>
      <c r="B1011" s="217"/>
      <c r="C1011" s="232" t="s">
        <v>7331</v>
      </c>
      <c r="D1011" s="232" t="s">
        <v>15103</v>
      </c>
      <c r="E1011" s="232" t="s">
        <v>7480</v>
      </c>
      <c r="F1011" s="232" t="s">
        <v>7331</v>
      </c>
      <c r="G1011" s="232" t="s">
        <v>7333</v>
      </c>
      <c r="H1011" s="148"/>
      <c r="I1011" s="144"/>
      <c r="J1011" s="144"/>
      <c r="K1011" s="144"/>
      <c r="L1011" s="232" t="s">
        <v>154</v>
      </c>
      <c r="M1011" s="144">
        <v>70</v>
      </c>
      <c r="N1011" s="144">
        <v>110</v>
      </c>
      <c r="O1011" s="144">
        <v>7700</v>
      </c>
      <c r="P1011" s="144">
        <v>1</v>
      </c>
      <c r="Q1011" s="144">
        <v>156</v>
      </c>
      <c r="R1011" s="144">
        <v>156</v>
      </c>
      <c r="S1011" s="232" t="s">
        <v>499</v>
      </c>
      <c r="T1011" s="232" t="s">
        <v>1837</v>
      </c>
      <c r="U1011" s="232">
        <v>2012</v>
      </c>
      <c r="V1011" s="148"/>
      <c r="W1011" s="148"/>
      <c r="X1011" s="148"/>
      <c r="Y1011" s="148"/>
      <c r="Z1011" s="148"/>
      <c r="AA1011" s="148"/>
      <c r="AB1011" s="144"/>
      <c r="AC1011" s="232"/>
      <c r="AD1011" s="232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218"/>
    </row>
    <row r="1012" spans="1:50" ht="24" hidden="1" customHeight="1" x14ac:dyDescent="0.15">
      <c r="A1012" s="216" t="s">
        <v>156</v>
      </c>
      <c r="B1012" s="217"/>
      <c r="C1012" s="232" t="s">
        <v>7331</v>
      </c>
      <c r="D1012" s="232" t="s">
        <v>15103</v>
      </c>
      <c r="E1012" s="232" t="s">
        <v>7481</v>
      </c>
      <c r="F1012" s="232" t="s">
        <v>7331</v>
      </c>
      <c r="G1012" s="232" t="s">
        <v>7333</v>
      </c>
      <c r="H1012" s="148"/>
      <c r="I1012" s="144"/>
      <c r="J1012" s="144"/>
      <c r="K1012" s="144"/>
      <c r="L1012" s="232" t="s">
        <v>310</v>
      </c>
      <c r="M1012" s="144">
        <v>70</v>
      </c>
      <c r="N1012" s="144">
        <v>110</v>
      </c>
      <c r="O1012" s="144">
        <v>7700</v>
      </c>
      <c r="P1012" s="144">
        <v>1</v>
      </c>
      <c r="Q1012" s="144">
        <v>156</v>
      </c>
      <c r="R1012" s="144">
        <v>156</v>
      </c>
      <c r="S1012" s="232" t="s">
        <v>499</v>
      </c>
      <c r="T1012" s="232" t="s">
        <v>1837</v>
      </c>
      <c r="U1012" s="232">
        <v>2012</v>
      </c>
      <c r="V1012" s="148"/>
      <c r="W1012" s="148"/>
      <c r="X1012" s="148"/>
      <c r="Y1012" s="148"/>
      <c r="Z1012" s="148"/>
      <c r="AA1012" s="148"/>
      <c r="AB1012" s="144"/>
      <c r="AC1012" s="232"/>
      <c r="AD1012" s="232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218"/>
    </row>
    <row r="1013" spans="1:50" ht="24" hidden="1" customHeight="1" x14ac:dyDescent="0.15">
      <c r="A1013" s="216" t="s">
        <v>93</v>
      </c>
      <c r="B1013" s="217"/>
      <c r="C1013" s="136" t="s">
        <v>787</v>
      </c>
      <c r="D1013" s="136" t="s">
        <v>7342</v>
      </c>
      <c r="E1013" s="136" t="s">
        <v>7482</v>
      </c>
      <c r="F1013" s="136" t="s">
        <v>787</v>
      </c>
      <c r="G1013" s="136" t="s">
        <v>325</v>
      </c>
      <c r="H1013" s="136">
        <v>5</v>
      </c>
      <c r="I1013" s="138">
        <v>6336</v>
      </c>
      <c r="J1013" s="138"/>
      <c r="K1013" s="138"/>
      <c r="L1013" s="136" t="s">
        <v>310</v>
      </c>
      <c r="M1013" s="138">
        <v>68</v>
      </c>
      <c r="N1013" s="138">
        <v>105</v>
      </c>
      <c r="O1013" s="138">
        <v>7004</v>
      </c>
      <c r="P1013" s="138">
        <v>1</v>
      </c>
      <c r="Q1013" s="138">
        <v>400</v>
      </c>
      <c r="R1013" s="138">
        <v>400</v>
      </c>
      <c r="S1013" s="136" t="s">
        <v>185</v>
      </c>
      <c r="T1013" s="136" t="s">
        <v>500</v>
      </c>
      <c r="U1013" s="136">
        <v>2002</v>
      </c>
      <c r="V1013" s="136"/>
      <c r="W1013" s="136"/>
      <c r="X1013" s="136"/>
      <c r="Y1013" s="136"/>
      <c r="Z1013" s="136"/>
      <c r="AA1013" s="136"/>
      <c r="AB1013" s="138">
        <v>2700</v>
      </c>
      <c r="AC1013" s="136"/>
      <c r="AD1013" s="136"/>
      <c r="AE1013" s="136"/>
      <c r="AF1013" s="136"/>
      <c r="AG1013" s="136"/>
      <c r="AH1013" s="136"/>
      <c r="AI1013" s="136"/>
      <c r="AJ1013" s="136"/>
      <c r="AK1013" s="136"/>
      <c r="AL1013" s="136"/>
      <c r="AM1013" s="136"/>
      <c r="AN1013" s="136"/>
      <c r="AO1013" s="136"/>
      <c r="AP1013" s="136"/>
      <c r="AQ1013" s="136"/>
      <c r="AR1013" s="136"/>
      <c r="AS1013" s="136"/>
      <c r="AT1013" s="136"/>
      <c r="AU1013" s="136"/>
      <c r="AV1013" s="136"/>
      <c r="AW1013" s="136"/>
      <c r="AX1013" s="215"/>
    </row>
    <row r="1014" spans="1:50" ht="24" hidden="1" customHeight="1" x14ac:dyDescent="0.15">
      <c r="A1014" s="216" t="s">
        <v>156</v>
      </c>
      <c r="B1014" s="217"/>
      <c r="C1014" s="136" t="s">
        <v>787</v>
      </c>
      <c r="D1014" s="136" t="s">
        <v>7483</v>
      </c>
      <c r="E1014" s="136" t="s">
        <v>7484</v>
      </c>
      <c r="F1014" s="136" t="s">
        <v>787</v>
      </c>
      <c r="G1014" s="136" t="s">
        <v>7485</v>
      </c>
      <c r="H1014" s="136"/>
      <c r="I1014" s="138">
        <v>8251</v>
      </c>
      <c r="J1014" s="138"/>
      <c r="K1014" s="138"/>
      <c r="L1014" s="136" t="s">
        <v>310</v>
      </c>
      <c r="M1014" s="138">
        <v>68</v>
      </c>
      <c r="N1014" s="138">
        <v>105</v>
      </c>
      <c r="O1014" s="138">
        <v>7140</v>
      </c>
      <c r="P1014" s="138">
        <v>1</v>
      </c>
      <c r="Q1014" s="138"/>
      <c r="R1014" s="138"/>
      <c r="S1014" s="136"/>
      <c r="T1014" s="136"/>
      <c r="U1014" s="136">
        <v>2007</v>
      </c>
      <c r="V1014" s="136"/>
      <c r="W1014" s="136"/>
      <c r="X1014" s="136"/>
      <c r="Y1014" s="136"/>
      <c r="Z1014" s="136"/>
      <c r="AA1014" s="136"/>
      <c r="AB1014" s="138">
        <v>700</v>
      </c>
      <c r="AC1014" s="136"/>
      <c r="AD1014" s="136"/>
      <c r="AE1014" s="136"/>
      <c r="AF1014" s="136"/>
      <c r="AG1014" s="136"/>
      <c r="AH1014" s="136"/>
      <c r="AI1014" s="136"/>
      <c r="AJ1014" s="136"/>
      <c r="AK1014" s="136"/>
      <c r="AL1014" s="136"/>
      <c r="AM1014" s="136"/>
      <c r="AN1014" s="136"/>
      <c r="AO1014" s="136"/>
      <c r="AP1014" s="136"/>
      <c r="AQ1014" s="136"/>
      <c r="AR1014" s="136"/>
      <c r="AS1014" s="136"/>
      <c r="AT1014" s="136"/>
      <c r="AU1014" s="136"/>
      <c r="AV1014" s="136"/>
      <c r="AW1014" s="136"/>
      <c r="AX1014" s="215"/>
    </row>
    <row r="1015" spans="1:50" ht="24" hidden="1" customHeight="1" x14ac:dyDescent="0.15">
      <c r="A1015" s="216" t="s">
        <v>93</v>
      </c>
      <c r="B1015" s="217"/>
      <c r="C1015" s="136" t="s">
        <v>787</v>
      </c>
      <c r="D1015" s="136"/>
      <c r="E1015" s="136" t="s">
        <v>7486</v>
      </c>
      <c r="F1015" s="136" t="s">
        <v>787</v>
      </c>
      <c r="G1015" s="136" t="s">
        <v>325</v>
      </c>
      <c r="H1015" s="136"/>
      <c r="I1015" s="138">
        <v>7617</v>
      </c>
      <c r="J1015" s="138"/>
      <c r="K1015" s="138"/>
      <c r="L1015" s="136" t="s">
        <v>310</v>
      </c>
      <c r="M1015" s="138">
        <v>68</v>
      </c>
      <c r="N1015" s="138">
        <v>105</v>
      </c>
      <c r="O1015" s="138">
        <v>7140</v>
      </c>
      <c r="P1015" s="138">
        <v>1</v>
      </c>
      <c r="Q1015" s="138">
        <v>80</v>
      </c>
      <c r="R1015" s="138">
        <v>80</v>
      </c>
      <c r="S1015" s="136" t="s">
        <v>185</v>
      </c>
      <c r="T1015" s="136" t="s">
        <v>500</v>
      </c>
      <c r="U1015" s="136">
        <v>2007</v>
      </c>
      <c r="V1015" s="136"/>
      <c r="W1015" s="136"/>
      <c r="X1015" s="136"/>
      <c r="Y1015" s="136"/>
      <c r="Z1015" s="136"/>
      <c r="AA1015" s="136"/>
      <c r="AB1015" s="138">
        <v>800</v>
      </c>
      <c r="AC1015" s="136"/>
      <c r="AD1015" s="136"/>
      <c r="AE1015" s="136"/>
      <c r="AF1015" s="136"/>
      <c r="AG1015" s="136"/>
      <c r="AH1015" s="136"/>
      <c r="AI1015" s="136"/>
      <c r="AJ1015" s="136"/>
      <c r="AK1015" s="136"/>
      <c r="AL1015" s="136"/>
      <c r="AM1015" s="136"/>
      <c r="AN1015" s="136"/>
      <c r="AO1015" s="136"/>
      <c r="AP1015" s="136"/>
      <c r="AQ1015" s="136"/>
      <c r="AR1015" s="136"/>
      <c r="AS1015" s="136"/>
      <c r="AT1015" s="136"/>
      <c r="AU1015" s="136"/>
      <c r="AV1015" s="136"/>
      <c r="AW1015" s="136"/>
      <c r="AX1015" s="215"/>
    </row>
    <row r="1016" spans="1:50" ht="24" hidden="1" customHeight="1" x14ac:dyDescent="0.15">
      <c r="A1016" s="216">
        <v>3</v>
      </c>
      <c r="B1016" s="217"/>
      <c r="C1016" s="258" t="s">
        <v>787</v>
      </c>
      <c r="D1016" s="258"/>
      <c r="E1016" s="258" t="s">
        <v>7487</v>
      </c>
      <c r="F1016" s="258" t="s">
        <v>787</v>
      </c>
      <c r="G1016" s="258" t="s">
        <v>7488</v>
      </c>
      <c r="H1016" s="603"/>
      <c r="I1016" s="260">
        <v>22911</v>
      </c>
      <c r="J1016" s="260"/>
      <c r="K1016" s="260"/>
      <c r="L1016" s="258" t="s">
        <v>310</v>
      </c>
      <c r="M1016" s="260">
        <v>68</v>
      </c>
      <c r="N1016" s="260">
        <v>105</v>
      </c>
      <c r="O1016" s="260">
        <v>7140</v>
      </c>
      <c r="P1016" s="260">
        <v>1</v>
      </c>
      <c r="Q1016" s="260">
        <v>400</v>
      </c>
      <c r="R1016" s="260">
        <v>400</v>
      </c>
      <c r="S1016" s="302" t="s">
        <v>185</v>
      </c>
      <c r="T1016" s="302" t="s">
        <v>500</v>
      </c>
      <c r="U1016" s="258">
        <v>2007</v>
      </c>
      <c r="V1016" s="603"/>
      <c r="W1016" s="603"/>
      <c r="X1016" s="603"/>
      <c r="Y1016" s="603"/>
      <c r="Z1016" s="603"/>
      <c r="AA1016" s="603"/>
      <c r="AB1016" s="260">
        <v>1700</v>
      </c>
      <c r="AC1016" s="258"/>
      <c r="AD1016" s="258"/>
      <c r="AE1016" s="603"/>
      <c r="AF1016" s="603"/>
      <c r="AG1016" s="603"/>
      <c r="AH1016" s="603"/>
      <c r="AI1016" s="603"/>
      <c r="AJ1016" s="603"/>
      <c r="AK1016" s="603"/>
      <c r="AL1016" s="603"/>
      <c r="AM1016" s="603"/>
      <c r="AN1016" s="603"/>
      <c r="AO1016" s="603"/>
      <c r="AP1016" s="603"/>
      <c r="AQ1016" s="603"/>
      <c r="AR1016" s="603"/>
      <c r="AS1016" s="603"/>
      <c r="AT1016" s="603"/>
      <c r="AU1016" s="603"/>
      <c r="AV1016" s="603"/>
      <c r="AW1016" s="603"/>
      <c r="AX1016" s="598"/>
    </row>
    <row r="1017" spans="1:50" ht="24" hidden="1" customHeight="1" x14ac:dyDescent="0.15">
      <c r="A1017" s="216"/>
      <c r="B1017" s="217"/>
      <c r="C1017" s="136" t="s">
        <v>787</v>
      </c>
      <c r="D1017" s="136"/>
      <c r="E1017" s="139" t="s">
        <v>7489</v>
      </c>
      <c r="F1017" s="136" t="s">
        <v>787</v>
      </c>
      <c r="G1017" s="136" t="s">
        <v>787</v>
      </c>
      <c r="H1017" s="136"/>
      <c r="I1017" s="138">
        <v>13769</v>
      </c>
      <c r="J1017" s="138">
        <v>171.2</v>
      </c>
      <c r="K1017" s="138">
        <v>171.2</v>
      </c>
      <c r="L1017" s="136" t="s">
        <v>310</v>
      </c>
      <c r="M1017" s="138">
        <v>68</v>
      </c>
      <c r="N1017" s="138">
        <v>105</v>
      </c>
      <c r="O1017" s="138">
        <v>7140</v>
      </c>
      <c r="P1017" s="138">
        <v>1</v>
      </c>
      <c r="Q1017" s="138">
        <v>400</v>
      </c>
      <c r="R1017" s="138">
        <v>400</v>
      </c>
      <c r="S1017" s="136" t="s">
        <v>185</v>
      </c>
      <c r="T1017" s="136" t="s">
        <v>500</v>
      </c>
      <c r="U1017" s="136">
        <v>2009</v>
      </c>
      <c r="V1017" s="136"/>
      <c r="W1017" s="136"/>
      <c r="X1017" s="136"/>
      <c r="Y1017" s="136"/>
      <c r="Z1017" s="136"/>
      <c r="AA1017" s="136"/>
      <c r="AB1017" s="138">
        <v>4172</v>
      </c>
      <c r="AC1017" s="136"/>
      <c r="AD1017" s="136"/>
      <c r="AE1017" s="136"/>
      <c r="AF1017" s="136"/>
      <c r="AG1017" s="136"/>
      <c r="AH1017" s="136"/>
      <c r="AI1017" s="136"/>
      <c r="AJ1017" s="136"/>
      <c r="AK1017" s="136"/>
      <c r="AL1017" s="136"/>
      <c r="AM1017" s="136"/>
      <c r="AN1017" s="136"/>
      <c r="AO1017" s="136"/>
      <c r="AP1017" s="136"/>
      <c r="AQ1017" s="136"/>
      <c r="AR1017" s="136"/>
      <c r="AS1017" s="136"/>
      <c r="AT1017" s="136"/>
      <c r="AU1017" s="136"/>
      <c r="AV1017" s="136"/>
      <c r="AW1017" s="136"/>
      <c r="AX1017" s="215"/>
    </row>
    <row r="1018" spans="1:50" ht="24" hidden="1" customHeight="1" x14ac:dyDescent="0.15">
      <c r="A1018" s="216"/>
      <c r="B1018" s="217"/>
      <c r="C1018" s="136" t="s">
        <v>787</v>
      </c>
      <c r="D1018" s="136"/>
      <c r="E1018" s="139" t="s">
        <v>947</v>
      </c>
      <c r="F1018" s="136" t="s">
        <v>787</v>
      </c>
      <c r="G1018" s="136" t="s">
        <v>787</v>
      </c>
      <c r="H1018" s="136"/>
      <c r="I1018" s="138">
        <v>124794</v>
      </c>
      <c r="J1018" s="138">
        <v>554</v>
      </c>
      <c r="K1018" s="138">
        <v>476</v>
      </c>
      <c r="L1018" s="136" t="s">
        <v>310</v>
      </c>
      <c r="M1018" s="138">
        <v>66</v>
      </c>
      <c r="N1018" s="138">
        <v>103</v>
      </c>
      <c r="O1018" s="138">
        <v>6798</v>
      </c>
      <c r="P1018" s="138">
        <v>1</v>
      </c>
      <c r="Q1018" s="138">
        <v>1425</v>
      </c>
      <c r="R1018" s="138">
        <v>1425</v>
      </c>
      <c r="S1018" s="136" t="s">
        <v>795</v>
      </c>
      <c r="T1018" s="136" t="s">
        <v>500</v>
      </c>
      <c r="U1018" s="136">
        <v>2013</v>
      </c>
      <c r="V1018" s="136"/>
      <c r="W1018" s="136"/>
      <c r="X1018" s="136"/>
      <c r="Y1018" s="136"/>
      <c r="Z1018" s="136"/>
      <c r="AA1018" s="136"/>
      <c r="AB1018" s="138">
        <v>28614</v>
      </c>
      <c r="AC1018" s="136"/>
      <c r="AD1018" s="136"/>
      <c r="AE1018" s="136"/>
      <c r="AF1018" s="136"/>
      <c r="AG1018" s="136"/>
      <c r="AH1018" s="136"/>
      <c r="AI1018" s="136"/>
      <c r="AJ1018" s="136"/>
      <c r="AK1018" s="136"/>
      <c r="AL1018" s="136"/>
      <c r="AM1018" s="136"/>
      <c r="AN1018" s="136"/>
      <c r="AO1018" s="136"/>
      <c r="AP1018" s="136"/>
      <c r="AQ1018" s="136"/>
      <c r="AR1018" s="136"/>
      <c r="AS1018" s="136"/>
      <c r="AT1018" s="136"/>
      <c r="AU1018" s="136"/>
      <c r="AV1018" s="136"/>
      <c r="AW1018" s="136"/>
      <c r="AX1018" s="215" t="s">
        <v>7490</v>
      </c>
    </row>
    <row r="1019" spans="1:50" ht="24" hidden="1" customHeight="1" x14ac:dyDescent="0.15">
      <c r="A1019" s="216">
        <v>4</v>
      </c>
      <c r="B1019" s="217"/>
      <c r="C1019" s="136" t="s">
        <v>787</v>
      </c>
      <c r="D1019" s="136"/>
      <c r="E1019" s="139" t="s">
        <v>7491</v>
      </c>
      <c r="F1019" s="136" t="s">
        <v>787</v>
      </c>
      <c r="G1019" s="136" t="s">
        <v>787</v>
      </c>
      <c r="H1019" s="136"/>
      <c r="I1019" s="138">
        <v>11511</v>
      </c>
      <c r="J1019" s="138"/>
      <c r="K1019" s="138"/>
      <c r="L1019" s="136" t="s">
        <v>503</v>
      </c>
      <c r="M1019" s="138">
        <v>47</v>
      </c>
      <c r="N1019" s="138">
        <v>90</v>
      </c>
      <c r="O1019" s="138">
        <v>4230</v>
      </c>
      <c r="P1019" s="138">
        <v>1</v>
      </c>
      <c r="Q1019" s="138"/>
      <c r="R1019" s="138"/>
      <c r="S1019" s="136"/>
      <c r="T1019" s="136"/>
      <c r="U1019" s="136">
        <v>2014</v>
      </c>
      <c r="V1019" s="136"/>
      <c r="W1019" s="136"/>
      <c r="X1019" s="136"/>
      <c r="Y1019" s="136"/>
      <c r="Z1019" s="136"/>
      <c r="AA1019" s="136"/>
      <c r="AB1019" s="138">
        <v>1791</v>
      </c>
      <c r="AC1019" s="136"/>
      <c r="AD1019" s="136"/>
      <c r="AE1019" s="136"/>
      <c r="AF1019" s="136"/>
      <c r="AG1019" s="136"/>
      <c r="AH1019" s="136"/>
      <c r="AI1019" s="136"/>
      <c r="AJ1019" s="136"/>
      <c r="AK1019" s="136"/>
      <c r="AL1019" s="136"/>
      <c r="AM1019" s="136"/>
      <c r="AN1019" s="136"/>
      <c r="AO1019" s="136"/>
      <c r="AP1019" s="136"/>
      <c r="AQ1019" s="136"/>
      <c r="AR1019" s="136"/>
      <c r="AS1019" s="136"/>
      <c r="AT1019" s="136"/>
      <c r="AU1019" s="136"/>
      <c r="AV1019" s="136"/>
      <c r="AW1019" s="136"/>
      <c r="AX1019" s="215"/>
    </row>
    <row r="1020" spans="1:50" ht="24" hidden="1" customHeight="1" x14ac:dyDescent="0.15">
      <c r="A1020" s="216"/>
      <c r="B1020" s="217"/>
      <c r="C1020" s="232" t="s">
        <v>787</v>
      </c>
      <c r="D1020" s="232"/>
      <c r="E1020" s="232" t="s">
        <v>7489</v>
      </c>
      <c r="F1020" s="232" t="s">
        <v>787</v>
      </c>
      <c r="G1020" s="232" t="s">
        <v>787</v>
      </c>
      <c r="H1020" s="148"/>
      <c r="I1020" s="144">
        <v>26603</v>
      </c>
      <c r="J1020" s="144"/>
      <c r="K1020" s="144"/>
      <c r="L1020" s="232" t="s">
        <v>310</v>
      </c>
      <c r="M1020" s="144">
        <v>68</v>
      </c>
      <c r="N1020" s="144">
        <v>105</v>
      </c>
      <c r="O1020" s="144">
        <v>7140</v>
      </c>
      <c r="P1020" s="144">
        <v>2</v>
      </c>
      <c r="Q1020" s="144"/>
      <c r="R1020" s="144"/>
      <c r="S1020" s="232"/>
      <c r="T1020" s="232" t="s">
        <v>500</v>
      </c>
      <c r="U1020" s="232">
        <v>2015</v>
      </c>
      <c r="V1020" s="148"/>
      <c r="W1020" s="148"/>
      <c r="X1020" s="148"/>
      <c r="Y1020" s="148"/>
      <c r="Z1020" s="148"/>
      <c r="AA1020" s="148"/>
      <c r="AB1020" s="144">
        <v>2098</v>
      </c>
      <c r="AC1020" s="232"/>
      <c r="AD1020" s="232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218"/>
    </row>
    <row r="1021" spans="1:50" ht="24" hidden="1" customHeight="1" x14ac:dyDescent="0.15">
      <c r="A1021" s="216">
        <v>6</v>
      </c>
      <c r="B1021" s="217"/>
      <c r="C1021" s="232" t="s">
        <v>787</v>
      </c>
      <c r="D1021" s="232"/>
      <c r="E1021" s="232" t="s">
        <v>7492</v>
      </c>
      <c r="F1021" s="232" t="s">
        <v>787</v>
      </c>
      <c r="G1021" s="232" t="s">
        <v>787</v>
      </c>
      <c r="H1021" s="148"/>
      <c r="I1021" s="144">
        <v>12800</v>
      </c>
      <c r="J1021" s="144"/>
      <c r="K1021" s="144"/>
      <c r="L1021" s="232" t="s">
        <v>310</v>
      </c>
      <c r="M1021" s="144">
        <v>64</v>
      </c>
      <c r="N1021" s="144">
        <v>100</v>
      </c>
      <c r="O1021" s="144">
        <v>12800</v>
      </c>
      <c r="P1021" s="144">
        <v>2</v>
      </c>
      <c r="Q1021" s="144">
        <v>800</v>
      </c>
      <c r="R1021" s="144">
        <v>800</v>
      </c>
      <c r="S1021" s="232" t="s">
        <v>185</v>
      </c>
      <c r="T1021" s="232" t="s">
        <v>919</v>
      </c>
      <c r="U1021" s="232">
        <v>2015</v>
      </c>
      <c r="V1021" s="148"/>
      <c r="W1021" s="148"/>
      <c r="X1021" s="148"/>
      <c r="Y1021" s="148"/>
      <c r="Z1021" s="148"/>
      <c r="AA1021" s="148"/>
      <c r="AB1021" s="144"/>
      <c r="AC1021" s="232"/>
      <c r="AD1021" s="232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218"/>
    </row>
    <row r="1022" spans="1:50" ht="24" hidden="1" customHeight="1" x14ac:dyDescent="0.15">
      <c r="A1022" s="216"/>
      <c r="B1022" s="217"/>
      <c r="C1022" s="232" t="s">
        <v>787</v>
      </c>
      <c r="D1022" s="232"/>
      <c r="E1022" s="232" t="s">
        <v>7493</v>
      </c>
      <c r="F1022" s="232" t="s">
        <v>787</v>
      </c>
      <c r="G1022" s="232" t="s">
        <v>787</v>
      </c>
      <c r="H1022" s="148"/>
      <c r="I1022" s="144">
        <v>21439</v>
      </c>
      <c r="J1022" s="144"/>
      <c r="K1022" s="144"/>
      <c r="L1022" s="232" t="s">
        <v>310</v>
      </c>
      <c r="M1022" s="144">
        <v>68</v>
      </c>
      <c r="N1022" s="144">
        <v>105</v>
      </c>
      <c r="O1022" s="144">
        <v>7140</v>
      </c>
      <c r="P1022" s="144">
        <v>1</v>
      </c>
      <c r="Q1022" s="144">
        <v>400</v>
      </c>
      <c r="R1022" s="144">
        <v>400</v>
      </c>
      <c r="S1022" s="164" t="s">
        <v>185</v>
      </c>
      <c r="T1022" s="164" t="s">
        <v>500</v>
      </c>
      <c r="U1022" s="232">
        <v>2016</v>
      </c>
      <c r="V1022" s="148"/>
      <c r="W1022" s="148"/>
      <c r="X1022" s="148"/>
      <c r="Y1022" s="148"/>
      <c r="Z1022" s="148"/>
      <c r="AA1022" s="148"/>
      <c r="AB1022" s="144">
        <v>2715</v>
      </c>
      <c r="AC1022" s="232"/>
      <c r="AD1022" s="232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218"/>
    </row>
    <row r="1023" spans="1:50" ht="24" hidden="1" customHeight="1" x14ac:dyDescent="0.15">
      <c r="A1023" s="216">
        <v>7</v>
      </c>
      <c r="B1023" s="217"/>
      <c r="C1023" s="232" t="s">
        <v>787</v>
      </c>
      <c r="D1023" s="232"/>
      <c r="E1023" s="232" t="s">
        <v>10572</v>
      </c>
      <c r="F1023" s="232" t="s">
        <v>787</v>
      </c>
      <c r="G1023" s="232" t="s">
        <v>787</v>
      </c>
      <c r="H1023" s="148"/>
      <c r="I1023" s="144">
        <v>13000</v>
      </c>
      <c r="J1023" s="144"/>
      <c r="K1023" s="144"/>
      <c r="L1023" s="232" t="s">
        <v>154</v>
      </c>
      <c r="M1023" s="144">
        <v>68</v>
      </c>
      <c r="N1023" s="144">
        <v>105</v>
      </c>
      <c r="O1023" s="144">
        <v>7140</v>
      </c>
      <c r="P1023" s="144">
        <v>1</v>
      </c>
      <c r="Q1023" s="144">
        <v>400</v>
      </c>
      <c r="R1023" s="144">
        <v>400</v>
      </c>
      <c r="S1023" s="232" t="s">
        <v>185</v>
      </c>
      <c r="T1023" s="232" t="s">
        <v>500</v>
      </c>
      <c r="U1023" s="232">
        <v>2014</v>
      </c>
      <c r="V1023" s="148"/>
      <c r="W1023" s="148"/>
      <c r="X1023" s="148"/>
      <c r="Y1023" s="148"/>
      <c r="Z1023" s="148"/>
      <c r="AA1023" s="148"/>
      <c r="AB1023" s="144"/>
      <c r="AC1023" s="232"/>
      <c r="AD1023" s="232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218"/>
    </row>
    <row r="1024" spans="1:50" ht="24" hidden="1" customHeight="1" x14ac:dyDescent="0.15">
      <c r="A1024" s="216">
        <v>8</v>
      </c>
      <c r="B1024" s="217"/>
      <c r="C1024" s="232" t="s">
        <v>787</v>
      </c>
      <c r="D1024" s="232"/>
      <c r="E1024" s="232" t="s">
        <v>10573</v>
      </c>
      <c r="F1024" s="232" t="s">
        <v>787</v>
      </c>
      <c r="G1024" s="232" t="s">
        <v>787</v>
      </c>
      <c r="H1024" s="148"/>
      <c r="I1024" s="144">
        <v>19375</v>
      </c>
      <c r="J1024" s="144"/>
      <c r="K1024" s="144"/>
      <c r="L1024" s="232" t="s">
        <v>503</v>
      </c>
      <c r="M1024" s="144">
        <v>66</v>
      </c>
      <c r="N1024" s="144">
        <v>103</v>
      </c>
      <c r="O1024" s="144">
        <v>6798</v>
      </c>
      <c r="P1024" s="144">
        <v>1</v>
      </c>
      <c r="Q1024" s="144">
        <v>500</v>
      </c>
      <c r="R1024" s="144">
        <v>500</v>
      </c>
      <c r="S1024" s="232" t="s">
        <v>185</v>
      </c>
      <c r="T1024" s="232" t="s">
        <v>500</v>
      </c>
      <c r="U1024" s="232">
        <v>2015</v>
      </c>
      <c r="V1024" s="148"/>
      <c r="W1024" s="148"/>
      <c r="X1024" s="148"/>
      <c r="Y1024" s="148"/>
      <c r="Z1024" s="148"/>
      <c r="AA1024" s="148"/>
      <c r="AB1024" s="144"/>
      <c r="AC1024" s="232"/>
      <c r="AD1024" s="232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48"/>
      <c r="AW1024" s="148"/>
      <c r="AX1024" s="218"/>
    </row>
    <row r="1025" spans="1:50" ht="24" hidden="1" customHeight="1" x14ac:dyDescent="0.15">
      <c r="A1025" s="216" t="s">
        <v>156</v>
      </c>
      <c r="B1025" s="219"/>
      <c r="C1025" s="232" t="s">
        <v>787</v>
      </c>
      <c r="D1025" s="232"/>
      <c r="E1025" s="232" t="s">
        <v>10574</v>
      </c>
      <c r="F1025" s="232" t="s">
        <v>787</v>
      </c>
      <c r="G1025" s="232" t="s">
        <v>787</v>
      </c>
      <c r="H1025" s="148"/>
      <c r="I1025" s="144">
        <v>16827</v>
      </c>
      <c r="J1025" s="144"/>
      <c r="K1025" s="144"/>
      <c r="L1025" s="232" t="s">
        <v>503</v>
      </c>
      <c r="M1025" s="144">
        <v>68</v>
      </c>
      <c r="N1025" s="144">
        <v>105</v>
      </c>
      <c r="O1025" s="144">
        <v>7140</v>
      </c>
      <c r="P1025" s="144">
        <v>2</v>
      </c>
      <c r="Q1025" s="144"/>
      <c r="R1025" s="144"/>
      <c r="S1025" s="232"/>
      <c r="T1025" s="232"/>
      <c r="U1025" s="232">
        <v>2016</v>
      </c>
      <c r="V1025" s="148"/>
      <c r="W1025" s="148"/>
      <c r="X1025" s="148"/>
      <c r="Y1025" s="148"/>
      <c r="Z1025" s="148"/>
      <c r="AA1025" s="148"/>
      <c r="AB1025" s="144"/>
      <c r="AC1025" s="232"/>
      <c r="AD1025" s="232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324"/>
    </row>
    <row r="1026" spans="1:50" ht="24" hidden="1" customHeight="1" x14ac:dyDescent="0.15">
      <c r="A1026" s="220" t="s">
        <v>156</v>
      </c>
      <c r="B1026" s="217"/>
      <c r="C1026" s="232" t="s">
        <v>787</v>
      </c>
      <c r="D1026" s="232"/>
      <c r="E1026" s="232" t="s">
        <v>11598</v>
      </c>
      <c r="F1026" s="232" t="s">
        <v>787</v>
      </c>
      <c r="G1026" s="232" t="s">
        <v>787</v>
      </c>
      <c r="H1026" s="148"/>
      <c r="I1026" s="144">
        <v>39657.1</v>
      </c>
      <c r="J1026" s="144"/>
      <c r="K1026" s="144">
        <v>5700</v>
      </c>
      <c r="L1026" s="232" t="s">
        <v>310</v>
      </c>
      <c r="M1026" s="144">
        <v>60</v>
      </c>
      <c r="N1026" s="144">
        <v>80</v>
      </c>
      <c r="O1026" s="144">
        <v>4800</v>
      </c>
      <c r="P1026" s="144">
        <v>1</v>
      </c>
      <c r="Q1026" s="144"/>
      <c r="R1026" s="144"/>
      <c r="S1026" s="232"/>
      <c r="T1026" s="232"/>
      <c r="U1026" s="232">
        <v>2010</v>
      </c>
      <c r="V1026" s="148"/>
      <c r="W1026" s="148"/>
      <c r="X1026" s="148"/>
      <c r="Y1026" s="148"/>
      <c r="Z1026" s="148"/>
      <c r="AA1026" s="148"/>
      <c r="AB1026" s="144"/>
      <c r="AC1026" s="232"/>
      <c r="AD1026" s="232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324"/>
    </row>
    <row r="1027" spans="1:50" ht="24" hidden="1" customHeight="1" x14ac:dyDescent="0.15">
      <c r="A1027" s="220" t="s">
        <v>93</v>
      </c>
      <c r="B1027" s="217"/>
      <c r="C1027" s="232" t="s">
        <v>787</v>
      </c>
      <c r="D1027" s="232"/>
      <c r="E1027" s="232" t="s">
        <v>11599</v>
      </c>
      <c r="F1027" s="232" t="s">
        <v>787</v>
      </c>
      <c r="G1027" s="232" t="s">
        <v>787</v>
      </c>
      <c r="H1027" s="148"/>
      <c r="I1027" s="144">
        <v>13900</v>
      </c>
      <c r="J1027" s="144"/>
      <c r="K1027" s="144">
        <v>7500</v>
      </c>
      <c r="L1027" s="232" t="s">
        <v>154</v>
      </c>
      <c r="M1027" s="144">
        <v>64</v>
      </c>
      <c r="N1027" s="144">
        <v>100</v>
      </c>
      <c r="O1027" s="144">
        <v>6400</v>
      </c>
      <c r="P1027" s="144">
        <v>1</v>
      </c>
      <c r="Q1027" s="144"/>
      <c r="R1027" s="144"/>
      <c r="S1027" s="232"/>
      <c r="T1027" s="232"/>
      <c r="U1027" s="232">
        <v>2012</v>
      </c>
      <c r="V1027" s="148"/>
      <c r="W1027" s="148"/>
      <c r="X1027" s="148"/>
      <c r="Y1027" s="148"/>
      <c r="Z1027" s="148"/>
      <c r="AA1027" s="148"/>
      <c r="AB1027" s="144"/>
      <c r="AC1027" s="232"/>
      <c r="AD1027" s="232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218"/>
    </row>
    <row r="1028" spans="1:50" ht="24" hidden="1" customHeight="1" x14ac:dyDescent="0.15">
      <c r="A1028" s="220" t="s">
        <v>156</v>
      </c>
      <c r="B1028" s="217"/>
      <c r="C1028" s="232" t="s">
        <v>787</v>
      </c>
      <c r="D1028" s="232"/>
      <c r="E1028" s="232" t="s">
        <v>11600</v>
      </c>
      <c r="F1028" s="232" t="s">
        <v>787</v>
      </c>
      <c r="G1028" s="232" t="s">
        <v>787</v>
      </c>
      <c r="H1028" s="148"/>
      <c r="I1028" s="144">
        <v>10800</v>
      </c>
      <c r="J1028" s="144"/>
      <c r="K1028" s="144"/>
      <c r="L1028" s="232" t="s">
        <v>503</v>
      </c>
      <c r="M1028" s="144">
        <v>64</v>
      </c>
      <c r="N1028" s="144">
        <v>100</v>
      </c>
      <c r="O1028" s="144">
        <v>6400</v>
      </c>
      <c r="P1028" s="144">
        <v>1</v>
      </c>
      <c r="Q1028" s="144"/>
      <c r="R1028" s="144"/>
      <c r="S1028" s="164"/>
      <c r="T1028" s="164"/>
      <c r="U1028" s="232">
        <v>2015</v>
      </c>
      <c r="V1028" s="148"/>
      <c r="W1028" s="148"/>
      <c r="X1028" s="148"/>
      <c r="Y1028" s="148"/>
      <c r="Z1028" s="148"/>
      <c r="AA1028" s="148"/>
      <c r="AB1028" s="144"/>
      <c r="AC1028" s="232"/>
      <c r="AD1028" s="232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218"/>
    </row>
    <row r="1029" spans="1:50" ht="24" hidden="1" customHeight="1" x14ac:dyDescent="0.15">
      <c r="A1029" s="220" t="s">
        <v>156</v>
      </c>
      <c r="B1029" s="217"/>
      <c r="C1029" s="136" t="s">
        <v>787</v>
      </c>
      <c r="D1029" s="136"/>
      <c r="E1029" s="136" t="s">
        <v>13715</v>
      </c>
      <c r="F1029" s="136" t="s">
        <v>787</v>
      </c>
      <c r="G1029" s="232" t="s">
        <v>787</v>
      </c>
      <c r="H1029" s="136"/>
      <c r="I1029" s="138">
        <v>33660</v>
      </c>
      <c r="J1029" s="138"/>
      <c r="K1029" s="138">
        <v>9352</v>
      </c>
      <c r="L1029" s="136" t="s">
        <v>154</v>
      </c>
      <c r="M1029" s="138">
        <v>56</v>
      </c>
      <c r="N1029" s="138">
        <v>95</v>
      </c>
      <c r="O1029" s="138">
        <v>5880</v>
      </c>
      <c r="P1029" s="138">
        <v>2</v>
      </c>
      <c r="Q1029" s="138"/>
      <c r="R1029" s="138"/>
      <c r="S1029" s="136"/>
      <c r="T1029" s="136"/>
      <c r="U1029" s="136">
        <v>2017</v>
      </c>
      <c r="V1029" s="136"/>
      <c r="W1029" s="136"/>
      <c r="X1029" s="136"/>
      <c r="Y1029" s="136"/>
      <c r="Z1029" s="136"/>
      <c r="AA1029" s="136"/>
      <c r="AB1029" s="138">
        <v>1773</v>
      </c>
      <c r="AC1029" s="136"/>
      <c r="AD1029" s="136"/>
      <c r="AE1029" s="136"/>
      <c r="AF1029" s="136"/>
      <c r="AG1029" s="136"/>
      <c r="AH1029" s="136"/>
      <c r="AI1029" s="136"/>
      <c r="AJ1029" s="136"/>
      <c r="AK1029" s="136"/>
      <c r="AL1029" s="136"/>
      <c r="AM1029" s="136"/>
      <c r="AN1029" s="136"/>
      <c r="AO1029" s="136"/>
      <c r="AP1029" s="136"/>
      <c r="AQ1029" s="136"/>
      <c r="AR1029" s="136"/>
      <c r="AS1029" s="136"/>
      <c r="AT1029" s="136"/>
      <c r="AU1029" s="136"/>
      <c r="AV1029" s="136"/>
      <c r="AW1029" s="136"/>
      <c r="AX1029" s="215"/>
    </row>
    <row r="1030" spans="1:50" ht="24" hidden="1" customHeight="1" x14ac:dyDescent="0.15">
      <c r="A1030" s="220" t="s">
        <v>93</v>
      </c>
      <c r="B1030" s="217"/>
      <c r="C1030" s="136" t="s">
        <v>787</v>
      </c>
      <c r="D1030" s="136"/>
      <c r="E1030" s="136" t="s">
        <v>15104</v>
      </c>
      <c r="F1030" s="136" t="s">
        <v>787</v>
      </c>
      <c r="G1030" s="136" t="s">
        <v>787</v>
      </c>
      <c r="H1030" s="136"/>
      <c r="I1030" s="138">
        <v>23147</v>
      </c>
      <c r="J1030" s="138"/>
      <c r="K1030" s="138"/>
      <c r="L1030" s="136" t="s">
        <v>310</v>
      </c>
      <c r="M1030" s="138">
        <v>107</v>
      </c>
      <c r="N1030" s="138">
        <v>80</v>
      </c>
      <c r="O1030" s="138">
        <v>8650</v>
      </c>
      <c r="P1030" s="138">
        <v>1</v>
      </c>
      <c r="Q1030" s="138"/>
      <c r="R1030" s="138"/>
      <c r="S1030" s="136"/>
      <c r="T1030" s="136"/>
      <c r="U1030" s="136">
        <v>2020</v>
      </c>
      <c r="V1030" s="136"/>
      <c r="W1030" s="136"/>
      <c r="X1030" s="136"/>
      <c r="Y1030" s="136"/>
      <c r="Z1030" s="136"/>
      <c r="AA1030" s="136"/>
      <c r="AB1030" s="138"/>
      <c r="AC1030" s="136"/>
      <c r="AD1030" s="136"/>
      <c r="AE1030" s="136"/>
      <c r="AF1030" s="136"/>
      <c r="AG1030" s="136"/>
      <c r="AH1030" s="136"/>
      <c r="AI1030" s="136"/>
      <c r="AJ1030" s="136"/>
      <c r="AK1030" s="136"/>
      <c r="AL1030" s="136"/>
      <c r="AM1030" s="136"/>
      <c r="AN1030" s="136"/>
      <c r="AO1030" s="136"/>
      <c r="AP1030" s="136"/>
      <c r="AQ1030" s="136"/>
      <c r="AR1030" s="136"/>
      <c r="AS1030" s="136"/>
      <c r="AT1030" s="136"/>
      <c r="AU1030" s="136"/>
      <c r="AV1030" s="136"/>
      <c r="AW1030" s="136"/>
      <c r="AX1030" s="215"/>
    </row>
    <row r="1031" spans="1:50" ht="24" hidden="1" customHeight="1" x14ac:dyDescent="0.15">
      <c r="A1031" s="220" t="s">
        <v>156</v>
      </c>
      <c r="B1031" s="219"/>
      <c r="C1031" s="136" t="s">
        <v>787</v>
      </c>
      <c r="D1031" s="136"/>
      <c r="E1031" s="136" t="s">
        <v>16442</v>
      </c>
      <c r="F1031" s="136" t="s">
        <v>787</v>
      </c>
      <c r="G1031" s="136" t="s">
        <v>787</v>
      </c>
      <c r="H1031" s="136"/>
      <c r="I1031" s="138">
        <v>16311</v>
      </c>
      <c r="J1031" s="138" t="s">
        <v>417</v>
      </c>
      <c r="K1031" s="138" t="s">
        <v>417</v>
      </c>
      <c r="L1031" s="136" t="s">
        <v>310</v>
      </c>
      <c r="M1031" s="138">
        <v>54</v>
      </c>
      <c r="N1031" s="138">
        <v>94</v>
      </c>
      <c r="O1031" s="138">
        <v>5076</v>
      </c>
      <c r="P1031" s="138">
        <v>1</v>
      </c>
      <c r="Q1031" s="138">
        <v>160</v>
      </c>
      <c r="R1031" s="138"/>
      <c r="S1031" s="136"/>
      <c r="T1031" s="136"/>
      <c r="U1031" s="136">
        <v>2021</v>
      </c>
      <c r="V1031" s="136"/>
      <c r="W1031" s="136"/>
      <c r="X1031" s="136"/>
      <c r="Y1031" s="136"/>
      <c r="Z1031" s="136"/>
      <c r="AA1031" s="136"/>
      <c r="AB1031" s="138">
        <v>5417</v>
      </c>
      <c r="AC1031" s="136"/>
      <c r="AD1031" s="136"/>
      <c r="AE1031" s="136"/>
      <c r="AF1031" s="136"/>
      <c r="AG1031" s="136"/>
      <c r="AH1031" s="136"/>
      <c r="AI1031" s="136"/>
      <c r="AJ1031" s="136"/>
      <c r="AK1031" s="136"/>
      <c r="AL1031" s="136"/>
      <c r="AM1031" s="136"/>
      <c r="AN1031" s="136"/>
      <c r="AO1031" s="136"/>
      <c r="AP1031" s="136"/>
      <c r="AQ1031" s="136"/>
      <c r="AR1031" s="136"/>
      <c r="AS1031" s="136"/>
      <c r="AT1031" s="136"/>
      <c r="AU1031" s="136"/>
      <c r="AV1031" s="136"/>
      <c r="AW1031" s="136"/>
      <c r="AX1031" s="215"/>
    </row>
    <row r="1032" spans="1:50" ht="24" hidden="1" customHeight="1" x14ac:dyDescent="0.15">
      <c r="A1032" s="220"/>
      <c r="B1032" s="219"/>
      <c r="C1032" s="136" t="s">
        <v>17804</v>
      </c>
      <c r="D1032" s="136"/>
      <c r="E1032" s="136" t="s">
        <v>17805</v>
      </c>
      <c r="F1032" s="136" t="s">
        <v>787</v>
      </c>
      <c r="G1032" s="136" t="s">
        <v>787</v>
      </c>
      <c r="H1032" s="136"/>
      <c r="I1032" s="138">
        <v>5634</v>
      </c>
      <c r="J1032" s="138" t="s">
        <v>417</v>
      </c>
      <c r="K1032" s="138" t="s">
        <v>417</v>
      </c>
      <c r="L1032" s="136" t="s">
        <v>310</v>
      </c>
      <c r="M1032" s="138">
        <v>54</v>
      </c>
      <c r="N1032" s="138">
        <v>77</v>
      </c>
      <c r="O1032" s="138">
        <v>5300</v>
      </c>
      <c r="P1032" s="138">
        <v>1</v>
      </c>
      <c r="Q1032" s="138"/>
      <c r="R1032" s="138"/>
      <c r="S1032" s="136"/>
      <c r="T1032" s="136"/>
      <c r="U1032" s="136">
        <v>2016</v>
      </c>
      <c r="V1032" s="136"/>
      <c r="W1032" s="136"/>
      <c r="X1032" s="136"/>
      <c r="Y1032" s="136"/>
      <c r="Z1032" s="136"/>
      <c r="AA1032" s="136"/>
      <c r="AB1032" s="138"/>
      <c r="AC1032" s="136"/>
      <c r="AD1032" s="136"/>
      <c r="AE1032" s="136"/>
      <c r="AF1032" s="136"/>
      <c r="AG1032" s="136"/>
      <c r="AH1032" s="136"/>
      <c r="AI1032" s="136"/>
      <c r="AJ1032" s="136"/>
      <c r="AK1032" s="136"/>
      <c r="AL1032" s="136"/>
      <c r="AM1032" s="136"/>
      <c r="AN1032" s="136"/>
      <c r="AO1032" s="136"/>
      <c r="AP1032" s="136"/>
      <c r="AQ1032" s="136"/>
      <c r="AR1032" s="136"/>
      <c r="AS1032" s="136"/>
      <c r="AT1032" s="136"/>
      <c r="AU1032" s="136"/>
      <c r="AV1032" s="136"/>
      <c r="AW1032" s="136"/>
      <c r="AX1032" s="215" t="s">
        <v>17806</v>
      </c>
    </row>
    <row r="1033" spans="1:50" ht="24" hidden="1" customHeight="1" x14ac:dyDescent="0.15">
      <c r="A1033" s="220"/>
      <c r="B1033" s="217"/>
      <c r="C1033" s="136" t="s">
        <v>788</v>
      </c>
      <c r="D1033" s="136"/>
      <c r="E1033" s="136" t="s">
        <v>7495</v>
      </c>
      <c r="F1033" s="136" t="s">
        <v>788</v>
      </c>
      <c r="G1033" s="136" t="s">
        <v>4807</v>
      </c>
      <c r="H1033" s="136"/>
      <c r="I1033" s="138">
        <v>17500</v>
      </c>
      <c r="J1033" s="138">
        <v>0</v>
      </c>
      <c r="K1033" s="138">
        <v>0</v>
      </c>
      <c r="L1033" s="136" t="s">
        <v>154</v>
      </c>
      <c r="M1033" s="138">
        <v>75</v>
      </c>
      <c r="N1033" s="138">
        <v>110</v>
      </c>
      <c r="O1033" s="138">
        <v>8250</v>
      </c>
      <c r="P1033" s="138">
        <v>1</v>
      </c>
      <c r="Q1033" s="138">
        <v>100</v>
      </c>
      <c r="R1033" s="138">
        <v>100</v>
      </c>
      <c r="S1033" s="136" t="s">
        <v>795</v>
      </c>
      <c r="T1033" s="136" t="s">
        <v>1830</v>
      </c>
      <c r="U1033" s="136">
        <v>2007</v>
      </c>
      <c r="V1033" s="136"/>
      <c r="W1033" s="136"/>
      <c r="X1033" s="136"/>
      <c r="Y1033" s="136"/>
      <c r="Z1033" s="136"/>
      <c r="AA1033" s="136"/>
      <c r="AB1033" s="138">
        <v>400</v>
      </c>
      <c r="AC1033" s="136"/>
      <c r="AD1033" s="136"/>
      <c r="AE1033" s="136"/>
      <c r="AF1033" s="136"/>
      <c r="AG1033" s="136"/>
      <c r="AH1033" s="136"/>
      <c r="AI1033" s="136"/>
      <c r="AJ1033" s="136"/>
      <c r="AK1033" s="136"/>
      <c r="AL1033" s="136"/>
      <c r="AM1033" s="136"/>
      <c r="AN1033" s="136"/>
      <c r="AO1033" s="136"/>
      <c r="AP1033" s="136"/>
      <c r="AQ1033" s="136"/>
      <c r="AR1033" s="136"/>
      <c r="AS1033" s="136"/>
      <c r="AT1033" s="136"/>
      <c r="AU1033" s="136"/>
      <c r="AV1033" s="136"/>
      <c r="AW1033" s="136"/>
      <c r="AX1033" s="215"/>
    </row>
    <row r="1034" spans="1:50" ht="24" hidden="1" customHeight="1" x14ac:dyDescent="0.15">
      <c r="A1034" s="220"/>
      <c r="B1034" s="217"/>
      <c r="C1034" s="136" t="s">
        <v>788</v>
      </c>
      <c r="D1034" s="136"/>
      <c r="E1034" s="136" t="s">
        <v>7496</v>
      </c>
      <c r="F1034" s="136" t="s">
        <v>788</v>
      </c>
      <c r="G1034" s="136" t="s">
        <v>788</v>
      </c>
      <c r="H1034" s="136"/>
      <c r="I1034" s="138">
        <v>17172</v>
      </c>
      <c r="J1034" s="138">
        <v>198</v>
      </c>
      <c r="K1034" s="138">
        <v>395</v>
      </c>
      <c r="L1034" s="136" t="s">
        <v>310</v>
      </c>
      <c r="M1034" s="138">
        <v>68</v>
      </c>
      <c r="N1034" s="138">
        <v>105</v>
      </c>
      <c r="O1034" s="138">
        <v>7140</v>
      </c>
      <c r="P1034" s="138">
        <v>1</v>
      </c>
      <c r="Q1034" s="138">
        <v>100</v>
      </c>
      <c r="R1034" s="138">
        <v>100</v>
      </c>
      <c r="S1034" s="136" t="s">
        <v>499</v>
      </c>
      <c r="T1034" s="136" t="s">
        <v>500</v>
      </c>
      <c r="U1034" s="136">
        <v>2008</v>
      </c>
      <c r="V1034" s="136"/>
      <c r="W1034" s="136"/>
      <c r="X1034" s="136"/>
      <c r="Y1034" s="136"/>
      <c r="Z1034" s="136"/>
      <c r="AA1034" s="136"/>
      <c r="AB1034" s="138">
        <v>506</v>
      </c>
      <c r="AC1034" s="136"/>
      <c r="AD1034" s="136"/>
      <c r="AE1034" s="136"/>
      <c r="AF1034" s="136"/>
      <c r="AG1034" s="136"/>
      <c r="AH1034" s="136"/>
      <c r="AI1034" s="136"/>
      <c r="AJ1034" s="136"/>
      <c r="AK1034" s="136"/>
      <c r="AL1034" s="136"/>
      <c r="AM1034" s="136"/>
      <c r="AN1034" s="136"/>
      <c r="AO1034" s="136"/>
      <c r="AP1034" s="136"/>
      <c r="AQ1034" s="136"/>
      <c r="AR1034" s="136"/>
      <c r="AS1034" s="136"/>
      <c r="AT1034" s="136"/>
      <c r="AU1034" s="136"/>
      <c r="AV1034" s="136"/>
      <c r="AW1034" s="136"/>
      <c r="AX1034" s="215"/>
    </row>
    <row r="1035" spans="1:50" ht="24" hidden="1" customHeight="1" x14ac:dyDescent="0.15">
      <c r="A1035" s="216"/>
      <c r="B1035" s="217"/>
      <c r="C1035" s="136" t="s">
        <v>788</v>
      </c>
      <c r="D1035" s="325"/>
      <c r="E1035" s="1047" t="s">
        <v>13716</v>
      </c>
      <c r="F1035" s="325" t="s">
        <v>788</v>
      </c>
      <c r="G1035" s="325" t="s">
        <v>788</v>
      </c>
      <c r="H1035" s="325"/>
      <c r="I1035" s="326">
        <v>12269</v>
      </c>
      <c r="J1035" s="326">
        <v>238</v>
      </c>
      <c r="K1035" s="326">
        <v>238</v>
      </c>
      <c r="L1035" s="325" t="s">
        <v>154</v>
      </c>
      <c r="M1035" s="326">
        <v>77</v>
      </c>
      <c r="N1035" s="326">
        <v>80</v>
      </c>
      <c r="O1035" s="326">
        <v>5852</v>
      </c>
      <c r="P1035" s="326">
        <v>1</v>
      </c>
      <c r="Q1035" s="326"/>
      <c r="R1035" s="326"/>
      <c r="S1035" s="325"/>
      <c r="T1035" s="325"/>
      <c r="U1035" s="325">
        <v>2017</v>
      </c>
      <c r="V1035" s="325"/>
      <c r="W1035" s="325"/>
      <c r="X1035" s="325"/>
      <c r="Y1035" s="325"/>
      <c r="Z1035" s="325"/>
      <c r="AA1035" s="325"/>
      <c r="AB1035" s="326"/>
      <c r="AC1035" s="325"/>
      <c r="AD1035" s="325"/>
      <c r="AE1035" s="325"/>
      <c r="AF1035" s="325"/>
      <c r="AG1035" s="325"/>
      <c r="AH1035" s="325"/>
      <c r="AI1035" s="325"/>
      <c r="AJ1035" s="325"/>
      <c r="AK1035" s="325"/>
      <c r="AL1035" s="325"/>
      <c r="AM1035" s="325"/>
      <c r="AN1035" s="325"/>
      <c r="AO1035" s="325"/>
      <c r="AP1035" s="325"/>
      <c r="AQ1035" s="325"/>
      <c r="AR1035" s="325"/>
      <c r="AS1035" s="325"/>
      <c r="AT1035" s="325"/>
      <c r="AU1035" s="325"/>
      <c r="AV1035" s="325"/>
      <c r="AW1035" s="325"/>
      <c r="AX1035" s="325"/>
    </row>
    <row r="1036" spans="1:50" ht="24" hidden="1" customHeight="1" x14ac:dyDescent="0.15">
      <c r="A1036" s="216"/>
      <c r="B1036" s="217"/>
      <c r="C1036" s="136" t="s">
        <v>788</v>
      </c>
      <c r="D1036" s="136"/>
      <c r="E1036" s="136" t="s">
        <v>13717</v>
      </c>
      <c r="F1036" s="136" t="s">
        <v>788</v>
      </c>
      <c r="G1036" s="136" t="s">
        <v>788</v>
      </c>
      <c r="H1036" s="136"/>
      <c r="I1036" s="138">
        <v>10474</v>
      </c>
      <c r="J1036" s="138">
        <v>65</v>
      </c>
      <c r="K1036" s="138">
        <v>0</v>
      </c>
      <c r="L1036" s="136" t="s">
        <v>310</v>
      </c>
      <c r="M1036" s="138">
        <v>50</v>
      </c>
      <c r="N1036" s="138">
        <v>90</v>
      </c>
      <c r="O1036" s="138">
        <v>4500</v>
      </c>
      <c r="P1036" s="138">
        <v>1</v>
      </c>
      <c r="Q1036" s="138"/>
      <c r="R1036" s="138"/>
      <c r="S1036" s="136"/>
      <c r="T1036" s="136"/>
      <c r="U1036" s="136">
        <v>2009</v>
      </c>
      <c r="V1036" s="136"/>
      <c r="W1036" s="136"/>
      <c r="X1036" s="136"/>
      <c r="Y1036" s="136"/>
      <c r="Z1036" s="136"/>
      <c r="AA1036" s="136"/>
      <c r="AB1036" s="138">
        <v>442</v>
      </c>
      <c r="AC1036" s="136"/>
      <c r="AD1036" s="136"/>
      <c r="AE1036" s="136"/>
      <c r="AF1036" s="136"/>
      <c r="AG1036" s="136"/>
      <c r="AH1036" s="136"/>
      <c r="AI1036" s="136"/>
      <c r="AJ1036" s="136"/>
      <c r="AK1036" s="136"/>
      <c r="AL1036" s="136"/>
      <c r="AM1036" s="136"/>
      <c r="AN1036" s="136"/>
      <c r="AO1036" s="136"/>
      <c r="AP1036" s="136"/>
      <c r="AQ1036" s="136"/>
      <c r="AR1036" s="136"/>
      <c r="AS1036" s="136"/>
      <c r="AT1036" s="136"/>
      <c r="AU1036" s="136"/>
      <c r="AV1036" s="136"/>
      <c r="AW1036" s="136"/>
      <c r="AX1036" s="215"/>
    </row>
    <row r="1037" spans="1:50" ht="24" hidden="1" customHeight="1" x14ac:dyDescent="0.15">
      <c r="A1037" s="216"/>
      <c r="B1037" s="217"/>
      <c r="C1037" s="136" t="s">
        <v>788</v>
      </c>
      <c r="D1037" s="136"/>
      <c r="E1037" s="136" t="s">
        <v>13718</v>
      </c>
      <c r="F1037" s="136" t="s">
        <v>788</v>
      </c>
      <c r="G1037" s="136" t="s">
        <v>788</v>
      </c>
      <c r="H1037" s="136"/>
      <c r="I1037" s="138">
        <v>16768</v>
      </c>
      <c r="J1037" s="138">
        <v>175</v>
      </c>
      <c r="K1037" s="138">
        <v>380</v>
      </c>
      <c r="L1037" s="136" t="s">
        <v>154</v>
      </c>
      <c r="M1037" s="138">
        <v>75</v>
      </c>
      <c r="N1037" s="138">
        <v>100</v>
      </c>
      <c r="O1037" s="138">
        <v>7500</v>
      </c>
      <c r="P1037" s="138">
        <v>1</v>
      </c>
      <c r="Q1037" s="138">
        <v>40</v>
      </c>
      <c r="R1037" s="138">
        <v>3000</v>
      </c>
      <c r="S1037" s="136" t="s">
        <v>4792</v>
      </c>
      <c r="T1037" s="136"/>
      <c r="U1037" s="136">
        <v>1983</v>
      </c>
      <c r="V1037" s="136"/>
      <c r="W1037" s="136"/>
      <c r="X1037" s="136"/>
      <c r="Y1037" s="136"/>
      <c r="Z1037" s="136"/>
      <c r="AA1037" s="136"/>
      <c r="AB1037" s="138">
        <v>495</v>
      </c>
      <c r="AC1037" s="232"/>
      <c r="AD1037" s="232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218"/>
    </row>
    <row r="1038" spans="1:50" ht="24" hidden="1" customHeight="1" x14ac:dyDescent="0.15">
      <c r="A1038" s="216"/>
      <c r="B1038" s="217"/>
      <c r="C1038" s="136" t="s">
        <v>788</v>
      </c>
      <c r="D1038" s="136"/>
      <c r="E1038" s="136" t="s">
        <v>13719</v>
      </c>
      <c r="F1038" s="136" t="s">
        <v>788</v>
      </c>
      <c r="G1038" s="136" t="s">
        <v>788</v>
      </c>
      <c r="H1038" s="136"/>
      <c r="I1038" s="138">
        <v>16011</v>
      </c>
      <c r="J1038" s="138">
        <v>200</v>
      </c>
      <c r="K1038" s="138">
        <v>200</v>
      </c>
      <c r="L1038" s="136" t="s">
        <v>154</v>
      </c>
      <c r="M1038" s="138">
        <v>100</v>
      </c>
      <c r="N1038" s="138">
        <v>1120</v>
      </c>
      <c r="O1038" s="138">
        <v>12000</v>
      </c>
      <c r="P1038" s="138">
        <v>1</v>
      </c>
      <c r="Q1038" s="138">
        <v>40</v>
      </c>
      <c r="R1038" s="138">
        <v>3000</v>
      </c>
      <c r="S1038" s="136" t="s">
        <v>795</v>
      </c>
      <c r="T1038" s="136"/>
      <c r="U1038" s="136">
        <v>1996</v>
      </c>
      <c r="V1038" s="136"/>
      <c r="W1038" s="136"/>
      <c r="X1038" s="136"/>
      <c r="Y1038" s="136"/>
      <c r="Z1038" s="136"/>
      <c r="AA1038" s="136"/>
      <c r="AB1038" s="138">
        <v>40</v>
      </c>
      <c r="AC1038" s="232"/>
      <c r="AD1038" s="232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218"/>
    </row>
    <row r="1039" spans="1:50" ht="24" hidden="1" customHeight="1" x14ac:dyDescent="0.15">
      <c r="A1039" s="216"/>
      <c r="B1039" s="217"/>
      <c r="C1039" s="136" t="s">
        <v>788</v>
      </c>
      <c r="D1039" s="136"/>
      <c r="E1039" s="136" t="s">
        <v>13720</v>
      </c>
      <c r="F1039" s="136" t="s">
        <v>788</v>
      </c>
      <c r="G1039" s="136" t="s">
        <v>788</v>
      </c>
      <c r="H1039" s="136"/>
      <c r="I1039" s="138">
        <v>12215</v>
      </c>
      <c r="J1039" s="138"/>
      <c r="K1039" s="138"/>
      <c r="L1039" s="136" t="s">
        <v>154</v>
      </c>
      <c r="M1039" s="138">
        <v>53</v>
      </c>
      <c r="N1039" s="138">
        <v>93</v>
      </c>
      <c r="O1039" s="138">
        <v>6000</v>
      </c>
      <c r="P1039" s="138">
        <v>1</v>
      </c>
      <c r="Q1039" s="138"/>
      <c r="R1039" s="138"/>
      <c r="S1039" s="136"/>
      <c r="T1039" s="136"/>
      <c r="U1039" s="136">
        <v>2010</v>
      </c>
      <c r="V1039" s="136"/>
      <c r="W1039" s="136"/>
      <c r="X1039" s="136"/>
      <c r="Y1039" s="136"/>
      <c r="Z1039" s="136"/>
      <c r="AA1039" s="136"/>
      <c r="AB1039" s="138"/>
      <c r="AC1039" s="232"/>
      <c r="AD1039" s="232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218"/>
    </row>
    <row r="1040" spans="1:50" ht="24" hidden="1" customHeight="1" x14ac:dyDescent="0.15">
      <c r="A1040" s="216"/>
      <c r="B1040" s="217"/>
      <c r="C1040" s="232" t="s">
        <v>788</v>
      </c>
      <c r="D1040" s="232"/>
      <c r="E1040" s="232" t="s">
        <v>13721</v>
      </c>
      <c r="F1040" s="232" t="s">
        <v>788</v>
      </c>
      <c r="G1040" s="232" t="s">
        <v>788</v>
      </c>
      <c r="H1040" s="148"/>
      <c r="I1040" s="144">
        <v>9787</v>
      </c>
      <c r="J1040" s="144"/>
      <c r="K1040" s="144"/>
      <c r="L1040" s="232" t="s">
        <v>154</v>
      </c>
      <c r="M1040" s="144">
        <v>60</v>
      </c>
      <c r="N1040" s="144">
        <v>122</v>
      </c>
      <c r="O1040" s="144">
        <v>5400</v>
      </c>
      <c r="P1040" s="144">
        <v>1</v>
      </c>
      <c r="Q1040" s="144"/>
      <c r="R1040" s="144"/>
      <c r="S1040" s="232"/>
      <c r="T1040" s="232"/>
      <c r="U1040" s="232">
        <v>1983</v>
      </c>
      <c r="V1040" s="148"/>
      <c r="W1040" s="148"/>
      <c r="X1040" s="148"/>
      <c r="Y1040" s="148"/>
      <c r="Z1040" s="148"/>
      <c r="AA1040" s="148"/>
      <c r="AB1040" s="144"/>
      <c r="AC1040" s="232"/>
      <c r="AD1040" s="232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218"/>
    </row>
    <row r="1041" spans="1:50" ht="24" hidden="1" customHeight="1" x14ac:dyDescent="0.15">
      <c r="A1041" s="216"/>
      <c r="B1041" s="217"/>
      <c r="C1041" s="232" t="s">
        <v>788</v>
      </c>
      <c r="D1041" s="232"/>
      <c r="E1041" s="232" t="s">
        <v>13722</v>
      </c>
      <c r="F1041" s="232" t="s">
        <v>788</v>
      </c>
      <c r="G1041" s="232" t="s">
        <v>788</v>
      </c>
      <c r="H1041" s="148"/>
      <c r="I1041" s="144">
        <v>6919</v>
      </c>
      <c r="J1041" s="144"/>
      <c r="K1041" s="144"/>
      <c r="L1041" s="232" t="s">
        <v>154</v>
      </c>
      <c r="M1041" s="144">
        <v>50</v>
      </c>
      <c r="N1041" s="144">
        <v>95</v>
      </c>
      <c r="O1041" s="144">
        <v>4537</v>
      </c>
      <c r="P1041" s="144">
        <v>1</v>
      </c>
      <c r="Q1041" s="144"/>
      <c r="R1041" s="144"/>
      <c r="S1041" s="232"/>
      <c r="T1041" s="232"/>
      <c r="U1041" s="232">
        <v>1995</v>
      </c>
      <c r="V1041" s="148"/>
      <c r="W1041" s="148"/>
      <c r="X1041" s="148"/>
      <c r="Y1041" s="148"/>
      <c r="Z1041" s="148"/>
      <c r="AA1041" s="148"/>
      <c r="AB1041" s="144"/>
      <c r="AC1041" s="232"/>
      <c r="AD1041" s="232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218"/>
    </row>
    <row r="1042" spans="1:50" ht="24" hidden="1" customHeight="1" x14ac:dyDescent="0.15">
      <c r="A1042" s="216" t="s">
        <v>156</v>
      </c>
      <c r="B1042" s="217"/>
      <c r="C1042" s="136" t="s">
        <v>788</v>
      </c>
      <c r="D1042" s="136"/>
      <c r="E1042" s="136" t="s">
        <v>7498</v>
      </c>
      <c r="F1042" s="136" t="s">
        <v>788</v>
      </c>
      <c r="G1042" s="136" t="s">
        <v>788</v>
      </c>
      <c r="H1042" s="136"/>
      <c r="I1042" s="138">
        <v>12207</v>
      </c>
      <c r="J1042" s="138">
        <v>0</v>
      </c>
      <c r="K1042" s="138">
        <v>0</v>
      </c>
      <c r="L1042" s="136" t="s">
        <v>310</v>
      </c>
      <c r="M1042" s="138">
        <v>68</v>
      </c>
      <c r="N1042" s="138">
        <v>105</v>
      </c>
      <c r="O1042" s="138">
        <v>7140</v>
      </c>
      <c r="P1042" s="138">
        <v>1</v>
      </c>
      <c r="Q1042" s="138"/>
      <c r="R1042" s="138"/>
      <c r="S1042" s="136"/>
      <c r="T1042" s="136"/>
      <c r="U1042" s="136">
        <v>2011</v>
      </c>
      <c r="V1042" s="136"/>
      <c r="W1042" s="136"/>
      <c r="X1042" s="136"/>
      <c r="Y1042" s="136"/>
      <c r="Z1042" s="136"/>
      <c r="AA1042" s="136"/>
      <c r="AB1042" s="138">
        <v>880</v>
      </c>
      <c r="AC1042" s="232"/>
      <c r="AD1042" s="232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218"/>
    </row>
    <row r="1043" spans="1:50" ht="24" hidden="1" customHeight="1" x14ac:dyDescent="0.15">
      <c r="A1043" s="216"/>
      <c r="B1043" s="219"/>
      <c r="C1043" s="136" t="s">
        <v>788</v>
      </c>
      <c r="D1043" s="136"/>
      <c r="E1043" s="136" t="s">
        <v>7499</v>
      </c>
      <c r="F1043" s="136" t="s">
        <v>788</v>
      </c>
      <c r="G1043" s="136" t="s">
        <v>788</v>
      </c>
      <c r="H1043" s="136"/>
      <c r="I1043" s="138">
        <v>42167</v>
      </c>
      <c r="J1043" s="138">
        <v>0</v>
      </c>
      <c r="K1043" s="138">
        <v>0</v>
      </c>
      <c r="L1043" s="136" t="s">
        <v>154</v>
      </c>
      <c r="M1043" s="138">
        <v>68</v>
      </c>
      <c r="N1043" s="138">
        <v>105</v>
      </c>
      <c r="O1043" s="138">
        <v>7140</v>
      </c>
      <c r="P1043" s="138">
        <v>1</v>
      </c>
      <c r="Q1043" s="138"/>
      <c r="R1043" s="138"/>
      <c r="S1043" s="136"/>
      <c r="T1043" s="136"/>
      <c r="U1043" s="136">
        <v>2013</v>
      </c>
      <c r="V1043" s="136"/>
      <c r="W1043" s="136"/>
      <c r="X1043" s="136"/>
      <c r="Y1043" s="136"/>
      <c r="Z1043" s="136"/>
      <c r="AA1043" s="136"/>
      <c r="AB1043" s="138">
        <v>3000</v>
      </c>
      <c r="AC1043" s="232"/>
      <c r="AD1043" s="232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218"/>
    </row>
    <row r="1044" spans="1:50" ht="24" hidden="1" customHeight="1" x14ac:dyDescent="0.15">
      <c r="A1044" s="216"/>
      <c r="B1044" s="219"/>
      <c r="C1044" s="136" t="s">
        <v>788</v>
      </c>
      <c r="D1044" s="136"/>
      <c r="E1044" s="136" t="s">
        <v>7500</v>
      </c>
      <c r="F1044" s="136" t="s">
        <v>788</v>
      </c>
      <c r="G1044" s="136" t="s">
        <v>788</v>
      </c>
      <c r="H1044" s="136"/>
      <c r="I1044" s="138">
        <v>13561</v>
      </c>
      <c r="J1044" s="138">
        <v>0</v>
      </c>
      <c r="K1044" s="138">
        <v>0</v>
      </c>
      <c r="L1044" s="136" t="s">
        <v>154</v>
      </c>
      <c r="M1044" s="138">
        <v>70</v>
      </c>
      <c r="N1044" s="138">
        <v>106</v>
      </c>
      <c r="O1044" s="138">
        <v>7420</v>
      </c>
      <c r="P1044" s="138">
        <v>1</v>
      </c>
      <c r="Q1044" s="138"/>
      <c r="R1044" s="138"/>
      <c r="S1044" s="136"/>
      <c r="T1044" s="136"/>
      <c r="U1044" s="136">
        <v>2013</v>
      </c>
      <c r="V1044" s="136"/>
      <c r="W1044" s="136"/>
      <c r="X1044" s="136"/>
      <c r="Y1044" s="136"/>
      <c r="Z1044" s="136"/>
      <c r="AA1044" s="136"/>
      <c r="AB1044" s="138">
        <v>2000</v>
      </c>
      <c r="AC1044" s="232"/>
      <c r="AD1044" s="232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218"/>
    </row>
    <row r="1045" spans="1:50" ht="24" hidden="1" customHeight="1" x14ac:dyDescent="0.15">
      <c r="A1045" s="216"/>
      <c r="B1045" s="219"/>
      <c r="C1045" s="136" t="s">
        <v>7358</v>
      </c>
      <c r="D1045" s="136"/>
      <c r="E1045" s="136" t="s">
        <v>7501</v>
      </c>
      <c r="F1045" s="136" t="s">
        <v>7358</v>
      </c>
      <c r="G1045" s="136" t="s">
        <v>7358</v>
      </c>
      <c r="H1045" s="136"/>
      <c r="I1045" s="138">
        <v>18884</v>
      </c>
      <c r="J1045" s="138">
        <v>271</v>
      </c>
      <c r="K1045" s="138">
        <v>271</v>
      </c>
      <c r="L1045" s="136" t="s">
        <v>310</v>
      </c>
      <c r="M1045" s="138">
        <v>68</v>
      </c>
      <c r="N1045" s="138">
        <v>105</v>
      </c>
      <c r="O1045" s="138">
        <v>7140</v>
      </c>
      <c r="P1045" s="138">
        <v>1</v>
      </c>
      <c r="Q1045" s="138">
        <v>200</v>
      </c>
      <c r="R1045" s="138">
        <v>1000</v>
      </c>
      <c r="S1045" s="136" t="s">
        <v>185</v>
      </c>
      <c r="T1045" s="136" t="s">
        <v>500</v>
      </c>
      <c r="U1045" s="136">
        <v>2014</v>
      </c>
      <c r="V1045" s="136">
        <v>2315</v>
      </c>
      <c r="W1045" s="136"/>
      <c r="X1045" s="136"/>
      <c r="Y1045" s="136"/>
      <c r="Z1045" s="136"/>
      <c r="AA1045" s="136"/>
      <c r="AB1045" s="138">
        <v>2315</v>
      </c>
      <c r="AC1045" s="232"/>
      <c r="AD1045" s="232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218"/>
    </row>
    <row r="1046" spans="1:50" ht="24" hidden="1" customHeight="1" x14ac:dyDescent="0.15">
      <c r="A1046" s="216"/>
      <c r="B1046" s="219"/>
      <c r="C1046" s="136" t="s">
        <v>7358</v>
      </c>
      <c r="D1046" s="136"/>
      <c r="E1046" s="136" t="s">
        <v>7502</v>
      </c>
      <c r="F1046" s="136" t="s">
        <v>7358</v>
      </c>
      <c r="G1046" s="136" t="s">
        <v>7358</v>
      </c>
      <c r="H1046" s="136"/>
      <c r="I1046" s="138">
        <v>8730</v>
      </c>
      <c r="J1046" s="138">
        <v>126</v>
      </c>
      <c r="K1046" s="138">
        <v>126</v>
      </c>
      <c r="L1046" s="136" t="s">
        <v>330</v>
      </c>
      <c r="M1046" s="138">
        <v>55</v>
      </c>
      <c r="N1046" s="138">
        <v>72</v>
      </c>
      <c r="O1046" s="138">
        <v>3960</v>
      </c>
      <c r="P1046" s="138">
        <v>1</v>
      </c>
      <c r="Q1046" s="138">
        <v>50</v>
      </c>
      <c r="R1046" s="138">
        <v>100</v>
      </c>
      <c r="S1046" s="136" t="s">
        <v>499</v>
      </c>
      <c r="T1046" s="136" t="s">
        <v>500</v>
      </c>
      <c r="U1046" s="136">
        <v>2012</v>
      </c>
      <c r="V1046" s="136">
        <v>307</v>
      </c>
      <c r="W1046" s="136"/>
      <c r="X1046" s="136"/>
      <c r="Y1046" s="136"/>
      <c r="Z1046" s="136"/>
      <c r="AA1046" s="136"/>
      <c r="AB1046" s="138">
        <v>307</v>
      </c>
      <c r="AC1046" s="232"/>
      <c r="AD1046" s="232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218"/>
    </row>
    <row r="1047" spans="1:50" ht="24" hidden="1" customHeight="1" x14ac:dyDescent="0.15">
      <c r="A1047" s="216"/>
      <c r="B1047" s="219"/>
      <c r="C1047" s="232" t="s">
        <v>7358</v>
      </c>
      <c r="D1047" s="232" t="s">
        <v>7359</v>
      </c>
      <c r="E1047" s="232" t="s">
        <v>7503</v>
      </c>
      <c r="F1047" s="232" t="s">
        <v>7358</v>
      </c>
      <c r="G1047" s="232" t="s">
        <v>7358</v>
      </c>
      <c r="H1047" s="148">
        <v>3</v>
      </c>
      <c r="I1047" s="144">
        <v>10434</v>
      </c>
      <c r="J1047" s="144">
        <v>33</v>
      </c>
      <c r="K1047" s="144">
        <v>33</v>
      </c>
      <c r="L1047" s="232" t="s">
        <v>154</v>
      </c>
      <c r="M1047" s="144">
        <v>64</v>
      </c>
      <c r="N1047" s="144">
        <v>87</v>
      </c>
      <c r="O1047" s="144">
        <v>5568</v>
      </c>
      <c r="P1047" s="144">
        <v>1</v>
      </c>
      <c r="Q1047" s="144">
        <v>200</v>
      </c>
      <c r="R1047" s="144">
        <v>200</v>
      </c>
      <c r="S1047" s="232" t="s">
        <v>7511</v>
      </c>
      <c r="T1047" s="232" t="s">
        <v>500</v>
      </c>
      <c r="U1047" s="232">
        <v>2014</v>
      </c>
      <c r="V1047" s="148">
        <v>4100</v>
      </c>
      <c r="W1047" s="148"/>
      <c r="X1047" s="148"/>
      <c r="Y1047" s="148"/>
      <c r="Z1047" s="148"/>
      <c r="AA1047" s="148"/>
      <c r="AB1047" s="144">
        <v>4100</v>
      </c>
      <c r="AC1047" s="232"/>
      <c r="AD1047" s="232"/>
      <c r="AE1047" s="148">
        <v>0</v>
      </c>
      <c r="AF1047" s="148"/>
      <c r="AG1047" s="148">
        <v>0</v>
      </c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218"/>
    </row>
    <row r="1048" spans="1:50" ht="24" hidden="1" customHeight="1" x14ac:dyDescent="0.15">
      <c r="A1048" s="216"/>
      <c r="B1048" s="219"/>
      <c r="C1048" s="232" t="s">
        <v>7358</v>
      </c>
      <c r="D1048" s="232" t="s">
        <v>7359</v>
      </c>
      <c r="E1048" s="232" t="s">
        <v>7504</v>
      </c>
      <c r="F1048" s="232" t="s">
        <v>7358</v>
      </c>
      <c r="G1048" s="232" t="s">
        <v>7358</v>
      </c>
      <c r="H1048" s="148">
        <v>3</v>
      </c>
      <c r="I1048" s="144">
        <v>10434</v>
      </c>
      <c r="J1048" s="144">
        <v>54</v>
      </c>
      <c r="K1048" s="144">
        <v>54</v>
      </c>
      <c r="L1048" s="232" t="s">
        <v>154</v>
      </c>
      <c r="M1048" s="144">
        <v>68</v>
      </c>
      <c r="N1048" s="144">
        <v>105</v>
      </c>
      <c r="O1048" s="144">
        <v>7140</v>
      </c>
      <c r="P1048" s="144">
        <v>1</v>
      </c>
      <c r="Q1048" s="144">
        <v>200</v>
      </c>
      <c r="R1048" s="144">
        <v>200</v>
      </c>
      <c r="S1048" s="232" t="s">
        <v>7511</v>
      </c>
      <c r="T1048" s="232" t="s">
        <v>500</v>
      </c>
      <c r="U1048" s="232">
        <v>2014</v>
      </c>
      <c r="V1048" s="148">
        <v>4100</v>
      </c>
      <c r="W1048" s="148"/>
      <c r="X1048" s="148"/>
      <c r="Y1048" s="148">
        <v>300</v>
      </c>
      <c r="Z1048" s="148"/>
      <c r="AA1048" s="148"/>
      <c r="AB1048" s="144">
        <v>4100</v>
      </c>
      <c r="AC1048" s="232">
        <v>2002</v>
      </c>
      <c r="AD1048" s="232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218"/>
    </row>
    <row r="1049" spans="1:50" ht="24" hidden="1" customHeight="1" x14ac:dyDescent="0.15">
      <c r="A1049" s="216"/>
      <c r="B1049" s="219"/>
      <c r="C1049" s="232" t="s">
        <v>7358</v>
      </c>
      <c r="D1049" s="232" t="s">
        <v>7359</v>
      </c>
      <c r="E1049" s="232" t="s">
        <v>7360</v>
      </c>
      <c r="F1049" s="232" t="s">
        <v>7358</v>
      </c>
      <c r="G1049" s="232" t="s">
        <v>16443</v>
      </c>
      <c r="H1049" s="148">
        <v>3</v>
      </c>
      <c r="I1049" s="144">
        <v>7957</v>
      </c>
      <c r="J1049" s="144"/>
      <c r="K1049" s="144"/>
      <c r="L1049" s="232" t="s">
        <v>154</v>
      </c>
      <c r="M1049" s="144">
        <v>73</v>
      </c>
      <c r="N1049" s="144">
        <v>109</v>
      </c>
      <c r="O1049" s="144">
        <v>7957</v>
      </c>
      <c r="P1049" s="144">
        <v>1</v>
      </c>
      <c r="Q1049" s="144">
        <v>10000</v>
      </c>
      <c r="R1049" s="144">
        <v>10000</v>
      </c>
      <c r="S1049" s="232" t="s">
        <v>185</v>
      </c>
      <c r="T1049" s="232" t="s">
        <v>500</v>
      </c>
      <c r="U1049" s="232">
        <v>1999</v>
      </c>
      <c r="V1049" s="148">
        <v>17847</v>
      </c>
      <c r="W1049" s="148">
        <v>800</v>
      </c>
      <c r="X1049" s="148">
        <v>530</v>
      </c>
      <c r="Y1049" s="148">
        <v>0</v>
      </c>
      <c r="Z1049" s="148"/>
      <c r="AA1049" s="148"/>
      <c r="AB1049" s="144">
        <v>19177</v>
      </c>
      <c r="AC1049" s="232"/>
      <c r="AD1049" s="232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218" t="s">
        <v>7505</v>
      </c>
    </row>
    <row r="1050" spans="1:50" ht="24" hidden="1" customHeight="1" x14ac:dyDescent="0.15">
      <c r="A1050" s="216"/>
      <c r="B1050" s="219"/>
      <c r="C1050" s="136" t="s">
        <v>7358</v>
      </c>
      <c r="D1050" s="136" t="s">
        <v>7506</v>
      </c>
      <c r="E1050" s="136" t="s">
        <v>7507</v>
      </c>
      <c r="F1050" s="136" t="s">
        <v>7358</v>
      </c>
      <c r="G1050" s="136" t="s">
        <v>7358</v>
      </c>
      <c r="H1050" s="136" t="s">
        <v>3500</v>
      </c>
      <c r="I1050" s="138">
        <v>10400</v>
      </c>
      <c r="J1050" s="138">
        <v>118</v>
      </c>
      <c r="K1050" s="138">
        <v>118</v>
      </c>
      <c r="L1050" s="136" t="s">
        <v>154</v>
      </c>
      <c r="M1050" s="144">
        <v>68</v>
      </c>
      <c r="N1050" s="144">
        <v>100</v>
      </c>
      <c r="O1050" s="144">
        <v>6800</v>
      </c>
      <c r="P1050" s="144">
        <v>1</v>
      </c>
      <c r="Q1050" s="144">
        <v>1000</v>
      </c>
      <c r="R1050" s="144">
        <v>1000</v>
      </c>
      <c r="S1050" s="232" t="s">
        <v>185</v>
      </c>
      <c r="T1050" s="232" t="s">
        <v>500</v>
      </c>
      <c r="U1050" s="232">
        <v>1950</v>
      </c>
      <c r="V1050" s="148">
        <v>0</v>
      </c>
      <c r="W1050" s="148"/>
      <c r="X1050" s="148"/>
      <c r="Y1050" s="148"/>
      <c r="Z1050" s="148"/>
      <c r="AA1050" s="148"/>
      <c r="AB1050" s="144"/>
      <c r="AC1050" s="232">
        <v>2002</v>
      </c>
      <c r="AD1050" s="232"/>
      <c r="AE1050" s="148"/>
      <c r="AF1050" s="148"/>
      <c r="AG1050" s="148"/>
      <c r="AH1050" s="148"/>
      <c r="AI1050" s="148"/>
      <c r="AJ1050" s="148"/>
      <c r="AK1050" s="148" t="s">
        <v>4827</v>
      </c>
      <c r="AL1050" s="148">
        <v>1</v>
      </c>
      <c r="AM1050" s="148">
        <v>800</v>
      </c>
      <c r="AN1050" s="148" t="s">
        <v>7435</v>
      </c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218"/>
    </row>
    <row r="1051" spans="1:50" ht="24" hidden="1" customHeight="1" x14ac:dyDescent="0.15">
      <c r="A1051" s="216" t="s">
        <v>93</v>
      </c>
      <c r="B1051" s="217"/>
      <c r="C1051" s="136" t="s">
        <v>7358</v>
      </c>
      <c r="D1051" s="136" t="s">
        <v>7433</v>
      </c>
      <c r="E1051" s="136" t="s">
        <v>7508</v>
      </c>
      <c r="F1051" s="136" t="s">
        <v>7358</v>
      </c>
      <c r="G1051" s="136" t="s">
        <v>7358</v>
      </c>
      <c r="H1051" s="136" t="s">
        <v>3500</v>
      </c>
      <c r="I1051" s="138">
        <v>15248</v>
      </c>
      <c r="J1051" s="138">
        <v>97</v>
      </c>
      <c r="K1051" s="138">
        <v>97</v>
      </c>
      <c r="L1051" s="232" t="s">
        <v>154</v>
      </c>
      <c r="M1051" s="144">
        <v>68</v>
      </c>
      <c r="N1051" s="144">
        <v>90</v>
      </c>
      <c r="O1051" s="144">
        <v>6120</v>
      </c>
      <c r="P1051" s="144">
        <v>1</v>
      </c>
      <c r="Q1051" s="144">
        <v>500</v>
      </c>
      <c r="R1051" s="144">
        <v>1000</v>
      </c>
      <c r="S1051" s="232" t="s">
        <v>185</v>
      </c>
      <c r="T1051" s="232" t="s">
        <v>500</v>
      </c>
      <c r="U1051" s="232">
        <v>1966</v>
      </c>
      <c r="V1051" s="148">
        <v>0</v>
      </c>
      <c r="W1051" s="148"/>
      <c r="X1051" s="148"/>
      <c r="Y1051" s="148"/>
      <c r="Z1051" s="148"/>
      <c r="AA1051" s="148"/>
      <c r="AB1051" s="144"/>
      <c r="AC1051" s="232">
        <v>2002</v>
      </c>
      <c r="AD1051" s="232">
        <v>2003</v>
      </c>
      <c r="AE1051" s="148"/>
      <c r="AF1051" s="148"/>
      <c r="AG1051" s="148"/>
      <c r="AH1051" s="148"/>
      <c r="AI1051" s="148"/>
      <c r="AJ1051" s="148"/>
      <c r="AK1051" s="148" t="s">
        <v>780</v>
      </c>
      <c r="AL1051" s="148">
        <v>1</v>
      </c>
      <c r="AM1051" s="148">
        <v>420</v>
      </c>
      <c r="AN1051" s="148" t="s">
        <v>7435</v>
      </c>
      <c r="AO1051" s="148"/>
      <c r="AP1051" s="148" t="s">
        <v>687</v>
      </c>
      <c r="AQ1051" s="148">
        <v>2</v>
      </c>
      <c r="AR1051" s="148">
        <v>1000</v>
      </c>
      <c r="AS1051" s="148"/>
      <c r="AT1051" s="148"/>
      <c r="AU1051" s="148"/>
      <c r="AV1051" s="148"/>
      <c r="AW1051" s="148"/>
      <c r="AX1051" s="218"/>
    </row>
    <row r="1052" spans="1:50" ht="24" hidden="1" customHeight="1" x14ac:dyDescent="0.15">
      <c r="A1052" s="216" t="s">
        <v>156</v>
      </c>
      <c r="B1052" s="217"/>
      <c r="C1052" s="136" t="s">
        <v>7358</v>
      </c>
      <c r="D1052" s="136"/>
      <c r="E1052" s="136" t="s">
        <v>7509</v>
      </c>
      <c r="F1052" s="136" t="s">
        <v>7358</v>
      </c>
      <c r="G1052" s="136" t="s">
        <v>7358</v>
      </c>
      <c r="H1052" s="136"/>
      <c r="I1052" s="138">
        <v>19281</v>
      </c>
      <c r="J1052" s="138">
        <v>141</v>
      </c>
      <c r="K1052" s="138">
        <v>141</v>
      </c>
      <c r="L1052" s="136" t="s">
        <v>310</v>
      </c>
      <c r="M1052" s="144">
        <v>73</v>
      </c>
      <c r="N1052" s="144">
        <v>100</v>
      </c>
      <c r="O1052" s="144">
        <v>7300</v>
      </c>
      <c r="P1052" s="144">
        <v>1</v>
      </c>
      <c r="Q1052" s="144"/>
      <c r="R1052" s="144">
        <v>1000</v>
      </c>
      <c r="S1052" s="164" t="s">
        <v>7497</v>
      </c>
      <c r="T1052" s="164" t="s">
        <v>500</v>
      </c>
      <c r="U1052" s="232">
        <v>2003</v>
      </c>
      <c r="V1052" s="148"/>
      <c r="W1052" s="148"/>
      <c r="X1052" s="148"/>
      <c r="Y1052" s="148"/>
      <c r="Z1052" s="148"/>
      <c r="AA1052" s="148"/>
      <c r="AB1052" s="144">
        <v>1034</v>
      </c>
      <c r="AC1052" s="232"/>
      <c r="AD1052" s="232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218"/>
    </row>
    <row r="1053" spans="1:50" ht="24" hidden="1" customHeight="1" x14ac:dyDescent="0.15">
      <c r="A1053" s="216" t="s">
        <v>93</v>
      </c>
      <c r="B1053" s="217"/>
      <c r="C1053" s="136" t="s">
        <v>7358</v>
      </c>
      <c r="D1053" s="136"/>
      <c r="E1053" s="136" t="s">
        <v>11601</v>
      </c>
      <c r="F1053" s="136" t="s">
        <v>7358</v>
      </c>
      <c r="G1053" s="136" t="s">
        <v>7358</v>
      </c>
      <c r="H1053" s="136"/>
      <c r="I1053" s="138">
        <v>12999</v>
      </c>
      <c r="J1053" s="138">
        <v>115</v>
      </c>
      <c r="K1053" s="138">
        <v>115</v>
      </c>
      <c r="L1053" s="136" t="s">
        <v>310</v>
      </c>
      <c r="M1053" s="144">
        <v>69</v>
      </c>
      <c r="N1053" s="144">
        <v>92</v>
      </c>
      <c r="O1053" s="144">
        <v>6348</v>
      </c>
      <c r="P1053" s="144">
        <v>1</v>
      </c>
      <c r="Q1053" s="144">
        <v>300</v>
      </c>
      <c r="R1053" s="144">
        <v>500</v>
      </c>
      <c r="S1053" s="164" t="s">
        <v>7511</v>
      </c>
      <c r="T1053" s="164" t="s">
        <v>500</v>
      </c>
      <c r="U1053" s="232">
        <v>1954</v>
      </c>
      <c r="V1053" s="148"/>
      <c r="W1053" s="148"/>
      <c r="X1053" s="148"/>
      <c r="Y1053" s="148"/>
      <c r="Z1053" s="148"/>
      <c r="AA1053" s="148"/>
      <c r="AB1053" s="144"/>
      <c r="AC1053" s="232"/>
      <c r="AD1053" s="232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218" t="s">
        <v>11602</v>
      </c>
    </row>
    <row r="1054" spans="1:50" ht="24" hidden="1" customHeight="1" x14ac:dyDescent="0.15">
      <c r="A1054" s="216" t="s">
        <v>156</v>
      </c>
      <c r="B1054" s="217"/>
      <c r="C1054" s="136" t="s">
        <v>7358</v>
      </c>
      <c r="D1054" s="136"/>
      <c r="E1054" s="136" t="s">
        <v>7510</v>
      </c>
      <c r="F1054" s="136" t="s">
        <v>7358</v>
      </c>
      <c r="G1054" s="136" t="s">
        <v>7358</v>
      </c>
      <c r="H1054" s="136"/>
      <c r="I1054" s="138">
        <v>18752</v>
      </c>
      <c r="J1054" s="138">
        <v>141</v>
      </c>
      <c r="K1054" s="138">
        <v>141</v>
      </c>
      <c r="L1054" s="136" t="s">
        <v>154</v>
      </c>
      <c r="M1054" s="144">
        <v>65</v>
      </c>
      <c r="N1054" s="144">
        <v>83</v>
      </c>
      <c r="O1054" s="144">
        <v>5395</v>
      </c>
      <c r="P1054" s="144">
        <v>1</v>
      </c>
      <c r="Q1054" s="144">
        <v>200</v>
      </c>
      <c r="R1054" s="144">
        <v>200</v>
      </c>
      <c r="S1054" s="232" t="s">
        <v>7511</v>
      </c>
      <c r="T1054" s="232" t="s">
        <v>500</v>
      </c>
      <c r="U1054" s="232">
        <v>1994</v>
      </c>
      <c r="V1054" s="148"/>
      <c r="W1054" s="148"/>
      <c r="X1054" s="148"/>
      <c r="Y1054" s="148"/>
      <c r="Z1054" s="148"/>
      <c r="AA1054" s="148"/>
      <c r="AB1054" s="144"/>
      <c r="AC1054" s="232"/>
      <c r="AD1054" s="232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218"/>
    </row>
    <row r="1055" spans="1:50" ht="24" hidden="1" customHeight="1" x14ac:dyDescent="0.15">
      <c r="A1055" s="216"/>
      <c r="B1055" s="217"/>
      <c r="C1055" s="136" t="s">
        <v>7358</v>
      </c>
      <c r="D1055" s="136"/>
      <c r="E1055" s="136" t="s">
        <v>7512</v>
      </c>
      <c r="F1055" s="136" t="s">
        <v>7358</v>
      </c>
      <c r="G1055" s="136" t="s">
        <v>7358</v>
      </c>
      <c r="H1055" s="136"/>
      <c r="I1055" s="138">
        <v>12130</v>
      </c>
      <c r="J1055" s="138">
        <v>93</v>
      </c>
      <c r="K1055" s="138">
        <v>93</v>
      </c>
      <c r="L1055" s="136" t="s">
        <v>330</v>
      </c>
      <c r="M1055" s="144">
        <v>65</v>
      </c>
      <c r="N1055" s="144">
        <v>87</v>
      </c>
      <c r="O1055" s="144">
        <v>5655</v>
      </c>
      <c r="P1055" s="144">
        <v>1</v>
      </c>
      <c r="Q1055" s="144">
        <v>700</v>
      </c>
      <c r="R1055" s="144">
        <v>700</v>
      </c>
      <c r="S1055" s="232" t="s">
        <v>7511</v>
      </c>
      <c r="T1055" s="232" t="s">
        <v>500</v>
      </c>
      <c r="U1055" s="232">
        <v>1984</v>
      </c>
      <c r="V1055" s="148"/>
      <c r="W1055" s="148"/>
      <c r="X1055" s="148"/>
      <c r="Y1055" s="148"/>
      <c r="Z1055" s="148"/>
      <c r="AA1055" s="148"/>
      <c r="AB1055" s="144"/>
      <c r="AC1055" s="232"/>
      <c r="AD1055" s="232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218"/>
    </row>
    <row r="1056" spans="1:50" ht="24" hidden="1" customHeight="1" x14ac:dyDescent="0.15">
      <c r="A1056" s="216"/>
      <c r="B1056" s="217"/>
      <c r="C1056" s="136" t="s">
        <v>7358</v>
      </c>
      <c r="D1056" s="136"/>
      <c r="E1056" s="136" t="s">
        <v>7513</v>
      </c>
      <c r="F1056" s="136" t="s">
        <v>7358</v>
      </c>
      <c r="G1056" s="136" t="s">
        <v>7358</v>
      </c>
      <c r="H1056" s="136"/>
      <c r="I1056" s="138">
        <v>23691</v>
      </c>
      <c r="J1056" s="138">
        <v>114</v>
      </c>
      <c r="K1056" s="138">
        <v>150</v>
      </c>
      <c r="L1056" s="136" t="s">
        <v>310</v>
      </c>
      <c r="M1056" s="144">
        <v>75</v>
      </c>
      <c r="N1056" s="144">
        <v>105</v>
      </c>
      <c r="O1056" s="144">
        <v>7875</v>
      </c>
      <c r="P1056" s="144">
        <v>1</v>
      </c>
      <c r="Q1056" s="144">
        <v>300</v>
      </c>
      <c r="R1056" s="144">
        <v>500</v>
      </c>
      <c r="S1056" s="232" t="s">
        <v>7511</v>
      </c>
      <c r="T1056" s="232" t="s">
        <v>500</v>
      </c>
      <c r="U1056" s="232">
        <v>2004</v>
      </c>
      <c r="V1056" s="148"/>
      <c r="W1056" s="148"/>
      <c r="X1056" s="148"/>
      <c r="Y1056" s="148"/>
      <c r="Z1056" s="148"/>
      <c r="AA1056" s="148"/>
      <c r="AB1056" s="144">
        <v>320</v>
      </c>
      <c r="AC1056" s="232"/>
      <c r="AD1056" s="232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218"/>
    </row>
    <row r="1057" spans="1:50" ht="24" hidden="1" customHeight="1" x14ac:dyDescent="0.15">
      <c r="A1057" s="216" t="s">
        <v>93</v>
      </c>
      <c r="B1057" s="217"/>
      <c r="C1057" s="136" t="s">
        <v>7358</v>
      </c>
      <c r="D1057" s="136"/>
      <c r="E1057" s="136" t="s">
        <v>7514</v>
      </c>
      <c r="F1057" s="136" t="s">
        <v>7358</v>
      </c>
      <c r="G1057" s="136" t="s">
        <v>7358</v>
      </c>
      <c r="H1057" s="136"/>
      <c r="I1057" s="138">
        <v>168704</v>
      </c>
      <c r="J1057" s="138">
        <v>290</v>
      </c>
      <c r="K1057" s="138">
        <v>290</v>
      </c>
      <c r="L1057" s="136" t="s">
        <v>310</v>
      </c>
      <c r="M1057" s="144">
        <v>78</v>
      </c>
      <c r="N1057" s="144">
        <v>115</v>
      </c>
      <c r="O1057" s="144">
        <v>8970</v>
      </c>
      <c r="P1057" s="144">
        <v>1</v>
      </c>
      <c r="Q1057" s="144">
        <v>100</v>
      </c>
      <c r="R1057" s="144">
        <v>300</v>
      </c>
      <c r="S1057" s="232" t="s">
        <v>7497</v>
      </c>
      <c r="T1057" s="232" t="s">
        <v>500</v>
      </c>
      <c r="U1057" s="232">
        <v>2010</v>
      </c>
      <c r="V1057" s="148"/>
      <c r="W1057" s="148"/>
      <c r="X1057" s="148"/>
      <c r="Y1057" s="148"/>
      <c r="Z1057" s="148"/>
      <c r="AA1057" s="148"/>
      <c r="AB1057" s="144">
        <v>1700</v>
      </c>
      <c r="AC1057" s="232"/>
      <c r="AD1057" s="232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218" t="s">
        <v>15105</v>
      </c>
    </row>
    <row r="1058" spans="1:50" ht="24" hidden="1" customHeight="1" x14ac:dyDescent="0.15">
      <c r="A1058" s="216" t="s">
        <v>156</v>
      </c>
      <c r="B1058" s="219"/>
      <c r="C1058" s="136" t="s">
        <v>7358</v>
      </c>
      <c r="D1058" s="136"/>
      <c r="E1058" s="136" t="s">
        <v>7515</v>
      </c>
      <c r="F1058" s="136" t="s">
        <v>7358</v>
      </c>
      <c r="G1058" s="136" t="s">
        <v>7358</v>
      </c>
      <c r="H1058" s="136"/>
      <c r="I1058" s="138">
        <v>10434</v>
      </c>
      <c r="J1058" s="138">
        <v>288</v>
      </c>
      <c r="K1058" s="138">
        <v>288</v>
      </c>
      <c r="L1058" s="136" t="s">
        <v>310</v>
      </c>
      <c r="M1058" s="144">
        <v>78</v>
      </c>
      <c r="N1058" s="144">
        <v>115</v>
      </c>
      <c r="O1058" s="144">
        <v>8970</v>
      </c>
      <c r="P1058" s="144">
        <v>1</v>
      </c>
      <c r="Q1058" s="144">
        <v>200</v>
      </c>
      <c r="R1058" s="144">
        <v>500</v>
      </c>
      <c r="S1058" s="232" t="s">
        <v>7497</v>
      </c>
      <c r="T1058" s="232" t="s">
        <v>500</v>
      </c>
      <c r="U1058" s="232">
        <v>2010</v>
      </c>
      <c r="V1058" s="148"/>
      <c r="W1058" s="148"/>
      <c r="X1058" s="148"/>
      <c r="Y1058" s="148"/>
      <c r="Z1058" s="148"/>
      <c r="AA1058" s="148"/>
      <c r="AB1058" s="144">
        <v>1700</v>
      </c>
      <c r="AC1058" s="232"/>
      <c r="AD1058" s="232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218" t="s">
        <v>15105</v>
      </c>
    </row>
    <row r="1059" spans="1:50" ht="24" hidden="1" customHeight="1" x14ac:dyDescent="0.15">
      <c r="A1059" s="216" t="s">
        <v>93</v>
      </c>
      <c r="B1059" s="217"/>
      <c r="C1059" s="136" t="s">
        <v>7358</v>
      </c>
      <c r="D1059" s="136"/>
      <c r="E1059" s="136" t="s">
        <v>7516</v>
      </c>
      <c r="F1059" s="136" t="s">
        <v>7358</v>
      </c>
      <c r="G1059" s="136" t="s">
        <v>7358</v>
      </c>
      <c r="H1059" s="136"/>
      <c r="I1059" s="138">
        <v>10434</v>
      </c>
      <c r="J1059" s="138">
        <v>438</v>
      </c>
      <c r="K1059" s="138">
        <v>438</v>
      </c>
      <c r="L1059" s="136" t="s">
        <v>154</v>
      </c>
      <c r="M1059" s="144">
        <v>78</v>
      </c>
      <c r="N1059" s="144">
        <v>115</v>
      </c>
      <c r="O1059" s="144">
        <v>8970</v>
      </c>
      <c r="P1059" s="144">
        <v>1</v>
      </c>
      <c r="Q1059" s="144">
        <v>100</v>
      </c>
      <c r="R1059" s="144">
        <v>300</v>
      </c>
      <c r="S1059" s="232" t="s">
        <v>7497</v>
      </c>
      <c r="T1059" s="232" t="s">
        <v>500</v>
      </c>
      <c r="U1059" s="232">
        <v>2010</v>
      </c>
      <c r="V1059" s="148"/>
      <c r="W1059" s="148"/>
      <c r="X1059" s="148"/>
      <c r="Y1059" s="148"/>
      <c r="Z1059" s="148"/>
      <c r="AA1059" s="148"/>
      <c r="AB1059" s="144">
        <v>1000</v>
      </c>
      <c r="AC1059" s="232"/>
      <c r="AD1059" s="232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218" t="s">
        <v>15105</v>
      </c>
    </row>
    <row r="1060" spans="1:50" ht="24" hidden="1" customHeight="1" x14ac:dyDescent="0.15">
      <c r="A1060" s="216" t="s">
        <v>156</v>
      </c>
      <c r="B1060" s="217"/>
      <c r="C1060" s="232" t="s">
        <v>7365</v>
      </c>
      <c r="D1060" s="232" t="s">
        <v>7517</v>
      </c>
      <c r="E1060" s="232" t="s">
        <v>7518</v>
      </c>
      <c r="F1060" s="232" t="s">
        <v>7365</v>
      </c>
      <c r="G1060" s="232" t="s">
        <v>7365</v>
      </c>
      <c r="H1060" s="148">
        <v>2</v>
      </c>
      <c r="I1060" s="144">
        <v>66050</v>
      </c>
      <c r="J1060" s="144"/>
      <c r="K1060" s="144"/>
      <c r="L1060" s="232" t="s">
        <v>7519</v>
      </c>
      <c r="M1060" s="144">
        <v>148</v>
      </c>
      <c r="N1060" s="144">
        <v>210</v>
      </c>
      <c r="O1060" s="144">
        <v>31080</v>
      </c>
      <c r="P1060" s="144">
        <v>2</v>
      </c>
      <c r="Q1060" s="144" t="s">
        <v>417</v>
      </c>
      <c r="R1060" s="144">
        <v>5000</v>
      </c>
      <c r="S1060" s="164" t="s">
        <v>417</v>
      </c>
      <c r="T1060" s="164" t="s">
        <v>417</v>
      </c>
      <c r="U1060" s="232">
        <v>2002</v>
      </c>
      <c r="V1060" s="148">
        <v>6</v>
      </c>
      <c r="W1060" s="148">
        <v>1</v>
      </c>
      <c r="X1060" s="148"/>
      <c r="Y1060" s="148"/>
      <c r="Z1060" s="148"/>
      <c r="AA1060" s="148"/>
      <c r="AB1060" s="144">
        <v>7</v>
      </c>
      <c r="AC1060" s="232"/>
      <c r="AD1060" s="232"/>
      <c r="AE1060" s="148"/>
      <c r="AF1060" s="148"/>
      <c r="AG1060" s="148"/>
      <c r="AH1060" s="148"/>
      <c r="AI1060" s="148"/>
      <c r="AJ1060" s="148"/>
      <c r="AK1060" s="148" t="s">
        <v>687</v>
      </c>
      <c r="AL1060" s="148">
        <v>1</v>
      </c>
      <c r="AM1060" s="148">
        <v>215</v>
      </c>
      <c r="AN1060" s="148"/>
      <c r="AO1060" s="148" t="s">
        <v>7520</v>
      </c>
      <c r="AP1060" s="148" t="s">
        <v>4827</v>
      </c>
      <c r="AQ1060" s="148">
        <v>1</v>
      </c>
      <c r="AR1060" s="148">
        <v>457</v>
      </c>
      <c r="AS1060" s="148"/>
      <c r="AT1060" s="148" t="s">
        <v>7520</v>
      </c>
      <c r="AU1060" s="148" t="s">
        <v>2395</v>
      </c>
      <c r="AV1060" s="148">
        <v>1</v>
      </c>
      <c r="AW1060" s="148">
        <v>457</v>
      </c>
      <c r="AX1060" s="218"/>
    </row>
    <row r="1061" spans="1:50" ht="24" hidden="1" customHeight="1" x14ac:dyDescent="0.15">
      <c r="A1061" s="216" t="s">
        <v>336</v>
      </c>
      <c r="B1061" s="217"/>
      <c r="C1061" s="232" t="s">
        <v>7365</v>
      </c>
      <c r="D1061" s="232"/>
      <c r="E1061" s="232" t="s">
        <v>15106</v>
      </c>
      <c r="F1061" s="232" t="s">
        <v>7365</v>
      </c>
      <c r="G1061" s="232" t="s">
        <v>13712</v>
      </c>
      <c r="H1061" s="148"/>
      <c r="I1061" s="144">
        <v>74360</v>
      </c>
      <c r="J1061" s="144"/>
      <c r="K1061" s="144"/>
      <c r="L1061" s="232" t="s">
        <v>10575</v>
      </c>
      <c r="M1061" s="144">
        <v>156</v>
      </c>
      <c r="N1061" s="144">
        <v>230</v>
      </c>
      <c r="O1061" s="144">
        <v>35880</v>
      </c>
      <c r="P1061" s="144">
        <v>4</v>
      </c>
      <c r="Q1061" s="144" t="s">
        <v>417</v>
      </c>
      <c r="R1061" s="144">
        <v>500</v>
      </c>
      <c r="S1061" s="232" t="s">
        <v>417</v>
      </c>
      <c r="T1061" s="232" t="s">
        <v>417</v>
      </c>
      <c r="U1061" s="232">
        <v>2009</v>
      </c>
      <c r="V1061" s="148"/>
      <c r="W1061" s="148"/>
      <c r="X1061" s="148"/>
      <c r="Y1061" s="148"/>
      <c r="Z1061" s="148"/>
      <c r="AA1061" s="148"/>
      <c r="AB1061" s="144">
        <v>10890</v>
      </c>
      <c r="AC1061" s="232"/>
      <c r="AD1061" s="232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218" t="s">
        <v>7521</v>
      </c>
    </row>
    <row r="1062" spans="1:50" ht="24" hidden="1" customHeight="1" x14ac:dyDescent="0.15">
      <c r="A1062" s="216">
        <v>4</v>
      </c>
      <c r="B1062" s="217"/>
      <c r="C1062" s="136" t="s">
        <v>7365</v>
      </c>
      <c r="D1062" s="136"/>
      <c r="E1062" s="136" t="s">
        <v>7522</v>
      </c>
      <c r="F1062" s="136" t="s">
        <v>7365</v>
      </c>
      <c r="G1062" s="136" t="s">
        <v>13712</v>
      </c>
      <c r="H1062" s="136"/>
      <c r="I1062" s="138">
        <v>15208</v>
      </c>
      <c r="J1062" s="144"/>
      <c r="K1062" s="144"/>
      <c r="L1062" s="136" t="s">
        <v>310</v>
      </c>
      <c r="M1062" s="138">
        <v>76</v>
      </c>
      <c r="N1062" s="138">
        <v>108</v>
      </c>
      <c r="O1062" s="138">
        <v>8208</v>
      </c>
      <c r="P1062" s="138">
        <v>1</v>
      </c>
      <c r="Q1062" s="138" t="s">
        <v>417</v>
      </c>
      <c r="R1062" s="138">
        <v>300</v>
      </c>
      <c r="S1062" s="136" t="s">
        <v>417</v>
      </c>
      <c r="T1062" s="136" t="s">
        <v>417</v>
      </c>
      <c r="U1062" s="136">
        <v>2012</v>
      </c>
      <c r="V1062" s="136"/>
      <c r="W1062" s="136"/>
      <c r="X1062" s="136"/>
      <c r="Y1062" s="136"/>
      <c r="Z1062" s="136"/>
      <c r="AA1062" s="136"/>
      <c r="AB1062" s="138">
        <v>1412</v>
      </c>
      <c r="AC1062" s="136"/>
      <c r="AD1062" s="136"/>
      <c r="AE1062" s="136"/>
      <c r="AF1062" s="136"/>
      <c r="AG1062" s="136"/>
      <c r="AH1062" s="136"/>
      <c r="AI1062" s="136"/>
      <c r="AJ1062" s="136"/>
      <c r="AK1062" s="136"/>
      <c r="AL1062" s="136"/>
      <c r="AM1062" s="136"/>
      <c r="AN1062" s="136"/>
      <c r="AO1062" s="136"/>
      <c r="AP1062" s="136"/>
      <c r="AQ1062" s="136"/>
      <c r="AR1062" s="136"/>
      <c r="AS1062" s="136"/>
      <c r="AT1062" s="136"/>
      <c r="AU1062" s="136"/>
      <c r="AV1062" s="136"/>
      <c r="AW1062" s="136"/>
      <c r="AX1062" s="215"/>
    </row>
    <row r="1063" spans="1:50" ht="24" hidden="1" customHeight="1" x14ac:dyDescent="0.15">
      <c r="A1063" s="216"/>
      <c r="B1063" s="217"/>
      <c r="C1063" s="136" t="s">
        <v>768</v>
      </c>
      <c r="D1063" s="136" t="s">
        <v>7523</v>
      </c>
      <c r="E1063" s="139" t="s">
        <v>7524</v>
      </c>
      <c r="F1063" s="136" t="s">
        <v>768</v>
      </c>
      <c r="G1063" s="232" t="s">
        <v>768</v>
      </c>
      <c r="H1063" s="136">
        <v>1</v>
      </c>
      <c r="I1063" s="138">
        <v>18810</v>
      </c>
      <c r="J1063" s="138">
        <v>2588.14</v>
      </c>
      <c r="K1063" s="138">
        <v>2735</v>
      </c>
      <c r="L1063" s="136" t="s">
        <v>330</v>
      </c>
      <c r="M1063" s="138">
        <v>90</v>
      </c>
      <c r="N1063" s="138">
        <v>152</v>
      </c>
      <c r="O1063" s="138">
        <v>13680</v>
      </c>
      <c r="P1063" s="138">
        <v>1</v>
      </c>
      <c r="Q1063" s="138">
        <v>100</v>
      </c>
      <c r="R1063" s="138">
        <v>4000</v>
      </c>
      <c r="S1063" s="136" t="s">
        <v>7525</v>
      </c>
      <c r="T1063" s="136" t="s">
        <v>500</v>
      </c>
      <c r="U1063" s="136">
        <v>1965</v>
      </c>
      <c r="V1063" s="136"/>
      <c r="W1063" s="136"/>
      <c r="X1063" s="136"/>
      <c r="Y1063" s="136"/>
      <c r="Z1063" s="136"/>
      <c r="AA1063" s="136"/>
      <c r="AB1063" s="138" t="s">
        <v>417</v>
      </c>
      <c r="AC1063" s="136"/>
      <c r="AD1063" s="136"/>
      <c r="AE1063" s="136"/>
      <c r="AF1063" s="136"/>
      <c r="AG1063" s="136"/>
      <c r="AH1063" s="136"/>
      <c r="AI1063" s="136"/>
      <c r="AJ1063" s="136"/>
      <c r="AK1063" s="136"/>
      <c r="AL1063" s="136"/>
      <c r="AM1063" s="136"/>
      <c r="AN1063" s="136"/>
      <c r="AO1063" s="136"/>
      <c r="AP1063" s="136"/>
      <c r="AQ1063" s="136"/>
      <c r="AR1063" s="136"/>
      <c r="AS1063" s="136"/>
      <c r="AT1063" s="136"/>
      <c r="AU1063" s="136"/>
      <c r="AV1063" s="136"/>
      <c r="AW1063" s="136"/>
      <c r="AX1063" s="215"/>
    </row>
    <row r="1064" spans="1:50" ht="24" hidden="1" customHeight="1" x14ac:dyDescent="0.15">
      <c r="A1064" s="216"/>
      <c r="B1064" s="217"/>
      <c r="C1064" s="232" t="s">
        <v>768</v>
      </c>
      <c r="D1064" s="232"/>
      <c r="E1064" s="232" t="s">
        <v>7526</v>
      </c>
      <c r="F1064" s="232" t="s">
        <v>768</v>
      </c>
      <c r="G1064" s="262" t="s">
        <v>768</v>
      </c>
      <c r="H1064" s="148"/>
      <c r="I1064" s="144">
        <v>13284</v>
      </c>
      <c r="J1064" s="144">
        <v>302.89999999999998</v>
      </c>
      <c r="K1064" s="144">
        <v>322</v>
      </c>
      <c r="L1064" s="232" t="s">
        <v>310</v>
      </c>
      <c r="M1064" s="144">
        <v>50</v>
      </c>
      <c r="N1064" s="144">
        <v>90</v>
      </c>
      <c r="O1064" s="144">
        <v>4500</v>
      </c>
      <c r="P1064" s="144">
        <v>1</v>
      </c>
      <c r="Q1064" s="144">
        <v>0</v>
      </c>
      <c r="R1064" s="144">
        <v>5000</v>
      </c>
      <c r="S1064" s="232" t="s">
        <v>417</v>
      </c>
      <c r="T1064" s="232" t="s">
        <v>417</v>
      </c>
      <c r="U1064" s="232">
        <v>2002</v>
      </c>
      <c r="V1064" s="148"/>
      <c r="W1064" s="148"/>
      <c r="X1064" s="148"/>
      <c r="Y1064" s="148"/>
      <c r="Z1064" s="148"/>
      <c r="AA1064" s="148"/>
      <c r="AB1064" s="264">
        <v>2192</v>
      </c>
      <c r="AC1064" s="232"/>
      <c r="AD1064" s="232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218"/>
    </row>
    <row r="1065" spans="1:50" ht="24" hidden="1" customHeight="1" x14ac:dyDescent="0.15">
      <c r="A1065" s="216"/>
      <c r="B1065" s="217"/>
      <c r="C1065" s="136" t="s">
        <v>768</v>
      </c>
      <c r="D1065" s="136"/>
      <c r="E1065" s="136" t="s">
        <v>7527</v>
      </c>
      <c r="F1065" s="136" t="s">
        <v>768</v>
      </c>
      <c r="G1065" s="136" t="s">
        <v>768</v>
      </c>
      <c r="H1065" s="136"/>
      <c r="I1065" s="138">
        <v>87788</v>
      </c>
      <c r="J1065" s="138">
        <v>183.33</v>
      </c>
      <c r="K1065" s="138">
        <v>261.07</v>
      </c>
      <c r="L1065" s="136" t="s">
        <v>310</v>
      </c>
      <c r="M1065" s="138">
        <v>72</v>
      </c>
      <c r="N1065" s="138">
        <v>109</v>
      </c>
      <c r="O1065" s="138">
        <v>31392</v>
      </c>
      <c r="P1065" s="138">
        <v>4</v>
      </c>
      <c r="Q1065" s="138"/>
      <c r="R1065" s="138"/>
      <c r="S1065" s="136"/>
      <c r="T1065" s="1048"/>
      <c r="U1065" s="136">
        <v>2014</v>
      </c>
      <c r="V1065" s="136">
        <v>5000</v>
      </c>
      <c r="W1065" s="136"/>
      <c r="X1065" s="136"/>
      <c r="Y1065" s="136">
        <v>2006</v>
      </c>
      <c r="Z1065" s="136"/>
      <c r="AA1065" s="136"/>
      <c r="AB1065" s="138">
        <v>14770</v>
      </c>
      <c r="AC1065" s="136"/>
      <c r="AD1065" s="136"/>
      <c r="AE1065" s="136"/>
      <c r="AF1065" s="136">
        <v>2900</v>
      </c>
      <c r="AG1065" s="136"/>
      <c r="AH1065" s="136"/>
      <c r="AI1065" s="136"/>
      <c r="AJ1065" s="136"/>
      <c r="AK1065" s="136"/>
      <c r="AL1065" s="136"/>
      <c r="AM1065" s="136"/>
      <c r="AN1065" s="136"/>
      <c r="AO1065" s="136"/>
      <c r="AP1065" s="136"/>
      <c r="AQ1065" s="136"/>
      <c r="AR1065" s="136"/>
      <c r="AS1065" s="136"/>
      <c r="AT1065" s="136"/>
      <c r="AU1065" s="136"/>
      <c r="AV1065" s="136"/>
      <c r="AW1065" s="136"/>
      <c r="AX1065" s="215"/>
    </row>
    <row r="1066" spans="1:50" ht="24" hidden="1" customHeight="1" x14ac:dyDescent="0.15">
      <c r="A1066" s="216"/>
      <c r="B1066" s="217"/>
      <c r="C1066" s="136" t="s">
        <v>7377</v>
      </c>
      <c r="D1066" s="136" t="s">
        <v>7528</v>
      </c>
      <c r="E1066" s="136" t="s">
        <v>7529</v>
      </c>
      <c r="F1066" s="136" t="s">
        <v>7377</v>
      </c>
      <c r="G1066" s="136" t="s">
        <v>15107</v>
      </c>
      <c r="H1066" s="136">
        <v>1</v>
      </c>
      <c r="I1066" s="138">
        <v>18560</v>
      </c>
      <c r="J1066" s="138">
        <v>1202</v>
      </c>
      <c r="K1066" s="138">
        <v>1306</v>
      </c>
      <c r="L1066" s="136" t="s">
        <v>154</v>
      </c>
      <c r="M1066" s="138">
        <v>86</v>
      </c>
      <c r="N1066" s="138">
        <v>120</v>
      </c>
      <c r="O1066" s="138">
        <v>10320</v>
      </c>
      <c r="P1066" s="138">
        <v>1</v>
      </c>
      <c r="Q1066" s="138">
        <v>5244</v>
      </c>
      <c r="R1066" s="138">
        <v>6000</v>
      </c>
      <c r="S1066" s="136" t="s">
        <v>499</v>
      </c>
      <c r="T1066" s="136" t="s">
        <v>3642</v>
      </c>
      <c r="U1066" s="136">
        <v>2001</v>
      </c>
      <c r="V1066" s="187">
        <v>163</v>
      </c>
      <c r="W1066" s="136">
        <v>1089</v>
      </c>
      <c r="X1066" s="136"/>
      <c r="Y1066" s="136"/>
      <c r="Z1066" s="136"/>
      <c r="AA1066" s="136">
        <v>3253</v>
      </c>
      <c r="AB1066" s="138">
        <v>2179</v>
      </c>
      <c r="AC1066" s="136"/>
      <c r="AD1066" s="136">
        <v>1</v>
      </c>
      <c r="AE1066" s="136">
        <v>80</v>
      </c>
      <c r="AF1066" s="136">
        <v>4</v>
      </c>
      <c r="AG1066" s="136">
        <v>1200</v>
      </c>
      <c r="AH1066" s="136">
        <v>300</v>
      </c>
      <c r="AI1066" s="136"/>
      <c r="AJ1066" s="136"/>
      <c r="AK1066" s="136"/>
      <c r="AL1066" s="136"/>
      <c r="AM1066" s="136"/>
      <c r="AN1066" s="136"/>
      <c r="AO1066" s="136"/>
      <c r="AP1066" s="136"/>
      <c r="AQ1066" s="136"/>
      <c r="AR1066" s="136"/>
      <c r="AS1066" s="136"/>
      <c r="AT1066" s="136"/>
      <c r="AU1066" s="136"/>
      <c r="AV1066" s="136"/>
      <c r="AW1066" s="136"/>
      <c r="AX1066" s="215"/>
    </row>
    <row r="1067" spans="1:50" ht="24" hidden="1" customHeight="1" x14ac:dyDescent="0.15">
      <c r="A1067" s="216"/>
      <c r="B1067" s="217"/>
      <c r="C1067" s="232" t="s">
        <v>7377</v>
      </c>
      <c r="D1067" s="232" t="s">
        <v>7530</v>
      </c>
      <c r="E1067" s="232" t="s">
        <v>7531</v>
      </c>
      <c r="F1067" s="232" t="s">
        <v>7377</v>
      </c>
      <c r="G1067" s="232" t="s">
        <v>15107</v>
      </c>
      <c r="H1067" s="148">
        <v>1</v>
      </c>
      <c r="I1067" s="144">
        <v>10320</v>
      </c>
      <c r="J1067" s="144"/>
      <c r="K1067" s="144"/>
      <c r="L1067" s="232" t="s">
        <v>154</v>
      </c>
      <c r="M1067" s="144">
        <v>72</v>
      </c>
      <c r="N1067" s="144">
        <v>104</v>
      </c>
      <c r="O1067" s="144">
        <v>7488</v>
      </c>
      <c r="P1067" s="144">
        <v>1</v>
      </c>
      <c r="Q1067" s="144">
        <v>0</v>
      </c>
      <c r="R1067" s="138">
        <v>500</v>
      </c>
      <c r="S1067" s="232" t="s">
        <v>499</v>
      </c>
      <c r="T1067" s="232" t="s">
        <v>3642</v>
      </c>
      <c r="U1067" s="232">
        <v>1999</v>
      </c>
      <c r="V1067" s="148">
        <v>36</v>
      </c>
      <c r="W1067" s="148">
        <v>144</v>
      </c>
      <c r="X1067" s="148"/>
      <c r="Y1067" s="148"/>
      <c r="Z1067" s="148"/>
      <c r="AA1067" s="148">
        <v>2179</v>
      </c>
      <c r="AB1067" s="144">
        <v>180</v>
      </c>
      <c r="AC1067" s="232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48"/>
      <c r="AW1067" s="148"/>
      <c r="AX1067" s="215"/>
    </row>
    <row r="1068" spans="1:50" ht="24" hidden="1" customHeight="1" x14ac:dyDescent="0.15">
      <c r="A1068" s="216"/>
      <c r="B1068" s="219"/>
      <c r="C1068" s="232" t="s">
        <v>7377</v>
      </c>
      <c r="D1068" s="232" t="s">
        <v>7530</v>
      </c>
      <c r="E1068" s="232" t="s">
        <v>7532</v>
      </c>
      <c r="F1068" s="232" t="s">
        <v>7377</v>
      </c>
      <c r="G1068" s="232" t="s">
        <v>15107</v>
      </c>
      <c r="H1068" s="148">
        <v>1</v>
      </c>
      <c r="I1068" s="144">
        <v>10320</v>
      </c>
      <c r="J1068" s="144"/>
      <c r="K1068" s="144"/>
      <c r="L1068" s="232" t="s">
        <v>154</v>
      </c>
      <c r="M1068" s="144">
        <v>72</v>
      </c>
      <c r="N1068" s="144">
        <v>104</v>
      </c>
      <c r="O1068" s="144">
        <v>7488</v>
      </c>
      <c r="P1068" s="144">
        <v>1</v>
      </c>
      <c r="Q1068" s="144">
        <v>0</v>
      </c>
      <c r="R1068" s="138">
        <v>500</v>
      </c>
      <c r="S1068" s="232" t="s">
        <v>499</v>
      </c>
      <c r="T1068" s="232" t="s">
        <v>3642</v>
      </c>
      <c r="U1068" s="232">
        <v>1999</v>
      </c>
      <c r="V1068" s="148"/>
      <c r="W1068" s="148"/>
      <c r="X1068" s="148">
        <v>100</v>
      </c>
      <c r="Y1068" s="148"/>
      <c r="Z1068" s="148"/>
      <c r="AA1068" s="148">
        <v>2099</v>
      </c>
      <c r="AB1068" s="144">
        <v>150</v>
      </c>
      <c r="AC1068" s="232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215"/>
    </row>
    <row r="1069" spans="1:50" ht="24" hidden="1" customHeight="1" x14ac:dyDescent="0.15">
      <c r="A1069" s="216"/>
      <c r="B1069" s="219"/>
      <c r="C1069" s="232" t="s">
        <v>7377</v>
      </c>
      <c r="D1069" s="232" t="s">
        <v>948</v>
      </c>
      <c r="E1069" s="232" t="s">
        <v>7533</v>
      </c>
      <c r="F1069" s="232" t="s">
        <v>7377</v>
      </c>
      <c r="G1069" s="232" t="s">
        <v>15107</v>
      </c>
      <c r="H1069" s="148">
        <v>1</v>
      </c>
      <c r="I1069" s="144">
        <v>14000</v>
      </c>
      <c r="J1069" s="144"/>
      <c r="K1069" s="144"/>
      <c r="L1069" s="232" t="s">
        <v>154</v>
      </c>
      <c r="M1069" s="144">
        <v>80</v>
      </c>
      <c r="N1069" s="144">
        <v>120</v>
      </c>
      <c r="O1069" s="144">
        <v>9600</v>
      </c>
      <c r="P1069" s="144">
        <v>1</v>
      </c>
      <c r="Q1069" s="144">
        <v>150</v>
      </c>
      <c r="R1069" s="138">
        <v>500</v>
      </c>
      <c r="S1069" s="232" t="s">
        <v>499</v>
      </c>
      <c r="T1069" s="232" t="s">
        <v>417</v>
      </c>
      <c r="U1069" s="232">
        <v>2001</v>
      </c>
      <c r="V1069" s="148">
        <v>27</v>
      </c>
      <c r="W1069" s="148">
        <v>186</v>
      </c>
      <c r="X1069" s="148"/>
      <c r="Y1069" s="148"/>
      <c r="Z1069" s="148"/>
      <c r="AA1069" s="148">
        <v>2214</v>
      </c>
      <c r="AB1069" s="144">
        <v>372</v>
      </c>
      <c r="AC1069" s="232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215"/>
    </row>
    <row r="1070" spans="1:50" ht="24" hidden="1" customHeight="1" x14ac:dyDescent="0.15">
      <c r="A1070" s="216"/>
      <c r="B1070" s="219"/>
      <c r="C1070" s="232" t="s">
        <v>7377</v>
      </c>
      <c r="D1070" s="232" t="s">
        <v>948</v>
      </c>
      <c r="E1070" s="232" t="s">
        <v>7534</v>
      </c>
      <c r="F1070" s="232" t="s">
        <v>7377</v>
      </c>
      <c r="G1070" s="232" t="s">
        <v>15107</v>
      </c>
      <c r="H1070" s="148"/>
      <c r="I1070" s="144">
        <v>14000</v>
      </c>
      <c r="J1070" s="144"/>
      <c r="K1070" s="144"/>
      <c r="L1070" s="232" t="s">
        <v>154</v>
      </c>
      <c r="M1070" s="144">
        <v>80</v>
      </c>
      <c r="N1070" s="144">
        <v>120</v>
      </c>
      <c r="O1070" s="144">
        <v>9600</v>
      </c>
      <c r="P1070" s="144">
        <v>1</v>
      </c>
      <c r="Q1070" s="144">
        <v>150</v>
      </c>
      <c r="R1070" s="144">
        <v>500</v>
      </c>
      <c r="S1070" s="232" t="s">
        <v>499</v>
      </c>
      <c r="T1070" s="136" t="s">
        <v>417</v>
      </c>
      <c r="U1070" s="232">
        <v>2001</v>
      </c>
      <c r="V1070" s="148">
        <v>27</v>
      </c>
      <c r="W1070" s="148">
        <v>186</v>
      </c>
      <c r="X1070" s="148"/>
      <c r="Y1070" s="148"/>
      <c r="Z1070" s="148"/>
      <c r="AA1070" s="148">
        <v>2214</v>
      </c>
      <c r="AB1070" s="144">
        <v>372</v>
      </c>
      <c r="AC1070" s="232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215"/>
    </row>
    <row r="1071" spans="1:50" ht="24" hidden="1" customHeight="1" x14ac:dyDescent="0.15">
      <c r="A1071" s="216"/>
      <c r="B1071" s="219"/>
      <c r="C1071" s="232" t="s">
        <v>7377</v>
      </c>
      <c r="D1071" s="232" t="s">
        <v>948</v>
      </c>
      <c r="E1071" s="232" t="s">
        <v>7535</v>
      </c>
      <c r="F1071" s="232" t="s">
        <v>7377</v>
      </c>
      <c r="G1071" s="232" t="s">
        <v>15107</v>
      </c>
      <c r="H1071" s="148"/>
      <c r="I1071" s="144">
        <v>10200</v>
      </c>
      <c r="J1071" s="144"/>
      <c r="K1071" s="144"/>
      <c r="L1071" s="232" t="s">
        <v>310</v>
      </c>
      <c r="M1071" s="144">
        <v>74</v>
      </c>
      <c r="N1071" s="144">
        <v>120</v>
      </c>
      <c r="O1071" s="144">
        <v>8880</v>
      </c>
      <c r="P1071" s="144">
        <v>1</v>
      </c>
      <c r="Q1071" s="144">
        <v>150</v>
      </c>
      <c r="R1071" s="144">
        <v>500</v>
      </c>
      <c r="S1071" s="232" t="s">
        <v>499</v>
      </c>
      <c r="T1071" s="136" t="s">
        <v>3642</v>
      </c>
      <c r="U1071" s="232">
        <v>2003</v>
      </c>
      <c r="V1071" s="148">
        <v>78</v>
      </c>
      <c r="W1071" s="148">
        <v>522</v>
      </c>
      <c r="X1071" s="148"/>
      <c r="Y1071" s="148"/>
      <c r="Z1071" s="148"/>
      <c r="AA1071" s="148">
        <v>2603</v>
      </c>
      <c r="AB1071" s="144">
        <v>1044</v>
      </c>
      <c r="AC1071" s="232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215"/>
    </row>
    <row r="1072" spans="1:50" ht="24" hidden="1" customHeight="1" x14ac:dyDescent="0.15">
      <c r="A1072" s="216" t="s">
        <v>156</v>
      </c>
      <c r="B1072" s="219"/>
      <c r="C1072" s="232" t="s">
        <v>7377</v>
      </c>
      <c r="D1072" s="232"/>
      <c r="E1072" s="232" t="s">
        <v>7536</v>
      </c>
      <c r="F1072" s="232" t="s">
        <v>7377</v>
      </c>
      <c r="G1072" s="232" t="s">
        <v>15107</v>
      </c>
      <c r="H1072" s="148"/>
      <c r="I1072" s="144">
        <v>25699</v>
      </c>
      <c r="J1072" s="144">
        <v>264</v>
      </c>
      <c r="K1072" s="144">
        <v>264</v>
      </c>
      <c r="L1072" s="232" t="s">
        <v>330</v>
      </c>
      <c r="M1072" s="144">
        <v>84</v>
      </c>
      <c r="N1072" s="144">
        <v>130</v>
      </c>
      <c r="O1072" s="144">
        <v>10920</v>
      </c>
      <c r="P1072" s="144">
        <v>2</v>
      </c>
      <c r="Q1072" s="144">
        <v>150</v>
      </c>
      <c r="R1072" s="138">
        <v>5000</v>
      </c>
      <c r="S1072" s="232" t="s">
        <v>499</v>
      </c>
      <c r="T1072" s="232" t="s">
        <v>500</v>
      </c>
      <c r="U1072" s="232">
        <v>2004</v>
      </c>
      <c r="V1072" s="148"/>
      <c r="W1072" s="148"/>
      <c r="X1072" s="148"/>
      <c r="Y1072" s="148"/>
      <c r="Z1072" s="148"/>
      <c r="AA1072" s="148"/>
      <c r="AB1072" s="144">
        <v>1900</v>
      </c>
      <c r="AC1072" s="232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215"/>
    </row>
    <row r="1073" spans="1:50" ht="24" hidden="1" customHeight="1" x14ac:dyDescent="0.15">
      <c r="A1073" s="216"/>
      <c r="B1073" s="219"/>
      <c r="C1073" s="232" t="s">
        <v>7377</v>
      </c>
      <c r="D1073" s="232"/>
      <c r="E1073" s="232" t="s">
        <v>7537</v>
      </c>
      <c r="F1073" s="232" t="s">
        <v>7377</v>
      </c>
      <c r="G1073" s="232" t="s">
        <v>15107</v>
      </c>
      <c r="H1073" s="148"/>
      <c r="I1073" s="144">
        <v>7844</v>
      </c>
      <c r="J1073" s="144"/>
      <c r="K1073" s="144"/>
      <c r="L1073" s="232" t="s">
        <v>310</v>
      </c>
      <c r="M1073" s="144">
        <v>76</v>
      </c>
      <c r="N1073" s="144">
        <v>100</v>
      </c>
      <c r="O1073" s="144">
        <v>7600</v>
      </c>
      <c r="P1073" s="144">
        <v>1</v>
      </c>
      <c r="Q1073" s="144">
        <v>0</v>
      </c>
      <c r="R1073" s="144">
        <v>500</v>
      </c>
      <c r="S1073" s="232" t="s">
        <v>499</v>
      </c>
      <c r="T1073" s="136"/>
      <c r="U1073" s="232">
        <v>2005</v>
      </c>
      <c r="V1073" s="148"/>
      <c r="W1073" s="148"/>
      <c r="X1073" s="148"/>
      <c r="Y1073" s="148"/>
      <c r="Z1073" s="148"/>
      <c r="AA1073" s="148"/>
      <c r="AB1073" s="232">
        <v>1000</v>
      </c>
      <c r="AC1073" s="232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215"/>
    </row>
    <row r="1074" spans="1:50" ht="24" hidden="1" customHeight="1" x14ac:dyDescent="0.15">
      <c r="A1074" s="216"/>
      <c r="B1074" s="219"/>
      <c r="C1074" s="232" t="s">
        <v>7377</v>
      </c>
      <c r="D1074" s="232"/>
      <c r="E1074" s="232" t="s">
        <v>7538</v>
      </c>
      <c r="F1074" s="232" t="s">
        <v>7377</v>
      </c>
      <c r="G1074" s="232" t="s">
        <v>15107</v>
      </c>
      <c r="H1074" s="148"/>
      <c r="I1074" s="260">
        <v>29940</v>
      </c>
      <c r="J1074" s="144"/>
      <c r="K1074" s="144"/>
      <c r="L1074" s="232" t="s">
        <v>154</v>
      </c>
      <c r="M1074" s="144">
        <v>68</v>
      </c>
      <c r="N1074" s="144">
        <v>105</v>
      </c>
      <c r="O1074" s="144">
        <v>7140</v>
      </c>
      <c r="P1074" s="144">
        <v>1</v>
      </c>
      <c r="Q1074" s="144">
        <v>0</v>
      </c>
      <c r="R1074" s="144">
        <v>300</v>
      </c>
      <c r="S1074" s="232"/>
      <c r="T1074" s="232"/>
      <c r="U1074" s="232">
        <v>2009</v>
      </c>
      <c r="V1074" s="148"/>
      <c r="W1074" s="148"/>
      <c r="X1074" s="148"/>
      <c r="Y1074" s="148"/>
      <c r="Z1074" s="148"/>
      <c r="AA1074" s="148"/>
      <c r="AB1074" s="165">
        <v>3600</v>
      </c>
      <c r="AC1074" s="232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215"/>
    </row>
    <row r="1075" spans="1:50" ht="24" hidden="1" customHeight="1" x14ac:dyDescent="0.15">
      <c r="A1075" s="216"/>
      <c r="B1075" s="219"/>
      <c r="C1075" s="148" t="s">
        <v>7377</v>
      </c>
      <c r="D1075" s="148"/>
      <c r="E1075" s="145" t="s">
        <v>7539</v>
      </c>
      <c r="F1075" s="148" t="s">
        <v>7377</v>
      </c>
      <c r="G1075" s="232" t="s">
        <v>15107</v>
      </c>
      <c r="H1075" s="148"/>
      <c r="I1075" s="144">
        <v>82830</v>
      </c>
      <c r="J1075" s="144">
        <v>274</v>
      </c>
      <c r="K1075" s="144">
        <v>485</v>
      </c>
      <c r="L1075" s="148" t="s">
        <v>7540</v>
      </c>
      <c r="M1075" s="144" t="s">
        <v>7541</v>
      </c>
      <c r="N1075" s="144" t="s">
        <v>7542</v>
      </c>
      <c r="O1075" s="144" t="s">
        <v>7543</v>
      </c>
      <c r="P1075" s="144">
        <v>4</v>
      </c>
      <c r="Q1075" s="144">
        <v>418</v>
      </c>
      <c r="R1075" s="144">
        <v>2000</v>
      </c>
      <c r="S1075" s="148" t="s">
        <v>7544</v>
      </c>
      <c r="T1075" s="148" t="s">
        <v>3642</v>
      </c>
      <c r="U1075" s="232">
        <v>2011</v>
      </c>
      <c r="V1075" s="148"/>
      <c r="W1075" s="148"/>
      <c r="X1075" s="148"/>
      <c r="Y1075" s="148"/>
      <c r="Z1075" s="148"/>
      <c r="AA1075" s="148"/>
      <c r="AB1075" s="165">
        <v>9820</v>
      </c>
      <c r="AC1075" s="232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215"/>
    </row>
    <row r="1076" spans="1:50" ht="24" hidden="1" customHeight="1" x14ac:dyDescent="0.15">
      <c r="A1076" s="216"/>
      <c r="B1076" s="219"/>
      <c r="C1076" s="148" t="s">
        <v>7377</v>
      </c>
      <c r="D1076" s="148"/>
      <c r="E1076" s="145" t="s">
        <v>7545</v>
      </c>
      <c r="F1076" s="148" t="s">
        <v>7377</v>
      </c>
      <c r="G1076" s="232" t="s">
        <v>15107</v>
      </c>
      <c r="H1076" s="148"/>
      <c r="I1076" s="144">
        <v>19266</v>
      </c>
      <c r="J1076" s="144">
        <v>220.64</v>
      </c>
      <c r="K1076" s="144">
        <v>202.64</v>
      </c>
      <c r="L1076" s="148" t="s">
        <v>7546</v>
      </c>
      <c r="M1076" s="144">
        <v>75</v>
      </c>
      <c r="N1076" s="144">
        <v>115</v>
      </c>
      <c r="O1076" s="144">
        <v>8625</v>
      </c>
      <c r="P1076" s="144">
        <v>1</v>
      </c>
      <c r="Q1076" s="144">
        <v>0</v>
      </c>
      <c r="R1076" s="144">
        <v>300</v>
      </c>
      <c r="S1076" s="232"/>
      <c r="T1076" s="148" t="s">
        <v>500</v>
      </c>
      <c r="U1076" s="232">
        <v>2012</v>
      </c>
      <c r="V1076" s="148"/>
      <c r="W1076" s="148"/>
      <c r="X1076" s="148"/>
      <c r="Y1076" s="148"/>
      <c r="Z1076" s="148"/>
      <c r="AA1076" s="148"/>
      <c r="AB1076" s="165">
        <v>3394</v>
      </c>
      <c r="AC1076" s="232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317"/>
    </row>
    <row r="1077" spans="1:50" ht="24" hidden="1" customHeight="1" x14ac:dyDescent="0.15">
      <c r="A1077" s="216"/>
      <c r="B1077" s="217"/>
      <c r="C1077" s="148" t="s">
        <v>7377</v>
      </c>
      <c r="D1077" s="148"/>
      <c r="E1077" s="145" t="s">
        <v>7547</v>
      </c>
      <c r="F1077" s="148" t="s">
        <v>7377</v>
      </c>
      <c r="G1077" s="232" t="s">
        <v>15107</v>
      </c>
      <c r="H1077" s="148"/>
      <c r="I1077" s="144">
        <v>52350</v>
      </c>
      <c r="J1077" s="144"/>
      <c r="K1077" s="144"/>
      <c r="L1077" s="148" t="s">
        <v>7546</v>
      </c>
      <c r="M1077" s="144">
        <v>75</v>
      </c>
      <c r="N1077" s="144">
        <v>115</v>
      </c>
      <c r="O1077" s="144">
        <v>8625</v>
      </c>
      <c r="P1077" s="144">
        <v>1</v>
      </c>
      <c r="Q1077" s="144">
        <v>0</v>
      </c>
      <c r="R1077" s="144">
        <v>300</v>
      </c>
      <c r="S1077" s="232"/>
      <c r="T1077" s="136"/>
      <c r="U1077" s="232">
        <v>2012</v>
      </c>
      <c r="V1077" s="148"/>
      <c r="W1077" s="148"/>
      <c r="X1077" s="148"/>
      <c r="Y1077" s="148"/>
      <c r="Z1077" s="148"/>
      <c r="AA1077" s="148"/>
      <c r="AB1077" s="165">
        <v>6800</v>
      </c>
      <c r="AC1077" s="232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215"/>
    </row>
    <row r="1078" spans="1:50" ht="24" hidden="1" customHeight="1" x14ac:dyDescent="0.15">
      <c r="A1078" s="216"/>
      <c r="B1078" s="327"/>
      <c r="C1078" s="148" t="s">
        <v>7381</v>
      </c>
      <c r="D1078" s="148" t="s">
        <v>7548</v>
      </c>
      <c r="E1078" s="145" t="s">
        <v>7548</v>
      </c>
      <c r="F1078" s="148" t="s">
        <v>7381</v>
      </c>
      <c r="G1078" s="232" t="s">
        <v>17807</v>
      </c>
      <c r="H1078" s="148">
        <v>170.32</v>
      </c>
      <c r="I1078" s="144">
        <v>13257</v>
      </c>
      <c r="J1078" s="144">
        <v>170.32</v>
      </c>
      <c r="K1078" s="144">
        <v>186.84</v>
      </c>
      <c r="L1078" s="148" t="s">
        <v>3482</v>
      </c>
      <c r="M1078" s="144">
        <v>68</v>
      </c>
      <c r="N1078" s="144">
        <v>104</v>
      </c>
      <c r="O1078" s="144">
        <v>14144</v>
      </c>
      <c r="P1078" s="144">
        <v>2</v>
      </c>
      <c r="Q1078" s="144">
        <v>338</v>
      </c>
      <c r="R1078" s="144">
        <v>338</v>
      </c>
      <c r="S1078" s="232" t="s">
        <v>499</v>
      </c>
      <c r="T1078" s="148" t="s">
        <v>500</v>
      </c>
      <c r="U1078" s="232">
        <v>2006</v>
      </c>
      <c r="V1078" s="148"/>
      <c r="W1078" s="148"/>
      <c r="X1078" s="148"/>
      <c r="Y1078" s="148"/>
      <c r="Z1078" s="148"/>
      <c r="AA1078" s="148"/>
      <c r="AB1078" s="165">
        <v>3200</v>
      </c>
      <c r="AC1078" s="232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48"/>
      <c r="AW1078" s="148"/>
      <c r="AX1078" s="215" t="s">
        <v>7549</v>
      </c>
    </row>
    <row r="1079" spans="1:50" ht="24" hidden="1" customHeight="1" x14ac:dyDescent="0.15">
      <c r="A1079" s="216"/>
      <c r="B1079" s="327"/>
      <c r="C1079" s="232" t="s">
        <v>7381</v>
      </c>
      <c r="D1079" s="232" t="s">
        <v>7550</v>
      </c>
      <c r="E1079" s="232" t="s">
        <v>7550</v>
      </c>
      <c r="F1079" s="232" t="s">
        <v>7381</v>
      </c>
      <c r="G1079" s="232" t="s">
        <v>17807</v>
      </c>
      <c r="H1079" s="148">
        <v>141</v>
      </c>
      <c r="I1079" s="144">
        <v>33196</v>
      </c>
      <c r="J1079" s="144">
        <v>141</v>
      </c>
      <c r="K1079" s="144">
        <v>125</v>
      </c>
      <c r="L1079" s="232" t="s">
        <v>503</v>
      </c>
      <c r="M1079" s="144">
        <v>87</v>
      </c>
      <c r="N1079" s="144">
        <v>115</v>
      </c>
      <c r="O1079" s="144">
        <v>10037</v>
      </c>
      <c r="P1079" s="144">
        <v>1</v>
      </c>
      <c r="Q1079" s="144">
        <v>500</v>
      </c>
      <c r="R1079" s="144">
        <v>1000</v>
      </c>
      <c r="S1079" s="232" t="s">
        <v>185</v>
      </c>
      <c r="T1079" s="232" t="s">
        <v>500</v>
      </c>
      <c r="U1079" s="232">
        <v>2011</v>
      </c>
      <c r="V1079" s="148"/>
      <c r="W1079" s="148"/>
      <c r="X1079" s="148"/>
      <c r="Y1079" s="148"/>
      <c r="Z1079" s="148"/>
      <c r="AA1079" s="148"/>
      <c r="AB1079" s="165">
        <v>3130</v>
      </c>
      <c r="AC1079" s="232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215"/>
    </row>
    <row r="1080" spans="1:50" ht="24" hidden="1" customHeight="1" x14ac:dyDescent="0.15">
      <c r="A1080" s="216"/>
      <c r="B1080" s="327"/>
      <c r="C1080" s="232" t="s">
        <v>7381</v>
      </c>
      <c r="D1080" s="232" t="s">
        <v>7551</v>
      </c>
      <c r="E1080" s="232" t="s">
        <v>7551</v>
      </c>
      <c r="F1080" s="232" t="s">
        <v>7381</v>
      </c>
      <c r="G1080" s="232" t="s">
        <v>17807</v>
      </c>
      <c r="H1080" s="148"/>
      <c r="I1080" s="144">
        <v>12405</v>
      </c>
      <c r="J1080" s="144"/>
      <c r="K1080" s="144"/>
      <c r="L1080" s="232" t="s">
        <v>310</v>
      </c>
      <c r="M1080" s="144">
        <v>74</v>
      </c>
      <c r="N1080" s="144">
        <v>112</v>
      </c>
      <c r="O1080" s="144">
        <v>8288</v>
      </c>
      <c r="P1080" s="144">
        <v>1</v>
      </c>
      <c r="Q1080" s="144"/>
      <c r="R1080" s="144"/>
      <c r="S1080" s="232"/>
      <c r="T1080" s="232"/>
      <c r="U1080" s="232">
        <v>2011</v>
      </c>
      <c r="V1080" s="148"/>
      <c r="W1080" s="148"/>
      <c r="X1080" s="148"/>
      <c r="Y1080" s="148"/>
      <c r="Z1080" s="148"/>
      <c r="AA1080" s="148"/>
      <c r="AB1080" s="165">
        <v>5172</v>
      </c>
      <c r="AC1080" s="232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48"/>
      <c r="AW1080" s="148"/>
      <c r="AX1080" s="215"/>
    </row>
    <row r="1081" spans="1:50" ht="24" hidden="1" customHeight="1" x14ac:dyDescent="0.15">
      <c r="A1081" s="216" t="s">
        <v>93</v>
      </c>
      <c r="B1081" s="327"/>
      <c r="C1081" s="232" t="s">
        <v>7381</v>
      </c>
      <c r="D1081" s="232" t="s">
        <v>7552</v>
      </c>
      <c r="E1081" s="232" t="s">
        <v>7552</v>
      </c>
      <c r="F1081" s="232" t="s">
        <v>7381</v>
      </c>
      <c r="G1081" s="232" t="s">
        <v>17807</v>
      </c>
      <c r="H1081" s="148"/>
      <c r="I1081" s="144">
        <v>29066</v>
      </c>
      <c r="J1081" s="144"/>
      <c r="K1081" s="144"/>
      <c r="L1081" s="232" t="s">
        <v>310</v>
      </c>
      <c r="M1081" s="144">
        <v>68</v>
      </c>
      <c r="N1081" s="144">
        <v>108</v>
      </c>
      <c r="O1081" s="144">
        <v>7344</v>
      </c>
      <c r="P1081" s="144">
        <v>1</v>
      </c>
      <c r="Q1081" s="144">
        <v>0</v>
      </c>
      <c r="R1081" s="144">
        <v>500</v>
      </c>
      <c r="S1081" s="232" t="s">
        <v>185</v>
      </c>
      <c r="T1081" s="232" t="s">
        <v>500</v>
      </c>
      <c r="U1081" s="232">
        <v>2010</v>
      </c>
      <c r="V1081" s="148"/>
      <c r="W1081" s="148"/>
      <c r="X1081" s="148"/>
      <c r="Y1081" s="148"/>
      <c r="Z1081" s="148"/>
      <c r="AA1081" s="148"/>
      <c r="AB1081" s="165">
        <v>877</v>
      </c>
      <c r="AC1081" s="232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48"/>
      <c r="AW1081" s="148"/>
      <c r="AX1081" s="215"/>
    </row>
    <row r="1082" spans="1:50" ht="24" hidden="1" customHeight="1" x14ac:dyDescent="0.15">
      <c r="A1082" s="216"/>
      <c r="B1082" s="327"/>
      <c r="C1082" s="232" t="s">
        <v>7381</v>
      </c>
      <c r="D1082" s="232" t="s">
        <v>7553</v>
      </c>
      <c r="E1082" s="232" t="s">
        <v>7553</v>
      </c>
      <c r="F1082" s="232" t="s">
        <v>7381</v>
      </c>
      <c r="G1082" s="232" t="s">
        <v>17807</v>
      </c>
      <c r="H1082" s="148"/>
      <c r="I1082" s="144">
        <v>21369</v>
      </c>
      <c r="J1082" s="144"/>
      <c r="K1082" s="144"/>
      <c r="L1082" s="232" t="s">
        <v>310</v>
      </c>
      <c r="M1082" s="144">
        <v>78</v>
      </c>
      <c r="N1082" s="144">
        <v>115</v>
      </c>
      <c r="O1082" s="144">
        <v>8970</v>
      </c>
      <c r="P1082" s="144">
        <v>1</v>
      </c>
      <c r="Q1082" s="144">
        <v>0</v>
      </c>
      <c r="R1082" s="144"/>
      <c r="S1082" s="232"/>
      <c r="T1082" s="232"/>
      <c r="U1082" s="232">
        <v>2015</v>
      </c>
      <c r="V1082" s="148"/>
      <c r="W1082" s="148"/>
      <c r="X1082" s="148"/>
      <c r="Y1082" s="148"/>
      <c r="Z1082" s="148"/>
      <c r="AA1082" s="148"/>
      <c r="AB1082" s="165">
        <v>2800</v>
      </c>
      <c r="AC1082" s="232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215"/>
    </row>
    <row r="1083" spans="1:50" ht="24" hidden="1" customHeight="1" x14ac:dyDescent="0.15">
      <c r="A1083" s="216"/>
      <c r="B1083" s="327"/>
      <c r="C1083" s="232" t="s">
        <v>7381</v>
      </c>
      <c r="D1083" s="232" t="s">
        <v>7554</v>
      </c>
      <c r="E1083" s="232" t="s">
        <v>7554</v>
      </c>
      <c r="F1083" s="232" t="s">
        <v>7381</v>
      </c>
      <c r="G1083" s="232" t="s">
        <v>17807</v>
      </c>
      <c r="H1083" s="148"/>
      <c r="I1083" s="144">
        <v>110985</v>
      </c>
      <c r="J1083" s="144"/>
      <c r="K1083" s="144"/>
      <c r="L1083" s="232" t="s">
        <v>310</v>
      </c>
      <c r="M1083" s="144">
        <v>200</v>
      </c>
      <c r="N1083" s="144" t="s">
        <v>185</v>
      </c>
      <c r="O1083" s="144" t="s">
        <v>500</v>
      </c>
      <c r="P1083" s="144">
        <v>1</v>
      </c>
      <c r="Q1083" s="144">
        <v>0</v>
      </c>
      <c r="R1083" s="144"/>
      <c r="S1083" s="232"/>
      <c r="T1083" s="232"/>
      <c r="U1083" s="232">
        <v>2012</v>
      </c>
      <c r="V1083" s="148"/>
      <c r="W1083" s="148"/>
      <c r="X1083" s="148"/>
      <c r="Y1083" s="148"/>
      <c r="Z1083" s="148"/>
      <c r="AA1083" s="148"/>
      <c r="AB1083" s="165">
        <v>5338</v>
      </c>
      <c r="AC1083" s="232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48"/>
      <c r="AW1083" s="148"/>
      <c r="AX1083" s="215" t="s">
        <v>10576</v>
      </c>
    </row>
    <row r="1084" spans="1:50" ht="24" hidden="1" customHeight="1" x14ac:dyDescent="0.15">
      <c r="A1084" s="216"/>
      <c r="B1084" s="327"/>
      <c r="C1084" s="232" t="s">
        <v>7381</v>
      </c>
      <c r="D1084" s="232" t="s">
        <v>7555</v>
      </c>
      <c r="E1084" s="232" t="s">
        <v>7555</v>
      </c>
      <c r="F1084" s="232" t="s">
        <v>7381</v>
      </c>
      <c r="G1084" s="232" t="s">
        <v>17807</v>
      </c>
      <c r="H1084" s="148"/>
      <c r="I1084" s="144">
        <v>22091</v>
      </c>
      <c r="J1084" s="144"/>
      <c r="K1084" s="144">
        <v>84.5</v>
      </c>
      <c r="L1084" s="232" t="s">
        <v>154</v>
      </c>
      <c r="M1084" s="144">
        <v>400</v>
      </c>
      <c r="N1084" s="144" t="s">
        <v>2603</v>
      </c>
      <c r="O1084" s="144" t="s">
        <v>500</v>
      </c>
      <c r="P1084" s="144">
        <v>1</v>
      </c>
      <c r="Q1084" s="144">
        <v>0</v>
      </c>
      <c r="R1084" s="144">
        <v>200</v>
      </c>
      <c r="S1084" s="232" t="s">
        <v>2603</v>
      </c>
      <c r="T1084" s="232" t="s">
        <v>500</v>
      </c>
      <c r="U1084" s="232">
        <v>2016</v>
      </c>
      <c r="V1084" s="148"/>
      <c r="W1084" s="148"/>
      <c r="X1084" s="148"/>
      <c r="Y1084" s="148"/>
      <c r="Z1084" s="148"/>
      <c r="AA1084" s="148"/>
      <c r="AB1084" s="165">
        <v>1638</v>
      </c>
      <c r="AC1084" s="232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48"/>
      <c r="AW1084" s="148"/>
      <c r="AX1084" s="215" t="s">
        <v>10577</v>
      </c>
    </row>
    <row r="1085" spans="1:50" ht="24" hidden="1" customHeight="1" x14ac:dyDescent="0.15">
      <c r="A1085" s="216"/>
      <c r="B1085" s="327"/>
      <c r="C1085" s="232" t="s">
        <v>17808</v>
      </c>
      <c r="D1085" s="232"/>
      <c r="E1085" s="232" t="s">
        <v>17809</v>
      </c>
      <c r="F1085" s="232" t="s">
        <v>17808</v>
      </c>
      <c r="G1085" s="232" t="s">
        <v>17807</v>
      </c>
      <c r="H1085" s="148"/>
      <c r="I1085" s="144">
        <v>41412</v>
      </c>
      <c r="J1085" s="144">
        <v>0</v>
      </c>
      <c r="K1085" s="144">
        <v>0</v>
      </c>
      <c r="L1085" s="232" t="s">
        <v>2195</v>
      </c>
      <c r="M1085" s="144">
        <v>64</v>
      </c>
      <c r="N1085" s="144">
        <v>100</v>
      </c>
      <c r="O1085" s="144">
        <v>6400</v>
      </c>
      <c r="P1085" s="144">
        <v>1</v>
      </c>
      <c r="Q1085" s="144"/>
      <c r="R1085" s="144"/>
      <c r="S1085" s="232" t="s">
        <v>2220</v>
      </c>
      <c r="T1085" s="232" t="s">
        <v>500</v>
      </c>
      <c r="U1085" s="232">
        <v>2019</v>
      </c>
      <c r="V1085" s="148"/>
      <c r="W1085" s="148"/>
      <c r="X1085" s="148"/>
      <c r="Y1085" s="148"/>
      <c r="Z1085" s="148"/>
      <c r="AA1085" s="148"/>
      <c r="AB1085" s="165">
        <v>1518</v>
      </c>
      <c r="AC1085" s="232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48"/>
      <c r="AW1085" s="148"/>
      <c r="AX1085" s="215" t="s">
        <v>16272</v>
      </c>
    </row>
    <row r="1086" spans="1:50" ht="24" hidden="1" customHeight="1" x14ac:dyDescent="0.15">
      <c r="A1086" s="216"/>
      <c r="B1086" s="327"/>
      <c r="C1086" s="232" t="s">
        <v>7381</v>
      </c>
      <c r="D1086" s="232" t="s">
        <v>7556</v>
      </c>
      <c r="E1086" s="232" t="s">
        <v>7556</v>
      </c>
      <c r="F1086" s="232" t="s">
        <v>7381</v>
      </c>
      <c r="G1086" s="232" t="s">
        <v>17807</v>
      </c>
      <c r="H1086" s="148"/>
      <c r="I1086" s="144">
        <v>28500</v>
      </c>
      <c r="J1086" s="144"/>
      <c r="K1086" s="144">
        <v>729.72</v>
      </c>
      <c r="L1086" s="232" t="s">
        <v>310</v>
      </c>
      <c r="M1086" s="144">
        <v>68</v>
      </c>
      <c r="N1086" s="144">
        <v>104</v>
      </c>
      <c r="O1086" s="144">
        <v>8599</v>
      </c>
      <c r="P1086" s="144">
        <v>1</v>
      </c>
      <c r="Q1086" s="144">
        <v>0</v>
      </c>
      <c r="R1086" s="144"/>
      <c r="S1086" s="232"/>
      <c r="T1086" s="232"/>
      <c r="U1086" s="232">
        <v>2006</v>
      </c>
      <c r="V1086" s="148"/>
      <c r="W1086" s="148"/>
      <c r="X1086" s="148"/>
      <c r="Y1086" s="148"/>
      <c r="Z1086" s="148"/>
      <c r="AA1086" s="148"/>
      <c r="AB1086" s="144">
        <v>1900</v>
      </c>
      <c r="AC1086" s="232"/>
      <c r="AD1086" s="232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218"/>
    </row>
    <row r="1087" spans="1:50" ht="24" hidden="1" customHeight="1" x14ac:dyDescent="0.15">
      <c r="A1087" s="216"/>
      <c r="B1087" s="327"/>
      <c r="C1087" s="232" t="s">
        <v>7385</v>
      </c>
      <c r="D1087" s="232"/>
      <c r="E1087" s="232" t="s">
        <v>7386</v>
      </c>
      <c r="F1087" s="232" t="s">
        <v>7385</v>
      </c>
      <c r="G1087" s="232" t="s">
        <v>7385</v>
      </c>
      <c r="H1087" s="148"/>
      <c r="I1087" s="144">
        <v>7140</v>
      </c>
      <c r="J1087" s="144"/>
      <c r="K1087" s="144"/>
      <c r="L1087" s="232" t="s">
        <v>310</v>
      </c>
      <c r="M1087" s="144">
        <v>68</v>
      </c>
      <c r="N1087" s="144">
        <v>105</v>
      </c>
      <c r="O1087" s="144">
        <v>7140</v>
      </c>
      <c r="P1087" s="144">
        <v>1</v>
      </c>
      <c r="Q1087" s="144">
        <v>3000</v>
      </c>
      <c r="R1087" s="144">
        <v>5000</v>
      </c>
      <c r="S1087" s="232" t="s">
        <v>499</v>
      </c>
      <c r="T1087" s="232" t="s">
        <v>500</v>
      </c>
      <c r="U1087" s="232">
        <v>1992</v>
      </c>
      <c r="V1087" s="148"/>
      <c r="W1087" s="148"/>
      <c r="X1087" s="148"/>
      <c r="Y1087" s="148"/>
      <c r="Z1087" s="148"/>
      <c r="AA1087" s="148"/>
      <c r="AB1087" s="144">
        <v>2370</v>
      </c>
      <c r="AC1087" s="232"/>
      <c r="AD1087" s="232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218"/>
    </row>
    <row r="1088" spans="1:50" ht="24" hidden="1" customHeight="1" x14ac:dyDescent="0.15">
      <c r="A1088" s="216"/>
      <c r="B1088" s="327"/>
      <c r="C1088" s="232" t="s">
        <v>7385</v>
      </c>
      <c r="D1088" s="232"/>
      <c r="E1088" s="232" t="s">
        <v>7557</v>
      </c>
      <c r="F1088" s="232" t="s">
        <v>7385</v>
      </c>
      <c r="G1088" s="232" t="s">
        <v>7385</v>
      </c>
      <c r="H1088" s="148"/>
      <c r="I1088" s="144">
        <v>5744</v>
      </c>
      <c r="J1088" s="304">
        <v>140</v>
      </c>
      <c r="K1088" s="304">
        <v>140</v>
      </c>
      <c r="L1088" s="232" t="s">
        <v>330</v>
      </c>
      <c r="M1088" s="144">
        <v>65</v>
      </c>
      <c r="N1088" s="144">
        <v>87</v>
      </c>
      <c r="O1088" s="144">
        <v>5655</v>
      </c>
      <c r="P1088" s="144">
        <v>1</v>
      </c>
      <c r="Q1088" s="144"/>
      <c r="R1088" s="144"/>
      <c r="S1088" s="232"/>
      <c r="T1088" s="232"/>
      <c r="U1088" s="232">
        <v>2004</v>
      </c>
      <c r="V1088" s="148"/>
      <c r="W1088" s="148"/>
      <c r="X1088" s="148"/>
      <c r="Y1088" s="148"/>
      <c r="Z1088" s="148"/>
      <c r="AA1088" s="148"/>
      <c r="AB1088" s="144">
        <v>150</v>
      </c>
      <c r="AC1088" s="232"/>
      <c r="AD1088" s="232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218"/>
    </row>
    <row r="1089" spans="1:50" ht="24" hidden="1" customHeight="1" x14ac:dyDescent="0.15">
      <c r="A1089" s="216"/>
      <c r="B1089" s="327"/>
      <c r="C1089" s="232" t="s">
        <v>7385</v>
      </c>
      <c r="D1089" s="232"/>
      <c r="E1089" s="232" t="s">
        <v>7558</v>
      </c>
      <c r="F1089" s="232" t="s">
        <v>7385</v>
      </c>
      <c r="G1089" s="232" t="s">
        <v>7385</v>
      </c>
      <c r="H1089" s="148"/>
      <c r="I1089" s="144">
        <v>28986</v>
      </c>
      <c r="J1089" s="144">
        <v>177.65</v>
      </c>
      <c r="K1089" s="144">
        <v>177.29</v>
      </c>
      <c r="L1089" s="136" t="s">
        <v>310</v>
      </c>
      <c r="M1089" s="144">
        <v>68</v>
      </c>
      <c r="N1089" s="144">
        <v>105</v>
      </c>
      <c r="O1089" s="144">
        <v>7140</v>
      </c>
      <c r="P1089" s="144">
        <v>1</v>
      </c>
      <c r="Q1089" s="144"/>
      <c r="R1089" s="144"/>
      <c r="S1089" s="232"/>
      <c r="T1089" s="232"/>
      <c r="U1089" s="232">
        <v>2009</v>
      </c>
      <c r="V1089" s="148"/>
      <c r="W1089" s="148"/>
      <c r="X1089" s="148"/>
      <c r="Y1089" s="148"/>
      <c r="Z1089" s="148"/>
      <c r="AA1089" s="148"/>
      <c r="AB1089" s="144">
        <v>2000</v>
      </c>
      <c r="AC1089" s="232"/>
      <c r="AD1089" s="232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218"/>
    </row>
    <row r="1090" spans="1:50" ht="24" hidden="1" customHeight="1" x14ac:dyDescent="0.15">
      <c r="A1090" s="216"/>
      <c r="B1090" s="327"/>
      <c r="C1090" s="232" t="s">
        <v>7385</v>
      </c>
      <c r="D1090" s="232"/>
      <c r="E1090" s="232" t="s">
        <v>7559</v>
      </c>
      <c r="F1090" s="232" t="s">
        <v>7385</v>
      </c>
      <c r="G1090" s="232" t="s">
        <v>7385</v>
      </c>
      <c r="H1090" s="148"/>
      <c r="I1090" s="144">
        <v>3779</v>
      </c>
      <c r="J1090" s="144"/>
      <c r="K1090" s="144"/>
      <c r="L1090" s="136" t="s">
        <v>154</v>
      </c>
      <c r="M1090" s="144">
        <v>45</v>
      </c>
      <c r="N1090" s="144">
        <v>70</v>
      </c>
      <c r="O1090" s="144">
        <v>3375</v>
      </c>
      <c r="P1090" s="144">
        <v>1</v>
      </c>
      <c r="Q1090" s="144"/>
      <c r="R1090" s="144"/>
      <c r="S1090" s="232"/>
      <c r="T1090" s="232"/>
      <c r="U1090" s="232">
        <v>2005</v>
      </c>
      <c r="V1090" s="148"/>
      <c r="W1090" s="148"/>
      <c r="X1090" s="148"/>
      <c r="Y1090" s="148"/>
      <c r="Z1090" s="148"/>
      <c r="AA1090" s="148"/>
      <c r="AB1090" s="144">
        <v>300</v>
      </c>
      <c r="AC1090" s="232"/>
      <c r="AD1090" s="232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218"/>
    </row>
    <row r="1091" spans="1:50" ht="24" hidden="1" customHeight="1" x14ac:dyDescent="0.15">
      <c r="A1091" s="216"/>
      <c r="B1091" s="327"/>
      <c r="C1091" s="232" t="s">
        <v>7385</v>
      </c>
      <c r="D1091" s="232"/>
      <c r="E1091" s="232" t="s">
        <v>7560</v>
      </c>
      <c r="F1091" s="232" t="s">
        <v>7385</v>
      </c>
      <c r="G1091" s="232" t="s">
        <v>7385</v>
      </c>
      <c r="H1091" s="148"/>
      <c r="I1091" s="144">
        <v>38876</v>
      </c>
      <c r="J1091" s="144"/>
      <c r="K1091" s="144"/>
      <c r="L1091" s="136" t="s">
        <v>310</v>
      </c>
      <c r="M1091" s="144">
        <v>68</v>
      </c>
      <c r="N1091" s="144">
        <v>105</v>
      </c>
      <c r="O1091" s="144">
        <v>7140</v>
      </c>
      <c r="P1091" s="144">
        <v>1</v>
      </c>
      <c r="Q1091" s="144"/>
      <c r="R1091" s="144">
        <v>200</v>
      </c>
      <c r="S1091" s="232" t="s">
        <v>185</v>
      </c>
      <c r="T1091" s="232" t="s">
        <v>500</v>
      </c>
      <c r="U1091" s="232">
        <v>2013</v>
      </c>
      <c r="V1091" s="148"/>
      <c r="W1091" s="148"/>
      <c r="X1091" s="148"/>
      <c r="Y1091" s="148"/>
      <c r="Z1091" s="148"/>
      <c r="AA1091" s="148"/>
      <c r="AB1091" s="144">
        <v>2000</v>
      </c>
      <c r="AC1091" s="232"/>
      <c r="AD1091" s="232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218"/>
    </row>
    <row r="1092" spans="1:50" ht="24" hidden="1" customHeight="1" x14ac:dyDescent="0.15">
      <c r="A1092" s="216"/>
      <c r="B1092" s="327"/>
      <c r="C1092" s="232" t="s">
        <v>7385</v>
      </c>
      <c r="D1092" s="232"/>
      <c r="E1092" s="232" t="s">
        <v>7561</v>
      </c>
      <c r="F1092" s="232" t="s">
        <v>7385</v>
      </c>
      <c r="G1092" s="232" t="s">
        <v>7385</v>
      </c>
      <c r="H1092" s="148"/>
      <c r="I1092" s="144">
        <v>21210</v>
      </c>
      <c r="J1092" s="144"/>
      <c r="K1092" s="144"/>
      <c r="L1092" s="136" t="s">
        <v>310</v>
      </c>
      <c r="M1092" s="144">
        <v>68</v>
      </c>
      <c r="N1092" s="144">
        <v>102</v>
      </c>
      <c r="O1092" s="144">
        <v>6936</v>
      </c>
      <c r="P1092" s="144">
        <v>1</v>
      </c>
      <c r="Q1092" s="144"/>
      <c r="R1092" s="144"/>
      <c r="S1092" s="232"/>
      <c r="T1092" s="232"/>
      <c r="U1092" s="232">
        <v>2013</v>
      </c>
      <c r="V1092" s="148"/>
      <c r="W1092" s="148"/>
      <c r="X1092" s="148"/>
      <c r="Y1092" s="148"/>
      <c r="Z1092" s="148"/>
      <c r="AA1092" s="148"/>
      <c r="AB1092" s="144">
        <v>2060</v>
      </c>
      <c r="AC1092" s="232"/>
      <c r="AD1092" s="232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218"/>
    </row>
    <row r="1093" spans="1:50" ht="24" hidden="1" customHeight="1" x14ac:dyDescent="0.15">
      <c r="A1093" s="216"/>
      <c r="B1093" s="327"/>
      <c r="C1093" s="232" t="s">
        <v>7385</v>
      </c>
      <c r="D1093" s="232"/>
      <c r="E1093" s="232" t="s">
        <v>7562</v>
      </c>
      <c r="F1093" s="232" t="s">
        <v>7385</v>
      </c>
      <c r="G1093" s="232" t="s">
        <v>7385</v>
      </c>
      <c r="H1093" s="148"/>
      <c r="I1093" s="144">
        <v>1900</v>
      </c>
      <c r="J1093" s="144"/>
      <c r="K1093" s="144"/>
      <c r="L1093" s="136" t="s">
        <v>154</v>
      </c>
      <c r="M1093" s="144">
        <v>82</v>
      </c>
      <c r="N1093" s="144">
        <v>117</v>
      </c>
      <c r="O1093" s="144">
        <v>9594</v>
      </c>
      <c r="P1093" s="144">
        <v>1</v>
      </c>
      <c r="Q1093" s="144"/>
      <c r="R1093" s="144"/>
      <c r="S1093" s="232"/>
      <c r="T1093" s="232"/>
      <c r="U1093" s="232">
        <v>2010</v>
      </c>
      <c r="V1093" s="148"/>
      <c r="W1093" s="148"/>
      <c r="X1093" s="148"/>
      <c r="Y1093" s="148"/>
      <c r="Z1093" s="148"/>
      <c r="AA1093" s="148"/>
      <c r="AB1093" s="144">
        <v>300</v>
      </c>
      <c r="AC1093" s="232"/>
      <c r="AD1093" s="232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218"/>
    </row>
    <row r="1094" spans="1:50" ht="24" hidden="1" customHeight="1" x14ac:dyDescent="0.15">
      <c r="A1094" s="216"/>
      <c r="B1094" s="327"/>
      <c r="C1094" s="232" t="s">
        <v>7385</v>
      </c>
      <c r="D1094" s="232"/>
      <c r="E1094" s="232" t="s">
        <v>7563</v>
      </c>
      <c r="F1094" s="232" t="s">
        <v>7385</v>
      </c>
      <c r="G1094" s="232" t="s">
        <v>7564</v>
      </c>
      <c r="H1094" s="148"/>
      <c r="I1094" s="144">
        <v>21121</v>
      </c>
      <c r="J1094" s="144">
        <v>481.6</v>
      </c>
      <c r="K1094" s="144">
        <v>932.48</v>
      </c>
      <c r="L1094" s="232" t="s">
        <v>310</v>
      </c>
      <c r="M1094" s="144">
        <v>55</v>
      </c>
      <c r="N1094" s="144">
        <v>90</v>
      </c>
      <c r="O1094" s="144">
        <v>4950</v>
      </c>
      <c r="P1094" s="144">
        <v>1</v>
      </c>
      <c r="Q1094" s="144"/>
      <c r="R1094" s="144"/>
      <c r="S1094" s="232"/>
      <c r="T1094" s="232"/>
      <c r="U1094" s="232">
        <v>2015</v>
      </c>
      <c r="V1094" s="148"/>
      <c r="W1094" s="148"/>
      <c r="X1094" s="148"/>
      <c r="Y1094" s="148"/>
      <c r="Z1094" s="148"/>
      <c r="AA1094" s="148"/>
      <c r="AB1094" s="144">
        <v>3260</v>
      </c>
      <c r="AC1094" s="232"/>
      <c r="AD1094" s="232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218"/>
    </row>
    <row r="1095" spans="1:50" ht="24" hidden="1" customHeight="1" x14ac:dyDescent="0.15">
      <c r="A1095" s="216"/>
      <c r="B1095" s="327"/>
      <c r="C1095" s="232" t="s">
        <v>7385</v>
      </c>
      <c r="D1095" s="232"/>
      <c r="E1095" s="232" t="s">
        <v>11603</v>
      </c>
      <c r="F1095" s="232" t="s">
        <v>7385</v>
      </c>
      <c r="G1095" s="232" t="s">
        <v>7385</v>
      </c>
      <c r="H1095" s="148"/>
      <c r="I1095" s="165">
        <v>23857</v>
      </c>
      <c r="J1095" s="165"/>
      <c r="K1095" s="165"/>
      <c r="L1095" s="232" t="s">
        <v>310</v>
      </c>
      <c r="M1095" s="144">
        <v>68</v>
      </c>
      <c r="N1095" s="144">
        <v>105</v>
      </c>
      <c r="O1095" s="144">
        <v>7140</v>
      </c>
      <c r="P1095" s="144">
        <v>1</v>
      </c>
      <c r="Q1095" s="144"/>
      <c r="R1095" s="144"/>
      <c r="S1095" s="232"/>
      <c r="T1095" s="232"/>
      <c r="U1095" s="232">
        <v>2017</v>
      </c>
      <c r="V1095" s="148"/>
      <c r="W1095" s="148"/>
      <c r="X1095" s="148"/>
      <c r="Y1095" s="148"/>
      <c r="Z1095" s="148"/>
      <c r="AA1095" s="148"/>
      <c r="AB1095" s="144">
        <v>1850</v>
      </c>
      <c r="AC1095" s="232"/>
      <c r="AD1095" s="232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218"/>
    </row>
    <row r="1096" spans="1:50" ht="24" hidden="1" customHeight="1" x14ac:dyDescent="0.15">
      <c r="A1096" s="216"/>
      <c r="B1096" s="327"/>
      <c r="C1096" s="232" t="s">
        <v>789</v>
      </c>
      <c r="D1096" s="232"/>
      <c r="E1096" s="232" t="s">
        <v>791</v>
      </c>
      <c r="F1096" s="232" t="s">
        <v>789</v>
      </c>
      <c r="G1096" s="232" t="s">
        <v>789</v>
      </c>
      <c r="H1096" s="148"/>
      <c r="I1096" s="165">
        <v>15000</v>
      </c>
      <c r="J1096" s="165">
        <v>0</v>
      </c>
      <c r="K1096" s="165"/>
      <c r="L1096" s="232" t="s">
        <v>310</v>
      </c>
      <c r="M1096" s="144">
        <v>65</v>
      </c>
      <c r="N1096" s="144">
        <v>102</v>
      </c>
      <c r="O1096" s="144">
        <v>6630</v>
      </c>
      <c r="P1096" s="144">
        <v>1</v>
      </c>
      <c r="Q1096" s="144"/>
      <c r="R1096" s="144"/>
      <c r="S1096" s="232"/>
      <c r="T1096" s="232"/>
      <c r="U1096" s="232">
        <v>2002</v>
      </c>
      <c r="V1096" s="148"/>
      <c r="W1096" s="148"/>
      <c r="X1096" s="148"/>
      <c r="Y1096" s="148"/>
      <c r="Z1096" s="148"/>
      <c r="AA1096" s="148"/>
      <c r="AB1096" s="144">
        <v>332</v>
      </c>
      <c r="AC1096" s="232"/>
      <c r="AD1096" s="232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218"/>
    </row>
    <row r="1097" spans="1:50" ht="24" hidden="1" customHeight="1" x14ac:dyDescent="0.15">
      <c r="A1097" s="216" t="s">
        <v>336</v>
      </c>
      <c r="B1097" s="327"/>
      <c r="C1097" s="232" t="s">
        <v>789</v>
      </c>
      <c r="D1097" s="232"/>
      <c r="E1097" s="232" t="s">
        <v>7565</v>
      </c>
      <c r="F1097" s="232" t="s">
        <v>789</v>
      </c>
      <c r="G1097" s="232" t="s">
        <v>789</v>
      </c>
      <c r="H1097" s="148"/>
      <c r="I1097" s="165">
        <v>7072</v>
      </c>
      <c r="J1097" s="165">
        <v>436</v>
      </c>
      <c r="K1097" s="165">
        <v>989</v>
      </c>
      <c r="L1097" s="232" t="s">
        <v>154</v>
      </c>
      <c r="M1097" s="144">
        <v>68</v>
      </c>
      <c r="N1097" s="144">
        <v>104</v>
      </c>
      <c r="O1097" s="144">
        <v>7072</v>
      </c>
      <c r="P1097" s="144">
        <v>1</v>
      </c>
      <c r="Q1097" s="144">
        <v>15000</v>
      </c>
      <c r="R1097" s="144">
        <v>15000</v>
      </c>
      <c r="S1097" s="232" t="s">
        <v>499</v>
      </c>
      <c r="T1097" s="232" t="s">
        <v>500</v>
      </c>
      <c r="U1097" s="232">
        <v>1991</v>
      </c>
      <c r="V1097" s="148"/>
      <c r="W1097" s="148"/>
      <c r="X1097" s="148"/>
      <c r="Y1097" s="148"/>
      <c r="Z1097" s="148"/>
      <c r="AA1097" s="148"/>
      <c r="AB1097" s="144">
        <v>1705</v>
      </c>
      <c r="AC1097" s="232"/>
      <c r="AD1097" s="232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48"/>
      <c r="AW1097" s="148"/>
      <c r="AX1097" s="218"/>
    </row>
    <row r="1098" spans="1:50" ht="24" hidden="1" customHeight="1" x14ac:dyDescent="0.15">
      <c r="A1098" s="216" t="s">
        <v>337</v>
      </c>
      <c r="B1098" s="327"/>
      <c r="C1098" s="232" t="s">
        <v>789</v>
      </c>
      <c r="D1098" s="232"/>
      <c r="E1098" s="232" t="s">
        <v>7566</v>
      </c>
      <c r="F1098" s="232" t="s">
        <v>789</v>
      </c>
      <c r="G1098" s="232" t="s">
        <v>789</v>
      </c>
      <c r="H1098" s="148"/>
      <c r="I1098" s="165">
        <v>7844</v>
      </c>
      <c r="J1098" s="165">
        <v>0</v>
      </c>
      <c r="K1098" s="165">
        <v>0</v>
      </c>
      <c r="L1098" s="232" t="s">
        <v>310</v>
      </c>
      <c r="M1098" s="144">
        <v>68</v>
      </c>
      <c r="N1098" s="144">
        <v>100</v>
      </c>
      <c r="O1098" s="144">
        <v>6800</v>
      </c>
      <c r="P1098" s="144">
        <v>1</v>
      </c>
      <c r="Q1098" s="144">
        <v>0</v>
      </c>
      <c r="R1098" s="144">
        <v>300</v>
      </c>
      <c r="S1098" s="232" t="s">
        <v>4792</v>
      </c>
      <c r="T1098" s="232"/>
      <c r="U1098" s="232">
        <v>2008</v>
      </c>
      <c r="V1098" s="148"/>
      <c r="W1098" s="148"/>
      <c r="X1098" s="148"/>
      <c r="Y1098" s="148"/>
      <c r="Z1098" s="148"/>
      <c r="AA1098" s="148"/>
      <c r="AB1098" s="144">
        <v>1000</v>
      </c>
      <c r="AC1098" s="232"/>
      <c r="AD1098" s="232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218"/>
    </row>
    <row r="1099" spans="1:50" ht="24" hidden="1" customHeight="1" x14ac:dyDescent="0.15">
      <c r="A1099" s="216"/>
      <c r="B1099" s="219"/>
      <c r="C1099" s="232" t="s">
        <v>789</v>
      </c>
      <c r="D1099" s="232"/>
      <c r="E1099" s="232" t="s">
        <v>7567</v>
      </c>
      <c r="F1099" s="232" t="s">
        <v>789</v>
      </c>
      <c r="G1099" s="232" t="s">
        <v>789</v>
      </c>
      <c r="H1099" s="148"/>
      <c r="I1099" s="165">
        <v>10159</v>
      </c>
      <c r="J1099" s="165"/>
      <c r="K1099" s="165"/>
      <c r="L1099" s="232" t="s">
        <v>310</v>
      </c>
      <c r="M1099" s="144">
        <v>66</v>
      </c>
      <c r="N1099" s="144">
        <v>86</v>
      </c>
      <c r="O1099" s="144">
        <v>5733</v>
      </c>
      <c r="P1099" s="144">
        <v>1</v>
      </c>
      <c r="Q1099" s="144"/>
      <c r="R1099" s="144"/>
      <c r="S1099" s="232"/>
      <c r="T1099" s="232"/>
      <c r="U1099" s="232">
        <v>2012</v>
      </c>
      <c r="V1099" s="148"/>
      <c r="W1099" s="148"/>
      <c r="X1099" s="148"/>
      <c r="Y1099" s="148"/>
      <c r="Z1099" s="148"/>
      <c r="AA1099" s="148"/>
      <c r="AB1099" s="144">
        <v>2000</v>
      </c>
      <c r="AC1099" s="232"/>
      <c r="AD1099" s="232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48"/>
      <c r="AW1099" s="148"/>
      <c r="AX1099" s="218"/>
    </row>
    <row r="1100" spans="1:50" ht="24" hidden="1" customHeight="1" x14ac:dyDescent="0.15">
      <c r="A1100" s="216"/>
      <c r="B1100" s="327"/>
      <c r="C1100" s="232" t="s">
        <v>789</v>
      </c>
      <c r="D1100" s="232"/>
      <c r="E1100" s="232" t="s">
        <v>15108</v>
      </c>
      <c r="F1100" s="232" t="s">
        <v>789</v>
      </c>
      <c r="G1100" s="232" t="s">
        <v>789</v>
      </c>
      <c r="H1100" s="148"/>
      <c r="I1100" s="165">
        <v>210480</v>
      </c>
      <c r="J1100" s="165">
        <v>1495.07</v>
      </c>
      <c r="K1100" s="165">
        <v>1743.87</v>
      </c>
      <c r="L1100" s="232" t="s">
        <v>310</v>
      </c>
      <c r="M1100" s="144">
        <v>123</v>
      </c>
      <c r="N1100" s="144">
        <v>97</v>
      </c>
      <c r="O1100" s="144">
        <v>11931</v>
      </c>
      <c r="P1100" s="144">
        <v>1</v>
      </c>
      <c r="Q1100" s="144"/>
      <c r="R1100" s="144"/>
      <c r="S1100" s="232"/>
      <c r="T1100" s="232"/>
      <c r="U1100" s="232">
        <v>2020</v>
      </c>
      <c r="V1100" s="148"/>
      <c r="W1100" s="148"/>
      <c r="X1100" s="148"/>
      <c r="Y1100" s="148"/>
      <c r="Z1100" s="148"/>
      <c r="AA1100" s="148"/>
      <c r="AB1100" s="144">
        <v>14900</v>
      </c>
      <c r="AC1100" s="232"/>
      <c r="AD1100" s="232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48"/>
      <c r="AW1100" s="148"/>
      <c r="AX1100" s="232"/>
    </row>
    <row r="1101" spans="1:50" ht="24" hidden="1" customHeight="1" x14ac:dyDescent="0.15">
      <c r="B1101" s="327"/>
      <c r="C1101" s="136" t="s">
        <v>789</v>
      </c>
      <c r="D1101" s="136"/>
      <c r="E1101" s="136" t="s">
        <v>15109</v>
      </c>
      <c r="F1101" s="136" t="s">
        <v>789</v>
      </c>
      <c r="G1101" s="136" t="s">
        <v>789</v>
      </c>
      <c r="H1101" s="136"/>
      <c r="I1101" s="138"/>
      <c r="J1101" s="138"/>
      <c r="K1101" s="138">
        <v>11803</v>
      </c>
      <c r="L1101" s="232" t="s">
        <v>310</v>
      </c>
      <c r="M1101" s="144">
        <v>123</v>
      </c>
      <c r="N1101" s="144">
        <v>91.5</v>
      </c>
      <c r="O1101" s="144">
        <v>11254.5</v>
      </c>
      <c r="P1101" s="144">
        <v>1</v>
      </c>
      <c r="Q1101" s="144"/>
      <c r="R1101" s="144"/>
      <c r="S1101" s="232"/>
      <c r="T1101" s="232"/>
      <c r="U1101" s="232"/>
      <c r="V1101" s="148"/>
      <c r="W1101" s="148"/>
      <c r="X1101" s="148"/>
      <c r="Y1101" s="148"/>
      <c r="Z1101" s="148"/>
      <c r="AA1101" s="148"/>
      <c r="AB1101" s="144"/>
      <c r="AC1101" s="232"/>
      <c r="AD1101" s="232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218"/>
    </row>
    <row r="1102" spans="1:50" ht="24" hidden="1" customHeight="1" x14ac:dyDescent="0.15">
      <c r="B1102" s="327"/>
      <c r="C1102" s="1049" t="s">
        <v>2099</v>
      </c>
      <c r="D1102" s="1049"/>
      <c r="E1102" s="1049" t="s">
        <v>7568</v>
      </c>
      <c r="F1102" s="1049" t="s">
        <v>2099</v>
      </c>
      <c r="G1102" s="1049" t="s">
        <v>2099</v>
      </c>
      <c r="H1102" s="1049"/>
      <c r="I1102" s="1050"/>
      <c r="J1102" s="1050">
        <v>0</v>
      </c>
      <c r="K1102" s="1050">
        <v>0</v>
      </c>
      <c r="L1102" s="1049" t="s">
        <v>154</v>
      </c>
      <c r="M1102" s="1050">
        <v>73</v>
      </c>
      <c r="N1102" s="1050">
        <v>109</v>
      </c>
      <c r="O1102" s="144">
        <v>7957</v>
      </c>
      <c r="P1102" s="1050">
        <v>1</v>
      </c>
      <c r="Q1102" s="1050">
        <v>11000</v>
      </c>
      <c r="R1102" s="1050">
        <v>12000</v>
      </c>
      <c r="S1102" s="1049" t="s">
        <v>4792</v>
      </c>
      <c r="T1102" s="1049" t="s">
        <v>500</v>
      </c>
      <c r="U1102" s="1049">
        <v>2009</v>
      </c>
      <c r="V1102" s="1049"/>
      <c r="W1102" s="1049"/>
      <c r="X1102" s="1049"/>
      <c r="Y1102" s="1049"/>
      <c r="Z1102" s="1049"/>
      <c r="AA1102" s="1049"/>
      <c r="AB1102" s="1050"/>
      <c r="AC1102" s="1049"/>
      <c r="AD1102" s="1049"/>
      <c r="AE1102" s="1049"/>
      <c r="AF1102" s="1049"/>
      <c r="AG1102" s="1049"/>
      <c r="AH1102" s="1049"/>
      <c r="AI1102" s="1049"/>
      <c r="AJ1102" s="1049"/>
      <c r="AK1102" s="1049"/>
      <c r="AL1102" s="1049"/>
      <c r="AM1102" s="1049"/>
      <c r="AN1102" s="1049"/>
      <c r="AO1102" s="1049"/>
      <c r="AP1102" s="1049"/>
      <c r="AQ1102" s="1049"/>
      <c r="AR1102" s="1049"/>
      <c r="AS1102" s="1049"/>
      <c r="AT1102" s="1049"/>
      <c r="AU1102" s="1049"/>
      <c r="AV1102" s="1049"/>
      <c r="AW1102" s="1049"/>
      <c r="AX1102" s="215" t="s">
        <v>7569</v>
      </c>
    </row>
    <row r="1103" spans="1:50" ht="24" hidden="1" customHeight="1" x14ac:dyDescent="0.15">
      <c r="B1103" s="327"/>
      <c r="C1103" s="1049" t="s">
        <v>2099</v>
      </c>
      <c r="D1103" s="1049"/>
      <c r="E1103" s="1049" t="s">
        <v>7570</v>
      </c>
      <c r="F1103" s="1049" t="s">
        <v>2099</v>
      </c>
      <c r="G1103" s="1049" t="s">
        <v>2099</v>
      </c>
      <c r="H1103" s="1049"/>
      <c r="I1103" s="1050"/>
      <c r="J1103" s="1050">
        <v>0</v>
      </c>
      <c r="K1103" s="1050">
        <v>0</v>
      </c>
      <c r="L1103" s="1049" t="s">
        <v>310</v>
      </c>
      <c r="M1103" s="1050">
        <v>67</v>
      </c>
      <c r="N1103" s="1050">
        <v>103</v>
      </c>
      <c r="O1103" s="144">
        <v>6900</v>
      </c>
      <c r="P1103" s="1050">
        <v>1</v>
      </c>
      <c r="Q1103" s="1050"/>
      <c r="R1103" s="1050"/>
      <c r="S1103" s="1049"/>
      <c r="T1103" s="1049"/>
      <c r="U1103" s="1049">
        <v>2009</v>
      </c>
      <c r="V1103" s="1049"/>
      <c r="W1103" s="1049"/>
      <c r="X1103" s="1049"/>
      <c r="Y1103" s="1049"/>
      <c r="Z1103" s="1049"/>
      <c r="AA1103" s="1049"/>
      <c r="AB1103" s="1050"/>
      <c r="AC1103" s="1049"/>
      <c r="AD1103" s="1049"/>
      <c r="AE1103" s="1049"/>
      <c r="AF1103" s="1049"/>
      <c r="AG1103" s="1049"/>
      <c r="AH1103" s="1049"/>
      <c r="AI1103" s="1049"/>
      <c r="AJ1103" s="1049"/>
      <c r="AK1103" s="1049"/>
      <c r="AL1103" s="1049"/>
      <c r="AM1103" s="1049"/>
      <c r="AN1103" s="1049"/>
      <c r="AO1103" s="1049"/>
      <c r="AP1103" s="1049"/>
      <c r="AQ1103" s="1049"/>
      <c r="AR1103" s="1049"/>
      <c r="AS1103" s="1049"/>
      <c r="AT1103" s="1049"/>
      <c r="AU1103" s="1049"/>
      <c r="AV1103" s="1049"/>
      <c r="AW1103" s="1049"/>
      <c r="AX1103" s="215" t="s">
        <v>7569</v>
      </c>
    </row>
    <row r="1104" spans="1:50" ht="24" hidden="1" customHeight="1" x14ac:dyDescent="0.15">
      <c r="B1104" s="327"/>
      <c r="C1104" s="136" t="s">
        <v>2099</v>
      </c>
      <c r="D1104" s="136"/>
      <c r="E1104" s="136" t="s">
        <v>7571</v>
      </c>
      <c r="F1104" s="136" t="s">
        <v>2099</v>
      </c>
      <c r="G1104" s="136" t="s">
        <v>2099</v>
      </c>
      <c r="H1104" s="136"/>
      <c r="I1104" s="138">
        <v>11824</v>
      </c>
      <c r="J1104" s="138">
        <v>112</v>
      </c>
      <c r="K1104" s="138">
        <v>224</v>
      </c>
      <c r="L1104" s="136" t="s">
        <v>310</v>
      </c>
      <c r="M1104" s="138">
        <v>68</v>
      </c>
      <c r="N1104" s="138">
        <v>105</v>
      </c>
      <c r="O1104" s="144">
        <v>7140</v>
      </c>
      <c r="P1104" s="138">
        <v>1</v>
      </c>
      <c r="Q1104" s="138">
        <v>1560</v>
      </c>
      <c r="R1104" s="138">
        <v>1560</v>
      </c>
      <c r="S1104" s="136" t="s">
        <v>185</v>
      </c>
      <c r="T1104" s="136" t="s">
        <v>500</v>
      </c>
      <c r="U1104" s="136">
        <v>2014</v>
      </c>
      <c r="V1104" s="136"/>
      <c r="W1104" s="136"/>
      <c r="X1104" s="136"/>
      <c r="Y1104" s="136"/>
      <c r="Z1104" s="136"/>
      <c r="AA1104" s="136"/>
      <c r="AB1104" s="138"/>
      <c r="AC1104" s="136"/>
      <c r="AD1104" s="136"/>
      <c r="AE1104" s="136"/>
      <c r="AF1104" s="136"/>
      <c r="AG1104" s="136"/>
      <c r="AH1104" s="136"/>
      <c r="AI1104" s="136"/>
      <c r="AJ1104" s="136"/>
      <c r="AK1104" s="136"/>
      <c r="AL1104" s="136"/>
      <c r="AM1104" s="136"/>
      <c r="AN1104" s="136"/>
      <c r="AO1104" s="136"/>
      <c r="AP1104" s="136"/>
      <c r="AQ1104" s="136"/>
      <c r="AR1104" s="136"/>
      <c r="AS1104" s="136"/>
      <c r="AT1104" s="136"/>
      <c r="AU1104" s="136"/>
      <c r="AV1104" s="136"/>
      <c r="AW1104" s="136"/>
      <c r="AX1104" s="215" t="s">
        <v>7572</v>
      </c>
    </row>
    <row r="1105" spans="2:50" ht="24" hidden="1" customHeight="1" x14ac:dyDescent="0.15">
      <c r="B1105" s="147"/>
      <c r="C1105" s="136" t="s">
        <v>7399</v>
      </c>
      <c r="D1105" s="136" t="s">
        <v>7433</v>
      </c>
      <c r="E1105" s="136" t="s">
        <v>7573</v>
      </c>
      <c r="F1105" s="136" t="s">
        <v>7399</v>
      </c>
      <c r="G1105" s="136" t="s">
        <v>7399</v>
      </c>
      <c r="H1105" s="136" t="s">
        <v>3500</v>
      </c>
      <c r="I1105" s="138">
        <v>46651</v>
      </c>
      <c r="J1105" s="138"/>
      <c r="K1105" s="138"/>
      <c r="L1105" s="136" t="s">
        <v>7574</v>
      </c>
      <c r="M1105" s="138">
        <v>73</v>
      </c>
      <c r="N1105" s="138">
        <v>103</v>
      </c>
      <c r="O1105" s="144">
        <v>7519</v>
      </c>
      <c r="P1105" s="138">
        <v>1</v>
      </c>
      <c r="Q1105" s="138">
        <v>6627</v>
      </c>
      <c r="R1105" s="138">
        <v>10000</v>
      </c>
      <c r="S1105" s="136" t="s">
        <v>4792</v>
      </c>
      <c r="T1105" s="136" t="s">
        <v>500</v>
      </c>
      <c r="U1105" s="136">
        <v>1990</v>
      </c>
      <c r="V1105" s="136">
        <v>0</v>
      </c>
      <c r="W1105" s="136"/>
      <c r="X1105" s="136"/>
      <c r="Y1105" s="136"/>
      <c r="Z1105" s="136"/>
      <c r="AA1105" s="136"/>
      <c r="AB1105" s="138">
        <v>4752</v>
      </c>
      <c r="AC1105" s="136">
        <v>2002</v>
      </c>
      <c r="AD1105" s="136">
        <v>2003</v>
      </c>
      <c r="AE1105" s="136"/>
      <c r="AF1105" s="136"/>
      <c r="AG1105" s="136"/>
      <c r="AH1105" s="136"/>
      <c r="AI1105" s="136"/>
      <c r="AJ1105" s="136"/>
      <c r="AK1105" s="136" t="s">
        <v>780</v>
      </c>
      <c r="AL1105" s="136">
        <v>1</v>
      </c>
      <c r="AM1105" s="136">
        <v>420</v>
      </c>
      <c r="AN1105" s="136" t="s">
        <v>7435</v>
      </c>
      <c r="AO1105" s="136"/>
      <c r="AP1105" s="136" t="s">
        <v>687</v>
      </c>
      <c r="AQ1105" s="136">
        <v>2</v>
      </c>
      <c r="AR1105" s="136">
        <v>1000</v>
      </c>
      <c r="AS1105" s="136"/>
      <c r="AT1105" s="136"/>
      <c r="AU1105" s="136"/>
      <c r="AV1105" s="136"/>
      <c r="AW1105" s="136"/>
      <c r="AX1105" s="215" t="s">
        <v>7575</v>
      </c>
    </row>
    <row r="1106" spans="2:50" ht="24" hidden="1" customHeight="1" x14ac:dyDescent="0.15">
      <c r="B1106" s="219"/>
      <c r="C1106" s="136" t="s">
        <v>7399</v>
      </c>
      <c r="D1106" s="136"/>
      <c r="E1106" s="136" t="s">
        <v>11604</v>
      </c>
      <c r="F1106" s="136" t="s">
        <v>7399</v>
      </c>
      <c r="G1106" s="136" t="s">
        <v>7399</v>
      </c>
      <c r="H1106" s="136"/>
      <c r="I1106" s="138">
        <v>138000</v>
      </c>
      <c r="J1106" s="138"/>
      <c r="K1106" s="138"/>
      <c r="L1106" s="136" t="s">
        <v>154</v>
      </c>
      <c r="M1106" s="138">
        <v>255</v>
      </c>
      <c r="N1106" s="138">
        <v>120</v>
      </c>
      <c r="O1106" s="144">
        <v>30600</v>
      </c>
      <c r="P1106" s="138">
        <v>1</v>
      </c>
      <c r="Q1106" s="138"/>
      <c r="R1106" s="138"/>
      <c r="S1106" s="136"/>
      <c r="T1106" s="136"/>
      <c r="U1106" s="136">
        <v>2004</v>
      </c>
      <c r="V1106" s="136"/>
      <c r="W1106" s="136"/>
      <c r="X1106" s="136"/>
      <c r="Y1106" s="136"/>
      <c r="Z1106" s="136"/>
      <c r="AA1106" s="136"/>
      <c r="AB1106" s="138"/>
      <c r="AC1106" s="136"/>
      <c r="AD1106" s="136"/>
      <c r="AE1106" s="136"/>
      <c r="AF1106" s="136"/>
      <c r="AG1106" s="136"/>
      <c r="AH1106" s="136"/>
      <c r="AI1106" s="136"/>
      <c r="AJ1106" s="136"/>
      <c r="AK1106" s="136"/>
      <c r="AL1106" s="136"/>
      <c r="AM1106" s="136"/>
      <c r="AN1106" s="136"/>
      <c r="AO1106" s="136"/>
      <c r="AP1106" s="136"/>
      <c r="AQ1106" s="136"/>
      <c r="AR1106" s="136"/>
      <c r="AS1106" s="136"/>
      <c r="AT1106" s="136"/>
      <c r="AU1106" s="136"/>
      <c r="AV1106" s="136"/>
      <c r="AW1106" s="136"/>
      <c r="AX1106" s="215" t="s">
        <v>10578</v>
      </c>
    </row>
    <row r="1107" spans="2:50" ht="24" hidden="1" customHeight="1" x14ac:dyDescent="0.15">
      <c r="B1107" s="219"/>
      <c r="C1107" s="1049" t="s">
        <v>7399</v>
      </c>
      <c r="D1107" s="1049"/>
      <c r="E1107" s="1049" t="s">
        <v>7576</v>
      </c>
      <c r="F1107" s="1049" t="s">
        <v>7399</v>
      </c>
      <c r="G1107" s="136" t="s">
        <v>7742</v>
      </c>
      <c r="H1107" s="1049"/>
      <c r="I1107" s="1050">
        <v>16034</v>
      </c>
      <c r="J1107" s="1050"/>
      <c r="K1107" s="1050"/>
      <c r="L1107" s="1049" t="s">
        <v>154</v>
      </c>
      <c r="M1107" s="1050">
        <v>72</v>
      </c>
      <c r="N1107" s="1050">
        <v>101</v>
      </c>
      <c r="O1107" s="144">
        <v>7272</v>
      </c>
      <c r="P1107" s="1050">
        <v>1</v>
      </c>
      <c r="Q1107" s="1050"/>
      <c r="R1107" s="1050">
        <v>300</v>
      </c>
      <c r="S1107" s="1049" t="s">
        <v>795</v>
      </c>
      <c r="T1107" s="1049" t="s">
        <v>500</v>
      </c>
      <c r="U1107" s="1049">
        <v>2005</v>
      </c>
      <c r="V1107" s="1049"/>
      <c r="W1107" s="1049"/>
      <c r="X1107" s="1049"/>
      <c r="Y1107" s="1049"/>
      <c r="Z1107" s="1049"/>
      <c r="AA1107" s="1049"/>
      <c r="AB1107" s="1050">
        <v>1465</v>
      </c>
      <c r="AC1107" s="1049"/>
      <c r="AD1107" s="1049"/>
      <c r="AE1107" s="1049"/>
      <c r="AF1107" s="1049"/>
      <c r="AG1107" s="1049"/>
      <c r="AH1107" s="1049"/>
      <c r="AI1107" s="1049"/>
      <c r="AJ1107" s="1049"/>
      <c r="AK1107" s="1049"/>
      <c r="AL1107" s="1049"/>
      <c r="AM1107" s="1049"/>
      <c r="AN1107" s="1049"/>
      <c r="AO1107" s="1049"/>
      <c r="AP1107" s="1049"/>
      <c r="AQ1107" s="1049"/>
      <c r="AR1107" s="1049"/>
      <c r="AS1107" s="1049"/>
      <c r="AT1107" s="1049"/>
      <c r="AU1107" s="1049"/>
      <c r="AV1107" s="1049"/>
      <c r="AW1107" s="1049"/>
      <c r="AX1107" s="215"/>
    </row>
    <row r="1108" spans="2:50" ht="24" hidden="1" customHeight="1" x14ac:dyDescent="0.15">
      <c r="B1108" s="219"/>
      <c r="C1108" s="1049" t="s">
        <v>7399</v>
      </c>
      <c r="D1108" s="1049"/>
      <c r="E1108" s="1049" t="s">
        <v>7577</v>
      </c>
      <c r="F1108" s="1049" t="s">
        <v>7399</v>
      </c>
      <c r="G1108" s="136" t="s">
        <v>7578</v>
      </c>
      <c r="H1108" s="1049"/>
      <c r="I1108" s="1050">
        <v>12278</v>
      </c>
      <c r="J1108" s="1050"/>
      <c r="K1108" s="1050"/>
      <c r="L1108" s="1049" t="s">
        <v>154</v>
      </c>
      <c r="M1108" s="138">
        <v>67</v>
      </c>
      <c r="N1108" s="138">
        <v>100</v>
      </c>
      <c r="O1108" s="144">
        <v>6700</v>
      </c>
      <c r="P1108" s="1050">
        <v>1</v>
      </c>
      <c r="Q1108" s="1050"/>
      <c r="R1108" s="1050"/>
      <c r="S1108" s="1049"/>
      <c r="T1108" s="1049"/>
      <c r="U1108" s="1049">
        <v>2007</v>
      </c>
      <c r="V1108" s="1049"/>
      <c r="W1108" s="1049"/>
      <c r="X1108" s="1049"/>
      <c r="Y1108" s="1049"/>
      <c r="Z1108" s="1049"/>
      <c r="AA1108" s="1049"/>
      <c r="AB1108" s="1050">
        <v>159</v>
      </c>
      <c r="AC1108" s="1049"/>
      <c r="AD1108" s="1049"/>
      <c r="AE1108" s="1049"/>
      <c r="AF1108" s="1049"/>
      <c r="AG1108" s="1049"/>
      <c r="AH1108" s="1049"/>
      <c r="AI1108" s="1049"/>
      <c r="AJ1108" s="1049"/>
      <c r="AK1108" s="1049"/>
      <c r="AL1108" s="1049"/>
      <c r="AM1108" s="1049"/>
      <c r="AN1108" s="1049"/>
      <c r="AO1108" s="1049"/>
      <c r="AP1108" s="1049"/>
      <c r="AQ1108" s="1049"/>
      <c r="AR1108" s="1049"/>
      <c r="AS1108" s="1049"/>
      <c r="AT1108" s="1049"/>
      <c r="AU1108" s="1049"/>
      <c r="AV1108" s="1049"/>
      <c r="AW1108" s="1049"/>
      <c r="AX1108" s="1051"/>
    </row>
    <row r="1109" spans="2:50" ht="24" hidden="1" customHeight="1" x14ac:dyDescent="0.15">
      <c r="B1109" s="219"/>
      <c r="C1109" s="1049" t="s">
        <v>7399</v>
      </c>
      <c r="D1109" s="136"/>
      <c r="E1109" s="136" t="s">
        <v>7579</v>
      </c>
      <c r="F1109" s="136" t="s">
        <v>7399</v>
      </c>
      <c r="G1109" s="136" t="s">
        <v>7580</v>
      </c>
      <c r="H1109" s="136"/>
      <c r="I1109" s="138">
        <v>15287</v>
      </c>
      <c r="J1109" s="138"/>
      <c r="K1109" s="138"/>
      <c r="L1109" s="136" t="s">
        <v>310</v>
      </c>
      <c r="M1109" s="138">
        <v>85</v>
      </c>
      <c r="N1109" s="138">
        <v>120</v>
      </c>
      <c r="O1109" s="144">
        <v>7140</v>
      </c>
      <c r="P1109" s="138">
        <v>1</v>
      </c>
      <c r="Q1109" s="138"/>
      <c r="R1109" s="138"/>
      <c r="S1109" s="136"/>
      <c r="T1109" s="136"/>
      <c r="U1109" s="136">
        <v>2009</v>
      </c>
      <c r="V1109" s="136"/>
      <c r="W1109" s="136"/>
      <c r="X1109" s="136"/>
      <c r="Y1109" s="136"/>
      <c r="Z1109" s="136"/>
      <c r="AA1109" s="136"/>
      <c r="AB1109" s="138">
        <v>1500</v>
      </c>
      <c r="AC1109" s="136"/>
      <c r="AD1109" s="136"/>
      <c r="AE1109" s="136"/>
      <c r="AF1109" s="136"/>
      <c r="AG1109" s="136"/>
      <c r="AH1109" s="136"/>
      <c r="AI1109" s="136"/>
      <c r="AJ1109" s="136"/>
      <c r="AK1109" s="136"/>
      <c r="AL1109" s="136"/>
      <c r="AM1109" s="136"/>
      <c r="AN1109" s="136"/>
      <c r="AO1109" s="136"/>
      <c r="AP1109" s="136"/>
      <c r="AQ1109" s="136"/>
      <c r="AR1109" s="136"/>
      <c r="AS1109" s="136"/>
      <c r="AT1109" s="136"/>
      <c r="AU1109" s="136"/>
      <c r="AV1109" s="136"/>
      <c r="AW1109" s="136"/>
      <c r="AX1109" s="1051"/>
    </row>
    <row r="1110" spans="2:50" ht="24" hidden="1" customHeight="1" x14ac:dyDescent="0.15">
      <c r="B1110" s="219"/>
      <c r="C1110" s="136" t="s">
        <v>7399</v>
      </c>
      <c r="D1110" s="136"/>
      <c r="E1110" s="136" t="s">
        <v>7581</v>
      </c>
      <c r="F1110" s="136" t="s">
        <v>7399</v>
      </c>
      <c r="G1110" s="136" t="s">
        <v>7582</v>
      </c>
      <c r="H1110" s="136"/>
      <c r="I1110" s="138">
        <v>16329</v>
      </c>
      <c r="J1110" s="138"/>
      <c r="K1110" s="138"/>
      <c r="L1110" s="136" t="s">
        <v>310</v>
      </c>
      <c r="M1110" s="138">
        <v>85</v>
      </c>
      <c r="N1110" s="138">
        <v>120</v>
      </c>
      <c r="O1110" s="144">
        <v>10200</v>
      </c>
      <c r="P1110" s="138">
        <v>1</v>
      </c>
      <c r="Q1110" s="138"/>
      <c r="R1110" s="138"/>
      <c r="S1110" s="136"/>
      <c r="T1110" s="136"/>
      <c r="U1110" s="136">
        <v>2018</v>
      </c>
      <c r="V1110" s="136"/>
      <c r="W1110" s="136"/>
      <c r="X1110" s="136"/>
      <c r="Y1110" s="136"/>
      <c r="Z1110" s="136"/>
      <c r="AA1110" s="136"/>
      <c r="AB1110" s="138">
        <v>869</v>
      </c>
      <c r="AC1110" s="136"/>
      <c r="AD1110" s="136"/>
      <c r="AE1110" s="136"/>
      <c r="AF1110" s="136"/>
      <c r="AG1110" s="136"/>
      <c r="AH1110" s="136"/>
      <c r="AI1110" s="136"/>
      <c r="AJ1110" s="136"/>
      <c r="AK1110" s="136"/>
      <c r="AL1110" s="136"/>
      <c r="AM1110" s="136"/>
      <c r="AN1110" s="136"/>
      <c r="AO1110" s="136"/>
      <c r="AP1110" s="136"/>
      <c r="AQ1110" s="136"/>
      <c r="AR1110" s="136"/>
      <c r="AS1110" s="136"/>
      <c r="AT1110" s="136"/>
      <c r="AU1110" s="136"/>
      <c r="AV1110" s="136"/>
      <c r="AW1110" s="136"/>
      <c r="AX1110" s="215"/>
    </row>
    <row r="1111" spans="2:50" ht="24" hidden="1" customHeight="1" x14ac:dyDescent="0.15">
      <c r="B1111" s="219"/>
      <c r="C1111" s="136" t="s">
        <v>7399</v>
      </c>
      <c r="D1111" s="136"/>
      <c r="E1111" s="136" t="s">
        <v>13723</v>
      </c>
      <c r="F1111" s="136" t="s">
        <v>7399</v>
      </c>
      <c r="G1111" s="136" t="s">
        <v>7583</v>
      </c>
      <c r="H1111" s="136"/>
      <c r="I1111" s="138">
        <v>29551</v>
      </c>
      <c r="J1111" s="138"/>
      <c r="K1111" s="138"/>
      <c r="L1111" s="136" t="s">
        <v>310</v>
      </c>
      <c r="M1111" s="138">
        <v>85</v>
      </c>
      <c r="N1111" s="138">
        <v>120</v>
      </c>
      <c r="O1111" s="144">
        <v>10200</v>
      </c>
      <c r="P1111" s="138">
        <v>1</v>
      </c>
      <c r="Q1111" s="138"/>
      <c r="R1111" s="138"/>
      <c r="S1111" s="136"/>
      <c r="T1111" s="136"/>
      <c r="U1111" s="136">
        <v>2008</v>
      </c>
      <c r="V1111" s="136"/>
      <c r="W1111" s="136"/>
      <c r="X1111" s="136"/>
      <c r="Y1111" s="136"/>
      <c r="Z1111" s="136"/>
      <c r="AA1111" s="136"/>
      <c r="AB1111" s="138">
        <v>201</v>
      </c>
      <c r="AC1111" s="136"/>
      <c r="AD1111" s="136"/>
      <c r="AE1111" s="136"/>
      <c r="AF1111" s="136"/>
      <c r="AG1111" s="136"/>
      <c r="AH1111" s="136"/>
      <c r="AI1111" s="136"/>
      <c r="AJ1111" s="136"/>
      <c r="AK1111" s="136"/>
      <c r="AL1111" s="136"/>
      <c r="AM1111" s="136"/>
      <c r="AN1111" s="136"/>
      <c r="AO1111" s="136"/>
      <c r="AP1111" s="136"/>
      <c r="AQ1111" s="136"/>
      <c r="AR1111" s="136"/>
      <c r="AS1111" s="136"/>
      <c r="AT1111" s="136"/>
      <c r="AU1111" s="136"/>
      <c r="AV1111" s="136"/>
      <c r="AW1111" s="136"/>
      <c r="AX1111" s="215"/>
    </row>
    <row r="1112" spans="2:50" ht="24" hidden="1" customHeight="1" x14ac:dyDescent="0.15">
      <c r="B1112" s="219"/>
      <c r="C1112" s="136" t="s">
        <v>7399</v>
      </c>
      <c r="D1112" s="136"/>
      <c r="E1112" s="136" t="s">
        <v>13724</v>
      </c>
      <c r="F1112" s="136" t="s">
        <v>7399</v>
      </c>
      <c r="G1112" s="136" t="s">
        <v>7583</v>
      </c>
      <c r="H1112" s="136"/>
      <c r="I1112" s="138">
        <v>29551</v>
      </c>
      <c r="J1112" s="138"/>
      <c r="K1112" s="138"/>
      <c r="L1112" s="136" t="s">
        <v>310</v>
      </c>
      <c r="M1112" s="138">
        <v>85</v>
      </c>
      <c r="N1112" s="138">
        <v>120</v>
      </c>
      <c r="O1112" s="144">
        <v>10200</v>
      </c>
      <c r="P1112" s="138">
        <v>1</v>
      </c>
      <c r="Q1112" s="138"/>
      <c r="R1112" s="138"/>
      <c r="S1112" s="136"/>
      <c r="T1112" s="136"/>
      <c r="U1112" s="136">
        <v>2019</v>
      </c>
      <c r="V1112" s="136"/>
      <c r="W1112" s="136"/>
      <c r="X1112" s="136"/>
      <c r="Y1112" s="136"/>
      <c r="Z1112" s="136"/>
      <c r="AA1112" s="136"/>
      <c r="AB1112" s="138">
        <v>800</v>
      </c>
      <c r="AC1112" s="136"/>
      <c r="AD1112" s="136"/>
      <c r="AE1112" s="136"/>
      <c r="AF1112" s="136"/>
      <c r="AG1112" s="136"/>
      <c r="AH1112" s="136"/>
      <c r="AI1112" s="136"/>
      <c r="AJ1112" s="136"/>
      <c r="AK1112" s="136"/>
      <c r="AL1112" s="136"/>
      <c r="AM1112" s="136"/>
      <c r="AN1112" s="136"/>
      <c r="AO1112" s="136"/>
      <c r="AP1112" s="136"/>
      <c r="AQ1112" s="136"/>
      <c r="AR1112" s="136"/>
      <c r="AS1112" s="136"/>
      <c r="AT1112" s="136"/>
      <c r="AU1112" s="136"/>
      <c r="AV1112" s="136"/>
      <c r="AW1112" s="136"/>
      <c r="AX1112" s="215" t="s">
        <v>13725</v>
      </c>
    </row>
    <row r="1113" spans="2:50" ht="24" hidden="1" customHeight="1" x14ac:dyDescent="0.15">
      <c r="B1113" s="219"/>
      <c r="C1113" s="136" t="s">
        <v>7399</v>
      </c>
      <c r="D1113" s="136"/>
      <c r="E1113" s="136" t="s">
        <v>7584</v>
      </c>
      <c r="F1113" s="136" t="s">
        <v>7399</v>
      </c>
      <c r="G1113" s="136" t="s">
        <v>7585</v>
      </c>
      <c r="H1113" s="136"/>
      <c r="I1113" s="138">
        <v>17300</v>
      </c>
      <c r="J1113" s="138"/>
      <c r="K1113" s="138"/>
      <c r="L1113" s="136" t="s">
        <v>154</v>
      </c>
      <c r="M1113" s="138">
        <v>75</v>
      </c>
      <c r="N1113" s="138">
        <v>110</v>
      </c>
      <c r="O1113" s="144">
        <v>8250</v>
      </c>
      <c r="P1113" s="138">
        <v>1</v>
      </c>
      <c r="Q1113" s="138"/>
      <c r="R1113" s="138"/>
      <c r="S1113" s="136"/>
      <c r="T1113" s="136"/>
      <c r="U1113" s="136">
        <v>2010</v>
      </c>
      <c r="V1113" s="136"/>
      <c r="W1113" s="136"/>
      <c r="X1113" s="136"/>
      <c r="Y1113" s="136"/>
      <c r="Z1113" s="136"/>
      <c r="AA1113" s="136"/>
      <c r="AB1113" s="138">
        <v>130</v>
      </c>
      <c r="AC1113" s="136"/>
      <c r="AD1113" s="136"/>
      <c r="AE1113" s="136"/>
      <c r="AF1113" s="136"/>
      <c r="AG1113" s="136"/>
      <c r="AH1113" s="136"/>
      <c r="AI1113" s="136"/>
      <c r="AJ1113" s="136"/>
      <c r="AK1113" s="136"/>
      <c r="AL1113" s="136"/>
      <c r="AM1113" s="136"/>
      <c r="AN1113" s="136"/>
      <c r="AO1113" s="136"/>
      <c r="AP1113" s="136"/>
      <c r="AQ1113" s="136"/>
      <c r="AR1113" s="136"/>
      <c r="AS1113" s="136"/>
      <c r="AT1113" s="136"/>
      <c r="AU1113" s="136"/>
      <c r="AV1113" s="136"/>
      <c r="AW1113" s="136"/>
      <c r="AX1113" s="215"/>
    </row>
    <row r="1114" spans="2:50" ht="24" hidden="1" customHeight="1" x14ac:dyDescent="0.15">
      <c r="B1114" s="219"/>
      <c r="C1114" s="136" t="s">
        <v>7399</v>
      </c>
      <c r="D1114" s="136"/>
      <c r="E1114" s="136" t="s">
        <v>7586</v>
      </c>
      <c r="F1114" s="136" t="s">
        <v>7399</v>
      </c>
      <c r="G1114" s="136" t="s">
        <v>7587</v>
      </c>
      <c r="H1114" s="136"/>
      <c r="I1114" s="138">
        <v>18158</v>
      </c>
      <c r="J1114" s="138"/>
      <c r="K1114" s="138"/>
      <c r="L1114" s="136" t="s">
        <v>310</v>
      </c>
      <c r="M1114" s="138">
        <v>74</v>
      </c>
      <c r="N1114" s="138">
        <v>110</v>
      </c>
      <c r="O1114" s="144">
        <v>8140</v>
      </c>
      <c r="P1114" s="138">
        <v>1</v>
      </c>
      <c r="Q1114" s="138"/>
      <c r="R1114" s="138"/>
      <c r="S1114" s="136"/>
      <c r="T1114" s="136"/>
      <c r="U1114" s="136">
        <v>2014</v>
      </c>
      <c r="V1114" s="136"/>
      <c r="W1114" s="136"/>
      <c r="X1114" s="136"/>
      <c r="Y1114" s="136"/>
      <c r="Z1114" s="136"/>
      <c r="AA1114" s="136"/>
      <c r="AB1114" s="138">
        <v>2692</v>
      </c>
      <c r="AC1114" s="136"/>
      <c r="AD1114" s="136"/>
      <c r="AE1114" s="136"/>
      <c r="AF1114" s="136"/>
      <c r="AG1114" s="136"/>
      <c r="AH1114" s="136"/>
      <c r="AI1114" s="136"/>
      <c r="AJ1114" s="136"/>
      <c r="AK1114" s="136"/>
      <c r="AL1114" s="136"/>
      <c r="AM1114" s="136"/>
      <c r="AN1114" s="136"/>
      <c r="AO1114" s="136"/>
      <c r="AP1114" s="136"/>
      <c r="AQ1114" s="136"/>
      <c r="AR1114" s="136"/>
      <c r="AS1114" s="136"/>
      <c r="AT1114" s="136"/>
      <c r="AU1114" s="136"/>
      <c r="AV1114" s="136"/>
      <c r="AW1114" s="136"/>
      <c r="AX1114" s="215"/>
    </row>
    <row r="1115" spans="2:50" s="1160" customFormat="1" ht="24" hidden="1" customHeight="1" x14ac:dyDescent="0.15">
      <c r="B1115" s="1203" t="s">
        <v>83</v>
      </c>
      <c r="C1115" s="236" t="s">
        <v>55</v>
      </c>
      <c r="D1115" s="236"/>
      <c r="E1115" s="545">
        <f>COUNTA(E1116:E1137)</f>
        <v>22</v>
      </c>
      <c r="F1115" s="236"/>
      <c r="G1115" s="236"/>
      <c r="H1115" s="236"/>
      <c r="I1115" s="248">
        <f>SUM(I1116:I1137)</f>
        <v>758162</v>
      </c>
      <c r="J1115" s="248">
        <f>SUM(J1116:J1137)</f>
        <v>139333.69</v>
      </c>
      <c r="K1115" s="248">
        <f>SUM(K1116:K1137)</f>
        <v>226646</v>
      </c>
      <c r="L1115" s="248"/>
      <c r="M1115" s="248"/>
      <c r="N1115" s="248"/>
      <c r="O1115" s="248"/>
      <c r="P1115" s="248">
        <f t="shared" ref="P1115" si="4">SUM(P1116:P1137)</f>
        <v>24</v>
      </c>
      <c r="Q1115" s="241"/>
      <c r="R1115" s="241"/>
      <c r="S1115" s="231"/>
      <c r="T1115" s="231"/>
      <c r="U1115" s="231"/>
      <c r="V1115" s="240"/>
      <c r="W1115" s="240"/>
      <c r="X1115" s="240"/>
      <c r="Y1115" s="240"/>
      <c r="Z1115" s="240"/>
      <c r="AA1115" s="240"/>
      <c r="AB1115" s="241"/>
      <c r="AC1115" s="231"/>
      <c r="AD1115" s="231"/>
      <c r="AE1115" s="240"/>
      <c r="AF1115" s="240"/>
      <c r="AG1115" s="240"/>
      <c r="AH1115" s="240"/>
      <c r="AI1115" s="240"/>
      <c r="AJ1115" s="240"/>
      <c r="AK1115" s="240"/>
      <c r="AL1115" s="240"/>
      <c r="AM1115" s="240"/>
      <c r="AN1115" s="240"/>
      <c r="AO1115" s="240"/>
      <c r="AP1115" s="240"/>
      <c r="AQ1115" s="240"/>
      <c r="AR1115" s="240"/>
      <c r="AS1115" s="240"/>
      <c r="AT1115" s="240"/>
      <c r="AU1115" s="240"/>
      <c r="AV1115" s="240"/>
      <c r="AW1115" s="240"/>
      <c r="AX1115" s="983"/>
    </row>
    <row r="1116" spans="2:50" ht="24" hidden="1" customHeight="1" x14ac:dyDescent="0.15">
      <c r="B1116" s="219"/>
      <c r="C1116" s="136" t="s">
        <v>8337</v>
      </c>
      <c r="D1116" s="136"/>
      <c r="E1116" s="1070" t="s">
        <v>8366</v>
      </c>
      <c r="F1116" s="136" t="s">
        <v>8339</v>
      </c>
      <c r="G1116" s="136" t="s">
        <v>8367</v>
      </c>
      <c r="H1116" s="136"/>
      <c r="I1116" s="138">
        <v>11410</v>
      </c>
      <c r="J1116" s="138"/>
      <c r="K1116" s="138"/>
      <c r="L1116" s="232" t="s">
        <v>310</v>
      </c>
      <c r="M1116" s="144">
        <v>68</v>
      </c>
      <c r="N1116" s="144">
        <v>105</v>
      </c>
      <c r="O1116" s="144">
        <v>7140</v>
      </c>
      <c r="P1116" s="144">
        <v>1</v>
      </c>
      <c r="Q1116" s="144">
        <v>1000</v>
      </c>
      <c r="R1116" s="144">
        <v>1000</v>
      </c>
      <c r="S1116" s="232" t="s">
        <v>185</v>
      </c>
      <c r="T1116" s="232" t="s">
        <v>1837</v>
      </c>
      <c r="U1116" s="232">
        <v>2003</v>
      </c>
      <c r="V1116" s="148"/>
      <c r="W1116" s="148"/>
      <c r="X1116" s="148"/>
      <c r="Y1116" s="148"/>
      <c r="Z1116" s="148"/>
      <c r="AA1116" s="148"/>
      <c r="AB1116" s="144">
        <v>800</v>
      </c>
      <c r="AC1116" s="232"/>
      <c r="AD1116" s="232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48"/>
      <c r="AW1116" s="148"/>
      <c r="AX1116" s="218"/>
    </row>
    <row r="1117" spans="2:50" ht="24" hidden="1" customHeight="1" x14ac:dyDescent="0.15">
      <c r="B1117" s="219"/>
      <c r="C1117" s="136" t="s">
        <v>8337</v>
      </c>
      <c r="D1117" s="136"/>
      <c r="E1117" s="1070" t="s">
        <v>8368</v>
      </c>
      <c r="F1117" s="136" t="s">
        <v>8339</v>
      </c>
      <c r="G1117" s="136" t="s">
        <v>8367</v>
      </c>
      <c r="H1117" s="136"/>
      <c r="I1117" s="138">
        <v>38777</v>
      </c>
      <c r="J1117" s="138">
        <v>53</v>
      </c>
      <c r="K1117" s="138">
        <v>96</v>
      </c>
      <c r="L1117" s="136" t="s">
        <v>310</v>
      </c>
      <c r="M1117" s="138">
        <v>70</v>
      </c>
      <c r="N1117" s="138">
        <v>105</v>
      </c>
      <c r="O1117" s="138">
        <v>9025</v>
      </c>
      <c r="P1117" s="138">
        <v>1</v>
      </c>
      <c r="Q1117" s="138">
        <v>930</v>
      </c>
      <c r="R1117" s="138">
        <v>1000</v>
      </c>
      <c r="S1117" s="136" t="s">
        <v>185</v>
      </c>
      <c r="T1117" s="136" t="s">
        <v>7494</v>
      </c>
      <c r="U1117" s="136">
        <v>2006</v>
      </c>
      <c r="V1117" s="136"/>
      <c r="W1117" s="136"/>
      <c r="X1117" s="136"/>
      <c r="Y1117" s="136"/>
      <c r="Z1117" s="136"/>
      <c r="AA1117" s="136"/>
      <c r="AB1117" s="138">
        <v>900</v>
      </c>
      <c r="AC1117" s="136"/>
      <c r="AD1117" s="136"/>
      <c r="AE1117" s="136"/>
      <c r="AF1117" s="136"/>
      <c r="AG1117" s="136"/>
      <c r="AH1117" s="136"/>
      <c r="AI1117" s="136"/>
      <c r="AJ1117" s="136"/>
      <c r="AK1117" s="136"/>
      <c r="AL1117" s="136"/>
      <c r="AM1117" s="136"/>
      <c r="AN1117" s="136"/>
      <c r="AO1117" s="136"/>
      <c r="AP1117" s="136"/>
      <c r="AQ1117" s="136"/>
      <c r="AR1117" s="136"/>
      <c r="AS1117" s="136"/>
      <c r="AT1117" s="136"/>
      <c r="AU1117" s="136"/>
      <c r="AV1117" s="136"/>
      <c r="AW1117" s="136"/>
      <c r="AX1117" s="215"/>
    </row>
    <row r="1118" spans="2:50" ht="24" hidden="1" customHeight="1" x14ac:dyDescent="0.15">
      <c r="B1118" s="219"/>
      <c r="C1118" s="136" t="s">
        <v>8337</v>
      </c>
      <c r="D1118" s="136"/>
      <c r="E1118" s="1070" t="s">
        <v>8369</v>
      </c>
      <c r="F1118" s="136" t="s">
        <v>8339</v>
      </c>
      <c r="G1118" s="136" t="s">
        <v>8370</v>
      </c>
      <c r="H1118" s="136"/>
      <c r="I1118" s="138">
        <v>13528</v>
      </c>
      <c r="J1118" s="138">
        <v>1610</v>
      </c>
      <c r="K1118" s="138">
        <v>1930</v>
      </c>
      <c r="L1118" s="136" t="s">
        <v>310</v>
      </c>
      <c r="M1118" s="138">
        <v>68</v>
      </c>
      <c r="N1118" s="138">
        <v>104</v>
      </c>
      <c r="O1118" s="138">
        <v>7072</v>
      </c>
      <c r="P1118" s="138">
        <v>1</v>
      </c>
      <c r="Q1118" s="138"/>
      <c r="R1118" s="138">
        <v>500</v>
      </c>
      <c r="S1118" s="136"/>
      <c r="T1118" s="136"/>
      <c r="U1118" s="136">
        <v>2006</v>
      </c>
      <c r="V1118" s="136"/>
      <c r="W1118" s="136"/>
      <c r="X1118" s="136"/>
      <c r="Y1118" s="136"/>
      <c r="Z1118" s="136"/>
      <c r="AA1118" s="136"/>
      <c r="AB1118" s="138">
        <v>650</v>
      </c>
      <c r="AC1118" s="136"/>
      <c r="AD1118" s="136"/>
      <c r="AE1118" s="136"/>
      <c r="AF1118" s="136"/>
      <c r="AG1118" s="136"/>
      <c r="AH1118" s="136"/>
      <c r="AI1118" s="136"/>
      <c r="AJ1118" s="136"/>
      <c r="AK1118" s="136"/>
      <c r="AL1118" s="136"/>
      <c r="AM1118" s="136"/>
      <c r="AN1118" s="136"/>
      <c r="AO1118" s="136"/>
      <c r="AP1118" s="136"/>
      <c r="AQ1118" s="136"/>
      <c r="AR1118" s="136"/>
      <c r="AS1118" s="136"/>
      <c r="AT1118" s="136"/>
      <c r="AU1118" s="136"/>
      <c r="AV1118" s="136"/>
      <c r="AW1118" s="136"/>
      <c r="AX1118" s="215"/>
    </row>
    <row r="1119" spans="2:50" ht="24" hidden="1" customHeight="1" x14ac:dyDescent="0.15">
      <c r="B1119" s="219"/>
      <c r="C1119" s="136" t="s">
        <v>8337</v>
      </c>
      <c r="D1119" s="136"/>
      <c r="E1119" s="1070" t="s">
        <v>8371</v>
      </c>
      <c r="F1119" s="136" t="s">
        <v>8339</v>
      </c>
      <c r="G1119" s="136" t="s">
        <v>8367</v>
      </c>
      <c r="H1119" s="136"/>
      <c r="I1119" s="138">
        <v>13528</v>
      </c>
      <c r="J1119" s="138">
        <v>76.099999999999994</v>
      </c>
      <c r="K1119" s="138">
        <v>96.84</v>
      </c>
      <c r="L1119" s="136" t="s">
        <v>310</v>
      </c>
      <c r="M1119" s="138">
        <v>70</v>
      </c>
      <c r="N1119" s="138">
        <v>104</v>
      </c>
      <c r="O1119" s="138">
        <v>7280</v>
      </c>
      <c r="P1119" s="138">
        <v>1</v>
      </c>
      <c r="Q1119" s="138">
        <v>550</v>
      </c>
      <c r="R1119" s="138">
        <v>1000</v>
      </c>
      <c r="S1119" s="136" t="s">
        <v>499</v>
      </c>
      <c r="T1119" s="136" t="s">
        <v>8372</v>
      </c>
      <c r="U1119" s="136">
        <v>2006</v>
      </c>
      <c r="V1119" s="136"/>
      <c r="W1119" s="136"/>
      <c r="X1119" s="136"/>
      <c r="Y1119" s="136"/>
      <c r="Z1119" s="136"/>
      <c r="AA1119" s="136"/>
      <c r="AB1119" s="138">
        <v>2089</v>
      </c>
      <c r="AC1119" s="136"/>
      <c r="AD1119" s="136"/>
      <c r="AE1119" s="136"/>
      <c r="AF1119" s="136"/>
      <c r="AG1119" s="136"/>
      <c r="AH1119" s="136"/>
      <c r="AI1119" s="136"/>
      <c r="AJ1119" s="136"/>
      <c r="AK1119" s="136"/>
      <c r="AL1119" s="136"/>
      <c r="AM1119" s="136"/>
      <c r="AN1119" s="136"/>
      <c r="AO1119" s="136"/>
      <c r="AP1119" s="136"/>
      <c r="AQ1119" s="136"/>
      <c r="AR1119" s="136"/>
      <c r="AS1119" s="136"/>
      <c r="AT1119" s="136"/>
      <c r="AU1119" s="136"/>
      <c r="AV1119" s="136"/>
      <c r="AW1119" s="136"/>
      <c r="AX1119" s="215"/>
    </row>
    <row r="1120" spans="2:50" ht="24" hidden="1" customHeight="1" x14ac:dyDescent="0.15">
      <c r="B1120" s="219"/>
      <c r="C1120" s="136" t="s">
        <v>8337</v>
      </c>
      <c r="D1120" s="136"/>
      <c r="E1120" s="1070" t="s">
        <v>8373</v>
      </c>
      <c r="F1120" s="136" t="s">
        <v>8339</v>
      </c>
      <c r="G1120" s="136" t="s">
        <v>8367</v>
      </c>
      <c r="H1120" s="136"/>
      <c r="I1120" s="138">
        <v>14545</v>
      </c>
      <c r="J1120" s="138">
        <v>83</v>
      </c>
      <c r="K1120" s="138">
        <v>131</v>
      </c>
      <c r="L1120" s="136" t="s">
        <v>310</v>
      </c>
      <c r="M1120" s="138">
        <v>72</v>
      </c>
      <c r="N1120" s="138">
        <v>109</v>
      </c>
      <c r="O1120" s="138">
        <v>7848</v>
      </c>
      <c r="P1120" s="138">
        <v>1</v>
      </c>
      <c r="Q1120" s="138">
        <v>474</v>
      </c>
      <c r="R1120" s="138">
        <v>1000</v>
      </c>
      <c r="S1120" s="136" t="s">
        <v>499</v>
      </c>
      <c r="T1120" s="136" t="s">
        <v>354</v>
      </c>
      <c r="U1120" s="136">
        <v>2006</v>
      </c>
      <c r="V1120" s="136"/>
      <c r="W1120" s="136"/>
      <c r="X1120" s="136"/>
      <c r="Y1120" s="136"/>
      <c r="Z1120" s="136"/>
      <c r="AA1120" s="136"/>
      <c r="AB1120" s="138">
        <v>1866</v>
      </c>
      <c r="AC1120" s="136"/>
      <c r="AD1120" s="136"/>
      <c r="AE1120" s="136"/>
      <c r="AF1120" s="136"/>
      <c r="AG1120" s="136"/>
      <c r="AH1120" s="136"/>
      <c r="AI1120" s="136"/>
      <c r="AJ1120" s="136"/>
      <c r="AK1120" s="136"/>
      <c r="AL1120" s="136"/>
      <c r="AM1120" s="136"/>
      <c r="AN1120" s="136"/>
      <c r="AO1120" s="136"/>
      <c r="AP1120" s="136"/>
      <c r="AQ1120" s="136"/>
      <c r="AR1120" s="136"/>
      <c r="AS1120" s="136"/>
      <c r="AT1120" s="136"/>
      <c r="AU1120" s="136"/>
      <c r="AV1120" s="136"/>
      <c r="AW1120" s="136"/>
      <c r="AX1120" s="215"/>
    </row>
    <row r="1121" spans="2:50" ht="24" hidden="1" customHeight="1" x14ac:dyDescent="0.15">
      <c r="B1121" s="219"/>
      <c r="C1121" s="136" t="s">
        <v>8337</v>
      </c>
      <c r="D1121" s="136"/>
      <c r="E1121" s="1070" t="s">
        <v>9433</v>
      </c>
      <c r="F1121" s="136" t="s">
        <v>8339</v>
      </c>
      <c r="G1121" s="136" t="s">
        <v>8367</v>
      </c>
      <c r="H1121" s="136"/>
      <c r="I1121" s="138">
        <v>19191</v>
      </c>
      <c r="J1121" s="138">
        <v>7140</v>
      </c>
      <c r="K1121" s="138">
        <v>21786</v>
      </c>
      <c r="L1121" s="136" t="s">
        <v>310</v>
      </c>
      <c r="M1121" s="138">
        <v>68</v>
      </c>
      <c r="N1121" s="138">
        <v>105</v>
      </c>
      <c r="O1121" s="138">
        <v>7140</v>
      </c>
      <c r="P1121" s="138">
        <v>1</v>
      </c>
      <c r="Q1121" s="138"/>
      <c r="R1121" s="138">
        <v>1000</v>
      </c>
      <c r="S1121" s="136" t="s">
        <v>185</v>
      </c>
      <c r="T1121" s="136" t="s">
        <v>354</v>
      </c>
      <c r="U1121" s="136">
        <v>2017</v>
      </c>
      <c r="V1121" s="136"/>
      <c r="W1121" s="136"/>
      <c r="X1121" s="136"/>
      <c r="Y1121" s="136"/>
      <c r="Z1121" s="136"/>
      <c r="AA1121" s="136"/>
      <c r="AB1121" s="138">
        <v>4430</v>
      </c>
      <c r="AC1121" s="136"/>
      <c r="AD1121" s="136"/>
      <c r="AE1121" s="136"/>
      <c r="AF1121" s="136"/>
      <c r="AG1121" s="136"/>
      <c r="AH1121" s="136"/>
      <c r="AI1121" s="136"/>
      <c r="AJ1121" s="136"/>
      <c r="AK1121" s="136"/>
      <c r="AL1121" s="136"/>
      <c r="AM1121" s="136"/>
      <c r="AN1121" s="136"/>
      <c r="AO1121" s="136"/>
      <c r="AP1121" s="136"/>
      <c r="AQ1121" s="136"/>
      <c r="AR1121" s="136"/>
      <c r="AS1121" s="136"/>
      <c r="AT1121" s="136"/>
      <c r="AU1121" s="136"/>
      <c r="AV1121" s="136"/>
      <c r="AW1121" s="136"/>
      <c r="AX1121" s="215"/>
    </row>
    <row r="1122" spans="2:50" ht="24" hidden="1" customHeight="1" x14ac:dyDescent="0.15">
      <c r="B1122" s="219"/>
      <c r="C1122" s="136" t="s">
        <v>8337</v>
      </c>
      <c r="D1122" s="136"/>
      <c r="E1122" s="1070" t="s">
        <v>8374</v>
      </c>
      <c r="F1122" s="136" t="s">
        <v>8339</v>
      </c>
      <c r="G1122" s="136" t="s">
        <v>8367</v>
      </c>
      <c r="H1122" s="136"/>
      <c r="I1122" s="138">
        <v>9322</v>
      </c>
      <c r="J1122" s="1069">
        <v>94</v>
      </c>
      <c r="K1122" s="1069">
        <v>94</v>
      </c>
      <c r="L1122" s="136" t="s">
        <v>310</v>
      </c>
      <c r="M1122" s="138">
        <v>68</v>
      </c>
      <c r="N1122" s="138">
        <v>105</v>
      </c>
      <c r="O1122" s="138">
        <v>7140</v>
      </c>
      <c r="P1122" s="138">
        <v>1</v>
      </c>
      <c r="Q1122" s="138">
        <v>1000</v>
      </c>
      <c r="R1122" s="138">
        <v>1000</v>
      </c>
      <c r="S1122" s="136" t="s">
        <v>499</v>
      </c>
      <c r="T1122" s="136" t="s">
        <v>7494</v>
      </c>
      <c r="U1122" s="136">
        <v>2008</v>
      </c>
      <c r="V1122" s="136"/>
      <c r="W1122" s="136"/>
      <c r="X1122" s="136"/>
      <c r="Y1122" s="136"/>
      <c r="Z1122" s="136"/>
      <c r="AA1122" s="136"/>
      <c r="AB1122" s="138">
        <v>1800</v>
      </c>
      <c r="AC1122" s="136"/>
      <c r="AD1122" s="136"/>
      <c r="AE1122" s="136"/>
      <c r="AF1122" s="136"/>
      <c r="AG1122" s="136"/>
      <c r="AH1122" s="136"/>
      <c r="AI1122" s="136"/>
      <c r="AJ1122" s="136"/>
      <c r="AK1122" s="136"/>
      <c r="AL1122" s="136"/>
      <c r="AM1122" s="136"/>
      <c r="AN1122" s="136"/>
      <c r="AO1122" s="136"/>
      <c r="AP1122" s="136"/>
      <c r="AQ1122" s="136"/>
      <c r="AR1122" s="136"/>
      <c r="AS1122" s="136"/>
      <c r="AT1122" s="136"/>
      <c r="AU1122" s="136"/>
      <c r="AV1122" s="136"/>
      <c r="AW1122" s="136"/>
      <c r="AX1122" s="215"/>
    </row>
    <row r="1123" spans="2:50" ht="24" hidden="1" customHeight="1" x14ac:dyDescent="0.15">
      <c r="B1123" s="219"/>
      <c r="C1123" s="136" t="s">
        <v>8337</v>
      </c>
      <c r="D1123" s="136"/>
      <c r="E1123" s="1070" t="s">
        <v>8375</v>
      </c>
      <c r="F1123" s="136" t="s">
        <v>8339</v>
      </c>
      <c r="G1123" s="136" t="s">
        <v>8376</v>
      </c>
      <c r="H1123" s="136"/>
      <c r="I1123" s="138">
        <v>9955</v>
      </c>
      <c r="J1123" s="138">
        <v>117</v>
      </c>
      <c r="K1123" s="138">
        <v>158</v>
      </c>
      <c r="L1123" s="136" t="s">
        <v>310</v>
      </c>
      <c r="M1123" s="138">
        <v>64</v>
      </c>
      <c r="N1123" s="138">
        <v>100</v>
      </c>
      <c r="O1123" s="138">
        <v>6400</v>
      </c>
      <c r="P1123" s="138">
        <v>1</v>
      </c>
      <c r="Q1123" s="138">
        <v>200</v>
      </c>
      <c r="R1123" s="138">
        <v>800</v>
      </c>
      <c r="S1123" s="136" t="s">
        <v>185</v>
      </c>
      <c r="T1123" s="136" t="s">
        <v>7494</v>
      </c>
      <c r="U1123" s="136" t="s">
        <v>8377</v>
      </c>
      <c r="V1123" s="136"/>
      <c r="W1123" s="136"/>
      <c r="X1123" s="136"/>
      <c r="Y1123" s="136"/>
      <c r="Z1123" s="136"/>
      <c r="AA1123" s="136"/>
      <c r="AB1123" s="138" t="s">
        <v>8378</v>
      </c>
      <c r="AC1123" s="136"/>
      <c r="AD1123" s="136"/>
      <c r="AE1123" s="136"/>
      <c r="AF1123" s="136"/>
      <c r="AG1123" s="136"/>
      <c r="AH1123" s="136"/>
      <c r="AI1123" s="136"/>
      <c r="AJ1123" s="136"/>
      <c r="AK1123" s="136"/>
      <c r="AL1123" s="136"/>
      <c r="AM1123" s="136"/>
      <c r="AN1123" s="136"/>
      <c r="AO1123" s="136"/>
      <c r="AP1123" s="136"/>
      <c r="AQ1123" s="136"/>
      <c r="AR1123" s="136"/>
      <c r="AS1123" s="136"/>
      <c r="AT1123" s="136"/>
      <c r="AU1123" s="136"/>
      <c r="AV1123" s="136"/>
      <c r="AW1123" s="136"/>
      <c r="AX1123" s="215"/>
    </row>
    <row r="1124" spans="2:50" ht="24" hidden="1" customHeight="1" x14ac:dyDescent="0.15">
      <c r="B1124" s="219"/>
      <c r="C1124" s="136" t="s">
        <v>8337</v>
      </c>
      <c r="D1124" s="136"/>
      <c r="E1124" s="1070" t="s">
        <v>8379</v>
      </c>
      <c r="F1124" s="136" t="s">
        <v>8339</v>
      </c>
      <c r="G1124" s="136" t="s">
        <v>8380</v>
      </c>
      <c r="H1124" s="136"/>
      <c r="I1124" s="138">
        <v>60910</v>
      </c>
      <c r="J1124" s="138">
        <v>302</v>
      </c>
      <c r="K1124" s="138">
        <v>604</v>
      </c>
      <c r="L1124" s="136" t="s">
        <v>310</v>
      </c>
      <c r="M1124" s="138">
        <v>64</v>
      </c>
      <c r="N1124" s="138">
        <v>100</v>
      </c>
      <c r="O1124" s="138">
        <v>6400</v>
      </c>
      <c r="P1124" s="138">
        <v>1</v>
      </c>
      <c r="Q1124" s="138">
        <v>490</v>
      </c>
      <c r="R1124" s="138">
        <v>1000</v>
      </c>
      <c r="S1124" s="136" t="s">
        <v>499</v>
      </c>
      <c r="T1124" s="136" t="s">
        <v>7494</v>
      </c>
      <c r="U1124" s="136">
        <v>2009</v>
      </c>
      <c r="V1124" s="136"/>
      <c r="W1124" s="136"/>
      <c r="X1124" s="136"/>
      <c r="Y1124" s="136"/>
      <c r="Z1124" s="136"/>
      <c r="AA1124" s="136"/>
      <c r="AB1124" s="138">
        <v>3850</v>
      </c>
      <c r="AC1124" s="136"/>
      <c r="AD1124" s="136"/>
      <c r="AE1124" s="136"/>
      <c r="AF1124" s="136"/>
      <c r="AG1124" s="136"/>
      <c r="AH1124" s="136"/>
      <c r="AI1124" s="136"/>
      <c r="AJ1124" s="136"/>
      <c r="AK1124" s="136"/>
      <c r="AL1124" s="136"/>
      <c r="AM1124" s="136"/>
      <c r="AN1124" s="136"/>
      <c r="AO1124" s="136"/>
      <c r="AP1124" s="136"/>
      <c r="AQ1124" s="136"/>
      <c r="AR1124" s="136"/>
      <c r="AS1124" s="136"/>
      <c r="AT1124" s="136"/>
      <c r="AU1124" s="136"/>
      <c r="AV1124" s="136"/>
      <c r="AW1124" s="136"/>
      <c r="AX1124" s="215"/>
    </row>
    <row r="1125" spans="2:50" ht="24" hidden="1" customHeight="1" x14ac:dyDescent="0.15">
      <c r="B1125" s="219"/>
      <c r="C1125" s="136" t="s">
        <v>8337</v>
      </c>
      <c r="D1125" s="136"/>
      <c r="E1125" s="1070" t="s">
        <v>8381</v>
      </c>
      <c r="F1125" s="136" t="s">
        <v>8339</v>
      </c>
      <c r="G1125" s="136" t="s">
        <v>8367</v>
      </c>
      <c r="H1125" s="136"/>
      <c r="I1125" s="138">
        <v>18025</v>
      </c>
      <c r="J1125" s="138">
        <v>196.59</v>
      </c>
      <c r="K1125" s="138">
        <v>218.16</v>
      </c>
      <c r="L1125" s="136" t="s">
        <v>310</v>
      </c>
      <c r="M1125" s="138">
        <v>64</v>
      </c>
      <c r="N1125" s="138">
        <v>100</v>
      </c>
      <c r="O1125" s="138">
        <v>6400</v>
      </c>
      <c r="P1125" s="138">
        <v>1</v>
      </c>
      <c r="Q1125" s="138">
        <v>408</v>
      </c>
      <c r="R1125" s="138">
        <v>1000</v>
      </c>
      <c r="S1125" s="136" t="s">
        <v>185</v>
      </c>
      <c r="T1125" s="136" t="s">
        <v>354</v>
      </c>
      <c r="U1125" s="136">
        <v>2011</v>
      </c>
      <c r="V1125" s="136"/>
      <c r="W1125" s="136"/>
      <c r="X1125" s="136"/>
      <c r="Y1125" s="136"/>
      <c r="Z1125" s="136"/>
      <c r="AA1125" s="136"/>
      <c r="AB1125" s="138">
        <v>3200</v>
      </c>
      <c r="AC1125" s="136"/>
      <c r="AD1125" s="136"/>
      <c r="AE1125" s="136"/>
      <c r="AF1125" s="136"/>
      <c r="AG1125" s="136"/>
      <c r="AH1125" s="136"/>
      <c r="AI1125" s="136"/>
      <c r="AJ1125" s="136"/>
      <c r="AK1125" s="136"/>
      <c r="AL1125" s="136"/>
      <c r="AM1125" s="136"/>
      <c r="AN1125" s="136"/>
      <c r="AO1125" s="136"/>
      <c r="AP1125" s="136"/>
      <c r="AQ1125" s="136"/>
      <c r="AR1125" s="136"/>
      <c r="AS1125" s="136"/>
      <c r="AT1125" s="136"/>
      <c r="AU1125" s="136"/>
      <c r="AV1125" s="136"/>
      <c r="AW1125" s="136"/>
      <c r="AX1125" s="215"/>
    </row>
    <row r="1126" spans="2:50" ht="24" hidden="1" customHeight="1" x14ac:dyDescent="0.15">
      <c r="B1126" s="219"/>
      <c r="C1126" s="1070" t="s">
        <v>8337</v>
      </c>
      <c r="D1126" s="1070"/>
      <c r="E1126" s="1070" t="s">
        <v>17900</v>
      </c>
      <c r="F1126" s="1070" t="s">
        <v>8339</v>
      </c>
      <c r="G1126" s="1070" t="s">
        <v>8367</v>
      </c>
      <c r="H1126" s="1070"/>
      <c r="I1126" s="414">
        <v>52938</v>
      </c>
      <c r="J1126" s="414"/>
      <c r="K1126" s="414"/>
      <c r="L1126" s="1070" t="s">
        <v>310</v>
      </c>
      <c r="M1126" s="414">
        <v>62</v>
      </c>
      <c r="N1126" s="414">
        <v>96</v>
      </c>
      <c r="O1126" s="414"/>
      <c r="P1126" s="414">
        <v>1</v>
      </c>
      <c r="Q1126" s="414"/>
      <c r="R1126" s="414"/>
      <c r="S1126" s="1070"/>
      <c r="T1126" s="1070"/>
      <c r="U1126" s="1070">
        <v>2020</v>
      </c>
      <c r="V1126" s="1070"/>
      <c r="W1126" s="1070"/>
      <c r="X1126" s="1070"/>
      <c r="Y1126" s="1070"/>
      <c r="Z1126" s="1070"/>
      <c r="AA1126" s="1070"/>
      <c r="AB1126" s="414"/>
      <c r="AC1126" s="1070"/>
      <c r="AD1126" s="1070"/>
      <c r="AE1126" s="1070"/>
      <c r="AF1126" s="1070"/>
      <c r="AG1126" s="1070"/>
      <c r="AH1126" s="1070"/>
      <c r="AI1126" s="1070"/>
      <c r="AJ1126" s="1070"/>
      <c r="AK1126" s="1070"/>
      <c r="AL1126" s="1070"/>
      <c r="AM1126" s="1070"/>
      <c r="AN1126" s="1070"/>
      <c r="AO1126" s="1070"/>
      <c r="AP1126" s="1070"/>
      <c r="AQ1126" s="1070"/>
      <c r="AR1126" s="1070"/>
      <c r="AS1126" s="1070"/>
      <c r="AT1126" s="1070"/>
      <c r="AU1126" s="1070"/>
      <c r="AV1126" s="1070"/>
      <c r="AW1126" s="1070"/>
      <c r="AX1126" s="1517"/>
    </row>
    <row r="1127" spans="2:50" ht="24" hidden="1" customHeight="1" x14ac:dyDescent="0.15">
      <c r="B1127" s="219"/>
      <c r="C1127" s="136" t="s">
        <v>8352</v>
      </c>
      <c r="D1127" s="136" t="s">
        <v>8382</v>
      </c>
      <c r="E1127" s="1070" t="s">
        <v>8383</v>
      </c>
      <c r="F1127" s="136" t="s">
        <v>8339</v>
      </c>
      <c r="G1127" s="136" t="s">
        <v>8355</v>
      </c>
      <c r="H1127" s="136" t="s">
        <v>4986</v>
      </c>
      <c r="I1127" s="138">
        <v>134122</v>
      </c>
      <c r="J1127" s="138">
        <v>9126</v>
      </c>
      <c r="K1127" s="138">
        <v>85429</v>
      </c>
      <c r="L1127" s="136" t="s">
        <v>154</v>
      </c>
      <c r="M1127" s="138">
        <v>78</v>
      </c>
      <c r="N1127" s="138">
        <v>117</v>
      </c>
      <c r="O1127" s="138">
        <v>9126</v>
      </c>
      <c r="P1127" s="138">
        <v>1</v>
      </c>
      <c r="Q1127" s="138">
        <v>29791</v>
      </c>
      <c r="R1127" s="138">
        <v>29791</v>
      </c>
      <c r="S1127" s="136" t="s">
        <v>499</v>
      </c>
      <c r="T1127" s="136" t="s">
        <v>8384</v>
      </c>
      <c r="U1127" s="136">
        <v>2002</v>
      </c>
      <c r="V1127" s="136" t="s">
        <v>8385</v>
      </c>
      <c r="W1127" s="136" t="s">
        <v>8386</v>
      </c>
      <c r="X1127" s="136"/>
      <c r="Y1127" s="136" t="s">
        <v>8387</v>
      </c>
      <c r="Z1127" s="136"/>
      <c r="AA1127" s="136"/>
      <c r="AB1127" s="138">
        <v>108300</v>
      </c>
      <c r="AC1127" s="136"/>
      <c r="AD1127" s="136"/>
      <c r="AE1127" s="136" t="s">
        <v>4952</v>
      </c>
      <c r="AF1127" s="136" t="s">
        <v>8388</v>
      </c>
      <c r="AG1127" s="136" t="s">
        <v>2812</v>
      </c>
      <c r="AH1127" s="136" t="s">
        <v>8389</v>
      </c>
      <c r="AI1127" s="136" t="s">
        <v>8390</v>
      </c>
      <c r="AJ1127" s="136"/>
      <c r="AK1127" s="136"/>
      <c r="AL1127" s="136"/>
      <c r="AM1127" s="136"/>
      <c r="AN1127" s="136"/>
      <c r="AO1127" s="136"/>
      <c r="AP1127" s="136"/>
      <c r="AQ1127" s="136"/>
      <c r="AR1127" s="136"/>
      <c r="AS1127" s="136"/>
      <c r="AT1127" s="136"/>
      <c r="AU1127" s="136"/>
      <c r="AV1127" s="136"/>
      <c r="AW1127" s="136"/>
      <c r="AX1127" s="215"/>
    </row>
    <row r="1128" spans="2:50" ht="24" hidden="1" customHeight="1" x14ac:dyDescent="0.15">
      <c r="B1128" s="219"/>
      <c r="C1128" s="136" t="s">
        <v>8352</v>
      </c>
      <c r="D1128" s="136" t="s">
        <v>8391</v>
      </c>
      <c r="E1128" s="1070" t="s">
        <v>8392</v>
      </c>
      <c r="F1128" s="136" t="s">
        <v>8339</v>
      </c>
      <c r="G1128" s="136" t="s">
        <v>8355</v>
      </c>
      <c r="H1128" s="136" t="s">
        <v>4986</v>
      </c>
      <c r="I1128" s="138">
        <v>16227</v>
      </c>
      <c r="J1128" s="138">
        <v>9126</v>
      </c>
      <c r="K1128" s="138">
        <v>9506</v>
      </c>
      <c r="L1128" s="136" t="s">
        <v>154</v>
      </c>
      <c r="M1128" s="138">
        <v>78</v>
      </c>
      <c r="N1128" s="138">
        <v>117</v>
      </c>
      <c r="O1128" s="138">
        <v>9126</v>
      </c>
      <c r="P1128" s="138">
        <v>1</v>
      </c>
      <c r="Q1128" s="138">
        <v>600</v>
      </c>
      <c r="R1128" s="138">
        <v>600</v>
      </c>
      <c r="S1128" s="136" t="s">
        <v>499</v>
      </c>
      <c r="T1128" s="136" t="s">
        <v>7494</v>
      </c>
      <c r="U1128" s="136">
        <v>2002</v>
      </c>
      <c r="V1128" s="136" t="s">
        <v>8393</v>
      </c>
      <c r="W1128" s="136"/>
      <c r="X1128" s="136"/>
      <c r="Y1128" s="136"/>
      <c r="Z1128" s="136" t="s">
        <v>8394</v>
      </c>
      <c r="AA1128" s="136"/>
      <c r="AB1128" s="138">
        <v>938</v>
      </c>
      <c r="AC1128" s="136"/>
      <c r="AD1128" s="136"/>
      <c r="AE1128" s="136"/>
      <c r="AF1128" s="136"/>
      <c r="AG1128" s="136"/>
      <c r="AH1128" s="136"/>
      <c r="AI1128" s="136"/>
      <c r="AJ1128" s="136"/>
      <c r="AK1128" s="136"/>
      <c r="AL1128" s="136"/>
      <c r="AM1128" s="136"/>
      <c r="AN1128" s="136"/>
      <c r="AO1128" s="136"/>
      <c r="AP1128" s="136"/>
      <c r="AQ1128" s="136"/>
      <c r="AR1128" s="136"/>
      <c r="AS1128" s="136"/>
      <c r="AT1128" s="136"/>
      <c r="AU1128" s="136"/>
      <c r="AV1128" s="136"/>
      <c r="AW1128" s="136"/>
      <c r="AX1128" s="215"/>
    </row>
    <row r="1129" spans="2:50" ht="24" hidden="1" customHeight="1" x14ac:dyDescent="0.15">
      <c r="B1129" s="219"/>
      <c r="C1129" s="232" t="s">
        <v>8352</v>
      </c>
      <c r="D1129" s="232" t="s">
        <v>8395</v>
      </c>
      <c r="E1129" s="261" t="s">
        <v>8396</v>
      </c>
      <c r="F1129" s="136" t="s">
        <v>8339</v>
      </c>
      <c r="G1129" s="232" t="s">
        <v>8355</v>
      </c>
      <c r="H1129" s="148" t="s">
        <v>4986</v>
      </c>
      <c r="I1129" s="144">
        <v>16669</v>
      </c>
      <c r="J1129" s="144">
        <v>9126</v>
      </c>
      <c r="K1129" s="144">
        <v>9463</v>
      </c>
      <c r="L1129" s="232" t="s">
        <v>154</v>
      </c>
      <c r="M1129" s="144">
        <v>78</v>
      </c>
      <c r="N1129" s="144">
        <v>117</v>
      </c>
      <c r="O1129" s="144">
        <v>9126</v>
      </c>
      <c r="P1129" s="144">
        <v>1</v>
      </c>
      <c r="Q1129" s="144">
        <v>708</v>
      </c>
      <c r="R1129" s="144">
        <v>708</v>
      </c>
      <c r="S1129" s="232" t="s">
        <v>499</v>
      </c>
      <c r="T1129" s="232" t="s">
        <v>7494</v>
      </c>
      <c r="U1129" s="232">
        <v>2001</v>
      </c>
      <c r="V1129" s="148" t="s">
        <v>8397</v>
      </c>
      <c r="W1129" s="148" t="s">
        <v>751</v>
      </c>
      <c r="X1129" s="148"/>
      <c r="Y1129" s="148"/>
      <c r="Z1129" s="148"/>
      <c r="AA1129" s="148"/>
      <c r="AB1129" s="144">
        <v>833</v>
      </c>
      <c r="AC1129" s="232"/>
      <c r="AD1129" s="232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218"/>
    </row>
    <row r="1130" spans="2:50" ht="24" hidden="1" customHeight="1" x14ac:dyDescent="0.15">
      <c r="B1130" s="219"/>
      <c r="C1130" s="232" t="s">
        <v>8352</v>
      </c>
      <c r="D1130" s="232"/>
      <c r="E1130" s="261" t="s">
        <v>8398</v>
      </c>
      <c r="F1130" s="136" t="s">
        <v>8339</v>
      </c>
      <c r="G1130" s="232" t="s">
        <v>8399</v>
      </c>
      <c r="H1130" s="148"/>
      <c r="I1130" s="144">
        <v>24000</v>
      </c>
      <c r="J1130" s="144">
        <v>14280</v>
      </c>
      <c r="K1130" s="144">
        <v>14903</v>
      </c>
      <c r="L1130" s="232" t="s">
        <v>310</v>
      </c>
      <c r="M1130" s="144">
        <v>68</v>
      </c>
      <c r="N1130" s="144">
        <v>105</v>
      </c>
      <c r="O1130" s="144">
        <v>14280</v>
      </c>
      <c r="P1130" s="144">
        <v>2</v>
      </c>
      <c r="Q1130" s="144">
        <v>500</v>
      </c>
      <c r="R1130" s="144">
        <v>500</v>
      </c>
      <c r="S1130" s="232" t="s">
        <v>185</v>
      </c>
      <c r="T1130" s="136" t="s">
        <v>54</v>
      </c>
      <c r="U1130" s="232">
        <v>2005</v>
      </c>
      <c r="V1130" s="148"/>
      <c r="W1130" s="148"/>
      <c r="X1130" s="148"/>
      <c r="Y1130" s="148"/>
      <c r="Z1130" s="148"/>
      <c r="AA1130" s="148"/>
      <c r="AB1130" s="144">
        <v>1500</v>
      </c>
      <c r="AC1130" s="232"/>
      <c r="AD1130" s="232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218" t="s">
        <v>9434</v>
      </c>
    </row>
    <row r="1131" spans="2:50" ht="24" hidden="1" customHeight="1" x14ac:dyDescent="0.15">
      <c r="B1131" s="219"/>
      <c r="C1131" s="232" t="s">
        <v>8352</v>
      </c>
      <c r="D1131" s="232"/>
      <c r="E1131" s="261" t="s">
        <v>8400</v>
      </c>
      <c r="F1131" s="136" t="s">
        <v>8339</v>
      </c>
      <c r="G1131" s="232" t="s">
        <v>8399</v>
      </c>
      <c r="H1131" s="148"/>
      <c r="I1131" s="144">
        <v>44640</v>
      </c>
      <c r="J1131" s="144">
        <v>24852</v>
      </c>
      <c r="K1131" s="144">
        <v>25204</v>
      </c>
      <c r="L1131" s="232" t="s">
        <v>9435</v>
      </c>
      <c r="M1131" s="144" t="s">
        <v>9436</v>
      </c>
      <c r="N1131" s="144" t="s">
        <v>9437</v>
      </c>
      <c r="O1131" s="144">
        <v>24852</v>
      </c>
      <c r="P1131" s="144" t="s">
        <v>9438</v>
      </c>
      <c r="Q1131" s="144">
        <v>540</v>
      </c>
      <c r="R1131" s="144">
        <v>540</v>
      </c>
      <c r="S1131" s="232" t="s">
        <v>185</v>
      </c>
      <c r="T1131" s="136" t="s">
        <v>7494</v>
      </c>
      <c r="U1131" s="232">
        <v>2008</v>
      </c>
      <c r="V1131" s="148"/>
      <c r="W1131" s="148"/>
      <c r="X1131" s="148"/>
      <c r="Y1131" s="148"/>
      <c r="Z1131" s="148"/>
      <c r="AA1131" s="148"/>
      <c r="AB1131" s="144">
        <v>6960</v>
      </c>
      <c r="AC1131" s="232"/>
      <c r="AD1131" s="232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218"/>
    </row>
    <row r="1132" spans="2:50" ht="24" hidden="1" customHeight="1" x14ac:dyDescent="0.15">
      <c r="B1132" s="219"/>
      <c r="C1132" s="136" t="s">
        <v>8352</v>
      </c>
      <c r="D1132" s="136" t="s">
        <v>8401</v>
      </c>
      <c r="E1132" s="1070" t="s">
        <v>8402</v>
      </c>
      <c r="F1132" s="136" t="s">
        <v>8339</v>
      </c>
      <c r="G1132" s="232" t="s">
        <v>8365</v>
      </c>
      <c r="H1132" s="136" t="s">
        <v>310</v>
      </c>
      <c r="I1132" s="187">
        <v>19172</v>
      </c>
      <c r="J1132" s="136">
        <v>8366</v>
      </c>
      <c r="K1132" s="136">
        <v>8366</v>
      </c>
      <c r="L1132" s="136" t="s">
        <v>310</v>
      </c>
      <c r="M1132" s="138">
        <v>68</v>
      </c>
      <c r="N1132" s="138">
        <v>100</v>
      </c>
      <c r="O1132" s="138">
        <v>8366</v>
      </c>
      <c r="P1132" s="138">
        <v>1</v>
      </c>
      <c r="Q1132" s="136"/>
      <c r="R1132" s="136">
        <v>500</v>
      </c>
      <c r="S1132" s="136"/>
      <c r="T1132" s="136"/>
      <c r="U1132" s="136">
        <v>2008</v>
      </c>
      <c r="V1132" s="136"/>
      <c r="W1132" s="136"/>
      <c r="X1132" s="136"/>
      <c r="Y1132" s="136"/>
      <c r="Z1132" s="136"/>
      <c r="AA1132" s="136"/>
      <c r="AB1132" s="187">
        <v>1333</v>
      </c>
      <c r="AC1132" s="232"/>
      <c r="AD1132" s="232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48"/>
      <c r="AW1132" s="148"/>
      <c r="AX1132" s="221"/>
    </row>
    <row r="1133" spans="2:50" ht="24" hidden="1" customHeight="1" x14ac:dyDescent="0.15">
      <c r="B1133" s="219"/>
      <c r="C1133" s="136" t="s">
        <v>8352</v>
      </c>
      <c r="D1133" s="136"/>
      <c r="E1133" s="1070" t="s">
        <v>8403</v>
      </c>
      <c r="F1133" s="136" t="s">
        <v>8339</v>
      </c>
      <c r="G1133" s="136" t="s">
        <v>9439</v>
      </c>
      <c r="H1133" s="136"/>
      <c r="I1133" s="138">
        <v>36305</v>
      </c>
      <c r="J1133" s="138">
        <v>17236</v>
      </c>
      <c r="K1133" s="138">
        <v>17625</v>
      </c>
      <c r="L1133" s="136" t="s">
        <v>154</v>
      </c>
      <c r="M1133" s="138" t="s">
        <v>8404</v>
      </c>
      <c r="N1133" s="138" t="s">
        <v>8405</v>
      </c>
      <c r="O1133" s="138" t="s">
        <v>8406</v>
      </c>
      <c r="P1133" s="138">
        <v>2</v>
      </c>
      <c r="Q1133" s="138"/>
      <c r="R1133" s="138"/>
      <c r="S1133" s="136" t="s">
        <v>185</v>
      </c>
      <c r="T1133" s="136" t="s">
        <v>7494</v>
      </c>
      <c r="U1133" s="136">
        <v>2009</v>
      </c>
      <c r="V1133" s="136"/>
      <c r="W1133" s="136"/>
      <c r="X1133" s="136"/>
      <c r="Y1133" s="136"/>
      <c r="Z1133" s="136"/>
      <c r="AA1133" s="136"/>
      <c r="AB1133" s="138">
        <v>5300</v>
      </c>
      <c r="AC1133" s="136"/>
      <c r="AD1133" s="136"/>
      <c r="AE1133" s="136"/>
      <c r="AF1133" s="136"/>
      <c r="AG1133" s="136"/>
      <c r="AH1133" s="136"/>
      <c r="AI1133" s="136"/>
      <c r="AJ1133" s="136"/>
      <c r="AK1133" s="136"/>
      <c r="AL1133" s="136"/>
      <c r="AM1133" s="136"/>
      <c r="AN1133" s="136"/>
      <c r="AO1133" s="136"/>
      <c r="AP1133" s="136"/>
      <c r="AQ1133" s="136"/>
      <c r="AR1133" s="136"/>
      <c r="AS1133" s="136"/>
      <c r="AT1133" s="136"/>
      <c r="AU1133" s="136"/>
      <c r="AV1133" s="136"/>
      <c r="AW1133" s="136"/>
      <c r="AX1133" s="215"/>
    </row>
    <row r="1134" spans="2:50" ht="24" hidden="1" customHeight="1" x14ac:dyDescent="0.15">
      <c r="B1134" s="219"/>
      <c r="C1134" s="136" t="s">
        <v>8352</v>
      </c>
      <c r="D1134" s="136"/>
      <c r="E1134" s="261" t="s">
        <v>8407</v>
      </c>
      <c r="F1134" s="136" t="s">
        <v>8339</v>
      </c>
      <c r="G1134" s="136" t="s">
        <v>8355</v>
      </c>
      <c r="H1134" s="136"/>
      <c r="I1134" s="138">
        <v>148462</v>
      </c>
      <c r="J1134" s="138">
        <v>14280</v>
      </c>
      <c r="K1134" s="138">
        <v>14390</v>
      </c>
      <c r="L1134" s="136" t="s">
        <v>310</v>
      </c>
      <c r="M1134" s="138">
        <v>68</v>
      </c>
      <c r="N1134" s="138">
        <v>105</v>
      </c>
      <c r="O1134" s="138">
        <v>14280</v>
      </c>
      <c r="P1134" s="138">
        <v>2</v>
      </c>
      <c r="Q1134" s="136"/>
      <c r="R1134" s="138">
        <v>500</v>
      </c>
      <c r="S1134" s="136"/>
      <c r="T1134" s="136"/>
      <c r="U1134" s="136">
        <v>2010</v>
      </c>
      <c r="V1134" s="136"/>
      <c r="W1134" s="136"/>
      <c r="X1134" s="136"/>
      <c r="Y1134" s="136"/>
      <c r="Z1134" s="136"/>
      <c r="AA1134" s="136"/>
      <c r="AB1134" s="138"/>
      <c r="AC1134" s="136"/>
      <c r="AD1134" s="136"/>
      <c r="AE1134" s="136"/>
      <c r="AF1134" s="136"/>
      <c r="AG1134" s="136"/>
      <c r="AH1134" s="136"/>
      <c r="AI1134" s="136"/>
      <c r="AJ1134" s="136"/>
      <c r="AK1134" s="136"/>
      <c r="AL1134" s="136"/>
      <c r="AM1134" s="136"/>
      <c r="AN1134" s="136"/>
      <c r="AO1134" s="136"/>
      <c r="AP1134" s="136"/>
      <c r="AQ1134" s="136"/>
      <c r="AR1134" s="136"/>
      <c r="AS1134" s="136"/>
      <c r="AT1134" s="136"/>
      <c r="AU1134" s="136"/>
      <c r="AV1134" s="136"/>
      <c r="AW1134" s="136"/>
      <c r="AX1134" s="215" t="s">
        <v>12039</v>
      </c>
    </row>
    <row r="1135" spans="2:50" ht="24" hidden="1" customHeight="1" x14ac:dyDescent="0.15">
      <c r="B1135" s="219"/>
      <c r="C1135" s="136" t="s">
        <v>8352</v>
      </c>
      <c r="D1135" s="136"/>
      <c r="E1135" s="1070" t="s">
        <v>8408</v>
      </c>
      <c r="F1135" s="136" t="s">
        <v>8339</v>
      </c>
      <c r="G1135" s="232" t="s">
        <v>8364</v>
      </c>
      <c r="H1135" s="136"/>
      <c r="I1135" s="138"/>
      <c r="J1135" s="138">
        <v>7140</v>
      </c>
      <c r="K1135" s="138">
        <v>7140</v>
      </c>
      <c r="L1135" s="136" t="s">
        <v>310</v>
      </c>
      <c r="M1135" s="138">
        <v>68</v>
      </c>
      <c r="N1135" s="138">
        <v>105</v>
      </c>
      <c r="O1135" s="138">
        <v>7140</v>
      </c>
      <c r="P1135" s="138">
        <v>1</v>
      </c>
      <c r="Q1135" s="138"/>
      <c r="R1135" s="138"/>
      <c r="S1135" s="136" t="s">
        <v>185</v>
      </c>
      <c r="T1135" s="136" t="s">
        <v>354</v>
      </c>
      <c r="U1135" s="136">
        <v>2007</v>
      </c>
      <c r="V1135" s="136"/>
      <c r="W1135" s="136"/>
      <c r="X1135" s="136"/>
      <c r="Y1135" s="136"/>
      <c r="Z1135" s="136"/>
      <c r="AA1135" s="136"/>
      <c r="AB1135" s="138"/>
      <c r="AC1135" s="136"/>
      <c r="AD1135" s="136"/>
      <c r="AE1135" s="136"/>
      <c r="AF1135" s="136"/>
      <c r="AG1135" s="136"/>
      <c r="AH1135" s="136"/>
      <c r="AI1135" s="136"/>
      <c r="AJ1135" s="136"/>
      <c r="AK1135" s="136"/>
      <c r="AL1135" s="136"/>
      <c r="AM1135" s="136"/>
      <c r="AN1135" s="136"/>
      <c r="AO1135" s="136"/>
      <c r="AP1135" s="136"/>
      <c r="AQ1135" s="136"/>
      <c r="AR1135" s="136"/>
      <c r="AS1135" s="136"/>
      <c r="AT1135" s="136"/>
      <c r="AU1135" s="136"/>
      <c r="AV1135" s="136"/>
      <c r="AW1135" s="136"/>
      <c r="AX1135" s="215" t="s">
        <v>9440</v>
      </c>
    </row>
    <row r="1136" spans="2:50" ht="24" hidden="1" customHeight="1" x14ac:dyDescent="0.15">
      <c r="B1136" s="219"/>
      <c r="C1136" s="136" t="s">
        <v>8352</v>
      </c>
      <c r="D1136" s="136"/>
      <c r="E1136" s="1070" t="s">
        <v>12040</v>
      </c>
      <c r="F1136" s="136" t="s">
        <v>8339</v>
      </c>
      <c r="G1136" s="232" t="s">
        <v>8355</v>
      </c>
      <c r="H1136" s="136"/>
      <c r="I1136" s="138">
        <v>26116</v>
      </c>
      <c r="J1136" s="138">
        <v>9126</v>
      </c>
      <c r="K1136" s="138">
        <v>9506</v>
      </c>
      <c r="L1136" s="136" t="s">
        <v>154</v>
      </c>
      <c r="M1136" s="138">
        <v>64</v>
      </c>
      <c r="N1136" s="138">
        <v>100</v>
      </c>
      <c r="O1136" s="138">
        <v>9126</v>
      </c>
      <c r="P1136" s="138">
        <v>1</v>
      </c>
      <c r="Q1136" s="138">
        <v>150</v>
      </c>
      <c r="R1136" s="138">
        <v>150</v>
      </c>
      <c r="S1136" s="136" t="s">
        <v>185</v>
      </c>
      <c r="T1136" s="136" t="s">
        <v>354</v>
      </c>
      <c r="U1136" s="136">
        <v>2018</v>
      </c>
      <c r="V1136" s="136"/>
      <c r="W1136" s="136"/>
      <c r="X1136" s="136"/>
      <c r="Y1136" s="136"/>
      <c r="Z1136" s="136"/>
      <c r="AA1136" s="136"/>
      <c r="AB1136" s="138">
        <v>3000</v>
      </c>
      <c r="AC1136" s="136"/>
      <c r="AD1136" s="136"/>
      <c r="AE1136" s="136"/>
      <c r="AF1136" s="136"/>
      <c r="AG1136" s="136"/>
      <c r="AH1136" s="136"/>
      <c r="AI1136" s="136"/>
      <c r="AJ1136" s="136"/>
      <c r="AK1136" s="136"/>
      <c r="AL1136" s="136"/>
      <c r="AM1136" s="136"/>
      <c r="AN1136" s="136"/>
      <c r="AO1136" s="136"/>
      <c r="AP1136" s="136"/>
      <c r="AQ1136" s="136"/>
      <c r="AR1136" s="136"/>
      <c r="AS1136" s="136"/>
      <c r="AT1136" s="136"/>
      <c r="AU1136" s="136"/>
      <c r="AV1136" s="136"/>
      <c r="AW1136" s="136"/>
      <c r="AX1136" s="1071"/>
    </row>
    <row r="1137" spans="2:50" ht="24" hidden="1" customHeight="1" x14ac:dyDescent="0.15">
      <c r="B1137" s="1072"/>
      <c r="C1137" s="1073" t="s">
        <v>8352</v>
      </c>
      <c r="D1137" s="1073"/>
      <c r="E1137" s="1074" t="s">
        <v>16532</v>
      </c>
      <c r="F1137" s="1073" t="s">
        <v>8339</v>
      </c>
      <c r="G1137" s="1073" t="s">
        <v>8399</v>
      </c>
      <c r="H1137" s="1073"/>
      <c r="I1137" s="1075">
        <v>30320</v>
      </c>
      <c r="J1137" s="1075">
        <v>7004</v>
      </c>
      <c r="K1137" s="1075"/>
      <c r="L1137" s="1073" t="s">
        <v>154</v>
      </c>
      <c r="M1137" s="1075">
        <v>68</v>
      </c>
      <c r="N1137" s="1075">
        <v>103</v>
      </c>
      <c r="O1137" s="1075">
        <v>7004</v>
      </c>
      <c r="P1137" s="1075">
        <v>1</v>
      </c>
      <c r="Q1137" s="1075"/>
      <c r="R1137" s="1075"/>
      <c r="S1137" s="1073"/>
      <c r="T1137" s="1073"/>
      <c r="U1137" s="1073">
        <v>2015</v>
      </c>
      <c r="V1137" s="1073"/>
      <c r="W1137" s="1073"/>
      <c r="X1137" s="1073"/>
      <c r="Y1137" s="1073"/>
      <c r="Z1137" s="1073"/>
      <c r="AA1137" s="1073"/>
      <c r="AB1137" s="1075">
        <v>2000</v>
      </c>
      <c r="AC1137" s="1073"/>
      <c r="AD1137" s="1073"/>
      <c r="AE1137" s="1073"/>
      <c r="AF1137" s="1073"/>
      <c r="AG1137" s="1073"/>
      <c r="AH1137" s="1073"/>
      <c r="AI1137" s="1073"/>
      <c r="AJ1137" s="1073"/>
      <c r="AK1137" s="1073"/>
      <c r="AL1137" s="1073"/>
      <c r="AM1137" s="1073"/>
      <c r="AN1137" s="1073"/>
      <c r="AO1137" s="1073"/>
      <c r="AP1137" s="1073"/>
      <c r="AQ1137" s="1073"/>
      <c r="AR1137" s="1073"/>
      <c r="AS1137" s="1073"/>
      <c r="AT1137" s="1073"/>
      <c r="AU1137" s="1073"/>
      <c r="AV1137" s="1073"/>
      <c r="AW1137" s="1073"/>
      <c r="AX1137" s="1076"/>
    </row>
  </sheetData>
  <mergeCells count="32">
    <mergeCell ref="I2:I4"/>
    <mergeCell ref="B1:E1"/>
    <mergeCell ref="U1:AX1"/>
    <mergeCell ref="AE3:AF3"/>
    <mergeCell ref="AG3:AI3"/>
    <mergeCell ref="AJ3:AJ4"/>
    <mergeCell ref="AC3:AC4"/>
    <mergeCell ref="AD3:AD4"/>
    <mergeCell ref="T3:T4"/>
    <mergeCell ref="AE2:AJ2"/>
    <mergeCell ref="AC2:AD2"/>
    <mergeCell ref="H2:H4"/>
    <mergeCell ref="L3:P3"/>
    <mergeCell ref="Q3:Q4"/>
    <mergeCell ref="L2:P2"/>
    <mergeCell ref="D2:D4"/>
    <mergeCell ref="AX797:AX798"/>
    <mergeCell ref="A2:A4"/>
    <mergeCell ref="B2:B4"/>
    <mergeCell ref="C2:C4"/>
    <mergeCell ref="K2:K4"/>
    <mergeCell ref="AX2:AX4"/>
    <mergeCell ref="S3:S4"/>
    <mergeCell ref="AK2:AW4"/>
    <mergeCell ref="V2:AB4"/>
    <mergeCell ref="Q2:T2"/>
    <mergeCell ref="U2:U4"/>
    <mergeCell ref="R3:R4"/>
    <mergeCell ref="E2:E4"/>
    <mergeCell ref="F2:F4"/>
    <mergeCell ref="J2:J4"/>
    <mergeCell ref="G2:G4"/>
  </mergeCells>
  <phoneticPr fontId="3" type="noConversion"/>
  <conditionalFormatting sqref="E47">
    <cfRule type="duplicateValues" dxfId="9" priority="3"/>
    <cfRule type="duplicateValues" dxfId="8" priority="4"/>
  </conditionalFormatting>
  <conditionalFormatting sqref="E48">
    <cfRule type="duplicateValues" dxfId="7" priority="1"/>
    <cfRule type="duplicateValues" dxfId="6" priority="2"/>
  </conditionalFormatting>
  <pageMargins left="0.78740157480314965" right="0.78740157480314965" top="0.98425196850393704" bottom="0.78740157480314965" header="0.51181102362204722" footer="0.51181102362204722"/>
  <pageSetup paperSize="9" scale="7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>
    <tabColor theme="0" tint="-0.14999847407452621"/>
  </sheetPr>
  <dimension ref="A1:AY34"/>
  <sheetViews>
    <sheetView view="pageBreakPreview" topLeftCell="B1" zoomScaleNormal="70" zoomScaleSheetLayoutView="100" workbookViewId="0">
      <pane ySplit="5" topLeftCell="A6" activePane="bottomLeft" state="frozen"/>
      <selection activeCell="A17" sqref="A17:L17"/>
      <selection pane="bottomLeft" activeCell="M45" sqref="M45"/>
    </sheetView>
  </sheetViews>
  <sheetFormatPr defaultColWidth="8.88671875" defaultRowHeight="24" customHeight="1" x14ac:dyDescent="0.15"/>
  <cols>
    <col min="1" max="1" width="0" style="5" hidden="1" customWidth="1"/>
    <col min="2" max="2" width="4.77734375" style="5" customWidth="1"/>
    <col min="3" max="3" width="6.77734375" style="5" customWidth="1"/>
    <col min="4" max="4" width="0" style="5" hidden="1" customWidth="1"/>
    <col min="5" max="5" width="11.44140625" style="8" customWidth="1"/>
    <col min="6" max="6" width="8" style="5" customWidth="1"/>
    <col min="7" max="7" width="0" style="5" hidden="1" customWidth="1"/>
    <col min="8" max="8" width="10.6640625" style="5" customWidth="1"/>
    <col min="9" max="9" width="0" style="5" hidden="1" customWidth="1"/>
    <col min="10" max="10" width="7.33203125" style="340" customWidth="1"/>
    <col min="11" max="11" width="7.109375" style="340" customWidth="1"/>
    <col min="12" max="12" width="5.44140625" style="340" customWidth="1"/>
    <col min="13" max="13" width="7.109375" style="5" customWidth="1"/>
    <col min="14" max="14" width="4.33203125" style="3" customWidth="1"/>
    <col min="15" max="15" width="4.6640625" style="3" customWidth="1"/>
    <col min="16" max="16" width="6.44140625" style="3" customWidth="1"/>
    <col min="17" max="17" width="5.5546875" style="5" hidden="1" customWidth="1"/>
    <col min="18" max="18" width="6.44140625" style="3" customWidth="1"/>
    <col min="19" max="19" width="7.33203125" style="5" hidden="1" customWidth="1"/>
    <col min="20" max="20" width="10" style="5" customWidth="1"/>
    <col min="21" max="21" width="6.6640625" style="5" customWidth="1"/>
    <col min="22" max="27" width="0" style="5" hidden="1" customWidth="1"/>
    <col min="28" max="28" width="5.88671875" style="3" customWidth="1"/>
    <col min="29" max="48" width="0" style="5" hidden="1" customWidth="1"/>
    <col min="49" max="49" width="8.6640625" style="5" bestFit="1" customWidth="1"/>
    <col min="50" max="16384" width="8.88671875" style="5"/>
  </cols>
  <sheetData>
    <row r="1" spans="1:51" s="328" customFormat="1" ht="24" customHeight="1" x14ac:dyDescent="0.15">
      <c r="B1" s="1829" t="s">
        <v>270</v>
      </c>
      <c r="C1" s="1829"/>
      <c r="D1" s="1829"/>
      <c r="E1" s="1829"/>
      <c r="J1" s="329"/>
      <c r="K1" s="329"/>
      <c r="L1" s="329"/>
      <c r="N1" s="329"/>
      <c r="O1" s="329"/>
      <c r="P1" s="329"/>
      <c r="R1" s="329"/>
      <c r="T1" s="1823" t="s">
        <v>276</v>
      </c>
      <c r="U1" s="1824"/>
      <c r="V1" s="1824"/>
      <c r="W1" s="1824"/>
      <c r="X1" s="1824"/>
      <c r="Y1" s="1824"/>
      <c r="Z1" s="1824"/>
      <c r="AA1" s="1824"/>
      <c r="AB1" s="1824"/>
      <c r="AC1" s="1824"/>
      <c r="AD1" s="1824"/>
      <c r="AE1" s="1824"/>
      <c r="AF1" s="1824"/>
      <c r="AG1" s="1824"/>
      <c r="AH1" s="1824"/>
      <c r="AI1" s="1824"/>
      <c r="AJ1" s="1824"/>
      <c r="AK1" s="1824"/>
      <c r="AL1" s="1824"/>
      <c r="AM1" s="1824"/>
      <c r="AN1" s="1824"/>
      <c r="AO1" s="1824"/>
      <c r="AP1" s="1824"/>
      <c r="AQ1" s="1824"/>
      <c r="AR1" s="1824"/>
      <c r="AS1" s="1824"/>
      <c r="AT1" s="1824"/>
      <c r="AU1" s="1824"/>
      <c r="AV1" s="1824"/>
      <c r="AW1" s="1824"/>
    </row>
    <row r="2" spans="1:51" ht="24" customHeight="1" x14ac:dyDescent="0.15">
      <c r="A2" s="1821" t="s">
        <v>395</v>
      </c>
      <c r="B2" s="1822" t="s">
        <v>396</v>
      </c>
      <c r="C2" s="1822" t="s">
        <v>397</v>
      </c>
      <c r="D2" s="1822" t="s">
        <v>398</v>
      </c>
      <c r="E2" s="1822" t="s">
        <v>399</v>
      </c>
      <c r="F2" s="1822" t="s">
        <v>400</v>
      </c>
      <c r="G2" s="1822" t="s">
        <v>401</v>
      </c>
      <c r="H2" s="1822" t="s">
        <v>402</v>
      </c>
      <c r="I2" s="1822" t="s">
        <v>403</v>
      </c>
      <c r="J2" s="1822" t="s">
        <v>405</v>
      </c>
      <c r="K2" s="1822" t="s">
        <v>406</v>
      </c>
      <c r="L2" s="1822" t="s">
        <v>407</v>
      </c>
      <c r="M2" s="1822" t="s">
        <v>408</v>
      </c>
      <c r="N2" s="1822"/>
      <c r="O2" s="1822"/>
      <c r="P2" s="1822"/>
      <c r="Q2" s="1822" t="s">
        <v>409</v>
      </c>
      <c r="R2" s="1822"/>
      <c r="S2" s="1822"/>
      <c r="T2" s="1822"/>
      <c r="U2" s="1822" t="s">
        <v>410</v>
      </c>
      <c r="V2" s="1826" t="s">
        <v>91</v>
      </c>
      <c r="W2" s="1826"/>
      <c r="X2" s="1826"/>
      <c r="Y2" s="1826"/>
      <c r="Z2" s="1826"/>
      <c r="AA2" s="1826"/>
      <c r="AB2" s="1826"/>
      <c r="AC2" s="1822" t="s">
        <v>411</v>
      </c>
      <c r="AD2" s="1822"/>
      <c r="AE2" s="1822" t="s">
        <v>412</v>
      </c>
      <c r="AF2" s="1822"/>
      <c r="AG2" s="1822"/>
      <c r="AH2" s="1822"/>
      <c r="AI2" s="1822"/>
      <c r="AJ2" s="1825"/>
      <c r="AK2" s="1822" t="s">
        <v>413</v>
      </c>
      <c r="AL2" s="1825"/>
      <c r="AM2" s="1825"/>
      <c r="AN2" s="1825"/>
      <c r="AO2" s="1825"/>
      <c r="AP2" s="1825"/>
      <c r="AQ2" s="1825"/>
      <c r="AR2" s="1825"/>
      <c r="AS2" s="1825"/>
      <c r="AT2" s="1825"/>
      <c r="AU2" s="1825"/>
      <c r="AV2" s="1825"/>
      <c r="AW2" s="1822" t="s">
        <v>414</v>
      </c>
    </row>
    <row r="3" spans="1:51" ht="24" hidden="1" customHeight="1" x14ac:dyDescent="0.15">
      <c r="A3" s="1821"/>
      <c r="B3" s="1822"/>
      <c r="C3" s="1822"/>
      <c r="D3" s="1822"/>
      <c r="E3" s="1822"/>
      <c r="F3" s="1822"/>
      <c r="G3" s="1822"/>
      <c r="H3" s="1822"/>
      <c r="I3" s="1822"/>
      <c r="J3" s="1822"/>
      <c r="K3" s="1822"/>
      <c r="L3" s="1822"/>
      <c r="M3" s="1822" t="s">
        <v>471</v>
      </c>
      <c r="N3" s="1825"/>
      <c r="O3" s="1825"/>
      <c r="P3" s="1825"/>
      <c r="Q3" s="1822" t="s">
        <v>472</v>
      </c>
      <c r="R3" s="1822" t="s">
        <v>473</v>
      </c>
      <c r="S3" s="1822" t="s">
        <v>474</v>
      </c>
      <c r="T3" s="1822" t="s">
        <v>475</v>
      </c>
      <c r="U3" s="1822"/>
      <c r="V3" s="1827"/>
      <c r="W3" s="1827"/>
      <c r="X3" s="1827"/>
      <c r="Y3" s="1827"/>
      <c r="Z3" s="1827"/>
      <c r="AA3" s="1827"/>
      <c r="AB3" s="1827"/>
      <c r="AC3" s="1822" t="s">
        <v>476</v>
      </c>
      <c r="AD3" s="1822" t="s">
        <v>477</v>
      </c>
      <c r="AE3" s="1822" t="s">
        <v>478</v>
      </c>
      <c r="AF3" s="1822"/>
      <c r="AG3" s="1822" t="s">
        <v>479</v>
      </c>
      <c r="AH3" s="1825"/>
      <c r="AI3" s="1825"/>
      <c r="AJ3" s="1825" t="s">
        <v>480</v>
      </c>
      <c r="AK3" s="1822" t="s">
        <v>481</v>
      </c>
      <c r="AL3" s="1825"/>
      <c r="AM3" s="1825"/>
      <c r="AN3" s="1825"/>
      <c r="AO3" s="1825"/>
      <c r="AP3" s="1822" t="s">
        <v>482</v>
      </c>
      <c r="AQ3" s="1825"/>
      <c r="AR3" s="1825"/>
      <c r="AS3" s="1825"/>
      <c r="AT3" s="1825"/>
      <c r="AU3" s="1822" t="s">
        <v>167</v>
      </c>
      <c r="AV3" s="1825"/>
      <c r="AW3" s="1825"/>
    </row>
    <row r="4" spans="1:51" ht="24" hidden="1" customHeight="1" x14ac:dyDescent="0.15">
      <c r="A4" s="1821"/>
      <c r="B4" s="1822"/>
      <c r="C4" s="1822"/>
      <c r="D4" s="1822"/>
      <c r="E4" s="1822"/>
      <c r="F4" s="1822"/>
      <c r="G4" s="1822"/>
      <c r="H4" s="1822"/>
      <c r="I4" s="1822"/>
      <c r="J4" s="1822"/>
      <c r="K4" s="1822"/>
      <c r="L4" s="1822"/>
      <c r="M4" s="330" t="s">
        <v>168</v>
      </c>
      <c r="N4" s="330" t="s">
        <v>157</v>
      </c>
      <c r="O4" s="330" t="s">
        <v>158</v>
      </c>
      <c r="P4" s="330" t="s">
        <v>143</v>
      </c>
      <c r="Q4" s="1822"/>
      <c r="R4" s="1822"/>
      <c r="S4" s="1822"/>
      <c r="T4" s="1822"/>
      <c r="U4" s="1822"/>
      <c r="V4" s="1828"/>
      <c r="W4" s="1828"/>
      <c r="X4" s="1828"/>
      <c r="Y4" s="1828"/>
      <c r="Z4" s="1828"/>
      <c r="AA4" s="1828"/>
      <c r="AB4" s="1828"/>
      <c r="AC4" s="1822"/>
      <c r="AD4" s="1822"/>
      <c r="AE4" s="330" t="s">
        <v>170</v>
      </c>
      <c r="AF4" s="330" t="s">
        <v>171</v>
      </c>
      <c r="AG4" s="330" t="s">
        <v>170</v>
      </c>
      <c r="AH4" s="330" t="s">
        <v>172</v>
      </c>
      <c r="AI4" s="330" t="s">
        <v>171</v>
      </c>
      <c r="AJ4" s="1825"/>
      <c r="AK4" s="331" t="s">
        <v>173</v>
      </c>
      <c r="AL4" s="330" t="s">
        <v>174</v>
      </c>
      <c r="AM4" s="330" t="s">
        <v>143</v>
      </c>
      <c r="AN4" s="330" t="s">
        <v>175</v>
      </c>
      <c r="AO4" s="330" t="s">
        <v>176</v>
      </c>
      <c r="AP4" s="330" t="s">
        <v>173</v>
      </c>
      <c r="AQ4" s="330" t="s">
        <v>174</v>
      </c>
      <c r="AR4" s="330" t="s">
        <v>143</v>
      </c>
      <c r="AS4" s="330" t="s">
        <v>175</v>
      </c>
      <c r="AT4" s="330" t="s">
        <v>176</v>
      </c>
      <c r="AU4" s="330" t="s">
        <v>173</v>
      </c>
      <c r="AV4" s="330" t="s">
        <v>174</v>
      </c>
      <c r="AW4" s="1825"/>
    </row>
    <row r="5" spans="1:51" s="1091" customFormat="1" ht="24" hidden="1" customHeight="1" x14ac:dyDescent="0.2">
      <c r="A5" s="1084"/>
      <c r="B5" s="1085" t="s">
        <v>48</v>
      </c>
      <c r="C5" s="1086" t="s">
        <v>1</v>
      </c>
      <c r="D5" s="282"/>
      <c r="E5" s="1087">
        <f>COUNTA(E7,E9,E11,E13:E14,E16:E18,E20:E21,E23:E24,E26:E26,E28,E29,E31:E32,E34)</f>
        <v>18</v>
      </c>
      <c r="F5" s="282"/>
      <c r="G5" s="282"/>
      <c r="H5" s="282"/>
      <c r="I5" s="282"/>
      <c r="J5" s="1088">
        <f>SUM(J7,J9,J11,J13:J14,J16:J18,J20:J21,J23:J24,J26:J26,J28:J29,J31:J32,J34)</f>
        <v>1148582</v>
      </c>
      <c r="K5" s="1088">
        <f>SUM(K7,K9,K11,K13:K14,K16:K18,K20:K21,K23:K24,K26:K26,K28:K29,K31:K32,K34)</f>
        <v>20082.36</v>
      </c>
      <c r="L5" s="1088">
        <f>SUM(L7,L9,L11,L13:L14,L16:L18,L20:L21,L23:L24,L26:L26,L28:L29,L31:L32,L34)</f>
        <v>28462.239999999998</v>
      </c>
      <c r="M5" s="282"/>
      <c r="N5" s="1088"/>
      <c r="O5" s="1088"/>
      <c r="P5" s="1088"/>
      <c r="Q5" s="282"/>
      <c r="R5" s="1088"/>
      <c r="S5" s="282"/>
      <c r="T5" s="282"/>
      <c r="U5" s="1086"/>
      <c r="V5" s="282"/>
      <c r="W5" s="282"/>
      <c r="X5" s="282"/>
      <c r="Y5" s="282"/>
      <c r="Z5" s="282"/>
      <c r="AA5" s="282"/>
      <c r="AB5" s="1089"/>
      <c r="AC5" s="1086"/>
      <c r="AD5" s="1086"/>
      <c r="AE5" s="282"/>
      <c r="AF5" s="282"/>
      <c r="AG5" s="282"/>
      <c r="AH5" s="282"/>
      <c r="AI5" s="282"/>
      <c r="AJ5" s="1090"/>
      <c r="AK5" s="1090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1090"/>
    </row>
    <row r="6" spans="1:51" s="1091" customFormat="1" ht="24" hidden="1" customHeight="1" x14ac:dyDescent="0.2">
      <c r="A6" s="1092"/>
      <c r="B6" s="1093" t="s">
        <v>2363</v>
      </c>
      <c r="C6" s="1094" t="s">
        <v>2217</v>
      </c>
      <c r="D6" s="1086"/>
      <c r="E6" s="1087">
        <f>COUNTA(E7)</f>
        <v>1</v>
      </c>
      <c r="F6" s="1086"/>
      <c r="G6" s="1086"/>
      <c r="H6" s="1086"/>
      <c r="I6" s="1095"/>
      <c r="J6" s="1088">
        <f>SUM(J7)</f>
        <v>183879</v>
      </c>
      <c r="K6" s="1088">
        <f>SUM(K7)</f>
        <v>0</v>
      </c>
      <c r="L6" s="1088">
        <f>SUM(L7)</f>
        <v>0</v>
      </c>
      <c r="M6" s="1086"/>
      <c r="N6" s="1088">
        <f>SUM(N7)</f>
        <v>70</v>
      </c>
      <c r="O6" s="1088">
        <f>SUM(O7)</f>
        <v>105</v>
      </c>
      <c r="P6" s="1088">
        <f>SUM(P7)</f>
        <v>7350</v>
      </c>
      <c r="Q6" s="1096"/>
      <c r="R6" s="1088">
        <f>SUM(R7)</f>
        <v>0</v>
      </c>
      <c r="S6" s="282"/>
      <c r="T6" s="1086"/>
      <c r="U6" s="1088"/>
      <c r="V6" s="1088"/>
      <c r="W6" s="1088"/>
      <c r="X6" s="1088"/>
      <c r="Y6" s="1088"/>
      <c r="Z6" s="1088"/>
      <c r="AA6" s="1088"/>
      <c r="AB6" s="1088"/>
      <c r="AC6" s="1086"/>
      <c r="AD6" s="1086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1097"/>
      <c r="AW6" s="1090"/>
      <c r="AY6" s="1652" t="s">
        <v>20755</v>
      </c>
    </row>
    <row r="7" spans="1:51" s="333" customFormat="1" ht="24" hidden="1" customHeight="1" x14ac:dyDescent="0.2">
      <c r="A7" s="332"/>
      <c r="B7" s="272"/>
      <c r="C7" s="335" t="s">
        <v>345</v>
      </c>
      <c r="D7" s="119"/>
      <c r="E7" s="119" t="s">
        <v>949</v>
      </c>
      <c r="F7" s="119" t="s">
        <v>718</v>
      </c>
      <c r="G7" s="119"/>
      <c r="H7" s="119" t="s">
        <v>718</v>
      </c>
      <c r="I7" s="123"/>
      <c r="J7" s="121">
        <v>183879</v>
      </c>
      <c r="K7" s="121"/>
      <c r="L7" s="121"/>
      <c r="M7" s="119" t="s">
        <v>310</v>
      </c>
      <c r="N7" s="121">
        <v>70</v>
      </c>
      <c r="O7" s="121">
        <v>105</v>
      </c>
      <c r="P7" s="121">
        <v>7350</v>
      </c>
      <c r="Q7" s="121"/>
      <c r="R7" s="121" t="s">
        <v>417</v>
      </c>
      <c r="S7" s="123"/>
      <c r="T7" s="119" t="s">
        <v>417</v>
      </c>
      <c r="U7" s="119">
        <v>1984</v>
      </c>
      <c r="V7" s="121"/>
      <c r="W7" s="121"/>
      <c r="X7" s="121"/>
      <c r="Y7" s="121"/>
      <c r="Z7" s="121"/>
      <c r="AA7" s="121"/>
      <c r="AB7" s="126">
        <v>2348</v>
      </c>
      <c r="AC7" s="119"/>
      <c r="AD7" s="119"/>
      <c r="AE7" s="123"/>
      <c r="AF7" s="123"/>
      <c r="AG7" s="123"/>
      <c r="AH7" s="123"/>
      <c r="AI7" s="123"/>
      <c r="AJ7" s="124"/>
      <c r="AK7" s="124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4" t="s">
        <v>950</v>
      </c>
      <c r="AY7" s="1652" t="s">
        <v>20756</v>
      </c>
    </row>
    <row r="8" spans="1:51" s="1091" customFormat="1" ht="24" hidden="1" customHeight="1" x14ac:dyDescent="0.2">
      <c r="A8" s="1092"/>
      <c r="B8" s="1093" t="s">
        <v>2364</v>
      </c>
      <c r="C8" s="1086" t="s">
        <v>2365</v>
      </c>
      <c r="D8" s="1086"/>
      <c r="E8" s="1087">
        <f>COUNTA(E9)</f>
        <v>1</v>
      </c>
      <c r="F8" s="1086"/>
      <c r="G8" s="1086"/>
      <c r="H8" s="1086"/>
      <c r="I8" s="1095"/>
      <c r="J8" s="1088">
        <f>SUM(J9)</f>
        <v>18310</v>
      </c>
      <c r="K8" s="1088">
        <f>SUM(K9)</f>
        <v>1227</v>
      </c>
      <c r="L8" s="1088">
        <f>SUM(L9)</f>
        <v>1898</v>
      </c>
      <c r="M8" s="1086"/>
      <c r="N8" s="1088">
        <f>SUM(N9)</f>
        <v>71</v>
      </c>
      <c r="O8" s="1088">
        <f>SUM(O9)</f>
        <v>108</v>
      </c>
      <c r="P8" s="1088">
        <f>SUM(P9)</f>
        <v>15158</v>
      </c>
      <c r="Q8" s="1096"/>
      <c r="R8" s="1088">
        <f>SUM(R9)</f>
        <v>2612</v>
      </c>
      <c r="S8" s="282"/>
      <c r="T8" s="1086"/>
      <c r="U8" s="1088"/>
      <c r="V8" s="1088"/>
      <c r="W8" s="1088"/>
      <c r="X8" s="1088"/>
      <c r="Y8" s="1088"/>
      <c r="Z8" s="1088"/>
      <c r="AA8" s="1088"/>
      <c r="AB8" s="1088"/>
      <c r="AC8" s="1086"/>
      <c r="AD8" s="1086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1097"/>
      <c r="AW8" s="1090"/>
      <c r="AY8" s="1652" t="s">
        <v>20757</v>
      </c>
    </row>
    <row r="9" spans="1:51" s="333" customFormat="1" ht="24" hidden="1" customHeight="1" x14ac:dyDescent="0.2">
      <c r="A9" s="334" t="s">
        <v>272</v>
      </c>
      <c r="B9" s="272"/>
      <c r="C9" s="119" t="s">
        <v>794</v>
      </c>
      <c r="D9" s="119" t="s">
        <v>799</v>
      </c>
      <c r="E9" s="119" t="s">
        <v>951</v>
      </c>
      <c r="F9" s="119" t="s">
        <v>637</v>
      </c>
      <c r="G9" s="119" t="s">
        <v>952</v>
      </c>
      <c r="H9" s="119" t="s">
        <v>2231</v>
      </c>
      <c r="I9" s="336"/>
      <c r="J9" s="121">
        <v>18310</v>
      </c>
      <c r="K9" s="121">
        <v>1227</v>
      </c>
      <c r="L9" s="121">
        <v>1898</v>
      </c>
      <c r="M9" s="119" t="s">
        <v>310</v>
      </c>
      <c r="N9" s="121">
        <v>71</v>
      </c>
      <c r="O9" s="121">
        <v>108</v>
      </c>
      <c r="P9" s="121">
        <v>15158</v>
      </c>
      <c r="Q9" s="337">
        <v>2597</v>
      </c>
      <c r="R9" s="121">
        <v>2612</v>
      </c>
      <c r="S9" s="123" t="s">
        <v>499</v>
      </c>
      <c r="T9" s="119" t="s">
        <v>500</v>
      </c>
      <c r="U9" s="119">
        <v>2002</v>
      </c>
      <c r="V9" s="121"/>
      <c r="W9" s="121"/>
      <c r="X9" s="121"/>
      <c r="Y9" s="121"/>
      <c r="Z9" s="121"/>
      <c r="AA9" s="121"/>
      <c r="AB9" s="121">
        <v>13588</v>
      </c>
      <c r="AC9" s="119"/>
      <c r="AD9" s="119"/>
      <c r="AE9" s="123">
        <v>1</v>
      </c>
      <c r="AF9" s="123">
        <v>72</v>
      </c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Y9" s="1652" t="s">
        <v>20758</v>
      </c>
    </row>
    <row r="10" spans="1:51" s="1091" customFormat="1" ht="24" hidden="1" customHeight="1" x14ac:dyDescent="0.2">
      <c r="A10" s="1092"/>
      <c r="B10" s="1093" t="s">
        <v>289</v>
      </c>
      <c r="C10" s="1086" t="s">
        <v>2217</v>
      </c>
      <c r="D10" s="1086"/>
      <c r="E10" s="1087">
        <f>COUNTA(E11)</f>
        <v>1</v>
      </c>
      <c r="F10" s="1086"/>
      <c r="G10" s="1086"/>
      <c r="H10" s="1086"/>
      <c r="I10" s="1095"/>
      <c r="J10" s="1088">
        <f>SUM(J11)</f>
        <v>50760</v>
      </c>
      <c r="K10" s="1088">
        <f>SUM(K11)</f>
        <v>297</v>
      </c>
      <c r="L10" s="1088">
        <f>SUM(L11)</f>
        <v>297</v>
      </c>
      <c r="M10" s="1088"/>
      <c r="N10" s="1088">
        <f>SUM(N11)</f>
        <v>72</v>
      </c>
      <c r="O10" s="1088">
        <f>SUM(O11)</f>
        <v>108</v>
      </c>
      <c r="P10" s="1088">
        <f>SUM(P11)</f>
        <v>7776</v>
      </c>
      <c r="Q10" s="1096"/>
      <c r="R10" s="1088">
        <f>SUM(R11)</f>
        <v>1560</v>
      </c>
      <c r="S10" s="282"/>
      <c r="T10" s="1086"/>
      <c r="U10" s="1088"/>
      <c r="V10" s="1088"/>
      <c r="W10" s="1088"/>
      <c r="X10" s="1088"/>
      <c r="Y10" s="1088"/>
      <c r="Z10" s="1088"/>
      <c r="AA10" s="1088"/>
      <c r="AB10" s="1088"/>
      <c r="AC10" s="1086"/>
      <c r="AD10" s="1086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1097"/>
      <c r="AW10" s="1090"/>
      <c r="AY10" s="1652" t="s">
        <v>20759</v>
      </c>
    </row>
    <row r="11" spans="1:51" s="333" customFormat="1" ht="24" hidden="1" customHeight="1" x14ac:dyDescent="0.2">
      <c r="A11" s="334"/>
      <c r="B11" s="314"/>
      <c r="C11" s="119" t="s">
        <v>2223</v>
      </c>
      <c r="D11" s="119"/>
      <c r="E11" s="119" t="s">
        <v>2232</v>
      </c>
      <c r="F11" s="119" t="s">
        <v>2193</v>
      </c>
      <c r="G11" s="119"/>
      <c r="H11" s="119" t="s">
        <v>2233</v>
      </c>
      <c r="I11" s="336"/>
      <c r="J11" s="121">
        <v>50760</v>
      </c>
      <c r="K11" s="121">
        <v>297</v>
      </c>
      <c r="L11" s="121">
        <v>297</v>
      </c>
      <c r="M11" s="119" t="s">
        <v>2195</v>
      </c>
      <c r="N11" s="121">
        <v>72</v>
      </c>
      <c r="O11" s="121">
        <v>108</v>
      </c>
      <c r="P11" s="121">
        <v>7776</v>
      </c>
      <c r="Q11" s="337"/>
      <c r="R11" s="121">
        <v>1560</v>
      </c>
      <c r="S11" s="123"/>
      <c r="T11" s="119" t="s">
        <v>2234</v>
      </c>
      <c r="U11" s="119">
        <v>2001</v>
      </c>
      <c r="V11" s="121"/>
      <c r="W11" s="121"/>
      <c r="X11" s="121"/>
      <c r="Y11" s="121"/>
      <c r="Z11" s="121"/>
      <c r="AA11" s="121"/>
      <c r="AB11" s="121">
        <v>632</v>
      </c>
      <c r="AC11" s="119"/>
      <c r="AD11" s="119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Y11" s="1652" t="s">
        <v>20761</v>
      </c>
    </row>
    <row r="12" spans="1:51" s="1101" customFormat="1" ht="24" hidden="1" customHeight="1" x14ac:dyDescent="0.2">
      <c r="A12" s="641"/>
      <c r="B12" s="633" t="s">
        <v>16801</v>
      </c>
      <c r="C12" s="634" t="s">
        <v>16812</v>
      </c>
      <c r="D12" s="634"/>
      <c r="E12" s="642">
        <f>COUNTA(E13:E14)</f>
        <v>2</v>
      </c>
      <c r="F12" s="634"/>
      <c r="G12" s="634"/>
      <c r="H12" s="634"/>
      <c r="I12" s="1098"/>
      <c r="J12" s="635">
        <f>SUM(J13:J14)</f>
        <v>255935</v>
      </c>
      <c r="K12" s="635">
        <f>SUM(K13:K14)</f>
        <v>6414</v>
      </c>
      <c r="L12" s="635">
        <f>SUM(L13:L14)</f>
        <v>6762</v>
      </c>
      <c r="M12" s="634"/>
      <c r="N12" s="635">
        <f>SUM(N13:N14)</f>
        <v>122</v>
      </c>
      <c r="O12" s="635">
        <f>SUM(O13:O14)</f>
        <v>197.5</v>
      </c>
      <c r="P12" s="635">
        <f>SUM(P13:P14)</f>
        <v>12081.2</v>
      </c>
      <c r="Q12" s="1099"/>
      <c r="R12" s="635">
        <f>SUM(R13:R14)</f>
        <v>5138</v>
      </c>
      <c r="S12" s="636"/>
      <c r="T12" s="634"/>
      <c r="U12" s="635"/>
      <c r="V12" s="635"/>
      <c r="W12" s="635"/>
      <c r="X12" s="635"/>
      <c r="Y12" s="635"/>
      <c r="Z12" s="635"/>
      <c r="AA12" s="635"/>
      <c r="AB12" s="635"/>
      <c r="AC12" s="634"/>
      <c r="AD12" s="634"/>
      <c r="AE12" s="636"/>
      <c r="AF12" s="636"/>
      <c r="AG12" s="636"/>
      <c r="AH12" s="636"/>
      <c r="AI12" s="636"/>
      <c r="AJ12" s="636"/>
      <c r="AK12" s="636"/>
      <c r="AL12" s="636"/>
      <c r="AM12" s="636"/>
      <c r="AN12" s="636"/>
      <c r="AO12" s="636"/>
      <c r="AP12" s="636"/>
      <c r="AQ12" s="636"/>
      <c r="AR12" s="636"/>
      <c r="AS12" s="636"/>
      <c r="AT12" s="636"/>
      <c r="AU12" s="636"/>
      <c r="AV12" s="1100"/>
      <c r="AW12" s="638"/>
      <c r="AY12" s="1652" t="s">
        <v>20760</v>
      </c>
    </row>
    <row r="13" spans="1:51" s="620" customFormat="1" ht="24" hidden="1" customHeight="1" x14ac:dyDescent="0.2">
      <c r="A13" s="619"/>
      <c r="B13" s="122"/>
      <c r="C13" s="607" t="s">
        <v>12012</v>
      </c>
      <c r="D13" s="607"/>
      <c r="E13" s="607" t="s">
        <v>953</v>
      </c>
      <c r="F13" s="607" t="s">
        <v>654</v>
      </c>
      <c r="G13" s="607"/>
      <c r="H13" s="607" t="s">
        <v>894</v>
      </c>
      <c r="I13" s="616"/>
      <c r="J13" s="608">
        <v>13451</v>
      </c>
      <c r="K13" s="608">
        <v>239</v>
      </c>
      <c r="L13" s="608">
        <v>239</v>
      </c>
      <c r="M13" s="607" t="s">
        <v>310</v>
      </c>
      <c r="N13" s="608">
        <v>63</v>
      </c>
      <c r="O13" s="608">
        <v>101</v>
      </c>
      <c r="P13" s="608">
        <v>6388.2</v>
      </c>
      <c r="Q13" s="608"/>
      <c r="R13" s="608"/>
      <c r="S13" s="616"/>
      <c r="T13" s="607"/>
      <c r="U13" s="607">
        <v>2005</v>
      </c>
      <c r="V13" s="608"/>
      <c r="W13" s="608"/>
      <c r="X13" s="608"/>
      <c r="Y13" s="608"/>
      <c r="Z13" s="608"/>
      <c r="AA13" s="608"/>
      <c r="AB13" s="617">
        <v>1934</v>
      </c>
      <c r="AC13" s="607"/>
      <c r="AD13" s="607"/>
      <c r="AE13" s="616"/>
      <c r="AF13" s="616"/>
      <c r="AG13" s="616"/>
      <c r="AH13" s="616"/>
      <c r="AI13" s="616"/>
      <c r="AJ13" s="615"/>
      <c r="AK13" s="615"/>
      <c r="AL13" s="616"/>
      <c r="AM13" s="616"/>
      <c r="AN13" s="616"/>
      <c r="AO13" s="616"/>
      <c r="AP13" s="616"/>
      <c r="AQ13" s="616"/>
      <c r="AR13" s="616"/>
      <c r="AS13" s="616"/>
      <c r="AT13" s="616"/>
      <c r="AU13" s="616"/>
      <c r="AV13" s="616"/>
      <c r="AW13" s="615"/>
      <c r="AY13" s="1652" t="s">
        <v>20762</v>
      </c>
    </row>
    <row r="14" spans="1:51" s="620" customFormat="1" ht="24" hidden="1" customHeight="1" x14ac:dyDescent="0.2">
      <c r="A14" s="619"/>
      <c r="B14" s="611"/>
      <c r="C14" s="607" t="s">
        <v>891</v>
      </c>
      <c r="D14" s="607"/>
      <c r="E14" s="607" t="s">
        <v>10423</v>
      </c>
      <c r="F14" s="607" t="s">
        <v>654</v>
      </c>
      <c r="G14" s="607"/>
      <c r="H14" s="607" t="s">
        <v>894</v>
      </c>
      <c r="I14" s="616"/>
      <c r="J14" s="608">
        <v>242484</v>
      </c>
      <c r="K14" s="608">
        <v>6175</v>
      </c>
      <c r="L14" s="608">
        <v>6523</v>
      </c>
      <c r="M14" s="607" t="s">
        <v>310</v>
      </c>
      <c r="N14" s="608">
        <v>59</v>
      </c>
      <c r="O14" s="608">
        <v>96.5</v>
      </c>
      <c r="P14" s="608">
        <v>5693</v>
      </c>
      <c r="Q14" s="608"/>
      <c r="R14" s="608">
        <v>5138</v>
      </c>
      <c r="S14" s="616"/>
      <c r="T14" s="607"/>
      <c r="U14" s="607">
        <v>2014</v>
      </c>
      <c r="V14" s="608"/>
      <c r="W14" s="608"/>
      <c r="X14" s="608"/>
      <c r="Y14" s="608"/>
      <c r="Z14" s="608"/>
      <c r="AA14" s="608"/>
      <c r="AB14" s="617"/>
      <c r="AC14" s="607"/>
      <c r="AD14" s="607"/>
      <c r="AE14" s="616"/>
      <c r="AF14" s="616"/>
      <c r="AG14" s="616"/>
      <c r="AH14" s="616"/>
      <c r="AI14" s="616"/>
      <c r="AJ14" s="615"/>
      <c r="AK14" s="615"/>
      <c r="AL14" s="616"/>
      <c r="AM14" s="616"/>
      <c r="AN14" s="616"/>
      <c r="AO14" s="616"/>
      <c r="AP14" s="616"/>
      <c r="AQ14" s="616"/>
      <c r="AR14" s="616"/>
      <c r="AS14" s="616"/>
      <c r="AT14" s="616"/>
      <c r="AU14" s="616"/>
      <c r="AV14" s="616"/>
      <c r="AW14" s="615"/>
      <c r="AY14" s="1652" t="s">
        <v>20763</v>
      </c>
    </row>
    <row r="15" spans="1:51" s="1091" customFormat="1" ht="24" hidden="1" customHeight="1" x14ac:dyDescent="0.2">
      <c r="A15" s="1102" t="s">
        <v>178</v>
      </c>
      <c r="B15" s="988" t="s">
        <v>610</v>
      </c>
      <c r="C15" s="989" t="s">
        <v>2217</v>
      </c>
      <c r="D15" s="989"/>
      <c r="E15" s="861">
        <f>COUNTA(E16:E18)</f>
        <v>3</v>
      </c>
      <c r="F15" s="989"/>
      <c r="G15" s="989"/>
      <c r="H15" s="989"/>
      <c r="I15" s="990"/>
      <c r="J15" s="886">
        <f>SUM(J16:J18)</f>
        <v>23242</v>
      </c>
      <c r="K15" s="886">
        <f>SUM(K16:K18)</f>
        <v>866</v>
      </c>
      <c r="L15" s="886">
        <f>SUM(L16:L18)</f>
        <v>6475</v>
      </c>
      <c r="M15" s="989"/>
      <c r="N15" s="886">
        <f>SUM(N16:N18)</f>
        <v>146</v>
      </c>
      <c r="O15" s="886">
        <f>SUM(O16:O18)</f>
        <v>252</v>
      </c>
      <c r="P15" s="886">
        <f>SUM(P16:P18)</f>
        <v>12863</v>
      </c>
      <c r="Q15" s="991"/>
      <c r="R15" s="886">
        <f>SUM(R16:R18)</f>
        <v>3400</v>
      </c>
      <c r="S15" s="992"/>
      <c r="T15" s="989"/>
      <c r="U15" s="886"/>
      <c r="V15" s="886"/>
      <c r="W15" s="886"/>
      <c r="X15" s="886"/>
      <c r="Y15" s="886"/>
      <c r="Z15" s="886"/>
      <c r="AA15" s="886"/>
      <c r="AB15" s="886"/>
      <c r="AC15" s="989"/>
      <c r="AD15" s="989"/>
      <c r="AE15" s="992"/>
      <c r="AF15" s="992"/>
      <c r="AG15" s="992"/>
      <c r="AH15" s="992"/>
      <c r="AI15" s="992"/>
      <c r="AJ15" s="992"/>
      <c r="AK15" s="992"/>
      <c r="AL15" s="992"/>
      <c r="AM15" s="992"/>
      <c r="AN15" s="992"/>
      <c r="AO15" s="992"/>
      <c r="AP15" s="992"/>
      <c r="AQ15" s="992"/>
      <c r="AR15" s="992"/>
      <c r="AS15" s="992"/>
      <c r="AT15" s="992"/>
      <c r="AU15" s="992"/>
      <c r="AV15" s="993"/>
      <c r="AW15" s="994"/>
      <c r="AY15" s="1652" t="s">
        <v>20764</v>
      </c>
    </row>
    <row r="16" spans="1:51" s="333" customFormat="1" ht="24" hidden="1" customHeight="1" x14ac:dyDescent="0.2">
      <c r="A16" s="740"/>
      <c r="B16" s="122"/>
      <c r="C16" s="652" t="s">
        <v>3044</v>
      </c>
      <c r="D16" s="652" t="s">
        <v>9732</v>
      </c>
      <c r="E16" s="652" t="s">
        <v>4282</v>
      </c>
      <c r="F16" s="652" t="s">
        <v>3044</v>
      </c>
      <c r="G16" s="652"/>
      <c r="H16" s="652" t="s">
        <v>4401</v>
      </c>
      <c r="I16" s="737" t="s">
        <v>183</v>
      </c>
      <c r="J16" s="691">
        <v>3225</v>
      </c>
      <c r="K16" s="691"/>
      <c r="L16" s="691"/>
      <c r="M16" s="652" t="s">
        <v>4283</v>
      </c>
      <c r="N16" s="691">
        <v>30</v>
      </c>
      <c r="O16" s="691">
        <v>61</v>
      </c>
      <c r="P16" s="691">
        <v>1745</v>
      </c>
      <c r="Q16" s="738"/>
      <c r="R16" s="691"/>
      <c r="S16" s="653"/>
      <c r="T16" s="652"/>
      <c r="U16" s="652">
        <v>2007</v>
      </c>
      <c r="V16" s="691">
        <v>363</v>
      </c>
      <c r="W16" s="691" t="s">
        <v>9733</v>
      </c>
      <c r="X16" s="691"/>
      <c r="Y16" s="691"/>
      <c r="Z16" s="691"/>
      <c r="AA16" s="691"/>
      <c r="AB16" s="691">
        <v>478</v>
      </c>
      <c r="AC16" s="652"/>
      <c r="AD16" s="652"/>
      <c r="AE16" s="653"/>
      <c r="AF16" s="653"/>
      <c r="AG16" s="653"/>
      <c r="AH16" s="653"/>
      <c r="AI16" s="653"/>
      <c r="AJ16" s="653"/>
      <c r="AK16" s="653"/>
      <c r="AL16" s="653"/>
      <c r="AM16" s="653"/>
      <c r="AN16" s="653"/>
      <c r="AO16" s="653"/>
      <c r="AP16" s="653"/>
      <c r="AQ16" s="653"/>
      <c r="AR16" s="653"/>
      <c r="AS16" s="653"/>
      <c r="AT16" s="653"/>
      <c r="AU16" s="653"/>
      <c r="AV16" s="739"/>
      <c r="AW16" s="690"/>
      <c r="AY16" s="1652" t="s">
        <v>20765</v>
      </c>
    </row>
    <row r="17" spans="1:51" s="333" customFormat="1" ht="24" hidden="1" customHeight="1" x14ac:dyDescent="0.2">
      <c r="A17" s="740"/>
      <c r="B17" s="122"/>
      <c r="C17" s="652" t="s">
        <v>9734</v>
      </c>
      <c r="D17" s="652" t="s">
        <v>9735</v>
      </c>
      <c r="E17" s="652" t="s">
        <v>9736</v>
      </c>
      <c r="F17" s="691" t="s">
        <v>3032</v>
      </c>
      <c r="G17" s="691" t="s">
        <v>9737</v>
      </c>
      <c r="H17" s="691" t="s">
        <v>3037</v>
      </c>
      <c r="I17" s="653">
        <v>1</v>
      </c>
      <c r="J17" s="691">
        <v>13255</v>
      </c>
      <c r="K17" s="691">
        <v>866</v>
      </c>
      <c r="L17" s="691">
        <v>6475</v>
      </c>
      <c r="M17" s="653" t="s">
        <v>310</v>
      </c>
      <c r="N17" s="691">
        <v>58</v>
      </c>
      <c r="O17" s="691">
        <v>100</v>
      </c>
      <c r="P17" s="691">
        <v>5840</v>
      </c>
      <c r="Q17" s="691">
        <v>1993</v>
      </c>
      <c r="R17" s="691">
        <v>2500</v>
      </c>
      <c r="S17" s="691" t="s">
        <v>499</v>
      </c>
      <c r="T17" s="652" t="s">
        <v>500</v>
      </c>
      <c r="U17" s="652">
        <v>1997</v>
      </c>
      <c r="V17" s="691">
        <v>9</v>
      </c>
      <c r="W17" s="653"/>
      <c r="X17" s="338"/>
      <c r="Y17" s="338"/>
      <c r="Z17" s="338"/>
      <c r="AA17" s="338"/>
      <c r="AB17" s="652">
        <v>900</v>
      </c>
      <c r="AC17" s="652"/>
      <c r="AD17" s="338"/>
      <c r="AE17" s="338"/>
      <c r="AF17" s="338"/>
      <c r="AG17" s="338"/>
      <c r="AH17" s="338"/>
      <c r="AI17" s="338"/>
      <c r="AJ17" s="338"/>
      <c r="AK17" s="338"/>
      <c r="AL17" s="338"/>
      <c r="AM17" s="338"/>
      <c r="AN17" s="338"/>
      <c r="AO17" s="338"/>
      <c r="AP17" s="338"/>
      <c r="AQ17" s="338"/>
      <c r="AR17" s="338"/>
      <c r="AS17" s="338"/>
      <c r="AT17" s="338"/>
      <c r="AU17" s="338"/>
      <c r="AV17" s="338"/>
      <c r="AW17" s="741" t="s">
        <v>8205</v>
      </c>
      <c r="AY17" s="1652" t="s">
        <v>20766</v>
      </c>
    </row>
    <row r="18" spans="1:51" s="333" customFormat="1" ht="24" hidden="1" customHeight="1" x14ac:dyDescent="0.2">
      <c r="A18" s="740"/>
      <c r="B18" s="314"/>
      <c r="C18" s="652" t="s">
        <v>3101</v>
      </c>
      <c r="D18" s="652" t="s">
        <v>9592</v>
      </c>
      <c r="E18" s="652" t="s">
        <v>9738</v>
      </c>
      <c r="F18" s="652" t="s">
        <v>3101</v>
      </c>
      <c r="G18" s="652" t="s">
        <v>9737</v>
      </c>
      <c r="H18" s="652" t="s">
        <v>12566</v>
      </c>
      <c r="I18" s="737">
        <v>1</v>
      </c>
      <c r="J18" s="691">
        <v>6762</v>
      </c>
      <c r="K18" s="691"/>
      <c r="L18" s="691"/>
      <c r="M18" s="652" t="s">
        <v>310</v>
      </c>
      <c r="N18" s="691">
        <v>58</v>
      </c>
      <c r="O18" s="691">
        <v>91</v>
      </c>
      <c r="P18" s="691">
        <v>5278</v>
      </c>
      <c r="Q18" s="738">
        <v>1993</v>
      </c>
      <c r="R18" s="691">
        <v>900</v>
      </c>
      <c r="S18" s="653" t="s">
        <v>499</v>
      </c>
      <c r="T18" s="652" t="s">
        <v>500</v>
      </c>
      <c r="U18" s="652">
        <v>2007</v>
      </c>
      <c r="V18" s="691">
        <v>9</v>
      </c>
      <c r="W18" s="691"/>
      <c r="X18" s="691"/>
      <c r="Y18" s="691"/>
      <c r="Z18" s="691"/>
      <c r="AA18" s="691"/>
      <c r="AB18" s="691">
        <v>1100</v>
      </c>
      <c r="AC18" s="652"/>
      <c r="AD18" s="652"/>
      <c r="AE18" s="653"/>
      <c r="AF18" s="653"/>
      <c r="AG18" s="653"/>
      <c r="AH18" s="653"/>
      <c r="AI18" s="653"/>
      <c r="AJ18" s="653"/>
      <c r="AK18" s="653"/>
      <c r="AL18" s="653"/>
      <c r="AM18" s="653"/>
      <c r="AN18" s="653"/>
      <c r="AO18" s="653"/>
      <c r="AP18" s="653"/>
      <c r="AQ18" s="653"/>
      <c r="AR18" s="653"/>
      <c r="AS18" s="653"/>
      <c r="AT18" s="653"/>
      <c r="AU18" s="653"/>
      <c r="AV18" s="739"/>
      <c r="AW18" s="742"/>
      <c r="AY18" s="1652" t="s">
        <v>20767</v>
      </c>
    </row>
    <row r="19" spans="1:51" s="1091" customFormat="1" ht="24" hidden="1" customHeight="1" x14ac:dyDescent="0.2">
      <c r="A19" s="1103" t="s">
        <v>178</v>
      </c>
      <c r="B19" s="1104" t="s">
        <v>57</v>
      </c>
      <c r="C19" s="989" t="s">
        <v>2217</v>
      </c>
      <c r="D19" s="989"/>
      <c r="E19" s="861">
        <f>COUNTA(E20:E21)</f>
        <v>2</v>
      </c>
      <c r="F19" s="989"/>
      <c r="G19" s="989"/>
      <c r="H19" s="989"/>
      <c r="I19" s="989"/>
      <c r="J19" s="886">
        <f>SUM(J20:J21)</f>
        <v>38157</v>
      </c>
      <c r="K19" s="886">
        <f t="shared" ref="K19:L19" si="0">SUM(K20:K21)</f>
        <v>332.86</v>
      </c>
      <c r="L19" s="886">
        <f t="shared" si="0"/>
        <v>483.24</v>
      </c>
      <c r="M19" s="886"/>
      <c r="N19" s="886">
        <f t="shared" ref="N19:R19" si="1">SUM(N20:N21)</f>
        <v>135</v>
      </c>
      <c r="O19" s="886">
        <f t="shared" si="1"/>
        <v>207</v>
      </c>
      <c r="P19" s="886">
        <f t="shared" si="1"/>
        <v>17344</v>
      </c>
      <c r="Q19" s="886">
        <f t="shared" si="1"/>
        <v>1600</v>
      </c>
      <c r="R19" s="886">
        <f t="shared" si="1"/>
        <v>1600</v>
      </c>
      <c r="S19" s="989"/>
      <c r="T19" s="989"/>
      <c r="U19" s="989"/>
      <c r="V19" s="1105"/>
      <c r="W19" s="1105"/>
      <c r="X19" s="1105"/>
      <c r="Y19" s="1105"/>
      <c r="Z19" s="1105"/>
      <c r="AA19" s="1105"/>
      <c r="AB19" s="997">
        <f>SUM(AB20:AB21)</f>
        <v>9955</v>
      </c>
      <c r="AC19" s="989"/>
      <c r="AD19" s="989"/>
      <c r="AE19" s="989"/>
      <c r="AF19" s="989"/>
      <c r="AG19" s="989"/>
      <c r="AH19" s="989"/>
      <c r="AI19" s="989"/>
      <c r="AJ19" s="994"/>
      <c r="AK19" s="994"/>
      <c r="AL19" s="989"/>
      <c r="AM19" s="989"/>
      <c r="AN19" s="989"/>
      <c r="AO19" s="989"/>
      <c r="AP19" s="989"/>
      <c r="AQ19" s="989"/>
      <c r="AR19" s="989"/>
      <c r="AS19" s="989"/>
      <c r="AT19" s="989"/>
      <c r="AU19" s="989"/>
      <c r="AV19" s="989"/>
      <c r="AW19" s="994"/>
      <c r="AY19" s="1652" t="s">
        <v>20768</v>
      </c>
    </row>
    <row r="20" spans="1:51" s="333" customFormat="1" ht="24" hidden="1" customHeight="1" x14ac:dyDescent="0.2">
      <c r="A20" s="860"/>
      <c r="B20" s="600"/>
      <c r="C20" s="862" t="s">
        <v>690</v>
      </c>
      <c r="D20" s="859" t="s">
        <v>10586</v>
      </c>
      <c r="E20" s="827" t="s">
        <v>10587</v>
      </c>
      <c r="F20" s="859" t="s">
        <v>690</v>
      </c>
      <c r="G20" s="859" t="s">
        <v>690</v>
      </c>
      <c r="H20" s="859" t="s">
        <v>4449</v>
      </c>
      <c r="I20" s="738">
        <v>1</v>
      </c>
      <c r="J20" s="691">
        <v>21239</v>
      </c>
      <c r="K20" s="691">
        <v>151.86000000000001</v>
      </c>
      <c r="L20" s="691">
        <v>219.24</v>
      </c>
      <c r="M20" s="859" t="s">
        <v>310</v>
      </c>
      <c r="N20" s="691">
        <v>72</v>
      </c>
      <c r="O20" s="691">
        <v>102</v>
      </c>
      <c r="P20" s="691">
        <v>7344</v>
      </c>
      <c r="Q20" s="738">
        <v>800</v>
      </c>
      <c r="R20" s="691">
        <v>1000</v>
      </c>
      <c r="S20" s="859" t="s">
        <v>10588</v>
      </c>
      <c r="T20" s="859" t="s">
        <v>500</v>
      </c>
      <c r="U20" s="652" t="s">
        <v>10589</v>
      </c>
      <c r="V20" s="859" t="s">
        <v>10590</v>
      </c>
      <c r="W20" s="859" t="s">
        <v>10591</v>
      </c>
      <c r="X20" s="859"/>
      <c r="Y20" s="859"/>
      <c r="Z20" s="859"/>
      <c r="AA20" s="859"/>
      <c r="AB20" s="691">
        <v>1455</v>
      </c>
      <c r="AC20" s="859"/>
      <c r="AD20" s="859"/>
      <c r="AE20" s="859"/>
      <c r="AF20" s="859"/>
      <c r="AG20" s="859"/>
      <c r="AH20" s="859"/>
      <c r="AI20" s="859"/>
      <c r="AJ20" s="859"/>
      <c r="AK20" s="859" t="s">
        <v>3061</v>
      </c>
      <c r="AL20" s="691">
        <v>1</v>
      </c>
      <c r="AM20" s="691">
        <v>500</v>
      </c>
      <c r="AN20" s="859"/>
      <c r="AO20" s="859" t="s">
        <v>690</v>
      </c>
      <c r="AP20" s="859"/>
      <c r="AQ20" s="859"/>
      <c r="AR20" s="859"/>
      <c r="AS20" s="859"/>
      <c r="AT20" s="859"/>
      <c r="AU20" s="859"/>
      <c r="AV20" s="859"/>
      <c r="AW20" s="859"/>
      <c r="AY20" s="1653" t="s">
        <v>20769</v>
      </c>
    </row>
    <row r="21" spans="1:51" s="333" customFormat="1" ht="24" hidden="1" customHeight="1" x14ac:dyDescent="0.2">
      <c r="A21" s="860"/>
      <c r="B21" s="601"/>
      <c r="C21" s="862" t="s">
        <v>709</v>
      </c>
      <c r="D21" s="859" t="s">
        <v>10586</v>
      </c>
      <c r="E21" s="827" t="s">
        <v>10592</v>
      </c>
      <c r="F21" s="859" t="s">
        <v>709</v>
      </c>
      <c r="G21" s="859" t="s">
        <v>690</v>
      </c>
      <c r="H21" s="859" t="s">
        <v>325</v>
      </c>
      <c r="I21" s="738">
        <v>1</v>
      </c>
      <c r="J21" s="691">
        <v>16918</v>
      </c>
      <c r="K21" s="691">
        <v>181</v>
      </c>
      <c r="L21" s="691">
        <v>264</v>
      </c>
      <c r="M21" s="859" t="s">
        <v>310</v>
      </c>
      <c r="N21" s="691">
        <v>63</v>
      </c>
      <c r="O21" s="691">
        <v>105</v>
      </c>
      <c r="P21" s="691">
        <v>10000</v>
      </c>
      <c r="Q21" s="738">
        <v>800</v>
      </c>
      <c r="R21" s="691">
        <v>600</v>
      </c>
      <c r="S21" s="859" t="s">
        <v>10588</v>
      </c>
      <c r="T21" s="859" t="s">
        <v>500</v>
      </c>
      <c r="U21" s="652" t="s">
        <v>11724</v>
      </c>
      <c r="V21" s="859" t="s">
        <v>10590</v>
      </c>
      <c r="W21" s="859" t="s">
        <v>10591</v>
      </c>
      <c r="X21" s="859"/>
      <c r="Y21" s="859"/>
      <c r="Z21" s="859"/>
      <c r="AA21" s="859"/>
      <c r="AB21" s="691">
        <v>8500</v>
      </c>
      <c r="AC21" s="739"/>
      <c r="AD21" s="739"/>
      <c r="AE21" s="739"/>
      <c r="AF21" s="739"/>
      <c r="AG21" s="739"/>
      <c r="AH21" s="739"/>
      <c r="AI21" s="739"/>
      <c r="AJ21" s="739"/>
      <c r="AK21" s="739"/>
      <c r="AL21" s="739"/>
      <c r="AM21" s="739"/>
      <c r="AN21" s="739"/>
      <c r="AO21" s="739"/>
      <c r="AP21" s="739"/>
      <c r="AQ21" s="739"/>
      <c r="AR21" s="739"/>
      <c r="AS21" s="739"/>
      <c r="AT21" s="739"/>
      <c r="AU21" s="739"/>
      <c r="AV21" s="739"/>
      <c r="AW21" s="690"/>
      <c r="AY21" s="1653" t="s">
        <v>20770</v>
      </c>
    </row>
    <row r="22" spans="1:51" s="1091" customFormat="1" ht="24" hidden="1" customHeight="1" x14ac:dyDescent="0.2">
      <c r="A22" s="1103"/>
      <c r="B22" s="1104" t="s">
        <v>59</v>
      </c>
      <c r="C22" s="1106" t="s">
        <v>2217</v>
      </c>
      <c r="D22" s="1106"/>
      <c r="E22" s="861">
        <f>COUNTA(E23:E24)</f>
        <v>2</v>
      </c>
      <c r="F22" s="1106"/>
      <c r="G22" s="1106"/>
      <c r="H22" s="1106"/>
      <c r="I22" s="991"/>
      <c r="J22" s="886">
        <f>SUM(J23:J24)</f>
        <v>43662</v>
      </c>
      <c r="K22" s="886">
        <f>SUM(K23:K24)</f>
        <v>247.5</v>
      </c>
      <c r="L22" s="886">
        <f>SUM(L23:L24)</f>
        <v>1950</v>
      </c>
      <c r="M22" s="1106"/>
      <c r="N22" s="886">
        <f>SUM(N23:N24)</f>
        <v>118</v>
      </c>
      <c r="O22" s="886">
        <f>SUM(O23:O24)</f>
        <v>193.4</v>
      </c>
      <c r="P22" s="886">
        <f>SUM(P23:P24)</f>
        <v>25098</v>
      </c>
      <c r="Q22" s="991"/>
      <c r="R22" s="886">
        <f>SUM(R23:R24)</f>
        <v>1388</v>
      </c>
      <c r="S22" s="1106"/>
      <c r="T22" s="1106"/>
      <c r="U22" s="989"/>
      <c r="V22" s="1106"/>
      <c r="W22" s="1106"/>
      <c r="X22" s="1106"/>
      <c r="Y22" s="1106"/>
      <c r="Z22" s="1106"/>
      <c r="AA22" s="1106"/>
      <c r="AB22" s="886"/>
      <c r="AC22" s="993"/>
      <c r="AD22" s="993"/>
      <c r="AE22" s="993"/>
      <c r="AF22" s="993"/>
      <c r="AG22" s="993"/>
      <c r="AH22" s="993"/>
      <c r="AI22" s="993"/>
      <c r="AJ22" s="993"/>
      <c r="AK22" s="993"/>
      <c r="AL22" s="993"/>
      <c r="AM22" s="993"/>
      <c r="AN22" s="993"/>
      <c r="AO22" s="993"/>
      <c r="AP22" s="993"/>
      <c r="AQ22" s="993"/>
      <c r="AR22" s="993"/>
      <c r="AS22" s="993"/>
      <c r="AT22" s="993"/>
      <c r="AU22" s="993"/>
      <c r="AV22" s="993"/>
      <c r="AW22" s="994"/>
    </row>
    <row r="23" spans="1:51" s="333" customFormat="1" ht="24" hidden="1" customHeight="1" x14ac:dyDescent="0.2">
      <c r="A23" s="860"/>
      <c r="B23" s="600"/>
      <c r="C23" s="859" t="s">
        <v>16149</v>
      </c>
      <c r="D23" s="859"/>
      <c r="E23" s="654" t="s">
        <v>16535</v>
      </c>
      <c r="F23" s="859" t="s">
        <v>563</v>
      </c>
      <c r="G23" s="859"/>
      <c r="H23" s="859" t="s">
        <v>16536</v>
      </c>
      <c r="I23" s="738"/>
      <c r="J23" s="691">
        <v>12322</v>
      </c>
      <c r="K23" s="691"/>
      <c r="L23" s="691">
        <v>953</v>
      </c>
      <c r="M23" s="859" t="s">
        <v>2195</v>
      </c>
      <c r="N23" s="691">
        <v>55</v>
      </c>
      <c r="O23" s="691">
        <v>92</v>
      </c>
      <c r="P23" s="691">
        <v>12322</v>
      </c>
      <c r="Q23" s="738"/>
      <c r="R23" s="691">
        <v>388</v>
      </c>
      <c r="S23" s="859"/>
      <c r="T23" s="859" t="s">
        <v>2204</v>
      </c>
      <c r="U23" s="652">
        <v>2017</v>
      </c>
      <c r="V23" s="859"/>
      <c r="W23" s="859"/>
      <c r="X23" s="859"/>
      <c r="Y23" s="859"/>
      <c r="Z23" s="859"/>
      <c r="AA23" s="859"/>
      <c r="AB23" s="691"/>
      <c r="AC23" s="739"/>
      <c r="AD23" s="739"/>
      <c r="AE23" s="739"/>
      <c r="AF23" s="739"/>
      <c r="AG23" s="739"/>
      <c r="AH23" s="739"/>
      <c r="AI23" s="739"/>
      <c r="AJ23" s="739"/>
      <c r="AK23" s="739"/>
      <c r="AL23" s="739"/>
      <c r="AM23" s="739"/>
      <c r="AN23" s="739"/>
      <c r="AO23" s="739"/>
      <c r="AP23" s="739"/>
      <c r="AQ23" s="739"/>
      <c r="AR23" s="739"/>
      <c r="AS23" s="739"/>
      <c r="AT23" s="739"/>
      <c r="AU23" s="739"/>
      <c r="AV23" s="739"/>
      <c r="AW23" s="690" t="s">
        <v>16537</v>
      </c>
    </row>
    <row r="24" spans="1:51" s="333" customFormat="1" ht="24" hidden="1" customHeight="1" x14ac:dyDescent="0.2">
      <c r="A24" s="860"/>
      <c r="B24" s="314"/>
      <c r="C24" s="652" t="s">
        <v>779</v>
      </c>
      <c r="D24" s="652"/>
      <c r="E24" s="652" t="s">
        <v>954</v>
      </c>
      <c r="F24" s="652" t="s">
        <v>779</v>
      </c>
      <c r="G24" s="652"/>
      <c r="H24" s="652" t="s">
        <v>779</v>
      </c>
      <c r="I24" s="738"/>
      <c r="J24" s="691">
        <v>31340</v>
      </c>
      <c r="K24" s="691">
        <v>247.5</v>
      </c>
      <c r="L24" s="691">
        <v>997</v>
      </c>
      <c r="M24" s="652" t="s">
        <v>310</v>
      </c>
      <c r="N24" s="691">
        <v>63</v>
      </c>
      <c r="O24" s="691">
        <v>101.4</v>
      </c>
      <c r="P24" s="691">
        <v>12776</v>
      </c>
      <c r="Q24" s="738"/>
      <c r="R24" s="691">
        <v>1000</v>
      </c>
      <c r="S24" s="859"/>
      <c r="T24" s="652" t="s">
        <v>500</v>
      </c>
      <c r="U24" s="652">
        <v>2004</v>
      </c>
      <c r="V24" s="691"/>
      <c r="W24" s="691"/>
      <c r="X24" s="691"/>
      <c r="Y24" s="691"/>
      <c r="Z24" s="691"/>
      <c r="AA24" s="691"/>
      <c r="AB24" s="691">
        <v>5200</v>
      </c>
      <c r="AC24" s="859"/>
      <c r="AD24" s="859"/>
      <c r="AE24" s="859"/>
      <c r="AF24" s="859"/>
      <c r="AG24" s="859"/>
      <c r="AH24" s="859"/>
      <c r="AI24" s="859"/>
      <c r="AJ24" s="859"/>
      <c r="AK24" s="859"/>
      <c r="AL24" s="691"/>
      <c r="AM24" s="691"/>
      <c r="AN24" s="859"/>
      <c r="AO24" s="859"/>
      <c r="AP24" s="859"/>
      <c r="AQ24" s="859"/>
      <c r="AR24" s="859"/>
      <c r="AS24" s="859"/>
      <c r="AT24" s="859"/>
      <c r="AU24" s="859"/>
      <c r="AV24" s="859"/>
      <c r="AW24" s="859"/>
    </row>
    <row r="25" spans="1:51" s="1091" customFormat="1" ht="24" hidden="1" customHeight="1" x14ac:dyDescent="0.2">
      <c r="A25" s="1107" t="s">
        <v>178</v>
      </c>
      <c r="B25" s="988" t="s">
        <v>94</v>
      </c>
      <c r="C25" s="989" t="s">
        <v>2217</v>
      </c>
      <c r="D25" s="989"/>
      <c r="E25" s="861">
        <f>COUNTA(E26:E26)</f>
        <v>1</v>
      </c>
      <c r="F25" s="989"/>
      <c r="G25" s="989"/>
      <c r="H25" s="989"/>
      <c r="I25" s="991"/>
      <c r="J25" s="886">
        <f>SUM(J26:J26)</f>
        <v>14063</v>
      </c>
      <c r="K25" s="886">
        <f>SUM(K26:K26)</f>
        <v>655</v>
      </c>
      <c r="L25" s="886">
        <f>SUM(L26:L26)</f>
        <v>0</v>
      </c>
      <c r="M25" s="989"/>
      <c r="N25" s="886">
        <f>SUM(N26:N26)</f>
        <v>63</v>
      </c>
      <c r="O25" s="886">
        <f>SUM(O26:O26)</f>
        <v>103</v>
      </c>
      <c r="P25" s="886">
        <f>SUM(P26:P26)</f>
        <v>6489</v>
      </c>
      <c r="Q25" s="991"/>
      <c r="R25" s="886">
        <f>SUM(R26:R26)</f>
        <v>560</v>
      </c>
      <c r="S25" s="1106"/>
      <c r="T25" s="989"/>
      <c r="U25" s="989"/>
      <c r="V25" s="886"/>
      <c r="W25" s="886"/>
      <c r="X25" s="886"/>
      <c r="Y25" s="886"/>
      <c r="Z25" s="886"/>
      <c r="AA25" s="886"/>
      <c r="AB25" s="886"/>
      <c r="AC25" s="1106"/>
      <c r="AD25" s="1106"/>
      <c r="AE25" s="1106"/>
      <c r="AF25" s="1106"/>
      <c r="AG25" s="1106"/>
      <c r="AH25" s="1106"/>
      <c r="AI25" s="1106"/>
      <c r="AJ25" s="1106"/>
      <c r="AK25" s="1106"/>
      <c r="AL25" s="886"/>
      <c r="AM25" s="886"/>
      <c r="AN25" s="1106"/>
      <c r="AO25" s="1106"/>
      <c r="AP25" s="1106"/>
      <c r="AQ25" s="1106"/>
      <c r="AR25" s="1106"/>
      <c r="AS25" s="1106"/>
      <c r="AT25" s="1106"/>
      <c r="AU25" s="1106"/>
      <c r="AV25" s="1106"/>
      <c r="AW25" s="1106"/>
    </row>
    <row r="26" spans="1:51" s="333" customFormat="1" ht="24" customHeight="1" x14ac:dyDescent="0.2">
      <c r="A26" s="740"/>
      <c r="B26" s="314"/>
      <c r="C26" s="652" t="s">
        <v>1884</v>
      </c>
      <c r="D26" s="652"/>
      <c r="E26" s="652" t="s">
        <v>5267</v>
      </c>
      <c r="F26" s="652" t="s">
        <v>1884</v>
      </c>
      <c r="G26" s="652" t="s">
        <v>2160</v>
      </c>
      <c r="H26" s="652" t="s">
        <v>1884</v>
      </c>
      <c r="I26" s="937" t="s">
        <v>2161</v>
      </c>
      <c r="J26" s="691">
        <v>14063</v>
      </c>
      <c r="K26" s="691">
        <v>655</v>
      </c>
      <c r="L26" s="691" t="s">
        <v>417</v>
      </c>
      <c r="M26" s="652" t="s">
        <v>310</v>
      </c>
      <c r="N26" s="691">
        <v>63</v>
      </c>
      <c r="O26" s="691">
        <v>103</v>
      </c>
      <c r="P26" s="691">
        <v>6489</v>
      </c>
      <c r="Q26" s="738"/>
      <c r="R26" s="691">
        <v>560</v>
      </c>
      <c r="S26" s="653"/>
      <c r="T26" s="652" t="s">
        <v>500</v>
      </c>
      <c r="U26" s="652">
        <v>2013</v>
      </c>
      <c r="V26" s="691"/>
      <c r="W26" s="691"/>
      <c r="X26" s="691"/>
      <c r="Y26" s="691"/>
      <c r="Z26" s="691"/>
      <c r="AA26" s="691"/>
      <c r="AB26" s="691">
        <v>4600</v>
      </c>
      <c r="AC26" s="652"/>
      <c r="AD26" s="652"/>
      <c r="AE26" s="653"/>
      <c r="AF26" s="653"/>
      <c r="AG26" s="653"/>
      <c r="AH26" s="653"/>
      <c r="AI26" s="653"/>
      <c r="AJ26" s="653"/>
      <c r="AK26" s="653"/>
      <c r="AL26" s="653"/>
      <c r="AM26" s="653"/>
      <c r="AN26" s="653"/>
      <c r="AO26" s="653"/>
      <c r="AP26" s="653"/>
      <c r="AQ26" s="653"/>
      <c r="AR26" s="653"/>
      <c r="AS26" s="653"/>
      <c r="AT26" s="653"/>
      <c r="AU26" s="653"/>
      <c r="AV26" s="653"/>
      <c r="AW26" s="653"/>
    </row>
    <row r="27" spans="1:51" s="1111" customFormat="1" ht="24" hidden="1" customHeight="1" x14ac:dyDescent="0.2">
      <c r="A27" s="1108"/>
      <c r="B27" s="1109" t="s">
        <v>95</v>
      </c>
      <c r="C27" s="989" t="s">
        <v>2217</v>
      </c>
      <c r="D27" s="989"/>
      <c r="E27" s="861">
        <f>COUNTA(E28:E29)</f>
        <v>2</v>
      </c>
      <c r="F27" s="989"/>
      <c r="G27" s="989"/>
      <c r="H27" s="989"/>
      <c r="I27" s="1110"/>
      <c r="J27" s="886">
        <f>J28+J29</f>
        <v>266289</v>
      </c>
      <c r="K27" s="886">
        <f t="shared" ref="K27:L27" si="2">K28+K29</f>
        <v>2841</v>
      </c>
      <c r="L27" s="886">
        <f t="shared" si="2"/>
        <v>2841</v>
      </c>
      <c r="M27" s="989"/>
      <c r="N27" s="886"/>
      <c r="O27" s="886"/>
      <c r="P27" s="886"/>
      <c r="Q27" s="991"/>
      <c r="R27" s="886"/>
      <c r="S27" s="992"/>
      <c r="T27" s="989"/>
      <c r="U27" s="989"/>
      <c r="V27" s="886"/>
      <c r="W27" s="886"/>
      <c r="X27" s="886"/>
      <c r="Y27" s="886"/>
      <c r="Z27" s="886"/>
      <c r="AA27" s="886"/>
      <c r="AB27" s="886"/>
      <c r="AC27" s="989"/>
      <c r="AD27" s="989"/>
      <c r="AE27" s="992"/>
      <c r="AF27" s="992"/>
      <c r="AG27" s="992"/>
      <c r="AH27" s="992"/>
      <c r="AI27" s="992"/>
      <c r="AJ27" s="992"/>
      <c r="AK27" s="992"/>
      <c r="AL27" s="992"/>
      <c r="AM27" s="992"/>
      <c r="AN27" s="992"/>
      <c r="AO27" s="992"/>
      <c r="AP27" s="992"/>
      <c r="AQ27" s="992"/>
      <c r="AR27" s="992"/>
      <c r="AS27" s="992"/>
      <c r="AT27" s="992"/>
      <c r="AU27" s="992"/>
      <c r="AV27" s="992"/>
      <c r="AW27" s="992"/>
    </row>
    <row r="28" spans="1:51" s="953" customFormat="1" ht="24" hidden="1" customHeight="1" x14ac:dyDescent="0.2">
      <c r="A28" s="632"/>
      <c r="B28" s="122"/>
      <c r="C28" s="652" t="s">
        <v>17383</v>
      </c>
      <c r="D28" s="652"/>
      <c r="E28" s="652" t="s">
        <v>17391</v>
      </c>
      <c r="F28" s="652" t="s">
        <v>17383</v>
      </c>
      <c r="G28" s="652"/>
      <c r="H28" s="652" t="s">
        <v>17383</v>
      </c>
      <c r="I28" s="937"/>
      <c r="J28" s="691">
        <v>251442</v>
      </c>
      <c r="K28" s="691">
        <v>1617</v>
      </c>
      <c r="L28" s="691">
        <v>1617</v>
      </c>
      <c r="M28" s="652" t="s">
        <v>15708</v>
      </c>
      <c r="N28" s="691"/>
      <c r="O28" s="691"/>
      <c r="P28" s="691"/>
      <c r="Q28" s="738"/>
      <c r="R28" s="691"/>
      <c r="S28" s="653"/>
      <c r="T28" s="652" t="s">
        <v>15767</v>
      </c>
      <c r="U28" s="652">
        <v>2018</v>
      </c>
      <c r="V28" s="691"/>
      <c r="W28" s="691"/>
      <c r="X28" s="691"/>
      <c r="Y28" s="691"/>
      <c r="Z28" s="691"/>
      <c r="AA28" s="691"/>
      <c r="AB28" s="691">
        <v>1250</v>
      </c>
      <c r="AC28" s="652"/>
      <c r="AD28" s="652"/>
      <c r="AE28" s="653"/>
      <c r="AF28" s="653"/>
      <c r="AG28" s="653"/>
      <c r="AH28" s="653"/>
      <c r="AI28" s="653"/>
      <c r="AJ28" s="653"/>
      <c r="AK28" s="653"/>
      <c r="AL28" s="653"/>
      <c r="AM28" s="653"/>
      <c r="AN28" s="653"/>
      <c r="AO28" s="653"/>
      <c r="AP28" s="653"/>
      <c r="AQ28" s="653"/>
      <c r="AR28" s="653"/>
      <c r="AS28" s="653"/>
      <c r="AT28" s="653"/>
      <c r="AU28" s="653"/>
      <c r="AV28" s="653"/>
      <c r="AW28" s="653"/>
    </row>
    <row r="29" spans="1:51" s="953" customFormat="1" ht="24" hidden="1" customHeight="1" x14ac:dyDescent="0.2">
      <c r="A29" s="632"/>
      <c r="B29" s="122"/>
      <c r="C29" s="652" t="s">
        <v>16241</v>
      </c>
      <c r="D29" s="652"/>
      <c r="E29" s="652" t="s">
        <v>17392</v>
      </c>
      <c r="F29" s="652" t="s">
        <v>16241</v>
      </c>
      <c r="G29" s="652" t="s">
        <v>16241</v>
      </c>
      <c r="H29" s="652" t="s">
        <v>16241</v>
      </c>
      <c r="I29" s="937"/>
      <c r="J29" s="691">
        <v>14847</v>
      </c>
      <c r="K29" s="691">
        <v>1224</v>
      </c>
      <c r="L29" s="691">
        <v>1224</v>
      </c>
      <c r="M29" s="652" t="s">
        <v>2195</v>
      </c>
      <c r="N29" s="691">
        <v>70</v>
      </c>
      <c r="O29" s="691">
        <v>100</v>
      </c>
      <c r="P29" s="691">
        <v>14847</v>
      </c>
      <c r="Q29" s="738"/>
      <c r="R29" s="691">
        <v>200</v>
      </c>
      <c r="S29" s="653"/>
      <c r="T29" s="652" t="s">
        <v>2204</v>
      </c>
      <c r="U29" s="652">
        <v>2022</v>
      </c>
      <c r="V29" s="691"/>
      <c r="W29" s="691"/>
      <c r="X29" s="691"/>
      <c r="Y29" s="691"/>
      <c r="Z29" s="691"/>
      <c r="AA29" s="691"/>
      <c r="AB29" s="691">
        <v>3218</v>
      </c>
      <c r="AC29" s="652"/>
      <c r="AD29" s="652"/>
      <c r="AE29" s="653"/>
      <c r="AF29" s="653"/>
      <c r="AG29" s="653"/>
      <c r="AH29" s="653"/>
      <c r="AI29" s="653"/>
      <c r="AJ29" s="653"/>
      <c r="AK29" s="653"/>
      <c r="AL29" s="653"/>
      <c r="AM29" s="653"/>
      <c r="AN29" s="653"/>
      <c r="AO29" s="653"/>
      <c r="AP29" s="653"/>
      <c r="AQ29" s="653"/>
      <c r="AR29" s="653"/>
      <c r="AS29" s="653"/>
      <c r="AT29" s="653"/>
      <c r="AU29" s="653"/>
      <c r="AV29" s="653"/>
      <c r="AW29" s="653"/>
    </row>
    <row r="30" spans="1:51" s="333" customFormat="1" ht="24" hidden="1" customHeight="1" x14ac:dyDescent="0.2">
      <c r="A30" s="740"/>
      <c r="B30" s="988" t="s">
        <v>0</v>
      </c>
      <c r="C30" s="989" t="s">
        <v>2217</v>
      </c>
      <c r="D30" s="989"/>
      <c r="E30" s="861">
        <f>COUNTA(E31:E32)</f>
        <v>2</v>
      </c>
      <c r="F30" s="989"/>
      <c r="G30" s="989"/>
      <c r="H30" s="989"/>
      <c r="I30" s="990"/>
      <c r="J30" s="886">
        <f>SUM(J31:J32)</f>
        <v>221560</v>
      </c>
      <c r="K30" s="886">
        <f>SUM(K31:K32)</f>
        <v>5236</v>
      </c>
      <c r="L30" s="886">
        <f>SUM(L31:L32)</f>
        <v>5236</v>
      </c>
      <c r="M30" s="989"/>
      <c r="N30" s="886">
        <f>SUM(N31:N32)</f>
        <v>118</v>
      </c>
      <c r="O30" s="886">
        <f>SUM(O31:O32)</f>
        <v>190.8</v>
      </c>
      <c r="P30" s="886">
        <f>SUM(P31:P32)</f>
        <v>11289</v>
      </c>
      <c r="Q30" s="991"/>
      <c r="R30" s="886">
        <f>SUM(R31:R32)</f>
        <v>1000</v>
      </c>
      <c r="S30" s="992"/>
      <c r="T30" s="989"/>
      <c r="U30" s="989"/>
      <c r="V30" s="886"/>
      <c r="W30" s="886"/>
      <c r="X30" s="886"/>
      <c r="Y30" s="886"/>
      <c r="Z30" s="886"/>
      <c r="AA30" s="886"/>
      <c r="AB30" s="886"/>
      <c r="AC30" s="989"/>
      <c r="AD30" s="989"/>
      <c r="AE30" s="992"/>
      <c r="AF30" s="992"/>
      <c r="AG30" s="992"/>
      <c r="AH30" s="992"/>
      <c r="AI30" s="992"/>
      <c r="AJ30" s="992"/>
      <c r="AK30" s="992"/>
      <c r="AL30" s="992"/>
      <c r="AM30" s="992"/>
      <c r="AN30" s="992"/>
      <c r="AO30" s="992"/>
      <c r="AP30" s="992"/>
      <c r="AQ30" s="992"/>
      <c r="AR30" s="992"/>
      <c r="AS30" s="992"/>
      <c r="AT30" s="992"/>
      <c r="AU30" s="992"/>
      <c r="AV30" s="993"/>
      <c r="AW30" s="994"/>
    </row>
    <row r="31" spans="1:51" s="333" customFormat="1" ht="24" hidden="1" customHeight="1" x14ac:dyDescent="0.2">
      <c r="A31" s="740"/>
      <c r="B31" s="122"/>
      <c r="C31" s="625" t="s">
        <v>2154</v>
      </c>
      <c r="D31" s="625" t="s">
        <v>2158</v>
      </c>
      <c r="E31" s="625" t="s">
        <v>2159</v>
      </c>
      <c r="F31" s="625" t="s">
        <v>2154</v>
      </c>
      <c r="G31" s="625" t="s">
        <v>2160</v>
      </c>
      <c r="H31" s="625" t="s">
        <v>2154</v>
      </c>
      <c r="I31" s="995" t="s">
        <v>2161</v>
      </c>
      <c r="J31" s="626">
        <v>214934</v>
      </c>
      <c r="K31" s="626">
        <v>209</v>
      </c>
      <c r="L31" s="626">
        <v>209</v>
      </c>
      <c r="M31" s="625" t="s">
        <v>310</v>
      </c>
      <c r="N31" s="626">
        <v>63</v>
      </c>
      <c r="O31" s="626">
        <v>99.4</v>
      </c>
      <c r="P31" s="626">
        <v>6262</v>
      </c>
      <c r="Q31" s="876"/>
      <c r="R31" s="626">
        <v>1000</v>
      </c>
      <c r="S31" s="627" t="s">
        <v>499</v>
      </c>
      <c r="T31" s="625" t="s">
        <v>500</v>
      </c>
      <c r="U31" s="625">
        <v>2008</v>
      </c>
      <c r="V31" s="626">
        <v>2147</v>
      </c>
      <c r="W31" s="626"/>
      <c r="X31" s="626"/>
      <c r="Y31" s="626"/>
      <c r="Z31" s="626"/>
      <c r="AA31" s="626"/>
      <c r="AB31" s="626">
        <v>2707</v>
      </c>
      <c r="AC31" s="652"/>
      <c r="AD31" s="652"/>
      <c r="AE31" s="653"/>
      <c r="AF31" s="653"/>
      <c r="AG31" s="653"/>
      <c r="AH31" s="653"/>
      <c r="AI31" s="653"/>
      <c r="AJ31" s="653"/>
      <c r="AK31" s="653"/>
      <c r="AL31" s="653"/>
      <c r="AM31" s="653"/>
      <c r="AN31" s="653"/>
      <c r="AO31" s="653"/>
      <c r="AP31" s="653"/>
      <c r="AQ31" s="653"/>
      <c r="AR31" s="653"/>
      <c r="AS31" s="653"/>
      <c r="AT31" s="653"/>
      <c r="AU31" s="653"/>
      <c r="AV31" s="653"/>
      <c r="AW31" s="653"/>
    </row>
    <row r="32" spans="1:51" s="333" customFormat="1" ht="24" hidden="1" customHeight="1" x14ac:dyDescent="0.2">
      <c r="A32" s="740"/>
      <c r="B32" s="314"/>
      <c r="C32" s="652" t="s">
        <v>6272</v>
      </c>
      <c r="D32" s="652"/>
      <c r="E32" s="652" t="s">
        <v>10584</v>
      </c>
      <c r="F32" s="652" t="s">
        <v>6272</v>
      </c>
      <c r="G32" s="652"/>
      <c r="H32" s="652" t="s">
        <v>6272</v>
      </c>
      <c r="I32" s="937"/>
      <c r="J32" s="691">
        <v>6626</v>
      </c>
      <c r="K32" s="691">
        <v>5027</v>
      </c>
      <c r="L32" s="691">
        <v>5027</v>
      </c>
      <c r="M32" s="652" t="s">
        <v>310</v>
      </c>
      <c r="N32" s="691">
        <v>55</v>
      </c>
      <c r="O32" s="691">
        <v>91.4</v>
      </c>
      <c r="P32" s="691">
        <v>5027</v>
      </c>
      <c r="Q32" s="738"/>
      <c r="R32" s="691"/>
      <c r="S32" s="653"/>
      <c r="T32" s="652"/>
      <c r="U32" s="652">
        <v>2010</v>
      </c>
      <c r="V32" s="691"/>
      <c r="W32" s="691"/>
      <c r="X32" s="691"/>
      <c r="Y32" s="691"/>
      <c r="Z32" s="691"/>
      <c r="AA32" s="691"/>
      <c r="AB32" s="691">
        <v>998</v>
      </c>
      <c r="AC32" s="652"/>
      <c r="AD32" s="652"/>
      <c r="AE32" s="653"/>
      <c r="AF32" s="653"/>
      <c r="AG32" s="653"/>
      <c r="AH32" s="653"/>
      <c r="AI32" s="653"/>
      <c r="AJ32" s="653"/>
      <c r="AK32" s="653"/>
      <c r="AL32" s="653"/>
      <c r="AM32" s="653"/>
      <c r="AN32" s="653"/>
      <c r="AO32" s="653"/>
      <c r="AP32" s="653"/>
      <c r="AQ32" s="653"/>
      <c r="AR32" s="653"/>
      <c r="AS32" s="653"/>
      <c r="AT32" s="653"/>
      <c r="AU32" s="653"/>
      <c r="AV32" s="653"/>
      <c r="AW32" s="653"/>
    </row>
    <row r="33" spans="1:49" s="1091" customFormat="1" ht="24" hidden="1" customHeight="1" x14ac:dyDescent="0.2">
      <c r="A33" s="1092"/>
      <c r="B33" s="988" t="s">
        <v>60</v>
      </c>
      <c r="C33" s="1086" t="s">
        <v>2217</v>
      </c>
      <c r="D33" s="1086"/>
      <c r="E33" s="1087">
        <f>COUNTA(E34)</f>
        <v>1</v>
      </c>
      <c r="F33" s="1086"/>
      <c r="G33" s="1086"/>
      <c r="H33" s="1086"/>
      <c r="I33" s="1112"/>
      <c r="J33" s="1088">
        <f>SUM(J34)</f>
        <v>32725</v>
      </c>
      <c r="K33" s="1088">
        <f>SUM(K34)</f>
        <v>1966</v>
      </c>
      <c r="L33" s="1088">
        <f>SUM(L34)</f>
        <v>2520</v>
      </c>
      <c r="M33" s="1086"/>
      <c r="N33" s="1088">
        <f>SUM(N34)</f>
        <v>63</v>
      </c>
      <c r="O33" s="1088">
        <f>SUM(O34)</f>
        <v>101</v>
      </c>
      <c r="P33" s="1088">
        <f>SUM(P34)</f>
        <v>12726</v>
      </c>
      <c r="Q33" s="1096"/>
      <c r="R33" s="1088">
        <f>SUM(R34)</f>
        <v>2800</v>
      </c>
      <c r="S33" s="282"/>
      <c r="T33" s="1086"/>
      <c r="U33" s="1086"/>
      <c r="V33" s="1088"/>
      <c r="W33" s="1088"/>
      <c r="X33" s="1088"/>
      <c r="Y33" s="1088"/>
      <c r="Z33" s="1088"/>
      <c r="AA33" s="1088"/>
      <c r="AB33" s="1088"/>
      <c r="AC33" s="1086"/>
      <c r="AD33" s="1086"/>
      <c r="AE33" s="282"/>
      <c r="AF33" s="282"/>
      <c r="AG33" s="282"/>
      <c r="AH33" s="282"/>
      <c r="AI33" s="282"/>
      <c r="AJ33" s="282"/>
      <c r="AK33" s="282"/>
      <c r="AL33" s="282"/>
      <c r="AM33" s="282"/>
      <c r="AN33" s="282"/>
      <c r="AO33" s="282"/>
      <c r="AP33" s="282"/>
      <c r="AQ33" s="282"/>
      <c r="AR33" s="282"/>
      <c r="AS33" s="282"/>
      <c r="AT33" s="282"/>
      <c r="AU33" s="282"/>
      <c r="AV33" s="282"/>
      <c r="AW33" s="282"/>
    </row>
    <row r="34" spans="1:49" s="333" customFormat="1" ht="24" hidden="1" customHeight="1" x14ac:dyDescent="0.2">
      <c r="A34" s="334" t="s">
        <v>156</v>
      </c>
      <c r="B34" s="314"/>
      <c r="C34" s="119" t="s">
        <v>785</v>
      </c>
      <c r="D34" s="119" t="s">
        <v>955</v>
      </c>
      <c r="E34" s="119" t="s">
        <v>956</v>
      </c>
      <c r="F34" s="119" t="s">
        <v>785</v>
      </c>
      <c r="G34" s="119" t="s">
        <v>786</v>
      </c>
      <c r="H34" s="119" t="s">
        <v>10585</v>
      </c>
      <c r="I34" s="336"/>
      <c r="J34" s="121">
        <v>32725</v>
      </c>
      <c r="K34" s="121">
        <v>1966</v>
      </c>
      <c r="L34" s="121">
        <v>2520</v>
      </c>
      <c r="M34" s="119" t="s">
        <v>310</v>
      </c>
      <c r="N34" s="121">
        <v>63</v>
      </c>
      <c r="O34" s="121">
        <v>101</v>
      </c>
      <c r="P34" s="121">
        <v>12726</v>
      </c>
      <c r="Q34" s="337">
        <v>70</v>
      </c>
      <c r="R34" s="121">
        <v>2800</v>
      </c>
      <c r="S34" s="123" t="s">
        <v>185</v>
      </c>
      <c r="T34" s="119" t="s">
        <v>784</v>
      </c>
      <c r="U34" s="119">
        <v>2011</v>
      </c>
      <c r="V34" s="121" t="s">
        <v>957</v>
      </c>
      <c r="W34" s="121"/>
      <c r="X34" s="121"/>
      <c r="Y34" s="121"/>
      <c r="Z34" s="121"/>
      <c r="AA34" s="121"/>
      <c r="AB34" s="121">
        <v>7970</v>
      </c>
      <c r="AC34" s="119"/>
      <c r="AD34" s="119"/>
      <c r="AE34" s="123"/>
      <c r="AF34" s="123"/>
      <c r="AG34" s="123"/>
      <c r="AH34" s="123"/>
      <c r="AI34" s="123"/>
      <c r="AJ34" s="123"/>
      <c r="AK34" s="123" t="s">
        <v>958</v>
      </c>
      <c r="AL34" s="123" t="s">
        <v>959</v>
      </c>
      <c r="AM34" s="123">
        <v>1750</v>
      </c>
      <c r="AN34" s="123" t="s">
        <v>310</v>
      </c>
      <c r="AO34" s="123" t="s">
        <v>960</v>
      </c>
      <c r="AP34" s="123"/>
      <c r="AQ34" s="123"/>
      <c r="AR34" s="123"/>
      <c r="AS34" s="123"/>
      <c r="AT34" s="123"/>
      <c r="AU34" s="123"/>
      <c r="AV34" s="123"/>
      <c r="AW34" s="123" t="s">
        <v>792</v>
      </c>
    </row>
  </sheetData>
  <autoFilter ref="A2:AY34" xr:uid="{2CD74D97-1D0D-4371-B243-95B2555C2E2A}">
    <filterColumn colId="2">
      <filters>
        <filter val="아산시"/>
        <filter val="천안시"/>
      </filters>
    </filterColumn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8" showButton="0"/>
    <filterColumn colId="30" showButton="0"/>
    <filterColumn colId="31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</autoFilter>
  <mergeCells count="35">
    <mergeCell ref="AK3:AO3"/>
    <mergeCell ref="AC3:AC4"/>
    <mergeCell ref="AW2:AW4"/>
    <mergeCell ref="AE2:AJ2"/>
    <mergeCell ref="L2:L4"/>
    <mergeCell ref="M2:P2"/>
    <mergeCell ref="M3:P3"/>
    <mergeCell ref="S3:S4"/>
    <mergeCell ref="AJ3:AJ4"/>
    <mergeCell ref="F2:F4"/>
    <mergeCell ref="G2:G4"/>
    <mergeCell ref="B1:E1"/>
    <mergeCell ref="H2:H4"/>
    <mergeCell ref="I2:I4"/>
    <mergeCell ref="J2:J4"/>
    <mergeCell ref="K2:K4"/>
    <mergeCell ref="T1:AW1"/>
    <mergeCell ref="AP3:AT3"/>
    <mergeCell ref="AU3:AV3"/>
    <mergeCell ref="AE3:AF3"/>
    <mergeCell ref="AG3:AI3"/>
    <mergeCell ref="AK2:AV2"/>
    <mergeCell ref="AC2:AD2"/>
    <mergeCell ref="V2:AB4"/>
    <mergeCell ref="AD3:AD4"/>
    <mergeCell ref="Q2:T2"/>
    <mergeCell ref="U2:U4"/>
    <mergeCell ref="T3:T4"/>
    <mergeCell ref="Q3:Q4"/>
    <mergeCell ref="R3:R4"/>
    <mergeCell ref="A2:A4"/>
    <mergeCell ref="B2:B4"/>
    <mergeCell ref="C2:C4"/>
    <mergeCell ref="D2:D4"/>
    <mergeCell ref="E2:E4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32</vt:i4>
      </vt:variant>
      <vt:variant>
        <vt:lpstr>이름 지정된 범위</vt:lpstr>
      </vt:variant>
      <vt:variant>
        <vt:i4>64</vt:i4>
      </vt:variant>
    </vt:vector>
  </HeadingPairs>
  <TitlesOfParts>
    <vt:vector size="96" baseType="lpstr">
      <vt:lpstr>표지</vt:lpstr>
      <vt:lpstr>일반개요</vt:lpstr>
      <vt:lpstr>공공체육시설의분류기준</vt:lpstr>
      <vt:lpstr>연도별현황</vt:lpstr>
      <vt:lpstr>설치주체별현황</vt:lpstr>
      <vt:lpstr>시도별현황</vt:lpstr>
      <vt:lpstr>육상경기장</vt:lpstr>
      <vt:lpstr>축구장</vt:lpstr>
      <vt:lpstr>하키장</vt:lpstr>
      <vt:lpstr>야구장</vt:lpstr>
      <vt:lpstr>싸이클경기장</vt:lpstr>
      <vt:lpstr>테니스장</vt:lpstr>
      <vt:lpstr>씨름장</vt:lpstr>
      <vt:lpstr>구기체육관</vt:lpstr>
      <vt:lpstr>투기체육관</vt:lpstr>
      <vt:lpstr>생활체육관</vt:lpstr>
      <vt:lpstr>게이트볼장</vt:lpstr>
      <vt:lpstr>수영장</vt:lpstr>
      <vt:lpstr>롤러스케이트장</vt:lpstr>
      <vt:lpstr>사격장</vt:lpstr>
      <vt:lpstr>국궁장</vt:lpstr>
      <vt:lpstr>양궁장</vt:lpstr>
      <vt:lpstr>승마장</vt:lpstr>
      <vt:lpstr>골프연습장</vt:lpstr>
      <vt:lpstr>조정카누장</vt:lpstr>
      <vt:lpstr>요트장</vt:lpstr>
      <vt:lpstr>빙상장</vt:lpstr>
      <vt:lpstr>스키점프경기장</vt:lpstr>
      <vt:lpstr>바이애슬론경기장</vt:lpstr>
      <vt:lpstr>크로스컨트리경기장</vt:lpstr>
      <vt:lpstr>봅슬레이,루지,스켈레톤경기장</vt:lpstr>
      <vt:lpstr>기타 체육시설</vt:lpstr>
      <vt:lpstr>게이트볼장!Criteria</vt:lpstr>
      <vt:lpstr>구기체육관!Criteria</vt:lpstr>
      <vt:lpstr>국궁장!Criteria</vt:lpstr>
      <vt:lpstr>'기타 체육시설'!Criteria</vt:lpstr>
      <vt:lpstr>롤러스케이트장!Criteria</vt:lpstr>
      <vt:lpstr>생활체육관!Criteria</vt:lpstr>
      <vt:lpstr>수영장!Criteria</vt:lpstr>
      <vt:lpstr>씨름장!Criteria</vt:lpstr>
      <vt:lpstr>야구장!Criteria</vt:lpstr>
      <vt:lpstr>육상경기장!Criteria</vt:lpstr>
      <vt:lpstr>축구장!Criteria</vt:lpstr>
      <vt:lpstr>테니스장!Criteria</vt:lpstr>
      <vt:lpstr>게이트볼장!Print_Area</vt:lpstr>
      <vt:lpstr>골프연습장!Print_Area</vt:lpstr>
      <vt:lpstr>구기체육관!Print_Area</vt:lpstr>
      <vt:lpstr>국궁장!Print_Area</vt:lpstr>
      <vt:lpstr>'기타 체육시설'!Print_Area</vt:lpstr>
      <vt:lpstr>롤러스케이트장!Print_Area</vt:lpstr>
      <vt:lpstr>바이애슬론경기장!Print_Area</vt:lpstr>
      <vt:lpstr>빙상장!Print_Area</vt:lpstr>
      <vt:lpstr>사격장!Print_Area</vt:lpstr>
      <vt:lpstr>생활체육관!Print_Area</vt:lpstr>
      <vt:lpstr>설치주체별현황!Print_Area</vt:lpstr>
      <vt:lpstr>수영장!Print_Area</vt:lpstr>
      <vt:lpstr>스키점프경기장!Print_Area</vt:lpstr>
      <vt:lpstr>승마장!Print_Area</vt:lpstr>
      <vt:lpstr>시도별현황!Print_Area</vt:lpstr>
      <vt:lpstr>싸이클경기장!Print_Area</vt:lpstr>
      <vt:lpstr>씨름장!Print_Area</vt:lpstr>
      <vt:lpstr>야구장!Print_Area</vt:lpstr>
      <vt:lpstr>양궁장!Print_Area</vt:lpstr>
      <vt:lpstr>연도별현황!Print_Area</vt:lpstr>
      <vt:lpstr>육상경기장!Print_Area</vt:lpstr>
      <vt:lpstr>일반개요!Print_Area</vt:lpstr>
      <vt:lpstr>축구장!Print_Area</vt:lpstr>
      <vt:lpstr>크로스컨트리경기장!Print_Area</vt:lpstr>
      <vt:lpstr>테니스장!Print_Area</vt:lpstr>
      <vt:lpstr>투기체육관!Print_Area</vt:lpstr>
      <vt:lpstr>하키장!Print_Area</vt:lpstr>
      <vt:lpstr>게이트볼장!Print_Titles</vt:lpstr>
      <vt:lpstr>골프연습장!Print_Titles</vt:lpstr>
      <vt:lpstr>구기체육관!Print_Titles</vt:lpstr>
      <vt:lpstr>국궁장!Print_Titles</vt:lpstr>
      <vt:lpstr>'기타 체육시설'!Print_Titles</vt:lpstr>
      <vt:lpstr>롤러스케이트장!Print_Titles</vt:lpstr>
      <vt:lpstr>바이애슬론경기장!Print_Titles</vt:lpstr>
      <vt:lpstr>빙상장!Print_Titles</vt:lpstr>
      <vt:lpstr>사격장!Print_Titles</vt:lpstr>
      <vt:lpstr>생활체육관!Print_Titles</vt:lpstr>
      <vt:lpstr>수영장!Print_Titles</vt:lpstr>
      <vt:lpstr>스키점프경기장!Print_Titles</vt:lpstr>
      <vt:lpstr>승마장!Print_Titles</vt:lpstr>
      <vt:lpstr>싸이클경기장!Print_Titles</vt:lpstr>
      <vt:lpstr>씨름장!Print_Titles</vt:lpstr>
      <vt:lpstr>야구장!Print_Titles</vt:lpstr>
      <vt:lpstr>양궁장!Print_Titles</vt:lpstr>
      <vt:lpstr>요트장!Print_Titles</vt:lpstr>
      <vt:lpstr>육상경기장!Print_Titles</vt:lpstr>
      <vt:lpstr>조정카누장!Print_Titles</vt:lpstr>
      <vt:lpstr>축구장!Print_Titles</vt:lpstr>
      <vt:lpstr>크로스컨트리경기장!Print_Titles</vt:lpstr>
      <vt:lpstr>테니스장!Print_Titles</vt:lpstr>
      <vt:lpstr>투기체육관!Print_Titles</vt:lpstr>
      <vt:lpstr>하키장!Print_Titles</vt:lpstr>
    </vt:vector>
  </TitlesOfParts>
  <Company>HANYANG UNIV.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정만철</dc:creator>
  <cp:lastModifiedBy>USER</cp:lastModifiedBy>
  <cp:lastPrinted>2024-01-02T09:16:33Z</cp:lastPrinted>
  <dcterms:created xsi:type="dcterms:W3CDTF">2004-06-02T07:19:06Z</dcterms:created>
  <dcterms:modified xsi:type="dcterms:W3CDTF">2024-08-14T06:53:57Z</dcterms:modified>
</cp:coreProperties>
</file>